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comments1.xml" ContentType="application/vnd.openxmlformats-officedocument.spreadsheetml.comments+xml"/>
  <Override PartName="/xl/threadedComments/threadedComment1.xml" ContentType="application/vnd.ms-excel.threadedcomments+xml"/>
  <Override PartName="/xl/tables/table2.xml" ContentType="application/vnd.openxmlformats-officedocument.spreadsheetml.table+xml"/>
  <Override PartName="/xl/namedSheetViews/namedSheetView1.xml" ContentType="application/vnd.ms-excel.namedsheetviews+xml"/>
  <Override PartName="/xl/tables/table3.xml" ContentType="application/vnd.openxmlformats-officedocument.spreadsheetml.table+xml"/>
  <Override PartName="/xl/tables/table4.xml" ContentType="application/vnd.openxmlformats-officedocument.spreadsheetml.table+xml"/>
  <Override PartName="/xl/comments2.xml" ContentType="application/vnd.openxmlformats-officedocument.spreadsheetml.comments+xml"/>
  <Override PartName="/xl/threadedComments/threadedComment2.xml" ContentType="application/vnd.ms-excel.threadedcomments+xml"/>
  <Override PartName="/xl/documenttasks/documenttask1.xml" ContentType="application/vnd.ms-excel.documenttasks+xml"/>
  <Override PartName="/xl/tables/table5.xml" ContentType="application/vnd.openxmlformats-officedocument.spreadsheetml.table+xml"/>
  <Override PartName="/xl/namedSheetViews/namedSheetView2.xml" ContentType="application/vnd.ms-excel.namedsheetviews+xml"/>
  <Override PartName="/xl/tables/table6.xml" ContentType="application/vnd.openxmlformats-officedocument.spreadsheetml.table+xml"/>
  <Override PartName="/xl/tables/table7.xml" ContentType="application/vnd.openxmlformats-officedocument.spreadsheetml.table+xml"/>
  <Override PartName="/xl/namedSheetViews/namedSheetView3.xml" ContentType="application/vnd.ms-excel.namedsheetviews+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namedSheetViews/namedSheetView4.xml" ContentType="application/vnd.ms-excel.namedsheetviews+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tables/table14.xml" ContentType="application/vnd.openxmlformats-officedocument.spreadsheetml.table+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328"/>
  <workbookPr codeName="ThisWorkbook" hidePivotFieldList="1" defaultThemeVersion="166925"/>
  <mc:AlternateContent xmlns:mc="http://schemas.openxmlformats.org/markup-compatibility/2006">
    <mc:Choice Requires="x15">
      <x15ac:absPath xmlns:x15ac="http://schemas.microsoft.com/office/spreadsheetml/2010/11/ac" url="https://uniwa.sharepoint.com/teams/EXT-OceanOmicsLab/Shared Documents/Lab - Sequencing Runs/"/>
    </mc:Choice>
  </mc:AlternateContent>
  <xr:revisionPtr revIDLastSave="15448" documentId="114_{60783FD9-2FED-40B6-BDF4-8DBF72263DC1}" xr6:coauthVersionLast="47" xr6:coauthVersionMax="47" xr10:uidLastSave="{E09A3D17-4C77-469C-BE3A-018AB66C2EFA}"/>
  <bookViews>
    <workbookView xWindow="-28920" yWindow="-45" windowWidth="29040" windowHeight="15840" tabRatio="925" activeTab="4" xr2:uid="{C119633D-9C0E-40E8-ACF6-9D474404E334}"/>
  </bookViews>
  <sheets>
    <sheet name="Tables" sheetId="16" r:id="rId1"/>
    <sheet name="Summary" sheetId="15" r:id="rId2"/>
    <sheet name="1.MetaData" sheetId="1" r:id="rId3"/>
    <sheet name="2.Tissue" sheetId="18" r:id="rId4"/>
    <sheet name="3.DNAExtractions" sheetId="19" r:id="rId5"/>
    <sheet name="3.RNAExtractions" sheetId="28" r:id="rId6"/>
    <sheet name="4.Illumina" sheetId="20" r:id="rId7"/>
    <sheet name="4.PacBio" sheetId="21" r:id="rId8"/>
    <sheet name="4.HiCLysate" sheetId="32" r:id="rId9"/>
    <sheet name="4.HiCLibrary" sheetId="23" r:id="rId10"/>
    <sheet name="4.ONT" sheetId="22" r:id="rId11"/>
    <sheet name="4.RNAIllumina" sheetId="31" r:id="rId12"/>
    <sheet name="5.Sequencing" sheetId="33" r:id="rId13"/>
    <sheet name="Schema" sheetId="24" r:id="rId14"/>
    <sheet name="Validation" sheetId="4" r:id="rId15"/>
  </sheets>
  <definedNames>
    <definedName name="_xlnm._FilterDatabase" localSheetId="2" hidden="1">'1.MetaData'!$F$1174:$F$1174</definedName>
    <definedName name="_xlnm._FilterDatabase" localSheetId="4" hidden="1">'3.DNAExtractions'!$J$1159:$J$1159</definedName>
    <definedName name="_xlnm._FilterDatabase" localSheetId="7" hidden="1">'4.PacBio'!$I$190:$I$190</definedName>
    <definedName name="_xlnm._FilterDatabase" localSheetId="1" hidden="1">Summary!$F$859:$F$859</definedName>
  </definedNames>
  <calcPr calcId="191028" calcMode="manual" calcCompleted="0"/>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L867" i="15" l="1" a="1"/>
  <c r="L867" i="15"/>
  <c r="L864" i="15" a="1"/>
  <c r="L864" i="15"/>
  <c r="L856" i="15" a="1"/>
  <c r="L856" i="15"/>
  <c r="L850" i="15" a="1"/>
  <c r="L850" i="15"/>
  <c r="L849" i="15" a="1"/>
  <c r="L849" i="15"/>
  <c r="L846" i="15" a="1"/>
  <c r="L846" i="15"/>
  <c r="L845" i="15" a="1"/>
  <c r="L845" i="15"/>
  <c r="L825" i="15" a="1"/>
  <c r="L825" i="15"/>
  <c r="L764" i="15" a="1"/>
  <c r="L764" i="15"/>
  <c r="L722" i="15" a="1"/>
  <c r="L722" i="15"/>
  <c r="L712" i="15" a="1"/>
  <c r="L712" i="15"/>
  <c r="L710" i="15" a="1"/>
  <c r="L710" i="15"/>
  <c r="L703" i="15" a="1"/>
  <c r="L703" i="15"/>
  <c r="L699" i="15" a="1"/>
  <c r="L699" i="15"/>
  <c r="L684" i="15" a="1"/>
  <c r="L684" i="15"/>
  <c r="L681" i="15" a="1"/>
  <c r="L681" i="15"/>
  <c r="L679" i="15" a="1"/>
  <c r="L679" i="15"/>
  <c r="L677" i="15" a="1"/>
  <c r="L677" i="15"/>
  <c r="L674" i="15" a="1"/>
  <c r="L674" i="15"/>
  <c r="L666" i="15" a="1"/>
  <c r="L666" i="15"/>
  <c r="L665" i="15" a="1"/>
  <c r="L665" i="15"/>
  <c r="L653" i="15" a="1"/>
  <c r="L653" i="15"/>
  <c r="L112" i="15" a="1"/>
  <c r="L112" i="15"/>
  <c r="L105" i="15" a="1"/>
  <c r="L105" i="15"/>
  <c r="L101" i="15" a="1"/>
  <c r="L101" i="15"/>
  <c r="L73" i="15" a="1"/>
  <c r="L73" i="15"/>
  <c r="L61" i="15" a="1"/>
  <c r="L61" i="15"/>
  <c r="L43" i="15" a="1"/>
  <c r="L43" i="15"/>
  <c r="L38" i="15" a="1"/>
  <c r="L38" i="15"/>
  <c r="A1748" i="33"/>
  <c r="A1747" i="33"/>
  <c r="A1746" i="33"/>
  <c r="A1745" i="33"/>
  <c r="A1744" i="33"/>
  <c r="A1743" i="33"/>
  <c r="E1748" i="33"/>
  <c r="E1747" i="33"/>
  <c r="E1746" i="33"/>
  <c r="E1745" i="33"/>
  <c r="E1744" i="33"/>
  <c r="E1743" i="33"/>
  <c r="D1748" i="33"/>
  <c r="D1747" i="33"/>
  <c r="D1745" i="33"/>
  <c r="D1746" i="33"/>
  <c r="D1744" i="33"/>
  <c r="D1743" i="33"/>
  <c r="F136" i="19"/>
  <c r="E136" i="19"/>
  <c r="H136" i="19" s="1"/>
  <c r="G136" i="19" l="1"/>
  <c r="F127" i="23"/>
  <c r="M127" i="23"/>
  <c r="P127" i="23"/>
  <c r="U127" i="23" a="1"/>
  <c r="U127" i="23" s="1"/>
  <c r="E166" i="32"/>
  <c r="E165" i="32"/>
  <c r="F166" i="32"/>
  <c r="A166" i="32" s="1"/>
  <c r="H166" i="32"/>
  <c r="I166" i="32"/>
  <c r="F165" i="32"/>
  <c r="H165" i="32" s="1"/>
  <c r="G165" i="32"/>
  <c r="I165" i="32"/>
  <c r="B1141" i="15"/>
  <c r="D1141" i="15" s="1"/>
  <c r="B1142" i="15"/>
  <c r="D1142" i="15" s="1"/>
  <c r="B1143" i="15"/>
  <c r="D1143" i="15" s="1"/>
  <c r="B1144" i="15"/>
  <c r="T1144" i="15" s="1"/>
  <c r="B1145" i="15"/>
  <c r="P1145" i="15" s="1" a="1"/>
  <c r="P1145" i="15" s="1"/>
  <c r="B1146" i="15"/>
  <c r="B1147" i="15"/>
  <c r="B1148" i="15"/>
  <c r="W1148" i="15" s="1"/>
  <c r="B1149" i="15"/>
  <c r="D1149" i="15" s="1"/>
  <c r="B1150" i="15"/>
  <c r="D1150" i="15" s="1"/>
  <c r="B1151" i="15"/>
  <c r="B1152" i="15"/>
  <c r="B1153" i="15"/>
  <c r="P1153" i="15" s="1" a="1"/>
  <c r="P1153" i="15" s="1"/>
  <c r="B1154" i="15"/>
  <c r="U1154" i="15" s="1"/>
  <c r="B1155" i="15"/>
  <c r="V1155" i="15" s="1"/>
  <c r="B1156" i="15"/>
  <c r="B1157" i="15"/>
  <c r="D1157" i="15" s="1"/>
  <c r="B1158" i="15"/>
  <c r="D1158" i="15" s="1"/>
  <c r="B1159" i="15"/>
  <c r="D1159" i="15" s="1"/>
  <c r="B1160" i="15"/>
  <c r="T1160" i="15" s="1"/>
  <c r="B1161" i="15"/>
  <c r="U1161" i="15" s="1"/>
  <c r="B1162" i="15"/>
  <c r="D1144" i="15"/>
  <c r="D1147" i="15"/>
  <c r="D1152" i="15"/>
  <c r="D1154" i="15"/>
  <c r="D1156" i="15"/>
  <c r="P1141" i="15" a="1"/>
  <c r="P1141" i="15" s="1"/>
  <c r="P1142" i="15" a="1"/>
  <c r="P1142" i="15" s="1"/>
  <c r="P1146" i="15" a="1"/>
  <c r="P1146" i="15" s="1"/>
  <c r="P1147" i="15" a="1"/>
  <c r="P1147" i="15" s="1"/>
  <c r="P1149" i="15" a="1"/>
  <c r="P1149" i="15" s="1"/>
  <c r="P1150" i="15" a="1"/>
  <c r="P1150" i="15" s="1"/>
  <c r="P1152" i="15" a="1"/>
  <c r="P1152" i="15" s="1"/>
  <c r="P1154" i="15" a="1"/>
  <c r="P1154" i="15" s="1"/>
  <c r="P1156" i="15" a="1"/>
  <c r="P1156" i="15" s="1"/>
  <c r="P1157" i="15" a="1"/>
  <c r="P1157" i="15" s="1"/>
  <c r="P1158" i="15" a="1"/>
  <c r="P1158" i="15" s="1"/>
  <c r="P1160" i="15" a="1"/>
  <c r="P1160" i="15" s="1"/>
  <c r="P1161" i="15" a="1"/>
  <c r="P1161" i="15" s="1"/>
  <c r="P1162" i="15" a="1"/>
  <c r="P1162" i="15" s="1"/>
  <c r="T1141" i="15"/>
  <c r="T1142" i="15"/>
  <c r="T1146" i="15"/>
  <c r="T1147" i="15"/>
  <c r="T1149" i="15"/>
  <c r="T1150" i="15"/>
  <c r="T1151" i="15"/>
  <c r="T1154" i="15"/>
  <c r="T1155" i="15"/>
  <c r="T1156" i="15"/>
  <c r="T1157" i="15"/>
  <c r="T1158" i="15"/>
  <c r="T1159" i="15"/>
  <c r="T1161" i="15"/>
  <c r="T1162" i="15"/>
  <c r="U1143" i="15"/>
  <c r="U1144" i="15"/>
  <c r="U1145" i="15"/>
  <c r="U1149" i="15"/>
  <c r="U1150" i="15"/>
  <c r="U1151" i="15"/>
  <c r="U1152" i="15"/>
  <c r="U1153" i="15"/>
  <c r="U1155" i="15"/>
  <c r="U1156" i="15"/>
  <c r="U1157" i="15"/>
  <c r="U1158" i="15"/>
  <c r="U1159" i="15"/>
  <c r="V1141" i="15"/>
  <c r="V1142" i="15"/>
  <c r="V1143" i="15"/>
  <c r="V1145" i="15"/>
  <c r="V1146" i="15"/>
  <c r="V1147" i="15"/>
  <c r="V1149" i="15"/>
  <c r="V1150" i="15"/>
  <c r="V1151" i="15"/>
  <c r="V1152" i="15"/>
  <c r="V1153" i="15"/>
  <c r="V1154" i="15"/>
  <c r="V1156" i="15"/>
  <c r="V1157" i="15"/>
  <c r="V1158" i="15"/>
  <c r="V1159" i="15"/>
  <c r="V1161" i="15"/>
  <c r="V1162" i="15"/>
  <c r="W1141" i="15"/>
  <c r="W1143" i="15"/>
  <c r="W1144" i="15"/>
  <c r="W1145" i="15"/>
  <c r="W1146" i="15"/>
  <c r="W1147" i="15"/>
  <c r="W1149" i="15"/>
  <c r="W1150" i="15"/>
  <c r="W1152" i="15"/>
  <c r="W1153" i="15"/>
  <c r="W1154" i="15"/>
  <c r="W1155" i="15"/>
  <c r="W1156" i="15"/>
  <c r="W1157" i="15"/>
  <c r="W1160" i="15"/>
  <c r="W1161" i="15"/>
  <c r="W1162" i="15"/>
  <c r="X1141" i="15"/>
  <c r="X1142" i="15"/>
  <c r="X1143" i="15"/>
  <c r="X1144" i="15"/>
  <c r="X1146" i="15"/>
  <c r="X1147" i="15"/>
  <c r="X1149" i="15"/>
  <c r="X1150" i="15"/>
  <c r="X1151" i="15"/>
  <c r="X1154" i="15"/>
  <c r="X1156" i="15"/>
  <c r="X1157" i="15"/>
  <c r="X1158" i="15"/>
  <c r="X1159" i="15"/>
  <c r="X1160" i="15"/>
  <c r="X1162" i="15"/>
  <c r="B926" i="15"/>
  <c r="D926" i="15" s="1"/>
  <c r="B927" i="15"/>
  <c r="X927" i="15" s="1"/>
  <c r="B928" i="15"/>
  <c r="B929" i="15"/>
  <c r="D929" i="15" s="1"/>
  <c r="B930" i="15"/>
  <c r="B931" i="15"/>
  <c r="U931" i="15" s="1"/>
  <c r="B932" i="15"/>
  <c r="B933" i="15"/>
  <c r="B934" i="15"/>
  <c r="B935" i="15"/>
  <c r="B936" i="15"/>
  <c r="P936" i="15" s="1" a="1"/>
  <c r="P936" i="15" s="1"/>
  <c r="B937" i="15"/>
  <c r="P937" i="15" s="1" a="1"/>
  <c r="P937" i="15" s="1"/>
  <c r="B938" i="15"/>
  <c r="T938" i="15" s="1"/>
  <c r="B939" i="15"/>
  <c r="P939" i="15" s="1" a="1"/>
  <c r="P939" i="15" s="1"/>
  <c r="B940" i="15"/>
  <c r="D940" i="15" s="1"/>
  <c r="B941" i="15"/>
  <c r="B942" i="15"/>
  <c r="B943" i="15"/>
  <c r="D943" i="15" s="1"/>
  <c r="B944" i="15"/>
  <c r="B945" i="15"/>
  <c r="B946" i="15"/>
  <c r="B947" i="15"/>
  <c r="D947" i="15" s="1"/>
  <c r="B948" i="15"/>
  <c r="P948" i="15" s="1" a="1"/>
  <c r="P948" i="15" s="1"/>
  <c r="B949" i="15"/>
  <c r="B950" i="15"/>
  <c r="P950" i="15" s="1" a="1"/>
  <c r="P950" i="15" s="1"/>
  <c r="B951" i="15"/>
  <c r="P951" i="15" s="1" a="1"/>
  <c r="P951" i="15" s="1"/>
  <c r="B952" i="15"/>
  <c r="D952" i="15" s="1"/>
  <c r="B953" i="15"/>
  <c r="D953" i="15" s="1"/>
  <c r="B954" i="15"/>
  <c r="T954" i="15" s="1"/>
  <c r="B955" i="15"/>
  <c r="D955" i="15" s="1"/>
  <c r="B956" i="15"/>
  <c r="D956" i="15" s="1"/>
  <c r="B957" i="15"/>
  <c r="B958" i="15"/>
  <c r="B959" i="15"/>
  <c r="P959" i="15" s="1" a="1"/>
  <c r="P959" i="15" s="1"/>
  <c r="B960" i="15"/>
  <c r="D960" i="15" s="1"/>
  <c r="B961" i="15"/>
  <c r="D961" i="15" s="1"/>
  <c r="B962" i="15"/>
  <c r="B963" i="15"/>
  <c r="U963" i="15" s="1"/>
  <c r="B964" i="15"/>
  <c r="D964" i="15" s="1"/>
  <c r="B965" i="15"/>
  <c r="B966" i="15"/>
  <c r="B967" i="15"/>
  <c r="B968" i="15"/>
  <c r="B969" i="15"/>
  <c r="D969" i="15" s="1"/>
  <c r="B970" i="15"/>
  <c r="T970" i="15" s="1"/>
  <c r="B971" i="15"/>
  <c r="P971" i="15" s="1" a="1"/>
  <c r="P971" i="15" s="1"/>
  <c r="B972" i="15"/>
  <c r="D972" i="15" s="1"/>
  <c r="B973" i="15"/>
  <c r="B974" i="15"/>
  <c r="D974" i="15" s="1"/>
  <c r="B975" i="15"/>
  <c r="X975" i="15" s="1"/>
  <c r="B976" i="15"/>
  <c r="P976" i="15" s="1" a="1"/>
  <c r="P976" i="15" s="1"/>
  <c r="B977" i="15"/>
  <c r="B978" i="15"/>
  <c r="D978" i="15" s="1"/>
  <c r="B979" i="15"/>
  <c r="U979" i="15" s="1"/>
  <c r="B980" i="15"/>
  <c r="B981" i="15"/>
  <c r="B982" i="15"/>
  <c r="B983" i="15"/>
  <c r="B984" i="15"/>
  <c r="B985" i="15"/>
  <c r="D985" i="15" s="1"/>
  <c r="B986" i="15"/>
  <c r="D986" i="15" s="1"/>
  <c r="B987" i="15"/>
  <c r="B988" i="15"/>
  <c r="D988" i="15" s="1"/>
  <c r="B989" i="15"/>
  <c r="P989" i="15" s="1" a="1"/>
  <c r="P989" i="15" s="1"/>
  <c r="B990" i="15"/>
  <c r="D990" i="15" s="1"/>
  <c r="B991" i="15"/>
  <c r="D991" i="15" s="1"/>
  <c r="B992" i="15"/>
  <c r="B993" i="15"/>
  <c r="B994" i="15"/>
  <c r="B995" i="15"/>
  <c r="U995" i="15" s="1"/>
  <c r="B996" i="15"/>
  <c r="B997" i="15"/>
  <c r="B998" i="15"/>
  <c r="P998" i="15" s="1" a="1"/>
  <c r="P998" i="15" s="1"/>
  <c r="B999" i="15"/>
  <c r="D999" i="15" s="1"/>
  <c r="B1000" i="15"/>
  <c r="B1001" i="15"/>
  <c r="D1001" i="15" s="1"/>
  <c r="B1002" i="15"/>
  <c r="T1002" i="15" s="1"/>
  <c r="B1003" i="15"/>
  <c r="D1003" i="15" s="1"/>
  <c r="B1004" i="15"/>
  <c r="D1004" i="15" s="1"/>
  <c r="B1005" i="15"/>
  <c r="D1005" i="15" s="1"/>
  <c r="B1006" i="15"/>
  <c r="B1007" i="15"/>
  <c r="X1007" i="15" s="1"/>
  <c r="B1008" i="15"/>
  <c r="B1009" i="15"/>
  <c r="B1010" i="15"/>
  <c r="D1010" i="15" s="1"/>
  <c r="B1011" i="15"/>
  <c r="U1011" i="15" s="1"/>
  <c r="B1012" i="15"/>
  <c r="B1013" i="15"/>
  <c r="B1014" i="15"/>
  <c r="B1015" i="15"/>
  <c r="D1015" i="15" s="1"/>
  <c r="B1016" i="15"/>
  <c r="P1016" i="15" s="1" a="1"/>
  <c r="P1016" i="15" s="1"/>
  <c r="B1017" i="15"/>
  <c r="D1017" i="15" s="1"/>
  <c r="B1018" i="15"/>
  <c r="D1018" i="15" s="1"/>
  <c r="B1019" i="15"/>
  <c r="B1020" i="15"/>
  <c r="D1020" i="15" s="1"/>
  <c r="B1021" i="15"/>
  <c r="D1021" i="15" s="1"/>
  <c r="B1022" i="15"/>
  <c r="B1023" i="15"/>
  <c r="P1023" i="15" s="1" a="1"/>
  <c r="P1023" i="15" s="1"/>
  <c r="B1024" i="15"/>
  <c r="B1025" i="15"/>
  <c r="D1025" i="15" s="1"/>
  <c r="B1026" i="15"/>
  <c r="P1026" i="15" s="1" a="1"/>
  <c r="P1026" i="15" s="1"/>
  <c r="B1027" i="15"/>
  <c r="U1027" i="15" s="1"/>
  <c r="B1028" i="15"/>
  <c r="B1029" i="15"/>
  <c r="B1030" i="15"/>
  <c r="D1030" i="15" s="1"/>
  <c r="B1031" i="15"/>
  <c r="B1032" i="15"/>
  <c r="B1033" i="15"/>
  <c r="D1033" i="15" s="1"/>
  <c r="B1034" i="15"/>
  <c r="T1034" i="15" s="1"/>
  <c r="B1035" i="15"/>
  <c r="B1036" i="15"/>
  <c r="D1036" i="15" s="1"/>
  <c r="B1037" i="15"/>
  <c r="B1038" i="15"/>
  <c r="B1039" i="15"/>
  <c r="P1039" i="15" s="1" a="1"/>
  <c r="P1039" i="15" s="1"/>
  <c r="B1040" i="15"/>
  <c r="B1041" i="15"/>
  <c r="B1042" i="15"/>
  <c r="D1042" i="15" s="1"/>
  <c r="B1043" i="15"/>
  <c r="U1043" i="15" s="1"/>
  <c r="B1044" i="15"/>
  <c r="D1044" i="15" s="1"/>
  <c r="B1045" i="15"/>
  <c r="B1046" i="15"/>
  <c r="D1046" i="15" s="1"/>
  <c r="B1047" i="15"/>
  <c r="B1048" i="15"/>
  <c r="B1049" i="15"/>
  <c r="B1050" i="15"/>
  <c r="T1050" i="15" s="1"/>
  <c r="B1051" i="15"/>
  <c r="B1052" i="15"/>
  <c r="D1052" i="15" s="1"/>
  <c r="B1053" i="15"/>
  <c r="B1054" i="15"/>
  <c r="B1055" i="15"/>
  <c r="X1055" i="15" s="1"/>
  <c r="B1056" i="15"/>
  <c r="B1057" i="15"/>
  <c r="B1058" i="15"/>
  <c r="D1058" i="15" s="1"/>
  <c r="B1059" i="15"/>
  <c r="U1059" i="15" s="1"/>
  <c r="B1060" i="15"/>
  <c r="B1061" i="15"/>
  <c r="B1062" i="15"/>
  <c r="D1062" i="15" s="1"/>
  <c r="B1063" i="15"/>
  <c r="B1064" i="15"/>
  <c r="B1065" i="15"/>
  <c r="B1066" i="15"/>
  <c r="D1066" i="15" s="1"/>
  <c r="B1067" i="15"/>
  <c r="D1067" i="15" s="1"/>
  <c r="B1068" i="15"/>
  <c r="D1068" i="15" s="1"/>
  <c r="B1069" i="15"/>
  <c r="D1069" i="15" s="1"/>
  <c r="B1070" i="15"/>
  <c r="B1071" i="15"/>
  <c r="P1071" i="15" s="1" a="1"/>
  <c r="P1071" i="15" s="1"/>
  <c r="B1072" i="15"/>
  <c r="B1073" i="15"/>
  <c r="B1074" i="15"/>
  <c r="B1075" i="15"/>
  <c r="P1075" i="15" s="1" a="1"/>
  <c r="P1075" i="15" s="1"/>
  <c r="B1076" i="15"/>
  <c r="B1077" i="15"/>
  <c r="B1078" i="15"/>
  <c r="D1078" i="15" s="1"/>
  <c r="B1079" i="15"/>
  <c r="B1080" i="15"/>
  <c r="B1081" i="15"/>
  <c r="D1081" i="15" s="1"/>
  <c r="B1082" i="15"/>
  <c r="T1082" i="15" s="1"/>
  <c r="B1083" i="15"/>
  <c r="D1083" i="15" s="1"/>
  <c r="B1084" i="15"/>
  <c r="D1084" i="15" s="1"/>
  <c r="B1085" i="15"/>
  <c r="B1086" i="15"/>
  <c r="B1087" i="15"/>
  <c r="P1087" i="15" s="1" a="1"/>
  <c r="P1087" i="15" s="1"/>
  <c r="B1088" i="15"/>
  <c r="B1089" i="15"/>
  <c r="B1090" i="15"/>
  <c r="B1091" i="15"/>
  <c r="U1091" i="15" s="1"/>
  <c r="B1092" i="15"/>
  <c r="B1093" i="15"/>
  <c r="B1094" i="15"/>
  <c r="D1094" i="15" s="1"/>
  <c r="B1095" i="15"/>
  <c r="B1096" i="15"/>
  <c r="B1097" i="15"/>
  <c r="D1097" i="15" s="1"/>
  <c r="B1098" i="15"/>
  <c r="T1098" i="15" s="1"/>
  <c r="B1099" i="15"/>
  <c r="D1099" i="15" s="1"/>
  <c r="B1100" i="15"/>
  <c r="D1100" i="15" s="1"/>
  <c r="B1101" i="15"/>
  <c r="P1101" i="15" s="1" a="1"/>
  <c r="P1101" i="15" s="1"/>
  <c r="B1102" i="15"/>
  <c r="B1103" i="15"/>
  <c r="D1103" i="15" s="1"/>
  <c r="B1104" i="15"/>
  <c r="B1105" i="15"/>
  <c r="D1105" i="15" s="1"/>
  <c r="B1106" i="15"/>
  <c r="D1106" i="15" s="1"/>
  <c r="B1107" i="15"/>
  <c r="U1107" i="15" s="1"/>
  <c r="B1108" i="15"/>
  <c r="D1108" i="15" s="1"/>
  <c r="B1109" i="15"/>
  <c r="B1110" i="15"/>
  <c r="B1111" i="15"/>
  <c r="B1112" i="15"/>
  <c r="D1112" i="15" s="1"/>
  <c r="B1113" i="15"/>
  <c r="P1113" i="15" s="1" a="1"/>
  <c r="P1113" i="15" s="1"/>
  <c r="B1114" i="15"/>
  <c r="T1114" i="15" s="1"/>
  <c r="B1115" i="15"/>
  <c r="D1115" i="15" s="1"/>
  <c r="B1116" i="15"/>
  <c r="D1116" i="15" s="1"/>
  <c r="B1117" i="15"/>
  <c r="B1118" i="15"/>
  <c r="B1119" i="15"/>
  <c r="X1119" i="15" s="1"/>
  <c r="B1120" i="15"/>
  <c r="B1121" i="15"/>
  <c r="B1122" i="15"/>
  <c r="B1123" i="15"/>
  <c r="D1123" i="15" s="1"/>
  <c r="B1124" i="15"/>
  <c r="D1124" i="15" s="1"/>
  <c r="B1125" i="15"/>
  <c r="B1126" i="15"/>
  <c r="D1126" i="15" s="1"/>
  <c r="B1127" i="15"/>
  <c r="B1128" i="15"/>
  <c r="B1129" i="15"/>
  <c r="D1129" i="15" s="1"/>
  <c r="B1130" i="15"/>
  <c r="T1130" i="15" s="1"/>
  <c r="B1131" i="15"/>
  <c r="D1131" i="15" s="1"/>
  <c r="B1132" i="15"/>
  <c r="D1132" i="15" s="1"/>
  <c r="B1133" i="15"/>
  <c r="D1133" i="15" s="1"/>
  <c r="B1134" i="15"/>
  <c r="B1135" i="15"/>
  <c r="X1135" i="15" s="1"/>
  <c r="B1136" i="15"/>
  <c r="B1137" i="15"/>
  <c r="B1138" i="15"/>
  <c r="B1139" i="15"/>
  <c r="U1139" i="15" s="1"/>
  <c r="B1140" i="15"/>
  <c r="D934" i="15"/>
  <c r="D938" i="15"/>
  <c r="D941" i="15"/>
  <c r="D944" i="15"/>
  <c r="D950" i="15"/>
  <c r="D962" i="15"/>
  <c r="D966" i="15"/>
  <c r="D976" i="15"/>
  <c r="D979" i="15"/>
  <c r="D980" i="15"/>
  <c r="D982" i="15"/>
  <c r="D992" i="15"/>
  <c r="D993" i="15"/>
  <c r="D1009" i="15"/>
  <c r="D1014" i="15"/>
  <c r="D1019" i="15"/>
  <c r="D1022" i="15"/>
  <c r="D1024" i="15"/>
  <c r="D1026" i="15"/>
  <c r="D1027" i="15"/>
  <c r="D1040" i="15"/>
  <c r="D1041" i="15"/>
  <c r="D1048" i="15"/>
  <c r="D1049" i="15"/>
  <c r="D1050" i="15"/>
  <c r="D1053" i="15"/>
  <c r="D1059" i="15"/>
  <c r="D1064" i="15"/>
  <c r="D1065" i="15"/>
  <c r="D1072" i="15"/>
  <c r="D1074" i="15"/>
  <c r="D1076" i="15"/>
  <c r="D1082" i="15"/>
  <c r="D1089" i="15"/>
  <c r="D1090" i="15"/>
  <c r="D1091" i="15"/>
  <c r="D1092" i="15"/>
  <c r="D1096" i="15"/>
  <c r="D1104" i="15"/>
  <c r="D1110" i="15"/>
  <c r="D1117" i="15"/>
  <c r="D1120" i="15"/>
  <c r="D1122" i="15"/>
  <c r="D1128" i="15"/>
  <c r="D1136" i="15"/>
  <c r="D1138" i="15"/>
  <c r="D1140" i="15"/>
  <c r="P928" i="15" a="1"/>
  <c r="P928" i="15" s="1"/>
  <c r="P929" i="15" a="1"/>
  <c r="P929" i="15" s="1"/>
  <c r="P930" i="15" a="1"/>
  <c r="P930" i="15" s="1"/>
  <c r="P931" i="15" a="1"/>
  <c r="P931" i="15" s="1"/>
  <c r="P932" i="15" a="1"/>
  <c r="P932" i="15" s="1"/>
  <c r="P933" i="15" a="1"/>
  <c r="P933" i="15" s="1"/>
  <c r="P934" i="15" a="1"/>
  <c r="P934" i="15" s="1"/>
  <c r="P935" i="15" a="1"/>
  <c r="P935" i="15" s="1"/>
  <c r="P940" i="15" a="1"/>
  <c r="P940" i="15" s="1"/>
  <c r="P941" i="15" a="1"/>
  <c r="P941" i="15" s="1"/>
  <c r="P942" i="15" a="1"/>
  <c r="P942" i="15" s="1"/>
  <c r="P944" i="15" a="1"/>
  <c r="P944" i="15" s="1"/>
  <c r="P945" i="15" a="1"/>
  <c r="P945" i="15" s="1"/>
  <c r="P946" i="15" a="1"/>
  <c r="P946" i="15" s="1"/>
  <c r="P949" i="15" a="1"/>
  <c r="P949" i="15" s="1"/>
  <c r="P954" i="15" a="1"/>
  <c r="P954" i="15"/>
  <c r="P955" i="15" a="1"/>
  <c r="P955" i="15" s="1"/>
  <c r="P956" i="15" a="1"/>
  <c r="P956" i="15" s="1"/>
  <c r="P957" i="15" a="1"/>
  <c r="P957" i="15" s="1"/>
  <c r="P958" i="15" a="1"/>
  <c r="P958" i="15" s="1"/>
  <c r="P960" i="15" a="1"/>
  <c r="P960" i="15" s="1"/>
  <c r="P961" i="15" a="1"/>
  <c r="P961" i="15" s="1"/>
  <c r="P962" i="15" a="1"/>
  <c r="P962" i="15" s="1"/>
  <c r="P965" i="15" a="1"/>
  <c r="P965" i="15" s="1"/>
  <c r="P966" i="15" a="1"/>
  <c r="P966" i="15" s="1"/>
  <c r="P967" i="15" a="1"/>
  <c r="P967" i="15" s="1"/>
  <c r="P968" i="15" a="1"/>
  <c r="P968" i="15" s="1"/>
  <c r="P969" i="15" a="1"/>
  <c r="P969" i="15" s="1"/>
  <c r="P970" i="15" a="1"/>
  <c r="P970" i="15"/>
  <c r="P972" i="15" a="1"/>
  <c r="P972" i="15" s="1"/>
  <c r="P973" i="15" a="1"/>
  <c r="P973" i="15" s="1"/>
  <c r="P974" i="15" a="1"/>
  <c r="P974" i="15" s="1"/>
  <c r="P977" i="15" a="1"/>
  <c r="P977" i="15" s="1"/>
  <c r="P978" i="15" a="1"/>
  <c r="P978" i="15" s="1"/>
  <c r="P980" i="15" a="1"/>
  <c r="P980" i="15" s="1"/>
  <c r="P981" i="15" a="1"/>
  <c r="P981" i="15" s="1"/>
  <c r="P982" i="15" a="1"/>
  <c r="P982" i="15" s="1"/>
  <c r="P983" i="15" a="1"/>
  <c r="P983" i="15" s="1"/>
  <c r="P984" i="15" a="1"/>
  <c r="P984" i="15" s="1"/>
  <c r="P986" i="15" a="1"/>
  <c r="P986" i="15" s="1"/>
  <c r="P987" i="15" a="1"/>
  <c r="P987" i="15" s="1"/>
  <c r="P990" i="15" a="1"/>
  <c r="P990" i="15" s="1"/>
  <c r="P992" i="15" a="1"/>
  <c r="P992" i="15" s="1"/>
  <c r="P993" i="15" a="1"/>
  <c r="P993" i="15" s="1"/>
  <c r="P994" i="15" a="1"/>
  <c r="P994" i="15" s="1"/>
  <c r="P995" i="15" a="1"/>
  <c r="P995" i="15" s="1"/>
  <c r="P996" i="15" a="1"/>
  <c r="P996" i="15" s="1"/>
  <c r="P997" i="15" a="1"/>
  <c r="P997" i="15"/>
  <c r="P999" i="15" a="1"/>
  <c r="P999" i="15" s="1"/>
  <c r="P1000" i="15" a="1"/>
  <c r="P1000" i="15" s="1"/>
  <c r="P1001" i="15" a="1"/>
  <c r="P1001" i="15" s="1"/>
  <c r="P1003" i="15" a="1"/>
  <c r="P1003" i="15" s="1"/>
  <c r="P1004" i="15" a="1"/>
  <c r="P1004" i="15" s="1"/>
  <c r="P1005" i="15" a="1"/>
  <c r="P1005" i="15" s="1"/>
  <c r="P1006" i="15" a="1"/>
  <c r="P1006" i="15" s="1"/>
  <c r="P1008" i="15" a="1"/>
  <c r="P1008" i="15" s="1"/>
  <c r="P1009" i="15" a="1"/>
  <c r="P1009" i="15" s="1"/>
  <c r="P1010" i="15" a="1"/>
  <c r="P1010" i="15" s="1"/>
  <c r="P1011" i="15" a="1"/>
  <c r="P1011" i="15" s="1"/>
  <c r="P1012" i="15" a="1"/>
  <c r="P1012" i="15" s="1"/>
  <c r="P1013" i="15" a="1"/>
  <c r="P1013" i="15" s="1"/>
  <c r="P1014" i="15" a="1"/>
  <c r="P1014" i="15"/>
  <c r="P1015" i="15" a="1"/>
  <c r="P1015" i="15" s="1"/>
  <c r="P1017" i="15" a="1"/>
  <c r="P1017" i="15" s="1"/>
  <c r="P1018" i="15" a="1"/>
  <c r="P1018" i="15" s="1"/>
  <c r="P1019" i="15" a="1"/>
  <c r="P1019" i="15" s="1"/>
  <c r="P1020" i="15" a="1"/>
  <c r="P1020" i="15" s="1"/>
  <c r="P1021" i="15" a="1"/>
  <c r="P1021" i="15" s="1"/>
  <c r="P1022" i="15" a="1"/>
  <c r="P1022" i="15" s="1"/>
  <c r="P1024" i="15" a="1"/>
  <c r="P1024" i="15" s="1"/>
  <c r="P1025" i="15" a="1"/>
  <c r="P1025" i="15" s="1"/>
  <c r="P1027" i="15" a="1"/>
  <c r="P1027" i="15" s="1"/>
  <c r="P1028" i="15" a="1"/>
  <c r="P1028" i="15" s="1"/>
  <c r="P1029" i="15" a="1"/>
  <c r="P1029" i="15" s="1"/>
  <c r="P1031" i="15" a="1"/>
  <c r="P1031" i="15"/>
  <c r="P1032" i="15" a="1"/>
  <c r="P1032" i="15" s="1"/>
  <c r="P1033" i="15" a="1"/>
  <c r="P1033" i="15" s="1"/>
  <c r="P1034" i="15" a="1"/>
  <c r="P1034" i="15" s="1"/>
  <c r="P1035" i="15" a="1"/>
  <c r="P1035" i="15" s="1"/>
  <c r="P1036" i="15" a="1"/>
  <c r="P1036" i="15" s="1"/>
  <c r="P1037" i="15" a="1"/>
  <c r="P1037" i="15" s="1"/>
  <c r="P1038" i="15" a="1"/>
  <c r="P1038" i="15" s="1"/>
  <c r="P1040" i="15" a="1"/>
  <c r="P1040" i="15" s="1"/>
  <c r="P1041" i="15" a="1"/>
  <c r="P1041" i="15" s="1"/>
  <c r="P1042" i="15" a="1"/>
  <c r="P1042" i="15" s="1"/>
  <c r="P1043" i="15" a="1"/>
  <c r="P1043" i="15" s="1"/>
  <c r="P1045" i="15" a="1"/>
  <c r="P1045" i="15" s="1"/>
  <c r="P1046" i="15" a="1"/>
  <c r="P1046" i="15"/>
  <c r="P1047" i="15" a="1"/>
  <c r="P1047" i="15"/>
  <c r="P1048" i="15" a="1"/>
  <c r="P1048" i="15"/>
  <c r="P1049" i="15" a="1"/>
  <c r="P1049" i="15" s="1"/>
  <c r="P1050" i="15" a="1"/>
  <c r="P1050" i="15" s="1"/>
  <c r="P1051" i="15" a="1"/>
  <c r="P1051" i="15" s="1"/>
  <c r="P1052" i="15" a="1"/>
  <c r="P1052" i="15"/>
  <c r="P1053" i="15" a="1"/>
  <c r="P1053" i="15" s="1"/>
  <c r="P1054" i="15" a="1"/>
  <c r="P1054" i="15" s="1"/>
  <c r="P1056" i="15" a="1"/>
  <c r="P1056" i="15" s="1"/>
  <c r="P1057" i="15" a="1"/>
  <c r="P1057" i="15" s="1"/>
  <c r="P1058" i="15" a="1"/>
  <c r="P1058" i="15"/>
  <c r="P1059" i="15" a="1"/>
  <c r="P1059" i="15" s="1"/>
  <c r="P1060" i="15" a="1"/>
  <c r="P1060" i="15" s="1"/>
  <c r="P1061" i="15" a="1"/>
  <c r="P1061" i="15" s="1"/>
  <c r="P1062" i="15" a="1"/>
  <c r="P1062" i="15" s="1"/>
  <c r="P1063" i="15" a="1"/>
  <c r="P1063" i="15" s="1"/>
  <c r="P1064" i="15" a="1"/>
  <c r="P1064" i="15" s="1"/>
  <c r="P1065" i="15" a="1"/>
  <c r="P1065" i="15" s="1"/>
  <c r="P1066" i="15" a="1"/>
  <c r="P1066" i="15" s="1"/>
  <c r="P1068" i="15" a="1"/>
  <c r="P1068" i="15" s="1"/>
  <c r="P1069" i="15" a="1"/>
  <c r="P1069" i="15"/>
  <c r="P1070" i="15" a="1"/>
  <c r="P1070" i="15" s="1"/>
  <c r="P1072" i="15" a="1"/>
  <c r="P1072" i="15" s="1"/>
  <c r="P1073" i="15" a="1"/>
  <c r="P1073" i="15"/>
  <c r="P1074" i="15" a="1"/>
  <c r="P1074" i="15" s="1"/>
  <c r="P1076" i="15" a="1"/>
  <c r="P1076" i="15" s="1"/>
  <c r="P1077" i="15" a="1"/>
  <c r="P1077" i="15" s="1"/>
  <c r="P1078" i="15" a="1"/>
  <c r="P1078" i="15" s="1"/>
  <c r="P1079" i="15" a="1"/>
  <c r="P1079" i="15"/>
  <c r="P1080" i="15" a="1"/>
  <c r="P1080" i="15" s="1"/>
  <c r="P1081" i="15" a="1"/>
  <c r="P1081" i="15" s="1"/>
  <c r="P1082" i="15" a="1"/>
  <c r="P1082" i="15" s="1"/>
  <c r="P1083" i="15" a="1"/>
  <c r="P1083" i="15" s="1"/>
  <c r="P1084" i="15" a="1"/>
  <c r="P1084" i="15" s="1"/>
  <c r="P1085" i="15" a="1"/>
  <c r="P1085" i="15" s="1"/>
  <c r="P1086" i="15" a="1"/>
  <c r="P1086" i="15"/>
  <c r="P1088" i="15" a="1"/>
  <c r="P1088" i="15" s="1"/>
  <c r="P1089" i="15" a="1"/>
  <c r="P1089" i="15" s="1"/>
  <c r="P1090" i="15" a="1"/>
  <c r="P1090" i="15" s="1"/>
  <c r="P1091" i="15" a="1"/>
  <c r="P1091" i="15" s="1"/>
  <c r="P1092" i="15" a="1"/>
  <c r="P1092" i="15" s="1"/>
  <c r="P1093" i="15" a="1"/>
  <c r="P1093" i="15" s="1"/>
  <c r="P1094" i="15" a="1"/>
  <c r="P1094" i="15" s="1"/>
  <c r="P1095" i="15" a="1"/>
  <c r="P1095" i="15" s="1"/>
  <c r="P1096" i="15" a="1"/>
  <c r="P1096" i="15" s="1"/>
  <c r="P1097" i="15" a="1"/>
  <c r="P1097" i="15" s="1"/>
  <c r="P1098" i="15" a="1"/>
  <c r="P1098" i="15" s="1"/>
  <c r="P1099" i="15" a="1"/>
  <c r="P1099" i="15" s="1"/>
  <c r="P1100" i="15" a="1"/>
  <c r="P1100" i="15" s="1"/>
  <c r="P1102" i="15" a="1"/>
  <c r="P1102" i="15"/>
  <c r="P1104" i="15" a="1"/>
  <c r="P1104" i="15" s="1"/>
  <c r="P1105" i="15" a="1"/>
  <c r="P1105" i="15" s="1"/>
  <c r="P1106" i="15" a="1"/>
  <c r="P1106" i="15" s="1"/>
  <c r="P1107" i="15" a="1"/>
  <c r="P1107" i="15"/>
  <c r="P1108" i="15" a="1"/>
  <c r="P1108" i="15" s="1"/>
  <c r="P1109" i="15" a="1"/>
  <c r="P1109" i="15" s="1"/>
  <c r="P1110" i="15" a="1"/>
  <c r="P1110" i="15" s="1"/>
  <c r="P1111" i="15" a="1"/>
  <c r="P1111" i="15" s="1"/>
  <c r="P1112" i="15" a="1"/>
  <c r="P1112" i="15" s="1"/>
  <c r="P1114" i="15" a="1"/>
  <c r="P1114" i="15" s="1"/>
  <c r="P1115" i="15" a="1"/>
  <c r="P1115" i="15" s="1"/>
  <c r="P1116" i="15" a="1"/>
  <c r="P1116" i="15" s="1"/>
  <c r="P1117" i="15" a="1"/>
  <c r="P1117" i="15" s="1"/>
  <c r="P1118" i="15" a="1"/>
  <c r="P1118" i="15" s="1"/>
  <c r="P1120" i="15" a="1"/>
  <c r="P1120" i="15" s="1"/>
  <c r="P1121" i="15" a="1"/>
  <c r="P1121" i="15" s="1"/>
  <c r="P1122" i="15" a="1"/>
  <c r="P1122" i="15" s="1"/>
  <c r="P1123" i="15" a="1"/>
  <c r="P1123" i="15" s="1"/>
  <c r="P1124" i="15" a="1"/>
  <c r="P1124" i="15" s="1"/>
  <c r="P1125" i="15" a="1"/>
  <c r="P1125" i="15" s="1"/>
  <c r="P1126" i="15" a="1"/>
  <c r="P1126" i="15" s="1"/>
  <c r="P1127" i="15" a="1"/>
  <c r="P1127" i="15" s="1"/>
  <c r="P1128" i="15" a="1"/>
  <c r="P1128" i="15" s="1"/>
  <c r="P1129" i="15" a="1"/>
  <c r="P1129" i="15" s="1"/>
  <c r="P1130" i="15" a="1"/>
  <c r="P1130" i="15"/>
  <c r="P1131" i="15" a="1"/>
  <c r="P1131" i="15" s="1"/>
  <c r="P1132" i="15" a="1"/>
  <c r="P1132" i="15" s="1"/>
  <c r="P1133" i="15" a="1"/>
  <c r="P1133" i="15" s="1"/>
  <c r="P1134" i="15" a="1"/>
  <c r="P1134" i="15" s="1"/>
  <c r="P1135" i="15" a="1"/>
  <c r="P1135" i="15" s="1"/>
  <c r="P1136" i="15" a="1"/>
  <c r="P1136" i="15" s="1"/>
  <c r="P1137" i="15" a="1"/>
  <c r="P1137" i="15" s="1"/>
  <c r="P1138" i="15" a="1"/>
  <c r="P1138" i="15" s="1"/>
  <c r="P1139" i="15" a="1"/>
  <c r="P1139" i="15" s="1"/>
  <c r="P1140" i="15" a="1"/>
  <c r="P1140" i="15" s="1"/>
  <c r="T926" i="15"/>
  <c r="T928" i="15"/>
  <c r="T929" i="15"/>
  <c r="T930" i="15"/>
  <c r="T931" i="15"/>
  <c r="T932" i="15"/>
  <c r="T933" i="15"/>
  <c r="T934" i="15"/>
  <c r="T935" i="15"/>
  <c r="T936" i="15"/>
  <c r="T937" i="15"/>
  <c r="T939" i="15"/>
  <c r="T940" i="15"/>
  <c r="T941" i="15"/>
  <c r="T942" i="15"/>
  <c r="T944" i="15"/>
  <c r="T945" i="15"/>
  <c r="T946" i="15"/>
  <c r="T947" i="15"/>
  <c r="T948" i="15"/>
  <c r="T949" i="15"/>
  <c r="T950" i="15"/>
  <c r="T951" i="15"/>
  <c r="T952" i="15"/>
  <c r="T953" i="15"/>
  <c r="T955" i="15"/>
  <c r="T956" i="15"/>
  <c r="T957" i="15"/>
  <c r="T958" i="15"/>
  <c r="T960" i="15"/>
  <c r="T961" i="15"/>
  <c r="T962" i="15"/>
  <c r="T963" i="15"/>
  <c r="T964" i="15"/>
  <c r="T965" i="15"/>
  <c r="T966" i="15"/>
  <c r="T967" i="15"/>
  <c r="T968" i="15"/>
  <c r="T969" i="15"/>
  <c r="T971" i="15"/>
  <c r="T972" i="15"/>
  <c r="T973" i="15"/>
  <c r="T974" i="15"/>
  <c r="T976" i="15"/>
  <c r="T977" i="15"/>
  <c r="T978" i="15"/>
  <c r="T979" i="15"/>
  <c r="T980" i="15"/>
  <c r="T981" i="15"/>
  <c r="T982" i="15"/>
  <c r="T983" i="15"/>
  <c r="T984" i="15"/>
  <c r="T985" i="15"/>
  <c r="T987" i="15"/>
  <c r="T988" i="15"/>
  <c r="T989" i="15"/>
  <c r="T990" i="15"/>
  <c r="T992" i="15"/>
  <c r="T993" i="15"/>
  <c r="T994" i="15"/>
  <c r="T995" i="15"/>
  <c r="T996" i="15"/>
  <c r="T997" i="15"/>
  <c r="T998" i="15"/>
  <c r="T999" i="15"/>
  <c r="T1000" i="15"/>
  <c r="T1001" i="15"/>
  <c r="T1003" i="15"/>
  <c r="T1004" i="15"/>
  <c r="T1005" i="15"/>
  <c r="T1006" i="15"/>
  <c r="T1008" i="15"/>
  <c r="T1009" i="15"/>
  <c r="T1010" i="15"/>
  <c r="T1011" i="15"/>
  <c r="T1012" i="15"/>
  <c r="T1013" i="15"/>
  <c r="T1014" i="15"/>
  <c r="T1015" i="15"/>
  <c r="T1016" i="15"/>
  <c r="T1017" i="15"/>
  <c r="T1019" i="15"/>
  <c r="T1020" i="15"/>
  <c r="T1021" i="15"/>
  <c r="T1022" i="15"/>
  <c r="T1024" i="15"/>
  <c r="T1025" i="15"/>
  <c r="T1026" i="15"/>
  <c r="T1027" i="15"/>
  <c r="T1028" i="15"/>
  <c r="T1029" i="15"/>
  <c r="T1030" i="15"/>
  <c r="T1031" i="15"/>
  <c r="T1032" i="15"/>
  <c r="T1033" i="15"/>
  <c r="T1035" i="15"/>
  <c r="T1036" i="15"/>
  <c r="T1037" i="15"/>
  <c r="T1038" i="15"/>
  <c r="T1040" i="15"/>
  <c r="T1041" i="15"/>
  <c r="T1042" i="15"/>
  <c r="T1043" i="15"/>
  <c r="T1044" i="15"/>
  <c r="T1045" i="15"/>
  <c r="T1046" i="15"/>
  <c r="T1047" i="15"/>
  <c r="T1048" i="15"/>
  <c r="T1049" i="15"/>
  <c r="T1051" i="15"/>
  <c r="T1052" i="15"/>
  <c r="T1053" i="15"/>
  <c r="T1054" i="15"/>
  <c r="T1056" i="15"/>
  <c r="T1057" i="15"/>
  <c r="T1058" i="15"/>
  <c r="T1059" i="15"/>
  <c r="T1060" i="15"/>
  <c r="T1061" i="15"/>
  <c r="T1062" i="15"/>
  <c r="T1063" i="15"/>
  <c r="T1064" i="15"/>
  <c r="T1065" i="15"/>
  <c r="T1067" i="15"/>
  <c r="T1068" i="15"/>
  <c r="T1069" i="15"/>
  <c r="T1070" i="15"/>
  <c r="T1072" i="15"/>
  <c r="T1073" i="15"/>
  <c r="T1074" i="15"/>
  <c r="T1075" i="15"/>
  <c r="T1076" i="15"/>
  <c r="T1077" i="15"/>
  <c r="T1078" i="15"/>
  <c r="T1079" i="15"/>
  <c r="T1080" i="15"/>
  <c r="T1081" i="15"/>
  <c r="T1083" i="15"/>
  <c r="T1084" i="15"/>
  <c r="T1085" i="15"/>
  <c r="T1086" i="15"/>
  <c r="T1088" i="15"/>
  <c r="T1089" i="15"/>
  <c r="T1090" i="15"/>
  <c r="T1091" i="15"/>
  <c r="T1092" i="15"/>
  <c r="T1093" i="15"/>
  <c r="T1094" i="15"/>
  <c r="T1095" i="15"/>
  <c r="T1096" i="15"/>
  <c r="T1097" i="15"/>
  <c r="T1099" i="15"/>
  <c r="T1100" i="15"/>
  <c r="T1101" i="15"/>
  <c r="T1102" i="15"/>
  <c r="T1104" i="15"/>
  <c r="T1105" i="15"/>
  <c r="T1106" i="15"/>
  <c r="T1107" i="15"/>
  <c r="T1108" i="15"/>
  <c r="T1109" i="15"/>
  <c r="T1110" i="15"/>
  <c r="T1111" i="15"/>
  <c r="T1112" i="15"/>
  <c r="T1113" i="15"/>
  <c r="T1115" i="15"/>
  <c r="T1116" i="15"/>
  <c r="T1117" i="15"/>
  <c r="T1118" i="15"/>
  <c r="T1120" i="15"/>
  <c r="T1121" i="15"/>
  <c r="T1122" i="15"/>
  <c r="T1123" i="15"/>
  <c r="T1124" i="15"/>
  <c r="T1125" i="15"/>
  <c r="T1126" i="15"/>
  <c r="T1127" i="15"/>
  <c r="T1128" i="15"/>
  <c r="T1129" i="15"/>
  <c r="T1131" i="15"/>
  <c r="T1132" i="15"/>
  <c r="T1133" i="15"/>
  <c r="T1134" i="15"/>
  <c r="T1136" i="15"/>
  <c r="T1137" i="15"/>
  <c r="T1138" i="15"/>
  <c r="T1139" i="15"/>
  <c r="T1140" i="15"/>
  <c r="U926" i="15"/>
  <c r="U927" i="15"/>
  <c r="U928" i="15"/>
  <c r="U929" i="15"/>
  <c r="U930" i="15"/>
  <c r="U932" i="15"/>
  <c r="U933" i="15"/>
  <c r="U934" i="15"/>
  <c r="U935" i="15"/>
  <c r="U936" i="15"/>
  <c r="U937" i="15"/>
  <c r="U938" i="15"/>
  <c r="U939" i="15"/>
  <c r="U940" i="15"/>
  <c r="U941" i="15"/>
  <c r="U942" i="15"/>
  <c r="U943" i="15"/>
  <c r="U944" i="15"/>
  <c r="U945" i="15"/>
  <c r="U946" i="15"/>
  <c r="U948" i="15"/>
  <c r="U949" i="15"/>
  <c r="U950" i="15"/>
  <c r="U951" i="15"/>
  <c r="U952" i="15"/>
  <c r="U953" i="15"/>
  <c r="U954" i="15"/>
  <c r="U955" i="15"/>
  <c r="U956" i="15"/>
  <c r="U957" i="15"/>
  <c r="U958" i="15"/>
  <c r="U959" i="15"/>
  <c r="U960" i="15"/>
  <c r="U961" i="15"/>
  <c r="U962" i="15"/>
  <c r="U964" i="15"/>
  <c r="U965" i="15"/>
  <c r="U966" i="15"/>
  <c r="U967" i="15"/>
  <c r="U968" i="15"/>
  <c r="U969" i="15"/>
  <c r="U970" i="15"/>
  <c r="U971" i="15"/>
  <c r="U972" i="15"/>
  <c r="U973" i="15"/>
  <c r="U974" i="15"/>
  <c r="U975" i="15"/>
  <c r="U976" i="15"/>
  <c r="U977" i="15"/>
  <c r="U978" i="15"/>
  <c r="U980" i="15"/>
  <c r="U981" i="15"/>
  <c r="U982" i="15"/>
  <c r="U983" i="15"/>
  <c r="U984" i="15"/>
  <c r="U985" i="15"/>
  <c r="U986" i="15"/>
  <c r="U987" i="15"/>
  <c r="U988" i="15"/>
  <c r="U989" i="15"/>
  <c r="U990" i="15"/>
  <c r="U991" i="15"/>
  <c r="U992" i="15"/>
  <c r="U993" i="15"/>
  <c r="U994" i="15"/>
  <c r="U996" i="15"/>
  <c r="U997" i="15"/>
  <c r="U998" i="15"/>
  <c r="U999" i="15"/>
  <c r="U1000" i="15"/>
  <c r="U1001" i="15"/>
  <c r="U1002" i="15"/>
  <c r="U1003" i="15"/>
  <c r="U1004" i="15"/>
  <c r="U1005" i="15"/>
  <c r="U1006" i="15"/>
  <c r="U1007" i="15"/>
  <c r="U1008" i="15"/>
  <c r="U1009" i="15"/>
  <c r="U1010" i="15"/>
  <c r="U1012" i="15"/>
  <c r="U1013" i="15"/>
  <c r="U1014" i="15"/>
  <c r="U1015" i="15"/>
  <c r="U1016" i="15"/>
  <c r="U1017" i="15"/>
  <c r="U1018" i="15"/>
  <c r="U1019" i="15"/>
  <c r="U1020" i="15"/>
  <c r="U1021" i="15"/>
  <c r="U1022" i="15"/>
  <c r="U1023" i="15"/>
  <c r="U1024" i="15"/>
  <c r="U1025" i="15"/>
  <c r="U1026" i="15"/>
  <c r="U1028" i="15"/>
  <c r="U1029" i="15"/>
  <c r="U1030" i="15"/>
  <c r="U1031" i="15"/>
  <c r="U1032" i="15"/>
  <c r="U1033" i="15"/>
  <c r="U1034" i="15"/>
  <c r="U1035" i="15"/>
  <c r="U1036" i="15"/>
  <c r="U1037" i="15"/>
  <c r="U1038" i="15"/>
  <c r="U1039" i="15"/>
  <c r="U1040" i="15"/>
  <c r="U1041" i="15"/>
  <c r="U1042" i="15"/>
  <c r="U1044" i="15"/>
  <c r="U1045" i="15"/>
  <c r="U1046" i="15"/>
  <c r="U1047" i="15"/>
  <c r="U1048" i="15"/>
  <c r="U1049" i="15"/>
  <c r="U1050" i="15"/>
  <c r="U1051" i="15"/>
  <c r="U1052" i="15"/>
  <c r="U1053" i="15"/>
  <c r="U1054" i="15"/>
  <c r="U1055" i="15"/>
  <c r="U1056" i="15"/>
  <c r="U1057" i="15"/>
  <c r="U1058" i="15"/>
  <c r="U1060" i="15"/>
  <c r="U1061" i="15"/>
  <c r="U1062" i="15"/>
  <c r="U1063" i="15"/>
  <c r="U1064" i="15"/>
  <c r="U1065" i="15"/>
  <c r="U1066" i="15"/>
  <c r="U1067" i="15"/>
  <c r="U1068" i="15"/>
  <c r="U1069" i="15"/>
  <c r="U1070" i="15"/>
  <c r="U1071" i="15"/>
  <c r="U1072" i="15"/>
  <c r="U1073" i="15"/>
  <c r="U1074" i="15"/>
  <c r="U1076" i="15"/>
  <c r="U1077" i="15"/>
  <c r="U1078" i="15"/>
  <c r="U1079" i="15"/>
  <c r="U1080" i="15"/>
  <c r="U1081" i="15"/>
  <c r="U1082" i="15"/>
  <c r="U1083" i="15"/>
  <c r="U1084" i="15"/>
  <c r="U1085" i="15"/>
  <c r="U1086" i="15"/>
  <c r="U1087" i="15"/>
  <c r="U1088" i="15"/>
  <c r="U1089" i="15"/>
  <c r="U1090" i="15"/>
  <c r="U1092" i="15"/>
  <c r="U1093" i="15"/>
  <c r="U1094" i="15"/>
  <c r="U1095" i="15"/>
  <c r="U1096" i="15"/>
  <c r="U1097" i="15"/>
  <c r="U1098" i="15"/>
  <c r="U1099" i="15"/>
  <c r="U1100" i="15"/>
  <c r="U1101" i="15"/>
  <c r="U1102" i="15"/>
  <c r="U1103" i="15"/>
  <c r="U1104" i="15"/>
  <c r="U1105" i="15"/>
  <c r="U1106" i="15"/>
  <c r="U1108" i="15"/>
  <c r="U1109" i="15"/>
  <c r="U1110" i="15"/>
  <c r="U1111" i="15"/>
  <c r="U1112" i="15"/>
  <c r="U1113" i="15"/>
  <c r="U1114" i="15"/>
  <c r="U1115" i="15"/>
  <c r="U1116" i="15"/>
  <c r="U1117" i="15"/>
  <c r="U1118" i="15"/>
  <c r="U1119" i="15"/>
  <c r="U1120" i="15"/>
  <c r="U1121" i="15"/>
  <c r="U1122" i="15"/>
  <c r="U1124" i="15"/>
  <c r="U1125" i="15"/>
  <c r="U1126" i="15"/>
  <c r="U1127" i="15"/>
  <c r="U1128" i="15"/>
  <c r="U1129" i="15"/>
  <c r="U1130" i="15"/>
  <c r="U1131" i="15"/>
  <c r="U1132" i="15"/>
  <c r="U1133" i="15"/>
  <c r="U1134" i="15"/>
  <c r="U1135" i="15"/>
  <c r="U1136" i="15"/>
  <c r="U1137" i="15"/>
  <c r="U1138" i="15"/>
  <c r="U1140" i="15"/>
  <c r="V926" i="15"/>
  <c r="V927" i="15"/>
  <c r="V928" i="15"/>
  <c r="V929" i="15"/>
  <c r="V930" i="15"/>
  <c r="V931" i="15"/>
  <c r="V932" i="15"/>
  <c r="V933" i="15"/>
  <c r="V934" i="15"/>
  <c r="V935" i="15"/>
  <c r="V936" i="15"/>
  <c r="V937" i="15"/>
  <c r="V938" i="15"/>
  <c r="V939" i="15"/>
  <c r="V941" i="15"/>
  <c r="V942" i="15"/>
  <c r="V943" i="15"/>
  <c r="V944" i="15"/>
  <c r="V945" i="15"/>
  <c r="V946" i="15"/>
  <c r="V947" i="15"/>
  <c r="V948" i="15"/>
  <c r="V949" i="15"/>
  <c r="V950" i="15"/>
  <c r="V951" i="15"/>
  <c r="V952" i="15"/>
  <c r="V953" i="15"/>
  <c r="V954" i="15"/>
  <c r="V955" i="15"/>
  <c r="V957" i="15"/>
  <c r="V958" i="15"/>
  <c r="V959" i="15"/>
  <c r="V960" i="15"/>
  <c r="V961" i="15"/>
  <c r="V962" i="15"/>
  <c r="V963" i="15"/>
  <c r="V964" i="15"/>
  <c r="V965" i="15"/>
  <c r="V966" i="15"/>
  <c r="V967" i="15"/>
  <c r="V968" i="15"/>
  <c r="V969" i="15"/>
  <c r="V970" i="15"/>
  <c r="V971" i="15"/>
  <c r="V973" i="15"/>
  <c r="V974" i="15"/>
  <c r="V975" i="15"/>
  <c r="V976" i="15"/>
  <c r="V977" i="15"/>
  <c r="V978" i="15"/>
  <c r="V979" i="15"/>
  <c r="V980" i="15"/>
  <c r="V981" i="15"/>
  <c r="V982" i="15"/>
  <c r="V983" i="15"/>
  <c r="V984" i="15"/>
  <c r="V985" i="15"/>
  <c r="V986" i="15"/>
  <c r="V987" i="15"/>
  <c r="V989" i="15"/>
  <c r="V990" i="15"/>
  <c r="V991" i="15"/>
  <c r="V992" i="15"/>
  <c r="V993" i="15"/>
  <c r="V994" i="15"/>
  <c r="V995" i="15"/>
  <c r="V996" i="15"/>
  <c r="V997" i="15"/>
  <c r="V998" i="15"/>
  <c r="V999" i="15"/>
  <c r="V1000" i="15"/>
  <c r="V1001" i="15"/>
  <c r="V1002" i="15"/>
  <c r="V1003" i="15"/>
  <c r="V1005" i="15"/>
  <c r="V1006" i="15"/>
  <c r="V1007" i="15"/>
  <c r="V1008" i="15"/>
  <c r="V1009" i="15"/>
  <c r="V1010" i="15"/>
  <c r="V1011" i="15"/>
  <c r="V1012" i="15"/>
  <c r="V1013" i="15"/>
  <c r="V1014" i="15"/>
  <c r="V1015" i="15"/>
  <c r="V1016" i="15"/>
  <c r="V1017" i="15"/>
  <c r="V1018" i="15"/>
  <c r="V1019" i="15"/>
  <c r="V1021" i="15"/>
  <c r="V1022" i="15"/>
  <c r="V1023" i="15"/>
  <c r="V1024" i="15"/>
  <c r="V1025" i="15"/>
  <c r="V1026" i="15"/>
  <c r="V1027" i="15"/>
  <c r="V1028" i="15"/>
  <c r="V1029" i="15"/>
  <c r="V1030" i="15"/>
  <c r="V1031" i="15"/>
  <c r="V1032" i="15"/>
  <c r="V1033" i="15"/>
  <c r="V1034" i="15"/>
  <c r="V1035" i="15"/>
  <c r="V1037" i="15"/>
  <c r="V1038" i="15"/>
  <c r="V1039" i="15"/>
  <c r="V1040" i="15"/>
  <c r="V1041" i="15"/>
  <c r="V1042" i="15"/>
  <c r="V1043" i="15"/>
  <c r="V1044" i="15"/>
  <c r="V1045" i="15"/>
  <c r="V1046" i="15"/>
  <c r="V1047" i="15"/>
  <c r="V1048" i="15"/>
  <c r="V1049" i="15"/>
  <c r="V1050" i="15"/>
  <c r="V1051" i="15"/>
  <c r="V1053" i="15"/>
  <c r="V1054" i="15"/>
  <c r="V1055" i="15"/>
  <c r="V1056" i="15"/>
  <c r="V1057" i="15"/>
  <c r="V1058" i="15"/>
  <c r="V1059" i="15"/>
  <c r="V1060" i="15"/>
  <c r="V1061" i="15"/>
  <c r="V1062" i="15"/>
  <c r="V1063" i="15"/>
  <c r="V1064" i="15"/>
  <c r="V1065" i="15"/>
  <c r="V1066" i="15"/>
  <c r="V1067" i="15"/>
  <c r="V1069" i="15"/>
  <c r="V1070" i="15"/>
  <c r="V1071" i="15"/>
  <c r="V1072" i="15"/>
  <c r="V1073" i="15"/>
  <c r="V1074" i="15"/>
  <c r="V1075" i="15"/>
  <c r="V1076" i="15"/>
  <c r="V1077" i="15"/>
  <c r="V1078" i="15"/>
  <c r="V1079" i="15"/>
  <c r="V1080" i="15"/>
  <c r="V1081" i="15"/>
  <c r="V1082" i="15"/>
  <c r="V1083" i="15"/>
  <c r="V1085" i="15"/>
  <c r="V1086" i="15"/>
  <c r="V1087" i="15"/>
  <c r="V1088" i="15"/>
  <c r="V1089" i="15"/>
  <c r="V1090" i="15"/>
  <c r="V1091" i="15"/>
  <c r="V1092" i="15"/>
  <c r="V1093" i="15"/>
  <c r="V1094" i="15"/>
  <c r="V1095" i="15"/>
  <c r="V1096" i="15"/>
  <c r="V1097" i="15"/>
  <c r="V1098" i="15"/>
  <c r="V1099" i="15"/>
  <c r="V1101" i="15"/>
  <c r="V1102" i="15"/>
  <c r="V1103" i="15"/>
  <c r="V1104" i="15"/>
  <c r="V1105" i="15"/>
  <c r="V1106" i="15"/>
  <c r="V1107" i="15"/>
  <c r="V1108" i="15"/>
  <c r="V1109" i="15"/>
  <c r="V1110" i="15"/>
  <c r="V1111" i="15"/>
  <c r="V1112" i="15"/>
  <c r="V1113" i="15"/>
  <c r="V1114" i="15"/>
  <c r="V1115" i="15"/>
  <c r="V1117" i="15"/>
  <c r="V1118" i="15"/>
  <c r="V1119" i="15"/>
  <c r="V1120" i="15"/>
  <c r="V1121" i="15"/>
  <c r="V1122" i="15"/>
  <c r="V1123" i="15"/>
  <c r="V1124" i="15"/>
  <c r="V1125" i="15"/>
  <c r="V1126" i="15"/>
  <c r="V1127" i="15"/>
  <c r="V1128" i="15"/>
  <c r="V1129" i="15"/>
  <c r="V1130" i="15"/>
  <c r="V1131" i="15"/>
  <c r="V1133" i="15"/>
  <c r="V1134" i="15"/>
  <c r="V1135" i="15"/>
  <c r="V1136" i="15"/>
  <c r="V1137" i="15"/>
  <c r="V1138" i="15"/>
  <c r="V1139" i="15"/>
  <c r="V1140" i="15"/>
  <c r="W926" i="15"/>
  <c r="W928" i="15"/>
  <c r="W929" i="15"/>
  <c r="W930" i="15"/>
  <c r="W931" i="15"/>
  <c r="W932" i="15"/>
  <c r="W933" i="15"/>
  <c r="W934" i="15"/>
  <c r="W935" i="15"/>
  <c r="W936" i="15"/>
  <c r="W937" i="15"/>
  <c r="W938" i="15"/>
  <c r="W939" i="15"/>
  <c r="W940" i="15"/>
  <c r="W941" i="15"/>
  <c r="W942" i="15"/>
  <c r="W944" i="15"/>
  <c r="W945" i="15"/>
  <c r="W946" i="15"/>
  <c r="W947" i="15"/>
  <c r="W948" i="15"/>
  <c r="W949" i="15"/>
  <c r="W950" i="15"/>
  <c r="W951" i="15"/>
  <c r="W952" i="15"/>
  <c r="W953" i="15"/>
  <c r="W954" i="15"/>
  <c r="W955" i="15"/>
  <c r="W956" i="15"/>
  <c r="W957" i="15"/>
  <c r="W958" i="15"/>
  <c r="W960" i="15"/>
  <c r="W961" i="15"/>
  <c r="W962" i="15"/>
  <c r="W963" i="15"/>
  <c r="W964" i="15"/>
  <c r="W965" i="15"/>
  <c r="W966" i="15"/>
  <c r="W967" i="15"/>
  <c r="W968" i="15"/>
  <c r="W969" i="15"/>
  <c r="W970" i="15"/>
  <c r="W971" i="15"/>
  <c r="W972" i="15"/>
  <c r="W973" i="15"/>
  <c r="W974" i="15"/>
  <c r="W976" i="15"/>
  <c r="W977" i="15"/>
  <c r="W978" i="15"/>
  <c r="W979" i="15"/>
  <c r="W980" i="15"/>
  <c r="W981" i="15"/>
  <c r="W982" i="15"/>
  <c r="W983" i="15"/>
  <c r="W984" i="15"/>
  <c r="W985" i="15"/>
  <c r="W986" i="15"/>
  <c r="W987" i="15"/>
  <c r="W988" i="15"/>
  <c r="W989" i="15"/>
  <c r="W990" i="15"/>
  <c r="W992" i="15"/>
  <c r="W993" i="15"/>
  <c r="W994" i="15"/>
  <c r="W995" i="15"/>
  <c r="W996" i="15"/>
  <c r="W997" i="15"/>
  <c r="W998" i="15"/>
  <c r="W999" i="15"/>
  <c r="W1000" i="15"/>
  <c r="W1001" i="15"/>
  <c r="W1002" i="15"/>
  <c r="W1003" i="15"/>
  <c r="W1004" i="15"/>
  <c r="W1005" i="15"/>
  <c r="W1006" i="15"/>
  <c r="W1008" i="15"/>
  <c r="W1009" i="15"/>
  <c r="W1010" i="15"/>
  <c r="W1011" i="15"/>
  <c r="W1012" i="15"/>
  <c r="W1013" i="15"/>
  <c r="W1014" i="15"/>
  <c r="W1015" i="15"/>
  <c r="W1016" i="15"/>
  <c r="W1017" i="15"/>
  <c r="W1018" i="15"/>
  <c r="W1019" i="15"/>
  <c r="W1020" i="15"/>
  <c r="W1021" i="15"/>
  <c r="W1022" i="15"/>
  <c r="W1024" i="15"/>
  <c r="W1025" i="15"/>
  <c r="W1026" i="15"/>
  <c r="W1027" i="15"/>
  <c r="W1028" i="15"/>
  <c r="W1029" i="15"/>
  <c r="W1030" i="15"/>
  <c r="W1031" i="15"/>
  <c r="W1032" i="15"/>
  <c r="W1033" i="15"/>
  <c r="W1034" i="15"/>
  <c r="W1035" i="15"/>
  <c r="W1036" i="15"/>
  <c r="W1037" i="15"/>
  <c r="W1038" i="15"/>
  <c r="W1040" i="15"/>
  <c r="W1041" i="15"/>
  <c r="W1042" i="15"/>
  <c r="W1043" i="15"/>
  <c r="W1044" i="15"/>
  <c r="W1045" i="15"/>
  <c r="W1046" i="15"/>
  <c r="W1047" i="15"/>
  <c r="W1048" i="15"/>
  <c r="W1049" i="15"/>
  <c r="W1050" i="15"/>
  <c r="W1051" i="15"/>
  <c r="W1052" i="15"/>
  <c r="W1053" i="15"/>
  <c r="W1054" i="15"/>
  <c r="W1056" i="15"/>
  <c r="W1057" i="15"/>
  <c r="W1058" i="15"/>
  <c r="W1059" i="15"/>
  <c r="W1060" i="15"/>
  <c r="W1061" i="15"/>
  <c r="W1062" i="15"/>
  <c r="W1063" i="15"/>
  <c r="W1064" i="15"/>
  <c r="W1065" i="15"/>
  <c r="W1066" i="15"/>
  <c r="W1067" i="15"/>
  <c r="W1068" i="15"/>
  <c r="W1069" i="15"/>
  <c r="W1070" i="15"/>
  <c r="W1072" i="15"/>
  <c r="W1073" i="15"/>
  <c r="W1074" i="15"/>
  <c r="W1075" i="15"/>
  <c r="W1076" i="15"/>
  <c r="W1077" i="15"/>
  <c r="W1078" i="15"/>
  <c r="W1079" i="15"/>
  <c r="W1080" i="15"/>
  <c r="W1081" i="15"/>
  <c r="W1082" i="15"/>
  <c r="W1083" i="15"/>
  <c r="W1084" i="15"/>
  <c r="W1085" i="15"/>
  <c r="W1086" i="15"/>
  <c r="W1088" i="15"/>
  <c r="W1089" i="15"/>
  <c r="W1090" i="15"/>
  <c r="W1091" i="15"/>
  <c r="W1092" i="15"/>
  <c r="W1093" i="15"/>
  <c r="W1094" i="15"/>
  <c r="W1095" i="15"/>
  <c r="W1096" i="15"/>
  <c r="W1097" i="15"/>
  <c r="W1098" i="15"/>
  <c r="W1099" i="15"/>
  <c r="W1100" i="15"/>
  <c r="W1101" i="15"/>
  <c r="W1102" i="15"/>
  <c r="W1104" i="15"/>
  <c r="W1105" i="15"/>
  <c r="W1106" i="15"/>
  <c r="W1107" i="15"/>
  <c r="W1108" i="15"/>
  <c r="W1109" i="15"/>
  <c r="W1110" i="15"/>
  <c r="W1111" i="15"/>
  <c r="W1112" i="15"/>
  <c r="W1113" i="15"/>
  <c r="W1114" i="15"/>
  <c r="W1115" i="15"/>
  <c r="W1116" i="15"/>
  <c r="W1117" i="15"/>
  <c r="W1118" i="15"/>
  <c r="W1120" i="15"/>
  <c r="W1121" i="15"/>
  <c r="W1122" i="15"/>
  <c r="W1123" i="15"/>
  <c r="W1124" i="15"/>
  <c r="W1125" i="15"/>
  <c r="W1126" i="15"/>
  <c r="W1127" i="15"/>
  <c r="W1128" i="15"/>
  <c r="W1129" i="15"/>
  <c r="W1130" i="15"/>
  <c r="W1131" i="15"/>
  <c r="W1132" i="15"/>
  <c r="W1133" i="15"/>
  <c r="W1134" i="15"/>
  <c r="W1136" i="15"/>
  <c r="W1137" i="15"/>
  <c r="W1138" i="15"/>
  <c r="W1139" i="15"/>
  <c r="W1140" i="15"/>
  <c r="X926" i="15"/>
  <c r="X928" i="15"/>
  <c r="X929" i="15"/>
  <c r="X930" i="15"/>
  <c r="X931" i="15"/>
  <c r="X932" i="15"/>
  <c r="X933" i="15"/>
  <c r="X934" i="15"/>
  <c r="X935" i="15"/>
  <c r="X936" i="15"/>
  <c r="X937" i="15"/>
  <c r="X938" i="15"/>
  <c r="X939" i="15"/>
  <c r="X940" i="15"/>
  <c r="X941" i="15"/>
  <c r="X942" i="15"/>
  <c r="X944" i="15"/>
  <c r="X945" i="15"/>
  <c r="X946" i="15"/>
  <c r="X947" i="15"/>
  <c r="X948" i="15"/>
  <c r="X949" i="15"/>
  <c r="X950" i="15"/>
  <c r="X951" i="15"/>
  <c r="X952" i="15"/>
  <c r="X953" i="15"/>
  <c r="X954" i="15"/>
  <c r="X955" i="15"/>
  <c r="X956" i="15"/>
  <c r="X957" i="15"/>
  <c r="X958" i="15"/>
  <c r="X960" i="15"/>
  <c r="X961" i="15"/>
  <c r="X962" i="15"/>
  <c r="X963" i="15"/>
  <c r="X964" i="15"/>
  <c r="X965" i="15"/>
  <c r="X966" i="15"/>
  <c r="X967" i="15"/>
  <c r="X968" i="15"/>
  <c r="X969" i="15"/>
  <c r="X970" i="15"/>
  <c r="X971" i="15"/>
  <c r="X972" i="15"/>
  <c r="X973" i="15"/>
  <c r="X974" i="15"/>
  <c r="X976" i="15"/>
  <c r="X977" i="15"/>
  <c r="X978" i="15"/>
  <c r="X979" i="15"/>
  <c r="X980" i="15"/>
  <c r="X981" i="15"/>
  <c r="X982" i="15"/>
  <c r="X983" i="15"/>
  <c r="X984" i="15"/>
  <c r="X985" i="15"/>
  <c r="X986" i="15"/>
  <c r="X987" i="15"/>
  <c r="X988" i="15"/>
  <c r="X989" i="15"/>
  <c r="X990" i="15"/>
  <c r="X992" i="15"/>
  <c r="X993" i="15"/>
  <c r="X994" i="15"/>
  <c r="X995" i="15"/>
  <c r="X996" i="15"/>
  <c r="X997" i="15"/>
  <c r="X998" i="15"/>
  <c r="X999" i="15"/>
  <c r="X1000" i="15"/>
  <c r="X1001" i="15"/>
  <c r="X1002" i="15"/>
  <c r="X1003" i="15"/>
  <c r="X1004" i="15"/>
  <c r="X1005" i="15"/>
  <c r="X1006" i="15"/>
  <c r="X1008" i="15"/>
  <c r="X1009" i="15"/>
  <c r="X1010" i="15"/>
  <c r="X1011" i="15"/>
  <c r="X1012" i="15"/>
  <c r="X1013" i="15"/>
  <c r="X1014" i="15"/>
  <c r="X1015" i="15"/>
  <c r="X1016" i="15"/>
  <c r="X1017" i="15"/>
  <c r="X1018" i="15"/>
  <c r="X1019" i="15"/>
  <c r="X1020" i="15"/>
  <c r="X1021" i="15"/>
  <c r="X1022" i="15"/>
  <c r="X1024" i="15"/>
  <c r="X1025" i="15"/>
  <c r="X1026" i="15"/>
  <c r="X1027" i="15"/>
  <c r="X1028" i="15"/>
  <c r="X1029" i="15"/>
  <c r="X1030" i="15"/>
  <c r="X1031" i="15"/>
  <c r="X1032" i="15"/>
  <c r="X1033" i="15"/>
  <c r="X1034" i="15"/>
  <c r="X1035" i="15"/>
  <c r="X1036" i="15"/>
  <c r="X1037" i="15"/>
  <c r="X1038" i="15"/>
  <c r="X1040" i="15"/>
  <c r="X1041" i="15"/>
  <c r="X1042" i="15"/>
  <c r="X1043" i="15"/>
  <c r="X1044" i="15"/>
  <c r="X1045" i="15"/>
  <c r="X1046" i="15"/>
  <c r="X1047" i="15"/>
  <c r="X1048" i="15"/>
  <c r="X1049" i="15"/>
  <c r="X1050" i="15"/>
  <c r="X1051" i="15"/>
  <c r="X1052" i="15"/>
  <c r="X1053" i="15"/>
  <c r="X1054" i="15"/>
  <c r="X1056" i="15"/>
  <c r="X1057" i="15"/>
  <c r="X1058" i="15"/>
  <c r="X1059" i="15"/>
  <c r="X1060" i="15"/>
  <c r="X1061" i="15"/>
  <c r="X1062" i="15"/>
  <c r="X1063" i="15"/>
  <c r="X1064" i="15"/>
  <c r="X1065" i="15"/>
  <c r="X1066" i="15"/>
  <c r="X1067" i="15"/>
  <c r="X1068" i="15"/>
  <c r="X1069" i="15"/>
  <c r="X1070" i="15"/>
  <c r="X1072" i="15"/>
  <c r="X1073" i="15"/>
  <c r="X1074" i="15"/>
  <c r="X1075" i="15"/>
  <c r="X1076" i="15"/>
  <c r="X1077" i="15"/>
  <c r="X1078" i="15"/>
  <c r="X1079" i="15"/>
  <c r="X1080" i="15"/>
  <c r="X1081" i="15"/>
  <c r="X1082" i="15"/>
  <c r="X1083" i="15"/>
  <c r="X1084" i="15"/>
  <c r="X1085" i="15"/>
  <c r="X1086" i="15"/>
  <c r="X1088" i="15"/>
  <c r="X1089" i="15"/>
  <c r="X1090" i="15"/>
  <c r="X1091" i="15"/>
  <c r="X1092" i="15"/>
  <c r="X1093" i="15"/>
  <c r="X1094" i="15"/>
  <c r="X1095" i="15"/>
  <c r="X1096" i="15"/>
  <c r="X1097" i="15"/>
  <c r="X1098" i="15"/>
  <c r="X1099" i="15"/>
  <c r="X1100" i="15"/>
  <c r="X1101" i="15"/>
  <c r="X1102" i="15"/>
  <c r="X1104" i="15"/>
  <c r="X1105" i="15"/>
  <c r="X1106" i="15"/>
  <c r="X1107" i="15"/>
  <c r="X1108" i="15"/>
  <c r="X1109" i="15"/>
  <c r="X1110" i="15"/>
  <c r="X1111" i="15"/>
  <c r="X1112" i="15"/>
  <c r="X1113" i="15"/>
  <c r="X1114" i="15"/>
  <c r="X1115" i="15"/>
  <c r="X1116" i="15"/>
  <c r="X1117" i="15"/>
  <c r="X1118" i="15"/>
  <c r="X1120" i="15"/>
  <c r="X1121" i="15"/>
  <c r="X1122" i="15"/>
  <c r="X1123" i="15"/>
  <c r="X1124" i="15"/>
  <c r="X1125" i="15"/>
  <c r="X1126" i="15"/>
  <c r="X1127" i="15"/>
  <c r="X1128" i="15"/>
  <c r="X1129" i="15"/>
  <c r="X1130" i="15"/>
  <c r="X1131" i="15"/>
  <c r="X1132" i="15"/>
  <c r="X1133" i="15"/>
  <c r="X1134" i="15"/>
  <c r="X1136" i="15"/>
  <c r="X1137" i="15"/>
  <c r="X1138" i="15"/>
  <c r="X1139" i="15"/>
  <c r="X1140" i="15"/>
  <c r="B909" i="15"/>
  <c r="D909" i="15" s="1"/>
  <c r="B910" i="15"/>
  <c r="W910" i="15" s="1"/>
  <c r="B911" i="15"/>
  <c r="B912" i="15"/>
  <c r="D912" i="15" s="1"/>
  <c r="B913" i="15"/>
  <c r="X913" i="15" s="1"/>
  <c r="B914" i="15"/>
  <c r="T914" i="15" s="1"/>
  <c r="B915" i="15"/>
  <c r="T915" i="15" s="1"/>
  <c r="B916" i="15"/>
  <c r="U916" i="15" s="1"/>
  <c r="B917" i="15"/>
  <c r="U917" i="15" s="1"/>
  <c r="B918" i="15"/>
  <c r="B919" i="15"/>
  <c r="X919" i="15" s="1"/>
  <c r="B920" i="15"/>
  <c r="V920" i="15" s="1"/>
  <c r="B921" i="15"/>
  <c r="V921" i="15" s="1"/>
  <c r="B922" i="15"/>
  <c r="T922" i="15" s="1"/>
  <c r="B923" i="15"/>
  <c r="D923" i="15" s="1"/>
  <c r="B924" i="15"/>
  <c r="P924" i="15" s="1" a="1"/>
  <c r="P924" i="15" s="1"/>
  <c r="B925" i="15"/>
  <c r="W925" i="15" s="1"/>
  <c r="D910" i="15"/>
  <c r="D911" i="15"/>
  <c r="D920" i="15"/>
  <c r="D921" i="15"/>
  <c r="D922" i="15"/>
  <c r="D925" i="15"/>
  <c r="P909" i="15" a="1"/>
  <c r="P909" i="15" s="1"/>
  <c r="P910" i="15" a="1"/>
  <c r="P910" i="15" s="1"/>
  <c r="P923" i="15" a="1"/>
  <c r="P923" i="15" s="1"/>
  <c r="T909" i="15"/>
  <c r="T910" i="15"/>
  <c r="T911" i="15"/>
  <c r="T912" i="15"/>
  <c r="T913" i="15"/>
  <c r="T918" i="15"/>
  <c r="T923" i="15"/>
  <c r="T925" i="15"/>
  <c r="U909" i="15"/>
  <c r="U910" i="15"/>
  <c r="U911" i="15"/>
  <c r="U912" i="15"/>
  <c r="U913" i="15"/>
  <c r="U914" i="15"/>
  <c r="U915" i="15"/>
  <c r="U919" i="15"/>
  <c r="U920" i="15"/>
  <c r="U923" i="15"/>
  <c r="U925" i="15"/>
  <c r="V909" i="15"/>
  <c r="V910" i="15"/>
  <c r="V911" i="15"/>
  <c r="V912" i="15"/>
  <c r="V913" i="15"/>
  <c r="V914" i="15"/>
  <c r="V915" i="15"/>
  <c r="V916" i="15"/>
  <c r="V919" i="15"/>
  <c r="V923" i="15"/>
  <c r="V925" i="15"/>
  <c r="W909" i="15"/>
  <c r="W911" i="15"/>
  <c r="W919" i="15"/>
  <c r="W920" i="15"/>
  <c r="W921" i="15"/>
  <c r="W923" i="15"/>
  <c r="X909" i="15"/>
  <c r="X910" i="15"/>
  <c r="X911" i="15"/>
  <c r="X923" i="15"/>
  <c r="X925" i="15"/>
  <c r="E164" i="32"/>
  <c r="F164" i="32"/>
  <c r="A164" i="32" s="1"/>
  <c r="G164" i="32"/>
  <c r="I164" i="32"/>
  <c r="E159" i="32"/>
  <c r="E163" i="32"/>
  <c r="E162" i="32"/>
  <c r="E161" i="32"/>
  <c r="F163" i="32"/>
  <c r="G163" i="32" s="1"/>
  <c r="I163" i="32"/>
  <c r="F162" i="32"/>
  <c r="A162" i="32" s="1"/>
  <c r="H162" i="32"/>
  <c r="I162" i="32"/>
  <c r="E160" i="32"/>
  <c r="F161" i="32"/>
  <c r="A161" i="32" s="1"/>
  <c r="H161" i="32"/>
  <c r="I161" i="32"/>
  <c r="A160" i="32"/>
  <c r="A159" i="32"/>
  <c r="F160" i="32"/>
  <c r="G160" i="32" s="1"/>
  <c r="I160" i="32"/>
  <c r="F159" i="32"/>
  <c r="G159" i="32"/>
  <c r="H159" i="32"/>
  <c r="I159" i="32"/>
  <c r="E1742" i="33"/>
  <c r="E1741" i="33"/>
  <c r="E1740" i="33"/>
  <c r="E1739" i="33"/>
  <c r="P208" i="21"/>
  <c r="P205" i="21"/>
  <c r="P204" i="21"/>
  <c r="T113" i="19"/>
  <c r="T109" i="19"/>
  <c r="T784" i="19"/>
  <c r="T115" i="19"/>
  <c r="T96" i="19"/>
  <c r="T74" i="19"/>
  <c r="I1163" i="19"/>
  <c r="I1162" i="19"/>
  <c r="F1163" i="19"/>
  <c r="F1162" i="19"/>
  <c r="E1163" i="19"/>
  <c r="H1163" i="19" s="1"/>
  <c r="E1162" i="19"/>
  <c r="A1162" i="19" s="1"/>
  <c r="S1163" i="19"/>
  <c r="T1163" i="19"/>
  <c r="X1163" i="19" a="1"/>
  <c r="X1163" i="19" s="1"/>
  <c r="S1162" i="19"/>
  <c r="T1162" i="19"/>
  <c r="X1162" i="19" a="1"/>
  <c r="X1162" i="19" s="1"/>
  <c r="F208" i="21"/>
  <c r="V208" i="21" a="1"/>
  <c r="V208" i="21" s="1"/>
  <c r="F206" i="21"/>
  <c r="F207" i="21"/>
  <c r="P206" i="21"/>
  <c r="P207" i="21"/>
  <c r="V206" i="21" a="1"/>
  <c r="V206" i="21" s="1"/>
  <c r="V207" i="21" a="1"/>
  <c r="V207" i="21" s="1"/>
  <c r="I1161" i="19"/>
  <c r="W917" i="15" l="1"/>
  <c r="D915" i="15"/>
  <c r="P1007" i="15" a="1"/>
  <c r="P1007" i="15" s="1"/>
  <c r="D1119" i="15"/>
  <c r="D939" i="15"/>
  <c r="D917" i="15"/>
  <c r="V1148" i="15"/>
  <c r="D1161" i="15"/>
  <c r="X921" i="15"/>
  <c r="W915" i="15"/>
  <c r="D913" i="15"/>
  <c r="W1135" i="15"/>
  <c r="W1119" i="15"/>
  <c r="W1103" i="15"/>
  <c r="W1087" i="15"/>
  <c r="W1071" i="15"/>
  <c r="W1055" i="15"/>
  <c r="W1039" i="15"/>
  <c r="W1023" i="15"/>
  <c r="W1007" i="15"/>
  <c r="W991" i="15"/>
  <c r="W975" i="15"/>
  <c r="W959" i="15"/>
  <c r="W943" i="15"/>
  <c r="W927" i="15"/>
  <c r="X920" i="15"/>
  <c r="W914" i="15"/>
  <c r="P979" i="15" a="1"/>
  <c r="P979" i="15" s="1"/>
  <c r="P953" i="15" a="1"/>
  <c r="P953" i="15" s="1"/>
  <c r="P927" i="15" a="1"/>
  <c r="P927" i="15" s="1"/>
  <c r="D1011" i="15"/>
  <c r="D970" i="15"/>
  <c r="D937" i="15"/>
  <c r="D1160" i="15"/>
  <c r="W913" i="15"/>
  <c r="P922" i="15" a="1"/>
  <c r="P922" i="15" s="1"/>
  <c r="P1119" i="15" a="1"/>
  <c r="P1119" i="15" s="1"/>
  <c r="X917" i="15"/>
  <c r="W912" i="15"/>
  <c r="P921" i="15" a="1"/>
  <c r="P921" i="15" s="1"/>
  <c r="P1055" i="15" a="1"/>
  <c r="P1055" i="15" s="1"/>
  <c r="P991" i="15" a="1"/>
  <c r="P991" i="15" s="1"/>
  <c r="P952" i="15" a="1"/>
  <c r="P952" i="15" s="1"/>
  <c r="P926" i="15" a="1"/>
  <c r="P926" i="15" s="1"/>
  <c r="D1113" i="15"/>
  <c r="D936" i="15"/>
  <c r="X1155" i="15"/>
  <c r="W1159" i="15"/>
  <c r="P1155" i="15" a="1"/>
  <c r="P1155" i="15" s="1"/>
  <c r="X914" i="15"/>
  <c r="T921" i="15"/>
  <c r="P920" i="15" a="1"/>
  <c r="P920" i="15" s="1"/>
  <c r="P938" i="15" a="1"/>
  <c r="P938" i="15" s="1"/>
  <c r="D1043" i="15"/>
  <c r="D1007" i="15"/>
  <c r="T920" i="15"/>
  <c r="P917" i="15" a="1"/>
  <c r="P917" i="15" s="1"/>
  <c r="T1135" i="15"/>
  <c r="T1119" i="15"/>
  <c r="T1103" i="15"/>
  <c r="T1087" i="15"/>
  <c r="T1071" i="15"/>
  <c r="T1055" i="15"/>
  <c r="T1039" i="15"/>
  <c r="T1023" i="15"/>
  <c r="T1007" i="15"/>
  <c r="T991" i="15"/>
  <c r="T975" i="15"/>
  <c r="T959" i="15"/>
  <c r="T943" i="15"/>
  <c r="T927" i="15"/>
  <c r="P1067" i="15" a="1"/>
  <c r="P1067" i="15" s="1"/>
  <c r="P1044" i="15" a="1"/>
  <c r="P1044" i="15" s="1"/>
  <c r="P1030" i="15" a="1"/>
  <c r="P1030" i="15" s="1"/>
  <c r="P964" i="15" a="1"/>
  <c r="P964" i="15" s="1"/>
  <c r="D1139" i="15"/>
  <c r="D1075" i="15"/>
  <c r="D931" i="15"/>
  <c r="X1153" i="15"/>
  <c r="V1160" i="15"/>
  <c r="V1144" i="15"/>
  <c r="U1148" i="15"/>
  <c r="D1155" i="15"/>
  <c r="X912" i="15"/>
  <c r="U921" i="15"/>
  <c r="P1103" i="15" a="1"/>
  <c r="P1103" i="15" s="1"/>
  <c r="P1002" i="15" a="1"/>
  <c r="P1002" i="15" s="1"/>
  <c r="P988" i="15" a="1"/>
  <c r="P988" i="15" s="1"/>
  <c r="P975" i="15" a="1"/>
  <c r="P975" i="15" s="1"/>
  <c r="P963" i="15" a="1"/>
  <c r="P963" i="15" s="1"/>
  <c r="D1107" i="15"/>
  <c r="D963" i="15"/>
  <c r="T1148" i="15"/>
  <c r="T917" i="15"/>
  <c r="D1135" i="15"/>
  <c r="D1101" i="15"/>
  <c r="D1039" i="15"/>
  <c r="D998" i="15"/>
  <c r="D959" i="15"/>
  <c r="D1148" i="15"/>
  <c r="D924" i="15"/>
  <c r="X1103" i="15"/>
  <c r="X1087" i="15"/>
  <c r="X1071" i="15"/>
  <c r="X1039" i="15"/>
  <c r="X1023" i="15"/>
  <c r="X991" i="15"/>
  <c r="X959" i="15"/>
  <c r="X943" i="15"/>
  <c r="D1034" i="15"/>
  <c r="D995" i="15"/>
  <c r="X1148" i="15"/>
  <c r="U1142" i="15"/>
  <c r="T1145" i="15"/>
  <c r="P1148" i="15" a="1"/>
  <c r="P1148" i="15" s="1"/>
  <c r="T916" i="15"/>
  <c r="V1132" i="15"/>
  <c r="V1116" i="15"/>
  <c r="V1100" i="15"/>
  <c r="V1084" i="15"/>
  <c r="V1068" i="15"/>
  <c r="V1052" i="15"/>
  <c r="V1036" i="15"/>
  <c r="V1020" i="15"/>
  <c r="V1004" i="15"/>
  <c r="V988" i="15"/>
  <c r="V972" i="15"/>
  <c r="V956" i="15"/>
  <c r="V940" i="15"/>
  <c r="U1123" i="15"/>
  <c r="U1075" i="15"/>
  <c r="U947" i="15"/>
  <c r="T1066" i="15"/>
  <c r="T1018" i="15"/>
  <c r="T986" i="15"/>
  <c r="P985" i="15" a="1"/>
  <c r="P985" i="15" s="1"/>
  <c r="P947" i="15" a="1"/>
  <c r="P947" i="15" s="1"/>
  <c r="U1160" i="15"/>
  <c r="U1141" i="15"/>
  <c r="T1143" i="15"/>
  <c r="D1145" i="15"/>
  <c r="P943" i="15" a="1"/>
  <c r="P943" i="15" s="1"/>
  <c r="P1144" i="15" a="1"/>
  <c r="P1144" i="15" s="1"/>
  <c r="A1163" i="19"/>
  <c r="G1163" i="19"/>
  <c r="X918" i="15"/>
  <c r="W918" i="15"/>
  <c r="V918" i="15"/>
  <c r="P913" i="15" a="1"/>
  <c r="P913" i="15" s="1"/>
  <c r="D916" i="15"/>
  <c r="V917" i="15"/>
  <c r="G161" i="32"/>
  <c r="A163" i="32"/>
  <c r="X916" i="15"/>
  <c r="P912" i="15" a="1"/>
  <c r="P912" i="15" s="1"/>
  <c r="D914" i="15"/>
  <c r="X915" i="15"/>
  <c r="H164" i="32"/>
  <c r="P911" i="15" a="1"/>
  <c r="P911" i="15" s="1"/>
  <c r="P919" i="15" a="1"/>
  <c r="P919" i="15" s="1"/>
  <c r="G1162" i="19"/>
  <c r="G162" i="32"/>
  <c r="P918" i="15" a="1"/>
  <c r="P918" i="15" s="1"/>
  <c r="U918" i="15"/>
  <c r="H1162" i="19"/>
  <c r="H160" i="32"/>
  <c r="X924" i="15"/>
  <c r="W924" i="15"/>
  <c r="V924" i="15"/>
  <c r="U924" i="15"/>
  <c r="T924" i="15"/>
  <c r="P925" i="15" a="1"/>
  <c r="P925" i="15" s="1"/>
  <c r="H163" i="32"/>
  <c r="X922" i="15"/>
  <c r="W922" i="15"/>
  <c r="V922" i="15"/>
  <c r="U922" i="15"/>
  <c r="P915" i="15" a="1"/>
  <c r="P915" i="15" s="1"/>
  <c r="P916" i="15" a="1"/>
  <c r="P916" i="15" s="1"/>
  <c r="W916" i="15"/>
  <c r="P914" i="15" a="1"/>
  <c r="P914" i="15" s="1"/>
  <c r="D918" i="15"/>
  <c r="D919" i="15"/>
  <c r="T919" i="15"/>
  <c r="D1127" i="15"/>
  <c r="D1111" i="15"/>
  <c r="D1095" i="15"/>
  <c r="D1079" i="15"/>
  <c r="D1063" i="15"/>
  <c r="D1047" i="15"/>
  <c r="D1031" i="15"/>
  <c r="D967" i="15"/>
  <c r="D951" i="15"/>
  <c r="D935" i="15"/>
  <c r="D1125" i="15"/>
  <c r="D1109" i="15"/>
  <c r="D1093" i="15"/>
  <c r="D1077" i="15"/>
  <c r="D1061" i="15"/>
  <c r="D1045" i="15"/>
  <c r="D1029" i="15"/>
  <c r="D1013" i="15"/>
  <c r="D997" i="15"/>
  <c r="D981" i="15"/>
  <c r="D965" i="15"/>
  <c r="D949" i="15"/>
  <c r="D933" i="15"/>
  <c r="D1137" i="15"/>
  <c r="D1121" i="15"/>
  <c r="D1073" i="15"/>
  <c r="D1057" i="15"/>
  <c r="D983" i="15"/>
  <c r="D1087" i="15"/>
  <c r="D1071" i="15"/>
  <c r="D1055" i="15"/>
  <c r="D1134" i="15"/>
  <c r="D1118" i="15"/>
  <c r="D1102" i="15"/>
  <c r="D1086" i="15"/>
  <c r="D1070" i="15"/>
  <c r="D1054" i="15"/>
  <c r="D1038" i="15"/>
  <c r="D1006" i="15"/>
  <c r="D958" i="15"/>
  <c r="D942" i="15"/>
  <c r="D1085" i="15"/>
  <c r="D1037" i="15"/>
  <c r="D989" i="15"/>
  <c r="D973" i="15"/>
  <c r="D957" i="15"/>
  <c r="D1130" i="15"/>
  <c r="D1114" i="15"/>
  <c r="D1098" i="15"/>
  <c r="D1080" i="15"/>
  <c r="D1032" i="15"/>
  <c r="D1016" i="15"/>
  <c r="D1000" i="15"/>
  <c r="D968" i="15"/>
  <c r="D1023" i="15"/>
  <c r="D1060" i="15"/>
  <c r="D1028" i="15"/>
  <c r="D1012" i="15"/>
  <c r="D996" i="15"/>
  <c r="D948" i="15"/>
  <c r="D932" i="15"/>
  <c r="D984" i="15"/>
  <c r="D1088" i="15"/>
  <c r="D975" i="15"/>
  <c r="D927" i="15"/>
  <c r="D1008" i="15"/>
  <c r="D928" i="15"/>
  <c r="D1051" i="15"/>
  <c r="D987" i="15"/>
  <c r="D971" i="15"/>
  <c r="D954" i="15"/>
  <c r="D1035" i="15"/>
  <c r="D1056" i="15"/>
  <c r="D1002" i="15"/>
  <c r="D977" i="15"/>
  <c r="D994" i="15"/>
  <c r="D946" i="15"/>
  <c r="D930" i="15"/>
  <c r="D945" i="15"/>
  <c r="T1153" i="15"/>
  <c r="D1153" i="15"/>
  <c r="G166" i="32"/>
  <c r="A165" i="32"/>
  <c r="X1161" i="15"/>
  <c r="X1145" i="15"/>
  <c r="W1151" i="15"/>
  <c r="U1147" i="15"/>
  <c r="P1159" i="15" a="1"/>
  <c r="P1159" i="15" s="1"/>
  <c r="P1151" i="15" a="1"/>
  <c r="P1151" i="15" s="1"/>
  <c r="P1143" i="15" a="1"/>
  <c r="P1143" i="15" s="1"/>
  <c r="D1151" i="15"/>
  <c r="U1162" i="15"/>
  <c r="U1146" i="15"/>
  <c r="T1152" i="15"/>
  <c r="D1162" i="15"/>
  <c r="D1146" i="15"/>
  <c r="X1152" i="15"/>
  <c r="W1158" i="15"/>
  <c r="W1142" i="15"/>
  <c r="F205" i="21"/>
  <c r="V205" i="21" a="1"/>
  <c r="V205" i="21" s="1"/>
  <c r="F204" i="21"/>
  <c r="V204" i="21" a="1"/>
  <c r="V204" i="21" s="1"/>
  <c r="E1152" i="19"/>
  <c r="E1151" i="19"/>
  <c r="E1150" i="19"/>
  <c r="E1149" i="19"/>
  <c r="E784" i="19"/>
  <c r="E764" i="19"/>
  <c r="E758" i="19"/>
  <c r="E754" i="19"/>
  <c r="E713" i="19"/>
  <c r="F713" i="19"/>
  <c r="F754" i="19"/>
  <c r="F758" i="19"/>
  <c r="F764" i="19"/>
  <c r="F784" i="19"/>
  <c r="F1149" i="19"/>
  <c r="F1150" i="19"/>
  <c r="F1151" i="19"/>
  <c r="F1152" i="19"/>
  <c r="F1153" i="19"/>
  <c r="F1154" i="19"/>
  <c r="F1155" i="19"/>
  <c r="F1156" i="19"/>
  <c r="F1157" i="19"/>
  <c r="F1158" i="19"/>
  <c r="F1159" i="19"/>
  <c r="F1160" i="19"/>
  <c r="F1161" i="19"/>
  <c r="I713" i="19"/>
  <c r="I754" i="19"/>
  <c r="I758" i="19"/>
  <c r="I764" i="19"/>
  <c r="I784" i="19"/>
  <c r="I1149" i="19"/>
  <c r="I1150" i="19"/>
  <c r="I1151" i="19"/>
  <c r="I1152" i="19"/>
  <c r="S713" i="19"/>
  <c r="S754" i="19"/>
  <c r="S758" i="19"/>
  <c r="S764" i="19"/>
  <c r="S784" i="19"/>
  <c r="S1149" i="19"/>
  <c r="S1150" i="19"/>
  <c r="S1151" i="19"/>
  <c r="S1152" i="19"/>
  <c r="S1153" i="19"/>
  <c r="S1154" i="19"/>
  <c r="S1155" i="19"/>
  <c r="S1156" i="19"/>
  <c r="S1157" i="19"/>
  <c r="S1158" i="19"/>
  <c r="S1159" i="19"/>
  <c r="S1160" i="19"/>
  <c r="S1161" i="19"/>
  <c r="T713" i="19"/>
  <c r="T754" i="19"/>
  <c r="T758" i="19"/>
  <c r="T764" i="19"/>
  <c r="T1149" i="19"/>
  <c r="T1150" i="19"/>
  <c r="T1151" i="19"/>
  <c r="T1152" i="19"/>
  <c r="T1153" i="19"/>
  <c r="T1154" i="19"/>
  <c r="T1155" i="19"/>
  <c r="T1156" i="19"/>
  <c r="T1157" i="19"/>
  <c r="T1158" i="19"/>
  <c r="T1159" i="19"/>
  <c r="T1160" i="19"/>
  <c r="T1161" i="19"/>
  <c r="X713" i="19" a="1"/>
  <c r="X713" i="19" s="1"/>
  <c r="X754" i="19" a="1"/>
  <c r="X754" i="19" s="1"/>
  <c r="X758" i="19" a="1"/>
  <c r="X758" i="19" s="1"/>
  <c r="X764" i="19" a="1"/>
  <c r="X764" i="19" s="1"/>
  <c r="X784" i="19" a="1"/>
  <c r="X784" i="19" s="1"/>
  <c r="X1149" i="19" a="1"/>
  <c r="X1149" i="19" s="1"/>
  <c r="X1150" i="19" a="1"/>
  <c r="X1150" i="19" s="1"/>
  <c r="X1151" i="19" a="1"/>
  <c r="X1151" i="19" s="1"/>
  <c r="X1152" i="19" a="1"/>
  <c r="X1152" i="19" s="1"/>
  <c r="X1153" i="19" a="1"/>
  <c r="X1153" i="19" s="1"/>
  <c r="X1154" i="19" a="1"/>
  <c r="X1154" i="19" s="1"/>
  <c r="X1155" i="19" a="1"/>
  <c r="X1155" i="19" s="1"/>
  <c r="X1156" i="19" a="1"/>
  <c r="X1156" i="19" s="1"/>
  <c r="X1157" i="19" a="1"/>
  <c r="X1157" i="19" s="1"/>
  <c r="X1158" i="19" a="1"/>
  <c r="X1158" i="19" s="1"/>
  <c r="X1159" i="19" a="1"/>
  <c r="X1159" i="19" s="1"/>
  <c r="X1160" i="19" a="1"/>
  <c r="X1160" i="19" s="1"/>
  <c r="X1161" i="19" a="1"/>
  <c r="X1161" i="19" s="1"/>
  <c r="B1081" i="18"/>
  <c r="E1161" i="19" s="1"/>
  <c r="E96" i="19"/>
  <c r="F96" i="19"/>
  <c r="I96" i="19"/>
  <c r="S96" i="19"/>
  <c r="X96" i="19" a="1"/>
  <c r="X96" i="19" s="1"/>
  <c r="X74" i="19" a="1"/>
  <c r="X74" i="19" s="1"/>
  <c r="E74" i="19"/>
  <c r="F74" i="19"/>
  <c r="I74" i="19"/>
  <c r="S74" i="19"/>
  <c r="T771" i="19"/>
  <c r="I1160" i="19" l="1"/>
  <c r="I1159" i="19"/>
  <c r="I1158" i="19"/>
  <c r="E1153" i="19"/>
  <c r="I1157" i="19"/>
  <c r="E1154" i="19"/>
  <c r="I1156" i="19"/>
  <c r="E1155" i="19"/>
  <c r="I1155" i="19"/>
  <c r="E1156" i="19"/>
  <c r="H1156" i="19" s="1"/>
  <c r="I1154" i="19"/>
  <c r="E1157" i="19"/>
  <c r="H1157" i="19" s="1"/>
  <c r="I1153" i="19"/>
  <c r="E1158" i="19"/>
  <c r="E1159" i="19"/>
  <c r="E1160" i="19"/>
  <c r="H1160" i="19" s="1"/>
  <c r="I1146" i="19"/>
  <c r="I1148" i="19"/>
  <c r="I1147" i="19"/>
  <c r="I1144" i="19"/>
  <c r="I1142" i="19"/>
  <c r="I1145" i="19"/>
  <c r="E1148" i="19"/>
  <c r="E1147" i="19"/>
  <c r="E1146" i="19"/>
  <c r="E1144" i="19"/>
  <c r="E1142" i="19"/>
  <c r="E1145" i="19"/>
  <c r="F1148" i="19"/>
  <c r="F1147" i="19"/>
  <c r="F1146" i="19"/>
  <c r="F1144" i="19"/>
  <c r="F1142" i="19"/>
  <c r="F1145" i="19"/>
  <c r="F1141" i="19"/>
  <c r="F1140" i="19"/>
  <c r="F1139" i="19"/>
  <c r="F1136" i="19"/>
  <c r="F1138" i="19"/>
  <c r="F1137" i="19"/>
  <c r="S1142" i="19"/>
  <c r="S1144" i="19"/>
  <c r="S1146" i="19"/>
  <c r="S1147" i="19"/>
  <c r="S1148" i="19"/>
  <c r="T1142" i="19"/>
  <c r="T1144" i="19"/>
  <c r="T1146" i="19"/>
  <c r="T1147" i="19"/>
  <c r="T1148" i="19"/>
  <c r="X1142" i="19" a="1"/>
  <c r="X1142" i="19" s="1"/>
  <c r="X1144" i="19" a="1"/>
  <c r="X1144" i="19" s="1"/>
  <c r="X1146" i="19" a="1"/>
  <c r="X1146" i="19" s="1"/>
  <c r="X1147" i="19" a="1"/>
  <c r="X1147" i="19" s="1"/>
  <c r="X1148" i="19" a="1"/>
  <c r="X1148" i="19" s="1"/>
  <c r="S1145" i="19"/>
  <c r="T1145" i="19"/>
  <c r="X1145" i="19" a="1"/>
  <c r="X1145" i="19" s="1"/>
  <c r="S1138" i="19"/>
  <c r="S1136" i="19"/>
  <c r="S1139" i="19"/>
  <c r="S1140" i="19"/>
  <c r="S1141" i="19"/>
  <c r="T1138" i="19"/>
  <c r="T1136" i="19"/>
  <c r="T1139" i="19"/>
  <c r="T1140" i="19"/>
  <c r="T1141" i="19"/>
  <c r="X1138" i="19" a="1"/>
  <c r="X1138" i="19" s="1"/>
  <c r="X1136" i="19" a="1"/>
  <c r="X1136" i="19" s="1"/>
  <c r="X1139" i="19" a="1"/>
  <c r="X1139" i="19" s="1"/>
  <c r="X1140" i="19" a="1"/>
  <c r="X1140" i="19" s="1"/>
  <c r="X1141" i="19" a="1"/>
  <c r="X1141" i="19" s="1"/>
  <c r="S1137" i="19"/>
  <c r="T1137" i="19"/>
  <c r="X1137" i="19" a="1"/>
  <c r="X1137" i="19" s="1"/>
  <c r="B1636" i="18"/>
  <c r="H1636" i="18" s="1"/>
  <c r="B1635" i="18"/>
  <c r="B1634" i="18"/>
  <c r="B1633" i="18"/>
  <c r="C1636" i="18"/>
  <c r="C1635" i="18"/>
  <c r="H1635" i="18"/>
  <c r="C1634" i="18"/>
  <c r="H1634" i="18"/>
  <c r="C1633" i="18"/>
  <c r="H1633" i="18"/>
  <c r="B1631" i="18"/>
  <c r="B1632" i="18"/>
  <c r="C1632" i="18"/>
  <c r="H1632" i="18"/>
  <c r="C1631" i="18"/>
  <c r="H1631" i="18"/>
  <c r="B1630" i="18"/>
  <c r="B1629" i="18"/>
  <c r="C1630" i="18"/>
  <c r="H1630" i="18"/>
  <c r="C1629" i="18"/>
  <c r="H1629" i="18"/>
  <c r="E1738" i="33"/>
  <c r="E1737" i="33"/>
  <c r="E1736" i="33"/>
  <c r="E1735" i="33"/>
  <c r="E1734" i="33"/>
  <c r="E1733" i="33"/>
  <c r="E158" i="32"/>
  <c r="F41" i="23"/>
  <c r="F43" i="23"/>
  <c r="F115" i="23"/>
  <c r="F116" i="23"/>
  <c r="M41" i="23"/>
  <c r="M43" i="23"/>
  <c r="M115" i="23"/>
  <c r="M116" i="23"/>
  <c r="P41" i="23"/>
  <c r="P43" i="23"/>
  <c r="P115" i="23"/>
  <c r="P116" i="23"/>
  <c r="U41" i="23" a="1"/>
  <c r="U41" i="23" s="1"/>
  <c r="U43" i="23" a="1"/>
  <c r="U43" i="23" s="1"/>
  <c r="U115" i="23" a="1"/>
  <c r="U115" i="23" s="1"/>
  <c r="U116" i="23" a="1"/>
  <c r="U116" i="23" s="1"/>
  <c r="F32" i="23"/>
  <c r="M32" i="23"/>
  <c r="P32" i="23"/>
  <c r="U32" i="23" a="1"/>
  <c r="U32" i="23" s="1"/>
  <c r="F31" i="23"/>
  <c r="M31" i="23"/>
  <c r="P31" i="23"/>
  <c r="U31" i="23" a="1"/>
  <c r="U31" i="23" s="1"/>
  <c r="E157" i="32"/>
  <c r="F99" i="23"/>
  <c r="M99" i="23"/>
  <c r="P99" i="23"/>
  <c r="U99" i="23" a="1"/>
  <c r="U99" i="23" s="1"/>
  <c r="M66" i="23"/>
  <c r="M68" i="23"/>
  <c r="E131" i="32"/>
  <c r="E133" i="32"/>
  <c r="E151" i="32"/>
  <c r="E152" i="32"/>
  <c r="E153" i="32"/>
  <c r="E154" i="32"/>
  <c r="E155" i="32"/>
  <c r="E156" i="32"/>
  <c r="F71" i="23"/>
  <c r="F68" i="23"/>
  <c r="P71" i="23"/>
  <c r="P68" i="23"/>
  <c r="U71" i="23" a="1"/>
  <c r="U71" i="23" s="1"/>
  <c r="U68" i="23" a="1"/>
  <c r="U68" i="23" s="1"/>
  <c r="F106" i="23"/>
  <c r="F80" i="23"/>
  <c r="F66" i="23"/>
  <c r="P106" i="23"/>
  <c r="P80" i="23"/>
  <c r="P66" i="23"/>
  <c r="U106" i="23" a="1"/>
  <c r="U106" i="23" s="1"/>
  <c r="U80" i="23" a="1"/>
  <c r="U80" i="23" s="1"/>
  <c r="U66" i="23" a="1"/>
  <c r="U66" i="23" s="1"/>
  <c r="E1732" i="33"/>
  <c r="E1731" i="33"/>
  <c r="E1730" i="33"/>
  <c r="E1728" i="33"/>
  <c r="E1729" i="33"/>
  <c r="P191" i="21"/>
  <c r="P190" i="21"/>
  <c r="F120" i="19"/>
  <c r="S120" i="19"/>
  <c r="T120" i="19"/>
  <c r="X120" i="19" a="1"/>
  <c r="X120" i="19" s="1"/>
  <c r="F733" i="20"/>
  <c r="O733" i="20"/>
  <c r="Q733" i="20" a="1"/>
  <c r="Q733" i="20" s="1"/>
  <c r="F829" i="19"/>
  <c r="F827" i="19"/>
  <c r="F818" i="19"/>
  <c r="S818" i="19"/>
  <c r="T818" i="19"/>
  <c r="X818" i="19" a="1"/>
  <c r="X818" i="19" s="1"/>
  <c r="S829" i="19"/>
  <c r="T829" i="19"/>
  <c r="X829" i="19" a="1"/>
  <c r="X829" i="19" s="1"/>
  <c r="S827" i="19"/>
  <c r="T827" i="19"/>
  <c r="X827" i="19" a="1"/>
  <c r="X827" i="19" s="1"/>
  <c r="F103" i="19"/>
  <c r="S103" i="19"/>
  <c r="T103" i="19"/>
  <c r="X103" i="19" a="1"/>
  <c r="X103" i="19" s="1"/>
  <c r="F732" i="20"/>
  <c r="O732" i="20"/>
  <c r="Q732" i="20" a="1"/>
  <c r="Q732" i="20" s="1"/>
  <c r="E1539" i="33"/>
  <c r="E1279" i="33"/>
  <c r="E268" i="33"/>
  <c r="E1727" i="33"/>
  <c r="E245" i="33"/>
  <c r="E1711" i="33"/>
  <c r="E1457" i="33"/>
  <c r="E1440" i="33"/>
  <c r="F137" i="21"/>
  <c r="P187" i="21"/>
  <c r="P69" i="21"/>
  <c r="P48" i="21"/>
  <c r="P203" i="21"/>
  <c r="P51" i="21"/>
  <c r="P45" i="21"/>
  <c r="F187" i="21"/>
  <c r="F69" i="21"/>
  <c r="F48" i="21"/>
  <c r="V187" i="21" a="1"/>
  <c r="V187" i="21" s="1"/>
  <c r="V69" i="21" a="1"/>
  <c r="V69" i="21" s="1"/>
  <c r="V48" i="21" a="1"/>
  <c r="V48" i="21" s="1"/>
  <c r="P188" i="21"/>
  <c r="P186" i="21"/>
  <c r="P147" i="21"/>
  <c r="P137" i="21"/>
  <c r="P75" i="21"/>
  <c r="P68" i="21"/>
  <c r="P47" i="21"/>
  <c r="E1719" i="33"/>
  <c r="E1718" i="33"/>
  <c r="E1717" i="33"/>
  <c r="E1716" i="33"/>
  <c r="F31" i="21"/>
  <c r="E91" i="32"/>
  <c r="E118" i="32"/>
  <c r="E75" i="32"/>
  <c r="E88" i="32"/>
  <c r="E78" i="32"/>
  <c r="E73" i="32"/>
  <c r="E124" i="32"/>
  <c r="E148" i="32"/>
  <c r="H73" i="15" a="1"/>
  <c r="H73" i="15" s="1"/>
  <c r="E1715" i="33"/>
  <c r="E1714" i="33"/>
  <c r="E1713" i="33"/>
  <c r="E1712" i="33"/>
  <c r="P102" i="23"/>
  <c r="P126" i="23"/>
  <c r="P125" i="23"/>
  <c r="P124" i="23"/>
  <c r="P123" i="23"/>
  <c r="P121" i="23"/>
  <c r="P101" i="23"/>
  <c r="P94" i="23"/>
  <c r="M102" i="23"/>
  <c r="M126" i="23"/>
  <c r="M125" i="23"/>
  <c r="M124" i="23"/>
  <c r="M123" i="23"/>
  <c r="M121" i="23"/>
  <c r="M101" i="23"/>
  <c r="M94" i="23"/>
  <c r="F101" i="23"/>
  <c r="F102" i="23"/>
  <c r="F121" i="23"/>
  <c r="F123" i="23"/>
  <c r="F124" i="23"/>
  <c r="F125" i="23"/>
  <c r="F126" i="23"/>
  <c r="U101" i="23" a="1"/>
  <c r="U101" i="23" s="1"/>
  <c r="U102" i="23" a="1"/>
  <c r="U102" i="23" s="1"/>
  <c r="U121" i="23" a="1"/>
  <c r="U121" i="23" s="1"/>
  <c r="U123" i="23" a="1"/>
  <c r="U123" i="23" s="1"/>
  <c r="U124" i="23" a="1"/>
  <c r="U124" i="23" s="1"/>
  <c r="U125" i="23" a="1"/>
  <c r="U125" i="23" s="1"/>
  <c r="U126" i="23" a="1"/>
  <c r="U126" i="23" s="1"/>
  <c r="F94" i="23"/>
  <c r="U94" i="23" a="1"/>
  <c r="U94" i="23" s="1"/>
  <c r="E139" i="32"/>
  <c r="M115" i="32"/>
  <c r="P59" i="23"/>
  <c r="E149" i="32"/>
  <c r="E150" i="32"/>
  <c r="E1536" i="33"/>
  <c r="E1423" i="33"/>
  <c r="E1391" i="33"/>
  <c r="E191" i="33"/>
  <c r="E1517" i="33"/>
  <c r="E1516" i="33"/>
  <c r="E1512" i="33"/>
  <c r="E1511" i="33"/>
  <c r="E1508" i="33"/>
  <c r="E1507" i="33"/>
  <c r="E277" i="33"/>
  <c r="P112" i="23"/>
  <c r="P110" i="23"/>
  <c r="P108" i="23"/>
  <c r="M112" i="23"/>
  <c r="M110" i="23"/>
  <c r="M108" i="23"/>
  <c r="E147" i="32"/>
  <c r="E145" i="32"/>
  <c r="E121" i="32"/>
  <c r="E112" i="32"/>
  <c r="E120" i="32"/>
  <c r="F151" i="21"/>
  <c r="P151" i="21"/>
  <c r="V151" i="21" a="1"/>
  <c r="V151" i="21" s="1"/>
  <c r="F134" i="21"/>
  <c r="P134" i="21"/>
  <c r="V134" i="21" a="1"/>
  <c r="V134" i="21" s="1"/>
  <c r="F152" i="19"/>
  <c r="S152" i="19"/>
  <c r="T152" i="19"/>
  <c r="X152" i="19" a="1"/>
  <c r="X152" i="19" s="1"/>
  <c r="F142" i="19"/>
  <c r="S142" i="19"/>
  <c r="T142" i="19"/>
  <c r="X142" i="19" a="1"/>
  <c r="X142" i="19" s="1"/>
  <c r="F731" i="20"/>
  <c r="O731" i="20"/>
  <c r="Q731" i="20" a="1"/>
  <c r="Q731" i="20" s="1"/>
  <c r="E1541" i="33"/>
  <c r="E1543" i="33"/>
  <c r="E1546" i="33"/>
  <c r="E1550" i="33"/>
  <c r="E1552" i="33"/>
  <c r="E1554" i="33"/>
  <c r="E1556" i="33"/>
  <c r="E1558" i="33"/>
  <c r="E1564" i="33"/>
  <c r="E1570" i="33"/>
  <c r="E1574" i="33"/>
  <c r="E1580" i="33"/>
  <c r="E1584" i="33"/>
  <c r="E1586" i="33"/>
  <c r="E1588" i="33"/>
  <c r="E1590" i="33"/>
  <c r="E1592" i="33"/>
  <c r="E1560" i="33"/>
  <c r="E1562" i="33"/>
  <c r="E1566" i="33"/>
  <c r="E1568" i="33"/>
  <c r="E1572" i="33"/>
  <c r="E1576" i="33"/>
  <c r="E1578" i="33"/>
  <c r="E1582" i="33"/>
  <c r="E1553" i="33"/>
  <c r="E1555" i="33"/>
  <c r="E1557" i="33"/>
  <c r="E1563" i="33"/>
  <c r="E1569" i="33"/>
  <c r="E1573" i="33"/>
  <c r="E1579" i="33"/>
  <c r="E1583" i="33"/>
  <c r="E1585" i="33"/>
  <c r="E1587" i="33"/>
  <c r="E1589" i="33"/>
  <c r="E1591" i="33"/>
  <c r="E1559" i="33"/>
  <c r="E1561" i="33"/>
  <c r="E1565" i="33"/>
  <c r="E1567" i="33"/>
  <c r="E1571" i="33"/>
  <c r="E1575" i="33"/>
  <c r="E1577" i="33"/>
  <c r="E1581" i="33"/>
  <c r="E1551" i="33"/>
  <c r="E1542" i="33"/>
  <c r="E1545" i="33"/>
  <c r="E1549" i="33"/>
  <c r="E1540" i="33"/>
  <c r="T807" i="19"/>
  <c r="M144" i="32"/>
  <c r="M135" i="32"/>
  <c r="M84" i="32"/>
  <c r="M86" i="32"/>
  <c r="M32" i="32"/>
  <c r="M31" i="32"/>
  <c r="M30" i="32"/>
  <c r="M28" i="32"/>
  <c r="M142" i="32"/>
  <c r="M143" i="32"/>
  <c r="M134" i="32"/>
  <c r="M111" i="32"/>
  <c r="M85" i="32"/>
  <c r="M83" i="32"/>
  <c r="M67" i="32"/>
  <c r="M29" i="32"/>
  <c r="M146" i="32"/>
  <c r="M141" i="32"/>
  <c r="M138" i="32"/>
  <c r="M132" i="32"/>
  <c r="M130" i="32"/>
  <c r="M119" i="32"/>
  <c r="M113" i="32"/>
  <c r="M94" i="32"/>
  <c r="M137" i="32"/>
  <c r="M95" i="32"/>
  <c r="M82" i="32"/>
  <c r="M81" i="32"/>
  <c r="M77" i="32"/>
  <c r="M66" i="32"/>
  <c r="M47" i="32"/>
  <c r="M27" i="32"/>
  <c r="M136" i="32"/>
  <c r="M89" i="32"/>
  <c r="M87" i="32"/>
  <c r="M79" i="32"/>
  <c r="M74" i="32"/>
  <c r="M122" i="32"/>
  <c r="M93" i="32"/>
  <c r="M69" i="32"/>
  <c r="F118" i="23"/>
  <c r="M118" i="23"/>
  <c r="P118" i="23"/>
  <c r="U118" i="23" a="1"/>
  <c r="U118" i="23" s="1"/>
  <c r="F76" i="23"/>
  <c r="M76" i="23"/>
  <c r="P76" i="23"/>
  <c r="U76" i="23" a="1"/>
  <c r="U76" i="23" s="1"/>
  <c r="F75" i="23"/>
  <c r="M75" i="23"/>
  <c r="P75" i="23"/>
  <c r="U75" i="23" a="1"/>
  <c r="U75" i="23" s="1"/>
  <c r="F26" i="23"/>
  <c r="M26" i="23"/>
  <c r="P26" i="23"/>
  <c r="U26" i="23" a="1"/>
  <c r="U26" i="23" s="1"/>
  <c r="F25" i="23"/>
  <c r="M25" i="23"/>
  <c r="P25" i="23"/>
  <c r="U25" i="23" a="1"/>
  <c r="U25" i="23" s="1"/>
  <c r="F24" i="23"/>
  <c r="M24" i="23"/>
  <c r="P24" i="23"/>
  <c r="U24" i="23" a="1"/>
  <c r="U24" i="23" s="1"/>
  <c r="E144" i="32"/>
  <c r="E135" i="32"/>
  <c r="E84" i="32"/>
  <c r="E86" i="32"/>
  <c r="E32" i="32"/>
  <c r="E31" i="32"/>
  <c r="E30" i="32"/>
  <c r="E28" i="32"/>
  <c r="F646" i="20"/>
  <c r="E1548" i="33"/>
  <c r="E1547" i="33"/>
  <c r="E1544" i="33"/>
  <c r="F108" i="23"/>
  <c r="F110" i="23"/>
  <c r="F112" i="23"/>
  <c r="U108" i="23" a="1"/>
  <c r="U108" i="23" s="1"/>
  <c r="U110" i="23" a="1"/>
  <c r="U110" i="23" s="1"/>
  <c r="U112" i="23" a="1"/>
  <c r="U112" i="23" s="1"/>
  <c r="P37" i="23"/>
  <c r="P9" i="23"/>
  <c r="P2" i="23"/>
  <c r="P3" i="23"/>
  <c r="P4" i="23"/>
  <c r="P5" i="23"/>
  <c r="P6" i="23"/>
  <c r="P7" i="23"/>
  <c r="P8" i="23"/>
  <c r="P10" i="23"/>
  <c r="P11" i="23"/>
  <c r="P12" i="23"/>
  <c r="P13" i="23"/>
  <c r="P14" i="23"/>
  <c r="P15" i="23"/>
  <c r="P16" i="23"/>
  <c r="P17" i="23"/>
  <c r="P18" i="23"/>
  <c r="P19" i="23"/>
  <c r="P20" i="23"/>
  <c r="P21" i="23"/>
  <c r="P22" i="23"/>
  <c r="P27" i="23"/>
  <c r="P28" i="23"/>
  <c r="P29" i="23"/>
  <c r="P30" i="23"/>
  <c r="P33" i="23"/>
  <c r="P34" i="23"/>
  <c r="P35" i="23"/>
  <c r="P36" i="23"/>
  <c r="P38" i="23"/>
  <c r="P39" i="23"/>
  <c r="P40" i="23"/>
  <c r="P42" i="23"/>
  <c r="P44" i="23"/>
  <c r="P45" i="23"/>
  <c r="P46" i="23"/>
  <c r="P47" i="23"/>
  <c r="P48" i="23"/>
  <c r="P49" i="23"/>
  <c r="P50" i="23"/>
  <c r="P51" i="23"/>
  <c r="P52" i="23"/>
  <c r="P53" i="23"/>
  <c r="P54" i="23"/>
  <c r="P55" i="23"/>
  <c r="P56" i="23"/>
  <c r="P57" i="23"/>
  <c r="P58" i="23"/>
  <c r="P61" i="23"/>
  <c r="P62" i="23"/>
  <c r="P63" i="23"/>
  <c r="P64" i="23"/>
  <c r="P65" i="23"/>
  <c r="P67" i="23"/>
  <c r="P69" i="23"/>
  <c r="P70" i="23"/>
  <c r="P72" i="23"/>
  <c r="P73" i="23"/>
  <c r="P74" i="23"/>
  <c r="P77" i="23"/>
  <c r="P78" i="23"/>
  <c r="P79" i="23"/>
  <c r="P81" i="23"/>
  <c r="P82" i="23"/>
  <c r="P83" i="23"/>
  <c r="P85" i="23"/>
  <c r="P86" i="23"/>
  <c r="P87" i="23"/>
  <c r="P88" i="23"/>
  <c r="P89" i="23"/>
  <c r="P90" i="23"/>
  <c r="P91" i="23"/>
  <c r="P92" i="23"/>
  <c r="P96" i="23"/>
  <c r="P97" i="23"/>
  <c r="P98" i="23"/>
  <c r="P100" i="23"/>
  <c r="P103" i="23"/>
  <c r="P104" i="23"/>
  <c r="P105" i="23"/>
  <c r="P107" i="23"/>
  <c r="P109" i="23"/>
  <c r="P111" i="23"/>
  <c r="P113" i="23"/>
  <c r="P114" i="23"/>
  <c r="P119" i="23"/>
  <c r="P120" i="23"/>
  <c r="P84" i="23"/>
  <c r="P122" i="23"/>
  <c r="P95" i="23"/>
  <c r="P23" i="23"/>
  <c r="P93" i="23"/>
  <c r="P117" i="23"/>
  <c r="P60" i="23"/>
  <c r="M122" i="23"/>
  <c r="M95" i="23"/>
  <c r="M23" i="23"/>
  <c r="M93" i="23"/>
  <c r="M117" i="23"/>
  <c r="M60" i="23"/>
  <c r="M84" i="23"/>
  <c r="E67" i="32"/>
  <c r="F23" i="23"/>
  <c r="F93" i="23"/>
  <c r="F117" i="23"/>
  <c r="F60" i="23"/>
  <c r="U23" i="23" a="1"/>
  <c r="U23" i="23" s="1"/>
  <c r="U93" i="23" a="1"/>
  <c r="U93" i="23" s="1"/>
  <c r="U117" i="23" a="1"/>
  <c r="U117" i="23" s="1"/>
  <c r="U60" i="23" a="1"/>
  <c r="U60" i="23" s="1"/>
  <c r="F95" i="23"/>
  <c r="U95" i="23" a="1"/>
  <c r="U95" i="23" s="1"/>
  <c r="F122" i="23"/>
  <c r="U122" i="23" a="1"/>
  <c r="U122" i="23" s="1"/>
  <c r="F84" i="23"/>
  <c r="U84" i="23" a="1"/>
  <c r="U84" i="23" s="1"/>
  <c r="E142" i="32"/>
  <c r="E85" i="32"/>
  <c r="H908" i="15" l="1" a="1"/>
  <c r="H908" i="15" s="1"/>
  <c r="H113" i="15" a="1"/>
  <c r="H113" i="15" s="1"/>
  <c r="F200" i="21"/>
  <c r="P200" i="21"/>
  <c r="V200" i="21" a="1"/>
  <c r="V200" i="21" s="1"/>
  <c r="F202" i="21"/>
  <c r="P202" i="21"/>
  <c r="V202" i="21" a="1"/>
  <c r="V202" i="21" s="1"/>
  <c r="F56" i="21"/>
  <c r="P56" i="21"/>
  <c r="V56" i="21" a="1"/>
  <c r="V56" i="21" s="1"/>
  <c r="F45" i="21"/>
  <c r="V45" i="21" a="1"/>
  <c r="V45" i="21" s="1"/>
  <c r="F203" i="21"/>
  <c r="V203" i="21" a="1"/>
  <c r="V203" i="21" s="1"/>
  <c r="F197" i="21"/>
  <c r="P197" i="21"/>
  <c r="V197" i="21" a="1"/>
  <c r="V197" i="21" s="1"/>
  <c r="F51" i="21"/>
  <c r="V51" i="21" a="1"/>
  <c r="V51" i="21" s="1"/>
  <c r="F46" i="21"/>
  <c r="P46" i="21"/>
  <c r="V46" i="21" a="1"/>
  <c r="V46" i="21" s="1"/>
  <c r="B764" i="15"/>
  <c r="E119" i="32" l="1"/>
  <c r="E113" i="32"/>
  <c r="E130" i="32"/>
  <c r="E132" i="32"/>
  <c r="E141" i="32"/>
  <c r="E94" i="32" l="1"/>
  <c r="E146" i="32"/>
  <c r="E138" i="32"/>
  <c r="E143" i="32"/>
  <c r="E134" i="32"/>
  <c r="E111" i="32"/>
  <c r="E83" i="32"/>
  <c r="E29" i="32"/>
  <c r="F76" i="19"/>
  <c r="S76" i="19"/>
  <c r="T76" i="19"/>
  <c r="X76" i="19" a="1"/>
  <c r="X76" i="19" s="1"/>
  <c r="F78" i="19"/>
  <c r="S78" i="19"/>
  <c r="T78" i="19"/>
  <c r="X78" i="19" a="1"/>
  <c r="X78" i="19" s="1"/>
  <c r="F852" i="19"/>
  <c r="S852" i="19"/>
  <c r="T852" i="19"/>
  <c r="X852" i="19" a="1"/>
  <c r="X852" i="19" s="1"/>
  <c r="F840" i="19"/>
  <c r="S840" i="19"/>
  <c r="T840" i="19"/>
  <c r="X840" i="19" a="1"/>
  <c r="X840" i="19" s="1"/>
  <c r="F807" i="19"/>
  <c r="S807" i="19"/>
  <c r="X807" i="19" a="1"/>
  <c r="X807" i="19" s="1"/>
  <c r="F1132" i="19"/>
  <c r="S1132" i="19"/>
  <c r="T1132" i="19"/>
  <c r="X1132" i="19" a="1"/>
  <c r="X1132" i="19" s="1"/>
  <c r="B908" i="15"/>
  <c r="E1538" i="33"/>
  <c r="E1723" i="33"/>
  <c r="E1726" i="33"/>
  <c r="E1722" i="33"/>
  <c r="E1537" i="33"/>
  <c r="E1531" i="33"/>
  <c r="E1533" i="33"/>
  <c r="E1414" i="33"/>
  <c r="E275" i="33"/>
  <c r="E1535" i="33"/>
  <c r="E1470" i="33"/>
  <c r="E1444" i="33"/>
  <c r="E1497" i="33"/>
  <c r="E1469" i="33"/>
  <c r="E1534" i="33"/>
  <c r="E1439" i="33"/>
  <c r="E1443" i="33"/>
  <c r="E1424" i="33"/>
  <c r="E1350" i="33"/>
  <c r="E1422" i="33"/>
  <c r="E1332" i="33"/>
  <c r="E190" i="33"/>
  <c r="P180" i="21" l="1"/>
  <c r="P198" i="21"/>
  <c r="P192" i="21"/>
  <c r="P179" i="21"/>
  <c r="P52" i="21"/>
  <c r="H866" i="15" a="1"/>
  <c r="H866" i="15" s="1"/>
  <c r="X932" i="19" a="1"/>
  <c r="X932" i="19" s="1"/>
  <c r="T932" i="19"/>
  <c r="S932" i="19"/>
  <c r="F932" i="19"/>
  <c r="F201" i="21"/>
  <c r="P201" i="21"/>
  <c r="V201" i="21" a="1"/>
  <c r="V201" i="21" s="1"/>
  <c r="F196" i="21"/>
  <c r="P196" i="21"/>
  <c r="V196" i="21" a="1"/>
  <c r="V196" i="21" s="1"/>
  <c r="F193" i="21"/>
  <c r="F191" i="21"/>
  <c r="P193" i="21"/>
  <c r="V193" i="21" a="1"/>
  <c r="V193" i="21" s="1"/>
  <c r="F192" i="21"/>
  <c r="V191" i="21" a="1"/>
  <c r="V191" i="21" s="1"/>
  <c r="V192" i="21" a="1"/>
  <c r="V192" i="21" s="1"/>
  <c r="E1515" i="33"/>
  <c r="E1510" i="33"/>
  <c r="E1506" i="33"/>
  <c r="E276" i="33"/>
  <c r="F199" i="21"/>
  <c r="P199" i="21"/>
  <c r="V199" i="21" a="1"/>
  <c r="V199" i="21" s="1"/>
  <c r="F1134" i="19"/>
  <c r="F1133" i="19"/>
  <c r="S1134" i="19"/>
  <c r="T1134" i="19"/>
  <c r="X1134" i="19" a="1"/>
  <c r="X1134" i="19" s="1"/>
  <c r="E1344" i="33"/>
  <c r="E1340" i="33"/>
  <c r="E1336" i="33"/>
  <c r="E187" i="33"/>
  <c r="M74" i="23"/>
  <c r="M120" i="23"/>
  <c r="M83" i="23"/>
  <c r="M73" i="23"/>
  <c r="M70" i="23"/>
  <c r="M59" i="23"/>
  <c r="M22" i="23"/>
  <c r="F931" i="19"/>
  <c r="S1133" i="19"/>
  <c r="T1133" i="19"/>
  <c r="X1133" i="19" a="1"/>
  <c r="X1133" i="19" s="1"/>
  <c r="F1131" i="19"/>
  <c r="S1131" i="19"/>
  <c r="T1131" i="19"/>
  <c r="X1131" i="19" a="1"/>
  <c r="X1131" i="19" s="1"/>
  <c r="S931" i="19"/>
  <c r="T931" i="19"/>
  <c r="X931" i="19" a="1"/>
  <c r="X931" i="19" s="1"/>
  <c r="F141" i="19"/>
  <c r="S141" i="19"/>
  <c r="T141" i="19"/>
  <c r="X141" i="19" a="1"/>
  <c r="X141" i="19" s="1"/>
  <c r="F1143" i="19"/>
  <c r="S1143" i="19"/>
  <c r="T1143" i="19"/>
  <c r="X1143" i="19" a="1"/>
  <c r="X1143" i="19" s="1"/>
  <c r="F115" i="19"/>
  <c r="S115" i="19"/>
  <c r="X115" i="19" a="1"/>
  <c r="X115" i="19" s="1"/>
  <c r="F109" i="19"/>
  <c r="S109" i="19"/>
  <c r="X109" i="19" a="1"/>
  <c r="X109" i="19" s="1"/>
  <c r="F108" i="19"/>
  <c r="S108" i="19"/>
  <c r="T108" i="19"/>
  <c r="X108" i="19" a="1"/>
  <c r="X108" i="19" s="1"/>
  <c r="F100" i="19"/>
  <c r="S100" i="19"/>
  <c r="T100" i="19"/>
  <c r="X100" i="19" a="1"/>
  <c r="X100" i="19" s="1"/>
  <c r="E1231" i="33"/>
  <c r="E1233" i="33"/>
  <c r="E1235" i="33"/>
  <c r="E1237" i="33"/>
  <c r="E1239" i="33"/>
  <c r="E1241" i="33"/>
  <c r="E1243" i="33"/>
  <c r="E1254" i="33"/>
  <c r="E1260" i="33"/>
  <c r="E1262" i="33"/>
  <c r="E1264" i="33"/>
  <c r="E1266" i="33"/>
  <c r="E1268" i="33"/>
  <c r="E1270" i="33"/>
  <c r="E1594" i="33"/>
  <c r="E1596" i="33"/>
  <c r="E1598" i="33"/>
  <c r="E1600" i="33"/>
  <c r="E1602" i="33"/>
  <c r="E1604" i="33"/>
  <c r="E1606" i="33"/>
  <c r="E1608" i="33"/>
  <c r="E1610" i="33"/>
  <c r="E1612" i="33"/>
  <c r="E1614" i="33"/>
  <c r="E1616" i="33"/>
  <c r="E1618" i="33"/>
  <c r="E1620" i="33"/>
  <c r="E1622" i="33"/>
  <c r="E1624" i="33"/>
  <c r="E1626" i="33"/>
  <c r="E1628" i="33"/>
  <c r="E1630" i="33"/>
  <c r="E1632" i="33"/>
  <c r="E1634" i="33"/>
  <c r="E1636" i="33"/>
  <c r="E1638" i="33"/>
  <c r="E1640" i="33"/>
  <c r="E1642" i="33"/>
  <c r="E1644" i="33"/>
  <c r="E1646" i="33"/>
  <c r="E1648" i="33"/>
  <c r="E1650" i="33"/>
  <c r="E1652" i="33"/>
  <c r="E1654" i="33"/>
  <c r="E1656" i="33"/>
  <c r="E1658" i="33"/>
  <c r="E1660" i="33"/>
  <c r="E1662" i="33"/>
  <c r="E1664" i="33"/>
  <c r="E1666" i="33"/>
  <c r="E1668" i="33"/>
  <c r="E1670" i="33"/>
  <c r="E1672" i="33"/>
  <c r="E1674" i="33"/>
  <c r="E1676" i="33"/>
  <c r="E1678" i="33"/>
  <c r="E1680" i="33"/>
  <c r="E1682" i="33"/>
  <c r="E1684" i="33"/>
  <c r="E1686" i="33"/>
  <c r="E1688" i="33"/>
  <c r="E1690" i="33"/>
  <c r="E1692" i="33"/>
  <c r="E1694" i="33"/>
  <c r="E1696" i="33"/>
  <c r="E1698" i="33"/>
  <c r="E1700" i="33"/>
  <c r="E1702" i="33"/>
  <c r="E1704" i="33"/>
  <c r="E1706" i="33"/>
  <c r="E1708" i="33"/>
  <c r="E1710" i="33"/>
  <c r="E419" i="33"/>
  <c r="E1230" i="33"/>
  <c r="E1232" i="33"/>
  <c r="E1234" i="33"/>
  <c r="E1236" i="33"/>
  <c r="E1238" i="33"/>
  <c r="E1240" i="33"/>
  <c r="E1242" i="33"/>
  <c r="E1253" i="33"/>
  <c r="E1259" i="33"/>
  <c r="E1261" i="33"/>
  <c r="E1263" i="33"/>
  <c r="E1265" i="33"/>
  <c r="E1267" i="33"/>
  <c r="E1269" i="33"/>
  <c r="E1593" i="33"/>
  <c r="E1595" i="33"/>
  <c r="E1597" i="33"/>
  <c r="E1599" i="33"/>
  <c r="E1601" i="33"/>
  <c r="E1603" i="33"/>
  <c r="E1605" i="33"/>
  <c r="E1607" i="33"/>
  <c r="E1609" i="33"/>
  <c r="E1611" i="33"/>
  <c r="E1613" i="33"/>
  <c r="E1615" i="33"/>
  <c r="E1617" i="33"/>
  <c r="E1619" i="33"/>
  <c r="E1621" i="33"/>
  <c r="E1623" i="33"/>
  <c r="E1625" i="33"/>
  <c r="E1627" i="33"/>
  <c r="E1629" i="33"/>
  <c r="E1631" i="33"/>
  <c r="E1633" i="33"/>
  <c r="E1635" i="33"/>
  <c r="E1637" i="33"/>
  <c r="E1639" i="33"/>
  <c r="E1641" i="33"/>
  <c r="E1643" i="33"/>
  <c r="E1645" i="33"/>
  <c r="E1647" i="33"/>
  <c r="E1649" i="33"/>
  <c r="E1651" i="33"/>
  <c r="E1653" i="33"/>
  <c r="E1655" i="33"/>
  <c r="E1657" i="33"/>
  <c r="E1659" i="33"/>
  <c r="E1661" i="33"/>
  <c r="E1663" i="33"/>
  <c r="E1665" i="33"/>
  <c r="E1667" i="33"/>
  <c r="E1669" i="33"/>
  <c r="E1671" i="33"/>
  <c r="E1673" i="33"/>
  <c r="E1675" i="33"/>
  <c r="E1677" i="33"/>
  <c r="E1679" i="33"/>
  <c r="E1681" i="33"/>
  <c r="E1683" i="33"/>
  <c r="E1685" i="33"/>
  <c r="E1687" i="33"/>
  <c r="E1689" i="33"/>
  <c r="E1691" i="33"/>
  <c r="E1693" i="33"/>
  <c r="E1695" i="33"/>
  <c r="E1697" i="33"/>
  <c r="E1699" i="33"/>
  <c r="E1701" i="33"/>
  <c r="E1703" i="33"/>
  <c r="E1705" i="33"/>
  <c r="E1707" i="33"/>
  <c r="E1709" i="33"/>
  <c r="E418" i="33"/>
  <c r="Q652" i="20" a="1"/>
  <c r="Q652" i="20" s="1"/>
  <c r="Q617" i="20" a="1"/>
  <c r="Q617" i="20" s="1"/>
  <c r="Q618" i="20" a="1"/>
  <c r="Q618" i="20" s="1"/>
  <c r="Q619" i="20" a="1"/>
  <c r="Q619" i="20" s="1"/>
  <c r="Q653" i="20" a="1"/>
  <c r="Q653" i="20" s="1"/>
  <c r="Q616" i="20" a="1"/>
  <c r="Q616" i="20" s="1"/>
  <c r="Q620" i="20" a="1"/>
  <c r="Q620" i="20" s="1"/>
  <c r="Q623" i="20" a="1"/>
  <c r="Q623" i="20" s="1"/>
  <c r="Q621" i="20" a="1"/>
  <c r="Q621" i="20" s="1"/>
  <c r="Q625" i="20" a="1"/>
  <c r="Q625" i="20" s="1"/>
  <c r="Q626" i="20" a="1"/>
  <c r="Q626" i="20" s="1"/>
  <c r="Q622" i="20" a="1"/>
  <c r="Q622" i="20" s="1"/>
  <c r="Q624" i="20" a="1"/>
  <c r="Q624" i="20" s="1"/>
  <c r="Q627" i="20" a="1"/>
  <c r="Q627" i="20" s="1"/>
  <c r="Q628" i="20" a="1"/>
  <c r="Q628" i="20" s="1"/>
  <c r="Q629" i="20" a="1"/>
  <c r="Q629" i="20" s="1"/>
  <c r="Q639" i="20" a="1"/>
  <c r="Q639" i="20" s="1"/>
  <c r="Q640" i="20" a="1"/>
  <c r="Q640" i="20" s="1"/>
  <c r="Q630" i="20" a="1"/>
  <c r="Q630" i="20" s="1"/>
  <c r="Q641" i="20" a="1"/>
  <c r="Q641" i="20" s="1"/>
  <c r="Q642" i="20" a="1"/>
  <c r="Q642" i="20" s="1"/>
  <c r="Q631" i="20" a="1"/>
  <c r="Q631" i="20" s="1"/>
  <c r="Q643" i="20" a="1"/>
  <c r="Q643" i="20" s="1"/>
  <c r="Q632" i="20" a="1"/>
  <c r="Q632" i="20" s="1"/>
  <c r="Q644" i="20" a="1"/>
  <c r="Q644" i="20" s="1"/>
  <c r="Q645" i="20" a="1"/>
  <c r="Q645" i="20" s="1"/>
  <c r="Q633" i="20" a="1"/>
  <c r="Q633" i="20" s="1"/>
  <c r="Q646" i="20" a="1"/>
  <c r="Q646" i="20" s="1"/>
  <c r="Q654" i="20" a="1"/>
  <c r="Q654" i="20" s="1"/>
  <c r="Q655" i="20" a="1"/>
  <c r="Q655" i="20" s="1"/>
  <c r="Q647" i="20" a="1"/>
  <c r="Q647" i="20" s="1"/>
  <c r="Q634" i="20" a="1"/>
  <c r="Q634" i="20" s="1"/>
  <c r="Q648" i="20" a="1"/>
  <c r="Q648" i="20" s="1"/>
  <c r="Q649" i="20" a="1"/>
  <c r="Q649" i="20" s="1"/>
  <c r="Q650" i="20" a="1"/>
  <c r="Q650" i="20" s="1"/>
  <c r="Q651" i="20" a="1"/>
  <c r="Q651" i="20" s="1"/>
  <c r="Q635" i="20" a="1"/>
  <c r="Q635" i="20" s="1"/>
  <c r="Q636" i="20" a="1"/>
  <c r="Q636" i="20" s="1"/>
  <c r="Q637" i="20" a="1"/>
  <c r="Q637" i="20" s="1"/>
  <c r="Q656" i="20" a="1"/>
  <c r="Q656" i="20" s="1"/>
  <c r="O653" i="20"/>
  <c r="O616" i="20"/>
  <c r="O620" i="20"/>
  <c r="O623" i="20"/>
  <c r="O621" i="20"/>
  <c r="O625" i="20"/>
  <c r="O626" i="20"/>
  <c r="O622" i="20"/>
  <c r="O624" i="20"/>
  <c r="O627" i="20"/>
  <c r="O628" i="20"/>
  <c r="O629" i="20"/>
  <c r="O639" i="20"/>
  <c r="O640" i="20"/>
  <c r="O630" i="20"/>
  <c r="O641" i="20"/>
  <c r="O642" i="20"/>
  <c r="O631" i="20"/>
  <c r="O643" i="20"/>
  <c r="O632" i="20"/>
  <c r="O644" i="20"/>
  <c r="O645" i="20"/>
  <c r="O633" i="20"/>
  <c r="O646" i="20"/>
  <c r="O654" i="20"/>
  <c r="O655" i="20"/>
  <c r="O647" i="20"/>
  <c r="O634" i="20"/>
  <c r="O648" i="20"/>
  <c r="O649" i="20"/>
  <c r="O650" i="20"/>
  <c r="O651" i="20"/>
  <c r="O635" i="20"/>
  <c r="O636" i="20"/>
  <c r="O637" i="20"/>
  <c r="O656" i="20"/>
  <c r="O652" i="20"/>
  <c r="O617" i="20"/>
  <c r="O618" i="20"/>
  <c r="O619" i="20"/>
  <c r="T912" i="19"/>
  <c r="T911" i="19"/>
  <c r="T969" i="19"/>
  <c r="T110" i="19"/>
  <c r="F180" i="21"/>
  <c r="V180" i="21" a="1"/>
  <c r="V180" i="21" s="1"/>
  <c r="F179" i="21"/>
  <c r="V179" i="21" a="1"/>
  <c r="V179" i="21" s="1"/>
  <c r="F198" i="21"/>
  <c r="V198" i="21" a="1"/>
  <c r="V198" i="21" s="1"/>
  <c r="F52" i="21"/>
  <c r="V52" i="21" a="1"/>
  <c r="V52" i="21" s="1"/>
  <c r="F923" i="19"/>
  <c r="F928" i="19"/>
  <c r="F927" i="19"/>
  <c r="S928" i="19"/>
  <c r="T928" i="19"/>
  <c r="X928" i="19" a="1"/>
  <c r="X928" i="19" s="1"/>
  <c r="S927" i="19"/>
  <c r="T927" i="19"/>
  <c r="X927" i="19" a="1"/>
  <c r="X927" i="19" s="1"/>
  <c r="S923" i="19"/>
  <c r="T923" i="19"/>
  <c r="X923" i="19" a="1"/>
  <c r="X923" i="19" s="1"/>
  <c r="F97" i="19"/>
  <c r="S97" i="19"/>
  <c r="T97" i="19"/>
  <c r="X97" i="19" a="1"/>
  <c r="X97" i="19" s="1"/>
  <c r="F47" i="21"/>
  <c r="V47" i="21" a="1"/>
  <c r="V47" i="21" s="1"/>
  <c r="F185" i="21"/>
  <c r="P185" i="21"/>
  <c r="V185" i="21" a="1"/>
  <c r="V185" i="21" s="1"/>
  <c r="F1135" i="19"/>
  <c r="S1135" i="19"/>
  <c r="T1135" i="19"/>
  <c r="X1135" i="19" a="1"/>
  <c r="X1135" i="19" s="1"/>
  <c r="F75" i="21"/>
  <c r="V75" i="21" a="1"/>
  <c r="V75" i="21" s="1"/>
  <c r="F132" i="19"/>
  <c r="S132" i="19"/>
  <c r="T132" i="19"/>
  <c r="X132" i="19" a="1"/>
  <c r="X132" i="19" s="1"/>
  <c r="X122" i="19" a="1"/>
  <c r="X122" i="19" s="1"/>
  <c r="X123" i="19" a="1"/>
  <c r="X123" i="19" s="1"/>
  <c r="F122" i="19"/>
  <c r="S122" i="19"/>
  <c r="T122" i="19"/>
  <c r="F35" i="21"/>
  <c r="P35" i="21"/>
  <c r="V35" i="21" a="1"/>
  <c r="V35" i="21" s="1"/>
  <c r="F912" i="19"/>
  <c r="S912" i="19"/>
  <c r="X912" i="19" a="1"/>
  <c r="X912" i="19" s="1"/>
  <c r="F911" i="19"/>
  <c r="S911" i="19"/>
  <c r="X911" i="19" a="1"/>
  <c r="X911" i="19" s="1"/>
  <c r="F969" i="19"/>
  <c r="S969" i="19"/>
  <c r="X969" i="19" a="1"/>
  <c r="X969" i="19" s="1"/>
  <c r="B1077" i="1"/>
  <c r="B1078" i="1"/>
  <c r="B1079" i="1"/>
  <c r="B1080" i="1"/>
  <c r="B1081" i="1"/>
  <c r="B1082" i="1"/>
  <c r="B1083" i="1"/>
  <c r="B1084" i="1"/>
  <c r="B1085" i="1"/>
  <c r="B1086" i="1"/>
  <c r="B1087" i="1"/>
  <c r="B1088" i="1"/>
  <c r="B1089" i="1"/>
  <c r="B1090" i="1"/>
  <c r="B1091" i="1"/>
  <c r="B1092" i="1"/>
  <c r="B1093" i="1"/>
  <c r="B1094" i="1"/>
  <c r="B1095" i="1"/>
  <c r="B1096" i="1"/>
  <c r="B1097" i="1"/>
  <c r="B1098" i="1"/>
  <c r="B1099" i="1"/>
  <c r="B1100" i="1"/>
  <c r="B1101" i="1"/>
  <c r="B1102" i="1"/>
  <c r="B1103" i="1"/>
  <c r="B1104" i="1"/>
  <c r="B1105" i="1"/>
  <c r="B1106" i="1"/>
  <c r="B1107" i="1"/>
  <c r="B1108" i="1"/>
  <c r="B1109" i="1"/>
  <c r="B1110" i="1"/>
  <c r="B1111" i="1"/>
  <c r="B1112" i="1"/>
  <c r="B1113" i="1"/>
  <c r="B1114" i="1"/>
  <c r="B1115" i="1"/>
  <c r="B1116" i="1"/>
  <c r="B1117" i="1"/>
  <c r="B1118" i="1"/>
  <c r="B1119" i="1"/>
  <c r="B1120" i="1"/>
  <c r="B1121" i="1"/>
  <c r="B1122" i="1"/>
  <c r="B1123" i="1"/>
  <c r="B1124" i="1"/>
  <c r="B1125" i="1"/>
  <c r="B1126" i="1"/>
  <c r="B1127" i="1"/>
  <c r="B1128" i="1"/>
  <c r="B1129" i="1"/>
  <c r="B1130" i="1"/>
  <c r="B1131" i="1"/>
  <c r="B1132" i="1"/>
  <c r="B1133" i="1"/>
  <c r="B1134" i="1"/>
  <c r="B1135" i="1"/>
  <c r="B1136" i="1"/>
  <c r="B1137" i="1"/>
  <c r="B1138" i="1"/>
  <c r="B1139" i="1"/>
  <c r="B1140" i="1"/>
  <c r="B1141" i="1"/>
  <c r="B1142" i="1"/>
  <c r="B1143" i="1"/>
  <c r="B1144" i="1"/>
  <c r="B1145" i="1"/>
  <c r="B1146" i="1"/>
  <c r="B1147" i="1"/>
  <c r="B1148" i="1"/>
  <c r="B1149" i="1"/>
  <c r="B1150" i="1"/>
  <c r="B1151" i="1"/>
  <c r="B1152" i="1"/>
  <c r="B1153" i="1"/>
  <c r="B1154" i="1"/>
  <c r="B1155" i="1"/>
  <c r="B1156" i="1"/>
  <c r="B1157" i="1"/>
  <c r="B1158" i="1"/>
  <c r="B1159" i="1"/>
  <c r="B1160" i="1"/>
  <c r="B1161" i="1"/>
  <c r="B1162" i="1"/>
  <c r="M114" i="23"/>
  <c r="M113" i="23"/>
  <c r="M111" i="23"/>
  <c r="M109" i="23"/>
  <c r="M107" i="23"/>
  <c r="M38" i="23"/>
  <c r="E1503" i="33"/>
  <c r="E1522" i="33"/>
  <c r="E1468" i="33"/>
  <c r="E225" i="33"/>
  <c r="E194" i="33"/>
  <c r="E1421" i="33"/>
  <c r="E1417" i="33"/>
  <c r="E1433" i="33"/>
  <c r="E1725" i="33"/>
  <c r="E1513" i="33"/>
  <c r="E1355" i="33"/>
  <c r="E1472" i="33"/>
  <c r="E1456" i="33"/>
  <c r="E1521" i="33"/>
  <c r="E1455" i="33"/>
  <c r="E1372" i="33"/>
  <c r="F130" i="21"/>
  <c r="F803" i="19"/>
  <c r="C1628" i="18"/>
  <c r="B1628" i="18" s="1"/>
  <c r="H1628" i="18" s="1"/>
  <c r="F804" i="19"/>
  <c r="F131" i="21"/>
  <c r="C1627" i="18"/>
  <c r="B1627" i="18" s="1"/>
  <c r="H1627" i="18"/>
  <c r="E43" i="32"/>
  <c r="F113" i="23"/>
  <c r="F114" i="23"/>
  <c r="U113" i="23" a="1"/>
  <c r="U113" i="23" s="1"/>
  <c r="U114" i="23" a="1"/>
  <c r="U114" i="23" s="1"/>
  <c r="F107" i="23"/>
  <c r="F109" i="23"/>
  <c r="F111" i="23"/>
  <c r="U107" i="23" a="1"/>
  <c r="U107" i="23" s="1"/>
  <c r="U109" i="23" a="1"/>
  <c r="U109" i="23" s="1"/>
  <c r="U111" i="23" a="1"/>
  <c r="U111" i="23" s="1"/>
  <c r="F38" i="23"/>
  <c r="U38" i="23" a="1"/>
  <c r="U38" i="23" s="1"/>
  <c r="E129" i="32"/>
  <c r="E128" i="32"/>
  <c r="F120" i="23"/>
  <c r="U120" i="23" a="1"/>
  <c r="U120" i="23" s="1"/>
  <c r="F83" i="23"/>
  <c r="U83" i="23" a="1"/>
  <c r="U83" i="23" s="1"/>
  <c r="F73" i="23"/>
  <c r="F74" i="23"/>
  <c r="U73" i="23" a="1"/>
  <c r="U73" i="23" s="1"/>
  <c r="U74" i="23" a="1"/>
  <c r="U74" i="23" s="1"/>
  <c r="F70" i="23"/>
  <c r="U70" i="23" a="1"/>
  <c r="U70" i="23" s="1"/>
  <c r="F59" i="23"/>
  <c r="U59" i="23" a="1"/>
  <c r="U59" i="23" s="1"/>
  <c r="F22" i="23"/>
  <c r="U22" i="23" a="1"/>
  <c r="U22" i="23" s="1"/>
  <c r="E282" i="33"/>
  <c r="E1477" i="33"/>
  <c r="E1486" i="33"/>
  <c r="E1504" i="33"/>
  <c r="E1523" i="33"/>
  <c r="E1724" i="33"/>
  <c r="E1524" i="33"/>
  <c r="E1317" i="33"/>
  <c r="M934" i="19"/>
  <c r="E140" i="32"/>
  <c r="M966" i="19"/>
  <c r="M965" i="19"/>
  <c r="M964" i="19"/>
  <c r="M954" i="19"/>
  <c r="M949" i="19"/>
  <c r="M946" i="19"/>
  <c r="M943" i="19"/>
  <c r="M942" i="19"/>
  <c r="M941" i="19"/>
  <c r="M940" i="19"/>
  <c r="M939" i="19"/>
  <c r="M936" i="19"/>
  <c r="O726" i="20"/>
  <c r="O725" i="20"/>
  <c r="O724" i="20"/>
  <c r="F128" i="20"/>
  <c r="F723" i="20"/>
  <c r="F658" i="20"/>
  <c r="F659" i="20"/>
  <c r="F660" i="20"/>
  <c r="F661" i="20"/>
  <c r="F662" i="20"/>
  <c r="F663" i="20"/>
  <c r="F664" i="20"/>
  <c r="F665" i="20"/>
  <c r="F666" i="20"/>
  <c r="F667" i="20"/>
  <c r="F668" i="20"/>
  <c r="F669" i="20"/>
  <c r="F670" i="20"/>
  <c r="F671" i="20"/>
  <c r="F672" i="20"/>
  <c r="F673" i="20"/>
  <c r="F674" i="20"/>
  <c r="F675" i="20"/>
  <c r="F676" i="20"/>
  <c r="F677" i="20"/>
  <c r="F678" i="20"/>
  <c r="F679" i="20"/>
  <c r="F680" i="20"/>
  <c r="F681" i="20"/>
  <c r="F682" i="20"/>
  <c r="F683" i="20"/>
  <c r="F684" i="20"/>
  <c r="F685" i="20"/>
  <c r="F686" i="20"/>
  <c r="F687" i="20"/>
  <c r="F688" i="20"/>
  <c r="F689" i="20"/>
  <c r="F690" i="20"/>
  <c r="F691" i="20"/>
  <c r="F692" i="20"/>
  <c r="F693" i="20"/>
  <c r="F694" i="20"/>
  <c r="F695" i="20"/>
  <c r="F696" i="20"/>
  <c r="F697" i="20"/>
  <c r="F698" i="20"/>
  <c r="F699" i="20"/>
  <c r="F700" i="20"/>
  <c r="F701" i="20"/>
  <c r="F702" i="20"/>
  <c r="F703" i="20"/>
  <c r="F704" i="20"/>
  <c r="F705" i="20"/>
  <c r="F706" i="20"/>
  <c r="F707" i="20"/>
  <c r="F708" i="20"/>
  <c r="F709" i="20"/>
  <c r="F710" i="20"/>
  <c r="F711" i="20"/>
  <c r="F712" i="20"/>
  <c r="F713" i="20"/>
  <c r="F714" i="20"/>
  <c r="F715" i="20"/>
  <c r="F716" i="20"/>
  <c r="F717" i="20"/>
  <c r="F718" i="20"/>
  <c r="F719" i="20"/>
  <c r="F720" i="20"/>
  <c r="F721" i="20"/>
  <c r="F722" i="20"/>
  <c r="F728" i="20"/>
  <c r="F729" i="20"/>
  <c r="F727" i="20"/>
  <c r="F730" i="20"/>
  <c r="F724" i="20"/>
  <c r="F725" i="20"/>
  <c r="F726" i="20"/>
  <c r="O128" i="20"/>
  <c r="O723" i="20"/>
  <c r="O658" i="20"/>
  <c r="O659" i="20"/>
  <c r="O660" i="20"/>
  <c r="O661" i="20"/>
  <c r="O662" i="20"/>
  <c r="O663" i="20"/>
  <c r="O664" i="20"/>
  <c r="O665" i="20"/>
  <c r="O666" i="20"/>
  <c r="O667" i="20"/>
  <c r="O668" i="20"/>
  <c r="O669" i="20"/>
  <c r="O670" i="20"/>
  <c r="O671" i="20"/>
  <c r="O672" i="20"/>
  <c r="O673" i="20"/>
  <c r="O674" i="20"/>
  <c r="O675" i="20"/>
  <c r="O676" i="20"/>
  <c r="O677" i="20"/>
  <c r="O678" i="20"/>
  <c r="O679" i="20"/>
  <c r="O680" i="20"/>
  <c r="O681" i="20"/>
  <c r="O682" i="20"/>
  <c r="O683" i="20"/>
  <c r="O684" i="20"/>
  <c r="O685" i="20"/>
  <c r="O686" i="20"/>
  <c r="O687" i="20"/>
  <c r="O688" i="20"/>
  <c r="O689" i="20"/>
  <c r="O690" i="20"/>
  <c r="O691" i="20"/>
  <c r="O692" i="20"/>
  <c r="O693" i="20"/>
  <c r="O694" i="20"/>
  <c r="O695" i="20"/>
  <c r="O696" i="20"/>
  <c r="O697" i="20"/>
  <c r="O698" i="20"/>
  <c r="O699" i="20"/>
  <c r="O700" i="20"/>
  <c r="O701" i="20"/>
  <c r="O702" i="20"/>
  <c r="O703" i="20"/>
  <c r="O704" i="20"/>
  <c r="O705" i="20"/>
  <c r="O706" i="20"/>
  <c r="O707" i="20"/>
  <c r="O708" i="20"/>
  <c r="O709" i="20"/>
  <c r="O710" i="20"/>
  <c r="O711" i="20"/>
  <c r="O712" i="20"/>
  <c r="O713" i="20"/>
  <c r="O714" i="20"/>
  <c r="O715" i="20"/>
  <c r="O716" i="20"/>
  <c r="O717" i="20"/>
  <c r="O718" i="20"/>
  <c r="O719" i="20"/>
  <c r="O720" i="20"/>
  <c r="O721" i="20"/>
  <c r="O722" i="20"/>
  <c r="O728" i="20"/>
  <c r="O729" i="20"/>
  <c r="O727" i="20"/>
  <c r="O730" i="20"/>
  <c r="Q128" i="20" a="1"/>
  <c r="Q128" i="20" s="1"/>
  <c r="Q723" i="20" a="1"/>
  <c r="Q723" i="20" s="1"/>
  <c r="Q658" i="20" a="1"/>
  <c r="Q658" i="20" s="1"/>
  <c r="Q659" i="20" a="1"/>
  <c r="Q659" i="20" s="1"/>
  <c r="Q660" i="20" a="1"/>
  <c r="Q660" i="20" s="1"/>
  <c r="Q661" i="20" a="1"/>
  <c r="Q661" i="20" s="1"/>
  <c r="Q662" i="20" a="1"/>
  <c r="Q662" i="20" s="1"/>
  <c r="Q663" i="20" a="1"/>
  <c r="Q663" i="20" s="1"/>
  <c r="Q664" i="20" a="1"/>
  <c r="Q664" i="20" s="1"/>
  <c r="Q665" i="20" a="1"/>
  <c r="Q665" i="20" s="1"/>
  <c r="Q666" i="20" a="1"/>
  <c r="Q666" i="20" s="1"/>
  <c r="Q667" i="20" a="1"/>
  <c r="Q667" i="20" s="1"/>
  <c r="Q668" i="20" a="1"/>
  <c r="Q668" i="20" s="1"/>
  <c r="Q669" i="20" a="1"/>
  <c r="Q669" i="20" s="1"/>
  <c r="Q670" i="20" a="1"/>
  <c r="Q670" i="20" s="1"/>
  <c r="Q671" i="20" a="1"/>
  <c r="Q671" i="20" s="1"/>
  <c r="Q672" i="20" a="1"/>
  <c r="Q672" i="20" s="1"/>
  <c r="Q673" i="20" a="1"/>
  <c r="Q673" i="20" s="1"/>
  <c r="Q674" i="20" a="1"/>
  <c r="Q674" i="20" s="1"/>
  <c r="Q675" i="20" a="1"/>
  <c r="Q675" i="20" s="1"/>
  <c r="Q676" i="20" a="1"/>
  <c r="Q676" i="20" s="1"/>
  <c r="Q677" i="20" a="1"/>
  <c r="Q677" i="20" s="1"/>
  <c r="Q678" i="20" a="1"/>
  <c r="Q678" i="20" s="1"/>
  <c r="Q679" i="20" a="1"/>
  <c r="Q679" i="20" s="1"/>
  <c r="Q680" i="20" a="1"/>
  <c r="Q680" i="20" s="1"/>
  <c r="Q681" i="20" a="1"/>
  <c r="Q681" i="20" s="1"/>
  <c r="Q682" i="20" a="1"/>
  <c r="Q682" i="20" s="1"/>
  <c r="Q683" i="20" a="1"/>
  <c r="Q683" i="20" s="1"/>
  <c r="Q684" i="20" a="1"/>
  <c r="Q684" i="20" s="1"/>
  <c r="Q685" i="20" a="1"/>
  <c r="Q685" i="20" s="1"/>
  <c r="Q686" i="20" a="1"/>
  <c r="Q686" i="20" s="1"/>
  <c r="Q687" i="20" a="1"/>
  <c r="Q687" i="20" s="1"/>
  <c r="Q688" i="20" a="1"/>
  <c r="Q688" i="20" s="1"/>
  <c r="Q689" i="20" a="1"/>
  <c r="Q689" i="20" s="1"/>
  <c r="Q690" i="20" a="1"/>
  <c r="Q690" i="20" s="1"/>
  <c r="Q691" i="20" a="1"/>
  <c r="Q691" i="20" s="1"/>
  <c r="Q692" i="20" a="1"/>
  <c r="Q692" i="20" s="1"/>
  <c r="Q693" i="20" a="1"/>
  <c r="Q693" i="20" s="1"/>
  <c r="Q694" i="20" a="1"/>
  <c r="Q694" i="20" s="1"/>
  <c r="Q695" i="20" a="1"/>
  <c r="Q695" i="20" s="1"/>
  <c r="Q696" i="20" a="1"/>
  <c r="Q696" i="20" s="1"/>
  <c r="Q697" i="20" a="1"/>
  <c r="Q697" i="20" s="1"/>
  <c r="Q698" i="20" a="1"/>
  <c r="Q698" i="20" s="1"/>
  <c r="Q699" i="20" a="1"/>
  <c r="Q699" i="20" s="1"/>
  <c r="Q700" i="20" a="1"/>
  <c r="Q700" i="20" s="1"/>
  <c r="Q701" i="20" a="1"/>
  <c r="Q701" i="20" s="1"/>
  <c r="Q702" i="20" a="1"/>
  <c r="Q702" i="20" s="1"/>
  <c r="Q703" i="20" a="1"/>
  <c r="Q703" i="20" s="1"/>
  <c r="Q704" i="20" a="1"/>
  <c r="Q704" i="20" s="1"/>
  <c r="Q705" i="20" a="1"/>
  <c r="Q705" i="20" s="1"/>
  <c r="Q706" i="20" a="1"/>
  <c r="Q706" i="20" s="1"/>
  <c r="Q707" i="20" a="1"/>
  <c r="Q707" i="20" s="1"/>
  <c r="Q708" i="20" a="1"/>
  <c r="Q708" i="20" s="1"/>
  <c r="Q709" i="20" a="1"/>
  <c r="Q709" i="20" s="1"/>
  <c r="Q710" i="20" a="1"/>
  <c r="Q710" i="20" s="1"/>
  <c r="Q711" i="20" a="1"/>
  <c r="Q711" i="20" s="1"/>
  <c r="Q712" i="20" a="1"/>
  <c r="Q712" i="20" s="1"/>
  <c r="Q713" i="20" a="1"/>
  <c r="Q713" i="20" s="1"/>
  <c r="Q714" i="20" a="1"/>
  <c r="Q714" i="20" s="1"/>
  <c r="Q715" i="20" a="1"/>
  <c r="Q715" i="20" s="1"/>
  <c r="Q716" i="20" a="1"/>
  <c r="Q716" i="20" s="1"/>
  <c r="Q717" i="20" a="1"/>
  <c r="Q717" i="20" s="1"/>
  <c r="Q718" i="20" a="1"/>
  <c r="Q718" i="20" s="1"/>
  <c r="Q719" i="20" a="1"/>
  <c r="Q719" i="20" s="1"/>
  <c r="Q720" i="20" a="1"/>
  <c r="Q720" i="20" s="1"/>
  <c r="Q721" i="20" a="1"/>
  <c r="Q721" i="20" s="1"/>
  <c r="Q722" i="20" a="1"/>
  <c r="Q722" i="20" s="1"/>
  <c r="Q728" i="20" a="1"/>
  <c r="Q728" i="20" s="1"/>
  <c r="Q729" i="20" a="1"/>
  <c r="Q729" i="20" s="1"/>
  <c r="Q727" i="20" a="1"/>
  <c r="Q727" i="20" s="1"/>
  <c r="Q730" i="20" a="1"/>
  <c r="Q730" i="20" s="1"/>
  <c r="Q724" i="20" a="1"/>
  <c r="Q724" i="20" s="1"/>
  <c r="Q725" i="20" a="1"/>
  <c r="Q725" i="20" s="1"/>
  <c r="Q726" i="20" a="1"/>
  <c r="Q726" i="20" s="1"/>
  <c r="T971" i="19"/>
  <c r="T973" i="19"/>
  <c r="T975" i="19"/>
  <c r="T976" i="19"/>
  <c r="T977" i="19"/>
  <c r="T978" i="19"/>
  <c r="T979" i="19"/>
  <c r="T980" i="19"/>
  <c r="T981" i="19"/>
  <c r="T982" i="19"/>
  <c r="T983" i="19"/>
  <c r="T984" i="19"/>
  <c r="T985" i="19"/>
  <c r="T986" i="19"/>
  <c r="T987" i="19"/>
  <c r="T999" i="19"/>
  <c r="T1000" i="19"/>
  <c r="T1001" i="19"/>
  <c r="T1002" i="19"/>
  <c r="T1003" i="19"/>
  <c r="T1052" i="19"/>
  <c r="T1053" i="19"/>
  <c r="T1054" i="19"/>
  <c r="T1013" i="19"/>
  <c r="T1014" i="19"/>
  <c r="T1050" i="19"/>
  <c r="T1047" i="19"/>
  <c r="T1048" i="19"/>
  <c r="T1039" i="19"/>
  <c r="T1040" i="19"/>
  <c r="T1123" i="19"/>
  <c r="T1116" i="19"/>
  <c r="T1117" i="19"/>
  <c r="T1118" i="19"/>
  <c r="T1119" i="19"/>
  <c r="T1102" i="19"/>
  <c r="T1103" i="19"/>
  <c r="T1104" i="19"/>
  <c r="T1105" i="19"/>
  <c r="T1106" i="19"/>
  <c r="T1056" i="19"/>
  <c r="T1057" i="19"/>
  <c r="T1058" i="19"/>
  <c r="T1059" i="19"/>
  <c r="T1060" i="19"/>
  <c r="T1071" i="19"/>
  <c r="T1072" i="19"/>
  <c r="T1073" i="19"/>
  <c r="T1074" i="19"/>
  <c r="T1075" i="19"/>
  <c r="T1081" i="19"/>
  <c r="T1082" i="19"/>
  <c r="T1083" i="19"/>
  <c r="T1084" i="19"/>
  <c r="T1085" i="19"/>
  <c r="T1092" i="19"/>
  <c r="T1033" i="19"/>
  <c r="T1034" i="19"/>
  <c r="T1093" i="19"/>
  <c r="T970" i="19"/>
  <c r="C1626" i="18"/>
  <c r="B1626" i="18" s="1"/>
  <c r="F1124" i="19"/>
  <c r="F1119" i="19"/>
  <c r="F1116" i="19"/>
  <c r="F1123" i="19"/>
  <c r="F970" i="19"/>
  <c r="F971" i="19"/>
  <c r="F972" i="19"/>
  <c r="F973" i="19"/>
  <c r="F974" i="19"/>
  <c r="F975" i="19"/>
  <c r="F976" i="19"/>
  <c r="F977" i="19"/>
  <c r="F978" i="19"/>
  <c r="F979" i="19"/>
  <c r="F980" i="19"/>
  <c r="F981" i="19"/>
  <c r="F982" i="19"/>
  <c r="F983" i="19"/>
  <c r="F984" i="19"/>
  <c r="F985" i="19"/>
  <c r="F986" i="19"/>
  <c r="F987" i="19"/>
  <c r="F988" i="19"/>
  <c r="F989" i="19"/>
  <c r="F990" i="19"/>
  <c r="F991" i="19"/>
  <c r="F992" i="19"/>
  <c r="F993" i="19"/>
  <c r="F994" i="19"/>
  <c r="F995" i="19"/>
  <c r="F996" i="19"/>
  <c r="F997" i="19"/>
  <c r="F998" i="19"/>
  <c r="F999" i="19"/>
  <c r="F1000" i="19"/>
  <c r="F1001" i="19"/>
  <c r="F1002" i="19"/>
  <c r="F1003" i="19"/>
  <c r="F1004" i="19"/>
  <c r="F1005" i="19"/>
  <c r="F1006" i="19"/>
  <c r="F1007" i="19"/>
  <c r="F1008" i="19"/>
  <c r="F1009" i="19"/>
  <c r="F1010" i="19"/>
  <c r="F1011" i="19"/>
  <c r="F1012" i="19"/>
  <c r="F1127" i="19"/>
  <c r="F1128" i="19"/>
  <c r="F1052" i="19"/>
  <c r="F1053" i="19"/>
  <c r="F1054" i="19"/>
  <c r="F1013" i="19"/>
  <c r="F1014" i="19"/>
  <c r="F1015" i="19"/>
  <c r="F1016" i="19"/>
  <c r="F1017" i="19"/>
  <c r="F1018" i="19"/>
  <c r="F1019" i="19"/>
  <c r="F1020" i="19"/>
  <c r="F1021" i="19"/>
  <c r="F1022" i="19"/>
  <c r="F1023" i="19"/>
  <c r="F1051" i="19"/>
  <c r="F1049" i="19"/>
  <c r="F1050" i="19"/>
  <c r="F1047" i="19"/>
  <c r="F1048" i="19"/>
  <c r="F1039" i="19"/>
  <c r="F1040" i="19"/>
  <c r="F1041" i="19"/>
  <c r="F1042" i="19"/>
  <c r="F1043" i="19"/>
  <c r="F1044" i="19"/>
  <c r="F1045" i="19"/>
  <c r="F1046" i="19"/>
  <c r="F1110" i="19"/>
  <c r="F1111" i="19"/>
  <c r="F1112" i="19"/>
  <c r="F1113" i="19"/>
  <c r="F1114" i="19"/>
  <c r="F1117" i="19"/>
  <c r="F1118" i="19"/>
  <c r="F1120" i="19"/>
  <c r="F1121" i="19"/>
  <c r="F1122" i="19"/>
  <c r="F1115" i="19"/>
  <c r="F1125" i="19"/>
  <c r="F1097" i="19"/>
  <c r="F1098" i="19"/>
  <c r="F1099" i="19"/>
  <c r="F1100" i="19"/>
  <c r="F1101" i="19"/>
  <c r="F1102" i="19"/>
  <c r="F1103" i="19"/>
  <c r="F1104" i="19"/>
  <c r="F1105" i="19"/>
  <c r="F1106" i="19"/>
  <c r="F1107" i="19"/>
  <c r="F1108" i="19"/>
  <c r="F1109" i="19"/>
  <c r="F1096" i="19"/>
  <c r="F1095" i="19"/>
  <c r="F1035" i="19"/>
  <c r="F1036" i="19"/>
  <c r="F1037" i="19"/>
  <c r="F1038" i="19"/>
  <c r="F1094" i="19"/>
  <c r="F1055" i="19"/>
  <c r="F1056" i="19"/>
  <c r="F1057" i="19"/>
  <c r="F1058" i="19"/>
  <c r="F1059" i="19"/>
  <c r="F1060" i="19"/>
  <c r="F1061" i="19"/>
  <c r="F1062" i="19"/>
  <c r="F1130" i="19"/>
  <c r="F1063" i="19"/>
  <c r="F1064" i="19"/>
  <c r="F1065" i="19"/>
  <c r="F1066" i="19"/>
  <c r="F1067" i="19"/>
  <c r="F1068" i="19"/>
  <c r="F1069" i="19"/>
  <c r="F1070" i="19"/>
  <c r="F1071" i="19"/>
  <c r="F1072" i="19"/>
  <c r="F1073" i="19"/>
  <c r="F1074" i="19"/>
  <c r="F1075" i="19"/>
  <c r="F1076" i="19"/>
  <c r="F1024" i="19"/>
  <c r="F1025" i="19"/>
  <c r="F1026" i="19"/>
  <c r="F1027" i="19"/>
  <c r="F1077" i="19"/>
  <c r="F1078" i="19"/>
  <c r="F1126" i="19"/>
  <c r="F1129" i="19"/>
  <c r="F1079" i="19"/>
  <c r="F1080" i="19"/>
  <c r="F1081" i="19"/>
  <c r="F1082" i="19"/>
  <c r="F1083" i="19"/>
  <c r="F1084" i="19"/>
  <c r="F1085" i="19"/>
  <c r="F1028" i="19"/>
  <c r="F1029" i="19"/>
  <c r="F1030" i="19"/>
  <c r="F1031" i="19"/>
  <c r="F1086" i="19"/>
  <c r="F1087" i="19"/>
  <c r="F1088" i="19"/>
  <c r="F1089" i="19"/>
  <c r="F1090" i="19"/>
  <c r="F1091" i="19"/>
  <c r="F1032" i="19"/>
  <c r="F1092" i="19"/>
  <c r="F1033" i="19"/>
  <c r="F1034" i="19"/>
  <c r="F1093" i="19"/>
  <c r="S970" i="19"/>
  <c r="S971" i="19"/>
  <c r="S972" i="19"/>
  <c r="S973" i="19"/>
  <c r="S974" i="19"/>
  <c r="S975" i="19"/>
  <c r="S976" i="19"/>
  <c r="S977" i="19"/>
  <c r="S978" i="19"/>
  <c r="S979" i="19"/>
  <c r="S980" i="19"/>
  <c r="S981" i="19"/>
  <c r="S982" i="19"/>
  <c r="S983" i="19"/>
  <c r="S984" i="19"/>
  <c r="S985" i="19"/>
  <c r="S986" i="19"/>
  <c r="S987" i="19"/>
  <c r="S988" i="19"/>
  <c r="S989" i="19"/>
  <c r="S990" i="19"/>
  <c r="S991" i="19"/>
  <c r="S992" i="19"/>
  <c r="S993" i="19"/>
  <c r="S994" i="19"/>
  <c r="S995" i="19"/>
  <c r="S996" i="19"/>
  <c r="S997" i="19"/>
  <c r="S998" i="19"/>
  <c r="S999" i="19"/>
  <c r="S1000" i="19"/>
  <c r="S1001" i="19"/>
  <c r="S1002" i="19"/>
  <c r="S1003" i="19"/>
  <c r="S1004" i="19"/>
  <c r="S1005" i="19"/>
  <c r="S1006" i="19"/>
  <c r="S1007" i="19"/>
  <c r="S1008" i="19"/>
  <c r="S1009" i="19"/>
  <c r="S1010" i="19"/>
  <c r="S1011" i="19"/>
  <c r="S1012" i="19"/>
  <c r="S1127" i="19"/>
  <c r="S1128" i="19"/>
  <c r="S1052" i="19"/>
  <c r="S1053" i="19"/>
  <c r="S1054" i="19"/>
  <c r="S1013" i="19"/>
  <c r="S1014" i="19"/>
  <c r="S1015" i="19"/>
  <c r="S1016" i="19"/>
  <c r="S1017" i="19"/>
  <c r="S1018" i="19"/>
  <c r="S1019" i="19"/>
  <c r="S1020" i="19"/>
  <c r="S1021" i="19"/>
  <c r="S1022" i="19"/>
  <c r="S1023" i="19"/>
  <c r="S1051" i="19"/>
  <c r="S1049" i="19"/>
  <c r="S1050" i="19"/>
  <c r="S1047" i="19"/>
  <c r="S1048" i="19"/>
  <c r="S1039" i="19"/>
  <c r="S1040" i="19"/>
  <c r="S1041" i="19"/>
  <c r="S1042" i="19"/>
  <c r="S1043" i="19"/>
  <c r="S1044" i="19"/>
  <c r="S1045" i="19"/>
  <c r="S1046" i="19"/>
  <c r="S1110" i="19"/>
  <c r="S1111" i="19"/>
  <c r="S1112" i="19"/>
  <c r="S1113" i="19"/>
  <c r="S1114" i="19"/>
  <c r="S1123" i="19"/>
  <c r="S1116" i="19"/>
  <c r="S1117" i="19"/>
  <c r="S1118" i="19"/>
  <c r="S1119" i="19"/>
  <c r="S1120" i="19"/>
  <c r="S1121" i="19"/>
  <c r="S1122" i="19"/>
  <c r="S1115" i="19"/>
  <c r="S1124" i="19"/>
  <c r="S1125" i="19"/>
  <c r="S1097" i="19"/>
  <c r="S1098" i="19"/>
  <c r="S1099" i="19"/>
  <c r="S1100" i="19"/>
  <c r="S1101" i="19"/>
  <c r="S1102" i="19"/>
  <c r="S1103" i="19"/>
  <c r="S1104" i="19"/>
  <c r="S1105" i="19"/>
  <c r="S1106" i="19"/>
  <c r="S1107" i="19"/>
  <c r="S1108" i="19"/>
  <c r="S1109" i="19"/>
  <c r="S1096" i="19"/>
  <c r="S1095" i="19"/>
  <c r="S1035" i="19"/>
  <c r="S1036" i="19"/>
  <c r="S1037" i="19"/>
  <c r="S1038" i="19"/>
  <c r="S1094" i="19"/>
  <c r="S1055" i="19"/>
  <c r="S1056" i="19"/>
  <c r="S1057" i="19"/>
  <c r="S1058" i="19"/>
  <c r="S1059" i="19"/>
  <c r="S1060" i="19"/>
  <c r="S1061" i="19"/>
  <c r="S1062" i="19"/>
  <c r="S1130" i="19"/>
  <c r="S1063" i="19"/>
  <c r="S1064" i="19"/>
  <c r="S1065" i="19"/>
  <c r="S1066" i="19"/>
  <c r="S1067" i="19"/>
  <c r="S1068" i="19"/>
  <c r="S1069" i="19"/>
  <c r="S1070" i="19"/>
  <c r="S1071" i="19"/>
  <c r="S1072" i="19"/>
  <c r="S1073" i="19"/>
  <c r="S1074" i="19"/>
  <c r="S1075" i="19"/>
  <c r="S1076" i="19"/>
  <c r="S1024" i="19"/>
  <c r="S1025" i="19"/>
  <c r="S1026" i="19"/>
  <c r="S1027" i="19"/>
  <c r="S1077" i="19"/>
  <c r="S1078" i="19"/>
  <c r="S1126" i="19"/>
  <c r="S1129" i="19"/>
  <c r="S1079" i="19"/>
  <c r="S1080" i="19"/>
  <c r="S1081" i="19"/>
  <c r="S1082" i="19"/>
  <c r="S1083" i="19"/>
  <c r="S1084" i="19"/>
  <c r="S1085" i="19"/>
  <c r="S1028" i="19"/>
  <c r="S1029" i="19"/>
  <c r="S1030" i="19"/>
  <c r="S1031" i="19"/>
  <c r="S1086" i="19"/>
  <c r="S1087" i="19"/>
  <c r="S1088" i="19"/>
  <c r="S1089" i="19"/>
  <c r="S1090" i="19"/>
  <c r="S1091" i="19"/>
  <c r="S1032" i="19"/>
  <c r="S1092" i="19"/>
  <c r="S1033" i="19"/>
  <c r="S1034" i="19"/>
  <c r="S1093" i="19"/>
  <c r="T972" i="19"/>
  <c r="T974" i="19"/>
  <c r="T988" i="19"/>
  <c r="T989" i="19"/>
  <c r="T990" i="19"/>
  <c r="T991" i="19"/>
  <c r="T992" i="19"/>
  <c r="T993" i="19"/>
  <c r="T994" i="19"/>
  <c r="T995" i="19"/>
  <c r="T996" i="19"/>
  <c r="T997" i="19"/>
  <c r="T998" i="19"/>
  <c r="T1004" i="19"/>
  <c r="T1005" i="19"/>
  <c r="T1006" i="19"/>
  <c r="T1007" i="19"/>
  <c r="T1008" i="19"/>
  <c r="T1009" i="19"/>
  <c r="T1010" i="19"/>
  <c r="T1011" i="19"/>
  <c r="T1012" i="19"/>
  <c r="T1127" i="19"/>
  <c r="T1128" i="19"/>
  <c r="T1015" i="19"/>
  <c r="T1016" i="19"/>
  <c r="T1017" i="19"/>
  <c r="T1018" i="19"/>
  <c r="T1019" i="19"/>
  <c r="T1020" i="19"/>
  <c r="T1021" i="19"/>
  <c r="T1022" i="19"/>
  <c r="T1023" i="19"/>
  <c r="T1051" i="19"/>
  <c r="T1049" i="19"/>
  <c r="T1041" i="19"/>
  <c r="T1042" i="19"/>
  <c r="T1043" i="19"/>
  <c r="T1044" i="19"/>
  <c r="T1045" i="19"/>
  <c r="T1046" i="19"/>
  <c r="T1110" i="19"/>
  <c r="T1111" i="19"/>
  <c r="T1112" i="19"/>
  <c r="T1113" i="19"/>
  <c r="T1114" i="19"/>
  <c r="T1120" i="19"/>
  <c r="T1121" i="19"/>
  <c r="T1122" i="19"/>
  <c r="T1115" i="19"/>
  <c r="T1124" i="19"/>
  <c r="T1125" i="19"/>
  <c r="T1097" i="19"/>
  <c r="T1098" i="19"/>
  <c r="T1099" i="19"/>
  <c r="T1100" i="19"/>
  <c r="T1101" i="19"/>
  <c r="T1107" i="19"/>
  <c r="T1108" i="19"/>
  <c r="T1109" i="19"/>
  <c r="T1096" i="19"/>
  <c r="T1095" i="19"/>
  <c r="T1035" i="19"/>
  <c r="T1036" i="19"/>
  <c r="T1037" i="19"/>
  <c r="T1038" i="19"/>
  <c r="T1094" i="19"/>
  <c r="T1055" i="19"/>
  <c r="T1061" i="19"/>
  <c r="T1062" i="19"/>
  <c r="T1130" i="19"/>
  <c r="T1063" i="19"/>
  <c r="T1064" i="19"/>
  <c r="T1065" i="19"/>
  <c r="T1066" i="19"/>
  <c r="T1067" i="19"/>
  <c r="T1068" i="19"/>
  <c r="T1069" i="19"/>
  <c r="T1070" i="19"/>
  <c r="T1076" i="19"/>
  <c r="T1024" i="19"/>
  <c r="T1025" i="19"/>
  <c r="T1026" i="19"/>
  <c r="T1027" i="19"/>
  <c r="T1077" i="19"/>
  <c r="T1078" i="19"/>
  <c r="T1126" i="19"/>
  <c r="T1129" i="19"/>
  <c r="T1079" i="19"/>
  <c r="T1080" i="19"/>
  <c r="T1028" i="19"/>
  <c r="T1029" i="19"/>
  <c r="T1030" i="19"/>
  <c r="T1031" i="19"/>
  <c r="T1086" i="19"/>
  <c r="T1087" i="19"/>
  <c r="T1088" i="19"/>
  <c r="T1089" i="19"/>
  <c r="T1090" i="19"/>
  <c r="T1091" i="19"/>
  <c r="T1032" i="19"/>
  <c r="X970" i="19" a="1"/>
  <c r="X970" i="19" s="1"/>
  <c r="X971" i="19" a="1"/>
  <c r="X971" i="19" s="1"/>
  <c r="X972" i="19" a="1"/>
  <c r="X972" i="19" s="1"/>
  <c r="X973" i="19" a="1"/>
  <c r="X973" i="19" s="1"/>
  <c r="X974" i="19" a="1"/>
  <c r="X974" i="19" s="1"/>
  <c r="X975" i="19" a="1"/>
  <c r="X975" i="19" s="1"/>
  <c r="X976" i="19" a="1"/>
  <c r="X976" i="19" s="1"/>
  <c r="X977" i="19" a="1"/>
  <c r="X977" i="19" s="1"/>
  <c r="X978" i="19" a="1"/>
  <c r="X978" i="19" s="1"/>
  <c r="X979" i="19" a="1"/>
  <c r="X979" i="19" s="1"/>
  <c r="X980" i="19" a="1"/>
  <c r="X980" i="19" s="1"/>
  <c r="X981" i="19" a="1"/>
  <c r="X981" i="19" s="1"/>
  <c r="X982" i="19" a="1"/>
  <c r="X982" i="19" s="1"/>
  <c r="X983" i="19" a="1"/>
  <c r="X983" i="19" s="1"/>
  <c r="X984" i="19" a="1"/>
  <c r="X984" i="19" s="1"/>
  <c r="X985" i="19" a="1"/>
  <c r="X985" i="19" s="1"/>
  <c r="X986" i="19" a="1"/>
  <c r="X986" i="19" s="1"/>
  <c r="X987" i="19" a="1"/>
  <c r="X987" i="19" s="1"/>
  <c r="X988" i="19" a="1"/>
  <c r="X988" i="19" s="1"/>
  <c r="X989" i="19" a="1"/>
  <c r="X989" i="19" s="1"/>
  <c r="X990" i="19" a="1"/>
  <c r="X990" i="19" s="1"/>
  <c r="X991" i="19" a="1"/>
  <c r="X991" i="19" s="1"/>
  <c r="X992" i="19" a="1"/>
  <c r="X992" i="19" s="1"/>
  <c r="X993" i="19" a="1"/>
  <c r="X993" i="19" s="1"/>
  <c r="X994" i="19" a="1"/>
  <c r="X994" i="19" s="1"/>
  <c r="X995" i="19" a="1"/>
  <c r="X995" i="19" s="1"/>
  <c r="X996" i="19" a="1"/>
  <c r="X996" i="19" s="1"/>
  <c r="X997" i="19" a="1"/>
  <c r="X997" i="19" s="1"/>
  <c r="X998" i="19" a="1"/>
  <c r="X998" i="19" s="1"/>
  <c r="X999" i="19" a="1"/>
  <c r="X999" i="19" s="1"/>
  <c r="X1000" i="19" a="1"/>
  <c r="X1000" i="19" s="1"/>
  <c r="X1001" i="19" a="1"/>
  <c r="X1001" i="19" s="1"/>
  <c r="X1002" i="19" a="1"/>
  <c r="X1002" i="19" s="1"/>
  <c r="X1003" i="19" a="1"/>
  <c r="X1003" i="19" s="1"/>
  <c r="X1004" i="19" a="1"/>
  <c r="X1004" i="19" s="1"/>
  <c r="X1005" i="19" a="1"/>
  <c r="X1005" i="19" s="1"/>
  <c r="X1006" i="19" a="1"/>
  <c r="X1006" i="19" s="1"/>
  <c r="X1007" i="19" a="1"/>
  <c r="X1007" i="19" s="1"/>
  <c r="X1008" i="19" a="1"/>
  <c r="X1008" i="19" s="1"/>
  <c r="X1009" i="19" a="1"/>
  <c r="X1009" i="19" s="1"/>
  <c r="X1010" i="19" a="1"/>
  <c r="X1010" i="19" s="1"/>
  <c r="X1011" i="19" a="1"/>
  <c r="X1011" i="19" s="1"/>
  <c r="X1012" i="19" a="1"/>
  <c r="X1012" i="19" s="1"/>
  <c r="X1127" i="19" a="1"/>
  <c r="X1127" i="19" s="1"/>
  <c r="X1128" i="19" a="1"/>
  <c r="X1128" i="19" s="1"/>
  <c r="X1052" i="19" a="1"/>
  <c r="X1052" i="19" s="1"/>
  <c r="X1053" i="19" a="1"/>
  <c r="X1053" i="19" s="1"/>
  <c r="X1054" i="19" a="1"/>
  <c r="X1054" i="19" s="1"/>
  <c r="X1013" i="19" a="1"/>
  <c r="X1013" i="19" s="1"/>
  <c r="X1014" i="19" a="1"/>
  <c r="X1014" i="19" s="1"/>
  <c r="X1015" i="19" a="1"/>
  <c r="X1015" i="19" s="1"/>
  <c r="X1016" i="19" a="1"/>
  <c r="X1016" i="19" s="1"/>
  <c r="X1017" i="19" a="1"/>
  <c r="X1017" i="19" s="1"/>
  <c r="X1018" i="19" a="1"/>
  <c r="X1018" i="19" s="1"/>
  <c r="X1019" i="19" a="1"/>
  <c r="X1019" i="19" s="1"/>
  <c r="X1020" i="19" a="1"/>
  <c r="X1020" i="19" s="1"/>
  <c r="X1021" i="19" a="1"/>
  <c r="X1021" i="19" s="1"/>
  <c r="X1022" i="19" a="1"/>
  <c r="X1022" i="19" s="1"/>
  <c r="X1023" i="19" a="1"/>
  <c r="X1023" i="19" s="1"/>
  <c r="X1051" i="19" a="1"/>
  <c r="X1051" i="19" s="1"/>
  <c r="X1049" i="19" a="1"/>
  <c r="X1049" i="19" s="1"/>
  <c r="X1050" i="19" a="1"/>
  <c r="X1050" i="19" s="1"/>
  <c r="X1047" i="19" a="1"/>
  <c r="X1047" i="19" s="1"/>
  <c r="X1048" i="19" a="1"/>
  <c r="X1048" i="19" s="1"/>
  <c r="X1039" i="19" a="1"/>
  <c r="X1039" i="19" s="1"/>
  <c r="X1040" i="19" a="1"/>
  <c r="X1040" i="19" s="1"/>
  <c r="X1041" i="19" a="1"/>
  <c r="X1041" i="19" s="1"/>
  <c r="X1042" i="19" a="1"/>
  <c r="X1042" i="19" s="1"/>
  <c r="X1043" i="19" a="1"/>
  <c r="X1043" i="19" s="1"/>
  <c r="X1044" i="19" a="1"/>
  <c r="X1044" i="19" s="1"/>
  <c r="X1045" i="19" a="1"/>
  <c r="X1045" i="19" s="1"/>
  <c r="X1046" i="19" a="1"/>
  <c r="X1046" i="19" s="1"/>
  <c r="X1110" i="19" a="1"/>
  <c r="X1110" i="19" s="1"/>
  <c r="X1111" i="19" a="1"/>
  <c r="X1111" i="19" s="1"/>
  <c r="X1112" i="19" a="1"/>
  <c r="X1112" i="19" s="1"/>
  <c r="X1113" i="19" a="1"/>
  <c r="X1113" i="19" s="1"/>
  <c r="X1114" i="19" a="1"/>
  <c r="X1114" i="19" s="1"/>
  <c r="X1123" i="19" a="1"/>
  <c r="X1123" i="19" s="1"/>
  <c r="X1116" i="19" a="1"/>
  <c r="X1116" i="19" s="1"/>
  <c r="X1117" i="19" a="1"/>
  <c r="X1117" i="19" s="1"/>
  <c r="X1118" i="19" a="1"/>
  <c r="X1118" i="19" s="1"/>
  <c r="X1119" i="19" a="1"/>
  <c r="X1119" i="19" s="1"/>
  <c r="X1120" i="19" a="1"/>
  <c r="X1120" i="19" s="1"/>
  <c r="X1121" i="19" a="1"/>
  <c r="X1121" i="19" s="1"/>
  <c r="X1122" i="19" a="1"/>
  <c r="X1122" i="19" s="1"/>
  <c r="X1115" i="19" a="1"/>
  <c r="X1115" i="19" s="1"/>
  <c r="X1124" i="19" a="1"/>
  <c r="X1124" i="19" s="1"/>
  <c r="X1125" i="19" a="1"/>
  <c r="X1125" i="19" s="1"/>
  <c r="X1097" i="19" a="1"/>
  <c r="X1097" i="19" s="1"/>
  <c r="X1098" i="19" a="1"/>
  <c r="X1098" i="19" s="1"/>
  <c r="X1099" i="19" a="1"/>
  <c r="X1099" i="19" s="1"/>
  <c r="X1100" i="19" a="1"/>
  <c r="X1100" i="19" s="1"/>
  <c r="X1101" i="19" a="1"/>
  <c r="X1101" i="19" s="1"/>
  <c r="X1102" i="19" a="1"/>
  <c r="X1102" i="19" s="1"/>
  <c r="X1103" i="19" a="1"/>
  <c r="X1103" i="19" s="1"/>
  <c r="X1104" i="19" a="1"/>
  <c r="X1104" i="19" s="1"/>
  <c r="X1105" i="19" a="1"/>
  <c r="X1105" i="19" s="1"/>
  <c r="X1106" i="19" a="1"/>
  <c r="X1106" i="19" s="1"/>
  <c r="X1107" i="19" a="1"/>
  <c r="X1107" i="19" s="1"/>
  <c r="X1108" i="19" a="1"/>
  <c r="X1108" i="19" s="1"/>
  <c r="X1109" i="19" a="1"/>
  <c r="X1109" i="19" s="1"/>
  <c r="X1096" i="19" a="1"/>
  <c r="X1096" i="19" s="1"/>
  <c r="X1095" i="19" a="1"/>
  <c r="X1095" i="19" s="1"/>
  <c r="X1035" i="19" a="1"/>
  <c r="X1035" i="19" s="1"/>
  <c r="X1036" i="19" a="1"/>
  <c r="X1036" i="19" s="1"/>
  <c r="X1037" i="19" a="1"/>
  <c r="X1037" i="19" s="1"/>
  <c r="X1038" i="19" a="1"/>
  <c r="X1038" i="19" s="1"/>
  <c r="X1094" i="19" a="1"/>
  <c r="X1094" i="19" s="1"/>
  <c r="X1055" i="19" a="1"/>
  <c r="X1055" i="19" s="1"/>
  <c r="X1056" i="19" a="1"/>
  <c r="X1056" i="19" s="1"/>
  <c r="X1057" i="19" a="1"/>
  <c r="X1057" i="19" s="1"/>
  <c r="X1058" i="19" a="1"/>
  <c r="X1058" i="19" s="1"/>
  <c r="X1059" i="19" a="1"/>
  <c r="X1059" i="19" s="1"/>
  <c r="X1060" i="19" a="1"/>
  <c r="X1060" i="19" s="1"/>
  <c r="X1061" i="19" a="1"/>
  <c r="X1061" i="19" s="1"/>
  <c r="X1062" i="19" a="1"/>
  <c r="X1062" i="19" s="1"/>
  <c r="X1130" i="19" a="1"/>
  <c r="X1130" i="19" s="1"/>
  <c r="X1063" i="19" a="1"/>
  <c r="X1063" i="19" s="1"/>
  <c r="X1064" i="19" a="1"/>
  <c r="X1064" i="19" s="1"/>
  <c r="X1065" i="19" a="1"/>
  <c r="X1065" i="19" s="1"/>
  <c r="X1066" i="19" a="1"/>
  <c r="X1066" i="19" s="1"/>
  <c r="X1067" i="19" a="1"/>
  <c r="X1067" i="19" s="1"/>
  <c r="X1068" i="19" a="1"/>
  <c r="X1068" i="19" s="1"/>
  <c r="X1069" i="19" a="1"/>
  <c r="X1069" i="19" s="1"/>
  <c r="X1070" i="19" a="1"/>
  <c r="X1070" i="19" s="1"/>
  <c r="X1071" i="19" a="1"/>
  <c r="X1071" i="19" s="1"/>
  <c r="X1072" i="19" a="1"/>
  <c r="X1072" i="19" s="1"/>
  <c r="X1073" i="19" a="1"/>
  <c r="X1073" i="19" s="1"/>
  <c r="X1074" i="19" a="1"/>
  <c r="X1074" i="19" s="1"/>
  <c r="X1075" i="19" a="1"/>
  <c r="X1075" i="19" s="1"/>
  <c r="X1076" i="19" a="1"/>
  <c r="X1076" i="19" s="1"/>
  <c r="X1024" i="19" a="1"/>
  <c r="X1024" i="19" s="1"/>
  <c r="X1025" i="19" a="1"/>
  <c r="X1025" i="19" s="1"/>
  <c r="X1026" i="19" a="1"/>
  <c r="X1026" i="19" s="1"/>
  <c r="X1027" i="19" a="1"/>
  <c r="X1027" i="19" s="1"/>
  <c r="X1077" i="19" a="1"/>
  <c r="X1077" i="19" s="1"/>
  <c r="X1078" i="19" a="1"/>
  <c r="X1078" i="19" s="1"/>
  <c r="X1126" i="19" a="1"/>
  <c r="X1126" i="19" s="1"/>
  <c r="X1129" i="19" a="1"/>
  <c r="X1129" i="19" s="1"/>
  <c r="X1079" i="19" a="1"/>
  <c r="X1079" i="19" s="1"/>
  <c r="X1080" i="19" a="1"/>
  <c r="X1080" i="19" s="1"/>
  <c r="X1081" i="19" a="1"/>
  <c r="X1081" i="19" s="1"/>
  <c r="X1082" i="19" a="1"/>
  <c r="X1082" i="19" s="1"/>
  <c r="X1083" i="19" a="1"/>
  <c r="X1083" i="19" s="1"/>
  <c r="X1084" i="19" a="1"/>
  <c r="X1084" i="19" s="1"/>
  <c r="X1085" i="19" a="1"/>
  <c r="X1085" i="19" s="1"/>
  <c r="X1028" i="19" a="1"/>
  <c r="X1028" i="19" s="1"/>
  <c r="X1029" i="19" a="1"/>
  <c r="X1029" i="19" s="1"/>
  <c r="X1030" i="19" a="1"/>
  <c r="X1030" i="19" s="1"/>
  <c r="X1031" i="19" a="1"/>
  <c r="X1031" i="19" s="1"/>
  <c r="X1086" i="19" a="1"/>
  <c r="X1086" i="19" s="1"/>
  <c r="X1087" i="19" a="1"/>
  <c r="X1087" i="19" s="1"/>
  <c r="X1088" i="19" a="1"/>
  <c r="X1088" i="19" s="1"/>
  <c r="X1089" i="19" a="1"/>
  <c r="X1089" i="19" s="1"/>
  <c r="X1090" i="19" a="1"/>
  <c r="X1090" i="19" s="1"/>
  <c r="X1091" i="19" a="1"/>
  <c r="X1091" i="19" s="1"/>
  <c r="X1032" i="19" a="1"/>
  <c r="X1032" i="19" s="1"/>
  <c r="X1092" i="19" a="1"/>
  <c r="X1092" i="19" s="1"/>
  <c r="X1033" i="19" a="1"/>
  <c r="X1033" i="19" s="1"/>
  <c r="X1034" i="19" a="1"/>
  <c r="X1034" i="19" s="1"/>
  <c r="X1093" i="19" a="1"/>
  <c r="X1093" i="19" s="1"/>
  <c r="B1076" i="1"/>
  <c r="C1623" i="18"/>
  <c r="B1623" i="18" s="1"/>
  <c r="H1623" i="18" s="1"/>
  <c r="C1624" i="18"/>
  <c r="B1624" i="18" s="1"/>
  <c r="H1624" i="18" s="1"/>
  <c r="C1625" i="18"/>
  <c r="B1625" i="18" s="1"/>
  <c r="H1625" i="18" s="1"/>
  <c r="B1075" i="1"/>
  <c r="B1074" i="1"/>
  <c r="B1073" i="1"/>
  <c r="C1622" i="18"/>
  <c r="B1622" i="18" s="1"/>
  <c r="H1622" i="18" s="1"/>
  <c r="C1615" i="18"/>
  <c r="C1616" i="18"/>
  <c r="C1617" i="18"/>
  <c r="C1618" i="18"/>
  <c r="C1619" i="18"/>
  <c r="C1620" i="18"/>
  <c r="B1620" i="18" s="1"/>
  <c r="H1620" i="18" s="1"/>
  <c r="C1621" i="18"/>
  <c r="B1621" i="18" s="1"/>
  <c r="H1621" i="18" s="1"/>
  <c r="C1614" i="18"/>
  <c r="B1614" i="18" s="1"/>
  <c r="H1614" i="18" s="1"/>
  <c r="C1454" i="18"/>
  <c r="B1454" i="18" s="1"/>
  <c r="H1454" i="18" s="1"/>
  <c r="C1455" i="18"/>
  <c r="B1455" i="18" s="1"/>
  <c r="H1455" i="18" s="1"/>
  <c r="C1456" i="18"/>
  <c r="B1456" i="18" s="1"/>
  <c r="H1456" i="18" s="1"/>
  <c r="C1457" i="18"/>
  <c r="B1457" i="18" s="1"/>
  <c r="H1457" i="18" s="1"/>
  <c r="C1458" i="18"/>
  <c r="B1458" i="18" s="1"/>
  <c r="H1458" i="18" s="1"/>
  <c r="C1459" i="18"/>
  <c r="B1459" i="18" s="1"/>
  <c r="H1459" i="18" s="1"/>
  <c r="C1460" i="18"/>
  <c r="B1460" i="18" s="1"/>
  <c r="H1460" i="18" s="1"/>
  <c r="C1461" i="18"/>
  <c r="B1461" i="18" s="1"/>
  <c r="H1461" i="18" s="1"/>
  <c r="C1462" i="18"/>
  <c r="B1462" i="18" s="1"/>
  <c r="H1462" i="18" s="1"/>
  <c r="C1463" i="18"/>
  <c r="B1463" i="18" s="1"/>
  <c r="H1463" i="18" s="1"/>
  <c r="C1464" i="18"/>
  <c r="B1464" i="18" s="1"/>
  <c r="H1464" i="18" s="1"/>
  <c r="C1465" i="18"/>
  <c r="B1465" i="18" s="1"/>
  <c r="H1465" i="18" s="1"/>
  <c r="C1466" i="18"/>
  <c r="B1466" i="18" s="1"/>
  <c r="H1466" i="18" s="1"/>
  <c r="C1467" i="18"/>
  <c r="B1467" i="18" s="1"/>
  <c r="H1467" i="18" s="1"/>
  <c r="C1468" i="18"/>
  <c r="B1468" i="18" s="1"/>
  <c r="H1468" i="18" s="1"/>
  <c r="C1469" i="18"/>
  <c r="B1469" i="18" s="1"/>
  <c r="H1469" i="18" s="1"/>
  <c r="C1470" i="18"/>
  <c r="B1470" i="18" s="1"/>
  <c r="H1470" i="18" s="1"/>
  <c r="C1471" i="18"/>
  <c r="B1471" i="18" s="1"/>
  <c r="H1471" i="18" s="1"/>
  <c r="C1472" i="18"/>
  <c r="B1472" i="18" s="1"/>
  <c r="H1472" i="18" s="1"/>
  <c r="C1473" i="18"/>
  <c r="B1473" i="18" s="1"/>
  <c r="H1473" i="18" s="1"/>
  <c r="C1474" i="18"/>
  <c r="B1474" i="18" s="1"/>
  <c r="H1474" i="18" s="1"/>
  <c r="C1475" i="18"/>
  <c r="B1475" i="18" s="1"/>
  <c r="H1475" i="18" s="1"/>
  <c r="C1476" i="18"/>
  <c r="B1476" i="18" s="1"/>
  <c r="H1476" i="18" s="1"/>
  <c r="C1477" i="18"/>
  <c r="B1477" i="18" s="1"/>
  <c r="H1477" i="18" s="1"/>
  <c r="C1478" i="18"/>
  <c r="B1478" i="18" s="1"/>
  <c r="H1478" i="18" s="1"/>
  <c r="C1479" i="18"/>
  <c r="B1479" i="18" s="1"/>
  <c r="H1479" i="18" s="1"/>
  <c r="C1480" i="18"/>
  <c r="B1480" i="18" s="1"/>
  <c r="H1480" i="18" s="1"/>
  <c r="C1481" i="18"/>
  <c r="B1481" i="18" s="1"/>
  <c r="H1481" i="18" s="1"/>
  <c r="C1482" i="18"/>
  <c r="B1482" i="18" s="1"/>
  <c r="H1482" i="18" s="1"/>
  <c r="C1483" i="18"/>
  <c r="B1483" i="18" s="1"/>
  <c r="H1483" i="18" s="1"/>
  <c r="C1484" i="18"/>
  <c r="B1484" i="18" s="1"/>
  <c r="H1484" i="18" s="1"/>
  <c r="C1485" i="18"/>
  <c r="B1485" i="18" s="1"/>
  <c r="H1485" i="18" s="1"/>
  <c r="C1486" i="18"/>
  <c r="B1486" i="18" s="1"/>
  <c r="H1486" i="18" s="1"/>
  <c r="C1487" i="18"/>
  <c r="B1487" i="18" s="1"/>
  <c r="H1487" i="18" s="1"/>
  <c r="C1488" i="18"/>
  <c r="B1488" i="18" s="1"/>
  <c r="H1488" i="18" s="1"/>
  <c r="C1489" i="18"/>
  <c r="B1489" i="18" s="1"/>
  <c r="H1489" i="18" s="1"/>
  <c r="C1490" i="18"/>
  <c r="B1490" i="18" s="1"/>
  <c r="H1490" i="18" s="1"/>
  <c r="C1491" i="18"/>
  <c r="B1491" i="18" s="1"/>
  <c r="H1491" i="18" s="1"/>
  <c r="C1492" i="18"/>
  <c r="B1492" i="18" s="1"/>
  <c r="H1492" i="18" s="1"/>
  <c r="C1493" i="18"/>
  <c r="B1493" i="18" s="1"/>
  <c r="H1493" i="18" s="1"/>
  <c r="C1494" i="18"/>
  <c r="B1494" i="18" s="1"/>
  <c r="H1494" i="18" s="1"/>
  <c r="C1495" i="18"/>
  <c r="B1495" i="18" s="1"/>
  <c r="H1495" i="18" s="1"/>
  <c r="C1496" i="18"/>
  <c r="B1496" i="18" s="1"/>
  <c r="H1496" i="18" s="1"/>
  <c r="C1497" i="18"/>
  <c r="B1497" i="18" s="1"/>
  <c r="H1497" i="18" s="1"/>
  <c r="C1498" i="18"/>
  <c r="B1498" i="18" s="1"/>
  <c r="H1498" i="18" s="1"/>
  <c r="C1499" i="18"/>
  <c r="B1499" i="18" s="1"/>
  <c r="H1499" i="18" s="1"/>
  <c r="C1500" i="18"/>
  <c r="B1500" i="18" s="1"/>
  <c r="H1500" i="18" s="1"/>
  <c r="C1501" i="18"/>
  <c r="C1502" i="18"/>
  <c r="B1502" i="18" s="1"/>
  <c r="H1502" i="18" s="1"/>
  <c r="C1503" i="18"/>
  <c r="B1503" i="18" s="1"/>
  <c r="H1503" i="18" s="1"/>
  <c r="C1504" i="18"/>
  <c r="B1504" i="18" s="1"/>
  <c r="H1504" i="18" s="1"/>
  <c r="C1505" i="18"/>
  <c r="B1505" i="18" s="1"/>
  <c r="H1505" i="18" s="1"/>
  <c r="C1506" i="18"/>
  <c r="B1506" i="18" s="1"/>
  <c r="H1506" i="18" s="1"/>
  <c r="C1507" i="18"/>
  <c r="B1507" i="18" s="1"/>
  <c r="H1507" i="18" s="1"/>
  <c r="C1508" i="18"/>
  <c r="B1508" i="18" s="1"/>
  <c r="H1508" i="18" s="1"/>
  <c r="C1509" i="18"/>
  <c r="B1509" i="18" s="1"/>
  <c r="H1509" i="18" s="1"/>
  <c r="C1510" i="18"/>
  <c r="B1510" i="18" s="1"/>
  <c r="H1510" i="18" s="1"/>
  <c r="C1511" i="18"/>
  <c r="B1511" i="18" s="1"/>
  <c r="H1511" i="18" s="1"/>
  <c r="C1512" i="18"/>
  <c r="B1512" i="18" s="1"/>
  <c r="H1512" i="18" s="1"/>
  <c r="C1513" i="18"/>
  <c r="B1513" i="18" s="1"/>
  <c r="H1513" i="18" s="1"/>
  <c r="C1514" i="18"/>
  <c r="B1514" i="18" s="1"/>
  <c r="H1514" i="18" s="1"/>
  <c r="C1515" i="18"/>
  <c r="B1515" i="18" s="1"/>
  <c r="H1515" i="18" s="1"/>
  <c r="C1516" i="18"/>
  <c r="B1516" i="18" s="1"/>
  <c r="H1516" i="18" s="1"/>
  <c r="C1517" i="18"/>
  <c r="B1517" i="18" s="1"/>
  <c r="H1517" i="18" s="1"/>
  <c r="C1518" i="18"/>
  <c r="B1518" i="18" s="1"/>
  <c r="H1518" i="18" s="1"/>
  <c r="C1519" i="18"/>
  <c r="B1519" i="18" s="1"/>
  <c r="H1519" i="18" s="1"/>
  <c r="C1520" i="18"/>
  <c r="B1520" i="18" s="1"/>
  <c r="H1520" i="18" s="1"/>
  <c r="C1521" i="18"/>
  <c r="B1521" i="18" s="1"/>
  <c r="H1521" i="18" s="1"/>
  <c r="C1522" i="18"/>
  <c r="B1522" i="18" s="1"/>
  <c r="H1522" i="18" s="1"/>
  <c r="C1523" i="18"/>
  <c r="B1523" i="18" s="1"/>
  <c r="H1523" i="18" s="1"/>
  <c r="C1524" i="18"/>
  <c r="B1524" i="18" s="1"/>
  <c r="H1524" i="18" s="1"/>
  <c r="C1525" i="18"/>
  <c r="B1525" i="18" s="1"/>
  <c r="H1525" i="18" s="1"/>
  <c r="C1526" i="18"/>
  <c r="B1526" i="18" s="1"/>
  <c r="H1526" i="18" s="1"/>
  <c r="C1527" i="18"/>
  <c r="B1527" i="18" s="1"/>
  <c r="H1527" i="18" s="1"/>
  <c r="C1528" i="18"/>
  <c r="B1528" i="18" s="1"/>
  <c r="H1528" i="18" s="1"/>
  <c r="C1529" i="18"/>
  <c r="B1529" i="18" s="1"/>
  <c r="H1529" i="18" s="1"/>
  <c r="C1530" i="18"/>
  <c r="B1530" i="18" s="1"/>
  <c r="H1530" i="18" s="1"/>
  <c r="C1531" i="18"/>
  <c r="B1531" i="18" s="1"/>
  <c r="H1531" i="18" s="1"/>
  <c r="C1532" i="18"/>
  <c r="B1532" i="18" s="1"/>
  <c r="H1532" i="18" s="1"/>
  <c r="C1533" i="18"/>
  <c r="B1533" i="18" s="1"/>
  <c r="H1533" i="18" s="1"/>
  <c r="C1534" i="18"/>
  <c r="B1534" i="18" s="1"/>
  <c r="H1534" i="18" s="1"/>
  <c r="C1535" i="18"/>
  <c r="B1535" i="18" s="1"/>
  <c r="H1535" i="18" s="1"/>
  <c r="C1536" i="18"/>
  <c r="B1536" i="18" s="1"/>
  <c r="H1536" i="18" s="1"/>
  <c r="C1537" i="18"/>
  <c r="B1537" i="18" s="1"/>
  <c r="H1537" i="18" s="1"/>
  <c r="C1538" i="18"/>
  <c r="B1538" i="18" s="1"/>
  <c r="H1538" i="18" s="1"/>
  <c r="C1539" i="18"/>
  <c r="B1539" i="18" s="1"/>
  <c r="H1539" i="18" s="1"/>
  <c r="C1540" i="18"/>
  <c r="B1540" i="18" s="1"/>
  <c r="H1540" i="18" s="1"/>
  <c r="C1541" i="18"/>
  <c r="B1541" i="18" s="1"/>
  <c r="H1541" i="18" s="1"/>
  <c r="C1542" i="18"/>
  <c r="B1542" i="18" s="1"/>
  <c r="H1542" i="18" s="1"/>
  <c r="C1543" i="18"/>
  <c r="B1543" i="18" s="1"/>
  <c r="H1543" i="18" s="1"/>
  <c r="C1544" i="18"/>
  <c r="B1544" i="18" s="1"/>
  <c r="H1544" i="18" s="1"/>
  <c r="C1545" i="18"/>
  <c r="B1545" i="18" s="1"/>
  <c r="H1545" i="18" s="1"/>
  <c r="C1546" i="18"/>
  <c r="B1546" i="18" s="1"/>
  <c r="H1546" i="18" s="1"/>
  <c r="C1547" i="18"/>
  <c r="B1547" i="18" s="1"/>
  <c r="H1547" i="18" s="1"/>
  <c r="C1548" i="18"/>
  <c r="B1548" i="18" s="1"/>
  <c r="H1548" i="18" s="1"/>
  <c r="C1549" i="18"/>
  <c r="B1549" i="18" s="1"/>
  <c r="H1549" i="18" s="1"/>
  <c r="C1550" i="18"/>
  <c r="B1550" i="18" s="1"/>
  <c r="H1550" i="18" s="1"/>
  <c r="C1551" i="18"/>
  <c r="B1551" i="18" s="1"/>
  <c r="H1551" i="18" s="1"/>
  <c r="C1552" i="18"/>
  <c r="B1552" i="18" s="1"/>
  <c r="H1552" i="18" s="1"/>
  <c r="C1553" i="18"/>
  <c r="B1553" i="18" s="1"/>
  <c r="H1553" i="18" s="1"/>
  <c r="C1554" i="18"/>
  <c r="B1554" i="18" s="1"/>
  <c r="H1554" i="18" s="1"/>
  <c r="C1555" i="18"/>
  <c r="B1555" i="18" s="1"/>
  <c r="H1555" i="18" s="1"/>
  <c r="C1556" i="18"/>
  <c r="B1556" i="18" s="1"/>
  <c r="H1556" i="18" s="1"/>
  <c r="C1557" i="18"/>
  <c r="B1557" i="18" s="1"/>
  <c r="H1557" i="18" s="1"/>
  <c r="C1558" i="18"/>
  <c r="B1558" i="18" s="1"/>
  <c r="H1558" i="18" s="1"/>
  <c r="C1559" i="18"/>
  <c r="B1559" i="18" s="1"/>
  <c r="H1559" i="18" s="1"/>
  <c r="C1560" i="18"/>
  <c r="B1560" i="18" s="1"/>
  <c r="H1560" i="18" s="1"/>
  <c r="C1561" i="18"/>
  <c r="B1561" i="18" s="1"/>
  <c r="H1561" i="18" s="1"/>
  <c r="C1562" i="18"/>
  <c r="B1562" i="18" s="1"/>
  <c r="H1562" i="18" s="1"/>
  <c r="C1563" i="18"/>
  <c r="B1563" i="18" s="1"/>
  <c r="H1563" i="18" s="1"/>
  <c r="C1564" i="18"/>
  <c r="B1564" i="18" s="1"/>
  <c r="H1564" i="18" s="1"/>
  <c r="C1565" i="18"/>
  <c r="B1565" i="18" s="1"/>
  <c r="H1565" i="18" s="1"/>
  <c r="C1566" i="18"/>
  <c r="B1566" i="18" s="1"/>
  <c r="H1566" i="18" s="1"/>
  <c r="C1567" i="18"/>
  <c r="B1567" i="18" s="1"/>
  <c r="H1567" i="18" s="1"/>
  <c r="C1568" i="18"/>
  <c r="B1568" i="18" s="1"/>
  <c r="H1568" i="18" s="1"/>
  <c r="C1569" i="18"/>
  <c r="B1569" i="18" s="1"/>
  <c r="H1569" i="18" s="1"/>
  <c r="C1570" i="18"/>
  <c r="B1570" i="18" s="1"/>
  <c r="H1570" i="18" s="1"/>
  <c r="C1571" i="18"/>
  <c r="B1571" i="18" s="1"/>
  <c r="H1571" i="18" s="1"/>
  <c r="C1572" i="18"/>
  <c r="B1572" i="18" s="1"/>
  <c r="H1572" i="18" s="1"/>
  <c r="C1573" i="18"/>
  <c r="B1573" i="18" s="1"/>
  <c r="H1573" i="18" s="1"/>
  <c r="C1574" i="18"/>
  <c r="B1574" i="18" s="1"/>
  <c r="H1574" i="18" s="1"/>
  <c r="C1575" i="18"/>
  <c r="B1575" i="18" s="1"/>
  <c r="H1575" i="18" s="1"/>
  <c r="C1576" i="18"/>
  <c r="B1576" i="18" s="1"/>
  <c r="H1576" i="18" s="1"/>
  <c r="C1577" i="18"/>
  <c r="B1577" i="18" s="1"/>
  <c r="H1577" i="18" s="1"/>
  <c r="C1578" i="18"/>
  <c r="B1578" i="18" s="1"/>
  <c r="H1578" i="18" s="1"/>
  <c r="C1579" i="18"/>
  <c r="B1579" i="18" s="1"/>
  <c r="H1579" i="18" s="1"/>
  <c r="C1580" i="18"/>
  <c r="B1580" i="18" s="1"/>
  <c r="H1580" i="18" s="1"/>
  <c r="C1581" i="18"/>
  <c r="B1581" i="18" s="1"/>
  <c r="H1581" i="18" s="1"/>
  <c r="C1582" i="18"/>
  <c r="B1582" i="18" s="1"/>
  <c r="H1582" i="18" s="1"/>
  <c r="C1583" i="18"/>
  <c r="B1583" i="18" s="1"/>
  <c r="H1583" i="18" s="1"/>
  <c r="C1584" i="18"/>
  <c r="B1584" i="18" s="1"/>
  <c r="H1584" i="18" s="1"/>
  <c r="C1585" i="18"/>
  <c r="B1585" i="18" s="1"/>
  <c r="H1585" i="18" s="1"/>
  <c r="C1586" i="18"/>
  <c r="B1586" i="18" s="1"/>
  <c r="H1586" i="18" s="1"/>
  <c r="C1587" i="18"/>
  <c r="B1587" i="18" s="1"/>
  <c r="H1587" i="18" s="1"/>
  <c r="C1588" i="18"/>
  <c r="B1588" i="18" s="1"/>
  <c r="H1588" i="18" s="1"/>
  <c r="C1589" i="18"/>
  <c r="B1589" i="18" s="1"/>
  <c r="H1589" i="18" s="1"/>
  <c r="C1590" i="18"/>
  <c r="B1590" i="18" s="1"/>
  <c r="H1590" i="18" s="1"/>
  <c r="C1591" i="18"/>
  <c r="B1591" i="18" s="1"/>
  <c r="H1591" i="18" s="1"/>
  <c r="C1592" i="18"/>
  <c r="B1592" i="18" s="1"/>
  <c r="H1592" i="18" s="1"/>
  <c r="C1593" i="18"/>
  <c r="B1593" i="18" s="1"/>
  <c r="H1593" i="18" s="1"/>
  <c r="C1594" i="18"/>
  <c r="B1594" i="18" s="1"/>
  <c r="H1594" i="18" s="1"/>
  <c r="C1595" i="18"/>
  <c r="B1595" i="18" s="1"/>
  <c r="H1595" i="18" s="1"/>
  <c r="C1596" i="18"/>
  <c r="B1596" i="18" s="1"/>
  <c r="H1596" i="18" s="1"/>
  <c r="C1597" i="18"/>
  <c r="B1597" i="18" s="1"/>
  <c r="H1597" i="18" s="1"/>
  <c r="C1598" i="18"/>
  <c r="B1598" i="18" s="1"/>
  <c r="H1598" i="18" s="1"/>
  <c r="C1599" i="18"/>
  <c r="B1599" i="18" s="1"/>
  <c r="H1599" i="18" s="1"/>
  <c r="C1600" i="18"/>
  <c r="B1600" i="18" s="1"/>
  <c r="H1600" i="18" s="1"/>
  <c r="C1601" i="18"/>
  <c r="B1601" i="18" s="1"/>
  <c r="H1601" i="18" s="1"/>
  <c r="C1602" i="18"/>
  <c r="B1602" i="18" s="1"/>
  <c r="H1602" i="18" s="1"/>
  <c r="C1603" i="18"/>
  <c r="B1603" i="18" s="1"/>
  <c r="H1603" i="18" s="1"/>
  <c r="C1604" i="18"/>
  <c r="B1604" i="18" s="1"/>
  <c r="H1604" i="18" s="1"/>
  <c r="C1605" i="18"/>
  <c r="B1605" i="18" s="1"/>
  <c r="H1605" i="18" s="1"/>
  <c r="C1606" i="18"/>
  <c r="B1606" i="18" s="1"/>
  <c r="H1606" i="18" s="1"/>
  <c r="C1607" i="18"/>
  <c r="B1607" i="18" s="1"/>
  <c r="H1607" i="18" s="1"/>
  <c r="C1608" i="18"/>
  <c r="B1608" i="18" s="1"/>
  <c r="H1608" i="18" s="1"/>
  <c r="C1609" i="18"/>
  <c r="B1609" i="18" s="1"/>
  <c r="H1609" i="18" s="1"/>
  <c r="C1610" i="18"/>
  <c r="B1610" i="18" s="1"/>
  <c r="H1610" i="18" s="1"/>
  <c r="C1611" i="18"/>
  <c r="B1611" i="18" s="1"/>
  <c r="H1611" i="18" s="1"/>
  <c r="C1612" i="18"/>
  <c r="B1612" i="18" s="1"/>
  <c r="H1612" i="18" s="1"/>
  <c r="C1613" i="18"/>
  <c r="B1613" i="18" s="1"/>
  <c r="H1613" i="18" s="1"/>
  <c r="B1072" i="1"/>
  <c r="B913" i="1"/>
  <c r="B914" i="1"/>
  <c r="B915" i="1"/>
  <c r="B916" i="1"/>
  <c r="B917" i="1"/>
  <c r="B918" i="1"/>
  <c r="B919" i="1"/>
  <c r="B920" i="1"/>
  <c r="B921" i="1"/>
  <c r="B922" i="1"/>
  <c r="B923" i="1"/>
  <c r="B924" i="1"/>
  <c r="B925" i="1"/>
  <c r="B926" i="1"/>
  <c r="B927" i="1"/>
  <c r="B928" i="1"/>
  <c r="B929" i="1"/>
  <c r="B930" i="1"/>
  <c r="B931" i="1"/>
  <c r="B932" i="1"/>
  <c r="B933" i="1"/>
  <c r="B934" i="1"/>
  <c r="B935" i="1"/>
  <c r="B936" i="1"/>
  <c r="B937" i="1"/>
  <c r="B938" i="1"/>
  <c r="B939" i="1"/>
  <c r="B940" i="1"/>
  <c r="B941" i="1"/>
  <c r="B942" i="1"/>
  <c r="B943" i="1"/>
  <c r="B944" i="1"/>
  <c r="B945" i="1"/>
  <c r="B946" i="1"/>
  <c r="B947" i="1"/>
  <c r="B948" i="1"/>
  <c r="B949" i="1"/>
  <c r="B950" i="1"/>
  <c r="B951" i="1"/>
  <c r="B952" i="1"/>
  <c r="B953" i="1"/>
  <c r="B954" i="1"/>
  <c r="B955" i="1"/>
  <c r="B956" i="1"/>
  <c r="B957" i="1"/>
  <c r="B958" i="1"/>
  <c r="B959" i="1"/>
  <c r="B960" i="1"/>
  <c r="B961" i="1"/>
  <c r="B962" i="1"/>
  <c r="B963" i="1"/>
  <c r="B964" i="1"/>
  <c r="B965" i="1"/>
  <c r="B966" i="1"/>
  <c r="B967" i="1"/>
  <c r="B968" i="1"/>
  <c r="B969" i="1"/>
  <c r="B970" i="1"/>
  <c r="B971" i="1"/>
  <c r="B972" i="1"/>
  <c r="B973" i="1"/>
  <c r="B974" i="1"/>
  <c r="B975" i="1"/>
  <c r="B976" i="1"/>
  <c r="B977" i="1"/>
  <c r="B978" i="1"/>
  <c r="B979" i="1"/>
  <c r="B980" i="1"/>
  <c r="B981" i="1"/>
  <c r="B982" i="1"/>
  <c r="B983" i="1"/>
  <c r="B984" i="1"/>
  <c r="B985" i="1"/>
  <c r="B986" i="1"/>
  <c r="B987" i="1"/>
  <c r="B988" i="1"/>
  <c r="B989" i="1"/>
  <c r="B990" i="1"/>
  <c r="B991" i="1"/>
  <c r="B992" i="1"/>
  <c r="B993" i="1"/>
  <c r="B994" i="1"/>
  <c r="B995" i="1"/>
  <c r="B996" i="1"/>
  <c r="B997" i="1"/>
  <c r="B998" i="1"/>
  <c r="B999" i="1"/>
  <c r="B1000" i="1"/>
  <c r="B1001" i="1"/>
  <c r="B1002" i="1"/>
  <c r="B1003" i="1"/>
  <c r="B1004" i="1"/>
  <c r="B1005" i="1"/>
  <c r="B1006" i="1"/>
  <c r="B1007" i="1"/>
  <c r="B1008" i="1"/>
  <c r="B1009" i="1"/>
  <c r="B1010" i="1"/>
  <c r="B1011" i="1"/>
  <c r="B1012" i="1"/>
  <c r="B1013" i="1"/>
  <c r="B1014" i="1"/>
  <c r="B1015" i="1"/>
  <c r="B1016" i="1"/>
  <c r="B1017" i="1"/>
  <c r="B1018" i="1"/>
  <c r="B1019" i="1"/>
  <c r="B1020" i="1"/>
  <c r="B1021" i="1"/>
  <c r="B1022" i="1"/>
  <c r="B1023" i="1"/>
  <c r="B1024" i="1"/>
  <c r="B1025" i="1"/>
  <c r="B1026" i="1"/>
  <c r="B1027" i="1"/>
  <c r="B1028" i="1"/>
  <c r="B1029" i="1"/>
  <c r="B1030" i="1"/>
  <c r="B1031" i="1"/>
  <c r="B1032" i="1"/>
  <c r="B1033" i="1"/>
  <c r="B1034" i="1"/>
  <c r="B1035" i="1"/>
  <c r="B1036" i="1"/>
  <c r="B1037" i="1"/>
  <c r="B1038" i="1"/>
  <c r="B1039" i="1"/>
  <c r="B1040" i="1"/>
  <c r="B1041" i="1"/>
  <c r="B1042" i="1"/>
  <c r="B1043" i="1"/>
  <c r="B1044" i="1"/>
  <c r="B1045" i="1"/>
  <c r="B1046" i="1"/>
  <c r="B1047" i="1"/>
  <c r="B1048" i="1"/>
  <c r="B1049" i="1"/>
  <c r="B1050" i="1"/>
  <c r="B1051" i="1"/>
  <c r="B1052" i="1"/>
  <c r="B1053" i="1"/>
  <c r="B1054" i="1"/>
  <c r="B1055" i="1"/>
  <c r="B1056" i="1"/>
  <c r="B1057" i="1"/>
  <c r="B1058" i="1"/>
  <c r="B1059" i="1"/>
  <c r="B1060" i="1"/>
  <c r="B1061" i="1"/>
  <c r="B1062" i="1"/>
  <c r="B1063" i="1"/>
  <c r="B1064" i="1"/>
  <c r="B1065" i="1"/>
  <c r="B1066" i="1"/>
  <c r="B1067" i="1"/>
  <c r="B1068" i="1"/>
  <c r="B1069" i="1"/>
  <c r="B1070" i="1"/>
  <c r="B1071" i="1"/>
  <c r="B912" i="1"/>
  <c r="O638" i="20"/>
  <c r="F616" i="20"/>
  <c r="F620" i="20"/>
  <c r="F623" i="20"/>
  <c r="F621" i="20"/>
  <c r="F625" i="20"/>
  <c r="F626" i="20"/>
  <c r="F622" i="20"/>
  <c r="F624" i="20"/>
  <c r="F627" i="20"/>
  <c r="F628" i="20"/>
  <c r="F629" i="20"/>
  <c r="F639" i="20"/>
  <c r="F640" i="20"/>
  <c r="F630" i="20"/>
  <c r="F641" i="20"/>
  <c r="F642" i="20"/>
  <c r="F631" i="20"/>
  <c r="F643" i="20"/>
  <c r="F632" i="20"/>
  <c r="F644" i="20"/>
  <c r="F645" i="20"/>
  <c r="F633" i="20"/>
  <c r="F654" i="20"/>
  <c r="F655" i="20"/>
  <c r="F647" i="20"/>
  <c r="F634" i="20"/>
  <c r="F648" i="20"/>
  <c r="F649" i="20"/>
  <c r="F650" i="20"/>
  <c r="F651" i="20"/>
  <c r="F635" i="20"/>
  <c r="F636" i="20"/>
  <c r="F637" i="20"/>
  <c r="F656" i="20"/>
  <c r="F638" i="20"/>
  <c r="Q638" i="20" a="1"/>
  <c r="Q638" i="20" s="1"/>
  <c r="F934" i="19"/>
  <c r="F935" i="19"/>
  <c r="F936" i="19"/>
  <c r="F937" i="19"/>
  <c r="F938" i="19"/>
  <c r="F939" i="19"/>
  <c r="F940" i="19"/>
  <c r="F941" i="19"/>
  <c r="F942" i="19"/>
  <c r="F943" i="19"/>
  <c r="F944" i="19"/>
  <c r="F945" i="19"/>
  <c r="F946" i="19"/>
  <c r="F947" i="19"/>
  <c r="F948" i="19"/>
  <c r="F949" i="19"/>
  <c r="F950" i="19"/>
  <c r="F951" i="19"/>
  <c r="F952" i="19"/>
  <c r="F953" i="19"/>
  <c r="F954" i="19"/>
  <c r="F955" i="19"/>
  <c r="F956" i="19"/>
  <c r="F957" i="19"/>
  <c r="F958" i="19"/>
  <c r="F959" i="19"/>
  <c r="F960" i="19"/>
  <c r="F961" i="19"/>
  <c r="F962" i="19"/>
  <c r="F963" i="19"/>
  <c r="F964" i="19"/>
  <c r="F965" i="19"/>
  <c r="F966" i="19"/>
  <c r="F967" i="19"/>
  <c r="F968" i="19"/>
  <c r="F742" i="19"/>
  <c r="S742" i="19"/>
  <c r="T742" i="19"/>
  <c r="X742" i="19" a="1"/>
  <c r="X742" i="19" s="1"/>
  <c r="E42" i="32"/>
  <c r="E41" i="32"/>
  <c r="P40" i="21"/>
  <c r="P195" i="21"/>
  <c r="P165" i="21"/>
  <c r="P110" i="21"/>
  <c r="P148" i="21"/>
  <c r="P133" i="21"/>
  <c r="P116" i="21"/>
  <c r="P101" i="21"/>
  <c r="P31" i="21"/>
  <c r="P162" i="21"/>
  <c r="P161" i="21"/>
  <c r="P157" i="21"/>
  <c r="P153" i="21"/>
  <c r="P146" i="21"/>
  <c r="P145" i="21"/>
  <c r="P107" i="21"/>
  <c r="E127" i="32"/>
  <c r="E126" i="32"/>
  <c r="E125" i="32"/>
  <c r="C1453" i="18"/>
  <c r="B1453" i="18" s="1"/>
  <c r="H1453" i="18" s="1"/>
  <c r="C1452" i="18"/>
  <c r="B1452" i="18" s="1"/>
  <c r="H1452" i="18" s="1"/>
  <c r="H1626" i="18" l="1"/>
  <c r="B1619" i="18"/>
  <c r="H1619" i="18" s="1"/>
  <c r="B1618" i="18"/>
  <c r="H1618" i="18" s="1"/>
  <c r="B1617" i="18"/>
  <c r="H1617" i="18" s="1"/>
  <c r="B1616" i="18"/>
  <c r="H1616" i="18" s="1"/>
  <c r="B1615" i="18"/>
  <c r="H1615" i="18" s="1"/>
  <c r="B1501" i="18"/>
  <c r="H1501" i="18" s="1"/>
  <c r="B865" i="1"/>
  <c r="C1451" i="18" l="1"/>
  <c r="C1450" i="18"/>
  <c r="C1449" i="18"/>
  <c r="B1449" i="18" s="1"/>
  <c r="H1449" i="18" s="1"/>
  <c r="C1448" i="18"/>
  <c r="B1448" i="18" s="1"/>
  <c r="H1448" i="18" s="1"/>
  <c r="C1447" i="18"/>
  <c r="B1447" i="18" s="1"/>
  <c r="H1447" i="18" s="1"/>
  <c r="C1446" i="18"/>
  <c r="B1446" i="18" s="1"/>
  <c r="H1446" i="18" s="1"/>
  <c r="C1445" i="18"/>
  <c r="B1445" i="18" s="1"/>
  <c r="H1445" i="18" s="1"/>
  <c r="C1444" i="18"/>
  <c r="B1444" i="18" s="1"/>
  <c r="H1444" i="18" s="1"/>
  <c r="C1443" i="18"/>
  <c r="C1442" i="18"/>
  <c r="C1441" i="18"/>
  <c r="B1441" i="18" s="1"/>
  <c r="H1441" i="18" s="1"/>
  <c r="C1440" i="18"/>
  <c r="B1440" i="18" s="1"/>
  <c r="H1440" i="18" s="1"/>
  <c r="C1439" i="18"/>
  <c r="B1439" i="18" s="1"/>
  <c r="H1439" i="18" s="1"/>
  <c r="C1438" i="18"/>
  <c r="B1438" i="18" s="1"/>
  <c r="H1438" i="18" s="1"/>
  <c r="C1437" i="18"/>
  <c r="B1437" i="18" s="1"/>
  <c r="H1437" i="18" s="1"/>
  <c r="C1436" i="18"/>
  <c r="B1436" i="18" s="1"/>
  <c r="H1436" i="18" s="1"/>
  <c r="C1435" i="18"/>
  <c r="B1435" i="18" s="1"/>
  <c r="H1435" i="18" s="1"/>
  <c r="C1434" i="18"/>
  <c r="B1434" i="18" s="1"/>
  <c r="H1434" i="18" s="1"/>
  <c r="C1433" i="18"/>
  <c r="B1433" i="18" s="1"/>
  <c r="H1433" i="18" s="1"/>
  <c r="C1432" i="18"/>
  <c r="C1431" i="18"/>
  <c r="B1431" i="18" s="1"/>
  <c r="H1431" i="18" s="1"/>
  <c r="C1430" i="18"/>
  <c r="B1430" i="18" s="1"/>
  <c r="H1430" i="18" s="1"/>
  <c r="C1429" i="18"/>
  <c r="B1429" i="18" s="1"/>
  <c r="H1429" i="18" s="1"/>
  <c r="C1428" i="18"/>
  <c r="B1428" i="18" s="1"/>
  <c r="H1428" i="18" s="1"/>
  <c r="C1427" i="18"/>
  <c r="B1427" i="18" s="1"/>
  <c r="H1427" i="18" s="1"/>
  <c r="C1426" i="18"/>
  <c r="B1426" i="18" s="1"/>
  <c r="H1426" i="18" s="1"/>
  <c r="C1425" i="18"/>
  <c r="B1425" i="18" s="1"/>
  <c r="H1425" i="18" s="1"/>
  <c r="C1424" i="18"/>
  <c r="B1424" i="18" s="1"/>
  <c r="H1424" i="18" s="1"/>
  <c r="C1423" i="18"/>
  <c r="B1423" i="18" s="1"/>
  <c r="H1423" i="18" s="1"/>
  <c r="C1422" i="18"/>
  <c r="B1422" i="18" s="1"/>
  <c r="H1422" i="18" s="1"/>
  <c r="C1421" i="18"/>
  <c r="B1421" i="18" s="1"/>
  <c r="H1421" i="18" s="1"/>
  <c r="C1420" i="18"/>
  <c r="B1420" i="18" s="1"/>
  <c r="H1420" i="18" s="1"/>
  <c r="B911" i="1"/>
  <c r="B910" i="1"/>
  <c r="B909" i="1"/>
  <c r="B908" i="1"/>
  <c r="F55" i="21"/>
  <c r="E1374" i="33"/>
  <c r="E1319" i="33"/>
  <c r="E1429" i="33"/>
  <c r="E1473" i="33"/>
  <c r="E1299" i="33"/>
  <c r="F62" i="21"/>
  <c r="P62" i="21"/>
  <c r="V62" i="21" a="1"/>
  <c r="V62" i="21" s="1"/>
  <c r="F141" i="21"/>
  <c r="P141" i="21"/>
  <c r="V141" i="21" a="1"/>
  <c r="V141" i="21" s="1"/>
  <c r="P140" i="21"/>
  <c r="B1442" i="18" l="1"/>
  <c r="H1442" i="18" s="1"/>
  <c r="B1450" i="18"/>
  <c r="H1450" i="18" s="1"/>
  <c r="B1443" i="18"/>
  <c r="H1443" i="18" s="1"/>
  <c r="B1451" i="18"/>
  <c r="H1451" i="18" s="1"/>
  <c r="B1432" i="18"/>
  <c r="H1432" i="18" s="1"/>
  <c r="C1419" i="18"/>
  <c r="B1419" i="18" s="1"/>
  <c r="H1419" i="18" s="1"/>
  <c r="S6" i="28"/>
  <c r="F40" i="21"/>
  <c r="V40" i="21" a="1"/>
  <c r="V40" i="21" s="1"/>
  <c r="F922" i="19"/>
  <c r="F921" i="19"/>
  <c r="S922" i="19"/>
  <c r="T922" i="19"/>
  <c r="X922" i="19" a="1"/>
  <c r="X922" i="19" s="1"/>
  <c r="S921" i="19"/>
  <c r="T921" i="19"/>
  <c r="X921" i="19" a="1"/>
  <c r="X921" i="19" s="1"/>
  <c r="C1418" i="18"/>
  <c r="B1418" i="18" s="1"/>
  <c r="H1418" i="18" s="1"/>
  <c r="T811" i="19"/>
  <c r="T812" i="19"/>
  <c r="S895" i="19"/>
  <c r="S896" i="19"/>
  <c r="T956" i="19"/>
  <c r="S956" i="19"/>
  <c r="S125" i="19"/>
  <c r="T967" i="19"/>
  <c r="S967" i="19"/>
  <c r="H778" i="15" a="1"/>
  <c r="H778" i="15" s="1"/>
  <c r="F846" i="19"/>
  <c r="F195" i="21"/>
  <c r="V195" i="21" a="1"/>
  <c r="V195" i="21" s="1"/>
  <c r="F165" i="21"/>
  <c r="V165" i="21" a="1"/>
  <c r="V165" i="21" s="1"/>
  <c r="F110" i="21"/>
  <c r="V110" i="21" a="1"/>
  <c r="V110" i="21" s="1"/>
  <c r="F99" i="21"/>
  <c r="P99" i="21"/>
  <c r="V99" i="21" a="1"/>
  <c r="V99" i="21" s="1"/>
  <c r="F159" i="21"/>
  <c r="P159" i="21"/>
  <c r="V159" i="21" a="1"/>
  <c r="V159" i="21" s="1"/>
  <c r="F156" i="21"/>
  <c r="P156" i="21"/>
  <c r="V156" i="21" a="1"/>
  <c r="V156" i="21" s="1"/>
  <c r="F148" i="21"/>
  <c r="V148" i="21" a="1"/>
  <c r="V148" i="21" s="1"/>
  <c r="F132" i="21" l="1"/>
  <c r="F184" i="21"/>
  <c r="P184" i="21"/>
  <c r="V184" i="21" a="1"/>
  <c r="V184" i="21" s="1"/>
  <c r="F930" i="19"/>
  <c r="S930" i="19"/>
  <c r="T930" i="19"/>
  <c r="X930" i="19" a="1"/>
  <c r="X930" i="19" s="1"/>
  <c r="F878" i="19"/>
  <c r="S878" i="19"/>
  <c r="T878" i="19"/>
  <c r="X878" i="19" a="1"/>
  <c r="X878" i="19" s="1"/>
  <c r="F777" i="19"/>
  <c r="S777" i="19"/>
  <c r="T777" i="19"/>
  <c r="X777" i="19" a="1"/>
  <c r="X777" i="19" s="1"/>
  <c r="F737" i="19"/>
  <c r="S737" i="19"/>
  <c r="T737" i="19"/>
  <c r="X737" i="19" a="1"/>
  <c r="X737" i="19" s="1"/>
  <c r="X851" i="19" a="1"/>
  <c r="X851" i="19" s="1"/>
  <c r="T851" i="19"/>
  <c r="S851" i="19"/>
  <c r="F851" i="19"/>
  <c r="X846" i="19" a="1"/>
  <c r="X846" i="19" s="1"/>
  <c r="T846" i="19"/>
  <c r="S846" i="19"/>
  <c r="X841" i="19" a="1"/>
  <c r="X841" i="19" s="1"/>
  <c r="T841" i="19"/>
  <c r="S841" i="19"/>
  <c r="F841" i="19"/>
  <c r="X831" i="19" a="1"/>
  <c r="X831" i="19" s="1"/>
  <c r="T831" i="19"/>
  <c r="S831" i="19"/>
  <c r="F831" i="19"/>
  <c r="F176" i="21"/>
  <c r="F177" i="21"/>
  <c r="F178" i="21"/>
  <c r="F181" i="21"/>
  <c r="F182" i="21"/>
  <c r="F183" i="21"/>
  <c r="P176" i="21"/>
  <c r="P177" i="21"/>
  <c r="P178" i="21"/>
  <c r="P181" i="21"/>
  <c r="P182" i="21"/>
  <c r="P183" i="21"/>
  <c r="V176" i="21" a="1"/>
  <c r="V176" i="21" s="1"/>
  <c r="V177" i="21" a="1"/>
  <c r="V177" i="21" s="1"/>
  <c r="V178" i="21" a="1"/>
  <c r="V178" i="21" s="1"/>
  <c r="V181" i="21" a="1"/>
  <c r="V181" i="21" s="1"/>
  <c r="V182" i="21" a="1"/>
  <c r="V182" i="21" s="1"/>
  <c r="V183" i="21" a="1"/>
  <c r="V183" i="21" s="1"/>
  <c r="F133" i="21"/>
  <c r="V133" i="21" a="1"/>
  <c r="V133" i="21" s="1"/>
  <c r="F116" i="21"/>
  <c r="V116" i="21" a="1"/>
  <c r="V116" i="21" s="1"/>
  <c r="F101" i="21"/>
  <c r="V101" i="21" a="1"/>
  <c r="V101" i="21" s="1"/>
  <c r="F71" i="21"/>
  <c r="P71" i="21"/>
  <c r="V71" i="21" a="1"/>
  <c r="V71" i="21" s="1"/>
  <c r="F63" i="21"/>
  <c r="P63" i="21"/>
  <c r="V63" i="21" a="1"/>
  <c r="V63" i="21" s="1"/>
  <c r="P55" i="21"/>
  <c r="V55" i="21" a="1"/>
  <c r="V55" i="21" s="1"/>
  <c r="V31" i="21" a="1"/>
  <c r="V31" i="21" s="1"/>
  <c r="B879" i="15"/>
  <c r="B878" i="15"/>
  <c r="B877" i="15"/>
  <c r="B876" i="15"/>
  <c r="B875" i="15"/>
  <c r="B874" i="15"/>
  <c r="B873" i="15"/>
  <c r="B872" i="15"/>
  <c r="B871" i="15"/>
  <c r="B870" i="15"/>
  <c r="B869" i="15"/>
  <c r="B868" i="15"/>
  <c r="B867" i="15"/>
  <c r="B866" i="15"/>
  <c r="B865" i="15"/>
  <c r="B864" i="15"/>
  <c r="B880" i="15"/>
  <c r="B881" i="15"/>
  <c r="B882" i="15"/>
  <c r="B883" i="15"/>
  <c r="B884" i="15"/>
  <c r="B885" i="15"/>
  <c r="B886" i="15"/>
  <c r="B887" i="15"/>
  <c r="B888" i="15"/>
  <c r="B889" i="15"/>
  <c r="B890" i="15"/>
  <c r="B891" i="15"/>
  <c r="B892" i="15"/>
  <c r="B893" i="15"/>
  <c r="B894" i="15"/>
  <c r="B895" i="15"/>
  <c r="B896" i="15"/>
  <c r="B897" i="15"/>
  <c r="B898" i="15"/>
  <c r="B899" i="15"/>
  <c r="B900" i="15"/>
  <c r="B901" i="15"/>
  <c r="B902" i="15"/>
  <c r="B903" i="15"/>
  <c r="B904" i="15"/>
  <c r="B905" i="15"/>
  <c r="B906" i="15"/>
  <c r="B907" i="15"/>
  <c r="B907" i="1"/>
  <c r="P164" i="21"/>
  <c r="P166" i="21"/>
  <c r="P167" i="21"/>
  <c r="F70" i="19"/>
  <c r="F86" i="19"/>
  <c r="F123" i="19"/>
  <c r="F125" i="19"/>
  <c r="F131" i="19"/>
  <c r="F146" i="19"/>
  <c r="F147" i="19"/>
  <c r="F157" i="19"/>
  <c r="F746" i="19"/>
  <c r="F782" i="19"/>
  <c r="F805" i="19"/>
  <c r="F873" i="19"/>
  <c r="S70" i="19"/>
  <c r="S86" i="19"/>
  <c r="S123" i="19"/>
  <c r="S131" i="19"/>
  <c r="S146" i="19"/>
  <c r="S147" i="19"/>
  <c r="S157" i="19"/>
  <c r="S746" i="19"/>
  <c r="S782" i="19"/>
  <c r="S805" i="19"/>
  <c r="S873" i="19"/>
  <c r="T70" i="19"/>
  <c r="T86" i="19"/>
  <c r="T123" i="19"/>
  <c r="T125" i="19"/>
  <c r="T131" i="19"/>
  <c r="T146" i="19"/>
  <c r="T147" i="19"/>
  <c r="T157" i="19"/>
  <c r="T746" i="19"/>
  <c r="T782" i="19"/>
  <c r="T805" i="19"/>
  <c r="T873" i="19"/>
  <c r="X70" i="19" a="1"/>
  <c r="X70" i="19" s="1"/>
  <c r="X86" i="19" a="1"/>
  <c r="X86" i="19" s="1"/>
  <c r="X125" i="19" a="1"/>
  <c r="X125" i="19" s="1"/>
  <c r="X131" i="19" a="1"/>
  <c r="X131" i="19" s="1"/>
  <c r="X146" i="19" a="1"/>
  <c r="X146" i="19" s="1"/>
  <c r="X147" i="19" a="1"/>
  <c r="X147" i="19" s="1"/>
  <c r="X157" i="19" a="1"/>
  <c r="X157" i="19" s="1"/>
  <c r="X746" i="19" a="1"/>
  <c r="X746" i="19" s="1"/>
  <c r="X782" i="19" a="1"/>
  <c r="X782" i="19" s="1"/>
  <c r="X805" i="19" a="1"/>
  <c r="X805" i="19" s="1"/>
  <c r="X873" i="19" a="1"/>
  <c r="X873" i="19" s="1"/>
  <c r="T894" i="19"/>
  <c r="S933" i="19" l="1"/>
  <c r="S934" i="19"/>
  <c r="S935" i="19"/>
  <c r="S936" i="19"/>
  <c r="S937" i="19"/>
  <c r="S938" i="19"/>
  <c r="S939" i="19"/>
  <c r="S940" i="19"/>
  <c r="S941" i="19"/>
  <c r="S942" i="19"/>
  <c r="S943" i="19"/>
  <c r="S944" i="19"/>
  <c r="S945" i="19"/>
  <c r="S946" i="19"/>
  <c r="S947" i="19"/>
  <c r="S948" i="19"/>
  <c r="S949" i="19"/>
  <c r="S950" i="19"/>
  <c r="S951" i="19"/>
  <c r="S952" i="19"/>
  <c r="S953" i="19"/>
  <c r="S954" i="19"/>
  <c r="S955" i="19"/>
  <c r="S957" i="19"/>
  <c r="S958" i="19"/>
  <c r="S959" i="19"/>
  <c r="S960" i="19"/>
  <c r="S961" i="19"/>
  <c r="S962" i="19"/>
  <c r="S963" i="19"/>
  <c r="S964" i="19"/>
  <c r="S965" i="19"/>
  <c r="S966" i="19"/>
  <c r="S968" i="19"/>
  <c r="T933" i="19"/>
  <c r="T934" i="19"/>
  <c r="T935" i="19"/>
  <c r="T936" i="19"/>
  <c r="T937" i="19"/>
  <c r="T938" i="19"/>
  <c r="T939" i="19"/>
  <c r="T940" i="19"/>
  <c r="T941" i="19"/>
  <c r="T942" i="19"/>
  <c r="T943" i="19"/>
  <c r="T944" i="19"/>
  <c r="T945" i="19"/>
  <c r="T946" i="19"/>
  <c r="T947" i="19"/>
  <c r="T948" i="19"/>
  <c r="T949" i="19"/>
  <c r="T950" i="19"/>
  <c r="T951" i="19"/>
  <c r="T952" i="19"/>
  <c r="T953" i="19"/>
  <c r="T954" i="19"/>
  <c r="T955" i="19"/>
  <c r="T957" i="19"/>
  <c r="T958" i="19"/>
  <c r="T959" i="19"/>
  <c r="T960" i="19"/>
  <c r="T961" i="19"/>
  <c r="T962" i="19"/>
  <c r="T963" i="19"/>
  <c r="T964" i="19"/>
  <c r="T965" i="19"/>
  <c r="T966" i="19"/>
  <c r="T968" i="19"/>
  <c r="F52" i="28"/>
  <c r="S52" i="28"/>
  <c r="Y52" i="28" a="1"/>
  <c r="Y52" i="28" s="1"/>
  <c r="F13" i="28"/>
  <c r="S13" i="28"/>
  <c r="Y13" i="28" a="1"/>
  <c r="Y13" i="28" s="1"/>
  <c r="F19" i="28"/>
  <c r="S19" i="28"/>
  <c r="Y19" i="28" a="1"/>
  <c r="Y19" i="28" s="1"/>
  <c r="F12" i="28"/>
  <c r="S12" i="28"/>
  <c r="Y12" i="28" a="1"/>
  <c r="Y12" i="28" s="1"/>
  <c r="F14" i="28"/>
  <c r="S14" i="28"/>
  <c r="Y14" i="28" a="1"/>
  <c r="Y14" i="28" s="1"/>
  <c r="F10" i="28"/>
  <c r="S10" i="28"/>
  <c r="Y10" i="28" a="1"/>
  <c r="Y10" i="28" s="1"/>
  <c r="C1382" i="18"/>
  <c r="B1382" i="18" s="1"/>
  <c r="C1383" i="18"/>
  <c r="B1383" i="18" s="1"/>
  <c r="C1384" i="18"/>
  <c r="B1384" i="18" s="1"/>
  <c r="C1385" i="18"/>
  <c r="B1385" i="18" s="1"/>
  <c r="C1386" i="18"/>
  <c r="B1386" i="18" s="1"/>
  <c r="C1387" i="18"/>
  <c r="B1387" i="18" s="1"/>
  <c r="C1388" i="18"/>
  <c r="B1388" i="18" s="1"/>
  <c r="C1389" i="18"/>
  <c r="B1389" i="18" s="1"/>
  <c r="C1390" i="18"/>
  <c r="B1390" i="18" s="1"/>
  <c r="C1391" i="18"/>
  <c r="B1391" i="18" s="1"/>
  <c r="C1392" i="18"/>
  <c r="B1392" i="18" s="1"/>
  <c r="C1393" i="18"/>
  <c r="B1393" i="18" s="1"/>
  <c r="C1394" i="18"/>
  <c r="B1394" i="18" s="1"/>
  <c r="C1395" i="18"/>
  <c r="B1395" i="18" s="1"/>
  <c r="C1396" i="18"/>
  <c r="C1397" i="18"/>
  <c r="B1397" i="18" s="1"/>
  <c r="C1398" i="18"/>
  <c r="B1398" i="18" s="1"/>
  <c r="C1399" i="18"/>
  <c r="C1400" i="18"/>
  <c r="B1400" i="18" s="1"/>
  <c r="C1401" i="18"/>
  <c r="B1401" i="18" s="1"/>
  <c r="C1402" i="18"/>
  <c r="B1402" i="18" s="1"/>
  <c r="C1403" i="18"/>
  <c r="B1403" i="18" s="1"/>
  <c r="C1404" i="18"/>
  <c r="B1404" i="18" s="1"/>
  <c r="C1405" i="18"/>
  <c r="B1405" i="18" s="1"/>
  <c r="C1406" i="18"/>
  <c r="B1406" i="18" s="1"/>
  <c r="C1407" i="18"/>
  <c r="B1407" i="18" s="1"/>
  <c r="C1408" i="18"/>
  <c r="B1408" i="18" s="1"/>
  <c r="C1409" i="18"/>
  <c r="B1409" i="18" s="1"/>
  <c r="C1410" i="18"/>
  <c r="B1410" i="18" s="1"/>
  <c r="C1411" i="18"/>
  <c r="B1411" i="18" s="1"/>
  <c r="C1412" i="18"/>
  <c r="C1413" i="18"/>
  <c r="B1413" i="18" s="1"/>
  <c r="C1414" i="18"/>
  <c r="C1415" i="18"/>
  <c r="B1415" i="18" s="1"/>
  <c r="C1416" i="18"/>
  <c r="B1416" i="18" s="1"/>
  <c r="C1417" i="18"/>
  <c r="B1417" i="18" s="1"/>
  <c r="B871" i="1"/>
  <c r="B872" i="1"/>
  <c r="B873" i="1"/>
  <c r="B874" i="1"/>
  <c r="B875" i="1"/>
  <c r="B876" i="1"/>
  <c r="B877" i="1"/>
  <c r="B878" i="1"/>
  <c r="B879" i="1"/>
  <c r="B880" i="1"/>
  <c r="B881" i="1"/>
  <c r="B882" i="1"/>
  <c r="B883" i="1"/>
  <c r="B884" i="1"/>
  <c r="B885" i="1"/>
  <c r="B886" i="1"/>
  <c r="B887" i="1"/>
  <c r="B888" i="1"/>
  <c r="B889" i="1"/>
  <c r="B890" i="1"/>
  <c r="B891" i="1"/>
  <c r="B892" i="1"/>
  <c r="B893" i="1"/>
  <c r="B894" i="1"/>
  <c r="B895" i="1"/>
  <c r="B896" i="1"/>
  <c r="B897" i="1"/>
  <c r="B898" i="1"/>
  <c r="B899" i="1"/>
  <c r="B900" i="1"/>
  <c r="B901" i="1"/>
  <c r="B902" i="1"/>
  <c r="B903" i="1"/>
  <c r="B904" i="1"/>
  <c r="B905" i="1"/>
  <c r="B906" i="1"/>
  <c r="C1381" i="18"/>
  <c r="B1381" i="18" s="1"/>
  <c r="C1380" i="18"/>
  <c r="B1380" i="18" s="1"/>
  <c r="C1379" i="18"/>
  <c r="B1379" i="18" s="1"/>
  <c r="C1378" i="18"/>
  <c r="B1378" i="18" s="1"/>
  <c r="C1377" i="18"/>
  <c r="B1377" i="18" s="1"/>
  <c r="B870" i="1"/>
  <c r="C1376" i="18"/>
  <c r="B1376" i="18" s="1"/>
  <c r="C1375" i="18"/>
  <c r="B1375" i="18" s="1"/>
  <c r="C1374" i="18"/>
  <c r="B1374" i="18" s="1"/>
  <c r="C1373" i="18"/>
  <c r="B1373" i="18" s="1"/>
  <c r="C1372" i="18"/>
  <c r="B1372" i="18" s="1"/>
  <c r="C1371" i="18"/>
  <c r="B1371" i="18" s="1"/>
  <c r="C1370" i="18"/>
  <c r="B1370" i="18" s="1"/>
  <c r="C1369" i="18"/>
  <c r="B1369" i="18" s="1"/>
  <c r="C1368" i="18"/>
  <c r="B1368" i="18" s="1"/>
  <c r="C1367" i="18"/>
  <c r="B1367" i="18" s="1"/>
  <c r="C1366" i="18"/>
  <c r="B1366" i="18" s="1"/>
  <c r="C1365" i="18"/>
  <c r="B1365" i="18" s="1"/>
  <c r="C1358" i="18"/>
  <c r="B1358" i="18" s="1"/>
  <c r="C1357" i="18"/>
  <c r="B1357" i="18" s="1"/>
  <c r="C1359" i="18"/>
  <c r="B1359" i="18" s="1"/>
  <c r="C1364" i="18"/>
  <c r="B1364" i="18" s="1"/>
  <c r="C1363" i="18"/>
  <c r="C1362" i="18"/>
  <c r="B1362" i="18" s="1"/>
  <c r="C1361" i="18"/>
  <c r="C1360" i="18"/>
  <c r="C1356" i="18"/>
  <c r="B869" i="1"/>
  <c r="B868" i="1"/>
  <c r="B867" i="1"/>
  <c r="B866" i="1"/>
  <c r="E1251" i="33"/>
  <c r="E1252" i="33"/>
  <c r="E1407" i="33"/>
  <c r="E1408" i="33"/>
  <c r="E1415" i="33"/>
  <c r="E1416" i="33"/>
  <c r="E1488" i="33"/>
  <c r="F67" i="22"/>
  <c r="N69" i="22"/>
  <c r="F69" i="22" s="1"/>
  <c r="P69" i="22" a="1"/>
  <c r="P69" i="22" s="1"/>
  <c r="N68" i="22"/>
  <c r="F68" i="22" s="1"/>
  <c r="N67" i="22"/>
  <c r="P68" i="22" a="1"/>
  <c r="P68" i="22" s="1"/>
  <c r="F806" i="19"/>
  <c r="P67" i="22" a="1"/>
  <c r="P67" i="22" s="1"/>
  <c r="N66" i="22"/>
  <c r="F66" i="22" s="1"/>
  <c r="N65" i="22"/>
  <c r="F65" i="22" s="1"/>
  <c r="P66" i="22" a="1"/>
  <c r="P66" i="22" s="1"/>
  <c r="P65" i="22" a="1"/>
  <c r="P65" i="22" s="1"/>
  <c r="F63" i="22"/>
  <c r="N64" i="22"/>
  <c r="F64" i="22" s="1"/>
  <c r="N63" i="22"/>
  <c r="P64" i="22" a="1"/>
  <c r="P64" i="22" s="1"/>
  <c r="P63" i="22" a="1"/>
  <c r="P63" i="22" s="1"/>
  <c r="F691" i="19"/>
  <c r="S691" i="19"/>
  <c r="T691" i="19"/>
  <c r="F37" i="28"/>
  <c r="S37" i="28"/>
  <c r="Y37" i="28" a="1"/>
  <c r="Y37" i="28" s="1"/>
  <c r="F57" i="28"/>
  <c r="S57" i="28"/>
  <c r="Y57" i="28" a="1"/>
  <c r="Y57" i="28" s="1"/>
  <c r="F33" i="28"/>
  <c r="S33" i="28"/>
  <c r="Y33" i="28" a="1"/>
  <c r="Y33" i="28" s="1"/>
  <c r="F22" i="28"/>
  <c r="S22" i="28"/>
  <c r="Y22" i="28" a="1"/>
  <c r="Y22" i="28" s="1"/>
  <c r="F49" i="28"/>
  <c r="S49" i="28"/>
  <c r="Y49" i="28" a="1"/>
  <c r="Y49" i="28" s="1"/>
  <c r="F59" i="28"/>
  <c r="S59" i="28"/>
  <c r="Y59" i="28" a="1"/>
  <c r="Y59" i="28" s="1"/>
  <c r="F56" i="28"/>
  <c r="S56" i="28"/>
  <c r="Y56" i="28" a="1"/>
  <c r="Y56" i="28" s="1"/>
  <c r="F43" i="28"/>
  <c r="S43" i="28"/>
  <c r="Y43" i="28" a="1"/>
  <c r="Y43" i="28" s="1"/>
  <c r="F75" i="28"/>
  <c r="S75" i="28"/>
  <c r="Y75" i="28" a="1"/>
  <c r="Y75" i="28" s="1"/>
  <c r="B1412" i="18" l="1"/>
  <c r="B1396" i="18"/>
  <c r="B1414" i="18"/>
  <c r="B1399" i="18"/>
  <c r="B1363" i="18"/>
  <c r="B1360" i="18"/>
  <c r="B1361" i="18"/>
  <c r="E1721" i="33"/>
  <c r="E1454" i="33"/>
  <c r="E1720" i="33"/>
  <c r="E1438" i="33"/>
  <c r="E1386" i="33"/>
  <c r="E1349" i="33"/>
  <c r="E325" i="33"/>
  <c r="E308" i="33"/>
  <c r="P60" i="21"/>
  <c r="F60" i="21"/>
  <c r="V60" i="21" a="1"/>
  <c r="V60" i="21" s="1"/>
  <c r="F79" i="19"/>
  <c r="F113" i="19"/>
  <c r="B1356" i="18"/>
  <c r="C1355" i="18"/>
  <c r="B1355" i="18" s="1"/>
  <c r="C1354" i="18"/>
  <c r="C1353" i="18"/>
  <c r="B864" i="1"/>
  <c r="F690" i="19"/>
  <c r="S690" i="19"/>
  <c r="T690" i="19"/>
  <c r="F689" i="19"/>
  <c r="S689" i="19"/>
  <c r="T689" i="19"/>
  <c r="F652" i="20"/>
  <c r="E1211" i="33"/>
  <c r="E1418" i="33"/>
  <c r="E1520" i="33"/>
  <c r="E1519" i="33"/>
  <c r="E1518" i="33"/>
  <c r="E1500" i="33"/>
  <c r="E1494" i="33"/>
  <c r="E1412" i="33"/>
  <c r="E1395" i="33"/>
  <c r="E242" i="33"/>
  <c r="E240" i="33"/>
  <c r="E157" i="33"/>
  <c r="E142" i="33"/>
  <c r="E1526" i="33"/>
  <c r="E1525" i="33"/>
  <c r="P189" i="21"/>
  <c r="P174" i="21"/>
  <c r="P173" i="21"/>
  <c r="P171" i="21"/>
  <c r="P170" i="21"/>
  <c r="P152" i="21"/>
  <c r="P144" i="21"/>
  <c r="P135" i="21"/>
  <c r="P59" i="21"/>
  <c r="B1354" i="18" l="1"/>
  <c r="B1353" i="18"/>
  <c r="P130" i="21"/>
  <c r="P131" i="21"/>
  <c r="P132" i="21"/>
  <c r="V130" i="21" a="1"/>
  <c r="V130" i="21" s="1"/>
  <c r="V131" i="21" a="1"/>
  <c r="V131" i="21" s="1"/>
  <c r="V132" i="21" a="1"/>
  <c r="V132" i="21" s="1"/>
  <c r="F107" i="21"/>
  <c r="V107" i="21" a="1"/>
  <c r="V107" i="21" s="1"/>
  <c r="F171" i="21"/>
  <c r="F173" i="21"/>
  <c r="F174" i="21"/>
  <c r="V174" i="21" a="1"/>
  <c r="V174" i="21" s="1"/>
  <c r="F170" i="21"/>
  <c r="F175" i="21"/>
  <c r="P175" i="21"/>
  <c r="V175" i="21" a="1"/>
  <c r="V175" i="21" s="1"/>
  <c r="F110" i="19" l="1"/>
  <c r="S110" i="19"/>
  <c r="B863" i="15"/>
  <c r="B862" i="15"/>
  <c r="B861" i="15"/>
  <c r="F157" i="21"/>
  <c r="F158" i="21"/>
  <c r="F162" i="21"/>
  <c r="P158" i="21"/>
  <c r="V157" i="21" a="1"/>
  <c r="V157" i="21" s="1"/>
  <c r="V158" i="21" a="1"/>
  <c r="V158" i="21" s="1"/>
  <c r="V162" i="21" a="1"/>
  <c r="V162" i="21" s="1"/>
  <c r="F145" i="21"/>
  <c r="F146" i="21"/>
  <c r="F153" i="21"/>
  <c r="V145" i="21" a="1"/>
  <c r="V145" i="21" s="1"/>
  <c r="V146" i="21" a="1"/>
  <c r="V146" i="21" s="1"/>
  <c r="V153" i="21" a="1"/>
  <c r="V153" i="21" s="1"/>
  <c r="F140" i="21"/>
  <c r="V140" i="21" a="1"/>
  <c r="V140" i="21" s="1"/>
  <c r="F68" i="21"/>
  <c r="V68" i="21" a="1"/>
  <c r="V68" i="21" s="1"/>
  <c r="F49" i="21"/>
  <c r="P49" i="21"/>
  <c r="V49" i="21" a="1"/>
  <c r="V49" i="21" s="1"/>
  <c r="S113" i="19"/>
  <c r="F101" i="19"/>
  <c r="S101" i="19"/>
  <c r="T101" i="19"/>
  <c r="F98" i="19"/>
  <c r="S98" i="19"/>
  <c r="T98" i="19"/>
  <c r="S79" i="19"/>
  <c r="T79" i="19"/>
  <c r="F761" i="19"/>
  <c r="S917" i="19"/>
  <c r="T823" i="19"/>
  <c r="T824" i="19"/>
  <c r="S823" i="19"/>
  <c r="E27" i="32" l="1"/>
  <c r="E81" i="32"/>
  <c r="E82" i="32"/>
  <c r="E77" i="32"/>
  <c r="E95" i="32"/>
  <c r="E137" i="32"/>
  <c r="E66" i="32"/>
  <c r="E47" i="32"/>
  <c r="F117" i="19"/>
  <c r="S117" i="19"/>
  <c r="T117" i="19"/>
  <c r="F843" i="19"/>
  <c r="S843" i="19"/>
  <c r="T843" i="19"/>
  <c r="F847" i="19"/>
  <c r="S847" i="19"/>
  <c r="T847" i="19"/>
  <c r="F848" i="19"/>
  <c r="S848" i="19"/>
  <c r="T848" i="19"/>
  <c r="F849" i="19"/>
  <c r="S849" i="19"/>
  <c r="T849" i="19"/>
  <c r="F861" i="19"/>
  <c r="S861" i="19"/>
  <c r="T861" i="19"/>
  <c r="F871" i="19"/>
  <c r="S871" i="19"/>
  <c r="T871" i="19"/>
  <c r="O563" i="20"/>
  <c r="O583" i="20"/>
  <c r="Q583" i="20" a="1"/>
  <c r="Q583" i="20" s="1"/>
  <c r="O615" i="20"/>
  <c r="S803" i="19"/>
  <c r="S761" i="19"/>
  <c r="F864" i="19"/>
  <c r="F583" i="20"/>
  <c r="H42" i="15" a="1"/>
  <c r="H42" i="15" s="1"/>
  <c r="H49" i="15" a="1"/>
  <c r="H49" i="15" s="1"/>
  <c r="H59" i="15" a="1"/>
  <c r="H59" i="15" s="1"/>
  <c r="H61" i="15" a="1"/>
  <c r="H61" i="15" s="1"/>
  <c r="H62" i="15" a="1"/>
  <c r="H62" i="15" s="1"/>
  <c r="H63" i="15" a="1"/>
  <c r="H63" i="15" s="1"/>
  <c r="H65" i="15" a="1"/>
  <c r="H65" i="15" s="1"/>
  <c r="H66" i="15" a="1"/>
  <c r="H66" i="15" s="1"/>
  <c r="H68" i="15" a="1"/>
  <c r="H68" i="15" s="1"/>
  <c r="H71" i="15" a="1"/>
  <c r="H71" i="15" s="1"/>
  <c r="H74" i="15" a="1"/>
  <c r="H74" i="15" s="1"/>
  <c r="H76" i="15" a="1"/>
  <c r="H76" i="15" s="1"/>
  <c r="H79" i="15" a="1"/>
  <c r="H79" i="15" s="1"/>
  <c r="H80" i="15" a="1"/>
  <c r="H80" i="15" s="1"/>
  <c r="H82" i="15" a="1"/>
  <c r="H82" i="15" s="1"/>
  <c r="H85" i="15" a="1"/>
  <c r="H85" i="15" s="1"/>
  <c r="H95" i="15" a="1"/>
  <c r="H95" i="15" s="1"/>
  <c r="H97" i="15" a="1"/>
  <c r="H97" i="15" s="1"/>
  <c r="H98" i="15" a="1"/>
  <c r="H98" i="15" s="1"/>
  <c r="H105" i="15" a="1"/>
  <c r="H105" i="15" s="1"/>
  <c r="H107" i="15" a="1"/>
  <c r="H107" i="15" s="1"/>
  <c r="H626" i="15" a="1"/>
  <c r="H626" i="15" s="1"/>
  <c r="H627" i="15" a="1"/>
  <c r="H627" i="15" s="1"/>
  <c r="H628" i="15" a="1"/>
  <c r="H628" i="15" s="1"/>
  <c r="H629" i="15" a="1"/>
  <c r="H629" i="15" s="1"/>
  <c r="H630" i="15" a="1"/>
  <c r="H630" i="15" s="1"/>
  <c r="H638" i="15" a="1"/>
  <c r="H638" i="15" s="1"/>
  <c r="H646" i="15" a="1"/>
  <c r="H646" i="15" s="1"/>
  <c r="H647" i="15" a="1"/>
  <c r="H647" i="15" s="1"/>
  <c r="H648" i="15" a="1"/>
  <c r="H648" i="15" s="1"/>
  <c r="H649" i="15" a="1"/>
  <c r="H649" i="15" s="1"/>
  <c r="H650" i="15" a="1"/>
  <c r="H650" i="15" s="1"/>
  <c r="H651" i="15" a="1"/>
  <c r="H651" i="15" s="1"/>
  <c r="H652" i="15" a="1"/>
  <c r="H652" i="15" s="1"/>
  <c r="H653" i="15" a="1"/>
  <c r="H653" i="15" s="1"/>
  <c r="H655" i="15" a="1"/>
  <c r="H655" i="15" s="1"/>
  <c r="H658" i="15" a="1"/>
  <c r="H658" i="15" s="1"/>
  <c r="H659" i="15" a="1"/>
  <c r="H659" i="15" s="1"/>
  <c r="H660" i="15" a="1"/>
  <c r="H660" i="15" s="1"/>
  <c r="H663" i="15" a="1"/>
  <c r="H663" i="15" s="1"/>
  <c r="H665" i="15" a="1"/>
  <c r="H665" i="15" s="1"/>
  <c r="H666" i="15" a="1"/>
  <c r="H666" i="15" s="1"/>
  <c r="H673" i="15" a="1"/>
  <c r="H673" i="15" s="1"/>
  <c r="H674" i="15" a="1"/>
  <c r="H674" i="15" s="1"/>
  <c r="H676" i="15" a="1"/>
  <c r="H676" i="15" s="1"/>
  <c r="H677" i="15" a="1"/>
  <c r="H677" i="15" s="1"/>
  <c r="H679" i="15" a="1"/>
  <c r="H679" i="15" s="1"/>
  <c r="H680" i="15" a="1"/>
  <c r="H680" i="15" s="1"/>
  <c r="H681" i="15" a="1"/>
  <c r="H681" i="15" s="1"/>
  <c r="H682" i="15" a="1"/>
  <c r="H682" i="15" s="1"/>
  <c r="H684" i="15" a="1"/>
  <c r="H684" i="15" s="1"/>
  <c r="H687" i="15" a="1"/>
  <c r="H687" i="15" s="1"/>
  <c r="H696" i="15" a="1"/>
  <c r="H696" i="15" s="1"/>
  <c r="H697" i="15" a="1"/>
  <c r="H697" i="15" s="1"/>
  <c r="H700" i="15" a="1"/>
  <c r="H700" i="15" s="1"/>
  <c r="H702" i="15" a="1"/>
  <c r="H702" i="15" s="1"/>
  <c r="H703" i="15" a="1"/>
  <c r="H703" i="15" s="1"/>
  <c r="H705" i="15" a="1"/>
  <c r="H705" i="15" s="1"/>
  <c r="H707" i="15" a="1"/>
  <c r="H707" i="15" s="1"/>
  <c r="H710" i="15" a="1"/>
  <c r="H710" i="15" s="1"/>
  <c r="H711" i="15" a="1"/>
  <c r="H711" i="15" s="1"/>
  <c r="H712" i="15" a="1"/>
  <c r="H712" i="15" s="1"/>
  <c r="H717" i="15" a="1"/>
  <c r="H717" i="15" s="1"/>
  <c r="H722" i="15" a="1"/>
  <c r="H722" i="15" s="1"/>
  <c r="H731" i="15" a="1"/>
  <c r="H731" i="15" s="1"/>
  <c r="H734" i="15" a="1"/>
  <c r="H734" i="15" s="1"/>
  <c r="H735" i="15" a="1"/>
  <c r="H735" i="15" s="1"/>
  <c r="H749" i="15" a="1"/>
  <c r="H749" i="15" s="1"/>
  <c r="H750" i="15" a="1"/>
  <c r="H750" i="15" s="1"/>
  <c r="H751" i="15" a="1"/>
  <c r="H751" i="15" s="1"/>
  <c r="H752" i="15" a="1"/>
  <c r="H752" i="15" s="1"/>
  <c r="H756" i="15" a="1"/>
  <c r="H756" i="15" s="1"/>
  <c r="H757" i="15" a="1"/>
  <c r="H757" i="15" s="1"/>
  <c r="H758" i="15" a="1"/>
  <c r="H758" i="15" s="1"/>
  <c r="H759" i="15" a="1"/>
  <c r="H759" i="15" s="1"/>
  <c r="H760" i="15" a="1"/>
  <c r="H760" i="15" s="1"/>
  <c r="H761" i="15" a="1"/>
  <c r="H761" i="15" s="1"/>
  <c r="H763" i="15" a="1"/>
  <c r="H763" i="15" s="1"/>
  <c r="H764" i="15" a="1"/>
  <c r="H764" i="15" s="1"/>
  <c r="H766" i="15" a="1"/>
  <c r="H766" i="15" s="1"/>
  <c r="H767" i="15" a="1"/>
  <c r="H767" i="15" s="1"/>
  <c r="H768" i="15" a="1"/>
  <c r="H768" i="15" s="1"/>
  <c r="H770" i="15" a="1"/>
  <c r="H770" i="15" s="1"/>
  <c r="H771" i="15" a="1"/>
  <c r="H771" i="15" s="1"/>
  <c r="H776" i="15" a="1"/>
  <c r="H776" i="15" s="1"/>
  <c r="H779" i="15" a="1"/>
  <c r="H779" i="15" s="1"/>
  <c r="H780" i="15" a="1"/>
  <c r="H780" i="15" s="1"/>
  <c r="H782" i="15" a="1"/>
  <c r="H782" i="15" s="1"/>
  <c r="H785" i="15" a="1"/>
  <c r="H785" i="15" s="1"/>
  <c r="H786" i="15" a="1"/>
  <c r="H786" i="15" s="1"/>
  <c r="H788" i="15" a="1"/>
  <c r="H788" i="15" s="1"/>
  <c r="H789" i="15" a="1"/>
  <c r="H789" i="15" s="1"/>
  <c r="H791" i="15" a="1"/>
  <c r="H791" i="15" s="1"/>
  <c r="H792" i="15" a="1"/>
  <c r="H792" i="15" s="1"/>
  <c r="H794" i="15" a="1"/>
  <c r="H794" i="15" s="1"/>
  <c r="H795" i="15" a="1"/>
  <c r="H795" i="15" s="1"/>
  <c r="H800" i="15" a="1"/>
  <c r="H800" i="15" s="1"/>
  <c r="H801" i="15" a="1"/>
  <c r="H801" i="15" s="1"/>
  <c r="H802" i="15" a="1"/>
  <c r="H802" i="15" s="1"/>
  <c r="H804" i="15" a="1"/>
  <c r="H804" i="15" s="1"/>
  <c r="H805" i="15" a="1"/>
  <c r="H805" i="15" s="1"/>
  <c r="H808" i="15" a="1"/>
  <c r="H808" i="15" s="1"/>
  <c r="H809" i="15" a="1"/>
  <c r="H809" i="15" s="1"/>
  <c r="H811" i="15" a="1"/>
  <c r="H811" i="15" s="1"/>
  <c r="H812" i="15" a="1"/>
  <c r="H812" i="15" s="1"/>
  <c r="H814" i="15" a="1"/>
  <c r="H814" i="15" s="1"/>
  <c r="H820" i="15" a="1"/>
  <c r="H820" i="15" s="1"/>
  <c r="H821" i="15" a="1"/>
  <c r="H821" i="15" s="1"/>
  <c r="H825" i="15" a="1"/>
  <c r="H825" i="15" s="1"/>
  <c r="H830" i="15" a="1"/>
  <c r="H830" i="15" s="1"/>
  <c r="H835" i="15" a="1"/>
  <c r="H835" i="15" s="1"/>
  <c r="H837" i="15" a="1"/>
  <c r="H837" i="15" s="1"/>
  <c r="H838" i="15" a="1"/>
  <c r="H838" i="15" s="1"/>
  <c r="H839" i="15" a="1"/>
  <c r="H839" i="15" s="1"/>
  <c r="H845" i="15" a="1"/>
  <c r="H845" i="15" s="1"/>
  <c r="H846" i="15" a="1"/>
  <c r="H846" i="15" s="1"/>
  <c r="H848" i="15" a="1"/>
  <c r="H848" i="15" s="1"/>
  <c r="H849" i="15" a="1"/>
  <c r="H849" i="15" s="1"/>
  <c r="H850" i="15" a="1"/>
  <c r="H850" i="15" s="1"/>
  <c r="H856" i="15" a="1"/>
  <c r="H856" i="15" s="1"/>
  <c r="H857" i="15" a="1"/>
  <c r="H857" i="15" s="1"/>
  <c r="H859" i="15" a="1"/>
  <c r="H859" i="15" s="1"/>
  <c r="F104" i="19"/>
  <c r="F823" i="19"/>
  <c r="F824" i="19"/>
  <c r="S824" i="19"/>
  <c r="F820" i="19"/>
  <c r="S820" i="19"/>
  <c r="T820" i="19"/>
  <c r="F186" i="21"/>
  <c r="F189" i="21"/>
  <c r="F194" i="21"/>
  <c r="P194" i="21"/>
  <c r="V186" i="21" a="1"/>
  <c r="V186" i="21" s="1"/>
  <c r="V189" i="21" a="1"/>
  <c r="V189" i="21" s="1"/>
  <c r="V194" i="21" a="1"/>
  <c r="V194" i="21" s="1"/>
  <c r="F161" i="21"/>
  <c r="V161" i="21" a="1"/>
  <c r="V161" i="21" s="1"/>
  <c r="F152" i="21"/>
  <c r="F154" i="21"/>
  <c r="F155" i="21"/>
  <c r="P154" i="21"/>
  <c r="P155" i="21"/>
  <c r="V152" i="21" a="1"/>
  <c r="V152" i="21" s="1"/>
  <c r="V154" i="21" a="1"/>
  <c r="V154" i="21" s="1"/>
  <c r="V155" i="21" a="1"/>
  <c r="V155" i="21" s="1"/>
  <c r="F150" i="21"/>
  <c r="P150" i="21"/>
  <c r="V150" i="21" a="1"/>
  <c r="V150" i="21" s="1"/>
  <c r="F147" i="21"/>
  <c r="V147" i="21" a="1"/>
  <c r="V147" i="21" s="1"/>
  <c r="F144" i="21"/>
  <c r="V144" i="21" a="1"/>
  <c r="V144" i="21" s="1"/>
  <c r="T929" i="19"/>
  <c r="T918" i="19"/>
  <c r="T914" i="19"/>
  <c r="T913" i="19"/>
  <c r="T863" i="19"/>
  <c r="T860" i="19"/>
  <c r="T845" i="19"/>
  <c r="T844" i="19"/>
  <c r="T842" i="19"/>
  <c r="T833" i="19"/>
  <c r="T825" i="19"/>
  <c r="T822" i="19"/>
  <c r="F917" i="19"/>
  <c r="T917" i="19"/>
  <c r="S864" i="19"/>
  <c r="T864" i="19"/>
  <c r="S806" i="19"/>
  <c r="T806" i="19"/>
  <c r="F874" i="19"/>
  <c r="F155" i="19"/>
  <c r="S155" i="19"/>
  <c r="S874" i="19"/>
  <c r="S804" i="19"/>
  <c r="T155" i="19"/>
  <c r="T761" i="19"/>
  <c r="T874" i="19"/>
  <c r="T803" i="19"/>
  <c r="T804" i="19"/>
  <c r="T163" i="19"/>
  <c r="F833" i="19"/>
  <c r="C1099" i="18"/>
  <c r="F929" i="19"/>
  <c r="F918" i="19"/>
  <c r="F914" i="19"/>
  <c r="F913" i="19"/>
  <c r="S104" i="19"/>
  <c r="T104" i="19"/>
  <c r="C1292" i="18"/>
  <c r="B1292" i="18" s="1"/>
  <c r="S913" i="19"/>
  <c r="S914" i="19"/>
  <c r="S918" i="19"/>
  <c r="S929" i="19"/>
  <c r="O611" i="20"/>
  <c r="O585" i="20"/>
  <c r="O614" i="20"/>
  <c r="O613" i="20"/>
  <c r="O608" i="20"/>
  <c r="O587" i="20"/>
  <c r="O64" i="20"/>
  <c r="O63" i="20"/>
  <c r="F587" i="20"/>
  <c r="F608" i="20"/>
  <c r="Q608" i="20" a="1"/>
  <c r="Q608" i="20" s="1"/>
  <c r="F863" i="19"/>
  <c r="S863" i="19"/>
  <c r="F860" i="19"/>
  <c r="S860" i="19"/>
  <c r="F844" i="19"/>
  <c r="F845" i="19"/>
  <c r="S844" i="19"/>
  <c r="S845" i="19"/>
  <c r="F842" i="19"/>
  <c r="S842" i="19"/>
  <c r="S833" i="19"/>
  <c r="F825" i="19"/>
  <c r="S825" i="19"/>
  <c r="F822" i="19"/>
  <c r="S822" i="19"/>
  <c r="F188" i="21"/>
  <c r="V188" i="21" a="1"/>
  <c r="V188" i="21" s="1"/>
  <c r="V137" i="21" a="1"/>
  <c r="V137" i="21" s="1"/>
  <c r="F136" i="21"/>
  <c r="P136" i="21"/>
  <c r="V136" i="21" a="1"/>
  <c r="V136" i="21" s="1"/>
  <c r="F135" i="21"/>
  <c r="V135" i="21" a="1"/>
  <c r="V135" i="21" s="1"/>
  <c r="E52" i="32"/>
  <c r="E1487" i="33"/>
  <c r="E1446" i="33"/>
  <c r="E304" i="33"/>
  <c r="E1426" i="33"/>
  <c r="E52" i="33"/>
  <c r="F716" i="19"/>
  <c r="F771" i="19"/>
  <c r="F774" i="19"/>
  <c r="F789" i="19"/>
  <c r="F788" i="19"/>
  <c r="F816" i="19"/>
  <c r="F815" i="19"/>
  <c r="F857" i="19"/>
  <c r="F858" i="19"/>
  <c r="F715" i="19"/>
  <c r="B1099" i="18" l="1"/>
  <c r="F920" i="19"/>
  <c r="S920" i="19"/>
  <c r="T920" i="19"/>
  <c r="E1528" i="33" l="1"/>
  <c r="E1530" i="33"/>
  <c r="E1502" i="33"/>
  <c r="E1496" i="33"/>
  <c r="E1499" i="33"/>
  <c r="E1420" i="33"/>
  <c r="E1431" i="33"/>
  <c r="E1437" i="33"/>
  <c r="E1442" i="33"/>
  <c r="E1449" i="33"/>
  <c r="E1451" i="33"/>
  <c r="E1453" i="33"/>
  <c r="E1459" i="33"/>
  <c r="E1461" i="33"/>
  <c r="E1463" i="33"/>
  <c r="E1465" i="33"/>
  <c r="E1467" i="33"/>
  <c r="E1475" i="33"/>
  <c r="E1479" i="33"/>
  <c r="E1481" i="33"/>
  <c r="E1483" i="33"/>
  <c r="E1485" i="33"/>
  <c r="E1490" i="33"/>
  <c r="E1493" i="33"/>
  <c r="E1380" i="33"/>
  <c r="E1382" i="33"/>
  <c r="E1385" i="33"/>
  <c r="E1338" i="33"/>
  <c r="E1347" i="33"/>
  <c r="E1363" i="33"/>
  <c r="E1365" i="33"/>
  <c r="E1367" i="33"/>
  <c r="E1369" i="33"/>
  <c r="E1371" i="33"/>
  <c r="E1324" i="33"/>
  <c r="E471" i="33"/>
  <c r="E403" i="33"/>
  <c r="E399" i="33"/>
  <c r="E393" i="33"/>
  <c r="E319" i="33"/>
  <c r="E273" i="33"/>
  <c r="E263" i="33"/>
  <c r="E258" i="33"/>
  <c r="E254" i="33"/>
  <c r="E233" i="33"/>
  <c r="E235" i="33"/>
  <c r="E237" i="33"/>
  <c r="E183" i="33"/>
  <c r="E161" i="33"/>
  <c r="E163" i="33"/>
  <c r="E165" i="33"/>
  <c r="E156" i="33"/>
  <c r="E141" i="33"/>
  <c r="E11" i="33"/>
  <c r="F35" i="20"/>
  <c r="F38" i="20"/>
  <c r="F40" i="20"/>
  <c r="F41" i="20"/>
  <c r="F42" i="20"/>
  <c r="F47" i="20"/>
  <c r="F59" i="20"/>
  <c r="F60" i="20"/>
  <c r="F61" i="20"/>
  <c r="F66" i="20"/>
  <c r="F68" i="20"/>
  <c r="F70" i="20"/>
  <c r="F74" i="20"/>
  <c r="F84" i="20"/>
  <c r="F115" i="20"/>
  <c r="F118" i="20"/>
  <c r="F120" i="20"/>
  <c r="F657" i="20"/>
  <c r="F558" i="20"/>
  <c r="F566" i="20"/>
  <c r="F568" i="20"/>
  <c r="F574" i="20"/>
  <c r="F575" i="20"/>
  <c r="F576" i="20"/>
  <c r="F577" i="20"/>
  <c r="F578" i="20"/>
  <c r="F579" i="20"/>
  <c r="F580" i="20"/>
  <c r="F581" i="20"/>
  <c r="F588" i="20"/>
  <c r="F589" i="20"/>
  <c r="F590" i="20"/>
  <c r="F591" i="20"/>
  <c r="F592" i="20"/>
  <c r="F593" i="20"/>
  <c r="F594" i="20"/>
  <c r="F595" i="20"/>
  <c r="F596" i="20"/>
  <c r="F597" i="20"/>
  <c r="F598" i="20"/>
  <c r="F599" i="20"/>
  <c r="F600" i="20"/>
  <c r="F601" i="20"/>
  <c r="F602" i="20"/>
  <c r="F603" i="20"/>
  <c r="F604" i="20"/>
  <c r="F605" i="20"/>
  <c r="F606" i="20"/>
  <c r="F609" i="20"/>
  <c r="F610" i="20"/>
  <c r="F612" i="20"/>
  <c r="F617" i="20"/>
  <c r="F618" i="20"/>
  <c r="S715" i="19"/>
  <c r="S716" i="19"/>
  <c r="S771" i="19"/>
  <c r="S774" i="19"/>
  <c r="S789" i="19"/>
  <c r="S788" i="19"/>
  <c r="S816" i="19"/>
  <c r="S815" i="19"/>
  <c r="S857" i="19"/>
  <c r="S858" i="19"/>
  <c r="T715" i="19"/>
  <c r="T716" i="19"/>
  <c r="T774" i="19"/>
  <c r="T789" i="19"/>
  <c r="T788" i="19"/>
  <c r="T816" i="19"/>
  <c r="T815" i="19"/>
  <c r="T857" i="19"/>
  <c r="T858" i="19"/>
  <c r="M100" i="23"/>
  <c r="M98" i="23"/>
  <c r="M96" i="23"/>
  <c r="M72" i="23"/>
  <c r="M44" i="23"/>
  <c r="M8" i="23"/>
  <c r="E1445" i="33"/>
  <c r="E1425" i="33"/>
  <c r="E303" i="33"/>
  <c r="E51" i="33"/>
  <c r="F15" i="28"/>
  <c r="F898" i="19"/>
  <c r="F888" i="19"/>
  <c r="F719" i="19"/>
  <c r="F66" i="19"/>
  <c r="C1352" i="18" l="1"/>
  <c r="B1352" i="18" s="1"/>
  <c r="C1351" i="18"/>
  <c r="B1351" i="18" s="1"/>
  <c r="C1350" i="18"/>
  <c r="B1350" i="18" s="1"/>
  <c r="C1349" i="18"/>
  <c r="B1349" i="18" s="1"/>
  <c r="C1348" i="18"/>
  <c r="B1348" i="18" s="1"/>
  <c r="C1347" i="18"/>
  <c r="B1347" i="18" s="1"/>
  <c r="C1346" i="18"/>
  <c r="B1346" i="18" s="1"/>
  <c r="C1345" i="18"/>
  <c r="B1345" i="18" s="1"/>
  <c r="C1344" i="18"/>
  <c r="B1344" i="18" s="1"/>
  <c r="C1343" i="18"/>
  <c r="B1343" i="18" s="1"/>
  <c r="C1341" i="18"/>
  <c r="B1341" i="18" s="1"/>
  <c r="C1340" i="18"/>
  <c r="B1340" i="18" s="1"/>
  <c r="C1339" i="18"/>
  <c r="B1339" i="18" s="1"/>
  <c r="C1342" i="18"/>
  <c r="B1342" i="18" s="1"/>
  <c r="B863" i="1"/>
  <c r="B862" i="1"/>
  <c r="C1338" i="18"/>
  <c r="B1338" i="18" s="1"/>
  <c r="E1005" i="33"/>
  <c r="M114" i="32"/>
  <c r="M80" i="32"/>
  <c r="M55" i="32"/>
  <c r="M51" i="32"/>
  <c r="M117" i="32"/>
  <c r="M116" i="32"/>
  <c r="M40" i="32"/>
  <c r="M11" i="32"/>
  <c r="M47" i="23"/>
  <c r="M37" i="23"/>
  <c r="F47" i="23"/>
  <c r="U47" i="23" a="1"/>
  <c r="U47" i="23" s="1"/>
  <c r="F37" i="23"/>
  <c r="U37" i="23" a="1"/>
  <c r="U37" i="23" s="1"/>
  <c r="F72" i="23"/>
  <c r="F96" i="23"/>
  <c r="F98" i="23"/>
  <c r="F100" i="23"/>
  <c r="U72" i="23" a="1"/>
  <c r="U72" i="23" s="1"/>
  <c r="U96" i="23" a="1"/>
  <c r="U96" i="23" s="1"/>
  <c r="U98" i="23" a="1"/>
  <c r="U98" i="23" s="1"/>
  <c r="U100" i="23" a="1"/>
  <c r="U100" i="23" s="1"/>
  <c r="F44" i="23"/>
  <c r="U44" i="23" a="1"/>
  <c r="U44" i="23" s="1"/>
  <c r="F8" i="23"/>
  <c r="U8" i="23" a="1"/>
  <c r="U8" i="23" s="1"/>
  <c r="F563" i="20" l="1"/>
  <c r="F611" i="20"/>
  <c r="Q611" i="20" a="1"/>
  <c r="Q611" i="20" s="1"/>
  <c r="Q587" i="20" a="1"/>
  <c r="Q587" i="20" s="1"/>
  <c r="Q563" i="20" a="1"/>
  <c r="Q563" i="20" s="1"/>
  <c r="E7" i="33"/>
  <c r="E1527" i="33"/>
  <c r="E1529" i="33"/>
  <c r="E1501" i="33"/>
  <c r="E1495" i="33"/>
  <c r="E1498" i="33"/>
  <c r="E1419" i="33"/>
  <c r="E1430" i="33"/>
  <c r="E1492" i="33"/>
  <c r="E1436" i="33"/>
  <c r="E1441" i="33"/>
  <c r="E1448" i="33"/>
  <c r="E1450" i="33"/>
  <c r="E1452" i="33"/>
  <c r="E1458" i="33"/>
  <c r="E1460" i="33"/>
  <c r="E1462" i="33"/>
  <c r="E1464" i="33"/>
  <c r="E1466" i="33"/>
  <c r="E1474" i="33"/>
  <c r="E1478" i="33"/>
  <c r="E1480" i="33"/>
  <c r="E1482" i="33"/>
  <c r="E1484" i="33"/>
  <c r="E1489" i="33"/>
  <c r="E1337" i="33"/>
  <c r="E1346" i="33"/>
  <c r="E1370" i="33"/>
  <c r="E1362" i="33"/>
  <c r="E1364" i="33"/>
  <c r="E1366" i="33"/>
  <c r="E1368" i="33"/>
  <c r="E1379" i="33"/>
  <c r="E1381" i="33"/>
  <c r="E1384" i="33"/>
  <c r="E402" i="33"/>
  <c r="E262" i="33"/>
  <c r="E1323" i="33"/>
  <c r="E470" i="33"/>
  <c r="E398" i="33"/>
  <c r="E392" i="33"/>
  <c r="E318" i="33"/>
  <c r="E272" i="33"/>
  <c r="E257" i="33"/>
  <c r="E253" i="33"/>
  <c r="E232" i="33"/>
  <c r="E234" i="33"/>
  <c r="E236" i="33"/>
  <c r="E180" i="33"/>
  <c r="E160" i="33"/>
  <c r="E162" i="33"/>
  <c r="E164" i="33"/>
  <c r="E155" i="33"/>
  <c r="E140" i="33"/>
  <c r="O37" i="20"/>
  <c r="O24" i="20"/>
  <c r="O10" i="20"/>
  <c r="O612" i="20"/>
  <c r="O610" i="20"/>
  <c r="O609" i="20"/>
  <c r="O607" i="20"/>
  <c r="O606" i="20"/>
  <c r="O589" i="20"/>
  <c r="O588" i="20"/>
  <c r="O586" i="20"/>
  <c r="O584" i="20"/>
  <c r="O568" i="20"/>
  <c r="O578" i="20"/>
  <c r="O566" i="20"/>
  <c r="O562" i="20"/>
  <c r="O120" i="20"/>
  <c r="O70" i="20"/>
  <c r="B861" i="1" l="1"/>
  <c r="B661" i="1"/>
  <c r="E116" i="32" l="1"/>
  <c r="E80" i="32"/>
  <c r="E51" i="32"/>
  <c r="E117" i="32"/>
  <c r="E114" i="32"/>
  <c r="E55" i="32"/>
  <c r="E40" i="32"/>
  <c r="E11" i="32"/>
  <c r="B778" i="15"/>
  <c r="E1348" i="33" l="1"/>
  <c r="E1373" i="33"/>
  <c r="E1532" i="33"/>
  <c r="E1318" i="33"/>
  <c r="E1471" i="33"/>
  <c r="E1428" i="33"/>
  <c r="E1390" i="33"/>
  <c r="E1298" i="33"/>
  <c r="M103" i="23"/>
  <c r="M78" i="23"/>
  <c r="M119" i="23"/>
  <c r="M77" i="23"/>
  <c r="M67" i="23"/>
  <c r="M97" i="23"/>
  <c r="M82" i="23"/>
  <c r="M62" i="23"/>
  <c r="F119" i="23"/>
  <c r="F78" i="23"/>
  <c r="U119" i="23" a="1"/>
  <c r="U119" i="23" s="1"/>
  <c r="U78" i="23" a="1"/>
  <c r="U78" i="23" s="1"/>
  <c r="F77" i="23"/>
  <c r="U77" i="23" a="1"/>
  <c r="U77" i="23" s="1"/>
  <c r="F67" i="23"/>
  <c r="U67" i="23" a="1"/>
  <c r="U67" i="23" s="1"/>
  <c r="E89" i="32"/>
  <c r="O597" i="20"/>
  <c r="O596" i="20"/>
  <c r="O595" i="20"/>
  <c r="O594" i="20"/>
  <c r="O593" i="20"/>
  <c r="O591" i="20"/>
  <c r="O592" i="20"/>
  <c r="O590" i="20"/>
  <c r="O605" i="20"/>
  <c r="O604" i="20"/>
  <c r="O603" i="20"/>
  <c r="O602" i="20"/>
  <c r="O601" i="20"/>
  <c r="O600" i="20"/>
  <c r="O599" i="20"/>
  <c r="O598" i="20"/>
  <c r="P765" i="15" a="1"/>
  <c r="P765" i="15" s="1"/>
  <c r="N765" i="15" a="1"/>
  <c r="N765" i="15" s="1"/>
  <c r="L765" i="15" a="1"/>
  <c r="L765" i="15" s="1"/>
  <c r="J765" i="15" a="1"/>
  <c r="J765" i="15" s="1"/>
  <c r="R765" i="15" a="1"/>
  <c r="R765" i="15" s="1"/>
  <c r="R844" i="15" a="1"/>
  <c r="R844" i="15" s="1"/>
  <c r="P844" i="15" a="1"/>
  <c r="P844" i="15" s="1"/>
  <c r="N844" i="15" a="1"/>
  <c r="N844" i="15" s="1"/>
  <c r="L844" i="15" a="1"/>
  <c r="L844" i="15" s="1"/>
  <c r="J844" i="15" a="1"/>
  <c r="J844" i="15" s="1"/>
  <c r="E1273" i="33"/>
  <c r="E136" i="32"/>
  <c r="F90" i="23"/>
  <c r="M90" i="23"/>
  <c r="U90" i="23" a="1"/>
  <c r="U90" i="23" s="1"/>
  <c r="E107" i="32"/>
  <c r="E79" i="32"/>
  <c r="E74" i="32"/>
  <c r="E87" i="32"/>
  <c r="F97" i="23"/>
  <c r="F103" i="23"/>
  <c r="U97" i="23" a="1"/>
  <c r="U97" i="23" s="1"/>
  <c r="U103" i="23" a="1"/>
  <c r="U103" i="23" s="1"/>
  <c r="F82" i="23"/>
  <c r="U82" i="23" a="1"/>
  <c r="U82" i="23" s="1"/>
  <c r="F62" i="23"/>
  <c r="U62" i="23" a="1"/>
  <c r="U62" i="23" s="1"/>
  <c r="M56" i="23"/>
  <c r="M55" i="23"/>
  <c r="M54" i="23"/>
  <c r="M50" i="23"/>
  <c r="M49" i="23"/>
  <c r="F230" i="19"/>
  <c r="F190" i="21"/>
  <c r="V190" i="21" a="1"/>
  <c r="V190" i="21" s="1"/>
  <c r="F167" i="21"/>
  <c r="V167" i="21" a="1"/>
  <c r="V167" i="21" s="1"/>
  <c r="F166" i="21"/>
  <c r="V166" i="21" a="1"/>
  <c r="V166" i="21" s="1"/>
  <c r="F164" i="21"/>
  <c r="V164" i="21" a="1"/>
  <c r="V164" i="21" s="1"/>
  <c r="F227" i="19" l="1"/>
  <c r="S227" i="19"/>
  <c r="T227" i="19"/>
  <c r="F228" i="19"/>
  <c r="S228" i="19"/>
  <c r="T228" i="19"/>
  <c r="F229" i="19"/>
  <c r="S229" i="19"/>
  <c r="T229" i="19"/>
  <c r="S230" i="19"/>
  <c r="T230" i="19"/>
  <c r="F231" i="19"/>
  <c r="S231" i="19"/>
  <c r="T231" i="19"/>
  <c r="F232" i="19"/>
  <c r="S232" i="19"/>
  <c r="T232" i="19"/>
  <c r="F61" i="19"/>
  <c r="S61" i="19"/>
  <c r="T61" i="19"/>
  <c r="F467" i="19"/>
  <c r="S467" i="19"/>
  <c r="T467" i="19"/>
  <c r="F465" i="19"/>
  <c r="S465" i="19"/>
  <c r="T465" i="19"/>
  <c r="F459" i="19"/>
  <c r="S459" i="19"/>
  <c r="T459" i="19"/>
  <c r="F436" i="19"/>
  <c r="S436" i="19"/>
  <c r="T436" i="19"/>
  <c r="F428" i="19"/>
  <c r="S428" i="19"/>
  <c r="T428" i="19"/>
  <c r="F430" i="19"/>
  <c r="S430" i="19"/>
  <c r="T430" i="19"/>
  <c r="F431" i="19"/>
  <c r="S431" i="19"/>
  <c r="T431" i="19"/>
  <c r="F432" i="19"/>
  <c r="S432" i="19"/>
  <c r="T432" i="19"/>
  <c r="F443" i="19"/>
  <c r="S443" i="19"/>
  <c r="T443" i="19"/>
  <c r="F454" i="19"/>
  <c r="S454" i="19"/>
  <c r="T454" i="19"/>
  <c r="F455" i="19"/>
  <c r="S455" i="19"/>
  <c r="T455" i="19"/>
  <c r="F460" i="19"/>
  <c r="S460" i="19"/>
  <c r="T460" i="19"/>
  <c r="F461" i="19"/>
  <c r="S461" i="19"/>
  <c r="T461" i="19"/>
  <c r="F462" i="19"/>
  <c r="S462" i="19"/>
  <c r="T462" i="19"/>
  <c r="F466" i="19"/>
  <c r="S466" i="19"/>
  <c r="T466" i="19"/>
  <c r="F468" i="19"/>
  <c r="S468" i="19"/>
  <c r="T468" i="19"/>
  <c r="F469" i="19"/>
  <c r="S469" i="19"/>
  <c r="T469" i="19"/>
  <c r="F470" i="19"/>
  <c r="S470" i="19"/>
  <c r="T470" i="19"/>
  <c r="F471" i="19"/>
  <c r="S471" i="19"/>
  <c r="T471" i="19"/>
  <c r="F472" i="19"/>
  <c r="S472" i="19"/>
  <c r="T472" i="19"/>
  <c r="F302" i="19"/>
  <c r="S302" i="19"/>
  <c r="T302" i="19"/>
  <c r="F303" i="19"/>
  <c r="S303" i="19"/>
  <c r="T303" i="19"/>
  <c r="F304" i="19"/>
  <c r="S304" i="19"/>
  <c r="T304" i="19"/>
  <c r="F305" i="19"/>
  <c r="S305" i="19"/>
  <c r="T305" i="19"/>
  <c r="F306" i="19"/>
  <c r="S306" i="19"/>
  <c r="T306" i="19"/>
  <c r="F307" i="19"/>
  <c r="S307" i="19"/>
  <c r="T307" i="19"/>
  <c r="F308" i="19"/>
  <c r="S308" i="19"/>
  <c r="T308" i="19"/>
  <c r="F309" i="19"/>
  <c r="S309" i="19"/>
  <c r="T309" i="19"/>
  <c r="F310" i="19"/>
  <c r="S310" i="19"/>
  <c r="T310" i="19"/>
  <c r="F311" i="19"/>
  <c r="S311" i="19"/>
  <c r="T311" i="19"/>
  <c r="F312" i="19"/>
  <c r="S312" i="19"/>
  <c r="T312" i="19"/>
  <c r="F354" i="19"/>
  <c r="S354" i="19"/>
  <c r="T354" i="19"/>
  <c r="F381" i="19"/>
  <c r="S381" i="19"/>
  <c r="T381" i="19"/>
  <c r="F382" i="19"/>
  <c r="S382" i="19"/>
  <c r="T382" i="19"/>
  <c r="F384" i="19"/>
  <c r="S384" i="19"/>
  <c r="T384" i="19"/>
  <c r="F386" i="19"/>
  <c r="S386" i="19"/>
  <c r="T386" i="19"/>
  <c r="F388" i="19"/>
  <c r="S388" i="19"/>
  <c r="T388" i="19"/>
  <c r="F389" i="19"/>
  <c r="S389" i="19"/>
  <c r="T389" i="19"/>
  <c r="F390" i="19"/>
  <c r="S390" i="19"/>
  <c r="T390" i="19"/>
  <c r="F391" i="19"/>
  <c r="S391" i="19"/>
  <c r="T391" i="19"/>
  <c r="F392" i="19"/>
  <c r="S392" i="19"/>
  <c r="T392" i="19"/>
  <c r="F393" i="19"/>
  <c r="S393" i="19"/>
  <c r="T393" i="19"/>
  <c r="F394" i="19"/>
  <c r="S394" i="19"/>
  <c r="T394" i="19"/>
  <c r="F395" i="19"/>
  <c r="S395" i="19"/>
  <c r="T395" i="19"/>
  <c r="F396" i="19"/>
  <c r="S396" i="19"/>
  <c r="T396" i="19"/>
  <c r="F397" i="19"/>
  <c r="S397" i="19"/>
  <c r="T397" i="19"/>
  <c r="F398" i="19"/>
  <c r="S398" i="19"/>
  <c r="T398" i="19"/>
  <c r="F399" i="19"/>
  <c r="S399" i="19"/>
  <c r="T399" i="19"/>
  <c r="F400" i="19"/>
  <c r="S400" i="19"/>
  <c r="T400" i="19"/>
  <c r="F405" i="19"/>
  <c r="S405" i="19"/>
  <c r="T405" i="19"/>
  <c r="F406" i="19"/>
  <c r="S406" i="19"/>
  <c r="T406" i="19"/>
  <c r="F407" i="19"/>
  <c r="S407" i="19"/>
  <c r="T407" i="19"/>
  <c r="F423" i="19"/>
  <c r="S423" i="19"/>
  <c r="T423" i="19"/>
  <c r="F429" i="19"/>
  <c r="S429" i="19"/>
  <c r="T429" i="19"/>
  <c r="F433" i="19"/>
  <c r="S433" i="19"/>
  <c r="T433" i="19"/>
  <c r="F464" i="19"/>
  <c r="S464" i="19"/>
  <c r="T464" i="19"/>
  <c r="F527" i="19"/>
  <c r="S527" i="19"/>
  <c r="T527" i="19"/>
  <c r="F528" i="19"/>
  <c r="S528" i="19"/>
  <c r="T528" i="19"/>
  <c r="F529" i="19"/>
  <c r="S529" i="19"/>
  <c r="T529" i="19"/>
  <c r="F353" i="19"/>
  <c r="S353" i="19"/>
  <c r="T353" i="19"/>
  <c r="F347" i="19"/>
  <c r="S347" i="19"/>
  <c r="T347" i="19"/>
  <c r="F325" i="19"/>
  <c r="S325" i="19"/>
  <c r="T325" i="19"/>
  <c r="F411" i="19"/>
  <c r="S411" i="19"/>
  <c r="T411" i="19"/>
  <c r="F412" i="19"/>
  <c r="S412" i="19"/>
  <c r="T412" i="19"/>
  <c r="F413" i="19"/>
  <c r="S413" i="19"/>
  <c r="T413" i="19"/>
  <c r="F414" i="19"/>
  <c r="S414" i="19"/>
  <c r="T414" i="19"/>
  <c r="F415" i="19"/>
  <c r="S415" i="19"/>
  <c r="T415" i="19"/>
  <c r="F416" i="19"/>
  <c r="S416" i="19"/>
  <c r="T416" i="19"/>
  <c r="F417" i="19"/>
  <c r="S417" i="19"/>
  <c r="T417" i="19"/>
  <c r="F418" i="19"/>
  <c r="S418" i="19"/>
  <c r="T418" i="19"/>
  <c r="F419" i="19"/>
  <c r="S419" i="19"/>
  <c r="T419" i="19"/>
  <c r="F420" i="19"/>
  <c r="S420" i="19"/>
  <c r="T420" i="19"/>
  <c r="F421" i="19"/>
  <c r="S421" i="19"/>
  <c r="T421" i="19"/>
  <c r="F422" i="19"/>
  <c r="S422" i="19"/>
  <c r="T422" i="19"/>
  <c r="F424" i="19"/>
  <c r="S424" i="19"/>
  <c r="T424" i="19"/>
  <c r="F425" i="19"/>
  <c r="S425" i="19"/>
  <c r="T425" i="19"/>
  <c r="F426" i="19"/>
  <c r="S426" i="19"/>
  <c r="T426" i="19"/>
  <c r="F427" i="19"/>
  <c r="S427" i="19"/>
  <c r="T427" i="19"/>
  <c r="F446" i="19"/>
  <c r="S446" i="19"/>
  <c r="T446" i="19"/>
  <c r="F490" i="19"/>
  <c r="S490" i="19"/>
  <c r="T490" i="19"/>
  <c r="F491" i="19"/>
  <c r="S491" i="19"/>
  <c r="T491" i="19"/>
  <c r="F492" i="19"/>
  <c r="S492" i="19"/>
  <c r="T492" i="19"/>
  <c r="F493" i="19"/>
  <c r="S493" i="19"/>
  <c r="T493" i="19"/>
  <c r="F494" i="19"/>
  <c r="S494" i="19"/>
  <c r="T494" i="19"/>
  <c r="F495" i="19"/>
  <c r="S495" i="19"/>
  <c r="T495" i="19"/>
  <c r="F496" i="19"/>
  <c r="S496" i="19"/>
  <c r="T496" i="19"/>
  <c r="F497" i="19"/>
  <c r="S497" i="19"/>
  <c r="T497" i="19"/>
  <c r="F498" i="19"/>
  <c r="S498" i="19"/>
  <c r="T498" i="19"/>
  <c r="F499" i="19"/>
  <c r="S499" i="19"/>
  <c r="T499" i="19"/>
  <c r="F525" i="19"/>
  <c r="S525" i="19"/>
  <c r="T525" i="19"/>
  <c r="F480" i="19"/>
  <c r="S480" i="19"/>
  <c r="T480" i="19"/>
  <c r="F481" i="19"/>
  <c r="S481" i="19"/>
  <c r="T481" i="19"/>
  <c r="F482" i="19"/>
  <c r="S482" i="19"/>
  <c r="T482" i="19"/>
  <c r="F483" i="19"/>
  <c r="S483" i="19"/>
  <c r="T483" i="19"/>
  <c r="F484" i="19"/>
  <c r="S484" i="19"/>
  <c r="T484" i="19"/>
  <c r="F485" i="19"/>
  <c r="S485" i="19"/>
  <c r="T485" i="19"/>
  <c r="F486" i="19"/>
  <c r="S486" i="19"/>
  <c r="T486" i="19"/>
  <c r="F531" i="19"/>
  <c r="S531" i="19"/>
  <c r="T531" i="19"/>
  <c r="F534" i="19"/>
  <c r="S534" i="19"/>
  <c r="T534" i="19"/>
  <c r="F536" i="19"/>
  <c r="S536" i="19"/>
  <c r="T536" i="19"/>
  <c r="F538" i="19"/>
  <c r="S538" i="19"/>
  <c r="T538" i="19"/>
  <c r="F539" i="19"/>
  <c r="S539" i="19"/>
  <c r="T539" i="19"/>
  <c r="F540" i="19"/>
  <c r="S540" i="19"/>
  <c r="T540" i="19"/>
  <c r="F541" i="19"/>
  <c r="S541" i="19"/>
  <c r="T541" i="19"/>
  <c r="F543" i="19"/>
  <c r="S543" i="19"/>
  <c r="T543" i="19"/>
  <c r="F544" i="19"/>
  <c r="S544" i="19"/>
  <c r="T544" i="19"/>
  <c r="F545" i="19"/>
  <c r="S545" i="19"/>
  <c r="T545" i="19"/>
  <c r="F546" i="19"/>
  <c r="S546" i="19"/>
  <c r="T546" i="19"/>
  <c r="F547" i="19"/>
  <c r="S547" i="19"/>
  <c r="T547" i="19"/>
  <c r="F548" i="19"/>
  <c r="S548" i="19"/>
  <c r="T548" i="19"/>
  <c r="F549" i="19"/>
  <c r="S549" i="19"/>
  <c r="T549" i="19"/>
  <c r="F551" i="19"/>
  <c r="S551" i="19"/>
  <c r="T551" i="19"/>
  <c r="F552" i="19"/>
  <c r="S552" i="19"/>
  <c r="T552" i="19"/>
  <c r="F555" i="19"/>
  <c r="S555" i="19"/>
  <c r="T555" i="19"/>
  <c r="F557" i="19"/>
  <c r="S557" i="19"/>
  <c r="T557" i="19"/>
  <c r="F558" i="19"/>
  <c r="S558" i="19"/>
  <c r="T558" i="19"/>
  <c r="F559" i="19"/>
  <c r="S559" i="19"/>
  <c r="T559" i="19"/>
  <c r="F463" i="19"/>
  <c r="S463" i="19"/>
  <c r="T463" i="19"/>
  <c r="F441" i="19"/>
  <c r="S441" i="19"/>
  <c r="T441" i="19"/>
  <c r="F344" i="19"/>
  <c r="S344" i="19"/>
  <c r="T344" i="19"/>
  <c r="F343" i="19"/>
  <c r="S343" i="19"/>
  <c r="T343" i="19"/>
  <c r="F336" i="19"/>
  <c r="S336" i="19"/>
  <c r="T336" i="19"/>
  <c r="F532" i="19"/>
  <c r="S532" i="19"/>
  <c r="T532" i="19"/>
  <c r="F533" i="19"/>
  <c r="S533" i="19"/>
  <c r="T533" i="19"/>
  <c r="F535" i="19"/>
  <c r="S535" i="19"/>
  <c r="T535" i="19"/>
  <c r="F537" i="19"/>
  <c r="S537" i="19"/>
  <c r="T537" i="19"/>
  <c r="F542" i="19"/>
  <c r="S542" i="19"/>
  <c r="T542" i="19"/>
  <c r="F550" i="19"/>
  <c r="S550" i="19"/>
  <c r="T550" i="19"/>
  <c r="F553" i="19"/>
  <c r="S553" i="19"/>
  <c r="T553" i="19"/>
  <c r="F554" i="19"/>
  <c r="S554" i="19"/>
  <c r="T554" i="19"/>
  <c r="F556" i="19"/>
  <c r="S556" i="19"/>
  <c r="T556" i="19"/>
  <c r="F560" i="19"/>
  <c r="S560" i="19"/>
  <c r="T560" i="19"/>
  <c r="F561" i="19"/>
  <c r="S561" i="19"/>
  <c r="T561" i="19"/>
  <c r="F562" i="19"/>
  <c r="S562" i="19"/>
  <c r="T562" i="19"/>
  <c r="F563" i="19"/>
  <c r="S563" i="19"/>
  <c r="T563" i="19"/>
  <c r="F564" i="19"/>
  <c r="S564" i="19"/>
  <c r="T564" i="19"/>
  <c r="F565" i="19"/>
  <c r="S565" i="19"/>
  <c r="T565" i="19"/>
  <c r="F566" i="19"/>
  <c r="S566" i="19"/>
  <c r="T566" i="19"/>
  <c r="F567" i="19"/>
  <c r="S567" i="19"/>
  <c r="T567" i="19"/>
  <c r="F568" i="19"/>
  <c r="S568" i="19"/>
  <c r="T568" i="19"/>
  <c r="F569" i="19"/>
  <c r="S569" i="19"/>
  <c r="T569" i="19"/>
  <c r="F570" i="19"/>
  <c r="S570" i="19"/>
  <c r="T570" i="19"/>
  <c r="F571" i="19"/>
  <c r="S571" i="19"/>
  <c r="T571" i="19"/>
  <c r="F572" i="19"/>
  <c r="S572" i="19"/>
  <c r="T572" i="19"/>
  <c r="F573" i="19"/>
  <c r="S573" i="19"/>
  <c r="T573" i="19"/>
  <c r="F574" i="19"/>
  <c r="S574" i="19"/>
  <c r="T574" i="19"/>
  <c r="F575" i="19"/>
  <c r="S575" i="19"/>
  <c r="T575" i="19"/>
  <c r="F576" i="19"/>
  <c r="S576" i="19"/>
  <c r="T576" i="19"/>
  <c r="F577" i="19"/>
  <c r="S577" i="19"/>
  <c r="T577" i="19"/>
  <c r="F578" i="19"/>
  <c r="S578" i="19"/>
  <c r="T578" i="19"/>
  <c r="F579" i="19"/>
  <c r="S579" i="19"/>
  <c r="T579" i="19"/>
  <c r="F580" i="19"/>
  <c r="S580" i="19"/>
  <c r="T580" i="19"/>
  <c r="F581" i="19"/>
  <c r="S581" i="19"/>
  <c r="T581" i="19"/>
  <c r="F582" i="19"/>
  <c r="S582" i="19"/>
  <c r="T582" i="19"/>
  <c r="F583" i="19"/>
  <c r="S583" i="19"/>
  <c r="T583" i="19"/>
  <c r="F584" i="19"/>
  <c r="S584" i="19"/>
  <c r="T584" i="19"/>
  <c r="F585" i="19"/>
  <c r="S585" i="19"/>
  <c r="T585" i="19"/>
  <c r="F586" i="19"/>
  <c r="S586" i="19"/>
  <c r="T586" i="19"/>
  <c r="F587" i="19"/>
  <c r="S587" i="19"/>
  <c r="T587" i="19"/>
  <c r="F500" i="19"/>
  <c r="S500" i="19"/>
  <c r="T500" i="19"/>
  <c r="F501" i="19"/>
  <c r="S501" i="19"/>
  <c r="T501" i="19"/>
  <c r="F502" i="19"/>
  <c r="S502" i="19"/>
  <c r="T502" i="19"/>
  <c r="F503" i="19"/>
  <c r="S503" i="19"/>
  <c r="T503" i="19"/>
  <c r="F504" i="19"/>
  <c r="S504" i="19"/>
  <c r="T504" i="19"/>
  <c r="F505" i="19"/>
  <c r="S505" i="19"/>
  <c r="T505" i="19"/>
  <c r="F506" i="19"/>
  <c r="S506" i="19"/>
  <c r="T506" i="19"/>
  <c r="F507" i="19"/>
  <c r="S507" i="19"/>
  <c r="T507" i="19"/>
  <c r="F508" i="19"/>
  <c r="S508" i="19"/>
  <c r="T508" i="19"/>
  <c r="F509" i="19"/>
  <c r="S509" i="19"/>
  <c r="T509" i="19"/>
  <c r="F510" i="19"/>
  <c r="S510" i="19"/>
  <c r="T510" i="19"/>
  <c r="F511" i="19"/>
  <c r="S511" i="19"/>
  <c r="T511" i="19"/>
  <c r="F512" i="19"/>
  <c r="S512" i="19"/>
  <c r="T512" i="19"/>
  <c r="F513" i="19"/>
  <c r="S513" i="19"/>
  <c r="T513" i="19"/>
  <c r="F514" i="19"/>
  <c r="S514" i="19"/>
  <c r="T514" i="19"/>
  <c r="F515" i="19"/>
  <c r="S515" i="19"/>
  <c r="T515" i="19"/>
  <c r="F516" i="19"/>
  <c r="S516" i="19"/>
  <c r="T516" i="19"/>
  <c r="F517" i="19"/>
  <c r="S517" i="19"/>
  <c r="T517" i="19"/>
  <c r="F518" i="19"/>
  <c r="S518" i="19"/>
  <c r="T518" i="19"/>
  <c r="F519" i="19"/>
  <c r="S519" i="19"/>
  <c r="T519" i="19"/>
  <c r="F520" i="19"/>
  <c r="S520" i="19"/>
  <c r="T520" i="19"/>
  <c r="F521" i="19"/>
  <c r="S521" i="19"/>
  <c r="T521" i="19"/>
  <c r="F522" i="19"/>
  <c r="S522" i="19"/>
  <c r="T522" i="19"/>
  <c r="F523" i="19"/>
  <c r="S523" i="19"/>
  <c r="T523" i="19"/>
  <c r="F524" i="19"/>
  <c r="S524" i="19"/>
  <c r="T524" i="19"/>
  <c r="F339" i="19"/>
  <c r="S339" i="19"/>
  <c r="T339" i="19"/>
  <c r="F332" i="19"/>
  <c r="S332" i="19"/>
  <c r="T332" i="19"/>
  <c r="F337" i="19"/>
  <c r="S337" i="19"/>
  <c r="T337" i="19"/>
  <c r="F326" i="19"/>
  <c r="S326" i="19"/>
  <c r="T326" i="19"/>
  <c r="F316" i="19"/>
  <c r="S316" i="19"/>
  <c r="T316" i="19"/>
  <c r="F588" i="19"/>
  <c r="S588" i="19"/>
  <c r="T588" i="19"/>
  <c r="F342" i="19"/>
  <c r="S342" i="19"/>
  <c r="T342" i="19"/>
  <c r="F340" i="19"/>
  <c r="S340" i="19"/>
  <c r="T340" i="19"/>
  <c r="F334" i="19"/>
  <c r="S334" i="19"/>
  <c r="T334" i="19"/>
  <c r="F331" i="19"/>
  <c r="S331" i="19"/>
  <c r="T331" i="19"/>
  <c r="F333" i="19"/>
  <c r="S333" i="19"/>
  <c r="T333" i="19"/>
  <c r="F327" i="19"/>
  <c r="S327" i="19"/>
  <c r="T327" i="19"/>
  <c r="F323" i="19"/>
  <c r="S323" i="19"/>
  <c r="T323" i="19"/>
  <c r="F322" i="19"/>
  <c r="S322" i="19"/>
  <c r="T322" i="19"/>
  <c r="F324" i="19"/>
  <c r="S324" i="19"/>
  <c r="T324" i="19"/>
  <c r="F321" i="19"/>
  <c r="S321" i="19"/>
  <c r="T321" i="19"/>
  <c r="F320" i="19"/>
  <c r="S320" i="19"/>
  <c r="T320" i="19"/>
  <c r="F319" i="19"/>
  <c r="S319" i="19"/>
  <c r="T319" i="19"/>
  <c r="F318" i="19"/>
  <c r="S318" i="19"/>
  <c r="T318" i="19"/>
  <c r="F314" i="19"/>
  <c r="S314" i="19"/>
  <c r="T314" i="19"/>
  <c r="F352" i="19"/>
  <c r="S352" i="19"/>
  <c r="T352" i="19"/>
  <c r="F351" i="19"/>
  <c r="S351" i="19"/>
  <c r="T351" i="19"/>
  <c r="F350" i="19"/>
  <c r="S350" i="19"/>
  <c r="T350" i="19"/>
  <c r="F341" i="19"/>
  <c r="S341" i="19"/>
  <c r="T341" i="19"/>
  <c r="F349" i="19"/>
  <c r="S349" i="19"/>
  <c r="T349" i="19"/>
  <c r="F346" i="19"/>
  <c r="S346" i="19"/>
  <c r="T346" i="19"/>
  <c r="F348" i="19"/>
  <c r="S348" i="19"/>
  <c r="T348" i="19"/>
  <c r="F330" i="19"/>
  <c r="S330" i="19"/>
  <c r="T330" i="19"/>
  <c r="F338" i="19"/>
  <c r="S338" i="19"/>
  <c r="T338" i="19"/>
  <c r="F329" i="19"/>
  <c r="S329" i="19"/>
  <c r="T329" i="19"/>
  <c r="F335" i="19"/>
  <c r="S335" i="19"/>
  <c r="T335" i="19"/>
  <c r="F328" i="19"/>
  <c r="S328" i="19"/>
  <c r="T328" i="19"/>
  <c r="F317" i="19"/>
  <c r="S317" i="19"/>
  <c r="T317" i="19"/>
  <c r="F315" i="19"/>
  <c r="S315" i="19"/>
  <c r="T315" i="19"/>
  <c r="F313" i="19"/>
  <c r="S313" i="19"/>
  <c r="T313" i="19"/>
  <c r="F296" i="19"/>
  <c r="S296" i="19"/>
  <c r="T296" i="19"/>
  <c r="F297" i="19"/>
  <c r="S297" i="19"/>
  <c r="T297" i="19"/>
  <c r="F299" i="19"/>
  <c r="S299" i="19"/>
  <c r="T299" i="19"/>
  <c r="F300" i="19"/>
  <c r="S300" i="19"/>
  <c r="T300" i="19"/>
  <c r="F301" i="19"/>
  <c r="S301" i="19"/>
  <c r="T301" i="19"/>
  <c r="F355" i="19"/>
  <c r="S355" i="19"/>
  <c r="T355" i="19"/>
  <c r="F356" i="19"/>
  <c r="S356" i="19"/>
  <c r="T356" i="19"/>
  <c r="F357" i="19"/>
  <c r="S357" i="19"/>
  <c r="T357" i="19"/>
  <c r="F358" i="19"/>
  <c r="S358" i="19"/>
  <c r="T358" i="19"/>
  <c r="F359" i="19"/>
  <c r="S359" i="19"/>
  <c r="T359" i="19"/>
  <c r="F360" i="19"/>
  <c r="S360" i="19"/>
  <c r="T360" i="19"/>
  <c r="F361" i="19"/>
  <c r="S361" i="19"/>
  <c r="T361" i="19"/>
  <c r="F362" i="19"/>
  <c r="S362" i="19"/>
  <c r="T362" i="19"/>
  <c r="F363" i="19"/>
  <c r="S363" i="19"/>
  <c r="T363" i="19"/>
  <c r="F364" i="19"/>
  <c r="S364" i="19"/>
  <c r="T364" i="19"/>
  <c r="F365" i="19"/>
  <c r="S365" i="19"/>
  <c r="T365" i="19"/>
  <c r="F366" i="19"/>
  <c r="S366" i="19"/>
  <c r="T366" i="19"/>
  <c r="F367" i="19"/>
  <c r="S367" i="19"/>
  <c r="T367" i="19"/>
  <c r="F368" i="19"/>
  <c r="S368" i="19"/>
  <c r="T368" i="19"/>
  <c r="F369" i="19"/>
  <c r="S369" i="19"/>
  <c r="T369" i="19"/>
  <c r="F370" i="19"/>
  <c r="S370" i="19"/>
  <c r="T370" i="19"/>
  <c r="F371" i="19"/>
  <c r="S371" i="19"/>
  <c r="T371" i="19"/>
  <c r="F372" i="19"/>
  <c r="S372" i="19"/>
  <c r="T372" i="19"/>
  <c r="F373" i="19"/>
  <c r="S373" i="19"/>
  <c r="T373" i="19"/>
  <c r="F374" i="19"/>
  <c r="S374" i="19"/>
  <c r="T374" i="19"/>
  <c r="F375" i="19"/>
  <c r="S375" i="19"/>
  <c r="T375" i="19"/>
  <c r="F376" i="19"/>
  <c r="S376" i="19"/>
  <c r="T376" i="19"/>
  <c r="F377" i="19"/>
  <c r="S377" i="19"/>
  <c r="T377" i="19"/>
  <c r="F379" i="19"/>
  <c r="S379" i="19"/>
  <c r="T379" i="19"/>
  <c r="F385" i="19"/>
  <c r="S385" i="19"/>
  <c r="T385" i="19"/>
  <c r="F295" i="19"/>
  <c r="S295" i="19"/>
  <c r="T295" i="19"/>
  <c r="F298" i="19"/>
  <c r="S298" i="19"/>
  <c r="T298" i="19"/>
  <c r="F378" i="19"/>
  <c r="S378" i="19"/>
  <c r="T378" i="19"/>
  <c r="F380" i="19"/>
  <c r="S380" i="19"/>
  <c r="T380" i="19"/>
  <c r="F383" i="19"/>
  <c r="S383" i="19"/>
  <c r="T383" i="19"/>
  <c r="F387" i="19"/>
  <c r="S387" i="19"/>
  <c r="T387" i="19"/>
  <c r="F409" i="19"/>
  <c r="S409" i="19"/>
  <c r="T409" i="19"/>
  <c r="F458" i="19"/>
  <c r="S458" i="19"/>
  <c r="T458" i="19"/>
  <c r="F473" i="19"/>
  <c r="S473" i="19"/>
  <c r="T473" i="19"/>
  <c r="F410" i="19"/>
  <c r="S410" i="19"/>
  <c r="T410" i="19"/>
  <c r="F401" i="19"/>
  <c r="S401" i="19"/>
  <c r="T401" i="19"/>
  <c r="F457" i="19"/>
  <c r="S457" i="19"/>
  <c r="T457" i="19"/>
  <c r="F456" i="19"/>
  <c r="S456" i="19"/>
  <c r="T456" i="19"/>
  <c r="F440" i="19"/>
  <c r="S440" i="19"/>
  <c r="T440" i="19"/>
  <c r="F439" i="19"/>
  <c r="S439" i="19"/>
  <c r="T439" i="19"/>
  <c r="F437" i="19"/>
  <c r="S437" i="19"/>
  <c r="T437" i="19"/>
  <c r="F445" i="19"/>
  <c r="S445" i="19"/>
  <c r="T445" i="19"/>
  <c r="F438" i="19"/>
  <c r="S438" i="19"/>
  <c r="T438" i="19"/>
  <c r="F435" i="19"/>
  <c r="S435" i="19"/>
  <c r="T435" i="19"/>
  <c r="F434" i="19"/>
  <c r="S434" i="19"/>
  <c r="T434" i="19"/>
  <c r="F474" i="19"/>
  <c r="S474" i="19"/>
  <c r="T474" i="19"/>
  <c r="F489" i="19"/>
  <c r="S489" i="19"/>
  <c r="T489" i="19"/>
  <c r="F450" i="19"/>
  <c r="S450" i="19"/>
  <c r="T450" i="19"/>
  <c r="F404" i="19"/>
  <c r="S404" i="19"/>
  <c r="T404" i="19"/>
  <c r="F403" i="19"/>
  <c r="S403" i="19"/>
  <c r="T403" i="19"/>
  <c r="F476" i="19"/>
  <c r="S476" i="19"/>
  <c r="T476" i="19"/>
  <c r="F477" i="19"/>
  <c r="S477" i="19"/>
  <c r="T477" i="19"/>
  <c r="F924" i="19"/>
  <c r="S924" i="19"/>
  <c r="T924" i="19"/>
  <c r="F925" i="19"/>
  <c r="S925" i="19"/>
  <c r="T925" i="19"/>
  <c r="F926" i="19"/>
  <c r="S926" i="19"/>
  <c r="T926" i="19"/>
  <c r="S888" i="19"/>
  <c r="T888" i="19"/>
  <c r="S898" i="19"/>
  <c r="T898" i="19"/>
  <c r="F887" i="19"/>
  <c r="S887" i="19"/>
  <c r="T887" i="19"/>
  <c r="F915" i="19"/>
  <c r="S915" i="19"/>
  <c r="T915" i="19"/>
  <c r="F916" i="19"/>
  <c r="S916" i="19"/>
  <c r="T916" i="19"/>
  <c r="F808" i="19"/>
  <c r="S808" i="19"/>
  <c r="T808" i="19"/>
  <c r="F809" i="19"/>
  <c r="S809" i="19"/>
  <c r="T809" i="19"/>
  <c r="F811" i="19"/>
  <c r="S811" i="19"/>
  <c r="F872" i="19"/>
  <c r="S872" i="19"/>
  <c r="T872" i="19"/>
  <c r="F107" i="19"/>
  <c r="S107" i="19"/>
  <c r="T107" i="19"/>
  <c r="F111" i="19"/>
  <c r="S111" i="19"/>
  <c r="T111" i="19"/>
  <c r="F813" i="19"/>
  <c r="S813" i="19"/>
  <c r="T813" i="19"/>
  <c r="F891" i="19"/>
  <c r="S891" i="19"/>
  <c r="T891" i="19"/>
  <c r="F892" i="19"/>
  <c r="S892" i="19"/>
  <c r="T892" i="19"/>
  <c r="F893" i="19"/>
  <c r="S893" i="19"/>
  <c r="T893" i="19"/>
  <c r="F909" i="19"/>
  <c r="S909" i="19"/>
  <c r="T909" i="19"/>
  <c r="F910" i="19"/>
  <c r="S910" i="19"/>
  <c r="T910" i="19"/>
  <c r="F854" i="19"/>
  <c r="S854" i="19"/>
  <c r="T854" i="19"/>
  <c r="F855" i="19"/>
  <c r="S855" i="19"/>
  <c r="T855" i="19"/>
  <c r="F856" i="19"/>
  <c r="S856" i="19"/>
  <c r="T856" i="19"/>
  <c r="F866" i="19"/>
  <c r="S866" i="19"/>
  <c r="T866" i="19"/>
  <c r="F868" i="19"/>
  <c r="S868" i="19"/>
  <c r="T868" i="19"/>
  <c r="F869" i="19"/>
  <c r="S869" i="19"/>
  <c r="T869" i="19"/>
  <c r="F870" i="19"/>
  <c r="S870" i="19"/>
  <c r="T870" i="19"/>
  <c r="F875" i="19"/>
  <c r="S875" i="19"/>
  <c r="T875" i="19"/>
  <c r="F876" i="19"/>
  <c r="S876" i="19"/>
  <c r="T876" i="19"/>
  <c r="F877" i="19"/>
  <c r="S877" i="19"/>
  <c r="T877" i="19"/>
  <c r="F830" i="19"/>
  <c r="S830" i="19"/>
  <c r="T830" i="19"/>
  <c r="F835" i="19"/>
  <c r="S835" i="19"/>
  <c r="T835" i="19"/>
  <c r="F836" i="19"/>
  <c r="S836" i="19"/>
  <c r="T836" i="19"/>
  <c r="F837" i="19"/>
  <c r="S837" i="19"/>
  <c r="T837" i="19"/>
  <c r="F838" i="19"/>
  <c r="S838" i="19"/>
  <c r="T838" i="19"/>
  <c r="F839" i="19"/>
  <c r="S839" i="19"/>
  <c r="T839" i="19"/>
  <c r="F850" i="19"/>
  <c r="S850" i="19"/>
  <c r="T850" i="19"/>
  <c r="F853" i="19"/>
  <c r="S853" i="19"/>
  <c r="T853" i="19"/>
  <c r="F770" i="19"/>
  <c r="S770" i="19"/>
  <c r="T770" i="19"/>
  <c r="F783" i="19"/>
  <c r="S783" i="19"/>
  <c r="T783" i="19"/>
  <c r="F800" i="19"/>
  <c r="S800" i="19"/>
  <c r="T800" i="19"/>
  <c r="F801" i="19"/>
  <c r="S801" i="19"/>
  <c r="T801" i="19"/>
  <c r="F810" i="19"/>
  <c r="S810" i="19"/>
  <c r="T810" i="19"/>
  <c r="F817" i="19"/>
  <c r="S817" i="19"/>
  <c r="T817" i="19"/>
  <c r="F826" i="19"/>
  <c r="S826" i="19"/>
  <c r="T826" i="19"/>
  <c r="F828" i="19"/>
  <c r="S828" i="19"/>
  <c r="T828" i="19"/>
  <c r="F889" i="19"/>
  <c r="S889" i="19"/>
  <c r="T889" i="19"/>
  <c r="F890" i="19"/>
  <c r="S890" i="19"/>
  <c r="T890" i="19"/>
  <c r="F908" i="19"/>
  <c r="S908" i="19"/>
  <c r="T908" i="19"/>
  <c r="F907" i="19"/>
  <c r="S907" i="19"/>
  <c r="T907" i="19"/>
  <c r="F802" i="19"/>
  <c r="S802" i="19"/>
  <c r="T802" i="19"/>
  <c r="F812" i="19"/>
  <c r="S812" i="19"/>
  <c r="F814" i="19"/>
  <c r="S814" i="19"/>
  <c r="T814" i="19"/>
  <c r="F821" i="19"/>
  <c r="S821" i="19"/>
  <c r="T821" i="19"/>
  <c r="F832" i="19"/>
  <c r="S832" i="19"/>
  <c r="T832" i="19"/>
  <c r="F834" i="19"/>
  <c r="S834" i="19"/>
  <c r="T834" i="19"/>
  <c r="F93" i="19"/>
  <c r="S93" i="19"/>
  <c r="T93" i="19"/>
  <c r="F106" i="19"/>
  <c r="S106" i="19"/>
  <c r="T106" i="19"/>
  <c r="F819" i="19"/>
  <c r="S819" i="19"/>
  <c r="T819" i="19"/>
  <c r="F859" i="19"/>
  <c r="S859" i="19"/>
  <c r="T859" i="19"/>
  <c r="F885" i="19"/>
  <c r="S885" i="19"/>
  <c r="T885" i="19"/>
  <c r="F886" i="19"/>
  <c r="S886" i="19"/>
  <c r="T886" i="19"/>
  <c r="F897" i="19"/>
  <c r="S897" i="19"/>
  <c r="T897" i="19"/>
  <c r="F906" i="19"/>
  <c r="S906" i="19"/>
  <c r="T906" i="19"/>
  <c r="F94" i="19"/>
  <c r="S94" i="19"/>
  <c r="T94" i="19"/>
  <c r="F99" i="19"/>
  <c r="S99" i="19"/>
  <c r="T99" i="19"/>
  <c r="F102" i="19"/>
  <c r="S102" i="19"/>
  <c r="T102" i="19"/>
  <c r="F116" i="19"/>
  <c r="S116" i="19"/>
  <c r="T116" i="19"/>
  <c r="F119" i="19"/>
  <c r="S119" i="19"/>
  <c r="T119" i="19"/>
  <c r="F133" i="19"/>
  <c r="S133" i="19"/>
  <c r="T133" i="19"/>
  <c r="F739" i="19"/>
  <c r="S739" i="19"/>
  <c r="T739" i="19"/>
  <c r="F755" i="19"/>
  <c r="S755" i="19"/>
  <c r="T755" i="19"/>
  <c r="F793" i="19"/>
  <c r="S793" i="19"/>
  <c r="T793" i="19"/>
  <c r="F138" i="19"/>
  <c r="S138" i="19"/>
  <c r="T138" i="19"/>
  <c r="F165" i="19"/>
  <c r="S165" i="19"/>
  <c r="T165" i="19"/>
  <c r="F726" i="19"/>
  <c r="S726" i="19"/>
  <c r="T726" i="19"/>
  <c r="F795" i="19"/>
  <c r="S795" i="19"/>
  <c r="T795" i="19"/>
  <c r="F796" i="19"/>
  <c r="S796" i="19"/>
  <c r="T796" i="19"/>
  <c r="F798" i="19"/>
  <c r="S798" i="19"/>
  <c r="T798" i="19"/>
  <c r="F710" i="19"/>
  <c r="S710" i="19"/>
  <c r="T710" i="19"/>
  <c r="F717" i="19"/>
  <c r="S717" i="19"/>
  <c r="T717" i="19"/>
  <c r="F750" i="19"/>
  <c r="S750" i="19"/>
  <c r="T750" i="19"/>
  <c r="F772" i="19"/>
  <c r="S772" i="19"/>
  <c r="T772" i="19"/>
  <c r="F780" i="19"/>
  <c r="S780" i="19"/>
  <c r="T780" i="19"/>
  <c r="F785" i="19"/>
  <c r="S785" i="19"/>
  <c r="T785" i="19"/>
  <c r="F786" i="19"/>
  <c r="S786" i="19"/>
  <c r="T786" i="19"/>
  <c r="F787" i="19"/>
  <c r="S787" i="19"/>
  <c r="T787" i="19"/>
  <c r="F121" i="19"/>
  <c r="S121" i="19"/>
  <c r="T121" i="19"/>
  <c r="F140" i="19"/>
  <c r="S140" i="19"/>
  <c r="T140" i="19"/>
  <c r="S719" i="19"/>
  <c r="T719" i="19"/>
  <c r="F797" i="19"/>
  <c r="S797" i="19"/>
  <c r="T797" i="19"/>
  <c r="F163" i="19"/>
  <c r="S163" i="19"/>
  <c r="F711" i="19"/>
  <c r="S711" i="19"/>
  <c r="T711" i="19"/>
  <c r="F712" i="19"/>
  <c r="S712" i="19"/>
  <c r="T712" i="19"/>
  <c r="F794" i="19"/>
  <c r="S794" i="19"/>
  <c r="T794" i="19"/>
  <c r="F799" i="19"/>
  <c r="S799" i="19"/>
  <c r="T799" i="19"/>
  <c r="F865" i="19"/>
  <c r="S865" i="19"/>
  <c r="T865" i="19"/>
  <c r="F714" i="19"/>
  <c r="S714" i="19"/>
  <c r="T714" i="19"/>
  <c r="F721" i="19"/>
  <c r="S721" i="19"/>
  <c r="T721" i="19"/>
  <c r="F724" i="19"/>
  <c r="S724" i="19"/>
  <c r="T724" i="19"/>
  <c r="F727" i="19"/>
  <c r="S727" i="19"/>
  <c r="T727" i="19"/>
  <c r="F736" i="19"/>
  <c r="S736" i="19"/>
  <c r="T736" i="19"/>
  <c r="F745" i="19"/>
  <c r="S745" i="19"/>
  <c r="T745" i="19"/>
  <c r="F751" i="19"/>
  <c r="S751" i="19"/>
  <c r="T751" i="19"/>
  <c r="F757" i="19"/>
  <c r="S757" i="19"/>
  <c r="T757" i="19"/>
  <c r="F695" i="19"/>
  <c r="S695" i="19"/>
  <c r="T695" i="19"/>
  <c r="F696" i="19"/>
  <c r="S696" i="19"/>
  <c r="T696" i="19"/>
  <c r="F697" i="19"/>
  <c r="S697" i="19"/>
  <c r="T697" i="19"/>
  <c r="F698" i="19"/>
  <c r="S698" i="19"/>
  <c r="T698" i="19"/>
  <c r="F699" i="19"/>
  <c r="S699" i="19"/>
  <c r="T699" i="19"/>
  <c r="F702" i="19"/>
  <c r="S702" i="19"/>
  <c r="T702" i="19"/>
  <c r="F703" i="19"/>
  <c r="S703" i="19"/>
  <c r="T703" i="19"/>
  <c r="F709" i="19"/>
  <c r="S709" i="19"/>
  <c r="T709" i="19"/>
  <c r="F700" i="19"/>
  <c r="S700" i="19"/>
  <c r="T700" i="19"/>
  <c r="F134" i="19"/>
  <c r="S134" i="19"/>
  <c r="T134" i="19"/>
  <c r="F728" i="19"/>
  <c r="S728" i="19"/>
  <c r="T728" i="19"/>
  <c r="F760" i="19"/>
  <c r="S760" i="19"/>
  <c r="T760" i="19"/>
  <c r="F762" i="19"/>
  <c r="S762" i="19"/>
  <c r="T762" i="19"/>
  <c r="F763" i="19"/>
  <c r="S763" i="19"/>
  <c r="T763" i="19"/>
  <c r="F765" i="19"/>
  <c r="S765" i="19"/>
  <c r="T765" i="19"/>
  <c r="F766" i="19"/>
  <c r="S766" i="19"/>
  <c r="T766" i="19"/>
  <c r="F767" i="19"/>
  <c r="S767" i="19"/>
  <c r="T767" i="19"/>
  <c r="F768" i="19"/>
  <c r="S768" i="19"/>
  <c r="T768" i="19"/>
  <c r="F769" i="19"/>
  <c r="S769" i="19"/>
  <c r="T769" i="19"/>
  <c r="F773" i="19"/>
  <c r="S773" i="19"/>
  <c r="T773" i="19"/>
  <c r="F775" i="19"/>
  <c r="S775" i="19"/>
  <c r="T775" i="19"/>
  <c r="F776" i="19"/>
  <c r="S776" i="19"/>
  <c r="T776" i="19"/>
  <c r="F779" i="19"/>
  <c r="S779" i="19"/>
  <c r="T779" i="19"/>
  <c r="F10" i="19"/>
  <c r="S10" i="19"/>
  <c r="T10" i="19"/>
  <c r="F11" i="19"/>
  <c r="S11" i="19"/>
  <c r="T11" i="19"/>
  <c r="F12" i="19"/>
  <c r="S12" i="19"/>
  <c r="T12" i="19"/>
  <c r="F14" i="19"/>
  <c r="S14" i="19"/>
  <c r="T14" i="19"/>
  <c r="F778" i="19"/>
  <c r="S778" i="19"/>
  <c r="T778" i="19"/>
  <c r="F781" i="19"/>
  <c r="S781" i="19"/>
  <c r="T781" i="19"/>
  <c r="F718" i="19"/>
  <c r="S718" i="19"/>
  <c r="T718" i="19"/>
  <c r="F725" i="19"/>
  <c r="S725" i="19"/>
  <c r="T725" i="19"/>
  <c r="F729" i="19"/>
  <c r="S729" i="19"/>
  <c r="T729" i="19"/>
  <c r="F735" i="19"/>
  <c r="S735" i="19"/>
  <c r="T735" i="19"/>
  <c r="F753" i="19"/>
  <c r="S753" i="19"/>
  <c r="T753" i="19"/>
  <c r="F756" i="19"/>
  <c r="S756" i="19"/>
  <c r="T756" i="19"/>
  <c r="F791" i="19"/>
  <c r="S791" i="19"/>
  <c r="T791" i="19"/>
  <c r="F792" i="19"/>
  <c r="S792" i="19"/>
  <c r="T792" i="19"/>
  <c r="F118" i="19"/>
  <c r="S118" i="19"/>
  <c r="T118" i="19"/>
  <c r="F722" i="19"/>
  <c r="S722" i="19"/>
  <c r="T722" i="19"/>
  <c r="F723" i="19"/>
  <c r="S723" i="19"/>
  <c r="T723" i="19"/>
  <c r="F732" i="19"/>
  <c r="S732" i="19"/>
  <c r="T732" i="19"/>
  <c r="F734" i="19"/>
  <c r="S734" i="19"/>
  <c r="T734" i="19"/>
  <c r="F738" i="19"/>
  <c r="S738" i="19"/>
  <c r="T738" i="19"/>
  <c r="F740" i="19"/>
  <c r="S740" i="19"/>
  <c r="T740" i="19"/>
  <c r="F741" i="19"/>
  <c r="S741" i="19"/>
  <c r="T741" i="19"/>
  <c r="F743" i="19"/>
  <c r="S743" i="19"/>
  <c r="T743" i="19"/>
  <c r="F744" i="19"/>
  <c r="S744" i="19"/>
  <c r="T744" i="19"/>
  <c r="F752" i="19"/>
  <c r="S752" i="19"/>
  <c r="T752" i="19"/>
  <c r="F759" i="19"/>
  <c r="S759" i="19"/>
  <c r="T759" i="19"/>
  <c r="F85" i="19"/>
  <c r="S85" i="19"/>
  <c r="T85" i="19"/>
  <c r="F124" i="19"/>
  <c r="S124" i="19"/>
  <c r="T124" i="19"/>
  <c r="F126" i="19"/>
  <c r="S126" i="19"/>
  <c r="T126" i="19"/>
  <c r="F139" i="19"/>
  <c r="S139" i="19"/>
  <c r="T139" i="19"/>
  <c r="F153" i="19"/>
  <c r="S153" i="19"/>
  <c r="T153" i="19"/>
  <c r="F169" i="19"/>
  <c r="S169" i="19"/>
  <c r="T169" i="19"/>
  <c r="F172" i="19"/>
  <c r="S172" i="19"/>
  <c r="T172" i="19"/>
  <c r="F173" i="19"/>
  <c r="S173" i="19"/>
  <c r="T173" i="19"/>
  <c r="F174" i="19"/>
  <c r="S174" i="19"/>
  <c r="T174" i="19"/>
  <c r="F243" i="19"/>
  <c r="S243" i="19"/>
  <c r="T243" i="19"/>
  <c r="F247" i="19"/>
  <c r="S247" i="19"/>
  <c r="T247" i="19"/>
  <c r="F720" i="19"/>
  <c r="S720" i="19"/>
  <c r="T720" i="19"/>
  <c r="F25" i="19"/>
  <c r="S25" i="19"/>
  <c r="T25" i="19"/>
  <c r="F137" i="19"/>
  <c r="S137" i="19"/>
  <c r="T137" i="19"/>
  <c r="F164" i="19"/>
  <c r="S164" i="19"/>
  <c r="T164" i="19"/>
  <c r="F731" i="19"/>
  <c r="S731" i="19"/>
  <c r="T731" i="19"/>
  <c r="F748" i="19"/>
  <c r="S748" i="19"/>
  <c r="T748" i="19"/>
  <c r="F790" i="19"/>
  <c r="S790" i="19"/>
  <c r="T790" i="19"/>
  <c r="F73" i="19"/>
  <c r="S73" i="19"/>
  <c r="T73" i="19"/>
  <c r="F82" i="19"/>
  <c r="S82" i="19"/>
  <c r="T82" i="19"/>
  <c r="F143" i="19"/>
  <c r="S143" i="19"/>
  <c r="T143" i="19"/>
  <c r="F686" i="19"/>
  <c r="S686" i="19"/>
  <c r="T686" i="19"/>
  <c r="F730" i="19"/>
  <c r="S730" i="19"/>
  <c r="T730" i="19"/>
  <c r="F733" i="19"/>
  <c r="S733" i="19"/>
  <c r="T733" i="19"/>
  <c r="F747" i="19"/>
  <c r="S747" i="19"/>
  <c r="T747" i="19"/>
  <c r="F749" i="19"/>
  <c r="S749" i="19"/>
  <c r="T749" i="19"/>
  <c r="F158" i="19"/>
  <c r="S158" i="19"/>
  <c r="T158" i="19"/>
  <c r="F161" i="19"/>
  <c r="S161" i="19"/>
  <c r="T161" i="19"/>
  <c r="F171" i="19"/>
  <c r="S171" i="19"/>
  <c r="T171" i="19"/>
  <c r="F13" i="19"/>
  <c r="S13" i="19"/>
  <c r="T13" i="19"/>
  <c r="F15" i="19"/>
  <c r="S15" i="19"/>
  <c r="T15" i="19"/>
  <c r="F16" i="19"/>
  <c r="S16" i="19"/>
  <c r="T16" i="19"/>
  <c r="F112" i="19"/>
  <c r="S112" i="19"/>
  <c r="T112" i="19"/>
  <c r="F127" i="19"/>
  <c r="S127" i="19"/>
  <c r="T127" i="19"/>
  <c r="S136" i="19"/>
  <c r="T136" i="19"/>
  <c r="F679" i="19"/>
  <c r="S679" i="19"/>
  <c r="T679" i="19"/>
  <c r="F680" i="19"/>
  <c r="S680" i="19"/>
  <c r="T680" i="19"/>
  <c r="F681" i="19"/>
  <c r="S681" i="19"/>
  <c r="T681" i="19"/>
  <c r="F682" i="19"/>
  <c r="S682" i="19"/>
  <c r="T682" i="19"/>
  <c r="F683" i="19"/>
  <c r="S683" i="19"/>
  <c r="T683" i="19"/>
  <c r="F684" i="19"/>
  <c r="S684" i="19"/>
  <c r="T684" i="19"/>
  <c r="F685" i="19"/>
  <c r="S685" i="19"/>
  <c r="T685" i="19"/>
  <c r="F693" i="19"/>
  <c r="S693" i="19"/>
  <c r="T693" i="19"/>
  <c r="F701" i="19"/>
  <c r="S701" i="19"/>
  <c r="T701" i="19"/>
  <c r="F704" i="19"/>
  <c r="S704" i="19"/>
  <c r="T704" i="19"/>
  <c r="F705" i="19"/>
  <c r="S705" i="19"/>
  <c r="T705" i="19"/>
  <c r="F706" i="19"/>
  <c r="S706" i="19"/>
  <c r="T706" i="19"/>
  <c r="F707" i="19"/>
  <c r="S707" i="19"/>
  <c r="T707" i="19"/>
  <c r="F708" i="19"/>
  <c r="S708" i="19"/>
  <c r="T708" i="19"/>
  <c r="F687" i="19"/>
  <c r="S687" i="19"/>
  <c r="T687" i="19"/>
  <c r="F688" i="19"/>
  <c r="S688" i="19"/>
  <c r="T688" i="19"/>
  <c r="F692" i="19"/>
  <c r="S692" i="19"/>
  <c r="T692" i="19"/>
  <c r="F694" i="19"/>
  <c r="S694" i="19"/>
  <c r="T694" i="19"/>
  <c r="F80" i="19"/>
  <c r="S80" i="19"/>
  <c r="T80" i="19"/>
  <c r="F81" i="19"/>
  <c r="S81" i="19"/>
  <c r="T81" i="19"/>
  <c r="F90" i="19"/>
  <c r="S90" i="19"/>
  <c r="T90" i="19"/>
  <c r="F91" i="19"/>
  <c r="S91" i="19"/>
  <c r="T91" i="19"/>
  <c r="F72" i="19"/>
  <c r="S72" i="19"/>
  <c r="T72" i="19"/>
  <c r="F145" i="19"/>
  <c r="S145" i="19"/>
  <c r="T145" i="19"/>
  <c r="F95" i="19"/>
  <c r="S95" i="19"/>
  <c r="T95" i="19"/>
  <c r="F129" i="19"/>
  <c r="S129" i="19"/>
  <c r="T129" i="19"/>
  <c r="F130" i="19"/>
  <c r="S130" i="19"/>
  <c r="T130" i="19"/>
  <c r="F156" i="19"/>
  <c r="S156" i="19"/>
  <c r="T156" i="19"/>
  <c r="F75" i="19"/>
  <c r="S75" i="19"/>
  <c r="T75" i="19"/>
  <c r="F167" i="19"/>
  <c r="S167" i="19"/>
  <c r="T167" i="19"/>
  <c r="F17" i="19"/>
  <c r="S17" i="19"/>
  <c r="T17" i="19"/>
  <c r="F33" i="19"/>
  <c r="S33" i="19"/>
  <c r="T33" i="19"/>
  <c r="F92" i="19"/>
  <c r="S92" i="19"/>
  <c r="T92" i="19"/>
  <c r="F128" i="19"/>
  <c r="S128" i="19"/>
  <c r="T128" i="19"/>
  <c r="F168" i="19"/>
  <c r="S168" i="19"/>
  <c r="T168" i="19"/>
  <c r="F170" i="19"/>
  <c r="S170" i="19"/>
  <c r="T170" i="19"/>
  <c r="F8" i="19"/>
  <c r="S8" i="19"/>
  <c r="T8" i="19"/>
  <c r="F19" i="19"/>
  <c r="S19" i="19"/>
  <c r="T19" i="19"/>
  <c r="F148" i="19"/>
  <c r="S148" i="19"/>
  <c r="T148" i="19"/>
  <c r="F150" i="19"/>
  <c r="S150" i="19"/>
  <c r="T150" i="19"/>
  <c r="F88" i="19"/>
  <c r="S88" i="19"/>
  <c r="T88" i="19"/>
  <c r="F149" i="19"/>
  <c r="S149" i="19"/>
  <c r="T149" i="19"/>
  <c r="F151" i="19"/>
  <c r="S151" i="19"/>
  <c r="T151" i="19"/>
  <c r="F154" i="19"/>
  <c r="S154" i="19"/>
  <c r="T154" i="19"/>
  <c r="F159" i="19"/>
  <c r="S159" i="19"/>
  <c r="T159" i="19"/>
  <c r="F160" i="19"/>
  <c r="S160" i="19"/>
  <c r="T160" i="19"/>
  <c r="F162" i="19"/>
  <c r="S162" i="19"/>
  <c r="T162" i="19"/>
  <c r="F166" i="19"/>
  <c r="S166" i="19"/>
  <c r="T166" i="19"/>
  <c r="F233" i="19"/>
  <c r="S233" i="19"/>
  <c r="T233" i="19"/>
  <c r="F234" i="19"/>
  <c r="S234" i="19"/>
  <c r="T234" i="19"/>
  <c r="F235" i="19"/>
  <c r="S235" i="19"/>
  <c r="T235" i="19"/>
  <c r="F236" i="19"/>
  <c r="S236" i="19"/>
  <c r="T236" i="19"/>
  <c r="F237" i="19"/>
  <c r="S237" i="19"/>
  <c r="T237" i="19"/>
  <c r="F238" i="19"/>
  <c r="S238" i="19"/>
  <c r="T238" i="19"/>
  <c r="F239" i="19"/>
  <c r="S239" i="19"/>
  <c r="T239" i="19"/>
  <c r="F240" i="19"/>
  <c r="S240" i="19"/>
  <c r="T240" i="19"/>
  <c r="F241" i="19"/>
  <c r="S241" i="19"/>
  <c r="T241" i="19"/>
  <c r="F242" i="19"/>
  <c r="S242" i="19"/>
  <c r="T242" i="19"/>
  <c r="F244" i="19"/>
  <c r="S244" i="19"/>
  <c r="T244" i="19"/>
  <c r="F245" i="19"/>
  <c r="S245" i="19"/>
  <c r="T245" i="19"/>
  <c r="F246" i="19"/>
  <c r="S246" i="19"/>
  <c r="T246" i="19"/>
  <c r="F248" i="19"/>
  <c r="S248" i="19"/>
  <c r="T248" i="19"/>
  <c r="F50" i="19"/>
  <c r="S50" i="19"/>
  <c r="T50" i="19"/>
  <c r="F51" i="19"/>
  <c r="S51" i="19"/>
  <c r="T51" i="19"/>
  <c r="F52" i="19"/>
  <c r="S52" i="19"/>
  <c r="T52" i="19"/>
  <c r="F53" i="19"/>
  <c r="S53" i="19"/>
  <c r="T53" i="19"/>
  <c r="F54" i="19"/>
  <c r="S54" i="19"/>
  <c r="T54" i="19"/>
  <c r="F47" i="19"/>
  <c r="S47" i="19"/>
  <c r="T47" i="19"/>
  <c r="F56" i="19"/>
  <c r="S56" i="19"/>
  <c r="T56" i="19"/>
  <c r="F57" i="19"/>
  <c r="S57" i="19"/>
  <c r="T57" i="19"/>
  <c r="F58" i="19"/>
  <c r="S58" i="19"/>
  <c r="T58" i="19"/>
  <c r="F59" i="19"/>
  <c r="S59" i="19"/>
  <c r="T59" i="19"/>
  <c r="F83" i="19"/>
  <c r="S83" i="19"/>
  <c r="T83" i="19"/>
  <c r="F84" i="19"/>
  <c r="S84" i="19"/>
  <c r="T84" i="19"/>
  <c r="F105" i="19"/>
  <c r="S105" i="19"/>
  <c r="T105" i="19"/>
  <c r="F77" i="19"/>
  <c r="S77" i="19"/>
  <c r="T77" i="19"/>
  <c r="F114" i="19"/>
  <c r="S114" i="19"/>
  <c r="T114" i="19"/>
  <c r="F135" i="19"/>
  <c r="S135" i="19"/>
  <c r="T135" i="19"/>
  <c r="F62" i="19"/>
  <c r="S62" i="19"/>
  <c r="T62" i="19"/>
  <c r="F64" i="19"/>
  <c r="S64" i="19"/>
  <c r="T64" i="19"/>
  <c r="F87" i="19"/>
  <c r="S87" i="19"/>
  <c r="T87" i="19"/>
  <c r="F89" i="19"/>
  <c r="S89" i="19"/>
  <c r="T89" i="19"/>
  <c r="S66" i="19"/>
  <c r="T66" i="19"/>
  <c r="F68" i="19"/>
  <c r="S68" i="19"/>
  <c r="T68" i="19"/>
  <c r="F69" i="19"/>
  <c r="S69" i="19"/>
  <c r="T69" i="19"/>
  <c r="F71" i="19"/>
  <c r="S71" i="19"/>
  <c r="T71" i="19"/>
  <c r="F4" i="19"/>
  <c r="S4" i="19"/>
  <c r="T4" i="19"/>
  <c r="F6" i="19"/>
  <c r="S6" i="19"/>
  <c r="T6" i="19"/>
  <c r="F24" i="19"/>
  <c r="S24" i="19"/>
  <c r="T24" i="19"/>
  <c r="F27" i="19"/>
  <c r="S27" i="19"/>
  <c r="T27" i="19"/>
  <c r="F30" i="19"/>
  <c r="S30" i="19"/>
  <c r="T30" i="19"/>
  <c r="F35" i="19"/>
  <c r="S35" i="19"/>
  <c r="T35" i="19"/>
  <c r="F42" i="19"/>
  <c r="S42" i="19"/>
  <c r="T42" i="19"/>
  <c r="F44" i="19"/>
  <c r="S44" i="19"/>
  <c r="T44" i="19"/>
  <c r="F63" i="19"/>
  <c r="S63" i="19"/>
  <c r="T63" i="19"/>
  <c r="F65" i="19"/>
  <c r="S65" i="19"/>
  <c r="T65" i="19"/>
  <c r="F67" i="19"/>
  <c r="S67" i="19"/>
  <c r="T67" i="19"/>
  <c r="F18" i="19"/>
  <c r="S18" i="19"/>
  <c r="T18" i="19"/>
  <c r="F20" i="19"/>
  <c r="S20" i="19"/>
  <c r="T20" i="19"/>
  <c r="F23" i="19"/>
  <c r="S23" i="19"/>
  <c r="T23" i="19"/>
  <c r="F28" i="19"/>
  <c r="S28" i="19"/>
  <c r="T28" i="19"/>
  <c r="F175" i="19"/>
  <c r="S175" i="19"/>
  <c r="T175" i="19"/>
  <c r="F176" i="19"/>
  <c r="S176" i="19"/>
  <c r="T176" i="19"/>
  <c r="F177" i="19"/>
  <c r="S177" i="19"/>
  <c r="T177" i="19"/>
  <c r="F178" i="19"/>
  <c r="S178" i="19"/>
  <c r="T178" i="19"/>
  <c r="F179" i="19"/>
  <c r="S179" i="19"/>
  <c r="T179" i="19"/>
  <c r="F180" i="19"/>
  <c r="S180" i="19"/>
  <c r="T180" i="19"/>
  <c r="F181" i="19"/>
  <c r="S181" i="19"/>
  <c r="T181" i="19"/>
  <c r="F182" i="19"/>
  <c r="S182" i="19"/>
  <c r="T182" i="19"/>
  <c r="F183" i="19"/>
  <c r="S183" i="19"/>
  <c r="T183" i="19"/>
  <c r="F184" i="19"/>
  <c r="S184" i="19"/>
  <c r="T184" i="19"/>
  <c r="F185" i="19"/>
  <c r="S185" i="19"/>
  <c r="T185" i="19"/>
  <c r="F186" i="19"/>
  <c r="S186" i="19"/>
  <c r="T186" i="19"/>
  <c r="F2" i="19"/>
  <c r="S2" i="19"/>
  <c r="T2" i="19"/>
  <c r="F5" i="19"/>
  <c r="S5" i="19"/>
  <c r="T5" i="19"/>
  <c r="F7" i="19"/>
  <c r="S7" i="19"/>
  <c r="T7" i="19"/>
  <c r="F9" i="19"/>
  <c r="S9" i="19"/>
  <c r="T9" i="19"/>
  <c r="F22" i="19"/>
  <c r="S22" i="19"/>
  <c r="T22" i="19"/>
  <c r="F29" i="19"/>
  <c r="S29" i="19"/>
  <c r="T29" i="19"/>
  <c r="F36" i="19"/>
  <c r="S36" i="19"/>
  <c r="T36" i="19"/>
  <c r="F144" i="19"/>
  <c r="S144" i="19"/>
  <c r="T144" i="19"/>
  <c r="F55" i="19"/>
  <c r="S55" i="19"/>
  <c r="T55" i="19"/>
  <c r="F273" i="19"/>
  <c r="S273" i="19"/>
  <c r="T273" i="19"/>
  <c r="F274" i="19"/>
  <c r="S274" i="19"/>
  <c r="T274" i="19"/>
  <c r="F275" i="19"/>
  <c r="S275" i="19"/>
  <c r="T275" i="19"/>
  <c r="F276" i="19"/>
  <c r="S276" i="19"/>
  <c r="T276" i="19"/>
  <c r="F277" i="19"/>
  <c r="S277" i="19"/>
  <c r="T277" i="19"/>
  <c r="F278" i="19"/>
  <c r="S278" i="19"/>
  <c r="T278" i="19"/>
  <c r="F279" i="19"/>
  <c r="S279" i="19"/>
  <c r="T279" i="19"/>
  <c r="F280" i="19"/>
  <c r="S280" i="19"/>
  <c r="T280" i="19"/>
  <c r="F281" i="19"/>
  <c r="S281" i="19"/>
  <c r="T281" i="19"/>
  <c r="F263" i="19"/>
  <c r="S263" i="19"/>
  <c r="T263" i="19"/>
  <c r="F264" i="19"/>
  <c r="S264" i="19"/>
  <c r="T264" i="19"/>
  <c r="F265" i="19"/>
  <c r="S265" i="19"/>
  <c r="T265" i="19"/>
  <c r="F266" i="19"/>
  <c r="S266" i="19"/>
  <c r="T266" i="19"/>
  <c r="F267" i="19"/>
  <c r="S267" i="19"/>
  <c r="T267" i="19"/>
  <c r="F268" i="19"/>
  <c r="S268" i="19"/>
  <c r="T268" i="19"/>
  <c r="F269" i="19"/>
  <c r="S269" i="19"/>
  <c r="T269" i="19"/>
  <c r="F270" i="19"/>
  <c r="S270" i="19"/>
  <c r="T270" i="19"/>
  <c r="F271" i="19"/>
  <c r="S271" i="19"/>
  <c r="T271" i="19"/>
  <c r="F272" i="19"/>
  <c r="S272" i="19"/>
  <c r="T272" i="19"/>
  <c r="F249" i="19"/>
  <c r="S249" i="19"/>
  <c r="T249" i="19"/>
  <c r="F250" i="19"/>
  <c r="S250" i="19"/>
  <c r="T250" i="19"/>
  <c r="F251" i="19"/>
  <c r="S251" i="19"/>
  <c r="T251" i="19"/>
  <c r="F252" i="19"/>
  <c r="S252" i="19"/>
  <c r="T252" i="19"/>
  <c r="F253" i="19"/>
  <c r="S253" i="19"/>
  <c r="T253" i="19"/>
  <c r="F254" i="19"/>
  <c r="S254" i="19"/>
  <c r="T254" i="19"/>
  <c r="F255" i="19"/>
  <c r="S255" i="19"/>
  <c r="T255" i="19"/>
  <c r="F256" i="19"/>
  <c r="S256" i="19"/>
  <c r="T256" i="19"/>
  <c r="F257" i="19"/>
  <c r="S257" i="19"/>
  <c r="T257" i="19"/>
  <c r="F258" i="19"/>
  <c r="S258" i="19"/>
  <c r="T258" i="19"/>
  <c r="F48" i="19"/>
  <c r="S48" i="19"/>
  <c r="T48" i="19"/>
  <c r="F49" i="19"/>
  <c r="S49" i="19"/>
  <c r="T49" i="19"/>
  <c r="F37" i="19"/>
  <c r="S37" i="19"/>
  <c r="T37" i="19"/>
  <c r="F38" i="19"/>
  <c r="S38" i="19"/>
  <c r="T38" i="19"/>
  <c r="F39" i="19"/>
  <c r="S39" i="19"/>
  <c r="T39" i="19"/>
  <c r="F40" i="19"/>
  <c r="S40" i="19"/>
  <c r="T40" i="19"/>
  <c r="F41" i="19"/>
  <c r="S41" i="19"/>
  <c r="T41" i="19"/>
  <c r="F43" i="19"/>
  <c r="S43" i="19"/>
  <c r="T43" i="19"/>
  <c r="F45" i="19"/>
  <c r="S45" i="19"/>
  <c r="T45" i="19"/>
  <c r="F46" i="19"/>
  <c r="S46" i="19"/>
  <c r="T46" i="19"/>
  <c r="F259" i="19"/>
  <c r="S259" i="19"/>
  <c r="T259" i="19"/>
  <c r="F260" i="19"/>
  <c r="S260" i="19"/>
  <c r="T260" i="19"/>
  <c r="F261" i="19"/>
  <c r="S261" i="19"/>
  <c r="T261" i="19"/>
  <c r="F262" i="19"/>
  <c r="S262" i="19"/>
  <c r="T262" i="19"/>
  <c r="F60" i="19"/>
  <c r="S60" i="19"/>
  <c r="T60" i="19"/>
  <c r="F3" i="19"/>
  <c r="S3" i="19"/>
  <c r="T3" i="19"/>
  <c r="F34" i="19"/>
  <c r="S34" i="19"/>
  <c r="T34" i="19"/>
  <c r="F21" i="19"/>
  <c r="S21" i="19"/>
  <c r="T21" i="19"/>
  <c r="F31" i="19"/>
  <c r="S31" i="19"/>
  <c r="T31" i="19"/>
  <c r="F32" i="19"/>
  <c r="S32" i="19"/>
  <c r="T32" i="19"/>
  <c r="F26" i="19"/>
  <c r="S26" i="19"/>
  <c r="T26" i="19"/>
  <c r="F201" i="19"/>
  <c r="S201" i="19"/>
  <c r="T201" i="19"/>
  <c r="F202" i="19"/>
  <c r="S202" i="19"/>
  <c r="T202" i="19"/>
  <c r="F203" i="19"/>
  <c r="S203" i="19"/>
  <c r="T203" i="19"/>
  <c r="F204" i="19"/>
  <c r="S204" i="19"/>
  <c r="T204" i="19"/>
  <c r="F205" i="19"/>
  <c r="S205" i="19"/>
  <c r="T205" i="19"/>
  <c r="F206" i="19"/>
  <c r="S206" i="19"/>
  <c r="T206" i="19"/>
  <c r="F207" i="19"/>
  <c r="S207" i="19"/>
  <c r="T207" i="19"/>
  <c r="F208" i="19"/>
  <c r="S208" i="19"/>
  <c r="T208" i="19"/>
  <c r="F209" i="19"/>
  <c r="S209" i="19"/>
  <c r="T209" i="19"/>
  <c r="F210" i="19"/>
  <c r="S210" i="19"/>
  <c r="T210" i="19"/>
  <c r="F211" i="19"/>
  <c r="S211" i="19"/>
  <c r="T211" i="19"/>
  <c r="F212" i="19"/>
  <c r="S212" i="19"/>
  <c r="T212" i="19"/>
  <c r="F213" i="19"/>
  <c r="S213" i="19"/>
  <c r="T213" i="19"/>
  <c r="F214" i="19"/>
  <c r="S214" i="19"/>
  <c r="T214" i="19"/>
  <c r="F215" i="19"/>
  <c r="S215" i="19"/>
  <c r="T215" i="19"/>
  <c r="F216" i="19"/>
  <c r="S216" i="19"/>
  <c r="T216" i="19"/>
  <c r="F217" i="19"/>
  <c r="S217" i="19"/>
  <c r="T217" i="19"/>
  <c r="F218" i="19"/>
  <c r="S218" i="19"/>
  <c r="T218" i="19"/>
  <c r="F219" i="19"/>
  <c r="S219" i="19"/>
  <c r="T219" i="19"/>
  <c r="F220" i="19"/>
  <c r="S220" i="19"/>
  <c r="T220" i="19"/>
  <c r="F221" i="19"/>
  <c r="S221" i="19"/>
  <c r="T221" i="19"/>
  <c r="F222" i="19"/>
  <c r="S222" i="19"/>
  <c r="T222" i="19"/>
  <c r="F223" i="19"/>
  <c r="S223" i="19"/>
  <c r="T223" i="19"/>
  <c r="F224" i="19"/>
  <c r="S224" i="19"/>
  <c r="T224" i="19"/>
  <c r="F225" i="19"/>
  <c r="S225" i="19"/>
  <c r="T225" i="19"/>
  <c r="F226" i="19"/>
  <c r="S226" i="19"/>
  <c r="T226" i="19"/>
  <c r="F187" i="19"/>
  <c r="S187" i="19"/>
  <c r="T187" i="19"/>
  <c r="F188" i="19"/>
  <c r="S188" i="19"/>
  <c r="T188" i="19"/>
  <c r="F189" i="19"/>
  <c r="S189" i="19"/>
  <c r="T189" i="19"/>
  <c r="F190" i="19"/>
  <c r="S190" i="19"/>
  <c r="T190" i="19"/>
  <c r="F191" i="19"/>
  <c r="S191" i="19"/>
  <c r="T191" i="19"/>
  <c r="F192" i="19"/>
  <c r="S192" i="19"/>
  <c r="T192" i="19"/>
  <c r="F193" i="19"/>
  <c r="S193" i="19"/>
  <c r="T193" i="19"/>
  <c r="F194" i="19"/>
  <c r="S194" i="19"/>
  <c r="T194" i="19"/>
  <c r="F195" i="19"/>
  <c r="S195" i="19"/>
  <c r="T195" i="19"/>
  <c r="F196" i="19"/>
  <c r="S196" i="19"/>
  <c r="T196" i="19"/>
  <c r="F197" i="19"/>
  <c r="S197" i="19"/>
  <c r="T197" i="19"/>
  <c r="F198" i="19"/>
  <c r="S198" i="19"/>
  <c r="T198" i="19"/>
  <c r="F199" i="19"/>
  <c r="S199" i="19"/>
  <c r="T199" i="19"/>
  <c r="F200" i="19"/>
  <c r="S200" i="19"/>
  <c r="T200" i="19"/>
  <c r="F670" i="19"/>
  <c r="S670" i="19"/>
  <c r="T670" i="19"/>
  <c r="F671" i="19"/>
  <c r="S671" i="19"/>
  <c r="T671" i="19"/>
  <c r="F673" i="19"/>
  <c r="S673" i="19"/>
  <c r="T673" i="19"/>
  <c r="F674" i="19"/>
  <c r="S674" i="19"/>
  <c r="T674" i="19"/>
  <c r="F678" i="19"/>
  <c r="S678" i="19"/>
  <c r="T678" i="19"/>
  <c r="F593" i="19"/>
  <c r="S593" i="19"/>
  <c r="T593" i="19"/>
  <c r="F595" i="19"/>
  <c r="S595" i="19"/>
  <c r="T595" i="19"/>
  <c r="F601" i="19"/>
  <c r="S601" i="19"/>
  <c r="T601" i="19"/>
  <c r="F602" i="19"/>
  <c r="S602" i="19"/>
  <c r="T602" i="19"/>
  <c r="F603" i="19"/>
  <c r="S603" i="19"/>
  <c r="T603" i="19"/>
  <c r="F605" i="19"/>
  <c r="S605" i="19"/>
  <c r="T605" i="19"/>
  <c r="F609" i="19"/>
  <c r="S609" i="19"/>
  <c r="T609" i="19"/>
  <c r="F611" i="19"/>
  <c r="S611" i="19"/>
  <c r="T611" i="19"/>
  <c r="F612" i="19"/>
  <c r="S612" i="19"/>
  <c r="T612" i="19"/>
  <c r="F613" i="19"/>
  <c r="S613" i="19"/>
  <c r="T613" i="19"/>
  <c r="F621" i="19"/>
  <c r="S621" i="19"/>
  <c r="T621" i="19"/>
  <c r="F626" i="19"/>
  <c r="S626" i="19"/>
  <c r="T626" i="19"/>
  <c r="F627" i="19"/>
  <c r="S627" i="19"/>
  <c r="T627" i="19"/>
  <c r="F628" i="19"/>
  <c r="S628" i="19"/>
  <c r="T628" i="19"/>
  <c r="F631" i="19"/>
  <c r="S631" i="19"/>
  <c r="T631" i="19"/>
  <c r="F635" i="19"/>
  <c r="S635" i="19"/>
  <c r="T635" i="19"/>
  <c r="F636" i="19"/>
  <c r="S636" i="19"/>
  <c r="T636" i="19"/>
  <c r="F637" i="19"/>
  <c r="S637" i="19"/>
  <c r="T637" i="19"/>
  <c r="F638" i="19"/>
  <c r="S638" i="19"/>
  <c r="T638" i="19"/>
  <c r="F639" i="19"/>
  <c r="S639" i="19"/>
  <c r="T639" i="19"/>
  <c r="F643" i="19"/>
  <c r="S643" i="19"/>
  <c r="T643" i="19"/>
  <c r="F644" i="19"/>
  <c r="S644" i="19"/>
  <c r="T644" i="19"/>
  <c r="F646" i="19"/>
  <c r="S646" i="19"/>
  <c r="T646" i="19"/>
  <c r="F647" i="19"/>
  <c r="S647" i="19"/>
  <c r="T647" i="19"/>
  <c r="F648" i="19"/>
  <c r="S648" i="19"/>
  <c r="T648" i="19"/>
  <c r="F649" i="19"/>
  <c r="S649" i="19"/>
  <c r="T649" i="19"/>
  <c r="F651" i="19"/>
  <c r="S651" i="19"/>
  <c r="T651" i="19"/>
  <c r="F652" i="19"/>
  <c r="S652" i="19"/>
  <c r="T652" i="19"/>
  <c r="F653" i="19"/>
  <c r="S653" i="19"/>
  <c r="T653" i="19"/>
  <c r="F654" i="19"/>
  <c r="S654" i="19"/>
  <c r="T654" i="19"/>
  <c r="F656" i="19"/>
  <c r="S656" i="19"/>
  <c r="T656" i="19"/>
  <c r="F589" i="19"/>
  <c r="S589" i="19"/>
  <c r="T589" i="19"/>
  <c r="F590" i="19"/>
  <c r="S590" i="19"/>
  <c r="T590" i="19"/>
  <c r="F530" i="19"/>
  <c r="S530" i="19"/>
  <c r="T530" i="19"/>
  <c r="F345" i="19"/>
  <c r="S345" i="19"/>
  <c r="T345" i="19"/>
  <c r="F282" i="19"/>
  <c r="S282" i="19"/>
  <c r="T282" i="19"/>
  <c r="F283" i="19"/>
  <c r="S283" i="19"/>
  <c r="T283" i="19"/>
  <c r="F284" i="19"/>
  <c r="S284" i="19"/>
  <c r="T284" i="19"/>
  <c r="F285" i="19"/>
  <c r="S285" i="19"/>
  <c r="T285" i="19"/>
  <c r="F286" i="19"/>
  <c r="S286" i="19"/>
  <c r="T286" i="19"/>
  <c r="F287" i="19"/>
  <c r="S287" i="19"/>
  <c r="T287" i="19"/>
  <c r="F288" i="19"/>
  <c r="S288" i="19"/>
  <c r="T288" i="19"/>
  <c r="F289" i="19"/>
  <c r="S289" i="19"/>
  <c r="T289" i="19"/>
  <c r="F290" i="19"/>
  <c r="S290" i="19"/>
  <c r="T290" i="19"/>
  <c r="F291" i="19"/>
  <c r="S291" i="19"/>
  <c r="T291" i="19"/>
  <c r="F292" i="19"/>
  <c r="S292" i="19"/>
  <c r="T292" i="19"/>
  <c r="F293" i="19"/>
  <c r="S293" i="19"/>
  <c r="T293" i="19"/>
  <c r="F294" i="19"/>
  <c r="S294" i="19"/>
  <c r="T294" i="19"/>
  <c r="F402" i="19"/>
  <c r="S402" i="19"/>
  <c r="T402" i="19"/>
  <c r="F408" i="19"/>
  <c r="S408" i="19"/>
  <c r="T408" i="19"/>
  <c r="F442" i="19"/>
  <c r="S442" i="19"/>
  <c r="T442" i="19"/>
  <c r="F444" i="19"/>
  <c r="S444" i="19"/>
  <c r="T444" i="19"/>
  <c r="F447" i="19"/>
  <c r="S447" i="19"/>
  <c r="T447" i="19"/>
  <c r="F448" i="19"/>
  <c r="S448" i="19"/>
  <c r="T448" i="19"/>
  <c r="F449" i="19"/>
  <c r="S449" i="19"/>
  <c r="T449" i="19"/>
  <c r="F451" i="19"/>
  <c r="S451" i="19"/>
  <c r="T451" i="19"/>
  <c r="F452" i="19"/>
  <c r="S452" i="19"/>
  <c r="T452" i="19"/>
  <c r="F453" i="19"/>
  <c r="S453" i="19"/>
  <c r="T453" i="19"/>
  <c r="F475" i="19"/>
  <c r="S475" i="19"/>
  <c r="T475" i="19"/>
  <c r="F478" i="19"/>
  <c r="S478" i="19"/>
  <c r="T478" i="19"/>
  <c r="F479" i="19"/>
  <c r="S479" i="19"/>
  <c r="T479" i="19"/>
  <c r="F487" i="19"/>
  <c r="S487" i="19"/>
  <c r="T487" i="19"/>
  <c r="F488" i="19"/>
  <c r="S488" i="19"/>
  <c r="T488" i="19"/>
  <c r="F526" i="19"/>
  <c r="S526" i="19"/>
  <c r="T526" i="19"/>
  <c r="F591" i="19"/>
  <c r="S591" i="19"/>
  <c r="T591" i="19"/>
  <c r="F592" i="19"/>
  <c r="S592" i="19"/>
  <c r="T592" i="19"/>
  <c r="F594" i="19"/>
  <c r="S594" i="19"/>
  <c r="T594" i="19"/>
  <c r="F596" i="19"/>
  <c r="S596" i="19"/>
  <c r="T596" i="19"/>
  <c r="F597" i="19"/>
  <c r="S597" i="19"/>
  <c r="T597" i="19"/>
  <c r="F598" i="19"/>
  <c r="S598" i="19"/>
  <c r="T598" i="19"/>
  <c r="F599" i="19"/>
  <c r="S599" i="19"/>
  <c r="T599" i="19"/>
  <c r="F600" i="19"/>
  <c r="S600" i="19"/>
  <c r="T600" i="19"/>
  <c r="F604" i="19"/>
  <c r="S604" i="19"/>
  <c r="T604" i="19"/>
  <c r="F606" i="19"/>
  <c r="S606" i="19"/>
  <c r="T606" i="19"/>
  <c r="F607" i="19"/>
  <c r="S607" i="19"/>
  <c r="T607" i="19"/>
  <c r="F608" i="19"/>
  <c r="S608" i="19"/>
  <c r="T608" i="19"/>
  <c r="F610" i="19"/>
  <c r="S610" i="19"/>
  <c r="T610" i="19"/>
  <c r="F614" i="19"/>
  <c r="S614" i="19"/>
  <c r="T614" i="19"/>
  <c r="F615" i="19"/>
  <c r="S615" i="19"/>
  <c r="T615" i="19"/>
  <c r="F616" i="19"/>
  <c r="S616" i="19"/>
  <c r="T616" i="19"/>
  <c r="F617" i="19"/>
  <c r="S617" i="19"/>
  <c r="T617" i="19"/>
  <c r="F618" i="19"/>
  <c r="S618" i="19"/>
  <c r="T618" i="19"/>
  <c r="F619" i="19"/>
  <c r="S619" i="19"/>
  <c r="T619" i="19"/>
  <c r="F620" i="19"/>
  <c r="S620" i="19"/>
  <c r="T620" i="19"/>
  <c r="F622" i="19"/>
  <c r="S622" i="19"/>
  <c r="T622" i="19"/>
  <c r="F623" i="19"/>
  <c r="S623" i="19"/>
  <c r="T623" i="19"/>
  <c r="F624" i="19"/>
  <c r="S624" i="19"/>
  <c r="T624" i="19"/>
  <c r="F625" i="19"/>
  <c r="S625" i="19"/>
  <c r="T625" i="19"/>
  <c r="F629" i="19"/>
  <c r="S629" i="19"/>
  <c r="T629" i="19"/>
  <c r="F630" i="19"/>
  <c r="S630" i="19"/>
  <c r="T630" i="19"/>
  <c r="F632" i="19"/>
  <c r="S632" i="19"/>
  <c r="T632" i="19"/>
  <c r="F633" i="19"/>
  <c r="S633" i="19"/>
  <c r="T633" i="19"/>
  <c r="F634" i="19"/>
  <c r="S634" i="19"/>
  <c r="T634" i="19"/>
  <c r="F640" i="19"/>
  <c r="S640" i="19"/>
  <c r="T640" i="19"/>
  <c r="F641" i="19"/>
  <c r="S641" i="19"/>
  <c r="T641" i="19"/>
  <c r="F642" i="19"/>
  <c r="S642" i="19"/>
  <c r="T642" i="19"/>
  <c r="F645" i="19"/>
  <c r="S645" i="19"/>
  <c r="T645" i="19"/>
  <c r="F650" i="19"/>
  <c r="S650" i="19"/>
  <c r="T650" i="19"/>
  <c r="F655" i="19"/>
  <c r="S655" i="19"/>
  <c r="T655" i="19"/>
  <c r="F657" i="19"/>
  <c r="S657" i="19"/>
  <c r="T657" i="19"/>
  <c r="F658" i="19"/>
  <c r="S658" i="19"/>
  <c r="T658" i="19"/>
  <c r="F659" i="19"/>
  <c r="S659" i="19"/>
  <c r="T659" i="19"/>
  <c r="F660" i="19"/>
  <c r="S660" i="19"/>
  <c r="T660" i="19"/>
  <c r="F661" i="19"/>
  <c r="S661" i="19"/>
  <c r="T661" i="19"/>
  <c r="F662" i="19"/>
  <c r="S662" i="19"/>
  <c r="T662" i="19"/>
  <c r="F663" i="19"/>
  <c r="S663" i="19"/>
  <c r="T663" i="19"/>
  <c r="F664" i="19"/>
  <c r="S664" i="19"/>
  <c r="T664" i="19"/>
  <c r="F665" i="19"/>
  <c r="S665" i="19"/>
  <c r="T665" i="19"/>
  <c r="F666" i="19"/>
  <c r="S666" i="19"/>
  <c r="T666" i="19"/>
  <c r="F667" i="19"/>
  <c r="S667" i="19"/>
  <c r="T667" i="19"/>
  <c r="F668" i="19"/>
  <c r="S668" i="19"/>
  <c r="T668" i="19"/>
  <c r="F669" i="19"/>
  <c r="S669" i="19"/>
  <c r="T669" i="19"/>
  <c r="F672" i="19"/>
  <c r="S672" i="19"/>
  <c r="T672" i="19"/>
  <c r="F675" i="19"/>
  <c r="S675" i="19"/>
  <c r="T675" i="19"/>
  <c r="F676" i="19"/>
  <c r="S676" i="19"/>
  <c r="T676" i="19"/>
  <c r="F677" i="19"/>
  <c r="S677" i="19"/>
  <c r="T677" i="19"/>
  <c r="F894" i="19"/>
  <c r="S894" i="19"/>
  <c r="F895" i="19"/>
  <c r="T895" i="19"/>
  <c r="F896" i="19"/>
  <c r="T896" i="19"/>
  <c r="F899" i="19"/>
  <c r="S899" i="19"/>
  <c r="T899" i="19"/>
  <c r="F900" i="19"/>
  <c r="S900" i="19"/>
  <c r="T900" i="19"/>
  <c r="F901" i="19"/>
  <c r="S901" i="19"/>
  <c r="T901" i="19"/>
  <c r="F902" i="19"/>
  <c r="S902" i="19"/>
  <c r="T902" i="19"/>
  <c r="F903" i="19"/>
  <c r="S903" i="19"/>
  <c r="T903" i="19"/>
  <c r="F904" i="19"/>
  <c r="S904" i="19"/>
  <c r="T904" i="19"/>
  <c r="F905" i="19"/>
  <c r="S905" i="19"/>
  <c r="T905" i="19"/>
  <c r="F880" i="19"/>
  <c r="S880" i="19"/>
  <c r="T880" i="19"/>
  <c r="F882" i="19"/>
  <c r="S882" i="19"/>
  <c r="T882" i="19"/>
  <c r="F884" i="19"/>
  <c r="S884" i="19"/>
  <c r="T884" i="19"/>
  <c r="F867" i="19"/>
  <c r="S867" i="19"/>
  <c r="T867" i="19"/>
  <c r="F879" i="19"/>
  <c r="S879" i="19"/>
  <c r="T879" i="19"/>
  <c r="F881" i="19"/>
  <c r="S881" i="19"/>
  <c r="T881" i="19"/>
  <c r="F883" i="19"/>
  <c r="S883" i="19"/>
  <c r="T883" i="19"/>
  <c r="F919" i="19"/>
  <c r="S919" i="19"/>
  <c r="T919" i="19"/>
  <c r="F862" i="19"/>
  <c r="S862" i="19"/>
  <c r="T862" i="19"/>
  <c r="F614" i="20"/>
  <c r="F615" i="20"/>
  <c r="F619" i="20"/>
  <c r="Q614" i="20" a="1"/>
  <c r="Q614" i="20" s="1"/>
  <c r="Q615" i="20" a="1"/>
  <c r="Q615" i="20" s="1"/>
  <c r="F607" i="20"/>
  <c r="F613" i="20"/>
  <c r="Q605" i="20" a="1"/>
  <c r="Q605" i="20" s="1"/>
  <c r="Q606" i="20" a="1"/>
  <c r="Q606" i="20" s="1"/>
  <c r="Q607" i="20" a="1"/>
  <c r="Q607" i="20" s="1"/>
  <c r="Q609" i="20" a="1"/>
  <c r="Q609" i="20" s="1"/>
  <c r="Q610" i="20" a="1"/>
  <c r="Q610" i="20" s="1"/>
  <c r="Q613" i="20" a="1"/>
  <c r="Q613" i="20" s="1"/>
  <c r="Q612" i="20" a="1"/>
  <c r="Q612" i="20" s="1"/>
  <c r="Q600" i="20" a="1"/>
  <c r="Q600" i="20" s="1"/>
  <c r="Q601" i="20" a="1"/>
  <c r="Q601" i="20" s="1"/>
  <c r="Q602" i="20" a="1"/>
  <c r="Q602" i="20" s="1"/>
  <c r="Q603" i="20" a="1"/>
  <c r="Q603" i="20" s="1"/>
  <c r="Q604" i="20" a="1"/>
  <c r="Q604" i="20" s="1"/>
  <c r="Q592" i="20" a="1"/>
  <c r="Q592" i="20" s="1"/>
  <c r="Q593" i="20" a="1"/>
  <c r="Q593" i="20" s="1"/>
  <c r="Q594" i="20" a="1"/>
  <c r="Q594" i="20" s="1"/>
  <c r="Q595" i="20" a="1"/>
  <c r="Q595" i="20" s="1"/>
  <c r="Q596" i="20" a="1"/>
  <c r="Q596" i="20" s="1"/>
  <c r="Q597" i="20" a="1"/>
  <c r="Q597" i="20" s="1"/>
  <c r="Q598" i="20" a="1"/>
  <c r="Q598" i="20" s="1"/>
  <c r="Q599" i="20" a="1"/>
  <c r="Q599" i="20" s="1"/>
  <c r="Q590" i="20" a="1"/>
  <c r="Q590" i="20" s="1"/>
  <c r="Q591" i="20" a="1"/>
  <c r="Q591" i="20" s="1"/>
  <c r="Q589" i="20" a="1"/>
  <c r="Q589" i="20" s="1"/>
  <c r="F586" i="20"/>
  <c r="Q586" i="20" a="1"/>
  <c r="Q586" i="20" s="1"/>
  <c r="Q588" i="20" a="1"/>
  <c r="Q588" i="20" s="1"/>
  <c r="F585" i="20"/>
  <c r="Q585" i="20" a="1"/>
  <c r="Q585" i="20" s="1"/>
  <c r="Q578" i="20" a="1"/>
  <c r="Q578" i="20" s="1"/>
  <c r="F64" i="20"/>
  <c r="Q64" i="20" a="1"/>
  <c r="Q64" i="20" s="1"/>
  <c r="F63" i="20"/>
  <c r="Q63" i="20" a="1"/>
  <c r="Q63" i="20" s="1"/>
  <c r="E1514" i="33"/>
  <c r="B758" i="15"/>
  <c r="C1337" i="18"/>
  <c r="B1337" i="18" s="1"/>
  <c r="C1333" i="18"/>
  <c r="B1333" i="18" s="1"/>
  <c r="C1334" i="18"/>
  <c r="B1334" i="18" s="1"/>
  <c r="C1335" i="18"/>
  <c r="B1335" i="18" s="1"/>
  <c r="C1336" i="18"/>
  <c r="C1332" i="18"/>
  <c r="B1332" i="18" s="1"/>
  <c r="C1331" i="18"/>
  <c r="C1325" i="18"/>
  <c r="B1325" i="18" s="1"/>
  <c r="C1326" i="18"/>
  <c r="B1326" i="18" s="1"/>
  <c r="C1327" i="18"/>
  <c r="B1327" i="18" s="1"/>
  <c r="C1328" i="18"/>
  <c r="B1328" i="18" s="1"/>
  <c r="C1329" i="18"/>
  <c r="C1330" i="18"/>
  <c r="C1324" i="18"/>
  <c r="B1324" i="18" s="1"/>
  <c r="C1319" i="18"/>
  <c r="B1319" i="18" s="1"/>
  <c r="C1320" i="18"/>
  <c r="B1320" i="18" s="1"/>
  <c r="C1321" i="18"/>
  <c r="B1321" i="18" s="1"/>
  <c r="C1322" i="18"/>
  <c r="B1322" i="18" s="1"/>
  <c r="C1323" i="18"/>
  <c r="B1323" i="18" s="1"/>
  <c r="C1318" i="18"/>
  <c r="B860" i="15"/>
  <c r="B859" i="15"/>
  <c r="B858" i="15"/>
  <c r="B857" i="15"/>
  <c r="B856" i="15"/>
  <c r="C1296" i="18"/>
  <c r="C1293" i="18"/>
  <c r="B1293" i="18" s="1"/>
  <c r="C1291" i="18"/>
  <c r="C1315" i="18"/>
  <c r="B1315" i="18" s="1"/>
  <c r="C1312" i="18"/>
  <c r="C1311" i="18"/>
  <c r="C1317" i="18"/>
  <c r="C1316" i="18"/>
  <c r="C1314" i="18"/>
  <c r="C1313" i="18"/>
  <c r="C1310" i="18"/>
  <c r="B1310" i="18" s="1"/>
  <c r="C1309" i="18"/>
  <c r="C1308" i="18"/>
  <c r="B1308" i="18" s="1"/>
  <c r="C1307" i="18"/>
  <c r="C1306" i="18"/>
  <c r="B1306" i="18" s="1"/>
  <c r="C1305" i="18"/>
  <c r="B1305" i="18" s="1"/>
  <c r="C1304" i="18"/>
  <c r="C1303" i="18"/>
  <c r="B1303" i="18" s="1"/>
  <c r="C1302" i="18"/>
  <c r="B1302" i="18" s="1"/>
  <c r="B855" i="15"/>
  <c r="B860" i="1"/>
  <c r="B859" i="1"/>
  <c r="B858" i="1"/>
  <c r="B857" i="1"/>
  <c r="B856" i="1"/>
  <c r="C1301" i="18"/>
  <c r="B1301" i="18" s="1"/>
  <c r="C1300" i="18"/>
  <c r="B1300" i="18" s="1"/>
  <c r="C1299" i="18"/>
  <c r="B1299" i="18" s="1"/>
  <c r="C1298" i="18"/>
  <c r="B1298" i="18" s="1"/>
  <c r="C1297" i="18"/>
  <c r="B1297" i="18" s="1"/>
  <c r="G3" i="31"/>
  <c r="G4" i="31"/>
  <c r="G5" i="31"/>
  <c r="G6" i="31"/>
  <c r="G7" i="31"/>
  <c r="G8" i="31"/>
  <c r="G9" i="31"/>
  <c r="G10" i="31"/>
  <c r="G11" i="31"/>
  <c r="G12" i="31"/>
  <c r="G13" i="31"/>
  <c r="G14" i="31"/>
  <c r="G15" i="31"/>
  <c r="G16" i="31"/>
  <c r="G17" i="31"/>
  <c r="G18" i="31"/>
  <c r="G19" i="31"/>
  <c r="G20" i="31"/>
  <c r="G21" i="31"/>
  <c r="G22" i="31"/>
  <c r="G23" i="31"/>
  <c r="G24" i="31"/>
  <c r="G25" i="31"/>
  <c r="G26" i="31"/>
  <c r="G27" i="31"/>
  <c r="G28" i="31"/>
  <c r="G29" i="31"/>
  <c r="G2" i="31"/>
  <c r="U3" i="31"/>
  <c r="U4" i="31"/>
  <c r="U5" i="31"/>
  <c r="U6" i="31"/>
  <c r="U7" i="31"/>
  <c r="U8" i="31"/>
  <c r="U9" i="31"/>
  <c r="U10" i="31"/>
  <c r="U11" i="31"/>
  <c r="U12" i="31"/>
  <c r="U13" i="31"/>
  <c r="U14" i="31"/>
  <c r="U15" i="31"/>
  <c r="U16" i="31"/>
  <c r="U17" i="31"/>
  <c r="U18" i="31"/>
  <c r="U19" i="31"/>
  <c r="U20" i="31"/>
  <c r="U21" i="31"/>
  <c r="U22" i="31"/>
  <c r="U23" i="31"/>
  <c r="U24" i="31"/>
  <c r="U25" i="31"/>
  <c r="U26" i="31"/>
  <c r="U27" i="31"/>
  <c r="U28" i="31"/>
  <c r="U29" i="31"/>
  <c r="U2" i="31"/>
  <c r="C1295" i="18"/>
  <c r="C1294" i="18"/>
  <c r="C1287" i="18"/>
  <c r="C1237" i="18"/>
  <c r="B1237" i="18" s="1"/>
  <c r="C1229" i="18"/>
  <c r="B1229" i="18" s="1"/>
  <c r="C1213" i="18"/>
  <c r="C1209" i="18"/>
  <c r="B1209" i="18" s="1"/>
  <c r="C1205" i="18"/>
  <c r="C1197" i="18"/>
  <c r="I733" i="20" l="1"/>
  <c r="I732" i="20"/>
  <c r="I69" i="21"/>
  <c r="J69" i="21"/>
  <c r="I48" i="21"/>
  <c r="J48" i="21"/>
  <c r="I51" i="21"/>
  <c r="I45" i="21"/>
  <c r="J51" i="21"/>
  <c r="J46" i="21"/>
  <c r="J45" i="21"/>
  <c r="I46" i="21"/>
  <c r="I52" i="21"/>
  <c r="J52" i="21"/>
  <c r="I176" i="21"/>
  <c r="I177" i="21"/>
  <c r="I47" i="21"/>
  <c r="I178" i="21"/>
  <c r="J47" i="21"/>
  <c r="I181" i="21"/>
  <c r="I182" i="21"/>
  <c r="I183" i="21"/>
  <c r="J40" i="21"/>
  <c r="I670" i="20"/>
  <c r="I671" i="20"/>
  <c r="I128" i="20"/>
  <c r="I658" i="20"/>
  <c r="I659" i="20"/>
  <c r="I660" i="20"/>
  <c r="I661" i="20"/>
  <c r="I662" i="20"/>
  <c r="I663" i="20"/>
  <c r="I664" i="20"/>
  <c r="I665" i="20"/>
  <c r="I666" i="20"/>
  <c r="I667" i="20"/>
  <c r="I668" i="20"/>
  <c r="I669" i="20"/>
  <c r="I563" i="20"/>
  <c r="I141" i="21"/>
  <c r="J141" i="21"/>
  <c r="I40" i="21"/>
  <c r="I184" i="21"/>
  <c r="J184" i="21"/>
  <c r="J176" i="21"/>
  <c r="J177" i="21"/>
  <c r="J178" i="21"/>
  <c r="J181" i="21"/>
  <c r="J182" i="21"/>
  <c r="J183" i="21"/>
  <c r="I69" i="22"/>
  <c r="I64" i="22"/>
  <c r="J69" i="22"/>
  <c r="J64" i="22"/>
  <c r="I65" i="22"/>
  <c r="J65" i="22"/>
  <c r="I63" i="22"/>
  <c r="J63" i="22"/>
  <c r="I68" i="22"/>
  <c r="J68" i="22"/>
  <c r="I66" i="22"/>
  <c r="J67" i="22"/>
  <c r="J66" i="22"/>
  <c r="I67" i="22"/>
  <c r="I60" i="21"/>
  <c r="J60" i="21"/>
  <c r="I583" i="20"/>
  <c r="I652" i="20"/>
  <c r="I130" i="21"/>
  <c r="I131" i="21"/>
  <c r="J107" i="21"/>
  <c r="J130" i="21"/>
  <c r="I107" i="21"/>
  <c r="J131" i="21"/>
  <c r="J157" i="21"/>
  <c r="J158" i="21"/>
  <c r="J162" i="21"/>
  <c r="I68" i="21"/>
  <c r="J68" i="21"/>
  <c r="I145" i="21"/>
  <c r="I153" i="21"/>
  <c r="I146" i="21"/>
  <c r="J145" i="21"/>
  <c r="I140" i="21"/>
  <c r="J146" i="21"/>
  <c r="J140" i="21"/>
  <c r="J153" i="21"/>
  <c r="I49" i="21"/>
  <c r="I157" i="21"/>
  <c r="I158" i="21"/>
  <c r="J49" i="21"/>
  <c r="I162" i="21"/>
  <c r="I543" i="20"/>
  <c r="I155" i="21"/>
  <c r="J152" i="21"/>
  <c r="I150" i="21"/>
  <c r="J154" i="21"/>
  <c r="J150" i="21"/>
  <c r="J155" i="21"/>
  <c r="I144" i="21"/>
  <c r="J144" i="21"/>
  <c r="I161" i="21"/>
  <c r="J161" i="21"/>
  <c r="I152" i="21"/>
  <c r="I154" i="21"/>
  <c r="I608" i="20"/>
  <c r="I135" i="21"/>
  <c r="J135" i="21"/>
  <c r="I136" i="21"/>
  <c r="J136" i="21"/>
  <c r="I611" i="20"/>
  <c r="I587" i="20"/>
  <c r="B1307" i="18"/>
  <c r="B1309" i="18"/>
  <c r="B1318" i="18"/>
  <c r="B1295" i="18"/>
  <c r="B1296" i="18"/>
  <c r="J167" i="21"/>
  <c r="J164" i="21"/>
  <c r="I164" i="21"/>
  <c r="I166" i="21"/>
  <c r="J166" i="21"/>
  <c r="I167" i="21"/>
  <c r="B1331" i="18"/>
  <c r="B1314" i="18"/>
  <c r="B1317" i="18"/>
  <c r="B1336" i="18"/>
  <c r="B1313" i="18"/>
  <c r="B1330" i="18"/>
  <c r="B1329" i="18"/>
  <c r="B1287" i="18"/>
  <c r="B1312" i="18"/>
  <c r="B1291" i="18"/>
  <c r="B1316" i="18"/>
  <c r="B1304" i="18"/>
  <c r="B1311" i="18"/>
  <c r="B1294" i="18"/>
  <c r="B1213" i="18"/>
  <c r="B1197" i="18"/>
  <c r="B1205" i="18"/>
  <c r="E330" i="33"/>
  <c r="E338" i="33"/>
  <c r="E1275" i="33"/>
  <c r="E1278" i="33"/>
  <c r="F55" i="28"/>
  <c r="F60" i="28"/>
  <c r="F51" i="28"/>
  <c r="F67" i="28"/>
  <c r="F17" i="28"/>
  <c r="F24" i="28"/>
  <c r="F66" i="28"/>
  <c r="F48" i="28"/>
  <c r="F36" i="28"/>
  <c r="F21" i="28"/>
  <c r="F29" i="28"/>
  <c r="F38" i="28"/>
  <c r="F32" i="28"/>
  <c r="F54" i="28"/>
  <c r="F6" i="28"/>
  <c r="S55" i="28"/>
  <c r="S60" i="28"/>
  <c r="S51" i="28"/>
  <c r="S67" i="28"/>
  <c r="S17" i="28"/>
  <c r="S24" i="28"/>
  <c r="S15" i="28"/>
  <c r="S66" i="28"/>
  <c r="S48" i="28"/>
  <c r="S36" i="28"/>
  <c r="S21" i="28"/>
  <c r="S29" i="28"/>
  <c r="S38" i="28"/>
  <c r="S32" i="28"/>
  <c r="S54" i="28"/>
  <c r="Y55" i="28" a="1"/>
  <c r="Y55" i="28" s="1"/>
  <c r="Y60" i="28" a="1"/>
  <c r="Y60" i="28" s="1"/>
  <c r="Y51" i="28" a="1"/>
  <c r="Y51" i="28" s="1"/>
  <c r="Y67" i="28" a="1"/>
  <c r="Y67" i="28" s="1"/>
  <c r="Y17" i="28" a="1"/>
  <c r="Y17" i="28" s="1"/>
  <c r="Y24" i="28" a="1"/>
  <c r="Y24" i="28" s="1"/>
  <c r="Y15" i="28" a="1"/>
  <c r="Y15" i="28" s="1"/>
  <c r="Y66" i="28" a="1"/>
  <c r="Y66" i="28" s="1"/>
  <c r="Y48" i="28" a="1"/>
  <c r="Y48" i="28" s="1"/>
  <c r="Y36" i="28" a="1"/>
  <c r="Y36" i="28" s="1"/>
  <c r="Y21" i="28" a="1"/>
  <c r="Y21" i="28" s="1"/>
  <c r="Y29" i="28" a="1"/>
  <c r="Y29" i="28" s="1"/>
  <c r="Y38" i="28" a="1"/>
  <c r="Y38" i="28" s="1"/>
  <c r="Y32" i="28" a="1"/>
  <c r="Y32" i="28" s="1"/>
  <c r="Y54" i="28" a="1"/>
  <c r="Y54" i="28" s="1"/>
  <c r="Y6" i="28" a="1"/>
  <c r="Y6" i="28" s="1"/>
  <c r="F11" i="28"/>
  <c r="S11" i="28"/>
  <c r="Y11" i="28" a="1"/>
  <c r="Y11" i="28" s="1"/>
  <c r="F18" i="28"/>
  <c r="S18" i="28"/>
  <c r="Y18" i="28" a="1"/>
  <c r="Y18" i="28" s="1"/>
  <c r="F9" i="28"/>
  <c r="S9" i="28"/>
  <c r="Y9" i="28" a="1"/>
  <c r="Y9" i="28" s="1"/>
  <c r="F68" i="28"/>
  <c r="F62" i="28"/>
  <c r="F63" i="28"/>
  <c r="S68" i="28"/>
  <c r="S62" i="28"/>
  <c r="S63" i="28"/>
  <c r="Y68" i="28" a="1"/>
  <c r="Y68" i="28" s="1"/>
  <c r="Y62" i="28" a="1"/>
  <c r="Y62" i="28" s="1"/>
  <c r="Y63" i="28" a="1"/>
  <c r="Y63" i="28" s="1"/>
  <c r="F58" i="28"/>
  <c r="S58" i="28"/>
  <c r="Y58" i="28" a="1"/>
  <c r="Y58" i="28" s="1"/>
  <c r="F44" i="28"/>
  <c r="S44" i="28"/>
  <c r="Y44" i="28" a="1"/>
  <c r="Y44" i="28" s="1"/>
  <c r="F41" i="28"/>
  <c r="S41" i="28"/>
  <c r="Y41" i="28" a="1"/>
  <c r="Y41" i="28" s="1"/>
  <c r="L640" i="15" a="1"/>
  <c r="L640" i="15" s="1"/>
  <c r="P640" i="15" a="1"/>
  <c r="P640" i="15" s="1"/>
  <c r="R640" i="15" a="1"/>
  <c r="R640" i="15" s="1"/>
  <c r="L644" i="15" a="1"/>
  <c r="L644" i="15" s="1"/>
  <c r="L643" i="15" a="1"/>
  <c r="L643" i="15" s="1"/>
  <c r="L642" i="15" a="1"/>
  <c r="L642" i="15" s="1"/>
  <c r="L641" i="15" a="1"/>
  <c r="L641" i="15" s="1"/>
  <c r="L637" i="15" a="1"/>
  <c r="L637" i="15" s="1"/>
  <c r="L636" i="15" a="1"/>
  <c r="L636" i="15" s="1"/>
  <c r="L635" i="15" a="1"/>
  <c r="L635" i="15" s="1"/>
  <c r="L634" i="15" a="1"/>
  <c r="L634" i="15" s="1"/>
  <c r="L633" i="15" a="1"/>
  <c r="L633" i="15" s="1"/>
  <c r="L632" i="15" a="1"/>
  <c r="L632" i="15" s="1"/>
  <c r="L631" i="15" a="1"/>
  <c r="L631" i="15" s="1"/>
  <c r="N645" i="15" a="1"/>
  <c r="N645" i="15" s="1"/>
  <c r="N644" i="15" a="1"/>
  <c r="N644" i="15" s="1"/>
  <c r="N643" i="15" a="1"/>
  <c r="N643" i="15" s="1"/>
  <c r="N642" i="15" a="1"/>
  <c r="N642" i="15" s="1"/>
  <c r="N641" i="15" a="1"/>
  <c r="N641" i="15" s="1"/>
  <c r="N637" i="15" a="1"/>
  <c r="N637" i="15" s="1"/>
  <c r="N639" i="15" a="1"/>
  <c r="N639" i="15" s="1"/>
  <c r="N636" i="15" a="1"/>
  <c r="N636" i="15" s="1"/>
  <c r="N635" i="15" a="1"/>
  <c r="N635" i="15" s="1"/>
  <c r="N634" i="15" a="1"/>
  <c r="N634" i="15" s="1"/>
  <c r="N633" i="15" a="1"/>
  <c r="N633" i="15" s="1"/>
  <c r="N632" i="15" a="1"/>
  <c r="N632" i="15" s="1"/>
  <c r="N631" i="15" a="1"/>
  <c r="N631" i="15" s="1"/>
  <c r="R645" i="15" a="1"/>
  <c r="R645" i="15" s="1"/>
  <c r="R644" i="15" a="1"/>
  <c r="R644" i="15" s="1"/>
  <c r="R643" i="15" a="1"/>
  <c r="R643" i="15" s="1"/>
  <c r="R642" i="15" a="1"/>
  <c r="R642" i="15" s="1"/>
  <c r="R641" i="15" a="1"/>
  <c r="R641" i="15" s="1"/>
  <c r="R639" i="15" a="1"/>
  <c r="R639" i="15" s="1"/>
  <c r="R637" i="15" a="1"/>
  <c r="R637" i="15" s="1"/>
  <c r="R636" i="15" a="1"/>
  <c r="R636" i="15" s="1"/>
  <c r="R635" i="15" a="1"/>
  <c r="R635" i="15" s="1"/>
  <c r="R634" i="15" a="1"/>
  <c r="R634" i="15" s="1"/>
  <c r="R633" i="15" a="1"/>
  <c r="R633" i="15" s="1"/>
  <c r="R632" i="15" a="1"/>
  <c r="R632" i="15" s="1"/>
  <c r="R631" i="15" a="1"/>
  <c r="R631" i="15" s="1"/>
  <c r="R228" i="15" a="1"/>
  <c r="R228" i="15" s="1"/>
  <c r="R227" i="15" a="1"/>
  <c r="R227" i="15" s="1"/>
  <c r="R226" i="15" a="1"/>
  <c r="R226" i="15" s="1"/>
  <c r="R225" i="15" a="1"/>
  <c r="R225" i="15" s="1"/>
  <c r="R224" i="15" a="1"/>
  <c r="R224" i="15" s="1"/>
  <c r="R223" i="15" a="1"/>
  <c r="R223" i="15" s="1"/>
  <c r="R222" i="15" a="1"/>
  <c r="R222" i="15" s="1"/>
  <c r="R221" i="15" a="1"/>
  <c r="R221" i="15" s="1"/>
  <c r="R220" i="15" a="1"/>
  <c r="R220" i="15" s="1"/>
  <c r="R219" i="15" a="1"/>
  <c r="R219" i="15" s="1"/>
  <c r="R218" i="15" a="1"/>
  <c r="R218" i="15" s="1"/>
  <c r="R217" i="15" a="1"/>
  <c r="R217" i="15" s="1"/>
  <c r="R216" i="15" a="1"/>
  <c r="R216" i="15" s="1"/>
  <c r="R215" i="15" a="1"/>
  <c r="R215" i="15" s="1"/>
  <c r="R214" i="15" a="1"/>
  <c r="R214" i="15" s="1"/>
  <c r="R213" i="15" a="1"/>
  <c r="R213" i="15" s="1"/>
  <c r="R212" i="15" a="1"/>
  <c r="R212" i="15" s="1"/>
  <c r="R211" i="15" a="1"/>
  <c r="R211" i="15" s="1"/>
  <c r="R210" i="15" a="1"/>
  <c r="R210" i="15" s="1"/>
  <c r="R209" i="15" a="1"/>
  <c r="R209" i="15" s="1"/>
  <c r="R208" i="15" a="1"/>
  <c r="R208" i="15" s="1"/>
  <c r="R207" i="15" a="1"/>
  <c r="R207" i="15" s="1"/>
  <c r="R206" i="15" a="1"/>
  <c r="R206" i="15" s="1"/>
  <c r="R205" i="15" a="1"/>
  <c r="R205" i="15" s="1"/>
  <c r="R204" i="15" a="1"/>
  <c r="R204" i="15" s="1"/>
  <c r="R203" i="15" a="1"/>
  <c r="R203" i="15" s="1"/>
  <c r="R202" i="15" a="1"/>
  <c r="R202" i="15" s="1"/>
  <c r="R201" i="15" a="1"/>
  <c r="R201" i="15" s="1"/>
  <c r="R200" i="15" a="1"/>
  <c r="R200" i="15" s="1"/>
  <c r="R199" i="15" a="1"/>
  <c r="R199" i="15" s="1"/>
  <c r="R198" i="15" a="1"/>
  <c r="R198" i="15" s="1"/>
  <c r="R197" i="15" a="1"/>
  <c r="R197" i="15" s="1"/>
  <c r="R196" i="15" a="1"/>
  <c r="R196" i="15" s="1"/>
  <c r="R21" i="15" a="1"/>
  <c r="R21" i="15" s="1"/>
  <c r="P641" i="15" a="1"/>
  <c r="P641" i="15" s="1"/>
  <c r="P639" i="15" a="1"/>
  <c r="P639" i="15" s="1"/>
  <c r="P637" i="15" a="1"/>
  <c r="P637" i="15" s="1"/>
  <c r="P636" i="15" a="1"/>
  <c r="P636" i="15" s="1"/>
  <c r="P635" i="15" a="1"/>
  <c r="P635" i="15" s="1"/>
  <c r="P634" i="15" a="1"/>
  <c r="P634" i="15" s="1"/>
  <c r="P633" i="15" a="1"/>
  <c r="P633" i="15" s="1"/>
  <c r="P631" i="15" a="1"/>
  <c r="P631" i="15" s="1"/>
  <c r="P228" i="15" a="1"/>
  <c r="P228" i="15" s="1"/>
  <c r="P225" i="15" a="1"/>
  <c r="P225" i="15" s="1"/>
  <c r="P224" i="15" a="1"/>
  <c r="P224" i="15" s="1"/>
  <c r="P222" i="15" a="1"/>
  <c r="P222" i="15" s="1"/>
  <c r="P221" i="15" a="1"/>
  <c r="P221" i="15" s="1"/>
  <c r="P219" i="15" a="1"/>
  <c r="P219" i="15" s="1"/>
  <c r="P216" i="15" a="1"/>
  <c r="P216" i="15" s="1"/>
  <c r="P215" i="15" a="1"/>
  <c r="P215" i="15" s="1"/>
  <c r="P214" i="15" a="1"/>
  <c r="P214" i="15" s="1"/>
  <c r="P213" i="15" a="1"/>
  <c r="P213" i="15" s="1"/>
  <c r="P211" i="15" a="1"/>
  <c r="P211" i="15" s="1"/>
  <c r="P210" i="15" a="1"/>
  <c r="P210" i="15" s="1"/>
  <c r="P209" i="15" a="1"/>
  <c r="P209" i="15" s="1"/>
  <c r="P208" i="15" a="1"/>
  <c r="P208" i="15" s="1"/>
  <c r="P207" i="15" a="1"/>
  <c r="P207" i="15" s="1"/>
  <c r="P206" i="15" a="1"/>
  <c r="P206" i="15" s="1"/>
  <c r="P205" i="15" a="1"/>
  <c r="P205" i="15" s="1"/>
  <c r="P203" i="15" a="1"/>
  <c r="P203" i="15" s="1"/>
  <c r="P202" i="15" a="1"/>
  <c r="P202" i="15" s="1"/>
  <c r="P199" i="15" a="1"/>
  <c r="P199" i="15" s="1"/>
  <c r="P197" i="15" a="1"/>
  <c r="P197" i="15" s="1"/>
  <c r="P196" i="15" a="1"/>
  <c r="P196" i="15" s="1"/>
  <c r="P21" i="15" a="1"/>
  <c r="P21" i="15" s="1"/>
  <c r="N21" i="15" a="1"/>
  <c r="N21" i="15" s="1"/>
  <c r="R735" i="15" a="1"/>
  <c r="R735" i="15" s="1"/>
  <c r="R734" i="15" a="1"/>
  <c r="R734" i="15" s="1"/>
  <c r="R630" i="15" a="1"/>
  <c r="R630" i="15" s="1"/>
  <c r="R629" i="15" a="1"/>
  <c r="R629" i="15" s="1"/>
  <c r="R628" i="15" a="1"/>
  <c r="R628" i="15" s="1"/>
  <c r="R627" i="15" a="1"/>
  <c r="R627" i="15" s="1"/>
  <c r="R626" i="15" a="1"/>
  <c r="R626" i="15" s="1"/>
  <c r="R95" i="15" a="1"/>
  <c r="R95" i="15" s="1"/>
  <c r="P735" i="15" a="1"/>
  <c r="P735" i="15" s="1"/>
  <c r="P629" i="15" a="1"/>
  <c r="P629" i="15" s="1"/>
  <c r="P626" i="15" a="1"/>
  <c r="P626" i="15" s="1"/>
  <c r="N734" i="15" a="1"/>
  <c r="N734" i="15" s="1"/>
  <c r="N735" i="15" a="1"/>
  <c r="N735" i="15" s="1"/>
  <c r="N630" i="15" a="1"/>
  <c r="N630" i="15" s="1"/>
  <c r="N629" i="15" a="1"/>
  <c r="N629" i="15" s="1"/>
  <c r="N628" i="15" a="1"/>
  <c r="N628" i="15" s="1"/>
  <c r="N627" i="15" a="1"/>
  <c r="N627" i="15" s="1"/>
  <c r="N626" i="15" a="1"/>
  <c r="N626" i="15" s="1"/>
  <c r="N95" i="15" a="1"/>
  <c r="N95" i="15" s="1"/>
  <c r="L630" i="15" a="1"/>
  <c r="L630" i="15" s="1"/>
  <c r="L629" i="15" a="1"/>
  <c r="L629" i="15" s="1"/>
  <c r="L628" i="15" a="1"/>
  <c r="L628" i="15" s="1"/>
  <c r="J627" i="15" a="1"/>
  <c r="J627" i="15" s="1"/>
  <c r="J626" i="15" a="1"/>
  <c r="J626" i="15" s="1"/>
  <c r="J95" i="15" a="1"/>
  <c r="J95" i="15" s="1"/>
  <c r="E329" i="33"/>
  <c r="E337" i="33"/>
  <c r="E1272" i="33"/>
  <c r="E1274" i="33"/>
  <c r="E1277" i="33"/>
  <c r="E115" i="32" l="1"/>
  <c r="E93" i="32"/>
  <c r="E122" i="32"/>
  <c r="E69" i="32"/>
  <c r="E1311" i="33"/>
  <c r="E1316" i="33"/>
  <c r="E1434" i="33"/>
  <c r="E1435" i="33"/>
  <c r="N61" i="22"/>
  <c r="F61" i="22" s="1"/>
  <c r="N62" i="22"/>
  <c r="F62" i="22" s="1"/>
  <c r="N60" i="22"/>
  <c r="F60" i="22" s="1"/>
  <c r="N59" i="22"/>
  <c r="F59" i="22" s="1"/>
  <c r="P62" i="22" a="1"/>
  <c r="P62" i="22" s="1"/>
  <c r="M105" i="23"/>
  <c r="E1432" i="33"/>
  <c r="E1509" i="33"/>
  <c r="E1505" i="33"/>
  <c r="E1476" i="33"/>
  <c r="E1447" i="33"/>
  <c r="E1427" i="33"/>
  <c r="E1376" i="33"/>
  <c r="P59" i="22" a="1"/>
  <c r="P59" i="22" s="1"/>
  <c r="P60" i="22" a="1"/>
  <c r="P60" i="22" s="1"/>
  <c r="P61" i="22" a="1"/>
  <c r="P61" i="22" s="1"/>
  <c r="E252" i="33"/>
  <c r="E327" i="33"/>
  <c r="E313" i="33"/>
  <c r="E289" i="33"/>
  <c r="F56" i="23"/>
  <c r="U56" i="23" a="1"/>
  <c r="U56" i="23" s="1"/>
  <c r="F55" i="23"/>
  <c r="U55" i="23" a="1"/>
  <c r="U55" i="23" s="1"/>
  <c r="F54" i="23"/>
  <c r="U54" i="23" a="1"/>
  <c r="U54" i="23" s="1"/>
  <c r="F50" i="23"/>
  <c r="U50" i="23" a="1"/>
  <c r="U50" i="23" s="1"/>
  <c r="F49" i="23"/>
  <c r="U49" i="23" a="1"/>
  <c r="U49" i="23" s="1"/>
  <c r="V171" i="21" a="1"/>
  <c r="V171" i="21" s="1"/>
  <c r="V170" i="21" a="1"/>
  <c r="V170" i="21" s="1"/>
  <c r="V173" i="21" a="1"/>
  <c r="V173" i="21" s="1"/>
  <c r="E57" i="32"/>
  <c r="E58" i="32"/>
  <c r="E108" i="32"/>
  <c r="E61" i="32"/>
  <c r="E62" i="32"/>
  <c r="E63" i="32"/>
  <c r="E109" i="32"/>
  <c r="B646" i="15"/>
  <c r="B647" i="15"/>
  <c r="F143" i="21"/>
  <c r="P143" i="21"/>
  <c r="V143" i="21" a="1"/>
  <c r="V143" i="21" s="1"/>
  <c r="F59" i="21"/>
  <c r="V59" i="21" a="1"/>
  <c r="V59" i="21" s="1"/>
  <c r="F91" i="23"/>
  <c r="F92" i="23"/>
  <c r="M91" i="23"/>
  <c r="M92" i="23"/>
  <c r="U91" i="23" a="1"/>
  <c r="U91" i="23" s="1"/>
  <c r="U92" i="23" a="1"/>
  <c r="U92" i="23" s="1"/>
  <c r="E110" i="32"/>
  <c r="E26" i="32"/>
  <c r="F129" i="21"/>
  <c r="F138" i="21"/>
  <c r="F139" i="21"/>
  <c r="F142" i="21"/>
  <c r="F149" i="21"/>
  <c r="P129" i="21"/>
  <c r="P138" i="21"/>
  <c r="P139" i="21"/>
  <c r="P142" i="21"/>
  <c r="P149" i="21"/>
  <c r="V129" i="21" a="1"/>
  <c r="V129" i="21" s="1"/>
  <c r="V138" i="21" a="1"/>
  <c r="V138" i="21" s="1"/>
  <c r="V139" i="21" a="1"/>
  <c r="V139" i="21" s="1"/>
  <c r="V142" i="21" a="1"/>
  <c r="V142" i="21" s="1"/>
  <c r="V149" i="21" a="1"/>
  <c r="V149" i="21" s="1"/>
  <c r="F169" i="21"/>
  <c r="P169" i="21"/>
  <c r="V169" i="21" a="1"/>
  <c r="V169" i="21" s="1"/>
  <c r="E251" i="33"/>
  <c r="E326" i="33"/>
  <c r="E312" i="33"/>
  <c r="E288" i="33"/>
  <c r="F105" i="23"/>
  <c r="U105" i="23" a="1"/>
  <c r="U105" i="23" s="1"/>
  <c r="M3" i="23"/>
  <c r="M4" i="23"/>
  <c r="M5" i="23"/>
  <c r="M6" i="23"/>
  <c r="M7" i="23"/>
  <c r="M9" i="23"/>
  <c r="M10" i="23"/>
  <c r="M11" i="23"/>
  <c r="M12" i="23"/>
  <c r="M13" i="23"/>
  <c r="M14" i="23"/>
  <c r="M15" i="23"/>
  <c r="M16" i="23"/>
  <c r="M17" i="23"/>
  <c r="M18" i="23"/>
  <c r="M19" i="23"/>
  <c r="M20" i="23"/>
  <c r="M21" i="23"/>
  <c r="M27" i="23"/>
  <c r="M28" i="23"/>
  <c r="M29" i="23"/>
  <c r="M30" i="23"/>
  <c r="M33" i="23"/>
  <c r="M36" i="23"/>
  <c r="M39" i="23"/>
  <c r="M42" i="23"/>
  <c r="M51" i="23"/>
  <c r="M52" i="23"/>
  <c r="M53" i="23"/>
  <c r="M64" i="23"/>
  <c r="M65" i="23"/>
  <c r="M69" i="23"/>
  <c r="M85" i="23"/>
  <c r="M34" i="23"/>
  <c r="M45" i="23"/>
  <c r="M86" i="23"/>
  <c r="M87" i="23"/>
  <c r="M57" i="23"/>
  <c r="M58" i="23"/>
  <c r="M61" i="23"/>
  <c r="M63" i="23"/>
  <c r="M79" i="23"/>
  <c r="M81" i="23"/>
  <c r="M88" i="23"/>
  <c r="M89" i="23"/>
  <c r="M40" i="23"/>
  <c r="M46" i="23"/>
  <c r="M48" i="23"/>
  <c r="M104" i="23"/>
  <c r="M35" i="23"/>
  <c r="M2" i="23"/>
  <c r="B845" i="1"/>
  <c r="F35" i="23"/>
  <c r="U35" i="23" a="1"/>
  <c r="U35" i="23" s="1"/>
  <c r="F46" i="23"/>
  <c r="F48" i="23"/>
  <c r="F104" i="23"/>
  <c r="U46" i="23" a="1"/>
  <c r="U46" i="23" s="1"/>
  <c r="U48" i="23" a="1"/>
  <c r="U48" i="23" s="1"/>
  <c r="U104" i="23" a="1"/>
  <c r="U104" i="23" s="1"/>
  <c r="F40" i="23"/>
  <c r="U40" i="23" a="1"/>
  <c r="U40" i="23" s="1"/>
  <c r="E46" i="32"/>
  <c r="M46" i="32"/>
  <c r="E54" i="32"/>
  <c r="M54" i="32"/>
  <c r="E56" i="32"/>
  <c r="M56" i="32"/>
  <c r="E123" i="32"/>
  <c r="M123" i="32"/>
  <c r="M50" i="32"/>
  <c r="M25" i="32"/>
  <c r="M45" i="32"/>
  <c r="M53" i="32"/>
  <c r="M38" i="32"/>
  <c r="M24" i="32"/>
  <c r="E1388" i="33" l="1"/>
  <c r="E1378" i="33"/>
  <c r="E1303" i="33"/>
  <c r="E108" i="33"/>
  <c r="E81" i="33"/>
  <c r="E1406" i="33"/>
  <c r="E1402" i="33"/>
  <c r="E1292" i="33"/>
  <c r="E1284" i="33"/>
  <c r="E1404" i="33"/>
  <c r="E1400" i="33"/>
  <c r="E310" i="33"/>
  <c r="F562" i="20"/>
  <c r="F653" i="20"/>
  <c r="Q566" i="20" a="1"/>
  <c r="Q566" i="20" s="1"/>
  <c r="Q120" i="20" a="1"/>
  <c r="Q120" i="20" s="1"/>
  <c r="O118" i="20"/>
  <c r="Q118" i="20" a="1"/>
  <c r="Q118" i="20" s="1"/>
  <c r="O84" i="20"/>
  <c r="Q84" i="20" a="1"/>
  <c r="Q84" i="20" s="1"/>
  <c r="O40" i="20"/>
  <c r="O41" i="20"/>
  <c r="O42" i="20"/>
  <c r="Q40" i="20" a="1"/>
  <c r="Q40" i="20" s="1"/>
  <c r="Q41" i="20" a="1"/>
  <c r="Q41" i="20" s="1"/>
  <c r="Q42" i="20" a="1"/>
  <c r="Q42" i="20" s="1"/>
  <c r="O38" i="20"/>
  <c r="Q38" i="20" a="1"/>
  <c r="Q38" i="20" s="1"/>
  <c r="O35" i="20"/>
  <c r="Q35" i="20" a="1"/>
  <c r="Q35" i="20" s="1"/>
  <c r="Q562" i="20" a="1"/>
  <c r="Q562" i="20" s="1"/>
  <c r="C1029" i="18"/>
  <c r="B1029" i="18" s="1"/>
  <c r="C1034" i="18"/>
  <c r="C1038" i="18"/>
  <c r="B1038" i="18" s="1"/>
  <c r="C1041" i="18"/>
  <c r="C1046" i="18"/>
  <c r="C1048" i="18"/>
  <c r="B1048" i="18" s="1"/>
  <c r="C1050" i="18"/>
  <c r="C1054" i="18"/>
  <c r="C1057" i="18"/>
  <c r="C1060" i="18"/>
  <c r="C1063" i="18"/>
  <c r="C1066" i="18"/>
  <c r="C1069" i="18"/>
  <c r="C1072" i="18"/>
  <c r="B1072" i="18" s="1"/>
  <c r="C1075" i="18"/>
  <c r="B1075" i="18" s="1"/>
  <c r="C1081" i="18"/>
  <c r="C1083" i="18"/>
  <c r="B1083" i="18" s="1"/>
  <c r="C1087" i="18"/>
  <c r="C1091" i="18"/>
  <c r="B1091" i="18" s="1"/>
  <c r="C1094" i="18"/>
  <c r="B1094" i="18" s="1"/>
  <c r="C1096" i="18"/>
  <c r="C1098" i="18"/>
  <c r="C1105" i="18"/>
  <c r="B1105" i="18" s="1"/>
  <c r="C1108" i="18"/>
  <c r="B1108" i="18" s="1"/>
  <c r="C1111" i="18"/>
  <c r="C1115" i="18"/>
  <c r="C1118" i="18"/>
  <c r="C1120" i="18"/>
  <c r="C1122" i="18"/>
  <c r="C1124" i="18"/>
  <c r="B1124" i="18" s="1"/>
  <c r="C1126" i="18"/>
  <c r="B1126" i="18" s="1"/>
  <c r="C1128" i="18"/>
  <c r="C1130" i="18"/>
  <c r="B1130" i="18" s="1"/>
  <c r="C1132" i="18"/>
  <c r="C1134" i="18"/>
  <c r="B1134" i="18" s="1"/>
  <c r="C1136" i="18"/>
  <c r="C1138" i="18"/>
  <c r="C1140" i="18"/>
  <c r="C1142" i="18"/>
  <c r="B1142" i="18" s="1"/>
  <c r="C1144" i="18"/>
  <c r="B1144" i="18" s="1"/>
  <c r="C1150" i="18"/>
  <c r="C1154" i="18"/>
  <c r="C1156" i="18"/>
  <c r="C1159" i="18"/>
  <c r="B1159" i="18" s="1"/>
  <c r="C1161" i="18"/>
  <c r="B1161" i="18" s="1"/>
  <c r="C1163" i="18"/>
  <c r="B1163" i="18" s="1"/>
  <c r="C1168" i="18"/>
  <c r="C1176" i="18"/>
  <c r="B1176" i="18" s="1"/>
  <c r="C1178" i="18"/>
  <c r="C1181" i="18"/>
  <c r="C1183" i="18"/>
  <c r="E50" i="32"/>
  <c r="E25" i="32"/>
  <c r="E1410" i="33"/>
  <c r="E1411" i="33"/>
  <c r="E1413" i="33"/>
  <c r="E1491" i="33"/>
  <c r="E1394" i="33"/>
  <c r="E1300" i="33"/>
  <c r="E1322" i="33"/>
  <c r="E1280" i="33"/>
  <c r="F50" i="21"/>
  <c r="F43" i="21"/>
  <c r="F168" i="21"/>
  <c r="P50" i="21"/>
  <c r="P43" i="21"/>
  <c r="P168" i="21"/>
  <c r="V50" i="21" a="1"/>
  <c r="V50" i="21" s="1"/>
  <c r="V43" i="21" a="1"/>
  <c r="V43" i="21" s="1"/>
  <c r="V168" i="21" a="1"/>
  <c r="V168" i="21" s="1"/>
  <c r="F160" i="21"/>
  <c r="F172" i="21"/>
  <c r="P160" i="21"/>
  <c r="P172" i="21"/>
  <c r="V160" i="21" a="1"/>
  <c r="V160" i="21" s="1"/>
  <c r="V172" i="21" a="1"/>
  <c r="V172" i="21" s="1"/>
  <c r="F82" i="21"/>
  <c r="P82" i="21"/>
  <c r="V82" i="21" a="1"/>
  <c r="V82" i="21" s="1"/>
  <c r="F83" i="21"/>
  <c r="P83" i="21"/>
  <c r="V83" i="21" a="1"/>
  <c r="V83" i="21" s="1"/>
  <c r="F92" i="21"/>
  <c r="P92" i="21"/>
  <c r="V92" i="21" a="1"/>
  <c r="V92" i="21" s="1"/>
  <c r="F109" i="21"/>
  <c r="P109" i="21"/>
  <c r="V109" i="21" a="1"/>
  <c r="V109" i="21" s="1"/>
  <c r="F126" i="21"/>
  <c r="P126" i="21"/>
  <c r="V126" i="21" a="1"/>
  <c r="V126" i="21" s="1"/>
  <c r="F127" i="21"/>
  <c r="P127" i="21"/>
  <c r="V127" i="21" a="1"/>
  <c r="V127" i="21" s="1"/>
  <c r="F128" i="21"/>
  <c r="P128" i="21"/>
  <c r="V128" i="21" a="1"/>
  <c r="V128" i="21" s="1"/>
  <c r="F163" i="21"/>
  <c r="P163" i="21"/>
  <c r="V163" i="21" a="1"/>
  <c r="V163" i="21" s="1"/>
  <c r="P103" i="21"/>
  <c r="Q584" i="20" a="1"/>
  <c r="Q584" i="20" s="1"/>
  <c r="F584" i="20"/>
  <c r="Q568" i="20" a="1"/>
  <c r="Q568" i="20" s="1"/>
  <c r="Q558" i="20" a="1"/>
  <c r="Q558" i="20" s="1"/>
  <c r="O558" i="20"/>
  <c r="Q74" i="20" a="1"/>
  <c r="Q74" i="20" s="1"/>
  <c r="O74" i="20"/>
  <c r="Q68" i="20" a="1"/>
  <c r="Q68" i="20" s="1"/>
  <c r="O68" i="20"/>
  <c r="Q66" i="20" a="1"/>
  <c r="Q66" i="20" s="1"/>
  <c r="O66" i="20"/>
  <c r="Q61" i="20" a="1"/>
  <c r="Q61" i="20" s="1"/>
  <c r="Q60" i="20" a="1"/>
  <c r="Q60" i="20" s="1"/>
  <c r="Q59" i="20" a="1"/>
  <c r="Q59" i="20" s="1"/>
  <c r="O59" i="20"/>
  <c r="O60" i="20"/>
  <c r="O61" i="20"/>
  <c r="B832" i="15"/>
  <c r="B831" i="15"/>
  <c r="B830" i="15"/>
  <c r="B829" i="15"/>
  <c r="B828" i="15"/>
  <c r="B827" i="15"/>
  <c r="B826" i="15"/>
  <c r="B825" i="15"/>
  <c r="B824" i="15"/>
  <c r="B823" i="15"/>
  <c r="B822" i="15"/>
  <c r="B821" i="15"/>
  <c r="B833" i="15"/>
  <c r="B834" i="15"/>
  <c r="B835" i="15"/>
  <c r="B836" i="15"/>
  <c r="B837" i="15"/>
  <c r="B838" i="15"/>
  <c r="B839" i="15"/>
  <c r="B840" i="15"/>
  <c r="B841" i="15"/>
  <c r="B842" i="15"/>
  <c r="B843" i="15"/>
  <c r="B844" i="15"/>
  <c r="B845" i="15"/>
  <c r="B846" i="15"/>
  <c r="B847" i="15"/>
  <c r="B848" i="15"/>
  <c r="B849" i="15"/>
  <c r="B850" i="15"/>
  <c r="B851" i="15"/>
  <c r="B852" i="15"/>
  <c r="B853" i="15"/>
  <c r="B854" i="15"/>
  <c r="P683" i="15" a="1"/>
  <c r="P683" i="15" s="1"/>
  <c r="P675" i="15" a="1"/>
  <c r="P675" i="15" s="1"/>
  <c r="P668" i="15" a="1"/>
  <c r="P668" i="15" s="1"/>
  <c r="P81" i="15" a="1"/>
  <c r="P81" i="15" s="1"/>
  <c r="P67" i="15" a="1"/>
  <c r="P67" i="15" s="1"/>
  <c r="P64" i="15" a="1"/>
  <c r="P64" i="15" s="1"/>
  <c r="P60" i="15" a="1"/>
  <c r="P60" i="15" s="1"/>
  <c r="P737" i="15" a="1"/>
  <c r="P737" i="15" s="1"/>
  <c r="N683" i="15" a="1"/>
  <c r="N683" i="15" s="1"/>
  <c r="N737" i="15" a="1"/>
  <c r="N737" i="15" s="1"/>
  <c r="N675" i="15" a="1"/>
  <c r="N675" i="15" s="1"/>
  <c r="N670" i="15" a="1"/>
  <c r="N670" i="15" s="1"/>
  <c r="N668" i="15" a="1"/>
  <c r="N668" i="15" s="1"/>
  <c r="N84" i="15" a="1"/>
  <c r="N84" i="15" s="1"/>
  <c r="N81" i="15" a="1"/>
  <c r="N81" i="15" s="1"/>
  <c r="N67" i="15" a="1"/>
  <c r="N67" i="15" s="1"/>
  <c r="N64" i="15" a="1"/>
  <c r="N64" i="15" s="1"/>
  <c r="N60" i="15" a="1"/>
  <c r="N60" i="15" s="1"/>
  <c r="L81" i="15" a="1"/>
  <c r="L81" i="15" s="1"/>
  <c r="L67" i="15" a="1"/>
  <c r="L67" i="15" s="1"/>
  <c r="L64" i="15" a="1"/>
  <c r="L64" i="15" s="1"/>
  <c r="L60" i="15" a="1"/>
  <c r="L60" i="15" s="1"/>
  <c r="E1405" i="33"/>
  <c r="E1302" i="33"/>
  <c r="E1377" i="33"/>
  <c r="E1387" i="33"/>
  <c r="E1401" i="33"/>
  <c r="E1291" i="33"/>
  <c r="E1283" i="33"/>
  <c r="E1282" i="33"/>
  <c r="C1290" i="18"/>
  <c r="B1290" i="18" s="1"/>
  <c r="C1289" i="18"/>
  <c r="B1289" i="18" s="1"/>
  <c r="C1288" i="18"/>
  <c r="B1288" i="18" s="1"/>
  <c r="B848" i="1"/>
  <c r="B849" i="1"/>
  <c r="B850" i="1"/>
  <c r="B851" i="1"/>
  <c r="B852" i="1"/>
  <c r="B853" i="1"/>
  <c r="B854" i="1"/>
  <c r="B855" i="1"/>
  <c r="C1286" i="18"/>
  <c r="B1286" i="18" s="1"/>
  <c r="B847" i="1"/>
  <c r="B846" i="1"/>
  <c r="F89" i="23"/>
  <c r="U89" i="23" a="1"/>
  <c r="U89" i="23" s="1"/>
  <c r="F88" i="23"/>
  <c r="U88" i="23" a="1"/>
  <c r="U88" i="23" s="1"/>
  <c r="U81" i="23" a="1"/>
  <c r="U81" i="23" s="1"/>
  <c r="U79" i="23" a="1"/>
  <c r="U79" i="23" s="1"/>
  <c r="U63" i="23" a="1"/>
  <c r="U63" i="23" s="1"/>
  <c r="U61" i="23" a="1"/>
  <c r="U61" i="23" s="1"/>
  <c r="U58" i="23" a="1"/>
  <c r="U58" i="23" s="1"/>
  <c r="U57" i="23" a="1"/>
  <c r="U57" i="23" s="1"/>
  <c r="F57" i="23"/>
  <c r="F58" i="23"/>
  <c r="F61" i="23"/>
  <c r="F63" i="23"/>
  <c r="F79" i="23"/>
  <c r="F81" i="23"/>
  <c r="E1247" i="33"/>
  <c r="E1248" i="33"/>
  <c r="E1250" i="33"/>
  <c r="E199" i="33"/>
  <c r="E89" i="33"/>
  <c r="E46" i="33"/>
  <c r="E92" i="32"/>
  <c r="E90" i="32"/>
  <c r="E70" i="32"/>
  <c r="E68" i="32"/>
  <c r="E64" i="32"/>
  <c r="E65" i="32"/>
  <c r="E1389" i="33"/>
  <c r="E1396" i="33"/>
  <c r="E1339" i="33"/>
  <c r="E1281" i="33"/>
  <c r="E106" i="33"/>
  <c r="E261" i="33"/>
  <c r="E1276" i="33"/>
  <c r="E1305" i="33"/>
  <c r="F81" i="21"/>
  <c r="P81" i="21"/>
  <c r="T104" i="21"/>
  <c r="P118" i="21"/>
  <c r="P86" i="21"/>
  <c r="P104" i="21"/>
  <c r="P121" i="21"/>
  <c r="P95" i="21"/>
  <c r="C1241" i="18"/>
  <c r="B1241" i="18" s="1"/>
  <c r="C1242" i="18"/>
  <c r="B1242" i="18" s="1"/>
  <c r="C1243" i="18"/>
  <c r="B1243" i="18" s="1"/>
  <c r="C1244" i="18"/>
  <c r="B1244" i="18" s="1"/>
  <c r="C1238" i="18"/>
  <c r="B1238" i="18" s="1"/>
  <c r="C1239" i="18"/>
  <c r="B1239" i="18" s="1"/>
  <c r="C1240" i="18"/>
  <c r="B1240" i="18" s="1"/>
  <c r="C1233" i="18"/>
  <c r="B1233" i="18" s="1"/>
  <c r="C1234" i="18"/>
  <c r="B1234" i="18" s="1"/>
  <c r="C1235" i="18"/>
  <c r="B1235" i="18" s="1"/>
  <c r="C1236" i="18"/>
  <c r="B1236" i="18" s="1"/>
  <c r="C1230" i="18"/>
  <c r="B1230" i="18" s="1"/>
  <c r="C1231" i="18"/>
  <c r="B1231" i="18" s="1"/>
  <c r="C1232" i="18"/>
  <c r="B1232" i="18" s="1"/>
  <c r="C1225" i="18"/>
  <c r="B1225" i="18" s="1"/>
  <c r="C1226" i="18"/>
  <c r="B1226" i="18" s="1"/>
  <c r="C1227" i="18"/>
  <c r="B1227" i="18" s="1"/>
  <c r="C1228" i="18"/>
  <c r="B1228" i="18" s="1"/>
  <c r="C1221" i="18"/>
  <c r="B1221" i="18" s="1"/>
  <c r="C1222" i="18"/>
  <c r="B1222" i="18" s="1"/>
  <c r="C1223" i="18"/>
  <c r="B1223" i="18" s="1"/>
  <c r="C1224" i="18"/>
  <c r="B1224" i="18" s="1"/>
  <c r="C1217" i="18"/>
  <c r="B1217" i="18" s="1"/>
  <c r="C1218" i="18"/>
  <c r="B1218" i="18" s="1"/>
  <c r="C1219" i="18"/>
  <c r="B1219" i="18" s="1"/>
  <c r="C1220" i="18"/>
  <c r="B1220" i="18" s="1"/>
  <c r="C1214" i="18"/>
  <c r="B1214" i="18" s="1"/>
  <c r="C1215" i="18"/>
  <c r="B1215" i="18" s="1"/>
  <c r="C1216" i="18"/>
  <c r="B1216" i="18" s="1"/>
  <c r="C1210" i="18"/>
  <c r="B1210" i="18" s="1"/>
  <c r="C1211" i="18"/>
  <c r="B1211" i="18" s="1"/>
  <c r="C1212" i="18"/>
  <c r="B1212" i="18" s="1"/>
  <c r="C1206" i="18"/>
  <c r="B1206" i="18" s="1"/>
  <c r="C1207" i="18"/>
  <c r="B1207" i="18" s="1"/>
  <c r="C1208" i="18"/>
  <c r="B1208" i="18" s="1"/>
  <c r="C1201" i="18"/>
  <c r="B1201" i="18" s="1"/>
  <c r="C1202" i="18"/>
  <c r="B1202" i="18" s="1"/>
  <c r="C1203" i="18"/>
  <c r="B1203" i="18" s="1"/>
  <c r="C1204" i="18"/>
  <c r="B1204" i="18" s="1"/>
  <c r="C1198" i="18"/>
  <c r="B1198" i="18" s="1"/>
  <c r="C1199" i="18"/>
  <c r="B1199" i="18" s="1"/>
  <c r="C1200" i="18"/>
  <c r="B1200" i="18" s="1"/>
  <c r="C1193" i="18"/>
  <c r="B1193" i="18" s="1"/>
  <c r="C1194" i="18"/>
  <c r="B1194" i="18" s="1"/>
  <c r="C1195" i="18"/>
  <c r="B1195" i="18" s="1"/>
  <c r="C1196" i="18"/>
  <c r="B1196" i="18" s="1"/>
  <c r="C1189" i="18"/>
  <c r="B1189" i="18" s="1"/>
  <c r="C1190" i="18"/>
  <c r="B1190" i="18" s="1"/>
  <c r="C1191" i="18"/>
  <c r="B1191" i="18" s="1"/>
  <c r="C1192" i="18"/>
  <c r="B1192" i="18" s="1"/>
  <c r="C1285" i="18"/>
  <c r="B1285" i="18" s="1"/>
  <c r="C1272" i="18"/>
  <c r="B1272" i="18" s="1"/>
  <c r="C1280" i="18"/>
  <c r="B1280" i="18" s="1"/>
  <c r="C1266" i="18"/>
  <c r="B1266" i="18" s="1"/>
  <c r="C1284" i="18"/>
  <c r="B1284" i="18" s="1"/>
  <c r="C1283" i="18"/>
  <c r="B1283" i="18" s="1"/>
  <c r="C1282" i="18"/>
  <c r="B1282" i="18" s="1"/>
  <c r="C1281" i="18"/>
  <c r="B1281" i="18" s="1"/>
  <c r="C1258" i="18"/>
  <c r="C1250" i="18"/>
  <c r="B1250" i="18" s="1"/>
  <c r="C1274" i="18"/>
  <c r="B1274" i="18" s="1"/>
  <c r="C1275" i="18"/>
  <c r="B1275" i="18" s="1"/>
  <c r="C1276" i="18"/>
  <c r="B1276" i="18" s="1"/>
  <c r="C1277" i="18"/>
  <c r="B1277" i="18" s="1"/>
  <c r="C1278" i="18"/>
  <c r="B1278" i="18" s="1"/>
  <c r="C1279" i="18"/>
  <c r="B1279" i="18" s="1"/>
  <c r="C1273" i="18"/>
  <c r="B1273" i="18" s="1"/>
  <c r="C1268" i="18"/>
  <c r="B1268" i="18" s="1"/>
  <c r="C1269" i="18"/>
  <c r="B1269" i="18" s="1"/>
  <c r="C1270" i="18"/>
  <c r="C1271" i="18"/>
  <c r="B1271" i="18" s="1"/>
  <c r="C1267" i="18"/>
  <c r="B1267" i="18" s="1"/>
  <c r="C1260" i="18"/>
  <c r="B1260" i="18" s="1"/>
  <c r="C1261" i="18"/>
  <c r="B1261" i="18" s="1"/>
  <c r="C1262" i="18"/>
  <c r="C1263" i="18"/>
  <c r="C1264" i="18"/>
  <c r="B1264" i="18" s="1"/>
  <c r="C1265" i="18"/>
  <c r="B1265" i="18" s="1"/>
  <c r="C1259" i="18"/>
  <c r="B1259" i="18" s="1"/>
  <c r="C1256" i="18"/>
  <c r="C1257" i="18"/>
  <c r="B1257" i="18" s="1"/>
  <c r="C1251" i="18"/>
  <c r="B1251" i="18" s="1"/>
  <c r="C1252" i="18"/>
  <c r="B1252" i="18" s="1"/>
  <c r="C1253" i="18"/>
  <c r="B1253" i="18" s="1"/>
  <c r="C1254" i="18"/>
  <c r="B1254" i="18" s="1"/>
  <c r="C1255" i="18"/>
  <c r="B1255" i="18" s="1"/>
  <c r="C1248" i="18"/>
  <c r="B1248" i="18" s="1"/>
  <c r="C1249" i="18"/>
  <c r="B1249" i="18" s="1"/>
  <c r="C1246" i="18"/>
  <c r="B1246" i="18" s="1"/>
  <c r="C1247" i="18"/>
  <c r="C1245" i="18"/>
  <c r="B1245" i="18" s="1"/>
  <c r="B822" i="1"/>
  <c r="B823" i="1"/>
  <c r="B824" i="1"/>
  <c r="B825" i="1"/>
  <c r="B826" i="1"/>
  <c r="B827" i="1"/>
  <c r="B828" i="1"/>
  <c r="B829" i="1"/>
  <c r="B830" i="1"/>
  <c r="B831" i="1"/>
  <c r="B832" i="1"/>
  <c r="B833" i="1"/>
  <c r="B834" i="1"/>
  <c r="B835" i="1"/>
  <c r="B836" i="1"/>
  <c r="B837" i="1"/>
  <c r="B838" i="1"/>
  <c r="B839" i="1"/>
  <c r="B840" i="1"/>
  <c r="B841" i="1"/>
  <c r="B842" i="1"/>
  <c r="B843" i="1"/>
  <c r="B844" i="1"/>
  <c r="N30" i="22"/>
  <c r="N21" i="22"/>
  <c r="N48" i="22"/>
  <c r="N42" i="22"/>
  <c r="N36" i="22"/>
  <c r="N32" i="22"/>
  <c r="N25" i="22"/>
  <c r="N24" i="22"/>
  <c r="N23" i="22"/>
  <c r="N22" i="22"/>
  <c r="N13" i="22"/>
  <c r="N9" i="22"/>
  <c r="N7" i="22"/>
  <c r="N2" i="22"/>
  <c r="F2" i="22" s="1"/>
  <c r="B1183" i="18" l="1"/>
  <c r="B1181" i="18"/>
  <c r="B1178" i="18"/>
  <c r="B1168" i="18"/>
  <c r="B1256" i="18"/>
  <c r="B1069" i="18"/>
  <c r="B1063" i="18"/>
  <c r="B1120" i="18"/>
  <c r="B1066" i="18"/>
  <c r="B1122" i="18"/>
  <c r="B1128" i="18"/>
  <c r="B1087" i="18"/>
  <c r="B1132" i="18"/>
  <c r="B1034" i="18"/>
  <c r="B1136" i="18"/>
  <c r="B1041" i="18"/>
  <c r="B1096" i="18"/>
  <c r="B1138" i="18"/>
  <c r="B1046" i="18"/>
  <c r="B1098" i="18"/>
  <c r="B1140" i="18"/>
  <c r="B1050" i="18"/>
  <c r="B1054" i="18"/>
  <c r="B1111" i="18"/>
  <c r="B1150" i="18"/>
  <c r="B1057" i="18"/>
  <c r="B1115" i="18"/>
  <c r="B1154" i="18"/>
  <c r="B1060" i="18"/>
  <c r="B1118" i="18"/>
  <c r="B1156" i="18"/>
  <c r="B1263" i="18"/>
  <c r="B1258" i="18"/>
  <c r="B1247" i="18"/>
  <c r="B1262" i="18"/>
  <c r="B1270" i="18"/>
  <c r="F113" i="21" l="1"/>
  <c r="P113" i="21"/>
  <c r="V113" i="21" a="1"/>
  <c r="V113" i="21" s="1"/>
  <c r="E309" i="33"/>
  <c r="E250" i="33"/>
  <c r="E1403" i="33"/>
  <c r="E1399" i="33"/>
  <c r="F45" i="23"/>
  <c r="U45" i="23" a="1"/>
  <c r="U45" i="23" s="1"/>
  <c r="F34" i="23"/>
  <c r="U34" i="23" a="1"/>
  <c r="U34" i="23" s="1"/>
  <c r="F86" i="23"/>
  <c r="F87" i="23"/>
  <c r="U86" i="23" a="1"/>
  <c r="U86" i="23" s="1"/>
  <c r="U87" i="23" a="1"/>
  <c r="U87" i="23" s="1"/>
  <c r="M105" i="32"/>
  <c r="M104" i="32"/>
  <c r="M103" i="32"/>
  <c r="M102" i="32"/>
  <c r="F58" i="21"/>
  <c r="P58" i="21"/>
  <c r="V58" i="21" a="1"/>
  <c r="V58" i="21" s="1"/>
  <c r="F86" i="21"/>
  <c r="F112" i="21"/>
  <c r="F118" i="21"/>
  <c r="P112" i="21"/>
  <c r="V86" i="21" a="1"/>
  <c r="V86" i="21" s="1"/>
  <c r="V112" i="21" a="1"/>
  <c r="V112" i="21" s="1"/>
  <c r="V118" i="21" a="1"/>
  <c r="V118" i="21" s="1"/>
  <c r="F104" i="21"/>
  <c r="V104" i="21" a="1"/>
  <c r="V104" i="21" s="1"/>
  <c r="F121" i="21" l="1"/>
  <c r="V121" i="21" a="1"/>
  <c r="V121" i="21" s="1"/>
  <c r="F120" i="21"/>
  <c r="P120" i="21"/>
  <c r="V120" i="21" a="1"/>
  <c r="V120" i="21" s="1"/>
  <c r="F20" i="21"/>
  <c r="P20" i="21"/>
  <c r="V20" i="21" a="1"/>
  <c r="V20" i="21" s="1"/>
  <c r="F117" i="21"/>
  <c r="P117" i="21"/>
  <c r="V117" i="21" a="1"/>
  <c r="V117" i="21" s="1"/>
  <c r="F111" i="21"/>
  <c r="P111" i="21"/>
  <c r="V111" i="21" a="1"/>
  <c r="V111" i="21" s="1"/>
  <c r="F85" i="21"/>
  <c r="P85" i="21"/>
  <c r="V85" i="21" a="1"/>
  <c r="V85" i="21" s="1"/>
  <c r="F119" i="21"/>
  <c r="P119" i="21"/>
  <c r="V119" i="21" a="1"/>
  <c r="V119" i="21" s="1"/>
  <c r="F54" i="21"/>
  <c r="P54" i="21"/>
  <c r="V54" i="21" a="1"/>
  <c r="V54" i="21" s="1"/>
  <c r="F108" i="21"/>
  <c r="P108" i="21"/>
  <c r="V108" i="21" a="1"/>
  <c r="V108" i="21" s="1"/>
  <c r="F103" i="21"/>
  <c r="V103" i="21" a="1"/>
  <c r="V103" i="21" s="1"/>
  <c r="V81" i="21" a="1"/>
  <c r="V81" i="21" s="1"/>
  <c r="F21" i="23"/>
  <c r="U21" i="23" a="1"/>
  <c r="U21" i="23" s="1"/>
  <c r="E88" i="33"/>
  <c r="E1249" i="33"/>
  <c r="E198" i="33"/>
  <c r="E107" i="33"/>
  <c r="E80" i="33"/>
  <c r="E45" i="33"/>
  <c r="E39" i="33"/>
  <c r="E16" i="33"/>
  <c r="E10" i="33"/>
  <c r="E4" i="33"/>
  <c r="E53" i="32"/>
  <c r="E45" i="32"/>
  <c r="E38" i="32"/>
  <c r="B818" i="15"/>
  <c r="B819" i="15"/>
  <c r="B820" i="15"/>
  <c r="B759" i="15"/>
  <c r="B760" i="15"/>
  <c r="B761" i="15"/>
  <c r="B762" i="15"/>
  <c r="B763" i="15"/>
  <c r="B765" i="15"/>
  <c r="B766" i="15"/>
  <c r="B767" i="15"/>
  <c r="B768" i="15"/>
  <c r="B769" i="15"/>
  <c r="B770" i="15"/>
  <c r="B771" i="15"/>
  <c r="B772" i="15"/>
  <c r="B773" i="15"/>
  <c r="B774" i="15"/>
  <c r="B775" i="15"/>
  <c r="B776" i="15"/>
  <c r="B777" i="15"/>
  <c r="B779" i="15"/>
  <c r="B780" i="15"/>
  <c r="B781" i="15"/>
  <c r="B782" i="15"/>
  <c r="B783" i="15"/>
  <c r="B784" i="15"/>
  <c r="B785" i="15"/>
  <c r="B786" i="15"/>
  <c r="B787" i="15"/>
  <c r="B788" i="15"/>
  <c r="B789" i="15"/>
  <c r="B790" i="15"/>
  <c r="B791" i="15"/>
  <c r="B792" i="15"/>
  <c r="B793" i="15"/>
  <c r="B794" i="15"/>
  <c r="B795" i="15"/>
  <c r="B796" i="15"/>
  <c r="B797" i="15"/>
  <c r="B798" i="15"/>
  <c r="B799" i="15"/>
  <c r="B800" i="15"/>
  <c r="B801" i="15"/>
  <c r="B802" i="15"/>
  <c r="B803" i="15"/>
  <c r="B804" i="15"/>
  <c r="B805" i="15"/>
  <c r="B806" i="15"/>
  <c r="B807" i="15"/>
  <c r="B808" i="15"/>
  <c r="B809" i="15"/>
  <c r="B810" i="15"/>
  <c r="B811" i="15"/>
  <c r="B812" i="15"/>
  <c r="B813" i="15"/>
  <c r="B814" i="15"/>
  <c r="B815" i="15"/>
  <c r="B816" i="15"/>
  <c r="B817" i="15"/>
  <c r="B757" i="15"/>
  <c r="B756" i="15"/>
  <c r="B755" i="15"/>
  <c r="B754" i="15"/>
  <c r="B753" i="15"/>
  <c r="B752" i="15"/>
  <c r="B751" i="15"/>
  <c r="B750" i="15"/>
  <c r="B749" i="15"/>
  <c r="B748" i="15"/>
  <c r="C1030" i="18"/>
  <c r="B1030" i="18" s="1"/>
  <c r="C1185" i="18"/>
  <c r="C1186" i="18"/>
  <c r="C1187" i="18"/>
  <c r="B1187" i="18" s="1"/>
  <c r="C1184" i="18"/>
  <c r="B1184" i="18" s="1"/>
  <c r="C1180" i="18"/>
  <c r="B1180" i="18" s="1"/>
  <c r="C1182" i="18"/>
  <c r="B1182" i="18" s="1"/>
  <c r="C1179" i="18"/>
  <c r="C1171" i="18"/>
  <c r="C1172" i="18"/>
  <c r="C1173" i="18"/>
  <c r="B1173" i="18" s="1"/>
  <c r="C1174" i="18"/>
  <c r="B1174" i="18" s="1"/>
  <c r="C1175" i="18"/>
  <c r="B1175" i="18" s="1"/>
  <c r="C1177" i="18"/>
  <c r="B1177" i="18" s="1"/>
  <c r="C1165" i="18"/>
  <c r="B1165" i="18" s="1"/>
  <c r="C1166" i="18"/>
  <c r="C1167" i="18"/>
  <c r="B1167" i="18" s="1"/>
  <c r="C1169" i="18"/>
  <c r="B1169" i="18" s="1"/>
  <c r="C1170" i="18"/>
  <c r="B1170" i="18" s="1"/>
  <c r="C1164" i="18"/>
  <c r="B1164" i="18" s="1"/>
  <c r="C1162" i="18"/>
  <c r="C1157" i="18"/>
  <c r="C1158" i="18"/>
  <c r="C1160" i="18"/>
  <c r="C1155" i="18"/>
  <c r="B1155" i="18" s="1"/>
  <c r="C1151" i="18"/>
  <c r="B1151" i="18" s="1"/>
  <c r="C1152" i="18"/>
  <c r="C1153" i="18"/>
  <c r="B1153" i="18" s="1"/>
  <c r="C1145" i="18"/>
  <c r="C1146" i="18"/>
  <c r="B1146" i="18" s="1"/>
  <c r="C1147" i="18"/>
  <c r="B1147" i="18" s="1"/>
  <c r="C1148" i="18"/>
  <c r="B1148" i="18" s="1"/>
  <c r="C1149" i="18"/>
  <c r="B1149" i="18" s="1"/>
  <c r="C1143" i="18"/>
  <c r="C1141" i="18"/>
  <c r="B1141" i="18" s="1"/>
  <c r="C1139" i="18"/>
  <c r="C1137" i="18"/>
  <c r="B1137" i="18" s="1"/>
  <c r="C1135" i="18"/>
  <c r="B1135" i="18" s="1"/>
  <c r="C1133" i="18"/>
  <c r="B1133" i="18" s="1"/>
  <c r="C1131" i="18"/>
  <c r="C1129" i="18"/>
  <c r="B1129" i="18" s="1"/>
  <c r="C1127" i="18"/>
  <c r="B1127" i="18" s="1"/>
  <c r="C1125" i="18"/>
  <c r="B1125" i="18" s="1"/>
  <c r="C1123" i="18"/>
  <c r="B1123" i="18" s="1"/>
  <c r="C1121" i="18"/>
  <c r="B1121" i="18" s="1"/>
  <c r="C1119" i="18"/>
  <c r="B1119" i="18" s="1"/>
  <c r="C1116" i="18"/>
  <c r="B1116" i="18" s="1"/>
  <c r="C1117" i="18"/>
  <c r="B1117" i="18" s="1"/>
  <c r="C1112" i="18"/>
  <c r="C1113" i="18"/>
  <c r="C1114" i="18"/>
  <c r="B1114" i="18" s="1"/>
  <c r="C1109" i="18"/>
  <c r="B1109" i="18" s="1"/>
  <c r="C1110" i="18"/>
  <c r="B1110" i="18" s="1"/>
  <c r="C1106" i="18"/>
  <c r="C1107" i="18"/>
  <c r="B1107" i="18" s="1"/>
  <c r="C1100" i="18"/>
  <c r="C1101" i="18"/>
  <c r="C1102" i="18"/>
  <c r="B1102" i="18" s="1"/>
  <c r="C1103" i="18"/>
  <c r="C1104" i="18"/>
  <c r="C1097" i="18"/>
  <c r="B1097" i="18" s="1"/>
  <c r="C1095" i="18"/>
  <c r="C1092" i="18"/>
  <c r="B1092" i="18" s="1"/>
  <c r="C1093" i="18"/>
  <c r="B1093" i="18" s="1"/>
  <c r="C1088" i="18"/>
  <c r="C1089" i="18"/>
  <c r="C1090" i="18"/>
  <c r="C1084" i="18"/>
  <c r="C1085" i="18"/>
  <c r="B1085" i="18" s="1"/>
  <c r="C1086" i="18"/>
  <c r="C1082" i="18"/>
  <c r="B1082" i="18" s="1"/>
  <c r="C1076" i="18"/>
  <c r="C1077" i="18"/>
  <c r="C1078" i="18"/>
  <c r="C1079" i="18"/>
  <c r="C1080" i="18"/>
  <c r="B1080" i="18" s="1"/>
  <c r="C1073" i="18"/>
  <c r="C1074" i="18"/>
  <c r="B1074" i="18" s="1"/>
  <c r="C1070" i="18"/>
  <c r="B1070" i="18" s="1"/>
  <c r="C1071" i="18"/>
  <c r="B1071" i="18" s="1"/>
  <c r="C1067" i="18"/>
  <c r="C1068" i="18"/>
  <c r="B1068" i="18" s="1"/>
  <c r="C1064" i="18"/>
  <c r="B1064" i="18" s="1"/>
  <c r="C1065" i="18"/>
  <c r="B1065" i="18" s="1"/>
  <c r="C1061" i="18"/>
  <c r="C1062" i="18"/>
  <c r="B1062" i="18" s="1"/>
  <c r="C1058" i="18"/>
  <c r="B1058" i="18" s="1"/>
  <c r="C1059" i="18"/>
  <c r="B1059" i="18" s="1"/>
  <c r="C1055" i="18"/>
  <c r="C1056" i="18"/>
  <c r="B1056" i="18" s="1"/>
  <c r="C1043" i="18"/>
  <c r="B1043" i="18" s="1"/>
  <c r="C1044" i="18"/>
  <c r="B1044" i="18" s="1"/>
  <c r="C1045" i="18"/>
  <c r="B1045" i="18" s="1"/>
  <c r="C1047" i="18"/>
  <c r="C1049" i="18"/>
  <c r="C1051" i="18"/>
  <c r="B1051" i="18" s="1"/>
  <c r="C1052" i="18"/>
  <c r="C1053" i="18"/>
  <c r="B1053" i="18" s="1"/>
  <c r="C1027" i="18"/>
  <c r="B1027" i="18" s="1"/>
  <c r="C1028" i="18"/>
  <c r="B1028" i="18" s="1"/>
  <c r="C1031" i="18"/>
  <c r="B1031" i="18" s="1"/>
  <c r="C1032" i="18"/>
  <c r="C1033" i="18"/>
  <c r="C1035" i="18"/>
  <c r="B1035" i="18" s="1"/>
  <c r="C1036" i="18"/>
  <c r="C1037" i="18"/>
  <c r="B1037" i="18" s="1"/>
  <c r="C1039" i="18"/>
  <c r="C1040" i="18"/>
  <c r="C1042" i="18"/>
  <c r="B1042" i="18" s="1"/>
  <c r="C1188" i="18"/>
  <c r="B1188" i="18" s="1"/>
  <c r="B748" i="1"/>
  <c r="B749" i="1"/>
  <c r="B750" i="1"/>
  <c r="B751" i="1"/>
  <c r="B752" i="1"/>
  <c r="B753" i="1"/>
  <c r="B754" i="1"/>
  <c r="B755" i="1"/>
  <c r="B756" i="1"/>
  <c r="B757" i="1"/>
  <c r="B758" i="1"/>
  <c r="B759" i="1"/>
  <c r="B760" i="1"/>
  <c r="B761" i="1"/>
  <c r="B762" i="1"/>
  <c r="B763" i="1"/>
  <c r="B764" i="1"/>
  <c r="B765" i="1"/>
  <c r="B766" i="1"/>
  <c r="B767" i="1"/>
  <c r="B768" i="1"/>
  <c r="B769" i="1"/>
  <c r="B770" i="1"/>
  <c r="B771" i="1"/>
  <c r="B772" i="1"/>
  <c r="B773" i="1"/>
  <c r="B774" i="1"/>
  <c r="B775" i="1"/>
  <c r="B776" i="1"/>
  <c r="B777" i="1"/>
  <c r="B778" i="1"/>
  <c r="B779" i="1"/>
  <c r="B780" i="1"/>
  <c r="B781" i="1"/>
  <c r="B782" i="1"/>
  <c r="B783" i="1"/>
  <c r="B784" i="1"/>
  <c r="B785" i="1"/>
  <c r="B786" i="1"/>
  <c r="B787" i="1"/>
  <c r="B788" i="1"/>
  <c r="B789" i="1"/>
  <c r="B790" i="1"/>
  <c r="B791" i="1"/>
  <c r="B792" i="1"/>
  <c r="B793" i="1"/>
  <c r="B794" i="1"/>
  <c r="B795" i="1"/>
  <c r="B796" i="1"/>
  <c r="B797" i="1"/>
  <c r="B798" i="1"/>
  <c r="B799" i="1"/>
  <c r="B800" i="1"/>
  <c r="B801" i="1"/>
  <c r="B802" i="1"/>
  <c r="B803" i="1"/>
  <c r="B804" i="1"/>
  <c r="B805" i="1"/>
  <c r="B806" i="1"/>
  <c r="B807" i="1"/>
  <c r="B808" i="1"/>
  <c r="B809" i="1"/>
  <c r="B810" i="1"/>
  <c r="B811" i="1"/>
  <c r="B812" i="1"/>
  <c r="B813" i="1"/>
  <c r="B814" i="1"/>
  <c r="B815" i="1"/>
  <c r="B816" i="1"/>
  <c r="B817" i="1"/>
  <c r="B818" i="1"/>
  <c r="B819" i="1"/>
  <c r="B820" i="1"/>
  <c r="B1160" i="18" l="1"/>
  <c r="B1179" i="18"/>
  <c r="B1162" i="18"/>
  <c r="B1090" i="18"/>
  <c r="B1039" i="18"/>
  <c r="B1049" i="18"/>
  <c r="B1145" i="18"/>
  <c r="B1139" i="18"/>
  <c r="B1143" i="18"/>
  <c r="B1032" i="18"/>
  <c r="B1052" i="18"/>
  <c r="B1158" i="18"/>
  <c r="B1166" i="18"/>
  <c r="B1095" i="18"/>
  <c r="B1106" i="18"/>
  <c r="B1084" i="18"/>
  <c r="B1113" i="18"/>
  <c r="B1152" i="18"/>
  <c r="B1131" i="18"/>
  <c r="B1040" i="18"/>
  <c r="B1089" i="18"/>
  <c r="B1104" i="18"/>
  <c r="B1186" i="18"/>
  <c r="B1185" i="18"/>
  <c r="B1036" i="18"/>
  <c r="B1079" i="18"/>
  <c r="B1103" i="18"/>
  <c r="B1157" i="18"/>
  <c r="B1033" i="18"/>
  <c r="B1077" i="18"/>
  <c r="B1101" i="18"/>
  <c r="B1172" i="18"/>
  <c r="B1061" i="18"/>
  <c r="B1073" i="18"/>
  <c r="B1088" i="18"/>
  <c r="B1112" i="18"/>
  <c r="B1171" i="18"/>
  <c r="B1067" i="18"/>
  <c r="B1055" i="18"/>
  <c r="B1076" i="18"/>
  <c r="B1078" i="18"/>
  <c r="B1100" i="18"/>
  <c r="B1047" i="18"/>
  <c r="B1086" i="18"/>
  <c r="E27" i="33"/>
  <c r="P7" i="21"/>
  <c r="F7" i="21"/>
  <c r="V7" i="21" a="1"/>
  <c r="V7" i="21" s="1"/>
  <c r="E1315" i="33"/>
  <c r="E1301" i="33"/>
  <c r="E1345" i="33"/>
  <c r="E1290" i="33"/>
  <c r="E1286" i="33"/>
  <c r="E1343" i="33"/>
  <c r="E1297" i="33"/>
  <c r="E1285" i="33"/>
  <c r="M33" i="32"/>
  <c r="M17" i="32"/>
  <c r="M16" i="32"/>
  <c r="M10" i="32"/>
  <c r="M106" i="32"/>
  <c r="M20" i="32"/>
  <c r="F53" i="23"/>
  <c r="U53" i="23" a="1"/>
  <c r="U53" i="23" s="1"/>
  <c r="F17" i="23"/>
  <c r="F27" i="23"/>
  <c r="U17" i="23" a="1"/>
  <c r="U17" i="23" s="1"/>
  <c r="U27" i="23" a="1"/>
  <c r="U27" i="23" s="1"/>
  <c r="F13" i="23"/>
  <c r="F14" i="23"/>
  <c r="U13" i="23" a="1"/>
  <c r="U13" i="23" s="1"/>
  <c r="U14" i="23" a="1"/>
  <c r="U14" i="23" s="1"/>
  <c r="F7" i="23"/>
  <c r="U7" i="23" a="1"/>
  <c r="U7" i="23" s="1"/>
  <c r="P93" i="21"/>
  <c r="E33" i="32"/>
  <c r="E24" i="32"/>
  <c r="E20" i="32"/>
  <c r="E106" i="32"/>
  <c r="E105" i="32"/>
  <c r="E104" i="32"/>
  <c r="E103" i="32"/>
  <c r="E102" i="32"/>
  <c r="E17" i="32"/>
  <c r="E16" i="32"/>
  <c r="E10" i="32"/>
  <c r="L5" i="15" a="1"/>
  <c r="L5" i="15" s="1"/>
  <c r="F52" i="23"/>
  <c r="U52" i="23" a="1"/>
  <c r="U52" i="23" s="1"/>
  <c r="F4" i="23"/>
  <c r="U4" i="23" a="1"/>
  <c r="U4" i="23" s="1"/>
  <c r="F6" i="23"/>
  <c r="F3" i="23"/>
  <c r="U6" i="23" a="1"/>
  <c r="U6" i="23" s="1"/>
  <c r="U3" i="23" a="1"/>
  <c r="U3" i="23" s="1"/>
  <c r="F2" i="23"/>
  <c r="U2" i="23" a="1"/>
  <c r="U2" i="23" s="1"/>
  <c r="M7" i="32"/>
  <c r="E7" i="32"/>
  <c r="M6" i="32"/>
  <c r="M4" i="32"/>
  <c r="M9" i="32"/>
  <c r="M5" i="32"/>
  <c r="M3" i="32"/>
  <c r="M2" i="32"/>
  <c r="M101" i="32"/>
  <c r="M100" i="32"/>
  <c r="M99" i="32"/>
  <c r="E4" i="32"/>
  <c r="E6" i="32"/>
  <c r="V84" i="21" a="1"/>
  <c r="V84" i="21" s="1"/>
  <c r="P84" i="21"/>
  <c r="F84" i="21"/>
  <c r="E260" i="33"/>
  <c r="E1328" i="33"/>
  <c r="E256" i="33"/>
  <c r="E1288" i="33"/>
  <c r="E1361" i="33"/>
  <c r="E208" i="33"/>
  <c r="E347" i="33"/>
  <c r="E1294" i="33"/>
  <c r="E1330" i="33"/>
  <c r="E401" i="33"/>
  <c r="E1296" i="33"/>
  <c r="E1342" i="33"/>
  <c r="E279" i="33"/>
  <c r="E1392" i="33"/>
  <c r="E1310" i="33"/>
  <c r="E1352" i="33"/>
  <c r="E300" i="33"/>
  <c r="E1314" i="33"/>
  <c r="E1354" i="33"/>
  <c r="E341" i="33"/>
  <c r="E1321" i="33"/>
  <c r="E1357" i="33"/>
  <c r="E343" i="33"/>
  <c r="E1326" i="33"/>
  <c r="E1359" i="33"/>
  <c r="E345" i="33"/>
  <c r="E1287" i="33"/>
  <c r="E344" i="33"/>
  <c r="E342" i="33"/>
  <c r="E1325" i="33"/>
  <c r="E1358" i="33"/>
  <c r="E340" i="33"/>
  <c r="E1320" i="33"/>
  <c r="E1356" i="33"/>
  <c r="E299" i="33"/>
  <c r="E1313" i="33"/>
  <c r="E1353" i="33"/>
  <c r="E278" i="33"/>
  <c r="E1393" i="33"/>
  <c r="E1309" i="33"/>
  <c r="E1351" i="33"/>
  <c r="E400" i="33"/>
  <c r="E1295" i="33"/>
  <c r="E1341" i="33"/>
  <c r="E1293" i="33"/>
  <c r="E1329" i="33"/>
  <c r="E259" i="33"/>
  <c r="E1327" i="33"/>
  <c r="E255" i="33"/>
  <c r="E346" i="33"/>
  <c r="E207" i="33"/>
  <c r="E1360" i="33"/>
  <c r="C1026" i="18"/>
  <c r="B1026" i="18" s="1"/>
  <c r="C1023" i="18"/>
  <c r="B1023" i="18" s="1"/>
  <c r="C1018" i="18"/>
  <c r="B1018" i="18" s="1"/>
  <c r="C1020" i="18"/>
  <c r="B1020" i="18" s="1"/>
  <c r="C1016" i="18"/>
  <c r="B1016" i="18" s="1"/>
  <c r="C1011" i="18"/>
  <c r="B1011" i="18" s="1"/>
  <c r="C994" i="18"/>
  <c r="B994" i="18" s="1"/>
  <c r="C997" i="18"/>
  <c r="B997" i="18" s="1"/>
  <c r="C1000" i="18"/>
  <c r="B1000" i="18" s="1"/>
  <c r="C993" i="18"/>
  <c r="B993" i="18" s="1"/>
  <c r="C996" i="18"/>
  <c r="B996" i="18" s="1"/>
  <c r="C999" i="18"/>
  <c r="B999" i="18" s="1"/>
  <c r="C1024" i="18"/>
  <c r="B1024" i="18" s="1"/>
  <c r="C1025" i="18"/>
  <c r="B1025" i="18" s="1"/>
  <c r="C1015" i="18"/>
  <c r="B1015" i="18" s="1"/>
  <c r="C1017" i="18"/>
  <c r="B1017" i="18" s="1"/>
  <c r="C1019" i="18"/>
  <c r="B1019" i="18" s="1"/>
  <c r="C1021" i="18"/>
  <c r="B1021" i="18" s="1"/>
  <c r="C1022" i="18"/>
  <c r="B1022" i="18" s="1"/>
  <c r="C1014" i="18"/>
  <c r="B1014" i="18" s="1"/>
  <c r="C1012" i="18"/>
  <c r="B1012" i="18" s="1"/>
  <c r="C1013" i="18"/>
  <c r="B1013" i="18" s="1"/>
  <c r="C1002" i="18"/>
  <c r="B1002" i="18" s="1"/>
  <c r="C1003" i="18"/>
  <c r="B1003" i="18" s="1"/>
  <c r="C1004" i="18"/>
  <c r="B1004" i="18" s="1"/>
  <c r="C1005" i="18"/>
  <c r="B1005" i="18" s="1"/>
  <c r="C1006" i="18"/>
  <c r="B1006" i="18" s="1"/>
  <c r="C1007" i="18"/>
  <c r="B1007" i="18" s="1"/>
  <c r="C1009" i="18"/>
  <c r="B1009" i="18" s="1"/>
  <c r="C1010" i="18"/>
  <c r="B1010" i="18" s="1"/>
  <c r="C992" i="18"/>
  <c r="B992" i="18" s="1"/>
  <c r="C995" i="18"/>
  <c r="B995" i="18" s="1"/>
  <c r="C998" i="18"/>
  <c r="B998" i="18" s="1"/>
  <c r="C1001" i="18"/>
  <c r="B1001" i="18" s="1"/>
  <c r="C33" i="18"/>
  <c r="B33" i="18" s="1"/>
  <c r="C31" i="18"/>
  <c r="B31" i="18" s="1"/>
  <c r="C29" i="18"/>
  <c r="B29" i="18" s="1"/>
  <c r="C27" i="18"/>
  <c r="B27" i="18" s="1"/>
  <c r="C21" i="18"/>
  <c r="B21" i="18" s="1"/>
  <c r="C17" i="18"/>
  <c r="B17" i="18" s="1"/>
  <c r="C13" i="18"/>
  <c r="B13" i="18" s="1"/>
  <c r="C7" i="18"/>
  <c r="B7" i="18" s="1"/>
  <c r="C5" i="18"/>
  <c r="B5" i="18" s="1"/>
  <c r="C3" i="18"/>
  <c r="B3" i="18" s="1"/>
  <c r="C991" i="18"/>
  <c r="B991" i="18" s="1"/>
  <c r="C989" i="18"/>
  <c r="B989" i="18" s="1"/>
  <c r="C988" i="18"/>
  <c r="B988" i="18" s="1"/>
  <c r="F106" i="21"/>
  <c r="F87" i="21"/>
  <c r="F89" i="21"/>
  <c r="F90" i="21"/>
  <c r="F93" i="21"/>
  <c r="F98" i="21"/>
  <c r="F100" i="21"/>
  <c r="P106" i="21"/>
  <c r="P87" i="21"/>
  <c r="P89" i="21"/>
  <c r="P90" i="21"/>
  <c r="P98" i="21"/>
  <c r="P100" i="21"/>
  <c r="V106" i="21" a="1"/>
  <c r="V106" i="21" s="1"/>
  <c r="V87" i="21" a="1"/>
  <c r="V87" i="21" s="1"/>
  <c r="V89" i="21" a="1"/>
  <c r="V89" i="21" s="1"/>
  <c r="V90" i="21" a="1"/>
  <c r="V90" i="21" s="1"/>
  <c r="V93" i="21" a="1"/>
  <c r="V93" i="21" s="1"/>
  <c r="V98" i="21" a="1"/>
  <c r="V98" i="21" s="1"/>
  <c r="V100" i="21" a="1"/>
  <c r="V100" i="21" s="1"/>
  <c r="E5" i="32"/>
  <c r="E9" i="32"/>
  <c r="E3" i="32"/>
  <c r="E2" i="32"/>
  <c r="E99" i="32"/>
  <c r="E101" i="32"/>
  <c r="E100" i="32"/>
  <c r="O560" i="20"/>
  <c r="E32" i="33"/>
  <c r="E33" i="33"/>
  <c r="E30" i="33"/>
  <c r="E31" i="33"/>
  <c r="E1255" i="33"/>
  <c r="E1258" i="33"/>
  <c r="E1257" i="33"/>
  <c r="E1256" i="33"/>
  <c r="N54" i="22"/>
  <c r="F54" i="22" s="1"/>
  <c r="N58" i="22"/>
  <c r="F58" i="22" s="1"/>
  <c r="N57" i="22"/>
  <c r="F57" i="22" s="1"/>
  <c r="N56" i="22"/>
  <c r="F56" i="22" s="1"/>
  <c r="N55" i="22"/>
  <c r="F55" i="22" s="1"/>
  <c r="N53" i="22"/>
  <c r="F53" i="22" s="1"/>
  <c r="N52" i="22"/>
  <c r="F52" i="22" s="1"/>
  <c r="N51" i="22"/>
  <c r="F51" i="22" s="1"/>
  <c r="P58" i="22" a="1"/>
  <c r="P58" i="22" s="1"/>
  <c r="P57" i="22" a="1"/>
  <c r="P57" i="22" s="1"/>
  <c r="P56" i="22" a="1"/>
  <c r="P56" i="22" s="1"/>
  <c r="P55" i="22" a="1"/>
  <c r="P55" i="22" s="1"/>
  <c r="P54" i="22" a="1"/>
  <c r="P54" i="22" s="1"/>
  <c r="P53" i="22" a="1"/>
  <c r="P53" i="22" s="1"/>
  <c r="P52" i="22" a="1"/>
  <c r="P52" i="22" s="1"/>
  <c r="P51" i="22" a="1"/>
  <c r="P51" i="22" s="1"/>
  <c r="E193" i="33"/>
  <c r="E186" i="33"/>
  <c r="E339" i="33"/>
  <c r="E334" i="33"/>
  <c r="E328" i="33"/>
  <c r="E322" i="33"/>
  <c r="E317" i="33"/>
  <c r="E311" i="33"/>
  <c r="E305" i="33"/>
  <c r="E298" i="33"/>
  <c r="E293" i="33"/>
  <c r="E290" i="33"/>
  <c r="E265" i="33"/>
  <c r="E231" i="33"/>
  <c r="E228" i="33"/>
  <c r="E223" i="33"/>
  <c r="E214" i="33"/>
  <c r="E196" i="33"/>
  <c r="E189" i="33"/>
  <c r="E154" i="33"/>
  <c r="E112" i="33"/>
  <c r="E47" i="33"/>
  <c r="O580" i="20"/>
  <c r="O80" i="20"/>
  <c r="O90" i="20"/>
  <c r="O581" i="20"/>
  <c r="O579" i="20"/>
  <c r="O577" i="20"/>
  <c r="O576" i="20"/>
  <c r="O575" i="20"/>
  <c r="O574" i="20"/>
  <c r="O573" i="20"/>
  <c r="O571" i="20"/>
  <c r="O572" i="20"/>
  <c r="O570" i="20"/>
  <c r="O569" i="20"/>
  <c r="O567" i="20"/>
  <c r="O565" i="20"/>
  <c r="O564" i="20"/>
  <c r="O559" i="20"/>
  <c r="O557" i="20"/>
  <c r="O556" i="20"/>
  <c r="O555" i="20"/>
  <c r="O553" i="20"/>
  <c r="O552" i="20"/>
  <c r="O67" i="20"/>
  <c r="O551" i="20"/>
  <c r="O119" i="20"/>
  <c r="O89" i="20"/>
  <c r="O91" i="20"/>
  <c r="O92" i="20"/>
  <c r="O115" i="20"/>
  <c r="O54" i="20"/>
  <c r="O554" i="20"/>
  <c r="O561" i="20"/>
  <c r="O582" i="20"/>
  <c r="O69" i="20"/>
  <c r="O71" i="20"/>
  <c r="O75" i="20"/>
  <c r="E86" i="33"/>
  <c r="E1375" i="33"/>
  <c r="E1331" i="33"/>
  <c r="E1304" i="33"/>
  <c r="E1289" i="33"/>
  <c r="E333" i="33"/>
  <c r="E321" i="33"/>
  <c r="E315" i="33"/>
  <c r="E170" i="33"/>
  <c r="E85" i="33"/>
  <c r="E54" i="33"/>
  <c r="E43" i="33"/>
  <c r="E8" i="33"/>
  <c r="N3" i="22"/>
  <c r="F3" i="22" s="1"/>
  <c r="C206" i="18"/>
  <c r="B206" i="18" s="1"/>
  <c r="C1008" i="18"/>
  <c r="B1008" i="18" s="1"/>
  <c r="C990" i="18"/>
  <c r="B990" i="18" s="1"/>
  <c r="F561" i="20"/>
  <c r="Q561" i="20" a="1"/>
  <c r="Q561" i="20" s="1"/>
  <c r="X25" i="31" a="1"/>
  <c r="X25" i="31" s="1"/>
  <c r="X24" i="31" a="1"/>
  <c r="X24" i="31" s="1"/>
  <c r="X29" i="31" a="1"/>
  <c r="X29" i="31" s="1"/>
  <c r="X21" i="31" a="1"/>
  <c r="X21" i="31" s="1"/>
  <c r="X20" i="31" a="1"/>
  <c r="X20" i="31" s="1"/>
  <c r="X15" i="31" a="1"/>
  <c r="X15" i="31" s="1"/>
  <c r="X13" i="31" a="1"/>
  <c r="X13" i="31" s="1"/>
  <c r="X9" i="31" a="1"/>
  <c r="X9" i="31" s="1"/>
  <c r="X6" i="31" a="1"/>
  <c r="X6" i="31" s="1"/>
  <c r="X4" i="31" a="1"/>
  <c r="X4" i="31" s="1"/>
  <c r="X26" i="31" a="1"/>
  <c r="X26" i="31" s="1"/>
  <c r="X10" i="31" a="1"/>
  <c r="X10" i="31" s="1"/>
  <c r="X28" i="31" a="1"/>
  <c r="X28" i="31" s="1"/>
  <c r="X27" i="31" a="1"/>
  <c r="X27" i="31" s="1"/>
  <c r="X23" i="31" a="1"/>
  <c r="X23" i="31" s="1"/>
  <c r="X22" i="31" a="1"/>
  <c r="X22" i="31" s="1"/>
  <c r="X19" i="31" a="1"/>
  <c r="X19" i="31" s="1"/>
  <c r="X17" i="31" a="1"/>
  <c r="X17" i="31" s="1"/>
  <c r="X14" i="31" a="1"/>
  <c r="X14" i="31" s="1"/>
  <c r="X12" i="31" a="1"/>
  <c r="X12" i="31" s="1"/>
  <c r="X11" i="31" a="1"/>
  <c r="X11" i="31" s="1"/>
  <c r="X8" i="31" a="1"/>
  <c r="X8" i="31" s="1"/>
  <c r="X7" i="31" a="1"/>
  <c r="X7" i="31" s="1"/>
  <c r="X5" i="31" a="1"/>
  <c r="X5" i="31" s="1"/>
  <c r="X3" i="31" a="1"/>
  <c r="X3" i="31" s="1"/>
  <c r="X2" i="31" a="1"/>
  <c r="X2" i="31" s="1"/>
  <c r="X18" i="31" a="1"/>
  <c r="X18" i="31" s="1"/>
  <c r="X16" i="31" a="1"/>
  <c r="X16" i="31" s="1"/>
  <c r="J5" i="15" a="1"/>
  <c r="J5" i="15" s="1"/>
  <c r="J18" i="15" a="1"/>
  <c r="J18" i="15" s="1"/>
  <c r="J19" i="15" a="1"/>
  <c r="J19" i="15" s="1"/>
  <c r="J20" i="15" a="1"/>
  <c r="J20" i="15" s="1"/>
  <c r="J21" i="15" a="1"/>
  <c r="J21" i="15" s="1"/>
  <c r="J22" i="15" a="1"/>
  <c r="J22" i="15" s="1"/>
  <c r="J23" i="15" a="1"/>
  <c r="J23" i="15" s="1"/>
  <c r="J24" i="15" a="1"/>
  <c r="J24" i="15" s="1"/>
  <c r="J25" i="15" a="1"/>
  <c r="J25" i="15" s="1"/>
  <c r="J26" i="15" a="1"/>
  <c r="J26" i="15" s="1"/>
  <c r="J27" i="15" a="1"/>
  <c r="J27" i="15" s="1"/>
  <c r="J30" i="15" a="1"/>
  <c r="J30" i="15" s="1"/>
  <c r="J31" i="15" a="1"/>
  <c r="J31" i="15" s="1"/>
  <c r="J32" i="15" a="1"/>
  <c r="J32" i="15" s="1"/>
  <c r="J33" i="15" a="1"/>
  <c r="J33" i="15" s="1"/>
  <c r="J34" i="15" a="1"/>
  <c r="J34" i="15" s="1"/>
  <c r="J35" i="15" a="1"/>
  <c r="J35" i="15" s="1"/>
  <c r="J50" i="15" a="1"/>
  <c r="J50" i="15" s="1"/>
  <c r="J51" i="15" a="1"/>
  <c r="J51" i="15" s="1"/>
  <c r="J52" i="15" a="1"/>
  <c r="J52" i="15" s="1"/>
  <c r="J60" i="15" a="1"/>
  <c r="J60" i="15" s="1"/>
  <c r="J64" i="15" a="1"/>
  <c r="J64" i="15" s="1"/>
  <c r="J67" i="15" a="1"/>
  <c r="J67" i="15" s="1"/>
  <c r="J81" i="15" a="1"/>
  <c r="J81" i="15" s="1"/>
  <c r="J83" i="15" a="1"/>
  <c r="J83" i="15" s="1"/>
  <c r="J87" i="15" a="1"/>
  <c r="J87" i="15" s="1"/>
  <c r="J92" i="15" a="1"/>
  <c r="J92" i="15" s="1"/>
  <c r="J111" i="15" a="1"/>
  <c r="J111" i="15" s="1"/>
  <c r="J117" i="15" a="1"/>
  <c r="J117" i="15" s="1"/>
  <c r="J118" i="15" a="1"/>
  <c r="J118" i="15" s="1"/>
  <c r="J119" i="15" a="1"/>
  <c r="J119" i="15" s="1"/>
  <c r="J120" i="15" a="1"/>
  <c r="J120" i="15" s="1"/>
  <c r="J121" i="15" a="1"/>
  <c r="J121" i="15" s="1"/>
  <c r="J122" i="15" a="1"/>
  <c r="J122" i="15" s="1"/>
  <c r="J123" i="15" a="1"/>
  <c r="J123" i="15" s="1"/>
  <c r="J124" i="15" a="1"/>
  <c r="J124" i="15" s="1"/>
  <c r="J125" i="15" a="1"/>
  <c r="J125" i="15" s="1"/>
  <c r="J126" i="15" a="1"/>
  <c r="J126" i="15" s="1"/>
  <c r="J127" i="15" a="1"/>
  <c r="J127" i="15" s="1"/>
  <c r="J128" i="15" a="1"/>
  <c r="J128" i="15" s="1"/>
  <c r="J129" i="15" a="1"/>
  <c r="J129" i="15" s="1"/>
  <c r="J130" i="15" a="1"/>
  <c r="J130" i="15" s="1"/>
  <c r="J131" i="15" a="1"/>
  <c r="J131" i="15" s="1"/>
  <c r="J132" i="15" a="1"/>
  <c r="J132" i="15" s="1"/>
  <c r="J180" i="15" a="1"/>
  <c r="J180" i="15" s="1"/>
  <c r="J181" i="15" a="1"/>
  <c r="J181" i="15" s="1"/>
  <c r="J182" i="15" a="1"/>
  <c r="J182" i="15" s="1"/>
  <c r="J183" i="15" a="1"/>
  <c r="J183" i="15" s="1"/>
  <c r="J184" i="15" a="1"/>
  <c r="J184" i="15" s="1"/>
  <c r="J185" i="15" a="1"/>
  <c r="J185" i="15" s="1"/>
  <c r="J186" i="15" a="1"/>
  <c r="J186" i="15" s="1"/>
  <c r="J187" i="15" a="1"/>
  <c r="J187" i="15" s="1"/>
  <c r="J188" i="15" a="1"/>
  <c r="J188" i="15" s="1"/>
  <c r="J189" i="15" a="1"/>
  <c r="J189" i="15" s="1"/>
  <c r="J190" i="15" a="1"/>
  <c r="J190" i="15" s="1"/>
  <c r="J191" i="15" a="1"/>
  <c r="J191" i="15" s="1"/>
  <c r="J192" i="15" a="1"/>
  <c r="J192" i="15" s="1"/>
  <c r="J193" i="15" a="1"/>
  <c r="J193" i="15" s="1"/>
  <c r="J194" i="15" a="1"/>
  <c r="J194" i="15" s="1"/>
  <c r="J195" i="15" a="1"/>
  <c r="J195" i="15" s="1"/>
  <c r="J196" i="15" a="1"/>
  <c r="J196" i="15" s="1"/>
  <c r="J197" i="15" a="1"/>
  <c r="J197" i="15" s="1"/>
  <c r="J198" i="15" a="1"/>
  <c r="J198" i="15" s="1"/>
  <c r="J199" i="15" a="1"/>
  <c r="J199" i="15" s="1"/>
  <c r="J200" i="15" a="1"/>
  <c r="J200" i="15" s="1"/>
  <c r="J201" i="15" a="1"/>
  <c r="J201" i="15" s="1"/>
  <c r="J202" i="15" a="1"/>
  <c r="J202" i="15" s="1"/>
  <c r="J203" i="15" a="1"/>
  <c r="J203" i="15" s="1"/>
  <c r="J204" i="15" a="1"/>
  <c r="J204" i="15" s="1"/>
  <c r="J205" i="15" a="1"/>
  <c r="J205" i="15" s="1"/>
  <c r="J206" i="15" a="1"/>
  <c r="J206" i="15" s="1"/>
  <c r="J207" i="15" a="1"/>
  <c r="J207" i="15" s="1"/>
  <c r="J208" i="15" a="1"/>
  <c r="J208" i="15" s="1"/>
  <c r="J209" i="15" a="1"/>
  <c r="J209" i="15" s="1"/>
  <c r="J210" i="15" a="1"/>
  <c r="J210" i="15" s="1"/>
  <c r="J211" i="15" a="1"/>
  <c r="J211" i="15" s="1"/>
  <c r="J212" i="15" a="1"/>
  <c r="J212" i="15" s="1"/>
  <c r="J213" i="15" a="1"/>
  <c r="J213" i="15" s="1"/>
  <c r="J214" i="15" a="1"/>
  <c r="J214" i="15" s="1"/>
  <c r="J215" i="15" a="1"/>
  <c r="J215" i="15" s="1"/>
  <c r="J216" i="15" a="1"/>
  <c r="J216" i="15" s="1"/>
  <c r="J217" i="15" a="1"/>
  <c r="J217" i="15" s="1"/>
  <c r="J218" i="15" a="1"/>
  <c r="J218" i="15" s="1"/>
  <c r="J219" i="15" a="1"/>
  <c r="J219" i="15" s="1"/>
  <c r="J220" i="15" a="1"/>
  <c r="J220" i="15" s="1"/>
  <c r="J221" i="15" a="1"/>
  <c r="J221" i="15" s="1"/>
  <c r="J222" i="15" a="1"/>
  <c r="J222" i="15" s="1"/>
  <c r="J223" i="15" a="1"/>
  <c r="J223" i="15" s="1"/>
  <c r="J224" i="15" a="1"/>
  <c r="J224" i="15" s="1"/>
  <c r="J225" i="15" a="1"/>
  <c r="J225" i="15" s="1"/>
  <c r="J226" i="15" a="1"/>
  <c r="J226" i="15" s="1"/>
  <c r="J227" i="15" a="1"/>
  <c r="J227" i="15" s="1"/>
  <c r="J228" i="15" a="1"/>
  <c r="J228" i="15" s="1"/>
  <c r="J229" i="15" a="1"/>
  <c r="J229" i="15" s="1"/>
  <c r="J230" i="15" a="1"/>
  <c r="J230" i="15" s="1"/>
  <c r="J231" i="15" a="1"/>
  <c r="J231" i="15" s="1"/>
  <c r="J232" i="15" a="1"/>
  <c r="J232" i="15" s="1"/>
  <c r="J233" i="15" a="1"/>
  <c r="J233" i="15" s="1"/>
  <c r="J234" i="15" a="1"/>
  <c r="J234" i="15" s="1"/>
  <c r="J235" i="15" a="1"/>
  <c r="J235" i="15" s="1"/>
  <c r="J236" i="15" a="1"/>
  <c r="J236" i="15" s="1"/>
  <c r="J237" i="15" a="1"/>
  <c r="J237" i="15" s="1"/>
  <c r="J238" i="15" a="1"/>
  <c r="J238" i="15" s="1"/>
  <c r="J239" i="15" a="1"/>
  <c r="J239" i="15" s="1"/>
  <c r="J240" i="15" a="1"/>
  <c r="J240" i="15" s="1"/>
  <c r="J241" i="15" a="1"/>
  <c r="J241" i="15" s="1"/>
  <c r="J242" i="15" a="1"/>
  <c r="J242" i="15" s="1"/>
  <c r="J243" i="15" a="1"/>
  <c r="J243" i="15" s="1"/>
  <c r="J244" i="15" a="1"/>
  <c r="J244" i="15" s="1"/>
  <c r="J245" i="15" a="1"/>
  <c r="J245" i="15" s="1"/>
  <c r="J246" i="15" a="1"/>
  <c r="J246" i="15" s="1"/>
  <c r="J247" i="15" a="1"/>
  <c r="J247" i="15" s="1"/>
  <c r="J248" i="15" a="1"/>
  <c r="J248" i="15" s="1"/>
  <c r="J249" i="15" a="1"/>
  <c r="J249" i="15" s="1"/>
  <c r="J250" i="15" a="1"/>
  <c r="J250" i="15" s="1"/>
  <c r="J251" i="15" a="1"/>
  <c r="J251" i="15" s="1"/>
  <c r="J252" i="15" a="1"/>
  <c r="J252" i="15" s="1"/>
  <c r="J253" i="15" a="1"/>
  <c r="J253" i="15" s="1"/>
  <c r="J254" i="15" a="1"/>
  <c r="J254" i="15" s="1"/>
  <c r="J255" i="15" a="1"/>
  <c r="J255" i="15" s="1"/>
  <c r="J256" i="15" a="1"/>
  <c r="J256" i="15" s="1"/>
  <c r="J257" i="15" a="1"/>
  <c r="J257" i="15" s="1"/>
  <c r="J258" i="15" a="1"/>
  <c r="J258" i="15" s="1"/>
  <c r="J259" i="15" a="1"/>
  <c r="J259" i="15" s="1"/>
  <c r="J260" i="15" a="1"/>
  <c r="J260" i="15" s="1"/>
  <c r="J261" i="15" a="1"/>
  <c r="J261" i="15" s="1"/>
  <c r="J262" i="15" a="1"/>
  <c r="J262" i="15" s="1"/>
  <c r="J263" i="15" a="1"/>
  <c r="J263" i="15" s="1"/>
  <c r="J264" i="15" a="1"/>
  <c r="J264" i="15" s="1"/>
  <c r="J265" i="15" a="1"/>
  <c r="J265" i="15" s="1"/>
  <c r="J266" i="15" a="1"/>
  <c r="J266" i="15" s="1"/>
  <c r="J267" i="15" a="1"/>
  <c r="J267" i="15" s="1"/>
  <c r="J268" i="15" a="1"/>
  <c r="J268" i="15" s="1"/>
  <c r="J269" i="15" a="1"/>
  <c r="J269" i="15" s="1"/>
  <c r="J270" i="15" a="1"/>
  <c r="J270" i="15" s="1"/>
  <c r="J271" i="15" a="1"/>
  <c r="J271" i="15" s="1"/>
  <c r="J272" i="15" a="1"/>
  <c r="J272" i="15" s="1"/>
  <c r="J273" i="15" a="1"/>
  <c r="J273" i="15" s="1"/>
  <c r="J274" i="15" a="1"/>
  <c r="J274" i="15" s="1"/>
  <c r="J275" i="15" a="1"/>
  <c r="J275" i="15" s="1"/>
  <c r="J276" i="15" a="1"/>
  <c r="J276" i="15" s="1"/>
  <c r="J277" i="15" a="1"/>
  <c r="J277" i="15" s="1"/>
  <c r="J278" i="15" a="1"/>
  <c r="J278" i="15" s="1"/>
  <c r="J279" i="15" a="1"/>
  <c r="J279" i="15" s="1"/>
  <c r="J280" i="15" a="1"/>
  <c r="J280" i="15" s="1"/>
  <c r="J281" i="15" a="1"/>
  <c r="J281" i="15" s="1"/>
  <c r="J282" i="15" a="1"/>
  <c r="J282" i="15" s="1"/>
  <c r="J283" i="15" a="1"/>
  <c r="J283" i="15" s="1"/>
  <c r="J284" i="15" a="1"/>
  <c r="J284" i="15" s="1"/>
  <c r="J285" i="15" a="1"/>
  <c r="J285" i="15" s="1"/>
  <c r="J286" i="15" a="1"/>
  <c r="J286" i="15" s="1"/>
  <c r="J287" i="15" a="1"/>
  <c r="J287" i="15" s="1"/>
  <c r="J288" i="15" a="1"/>
  <c r="J288" i="15" s="1"/>
  <c r="J289" i="15" a="1"/>
  <c r="J289" i="15" s="1"/>
  <c r="J290" i="15" a="1"/>
  <c r="J290" i="15" s="1"/>
  <c r="J291" i="15" a="1"/>
  <c r="J291" i="15" s="1"/>
  <c r="J292" i="15" a="1"/>
  <c r="J292" i="15" s="1"/>
  <c r="J293" i="15" a="1"/>
  <c r="J293" i="15" s="1"/>
  <c r="J294" i="15" a="1"/>
  <c r="J294" i="15" s="1"/>
  <c r="J295" i="15" a="1"/>
  <c r="J295" i="15" s="1"/>
  <c r="J296" i="15" a="1"/>
  <c r="J296" i="15" s="1"/>
  <c r="J297" i="15" a="1"/>
  <c r="J297" i="15" s="1"/>
  <c r="J298" i="15" a="1"/>
  <c r="J298" i="15" s="1"/>
  <c r="J299" i="15" a="1"/>
  <c r="J299" i="15" s="1"/>
  <c r="J300" i="15" a="1"/>
  <c r="J300" i="15" s="1"/>
  <c r="J301" i="15" a="1"/>
  <c r="J301" i="15" s="1"/>
  <c r="J302" i="15" a="1"/>
  <c r="J302" i="15" s="1"/>
  <c r="J303" i="15" a="1"/>
  <c r="J303" i="15" s="1"/>
  <c r="J304" i="15" a="1"/>
  <c r="J304" i="15" s="1"/>
  <c r="J305" i="15" a="1"/>
  <c r="J305" i="15" s="1"/>
  <c r="J306" i="15" a="1"/>
  <c r="J306" i="15" s="1"/>
  <c r="J307" i="15" a="1"/>
  <c r="J307" i="15" s="1"/>
  <c r="J308" i="15" a="1"/>
  <c r="J308" i="15" s="1"/>
  <c r="J309" i="15" a="1"/>
  <c r="J309" i="15" s="1"/>
  <c r="J310" i="15" a="1"/>
  <c r="J310" i="15" s="1"/>
  <c r="J311" i="15" a="1"/>
  <c r="J311" i="15" s="1"/>
  <c r="J312" i="15" a="1"/>
  <c r="J312" i="15" s="1"/>
  <c r="J313" i="15" a="1"/>
  <c r="J313" i="15" s="1"/>
  <c r="J314" i="15" a="1"/>
  <c r="J314" i="15" s="1"/>
  <c r="J315" i="15" a="1"/>
  <c r="J315" i="15" s="1"/>
  <c r="J316" i="15" a="1"/>
  <c r="J316" i="15" s="1"/>
  <c r="J317" i="15" a="1"/>
  <c r="J317" i="15" s="1"/>
  <c r="J318" i="15" a="1"/>
  <c r="J318" i="15" s="1"/>
  <c r="J319" i="15" a="1"/>
  <c r="J319" i="15" s="1"/>
  <c r="J320" i="15" a="1"/>
  <c r="J320" i="15" s="1"/>
  <c r="J321" i="15" a="1"/>
  <c r="J321" i="15" s="1"/>
  <c r="J322" i="15" a="1"/>
  <c r="J322" i="15" s="1"/>
  <c r="J323" i="15" a="1"/>
  <c r="J323" i="15" s="1"/>
  <c r="J324" i="15" a="1"/>
  <c r="J324" i="15" s="1"/>
  <c r="J325" i="15" a="1"/>
  <c r="J325" i="15" s="1"/>
  <c r="J326" i="15" a="1"/>
  <c r="J326" i="15" s="1"/>
  <c r="J327" i="15" a="1"/>
  <c r="J327" i="15" s="1"/>
  <c r="J328" i="15" a="1"/>
  <c r="J328" i="15" s="1"/>
  <c r="J329" i="15" a="1"/>
  <c r="J329" i="15" s="1"/>
  <c r="J330" i="15" a="1"/>
  <c r="J330" i="15" s="1"/>
  <c r="J331" i="15" a="1"/>
  <c r="J331" i="15" s="1"/>
  <c r="J332" i="15" a="1"/>
  <c r="J332" i="15" s="1"/>
  <c r="J333" i="15" a="1"/>
  <c r="J333" i="15" s="1"/>
  <c r="J334" i="15" a="1"/>
  <c r="J334" i="15" s="1"/>
  <c r="J335" i="15" a="1"/>
  <c r="J335" i="15" s="1"/>
  <c r="J336" i="15" a="1"/>
  <c r="J336" i="15" s="1"/>
  <c r="J337" i="15" a="1"/>
  <c r="J337" i="15" s="1"/>
  <c r="J338" i="15" a="1"/>
  <c r="J338" i="15" s="1"/>
  <c r="J339" i="15" a="1"/>
  <c r="J339" i="15" s="1"/>
  <c r="J340" i="15" a="1"/>
  <c r="J340" i="15" s="1"/>
  <c r="J341" i="15" a="1"/>
  <c r="J341" i="15" s="1"/>
  <c r="J342" i="15" a="1"/>
  <c r="J342" i="15" s="1"/>
  <c r="J343" i="15" a="1"/>
  <c r="J343" i="15" s="1"/>
  <c r="J344" i="15" a="1"/>
  <c r="J344" i="15" s="1"/>
  <c r="J345" i="15" a="1"/>
  <c r="J345" i="15" s="1"/>
  <c r="J346" i="15" a="1"/>
  <c r="J346" i="15" s="1"/>
  <c r="J347" i="15" a="1"/>
  <c r="J347" i="15" s="1"/>
  <c r="J348" i="15" a="1"/>
  <c r="J348" i="15" s="1"/>
  <c r="J349" i="15" a="1"/>
  <c r="J349" i="15" s="1"/>
  <c r="J350" i="15" a="1"/>
  <c r="J350" i="15" s="1"/>
  <c r="J351" i="15" a="1"/>
  <c r="J351" i="15" s="1"/>
  <c r="J352" i="15" a="1"/>
  <c r="J352" i="15" s="1"/>
  <c r="J353" i="15" a="1"/>
  <c r="J353" i="15" s="1"/>
  <c r="J354" i="15" a="1"/>
  <c r="J354" i="15" s="1"/>
  <c r="J355" i="15" a="1"/>
  <c r="J355" i="15" s="1"/>
  <c r="J356" i="15" a="1"/>
  <c r="J356" i="15" s="1"/>
  <c r="J357" i="15" a="1"/>
  <c r="J357" i="15" s="1"/>
  <c r="J358" i="15" a="1"/>
  <c r="J358" i="15" s="1"/>
  <c r="J359" i="15" a="1"/>
  <c r="J359" i="15" s="1"/>
  <c r="J360" i="15" a="1"/>
  <c r="J360" i="15" s="1"/>
  <c r="J361" i="15" a="1"/>
  <c r="J361" i="15" s="1"/>
  <c r="J362" i="15" a="1"/>
  <c r="J362" i="15" s="1"/>
  <c r="J363" i="15" a="1"/>
  <c r="J363" i="15" s="1"/>
  <c r="J364" i="15" a="1"/>
  <c r="J364" i="15" s="1"/>
  <c r="J365" i="15" a="1"/>
  <c r="J365" i="15" s="1"/>
  <c r="J366" i="15" a="1"/>
  <c r="J366" i="15" s="1"/>
  <c r="J367" i="15" a="1"/>
  <c r="J367" i="15" s="1"/>
  <c r="J368" i="15" a="1"/>
  <c r="J368" i="15" s="1"/>
  <c r="J369" i="15" a="1"/>
  <c r="J369" i="15" s="1"/>
  <c r="J370" i="15" a="1"/>
  <c r="J370" i="15" s="1"/>
  <c r="J371" i="15" a="1"/>
  <c r="J371" i="15" s="1"/>
  <c r="J372" i="15" a="1"/>
  <c r="J372" i="15" s="1"/>
  <c r="J373" i="15" a="1"/>
  <c r="J373" i="15" s="1"/>
  <c r="J374" i="15" a="1"/>
  <c r="J374" i="15" s="1"/>
  <c r="J375" i="15" a="1"/>
  <c r="J375" i="15" s="1"/>
  <c r="J376" i="15" a="1"/>
  <c r="J376" i="15" s="1"/>
  <c r="J377" i="15" a="1"/>
  <c r="J377" i="15" s="1"/>
  <c r="J378" i="15" a="1"/>
  <c r="J378" i="15" s="1"/>
  <c r="J379" i="15" a="1"/>
  <c r="J379" i="15" s="1"/>
  <c r="J380" i="15" a="1"/>
  <c r="J380" i="15" s="1"/>
  <c r="J381" i="15" a="1"/>
  <c r="J381" i="15" s="1"/>
  <c r="J382" i="15" a="1"/>
  <c r="J382" i="15" s="1"/>
  <c r="J383" i="15" a="1"/>
  <c r="J383" i="15" s="1"/>
  <c r="J384" i="15" a="1"/>
  <c r="J384" i="15" s="1"/>
  <c r="J385" i="15" a="1"/>
  <c r="J385" i="15" s="1"/>
  <c r="J386" i="15" a="1"/>
  <c r="J386" i="15" s="1"/>
  <c r="J387" i="15" a="1"/>
  <c r="J387" i="15" s="1"/>
  <c r="J388" i="15" a="1"/>
  <c r="J388" i="15" s="1"/>
  <c r="J389" i="15" a="1"/>
  <c r="J389" i="15" s="1"/>
  <c r="J390" i="15" a="1"/>
  <c r="J390" i="15" s="1"/>
  <c r="J391" i="15" a="1"/>
  <c r="J391" i="15" s="1"/>
  <c r="J392" i="15" a="1"/>
  <c r="J392" i="15" s="1"/>
  <c r="J393" i="15" a="1"/>
  <c r="J393" i="15" s="1"/>
  <c r="J394" i="15" a="1"/>
  <c r="J394" i="15" s="1"/>
  <c r="J395" i="15" a="1"/>
  <c r="J395" i="15" s="1"/>
  <c r="J396" i="15" a="1"/>
  <c r="J396" i="15" s="1"/>
  <c r="J397" i="15" a="1"/>
  <c r="J397" i="15" s="1"/>
  <c r="J398" i="15" a="1"/>
  <c r="J398" i="15" s="1"/>
  <c r="J399" i="15" a="1"/>
  <c r="J399" i="15" s="1"/>
  <c r="J400" i="15" a="1"/>
  <c r="J400" i="15" s="1"/>
  <c r="J401" i="15" a="1"/>
  <c r="J401" i="15" s="1"/>
  <c r="J402" i="15" a="1"/>
  <c r="J402" i="15" s="1"/>
  <c r="J403" i="15" a="1"/>
  <c r="J403" i="15" s="1"/>
  <c r="J404" i="15" a="1"/>
  <c r="J404" i="15" s="1"/>
  <c r="J405" i="15" a="1"/>
  <c r="J405" i="15" s="1"/>
  <c r="J406" i="15" a="1"/>
  <c r="J406" i="15" s="1"/>
  <c r="J407" i="15" a="1"/>
  <c r="J407" i="15" s="1"/>
  <c r="J408" i="15" a="1"/>
  <c r="J408" i="15" s="1"/>
  <c r="J409" i="15" a="1"/>
  <c r="J409" i="15" s="1"/>
  <c r="J410" i="15" a="1"/>
  <c r="J410" i="15" s="1"/>
  <c r="J411" i="15" a="1"/>
  <c r="J411" i="15" s="1"/>
  <c r="J412" i="15" a="1"/>
  <c r="J412" i="15" s="1"/>
  <c r="J413" i="15" a="1"/>
  <c r="J413" i="15" s="1"/>
  <c r="J414" i="15" a="1"/>
  <c r="J414" i="15" s="1"/>
  <c r="J415" i="15" a="1"/>
  <c r="J415" i="15" s="1"/>
  <c r="J416" i="15" a="1"/>
  <c r="J416" i="15" s="1"/>
  <c r="J417" i="15" a="1"/>
  <c r="J417" i="15" s="1"/>
  <c r="J418" i="15" a="1"/>
  <c r="J418" i="15" s="1"/>
  <c r="J419" i="15" a="1"/>
  <c r="J419" i="15" s="1"/>
  <c r="J420" i="15" a="1"/>
  <c r="J420" i="15" s="1"/>
  <c r="J421" i="15" a="1"/>
  <c r="J421" i="15" s="1"/>
  <c r="J422" i="15" a="1"/>
  <c r="J422" i="15" s="1"/>
  <c r="J423" i="15" a="1"/>
  <c r="J423" i="15" s="1"/>
  <c r="J424" i="15" a="1"/>
  <c r="J424" i="15" s="1"/>
  <c r="J425" i="15" a="1"/>
  <c r="J425" i="15" s="1"/>
  <c r="J426" i="15" a="1"/>
  <c r="J426" i="15" s="1"/>
  <c r="J427" i="15" a="1"/>
  <c r="J427" i="15" s="1"/>
  <c r="J428" i="15" a="1"/>
  <c r="J428" i="15" s="1"/>
  <c r="J429" i="15" a="1"/>
  <c r="J429" i="15" s="1"/>
  <c r="J430" i="15" a="1"/>
  <c r="J430" i="15" s="1"/>
  <c r="J431" i="15" a="1"/>
  <c r="J431" i="15" s="1"/>
  <c r="J432" i="15" a="1"/>
  <c r="J432" i="15" s="1"/>
  <c r="J433" i="15" a="1"/>
  <c r="J433" i="15" s="1"/>
  <c r="J434" i="15" a="1"/>
  <c r="J434" i="15" s="1"/>
  <c r="J435" i="15" a="1"/>
  <c r="J435" i="15" s="1"/>
  <c r="J436" i="15" a="1"/>
  <c r="J436" i="15" s="1"/>
  <c r="J437" i="15" a="1"/>
  <c r="J437" i="15" s="1"/>
  <c r="J438" i="15" a="1"/>
  <c r="J438" i="15" s="1"/>
  <c r="J439" i="15" a="1"/>
  <c r="J439" i="15" s="1"/>
  <c r="J440" i="15" a="1"/>
  <c r="J440" i="15" s="1"/>
  <c r="J441" i="15" a="1"/>
  <c r="J441" i="15" s="1"/>
  <c r="J442" i="15" a="1"/>
  <c r="J442" i="15" s="1"/>
  <c r="J443" i="15" a="1"/>
  <c r="J443" i="15" s="1"/>
  <c r="J444" i="15" a="1"/>
  <c r="J444" i="15" s="1"/>
  <c r="J445" i="15" a="1"/>
  <c r="J445" i="15" s="1"/>
  <c r="J446" i="15" a="1"/>
  <c r="J446" i="15" s="1"/>
  <c r="J447" i="15" a="1"/>
  <c r="J447" i="15" s="1"/>
  <c r="J448" i="15" a="1"/>
  <c r="J448" i="15" s="1"/>
  <c r="J449" i="15" a="1"/>
  <c r="J449" i="15" s="1"/>
  <c r="J450" i="15" a="1"/>
  <c r="J450" i="15" s="1"/>
  <c r="J451" i="15" a="1"/>
  <c r="J451" i="15" s="1"/>
  <c r="J452" i="15" a="1"/>
  <c r="J452" i="15" s="1"/>
  <c r="J453" i="15" a="1"/>
  <c r="J453" i="15" s="1"/>
  <c r="J454" i="15" a="1"/>
  <c r="J454" i="15" s="1"/>
  <c r="J455" i="15" a="1"/>
  <c r="J455" i="15" s="1"/>
  <c r="J456" i="15" a="1"/>
  <c r="J456" i="15" s="1"/>
  <c r="J457" i="15" a="1"/>
  <c r="J457" i="15" s="1"/>
  <c r="J458" i="15" a="1"/>
  <c r="J458" i="15" s="1"/>
  <c r="J459" i="15" a="1"/>
  <c r="J459" i="15" s="1"/>
  <c r="J460" i="15" a="1"/>
  <c r="J460" i="15" s="1"/>
  <c r="J461" i="15" a="1"/>
  <c r="J461" i="15" s="1"/>
  <c r="J462" i="15" a="1"/>
  <c r="J462" i="15" s="1"/>
  <c r="J463" i="15" a="1"/>
  <c r="J463" i="15" s="1"/>
  <c r="J464" i="15" a="1"/>
  <c r="J464" i="15" s="1"/>
  <c r="J465" i="15" a="1"/>
  <c r="J465" i="15" s="1"/>
  <c r="J466" i="15" a="1"/>
  <c r="J466" i="15" s="1"/>
  <c r="J467" i="15" a="1"/>
  <c r="J467" i="15" s="1"/>
  <c r="J468" i="15" a="1"/>
  <c r="J468" i="15" s="1"/>
  <c r="J469" i="15" a="1"/>
  <c r="J469" i="15" s="1"/>
  <c r="J470" i="15" a="1"/>
  <c r="J470" i="15" s="1"/>
  <c r="J471" i="15" a="1"/>
  <c r="J471" i="15" s="1"/>
  <c r="J472" i="15" a="1"/>
  <c r="J472" i="15" s="1"/>
  <c r="J473" i="15" a="1"/>
  <c r="J473" i="15" s="1"/>
  <c r="J474" i="15" a="1"/>
  <c r="J474" i="15" s="1"/>
  <c r="J475" i="15" a="1"/>
  <c r="J475" i="15" s="1"/>
  <c r="J476" i="15" a="1"/>
  <c r="J476" i="15" s="1"/>
  <c r="J477" i="15" a="1"/>
  <c r="J477" i="15" s="1"/>
  <c r="J478" i="15" a="1"/>
  <c r="J478" i="15" s="1"/>
  <c r="J479" i="15" a="1"/>
  <c r="J479" i="15" s="1"/>
  <c r="J480" i="15" a="1"/>
  <c r="J480" i="15" s="1"/>
  <c r="J481" i="15" a="1"/>
  <c r="J481" i="15" s="1"/>
  <c r="J482" i="15" a="1"/>
  <c r="J482" i="15" s="1"/>
  <c r="J483" i="15" a="1"/>
  <c r="J483" i="15" s="1"/>
  <c r="J484" i="15" a="1"/>
  <c r="J484" i="15" s="1"/>
  <c r="J485" i="15" a="1"/>
  <c r="J485" i="15" s="1"/>
  <c r="J486" i="15" a="1"/>
  <c r="J486" i="15" s="1"/>
  <c r="J487" i="15" a="1"/>
  <c r="J487" i="15" s="1"/>
  <c r="J488" i="15" a="1"/>
  <c r="J488" i="15" s="1"/>
  <c r="J489" i="15" a="1"/>
  <c r="J489" i="15" s="1"/>
  <c r="J490" i="15" a="1"/>
  <c r="J490" i="15" s="1"/>
  <c r="J491" i="15" a="1"/>
  <c r="J491" i="15" s="1"/>
  <c r="J492" i="15" a="1"/>
  <c r="J492" i="15" s="1"/>
  <c r="J493" i="15" a="1"/>
  <c r="J493" i="15" s="1"/>
  <c r="J494" i="15" a="1"/>
  <c r="J494" i="15" s="1"/>
  <c r="J495" i="15" a="1"/>
  <c r="J495" i="15" s="1"/>
  <c r="J496" i="15" a="1"/>
  <c r="J496" i="15" s="1"/>
  <c r="J497" i="15" a="1"/>
  <c r="J497" i="15" s="1"/>
  <c r="J498" i="15" a="1"/>
  <c r="J498" i="15" s="1"/>
  <c r="J499" i="15" a="1"/>
  <c r="J499" i="15" s="1"/>
  <c r="J500" i="15" a="1"/>
  <c r="J500" i="15" s="1"/>
  <c r="J501" i="15" a="1"/>
  <c r="J501" i="15" s="1"/>
  <c r="J502" i="15" a="1"/>
  <c r="J502" i="15" s="1"/>
  <c r="J503" i="15" a="1"/>
  <c r="J503" i="15" s="1"/>
  <c r="J504" i="15" a="1"/>
  <c r="J504" i="15" s="1"/>
  <c r="J505" i="15" a="1"/>
  <c r="J505" i="15" s="1"/>
  <c r="J506" i="15" a="1"/>
  <c r="J506" i="15" s="1"/>
  <c r="J507" i="15" a="1"/>
  <c r="J507" i="15" s="1"/>
  <c r="J508" i="15" a="1"/>
  <c r="J508" i="15" s="1"/>
  <c r="J509" i="15" a="1"/>
  <c r="J509" i="15" s="1"/>
  <c r="J510" i="15" a="1"/>
  <c r="J510" i="15" s="1"/>
  <c r="J511" i="15" a="1"/>
  <c r="J511" i="15" s="1"/>
  <c r="J512" i="15" a="1"/>
  <c r="J512" i="15" s="1"/>
  <c r="J513" i="15" a="1"/>
  <c r="J513" i="15" s="1"/>
  <c r="J514" i="15" a="1"/>
  <c r="J514" i="15" s="1"/>
  <c r="J515" i="15" a="1"/>
  <c r="J515" i="15" s="1"/>
  <c r="J516" i="15" a="1"/>
  <c r="J516" i="15" s="1"/>
  <c r="J517" i="15" a="1"/>
  <c r="J517" i="15" s="1"/>
  <c r="J518" i="15" a="1"/>
  <c r="J518" i="15" s="1"/>
  <c r="J519" i="15" a="1"/>
  <c r="J519" i="15" s="1"/>
  <c r="J520" i="15" a="1"/>
  <c r="J520" i="15" s="1"/>
  <c r="J521" i="15" a="1"/>
  <c r="J521" i="15" s="1"/>
  <c r="J522" i="15" a="1"/>
  <c r="J522" i="15" s="1"/>
  <c r="J523" i="15" a="1"/>
  <c r="J523" i="15" s="1"/>
  <c r="J524" i="15" a="1"/>
  <c r="J524" i="15" s="1"/>
  <c r="J525" i="15" a="1"/>
  <c r="J525" i="15" s="1"/>
  <c r="J526" i="15" a="1"/>
  <c r="J526" i="15" s="1"/>
  <c r="J527" i="15" a="1"/>
  <c r="J527" i="15" s="1"/>
  <c r="J528" i="15" a="1"/>
  <c r="J528" i="15" s="1"/>
  <c r="J529" i="15" a="1"/>
  <c r="J529" i="15" s="1"/>
  <c r="J530" i="15" a="1"/>
  <c r="J530" i="15" s="1"/>
  <c r="J531" i="15" a="1"/>
  <c r="J531" i="15" s="1"/>
  <c r="J532" i="15" a="1"/>
  <c r="J532" i="15" s="1"/>
  <c r="J533" i="15" a="1"/>
  <c r="J533" i="15" s="1"/>
  <c r="J534" i="15" a="1"/>
  <c r="J534" i="15" s="1"/>
  <c r="J535" i="15" a="1"/>
  <c r="J535" i="15" s="1"/>
  <c r="J536" i="15" a="1"/>
  <c r="J536" i="15" s="1"/>
  <c r="J537" i="15" a="1"/>
  <c r="J537" i="15" s="1"/>
  <c r="J538" i="15" a="1"/>
  <c r="J538" i="15" s="1"/>
  <c r="J539" i="15" a="1"/>
  <c r="J539" i="15" s="1"/>
  <c r="J540" i="15" a="1"/>
  <c r="J540" i="15" s="1"/>
  <c r="J541" i="15" a="1"/>
  <c r="J541" i="15" s="1"/>
  <c r="J542" i="15" a="1"/>
  <c r="J542" i="15" s="1"/>
  <c r="J543" i="15" a="1"/>
  <c r="J543" i="15" s="1"/>
  <c r="J544" i="15" a="1"/>
  <c r="J544" i="15" s="1"/>
  <c r="J545" i="15" a="1"/>
  <c r="J545" i="15" s="1"/>
  <c r="J546" i="15" a="1"/>
  <c r="J546" i="15" s="1"/>
  <c r="J547" i="15" a="1"/>
  <c r="J547" i="15" s="1"/>
  <c r="J548" i="15" a="1"/>
  <c r="J548" i="15" s="1"/>
  <c r="J549" i="15" a="1"/>
  <c r="J549" i="15" s="1"/>
  <c r="J550" i="15" a="1"/>
  <c r="J550" i="15" s="1"/>
  <c r="J551" i="15" a="1"/>
  <c r="J551" i="15" s="1"/>
  <c r="J552" i="15" a="1"/>
  <c r="J552" i="15" s="1"/>
  <c r="J553" i="15" a="1"/>
  <c r="J553" i="15" s="1"/>
  <c r="J554" i="15" a="1"/>
  <c r="J554" i="15" s="1"/>
  <c r="J555" i="15" a="1"/>
  <c r="J555" i="15" s="1"/>
  <c r="J556" i="15" a="1"/>
  <c r="J556" i="15" s="1"/>
  <c r="J557" i="15" a="1"/>
  <c r="J557" i="15" s="1"/>
  <c r="J558" i="15" a="1"/>
  <c r="J558" i="15" s="1"/>
  <c r="J559" i="15" a="1"/>
  <c r="J559" i="15" s="1"/>
  <c r="J560" i="15" a="1"/>
  <c r="J560" i="15" s="1"/>
  <c r="J561" i="15" a="1"/>
  <c r="J561" i="15" s="1"/>
  <c r="J562" i="15" a="1"/>
  <c r="J562" i="15" s="1"/>
  <c r="J563" i="15" a="1"/>
  <c r="J563" i="15" s="1"/>
  <c r="J564" i="15" a="1"/>
  <c r="J564" i="15" s="1"/>
  <c r="J565" i="15" a="1"/>
  <c r="J565" i="15" s="1"/>
  <c r="J566" i="15" a="1"/>
  <c r="J566" i="15" s="1"/>
  <c r="J567" i="15" a="1"/>
  <c r="J567" i="15" s="1"/>
  <c r="J568" i="15" a="1"/>
  <c r="J568" i="15" s="1"/>
  <c r="J569" i="15" a="1"/>
  <c r="J569" i="15" s="1"/>
  <c r="J570" i="15" a="1"/>
  <c r="J570" i="15" s="1"/>
  <c r="J571" i="15" a="1"/>
  <c r="J571" i="15" s="1"/>
  <c r="J572" i="15" a="1"/>
  <c r="J572" i="15" s="1"/>
  <c r="J573" i="15" a="1"/>
  <c r="J573" i="15" s="1"/>
  <c r="J574" i="15" a="1"/>
  <c r="J574" i="15" s="1"/>
  <c r="J575" i="15" a="1"/>
  <c r="J575" i="15" s="1"/>
  <c r="J576" i="15" a="1"/>
  <c r="J576" i="15" s="1"/>
  <c r="J577" i="15" a="1"/>
  <c r="J577" i="15" s="1"/>
  <c r="J578" i="15" a="1"/>
  <c r="J578" i="15" s="1"/>
  <c r="J579" i="15" a="1"/>
  <c r="J579" i="15" s="1"/>
  <c r="J580" i="15" a="1"/>
  <c r="J580" i="15" s="1"/>
  <c r="J581" i="15" a="1"/>
  <c r="J581" i="15" s="1"/>
  <c r="J582" i="15" a="1"/>
  <c r="J582" i="15" s="1"/>
  <c r="J583" i="15" a="1"/>
  <c r="J583" i="15" s="1"/>
  <c r="J584" i="15" a="1"/>
  <c r="J584" i="15" s="1"/>
  <c r="J585" i="15" a="1"/>
  <c r="J585" i="15" s="1"/>
  <c r="J586" i="15" a="1"/>
  <c r="J586" i="15" s="1"/>
  <c r="J587" i="15" a="1"/>
  <c r="J587" i="15" s="1"/>
  <c r="J588" i="15" a="1"/>
  <c r="J588" i="15" s="1"/>
  <c r="J589" i="15" a="1"/>
  <c r="J589" i="15" s="1"/>
  <c r="J590" i="15" a="1"/>
  <c r="J590" i="15" s="1"/>
  <c r="J591" i="15" a="1"/>
  <c r="J591" i="15" s="1"/>
  <c r="J592" i="15" a="1"/>
  <c r="J592" i="15" s="1"/>
  <c r="J593" i="15" a="1"/>
  <c r="J593" i="15" s="1"/>
  <c r="J594" i="15" a="1"/>
  <c r="J594" i="15" s="1"/>
  <c r="J595" i="15" a="1"/>
  <c r="J595" i="15" s="1"/>
  <c r="J596" i="15" a="1"/>
  <c r="J596" i="15" s="1"/>
  <c r="J597" i="15" a="1"/>
  <c r="J597" i="15" s="1"/>
  <c r="J598" i="15" a="1"/>
  <c r="J598" i="15" s="1"/>
  <c r="J599" i="15" a="1"/>
  <c r="J599" i="15" s="1"/>
  <c r="J600" i="15" a="1"/>
  <c r="J600" i="15" s="1"/>
  <c r="J601" i="15" a="1"/>
  <c r="J601" i="15" s="1"/>
  <c r="J602" i="15" a="1"/>
  <c r="J602" i="15" s="1"/>
  <c r="J603" i="15" a="1"/>
  <c r="J603" i="15" s="1"/>
  <c r="J604" i="15" a="1"/>
  <c r="J604" i="15" s="1"/>
  <c r="J605" i="15" a="1"/>
  <c r="J605" i="15" s="1"/>
  <c r="J606" i="15" a="1"/>
  <c r="J606" i="15" s="1"/>
  <c r="J607" i="15" a="1"/>
  <c r="J607" i="15" s="1"/>
  <c r="J608" i="15" a="1"/>
  <c r="J608" i="15" s="1"/>
  <c r="J609" i="15" a="1"/>
  <c r="J609" i="15" s="1"/>
  <c r="J610" i="15" a="1"/>
  <c r="J610" i="15" s="1"/>
  <c r="J611" i="15" a="1"/>
  <c r="J611" i="15" s="1"/>
  <c r="J612" i="15" a="1"/>
  <c r="J612" i="15" s="1"/>
  <c r="J613" i="15" a="1"/>
  <c r="J613" i="15" s="1"/>
  <c r="J614" i="15" a="1"/>
  <c r="J614" i="15" s="1"/>
  <c r="J615" i="15" a="1"/>
  <c r="J615" i="15" s="1"/>
  <c r="J616" i="15" a="1"/>
  <c r="J616" i="15" s="1"/>
  <c r="J617" i="15" a="1"/>
  <c r="J617" i="15" s="1"/>
  <c r="J618" i="15" a="1"/>
  <c r="J618" i="15" s="1"/>
  <c r="J619" i="15" a="1"/>
  <c r="J619" i="15" s="1"/>
  <c r="J620" i="15" a="1"/>
  <c r="J620" i="15" s="1"/>
  <c r="J621" i="15" a="1"/>
  <c r="J621" i="15" s="1"/>
  <c r="J622" i="15" a="1"/>
  <c r="J622" i="15" s="1"/>
  <c r="J623" i="15" a="1"/>
  <c r="J623" i="15" s="1"/>
  <c r="J624" i="15" a="1"/>
  <c r="J624" i="15" s="1"/>
  <c r="J625" i="15" a="1"/>
  <c r="J625" i="15" s="1"/>
  <c r="J628" i="15" a="1"/>
  <c r="J628" i="15" s="1"/>
  <c r="J629" i="15" a="1"/>
  <c r="J629" i="15" s="1"/>
  <c r="J630" i="15" a="1"/>
  <c r="J630" i="15" s="1"/>
  <c r="J631" i="15" a="1"/>
  <c r="J631" i="15" s="1"/>
  <c r="J632" i="15" a="1"/>
  <c r="J632" i="15" s="1"/>
  <c r="J633" i="15" a="1"/>
  <c r="J633" i="15" s="1"/>
  <c r="J634" i="15" a="1"/>
  <c r="J634" i="15" s="1"/>
  <c r="J635" i="15" a="1"/>
  <c r="J635" i="15" s="1"/>
  <c r="J636" i="15" a="1"/>
  <c r="J636" i="15" s="1"/>
  <c r="J637" i="15" a="1"/>
  <c r="J637" i="15" s="1"/>
  <c r="J639" i="15" a="1"/>
  <c r="J639" i="15" s="1"/>
  <c r="J640" i="15" a="1"/>
  <c r="J640" i="15" s="1"/>
  <c r="J641" i="15" a="1"/>
  <c r="J641" i="15" s="1"/>
  <c r="J642" i="15" a="1"/>
  <c r="J642" i="15" s="1"/>
  <c r="J643" i="15" a="1"/>
  <c r="J643" i="15" s="1"/>
  <c r="J644" i="15" a="1"/>
  <c r="J644" i="15" s="1"/>
  <c r="J645" i="15" a="1"/>
  <c r="J645" i="15" s="1"/>
  <c r="J654" i="15" a="1"/>
  <c r="J654" i="15" s="1"/>
  <c r="J656" i="15" a="1"/>
  <c r="J656" i="15" s="1"/>
  <c r="J657" i="15" a="1"/>
  <c r="J657" i="15" s="1"/>
  <c r="J662" i="15" a="1"/>
  <c r="J662" i="15" s="1"/>
  <c r="J664" i="15" a="1"/>
  <c r="J664" i="15" s="1"/>
  <c r="J668" i="15" a="1"/>
  <c r="J668" i="15" s="1"/>
  <c r="J669" i="15" a="1"/>
  <c r="J669" i="15" s="1"/>
  <c r="J670" i="15" a="1"/>
  <c r="J670" i="15" s="1"/>
  <c r="J671" i="15" a="1"/>
  <c r="J671" i="15" s="1"/>
  <c r="J672" i="15" a="1"/>
  <c r="J672" i="15" s="1"/>
  <c r="J678" i="15" a="1"/>
  <c r="J678" i="15" s="1"/>
  <c r="J683" i="15" a="1"/>
  <c r="J683" i="15" s="1"/>
  <c r="J685" i="15" a="1"/>
  <c r="J685" i="15" s="1"/>
  <c r="J686" i="15" a="1"/>
  <c r="J686" i="15" s="1"/>
  <c r="J688" i="15" a="1"/>
  <c r="J688" i="15" s="1"/>
  <c r="J689" i="15" a="1"/>
  <c r="J689" i="15" s="1"/>
  <c r="J690" i="15" a="1"/>
  <c r="J690" i="15" s="1"/>
  <c r="J691" i="15" a="1"/>
  <c r="J691" i="15" s="1"/>
  <c r="J692" i="15" a="1"/>
  <c r="J692" i="15" s="1"/>
  <c r="J693" i="15" a="1"/>
  <c r="J693" i="15" s="1"/>
  <c r="J694" i="15" a="1"/>
  <c r="J694" i="15" s="1"/>
  <c r="J698" i="15" a="1"/>
  <c r="J698" i="15" s="1"/>
  <c r="J701" i="15" a="1"/>
  <c r="J701" i="15" s="1"/>
  <c r="J704" i="15" a="1"/>
  <c r="J704" i="15" s="1"/>
  <c r="J735" i="15" a="1"/>
  <c r="J735" i="15" s="1"/>
  <c r="J737" i="15" a="1"/>
  <c r="J737" i="15" s="1"/>
  <c r="B717" i="15"/>
  <c r="B718" i="15"/>
  <c r="B719" i="15"/>
  <c r="B720" i="15"/>
  <c r="B721" i="15"/>
  <c r="B722" i="15"/>
  <c r="B723" i="15"/>
  <c r="B724" i="15"/>
  <c r="B725" i="15"/>
  <c r="B726" i="15"/>
  <c r="B727" i="15"/>
  <c r="B728" i="15"/>
  <c r="B729" i="15"/>
  <c r="B730" i="15"/>
  <c r="B731" i="15"/>
  <c r="B732" i="15"/>
  <c r="B733" i="15"/>
  <c r="B734" i="15"/>
  <c r="B735" i="15"/>
  <c r="B736" i="15"/>
  <c r="B737" i="15"/>
  <c r="B738" i="15"/>
  <c r="B739" i="15"/>
  <c r="B740" i="15"/>
  <c r="B741" i="15"/>
  <c r="B742" i="15"/>
  <c r="B743" i="15"/>
  <c r="B744" i="15"/>
  <c r="B745" i="15"/>
  <c r="B746" i="15"/>
  <c r="B747" i="15"/>
  <c r="B706" i="15"/>
  <c r="B707" i="15"/>
  <c r="B708" i="15"/>
  <c r="B709" i="15"/>
  <c r="B710" i="15"/>
  <c r="B711" i="15"/>
  <c r="B712" i="15"/>
  <c r="B713" i="15"/>
  <c r="B714" i="15"/>
  <c r="B715" i="15"/>
  <c r="B716" i="15"/>
  <c r="B821" i="1"/>
  <c r="E1334" i="33"/>
  <c r="E58" i="33"/>
  <c r="E1308" i="33"/>
  <c r="E295" i="33"/>
  <c r="E247" i="33"/>
  <c r="E222" i="33"/>
  <c r="E2" i="33"/>
  <c r="E15" i="33"/>
  <c r="E12" i="33"/>
  <c r="E21" i="33"/>
  <c r="E20" i="33"/>
  <c r="E25" i="33"/>
  <c r="E37" i="33"/>
  <c r="E42" i="33"/>
  <c r="E48" i="33"/>
  <c r="E55" i="33"/>
  <c r="E53" i="33"/>
  <c r="E62" i="33"/>
  <c r="E71" i="33"/>
  <c r="E68" i="33"/>
  <c r="E79" i="33"/>
  <c r="E77" i="33"/>
  <c r="E84" i="33"/>
  <c r="E91" i="33"/>
  <c r="E100" i="33"/>
  <c r="E97" i="33"/>
  <c r="E105" i="33"/>
  <c r="E111" i="33"/>
  <c r="E113" i="33"/>
  <c r="E116" i="33"/>
  <c r="E119" i="33"/>
  <c r="E122" i="33"/>
  <c r="E126" i="33"/>
  <c r="E125" i="33"/>
  <c r="E131" i="33"/>
  <c r="E130" i="33"/>
  <c r="E135" i="33"/>
  <c r="E138" i="33"/>
  <c r="E143" i="33"/>
  <c r="E148" i="33"/>
  <c r="E158" i="33"/>
  <c r="E166" i="33"/>
  <c r="E168" i="33"/>
  <c r="E174" i="33"/>
  <c r="E181" i="33"/>
  <c r="E184" i="33"/>
  <c r="E188" i="33"/>
  <c r="E192" i="33"/>
  <c r="E195" i="33"/>
  <c r="E203" i="33"/>
  <c r="E205" i="33"/>
  <c r="E209" i="33"/>
  <c r="E218" i="33"/>
  <c r="E226" i="33"/>
  <c r="E229" i="33"/>
  <c r="E238" i="33"/>
  <c r="E243" i="33"/>
  <c r="E264" i="33"/>
  <c r="E266" i="33"/>
  <c r="E280" i="33"/>
  <c r="E286" i="33"/>
  <c r="E291" i="33"/>
  <c r="E296" i="33"/>
  <c r="E301" i="33"/>
  <c r="E307" i="33"/>
  <c r="E314" i="33"/>
  <c r="E320" i="33"/>
  <c r="E324" i="33"/>
  <c r="E331" i="33"/>
  <c r="E335" i="33"/>
  <c r="E348" i="33"/>
  <c r="E350" i="33"/>
  <c r="E352" i="33"/>
  <c r="E354" i="33"/>
  <c r="E356" i="33"/>
  <c r="E358" i="33"/>
  <c r="E360" i="33"/>
  <c r="E362" i="33"/>
  <c r="E364" i="33"/>
  <c r="E366" i="33"/>
  <c r="E368" i="33"/>
  <c r="E370" i="33"/>
  <c r="E372" i="33"/>
  <c r="E374" i="33"/>
  <c r="E376" i="33"/>
  <c r="E378" i="33"/>
  <c r="E380" i="33"/>
  <c r="E382" i="33"/>
  <c r="E384" i="33"/>
  <c r="E386" i="33"/>
  <c r="E388" i="33"/>
  <c r="E390" i="33"/>
  <c r="E394" i="33"/>
  <c r="E396" i="33"/>
  <c r="E404" i="33"/>
  <c r="E406" i="33"/>
  <c r="E408" i="33"/>
  <c r="E410" i="33"/>
  <c r="E412" i="33"/>
  <c r="E414" i="33"/>
  <c r="E416" i="33"/>
  <c r="E420" i="33"/>
  <c r="E422" i="33"/>
  <c r="E424" i="33"/>
  <c r="E426" i="33"/>
  <c r="E428" i="33"/>
  <c r="E430" i="33"/>
  <c r="E432" i="33"/>
  <c r="E434" i="33"/>
  <c r="E436" i="33"/>
  <c r="E438" i="33"/>
  <c r="E440" i="33"/>
  <c r="E442" i="33"/>
  <c r="E444" i="33"/>
  <c r="E446" i="33"/>
  <c r="E448" i="33"/>
  <c r="E450" i="33"/>
  <c r="E452" i="33"/>
  <c r="E454" i="33"/>
  <c r="E456" i="33"/>
  <c r="E458" i="33"/>
  <c r="E460" i="33"/>
  <c r="E462" i="33"/>
  <c r="E464" i="33"/>
  <c r="E466" i="33"/>
  <c r="E468" i="33"/>
  <c r="E472" i="33"/>
  <c r="E474" i="33"/>
  <c r="E477" i="33"/>
  <c r="E480" i="33"/>
  <c r="E482" i="33"/>
  <c r="E484" i="33"/>
  <c r="E486" i="33"/>
  <c r="E488" i="33"/>
  <c r="E490" i="33"/>
  <c r="E492" i="33"/>
  <c r="E494" i="33"/>
  <c r="E496" i="33"/>
  <c r="E498" i="33"/>
  <c r="E500" i="33"/>
  <c r="E502" i="33"/>
  <c r="E504" i="33"/>
  <c r="E506" i="33"/>
  <c r="E508" i="33"/>
  <c r="E510" i="33"/>
  <c r="E512" i="33"/>
  <c r="E514" i="33"/>
  <c r="E516" i="33"/>
  <c r="E518" i="33"/>
  <c r="E520" i="33"/>
  <c r="E522" i="33"/>
  <c r="E524" i="33"/>
  <c r="E526" i="33"/>
  <c r="E528" i="33"/>
  <c r="E530" i="33"/>
  <c r="E532" i="33"/>
  <c r="E534" i="33"/>
  <c r="E605" i="33"/>
  <c r="E640" i="33"/>
  <c r="E642" i="33"/>
  <c r="E646" i="33"/>
  <c r="E649" i="33"/>
  <c r="E653" i="33"/>
  <c r="E655" i="33"/>
  <c r="E657" i="33"/>
  <c r="E659" i="33"/>
  <c r="E661" i="33"/>
  <c r="E663" i="33"/>
  <c r="E665" i="33"/>
  <c r="E667" i="33"/>
  <c r="E669" i="33"/>
  <c r="E671" i="33"/>
  <c r="E673" i="33"/>
  <c r="E675" i="33"/>
  <c r="E677" i="33"/>
  <c r="E679" i="33"/>
  <c r="E681" i="33"/>
  <c r="E683" i="33"/>
  <c r="E685" i="33"/>
  <c r="E690" i="33"/>
  <c r="E692" i="33"/>
  <c r="E694" i="33"/>
  <c r="E696" i="33"/>
  <c r="E698" i="33"/>
  <c r="E700" i="33"/>
  <c r="E702" i="33"/>
  <c r="E704" i="33"/>
  <c r="E706" i="33"/>
  <c r="E708" i="33"/>
  <c r="E710" i="33"/>
  <c r="E712" i="33"/>
  <c r="E714" i="33"/>
  <c r="E716" i="33"/>
  <c r="E718" i="33"/>
  <c r="E721" i="33"/>
  <c r="E723" i="33"/>
  <c r="E725" i="33"/>
  <c r="E727" i="33"/>
  <c r="E740" i="33"/>
  <c r="E766" i="33"/>
  <c r="E768" i="33"/>
  <c r="E770" i="33"/>
  <c r="E772" i="33"/>
  <c r="E774" i="33"/>
  <c r="E776" i="33"/>
  <c r="E778" i="33"/>
  <c r="E780" i="33"/>
  <c r="E783" i="33"/>
  <c r="E791" i="33"/>
  <c r="E798" i="33"/>
  <c r="E824" i="33"/>
  <c r="E826" i="33"/>
  <c r="E832" i="33"/>
  <c r="E834" i="33"/>
  <c r="E836" i="33"/>
  <c r="E838" i="33"/>
  <c r="E839" i="33"/>
  <c r="E841" i="33"/>
  <c r="E843" i="33"/>
  <c r="E845" i="33"/>
  <c r="E850" i="33"/>
  <c r="E852" i="33"/>
  <c r="E854" i="33"/>
  <c r="E856" i="33"/>
  <c r="E858" i="33"/>
  <c r="E860" i="33"/>
  <c r="E862" i="33"/>
  <c r="E864" i="33"/>
  <c r="E866" i="33"/>
  <c r="E868" i="33"/>
  <c r="E884" i="33"/>
  <c r="E889" i="33"/>
  <c r="E918" i="33"/>
  <c r="E920" i="33"/>
  <c r="E922" i="33"/>
  <c r="E924" i="33"/>
  <c r="E926" i="33"/>
  <c r="E928" i="33"/>
  <c r="E930" i="33"/>
  <c r="E1032" i="33"/>
  <c r="E1034" i="33"/>
  <c r="E1038" i="33"/>
  <c r="E1044" i="33"/>
  <c r="E1124" i="33"/>
  <c r="E1210" i="33"/>
  <c r="E1215" i="33"/>
  <c r="E1219" i="33"/>
  <c r="E5" i="33"/>
  <c r="E19" i="33"/>
  <c r="E17" i="33"/>
  <c r="E24" i="33"/>
  <c r="E22" i="33"/>
  <c r="E23" i="33"/>
  <c r="E36" i="33"/>
  <c r="E40" i="33"/>
  <c r="E50" i="33"/>
  <c r="E61" i="33"/>
  <c r="E59" i="33"/>
  <c r="E67" i="33"/>
  <c r="E76" i="33"/>
  <c r="E74" i="33"/>
  <c r="E83" i="33"/>
  <c r="E82" i="33"/>
  <c r="E96" i="33"/>
  <c r="E104" i="33"/>
  <c r="E103" i="33"/>
  <c r="E109" i="33"/>
  <c r="E114" i="33"/>
  <c r="E117" i="33"/>
  <c r="E120" i="33"/>
  <c r="E123" i="33"/>
  <c r="E129" i="33"/>
  <c r="E127" i="33"/>
  <c r="E134" i="33"/>
  <c r="E132" i="33"/>
  <c r="E136" i="33"/>
  <c r="E139" i="33"/>
  <c r="E145" i="33"/>
  <c r="E159" i="33"/>
  <c r="E167" i="33"/>
  <c r="E173" i="33"/>
  <c r="E179" i="33"/>
  <c r="E204" i="33"/>
  <c r="E206" i="33"/>
  <c r="E239" i="33"/>
  <c r="E248" i="33"/>
  <c r="E271" i="33"/>
  <c r="E285" i="33"/>
  <c r="E349" i="33"/>
  <c r="E351" i="33"/>
  <c r="E353" i="33"/>
  <c r="E355" i="33"/>
  <c r="E357" i="33"/>
  <c r="E359" i="33"/>
  <c r="E361" i="33"/>
  <c r="E363" i="33"/>
  <c r="E365" i="33"/>
  <c r="E367" i="33"/>
  <c r="E369" i="33"/>
  <c r="E371" i="33"/>
  <c r="E373" i="33"/>
  <c r="E375" i="33"/>
  <c r="E377" i="33"/>
  <c r="E379" i="33"/>
  <c r="E381" i="33"/>
  <c r="E383" i="33"/>
  <c r="E385" i="33"/>
  <c r="E387" i="33"/>
  <c r="E389" i="33"/>
  <c r="E391" i="33"/>
  <c r="E395" i="33"/>
  <c r="E397" i="33"/>
  <c r="E405" i="33"/>
  <c r="E407" i="33"/>
  <c r="E409" i="33"/>
  <c r="E411" i="33"/>
  <c r="E413" i="33"/>
  <c r="E415" i="33"/>
  <c r="E417" i="33"/>
  <c r="E421" i="33"/>
  <c r="E423" i="33"/>
  <c r="E425" i="33"/>
  <c r="E427" i="33"/>
  <c r="E429" i="33"/>
  <c r="E431" i="33"/>
  <c r="E433" i="33"/>
  <c r="E435" i="33"/>
  <c r="E437" i="33"/>
  <c r="E439" i="33"/>
  <c r="E441" i="33"/>
  <c r="E443" i="33"/>
  <c r="E445" i="33"/>
  <c r="E447" i="33"/>
  <c r="E449" i="33"/>
  <c r="E451" i="33"/>
  <c r="E453" i="33"/>
  <c r="E455" i="33"/>
  <c r="E457" i="33"/>
  <c r="E459" i="33"/>
  <c r="E461" i="33"/>
  <c r="E463" i="33"/>
  <c r="E465" i="33"/>
  <c r="E467" i="33"/>
  <c r="E469" i="33"/>
  <c r="E473" i="33"/>
  <c r="E475" i="33"/>
  <c r="E478" i="33"/>
  <c r="E481" i="33"/>
  <c r="E483" i="33"/>
  <c r="E485" i="33"/>
  <c r="E487" i="33"/>
  <c r="E489" i="33"/>
  <c r="E491" i="33"/>
  <c r="E493" i="33"/>
  <c r="E495" i="33"/>
  <c r="E497" i="33"/>
  <c r="E499" i="33"/>
  <c r="E501" i="33"/>
  <c r="E503" i="33"/>
  <c r="E505" i="33"/>
  <c r="E507" i="33"/>
  <c r="E509" i="33"/>
  <c r="E511" i="33"/>
  <c r="E513" i="33"/>
  <c r="E515" i="33"/>
  <c r="E517" i="33"/>
  <c r="E519" i="33"/>
  <c r="E521" i="33"/>
  <c r="E523" i="33"/>
  <c r="E525" i="33"/>
  <c r="E527" i="33"/>
  <c r="E529" i="33"/>
  <c r="E531" i="33"/>
  <c r="E533" i="33"/>
  <c r="E535" i="33"/>
  <c r="E536" i="33"/>
  <c r="E538" i="33"/>
  <c r="E540" i="33"/>
  <c r="E542" i="33"/>
  <c r="E544" i="33"/>
  <c r="E546" i="33"/>
  <c r="E547" i="33"/>
  <c r="E549" i="33"/>
  <c r="E551" i="33"/>
  <c r="E553" i="33"/>
  <c r="E555" i="33"/>
  <c r="E556" i="33"/>
  <c r="E557" i="33"/>
  <c r="E559" i="33"/>
  <c r="E561" i="33"/>
  <c r="E563" i="33"/>
  <c r="E565" i="33"/>
  <c r="E567" i="33"/>
  <c r="E569" i="33"/>
  <c r="E571" i="33"/>
  <c r="E573" i="33"/>
  <c r="E574" i="33"/>
  <c r="E576" i="33"/>
  <c r="E578" i="33"/>
  <c r="E579" i="33"/>
  <c r="E580" i="33"/>
  <c r="E581" i="33"/>
  <c r="E582" i="33"/>
  <c r="E584" i="33"/>
  <c r="E586" i="33"/>
  <c r="E588" i="33"/>
  <c r="E590" i="33"/>
  <c r="E592" i="33"/>
  <c r="E594" i="33"/>
  <c r="E596" i="33"/>
  <c r="E598" i="33"/>
  <c r="E599" i="33"/>
  <c r="E600" i="33"/>
  <c r="E601" i="33"/>
  <c r="E602" i="33"/>
  <c r="E603" i="33"/>
  <c r="E606" i="33"/>
  <c r="E607" i="33"/>
  <c r="E608" i="33"/>
  <c r="E609" i="33"/>
  <c r="E610" i="33"/>
  <c r="E611" i="33"/>
  <c r="E612" i="33"/>
  <c r="E613" i="33"/>
  <c r="E614" i="33"/>
  <c r="E615" i="33"/>
  <c r="E616" i="33"/>
  <c r="E617" i="33"/>
  <c r="E618" i="33"/>
  <c r="E619" i="33"/>
  <c r="E621" i="33"/>
  <c r="E623" i="33"/>
  <c r="E624" i="33"/>
  <c r="E625" i="33"/>
  <c r="E627" i="33"/>
  <c r="E629" i="33"/>
  <c r="E630" i="33"/>
  <c r="E632" i="33"/>
  <c r="E634" i="33"/>
  <c r="E636" i="33"/>
  <c r="E637" i="33"/>
  <c r="E638" i="33"/>
  <c r="E639" i="33"/>
  <c r="E641" i="33"/>
  <c r="E643" i="33"/>
  <c r="E644" i="33"/>
  <c r="E647" i="33"/>
  <c r="E648" i="33"/>
  <c r="E650" i="33"/>
  <c r="E651" i="33"/>
  <c r="E654" i="33"/>
  <c r="E656" i="33"/>
  <c r="E658" i="33"/>
  <c r="E660" i="33"/>
  <c r="E662" i="33"/>
  <c r="E664" i="33"/>
  <c r="E666" i="33"/>
  <c r="E668" i="33"/>
  <c r="E670" i="33"/>
  <c r="E672" i="33"/>
  <c r="E674" i="33"/>
  <c r="E676" i="33"/>
  <c r="E678" i="33"/>
  <c r="E680" i="33"/>
  <c r="E682" i="33"/>
  <c r="E684" i="33"/>
  <c r="E686" i="33"/>
  <c r="E687" i="33"/>
  <c r="E688" i="33"/>
  <c r="E689" i="33"/>
  <c r="E691" i="33"/>
  <c r="E693" i="33"/>
  <c r="E695" i="33"/>
  <c r="E697" i="33"/>
  <c r="E699" i="33"/>
  <c r="E701" i="33"/>
  <c r="E703" i="33"/>
  <c r="E705" i="33"/>
  <c r="E707" i="33"/>
  <c r="E709" i="33"/>
  <c r="E711" i="33"/>
  <c r="E713" i="33"/>
  <c r="E715" i="33"/>
  <c r="E717" i="33"/>
  <c r="E719" i="33"/>
  <c r="E720" i="33"/>
  <c r="E722" i="33"/>
  <c r="E724" i="33"/>
  <c r="E726" i="33"/>
  <c r="E728" i="33"/>
  <c r="E729" i="33"/>
  <c r="E731" i="33"/>
  <c r="E733" i="33"/>
  <c r="E735" i="33"/>
  <c r="E737" i="33"/>
  <c r="E739" i="33"/>
  <c r="E742" i="33"/>
  <c r="E744" i="33"/>
  <c r="E746" i="33"/>
  <c r="E748" i="33"/>
  <c r="E750" i="33"/>
  <c r="E752" i="33"/>
  <c r="E754" i="33"/>
  <c r="E756" i="33"/>
  <c r="E758" i="33"/>
  <c r="E760" i="33"/>
  <c r="E762" i="33"/>
  <c r="E764" i="33"/>
  <c r="E767" i="33"/>
  <c r="E769" i="33"/>
  <c r="E771" i="33"/>
  <c r="E773" i="33"/>
  <c r="E775" i="33"/>
  <c r="E777" i="33"/>
  <c r="E779" i="33"/>
  <c r="E781" i="33"/>
  <c r="E782" i="33"/>
  <c r="E785" i="33"/>
  <c r="E787" i="33"/>
  <c r="E789" i="33"/>
  <c r="E792" i="33"/>
  <c r="E793" i="33"/>
  <c r="E795" i="33"/>
  <c r="E797" i="33"/>
  <c r="E800" i="33"/>
  <c r="E802" i="33"/>
  <c r="E804" i="33"/>
  <c r="E806" i="33"/>
  <c r="E808" i="33"/>
  <c r="E810" i="33"/>
  <c r="E812" i="33"/>
  <c r="E813" i="33"/>
  <c r="E815" i="33"/>
  <c r="E817" i="33"/>
  <c r="E819" i="33"/>
  <c r="E821" i="33"/>
  <c r="E823" i="33"/>
  <c r="E825" i="33"/>
  <c r="E827" i="33"/>
  <c r="E828" i="33"/>
  <c r="E829" i="33"/>
  <c r="E831" i="33"/>
  <c r="E833" i="33"/>
  <c r="E835" i="33"/>
  <c r="E837" i="33"/>
  <c r="E840" i="33"/>
  <c r="E842" i="33"/>
  <c r="E844" i="33"/>
  <c r="E846" i="33"/>
  <c r="E847" i="33"/>
  <c r="E848" i="33"/>
  <c r="E849" i="33"/>
  <c r="E851" i="33"/>
  <c r="E853" i="33"/>
  <c r="E855" i="33"/>
  <c r="E857" i="33"/>
  <c r="E859" i="33"/>
  <c r="E861" i="33"/>
  <c r="E863" i="33"/>
  <c r="E865" i="33"/>
  <c r="E867" i="33"/>
  <c r="E869" i="33"/>
  <c r="E870" i="33"/>
  <c r="E872" i="33"/>
  <c r="E874" i="33"/>
  <c r="E876" i="33"/>
  <c r="E878" i="33"/>
  <c r="E880" i="33"/>
  <c r="E882" i="33"/>
  <c r="E883" i="33"/>
  <c r="E886" i="33"/>
  <c r="E888" i="33"/>
  <c r="E891" i="33"/>
  <c r="E893" i="33"/>
  <c r="E895" i="33"/>
  <c r="E897" i="33"/>
  <c r="E899" i="33"/>
  <c r="E900" i="33"/>
  <c r="E902" i="33"/>
  <c r="E904" i="33"/>
  <c r="E906" i="33"/>
  <c r="E908" i="33"/>
  <c r="E910" i="33"/>
  <c r="E911" i="33"/>
  <c r="E913" i="33"/>
  <c r="E915" i="33"/>
  <c r="E917" i="33"/>
  <c r="E932" i="33"/>
  <c r="E934" i="33"/>
  <c r="E936" i="33"/>
  <c r="E938" i="33"/>
  <c r="E940" i="33"/>
  <c r="E942" i="33"/>
  <c r="E944" i="33"/>
  <c r="E946" i="33"/>
  <c r="E948" i="33"/>
  <c r="E950" i="33"/>
  <c r="E952" i="33"/>
  <c r="E954" i="33"/>
  <c r="E956" i="33"/>
  <c r="E958" i="33"/>
  <c r="E960" i="33"/>
  <c r="E962" i="33"/>
  <c r="E964" i="33"/>
  <c r="E966" i="33"/>
  <c r="E968" i="33"/>
  <c r="E970" i="33"/>
  <c r="E972" i="33"/>
  <c r="E974" i="33"/>
  <c r="E976" i="33"/>
  <c r="E978" i="33"/>
  <c r="E980" i="33"/>
  <c r="E982" i="33"/>
  <c r="E984" i="33"/>
  <c r="E986" i="33"/>
  <c r="E988" i="33"/>
  <c r="E990" i="33"/>
  <c r="E992" i="33"/>
  <c r="E994" i="33"/>
  <c r="E996" i="33"/>
  <c r="E998" i="33"/>
  <c r="E1000" i="33"/>
  <c r="E1002" i="33"/>
  <c r="E1004" i="33"/>
  <c r="E1006" i="33"/>
  <c r="E1008" i="33"/>
  <c r="E1010" i="33"/>
  <c r="E1012" i="33"/>
  <c r="E1014" i="33"/>
  <c r="E1016" i="33"/>
  <c r="E1018" i="33"/>
  <c r="E1020" i="33"/>
  <c r="E1022" i="33"/>
  <c r="E1024" i="33"/>
  <c r="E1026" i="33"/>
  <c r="E1028" i="33"/>
  <c r="E1030" i="33"/>
  <c r="E1036" i="33"/>
  <c r="E1040" i="33"/>
  <c r="E1042" i="33"/>
  <c r="E1046" i="33"/>
  <c r="E1048" i="33"/>
  <c r="E1050" i="33"/>
  <c r="E1052" i="33"/>
  <c r="E1054" i="33"/>
  <c r="E1055" i="33"/>
  <c r="E1057" i="33"/>
  <c r="E1059" i="33"/>
  <c r="E1061" i="33"/>
  <c r="E1063" i="33"/>
  <c r="E1065" i="33"/>
  <c r="E1067" i="33"/>
  <c r="E1069" i="33"/>
  <c r="E1071" i="33"/>
  <c r="E1073" i="33"/>
  <c r="E1075" i="33"/>
  <c r="E1077" i="33"/>
  <c r="E1079" i="33"/>
  <c r="E1081" i="33"/>
  <c r="E1083" i="33"/>
  <c r="E1085" i="33"/>
  <c r="E1087" i="33"/>
  <c r="E1089" i="33"/>
  <c r="E1090" i="33"/>
  <c r="E1092" i="33"/>
  <c r="E1094" i="33"/>
  <c r="E1096" i="33"/>
  <c r="E1098" i="33"/>
  <c r="E1100" i="33"/>
  <c r="E1102" i="33"/>
  <c r="E1104" i="33"/>
  <c r="E1106" i="33"/>
  <c r="E1108" i="33"/>
  <c r="E1110" i="33"/>
  <c r="E1112" i="33"/>
  <c r="E1113" i="33"/>
  <c r="E1115" i="33"/>
  <c r="E1117" i="33"/>
  <c r="E1119" i="33"/>
  <c r="E1121" i="33"/>
  <c r="E1125" i="33"/>
  <c r="E1127" i="33"/>
  <c r="E1129" i="33"/>
  <c r="E1131" i="33"/>
  <c r="E1133" i="33"/>
  <c r="E1135" i="33"/>
  <c r="E1136" i="33"/>
  <c r="E1137" i="33"/>
  <c r="E1139" i="33"/>
  <c r="E1140" i="33"/>
  <c r="E1142" i="33"/>
  <c r="E1144" i="33"/>
  <c r="E1146" i="33"/>
  <c r="E1148" i="33"/>
  <c r="E1150" i="33"/>
  <c r="E1152" i="33"/>
  <c r="E1154" i="33"/>
  <c r="E1156" i="33"/>
  <c r="E1158" i="33"/>
  <c r="E1160" i="33"/>
  <c r="E1162" i="33"/>
  <c r="E1164" i="33"/>
  <c r="E1166" i="33"/>
  <c r="E1168" i="33"/>
  <c r="E1170" i="33"/>
  <c r="E1172" i="33"/>
  <c r="E1174" i="33"/>
  <c r="E1176" i="33"/>
  <c r="E1178" i="33"/>
  <c r="E1180" i="33"/>
  <c r="E1182" i="33"/>
  <c r="E1184" i="33"/>
  <c r="E1186" i="33"/>
  <c r="E1188" i="33"/>
  <c r="E1190" i="33"/>
  <c r="E1192" i="33"/>
  <c r="E1194" i="33"/>
  <c r="E1195" i="33"/>
  <c r="E1197" i="33"/>
  <c r="E1199" i="33"/>
  <c r="E1201" i="33"/>
  <c r="E1203" i="33"/>
  <c r="E1205" i="33"/>
  <c r="E1207" i="33"/>
  <c r="E1212" i="33"/>
  <c r="E1216" i="33"/>
  <c r="E1220" i="33"/>
  <c r="E1222" i="33"/>
  <c r="E1224" i="33"/>
  <c r="E1226" i="33"/>
  <c r="E1228" i="33"/>
  <c r="E6" i="33"/>
  <c r="E18" i="33"/>
  <c r="E41" i="33"/>
  <c r="E60" i="33"/>
  <c r="E75" i="33"/>
  <c r="E90" i="33"/>
  <c r="E110" i="33"/>
  <c r="E115" i="33"/>
  <c r="E118" i="33"/>
  <c r="E121" i="33"/>
  <c r="E124" i="33"/>
  <c r="E128" i="33"/>
  <c r="E133" i="33"/>
  <c r="E137" i="33"/>
  <c r="E476" i="33"/>
  <c r="E537" i="33"/>
  <c r="E539" i="33"/>
  <c r="E541" i="33"/>
  <c r="E543" i="33"/>
  <c r="E545" i="33"/>
  <c r="E548" i="33"/>
  <c r="E550" i="33"/>
  <c r="E552" i="33"/>
  <c r="E554" i="33"/>
  <c r="E558" i="33"/>
  <c r="E560" i="33"/>
  <c r="E562" i="33"/>
  <c r="E564" i="33"/>
  <c r="E566" i="33"/>
  <c r="E568" i="33"/>
  <c r="E570" i="33"/>
  <c r="E572" i="33"/>
  <c r="E575" i="33"/>
  <c r="E577" i="33"/>
  <c r="E583" i="33"/>
  <c r="E585" i="33"/>
  <c r="E587" i="33"/>
  <c r="E589" i="33"/>
  <c r="E591" i="33"/>
  <c r="E593" i="33"/>
  <c r="E595" i="33"/>
  <c r="E597" i="33"/>
  <c r="E604" i="33"/>
  <c r="E620" i="33"/>
  <c r="E622" i="33"/>
  <c r="E626" i="33"/>
  <c r="E628" i="33"/>
  <c r="E631" i="33"/>
  <c r="E633" i="33"/>
  <c r="E635" i="33"/>
  <c r="E645" i="33"/>
  <c r="E652" i="33"/>
  <c r="E730" i="33"/>
  <c r="E732" i="33"/>
  <c r="E734" i="33"/>
  <c r="E736" i="33"/>
  <c r="E738" i="33"/>
  <c r="E741" i="33"/>
  <c r="E743" i="33"/>
  <c r="E745" i="33"/>
  <c r="E747" i="33"/>
  <c r="E749" i="33"/>
  <c r="E751" i="33"/>
  <c r="E753" i="33"/>
  <c r="E755" i="33"/>
  <c r="E757" i="33"/>
  <c r="E759" i="33"/>
  <c r="E761" i="33"/>
  <c r="E763" i="33"/>
  <c r="E765" i="33"/>
  <c r="E784" i="33"/>
  <c r="E786" i="33"/>
  <c r="E788" i="33"/>
  <c r="E790" i="33"/>
  <c r="E794" i="33"/>
  <c r="E796" i="33"/>
  <c r="E799" i="33"/>
  <c r="E801" i="33"/>
  <c r="E803" i="33"/>
  <c r="E805" i="33"/>
  <c r="E807" i="33"/>
  <c r="E809" i="33"/>
  <c r="E811" i="33"/>
  <c r="E814" i="33"/>
  <c r="E816" i="33"/>
  <c r="E818" i="33"/>
  <c r="E820" i="33"/>
  <c r="E822" i="33"/>
  <c r="E830" i="33"/>
  <c r="E871" i="33"/>
  <c r="E873" i="33"/>
  <c r="E875" i="33"/>
  <c r="E877" i="33"/>
  <c r="E879" i="33"/>
  <c r="E881" i="33"/>
  <c r="E885" i="33"/>
  <c r="E887" i="33"/>
  <c r="E890" i="33"/>
  <c r="E892" i="33"/>
  <c r="E894" i="33"/>
  <c r="E896" i="33"/>
  <c r="E898" i="33"/>
  <c r="E901" i="33"/>
  <c r="E903" i="33"/>
  <c r="E905" i="33"/>
  <c r="E907" i="33"/>
  <c r="E909" i="33"/>
  <c r="E912" i="33"/>
  <c r="E914" i="33"/>
  <c r="E916" i="33"/>
  <c r="E919" i="33"/>
  <c r="E921" i="33"/>
  <c r="E923" i="33"/>
  <c r="E925" i="33"/>
  <c r="E927" i="33"/>
  <c r="E929" i="33"/>
  <c r="E931" i="33"/>
  <c r="E933" i="33"/>
  <c r="E935" i="33"/>
  <c r="E937" i="33"/>
  <c r="E939" i="33"/>
  <c r="E941" i="33"/>
  <c r="E943" i="33"/>
  <c r="E945" i="33"/>
  <c r="E947" i="33"/>
  <c r="E949" i="33"/>
  <c r="E951" i="33"/>
  <c r="E953" i="33"/>
  <c r="E955" i="33"/>
  <c r="E957" i="33"/>
  <c r="E959" i="33"/>
  <c r="E961" i="33"/>
  <c r="E963" i="33"/>
  <c r="E965" i="33"/>
  <c r="E967" i="33"/>
  <c r="E969" i="33"/>
  <c r="E971" i="33"/>
  <c r="E973" i="33"/>
  <c r="E975" i="33"/>
  <c r="E977" i="33"/>
  <c r="E979" i="33"/>
  <c r="E981" i="33"/>
  <c r="E983" i="33"/>
  <c r="E985" i="33"/>
  <c r="E987" i="33"/>
  <c r="E989" i="33"/>
  <c r="E991" i="33"/>
  <c r="E993" i="33"/>
  <c r="E995" i="33"/>
  <c r="E997" i="33"/>
  <c r="E999" i="33"/>
  <c r="E1001" i="33"/>
  <c r="E1003" i="33"/>
  <c r="E1007" i="33"/>
  <c r="E1009" i="33"/>
  <c r="E1011" i="33"/>
  <c r="E1013" i="33"/>
  <c r="E1015" i="33"/>
  <c r="E1017" i="33"/>
  <c r="E1019" i="33"/>
  <c r="E1021" i="33"/>
  <c r="E1023" i="33"/>
  <c r="E1025" i="33"/>
  <c r="E1027" i="33"/>
  <c r="E1029" i="33"/>
  <c r="E1031" i="33"/>
  <c r="E1033" i="33"/>
  <c r="E1035" i="33"/>
  <c r="E1037" i="33"/>
  <c r="E1039" i="33"/>
  <c r="E1041" i="33"/>
  <c r="E1043" i="33"/>
  <c r="E1047" i="33"/>
  <c r="E1049" i="33"/>
  <c r="E1051" i="33"/>
  <c r="E1053" i="33"/>
  <c r="E1056" i="33"/>
  <c r="E1058" i="33"/>
  <c r="E1060" i="33"/>
  <c r="E1062" i="33"/>
  <c r="E1064" i="33"/>
  <c r="E1066" i="33"/>
  <c r="E1068" i="33"/>
  <c r="E1070" i="33"/>
  <c r="E1072" i="33"/>
  <c r="E1074" i="33"/>
  <c r="E1076" i="33"/>
  <c r="E1078" i="33"/>
  <c r="E1080" i="33"/>
  <c r="E1082" i="33"/>
  <c r="E1084" i="33"/>
  <c r="E1086" i="33"/>
  <c r="E1088" i="33"/>
  <c r="E1091" i="33"/>
  <c r="E1093" i="33"/>
  <c r="E1095" i="33"/>
  <c r="E1097" i="33"/>
  <c r="E1099" i="33"/>
  <c r="E1101" i="33"/>
  <c r="E1103" i="33"/>
  <c r="E1105" i="33"/>
  <c r="E1107" i="33"/>
  <c r="E1109" i="33"/>
  <c r="E1111" i="33"/>
  <c r="E1114" i="33"/>
  <c r="E1116" i="33"/>
  <c r="E1118" i="33"/>
  <c r="E1120" i="33"/>
  <c r="E1122" i="33"/>
  <c r="E1123" i="33"/>
  <c r="E1126" i="33"/>
  <c r="E1128" i="33"/>
  <c r="E1130" i="33"/>
  <c r="E1132" i="33"/>
  <c r="E1134" i="33"/>
  <c r="E1138" i="33"/>
  <c r="E1141" i="33"/>
  <c r="E1143" i="33"/>
  <c r="E1145" i="33"/>
  <c r="E1147" i="33"/>
  <c r="E1149" i="33"/>
  <c r="E1151" i="33"/>
  <c r="E1153" i="33"/>
  <c r="E1155" i="33"/>
  <c r="E1157" i="33"/>
  <c r="E1159" i="33"/>
  <c r="E1161" i="33"/>
  <c r="E1163" i="33"/>
  <c r="E1165" i="33"/>
  <c r="E1167" i="33"/>
  <c r="E1169" i="33"/>
  <c r="E1171" i="33"/>
  <c r="E1173" i="33"/>
  <c r="E1175" i="33"/>
  <c r="E1177" i="33"/>
  <c r="E1179" i="33"/>
  <c r="E1181" i="33"/>
  <c r="E1183" i="33"/>
  <c r="E1185" i="33"/>
  <c r="E1187" i="33"/>
  <c r="E1189" i="33"/>
  <c r="E1191" i="33"/>
  <c r="E1193" i="33"/>
  <c r="E1196" i="33"/>
  <c r="E1198" i="33"/>
  <c r="E1200" i="33"/>
  <c r="E1202" i="33"/>
  <c r="E1204" i="33"/>
  <c r="E1206" i="33"/>
  <c r="E1208" i="33"/>
  <c r="E1213" i="33"/>
  <c r="E1217" i="33"/>
  <c r="E1221" i="33"/>
  <c r="E1223" i="33"/>
  <c r="E1225" i="33"/>
  <c r="E1227" i="33"/>
  <c r="E1229" i="33"/>
  <c r="E479" i="33"/>
  <c r="E1045" i="33"/>
  <c r="E1209" i="33"/>
  <c r="E1214" i="33"/>
  <c r="E1218" i="33"/>
  <c r="E3" i="33"/>
  <c r="E64" i="33"/>
  <c r="E65" i="33"/>
  <c r="E66" i="33"/>
  <c r="E297" i="33"/>
  <c r="E302" i="33"/>
  <c r="E294" i="33"/>
  <c r="E306" i="33"/>
  <c r="E316" i="33"/>
  <c r="E323" i="33"/>
  <c r="E70" i="33"/>
  <c r="E72" i="33"/>
  <c r="E73" i="33"/>
  <c r="E332" i="33"/>
  <c r="E336" i="33"/>
  <c r="E1244" i="33"/>
  <c r="E78" i="33"/>
  <c r="E87" i="33"/>
  <c r="E93" i="33"/>
  <c r="E94" i="33"/>
  <c r="E95" i="33"/>
  <c r="E99" i="33"/>
  <c r="E101" i="33"/>
  <c r="E102" i="33"/>
  <c r="E9" i="33"/>
  <c r="E144" i="33"/>
  <c r="E147" i="33"/>
  <c r="E149" i="33"/>
  <c r="E150" i="33"/>
  <c r="E151" i="33"/>
  <c r="E152" i="33"/>
  <c r="E153" i="33"/>
  <c r="E14" i="33"/>
  <c r="E169" i="33"/>
  <c r="E171" i="33"/>
  <c r="E172" i="33"/>
  <c r="E176" i="33"/>
  <c r="E177" i="33"/>
  <c r="E178" i="33"/>
  <c r="E182" i="33"/>
  <c r="E185" i="33"/>
  <c r="E197" i="33"/>
  <c r="E200" i="33"/>
  <c r="E211" i="33"/>
  <c r="E201" i="33"/>
  <c r="E202" i="33"/>
  <c r="E26" i="33"/>
  <c r="E29" i="33"/>
  <c r="E34" i="33"/>
  <c r="E35" i="33"/>
  <c r="E219" i="33"/>
  <c r="E212" i="33"/>
  <c r="E213" i="33"/>
  <c r="E220" i="33"/>
  <c r="E224" i="33"/>
  <c r="E221" i="33"/>
  <c r="E227" i="33"/>
  <c r="E230" i="33"/>
  <c r="E241" i="33"/>
  <c r="E38" i="33"/>
  <c r="E1245" i="33"/>
  <c r="E1271" i="33"/>
  <c r="E1246" i="33"/>
  <c r="E1307" i="33"/>
  <c r="E1335" i="33"/>
  <c r="E1333" i="33"/>
  <c r="E44" i="33"/>
  <c r="E1397" i="33"/>
  <c r="E1398" i="33"/>
  <c r="E249" i="33"/>
  <c r="E28" i="33"/>
  <c r="E63" i="33"/>
  <c r="E92" i="33"/>
  <c r="E98" i="33"/>
  <c r="E146" i="33"/>
  <c r="E175" i="33"/>
  <c r="E267" i="33"/>
  <c r="E281" i="33"/>
  <c r="E13" i="33"/>
  <c r="E69" i="33"/>
  <c r="E210" i="33"/>
  <c r="E244" i="33"/>
  <c r="E215" i="33"/>
  <c r="E216" i="33"/>
  <c r="E217" i="33"/>
  <c r="E246" i="33"/>
  <c r="E49" i="33"/>
  <c r="E274" i="33"/>
  <c r="E269" i="33"/>
  <c r="E270" i="33"/>
  <c r="E56" i="33"/>
  <c r="E57" i="33"/>
  <c r="E287" i="33"/>
  <c r="E283" i="33"/>
  <c r="E284" i="33"/>
  <c r="E292" i="33"/>
  <c r="E1409" i="33"/>
  <c r="E1306" i="33"/>
  <c r="E1312" i="33"/>
  <c r="E1383" i="33"/>
  <c r="P29" i="15" a="1"/>
  <c r="P29" i="15" s="1"/>
  <c r="F69" i="20"/>
  <c r="Q69" i="20" a="1"/>
  <c r="Q69" i="20" s="1"/>
  <c r="N5" i="22"/>
  <c r="F5" i="22" s="1"/>
  <c r="F7" i="22"/>
  <c r="N8" i="22"/>
  <c r="F8" i="22" s="1"/>
  <c r="F9" i="22"/>
  <c r="N14" i="22"/>
  <c r="F14" i="22" s="1"/>
  <c r="N17" i="22"/>
  <c r="F17" i="22" s="1"/>
  <c r="F21" i="22"/>
  <c r="F22" i="22"/>
  <c r="F23" i="22"/>
  <c r="F24" i="22"/>
  <c r="F25" i="22"/>
  <c r="F30" i="22"/>
  <c r="N31" i="22"/>
  <c r="F31" i="22" s="1"/>
  <c r="F32" i="22"/>
  <c r="F36" i="22"/>
  <c r="N37" i="22"/>
  <c r="F37" i="22" s="1"/>
  <c r="N38" i="22"/>
  <c r="F38" i="22" s="1"/>
  <c r="N39" i="22"/>
  <c r="F39" i="22" s="1"/>
  <c r="N40" i="22"/>
  <c r="F40" i="22" s="1"/>
  <c r="F42" i="22"/>
  <c r="N43" i="22"/>
  <c r="F43" i="22" s="1"/>
  <c r="N44" i="22"/>
  <c r="F44" i="22" s="1"/>
  <c r="N45" i="22"/>
  <c r="F45" i="22" s="1"/>
  <c r="N47" i="22"/>
  <c r="F47" i="22" s="1"/>
  <c r="F48" i="22"/>
  <c r="N49" i="22"/>
  <c r="F49" i="22" s="1"/>
  <c r="N50" i="22"/>
  <c r="F50" i="22" s="1"/>
  <c r="F13" i="22"/>
  <c r="N19" i="22"/>
  <c r="F19" i="22" s="1"/>
  <c r="N10" i="22"/>
  <c r="F10" i="22" s="1"/>
  <c r="N41" i="22"/>
  <c r="F41" i="22" s="1"/>
  <c r="N46" i="22"/>
  <c r="F46" i="22" s="1"/>
  <c r="P2" i="22" a="1"/>
  <c r="P2" i="22" s="1"/>
  <c r="P3" i="22" a="1"/>
  <c r="P3" i="22" s="1"/>
  <c r="P5" i="22" a="1"/>
  <c r="P5" i="22" s="1"/>
  <c r="P7" i="22" a="1"/>
  <c r="P7" i="22" s="1"/>
  <c r="P8" i="22" a="1"/>
  <c r="P8" i="22" s="1"/>
  <c r="P9" i="22" a="1"/>
  <c r="P9" i="22" s="1"/>
  <c r="P14" i="22" a="1"/>
  <c r="P14" i="22" s="1"/>
  <c r="P17" i="22" a="1"/>
  <c r="P17" i="22" s="1"/>
  <c r="P21" i="22" a="1"/>
  <c r="P21" i="22" s="1"/>
  <c r="P22" i="22" a="1"/>
  <c r="P22" i="22" s="1"/>
  <c r="P23" i="22" a="1"/>
  <c r="P23" i="22" s="1"/>
  <c r="P24" i="22" a="1"/>
  <c r="P24" i="22" s="1"/>
  <c r="P25" i="22" a="1"/>
  <c r="P25" i="22" s="1"/>
  <c r="P30" i="22" a="1"/>
  <c r="P30" i="22" s="1"/>
  <c r="P31" i="22" a="1"/>
  <c r="P31" i="22" s="1"/>
  <c r="P32" i="22" a="1"/>
  <c r="P32" i="22" s="1"/>
  <c r="P36" i="22" a="1"/>
  <c r="P36" i="22" s="1"/>
  <c r="P37" i="22" a="1"/>
  <c r="P37" i="22" s="1"/>
  <c r="P38" i="22" a="1"/>
  <c r="P38" i="22" s="1"/>
  <c r="P39" i="22" a="1"/>
  <c r="P39" i="22" s="1"/>
  <c r="P40" i="22" a="1"/>
  <c r="P40" i="22" s="1"/>
  <c r="P42" i="22" a="1"/>
  <c r="P42" i="22" s="1"/>
  <c r="P43" i="22" a="1"/>
  <c r="P43" i="22" s="1"/>
  <c r="P44" i="22" a="1"/>
  <c r="P44" i="22" s="1"/>
  <c r="P45" i="22" a="1"/>
  <c r="P45" i="22" s="1"/>
  <c r="P47" i="22" a="1"/>
  <c r="P47" i="22" s="1"/>
  <c r="P48" i="22" a="1"/>
  <c r="P48" i="22" s="1"/>
  <c r="P49" i="22" a="1"/>
  <c r="P49" i="22" s="1"/>
  <c r="P50" i="22" a="1"/>
  <c r="P50" i="22" s="1"/>
  <c r="P13" i="22" a="1"/>
  <c r="P13" i="22" s="1"/>
  <c r="P19" i="22" a="1"/>
  <c r="P19" i="22" s="1"/>
  <c r="P10" i="22" a="1"/>
  <c r="P10" i="22" s="1"/>
  <c r="P41" i="22" a="1"/>
  <c r="P41" i="22" s="1"/>
  <c r="P46" i="22" a="1"/>
  <c r="P46" i="22" s="1"/>
  <c r="N90" i="15" a="1"/>
  <c r="N90" i="15" s="1"/>
  <c r="P90" i="15" a="1"/>
  <c r="P90" i="15" s="1"/>
  <c r="P35" i="15" a="1"/>
  <c r="P35" i="15" s="1"/>
  <c r="P34" i="15" a="1"/>
  <c r="P34" i="15" s="1"/>
  <c r="P33" i="15" a="1"/>
  <c r="P33" i="15" s="1"/>
  <c r="P32" i="15" a="1"/>
  <c r="P32" i="15" s="1"/>
  <c r="P31" i="15" a="1"/>
  <c r="P31" i="15" s="1"/>
  <c r="P30" i="15" a="1"/>
  <c r="P30" i="15" s="1"/>
  <c r="P23" i="15" a="1"/>
  <c r="P23" i="15" s="1"/>
  <c r="N23" i="15" a="1"/>
  <c r="N23" i="15" s="1"/>
  <c r="N132" i="15" a="1"/>
  <c r="N132" i="15" s="1"/>
  <c r="N131" i="15" a="1"/>
  <c r="N131" i="15" s="1"/>
  <c r="N130" i="15" a="1"/>
  <c r="N130" i="15" s="1"/>
  <c r="N129" i="15" a="1"/>
  <c r="N129" i="15" s="1"/>
  <c r="N128" i="15" a="1"/>
  <c r="N128" i="15" s="1"/>
  <c r="N127" i="15" a="1"/>
  <c r="N127" i="15" s="1"/>
  <c r="N126" i="15" a="1"/>
  <c r="N126" i="15" s="1"/>
  <c r="N125" i="15" a="1"/>
  <c r="N125" i="15" s="1"/>
  <c r="N124" i="15" a="1"/>
  <c r="N124" i="15" s="1"/>
  <c r="N123" i="15" a="1"/>
  <c r="N123" i="15" s="1"/>
  <c r="N122" i="15" a="1"/>
  <c r="N122" i="15" s="1"/>
  <c r="N121" i="15" a="1"/>
  <c r="N121" i="15" s="1"/>
  <c r="L132" i="15" a="1"/>
  <c r="L132" i="15" s="1"/>
  <c r="L131" i="15" a="1"/>
  <c r="L131" i="15" s="1"/>
  <c r="L130" i="15" a="1"/>
  <c r="L130" i="15" s="1"/>
  <c r="L129" i="15" a="1"/>
  <c r="L129" i="15" s="1"/>
  <c r="L128" i="15" a="1"/>
  <c r="L128" i="15" s="1"/>
  <c r="L127" i="15" a="1"/>
  <c r="L127" i="15" s="1"/>
  <c r="L126" i="15" a="1"/>
  <c r="L126" i="15" s="1"/>
  <c r="L125" i="15" a="1"/>
  <c r="L125" i="15" s="1"/>
  <c r="L124" i="15" a="1"/>
  <c r="L124" i="15" s="1"/>
  <c r="L123" i="15" a="1"/>
  <c r="L123" i="15" s="1"/>
  <c r="L122" i="15" a="1"/>
  <c r="L122" i="15" s="1"/>
  <c r="L121" i="15" a="1"/>
  <c r="L121" i="15" s="1"/>
  <c r="F554" i="20"/>
  <c r="Q554" i="20" a="1"/>
  <c r="Q554" i="20" s="1"/>
  <c r="F570" i="20"/>
  <c r="F571" i="20"/>
  <c r="F572" i="20"/>
  <c r="F573" i="20"/>
  <c r="F582" i="20"/>
  <c r="Q570" i="20" a="1"/>
  <c r="Q570" i="20" s="1"/>
  <c r="Q571" i="20" a="1"/>
  <c r="Q571" i="20" s="1"/>
  <c r="Q572" i="20" a="1"/>
  <c r="Q572" i="20" s="1"/>
  <c r="Q573" i="20" a="1"/>
  <c r="Q573" i="20" s="1"/>
  <c r="Q574" i="20" a="1"/>
  <c r="Q574" i="20" s="1"/>
  <c r="Q575" i="20" a="1"/>
  <c r="Q575" i="20" s="1"/>
  <c r="Q576" i="20" a="1"/>
  <c r="Q576" i="20" s="1"/>
  <c r="Q577" i="20" a="1"/>
  <c r="Q577" i="20" s="1"/>
  <c r="Q579" i="20" a="1"/>
  <c r="Q579" i="20" s="1"/>
  <c r="Q580" i="20" a="1"/>
  <c r="Q580" i="20" s="1"/>
  <c r="Q581" i="20" a="1"/>
  <c r="Q581" i="20" s="1"/>
  <c r="Q582" i="20" a="1"/>
  <c r="Q582" i="20" s="1"/>
  <c r="U64" i="23" a="1"/>
  <c r="U64" i="23" s="1"/>
  <c r="F95" i="21"/>
  <c r="V95" i="21" a="1"/>
  <c r="V95" i="21" s="1"/>
  <c r="P115" i="21"/>
  <c r="F115" i="21"/>
  <c r="V115" i="21" a="1"/>
  <c r="V115" i="21" s="1"/>
  <c r="P105" i="21"/>
  <c r="P114" i="21"/>
  <c r="P97" i="21"/>
  <c r="P96" i="21"/>
  <c r="P94" i="21"/>
  <c r="P91" i="21"/>
  <c r="P88" i="21"/>
  <c r="P125" i="21"/>
  <c r="P124" i="21"/>
  <c r="F114" i="21"/>
  <c r="V114" i="21" a="1"/>
  <c r="V114" i="21" s="1"/>
  <c r="F97" i="21"/>
  <c r="V97" i="21" a="1"/>
  <c r="V97" i="21" s="1"/>
  <c r="V96" i="21" a="1"/>
  <c r="V96" i="21" s="1"/>
  <c r="F96" i="21"/>
  <c r="F105" i="21"/>
  <c r="V105" i="21" a="1"/>
  <c r="V105" i="21" s="1"/>
  <c r="F94" i="21"/>
  <c r="V94" i="21" a="1"/>
  <c r="V94" i="21" s="1"/>
  <c r="F88" i="21"/>
  <c r="F91" i="21"/>
  <c r="V88" i="21" a="1"/>
  <c r="V88" i="21" s="1"/>
  <c r="V91" i="21" a="1"/>
  <c r="V91" i="21" s="1"/>
  <c r="F124" i="21"/>
  <c r="F125" i="21"/>
  <c r="V124" i="21" a="1"/>
  <c r="V124" i="21" s="1"/>
  <c r="V125" i="21" a="1"/>
  <c r="V125" i="21" s="1"/>
  <c r="B731" i="1"/>
  <c r="B747" i="1"/>
  <c r="B746" i="1"/>
  <c r="B745" i="1"/>
  <c r="B744" i="1"/>
  <c r="B743" i="1"/>
  <c r="B742" i="1"/>
  <c r="B741" i="1"/>
  <c r="B740" i="1"/>
  <c r="B739" i="1"/>
  <c r="B738" i="1"/>
  <c r="B737" i="1"/>
  <c r="B736" i="1"/>
  <c r="B735" i="1"/>
  <c r="B734" i="1"/>
  <c r="B733" i="1"/>
  <c r="B732" i="1"/>
  <c r="B708" i="1"/>
  <c r="B709" i="1"/>
  <c r="B710" i="1"/>
  <c r="B711" i="1"/>
  <c r="B712" i="1"/>
  <c r="B713" i="1"/>
  <c r="B714" i="1"/>
  <c r="B715" i="1"/>
  <c r="B716" i="1"/>
  <c r="B717" i="1"/>
  <c r="B718" i="1"/>
  <c r="B719" i="1"/>
  <c r="B720" i="1"/>
  <c r="B721" i="1"/>
  <c r="B722" i="1"/>
  <c r="B723" i="1"/>
  <c r="B724" i="1"/>
  <c r="B725" i="1"/>
  <c r="B726" i="1"/>
  <c r="B727" i="1"/>
  <c r="B728" i="1"/>
  <c r="B729" i="1"/>
  <c r="B730" i="1"/>
  <c r="F30" i="23"/>
  <c r="U30" i="23" a="1"/>
  <c r="U30" i="23" s="1"/>
  <c r="F33" i="23"/>
  <c r="U33" i="23" a="1"/>
  <c r="U33" i="23" s="1"/>
  <c r="F42" i="23"/>
  <c r="U42" i="23" a="1"/>
  <c r="U42" i="23" s="1"/>
  <c r="F69" i="23"/>
  <c r="U69" i="23" a="1"/>
  <c r="U69" i="23" s="1"/>
  <c r="F51" i="23"/>
  <c r="U51" i="23" a="1"/>
  <c r="U51" i="23" s="1"/>
  <c r="F65" i="23"/>
  <c r="U65" i="23" a="1"/>
  <c r="U65" i="23" s="1"/>
  <c r="F10" i="23"/>
  <c r="U10" i="23" a="1"/>
  <c r="U10" i="23" s="1"/>
  <c r="F36" i="23"/>
  <c r="F5" i="23"/>
  <c r="F11" i="23"/>
  <c r="F18" i="23"/>
  <c r="F39" i="23"/>
  <c r="F15" i="23"/>
  <c r="F16" i="23"/>
  <c r="F19" i="23"/>
  <c r="F20" i="23"/>
  <c r="F29" i="23"/>
  <c r="F12" i="23"/>
  <c r="F28" i="23"/>
  <c r="F64" i="23"/>
  <c r="F9" i="23"/>
  <c r="F85" i="23"/>
  <c r="M98" i="32"/>
  <c r="M97" i="32"/>
  <c r="M13" i="32"/>
  <c r="M72" i="32"/>
  <c r="E98" i="32"/>
  <c r="E72" i="32"/>
  <c r="E13" i="32"/>
  <c r="E97" i="32"/>
  <c r="M71" i="32"/>
  <c r="M12" i="32"/>
  <c r="M76" i="32"/>
  <c r="M96" i="32"/>
  <c r="M49" i="32"/>
  <c r="M59" i="32"/>
  <c r="M60" i="32"/>
  <c r="E60" i="32"/>
  <c r="E8" i="32"/>
  <c r="F567" i="20"/>
  <c r="F569" i="20"/>
  <c r="Q567" i="20" a="1"/>
  <c r="Q567" i="20" s="1"/>
  <c r="Q569" i="20" a="1"/>
  <c r="Q569" i="20" s="1"/>
  <c r="F555" i="20"/>
  <c r="F556" i="20"/>
  <c r="F557" i="20"/>
  <c r="F559" i="20"/>
  <c r="F560" i="20"/>
  <c r="F564" i="20"/>
  <c r="F565" i="20"/>
  <c r="Q555" i="20" a="1"/>
  <c r="Q555" i="20" s="1"/>
  <c r="Q556" i="20" a="1"/>
  <c r="Q556" i="20" s="1"/>
  <c r="Q557" i="20" a="1"/>
  <c r="Q557" i="20" s="1"/>
  <c r="Q559" i="20" a="1"/>
  <c r="Q559" i="20" s="1"/>
  <c r="Q560" i="20" a="1"/>
  <c r="Q560" i="20" s="1"/>
  <c r="Q564" i="20" a="1"/>
  <c r="Q564" i="20" s="1"/>
  <c r="Q565" i="20" a="1"/>
  <c r="Q565" i="20" s="1"/>
  <c r="F552" i="20"/>
  <c r="F553" i="20"/>
  <c r="Q552" i="20" a="1"/>
  <c r="Q552" i="20" s="1"/>
  <c r="Q553" i="20" a="1"/>
  <c r="Q553" i="20" s="1"/>
  <c r="F67" i="20"/>
  <c r="Q67" i="20" a="1"/>
  <c r="Q67" i="20" s="1"/>
  <c r="C52" i="18"/>
  <c r="B52" i="18" s="1"/>
  <c r="F70" i="28"/>
  <c r="S70" i="28"/>
  <c r="Y70" i="28" a="1"/>
  <c r="Y70" i="28" s="1"/>
  <c r="F50" i="28"/>
  <c r="S50" i="28"/>
  <c r="Y50" i="28" a="1"/>
  <c r="Y50" i="28" s="1"/>
  <c r="F71" i="28"/>
  <c r="S71" i="28"/>
  <c r="Y71" i="28" a="1"/>
  <c r="Y71" i="28" s="1"/>
  <c r="F26" i="28"/>
  <c r="S26" i="28"/>
  <c r="Y26" i="28" a="1"/>
  <c r="Y26" i="28" s="1"/>
  <c r="F3" i="28"/>
  <c r="S3" i="28"/>
  <c r="Y3" i="28" a="1"/>
  <c r="Y3" i="28" s="1"/>
  <c r="F5" i="28"/>
  <c r="S5" i="28"/>
  <c r="Y5" i="28" a="1"/>
  <c r="Y5" i="28" s="1"/>
  <c r="F2" i="28"/>
  <c r="S2" i="28"/>
  <c r="Y2" i="28" a="1"/>
  <c r="Y2" i="28" s="1"/>
  <c r="F4" i="28"/>
  <c r="S4" i="28"/>
  <c r="Y4" i="28" a="1"/>
  <c r="Y4" i="28" s="1"/>
  <c r="P5" i="15" a="1"/>
  <c r="P5" i="15" s="1"/>
  <c r="P18" i="15" a="1"/>
  <c r="P18" i="15" s="1"/>
  <c r="P19" i="15" a="1"/>
  <c r="P19" i="15" s="1"/>
  <c r="P20" i="15" a="1"/>
  <c r="P20" i="15" s="1"/>
  <c r="P22" i="15" a="1"/>
  <c r="P22" i="15" s="1"/>
  <c r="P24" i="15" a="1"/>
  <c r="P24" i="15" s="1"/>
  <c r="P25" i="15" a="1"/>
  <c r="P25" i="15" s="1"/>
  <c r="P26" i="15" a="1"/>
  <c r="P26" i="15" s="1"/>
  <c r="P27" i="15" a="1"/>
  <c r="P27" i="15" s="1"/>
  <c r="P28" i="15" a="1"/>
  <c r="P28" i="15" s="1"/>
  <c r="P50" i="15" a="1"/>
  <c r="P50" i="15" s="1"/>
  <c r="P51" i="15" a="1"/>
  <c r="P51" i="15" s="1"/>
  <c r="P52" i="15" a="1"/>
  <c r="P52" i="15" s="1"/>
  <c r="P83" i="15" a="1"/>
  <c r="P83" i="15" s="1"/>
  <c r="P87" i="15" a="1"/>
  <c r="P87" i="15" s="1"/>
  <c r="P92" i="15" a="1"/>
  <c r="P92" i="15" s="1"/>
  <c r="P111" i="15" a="1"/>
  <c r="P111" i="15" s="1"/>
  <c r="P117" i="15" a="1"/>
  <c r="P117" i="15" s="1"/>
  <c r="P118" i="15" a="1"/>
  <c r="P118" i="15" s="1"/>
  <c r="P119" i="15" a="1"/>
  <c r="P119" i="15" s="1"/>
  <c r="P120" i="15" a="1"/>
  <c r="P120" i="15" s="1"/>
  <c r="P121" i="15" a="1"/>
  <c r="P121" i="15" s="1"/>
  <c r="P122" i="15" a="1"/>
  <c r="P122" i="15" s="1"/>
  <c r="P123" i="15" a="1"/>
  <c r="P123" i="15" s="1"/>
  <c r="P124" i="15" a="1"/>
  <c r="P124" i="15" s="1"/>
  <c r="P125" i="15" a="1"/>
  <c r="P125" i="15" s="1"/>
  <c r="P126" i="15" a="1"/>
  <c r="P126" i="15" s="1"/>
  <c r="P127" i="15" a="1"/>
  <c r="P127" i="15" s="1"/>
  <c r="P128" i="15" a="1"/>
  <c r="P128" i="15" s="1"/>
  <c r="P129" i="15" a="1"/>
  <c r="P129" i="15" s="1"/>
  <c r="P130" i="15" a="1"/>
  <c r="P130" i="15" s="1"/>
  <c r="P131" i="15" a="1"/>
  <c r="P131" i="15" s="1"/>
  <c r="P132" i="15" a="1"/>
  <c r="P132" i="15" s="1"/>
  <c r="P180" i="15" a="1"/>
  <c r="P180" i="15" s="1"/>
  <c r="P181" i="15" a="1"/>
  <c r="P181" i="15" s="1"/>
  <c r="P182" i="15" a="1"/>
  <c r="P182" i="15" s="1"/>
  <c r="P183" i="15" a="1"/>
  <c r="P183" i="15" s="1"/>
  <c r="P184" i="15" a="1"/>
  <c r="P184" i="15" s="1"/>
  <c r="P185" i="15" a="1"/>
  <c r="P185" i="15" s="1"/>
  <c r="P186" i="15" a="1"/>
  <c r="P186" i="15" s="1"/>
  <c r="P187" i="15" a="1"/>
  <c r="P187" i="15" s="1"/>
  <c r="P188" i="15" a="1"/>
  <c r="P188" i="15" s="1"/>
  <c r="P189" i="15" a="1"/>
  <c r="P189" i="15" s="1"/>
  <c r="P190" i="15" a="1"/>
  <c r="P190" i="15" s="1"/>
  <c r="P191" i="15" a="1"/>
  <c r="P191" i="15" s="1"/>
  <c r="P192" i="15" a="1"/>
  <c r="P192" i="15" s="1"/>
  <c r="P193" i="15" a="1"/>
  <c r="P193" i="15" s="1"/>
  <c r="P194" i="15" a="1"/>
  <c r="P194" i="15" s="1"/>
  <c r="P195" i="15" a="1"/>
  <c r="P195" i="15" s="1"/>
  <c r="P229" i="15" a="1"/>
  <c r="P229" i="15" s="1"/>
  <c r="P230" i="15" a="1"/>
  <c r="P230" i="15" s="1"/>
  <c r="P231" i="15" a="1"/>
  <c r="P231" i="15" s="1"/>
  <c r="P232" i="15" a="1"/>
  <c r="P232" i="15" s="1"/>
  <c r="P233" i="15" a="1"/>
  <c r="P233" i="15" s="1"/>
  <c r="P234" i="15" a="1"/>
  <c r="P234" i="15" s="1"/>
  <c r="P235" i="15" a="1"/>
  <c r="P235" i="15" s="1"/>
  <c r="P236" i="15" a="1"/>
  <c r="P236" i="15" s="1"/>
  <c r="P237" i="15" a="1"/>
  <c r="P237" i="15" s="1"/>
  <c r="P238" i="15" a="1"/>
  <c r="P238" i="15" s="1"/>
  <c r="P239" i="15" a="1"/>
  <c r="P239" i="15" s="1"/>
  <c r="P240" i="15" a="1"/>
  <c r="P240" i="15" s="1"/>
  <c r="P241" i="15" a="1"/>
  <c r="P241" i="15" s="1"/>
  <c r="P242" i="15" a="1"/>
  <c r="P242" i="15" s="1"/>
  <c r="P243" i="15" a="1"/>
  <c r="P243" i="15" s="1"/>
  <c r="P244" i="15" a="1"/>
  <c r="P244" i="15" s="1"/>
  <c r="P245" i="15" a="1"/>
  <c r="P245" i="15" s="1"/>
  <c r="P246" i="15" a="1"/>
  <c r="P246" i="15" s="1"/>
  <c r="P247" i="15" a="1"/>
  <c r="P247" i="15" s="1"/>
  <c r="P248" i="15" a="1"/>
  <c r="P248" i="15" s="1"/>
  <c r="P249" i="15" a="1"/>
  <c r="P249" i="15" s="1"/>
  <c r="P250" i="15" a="1"/>
  <c r="P250" i="15" s="1"/>
  <c r="P251" i="15" a="1"/>
  <c r="P251" i="15" s="1"/>
  <c r="P252" i="15" a="1"/>
  <c r="P252" i="15" s="1"/>
  <c r="P253" i="15" a="1"/>
  <c r="P253" i="15" s="1"/>
  <c r="P254" i="15" a="1"/>
  <c r="P254" i="15" s="1"/>
  <c r="P255" i="15" a="1"/>
  <c r="P255" i="15" s="1"/>
  <c r="P256" i="15" a="1"/>
  <c r="P256" i="15" s="1"/>
  <c r="P257" i="15" a="1"/>
  <c r="P257" i="15" s="1"/>
  <c r="P258" i="15" a="1"/>
  <c r="P258" i="15" s="1"/>
  <c r="P259" i="15" a="1"/>
  <c r="P259" i="15" s="1"/>
  <c r="P260" i="15" a="1"/>
  <c r="P260" i="15" s="1"/>
  <c r="P261" i="15" a="1"/>
  <c r="P261" i="15" s="1"/>
  <c r="P262" i="15" a="1"/>
  <c r="P262" i="15" s="1"/>
  <c r="P263" i="15" a="1"/>
  <c r="P263" i="15" s="1"/>
  <c r="P264" i="15" a="1"/>
  <c r="P264" i="15" s="1"/>
  <c r="P265" i="15" a="1"/>
  <c r="P265" i="15" s="1"/>
  <c r="P266" i="15" a="1"/>
  <c r="P266" i="15" s="1"/>
  <c r="P267" i="15" a="1"/>
  <c r="P267" i="15" s="1"/>
  <c r="P268" i="15" a="1"/>
  <c r="P268" i="15" s="1"/>
  <c r="P269" i="15" a="1"/>
  <c r="P269" i="15" s="1"/>
  <c r="P270" i="15" a="1"/>
  <c r="P270" i="15" s="1"/>
  <c r="P271" i="15" a="1"/>
  <c r="P271" i="15" s="1"/>
  <c r="P272" i="15" a="1"/>
  <c r="P272" i="15" s="1"/>
  <c r="P273" i="15" a="1"/>
  <c r="P273" i="15" s="1"/>
  <c r="P274" i="15" a="1"/>
  <c r="P274" i="15" s="1"/>
  <c r="P275" i="15" a="1"/>
  <c r="P275" i="15" s="1"/>
  <c r="P276" i="15" a="1"/>
  <c r="P276" i="15" s="1"/>
  <c r="P277" i="15" a="1"/>
  <c r="P277" i="15" s="1"/>
  <c r="P278" i="15" a="1"/>
  <c r="P278" i="15" s="1"/>
  <c r="P279" i="15" a="1"/>
  <c r="P279" i="15" s="1"/>
  <c r="P280" i="15" a="1"/>
  <c r="P280" i="15" s="1"/>
  <c r="P281" i="15" a="1"/>
  <c r="P281" i="15" s="1"/>
  <c r="P282" i="15" a="1"/>
  <c r="P282" i="15" s="1"/>
  <c r="P283" i="15" a="1"/>
  <c r="P283" i="15" s="1"/>
  <c r="P284" i="15" a="1"/>
  <c r="P284" i="15" s="1"/>
  <c r="P285" i="15" a="1"/>
  <c r="P285" i="15" s="1"/>
  <c r="P286" i="15" a="1"/>
  <c r="P286" i="15" s="1"/>
  <c r="P287" i="15" a="1"/>
  <c r="P287" i="15" s="1"/>
  <c r="P288" i="15" a="1"/>
  <c r="P288" i="15" s="1"/>
  <c r="P289" i="15" a="1"/>
  <c r="P289" i="15" s="1"/>
  <c r="P290" i="15" a="1"/>
  <c r="P290" i="15" s="1"/>
  <c r="P291" i="15" a="1"/>
  <c r="P291" i="15" s="1"/>
  <c r="P292" i="15" a="1"/>
  <c r="P292" i="15" s="1"/>
  <c r="P293" i="15" a="1"/>
  <c r="P293" i="15" s="1"/>
  <c r="P294" i="15" a="1"/>
  <c r="P294" i="15" s="1"/>
  <c r="P295" i="15" a="1"/>
  <c r="P295" i="15" s="1"/>
  <c r="P296" i="15" a="1"/>
  <c r="P296" i="15" s="1"/>
  <c r="P297" i="15" a="1"/>
  <c r="P297" i="15" s="1"/>
  <c r="P298" i="15" a="1"/>
  <c r="P298" i="15" s="1"/>
  <c r="P299" i="15" a="1"/>
  <c r="P299" i="15" s="1"/>
  <c r="P300" i="15" a="1"/>
  <c r="P300" i="15" s="1"/>
  <c r="P301" i="15" a="1"/>
  <c r="P301" i="15" s="1"/>
  <c r="P302" i="15" a="1"/>
  <c r="P302" i="15" s="1"/>
  <c r="P303" i="15" a="1"/>
  <c r="P303" i="15" s="1"/>
  <c r="P304" i="15" a="1"/>
  <c r="P304" i="15" s="1"/>
  <c r="P305" i="15" a="1"/>
  <c r="P305" i="15" s="1"/>
  <c r="P306" i="15" a="1"/>
  <c r="P306" i="15" s="1"/>
  <c r="P307" i="15" a="1"/>
  <c r="P307" i="15" s="1"/>
  <c r="P308" i="15" a="1"/>
  <c r="P308" i="15" s="1"/>
  <c r="P309" i="15" a="1"/>
  <c r="P309" i="15" s="1"/>
  <c r="P310" i="15" a="1"/>
  <c r="P310" i="15" s="1"/>
  <c r="P311" i="15" a="1"/>
  <c r="P311" i="15" s="1"/>
  <c r="P312" i="15" a="1"/>
  <c r="P312" i="15" s="1"/>
  <c r="P313" i="15" a="1"/>
  <c r="P313" i="15" s="1"/>
  <c r="P314" i="15" a="1"/>
  <c r="P314" i="15" s="1"/>
  <c r="P315" i="15" a="1"/>
  <c r="P315" i="15" s="1"/>
  <c r="P316" i="15" a="1"/>
  <c r="P316" i="15" s="1"/>
  <c r="P317" i="15" a="1"/>
  <c r="P317" i="15" s="1"/>
  <c r="P318" i="15" a="1"/>
  <c r="P318" i="15" s="1"/>
  <c r="P319" i="15" a="1"/>
  <c r="P319" i="15" s="1"/>
  <c r="P320" i="15" a="1"/>
  <c r="P320" i="15" s="1"/>
  <c r="P321" i="15" a="1"/>
  <c r="P321" i="15" s="1"/>
  <c r="P322" i="15" a="1"/>
  <c r="P322" i="15" s="1"/>
  <c r="P323" i="15" a="1"/>
  <c r="P323" i="15" s="1"/>
  <c r="P324" i="15" a="1"/>
  <c r="P324" i="15" s="1"/>
  <c r="P325" i="15" a="1"/>
  <c r="P325" i="15" s="1"/>
  <c r="P326" i="15" a="1"/>
  <c r="P326" i="15" s="1"/>
  <c r="P327" i="15" a="1"/>
  <c r="P327" i="15" s="1"/>
  <c r="P328" i="15" a="1"/>
  <c r="P328" i="15" s="1"/>
  <c r="P329" i="15" a="1"/>
  <c r="P329" i="15" s="1"/>
  <c r="P330" i="15" a="1"/>
  <c r="P330" i="15" s="1"/>
  <c r="P331" i="15" a="1"/>
  <c r="P331" i="15" s="1"/>
  <c r="P332" i="15" a="1"/>
  <c r="P332" i="15" s="1"/>
  <c r="P333" i="15" a="1"/>
  <c r="P333" i="15" s="1"/>
  <c r="P334" i="15" a="1"/>
  <c r="P334" i="15" s="1"/>
  <c r="P335" i="15" a="1"/>
  <c r="P335" i="15" s="1"/>
  <c r="P336" i="15" a="1"/>
  <c r="P336" i="15" s="1"/>
  <c r="P337" i="15" a="1"/>
  <c r="P337" i="15" s="1"/>
  <c r="P338" i="15" a="1"/>
  <c r="P338" i="15" s="1"/>
  <c r="P339" i="15" a="1"/>
  <c r="P339" i="15" s="1"/>
  <c r="P340" i="15" a="1"/>
  <c r="P340" i="15" s="1"/>
  <c r="P341" i="15" a="1"/>
  <c r="P341" i="15" s="1"/>
  <c r="P342" i="15" a="1"/>
  <c r="P342" i="15" s="1"/>
  <c r="P343" i="15" a="1"/>
  <c r="P343" i="15" s="1"/>
  <c r="P344" i="15" a="1"/>
  <c r="P344" i="15" s="1"/>
  <c r="P345" i="15" a="1"/>
  <c r="P345" i="15" s="1"/>
  <c r="P346" i="15" a="1"/>
  <c r="P346" i="15" s="1"/>
  <c r="P347" i="15" a="1"/>
  <c r="P347" i="15" s="1"/>
  <c r="P348" i="15" a="1"/>
  <c r="P348" i="15" s="1"/>
  <c r="P349" i="15" a="1"/>
  <c r="P349" i="15" s="1"/>
  <c r="P350" i="15" a="1"/>
  <c r="P350" i="15" s="1"/>
  <c r="P351" i="15" a="1"/>
  <c r="P351" i="15" s="1"/>
  <c r="P352" i="15" a="1"/>
  <c r="P352" i="15" s="1"/>
  <c r="P353" i="15" a="1"/>
  <c r="P353" i="15" s="1"/>
  <c r="P354" i="15" a="1"/>
  <c r="P354" i="15" s="1"/>
  <c r="P355" i="15" a="1"/>
  <c r="P355" i="15" s="1"/>
  <c r="P356" i="15" a="1"/>
  <c r="P356" i="15" s="1"/>
  <c r="P357" i="15" a="1"/>
  <c r="P357" i="15" s="1"/>
  <c r="P358" i="15" a="1"/>
  <c r="P358" i="15" s="1"/>
  <c r="P359" i="15" a="1"/>
  <c r="P359" i="15" s="1"/>
  <c r="P360" i="15" a="1"/>
  <c r="P360" i="15" s="1"/>
  <c r="P361" i="15" a="1"/>
  <c r="P361" i="15" s="1"/>
  <c r="P362" i="15" a="1"/>
  <c r="P362" i="15" s="1"/>
  <c r="P363" i="15" a="1"/>
  <c r="P363" i="15" s="1"/>
  <c r="P364" i="15" a="1"/>
  <c r="P364" i="15" s="1"/>
  <c r="P365" i="15" a="1"/>
  <c r="P365" i="15" s="1"/>
  <c r="P366" i="15" a="1"/>
  <c r="P366" i="15" s="1"/>
  <c r="P367" i="15" a="1"/>
  <c r="P367" i="15" s="1"/>
  <c r="P368" i="15" a="1"/>
  <c r="P368" i="15" s="1"/>
  <c r="P369" i="15" a="1"/>
  <c r="P369" i="15" s="1"/>
  <c r="P370" i="15" a="1"/>
  <c r="P370" i="15" s="1"/>
  <c r="P371" i="15" a="1"/>
  <c r="P371" i="15" s="1"/>
  <c r="P372" i="15" a="1"/>
  <c r="P372" i="15" s="1"/>
  <c r="P373" i="15" a="1"/>
  <c r="P373" i="15" s="1"/>
  <c r="P374" i="15" a="1"/>
  <c r="P374" i="15" s="1"/>
  <c r="P375" i="15" a="1"/>
  <c r="P375" i="15" s="1"/>
  <c r="P376" i="15" a="1"/>
  <c r="P376" i="15" s="1"/>
  <c r="P377" i="15" a="1"/>
  <c r="P377" i="15" s="1"/>
  <c r="P378" i="15" a="1"/>
  <c r="P378" i="15" s="1"/>
  <c r="P379" i="15" a="1"/>
  <c r="P379" i="15" s="1"/>
  <c r="P380" i="15" a="1"/>
  <c r="P380" i="15" s="1"/>
  <c r="P381" i="15" a="1"/>
  <c r="P381" i="15" s="1"/>
  <c r="P382" i="15" a="1"/>
  <c r="P382" i="15" s="1"/>
  <c r="P383" i="15" a="1"/>
  <c r="P383" i="15" s="1"/>
  <c r="P384" i="15" a="1"/>
  <c r="P384" i="15" s="1"/>
  <c r="P385" i="15" a="1"/>
  <c r="P385" i="15" s="1"/>
  <c r="P386" i="15" a="1"/>
  <c r="P386" i="15" s="1"/>
  <c r="P387" i="15" a="1"/>
  <c r="P387" i="15" s="1"/>
  <c r="P388" i="15" a="1"/>
  <c r="P388" i="15" s="1"/>
  <c r="P389" i="15" a="1"/>
  <c r="P389" i="15" s="1"/>
  <c r="P390" i="15" a="1"/>
  <c r="P390" i="15" s="1"/>
  <c r="P391" i="15" a="1"/>
  <c r="P391" i="15" s="1"/>
  <c r="P392" i="15" a="1"/>
  <c r="P392" i="15" s="1"/>
  <c r="P393" i="15" a="1"/>
  <c r="P393" i="15" s="1"/>
  <c r="P394" i="15" a="1"/>
  <c r="P394" i="15" s="1"/>
  <c r="P395" i="15" a="1"/>
  <c r="P395" i="15" s="1"/>
  <c r="P396" i="15" a="1"/>
  <c r="P396" i="15" s="1"/>
  <c r="P397" i="15" a="1"/>
  <c r="P397" i="15" s="1"/>
  <c r="P398" i="15" a="1"/>
  <c r="P398" i="15" s="1"/>
  <c r="P399" i="15" a="1"/>
  <c r="P399" i="15" s="1"/>
  <c r="P400" i="15" a="1"/>
  <c r="P400" i="15" s="1"/>
  <c r="P401" i="15" a="1"/>
  <c r="P401" i="15" s="1"/>
  <c r="P402" i="15" a="1"/>
  <c r="P402" i="15" s="1"/>
  <c r="P403" i="15" a="1"/>
  <c r="P403" i="15" s="1"/>
  <c r="P404" i="15" a="1"/>
  <c r="P404" i="15" s="1"/>
  <c r="P405" i="15" a="1"/>
  <c r="P405" i="15" s="1"/>
  <c r="P406" i="15" a="1"/>
  <c r="P406" i="15" s="1"/>
  <c r="P407" i="15" a="1"/>
  <c r="P407" i="15" s="1"/>
  <c r="P408" i="15" a="1"/>
  <c r="P408" i="15" s="1"/>
  <c r="P409" i="15" a="1"/>
  <c r="P409" i="15" s="1"/>
  <c r="P410" i="15" a="1"/>
  <c r="P410" i="15" s="1"/>
  <c r="P411" i="15" a="1"/>
  <c r="P411" i="15" s="1"/>
  <c r="P412" i="15" a="1"/>
  <c r="P412" i="15" s="1"/>
  <c r="P413" i="15" a="1"/>
  <c r="P413" i="15" s="1"/>
  <c r="P414" i="15" a="1"/>
  <c r="P414" i="15" s="1"/>
  <c r="P415" i="15" a="1"/>
  <c r="P415" i="15" s="1"/>
  <c r="P416" i="15" a="1"/>
  <c r="P416" i="15" s="1"/>
  <c r="P417" i="15" a="1"/>
  <c r="P417" i="15" s="1"/>
  <c r="P418" i="15" a="1"/>
  <c r="P418" i="15" s="1"/>
  <c r="P419" i="15" a="1"/>
  <c r="P419" i="15" s="1"/>
  <c r="P420" i="15" a="1"/>
  <c r="P420" i="15" s="1"/>
  <c r="P421" i="15" a="1"/>
  <c r="P421" i="15" s="1"/>
  <c r="P422" i="15" a="1"/>
  <c r="P422" i="15" s="1"/>
  <c r="P423" i="15" a="1"/>
  <c r="P423" i="15" s="1"/>
  <c r="P424" i="15" a="1"/>
  <c r="P424" i="15" s="1"/>
  <c r="P425" i="15" a="1"/>
  <c r="P425" i="15" s="1"/>
  <c r="P426" i="15" a="1"/>
  <c r="P426" i="15" s="1"/>
  <c r="P427" i="15" a="1"/>
  <c r="P427" i="15" s="1"/>
  <c r="P428" i="15" a="1"/>
  <c r="P428" i="15" s="1"/>
  <c r="P429" i="15" a="1"/>
  <c r="P429" i="15" s="1"/>
  <c r="P430" i="15" a="1"/>
  <c r="P430" i="15" s="1"/>
  <c r="P431" i="15" a="1"/>
  <c r="P431" i="15" s="1"/>
  <c r="P432" i="15" a="1"/>
  <c r="P432" i="15" s="1"/>
  <c r="P433" i="15" a="1"/>
  <c r="P433" i="15" s="1"/>
  <c r="P434" i="15" a="1"/>
  <c r="P434" i="15" s="1"/>
  <c r="P435" i="15" a="1"/>
  <c r="P435" i="15" s="1"/>
  <c r="P436" i="15" a="1"/>
  <c r="P436" i="15" s="1"/>
  <c r="P437" i="15" a="1"/>
  <c r="P437" i="15" s="1"/>
  <c r="P438" i="15" a="1"/>
  <c r="P438" i="15" s="1"/>
  <c r="P439" i="15" a="1"/>
  <c r="P439" i="15" s="1"/>
  <c r="P440" i="15" a="1"/>
  <c r="P440" i="15" s="1"/>
  <c r="P441" i="15" a="1"/>
  <c r="P441" i="15" s="1"/>
  <c r="P442" i="15" a="1"/>
  <c r="P442" i="15" s="1"/>
  <c r="P443" i="15" a="1"/>
  <c r="P443" i="15" s="1"/>
  <c r="P444" i="15" a="1"/>
  <c r="P444" i="15" s="1"/>
  <c r="P445" i="15" a="1"/>
  <c r="P445" i="15" s="1"/>
  <c r="P446" i="15" a="1"/>
  <c r="P446" i="15" s="1"/>
  <c r="P447" i="15" a="1"/>
  <c r="P447" i="15" s="1"/>
  <c r="P448" i="15" a="1"/>
  <c r="P448" i="15" s="1"/>
  <c r="P449" i="15" a="1"/>
  <c r="P449" i="15" s="1"/>
  <c r="P450" i="15" a="1"/>
  <c r="P450" i="15" s="1"/>
  <c r="P451" i="15" a="1"/>
  <c r="P451" i="15" s="1"/>
  <c r="P452" i="15" a="1"/>
  <c r="P452" i="15" s="1"/>
  <c r="P453" i="15" a="1"/>
  <c r="P453" i="15" s="1"/>
  <c r="P454" i="15" a="1"/>
  <c r="P454" i="15" s="1"/>
  <c r="P455" i="15" a="1"/>
  <c r="P455" i="15" s="1"/>
  <c r="P456" i="15" a="1"/>
  <c r="P456" i="15" s="1"/>
  <c r="P457" i="15" a="1"/>
  <c r="P457" i="15" s="1"/>
  <c r="P458" i="15" a="1"/>
  <c r="P458" i="15" s="1"/>
  <c r="P459" i="15" a="1"/>
  <c r="P459" i="15" s="1"/>
  <c r="P460" i="15" a="1"/>
  <c r="P460" i="15" s="1"/>
  <c r="P461" i="15" a="1"/>
  <c r="P461" i="15" s="1"/>
  <c r="P462" i="15" a="1"/>
  <c r="P462" i="15" s="1"/>
  <c r="P463" i="15" a="1"/>
  <c r="P463" i="15" s="1"/>
  <c r="P464" i="15" a="1"/>
  <c r="P464" i="15" s="1"/>
  <c r="P465" i="15" a="1"/>
  <c r="P465" i="15" s="1"/>
  <c r="P466" i="15" a="1"/>
  <c r="P466" i="15" s="1"/>
  <c r="P467" i="15" a="1"/>
  <c r="P467" i="15" s="1"/>
  <c r="P468" i="15" a="1"/>
  <c r="P468" i="15" s="1"/>
  <c r="P469" i="15" a="1"/>
  <c r="P469" i="15" s="1"/>
  <c r="P470" i="15" a="1"/>
  <c r="P470" i="15" s="1"/>
  <c r="P471" i="15" a="1"/>
  <c r="P471" i="15" s="1"/>
  <c r="P472" i="15" a="1"/>
  <c r="P472" i="15" s="1"/>
  <c r="P473" i="15" a="1"/>
  <c r="P473" i="15" s="1"/>
  <c r="P474" i="15" a="1"/>
  <c r="P474" i="15" s="1"/>
  <c r="P475" i="15" a="1"/>
  <c r="P475" i="15" s="1"/>
  <c r="P476" i="15" a="1"/>
  <c r="P476" i="15" s="1"/>
  <c r="P477" i="15" a="1"/>
  <c r="P477" i="15" s="1"/>
  <c r="P478" i="15" a="1"/>
  <c r="P478" i="15" s="1"/>
  <c r="P479" i="15" a="1"/>
  <c r="P479" i="15" s="1"/>
  <c r="P480" i="15" a="1"/>
  <c r="P480" i="15" s="1"/>
  <c r="P481" i="15" a="1"/>
  <c r="P481" i="15" s="1"/>
  <c r="P482" i="15" a="1"/>
  <c r="P482" i="15" s="1"/>
  <c r="P483" i="15" a="1"/>
  <c r="P483" i="15" s="1"/>
  <c r="P484" i="15" a="1"/>
  <c r="P484" i="15" s="1"/>
  <c r="P485" i="15" a="1"/>
  <c r="P485" i="15" s="1"/>
  <c r="P486" i="15" a="1"/>
  <c r="P486" i="15" s="1"/>
  <c r="P487" i="15" a="1"/>
  <c r="P487" i="15" s="1"/>
  <c r="P488" i="15" a="1"/>
  <c r="P488" i="15" s="1"/>
  <c r="P489" i="15" a="1"/>
  <c r="P489" i="15" s="1"/>
  <c r="P490" i="15" a="1"/>
  <c r="P490" i="15" s="1"/>
  <c r="P491" i="15" a="1"/>
  <c r="P491" i="15" s="1"/>
  <c r="P492" i="15" a="1"/>
  <c r="P492" i="15" s="1"/>
  <c r="P493" i="15" a="1"/>
  <c r="P493" i="15" s="1"/>
  <c r="P494" i="15" a="1"/>
  <c r="P494" i="15" s="1"/>
  <c r="P495" i="15" a="1"/>
  <c r="P495" i="15" s="1"/>
  <c r="P496" i="15" a="1"/>
  <c r="P496" i="15" s="1"/>
  <c r="P497" i="15" a="1"/>
  <c r="P497" i="15" s="1"/>
  <c r="P498" i="15" a="1"/>
  <c r="P498" i="15" s="1"/>
  <c r="P499" i="15" a="1"/>
  <c r="P499" i="15" s="1"/>
  <c r="P500" i="15" a="1"/>
  <c r="P500" i="15" s="1"/>
  <c r="P501" i="15" a="1"/>
  <c r="P501" i="15" s="1"/>
  <c r="P502" i="15" a="1"/>
  <c r="P502" i="15" s="1"/>
  <c r="P503" i="15" a="1"/>
  <c r="P503" i="15" s="1"/>
  <c r="P504" i="15" a="1"/>
  <c r="P504" i="15" s="1"/>
  <c r="P505" i="15" a="1"/>
  <c r="P505" i="15" s="1"/>
  <c r="P506" i="15" a="1"/>
  <c r="P506" i="15" s="1"/>
  <c r="P507" i="15" a="1"/>
  <c r="P507" i="15" s="1"/>
  <c r="P508" i="15" a="1"/>
  <c r="P508" i="15" s="1"/>
  <c r="P509" i="15" a="1"/>
  <c r="P509" i="15" s="1"/>
  <c r="P510" i="15" a="1"/>
  <c r="P510" i="15" s="1"/>
  <c r="P511" i="15" a="1"/>
  <c r="P511" i="15" s="1"/>
  <c r="P512" i="15" a="1"/>
  <c r="P512" i="15" s="1"/>
  <c r="P513" i="15" a="1"/>
  <c r="P513" i="15" s="1"/>
  <c r="P514" i="15" a="1"/>
  <c r="P514" i="15" s="1"/>
  <c r="P515" i="15" a="1"/>
  <c r="P515" i="15" s="1"/>
  <c r="P516" i="15" a="1"/>
  <c r="P516" i="15" s="1"/>
  <c r="P517" i="15" a="1"/>
  <c r="P517" i="15" s="1"/>
  <c r="P518" i="15" a="1"/>
  <c r="P518" i="15" s="1"/>
  <c r="P519" i="15" a="1"/>
  <c r="P519" i="15" s="1"/>
  <c r="P520" i="15" a="1"/>
  <c r="P520" i="15" s="1"/>
  <c r="P521" i="15" a="1"/>
  <c r="P521" i="15" s="1"/>
  <c r="P522" i="15" a="1"/>
  <c r="P522" i="15" s="1"/>
  <c r="P523" i="15" a="1"/>
  <c r="P523" i="15" s="1"/>
  <c r="P524" i="15" a="1"/>
  <c r="P524" i="15" s="1"/>
  <c r="P525" i="15" a="1"/>
  <c r="P525" i="15" s="1"/>
  <c r="P526" i="15" a="1"/>
  <c r="P526" i="15" s="1"/>
  <c r="P527" i="15" a="1"/>
  <c r="P527" i="15" s="1"/>
  <c r="P528" i="15" a="1"/>
  <c r="P528" i="15" s="1"/>
  <c r="P529" i="15" a="1"/>
  <c r="P529" i="15" s="1"/>
  <c r="P530" i="15" a="1"/>
  <c r="P530" i="15" s="1"/>
  <c r="P531" i="15" a="1"/>
  <c r="P531" i="15" s="1"/>
  <c r="P532" i="15" a="1"/>
  <c r="P532" i="15" s="1"/>
  <c r="P533" i="15" a="1"/>
  <c r="P533" i="15" s="1"/>
  <c r="P534" i="15" a="1"/>
  <c r="P534" i="15" s="1"/>
  <c r="P535" i="15" a="1"/>
  <c r="P535" i="15" s="1"/>
  <c r="P536" i="15" a="1"/>
  <c r="P536" i="15" s="1"/>
  <c r="P537" i="15" a="1"/>
  <c r="P537" i="15" s="1"/>
  <c r="P538" i="15" a="1"/>
  <c r="P538" i="15" s="1"/>
  <c r="P539" i="15" a="1"/>
  <c r="P539" i="15" s="1"/>
  <c r="P540" i="15" a="1"/>
  <c r="P540" i="15" s="1"/>
  <c r="P541" i="15" a="1"/>
  <c r="P541" i="15" s="1"/>
  <c r="P542" i="15" a="1"/>
  <c r="P542" i="15" s="1"/>
  <c r="P543" i="15" a="1"/>
  <c r="P543" i="15" s="1"/>
  <c r="P544" i="15" a="1"/>
  <c r="P544" i="15" s="1"/>
  <c r="P545" i="15" a="1"/>
  <c r="P545" i="15" s="1"/>
  <c r="P546" i="15" a="1"/>
  <c r="P546" i="15" s="1"/>
  <c r="P547" i="15" a="1"/>
  <c r="P547" i="15" s="1"/>
  <c r="P548" i="15" a="1"/>
  <c r="P548" i="15" s="1"/>
  <c r="P549" i="15" a="1"/>
  <c r="P549" i="15" s="1"/>
  <c r="P550" i="15" a="1"/>
  <c r="P550" i="15" s="1"/>
  <c r="P551" i="15" a="1"/>
  <c r="P551" i="15" s="1"/>
  <c r="P552" i="15" a="1"/>
  <c r="P552" i="15" s="1"/>
  <c r="P553" i="15" a="1"/>
  <c r="P553" i="15" s="1"/>
  <c r="P554" i="15" a="1"/>
  <c r="P554" i="15" s="1"/>
  <c r="P555" i="15" a="1"/>
  <c r="P555" i="15" s="1"/>
  <c r="P556" i="15" a="1"/>
  <c r="P556" i="15" s="1"/>
  <c r="P557" i="15" a="1"/>
  <c r="P557" i="15" s="1"/>
  <c r="P558" i="15" a="1"/>
  <c r="P558" i="15" s="1"/>
  <c r="P559" i="15" a="1"/>
  <c r="P559" i="15" s="1"/>
  <c r="P560" i="15" a="1"/>
  <c r="P560" i="15" s="1"/>
  <c r="P561" i="15" a="1"/>
  <c r="P561" i="15" s="1"/>
  <c r="P562" i="15" a="1"/>
  <c r="P562" i="15" s="1"/>
  <c r="P563" i="15" a="1"/>
  <c r="P563" i="15" s="1"/>
  <c r="P564" i="15" a="1"/>
  <c r="P564" i="15" s="1"/>
  <c r="P565" i="15" a="1"/>
  <c r="P565" i="15" s="1"/>
  <c r="P566" i="15" a="1"/>
  <c r="P566" i="15" s="1"/>
  <c r="P567" i="15" a="1"/>
  <c r="P567" i="15" s="1"/>
  <c r="P568" i="15" a="1"/>
  <c r="P568" i="15" s="1"/>
  <c r="P569" i="15" a="1"/>
  <c r="P569" i="15" s="1"/>
  <c r="P570" i="15" a="1"/>
  <c r="P570" i="15" s="1"/>
  <c r="P571" i="15" a="1"/>
  <c r="P571" i="15" s="1"/>
  <c r="P572" i="15" a="1"/>
  <c r="P572" i="15" s="1"/>
  <c r="P573" i="15" a="1"/>
  <c r="P573" i="15" s="1"/>
  <c r="P574" i="15" a="1"/>
  <c r="P574" i="15" s="1"/>
  <c r="P575" i="15" a="1"/>
  <c r="P575" i="15" s="1"/>
  <c r="P576" i="15" a="1"/>
  <c r="P576" i="15" s="1"/>
  <c r="P577" i="15" a="1"/>
  <c r="P577" i="15" s="1"/>
  <c r="P578" i="15" a="1"/>
  <c r="P578" i="15" s="1"/>
  <c r="P579" i="15" a="1"/>
  <c r="P579" i="15" s="1"/>
  <c r="P580" i="15" a="1"/>
  <c r="P580" i="15" s="1"/>
  <c r="P581" i="15" a="1"/>
  <c r="P581" i="15" s="1"/>
  <c r="P582" i="15" a="1"/>
  <c r="P582" i="15" s="1"/>
  <c r="P583" i="15" a="1"/>
  <c r="P583" i="15" s="1"/>
  <c r="P584" i="15" a="1"/>
  <c r="P584" i="15" s="1"/>
  <c r="P585" i="15" a="1"/>
  <c r="P585" i="15" s="1"/>
  <c r="P586" i="15" a="1"/>
  <c r="P586" i="15" s="1"/>
  <c r="P587" i="15" a="1"/>
  <c r="P587" i="15" s="1"/>
  <c r="P588" i="15" a="1"/>
  <c r="P588" i="15" s="1"/>
  <c r="P589" i="15" a="1"/>
  <c r="P589" i="15" s="1"/>
  <c r="P590" i="15" a="1"/>
  <c r="P590" i="15" s="1"/>
  <c r="P591" i="15" a="1"/>
  <c r="P591" i="15" s="1"/>
  <c r="P592" i="15" a="1"/>
  <c r="P592" i="15" s="1"/>
  <c r="P593" i="15" a="1"/>
  <c r="P593" i="15" s="1"/>
  <c r="P594" i="15" a="1"/>
  <c r="P594" i="15" s="1"/>
  <c r="P595" i="15" a="1"/>
  <c r="P595" i="15" s="1"/>
  <c r="P596" i="15" a="1"/>
  <c r="P596" i="15" s="1"/>
  <c r="P597" i="15" a="1"/>
  <c r="P597" i="15" s="1"/>
  <c r="P598" i="15" a="1"/>
  <c r="P598" i="15" s="1"/>
  <c r="P599" i="15" a="1"/>
  <c r="P599" i="15" s="1"/>
  <c r="P600" i="15" a="1"/>
  <c r="P600" i="15" s="1"/>
  <c r="P601" i="15" a="1"/>
  <c r="P601" i="15" s="1"/>
  <c r="P602" i="15" a="1"/>
  <c r="P602" i="15" s="1"/>
  <c r="P603" i="15" a="1"/>
  <c r="P603" i="15" s="1"/>
  <c r="P604" i="15" a="1"/>
  <c r="P604" i="15" s="1"/>
  <c r="P605" i="15" a="1"/>
  <c r="P605" i="15" s="1"/>
  <c r="P606" i="15" a="1"/>
  <c r="P606" i="15" s="1"/>
  <c r="P607" i="15" a="1"/>
  <c r="P607" i="15" s="1"/>
  <c r="P608" i="15" a="1"/>
  <c r="P608" i="15" s="1"/>
  <c r="P609" i="15" a="1"/>
  <c r="P609" i="15" s="1"/>
  <c r="P610" i="15" a="1"/>
  <c r="P610" i="15" s="1"/>
  <c r="P611" i="15" a="1"/>
  <c r="P611" i="15" s="1"/>
  <c r="P612" i="15" a="1"/>
  <c r="P612" i="15" s="1"/>
  <c r="P613" i="15" a="1"/>
  <c r="P613" i="15" s="1"/>
  <c r="P614" i="15" a="1"/>
  <c r="P614" i="15" s="1"/>
  <c r="P615" i="15" a="1"/>
  <c r="P615" i="15" s="1"/>
  <c r="P616" i="15" a="1"/>
  <c r="P616" i="15" s="1"/>
  <c r="P617" i="15" a="1"/>
  <c r="P617" i="15" s="1"/>
  <c r="P618" i="15" a="1"/>
  <c r="P618" i="15" s="1"/>
  <c r="P619" i="15" a="1"/>
  <c r="P619" i="15" s="1"/>
  <c r="P620" i="15" a="1"/>
  <c r="P620" i="15" s="1"/>
  <c r="P621" i="15" a="1"/>
  <c r="P621" i="15" s="1"/>
  <c r="P622" i="15" a="1"/>
  <c r="P622" i="15" s="1"/>
  <c r="P623" i="15" a="1"/>
  <c r="P623" i="15" s="1"/>
  <c r="P624" i="15" a="1"/>
  <c r="P624" i="15" s="1"/>
  <c r="P625" i="15" a="1"/>
  <c r="P625" i="15" s="1"/>
  <c r="P654" i="15" a="1"/>
  <c r="P654" i="15" s="1"/>
  <c r="P656" i="15" a="1"/>
  <c r="P656" i="15" s="1"/>
  <c r="P657" i="15" a="1"/>
  <c r="P657" i="15" s="1"/>
  <c r="P662" i="15" a="1"/>
  <c r="P662" i="15" s="1"/>
  <c r="P664" i="15" a="1"/>
  <c r="P664" i="15" s="1"/>
  <c r="P669" i="15" a="1"/>
  <c r="P669" i="15" s="1"/>
  <c r="P670" i="15" a="1"/>
  <c r="P670" i="15" s="1"/>
  <c r="P671" i="15" a="1"/>
  <c r="P671" i="15" s="1"/>
  <c r="P672" i="15" a="1"/>
  <c r="P672" i="15" s="1"/>
  <c r="P678" i="15" a="1"/>
  <c r="P678" i="15" s="1"/>
  <c r="P685" i="15" a="1"/>
  <c r="P685" i="15" s="1"/>
  <c r="P686" i="15" a="1"/>
  <c r="P686" i="15" s="1"/>
  <c r="P688" i="15" a="1"/>
  <c r="P688" i="15" s="1"/>
  <c r="P689" i="15" a="1"/>
  <c r="P689" i="15" s="1"/>
  <c r="P690" i="15" a="1"/>
  <c r="P690" i="15" s="1"/>
  <c r="P691" i="15" a="1"/>
  <c r="P691" i="15" s="1"/>
  <c r="P692" i="15" a="1"/>
  <c r="P692" i="15" s="1"/>
  <c r="P693" i="15" a="1"/>
  <c r="P693" i="15" s="1"/>
  <c r="P694" i="15" a="1"/>
  <c r="P694" i="15" s="1"/>
  <c r="P698" i="15" a="1"/>
  <c r="P698" i="15" s="1"/>
  <c r="P701" i="15" a="1"/>
  <c r="P701" i="15" s="1"/>
  <c r="P704" i="15" a="1"/>
  <c r="P704" i="15" s="1"/>
  <c r="N5" i="15" a="1"/>
  <c r="N5" i="15" s="1"/>
  <c r="N18" i="15" a="1"/>
  <c r="N18" i="15" s="1"/>
  <c r="N19" i="15" a="1"/>
  <c r="N19" i="15" s="1"/>
  <c r="N20" i="15" a="1"/>
  <c r="N20" i="15" s="1"/>
  <c r="N22" i="15" a="1"/>
  <c r="N22" i="15" s="1"/>
  <c r="N24" i="15" a="1"/>
  <c r="N24" i="15" s="1"/>
  <c r="N25" i="15" a="1"/>
  <c r="N25" i="15" s="1"/>
  <c r="N26" i="15" a="1"/>
  <c r="N26" i="15" s="1"/>
  <c r="N27" i="15" a="1"/>
  <c r="N27" i="15" s="1"/>
  <c r="N28" i="15" a="1"/>
  <c r="N28" i="15" s="1"/>
  <c r="N30" i="15" a="1"/>
  <c r="N30" i="15" s="1"/>
  <c r="N31" i="15" a="1"/>
  <c r="N31" i="15" s="1"/>
  <c r="N32" i="15" a="1"/>
  <c r="N32" i="15" s="1"/>
  <c r="N33" i="15" a="1"/>
  <c r="N33" i="15" s="1"/>
  <c r="N34" i="15" a="1"/>
  <c r="N34" i="15" s="1"/>
  <c r="N35" i="15" a="1"/>
  <c r="N35" i="15" s="1"/>
  <c r="N45" i="15" a="1"/>
  <c r="N45" i="15" s="1"/>
  <c r="N50" i="15" a="1"/>
  <c r="N50" i="15" s="1"/>
  <c r="N51" i="15" a="1"/>
  <c r="N51" i="15" s="1"/>
  <c r="N52" i="15" a="1"/>
  <c r="N52" i="15" s="1"/>
  <c r="N83" i="15" a="1"/>
  <c r="N83" i="15" s="1"/>
  <c r="N87" i="15" a="1"/>
  <c r="N87" i="15" s="1"/>
  <c r="N92" i="15" a="1"/>
  <c r="N92" i="15" s="1"/>
  <c r="N111" i="15" a="1"/>
  <c r="N111" i="15" s="1"/>
  <c r="N117" i="15" a="1"/>
  <c r="N117" i="15" s="1"/>
  <c r="N118" i="15" a="1"/>
  <c r="N118" i="15" s="1"/>
  <c r="N119" i="15" a="1"/>
  <c r="N119" i="15" s="1"/>
  <c r="N120" i="15" a="1"/>
  <c r="N120" i="15" s="1"/>
  <c r="N180" i="15" a="1"/>
  <c r="N180" i="15" s="1"/>
  <c r="N181" i="15" a="1"/>
  <c r="N181" i="15" s="1"/>
  <c r="N182" i="15" a="1"/>
  <c r="N182" i="15" s="1"/>
  <c r="N183" i="15" a="1"/>
  <c r="N183" i="15" s="1"/>
  <c r="N184" i="15" a="1"/>
  <c r="N184" i="15" s="1"/>
  <c r="N185" i="15" a="1"/>
  <c r="N185" i="15" s="1"/>
  <c r="N186" i="15" a="1"/>
  <c r="N186" i="15" s="1"/>
  <c r="N187" i="15" a="1"/>
  <c r="N187" i="15" s="1"/>
  <c r="N188" i="15" a="1"/>
  <c r="N188" i="15" s="1"/>
  <c r="N189" i="15" a="1"/>
  <c r="N189" i="15" s="1"/>
  <c r="N190" i="15" a="1"/>
  <c r="N190" i="15" s="1"/>
  <c r="N191" i="15" a="1"/>
  <c r="N191" i="15" s="1"/>
  <c r="N192" i="15" a="1"/>
  <c r="N192" i="15" s="1"/>
  <c r="N193" i="15" a="1"/>
  <c r="N193" i="15" s="1"/>
  <c r="N194" i="15" a="1"/>
  <c r="N194" i="15" s="1"/>
  <c r="N195" i="15" a="1"/>
  <c r="N195" i="15" s="1"/>
  <c r="N196" i="15" a="1"/>
  <c r="N196" i="15" s="1"/>
  <c r="N197" i="15" a="1"/>
  <c r="N197" i="15" s="1"/>
  <c r="N198" i="15" a="1"/>
  <c r="N198" i="15" s="1"/>
  <c r="N199" i="15" a="1"/>
  <c r="N199" i="15" s="1"/>
  <c r="N200" i="15" a="1"/>
  <c r="N200" i="15" s="1"/>
  <c r="N201" i="15" a="1"/>
  <c r="N201" i="15" s="1"/>
  <c r="N202" i="15" a="1"/>
  <c r="N202" i="15" s="1"/>
  <c r="N203" i="15" a="1"/>
  <c r="N203" i="15" s="1"/>
  <c r="N204" i="15" a="1"/>
  <c r="N204" i="15" s="1"/>
  <c r="N205" i="15" a="1"/>
  <c r="N205" i="15" s="1"/>
  <c r="N206" i="15" a="1"/>
  <c r="N206" i="15" s="1"/>
  <c r="N207" i="15" a="1"/>
  <c r="N207" i="15" s="1"/>
  <c r="N208" i="15" a="1"/>
  <c r="N208" i="15" s="1"/>
  <c r="N209" i="15" a="1"/>
  <c r="N209" i="15" s="1"/>
  <c r="N210" i="15" a="1"/>
  <c r="N210" i="15" s="1"/>
  <c r="N211" i="15" a="1"/>
  <c r="N211" i="15" s="1"/>
  <c r="N212" i="15" a="1"/>
  <c r="N212" i="15" s="1"/>
  <c r="N213" i="15" a="1"/>
  <c r="N213" i="15" s="1"/>
  <c r="N214" i="15" a="1"/>
  <c r="N214" i="15" s="1"/>
  <c r="N215" i="15" a="1"/>
  <c r="N215" i="15" s="1"/>
  <c r="N216" i="15" a="1"/>
  <c r="N216" i="15" s="1"/>
  <c r="N217" i="15" a="1"/>
  <c r="N217" i="15" s="1"/>
  <c r="N218" i="15" a="1"/>
  <c r="N218" i="15" s="1"/>
  <c r="N219" i="15" a="1"/>
  <c r="N219" i="15" s="1"/>
  <c r="N220" i="15" a="1"/>
  <c r="N220" i="15" s="1"/>
  <c r="N221" i="15" a="1"/>
  <c r="N221" i="15" s="1"/>
  <c r="N222" i="15" a="1"/>
  <c r="N222" i="15" s="1"/>
  <c r="N223" i="15" a="1"/>
  <c r="N223" i="15" s="1"/>
  <c r="N224" i="15" a="1"/>
  <c r="N224" i="15" s="1"/>
  <c r="N225" i="15" a="1"/>
  <c r="N225" i="15" s="1"/>
  <c r="N226" i="15" a="1"/>
  <c r="N226" i="15" s="1"/>
  <c r="N227" i="15" a="1"/>
  <c r="N227" i="15" s="1"/>
  <c r="N228" i="15" a="1"/>
  <c r="N228" i="15" s="1"/>
  <c r="N229" i="15" a="1"/>
  <c r="N229" i="15" s="1"/>
  <c r="N230" i="15" a="1"/>
  <c r="N230" i="15" s="1"/>
  <c r="N231" i="15" a="1"/>
  <c r="N231" i="15" s="1"/>
  <c r="N232" i="15" a="1"/>
  <c r="N232" i="15" s="1"/>
  <c r="N233" i="15" a="1"/>
  <c r="N233" i="15" s="1"/>
  <c r="N234" i="15" a="1"/>
  <c r="N234" i="15" s="1"/>
  <c r="N235" i="15" a="1"/>
  <c r="N235" i="15" s="1"/>
  <c r="N236" i="15" a="1"/>
  <c r="N236" i="15" s="1"/>
  <c r="N237" i="15" a="1"/>
  <c r="N237" i="15" s="1"/>
  <c r="N238" i="15" a="1"/>
  <c r="N238" i="15" s="1"/>
  <c r="N239" i="15" a="1"/>
  <c r="N239" i="15" s="1"/>
  <c r="N240" i="15" a="1"/>
  <c r="N240" i="15" s="1"/>
  <c r="N241" i="15" a="1"/>
  <c r="N241" i="15" s="1"/>
  <c r="N242" i="15" a="1"/>
  <c r="N242" i="15" s="1"/>
  <c r="N243" i="15" a="1"/>
  <c r="N243" i="15" s="1"/>
  <c r="N244" i="15" a="1"/>
  <c r="N244" i="15" s="1"/>
  <c r="N245" i="15" a="1"/>
  <c r="N245" i="15" s="1"/>
  <c r="N246" i="15" a="1"/>
  <c r="N246" i="15" s="1"/>
  <c r="N247" i="15" a="1"/>
  <c r="N247" i="15" s="1"/>
  <c r="N248" i="15" a="1"/>
  <c r="N248" i="15" s="1"/>
  <c r="N249" i="15" a="1"/>
  <c r="N249" i="15" s="1"/>
  <c r="N250" i="15" a="1"/>
  <c r="N250" i="15" s="1"/>
  <c r="N251" i="15" a="1"/>
  <c r="N251" i="15" s="1"/>
  <c r="N252" i="15" a="1"/>
  <c r="N252" i="15" s="1"/>
  <c r="N253" i="15" a="1"/>
  <c r="N253" i="15" s="1"/>
  <c r="N254" i="15" a="1"/>
  <c r="N254" i="15" s="1"/>
  <c r="N255" i="15" a="1"/>
  <c r="N255" i="15" s="1"/>
  <c r="N256" i="15" a="1"/>
  <c r="N256" i="15" s="1"/>
  <c r="N257" i="15" a="1"/>
  <c r="N257" i="15" s="1"/>
  <c r="N258" i="15" a="1"/>
  <c r="N258" i="15" s="1"/>
  <c r="N259" i="15" a="1"/>
  <c r="N259" i="15" s="1"/>
  <c r="N260" i="15" a="1"/>
  <c r="N260" i="15" s="1"/>
  <c r="N261" i="15" a="1"/>
  <c r="N261" i="15" s="1"/>
  <c r="N262" i="15" a="1"/>
  <c r="N262" i="15" s="1"/>
  <c r="N263" i="15" a="1"/>
  <c r="N263" i="15" s="1"/>
  <c r="N264" i="15" a="1"/>
  <c r="N264" i="15" s="1"/>
  <c r="N265" i="15" a="1"/>
  <c r="N265" i="15" s="1"/>
  <c r="N266" i="15" a="1"/>
  <c r="N266" i="15" s="1"/>
  <c r="N267" i="15" a="1"/>
  <c r="N267" i="15" s="1"/>
  <c r="N268" i="15" a="1"/>
  <c r="N268" i="15" s="1"/>
  <c r="N269" i="15" a="1"/>
  <c r="N269" i="15" s="1"/>
  <c r="N270" i="15" a="1"/>
  <c r="N270" i="15" s="1"/>
  <c r="N271" i="15" a="1"/>
  <c r="N271" i="15" s="1"/>
  <c r="N272" i="15" a="1"/>
  <c r="N272" i="15" s="1"/>
  <c r="N273" i="15" a="1"/>
  <c r="N273" i="15" s="1"/>
  <c r="N274" i="15" a="1"/>
  <c r="N274" i="15" s="1"/>
  <c r="N275" i="15" a="1"/>
  <c r="N275" i="15" s="1"/>
  <c r="N276" i="15" a="1"/>
  <c r="N276" i="15" s="1"/>
  <c r="N277" i="15" a="1"/>
  <c r="N277" i="15" s="1"/>
  <c r="N278" i="15" a="1"/>
  <c r="N278" i="15" s="1"/>
  <c r="N279" i="15" a="1"/>
  <c r="N279" i="15" s="1"/>
  <c r="N280" i="15" a="1"/>
  <c r="N280" i="15" s="1"/>
  <c r="N281" i="15" a="1"/>
  <c r="N281" i="15" s="1"/>
  <c r="N282" i="15" a="1"/>
  <c r="N282" i="15" s="1"/>
  <c r="N283" i="15" a="1"/>
  <c r="N283" i="15" s="1"/>
  <c r="N284" i="15" a="1"/>
  <c r="N284" i="15" s="1"/>
  <c r="N285" i="15" a="1"/>
  <c r="N285" i="15" s="1"/>
  <c r="N286" i="15" a="1"/>
  <c r="N286" i="15" s="1"/>
  <c r="N287" i="15" a="1"/>
  <c r="N287" i="15" s="1"/>
  <c r="N288" i="15" a="1"/>
  <c r="N288" i="15" s="1"/>
  <c r="N289" i="15" a="1"/>
  <c r="N289" i="15" s="1"/>
  <c r="N290" i="15" a="1"/>
  <c r="N290" i="15" s="1"/>
  <c r="N291" i="15" a="1"/>
  <c r="N291" i="15" s="1"/>
  <c r="N292" i="15" a="1"/>
  <c r="N292" i="15" s="1"/>
  <c r="N293" i="15" a="1"/>
  <c r="N293" i="15" s="1"/>
  <c r="N294" i="15" a="1"/>
  <c r="N294" i="15" s="1"/>
  <c r="N295" i="15" a="1"/>
  <c r="N295" i="15" s="1"/>
  <c r="N296" i="15" a="1"/>
  <c r="N296" i="15" s="1"/>
  <c r="N297" i="15" a="1"/>
  <c r="N297" i="15" s="1"/>
  <c r="N298" i="15" a="1"/>
  <c r="N298" i="15" s="1"/>
  <c r="N299" i="15" a="1"/>
  <c r="N299" i="15" s="1"/>
  <c r="N300" i="15" a="1"/>
  <c r="N300" i="15" s="1"/>
  <c r="N301" i="15" a="1"/>
  <c r="N301" i="15" s="1"/>
  <c r="N302" i="15" a="1"/>
  <c r="N302" i="15" s="1"/>
  <c r="N303" i="15" a="1"/>
  <c r="N303" i="15" s="1"/>
  <c r="N304" i="15" a="1"/>
  <c r="N304" i="15" s="1"/>
  <c r="N305" i="15" a="1"/>
  <c r="N305" i="15" s="1"/>
  <c r="N306" i="15" a="1"/>
  <c r="N306" i="15" s="1"/>
  <c r="N307" i="15" a="1"/>
  <c r="N307" i="15" s="1"/>
  <c r="N308" i="15" a="1"/>
  <c r="N308" i="15" s="1"/>
  <c r="N309" i="15" a="1"/>
  <c r="N309" i="15" s="1"/>
  <c r="N310" i="15" a="1"/>
  <c r="N310" i="15" s="1"/>
  <c r="N311" i="15" a="1"/>
  <c r="N311" i="15" s="1"/>
  <c r="N312" i="15" a="1"/>
  <c r="N312" i="15" s="1"/>
  <c r="N313" i="15" a="1"/>
  <c r="N313" i="15" s="1"/>
  <c r="N314" i="15" a="1"/>
  <c r="N314" i="15" s="1"/>
  <c r="N315" i="15" a="1"/>
  <c r="N315" i="15" s="1"/>
  <c r="N316" i="15" a="1"/>
  <c r="N316" i="15" s="1"/>
  <c r="N317" i="15" a="1"/>
  <c r="N317" i="15" s="1"/>
  <c r="N318" i="15" a="1"/>
  <c r="N318" i="15" s="1"/>
  <c r="N319" i="15" a="1"/>
  <c r="N319" i="15" s="1"/>
  <c r="N320" i="15" a="1"/>
  <c r="N320" i="15" s="1"/>
  <c r="N321" i="15" a="1"/>
  <c r="N321" i="15" s="1"/>
  <c r="N322" i="15" a="1"/>
  <c r="N322" i="15" s="1"/>
  <c r="N323" i="15" a="1"/>
  <c r="N323" i="15" s="1"/>
  <c r="N324" i="15" a="1"/>
  <c r="N324" i="15" s="1"/>
  <c r="N325" i="15" a="1"/>
  <c r="N325" i="15" s="1"/>
  <c r="N326" i="15" a="1"/>
  <c r="N326" i="15" s="1"/>
  <c r="N327" i="15" a="1"/>
  <c r="N327" i="15" s="1"/>
  <c r="N328" i="15" a="1"/>
  <c r="N328" i="15" s="1"/>
  <c r="N329" i="15" a="1"/>
  <c r="N329" i="15" s="1"/>
  <c r="N330" i="15" a="1"/>
  <c r="N330" i="15" s="1"/>
  <c r="N331" i="15" a="1"/>
  <c r="N331" i="15" s="1"/>
  <c r="N332" i="15" a="1"/>
  <c r="N332" i="15" s="1"/>
  <c r="N333" i="15" a="1"/>
  <c r="N333" i="15" s="1"/>
  <c r="N334" i="15" a="1"/>
  <c r="N334" i="15" s="1"/>
  <c r="N335" i="15" a="1"/>
  <c r="N335" i="15" s="1"/>
  <c r="N336" i="15" a="1"/>
  <c r="N336" i="15" s="1"/>
  <c r="N337" i="15" a="1"/>
  <c r="N337" i="15" s="1"/>
  <c r="N338" i="15" a="1"/>
  <c r="N338" i="15" s="1"/>
  <c r="N339" i="15" a="1"/>
  <c r="N339" i="15" s="1"/>
  <c r="N340" i="15" a="1"/>
  <c r="N340" i="15" s="1"/>
  <c r="N341" i="15" a="1"/>
  <c r="N341" i="15" s="1"/>
  <c r="N342" i="15" a="1"/>
  <c r="N342" i="15" s="1"/>
  <c r="N343" i="15" a="1"/>
  <c r="N343" i="15" s="1"/>
  <c r="N344" i="15" a="1"/>
  <c r="N344" i="15" s="1"/>
  <c r="N345" i="15" a="1"/>
  <c r="N345" i="15" s="1"/>
  <c r="N346" i="15" a="1"/>
  <c r="N346" i="15" s="1"/>
  <c r="N347" i="15" a="1"/>
  <c r="N347" i="15" s="1"/>
  <c r="N348" i="15" a="1"/>
  <c r="N348" i="15" s="1"/>
  <c r="N349" i="15" a="1"/>
  <c r="N349" i="15" s="1"/>
  <c r="N350" i="15" a="1"/>
  <c r="N350" i="15" s="1"/>
  <c r="N351" i="15" a="1"/>
  <c r="N351" i="15" s="1"/>
  <c r="N352" i="15" a="1"/>
  <c r="N352" i="15" s="1"/>
  <c r="N353" i="15" a="1"/>
  <c r="N353" i="15" s="1"/>
  <c r="N354" i="15" a="1"/>
  <c r="N354" i="15" s="1"/>
  <c r="N355" i="15" a="1"/>
  <c r="N355" i="15" s="1"/>
  <c r="N356" i="15" a="1"/>
  <c r="N356" i="15" s="1"/>
  <c r="N357" i="15" a="1"/>
  <c r="N357" i="15" s="1"/>
  <c r="N358" i="15" a="1"/>
  <c r="N358" i="15" s="1"/>
  <c r="N359" i="15" a="1"/>
  <c r="N359" i="15" s="1"/>
  <c r="N360" i="15" a="1"/>
  <c r="N360" i="15" s="1"/>
  <c r="N361" i="15" a="1"/>
  <c r="N361" i="15" s="1"/>
  <c r="N362" i="15" a="1"/>
  <c r="N362" i="15" s="1"/>
  <c r="N363" i="15" a="1"/>
  <c r="N363" i="15" s="1"/>
  <c r="N364" i="15" a="1"/>
  <c r="N364" i="15" s="1"/>
  <c r="N365" i="15" a="1"/>
  <c r="N365" i="15" s="1"/>
  <c r="N366" i="15" a="1"/>
  <c r="N366" i="15" s="1"/>
  <c r="N367" i="15" a="1"/>
  <c r="N367" i="15" s="1"/>
  <c r="N368" i="15" a="1"/>
  <c r="N368" i="15" s="1"/>
  <c r="N369" i="15" a="1"/>
  <c r="N369" i="15" s="1"/>
  <c r="N370" i="15" a="1"/>
  <c r="N370" i="15" s="1"/>
  <c r="N371" i="15" a="1"/>
  <c r="N371" i="15" s="1"/>
  <c r="N372" i="15" a="1"/>
  <c r="N372" i="15" s="1"/>
  <c r="N373" i="15" a="1"/>
  <c r="N373" i="15" s="1"/>
  <c r="N374" i="15" a="1"/>
  <c r="N374" i="15" s="1"/>
  <c r="N375" i="15" a="1"/>
  <c r="N375" i="15" s="1"/>
  <c r="N376" i="15" a="1"/>
  <c r="N376" i="15" s="1"/>
  <c r="N377" i="15" a="1"/>
  <c r="N377" i="15" s="1"/>
  <c r="N378" i="15" a="1"/>
  <c r="N378" i="15" s="1"/>
  <c r="N379" i="15" a="1"/>
  <c r="N379" i="15" s="1"/>
  <c r="N380" i="15" a="1"/>
  <c r="N380" i="15" s="1"/>
  <c r="N381" i="15" a="1"/>
  <c r="N381" i="15" s="1"/>
  <c r="N382" i="15" a="1"/>
  <c r="N382" i="15" s="1"/>
  <c r="N383" i="15" a="1"/>
  <c r="N383" i="15" s="1"/>
  <c r="N384" i="15" a="1"/>
  <c r="N384" i="15" s="1"/>
  <c r="N385" i="15" a="1"/>
  <c r="N385" i="15" s="1"/>
  <c r="N386" i="15" a="1"/>
  <c r="N386" i="15" s="1"/>
  <c r="N387" i="15" a="1"/>
  <c r="N387" i="15" s="1"/>
  <c r="N388" i="15" a="1"/>
  <c r="N388" i="15" s="1"/>
  <c r="N389" i="15" a="1"/>
  <c r="N389" i="15" s="1"/>
  <c r="N390" i="15" a="1"/>
  <c r="N390" i="15" s="1"/>
  <c r="N391" i="15" a="1"/>
  <c r="N391" i="15" s="1"/>
  <c r="N392" i="15" a="1"/>
  <c r="N392" i="15" s="1"/>
  <c r="N393" i="15" a="1"/>
  <c r="N393" i="15" s="1"/>
  <c r="N394" i="15" a="1"/>
  <c r="N394" i="15" s="1"/>
  <c r="N395" i="15" a="1"/>
  <c r="N395" i="15" s="1"/>
  <c r="N396" i="15" a="1"/>
  <c r="N396" i="15" s="1"/>
  <c r="N397" i="15" a="1"/>
  <c r="N397" i="15" s="1"/>
  <c r="N398" i="15" a="1"/>
  <c r="N398" i="15" s="1"/>
  <c r="N399" i="15" a="1"/>
  <c r="N399" i="15" s="1"/>
  <c r="N400" i="15" a="1"/>
  <c r="N400" i="15" s="1"/>
  <c r="N401" i="15" a="1"/>
  <c r="N401" i="15" s="1"/>
  <c r="N402" i="15" a="1"/>
  <c r="N402" i="15" s="1"/>
  <c r="N403" i="15" a="1"/>
  <c r="N403" i="15" s="1"/>
  <c r="N404" i="15" a="1"/>
  <c r="N404" i="15" s="1"/>
  <c r="N405" i="15" a="1"/>
  <c r="N405" i="15" s="1"/>
  <c r="N406" i="15" a="1"/>
  <c r="N406" i="15" s="1"/>
  <c r="N407" i="15" a="1"/>
  <c r="N407" i="15" s="1"/>
  <c r="N408" i="15" a="1"/>
  <c r="N408" i="15" s="1"/>
  <c r="N409" i="15" a="1"/>
  <c r="N409" i="15" s="1"/>
  <c r="N410" i="15" a="1"/>
  <c r="N410" i="15" s="1"/>
  <c r="N411" i="15" a="1"/>
  <c r="N411" i="15" s="1"/>
  <c r="N412" i="15" a="1"/>
  <c r="N412" i="15" s="1"/>
  <c r="N413" i="15" a="1"/>
  <c r="N413" i="15" s="1"/>
  <c r="N414" i="15" a="1"/>
  <c r="N414" i="15" s="1"/>
  <c r="N415" i="15" a="1"/>
  <c r="N415" i="15" s="1"/>
  <c r="N416" i="15" a="1"/>
  <c r="N416" i="15" s="1"/>
  <c r="N417" i="15" a="1"/>
  <c r="N417" i="15" s="1"/>
  <c r="N418" i="15" a="1"/>
  <c r="N418" i="15" s="1"/>
  <c r="N419" i="15" a="1"/>
  <c r="N419" i="15" s="1"/>
  <c r="N420" i="15" a="1"/>
  <c r="N420" i="15" s="1"/>
  <c r="N421" i="15" a="1"/>
  <c r="N421" i="15" s="1"/>
  <c r="N422" i="15" a="1"/>
  <c r="N422" i="15" s="1"/>
  <c r="N423" i="15" a="1"/>
  <c r="N423" i="15" s="1"/>
  <c r="N424" i="15" a="1"/>
  <c r="N424" i="15" s="1"/>
  <c r="N425" i="15" a="1"/>
  <c r="N425" i="15" s="1"/>
  <c r="N426" i="15" a="1"/>
  <c r="N426" i="15" s="1"/>
  <c r="N427" i="15" a="1"/>
  <c r="N427" i="15" s="1"/>
  <c r="N428" i="15" a="1"/>
  <c r="N428" i="15" s="1"/>
  <c r="N429" i="15" a="1"/>
  <c r="N429" i="15" s="1"/>
  <c r="N430" i="15" a="1"/>
  <c r="N430" i="15" s="1"/>
  <c r="N431" i="15" a="1"/>
  <c r="N431" i="15" s="1"/>
  <c r="N432" i="15" a="1"/>
  <c r="N432" i="15" s="1"/>
  <c r="N433" i="15" a="1"/>
  <c r="N433" i="15" s="1"/>
  <c r="N434" i="15" a="1"/>
  <c r="N434" i="15" s="1"/>
  <c r="N435" i="15" a="1"/>
  <c r="N435" i="15" s="1"/>
  <c r="N436" i="15" a="1"/>
  <c r="N436" i="15" s="1"/>
  <c r="N437" i="15" a="1"/>
  <c r="N437" i="15" s="1"/>
  <c r="N438" i="15" a="1"/>
  <c r="N438" i="15" s="1"/>
  <c r="N439" i="15" a="1"/>
  <c r="N439" i="15" s="1"/>
  <c r="N440" i="15" a="1"/>
  <c r="N440" i="15" s="1"/>
  <c r="N441" i="15" a="1"/>
  <c r="N441" i="15" s="1"/>
  <c r="N442" i="15" a="1"/>
  <c r="N442" i="15" s="1"/>
  <c r="N443" i="15" a="1"/>
  <c r="N443" i="15" s="1"/>
  <c r="N444" i="15" a="1"/>
  <c r="N444" i="15" s="1"/>
  <c r="N445" i="15" a="1"/>
  <c r="N445" i="15" s="1"/>
  <c r="N446" i="15" a="1"/>
  <c r="N446" i="15" s="1"/>
  <c r="N447" i="15" a="1"/>
  <c r="N447" i="15" s="1"/>
  <c r="N448" i="15" a="1"/>
  <c r="N448" i="15" s="1"/>
  <c r="N449" i="15" a="1"/>
  <c r="N449" i="15" s="1"/>
  <c r="N450" i="15" a="1"/>
  <c r="N450" i="15" s="1"/>
  <c r="N451" i="15" a="1"/>
  <c r="N451" i="15" s="1"/>
  <c r="N452" i="15" a="1"/>
  <c r="N452" i="15" s="1"/>
  <c r="N453" i="15" a="1"/>
  <c r="N453" i="15" s="1"/>
  <c r="N454" i="15" a="1"/>
  <c r="N454" i="15" s="1"/>
  <c r="N455" i="15" a="1"/>
  <c r="N455" i="15" s="1"/>
  <c r="N456" i="15" a="1"/>
  <c r="N456" i="15" s="1"/>
  <c r="N457" i="15" a="1"/>
  <c r="N457" i="15" s="1"/>
  <c r="N458" i="15" a="1"/>
  <c r="N458" i="15" s="1"/>
  <c r="N459" i="15" a="1"/>
  <c r="N459" i="15" s="1"/>
  <c r="N460" i="15" a="1"/>
  <c r="N460" i="15" s="1"/>
  <c r="N461" i="15" a="1"/>
  <c r="N461" i="15" s="1"/>
  <c r="N462" i="15" a="1"/>
  <c r="N462" i="15" s="1"/>
  <c r="N463" i="15" a="1"/>
  <c r="N463" i="15" s="1"/>
  <c r="N464" i="15" a="1"/>
  <c r="N464" i="15" s="1"/>
  <c r="N465" i="15" a="1"/>
  <c r="N465" i="15" s="1"/>
  <c r="N466" i="15" a="1"/>
  <c r="N466" i="15" s="1"/>
  <c r="N467" i="15" a="1"/>
  <c r="N467" i="15" s="1"/>
  <c r="N468" i="15" a="1"/>
  <c r="N468" i="15" s="1"/>
  <c r="N469" i="15" a="1"/>
  <c r="N469" i="15" s="1"/>
  <c r="N470" i="15" a="1"/>
  <c r="N470" i="15" s="1"/>
  <c r="N471" i="15" a="1"/>
  <c r="N471" i="15" s="1"/>
  <c r="N472" i="15" a="1"/>
  <c r="N472" i="15" s="1"/>
  <c r="N473" i="15" a="1"/>
  <c r="N473" i="15" s="1"/>
  <c r="N474" i="15" a="1"/>
  <c r="N474" i="15" s="1"/>
  <c r="N475" i="15" a="1"/>
  <c r="N475" i="15" s="1"/>
  <c r="N476" i="15" a="1"/>
  <c r="N476" i="15" s="1"/>
  <c r="N477" i="15" a="1"/>
  <c r="N477" i="15" s="1"/>
  <c r="N478" i="15" a="1"/>
  <c r="N478" i="15" s="1"/>
  <c r="N479" i="15" a="1"/>
  <c r="N479" i="15" s="1"/>
  <c r="N480" i="15" a="1"/>
  <c r="N480" i="15" s="1"/>
  <c r="N481" i="15" a="1"/>
  <c r="N481" i="15" s="1"/>
  <c r="N482" i="15" a="1"/>
  <c r="N482" i="15" s="1"/>
  <c r="N483" i="15" a="1"/>
  <c r="N483" i="15" s="1"/>
  <c r="N484" i="15" a="1"/>
  <c r="N484" i="15" s="1"/>
  <c r="N485" i="15" a="1"/>
  <c r="N485" i="15" s="1"/>
  <c r="N486" i="15" a="1"/>
  <c r="N486" i="15" s="1"/>
  <c r="N487" i="15" a="1"/>
  <c r="N487" i="15" s="1"/>
  <c r="N488" i="15" a="1"/>
  <c r="N488" i="15" s="1"/>
  <c r="N489" i="15" a="1"/>
  <c r="N489" i="15" s="1"/>
  <c r="N490" i="15" a="1"/>
  <c r="N490" i="15" s="1"/>
  <c r="N491" i="15" a="1"/>
  <c r="N491" i="15" s="1"/>
  <c r="N492" i="15" a="1"/>
  <c r="N492" i="15" s="1"/>
  <c r="N493" i="15" a="1"/>
  <c r="N493" i="15" s="1"/>
  <c r="N494" i="15" a="1"/>
  <c r="N494" i="15" s="1"/>
  <c r="N495" i="15" a="1"/>
  <c r="N495" i="15" s="1"/>
  <c r="N496" i="15" a="1"/>
  <c r="N496" i="15" s="1"/>
  <c r="N497" i="15" a="1"/>
  <c r="N497" i="15" s="1"/>
  <c r="N498" i="15" a="1"/>
  <c r="N498" i="15" s="1"/>
  <c r="N499" i="15" a="1"/>
  <c r="N499" i="15" s="1"/>
  <c r="N500" i="15" a="1"/>
  <c r="N500" i="15" s="1"/>
  <c r="N501" i="15" a="1"/>
  <c r="N501" i="15" s="1"/>
  <c r="N502" i="15" a="1"/>
  <c r="N502" i="15" s="1"/>
  <c r="N503" i="15" a="1"/>
  <c r="N503" i="15" s="1"/>
  <c r="N504" i="15" a="1"/>
  <c r="N504" i="15" s="1"/>
  <c r="N505" i="15" a="1"/>
  <c r="N505" i="15" s="1"/>
  <c r="N506" i="15" a="1"/>
  <c r="N506" i="15" s="1"/>
  <c r="N507" i="15" a="1"/>
  <c r="N507" i="15" s="1"/>
  <c r="N508" i="15" a="1"/>
  <c r="N508" i="15" s="1"/>
  <c r="N509" i="15" a="1"/>
  <c r="N509" i="15" s="1"/>
  <c r="N510" i="15" a="1"/>
  <c r="N510" i="15" s="1"/>
  <c r="N511" i="15" a="1"/>
  <c r="N511" i="15" s="1"/>
  <c r="N512" i="15" a="1"/>
  <c r="N512" i="15" s="1"/>
  <c r="N513" i="15" a="1"/>
  <c r="N513" i="15" s="1"/>
  <c r="N514" i="15" a="1"/>
  <c r="N514" i="15" s="1"/>
  <c r="N515" i="15" a="1"/>
  <c r="N515" i="15" s="1"/>
  <c r="N516" i="15" a="1"/>
  <c r="N516" i="15" s="1"/>
  <c r="N517" i="15" a="1"/>
  <c r="N517" i="15" s="1"/>
  <c r="N518" i="15" a="1"/>
  <c r="N518" i="15" s="1"/>
  <c r="N519" i="15" a="1"/>
  <c r="N519" i="15" s="1"/>
  <c r="N520" i="15" a="1"/>
  <c r="N520" i="15" s="1"/>
  <c r="N521" i="15" a="1"/>
  <c r="N521" i="15" s="1"/>
  <c r="N522" i="15" a="1"/>
  <c r="N522" i="15" s="1"/>
  <c r="N523" i="15" a="1"/>
  <c r="N523" i="15" s="1"/>
  <c r="N524" i="15" a="1"/>
  <c r="N524" i="15" s="1"/>
  <c r="N525" i="15" a="1"/>
  <c r="N525" i="15" s="1"/>
  <c r="N526" i="15" a="1"/>
  <c r="N526" i="15" s="1"/>
  <c r="N527" i="15" a="1"/>
  <c r="N527" i="15" s="1"/>
  <c r="N528" i="15" a="1"/>
  <c r="N528" i="15" s="1"/>
  <c r="N529" i="15" a="1"/>
  <c r="N529" i="15" s="1"/>
  <c r="N530" i="15" a="1"/>
  <c r="N530" i="15" s="1"/>
  <c r="N531" i="15" a="1"/>
  <c r="N531" i="15" s="1"/>
  <c r="N532" i="15" a="1"/>
  <c r="N532" i="15" s="1"/>
  <c r="N533" i="15" a="1"/>
  <c r="N533" i="15" s="1"/>
  <c r="N534" i="15" a="1"/>
  <c r="N534" i="15" s="1"/>
  <c r="N535" i="15" a="1"/>
  <c r="N535" i="15" s="1"/>
  <c r="N536" i="15" a="1"/>
  <c r="N536" i="15" s="1"/>
  <c r="N537" i="15" a="1"/>
  <c r="N537" i="15" s="1"/>
  <c r="N538" i="15" a="1"/>
  <c r="N538" i="15" s="1"/>
  <c r="N539" i="15" a="1"/>
  <c r="N539" i="15" s="1"/>
  <c r="N540" i="15" a="1"/>
  <c r="N540" i="15" s="1"/>
  <c r="N541" i="15" a="1"/>
  <c r="N541" i="15" s="1"/>
  <c r="N542" i="15" a="1"/>
  <c r="N542" i="15" s="1"/>
  <c r="N543" i="15" a="1"/>
  <c r="N543" i="15" s="1"/>
  <c r="N544" i="15" a="1"/>
  <c r="N544" i="15" s="1"/>
  <c r="N545" i="15" a="1"/>
  <c r="N545" i="15" s="1"/>
  <c r="N546" i="15" a="1"/>
  <c r="N546" i="15" s="1"/>
  <c r="N547" i="15" a="1"/>
  <c r="N547" i="15" s="1"/>
  <c r="N548" i="15" a="1"/>
  <c r="N548" i="15" s="1"/>
  <c r="N549" i="15" a="1"/>
  <c r="N549" i="15" s="1"/>
  <c r="N550" i="15" a="1"/>
  <c r="N550" i="15" s="1"/>
  <c r="N551" i="15" a="1"/>
  <c r="N551" i="15" s="1"/>
  <c r="N552" i="15" a="1"/>
  <c r="N552" i="15" s="1"/>
  <c r="N553" i="15" a="1"/>
  <c r="N553" i="15" s="1"/>
  <c r="N554" i="15" a="1"/>
  <c r="N554" i="15" s="1"/>
  <c r="N555" i="15" a="1"/>
  <c r="N555" i="15" s="1"/>
  <c r="N556" i="15" a="1"/>
  <c r="N556" i="15" s="1"/>
  <c r="N557" i="15" a="1"/>
  <c r="N557" i="15" s="1"/>
  <c r="N558" i="15" a="1"/>
  <c r="N558" i="15" s="1"/>
  <c r="N559" i="15" a="1"/>
  <c r="N559" i="15" s="1"/>
  <c r="N560" i="15" a="1"/>
  <c r="N560" i="15" s="1"/>
  <c r="N561" i="15" a="1"/>
  <c r="N561" i="15" s="1"/>
  <c r="N562" i="15" a="1"/>
  <c r="N562" i="15" s="1"/>
  <c r="N563" i="15" a="1"/>
  <c r="N563" i="15" s="1"/>
  <c r="N564" i="15" a="1"/>
  <c r="N564" i="15" s="1"/>
  <c r="N565" i="15" a="1"/>
  <c r="N565" i="15" s="1"/>
  <c r="N566" i="15" a="1"/>
  <c r="N566" i="15" s="1"/>
  <c r="N567" i="15" a="1"/>
  <c r="N567" i="15" s="1"/>
  <c r="N568" i="15" a="1"/>
  <c r="N568" i="15" s="1"/>
  <c r="N569" i="15" a="1"/>
  <c r="N569" i="15" s="1"/>
  <c r="N570" i="15" a="1"/>
  <c r="N570" i="15" s="1"/>
  <c r="N571" i="15" a="1"/>
  <c r="N571" i="15" s="1"/>
  <c r="N572" i="15" a="1"/>
  <c r="N572" i="15" s="1"/>
  <c r="N573" i="15" a="1"/>
  <c r="N573" i="15" s="1"/>
  <c r="N574" i="15" a="1"/>
  <c r="N574" i="15" s="1"/>
  <c r="N575" i="15" a="1"/>
  <c r="N575" i="15" s="1"/>
  <c r="N576" i="15" a="1"/>
  <c r="N576" i="15" s="1"/>
  <c r="N577" i="15" a="1"/>
  <c r="N577" i="15" s="1"/>
  <c r="N578" i="15" a="1"/>
  <c r="N578" i="15" s="1"/>
  <c r="N579" i="15" a="1"/>
  <c r="N579" i="15" s="1"/>
  <c r="N580" i="15" a="1"/>
  <c r="N580" i="15" s="1"/>
  <c r="N581" i="15" a="1"/>
  <c r="N581" i="15" s="1"/>
  <c r="N582" i="15" a="1"/>
  <c r="N582" i="15" s="1"/>
  <c r="N583" i="15" a="1"/>
  <c r="N583" i="15" s="1"/>
  <c r="N584" i="15" a="1"/>
  <c r="N584" i="15" s="1"/>
  <c r="N585" i="15" a="1"/>
  <c r="N585" i="15" s="1"/>
  <c r="N586" i="15" a="1"/>
  <c r="N586" i="15" s="1"/>
  <c r="N587" i="15" a="1"/>
  <c r="N587" i="15" s="1"/>
  <c r="N588" i="15" a="1"/>
  <c r="N588" i="15" s="1"/>
  <c r="N589" i="15" a="1"/>
  <c r="N589" i="15" s="1"/>
  <c r="N590" i="15" a="1"/>
  <c r="N590" i="15" s="1"/>
  <c r="N591" i="15" a="1"/>
  <c r="N591" i="15" s="1"/>
  <c r="N592" i="15" a="1"/>
  <c r="N592" i="15" s="1"/>
  <c r="N593" i="15" a="1"/>
  <c r="N593" i="15" s="1"/>
  <c r="N594" i="15" a="1"/>
  <c r="N594" i="15" s="1"/>
  <c r="N595" i="15" a="1"/>
  <c r="N595" i="15" s="1"/>
  <c r="N596" i="15" a="1"/>
  <c r="N596" i="15" s="1"/>
  <c r="N597" i="15" a="1"/>
  <c r="N597" i="15" s="1"/>
  <c r="N598" i="15" a="1"/>
  <c r="N598" i="15" s="1"/>
  <c r="N599" i="15" a="1"/>
  <c r="N599" i="15" s="1"/>
  <c r="N600" i="15" a="1"/>
  <c r="N600" i="15" s="1"/>
  <c r="N601" i="15" a="1"/>
  <c r="N601" i="15" s="1"/>
  <c r="N602" i="15" a="1"/>
  <c r="N602" i="15" s="1"/>
  <c r="N603" i="15" a="1"/>
  <c r="N603" i="15" s="1"/>
  <c r="N604" i="15" a="1"/>
  <c r="N604" i="15" s="1"/>
  <c r="N605" i="15" a="1"/>
  <c r="N605" i="15" s="1"/>
  <c r="N606" i="15" a="1"/>
  <c r="N606" i="15" s="1"/>
  <c r="N607" i="15" a="1"/>
  <c r="N607" i="15" s="1"/>
  <c r="N608" i="15" a="1"/>
  <c r="N608" i="15" s="1"/>
  <c r="N609" i="15" a="1"/>
  <c r="N609" i="15" s="1"/>
  <c r="N610" i="15" a="1"/>
  <c r="N610" i="15" s="1"/>
  <c r="N611" i="15" a="1"/>
  <c r="N611" i="15" s="1"/>
  <c r="N612" i="15" a="1"/>
  <c r="N612" i="15" s="1"/>
  <c r="N613" i="15" a="1"/>
  <c r="N613" i="15" s="1"/>
  <c r="N614" i="15" a="1"/>
  <c r="N614" i="15" s="1"/>
  <c r="N615" i="15" a="1"/>
  <c r="N615" i="15" s="1"/>
  <c r="N616" i="15" a="1"/>
  <c r="N616" i="15" s="1"/>
  <c r="N617" i="15" a="1"/>
  <c r="N617" i="15" s="1"/>
  <c r="N618" i="15" a="1"/>
  <c r="N618" i="15" s="1"/>
  <c r="N619" i="15" a="1"/>
  <c r="N619" i="15" s="1"/>
  <c r="N620" i="15" a="1"/>
  <c r="N620" i="15" s="1"/>
  <c r="N621" i="15" a="1"/>
  <c r="N621" i="15" s="1"/>
  <c r="N622" i="15" a="1"/>
  <c r="N622" i="15" s="1"/>
  <c r="N623" i="15" a="1"/>
  <c r="N623" i="15" s="1"/>
  <c r="N624" i="15" a="1"/>
  <c r="N624" i="15" s="1"/>
  <c r="N625" i="15" a="1"/>
  <c r="N625" i="15" s="1"/>
  <c r="N654" i="15" a="1"/>
  <c r="N654" i="15" s="1"/>
  <c r="N656" i="15" a="1"/>
  <c r="N656" i="15" s="1"/>
  <c r="N657" i="15" a="1"/>
  <c r="N657" i="15" s="1"/>
  <c r="N662" i="15" a="1"/>
  <c r="N662" i="15" s="1"/>
  <c r="N664" i="15" a="1"/>
  <c r="N664" i="15" s="1"/>
  <c r="N667" i="15" a="1"/>
  <c r="N667" i="15" s="1"/>
  <c r="N669" i="15" a="1"/>
  <c r="N669" i="15" s="1"/>
  <c r="N671" i="15" a="1"/>
  <c r="N671" i="15" s="1"/>
  <c r="N672" i="15" a="1"/>
  <c r="N672" i="15" s="1"/>
  <c r="N678" i="15" a="1"/>
  <c r="N678" i="15" s="1"/>
  <c r="N685" i="15" a="1"/>
  <c r="N685" i="15" s="1"/>
  <c r="N686" i="15" a="1"/>
  <c r="N686" i="15" s="1"/>
  <c r="N688" i="15" a="1"/>
  <c r="N688" i="15" s="1"/>
  <c r="N689" i="15" a="1"/>
  <c r="N689" i="15" s="1"/>
  <c r="N690" i="15" a="1"/>
  <c r="N690" i="15" s="1"/>
  <c r="N691" i="15" a="1"/>
  <c r="N691" i="15" s="1"/>
  <c r="N692" i="15" a="1"/>
  <c r="N692" i="15" s="1"/>
  <c r="N693" i="15" a="1"/>
  <c r="N693" i="15" s="1"/>
  <c r="N694" i="15" a="1"/>
  <c r="N694" i="15" s="1"/>
  <c r="N698" i="15" a="1"/>
  <c r="N698" i="15" s="1"/>
  <c r="N699" i="15" a="1"/>
  <c r="N699" i="15" s="1"/>
  <c r="N701" i="15" a="1"/>
  <c r="N701" i="15" s="1"/>
  <c r="N704" i="15" a="1"/>
  <c r="N704" i="15" s="1"/>
  <c r="P6" i="22" a="1"/>
  <c r="P6" i="22" s="1"/>
  <c r="P11" i="22" a="1"/>
  <c r="P11" i="22" s="1"/>
  <c r="P15" i="22" a="1"/>
  <c r="P15" i="22" s="1"/>
  <c r="P16" i="22" a="1"/>
  <c r="P16" i="22" s="1"/>
  <c r="P18" i="22" a="1"/>
  <c r="P18" i="22" s="1"/>
  <c r="P20" i="22" a="1"/>
  <c r="P20" i="22" s="1"/>
  <c r="P34" i="22" a="1"/>
  <c r="P34" i="22" s="1"/>
  <c r="P35" i="22" a="1"/>
  <c r="P35" i="22" s="1"/>
  <c r="P4" i="22" a="1"/>
  <c r="P4" i="22" s="1"/>
  <c r="P12" i="22" a="1"/>
  <c r="P12" i="22" s="1"/>
  <c r="P26" i="22" a="1"/>
  <c r="P26" i="22" s="1"/>
  <c r="P33" i="22" a="1"/>
  <c r="P33" i="22" s="1"/>
  <c r="P27" i="22" a="1"/>
  <c r="P27" i="22" s="1"/>
  <c r="P28" i="22" a="1"/>
  <c r="P28" i="22" s="1"/>
  <c r="P29" i="22" a="1"/>
  <c r="P29" i="22" s="1"/>
  <c r="L18" i="15" a="1"/>
  <c r="L18" i="15" s="1"/>
  <c r="L19" i="15" a="1"/>
  <c r="L19" i="15" s="1"/>
  <c r="L20" i="15" a="1"/>
  <c r="L20" i="15" s="1"/>
  <c r="L21" i="15" a="1"/>
  <c r="L21" i="15" s="1"/>
  <c r="L22" i="15" a="1"/>
  <c r="L22" i="15" s="1"/>
  <c r="L23" i="15" a="1"/>
  <c r="L23" i="15" s="1"/>
  <c r="L24" i="15" a="1"/>
  <c r="L24" i="15" s="1"/>
  <c r="L25" i="15" a="1"/>
  <c r="L25" i="15" s="1"/>
  <c r="L26" i="15" a="1"/>
  <c r="L26" i="15" s="1"/>
  <c r="L27" i="15" a="1"/>
  <c r="L27" i="15" s="1"/>
  <c r="L28" i="15" a="1"/>
  <c r="L28" i="15" s="1"/>
  <c r="L30" i="15" a="1"/>
  <c r="L30" i="15" s="1"/>
  <c r="L31" i="15" a="1"/>
  <c r="L31" i="15" s="1"/>
  <c r="L32" i="15" a="1"/>
  <c r="L32" i="15" s="1"/>
  <c r="L33" i="15" a="1"/>
  <c r="L33" i="15" s="1"/>
  <c r="L34" i="15" a="1"/>
  <c r="L34" i="15" s="1"/>
  <c r="L35" i="15" a="1"/>
  <c r="L35" i="15" s="1"/>
  <c r="L50" i="15" a="1"/>
  <c r="L50" i="15" s="1"/>
  <c r="L51" i="15" a="1"/>
  <c r="L51" i="15" s="1"/>
  <c r="L52" i="15" a="1"/>
  <c r="L52" i="15" s="1"/>
  <c r="L83" i="15" a="1"/>
  <c r="L83" i="15" s="1"/>
  <c r="L87" i="15" a="1"/>
  <c r="L87" i="15" s="1"/>
  <c r="L92" i="15" a="1"/>
  <c r="L92" i="15" s="1"/>
  <c r="L111" i="15" a="1"/>
  <c r="L111" i="15" s="1"/>
  <c r="L117" i="15" a="1"/>
  <c r="L117" i="15" s="1"/>
  <c r="L118" i="15" a="1"/>
  <c r="L118" i="15" s="1"/>
  <c r="L119" i="15" a="1"/>
  <c r="L119" i="15" s="1"/>
  <c r="L120" i="15" a="1"/>
  <c r="L120" i="15" s="1"/>
  <c r="L180" i="15" a="1"/>
  <c r="L180" i="15" s="1"/>
  <c r="L181" i="15" a="1"/>
  <c r="L181" i="15" s="1"/>
  <c r="L182" i="15" a="1"/>
  <c r="L182" i="15" s="1"/>
  <c r="L183" i="15" a="1"/>
  <c r="L183" i="15" s="1"/>
  <c r="L184" i="15" a="1"/>
  <c r="L184" i="15" s="1"/>
  <c r="L185" i="15" a="1"/>
  <c r="L185" i="15" s="1"/>
  <c r="L186" i="15" a="1"/>
  <c r="L186" i="15" s="1"/>
  <c r="L187" i="15" a="1"/>
  <c r="L187" i="15" s="1"/>
  <c r="L188" i="15" a="1"/>
  <c r="L188" i="15" s="1"/>
  <c r="L189" i="15" a="1"/>
  <c r="L189" i="15" s="1"/>
  <c r="L190" i="15" a="1"/>
  <c r="L190" i="15" s="1"/>
  <c r="L191" i="15" a="1"/>
  <c r="L191" i="15" s="1"/>
  <c r="L192" i="15" a="1"/>
  <c r="L192" i="15" s="1"/>
  <c r="L193" i="15" a="1"/>
  <c r="L193" i="15" s="1"/>
  <c r="L194" i="15" a="1"/>
  <c r="L194" i="15" s="1"/>
  <c r="L195" i="15" a="1"/>
  <c r="L195" i="15" s="1"/>
  <c r="L196" i="15" a="1"/>
  <c r="L196" i="15" s="1"/>
  <c r="L197" i="15" a="1"/>
  <c r="L197" i="15" s="1"/>
  <c r="L198" i="15" a="1"/>
  <c r="L198" i="15" s="1"/>
  <c r="L199" i="15" a="1"/>
  <c r="L199" i="15" s="1"/>
  <c r="L200" i="15" a="1"/>
  <c r="L200" i="15" s="1"/>
  <c r="L201" i="15" a="1"/>
  <c r="L201" i="15" s="1"/>
  <c r="L202" i="15" a="1"/>
  <c r="L202" i="15" s="1"/>
  <c r="L203" i="15" a="1"/>
  <c r="L203" i="15" s="1"/>
  <c r="L204" i="15" a="1"/>
  <c r="L204" i="15" s="1"/>
  <c r="L205" i="15" a="1"/>
  <c r="L205" i="15" s="1"/>
  <c r="L206" i="15" a="1"/>
  <c r="L206" i="15" s="1"/>
  <c r="L207" i="15" a="1"/>
  <c r="L207" i="15" s="1"/>
  <c r="L208" i="15" a="1"/>
  <c r="L208" i="15" s="1"/>
  <c r="L209" i="15" a="1"/>
  <c r="L209" i="15" s="1"/>
  <c r="L210" i="15" a="1"/>
  <c r="L210" i="15" s="1"/>
  <c r="L211" i="15" a="1"/>
  <c r="L211" i="15" s="1"/>
  <c r="L212" i="15" a="1"/>
  <c r="L212" i="15" s="1"/>
  <c r="L213" i="15" a="1"/>
  <c r="L213" i="15" s="1"/>
  <c r="L214" i="15" a="1"/>
  <c r="L214" i="15" s="1"/>
  <c r="L215" i="15" a="1"/>
  <c r="L215" i="15" s="1"/>
  <c r="L216" i="15" a="1"/>
  <c r="L216" i="15" s="1"/>
  <c r="L217" i="15" a="1"/>
  <c r="L217" i="15" s="1"/>
  <c r="L218" i="15" a="1"/>
  <c r="L218" i="15" s="1"/>
  <c r="L219" i="15" a="1"/>
  <c r="L219" i="15" s="1"/>
  <c r="L220" i="15" a="1"/>
  <c r="L220" i="15" s="1"/>
  <c r="L221" i="15" a="1"/>
  <c r="L221" i="15" s="1"/>
  <c r="L222" i="15" a="1"/>
  <c r="L222" i="15" s="1"/>
  <c r="L223" i="15" a="1"/>
  <c r="L223" i="15" s="1"/>
  <c r="L224" i="15" a="1"/>
  <c r="L224" i="15" s="1"/>
  <c r="L225" i="15" a="1"/>
  <c r="L225" i="15" s="1"/>
  <c r="L226" i="15" a="1"/>
  <c r="L226" i="15" s="1"/>
  <c r="L227" i="15" a="1"/>
  <c r="L227" i="15" s="1"/>
  <c r="L228" i="15" a="1"/>
  <c r="L228" i="15" s="1"/>
  <c r="L229" i="15" a="1"/>
  <c r="L229" i="15" s="1"/>
  <c r="L230" i="15" a="1"/>
  <c r="L230" i="15" s="1"/>
  <c r="L231" i="15" a="1"/>
  <c r="L231" i="15" s="1"/>
  <c r="L232" i="15" a="1"/>
  <c r="L232" i="15" s="1"/>
  <c r="L233" i="15" a="1"/>
  <c r="L233" i="15" s="1"/>
  <c r="L234" i="15" a="1"/>
  <c r="L234" i="15" s="1"/>
  <c r="L235" i="15" a="1"/>
  <c r="L235" i="15" s="1"/>
  <c r="L236" i="15" a="1"/>
  <c r="L236" i="15" s="1"/>
  <c r="L237" i="15" a="1"/>
  <c r="L237" i="15" s="1"/>
  <c r="L238" i="15" a="1"/>
  <c r="L238" i="15" s="1"/>
  <c r="L239" i="15" a="1"/>
  <c r="L239" i="15" s="1"/>
  <c r="L240" i="15" a="1"/>
  <c r="L240" i="15" s="1"/>
  <c r="L241" i="15" a="1"/>
  <c r="L241" i="15" s="1"/>
  <c r="L242" i="15" a="1"/>
  <c r="L242" i="15" s="1"/>
  <c r="L243" i="15" a="1"/>
  <c r="L243" i="15" s="1"/>
  <c r="L244" i="15" a="1"/>
  <c r="L244" i="15" s="1"/>
  <c r="L245" i="15" a="1"/>
  <c r="L245" i="15" s="1"/>
  <c r="L246" i="15" a="1"/>
  <c r="L246" i="15" s="1"/>
  <c r="L247" i="15" a="1"/>
  <c r="L247" i="15" s="1"/>
  <c r="L248" i="15" a="1"/>
  <c r="L248" i="15" s="1"/>
  <c r="L249" i="15" a="1"/>
  <c r="L249" i="15" s="1"/>
  <c r="L250" i="15" a="1"/>
  <c r="L250" i="15" s="1"/>
  <c r="L251" i="15" a="1"/>
  <c r="L251" i="15" s="1"/>
  <c r="L252" i="15" a="1"/>
  <c r="L252" i="15" s="1"/>
  <c r="L253" i="15" a="1"/>
  <c r="L253" i="15" s="1"/>
  <c r="L254" i="15" a="1"/>
  <c r="L254" i="15" s="1"/>
  <c r="L255" i="15" a="1"/>
  <c r="L255" i="15" s="1"/>
  <c r="L256" i="15" a="1"/>
  <c r="L256" i="15" s="1"/>
  <c r="L257" i="15" a="1"/>
  <c r="L257" i="15" s="1"/>
  <c r="L258" i="15" a="1"/>
  <c r="L258" i="15" s="1"/>
  <c r="L259" i="15" a="1"/>
  <c r="L259" i="15" s="1"/>
  <c r="L260" i="15" a="1"/>
  <c r="L260" i="15" s="1"/>
  <c r="L261" i="15" a="1"/>
  <c r="L261" i="15" s="1"/>
  <c r="L262" i="15" a="1"/>
  <c r="L262" i="15" s="1"/>
  <c r="L263" i="15" a="1"/>
  <c r="L263" i="15" s="1"/>
  <c r="L264" i="15" a="1"/>
  <c r="L264" i="15" s="1"/>
  <c r="L265" i="15" a="1"/>
  <c r="L265" i="15" s="1"/>
  <c r="L266" i="15" a="1"/>
  <c r="L266" i="15" s="1"/>
  <c r="L267" i="15" a="1"/>
  <c r="L267" i="15" s="1"/>
  <c r="L268" i="15" a="1"/>
  <c r="L268" i="15" s="1"/>
  <c r="L269" i="15" a="1"/>
  <c r="L269" i="15" s="1"/>
  <c r="L270" i="15" a="1"/>
  <c r="L270" i="15" s="1"/>
  <c r="L271" i="15" a="1"/>
  <c r="L271" i="15" s="1"/>
  <c r="L272" i="15" a="1"/>
  <c r="L272" i="15" s="1"/>
  <c r="L273" i="15" a="1"/>
  <c r="L273" i="15" s="1"/>
  <c r="L274" i="15" a="1"/>
  <c r="L274" i="15" s="1"/>
  <c r="L275" i="15" a="1"/>
  <c r="L275" i="15" s="1"/>
  <c r="L276" i="15" a="1"/>
  <c r="L276" i="15" s="1"/>
  <c r="L277" i="15" a="1"/>
  <c r="L277" i="15" s="1"/>
  <c r="L278" i="15" a="1"/>
  <c r="L278" i="15" s="1"/>
  <c r="L279" i="15" a="1"/>
  <c r="L279" i="15" s="1"/>
  <c r="L280" i="15" a="1"/>
  <c r="L280" i="15" s="1"/>
  <c r="L281" i="15" a="1"/>
  <c r="L281" i="15" s="1"/>
  <c r="L282" i="15" a="1"/>
  <c r="L282" i="15" s="1"/>
  <c r="L283" i="15" a="1"/>
  <c r="L283" i="15" s="1"/>
  <c r="L284" i="15" a="1"/>
  <c r="L284" i="15" s="1"/>
  <c r="L285" i="15" a="1"/>
  <c r="L285" i="15" s="1"/>
  <c r="L286" i="15" a="1"/>
  <c r="L286" i="15" s="1"/>
  <c r="L287" i="15" a="1"/>
  <c r="L287" i="15" s="1"/>
  <c r="L288" i="15" a="1"/>
  <c r="L288" i="15" s="1"/>
  <c r="L289" i="15" a="1"/>
  <c r="L289" i="15" s="1"/>
  <c r="L290" i="15" a="1"/>
  <c r="L290" i="15" s="1"/>
  <c r="L291" i="15" a="1"/>
  <c r="L291" i="15" s="1"/>
  <c r="L292" i="15" a="1"/>
  <c r="L292" i="15" s="1"/>
  <c r="L293" i="15" a="1"/>
  <c r="L293" i="15" s="1"/>
  <c r="L294" i="15" a="1"/>
  <c r="L294" i="15" s="1"/>
  <c r="L295" i="15" a="1"/>
  <c r="L295" i="15" s="1"/>
  <c r="L296" i="15" a="1"/>
  <c r="L296" i="15" s="1"/>
  <c r="L297" i="15" a="1"/>
  <c r="L297" i="15" s="1"/>
  <c r="L298" i="15" a="1"/>
  <c r="L298" i="15" s="1"/>
  <c r="L299" i="15" a="1"/>
  <c r="L299" i="15" s="1"/>
  <c r="L300" i="15" a="1"/>
  <c r="L300" i="15" s="1"/>
  <c r="L301" i="15" a="1"/>
  <c r="L301" i="15" s="1"/>
  <c r="L302" i="15" a="1"/>
  <c r="L302" i="15" s="1"/>
  <c r="L303" i="15" a="1"/>
  <c r="L303" i="15" s="1"/>
  <c r="L304" i="15" a="1"/>
  <c r="L304" i="15" s="1"/>
  <c r="L305" i="15" a="1"/>
  <c r="L305" i="15" s="1"/>
  <c r="L306" i="15" a="1"/>
  <c r="L306" i="15" s="1"/>
  <c r="L307" i="15" a="1"/>
  <c r="L307" i="15" s="1"/>
  <c r="L308" i="15" a="1"/>
  <c r="L308" i="15" s="1"/>
  <c r="L309" i="15" a="1"/>
  <c r="L309" i="15" s="1"/>
  <c r="L310" i="15" a="1"/>
  <c r="L310" i="15" s="1"/>
  <c r="L311" i="15" a="1"/>
  <c r="L311" i="15" s="1"/>
  <c r="L312" i="15" a="1"/>
  <c r="L312" i="15" s="1"/>
  <c r="L313" i="15" a="1"/>
  <c r="L313" i="15" s="1"/>
  <c r="L314" i="15" a="1"/>
  <c r="L314" i="15" s="1"/>
  <c r="L315" i="15" a="1"/>
  <c r="L315" i="15" s="1"/>
  <c r="L316" i="15" a="1"/>
  <c r="L316" i="15" s="1"/>
  <c r="L317" i="15" a="1"/>
  <c r="L317" i="15" s="1"/>
  <c r="L318" i="15" a="1"/>
  <c r="L318" i="15" s="1"/>
  <c r="L319" i="15" a="1"/>
  <c r="L319" i="15" s="1"/>
  <c r="L320" i="15" a="1"/>
  <c r="L320" i="15" s="1"/>
  <c r="L321" i="15" a="1"/>
  <c r="L321" i="15" s="1"/>
  <c r="L322" i="15" a="1"/>
  <c r="L322" i="15" s="1"/>
  <c r="L323" i="15" a="1"/>
  <c r="L323" i="15" s="1"/>
  <c r="L324" i="15" a="1"/>
  <c r="L324" i="15" s="1"/>
  <c r="L325" i="15" a="1"/>
  <c r="L325" i="15" s="1"/>
  <c r="L326" i="15" a="1"/>
  <c r="L326" i="15" s="1"/>
  <c r="L327" i="15" a="1"/>
  <c r="L327" i="15" s="1"/>
  <c r="L328" i="15" a="1"/>
  <c r="L328" i="15" s="1"/>
  <c r="L329" i="15" a="1"/>
  <c r="L329" i="15" s="1"/>
  <c r="L330" i="15" a="1"/>
  <c r="L330" i="15" s="1"/>
  <c r="L331" i="15" a="1"/>
  <c r="L331" i="15" s="1"/>
  <c r="L332" i="15" a="1"/>
  <c r="L332" i="15" s="1"/>
  <c r="L333" i="15" a="1"/>
  <c r="L333" i="15" s="1"/>
  <c r="L334" i="15" a="1"/>
  <c r="L334" i="15" s="1"/>
  <c r="L335" i="15" a="1"/>
  <c r="L335" i="15" s="1"/>
  <c r="L336" i="15" a="1"/>
  <c r="L336" i="15" s="1"/>
  <c r="L337" i="15" a="1"/>
  <c r="L337" i="15" s="1"/>
  <c r="L338" i="15" a="1"/>
  <c r="L338" i="15" s="1"/>
  <c r="L339" i="15" a="1"/>
  <c r="L339" i="15" s="1"/>
  <c r="L340" i="15" a="1"/>
  <c r="L340" i="15" s="1"/>
  <c r="L341" i="15" a="1"/>
  <c r="L341" i="15" s="1"/>
  <c r="L342" i="15" a="1"/>
  <c r="L342" i="15" s="1"/>
  <c r="L343" i="15" a="1"/>
  <c r="L343" i="15" s="1"/>
  <c r="L344" i="15" a="1"/>
  <c r="L344" i="15" s="1"/>
  <c r="L345" i="15" a="1"/>
  <c r="L345" i="15" s="1"/>
  <c r="L346" i="15" a="1"/>
  <c r="L346" i="15" s="1"/>
  <c r="L347" i="15" a="1"/>
  <c r="L347" i="15" s="1"/>
  <c r="L348" i="15" a="1"/>
  <c r="L348" i="15" s="1"/>
  <c r="L349" i="15" a="1"/>
  <c r="L349" i="15" s="1"/>
  <c r="L350" i="15" a="1"/>
  <c r="L350" i="15" s="1"/>
  <c r="L351" i="15" a="1"/>
  <c r="L351" i="15" s="1"/>
  <c r="L352" i="15" a="1"/>
  <c r="L352" i="15" s="1"/>
  <c r="L353" i="15" a="1"/>
  <c r="L353" i="15" s="1"/>
  <c r="L354" i="15" a="1"/>
  <c r="L354" i="15" s="1"/>
  <c r="L355" i="15" a="1"/>
  <c r="L355" i="15" s="1"/>
  <c r="L356" i="15" a="1"/>
  <c r="L356" i="15" s="1"/>
  <c r="L357" i="15" a="1"/>
  <c r="L357" i="15" s="1"/>
  <c r="L358" i="15" a="1"/>
  <c r="L358" i="15" s="1"/>
  <c r="L359" i="15" a="1"/>
  <c r="L359" i="15" s="1"/>
  <c r="L360" i="15" a="1"/>
  <c r="L360" i="15" s="1"/>
  <c r="L361" i="15" a="1"/>
  <c r="L361" i="15" s="1"/>
  <c r="L362" i="15" a="1"/>
  <c r="L362" i="15" s="1"/>
  <c r="L363" i="15" a="1"/>
  <c r="L363" i="15" s="1"/>
  <c r="L364" i="15" a="1"/>
  <c r="L364" i="15" s="1"/>
  <c r="L365" i="15" a="1"/>
  <c r="L365" i="15" s="1"/>
  <c r="L366" i="15" a="1"/>
  <c r="L366" i="15" s="1"/>
  <c r="L367" i="15" a="1"/>
  <c r="L367" i="15" s="1"/>
  <c r="L368" i="15" a="1"/>
  <c r="L368" i="15" s="1"/>
  <c r="L369" i="15" a="1"/>
  <c r="L369" i="15" s="1"/>
  <c r="L370" i="15" a="1"/>
  <c r="L370" i="15" s="1"/>
  <c r="L371" i="15" a="1"/>
  <c r="L371" i="15" s="1"/>
  <c r="L372" i="15" a="1"/>
  <c r="L372" i="15" s="1"/>
  <c r="L373" i="15" a="1"/>
  <c r="L373" i="15" s="1"/>
  <c r="L374" i="15" a="1"/>
  <c r="L374" i="15" s="1"/>
  <c r="L375" i="15" a="1"/>
  <c r="L375" i="15" s="1"/>
  <c r="L376" i="15" a="1"/>
  <c r="L376" i="15" s="1"/>
  <c r="L377" i="15" a="1"/>
  <c r="L377" i="15" s="1"/>
  <c r="L378" i="15" a="1"/>
  <c r="L378" i="15" s="1"/>
  <c r="L379" i="15" a="1"/>
  <c r="L379" i="15" s="1"/>
  <c r="L380" i="15" a="1"/>
  <c r="L380" i="15" s="1"/>
  <c r="L381" i="15" a="1"/>
  <c r="L381" i="15" s="1"/>
  <c r="L382" i="15" a="1"/>
  <c r="L382" i="15" s="1"/>
  <c r="L383" i="15" a="1"/>
  <c r="L383" i="15" s="1"/>
  <c r="L384" i="15" a="1"/>
  <c r="L384" i="15" s="1"/>
  <c r="L385" i="15" a="1"/>
  <c r="L385" i="15" s="1"/>
  <c r="L386" i="15" a="1"/>
  <c r="L386" i="15" s="1"/>
  <c r="L387" i="15" a="1"/>
  <c r="L387" i="15" s="1"/>
  <c r="L388" i="15" a="1"/>
  <c r="L388" i="15" s="1"/>
  <c r="L389" i="15" a="1"/>
  <c r="L389" i="15" s="1"/>
  <c r="L390" i="15" a="1"/>
  <c r="L390" i="15" s="1"/>
  <c r="L391" i="15" a="1"/>
  <c r="L391" i="15" s="1"/>
  <c r="L392" i="15" a="1"/>
  <c r="L392" i="15" s="1"/>
  <c r="L393" i="15" a="1"/>
  <c r="L393" i="15" s="1"/>
  <c r="L394" i="15" a="1"/>
  <c r="L394" i="15" s="1"/>
  <c r="L395" i="15" a="1"/>
  <c r="L395" i="15" s="1"/>
  <c r="L396" i="15" a="1"/>
  <c r="L396" i="15" s="1"/>
  <c r="L397" i="15" a="1"/>
  <c r="L397" i="15" s="1"/>
  <c r="L398" i="15" a="1"/>
  <c r="L398" i="15" s="1"/>
  <c r="L399" i="15" a="1"/>
  <c r="L399" i="15" s="1"/>
  <c r="L400" i="15" a="1"/>
  <c r="L400" i="15" s="1"/>
  <c r="L401" i="15" a="1"/>
  <c r="L401" i="15" s="1"/>
  <c r="L402" i="15" a="1"/>
  <c r="L402" i="15" s="1"/>
  <c r="L403" i="15" a="1"/>
  <c r="L403" i="15" s="1"/>
  <c r="L404" i="15" a="1"/>
  <c r="L404" i="15" s="1"/>
  <c r="L405" i="15" a="1"/>
  <c r="L405" i="15" s="1"/>
  <c r="L406" i="15" a="1"/>
  <c r="L406" i="15" s="1"/>
  <c r="L407" i="15" a="1"/>
  <c r="L407" i="15" s="1"/>
  <c r="L408" i="15" a="1"/>
  <c r="L408" i="15" s="1"/>
  <c r="L409" i="15" a="1"/>
  <c r="L409" i="15" s="1"/>
  <c r="L410" i="15" a="1"/>
  <c r="L410" i="15" s="1"/>
  <c r="L411" i="15" a="1"/>
  <c r="L411" i="15" s="1"/>
  <c r="L412" i="15" a="1"/>
  <c r="L412" i="15" s="1"/>
  <c r="L413" i="15" a="1"/>
  <c r="L413" i="15" s="1"/>
  <c r="L414" i="15" a="1"/>
  <c r="L414" i="15" s="1"/>
  <c r="L415" i="15" a="1"/>
  <c r="L415" i="15" s="1"/>
  <c r="L416" i="15" a="1"/>
  <c r="L416" i="15" s="1"/>
  <c r="L417" i="15" a="1"/>
  <c r="L417" i="15" s="1"/>
  <c r="L418" i="15" a="1"/>
  <c r="L418" i="15" s="1"/>
  <c r="L419" i="15" a="1"/>
  <c r="L419" i="15" s="1"/>
  <c r="L420" i="15" a="1"/>
  <c r="L420" i="15" s="1"/>
  <c r="L421" i="15" a="1"/>
  <c r="L421" i="15" s="1"/>
  <c r="L422" i="15" a="1"/>
  <c r="L422" i="15" s="1"/>
  <c r="L423" i="15" a="1"/>
  <c r="L423" i="15" s="1"/>
  <c r="L424" i="15" a="1"/>
  <c r="L424" i="15" s="1"/>
  <c r="L425" i="15" a="1"/>
  <c r="L425" i="15" s="1"/>
  <c r="L426" i="15" a="1"/>
  <c r="L426" i="15" s="1"/>
  <c r="L427" i="15" a="1"/>
  <c r="L427" i="15" s="1"/>
  <c r="L428" i="15" a="1"/>
  <c r="L428" i="15" s="1"/>
  <c r="L429" i="15" a="1"/>
  <c r="L429" i="15" s="1"/>
  <c r="L430" i="15" a="1"/>
  <c r="L430" i="15" s="1"/>
  <c r="L431" i="15" a="1"/>
  <c r="L431" i="15" s="1"/>
  <c r="L432" i="15" a="1"/>
  <c r="L432" i="15" s="1"/>
  <c r="L433" i="15" a="1"/>
  <c r="L433" i="15" s="1"/>
  <c r="L434" i="15" a="1"/>
  <c r="L434" i="15" s="1"/>
  <c r="L435" i="15" a="1"/>
  <c r="L435" i="15" s="1"/>
  <c r="L436" i="15" a="1"/>
  <c r="L436" i="15" s="1"/>
  <c r="L437" i="15" a="1"/>
  <c r="L437" i="15" s="1"/>
  <c r="L438" i="15" a="1"/>
  <c r="L438" i="15" s="1"/>
  <c r="L439" i="15" a="1"/>
  <c r="L439" i="15" s="1"/>
  <c r="L440" i="15" a="1"/>
  <c r="L440" i="15" s="1"/>
  <c r="L441" i="15" a="1"/>
  <c r="L441" i="15" s="1"/>
  <c r="L442" i="15" a="1"/>
  <c r="L442" i="15" s="1"/>
  <c r="L443" i="15" a="1"/>
  <c r="L443" i="15" s="1"/>
  <c r="L444" i="15" a="1"/>
  <c r="L444" i="15" s="1"/>
  <c r="L445" i="15" a="1"/>
  <c r="L445" i="15" s="1"/>
  <c r="L446" i="15" a="1"/>
  <c r="L446" i="15" s="1"/>
  <c r="L447" i="15" a="1"/>
  <c r="L447" i="15" s="1"/>
  <c r="L448" i="15" a="1"/>
  <c r="L448" i="15" s="1"/>
  <c r="L449" i="15" a="1"/>
  <c r="L449" i="15" s="1"/>
  <c r="L450" i="15" a="1"/>
  <c r="L450" i="15" s="1"/>
  <c r="L451" i="15" a="1"/>
  <c r="L451" i="15" s="1"/>
  <c r="L452" i="15" a="1"/>
  <c r="L452" i="15" s="1"/>
  <c r="L453" i="15" a="1"/>
  <c r="L453" i="15" s="1"/>
  <c r="L454" i="15" a="1"/>
  <c r="L454" i="15" s="1"/>
  <c r="L455" i="15" a="1"/>
  <c r="L455" i="15" s="1"/>
  <c r="L456" i="15" a="1"/>
  <c r="L456" i="15" s="1"/>
  <c r="L457" i="15" a="1"/>
  <c r="L457" i="15" s="1"/>
  <c r="L458" i="15" a="1"/>
  <c r="L458" i="15" s="1"/>
  <c r="L459" i="15" a="1"/>
  <c r="L459" i="15" s="1"/>
  <c r="L460" i="15" a="1"/>
  <c r="L460" i="15" s="1"/>
  <c r="L461" i="15" a="1"/>
  <c r="L461" i="15" s="1"/>
  <c r="L462" i="15" a="1"/>
  <c r="L462" i="15" s="1"/>
  <c r="L463" i="15" a="1"/>
  <c r="L463" i="15" s="1"/>
  <c r="L464" i="15" a="1"/>
  <c r="L464" i="15" s="1"/>
  <c r="L465" i="15" a="1"/>
  <c r="L465" i="15" s="1"/>
  <c r="L466" i="15" a="1"/>
  <c r="L466" i="15" s="1"/>
  <c r="L467" i="15" a="1"/>
  <c r="L467" i="15" s="1"/>
  <c r="L468" i="15" a="1"/>
  <c r="L468" i="15" s="1"/>
  <c r="L469" i="15" a="1"/>
  <c r="L469" i="15" s="1"/>
  <c r="L470" i="15" a="1"/>
  <c r="L470" i="15" s="1"/>
  <c r="L471" i="15" a="1"/>
  <c r="L471" i="15" s="1"/>
  <c r="L472" i="15" a="1"/>
  <c r="L472" i="15" s="1"/>
  <c r="L473" i="15" a="1"/>
  <c r="L473" i="15" s="1"/>
  <c r="L474" i="15" a="1"/>
  <c r="L474" i="15" s="1"/>
  <c r="L475" i="15" a="1"/>
  <c r="L475" i="15" s="1"/>
  <c r="L476" i="15" a="1"/>
  <c r="L476" i="15" s="1"/>
  <c r="L477" i="15" a="1"/>
  <c r="L477" i="15" s="1"/>
  <c r="L478" i="15" a="1"/>
  <c r="L478" i="15" s="1"/>
  <c r="L479" i="15" a="1"/>
  <c r="L479" i="15" s="1"/>
  <c r="L480" i="15" a="1"/>
  <c r="L480" i="15" s="1"/>
  <c r="L481" i="15" a="1"/>
  <c r="L481" i="15" s="1"/>
  <c r="L482" i="15" a="1"/>
  <c r="L482" i="15" s="1"/>
  <c r="L483" i="15" a="1"/>
  <c r="L483" i="15" s="1"/>
  <c r="L484" i="15" a="1"/>
  <c r="L484" i="15" s="1"/>
  <c r="L485" i="15" a="1"/>
  <c r="L485" i="15" s="1"/>
  <c r="L486" i="15" a="1"/>
  <c r="L486" i="15" s="1"/>
  <c r="L487" i="15" a="1"/>
  <c r="L487" i="15" s="1"/>
  <c r="L488" i="15" a="1"/>
  <c r="L488" i="15" s="1"/>
  <c r="L489" i="15" a="1"/>
  <c r="L489" i="15" s="1"/>
  <c r="L490" i="15" a="1"/>
  <c r="L490" i="15" s="1"/>
  <c r="L491" i="15" a="1"/>
  <c r="L491" i="15" s="1"/>
  <c r="L492" i="15" a="1"/>
  <c r="L492" i="15" s="1"/>
  <c r="L493" i="15" a="1"/>
  <c r="L493" i="15" s="1"/>
  <c r="L494" i="15" a="1"/>
  <c r="L494" i="15" s="1"/>
  <c r="L495" i="15" a="1"/>
  <c r="L495" i="15" s="1"/>
  <c r="L496" i="15" a="1"/>
  <c r="L496" i="15" s="1"/>
  <c r="L497" i="15" a="1"/>
  <c r="L497" i="15" s="1"/>
  <c r="L498" i="15" a="1"/>
  <c r="L498" i="15" s="1"/>
  <c r="L499" i="15" a="1"/>
  <c r="L499" i="15" s="1"/>
  <c r="L500" i="15" a="1"/>
  <c r="L500" i="15" s="1"/>
  <c r="L501" i="15" a="1"/>
  <c r="L501" i="15" s="1"/>
  <c r="L502" i="15" a="1"/>
  <c r="L502" i="15" s="1"/>
  <c r="L503" i="15" a="1"/>
  <c r="L503" i="15" s="1"/>
  <c r="L504" i="15" a="1"/>
  <c r="L504" i="15" s="1"/>
  <c r="L505" i="15" a="1"/>
  <c r="L505" i="15" s="1"/>
  <c r="L506" i="15" a="1"/>
  <c r="L506" i="15" s="1"/>
  <c r="L507" i="15" a="1"/>
  <c r="L507" i="15" s="1"/>
  <c r="L508" i="15" a="1"/>
  <c r="L508" i="15" s="1"/>
  <c r="L509" i="15" a="1"/>
  <c r="L509" i="15" s="1"/>
  <c r="L510" i="15" a="1"/>
  <c r="L510" i="15" s="1"/>
  <c r="L511" i="15" a="1"/>
  <c r="L511" i="15" s="1"/>
  <c r="L512" i="15" a="1"/>
  <c r="L512" i="15" s="1"/>
  <c r="L513" i="15" a="1"/>
  <c r="L513" i="15" s="1"/>
  <c r="L514" i="15" a="1"/>
  <c r="L514" i="15" s="1"/>
  <c r="L515" i="15" a="1"/>
  <c r="L515" i="15" s="1"/>
  <c r="L516" i="15" a="1"/>
  <c r="L516" i="15" s="1"/>
  <c r="L517" i="15" a="1"/>
  <c r="L517" i="15" s="1"/>
  <c r="L518" i="15" a="1"/>
  <c r="L518" i="15" s="1"/>
  <c r="L519" i="15" a="1"/>
  <c r="L519" i="15" s="1"/>
  <c r="L520" i="15" a="1"/>
  <c r="L520" i="15" s="1"/>
  <c r="L521" i="15" a="1"/>
  <c r="L521" i="15" s="1"/>
  <c r="L522" i="15" a="1"/>
  <c r="L522" i="15" s="1"/>
  <c r="L523" i="15" a="1"/>
  <c r="L523" i="15" s="1"/>
  <c r="L524" i="15" a="1"/>
  <c r="L524" i="15" s="1"/>
  <c r="L525" i="15" a="1"/>
  <c r="L525" i="15" s="1"/>
  <c r="L526" i="15" a="1"/>
  <c r="L526" i="15" s="1"/>
  <c r="L527" i="15" a="1"/>
  <c r="L527" i="15" s="1"/>
  <c r="L528" i="15" a="1"/>
  <c r="L528" i="15" s="1"/>
  <c r="L529" i="15" a="1"/>
  <c r="L529" i="15" s="1"/>
  <c r="L530" i="15" a="1"/>
  <c r="L530" i="15" s="1"/>
  <c r="L531" i="15" a="1"/>
  <c r="L531" i="15" s="1"/>
  <c r="L532" i="15" a="1"/>
  <c r="L532" i="15" s="1"/>
  <c r="L533" i="15" a="1"/>
  <c r="L533" i="15" s="1"/>
  <c r="L534" i="15" a="1"/>
  <c r="L534" i="15" s="1"/>
  <c r="L535" i="15" a="1"/>
  <c r="L535" i="15" s="1"/>
  <c r="L536" i="15" a="1"/>
  <c r="L536" i="15" s="1"/>
  <c r="L537" i="15" a="1"/>
  <c r="L537" i="15" s="1"/>
  <c r="L538" i="15" a="1"/>
  <c r="L538" i="15" s="1"/>
  <c r="L539" i="15" a="1"/>
  <c r="L539" i="15" s="1"/>
  <c r="L540" i="15" a="1"/>
  <c r="L540" i="15" s="1"/>
  <c r="L541" i="15" a="1"/>
  <c r="L541" i="15" s="1"/>
  <c r="L542" i="15" a="1"/>
  <c r="L542" i="15" s="1"/>
  <c r="L543" i="15" a="1"/>
  <c r="L543" i="15" s="1"/>
  <c r="L544" i="15" a="1"/>
  <c r="L544" i="15" s="1"/>
  <c r="L545" i="15" a="1"/>
  <c r="L545" i="15" s="1"/>
  <c r="L546" i="15" a="1"/>
  <c r="L546" i="15" s="1"/>
  <c r="L547" i="15" a="1"/>
  <c r="L547" i="15" s="1"/>
  <c r="L548" i="15" a="1"/>
  <c r="L548" i="15" s="1"/>
  <c r="L549" i="15" a="1"/>
  <c r="L549" i="15" s="1"/>
  <c r="L550" i="15" a="1"/>
  <c r="L550" i="15" s="1"/>
  <c r="L551" i="15" a="1"/>
  <c r="L551" i="15" s="1"/>
  <c r="L552" i="15" a="1"/>
  <c r="L552" i="15" s="1"/>
  <c r="L553" i="15" a="1"/>
  <c r="L553" i="15" s="1"/>
  <c r="L554" i="15" a="1"/>
  <c r="L554" i="15" s="1"/>
  <c r="L555" i="15" a="1"/>
  <c r="L555" i="15" s="1"/>
  <c r="L556" i="15" a="1"/>
  <c r="L556" i="15" s="1"/>
  <c r="L557" i="15" a="1"/>
  <c r="L557" i="15" s="1"/>
  <c r="L558" i="15" a="1"/>
  <c r="L558" i="15" s="1"/>
  <c r="L559" i="15" a="1"/>
  <c r="L559" i="15" s="1"/>
  <c r="L560" i="15" a="1"/>
  <c r="L560" i="15" s="1"/>
  <c r="L561" i="15" a="1"/>
  <c r="L561" i="15" s="1"/>
  <c r="L562" i="15" a="1"/>
  <c r="L562" i="15" s="1"/>
  <c r="L563" i="15" a="1"/>
  <c r="L563" i="15" s="1"/>
  <c r="L564" i="15" a="1"/>
  <c r="L564" i="15" s="1"/>
  <c r="L565" i="15" a="1"/>
  <c r="L565" i="15" s="1"/>
  <c r="L566" i="15" a="1"/>
  <c r="L566" i="15" s="1"/>
  <c r="L567" i="15" a="1"/>
  <c r="L567" i="15" s="1"/>
  <c r="L568" i="15" a="1"/>
  <c r="L568" i="15" s="1"/>
  <c r="L569" i="15" a="1"/>
  <c r="L569" i="15" s="1"/>
  <c r="L570" i="15" a="1"/>
  <c r="L570" i="15" s="1"/>
  <c r="L571" i="15" a="1"/>
  <c r="L571" i="15" s="1"/>
  <c r="L572" i="15" a="1"/>
  <c r="L572" i="15" s="1"/>
  <c r="L573" i="15" a="1"/>
  <c r="L573" i="15" s="1"/>
  <c r="L574" i="15" a="1"/>
  <c r="L574" i="15" s="1"/>
  <c r="L575" i="15" a="1"/>
  <c r="L575" i="15" s="1"/>
  <c r="L576" i="15" a="1"/>
  <c r="L576" i="15" s="1"/>
  <c r="L577" i="15" a="1"/>
  <c r="L577" i="15" s="1"/>
  <c r="L578" i="15" a="1"/>
  <c r="L578" i="15" s="1"/>
  <c r="L579" i="15" a="1"/>
  <c r="L579" i="15" s="1"/>
  <c r="L580" i="15" a="1"/>
  <c r="L580" i="15" s="1"/>
  <c r="L581" i="15" a="1"/>
  <c r="L581" i="15" s="1"/>
  <c r="L582" i="15" a="1"/>
  <c r="L582" i="15" s="1"/>
  <c r="L583" i="15" a="1"/>
  <c r="L583" i="15" s="1"/>
  <c r="L584" i="15" a="1"/>
  <c r="L584" i="15" s="1"/>
  <c r="L585" i="15" a="1"/>
  <c r="L585" i="15" s="1"/>
  <c r="L586" i="15" a="1"/>
  <c r="L586" i="15" s="1"/>
  <c r="L587" i="15" a="1"/>
  <c r="L587" i="15" s="1"/>
  <c r="L588" i="15" a="1"/>
  <c r="L588" i="15" s="1"/>
  <c r="L589" i="15" a="1"/>
  <c r="L589" i="15" s="1"/>
  <c r="L590" i="15" a="1"/>
  <c r="L590" i="15" s="1"/>
  <c r="L591" i="15" a="1"/>
  <c r="L591" i="15" s="1"/>
  <c r="L592" i="15" a="1"/>
  <c r="L592" i="15" s="1"/>
  <c r="L593" i="15" a="1"/>
  <c r="L593" i="15" s="1"/>
  <c r="L594" i="15" a="1"/>
  <c r="L594" i="15" s="1"/>
  <c r="L595" i="15" a="1"/>
  <c r="L595" i="15" s="1"/>
  <c r="L596" i="15" a="1"/>
  <c r="L596" i="15" s="1"/>
  <c r="L597" i="15" a="1"/>
  <c r="L597" i="15" s="1"/>
  <c r="L598" i="15" a="1"/>
  <c r="L598" i="15" s="1"/>
  <c r="L599" i="15" a="1"/>
  <c r="L599" i="15" s="1"/>
  <c r="L600" i="15" a="1"/>
  <c r="L600" i="15" s="1"/>
  <c r="L601" i="15" a="1"/>
  <c r="L601" i="15" s="1"/>
  <c r="L602" i="15" a="1"/>
  <c r="L602" i="15" s="1"/>
  <c r="L603" i="15" a="1"/>
  <c r="L603" i="15" s="1"/>
  <c r="L604" i="15" a="1"/>
  <c r="L604" i="15" s="1"/>
  <c r="L605" i="15" a="1"/>
  <c r="L605" i="15" s="1"/>
  <c r="L606" i="15" a="1"/>
  <c r="L606" i="15" s="1"/>
  <c r="L607" i="15" a="1"/>
  <c r="L607" i="15" s="1"/>
  <c r="L608" i="15" a="1"/>
  <c r="L608" i="15" s="1"/>
  <c r="L609" i="15" a="1"/>
  <c r="L609" i="15" s="1"/>
  <c r="L610" i="15" a="1"/>
  <c r="L610" i="15" s="1"/>
  <c r="L611" i="15" a="1"/>
  <c r="L611" i="15" s="1"/>
  <c r="L612" i="15" a="1"/>
  <c r="L612" i="15" s="1"/>
  <c r="L613" i="15" a="1"/>
  <c r="L613" i="15" s="1"/>
  <c r="L614" i="15" a="1"/>
  <c r="L614" i="15" s="1"/>
  <c r="L615" i="15" a="1"/>
  <c r="L615" i="15" s="1"/>
  <c r="L616" i="15" a="1"/>
  <c r="L616" i="15" s="1"/>
  <c r="L617" i="15" a="1"/>
  <c r="L617" i="15" s="1"/>
  <c r="L618" i="15" a="1"/>
  <c r="L618" i="15" s="1"/>
  <c r="L619" i="15" a="1"/>
  <c r="L619" i="15" s="1"/>
  <c r="L620" i="15" a="1"/>
  <c r="L620" i="15" s="1"/>
  <c r="L621" i="15" a="1"/>
  <c r="L621" i="15" s="1"/>
  <c r="L622" i="15" a="1"/>
  <c r="L622" i="15" s="1"/>
  <c r="L623" i="15" a="1"/>
  <c r="L623" i="15" s="1"/>
  <c r="L624" i="15" a="1"/>
  <c r="L624" i="15" s="1"/>
  <c r="L625" i="15" a="1"/>
  <c r="L625" i="15" s="1"/>
  <c r="L654" i="15" a="1"/>
  <c r="L654" i="15" s="1"/>
  <c r="L656" i="15" a="1"/>
  <c r="L656" i="15" s="1"/>
  <c r="L657" i="15" a="1"/>
  <c r="L657" i="15" s="1"/>
  <c r="L662" i="15" a="1"/>
  <c r="L662" i="15" s="1"/>
  <c r="L664" i="15" a="1"/>
  <c r="L664" i="15" s="1"/>
  <c r="L669" i="15" a="1"/>
  <c r="L669" i="15" s="1"/>
  <c r="L670" i="15" a="1"/>
  <c r="L670" i="15" s="1"/>
  <c r="L671" i="15" a="1"/>
  <c r="L671" i="15" s="1"/>
  <c r="L672" i="15" a="1"/>
  <c r="L672" i="15" s="1"/>
  <c r="L678" i="15" a="1"/>
  <c r="L678" i="15" s="1"/>
  <c r="L685" i="15" a="1"/>
  <c r="L685" i="15" s="1"/>
  <c r="L686" i="15" a="1"/>
  <c r="L686" i="15" s="1"/>
  <c r="L688" i="15" a="1"/>
  <c r="L688" i="15" s="1"/>
  <c r="L689" i="15" a="1"/>
  <c r="L689" i="15" s="1"/>
  <c r="L690" i="15" a="1"/>
  <c r="L690" i="15" s="1"/>
  <c r="L691" i="15" a="1"/>
  <c r="L691" i="15" s="1"/>
  <c r="L692" i="15" a="1"/>
  <c r="L692" i="15" s="1"/>
  <c r="L693" i="15" a="1"/>
  <c r="L693" i="15" s="1"/>
  <c r="L694" i="15" a="1"/>
  <c r="L694" i="15" s="1"/>
  <c r="L698" i="15" a="1"/>
  <c r="L698" i="15" s="1"/>
  <c r="L701" i="15" a="1"/>
  <c r="L701" i="15" s="1"/>
  <c r="L704" i="15" a="1"/>
  <c r="L704" i="15" s="1"/>
  <c r="U5" i="23" a="1"/>
  <c r="U5" i="23" s="1"/>
  <c r="U11" i="23" a="1"/>
  <c r="U11" i="23" s="1"/>
  <c r="U18" i="23" a="1"/>
  <c r="U18" i="23" s="1"/>
  <c r="U39" i="23" a="1"/>
  <c r="U39" i="23" s="1"/>
  <c r="U36" i="23" a="1"/>
  <c r="U36" i="23" s="1"/>
  <c r="U15" i="23" a="1"/>
  <c r="U15" i="23" s="1"/>
  <c r="U16" i="23" a="1"/>
  <c r="U16" i="23" s="1"/>
  <c r="U19" i="23" a="1"/>
  <c r="U19" i="23" s="1"/>
  <c r="U20" i="23" a="1"/>
  <c r="U20" i="23" s="1"/>
  <c r="U29" i="23" a="1"/>
  <c r="U29" i="23" s="1"/>
  <c r="U12" i="23" a="1"/>
  <c r="U12" i="23" s="1"/>
  <c r="U28" i="23" a="1"/>
  <c r="U28" i="23" s="1"/>
  <c r="U9" i="23" a="1"/>
  <c r="U9" i="23" s="1"/>
  <c r="U85" i="23" a="1"/>
  <c r="U85" i="23" s="1"/>
  <c r="V6" i="21" a="1"/>
  <c r="V6" i="21" s="1"/>
  <c r="V2" i="21" a="1"/>
  <c r="V2" i="21" s="1"/>
  <c r="V8" i="21" a="1"/>
  <c r="V8" i="21" s="1"/>
  <c r="V3" i="21" a="1"/>
  <c r="V3" i="21" s="1"/>
  <c r="V4" i="21" a="1"/>
  <c r="V4" i="21" s="1"/>
  <c r="V5" i="21" a="1"/>
  <c r="V5" i="21" s="1"/>
  <c r="V9" i="21" a="1"/>
  <c r="V9" i="21" s="1"/>
  <c r="V10" i="21" a="1"/>
  <c r="V10" i="21" s="1"/>
  <c r="V11" i="21" a="1"/>
  <c r="V11" i="21" s="1"/>
  <c r="V12" i="21" a="1"/>
  <c r="V12" i="21" s="1"/>
  <c r="V13" i="21" a="1"/>
  <c r="V13" i="21" s="1"/>
  <c r="V14" i="21" a="1"/>
  <c r="V14" i="21" s="1"/>
  <c r="V15" i="21" a="1"/>
  <c r="V15" i="21" s="1"/>
  <c r="V16" i="21" a="1"/>
  <c r="V16" i="21" s="1"/>
  <c r="V18" i="21" a="1"/>
  <c r="V18" i="21" s="1"/>
  <c r="V17" i="21" a="1"/>
  <c r="V17" i="21" s="1"/>
  <c r="V19" i="21" a="1"/>
  <c r="V19" i="21" s="1"/>
  <c r="V21" i="21" a="1"/>
  <c r="V21" i="21" s="1"/>
  <c r="V22" i="21" a="1"/>
  <c r="V22" i="21" s="1"/>
  <c r="V23" i="21" a="1"/>
  <c r="V23" i="21" s="1"/>
  <c r="V24" i="21" a="1"/>
  <c r="V24" i="21" s="1"/>
  <c r="V25" i="21" a="1"/>
  <c r="V25" i="21" s="1"/>
  <c r="V26" i="21" a="1"/>
  <c r="V26" i="21" s="1"/>
  <c r="V27" i="21" a="1"/>
  <c r="V27" i="21" s="1"/>
  <c r="V28" i="21" a="1"/>
  <c r="V28" i="21" s="1"/>
  <c r="V30" i="21" a="1"/>
  <c r="V30" i="21" s="1"/>
  <c r="V32" i="21" a="1"/>
  <c r="V32" i="21" s="1"/>
  <c r="V33" i="21" a="1"/>
  <c r="V33" i="21" s="1"/>
  <c r="V29" i="21" a="1"/>
  <c r="V29" i="21" s="1"/>
  <c r="V34" i="21" a="1"/>
  <c r="V34" i="21" s="1"/>
  <c r="V36" i="21" a="1"/>
  <c r="V36" i="21" s="1"/>
  <c r="V37" i="21" a="1"/>
  <c r="V37" i="21" s="1"/>
  <c r="V39" i="21" a="1"/>
  <c r="V39" i="21" s="1"/>
  <c r="V38" i="21" a="1"/>
  <c r="V38" i="21" s="1"/>
  <c r="V41" i="21" a="1"/>
  <c r="V41" i="21" s="1"/>
  <c r="V42" i="21" a="1"/>
  <c r="V42" i="21" s="1"/>
  <c r="V44" i="21" a="1"/>
  <c r="V44" i="21" s="1"/>
  <c r="V53" i="21" a="1"/>
  <c r="V53" i="21" s="1"/>
  <c r="V57" i="21" a="1"/>
  <c r="V57" i="21" s="1"/>
  <c r="V64" i="21" a="1"/>
  <c r="V64" i="21" s="1"/>
  <c r="V61" i="21" a="1"/>
  <c r="V61" i="21" s="1"/>
  <c r="V65" i="21" a="1"/>
  <c r="V65" i="21" s="1"/>
  <c r="V66" i="21" a="1"/>
  <c r="V66" i="21" s="1"/>
  <c r="V67" i="21" a="1"/>
  <c r="V67" i="21" s="1"/>
  <c r="V70" i="21" a="1"/>
  <c r="V70" i="21" s="1"/>
  <c r="V72" i="21" a="1"/>
  <c r="V72" i="21" s="1"/>
  <c r="V74" i="21" a="1"/>
  <c r="V74" i="21" s="1"/>
  <c r="V73" i="21" a="1"/>
  <c r="V73" i="21" s="1"/>
  <c r="V76" i="21" a="1"/>
  <c r="V76" i="21" s="1"/>
  <c r="V77" i="21" a="1"/>
  <c r="V77" i="21" s="1"/>
  <c r="V78" i="21" a="1"/>
  <c r="V78" i="21" s="1"/>
  <c r="V102" i="21" a="1"/>
  <c r="V102" i="21" s="1"/>
  <c r="V79" i="21" a="1"/>
  <c r="V79" i="21" s="1"/>
  <c r="V80" i="21" a="1"/>
  <c r="V80" i="21" s="1"/>
  <c r="V122" i="21" a="1"/>
  <c r="V122" i="21" s="1"/>
  <c r="V123" i="21" a="1"/>
  <c r="V123" i="21" s="1"/>
  <c r="Q2" i="20" a="1"/>
  <c r="Q2" i="20" s="1"/>
  <c r="Q3" i="20" a="1"/>
  <c r="Q3" i="20" s="1"/>
  <c r="Q4" i="20" a="1"/>
  <c r="Q4" i="20" s="1"/>
  <c r="Q5" i="20" a="1"/>
  <c r="Q5" i="20" s="1"/>
  <c r="Q6" i="20" a="1"/>
  <c r="Q6" i="20" s="1"/>
  <c r="Q7" i="20" a="1"/>
  <c r="Q7" i="20" s="1"/>
  <c r="Q8" i="20" a="1"/>
  <c r="Q8" i="20" s="1"/>
  <c r="Q9" i="20" a="1"/>
  <c r="Q9" i="20" s="1"/>
  <c r="Q10" i="20" a="1"/>
  <c r="Q10" i="20" s="1"/>
  <c r="Q11" i="20" a="1"/>
  <c r="Q11" i="20" s="1"/>
  <c r="Q12" i="20" a="1"/>
  <c r="Q12" i="20" s="1"/>
  <c r="Q13" i="20" a="1"/>
  <c r="Q13" i="20" s="1"/>
  <c r="Q14" i="20" a="1"/>
  <c r="Q14" i="20" s="1"/>
  <c r="Q15" i="20" a="1"/>
  <c r="Q15" i="20" s="1"/>
  <c r="Q16" i="20" a="1"/>
  <c r="Q16" i="20" s="1"/>
  <c r="Q17" i="20" a="1"/>
  <c r="Q17" i="20" s="1"/>
  <c r="Q18" i="20" a="1"/>
  <c r="Q18" i="20" s="1"/>
  <c r="Q19" i="20" a="1"/>
  <c r="Q19" i="20" s="1"/>
  <c r="Q20" i="20" a="1"/>
  <c r="Q20" i="20" s="1"/>
  <c r="Q21" i="20" a="1"/>
  <c r="Q21" i="20" s="1"/>
  <c r="Q22" i="20" a="1"/>
  <c r="Q22" i="20" s="1"/>
  <c r="Q23" i="20" a="1"/>
  <c r="Q23" i="20" s="1"/>
  <c r="Q24" i="20" a="1"/>
  <c r="Q24" i="20" s="1"/>
  <c r="Q25" i="20" a="1"/>
  <c r="Q25" i="20" s="1"/>
  <c r="Q26" i="20" a="1"/>
  <c r="Q26" i="20" s="1"/>
  <c r="Q27" i="20" a="1"/>
  <c r="Q27" i="20" s="1"/>
  <c r="Q28" i="20" a="1"/>
  <c r="Q28" i="20" s="1"/>
  <c r="Q29" i="20" a="1"/>
  <c r="Q29" i="20" s="1"/>
  <c r="Q30" i="20" a="1"/>
  <c r="Q30" i="20" s="1"/>
  <c r="Q31" i="20" a="1"/>
  <c r="Q31" i="20" s="1"/>
  <c r="Q32" i="20" a="1"/>
  <c r="Q32" i="20" s="1"/>
  <c r="Q33" i="20" a="1"/>
  <c r="Q33" i="20" s="1"/>
  <c r="Q34" i="20" a="1"/>
  <c r="Q34" i="20" s="1"/>
  <c r="Q36" i="20" a="1"/>
  <c r="Q36" i="20" s="1"/>
  <c r="Q37" i="20" a="1"/>
  <c r="Q37" i="20" s="1"/>
  <c r="Q39" i="20" a="1"/>
  <c r="Q39" i="20" s="1"/>
  <c r="Q43" i="20" a="1"/>
  <c r="Q43" i="20" s="1"/>
  <c r="Q44" i="20" a="1"/>
  <c r="Q44" i="20" s="1"/>
  <c r="Q45" i="20" a="1"/>
  <c r="Q45" i="20" s="1"/>
  <c r="Q46" i="20" a="1"/>
  <c r="Q46" i="20" s="1"/>
  <c r="Q47" i="20" a="1"/>
  <c r="Q47" i="20" s="1"/>
  <c r="Q48" i="20" a="1"/>
  <c r="Q48" i="20" s="1"/>
  <c r="Q49" i="20" a="1"/>
  <c r="Q49" i="20" s="1"/>
  <c r="Q50" i="20" a="1"/>
  <c r="Q50" i="20" s="1"/>
  <c r="Q51" i="20" a="1"/>
  <c r="Q51" i="20" s="1"/>
  <c r="Q52" i="20" a="1"/>
  <c r="Q52" i="20" s="1"/>
  <c r="Q53" i="20" a="1"/>
  <c r="Q53" i="20" s="1"/>
  <c r="Q54" i="20" a="1"/>
  <c r="Q54" i="20" s="1"/>
  <c r="Q55" i="20" a="1"/>
  <c r="Q55" i="20" s="1"/>
  <c r="Q56" i="20" a="1"/>
  <c r="Q56" i="20" s="1"/>
  <c r="Q57" i="20" a="1"/>
  <c r="Q57" i="20" s="1"/>
  <c r="Q58" i="20" a="1"/>
  <c r="Q58" i="20" s="1"/>
  <c r="Q62" i="20" a="1"/>
  <c r="Q62" i="20" s="1"/>
  <c r="Q65" i="20" a="1"/>
  <c r="Q65" i="20" s="1"/>
  <c r="Q71" i="20" a="1"/>
  <c r="Q71" i="20" s="1"/>
  <c r="Q70" i="20" a="1"/>
  <c r="Q70" i="20" s="1"/>
  <c r="Q72" i="20" a="1"/>
  <c r="Q72" i="20" s="1"/>
  <c r="Q73" i="20" a="1"/>
  <c r="Q73" i="20" s="1"/>
  <c r="Q75" i="20" a="1"/>
  <c r="Q75" i="20" s="1"/>
  <c r="Q76" i="20" a="1"/>
  <c r="Q76" i="20" s="1"/>
  <c r="Q77" i="20" a="1"/>
  <c r="Q77" i="20" s="1"/>
  <c r="Q78" i="20" a="1"/>
  <c r="Q78" i="20" s="1"/>
  <c r="Q79" i="20" a="1"/>
  <c r="Q79" i="20" s="1"/>
  <c r="Q80" i="20" a="1"/>
  <c r="Q80" i="20" s="1"/>
  <c r="Q81" i="20" a="1"/>
  <c r="Q81" i="20" s="1"/>
  <c r="Q82" i="20" a="1"/>
  <c r="Q82" i="20" s="1"/>
  <c r="Q83" i="20" a="1"/>
  <c r="Q83" i="20" s="1"/>
  <c r="Q85" i="20" a="1"/>
  <c r="Q85" i="20" s="1"/>
  <c r="Q86" i="20" a="1"/>
  <c r="Q86" i="20" s="1"/>
  <c r="Q87" i="20" a="1"/>
  <c r="Q87" i="20" s="1"/>
  <c r="Q88" i="20" a="1"/>
  <c r="Q88" i="20" s="1"/>
  <c r="Q89" i="20" a="1"/>
  <c r="Q89" i="20" s="1"/>
  <c r="Q90" i="20" a="1"/>
  <c r="Q90" i="20" s="1"/>
  <c r="Q91" i="20" a="1"/>
  <c r="Q91" i="20" s="1"/>
  <c r="Q92" i="20" a="1"/>
  <c r="Q92" i="20" s="1"/>
  <c r="Q93" i="20" a="1"/>
  <c r="Q93" i="20" s="1"/>
  <c r="Q94" i="20" a="1"/>
  <c r="Q94" i="20" s="1"/>
  <c r="Q95" i="20" a="1"/>
  <c r="Q95" i="20" s="1"/>
  <c r="Q96" i="20" a="1"/>
  <c r="Q96" i="20" s="1"/>
  <c r="Q97" i="20" a="1"/>
  <c r="Q97" i="20" s="1"/>
  <c r="Q98" i="20" a="1"/>
  <c r="Q98" i="20" s="1"/>
  <c r="Q99" i="20" a="1"/>
  <c r="Q99" i="20" s="1"/>
  <c r="Q100" i="20" a="1"/>
  <c r="Q100" i="20" s="1"/>
  <c r="Q101" i="20" a="1"/>
  <c r="Q101" i="20" s="1"/>
  <c r="Q102" i="20" a="1"/>
  <c r="Q102" i="20" s="1"/>
  <c r="Q103" i="20" a="1"/>
  <c r="Q103" i="20" s="1"/>
  <c r="Q104" i="20" a="1"/>
  <c r="Q104" i="20" s="1"/>
  <c r="Q105" i="20" a="1"/>
  <c r="Q105" i="20" s="1"/>
  <c r="Q106" i="20" a="1"/>
  <c r="Q106" i="20" s="1"/>
  <c r="Q107" i="20" a="1"/>
  <c r="Q107" i="20" s="1"/>
  <c r="Q108" i="20" a="1"/>
  <c r="Q108" i="20" s="1"/>
  <c r="Q109" i="20" a="1"/>
  <c r="Q109" i="20" s="1"/>
  <c r="Q110" i="20" a="1"/>
  <c r="Q110" i="20" s="1"/>
  <c r="Q111" i="20" a="1"/>
  <c r="Q111" i="20" s="1"/>
  <c r="Q112" i="20" a="1"/>
  <c r="Q112" i="20" s="1"/>
  <c r="Q113" i="20" a="1"/>
  <c r="Q113" i="20" s="1"/>
  <c r="Q114" i="20" a="1"/>
  <c r="Q114" i="20" s="1"/>
  <c r="Q115" i="20" a="1"/>
  <c r="Q115" i="20" s="1"/>
  <c r="Q116" i="20" a="1"/>
  <c r="Q116" i="20" s="1"/>
  <c r="Q117" i="20" a="1"/>
  <c r="Q117" i="20" s="1"/>
  <c r="Q119" i="20" a="1"/>
  <c r="Q119" i="20" s="1"/>
  <c r="Q121" i="20" a="1"/>
  <c r="Q121" i="20" s="1"/>
  <c r="Q122" i="20" a="1"/>
  <c r="Q122" i="20" s="1"/>
  <c r="Q123" i="20" a="1"/>
  <c r="Q123" i="20" s="1"/>
  <c r="Q124" i="20" a="1"/>
  <c r="Q124" i="20" s="1"/>
  <c r="Q125" i="20" a="1"/>
  <c r="Q125" i="20" s="1"/>
  <c r="Q126" i="20" a="1"/>
  <c r="Q126" i="20" s="1"/>
  <c r="Q127" i="20" a="1"/>
  <c r="Q127" i="20" s="1"/>
  <c r="Q129" i="20" a="1"/>
  <c r="Q129" i="20" s="1"/>
  <c r="Q130" i="20" a="1"/>
  <c r="Q130" i="20" s="1"/>
  <c r="Q131" i="20" a="1"/>
  <c r="Q131" i="20" s="1"/>
  <c r="Q132" i="20" a="1"/>
  <c r="Q132" i="20" s="1"/>
  <c r="Q133" i="20" a="1"/>
  <c r="Q133" i="20" s="1"/>
  <c r="Q134" i="20" a="1"/>
  <c r="Q134" i="20" s="1"/>
  <c r="Q135" i="20" a="1"/>
  <c r="Q135" i="20" s="1"/>
  <c r="Q136" i="20" a="1"/>
  <c r="Q136" i="20" s="1"/>
  <c r="Q137" i="20" a="1"/>
  <c r="Q137" i="20" s="1"/>
  <c r="Q138" i="20" a="1"/>
  <c r="Q138" i="20" s="1"/>
  <c r="Q139" i="20" a="1"/>
  <c r="Q139" i="20" s="1"/>
  <c r="Q140" i="20" a="1"/>
  <c r="Q140" i="20" s="1"/>
  <c r="Q141" i="20" a="1"/>
  <c r="Q141" i="20" s="1"/>
  <c r="Q142" i="20" a="1"/>
  <c r="Q142" i="20" s="1"/>
  <c r="Q143" i="20" a="1"/>
  <c r="Q143" i="20" s="1"/>
  <c r="Q144" i="20" a="1"/>
  <c r="Q144" i="20" s="1"/>
  <c r="Q145" i="20" a="1"/>
  <c r="Q145" i="20" s="1"/>
  <c r="Q146" i="20" a="1"/>
  <c r="Q146" i="20" s="1"/>
  <c r="Q147" i="20" a="1"/>
  <c r="Q147" i="20" s="1"/>
  <c r="Q148" i="20" a="1"/>
  <c r="Q148" i="20" s="1"/>
  <c r="Q149" i="20" a="1"/>
  <c r="Q149" i="20" s="1"/>
  <c r="Q150" i="20" a="1"/>
  <c r="Q150" i="20" s="1"/>
  <c r="Q151" i="20" a="1"/>
  <c r="Q151" i="20" s="1"/>
  <c r="Q152" i="20" a="1"/>
  <c r="Q152" i="20" s="1"/>
  <c r="Q153" i="20" a="1"/>
  <c r="Q153" i="20" s="1"/>
  <c r="Q657" i="20" a="1"/>
  <c r="Q657" i="20" s="1"/>
  <c r="Q154" i="20" a="1"/>
  <c r="Q154" i="20" s="1"/>
  <c r="Q155" i="20" a="1"/>
  <c r="Q155" i="20" s="1"/>
  <c r="Q156" i="20" a="1"/>
  <c r="Q156" i="20" s="1"/>
  <c r="Q157" i="20" a="1"/>
  <c r="Q157" i="20" s="1"/>
  <c r="Q158" i="20" a="1"/>
  <c r="Q158" i="20" s="1"/>
  <c r="Q159" i="20" a="1"/>
  <c r="Q159" i="20" s="1"/>
  <c r="Q160" i="20" a="1"/>
  <c r="Q160" i="20" s="1"/>
  <c r="Q161" i="20" a="1"/>
  <c r="Q161" i="20" s="1"/>
  <c r="Q162" i="20" a="1"/>
  <c r="Q162" i="20" s="1"/>
  <c r="Q163" i="20" a="1"/>
  <c r="Q163" i="20" s="1"/>
  <c r="Q164" i="20" a="1"/>
  <c r="Q164" i="20" s="1"/>
  <c r="Q165" i="20" a="1"/>
  <c r="Q165" i="20" s="1"/>
  <c r="Q166" i="20" a="1"/>
  <c r="Q166" i="20" s="1"/>
  <c r="Q167" i="20" a="1"/>
  <c r="Q167" i="20" s="1"/>
  <c r="Q168" i="20" a="1"/>
  <c r="Q168" i="20" s="1"/>
  <c r="Q169" i="20" a="1"/>
  <c r="Q169" i="20" s="1"/>
  <c r="Q170" i="20" a="1"/>
  <c r="Q170" i="20" s="1"/>
  <c r="Q171" i="20" a="1"/>
  <c r="Q171" i="20" s="1"/>
  <c r="Q172" i="20" a="1"/>
  <c r="Q172" i="20" s="1"/>
  <c r="Q173" i="20" a="1"/>
  <c r="Q173" i="20" s="1"/>
  <c r="Q174" i="20" a="1"/>
  <c r="Q174" i="20" s="1"/>
  <c r="Q175" i="20" a="1"/>
  <c r="Q175" i="20" s="1"/>
  <c r="Q176" i="20" a="1"/>
  <c r="Q176" i="20" s="1"/>
  <c r="Q177" i="20" a="1"/>
  <c r="Q177" i="20" s="1"/>
  <c r="Q178" i="20" a="1"/>
  <c r="Q178" i="20" s="1"/>
  <c r="Q179" i="20" a="1"/>
  <c r="Q179" i="20" s="1"/>
  <c r="Q180" i="20" a="1"/>
  <c r="Q180" i="20" s="1"/>
  <c r="Q181" i="20" a="1"/>
  <c r="Q181" i="20" s="1"/>
  <c r="Q182" i="20" a="1"/>
  <c r="Q182" i="20" s="1"/>
  <c r="Q183" i="20" a="1"/>
  <c r="Q183" i="20" s="1"/>
  <c r="Q184" i="20" a="1"/>
  <c r="Q184" i="20" s="1"/>
  <c r="Q185" i="20" a="1"/>
  <c r="Q185" i="20" s="1"/>
  <c r="Q186" i="20" a="1"/>
  <c r="Q186" i="20" s="1"/>
  <c r="Q187" i="20" a="1"/>
  <c r="Q187" i="20" s="1"/>
  <c r="Q188" i="20" a="1"/>
  <c r="Q188" i="20" s="1"/>
  <c r="Q189" i="20" a="1"/>
  <c r="Q189" i="20" s="1"/>
  <c r="Q190" i="20" a="1"/>
  <c r="Q190" i="20" s="1"/>
  <c r="Q191" i="20" a="1"/>
  <c r="Q191" i="20" s="1"/>
  <c r="Q192" i="20" a="1"/>
  <c r="Q192" i="20" s="1"/>
  <c r="Q193" i="20" a="1"/>
  <c r="Q193" i="20" s="1"/>
  <c r="Q194" i="20" a="1"/>
  <c r="Q194" i="20" s="1"/>
  <c r="Q195" i="20" a="1"/>
  <c r="Q195" i="20" s="1"/>
  <c r="Q196" i="20" a="1"/>
  <c r="Q196" i="20" s="1"/>
  <c r="Q197" i="20" a="1"/>
  <c r="Q197" i="20" s="1"/>
  <c r="Q198" i="20" a="1"/>
  <c r="Q198" i="20" s="1"/>
  <c r="Q199" i="20" a="1"/>
  <c r="Q199" i="20" s="1"/>
  <c r="Q200" i="20" a="1"/>
  <c r="Q200" i="20" s="1"/>
  <c r="Q201" i="20" a="1"/>
  <c r="Q201" i="20" s="1"/>
  <c r="Q202" i="20" a="1"/>
  <c r="Q202" i="20" s="1"/>
  <c r="Q203" i="20" a="1"/>
  <c r="Q203" i="20" s="1"/>
  <c r="Q204" i="20" a="1"/>
  <c r="Q204" i="20" s="1"/>
  <c r="Q205" i="20" a="1"/>
  <c r="Q205" i="20" s="1"/>
  <c r="Q206" i="20" a="1"/>
  <c r="Q206" i="20" s="1"/>
  <c r="Q207" i="20" a="1"/>
  <c r="Q207" i="20" s="1"/>
  <c r="Q208" i="20" a="1"/>
  <c r="Q208" i="20" s="1"/>
  <c r="Q209" i="20" a="1"/>
  <c r="Q209" i="20" s="1"/>
  <c r="Q210" i="20" a="1"/>
  <c r="Q210" i="20" s="1"/>
  <c r="Q211" i="20" a="1"/>
  <c r="Q211" i="20" s="1"/>
  <c r="Q212" i="20" a="1"/>
  <c r="Q212" i="20" s="1"/>
  <c r="Q213" i="20" a="1"/>
  <c r="Q213" i="20" s="1"/>
  <c r="Q214" i="20" a="1"/>
  <c r="Q214" i="20" s="1"/>
  <c r="Q215" i="20" a="1"/>
  <c r="Q215" i="20" s="1"/>
  <c r="Q216" i="20" a="1"/>
  <c r="Q216" i="20" s="1"/>
  <c r="Q217" i="20" a="1"/>
  <c r="Q217" i="20" s="1"/>
  <c r="Q218" i="20" a="1"/>
  <c r="Q218" i="20" s="1"/>
  <c r="Q219" i="20" a="1"/>
  <c r="Q219" i="20" s="1"/>
  <c r="Q220" i="20" a="1"/>
  <c r="Q220" i="20" s="1"/>
  <c r="Q221" i="20" a="1"/>
  <c r="Q221" i="20" s="1"/>
  <c r="Q222" i="20" a="1"/>
  <c r="Q222" i="20" s="1"/>
  <c r="Q223" i="20" a="1"/>
  <c r="Q223" i="20" s="1"/>
  <c r="Q224" i="20" a="1"/>
  <c r="Q224" i="20" s="1"/>
  <c r="Q225" i="20" a="1"/>
  <c r="Q225" i="20" s="1"/>
  <c r="Q226" i="20" a="1"/>
  <c r="Q226" i="20" s="1"/>
  <c r="Q227" i="20" a="1"/>
  <c r="Q227" i="20" s="1"/>
  <c r="Q228" i="20" a="1"/>
  <c r="Q228" i="20" s="1"/>
  <c r="Q229" i="20" a="1"/>
  <c r="Q229" i="20" s="1"/>
  <c r="Q230" i="20" a="1"/>
  <c r="Q230" i="20" s="1"/>
  <c r="Q231" i="20" a="1"/>
  <c r="Q231" i="20" s="1"/>
  <c r="Q232" i="20" a="1"/>
  <c r="Q232" i="20" s="1"/>
  <c r="Q233" i="20" a="1"/>
  <c r="Q233" i="20" s="1"/>
  <c r="Q234" i="20" a="1"/>
  <c r="Q234" i="20" s="1"/>
  <c r="Q235" i="20" a="1"/>
  <c r="Q235" i="20" s="1"/>
  <c r="Q236" i="20" a="1"/>
  <c r="Q236" i="20" s="1"/>
  <c r="Q237" i="20" a="1"/>
  <c r="Q237" i="20" s="1"/>
  <c r="Q238" i="20" a="1"/>
  <c r="Q238" i="20" s="1"/>
  <c r="Q239" i="20" a="1"/>
  <c r="Q239" i="20" s="1"/>
  <c r="Q240" i="20" a="1"/>
  <c r="Q240" i="20" s="1"/>
  <c r="Q241" i="20" a="1"/>
  <c r="Q241" i="20" s="1"/>
  <c r="Q242" i="20" a="1"/>
  <c r="Q242" i="20" s="1"/>
  <c r="Q243" i="20" a="1"/>
  <c r="Q243" i="20" s="1"/>
  <c r="Q244" i="20" a="1"/>
  <c r="Q244" i="20" s="1"/>
  <c r="Q245" i="20" a="1"/>
  <c r="Q245" i="20" s="1"/>
  <c r="Q246" i="20" a="1"/>
  <c r="Q246" i="20" s="1"/>
  <c r="Q247" i="20" a="1"/>
  <c r="Q247" i="20" s="1"/>
  <c r="Q248" i="20" a="1"/>
  <c r="Q248" i="20" s="1"/>
  <c r="Q249" i="20" a="1"/>
  <c r="Q249" i="20" s="1"/>
  <c r="Q250" i="20" a="1"/>
  <c r="Q250" i="20" s="1"/>
  <c r="Q251" i="20" a="1"/>
  <c r="Q251" i="20" s="1"/>
  <c r="Q252" i="20" a="1"/>
  <c r="Q252" i="20" s="1"/>
  <c r="Q253" i="20" a="1"/>
  <c r="Q253" i="20" s="1"/>
  <c r="Q254" i="20" a="1"/>
  <c r="Q254" i="20" s="1"/>
  <c r="Q255" i="20" a="1"/>
  <c r="Q255" i="20" s="1"/>
  <c r="Q256" i="20" a="1"/>
  <c r="Q256" i="20" s="1"/>
  <c r="Q257" i="20" a="1"/>
  <c r="Q257" i="20" s="1"/>
  <c r="Q258" i="20" a="1"/>
  <c r="Q258" i="20" s="1"/>
  <c r="Q259" i="20" a="1"/>
  <c r="Q259" i="20" s="1"/>
  <c r="Q260" i="20" a="1"/>
  <c r="Q260" i="20" s="1"/>
  <c r="Q261" i="20" a="1"/>
  <c r="Q261" i="20" s="1"/>
  <c r="Q262" i="20" a="1"/>
  <c r="Q262" i="20" s="1"/>
  <c r="Q263" i="20" a="1"/>
  <c r="Q263" i="20" s="1"/>
  <c r="Q264" i="20" a="1"/>
  <c r="Q264" i="20" s="1"/>
  <c r="Q265" i="20" a="1"/>
  <c r="Q265" i="20" s="1"/>
  <c r="Q266" i="20" a="1"/>
  <c r="Q266" i="20" s="1"/>
  <c r="Q267" i="20" a="1"/>
  <c r="Q267" i="20" s="1"/>
  <c r="Q268" i="20" a="1"/>
  <c r="Q268" i="20" s="1"/>
  <c r="Q269" i="20" a="1"/>
  <c r="Q269" i="20" s="1"/>
  <c r="Q270" i="20" a="1"/>
  <c r="Q270" i="20" s="1"/>
  <c r="Q271" i="20" a="1"/>
  <c r="Q271" i="20" s="1"/>
  <c r="Q272" i="20" a="1"/>
  <c r="Q272" i="20" s="1"/>
  <c r="Q273" i="20" a="1"/>
  <c r="Q273" i="20" s="1"/>
  <c r="Q274" i="20" a="1"/>
  <c r="Q274" i="20" s="1"/>
  <c r="Q275" i="20" a="1"/>
  <c r="Q275" i="20" s="1"/>
  <c r="Q276" i="20" a="1"/>
  <c r="Q276" i="20" s="1"/>
  <c r="Q277" i="20" a="1"/>
  <c r="Q277" i="20" s="1"/>
  <c r="Q278" i="20" a="1"/>
  <c r="Q278" i="20" s="1"/>
  <c r="Q279" i="20" a="1"/>
  <c r="Q279" i="20" s="1"/>
  <c r="Q280" i="20" a="1"/>
  <c r="Q280" i="20" s="1"/>
  <c r="Q281" i="20" a="1"/>
  <c r="Q281" i="20" s="1"/>
  <c r="Q282" i="20" a="1"/>
  <c r="Q282" i="20" s="1"/>
  <c r="Q283" i="20" a="1"/>
  <c r="Q283" i="20" s="1"/>
  <c r="Q284" i="20" a="1"/>
  <c r="Q284" i="20" s="1"/>
  <c r="Q285" i="20" a="1"/>
  <c r="Q285" i="20" s="1"/>
  <c r="Q286" i="20" a="1"/>
  <c r="Q286" i="20" s="1"/>
  <c r="Q287" i="20" a="1"/>
  <c r="Q287" i="20" s="1"/>
  <c r="Q288" i="20" a="1"/>
  <c r="Q288" i="20" s="1"/>
  <c r="Q289" i="20" a="1"/>
  <c r="Q289" i="20" s="1"/>
  <c r="Q290" i="20" a="1"/>
  <c r="Q290" i="20" s="1"/>
  <c r="Q291" i="20" a="1"/>
  <c r="Q291" i="20" s="1"/>
  <c r="Q292" i="20" a="1"/>
  <c r="Q292" i="20" s="1"/>
  <c r="Q293" i="20" a="1"/>
  <c r="Q293" i="20" s="1"/>
  <c r="Q294" i="20" a="1"/>
  <c r="Q294" i="20" s="1"/>
  <c r="Q295" i="20" a="1"/>
  <c r="Q295" i="20" s="1"/>
  <c r="Q296" i="20" a="1"/>
  <c r="Q296" i="20" s="1"/>
  <c r="Q297" i="20" a="1"/>
  <c r="Q297" i="20" s="1"/>
  <c r="Q298" i="20" a="1"/>
  <c r="Q298" i="20" s="1"/>
  <c r="Q299" i="20" a="1"/>
  <c r="Q299" i="20" s="1"/>
  <c r="Q300" i="20" a="1"/>
  <c r="Q300" i="20" s="1"/>
  <c r="Q301" i="20" a="1"/>
  <c r="Q301" i="20" s="1"/>
  <c r="Q302" i="20" a="1"/>
  <c r="Q302" i="20" s="1"/>
  <c r="Q303" i="20" a="1"/>
  <c r="Q303" i="20" s="1"/>
  <c r="Q304" i="20" a="1"/>
  <c r="Q304" i="20" s="1"/>
  <c r="Q305" i="20" a="1"/>
  <c r="Q305" i="20" s="1"/>
  <c r="Q306" i="20" a="1"/>
  <c r="Q306" i="20" s="1"/>
  <c r="Q307" i="20" a="1"/>
  <c r="Q307" i="20" s="1"/>
  <c r="Q308" i="20" a="1"/>
  <c r="Q308" i="20" s="1"/>
  <c r="Q309" i="20" a="1"/>
  <c r="Q309" i="20" s="1"/>
  <c r="Q310" i="20" a="1"/>
  <c r="Q310" i="20" s="1"/>
  <c r="Q311" i="20" a="1"/>
  <c r="Q311" i="20" s="1"/>
  <c r="Q312" i="20" a="1"/>
  <c r="Q312" i="20" s="1"/>
  <c r="Q313" i="20" a="1"/>
  <c r="Q313" i="20" s="1"/>
  <c r="Q314" i="20" a="1"/>
  <c r="Q314" i="20" s="1"/>
  <c r="Q315" i="20" a="1"/>
  <c r="Q315" i="20" s="1"/>
  <c r="Q316" i="20" a="1"/>
  <c r="Q316" i="20" s="1"/>
  <c r="Q317" i="20" a="1"/>
  <c r="Q317" i="20" s="1"/>
  <c r="Q318" i="20" a="1"/>
  <c r="Q318" i="20" s="1"/>
  <c r="Q319" i="20" a="1"/>
  <c r="Q319" i="20" s="1"/>
  <c r="Q320" i="20" a="1"/>
  <c r="Q320" i="20" s="1"/>
  <c r="Q321" i="20" a="1"/>
  <c r="Q321" i="20" s="1"/>
  <c r="Q322" i="20" a="1"/>
  <c r="Q322" i="20" s="1"/>
  <c r="Q323" i="20" a="1"/>
  <c r="Q323" i="20" s="1"/>
  <c r="Q324" i="20" a="1"/>
  <c r="Q324" i="20" s="1"/>
  <c r="Q325" i="20" a="1"/>
  <c r="Q325" i="20" s="1"/>
  <c r="Q326" i="20" a="1"/>
  <c r="Q326" i="20" s="1"/>
  <c r="Q327" i="20" a="1"/>
  <c r="Q327" i="20" s="1"/>
  <c r="Q328" i="20" a="1"/>
  <c r="Q328" i="20" s="1"/>
  <c r="Q329" i="20" a="1"/>
  <c r="Q329" i="20" s="1"/>
  <c r="Q330" i="20" a="1"/>
  <c r="Q330" i="20" s="1"/>
  <c r="Q331" i="20" a="1"/>
  <c r="Q331" i="20" s="1"/>
  <c r="Q332" i="20" a="1"/>
  <c r="Q332" i="20" s="1"/>
  <c r="Q333" i="20" a="1"/>
  <c r="Q333" i="20" s="1"/>
  <c r="Q334" i="20" a="1"/>
  <c r="Q334" i="20" s="1"/>
  <c r="Q335" i="20" a="1"/>
  <c r="Q335" i="20" s="1"/>
  <c r="Q336" i="20" a="1"/>
  <c r="Q336" i="20" s="1"/>
  <c r="Q337" i="20" a="1"/>
  <c r="Q337" i="20" s="1"/>
  <c r="Q338" i="20" a="1"/>
  <c r="Q338" i="20" s="1"/>
  <c r="Q339" i="20" a="1"/>
  <c r="Q339" i="20" s="1"/>
  <c r="Q340" i="20" a="1"/>
  <c r="Q340" i="20" s="1"/>
  <c r="Q341" i="20" a="1"/>
  <c r="Q341" i="20" s="1"/>
  <c r="Q342" i="20" a="1"/>
  <c r="Q342" i="20" s="1"/>
  <c r="Q343" i="20" a="1"/>
  <c r="Q343" i="20" s="1"/>
  <c r="Q344" i="20" a="1"/>
  <c r="Q344" i="20" s="1"/>
  <c r="Q345" i="20" a="1"/>
  <c r="Q345" i="20" s="1"/>
  <c r="Q346" i="20" a="1"/>
  <c r="Q346" i="20" s="1"/>
  <c r="Q347" i="20" a="1"/>
  <c r="Q347" i="20" s="1"/>
  <c r="Q348" i="20" a="1"/>
  <c r="Q348" i="20" s="1"/>
  <c r="Q349" i="20" a="1"/>
  <c r="Q349" i="20" s="1"/>
  <c r="Q350" i="20" a="1"/>
  <c r="Q350" i="20" s="1"/>
  <c r="Q351" i="20" a="1"/>
  <c r="Q351" i="20" s="1"/>
  <c r="Q352" i="20" a="1"/>
  <c r="Q352" i="20" s="1"/>
  <c r="Q353" i="20" a="1"/>
  <c r="Q353" i="20" s="1"/>
  <c r="Q354" i="20" a="1"/>
  <c r="Q354" i="20" s="1"/>
  <c r="Q355" i="20" a="1"/>
  <c r="Q355" i="20" s="1"/>
  <c r="Q356" i="20" a="1"/>
  <c r="Q356" i="20" s="1"/>
  <c r="Q357" i="20" a="1"/>
  <c r="Q357" i="20" s="1"/>
  <c r="Q358" i="20" a="1"/>
  <c r="Q358" i="20" s="1"/>
  <c r="Q359" i="20" a="1"/>
  <c r="Q359" i="20" s="1"/>
  <c r="Q360" i="20" a="1"/>
  <c r="Q360" i="20" s="1"/>
  <c r="Q361" i="20" a="1"/>
  <c r="Q361" i="20" s="1"/>
  <c r="Q362" i="20" a="1"/>
  <c r="Q362" i="20" s="1"/>
  <c r="Q363" i="20" a="1"/>
  <c r="Q363" i="20" s="1"/>
  <c r="Q364" i="20" a="1"/>
  <c r="Q364" i="20" s="1"/>
  <c r="Q365" i="20" a="1"/>
  <c r="Q365" i="20" s="1"/>
  <c r="Q366" i="20" a="1"/>
  <c r="Q366" i="20" s="1"/>
  <c r="Q367" i="20" a="1"/>
  <c r="Q367" i="20" s="1"/>
  <c r="Q368" i="20" a="1"/>
  <c r="Q368" i="20" s="1"/>
  <c r="Q369" i="20" a="1"/>
  <c r="Q369" i="20" s="1"/>
  <c r="Q370" i="20" a="1"/>
  <c r="Q370" i="20" s="1"/>
  <c r="Q371" i="20" a="1"/>
  <c r="Q371" i="20" s="1"/>
  <c r="Q372" i="20" a="1"/>
  <c r="Q372" i="20" s="1"/>
  <c r="Q373" i="20" a="1"/>
  <c r="Q373" i="20" s="1"/>
  <c r="Q374" i="20" a="1"/>
  <c r="Q374" i="20" s="1"/>
  <c r="Q375" i="20" a="1"/>
  <c r="Q375" i="20" s="1"/>
  <c r="Q376" i="20" a="1"/>
  <c r="Q376" i="20" s="1"/>
  <c r="Q377" i="20" a="1"/>
  <c r="Q377" i="20" s="1"/>
  <c r="Q378" i="20" a="1"/>
  <c r="Q378" i="20" s="1"/>
  <c r="Q379" i="20" a="1"/>
  <c r="Q379" i="20" s="1"/>
  <c r="Q380" i="20" a="1"/>
  <c r="Q380" i="20" s="1"/>
  <c r="Q381" i="20" a="1"/>
  <c r="Q381" i="20" s="1"/>
  <c r="Q382" i="20" a="1"/>
  <c r="Q382" i="20" s="1"/>
  <c r="Q383" i="20" a="1"/>
  <c r="Q383" i="20" s="1"/>
  <c r="Q384" i="20" a="1"/>
  <c r="Q384" i="20" s="1"/>
  <c r="Q385" i="20" a="1"/>
  <c r="Q385" i="20" s="1"/>
  <c r="Q386" i="20" a="1"/>
  <c r="Q386" i="20" s="1"/>
  <c r="Q387" i="20" a="1"/>
  <c r="Q387" i="20" s="1"/>
  <c r="Q388" i="20" a="1"/>
  <c r="Q388" i="20" s="1"/>
  <c r="Q389" i="20" a="1"/>
  <c r="Q389" i="20" s="1"/>
  <c r="Q390" i="20" a="1"/>
  <c r="Q390" i="20" s="1"/>
  <c r="Q391" i="20" a="1"/>
  <c r="Q391" i="20" s="1"/>
  <c r="Q392" i="20" a="1"/>
  <c r="Q392" i="20" s="1"/>
  <c r="Q393" i="20" a="1"/>
  <c r="Q393" i="20" s="1"/>
  <c r="Q394" i="20" a="1"/>
  <c r="Q394" i="20" s="1"/>
  <c r="Q395" i="20" a="1"/>
  <c r="Q395" i="20" s="1"/>
  <c r="Q396" i="20" a="1"/>
  <c r="Q396" i="20" s="1"/>
  <c r="Q397" i="20" a="1"/>
  <c r="Q397" i="20" s="1"/>
  <c r="Q398" i="20" a="1"/>
  <c r="Q398" i="20" s="1"/>
  <c r="Q399" i="20" a="1"/>
  <c r="Q399" i="20" s="1"/>
  <c r="Q400" i="20" a="1"/>
  <c r="Q400" i="20" s="1"/>
  <c r="Q401" i="20" a="1"/>
  <c r="Q401" i="20" s="1"/>
  <c r="Q402" i="20" a="1"/>
  <c r="Q402" i="20" s="1"/>
  <c r="Q403" i="20" a="1"/>
  <c r="Q403" i="20" s="1"/>
  <c r="Q404" i="20" a="1"/>
  <c r="Q404" i="20" s="1"/>
  <c r="Q405" i="20" a="1"/>
  <c r="Q405" i="20" s="1"/>
  <c r="Q406" i="20" a="1"/>
  <c r="Q406" i="20" s="1"/>
  <c r="Q407" i="20" a="1"/>
  <c r="Q407" i="20" s="1"/>
  <c r="Q408" i="20" a="1"/>
  <c r="Q408" i="20" s="1"/>
  <c r="Q409" i="20" a="1"/>
  <c r="Q409" i="20" s="1"/>
  <c r="Q410" i="20" a="1"/>
  <c r="Q410" i="20" s="1"/>
  <c r="Q411" i="20" a="1"/>
  <c r="Q411" i="20" s="1"/>
  <c r="Q412" i="20" a="1"/>
  <c r="Q412" i="20" s="1"/>
  <c r="Q413" i="20" a="1"/>
  <c r="Q413" i="20" s="1"/>
  <c r="Q414" i="20" a="1"/>
  <c r="Q414" i="20" s="1"/>
  <c r="Q415" i="20" a="1"/>
  <c r="Q415" i="20" s="1"/>
  <c r="Q416" i="20" a="1"/>
  <c r="Q416" i="20" s="1"/>
  <c r="Q417" i="20" a="1"/>
  <c r="Q417" i="20" s="1"/>
  <c r="Q418" i="20" a="1"/>
  <c r="Q418" i="20" s="1"/>
  <c r="Q419" i="20" a="1"/>
  <c r="Q419" i="20" s="1"/>
  <c r="Q420" i="20" a="1"/>
  <c r="Q420" i="20" s="1"/>
  <c r="Q421" i="20" a="1"/>
  <c r="Q421" i="20" s="1"/>
  <c r="Q422" i="20" a="1"/>
  <c r="Q422" i="20" s="1"/>
  <c r="Q423" i="20" a="1"/>
  <c r="Q423" i="20" s="1"/>
  <c r="Q424" i="20" a="1"/>
  <c r="Q424" i="20" s="1"/>
  <c r="Q425" i="20" a="1"/>
  <c r="Q425" i="20" s="1"/>
  <c r="Q426" i="20" a="1"/>
  <c r="Q426" i="20" s="1"/>
  <c r="Q427" i="20" a="1"/>
  <c r="Q427" i="20" s="1"/>
  <c r="Q428" i="20" a="1"/>
  <c r="Q428" i="20" s="1"/>
  <c r="Q429" i="20" a="1"/>
  <c r="Q429" i="20" s="1"/>
  <c r="Q430" i="20" a="1"/>
  <c r="Q430" i="20" s="1"/>
  <c r="Q431" i="20" a="1"/>
  <c r="Q431" i="20" s="1"/>
  <c r="Q432" i="20" a="1"/>
  <c r="Q432" i="20" s="1"/>
  <c r="Q433" i="20" a="1"/>
  <c r="Q433" i="20" s="1"/>
  <c r="Q434" i="20" a="1"/>
  <c r="Q434" i="20" s="1"/>
  <c r="Q435" i="20" a="1"/>
  <c r="Q435" i="20" s="1"/>
  <c r="Q436" i="20" a="1"/>
  <c r="Q436" i="20" s="1"/>
  <c r="Q437" i="20" a="1"/>
  <c r="Q437" i="20" s="1"/>
  <c r="Q438" i="20" a="1"/>
  <c r="Q438" i="20" s="1"/>
  <c r="Q439" i="20" a="1"/>
  <c r="Q439" i="20" s="1"/>
  <c r="Q440" i="20" a="1"/>
  <c r="Q440" i="20" s="1"/>
  <c r="Q441" i="20" a="1"/>
  <c r="Q441" i="20" s="1"/>
  <c r="Q442" i="20" a="1"/>
  <c r="Q442" i="20" s="1"/>
  <c r="Q443" i="20" a="1"/>
  <c r="Q443" i="20" s="1"/>
  <c r="Q444" i="20" a="1"/>
  <c r="Q444" i="20" s="1"/>
  <c r="Q445" i="20" a="1"/>
  <c r="Q445" i="20" s="1"/>
  <c r="Q446" i="20" a="1"/>
  <c r="Q446" i="20" s="1"/>
  <c r="Q447" i="20" a="1"/>
  <c r="Q447" i="20" s="1"/>
  <c r="Q448" i="20" a="1"/>
  <c r="Q448" i="20" s="1"/>
  <c r="Q449" i="20" a="1"/>
  <c r="Q449" i="20" s="1"/>
  <c r="Q450" i="20" a="1"/>
  <c r="Q450" i="20" s="1"/>
  <c r="Q451" i="20" a="1"/>
  <c r="Q451" i="20" s="1"/>
  <c r="Q452" i="20" a="1"/>
  <c r="Q452" i="20" s="1"/>
  <c r="Q453" i="20" a="1"/>
  <c r="Q453" i="20" s="1"/>
  <c r="Q454" i="20" a="1"/>
  <c r="Q454" i="20" s="1"/>
  <c r="Q455" i="20" a="1"/>
  <c r="Q455" i="20" s="1"/>
  <c r="Q456" i="20" a="1"/>
  <c r="Q456" i="20" s="1"/>
  <c r="Q457" i="20" a="1"/>
  <c r="Q457" i="20" s="1"/>
  <c r="Q458" i="20" a="1"/>
  <c r="Q458" i="20" s="1"/>
  <c r="Q459" i="20" a="1"/>
  <c r="Q459" i="20" s="1"/>
  <c r="Q460" i="20" a="1"/>
  <c r="Q460" i="20" s="1"/>
  <c r="Q461" i="20" a="1"/>
  <c r="Q461" i="20" s="1"/>
  <c r="Q462" i="20" a="1"/>
  <c r="Q462" i="20" s="1"/>
  <c r="Q463" i="20" a="1"/>
  <c r="Q463" i="20" s="1"/>
  <c r="Q464" i="20" a="1"/>
  <c r="Q464" i="20" s="1"/>
  <c r="Q465" i="20" a="1"/>
  <c r="Q465" i="20" s="1"/>
  <c r="Q466" i="20" a="1"/>
  <c r="Q466" i="20" s="1"/>
  <c r="Q467" i="20" a="1"/>
  <c r="Q467" i="20" s="1"/>
  <c r="Q468" i="20" a="1"/>
  <c r="Q468" i="20" s="1"/>
  <c r="Q469" i="20" a="1"/>
  <c r="Q469" i="20" s="1"/>
  <c r="Q470" i="20" a="1"/>
  <c r="Q470" i="20" s="1"/>
  <c r="Q471" i="20" a="1"/>
  <c r="Q471" i="20" s="1"/>
  <c r="Q472" i="20" a="1"/>
  <c r="Q472" i="20" s="1"/>
  <c r="Q473" i="20" a="1"/>
  <c r="Q473" i="20" s="1"/>
  <c r="Q474" i="20" a="1"/>
  <c r="Q474" i="20" s="1"/>
  <c r="Q475" i="20" a="1"/>
  <c r="Q475" i="20" s="1"/>
  <c r="Q476" i="20" a="1"/>
  <c r="Q476" i="20" s="1"/>
  <c r="Q477" i="20" a="1"/>
  <c r="Q477" i="20" s="1"/>
  <c r="Q478" i="20" a="1"/>
  <c r="Q478" i="20" s="1"/>
  <c r="Q479" i="20" a="1"/>
  <c r="Q479" i="20" s="1"/>
  <c r="Q480" i="20" a="1"/>
  <c r="Q480" i="20" s="1"/>
  <c r="Q481" i="20" a="1"/>
  <c r="Q481" i="20" s="1"/>
  <c r="Q482" i="20" a="1"/>
  <c r="Q482" i="20" s="1"/>
  <c r="Q483" i="20" a="1"/>
  <c r="Q483" i="20" s="1"/>
  <c r="Q484" i="20" a="1"/>
  <c r="Q484" i="20" s="1"/>
  <c r="Q485" i="20" a="1"/>
  <c r="Q485" i="20" s="1"/>
  <c r="Q486" i="20" a="1"/>
  <c r="Q486" i="20" s="1"/>
  <c r="Q487" i="20" a="1"/>
  <c r="Q487" i="20" s="1"/>
  <c r="Q488" i="20" a="1"/>
  <c r="Q488" i="20" s="1"/>
  <c r="Q489" i="20" a="1"/>
  <c r="Q489" i="20" s="1"/>
  <c r="Q490" i="20" a="1"/>
  <c r="Q490" i="20" s="1"/>
  <c r="Q491" i="20" a="1"/>
  <c r="Q491" i="20" s="1"/>
  <c r="Q492" i="20" a="1"/>
  <c r="Q492" i="20" s="1"/>
  <c r="Q493" i="20" a="1"/>
  <c r="Q493" i="20" s="1"/>
  <c r="Q494" i="20" a="1"/>
  <c r="Q494" i="20" s="1"/>
  <c r="Q495" i="20" a="1"/>
  <c r="Q495" i="20" s="1"/>
  <c r="Q496" i="20" a="1"/>
  <c r="Q496" i="20" s="1"/>
  <c r="Q497" i="20" a="1"/>
  <c r="Q497" i="20" s="1"/>
  <c r="Q498" i="20" a="1"/>
  <c r="Q498" i="20" s="1"/>
  <c r="Q499" i="20" a="1"/>
  <c r="Q499" i="20" s="1"/>
  <c r="Q500" i="20" a="1"/>
  <c r="Q500" i="20" s="1"/>
  <c r="Q501" i="20" a="1"/>
  <c r="Q501" i="20" s="1"/>
  <c r="Q502" i="20" a="1"/>
  <c r="Q502" i="20" s="1"/>
  <c r="Q503" i="20" a="1"/>
  <c r="Q503" i="20" s="1"/>
  <c r="Q504" i="20" a="1"/>
  <c r="Q504" i="20" s="1"/>
  <c r="Q505" i="20" a="1"/>
  <c r="Q505" i="20" s="1"/>
  <c r="Q506" i="20" a="1"/>
  <c r="Q506" i="20" s="1"/>
  <c r="Q507" i="20" a="1"/>
  <c r="Q507" i="20" s="1"/>
  <c r="Q508" i="20" a="1"/>
  <c r="Q508" i="20" s="1"/>
  <c r="Q509" i="20" a="1"/>
  <c r="Q509" i="20" s="1"/>
  <c r="Q510" i="20" a="1"/>
  <c r="Q510" i="20" s="1"/>
  <c r="Q511" i="20" a="1"/>
  <c r="Q511" i="20" s="1"/>
  <c r="Q512" i="20" a="1"/>
  <c r="Q512" i="20" s="1"/>
  <c r="Q513" i="20" a="1"/>
  <c r="Q513" i="20" s="1"/>
  <c r="Q514" i="20" a="1"/>
  <c r="Q514" i="20" s="1"/>
  <c r="Q515" i="20" a="1"/>
  <c r="Q515" i="20" s="1"/>
  <c r="Q516" i="20" a="1"/>
  <c r="Q516" i="20" s="1"/>
  <c r="Q517" i="20" a="1"/>
  <c r="Q517" i="20" s="1"/>
  <c r="Q518" i="20" a="1"/>
  <c r="Q518" i="20" s="1"/>
  <c r="Q519" i="20" a="1"/>
  <c r="Q519" i="20" s="1"/>
  <c r="Q520" i="20" a="1"/>
  <c r="Q520" i="20" s="1"/>
  <c r="Q521" i="20" a="1"/>
  <c r="Q521" i="20" s="1"/>
  <c r="Q522" i="20" a="1"/>
  <c r="Q522" i="20" s="1"/>
  <c r="Q523" i="20" a="1"/>
  <c r="Q523" i="20" s="1"/>
  <c r="Q524" i="20" a="1"/>
  <c r="Q524" i="20" s="1"/>
  <c r="Q525" i="20" a="1"/>
  <c r="Q525" i="20" s="1"/>
  <c r="Q526" i="20" a="1"/>
  <c r="Q526" i="20" s="1"/>
  <c r="Q527" i="20" a="1"/>
  <c r="Q527" i="20" s="1"/>
  <c r="Q528" i="20" a="1"/>
  <c r="Q528" i="20" s="1"/>
  <c r="Q529" i="20" a="1"/>
  <c r="Q529" i="20" s="1"/>
  <c r="Q530" i="20" a="1"/>
  <c r="Q530" i="20" s="1"/>
  <c r="Q531" i="20" a="1"/>
  <c r="Q531" i="20" s="1"/>
  <c r="Q532" i="20" a="1"/>
  <c r="Q532" i="20" s="1"/>
  <c r="Q533" i="20" a="1"/>
  <c r="Q533" i="20" s="1"/>
  <c r="Q534" i="20" a="1"/>
  <c r="Q534" i="20" s="1"/>
  <c r="Q535" i="20" a="1"/>
  <c r="Q535" i="20" s="1"/>
  <c r="Q536" i="20" a="1"/>
  <c r="Q536" i="20" s="1"/>
  <c r="Q537" i="20" a="1"/>
  <c r="Q537" i="20" s="1"/>
  <c r="Q538" i="20" a="1"/>
  <c r="Q538" i="20" s="1"/>
  <c r="Q539" i="20" a="1"/>
  <c r="Q539" i="20" s="1"/>
  <c r="Q540" i="20" a="1"/>
  <c r="Q540" i="20" s="1"/>
  <c r="Q541" i="20" a="1"/>
  <c r="Q541" i="20" s="1"/>
  <c r="Q542" i="20" a="1"/>
  <c r="Q542" i="20" s="1"/>
  <c r="Q543" i="20" a="1"/>
  <c r="Q543" i="20" s="1"/>
  <c r="Q544" i="20" a="1"/>
  <c r="Q544" i="20" s="1"/>
  <c r="Q545" i="20" a="1"/>
  <c r="Q545" i="20" s="1"/>
  <c r="Q546" i="20" a="1"/>
  <c r="Q546" i="20" s="1"/>
  <c r="Q547" i="20" a="1"/>
  <c r="Q547" i="20" s="1"/>
  <c r="Q548" i="20" a="1"/>
  <c r="Q548" i="20" s="1"/>
  <c r="Q549" i="20" a="1"/>
  <c r="Q549" i="20" s="1"/>
  <c r="Q550" i="20" a="1"/>
  <c r="Q550" i="20" s="1"/>
  <c r="Q551" i="20" a="1"/>
  <c r="Q551" i="20" s="1"/>
  <c r="N29" i="22"/>
  <c r="F29" i="22" s="1"/>
  <c r="N28" i="22"/>
  <c r="F28" i="22" s="1"/>
  <c r="N27" i="22"/>
  <c r="F27" i="22" s="1"/>
  <c r="N15" i="22"/>
  <c r="F15" i="22" s="1"/>
  <c r="N16" i="22"/>
  <c r="F16" i="22" s="1"/>
  <c r="N4" i="22"/>
  <c r="F4" i="22" s="1"/>
  <c r="N12" i="22"/>
  <c r="F12" i="22" s="1"/>
  <c r="N26" i="22"/>
  <c r="F26" i="22" s="1"/>
  <c r="N33" i="22"/>
  <c r="F33" i="22" s="1"/>
  <c r="N6" i="22"/>
  <c r="F6" i="22" s="1"/>
  <c r="N11" i="22"/>
  <c r="F11" i="22" s="1"/>
  <c r="N18" i="22"/>
  <c r="F18" i="22" s="1"/>
  <c r="N20" i="22"/>
  <c r="F20" i="22" s="1"/>
  <c r="N34" i="22"/>
  <c r="F34" i="22" s="1"/>
  <c r="N35" i="22"/>
  <c r="F35" i="22" s="1"/>
  <c r="Y53" i="28" a="1"/>
  <c r="Y53" i="28" s="1"/>
  <c r="Y34" i="28" a="1"/>
  <c r="Y34" i="28" s="1"/>
  <c r="Y25" i="28" a="1"/>
  <c r="Y25" i="28" s="1"/>
  <c r="Y40" i="28" a="1"/>
  <c r="Y40" i="28" s="1"/>
  <c r="Y31" i="28" a="1"/>
  <c r="Y31" i="28" s="1"/>
  <c r="Y23" i="28" a="1"/>
  <c r="Y23" i="28" s="1"/>
  <c r="Y45" i="28" a="1"/>
  <c r="Y45" i="28" s="1"/>
  <c r="Y27" i="28" a="1"/>
  <c r="Y27" i="28" s="1"/>
  <c r="Y46" i="28" a="1"/>
  <c r="Y46" i="28" s="1"/>
  <c r="Y74" i="28" a="1"/>
  <c r="Y74" i="28" s="1"/>
  <c r="Y42" i="28" a="1"/>
  <c r="Y42" i="28" s="1"/>
  <c r="Y73" i="28" a="1"/>
  <c r="Y73" i="28" s="1"/>
  <c r="Y72" i="28" a="1"/>
  <c r="Y72" i="28" s="1"/>
  <c r="Y8" i="28" a="1"/>
  <c r="Y8" i="28" s="1"/>
  <c r="Y30" i="28" a="1"/>
  <c r="Y30" i="28" s="1"/>
  <c r="Y64" i="28" a="1"/>
  <c r="Y64" i="28" s="1"/>
  <c r="Y28" i="28" a="1"/>
  <c r="Y28" i="28" s="1"/>
  <c r="Y7" i="28" a="1"/>
  <c r="Y7" i="28" s="1"/>
  <c r="Y69" i="28" a="1"/>
  <c r="Y69" i="28" s="1"/>
  <c r="Y47" i="28" a="1"/>
  <c r="Y47" i="28" s="1"/>
  <c r="Y16" i="28" a="1"/>
  <c r="Y16" i="28" s="1"/>
  <c r="Y20" i="28" a="1"/>
  <c r="Y20" i="28" s="1"/>
  <c r="Y61" i="28" a="1"/>
  <c r="Y61" i="28" s="1"/>
  <c r="Y65" i="28" a="1"/>
  <c r="Y65" i="28" s="1"/>
  <c r="Y35" i="28" a="1"/>
  <c r="Y35" i="28" s="1"/>
  <c r="Y39" i="28" a="1"/>
  <c r="Y39" i="28" s="1"/>
  <c r="E14" i="32"/>
  <c r="E21" i="32"/>
  <c r="E44" i="32"/>
  <c r="E39" i="32"/>
  <c r="E18" i="32"/>
  <c r="E19" i="32"/>
  <c r="E22" i="32"/>
  <c r="E23" i="32"/>
  <c r="E35" i="32"/>
  <c r="E36" i="32"/>
  <c r="E37" i="32"/>
  <c r="E48" i="32"/>
  <c r="E15" i="32"/>
  <c r="E34" i="32"/>
  <c r="E71" i="32"/>
  <c r="E12" i="32"/>
  <c r="E76" i="32"/>
  <c r="E96" i="32"/>
  <c r="E49" i="32"/>
  <c r="E59" i="32"/>
  <c r="M34" i="32"/>
  <c r="M15" i="32"/>
  <c r="M48" i="32"/>
  <c r="M37" i="32"/>
  <c r="M36" i="32"/>
  <c r="M35" i="32"/>
  <c r="M23" i="32"/>
  <c r="M22" i="32"/>
  <c r="M19" i="32"/>
  <c r="M18" i="32"/>
  <c r="M39" i="32"/>
  <c r="M44" i="32"/>
  <c r="M21" i="32"/>
  <c r="M8" i="32"/>
  <c r="S34" i="28"/>
  <c r="S25" i="28"/>
  <c r="S40" i="28"/>
  <c r="S31" i="28"/>
  <c r="S23" i="28"/>
  <c r="S45" i="28"/>
  <c r="S27" i="28"/>
  <c r="S46" i="28"/>
  <c r="S74" i="28"/>
  <c r="S42" i="28"/>
  <c r="S73" i="28"/>
  <c r="S72" i="28"/>
  <c r="S8" i="28"/>
  <c r="S30" i="28"/>
  <c r="S64" i="28"/>
  <c r="S28" i="28"/>
  <c r="S7" i="28"/>
  <c r="S69" i="28"/>
  <c r="S47" i="28"/>
  <c r="S16" i="28"/>
  <c r="S20" i="28"/>
  <c r="S61" i="28"/>
  <c r="S65" i="28"/>
  <c r="S35" i="28"/>
  <c r="S39" i="28"/>
  <c r="S53" i="28"/>
  <c r="P2" i="21"/>
  <c r="P3" i="21"/>
  <c r="P4" i="21"/>
  <c r="P5" i="21"/>
  <c r="P6" i="21"/>
  <c r="P8" i="21"/>
  <c r="P9" i="21"/>
  <c r="P10" i="21"/>
  <c r="P11" i="21"/>
  <c r="P12" i="21"/>
  <c r="P13" i="21"/>
  <c r="P14" i="21"/>
  <c r="P15" i="21"/>
  <c r="P16" i="21"/>
  <c r="P18" i="21"/>
  <c r="P17" i="21"/>
  <c r="P19" i="21"/>
  <c r="P21" i="21"/>
  <c r="P22" i="21"/>
  <c r="P23" i="21"/>
  <c r="P24" i="21"/>
  <c r="P25" i="21"/>
  <c r="P26" i="21"/>
  <c r="P27" i="21"/>
  <c r="P28" i="21"/>
  <c r="P30" i="21"/>
  <c r="P32" i="21"/>
  <c r="P33" i="21"/>
  <c r="P29" i="21"/>
  <c r="P34" i="21"/>
  <c r="P36" i="21"/>
  <c r="P37" i="21"/>
  <c r="P39" i="21"/>
  <c r="P38" i="21"/>
  <c r="P41" i="21"/>
  <c r="P42" i="21"/>
  <c r="P44" i="21"/>
  <c r="P53" i="21"/>
  <c r="P57" i="21"/>
  <c r="P64" i="21"/>
  <c r="P61" i="21"/>
  <c r="P65" i="21"/>
  <c r="P66" i="21"/>
  <c r="P67" i="21"/>
  <c r="P70" i="21"/>
  <c r="P72" i="21"/>
  <c r="P74" i="21"/>
  <c r="P73" i="21"/>
  <c r="P76" i="21"/>
  <c r="P77" i="21"/>
  <c r="P78" i="21"/>
  <c r="P102" i="21"/>
  <c r="P79" i="21"/>
  <c r="P80" i="21"/>
  <c r="P122" i="21"/>
  <c r="P123" i="21"/>
  <c r="O11" i="20"/>
  <c r="F551" i="20"/>
  <c r="F119" i="20"/>
  <c r="F90" i="20"/>
  <c r="F91" i="20"/>
  <c r="F92" i="20"/>
  <c r="F89" i="20"/>
  <c r="F80" i="20"/>
  <c r="F75" i="20"/>
  <c r="F54" i="20"/>
  <c r="F18" i="21"/>
  <c r="F32" i="21"/>
  <c r="F33" i="21"/>
  <c r="F64" i="21"/>
  <c r="F67" i="21"/>
  <c r="F72" i="21"/>
  <c r="F78" i="21"/>
  <c r="F12" i="21"/>
  <c r="F102" i="21"/>
  <c r="F122" i="21"/>
  <c r="F123" i="21"/>
  <c r="F79" i="21"/>
  <c r="F80" i="21"/>
  <c r="C23" i="18"/>
  <c r="B23" i="18" s="1"/>
  <c r="X25" i="28"/>
  <c r="X39" i="28"/>
  <c r="X35" i="28"/>
  <c r="X65" i="28"/>
  <c r="X61" i="28"/>
  <c r="X20" i="28"/>
  <c r="X16" i="28"/>
  <c r="X47" i="28"/>
  <c r="X69" i="28"/>
  <c r="X7" i="28"/>
  <c r="X28" i="28"/>
  <c r="X64" i="28"/>
  <c r="X30" i="28"/>
  <c r="X8" i="28"/>
  <c r="X72" i="28"/>
  <c r="X73" i="28"/>
  <c r="X42" i="28"/>
  <c r="X74" i="28"/>
  <c r="X46" i="28"/>
  <c r="X27" i="28"/>
  <c r="X45" i="28"/>
  <c r="X23" i="28"/>
  <c r="X31" i="28"/>
  <c r="X40" i="28"/>
  <c r="X34" i="28"/>
  <c r="F64" i="28"/>
  <c r="F39" i="28"/>
  <c r="F35" i="28"/>
  <c r="F65" i="28"/>
  <c r="F20" i="28"/>
  <c r="F16" i="28"/>
  <c r="F47" i="28"/>
  <c r="F69" i="28"/>
  <c r="F7" i="28"/>
  <c r="F28" i="28"/>
  <c r="F30" i="28"/>
  <c r="F8" i="28"/>
  <c r="F72" i="28"/>
  <c r="F73" i="28"/>
  <c r="F42" i="28"/>
  <c r="F74" i="28"/>
  <c r="F46" i="28"/>
  <c r="F27" i="28"/>
  <c r="F45" i="28"/>
  <c r="F23" i="28"/>
  <c r="F31" i="28"/>
  <c r="F40" i="28"/>
  <c r="F25" i="28"/>
  <c r="F34" i="28"/>
  <c r="F53" i="28"/>
  <c r="F61" i="28"/>
  <c r="C11" i="18"/>
  <c r="C987" i="18"/>
  <c r="B987" i="18" s="1"/>
  <c r="C2" i="18"/>
  <c r="C4" i="18"/>
  <c r="B4" i="18" s="1"/>
  <c r="C6" i="18"/>
  <c r="B6" i="18" s="1"/>
  <c r="C8" i="18"/>
  <c r="C9" i="18"/>
  <c r="B9" i="18" s="1"/>
  <c r="C10" i="18"/>
  <c r="B10" i="18" s="1"/>
  <c r="C12" i="18"/>
  <c r="B12" i="18" s="1"/>
  <c r="C14" i="18"/>
  <c r="B14" i="18" s="1"/>
  <c r="C15" i="18"/>
  <c r="B15" i="18" s="1"/>
  <c r="C16" i="18"/>
  <c r="B16" i="18" s="1"/>
  <c r="C18" i="18"/>
  <c r="B18" i="18" s="1"/>
  <c r="C19" i="18"/>
  <c r="B19" i="18" s="1"/>
  <c r="C20" i="18"/>
  <c r="B20" i="18" s="1"/>
  <c r="C22" i="18"/>
  <c r="B22" i="18" s="1"/>
  <c r="C24" i="18"/>
  <c r="B24" i="18" s="1"/>
  <c r="C25" i="18"/>
  <c r="B25" i="18" s="1"/>
  <c r="C26" i="18"/>
  <c r="B26" i="18" s="1"/>
  <c r="C28" i="18"/>
  <c r="B28" i="18" s="1"/>
  <c r="C30" i="18"/>
  <c r="B30" i="18" s="1"/>
  <c r="C32" i="18"/>
  <c r="B32" i="18" s="1"/>
  <c r="C34" i="18"/>
  <c r="B34" i="18" s="1"/>
  <c r="C35" i="18"/>
  <c r="B35" i="18" s="1"/>
  <c r="C36" i="18"/>
  <c r="B36" i="18" s="1"/>
  <c r="C37" i="18"/>
  <c r="B37" i="18" s="1"/>
  <c r="C38" i="18"/>
  <c r="B38" i="18" s="1"/>
  <c r="C39" i="18"/>
  <c r="B39" i="18" s="1"/>
  <c r="C40" i="18"/>
  <c r="B40" i="18" s="1"/>
  <c r="C41" i="18"/>
  <c r="B41" i="18" s="1"/>
  <c r="C42" i="18"/>
  <c r="B42" i="18" s="1"/>
  <c r="C43" i="18"/>
  <c r="B43" i="18" s="1"/>
  <c r="C44" i="18"/>
  <c r="B44" i="18" s="1"/>
  <c r="C45" i="18"/>
  <c r="B45" i="18" s="1"/>
  <c r="C46" i="18"/>
  <c r="B46" i="18" s="1"/>
  <c r="C47" i="18"/>
  <c r="B47" i="18" s="1"/>
  <c r="C48" i="18"/>
  <c r="B48" i="18" s="1"/>
  <c r="C49" i="18"/>
  <c r="B49" i="18" s="1"/>
  <c r="C50" i="18"/>
  <c r="B50" i="18" s="1"/>
  <c r="C51" i="18"/>
  <c r="B51" i="18" s="1"/>
  <c r="C53" i="18"/>
  <c r="B53" i="18" s="1"/>
  <c r="C54" i="18"/>
  <c r="B54" i="18" s="1"/>
  <c r="C55" i="18"/>
  <c r="B55" i="18" s="1"/>
  <c r="C56" i="18"/>
  <c r="B56" i="18" s="1"/>
  <c r="C57" i="18"/>
  <c r="B57" i="18" s="1"/>
  <c r="C58" i="18"/>
  <c r="B58" i="18" s="1"/>
  <c r="C59" i="18"/>
  <c r="B59" i="18" s="1"/>
  <c r="C60" i="18"/>
  <c r="B60" i="18" s="1"/>
  <c r="C61" i="18"/>
  <c r="B61" i="18" s="1"/>
  <c r="C62" i="18"/>
  <c r="B62" i="18" s="1"/>
  <c r="C63" i="18"/>
  <c r="B63" i="18" s="1"/>
  <c r="C64" i="18"/>
  <c r="B64" i="18" s="1"/>
  <c r="C65" i="18"/>
  <c r="B65" i="18" s="1"/>
  <c r="C66" i="18"/>
  <c r="B66" i="18" s="1"/>
  <c r="C67" i="18"/>
  <c r="B67" i="18" s="1"/>
  <c r="C68" i="18"/>
  <c r="B68" i="18" s="1"/>
  <c r="C69" i="18"/>
  <c r="B69" i="18" s="1"/>
  <c r="C70" i="18"/>
  <c r="B70" i="18" s="1"/>
  <c r="C71" i="18"/>
  <c r="B71" i="18" s="1"/>
  <c r="C72" i="18"/>
  <c r="B72" i="18" s="1"/>
  <c r="C73" i="18"/>
  <c r="B73" i="18" s="1"/>
  <c r="C74" i="18"/>
  <c r="B74" i="18" s="1"/>
  <c r="C75" i="18"/>
  <c r="B75" i="18" s="1"/>
  <c r="C76" i="18"/>
  <c r="B76" i="18" s="1"/>
  <c r="C77" i="18"/>
  <c r="B77" i="18" s="1"/>
  <c r="C78" i="18"/>
  <c r="B78" i="18" s="1"/>
  <c r="C79" i="18"/>
  <c r="B79" i="18" s="1"/>
  <c r="C80" i="18"/>
  <c r="B80" i="18" s="1"/>
  <c r="C81" i="18"/>
  <c r="B81" i="18" s="1"/>
  <c r="C82" i="18"/>
  <c r="B82" i="18" s="1"/>
  <c r="C83" i="18"/>
  <c r="B83" i="18" s="1"/>
  <c r="C84" i="18"/>
  <c r="B84" i="18" s="1"/>
  <c r="C85" i="18"/>
  <c r="B85" i="18" s="1"/>
  <c r="C86" i="18"/>
  <c r="B86" i="18" s="1"/>
  <c r="C87" i="18"/>
  <c r="B87" i="18" s="1"/>
  <c r="C88" i="18"/>
  <c r="B88" i="18" s="1"/>
  <c r="C89" i="18"/>
  <c r="B89" i="18" s="1"/>
  <c r="C90" i="18"/>
  <c r="B90" i="18" s="1"/>
  <c r="C91" i="18"/>
  <c r="B91" i="18" s="1"/>
  <c r="C92" i="18"/>
  <c r="B92" i="18" s="1"/>
  <c r="C93" i="18"/>
  <c r="B93" i="18" s="1"/>
  <c r="C94" i="18"/>
  <c r="B94" i="18" s="1"/>
  <c r="C95" i="18"/>
  <c r="B95" i="18" s="1"/>
  <c r="C96" i="18"/>
  <c r="B96" i="18" s="1"/>
  <c r="C97" i="18"/>
  <c r="B97" i="18" s="1"/>
  <c r="C98" i="18"/>
  <c r="B98" i="18" s="1"/>
  <c r="C99" i="18"/>
  <c r="B99" i="18" s="1"/>
  <c r="C100" i="18"/>
  <c r="B100" i="18" s="1"/>
  <c r="C101" i="18"/>
  <c r="B101" i="18" s="1"/>
  <c r="C102" i="18"/>
  <c r="B102" i="18" s="1"/>
  <c r="C103" i="18"/>
  <c r="B103" i="18" s="1"/>
  <c r="C104" i="18"/>
  <c r="B104" i="18" s="1"/>
  <c r="C105" i="18"/>
  <c r="B105" i="18" s="1"/>
  <c r="C106" i="18"/>
  <c r="B106" i="18" s="1"/>
  <c r="C107" i="18"/>
  <c r="B107" i="18" s="1"/>
  <c r="C108" i="18"/>
  <c r="B108" i="18" s="1"/>
  <c r="C109" i="18"/>
  <c r="B109" i="18" s="1"/>
  <c r="C110" i="18"/>
  <c r="B110" i="18" s="1"/>
  <c r="C111" i="18"/>
  <c r="B111" i="18" s="1"/>
  <c r="C112" i="18"/>
  <c r="B112" i="18" s="1"/>
  <c r="C113" i="18"/>
  <c r="B113" i="18" s="1"/>
  <c r="C114" i="18"/>
  <c r="B114" i="18" s="1"/>
  <c r="C115" i="18"/>
  <c r="B115" i="18" s="1"/>
  <c r="C116" i="18"/>
  <c r="B116" i="18" s="1"/>
  <c r="C117" i="18"/>
  <c r="B117" i="18" s="1"/>
  <c r="C118" i="18"/>
  <c r="B118" i="18" s="1"/>
  <c r="C119" i="18"/>
  <c r="B119" i="18" s="1"/>
  <c r="C120" i="18"/>
  <c r="B120" i="18" s="1"/>
  <c r="C121" i="18"/>
  <c r="B121" i="18" s="1"/>
  <c r="C122" i="18"/>
  <c r="B122" i="18" s="1"/>
  <c r="C123" i="18"/>
  <c r="B123" i="18" s="1"/>
  <c r="C124" i="18"/>
  <c r="B124" i="18" s="1"/>
  <c r="C125" i="18"/>
  <c r="B125" i="18" s="1"/>
  <c r="C126" i="18"/>
  <c r="B126" i="18" s="1"/>
  <c r="C127" i="18"/>
  <c r="B127" i="18" s="1"/>
  <c r="C128" i="18"/>
  <c r="B128" i="18" s="1"/>
  <c r="C129" i="18"/>
  <c r="B129" i="18" s="1"/>
  <c r="C130" i="18"/>
  <c r="B130" i="18" s="1"/>
  <c r="C131" i="18"/>
  <c r="B131" i="18" s="1"/>
  <c r="C132" i="18"/>
  <c r="B132" i="18" s="1"/>
  <c r="C133" i="18"/>
  <c r="B133" i="18" s="1"/>
  <c r="C134" i="18"/>
  <c r="B134" i="18" s="1"/>
  <c r="C135" i="18"/>
  <c r="B135" i="18" s="1"/>
  <c r="C136" i="18"/>
  <c r="B136" i="18" s="1"/>
  <c r="C137" i="18"/>
  <c r="B137" i="18" s="1"/>
  <c r="C138" i="18"/>
  <c r="B138" i="18" s="1"/>
  <c r="C139" i="18"/>
  <c r="B139" i="18" s="1"/>
  <c r="C140" i="18"/>
  <c r="B140" i="18" s="1"/>
  <c r="C141" i="18"/>
  <c r="B141" i="18" s="1"/>
  <c r="C142" i="18"/>
  <c r="B142" i="18" s="1"/>
  <c r="C143" i="18"/>
  <c r="B143" i="18" s="1"/>
  <c r="C144" i="18"/>
  <c r="B144" i="18" s="1"/>
  <c r="C145" i="18"/>
  <c r="B145" i="18" s="1"/>
  <c r="C146" i="18"/>
  <c r="B146" i="18" s="1"/>
  <c r="C147" i="18"/>
  <c r="B147" i="18" s="1"/>
  <c r="C148" i="18"/>
  <c r="B148" i="18" s="1"/>
  <c r="C149" i="18"/>
  <c r="B149" i="18" s="1"/>
  <c r="C150" i="18"/>
  <c r="B150" i="18" s="1"/>
  <c r="C151" i="18"/>
  <c r="B151" i="18" s="1"/>
  <c r="C152" i="18"/>
  <c r="B152" i="18" s="1"/>
  <c r="C153" i="18"/>
  <c r="B153" i="18" s="1"/>
  <c r="C154" i="18"/>
  <c r="B154" i="18" s="1"/>
  <c r="C155" i="18"/>
  <c r="B155" i="18" s="1"/>
  <c r="C156" i="18"/>
  <c r="B156" i="18" s="1"/>
  <c r="C157" i="18"/>
  <c r="B157" i="18" s="1"/>
  <c r="C158" i="18"/>
  <c r="B158" i="18" s="1"/>
  <c r="C159" i="18"/>
  <c r="B159" i="18" s="1"/>
  <c r="C160" i="18"/>
  <c r="B160" i="18" s="1"/>
  <c r="C161" i="18"/>
  <c r="B161" i="18" s="1"/>
  <c r="C162" i="18"/>
  <c r="B162" i="18" s="1"/>
  <c r="C163" i="18"/>
  <c r="B163" i="18" s="1"/>
  <c r="C164" i="18"/>
  <c r="B164" i="18" s="1"/>
  <c r="C165" i="18"/>
  <c r="B165" i="18" s="1"/>
  <c r="C166" i="18"/>
  <c r="B166" i="18" s="1"/>
  <c r="C167" i="18"/>
  <c r="B167" i="18" s="1"/>
  <c r="C168" i="18"/>
  <c r="B168" i="18" s="1"/>
  <c r="C169" i="18"/>
  <c r="B169" i="18" s="1"/>
  <c r="C170" i="18"/>
  <c r="B170" i="18" s="1"/>
  <c r="C171" i="18"/>
  <c r="B171" i="18" s="1"/>
  <c r="C172" i="18"/>
  <c r="B172" i="18" s="1"/>
  <c r="C173" i="18"/>
  <c r="B173" i="18" s="1"/>
  <c r="C174" i="18"/>
  <c r="B174" i="18" s="1"/>
  <c r="C175" i="18"/>
  <c r="B175" i="18" s="1"/>
  <c r="C176" i="18"/>
  <c r="B176" i="18" s="1"/>
  <c r="C177" i="18"/>
  <c r="B177" i="18" s="1"/>
  <c r="C178" i="18"/>
  <c r="B178" i="18" s="1"/>
  <c r="C179" i="18"/>
  <c r="B179" i="18" s="1"/>
  <c r="C180" i="18"/>
  <c r="B180" i="18" s="1"/>
  <c r="C181" i="18"/>
  <c r="B181" i="18" s="1"/>
  <c r="C182" i="18"/>
  <c r="B182" i="18" s="1"/>
  <c r="C183" i="18"/>
  <c r="B183" i="18" s="1"/>
  <c r="C184" i="18"/>
  <c r="B184" i="18" s="1"/>
  <c r="C185" i="18"/>
  <c r="B185" i="18" s="1"/>
  <c r="C186" i="18"/>
  <c r="B186" i="18" s="1"/>
  <c r="C187" i="18"/>
  <c r="B187" i="18" s="1"/>
  <c r="C188" i="18"/>
  <c r="B188" i="18" s="1"/>
  <c r="C189" i="18"/>
  <c r="B189" i="18" s="1"/>
  <c r="C190" i="18"/>
  <c r="B190" i="18" s="1"/>
  <c r="C191" i="18"/>
  <c r="B191" i="18" s="1"/>
  <c r="C192" i="18"/>
  <c r="B192" i="18" s="1"/>
  <c r="C193" i="18"/>
  <c r="B193" i="18" s="1"/>
  <c r="C194" i="18"/>
  <c r="B194" i="18" s="1"/>
  <c r="C195" i="18"/>
  <c r="B195" i="18" s="1"/>
  <c r="C196" i="18"/>
  <c r="B196" i="18" s="1"/>
  <c r="C197" i="18"/>
  <c r="B197" i="18" s="1"/>
  <c r="C198" i="18"/>
  <c r="B198" i="18" s="1"/>
  <c r="C199" i="18"/>
  <c r="B199" i="18" s="1"/>
  <c r="C200" i="18"/>
  <c r="B200" i="18" s="1"/>
  <c r="C201" i="18"/>
  <c r="B201" i="18" s="1"/>
  <c r="C202" i="18"/>
  <c r="B202" i="18" s="1"/>
  <c r="C203" i="18"/>
  <c r="B203" i="18" s="1"/>
  <c r="C204" i="18"/>
  <c r="B204" i="18" s="1"/>
  <c r="C205" i="18"/>
  <c r="B205" i="18" s="1"/>
  <c r="C207" i="18"/>
  <c r="B207" i="18" s="1"/>
  <c r="C208" i="18"/>
  <c r="B208" i="18" s="1"/>
  <c r="C209" i="18"/>
  <c r="B209" i="18" s="1"/>
  <c r="C210" i="18"/>
  <c r="B210" i="18" s="1"/>
  <c r="C211" i="18"/>
  <c r="B211" i="18" s="1"/>
  <c r="C212" i="18"/>
  <c r="B212" i="18" s="1"/>
  <c r="C213" i="18"/>
  <c r="B213" i="18" s="1"/>
  <c r="C214" i="18"/>
  <c r="B214" i="18" s="1"/>
  <c r="C215" i="18"/>
  <c r="B215" i="18" s="1"/>
  <c r="C216" i="18"/>
  <c r="B216" i="18" s="1"/>
  <c r="C217" i="18"/>
  <c r="B217" i="18" s="1"/>
  <c r="C218" i="18"/>
  <c r="B218" i="18" s="1"/>
  <c r="C219" i="18"/>
  <c r="B219" i="18" s="1"/>
  <c r="C220" i="18"/>
  <c r="B220" i="18" s="1"/>
  <c r="C221" i="18"/>
  <c r="B221" i="18" s="1"/>
  <c r="C222" i="18"/>
  <c r="B222" i="18" s="1"/>
  <c r="C223" i="18"/>
  <c r="B223" i="18" s="1"/>
  <c r="C224" i="18"/>
  <c r="B224" i="18" s="1"/>
  <c r="C225" i="18"/>
  <c r="B225" i="18" s="1"/>
  <c r="C226" i="18"/>
  <c r="B226" i="18" s="1"/>
  <c r="C227" i="18"/>
  <c r="B227" i="18" s="1"/>
  <c r="C228" i="18"/>
  <c r="B228" i="18" s="1"/>
  <c r="C229" i="18"/>
  <c r="B229" i="18" s="1"/>
  <c r="C230" i="18"/>
  <c r="B230" i="18" s="1"/>
  <c r="C231" i="18"/>
  <c r="B231" i="18" s="1"/>
  <c r="C232" i="18"/>
  <c r="B232" i="18" s="1"/>
  <c r="C233" i="18"/>
  <c r="B233" i="18" s="1"/>
  <c r="C234" i="18"/>
  <c r="B234" i="18" s="1"/>
  <c r="C235" i="18"/>
  <c r="B235" i="18" s="1"/>
  <c r="C236" i="18"/>
  <c r="B236" i="18" s="1"/>
  <c r="C237" i="18"/>
  <c r="B237" i="18" s="1"/>
  <c r="C238" i="18"/>
  <c r="B238" i="18" s="1"/>
  <c r="C239" i="18"/>
  <c r="B239" i="18" s="1"/>
  <c r="C240" i="18"/>
  <c r="B240" i="18" s="1"/>
  <c r="C241" i="18"/>
  <c r="B241" i="18" s="1"/>
  <c r="C242" i="18"/>
  <c r="B242" i="18" s="1"/>
  <c r="C243" i="18"/>
  <c r="B243" i="18" s="1"/>
  <c r="C244" i="18"/>
  <c r="B244" i="18" s="1"/>
  <c r="C245" i="18"/>
  <c r="B245" i="18" s="1"/>
  <c r="C246" i="18"/>
  <c r="B246" i="18" s="1"/>
  <c r="C247" i="18"/>
  <c r="B247" i="18" s="1"/>
  <c r="C248" i="18"/>
  <c r="B248" i="18" s="1"/>
  <c r="C249" i="18"/>
  <c r="B249" i="18" s="1"/>
  <c r="C250" i="18"/>
  <c r="B250" i="18" s="1"/>
  <c r="C251" i="18"/>
  <c r="B251" i="18" s="1"/>
  <c r="C252" i="18"/>
  <c r="B252" i="18" s="1"/>
  <c r="C253" i="18"/>
  <c r="B253" i="18" s="1"/>
  <c r="C254" i="18"/>
  <c r="B254" i="18" s="1"/>
  <c r="C255" i="18"/>
  <c r="B255" i="18" s="1"/>
  <c r="C256" i="18"/>
  <c r="B256" i="18" s="1"/>
  <c r="C257" i="18"/>
  <c r="B257" i="18" s="1"/>
  <c r="C258" i="18"/>
  <c r="B258" i="18" s="1"/>
  <c r="C259" i="18"/>
  <c r="B259" i="18" s="1"/>
  <c r="C260" i="18"/>
  <c r="B260" i="18" s="1"/>
  <c r="C261" i="18"/>
  <c r="B261" i="18" s="1"/>
  <c r="C262" i="18"/>
  <c r="B262" i="18" s="1"/>
  <c r="C263" i="18"/>
  <c r="B263" i="18" s="1"/>
  <c r="C264" i="18"/>
  <c r="B264" i="18" s="1"/>
  <c r="C265" i="18"/>
  <c r="B265" i="18" s="1"/>
  <c r="C266" i="18"/>
  <c r="B266" i="18" s="1"/>
  <c r="C267" i="18"/>
  <c r="B267" i="18" s="1"/>
  <c r="C268" i="18"/>
  <c r="B268" i="18" s="1"/>
  <c r="C269" i="18"/>
  <c r="B269" i="18" s="1"/>
  <c r="C270" i="18"/>
  <c r="B270" i="18" s="1"/>
  <c r="C271" i="18"/>
  <c r="B271" i="18" s="1"/>
  <c r="C272" i="18"/>
  <c r="B272" i="18" s="1"/>
  <c r="C273" i="18"/>
  <c r="B273" i="18" s="1"/>
  <c r="C274" i="18"/>
  <c r="B274" i="18" s="1"/>
  <c r="C275" i="18"/>
  <c r="B275" i="18" s="1"/>
  <c r="C276" i="18"/>
  <c r="B276" i="18" s="1"/>
  <c r="C277" i="18"/>
  <c r="B277" i="18" s="1"/>
  <c r="C278" i="18"/>
  <c r="B278" i="18" s="1"/>
  <c r="C279" i="18"/>
  <c r="B279" i="18" s="1"/>
  <c r="C280" i="18"/>
  <c r="B280" i="18" s="1"/>
  <c r="C281" i="18"/>
  <c r="B281" i="18" s="1"/>
  <c r="C282" i="18"/>
  <c r="B282" i="18" s="1"/>
  <c r="C283" i="18"/>
  <c r="B283" i="18" s="1"/>
  <c r="C284" i="18"/>
  <c r="B284" i="18" s="1"/>
  <c r="C285" i="18"/>
  <c r="B285" i="18" s="1"/>
  <c r="C286" i="18"/>
  <c r="B286" i="18" s="1"/>
  <c r="C287" i="18"/>
  <c r="B287" i="18" s="1"/>
  <c r="C288" i="18"/>
  <c r="B288" i="18" s="1"/>
  <c r="C289" i="18"/>
  <c r="B289" i="18" s="1"/>
  <c r="C290" i="18"/>
  <c r="B290" i="18" s="1"/>
  <c r="C291" i="18"/>
  <c r="B291" i="18" s="1"/>
  <c r="C292" i="18"/>
  <c r="B292" i="18" s="1"/>
  <c r="C293" i="18"/>
  <c r="B293" i="18" s="1"/>
  <c r="C294" i="18"/>
  <c r="B294" i="18" s="1"/>
  <c r="C295" i="18"/>
  <c r="B295" i="18" s="1"/>
  <c r="C296" i="18"/>
  <c r="B296" i="18" s="1"/>
  <c r="C297" i="18"/>
  <c r="B297" i="18" s="1"/>
  <c r="C298" i="18"/>
  <c r="B298" i="18" s="1"/>
  <c r="C299" i="18"/>
  <c r="B299" i="18" s="1"/>
  <c r="C300" i="18"/>
  <c r="B300" i="18" s="1"/>
  <c r="C301" i="18"/>
  <c r="B301" i="18" s="1"/>
  <c r="C302" i="18"/>
  <c r="B302" i="18" s="1"/>
  <c r="C303" i="18"/>
  <c r="B303" i="18" s="1"/>
  <c r="C304" i="18"/>
  <c r="B304" i="18" s="1"/>
  <c r="C305" i="18"/>
  <c r="B305" i="18" s="1"/>
  <c r="C306" i="18"/>
  <c r="B306" i="18" s="1"/>
  <c r="C307" i="18"/>
  <c r="B307" i="18" s="1"/>
  <c r="C308" i="18"/>
  <c r="B308" i="18" s="1"/>
  <c r="C309" i="18"/>
  <c r="B309" i="18" s="1"/>
  <c r="C310" i="18"/>
  <c r="B310" i="18" s="1"/>
  <c r="C311" i="18"/>
  <c r="B311" i="18" s="1"/>
  <c r="C312" i="18"/>
  <c r="B312" i="18" s="1"/>
  <c r="C313" i="18"/>
  <c r="B313" i="18" s="1"/>
  <c r="C314" i="18"/>
  <c r="B314" i="18" s="1"/>
  <c r="C315" i="18"/>
  <c r="B315" i="18" s="1"/>
  <c r="C316" i="18"/>
  <c r="B316" i="18" s="1"/>
  <c r="C317" i="18"/>
  <c r="B317" i="18" s="1"/>
  <c r="C318" i="18"/>
  <c r="B318" i="18" s="1"/>
  <c r="C319" i="18"/>
  <c r="B319" i="18" s="1"/>
  <c r="C320" i="18"/>
  <c r="B320" i="18" s="1"/>
  <c r="C321" i="18"/>
  <c r="B321" i="18" s="1"/>
  <c r="C322" i="18"/>
  <c r="B322" i="18" s="1"/>
  <c r="C323" i="18"/>
  <c r="B323" i="18" s="1"/>
  <c r="C324" i="18"/>
  <c r="B324" i="18" s="1"/>
  <c r="C325" i="18"/>
  <c r="B325" i="18" s="1"/>
  <c r="C326" i="18"/>
  <c r="B326" i="18" s="1"/>
  <c r="C327" i="18"/>
  <c r="B327" i="18" s="1"/>
  <c r="C328" i="18"/>
  <c r="B328" i="18" s="1"/>
  <c r="C329" i="18"/>
  <c r="B329" i="18" s="1"/>
  <c r="C330" i="18"/>
  <c r="B330" i="18" s="1"/>
  <c r="C331" i="18"/>
  <c r="B331" i="18" s="1"/>
  <c r="C332" i="18"/>
  <c r="B332" i="18" s="1"/>
  <c r="C333" i="18"/>
  <c r="B333" i="18" s="1"/>
  <c r="C334" i="18"/>
  <c r="B334" i="18" s="1"/>
  <c r="C335" i="18"/>
  <c r="B335" i="18" s="1"/>
  <c r="C336" i="18"/>
  <c r="B336" i="18" s="1"/>
  <c r="C337" i="18"/>
  <c r="B337" i="18" s="1"/>
  <c r="C338" i="18"/>
  <c r="B338" i="18" s="1"/>
  <c r="C339" i="18"/>
  <c r="B339" i="18" s="1"/>
  <c r="C340" i="18"/>
  <c r="B340" i="18" s="1"/>
  <c r="C341" i="18"/>
  <c r="B341" i="18" s="1"/>
  <c r="C342" i="18"/>
  <c r="B342" i="18" s="1"/>
  <c r="C343" i="18"/>
  <c r="B343" i="18" s="1"/>
  <c r="C344" i="18"/>
  <c r="B344" i="18" s="1"/>
  <c r="C345" i="18"/>
  <c r="B345" i="18" s="1"/>
  <c r="C346" i="18"/>
  <c r="B346" i="18" s="1"/>
  <c r="C347" i="18"/>
  <c r="B347" i="18" s="1"/>
  <c r="C348" i="18"/>
  <c r="B348" i="18" s="1"/>
  <c r="C349" i="18"/>
  <c r="B349" i="18" s="1"/>
  <c r="C350" i="18"/>
  <c r="B350" i="18" s="1"/>
  <c r="C351" i="18"/>
  <c r="B351" i="18" s="1"/>
  <c r="C352" i="18"/>
  <c r="B352" i="18" s="1"/>
  <c r="C353" i="18"/>
  <c r="B353" i="18" s="1"/>
  <c r="C354" i="18"/>
  <c r="B354" i="18" s="1"/>
  <c r="C355" i="18"/>
  <c r="B355" i="18" s="1"/>
  <c r="C356" i="18"/>
  <c r="B356" i="18" s="1"/>
  <c r="C357" i="18"/>
  <c r="B357" i="18" s="1"/>
  <c r="C358" i="18"/>
  <c r="B358" i="18" s="1"/>
  <c r="C359" i="18"/>
  <c r="B359" i="18" s="1"/>
  <c r="C360" i="18"/>
  <c r="B360" i="18" s="1"/>
  <c r="C361" i="18"/>
  <c r="B361" i="18" s="1"/>
  <c r="C362" i="18"/>
  <c r="B362" i="18" s="1"/>
  <c r="C363" i="18"/>
  <c r="B363" i="18" s="1"/>
  <c r="C364" i="18"/>
  <c r="B364" i="18" s="1"/>
  <c r="C365" i="18"/>
  <c r="B365" i="18" s="1"/>
  <c r="C366" i="18"/>
  <c r="B366" i="18" s="1"/>
  <c r="C367" i="18"/>
  <c r="B367" i="18" s="1"/>
  <c r="C368" i="18"/>
  <c r="B368" i="18" s="1"/>
  <c r="C369" i="18"/>
  <c r="B369" i="18" s="1"/>
  <c r="C370" i="18"/>
  <c r="B370" i="18" s="1"/>
  <c r="C371" i="18"/>
  <c r="B371" i="18" s="1"/>
  <c r="C372" i="18"/>
  <c r="B372" i="18" s="1"/>
  <c r="C373" i="18"/>
  <c r="B373" i="18" s="1"/>
  <c r="C374" i="18"/>
  <c r="B374" i="18" s="1"/>
  <c r="C375" i="18"/>
  <c r="B375" i="18" s="1"/>
  <c r="C376" i="18"/>
  <c r="B376" i="18" s="1"/>
  <c r="C377" i="18"/>
  <c r="B377" i="18" s="1"/>
  <c r="C378" i="18"/>
  <c r="B378" i="18" s="1"/>
  <c r="C379" i="18"/>
  <c r="B379" i="18" s="1"/>
  <c r="C380" i="18"/>
  <c r="B380" i="18" s="1"/>
  <c r="C381" i="18"/>
  <c r="B381" i="18" s="1"/>
  <c r="C382" i="18"/>
  <c r="B382" i="18" s="1"/>
  <c r="C383" i="18"/>
  <c r="B383" i="18" s="1"/>
  <c r="C384" i="18"/>
  <c r="B384" i="18" s="1"/>
  <c r="C385" i="18"/>
  <c r="B385" i="18" s="1"/>
  <c r="C386" i="18"/>
  <c r="B386" i="18" s="1"/>
  <c r="C387" i="18"/>
  <c r="B387" i="18" s="1"/>
  <c r="C388" i="18"/>
  <c r="B388" i="18" s="1"/>
  <c r="C389" i="18"/>
  <c r="B389" i="18" s="1"/>
  <c r="C390" i="18"/>
  <c r="B390" i="18" s="1"/>
  <c r="C391" i="18"/>
  <c r="B391" i="18" s="1"/>
  <c r="C392" i="18"/>
  <c r="B392" i="18" s="1"/>
  <c r="C393" i="18"/>
  <c r="B393" i="18" s="1"/>
  <c r="C394" i="18"/>
  <c r="B394" i="18" s="1"/>
  <c r="C395" i="18"/>
  <c r="B395" i="18" s="1"/>
  <c r="C396" i="18"/>
  <c r="B396" i="18" s="1"/>
  <c r="C397" i="18"/>
  <c r="B397" i="18" s="1"/>
  <c r="C398" i="18"/>
  <c r="B398" i="18" s="1"/>
  <c r="C399" i="18"/>
  <c r="B399" i="18" s="1"/>
  <c r="C400" i="18"/>
  <c r="B400" i="18" s="1"/>
  <c r="C401" i="18"/>
  <c r="B401" i="18" s="1"/>
  <c r="C402" i="18"/>
  <c r="B402" i="18" s="1"/>
  <c r="C403" i="18"/>
  <c r="B403" i="18" s="1"/>
  <c r="C404" i="18"/>
  <c r="B404" i="18" s="1"/>
  <c r="C405" i="18"/>
  <c r="B405" i="18" s="1"/>
  <c r="C406" i="18"/>
  <c r="B406" i="18" s="1"/>
  <c r="C407" i="18"/>
  <c r="B407" i="18" s="1"/>
  <c r="C408" i="18"/>
  <c r="B408" i="18" s="1"/>
  <c r="C409" i="18"/>
  <c r="B409" i="18" s="1"/>
  <c r="C410" i="18"/>
  <c r="B410" i="18" s="1"/>
  <c r="C411" i="18"/>
  <c r="B411" i="18" s="1"/>
  <c r="C412" i="18"/>
  <c r="B412" i="18" s="1"/>
  <c r="C413" i="18"/>
  <c r="B413" i="18" s="1"/>
  <c r="C414" i="18"/>
  <c r="B414" i="18" s="1"/>
  <c r="C415" i="18"/>
  <c r="B415" i="18" s="1"/>
  <c r="C416" i="18"/>
  <c r="B416" i="18" s="1"/>
  <c r="C417" i="18"/>
  <c r="B417" i="18" s="1"/>
  <c r="C418" i="18"/>
  <c r="B418" i="18" s="1"/>
  <c r="C419" i="18"/>
  <c r="B419" i="18" s="1"/>
  <c r="C420" i="18"/>
  <c r="B420" i="18" s="1"/>
  <c r="C421" i="18"/>
  <c r="B421" i="18" s="1"/>
  <c r="C422" i="18"/>
  <c r="B422" i="18" s="1"/>
  <c r="C423" i="18"/>
  <c r="B423" i="18" s="1"/>
  <c r="C424" i="18"/>
  <c r="B424" i="18" s="1"/>
  <c r="C425" i="18"/>
  <c r="B425" i="18" s="1"/>
  <c r="C426" i="18"/>
  <c r="B426" i="18" s="1"/>
  <c r="C427" i="18"/>
  <c r="B427" i="18" s="1"/>
  <c r="C428" i="18"/>
  <c r="B428" i="18" s="1"/>
  <c r="C429" i="18"/>
  <c r="B429" i="18" s="1"/>
  <c r="C430" i="18"/>
  <c r="B430" i="18" s="1"/>
  <c r="C431" i="18"/>
  <c r="B431" i="18" s="1"/>
  <c r="C432" i="18"/>
  <c r="B432" i="18" s="1"/>
  <c r="C433" i="18"/>
  <c r="B433" i="18" s="1"/>
  <c r="C434" i="18"/>
  <c r="B434" i="18" s="1"/>
  <c r="C435" i="18"/>
  <c r="B435" i="18" s="1"/>
  <c r="C436" i="18"/>
  <c r="B436" i="18" s="1"/>
  <c r="C437" i="18"/>
  <c r="B437" i="18" s="1"/>
  <c r="C438" i="18"/>
  <c r="B438" i="18" s="1"/>
  <c r="C439" i="18"/>
  <c r="B439" i="18" s="1"/>
  <c r="C440" i="18"/>
  <c r="B440" i="18" s="1"/>
  <c r="C441" i="18"/>
  <c r="B441" i="18" s="1"/>
  <c r="C442" i="18"/>
  <c r="B442" i="18" s="1"/>
  <c r="C443" i="18"/>
  <c r="B443" i="18" s="1"/>
  <c r="C444" i="18"/>
  <c r="B444" i="18" s="1"/>
  <c r="C445" i="18"/>
  <c r="B445" i="18" s="1"/>
  <c r="C446" i="18"/>
  <c r="B446" i="18" s="1"/>
  <c r="C447" i="18"/>
  <c r="B447" i="18" s="1"/>
  <c r="C448" i="18"/>
  <c r="B448" i="18" s="1"/>
  <c r="C449" i="18"/>
  <c r="B449" i="18" s="1"/>
  <c r="C450" i="18"/>
  <c r="B450" i="18" s="1"/>
  <c r="C451" i="18"/>
  <c r="B451" i="18" s="1"/>
  <c r="C452" i="18"/>
  <c r="B452" i="18" s="1"/>
  <c r="C453" i="18"/>
  <c r="B453" i="18" s="1"/>
  <c r="C454" i="18"/>
  <c r="B454" i="18" s="1"/>
  <c r="C455" i="18"/>
  <c r="B455" i="18" s="1"/>
  <c r="C456" i="18"/>
  <c r="B456" i="18" s="1"/>
  <c r="C457" i="18"/>
  <c r="B457" i="18" s="1"/>
  <c r="C458" i="18"/>
  <c r="B458" i="18" s="1"/>
  <c r="C459" i="18"/>
  <c r="B459" i="18" s="1"/>
  <c r="C460" i="18"/>
  <c r="B460" i="18" s="1"/>
  <c r="C461" i="18"/>
  <c r="B461" i="18" s="1"/>
  <c r="C462" i="18"/>
  <c r="B462" i="18" s="1"/>
  <c r="C463" i="18"/>
  <c r="B463" i="18" s="1"/>
  <c r="C464" i="18"/>
  <c r="B464" i="18" s="1"/>
  <c r="C465" i="18"/>
  <c r="B465" i="18" s="1"/>
  <c r="C466" i="18"/>
  <c r="B466" i="18" s="1"/>
  <c r="C467" i="18"/>
  <c r="B467" i="18" s="1"/>
  <c r="C468" i="18"/>
  <c r="B468" i="18" s="1"/>
  <c r="C469" i="18"/>
  <c r="B469" i="18" s="1"/>
  <c r="C470" i="18"/>
  <c r="B470" i="18" s="1"/>
  <c r="C471" i="18"/>
  <c r="B471" i="18" s="1"/>
  <c r="C472" i="18"/>
  <c r="B472" i="18" s="1"/>
  <c r="C473" i="18"/>
  <c r="B473" i="18" s="1"/>
  <c r="C474" i="18"/>
  <c r="B474" i="18" s="1"/>
  <c r="C475" i="18"/>
  <c r="B475" i="18" s="1"/>
  <c r="C476" i="18"/>
  <c r="B476" i="18" s="1"/>
  <c r="C477" i="18"/>
  <c r="B477" i="18" s="1"/>
  <c r="C478" i="18"/>
  <c r="B478" i="18" s="1"/>
  <c r="C479" i="18"/>
  <c r="B479" i="18" s="1"/>
  <c r="C480" i="18"/>
  <c r="B480" i="18" s="1"/>
  <c r="C481" i="18"/>
  <c r="B481" i="18" s="1"/>
  <c r="C482" i="18"/>
  <c r="B482" i="18" s="1"/>
  <c r="C483" i="18"/>
  <c r="B483" i="18" s="1"/>
  <c r="C484" i="18"/>
  <c r="B484" i="18" s="1"/>
  <c r="C485" i="18"/>
  <c r="B485" i="18" s="1"/>
  <c r="C486" i="18"/>
  <c r="B486" i="18" s="1"/>
  <c r="C487" i="18"/>
  <c r="B487" i="18" s="1"/>
  <c r="C488" i="18"/>
  <c r="B488" i="18" s="1"/>
  <c r="C489" i="18"/>
  <c r="B489" i="18" s="1"/>
  <c r="C490" i="18"/>
  <c r="B490" i="18" s="1"/>
  <c r="C491" i="18"/>
  <c r="B491" i="18" s="1"/>
  <c r="C492" i="18"/>
  <c r="B492" i="18" s="1"/>
  <c r="C493" i="18"/>
  <c r="B493" i="18" s="1"/>
  <c r="C494" i="18"/>
  <c r="B494" i="18" s="1"/>
  <c r="C495" i="18"/>
  <c r="B495" i="18" s="1"/>
  <c r="C496" i="18"/>
  <c r="B496" i="18" s="1"/>
  <c r="C497" i="18"/>
  <c r="B497" i="18" s="1"/>
  <c r="C498" i="18"/>
  <c r="B498" i="18" s="1"/>
  <c r="C499" i="18"/>
  <c r="B499" i="18" s="1"/>
  <c r="C500" i="18"/>
  <c r="B500" i="18" s="1"/>
  <c r="C501" i="18"/>
  <c r="B501" i="18" s="1"/>
  <c r="C502" i="18"/>
  <c r="B502" i="18" s="1"/>
  <c r="C503" i="18"/>
  <c r="B503" i="18" s="1"/>
  <c r="C504" i="18"/>
  <c r="B504" i="18" s="1"/>
  <c r="C505" i="18"/>
  <c r="B505" i="18" s="1"/>
  <c r="C506" i="18"/>
  <c r="B506" i="18" s="1"/>
  <c r="C507" i="18"/>
  <c r="B507" i="18" s="1"/>
  <c r="C508" i="18"/>
  <c r="B508" i="18" s="1"/>
  <c r="C509" i="18"/>
  <c r="B509" i="18" s="1"/>
  <c r="C510" i="18"/>
  <c r="B510" i="18" s="1"/>
  <c r="C511" i="18"/>
  <c r="B511" i="18" s="1"/>
  <c r="C512" i="18"/>
  <c r="B512" i="18" s="1"/>
  <c r="C513" i="18"/>
  <c r="B513" i="18" s="1"/>
  <c r="C514" i="18"/>
  <c r="B514" i="18" s="1"/>
  <c r="C515" i="18"/>
  <c r="B515" i="18" s="1"/>
  <c r="C516" i="18"/>
  <c r="B516" i="18" s="1"/>
  <c r="C517" i="18"/>
  <c r="B517" i="18" s="1"/>
  <c r="C518" i="18"/>
  <c r="B518" i="18" s="1"/>
  <c r="C519" i="18"/>
  <c r="B519" i="18" s="1"/>
  <c r="C520" i="18"/>
  <c r="B520" i="18" s="1"/>
  <c r="C521" i="18"/>
  <c r="B521" i="18" s="1"/>
  <c r="C522" i="18"/>
  <c r="B522" i="18" s="1"/>
  <c r="C523" i="18"/>
  <c r="B523" i="18" s="1"/>
  <c r="C524" i="18"/>
  <c r="B524" i="18" s="1"/>
  <c r="C525" i="18"/>
  <c r="B525" i="18" s="1"/>
  <c r="C526" i="18"/>
  <c r="B526" i="18" s="1"/>
  <c r="C527" i="18"/>
  <c r="B527" i="18" s="1"/>
  <c r="C528" i="18"/>
  <c r="B528" i="18" s="1"/>
  <c r="C529" i="18"/>
  <c r="B529" i="18" s="1"/>
  <c r="C530" i="18"/>
  <c r="B530" i="18" s="1"/>
  <c r="C531" i="18"/>
  <c r="B531" i="18" s="1"/>
  <c r="C532" i="18"/>
  <c r="B532" i="18" s="1"/>
  <c r="C533" i="18"/>
  <c r="B533" i="18" s="1"/>
  <c r="C534" i="18"/>
  <c r="B534" i="18" s="1"/>
  <c r="C535" i="18"/>
  <c r="B535" i="18" s="1"/>
  <c r="C536" i="18"/>
  <c r="B536" i="18" s="1"/>
  <c r="C537" i="18"/>
  <c r="B537" i="18" s="1"/>
  <c r="C538" i="18"/>
  <c r="B538" i="18" s="1"/>
  <c r="C539" i="18"/>
  <c r="B539" i="18" s="1"/>
  <c r="C540" i="18"/>
  <c r="B540" i="18" s="1"/>
  <c r="C541" i="18"/>
  <c r="B541" i="18" s="1"/>
  <c r="C542" i="18"/>
  <c r="B542" i="18" s="1"/>
  <c r="C543" i="18"/>
  <c r="B543" i="18" s="1"/>
  <c r="C544" i="18"/>
  <c r="B544" i="18" s="1"/>
  <c r="C545" i="18"/>
  <c r="B545" i="18" s="1"/>
  <c r="C546" i="18"/>
  <c r="B546" i="18" s="1"/>
  <c r="C547" i="18"/>
  <c r="B547" i="18" s="1"/>
  <c r="C548" i="18"/>
  <c r="B548" i="18" s="1"/>
  <c r="C549" i="18"/>
  <c r="B549" i="18" s="1"/>
  <c r="C550" i="18"/>
  <c r="B550" i="18" s="1"/>
  <c r="C551" i="18"/>
  <c r="B551" i="18" s="1"/>
  <c r="C552" i="18"/>
  <c r="B552" i="18" s="1"/>
  <c r="C553" i="18"/>
  <c r="B553" i="18" s="1"/>
  <c r="C554" i="18"/>
  <c r="B554" i="18" s="1"/>
  <c r="C555" i="18"/>
  <c r="B555" i="18" s="1"/>
  <c r="C556" i="18"/>
  <c r="B556" i="18" s="1"/>
  <c r="C557" i="18"/>
  <c r="B557" i="18" s="1"/>
  <c r="C558" i="18"/>
  <c r="B558" i="18" s="1"/>
  <c r="C559" i="18"/>
  <c r="B559" i="18" s="1"/>
  <c r="C560" i="18"/>
  <c r="B560" i="18" s="1"/>
  <c r="C561" i="18"/>
  <c r="B561" i="18" s="1"/>
  <c r="C562" i="18"/>
  <c r="B562" i="18" s="1"/>
  <c r="C563" i="18"/>
  <c r="B563" i="18" s="1"/>
  <c r="C564" i="18"/>
  <c r="B564" i="18" s="1"/>
  <c r="C565" i="18"/>
  <c r="B565" i="18" s="1"/>
  <c r="C566" i="18"/>
  <c r="B566" i="18" s="1"/>
  <c r="C567" i="18"/>
  <c r="B567" i="18" s="1"/>
  <c r="C568" i="18"/>
  <c r="B568" i="18" s="1"/>
  <c r="C569" i="18"/>
  <c r="B569" i="18" s="1"/>
  <c r="C570" i="18"/>
  <c r="B570" i="18" s="1"/>
  <c r="C571" i="18"/>
  <c r="B571" i="18" s="1"/>
  <c r="C572" i="18"/>
  <c r="B572" i="18" s="1"/>
  <c r="C573" i="18"/>
  <c r="B573" i="18" s="1"/>
  <c r="C574" i="18"/>
  <c r="B574" i="18" s="1"/>
  <c r="C575" i="18"/>
  <c r="B575" i="18" s="1"/>
  <c r="C576" i="18"/>
  <c r="B576" i="18" s="1"/>
  <c r="C577" i="18"/>
  <c r="B577" i="18" s="1"/>
  <c r="C578" i="18"/>
  <c r="B578" i="18" s="1"/>
  <c r="C579" i="18"/>
  <c r="B579" i="18" s="1"/>
  <c r="C580" i="18"/>
  <c r="B580" i="18" s="1"/>
  <c r="C581" i="18"/>
  <c r="B581" i="18" s="1"/>
  <c r="C582" i="18"/>
  <c r="B582" i="18" s="1"/>
  <c r="C583" i="18"/>
  <c r="B583" i="18" s="1"/>
  <c r="C584" i="18"/>
  <c r="B584" i="18" s="1"/>
  <c r="C585" i="18"/>
  <c r="B585" i="18" s="1"/>
  <c r="C586" i="18"/>
  <c r="B586" i="18" s="1"/>
  <c r="C587" i="18"/>
  <c r="B587" i="18" s="1"/>
  <c r="C588" i="18"/>
  <c r="B588" i="18" s="1"/>
  <c r="C589" i="18"/>
  <c r="B589" i="18" s="1"/>
  <c r="C590" i="18"/>
  <c r="B590" i="18" s="1"/>
  <c r="C591" i="18"/>
  <c r="B591" i="18" s="1"/>
  <c r="C592" i="18"/>
  <c r="B592" i="18" s="1"/>
  <c r="C593" i="18"/>
  <c r="B593" i="18" s="1"/>
  <c r="C594" i="18"/>
  <c r="B594" i="18" s="1"/>
  <c r="C595" i="18"/>
  <c r="B595" i="18" s="1"/>
  <c r="C596" i="18"/>
  <c r="B596" i="18" s="1"/>
  <c r="C597" i="18"/>
  <c r="B597" i="18" s="1"/>
  <c r="C598" i="18"/>
  <c r="B598" i="18" s="1"/>
  <c r="C599" i="18"/>
  <c r="B599" i="18" s="1"/>
  <c r="C600" i="18"/>
  <c r="B600" i="18" s="1"/>
  <c r="C601" i="18"/>
  <c r="B601" i="18" s="1"/>
  <c r="C602" i="18"/>
  <c r="B602" i="18" s="1"/>
  <c r="C603" i="18"/>
  <c r="B603" i="18" s="1"/>
  <c r="C604" i="18"/>
  <c r="B604" i="18" s="1"/>
  <c r="C605" i="18"/>
  <c r="B605" i="18" s="1"/>
  <c r="C606" i="18"/>
  <c r="B606" i="18" s="1"/>
  <c r="C607" i="18"/>
  <c r="B607" i="18" s="1"/>
  <c r="C608" i="18"/>
  <c r="B608" i="18" s="1"/>
  <c r="C609" i="18"/>
  <c r="B609" i="18" s="1"/>
  <c r="C610" i="18"/>
  <c r="B610" i="18" s="1"/>
  <c r="C611" i="18"/>
  <c r="B611" i="18" s="1"/>
  <c r="C612" i="18"/>
  <c r="B612" i="18" s="1"/>
  <c r="C613" i="18"/>
  <c r="B613" i="18" s="1"/>
  <c r="C614" i="18"/>
  <c r="B614" i="18" s="1"/>
  <c r="C615" i="18"/>
  <c r="B615" i="18" s="1"/>
  <c r="C616" i="18"/>
  <c r="B616" i="18" s="1"/>
  <c r="C617" i="18"/>
  <c r="B617" i="18" s="1"/>
  <c r="C618" i="18"/>
  <c r="B618" i="18" s="1"/>
  <c r="C619" i="18"/>
  <c r="B619" i="18" s="1"/>
  <c r="C620" i="18"/>
  <c r="B620" i="18" s="1"/>
  <c r="C621" i="18"/>
  <c r="B621" i="18" s="1"/>
  <c r="C622" i="18"/>
  <c r="B622" i="18" s="1"/>
  <c r="C623" i="18"/>
  <c r="B623" i="18" s="1"/>
  <c r="C624" i="18"/>
  <c r="B624" i="18" s="1"/>
  <c r="C625" i="18"/>
  <c r="B625" i="18" s="1"/>
  <c r="C626" i="18"/>
  <c r="B626" i="18" s="1"/>
  <c r="C627" i="18"/>
  <c r="B627" i="18" s="1"/>
  <c r="C628" i="18"/>
  <c r="B628" i="18" s="1"/>
  <c r="C629" i="18"/>
  <c r="B629" i="18" s="1"/>
  <c r="C630" i="18"/>
  <c r="B630" i="18" s="1"/>
  <c r="C631" i="18"/>
  <c r="B631" i="18" s="1"/>
  <c r="C632" i="18"/>
  <c r="B632" i="18" s="1"/>
  <c r="C633" i="18"/>
  <c r="B633" i="18" s="1"/>
  <c r="C634" i="18"/>
  <c r="B634" i="18" s="1"/>
  <c r="C635" i="18"/>
  <c r="B635" i="18" s="1"/>
  <c r="C636" i="18"/>
  <c r="B636" i="18" s="1"/>
  <c r="C637" i="18"/>
  <c r="B637" i="18" s="1"/>
  <c r="C638" i="18"/>
  <c r="B638" i="18" s="1"/>
  <c r="C639" i="18"/>
  <c r="B639" i="18" s="1"/>
  <c r="C640" i="18"/>
  <c r="B640" i="18" s="1"/>
  <c r="C641" i="18"/>
  <c r="B641" i="18" s="1"/>
  <c r="C642" i="18"/>
  <c r="B642" i="18" s="1"/>
  <c r="C643" i="18"/>
  <c r="B643" i="18" s="1"/>
  <c r="C644" i="18"/>
  <c r="B644" i="18" s="1"/>
  <c r="C645" i="18"/>
  <c r="B645" i="18" s="1"/>
  <c r="C646" i="18"/>
  <c r="B646" i="18" s="1"/>
  <c r="C647" i="18"/>
  <c r="B647" i="18" s="1"/>
  <c r="C648" i="18"/>
  <c r="B648" i="18" s="1"/>
  <c r="C649" i="18"/>
  <c r="B649" i="18" s="1"/>
  <c r="C650" i="18"/>
  <c r="B650" i="18" s="1"/>
  <c r="C651" i="18"/>
  <c r="B651" i="18" s="1"/>
  <c r="C652" i="18"/>
  <c r="B652" i="18" s="1"/>
  <c r="C653" i="18"/>
  <c r="B653" i="18" s="1"/>
  <c r="C654" i="18"/>
  <c r="B654" i="18" s="1"/>
  <c r="C655" i="18"/>
  <c r="B655" i="18" s="1"/>
  <c r="C656" i="18"/>
  <c r="B656" i="18" s="1"/>
  <c r="C657" i="18"/>
  <c r="B657" i="18" s="1"/>
  <c r="C658" i="18"/>
  <c r="B658" i="18" s="1"/>
  <c r="C659" i="18"/>
  <c r="B659" i="18" s="1"/>
  <c r="C660" i="18"/>
  <c r="B660" i="18" s="1"/>
  <c r="C661" i="18"/>
  <c r="B661" i="18" s="1"/>
  <c r="C662" i="18"/>
  <c r="B662" i="18" s="1"/>
  <c r="C663" i="18"/>
  <c r="B663" i="18" s="1"/>
  <c r="C664" i="18"/>
  <c r="B664" i="18" s="1"/>
  <c r="C665" i="18"/>
  <c r="B665" i="18" s="1"/>
  <c r="C666" i="18"/>
  <c r="B666" i="18" s="1"/>
  <c r="C667" i="18"/>
  <c r="B667" i="18" s="1"/>
  <c r="C668" i="18"/>
  <c r="B668" i="18" s="1"/>
  <c r="C669" i="18"/>
  <c r="B669" i="18" s="1"/>
  <c r="C670" i="18"/>
  <c r="B670" i="18" s="1"/>
  <c r="C671" i="18"/>
  <c r="B671" i="18" s="1"/>
  <c r="C672" i="18"/>
  <c r="B672" i="18" s="1"/>
  <c r="C673" i="18"/>
  <c r="B673" i="18" s="1"/>
  <c r="C674" i="18"/>
  <c r="B674" i="18" s="1"/>
  <c r="C675" i="18"/>
  <c r="B675" i="18" s="1"/>
  <c r="C676" i="18"/>
  <c r="B676" i="18" s="1"/>
  <c r="C677" i="18"/>
  <c r="B677" i="18" s="1"/>
  <c r="C678" i="18"/>
  <c r="B678" i="18" s="1"/>
  <c r="C679" i="18"/>
  <c r="B679" i="18" s="1"/>
  <c r="C680" i="18"/>
  <c r="B680" i="18" s="1"/>
  <c r="C681" i="18"/>
  <c r="B681" i="18" s="1"/>
  <c r="C682" i="18"/>
  <c r="B682" i="18" s="1"/>
  <c r="C683" i="18"/>
  <c r="B683" i="18" s="1"/>
  <c r="C684" i="18"/>
  <c r="B684" i="18" s="1"/>
  <c r="C685" i="18"/>
  <c r="B685" i="18" s="1"/>
  <c r="C686" i="18"/>
  <c r="B686" i="18" s="1"/>
  <c r="C687" i="18"/>
  <c r="B687" i="18" s="1"/>
  <c r="C688" i="18"/>
  <c r="B688" i="18" s="1"/>
  <c r="C689" i="18"/>
  <c r="B689" i="18" s="1"/>
  <c r="C690" i="18"/>
  <c r="B690" i="18" s="1"/>
  <c r="C691" i="18"/>
  <c r="B691" i="18" s="1"/>
  <c r="C692" i="18"/>
  <c r="B692" i="18" s="1"/>
  <c r="C693" i="18"/>
  <c r="B693" i="18" s="1"/>
  <c r="C694" i="18"/>
  <c r="B694" i="18" s="1"/>
  <c r="C695" i="18"/>
  <c r="B695" i="18" s="1"/>
  <c r="C696" i="18"/>
  <c r="B696" i="18" s="1"/>
  <c r="C697" i="18"/>
  <c r="B697" i="18" s="1"/>
  <c r="C698" i="18"/>
  <c r="B698" i="18" s="1"/>
  <c r="C699" i="18"/>
  <c r="B699" i="18" s="1"/>
  <c r="C700" i="18"/>
  <c r="B700" i="18" s="1"/>
  <c r="C701" i="18"/>
  <c r="B701" i="18" s="1"/>
  <c r="C702" i="18"/>
  <c r="B702" i="18" s="1"/>
  <c r="C703" i="18"/>
  <c r="B703" i="18" s="1"/>
  <c r="C704" i="18"/>
  <c r="B704" i="18" s="1"/>
  <c r="C705" i="18"/>
  <c r="B705" i="18" s="1"/>
  <c r="C706" i="18"/>
  <c r="B706" i="18" s="1"/>
  <c r="C707" i="18"/>
  <c r="B707" i="18" s="1"/>
  <c r="C708" i="18"/>
  <c r="B708" i="18" s="1"/>
  <c r="C709" i="18"/>
  <c r="B709" i="18" s="1"/>
  <c r="C710" i="18"/>
  <c r="B710" i="18" s="1"/>
  <c r="C711" i="18"/>
  <c r="B711" i="18" s="1"/>
  <c r="C712" i="18"/>
  <c r="B712" i="18" s="1"/>
  <c r="C713" i="18"/>
  <c r="B713" i="18" s="1"/>
  <c r="C714" i="18"/>
  <c r="B714" i="18" s="1"/>
  <c r="C715" i="18"/>
  <c r="B715" i="18" s="1"/>
  <c r="C716" i="18"/>
  <c r="B716" i="18" s="1"/>
  <c r="C717" i="18"/>
  <c r="B717" i="18" s="1"/>
  <c r="C718" i="18"/>
  <c r="B718" i="18" s="1"/>
  <c r="C719" i="18"/>
  <c r="B719" i="18" s="1"/>
  <c r="C720" i="18"/>
  <c r="B720" i="18" s="1"/>
  <c r="C721" i="18"/>
  <c r="B721" i="18" s="1"/>
  <c r="C722" i="18"/>
  <c r="B722" i="18" s="1"/>
  <c r="C723" i="18"/>
  <c r="B723" i="18" s="1"/>
  <c r="C724" i="18"/>
  <c r="B724" i="18" s="1"/>
  <c r="C725" i="18"/>
  <c r="B725" i="18" s="1"/>
  <c r="C726" i="18"/>
  <c r="B726" i="18" s="1"/>
  <c r="C727" i="18"/>
  <c r="B727" i="18" s="1"/>
  <c r="C728" i="18"/>
  <c r="B728" i="18" s="1"/>
  <c r="C729" i="18"/>
  <c r="B729" i="18" s="1"/>
  <c r="C730" i="18"/>
  <c r="B730" i="18" s="1"/>
  <c r="C731" i="18"/>
  <c r="B731" i="18" s="1"/>
  <c r="C732" i="18"/>
  <c r="B732" i="18" s="1"/>
  <c r="C733" i="18"/>
  <c r="B733" i="18" s="1"/>
  <c r="C734" i="18"/>
  <c r="B734" i="18" s="1"/>
  <c r="C735" i="18"/>
  <c r="B735" i="18" s="1"/>
  <c r="C736" i="18"/>
  <c r="B736" i="18" s="1"/>
  <c r="C737" i="18"/>
  <c r="B737" i="18" s="1"/>
  <c r="C738" i="18"/>
  <c r="B738" i="18" s="1"/>
  <c r="C739" i="18"/>
  <c r="B739" i="18" s="1"/>
  <c r="C740" i="18"/>
  <c r="B740" i="18" s="1"/>
  <c r="C741" i="18"/>
  <c r="B741" i="18" s="1"/>
  <c r="C742" i="18"/>
  <c r="B742" i="18" s="1"/>
  <c r="C743" i="18"/>
  <c r="B743" i="18" s="1"/>
  <c r="C744" i="18"/>
  <c r="B744" i="18" s="1"/>
  <c r="C745" i="18"/>
  <c r="B745" i="18" s="1"/>
  <c r="C746" i="18"/>
  <c r="B746" i="18" s="1"/>
  <c r="C747" i="18"/>
  <c r="B747" i="18" s="1"/>
  <c r="C748" i="18"/>
  <c r="B748" i="18" s="1"/>
  <c r="C749" i="18"/>
  <c r="B749" i="18" s="1"/>
  <c r="C750" i="18"/>
  <c r="B750" i="18" s="1"/>
  <c r="C751" i="18"/>
  <c r="B751" i="18" s="1"/>
  <c r="C752" i="18"/>
  <c r="B752" i="18" s="1"/>
  <c r="C753" i="18"/>
  <c r="B753" i="18" s="1"/>
  <c r="C754" i="18"/>
  <c r="B754" i="18" s="1"/>
  <c r="C755" i="18"/>
  <c r="B755" i="18" s="1"/>
  <c r="C756" i="18"/>
  <c r="B756" i="18" s="1"/>
  <c r="C757" i="18"/>
  <c r="B757" i="18" s="1"/>
  <c r="C758" i="18"/>
  <c r="B758" i="18" s="1"/>
  <c r="C759" i="18"/>
  <c r="B759" i="18" s="1"/>
  <c r="C760" i="18"/>
  <c r="B760" i="18" s="1"/>
  <c r="C761" i="18"/>
  <c r="B761" i="18" s="1"/>
  <c r="C762" i="18"/>
  <c r="B762" i="18" s="1"/>
  <c r="C763" i="18"/>
  <c r="B763" i="18" s="1"/>
  <c r="C764" i="18"/>
  <c r="B764" i="18" s="1"/>
  <c r="C765" i="18"/>
  <c r="B765" i="18" s="1"/>
  <c r="C766" i="18"/>
  <c r="B766" i="18" s="1"/>
  <c r="C767" i="18"/>
  <c r="B767" i="18" s="1"/>
  <c r="C768" i="18"/>
  <c r="B768" i="18" s="1"/>
  <c r="C769" i="18"/>
  <c r="B769" i="18" s="1"/>
  <c r="C770" i="18"/>
  <c r="B770" i="18" s="1"/>
  <c r="C771" i="18"/>
  <c r="B771" i="18" s="1"/>
  <c r="C772" i="18"/>
  <c r="B772" i="18" s="1"/>
  <c r="C773" i="18"/>
  <c r="B773" i="18" s="1"/>
  <c r="C774" i="18"/>
  <c r="B774" i="18" s="1"/>
  <c r="C775" i="18"/>
  <c r="B775" i="18" s="1"/>
  <c r="C776" i="18"/>
  <c r="B776" i="18" s="1"/>
  <c r="C777" i="18"/>
  <c r="B777" i="18" s="1"/>
  <c r="C778" i="18"/>
  <c r="B778" i="18" s="1"/>
  <c r="C779" i="18"/>
  <c r="B779" i="18" s="1"/>
  <c r="C780" i="18"/>
  <c r="B780" i="18" s="1"/>
  <c r="C781" i="18"/>
  <c r="B781" i="18" s="1"/>
  <c r="C782" i="18"/>
  <c r="B782" i="18" s="1"/>
  <c r="C783" i="18"/>
  <c r="B783" i="18" s="1"/>
  <c r="C784" i="18"/>
  <c r="B784" i="18" s="1"/>
  <c r="C785" i="18"/>
  <c r="B785" i="18" s="1"/>
  <c r="C786" i="18"/>
  <c r="B786" i="18" s="1"/>
  <c r="C787" i="18"/>
  <c r="B787" i="18" s="1"/>
  <c r="C788" i="18"/>
  <c r="B788" i="18" s="1"/>
  <c r="C789" i="18"/>
  <c r="B789" i="18" s="1"/>
  <c r="C790" i="18"/>
  <c r="B790" i="18" s="1"/>
  <c r="C791" i="18"/>
  <c r="B791" i="18" s="1"/>
  <c r="C792" i="18"/>
  <c r="B792" i="18" s="1"/>
  <c r="C793" i="18"/>
  <c r="B793" i="18" s="1"/>
  <c r="C794" i="18"/>
  <c r="B794" i="18" s="1"/>
  <c r="C795" i="18"/>
  <c r="B795" i="18" s="1"/>
  <c r="C796" i="18"/>
  <c r="B796" i="18" s="1"/>
  <c r="C797" i="18"/>
  <c r="B797" i="18" s="1"/>
  <c r="C798" i="18"/>
  <c r="B798" i="18" s="1"/>
  <c r="C799" i="18"/>
  <c r="B799" i="18" s="1"/>
  <c r="C800" i="18"/>
  <c r="B800" i="18" s="1"/>
  <c r="C801" i="18"/>
  <c r="B801" i="18" s="1"/>
  <c r="C802" i="18"/>
  <c r="B802" i="18" s="1"/>
  <c r="C803" i="18"/>
  <c r="B803" i="18" s="1"/>
  <c r="C804" i="18"/>
  <c r="B804" i="18" s="1"/>
  <c r="C805" i="18"/>
  <c r="B805" i="18" s="1"/>
  <c r="C806" i="18"/>
  <c r="B806" i="18" s="1"/>
  <c r="C807" i="18"/>
  <c r="B807" i="18" s="1"/>
  <c r="C808" i="18"/>
  <c r="B808" i="18" s="1"/>
  <c r="C809" i="18"/>
  <c r="B809" i="18" s="1"/>
  <c r="C810" i="18"/>
  <c r="B810" i="18" s="1"/>
  <c r="C811" i="18"/>
  <c r="B811" i="18" s="1"/>
  <c r="C812" i="18"/>
  <c r="B812" i="18" s="1"/>
  <c r="C813" i="18"/>
  <c r="B813" i="18" s="1"/>
  <c r="C814" i="18"/>
  <c r="B814" i="18" s="1"/>
  <c r="C815" i="18"/>
  <c r="B815" i="18" s="1"/>
  <c r="C816" i="18"/>
  <c r="B816" i="18" s="1"/>
  <c r="C817" i="18"/>
  <c r="B817" i="18" s="1"/>
  <c r="C818" i="18"/>
  <c r="B818" i="18" s="1"/>
  <c r="C819" i="18"/>
  <c r="B819" i="18" s="1"/>
  <c r="C820" i="18"/>
  <c r="B820" i="18" s="1"/>
  <c r="C821" i="18"/>
  <c r="B821" i="18" s="1"/>
  <c r="C822" i="18"/>
  <c r="B822" i="18" s="1"/>
  <c r="C823" i="18"/>
  <c r="B823" i="18" s="1"/>
  <c r="C824" i="18"/>
  <c r="B824" i="18" s="1"/>
  <c r="C825" i="18"/>
  <c r="B825" i="18" s="1"/>
  <c r="C826" i="18"/>
  <c r="B826" i="18" s="1"/>
  <c r="C827" i="18"/>
  <c r="B827" i="18" s="1"/>
  <c r="C828" i="18"/>
  <c r="B828" i="18" s="1"/>
  <c r="C829" i="18"/>
  <c r="B829" i="18" s="1"/>
  <c r="C830" i="18"/>
  <c r="B830" i="18" s="1"/>
  <c r="C831" i="18"/>
  <c r="B831" i="18" s="1"/>
  <c r="C832" i="18"/>
  <c r="B832" i="18" s="1"/>
  <c r="C833" i="18"/>
  <c r="B833" i="18" s="1"/>
  <c r="C834" i="18"/>
  <c r="B834" i="18" s="1"/>
  <c r="C835" i="18"/>
  <c r="B835" i="18" s="1"/>
  <c r="C836" i="18"/>
  <c r="B836" i="18" s="1"/>
  <c r="C837" i="18"/>
  <c r="B837" i="18" s="1"/>
  <c r="C838" i="18"/>
  <c r="B838" i="18" s="1"/>
  <c r="C839" i="18"/>
  <c r="B839" i="18" s="1"/>
  <c r="C840" i="18"/>
  <c r="B840" i="18" s="1"/>
  <c r="C841" i="18"/>
  <c r="B841" i="18" s="1"/>
  <c r="C842" i="18"/>
  <c r="B842" i="18" s="1"/>
  <c r="C843" i="18"/>
  <c r="B843" i="18" s="1"/>
  <c r="C844" i="18"/>
  <c r="B844" i="18" s="1"/>
  <c r="C845" i="18"/>
  <c r="B845" i="18" s="1"/>
  <c r="C846" i="18"/>
  <c r="B846" i="18" s="1"/>
  <c r="C847" i="18"/>
  <c r="B847" i="18" s="1"/>
  <c r="C848" i="18"/>
  <c r="B848" i="18" s="1"/>
  <c r="C849" i="18"/>
  <c r="B849" i="18" s="1"/>
  <c r="C850" i="18"/>
  <c r="B850" i="18" s="1"/>
  <c r="C851" i="18"/>
  <c r="B851" i="18" s="1"/>
  <c r="C852" i="18"/>
  <c r="B852" i="18" s="1"/>
  <c r="C853" i="18"/>
  <c r="B853" i="18" s="1"/>
  <c r="C854" i="18"/>
  <c r="B854" i="18" s="1"/>
  <c r="C855" i="18"/>
  <c r="B855" i="18" s="1"/>
  <c r="C856" i="18"/>
  <c r="B856" i="18" s="1"/>
  <c r="C857" i="18"/>
  <c r="B857" i="18" s="1"/>
  <c r="C858" i="18"/>
  <c r="B858" i="18" s="1"/>
  <c r="C859" i="18"/>
  <c r="B859" i="18" s="1"/>
  <c r="C860" i="18"/>
  <c r="B860" i="18" s="1"/>
  <c r="C861" i="18"/>
  <c r="B861" i="18" s="1"/>
  <c r="C862" i="18"/>
  <c r="B862" i="18" s="1"/>
  <c r="C863" i="18"/>
  <c r="B863" i="18" s="1"/>
  <c r="C864" i="18"/>
  <c r="B864" i="18" s="1"/>
  <c r="C865" i="18"/>
  <c r="B865" i="18" s="1"/>
  <c r="C866" i="18"/>
  <c r="B866" i="18" s="1"/>
  <c r="C867" i="18"/>
  <c r="B867" i="18" s="1"/>
  <c r="C868" i="18"/>
  <c r="B868" i="18" s="1"/>
  <c r="C869" i="18"/>
  <c r="B869" i="18" s="1"/>
  <c r="C870" i="18"/>
  <c r="B870" i="18" s="1"/>
  <c r="C871" i="18"/>
  <c r="B871" i="18" s="1"/>
  <c r="C872" i="18"/>
  <c r="B872" i="18" s="1"/>
  <c r="C873" i="18"/>
  <c r="B873" i="18" s="1"/>
  <c r="C874" i="18"/>
  <c r="B874" i="18" s="1"/>
  <c r="C875" i="18"/>
  <c r="B875" i="18" s="1"/>
  <c r="C876" i="18"/>
  <c r="B876" i="18" s="1"/>
  <c r="C877" i="18"/>
  <c r="B877" i="18" s="1"/>
  <c r="C878" i="18"/>
  <c r="B878" i="18" s="1"/>
  <c r="C879" i="18"/>
  <c r="B879" i="18" s="1"/>
  <c r="C880" i="18"/>
  <c r="B880" i="18" s="1"/>
  <c r="C881" i="18"/>
  <c r="B881" i="18" s="1"/>
  <c r="C882" i="18"/>
  <c r="B882" i="18" s="1"/>
  <c r="C883" i="18"/>
  <c r="B883" i="18" s="1"/>
  <c r="C884" i="18"/>
  <c r="B884" i="18" s="1"/>
  <c r="C885" i="18"/>
  <c r="B885" i="18" s="1"/>
  <c r="C886" i="18"/>
  <c r="B886" i="18" s="1"/>
  <c r="C887" i="18"/>
  <c r="B887" i="18" s="1"/>
  <c r="C888" i="18"/>
  <c r="B888" i="18" s="1"/>
  <c r="C889" i="18"/>
  <c r="B889" i="18" s="1"/>
  <c r="C890" i="18"/>
  <c r="B890" i="18" s="1"/>
  <c r="C891" i="18"/>
  <c r="B891" i="18" s="1"/>
  <c r="C892" i="18"/>
  <c r="B892" i="18" s="1"/>
  <c r="C893" i="18"/>
  <c r="B893" i="18" s="1"/>
  <c r="C894" i="18"/>
  <c r="B894" i="18" s="1"/>
  <c r="C895" i="18"/>
  <c r="B895" i="18" s="1"/>
  <c r="C896" i="18"/>
  <c r="B896" i="18" s="1"/>
  <c r="C897" i="18"/>
  <c r="B897" i="18" s="1"/>
  <c r="C898" i="18"/>
  <c r="B898" i="18" s="1"/>
  <c r="C899" i="18"/>
  <c r="B899" i="18" s="1"/>
  <c r="C900" i="18"/>
  <c r="B900" i="18" s="1"/>
  <c r="C901" i="18"/>
  <c r="B901" i="18" s="1"/>
  <c r="C902" i="18"/>
  <c r="B902" i="18" s="1"/>
  <c r="C903" i="18"/>
  <c r="B903" i="18" s="1"/>
  <c r="C904" i="18"/>
  <c r="B904" i="18" s="1"/>
  <c r="C905" i="18"/>
  <c r="B905" i="18" s="1"/>
  <c r="C906" i="18"/>
  <c r="B906" i="18" s="1"/>
  <c r="C907" i="18"/>
  <c r="B907" i="18" s="1"/>
  <c r="C908" i="18"/>
  <c r="B908" i="18" s="1"/>
  <c r="C909" i="18"/>
  <c r="B909" i="18" s="1"/>
  <c r="C910" i="18"/>
  <c r="B910" i="18" s="1"/>
  <c r="C911" i="18"/>
  <c r="B911" i="18" s="1"/>
  <c r="C912" i="18"/>
  <c r="B912" i="18" s="1"/>
  <c r="C913" i="18"/>
  <c r="B913" i="18" s="1"/>
  <c r="C914" i="18"/>
  <c r="B914" i="18" s="1"/>
  <c r="C915" i="18"/>
  <c r="B915" i="18" s="1"/>
  <c r="C916" i="18"/>
  <c r="B916" i="18" s="1"/>
  <c r="C917" i="18"/>
  <c r="B917" i="18" s="1"/>
  <c r="C918" i="18"/>
  <c r="B918" i="18" s="1"/>
  <c r="C919" i="18"/>
  <c r="B919" i="18" s="1"/>
  <c r="C920" i="18"/>
  <c r="B920" i="18" s="1"/>
  <c r="C921" i="18"/>
  <c r="B921" i="18" s="1"/>
  <c r="C922" i="18"/>
  <c r="B922" i="18" s="1"/>
  <c r="C923" i="18"/>
  <c r="B923" i="18" s="1"/>
  <c r="C924" i="18"/>
  <c r="B924" i="18" s="1"/>
  <c r="C925" i="18"/>
  <c r="B925" i="18" s="1"/>
  <c r="C926" i="18"/>
  <c r="B926" i="18" s="1"/>
  <c r="C927" i="18"/>
  <c r="B927" i="18" s="1"/>
  <c r="C928" i="18"/>
  <c r="B928" i="18" s="1"/>
  <c r="C929" i="18"/>
  <c r="B929" i="18" s="1"/>
  <c r="C930" i="18"/>
  <c r="B930" i="18" s="1"/>
  <c r="C931" i="18"/>
  <c r="B931" i="18" s="1"/>
  <c r="C932" i="18"/>
  <c r="B932" i="18" s="1"/>
  <c r="C933" i="18"/>
  <c r="B933" i="18" s="1"/>
  <c r="C934" i="18"/>
  <c r="B934" i="18" s="1"/>
  <c r="C935" i="18"/>
  <c r="B935" i="18" s="1"/>
  <c r="C936" i="18"/>
  <c r="B936" i="18" s="1"/>
  <c r="C937" i="18"/>
  <c r="B937" i="18" s="1"/>
  <c r="C938" i="18"/>
  <c r="B938" i="18" s="1"/>
  <c r="C939" i="18"/>
  <c r="B939" i="18" s="1"/>
  <c r="C940" i="18"/>
  <c r="B940" i="18" s="1"/>
  <c r="C941" i="18"/>
  <c r="B941" i="18" s="1"/>
  <c r="C942" i="18"/>
  <c r="B942" i="18" s="1"/>
  <c r="C943" i="18"/>
  <c r="B943" i="18" s="1"/>
  <c r="C944" i="18"/>
  <c r="B944" i="18" s="1"/>
  <c r="C945" i="18"/>
  <c r="B945" i="18" s="1"/>
  <c r="C946" i="18"/>
  <c r="B946" i="18" s="1"/>
  <c r="C947" i="18"/>
  <c r="B947" i="18" s="1"/>
  <c r="C948" i="18"/>
  <c r="B948" i="18" s="1"/>
  <c r="C949" i="18"/>
  <c r="B949" i="18" s="1"/>
  <c r="C950" i="18"/>
  <c r="B950" i="18" s="1"/>
  <c r="C951" i="18"/>
  <c r="B951" i="18" s="1"/>
  <c r="C952" i="18"/>
  <c r="B952" i="18" s="1"/>
  <c r="C953" i="18"/>
  <c r="B953" i="18" s="1"/>
  <c r="C954" i="18"/>
  <c r="B954" i="18" s="1"/>
  <c r="C955" i="18"/>
  <c r="B955" i="18" s="1"/>
  <c r="C956" i="18"/>
  <c r="B956" i="18" s="1"/>
  <c r="C957" i="18"/>
  <c r="B957" i="18" s="1"/>
  <c r="C958" i="18"/>
  <c r="B958" i="18" s="1"/>
  <c r="C959" i="18"/>
  <c r="B959" i="18" s="1"/>
  <c r="C960" i="18"/>
  <c r="B960" i="18" s="1"/>
  <c r="C961" i="18"/>
  <c r="B961" i="18" s="1"/>
  <c r="C962" i="18"/>
  <c r="B962" i="18" s="1"/>
  <c r="C963" i="18"/>
  <c r="B963" i="18" s="1"/>
  <c r="C964" i="18"/>
  <c r="B964" i="18" s="1"/>
  <c r="C965" i="18"/>
  <c r="B965" i="18" s="1"/>
  <c r="C966" i="18"/>
  <c r="B966" i="18" s="1"/>
  <c r="C967" i="18"/>
  <c r="B967" i="18" s="1"/>
  <c r="C968" i="18"/>
  <c r="B968" i="18" s="1"/>
  <c r="C969" i="18"/>
  <c r="B969" i="18" s="1"/>
  <c r="C970" i="18"/>
  <c r="B970" i="18" s="1"/>
  <c r="C971" i="18"/>
  <c r="B971" i="18" s="1"/>
  <c r="C972" i="18"/>
  <c r="B972" i="18" s="1"/>
  <c r="C973" i="18"/>
  <c r="B973" i="18" s="1"/>
  <c r="C974" i="18"/>
  <c r="B974" i="18" s="1"/>
  <c r="C975" i="18"/>
  <c r="B975" i="18" s="1"/>
  <c r="C976" i="18"/>
  <c r="B976" i="18" s="1"/>
  <c r="C977" i="18"/>
  <c r="B977" i="18" s="1"/>
  <c r="C978" i="18"/>
  <c r="B978" i="18" s="1"/>
  <c r="C979" i="18"/>
  <c r="B979" i="18" s="1"/>
  <c r="C980" i="18"/>
  <c r="B980" i="18" s="1"/>
  <c r="C981" i="18"/>
  <c r="B981" i="18" s="1"/>
  <c r="C982" i="18"/>
  <c r="B982" i="18" s="1"/>
  <c r="C983" i="18"/>
  <c r="B983" i="18" s="1"/>
  <c r="C984" i="18"/>
  <c r="B984" i="18" s="1"/>
  <c r="C985" i="18"/>
  <c r="B985" i="18" s="1"/>
  <c r="C986" i="18"/>
  <c r="B986" i="18" s="1"/>
  <c r="B707" i="1"/>
  <c r="B706" i="1"/>
  <c r="F38" i="21"/>
  <c r="F6" i="21"/>
  <c r="L735" i="15" a="1"/>
  <c r="L735" i="15" s="1"/>
  <c r="L737" i="15" a="1"/>
  <c r="L737" i="15" s="1"/>
  <c r="F25" i="21"/>
  <c r="F24" i="21"/>
  <c r="F23" i="21"/>
  <c r="F39" i="21"/>
  <c r="F2" i="21"/>
  <c r="F3" i="21"/>
  <c r="F4" i="21"/>
  <c r="F5" i="21"/>
  <c r="F8" i="21"/>
  <c r="F9" i="21"/>
  <c r="F10" i="21"/>
  <c r="F11" i="21"/>
  <c r="F13" i="21"/>
  <c r="F14" i="21"/>
  <c r="F15" i="21"/>
  <c r="F16" i="21"/>
  <c r="F17" i="21"/>
  <c r="F19" i="21"/>
  <c r="F21" i="21"/>
  <c r="F22" i="21"/>
  <c r="F26" i="21"/>
  <c r="F27" i="21"/>
  <c r="F28" i="21"/>
  <c r="F29" i="21"/>
  <c r="F30" i="21"/>
  <c r="F36" i="21"/>
  <c r="F37" i="21"/>
  <c r="F42" i="21"/>
  <c r="F44" i="21"/>
  <c r="F53" i="21"/>
  <c r="F57" i="21"/>
  <c r="F61" i="21"/>
  <c r="F65" i="21"/>
  <c r="F66" i="21"/>
  <c r="F70" i="21"/>
  <c r="F73" i="21"/>
  <c r="F74" i="21"/>
  <c r="F76" i="21"/>
  <c r="F77" i="21"/>
  <c r="F34" i="21"/>
  <c r="F41" i="21"/>
  <c r="B653" i="15"/>
  <c r="B654" i="15"/>
  <c r="B655" i="15"/>
  <c r="B656" i="15"/>
  <c r="B657" i="15"/>
  <c r="B658" i="15"/>
  <c r="B659" i="15"/>
  <c r="B660" i="15"/>
  <c r="B661" i="15"/>
  <c r="B662" i="15"/>
  <c r="B663" i="15"/>
  <c r="B664" i="15"/>
  <c r="B665" i="15"/>
  <c r="B666" i="15"/>
  <c r="B667" i="15"/>
  <c r="B668" i="15"/>
  <c r="B669" i="15"/>
  <c r="B670" i="15"/>
  <c r="B671" i="15"/>
  <c r="B672" i="15"/>
  <c r="B673" i="15"/>
  <c r="B674" i="15"/>
  <c r="B675" i="15"/>
  <c r="B676" i="15"/>
  <c r="B677" i="15"/>
  <c r="B678" i="15"/>
  <c r="B679" i="15"/>
  <c r="B680" i="15"/>
  <c r="B681" i="15"/>
  <c r="B682" i="15"/>
  <c r="B683" i="15"/>
  <c r="B684" i="15"/>
  <c r="B685" i="15"/>
  <c r="B686" i="15"/>
  <c r="B687" i="15"/>
  <c r="B688" i="15"/>
  <c r="B689" i="15"/>
  <c r="B690" i="15"/>
  <c r="B691" i="15"/>
  <c r="B692" i="15"/>
  <c r="B693" i="15"/>
  <c r="B694" i="15"/>
  <c r="B695" i="15"/>
  <c r="B696" i="15"/>
  <c r="B697" i="15"/>
  <c r="B698" i="15"/>
  <c r="B699" i="15"/>
  <c r="B700" i="15"/>
  <c r="B701" i="15"/>
  <c r="B702" i="15"/>
  <c r="B703" i="15"/>
  <c r="B704" i="15"/>
  <c r="B705" i="15"/>
  <c r="B648" i="15"/>
  <c r="B649" i="15"/>
  <c r="B650" i="15"/>
  <c r="B651" i="15"/>
  <c r="B652" i="15"/>
  <c r="B705" i="1"/>
  <c r="B704" i="1"/>
  <c r="B703" i="1"/>
  <c r="B702" i="1"/>
  <c r="B701" i="1"/>
  <c r="B700" i="1"/>
  <c r="B699" i="1"/>
  <c r="B698" i="1"/>
  <c r="B697" i="1"/>
  <c r="B696" i="1"/>
  <c r="B695" i="1"/>
  <c r="B694" i="1"/>
  <c r="B693" i="1"/>
  <c r="B692" i="1"/>
  <c r="B691" i="1"/>
  <c r="B690" i="1"/>
  <c r="B689" i="1"/>
  <c r="B688" i="1"/>
  <c r="B687" i="1"/>
  <c r="B686" i="1"/>
  <c r="B685" i="1"/>
  <c r="B684" i="1"/>
  <c r="B683" i="1"/>
  <c r="B682" i="1"/>
  <c r="B681" i="1"/>
  <c r="B680" i="1"/>
  <c r="B679" i="1"/>
  <c r="B678" i="1"/>
  <c r="B677" i="1"/>
  <c r="B676" i="1"/>
  <c r="B675" i="1"/>
  <c r="B674" i="1"/>
  <c r="B673" i="1"/>
  <c r="B672" i="1"/>
  <c r="B671" i="1"/>
  <c r="B670" i="1"/>
  <c r="B669" i="1"/>
  <c r="B668" i="1"/>
  <c r="B667" i="1"/>
  <c r="B666" i="1"/>
  <c r="B665" i="1"/>
  <c r="B664" i="1"/>
  <c r="B663" i="1"/>
  <c r="B662" i="1"/>
  <c r="B660" i="1"/>
  <c r="B659" i="1"/>
  <c r="B658" i="1"/>
  <c r="B657" i="1"/>
  <c r="B656" i="1"/>
  <c r="B655" i="1"/>
  <c r="B654" i="1"/>
  <c r="B653" i="1"/>
  <c r="B652" i="1"/>
  <c r="B651" i="1"/>
  <c r="B650" i="1"/>
  <c r="B649" i="1"/>
  <c r="B648" i="1"/>
  <c r="B2" i="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133" i="1"/>
  <c r="B134" i="1"/>
  <c r="B135" i="1"/>
  <c r="B136" i="1"/>
  <c r="B137" i="1"/>
  <c r="B138" i="1"/>
  <c r="B139" i="1"/>
  <c r="B140" i="1"/>
  <c r="B141" i="1"/>
  <c r="B142" i="1"/>
  <c r="B143" i="1"/>
  <c r="B144" i="1"/>
  <c r="B145" i="1"/>
  <c r="B146" i="1"/>
  <c r="B147" i="1"/>
  <c r="B148" i="1"/>
  <c r="B149" i="1"/>
  <c r="B150" i="1"/>
  <c r="B151" i="1"/>
  <c r="B152" i="1"/>
  <c r="B153" i="1"/>
  <c r="B154" i="1"/>
  <c r="B155" i="1"/>
  <c r="B156" i="1"/>
  <c r="B157" i="1"/>
  <c r="B158" i="1"/>
  <c r="B159" i="1"/>
  <c r="B160" i="1"/>
  <c r="B161" i="1"/>
  <c r="B162" i="1"/>
  <c r="B163" i="1"/>
  <c r="B164" i="1"/>
  <c r="B165" i="1"/>
  <c r="B166" i="1"/>
  <c r="B167" i="1"/>
  <c r="B168" i="1"/>
  <c r="B169" i="1"/>
  <c r="B170" i="1"/>
  <c r="B171" i="1"/>
  <c r="B172" i="1"/>
  <c r="B173" i="1"/>
  <c r="B174" i="1"/>
  <c r="B175" i="1"/>
  <c r="B176" i="1"/>
  <c r="B177" i="1"/>
  <c r="B178" i="1"/>
  <c r="B179" i="1"/>
  <c r="B180" i="1"/>
  <c r="B181" i="1"/>
  <c r="B182" i="1"/>
  <c r="B183" i="1"/>
  <c r="B184" i="1"/>
  <c r="B185" i="1"/>
  <c r="B186" i="1"/>
  <c r="B187" i="1"/>
  <c r="B188" i="1"/>
  <c r="B189" i="1"/>
  <c r="B190" i="1"/>
  <c r="B191" i="1"/>
  <c r="B192" i="1"/>
  <c r="B193" i="1"/>
  <c r="B194" i="1"/>
  <c r="B195" i="1"/>
  <c r="B196" i="1"/>
  <c r="B197" i="1"/>
  <c r="B198" i="1"/>
  <c r="B199" i="1"/>
  <c r="B200" i="1"/>
  <c r="B201" i="1"/>
  <c r="B202" i="1"/>
  <c r="B203" i="1"/>
  <c r="B204" i="1"/>
  <c r="B205" i="1"/>
  <c r="B206" i="1"/>
  <c r="B207" i="1"/>
  <c r="B208" i="1"/>
  <c r="B209" i="1"/>
  <c r="B210" i="1"/>
  <c r="B211" i="1"/>
  <c r="B212" i="1"/>
  <c r="B213" i="1"/>
  <c r="B214" i="1"/>
  <c r="B215" i="1"/>
  <c r="B216" i="1"/>
  <c r="B217" i="1"/>
  <c r="B218" i="1"/>
  <c r="B219" i="1"/>
  <c r="B220" i="1"/>
  <c r="B221" i="1"/>
  <c r="B222" i="1"/>
  <c r="B223" i="1"/>
  <c r="B224" i="1"/>
  <c r="B225" i="1"/>
  <c r="B226" i="1"/>
  <c r="B227" i="1"/>
  <c r="B228" i="1"/>
  <c r="B229" i="1"/>
  <c r="B230" i="1"/>
  <c r="B231" i="1"/>
  <c r="B232" i="1"/>
  <c r="B233" i="1"/>
  <c r="B234" i="1"/>
  <c r="B235" i="1"/>
  <c r="B236" i="1"/>
  <c r="B237" i="1"/>
  <c r="B238" i="1"/>
  <c r="B239" i="1"/>
  <c r="B240" i="1"/>
  <c r="B241" i="1"/>
  <c r="B242" i="1"/>
  <c r="B243" i="1"/>
  <c r="B244" i="1"/>
  <c r="B245" i="1"/>
  <c r="B246" i="1"/>
  <c r="B247" i="1"/>
  <c r="B248" i="1"/>
  <c r="B249" i="1"/>
  <c r="B250" i="1"/>
  <c r="B251" i="1"/>
  <c r="B252" i="1"/>
  <c r="B253" i="1"/>
  <c r="B254" i="1"/>
  <c r="B255" i="1"/>
  <c r="B256" i="1"/>
  <c r="B257" i="1"/>
  <c r="B258" i="1"/>
  <c r="B259" i="1"/>
  <c r="B260" i="1"/>
  <c r="B261" i="1"/>
  <c r="B262" i="1"/>
  <c r="B263" i="1"/>
  <c r="B264" i="1"/>
  <c r="B265" i="1"/>
  <c r="B266" i="1"/>
  <c r="B267" i="1"/>
  <c r="B268" i="1"/>
  <c r="B269" i="1"/>
  <c r="B270" i="1"/>
  <c r="B271" i="1"/>
  <c r="B272" i="1"/>
  <c r="B273" i="1"/>
  <c r="B274" i="1"/>
  <c r="B275" i="1"/>
  <c r="B276" i="1"/>
  <c r="B277" i="1"/>
  <c r="B278" i="1"/>
  <c r="B279" i="1"/>
  <c r="B280" i="1"/>
  <c r="B281" i="1"/>
  <c r="B282" i="1"/>
  <c r="B283" i="1"/>
  <c r="B284" i="1"/>
  <c r="B285" i="1"/>
  <c r="B286" i="1"/>
  <c r="B287" i="1"/>
  <c r="B288" i="1"/>
  <c r="B289" i="1"/>
  <c r="B290" i="1"/>
  <c r="B291" i="1"/>
  <c r="B292" i="1"/>
  <c r="B293" i="1"/>
  <c r="B294" i="1"/>
  <c r="B295" i="1"/>
  <c r="B296" i="1"/>
  <c r="B297" i="1"/>
  <c r="B298" i="1"/>
  <c r="B299" i="1"/>
  <c r="B300" i="1"/>
  <c r="B301" i="1"/>
  <c r="B302" i="1"/>
  <c r="B303" i="1"/>
  <c r="B304" i="1"/>
  <c r="B305" i="1"/>
  <c r="B306" i="1"/>
  <c r="B307" i="1"/>
  <c r="B308" i="1"/>
  <c r="B309" i="1"/>
  <c r="B310" i="1"/>
  <c r="B311" i="1"/>
  <c r="B312" i="1"/>
  <c r="B313" i="1"/>
  <c r="B314" i="1"/>
  <c r="B315" i="1"/>
  <c r="B316" i="1"/>
  <c r="B317" i="1"/>
  <c r="B318" i="1"/>
  <c r="B319" i="1"/>
  <c r="B320" i="1"/>
  <c r="B321" i="1"/>
  <c r="B322" i="1"/>
  <c r="B323" i="1"/>
  <c r="B324" i="1"/>
  <c r="B325" i="1"/>
  <c r="B326" i="1"/>
  <c r="B327" i="1"/>
  <c r="B328" i="1"/>
  <c r="B329" i="1"/>
  <c r="B330" i="1"/>
  <c r="B331" i="1"/>
  <c r="B332" i="1"/>
  <c r="B333" i="1"/>
  <c r="B334" i="1"/>
  <c r="B335" i="1"/>
  <c r="B336" i="1"/>
  <c r="B337" i="1"/>
  <c r="B338" i="1"/>
  <c r="B339" i="1"/>
  <c r="B340" i="1"/>
  <c r="B341" i="1"/>
  <c r="B342" i="1"/>
  <c r="B343" i="1"/>
  <c r="B344" i="1"/>
  <c r="B345" i="1"/>
  <c r="B346" i="1"/>
  <c r="B347" i="1"/>
  <c r="B348" i="1"/>
  <c r="B349" i="1"/>
  <c r="B350" i="1"/>
  <c r="B351" i="1"/>
  <c r="B352" i="1"/>
  <c r="B353" i="1"/>
  <c r="B354" i="1"/>
  <c r="B355" i="1"/>
  <c r="B356" i="1"/>
  <c r="B357" i="1"/>
  <c r="B358" i="1"/>
  <c r="B359" i="1"/>
  <c r="B360" i="1"/>
  <c r="B361" i="1"/>
  <c r="B362" i="1"/>
  <c r="B363" i="1"/>
  <c r="B364" i="1"/>
  <c r="B365" i="1"/>
  <c r="B366" i="1"/>
  <c r="B367" i="1"/>
  <c r="B368" i="1"/>
  <c r="B369" i="1"/>
  <c r="B370" i="1"/>
  <c r="B371" i="1"/>
  <c r="B372" i="1"/>
  <c r="B373" i="1"/>
  <c r="B374" i="1"/>
  <c r="B375" i="1"/>
  <c r="B376" i="1"/>
  <c r="B377" i="1"/>
  <c r="B378" i="1"/>
  <c r="B379" i="1"/>
  <c r="B380" i="1"/>
  <c r="B381" i="1"/>
  <c r="B382" i="1"/>
  <c r="B383" i="1"/>
  <c r="B384" i="1"/>
  <c r="B385" i="1"/>
  <c r="B386" i="1"/>
  <c r="B387" i="1"/>
  <c r="B388" i="1"/>
  <c r="B389" i="1"/>
  <c r="B390" i="1"/>
  <c r="B391" i="1"/>
  <c r="B392" i="1"/>
  <c r="B393" i="1"/>
  <c r="B394" i="1"/>
  <c r="B395" i="1"/>
  <c r="B396" i="1"/>
  <c r="B397" i="1"/>
  <c r="B398" i="1"/>
  <c r="B399" i="1"/>
  <c r="B400" i="1"/>
  <c r="B401" i="1"/>
  <c r="B402" i="1"/>
  <c r="B403" i="1"/>
  <c r="B404" i="1"/>
  <c r="B405" i="1"/>
  <c r="B406" i="1"/>
  <c r="B407" i="1"/>
  <c r="B408" i="1"/>
  <c r="B409" i="1"/>
  <c r="B410" i="1"/>
  <c r="B411" i="1"/>
  <c r="B412" i="1"/>
  <c r="B413" i="1"/>
  <c r="B414" i="1"/>
  <c r="B415" i="1"/>
  <c r="B416" i="1"/>
  <c r="B417" i="1"/>
  <c r="B418" i="1"/>
  <c r="B419" i="1"/>
  <c r="B420" i="1"/>
  <c r="B421" i="1"/>
  <c r="B422" i="1"/>
  <c r="B423" i="1"/>
  <c r="B424" i="1"/>
  <c r="B425" i="1"/>
  <c r="B426" i="1"/>
  <c r="B427" i="1"/>
  <c r="B428" i="1"/>
  <c r="B429" i="1"/>
  <c r="B430" i="1"/>
  <c r="B431" i="1"/>
  <c r="B432" i="1"/>
  <c r="B433" i="1"/>
  <c r="B434" i="1"/>
  <c r="B435" i="1"/>
  <c r="B436" i="1"/>
  <c r="B437" i="1"/>
  <c r="B438" i="1"/>
  <c r="B439" i="1"/>
  <c r="B440" i="1"/>
  <c r="B441" i="1"/>
  <c r="B442" i="1"/>
  <c r="B443" i="1"/>
  <c r="B444" i="1"/>
  <c r="B445" i="1"/>
  <c r="B446" i="1"/>
  <c r="B447" i="1"/>
  <c r="B448" i="1"/>
  <c r="B449" i="1"/>
  <c r="B450" i="1"/>
  <c r="B451" i="1"/>
  <c r="B452" i="1"/>
  <c r="B453" i="1"/>
  <c r="B454" i="1"/>
  <c r="B455" i="1"/>
  <c r="B456" i="1"/>
  <c r="B457" i="1"/>
  <c r="B458" i="1"/>
  <c r="B459" i="1"/>
  <c r="B460" i="1"/>
  <c r="B461" i="1"/>
  <c r="B462" i="1"/>
  <c r="B463" i="1"/>
  <c r="B464" i="1"/>
  <c r="B465" i="1"/>
  <c r="B466" i="1"/>
  <c r="B467" i="1"/>
  <c r="B468" i="1"/>
  <c r="B469" i="1"/>
  <c r="B470" i="1"/>
  <c r="B471" i="1"/>
  <c r="B472" i="1"/>
  <c r="B473" i="1"/>
  <c r="B474" i="1"/>
  <c r="B475" i="1"/>
  <c r="B476" i="1"/>
  <c r="B477" i="1"/>
  <c r="B478" i="1"/>
  <c r="B479" i="1"/>
  <c r="B480" i="1"/>
  <c r="B481" i="1"/>
  <c r="B482" i="1"/>
  <c r="B483" i="1"/>
  <c r="B484" i="1"/>
  <c r="B485" i="1"/>
  <c r="B486" i="1"/>
  <c r="B487" i="1"/>
  <c r="B488" i="1"/>
  <c r="B489" i="1"/>
  <c r="B490" i="1"/>
  <c r="B491" i="1"/>
  <c r="B492" i="1"/>
  <c r="B493" i="1"/>
  <c r="B494" i="1"/>
  <c r="B495" i="1"/>
  <c r="B496" i="1"/>
  <c r="B497" i="1"/>
  <c r="B498" i="1"/>
  <c r="B499" i="1"/>
  <c r="B500" i="1"/>
  <c r="B501" i="1"/>
  <c r="B502" i="1"/>
  <c r="B503" i="1"/>
  <c r="B504" i="1"/>
  <c r="B505" i="1"/>
  <c r="B506" i="1"/>
  <c r="B507" i="1"/>
  <c r="B508" i="1"/>
  <c r="B509" i="1"/>
  <c r="B510" i="1"/>
  <c r="B511" i="1"/>
  <c r="B512" i="1"/>
  <c r="B513" i="1"/>
  <c r="B514" i="1"/>
  <c r="B515" i="1"/>
  <c r="B516" i="1"/>
  <c r="B517" i="1"/>
  <c r="B518" i="1"/>
  <c r="B519" i="1"/>
  <c r="B520" i="1"/>
  <c r="B521" i="1"/>
  <c r="B522" i="1"/>
  <c r="B523" i="1"/>
  <c r="B524" i="1"/>
  <c r="B525" i="1"/>
  <c r="B526" i="1"/>
  <c r="B527" i="1"/>
  <c r="B528" i="1"/>
  <c r="B529" i="1"/>
  <c r="B530" i="1"/>
  <c r="B531" i="1"/>
  <c r="B532" i="1"/>
  <c r="B533" i="1"/>
  <c r="B534" i="1"/>
  <c r="B535" i="1"/>
  <c r="B536" i="1"/>
  <c r="B537" i="1"/>
  <c r="B538" i="1"/>
  <c r="B539" i="1"/>
  <c r="B540" i="1"/>
  <c r="B541" i="1"/>
  <c r="B542" i="1"/>
  <c r="B543" i="1"/>
  <c r="B544" i="1"/>
  <c r="B545" i="1"/>
  <c r="B546" i="1"/>
  <c r="B547" i="1"/>
  <c r="B548" i="1"/>
  <c r="B549" i="1"/>
  <c r="B550" i="1"/>
  <c r="B551" i="1"/>
  <c r="B552" i="1"/>
  <c r="B553" i="1"/>
  <c r="B554" i="1"/>
  <c r="B555" i="1"/>
  <c r="B556" i="1"/>
  <c r="B557" i="1"/>
  <c r="B558" i="1"/>
  <c r="B559" i="1"/>
  <c r="B560" i="1"/>
  <c r="B561" i="1"/>
  <c r="B562" i="1"/>
  <c r="B563" i="1"/>
  <c r="B564" i="1"/>
  <c r="B565" i="1"/>
  <c r="B566" i="1"/>
  <c r="B567" i="1"/>
  <c r="B568" i="1"/>
  <c r="B569" i="1"/>
  <c r="B570" i="1"/>
  <c r="B571" i="1"/>
  <c r="B572" i="1"/>
  <c r="B573" i="1"/>
  <c r="B574" i="1"/>
  <c r="B575" i="1"/>
  <c r="B576" i="1"/>
  <c r="B577" i="1"/>
  <c r="B578" i="1"/>
  <c r="B579" i="1"/>
  <c r="B580" i="1"/>
  <c r="B581" i="1"/>
  <c r="B582" i="1"/>
  <c r="B583" i="1"/>
  <c r="B584" i="1"/>
  <c r="B585" i="1"/>
  <c r="B586" i="1"/>
  <c r="B587" i="1"/>
  <c r="B588" i="1"/>
  <c r="B589" i="1"/>
  <c r="B590" i="1"/>
  <c r="B591" i="1"/>
  <c r="B592" i="1"/>
  <c r="B593" i="1"/>
  <c r="B594" i="1"/>
  <c r="B595" i="1"/>
  <c r="B596" i="1"/>
  <c r="B597" i="1"/>
  <c r="B598" i="1"/>
  <c r="B599" i="1"/>
  <c r="B600" i="1"/>
  <c r="B601" i="1"/>
  <c r="B602" i="1"/>
  <c r="B603" i="1"/>
  <c r="B604" i="1"/>
  <c r="B605" i="1"/>
  <c r="B606" i="1"/>
  <c r="B607" i="1"/>
  <c r="B608" i="1"/>
  <c r="B609" i="1"/>
  <c r="B610" i="1"/>
  <c r="B611" i="1"/>
  <c r="B612" i="1"/>
  <c r="B613" i="1"/>
  <c r="B614" i="1"/>
  <c r="B615" i="1"/>
  <c r="B616" i="1"/>
  <c r="B617" i="1"/>
  <c r="B618" i="1"/>
  <c r="B619" i="1"/>
  <c r="B620" i="1"/>
  <c r="B621" i="1"/>
  <c r="B622" i="1"/>
  <c r="B623" i="1"/>
  <c r="B624" i="1"/>
  <c r="B625" i="1"/>
  <c r="B626" i="1"/>
  <c r="B627" i="1"/>
  <c r="B628" i="1"/>
  <c r="B629" i="1"/>
  <c r="B630" i="1"/>
  <c r="B631" i="1"/>
  <c r="B632" i="1"/>
  <c r="B633" i="1"/>
  <c r="B634" i="1"/>
  <c r="B635" i="1"/>
  <c r="B636" i="1"/>
  <c r="B637" i="1"/>
  <c r="B638" i="1"/>
  <c r="B639" i="1"/>
  <c r="B640" i="1"/>
  <c r="B641" i="1"/>
  <c r="B642" i="1"/>
  <c r="B643" i="1"/>
  <c r="B644" i="1"/>
  <c r="B645" i="1"/>
  <c r="B646" i="1"/>
  <c r="B647" i="1"/>
  <c r="I196" i="20"/>
  <c r="I378" i="20"/>
  <c r="B2" i="15"/>
  <c r="B3" i="15"/>
  <c r="B4" i="15"/>
  <c r="B5" i="15"/>
  <c r="B6" i="15"/>
  <c r="B7" i="15"/>
  <c r="B8" i="15"/>
  <c r="B9" i="15"/>
  <c r="B10" i="15"/>
  <c r="B11" i="15"/>
  <c r="B12" i="15"/>
  <c r="B13" i="15"/>
  <c r="B14" i="15"/>
  <c r="B15" i="15"/>
  <c r="B16" i="15"/>
  <c r="B17" i="15"/>
  <c r="B18" i="15"/>
  <c r="B19" i="15"/>
  <c r="B20" i="15"/>
  <c r="B21" i="15"/>
  <c r="B22" i="15"/>
  <c r="B23" i="15"/>
  <c r="B24" i="15"/>
  <c r="B25" i="15"/>
  <c r="B26" i="15"/>
  <c r="B27" i="15"/>
  <c r="B28" i="15"/>
  <c r="B29" i="15"/>
  <c r="B30" i="15"/>
  <c r="B31" i="15"/>
  <c r="B32" i="15"/>
  <c r="B33" i="15"/>
  <c r="B34" i="15"/>
  <c r="B35" i="15"/>
  <c r="B36" i="15"/>
  <c r="B37" i="15"/>
  <c r="B38" i="15"/>
  <c r="B39" i="15"/>
  <c r="B40" i="15"/>
  <c r="B41" i="15"/>
  <c r="B42" i="15"/>
  <c r="B43" i="15"/>
  <c r="B44" i="15"/>
  <c r="B45" i="15"/>
  <c r="B46" i="15"/>
  <c r="B47" i="15"/>
  <c r="B48" i="15"/>
  <c r="B49" i="15"/>
  <c r="B50" i="15"/>
  <c r="B51" i="15"/>
  <c r="B52" i="15"/>
  <c r="B53" i="15"/>
  <c r="B54" i="15"/>
  <c r="B55" i="15"/>
  <c r="B56" i="15"/>
  <c r="B57" i="15"/>
  <c r="B58" i="15"/>
  <c r="B59" i="15"/>
  <c r="B60" i="15"/>
  <c r="B61" i="15"/>
  <c r="B62" i="15"/>
  <c r="B63" i="15"/>
  <c r="B64" i="15"/>
  <c r="B65" i="15"/>
  <c r="B66" i="15"/>
  <c r="B67" i="15"/>
  <c r="B68" i="15"/>
  <c r="B69" i="15"/>
  <c r="B70" i="15"/>
  <c r="B71" i="15"/>
  <c r="B72" i="15"/>
  <c r="B73" i="15"/>
  <c r="B74" i="15"/>
  <c r="B75" i="15"/>
  <c r="B76" i="15"/>
  <c r="B77" i="15"/>
  <c r="B78" i="15"/>
  <c r="B79" i="15"/>
  <c r="B80" i="15"/>
  <c r="B81" i="15"/>
  <c r="B82" i="15"/>
  <c r="B83" i="15"/>
  <c r="B84" i="15"/>
  <c r="B85" i="15"/>
  <c r="B86" i="15"/>
  <c r="B87" i="15"/>
  <c r="B88" i="15"/>
  <c r="B89" i="15"/>
  <c r="B90" i="15"/>
  <c r="B91" i="15"/>
  <c r="B92" i="15"/>
  <c r="B93" i="15"/>
  <c r="B94" i="15"/>
  <c r="B95" i="15"/>
  <c r="B96" i="15"/>
  <c r="B97" i="15"/>
  <c r="B98" i="15"/>
  <c r="B99" i="15"/>
  <c r="B100" i="15"/>
  <c r="B101" i="15"/>
  <c r="B102" i="15"/>
  <c r="B103" i="15"/>
  <c r="B104" i="15"/>
  <c r="B105" i="15"/>
  <c r="B106" i="15"/>
  <c r="B107" i="15"/>
  <c r="B108" i="15"/>
  <c r="B109" i="15"/>
  <c r="B110" i="15"/>
  <c r="B111" i="15"/>
  <c r="B112" i="15"/>
  <c r="B113" i="15"/>
  <c r="B114" i="15"/>
  <c r="B115" i="15"/>
  <c r="B116" i="15"/>
  <c r="B117" i="15"/>
  <c r="B118" i="15"/>
  <c r="B119" i="15"/>
  <c r="B120" i="15"/>
  <c r="B121" i="15"/>
  <c r="B122" i="15"/>
  <c r="B123" i="15"/>
  <c r="B124" i="15"/>
  <c r="B125" i="15"/>
  <c r="B126" i="15"/>
  <c r="B127" i="15"/>
  <c r="B128" i="15"/>
  <c r="B129" i="15"/>
  <c r="B130" i="15"/>
  <c r="B131" i="15"/>
  <c r="B132" i="15"/>
  <c r="B133" i="15"/>
  <c r="B134" i="15"/>
  <c r="B135" i="15"/>
  <c r="B136" i="15"/>
  <c r="B137" i="15"/>
  <c r="B138" i="15"/>
  <c r="B139" i="15"/>
  <c r="B140" i="15"/>
  <c r="B141" i="15"/>
  <c r="B142" i="15"/>
  <c r="B143" i="15"/>
  <c r="B144" i="15"/>
  <c r="B145" i="15"/>
  <c r="B146" i="15"/>
  <c r="B147" i="15"/>
  <c r="B148" i="15"/>
  <c r="B149" i="15"/>
  <c r="B150" i="15"/>
  <c r="B151" i="15"/>
  <c r="B152" i="15"/>
  <c r="B153" i="15"/>
  <c r="B154" i="15"/>
  <c r="B155" i="15"/>
  <c r="B156" i="15"/>
  <c r="B157" i="15"/>
  <c r="B158" i="15"/>
  <c r="B159" i="15"/>
  <c r="B160" i="15"/>
  <c r="B161" i="15"/>
  <c r="B162" i="15"/>
  <c r="B163" i="15"/>
  <c r="B164" i="15"/>
  <c r="B165" i="15"/>
  <c r="B166" i="15"/>
  <c r="B167" i="15"/>
  <c r="B168" i="15"/>
  <c r="B169" i="15"/>
  <c r="B170" i="15"/>
  <c r="B171" i="15"/>
  <c r="B172" i="15"/>
  <c r="B173" i="15"/>
  <c r="B174" i="15"/>
  <c r="B175" i="15"/>
  <c r="B176" i="15"/>
  <c r="B177" i="15"/>
  <c r="B178" i="15"/>
  <c r="B179" i="15"/>
  <c r="B180" i="15"/>
  <c r="B181" i="15"/>
  <c r="B182" i="15"/>
  <c r="B183" i="15"/>
  <c r="B184" i="15"/>
  <c r="B185" i="15"/>
  <c r="B186" i="15"/>
  <c r="B187" i="15"/>
  <c r="B188" i="15"/>
  <c r="B189" i="15"/>
  <c r="B190" i="15"/>
  <c r="B191" i="15"/>
  <c r="B192" i="15"/>
  <c r="B193" i="15"/>
  <c r="B194" i="15"/>
  <c r="B195" i="15"/>
  <c r="B196" i="15"/>
  <c r="B197" i="15"/>
  <c r="B198" i="15"/>
  <c r="B199" i="15"/>
  <c r="B200" i="15"/>
  <c r="B201" i="15"/>
  <c r="B202" i="15"/>
  <c r="B203" i="15"/>
  <c r="B204" i="15"/>
  <c r="B205" i="15"/>
  <c r="B206" i="15"/>
  <c r="B207" i="15"/>
  <c r="B208" i="15"/>
  <c r="B209" i="15"/>
  <c r="B210" i="15"/>
  <c r="B211" i="15"/>
  <c r="B212" i="15"/>
  <c r="B213" i="15"/>
  <c r="B214" i="15"/>
  <c r="B215" i="15"/>
  <c r="B216" i="15"/>
  <c r="B217" i="15"/>
  <c r="B218" i="15"/>
  <c r="B219" i="15"/>
  <c r="B220" i="15"/>
  <c r="B221" i="15"/>
  <c r="B222" i="15"/>
  <c r="B223" i="15"/>
  <c r="B224" i="15"/>
  <c r="B225" i="15"/>
  <c r="B226" i="15"/>
  <c r="B227" i="15"/>
  <c r="B228" i="15"/>
  <c r="B229" i="15"/>
  <c r="B230" i="15"/>
  <c r="B231" i="15"/>
  <c r="B232" i="15"/>
  <c r="B233" i="15"/>
  <c r="B234" i="15"/>
  <c r="B235" i="15"/>
  <c r="B236" i="15"/>
  <c r="B237" i="15"/>
  <c r="B238" i="15"/>
  <c r="B239" i="15"/>
  <c r="B240" i="15"/>
  <c r="B241" i="15"/>
  <c r="B242" i="15"/>
  <c r="B243" i="15"/>
  <c r="B244" i="15"/>
  <c r="B245" i="15"/>
  <c r="B246" i="15"/>
  <c r="B247" i="15"/>
  <c r="B248" i="15"/>
  <c r="B249" i="15"/>
  <c r="B250" i="15"/>
  <c r="B251" i="15"/>
  <c r="B252" i="15"/>
  <c r="B253" i="15"/>
  <c r="B254" i="15"/>
  <c r="B255" i="15"/>
  <c r="B256" i="15"/>
  <c r="B257" i="15"/>
  <c r="B258" i="15"/>
  <c r="B259" i="15"/>
  <c r="B260" i="15"/>
  <c r="B261" i="15"/>
  <c r="B262" i="15"/>
  <c r="B263" i="15"/>
  <c r="B264" i="15"/>
  <c r="B265" i="15"/>
  <c r="B266" i="15"/>
  <c r="B267" i="15"/>
  <c r="B268" i="15"/>
  <c r="B269" i="15"/>
  <c r="B270" i="15"/>
  <c r="B271" i="15"/>
  <c r="B272" i="15"/>
  <c r="B273" i="15"/>
  <c r="B274" i="15"/>
  <c r="B275" i="15"/>
  <c r="B276" i="15"/>
  <c r="B277" i="15"/>
  <c r="B278" i="15"/>
  <c r="B279" i="15"/>
  <c r="B280" i="15"/>
  <c r="B281" i="15"/>
  <c r="B282" i="15"/>
  <c r="B283" i="15"/>
  <c r="B284" i="15"/>
  <c r="B285" i="15"/>
  <c r="B286" i="15"/>
  <c r="B287" i="15"/>
  <c r="B288" i="15"/>
  <c r="B289" i="15"/>
  <c r="B290" i="15"/>
  <c r="B291" i="15"/>
  <c r="B292" i="15"/>
  <c r="B293" i="15"/>
  <c r="B294" i="15"/>
  <c r="B295" i="15"/>
  <c r="B296" i="15"/>
  <c r="B297" i="15"/>
  <c r="B298" i="15"/>
  <c r="B299" i="15"/>
  <c r="B300" i="15"/>
  <c r="B301" i="15"/>
  <c r="B302" i="15"/>
  <c r="B303" i="15"/>
  <c r="B304" i="15"/>
  <c r="B305" i="15"/>
  <c r="B306" i="15"/>
  <c r="B307" i="15"/>
  <c r="B308" i="15"/>
  <c r="B309" i="15"/>
  <c r="B310" i="15"/>
  <c r="B311" i="15"/>
  <c r="B312" i="15"/>
  <c r="B313" i="15"/>
  <c r="B314" i="15"/>
  <c r="B315" i="15"/>
  <c r="B316" i="15"/>
  <c r="B317" i="15"/>
  <c r="B318" i="15"/>
  <c r="B319" i="15"/>
  <c r="B320" i="15"/>
  <c r="B321" i="15"/>
  <c r="B322" i="15"/>
  <c r="B323" i="15"/>
  <c r="B324" i="15"/>
  <c r="B325" i="15"/>
  <c r="B326" i="15"/>
  <c r="B327" i="15"/>
  <c r="B328" i="15"/>
  <c r="B329" i="15"/>
  <c r="B330" i="15"/>
  <c r="B331" i="15"/>
  <c r="B332" i="15"/>
  <c r="B333" i="15"/>
  <c r="B334" i="15"/>
  <c r="B335" i="15"/>
  <c r="B336" i="15"/>
  <c r="B337" i="15"/>
  <c r="B338" i="15"/>
  <c r="B339" i="15"/>
  <c r="B340" i="15"/>
  <c r="B341" i="15"/>
  <c r="B342" i="15"/>
  <c r="B343" i="15"/>
  <c r="B344" i="15"/>
  <c r="B345" i="15"/>
  <c r="B346" i="15"/>
  <c r="B347" i="15"/>
  <c r="B348" i="15"/>
  <c r="B349" i="15"/>
  <c r="B350" i="15"/>
  <c r="B351" i="15"/>
  <c r="B352" i="15"/>
  <c r="B353" i="15"/>
  <c r="B354" i="15"/>
  <c r="B355" i="15"/>
  <c r="B356" i="15"/>
  <c r="B357" i="15"/>
  <c r="B358" i="15"/>
  <c r="B359" i="15"/>
  <c r="B360" i="15"/>
  <c r="B361" i="15"/>
  <c r="B362" i="15"/>
  <c r="B363" i="15"/>
  <c r="B364" i="15"/>
  <c r="B365" i="15"/>
  <c r="B366" i="15"/>
  <c r="B367" i="15"/>
  <c r="B368" i="15"/>
  <c r="B369" i="15"/>
  <c r="B370" i="15"/>
  <c r="B371" i="15"/>
  <c r="B372" i="15"/>
  <c r="B373" i="15"/>
  <c r="B374" i="15"/>
  <c r="B375" i="15"/>
  <c r="B376" i="15"/>
  <c r="B377" i="15"/>
  <c r="B378" i="15"/>
  <c r="B379" i="15"/>
  <c r="B380" i="15"/>
  <c r="B381" i="15"/>
  <c r="B382" i="15"/>
  <c r="B383" i="15"/>
  <c r="B384" i="15"/>
  <c r="B385" i="15"/>
  <c r="B386" i="15"/>
  <c r="B387" i="15"/>
  <c r="B388" i="15"/>
  <c r="B389" i="15"/>
  <c r="B390" i="15"/>
  <c r="B391" i="15"/>
  <c r="B392" i="15"/>
  <c r="B393" i="15"/>
  <c r="B394" i="15"/>
  <c r="B395" i="15"/>
  <c r="B396" i="15"/>
  <c r="B397" i="15"/>
  <c r="B398" i="15"/>
  <c r="B399" i="15"/>
  <c r="B400" i="15"/>
  <c r="B401" i="15"/>
  <c r="B402" i="15"/>
  <c r="B403" i="15"/>
  <c r="B404" i="15"/>
  <c r="B405" i="15"/>
  <c r="B406" i="15"/>
  <c r="B407" i="15"/>
  <c r="B408" i="15"/>
  <c r="B409" i="15"/>
  <c r="B410" i="15"/>
  <c r="B411" i="15"/>
  <c r="B412" i="15"/>
  <c r="B413" i="15"/>
  <c r="B414" i="15"/>
  <c r="B415" i="15"/>
  <c r="B416" i="15"/>
  <c r="B417" i="15"/>
  <c r="B418" i="15"/>
  <c r="B419" i="15"/>
  <c r="B420" i="15"/>
  <c r="B421" i="15"/>
  <c r="B422" i="15"/>
  <c r="B423" i="15"/>
  <c r="B424" i="15"/>
  <c r="B425" i="15"/>
  <c r="B426" i="15"/>
  <c r="B427" i="15"/>
  <c r="B428" i="15"/>
  <c r="B429" i="15"/>
  <c r="B430" i="15"/>
  <c r="B431" i="15"/>
  <c r="B432" i="15"/>
  <c r="B433" i="15"/>
  <c r="B434" i="15"/>
  <c r="B435" i="15"/>
  <c r="B436" i="15"/>
  <c r="B437" i="15"/>
  <c r="B438" i="15"/>
  <c r="B439" i="15"/>
  <c r="B440" i="15"/>
  <c r="B441" i="15"/>
  <c r="B442" i="15"/>
  <c r="B443" i="15"/>
  <c r="B444" i="15"/>
  <c r="B445" i="15"/>
  <c r="B446" i="15"/>
  <c r="B447" i="15"/>
  <c r="B448" i="15"/>
  <c r="B449" i="15"/>
  <c r="B450" i="15"/>
  <c r="B451" i="15"/>
  <c r="B452" i="15"/>
  <c r="B453" i="15"/>
  <c r="B454" i="15"/>
  <c r="B455" i="15"/>
  <c r="B456" i="15"/>
  <c r="B457" i="15"/>
  <c r="B458" i="15"/>
  <c r="B459" i="15"/>
  <c r="B460" i="15"/>
  <c r="B461" i="15"/>
  <c r="B462" i="15"/>
  <c r="B463" i="15"/>
  <c r="B464" i="15"/>
  <c r="B465" i="15"/>
  <c r="B466" i="15"/>
  <c r="B467" i="15"/>
  <c r="B468" i="15"/>
  <c r="B469" i="15"/>
  <c r="B470" i="15"/>
  <c r="B471" i="15"/>
  <c r="B472" i="15"/>
  <c r="B473" i="15"/>
  <c r="B474" i="15"/>
  <c r="B475" i="15"/>
  <c r="B476" i="15"/>
  <c r="B477" i="15"/>
  <c r="B478" i="15"/>
  <c r="B479" i="15"/>
  <c r="B480" i="15"/>
  <c r="B481" i="15"/>
  <c r="B482" i="15"/>
  <c r="B483" i="15"/>
  <c r="B484" i="15"/>
  <c r="B485" i="15"/>
  <c r="B486" i="15"/>
  <c r="B487" i="15"/>
  <c r="B488" i="15"/>
  <c r="B489" i="15"/>
  <c r="B490" i="15"/>
  <c r="B491" i="15"/>
  <c r="B492" i="15"/>
  <c r="B493" i="15"/>
  <c r="B494" i="15"/>
  <c r="B495" i="15"/>
  <c r="B496" i="15"/>
  <c r="B497" i="15"/>
  <c r="B498" i="15"/>
  <c r="B499" i="15"/>
  <c r="B500" i="15"/>
  <c r="B501" i="15"/>
  <c r="B502" i="15"/>
  <c r="B503" i="15"/>
  <c r="B504" i="15"/>
  <c r="B505" i="15"/>
  <c r="B506" i="15"/>
  <c r="B507" i="15"/>
  <c r="B508" i="15"/>
  <c r="B509" i="15"/>
  <c r="B510" i="15"/>
  <c r="B511" i="15"/>
  <c r="B512" i="15"/>
  <c r="B513" i="15"/>
  <c r="B514" i="15"/>
  <c r="B515" i="15"/>
  <c r="B516" i="15"/>
  <c r="B517" i="15"/>
  <c r="B518" i="15"/>
  <c r="B519" i="15"/>
  <c r="B520" i="15"/>
  <c r="B521" i="15"/>
  <c r="B522" i="15"/>
  <c r="B523" i="15"/>
  <c r="B524" i="15"/>
  <c r="B525" i="15"/>
  <c r="B526" i="15"/>
  <c r="B527" i="15"/>
  <c r="B528" i="15"/>
  <c r="B529" i="15"/>
  <c r="B530" i="15"/>
  <c r="B531" i="15"/>
  <c r="B532" i="15"/>
  <c r="B533" i="15"/>
  <c r="B534" i="15"/>
  <c r="B535" i="15"/>
  <c r="B536" i="15"/>
  <c r="B537" i="15"/>
  <c r="B538" i="15"/>
  <c r="B539" i="15"/>
  <c r="B540" i="15"/>
  <c r="B541" i="15"/>
  <c r="B542" i="15"/>
  <c r="B543" i="15"/>
  <c r="B544" i="15"/>
  <c r="B545" i="15"/>
  <c r="B546" i="15"/>
  <c r="B547" i="15"/>
  <c r="B548" i="15"/>
  <c r="B549" i="15"/>
  <c r="B550" i="15"/>
  <c r="B551" i="15"/>
  <c r="B552" i="15"/>
  <c r="B553" i="15"/>
  <c r="B554" i="15"/>
  <c r="B555" i="15"/>
  <c r="B556" i="15"/>
  <c r="B557" i="15"/>
  <c r="B558" i="15"/>
  <c r="B559" i="15"/>
  <c r="B560" i="15"/>
  <c r="B561" i="15"/>
  <c r="B562" i="15"/>
  <c r="B563" i="15"/>
  <c r="B564" i="15"/>
  <c r="B565" i="15"/>
  <c r="B566" i="15"/>
  <c r="B567" i="15"/>
  <c r="B568" i="15"/>
  <c r="B569" i="15"/>
  <c r="B570" i="15"/>
  <c r="B571" i="15"/>
  <c r="B572" i="15"/>
  <c r="B573" i="15"/>
  <c r="B574" i="15"/>
  <c r="B575" i="15"/>
  <c r="B576" i="15"/>
  <c r="B577" i="15"/>
  <c r="B578" i="15"/>
  <c r="B579" i="15"/>
  <c r="B580" i="15"/>
  <c r="B581" i="15"/>
  <c r="B582" i="15"/>
  <c r="B583" i="15"/>
  <c r="B584" i="15"/>
  <c r="B585" i="15"/>
  <c r="B586" i="15"/>
  <c r="B587" i="15"/>
  <c r="B588" i="15"/>
  <c r="B589" i="15"/>
  <c r="B590" i="15"/>
  <c r="B591" i="15"/>
  <c r="B592" i="15"/>
  <c r="B593" i="15"/>
  <c r="B594" i="15"/>
  <c r="B595" i="15"/>
  <c r="B596" i="15"/>
  <c r="B597" i="15"/>
  <c r="B598" i="15"/>
  <c r="B599" i="15"/>
  <c r="B600" i="15"/>
  <c r="B601" i="15"/>
  <c r="B602" i="15"/>
  <c r="B603" i="15"/>
  <c r="B604" i="15"/>
  <c r="B605" i="15"/>
  <c r="B606" i="15"/>
  <c r="B607" i="15"/>
  <c r="B608" i="15"/>
  <c r="B609" i="15"/>
  <c r="B610" i="15"/>
  <c r="B611" i="15"/>
  <c r="B612" i="15"/>
  <c r="B613" i="15"/>
  <c r="B614" i="15"/>
  <c r="B615" i="15"/>
  <c r="B616" i="15"/>
  <c r="B617" i="15"/>
  <c r="B618" i="15"/>
  <c r="B619" i="15"/>
  <c r="B620" i="15"/>
  <c r="B621" i="15"/>
  <c r="B622" i="15"/>
  <c r="B623" i="15"/>
  <c r="B624" i="15"/>
  <c r="B625" i="15"/>
  <c r="B626" i="15"/>
  <c r="B627" i="15"/>
  <c r="B628" i="15"/>
  <c r="B629" i="15"/>
  <c r="B630" i="15"/>
  <c r="B631" i="15"/>
  <c r="B632" i="15"/>
  <c r="B633" i="15"/>
  <c r="B634" i="15"/>
  <c r="B635" i="15"/>
  <c r="B636" i="15"/>
  <c r="B637" i="15"/>
  <c r="B638" i="15"/>
  <c r="B639" i="15"/>
  <c r="B640" i="15"/>
  <c r="B641" i="15"/>
  <c r="B642" i="15"/>
  <c r="B643" i="15"/>
  <c r="B644" i="15"/>
  <c r="B645" i="15"/>
  <c r="F2" i="20"/>
  <c r="O2" i="20"/>
  <c r="F3" i="20"/>
  <c r="O3" i="20"/>
  <c r="F4" i="20"/>
  <c r="O4" i="20"/>
  <c r="F5" i="20"/>
  <c r="O5" i="20"/>
  <c r="F6" i="20"/>
  <c r="O6" i="20"/>
  <c r="F7" i="20"/>
  <c r="O7" i="20"/>
  <c r="F8" i="20"/>
  <c r="O8" i="20"/>
  <c r="F9" i="20"/>
  <c r="O9" i="20"/>
  <c r="F10" i="20"/>
  <c r="F11" i="20"/>
  <c r="F12" i="20"/>
  <c r="O12" i="20"/>
  <c r="F13" i="20"/>
  <c r="O13" i="20"/>
  <c r="F14" i="20"/>
  <c r="O14" i="20"/>
  <c r="F15" i="20"/>
  <c r="O15" i="20"/>
  <c r="F16" i="20"/>
  <c r="O16" i="20"/>
  <c r="F17" i="20"/>
  <c r="O17" i="20"/>
  <c r="F18" i="20"/>
  <c r="O18" i="20"/>
  <c r="F19" i="20"/>
  <c r="O19" i="20"/>
  <c r="F20" i="20"/>
  <c r="O20" i="20"/>
  <c r="F21" i="20"/>
  <c r="O21" i="20"/>
  <c r="F22" i="20"/>
  <c r="O22" i="20"/>
  <c r="F23" i="20"/>
  <c r="O23" i="20"/>
  <c r="F24" i="20"/>
  <c r="F25" i="20"/>
  <c r="O25" i="20"/>
  <c r="F26" i="20"/>
  <c r="O26" i="20"/>
  <c r="F27" i="20"/>
  <c r="O27" i="20"/>
  <c r="F28" i="20"/>
  <c r="O28" i="20"/>
  <c r="F29" i="20"/>
  <c r="O29" i="20"/>
  <c r="F30" i="20"/>
  <c r="O30" i="20"/>
  <c r="F31" i="20"/>
  <c r="O31" i="20"/>
  <c r="F32" i="20"/>
  <c r="O32" i="20"/>
  <c r="F33" i="20"/>
  <c r="O33" i="20"/>
  <c r="F34" i="20"/>
  <c r="O34" i="20"/>
  <c r="F36" i="20"/>
  <c r="O36" i="20"/>
  <c r="F37" i="20"/>
  <c r="F39" i="20"/>
  <c r="O39" i="20"/>
  <c r="F43" i="20"/>
  <c r="O43" i="20"/>
  <c r="F44" i="20"/>
  <c r="O44" i="20"/>
  <c r="F45" i="20"/>
  <c r="O45" i="20"/>
  <c r="F46" i="20"/>
  <c r="O46" i="20"/>
  <c r="F48" i="20"/>
  <c r="O48" i="20"/>
  <c r="F49" i="20"/>
  <c r="O49" i="20"/>
  <c r="F50" i="20"/>
  <c r="O50" i="20"/>
  <c r="F51" i="20"/>
  <c r="O51" i="20"/>
  <c r="F52" i="20"/>
  <c r="O52" i="20"/>
  <c r="F53" i="20"/>
  <c r="O53" i="20"/>
  <c r="F55" i="20"/>
  <c r="O55" i="20"/>
  <c r="F56" i="20"/>
  <c r="O56" i="20"/>
  <c r="F57" i="20"/>
  <c r="O57" i="20"/>
  <c r="F62" i="20"/>
  <c r="O62" i="20"/>
  <c r="F65" i="20"/>
  <c r="O65" i="20"/>
  <c r="F71" i="20"/>
  <c r="F73" i="20"/>
  <c r="O73" i="20"/>
  <c r="F76" i="20"/>
  <c r="O76" i="20"/>
  <c r="F77" i="20"/>
  <c r="O77" i="20"/>
  <c r="F78" i="20"/>
  <c r="O78" i="20"/>
  <c r="F79" i="20"/>
  <c r="O79" i="20"/>
  <c r="F82" i="20"/>
  <c r="O82" i="20"/>
  <c r="F83" i="20"/>
  <c r="O83" i="20"/>
  <c r="F85" i="20"/>
  <c r="O85" i="20"/>
  <c r="F86" i="20"/>
  <c r="O86" i="20"/>
  <c r="F87" i="20"/>
  <c r="O87" i="20"/>
  <c r="F88" i="20"/>
  <c r="O88" i="20"/>
  <c r="F93" i="20"/>
  <c r="O93" i="20"/>
  <c r="F94" i="20"/>
  <c r="O94" i="20"/>
  <c r="F95" i="20"/>
  <c r="O95" i="20"/>
  <c r="F96" i="20"/>
  <c r="O96" i="20"/>
  <c r="F97" i="20"/>
  <c r="O97" i="20"/>
  <c r="F98" i="20"/>
  <c r="O98" i="20"/>
  <c r="F99" i="20"/>
  <c r="O99" i="20"/>
  <c r="F100" i="20"/>
  <c r="O100" i="20"/>
  <c r="F101" i="20"/>
  <c r="O101" i="20"/>
  <c r="F102" i="20"/>
  <c r="O102" i="20"/>
  <c r="F103" i="20"/>
  <c r="O103" i="20"/>
  <c r="F104" i="20"/>
  <c r="O104" i="20"/>
  <c r="F105" i="20"/>
  <c r="O105" i="20"/>
  <c r="F106" i="20"/>
  <c r="O106" i="20"/>
  <c r="F107" i="20"/>
  <c r="O107" i="20"/>
  <c r="F108" i="20"/>
  <c r="O108" i="20"/>
  <c r="F109" i="20"/>
  <c r="O109" i="20"/>
  <c r="F110" i="20"/>
  <c r="O110" i="20"/>
  <c r="F111" i="20"/>
  <c r="O111" i="20"/>
  <c r="F112" i="20"/>
  <c r="O112" i="20"/>
  <c r="F113" i="20"/>
  <c r="O113" i="20"/>
  <c r="F114" i="20"/>
  <c r="O114" i="20"/>
  <c r="F116" i="20"/>
  <c r="O116" i="20"/>
  <c r="F117" i="20"/>
  <c r="O117" i="20"/>
  <c r="F121" i="20"/>
  <c r="O121" i="20"/>
  <c r="F122" i="20"/>
  <c r="O122" i="20"/>
  <c r="F123" i="20"/>
  <c r="O123" i="20"/>
  <c r="F124" i="20"/>
  <c r="O124" i="20"/>
  <c r="F125" i="20"/>
  <c r="O125" i="20"/>
  <c r="F126" i="20"/>
  <c r="O126" i="20"/>
  <c r="F127" i="20"/>
  <c r="O127" i="20"/>
  <c r="F129" i="20"/>
  <c r="O129" i="20"/>
  <c r="F130" i="20"/>
  <c r="O130" i="20"/>
  <c r="F131" i="20"/>
  <c r="O131" i="20"/>
  <c r="F132" i="20"/>
  <c r="O132" i="20"/>
  <c r="F133" i="20"/>
  <c r="O133" i="20"/>
  <c r="F134" i="20"/>
  <c r="O134" i="20"/>
  <c r="F135" i="20"/>
  <c r="O135" i="20"/>
  <c r="F136" i="20"/>
  <c r="O136" i="20"/>
  <c r="F137" i="20"/>
  <c r="O137" i="20"/>
  <c r="F138" i="20"/>
  <c r="O138" i="20"/>
  <c r="F139" i="20"/>
  <c r="O139" i="20"/>
  <c r="F140" i="20"/>
  <c r="O140" i="20"/>
  <c r="F141" i="20"/>
  <c r="O141" i="20"/>
  <c r="F142" i="20"/>
  <c r="O142" i="20"/>
  <c r="F143" i="20"/>
  <c r="O143" i="20"/>
  <c r="F144" i="20"/>
  <c r="O144" i="20"/>
  <c r="F145" i="20"/>
  <c r="O145" i="20"/>
  <c r="F146" i="20"/>
  <c r="O146" i="20"/>
  <c r="F147" i="20"/>
  <c r="O147" i="20"/>
  <c r="F148" i="20"/>
  <c r="O148" i="20"/>
  <c r="F149" i="20"/>
  <c r="O149" i="20"/>
  <c r="F150" i="20"/>
  <c r="O150" i="20"/>
  <c r="F151" i="20"/>
  <c r="O151" i="20"/>
  <c r="F152" i="20"/>
  <c r="O152" i="20"/>
  <c r="F153" i="20"/>
  <c r="O153" i="20"/>
  <c r="O657" i="20"/>
  <c r="F154" i="20"/>
  <c r="O154" i="20"/>
  <c r="F155" i="20"/>
  <c r="O155" i="20"/>
  <c r="F156" i="20"/>
  <c r="O156" i="20"/>
  <c r="F157" i="20"/>
  <c r="O157" i="20"/>
  <c r="F158" i="20"/>
  <c r="O158" i="20"/>
  <c r="F159" i="20"/>
  <c r="O159" i="20"/>
  <c r="F160" i="20"/>
  <c r="O160" i="20"/>
  <c r="F161" i="20"/>
  <c r="O161" i="20"/>
  <c r="F162" i="20"/>
  <c r="O162" i="20"/>
  <c r="F163" i="20"/>
  <c r="O163" i="20"/>
  <c r="F164" i="20"/>
  <c r="O164" i="20"/>
  <c r="F165" i="20"/>
  <c r="O165" i="20"/>
  <c r="F166" i="20"/>
  <c r="O166" i="20"/>
  <c r="F167" i="20"/>
  <c r="O167" i="20"/>
  <c r="F168" i="20"/>
  <c r="O168" i="20"/>
  <c r="F169" i="20"/>
  <c r="O169" i="20"/>
  <c r="F170" i="20"/>
  <c r="O170" i="20"/>
  <c r="F171" i="20"/>
  <c r="O171" i="20"/>
  <c r="F172" i="20"/>
  <c r="O172" i="20"/>
  <c r="F173" i="20"/>
  <c r="O173" i="20"/>
  <c r="F174" i="20"/>
  <c r="O174" i="20"/>
  <c r="F175" i="20"/>
  <c r="O175" i="20"/>
  <c r="F176" i="20"/>
  <c r="O176" i="20"/>
  <c r="F177" i="20"/>
  <c r="O177" i="20"/>
  <c r="F178" i="20"/>
  <c r="O178" i="20"/>
  <c r="F179" i="20"/>
  <c r="O179" i="20"/>
  <c r="F180" i="20"/>
  <c r="O180" i="20"/>
  <c r="F181" i="20"/>
  <c r="O181" i="20"/>
  <c r="F182" i="20"/>
  <c r="O182" i="20"/>
  <c r="F183" i="20"/>
  <c r="O183" i="20"/>
  <c r="F184" i="20"/>
  <c r="O184" i="20"/>
  <c r="F185" i="20"/>
  <c r="O185" i="20"/>
  <c r="F186" i="20"/>
  <c r="O186" i="20"/>
  <c r="F187" i="20"/>
  <c r="O187" i="20"/>
  <c r="F188" i="20"/>
  <c r="O188" i="20"/>
  <c r="F189" i="20"/>
  <c r="O189" i="20"/>
  <c r="F190" i="20"/>
  <c r="O190" i="20"/>
  <c r="F191" i="20"/>
  <c r="O191" i="20"/>
  <c r="F192" i="20"/>
  <c r="O192" i="20"/>
  <c r="F193" i="20"/>
  <c r="O193" i="20"/>
  <c r="F194" i="20"/>
  <c r="O194" i="20"/>
  <c r="F195" i="20"/>
  <c r="O195" i="20"/>
  <c r="F196" i="20"/>
  <c r="O196" i="20"/>
  <c r="F197" i="20"/>
  <c r="O197" i="20"/>
  <c r="F198" i="20"/>
  <c r="O198" i="20"/>
  <c r="F199" i="20"/>
  <c r="O199" i="20"/>
  <c r="F200" i="20"/>
  <c r="O200" i="20"/>
  <c r="F201" i="20"/>
  <c r="O201" i="20"/>
  <c r="F202" i="20"/>
  <c r="O202" i="20"/>
  <c r="F203" i="20"/>
  <c r="O203" i="20"/>
  <c r="F204" i="20"/>
  <c r="O204" i="20"/>
  <c r="F205" i="20"/>
  <c r="O205" i="20"/>
  <c r="F206" i="20"/>
  <c r="O206" i="20"/>
  <c r="F207" i="20"/>
  <c r="O207" i="20"/>
  <c r="F208" i="20"/>
  <c r="O208" i="20"/>
  <c r="F209" i="20"/>
  <c r="O209" i="20"/>
  <c r="F210" i="20"/>
  <c r="O210" i="20"/>
  <c r="F211" i="20"/>
  <c r="O211" i="20"/>
  <c r="F212" i="20"/>
  <c r="O212" i="20"/>
  <c r="F213" i="20"/>
  <c r="O213" i="20"/>
  <c r="F214" i="20"/>
  <c r="O214" i="20"/>
  <c r="F215" i="20"/>
  <c r="O215" i="20"/>
  <c r="F216" i="20"/>
  <c r="O216" i="20"/>
  <c r="F217" i="20"/>
  <c r="O217" i="20"/>
  <c r="F218" i="20"/>
  <c r="O218" i="20"/>
  <c r="F219" i="20"/>
  <c r="O219" i="20"/>
  <c r="F220" i="20"/>
  <c r="O220" i="20"/>
  <c r="F221" i="20"/>
  <c r="O221" i="20"/>
  <c r="F222" i="20"/>
  <c r="O222" i="20"/>
  <c r="F223" i="20"/>
  <c r="O223" i="20"/>
  <c r="F224" i="20"/>
  <c r="O224" i="20"/>
  <c r="F225" i="20"/>
  <c r="O225" i="20"/>
  <c r="F226" i="20"/>
  <c r="O226" i="20"/>
  <c r="F227" i="20"/>
  <c r="O227" i="20"/>
  <c r="F228" i="20"/>
  <c r="O228" i="20"/>
  <c r="F229" i="20"/>
  <c r="O229" i="20"/>
  <c r="F230" i="20"/>
  <c r="O230" i="20"/>
  <c r="F231" i="20"/>
  <c r="O231" i="20"/>
  <c r="F232" i="20"/>
  <c r="O232" i="20"/>
  <c r="F233" i="20"/>
  <c r="O233" i="20"/>
  <c r="F234" i="20"/>
  <c r="O234" i="20"/>
  <c r="F235" i="20"/>
  <c r="O235" i="20"/>
  <c r="F236" i="20"/>
  <c r="O236" i="20"/>
  <c r="F237" i="20"/>
  <c r="O237" i="20"/>
  <c r="F238" i="20"/>
  <c r="O238" i="20"/>
  <c r="F239" i="20"/>
  <c r="O239" i="20"/>
  <c r="F240" i="20"/>
  <c r="O240" i="20"/>
  <c r="F241" i="20"/>
  <c r="O241" i="20"/>
  <c r="F242" i="20"/>
  <c r="O242" i="20"/>
  <c r="F243" i="20"/>
  <c r="O243" i="20"/>
  <c r="F244" i="20"/>
  <c r="O244" i="20"/>
  <c r="F245" i="20"/>
  <c r="O245" i="20"/>
  <c r="F246" i="20"/>
  <c r="O246" i="20"/>
  <c r="F247" i="20"/>
  <c r="O247" i="20"/>
  <c r="F248" i="20"/>
  <c r="O248" i="20"/>
  <c r="F249" i="20"/>
  <c r="O249" i="20"/>
  <c r="F250" i="20"/>
  <c r="O250" i="20"/>
  <c r="F251" i="20"/>
  <c r="O251" i="20"/>
  <c r="F252" i="20"/>
  <c r="O252" i="20"/>
  <c r="F253" i="20"/>
  <c r="O253" i="20"/>
  <c r="F254" i="20"/>
  <c r="O254" i="20"/>
  <c r="F255" i="20"/>
  <c r="O255" i="20"/>
  <c r="F256" i="20"/>
  <c r="O256" i="20"/>
  <c r="F257" i="20"/>
  <c r="O257" i="20"/>
  <c r="F258" i="20"/>
  <c r="O258" i="20"/>
  <c r="F259" i="20"/>
  <c r="O259" i="20"/>
  <c r="F260" i="20"/>
  <c r="O260" i="20"/>
  <c r="F261" i="20"/>
  <c r="O261" i="20"/>
  <c r="F262" i="20"/>
  <c r="O262" i="20"/>
  <c r="F263" i="20"/>
  <c r="O263" i="20"/>
  <c r="F264" i="20"/>
  <c r="O264" i="20"/>
  <c r="F265" i="20"/>
  <c r="O265" i="20"/>
  <c r="F266" i="20"/>
  <c r="O266" i="20"/>
  <c r="F267" i="20"/>
  <c r="O267" i="20"/>
  <c r="F268" i="20"/>
  <c r="O268" i="20"/>
  <c r="F269" i="20"/>
  <c r="O269" i="20"/>
  <c r="F270" i="20"/>
  <c r="O270" i="20"/>
  <c r="F271" i="20"/>
  <c r="O271" i="20"/>
  <c r="F272" i="20"/>
  <c r="O272" i="20"/>
  <c r="F273" i="20"/>
  <c r="O273" i="20"/>
  <c r="F274" i="20"/>
  <c r="O274" i="20"/>
  <c r="F275" i="20"/>
  <c r="O275" i="20"/>
  <c r="F276" i="20"/>
  <c r="O276" i="20"/>
  <c r="F277" i="20"/>
  <c r="O277" i="20"/>
  <c r="F278" i="20"/>
  <c r="O278" i="20"/>
  <c r="F279" i="20"/>
  <c r="O279" i="20"/>
  <c r="F280" i="20"/>
  <c r="O280" i="20"/>
  <c r="F281" i="20"/>
  <c r="O281" i="20"/>
  <c r="F282" i="20"/>
  <c r="O282" i="20"/>
  <c r="F283" i="20"/>
  <c r="O283" i="20"/>
  <c r="F284" i="20"/>
  <c r="O284" i="20"/>
  <c r="F285" i="20"/>
  <c r="O285" i="20"/>
  <c r="F286" i="20"/>
  <c r="O286" i="20"/>
  <c r="F287" i="20"/>
  <c r="O287" i="20"/>
  <c r="F288" i="20"/>
  <c r="O288" i="20"/>
  <c r="F289" i="20"/>
  <c r="O289" i="20"/>
  <c r="F290" i="20"/>
  <c r="O290" i="20"/>
  <c r="F291" i="20"/>
  <c r="O291" i="20"/>
  <c r="F292" i="20"/>
  <c r="O292" i="20"/>
  <c r="F293" i="20"/>
  <c r="O293" i="20"/>
  <c r="F294" i="20"/>
  <c r="O294" i="20"/>
  <c r="F295" i="20"/>
  <c r="O295" i="20"/>
  <c r="F296" i="20"/>
  <c r="O296" i="20"/>
  <c r="F297" i="20"/>
  <c r="O297" i="20"/>
  <c r="F298" i="20"/>
  <c r="O298" i="20"/>
  <c r="F299" i="20"/>
  <c r="O299" i="20"/>
  <c r="F300" i="20"/>
  <c r="O300" i="20"/>
  <c r="F301" i="20"/>
  <c r="O301" i="20"/>
  <c r="F302" i="20"/>
  <c r="O302" i="20"/>
  <c r="F303" i="20"/>
  <c r="O303" i="20"/>
  <c r="F304" i="20"/>
  <c r="O304" i="20"/>
  <c r="F305" i="20"/>
  <c r="O305" i="20"/>
  <c r="F306" i="20"/>
  <c r="O306" i="20"/>
  <c r="F307" i="20"/>
  <c r="O307" i="20"/>
  <c r="F308" i="20"/>
  <c r="O308" i="20"/>
  <c r="F309" i="20"/>
  <c r="O309" i="20"/>
  <c r="F310" i="20"/>
  <c r="O310" i="20"/>
  <c r="F311" i="20"/>
  <c r="O311" i="20"/>
  <c r="F312" i="20"/>
  <c r="O312" i="20"/>
  <c r="F313" i="20"/>
  <c r="O313" i="20"/>
  <c r="F314" i="20"/>
  <c r="O314" i="20"/>
  <c r="F315" i="20"/>
  <c r="O315" i="20"/>
  <c r="F316" i="20"/>
  <c r="O316" i="20"/>
  <c r="F317" i="20"/>
  <c r="O317" i="20"/>
  <c r="F318" i="20"/>
  <c r="O318" i="20"/>
  <c r="F319" i="20"/>
  <c r="O319" i="20"/>
  <c r="F320" i="20"/>
  <c r="O320" i="20"/>
  <c r="F321" i="20"/>
  <c r="O321" i="20"/>
  <c r="F322" i="20"/>
  <c r="O322" i="20"/>
  <c r="F323" i="20"/>
  <c r="O323" i="20"/>
  <c r="F324" i="20"/>
  <c r="O324" i="20"/>
  <c r="F325" i="20"/>
  <c r="O325" i="20"/>
  <c r="F326" i="20"/>
  <c r="O326" i="20"/>
  <c r="F327" i="20"/>
  <c r="O327" i="20"/>
  <c r="F328" i="20"/>
  <c r="O328" i="20"/>
  <c r="F329" i="20"/>
  <c r="O329" i="20"/>
  <c r="F330" i="20"/>
  <c r="O330" i="20"/>
  <c r="F331" i="20"/>
  <c r="O331" i="20"/>
  <c r="F332" i="20"/>
  <c r="O332" i="20"/>
  <c r="F333" i="20"/>
  <c r="O333" i="20"/>
  <c r="F334" i="20"/>
  <c r="O334" i="20"/>
  <c r="F335" i="20"/>
  <c r="O335" i="20"/>
  <c r="F336" i="20"/>
  <c r="O336" i="20"/>
  <c r="F337" i="20"/>
  <c r="O337" i="20"/>
  <c r="F338" i="20"/>
  <c r="O338" i="20"/>
  <c r="F339" i="20"/>
  <c r="O339" i="20"/>
  <c r="F340" i="20"/>
  <c r="O340" i="20"/>
  <c r="F341" i="20"/>
  <c r="O341" i="20"/>
  <c r="F342" i="20"/>
  <c r="O342" i="20"/>
  <c r="F343" i="20"/>
  <c r="O343" i="20"/>
  <c r="F344" i="20"/>
  <c r="O344" i="20"/>
  <c r="F345" i="20"/>
  <c r="O345" i="20"/>
  <c r="F346" i="20"/>
  <c r="O346" i="20"/>
  <c r="F347" i="20"/>
  <c r="O347" i="20"/>
  <c r="F348" i="20"/>
  <c r="O348" i="20"/>
  <c r="F349" i="20"/>
  <c r="O349" i="20"/>
  <c r="F350" i="20"/>
  <c r="O350" i="20"/>
  <c r="F351" i="20"/>
  <c r="O351" i="20"/>
  <c r="F352" i="20"/>
  <c r="O352" i="20"/>
  <c r="F353" i="20"/>
  <c r="O353" i="20"/>
  <c r="F354" i="20"/>
  <c r="O354" i="20"/>
  <c r="F355" i="20"/>
  <c r="O355" i="20"/>
  <c r="F356" i="20"/>
  <c r="O356" i="20"/>
  <c r="F357" i="20"/>
  <c r="O357" i="20"/>
  <c r="F358" i="20"/>
  <c r="O358" i="20"/>
  <c r="F359" i="20"/>
  <c r="O359" i="20"/>
  <c r="F360" i="20"/>
  <c r="O360" i="20"/>
  <c r="F361" i="20"/>
  <c r="O361" i="20"/>
  <c r="F362" i="20"/>
  <c r="O362" i="20"/>
  <c r="F363" i="20"/>
  <c r="O363" i="20"/>
  <c r="F364" i="20"/>
  <c r="O364" i="20"/>
  <c r="F365" i="20"/>
  <c r="O365" i="20"/>
  <c r="F366" i="20"/>
  <c r="O366" i="20"/>
  <c r="F367" i="20"/>
  <c r="O367" i="20"/>
  <c r="F368" i="20"/>
  <c r="O368" i="20"/>
  <c r="F369" i="20"/>
  <c r="O369" i="20"/>
  <c r="F370" i="20"/>
  <c r="O370" i="20"/>
  <c r="F371" i="20"/>
  <c r="O371" i="20"/>
  <c r="F372" i="20"/>
  <c r="O372" i="20"/>
  <c r="F373" i="20"/>
  <c r="O373" i="20"/>
  <c r="F374" i="20"/>
  <c r="O374" i="20"/>
  <c r="F375" i="20"/>
  <c r="O375" i="20"/>
  <c r="F376" i="20"/>
  <c r="O376" i="20"/>
  <c r="F377" i="20"/>
  <c r="O377" i="20"/>
  <c r="F378" i="20"/>
  <c r="O378" i="20"/>
  <c r="F379" i="20"/>
  <c r="O379" i="20"/>
  <c r="F380" i="20"/>
  <c r="O380" i="20"/>
  <c r="F381" i="20"/>
  <c r="O381" i="20"/>
  <c r="F382" i="20"/>
  <c r="O382" i="20"/>
  <c r="F383" i="20"/>
  <c r="O383" i="20"/>
  <c r="F384" i="20"/>
  <c r="O384" i="20"/>
  <c r="F385" i="20"/>
  <c r="O385" i="20"/>
  <c r="F386" i="20"/>
  <c r="O386" i="20"/>
  <c r="F387" i="20"/>
  <c r="O387" i="20"/>
  <c r="F388" i="20"/>
  <c r="O388" i="20"/>
  <c r="F389" i="20"/>
  <c r="O389" i="20"/>
  <c r="F390" i="20"/>
  <c r="O390" i="20"/>
  <c r="F391" i="20"/>
  <c r="O391" i="20"/>
  <c r="F392" i="20"/>
  <c r="O392" i="20"/>
  <c r="F393" i="20"/>
  <c r="O393" i="20"/>
  <c r="F394" i="20"/>
  <c r="O394" i="20"/>
  <c r="F395" i="20"/>
  <c r="O395" i="20"/>
  <c r="F396" i="20"/>
  <c r="O396" i="20"/>
  <c r="F397" i="20"/>
  <c r="O397" i="20"/>
  <c r="F398" i="20"/>
  <c r="O398" i="20"/>
  <c r="F399" i="20"/>
  <c r="O399" i="20"/>
  <c r="F400" i="20"/>
  <c r="O400" i="20"/>
  <c r="F401" i="20"/>
  <c r="O401" i="20"/>
  <c r="F402" i="20"/>
  <c r="O402" i="20"/>
  <c r="F403" i="20"/>
  <c r="O403" i="20"/>
  <c r="F404" i="20"/>
  <c r="O404" i="20"/>
  <c r="F405" i="20"/>
  <c r="O405" i="20"/>
  <c r="F406" i="20"/>
  <c r="O406" i="20"/>
  <c r="F407" i="20"/>
  <c r="O407" i="20"/>
  <c r="F408" i="20"/>
  <c r="O408" i="20"/>
  <c r="F409" i="20"/>
  <c r="O409" i="20"/>
  <c r="F410" i="20"/>
  <c r="O410" i="20"/>
  <c r="F411" i="20"/>
  <c r="O411" i="20"/>
  <c r="F412" i="20"/>
  <c r="O412" i="20"/>
  <c r="F413" i="20"/>
  <c r="O413" i="20"/>
  <c r="F414" i="20"/>
  <c r="O414" i="20"/>
  <c r="F415" i="20"/>
  <c r="O415" i="20"/>
  <c r="F416" i="20"/>
  <c r="O416" i="20"/>
  <c r="F417" i="20"/>
  <c r="O417" i="20"/>
  <c r="F418" i="20"/>
  <c r="O418" i="20"/>
  <c r="F419" i="20"/>
  <c r="O419" i="20"/>
  <c r="F420" i="20"/>
  <c r="O420" i="20"/>
  <c r="F421" i="20"/>
  <c r="O421" i="20"/>
  <c r="F422" i="20"/>
  <c r="O422" i="20"/>
  <c r="F423" i="20"/>
  <c r="O423" i="20"/>
  <c r="F424" i="20"/>
  <c r="O424" i="20"/>
  <c r="F425" i="20"/>
  <c r="O425" i="20"/>
  <c r="F426" i="20"/>
  <c r="O426" i="20"/>
  <c r="F427" i="20"/>
  <c r="O427" i="20"/>
  <c r="F428" i="20"/>
  <c r="O428" i="20"/>
  <c r="F429" i="20"/>
  <c r="O429" i="20"/>
  <c r="F430" i="20"/>
  <c r="O430" i="20"/>
  <c r="F431" i="20"/>
  <c r="O431" i="20"/>
  <c r="F432" i="20"/>
  <c r="O432" i="20"/>
  <c r="F433" i="20"/>
  <c r="O433" i="20"/>
  <c r="F434" i="20"/>
  <c r="O434" i="20"/>
  <c r="F435" i="20"/>
  <c r="O435" i="20"/>
  <c r="F436" i="20"/>
  <c r="O436" i="20"/>
  <c r="F437" i="20"/>
  <c r="O437" i="20"/>
  <c r="F438" i="20"/>
  <c r="O438" i="20"/>
  <c r="F439" i="20"/>
  <c r="O439" i="20"/>
  <c r="F440" i="20"/>
  <c r="O440" i="20"/>
  <c r="F441" i="20"/>
  <c r="O441" i="20"/>
  <c r="F442" i="20"/>
  <c r="O442" i="20"/>
  <c r="F443" i="20"/>
  <c r="O443" i="20"/>
  <c r="F444" i="20"/>
  <c r="O444" i="20"/>
  <c r="F445" i="20"/>
  <c r="O445" i="20"/>
  <c r="F446" i="20"/>
  <c r="O446" i="20"/>
  <c r="F447" i="20"/>
  <c r="O447" i="20"/>
  <c r="F448" i="20"/>
  <c r="O448" i="20"/>
  <c r="F449" i="20"/>
  <c r="O449" i="20"/>
  <c r="F450" i="20"/>
  <c r="O450" i="20"/>
  <c r="F451" i="20"/>
  <c r="O451" i="20"/>
  <c r="F452" i="20"/>
  <c r="O452" i="20"/>
  <c r="F453" i="20"/>
  <c r="O453" i="20"/>
  <c r="F454" i="20"/>
  <c r="O454" i="20"/>
  <c r="F455" i="20"/>
  <c r="O455" i="20"/>
  <c r="F456" i="20"/>
  <c r="O456" i="20"/>
  <c r="F457" i="20"/>
  <c r="O457" i="20"/>
  <c r="F458" i="20"/>
  <c r="O458" i="20"/>
  <c r="F459" i="20"/>
  <c r="O459" i="20"/>
  <c r="F460" i="20"/>
  <c r="O460" i="20"/>
  <c r="F461" i="20"/>
  <c r="O461" i="20"/>
  <c r="F462" i="20"/>
  <c r="O462" i="20"/>
  <c r="F463" i="20"/>
  <c r="O463" i="20"/>
  <c r="F464" i="20"/>
  <c r="O464" i="20"/>
  <c r="F465" i="20"/>
  <c r="O465" i="20"/>
  <c r="F466" i="20"/>
  <c r="O466" i="20"/>
  <c r="F467" i="20"/>
  <c r="O467" i="20"/>
  <c r="F468" i="20"/>
  <c r="O468" i="20"/>
  <c r="F469" i="20"/>
  <c r="O469" i="20"/>
  <c r="F470" i="20"/>
  <c r="O470" i="20"/>
  <c r="F471" i="20"/>
  <c r="O471" i="20"/>
  <c r="F472" i="20"/>
  <c r="O472" i="20"/>
  <c r="F473" i="20"/>
  <c r="O473" i="20"/>
  <c r="F474" i="20"/>
  <c r="O474" i="20"/>
  <c r="F475" i="20"/>
  <c r="O475" i="20"/>
  <c r="F476" i="20"/>
  <c r="O476" i="20"/>
  <c r="F477" i="20"/>
  <c r="O477" i="20"/>
  <c r="F478" i="20"/>
  <c r="O478" i="20"/>
  <c r="F479" i="20"/>
  <c r="O479" i="20"/>
  <c r="F480" i="20"/>
  <c r="O480" i="20"/>
  <c r="F481" i="20"/>
  <c r="O481" i="20"/>
  <c r="F482" i="20"/>
  <c r="O482" i="20"/>
  <c r="F483" i="20"/>
  <c r="O483" i="20"/>
  <c r="F484" i="20"/>
  <c r="O484" i="20"/>
  <c r="F485" i="20"/>
  <c r="O485" i="20"/>
  <c r="F486" i="20"/>
  <c r="O486" i="20"/>
  <c r="F487" i="20"/>
  <c r="O487" i="20"/>
  <c r="F488" i="20"/>
  <c r="O488" i="20"/>
  <c r="F489" i="20"/>
  <c r="O489" i="20"/>
  <c r="F490" i="20"/>
  <c r="O490" i="20"/>
  <c r="F491" i="20"/>
  <c r="O491" i="20"/>
  <c r="F492" i="20"/>
  <c r="O492" i="20"/>
  <c r="F493" i="20"/>
  <c r="O493" i="20"/>
  <c r="F494" i="20"/>
  <c r="O494" i="20"/>
  <c r="F495" i="20"/>
  <c r="O495" i="20"/>
  <c r="F496" i="20"/>
  <c r="O496" i="20"/>
  <c r="F497" i="20"/>
  <c r="O497" i="20"/>
  <c r="F498" i="20"/>
  <c r="O498" i="20"/>
  <c r="F499" i="20"/>
  <c r="O499" i="20"/>
  <c r="F500" i="20"/>
  <c r="O500" i="20"/>
  <c r="F501" i="20"/>
  <c r="O501" i="20"/>
  <c r="F502" i="20"/>
  <c r="O502" i="20"/>
  <c r="F503" i="20"/>
  <c r="O503" i="20"/>
  <c r="F504" i="20"/>
  <c r="O504" i="20"/>
  <c r="F505" i="20"/>
  <c r="O505" i="20"/>
  <c r="F506" i="20"/>
  <c r="O506" i="20"/>
  <c r="F507" i="20"/>
  <c r="O507" i="20"/>
  <c r="F508" i="20"/>
  <c r="O508" i="20"/>
  <c r="F509" i="20"/>
  <c r="O509" i="20"/>
  <c r="F510" i="20"/>
  <c r="O510" i="20"/>
  <c r="F511" i="20"/>
  <c r="O511" i="20"/>
  <c r="F512" i="20"/>
  <c r="O512" i="20"/>
  <c r="F513" i="20"/>
  <c r="O513" i="20"/>
  <c r="F514" i="20"/>
  <c r="O514" i="20"/>
  <c r="F515" i="20"/>
  <c r="O515" i="20"/>
  <c r="F516" i="20"/>
  <c r="O516" i="20"/>
  <c r="F517" i="20"/>
  <c r="O517" i="20"/>
  <c r="F518" i="20"/>
  <c r="O518" i="20"/>
  <c r="F519" i="20"/>
  <c r="O519" i="20"/>
  <c r="F520" i="20"/>
  <c r="O520" i="20"/>
  <c r="F521" i="20"/>
  <c r="O521" i="20"/>
  <c r="F522" i="20"/>
  <c r="O522" i="20"/>
  <c r="F523" i="20"/>
  <c r="O523" i="20"/>
  <c r="F524" i="20"/>
  <c r="O524" i="20"/>
  <c r="F525" i="20"/>
  <c r="O525" i="20"/>
  <c r="F526" i="20"/>
  <c r="O526" i="20"/>
  <c r="F527" i="20"/>
  <c r="O527" i="20"/>
  <c r="F528" i="20"/>
  <c r="O528" i="20"/>
  <c r="F529" i="20"/>
  <c r="O529" i="20"/>
  <c r="F530" i="20"/>
  <c r="O530" i="20"/>
  <c r="F531" i="20"/>
  <c r="O531" i="20"/>
  <c r="F532" i="20"/>
  <c r="O532" i="20"/>
  <c r="F533" i="20"/>
  <c r="O533" i="20"/>
  <c r="F534" i="20"/>
  <c r="O534" i="20"/>
  <c r="F535" i="20"/>
  <c r="O535" i="20"/>
  <c r="F536" i="20"/>
  <c r="O536" i="20"/>
  <c r="F537" i="20"/>
  <c r="O537" i="20"/>
  <c r="F538" i="20"/>
  <c r="O538" i="20"/>
  <c r="F539" i="20"/>
  <c r="O539" i="20"/>
  <c r="F540" i="20"/>
  <c r="O540" i="20"/>
  <c r="F541" i="20"/>
  <c r="O541" i="20"/>
  <c r="F542" i="20"/>
  <c r="O542" i="20"/>
  <c r="F543" i="20"/>
  <c r="O543" i="20"/>
  <c r="F544" i="20"/>
  <c r="O544" i="20"/>
  <c r="F545" i="20"/>
  <c r="O545" i="20"/>
  <c r="F546" i="20"/>
  <c r="O546" i="20"/>
  <c r="F547" i="20"/>
  <c r="O547" i="20"/>
  <c r="F548" i="20"/>
  <c r="O548" i="20"/>
  <c r="F549" i="20"/>
  <c r="O549" i="20"/>
  <c r="F550" i="20"/>
  <c r="O550" i="20"/>
  <c r="F58" i="20"/>
  <c r="O58" i="20"/>
  <c r="F72" i="20"/>
  <c r="O72" i="20"/>
  <c r="F81" i="20"/>
  <c r="O81" i="20"/>
  <c r="O47" i="20"/>
  <c r="L90" i="15" a="1"/>
  <c r="L90" i="15" s="1"/>
  <c r="L668" i="15" a="1"/>
  <c r="L668" i="15" s="1"/>
  <c r="L675" i="15" a="1"/>
  <c r="L675" i="15" s="1"/>
  <c r="L683" i="15" a="1"/>
  <c r="L683" i="15" s="1"/>
  <c r="L84" i="15" a="1"/>
  <c r="L84" i="15" s="1"/>
  <c r="P84" i="15" a="1"/>
  <c r="P84" i="15" s="1"/>
  <c r="J90" i="15" a="1"/>
  <c r="J90" i="15" s="1"/>
  <c r="J84" i="15" a="1"/>
  <c r="J84" i="15" s="1"/>
  <c r="J675" i="15" a="1"/>
  <c r="J675" i="15" s="1"/>
  <c r="R64" i="15" a="1"/>
  <c r="R64" i="15" s="1"/>
  <c r="R701" i="15" a="1"/>
  <c r="R701" i="15" s="1"/>
  <c r="R692" i="15" a="1"/>
  <c r="R692" i="15" s="1"/>
  <c r="R693" i="15" a="1"/>
  <c r="R693" i="15" s="1"/>
  <c r="R675" i="15" a="1"/>
  <c r="R675" i="15" s="1"/>
  <c r="R33" i="15" a="1"/>
  <c r="R33" i="15" s="1"/>
  <c r="R683" i="15" a="1"/>
  <c r="R683" i="15" s="1"/>
  <c r="R694" i="15" a="1"/>
  <c r="R694" i="15" s="1"/>
  <c r="R90" i="15" a="1"/>
  <c r="R90" i="15" s="1"/>
  <c r="R193" i="15" a="1"/>
  <c r="R193" i="15" s="1"/>
  <c r="R30" i="15" a="1"/>
  <c r="R30" i="15" s="1"/>
  <c r="R87" i="15" a="1"/>
  <c r="R87" i="15" s="1"/>
  <c r="R195" i="15" a="1"/>
  <c r="R195" i="15" s="1"/>
  <c r="R670" i="15" a="1"/>
  <c r="R670" i="15" s="1"/>
  <c r="R737" i="15" a="1"/>
  <c r="R737" i="15" s="1"/>
  <c r="R34" i="15" a="1"/>
  <c r="R34" i="15" s="1"/>
  <c r="R698" i="15" a="1"/>
  <c r="R698" i="15" s="1"/>
  <c r="R691" i="15" a="1"/>
  <c r="R691" i="15" s="1"/>
  <c r="R111" i="15" a="1"/>
  <c r="R111" i="15" s="1"/>
  <c r="R668" i="15" a="1"/>
  <c r="R668" i="15" s="1"/>
  <c r="R84" i="15" a="1"/>
  <c r="R84" i="15" s="1"/>
  <c r="R190" i="15" a="1"/>
  <c r="R190" i="15" s="1"/>
  <c r="R618" i="15" a="1"/>
  <c r="R618" i="15" s="1"/>
  <c r="R81" i="15" a="1"/>
  <c r="R81" i="15" s="1"/>
  <c r="R473" i="15" a="1"/>
  <c r="R473" i="15" s="1"/>
  <c r="R32" i="15" a="1"/>
  <c r="R32" i="15" s="1"/>
  <c r="R67" i="15" a="1"/>
  <c r="R67" i="15" s="1"/>
  <c r="R60" i="15" a="1"/>
  <c r="R60" i="15" s="1"/>
  <c r="P762" i="15" a="1"/>
  <c r="P762" i="15" s="1"/>
  <c r="P630" i="15" a="1"/>
  <c r="P630" i="15" s="1"/>
  <c r="P818" i="15" a="1"/>
  <c r="P818" i="15" s="1"/>
  <c r="P201" i="15" a="1"/>
  <c r="P201" i="15" s="1"/>
  <c r="P198" i="15" a="1"/>
  <c r="P198" i="15" s="1"/>
  <c r="P643" i="15" a="1"/>
  <c r="P643" i="15" s="1"/>
  <c r="P842" i="15" a="1"/>
  <c r="P842" i="15" s="1"/>
  <c r="P826" i="15" a="1"/>
  <c r="P826" i="15" s="1"/>
  <c r="P755" i="15" a="1"/>
  <c r="P755" i="15" s="1"/>
  <c r="P813" i="15" a="1"/>
  <c r="P813" i="15" s="1"/>
  <c r="P220" i="15" a="1"/>
  <c r="P220" i="15" s="1"/>
  <c r="P217" i="15" a="1"/>
  <c r="P217" i="15" s="1"/>
  <c r="P628" i="15" a="1"/>
  <c r="P628" i="15" s="1"/>
  <c r="P226" i="15" a="1"/>
  <c r="P226" i="15" s="1"/>
  <c r="P69" i="15" a="1"/>
  <c r="P69" i="15" s="1"/>
  <c r="P754" i="15" a="1"/>
  <c r="P754" i="15" s="1"/>
  <c r="P828" i="15" a="1"/>
  <c r="P828" i="15" s="1"/>
  <c r="P784" i="15" a="1"/>
  <c r="P784" i="15" s="1"/>
  <c r="P817" i="15" a="1"/>
  <c r="P817" i="15" s="1"/>
  <c r="P706" i="15" a="1"/>
  <c r="P706" i="15" s="1"/>
  <c r="P781" i="15" a="1"/>
  <c r="P781" i="15" s="1"/>
  <c r="P223" i="15" a="1"/>
  <c r="P223" i="15" s="1"/>
  <c r="P797" i="15" a="1"/>
  <c r="P797" i="15" s="1"/>
  <c r="P783" i="15" a="1"/>
  <c r="P783" i="15" s="1"/>
  <c r="P843" i="15" a="1"/>
  <c r="P843" i="15" s="1"/>
  <c r="P769" i="15" a="1"/>
  <c r="P769" i="15" s="1"/>
  <c r="P645" i="15" a="1"/>
  <c r="P645" i="15" s="1"/>
  <c r="P218" i="15" a="1"/>
  <c r="P218" i="15" s="1"/>
  <c r="P748" i="15" a="1"/>
  <c r="P748" i="15" s="1"/>
  <c r="P642" i="15" a="1"/>
  <c r="P642" i="15" s="1"/>
  <c r="P644" i="15" a="1"/>
  <c r="P644" i="15" s="1"/>
  <c r="P95" i="15" a="1"/>
  <c r="P95" i="15" s="1"/>
  <c r="P75" i="15" a="1"/>
  <c r="P75" i="15" s="1"/>
  <c r="P793" i="15" a="1"/>
  <c r="P793" i="15" s="1"/>
  <c r="P796" i="15" a="1"/>
  <c r="P796" i="15" s="1"/>
  <c r="P799" i="15" a="1"/>
  <c r="P799" i="15" s="1"/>
  <c r="P734" i="15" a="1"/>
  <c r="P734" i="15" s="1"/>
  <c r="P200" i="15" a="1"/>
  <c r="P200" i="15" s="1"/>
  <c r="P72" i="15" a="1"/>
  <c r="P72" i="15" s="1"/>
  <c r="P227" i="15" a="1"/>
  <c r="P227" i="15" s="1"/>
  <c r="P827" i="15" a="1"/>
  <c r="P827" i="15" s="1"/>
  <c r="P798" i="15" a="1"/>
  <c r="P798" i="15" s="1"/>
  <c r="P847" i="15" a="1"/>
  <c r="P847" i="15" s="1"/>
  <c r="P824" i="15" a="1"/>
  <c r="P824" i="15" s="1"/>
  <c r="P834" i="15" a="1"/>
  <c r="P834" i="15" s="1"/>
  <c r="P212" i="15" a="1"/>
  <c r="P212" i="15" s="1"/>
  <c r="P833" i="15" a="1"/>
  <c r="P833" i="15" s="1"/>
  <c r="P815" i="15" a="1"/>
  <c r="P815" i="15" s="1"/>
  <c r="P632" i="15" a="1"/>
  <c r="P632" i="15" s="1"/>
  <c r="P852" i="15" a="1"/>
  <c r="P852" i="15" s="1"/>
  <c r="P832" i="15" a="1"/>
  <c r="P832" i="15" s="1"/>
  <c r="P204" i="15" a="1"/>
  <c r="P204" i="15" s="1"/>
  <c r="P851" i="15" a="1"/>
  <c r="P851" i="15" s="1"/>
  <c r="P810" i="15" a="1"/>
  <c r="P810" i="15" s="1"/>
  <c r="P695" i="15" a="1"/>
  <c r="P695" i="15" s="1"/>
  <c r="P627" i="15" a="1"/>
  <c r="P627" i="15" s="1"/>
  <c r="L639" i="15" a="1"/>
  <c r="L639" i="15" s="1"/>
  <c r="L810" i="15" a="1"/>
  <c r="L810" i="15" s="1"/>
  <c r="L842" i="15" a="1"/>
  <c r="L842" i="15" s="1"/>
  <c r="L645" i="15" a="1"/>
  <c r="L645" i="15" s="1"/>
  <c r="L754" i="15" a="1"/>
  <c r="L754" i="15" s="1"/>
  <c r="L69" i="15" a="1"/>
  <c r="L69" i="15" s="1"/>
  <c r="L695" i="15" a="1"/>
  <c r="L695" i="15" s="1"/>
  <c r="L852" i="15" a="1"/>
  <c r="L852" i="15" s="1"/>
  <c r="L797" i="15" a="1"/>
  <c r="L797" i="15" s="1"/>
  <c r="L818" i="15" a="1"/>
  <c r="L818" i="15" s="1"/>
  <c r="L796" i="15" a="1"/>
  <c r="L796" i="15" s="1"/>
  <c r="L815" i="15" a="1"/>
  <c r="L815" i="15" s="1"/>
  <c r="L851" i="15" a="1"/>
  <c r="L851" i="15" s="1"/>
  <c r="L748" i="15" a="1"/>
  <c r="L748" i="15" s="1"/>
  <c r="L832" i="15" a="1"/>
  <c r="L832" i="15" s="1"/>
  <c r="J824" i="15" a="1"/>
  <c r="J824" i="15" s="1"/>
  <c r="L793" i="15" a="1"/>
  <c r="L793" i="15" s="1"/>
  <c r="J762" i="15" a="1"/>
  <c r="J762" i="15" s="1"/>
  <c r="L755" i="15" a="1"/>
  <c r="L755" i="15" s="1"/>
  <c r="L798" i="15" a="1"/>
  <c r="L798" i="15" s="1"/>
  <c r="L72" i="15" a="1"/>
  <c r="L72" i="15" s="1"/>
  <c r="L627" i="15" a="1"/>
  <c r="L627" i="15" s="1"/>
  <c r="L847" i="15" a="1"/>
  <c r="L847" i="15" s="1"/>
  <c r="L734" i="15" a="1"/>
  <c r="L734" i="15" s="1"/>
  <c r="L833" i="15" a="1"/>
  <c r="L833" i="15" s="1"/>
  <c r="L828" i="15" a="1"/>
  <c r="L828" i="15" s="1"/>
  <c r="L783" i="15" a="1"/>
  <c r="L783" i="15" s="1"/>
  <c r="L843" i="15" a="1"/>
  <c r="L843" i="15" s="1"/>
  <c r="L799" i="15" a="1"/>
  <c r="L799" i="15" s="1"/>
  <c r="L769" i="15" a="1"/>
  <c r="L769" i="15" s="1"/>
  <c r="L827" i="15" a="1"/>
  <c r="L827" i="15" s="1"/>
  <c r="L834" i="15" a="1"/>
  <c r="L834" i="15" s="1"/>
  <c r="L75" i="15" a="1"/>
  <c r="L75" i="15" s="1"/>
  <c r="L781" i="15" a="1"/>
  <c r="L781" i="15" s="1"/>
  <c r="L824" i="15" a="1"/>
  <c r="L824" i="15" s="1"/>
  <c r="L762" i="15" a="1"/>
  <c r="L762" i="15" s="1"/>
  <c r="L95" i="15" a="1"/>
  <c r="L95" i="15" s="1"/>
  <c r="L706" i="15" a="1"/>
  <c r="L706" i="15" s="1"/>
  <c r="L784" i="15" a="1"/>
  <c r="L784" i="15" s="1"/>
  <c r="L813" i="15" a="1"/>
  <c r="L813" i="15" s="1"/>
  <c r="L626" i="15" a="1"/>
  <c r="L626" i="15" s="1"/>
  <c r="L817" i="15" a="1"/>
  <c r="L817" i="15" s="1"/>
  <c r="L826" i="15" a="1"/>
  <c r="L826" i="15" s="1"/>
  <c r="J69" i="15" a="1"/>
  <c r="J69" i="15" s="1"/>
  <c r="J798" i="15" a="1"/>
  <c r="J798" i="15" s="1"/>
  <c r="J706" i="15" a="1"/>
  <c r="J706" i="15" s="1"/>
  <c r="J695" i="15" a="1"/>
  <c r="J695" i="15" s="1"/>
  <c r="J832" i="15" a="1"/>
  <c r="J832" i="15" s="1"/>
  <c r="J781" i="15" a="1"/>
  <c r="J781" i="15" s="1"/>
  <c r="J815" i="15" a="1"/>
  <c r="J815" i="15" s="1"/>
  <c r="J851" i="15" a="1"/>
  <c r="J851" i="15" s="1"/>
  <c r="J72" i="15" a="1"/>
  <c r="J72" i="15" s="1"/>
  <c r="J754" i="15" a="1"/>
  <c r="J754" i="15" s="1"/>
  <c r="J827" i="15" a="1"/>
  <c r="J827" i="15" s="1"/>
  <c r="J793" i="15" a="1"/>
  <c r="J793" i="15" s="1"/>
  <c r="J817" i="15" a="1"/>
  <c r="J817" i="15" s="1"/>
  <c r="J784" i="15" a="1"/>
  <c r="J784" i="15" s="1"/>
  <c r="J799" i="15" a="1"/>
  <c r="J799" i="15" s="1"/>
  <c r="J847" i="15" a="1"/>
  <c r="J847" i="15" s="1"/>
  <c r="J834" i="15" a="1"/>
  <c r="J834" i="15" s="1"/>
  <c r="J833" i="15" a="1"/>
  <c r="J833" i="15" s="1"/>
  <c r="J828" i="15" a="1"/>
  <c r="J828" i="15" s="1"/>
  <c r="J826" i="15" a="1"/>
  <c r="J826" i="15" s="1"/>
  <c r="J813" i="15" a="1"/>
  <c r="J813" i="15" s="1"/>
  <c r="J783" i="15" a="1"/>
  <c r="J783" i="15" s="1"/>
  <c r="J769" i="15" a="1"/>
  <c r="J769" i="15" s="1"/>
  <c r="J818" i="15" a="1"/>
  <c r="J818" i="15" s="1"/>
  <c r="J796" i="15" a="1"/>
  <c r="J796" i="15" s="1"/>
  <c r="J810" i="15" a="1"/>
  <c r="J810" i="15" s="1"/>
  <c r="J748" i="15" a="1"/>
  <c r="J748" i="15" s="1"/>
  <c r="J797" i="15" a="1"/>
  <c r="J797" i="15" s="1"/>
  <c r="J755" i="15" a="1"/>
  <c r="J755" i="15" s="1"/>
  <c r="J843" i="15" a="1"/>
  <c r="J843" i="15" s="1"/>
  <c r="J75" i="15" a="1"/>
  <c r="J75" i="15" s="1"/>
  <c r="J852" i="15" a="1"/>
  <c r="J852" i="15" s="1"/>
  <c r="J734" i="15" a="1"/>
  <c r="J734" i="15" s="1"/>
  <c r="J842" i="15" a="1"/>
  <c r="J842" i="15" s="1"/>
  <c r="R847" i="15" a="1"/>
  <c r="R847" i="15" s="1"/>
  <c r="R23" i="15" a="1"/>
  <c r="R23" i="15" s="1"/>
  <c r="R188" i="15" a="1"/>
  <c r="R188" i="15" s="1"/>
  <c r="R657" i="15" a="1"/>
  <c r="R657" i="15" s="1"/>
  <c r="R784" i="15" a="1"/>
  <c r="R784" i="15" s="1"/>
  <c r="R117" i="15" a="1"/>
  <c r="R117" i="15" s="1"/>
  <c r="R748" i="15" a="1"/>
  <c r="R748" i="15" s="1"/>
  <c r="R5" i="15" a="1"/>
  <c r="R5" i="15" s="1"/>
  <c r="R28" i="15" a="1"/>
  <c r="R28" i="15" s="1"/>
  <c r="R83" i="15" a="1"/>
  <c r="R83" i="15" s="1"/>
  <c r="R182" i="15" a="1"/>
  <c r="R182" i="15" s="1"/>
  <c r="R22" i="15" a="1"/>
  <c r="R22" i="15" s="1"/>
  <c r="R669" i="15" a="1"/>
  <c r="R669" i="15" s="1"/>
  <c r="R123" i="15" a="1"/>
  <c r="R123" i="15" s="1"/>
  <c r="R654" i="15" a="1"/>
  <c r="R654" i="15" s="1"/>
  <c r="R810" i="15" a="1"/>
  <c r="R810" i="15" s="1"/>
  <c r="R798" i="15" a="1"/>
  <c r="R798" i="15" s="1"/>
  <c r="R695" i="15" a="1"/>
  <c r="R695" i="15" s="1"/>
  <c r="R489" i="15" a="1"/>
  <c r="R489" i="15" s="1"/>
  <c r="R92" i="15" a="1"/>
  <c r="R92" i="15" s="1"/>
  <c r="R704" i="15" a="1"/>
  <c r="R704" i="15" s="1"/>
  <c r="R52" i="15" a="1"/>
  <c r="R52" i="15" s="1"/>
  <c r="R799" i="15" a="1"/>
  <c r="R799" i="15" s="1"/>
  <c r="R129" i="15" a="1"/>
  <c r="R129" i="15" s="1"/>
  <c r="R672" i="15" a="1"/>
  <c r="R672" i="15" s="1"/>
  <c r="R26" i="15" a="1"/>
  <c r="R26" i="15" s="1"/>
  <c r="R35" i="15" a="1"/>
  <c r="R35" i="15" s="1"/>
  <c r="R815" i="15" a="1"/>
  <c r="R815" i="15" s="1"/>
  <c r="R664" i="15" a="1"/>
  <c r="R664" i="15" s="1"/>
  <c r="R25" i="15" a="1"/>
  <c r="R25" i="15" s="1"/>
  <c r="R191" i="15" a="1"/>
  <c r="R191" i="15" s="1"/>
  <c r="R678" i="15" a="1"/>
  <c r="R678" i="15" s="1"/>
  <c r="R793" i="15" a="1"/>
  <c r="R793" i="15" s="1"/>
  <c r="R186" i="15" a="1"/>
  <c r="R186" i="15" s="1"/>
  <c r="R122" i="15" a="1"/>
  <c r="R122" i="15" s="1"/>
  <c r="R118" i="15" a="1"/>
  <c r="R118" i="15" s="1"/>
  <c r="R19" i="15" a="1"/>
  <c r="R19" i="15" s="1"/>
  <c r="R813" i="15" a="1"/>
  <c r="R813" i="15" s="1"/>
  <c r="R75" i="15" a="1"/>
  <c r="R75" i="15" s="1"/>
  <c r="R797" i="15" a="1"/>
  <c r="R797" i="15" s="1"/>
  <c r="R31" i="15" a="1"/>
  <c r="R31" i="15" s="1"/>
  <c r="R189" i="15" a="1"/>
  <c r="R189" i="15" s="1"/>
  <c r="R184" i="15" a="1"/>
  <c r="R184" i="15" s="1"/>
  <c r="R128" i="15" a="1"/>
  <c r="R128" i="15" s="1"/>
  <c r="R769" i="15" a="1"/>
  <c r="R769" i="15" s="1"/>
  <c r="R192" i="15" a="1"/>
  <c r="R192" i="15" s="1"/>
  <c r="R124" i="15" a="1"/>
  <c r="R124" i="15" s="1"/>
  <c r="R754" i="15" a="1"/>
  <c r="R754" i="15" s="1"/>
  <c r="R685" i="15" a="1"/>
  <c r="R685" i="15" s="1"/>
  <c r="R183" i="15" a="1"/>
  <c r="R183" i="15" s="1"/>
  <c r="R817" i="15" a="1"/>
  <c r="R817" i="15" s="1"/>
  <c r="R187" i="15" a="1"/>
  <c r="R187" i="15" s="1"/>
  <c r="R20" i="15" a="1"/>
  <c r="R20" i="15" s="1"/>
  <c r="R69" i="15" a="1"/>
  <c r="R69" i="15" s="1"/>
  <c r="R689" i="15" a="1"/>
  <c r="R689" i="15" s="1"/>
  <c r="R127" i="15" a="1"/>
  <c r="R127" i="15" s="1"/>
  <c r="R690" i="15" a="1"/>
  <c r="R690" i="15" s="1"/>
  <c r="R783" i="15" a="1"/>
  <c r="R783" i="15" s="1"/>
  <c r="R818" i="15" a="1"/>
  <c r="R818" i="15" s="1"/>
  <c r="R113" i="15" a="1"/>
  <c r="R113" i="15" s="1"/>
  <c r="R781" i="15" a="1"/>
  <c r="R781" i="15" s="1"/>
  <c r="R796" i="15" a="1"/>
  <c r="R796" i="15" s="1"/>
  <c r="R688" i="15" a="1"/>
  <c r="R688" i="15" s="1"/>
  <c r="R180" i="15" a="1"/>
  <c r="R180" i="15" s="1"/>
  <c r="R755" i="15" a="1"/>
  <c r="R755" i="15" s="1"/>
  <c r="R50" i="15" a="1"/>
  <c r="R50" i="15" s="1"/>
  <c r="R185" i="15" a="1"/>
  <c r="R185" i="15" s="1"/>
  <c r="R24" i="15" a="1"/>
  <c r="R24" i="15" s="1"/>
  <c r="R762" i="15" a="1"/>
  <c r="R762" i="15" s="1"/>
  <c r="R671" i="15" a="1"/>
  <c r="R671" i="15" s="1"/>
  <c r="R706" i="15" a="1"/>
  <c r="R706" i="15" s="1"/>
  <c r="R132" i="15" a="1"/>
  <c r="R132" i="15" s="1"/>
  <c r="R130" i="15" a="1"/>
  <c r="R130" i="15" s="1"/>
  <c r="R121" i="15" a="1"/>
  <c r="R121" i="15" s="1"/>
  <c r="R656" i="15" a="1"/>
  <c r="R656" i="15" s="1"/>
  <c r="R181" i="15" a="1"/>
  <c r="R181" i="15" s="1"/>
  <c r="R125" i="15" a="1"/>
  <c r="R125" i="15" s="1"/>
  <c r="R686" i="15" a="1"/>
  <c r="R686" i="15" s="1"/>
  <c r="R126" i="15" a="1"/>
  <c r="R126" i="15" s="1"/>
  <c r="R119" i="15" a="1"/>
  <c r="R119" i="15" s="1"/>
  <c r="R194" i="15" a="1"/>
  <c r="R194" i="15" s="1"/>
  <c r="R72" i="15" a="1"/>
  <c r="R72" i="15" s="1"/>
  <c r="R18" i="15" a="1"/>
  <c r="R18" i="15" s="1"/>
  <c r="R51" i="15" a="1"/>
  <c r="R51" i="15" s="1"/>
  <c r="R662" i="15" a="1"/>
  <c r="R662" i="15" s="1"/>
  <c r="R120" i="15" a="1"/>
  <c r="R120" i="15" s="1"/>
  <c r="R131" i="15" a="1"/>
  <c r="R131" i="15" s="1"/>
  <c r="R833" i="15" a="1"/>
  <c r="R833" i="15" s="1"/>
  <c r="R834" i="15" a="1"/>
  <c r="R834" i="15" s="1"/>
  <c r="R852" i="15" a="1"/>
  <c r="R852" i="15" s="1"/>
  <c r="R832" i="15" a="1"/>
  <c r="R832" i="15" s="1"/>
  <c r="R851" i="15" a="1"/>
  <c r="R851" i="15" s="1"/>
  <c r="R826" i="15" a="1"/>
  <c r="R826" i="15" s="1"/>
  <c r="R828" i="15" a="1"/>
  <c r="R828" i="15" s="1"/>
  <c r="R842" i="15" a="1"/>
  <c r="R842" i="15" s="1"/>
  <c r="R827" i="15" a="1"/>
  <c r="R827" i="15" s="1"/>
  <c r="R824" i="15" a="1"/>
  <c r="R824" i="15" s="1"/>
  <c r="R843" i="15" a="1"/>
  <c r="R843" i="15" s="1"/>
  <c r="I81" i="20"/>
  <c r="I25" i="21"/>
  <c r="I225" i="20"/>
  <c r="N799" i="15" a="1"/>
  <c r="N799" i="15" s="1"/>
  <c r="N769" i="15" a="1"/>
  <c r="N769" i="15" s="1"/>
  <c r="N793" i="15" a="1"/>
  <c r="N793" i="15" s="1"/>
  <c r="N784" i="15" a="1"/>
  <c r="N784" i="15" s="1"/>
  <c r="N818" i="15" a="1"/>
  <c r="N818" i="15" s="1"/>
  <c r="N817" i="15" a="1"/>
  <c r="N817" i="15" s="1"/>
  <c r="N796" i="15" a="1"/>
  <c r="N796" i="15" s="1"/>
  <c r="N762" i="15" a="1"/>
  <c r="N762" i="15" s="1"/>
  <c r="N748" i="15" a="1"/>
  <c r="N748" i="15" s="1"/>
  <c r="N695" i="15" a="1"/>
  <c r="N695" i="15" s="1"/>
  <c r="N72" i="15" a="1"/>
  <c r="N72" i="15" s="1"/>
  <c r="N781" i="15" a="1"/>
  <c r="N781" i="15" s="1"/>
  <c r="N706" i="15" a="1"/>
  <c r="N706" i="15" s="1"/>
  <c r="N783" i="15" a="1"/>
  <c r="N783" i="15" s="1"/>
  <c r="N69" i="15" a="1"/>
  <c r="N69" i="15" s="1"/>
  <c r="N810" i="15" a="1"/>
  <c r="N810" i="15" s="1"/>
  <c r="N813" i="15" a="1"/>
  <c r="N813" i="15" s="1"/>
  <c r="N797" i="15" a="1"/>
  <c r="N797" i="15" s="1"/>
  <c r="N75" i="15" a="1"/>
  <c r="N75" i="15" s="1"/>
  <c r="N755" i="15" a="1"/>
  <c r="N755" i="15" s="1"/>
  <c r="N754" i="15" a="1"/>
  <c r="N754" i="15" s="1"/>
  <c r="N815" i="15" a="1"/>
  <c r="N815" i="15" s="1"/>
  <c r="N798" i="15" a="1"/>
  <c r="N798" i="15" s="1"/>
  <c r="N852" i="15" a="1"/>
  <c r="N852" i="15" s="1"/>
  <c r="N851" i="15" a="1"/>
  <c r="N851" i="15" s="1"/>
  <c r="N847" i="15" a="1"/>
  <c r="N847" i="15" s="1"/>
  <c r="N843" i="15" a="1"/>
  <c r="N843" i="15" s="1"/>
  <c r="N842" i="15" a="1"/>
  <c r="N842" i="15" s="1"/>
  <c r="N834" i="15" a="1"/>
  <c r="N834" i="15" s="1"/>
  <c r="N833" i="15" a="1"/>
  <c r="N833" i="15" s="1"/>
  <c r="N832" i="15" a="1"/>
  <c r="N832" i="15" s="1"/>
  <c r="N828" i="15" a="1"/>
  <c r="N828" i="15" s="1"/>
  <c r="N827" i="15" a="1"/>
  <c r="N827" i="15" s="1"/>
  <c r="N826" i="15" a="1"/>
  <c r="N826" i="15" s="1"/>
  <c r="N824" i="15" a="1"/>
  <c r="N824" i="15" s="1"/>
  <c r="E127" i="23" l="1"/>
  <c r="A127" i="23" s="1"/>
  <c r="H713" i="19"/>
  <c r="A764" i="19"/>
  <c r="H754" i="19"/>
  <c r="A1149" i="19"/>
  <c r="H758" i="19"/>
  <c r="A1150" i="19"/>
  <c r="H764" i="19"/>
  <c r="H1149" i="19"/>
  <c r="H784" i="19"/>
  <c r="A1152" i="19"/>
  <c r="H1150" i="19"/>
  <c r="G784" i="19"/>
  <c r="H1152" i="19"/>
  <c r="G713" i="19"/>
  <c r="G754" i="19"/>
  <c r="G758" i="19"/>
  <c r="G764" i="19"/>
  <c r="A758" i="19"/>
  <c r="H1161" i="19"/>
  <c r="G1149" i="19"/>
  <c r="H96" i="19"/>
  <c r="G1151" i="19"/>
  <c r="G1152" i="19"/>
  <c r="G1150" i="19"/>
  <c r="H74" i="19"/>
  <c r="G96" i="19"/>
  <c r="A784" i="19"/>
  <c r="A74" i="19"/>
  <c r="H1151" i="19"/>
  <c r="A1151" i="19"/>
  <c r="A96" i="19"/>
  <c r="G74" i="19"/>
  <c r="A713" i="19"/>
  <c r="A754" i="19"/>
  <c r="A1161" i="19"/>
  <c r="G1161" i="19"/>
  <c r="A1160" i="19"/>
  <c r="H1155" i="19"/>
  <c r="G1155" i="19"/>
  <c r="G1160" i="19"/>
  <c r="A1155" i="19"/>
  <c r="G1154" i="19"/>
  <c r="A1159" i="19"/>
  <c r="H1154" i="19"/>
  <c r="G1159" i="19"/>
  <c r="A1154" i="19"/>
  <c r="H1159" i="19"/>
  <c r="H1153" i="19"/>
  <c r="A1158" i="19"/>
  <c r="A1153" i="19"/>
  <c r="G1158" i="19"/>
  <c r="G1153" i="19"/>
  <c r="H1158" i="19"/>
  <c r="G1157" i="19"/>
  <c r="A1157" i="19"/>
  <c r="G1156" i="19"/>
  <c r="A1156" i="19"/>
  <c r="A1145" i="19"/>
  <c r="G1148" i="19"/>
  <c r="H1142" i="19"/>
  <c r="A1148" i="19"/>
  <c r="A1142" i="19"/>
  <c r="G1145" i="19"/>
  <c r="G1142" i="19"/>
  <c r="H1148" i="19"/>
  <c r="H1145" i="19"/>
  <c r="H1144" i="19"/>
  <c r="A1147" i="19"/>
  <c r="G1144" i="19"/>
  <c r="A1144" i="19"/>
  <c r="H1146" i="19"/>
  <c r="G1146" i="19"/>
  <c r="A1146" i="19"/>
  <c r="H1147" i="19"/>
  <c r="G1147" i="19"/>
  <c r="D1635" i="18"/>
  <c r="D1634" i="18"/>
  <c r="D1630" i="18"/>
  <c r="D1633" i="18"/>
  <c r="D1629" i="18"/>
  <c r="D1632" i="18"/>
  <c r="D1636" i="18"/>
  <c r="D1631" i="18"/>
  <c r="D908" i="15"/>
  <c r="X908" i="15"/>
  <c r="W908" i="15"/>
  <c r="V908" i="15"/>
  <c r="U908" i="15"/>
  <c r="T908" i="15"/>
  <c r="D1628" i="18"/>
  <c r="D1627" i="18"/>
  <c r="D1357" i="18"/>
  <c r="D1626" i="18"/>
  <c r="D1625" i="18"/>
  <c r="D1624" i="18"/>
  <c r="D1623" i="18"/>
  <c r="D1620" i="18"/>
  <c r="D1621" i="18"/>
  <c r="D1614" i="18"/>
  <c r="D1617" i="18"/>
  <c r="D1615" i="18"/>
  <c r="D1619" i="18"/>
  <c r="D1616" i="18"/>
  <c r="D1618" i="18"/>
  <c r="D1622" i="18"/>
  <c r="D1454" i="18"/>
  <c r="D1470" i="18"/>
  <c r="D1486" i="18"/>
  <c r="D1502" i="18"/>
  <c r="D1518" i="18"/>
  <c r="D1534" i="18"/>
  <c r="D1550" i="18"/>
  <c r="D1566" i="18"/>
  <c r="D1582" i="18"/>
  <c r="D1598" i="18"/>
  <c r="D1485" i="18"/>
  <c r="D1455" i="18"/>
  <c r="D1471" i="18"/>
  <c r="D1487" i="18"/>
  <c r="D1503" i="18"/>
  <c r="D1519" i="18"/>
  <c r="D1535" i="18"/>
  <c r="D1551" i="18"/>
  <c r="D1567" i="18"/>
  <c r="D1583" i="18"/>
  <c r="D1599" i="18"/>
  <c r="D1456" i="18"/>
  <c r="D1472" i="18"/>
  <c r="D1488" i="18"/>
  <c r="D1504" i="18"/>
  <c r="D1520" i="18"/>
  <c r="D1536" i="18"/>
  <c r="D1552" i="18"/>
  <c r="D1568" i="18"/>
  <c r="D1584" i="18"/>
  <c r="D1600" i="18"/>
  <c r="D1517" i="18"/>
  <c r="D1457" i="18"/>
  <c r="D1473" i="18"/>
  <c r="D1489" i="18"/>
  <c r="D1505" i="18"/>
  <c r="D1521" i="18"/>
  <c r="D1537" i="18"/>
  <c r="D1553" i="18"/>
  <c r="D1569" i="18"/>
  <c r="D1585" i="18"/>
  <c r="D1601" i="18"/>
  <c r="D1581" i="18"/>
  <c r="D1458" i="18"/>
  <c r="D1474" i="18"/>
  <c r="D1490" i="18"/>
  <c r="D1506" i="18"/>
  <c r="D1522" i="18"/>
  <c r="D1538" i="18"/>
  <c r="D1554" i="18"/>
  <c r="D1570" i="18"/>
  <c r="D1586" i="18"/>
  <c r="D1602" i="18"/>
  <c r="D1459" i="18"/>
  <c r="D1475" i="18"/>
  <c r="D1491" i="18"/>
  <c r="D1507" i="18"/>
  <c r="D1523" i="18"/>
  <c r="D1539" i="18"/>
  <c r="D1555" i="18"/>
  <c r="D1571" i="18"/>
  <c r="D1587" i="18"/>
  <c r="D1603" i="18"/>
  <c r="D1460" i="18"/>
  <c r="D1476" i="18"/>
  <c r="D1492" i="18"/>
  <c r="D1508" i="18"/>
  <c r="D1524" i="18"/>
  <c r="D1540" i="18"/>
  <c r="D1556" i="18"/>
  <c r="D1572" i="18"/>
  <c r="D1588" i="18"/>
  <c r="D1604" i="18"/>
  <c r="D1580" i="18"/>
  <c r="D1565" i="18"/>
  <c r="D1461" i="18"/>
  <c r="D1477" i="18"/>
  <c r="D1493" i="18"/>
  <c r="D1509" i="18"/>
  <c r="D1525" i="18"/>
  <c r="D1541" i="18"/>
  <c r="D1557" i="18"/>
  <c r="D1573" i="18"/>
  <c r="D1589" i="18"/>
  <c r="D1605" i="18"/>
  <c r="D1468" i="18"/>
  <c r="D1596" i="18"/>
  <c r="D1533" i="18"/>
  <c r="D1462" i="18"/>
  <c r="D1478" i="18"/>
  <c r="D1494" i="18"/>
  <c r="D1510" i="18"/>
  <c r="D1526" i="18"/>
  <c r="D1542" i="18"/>
  <c r="D1558" i="18"/>
  <c r="D1574" i="18"/>
  <c r="D1590" i="18"/>
  <c r="D1606" i="18"/>
  <c r="D1564" i="18"/>
  <c r="D1463" i="18"/>
  <c r="D1479" i="18"/>
  <c r="D1495" i="18"/>
  <c r="D1511" i="18"/>
  <c r="D1527" i="18"/>
  <c r="D1543" i="18"/>
  <c r="D1559" i="18"/>
  <c r="D1575" i="18"/>
  <c r="D1591" i="18"/>
  <c r="D1607" i="18"/>
  <c r="D1484" i="18"/>
  <c r="D1612" i="18"/>
  <c r="D1464" i="18"/>
  <c r="D1480" i="18"/>
  <c r="D1496" i="18"/>
  <c r="D1512" i="18"/>
  <c r="D1528" i="18"/>
  <c r="D1544" i="18"/>
  <c r="D1560" i="18"/>
  <c r="D1576" i="18"/>
  <c r="D1592" i="18"/>
  <c r="D1608" i="18"/>
  <c r="D1549" i="18"/>
  <c r="D1465" i="18"/>
  <c r="D1481" i="18"/>
  <c r="D1497" i="18"/>
  <c r="D1513" i="18"/>
  <c r="D1529" i="18"/>
  <c r="D1545" i="18"/>
  <c r="D1561" i="18"/>
  <c r="D1577" i="18"/>
  <c r="D1593" i="18"/>
  <c r="D1609" i="18"/>
  <c r="D1548" i="18"/>
  <c r="D1466" i="18"/>
  <c r="D1482" i="18"/>
  <c r="D1498" i="18"/>
  <c r="D1514" i="18"/>
  <c r="D1530" i="18"/>
  <c r="D1546" i="18"/>
  <c r="D1562" i="18"/>
  <c r="D1578" i="18"/>
  <c r="D1594" i="18"/>
  <c r="D1610" i="18"/>
  <c r="D1516" i="18"/>
  <c r="D1597" i="18"/>
  <c r="D1467" i="18"/>
  <c r="D1483" i="18"/>
  <c r="D1499" i="18"/>
  <c r="D1515" i="18"/>
  <c r="D1531" i="18"/>
  <c r="D1547" i="18"/>
  <c r="D1563" i="18"/>
  <c r="D1579" i="18"/>
  <c r="D1595" i="18"/>
  <c r="D1611" i="18"/>
  <c r="D1532" i="18"/>
  <c r="D1500" i="18"/>
  <c r="D1469" i="18"/>
  <c r="D1613" i="18"/>
  <c r="D1501" i="18"/>
  <c r="D1452" i="18"/>
  <c r="D1453" i="18"/>
  <c r="D1431" i="18"/>
  <c r="D1430" i="18"/>
  <c r="D1429" i="18"/>
  <c r="D1438" i="18"/>
  <c r="D1427" i="18"/>
  <c r="D1426" i="18"/>
  <c r="D1420" i="18"/>
  <c r="D1425" i="18"/>
  <c r="D1422" i="18"/>
  <c r="D1444" i="18"/>
  <c r="D1442" i="18"/>
  <c r="D1435" i="18"/>
  <c r="D1433" i="18"/>
  <c r="D1436" i="18"/>
  <c r="D1423" i="18"/>
  <c r="D1445" i="18"/>
  <c r="D1446" i="18"/>
  <c r="D1447" i="18"/>
  <c r="D1424" i="18"/>
  <c r="D1437" i="18"/>
  <c r="D1449" i="18"/>
  <c r="D1439" i="18"/>
  <c r="D1428" i="18"/>
  <c r="D1450" i="18"/>
  <c r="D1440" i="18"/>
  <c r="D1451" i="18"/>
  <c r="D1448" i="18"/>
  <c r="D1441" i="18"/>
  <c r="D1443" i="18"/>
  <c r="D1434" i="18"/>
  <c r="D1421" i="18"/>
  <c r="D1432" i="18"/>
  <c r="D1419" i="18"/>
  <c r="D1418" i="18"/>
  <c r="D877" i="15"/>
  <c r="D878" i="15"/>
  <c r="D882" i="15"/>
  <c r="D876" i="15"/>
  <c r="D898" i="15"/>
  <c r="D875" i="15"/>
  <c r="D885" i="15"/>
  <c r="D873" i="15"/>
  <c r="D874" i="15"/>
  <c r="D867" i="15"/>
  <c r="D872" i="15"/>
  <c r="D888" i="15"/>
  <c r="D892" i="15"/>
  <c r="D896" i="15"/>
  <c r="D884" i="15"/>
  <c r="D906" i="15"/>
  <c r="D865" i="15"/>
  <c r="D880" i="15"/>
  <c r="D899" i="15"/>
  <c r="D870" i="15"/>
  <c r="D895" i="15"/>
  <c r="D868" i="15"/>
  <c r="D893" i="15"/>
  <c r="D907" i="15"/>
  <c r="D890" i="15"/>
  <c r="D904" i="15"/>
  <c r="D871" i="15"/>
  <c r="D900" i="15"/>
  <c r="D891" i="15"/>
  <c r="D903" i="15"/>
  <c r="D887" i="15"/>
  <c r="D879" i="15"/>
  <c r="D866" i="15"/>
  <c r="D897" i="15"/>
  <c r="D894" i="15"/>
  <c r="D881" i="15"/>
  <c r="D905" i="15"/>
  <c r="D869" i="15"/>
  <c r="D889" i="15"/>
  <c r="D883" i="15"/>
  <c r="D902" i="15"/>
  <c r="D886" i="15"/>
  <c r="D901" i="15"/>
  <c r="D864" i="15"/>
  <c r="X907" i="15"/>
  <c r="V878" i="15"/>
  <c r="U897" i="15"/>
  <c r="W896" i="15"/>
  <c r="T878" i="15"/>
  <c r="W868" i="15"/>
  <c r="U898" i="15"/>
  <c r="W898" i="15"/>
  <c r="U904" i="15"/>
  <c r="U865" i="15"/>
  <c r="U905" i="15"/>
  <c r="W903" i="15"/>
  <c r="U869" i="15"/>
  <c r="W874" i="15"/>
  <c r="V881" i="15"/>
  <c r="W877" i="15"/>
  <c r="U891" i="15"/>
  <c r="W890" i="15"/>
  <c r="T877" i="15"/>
  <c r="W867" i="15"/>
  <c r="V882" i="15"/>
  <c r="X880" i="15"/>
  <c r="U877" i="15"/>
  <c r="W878" i="15"/>
  <c r="U878" i="15"/>
  <c r="V898" i="15"/>
  <c r="V867" i="15"/>
  <c r="X870" i="15"/>
  <c r="U880" i="15"/>
  <c r="V868" i="15"/>
  <c r="U881" i="15"/>
  <c r="U889" i="15"/>
  <c r="X906" i="15"/>
  <c r="T867" i="15"/>
  <c r="V877" i="15"/>
  <c r="X878" i="15"/>
  <c r="U882" i="15"/>
  <c r="W881" i="15"/>
  <c r="U887" i="15"/>
  <c r="W882" i="15"/>
  <c r="X905" i="15"/>
  <c r="T866" i="15"/>
  <c r="X877" i="15"/>
  <c r="T902" i="15"/>
  <c r="V873" i="15"/>
  <c r="X873" i="15"/>
  <c r="U886" i="15"/>
  <c r="W873" i="15"/>
  <c r="W885" i="15"/>
  <c r="U903" i="15"/>
  <c r="T880" i="15"/>
  <c r="W891" i="15"/>
  <c r="V888" i="15"/>
  <c r="T899" i="15"/>
  <c r="V900" i="15"/>
  <c r="T884" i="15"/>
  <c r="X900" i="15"/>
  <c r="V896" i="15"/>
  <c r="T906" i="15"/>
  <c r="W865" i="15"/>
  <c r="V901" i="15"/>
  <c r="T871" i="15"/>
  <c r="X872" i="15"/>
  <c r="T901" i="15"/>
  <c r="V905" i="15"/>
  <c r="T872" i="15"/>
  <c r="T886" i="15"/>
  <c r="U876" i="15"/>
  <c r="W902" i="15"/>
  <c r="W907" i="15"/>
  <c r="W892" i="15"/>
  <c r="U892" i="15"/>
  <c r="X890" i="15"/>
  <c r="V891" i="15"/>
  <c r="V883" i="15"/>
  <c r="X897" i="15"/>
  <c r="W872" i="15"/>
  <c r="V876" i="15"/>
  <c r="W906" i="15"/>
  <c r="T905" i="15"/>
  <c r="V886" i="15"/>
  <c r="W883" i="15"/>
  <c r="T894" i="15"/>
  <c r="V865" i="15"/>
  <c r="U894" i="15"/>
  <c r="T893" i="15"/>
  <c r="T907" i="15"/>
  <c r="X899" i="15"/>
  <c r="X881" i="15"/>
  <c r="V872" i="15"/>
  <c r="V893" i="15"/>
  <c r="X879" i="15"/>
  <c r="W880" i="15"/>
  <c r="X876" i="15"/>
  <c r="T889" i="15"/>
  <c r="W875" i="15"/>
  <c r="W895" i="15"/>
  <c r="V897" i="15"/>
  <c r="X866" i="15"/>
  <c r="T903" i="15"/>
  <c r="T868" i="15"/>
  <c r="X895" i="15"/>
  <c r="T887" i="15"/>
  <c r="V899" i="15"/>
  <c r="W893" i="15"/>
  <c r="U872" i="15"/>
  <c r="V889" i="15"/>
  <c r="U895" i="15"/>
  <c r="X887" i="15"/>
  <c r="V870" i="15"/>
  <c r="W879" i="15"/>
  <c r="V879" i="15"/>
  <c r="W884" i="15"/>
  <c r="U907" i="15"/>
  <c r="X874" i="15"/>
  <c r="X886" i="15"/>
  <c r="X867" i="15"/>
  <c r="U864" i="15"/>
  <c r="X875" i="15"/>
  <c r="U873" i="15"/>
  <c r="V880" i="15"/>
  <c r="U896" i="15"/>
  <c r="T883" i="15"/>
  <c r="V864" i="15"/>
  <c r="X898" i="15"/>
  <c r="T898" i="15"/>
  <c r="W876" i="15"/>
  <c r="W904" i="15"/>
  <c r="W864" i="15"/>
  <c r="T864" i="15"/>
  <c r="U884" i="15"/>
  <c r="U883" i="15"/>
  <c r="V904" i="15"/>
  <c r="U901" i="15"/>
  <c r="T882" i="15"/>
  <c r="X864" i="15"/>
  <c r="W905" i="15"/>
  <c r="X888" i="15"/>
  <c r="U875" i="15"/>
  <c r="T896" i="15"/>
  <c r="T895" i="15"/>
  <c r="X868" i="15"/>
  <c r="X891" i="15"/>
  <c r="T869" i="15"/>
  <c r="U885" i="15"/>
  <c r="T891" i="15"/>
  <c r="T897" i="15"/>
  <c r="X884" i="15"/>
  <c r="T881" i="15"/>
  <c r="T892" i="15"/>
  <c r="W886" i="15"/>
  <c r="X869" i="15"/>
  <c r="T879" i="15"/>
  <c r="X904" i="15"/>
  <c r="W866" i="15"/>
  <c r="V887" i="15"/>
  <c r="X903" i="15"/>
  <c r="X885" i="15"/>
  <c r="T865" i="15"/>
  <c r="V895" i="15"/>
  <c r="U868" i="15"/>
  <c r="W887" i="15"/>
  <c r="W870" i="15"/>
  <c r="V874" i="15"/>
  <c r="T885" i="15"/>
  <c r="U866" i="15"/>
  <c r="X894" i="15"/>
  <c r="U899" i="15"/>
  <c r="X882" i="15"/>
  <c r="X889" i="15"/>
  <c r="V866" i="15"/>
  <c r="V892" i="15"/>
  <c r="T904" i="15"/>
  <c r="U906" i="15"/>
  <c r="W894" i="15"/>
  <c r="T876" i="15"/>
  <c r="W900" i="15"/>
  <c r="V902" i="15"/>
  <c r="V875" i="15"/>
  <c r="U867" i="15"/>
  <c r="W869" i="15"/>
  <c r="V869" i="15"/>
  <c r="X865" i="15"/>
  <c r="W889" i="15"/>
  <c r="W888" i="15"/>
  <c r="U900" i="15"/>
  <c r="U879" i="15"/>
  <c r="T873" i="15"/>
  <c r="U874" i="15"/>
  <c r="V907" i="15"/>
  <c r="T888" i="15"/>
  <c r="X871" i="15"/>
  <c r="W899" i="15"/>
  <c r="U870" i="15"/>
  <c r="X902" i="15"/>
  <c r="X893" i="15"/>
  <c r="V906" i="15"/>
  <c r="U890" i="15"/>
  <c r="V903" i="15"/>
  <c r="U888" i="15"/>
  <c r="T875" i="15"/>
  <c r="X892" i="15"/>
  <c r="T870" i="15"/>
  <c r="V885" i="15"/>
  <c r="V894" i="15"/>
  <c r="W871" i="15"/>
  <c r="X896" i="15"/>
  <c r="U893" i="15"/>
  <c r="T890" i="15"/>
  <c r="X901" i="15"/>
  <c r="V871" i="15"/>
  <c r="U871" i="15"/>
  <c r="W897" i="15"/>
  <c r="U902" i="15"/>
  <c r="V890" i="15"/>
  <c r="V884" i="15"/>
  <c r="T900" i="15"/>
  <c r="W901" i="15"/>
  <c r="X883" i="15"/>
  <c r="T874" i="15"/>
  <c r="D1394" i="18"/>
  <c r="D1395" i="18"/>
  <c r="D1400" i="18"/>
  <c r="D1401" i="18"/>
  <c r="D1402" i="18"/>
  <c r="D1403" i="18"/>
  <c r="D1384" i="18"/>
  <c r="D1404" i="18"/>
  <c r="D1385" i="18"/>
  <c r="D1405" i="18"/>
  <c r="D1387" i="18"/>
  <c r="D1386" i="18"/>
  <c r="D1406" i="18"/>
  <c r="D1407" i="18"/>
  <c r="D1388" i="18"/>
  <c r="D1408" i="18"/>
  <c r="D1389" i="18"/>
  <c r="D1409" i="18"/>
  <c r="D1390" i="18"/>
  <c r="D1410" i="18"/>
  <c r="D1417" i="18"/>
  <c r="D1391" i="18"/>
  <c r="D1411" i="18"/>
  <c r="D1392" i="18"/>
  <c r="D1416" i="18"/>
  <c r="D1393" i="18"/>
  <c r="D1415" i="18"/>
  <c r="D1398" i="18"/>
  <c r="D1413" i="18"/>
  <c r="D1383" i="18"/>
  <c r="D1399" i="18"/>
  <c r="D1414" i="18"/>
  <c r="D1382" i="18"/>
  <c r="D1397" i="18"/>
  <c r="D1412" i="18"/>
  <c r="D1396" i="18"/>
  <c r="D1378" i="18"/>
  <c r="D1377" i="18"/>
  <c r="D1376" i="18"/>
  <c r="D1381" i="18"/>
  <c r="D1379" i="18"/>
  <c r="D1380" i="18"/>
  <c r="D1367" i="18"/>
  <c r="D1375" i="18"/>
  <c r="D1371" i="18"/>
  <c r="D1366" i="18"/>
  <c r="D1370" i="18"/>
  <c r="D1369" i="18"/>
  <c r="D1365" i="18"/>
  <c r="D1359" i="18"/>
  <c r="D1368" i="18"/>
  <c r="D1358" i="18"/>
  <c r="D1373" i="18"/>
  <c r="D1374" i="18"/>
  <c r="D1360" i="18"/>
  <c r="D1361" i="18"/>
  <c r="D1363" i="18"/>
  <c r="D1364" i="18"/>
  <c r="D1372" i="18"/>
  <c r="D1362" i="18"/>
  <c r="D1355" i="18"/>
  <c r="D1354" i="18"/>
  <c r="D1356" i="18"/>
  <c r="D1353" i="18"/>
  <c r="X863" i="15"/>
  <c r="X862" i="15"/>
  <c r="W863" i="15"/>
  <c r="X861" i="15"/>
  <c r="V863" i="15"/>
  <c r="U862" i="15"/>
  <c r="W862" i="15"/>
  <c r="T862" i="15"/>
  <c r="W861" i="15"/>
  <c r="T863" i="15"/>
  <c r="U861" i="15"/>
  <c r="T861" i="15"/>
  <c r="U863" i="15"/>
  <c r="V861" i="15"/>
  <c r="V862" i="15"/>
  <c r="D861" i="15"/>
  <c r="D863" i="15"/>
  <c r="D862" i="15"/>
  <c r="D846" i="15"/>
  <c r="D751" i="15"/>
  <c r="B11" i="18"/>
  <c r="D793" i="15"/>
  <c r="D755" i="15"/>
  <c r="D790" i="15"/>
  <c r="D826" i="15"/>
  <c r="B2" i="18"/>
  <c r="D771" i="15"/>
  <c r="D718" i="15"/>
  <c r="D3" i="18"/>
  <c r="D4" i="18"/>
  <c r="D5" i="18"/>
  <c r="D7" i="18"/>
  <c r="D2" i="18"/>
  <c r="D11" i="18"/>
  <c r="U738" i="15"/>
  <c r="D10" i="18"/>
  <c r="D674" i="15"/>
  <c r="D814" i="15"/>
  <c r="D9" i="18"/>
  <c r="D6" i="18"/>
  <c r="D1099" i="18"/>
  <c r="D1292" i="18"/>
  <c r="D1343" i="18"/>
  <c r="D1338" i="18"/>
  <c r="D1346" i="18"/>
  <c r="D1339" i="18"/>
  <c r="D1352" i="18"/>
  <c r="D1340" i="18"/>
  <c r="D1351" i="18"/>
  <c r="D1350" i="18"/>
  <c r="D1341" i="18"/>
  <c r="D1342" i="18"/>
  <c r="D1344" i="18"/>
  <c r="D1345" i="18"/>
  <c r="D1347" i="18"/>
  <c r="D1348" i="18"/>
  <c r="D1349" i="18"/>
  <c r="D830" i="15"/>
  <c r="J22" i="31"/>
  <c r="J7" i="31"/>
  <c r="J16" i="31"/>
  <c r="K18" i="31"/>
  <c r="J11" i="31"/>
  <c r="K8" i="31"/>
  <c r="K13" i="31"/>
  <c r="K20" i="31"/>
  <c r="J27" i="31"/>
  <c r="K28" i="31"/>
  <c r="J17" i="31"/>
  <c r="K25" i="31"/>
  <c r="K7" i="31"/>
  <c r="J18" i="31"/>
  <c r="K14" i="31"/>
  <c r="K3" i="31"/>
  <c r="K15" i="31"/>
  <c r="J12" i="31"/>
  <c r="K2" i="31"/>
  <c r="K24" i="31"/>
  <c r="J6" i="31"/>
  <c r="J8" i="31"/>
  <c r="J14" i="31"/>
  <c r="J10" i="31"/>
  <c r="K19" i="31"/>
  <c r="J13" i="31"/>
  <c r="K26" i="31"/>
  <c r="J28" i="31"/>
  <c r="K12" i="31"/>
  <c r="J19" i="31"/>
  <c r="J3" i="31"/>
  <c r="J25" i="31"/>
  <c r="K11" i="31"/>
  <c r="J20" i="31"/>
  <c r="J23" i="31"/>
  <c r="J4" i="31"/>
  <c r="K27" i="31"/>
  <c r="J15" i="31"/>
  <c r="J2" i="31"/>
  <c r="K29" i="31"/>
  <c r="K22" i="31"/>
  <c r="J5" i="31"/>
  <c r="K10" i="31"/>
  <c r="J26" i="31"/>
  <c r="K16" i="31"/>
  <c r="J29" i="31"/>
  <c r="K9" i="31"/>
  <c r="J21" i="31"/>
  <c r="K6" i="31"/>
  <c r="K21" i="31"/>
  <c r="K17" i="31"/>
  <c r="K23" i="31"/>
  <c r="K5" i="31"/>
  <c r="J24" i="31"/>
  <c r="K4" i="31"/>
  <c r="J9" i="31"/>
  <c r="D747" i="15"/>
  <c r="D783" i="15"/>
  <c r="D765" i="15"/>
  <c r="D768" i="15"/>
  <c r="D853" i="15"/>
  <c r="D748" i="15"/>
  <c r="D822" i="15"/>
  <c r="D721" i="15"/>
  <c r="D842" i="15"/>
  <c r="D796" i="15"/>
  <c r="D766" i="15"/>
  <c r="D794" i="15"/>
  <c r="D795" i="15"/>
  <c r="D817" i="15"/>
  <c r="D824" i="15"/>
  <c r="D711" i="15"/>
  <c r="D580" i="15"/>
  <c r="D388" i="15"/>
  <c r="D324" i="15"/>
  <c r="D68" i="15"/>
  <c r="D821" i="15"/>
  <c r="D810" i="15"/>
  <c r="D856" i="15"/>
  <c r="D403" i="15"/>
  <c r="D387" i="15"/>
  <c r="D99" i="15"/>
  <c r="D819" i="15"/>
  <c r="D744" i="15"/>
  <c r="D820" i="15"/>
  <c r="D859" i="15"/>
  <c r="D594" i="15"/>
  <c r="D578" i="15"/>
  <c r="D546" i="15"/>
  <c r="D354" i="15"/>
  <c r="D798" i="15"/>
  <c r="D646" i="15"/>
  <c r="D828" i="15"/>
  <c r="D749" i="15"/>
  <c r="D779" i="15"/>
  <c r="D835" i="15"/>
  <c r="D731" i="15"/>
  <c r="D858" i="15"/>
  <c r="D577" i="15"/>
  <c r="D529" i="15"/>
  <c r="D497" i="15"/>
  <c r="D465" i="15"/>
  <c r="D417" i="15"/>
  <c r="D177" i="15"/>
  <c r="D65" i="15"/>
  <c r="D669" i="15"/>
  <c r="D802" i="15"/>
  <c r="D647" i="15"/>
  <c r="D845" i="15"/>
  <c r="D714" i="15"/>
  <c r="D800" i="15"/>
  <c r="D815" i="15"/>
  <c r="D804" i="15"/>
  <c r="D512" i="15"/>
  <c r="D464" i="15"/>
  <c r="D400" i="15"/>
  <c r="D208" i="15"/>
  <c r="D160" i="15"/>
  <c r="D684" i="15"/>
  <c r="D772" i="15"/>
  <c r="D781" i="15"/>
  <c r="D706" i="15"/>
  <c r="D816" i="15"/>
  <c r="D838" i="15"/>
  <c r="D774" i="15"/>
  <c r="D722" i="15"/>
  <c r="D762" i="15"/>
  <c r="D805" i="15"/>
  <c r="D811" i="15"/>
  <c r="D848" i="15"/>
  <c r="D708" i="15"/>
  <c r="D847" i="15"/>
  <c r="D840" i="15"/>
  <c r="D827" i="15"/>
  <c r="D813" i="15"/>
  <c r="D808" i="15"/>
  <c r="D785" i="15"/>
  <c r="D763" i="15"/>
  <c r="D574" i="15"/>
  <c r="D542" i="15"/>
  <c r="D414" i="15"/>
  <c r="D270" i="15"/>
  <c r="D832" i="15"/>
  <c r="D850" i="15"/>
  <c r="D759" i="15"/>
  <c r="D782" i="15"/>
  <c r="D833" i="15"/>
  <c r="D730" i="15"/>
  <c r="D825" i="15"/>
  <c r="D823" i="15"/>
  <c r="D812" i="15"/>
  <c r="D818" i="15"/>
  <c r="D757" i="15"/>
  <c r="D829" i="15"/>
  <c r="D746" i="15"/>
  <c r="D789" i="15"/>
  <c r="D752" i="15"/>
  <c r="D716" i="15"/>
  <c r="D837" i="15"/>
  <c r="D778" i="15"/>
  <c r="D764" i="15"/>
  <c r="D807" i="15"/>
  <c r="D720" i="15"/>
  <c r="D777" i="15"/>
  <c r="D806" i="15"/>
  <c r="D799" i="15"/>
  <c r="D844" i="15"/>
  <c r="D636" i="15"/>
  <c r="D727" i="15"/>
  <c r="D854" i="15"/>
  <c r="D791" i="15"/>
  <c r="D775" i="15"/>
  <c r="D753" i="15"/>
  <c r="D743" i="15"/>
  <c r="D754" i="15"/>
  <c r="D839" i="15"/>
  <c r="D843" i="15"/>
  <c r="D738" i="15"/>
  <c r="D740" i="15"/>
  <c r="D571" i="15"/>
  <c r="D411" i="15"/>
  <c r="D203" i="15"/>
  <c r="D756" i="15"/>
  <c r="D809" i="15"/>
  <c r="D801" i="15"/>
  <c r="D724" i="15"/>
  <c r="D836" i="15"/>
  <c r="D723" i="15"/>
  <c r="D797" i="15"/>
  <c r="D776" i="15"/>
  <c r="D737" i="15"/>
  <c r="D834" i="15"/>
  <c r="D831" i="15"/>
  <c r="D852" i="15"/>
  <c r="D741" i="15"/>
  <c r="D792" i="15"/>
  <c r="D770" i="15"/>
  <c r="D569" i="15"/>
  <c r="D489" i="15"/>
  <c r="D473" i="15"/>
  <c r="D457" i="15"/>
  <c r="D201" i="15"/>
  <c r="D693" i="15"/>
  <c r="D712" i="15"/>
  <c r="D787" i="15"/>
  <c r="D855" i="15"/>
  <c r="D849" i="15"/>
  <c r="D713" i="15"/>
  <c r="D8" i="18"/>
  <c r="D784" i="15"/>
  <c r="D750" i="15"/>
  <c r="D841" i="15"/>
  <c r="D408" i="15"/>
  <c r="D216" i="15"/>
  <c r="D851" i="15"/>
  <c r="D760" i="15"/>
  <c r="D780" i="15"/>
  <c r="D803" i="15"/>
  <c r="D788" i="15"/>
  <c r="D732" i="15"/>
  <c r="D707" i="15"/>
  <c r="D761" i="15"/>
  <c r="D773" i="15"/>
  <c r="D769" i="15"/>
  <c r="D767" i="15"/>
  <c r="D786" i="15"/>
  <c r="B8" i="18"/>
  <c r="D758" i="15"/>
  <c r="D649" i="15"/>
  <c r="W713" i="15"/>
  <c r="D391" i="18"/>
  <c r="D484" i="18"/>
  <c r="D512" i="18"/>
  <c r="D330" i="18"/>
  <c r="X713" i="15"/>
  <c r="V641" i="15"/>
  <c r="V625" i="15"/>
  <c r="X609" i="15"/>
  <c r="T593" i="15"/>
  <c r="V561" i="15"/>
  <c r="W545" i="15"/>
  <c r="V481" i="15"/>
  <c r="X433" i="15"/>
  <c r="W401" i="15"/>
  <c r="X385" i="15"/>
  <c r="U353" i="15"/>
  <c r="U321" i="15"/>
  <c r="W289" i="15"/>
  <c r="X209" i="15"/>
  <c r="D505" i="18"/>
  <c r="V513" i="15"/>
  <c r="U449" i="15"/>
  <c r="U369" i="15"/>
  <c r="X337" i="15"/>
  <c r="W305" i="15"/>
  <c r="U273" i="15"/>
  <c r="X257" i="15"/>
  <c r="U241" i="15"/>
  <c r="X193" i="15"/>
  <c r="X161" i="15"/>
  <c r="W129" i="15"/>
  <c r="T97" i="15"/>
  <c r="T49" i="15"/>
  <c r="T33" i="15"/>
  <c r="D58" i="18"/>
  <c r="D875" i="18"/>
  <c r="X608" i="15"/>
  <c r="V368" i="15"/>
  <c r="W272" i="15"/>
  <c r="V144" i="15"/>
  <c r="D244" i="18"/>
  <c r="D278" i="18"/>
  <c r="W783" i="15"/>
  <c r="D687" i="18"/>
  <c r="D1244" i="18"/>
  <c r="D593" i="18"/>
  <c r="D19" i="18"/>
  <c r="U763" i="15"/>
  <c r="U701" i="15"/>
  <c r="T653" i="15"/>
  <c r="D596" i="18"/>
  <c r="T624" i="15"/>
  <c r="V496" i="15"/>
  <c r="V240" i="15"/>
  <c r="T32" i="15"/>
  <c r="D269" i="18"/>
  <c r="X760" i="15"/>
  <c r="D951" i="18"/>
  <c r="T795" i="15"/>
  <c r="D525" i="18"/>
  <c r="X837" i="15"/>
  <c r="W576" i="15"/>
  <c r="V480" i="15"/>
  <c r="V288" i="15"/>
  <c r="T192" i="15"/>
  <c r="D948" i="18"/>
  <c r="D119" i="18"/>
  <c r="D405" i="18"/>
  <c r="D894" i="18"/>
  <c r="D724" i="18"/>
  <c r="D809" i="18"/>
  <c r="D460" i="18"/>
  <c r="D650" i="18"/>
  <c r="W837" i="15"/>
  <c r="D772" i="18"/>
  <c r="D870" i="18"/>
  <c r="D559" i="18"/>
  <c r="D684" i="18"/>
  <c r="D762" i="18"/>
  <c r="W830" i="15"/>
  <c r="W528" i="15"/>
  <c r="V416" i="15"/>
  <c r="W336" i="15"/>
  <c r="U176" i="15"/>
  <c r="X774" i="15"/>
  <c r="D1153" i="18"/>
  <c r="D964" i="18"/>
  <c r="D494" i="18"/>
  <c r="D872" i="18"/>
  <c r="D113" i="18"/>
  <c r="D1274" i="18"/>
  <c r="D1278" i="18"/>
  <c r="W685" i="15"/>
  <c r="V640" i="15"/>
  <c r="X432" i="15"/>
  <c r="U304" i="15"/>
  <c r="U224" i="15"/>
  <c r="W64" i="15"/>
  <c r="U700" i="15"/>
  <c r="U762" i="15"/>
  <c r="D222" i="18"/>
  <c r="D689" i="18"/>
  <c r="T749" i="15"/>
  <c r="D1200" i="18"/>
  <c r="D200" i="18"/>
  <c r="D290" i="18"/>
  <c r="W707" i="15"/>
  <c r="D109" i="18"/>
  <c r="D436" i="18"/>
  <c r="D479" i="18"/>
  <c r="D207" i="18"/>
  <c r="D898" i="18"/>
  <c r="D949" i="18"/>
  <c r="X544" i="15"/>
  <c r="W448" i="15"/>
  <c r="X320" i="15"/>
  <c r="V128" i="15"/>
  <c r="D587" i="18"/>
  <c r="T820" i="15"/>
  <c r="V793" i="15"/>
  <c r="D741" i="18"/>
  <c r="D924" i="18"/>
  <c r="D108" i="18"/>
  <c r="D616" i="18"/>
  <c r="D233" i="18"/>
  <c r="D966" i="18"/>
  <c r="D183" i="18"/>
  <c r="X768" i="15"/>
  <c r="D656" i="18"/>
  <c r="D841" i="18"/>
  <c r="U774" i="15"/>
  <c r="D1005" i="18"/>
  <c r="D288" i="18"/>
  <c r="D476" i="18"/>
  <c r="D489" i="18"/>
  <c r="D1108" i="18"/>
  <c r="D1096" i="18"/>
  <c r="D592" i="18"/>
  <c r="D346" i="18"/>
  <c r="D700" i="18"/>
  <c r="D425" i="18"/>
  <c r="D983" i="18"/>
  <c r="D537" i="18"/>
  <c r="D14" i="18"/>
  <c r="D531" i="18"/>
  <c r="D928" i="18"/>
  <c r="D300" i="18"/>
  <c r="D695" i="18"/>
  <c r="D264" i="18"/>
  <c r="D644" i="18"/>
  <c r="D566" i="18"/>
  <c r="D199" i="18"/>
  <c r="D632" i="18"/>
  <c r="D640" i="18"/>
  <c r="D179" i="18"/>
  <c r="X495" i="15"/>
  <c r="D837" i="18"/>
  <c r="D541" i="18"/>
  <c r="D294" i="18"/>
  <c r="D808" i="18"/>
  <c r="D129" i="18"/>
  <c r="D705" i="18"/>
  <c r="D114" i="18"/>
  <c r="D754" i="18"/>
  <c r="D169" i="18"/>
  <c r="D208" i="18"/>
  <c r="X795" i="15"/>
  <c r="D1183" i="18"/>
  <c r="D1109" i="18"/>
  <c r="V767" i="15"/>
  <c r="D910" i="18"/>
  <c r="D516" i="18"/>
  <c r="D980" i="18"/>
  <c r="D503" i="18"/>
  <c r="D711" i="18"/>
  <c r="D47" i="18"/>
  <c r="D351" i="18"/>
  <c r="D671" i="18"/>
  <c r="D776" i="18"/>
  <c r="D248" i="18"/>
  <c r="D920" i="18"/>
  <c r="D249" i="18"/>
  <c r="D633" i="18"/>
  <c r="D743" i="18"/>
  <c r="D441" i="18"/>
  <c r="D316" i="18"/>
  <c r="D940" i="18"/>
  <c r="D624" i="18"/>
  <c r="D602" i="18"/>
  <c r="D159" i="18"/>
  <c r="D336" i="18"/>
  <c r="T715" i="15"/>
  <c r="D1084" i="18"/>
  <c r="U838" i="15"/>
  <c r="D1095" i="18"/>
  <c r="D755" i="18"/>
  <c r="W801" i="15"/>
  <c r="D1219" i="18"/>
  <c r="D407" i="18"/>
  <c r="D869" i="18"/>
  <c r="D1232" i="18"/>
  <c r="T855" i="15"/>
  <c r="U813" i="15"/>
  <c r="D421" i="18"/>
  <c r="D221" i="18"/>
  <c r="D260" i="18"/>
  <c r="D788" i="18"/>
  <c r="D134" i="18"/>
  <c r="D630" i="18"/>
  <c r="D729" i="18"/>
  <c r="D305" i="18"/>
  <c r="D513" i="18"/>
  <c r="D897" i="18"/>
  <c r="D306" i="18"/>
  <c r="D546" i="18"/>
  <c r="D914" i="18"/>
  <c r="D778" i="18"/>
  <c r="T789" i="15"/>
  <c r="X804" i="15"/>
  <c r="T793" i="15"/>
  <c r="D992" i="18"/>
  <c r="U727" i="15"/>
  <c r="D453" i="18"/>
  <c r="D253" i="18"/>
  <c r="D557" i="18"/>
  <c r="D638" i="18"/>
  <c r="D276" i="18"/>
  <c r="D804" i="18"/>
  <c r="D646" i="18"/>
  <c r="D28" i="18"/>
  <c r="D344" i="18"/>
  <c r="D529" i="18"/>
  <c r="D145" i="18"/>
  <c r="D770" i="18"/>
  <c r="D185" i="18"/>
  <c r="D224" i="18"/>
  <c r="V730" i="15"/>
  <c r="D45" i="18"/>
  <c r="U823" i="15"/>
  <c r="U805" i="15"/>
  <c r="V766" i="15"/>
  <c r="D710" i="18"/>
  <c r="T850" i="15"/>
  <c r="D909" i="18"/>
  <c r="D709" i="18"/>
  <c r="D483" i="18"/>
  <c r="D411" i="18"/>
  <c r="V143" i="15"/>
  <c r="D1259" i="18"/>
  <c r="W821" i="15"/>
  <c r="W711" i="15"/>
  <c r="D177" i="18"/>
  <c r="D71" i="18"/>
  <c r="D813" i="18"/>
  <c r="U820" i="15"/>
  <c r="D51" i="18"/>
  <c r="X815" i="15"/>
  <c r="D619" i="18"/>
  <c r="X821" i="15"/>
  <c r="D99" i="18"/>
  <c r="T771" i="15"/>
  <c r="T763" i="15"/>
  <c r="T779" i="15"/>
  <c r="D651" i="18"/>
  <c r="U798" i="15"/>
  <c r="T736" i="15"/>
  <c r="D1188" i="18"/>
  <c r="T757" i="15"/>
  <c r="W839" i="15"/>
  <c r="X801" i="15"/>
  <c r="D1112" i="18"/>
  <c r="U833" i="15"/>
  <c r="D1208" i="18"/>
  <c r="U836" i="15"/>
  <c r="V819" i="15"/>
  <c r="T823" i="15"/>
  <c r="X816" i="15"/>
  <c r="U840" i="15"/>
  <c r="V795" i="15"/>
  <c r="D901" i="18"/>
  <c r="W798" i="15"/>
  <c r="V737" i="15"/>
  <c r="D1113" i="18"/>
  <c r="D451" i="18"/>
  <c r="W752" i="15"/>
  <c r="X843" i="15"/>
  <c r="D708" i="18"/>
  <c r="D335" i="18"/>
  <c r="D1126" i="18"/>
  <c r="V796" i="15"/>
  <c r="D1251" i="18"/>
  <c r="D723" i="18"/>
  <c r="D68" i="18"/>
  <c r="D1073" i="18"/>
  <c r="V818" i="15"/>
  <c r="X736" i="15"/>
  <c r="D1264" i="18"/>
  <c r="X809" i="15"/>
  <c r="U827" i="15"/>
  <c r="X765" i="15"/>
  <c r="T790" i="15"/>
  <c r="D1130" i="18"/>
  <c r="D701" i="18"/>
  <c r="D1176" i="18"/>
  <c r="W819" i="15"/>
  <c r="U754" i="15"/>
  <c r="V747" i="15"/>
  <c r="D72" i="18"/>
  <c r="D1236" i="18"/>
  <c r="D115" i="18"/>
  <c r="W787" i="15"/>
  <c r="D475" i="18"/>
  <c r="D315" i="18"/>
  <c r="D138" i="18"/>
  <c r="D397" i="18"/>
  <c r="T775" i="15"/>
  <c r="D889" i="18"/>
  <c r="D1261" i="18"/>
  <c r="U719" i="15"/>
  <c r="D1151" i="18"/>
  <c r="U785" i="15"/>
  <c r="X723" i="15"/>
  <c r="W814" i="15"/>
  <c r="D941" i="18"/>
  <c r="V823" i="15"/>
  <c r="X812" i="15"/>
  <c r="X758" i="15"/>
  <c r="V844" i="15"/>
  <c r="V791" i="15"/>
  <c r="W825" i="15"/>
  <c r="W749" i="15"/>
  <c r="T844" i="15"/>
  <c r="W811" i="15"/>
  <c r="W647" i="15"/>
  <c r="T766" i="15"/>
  <c r="D318" i="18"/>
  <c r="D117" i="18"/>
  <c r="U776" i="15"/>
  <c r="X825" i="15"/>
  <c r="W766" i="15"/>
  <c r="D774" i="18"/>
  <c r="D326" i="18"/>
  <c r="D1187" i="18"/>
  <c r="U757" i="15"/>
  <c r="V851" i="15"/>
  <c r="D37" i="18"/>
  <c r="D979" i="18"/>
  <c r="T774" i="15"/>
  <c r="U804" i="15"/>
  <c r="D403" i="18"/>
  <c r="W789" i="15"/>
  <c r="X784" i="15"/>
  <c r="D1038" i="18"/>
  <c r="U749" i="15"/>
  <c r="D1092" i="18"/>
  <c r="U825" i="15"/>
  <c r="T799" i="15"/>
  <c r="X775" i="15"/>
  <c r="T840" i="15"/>
  <c r="V837" i="15"/>
  <c r="X748" i="15"/>
  <c r="D1286" i="18"/>
  <c r="U841" i="15"/>
  <c r="W793" i="15"/>
  <c r="D817" i="18"/>
  <c r="D130" i="18"/>
  <c r="D1017" i="18"/>
  <c r="D452" i="18"/>
  <c r="D1129" i="18"/>
  <c r="X820" i="15"/>
  <c r="D811" i="18"/>
  <c r="D603" i="18"/>
  <c r="D123" i="18"/>
  <c r="D601" i="18"/>
  <c r="D1252" i="18"/>
  <c r="W823" i="15"/>
  <c r="X824" i="15"/>
  <c r="D1283" i="18"/>
  <c r="W805" i="15"/>
  <c r="D389" i="18"/>
  <c r="D1043" i="18"/>
  <c r="D213" i="18"/>
  <c r="U721" i="15"/>
  <c r="D1077" i="18"/>
  <c r="T797" i="15"/>
  <c r="U832" i="15"/>
  <c r="T776" i="15"/>
  <c r="T824" i="15"/>
  <c r="T827" i="15"/>
  <c r="V769" i="15"/>
  <c r="U753" i="15"/>
  <c r="D178" i="18"/>
  <c r="V727" i="15"/>
  <c r="D1083" i="18"/>
  <c r="D1220" i="18"/>
  <c r="X750" i="15"/>
  <c r="U821" i="15"/>
  <c r="D676" i="18"/>
  <c r="W786" i="15"/>
  <c r="D485" i="18"/>
  <c r="U707" i="15"/>
  <c r="D1190" i="18"/>
  <c r="D212" i="18"/>
  <c r="D691" i="18"/>
  <c r="D371" i="18"/>
  <c r="T818" i="15"/>
  <c r="T822" i="15"/>
  <c r="D789" i="18"/>
  <c r="D679" i="18"/>
  <c r="W849" i="15"/>
  <c r="V776" i="15"/>
  <c r="D1175" i="18"/>
  <c r="W836" i="15"/>
  <c r="D685" i="18"/>
  <c r="D1032" i="18"/>
  <c r="T796" i="15"/>
  <c r="W796" i="15"/>
  <c r="V710" i="15"/>
  <c r="W727" i="15"/>
  <c r="D1298" i="18"/>
  <c r="D455" i="18"/>
  <c r="D971" i="18"/>
  <c r="D459" i="18"/>
  <c r="D299" i="18"/>
  <c r="D947" i="18"/>
  <c r="U760" i="15"/>
  <c r="D121" i="18"/>
  <c r="D1198" i="18"/>
  <c r="D307" i="18"/>
  <c r="U844" i="15"/>
  <c r="D1218" i="18"/>
  <c r="T834" i="15"/>
  <c r="T791" i="15"/>
  <c r="D261" i="18"/>
  <c r="T735" i="15"/>
  <c r="D797" i="18"/>
  <c r="W806" i="15"/>
  <c r="V854" i="15"/>
  <c r="V768" i="15"/>
  <c r="X841" i="15"/>
  <c r="T810" i="15"/>
  <c r="T724" i="15"/>
  <c r="W788" i="15"/>
  <c r="V780" i="15"/>
  <c r="D413" i="18"/>
  <c r="D173" i="18"/>
  <c r="D21" i="18"/>
  <c r="D664" i="18"/>
  <c r="D1094" i="18"/>
  <c r="X803" i="15"/>
  <c r="X770" i="15"/>
  <c r="D1045" i="18"/>
  <c r="D1140" i="18"/>
  <c r="D1100" i="18"/>
  <c r="D1011" i="18"/>
  <c r="U843" i="15"/>
  <c r="D659" i="18"/>
  <c r="W774" i="15"/>
  <c r="U793" i="15"/>
  <c r="T854" i="15"/>
  <c r="D1250" i="18"/>
  <c r="D981" i="18"/>
  <c r="W722" i="15"/>
  <c r="D1158" i="18"/>
  <c r="V765" i="15"/>
  <c r="X830" i="15"/>
  <c r="V839" i="15"/>
  <c r="T778" i="15"/>
  <c r="D1102" i="18"/>
  <c r="V724" i="15"/>
  <c r="D434" i="18"/>
  <c r="U783" i="15"/>
  <c r="D1182" i="18"/>
  <c r="D1030" i="18"/>
  <c r="D1087" i="18"/>
  <c r="D653" i="18"/>
  <c r="D750" i="18"/>
  <c r="D563" i="18"/>
  <c r="U791" i="15"/>
  <c r="V832" i="15"/>
  <c r="W734" i="15"/>
  <c r="D1067" i="18"/>
  <c r="V715" i="15"/>
  <c r="D939" i="18"/>
  <c r="D747" i="18"/>
  <c r="D571" i="18"/>
  <c r="D76" i="18"/>
  <c r="V841" i="15"/>
  <c r="D388" i="18"/>
  <c r="D851" i="18"/>
  <c r="W810" i="15"/>
  <c r="W790" i="15"/>
  <c r="D1091" i="18"/>
  <c r="D1248" i="18"/>
  <c r="D517" i="18"/>
  <c r="D1052" i="18"/>
  <c r="V714" i="15"/>
  <c r="U767" i="15"/>
  <c r="W851" i="15"/>
  <c r="V748" i="15"/>
  <c r="D733" i="18"/>
  <c r="D1245" i="18"/>
  <c r="D871" i="18"/>
  <c r="T780" i="15"/>
  <c r="D782" i="18"/>
  <c r="D373" i="18"/>
  <c r="D773" i="18"/>
  <c r="D1246" i="18"/>
  <c r="X785" i="15"/>
  <c r="D1234" i="18"/>
  <c r="D302" i="18"/>
  <c r="D500" i="18"/>
  <c r="D1177" i="18"/>
  <c r="D758" i="18"/>
  <c r="D877" i="18"/>
  <c r="V753" i="15"/>
  <c r="D643" i="18"/>
  <c r="D323" i="18"/>
  <c r="D1213" i="18"/>
  <c r="U797" i="15"/>
  <c r="X769" i="15"/>
  <c r="D1079" i="18"/>
  <c r="X759" i="15"/>
  <c r="U728" i="15"/>
  <c r="U740" i="15"/>
  <c r="D1071" i="18"/>
  <c r="T729" i="15"/>
  <c r="V706" i="15"/>
  <c r="D445" i="18"/>
  <c r="D1003" i="18"/>
  <c r="W768" i="15"/>
  <c r="U750" i="15"/>
  <c r="D386" i="18"/>
  <c r="D402" i="18"/>
  <c r="D1002" i="18"/>
  <c r="D465" i="18"/>
  <c r="T756" i="15"/>
  <c r="W848" i="15"/>
  <c r="U835" i="15"/>
  <c r="D285" i="18"/>
  <c r="D968" i="18"/>
  <c r="D427" i="18"/>
  <c r="D251" i="18"/>
  <c r="D921" i="18"/>
  <c r="X746" i="15"/>
  <c r="W818" i="15"/>
  <c r="D988" i="18"/>
  <c r="D878" i="18"/>
  <c r="V815" i="15"/>
  <c r="U748" i="15"/>
  <c r="D1034" i="18"/>
  <c r="T758" i="15"/>
  <c r="D1006" i="18"/>
  <c r="D1290" i="18"/>
  <c r="D883" i="18"/>
  <c r="W777" i="15"/>
  <c r="T737" i="15"/>
  <c r="D565" i="18"/>
  <c r="V813" i="15"/>
  <c r="D85" i="18"/>
  <c r="V751" i="15"/>
  <c r="D1023" i="18"/>
  <c r="D1249" i="18"/>
  <c r="D63" i="18"/>
  <c r="W755" i="15"/>
  <c r="D440" i="18"/>
  <c r="D502" i="18"/>
  <c r="U809" i="15"/>
  <c r="D614" i="18"/>
  <c r="D55" i="18"/>
  <c r="D1241" i="18"/>
  <c r="D1047" i="18"/>
  <c r="D791" i="18"/>
  <c r="D1139" i="18"/>
  <c r="D613" i="18"/>
  <c r="D1001" i="18"/>
  <c r="T798" i="15"/>
  <c r="D963" i="18"/>
  <c r="D1237" i="18"/>
  <c r="D1257" i="18"/>
  <c r="V757" i="15"/>
  <c r="X817" i="15"/>
  <c r="X800" i="15"/>
  <c r="W721" i="15"/>
  <c r="D1149" i="18"/>
  <c r="T730" i="15"/>
  <c r="U734" i="15"/>
  <c r="V728" i="15"/>
  <c r="U755" i="15"/>
  <c r="X747" i="15"/>
  <c r="D166" i="18"/>
  <c r="X835" i="15"/>
  <c r="D1037" i="18"/>
  <c r="U854" i="15"/>
  <c r="D1050" i="18"/>
  <c r="X706" i="15"/>
  <c r="T760" i="15"/>
  <c r="D923" i="18"/>
  <c r="D731" i="18"/>
  <c r="D555" i="18"/>
  <c r="D60" i="18"/>
  <c r="D110" i="18"/>
  <c r="W753" i="15"/>
  <c r="D148" i="18"/>
  <c r="D1044" i="18"/>
  <c r="D1184" i="18"/>
  <c r="D477" i="18"/>
  <c r="D1156" i="18"/>
  <c r="D1170" i="18"/>
  <c r="D29" i="18"/>
  <c r="W781" i="15"/>
  <c r="D471" i="18"/>
  <c r="V810" i="15"/>
  <c r="V731" i="15"/>
  <c r="D227" i="18"/>
  <c r="U803" i="15"/>
  <c r="D381" i="18"/>
  <c r="V814" i="15"/>
  <c r="D359" i="18"/>
  <c r="T759" i="15"/>
  <c r="D654" i="18"/>
  <c r="D902" i="18"/>
  <c r="D973" i="18"/>
  <c r="W710" i="15"/>
  <c r="X721" i="15"/>
  <c r="D1058" i="18"/>
  <c r="U706" i="15"/>
  <c r="D53" i="18"/>
  <c r="D420" i="18"/>
  <c r="X802" i="15"/>
  <c r="D54" i="18"/>
  <c r="D911" i="18"/>
  <c r="D1172" i="18"/>
  <c r="D275" i="18"/>
  <c r="D1209" i="18"/>
  <c r="U764" i="15"/>
  <c r="D1215" i="18"/>
  <c r="W816" i="15"/>
  <c r="W804" i="15"/>
  <c r="D1057" i="18"/>
  <c r="V756" i="15"/>
  <c r="D309" i="18"/>
  <c r="D1080" i="18"/>
  <c r="D358" i="18"/>
  <c r="W773" i="15"/>
  <c r="V790" i="15"/>
  <c r="U826" i="15"/>
  <c r="V833" i="15"/>
  <c r="T813" i="15"/>
  <c r="D715" i="18"/>
  <c r="D539" i="18"/>
  <c r="D43" i="18"/>
  <c r="T811" i="15"/>
  <c r="T826" i="15"/>
  <c r="X766" i="15"/>
  <c r="W772" i="15"/>
  <c r="X810" i="15"/>
  <c r="D78" i="18"/>
  <c r="T837" i="15"/>
  <c r="D1179" i="18"/>
  <c r="V822" i="15"/>
  <c r="X796" i="15"/>
  <c r="D23" i="18"/>
  <c r="D757" i="18"/>
  <c r="W817" i="15"/>
  <c r="D725" i="18"/>
  <c r="D1135" i="18"/>
  <c r="D693" i="18"/>
  <c r="V763" i="15"/>
  <c r="D781" i="18"/>
  <c r="D1039" i="18"/>
  <c r="D590" i="18"/>
  <c r="D1166" i="18"/>
  <c r="D376" i="18"/>
  <c r="D550" i="18"/>
  <c r="D1247" i="18"/>
  <c r="D1088" i="18"/>
  <c r="D1093" i="18"/>
  <c r="X842" i="15"/>
  <c r="U851" i="15"/>
  <c r="W737" i="15"/>
  <c r="D1238" i="18"/>
  <c r="D334" i="18"/>
  <c r="D132" i="18"/>
  <c r="D243" i="18"/>
  <c r="D1229" i="18"/>
  <c r="X754" i="15"/>
  <c r="V762" i="15"/>
  <c r="X819" i="15"/>
  <c r="T814" i="15"/>
  <c r="T849" i="15"/>
  <c r="W791" i="15"/>
  <c r="D1281" i="18"/>
  <c r="X850" i="15"/>
  <c r="U647" i="15"/>
  <c r="D677" i="18"/>
  <c r="D1240" i="18"/>
  <c r="T719" i="15"/>
  <c r="X836" i="15"/>
  <c r="D435" i="18"/>
  <c r="D658" i="18"/>
  <c r="D1145" i="18"/>
  <c r="T750" i="15"/>
  <c r="T765" i="15"/>
  <c r="V805" i="15"/>
  <c r="D891" i="18"/>
  <c r="D395" i="18"/>
  <c r="W832" i="15"/>
  <c r="X752" i="15"/>
  <c r="W845" i="15"/>
  <c r="D1263" i="18"/>
  <c r="T646" i="15"/>
  <c r="D1228" i="18"/>
  <c r="X717" i="15"/>
  <c r="U722" i="15"/>
  <c r="X767" i="15"/>
  <c r="D1120" i="18"/>
  <c r="U806" i="15"/>
  <c r="T852" i="15"/>
  <c r="V785" i="15"/>
  <c r="W780" i="15"/>
  <c r="D263" i="18"/>
  <c r="D1227" i="18"/>
  <c r="D1014" i="18"/>
  <c r="U771" i="15"/>
  <c r="D140" i="18"/>
  <c r="D1211" i="18"/>
  <c r="T721" i="15"/>
  <c r="W751" i="15"/>
  <c r="D180" i="18"/>
  <c r="D486" i="18"/>
  <c r="W738" i="15"/>
  <c r="T830" i="15"/>
  <c r="D1046" i="18"/>
  <c r="D1020" i="18"/>
  <c r="X718" i="15"/>
  <c r="T754" i="15"/>
  <c r="D339" i="18"/>
  <c r="D867" i="18"/>
  <c r="D499" i="18"/>
  <c r="D1256" i="18"/>
  <c r="D1068" i="18"/>
  <c r="D839" i="18"/>
  <c r="W799" i="15"/>
  <c r="D1062" i="18"/>
  <c r="T821" i="15"/>
  <c r="D1224" i="18"/>
  <c r="W770" i="15"/>
  <c r="X822" i="15"/>
  <c r="D925" i="18"/>
  <c r="V713" i="15"/>
  <c r="D863" i="18"/>
  <c r="V799" i="15"/>
  <c r="D1027" i="18"/>
  <c r="D101" i="18"/>
  <c r="T707" i="15"/>
  <c r="D840" i="18"/>
  <c r="U730" i="15"/>
  <c r="V646" i="15"/>
  <c r="X827" i="15"/>
  <c r="D1125" i="18"/>
  <c r="W807" i="15"/>
  <c r="D1019" i="18"/>
  <c r="V850" i="15"/>
  <c r="X818" i="15"/>
  <c r="T846" i="15"/>
  <c r="D1214" i="18"/>
  <c r="D419" i="18"/>
  <c r="U817" i="15"/>
  <c r="T727" i="15"/>
  <c r="V803" i="15"/>
  <c r="T800" i="15"/>
  <c r="X838" i="15"/>
  <c r="T731" i="15"/>
  <c r="D1164" i="18"/>
  <c r="W844" i="15"/>
  <c r="D549" i="18"/>
  <c r="D1266" i="18"/>
  <c r="D480" i="18"/>
  <c r="D780" i="18"/>
  <c r="D768" i="18"/>
  <c r="D128" i="18"/>
  <c r="D716" i="18"/>
  <c r="D874" i="18"/>
  <c r="D730" i="18"/>
  <c r="D586" i="18"/>
  <c r="D458" i="18"/>
  <c r="D282" i="18"/>
  <c r="D153" i="18"/>
  <c r="D20" i="18"/>
  <c r="D444" i="18"/>
  <c r="D779" i="18"/>
  <c r="T801" i="15"/>
  <c r="T792" i="15"/>
  <c r="D1118" i="18"/>
  <c r="X845" i="15"/>
  <c r="D853" i="18"/>
  <c r="V847" i="15"/>
  <c r="D1168" i="18"/>
  <c r="U782" i="15"/>
  <c r="T819" i="15"/>
  <c r="D575" i="18"/>
  <c r="V821" i="15"/>
  <c r="D478" i="18"/>
  <c r="D437" i="18"/>
  <c r="D135" i="18"/>
  <c r="D886" i="18"/>
  <c r="X799" i="15"/>
  <c r="W828" i="15"/>
  <c r="D1114" i="18"/>
  <c r="D1197" i="18"/>
  <c r="D998" i="18"/>
  <c r="D1059" i="18"/>
  <c r="V816" i="15"/>
  <c r="U713" i="15"/>
  <c r="V855" i="15"/>
  <c r="D1242" i="18"/>
  <c r="X844" i="15"/>
  <c r="V743" i="15"/>
  <c r="D1233" i="18"/>
  <c r="D511" i="18"/>
  <c r="D880" i="18"/>
  <c r="D256" i="18"/>
  <c r="D556" i="18"/>
  <c r="D544" i="18"/>
  <c r="D866" i="18"/>
  <c r="D738" i="18"/>
  <c r="D578" i="18"/>
  <c r="D450" i="18"/>
  <c r="D258" i="18"/>
  <c r="D98" i="18"/>
  <c r="D929" i="18"/>
  <c r="D785" i="18"/>
  <c r="D657" i="18"/>
  <c r="D497" i="18"/>
  <c r="D353" i="18"/>
  <c r="D209" i="18"/>
  <c r="D81" i="18"/>
  <c r="D908" i="18"/>
  <c r="D748" i="18"/>
  <c r="D588" i="18"/>
  <c r="D412" i="18"/>
  <c r="D284" i="18"/>
  <c r="D139" i="18"/>
  <c r="D969" i="18"/>
  <c r="D745" i="18"/>
  <c r="D409" i="18"/>
  <c r="D696" i="18"/>
  <c r="D456" i="18"/>
  <c r="D887" i="18"/>
  <c r="D552" i="18"/>
  <c r="D697" i="18"/>
  <c r="D329" i="18"/>
  <c r="D184" i="18"/>
  <c r="D904" i="18"/>
  <c r="D312" i="18"/>
  <c r="D88" i="18"/>
  <c r="D927" i="18"/>
  <c r="D623" i="18"/>
  <c r="D399" i="18"/>
  <c r="D158" i="18"/>
  <c r="D678" i="18"/>
  <c r="D454" i="18"/>
  <c r="D230" i="18"/>
  <c r="D663" i="18"/>
  <c r="D439" i="18"/>
  <c r="D182" i="18"/>
  <c r="D198" i="18"/>
  <c r="D69" i="18"/>
  <c r="D884" i="18"/>
  <c r="D612" i="18"/>
  <c r="D372" i="18"/>
  <c r="D375" i="18"/>
  <c r="D862" i="18"/>
  <c r="D156" i="18"/>
  <c r="D196" i="18"/>
  <c r="D197" i="18"/>
  <c r="D387" i="18"/>
  <c r="T712" i="15"/>
  <c r="D331" i="18"/>
  <c r="D107" i="18"/>
  <c r="X823" i="15"/>
  <c r="X730" i="15"/>
  <c r="D622" i="18"/>
  <c r="V825" i="15"/>
  <c r="T847" i="15"/>
  <c r="V809" i="15"/>
  <c r="D1086" i="18"/>
  <c r="D1022" i="18"/>
  <c r="X855" i="15"/>
  <c r="D661" i="18"/>
  <c r="X724" i="15"/>
  <c r="D1275" i="18"/>
  <c r="D70" i="18"/>
  <c r="U777" i="15"/>
  <c r="D835" i="18"/>
  <c r="U756" i="15"/>
  <c r="T714" i="15"/>
  <c r="D150" i="18"/>
  <c r="V784" i="15"/>
  <c r="V722" i="15"/>
  <c r="X826" i="15"/>
  <c r="V801" i="15"/>
  <c r="D1029" i="18"/>
  <c r="W730" i="15"/>
  <c r="X786" i="15"/>
  <c r="D464" i="18"/>
  <c r="D736" i="18"/>
  <c r="D352" i="18"/>
  <c r="D96" i="18"/>
  <c r="D986" i="18"/>
  <c r="D858" i="18"/>
  <c r="D714" i="18"/>
  <c r="D570" i="18"/>
  <c r="D442" i="18"/>
  <c r="D266" i="18"/>
  <c r="D137" i="18"/>
  <c r="D987" i="18"/>
  <c r="D761" i="18"/>
  <c r="D879" i="18"/>
  <c r="D606" i="18"/>
  <c r="D189" i="18"/>
  <c r="D829" i="18"/>
  <c r="D493" i="18"/>
  <c r="D204" i="18"/>
  <c r="D141" i="18"/>
  <c r="D805" i="18"/>
  <c r="V760" i="15"/>
  <c r="D418" i="18"/>
  <c r="V840" i="15"/>
  <c r="D515" i="18"/>
  <c r="D763" i="18"/>
  <c r="D523" i="18"/>
  <c r="D27" i="18"/>
  <c r="U759" i="15"/>
  <c r="U784" i="15"/>
  <c r="T842" i="15"/>
  <c r="X847" i="15"/>
  <c r="D1056" i="18"/>
  <c r="T808" i="15"/>
  <c r="W744" i="15"/>
  <c r="D1069" i="18"/>
  <c r="D229" i="18"/>
  <c r="X849" i="15"/>
  <c r="D214" i="18"/>
  <c r="W833" i="15"/>
  <c r="D628" i="18"/>
  <c r="D325" i="18"/>
  <c r="D355" i="18"/>
  <c r="U819" i="15"/>
  <c r="D994" i="18"/>
  <c r="D52" i="18"/>
  <c r="D1203" i="18"/>
  <c r="U847" i="15"/>
  <c r="W809" i="15"/>
  <c r="V838" i="15"/>
  <c r="T809" i="15"/>
  <c r="D1254" i="18"/>
  <c r="D271" i="18"/>
  <c r="D848" i="18"/>
  <c r="D175" i="18"/>
  <c r="D976" i="18"/>
  <c r="D384" i="18"/>
  <c r="D850" i="18"/>
  <c r="D722" i="18"/>
  <c r="D562" i="18"/>
  <c r="D370" i="18"/>
  <c r="D242" i="18"/>
  <c r="D82" i="18"/>
  <c r="D913" i="18"/>
  <c r="D769" i="18"/>
  <c r="D641" i="18"/>
  <c r="D481" i="18"/>
  <c r="D337" i="18"/>
  <c r="D192" i="18"/>
  <c r="D66" i="18"/>
  <c r="D892" i="18"/>
  <c r="D732" i="18"/>
  <c r="D572" i="18"/>
  <c r="D396" i="18"/>
  <c r="D268" i="18"/>
  <c r="D124" i="18"/>
  <c r="D953" i="18"/>
  <c r="D585" i="18"/>
  <c r="D377" i="18"/>
  <c r="D680" i="18"/>
  <c r="D424" i="18"/>
  <c r="D855" i="18"/>
  <c r="D167" i="18"/>
  <c r="D681" i="18"/>
  <c r="D313" i="18"/>
  <c r="D168" i="18"/>
  <c r="D888" i="18"/>
  <c r="D296" i="18"/>
  <c r="D73" i="18"/>
  <c r="D831" i="18"/>
  <c r="D607" i="18"/>
  <c r="D367" i="18"/>
  <c r="D142" i="18"/>
  <c r="D982" i="18"/>
  <c r="D662" i="18"/>
  <c r="D438" i="18"/>
  <c r="D181" i="18"/>
  <c r="D647" i="18"/>
  <c r="D423" i="18"/>
  <c r="T785" i="15"/>
  <c r="D461" i="18"/>
  <c r="D501" i="18"/>
  <c r="D635" i="18"/>
  <c r="T817" i="15"/>
  <c r="D1284" i="18"/>
  <c r="T718" i="15"/>
  <c r="X848" i="15"/>
  <c r="D1195" i="18"/>
  <c r="D1021" i="18"/>
  <c r="D1142" i="18"/>
  <c r="D1132" i="18"/>
  <c r="D398" i="18"/>
  <c r="U855" i="15"/>
  <c r="D1159" i="18"/>
  <c r="D1269" i="18"/>
  <c r="D508" i="18"/>
  <c r="D1280" i="18"/>
  <c r="U752" i="15"/>
  <c r="D1267" i="18"/>
  <c r="D957" i="18"/>
  <c r="X852" i="15"/>
  <c r="U773" i="15"/>
  <c r="X854" i="15"/>
  <c r="D1107" i="18"/>
  <c r="D1085" i="18"/>
  <c r="D448" i="18"/>
  <c r="D720" i="18"/>
  <c r="D970" i="18"/>
  <c r="D842" i="18"/>
  <c r="D698" i="18"/>
  <c r="D554" i="18"/>
  <c r="D426" i="18"/>
  <c r="D250" i="18"/>
  <c r="D122" i="18"/>
  <c r="D649" i="18"/>
  <c r="D751" i="18"/>
  <c r="D583" i="18"/>
  <c r="D814" i="18"/>
  <c r="D542" i="18"/>
  <c r="D157" i="18"/>
  <c r="D749" i="18"/>
  <c r="D429" i="18"/>
  <c r="D188" i="18"/>
  <c r="D861" i="18"/>
  <c r="D526" i="18"/>
  <c r="V84" i="15"/>
  <c r="X807" i="15"/>
  <c r="D149" i="18"/>
  <c r="T762" i="15"/>
  <c r="T752" i="15"/>
  <c r="D491" i="18"/>
  <c r="D267" i="18"/>
  <c r="W835" i="15"/>
  <c r="D1054" i="18"/>
  <c r="W760" i="15"/>
  <c r="D1053" i="18"/>
  <c r="T734" i="15"/>
  <c r="U768" i="15"/>
  <c r="D1134" i="18"/>
  <c r="X839" i="15"/>
  <c r="D1089" i="18"/>
  <c r="D1265" i="18"/>
  <c r="D533" i="18"/>
  <c r="D621" i="18"/>
  <c r="T738" i="15"/>
  <c r="D1097" i="18"/>
  <c r="D819" i="18"/>
  <c r="D1273" i="18"/>
  <c r="W769" i="15"/>
  <c r="D1154" i="18"/>
  <c r="X762" i="15"/>
  <c r="D1111" i="18"/>
  <c r="T783" i="15"/>
  <c r="T831" i="15"/>
  <c r="D1051" i="18"/>
  <c r="D1262" i="18"/>
  <c r="D432" i="18"/>
  <c r="D304" i="18"/>
  <c r="D954" i="18"/>
  <c r="D810" i="18"/>
  <c r="D682" i="18"/>
  <c r="D538" i="18"/>
  <c r="D378" i="18"/>
  <c r="D234" i="18"/>
  <c r="D106" i="18"/>
  <c r="D881" i="18"/>
  <c r="D985" i="18"/>
  <c r="D655" i="18"/>
  <c r="D959" i="18"/>
  <c r="D703" i="18"/>
  <c r="D974" i="18"/>
  <c r="D798" i="18"/>
  <c r="D414" i="18"/>
  <c r="D637" i="18"/>
  <c r="D349" i="18"/>
  <c r="D172" i="18"/>
  <c r="D38" i="18"/>
  <c r="D283" i="18"/>
  <c r="V829" i="15"/>
  <c r="D1055" i="18"/>
  <c r="D1152" i="18"/>
  <c r="U811" i="15"/>
  <c r="W775" i="15"/>
  <c r="T787" i="15"/>
  <c r="W748" i="15"/>
  <c r="D895" i="18"/>
  <c r="U842" i="15"/>
  <c r="W719" i="15"/>
  <c r="D1216" i="18"/>
  <c r="U816" i="15"/>
  <c r="D374" i="18"/>
  <c r="D1016" i="18"/>
  <c r="V843" i="15"/>
  <c r="W729" i="15"/>
  <c r="W815" i="15"/>
  <c r="D228" i="18"/>
  <c r="D675" i="18"/>
  <c r="T807" i="15"/>
  <c r="U751" i="15"/>
  <c r="D1144" i="18"/>
  <c r="D1253" i="18"/>
  <c r="X729" i="15"/>
  <c r="D1033" i="18"/>
  <c r="W822" i="15"/>
  <c r="V764" i="15"/>
  <c r="U769" i="15"/>
  <c r="D597" i="18"/>
  <c r="D752" i="18"/>
  <c r="D896" i="18"/>
  <c r="D688" i="18"/>
  <c r="D826" i="18"/>
  <c r="D962" i="18"/>
  <c r="D818" i="18"/>
  <c r="D690" i="18"/>
  <c r="D530" i="18"/>
  <c r="D338" i="18"/>
  <c r="D210" i="18"/>
  <c r="D50" i="18"/>
  <c r="D737" i="18"/>
  <c r="D609" i="18"/>
  <c r="D433" i="18"/>
  <c r="D289" i="18"/>
  <c r="D160" i="18"/>
  <c r="D32" i="18"/>
  <c r="D860" i="18"/>
  <c r="D668" i="18"/>
  <c r="D524" i="18"/>
  <c r="D364" i="18"/>
  <c r="D236" i="18"/>
  <c r="D77" i="18"/>
  <c r="D905" i="18"/>
  <c r="D553" i="18"/>
  <c r="D952" i="18"/>
  <c r="D600" i="18"/>
  <c r="D360" i="18"/>
  <c r="D807" i="18"/>
  <c r="D617" i="18"/>
  <c r="D281" i="18"/>
  <c r="D105" i="18"/>
  <c r="D856" i="18"/>
  <c r="D232" i="18"/>
  <c r="D40" i="18"/>
  <c r="D799" i="18"/>
  <c r="D543" i="18"/>
  <c r="D303" i="18"/>
  <c r="D111" i="18"/>
  <c r="D579" i="18"/>
  <c r="U828" i="15"/>
  <c r="D100" i="18"/>
  <c r="D1276" i="18"/>
  <c r="D699" i="18"/>
  <c r="D665" i="18"/>
  <c r="T805" i="15"/>
  <c r="V794" i="15"/>
  <c r="D1258" i="18"/>
  <c r="D1285" i="18"/>
  <c r="D1191" i="18"/>
  <c r="D990" i="18"/>
  <c r="D1161" i="18"/>
  <c r="D1169" i="18"/>
  <c r="D1106" i="18"/>
  <c r="D126" i="18"/>
  <c r="D822" i="18"/>
  <c r="D1010" i="18"/>
  <c r="D629" i="18"/>
  <c r="D1223" i="18"/>
  <c r="D211" i="18"/>
  <c r="X773" i="15"/>
  <c r="T755" i="15"/>
  <c r="V849" i="15"/>
  <c r="V758" i="15"/>
  <c r="D717" i="18"/>
  <c r="W747" i="15"/>
  <c r="D1221" i="18"/>
  <c r="X853" i="15"/>
  <c r="V789" i="15"/>
  <c r="X805" i="15"/>
  <c r="D80" i="18"/>
  <c r="D272" i="18"/>
  <c r="D938" i="18"/>
  <c r="D794" i="18"/>
  <c r="D666" i="18"/>
  <c r="D522" i="18"/>
  <c r="D362" i="18"/>
  <c r="D218" i="18"/>
  <c r="D90" i="18"/>
  <c r="D495" i="18"/>
  <c r="D468" i="18"/>
  <c r="D239" i="18"/>
  <c r="D958" i="18"/>
  <c r="D766" i="18"/>
  <c r="D382" i="18"/>
  <c r="D573" i="18"/>
  <c r="D333" i="18"/>
  <c r="D125" i="18"/>
  <c r="D15" i="18"/>
  <c r="U723" i="15"/>
  <c r="D627" i="18"/>
  <c r="U834" i="15"/>
  <c r="D235" i="18"/>
  <c r="D1025" i="18"/>
  <c r="D1207" i="18"/>
  <c r="U795" i="15"/>
  <c r="V800" i="15"/>
  <c r="D1123" i="18"/>
  <c r="T742" i="15"/>
  <c r="W724" i="15"/>
  <c r="D1180" i="18"/>
  <c r="V804" i="15"/>
  <c r="X778" i="15"/>
  <c r="D582" i="18"/>
  <c r="D13" i="18"/>
  <c r="D568" i="18"/>
  <c r="D854" i="18"/>
  <c r="W847" i="15"/>
  <c r="W756" i="15"/>
  <c r="X813" i="15"/>
  <c r="U849" i="15"/>
  <c r="U814" i="15"/>
  <c r="D591" i="18"/>
  <c r="X787" i="15"/>
  <c r="D1075" i="18"/>
  <c r="V817" i="15"/>
  <c r="V783" i="15"/>
  <c r="D469" i="18"/>
  <c r="D400" i="18"/>
  <c r="D672" i="18"/>
  <c r="D956" i="18"/>
  <c r="D946" i="18"/>
  <c r="D802" i="18"/>
  <c r="D674" i="18"/>
  <c r="D514" i="18"/>
  <c r="D322" i="18"/>
  <c r="D193" i="18"/>
  <c r="D34" i="18"/>
  <c r="D865" i="18"/>
  <c r="D721" i="18"/>
  <c r="D561" i="18"/>
  <c r="D417" i="18"/>
  <c r="D273" i="18"/>
  <c r="D144" i="18"/>
  <c r="D844" i="18"/>
  <c r="D652" i="18"/>
  <c r="D492" i="18"/>
  <c r="D348" i="18"/>
  <c r="D220" i="18"/>
  <c r="D61" i="18"/>
  <c r="D873" i="18"/>
  <c r="D473" i="18"/>
  <c r="D792" i="18"/>
  <c r="D520" i="18"/>
  <c r="D151" i="18"/>
  <c r="D775" i="18"/>
  <c r="D857" i="18"/>
  <c r="D521" i="18"/>
  <c r="D265" i="18"/>
  <c r="D41" i="18"/>
  <c r="D824" i="18"/>
  <c r="D216" i="18"/>
  <c r="D18" i="18"/>
  <c r="D783" i="18"/>
  <c r="D463" i="18"/>
  <c r="D223" i="18"/>
  <c r="D79" i="18"/>
  <c r="D247" i="18"/>
  <c r="D838" i="18"/>
  <c r="D598" i="18"/>
  <c r="D342" i="18"/>
  <c r="D118" i="18"/>
  <c r="V732" i="15"/>
  <c r="D581" i="18"/>
  <c r="D510" i="18"/>
  <c r="D94" i="18"/>
  <c r="D301" i="18"/>
  <c r="D670" i="18"/>
  <c r="D308" i="18"/>
  <c r="D852" i="18"/>
  <c r="D12" i="18"/>
  <c r="D735" i="18"/>
  <c r="D64" i="18"/>
  <c r="D176" i="18"/>
  <c r="D369" i="18"/>
  <c r="D545" i="18"/>
  <c r="D753" i="18"/>
  <c r="D945" i="18"/>
  <c r="D161" i="18"/>
  <c r="D354" i="18"/>
  <c r="D594" i="18"/>
  <c r="D786" i="18"/>
  <c r="D978" i="18"/>
  <c r="D201" i="18"/>
  <c r="D240" i="18"/>
  <c r="D365" i="18"/>
  <c r="D631" i="18"/>
  <c r="D1105" i="18"/>
  <c r="D1116" i="18"/>
  <c r="D195" i="18"/>
  <c r="D669" i="18"/>
  <c r="D584" i="18"/>
  <c r="X788" i="15"/>
  <c r="X764" i="15"/>
  <c r="W763" i="15"/>
  <c r="U447" i="15"/>
  <c r="D589" i="18"/>
  <c r="D558" i="18"/>
  <c r="D926" i="18"/>
  <c r="D532" i="18"/>
  <c r="D975" i="18"/>
  <c r="D16" i="18"/>
  <c r="D215" i="18"/>
  <c r="D519" i="18"/>
  <c r="D86" i="18"/>
  <c r="D390" i="18"/>
  <c r="D719" i="18"/>
  <c r="D936" i="18"/>
  <c r="D759" i="18"/>
  <c r="D408" i="18"/>
  <c r="D712" i="18"/>
  <c r="D457" i="18"/>
  <c r="D937" i="18"/>
  <c r="D171" i="18"/>
  <c r="D332" i="18"/>
  <c r="D540" i="18"/>
  <c r="D796" i="18"/>
  <c r="D972" i="18"/>
  <c r="D618" i="18"/>
  <c r="D314" i="18"/>
  <c r="D368" i="18"/>
  <c r="D800" i="18"/>
  <c r="D527" i="18"/>
  <c r="D1000" i="18"/>
  <c r="D1143" i="18"/>
  <c r="V846" i="15"/>
  <c r="V786" i="15"/>
  <c r="D131" i="18"/>
  <c r="V774" i="15"/>
  <c r="D1035" i="18"/>
  <c r="D1206" i="18"/>
  <c r="D993" i="18"/>
  <c r="V802" i="15"/>
  <c r="W718" i="15"/>
  <c r="D154" i="18"/>
  <c r="D1042" i="18"/>
  <c r="D718" i="18"/>
  <c r="D446" i="18"/>
  <c r="D548" i="18"/>
  <c r="D255" i="18"/>
  <c r="D231" i="18"/>
  <c r="D535" i="18"/>
  <c r="D406" i="18"/>
  <c r="D383" i="18"/>
  <c r="D127" i="18"/>
  <c r="D415" i="18"/>
  <c r="D767" i="18"/>
  <c r="D57" i="18"/>
  <c r="D328" i="18"/>
  <c r="D984" i="18"/>
  <c r="D297" i="18"/>
  <c r="D713" i="18"/>
  <c r="D728" i="18"/>
  <c r="D187" i="18"/>
  <c r="D812" i="18"/>
  <c r="D42" i="18"/>
  <c r="D634" i="18"/>
  <c r="D394" i="18"/>
  <c r="D1004" i="18"/>
  <c r="W829" i="15"/>
  <c r="D206" i="18"/>
  <c r="U790" i="15"/>
  <c r="D162" i="18"/>
  <c r="W812" i="15"/>
  <c r="U792" i="15"/>
  <c r="V787" i="15"/>
  <c r="D393" i="18"/>
  <c r="D186" i="18"/>
  <c r="D443" i="18"/>
  <c r="D727" i="18"/>
  <c r="D564" i="18"/>
  <c r="D203" i="18"/>
  <c r="D30" i="18"/>
  <c r="D1255" i="18"/>
  <c r="X782" i="15"/>
  <c r="X503" i="15"/>
  <c r="X231" i="15"/>
  <c r="U674" i="15"/>
  <c r="D885" i="18"/>
  <c r="D62" i="18"/>
  <c r="D270" i="18"/>
  <c r="D702" i="18"/>
  <c r="D356" i="18"/>
  <c r="D39" i="18"/>
  <c r="D165" i="18"/>
  <c r="D790" i="18"/>
  <c r="D49" i="18"/>
  <c r="D225" i="18"/>
  <c r="D401" i="18"/>
  <c r="D625" i="18"/>
  <c r="D801" i="18"/>
  <c r="D977" i="18"/>
  <c r="D226" i="18"/>
  <c r="D466" i="18"/>
  <c r="D642" i="18"/>
  <c r="D834" i="18"/>
  <c r="D490" i="18"/>
  <c r="U786" i="15"/>
  <c r="X828" i="15"/>
  <c r="T769" i="15"/>
  <c r="D1101" i="18"/>
  <c r="U824" i="15"/>
  <c r="D934" i="18"/>
  <c r="W834" i="15"/>
  <c r="D163" i="18"/>
  <c r="V739" i="15"/>
  <c r="D245" i="18"/>
  <c r="D845" i="18"/>
  <c r="D1049" i="18"/>
  <c r="D989" i="18"/>
  <c r="X708" i="15"/>
  <c r="D999" i="18"/>
  <c r="D551" i="18"/>
  <c r="D410" i="18"/>
  <c r="D890" i="18"/>
  <c r="X776" i="15"/>
  <c r="W824" i="15"/>
  <c r="X407" i="15"/>
  <c r="U103" i="15"/>
  <c r="W679" i="15"/>
  <c r="D291" i="18"/>
  <c r="D916" i="18"/>
  <c r="D692" i="18"/>
  <c r="D295" i="18"/>
  <c r="D567" i="18"/>
  <c r="D518" i="18"/>
  <c r="D174" i="18"/>
  <c r="D447" i="18"/>
  <c r="D815" i="18"/>
  <c r="D104" i="18"/>
  <c r="D744" i="18"/>
  <c r="D152" i="18"/>
  <c r="D345" i="18"/>
  <c r="D825" i="18"/>
  <c r="D488" i="18"/>
  <c r="D24" i="18"/>
  <c r="D620" i="18"/>
  <c r="D92" i="18"/>
  <c r="D75" i="18"/>
  <c r="D906" i="18"/>
  <c r="D816" i="18"/>
  <c r="D944" i="18"/>
  <c r="D1297" i="18"/>
  <c r="T722" i="15"/>
  <c r="D605" i="18"/>
  <c r="V759" i="15"/>
  <c r="D1235" i="18"/>
  <c r="D915" i="18"/>
  <c r="T767" i="15"/>
  <c r="D820" i="18"/>
  <c r="D1072" i="18"/>
  <c r="T804" i="15"/>
  <c r="U729" i="15"/>
  <c r="D136" i="18"/>
  <c r="D1231" i="18"/>
  <c r="V826" i="15"/>
  <c r="D321" i="18"/>
  <c r="D205" i="18"/>
  <c r="D868" i="18"/>
  <c r="D742" i="18"/>
  <c r="D385" i="18"/>
  <c r="D610" i="18"/>
  <c r="U810" i="15"/>
  <c r="D237" i="18"/>
  <c r="V772" i="15"/>
  <c r="T839" i="15"/>
  <c r="D194" i="18"/>
  <c r="D279" i="18"/>
  <c r="D793" i="18"/>
  <c r="D760" i="18"/>
  <c r="D380" i="18"/>
  <c r="D59" i="18"/>
  <c r="D1060" i="18"/>
  <c r="D756" i="18"/>
  <c r="W519" i="15"/>
  <c r="T327" i="15"/>
  <c r="X199" i="15"/>
  <c r="D917" i="18"/>
  <c r="D93" i="18"/>
  <c r="D286" i="18"/>
  <c r="D660" i="18"/>
  <c r="D87" i="18"/>
  <c r="D806" i="18"/>
  <c r="D95" i="18"/>
  <c r="D241" i="18"/>
  <c r="D833" i="18"/>
  <c r="D482" i="18"/>
  <c r="D764" i="18"/>
  <c r="D506" i="18"/>
  <c r="D1104" i="18"/>
  <c r="W646" i="15"/>
  <c r="D1210" i="18"/>
  <c r="D1117" i="18"/>
  <c r="D1138" i="18"/>
  <c r="D422" i="18"/>
  <c r="D102" i="18"/>
  <c r="X832" i="15"/>
  <c r="D1271" i="18"/>
  <c r="D1065" i="18"/>
  <c r="D1160" i="18"/>
  <c r="D238" i="18"/>
  <c r="X722" i="15"/>
  <c r="W842" i="15"/>
  <c r="D645" i="18"/>
  <c r="D686" i="18"/>
  <c r="D327" i="18"/>
  <c r="D287" i="18"/>
  <c r="D191" i="18"/>
  <c r="D1199" i="18"/>
  <c r="D319" i="18"/>
  <c r="U742" i="15"/>
  <c r="D116" i="18"/>
  <c r="D648" i="18"/>
  <c r="D472" i="18"/>
  <c r="D604" i="18"/>
  <c r="W728" i="15"/>
  <c r="D164" i="18"/>
  <c r="T794" i="15"/>
  <c r="U801" i="15"/>
  <c r="X599" i="15"/>
  <c r="T487" i="15"/>
  <c r="T151" i="15"/>
  <c r="T691" i="15"/>
  <c r="D254" i="18"/>
  <c r="D900" i="18"/>
  <c r="D404" i="18"/>
  <c r="D932" i="18"/>
  <c r="D311" i="18"/>
  <c r="D599" i="18"/>
  <c r="D534" i="18"/>
  <c r="D56" i="18"/>
  <c r="D190" i="18"/>
  <c r="D120" i="18"/>
  <c r="D361" i="18"/>
  <c r="D903" i="18"/>
  <c r="D504" i="18"/>
  <c r="D74" i="18"/>
  <c r="D777" i="18"/>
  <c r="D44" i="18"/>
  <c r="D252" i="18"/>
  <c r="D428" i="18"/>
  <c r="D636" i="18"/>
  <c r="D876" i="18"/>
  <c r="D298" i="18"/>
  <c r="D922" i="18"/>
  <c r="D48" i="18"/>
  <c r="D560" i="18"/>
  <c r="D832" i="18"/>
  <c r="D143" i="18"/>
  <c r="D496" i="18"/>
  <c r="D960" i="18"/>
  <c r="V752" i="15"/>
  <c r="W776" i="15"/>
  <c r="D1173" i="18"/>
  <c r="W853" i="15"/>
  <c r="D1225" i="18"/>
  <c r="D1272" i="18"/>
  <c r="V806" i="15"/>
  <c r="X794" i="15"/>
  <c r="V707" i="15"/>
  <c r="D576" i="18"/>
  <c r="D317" i="18"/>
  <c r="D324" i="18"/>
  <c r="D133" i="18"/>
  <c r="D961" i="18"/>
  <c r="D474" i="18"/>
  <c r="D528" i="18"/>
  <c r="D996" i="18"/>
  <c r="T803" i="15"/>
  <c r="D35" i="18"/>
  <c r="V708" i="15"/>
  <c r="D615" i="18"/>
  <c r="D431" i="18"/>
  <c r="D823" i="18"/>
  <c r="D569" i="18"/>
  <c r="D828" i="18"/>
  <c r="D784" i="18"/>
  <c r="D912" i="18"/>
  <c r="W855" i="15"/>
  <c r="U391" i="15"/>
  <c r="W215" i="15"/>
  <c r="U87" i="15"/>
  <c r="X675" i="15"/>
  <c r="U732" i="15"/>
  <c r="D341" i="18"/>
  <c r="D933" i="18"/>
  <c r="D574" i="18"/>
  <c r="D509" i="18"/>
  <c r="D350" i="18"/>
  <c r="D103" i="18"/>
  <c r="D262" i="18"/>
  <c r="D740" i="18"/>
  <c r="D97" i="18"/>
  <c r="D257" i="18"/>
  <c r="D449" i="18"/>
  <c r="D673" i="18"/>
  <c r="D849" i="18"/>
  <c r="D67" i="18"/>
  <c r="D274" i="18"/>
  <c r="D498" i="18"/>
  <c r="D706" i="18"/>
  <c r="D882" i="18"/>
  <c r="D746" i="18"/>
  <c r="D1137" i="18"/>
  <c r="V792" i="15"/>
  <c r="U646" i="15"/>
  <c r="V807" i="15"/>
  <c r="D467" i="18"/>
  <c r="D84" i="18"/>
  <c r="T746" i="15"/>
  <c r="U770" i="15"/>
  <c r="D470" i="18"/>
  <c r="T816" i="15"/>
  <c r="D46" i="18"/>
  <c r="D277" i="18"/>
  <c r="U796" i="15"/>
  <c r="X780" i="15"/>
  <c r="V647" i="15"/>
  <c r="V642" i="15"/>
  <c r="W626" i="15"/>
  <c r="U610" i="15"/>
  <c r="W562" i="15"/>
  <c r="U530" i="15"/>
  <c r="X514" i="15"/>
  <c r="V498" i="15"/>
  <c r="V482" i="15"/>
  <c r="W466" i="15"/>
  <c r="W450" i="15"/>
  <c r="U434" i="15"/>
  <c r="U418" i="15"/>
  <c r="X402" i="15"/>
  <c r="U386" i="15"/>
  <c r="W370" i="15"/>
  <c r="U338" i="15"/>
  <c r="X306" i="15"/>
  <c r="V290" i="15"/>
  <c r="U274" i="15"/>
  <c r="W258" i="15"/>
  <c r="X242" i="15"/>
  <c r="X226" i="15"/>
  <c r="W210" i="15"/>
  <c r="U194" i="15"/>
  <c r="V178" i="15"/>
  <c r="U162" i="15"/>
  <c r="V146" i="15"/>
  <c r="V130" i="15"/>
  <c r="X114" i="15"/>
  <c r="U98" i="15"/>
  <c r="X82" i="15"/>
  <c r="U66" i="15"/>
  <c r="U50" i="15"/>
  <c r="T34" i="15"/>
  <c r="X18" i="15"/>
  <c r="X622" i="15"/>
  <c r="U606" i="15"/>
  <c r="U590" i="15"/>
  <c r="V558" i="15"/>
  <c r="W526" i="15"/>
  <c r="V510" i="15"/>
  <c r="U478" i="15"/>
  <c r="W462" i="15"/>
  <c r="T446" i="15"/>
  <c r="V398" i="15"/>
  <c r="U382" i="15"/>
  <c r="X366" i="15"/>
  <c r="T350" i="15"/>
  <c r="T334" i="15"/>
  <c r="T318" i="15"/>
  <c r="W302" i="15"/>
  <c r="T286" i="15"/>
  <c r="X254" i="15"/>
  <c r="U238" i="15"/>
  <c r="W222" i="15"/>
  <c r="U190" i="15"/>
  <c r="W158" i="15"/>
  <c r="T142" i="15"/>
  <c r="T126" i="15"/>
  <c r="X94" i="15"/>
  <c r="X78" i="15"/>
  <c r="T62" i="15"/>
  <c r="W30" i="15"/>
  <c r="X698" i="15"/>
  <c r="W682" i="15"/>
  <c r="T221" i="15"/>
  <c r="T189" i="15"/>
  <c r="X173" i="15"/>
  <c r="T588" i="15"/>
  <c r="U524" i="15"/>
  <c r="W508" i="15"/>
  <c r="X476" i="15"/>
  <c r="X412" i="15"/>
  <c r="V380" i="15"/>
  <c r="X364" i="15"/>
  <c r="T332" i="15"/>
  <c r="W268" i="15"/>
  <c r="T220" i="15"/>
  <c r="V204" i="15"/>
  <c r="T140" i="15"/>
  <c r="T124" i="15"/>
  <c r="T28" i="15"/>
  <c r="X793" i="15"/>
  <c r="D1066" i="18"/>
  <c r="D795" i="18"/>
  <c r="D170" i="18"/>
  <c r="X792" i="15"/>
  <c r="D1194" i="18"/>
  <c r="D366" i="18"/>
  <c r="V761" i="15"/>
  <c r="D1146" i="18"/>
  <c r="W782" i="15"/>
  <c r="D683" i="18"/>
  <c r="D202" i="18"/>
  <c r="T761" i="15"/>
  <c r="X851" i="15"/>
  <c r="T841" i="15"/>
  <c r="D1063" i="18"/>
  <c r="V788" i="15"/>
  <c r="V750" i="15"/>
  <c r="D995" i="18"/>
  <c r="V824" i="15"/>
  <c r="D1070" i="18"/>
  <c r="X727" i="15"/>
  <c r="U853" i="15"/>
  <c r="X789" i="15"/>
  <c r="U800" i="15"/>
  <c r="D803" i="18"/>
  <c r="D1239" i="18"/>
  <c r="D31" i="18"/>
  <c r="W784" i="15"/>
  <c r="D17" i="18"/>
  <c r="T713" i="15"/>
  <c r="W794" i="15"/>
  <c r="W840" i="15"/>
  <c r="U779" i="15"/>
  <c r="T647" i="15"/>
  <c r="D771" i="18"/>
  <c r="D1024" i="18"/>
  <c r="D1165" i="18"/>
  <c r="D726" i="18"/>
  <c r="D734" i="18"/>
  <c r="D595" i="18"/>
  <c r="D1150" i="18"/>
  <c r="D836" i="18"/>
  <c r="D340" i="18"/>
  <c r="D1090" i="18"/>
  <c r="D147" i="18"/>
  <c r="W838" i="15"/>
  <c r="D1185" i="18"/>
  <c r="D787" i="18"/>
  <c r="D89" i="18"/>
  <c r="D930" i="18"/>
  <c r="D1162" i="18"/>
  <c r="X743" i="15"/>
  <c r="D91" i="18"/>
  <c r="D626" i="18"/>
  <c r="X808" i="15"/>
  <c r="D1147" i="18"/>
  <c r="V845" i="15"/>
  <c r="D1040" i="18"/>
  <c r="D1141" i="18"/>
  <c r="D1193" i="18"/>
  <c r="D843" i="18"/>
  <c r="D363" i="18"/>
  <c r="D22" i="18"/>
  <c r="D217" i="18"/>
  <c r="D1186" i="18"/>
  <c r="D26" i="18"/>
  <c r="W827" i="15"/>
  <c r="D1048" i="18"/>
  <c r="T770" i="15"/>
  <c r="U807" i="15"/>
  <c r="D33" i="18"/>
  <c r="W712" i="15"/>
  <c r="X797" i="15"/>
  <c r="X744" i="15"/>
  <c r="D1277" i="18"/>
  <c r="V808" i="15"/>
  <c r="T751" i="15"/>
  <c r="X731" i="15"/>
  <c r="U808" i="15"/>
  <c r="X737" i="15"/>
  <c r="V782" i="15"/>
  <c r="D83" i="18"/>
  <c r="U781" i="15"/>
  <c r="W792" i="15"/>
  <c r="T829" i="15"/>
  <c r="W797" i="15"/>
  <c r="D430" i="18"/>
  <c r="W826" i="15"/>
  <c r="W813" i="15"/>
  <c r="D392" i="18"/>
  <c r="D293" i="18"/>
  <c r="D1167" i="18"/>
  <c r="D310" i="18"/>
  <c r="D1036" i="18"/>
  <c r="D547" i="18"/>
  <c r="D36" i="18"/>
  <c r="U830" i="15"/>
  <c r="D1121" i="18"/>
  <c r="D462" i="18"/>
  <c r="V835" i="15"/>
  <c r="U772" i="15"/>
  <c r="D292" i="18"/>
  <c r="D739" i="18"/>
  <c r="V680" i="15"/>
  <c r="W664" i="15"/>
  <c r="V635" i="15"/>
  <c r="W619" i="15"/>
  <c r="X603" i="15"/>
  <c r="T587" i="15"/>
  <c r="T555" i="15"/>
  <c r="W539" i="15"/>
  <c r="T507" i="15"/>
  <c r="T491" i="15"/>
  <c r="T475" i="15"/>
  <c r="X459" i="15"/>
  <c r="X443" i="15"/>
  <c r="W427" i="15"/>
  <c r="W395" i="15"/>
  <c r="V379" i="15"/>
  <c r="U363" i="15"/>
  <c r="X347" i="15"/>
  <c r="V331" i="15"/>
  <c r="U315" i="15"/>
  <c r="V299" i="15"/>
  <c r="X283" i="15"/>
  <c r="W267" i="15"/>
  <c r="U251" i="15"/>
  <c r="T235" i="15"/>
  <c r="X219" i="15"/>
  <c r="W187" i="15"/>
  <c r="T171" i="15"/>
  <c r="V155" i="15"/>
  <c r="W139" i="15"/>
  <c r="W123" i="15"/>
  <c r="X107" i="15"/>
  <c r="V91" i="15"/>
  <c r="V75" i="15"/>
  <c r="X117" i="15"/>
  <c r="X101" i="15"/>
  <c r="W689" i="15"/>
  <c r="X644" i="15"/>
  <c r="T612" i="15"/>
  <c r="V468" i="15"/>
  <c r="W404" i="15"/>
  <c r="V340" i="15"/>
  <c r="X308" i="15"/>
  <c r="W292" i="15"/>
  <c r="T148" i="15"/>
  <c r="W643" i="15"/>
  <c r="U579" i="15"/>
  <c r="X515" i="15"/>
  <c r="T499" i="15"/>
  <c r="W467" i="15"/>
  <c r="T323" i="15"/>
  <c r="X307" i="15"/>
  <c r="U259" i="15"/>
  <c r="T211" i="15"/>
  <c r="X195" i="15"/>
  <c r="T147" i="15"/>
  <c r="U51" i="15"/>
  <c r="W59" i="15"/>
  <c r="T43" i="15"/>
  <c r="X27" i="15"/>
  <c r="U234" i="15"/>
  <c r="V74" i="15"/>
  <c r="A136" i="19"/>
  <c r="D347" i="18"/>
  <c r="D536" i="18"/>
  <c r="D580" i="18"/>
  <c r="D1192" i="18"/>
  <c r="D577" i="18"/>
  <c r="D259" i="18"/>
  <c r="W714" i="15"/>
  <c r="D1103" i="18"/>
  <c r="X646" i="15"/>
  <c r="D1012" i="18"/>
  <c r="D357" i="18"/>
  <c r="D1174" i="18"/>
  <c r="D667" i="18"/>
  <c r="D507" i="18"/>
  <c r="D379" i="18"/>
  <c r="D219" i="18"/>
  <c r="V842" i="15"/>
  <c r="D1189" i="18"/>
  <c r="T853" i="15"/>
  <c r="V828" i="15"/>
  <c r="V773" i="15"/>
  <c r="W795" i="15"/>
  <c r="U822" i="15"/>
  <c r="D1299" i="18"/>
  <c r="T768" i="15"/>
  <c r="W850" i="15"/>
  <c r="D1155" i="18"/>
  <c r="D1008" i="18"/>
  <c r="D1201" i="18"/>
  <c r="D639" i="18"/>
  <c r="W761" i="15"/>
  <c r="D935" i="18"/>
  <c r="W750" i="15"/>
  <c r="D1260" i="18"/>
  <c r="D1181" i="18"/>
  <c r="D1196" i="18"/>
  <c r="W743" i="15"/>
  <c r="D1076" i="18"/>
  <c r="D280" i="18"/>
  <c r="W820" i="15"/>
  <c r="D707" i="18"/>
  <c r="U714" i="15"/>
  <c r="D694" i="18"/>
  <c r="D246" i="18"/>
  <c r="V820" i="15"/>
  <c r="D25" i="18"/>
  <c r="V853" i="15"/>
  <c r="W779" i="15"/>
  <c r="D146" i="18"/>
  <c r="W765" i="15"/>
  <c r="X647" i="15"/>
  <c r="D611" i="18"/>
  <c r="D1205" i="18"/>
  <c r="D1217" i="18"/>
  <c r="X756" i="15"/>
  <c r="T838" i="15"/>
  <c r="D1082" i="18"/>
  <c r="D487" i="18"/>
  <c r="U829" i="15"/>
  <c r="D1061" i="18"/>
  <c r="X751" i="15"/>
  <c r="D1128" i="18"/>
  <c r="D765" i="18"/>
  <c r="T843" i="15"/>
  <c r="D343" i="18"/>
  <c r="V775" i="15"/>
  <c r="W706" i="15"/>
  <c r="D919" i="18"/>
  <c r="D1171" i="18"/>
  <c r="T772" i="15"/>
  <c r="U708" i="15"/>
  <c r="D608" i="18"/>
  <c r="D416" i="18"/>
  <c r="D112" i="18"/>
  <c r="D704" i="18"/>
  <c r="D320" i="18"/>
  <c r="D65" i="18"/>
  <c r="D155" i="18"/>
  <c r="T694" i="15"/>
  <c r="X617" i="15"/>
  <c r="U601" i="15"/>
  <c r="U553" i="15"/>
  <c r="V537" i="15"/>
  <c r="W521" i="15"/>
  <c r="U505" i="15"/>
  <c r="U425" i="15"/>
  <c r="U409" i="15"/>
  <c r="W393" i="15"/>
  <c r="U377" i="15"/>
  <c r="X361" i="15"/>
  <c r="U345" i="15"/>
  <c r="T329" i="15"/>
  <c r="X313" i="15"/>
  <c r="X297" i="15"/>
  <c r="W281" i="15"/>
  <c r="X249" i="15"/>
  <c r="U233" i="15"/>
  <c r="T217" i="15"/>
  <c r="W185" i="15"/>
  <c r="U121" i="15"/>
  <c r="T105" i="15"/>
  <c r="W73" i="15"/>
  <c r="V57" i="15"/>
  <c r="T41" i="15"/>
  <c r="V25" i="15"/>
  <c r="X651" i="15"/>
  <c r="T632" i="15"/>
  <c r="W616" i="15"/>
  <c r="T600" i="15"/>
  <c r="U584" i="15"/>
  <c r="U568" i="15"/>
  <c r="X552" i="15"/>
  <c r="U536" i="15"/>
  <c r="T520" i="15"/>
  <c r="X504" i="15"/>
  <c r="W488" i="15"/>
  <c r="U472" i="15"/>
  <c r="X456" i="15"/>
  <c r="T440" i="15"/>
  <c r="X392" i="15"/>
  <c r="W376" i="15"/>
  <c r="V360" i="15"/>
  <c r="X344" i="15"/>
  <c r="V328" i="15"/>
  <c r="U312" i="15"/>
  <c r="X296" i="15"/>
  <c r="X280" i="15"/>
  <c r="T264" i="15"/>
  <c r="W248" i="15"/>
  <c r="T232" i="15"/>
  <c r="U200" i="15"/>
  <c r="V184" i="15"/>
  <c r="V168" i="15"/>
  <c r="U152" i="15"/>
  <c r="X136" i="15"/>
  <c r="V120" i="15"/>
  <c r="U104" i="15"/>
  <c r="X88" i="15"/>
  <c r="V72" i="15"/>
  <c r="X56" i="15"/>
  <c r="V40" i="15"/>
  <c r="X24" i="15"/>
  <c r="T630" i="15"/>
  <c r="V486" i="15"/>
  <c r="X438" i="15"/>
  <c r="X406" i="15"/>
  <c r="T262" i="15"/>
  <c r="T230" i="15"/>
  <c r="W690" i="15"/>
  <c r="U689" i="15"/>
  <c r="V684" i="15"/>
  <c r="V43" i="15"/>
  <c r="V96" i="15"/>
  <c r="W48" i="15"/>
  <c r="W113" i="15"/>
  <c r="X593" i="15"/>
  <c r="V115" i="15"/>
  <c r="U219" i="15"/>
  <c r="D1305" i="18"/>
  <c r="D1306" i="18"/>
  <c r="D1320" i="18"/>
  <c r="D1321" i="18"/>
  <c r="D1322" i="18"/>
  <c r="D1323" i="18"/>
  <c r="D1310" i="18"/>
  <c r="U858" i="15"/>
  <c r="D1312" i="18"/>
  <c r="D1333" i="18"/>
  <c r="D1315" i="18"/>
  <c r="W856" i="15"/>
  <c r="D1330" i="18"/>
  <c r="D1316" i="18"/>
  <c r="D1314" i="18"/>
  <c r="V856" i="15"/>
  <c r="D1293" i="18"/>
  <c r="D1336" i="18"/>
  <c r="X857" i="15"/>
  <c r="T856" i="15"/>
  <c r="D1329" i="18"/>
  <c r="D1291" i="18"/>
  <c r="V860" i="15"/>
  <c r="D1317" i="18"/>
  <c r="D1301" i="18"/>
  <c r="T857" i="15"/>
  <c r="D1307" i="18"/>
  <c r="D1303" i="18"/>
  <c r="D1328" i="18"/>
  <c r="T858" i="15"/>
  <c r="T860" i="15"/>
  <c r="D1319" i="18"/>
  <c r="X859" i="15"/>
  <c r="D1318" i="18"/>
  <c r="D1304" i="18"/>
  <c r="U857" i="15"/>
  <c r="X858" i="15"/>
  <c r="D1309" i="18"/>
  <c r="U856" i="15"/>
  <c r="U859" i="15"/>
  <c r="D1313" i="18"/>
  <c r="T859" i="15"/>
  <c r="D1327" i="18"/>
  <c r="X860" i="15"/>
  <c r="D1287" i="18"/>
  <c r="X856" i="15"/>
  <c r="D1331" i="18"/>
  <c r="D1324" i="18"/>
  <c r="D1326" i="18"/>
  <c r="W860" i="15"/>
  <c r="D1294" i="18"/>
  <c r="D1325" i="18"/>
  <c r="W859" i="15"/>
  <c r="D1302" i="18"/>
  <c r="D1296" i="18"/>
  <c r="V858" i="15"/>
  <c r="D1332" i="18"/>
  <c r="W857" i="15"/>
  <c r="D1311" i="18"/>
  <c r="D1308" i="18"/>
  <c r="V859" i="15"/>
  <c r="D1337" i="18"/>
  <c r="V857" i="15"/>
  <c r="W858" i="15"/>
  <c r="D1295" i="18"/>
  <c r="D1334" i="18"/>
  <c r="D1335" i="18"/>
  <c r="U860" i="15"/>
  <c r="X772" i="15"/>
  <c r="D1243" i="18"/>
  <c r="D991" i="18"/>
  <c r="T782" i="15"/>
  <c r="T786" i="15"/>
  <c r="U846" i="15"/>
  <c r="T836" i="15"/>
  <c r="D1064" i="18"/>
  <c r="D907" i="18"/>
  <c r="X783" i="15"/>
  <c r="X738" i="15"/>
  <c r="U818" i="15"/>
  <c r="D846" i="18"/>
  <c r="D1133" i="18"/>
  <c r="D1110" i="18"/>
  <c r="U775" i="15"/>
  <c r="D1074" i="18"/>
  <c r="V834" i="15"/>
  <c r="U758" i="15"/>
  <c r="D1212" i="18"/>
  <c r="V777" i="15"/>
  <c r="U852" i="15"/>
  <c r="D1148" i="18"/>
  <c r="T706" i="15"/>
  <c r="U812" i="15"/>
  <c r="X714" i="15"/>
  <c r="D1018" i="18"/>
  <c r="D1222" i="18"/>
  <c r="X834" i="15"/>
  <c r="U789" i="15"/>
  <c r="D1028" i="18"/>
  <c r="D1115" i="18"/>
  <c r="X781" i="15"/>
  <c r="V831" i="15"/>
  <c r="D931" i="18"/>
  <c r="D1122" i="18"/>
  <c r="T833" i="15"/>
  <c r="T788" i="15"/>
  <c r="D1163" i="18"/>
  <c r="D1202" i="18"/>
  <c r="X771" i="15"/>
  <c r="X791" i="15"/>
  <c r="W758" i="15"/>
  <c r="W759" i="15"/>
  <c r="V770" i="15"/>
  <c r="W802" i="15"/>
  <c r="D1031" i="18"/>
  <c r="U780" i="15"/>
  <c r="D1041" i="18"/>
  <c r="D1289" i="18"/>
  <c r="V749" i="15"/>
  <c r="T743" i="15"/>
  <c r="T828" i="15"/>
  <c r="D1124" i="18"/>
  <c r="W778" i="15"/>
  <c r="V738" i="15"/>
  <c r="W746" i="15"/>
  <c r="D1270" i="18"/>
  <c r="X790" i="15"/>
  <c r="D942" i="18"/>
  <c r="D1026" i="18"/>
  <c r="X831" i="15"/>
  <c r="U747" i="15"/>
  <c r="D1127" i="18"/>
  <c r="U845" i="15"/>
  <c r="T784" i="15"/>
  <c r="U831" i="15"/>
  <c r="V778" i="15"/>
  <c r="X811" i="15"/>
  <c r="U815" i="15"/>
  <c r="D859" i="18"/>
  <c r="W808" i="15"/>
  <c r="D1268" i="18"/>
  <c r="U794" i="15"/>
  <c r="X806" i="15"/>
  <c r="D1204" i="18"/>
  <c r="V852" i="15"/>
  <c r="W785" i="15"/>
  <c r="D1131" i="18"/>
  <c r="D1009" i="18"/>
  <c r="X734" i="15"/>
  <c r="U778" i="15"/>
  <c r="D943" i="18"/>
  <c r="W800" i="15"/>
  <c r="D1007" i="18"/>
  <c r="U765" i="15"/>
  <c r="X779" i="15"/>
  <c r="U850" i="15"/>
  <c r="T753" i="15"/>
  <c r="D1226" i="18"/>
  <c r="D1136" i="18"/>
  <c r="V754" i="15"/>
  <c r="V848" i="15"/>
  <c r="X755" i="15"/>
  <c r="W764" i="15"/>
  <c r="T764" i="15"/>
  <c r="D918" i="18"/>
  <c r="D1178" i="18"/>
  <c r="U799" i="15"/>
  <c r="T832" i="15"/>
  <c r="D1279" i="18"/>
  <c r="T835" i="15"/>
  <c r="D1081" i="18"/>
  <c r="D1282" i="18"/>
  <c r="D1230" i="18"/>
  <c r="T777" i="15"/>
  <c r="T848" i="15"/>
  <c r="X833" i="15"/>
  <c r="D950" i="18"/>
  <c r="T806" i="15"/>
  <c r="D1098" i="18"/>
  <c r="D955" i="18"/>
  <c r="D827" i="18"/>
  <c r="X798" i="15"/>
  <c r="T748" i="15"/>
  <c r="T851" i="15"/>
  <c r="V779" i="15"/>
  <c r="D1015" i="18"/>
  <c r="W841" i="15"/>
  <c r="W757" i="15"/>
  <c r="X814" i="15"/>
  <c r="W852" i="15"/>
  <c r="W771" i="15"/>
  <c r="V771" i="15"/>
  <c r="U839" i="15"/>
  <c r="X757" i="15"/>
  <c r="D1119" i="18"/>
  <c r="W846" i="15"/>
  <c r="U761" i="15"/>
  <c r="U746" i="15"/>
  <c r="W754" i="15"/>
  <c r="X753" i="15"/>
  <c r="X846" i="15"/>
  <c r="U802" i="15"/>
  <c r="T825" i="15"/>
  <c r="V798" i="15"/>
  <c r="D1013" i="18"/>
  <c r="V721" i="15"/>
  <c r="U787" i="15"/>
  <c r="T773" i="15"/>
  <c r="D1078" i="18"/>
  <c r="D997" i="18"/>
  <c r="V812" i="15"/>
  <c r="W767" i="15"/>
  <c r="X777" i="15"/>
  <c r="V830" i="15"/>
  <c r="T781" i="15"/>
  <c r="T845" i="15"/>
  <c r="X763" i="15"/>
  <c r="V836" i="15"/>
  <c r="U788" i="15"/>
  <c r="X749" i="15"/>
  <c r="U837" i="15"/>
  <c r="V781" i="15"/>
  <c r="W803" i="15"/>
  <c r="U848" i="15"/>
  <c r="U766" i="15"/>
  <c r="V755" i="15"/>
  <c r="T802" i="15"/>
  <c r="V827" i="15"/>
  <c r="W831" i="15"/>
  <c r="T812" i="15"/>
  <c r="D1157" i="18"/>
  <c r="X840" i="15"/>
  <c r="V811" i="15"/>
  <c r="T815" i="15"/>
  <c r="D847" i="18"/>
  <c r="D864" i="18"/>
  <c r="D830" i="18"/>
  <c r="D893" i="18"/>
  <c r="W708" i="15"/>
  <c r="X761" i="15"/>
  <c r="D1288" i="18"/>
  <c r="D967" i="18"/>
  <c r="U737" i="15"/>
  <c r="W854" i="15"/>
  <c r="V797" i="15"/>
  <c r="W843" i="15"/>
  <c r="W762" i="15"/>
  <c r="X829" i="15"/>
  <c r="V744" i="15"/>
  <c r="T744" i="15"/>
  <c r="X728" i="15"/>
  <c r="D728" i="15"/>
  <c r="D742" i="15"/>
  <c r="X742" i="15"/>
  <c r="V742" i="15"/>
  <c r="W726" i="15"/>
  <c r="W235" i="15"/>
  <c r="X740" i="15"/>
  <c r="U724" i="15"/>
  <c r="U107" i="15"/>
  <c r="X89" i="15"/>
  <c r="V736" i="15"/>
  <c r="D736" i="15"/>
  <c r="V720" i="15"/>
  <c r="V114" i="15"/>
  <c r="V709" i="15"/>
  <c r="X733" i="15"/>
  <c r="T717" i="15"/>
  <c r="T708" i="15"/>
  <c r="T732" i="15"/>
  <c r="T700" i="15"/>
  <c r="V668" i="15"/>
  <c r="V699" i="15"/>
  <c r="X683" i="15"/>
  <c r="T747" i="15"/>
  <c r="U731" i="15"/>
  <c r="V746" i="15"/>
  <c r="X745" i="15"/>
  <c r="V729" i="15"/>
  <c r="U743" i="15"/>
  <c r="W741" i="15"/>
  <c r="T725" i="15"/>
  <c r="U715" i="15"/>
  <c r="U739" i="15"/>
  <c r="T723" i="15"/>
  <c r="V36" i="15"/>
  <c r="U711" i="15"/>
  <c r="X735" i="15"/>
  <c r="V719" i="15"/>
  <c r="V734" i="15"/>
  <c r="V718" i="15"/>
  <c r="V11" i="15"/>
  <c r="T99" i="15"/>
  <c r="D729" i="15"/>
  <c r="U741" i="15"/>
  <c r="U735" i="15"/>
  <c r="U744" i="15"/>
  <c r="W716" i="15"/>
  <c r="U745" i="15"/>
  <c r="V723" i="15"/>
  <c r="W661" i="15"/>
  <c r="V200" i="15"/>
  <c r="D726" i="15"/>
  <c r="U726" i="15"/>
  <c r="W720" i="15"/>
  <c r="T740" i="15"/>
  <c r="U720" i="15"/>
  <c r="V216" i="15"/>
  <c r="V27" i="15"/>
  <c r="D745" i="15"/>
  <c r="W740" i="15"/>
  <c r="V735" i="15"/>
  <c r="T726" i="15"/>
  <c r="W732" i="15"/>
  <c r="W745" i="15"/>
  <c r="U716" i="15"/>
  <c r="W709" i="15"/>
  <c r="U712" i="15"/>
  <c r="T219" i="15"/>
  <c r="U736" i="15"/>
  <c r="D299" i="15"/>
  <c r="V712" i="15"/>
  <c r="X720" i="15"/>
  <c r="X710" i="15"/>
  <c r="X315" i="15"/>
  <c r="U725" i="15"/>
  <c r="V726" i="15"/>
  <c r="W736" i="15"/>
  <c r="X726" i="15"/>
  <c r="D16" i="15"/>
  <c r="U459" i="15"/>
  <c r="D725" i="15"/>
  <c r="V716" i="15"/>
  <c r="X711" i="15"/>
  <c r="W742" i="15"/>
  <c r="V741" i="15"/>
  <c r="X716" i="15"/>
  <c r="X732" i="15"/>
  <c r="D11" i="15"/>
  <c r="D719" i="15"/>
  <c r="T716" i="15"/>
  <c r="V711" i="15"/>
  <c r="X741" i="15"/>
  <c r="X712" i="15"/>
  <c r="X707" i="15"/>
  <c r="T297" i="15"/>
  <c r="W249" i="15"/>
  <c r="V56" i="15"/>
  <c r="W392" i="15"/>
  <c r="W641" i="15"/>
  <c r="D251" i="15"/>
  <c r="D651" i="15"/>
  <c r="T40" i="15"/>
  <c r="T710" i="15"/>
  <c r="U112" i="15"/>
  <c r="T80" i="15"/>
  <c r="D25" i="15"/>
  <c r="X41" i="15"/>
  <c r="D72" i="15"/>
  <c r="V392" i="15"/>
  <c r="W693" i="15"/>
  <c r="W328" i="15"/>
  <c r="T741" i="15"/>
  <c r="X684" i="15"/>
  <c r="W8" i="15"/>
  <c r="T651" i="15"/>
  <c r="W677" i="15"/>
  <c r="X216" i="15"/>
  <c r="X25" i="15"/>
  <c r="W297" i="15"/>
  <c r="D312" i="15"/>
  <c r="D313" i="15"/>
  <c r="X677" i="15"/>
  <c r="D40" i="15"/>
  <c r="T281" i="15"/>
  <c r="W104" i="15"/>
  <c r="T472" i="15"/>
  <c r="X693" i="15"/>
  <c r="V651" i="15"/>
  <c r="T200" i="15"/>
  <c r="D734" i="15"/>
  <c r="D710" i="15"/>
  <c r="D24" i="15"/>
  <c r="X719" i="15"/>
  <c r="T711" i="15"/>
  <c r="T720" i="15"/>
  <c r="D638" i="15"/>
  <c r="V14" i="15"/>
  <c r="X200" i="15"/>
  <c r="V108" i="15"/>
  <c r="W457" i="15"/>
  <c r="U216" i="15"/>
  <c r="D217" i="15"/>
  <c r="V8" i="15"/>
  <c r="V677" i="15"/>
  <c r="U677" i="15"/>
  <c r="W89" i="15"/>
  <c r="T201" i="15"/>
  <c r="W472" i="15"/>
  <c r="U693" i="15"/>
  <c r="D409" i="15"/>
  <c r="T120" i="15"/>
  <c r="W136" i="15"/>
  <c r="V249" i="15"/>
  <c r="U136" i="15"/>
  <c r="T693" i="15"/>
  <c r="T91" i="15"/>
  <c r="U521" i="15"/>
  <c r="D152" i="15"/>
  <c r="X696" i="15"/>
  <c r="X299" i="15"/>
  <c r="T107" i="15"/>
  <c r="W723" i="15"/>
  <c r="V232" i="15"/>
  <c r="X661" i="15"/>
  <c r="W264" i="15"/>
  <c r="U344" i="15"/>
  <c r="V661" i="15"/>
  <c r="U235" i="15"/>
  <c r="T648" i="15"/>
  <c r="X658" i="15"/>
  <c r="W674" i="15"/>
  <c r="W280" i="15"/>
  <c r="D8" i="15"/>
  <c r="T677" i="15"/>
  <c r="U710" i="15"/>
  <c r="U718" i="15"/>
  <c r="X725" i="15"/>
  <c r="X4" i="15"/>
  <c r="T9" i="15"/>
  <c r="V280" i="15"/>
  <c r="U24" i="15"/>
  <c r="D296" i="15"/>
  <c r="D677" i="15"/>
  <c r="U40" i="15"/>
  <c r="T2" i="15"/>
  <c r="T17" i="15"/>
  <c r="V702" i="15"/>
  <c r="V520" i="15"/>
  <c r="W731" i="15"/>
  <c r="W440" i="15"/>
  <c r="D552" i="15"/>
  <c r="W584" i="15"/>
  <c r="W632" i="15"/>
  <c r="W520" i="15"/>
  <c r="T456" i="15"/>
  <c r="V536" i="15"/>
  <c r="T488" i="15"/>
  <c r="T584" i="15"/>
  <c r="T568" i="15"/>
  <c r="W536" i="15"/>
  <c r="T392" i="15"/>
  <c r="D584" i="15"/>
  <c r="V456" i="15"/>
  <c r="V457" i="15"/>
  <c r="D259" i="15"/>
  <c r="V700" i="15"/>
  <c r="V417" i="15"/>
  <c r="T579" i="15"/>
  <c r="U514" i="15"/>
  <c r="V418" i="15"/>
  <c r="V51" i="15"/>
  <c r="T641" i="15"/>
  <c r="T684" i="15"/>
  <c r="D579" i="15"/>
  <c r="W499" i="15"/>
  <c r="D561" i="15"/>
  <c r="W33" i="15"/>
  <c r="U27" i="15"/>
  <c r="T193" i="15"/>
  <c r="T609" i="15"/>
  <c r="D699" i="15"/>
  <c r="V267" i="15"/>
  <c r="D434" i="15"/>
  <c r="X668" i="15"/>
  <c r="D449" i="15"/>
  <c r="W241" i="15"/>
  <c r="W347" i="15"/>
  <c r="U281" i="15"/>
  <c r="W465" i="15"/>
  <c r="V345" i="15"/>
  <c r="U289" i="15"/>
  <c r="U411" i="15"/>
  <c r="T337" i="15"/>
  <c r="U161" i="15"/>
  <c r="V529" i="15"/>
  <c r="X457" i="15"/>
  <c r="U203" i="15"/>
  <c r="W411" i="15"/>
  <c r="W321" i="15"/>
  <c r="X302" i="15"/>
  <c r="D235" i="15"/>
  <c r="U545" i="15"/>
  <c r="T539" i="15"/>
  <c r="T489" i="15"/>
  <c r="X553" i="15"/>
  <c r="V674" i="15"/>
  <c r="T226" i="15"/>
  <c r="D626" i="15"/>
  <c r="D315" i="15"/>
  <c r="X715" i="15"/>
  <c r="D715" i="15"/>
  <c r="V210" i="15"/>
  <c r="X482" i="15"/>
  <c r="W130" i="15"/>
  <c r="V315" i="15"/>
  <c r="X739" i="15"/>
  <c r="V491" i="15"/>
  <c r="T739" i="15"/>
  <c r="W715" i="15"/>
  <c r="W739" i="15"/>
  <c r="T690" i="15"/>
  <c r="D739" i="15"/>
  <c r="T675" i="15"/>
  <c r="D643" i="15"/>
  <c r="X643" i="15"/>
  <c r="T643" i="15"/>
  <c r="U643" i="15"/>
  <c r="V643" i="15"/>
  <c r="U627" i="15"/>
  <c r="W627" i="15"/>
  <c r="D627" i="15"/>
  <c r="V627" i="15"/>
  <c r="V611" i="15"/>
  <c r="X611" i="15"/>
  <c r="W611" i="15"/>
  <c r="D611" i="15"/>
  <c r="T611" i="15"/>
  <c r="U611" i="15"/>
  <c r="X595" i="15"/>
  <c r="U595" i="15"/>
  <c r="T563" i="15"/>
  <c r="D563" i="15"/>
  <c r="V563" i="15"/>
  <c r="U563" i="15"/>
  <c r="D547" i="15"/>
  <c r="T547" i="15"/>
  <c r="D531" i="15"/>
  <c r="X531" i="15"/>
  <c r="W531" i="15"/>
  <c r="V531" i="15"/>
  <c r="V515" i="15"/>
  <c r="D515" i="15"/>
  <c r="T515" i="15"/>
  <c r="W515" i="15"/>
  <c r="U515" i="15"/>
  <c r="X499" i="15"/>
  <c r="U499" i="15"/>
  <c r="W483" i="15"/>
  <c r="X483" i="15"/>
  <c r="V467" i="15"/>
  <c r="X467" i="15"/>
  <c r="D467" i="15"/>
  <c r="T467" i="15"/>
  <c r="U467" i="15"/>
  <c r="T451" i="15"/>
  <c r="D451" i="15"/>
  <c r="V451" i="15"/>
  <c r="X451" i="15"/>
  <c r="W435" i="15"/>
  <c r="T435" i="15"/>
  <c r="V435" i="15"/>
  <c r="D435" i="15"/>
  <c r="U435" i="15"/>
  <c r="X435" i="15"/>
  <c r="D419" i="15"/>
  <c r="T419" i="15"/>
  <c r="V419" i="15"/>
  <c r="W419" i="15"/>
  <c r="X419" i="15"/>
  <c r="U419" i="15"/>
  <c r="V403" i="15"/>
  <c r="U403" i="15"/>
  <c r="X403" i="15"/>
  <c r="T403" i="15"/>
  <c r="W403" i="15"/>
  <c r="X387" i="15"/>
  <c r="T387" i="15"/>
  <c r="U387" i="15"/>
  <c r="V371" i="15"/>
  <c r="W371" i="15"/>
  <c r="T371" i="15"/>
  <c r="D371" i="15"/>
  <c r="V355" i="15"/>
  <c r="T355" i="15"/>
  <c r="X355" i="15"/>
  <c r="U355" i="15"/>
  <c r="W355" i="15"/>
  <c r="D355" i="15"/>
  <c r="D339" i="15"/>
  <c r="X339" i="15"/>
  <c r="W339" i="15"/>
  <c r="T339" i="15"/>
  <c r="X323" i="15"/>
  <c r="W323" i="15"/>
  <c r="U323" i="15"/>
  <c r="V323" i="15"/>
  <c r="D323" i="15"/>
  <c r="V307" i="15"/>
  <c r="U307" i="15"/>
  <c r="D307" i="15"/>
  <c r="W307" i="15"/>
  <c r="T307" i="15"/>
  <c r="V291" i="15"/>
  <c r="X291" i="15"/>
  <c r="U291" i="15"/>
  <c r="D291" i="15"/>
  <c r="U275" i="15"/>
  <c r="D275" i="15"/>
  <c r="X275" i="15"/>
  <c r="W275" i="15"/>
  <c r="V275" i="15"/>
  <c r="T275" i="15"/>
  <c r="V259" i="15"/>
  <c r="X259" i="15"/>
  <c r="W259" i="15"/>
  <c r="T259" i="15"/>
  <c r="V243" i="15"/>
  <c r="X243" i="15"/>
  <c r="W243" i="15"/>
  <c r="D243" i="15"/>
  <c r="U243" i="15"/>
  <c r="T243" i="15"/>
  <c r="V227" i="15"/>
  <c r="D227" i="15"/>
  <c r="X227" i="15"/>
  <c r="W227" i="15"/>
  <c r="U211" i="15"/>
  <c r="V211" i="15"/>
  <c r="W195" i="15"/>
  <c r="U195" i="15"/>
  <c r="T195" i="15"/>
  <c r="V179" i="15"/>
  <c r="X179" i="15"/>
  <c r="U179" i="15"/>
  <c r="V163" i="15"/>
  <c r="T163" i="15"/>
  <c r="U163" i="15"/>
  <c r="D163" i="15"/>
  <c r="V147" i="15"/>
  <c r="X147" i="15"/>
  <c r="U147" i="15"/>
  <c r="V131" i="15"/>
  <c r="W131" i="15"/>
  <c r="X131" i="15"/>
  <c r="T131" i="15"/>
  <c r="X115" i="15"/>
  <c r="T115" i="15"/>
  <c r="U115" i="15"/>
  <c r="X99" i="15"/>
  <c r="U99" i="15"/>
  <c r="V99" i="15"/>
  <c r="W99" i="15"/>
  <c r="U83" i="15"/>
  <c r="D83" i="15"/>
  <c r="X83" i="15"/>
  <c r="V83" i="15"/>
  <c r="X67" i="15"/>
  <c r="W67" i="15"/>
  <c r="D67" i="15"/>
  <c r="V67" i="15"/>
  <c r="T51" i="15"/>
  <c r="X51" i="15"/>
  <c r="D51" i="15"/>
  <c r="T35" i="15"/>
  <c r="U35" i="15"/>
  <c r="V35" i="15"/>
  <c r="U19" i="15"/>
  <c r="V19" i="15"/>
  <c r="X19" i="15"/>
  <c r="W19" i="15"/>
  <c r="T3" i="15"/>
  <c r="D3" i="15"/>
  <c r="V162" i="15"/>
  <c r="W491" i="15"/>
  <c r="D146" i="15"/>
  <c r="T418" i="15"/>
  <c r="W409" i="15"/>
  <c r="T73" i="15"/>
  <c r="V321" i="15"/>
  <c r="T249" i="15"/>
  <c r="X449" i="15"/>
  <c r="T417" i="15"/>
  <c r="U72" i="15"/>
  <c r="X408" i="15"/>
  <c r="U417" i="15"/>
  <c r="V584" i="15"/>
  <c r="X251" i="15"/>
  <c r="T571" i="15"/>
  <c r="W651" i="15"/>
  <c r="W507" i="15"/>
  <c r="W725" i="15"/>
  <c r="U651" i="15"/>
  <c r="V258" i="15"/>
  <c r="V66" i="15"/>
  <c r="V98" i="15"/>
  <c r="U2" i="15"/>
  <c r="D700" i="15"/>
  <c r="X578" i="15"/>
  <c r="U642" i="15"/>
  <c r="V129" i="15"/>
  <c r="U129" i="15"/>
  <c r="D545" i="15"/>
  <c r="T113" i="15"/>
  <c r="U370" i="15"/>
  <c r="V88" i="15"/>
  <c r="D248" i="15"/>
  <c r="X584" i="15"/>
  <c r="V425" i="15"/>
  <c r="T465" i="15"/>
  <c r="V693" i="15"/>
  <c r="T283" i="15"/>
  <c r="W603" i="15"/>
  <c r="X235" i="15"/>
  <c r="U539" i="15"/>
  <c r="X40" i="15"/>
  <c r="D328" i="15"/>
  <c r="T498" i="15"/>
  <c r="T209" i="15"/>
  <c r="W161" i="15"/>
  <c r="U177" i="15"/>
  <c r="W385" i="15"/>
  <c r="X507" i="15"/>
  <c r="D82" i="15"/>
  <c r="X98" i="15"/>
  <c r="X97" i="15"/>
  <c r="U498" i="15"/>
  <c r="W617" i="15"/>
  <c r="W497" i="15"/>
  <c r="U603" i="15"/>
  <c r="D539" i="15"/>
  <c r="D370" i="15"/>
  <c r="X290" i="15"/>
  <c r="V569" i="15"/>
  <c r="X113" i="15"/>
  <c r="V193" i="15"/>
  <c r="U625" i="15"/>
  <c r="T514" i="15"/>
  <c r="W9" i="15"/>
  <c r="D513" i="15"/>
  <c r="T635" i="15"/>
  <c r="V539" i="15"/>
  <c r="X345" i="15"/>
  <c r="X146" i="15"/>
  <c r="D290" i="15"/>
  <c r="T402" i="15"/>
  <c r="T241" i="15"/>
  <c r="W193" i="15"/>
  <c r="W120" i="15"/>
  <c r="X472" i="15"/>
  <c r="U577" i="15"/>
  <c r="V248" i="15"/>
  <c r="W27" i="15"/>
  <c r="T315" i="15"/>
  <c r="D661" i="15"/>
  <c r="X11" i="15"/>
  <c r="U267" i="15"/>
  <c r="T98" i="15"/>
  <c r="D735" i="15"/>
  <c r="V725" i="15"/>
  <c r="T385" i="15"/>
  <c r="X8" i="15"/>
  <c r="T328" i="15"/>
  <c r="D488" i="15"/>
  <c r="V344" i="15"/>
  <c r="U264" i="15"/>
  <c r="X338" i="15"/>
  <c r="X66" i="15"/>
  <c r="D619" i="15"/>
  <c r="X642" i="15"/>
  <c r="V619" i="15"/>
  <c r="W345" i="15"/>
  <c r="U97" i="15"/>
  <c r="T152" i="15"/>
  <c r="U653" i="15"/>
  <c r="D536" i="15"/>
  <c r="D562" i="15"/>
  <c r="U146" i="15"/>
  <c r="X353" i="15"/>
  <c r="X49" i="15"/>
  <c r="D41" i="15"/>
  <c r="V113" i="15"/>
  <c r="T363" i="15"/>
  <c r="U661" i="15"/>
  <c r="X248" i="15"/>
  <c r="X530" i="15"/>
  <c r="V338" i="15"/>
  <c r="T274" i="15"/>
  <c r="U617" i="15"/>
  <c r="W625" i="15"/>
  <c r="D344" i="15"/>
  <c r="X488" i="15"/>
  <c r="T682" i="15"/>
  <c r="D113" i="15"/>
  <c r="X264" i="15"/>
  <c r="T661" i="15"/>
  <c r="W379" i="15"/>
  <c r="V740" i="15"/>
  <c r="T728" i="15"/>
  <c r="W735" i="15"/>
  <c r="U217" i="15"/>
  <c r="U57" i="15"/>
  <c r="W24" i="15"/>
  <c r="U168" i="15"/>
  <c r="D698" i="15"/>
  <c r="U280" i="15"/>
  <c r="T459" i="15"/>
  <c r="U171" i="15"/>
  <c r="V459" i="15"/>
  <c r="D107" i="15"/>
  <c r="D379" i="15"/>
  <c r="W171" i="15"/>
  <c r="D34" i="15"/>
  <c r="D625" i="15"/>
  <c r="W49" i="15"/>
  <c r="X625" i="15"/>
  <c r="X171" i="15"/>
  <c r="D459" i="15"/>
  <c r="W107" i="15"/>
  <c r="W733" i="15"/>
  <c r="D240" i="15"/>
  <c r="X512" i="15"/>
  <c r="X669" i="15"/>
  <c r="D709" i="15"/>
  <c r="D717" i="15"/>
  <c r="U709" i="15"/>
  <c r="V624" i="15"/>
  <c r="X272" i="15"/>
  <c r="T528" i="15"/>
  <c r="V272" i="15"/>
  <c r="X685" i="15"/>
  <c r="X701" i="15"/>
  <c r="U669" i="15"/>
  <c r="V32" i="15"/>
  <c r="W304" i="15"/>
  <c r="X624" i="15"/>
  <c r="W544" i="15"/>
  <c r="T685" i="15"/>
  <c r="U624" i="15"/>
  <c r="T709" i="15"/>
  <c r="V512" i="15"/>
  <c r="W2" i="15"/>
  <c r="T733" i="15"/>
  <c r="W320" i="15"/>
  <c r="V64" i="15"/>
  <c r="T368" i="15"/>
  <c r="D733" i="15"/>
  <c r="W717" i="15"/>
  <c r="X480" i="15"/>
  <c r="W368" i="15"/>
  <c r="V669" i="15"/>
  <c r="U733" i="15"/>
  <c r="X224" i="15"/>
  <c r="X128" i="15"/>
  <c r="X709" i="15"/>
  <c r="U717" i="15"/>
  <c r="V733" i="15"/>
  <c r="D653" i="15"/>
  <c r="T701" i="15"/>
  <c r="T669" i="15"/>
  <c r="V717" i="15"/>
  <c r="U480" i="15"/>
  <c r="X192" i="15"/>
  <c r="W432" i="15"/>
  <c r="V653" i="15"/>
  <c r="V192" i="15"/>
  <c r="U432" i="15"/>
  <c r="X653" i="15"/>
  <c r="W701" i="15"/>
  <c r="W653" i="15"/>
  <c r="D821" i="18"/>
  <c r="D668" i="15"/>
  <c r="V414" i="15"/>
  <c r="D965" i="18"/>
  <c r="D899" i="18"/>
  <c r="D445" i="15"/>
  <c r="D365" i="15"/>
  <c r="D364" i="15"/>
  <c r="D44" i="15"/>
  <c r="D139" i="15"/>
  <c r="D123" i="15"/>
  <c r="D75" i="15"/>
  <c r="D27" i="15"/>
  <c r="D696" i="15"/>
  <c r="D857" i="15"/>
  <c r="D860" i="15"/>
  <c r="D632" i="15"/>
  <c r="D568" i="15"/>
  <c r="D472" i="15"/>
  <c r="D392" i="15"/>
  <c r="D104" i="15"/>
  <c r="D359" i="15"/>
  <c r="D71" i="15"/>
  <c r="D166" i="15"/>
  <c r="D659" i="15"/>
  <c r="D389" i="15"/>
  <c r="D658" i="15"/>
  <c r="D305" i="15"/>
  <c r="D289" i="15"/>
  <c r="D225" i="15"/>
  <c r="D161" i="15"/>
  <c r="T267" i="15"/>
  <c r="U619" i="15"/>
  <c r="T666" i="15"/>
  <c r="D666" i="15"/>
  <c r="W638" i="15"/>
  <c r="T667" i="15"/>
  <c r="U667" i="15"/>
  <c r="X142" i="15"/>
  <c r="W558" i="15"/>
  <c r="D190" i="15"/>
  <c r="D28" i="15"/>
  <c r="U636" i="15"/>
  <c r="U626" i="15"/>
  <c r="V626" i="15"/>
  <c r="U594" i="15"/>
  <c r="X594" i="15"/>
  <c r="W546" i="15"/>
  <c r="U546" i="15"/>
  <c r="D482" i="15"/>
  <c r="W482" i="15"/>
  <c r="U466" i="15"/>
  <c r="V466" i="15"/>
  <c r="U322" i="15"/>
  <c r="V322" i="15"/>
  <c r="D306" i="15"/>
  <c r="V306" i="15"/>
  <c r="T242" i="15"/>
  <c r="D242" i="15"/>
  <c r="D226" i="15"/>
  <c r="V226" i="15"/>
  <c r="T178" i="15"/>
  <c r="W178" i="15"/>
  <c r="W82" i="15"/>
  <c r="V82" i="15"/>
  <c r="W50" i="15"/>
  <c r="V50" i="15"/>
  <c r="D50" i="15"/>
  <c r="D466" i="15"/>
  <c r="D18" i="15"/>
  <c r="U226" i="15"/>
  <c r="W338" i="15"/>
  <c r="V450" i="15"/>
  <c r="V386" i="15"/>
  <c r="T626" i="15"/>
  <c r="U94" i="15"/>
  <c r="W254" i="15"/>
  <c r="U142" i="15"/>
  <c r="X386" i="15"/>
  <c r="D162" i="15"/>
  <c r="W418" i="15"/>
  <c r="D386" i="15"/>
  <c r="T530" i="15"/>
  <c r="W594" i="15"/>
  <c r="U34" i="15"/>
  <c r="U270" i="15"/>
  <c r="X450" i="15"/>
  <c r="X487" i="15"/>
  <c r="U302" i="15"/>
  <c r="D140" i="15"/>
  <c r="T603" i="15"/>
  <c r="U379" i="15"/>
  <c r="U475" i="15"/>
  <c r="X434" i="15"/>
  <c r="U450" i="15"/>
  <c r="U258" i="15"/>
  <c r="D338" i="15"/>
  <c r="T354" i="15"/>
  <c r="D418" i="15"/>
  <c r="D450" i="15"/>
  <c r="X274" i="15"/>
  <c r="W334" i="15"/>
  <c r="T466" i="15"/>
  <c r="T683" i="15"/>
  <c r="V302" i="15"/>
  <c r="W459" i="15"/>
  <c r="V107" i="15"/>
  <c r="V235" i="15"/>
  <c r="X379" i="15"/>
  <c r="X539" i="15"/>
  <c r="U283" i="15"/>
  <c r="W66" i="15"/>
  <c r="X700" i="15"/>
  <c r="W700" i="15"/>
  <c r="W684" i="15"/>
  <c r="U684" i="15"/>
  <c r="D126" i="15"/>
  <c r="U126" i="15"/>
  <c r="U348" i="15"/>
  <c r="D348" i="15"/>
  <c r="U60" i="15"/>
  <c r="W60" i="15"/>
  <c r="X466" i="15"/>
  <c r="X50" i="15"/>
  <c r="W34" i="15"/>
  <c r="U446" i="15"/>
  <c r="V546" i="15"/>
  <c r="W414" i="15"/>
  <c r="X210" i="15"/>
  <c r="D635" i="15"/>
  <c r="U635" i="15"/>
  <c r="X635" i="15"/>
  <c r="D587" i="15"/>
  <c r="V587" i="15"/>
  <c r="W555" i="15"/>
  <c r="X555" i="15"/>
  <c r="X523" i="15"/>
  <c r="T523" i="15"/>
  <c r="V523" i="15"/>
  <c r="D523" i="15"/>
  <c r="V507" i="15"/>
  <c r="U507" i="15"/>
  <c r="D507" i="15"/>
  <c r="X491" i="15"/>
  <c r="D491" i="15"/>
  <c r="T443" i="15"/>
  <c r="V443" i="15"/>
  <c r="V427" i="15"/>
  <c r="U427" i="15"/>
  <c r="T411" i="15"/>
  <c r="V411" i="15"/>
  <c r="U395" i="15"/>
  <c r="V395" i="15"/>
  <c r="U331" i="15"/>
  <c r="X331" i="15"/>
  <c r="T331" i="15"/>
  <c r="W299" i="15"/>
  <c r="T299" i="15"/>
  <c r="U299" i="15"/>
  <c r="T203" i="15"/>
  <c r="W203" i="15"/>
  <c r="X203" i="15"/>
  <c r="D187" i="15"/>
  <c r="T187" i="15"/>
  <c r="D171" i="15"/>
  <c r="V171" i="15"/>
  <c r="D155" i="15"/>
  <c r="X155" i="15"/>
  <c r="U155" i="15"/>
  <c r="D91" i="15"/>
  <c r="W91" i="15"/>
  <c r="X91" i="15"/>
  <c r="V59" i="15"/>
  <c r="D59" i="15"/>
  <c r="W18" i="15"/>
  <c r="X546" i="15"/>
  <c r="X354" i="15"/>
  <c r="U402" i="15"/>
  <c r="D114" i="15"/>
  <c r="V370" i="15"/>
  <c r="T638" i="15"/>
  <c r="D222" i="15"/>
  <c r="V2" i="15"/>
  <c r="T562" i="15"/>
  <c r="W75" i="15"/>
  <c r="T59" i="15"/>
  <c r="D219" i="15"/>
  <c r="X363" i="15"/>
  <c r="U491" i="15"/>
  <c r="U11" i="15"/>
  <c r="T139" i="15"/>
  <c r="X267" i="15"/>
  <c r="X411" i="15"/>
  <c r="D555" i="15"/>
  <c r="W530" i="15"/>
  <c r="U523" i="15"/>
  <c r="V203" i="15"/>
  <c r="V434" i="15"/>
  <c r="T50" i="15"/>
  <c r="U82" i="15"/>
  <c r="W578" i="15"/>
  <c r="T450" i="15"/>
  <c r="X62" i="15"/>
  <c r="X130" i="15"/>
  <c r="V594" i="15"/>
  <c r="T574" i="15"/>
  <c r="T379" i="15"/>
  <c r="U59" i="15"/>
  <c r="V219" i="15"/>
  <c r="D363" i="15"/>
  <c r="W523" i="15"/>
  <c r="T11" i="15"/>
  <c r="V139" i="15"/>
  <c r="D267" i="15"/>
  <c r="D443" i="15"/>
  <c r="U555" i="15"/>
  <c r="V530" i="15"/>
  <c r="D347" i="15"/>
  <c r="D395" i="15"/>
  <c r="U675" i="15"/>
  <c r="D73" i="15"/>
  <c r="X73" i="15"/>
  <c r="D283" i="15"/>
  <c r="V194" i="15"/>
  <c r="D322" i="15"/>
  <c r="V242" i="15"/>
  <c r="U482" i="15"/>
  <c r="X418" i="15"/>
  <c r="D130" i="15"/>
  <c r="T594" i="15"/>
  <c r="T14" i="15"/>
  <c r="X75" i="15"/>
  <c r="T75" i="15"/>
  <c r="W219" i="15"/>
  <c r="V363" i="15"/>
  <c r="W571" i="15"/>
  <c r="W43" i="15"/>
  <c r="U139" i="15"/>
  <c r="D331" i="15"/>
  <c r="W443" i="15"/>
  <c r="V555" i="15"/>
  <c r="U578" i="15"/>
  <c r="W11" i="15"/>
  <c r="W498" i="15"/>
  <c r="U210" i="15"/>
  <c r="U354" i="15"/>
  <c r="W114" i="15"/>
  <c r="X370" i="15"/>
  <c r="T194" i="15"/>
  <c r="T290" i="15"/>
  <c r="T82" i="15"/>
  <c r="V222" i="15"/>
  <c r="V78" i="15"/>
  <c r="U698" i="15"/>
  <c r="U622" i="15"/>
  <c r="X571" i="15"/>
  <c r="X59" i="15"/>
  <c r="V123" i="15"/>
  <c r="T251" i="15"/>
  <c r="T427" i="15"/>
  <c r="U571" i="15"/>
  <c r="U43" i="15"/>
  <c r="W155" i="15"/>
  <c r="V347" i="15"/>
  <c r="X475" i="15"/>
  <c r="U587" i="15"/>
  <c r="W587" i="15"/>
  <c r="X178" i="15"/>
  <c r="X139" i="15"/>
  <c r="V648" i="15"/>
  <c r="W648" i="15"/>
  <c r="W402" i="15"/>
  <c r="V514" i="15"/>
  <c r="U178" i="15"/>
  <c r="D274" i="15"/>
  <c r="D530" i="15"/>
  <c r="T622" i="15"/>
  <c r="W242" i="15"/>
  <c r="X30" i="15"/>
  <c r="D622" i="15"/>
  <c r="T395" i="15"/>
  <c r="W363" i="15"/>
  <c r="U75" i="15"/>
  <c r="V251" i="15"/>
  <c r="X395" i="15"/>
  <c r="V571" i="15"/>
  <c r="D43" i="15"/>
  <c r="T155" i="15"/>
  <c r="W331" i="15"/>
  <c r="U443" i="15"/>
  <c r="X587" i="15"/>
  <c r="T27" i="15"/>
  <c r="V475" i="15"/>
  <c r="W635" i="15"/>
  <c r="U123" i="15"/>
  <c r="T210" i="15"/>
  <c r="D2" i="15"/>
  <c r="U562" i="15"/>
  <c r="T482" i="15"/>
  <c r="W306" i="15"/>
  <c r="X322" i="15"/>
  <c r="X123" i="15"/>
  <c r="V283" i="15"/>
  <c r="X427" i="15"/>
  <c r="V603" i="15"/>
  <c r="X43" i="15"/>
  <c r="X187" i="15"/>
  <c r="U347" i="15"/>
  <c r="D475" i="15"/>
  <c r="T619" i="15"/>
  <c r="W315" i="15"/>
  <c r="V187" i="15"/>
  <c r="W226" i="15"/>
  <c r="D178" i="15"/>
  <c r="U242" i="15"/>
  <c r="D98" i="15"/>
  <c r="T231" i="15"/>
  <c r="T123" i="15"/>
  <c r="W283" i="15"/>
  <c r="D427" i="15"/>
  <c r="D603" i="15"/>
  <c r="U91" i="15"/>
  <c r="U187" i="15"/>
  <c r="T347" i="15"/>
  <c r="W475" i="15"/>
  <c r="X619" i="15"/>
  <c r="W251" i="15"/>
  <c r="T627" i="15"/>
  <c r="X627" i="15"/>
  <c r="V595" i="15"/>
  <c r="W595" i="15"/>
  <c r="W579" i="15"/>
  <c r="V579" i="15"/>
  <c r="X579" i="15"/>
  <c r="W563" i="15"/>
  <c r="X563" i="15"/>
  <c r="U547" i="15"/>
  <c r="W547" i="15"/>
  <c r="X547" i="15"/>
  <c r="V547" i="15"/>
  <c r="U531" i="15"/>
  <c r="T531" i="15"/>
  <c r="V499" i="15"/>
  <c r="D499" i="15"/>
  <c r="T483" i="15"/>
  <c r="D483" i="15"/>
  <c r="U483" i="15"/>
  <c r="V483" i="15"/>
  <c r="W451" i="15"/>
  <c r="U451" i="15"/>
  <c r="V387" i="15"/>
  <c r="W387" i="15"/>
  <c r="V339" i="15"/>
  <c r="U339" i="15"/>
  <c r="U227" i="15"/>
  <c r="T227" i="15"/>
  <c r="X211" i="15"/>
  <c r="D211" i="15"/>
  <c r="W211" i="15"/>
  <c r="V195" i="15"/>
  <c r="D195" i="15"/>
  <c r="W179" i="15"/>
  <c r="D179" i="15"/>
  <c r="W147" i="15"/>
  <c r="D147" i="15"/>
  <c r="U131" i="15"/>
  <c r="D131" i="15"/>
  <c r="W115" i="15"/>
  <c r="D115" i="15"/>
  <c r="W83" i="15"/>
  <c r="T83" i="15"/>
  <c r="D35" i="15"/>
  <c r="X35" i="15"/>
  <c r="D19" i="15"/>
  <c r="T19" i="15"/>
  <c r="V3" i="15"/>
  <c r="W3" i="15"/>
  <c r="U542" i="15"/>
  <c r="W529" i="15"/>
  <c r="X529" i="15"/>
  <c r="T225" i="15"/>
  <c r="U529" i="15"/>
  <c r="V305" i="15"/>
  <c r="D685" i="15"/>
  <c r="V701" i="15"/>
  <c r="V497" i="15"/>
  <c r="D701" i="15"/>
  <c r="V685" i="15"/>
  <c r="U685" i="15"/>
  <c r="T546" i="15"/>
  <c r="T625" i="15"/>
  <c r="X626" i="15"/>
  <c r="V745" i="15"/>
  <c r="T745" i="15"/>
  <c r="J138" i="21"/>
  <c r="I195" i="20"/>
  <c r="V645" i="15"/>
  <c r="D645" i="15"/>
  <c r="U645" i="15"/>
  <c r="X645" i="15"/>
  <c r="T645" i="15"/>
  <c r="W645" i="15"/>
  <c r="U629" i="15"/>
  <c r="W629" i="15"/>
  <c r="D629" i="15"/>
  <c r="T629" i="15"/>
  <c r="X629" i="15"/>
  <c r="U613" i="15"/>
  <c r="W613" i="15"/>
  <c r="X613" i="15"/>
  <c r="D613" i="15"/>
  <c r="T613" i="15"/>
  <c r="V613" i="15"/>
  <c r="D597" i="15"/>
  <c r="U597" i="15"/>
  <c r="V597" i="15"/>
  <c r="X597" i="15"/>
  <c r="W597" i="15"/>
  <c r="T597" i="15"/>
  <c r="T581" i="15"/>
  <c r="U581" i="15"/>
  <c r="V581" i="15"/>
  <c r="D581" i="15"/>
  <c r="W581" i="15"/>
  <c r="X581" i="15"/>
  <c r="U565" i="15"/>
  <c r="X565" i="15"/>
  <c r="T565" i="15"/>
  <c r="D565" i="15"/>
  <c r="W565" i="15"/>
  <c r="V565" i="15"/>
  <c r="V549" i="15"/>
  <c r="T549" i="15"/>
  <c r="D549" i="15"/>
  <c r="W549" i="15"/>
  <c r="X549" i="15"/>
  <c r="U549" i="15"/>
  <c r="D533" i="15"/>
  <c r="X533" i="15"/>
  <c r="W533" i="15"/>
  <c r="T533" i="15"/>
  <c r="V533" i="15"/>
  <c r="U533" i="15"/>
  <c r="U517" i="15"/>
  <c r="D517" i="15"/>
  <c r="X517" i="15"/>
  <c r="V517" i="15"/>
  <c r="W517" i="15"/>
  <c r="T517" i="15"/>
  <c r="V501" i="15"/>
  <c r="X501" i="15"/>
  <c r="D501" i="15"/>
  <c r="T501" i="15"/>
  <c r="U501" i="15"/>
  <c r="W501" i="15"/>
  <c r="W485" i="15"/>
  <c r="X485" i="15"/>
  <c r="U485" i="15"/>
  <c r="D485" i="15"/>
  <c r="V485" i="15"/>
  <c r="T485" i="15"/>
  <c r="D469" i="15"/>
  <c r="V469" i="15"/>
  <c r="W469" i="15"/>
  <c r="T469" i="15"/>
  <c r="X469" i="15"/>
  <c r="U469" i="15"/>
  <c r="D453" i="15"/>
  <c r="X453" i="15"/>
  <c r="T453" i="15"/>
  <c r="U453" i="15"/>
  <c r="V453" i="15"/>
  <c r="W453" i="15"/>
  <c r="W437" i="15"/>
  <c r="T437" i="15"/>
  <c r="U437" i="15"/>
  <c r="V437" i="15"/>
  <c r="X437" i="15"/>
  <c r="D437" i="15"/>
  <c r="V421" i="15"/>
  <c r="D421" i="15"/>
  <c r="X421" i="15"/>
  <c r="W421" i="15"/>
  <c r="T421" i="15"/>
  <c r="U421" i="15"/>
  <c r="X405" i="15"/>
  <c r="U405" i="15"/>
  <c r="W405" i="15"/>
  <c r="T405" i="15"/>
  <c r="D405" i="15"/>
  <c r="V405" i="15"/>
  <c r="U389" i="15"/>
  <c r="X389" i="15"/>
  <c r="V389" i="15"/>
  <c r="W389" i="15"/>
  <c r="T389" i="15"/>
  <c r="X373" i="15"/>
  <c r="T373" i="15"/>
  <c r="D373" i="15"/>
  <c r="U373" i="15"/>
  <c r="V357" i="15"/>
  <c r="U357" i="15"/>
  <c r="X357" i="15"/>
  <c r="W357" i="15"/>
  <c r="D357" i="15"/>
  <c r="T357" i="15"/>
  <c r="U341" i="15"/>
  <c r="T341" i="15"/>
  <c r="D341" i="15"/>
  <c r="W341" i="15"/>
  <c r="X341" i="15"/>
  <c r="V341" i="15"/>
  <c r="D325" i="15"/>
  <c r="X325" i="15"/>
  <c r="U325" i="15"/>
  <c r="W325" i="15"/>
  <c r="V325" i="15"/>
  <c r="T325" i="15"/>
  <c r="W309" i="15"/>
  <c r="D309" i="15"/>
  <c r="X309" i="15"/>
  <c r="U309" i="15"/>
  <c r="V309" i="15"/>
  <c r="T293" i="15"/>
  <c r="V293" i="15"/>
  <c r="X293" i="15"/>
  <c r="D293" i="15"/>
  <c r="U293" i="15"/>
  <c r="W293" i="15"/>
  <c r="W277" i="15"/>
  <c r="V277" i="15"/>
  <c r="X277" i="15"/>
  <c r="T277" i="15"/>
  <c r="D277" i="15"/>
  <c r="U277" i="15"/>
  <c r="V261" i="15"/>
  <c r="W261" i="15"/>
  <c r="D261" i="15"/>
  <c r="U261" i="15"/>
  <c r="T261" i="15"/>
  <c r="U245" i="15"/>
  <c r="W245" i="15"/>
  <c r="V245" i="15"/>
  <c r="X245" i="15"/>
  <c r="D245" i="15"/>
  <c r="T245" i="15"/>
  <c r="W229" i="15"/>
  <c r="V229" i="15"/>
  <c r="U229" i="15"/>
  <c r="X229" i="15"/>
  <c r="D229" i="15"/>
  <c r="T229" i="15"/>
  <c r="U213" i="15"/>
  <c r="X213" i="15"/>
  <c r="W213" i="15"/>
  <c r="V213" i="15"/>
  <c r="D213" i="15"/>
  <c r="T213" i="15"/>
  <c r="W197" i="15"/>
  <c r="X197" i="15"/>
  <c r="D197" i="15"/>
  <c r="T197" i="15"/>
  <c r="U197" i="15"/>
  <c r="V197" i="15"/>
  <c r="W181" i="15"/>
  <c r="D181" i="15"/>
  <c r="T181" i="15"/>
  <c r="U181" i="15"/>
  <c r="X181" i="15"/>
  <c r="V181" i="15"/>
  <c r="U165" i="15"/>
  <c r="D165" i="15"/>
  <c r="T165" i="15"/>
  <c r="V165" i="15"/>
  <c r="X165" i="15"/>
  <c r="W165" i="15"/>
  <c r="V149" i="15"/>
  <c r="D149" i="15"/>
  <c r="X149" i="15"/>
  <c r="W149" i="15"/>
  <c r="T149" i="15"/>
  <c r="U149" i="15"/>
  <c r="D133" i="15"/>
  <c r="T133" i="15"/>
  <c r="X133" i="15"/>
  <c r="V133" i="15"/>
  <c r="U133" i="15"/>
  <c r="V117" i="15"/>
  <c r="D117" i="15"/>
  <c r="U117" i="15"/>
  <c r="T117" i="15"/>
  <c r="W117" i="15"/>
  <c r="V101" i="15"/>
  <c r="T101" i="15"/>
  <c r="U101" i="15"/>
  <c r="W101" i="15"/>
  <c r="D101" i="15"/>
  <c r="W85" i="15"/>
  <c r="D85" i="15"/>
  <c r="X85" i="15"/>
  <c r="V85" i="15"/>
  <c r="U85" i="15"/>
  <c r="T85" i="15"/>
  <c r="T69" i="15"/>
  <c r="D69" i="15"/>
  <c r="X69" i="15"/>
  <c r="U69" i="15"/>
  <c r="W69" i="15"/>
  <c r="T53" i="15"/>
  <c r="D53" i="15"/>
  <c r="W53" i="15"/>
  <c r="V53" i="15"/>
  <c r="X53" i="15"/>
  <c r="U53" i="15"/>
  <c r="X37" i="15"/>
  <c r="T37" i="15"/>
  <c r="U37" i="15"/>
  <c r="W37" i="15"/>
  <c r="D37" i="15"/>
  <c r="V37" i="15"/>
  <c r="T21" i="15"/>
  <c r="X21" i="15"/>
  <c r="W21" i="15"/>
  <c r="U21" i="15"/>
  <c r="V21" i="15"/>
  <c r="D21" i="15"/>
  <c r="U5" i="15"/>
  <c r="X5" i="15"/>
  <c r="D5" i="15"/>
  <c r="V5" i="15"/>
  <c r="T5" i="15"/>
  <c r="W5" i="15"/>
  <c r="X703" i="15"/>
  <c r="U703" i="15"/>
  <c r="T703" i="15"/>
  <c r="D703" i="15"/>
  <c r="V703" i="15"/>
  <c r="W703" i="15"/>
  <c r="D687" i="15"/>
  <c r="U687" i="15"/>
  <c r="T687" i="15"/>
  <c r="W687" i="15"/>
  <c r="V687" i="15"/>
  <c r="X687" i="15"/>
  <c r="T671" i="15"/>
  <c r="X671" i="15"/>
  <c r="D671" i="15"/>
  <c r="V671" i="15"/>
  <c r="U671" i="15"/>
  <c r="W671" i="15"/>
  <c r="D655" i="15"/>
  <c r="T655" i="15"/>
  <c r="W655" i="15"/>
  <c r="X655" i="15"/>
  <c r="V655" i="15"/>
  <c r="U655" i="15"/>
  <c r="I174" i="20"/>
  <c r="W133" i="15"/>
  <c r="J42" i="21"/>
  <c r="I97" i="20"/>
  <c r="X261" i="15"/>
  <c r="I503" i="20"/>
  <c r="I41" i="22"/>
  <c r="T309" i="15"/>
  <c r="I54" i="22"/>
  <c r="T634" i="15"/>
  <c r="U634" i="15"/>
  <c r="D634" i="15"/>
  <c r="W634" i="15"/>
  <c r="V634" i="15"/>
  <c r="X634" i="15"/>
  <c r="T618" i="15"/>
  <c r="W618" i="15"/>
  <c r="U618" i="15"/>
  <c r="V618" i="15"/>
  <c r="X618" i="15"/>
  <c r="D618" i="15"/>
  <c r="D602" i="15"/>
  <c r="T602" i="15"/>
  <c r="X602" i="15"/>
  <c r="W602" i="15"/>
  <c r="V602" i="15"/>
  <c r="U602" i="15"/>
  <c r="V586" i="15"/>
  <c r="U586" i="15"/>
  <c r="D586" i="15"/>
  <c r="W586" i="15"/>
  <c r="T586" i="15"/>
  <c r="X586" i="15"/>
  <c r="D570" i="15"/>
  <c r="U570" i="15"/>
  <c r="V570" i="15"/>
  <c r="T570" i="15"/>
  <c r="W570" i="15"/>
  <c r="X570" i="15"/>
  <c r="V554" i="15"/>
  <c r="X554" i="15"/>
  <c r="W554" i="15"/>
  <c r="D554" i="15"/>
  <c r="T554" i="15"/>
  <c r="U554" i="15"/>
  <c r="V538" i="15"/>
  <c r="X538" i="15"/>
  <c r="W538" i="15"/>
  <c r="T538" i="15"/>
  <c r="D538" i="15"/>
  <c r="U538" i="15"/>
  <c r="U522" i="15"/>
  <c r="V522" i="15"/>
  <c r="X522" i="15"/>
  <c r="T522" i="15"/>
  <c r="D522" i="15"/>
  <c r="W522" i="15"/>
  <c r="X506" i="15"/>
  <c r="D506" i="15"/>
  <c r="V506" i="15"/>
  <c r="U506" i="15"/>
  <c r="W506" i="15"/>
  <c r="X490" i="15"/>
  <c r="U490" i="15"/>
  <c r="W490" i="15"/>
  <c r="T490" i="15"/>
  <c r="V490" i="15"/>
  <c r="D490" i="15"/>
  <c r="D474" i="15"/>
  <c r="V474" i="15"/>
  <c r="U474" i="15"/>
  <c r="T474" i="15"/>
  <c r="X474" i="15"/>
  <c r="T458" i="15"/>
  <c r="X458" i="15"/>
  <c r="D458" i="15"/>
  <c r="W458" i="15"/>
  <c r="U458" i="15"/>
  <c r="V458" i="15"/>
  <c r="D442" i="15"/>
  <c r="U442" i="15"/>
  <c r="W442" i="15"/>
  <c r="V442" i="15"/>
  <c r="X442" i="15"/>
  <c r="T442" i="15"/>
  <c r="T426" i="15"/>
  <c r="U426" i="15"/>
  <c r="X426" i="15"/>
  <c r="V426" i="15"/>
  <c r="W426" i="15"/>
  <c r="D426" i="15"/>
  <c r="W410" i="15"/>
  <c r="T410" i="15"/>
  <c r="V410" i="15"/>
  <c r="D410" i="15"/>
  <c r="U410" i="15"/>
  <c r="X410" i="15"/>
  <c r="D394" i="15"/>
  <c r="U394" i="15"/>
  <c r="T394" i="15"/>
  <c r="W394" i="15"/>
  <c r="V394" i="15"/>
  <c r="T378" i="15"/>
  <c r="V378" i="15"/>
  <c r="X378" i="15"/>
  <c r="U378" i="15"/>
  <c r="W378" i="15"/>
  <c r="D378" i="15"/>
  <c r="X362" i="15"/>
  <c r="T362" i="15"/>
  <c r="W362" i="15"/>
  <c r="D362" i="15"/>
  <c r="V362" i="15"/>
  <c r="U362" i="15"/>
  <c r="V346" i="15"/>
  <c r="X346" i="15"/>
  <c r="T346" i="15"/>
  <c r="U346" i="15"/>
  <c r="D346" i="15"/>
  <c r="W346" i="15"/>
  <c r="W330" i="15"/>
  <c r="D330" i="15"/>
  <c r="T330" i="15"/>
  <c r="V330" i="15"/>
  <c r="U330" i="15"/>
  <c r="X330" i="15"/>
  <c r="V314" i="15"/>
  <c r="U314" i="15"/>
  <c r="D314" i="15"/>
  <c r="X314" i="15"/>
  <c r="W314" i="15"/>
  <c r="T298" i="15"/>
  <c r="X298" i="15"/>
  <c r="U298" i="15"/>
  <c r="W298" i="15"/>
  <c r="V298" i="15"/>
  <c r="D298" i="15"/>
  <c r="X282" i="15"/>
  <c r="T282" i="15"/>
  <c r="U282" i="15"/>
  <c r="D282" i="15"/>
  <c r="W282" i="15"/>
  <c r="V282" i="15"/>
  <c r="U266" i="15"/>
  <c r="W266" i="15"/>
  <c r="T266" i="15"/>
  <c r="D266" i="15"/>
  <c r="X266" i="15"/>
  <c r="V266" i="15"/>
  <c r="D250" i="15"/>
  <c r="T250" i="15"/>
  <c r="U250" i="15"/>
  <c r="X250" i="15"/>
  <c r="V250" i="15"/>
  <c r="W234" i="15"/>
  <c r="X234" i="15"/>
  <c r="V234" i="15"/>
  <c r="T234" i="15"/>
  <c r="D234" i="15"/>
  <c r="X218" i="15"/>
  <c r="V218" i="15"/>
  <c r="U218" i="15"/>
  <c r="D218" i="15"/>
  <c r="T218" i="15"/>
  <c r="W218" i="15"/>
  <c r="T202" i="15"/>
  <c r="X202" i="15"/>
  <c r="V202" i="15"/>
  <c r="W202" i="15"/>
  <c r="D202" i="15"/>
  <c r="U202" i="15"/>
  <c r="U186" i="15"/>
  <c r="D186" i="15"/>
  <c r="W186" i="15"/>
  <c r="T186" i="15"/>
  <c r="X186" i="15"/>
  <c r="V186" i="15"/>
  <c r="X170" i="15"/>
  <c r="W170" i="15"/>
  <c r="T170" i="15"/>
  <c r="V170" i="15"/>
  <c r="W154" i="15"/>
  <c r="V154" i="15"/>
  <c r="U154" i="15"/>
  <c r="D154" i="15"/>
  <c r="X154" i="15"/>
  <c r="T154" i="15"/>
  <c r="V138" i="15"/>
  <c r="D138" i="15"/>
  <c r="W138" i="15"/>
  <c r="U138" i="15"/>
  <c r="T138" i="15"/>
  <c r="X138" i="15"/>
  <c r="W122" i="15"/>
  <c r="U122" i="15"/>
  <c r="D122" i="15"/>
  <c r="V122" i="15"/>
  <c r="X122" i="15"/>
  <c r="T122" i="15"/>
  <c r="X106" i="15"/>
  <c r="V106" i="15"/>
  <c r="D106" i="15"/>
  <c r="W106" i="15"/>
  <c r="T106" i="15"/>
  <c r="U106" i="15"/>
  <c r="W90" i="15"/>
  <c r="D90" i="15"/>
  <c r="X90" i="15"/>
  <c r="V90" i="15"/>
  <c r="T90" i="15"/>
  <c r="U90" i="15"/>
  <c r="D74" i="15"/>
  <c r="W74" i="15"/>
  <c r="X74" i="15"/>
  <c r="U74" i="15"/>
  <c r="T74" i="15"/>
  <c r="X58" i="15"/>
  <c r="W58" i="15"/>
  <c r="V58" i="15"/>
  <c r="D58" i="15"/>
  <c r="T58" i="15"/>
  <c r="U58" i="15"/>
  <c r="U42" i="15"/>
  <c r="T42" i="15"/>
  <c r="X42" i="15"/>
  <c r="V42" i="15"/>
  <c r="D42" i="15"/>
  <c r="W42" i="15"/>
  <c r="V26" i="15"/>
  <c r="X26" i="15"/>
  <c r="W26" i="15"/>
  <c r="U26" i="15"/>
  <c r="D26" i="15"/>
  <c r="T26" i="15"/>
  <c r="T10" i="15"/>
  <c r="U10" i="15"/>
  <c r="D10" i="15"/>
  <c r="X10" i="15"/>
  <c r="W10" i="15"/>
  <c r="V10" i="15"/>
  <c r="X650" i="15"/>
  <c r="V650" i="15"/>
  <c r="D650" i="15"/>
  <c r="W650" i="15"/>
  <c r="T650" i="15"/>
  <c r="U650" i="15"/>
  <c r="T692" i="15"/>
  <c r="U692" i="15"/>
  <c r="X692" i="15"/>
  <c r="V692" i="15"/>
  <c r="W692" i="15"/>
  <c r="D692" i="15"/>
  <c r="U676" i="15"/>
  <c r="X676" i="15"/>
  <c r="D676" i="15"/>
  <c r="W676" i="15"/>
  <c r="V676" i="15"/>
  <c r="T676" i="15"/>
  <c r="D660" i="15"/>
  <c r="W660" i="15"/>
  <c r="U660" i="15"/>
  <c r="V660" i="15"/>
  <c r="T660" i="15"/>
  <c r="X660" i="15"/>
  <c r="U170" i="15"/>
  <c r="V373" i="15"/>
  <c r="I523" i="20"/>
  <c r="T314" i="15"/>
  <c r="W373" i="15"/>
  <c r="J106" i="21"/>
  <c r="T166" i="15"/>
  <c r="T506" i="15"/>
  <c r="J53" i="21"/>
  <c r="U639" i="15"/>
  <c r="D639" i="15"/>
  <c r="T639" i="15"/>
  <c r="V639" i="15"/>
  <c r="W639" i="15"/>
  <c r="X639" i="15"/>
  <c r="T623" i="15"/>
  <c r="U623" i="15"/>
  <c r="X623" i="15"/>
  <c r="V623" i="15"/>
  <c r="D623" i="15"/>
  <c r="W623" i="15"/>
  <c r="T607" i="15"/>
  <c r="V607" i="15"/>
  <c r="U607" i="15"/>
  <c r="W607" i="15"/>
  <c r="X607" i="15"/>
  <c r="D607" i="15"/>
  <c r="V591" i="15"/>
  <c r="D591" i="15"/>
  <c r="X591" i="15"/>
  <c r="W591" i="15"/>
  <c r="T591" i="15"/>
  <c r="U591" i="15"/>
  <c r="X575" i="15"/>
  <c r="D575" i="15"/>
  <c r="T575" i="15"/>
  <c r="V575" i="15"/>
  <c r="U575" i="15"/>
  <c r="W575" i="15"/>
  <c r="U559" i="15"/>
  <c r="X559" i="15"/>
  <c r="D559" i="15"/>
  <c r="T559" i="15"/>
  <c r="W559" i="15"/>
  <c r="V559" i="15"/>
  <c r="X543" i="15"/>
  <c r="V543" i="15"/>
  <c r="W543" i="15"/>
  <c r="D543" i="15"/>
  <c r="U543" i="15"/>
  <c r="T543" i="15"/>
  <c r="T527" i="15"/>
  <c r="X527" i="15"/>
  <c r="V527" i="15"/>
  <c r="D527" i="15"/>
  <c r="U527" i="15"/>
  <c r="W527" i="15"/>
  <c r="X511" i="15"/>
  <c r="D511" i="15"/>
  <c r="T511" i="15"/>
  <c r="W511" i="15"/>
  <c r="U511" i="15"/>
  <c r="V511" i="15"/>
  <c r="V495" i="15"/>
  <c r="W495" i="15"/>
  <c r="D495" i="15"/>
  <c r="U495" i="15"/>
  <c r="T495" i="15"/>
  <c r="D479" i="15"/>
  <c r="T479" i="15"/>
  <c r="U479" i="15"/>
  <c r="V479" i="15"/>
  <c r="W479" i="15"/>
  <c r="X479" i="15"/>
  <c r="X463" i="15"/>
  <c r="D463" i="15"/>
  <c r="T463" i="15"/>
  <c r="U463" i="15"/>
  <c r="W463" i="15"/>
  <c r="V463" i="15"/>
  <c r="D447" i="15"/>
  <c r="W447" i="15"/>
  <c r="X447" i="15"/>
  <c r="T447" i="15"/>
  <c r="V447" i="15"/>
  <c r="V431" i="15"/>
  <c r="X431" i="15"/>
  <c r="W431" i="15"/>
  <c r="T431" i="15"/>
  <c r="D431" i="15"/>
  <c r="U431" i="15"/>
  <c r="D415" i="15"/>
  <c r="W415" i="15"/>
  <c r="T415" i="15"/>
  <c r="U415" i="15"/>
  <c r="V415" i="15"/>
  <c r="X415" i="15"/>
  <c r="X399" i="15"/>
  <c r="V399" i="15"/>
  <c r="D399" i="15"/>
  <c r="T399" i="15"/>
  <c r="U399" i="15"/>
  <c r="W399" i="15"/>
  <c r="D383" i="15"/>
  <c r="W383" i="15"/>
  <c r="T383" i="15"/>
  <c r="V383" i="15"/>
  <c r="U383" i="15"/>
  <c r="X383" i="15"/>
  <c r="V367" i="15"/>
  <c r="X367" i="15"/>
  <c r="W367" i="15"/>
  <c r="U367" i="15"/>
  <c r="D367" i="15"/>
  <c r="T367" i="15"/>
  <c r="D351" i="15"/>
  <c r="T351" i="15"/>
  <c r="X351" i="15"/>
  <c r="W351" i="15"/>
  <c r="U351" i="15"/>
  <c r="V351" i="15"/>
  <c r="X335" i="15"/>
  <c r="W335" i="15"/>
  <c r="D335" i="15"/>
  <c r="U335" i="15"/>
  <c r="T335" i="15"/>
  <c r="V319" i="15"/>
  <c r="T319" i="15"/>
  <c r="W319" i="15"/>
  <c r="U319" i="15"/>
  <c r="D319" i="15"/>
  <c r="X319" i="15"/>
  <c r="V303" i="15"/>
  <c r="D303" i="15"/>
  <c r="U303" i="15"/>
  <c r="W303" i="15"/>
  <c r="X303" i="15"/>
  <c r="V287" i="15"/>
  <c r="U287" i="15"/>
  <c r="D287" i="15"/>
  <c r="X287" i="15"/>
  <c r="T287" i="15"/>
  <c r="W287" i="15"/>
  <c r="D271" i="15"/>
  <c r="U271" i="15"/>
  <c r="X271" i="15"/>
  <c r="V271" i="15"/>
  <c r="T271" i="15"/>
  <c r="W271" i="15"/>
  <c r="V255" i="15"/>
  <c r="D255" i="15"/>
  <c r="W255" i="15"/>
  <c r="X255" i="15"/>
  <c r="T255" i="15"/>
  <c r="U255" i="15"/>
  <c r="X239" i="15"/>
  <c r="W239" i="15"/>
  <c r="D239" i="15"/>
  <c r="V239" i="15"/>
  <c r="T239" i="15"/>
  <c r="V223" i="15"/>
  <c r="U223" i="15"/>
  <c r="X223" i="15"/>
  <c r="W223" i="15"/>
  <c r="T223" i="15"/>
  <c r="D223" i="15"/>
  <c r="U207" i="15"/>
  <c r="X207" i="15"/>
  <c r="D207" i="15"/>
  <c r="W207" i="15"/>
  <c r="V207" i="15"/>
  <c r="T207" i="15"/>
  <c r="D191" i="15"/>
  <c r="V191" i="15"/>
  <c r="T191" i="15"/>
  <c r="W191" i="15"/>
  <c r="X191" i="15"/>
  <c r="U191" i="15"/>
  <c r="X175" i="15"/>
  <c r="U175" i="15"/>
  <c r="T175" i="15"/>
  <c r="D175" i="15"/>
  <c r="V175" i="15"/>
  <c r="W175" i="15"/>
  <c r="V159" i="15"/>
  <c r="T159" i="15"/>
  <c r="W159" i="15"/>
  <c r="U159" i="15"/>
  <c r="X159" i="15"/>
  <c r="D159" i="15"/>
  <c r="X143" i="15"/>
  <c r="U143" i="15"/>
  <c r="W143" i="15"/>
  <c r="T143" i="15"/>
  <c r="T127" i="15"/>
  <c r="U127" i="15"/>
  <c r="D127" i="15"/>
  <c r="V127" i="15"/>
  <c r="X127" i="15"/>
  <c r="W127" i="15"/>
  <c r="T111" i="15"/>
  <c r="U111" i="15"/>
  <c r="X111" i="15"/>
  <c r="D111" i="15"/>
  <c r="W111" i="15"/>
  <c r="V111" i="15"/>
  <c r="W95" i="15"/>
  <c r="T95" i="15"/>
  <c r="V95" i="15"/>
  <c r="U95" i="15"/>
  <c r="D95" i="15"/>
  <c r="X95" i="15"/>
  <c r="X79" i="15"/>
  <c r="T79" i="15"/>
  <c r="U79" i="15"/>
  <c r="W79" i="15"/>
  <c r="V79" i="15"/>
  <c r="D79" i="15"/>
  <c r="U63" i="15"/>
  <c r="W63" i="15"/>
  <c r="T63" i="15"/>
  <c r="X63" i="15"/>
  <c r="V63" i="15"/>
  <c r="D63" i="15"/>
  <c r="X47" i="15"/>
  <c r="V47" i="15"/>
  <c r="T47" i="15"/>
  <c r="D47" i="15"/>
  <c r="U47" i="15"/>
  <c r="W47" i="15"/>
  <c r="T31" i="15"/>
  <c r="V31" i="15"/>
  <c r="U31" i="15"/>
  <c r="X31" i="15"/>
  <c r="W31" i="15"/>
  <c r="D31" i="15"/>
  <c r="W15" i="15"/>
  <c r="T15" i="15"/>
  <c r="D15" i="15"/>
  <c r="X15" i="15"/>
  <c r="V15" i="15"/>
  <c r="U15" i="15"/>
  <c r="X697" i="15"/>
  <c r="V697" i="15"/>
  <c r="D697" i="15"/>
  <c r="U697" i="15"/>
  <c r="W697" i="15"/>
  <c r="T697" i="15"/>
  <c r="W681" i="15"/>
  <c r="V681" i="15"/>
  <c r="U681" i="15"/>
  <c r="D681" i="15"/>
  <c r="X681" i="15"/>
  <c r="T681" i="15"/>
  <c r="W665" i="15"/>
  <c r="U665" i="15"/>
  <c r="D665" i="15"/>
  <c r="T665" i="15"/>
  <c r="X665" i="15"/>
  <c r="V665" i="15"/>
  <c r="V629" i="15"/>
  <c r="I429" i="20"/>
  <c r="I167" i="20"/>
  <c r="I19" i="21"/>
  <c r="X637" i="15"/>
  <c r="U637" i="15"/>
  <c r="D637" i="15"/>
  <c r="T637" i="15"/>
  <c r="V637" i="15"/>
  <c r="W637" i="15"/>
  <c r="X621" i="15"/>
  <c r="W621" i="15"/>
  <c r="T621" i="15"/>
  <c r="V621" i="15"/>
  <c r="D621" i="15"/>
  <c r="U621" i="15"/>
  <c r="V605" i="15"/>
  <c r="W605" i="15"/>
  <c r="T605" i="15"/>
  <c r="X605" i="15"/>
  <c r="D605" i="15"/>
  <c r="U605" i="15"/>
  <c r="X589" i="15"/>
  <c r="T589" i="15"/>
  <c r="D589" i="15"/>
  <c r="U589" i="15"/>
  <c r="V589" i="15"/>
  <c r="W589" i="15"/>
  <c r="V573" i="15"/>
  <c r="W573" i="15"/>
  <c r="D573" i="15"/>
  <c r="T573" i="15"/>
  <c r="U573" i="15"/>
  <c r="X573" i="15"/>
  <c r="X557" i="15"/>
  <c r="U557" i="15"/>
  <c r="W557" i="15"/>
  <c r="V557" i="15"/>
  <c r="T557" i="15"/>
  <c r="U541" i="15"/>
  <c r="V541" i="15"/>
  <c r="X541" i="15"/>
  <c r="T541" i="15"/>
  <c r="D541" i="15"/>
  <c r="W541" i="15"/>
  <c r="X525" i="15"/>
  <c r="D525" i="15"/>
  <c r="T525" i="15"/>
  <c r="U525" i="15"/>
  <c r="V525" i="15"/>
  <c r="W525" i="15"/>
  <c r="V509" i="15"/>
  <c r="T509" i="15"/>
  <c r="D509" i="15"/>
  <c r="X509" i="15"/>
  <c r="W509" i="15"/>
  <c r="U509" i="15"/>
  <c r="D493" i="15"/>
  <c r="X493" i="15"/>
  <c r="U493" i="15"/>
  <c r="W493" i="15"/>
  <c r="V493" i="15"/>
  <c r="T493" i="15"/>
  <c r="T477" i="15"/>
  <c r="D477" i="15"/>
  <c r="V477" i="15"/>
  <c r="X477" i="15"/>
  <c r="W477" i="15"/>
  <c r="U477" i="15"/>
  <c r="W461" i="15"/>
  <c r="U461" i="15"/>
  <c r="X461" i="15"/>
  <c r="V461" i="15"/>
  <c r="D461" i="15"/>
  <c r="T461" i="15"/>
  <c r="V445" i="15"/>
  <c r="W445" i="15"/>
  <c r="T445" i="15"/>
  <c r="U445" i="15"/>
  <c r="X445" i="15"/>
  <c r="W429" i="15"/>
  <c r="U429" i="15"/>
  <c r="V429" i="15"/>
  <c r="T429" i="15"/>
  <c r="D429" i="15"/>
  <c r="X429" i="15"/>
  <c r="V413" i="15"/>
  <c r="X413" i="15"/>
  <c r="D413" i="15"/>
  <c r="U413" i="15"/>
  <c r="W413" i="15"/>
  <c r="T413" i="15"/>
  <c r="T397" i="15"/>
  <c r="W397" i="15"/>
  <c r="V397" i="15"/>
  <c r="X397" i="15"/>
  <c r="D397" i="15"/>
  <c r="U397" i="15"/>
  <c r="W381" i="15"/>
  <c r="D381" i="15"/>
  <c r="T381" i="15"/>
  <c r="V381" i="15"/>
  <c r="X381" i="15"/>
  <c r="U381" i="15"/>
  <c r="X365" i="15"/>
  <c r="V365" i="15"/>
  <c r="U365" i="15"/>
  <c r="W365" i="15"/>
  <c r="T365" i="15"/>
  <c r="U349" i="15"/>
  <c r="T349" i="15"/>
  <c r="W349" i="15"/>
  <c r="D349" i="15"/>
  <c r="X349" i="15"/>
  <c r="V349" i="15"/>
  <c r="W333" i="15"/>
  <c r="U333" i="15"/>
  <c r="V333" i="15"/>
  <c r="T333" i="15"/>
  <c r="D333" i="15"/>
  <c r="X333" i="15"/>
  <c r="D317" i="15"/>
  <c r="X317" i="15"/>
  <c r="U317" i="15"/>
  <c r="V317" i="15"/>
  <c r="W317" i="15"/>
  <c r="T317" i="15"/>
  <c r="V301" i="15"/>
  <c r="X301" i="15"/>
  <c r="W301" i="15"/>
  <c r="U301" i="15"/>
  <c r="T301" i="15"/>
  <c r="D301" i="15"/>
  <c r="V285" i="15"/>
  <c r="W285" i="15"/>
  <c r="X285" i="15"/>
  <c r="U285" i="15"/>
  <c r="T285" i="15"/>
  <c r="D285" i="15"/>
  <c r="T269" i="15"/>
  <c r="U269" i="15"/>
  <c r="W269" i="15"/>
  <c r="V269" i="15"/>
  <c r="X269" i="15"/>
  <c r="D253" i="15"/>
  <c r="W253" i="15"/>
  <c r="U253" i="15"/>
  <c r="T253" i="15"/>
  <c r="X253" i="15"/>
  <c r="V253" i="15"/>
  <c r="D237" i="15"/>
  <c r="U237" i="15"/>
  <c r="V237" i="15"/>
  <c r="W237" i="15"/>
  <c r="T237" i="15"/>
  <c r="X237" i="15"/>
  <c r="X221" i="15"/>
  <c r="W221" i="15"/>
  <c r="U221" i="15"/>
  <c r="V221" i="15"/>
  <c r="D221" i="15"/>
  <c r="V205" i="15"/>
  <c r="X205" i="15"/>
  <c r="D205" i="15"/>
  <c r="T205" i="15"/>
  <c r="U205" i="15"/>
  <c r="W205" i="15"/>
  <c r="D189" i="15"/>
  <c r="U189" i="15"/>
  <c r="V189" i="15"/>
  <c r="X189" i="15"/>
  <c r="W189" i="15"/>
  <c r="W173" i="15"/>
  <c r="T173" i="15"/>
  <c r="U173" i="15"/>
  <c r="D173" i="15"/>
  <c r="V173" i="15"/>
  <c r="U157" i="15"/>
  <c r="D157" i="15"/>
  <c r="W157" i="15"/>
  <c r="V157" i="15"/>
  <c r="X157" i="15"/>
  <c r="T157" i="15"/>
  <c r="T141" i="15"/>
  <c r="W141" i="15"/>
  <c r="D141" i="15"/>
  <c r="U141" i="15"/>
  <c r="V141" i="15"/>
  <c r="X141" i="15"/>
  <c r="V125" i="15"/>
  <c r="W125" i="15"/>
  <c r="X125" i="15"/>
  <c r="U125" i="15"/>
  <c r="D125" i="15"/>
  <c r="U109" i="15"/>
  <c r="T109" i="15"/>
  <c r="D109" i="15"/>
  <c r="X109" i="15"/>
  <c r="V109" i="15"/>
  <c r="W109" i="15"/>
  <c r="X93" i="15"/>
  <c r="D93" i="15"/>
  <c r="V93" i="15"/>
  <c r="U93" i="15"/>
  <c r="W93" i="15"/>
  <c r="U77" i="15"/>
  <c r="V77" i="15"/>
  <c r="T77" i="15"/>
  <c r="X77" i="15"/>
  <c r="D77" i="15"/>
  <c r="W77" i="15"/>
  <c r="D61" i="15"/>
  <c r="U61" i="15"/>
  <c r="X61" i="15"/>
  <c r="T61" i="15"/>
  <c r="V61" i="15"/>
  <c r="W61" i="15"/>
  <c r="D45" i="15"/>
  <c r="V45" i="15"/>
  <c r="X45" i="15"/>
  <c r="U45" i="15"/>
  <c r="W45" i="15"/>
  <c r="T45" i="15"/>
  <c r="V29" i="15"/>
  <c r="W29" i="15"/>
  <c r="T29" i="15"/>
  <c r="U29" i="15"/>
  <c r="X29" i="15"/>
  <c r="D29" i="15"/>
  <c r="U13" i="15"/>
  <c r="X13" i="15"/>
  <c r="V13" i="15"/>
  <c r="T13" i="15"/>
  <c r="D13" i="15"/>
  <c r="W13" i="15"/>
  <c r="X695" i="15"/>
  <c r="W695" i="15"/>
  <c r="T695" i="15"/>
  <c r="U695" i="15"/>
  <c r="V695" i="15"/>
  <c r="D695" i="15"/>
  <c r="X679" i="15"/>
  <c r="D679" i="15"/>
  <c r="T679" i="15"/>
  <c r="U679" i="15"/>
  <c r="V679" i="15"/>
  <c r="T663" i="15"/>
  <c r="W663" i="15"/>
  <c r="X663" i="15"/>
  <c r="D663" i="15"/>
  <c r="U663" i="15"/>
  <c r="V663" i="15"/>
  <c r="I416" i="20"/>
  <c r="I79" i="21"/>
  <c r="I109" i="20"/>
  <c r="W474" i="15"/>
  <c r="X630" i="15"/>
  <c r="V630" i="15"/>
  <c r="W630" i="15"/>
  <c r="U630" i="15"/>
  <c r="D630" i="15"/>
  <c r="X614" i="15"/>
  <c r="T614" i="15"/>
  <c r="D614" i="15"/>
  <c r="U614" i="15"/>
  <c r="V614" i="15"/>
  <c r="W614" i="15"/>
  <c r="D598" i="15"/>
  <c r="W598" i="15"/>
  <c r="T598" i="15"/>
  <c r="U598" i="15"/>
  <c r="X598" i="15"/>
  <c r="V598" i="15"/>
  <c r="T582" i="15"/>
  <c r="V582" i="15"/>
  <c r="D582" i="15"/>
  <c r="U582" i="15"/>
  <c r="X582" i="15"/>
  <c r="W582" i="15"/>
  <c r="U566" i="15"/>
  <c r="T566" i="15"/>
  <c r="W566" i="15"/>
  <c r="D566" i="15"/>
  <c r="V566" i="15"/>
  <c r="X566" i="15"/>
  <c r="X550" i="15"/>
  <c r="U550" i="15"/>
  <c r="D550" i="15"/>
  <c r="W550" i="15"/>
  <c r="T550" i="15"/>
  <c r="V550" i="15"/>
  <c r="W534" i="15"/>
  <c r="U534" i="15"/>
  <c r="D534" i="15"/>
  <c r="X534" i="15"/>
  <c r="V534" i="15"/>
  <c r="T534" i="15"/>
  <c r="V518" i="15"/>
  <c r="D518" i="15"/>
  <c r="W518" i="15"/>
  <c r="U518" i="15"/>
  <c r="T518" i="15"/>
  <c r="X518" i="15"/>
  <c r="V502" i="15"/>
  <c r="W502" i="15"/>
  <c r="X502" i="15"/>
  <c r="U502" i="15"/>
  <c r="T502" i="15"/>
  <c r="D502" i="15"/>
  <c r="T486" i="15"/>
  <c r="D486" i="15"/>
  <c r="X486" i="15"/>
  <c r="W486" i="15"/>
  <c r="U486" i="15"/>
  <c r="D470" i="15"/>
  <c r="V470" i="15"/>
  <c r="X470" i="15"/>
  <c r="T470" i="15"/>
  <c r="U470" i="15"/>
  <c r="W470" i="15"/>
  <c r="X454" i="15"/>
  <c r="T454" i="15"/>
  <c r="U454" i="15"/>
  <c r="V454" i="15"/>
  <c r="W454" i="15"/>
  <c r="D454" i="15"/>
  <c r="U438" i="15"/>
  <c r="V438" i="15"/>
  <c r="W438" i="15"/>
  <c r="D438" i="15"/>
  <c r="T438" i="15"/>
  <c r="W422" i="15"/>
  <c r="V422" i="15"/>
  <c r="D422" i="15"/>
  <c r="T422" i="15"/>
  <c r="U422" i="15"/>
  <c r="X422" i="15"/>
  <c r="T406" i="15"/>
  <c r="W406" i="15"/>
  <c r="V406" i="15"/>
  <c r="D406" i="15"/>
  <c r="U406" i="15"/>
  <c r="X390" i="15"/>
  <c r="D390" i="15"/>
  <c r="V390" i="15"/>
  <c r="W390" i="15"/>
  <c r="T390" i="15"/>
  <c r="U390" i="15"/>
  <c r="T374" i="15"/>
  <c r="V374" i="15"/>
  <c r="U374" i="15"/>
  <c r="X374" i="15"/>
  <c r="W374" i="15"/>
  <c r="D374" i="15"/>
  <c r="T358" i="15"/>
  <c r="X358" i="15"/>
  <c r="V358" i="15"/>
  <c r="W358" i="15"/>
  <c r="D358" i="15"/>
  <c r="U358" i="15"/>
  <c r="U342" i="15"/>
  <c r="W342" i="15"/>
  <c r="X342" i="15"/>
  <c r="V342" i="15"/>
  <c r="D342" i="15"/>
  <c r="T342" i="15"/>
  <c r="U326" i="15"/>
  <c r="W326" i="15"/>
  <c r="D326" i="15"/>
  <c r="X326" i="15"/>
  <c r="T326" i="15"/>
  <c r="V326" i="15"/>
  <c r="X310" i="15"/>
  <c r="V310" i="15"/>
  <c r="D310" i="15"/>
  <c r="T310" i="15"/>
  <c r="W310" i="15"/>
  <c r="U310" i="15"/>
  <c r="T294" i="15"/>
  <c r="X294" i="15"/>
  <c r="V294" i="15"/>
  <c r="W294" i="15"/>
  <c r="D294" i="15"/>
  <c r="U294" i="15"/>
  <c r="D278" i="15"/>
  <c r="U278" i="15"/>
  <c r="T278" i="15"/>
  <c r="V278" i="15"/>
  <c r="X278" i="15"/>
  <c r="W278" i="15"/>
  <c r="U262" i="15"/>
  <c r="D262" i="15"/>
  <c r="W262" i="15"/>
  <c r="X262" i="15"/>
  <c r="V262" i="15"/>
  <c r="U246" i="15"/>
  <c r="X246" i="15"/>
  <c r="D246" i="15"/>
  <c r="T246" i="15"/>
  <c r="V246" i="15"/>
  <c r="W246" i="15"/>
  <c r="D230" i="15"/>
  <c r="W230" i="15"/>
  <c r="U230" i="15"/>
  <c r="X230" i="15"/>
  <c r="V230" i="15"/>
  <c r="V214" i="15"/>
  <c r="W214" i="15"/>
  <c r="T214" i="15"/>
  <c r="U214" i="15"/>
  <c r="X214" i="15"/>
  <c r="D214" i="15"/>
  <c r="T198" i="15"/>
  <c r="W198" i="15"/>
  <c r="X198" i="15"/>
  <c r="D198" i="15"/>
  <c r="V198" i="15"/>
  <c r="U198" i="15"/>
  <c r="X182" i="15"/>
  <c r="U182" i="15"/>
  <c r="W182" i="15"/>
  <c r="D182" i="15"/>
  <c r="T182" i="15"/>
  <c r="V182" i="15"/>
  <c r="X166" i="15"/>
  <c r="W166" i="15"/>
  <c r="V166" i="15"/>
  <c r="U166" i="15"/>
  <c r="U150" i="15"/>
  <c r="W150" i="15"/>
  <c r="X150" i="15"/>
  <c r="V150" i="15"/>
  <c r="D150" i="15"/>
  <c r="T150" i="15"/>
  <c r="T134" i="15"/>
  <c r="V134" i="15"/>
  <c r="W134" i="15"/>
  <c r="X134" i="15"/>
  <c r="D134" i="15"/>
  <c r="U134" i="15"/>
  <c r="W118" i="15"/>
  <c r="T118" i="15"/>
  <c r="U118" i="15"/>
  <c r="V118" i="15"/>
  <c r="X118" i="15"/>
  <c r="D118" i="15"/>
  <c r="U102" i="15"/>
  <c r="W102" i="15"/>
  <c r="T102" i="15"/>
  <c r="D102" i="15"/>
  <c r="X102" i="15"/>
  <c r="V102" i="15"/>
  <c r="V86" i="15"/>
  <c r="X86" i="15"/>
  <c r="W86" i="15"/>
  <c r="U86" i="15"/>
  <c r="D86" i="15"/>
  <c r="T86" i="15"/>
  <c r="V70" i="15"/>
  <c r="X70" i="15"/>
  <c r="U70" i="15"/>
  <c r="W70" i="15"/>
  <c r="T70" i="15"/>
  <c r="D70" i="15"/>
  <c r="X54" i="15"/>
  <c r="D54" i="15"/>
  <c r="V54" i="15"/>
  <c r="W54" i="15"/>
  <c r="U54" i="15"/>
  <c r="T54" i="15"/>
  <c r="D38" i="15"/>
  <c r="T38" i="15"/>
  <c r="U38" i="15"/>
  <c r="W38" i="15"/>
  <c r="V38" i="15"/>
  <c r="X38" i="15"/>
  <c r="U22" i="15"/>
  <c r="W22" i="15"/>
  <c r="X22" i="15"/>
  <c r="D22" i="15"/>
  <c r="T22" i="15"/>
  <c r="V22" i="15"/>
  <c r="T6" i="15"/>
  <c r="W6" i="15"/>
  <c r="D6" i="15"/>
  <c r="V6" i="15"/>
  <c r="X6" i="15"/>
  <c r="U6" i="15"/>
  <c r="I294" i="20"/>
  <c r="J89" i="21"/>
  <c r="I319" i="20"/>
  <c r="I480" i="20"/>
  <c r="I570" i="20"/>
  <c r="I124" i="20"/>
  <c r="I471" i="20"/>
  <c r="I527" i="20"/>
  <c r="I20" i="21"/>
  <c r="J126" i="21"/>
  <c r="I509" i="20"/>
  <c r="I163" i="20"/>
  <c r="I143" i="20"/>
  <c r="I257" i="20"/>
  <c r="I539" i="20"/>
  <c r="J139" i="21"/>
  <c r="I572" i="20"/>
  <c r="I653" i="20"/>
  <c r="I254" i="20"/>
  <c r="I459" i="20"/>
  <c r="I74" i="20"/>
  <c r="I15" i="22"/>
  <c r="I282" i="20"/>
  <c r="I48" i="22"/>
  <c r="I530" i="20"/>
  <c r="I235" i="20"/>
  <c r="I481" i="20"/>
  <c r="I373" i="20"/>
  <c r="I185" i="20"/>
  <c r="I334" i="20"/>
  <c r="I501" i="20"/>
  <c r="I54" i="21"/>
  <c r="I15" i="21"/>
  <c r="I48" i="20"/>
  <c r="I58" i="22"/>
  <c r="I129" i="21"/>
  <c r="I255" i="20"/>
  <c r="I558" i="20"/>
  <c r="I199" i="20"/>
  <c r="I307" i="20"/>
  <c r="J87" i="21"/>
  <c r="I192" i="20"/>
  <c r="I11" i="20"/>
  <c r="I370" i="20"/>
  <c r="I45" i="22"/>
  <c r="I117" i="21"/>
  <c r="I368" i="20"/>
  <c r="I126" i="21"/>
  <c r="I525" i="20"/>
  <c r="I576" i="20"/>
  <c r="I554" i="20"/>
  <c r="J58" i="22"/>
  <c r="I249" i="20"/>
  <c r="I52" i="22"/>
  <c r="I488" i="20"/>
  <c r="I346" i="20"/>
  <c r="I448" i="20"/>
  <c r="J39" i="21"/>
  <c r="J35" i="22"/>
  <c r="I75" i="20"/>
  <c r="I41" i="21"/>
  <c r="I409" i="20"/>
  <c r="I446" i="20"/>
  <c r="I53" i="21"/>
  <c r="I467" i="20"/>
  <c r="I362" i="20"/>
  <c r="I77" i="20"/>
  <c r="I438" i="20"/>
  <c r="I55" i="22"/>
  <c r="I178" i="20"/>
  <c r="I217" i="20"/>
  <c r="J92" i="21"/>
  <c r="I247" i="20"/>
  <c r="I336" i="20"/>
  <c r="I404" i="20"/>
  <c r="I450" i="20"/>
  <c r="I422" i="20"/>
  <c r="I9" i="21"/>
  <c r="I33" i="21"/>
  <c r="I94" i="21"/>
  <c r="J2" i="21"/>
  <c r="I161" i="20"/>
  <c r="J119" i="21"/>
  <c r="I49" i="22"/>
  <c r="J8" i="21"/>
  <c r="I384" i="20"/>
  <c r="I27" i="22"/>
  <c r="I355" i="20"/>
  <c r="I209" i="20"/>
  <c r="I538" i="20"/>
  <c r="I33" i="20"/>
  <c r="I17" i="22"/>
  <c r="J70" i="21"/>
  <c r="J34" i="21"/>
  <c r="I559" i="20"/>
  <c r="J72" i="21"/>
  <c r="I287" i="20"/>
  <c r="J19" i="21"/>
  <c r="I369" i="20"/>
  <c r="I385" i="20"/>
  <c r="J90" i="21"/>
  <c r="I200" i="20"/>
  <c r="I76" i="21"/>
  <c r="J12" i="22"/>
  <c r="I24" i="20"/>
  <c r="J5" i="21"/>
  <c r="I189" i="20"/>
  <c r="I102" i="20"/>
  <c r="I108" i="21"/>
  <c r="J111" i="21"/>
  <c r="I245" i="20"/>
  <c r="I73" i="21"/>
  <c r="I475" i="20"/>
  <c r="I248" i="20"/>
  <c r="I44" i="22"/>
  <c r="J25" i="21"/>
  <c r="I313" i="20"/>
  <c r="I165" i="20"/>
  <c r="I138" i="20"/>
  <c r="I39" i="22"/>
  <c r="I261" i="20"/>
  <c r="I12" i="20"/>
  <c r="I86" i="20"/>
  <c r="I352" i="20"/>
  <c r="I92" i="20"/>
  <c r="I552" i="20"/>
  <c r="I584" i="20"/>
  <c r="I74" i="21"/>
  <c r="J163" i="21"/>
  <c r="I327" i="20"/>
  <c r="I22" i="22"/>
  <c r="I550" i="20"/>
  <c r="I107" i="20"/>
  <c r="I82" i="20"/>
  <c r="J94" i="21"/>
  <c r="J86" i="21"/>
  <c r="I292" i="20"/>
  <c r="I36" i="21"/>
  <c r="I444" i="20"/>
  <c r="I300" i="20"/>
  <c r="I34" i="22"/>
  <c r="I77" i="21"/>
  <c r="I135" i="20"/>
  <c r="I104" i="20"/>
  <c r="I388" i="20"/>
  <c r="I154" i="20"/>
  <c r="I2" i="21"/>
  <c r="I507" i="20"/>
  <c r="J51" i="22"/>
  <c r="I376" i="20"/>
  <c r="I315" i="20"/>
  <c r="J149" i="21"/>
  <c r="I85" i="20"/>
  <c r="J88" i="21"/>
  <c r="J37" i="22"/>
  <c r="J11" i="21"/>
  <c r="J48" i="22"/>
  <c r="I7" i="22"/>
  <c r="I29" i="20"/>
  <c r="I155" i="20"/>
  <c r="I228" i="20"/>
  <c r="I21" i="21"/>
  <c r="I365" i="20"/>
  <c r="I224" i="20"/>
  <c r="I498" i="20"/>
  <c r="J36" i="22"/>
  <c r="I181" i="20"/>
  <c r="I42" i="21"/>
  <c r="I410" i="20"/>
  <c r="I19" i="22"/>
  <c r="J112" i="21"/>
  <c r="I18" i="22"/>
  <c r="J20" i="22"/>
  <c r="I91" i="21"/>
  <c r="I152" i="20"/>
  <c r="I99" i="20"/>
  <c r="J13" i="21"/>
  <c r="I72" i="20"/>
  <c r="I169" i="21"/>
  <c r="I98" i="20"/>
  <c r="I67" i="20"/>
  <c r="J4" i="22"/>
  <c r="I286" i="20"/>
  <c r="I329" i="20"/>
  <c r="J28" i="22"/>
  <c r="I246" i="20"/>
  <c r="I88" i="20"/>
  <c r="J9" i="22"/>
  <c r="I546" i="20"/>
  <c r="J10" i="22"/>
  <c r="I575" i="20"/>
  <c r="I349" i="20"/>
  <c r="J42" i="22"/>
  <c r="I508" i="20"/>
  <c r="I29" i="21"/>
  <c r="I36" i="20"/>
  <c r="J128" i="21"/>
  <c r="I121" i="20"/>
  <c r="I381" i="20"/>
  <c r="I62" i="20"/>
  <c r="I97" i="21"/>
  <c r="I515" i="20"/>
  <c r="I280" i="20"/>
  <c r="I26" i="20"/>
  <c r="J77" i="21"/>
  <c r="J95" i="21"/>
  <c r="J83" i="21"/>
  <c r="J8" i="22"/>
  <c r="I289" i="20"/>
  <c r="I173" i="20"/>
  <c r="I50" i="22"/>
  <c r="I366" i="20"/>
  <c r="I317" i="20"/>
  <c r="J6" i="22"/>
  <c r="I104" i="21"/>
  <c r="I96" i="21"/>
  <c r="I463" i="20"/>
  <c r="I112" i="21"/>
  <c r="I81" i="21"/>
  <c r="J52" i="22"/>
  <c r="I486" i="20"/>
  <c r="I532" i="20"/>
  <c r="I305" i="20"/>
  <c r="I131" i="20"/>
  <c r="I218" i="20"/>
  <c r="J59" i="22"/>
  <c r="I84" i="20"/>
  <c r="I396" i="20"/>
  <c r="I351" i="20"/>
  <c r="I460" i="20"/>
  <c r="I133" i="20"/>
  <c r="I250" i="20"/>
  <c r="I427" i="20"/>
  <c r="I425" i="20"/>
  <c r="I310" i="20"/>
  <c r="I477" i="20"/>
  <c r="I375" i="20"/>
  <c r="J129" i="21"/>
  <c r="I24" i="21"/>
  <c r="I182" i="20"/>
  <c r="J14" i="21"/>
  <c r="I320" i="20"/>
  <c r="J108" i="21"/>
  <c r="J57" i="21"/>
  <c r="J160" i="21"/>
  <c r="I198" i="20"/>
  <c r="I412" i="20"/>
  <c r="J4" i="21"/>
  <c r="I123" i="21"/>
  <c r="I28" i="22"/>
  <c r="I476" i="20"/>
  <c r="J22" i="21"/>
  <c r="I170" i="20"/>
  <c r="I61" i="20"/>
  <c r="I118" i="21"/>
  <c r="I78" i="20"/>
  <c r="J44" i="22"/>
  <c r="I581" i="20"/>
  <c r="I169" i="20"/>
  <c r="I28" i="20"/>
  <c r="I544" i="20"/>
  <c r="I265" i="20"/>
  <c r="J17" i="22"/>
  <c r="I57" i="22"/>
  <c r="I115" i="20"/>
  <c r="J37" i="21"/>
  <c r="I186" i="20"/>
  <c r="I95" i="21"/>
  <c r="I372" i="20"/>
  <c r="J23" i="22"/>
  <c r="I275" i="20"/>
  <c r="I126" i="20"/>
  <c r="I43" i="22"/>
  <c r="I231" i="20"/>
  <c r="I90" i="20"/>
  <c r="J53" i="22"/>
  <c r="I50" i="21"/>
  <c r="I541" i="20"/>
  <c r="I324" i="20"/>
  <c r="J60" i="22"/>
  <c r="I461" i="20"/>
  <c r="J56" i="22"/>
  <c r="I93" i="21"/>
  <c r="I529" i="20"/>
  <c r="J98" i="21"/>
  <c r="I56" i="22"/>
  <c r="I296" i="20"/>
  <c r="I571" i="20"/>
  <c r="I150" i="20"/>
  <c r="I9" i="22"/>
  <c r="I392" i="20"/>
  <c r="I510" i="20"/>
  <c r="I142" i="21"/>
  <c r="I454" i="20"/>
  <c r="J3" i="22"/>
  <c r="I129" i="20"/>
  <c r="I314" i="20"/>
  <c r="J3" i="21"/>
  <c r="J114" i="21"/>
  <c r="I19" i="20"/>
  <c r="I55" i="20"/>
  <c r="I415" i="20"/>
  <c r="I10" i="22"/>
  <c r="I153" i="20"/>
  <c r="J97" i="21"/>
  <c r="I34" i="21"/>
  <c r="I24" i="22"/>
  <c r="I577" i="20"/>
  <c r="J9" i="21"/>
  <c r="I278" i="20"/>
  <c r="J123" i="21"/>
  <c r="J5" i="22"/>
  <c r="I489" i="20"/>
  <c r="J41" i="22"/>
  <c r="I528" i="20"/>
  <c r="I65" i="21"/>
  <c r="J54" i="22"/>
  <c r="J38" i="21"/>
  <c r="I383" i="20"/>
  <c r="I132" i="20"/>
  <c r="I13" i="20"/>
  <c r="I57" i="21"/>
  <c r="I491" i="20"/>
  <c r="I111" i="20"/>
  <c r="I123" i="20"/>
  <c r="I408" i="20"/>
  <c r="I553" i="20"/>
  <c r="I537" i="20"/>
  <c r="I158" i="20"/>
  <c r="I451" i="20"/>
  <c r="J43" i="22"/>
  <c r="I499" i="20"/>
  <c r="J62" i="22"/>
  <c r="I16" i="20"/>
  <c r="I184" i="20"/>
  <c r="I121" i="21"/>
  <c r="I513" i="20"/>
  <c r="I119" i="21"/>
  <c r="J47" i="22"/>
  <c r="I160" i="20"/>
  <c r="I38" i="21"/>
  <c r="I284" i="20"/>
  <c r="I6" i="20"/>
  <c r="I26" i="22"/>
  <c r="I219" i="20"/>
  <c r="I466" i="20"/>
  <c r="I139" i="20"/>
  <c r="J58" i="21"/>
  <c r="J117" i="21"/>
  <c r="J10" i="21"/>
  <c r="J32" i="22"/>
  <c r="I573" i="20"/>
  <c r="I531" i="20"/>
  <c r="I16" i="22"/>
  <c r="I6" i="21"/>
  <c r="I386" i="20"/>
  <c r="J143" i="21"/>
  <c r="I82" i="21"/>
  <c r="I276" i="20"/>
  <c r="I360" i="20"/>
  <c r="I397" i="20"/>
  <c r="I293" i="20"/>
  <c r="I33" i="22"/>
  <c r="I482" i="20"/>
  <c r="I516" i="20"/>
  <c r="I229" i="20"/>
  <c r="I32" i="21"/>
  <c r="J93" i="21"/>
  <c r="I367" i="20"/>
  <c r="I273" i="20"/>
  <c r="I435" i="20"/>
  <c r="I30" i="21"/>
  <c r="I215" i="20"/>
  <c r="I113" i="20"/>
  <c r="I84" i="21"/>
  <c r="I3" i="20"/>
  <c r="I100" i="20"/>
  <c r="I213" i="20"/>
  <c r="I270" i="20"/>
  <c r="I11" i="22"/>
  <c r="I232" i="20"/>
  <c r="I263" i="20"/>
  <c r="J36" i="21"/>
  <c r="I306" i="20"/>
  <c r="I547" i="20"/>
  <c r="I125" i="20"/>
  <c r="I142" i="20"/>
  <c r="I37" i="20"/>
  <c r="I156" i="20"/>
  <c r="I456" i="20"/>
  <c r="I394" i="20"/>
  <c r="I311" i="20"/>
  <c r="I89" i="21"/>
  <c r="I103" i="21"/>
  <c r="I187" i="20"/>
  <c r="J78" i="21"/>
  <c r="I29" i="22"/>
  <c r="I469" i="20"/>
  <c r="I304" i="20"/>
  <c r="I42" i="22"/>
  <c r="I58" i="20"/>
  <c r="I490" i="20"/>
  <c r="J168" i="21"/>
  <c r="J105" i="21"/>
  <c r="I297" i="20"/>
  <c r="I418" i="20"/>
  <c r="I308" i="20"/>
  <c r="I14" i="21"/>
  <c r="I268" i="20"/>
  <c r="I41" i="20"/>
  <c r="I244" i="20"/>
  <c r="I140" i="20"/>
  <c r="I442" i="20"/>
  <c r="I274" i="20"/>
  <c r="I443" i="20"/>
  <c r="I39" i="20"/>
  <c r="I205" i="20"/>
  <c r="J31" i="22"/>
  <c r="I136" i="20"/>
  <c r="I432" i="20"/>
  <c r="I139" i="21"/>
  <c r="I359" i="20"/>
  <c r="I361" i="20"/>
  <c r="I203" i="20"/>
  <c r="I44" i="20"/>
  <c r="I524" i="20"/>
  <c r="I260" i="20"/>
  <c r="I434" i="20"/>
  <c r="I447" i="20"/>
  <c r="I430" i="20"/>
  <c r="I487" i="20"/>
  <c r="J27" i="22"/>
  <c r="I500" i="20"/>
  <c r="J122" i="21"/>
  <c r="I277" i="20"/>
  <c r="I22" i="20"/>
  <c r="I253" i="20"/>
  <c r="I128" i="21"/>
  <c r="J34" i="22"/>
  <c r="I251" i="20"/>
  <c r="J96" i="21"/>
  <c r="I42" i="20"/>
  <c r="I117" i="20"/>
  <c r="I197" i="20"/>
  <c r="I395" i="20"/>
  <c r="I400" i="20"/>
  <c r="I127" i="21"/>
  <c r="I5" i="22"/>
  <c r="I216" i="20"/>
  <c r="J104" i="21"/>
  <c r="I52" i="20"/>
  <c r="I18" i="21"/>
  <c r="I414" i="20"/>
  <c r="I505" i="20"/>
  <c r="I56" i="20"/>
  <c r="I36" i="22"/>
  <c r="I17" i="21"/>
  <c r="I17" i="20"/>
  <c r="I12" i="22"/>
  <c r="J102" i="21"/>
  <c r="J74" i="21"/>
  <c r="I130" i="20"/>
  <c r="I363" i="20"/>
  <c r="J79" i="21"/>
  <c r="I457" i="20"/>
  <c r="I94" i="20"/>
  <c r="I191" i="20"/>
  <c r="I23" i="22"/>
  <c r="I440" i="20"/>
  <c r="I214" i="20"/>
  <c r="I357" i="20"/>
  <c r="I44" i="21"/>
  <c r="I417" i="20"/>
  <c r="I568" i="20"/>
  <c r="J49" i="22"/>
  <c r="I241" i="20"/>
  <c r="I64" i="21"/>
  <c r="I462" i="20"/>
  <c r="I333" i="20"/>
  <c r="I105" i="21"/>
  <c r="I122" i="21"/>
  <c r="I105" i="20"/>
  <c r="I61" i="22"/>
  <c r="I426" i="20"/>
  <c r="I483" i="20"/>
  <c r="I96" i="20"/>
  <c r="I511" i="20"/>
  <c r="I201" i="20"/>
  <c r="I353" i="20"/>
  <c r="J29" i="22"/>
  <c r="I25" i="22"/>
  <c r="I484" i="20"/>
  <c r="I137" i="20"/>
  <c r="I266" i="20"/>
  <c r="I423" i="20"/>
  <c r="I518" i="20"/>
  <c r="I464" i="20"/>
  <c r="I240" i="20"/>
  <c r="I492" i="20"/>
  <c r="I120" i="21"/>
  <c r="I242" i="20"/>
  <c r="I540" i="20"/>
  <c r="I180" i="20"/>
  <c r="I119" i="20"/>
  <c r="I3" i="22"/>
  <c r="I62" i="22"/>
  <c r="J41" i="21"/>
  <c r="I405" i="20"/>
  <c r="I5" i="20"/>
  <c r="I40" i="22"/>
  <c r="I60" i="22"/>
  <c r="I453" i="20"/>
  <c r="I7" i="20"/>
  <c r="I288" i="20"/>
  <c r="I342" i="20"/>
  <c r="I267" i="20"/>
  <c r="I65" i="20"/>
  <c r="I495" i="20"/>
  <c r="I222" i="20"/>
  <c r="I72" i="21"/>
  <c r="I252" i="20"/>
  <c r="I551" i="20"/>
  <c r="I208" i="20"/>
  <c r="I321" i="20"/>
  <c r="I474" i="20"/>
  <c r="I496" i="20"/>
  <c r="I43" i="20"/>
  <c r="I103" i="20"/>
  <c r="I31" i="20"/>
  <c r="I45" i="20"/>
  <c r="I13" i="22"/>
  <c r="I39" i="21"/>
  <c r="I272" i="20"/>
  <c r="I211" i="20"/>
  <c r="I535" i="20"/>
  <c r="J64" i="21"/>
  <c r="I391" i="20"/>
  <c r="J125" i="21"/>
  <c r="I243" i="20"/>
  <c r="J127" i="21"/>
  <c r="I331" i="20"/>
  <c r="I290" i="20"/>
  <c r="I424" i="20"/>
  <c r="I312" i="20"/>
  <c r="I37" i="22"/>
  <c r="I493" i="20"/>
  <c r="J142" i="21"/>
  <c r="J55" i="22"/>
  <c r="I206" i="20"/>
  <c r="I536" i="20"/>
  <c r="I564" i="20"/>
  <c r="J85" i="21"/>
  <c r="I159" i="20"/>
  <c r="I204" i="20"/>
  <c r="J67" i="21"/>
  <c r="I88" i="21"/>
  <c r="I32" i="22"/>
  <c r="I399" i="20"/>
  <c r="I279" i="20"/>
  <c r="I122" i="20"/>
  <c r="I37" i="21"/>
  <c r="I343" i="20"/>
  <c r="I470" i="20"/>
  <c r="I8" i="20"/>
  <c r="I23" i="21"/>
  <c r="I318" i="20"/>
  <c r="I38" i="22"/>
  <c r="I66" i="21"/>
  <c r="J11" i="22"/>
  <c r="J84" i="21"/>
  <c r="I27" i="21"/>
  <c r="I285" i="20"/>
  <c r="I455" i="20"/>
  <c r="I146" i="20"/>
  <c r="I124" i="21"/>
  <c r="I22" i="21"/>
  <c r="I519" i="20"/>
  <c r="J33" i="21"/>
  <c r="I176" i="20"/>
  <c r="I20" i="22"/>
  <c r="I514" i="20"/>
  <c r="J50" i="22"/>
  <c r="I291" i="20"/>
  <c r="I298" i="20"/>
  <c r="I14" i="20"/>
  <c r="I157" i="20"/>
  <c r="I91" i="20"/>
  <c r="J66" i="21"/>
  <c r="I379" i="20"/>
  <c r="I411" i="20"/>
  <c r="I8" i="21"/>
  <c r="I106" i="20"/>
  <c r="I264" i="20"/>
  <c r="I517" i="20"/>
  <c r="I258" i="20"/>
  <c r="I555" i="20"/>
  <c r="I207" i="20"/>
  <c r="I86" i="21"/>
  <c r="J26" i="21"/>
  <c r="I14" i="22"/>
  <c r="I194" i="20"/>
  <c r="I46" i="22"/>
  <c r="I79" i="20"/>
  <c r="I102" i="21"/>
  <c r="I210" i="20"/>
  <c r="J15" i="21"/>
  <c r="J169" i="21"/>
  <c r="J33" i="22"/>
  <c r="I344" i="20"/>
  <c r="I67" i="21"/>
  <c r="I202" i="20"/>
  <c r="J103" i="21"/>
  <c r="I4" i="22"/>
  <c r="I256" i="20"/>
  <c r="I580" i="20"/>
  <c r="J50" i="21"/>
  <c r="I15" i="20"/>
  <c r="I148" i="20"/>
  <c r="J61" i="22"/>
  <c r="I115" i="21"/>
  <c r="J18" i="21"/>
  <c r="I30" i="22"/>
  <c r="I70" i="21"/>
  <c r="I582" i="20"/>
  <c r="I549" i="20"/>
  <c r="I47" i="22"/>
  <c r="I465" i="20"/>
  <c r="I73" i="20"/>
  <c r="J6" i="21"/>
  <c r="I262" i="20"/>
  <c r="I87" i="21"/>
  <c r="I27" i="20"/>
  <c r="I166" i="20"/>
  <c r="I657" i="20"/>
  <c r="I303" i="20"/>
  <c r="J30" i="21"/>
  <c r="I34" i="20"/>
  <c r="J43" i="21"/>
  <c r="I114" i="21"/>
  <c r="I100" i="21"/>
  <c r="I521" i="20"/>
  <c r="I533" i="20"/>
  <c r="I53" i="20"/>
  <c r="I38" i="20"/>
  <c r="I330" i="20"/>
  <c r="I227" i="20"/>
  <c r="I68" i="20"/>
  <c r="I141" i="20"/>
  <c r="I106" i="21"/>
  <c r="I76" i="20"/>
  <c r="I83" i="21"/>
  <c r="J15" i="22"/>
  <c r="J82" i="21"/>
  <c r="I149" i="21"/>
  <c r="I479" i="20"/>
  <c r="J23" i="21"/>
  <c r="I59" i="21"/>
  <c r="J14" i="22"/>
  <c r="I350" i="20"/>
  <c r="I562" i="20"/>
  <c r="I437" i="20"/>
  <c r="I419" i="20"/>
  <c r="J24" i="22"/>
  <c r="I239" i="20"/>
  <c r="I472" i="20"/>
  <c r="I364" i="20"/>
  <c r="I522" i="20"/>
  <c r="I162" i="20"/>
  <c r="I50" i="20"/>
  <c r="I160" i="21"/>
  <c r="J46" i="22"/>
  <c r="I548" i="20"/>
  <c r="I177" i="20"/>
  <c r="I335" i="20"/>
  <c r="I497" i="20"/>
  <c r="I6" i="22"/>
  <c r="I168" i="21"/>
  <c r="I271" i="20"/>
  <c r="I40" i="20"/>
  <c r="I478" i="20"/>
  <c r="I66" i="20"/>
  <c r="J80" i="21"/>
  <c r="J59" i="21"/>
  <c r="I380" i="20"/>
  <c r="I43" i="21"/>
  <c r="I59" i="22"/>
  <c r="I120" i="20"/>
  <c r="I452" i="20"/>
  <c r="J124" i="21"/>
  <c r="I175" i="20"/>
  <c r="J22" i="22"/>
  <c r="J121" i="21"/>
  <c r="I545" i="20"/>
  <c r="I565" i="20"/>
  <c r="I116" i="20"/>
  <c r="J24" i="21"/>
  <c r="I179" i="20"/>
  <c r="J54" i="21"/>
  <c r="I20" i="20"/>
  <c r="I147" i="20"/>
  <c r="I98" i="21"/>
  <c r="I16" i="21"/>
  <c r="I406" i="20"/>
  <c r="I325" i="20"/>
  <c r="I12" i="21"/>
  <c r="I389" i="20"/>
  <c r="I316" i="20"/>
  <c r="I110" i="20"/>
  <c r="J16" i="21"/>
  <c r="J45" i="22"/>
  <c r="I35" i="22"/>
  <c r="I341" i="20"/>
  <c r="I374" i="20"/>
  <c r="I557" i="20"/>
  <c r="I172" i="20"/>
  <c r="I323" i="20"/>
  <c r="I127" i="20"/>
  <c r="J38" i="22"/>
  <c r="I57" i="20"/>
  <c r="I338" i="20"/>
  <c r="I309" i="20"/>
  <c r="I281" i="20"/>
  <c r="I138" i="21"/>
  <c r="J109" i="21"/>
  <c r="I113" i="21"/>
  <c r="I21" i="20"/>
  <c r="J26" i="22"/>
  <c r="I2" i="20"/>
  <c r="I421" i="20"/>
  <c r="I387" i="20"/>
  <c r="I49" i="20"/>
  <c r="I51" i="22"/>
  <c r="I134" i="20"/>
  <c r="J32" i="21"/>
  <c r="I114" i="20"/>
  <c r="I348" i="20"/>
  <c r="I407" i="20"/>
  <c r="I401" i="20"/>
  <c r="I3" i="21"/>
  <c r="I61" i="21"/>
  <c r="J16" i="22"/>
  <c r="I149" i="20"/>
  <c r="I85" i="21"/>
  <c r="J25" i="22"/>
  <c r="J7" i="22"/>
  <c r="I520" i="20"/>
  <c r="I58" i="21"/>
  <c r="I259" i="20"/>
  <c r="I295" i="20"/>
  <c r="I236" i="20"/>
  <c r="I10" i="21"/>
  <c r="I339" i="20"/>
  <c r="I92" i="21"/>
  <c r="I506" i="20"/>
  <c r="I332" i="20"/>
  <c r="I237" i="20"/>
  <c r="I441" i="20"/>
  <c r="I193" i="20"/>
  <c r="J115" i="21"/>
  <c r="J61" i="21"/>
  <c r="I299" i="20"/>
  <c r="J113" i="21"/>
  <c r="I69" i="20"/>
  <c r="J65" i="21"/>
  <c r="I83" i="20"/>
  <c r="I78" i="21"/>
  <c r="I8" i="22"/>
  <c r="J40" i="22"/>
  <c r="I512" i="20"/>
  <c r="I556" i="20"/>
  <c r="I485" i="20"/>
  <c r="I168" i="20"/>
  <c r="I382" i="20"/>
  <c r="I4" i="20"/>
  <c r="I526" i="20"/>
  <c r="I13" i="21"/>
  <c r="I223" i="20"/>
  <c r="I108" i="20"/>
  <c r="I93" i="20"/>
  <c r="I109" i="21"/>
  <c r="I51" i="20"/>
  <c r="I25" i="20"/>
  <c r="I125" i="21"/>
  <c r="I473" i="20"/>
  <c r="I230" i="20"/>
  <c r="I144" i="20"/>
  <c r="J118" i="21"/>
  <c r="I560" i="20"/>
  <c r="I233" i="20"/>
  <c r="J19" i="22"/>
  <c r="J39" i="22"/>
  <c r="I212" i="20"/>
  <c r="I118" i="20"/>
  <c r="I10" i="20"/>
  <c r="I494" i="20"/>
  <c r="I54" i="20"/>
  <c r="I322" i="20"/>
  <c r="I413" i="20"/>
  <c r="J12" i="21"/>
  <c r="I90" i="21"/>
  <c r="I302" i="20"/>
  <c r="I111" i="21"/>
  <c r="I26" i="21"/>
  <c r="I163" i="21"/>
  <c r="I226" i="20"/>
  <c r="I9" i="20"/>
  <c r="J29" i="21"/>
  <c r="I561" i="20"/>
  <c r="I449" i="20"/>
  <c r="I80" i="20"/>
  <c r="J13" i="22"/>
  <c r="I190" i="20"/>
  <c r="I445" i="20"/>
  <c r="I89" i="20"/>
  <c r="J30" i="22"/>
  <c r="I283" i="20"/>
  <c r="I468" i="20"/>
  <c r="I326" i="20"/>
  <c r="I2" i="22"/>
  <c r="I53" i="22"/>
  <c r="I502" i="20"/>
  <c r="I220" i="20"/>
  <c r="I371" i="20"/>
  <c r="J18" i="22"/>
  <c r="I151" i="20"/>
  <c r="I431" i="20"/>
  <c r="I183" i="20"/>
  <c r="I188" i="20"/>
  <c r="I542" i="20"/>
  <c r="I436" i="20"/>
  <c r="I164" i="20"/>
  <c r="J73" i="21"/>
  <c r="I347" i="20"/>
  <c r="I393" i="20"/>
  <c r="I574" i="20"/>
  <c r="I95" i="20"/>
  <c r="J7" i="21"/>
  <c r="I101" i="20"/>
  <c r="I80" i="21"/>
  <c r="I59" i="20"/>
  <c r="I504" i="20"/>
  <c r="J81" i="21"/>
  <c r="I337" i="20"/>
  <c r="I30" i="20"/>
  <c r="I7" i="21"/>
  <c r="I579" i="20"/>
  <c r="I340" i="20"/>
  <c r="I238" i="20"/>
  <c r="J76" i="21"/>
  <c r="I87" i="20"/>
  <c r="I420" i="20"/>
  <c r="J21" i="21"/>
  <c r="J120" i="21"/>
  <c r="J17" i="21"/>
  <c r="I18" i="20"/>
  <c r="J44" i="21"/>
  <c r="I569" i="20"/>
  <c r="I439" i="20"/>
  <c r="I354" i="20"/>
  <c r="I377" i="20"/>
  <c r="J27" i="21"/>
  <c r="I112" i="20"/>
  <c r="I390" i="20"/>
  <c r="I567" i="20"/>
  <c r="I301" i="20"/>
  <c r="J57" i="22"/>
  <c r="I221" i="20"/>
  <c r="I358" i="20"/>
  <c r="I402" i="20"/>
  <c r="I398" i="20"/>
  <c r="J91" i="21"/>
  <c r="I269" i="20"/>
  <c r="I23" i="20"/>
  <c r="I356" i="20"/>
  <c r="I403" i="20"/>
  <c r="I458" i="20"/>
  <c r="J100" i="21"/>
  <c r="I31" i="22"/>
  <c r="I4" i="21"/>
  <c r="I433" i="20"/>
  <c r="I11" i="21"/>
  <c r="X704" i="15"/>
  <c r="V704" i="15"/>
  <c r="D704" i="15"/>
  <c r="U704" i="15"/>
  <c r="T704" i="15"/>
  <c r="W704" i="15"/>
  <c r="T688" i="15"/>
  <c r="W688" i="15"/>
  <c r="U688" i="15"/>
  <c r="D688" i="15"/>
  <c r="X688" i="15"/>
  <c r="V688" i="15"/>
  <c r="X672" i="15"/>
  <c r="W672" i="15"/>
  <c r="T672" i="15"/>
  <c r="V672" i="15"/>
  <c r="D672" i="15"/>
  <c r="U672" i="15"/>
  <c r="T656" i="15"/>
  <c r="D656" i="15"/>
  <c r="U656" i="15"/>
  <c r="V656" i="15"/>
  <c r="W656" i="15"/>
  <c r="X656" i="15"/>
  <c r="I143" i="21"/>
  <c r="I428" i="20"/>
  <c r="I234" i="20"/>
  <c r="D143" i="15"/>
  <c r="D557" i="15"/>
  <c r="I32" i="20"/>
  <c r="T93" i="15"/>
  <c r="I345" i="20"/>
  <c r="J20" i="21"/>
  <c r="U239" i="15"/>
  <c r="D170" i="15"/>
  <c r="I328" i="20"/>
  <c r="T125" i="15"/>
  <c r="I5" i="21"/>
  <c r="I171" i="20"/>
  <c r="T303" i="15"/>
  <c r="W250" i="15"/>
  <c r="I145" i="20"/>
  <c r="D269" i="15"/>
  <c r="I60" i="20"/>
  <c r="I534" i="20"/>
  <c r="V335" i="15"/>
  <c r="X394" i="15"/>
  <c r="D644" i="15"/>
  <c r="T644" i="15"/>
  <c r="W644" i="15"/>
  <c r="U644" i="15"/>
  <c r="V644" i="15"/>
  <c r="U628" i="15"/>
  <c r="D628" i="15"/>
  <c r="T628" i="15"/>
  <c r="X628" i="15"/>
  <c r="W628" i="15"/>
  <c r="V628" i="15"/>
  <c r="U612" i="15"/>
  <c r="V612" i="15"/>
  <c r="W612" i="15"/>
  <c r="D612" i="15"/>
  <c r="X612" i="15"/>
  <c r="V596" i="15"/>
  <c r="T596" i="15"/>
  <c r="X596" i="15"/>
  <c r="D596" i="15"/>
  <c r="W596" i="15"/>
  <c r="U596" i="15"/>
  <c r="T580" i="15"/>
  <c r="W580" i="15"/>
  <c r="U580" i="15"/>
  <c r="X580" i="15"/>
  <c r="V580" i="15"/>
  <c r="W564" i="15"/>
  <c r="V564" i="15"/>
  <c r="X564" i="15"/>
  <c r="T564" i="15"/>
  <c r="D564" i="15"/>
  <c r="U564" i="15"/>
  <c r="U548" i="15"/>
  <c r="W548" i="15"/>
  <c r="V548" i="15"/>
  <c r="D548" i="15"/>
  <c r="X548" i="15"/>
  <c r="T548" i="15"/>
  <c r="T532" i="15"/>
  <c r="V532" i="15"/>
  <c r="D532" i="15"/>
  <c r="W532" i="15"/>
  <c r="X532" i="15"/>
  <c r="U532" i="15"/>
  <c r="D516" i="15"/>
  <c r="W516" i="15"/>
  <c r="U516" i="15"/>
  <c r="T516" i="15"/>
  <c r="V516" i="15"/>
  <c r="X516" i="15"/>
  <c r="D500" i="15"/>
  <c r="V500" i="15"/>
  <c r="X500" i="15"/>
  <c r="U500" i="15"/>
  <c r="T500" i="15"/>
  <c r="W500" i="15"/>
  <c r="U484" i="15"/>
  <c r="X484" i="15"/>
  <c r="D484" i="15"/>
  <c r="W484" i="15"/>
  <c r="V484" i="15"/>
  <c r="T484" i="15"/>
  <c r="X468" i="15"/>
  <c r="W468" i="15"/>
  <c r="U468" i="15"/>
  <c r="D468" i="15"/>
  <c r="T468" i="15"/>
  <c r="V452" i="15"/>
  <c r="W452" i="15"/>
  <c r="D452" i="15"/>
  <c r="U452" i="15"/>
  <c r="T452" i="15"/>
  <c r="X452" i="15"/>
  <c r="D436" i="15"/>
  <c r="W436" i="15"/>
  <c r="V436" i="15"/>
  <c r="X436" i="15"/>
  <c r="U436" i="15"/>
  <c r="T436" i="15"/>
  <c r="V420" i="15"/>
  <c r="T420" i="15"/>
  <c r="U420" i="15"/>
  <c r="W420" i="15"/>
  <c r="D420" i="15"/>
  <c r="X420" i="15"/>
  <c r="X404" i="15"/>
  <c r="U404" i="15"/>
  <c r="T404" i="15"/>
  <c r="D404" i="15"/>
  <c r="V404" i="15"/>
  <c r="W388" i="15"/>
  <c r="U388" i="15"/>
  <c r="V388" i="15"/>
  <c r="T388" i="15"/>
  <c r="X388" i="15"/>
  <c r="W372" i="15"/>
  <c r="D372" i="15"/>
  <c r="V372" i="15"/>
  <c r="U372" i="15"/>
  <c r="T372" i="15"/>
  <c r="X372" i="15"/>
  <c r="W356" i="15"/>
  <c r="D356" i="15"/>
  <c r="T356" i="15"/>
  <c r="V356" i="15"/>
  <c r="X356" i="15"/>
  <c r="U356" i="15"/>
  <c r="X340" i="15"/>
  <c r="T340" i="15"/>
  <c r="U340" i="15"/>
  <c r="W340" i="15"/>
  <c r="D340" i="15"/>
  <c r="T324" i="15"/>
  <c r="W324" i="15"/>
  <c r="X324" i="15"/>
  <c r="U324" i="15"/>
  <c r="W308" i="15"/>
  <c r="U308" i="15"/>
  <c r="D308" i="15"/>
  <c r="T308" i="15"/>
  <c r="V308" i="15"/>
  <c r="D292" i="15"/>
  <c r="T292" i="15"/>
  <c r="U292" i="15"/>
  <c r="X292" i="15"/>
  <c r="V292" i="15"/>
  <c r="X276" i="15"/>
  <c r="T276" i="15"/>
  <c r="D276" i="15"/>
  <c r="V276" i="15"/>
  <c r="U276" i="15"/>
  <c r="W276" i="15"/>
  <c r="X260" i="15"/>
  <c r="V260" i="15"/>
  <c r="W260" i="15"/>
  <c r="T260" i="15"/>
  <c r="D260" i="15"/>
  <c r="U260" i="15"/>
  <c r="V244" i="15"/>
  <c r="D244" i="15"/>
  <c r="U244" i="15"/>
  <c r="T244" i="15"/>
  <c r="X244" i="15"/>
  <c r="W244" i="15"/>
  <c r="X228" i="15"/>
  <c r="W228" i="15"/>
  <c r="T228" i="15"/>
  <c r="V228" i="15"/>
  <c r="U228" i="15"/>
  <c r="D228" i="15"/>
  <c r="T212" i="15"/>
  <c r="V212" i="15"/>
  <c r="D212" i="15"/>
  <c r="X212" i="15"/>
  <c r="U212" i="15"/>
  <c r="W212" i="15"/>
  <c r="X196" i="15"/>
  <c r="D196" i="15"/>
  <c r="W196" i="15"/>
  <c r="T196" i="15"/>
  <c r="V196" i="15"/>
  <c r="U196" i="15"/>
  <c r="D180" i="15"/>
  <c r="U180" i="15"/>
  <c r="X180" i="15"/>
  <c r="T180" i="15"/>
  <c r="W180" i="15"/>
  <c r="T164" i="15"/>
  <c r="W164" i="15"/>
  <c r="D164" i="15"/>
  <c r="V164" i="15"/>
  <c r="X164" i="15"/>
  <c r="U164" i="15"/>
  <c r="W148" i="15"/>
  <c r="X148" i="15"/>
  <c r="U148" i="15"/>
  <c r="V148" i="15"/>
  <c r="D148" i="15"/>
  <c r="X132" i="15"/>
  <c r="U132" i="15"/>
  <c r="W132" i="15"/>
  <c r="D132" i="15"/>
  <c r="T132" i="15"/>
  <c r="V132" i="15"/>
  <c r="T116" i="15"/>
  <c r="V116" i="15"/>
  <c r="W116" i="15"/>
  <c r="U116" i="15"/>
  <c r="D116" i="15"/>
  <c r="X116" i="15"/>
  <c r="T100" i="15"/>
  <c r="D100" i="15"/>
  <c r="X100" i="15"/>
  <c r="V100" i="15"/>
  <c r="W100" i="15"/>
  <c r="U100" i="15"/>
  <c r="W84" i="15"/>
  <c r="D84" i="15"/>
  <c r="U84" i="15"/>
  <c r="T84" i="15"/>
  <c r="X84" i="15"/>
  <c r="T68" i="15"/>
  <c r="U68" i="15"/>
  <c r="V68" i="15"/>
  <c r="X68" i="15"/>
  <c r="W68" i="15"/>
  <c r="V52" i="15"/>
  <c r="D52" i="15"/>
  <c r="U52" i="15"/>
  <c r="T52" i="15"/>
  <c r="X52" i="15"/>
  <c r="W52" i="15"/>
  <c r="D36" i="15"/>
  <c r="W36" i="15"/>
  <c r="T36" i="15"/>
  <c r="X36" i="15"/>
  <c r="U36" i="15"/>
  <c r="D20" i="15"/>
  <c r="X20" i="15"/>
  <c r="W20" i="15"/>
  <c r="T20" i="15"/>
  <c r="U20" i="15"/>
  <c r="V20" i="15"/>
  <c r="U4" i="15"/>
  <c r="V4" i="15"/>
  <c r="W4" i="15"/>
  <c r="T4" i="15"/>
  <c r="D4" i="15"/>
  <c r="X702" i="15"/>
  <c r="T702" i="15"/>
  <c r="D702" i="15"/>
  <c r="W702" i="15"/>
  <c r="U702" i="15"/>
  <c r="T686" i="15"/>
  <c r="V686" i="15"/>
  <c r="U686" i="15"/>
  <c r="X686" i="15"/>
  <c r="W686" i="15"/>
  <c r="D686" i="15"/>
  <c r="T670" i="15"/>
  <c r="V670" i="15"/>
  <c r="D670" i="15"/>
  <c r="U670" i="15"/>
  <c r="W670" i="15"/>
  <c r="X670" i="15"/>
  <c r="T654" i="15"/>
  <c r="W654" i="15"/>
  <c r="X654" i="15"/>
  <c r="U654" i="15"/>
  <c r="V654" i="15"/>
  <c r="D654" i="15"/>
  <c r="V324" i="15"/>
  <c r="V180" i="15"/>
  <c r="V631" i="15"/>
  <c r="W631" i="15"/>
  <c r="D631" i="15"/>
  <c r="U631" i="15"/>
  <c r="X631" i="15"/>
  <c r="T631" i="15"/>
  <c r="D615" i="15"/>
  <c r="U615" i="15"/>
  <c r="T615" i="15"/>
  <c r="X615" i="15"/>
  <c r="W615" i="15"/>
  <c r="V615" i="15"/>
  <c r="W599" i="15"/>
  <c r="V599" i="15"/>
  <c r="T599" i="15"/>
  <c r="U599" i="15"/>
  <c r="D599" i="15"/>
  <c r="V583" i="15"/>
  <c r="D583" i="15"/>
  <c r="U583" i="15"/>
  <c r="T583" i="15"/>
  <c r="W583" i="15"/>
  <c r="X583" i="15"/>
  <c r="T567" i="15"/>
  <c r="V567" i="15"/>
  <c r="D567" i="15"/>
  <c r="X567" i="15"/>
  <c r="W567" i="15"/>
  <c r="U567" i="15"/>
  <c r="V551" i="15"/>
  <c r="T551" i="15"/>
  <c r="W551" i="15"/>
  <c r="D551" i="15"/>
  <c r="U551" i="15"/>
  <c r="X551" i="15"/>
  <c r="D535" i="15"/>
  <c r="T535" i="15"/>
  <c r="X535" i="15"/>
  <c r="U535" i="15"/>
  <c r="V535" i="15"/>
  <c r="W535" i="15"/>
  <c r="V519" i="15"/>
  <c r="X519" i="15"/>
  <c r="D519" i="15"/>
  <c r="T519" i="15"/>
  <c r="U519" i="15"/>
  <c r="U503" i="15"/>
  <c r="T503" i="15"/>
  <c r="W503" i="15"/>
  <c r="D503" i="15"/>
  <c r="V503" i="15"/>
  <c r="U487" i="15"/>
  <c r="W487" i="15"/>
  <c r="D487" i="15"/>
  <c r="V487" i="15"/>
  <c r="W471" i="15"/>
  <c r="V471" i="15"/>
  <c r="X471" i="15"/>
  <c r="D471" i="15"/>
  <c r="T471" i="15"/>
  <c r="U471" i="15"/>
  <c r="W455" i="15"/>
  <c r="V455" i="15"/>
  <c r="D455" i="15"/>
  <c r="U455" i="15"/>
  <c r="X455" i="15"/>
  <c r="T455" i="15"/>
  <c r="T439" i="15"/>
  <c r="D439" i="15"/>
  <c r="X439" i="15"/>
  <c r="W439" i="15"/>
  <c r="V439" i="15"/>
  <c r="U439" i="15"/>
  <c r="W423" i="15"/>
  <c r="D423" i="15"/>
  <c r="T423" i="15"/>
  <c r="V423" i="15"/>
  <c r="U423" i="15"/>
  <c r="X423" i="15"/>
  <c r="T407" i="15"/>
  <c r="U407" i="15"/>
  <c r="V407" i="15"/>
  <c r="D407" i="15"/>
  <c r="W407" i="15"/>
  <c r="V391" i="15"/>
  <c r="T391" i="15"/>
  <c r="D391" i="15"/>
  <c r="X391" i="15"/>
  <c r="W391" i="15"/>
  <c r="W375" i="15"/>
  <c r="D375" i="15"/>
  <c r="V375" i="15"/>
  <c r="T375" i="15"/>
  <c r="X375" i="15"/>
  <c r="U375" i="15"/>
  <c r="W359" i="15"/>
  <c r="X359" i="15"/>
  <c r="T359" i="15"/>
  <c r="U359" i="15"/>
  <c r="V359" i="15"/>
  <c r="X343" i="15"/>
  <c r="W343" i="15"/>
  <c r="U343" i="15"/>
  <c r="V343" i="15"/>
  <c r="T343" i="15"/>
  <c r="D343" i="15"/>
  <c r="X327" i="15"/>
  <c r="U327" i="15"/>
  <c r="W327" i="15"/>
  <c r="D327" i="15"/>
  <c r="V327" i="15"/>
  <c r="D311" i="15"/>
  <c r="W311" i="15"/>
  <c r="X311" i="15"/>
  <c r="U311" i="15"/>
  <c r="V311" i="15"/>
  <c r="T311" i="15"/>
  <c r="D295" i="15"/>
  <c r="V295" i="15"/>
  <c r="X295" i="15"/>
  <c r="U295" i="15"/>
  <c r="W295" i="15"/>
  <c r="T295" i="15"/>
  <c r="T279" i="15"/>
  <c r="X279" i="15"/>
  <c r="W279" i="15"/>
  <c r="D279" i="15"/>
  <c r="U279" i="15"/>
  <c r="V279" i="15"/>
  <c r="D263" i="15"/>
  <c r="T263" i="15"/>
  <c r="V263" i="15"/>
  <c r="X263" i="15"/>
  <c r="W263" i="15"/>
  <c r="U263" i="15"/>
  <c r="W247" i="15"/>
  <c r="X247" i="15"/>
  <c r="T247" i="15"/>
  <c r="V247" i="15"/>
  <c r="D247" i="15"/>
  <c r="U247" i="15"/>
  <c r="V231" i="15"/>
  <c r="D231" i="15"/>
  <c r="U231" i="15"/>
  <c r="W231" i="15"/>
  <c r="T215" i="15"/>
  <c r="V215" i="15"/>
  <c r="U215" i="15"/>
  <c r="D215" i="15"/>
  <c r="X215" i="15"/>
  <c r="U199" i="15"/>
  <c r="T199" i="15"/>
  <c r="W199" i="15"/>
  <c r="V199" i="15"/>
  <c r="D199" i="15"/>
  <c r="V183" i="15"/>
  <c r="W183" i="15"/>
  <c r="X183" i="15"/>
  <c r="D183" i="15"/>
  <c r="U183" i="15"/>
  <c r="T183" i="15"/>
  <c r="U167" i="15"/>
  <c r="W167" i="15"/>
  <c r="V167" i="15"/>
  <c r="X167" i="15"/>
  <c r="T167" i="15"/>
  <c r="D167" i="15"/>
  <c r="V151" i="15"/>
  <c r="W151" i="15"/>
  <c r="U151" i="15"/>
  <c r="D151" i="15"/>
  <c r="X151" i="15"/>
  <c r="D135" i="15"/>
  <c r="U135" i="15"/>
  <c r="X135" i="15"/>
  <c r="W135" i="15"/>
  <c r="T135" i="15"/>
  <c r="V135" i="15"/>
  <c r="W119" i="15"/>
  <c r="U119" i="15"/>
  <c r="V119" i="15"/>
  <c r="T119" i="15"/>
  <c r="X119" i="15"/>
  <c r="D119" i="15"/>
  <c r="D103" i="15"/>
  <c r="W103" i="15"/>
  <c r="V103" i="15"/>
  <c r="X103" i="15"/>
  <c r="T103" i="15"/>
  <c r="T87" i="15"/>
  <c r="X87" i="15"/>
  <c r="V87" i="15"/>
  <c r="W87" i="15"/>
  <c r="D87" i="15"/>
  <c r="X71" i="15"/>
  <c r="V71" i="15"/>
  <c r="W71" i="15"/>
  <c r="T71" i="15"/>
  <c r="U71" i="15"/>
  <c r="U55" i="15"/>
  <c r="X55" i="15"/>
  <c r="D55" i="15"/>
  <c r="V55" i="15"/>
  <c r="W55" i="15"/>
  <c r="T55" i="15"/>
  <c r="U39" i="15"/>
  <c r="V39" i="15"/>
  <c r="D39" i="15"/>
  <c r="W39" i="15"/>
  <c r="T39" i="15"/>
  <c r="X39" i="15"/>
  <c r="T23" i="15"/>
  <c r="X23" i="15"/>
  <c r="V23" i="15"/>
  <c r="U23" i="15"/>
  <c r="D23" i="15"/>
  <c r="W23" i="15"/>
  <c r="W7" i="15"/>
  <c r="T7" i="15"/>
  <c r="D7" i="15"/>
  <c r="X7" i="15"/>
  <c r="U7" i="15"/>
  <c r="V7" i="15"/>
  <c r="W705" i="15"/>
  <c r="V705" i="15"/>
  <c r="X705" i="15"/>
  <c r="T705" i="15"/>
  <c r="U705" i="15"/>
  <c r="D705" i="15"/>
  <c r="D689" i="15"/>
  <c r="T689" i="15"/>
  <c r="X689" i="15"/>
  <c r="V689" i="15"/>
  <c r="D673" i="15"/>
  <c r="X673" i="15"/>
  <c r="V673" i="15"/>
  <c r="U673" i="15"/>
  <c r="W673" i="15"/>
  <c r="T673" i="15"/>
  <c r="W657" i="15"/>
  <c r="D657" i="15"/>
  <c r="U657" i="15"/>
  <c r="T657" i="15"/>
  <c r="X657" i="15"/>
  <c r="V657" i="15"/>
  <c r="V348" i="15"/>
  <c r="X636" i="15"/>
  <c r="W636" i="15"/>
  <c r="T636" i="15"/>
  <c r="V636" i="15"/>
  <c r="U620" i="15"/>
  <c r="D620" i="15"/>
  <c r="W620" i="15"/>
  <c r="T620" i="15"/>
  <c r="X620" i="15"/>
  <c r="V620" i="15"/>
  <c r="V604" i="15"/>
  <c r="X604" i="15"/>
  <c r="D604" i="15"/>
  <c r="U604" i="15"/>
  <c r="W604" i="15"/>
  <c r="T604" i="15"/>
  <c r="W588" i="15"/>
  <c r="U588" i="15"/>
  <c r="D588" i="15"/>
  <c r="X588" i="15"/>
  <c r="V588" i="15"/>
  <c r="U572" i="15"/>
  <c r="V572" i="15"/>
  <c r="D572" i="15"/>
  <c r="W572" i="15"/>
  <c r="X572" i="15"/>
  <c r="T572" i="15"/>
  <c r="V556" i="15"/>
  <c r="X556" i="15"/>
  <c r="W556" i="15"/>
  <c r="U556" i="15"/>
  <c r="T556" i="15"/>
  <c r="D556" i="15"/>
  <c r="U540" i="15"/>
  <c r="D540" i="15"/>
  <c r="W540" i="15"/>
  <c r="X540" i="15"/>
  <c r="T540" i="15"/>
  <c r="X524" i="15"/>
  <c r="V524" i="15"/>
  <c r="D524" i="15"/>
  <c r="W524" i="15"/>
  <c r="T524" i="15"/>
  <c r="D508" i="15"/>
  <c r="X508" i="15"/>
  <c r="U508" i="15"/>
  <c r="T508" i="15"/>
  <c r="V508" i="15"/>
  <c r="V492" i="15"/>
  <c r="W492" i="15"/>
  <c r="D492" i="15"/>
  <c r="U492" i="15"/>
  <c r="T492" i="15"/>
  <c r="X492" i="15"/>
  <c r="T476" i="15"/>
  <c r="W476" i="15"/>
  <c r="D476" i="15"/>
  <c r="V476" i="15"/>
  <c r="U476" i="15"/>
  <c r="X460" i="15"/>
  <c r="U460" i="15"/>
  <c r="T460" i="15"/>
  <c r="W460" i="15"/>
  <c r="V460" i="15"/>
  <c r="D460" i="15"/>
  <c r="W444" i="15"/>
  <c r="U444" i="15"/>
  <c r="V444" i="15"/>
  <c r="X444" i="15"/>
  <c r="D444" i="15"/>
  <c r="T444" i="15"/>
  <c r="W428" i="15"/>
  <c r="V428" i="15"/>
  <c r="X428" i="15"/>
  <c r="D428" i="15"/>
  <c r="U428" i="15"/>
  <c r="T428" i="15"/>
  <c r="T412" i="15"/>
  <c r="U412" i="15"/>
  <c r="V412" i="15"/>
  <c r="W412" i="15"/>
  <c r="D412" i="15"/>
  <c r="X396" i="15"/>
  <c r="W396" i="15"/>
  <c r="V396" i="15"/>
  <c r="T396" i="15"/>
  <c r="U396" i="15"/>
  <c r="D396" i="15"/>
  <c r="W380" i="15"/>
  <c r="X380" i="15"/>
  <c r="T380" i="15"/>
  <c r="D380" i="15"/>
  <c r="U380" i="15"/>
  <c r="U364" i="15"/>
  <c r="V364" i="15"/>
  <c r="T364" i="15"/>
  <c r="W364" i="15"/>
  <c r="X348" i="15"/>
  <c r="T348" i="15"/>
  <c r="W348" i="15"/>
  <c r="U332" i="15"/>
  <c r="X332" i="15"/>
  <c r="V332" i="15"/>
  <c r="D332" i="15"/>
  <c r="X316" i="15"/>
  <c r="D316" i="15"/>
  <c r="W316" i="15"/>
  <c r="U316" i="15"/>
  <c r="V316" i="15"/>
  <c r="V300" i="15"/>
  <c r="W300" i="15"/>
  <c r="X300" i="15"/>
  <c r="T300" i="15"/>
  <c r="U300" i="15"/>
  <c r="D300" i="15"/>
  <c r="V284" i="15"/>
  <c r="W284" i="15"/>
  <c r="U284" i="15"/>
  <c r="D284" i="15"/>
  <c r="T284" i="15"/>
  <c r="X284" i="15"/>
  <c r="X268" i="15"/>
  <c r="T268" i="15"/>
  <c r="D268" i="15"/>
  <c r="U268" i="15"/>
  <c r="V268" i="15"/>
  <c r="X252" i="15"/>
  <c r="U252" i="15"/>
  <c r="D252" i="15"/>
  <c r="W252" i="15"/>
  <c r="V252" i="15"/>
  <c r="T252" i="15"/>
  <c r="V236" i="15"/>
  <c r="T236" i="15"/>
  <c r="U236" i="15"/>
  <c r="D236" i="15"/>
  <c r="X236" i="15"/>
  <c r="W236" i="15"/>
  <c r="V220" i="15"/>
  <c r="D220" i="15"/>
  <c r="U220" i="15"/>
  <c r="X220" i="15"/>
  <c r="W220" i="15"/>
  <c r="W204" i="15"/>
  <c r="U204" i="15"/>
  <c r="T204" i="15"/>
  <c r="X204" i="15"/>
  <c r="D204" i="15"/>
  <c r="T188" i="15"/>
  <c r="D188" i="15"/>
  <c r="V188" i="15"/>
  <c r="X188" i="15"/>
  <c r="W188" i="15"/>
  <c r="U188" i="15"/>
  <c r="W172" i="15"/>
  <c r="V172" i="15"/>
  <c r="T172" i="15"/>
  <c r="D172" i="15"/>
  <c r="X172" i="15"/>
  <c r="U172" i="15"/>
  <c r="V156" i="15"/>
  <c r="W156" i="15"/>
  <c r="U156" i="15"/>
  <c r="D156" i="15"/>
  <c r="T156" i="15"/>
  <c r="X156" i="15"/>
  <c r="W140" i="15"/>
  <c r="X140" i="15"/>
  <c r="V140" i="15"/>
  <c r="U140" i="15"/>
  <c r="D124" i="15"/>
  <c r="W124" i="15"/>
  <c r="U124" i="15"/>
  <c r="X124" i="15"/>
  <c r="V124" i="15"/>
  <c r="W108" i="15"/>
  <c r="U108" i="15"/>
  <c r="D108" i="15"/>
  <c r="X108" i="15"/>
  <c r="T108" i="15"/>
  <c r="V92" i="15"/>
  <c r="U92" i="15"/>
  <c r="T92" i="15"/>
  <c r="W92" i="15"/>
  <c r="D92" i="15"/>
  <c r="X92" i="15"/>
  <c r="W76" i="15"/>
  <c r="V76" i="15"/>
  <c r="D76" i="15"/>
  <c r="U76" i="15"/>
  <c r="X76" i="15"/>
  <c r="X60" i="15"/>
  <c r="T60" i="15"/>
  <c r="D60" i="15"/>
  <c r="V60" i="15"/>
  <c r="W44" i="15"/>
  <c r="X44" i="15"/>
  <c r="U44" i="15"/>
  <c r="V44" i="15"/>
  <c r="T44" i="15"/>
  <c r="W28" i="15"/>
  <c r="U28" i="15"/>
  <c r="V28" i="15"/>
  <c r="X28" i="15"/>
  <c r="T12" i="15"/>
  <c r="X12" i="15"/>
  <c r="D12" i="15"/>
  <c r="W12" i="15"/>
  <c r="V12" i="15"/>
  <c r="U12" i="15"/>
  <c r="T652" i="15"/>
  <c r="U652" i="15"/>
  <c r="W652" i="15"/>
  <c r="X652" i="15"/>
  <c r="D652" i="15"/>
  <c r="V652" i="15"/>
  <c r="W694" i="15"/>
  <c r="V694" i="15"/>
  <c r="U694" i="15"/>
  <c r="D694" i="15"/>
  <c r="X694" i="15"/>
  <c r="V678" i="15"/>
  <c r="U678" i="15"/>
  <c r="W678" i="15"/>
  <c r="X678" i="15"/>
  <c r="T678" i="15"/>
  <c r="D678" i="15"/>
  <c r="U662" i="15"/>
  <c r="V662" i="15"/>
  <c r="D662" i="15"/>
  <c r="X662" i="15"/>
  <c r="W662" i="15"/>
  <c r="T662" i="15"/>
  <c r="J2" i="22"/>
  <c r="T76" i="15"/>
  <c r="T316" i="15"/>
  <c r="V540" i="15"/>
  <c r="W332" i="15"/>
  <c r="X640" i="15"/>
  <c r="T640" i="15"/>
  <c r="D640" i="15"/>
  <c r="W640" i="15"/>
  <c r="U640" i="15"/>
  <c r="W624" i="15"/>
  <c r="D624" i="15"/>
  <c r="V608" i="15"/>
  <c r="T608" i="15"/>
  <c r="U608" i="15"/>
  <c r="W608" i="15"/>
  <c r="D608" i="15"/>
  <c r="U592" i="15"/>
  <c r="W592" i="15"/>
  <c r="D592" i="15"/>
  <c r="V592" i="15"/>
  <c r="T592" i="15"/>
  <c r="X592" i="15"/>
  <c r="T576" i="15"/>
  <c r="V576" i="15"/>
  <c r="U576" i="15"/>
  <c r="D576" i="15"/>
  <c r="X576" i="15"/>
  <c r="X560" i="15"/>
  <c r="V560" i="15"/>
  <c r="D560" i="15"/>
  <c r="T560" i="15"/>
  <c r="W560" i="15"/>
  <c r="U560" i="15"/>
  <c r="U544" i="15"/>
  <c r="V544" i="15"/>
  <c r="T544" i="15"/>
  <c r="D544" i="15"/>
  <c r="D528" i="15"/>
  <c r="X528" i="15"/>
  <c r="U528" i="15"/>
  <c r="V528" i="15"/>
  <c r="W512" i="15"/>
  <c r="U512" i="15"/>
  <c r="T512" i="15"/>
  <c r="D496" i="15"/>
  <c r="X496" i="15"/>
  <c r="W496" i="15"/>
  <c r="T496" i="15"/>
  <c r="U496" i="15"/>
  <c r="D480" i="15"/>
  <c r="W480" i="15"/>
  <c r="T480" i="15"/>
  <c r="U464" i="15"/>
  <c r="V464" i="15"/>
  <c r="X464" i="15"/>
  <c r="T464" i="15"/>
  <c r="W464" i="15"/>
  <c r="T448" i="15"/>
  <c r="U448" i="15"/>
  <c r="D448" i="15"/>
  <c r="X448" i="15"/>
  <c r="V448" i="15"/>
  <c r="D432" i="15"/>
  <c r="T432" i="15"/>
  <c r="V432" i="15"/>
  <c r="D416" i="15"/>
  <c r="U416" i="15"/>
  <c r="T416" i="15"/>
  <c r="X416" i="15"/>
  <c r="W416" i="15"/>
  <c r="U400" i="15"/>
  <c r="X400" i="15"/>
  <c r="V400" i="15"/>
  <c r="T400" i="15"/>
  <c r="W400" i="15"/>
  <c r="U384" i="15"/>
  <c r="D384" i="15"/>
  <c r="X384" i="15"/>
  <c r="V384" i="15"/>
  <c r="W384" i="15"/>
  <c r="T384" i="15"/>
  <c r="D368" i="15"/>
  <c r="X368" i="15"/>
  <c r="U368" i="15"/>
  <c r="T352" i="15"/>
  <c r="X352" i="15"/>
  <c r="U352" i="15"/>
  <c r="V352" i="15"/>
  <c r="D352" i="15"/>
  <c r="W352" i="15"/>
  <c r="X336" i="15"/>
  <c r="V336" i="15"/>
  <c r="U336" i="15"/>
  <c r="T336" i="15"/>
  <c r="D336" i="15"/>
  <c r="V320" i="15"/>
  <c r="D320" i="15"/>
  <c r="U320" i="15"/>
  <c r="T320" i="15"/>
  <c r="X304" i="15"/>
  <c r="V304" i="15"/>
  <c r="T304" i="15"/>
  <c r="D304" i="15"/>
  <c r="D288" i="15"/>
  <c r="U288" i="15"/>
  <c r="T288" i="15"/>
  <c r="W288" i="15"/>
  <c r="X288" i="15"/>
  <c r="T272" i="15"/>
  <c r="U272" i="15"/>
  <c r="D272" i="15"/>
  <c r="X256" i="15"/>
  <c r="V256" i="15"/>
  <c r="U256" i="15"/>
  <c r="W256" i="15"/>
  <c r="T256" i="15"/>
  <c r="D256" i="15"/>
  <c r="W240" i="15"/>
  <c r="X240" i="15"/>
  <c r="U240" i="15"/>
  <c r="T240" i="15"/>
  <c r="V224" i="15"/>
  <c r="D224" i="15"/>
  <c r="T224" i="15"/>
  <c r="W224" i="15"/>
  <c r="X208" i="15"/>
  <c r="W208" i="15"/>
  <c r="U208" i="15"/>
  <c r="V208" i="15"/>
  <c r="T208" i="15"/>
  <c r="U192" i="15"/>
  <c r="W192" i="15"/>
  <c r="D192" i="15"/>
  <c r="D176" i="15"/>
  <c r="V176" i="15"/>
  <c r="X176" i="15"/>
  <c r="T176" i="15"/>
  <c r="W176" i="15"/>
  <c r="X160" i="15"/>
  <c r="V160" i="15"/>
  <c r="T160" i="15"/>
  <c r="U160" i="15"/>
  <c r="W160" i="15"/>
  <c r="T144" i="15"/>
  <c r="X144" i="15"/>
  <c r="D144" i="15"/>
  <c r="U144" i="15"/>
  <c r="W144" i="15"/>
  <c r="W128" i="15"/>
  <c r="D128" i="15"/>
  <c r="T128" i="15"/>
  <c r="U128" i="15"/>
  <c r="T112" i="15"/>
  <c r="D112" i="15"/>
  <c r="V112" i="15"/>
  <c r="X112" i="15"/>
  <c r="W112" i="15"/>
  <c r="W96" i="15"/>
  <c r="X96" i="15"/>
  <c r="D96" i="15"/>
  <c r="U96" i="15"/>
  <c r="T96" i="15"/>
  <c r="D80" i="15"/>
  <c r="W80" i="15"/>
  <c r="U80" i="15"/>
  <c r="X80" i="15"/>
  <c r="V80" i="15"/>
  <c r="D64" i="15"/>
  <c r="U64" i="15"/>
  <c r="T64" i="15"/>
  <c r="X64" i="15"/>
  <c r="X48" i="15"/>
  <c r="D48" i="15"/>
  <c r="T48" i="15"/>
  <c r="V48" i="15"/>
  <c r="U48" i="15"/>
  <c r="U32" i="15"/>
  <c r="D32" i="15"/>
  <c r="X32" i="15"/>
  <c r="W32" i="15"/>
  <c r="T16" i="15"/>
  <c r="U16" i="15"/>
  <c r="W16" i="15"/>
  <c r="V16" i="15"/>
  <c r="X16" i="15"/>
  <c r="T698" i="15"/>
  <c r="V698" i="15"/>
  <c r="W698" i="15"/>
  <c r="V682" i="15"/>
  <c r="U682" i="15"/>
  <c r="X682" i="15"/>
  <c r="D682" i="15"/>
  <c r="W666" i="15"/>
  <c r="X666" i="15"/>
  <c r="U666" i="15"/>
  <c r="V666" i="15"/>
  <c r="V638" i="15"/>
  <c r="U638" i="15"/>
  <c r="X638" i="15"/>
  <c r="V622" i="15"/>
  <c r="W622" i="15"/>
  <c r="T606" i="15"/>
  <c r="V606" i="15"/>
  <c r="X606" i="15"/>
  <c r="W606" i="15"/>
  <c r="D606" i="15"/>
  <c r="X590" i="15"/>
  <c r="T590" i="15"/>
  <c r="V590" i="15"/>
  <c r="D590" i="15"/>
  <c r="W590" i="15"/>
  <c r="W574" i="15"/>
  <c r="U574" i="15"/>
  <c r="V574" i="15"/>
  <c r="X574" i="15"/>
  <c r="T558" i="15"/>
  <c r="X558" i="15"/>
  <c r="X542" i="15"/>
  <c r="V542" i="15"/>
  <c r="T542" i="15"/>
  <c r="W542" i="15"/>
  <c r="T526" i="15"/>
  <c r="D526" i="15"/>
  <c r="U526" i="15"/>
  <c r="X526" i="15"/>
  <c r="V526" i="15"/>
  <c r="X510" i="15"/>
  <c r="U510" i="15"/>
  <c r="T510" i="15"/>
  <c r="W510" i="15"/>
  <c r="D510" i="15"/>
  <c r="V494" i="15"/>
  <c r="W494" i="15"/>
  <c r="T494" i="15"/>
  <c r="X494" i="15"/>
  <c r="D494" i="15"/>
  <c r="U494" i="15"/>
  <c r="V478" i="15"/>
  <c r="X478" i="15"/>
  <c r="D478" i="15"/>
  <c r="T478" i="15"/>
  <c r="T462" i="15"/>
  <c r="D462" i="15"/>
  <c r="U462" i="15"/>
  <c r="X462" i="15"/>
  <c r="V462" i="15"/>
  <c r="W446" i="15"/>
  <c r="D446" i="15"/>
  <c r="X446" i="15"/>
  <c r="V446" i="15"/>
  <c r="W430" i="15"/>
  <c r="D430" i="15"/>
  <c r="V430" i="15"/>
  <c r="X430" i="15"/>
  <c r="U430" i="15"/>
  <c r="T430" i="15"/>
  <c r="U414" i="15"/>
  <c r="X414" i="15"/>
  <c r="D398" i="15"/>
  <c r="T398" i="15"/>
  <c r="W398" i="15"/>
  <c r="X398" i="15"/>
  <c r="U398" i="15"/>
  <c r="V382" i="15"/>
  <c r="W382" i="15"/>
  <c r="D382" i="15"/>
  <c r="X382" i="15"/>
  <c r="T382" i="15"/>
  <c r="W366" i="15"/>
  <c r="V366" i="15"/>
  <c r="T366" i="15"/>
  <c r="U366" i="15"/>
  <c r="U350" i="15"/>
  <c r="W350" i="15"/>
  <c r="V350" i="15"/>
  <c r="D350" i="15"/>
  <c r="X350" i="15"/>
  <c r="V334" i="15"/>
  <c r="D334" i="15"/>
  <c r="X334" i="15"/>
  <c r="X318" i="15"/>
  <c r="D318" i="15"/>
  <c r="W318" i="15"/>
  <c r="U318" i="15"/>
  <c r="V318" i="15"/>
  <c r="T302" i="15"/>
  <c r="D302" i="15"/>
  <c r="D286" i="15"/>
  <c r="W286" i="15"/>
  <c r="U286" i="15"/>
  <c r="X286" i="15"/>
  <c r="V286" i="15"/>
  <c r="W270" i="15"/>
  <c r="V270" i="15"/>
  <c r="X270" i="15"/>
  <c r="T270" i="15"/>
  <c r="U254" i="15"/>
  <c r="D254" i="15"/>
  <c r="T254" i="15"/>
  <c r="V238" i="15"/>
  <c r="X238" i="15"/>
  <c r="T238" i="15"/>
  <c r="D238" i="15"/>
  <c r="W238" i="15"/>
  <c r="T222" i="15"/>
  <c r="X222" i="15"/>
  <c r="U222" i="15"/>
  <c r="V206" i="15"/>
  <c r="X206" i="15"/>
  <c r="U206" i="15"/>
  <c r="W206" i="15"/>
  <c r="D206" i="15"/>
  <c r="V190" i="15"/>
  <c r="W190" i="15"/>
  <c r="T190" i="15"/>
  <c r="X190" i="15"/>
  <c r="W174" i="15"/>
  <c r="V174" i="15"/>
  <c r="D174" i="15"/>
  <c r="X174" i="15"/>
  <c r="T174" i="15"/>
  <c r="U174" i="15"/>
  <c r="V158" i="15"/>
  <c r="U158" i="15"/>
  <c r="T158" i="15"/>
  <c r="D158" i="15"/>
  <c r="D142" i="15"/>
  <c r="V142" i="15"/>
  <c r="W142" i="15"/>
  <c r="W126" i="15"/>
  <c r="V126" i="15"/>
  <c r="X110" i="15"/>
  <c r="V110" i="15"/>
  <c r="D110" i="15"/>
  <c r="W110" i="15"/>
  <c r="T110" i="15"/>
  <c r="U110" i="15"/>
  <c r="W94" i="15"/>
  <c r="V94" i="15"/>
  <c r="T94" i="15"/>
  <c r="D94" i="15"/>
  <c r="D78" i="15"/>
  <c r="U78" i="15"/>
  <c r="W78" i="15"/>
  <c r="T78" i="15"/>
  <c r="W62" i="15"/>
  <c r="D62" i="15"/>
  <c r="U62" i="15"/>
  <c r="V62" i="15"/>
  <c r="W46" i="15"/>
  <c r="D46" i="15"/>
  <c r="T46" i="15"/>
  <c r="U46" i="15"/>
  <c r="X46" i="15"/>
  <c r="V46" i="15"/>
  <c r="U30" i="15"/>
  <c r="V30" i="15"/>
  <c r="D30" i="15"/>
  <c r="T30" i="15"/>
  <c r="X14" i="15"/>
  <c r="W14" i="15"/>
  <c r="D14" i="15"/>
  <c r="U14" i="15"/>
  <c r="U696" i="15"/>
  <c r="T696" i="15"/>
  <c r="V696" i="15"/>
  <c r="W696" i="15"/>
  <c r="X680" i="15"/>
  <c r="T680" i="15"/>
  <c r="D680" i="15"/>
  <c r="W680" i="15"/>
  <c r="U680" i="15"/>
  <c r="X664" i="15"/>
  <c r="T664" i="15"/>
  <c r="V664" i="15"/>
  <c r="D664" i="15"/>
  <c r="U664" i="15"/>
  <c r="D366" i="15"/>
  <c r="T206" i="15"/>
  <c r="U334" i="15"/>
  <c r="X126" i="15"/>
  <c r="W478" i="15"/>
  <c r="T414" i="15"/>
  <c r="D558" i="15"/>
  <c r="V254" i="15"/>
  <c r="X158" i="15"/>
  <c r="U558" i="15"/>
  <c r="W633" i="15"/>
  <c r="D633" i="15"/>
  <c r="X633" i="15"/>
  <c r="V633" i="15"/>
  <c r="U633" i="15"/>
  <c r="T633" i="15"/>
  <c r="D617" i="15"/>
  <c r="V617" i="15"/>
  <c r="T617" i="15"/>
  <c r="V601" i="15"/>
  <c r="T601" i="15"/>
  <c r="X601" i="15"/>
  <c r="D601" i="15"/>
  <c r="W601" i="15"/>
  <c r="X585" i="15"/>
  <c r="T585" i="15"/>
  <c r="W585" i="15"/>
  <c r="U585" i="15"/>
  <c r="V585" i="15"/>
  <c r="D585" i="15"/>
  <c r="X569" i="15"/>
  <c r="W569" i="15"/>
  <c r="U569" i="15"/>
  <c r="T569" i="15"/>
  <c r="T553" i="15"/>
  <c r="V553" i="15"/>
  <c r="D553" i="15"/>
  <c r="W553" i="15"/>
  <c r="D537" i="15"/>
  <c r="X537" i="15"/>
  <c r="T537" i="15"/>
  <c r="U537" i="15"/>
  <c r="W537" i="15"/>
  <c r="T521" i="15"/>
  <c r="V521" i="15"/>
  <c r="X521" i="15"/>
  <c r="D521" i="15"/>
  <c r="W505" i="15"/>
  <c r="V505" i="15"/>
  <c r="X505" i="15"/>
  <c r="D505" i="15"/>
  <c r="T505" i="15"/>
  <c r="U489" i="15"/>
  <c r="V489" i="15"/>
  <c r="X489" i="15"/>
  <c r="W489" i="15"/>
  <c r="V473" i="15"/>
  <c r="T473" i="15"/>
  <c r="U473" i="15"/>
  <c r="X473" i="15"/>
  <c r="W473" i="15"/>
  <c r="T457" i="15"/>
  <c r="U457" i="15"/>
  <c r="X441" i="15"/>
  <c r="V441" i="15"/>
  <c r="T441" i="15"/>
  <c r="W441" i="15"/>
  <c r="D441" i="15"/>
  <c r="U441" i="15"/>
  <c r="T425" i="15"/>
  <c r="X425" i="15"/>
  <c r="W425" i="15"/>
  <c r="D425" i="15"/>
  <c r="V409" i="15"/>
  <c r="T409" i="15"/>
  <c r="X409" i="15"/>
  <c r="X393" i="15"/>
  <c r="T393" i="15"/>
  <c r="U393" i="15"/>
  <c r="D393" i="15"/>
  <c r="V393" i="15"/>
  <c r="T377" i="15"/>
  <c r="W377" i="15"/>
  <c r="V377" i="15"/>
  <c r="X377" i="15"/>
  <c r="D377" i="15"/>
  <c r="V361" i="15"/>
  <c r="D361" i="15"/>
  <c r="T361" i="15"/>
  <c r="U361" i="15"/>
  <c r="W361" i="15"/>
  <c r="D345" i="15"/>
  <c r="T345" i="15"/>
  <c r="W329" i="15"/>
  <c r="U329" i="15"/>
  <c r="X329" i="15"/>
  <c r="V329" i="15"/>
  <c r="D329" i="15"/>
  <c r="V313" i="15"/>
  <c r="T313" i="15"/>
  <c r="W313" i="15"/>
  <c r="U313" i="15"/>
  <c r="V297" i="15"/>
  <c r="D297" i="15"/>
  <c r="U297" i="15"/>
  <c r="D281" i="15"/>
  <c r="X281" i="15"/>
  <c r="V281" i="15"/>
  <c r="X265" i="15"/>
  <c r="V265" i="15"/>
  <c r="U265" i="15"/>
  <c r="W265" i="15"/>
  <c r="T265" i="15"/>
  <c r="D265" i="15"/>
  <c r="D249" i="15"/>
  <c r="U249" i="15"/>
  <c r="T233" i="15"/>
  <c r="W233" i="15"/>
  <c r="D233" i="15"/>
  <c r="V233" i="15"/>
  <c r="X233" i="15"/>
  <c r="V217" i="15"/>
  <c r="W217" i="15"/>
  <c r="X217" i="15"/>
  <c r="W201" i="15"/>
  <c r="X201" i="15"/>
  <c r="U201" i="15"/>
  <c r="V201" i="15"/>
  <c r="U185" i="15"/>
  <c r="D185" i="15"/>
  <c r="V185" i="15"/>
  <c r="X185" i="15"/>
  <c r="T185" i="15"/>
  <c r="W169" i="15"/>
  <c r="D169" i="15"/>
  <c r="U169" i="15"/>
  <c r="V169" i="15"/>
  <c r="X169" i="15"/>
  <c r="T169" i="15"/>
  <c r="V153" i="15"/>
  <c r="W153" i="15"/>
  <c r="X153" i="15"/>
  <c r="D153" i="15"/>
  <c r="U153" i="15"/>
  <c r="T153" i="15"/>
  <c r="D137" i="15"/>
  <c r="X137" i="15"/>
  <c r="T137" i="15"/>
  <c r="W137" i="15"/>
  <c r="U137" i="15"/>
  <c r="V137" i="15"/>
  <c r="V121" i="15"/>
  <c r="X121" i="15"/>
  <c r="T121" i="15"/>
  <c r="D121" i="15"/>
  <c r="W121" i="15"/>
  <c r="U105" i="15"/>
  <c r="D105" i="15"/>
  <c r="X105" i="15"/>
  <c r="W105" i="15"/>
  <c r="V105" i="15"/>
  <c r="D89" i="15"/>
  <c r="V89" i="15"/>
  <c r="U89" i="15"/>
  <c r="T89" i="15"/>
  <c r="V73" i="15"/>
  <c r="U73" i="15"/>
  <c r="T57" i="15"/>
  <c r="D57" i="15"/>
  <c r="X57" i="15"/>
  <c r="W57" i="15"/>
  <c r="V41" i="15"/>
  <c r="W41" i="15"/>
  <c r="U41" i="15"/>
  <c r="T25" i="15"/>
  <c r="U25" i="15"/>
  <c r="W25" i="15"/>
  <c r="V9" i="15"/>
  <c r="D9" i="15"/>
  <c r="U9" i="15"/>
  <c r="X9" i="15"/>
  <c r="V649" i="15"/>
  <c r="X649" i="15"/>
  <c r="W649" i="15"/>
  <c r="T649" i="15"/>
  <c r="U649" i="15"/>
  <c r="D691" i="15"/>
  <c r="U691" i="15"/>
  <c r="V691" i="15"/>
  <c r="W691" i="15"/>
  <c r="X691" i="15"/>
  <c r="D675" i="15"/>
  <c r="V675" i="15"/>
  <c r="W675" i="15"/>
  <c r="V659" i="15"/>
  <c r="W659" i="15"/>
  <c r="T659" i="15"/>
  <c r="X659" i="15"/>
  <c r="U659" i="15"/>
  <c r="U113" i="15"/>
  <c r="X513" i="15"/>
  <c r="D641" i="15"/>
  <c r="U641" i="15"/>
  <c r="V609" i="15"/>
  <c r="U609" i="15"/>
  <c r="W609" i="15"/>
  <c r="D609" i="15"/>
  <c r="D593" i="15"/>
  <c r="U593" i="15"/>
  <c r="W593" i="15"/>
  <c r="V593" i="15"/>
  <c r="T577" i="15"/>
  <c r="X577" i="15"/>
  <c r="V577" i="15"/>
  <c r="W577" i="15"/>
  <c r="U561" i="15"/>
  <c r="T561" i="15"/>
  <c r="W561" i="15"/>
  <c r="X561" i="15"/>
  <c r="T545" i="15"/>
  <c r="X545" i="15"/>
  <c r="V545" i="15"/>
  <c r="T513" i="15"/>
  <c r="U513" i="15"/>
  <c r="W513" i="15"/>
  <c r="T497" i="15"/>
  <c r="X497" i="15"/>
  <c r="U497" i="15"/>
  <c r="U481" i="15"/>
  <c r="T481" i="15"/>
  <c r="D481" i="15"/>
  <c r="X481" i="15"/>
  <c r="W481" i="15"/>
  <c r="V465" i="15"/>
  <c r="U465" i="15"/>
  <c r="X465" i="15"/>
  <c r="V449" i="15"/>
  <c r="T449" i="15"/>
  <c r="W449" i="15"/>
  <c r="U433" i="15"/>
  <c r="D433" i="15"/>
  <c r="W433" i="15"/>
  <c r="V433" i="15"/>
  <c r="T433" i="15"/>
  <c r="X417" i="15"/>
  <c r="W417" i="15"/>
  <c r="D401" i="15"/>
  <c r="V401" i="15"/>
  <c r="X401" i="15"/>
  <c r="U401" i="15"/>
  <c r="T401" i="15"/>
  <c r="V385" i="15"/>
  <c r="D385" i="15"/>
  <c r="D369" i="15"/>
  <c r="T369" i="15"/>
  <c r="W369" i="15"/>
  <c r="X369" i="15"/>
  <c r="V369" i="15"/>
  <c r="D353" i="15"/>
  <c r="V353" i="15"/>
  <c r="T353" i="15"/>
  <c r="W353" i="15"/>
  <c r="U337" i="15"/>
  <c r="W337" i="15"/>
  <c r="D337" i="15"/>
  <c r="V337" i="15"/>
  <c r="D321" i="15"/>
  <c r="T321" i="15"/>
  <c r="X321" i="15"/>
  <c r="X305" i="15"/>
  <c r="U305" i="15"/>
  <c r="T305" i="15"/>
  <c r="V289" i="15"/>
  <c r="T289" i="15"/>
  <c r="X289" i="15"/>
  <c r="W273" i="15"/>
  <c r="V273" i="15"/>
  <c r="T273" i="15"/>
  <c r="X273" i="15"/>
  <c r="D257" i="15"/>
  <c r="T257" i="15"/>
  <c r="W257" i="15"/>
  <c r="U257" i="15"/>
  <c r="V257" i="15"/>
  <c r="D241" i="15"/>
  <c r="V241" i="15"/>
  <c r="X241" i="15"/>
  <c r="V225" i="15"/>
  <c r="U225" i="15"/>
  <c r="W225" i="15"/>
  <c r="X225" i="15"/>
  <c r="D209" i="15"/>
  <c r="U209" i="15"/>
  <c r="W209" i="15"/>
  <c r="V209" i="15"/>
  <c r="U193" i="15"/>
  <c r="D193" i="15"/>
  <c r="X177" i="15"/>
  <c r="W177" i="15"/>
  <c r="V177" i="15"/>
  <c r="V161" i="15"/>
  <c r="T161" i="15"/>
  <c r="V145" i="15"/>
  <c r="D145" i="15"/>
  <c r="U145" i="15"/>
  <c r="X145" i="15"/>
  <c r="W145" i="15"/>
  <c r="T145" i="15"/>
  <c r="X129" i="15"/>
  <c r="T129" i="15"/>
  <c r="D129" i="15"/>
  <c r="V97" i="15"/>
  <c r="W97" i="15"/>
  <c r="D97" i="15"/>
  <c r="T81" i="15"/>
  <c r="U81" i="15"/>
  <c r="W81" i="15"/>
  <c r="V81" i="15"/>
  <c r="X81" i="15"/>
  <c r="V65" i="15"/>
  <c r="W65" i="15"/>
  <c r="X65" i="15"/>
  <c r="T65" i="15"/>
  <c r="U65" i="15"/>
  <c r="V49" i="15"/>
  <c r="U49" i="15"/>
  <c r="D49" i="15"/>
  <c r="V33" i="15"/>
  <c r="D33" i="15"/>
  <c r="U33" i="15"/>
  <c r="X33" i="15"/>
  <c r="U17" i="15"/>
  <c r="W17" i="15"/>
  <c r="X17" i="15"/>
  <c r="D17" i="15"/>
  <c r="V17" i="15"/>
  <c r="U699" i="15"/>
  <c r="W699" i="15"/>
  <c r="T699" i="15"/>
  <c r="X699" i="15"/>
  <c r="V683" i="15"/>
  <c r="W683" i="15"/>
  <c r="D683" i="15"/>
  <c r="U683" i="15"/>
  <c r="W667" i="15"/>
  <c r="D667" i="15"/>
  <c r="V667" i="15"/>
  <c r="X667" i="15"/>
  <c r="D81" i="15"/>
  <c r="D273" i="15"/>
  <c r="T177" i="15"/>
  <c r="X641" i="15"/>
  <c r="T529" i="15"/>
  <c r="U385" i="15"/>
  <c r="V472" i="15"/>
  <c r="T104" i="15"/>
  <c r="U392" i="15"/>
  <c r="U632" i="15"/>
  <c r="V632" i="15"/>
  <c r="X632" i="15"/>
  <c r="D616" i="15"/>
  <c r="V616" i="15"/>
  <c r="T616" i="15"/>
  <c r="X616" i="15"/>
  <c r="U616" i="15"/>
  <c r="X600" i="15"/>
  <c r="D600" i="15"/>
  <c r="V600" i="15"/>
  <c r="W600" i="15"/>
  <c r="U600" i="15"/>
  <c r="W568" i="15"/>
  <c r="X568" i="15"/>
  <c r="V568" i="15"/>
  <c r="T552" i="15"/>
  <c r="V552" i="15"/>
  <c r="W552" i="15"/>
  <c r="U552" i="15"/>
  <c r="T536" i="15"/>
  <c r="X536" i="15"/>
  <c r="U520" i="15"/>
  <c r="D520" i="15"/>
  <c r="X520" i="15"/>
  <c r="V504" i="15"/>
  <c r="T504" i="15"/>
  <c r="U504" i="15"/>
  <c r="D504" i="15"/>
  <c r="W504" i="15"/>
  <c r="U488" i="15"/>
  <c r="V488" i="15"/>
  <c r="W456" i="15"/>
  <c r="U456" i="15"/>
  <c r="D456" i="15"/>
  <c r="U440" i="15"/>
  <c r="D440" i="15"/>
  <c r="X440" i="15"/>
  <c r="V440" i="15"/>
  <c r="X424" i="15"/>
  <c r="D424" i="15"/>
  <c r="U424" i="15"/>
  <c r="V424" i="15"/>
  <c r="T424" i="15"/>
  <c r="W424" i="15"/>
  <c r="U408" i="15"/>
  <c r="V408" i="15"/>
  <c r="T408" i="15"/>
  <c r="W408" i="15"/>
  <c r="V376" i="15"/>
  <c r="T376" i="15"/>
  <c r="D376" i="15"/>
  <c r="U376" i="15"/>
  <c r="X376" i="15"/>
  <c r="W360" i="15"/>
  <c r="U360" i="15"/>
  <c r="T360" i="15"/>
  <c r="D360" i="15"/>
  <c r="X360" i="15"/>
  <c r="W344" i="15"/>
  <c r="T344" i="15"/>
  <c r="U328" i="15"/>
  <c r="X328" i="15"/>
  <c r="X312" i="15"/>
  <c r="W312" i="15"/>
  <c r="T312" i="15"/>
  <c r="V312" i="15"/>
  <c r="V296" i="15"/>
  <c r="W296" i="15"/>
  <c r="U296" i="15"/>
  <c r="T296" i="15"/>
  <c r="T280" i="15"/>
  <c r="D280" i="15"/>
  <c r="V264" i="15"/>
  <c r="D264" i="15"/>
  <c r="U248" i="15"/>
  <c r="T248" i="15"/>
  <c r="U232" i="15"/>
  <c r="X232" i="15"/>
  <c r="W232" i="15"/>
  <c r="D232" i="15"/>
  <c r="T216" i="15"/>
  <c r="W216" i="15"/>
  <c r="W200" i="15"/>
  <c r="D200" i="15"/>
  <c r="W184" i="15"/>
  <c r="D184" i="15"/>
  <c r="T184" i="15"/>
  <c r="U184" i="15"/>
  <c r="X184" i="15"/>
  <c r="X168" i="15"/>
  <c r="D168" i="15"/>
  <c r="T168" i="15"/>
  <c r="W168" i="15"/>
  <c r="V152" i="15"/>
  <c r="W152" i="15"/>
  <c r="X152" i="15"/>
  <c r="V136" i="15"/>
  <c r="T136" i="15"/>
  <c r="D136" i="15"/>
  <c r="U120" i="15"/>
  <c r="X120" i="15"/>
  <c r="D120" i="15"/>
  <c r="V104" i="15"/>
  <c r="X104" i="15"/>
  <c r="W88" i="15"/>
  <c r="T88" i="15"/>
  <c r="U88" i="15"/>
  <c r="D88" i="15"/>
  <c r="X72" i="15"/>
  <c r="W72" i="15"/>
  <c r="T72" i="15"/>
  <c r="W56" i="15"/>
  <c r="T56" i="15"/>
  <c r="U56" i="15"/>
  <c r="D56" i="15"/>
  <c r="W40" i="15"/>
  <c r="V24" i="15"/>
  <c r="T24" i="15"/>
  <c r="U8" i="15"/>
  <c r="T8" i="15"/>
  <c r="U648" i="15"/>
  <c r="D648" i="15"/>
  <c r="X648" i="15"/>
  <c r="U690" i="15"/>
  <c r="D690" i="15"/>
  <c r="V690" i="15"/>
  <c r="X690" i="15"/>
  <c r="X674" i="15"/>
  <c r="T674" i="15"/>
  <c r="U658" i="15"/>
  <c r="W658" i="15"/>
  <c r="V658" i="15"/>
  <c r="T658" i="15"/>
  <c r="T642" i="15"/>
  <c r="W642" i="15"/>
  <c r="D642" i="15"/>
  <c r="W610" i="15"/>
  <c r="V610" i="15"/>
  <c r="T610" i="15"/>
  <c r="X610" i="15"/>
  <c r="D610" i="15"/>
  <c r="V578" i="15"/>
  <c r="T578" i="15"/>
  <c r="V562" i="15"/>
  <c r="X562" i="15"/>
  <c r="W514" i="15"/>
  <c r="D514" i="15"/>
  <c r="D498" i="15"/>
  <c r="X498" i="15"/>
  <c r="T434" i="15"/>
  <c r="W434" i="15"/>
  <c r="D402" i="15"/>
  <c r="V402" i="15"/>
  <c r="T386" i="15"/>
  <c r="W386" i="15"/>
  <c r="T370" i="15"/>
  <c r="V354" i="15"/>
  <c r="W354" i="15"/>
  <c r="T338" i="15"/>
  <c r="T322" i="15"/>
  <c r="W322" i="15"/>
  <c r="T306" i="15"/>
  <c r="U306" i="15"/>
  <c r="W290" i="15"/>
  <c r="U290" i="15"/>
  <c r="W274" i="15"/>
  <c r="V274" i="15"/>
  <c r="D258" i="15"/>
  <c r="X258" i="15"/>
  <c r="T258" i="15"/>
  <c r="D210" i="15"/>
  <c r="W194" i="15"/>
  <c r="D194" i="15"/>
  <c r="X194" i="15"/>
  <c r="W162" i="15"/>
  <c r="X162" i="15"/>
  <c r="T162" i="15"/>
  <c r="W146" i="15"/>
  <c r="T146" i="15"/>
  <c r="U130" i="15"/>
  <c r="T130" i="15"/>
  <c r="T114" i="15"/>
  <c r="U114" i="15"/>
  <c r="W98" i="15"/>
  <c r="D66" i="15"/>
  <c r="T66" i="15"/>
  <c r="V34" i="15"/>
  <c r="X34" i="15"/>
  <c r="V18" i="15"/>
  <c r="U18" i="15"/>
  <c r="T18" i="15"/>
  <c r="X2" i="15"/>
  <c r="U668" i="15"/>
  <c r="T668" i="15"/>
  <c r="W668" i="15"/>
  <c r="T595" i="15"/>
  <c r="D595" i="15"/>
  <c r="U371" i="15"/>
  <c r="X371" i="15"/>
  <c r="T291" i="15"/>
  <c r="W291" i="15"/>
  <c r="T179" i="15"/>
  <c r="X163" i="15"/>
  <c r="W163" i="15"/>
  <c r="U67" i="15"/>
  <c r="T67" i="15"/>
  <c r="W51" i="15"/>
  <c r="W35" i="15"/>
  <c r="U3" i="15"/>
  <c r="X3" i="15"/>
  <c r="W669" i="15"/>
  <c r="I605" i="20"/>
  <c r="I606" i="20"/>
  <c r="I592" i="20"/>
  <c r="I607" i="20"/>
  <c r="I593" i="20"/>
  <c r="I594" i="20"/>
  <c r="I609" i="20"/>
  <c r="I585" i="20"/>
  <c r="I610" i="20"/>
  <c r="I595" i="20"/>
  <c r="I613" i="20"/>
  <c r="I600" i="20"/>
  <c r="I596" i="20"/>
  <c r="I64" i="20"/>
  <c r="I612" i="20"/>
  <c r="I601" i="20"/>
  <c r="I597" i="20"/>
  <c r="I586" i="20"/>
  <c r="I598" i="20"/>
  <c r="I602" i="20"/>
  <c r="I588" i="20"/>
  <c r="I603" i="20"/>
  <c r="I599" i="20"/>
  <c r="I589" i="20"/>
  <c r="I604" i="20"/>
  <c r="I590" i="20"/>
  <c r="I591" i="20"/>
  <c r="I578" i="20"/>
  <c r="I63" i="20"/>
  <c r="H127" i="23" l="1"/>
  <c r="G127" i="23"/>
  <c r="E1136" i="19"/>
  <c r="E1137" i="19"/>
  <c r="I157" i="32"/>
  <c r="F152" i="32"/>
  <c r="E1138" i="19"/>
  <c r="F155" i="32"/>
  <c r="I1137" i="19"/>
  <c r="I158" i="32"/>
  <c r="F133" i="32"/>
  <c r="I155" i="32"/>
  <c r="I1138" i="19"/>
  <c r="F153" i="32"/>
  <c r="I1136" i="19"/>
  <c r="I1139" i="19"/>
  <c r="F156" i="32"/>
  <c r="E1139" i="19"/>
  <c r="I1140" i="19"/>
  <c r="E1140" i="19"/>
  <c r="I1141" i="19"/>
  <c r="F151" i="32"/>
  <c r="E1141" i="19"/>
  <c r="I156" i="32"/>
  <c r="F154" i="32"/>
  <c r="F157" i="32"/>
  <c r="I151" i="32"/>
  <c r="I152" i="32"/>
  <c r="I153" i="32"/>
  <c r="F131" i="32"/>
  <c r="F158" i="32"/>
  <c r="I131" i="32"/>
  <c r="I154" i="32"/>
  <c r="I133" i="32"/>
  <c r="E120" i="19"/>
  <c r="E829" i="19"/>
  <c r="E103" i="19"/>
  <c r="I120" i="19"/>
  <c r="I829" i="19"/>
  <c r="E818" i="19"/>
  <c r="I103" i="19"/>
  <c r="I818" i="19"/>
  <c r="E827" i="19"/>
  <c r="I827" i="19"/>
  <c r="F124" i="32"/>
  <c r="F73" i="32"/>
  <c r="I91" i="32"/>
  <c r="F78" i="32"/>
  <c r="I118" i="32"/>
  <c r="F88" i="32"/>
  <c r="I75" i="32"/>
  <c r="F118" i="32"/>
  <c r="I88" i="32"/>
  <c r="F91" i="32"/>
  <c r="I78" i="32"/>
  <c r="F148" i="32"/>
  <c r="I73" i="32"/>
  <c r="I124" i="32"/>
  <c r="I148" i="32"/>
  <c r="F75" i="32"/>
  <c r="F149" i="32"/>
  <c r="F112" i="32"/>
  <c r="I145" i="32"/>
  <c r="I149" i="32"/>
  <c r="I112" i="32"/>
  <c r="F120" i="32"/>
  <c r="F147" i="32"/>
  <c r="I120" i="32"/>
  <c r="I147" i="32"/>
  <c r="F150" i="32"/>
  <c r="F121" i="32"/>
  <c r="F145" i="32"/>
  <c r="I150" i="32"/>
  <c r="I121" i="32"/>
  <c r="I152" i="19"/>
  <c r="I135" i="32"/>
  <c r="F135" i="32"/>
  <c r="F84" i="32"/>
  <c r="I85" i="32"/>
  <c r="I84" i="32"/>
  <c r="I86" i="32"/>
  <c r="F86" i="32"/>
  <c r="F142" i="32"/>
  <c r="F31" i="32"/>
  <c r="E142" i="19"/>
  <c r="I32" i="32"/>
  <c r="I142" i="32"/>
  <c r="F32" i="32"/>
  <c r="F144" i="32"/>
  <c r="I31" i="32"/>
  <c r="F85" i="32"/>
  <c r="I142" i="19"/>
  <c r="I30" i="32"/>
  <c r="F30" i="32"/>
  <c r="F139" i="32"/>
  <c r="F28" i="32"/>
  <c r="I144" i="32"/>
  <c r="E152" i="19"/>
  <c r="I28" i="32"/>
  <c r="I139" i="32"/>
  <c r="F119" i="32"/>
  <c r="I119" i="32"/>
  <c r="I130" i="32"/>
  <c r="I141" i="32"/>
  <c r="I132" i="32"/>
  <c r="F141" i="32"/>
  <c r="F130" i="32"/>
  <c r="F113" i="32"/>
  <c r="I113" i="32"/>
  <c r="F132" i="32"/>
  <c r="I67" i="32"/>
  <c r="F29" i="32"/>
  <c r="I29" i="32"/>
  <c r="F67" i="32"/>
  <c r="F146" i="32"/>
  <c r="F143" i="32"/>
  <c r="I143" i="32"/>
  <c r="I83" i="32"/>
  <c r="I146" i="32"/>
  <c r="F134" i="32"/>
  <c r="F111" i="32"/>
  <c r="I134" i="32"/>
  <c r="F138" i="32"/>
  <c r="F94" i="32"/>
  <c r="I111" i="32"/>
  <c r="F83" i="32"/>
  <c r="I138" i="32"/>
  <c r="I94" i="32"/>
  <c r="E76" i="19"/>
  <c r="I78" i="19"/>
  <c r="I76" i="19"/>
  <c r="E78" i="19"/>
  <c r="E852" i="19"/>
  <c r="E807" i="19"/>
  <c r="I852" i="19"/>
  <c r="I807" i="19"/>
  <c r="I1132" i="19"/>
  <c r="E840" i="19"/>
  <c r="E1132" i="19"/>
  <c r="I840" i="19"/>
  <c r="I932" i="19"/>
  <c r="E932" i="19"/>
  <c r="E1134" i="19"/>
  <c r="I1134" i="19"/>
  <c r="I1133" i="19"/>
  <c r="I1143" i="19"/>
  <c r="E100" i="19"/>
  <c r="E46" i="21" s="1"/>
  <c r="E931" i="19"/>
  <c r="I931" i="19"/>
  <c r="I109" i="19"/>
  <c r="E141" i="19"/>
  <c r="I100" i="19"/>
  <c r="E115" i="19"/>
  <c r="E1131" i="19"/>
  <c r="I141" i="19"/>
  <c r="E108" i="19"/>
  <c r="E51" i="21" s="1"/>
  <c r="D268" i="33" s="1"/>
  <c r="A268" i="33" s="1"/>
  <c r="I115" i="19"/>
  <c r="I1131" i="19"/>
  <c r="I108" i="19"/>
  <c r="E1133" i="19"/>
  <c r="E1143" i="19"/>
  <c r="E109" i="19"/>
  <c r="I927" i="19"/>
  <c r="E911" i="19"/>
  <c r="I97" i="19"/>
  <c r="I122" i="19"/>
  <c r="E1135" i="19"/>
  <c r="I911" i="19"/>
  <c r="E928" i="19"/>
  <c r="I912" i="19"/>
  <c r="E923" i="19"/>
  <c r="E132" i="19"/>
  <c r="I928" i="19"/>
  <c r="I1135" i="19"/>
  <c r="E969" i="19"/>
  <c r="E912" i="19"/>
  <c r="I923" i="19"/>
  <c r="I132" i="19"/>
  <c r="I969" i="19"/>
  <c r="E927" i="19"/>
  <c r="E97" i="19"/>
  <c r="E45" i="21" s="1"/>
  <c r="D245" i="33" s="1"/>
  <c r="A245" i="33" s="1"/>
  <c r="E122" i="19"/>
  <c r="I43" i="32"/>
  <c r="F129" i="32"/>
  <c r="I129" i="32"/>
  <c r="F128" i="32"/>
  <c r="I128" i="32"/>
  <c r="F43" i="32"/>
  <c r="I140" i="32"/>
  <c r="F140" i="32"/>
  <c r="E66" i="19"/>
  <c r="E973" i="19"/>
  <c r="E979" i="19"/>
  <c r="E985" i="19"/>
  <c r="E991" i="19"/>
  <c r="E997" i="19"/>
  <c r="E1003" i="19"/>
  <c r="E1009" i="19"/>
  <c r="E1052" i="19"/>
  <c r="E1016" i="19"/>
  <c r="E1022" i="19"/>
  <c r="E1048" i="19"/>
  <c r="E1044" i="19"/>
  <c r="E1113" i="19"/>
  <c r="E1119" i="19"/>
  <c r="E1125" i="19"/>
  <c r="E1102" i="19"/>
  <c r="E1108" i="19"/>
  <c r="E1037" i="19"/>
  <c r="E1058" i="19"/>
  <c r="E1064" i="19"/>
  <c r="E1070" i="19"/>
  <c r="E1076" i="19"/>
  <c r="E1078" i="19"/>
  <c r="E1082" i="19"/>
  <c r="E1030" i="19"/>
  <c r="E1090" i="19"/>
  <c r="E1093" i="19"/>
  <c r="I974" i="19"/>
  <c r="I980" i="19"/>
  <c r="I986" i="19"/>
  <c r="I992" i="19"/>
  <c r="I998" i="19"/>
  <c r="I1004" i="19"/>
  <c r="I1010" i="19"/>
  <c r="I1053" i="19"/>
  <c r="I1017" i="19"/>
  <c r="I1023" i="19"/>
  <c r="I1039" i="19"/>
  <c r="I1045" i="19"/>
  <c r="I1114" i="19"/>
  <c r="I1120" i="19"/>
  <c r="I1097" i="19"/>
  <c r="I1103" i="19"/>
  <c r="I1109" i="19"/>
  <c r="I1038" i="19"/>
  <c r="I1059" i="19"/>
  <c r="I1065" i="19"/>
  <c r="I1071" i="19"/>
  <c r="I1024" i="19"/>
  <c r="I1126" i="19"/>
  <c r="I1083" i="19"/>
  <c r="I1031" i="19"/>
  <c r="I1091" i="19"/>
  <c r="E974" i="19"/>
  <c r="E980" i="19"/>
  <c r="E986" i="19"/>
  <c r="E992" i="19"/>
  <c r="E998" i="19"/>
  <c r="E1004" i="19"/>
  <c r="E1010" i="19"/>
  <c r="E1053" i="19"/>
  <c r="E1017" i="19"/>
  <c r="E1023" i="19"/>
  <c r="E1039" i="19"/>
  <c r="E1045" i="19"/>
  <c r="E1114" i="19"/>
  <c r="E1120" i="19"/>
  <c r="E1097" i="19"/>
  <c r="E1103" i="19"/>
  <c r="E1109" i="19"/>
  <c r="E1038" i="19"/>
  <c r="E1059" i="19"/>
  <c r="E1065" i="19"/>
  <c r="E1071" i="19"/>
  <c r="E1024" i="19"/>
  <c r="E1126" i="19"/>
  <c r="E1083" i="19"/>
  <c r="E1031" i="19"/>
  <c r="E1091" i="19"/>
  <c r="I975" i="19"/>
  <c r="I981" i="19"/>
  <c r="I987" i="19"/>
  <c r="I993" i="19"/>
  <c r="I999" i="19"/>
  <c r="I1005" i="19"/>
  <c r="I1011" i="19"/>
  <c r="I1054" i="19"/>
  <c r="I1018" i="19"/>
  <c r="I1051" i="19"/>
  <c r="I1040" i="19"/>
  <c r="I1046" i="19"/>
  <c r="I1123" i="19"/>
  <c r="I1121" i="19"/>
  <c r="I1098" i="19"/>
  <c r="I1104" i="19"/>
  <c r="I1096" i="19"/>
  <c r="I1094" i="19"/>
  <c r="I1060" i="19"/>
  <c r="I1066" i="19"/>
  <c r="I1072" i="19"/>
  <c r="I1025" i="19"/>
  <c r="I1129" i="19"/>
  <c r="I1084" i="19"/>
  <c r="I1086" i="19"/>
  <c r="I1032" i="19"/>
  <c r="E975" i="19"/>
  <c r="E981" i="19"/>
  <c r="E987" i="19"/>
  <c r="E993" i="19"/>
  <c r="E999" i="19"/>
  <c r="E1005" i="19"/>
  <c r="E1011" i="19"/>
  <c r="E1054" i="19"/>
  <c r="E1018" i="19"/>
  <c r="E1051" i="19"/>
  <c r="E1040" i="19"/>
  <c r="E1046" i="19"/>
  <c r="E1123" i="19"/>
  <c r="E1121" i="19"/>
  <c r="E1098" i="19"/>
  <c r="E1104" i="19"/>
  <c r="E1096" i="19"/>
  <c r="E1094" i="19"/>
  <c r="E1060" i="19"/>
  <c r="E1066" i="19"/>
  <c r="E1072" i="19"/>
  <c r="E1025" i="19"/>
  <c r="E1129" i="19"/>
  <c r="E1084" i="19"/>
  <c r="E1086" i="19"/>
  <c r="E1032" i="19"/>
  <c r="I970" i="19"/>
  <c r="I976" i="19"/>
  <c r="I982" i="19"/>
  <c r="I988" i="19"/>
  <c r="I994" i="19"/>
  <c r="I1000" i="19"/>
  <c r="I1006" i="19"/>
  <c r="I1012" i="19"/>
  <c r="I1013" i="19"/>
  <c r="I1019" i="19"/>
  <c r="I1049" i="19"/>
  <c r="I1041" i="19"/>
  <c r="I1110" i="19"/>
  <c r="I1116" i="19"/>
  <c r="I1122" i="19"/>
  <c r="I1099" i="19"/>
  <c r="I1105" i="19"/>
  <c r="I1095" i="19"/>
  <c r="I1055" i="19"/>
  <c r="I1061" i="19"/>
  <c r="I1067" i="19"/>
  <c r="I1073" i="19"/>
  <c r="I1026" i="19"/>
  <c r="I1079" i="19"/>
  <c r="I1085" i="19"/>
  <c r="I1087" i="19"/>
  <c r="I1092" i="19"/>
  <c r="E970" i="19"/>
  <c r="E976" i="19"/>
  <c r="E982" i="19"/>
  <c r="E988" i="19"/>
  <c r="E994" i="19"/>
  <c r="E1000" i="19"/>
  <c r="E1006" i="19"/>
  <c r="E1012" i="19"/>
  <c r="E1013" i="19"/>
  <c r="E1019" i="19"/>
  <c r="E1049" i="19"/>
  <c r="E1041" i="19"/>
  <c r="E1110" i="19"/>
  <c r="E1116" i="19"/>
  <c r="E1122" i="19"/>
  <c r="E1099" i="19"/>
  <c r="E1105" i="19"/>
  <c r="E1095" i="19"/>
  <c r="E1055" i="19"/>
  <c r="E1061" i="19"/>
  <c r="E1067" i="19"/>
  <c r="E1073" i="19"/>
  <c r="E1026" i="19"/>
  <c r="E1079" i="19"/>
  <c r="E1085" i="19"/>
  <c r="E1087" i="19"/>
  <c r="E1092" i="19"/>
  <c r="I971" i="19"/>
  <c r="I977" i="19"/>
  <c r="I983" i="19"/>
  <c r="I989" i="19"/>
  <c r="I995" i="19"/>
  <c r="I1001" i="19"/>
  <c r="I1007" i="19"/>
  <c r="I1127" i="19"/>
  <c r="I1014" i="19"/>
  <c r="I1020" i="19"/>
  <c r="I1050" i="19"/>
  <c r="I1042" i="19"/>
  <c r="I1111" i="19"/>
  <c r="I1117" i="19"/>
  <c r="I1115" i="19"/>
  <c r="I1100" i="19"/>
  <c r="I1106" i="19"/>
  <c r="I1035" i="19"/>
  <c r="I1056" i="19"/>
  <c r="I1062" i="19"/>
  <c r="I1068" i="19"/>
  <c r="I1074" i="19"/>
  <c r="I1027" i="19"/>
  <c r="I1080" i="19"/>
  <c r="I1028" i="19"/>
  <c r="I1088" i="19"/>
  <c r="I1033" i="19"/>
  <c r="E971" i="19"/>
  <c r="E977" i="19"/>
  <c r="E983" i="19"/>
  <c r="E989" i="19"/>
  <c r="E995" i="19"/>
  <c r="E1001" i="19"/>
  <c r="E1007" i="19"/>
  <c r="E1127" i="19"/>
  <c r="E1014" i="19"/>
  <c r="E1020" i="19"/>
  <c r="E1050" i="19"/>
  <c r="E1042" i="19"/>
  <c r="E1111" i="19"/>
  <c r="E1117" i="19"/>
  <c r="E1115" i="19"/>
  <c r="E1100" i="19"/>
  <c r="E1106" i="19"/>
  <c r="E1035" i="19"/>
  <c r="E1056" i="19"/>
  <c r="E1062" i="19"/>
  <c r="E1068" i="19"/>
  <c r="E1074" i="19"/>
  <c r="E1027" i="19"/>
  <c r="E1080" i="19"/>
  <c r="E1028" i="19"/>
  <c r="E1088" i="19"/>
  <c r="E1033" i="19"/>
  <c r="I972" i="19"/>
  <c r="I978" i="19"/>
  <c r="I984" i="19"/>
  <c r="I990" i="19"/>
  <c r="I996" i="19"/>
  <c r="I1002" i="19"/>
  <c r="I1008" i="19"/>
  <c r="I1128" i="19"/>
  <c r="I1015" i="19"/>
  <c r="I1021" i="19"/>
  <c r="I1047" i="19"/>
  <c r="I1043" i="19"/>
  <c r="I1112" i="19"/>
  <c r="I1118" i="19"/>
  <c r="I1124" i="19"/>
  <c r="I1101" i="19"/>
  <c r="I1107" i="19"/>
  <c r="I1036" i="19"/>
  <c r="I1057" i="19"/>
  <c r="I1063" i="19"/>
  <c r="I1069" i="19"/>
  <c r="I1075" i="19"/>
  <c r="I1077" i="19"/>
  <c r="I1081" i="19"/>
  <c r="I1029" i="19"/>
  <c r="I1089" i="19"/>
  <c r="I1034" i="19"/>
  <c r="E972" i="19"/>
  <c r="E978" i="19"/>
  <c r="E984" i="19"/>
  <c r="E990" i="19"/>
  <c r="E996" i="19"/>
  <c r="E1002" i="19"/>
  <c r="E1008" i="19"/>
  <c r="E1128" i="19"/>
  <c r="E1015" i="19"/>
  <c r="E1021" i="19"/>
  <c r="E1047" i="19"/>
  <c r="E1043" i="19"/>
  <c r="E1112" i="19"/>
  <c r="E1118" i="19"/>
  <c r="E1124" i="19"/>
  <c r="E1101" i="19"/>
  <c r="E1107" i="19"/>
  <c r="E1036" i="19"/>
  <c r="E1057" i="19"/>
  <c r="E1063" i="19"/>
  <c r="E1069" i="19"/>
  <c r="E1075" i="19"/>
  <c r="E1077" i="19"/>
  <c r="E1081" i="19"/>
  <c r="E1029" i="19"/>
  <c r="E1089" i="19"/>
  <c r="E1034" i="19"/>
  <c r="I973" i="19"/>
  <c r="I979" i="19"/>
  <c r="I985" i="19"/>
  <c r="I991" i="19"/>
  <c r="I997" i="19"/>
  <c r="I1003" i="19"/>
  <c r="I1009" i="19"/>
  <c r="I1052" i="19"/>
  <c r="I1016" i="19"/>
  <c r="I1022" i="19"/>
  <c r="I1048" i="19"/>
  <c r="I1044" i="19"/>
  <c r="I1113" i="19"/>
  <c r="I1119" i="19"/>
  <c r="I1125" i="19"/>
  <c r="I1102" i="19"/>
  <c r="I1108" i="19"/>
  <c r="I1037" i="19"/>
  <c r="I1058" i="19"/>
  <c r="I1064" i="19"/>
  <c r="I1070" i="19"/>
  <c r="I1076" i="19"/>
  <c r="I1078" i="19"/>
  <c r="I1082" i="19"/>
  <c r="I1030" i="19"/>
  <c r="I1090" i="19"/>
  <c r="I1093" i="19"/>
  <c r="I1130" i="19"/>
  <c r="E1130" i="19"/>
  <c r="E676" i="19"/>
  <c r="E548" i="20" s="1"/>
  <c r="D1224" i="33" s="1"/>
  <c r="A1224" i="33" s="1"/>
  <c r="E3" i="19"/>
  <c r="E4" i="19"/>
  <c r="E4" i="20" s="1"/>
  <c r="D19" i="33" s="1"/>
  <c r="A19" i="33" s="1"/>
  <c r="E412" i="19"/>
  <c r="E284" i="20" s="1"/>
  <c r="D699" i="33" s="1"/>
  <c r="A699" i="33" s="1"/>
  <c r="E143" i="19"/>
  <c r="E2" i="19"/>
  <c r="E5" i="19"/>
  <c r="E4" i="21" s="1"/>
  <c r="G4" i="21" s="1"/>
  <c r="F41" i="32"/>
  <c r="F42" i="32"/>
  <c r="I41" i="32"/>
  <c r="E742" i="19"/>
  <c r="I742" i="19"/>
  <c r="I42" i="32"/>
  <c r="E94" i="19"/>
  <c r="E59" i="20" s="1"/>
  <c r="D232" i="33" s="1"/>
  <c r="A232" i="33" s="1"/>
  <c r="E666" i="19"/>
  <c r="E538" i="20" s="1"/>
  <c r="D1197" i="33" s="1"/>
  <c r="A1197" i="33" s="1"/>
  <c r="I8" i="28"/>
  <c r="I24" i="28"/>
  <c r="I40" i="28"/>
  <c r="I56" i="28"/>
  <c r="I10" i="28"/>
  <c r="I42" i="28"/>
  <c r="I74" i="28"/>
  <c r="F126" i="32"/>
  <c r="I9" i="28"/>
  <c r="I25" i="28"/>
  <c r="I41" i="28"/>
  <c r="I57" i="28"/>
  <c r="I26" i="28"/>
  <c r="I12" i="28"/>
  <c r="I44" i="28"/>
  <c r="I11" i="28"/>
  <c r="I27" i="28"/>
  <c r="I43" i="28"/>
  <c r="I59" i="28"/>
  <c r="I75" i="28"/>
  <c r="I127" i="32"/>
  <c r="I13" i="28"/>
  <c r="I29" i="28"/>
  <c r="I45" i="28"/>
  <c r="I61" i="28"/>
  <c r="I15" i="28"/>
  <c r="I31" i="28"/>
  <c r="I47" i="28"/>
  <c r="I63" i="28"/>
  <c r="I64" i="28"/>
  <c r="I16" i="28"/>
  <c r="I32" i="28"/>
  <c r="I48" i="28"/>
  <c r="I125" i="32"/>
  <c r="I17" i="28"/>
  <c r="I33" i="28"/>
  <c r="I49" i="28"/>
  <c r="I65" i="28"/>
  <c r="I2" i="28"/>
  <c r="I18" i="28"/>
  <c r="I34" i="28"/>
  <c r="I50" i="28"/>
  <c r="I66" i="28"/>
  <c r="I67" i="28"/>
  <c r="I3" i="28"/>
  <c r="I19" i="28"/>
  <c r="I35" i="28"/>
  <c r="I51" i="28"/>
  <c r="I4" i="28"/>
  <c r="I20" i="28"/>
  <c r="I36" i="28"/>
  <c r="I52" i="28"/>
  <c r="I68" i="28"/>
  <c r="I5" i="28"/>
  <c r="I21" i="28"/>
  <c r="I37" i="28"/>
  <c r="I53" i="28"/>
  <c r="I69" i="28"/>
  <c r="I126" i="32"/>
  <c r="I6" i="28"/>
  <c r="I22" i="28"/>
  <c r="I38" i="28"/>
  <c r="I54" i="28"/>
  <c r="I70" i="28"/>
  <c r="I7" i="28"/>
  <c r="I23" i="28"/>
  <c r="I39" i="28"/>
  <c r="I55" i="28"/>
  <c r="I71" i="28"/>
  <c r="I72" i="28"/>
  <c r="I73" i="28"/>
  <c r="F127" i="32"/>
  <c r="I58" i="28"/>
  <c r="I28" i="28"/>
  <c r="I60" i="28"/>
  <c r="F125" i="32"/>
  <c r="I14" i="28"/>
  <c r="I30" i="28"/>
  <c r="I46" i="28"/>
  <c r="I62" i="28"/>
  <c r="E371" i="19"/>
  <c r="E243" i="20" s="1"/>
  <c r="G243" i="20" s="1"/>
  <c r="E760" i="19"/>
  <c r="E570" i="20" s="1"/>
  <c r="D1354" i="33" s="1"/>
  <c r="A1354" i="33" s="1"/>
  <c r="E549" i="19"/>
  <c r="E421" i="20" s="1"/>
  <c r="D968" i="33" s="1"/>
  <c r="A968" i="33" s="1"/>
  <c r="E609" i="19"/>
  <c r="E481" i="20" s="1"/>
  <c r="D1089" i="33" s="1"/>
  <c r="A1089" i="33" s="1"/>
  <c r="E129" i="19"/>
  <c r="E468" i="19"/>
  <c r="E340" i="20" s="1"/>
  <c r="A340" i="20" s="1"/>
  <c r="E894" i="19"/>
  <c r="E176" i="21" s="1"/>
  <c r="H176" i="21" s="1"/>
  <c r="E261" i="19"/>
  <c r="E134" i="20" s="1"/>
  <c r="D431" i="33" s="1"/>
  <c r="A431" i="33" s="1"/>
  <c r="E169" i="19"/>
  <c r="E89" i="20" s="1"/>
  <c r="E891" i="19"/>
  <c r="G891" i="19" s="1"/>
  <c r="E896" i="19"/>
  <c r="E178" i="21" s="1"/>
  <c r="H178" i="21" s="1"/>
  <c r="E67" i="19"/>
  <c r="E457" i="19"/>
  <c r="E329" i="20" s="1"/>
  <c r="D789" i="33" s="1"/>
  <c r="A789" i="33" s="1"/>
  <c r="E171" i="19"/>
  <c r="E75" i="19"/>
  <c r="E51" i="20" s="1"/>
  <c r="D195" i="33" s="1"/>
  <c r="A195" i="33" s="1"/>
  <c r="E401" i="19"/>
  <c r="E273" i="20" s="1"/>
  <c r="H273" i="20" s="1"/>
  <c r="E612" i="19"/>
  <c r="E484" i="20" s="1"/>
  <c r="D1095" i="33" s="1"/>
  <c r="A1095" i="33" s="1"/>
  <c r="E799" i="19"/>
  <c r="A799" i="19" s="1"/>
  <c r="E368" i="19"/>
  <c r="E240" i="20" s="1"/>
  <c r="D621" i="33" s="1"/>
  <c r="A621" i="33" s="1"/>
  <c r="F123" i="32"/>
  <c r="E164" i="19"/>
  <c r="H164" i="19" s="1"/>
  <c r="E775" i="19"/>
  <c r="E580" i="20" s="1"/>
  <c r="D1381" i="33" s="1"/>
  <c r="A1381" i="33" s="1"/>
  <c r="F96" i="32"/>
  <c r="E232" i="19"/>
  <c r="G232" i="19" s="1"/>
  <c r="E521" i="19"/>
  <c r="E393" i="20" s="1"/>
  <c r="E903" i="19"/>
  <c r="E88" i="19"/>
  <c r="E56" i="20" s="1"/>
  <c r="E467" i="19"/>
  <c r="E339" i="20" s="1"/>
  <c r="D810" i="33" s="1"/>
  <c r="A810" i="33" s="1"/>
  <c r="E213" i="19"/>
  <c r="H213" i="19" s="1"/>
  <c r="E638" i="19"/>
  <c r="E510" i="20" s="1"/>
  <c r="E134" i="19"/>
  <c r="A134" i="19" s="1"/>
  <c r="E454" i="19"/>
  <c r="E326" i="20" s="1"/>
  <c r="D784" i="33" s="1"/>
  <c r="A784" i="33" s="1"/>
  <c r="E901" i="19"/>
  <c r="E183" i="21" s="1"/>
  <c r="H183" i="21" s="1"/>
  <c r="E630" i="19"/>
  <c r="G630" i="19" s="1"/>
  <c r="E791" i="19"/>
  <c r="E50" i="22" s="1"/>
  <c r="A50" i="22" s="1"/>
  <c r="E495" i="19"/>
  <c r="E367" i="20" s="1"/>
  <c r="E43" i="19"/>
  <c r="E30" i="20" s="1"/>
  <c r="D128" i="33" s="1"/>
  <c r="A128" i="33" s="1"/>
  <c r="E479" i="19"/>
  <c r="E351" i="20" s="1"/>
  <c r="D832" i="33" s="1"/>
  <c r="A832" i="33" s="1"/>
  <c r="E753" i="19"/>
  <c r="E649" i="19"/>
  <c r="E521" i="20" s="1"/>
  <c r="D1165" i="33" s="1"/>
  <c r="A1165" i="33" s="1"/>
  <c r="E349" i="19"/>
  <c r="E221" i="20" s="1"/>
  <c r="G221" i="20" s="1"/>
  <c r="E395" i="19"/>
  <c r="E267" i="20" s="1"/>
  <c r="D668" i="33" s="1"/>
  <c r="A668" i="33" s="1"/>
  <c r="E429" i="19"/>
  <c r="E301" i="20" s="1"/>
  <c r="E633" i="19"/>
  <c r="E505" i="20" s="1"/>
  <c r="G505" i="20" s="1"/>
  <c r="E55" i="19"/>
  <c r="E18" i="22" s="1"/>
  <c r="D146" i="33" s="1"/>
  <c r="A146" i="33" s="1"/>
  <c r="F69" i="32"/>
  <c r="E75" i="28"/>
  <c r="H75" i="28" s="1"/>
  <c r="E922" i="19"/>
  <c r="I922" i="19"/>
  <c r="E921" i="19"/>
  <c r="I921" i="19"/>
  <c r="I806" i="19"/>
  <c r="E806" i="19"/>
  <c r="E195" i="19"/>
  <c r="E664" i="19"/>
  <c r="E536" i="20" s="1"/>
  <c r="H536" i="20" s="1"/>
  <c r="E714" i="19"/>
  <c r="E87" i="21" s="1"/>
  <c r="G87" i="21" s="1"/>
  <c r="E672" i="19"/>
  <c r="E544" i="20" s="1"/>
  <c r="D1212" i="33" s="1"/>
  <c r="A1212" i="33" s="1"/>
  <c r="E659" i="19"/>
  <c r="E531" i="20" s="1"/>
  <c r="H531" i="20" s="1"/>
  <c r="E488" i="19"/>
  <c r="E360" i="20" s="1"/>
  <c r="D848" i="33" s="1"/>
  <c r="A848" i="33" s="1"/>
  <c r="E619" i="19"/>
  <c r="E491" i="20" s="1"/>
  <c r="H491" i="20" s="1"/>
  <c r="E442" i="19"/>
  <c r="E314" i="20" s="1"/>
  <c r="A314" i="20" s="1"/>
  <c r="E80" i="19"/>
  <c r="E33" i="21" s="1"/>
  <c r="D200" i="33" s="1"/>
  <c r="A200" i="33" s="1"/>
  <c r="E153" i="19"/>
  <c r="E80" i="20" s="1"/>
  <c r="D299" i="33" s="1"/>
  <c r="A299" i="33" s="1"/>
  <c r="E48" i="19"/>
  <c r="E185" i="19"/>
  <c r="E103" i="20" s="1"/>
  <c r="G103" i="20" s="1"/>
  <c r="E779" i="19"/>
  <c r="E582" i="20" s="1"/>
  <c r="A582" i="20" s="1"/>
  <c r="E809" i="19"/>
  <c r="E209" i="19"/>
  <c r="E703" i="19"/>
  <c r="G703" i="19" s="1"/>
  <c r="E740" i="19"/>
  <c r="E559" i="20" s="1"/>
  <c r="G559" i="20" s="1"/>
  <c r="E826" i="19"/>
  <c r="E592" i="20" s="1"/>
  <c r="D1448" i="33" s="1"/>
  <c r="A1448" i="33" s="1"/>
  <c r="E503" i="19"/>
  <c r="E375" i="20" s="1"/>
  <c r="G375" i="20" s="1"/>
  <c r="E474" i="19"/>
  <c r="E346" i="20" s="1"/>
  <c r="E301" i="19"/>
  <c r="E173" i="20" s="1"/>
  <c r="D512" i="33" s="1"/>
  <c r="A512" i="33" s="1"/>
  <c r="E406" i="19"/>
  <c r="E278" i="20" s="1"/>
  <c r="H278" i="20" s="1"/>
  <c r="E463" i="19"/>
  <c r="E335" i="20" s="1"/>
  <c r="G335" i="20" s="1"/>
  <c r="E462" i="19"/>
  <c r="E375" i="19"/>
  <c r="E247" i="20" s="1"/>
  <c r="G247" i="20" s="1"/>
  <c r="E36" i="28"/>
  <c r="A36" i="28" s="1"/>
  <c r="E518" i="19"/>
  <c r="E390" i="20" s="1"/>
  <c r="D907" i="33" s="1"/>
  <c r="A907" i="33" s="1"/>
  <c r="E616" i="19"/>
  <c r="E488" i="20" s="1"/>
  <c r="D1103" i="33" s="1"/>
  <c r="A1103" i="33" s="1"/>
  <c r="E632" i="19"/>
  <c r="E504" i="20" s="1"/>
  <c r="H504" i="20" s="1"/>
  <c r="E668" i="19"/>
  <c r="E540" i="20" s="1"/>
  <c r="D1201" i="33" s="1"/>
  <c r="A1201" i="33" s="1"/>
  <c r="E634" i="19"/>
  <c r="E506" i="20" s="1"/>
  <c r="E291" i="19"/>
  <c r="E163" i="20" s="1"/>
  <c r="D493" i="33" s="1"/>
  <c r="A493" i="33" s="1"/>
  <c r="E451" i="19"/>
  <c r="E323" i="20" s="1"/>
  <c r="D776" i="33" s="1"/>
  <c r="A776" i="33" s="1"/>
  <c r="E590" i="19"/>
  <c r="E462" i="20" s="1"/>
  <c r="D1052" i="33" s="1"/>
  <c r="A1052" i="33" s="1"/>
  <c r="E38" i="19"/>
  <c r="E25" i="20" s="1"/>
  <c r="D114" i="33" s="1"/>
  <c r="A114" i="33" s="1"/>
  <c r="E718" i="19"/>
  <c r="E88" i="21" s="1"/>
  <c r="H88" i="21" s="1"/>
  <c r="E270" i="19"/>
  <c r="E143" i="20" s="1"/>
  <c r="H143" i="20" s="1"/>
  <c r="E30" i="19"/>
  <c r="E17" i="20" s="1"/>
  <c r="A17" i="20" s="1"/>
  <c r="E865" i="19"/>
  <c r="E163" i="21" s="1"/>
  <c r="A163" i="21" s="1"/>
  <c r="E898" i="19"/>
  <c r="E254" i="19"/>
  <c r="E126" i="20" s="1"/>
  <c r="G126" i="20" s="1"/>
  <c r="E875" i="19"/>
  <c r="E610" i="20" s="1"/>
  <c r="D1498" i="33" s="1"/>
  <c r="A1498" i="33" s="1"/>
  <c r="E773" i="19"/>
  <c r="E579" i="20" s="1"/>
  <c r="D1379" i="33" s="1"/>
  <c r="A1379" i="33" s="1"/>
  <c r="E489" i="19"/>
  <c r="E361" i="20" s="1"/>
  <c r="D849" i="33" s="1"/>
  <c r="A849" i="33" s="1"/>
  <c r="E573" i="19"/>
  <c r="E445" i="20" s="1"/>
  <c r="G445" i="20" s="1"/>
  <c r="E380" i="19"/>
  <c r="E252" i="20" s="1"/>
  <c r="D639" i="33" s="1"/>
  <c r="A639" i="33" s="1"/>
  <c r="E505" i="19"/>
  <c r="E377" i="20" s="1"/>
  <c r="E310" i="19"/>
  <c r="E182" i="20" s="1"/>
  <c r="D530" i="33" s="1"/>
  <c r="A530" i="33" s="1"/>
  <c r="E547" i="19"/>
  <c r="E419" i="20" s="1"/>
  <c r="D964" i="33" s="1"/>
  <c r="A964" i="33" s="1"/>
  <c r="E770" i="19"/>
  <c r="E578" i="20" s="1"/>
  <c r="D1370" i="33" s="1"/>
  <c r="A1370" i="33" s="1"/>
  <c r="E366" i="19"/>
  <c r="E238" i="20" s="1"/>
  <c r="G238" i="20" s="1"/>
  <c r="F33" i="32"/>
  <c r="F39" i="32"/>
  <c r="E2" i="28"/>
  <c r="E881" i="19"/>
  <c r="H881" i="19" s="1"/>
  <c r="E192" i="19"/>
  <c r="G192" i="19" s="1"/>
  <c r="E618" i="19"/>
  <c r="E490" i="20" s="1"/>
  <c r="D1107" i="33" s="1"/>
  <c r="A1107" i="33" s="1"/>
  <c r="E620" i="19"/>
  <c r="E492" i="20" s="1"/>
  <c r="D1110" i="33" s="1"/>
  <c r="A1110" i="33" s="1"/>
  <c r="E610" i="19"/>
  <c r="E482" i="20" s="1"/>
  <c r="D1090" i="33" s="1"/>
  <c r="A1090" i="33" s="1"/>
  <c r="E199" i="19"/>
  <c r="G199" i="19" s="1"/>
  <c r="E284" i="19"/>
  <c r="E156" i="20" s="1"/>
  <c r="G156" i="20" s="1"/>
  <c r="E646" i="19"/>
  <c r="E518" i="20" s="1"/>
  <c r="A518" i="20" s="1"/>
  <c r="E144" i="19"/>
  <c r="E61" i="21" s="1"/>
  <c r="D287" i="33" s="1"/>
  <c r="A287" i="33" s="1"/>
  <c r="E697" i="19"/>
  <c r="G697" i="19" s="1"/>
  <c r="E183" i="19"/>
  <c r="E101" i="20" s="1"/>
  <c r="E89" i="19"/>
  <c r="E28" i="22" s="1"/>
  <c r="D216" i="33" s="1"/>
  <c r="A216" i="33" s="1"/>
  <c r="E673" i="19"/>
  <c r="E545" i="20" s="1"/>
  <c r="D1217" i="33" s="1"/>
  <c r="A1217" i="33" s="1"/>
  <c r="E370" i="19"/>
  <c r="E242" i="20" s="1"/>
  <c r="D624" i="33" s="1"/>
  <c r="A624" i="33" s="1"/>
  <c r="E252" i="19"/>
  <c r="E124" i="20" s="1"/>
  <c r="D410" i="33" s="1"/>
  <c r="A410" i="33" s="1"/>
  <c r="E335" i="19"/>
  <c r="E207" i="20" s="1"/>
  <c r="H207" i="20" s="1"/>
  <c r="E766" i="19"/>
  <c r="E574" i="20" s="1"/>
  <c r="D1362" i="33" s="1"/>
  <c r="A1362" i="33" s="1"/>
  <c r="E387" i="19"/>
  <c r="E259" i="20" s="1"/>
  <c r="D651" i="33" s="1"/>
  <c r="A651" i="33" s="1"/>
  <c r="E571" i="19"/>
  <c r="G571" i="19" s="1"/>
  <c r="E385" i="19"/>
  <c r="E257" i="20" s="1"/>
  <c r="D648" i="33" s="1"/>
  <c r="A648" i="33" s="1"/>
  <c r="E566" i="19"/>
  <c r="E438" i="20" s="1"/>
  <c r="A438" i="20" s="1"/>
  <c r="E231" i="19"/>
  <c r="G231" i="19" s="1"/>
  <c r="E416" i="19"/>
  <c r="E288" i="20" s="1"/>
  <c r="D707" i="33" s="1"/>
  <c r="A707" i="33" s="1"/>
  <c r="E404" i="19"/>
  <c r="E276" i="20" s="1"/>
  <c r="D685" i="33" s="1"/>
  <c r="A685" i="33" s="1"/>
  <c r="E550" i="19"/>
  <c r="E422" i="20" s="1"/>
  <c r="D970" i="33" s="1"/>
  <c r="A970" i="33" s="1"/>
  <c r="F97" i="32"/>
  <c r="A97" i="32" s="1"/>
  <c r="F22" i="32"/>
  <c r="I878" i="19"/>
  <c r="I737" i="19"/>
  <c r="E930" i="19"/>
  <c r="E777" i="19"/>
  <c r="I930" i="19"/>
  <c r="I777" i="19"/>
  <c r="E878" i="19"/>
  <c r="E737" i="19"/>
  <c r="F90" i="32"/>
  <c r="E614" i="19"/>
  <c r="E486" i="20" s="1"/>
  <c r="D1098" i="33" s="1"/>
  <c r="A1098" i="33" s="1"/>
  <c r="E189" i="19"/>
  <c r="G189" i="19" s="1"/>
  <c r="E607" i="19"/>
  <c r="E479" i="20" s="1"/>
  <c r="D1086" i="33" s="1"/>
  <c r="A1086" i="33" s="1"/>
  <c r="E475" i="19"/>
  <c r="E347" i="20" s="1"/>
  <c r="A347" i="20" s="1"/>
  <c r="E598" i="19"/>
  <c r="E470" i="20" s="1"/>
  <c r="G470" i="20" s="1"/>
  <c r="E836" i="19"/>
  <c r="E596" i="20" s="1"/>
  <c r="D1460" i="33" s="1"/>
  <c r="A1460" i="33" s="1"/>
  <c r="E627" i="19"/>
  <c r="A627" i="19" s="1"/>
  <c r="E643" i="19"/>
  <c r="E515" i="20" s="1"/>
  <c r="D1152" i="33" s="1"/>
  <c r="A1152" i="33" s="1"/>
  <c r="E59" i="19"/>
  <c r="E41" i="20" s="1"/>
  <c r="D162" i="33" s="1"/>
  <c r="A162" i="33" s="1"/>
  <c r="E811" i="19"/>
  <c r="E18" i="19"/>
  <c r="E8" i="21" s="1"/>
  <c r="H8" i="21" s="1"/>
  <c r="E64" i="19"/>
  <c r="E221" i="19"/>
  <c r="G221" i="19" s="1"/>
  <c r="E283" i="19"/>
  <c r="E155" i="20" s="1"/>
  <c r="G155" i="20" s="1"/>
  <c r="E250" i="19"/>
  <c r="H250" i="19" s="1"/>
  <c r="E39" i="19"/>
  <c r="A39" i="19" s="1"/>
  <c r="E315" i="19"/>
  <c r="E187" i="20" s="1"/>
  <c r="D540" i="33" s="1"/>
  <c r="A540" i="33" s="1"/>
  <c r="E393" i="19"/>
  <c r="E265" i="20" s="1"/>
  <c r="H265" i="20" s="1"/>
  <c r="E554" i="19"/>
  <c r="E426" i="20" s="1"/>
  <c r="G426" i="20" s="1"/>
  <c r="E350" i="19"/>
  <c r="E222" i="20" s="1"/>
  <c r="D600" i="33" s="1"/>
  <c r="A600" i="33" s="1"/>
  <c r="E890" i="19"/>
  <c r="E798" i="19"/>
  <c r="E128" i="21" s="1"/>
  <c r="D1413" i="33" s="1"/>
  <c r="A1413" i="33" s="1"/>
  <c r="E312" i="19"/>
  <c r="E184" i="20" s="1"/>
  <c r="D535" i="33" s="1"/>
  <c r="A535" i="33" s="1"/>
  <c r="E473" i="19"/>
  <c r="E345" i="20" s="1"/>
  <c r="A345" i="20" s="1"/>
  <c r="E539" i="19"/>
  <c r="E411" i="20" s="1"/>
  <c r="D949" i="33" s="1"/>
  <c r="A949" i="33" s="1"/>
  <c r="E487" i="19"/>
  <c r="E359" i="20" s="1"/>
  <c r="D847" i="33" s="1"/>
  <c r="A847" i="33" s="1"/>
  <c r="E223" i="19"/>
  <c r="H223" i="19" s="1"/>
  <c r="E596" i="19"/>
  <c r="E468" i="20" s="1"/>
  <c r="D1064" i="33" s="1"/>
  <c r="A1064" i="33" s="1"/>
  <c r="E287" i="19"/>
  <c r="E159" i="20" s="1"/>
  <c r="G159" i="20" s="1"/>
  <c r="E651" i="19"/>
  <c r="E905" i="19"/>
  <c r="A905" i="19" s="1"/>
  <c r="E595" i="19"/>
  <c r="E467" i="20" s="1"/>
  <c r="A467" i="20" s="1"/>
  <c r="E682" i="19"/>
  <c r="E661" i="20" s="1"/>
  <c r="E154" i="19"/>
  <c r="E66" i="21" s="1"/>
  <c r="H66" i="21" s="1"/>
  <c r="E278" i="19"/>
  <c r="E151" i="20" s="1"/>
  <c r="G151" i="20" s="1"/>
  <c r="E24" i="19"/>
  <c r="E12" i="20" s="1"/>
  <c r="D61" i="33" s="1"/>
  <c r="A61" i="33" s="1"/>
  <c r="E135" i="19"/>
  <c r="E57" i="21" s="1"/>
  <c r="D274" i="33" s="1"/>
  <c r="A274" i="33" s="1"/>
  <c r="E205" i="19"/>
  <c r="E652" i="19"/>
  <c r="E524" i="20" s="1"/>
  <c r="E248" i="19"/>
  <c r="E236" i="19"/>
  <c r="E108" i="20" s="1"/>
  <c r="A108" i="20" s="1"/>
  <c r="E635" i="19"/>
  <c r="E507" i="20" s="1"/>
  <c r="H507" i="20" s="1"/>
  <c r="E190" i="19"/>
  <c r="G190" i="19" s="1"/>
  <c r="E559" i="19"/>
  <c r="E431" i="20" s="1"/>
  <c r="D989" i="33" s="1"/>
  <c r="A989" i="33" s="1"/>
  <c r="E331" i="19"/>
  <c r="E203" i="20" s="1"/>
  <c r="D569" i="33" s="1"/>
  <c r="A569" i="33" s="1"/>
  <c r="E877" i="19"/>
  <c r="E612" i="20" s="1"/>
  <c r="D1501" i="33" s="1"/>
  <c r="A1501" i="33" s="1"/>
  <c r="E832" i="19"/>
  <c r="E409" i="19"/>
  <c r="E281" i="20" s="1"/>
  <c r="H281" i="20" s="1"/>
  <c r="E330" i="19"/>
  <c r="E202" i="20" s="1"/>
  <c r="A202" i="20" s="1"/>
  <c r="E531" i="19"/>
  <c r="E403" i="20" s="1"/>
  <c r="G403" i="20" s="1"/>
  <c r="F58" i="32"/>
  <c r="E447" i="19"/>
  <c r="E319" i="20" s="1"/>
  <c r="G319" i="20" s="1"/>
  <c r="E211" i="19"/>
  <c r="A211" i="19" s="1"/>
  <c r="E452" i="19"/>
  <c r="E324" i="20" s="1"/>
  <c r="D778" i="33" s="1"/>
  <c r="A778" i="33" s="1"/>
  <c r="E644" i="19"/>
  <c r="E516" i="20" s="1"/>
  <c r="D1155" i="33" s="1"/>
  <c r="A1155" i="33" s="1"/>
  <c r="E621" i="19"/>
  <c r="G621" i="19" s="1"/>
  <c r="E663" i="19"/>
  <c r="E535" i="20" s="1"/>
  <c r="G535" i="20" s="1"/>
  <c r="E212" i="19"/>
  <c r="A212" i="19" s="1"/>
  <c r="E85" i="19"/>
  <c r="E54" i="20" s="1"/>
  <c r="E73" i="19"/>
  <c r="H73" i="19" s="1"/>
  <c r="E77" i="19"/>
  <c r="H77" i="19" s="1"/>
  <c r="E56" i="19"/>
  <c r="E38" i="20" s="1"/>
  <c r="D157" i="33" s="1"/>
  <c r="A157" i="33" s="1"/>
  <c r="E37" i="19"/>
  <c r="E24" i="20" s="1"/>
  <c r="H24" i="20" s="1"/>
  <c r="E603" i="19"/>
  <c r="E475" i="20" s="1"/>
  <c r="D1078" i="33" s="1"/>
  <c r="A1078" i="33" s="1"/>
  <c r="E139" i="19"/>
  <c r="E75" i="20" s="1"/>
  <c r="D278" i="33" s="1"/>
  <c r="A278" i="33" s="1"/>
  <c r="E685" i="19"/>
  <c r="E204" i="19"/>
  <c r="H204" i="19" s="1"/>
  <c r="E220" i="19"/>
  <c r="H220" i="19" s="1"/>
  <c r="E482" i="19"/>
  <c r="E354" i="20" s="1"/>
  <c r="H354" i="20" s="1"/>
  <c r="E340" i="19"/>
  <c r="G340" i="19" s="1"/>
  <c r="E910" i="19"/>
  <c r="E870" i="19"/>
  <c r="H870" i="19" s="1"/>
  <c r="E509" i="19"/>
  <c r="E381" i="20" s="1"/>
  <c r="G381" i="20" s="1"/>
  <c r="E324" i="19"/>
  <c r="E196" i="20" s="1"/>
  <c r="A196" i="20" s="1"/>
  <c r="E392" i="19"/>
  <c r="E264" i="20" s="1"/>
  <c r="D661" i="33" s="1"/>
  <c r="A661" i="33" s="1"/>
  <c r="F45" i="32"/>
  <c r="H45" i="32" s="1"/>
  <c r="E63" i="28"/>
  <c r="G63" i="28" s="1"/>
  <c r="E16" i="28"/>
  <c r="E16" i="31" s="1"/>
  <c r="E290" i="19"/>
  <c r="E162" i="20" s="1"/>
  <c r="A162" i="20" s="1"/>
  <c r="E919" i="19"/>
  <c r="G919" i="19" s="1"/>
  <c r="E449" i="19"/>
  <c r="E321" i="20" s="1"/>
  <c r="D772" i="33" s="1"/>
  <c r="A772" i="33" s="1"/>
  <c r="E605" i="19"/>
  <c r="E477" i="20" s="1"/>
  <c r="D1082" i="33" s="1"/>
  <c r="A1082" i="33" s="1"/>
  <c r="E188" i="19"/>
  <c r="A188" i="19" s="1"/>
  <c r="E641" i="19"/>
  <c r="E513" i="20" s="1"/>
  <c r="A513" i="20" s="1"/>
  <c r="E608" i="19"/>
  <c r="G608" i="19" s="1"/>
  <c r="E674" i="19"/>
  <c r="G674" i="19" s="1"/>
  <c r="E778" i="19"/>
  <c r="G778" i="19" s="1"/>
  <c r="E84" i="19"/>
  <c r="E53" i="20" s="1"/>
  <c r="A53" i="20" s="1"/>
  <c r="E160" i="19"/>
  <c r="E73" i="21" s="1"/>
  <c r="G73" i="21" s="1"/>
  <c r="E741" i="19"/>
  <c r="E560" i="20" s="1"/>
  <c r="E23" i="19"/>
  <c r="E11" i="21" s="1"/>
  <c r="H11" i="21" s="1"/>
  <c r="E46" i="19"/>
  <c r="E33" i="20" s="1"/>
  <c r="E897" i="19"/>
  <c r="G897" i="19" s="1"/>
  <c r="E13" i="19"/>
  <c r="G13" i="19" s="1"/>
  <c r="E184" i="19"/>
  <c r="E102" i="20" s="1"/>
  <c r="D366" i="33" s="1"/>
  <c r="A366" i="33" s="1"/>
  <c r="E274" i="19"/>
  <c r="E147" i="20" s="1"/>
  <c r="G147" i="20" s="1"/>
  <c r="E413" i="19"/>
  <c r="E285" i="20" s="1"/>
  <c r="G285" i="20" s="1"/>
  <c r="E585" i="19"/>
  <c r="E457" i="20" s="1"/>
  <c r="D1041" i="33" s="1"/>
  <c r="A1041" i="33" s="1"/>
  <c r="E516" i="19"/>
  <c r="E388" i="20" s="1"/>
  <c r="D902" i="33" s="1"/>
  <c r="A902" i="33" s="1"/>
  <c r="E572" i="19"/>
  <c r="E586" i="19"/>
  <c r="E458" i="20" s="1"/>
  <c r="D1042" i="33" s="1"/>
  <c r="A1042" i="33" s="1"/>
  <c r="E565" i="19"/>
  <c r="E306" i="19"/>
  <c r="E178" i="20" s="1"/>
  <c r="G178" i="20" s="1"/>
  <c r="E30" i="28"/>
  <c r="G30" i="28" s="1"/>
  <c r="E18" i="28"/>
  <c r="A18" i="28" s="1"/>
  <c r="E4" i="28"/>
  <c r="G4" i="28" s="1"/>
  <c r="F34" i="32"/>
  <c r="E602" i="19"/>
  <c r="E474" i="20" s="1"/>
  <c r="H474" i="20" s="1"/>
  <c r="E904" i="19"/>
  <c r="G904" i="19" s="1"/>
  <c r="E294" i="19"/>
  <c r="E166" i="20" s="1"/>
  <c r="G166" i="20" s="1"/>
  <c r="E194" i="19"/>
  <c r="H194" i="19" s="1"/>
  <c r="E895" i="19"/>
  <c r="E177" i="21" s="1"/>
  <c r="G177" i="21" s="1"/>
  <c r="E623" i="19"/>
  <c r="E495" i="20" s="1"/>
  <c r="D1116" i="33" s="1"/>
  <c r="A1116" i="33" s="1"/>
  <c r="E597" i="19"/>
  <c r="E469" i="20" s="1"/>
  <c r="D1066" i="33" s="1"/>
  <c r="A1066" i="33" s="1"/>
  <c r="E187" i="19"/>
  <c r="H187" i="19" s="1"/>
  <c r="E728" i="19"/>
  <c r="G728" i="19" s="1"/>
  <c r="E54" i="19"/>
  <c r="E22" i="21" s="1"/>
  <c r="G22" i="21" s="1"/>
  <c r="E92" i="19"/>
  <c r="E57" i="20" s="1"/>
  <c r="D228" i="33" s="1"/>
  <c r="A228" i="33" s="1"/>
  <c r="E729" i="19"/>
  <c r="E95" i="21" s="1"/>
  <c r="E68" i="19"/>
  <c r="E22" i="22" s="1"/>
  <c r="E275" i="19"/>
  <c r="E148" i="20" s="1"/>
  <c r="A148" i="20" s="1"/>
  <c r="E850" i="19"/>
  <c r="E600" i="20" s="1"/>
  <c r="D1474" i="33" s="1"/>
  <c r="A1474" i="33" s="1"/>
  <c r="E359" i="19"/>
  <c r="E231" i="20" s="1"/>
  <c r="D611" i="33" s="1"/>
  <c r="A611" i="33" s="1"/>
  <c r="E62" i="19"/>
  <c r="E19" i="22" s="1"/>
  <c r="G19" i="22" s="1"/>
  <c r="E396" i="19"/>
  <c r="E268" i="20" s="1"/>
  <c r="D670" i="33" s="1"/>
  <c r="A670" i="33" s="1"/>
  <c r="E343" i="19"/>
  <c r="E215" i="20" s="1"/>
  <c r="A215" i="20" s="1"/>
  <c r="E555" i="19"/>
  <c r="A555" i="19" s="1"/>
  <c r="E499" i="19"/>
  <c r="E371" i="20" s="1"/>
  <c r="H371" i="20" s="1"/>
  <c r="E561" i="19"/>
  <c r="E433" i="20" s="1"/>
  <c r="G433" i="20" s="1"/>
  <c r="E480" i="19"/>
  <c r="E352" i="20" s="1"/>
  <c r="D834" i="33" s="1"/>
  <c r="A834" i="33" s="1"/>
  <c r="E304" i="19"/>
  <c r="E176" i="20" s="1"/>
  <c r="A176" i="20" s="1"/>
  <c r="E35" i="28"/>
  <c r="F61" i="32"/>
  <c r="F59" i="32"/>
  <c r="E41" i="19"/>
  <c r="E28" i="20" s="1"/>
  <c r="D122" i="33" s="1"/>
  <c r="A122" i="33" s="1"/>
  <c r="E642" i="19"/>
  <c r="E514" i="20" s="1"/>
  <c r="D1151" i="33" s="1"/>
  <c r="A1151" i="33" s="1"/>
  <c r="E639" i="19"/>
  <c r="E511" i="20" s="1"/>
  <c r="D1145" i="33" s="1"/>
  <c r="A1145" i="33" s="1"/>
  <c r="E225" i="19"/>
  <c r="H225" i="19" s="1"/>
  <c r="E661" i="19"/>
  <c r="E533" i="20" s="1"/>
  <c r="G533" i="20" s="1"/>
  <c r="E600" i="19"/>
  <c r="E472" i="20" s="1"/>
  <c r="E453" i="19"/>
  <c r="E325" i="20" s="1"/>
  <c r="A325" i="20" s="1"/>
  <c r="E222" i="19"/>
  <c r="A222" i="19" s="1"/>
  <c r="E702" i="19"/>
  <c r="E56" i="22" s="1"/>
  <c r="A56" i="22" s="1"/>
  <c r="E90" i="19"/>
  <c r="G90" i="19" s="1"/>
  <c r="E679" i="19"/>
  <c r="E658" i="20" s="1"/>
  <c r="E367" i="19"/>
  <c r="E239" i="20" s="1"/>
  <c r="G239" i="20" s="1"/>
  <c r="E166" i="19"/>
  <c r="E86" i="20" s="1"/>
  <c r="E161" i="19"/>
  <c r="E84" i="20" s="1"/>
  <c r="G84" i="20" s="1"/>
  <c r="E34" i="19"/>
  <c r="G34" i="19" s="1"/>
  <c r="E262" i="19"/>
  <c r="A262" i="19" s="1"/>
  <c r="E114" i="19"/>
  <c r="E65" i="20" s="1"/>
  <c r="D248" i="33" s="1"/>
  <c r="A248" i="33" s="1"/>
  <c r="E20" i="19"/>
  <c r="H20" i="19" s="1"/>
  <c r="E311" i="19"/>
  <c r="E183" i="20" s="1"/>
  <c r="D533" i="33" s="1"/>
  <c r="A533" i="33" s="1"/>
  <c r="E548" i="19"/>
  <c r="E420" i="20" s="1"/>
  <c r="A420" i="20" s="1"/>
  <c r="E389" i="19"/>
  <c r="E261" i="20" s="1"/>
  <c r="G261" i="20" s="1"/>
  <c r="E497" i="19"/>
  <c r="E369" i="20" s="1"/>
  <c r="H369" i="20" s="1"/>
  <c r="E336" i="19"/>
  <c r="E208" i="20" s="1"/>
  <c r="A208" i="20" s="1"/>
  <c r="E494" i="19"/>
  <c r="E366" i="20" s="1"/>
  <c r="D858" i="33" s="1"/>
  <c r="A858" i="33" s="1"/>
  <c r="E455" i="19"/>
  <c r="E327" i="20" s="1"/>
  <c r="D785" i="33" s="1"/>
  <c r="A785" i="33" s="1"/>
  <c r="F56" i="32"/>
  <c r="F100" i="32"/>
  <c r="A100" i="32" s="1"/>
  <c r="E10" i="19"/>
  <c r="E52" i="22" s="1"/>
  <c r="H52" i="22" s="1"/>
  <c r="E629" i="19"/>
  <c r="E501" i="20" s="1"/>
  <c r="G501" i="20" s="1"/>
  <c r="E249" i="19"/>
  <c r="G249" i="19" s="1"/>
  <c r="E219" i="19"/>
  <c r="G219" i="19" s="1"/>
  <c r="E615" i="19"/>
  <c r="E487" i="20" s="1"/>
  <c r="D1101" i="33" s="1"/>
  <c r="A1101" i="33" s="1"/>
  <c r="E448" i="19"/>
  <c r="E320" i="20" s="1"/>
  <c r="H320" i="20" s="1"/>
  <c r="E286" i="19"/>
  <c r="E158" i="20" s="1"/>
  <c r="E217" i="19"/>
  <c r="H217" i="19" s="1"/>
  <c r="E785" i="19"/>
  <c r="E117" i="21" s="1"/>
  <c r="H117" i="21" s="1"/>
  <c r="E732" i="19"/>
  <c r="E555" i="20" s="1"/>
  <c r="A555" i="20" s="1"/>
  <c r="E15" i="19"/>
  <c r="G15" i="19" s="1"/>
  <c r="E647" i="19"/>
  <c r="E519" i="20" s="1"/>
  <c r="A519" i="20" s="1"/>
  <c r="E151" i="19"/>
  <c r="G151" i="19" s="1"/>
  <c r="E174" i="19"/>
  <c r="G174" i="19" s="1"/>
  <c r="E269" i="19"/>
  <c r="E142" i="20" s="1"/>
  <c r="D447" i="33" s="1"/>
  <c r="A447" i="33" s="1"/>
  <c r="E279" i="19"/>
  <c r="E152" i="20" s="1"/>
  <c r="D466" i="33" s="1"/>
  <c r="A466" i="33" s="1"/>
  <c r="E162" i="19"/>
  <c r="E85" i="20" s="1"/>
  <c r="D320" i="33" s="1"/>
  <c r="A320" i="33" s="1"/>
  <c r="E35" i="19"/>
  <c r="A35" i="19" s="1"/>
  <c r="E436" i="19"/>
  <c r="E308" i="20" s="1"/>
  <c r="D746" i="33" s="1"/>
  <c r="A746" i="33" s="1"/>
  <c r="E308" i="19"/>
  <c r="E180" i="20" s="1"/>
  <c r="G180" i="20" s="1"/>
  <c r="E303" i="19"/>
  <c r="A303" i="19" s="1"/>
  <c r="E490" i="19"/>
  <c r="E362" i="20" s="1"/>
  <c r="E344" i="19"/>
  <c r="E230" i="19"/>
  <c r="A230" i="19" s="1"/>
  <c r="E908" i="19"/>
  <c r="G908" i="19" s="1"/>
  <c r="E675" i="19"/>
  <c r="E547" i="20" s="1"/>
  <c r="E662" i="19"/>
  <c r="E534" i="20" s="1"/>
  <c r="A534" i="20" s="1"/>
  <c r="E200" i="19"/>
  <c r="G200" i="19" s="1"/>
  <c r="E657" i="19"/>
  <c r="A657" i="19" s="1"/>
  <c r="E69" i="19"/>
  <c r="G69" i="19" s="1"/>
  <c r="E282" i="19"/>
  <c r="A282" i="19" s="1"/>
  <c r="E215" i="19"/>
  <c r="H215" i="19" s="1"/>
  <c r="E613" i="19"/>
  <c r="E485" i="20" s="1"/>
  <c r="D1096" i="33" s="1"/>
  <c r="A1096" i="33" s="1"/>
  <c r="E255" i="19"/>
  <c r="E128" i="20" s="1"/>
  <c r="E251" i="19"/>
  <c r="E123" i="20" s="1"/>
  <c r="D408" i="33" s="1"/>
  <c r="A408" i="33" s="1"/>
  <c r="E709" i="19"/>
  <c r="A709" i="19" s="1"/>
  <c r="E769" i="19"/>
  <c r="E42" i="19"/>
  <c r="E29" i="20" s="1"/>
  <c r="G29" i="20" s="1"/>
  <c r="E148" i="19"/>
  <c r="E64" i="21" s="1"/>
  <c r="D292" i="33" s="1"/>
  <c r="A292" i="33" s="1"/>
  <c r="E751" i="19"/>
  <c r="A751" i="19" s="1"/>
  <c r="E22" i="19"/>
  <c r="E9" i="22" s="1"/>
  <c r="A9" i="22" s="1"/>
  <c r="E105" i="19"/>
  <c r="E62" i="20" s="1"/>
  <c r="D239" i="33" s="1"/>
  <c r="A239" i="33" s="1"/>
  <c r="E25" i="19"/>
  <c r="E12" i="21" s="1"/>
  <c r="E57" i="19"/>
  <c r="E39" i="20" s="1"/>
  <c r="D158" i="33" s="1"/>
  <c r="A158" i="33" s="1"/>
  <c r="E893" i="19"/>
  <c r="E484" i="19"/>
  <c r="E356" i="20" s="1"/>
  <c r="D842" i="33" s="1"/>
  <c r="A842" i="33" s="1"/>
  <c r="E859" i="19"/>
  <c r="E160" i="21" s="1"/>
  <c r="H160" i="21" s="1"/>
  <c r="E835" i="19"/>
  <c r="E595" i="20" s="1"/>
  <c r="D1458" i="33" s="1"/>
  <c r="A1458" i="33" s="1"/>
  <c r="E418" i="19"/>
  <c r="E290" i="20" s="1"/>
  <c r="D711" i="33" s="1"/>
  <c r="A711" i="33" s="1"/>
  <c r="E485" i="19"/>
  <c r="E357" i="20" s="1"/>
  <c r="A357" i="20" s="1"/>
  <c r="E411" i="19"/>
  <c r="E283" i="20" s="1"/>
  <c r="D696" i="33" s="1"/>
  <c r="A696" i="33" s="1"/>
  <c r="E54" i="28"/>
  <c r="G54" i="28" s="1"/>
  <c r="E478" i="19"/>
  <c r="H478" i="19" s="1"/>
  <c r="E640" i="19"/>
  <c r="E512" i="20" s="1"/>
  <c r="A512" i="20" s="1"/>
  <c r="E197" i="19"/>
  <c r="H197" i="19" s="1"/>
  <c r="E650" i="19"/>
  <c r="E522" i="20" s="1"/>
  <c r="D1166" i="33" s="1"/>
  <c r="A1166" i="33" s="1"/>
  <c r="E692" i="19"/>
  <c r="E653" i="19"/>
  <c r="E525" i="20" s="1"/>
  <c r="H525" i="20" s="1"/>
  <c r="E111" i="19"/>
  <c r="E64" i="20" s="1"/>
  <c r="D242" i="33" s="1"/>
  <c r="A242" i="33" s="1"/>
  <c r="E224" i="19"/>
  <c r="H224" i="19" s="1"/>
  <c r="E179" i="19"/>
  <c r="E97" i="20" s="1"/>
  <c r="D357" i="33" s="1"/>
  <c r="A357" i="33" s="1"/>
  <c r="E276" i="19"/>
  <c r="H276" i="19" s="1"/>
  <c r="E757" i="19"/>
  <c r="H757" i="19" s="1"/>
  <c r="E750" i="19"/>
  <c r="E104" i="21" s="1"/>
  <c r="A104" i="21" s="1"/>
  <c r="E168" i="19"/>
  <c r="G168" i="19" s="1"/>
  <c r="E8" i="19"/>
  <c r="E5" i="22" s="1"/>
  <c r="G5" i="22" s="1"/>
  <c r="E163" i="19"/>
  <c r="E130" i="19"/>
  <c r="E72" i="20" s="1"/>
  <c r="D264" i="33" s="1"/>
  <c r="A264" i="33" s="1"/>
  <c r="E47" i="19"/>
  <c r="E735" i="19"/>
  <c r="G735" i="19" s="1"/>
  <c r="E128" i="19"/>
  <c r="H128" i="19" s="1"/>
  <c r="E445" i="19"/>
  <c r="E317" i="20" s="1"/>
  <c r="A317" i="20" s="1"/>
  <c r="E493" i="19"/>
  <c r="E365" i="20" s="1"/>
  <c r="E568" i="19"/>
  <c r="E440" i="20" s="1"/>
  <c r="A440" i="20" s="1"/>
  <c r="E925" i="19"/>
  <c r="E341" i="19"/>
  <c r="E213" i="20" s="1"/>
  <c r="D585" i="33" s="1"/>
  <c r="A585" i="33" s="1"/>
  <c r="E529" i="19"/>
  <c r="E394" i="19"/>
  <c r="A394" i="19" s="1"/>
  <c r="F24" i="32"/>
  <c r="F54" i="32"/>
  <c r="E288" i="19"/>
  <c r="E160" i="20" s="1"/>
  <c r="D486" i="33" s="1"/>
  <c r="A486" i="33" s="1"/>
  <c r="E604" i="19"/>
  <c r="E476" i="20" s="1"/>
  <c r="D1080" i="33" s="1"/>
  <c r="A1080" i="33" s="1"/>
  <c r="E21" i="19"/>
  <c r="G21" i="19" s="1"/>
  <c r="E285" i="19"/>
  <c r="E157" i="20" s="1"/>
  <c r="G157" i="20" s="1"/>
  <c r="E792" i="19"/>
  <c r="E124" i="21" s="1"/>
  <c r="G124" i="21" s="1"/>
  <c r="E238" i="19"/>
  <c r="E110" i="20" s="1"/>
  <c r="D383" i="33" s="1"/>
  <c r="A383" i="33" s="1"/>
  <c r="E193" i="19"/>
  <c r="H193" i="19" s="1"/>
  <c r="E233" i="19"/>
  <c r="E105" i="20" s="1"/>
  <c r="H105" i="20" s="1"/>
  <c r="E50" i="19"/>
  <c r="E37" i="20" s="1"/>
  <c r="D154" i="33" s="1"/>
  <c r="A154" i="33" s="1"/>
  <c r="E29" i="19"/>
  <c r="E13" i="22" s="1"/>
  <c r="H13" i="22" s="1"/>
  <c r="E724" i="19"/>
  <c r="E90" i="21" s="1"/>
  <c r="H90" i="21" s="1"/>
  <c r="E601" i="19"/>
  <c r="E473" i="20" s="1"/>
  <c r="D1073" i="33" s="1"/>
  <c r="A1073" i="33" s="1"/>
  <c r="E706" i="19"/>
  <c r="E167" i="19"/>
  <c r="G167" i="19" s="1"/>
  <c r="E119" i="19"/>
  <c r="E68" i="20" s="1"/>
  <c r="H68" i="20" s="1"/>
  <c r="E82" i="19"/>
  <c r="A82" i="19" s="1"/>
  <c r="E91" i="19"/>
  <c r="H91" i="19" s="1"/>
  <c r="E700" i="19"/>
  <c r="E58" i="22" s="1"/>
  <c r="D1256" i="33" s="1"/>
  <c r="A1256" i="33" s="1"/>
  <c r="E686" i="19"/>
  <c r="A686" i="19" s="1"/>
  <c r="E508" i="19"/>
  <c r="E380" i="20" s="1"/>
  <c r="E419" i="19"/>
  <c r="E291" i="20" s="1"/>
  <c r="H291" i="20" s="1"/>
  <c r="E538" i="19"/>
  <c r="E410" i="20" s="1"/>
  <c r="G410" i="20" s="1"/>
  <c r="E438" i="19"/>
  <c r="E310" i="20" s="1"/>
  <c r="A310" i="20" s="1"/>
  <c r="E320" i="19"/>
  <c r="E192" i="20" s="1"/>
  <c r="D550" i="33" s="1"/>
  <c r="A550" i="33" s="1"/>
  <c r="E390" i="19"/>
  <c r="E262" i="20" s="1"/>
  <c r="G262" i="20" s="1"/>
  <c r="E884" i="19"/>
  <c r="E27" i="28"/>
  <c r="E14" i="31" s="1"/>
  <c r="I14" i="31" s="1"/>
  <c r="E631" i="19"/>
  <c r="E503" i="20" s="1"/>
  <c r="D1132" i="33" s="1"/>
  <c r="A1132" i="33" s="1"/>
  <c r="E526" i="19"/>
  <c r="H526" i="19" s="1"/>
  <c r="E266" i="19"/>
  <c r="G266" i="19" s="1"/>
  <c r="E899" i="19"/>
  <c r="E181" i="21" s="1"/>
  <c r="A181" i="21" s="1"/>
  <c r="E879" i="19"/>
  <c r="H879" i="19" s="1"/>
  <c r="E883" i="19"/>
  <c r="G883" i="19" s="1"/>
  <c r="E149" i="19"/>
  <c r="E667" i="19"/>
  <c r="E539" i="20" s="1"/>
  <c r="D1200" i="33" s="1"/>
  <c r="A1200" i="33" s="1"/>
  <c r="E246" i="19"/>
  <c r="E181" i="19"/>
  <c r="E99" i="20" s="1"/>
  <c r="A99" i="20" s="1"/>
  <c r="E853" i="19"/>
  <c r="E601" i="20" s="1"/>
  <c r="D1478" i="33" s="1"/>
  <c r="A1478" i="33" s="1"/>
  <c r="E203" i="19"/>
  <c r="G203" i="19" s="1"/>
  <c r="E744" i="19"/>
  <c r="E565" i="20" s="1"/>
  <c r="D1329" i="33" s="1"/>
  <c r="A1329" i="33" s="1"/>
  <c r="E688" i="19"/>
  <c r="E810" i="19"/>
  <c r="E589" i="20" s="1"/>
  <c r="D1430" i="33" s="1"/>
  <c r="A1430" i="33" s="1"/>
  <c r="E723" i="19"/>
  <c r="E553" i="20" s="1"/>
  <c r="D1295" i="33" s="1"/>
  <c r="A1295" i="33" s="1"/>
  <c r="E747" i="19"/>
  <c r="G747" i="19" s="1"/>
  <c r="E695" i="19"/>
  <c r="E743" i="19"/>
  <c r="E564" i="20" s="1"/>
  <c r="D1327" i="33" s="1"/>
  <c r="A1327" i="33" s="1"/>
  <c r="E560" i="19"/>
  <c r="E432" i="20" s="1"/>
  <c r="D991" i="33" s="1"/>
  <c r="A991" i="33" s="1"/>
  <c r="E386" i="19"/>
  <c r="E258" i="20" s="1"/>
  <c r="D649" i="33" s="1"/>
  <c r="A649" i="33" s="1"/>
  <c r="E534" i="19"/>
  <c r="E406" i="20" s="1"/>
  <c r="D938" i="33" s="1"/>
  <c r="A938" i="33" s="1"/>
  <c r="E437" i="19"/>
  <c r="E309" i="20" s="1"/>
  <c r="D748" i="33" s="1"/>
  <c r="A748" i="33" s="1"/>
  <c r="E302" i="19"/>
  <c r="E174" i="20" s="1"/>
  <c r="G174" i="20" s="1"/>
  <c r="E885" i="19"/>
  <c r="E168" i="21" s="1"/>
  <c r="H168" i="21" s="1"/>
  <c r="F99" i="32"/>
  <c r="A99" i="32" s="1"/>
  <c r="E29" i="28"/>
  <c r="G29" i="28" s="1"/>
  <c r="I873" i="19"/>
  <c r="I7" i="19"/>
  <c r="I24" i="19"/>
  <c r="I40" i="19"/>
  <c r="I56" i="19"/>
  <c r="I73" i="19"/>
  <c r="I92" i="19"/>
  <c r="I114" i="19"/>
  <c r="I138" i="19"/>
  <c r="I159" i="19"/>
  <c r="I174" i="19"/>
  <c r="I190" i="19"/>
  <c r="I206" i="19"/>
  <c r="I222" i="19"/>
  <c r="I238" i="19"/>
  <c r="I254" i="19"/>
  <c r="I270" i="19"/>
  <c r="I286" i="19"/>
  <c r="I302" i="19"/>
  <c r="I318" i="19"/>
  <c r="I334" i="19"/>
  <c r="I350" i="19"/>
  <c r="I366" i="19"/>
  <c r="I382" i="19"/>
  <c r="I398" i="19"/>
  <c r="I414" i="19"/>
  <c r="I430" i="19"/>
  <c r="I446" i="19"/>
  <c r="I462" i="19"/>
  <c r="I478" i="19"/>
  <c r="I494" i="19"/>
  <c r="I510" i="19"/>
  <c r="I526" i="19"/>
  <c r="I542" i="19"/>
  <c r="I558" i="19"/>
  <c r="I574" i="19"/>
  <c r="I590" i="19"/>
  <c r="I606" i="19"/>
  <c r="I622" i="19"/>
  <c r="I638" i="19"/>
  <c r="I654" i="19"/>
  <c r="I670" i="19"/>
  <c r="I687" i="19"/>
  <c r="I701" i="19"/>
  <c r="I724" i="19"/>
  <c r="I745" i="19"/>
  <c r="I761" i="19"/>
  <c r="I780" i="19"/>
  <c r="I795" i="19"/>
  <c r="I814" i="19"/>
  <c r="I826" i="19"/>
  <c r="I857" i="19"/>
  <c r="I874" i="19"/>
  <c r="I885" i="19"/>
  <c r="I899" i="19"/>
  <c r="I920" i="19"/>
  <c r="I943" i="19"/>
  <c r="I959" i="19"/>
  <c r="I146" i="19"/>
  <c r="E831" i="19"/>
  <c r="I252" i="19"/>
  <c r="I284" i="19"/>
  <c r="I428" i="19"/>
  <c r="I572" i="19"/>
  <c r="I811" i="19"/>
  <c r="I10" i="19"/>
  <c r="I23" i="19"/>
  <c r="I41" i="19"/>
  <c r="I57" i="19"/>
  <c r="I75" i="19"/>
  <c r="I95" i="19"/>
  <c r="I121" i="19"/>
  <c r="I140" i="19"/>
  <c r="I160" i="19"/>
  <c r="I175" i="19"/>
  <c r="I191" i="19"/>
  <c r="I207" i="19"/>
  <c r="I223" i="19"/>
  <c r="I239" i="19"/>
  <c r="I255" i="19"/>
  <c r="I271" i="19"/>
  <c r="I287" i="19"/>
  <c r="I303" i="19"/>
  <c r="I319" i="19"/>
  <c r="I335" i="19"/>
  <c r="I351" i="19"/>
  <c r="I367" i="19"/>
  <c r="I383" i="19"/>
  <c r="I399" i="19"/>
  <c r="I415" i="19"/>
  <c r="I431" i="19"/>
  <c r="I447" i="19"/>
  <c r="I463" i="19"/>
  <c r="I479" i="19"/>
  <c r="I495" i="19"/>
  <c r="I511" i="19"/>
  <c r="I527" i="19"/>
  <c r="I543" i="19"/>
  <c r="I559" i="19"/>
  <c r="I575" i="19"/>
  <c r="I591" i="19"/>
  <c r="I607" i="19"/>
  <c r="I623" i="19"/>
  <c r="I639" i="19"/>
  <c r="I655" i="19"/>
  <c r="I671" i="19"/>
  <c r="I688" i="19"/>
  <c r="I704" i="19"/>
  <c r="I720" i="19"/>
  <c r="I738" i="19"/>
  <c r="I755" i="19"/>
  <c r="I781" i="19"/>
  <c r="I796" i="19"/>
  <c r="I819" i="19"/>
  <c r="I828" i="19"/>
  <c r="I858" i="19"/>
  <c r="I886" i="19"/>
  <c r="I900" i="19"/>
  <c r="I924" i="19"/>
  <c r="I944" i="19"/>
  <c r="I960" i="19"/>
  <c r="I147" i="19"/>
  <c r="I956" i="19"/>
  <c r="I156" i="19"/>
  <c r="I364" i="19"/>
  <c r="I556" i="19"/>
  <c r="I790" i="19"/>
  <c r="I11" i="19"/>
  <c r="I26" i="19"/>
  <c r="I42" i="19"/>
  <c r="I58" i="19"/>
  <c r="I77" i="19"/>
  <c r="I94" i="19"/>
  <c r="I116" i="19"/>
  <c r="I139" i="19"/>
  <c r="I161" i="19"/>
  <c r="I176" i="19"/>
  <c r="I192" i="19"/>
  <c r="I208" i="19"/>
  <c r="I224" i="19"/>
  <c r="I240" i="19"/>
  <c r="I256" i="19"/>
  <c r="I272" i="19"/>
  <c r="I288" i="19"/>
  <c r="I304" i="19"/>
  <c r="I320" i="19"/>
  <c r="I336" i="19"/>
  <c r="I352" i="19"/>
  <c r="I368" i="19"/>
  <c r="I384" i="19"/>
  <c r="I400" i="19"/>
  <c r="I416" i="19"/>
  <c r="I432" i="19"/>
  <c r="I448" i="19"/>
  <c r="I464" i="19"/>
  <c r="I480" i="19"/>
  <c r="I496" i="19"/>
  <c r="I512" i="19"/>
  <c r="I528" i="19"/>
  <c r="I544" i="19"/>
  <c r="I560" i="19"/>
  <c r="I576" i="19"/>
  <c r="I592" i="19"/>
  <c r="I608" i="19"/>
  <c r="I624" i="19"/>
  <c r="I640" i="19"/>
  <c r="I656" i="19"/>
  <c r="I672" i="19"/>
  <c r="I692" i="19"/>
  <c r="I705" i="19"/>
  <c r="I725" i="19"/>
  <c r="I739" i="19"/>
  <c r="I772" i="19"/>
  <c r="I773" i="19"/>
  <c r="I797" i="19"/>
  <c r="I816" i="19"/>
  <c r="I830" i="19"/>
  <c r="I850" i="19"/>
  <c r="I866" i="19"/>
  <c r="I888" i="19"/>
  <c r="I901" i="19"/>
  <c r="I925" i="19"/>
  <c r="I945" i="19"/>
  <c r="I961" i="19"/>
  <c r="I157" i="19"/>
  <c r="I917" i="19"/>
  <c r="I91" i="19"/>
  <c r="I412" i="19"/>
  <c r="I668" i="19"/>
  <c r="I883" i="19"/>
  <c r="I12" i="19"/>
  <c r="I27" i="19"/>
  <c r="I43" i="19"/>
  <c r="I59" i="19"/>
  <c r="I79" i="19"/>
  <c r="I98" i="19"/>
  <c r="I118" i="19"/>
  <c r="I143" i="19"/>
  <c r="I162" i="19"/>
  <c r="I177" i="19"/>
  <c r="I193" i="19"/>
  <c r="I209" i="19"/>
  <c r="I225" i="19"/>
  <c r="I241" i="19"/>
  <c r="I257" i="19"/>
  <c r="I273" i="19"/>
  <c r="I289" i="19"/>
  <c r="I305" i="19"/>
  <c r="I321" i="19"/>
  <c r="I337" i="19"/>
  <c r="I353" i="19"/>
  <c r="I369" i="19"/>
  <c r="I385" i="19"/>
  <c r="I401" i="19"/>
  <c r="I417" i="19"/>
  <c r="I433" i="19"/>
  <c r="I449" i="19"/>
  <c r="I465" i="19"/>
  <c r="I481" i="19"/>
  <c r="I497" i="19"/>
  <c r="I513" i="19"/>
  <c r="I529" i="19"/>
  <c r="I545" i="19"/>
  <c r="I561" i="19"/>
  <c r="I577" i="19"/>
  <c r="I593" i="19"/>
  <c r="I609" i="19"/>
  <c r="I625" i="19"/>
  <c r="I641" i="19"/>
  <c r="I657" i="19"/>
  <c r="I673" i="19"/>
  <c r="I694" i="19"/>
  <c r="I706" i="19"/>
  <c r="I722" i="19"/>
  <c r="I740" i="19"/>
  <c r="I771" i="19"/>
  <c r="I775" i="19"/>
  <c r="I798" i="19"/>
  <c r="I815" i="19"/>
  <c r="I842" i="19"/>
  <c r="I860" i="19"/>
  <c r="I868" i="19"/>
  <c r="I889" i="19"/>
  <c r="I902" i="19"/>
  <c r="I926" i="19"/>
  <c r="I946" i="19"/>
  <c r="I962" i="19"/>
  <c r="I746" i="19"/>
  <c r="I123" i="19"/>
  <c r="I38" i="19"/>
  <c r="I508" i="19"/>
  <c r="I752" i="19"/>
  <c r="I14" i="19"/>
  <c r="I28" i="19"/>
  <c r="I44" i="19"/>
  <c r="I60" i="19"/>
  <c r="I80" i="19"/>
  <c r="I101" i="19"/>
  <c r="I119" i="19"/>
  <c r="I144" i="19"/>
  <c r="I165" i="19"/>
  <c r="I178" i="19"/>
  <c r="I194" i="19"/>
  <c r="I210" i="19"/>
  <c r="I226" i="19"/>
  <c r="I242" i="19"/>
  <c r="I258" i="19"/>
  <c r="I274" i="19"/>
  <c r="I290" i="19"/>
  <c r="I306" i="19"/>
  <c r="I322" i="19"/>
  <c r="I338" i="19"/>
  <c r="I354" i="19"/>
  <c r="I370" i="19"/>
  <c r="I386" i="19"/>
  <c r="I402" i="19"/>
  <c r="I418" i="19"/>
  <c r="I434" i="19"/>
  <c r="I450" i="19"/>
  <c r="I466" i="19"/>
  <c r="I482" i="19"/>
  <c r="I498" i="19"/>
  <c r="I514" i="19"/>
  <c r="I530" i="19"/>
  <c r="I546" i="19"/>
  <c r="I562" i="19"/>
  <c r="I578" i="19"/>
  <c r="I594" i="19"/>
  <c r="I610" i="19"/>
  <c r="I626" i="19"/>
  <c r="I642" i="19"/>
  <c r="I658" i="19"/>
  <c r="I674" i="19"/>
  <c r="I689" i="19"/>
  <c r="I707" i="19"/>
  <c r="I723" i="19"/>
  <c r="I741" i="19"/>
  <c r="I774" i="19"/>
  <c r="I776" i="19"/>
  <c r="I799" i="19"/>
  <c r="I810" i="19"/>
  <c r="I843" i="19"/>
  <c r="I861" i="19"/>
  <c r="I869" i="19"/>
  <c r="I890" i="19"/>
  <c r="I903" i="19"/>
  <c r="I929" i="19"/>
  <c r="I947" i="19"/>
  <c r="I963" i="19"/>
  <c r="I782" i="19"/>
  <c r="I21" i="19"/>
  <c r="I492" i="19"/>
  <c r="I769" i="19"/>
  <c r="I13" i="19"/>
  <c r="I30" i="19"/>
  <c r="I45" i="19"/>
  <c r="I61" i="19"/>
  <c r="I81" i="19"/>
  <c r="I99" i="19"/>
  <c r="I124" i="19"/>
  <c r="I145" i="19"/>
  <c r="I163" i="19"/>
  <c r="I179" i="19"/>
  <c r="I195" i="19"/>
  <c r="I211" i="19"/>
  <c r="I227" i="19"/>
  <c r="I243" i="19"/>
  <c r="I259" i="19"/>
  <c r="I275" i="19"/>
  <c r="I291" i="19"/>
  <c r="I307" i="19"/>
  <c r="I323" i="19"/>
  <c r="I339" i="19"/>
  <c r="I355" i="19"/>
  <c r="I371" i="19"/>
  <c r="I387" i="19"/>
  <c r="I403" i="19"/>
  <c r="I419" i="19"/>
  <c r="I435" i="19"/>
  <c r="I451" i="19"/>
  <c r="I467" i="19"/>
  <c r="I483" i="19"/>
  <c r="I499" i="19"/>
  <c r="I515" i="19"/>
  <c r="I531" i="19"/>
  <c r="I547" i="19"/>
  <c r="I563" i="19"/>
  <c r="I579" i="19"/>
  <c r="I595" i="19"/>
  <c r="I611" i="19"/>
  <c r="I627" i="19"/>
  <c r="I643" i="19"/>
  <c r="I659" i="19"/>
  <c r="I675" i="19"/>
  <c r="I690" i="19"/>
  <c r="I708" i="19"/>
  <c r="I726" i="19"/>
  <c r="I743" i="19"/>
  <c r="I759" i="19"/>
  <c r="I785" i="19"/>
  <c r="I793" i="19"/>
  <c r="I820" i="19"/>
  <c r="I844" i="19"/>
  <c r="I853" i="19"/>
  <c r="I870" i="19"/>
  <c r="I897" i="19"/>
  <c r="I904" i="19"/>
  <c r="I691" i="19"/>
  <c r="I948" i="19"/>
  <c r="I964" i="19"/>
  <c r="I805" i="19"/>
  <c r="E851" i="19"/>
  <c r="I54" i="19"/>
  <c r="I396" i="19"/>
  <c r="I652" i="19"/>
  <c r="I918" i="19"/>
  <c r="I15" i="19"/>
  <c r="I29" i="19"/>
  <c r="I46" i="19"/>
  <c r="I62" i="19"/>
  <c r="I82" i="19"/>
  <c r="I104" i="19"/>
  <c r="I127" i="19"/>
  <c r="I148" i="19"/>
  <c r="I164" i="19"/>
  <c r="I180" i="19"/>
  <c r="I196" i="19"/>
  <c r="I212" i="19"/>
  <c r="I228" i="19"/>
  <c r="I244" i="19"/>
  <c r="I260" i="19"/>
  <c r="I276" i="19"/>
  <c r="I292" i="19"/>
  <c r="I308" i="19"/>
  <c r="I324" i="19"/>
  <c r="I340" i="19"/>
  <c r="I356" i="19"/>
  <c r="I372" i="19"/>
  <c r="I388" i="19"/>
  <c r="I404" i="19"/>
  <c r="I420" i="19"/>
  <c r="I436" i="19"/>
  <c r="I452" i="19"/>
  <c r="I468" i="19"/>
  <c r="I484" i="19"/>
  <c r="I500" i="19"/>
  <c r="I516" i="19"/>
  <c r="I532" i="19"/>
  <c r="I548" i="19"/>
  <c r="I564" i="19"/>
  <c r="I580" i="19"/>
  <c r="I596" i="19"/>
  <c r="I612" i="19"/>
  <c r="I628" i="19"/>
  <c r="I644" i="19"/>
  <c r="I660" i="19"/>
  <c r="I676" i="19"/>
  <c r="I693" i="19"/>
  <c r="I710" i="19"/>
  <c r="I727" i="19"/>
  <c r="I744" i="19"/>
  <c r="I760" i="19"/>
  <c r="I786" i="19"/>
  <c r="I802" i="19"/>
  <c r="I821" i="19"/>
  <c r="I845" i="19"/>
  <c r="I854" i="19"/>
  <c r="I880" i="19"/>
  <c r="I898" i="19"/>
  <c r="I905" i="19"/>
  <c r="I933" i="19"/>
  <c r="I949" i="19"/>
  <c r="I965" i="19"/>
  <c r="I831" i="19"/>
  <c r="I940" i="19"/>
  <c r="I172" i="19"/>
  <c r="I380" i="19"/>
  <c r="I604" i="19"/>
  <c r="I834" i="19"/>
  <c r="I16" i="19"/>
  <c r="I31" i="19"/>
  <c r="I47" i="19"/>
  <c r="I63" i="19"/>
  <c r="I83" i="19"/>
  <c r="I106" i="19"/>
  <c r="I126" i="19"/>
  <c r="I149" i="19"/>
  <c r="I166" i="19"/>
  <c r="I181" i="19"/>
  <c r="I197" i="19"/>
  <c r="I213" i="19"/>
  <c r="I229" i="19"/>
  <c r="I245" i="19"/>
  <c r="I261" i="19"/>
  <c r="I277" i="19"/>
  <c r="I293" i="19"/>
  <c r="I309" i="19"/>
  <c r="I325" i="19"/>
  <c r="I341" i="19"/>
  <c r="I357" i="19"/>
  <c r="I373" i="19"/>
  <c r="I389" i="19"/>
  <c r="I405" i="19"/>
  <c r="I421" i="19"/>
  <c r="I437" i="19"/>
  <c r="I453" i="19"/>
  <c r="I469" i="19"/>
  <c r="I485" i="19"/>
  <c r="I501" i="19"/>
  <c r="I517" i="19"/>
  <c r="I533" i="19"/>
  <c r="I549" i="19"/>
  <c r="I565" i="19"/>
  <c r="I581" i="19"/>
  <c r="I597" i="19"/>
  <c r="I613" i="19"/>
  <c r="I629" i="19"/>
  <c r="I645" i="19"/>
  <c r="I661" i="19"/>
  <c r="I677" i="19"/>
  <c r="I695" i="19"/>
  <c r="I711" i="19"/>
  <c r="I729" i="19"/>
  <c r="I748" i="19"/>
  <c r="I762" i="19"/>
  <c r="I779" i="19"/>
  <c r="I803" i="19"/>
  <c r="I813" i="19"/>
  <c r="I835" i="19"/>
  <c r="I855" i="19"/>
  <c r="I879" i="19"/>
  <c r="I908" i="19"/>
  <c r="I913" i="19"/>
  <c r="I934" i="19"/>
  <c r="I950" i="19"/>
  <c r="I966" i="19"/>
  <c r="I846" i="19"/>
  <c r="I872" i="19"/>
  <c r="I137" i="19"/>
  <c r="I348" i="19"/>
  <c r="I588" i="19"/>
  <c r="I849" i="19"/>
  <c r="I17" i="19"/>
  <c r="I33" i="19"/>
  <c r="I48" i="19"/>
  <c r="I64" i="19"/>
  <c r="I84" i="19"/>
  <c r="I102" i="19"/>
  <c r="I129" i="19"/>
  <c r="I150" i="19"/>
  <c r="I167" i="19"/>
  <c r="I182" i="19"/>
  <c r="I198" i="19"/>
  <c r="I214" i="19"/>
  <c r="I230" i="19"/>
  <c r="I246" i="19"/>
  <c r="I262" i="19"/>
  <c r="I278" i="19"/>
  <c r="I294" i="19"/>
  <c r="I310" i="19"/>
  <c r="I326" i="19"/>
  <c r="I342" i="19"/>
  <c r="I358" i="19"/>
  <c r="I374" i="19"/>
  <c r="I390" i="19"/>
  <c r="I406" i="19"/>
  <c r="I422" i="19"/>
  <c r="I438" i="19"/>
  <c r="I454" i="19"/>
  <c r="I470" i="19"/>
  <c r="I486" i="19"/>
  <c r="I502" i="19"/>
  <c r="I518" i="19"/>
  <c r="I534" i="19"/>
  <c r="I550" i="19"/>
  <c r="I566" i="19"/>
  <c r="I582" i="19"/>
  <c r="I598" i="19"/>
  <c r="I614" i="19"/>
  <c r="I630" i="19"/>
  <c r="I646" i="19"/>
  <c r="I662" i="19"/>
  <c r="I678" i="19"/>
  <c r="I696" i="19"/>
  <c r="I712" i="19"/>
  <c r="I728" i="19"/>
  <c r="I747" i="19"/>
  <c r="I763" i="19"/>
  <c r="I787" i="19"/>
  <c r="I804" i="19"/>
  <c r="I822" i="19"/>
  <c r="I836" i="19"/>
  <c r="I856" i="19"/>
  <c r="I882" i="19"/>
  <c r="I907" i="19"/>
  <c r="I914" i="19"/>
  <c r="I935" i="19"/>
  <c r="I951" i="19"/>
  <c r="I967" i="19"/>
  <c r="I851" i="19"/>
  <c r="I809" i="19"/>
  <c r="I188" i="19"/>
  <c r="I332" i="19"/>
  <c r="I540" i="19"/>
  <c r="I709" i="19"/>
  <c r="I941" i="19"/>
  <c r="I841" i="19"/>
  <c r="I9" i="19"/>
  <c r="I32" i="19"/>
  <c r="I49" i="19"/>
  <c r="I65" i="19"/>
  <c r="I85" i="19"/>
  <c r="I105" i="19"/>
  <c r="I128" i="19"/>
  <c r="I151" i="19"/>
  <c r="I168" i="19"/>
  <c r="I183" i="19"/>
  <c r="I199" i="19"/>
  <c r="I215" i="19"/>
  <c r="I231" i="19"/>
  <c r="I247" i="19"/>
  <c r="I263" i="19"/>
  <c r="I279" i="19"/>
  <c r="I295" i="19"/>
  <c r="I311" i="19"/>
  <c r="I327" i="19"/>
  <c r="I343" i="19"/>
  <c r="I359" i="19"/>
  <c r="I375" i="19"/>
  <c r="I391" i="19"/>
  <c r="I407" i="19"/>
  <c r="I423" i="19"/>
  <c r="I439" i="19"/>
  <c r="I455" i="19"/>
  <c r="I471" i="19"/>
  <c r="I487" i="19"/>
  <c r="I503" i="19"/>
  <c r="I519" i="19"/>
  <c r="I535" i="19"/>
  <c r="I551" i="19"/>
  <c r="I567" i="19"/>
  <c r="I583" i="19"/>
  <c r="I599" i="19"/>
  <c r="I615" i="19"/>
  <c r="I631" i="19"/>
  <c r="I647" i="19"/>
  <c r="I663" i="19"/>
  <c r="I679" i="19"/>
  <c r="I697" i="19"/>
  <c r="I717" i="19"/>
  <c r="I735" i="19"/>
  <c r="I749" i="19"/>
  <c r="I765" i="19"/>
  <c r="I789" i="19"/>
  <c r="I823" i="19"/>
  <c r="I837" i="19"/>
  <c r="I862" i="19"/>
  <c r="I881" i="19"/>
  <c r="I906" i="19"/>
  <c r="I915" i="19"/>
  <c r="I936" i="19"/>
  <c r="I952" i="19"/>
  <c r="I968" i="19"/>
  <c r="I884" i="19"/>
  <c r="I236" i="19"/>
  <c r="I268" i="19"/>
  <c r="I444" i="19"/>
  <c r="I620" i="19"/>
  <c r="I867" i="19"/>
  <c r="I2" i="19"/>
  <c r="I18" i="19"/>
  <c r="I35" i="19"/>
  <c r="I50" i="19"/>
  <c r="I66" i="19"/>
  <c r="I87" i="19"/>
  <c r="I107" i="19"/>
  <c r="I130" i="19"/>
  <c r="I154" i="19"/>
  <c r="I170" i="19"/>
  <c r="I184" i="19"/>
  <c r="I200" i="19"/>
  <c r="I216" i="19"/>
  <c r="I232" i="19"/>
  <c r="I248" i="19"/>
  <c r="I264" i="19"/>
  <c r="I280" i="19"/>
  <c r="I296" i="19"/>
  <c r="I312" i="19"/>
  <c r="I328" i="19"/>
  <c r="I344" i="19"/>
  <c r="I360" i="19"/>
  <c r="I376" i="19"/>
  <c r="I392" i="19"/>
  <c r="I408" i="19"/>
  <c r="I424" i="19"/>
  <c r="I440" i="19"/>
  <c r="I456" i="19"/>
  <c r="I472" i="19"/>
  <c r="I488" i="19"/>
  <c r="I504" i="19"/>
  <c r="I520" i="19"/>
  <c r="I536" i="19"/>
  <c r="I552" i="19"/>
  <c r="I568" i="19"/>
  <c r="I584" i="19"/>
  <c r="I600" i="19"/>
  <c r="I616" i="19"/>
  <c r="I632" i="19"/>
  <c r="I648" i="19"/>
  <c r="I664" i="19"/>
  <c r="I680" i="19"/>
  <c r="I698" i="19"/>
  <c r="I714" i="19"/>
  <c r="I731" i="19"/>
  <c r="I750" i="19"/>
  <c r="I778" i="19"/>
  <c r="I788" i="19"/>
  <c r="I800" i="19"/>
  <c r="I824" i="19"/>
  <c r="I838" i="19"/>
  <c r="I863" i="19"/>
  <c r="I875" i="19"/>
  <c r="I891" i="19"/>
  <c r="I909" i="19"/>
  <c r="I937" i="19"/>
  <c r="I953" i="19"/>
  <c r="I894" i="19"/>
  <c r="I71" i="19"/>
  <c r="I460" i="19"/>
  <c r="I736" i="19"/>
  <c r="I125" i="19"/>
  <c r="I3" i="19"/>
  <c r="I19" i="19"/>
  <c r="I34" i="19"/>
  <c r="I51" i="19"/>
  <c r="I67" i="19"/>
  <c r="I88" i="19"/>
  <c r="I112" i="19"/>
  <c r="I135" i="19"/>
  <c r="I153" i="19"/>
  <c r="I169" i="19"/>
  <c r="I185" i="19"/>
  <c r="I201" i="19"/>
  <c r="I217" i="19"/>
  <c r="I233" i="19"/>
  <c r="I249" i="19"/>
  <c r="I265" i="19"/>
  <c r="I281" i="19"/>
  <c r="I297" i="19"/>
  <c r="I313" i="19"/>
  <c r="I329" i="19"/>
  <c r="I345" i="19"/>
  <c r="I361" i="19"/>
  <c r="I377" i="19"/>
  <c r="I393" i="19"/>
  <c r="I409" i="19"/>
  <c r="I425" i="19"/>
  <c r="I441" i="19"/>
  <c r="I457" i="19"/>
  <c r="I473" i="19"/>
  <c r="I489" i="19"/>
  <c r="I505" i="19"/>
  <c r="I521" i="19"/>
  <c r="I537" i="19"/>
  <c r="I553" i="19"/>
  <c r="I569" i="19"/>
  <c r="I585" i="19"/>
  <c r="I601" i="19"/>
  <c r="I617" i="19"/>
  <c r="I633" i="19"/>
  <c r="I649" i="19"/>
  <c r="I665" i="19"/>
  <c r="I681" i="19"/>
  <c r="I699" i="19"/>
  <c r="I715" i="19"/>
  <c r="I730" i="19"/>
  <c r="I751" i="19"/>
  <c r="I766" i="19"/>
  <c r="I783" i="19"/>
  <c r="I801" i="19"/>
  <c r="I817" i="19"/>
  <c r="I839" i="19"/>
  <c r="I865" i="19"/>
  <c r="I876" i="19"/>
  <c r="I892" i="19"/>
  <c r="I910" i="19"/>
  <c r="I938" i="19"/>
  <c r="I954" i="19"/>
  <c r="I70" i="19"/>
  <c r="I848" i="19"/>
  <c r="I220" i="19"/>
  <c r="I316" i="19"/>
  <c r="I524" i="19"/>
  <c r="I684" i="19"/>
  <c r="I957" i="19"/>
  <c r="I4" i="19"/>
  <c r="I20" i="19"/>
  <c r="I36" i="19"/>
  <c r="I52" i="19"/>
  <c r="I68" i="19"/>
  <c r="I89" i="19"/>
  <c r="I110" i="19"/>
  <c r="I133" i="19"/>
  <c r="I686" i="19"/>
  <c r="I186" i="19"/>
  <c r="I202" i="19"/>
  <c r="I218" i="19"/>
  <c r="I234" i="19"/>
  <c r="I250" i="19"/>
  <c r="I266" i="19"/>
  <c r="I282" i="19"/>
  <c r="I298" i="19"/>
  <c r="I314" i="19"/>
  <c r="I330" i="19"/>
  <c r="I346" i="19"/>
  <c r="I362" i="19"/>
  <c r="I378" i="19"/>
  <c r="I394" i="19"/>
  <c r="I410" i="19"/>
  <c r="I426" i="19"/>
  <c r="I442" i="19"/>
  <c r="I458" i="19"/>
  <c r="I474" i="19"/>
  <c r="I490" i="19"/>
  <c r="I506" i="19"/>
  <c r="I522" i="19"/>
  <c r="I538" i="19"/>
  <c r="I554" i="19"/>
  <c r="I570" i="19"/>
  <c r="I586" i="19"/>
  <c r="I602" i="19"/>
  <c r="I618" i="19"/>
  <c r="I634" i="19"/>
  <c r="I650" i="19"/>
  <c r="I666" i="19"/>
  <c r="I682" i="19"/>
  <c r="I702" i="19"/>
  <c r="I716" i="19"/>
  <c r="I733" i="19"/>
  <c r="I753" i="19"/>
  <c r="I767" i="19"/>
  <c r="I791" i="19"/>
  <c r="I808" i="19"/>
  <c r="I825" i="19"/>
  <c r="I847" i="19"/>
  <c r="I864" i="19"/>
  <c r="I877" i="19"/>
  <c r="I893" i="19"/>
  <c r="I916" i="19"/>
  <c r="I939" i="19"/>
  <c r="I955" i="19"/>
  <c r="I86" i="19"/>
  <c r="I832" i="19"/>
  <c r="I204" i="19"/>
  <c r="I300" i="19"/>
  <c r="I636" i="19"/>
  <c r="I895" i="19"/>
  <c r="I5" i="19"/>
  <c r="I22" i="19"/>
  <c r="I37" i="19"/>
  <c r="I53" i="19"/>
  <c r="I69" i="19"/>
  <c r="I90" i="19"/>
  <c r="I113" i="19"/>
  <c r="I134" i="19"/>
  <c r="I155" i="19"/>
  <c r="I171" i="19"/>
  <c r="I187" i="19"/>
  <c r="I203" i="19"/>
  <c r="I219" i="19"/>
  <c r="I235" i="19"/>
  <c r="I251" i="19"/>
  <c r="I267" i="19"/>
  <c r="I283" i="19"/>
  <c r="I299" i="19"/>
  <c r="I315" i="19"/>
  <c r="I331" i="19"/>
  <c r="I347" i="19"/>
  <c r="I363" i="19"/>
  <c r="I379" i="19"/>
  <c r="I395" i="19"/>
  <c r="I411" i="19"/>
  <c r="I427" i="19"/>
  <c r="I443" i="19"/>
  <c r="I459" i="19"/>
  <c r="I475" i="19"/>
  <c r="I491" i="19"/>
  <c r="I507" i="19"/>
  <c r="I523" i="19"/>
  <c r="I539" i="19"/>
  <c r="I555" i="19"/>
  <c r="I571" i="19"/>
  <c r="I587" i="19"/>
  <c r="I603" i="19"/>
  <c r="I619" i="19"/>
  <c r="I635" i="19"/>
  <c r="I651" i="19"/>
  <c r="I667" i="19"/>
  <c r="I683" i="19"/>
  <c r="I703" i="19"/>
  <c r="I718" i="19"/>
  <c r="I732" i="19"/>
  <c r="I756" i="19"/>
  <c r="I768" i="19"/>
  <c r="I792" i="19"/>
  <c r="I8" i="19"/>
  <c r="I6" i="19"/>
  <c r="I25" i="19"/>
  <c r="I39" i="19"/>
  <c r="I55" i="19"/>
  <c r="I72" i="19"/>
  <c r="I93" i="19"/>
  <c r="I117" i="19"/>
  <c r="I136" i="19"/>
  <c r="I158" i="19"/>
  <c r="I173" i="19"/>
  <c r="I189" i="19"/>
  <c r="I205" i="19"/>
  <c r="I221" i="19"/>
  <c r="I237" i="19"/>
  <c r="I253" i="19"/>
  <c r="I269" i="19"/>
  <c r="I285" i="19"/>
  <c r="I301" i="19"/>
  <c r="I317" i="19"/>
  <c r="I333" i="19"/>
  <c r="I349" i="19"/>
  <c r="I365" i="19"/>
  <c r="I381" i="19"/>
  <c r="I397" i="19"/>
  <c r="I413" i="19"/>
  <c r="I429" i="19"/>
  <c r="I445" i="19"/>
  <c r="I461" i="19"/>
  <c r="I477" i="19"/>
  <c r="I493" i="19"/>
  <c r="I509" i="19"/>
  <c r="I525" i="19"/>
  <c r="I541" i="19"/>
  <c r="I557" i="19"/>
  <c r="I573" i="19"/>
  <c r="I589" i="19"/>
  <c r="I605" i="19"/>
  <c r="I621" i="19"/>
  <c r="I637" i="19"/>
  <c r="I653" i="19"/>
  <c r="I669" i="19"/>
  <c r="I685" i="19"/>
  <c r="I700" i="19"/>
  <c r="I721" i="19"/>
  <c r="I734" i="19"/>
  <c r="I757" i="19"/>
  <c r="I770" i="19"/>
  <c r="I794" i="19"/>
  <c r="I812" i="19"/>
  <c r="I833" i="19"/>
  <c r="I859" i="19"/>
  <c r="I871" i="19"/>
  <c r="I887" i="19"/>
  <c r="I896" i="19"/>
  <c r="I919" i="19"/>
  <c r="I942" i="19"/>
  <c r="I958" i="19"/>
  <c r="I131" i="19"/>
  <c r="E841" i="19"/>
  <c r="I111" i="19"/>
  <c r="I476" i="19"/>
  <c r="I719" i="19"/>
  <c r="E846" i="19"/>
  <c r="E873" i="19"/>
  <c r="E70" i="19"/>
  <c r="E86" i="19"/>
  <c r="E123" i="19"/>
  <c r="E125" i="19"/>
  <c r="E131" i="19"/>
  <c r="E146" i="19"/>
  <c r="E147" i="19"/>
  <c r="E157" i="19"/>
  <c r="E805" i="19"/>
  <c r="E746" i="19"/>
  <c r="E782" i="19"/>
  <c r="E942" i="19"/>
  <c r="E940" i="19"/>
  <c r="E941" i="19"/>
  <c r="E939" i="19"/>
  <c r="E938" i="19"/>
  <c r="E937" i="19"/>
  <c r="E936" i="19"/>
  <c r="E935" i="19"/>
  <c r="E934" i="19"/>
  <c r="E13" i="28"/>
  <c r="E10" i="28"/>
  <c r="E19" i="28"/>
  <c r="E12" i="28"/>
  <c r="E52" i="28"/>
  <c r="E14" i="28"/>
  <c r="F65" i="32"/>
  <c r="E116" i="19"/>
  <c r="E755" i="19"/>
  <c r="G755" i="19" s="1"/>
  <c r="E360" i="19"/>
  <c r="E232" i="20" s="1"/>
  <c r="D612" i="33" s="1"/>
  <c r="A612" i="33" s="1"/>
  <c r="E812" i="19"/>
  <c r="E138" i="21" s="1"/>
  <c r="A138" i="21" s="1"/>
  <c r="E524" i="19"/>
  <c r="G524" i="19" s="1"/>
  <c r="E471" i="19"/>
  <c r="E343" i="20" s="1"/>
  <c r="E314" i="19"/>
  <c r="E186" i="20" s="1"/>
  <c r="D538" i="33" s="1"/>
  <c r="A538" i="33" s="1"/>
  <c r="E430" i="19"/>
  <c r="E523" i="19"/>
  <c r="A523" i="19" s="1"/>
  <c r="E510" i="19"/>
  <c r="E382" i="20" s="1"/>
  <c r="H382" i="20" s="1"/>
  <c r="E415" i="19"/>
  <c r="E287" i="20" s="1"/>
  <c r="D704" i="33" s="1"/>
  <c r="A704" i="33" s="1"/>
  <c r="E435" i="19"/>
  <c r="E307" i="20" s="1"/>
  <c r="H307" i="20" s="1"/>
  <c r="E507" i="19"/>
  <c r="E379" i="20" s="1"/>
  <c r="E170" i="19"/>
  <c r="E88" i="20" s="1"/>
  <c r="D335" i="33" s="1"/>
  <c r="A335" i="33" s="1"/>
  <c r="E808" i="19"/>
  <c r="E135" i="21" s="1"/>
  <c r="D1438" i="33" s="1"/>
  <c r="A1438" i="33" s="1"/>
  <c r="E776" i="19"/>
  <c r="E581" i="20" s="1"/>
  <c r="D1384" i="33" s="1"/>
  <c r="A1384" i="33" s="1"/>
  <c r="E182" i="19"/>
  <c r="E100" i="20" s="1"/>
  <c r="D362" i="33" s="1"/>
  <c r="A362" i="33" s="1"/>
  <c r="E763" i="19"/>
  <c r="E572" i="20" s="1"/>
  <c r="D1359" i="33" s="1"/>
  <c r="A1359" i="33" s="1"/>
  <c r="E71" i="19"/>
  <c r="E50" i="20" s="1"/>
  <c r="D193" i="33" s="1"/>
  <c r="A193" i="33" s="1"/>
  <c r="E99" i="19"/>
  <c r="E60" i="20" s="1"/>
  <c r="D234" i="33" s="1"/>
  <c r="A234" i="33" s="1"/>
  <c r="E191" i="19"/>
  <c r="G191" i="19" s="1"/>
  <c r="E118" i="19"/>
  <c r="E67" i="20" s="1"/>
  <c r="D256" i="33" s="1"/>
  <c r="A256" i="33" s="1"/>
  <c r="E267" i="19"/>
  <c r="G267" i="19" s="1"/>
  <c r="E178" i="19"/>
  <c r="E96" i="20" s="1"/>
  <c r="D355" i="33" s="1"/>
  <c r="A355" i="33" s="1"/>
  <c r="E214" i="19"/>
  <c r="H214" i="19" s="1"/>
  <c r="E817" i="19"/>
  <c r="E591" i="20" s="1"/>
  <c r="D1441" i="33" s="1"/>
  <c r="A1441" i="33" s="1"/>
  <c r="E156" i="19"/>
  <c r="E70" i="21" s="1"/>
  <c r="D306" i="33" s="1"/>
  <c r="A306" i="33" s="1"/>
  <c r="E45" i="19"/>
  <c r="E670" i="19"/>
  <c r="G670" i="19" s="1"/>
  <c r="E617" i="19"/>
  <c r="E489" i="20" s="1"/>
  <c r="G489" i="20" s="1"/>
  <c r="E591" i="19"/>
  <c r="E463" i="20" s="1"/>
  <c r="G463" i="20" s="1"/>
  <c r="E289" i="19"/>
  <c r="E161" i="20" s="1"/>
  <c r="A161" i="20" s="1"/>
  <c r="E444" i="19"/>
  <c r="E316" i="20" s="1"/>
  <c r="D763" i="33" s="1"/>
  <c r="A763" i="33" s="1"/>
  <c r="E127" i="19"/>
  <c r="G127" i="19" s="1"/>
  <c r="E599" i="19"/>
  <c r="E471" i="20" s="1"/>
  <c r="D1069" i="33" s="1"/>
  <c r="A1069" i="33" s="1"/>
  <c r="E677" i="19"/>
  <c r="E549" i="20" s="1"/>
  <c r="H549" i="20" s="1"/>
  <c r="F49" i="32"/>
  <c r="G49" i="32" s="1"/>
  <c r="F115" i="32"/>
  <c r="F71" i="32"/>
  <c r="E796" i="19"/>
  <c r="G796" i="19" s="1"/>
  <c r="E465" i="19"/>
  <c r="G465" i="19" s="1"/>
  <c r="E717" i="19"/>
  <c r="E85" i="21" s="1"/>
  <c r="E332" i="19"/>
  <c r="E204" i="20" s="1"/>
  <c r="D572" i="33" s="1"/>
  <c r="A572" i="33" s="1"/>
  <c r="E483" i="19"/>
  <c r="H483" i="19" s="1"/>
  <c r="E434" i="19"/>
  <c r="E306" i="20" s="1"/>
  <c r="D742" i="33" s="1"/>
  <c r="A742" i="33" s="1"/>
  <c r="E369" i="19"/>
  <c r="E241" i="20" s="1"/>
  <c r="D623" i="33" s="1"/>
  <c r="A623" i="33" s="1"/>
  <c r="E459" i="19"/>
  <c r="E331" i="20" s="1"/>
  <c r="D793" i="33" s="1"/>
  <c r="A793" i="33" s="1"/>
  <c r="E361" i="19"/>
  <c r="E233" i="20" s="1"/>
  <c r="D613" i="33" s="1"/>
  <c r="A613" i="33" s="1"/>
  <c r="E469" i="19"/>
  <c r="E327" i="19"/>
  <c r="E199" i="20" s="1"/>
  <c r="H199" i="20" s="1"/>
  <c r="E512" i="19"/>
  <c r="E384" i="20" s="1"/>
  <c r="G384" i="20" s="1"/>
  <c r="E926" i="19"/>
  <c r="H926" i="19" s="1"/>
  <c r="E491" i="19"/>
  <c r="E363" i="20" s="1"/>
  <c r="D852" i="33" s="1"/>
  <c r="A852" i="33" s="1"/>
  <c r="E150" i="19"/>
  <c r="E719" i="19"/>
  <c r="A719" i="19" s="1"/>
  <c r="E470" i="19"/>
  <c r="H470" i="19" s="1"/>
  <c r="E228" i="19"/>
  <c r="A228" i="19" s="1"/>
  <c r="E358" i="19"/>
  <c r="G358" i="19" s="1"/>
  <c r="E325" i="19"/>
  <c r="E197" i="20" s="1"/>
  <c r="H197" i="20" s="1"/>
  <c r="E363" i="19"/>
  <c r="E235" i="20" s="1"/>
  <c r="A235" i="20" s="1"/>
  <c r="E564" i="19"/>
  <c r="E436" i="20" s="1"/>
  <c r="D998" i="33" s="1"/>
  <c r="A998" i="33" s="1"/>
  <c r="E321" i="19"/>
  <c r="E193" i="20" s="1"/>
  <c r="G193" i="20" s="1"/>
  <c r="E498" i="19"/>
  <c r="E370" i="20" s="1"/>
  <c r="D867" i="33" s="1"/>
  <c r="A867" i="33" s="1"/>
  <c r="E93" i="19"/>
  <c r="G93" i="19" s="1"/>
  <c r="E866" i="19"/>
  <c r="E605" i="20" s="1"/>
  <c r="D1489" i="33" s="1"/>
  <c r="A1489" i="33" s="1"/>
  <c r="E671" i="19"/>
  <c r="H671" i="19" s="1"/>
  <c r="E734" i="19"/>
  <c r="E556" i="20" s="1"/>
  <c r="D1313" i="33" s="1"/>
  <c r="A1313" i="33" s="1"/>
  <c r="E277" i="19"/>
  <c r="E150" i="20" s="1"/>
  <c r="D462" i="33" s="1"/>
  <c r="A462" i="33" s="1"/>
  <c r="E721" i="19"/>
  <c r="E89" i="21" s="1"/>
  <c r="D1286" i="33" s="1"/>
  <c r="A1286" i="33" s="1"/>
  <c r="E180" i="19"/>
  <c r="E626" i="19"/>
  <c r="E498" i="20" s="1"/>
  <c r="D1122" i="33" s="1"/>
  <c r="A1122" i="33" s="1"/>
  <c r="E708" i="19"/>
  <c r="E787" i="19"/>
  <c r="E121" i="21" s="1"/>
  <c r="G121" i="21" s="1"/>
  <c r="E196" i="19"/>
  <c r="G196" i="19" s="1"/>
  <c r="E738" i="19"/>
  <c r="E557" i="20" s="1"/>
  <c r="A557" i="20" s="1"/>
  <c r="E762" i="19"/>
  <c r="E571" i="20" s="1"/>
  <c r="D1356" i="33" s="1"/>
  <c r="A1356" i="33" s="1"/>
  <c r="E316" i="19"/>
  <c r="G316" i="19" s="1"/>
  <c r="F26" i="32"/>
  <c r="E21" i="28"/>
  <c r="A21" i="28" s="1"/>
  <c r="E373" i="19"/>
  <c r="E245" i="20" s="1"/>
  <c r="D629" i="33" s="1"/>
  <c r="A629" i="33" s="1"/>
  <c r="E527" i="19"/>
  <c r="A527" i="19" s="1"/>
  <c r="E580" i="19"/>
  <c r="E452" i="20" s="1"/>
  <c r="D1031" i="33" s="1"/>
  <c r="A1031" i="33" s="1"/>
  <c r="E492" i="19"/>
  <c r="E364" i="20" s="1"/>
  <c r="G364" i="20" s="1"/>
  <c r="E556" i="19"/>
  <c r="E428" i="20" s="1"/>
  <c r="D983" i="33" s="1"/>
  <c r="A983" i="33" s="1"/>
  <c r="E838" i="19"/>
  <c r="E598" i="20" s="1"/>
  <c r="D1464" i="33" s="1"/>
  <c r="A1464" i="33" s="1"/>
  <c r="E783" i="19"/>
  <c r="E337" i="19"/>
  <c r="E209" i="20" s="1"/>
  <c r="D579" i="33" s="1"/>
  <c r="A579" i="33" s="1"/>
  <c r="E525" i="19"/>
  <c r="E397" i="20" s="1"/>
  <c r="E575" i="19"/>
  <c r="E447" i="20" s="1"/>
  <c r="D1020" i="33" s="1"/>
  <c r="A1020" i="33" s="1"/>
  <c r="E70" i="28"/>
  <c r="A70" i="28" s="1"/>
  <c r="E407" i="19"/>
  <c r="E279" i="20" s="1"/>
  <c r="D689" i="33" s="1"/>
  <c r="A689" i="33" s="1"/>
  <c r="E476" i="19"/>
  <c r="E348" i="20" s="1"/>
  <c r="E536" i="19"/>
  <c r="E408" i="20" s="1"/>
  <c r="D942" i="33" s="1"/>
  <c r="A942" i="33" s="1"/>
  <c r="E541" i="19"/>
  <c r="E413" i="20" s="1"/>
  <c r="H413" i="20" s="1"/>
  <c r="E61" i="19"/>
  <c r="E43" i="20" s="1"/>
  <c r="D166" i="33" s="1"/>
  <c r="A166" i="33" s="1"/>
  <c r="E317" i="19"/>
  <c r="G317" i="19" s="1"/>
  <c r="E907" i="19"/>
  <c r="E570" i="19"/>
  <c r="E442" i="20" s="1"/>
  <c r="D1010" i="33" s="1"/>
  <c r="A1010" i="33" s="1"/>
  <c r="E797" i="19"/>
  <c r="A797" i="19" s="1"/>
  <c r="E441" i="19"/>
  <c r="E313" i="20" s="1"/>
  <c r="D757" i="33" s="1"/>
  <c r="A757" i="33" s="1"/>
  <c r="E458" i="19"/>
  <c r="E330" i="20" s="1"/>
  <c r="A330" i="20" s="1"/>
  <c r="E328" i="19"/>
  <c r="E200" i="20" s="1"/>
  <c r="G200" i="20" s="1"/>
  <c r="E501" i="19"/>
  <c r="E373" i="20" s="1"/>
  <c r="D872" i="33" s="1"/>
  <c r="A872" i="33" s="1"/>
  <c r="E698" i="19"/>
  <c r="E57" i="22" s="1"/>
  <c r="G57" i="22" s="1"/>
  <c r="E27" i="19"/>
  <c r="E15" i="20" s="1"/>
  <c r="D71" i="33" s="1"/>
  <c r="A71" i="33" s="1"/>
  <c r="E376" i="19"/>
  <c r="E248" i="20" s="1"/>
  <c r="D635" i="33" s="1"/>
  <c r="A635" i="33" s="1"/>
  <c r="E53" i="19"/>
  <c r="H53" i="19" s="1"/>
  <c r="E813" i="19"/>
  <c r="E590" i="20" s="1"/>
  <c r="D1436" i="33" s="1"/>
  <c r="A1436" i="33" s="1"/>
  <c r="E683" i="19"/>
  <c r="E260" i="19"/>
  <c r="E133" i="20" s="1"/>
  <c r="D428" i="33" s="1"/>
  <c r="A428" i="33" s="1"/>
  <c r="E855" i="19"/>
  <c r="H855" i="19" s="1"/>
  <c r="E345" i="19"/>
  <c r="H345" i="19" s="1"/>
  <c r="E112" i="19"/>
  <c r="A112" i="19" s="1"/>
  <c r="E636" i="19"/>
  <c r="E508" i="20" s="1"/>
  <c r="H508" i="20" s="1"/>
  <c r="E172" i="19"/>
  <c r="E90" i="20" s="1"/>
  <c r="H90" i="20" s="1"/>
  <c r="E280" i="19"/>
  <c r="E235" i="19"/>
  <c r="E107" i="20" s="1"/>
  <c r="D377" i="33" s="1"/>
  <c r="A377" i="33" s="1"/>
  <c r="E257" i="19"/>
  <c r="E130" i="20" s="1"/>
  <c r="H130" i="20" s="1"/>
  <c r="E28" i="19"/>
  <c r="E12" i="22" s="1"/>
  <c r="G12" i="22" s="1"/>
  <c r="E44" i="19"/>
  <c r="E31" i="20" s="1"/>
  <c r="G31" i="20" s="1"/>
  <c r="E637" i="19"/>
  <c r="E509" i="20" s="1"/>
  <c r="H509" i="20" s="1"/>
  <c r="E658" i="19"/>
  <c r="E530" i="20" s="1"/>
  <c r="D1183" i="33" s="1"/>
  <c r="A1183" i="33" s="1"/>
  <c r="E867" i="19"/>
  <c r="A867" i="19" s="1"/>
  <c r="E625" i="19"/>
  <c r="E497" i="20" s="1"/>
  <c r="D1119" i="33" s="1"/>
  <c r="A1119" i="33" s="1"/>
  <c r="E206" i="19"/>
  <c r="H206" i="19" s="1"/>
  <c r="E145" i="19"/>
  <c r="A145" i="19" s="1"/>
  <c r="E752" i="19"/>
  <c r="E567" i="20" s="1"/>
  <c r="D1342" i="33" s="1"/>
  <c r="A1342" i="33" s="1"/>
  <c r="E628" i="19"/>
  <c r="E500" i="20" s="1"/>
  <c r="E589" i="19"/>
  <c r="A589" i="19" s="1"/>
  <c r="E292" i="19"/>
  <c r="E164" i="20" s="1"/>
  <c r="A164" i="20" s="1"/>
  <c r="E593" i="19"/>
  <c r="E465" i="20" s="1"/>
  <c r="G465" i="20" s="1"/>
  <c r="E924" i="19"/>
  <c r="G924" i="19" s="1"/>
  <c r="E622" i="19"/>
  <c r="E494" i="20" s="1"/>
  <c r="D1114" i="33" s="1"/>
  <c r="A1114" i="33" s="1"/>
  <c r="F25" i="32"/>
  <c r="A25" i="32" s="1"/>
  <c r="E32" i="28"/>
  <c r="G32" i="28" s="1"/>
  <c r="F57" i="32"/>
  <c r="F108" i="32"/>
  <c r="F68" i="32"/>
  <c r="F21" i="32"/>
  <c r="E557" i="19"/>
  <c r="E429" i="20" s="1"/>
  <c r="D985" i="33" s="1"/>
  <c r="A985" i="33" s="1"/>
  <c r="E854" i="19"/>
  <c r="H854" i="19" s="1"/>
  <c r="E567" i="19"/>
  <c r="E439" i="20" s="1"/>
  <c r="A439" i="20" s="1"/>
  <c r="E537" i="19"/>
  <c r="E409" i="20" s="1"/>
  <c r="H409" i="20" s="1"/>
  <c r="E872" i="19"/>
  <c r="A872" i="19" s="1"/>
  <c r="E696" i="19"/>
  <c r="A696" i="19" s="1"/>
  <c r="E305" i="19"/>
  <c r="E177" i="20" s="1"/>
  <c r="D521" i="33" s="1"/>
  <c r="A521" i="33" s="1"/>
  <c r="E535" i="19"/>
  <c r="E532" i="19"/>
  <c r="E354" i="19"/>
  <c r="E226" i="20" s="1"/>
  <c r="G226" i="20" s="1"/>
  <c r="E588" i="19"/>
  <c r="E460" i="20" s="1"/>
  <c r="D1048" i="33" s="1"/>
  <c r="A1048" i="33" s="1"/>
  <c r="E705" i="19"/>
  <c r="E271" i="19"/>
  <c r="E144" i="20" s="1"/>
  <c r="H144" i="20" s="1"/>
  <c r="E348" i="19"/>
  <c r="E220" i="20" s="1"/>
  <c r="D598" i="33" s="1"/>
  <c r="A598" i="33" s="1"/>
  <c r="E768" i="19"/>
  <c r="E186" i="19"/>
  <c r="E104" i="20" s="1"/>
  <c r="H104" i="20" s="1"/>
  <c r="E837" i="19"/>
  <c r="E597" i="20" s="1"/>
  <c r="D1462" i="33" s="1"/>
  <c r="A1462" i="33" s="1"/>
  <c r="E83" i="19"/>
  <c r="E52" i="20" s="1"/>
  <c r="A52" i="20" s="1"/>
  <c r="E868" i="19"/>
  <c r="E606" i="20" s="1"/>
  <c r="H606" i="20" s="1"/>
  <c r="E245" i="19"/>
  <c r="E117" i="20" s="1"/>
  <c r="A117" i="20" s="1"/>
  <c r="E909" i="19"/>
  <c r="E694" i="19"/>
  <c r="A694" i="19" s="1"/>
  <c r="E749" i="19"/>
  <c r="G749" i="19" s="1"/>
  <c r="E40" i="19"/>
  <c r="E27" i="20" s="1"/>
  <c r="E916" i="19"/>
  <c r="H916" i="19" s="1"/>
  <c r="E52" i="19"/>
  <c r="E25" i="21" s="1"/>
  <c r="D151" i="33" s="1"/>
  <c r="A151" i="33" s="1"/>
  <c r="E268" i="19"/>
  <c r="E141" i="20" s="1"/>
  <c r="A141" i="20" s="1"/>
  <c r="E722" i="19"/>
  <c r="E552" i="20" s="1"/>
  <c r="D1294" i="33" s="1"/>
  <c r="A1294" i="33" s="1"/>
  <c r="E648" i="19"/>
  <c r="E520" i="20" s="1"/>
  <c r="D1162" i="33" s="1"/>
  <c r="A1162" i="33" s="1"/>
  <c r="E669" i="19"/>
  <c r="E541" i="20" s="1"/>
  <c r="G541" i="20" s="1"/>
  <c r="E802" i="19"/>
  <c r="G802" i="19" s="1"/>
  <c r="E645" i="19"/>
  <c r="E517" i="20" s="1"/>
  <c r="G517" i="20" s="1"/>
  <c r="E592" i="19"/>
  <c r="E464" i="20" s="1"/>
  <c r="D1055" i="33" s="1"/>
  <c r="A1055" i="33" s="1"/>
  <c r="E654" i="19"/>
  <c r="H654" i="19" s="1"/>
  <c r="E756" i="19"/>
  <c r="E48" i="22" s="1"/>
  <c r="A48" i="22" s="1"/>
  <c r="E900" i="19"/>
  <c r="E184" i="21" s="1"/>
  <c r="D1537" i="33" s="1"/>
  <c r="A1537" i="33" s="1"/>
  <c r="E48" i="28"/>
  <c r="A48" i="28" s="1"/>
  <c r="F98" i="32"/>
  <c r="H98" i="32" s="1"/>
  <c r="E50" i="28"/>
  <c r="E496" i="19"/>
  <c r="E368" i="20" s="1"/>
  <c r="D862" i="33" s="1"/>
  <c r="A862" i="33" s="1"/>
  <c r="E800" i="19"/>
  <c r="A800" i="19" s="1"/>
  <c r="E869" i="19"/>
  <c r="H869" i="19" s="1"/>
  <c r="E552" i="19"/>
  <c r="E424" i="20" s="1"/>
  <c r="G424" i="20" s="1"/>
  <c r="E433" i="19"/>
  <c r="E305" i="20" s="1"/>
  <c r="G305" i="20" s="1"/>
  <c r="E295" i="19"/>
  <c r="E167" i="20" s="1"/>
  <c r="A167" i="20" s="1"/>
  <c r="E576" i="19"/>
  <c r="E448" i="20" s="1"/>
  <c r="D1022" i="33" s="1"/>
  <c r="A1022" i="33" s="1"/>
  <c r="E460" i="19"/>
  <c r="E332" i="20" s="1"/>
  <c r="D795" i="33" s="1"/>
  <c r="A795" i="33" s="1"/>
  <c r="E322" i="19"/>
  <c r="E194" i="20" s="1"/>
  <c r="D554" i="33" s="1"/>
  <c r="A554" i="33" s="1"/>
  <c r="E528" i="19"/>
  <c r="G528" i="19" s="1"/>
  <c r="E382" i="19"/>
  <c r="E254" i="20" s="1"/>
  <c r="D643" i="33" s="1"/>
  <c r="A643" i="33" s="1"/>
  <c r="E707" i="19"/>
  <c r="E372" i="19"/>
  <c r="E49" i="19"/>
  <c r="E36" i="20" s="1"/>
  <c r="H36" i="20" s="1"/>
  <c r="E241" i="19"/>
  <c r="G241" i="19" s="1"/>
  <c r="E727" i="19"/>
  <c r="H727" i="19" s="1"/>
  <c r="E159" i="19"/>
  <c r="G159" i="19" s="1"/>
  <c r="E106" i="19"/>
  <c r="E50" i="21" s="1"/>
  <c r="G50" i="21" s="1"/>
  <c r="E239" i="19"/>
  <c r="E111" i="20" s="1"/>
  <c r="A111" i="20" s="1"/>
  <c r="E730" i="19"/>
  <c r="A730" i="19" s="1"/>
  <c r="E216" i="19"/>
  <c r="A216" i="19" s="1"/>
  <c r="E699" i="19"/>
  <c r="H699" i="19" s="1"/>
  <c r="E58" i="19"/>
  <c r="E40" i="20" s="1"/>
  <c r="D160" i="33" s="1"/>
  <c r="A160" i="33" s="1"/>
  <c r="E72" i="19"/>
  <c r="E23" i="22" s="1"/>
  <c r="A23" i="22" s="1"/>
  <c r="E681" i="19"/>
  <c r="E201" i="19"/>
  <c r="G201" i="19" s="1"/>
  <c r="E767" i="19"/>
  <c r="E575" i="20" s="1"/>
  <c r="D1364" i="33" s="1"/>
  <c r="A1364" i="33" s="1"/>
  <c r="E383" i="19"/>
  <c r="E255" i="20" s="1"/>
  <c r="D644" i="33" s="1"/>
  <c r="A644" i="33" s="1"/>
  <c r="E12" i="19"/>
  <c r="A12" i="19" s="1"/>
  <c r="E253" i="19"/>
  <c r="H253" i="19" s="1"/>
  <c r="E9" i="19"/>
  <c r="E8" i="20" s="1"/>
  <c r="D36" i="33" s="1"/>
  <c r="A36" i="33" s="1"/>
  <c r="E710" i="19"/>
  <c r="E81" i="21" s="1"/>
  <c r="E19" i="19"/>
  <c r="E8" i="22" s="1"/>
  <c r="D43" i="33" s="1"/>
  <c r="A43" i="33" s="1"/>
  <c r="E886" i="19"/>
  <c r="H886" i="19" s="1"/>
  <c r="E655" i="19"/>
  <c r="E594" i="19"/>
  <c r="E466" i="20" s="1"/>
  <c r="D1059" i="33" s="1"/>
  <c r="A1059" i="33" s="1"/>
  <c r="E611" i="19"/>
  <c r="E483" i="20" s="1"/>
  <c r="G483" i="20" s="1"/>
  <c r="E678" i="19"/>
  <c r="E550" i="20" s="1"/>
  <c r="A550" i="20" s="1"/>
  <c r="E530" i="19"/>
  <c r="E402" i="20" s="1"/>
  <c r="H402" i="20" s="1"/>
  <c r="E408" i="19"/>
  <c r="E280" i="20" s="1"/>
  <c r="D690" i="33" s="1"/>
  <c r="A690" i="33" s="1"/>
  <c r="E624" i="19"/>
  <c r="E496" i="20" s="1"/>
  <c r="G496" i="20" s="1"/>
  <c r="E173" i="19"/>
  <c r="E91" i="20" s="1"/>
  <c r="E902" i="19"/>
  <c r="E653" i="20" s="1"/>
  <c r="H653" i="20" s="1"/>
  <c r="E660" i="19"/>
  <c r="A660" i="19" s="1"/>
  <c r="E31" i="28"/>
  <c r="E8" i="28"/>
  <c r="G8" i="28" s="1"/>
  <c r="E563" i="19"/>
  <c r="E435" i="20" s="1"/>
  <c r="D996" i="33" s="1"/>
  <c r="A996" i="33" s="1"/>
  <c r="E378" i="19"/>
  <c r="E250" i="20" s="1"/>
  <c r="D637" i="33" s="1"/>
  <c r="A637" i="33" s="1"/>
  <c r="E500" i="19"/>
  <c r="E372" i="20" s="1"/>
  <c r="A372" i="20" s="1"/>
  <c r="E307" i="19"/>
  <c r="E179" i="20" s="1"/>
  <c r="H179" i="20" s="1"/>
  <c r="E338" i="19"/>
  <c r="E210" i="20" s="1"/>
  <c r="G210" i="20" s="1"/>
  <c r="E229" i="19"/>
  <c r="G229" i="19" s="1"/>
  <c r="E562" i="19"/>
  <c r="E434" i="20" s="1"/>
  <c r="D995" i="33" s="1"/>
  <c r="A995" i="33" s="1"/>
  <c r="E583" i="19"/>
  <c r="E455" i="20" s="1"/>
  <c r="A455" i="20" s="1"/>
  <c r="E398" i="19"/>
  <c r="E270" i="20" s="1"/>
  <c r="D673" i="33" s="1"/>
  <c r="A673" i="33" s="1"/>
  <c r="E298" i="19"/>
  <c r="E170" i="20" s="1"/>
  <c r="G170" i="20" s="1"/>
  <c r="E33" i="28"/>
  <c r="E59" i="28"/>
  <c r="E49" i="28"/>
  <c r="E43" i="28"/>
  <c r="E37" i="28"/>
  <c r="E22" i="28"/>
  <c r="E56" i="28"/>
  <c r="E57" i="28"/>
  <c r="E691" i="19"/>
  <c r="E44" i="28"/>
  <c r="H44" i="28" s="1"/>
  <c r="F46" i="32"/>
  <c r="F60" i="32"/>
  <c r="H60" i="32" s="1"/>
  <c r="F35" i="32"/>
  <c r="E6" i="28"/>
  <c r="A6" i="28" s="1"/>
  <c r="E569" i="19"/>
  <c r="E441" i="20" s="1"/>
  <c r="E506" i="19"/>
  <c r="G506" i="19" s="1"/>
  <c r="E309" i="19"/>
  <c r="E181" i="20" s="1"/>
  <c r="D528" i="33" s="1"/>
  <c r="A528" i="33" s="1"/>
  <c r="E522" i="19"/>
  <c r="E394" i="20" s="1"/>
  <c r="E431" i="19"/>
  <c r="E303" i="20" s="1"/>
  <c r="A303" i="20" s="1"/>
  <c r="E584" i="19"/>
  <c r="E381" i="19"/>
  <c r="A381" i="19" s="1"/>
  <c r="E574" i="19"/>
  <c r="E446" i="20" s="1"/>
  <c r="D1019" i="33" s="1"/>
  <c r="A1019" i="33" s="1"/>
  <c r="E353" i="19"/>
  <c r="E225" i="20" s="1"/>
  <c r="H225" i="20" s="1"/>
  <c r="E365" i="19"/>
  <c r="H365" i="19" s="1"/>
  <c r="E391" i="19"/>
  <c r="E814" i="19"/>
  <c r="E139" i="21" s="1"/>
  <c r="D1432" i="33" s="1"/>
  <c r="A1432" i="33" s="1"/>
  <c r="E514" i="19"/>
  <c r="E386" i="20" s="1"/>
  <c r="D899" i="33" s="1"/>
  <c r="A899" i="33" s="1"/>
  <c r="E464" i="19"/>
  <c r="E336" i="20" s="1"/>
  <c r="H336" i="20" s="1"/>
  <c r="E339" i="19"/>
  <c r="E211" i="20" s="1"/>
  <c r="D581" i="33" s="1"/>
  <c r="A581" i="33" s="1"/>
  <c r="E577" i="19"/>
  <c r="E449" i="20" s="1"/>
  <c r="D1024" i="33" s="1"/>
  <c r="A1024" i="33" s="1"/>
  <c r="E439" i="19"/>
  <c r="E311" i="20" s="1"/>
  <c r="D753" i="33" s="1"/>
  <c r="A753" i="33" s="1"/>
  <c r="E579" i="19"/>
  <c r="E451" i="20" s="1"/>
  <c r="D1029" i="33" s="1"/>
  <c r="A1029" i="33" s="1"/>
  <c r="E856" i="19"/>
  <c r="H856" i="19" s="1"/>
  <c r="E545" i="19"/>
  <c r="E158" i="19"/>
  <c r="A158" i="19" s="1"/>
  <c r="E177" i="19"/>
  <c r="E95" i="20" s="1"/>
  <c r="A95" i="20" s="1"/>
  <c r="E725" i="19"/>
  <c r="E91" i="21" s="1"/>
  <c r="A91" i="21" s="1"/>
  <c r="E456" i="19"/>
  <c r="E328" i="20" s="1"/>
  <c r="D787" i="33" s="1"/>
  <c r="A787" i="33" s="1"/>
  <c r="E81" i="19"/>
  <c r="E25" i="22" s="1"/>
  <c r="G25" i="22" s="1"/>
  <c r="E281" i="19"/>
  <c r="A281" i="19" s="1"/>
  <c r="E712" i="19"/>
  <c r="E51" i="19"/>
  <c r="E24" i="21" s="1"/>
  <c r="G24" i="21" s="1"/>
  <c r="E11" i="19"/>
  <c r="E51" i="22" s="1"/>
  <c r="H51" i="22" s="1"/>
  <c r="E759" i="19"/>
  <c r="E569" i="20" s="1"/>
  <c r="G569" i="20" s="1"/>
  <c r="E265" i="19"/>
  <c r="E138" i="20" s="1"/>
  <c r="A138" i="20" s="1"/>
  <c r="E834" i="19"/>
  <c r="A834" i="19" s="1"/>
  <c r="E704" i="19"/>
  <c r="E889" i="19"/>
  <c r="H889" i="19" s="1"/>
  <c r="E176" i="19"/>
  <c r="E94" i="20" s="1"/>
  <c r="D351" i="33" s="1"/>
  <c r="A351" i="33" s="1"/>
  <c r="E720" i="19"/>
  <c r="E65" i="19"/>
  <c r="E27" i="21" s="1"/>
  <c r="D176" i="33" s="1"/>
  <c r="A176" i="33" s="1"/>
  <c r="E243" i="19"/>
  <c r="E115" i="20" s="1"/>
  <c r="E887" i="19"/>
  <c r="H887" i="19" s="1"/>
  <c r="E687" i="19"/>
  <c r="E80" i="21" s="1"/>
  <c r="D1271" i="33" s="1"/>
  <c r="A1271" i="33" s="1"/>
  <c r="E259" i="19"/>
  <c r="E132" i="20" s="1"/>
  <c r="H132" i="20" s="1"/>
  <c r="E745" i="19"/>
  <c r="E60" i="22" s="1"/>
  <c r="A60" i="22" s="1"/>
  <c r="E656" i="19"/>
  <c r="E528" i="20" s="1"/>
  <c r="D1178" i="33" s="1"/>
  <c r="A1178" i="33" s="1"/>
  <c r="E862" i="19"/>
  <c r="E606" i="19"/>
  <c r="E478" i="20" s="1"/>
  <c r="D1084" i="33" s="1"/>
  <c r="A1084" i="33" s="1"/>
  <c r="F53" i="32"/>
  <c r="F48" i="32"/>
  <c r="F105" i="32"/>
  <c r="E882" i="19"/>
  <c r="H882" i="19" s="1"/>
  <c r="E772" i="19"/>
  <c r="E109" i="21" s="1"/>
  <c r="E388" i="19"/>
  <c r="E260" i="20" s="1"/>
  <c r="H260" i="20" s="1"/>
  <c r="F103" i="32"/>
  <c r="H103" i="32" s="1"/>
  <c r="F38" i="32"/>
  <c r="E20" i="28"/>
  <c r="H20" i="28" s="1"/>
  <c r="F109" i="32"/>
  <c r="H109" i="32" s="1"/>
  <c r="E227" i="19"/>
  <c r="E329" i="19"/>
  <c r="E201" i="20" s="1"/>
  <c r="D566" i="33" s="1"/>
  <c r="A566" i="33" s="1"/>
  <c r="E300" i="19"/>
  <c r="G300" i="19" s="1"/>
  <c r="E582" i="19"/>
  <c r="E454" i="20" s="1"/>
  <c r="A454" i="20" s="1"/>
  <c r="E384" i="19"/>
  <c r="H384" i="19" s="1"/>
  <c r="E379" i="19"/>
  <c r="E251" i="20" s="1"/>
  <c r="D638" i="33" s="1"/>
  <c r="A638" i="33" s="1"/>
  <c r="E423" i="19"/>
  <c r="E295" i="20" s="1"/>
  <c r="D720" i="33" s="1"/>
  <c r="A720" i="33" s="1"/>
  <c r="E711" i="19"/>
  <c r="E82" i="21" s="1"/>
  <c r="D1349" i="33" s="1"/>
  <c r="A1349" i="33" s="1"/>
  <c r="E481" i="19"/>
  <c r="E421" i="19"/>
  <c r="E293" i="20" s="1"/>
  <c r="D716" i="33" s="1"/>
  <c r="A716" i="33" s="1"/>
  <c r="E356" i="19"/>
  <c r="E228" i="20" s="1"/>
  <c r="A228" i="20" s="1"/>
  <c r="E296" i="19"/>
  <c r="E168" i="20" s="1"/>
  <c r="H168" i="20" s="1"/>
  <c r="E587" i="19"/>
  <c r="E459" i="20" s="1"/>
  <c r="D1046" i="33" s="1"/>
  <c r="A1046" i="33" s="1"/>
  <c r="E461" i="19"/>
  <c r="A461" i="19" s="1"/>
  <c r="E828" i="19"/>
  <c r="E593" i="20" s="1"/>
  <c r="D1450" i="33" s="1"/>
  <c r="A1450" i="33" s="1"/>
  <c r="E546" i="19"/>
  <c r="E418" i="20" s="1"/>
  <c r="H418" i="20" s="1"/>
  <c r="E888" i="19"/>
  <c r="A888" i="19" s="1"/>
  <c r="E16" i="19"/>
  <c r="A16" i="19" s="1"/>
  <c r="E26" i="19"/>
  <c r="E13" i="21" s="1"/>
  <c r="D64" i="33" s="1"/>
  <c r="A64" i="33" s="1"/>
  <c r="E793" i="19"/>
  <c r="E584" i="20" s="1"/>
  <c r="A584" i="20" s="1"/>
  <c r="E680" i="19"/>
  <c r="E264" i="19"/>
  <c r="E137" i="20" s="1"/>
  <c r="D437" i="33" s="1"/>
  <c r="A437" i="33" s="1"/>
  <c r="E247" i="19"/>
  <c r="E119" i="20" s="1"/>
  <c r="E175" i="19"/>
  <c r="E93" i="20" s="1"/>
  <c r="D349" i="33" s="1"/>
  <c r="A349" i="33" s="1"/>
  <c r="E33" i="19"/>
  <c r="E18" i="21" s="1"/>
  <c r="A18" i="21" s="1"/>
  <c r="E256" i="19"/>
  <c r="G256" i="19" s="1"/>
  <c r="E14" i="19"/>
  <c r="G14" i="19" s="1"/>
  <c r="E63" i="19"/>
  <c r="H63" i="19" s="1"/>
  <c r="E427" i="19"/>
  <c r="E299" i="20" s="1"/>
  <c r="D728" i="33" s="1"/>
  <c r="A728" i="33" s="1"/>
  <c r="E790" i="19"/>
  <c r="E123" i="21" s="1"/>
  <c r="G123" i="21" s="1"/>
  <c r="E137" i="19"/>
  <c r="G137" i="19" s="1"/>
  <c r="E60" i="19"/>
  <c r="E42" i="20" s="1"/>
  <c r="H42" i="20" s="1"/>
  <c r="E736" i="19"/>
  <c r="E237" i="19"/>
  <c r="E109" i="20" s="1"/>
  <c r="D380" i="33" s="1"/>
  <c r="A380" i="33" s="1"/>
  <c r="E906" i="19"/>
  <c r="E819" i="19"/>
  <c r="A819" i="19" s="1"/>
  <c r="E684" i="19"/>
  <c r="E263" i="19"/>
  <c r="E136" i="20" s="1"/>
  <c r="G136" i="20" s="1"/>
  <c r="E733" i="19"/>
  <c r="A733" i="19" s="1"/>
  <c r="E126" i="19"/>
  <c r="H126" i="19" s="1"/>
  <c r="E795" i="19"/>
  <c r="H795" i="19" s="1"/>
  <c r="E17" i="19"/>
  <c r="G17" i="19" s="1"/>
  <c r="E208" i="19"/>
  <c r="H208" i="19" s="1"/>
  <c r="E892" i="19"/>
  <c r="H892" i="19" s="1"/>
  <c r="E293" i="19"/>
  <c r="E165" i="20" s="1"/>
  <c r="D496" i="33" s="1"/>
  <c r="A496" i="33" s="1"/>
  <c r="F62" i="32"/>
  <c r="F93" i="32"/>
  <c r="E65" i="28"/>
  <c r="H65" i="28" s="1"/>
  <c r="E364" i="19"/>
  <c r="E236" i="20" s="1"/>
  <c r="G236" i="20" s="1"/>
  <c r="E515" i="19"/>
  <c r="H515" i="19" s="1"/>
  <c r="E355" i="19"/>
  <c r="E227" i="20" s="1"/>
  <c r="H227" i="20" s="1"/>
  <c r="E443" i="19"/>
  <c r="E315" i="20" s="1"/>
  <c r="D761" i="33" s="1"/>
  <c r="A761" i="33" s="1"/>
  <c r="E513" i="19"/>
  <c r="E385" i="20" s="1"/>
  <c r="G385" i="20" s="1"/>
  <c r="E399" i="19"/>
  <c r="E271" i="20" s="1"/>
  <c r="D676" i="33" s="1"/>
  <c r="A676" i="33" s="1"/>
  <c r="E520" i="19"/>
  <c r="E392" i="20" s="1"/>
  <c r="D910" i="33" s="1"/>
  <c r="A910" i="33" s="1"/>
  <c r="E424" i="19"/>
  <c r="E296" i="20" s="1"/>
  <c r="A296" i="20" s="1"/>
  <c r="E440" i="19"/>
  <c r="E312" i="20" s="1"/>
  <c r="A312" i="20" s="1"/>
  <c r="E486" i="19"/>
  <c r="E403" i="19"/>
  <c r="A403" i="19" s="1"/>
  <c r="E374" i="19"/>
  <c r="E246" i="20" s="1"/>
  <c r="D631" i="33" s="1"/>
  <c r="A631" i="33" s="1"/>
  <c r="E400" i="19"/>
  <c r="E272" i="20" s="1"/>
  <c r="G272" i="20" s="1"/>
  <c r="E299" i="19"/>
  <c r="E171" i="20" s="1"/>
  <c r="G171" i="20" s="1"/>
  <c r="E425" i="19"/>
  <c r="H425" i="19" s="1"/>
  <c r="E466" i="19"/>
  <c r="E338" i="20" s="1"/>
  <c r="G338" i="20" s="1"/>
  <c r="E839" i="19"/>
  <c r="E599" i="20" s="1"/>
  <c r="D1466" i="33" s="1"/>
  <c r="A1466" i="33" s="1"/>
  <c r="E202" i="19"/>
  <c r="A202" i="19" s="1"/>
  <c r="E165" i="19"/>
  <c r="G165" i="19" s="1"/>
  <c r="E701" i="19"/>
  <c r="A701" i="19" s="1"/>
  <c r="E140" i="19"/>
  <c r="A140" i="19" s="1"/>
  <c r="E781" i="19"/>
  <c r="G781" i="19" s="1"/>
  <c r="E124" i="19"/>
  <c r="E69" i="20" s="1"/>
  <c r="G69" i="20" s="1"/>
  <c r="E558" i="19"/>
  <c r="E430" i="20" s="1"/>
  <c r="D986" i="33" s="1"/>
  <c r="A986" i="33" s="1"/>
  <c r="E377" i="19"/>
  <c r="E249" i="20" s="1"/>
  <c r="H249" i="20" s="1"/>
  <c r="E226" i="19"/>
  <c r="A226" i="19" s="1"/>
  <c r="E242" i="19"/>
  <c r="E114" i="20" s="1"/>
  <c r="D391" i="33" s="1"/>
  <c r="A391" i="33" s="1"/>
  <c r="E32" i="19"/>
  <c r="G32" i="19" s="1"/>
  <c r="E138" i="19"/>
  <c r="G138" i="19" s="1"/>
  <c r="E273" i="19"/>
  <c r="E146" i="20" s="1"/>
  <c r="D454" i="33" s="1"/>
  <c r="A454" i="33" s="1"/>
  <c r="E693" i="19"/>
  <c r="E665" i="20" s="1"/>
  <c r="E210" i="19"/>
  <c r="A210" i="19" s="1"/>
  <c r="E198" i="19"/>
  <c r="A198" i="19" s="1"/>
  <c r="E402" i="19"/>
  <c r="E274" i="20" s="1"/>
  <c r="A274" i="20" s="1"/>
  <c r="E218" i="19"/>
  <c r="A218" i="19" s="1"/>
  <c r="E665" i="19"/>
  <c r="E537" i="20" s="1"/>
  <c r="D1195" i="33" s="1"/>
  <c r="A1195" i="33" s="1"/>
  <c r="I3" i="32"/>
  <c r="I4" i="32"/>
  <c r="F76" i="32"/>
  <c r="E11" i="28"/>
  <c r="F106" i="32"/>
  <c r="E39" i="28"/>
  <c r="E17" i="31" s="1"/>
  <c r="E62" i="28"/>
  <c r="A62" i="28" s="1"/>
  <c r="E61" i="28"/>
  <c r="E24" i="31" s="1"/>
  <c r="E58" i="28"/>
  <c r="E422" i="19"/>
  <c r="E294" i="20" s="1"/>
  <c r="D719" i="33" s="1"/>
  <c r="A719" i="33" s="1"/>
  <c r="E362" i="19"/>
  <c r="E234" i="20" s="1"/>
  <c r="G234" i="20" s="1"/>
  <c r="E517" i="19"/>
  <c r="E389" i="20" s="1"/>
  <c r="D905" i="33" s="1"/>
  <c r="A905" i="33" s="1"/>
  <c r="E821" i="19"/>
  <c r="E426" i="19"/>
  <c r="E298" i="20" s="1"/>
  <c r="A298" i="20" s="1"/>
  <c r="E297" i="19"/>
  <c r="E169" i="20" s="1"/>
  <c r="D505" i="33" s="1"/>
  <c r="A505" i="33" s="1"/>
  <c r="E726" i="19"/>
  <c r="H726" i="19" s="1"/>
  <c r="E346" i="19"/>
  <c r="E218" i="20" s="1"/>
  <c r="D594" i="33" s="1"/>
  <c r="A594" i="33" s="1"/>
  <c r="E333" i="19"/>
  <c r="E205" i="20" s="1"/>
  <c r="D573" i="33" s="1"/>
  <c r="A573" i="33" s="1"/>
  <c r="E397" i="19"/>
  <c r="E351" i="19"/>
  <c r="E223" i="20" s="1"/>
  <c r="H223" i="20" s="1"/>
  <c r="E794" i="19"/>
  <c r="E126" i="21" s="1"/>
  <c r="D1410" i="33" s="1"/>
  <c r="A1410" i="33" s="1"/>
  <c r="E542" i="19"/>
  <c r="E414" i="20" s="1"/>
  <c r="H414" i="20" s="1"/>
  <c r="E410" i="19"/>
  <c r="E282" i="20" s="1"/>
  <c r="D695" i="33" s="1"/>
  <c r="A695" i="33" s="1"/>
  <c r="E319" i="19"/>
  <c r="E191" i="20" s="1"/>
  <c r="D547" i="33" s="1"/>
  <c r="A547" i="33" s="1"/>
  <c r="E581" i="19"/>
  <c r="E453" i="20" s="1"/>
  <c r="D1033" i="33" s="1"/>
  <c r="A1033" i="33" s="1"/>
  <c r="E551" i="19"/>
  <c r="G551" i="19" s="1"/>
  <c r="E748" i="19"/>
  <c r="E47" i="22" s="1"/>
  <c r="D1331" i="33" s="1"/>
  <c r="A1331" i="33" s="1"/>
  <c r="E87" i="19"/>
  <c r="H87" i="19" s="1"/>
  <c r="E31" i="19"/>
  <c r="E19" i="20" s="1"/>
  <c r="G19" i="20" s="1"/>
  <c r="E786" i="19"/>
  <c r="E119" i="21" s="1"/>
  <c r="D1394" i="33" s="1"/>
  <c r="A1394" i="33" s="1"/>
  <c r="E258" i="19"/>
  <c r="E131" i="20" s="1"/>
  <c r="D425" i="33" s="1"/>
  <c r="A425" i="33" s="1"/>
  <c r="E6" i="19"/>
  <c r="H6" i="19" s="1"/>
  <c r="E915" i="19"/>
  <c r="E36" i="19"/>
  <c r="E23" i="20" s="1"/>
  <c r="H23" i="20" s="1"/>
  <c r="E739" i="19"/>
  <c r="E558" i="20" s="1"/>
  <c r="D1323" i="33" s="1"/>
  <c r="A1323" i="33" s="1"/>
  <c r="E234" i="19"/>
  <c r="E106" i="20" s="1"/>
  <c r="D374" i="33" s="1"/>
  <c r="A374" i="33" s="1"/>
  <c r="E780" i="19"/>
  <c r="E112" i="21" s="1"/>
  <c r="A112" i="21" s="1"/>
  <c r="E207" i="19"/>
  <c r="E450" i="19"/>
  <c r="E322" i="20" s="1"/>
  <c r="D774" i="33" s="1"/>
  <c r="A774" i="33" s="1"/>
  <c r="E95" i="19"/>
  <c r="E7" i="19"/>
  <c r="E7" i="20" s="1"/>
  <c r="D20" i="33" s="1"/>
  <c r="A20" i="33" s="1"/>
  <c r="E107" i="19"/>
  <c r="E63" i="20" s="1"/>
  <c r="D240" i="33" s="1"/>
  <c r="A240" i="33" s="1"/>
  <c r="E731" i="19"/>
  <c r="E46" i="22" s="1"/>
  <c r="D1304" i="33" s="1"/>
  <c r="A1304" i="33" s="1"/>
  <c r="E272" i="19"/>
  <c r="E145" i="20" s="1"/>
  <c r="D453" i="33" s="1"/>
  <c r="A453" i="33" s="1"/>
  <c r="E502" i="19"/>
  <c r="E374" i="20" s="1"/>
  <c r="D875" i="33" s="1"/>
  <c r="A875" i="33" s="1"/>
  <c r="E765" i="19"/>
  <c r="E573" i="20" s="1"/>
  <c r="A573" i="20" s="1"/>
  <c r="E240" i="19"/>
  <c r="E112" i="20" s="1"/>
  <c r="D386" i="33" s="1"/>
  <c r="A386" i="33" s="1"/>
  <c r="I6" i="32"/>
  <c r="E23" i="28"/>
  <c r="A23" i="28" s="1"/>
  <c r="F64" i="32"/>
  <c r="F36" i="32"/>
  <c r="E72" i="28"/>
  <c r="H72" i="28" s="1"/>
  <c r="F50" i="32"/>
  <c r="A50" i="32" s="1"/>
  <c r="F23" i="32"/>
  <c r="F110" i="32"/>
  <c r="E64" i="28"/>
  <c r="G64" i="28" s="1"/>
  <c r="E352" i="19"/>
  <c r="E224" i="20" s="1"/>
  <c r="D602" i="33" s="1"/>
  <c r="A602" i="33" s="1"/>
  <c r="E830" i="19"/>
  <c r="E594" i="20" s="1"/>
  <c r="H594" i="20" s="1"/>
  <c r="E405" i="19"/>
  <c r="G405" i="19" s="1"/>
  <c r="E318" i="19"/>
  <c r="E190" i="20" s="1"/>
  <c r="G190" i="20" s="1"/>
  <c r="E323" i="19"/>
  <c r="E195" i="20" s="1"/>
  <c r="D555" i="33" s="1"/>
  <c r="A555" i="33" s="1"/>
  <c r="E876" i="19"/>
  <c r="E613" i="20" s="1"/>
  <c r="D1500" i="33" s="1"/>
  <c r="A1500" i="33" s="1"/>
  <c r="E420" i="19"/>
  <c r="E292" i="20" s="1"/>
  <c r="D715" i="33" s="1"/>
  <c r="A715" i="33" s="1"/>
  <c r="E334" i="19"/>
  <c r="E206" i="20" s="1"/>
  <c r="D575" i="33" s="1"/>
  <c r="A575" i="33" s="1"/>
  <c r="E504" i="19"/>
  <c r="E376" i="20" s="1"/>
  <c r="D879" i="33" s="1"/>
  <c r="A879" i="33" s="1"/>
  <c r="E511" i="19"/>
  <c r="E383" i="20" s="1"/>
  <c r="H383" i="20" s="1"/>
  <c r="E801" i="19"/>
  <c r="E588" i="20" s="1"/>
  <c r="D1419" i="33" s="1"/>
  <c r="A1419" i="33" s="1"/>
  <c r="E414" i="19"/>
  <c r="E286" i="20" s="1"/>
  <c r="D702" i="33" s="1"/>
  <c r="A702" i="33" s="1"/>
  <c r="E540" i="19"/>
  <c r="E412" i="20" s="1"/>
  <c r="G412" i="20" s="1"/>
  <c r="E102" i="19"/>
  <c r="E61" i="20" s="1"/>
  <c r="D236" i="33" s="1"/>
  <c r="A236" i="33" s="1"/>
  <c r="E432" i="19"/>
  <c r="E304" i="20" s="1"/>
  <c r="D737" i="33" s="1"/>
  <c r="A737" i="33" s="1"/>
  <c r="E417" i="19"/>
  <c r="E289" i="20" s="1"/>
  <c r="D709" i="33" s="1"/>
  <c r="A709" i="33" s="1"/>
  <c r="E472" i="19"/>
  <c r="E344" i="20" s="1"/>
  <c r="H344" i="20" s="1"/>
  <c r="E519" i="19"/>
  <c r="E391" i="20" s="1"/>
  <c r="H391" i="20" s="1"/>
  <c r="E446" i="19"/>
  <c r="E318" i="20" s="1"/>
  <c r="D766" i="33" s="1"/>
  <c r="A766" i="33" s="1"/>
  <c r="E244" i="19"/>
  <c r="H244" i="19" s="1"/>
  <c r="E60" i="28"/>
  <c r="I5" i="32"/>
  <c r="F37" i="32"/>
  <c r="E38" i="28"/>
  <c r="F102" i="32"/>
  <c r="H102" i="32" s="1"/>
  <c r="E41" i="28"/>
  <c r="G41" i="28" s="1"/>
  <c r="I2" i="32"/>
  <c r="I7" i="32"/>
  <c r="F92" i="32"/>
  <c r="F104" i="32"/>
  <c r="G104" i="32" s="1"/>
  <c r="F72" i="32"/>
  <c r="F44" i="32"/>
  <c r="E3" i="28"/>
  <c r="E46" i="28"/>
  <c r="G46" i="28" s="1"/>
  <c r="E543" i="19"/>
  <c r="E415" i="20" s="1"/>
  <c r="D957" i="33" s="1"/>
  <c r="A957" i="33" s="1"/>
  <c r="E477" i="19"/>
  <c r="E349" i="20" s="1"/>
  <c r="D828" i="33" s="1"/>
  <c r="A828" i="33" s="1"/>
  <c r="E553" i="19"/>
  <c r="E425" i="20" s="1"/>
  <c r="E342" i="19"/>
  <c r="E214" i="20" s="1"/>
  <c r="D586" i="33" s="1"/>
  <c r="A586" i="33" s="1"/>
  <c r="E428" i="19"/>
  <c r="E300" i="20" s="1"/>
  <c r="D729" i="33" s="1"/>
  <c r="A729" i="33" s="1"/>
  <c r="E578" i="19"/>
  <c r="E450" i="20" s="1"/>
  <c r="G450" i="20" s="1"/>
  <c r="E533" i="19"/>
  <c r="E405" i="20" s="1"/>
  <c r="H405" i="20" s="1"/>
  <c r="E121" i="19"/>
  <c r="E54" i="21" s="1"/>
  <c r="D261" i="33" s="1"/>
  <c r="A261" i="33" s="1"/>
  <c r="E313" i="19"/>
  <c r="G313" i="19" s="1"/>
  <c r="E326" i="19"/>
  <c r="E198" i="20" s="1"/>
  <c r="G198" i="20" s="1"/>
  <c r="E544" i="19"/>
  <c r="E416" i="20" s="1"/>
  <c r="D959" i="33" s="1"/>
  <c r="A959" i="33" s="1"/>
  <c r="E133" i="19"/>
  <c r="E74" i="20" s="1"/>
  <c r="D272" i="33" s="1"/>
  <c r="A272" i="33" s="1"/>
  <c r="E357" i="19"/>
  <c r="E229" i="20" s="1"/>
  <c r="H229" i="20" s="1"/>
  <c r="E347" i="19"/>
  <c r="E219" i="20" s="1"/>
  <c r="D596" i="33" s="1"/>
  <c r="A596" i="33" s="1"/>
  <c r="F122" i="32"/>
  <c r="E9" i="28"/>
  <c r="H9" i="28" s="1"/>
  <c r="E40" i="28"/>
  <c r="A40" i="28" s="1"/>
  <c r="E28" i="28"/>
  <c r="F117" i="32"/>
  <c r="E824" i="19"/>
  <c r="E146" i="21" s="1"/>
  <c r="E690" i="19"/>
  <c r="E155" i="19"/>
  <c r="E69" i="21" s="1"/>
  <c r="E689" i="19"/>
  <c r="E98" i="19"/>
  <c r="E101" i="19"/>
  <c r="E110" i="19"/>
  <c r="E52" i="21" s="1"/>
  <c r="D275" i="33" s="1"/>
  <c r="A275" i="33" s="1"/>
  <c r="E113" i="19"/>
  <c r="E79" i="19"/>
  <c r="F81" i="32"/>
  <c r="E849" i="19"/>
  <c r="F27" i="32"/>
  <c r="I81" i="32"/>
  <c r="I27" i="32"/>
  <c r="F77" i="32"/>
  <c r="I77" i="32"/>
  <c r="I82" i="32"/>
  <c r="F66" i="32"/>
  <c r="E847" i="19"/>
  <c r="F82" i="32"/>
  <c r="I66" i="32"/>
  <c r="F47" i="32"/>
  <c r="E861" i="19"/>
  <c r="I47" i="32"/>
  <c r="E117" i="19"/>
  <c r="E848" i="19"/>
  <c r="F95" i="32"/>
  <c r="E871" i="19"/>
  <c r="E864" i="19"/>
  <c r="E69" i="22" s="1"/>
  <c r="I95" i="32"/>
  <c r="F137" i="32"/>
  <c r="E843" i="19"/>
  <c r="I137" i="32"/>
  <c r="E38" i="21"/>
  <c r="D224" i="33" s="1"/>
  <c r="A224" i="33" s="1"/>
  <c r="D1316" i="33"/>
  <c r="A1316" i="33" s="1"/>
  <c r="E37" i="21"/>
  <c r="D220" i="33" s="1"/>
  <c r="A220" i="33" s="1"/>
  <c r="H553" i="20"/>
  <c r="E803" i="19"/>
  <c r="E130" i="21" s="1"/>
  <c r="D1422" i="33" s="1"/>
  <c r="A1422" i="33" s="1"/>
  <c r="E804" i="19"/>
  <c r="E131" i="21" s="1"/>
  <c r="D1424" i="33" s="1"/>
  <c r="A1424" i="33" s="1"/>
  <c r="F5" i="32"/>
  <c r="E51" i="28"/>
  <c r="F7" i="32"/>
  <c r="F3" i="32"/>
  <c r="F2" i="32"/>
  <c r="F4" i="32"/>
  <c r="F6" i="32"/>
  <c r="E55" i="28"/>
  <c r="E917" i="19"/>
  <c r="E761" i="19"/>
  <c r="E107" i="21" s="1"/>
  <c r="D1372" i="33" s="1"/>
  <c r="A1372" i="33" s="1"/>
  <c r="E823" i="19"/>
  <c r="E820" i="19"/>
  <c r="E141" i="21" s="1"/>
  <c r="E874" i="19"/>
  <c r="E561" i="20"/>
  <c r="H561" i="20" s="1"/>
  <c r="D657" i="33"/>
  <c r="A657" i="33" s="1"/>
  <c r="D658" i="33"/>
  <c r="A658" i="33" s="1"/>
  <c r="E2" i="22"/>
  <c r="I52" i="32"/>
  <c r="E920" i="19"/>
  <c r="E816" i="19"/>
  <c r="E860" i="19"/>
  <c r="E161" i="21" s="1"/>
  <c r="D1513" i="33" s="1"/>
  <c r="A1513" i="33" s="1"/>
  <c r="E833" i="19"/>
  <c r="E27" i="22"/>
  <c r="A27" i="22" s="1"/>
  <c r="E845" i="19"/>
  <c r="E155" i="21" s="1"/>
  <c r="D1486" i="33" s="1"/>
  <c r="A1486" i="33" s="1"/>
  <c r="E863" i="19"/>
  <c r="E929" i="19"/>
  <c r="E844" i="19"/>
  <c r="E154" i="21" s="1"/>
  <c r="D1477" i="33" s="1"/>
  <c r="A1477" i="33" s="1"/>
  <c r="E715" i="19"/>
  <c r="E771" i="19"/>
  <c r="E789" i="19"/>
  <c r="F52" i="32"/>
  <c r="E914" i="19"/>
  <c r="E716" i="19"/>
  <c r="E822" i="19"/>
  <c r="E144" i="21" s="1"/>
  <c r="D1454" i="33" s="1"/>
  <c r="A1454" i="33" s="1"/>
  <c r="E788" i="19"/>
  <c r="E825" i="19"/>
  <c r="E857" i="19"/>
  <c r="E774" i="19"/>
  <c r="E913" i="19"/>
  <c r="E104" i="19"/>
  <c r="E49" i="21" s="1"/>
  <c r="E918" i="19"/>
  <c r="E858" i="19"/>
  <c r="E815" i="19"/>
  <c r="E842" i="19"/>
  <c r="E152" i="21" s="1"/>
  <c r="D1470" i="33" s="1"/>
  <c r="A1470" i="33" s="1"/>
  <c r="E29" i="22"/>
  <c r="D217" i="33" s="1"/>
  <c r="A217" i="33" s="1"/>
  <c r="E2" i="21"/>
  <c r="E35" i="22"/>
  <c r="D281" i="33" s="1"/>
  <c r="A281" i="33" s="1"/>
  <c r="E76" i="20"/>
  <c r="D285" i="33" s="1"/>
  <c r="A285" i="33" s="1"/>
  <c r="D1194" i="33"/>
  <c r="A1194" i="33" s="1"/>
  <c r="H262" i="20"/>
  <c r="D1296" i="33"/>
  <c r="A1296" i="33" s="1"/>
  <c r="A262" i="20"/>
  <c r="E53" i="21"/>
  <c r="D249" i="33" s="1"/>
  <c r="A249" i="33" s="1"/>
  <c r="D1475" i="33"/>
  <c r="A1475" i="33" s="1"/>
  <c r="G419" i="20"/>
  <c r="D1382" i="33"/>
  <c r="A1382" i="33" s="1"/>
  <c r="A221" i="20"/>
  <c r="H221" i="20"/>
  <c r="D655" i="33"/>
  <c r="A655" i="33" s="1"/>
  <c r="D1225" i="33"/>
  <c r="A1225" i="33" s="1"/>
  <c r="H178" i="20"/>
  <c r="A88" i="21"/>
  <c r="G88" i="21"/>
  <c r="G580" i="20"/>
  <c r="G534" i="20"/>
  <c r="A419" i="20"/>
  <c r="D15" i="33"/>
  <c r="A15" i="33" s="1"/>
  <c r="D522" i="33"/>
  <c r="A522" i="33" s="1"/>
  <c r="I100" i="32"/>
  <c r="I98" i="32"/>
  <c r="I21" i="32"/>
  <c r="I93" i="32"/>
  <c r="I109" i="32"/>
  <c r="I25" i="32"/>
  <c r="I46" i="32"/>
  <c r="I64" i="32"/>
  <c r="F40" i="32"/>
  <c r="I61" i="32"/>
  <c r="I90" i="32"/>
  <c r="I103" i="32"/>
  <c r="I20" i="32"/>
  <c r="I44" i="32"/>
  <c r="F55" i="32"/>
  <c r="I37" i="32"/>
  <c r="I59" i="32"/>
  <c r="E24" i="28"/>
  <c r="F8" i="32"/>
  <c r="E53" i="28"/>
  <c r="F70" i="32"/>
  <c r="F17" i="32"/>
  <c r="F20" i="32"/>
  <c r="E45" i="28"/>
  <c r="F63" i="32"/>
  <c r="F18" i="32"/>
  <c r="F101" i="32"/>
  <c r="E69" i="28"/>
  <c r="F19" i="32"/>
  <c r="E68" i="28"/>
  <c r="F16" i="32"/>
  <c r="E26" i="28"/>
  <c r="F15" i="32"/>
  <c r="E71" i="28"/>
  <c r="E7" i="28"/>
  <c r="E66" i="28"/>
  <c r="E47" i="28"/>
  <c r="E74" i="28"/>
  <c r="F10" i="32"/>
  <c r="E67" i="28"/>
  <c r="E73" i="28"/>
  <c r="F9" i="32"/>
  <c r="E34" i="28"/>
  <c r="E42" i="28"/>
  <c r="E17" i="28"/>
  <c r="F13" i="32"/>
  <c r="F12" i="32"/>
  <c r="E25" i="28"/>
  <c r="F79" i="32"/>
  <c r="I18" i="32"/>
  <c r="I122" i="32"/>
  <c r="I15" i="32"/>
  <c r="I35" i="32"/>
  <c r="I68" i="32"/>
  <c r="F89" i="32"/>
  <c r="I24" i="32"/>
  <c r="I117" i="32"/>
  <c r="I96" i="32"/>
  <c r="I80" i="32"/>
  <c r="I13" i="32"/>
  <c r="I92" i="32"/>
  <c r="F14" i="32"/>
  <c r="F136" i="32"/>
  <c r="I70" i="32"/>
  <c r="I76" i="32"/>
  <c r="I62" i="32"/>
  <c r="I105" i="32"/>
  <c r="I51" i="32"/>
  <c r="I107" i="32"/>
  <c r="D523" i="33"/>
  <c r="A523" i="33" s="1"/>
  <c r="F107" i="32"/>
  <c r="F11" i="32"/>
  <c r="I72" i="32"/>
  <c r="I38" i="32"/>
  <c r="I71" i="32"/>
  <c r="I56" i="32"/>
  <c r="I79" i="32"/>
  <c r="E880" i="19"/>
  <c r="I99" i="32"/>
  <c r="I22" i="32"/>
  <c r="I16" i="32"/>
  <c r="I101" i="32"/>
  <c r="I53" i="32"/>
  <c r="I57" i="32"/>
  <c r="F87" i="32"/>
  <c r="I65" i="32"/>
  <c r="F51" i="32"/>
  <c r="I114" i="32"/>
  <c r="I110" i="32"/>
  <c r="I48" i="32"/>
  <c r="I33" i="32"/>
  <c r="F74" i="32"/>
  <c r="I45" i="32"/>
  <c r="I97" i="32"/>
  <c r="I106" i="32"/>
  <c r="I60" i="32"/>
  <c r="I123" i="32"/>
  <c r="I10" i="32"/>
  <c r="I19" i="32"/>
  <c r="I63" i="32"/>
  <c r="I74" i="32"/>
  <c r="I36" i="32"/>
  <c r="I108" i="32"/>
  <c r="I11" i="32"/>
  <c r="I39" i="32"/>
  <c r="I50" i="32"/>
  <c r="I14" i="32"/>
  <c r="I87" i="32"/>
  <c r="E5" i="28"/>
  <c r="D1290" i="33"/>
  <c r="A1290" i="33" s="1"/>
  <c r="I9" i="32"/>
  <c r="I104" i="32"/>
  <c r="I17" i="32"/>
  <c r="I69" i="32"/>
  <c r="I55" i="32"/>
  <c r="I58" i="32"/>
  <c r="I102" i="32"/>
  <c r="I116" i="32"/>
  <c r="I89" i="32"/>
  <c r="I26" i="32"/>
  <c r="I34" i="32"/>
  <c r="I54" i="32"/>
  <c r="F116" i="32"/>
  <c r="I8" i="32"/>
  <c r="F80" i="32"/>
  <c r="I12" i="32"/>
  <c r="D1285" i="33"/>
  <c r="A1285" i="33" s="1"/>
  <c r="I23" i="32"/>
  <c r="I136" i="32"/>
  <c r="F114" i="32"/>
  <c r="I115" i="32"/>
  <c r="I49" i="32"/>
  <c r="I40" i="32"/>
  <c r="E15" i="28"/>
  <c r="D1310" i="33"/>
  <c r="A1310" i="33" s="1"/>
  <c r="H555" i="20"/>
  <c r="H12" i="21"/>
  <c r="G12" i="21"/>
  <c r="E563" i="20"/>
  <c r="H533" i="20"/>
  <c r="H534" i="20"/>
  <c r="A143" i="20"/>
  <c r="D1189" i="33"/>
  <c r="A1189" i="33" s="1"/>
  <c r="A533" i="20"/>
  <c r="D1190" i="33"/>
  <c r="A1190" i="33" s="1"/>
  <c r="D448" i="33"/>
  <c r="A448" i="33" s="1"/>
  <c r="A124" i="20"/>
  <c r="D599" i="33"/>
  <c r="A599" i="33" s="1"/>
  <c r="D1309" i="33"/>
  <c r="A1309" i="33" s="1"/>
  <c r="H580" i="20"/>
  <c r="A580" i="20"/>
  <c r="D1258" i="33"/>
  <c r="A1258" i="33" s="1"/>
  <c r="E15" i="21"/>
  <c r="G15" i="21" s="1"/>
  <c r="G359" i="20"/>
  <c r="D731" i="33"/>
  <c r="A731" i="33" s="1"/>
  <c r="D732" i="33"/>
  <c r="A732" i="33" s="1"/>
  <c r="G96" i="32"/>
  <c r="H123" i="32"/>
  <c r="G123" i="32"/>
  <c r="G22" i="32"/>
  <c r="H22" i="32"/>
  <c r="G69" i="32"/>
  <c r="H69" i="32"/>
  <c r="G39" i="32"/>
  <c r="E3" i="20"/>
  <c r="A3" i="20" s="1"/>
  <c r="E3" i="21"/>
  <c r="D9" i="33" s="1"/>
  <c r="A9" i="33" s="1"/>
  <c r="D531" i="33"/>
  <c r="A531" i="33" s="1"/>
  <c r="G284" i="20"/>
  <c r="A486" i="20"/>
  <c r="D656" i="33"/>
  <c r="A656" i="33" s="1"/>
  <c r="D449" i="33"/>
  <c r="A449" i="33" s="1"/>
  <c r="A261" i="20"/>
  <c r="A12" i="21"/>
  <c r="D33" i="33"/>
  <c r="A33" i="33" s="1"/>
  <c r="D56" i="33"/>
  <c r="A56" i="33" s="1"/>
  <c r="H884" i="19"/>
  <c r="G884" i="19"/>
  <c r="A884" i="19"/>
  <c r="G896" i="19"/>
  <c r="H896" i="19"/>
  <c r="A896" i="19"/>
  <c r="H675" i="19"/>
  <c r="A675" i="19"/>
  <c r="A609" i="19"/>
  <c r="H609" i="19"/>
  <c r="G609" i="19"/>
  <c r="A195" i="19"/>
  <c r="G195" i="19"/>
  <c r="H195" i="19"/>
  <c r="H602" i="19"/>
  <c r="G602" i="19"/>
  <c r="A602" i="19"/>
  <c r="A41" i="19"/>
  <c r="G41" i="19"/>
  <c r="H41" i="19"/>
  <c r="A894" i="19"/>
  <c r="G662" i="19"/>
  <c r="H662" i="19"/>
  <c r="A662" i="19"/>
  <c r="G223" i="19"/>
  <c r="A223" i="19"/>
  <c r="A164" i="19"/>
  <c r="A644" i="19"/>
  <c r="H644" i="19"/>
  <c r="G644" i="19"/>
  <c r="G692" i="19"/>
  <c r="H692" i="19"/>
  <c r="A692" i="19"/>
  <c r="G659" i="19"/>
  <c r="H659" i="19"/>
  <c r="G634" i="19"/>
  <c r="H634" i="19"/>
  <c r="A634" i="19"/>
  <c r="H661" i="19"/>
  <c r="G661" i="19"/>
  <c r="A661" i="19"/>
  <c r="G479" i="19"/>
  <c r="A479" i="19"/>
  <c r="H479" i="19"/>
  <c r="A653" i="19"/>
  <c r="G653" i="19"/>
  <c r="G903" i="19"/>
  <c r="A903" i="19"/>
  <c r="H903" i="19"/>
  <c r="A488" i="19"/>
  <c r="G488" i="19"/>
  <c r="H488" i="19"/>
  <c r="A600" i="19"/>
  <c r="G600" i="19"/>
  <c r="H600" i="19"/>
  <c r="G448" i="19"/>
  <c r="G638" i="19"/>
  <c r="A638" i="19"/>
  <c r="H638" i="19"/>
  <c r="H451" i="19"/>
  <c r="A451" i="19"/>
  <c r="G451" i="19"/>
  <c r="A85" i="19"/>
  <c r="H85" i="19"/>
  <c r="H129" i="19"/>
  <c r="A80" i="19"/>
  <c r="H80" i="19"/>
  <c r="G80" i="19"/>
  <c r="G144" i="19"/>
  <c r="A144" i="19"/>
  <c r="H144" i="19"/>
  <c r="A73" i="19"/>
  <c r="H778" i="19"/>
  <c r="A785" i="19"/>
  <c r="H29" i="19"/>
  <c r="G171" i="19"/>
  <c r="H171" i="19"/>
  <c r="A171" i="19"/>
  <c r="H718" i="19"/>
  <c r="G718" i="19"/>
  <c r="A718" i="19"/>
  <c r="G4" i="19"/>
  <c r="H4" i="19"/>
  <c r="A4" i="19"/>
  <c r="G732" i="19"/>
  <c r="A732" i="19"/>
  <c r="H732" i="19"/>
  <c r="G775" i="19"/>
  <c r="A775" i="19"/>
  <c r="H775" i="19"/>
  <c r="A724" i="19"/>
  <c r="H724" i="19"/>
  <c r="A853" i="19"/>
  <c r="H412" i="19"/>
  <c r="G270" i="19"/>
  <c r="G183" i="19"/>
  <c r="A183" i="19"/>
  <c r="H183" i="19"/>
  <c r="H18" i="19"/>
  <c r="G143" i="19"/>
  <c r="H143" i="19"/>
  <c r="A143" i="19"/>
  <c r="H64" i="19"/>
  <c r="A64" i="19"/>
  <c r="G64" i="19"/>
  <c r="A741" i="19"/>
  <c r="H741" i="19"/>
  <c r="A729" i="19"/>
  <c r="H729" i="19"/>
  <c r="G729" i="19"/>
  <c r="H43" i="19"/>
  <c r="A42" i="19"/>
  <c r="G42" i="19"/>
  <c r="H42" i="19"/>
  <c r="A23" i="19"/>
  <c r="A88" i="19"/>
  <c r="G88" i="19"/>
  <c r="H88" i="19"/>
  <c r="G688" i="19"/>
  <c r="A688" i="19"/>
  <c r="H688" i="19"/>
  <c r="A370" i="19"/>
  <c r="G370" i="19"/>
  <c r="H370" i="19"/>
  <c r="G652" i="19"/>
  <c r="H46" i="19"/>
  <c r="A46" i="19"/>
  <c r="G46" i="19"/>
  <c r="G810" i="19"/>
  <c r="A810" i="19"/>
  <c r="A349" i="19"/>
  <c r="G349" i="19"/>
  <c r="H349" i="19"/>
  <c r="G209" i="19"/>
  <c r="H209" i="19"/>
  <c r="A209" i="19"/>
  <c r="A252" i="19"/>
  <c r="H252" i="19"/>
  <c r="G850" i="19"/>
  <c r="A850" i="19"/>
  <c r="H850" i="19"/>
  <c r="H723" i="19"/>
  <c r="A723" i="19"/>
  <c r="A359" i="19"/>
  <c r="G105" i="19"/>
  <c r="H105" i="19"/>
  <c r="A169" i="19"/>
  <c r="G169" i="19"/>
  <c r="H169" i="19"/>
  <c r="H740" i="19"/>
  <c r="G740" i="19"/>
  <c r="A740" i="19"/>
  <c r="A635" i="19"/>
  <c r="A114" i="19"/>
  <c r="G25" i="19"/>
  <c r="H25" i="19"/>
  <c r="A190" i="19"/>
  <c r="H190" i="19"/>
  <c r="G559" i="19"/>
  <c r="H559" i="19"/>
  <c r="A559" i="19"/>
  <c r="G429" i="19"/>
  <c r="H429" i="19"/>
  <c r="A429" i="19"/>
  <c r="G474" i="19"/>
  <c r="A474" i="19"/>
  <c r="H474" i="19"/>
  <c r="G521" i="19"/>
  <c r="H521" i="19"/>
  <c r="A521" i="19"/>
  <c r="G493" i="19"/>
  <c r="H493" i="19"/>
  <c r="A493" i="19"/>
  <c r="A301" i="19"/>
  <c r="G301" i="19"/>
  <c r="H301" i="19"/>
  <c r="G505" i="19"/>
  <c r="H505" i="19"/>
  <c r="A505" i="19"/>
  <c r="G910" i="19"/>
  <c r="G389" i="19"/>
  <c r="H389" i="19"/>
  <c r="A454" i="19"/>
  <c r="G495" i="19"/>
  <c r="H495" i="19"/>
  <c r="A495" i="19"/>
  <c r="G310" i="19"/>
  <c r="H310" i="19"/>
  <c r="A310" i="19"/>
  <c r="A497" i="19"/>
  <c r="H497" i="19"/>
  <c r="A490" i="19"/>
  <c r="G490" i="19"/>
  <c r="G395" i="19"/>
  <c r="H395" i="19"/>
  <c r="G925" i="19"/>
  <c r="A925" i="19"/>
  <c r="H925" i="19"/>
  <c r="G547" i="19"/>
  <c r="H547" i="19"/>
  <c r="A547" i="19"/>
  <c r="A468" i="19"/>
  <c r="G468" i="19"/>
  <c r="H468" i="19"/>
  <c r="G770" i="19"/>
  <c r="H770" i="19"/>
  <c r="H891" i="19"/>
  <c r="A891" i="19"/>
  <c r="A390" i="19"/>
  <c r="G390" i="19"/>
  <c r="H390" i="19"/>
  <c r="A392" i="19"/>
  <c r="H392" i="19"/>
  <c r="G306" i="19"/>
  <c r="A908" i="19"/>
  <c r="H908" i="19"/>
  <c r="A29" i="28"/>
  <c r="H29" i="28"/>
  <c r="A123" i="32"/>
  <c r="A69" i="32"/>
  <c r="A39" i="32"/>
  <c r="H419" i="20"/>
  <c r="D238" i="33"/>
  <c r="A238" i="33" s="1"/>
  <c r="D988" i="33"/>
  <c r="A988" i="33" s="1"/>
  <c r="A90" i="21"/>
  <c r="G90" i="21"/>
  <c r="D1170" i="33"/>
  <c r="A1170" i="33" s="1"/>
  <c r="D1171" i="33"/>
  <c r="A1171" i="33" s="1"/>
  <c r="D492" i="33"/>
  <c r="A492" i="33" s="1"/>
  <c r="D1172" i="33"/>
  <c r="A1172" i="33" s="1"/>
  <c r="D1223" i="33"/>
  <c r="A1223" i="33" s="1"/>
  <c r="D1222" i="33"/>
  <c r="A1222" i="33" s="1"/>
  <c r="G369" i="20"/>
  <c r="A369" i="20"/>
  <c r="D865" i="33"/>
  <c r="A865" i="33" s="1"/>
  <c r="D864" i="33"/>
  <c r="A864" i="33" s="1"/>
  <c r="D170" i="33"/>
  <c r="A170" i="33" s="1"/>
  <c r="G472" i="20"/>
  <c r="A472" i="20"/>
  <c r="H472" i="20"/>
  <c r="D1072" i="33"/>
  <c r="A1072" i="33" s="1"/>
  <c r="D1071" i="33"/>
  <c r="A1071" i="33" s="1"/>
  <c r="G320" i="20"/>
  <c r="D771" i="33"/>
  <c r="A771" i="33" s="1"/>
  <c r="D770" i="33"/>
  <c r="A770" i="33" s="1"/>
  <c r="G474" i="20"/>
  <c r="A474" i="20"/>
  <c r="D1075" i="33"/>
  <c r="A1075" i="33" s="1"/>
  <c r="D1076" i="33"/>
  <c r="A1076" i="33" s="1"/>
  <c r="D1106" i="33"/>
  <c r="A1106" i="33" s="1"/>
  <c r="G507" i="20"/>
  <c r="H30" i="20"/>
  <c r="A30" i="20"/>
  <c r="D127" i="33"/>
  <c r="A127" i="33" s="1"/>
  <c r="D1213" i="33"/>
  <c r="A1213" i="33" s="1"/>
  <c r="G95" i="21"/>
  <c r="H95" i="21"/>
  <c r="A95" i="21"/>
  <c r="D1305" i="33"/>
  <c r="A1305" i="33" s="1"/>
  <c r="G531" i="20"/>
  <c r="A531" i="20"/>
  <c r="D1185" i="33"/>
  <c r="A1185" i="33" s="1"/>
  <c r="D1184" i="33"/>
  <c r="A1184" i="33" s="1"/>
  <c r="A56" i="20"/>
  <c r="H56" i="20"/>
  <c r="G56" i="20"/>
  <c r="D223" i="33"/>
  <c r="A223" i="33" s="1"/>
  <c r="D218" i="33"/>
  <c r="A218" i="33" s="1"/>
  <c r="H33" i="20"/>
  <c r="A33" i="20"/>
  <c r="D136" i="33"/>
  <c r="A136" i="33" s="1"/>
  <c r="D135" i="33"/>
  <c r="A135" i="33" s="1"/>
  <c r="D137" i="33"/>
  <c r="A137" i="33" s="1"/>
  <c r="H346" i="20"/>
  <c r="A346" i="20"/>
  <c r="G346" i="20"/>
  <c r="D824" i="33"/>
  <c r="A824" i="33" s="1"/>
  <c r="D823" i="33"/>
  <c r="A823" i="33" s="1"/>
  <c r="H362" i="20"/>
  <c r="A362" i="20"/>
  <c r="G362" i="20"/>
  <c r="D850" i="33"/>
  <c r="A850" i="33" s="1"/>
  <c r="D851" i="33"/>
  <c r="A851" i="33" s="1"/>
  <c r="G101" i="20"/>
  <c r="H101" i="20"/>
  <c r="A101" i="20"/>
  <c r="D365" i="33"/>
  <c r="A365" i="33" s="1"/>
  <c r="D364" i="33"/>
  <c r="A364" i="33" s="1"/>
  <c r="H267" i="20"/>
  <c r="G267" i="20"/>
  <c r="A267" i="20"/>
  <c r="D667" i="33"/>
  <c r="A667" i="33" s="1"/>
  <c r="H29" i="20"/>
  <c r="A29" i="20"/>
  <c r="H377" i="20"/>
  <c r="G377" i="20"/>
  <c r="A377" i="20"/>
  <c r="D881" i="33"/>
  <c r="A881" i="33" s="1"/>
  <c r="D880" i="33"/>
  <c r="A880" i="33" s="1"/>
  <c r="D1143" i="33"/>
  <c r="A1143" i="33" s="1"/>
  <c r="A510" i="20"/>
  <c r="G510" i="20"/>
  <c r="H510" i="20"/>
  <c r="H323" i="20"/>
  <c r="A323" i="20"/>
  <c r="G323" i="20"/>
  <c r="D777" i="33"/>
  <c r="A777" i="33" s="1"/>
  <c r="H89" i="20"/>
  <c r="G89" i="20"/>
  <c r="A89" i="20"/>
  <c r="D340" i="33"/>
  <c r="A340" i="33" s="1"/>
  <c r="D341" i="33"/>
  <c r="A341" i="33" s="1"/>
  <c r="H393" i="20"/>
  <c r="G393" i="20"/>
  <c r="A393" i="20"/>
  <c r="D911" i="33"/>
  <c r="A911" i="33" s="1"/>
  <c r="D912" i="33"/>
  <c r="A912" i="33" s="1"/>
  <c r="H367" i="20"/>
  <c r="G367" i="20"/>
  <c r="A367" i="20"/>
  <c r="D861" i="33"/>
  <c r="A861" i="33" s="1"/>
  <c r="D123" i="33"/>
  <c r="A123" i="33" s="1"/>
  <c r="A28" i="20"/>
  <c r="H28" i="20"/>
  <c r="G28" i="20"/>
  <c r="D124" i="33"/>
  <c r="A124" i="33" s="1"/>
  <c r="H559" i="20"/>
  <c r="D1326" i="33"/>
  <c r="A1326" i="33" s="1"/>
  <c r="D1325" i="33"/>
  <c r="A1325" i="33" s="1"/>
  <c r="A264" i="20"/>
  <c r="H264" i="20"/>
  <c r="G264" i="20"/>
  <c r="D1142" i="33"/>
  <c r="A1142" i="33" s="1"/>
  <c r="D860" i="33"/>
  <c r="A860" i="33" s="1"/>
  <c r="G110" i="20"/>
  <c r="H110" i="20"/>
  <c r="D1136" i="33"/>
  <c r="A1136" i="33" s="1"/>
  <c r="H506" i="20"/>
  <c r="G506" i="20"/>
  <c r="A506" i="20"/>
  <c r="D946" i="33"/>
  <c r="A946" i="33" s="1"/>
  <c r="H242" i="20"/>
  <c r="G242" i="20"/>
  <c r="A242" i="20"/>
  <c r="G17" i="20"/>
  <c r="D83" i="33"/>
  <c r="A83" i="33" s="1"/>
  <c r="H33" i="21"/>
  <c r="A33" i="21"/>
  <c r="G33" i="21"/>
  <c r="H431" i="20"/>
  <c r="A431" i="20"/>
  <c r="G431" i="20"/>
  <c r="A4" i="20"/>
  <c r="H4" i="20"/>
  <c r="G4" i="20"/>
  <c r="H340" i="20"/>
  <c r="G340" i="20"/>
  <c r="G560" i="20"/>
  <c r="A560" i="20"/>
  <c r="H560" i="20"/>
  <c r="D215" i="33"/>
  <c r="A215" i="33" s="1"/>
  <c r="G54" i="20"/>
  <c r="H54" i="20"/>
  <c r="A54" i="20"/>
  <c r="A481" i="20"/>
  <c r="G481" i="20"/>
  <c r="H481" i="20"/>
  <c r="H365" i="20"/>
  <c r="A365" i="20"/>
  <c r="G365" i="20"/>
  <c r="H547" i="20"/>
  <c r="A547" i="20"/>
  <c r="G547" i="20"/>
  <c r="D856" i="33"/>
  <c r="A856" i="33" s="1"/>
  <c r="H301" i="20"/>
  <c r="G301" i="20"/>
  <c r="A301" i="20"/>
  <c r="A62" i="20"/>
  <c r="G62" i="20"/>
  <c r="H62" i="20"/>
  <c r="A117" i="21"/>
  <c r="G117" i="21"/>
  <c r="A525" i="20"/>
  <c r="G525" i="20"/>
  <c r="A516" i="20"/>
  <c r="G516" i="20"/>
  <c r="A360" i="20"/>
  <c r="H360" i="20"/>
  <c r="G360" i="20"/>
  <c r="D208" i="33"/>
  <c r="A208" i="33" s="1"/>
  <c r="D1154" i="33"/>
  <c r="A1154" i="33" s="1"/>
  <c r="D857" i="33"/>
  <c r="A857" i="33" s="1"/>
  <c r="D207" i="33"/>
  <c r="A207" i="33" s="1"/>
  <c r="D79" i="33"/>
  <c r="A79" i="33" s="1"/>
  <c r="A231" i="20"/>
  <c r="H173" i="20"/>
  <c r="G173" i="20"/>
  <c r="H196" i="20"/>
  <c r="H524" i="20"/>
  <c r="G524" i="20"/>
  <c r="A524" i="20"/>
  <c r="D513" i="33"/>
  <c r="A513" i="33" s="1"/>
  <c r="D979" i="33"/>
  <c r="A979" i="33" s="1"/>
  <c r="A61" i="21"/>
  <c r="H61" i="21"/>
  <c r="G61" i="21"/>
  <c r="A589" i="20"/>
  <c r="G589" i="20"/>
  <c r="H589" i="20"/>
  <c r="H601" i="20"/>
  <c r="G601" i="20"/>
  <c r="A601" i="20"/>
  <c r="H600" i="20"/>
  <c r="G600" i="20"/>
  <c r="A600" i="20"/>
  <c r="G596" i="20" l="1"/>
  <c r="A66" i="19"/>
  <c r="E2" i="20"/>
  <c r="E2" i="23"/>
  <c r="E46" i="23"/>
  <c r="E24" i="23"/>
  <c r="E119" i="23"/>
  <c r="E9" i="23"/>
  <c r="E13" i="23"/>
  <c r="E47" i="23"/>
  <c r="E22" i="23"/>
  <c r="H90" i="32"/>
  <c r="E121" i="23"/>
  <c r="D1736" i="33" s="1"/>
  <c r="A1736" i="33" s="1"/>
  <c r="E56" i="23"/>
  <c r="E37" i="23"/>
  <c r="E44" i="23"/>
  <c r="E90" i="23"/>
  <c r="E78" i="23"/>
  <c r="E7" i="23"/>
  <c r="E17" i="23"/>
  <c r="E74" i="23"/>
  <c r="E96" i="23"/>
  <c r="E120" i="23"/>
  <c r="E12" i="23"/>
  <c r="E3" i="23"/>
  <c r="E62" i="23"/>
  <c r="E116" i="23"/>
  <c r="G116" i="23" s="1"/>
  <c r="E25" i="23"/>
  <c r="E71" i="23"/>
  <c r="E76" i="23"/>
  <c r="E41" i="23"/>
  <c r="G41" i="23" s="1"/>
  <c r="E72" i="23"/>
  <c r="E16" i="23"/>
  <c r="E67" i="23"/>
  <c r="E38" i="23"/>
  <c r="E84" i="23"/>
  <c r="E118" i="23"/>
  <c r="E66" i="23"/>
  <c r="E31" i="23"/>
  <c r="G31" i="23" s="1"/>
  <c r="E115" i="23"/>
  <c r="G115" i="23" s="1"/>
  <c r="E106" i="23"/>
  <c r="E11" i="23"/>
  <c r="E10" i="23"/>
  <c r="E4" i="23"/>
  <c r="E83" i="23"/>
  <c r="E6" i="23"/>
  <c r="E15" i="23"/>
  <c r="E113" i="23"/>
  <c r="E68" i="23"/>
  <c r="H440" i="20"/>
  <c r="A504" i="20"/>
  <c r="E32" i="23"/>
  <c r="A32" i="23" s="1"/>
  <c r="E8" i="23"/>
  <c r="E114" i="23"/>
  <c r="E26" i="23"/>
  <c r="E19" i="23"/>
  <c r="E14" i="23"/>
  <c r="E80" i="23"/>
  <c r="E43" i="23"/>
  <c r="G43" i="23" s="1"/>
  <c r="E63" i="23"/>
  <c r="E59" i="23"/>
  <c r="H163" i="20"/>
  <c r="E5" i="23"/>
  <c r="E75" i="23"/>
  <c r="G32" i="23"/>
  <c r="H32" i="23"/>
  <c r="G269" i="19"/>
  <c r="H595" i="19"/>
  <c r="H43" i="23"/>
  <c r="A43" i="23"/>
  <c r="H41" i="23"/>
  <c r="D1499" i="33"/>
  <c r="A1499" i="33" s="1"/>
  <c r="G281" i="20"/>
  <c r="H75" i="19"/>
  <c r="D446" i="33"/>
  <c r="A446" i="33" s="1"/>
  <c r="H385" i="19"/>
  <c r="G282" i="19"/>
  <c r="D457" i="33"/>
  <c r="A457" i="33" s="1"/>
  <c r="H134" i="19"/>
  <c r="H147" i="20"/>
  <c r="A147" i="20"/>
  <c r="H875" i="19"/>
  <c r="H467" i="20"/>
  <c r="H610" i="20"/>
  <c r="G875" i="19"/>
  <c r="D456" i="33"/>
  <c r="A456" i="33" s="1"/>
  <c r="G467" i="20"/>
  <c r="H59" i="20"/>
  <c r="G595" i="19"/>
  <c r="D196" i="33"/>
  <c r="A196" i="33" s="1"/>
  <c r="G59" i="20"/>
  <c r="G51" i="20"/>
  <c r="D868" i="33"/>
  <c r="A868" i="33" s="1"/>
  <c r="H499" i="19"/>
  <c r="H66" i="19"/>
  <c r="G142" i="20"/>
  <c r="H919" i="19"/>
  <c r="H142" i="20"/>
  <c r="A257" i="20"/>
  <c r="G257" i="20"/>
  <c r="H257" i="20"/>
  <c r="G66" i="19"/>
  <c r="G409" i="19"/>
  <c r="A41" i="23"/>
  <c r="A51" i="20"/>
  <c r="A94" i="19"/>
  <c r="A116" i="23"/>
  <c r="H116" i="23"/>
  <c r="G610" i="20"/>
  <c r="A142" i="20"/>
  <c r="A371" i="20"/>
  <c r="G134" i="19"/>
  <c r="A595" i="19"/>
  <c r="A610" i="20"/>
  <c r="G371" i="20"/>
  <c r="G385" i="19"/>
  <c r="A274" i="19"/>
  <c r="A385" i="19"/>
  <c r="H115" i="23"/>
  <c r="A875" i="19"/>
  <c r="D1062" i="33"/>
  <c r="A1062" i="33" s="1"/>
  <c r="G36" i="28"/>
  <c r="A115" i="23"/>
  <c r="A31" i="23"/>
  <c r="D692" i="33"/>
  <c r="A692" i="33" s="1"/>
  <c r="A75" i="19"/>
  <c r="A90" i="19"/>
  <c r="A919" i="19"/>
  <c r="D233" i="33"/>
  <c r="A233" i="33" s="1"/>
  <c r="D693" i="33"/>
  <c r="A693" i="33" s="1"/>
  <c r="A499" i="19"/>
  <c r="G75" i="19"/>
  <c r="D1061" i="33"/>
  <c r="A1061" i="33" s="1"/>
  <c r="G176" i="21"/>
  <c r="H31" i="23"/>
  <c r="A422" i="20"/>
  <c r="H409" i="19"/>
  <c r="G499" i="19"/>
  <c r="A269" i="19"/>
  <c r="H284" i="20"/>
  <c r="E98" i="23"/>
  <c r="E99" i="23"/>
  <c r="G158" i="32"/>
  <c r="H158" i="32"/>
  <c r="A158" i="32"/>
  <c r="H131" i="32"/>
  <c r="A131" i="32"/>
  <c r="G131" i="32"/>
  <c r="A157" i="32"/>
  <c r="G157" i="32"/>
  <c r="H157" i="32"/>
  <c r="A154" i="32"/>
  <c r="G154" i="32"/>
  <c r="H154" i="32"/>
  <c r="G1141" i="19"/>
  <c r="H1141" i="19"/>
  <c r="A1141" i="19"/>
  <c r="A151" i="32"/>
  <c r="G151" i="32"/>
  <c r="H151" i="32"/>
  <c r="H1140" i="19"/>
  <c r="A1140" i="19"/>
  <c r="G1140" i="19"/>
  <c r="H1139" i="19"/>
  <c r="A1139" i="19"/>
  <c r="G1139" i="19"/>
  <c r="A156" i="32"/>
  <c r="H156" i="32"/>
  <c r="G156" i="32"/>
  <c r="A153" i="32"/>
  <c r="H153" i="32"/>
  <c r="G153" i="32"/>
  <c r="A133" i="32"/>
  <c r="G133" i="32"/>
  <c r="H133" i="32"/>
  <c r="A155" i="32"/>
  <c r="H155" i="32"/>
  <c r="G155" i="32"/>
  <c r="A1138" i="19"/>
  <c r="G1138" i="19"/>
  <c r="H1138" i="19"/>
  <c r="H152" i="32"/>
  <c r="A152" i="32"/>
  <c r="G152" i="32"/>
  <c r="H1137" i="19"/>
  <c r="A1137" i="19"/>
  <c r="G1137" i="19"/>
  <c r="H1136" i="19"/>
  <c r="A1136" i="19"/>
  <c r="G1136" i="19"/>
  <c r="A879" i="19"/>
  <c r="H174" i="19"/>
  <c r="G438" i="20"/>
  <c r="D1250" i="33"/>
  <c r="A1250" i="33" s="1"/>
  <c r="E53" i="23"/>
  <c r="E51" i="23"/>
  <c r="E52" i="23"/>
  <c r="A117" i="32"/>
  <c r="E100" i="23"/>
  <c r="A163" i="20"/>
  <c r="H122" i="32"/>
  <c r="E103" i="23"/>
  <c r="D1729" i="33"/>
  <c r="A1729" i="33" s="1"/>
  <c r="E23" i="23"/>
  <c r="A23" i="23" s="1"/>
  <c r="D1719" i="33"/>
  <c r="A1719" i="33" s="1"/>
  <c r="E126" i="23"/>
  <c r="D1738" i="33" s="1"/>
  <c r="A1738" i="33" s="1"/>
  <c r="H182" i="20"/>
  <c r="G43" i="19"/>
  <c r="G412" i="19"/>
  <c r="A129" i="19"/>
  <c r="G182" i="20"/>
  <c r="A44" i="32"/>
  <c r="E39" i="23"/>
  <c r="G21" i="32"/>
  <c r="E18" i="23"/>
  <c r="E21" i="23"/>
  <c r="A21" i="23" s="1"/>
  <c r="H56" i="32"/>
  <c r="E48" i="23"/>
  <c r="D327" i="33" s="1"/>
  <c r="A327" i="33" s="1"/>
  <c r="G90" i="32"/>
  <c r="E79" i="23"/>
  <c r="D1340" i="33"/>
  <c r="A1340" i="33" s="1"/>
  <c r="E73" i="23"/>
  <c r="A73" i="23" s="1"/>
  <c r="E65" i="23"/>
  <c r="D1308" i="33" s="1"/>
  <c r="A1308" i="33" s="1"/>
  <c r="G110" i="32"/>
  <c r="E92" i="23"/>
  <c r="E61" i="23"/>
  <c r="G61" i="23" s="1"/>
  <c r="H66" i="23"/>
  <c r="A66" i="23"/>
  <c r="G66" i="23"/>
  <c r="E124" i="23"/>
  <c r="D1715" i="33" s="1"/>
  <c r="A1715" i="33" s="1"/>
  <c r="A106" i="23"/>
  <c r="G106" i="23"/>
  <c r="H106" i="23"/>
  <c r="E77" i="23"/>
  <c r="E107" i="23"/>
  <c r="A107" i="23" s="1"/>
  <c r="E108" i="23"/>
  <c r="D1508" i="33" s="1"/>
  <c r="A1508" i="33" s="1"/>
  <c r="D1731" i="33"/>
  <c r="A1731" i="33" s="1"/>
  <c r="E95" i="23"/>
  <c r="H95" i="23" s="1"/>
  <c r="E101" i="23"/>
  <c r="A412" i="19"/>
  <c r="G129" i="19"/>
  <c r="H836" i="19"/>
  <c r="G164" i="19"/>
  <c r="A23" i="32"/>
  <c r="E20" i="23"/>
  <c r="E91" i="23"/>
  <c r="G91" i="23" s="1"/>
  <c r="E42" i="23"/>
  <c r="D295" i="33" s="1"/>
  <c r="A295" i="33" s="1"/>
  <c r="G35" i="32"/>
  <c r="E29" i="23"/>
  <c r="A29" i="23" s="1"/>
  <c r="E64" i="23"/>
  <c r="G64" i="23" s="1"/>
  <c r="G105" i="32"/>
  <c r="E86" i="23"/>
  <c r="D1400" i="33" s="1"/>
  <c r="A1400" i="33" s="1"/>
  <c r="E88" i="23"/>
  <c r="A88" i="23" s="1"/>
  <c r="A36" i="32"/>
  <c r="E30" i="23"/>
  <c r="G76" i="32"/>
  <c r="E69" i="23"/>
  <c r="E45" i="23"/>
  <c r="H45" i="23" s="1"/>
  <c r="A115" i="32"/>
  <c r="E97" i="23"/>
  <c r="G34" i="32"/>
  <c r="E28" i="23"/>
  <c r="D202" i="33" s="1"/>
  <c r="A202" i="33" s="1"/>
  <c r="H39" i="32"/>
  <c r="E36" i="23"/>
  <c r="D1732" i="33"/>
  <c r="A1732" i="33" s="1"/>
  <c r="E122" i="23"/>
  <c r="H122" i="23" s="1"/>
  <c r="G836" i="19"/>
  <c r="H92" i="32"/>
  <c r="E81" i="23"/>
  <c r="D1388" i="33" s="1"/>
  <c r="A1388" i="33" s="1"/>
  <c r="E89" i="23"/>
  <c r="E87" i="23"/>
  <c r="H57" i="32"/>
  <c r="E49" i="23"/>
  <c r="A49" i="23" s="1"/>
  <c r="H291" i="19"/>
  <c r="G97" i="32"/>
  <c r="H596" i="20"/>
  <c r="H447" i="20"/>
  <c r="G291" i="19"/>
  <c r="H97" i="32"/>
  <c r="A596" i="20"/>
  <c r="G64" i="32"/>
  <c r="E57" i="23"/>
  <c r="H46" i="32"/>
  <c r="E40" i="23"/>
  <c r="H40" i="23" s="1"/>
  <c r="H33" i="32"/>
  <c r="E27" i="23"/>
  <c r="G27" i="23" s="1"/>
  <c r="E93" i="23"/>
  <c r="H93" i="23" s="1"/>
  <c r="A80" i="23"/>
  <c r="G80" i="23"/>
  <c r="H80" i="23"/>
  <c r="E111" i="23"/>
  <c r="G111" i="23" s="1"/>
  <c r="E112" i="23"/>
  <c r="E109" i="23"/>
  <c r="A109" i="23" s="1"/>
  <c r="E110" i="23"/>
  <c r="D1512" i="33" s="1"/>
  <c r="A1512" i="33" s="1"/>
  <c r="E117" i="23"/>
  <c r="G117" i="23" s="1"/>
  <c r="E94" i="23"/>
  <c r="A96" i="32"/>
  <c r="E85" i="23"/>
  <c r="E125" i="23"/>
  <c r="A125" i="23" s="1"/>
  <c r="D125" i="33"/>
  <c r="A125" i="33" s="1"/>
  <c r="A284" i="20"/>
  <c r="E33" i="23"/>
  <c r="A33" i="23" s="1"/>
  <c r="H68" i="23"/>
  <c r="G68" i="23"/>
  <c r="A68" i="23"/>
  <c r="A65" i="32"/>
  <c r="E58" i="23"/>
  <c r="G58" i="23" s="1"/>
  <c r="A61" i="32"/>
  <c r="E54" i="23"/>
  <c r="E104" i="23"/>
  <c r="E105" i="23"/>
  <c r="D1487" i="33" s="1"/>
  <c r="A1487" i="33" s="1"/>
  <c r="E70" i="23"/>
  <c r="H70" i="23" s="1"/>
  <c r="A58" i="32"/>
  <c r="E50" i="23"/>
  <c r="E60" i="23"/>
  <c r="A60" i="23" s="1"/>
  <c r="E123" i="23"/>
  <c r="A71" i="23"/>
  <c r="G71" i="23"/>
  <c r="H71" i="23"/>
  <c r="H93" i="32"/>
  <c r="E82" i="23"/>
  <c r="D1390" i="33" s="1"/>
  <c r="A1390" i="33" s="1"/>
  <c r="A182" i="20"/>
  <c r="A43" i="19"/>
  <c r="G62" i="32"/>
  <c r="E55" i="23"/>
  <c r="G55" i="23" s="1"/>
  <c r="E35" i="23"/>
  <c r="A35" i="23" s="1"/>
  <c r="E34" i="23"/>
  <c r="G34" i="23" s="1"/>
  <c r="E102" i="23"/>
  <c r="D187" i="33"/>
  <c r="A187" i="33" s="1"/>
  <c r="D1728" i="33"/>
  <c r="A1728" i="33" s="1"/>
  <c r="D567" i="33"/>
  <c r="A567" i="33" s="1"/>
  <c r="G13" i="22"/>
  <c r="D1006" i="33"/>
  <c r="A1006" i="33" s="1"/>
  <c r="D1173" i="33"/>
  <c r="A1173" i="33" s="1"/>
  <c r="A389" i="19"/>
  <c r="A105" i="19"/>
  <c r="A270" i="19"/>
  <c r="H653" i="19"/>
  <c r="G124" i="20"/>
  <c r="D411" i="33"/>
  <c r="A411" i="33" s="1"/>
  <c r="E9" i="20"/>
  <c r="D37" i="33" s="1"/>
  <c r="A37" i="33" s="1"/>
  <c r="E18" i="20"/>
  <c r="H18" i="20" s="1"/>
  <c r="D1344" i="33"/>
  <c r="A1344" i="33" s="1"/>
  <c r="D1730" i="33"/>
  <c r="A1730" i="33" s="1"/>
  <c r="H23" i="19"/>
  <c r="A29" i="19"/>
  <c r="H261" i="20"/>
  <c r="G555" i="20"/>
  <c r="A173" i="20"/>
  <c r="A176" i="21"/>
  <c r="A827" i="19"/>
  <c r="G827" i="19"/>
  <c r="H827" i="19"/>
  <c r="E66" i="20"/>
  <c r="G66" i="20" s="1"/>
  <c r="E733" i="20"/>
  <c r="G679" i="19"/>
  <c r="G284" i="19"/>
  <c r="A818" i="19"/>
  <c r="H818" i="19"/>
  <c r="G818" i="19"/>
  <c r="E3" i="22"/>
  <c r="A3" i="22" s="1"/>
  <c r="E732" i="20"/>
  <c r="G103" i="19"/>
  <c r="H103" i="19"/>
  <c r="A103" i="19"/>
  <c r="G829" i="19"/>
  <c r="H829" i="19"/>
  <c r="A829" i="19"/>
  <c r="A120" i="19"/>
  <c r="G120" i="19"/>
  <c r="H120" i="19"/>
  <c r="E4" i="22"/>
  <c r="G664" i="19"/>
  <c r="H486" i="20"/>
  <c r="H753" i="19"/>
  <c r="A89" i="19"/>
  <c r="H623" i="19"/>
  <c r="H187" i="20"/>
  <c r="A753" i="19"/>
  <c r="H2" i="19"/>
  <c r="G69" i="21"/>
  <c r="H69" i="21"/>
  <c r="A69" i="21"/>
  <c r="D1279" i="33"/>
  <c r="A1279" i="33" s="1"/>
  <c r="G632" i="19"/>
  <c r="A291" i="19"/>
  <c r="D698" i="33"/>
  <c r="A698" i="33" s="1"/>
  <c r="E47" i="21"/>
  <c r="A47" i="21" s="1"/>
  <c r="E48" i="21"/>
  <c r="H479" i="20"/>
  <c r="G321" i="20"/>
  <c r="H75" i="20"/>
  <c r="D978" i="33"/>
  <c r="A978" i="33" s="1"/>
  <c r="A630" i="19"/>
  <c r="A445" i="20"/>
  <c r="G357" i="20"/>
  <c r="D1392" i="33"/>
  <c r="A1392" i="33" s="1"/>
  <c r="A770" i="19"/>
  <c r="A2" i="19"/>
  <c r="G894" i="19"/>
  <c r="G482" i="20"/>
  <c r="G416" i="19"/>
  <c r="G531" i="19"/>
  <c r="H8" i="19"/>
  <c r="A75" i="20"/>
  <c r="D701" i="33"/>
  <c r="A701" i="33" s="1"/>
  <c r="G28" i="22"/>
  <c r="A315" i="19"/>
  <c r="H176" i="20"/>
  <c r="D1134" i="33"/>
  <c r="A1134" i="33" s="1"/>
  <c r="G773" i="19"/>
  <c r="A48" i="19"/>
  <c r="H315" i="19"/>
  <c r="A760" i="19"/>
  <c r="H284" i="19"/>
  <c r="A199" i="19"/>
  <c r="G607" i="19"/>
  <c r="H894" i="19"/>
  <c r="A614" i="19"/>
  <c r="H326" i="20"/>
  <c r="G538" i="20"/>
  <c r="H826" i="19"/>
  <c r="A139" i="19"/>
  <c r="G89" i="19"/>
  <c r="G187" i="19"/>
  <c r="H570" i="20"/>
  <c r="H531" i="19"/>
  <c r="A416" i="19"/>
  <c r="H388" i="20"/>
  <c r="H151" i="20"/>
  <c r="A304" i="19"/>
  <c r="A566" i="19"/>
  <c r="G610" i="19"/>
  <c r="G592" i="20"/>
  <c r="D1016" i="33"/>
  <c r="A1016" i="33" s="1"/>
  <c r="G386" i="19"/>
  <c r="G578" i="20"/>
  <c r="D1393" i="33"/>
  <c r="A1393" i="33" s="1"/>
  <c r="H554" i="19"/>
  <c r="A213" i="19"/>
  <c r="H582" i="20"/>
  <c r="A538" i="20"/>
  <c r="H426" i="20"/>
  <c r="D1017" i="33"/>
  <c r="A1017" i="33" s="1"/>
  <c r="H482" i="20"/>
  <c r="A5" i="19"/>
  <c r="A55" i="19"/>
  <c r="A536" i="20"/>
  <c r="G371" i="19"/>
  <c r="E502" i="20"/>
  <c r="A676" i="19"/>
  <c r="A479" i="20"/>
  <c r="H288" i="20"/>
  <c r="A548" i="20"/>
  <c r="D464" i="33"/>
  <c r="A464" i="33" s="1"/>
  <c r="A255" i="19"/>
  <c r="H630" i="19"/>
  <c r="H188" i="19"/>
  <c r="A666" i="19"/>
  <c r="H3" i="19"/>
  <c r="D477" i="33"/>
  <c r="A477" i="33" s="1"/>
  <c r="A152" i="20"/>
  <c r="G554" i="19"/>
  <c r="G3" i="19"/>
  <c r="H607" i="19"/>
  <c r="D1099" i="33"/>
  <c r="A1099" i="33" s="1"/>
  <c r="G75" i="20"/>
  <c r="A476" i="20"/>
  <c r="D782" i="33"/>
  <c r="A782" i="33" s="1"/>
  <c r="D992" i="33"/>
  <c r="A992" i="33" s="1"/>
  <c r="A3" i="19"/>
  <c r="H632" i="19"/>
  <c r="H390" i="20"/>
  <c r="G176" i="20"/>
  <c r="D903" i="33"/>
  <c r="A903" i="33" s="1"/>
  <c r="H28" i="22"/>
  <c r="A682" i="19"/>
  <c r="G187" i="20"/>
  <c r="D1449" i="33"/>
  <c r="A1449" i="33" s="1"/>
  <c r="G390" i="20"/>
  <c r="A326" i="20"/>
  <c r="A28" i="22"/>
  <c r="H485" i="19"/>
  <c r="A489" i="19"/>
  <c r="G682" i="19"/>
  <c r="H96" i="32"/>
  <c r="H548" i="20"/>
  <c r="D479" i="33"/>
  <c r="A479" i="33" s="1"/>
  <c r="H371" i="19"/>
  <c r="A826" i="19"/>
  <c r="G58" i="32"/>
  <c r="H592" i="20"/>
  <c r="A426" i="20"/>
  <c r="D518" i="33"/>
  <c r="A518" i="33" s="1"/>
  <c r="G826" i="19"/>
  <c r="A779" i="19"/>
  <c r="G278" i="19"/>
  <c r="D1198" i="33"/>
  <c r="A1198" i="33" s="1"/>
  <c r="G570" i="20"/>
  <c r="G548" i="20"/>
  <c r="D478" i="33"/>
  <c r="A478" i="33" s="1"/>
  <c r="G582" i="20"/>
  <c r="D1085" i="33"/>
  <c r="A1085" i="33" s="1"/>
  <c r="H304" i="19"/>
  <c r="H330" i="19"/>
  <c r="A371" i="19"/>
  <c r="A386" i="19"/>
  <c r="G315" i="19"/>
  <c r="G2" i="19"/>
  <c r="H199" i="19"/>
  <c r="G213" i="19"/>
  <c r="G273" i="20"/>
  <c r="H401" i="19"/>
  <c r="H516" i="19"/>
  <c r="H573" i="19"/>
  <c r="G799" i="19"/>
  <c r="H666" i="19"/>
  <c r="H664" i="19"/>
  <c r="G614" i="19"/>
  <c r="H578" i="20"/>
  <c r="D619" i="33"/>
  <c r="A619" i="33" s="1"/>
  <c r="D465" i="33"/>
  <c r="A465" i="33" s="1"/>
  <c r="H445" i="20"/>
  <c r="D476" i="33"/>
  <c r="A476" i="33" s="1"/>
  <c r="A433" i="20"/>
  <c r="H152" i="20"/>
  <c r="A273" i="20"/>
  <c r="A578" i="20"/>
  <c r="D843" i="33"/>
  <c r="A843" i="33" s="1"/>
  <c r="A285" i="20"/>
  <c r="A151" i="20"/>
  <c r="H4" i="21"/>
  <c r="A156" i="20"/>
  <c r="A401" i="19"/>
  <c r="A585" i="19"/>
  <c r="G573" i="19"/>
  <c r="H799" i="19"/>
  <c r="H449" i="19"/>
  <c r="A664" i="19"/>
  <c r="A518" i="19"/>
  <c r="D680" i="33"/>
  <c r="A680" i="33" s="1"/>
  <c r="D1002" i="33"/>
  <c r="A1002" i="33" s="1"/>
  <c r="D1371" i="33"/>
  <c r="A1371" i="33" s="1"/>
  <c r="H538" i="20"/>
  <c r="G579" i="20"/>
  <c r="A361" i="20"/>
  <c r="G753" i="19"/>
  <c r="H89" i="19"/>
  <c r="H48" i="19"/>
  <c r="A632" i="19"/>
  <c r="A592" i="20"/>
  <c r="D1353" i="33"/>
  <c r="A1353" i="33" s="1"/>
  <c r="A570" i="20"/>
  <c r="G479" i="20"/>
  <c r="G361" i="20"/>
  <c r="D679" i="33"/>
  <c r="A679" i="33" s="1"/>
  <c r="G330" i="19"/>
  <c r="G55" i="19"/>
  <c r="A607" i="19"/>
  <c r="H457" i="19"/>
  <c r="G518" i="19"/>
  <c r="G486" i="20"/>
  <c r="H58" i="32"/>
  <c r="G536" i="20"/>
  <c r="D519" i="33"/>
  <c r="A519" i="33" s="1"/>
  <c r="H779" i="19"/>
  <c r="A187" i="19"/>
  <c r="G326" i="20"/>
  <c r="G388" i="20"/>
  <c r="H329" i="20"/>
  <c r="D1091" i="33"/>
  <c r="A1091" i="33" s="1"/>
  <c r="A561" i="19"/>
  <c r="H454" i="19"/>
  <c r="H413" i="19"/>
  <c r="G779" i="19"/>
  <c r="G188" i="19"/>
  <c r="G288" i="19"/>
  <c r="D1003" i="33"/>
  <c r="A1003" i="33" s="1"/>
  <c r="D706" i="33"/>
  <c r="A706" i="33" s="1"/>
  <c r="A388" i="20"/>
  <c r="G329" i="20"/>
  <c r="D14" i="33"/>
  <c r="A14" i="33" s="1"/>
  <c r="D1133" i="33"/>
  <c r="A1133" i="33" s="1"/>
  <c r="D783" i="33"/>
  <c r="A783" i="33" s="1"/>
  <c r="H561" i="19"/>
  <c r="H610" i="19"/>
  <c r="H676" i="19"/>
  <c r="H288" i="19"/>
  <c r="A243" i="20"/>
  <c r="A160" i="20"/>
  <c r="G288" i="20"/>
  <c r="H18" i="22"/>
  <c r="A4" i="21"/>
  <c r="H156" i="20"/>
  <c r="G504" i="20"/>
  <c r="A485" i="19"/>
  <c r="H393" i="19"/>
  <c r="G676" i="19"/>
  <c r="A288" i="20"/>
  <c r="A18" i="22"/>
  <c r="D663" i="33"/>
  <c r="A663" i="33" s="1"/>
  <c r="D1065" i="33"/>
  <c r="A1065" i="33" s="1"/>
  <c r="G485" i="19"/>
  <c r="H416" i="19"/>
  <c r="G516" i="19"/>
  <c r="A554" i="19"/>
  <c r="G489" i="19"/>
  <c r="H760" i="19"/>
  <c r="A278" i="19"/>
  <c r="A91" i="32"/>
  <c r="G91" i="32"/>
  <c r="H91" i="32"/>
  <c r="A118" i="32"/>
  <c r="H118" i="32"/>
  <c r="G118" i="32"/>
  <c r="H5" i="19"/>
  <c r="A457" i="19"/>
  <c r="A329" i="20"/>
  <c r="G5" i="19"/>
  <c r="G457" i="19"/>
  <c r="A75" i="32"/>
  <c r="H75" i="32"/>
  <c r="G75" i="32"/>
  <c r="A88" i="32"/>
  <c r="H88" i="32"/>
  <c r="G88" i="32"/>
  <c r="A78" i="32"/>
  <c r="H78" i="32"/>
  <c r="G78" i="32"/>
  <c r="G18" i="22"/>
  <c r="A73" i="32"/>
  <c r="G73" i="32"/>
  <c r="H73" i="32"/>
  <c r="H124" i="32"/>
  <c r="A124" i="32"/>
  <c r="G124" i="32"/>
  <c r="A148" i="32"/>
  <c r="H148" i="32"/>
  <c r="G148" i="32"/>
  <c r="D790" i="33"/>
  <c r="A790" i="33" s="1"/>
  <c r="H55" i="19"/>
  <c r="H126" i="23"/>
  <c r="A126" i="23"/>
  <c r="G126" i="23"/>
  <c r="G124" i="23"/>
  <c r="G101" i="23"/>
  <c r="G94" i="23"/>
  <c r="A94" i="23"/>
  <c r="A84" i="23"/>
  <c r="D1391" i="33"/>
  <c r="A1391" i="33" s="1"/>
  <c r="A95" i="23"/>
  <c r="D1423" i="33"/>
  <c r="A1423" i="33" s="1"/>
  <c r="H361" i="20"/>
  <c r="G585" i="19"/>
  <c r="G393" i="19"/>
  <c r="H114" i="19"/>
  <c r="A279" i="19"/>
  <c r="G52" i="22"/>
  <c r="G495" i="20"/>
  <c r="D243" i="33"/>
  <c r="A243" i="33" s="1"/>
  <c r="D129" i="33"/>
  <c r="A129" i="33" s="1"/>
  <c r="H489" i="19"/>
  <c r="H184" i="19"/>
  <c r="D369" i="33"/>
  <c r="A369" i="33" s="1"/>
  <c r="D191" i="33"/>
  <c r="A191" i="33" s="1"/>
  <c r="H490" i="19"/>
  <c r="G65" i="20"/>
  <c r="H145" i="32"/>
  <c r="A145" i="32"/>
  <c r="G145" i="32"/>
  <c r="A121" i="32"/>
  <c r="G121" i="32"/>
  <c r="H121" i="32"/>
  <c r="A150" i="32"/>
  <c r="G150" i="32"/>
  <c r="H150" i="32"/>
  <c r="A147" i="32"/>
  <c r="G147" i="32"/>
  <c r="H147" i="32"/>
  <c r="H120" i="32"/>
  <c r="G120" i="32"/>
  <c r="A120" i="32"/>
  <c r="H112" i="32"/>
  <c r="G112" i="32"/>
  <c r="A112" i="32"/>
  <c r="H149" i="32"/>
  <c r="G149" i="32"/>
  <c r="A149" i="32"/>
  <c r="A142" i="19"/>
  <c r="H142" i="19"/>
  <c r="G142" i="19"/>
  <c r="G31" i="32"/>
  <c r="A31" i="32"/>
  <c r="H31" i="32"/>
  <c r="A152" i="19"/>
  <c r="G152" i="19"/>
  <c r="H152" i="19"/>
  <c r="A142" i="32"/>
  <c r="H142" i="32"/>
  <c r="G142" i="32"/>
  <c r="H86" i="32"/>
  <c r="A86" i="32"/>
  <c r="G86" i="32"/>
  <c r="G28" i="32"/>
  <c r="A28" i="32"/>
  <c r="H28" i="32"/>
  <c r="A139" i="32"/>
  <c r="H139" i="32"/>
  <c r="G139" i="32"/>
  <c r="G30" i="32"/>
  <c r="A30" i="32"/>
  <c r="H30" i="32"/>
  <c r="G85" i="32"/>
  <c r="A85" i="32"/>
  <c r="H85" i="32"/>
  <c r="H84" i="32"/>
  <c r="A84" i="32"/>
  <c r="G84" i="32"/>
  <c r="H135" i="32"/>
  <c r="A135" i="32"/>
  <c r="G135" i="32"/>
  <c r="H144" i="32"/>
  <c r="A144" i="32"/>
  <c r="G144" i="32"/>
  <c r="G32" i="32"/>
  <c r="A32" i="32"/>
  <c r="H32" i="32"/>
  <c r="A119" i="32"/>
  <c r="H119" i="32"/>
  <c r="G119" i="32"/>
  <c r="D1517" i="33"/>
  <c r="A1517" i="33" s="1"/>
  <c r="H84" i="23"/>
  <c r="G84" i="23"/>
  <c r="G23" i="23"/>
  <c r="H23" i="23"/>
  <c r="G122" i="23"/>
  <c r="E5" i="20"/>
  <c r="G57" i="19"/>
  <c r="H200" i="19"/>
  <c r="A45" i="21"/>
  <c r="G45" i="21"/>
  <c r="H45" i="21"/>
  <c r="G46" i="21"/>
  <c r="H46" i="21"/>
  <c r="A46" i="21"/>
  <c r="D803" i="33"/>
  <c r="A803" i="33" s="1"/>
  <c r="H51" i="21"/>
  <c r="A51" i="21"/>
  <c r="G51" i="21"/>
  <c r="A200" i="19"/>
  <c r="G574" i="20"/>
  <c r="H132" i="32"/>
  <c r="G132" i="32"/>
  <c r="A132" i="32"/>
  <c r="A113" i="32"/>
  <c r="G113" i="32"/>
  <c r="H113" i="32"/>
  <c r="H130" i="32"/>
  <c r="G130" i="32"/>
  <c r="A130" i="32"/>
  <c r="A141" i="32"/>
  <c r="G141" i="32"/>
  <c r="H141" i="32"/>
  <c r="A83" i="32"/>
  <c r="H83" i="32"/>
  <c r="G83" i="32"/>
  <c r="A94" i="32"/>
  <c r="G94" i="32"/>
  <c r="H94" i="32"/>
  <c r="A138" i="32"/>
  <c r="G138" i="32"/>
  <c r="H138" i="32"/>
  <c r="H111" i="32"/>
  <c r="G111" i="32"/>
  <c r="A111" i="32"/>
  <c r="A134" i="32"/>
  <c r="H134" i="32"/>
  <c r="G134" i="32"/>
  <c r="H143" i="32"/>
  <c r="G143" i="32"/>
  <c r="A143" i="32"/>
  <c r="H203" i="20"/>
  <c r="H213" i="20"/>
  <c r="G203" i="20"/>
  <c r="A146" i="32"/>
  <c r="G146" i="32"/>
  <c r="H146" i="32"/>
  <c r="H67" i="32"/>
  <c r="G67" i="32"/>
  <c r="A67" i="32"/>
  <c r="G29" i="32"/>
  <c r="H29" i="32"/>
  <c r="A29" i="32"/>
  <c r="D1160" i="33"/>
  <c r="A1160" i="33" s="1"/>
  <c r="G519" i="20"/>
  <c r="D584" i="33"/>
  <c r="A584" i="33" s="1"/>
  <c r="D669" i="33"/>
  <c r="A669" i="33" s="1"/>
  <c r="G311" i="19"/>
  <c r="A268" i="20"/>
  <c r="D1074" i="33"/>
  <c r="A1074" i="33" s="1"/>
  <c r="A1132" i="19"/>
  <c r="H1132" i="19"/>
  <c r="G1132" i="19"/>
  <c r="G78" i="19"/>
  <c r="H78" i="19"/>
  <c r="A78" i="19"/>
  <c r="H268" i="20"/>
  <c r="A76" i="19"/>
  <c r="G76" i="19"/>
  <c r="H76" i="19"/>
  <c r="A840" i="19"/>
  <c r="G840" i="19"/>
  <c r="H840" i="19"/>
  <c r="A807" i="19"/>
  <c r="G807" i="19"/>
  <c r="H807" i="19"/>
  <c r="A852" i="19"/>
  <c r="G852" i="19"/>
  <c r="H852" i="19"/>
  <c r="A63" i="28"/>
  <c r="H57" i="19"/>
  <c r="G67" i="19"/>
  <c r="A650" i="19"/>
  <c r="A904" i="19"/>
  <c r="G205" i="20"/>
  <c r="G268" i="20"/>
  <c r="D1161" i="33"/>
  <c r="A1161" i="33" s="1"/>
  <c r="A335" i="20"/>
  <c r="H63" i="28"/>
  <c r="G392" i="19"/>
  <c r="A57" i="19"/>
  <c r="A67" i="19"/>
  <c r="H810" i="19"/>
  <c r="H270" i="19"/>
  <c r="G85" i="19"/>
  <c r="A659" i="19"/>
  <c r="D1135" i="33"/>
  <c r="A1135" i="33" s="1"/>
  <c r="H396" i="19"/>
  <c r="A897" i="19"/>
  <c r="G39" i="20"/>
  <c r="H519" i="20"/>
  <c r="A396" i="19"/>
  <c r="H897" i="19"/>
  <c r="A601" i="19"/>
  <c r="G619" i="19"/>
  <c r="A631" i="19"/>
  <c r="G317" i="20"/>
  <c r="G331" i="19"/>
  <c r="H633" i="19"/>
  <c r="D1386" i="33"/>
  <c r="A1386" i="33" s="1"/>
  <c r="D1414" i="33"/>
  <c r="A1414" i="33" s="1"/>
  <c r="H595" i="20"/>
  <c r="H339" i="20"/>
  <c r="D1131" i="33"/>
  <c r="A1131" i="33" s="1"/>
  <c r="D662" i="33"/>
  <c r="A662" i="33" s="1"/>
  <c r="G152" i="20"/>
  <c r="H509" i="19"/>
  <c r="A395" i="19"/>
  <c r="H568" i="19"/>
  <c r="A467" i="19"/>
  <c r="G252" i="19"/>
  <c r="H679" i="19"/>
  <c r="A224" i="19"/>
  <c r="G675" i="19"/>
  <c r="G143" i="20"/>
  <c r="D1188" i="33"/>
  <c r="A1188" i="33" s="1"/>
  <c r="H124" i="20"/>
  <c r="H39" i="20"/>
  <c r="D1109" i="33"/>
  <c r="A1109" i="33" s="1"/>
  <c r="G396" i="19"/>
  <c r="A766" i="19"/>
  <c r="G647" i="19"/>
  <c r="D780" i="33"/>
  <c r="A780" i="33" s="1"/>
  <c r="G565" i="20"/>
  <c r="H331" i="19"/>
  <c r="H865" i="19"/>
  <c r="G224" i="19"/>
  <c r="H159" i="20"/>
  <c r="D1363" i="33"/>
  <c r="A1363" i="33" s="1"/>
  <c r="A339" i="20"/>
  <c r="A503" i="20"/>
  <c r="H467" i="19"/>
  <c r="A77" i="19"/>
  <c r="H453" i="19"/>
  <c r="D781" i="33"/>
  <c r="A781" i="33" s="1"/>
  <c r="H221" i="19"/>
  <c r="G77" i="19"/>
  <c r="A453" i="19"/>
  <c r="G881" i="19"/>
  <c r="A331" i="19"/>
  <c r="G339" i="20"/>
  <c r="H208" i="20"/>
  <c r="G467" i="19"/>
  <c r="G511" i="20"/>
  <c r="H287" i="19"/>
  <c r="G163" i="21"/>
  <c r="D1444" i="33"/>
  <c r="A1444" i="33" s="1"/>
  <c r="D1443" i="33"/>
  <c r="A1443" i="33" s="1"/>
  <c r="H574" i="20"/>
  <c r="H904" i="19"/>
  <c r="A2" i="28"/>
  <c r="P908" i="15" a="1"/>
  <c r="P908" i="15" s="1"/>
  <c r="G509" i="19"/>
  <c r="G714" i="19"/>
  <c r="H375" i="20"/>
  <c r="H445" i="19"/>
  <c r="A714" i="19"/>
  <c r="A39" i="20"/>
  <c r="A375" i="20"/>
  <c r="G325" i="20"/>
  <c r="H247" i="20"/>
  <c r="G336" i="19"/>
  <c r="A445" i="19"/>
  <c r="H503" i="19"/>
  <c r="A747" i="19"/>
  <c r="D765" i="33"/>
  <c r="A765" i="33" s="1"/>
  <c r="D877" i="33"/>
  <c r="A877" i="33" s="1"/>
  <c r="D578" i="33"/>
  <c r="A578" i="33" s="1"/>
  <c r="D1330" i="33"/>
  <c r="A1330" i="33" s="1"/>
  <c r="A232" i="19"/>
  <c r="G503" i="19"/>
  <c r="H663" i="19"/>
  <c r="H650" i="19"/>
  <c r="A881" i="19"/>
  <c r="D811" i="33"/>
  <c r="A811" i="33" s="1"/>
  <c r="A511" i="20"/>
  <c r="H744" i="19"/>
  <c r="H317" i="20"/>
  <c r="H565" i="20"/>
  <c r="H232" i="19"/>
  <c r="G650" i="19"/>
  <c r="H505" i="20"/>
  <c r="D163" i="33"/>
  <c r="A163" i="33" s="1"/>
  <c r="D764" i="33"/>
  <c r="A764" i="33" s="1"/>
  <c r="A233" i="20"/>
  <c r="D1218" i="33"/>
  <c r="A1218" i="33" s="1"/>
  <c r="G230" i="19"/>
  <c r="H511" i="20"/>
  <c r="D948" i="33"/>
  <c r="A948" i="33" s="1"/>
  <c r="G233" i="20"/>
  <c r="A236" i="19"/>
  <c r="H751" i="19"/>
  <c r="H649" i="19"/>
  <c r="E84" i="21"/>
  <c r="G84" i="21" s="1"/>
  <c r="G217" i="19"/>
  <c r="H163" i="21"/>
  <c r="A574" i="20"/>
  <c r="H535" i="20"/>
  <c r="G366" i="19"/>
  <c r="G555" i="19"/>
  <c r="G59" i="19"/>
  <c r="A217" i="19"/>
  <c r="G453" i="19"/>
  <c r="H473" i="20"/>
  <c r="A509" i="19"/>
  <c r="A744" i="19"/>
  <c r="A105" i="20"/>
  <c r="D1216" i="33"/>
  <c r="A1216" i="33" s="1"/>
  <c r="D1193" i="33"/>
  <c r="A1193" i="33" s="1"/>
  <c r="H366" i="19"/>
  <c r="D115" i="33"/>
  <c r="A115" i="33" s="1"/>
  <c r="A535" i="20"/>
  <c r="A545" i="20"/>
  <c r="H714" i="19"/>
  <c r="D378" i="33"/>
  <c r="A378" i="33" s="1"/>
  <c r="A1134" i="19"/>
  <c r="H1134" i="19"/>
  <c r="G1134" i="19"/>
  <c r="H932" i="19"/>
  <c r="G932" i="19"/>
  <c r="A932" i="19"/>
  <c r="H233" i="19"/>
  <c r="G545" i="20"/>
  <c r="D113" i="33"/>
  <c r="A113" i="33" s="1"/>
  <c r="G108" i="20"/>
  <c r="D430" i="33"/>
  <c r="A430" i="33" s="1"/>
  <c r="A539" i="19"/>
  <c r="H230" i="19"/>
  <c r="A336" i="19"/>
  <c r="H236" i="19"/>
  <c r="H647" i="19"/>
  <c r="H601" i="19"/>
  <c r="A633" i="19"/>
  <c r="G287" i="19"/>
  <c r="A505" i="20"/>
  <c r="D484" i="33"/>
  <c r="A484" i="33" s="1"/>
  <c r="D890" i="33"/>
  <c r="A890" i="33" s="1"/>
  <c r="H545" i="20"/>
  <c r="A565" i="20"/>
  <c r="D1192" i="33"/>
  <c r="A1192" i="33" s="1"/>
  <c r="A366" i="19"/>
  <c r="G445" i="19"/>
  <c r="G236" i="19"/>
  <c r="G751" i="19"/>
  <c r="H59" i="19"/>
  <c r="G233" i="19"/>
  <c r="A663" i="19"/>
  <c r="D485" i="33"/>
  <c r="A485" i="33" s="1"/>
  <c r="G25" i="20"/>
  <c r="D1219" i="33"/>
  <c r="A1219" i="33" s="1"/>
  <c r="G361" i="19"/>
  <c r="H311" i="19"/>
  <c r="G744" i="19"/>
  <c r="H38" i="19"/>
  <c r="G649" i="19"/>
  <c r="D379" i="33"/>
  <c r="A379" i="33" s="1"/>
  <c r="D532" i="33"/>
  <c r="A532" i="33" s="1"/>
  <c r="D876" i="33"/>
  <c r="A876" i="33" s="1"/>
  <c r="A521" i="20"/>
  <c r="A87" i="21"/>
  <c r="A25" i="20"/>
  <c r="H48" i="28"/>
  <c r="A311" i="19"/>
  <c r="A38" i="19"/>
  <c r="A649" i="19"/>
  <c r="A183" i="20"/>
  <c r="H521" i="20"/>
  <c r="H673" i="19"/>
  <c r="G38" i="19"/>
  <c r="G639" i="19"/>
  <c r="H108" i="20"/>
  <c r="G521" i="20"/>
  <c r="G522" i="20"/>
  <c r="D1144" i="33"/>
  <c r="A1144" i="33" s="1"/>
  <c r="D1164" i="33"/>
  <c r="A1164" i="33" s="1"/>
  <c r="H320" i="19"/>
  <c r="G673" i="19"/>
  <c r="A639" i="19"/>
  <c r="A134" i="20"/>
  <c r="H411" i="20"/>
  <c r="G213" i="20"/>
  <c r="H503" i="20"/>
  <c r="A491" i="20"/>
  <c r="A41" i="20"/>
  <c r="G208" i="20"/>
  <c r="H325" i="20"/>
  <c r="A238" i="20"/>
  <c r="D373" i="33"/>
  <c r="A373" i="33" s="1"/>
  <c r="D888" i="33"/>
  <c r="A888" i="33" s="1"/>
  <c r="D159" i="33"/>
  <c r="A159" i="33" s="1"/>
  <c r="G183" i="20"/>
  <c r="H205" i="20"/>
  <c r="A411" i="20"/>
  <c r="A522" i="20"/>
  <c r="A320" i="19"/>
  <c r="A673" i="19"/>
  <c r="H639" i="19"/>
  <c r="H341" i="19"/>
  <c r="H766" i="19"/>
  <c r="H67" i="19"/>
  <c r="G865" i="19"/>
  <c r="A261" i="19"/>
  <c r="D458" i="33"/>
  <c r="A458" i="33" s="1"/>
  <c r="G134" i="20"/>
  <c r="A213" i="20"/>
  <c r="G503" i="20"/>
  <c r="G41" i="20"/>
  <c r="H238" i="20"/>
  <c r="G105" i="20"/>
  <c r="D143" i="33"/>
  <c r="A143" i="33" s="1"/>
  <c r="D889" i="33"/>
  <c r="A889" i="33" s="1"/>
  <c r="H336" i="19"/>
  <c r="G766" i="19"/>
  <c r="A865" i="19"/>
  <c r="A647" i="19"/>
  <c r="G261" i="19"/>
  <c r="G633" i="19"/>
  <c r="A287" i="19"/>
  <c r="A159" i="20"/>
  <c r="H134" i="20"/>
  <c r="G411" i="20"/>
  <c r="H41" i="20"/>
  <c r="D618" i="33"/>
  <c r="A618" i="33" s="1"/>
  <c r="D372" i="33"/>
  <c r="A372" i="33" s="1"/>
  <c r="H381" i="20"/>
  <c r="G320" i="19"/>
  <c r="H261" i="19"/>
  <c r="A192" i="20"/>
  <c r="D1167" i="33"/>
  <c r="A1167" i="33" s="1"/>
  <c r="A381" i="20"/>
  <c r="H539" i="19"/>
  <c r="H87" i="21"/>
  <c r="D1491" i="33"/>
  <c r="A1491" i="33" s="1"/>
  <c r="A73" i="21"/>
  <c r="H361" i="19"/>
  <c r="A503" i="19"/>
  <c r="A59" i="19"/>
  <c r="A233" i="19"/>
  <c r="G663" i="19"/>
  <c r="A618" i="19"/>
  <c r="D906" i="33"/>
  <c r="A906" i="33" s="1"/>
  <c r="A482" i="20"/>
  <c r="G455" i="19"/>
  <c r="G401" i="19"/>
  <c r="H682" i="19"/>
  <c r="D1115" i="33"/>
  <c r="A1115" i="33" s="1"/>
  <c r="H167" i="19"/>
  <c r="G108" i="19"/>
  <c r="A108" i="19"/>
  <c r="H108" i="19"/>
  <c r="A390" i="20"/>
  <c r="H285" i="20"/>
  <c r="A579" i="20"/>
  <c r="H139" i="19"/>
  <c r="G48" i="19"/>
  <c r="A610" i="19"/>
  <c r="G449" i="19"/>
  <c r="H518" i="19"/>
  <c r="A1131" i="19"/>
  <c r="G1131" i="19"/>
  <c r="H1131" i="19"/>
  <c r="G115" i="19"/>
  <c r="A115" i="19"/>
  <c r="H115" i="19"/>
  <c r="G141" i="19"/>
  <c r="A141" i="19"/>
  <c r="H141" i="19"/>
  <c r="G109" i="19"/>
  <c r="H109" i="19"/>
  <c r="A109" i="19"/>
  <c r="G931" i="19"/>
  <c r="A931" i="19"/>
  <c r="H931" i="19"/>
  <c r="G100" i="19"/>
  <c r="H100" i="19"/>
  <c r="A100" i="19"/>
  <c r="H1143" i="19"/>
  <c r="A1143" i="19"/>
  <c r="G1143" i="19"/>
  <c r="H1133" i="19"/>
  <c r="A1133" i="19"/>
  <c r="G1133" i="19"/>
  <c r="D418" i="33"/>
  <c r="A418" i="33" s="1"/>
  <c r="D419" i="33"/>
  <c r="A419" i="33" s="1"/>
  <c r="A658" i="20"/>
  <c r="D1231" i="33"/>
  <c r="A1231" i="33" s="1"/>
  <c r="D1230" i="33"/>
  <c r="A1230" i="33" s="1"/>
  <c r="A661" i="20"/>
  <c r="D1236" i="33"/>
  <c r="A1236" i="33" s="1"/>
  <c r="D1237" i="33"/>
  <c r="A1237" i="33" s="1"/>
  <c r="H59" i="32"/>
  <c r="A470" i="20"/>
  <c r="A665" i="20"/>
  <c r="D1254" i="33"/>
  <c r="A1254" i="33" s="1"/>
  <c r="D1253" i="33"/>
  <c r="A1253" i="33" s="1"/>
  <c r="G52" i="21"/>
  <c r="H52" i="21"/>
  <c r="A52" i="21"/>
  <c r="D459" i="33"/>
  <c r="A459" i="33" s="1"/>
  <c r="H522" i="20"/>
  <c r="H25" i="20"/>
  <c r="H433" i="20"/>
  <c r="H438" i="20"/>
  <c r="G539" i="19"/>
  <c r="H386" i="19"/>
  <c r="G204" i="19"/>
  <c r="G760" i="19"/>
  <c r="A679" i="19"/>
  <c r="H278" i="19"/>
  <c r="H255" i="19"/>
  <c r="G666" i="19"/>
  <c r="H614" i="19"/>
  <c r="G100" i="32"/>
  <c r="H183" i="20"/>
  <c r="H912" i="19"/>
  <c r="G912" i="19"/>
  <c r="A912" i="19"/>
  <c r="G969" i="19"/>
  <c r="H969" i="19"/>
  <c r="A969" i="19"/>
  <c r="A455" i="19"/>
  <c r="A375" i="19"/>
  <c r="A132" i="19"/>
  <c r="G132" i="19"/>
  <c r="H132" i="19"/>
  <c r="A923" i="19"/>
  <c r="G923" i="19"/>
  <c r="H923" i="19"/>
  <c r="A163" i="19"/>
  <c r="G331" i="20"/>
  <c r="H905" i="19"/>
  <c r="A928" i="19"/>
  <c r="G928" i="19"/>
  <c r="H928" i="19"/>
  <c r="A1135" i="19"/>
  <c r="G1135" i="19"/>
  <c r="H1135" i="19"/>
  <c r="H122" i="19"/>
  <c r="A122" i="19"/>
  <c r="G122" i="19"/>
  <c r="H97" i="19"/>
  <c r="A97" i="19"/>
  <c r="G97" i="19"/>
  <c r="A927" i="19"/>
  <c r="G927" i="19"/>
  <c r="H927" i="19"/>
  <c r="G911" i="19"/>
  <c r="H911" i="19"/>
  <c r="A911" i="19"/>
  <c r="A674" i="19"/>
  <c r="D507" i="33"/>
  <c r="A507" i="33" s="1"/>
  <c r="E45" i="22"/>
  <c r="H45" i="22" s="1"/>
  <c r="D831" i="33"/>
  <c r="A831" i="33" s="1"/>
  <c r="H516" i="20"/>
  <c r="H351" i="20"/>
  <c r="G327" i="20"/>
  <c r="A559" i="20"/>
  <c r="H102" i="20"/>
  <c r="H490" i="20"/>
  <c r="A320" i="20"/>
  <c r="G375" i="19"/>
  <c r="H910" i="19"/>
  <c r="A778" i="19"/>
  <c r="D812" i="33"/>
  <c r="A812" i="33" s="1"/>
  <c r="D965" i="33"/>
  <c r="A965" i="33" s="1"/>
  <c r="A351" i="20"/>
  <c r="D1182" i="33"/>
  <c r="A1182" i="33" s="1"/>
  <c r="A490" i="20"/>
  <c r="A306" i="19"/>
  <c r="A910" i="19"/>
  <c r="H652" i="19"/>
  <c r="H448" i="19"/>
  <c r="A178" i="20"/>
  <c r="G351" i="20"/>
  <c r="G530" i="20"/>
  <c r="G490" i="20"/>
  <c r="H306" i="19"/>
  <c r="A652" i="19"/>
  <c r="A448" i="19"/>
  <c r="A65" i="20"/>
  <c r="D352" i="33"/>
  <c r="A352" i="33" s="1"/>
  <c r="G575" i="19"/>
  <c r="G72" i="19"/>
  <c r="A69" i="19"/>
  <c r="G248" i="20"/>
  <c r="H448" i="20"/>
  <c r="A280" i="20"/>
  <c r="A201" i="19"/>
  <c r="H658" i="19"/>
  <c r="A51" i="23"/>
  <c r="A571" i="20"/>
  <c r="G422" i="20"/>
  <c r="G658" i="19"/>
  <c r="H422" i="20"/>
  <c r="H196" i="19"/>
  <c r="A196" i="19"/>
  <c r="H69" i="19"/>
  <c r="A13" i="22"/>
  <c r="G497" i="20"/>
  <c r="A568" i="19"/>
  <c r="A254" i="19"/>
  <c r="G29" i="19"/>
  <c r="D1007" i="33"/>
  <c r="A1007" i="33" s="1"/>
  <c r="G568" i="19"/>
  <c r="H146" i="21"/>
  <c r="D1456" i="33"/>
  <c r="A1456" i="33" s="1"/>
  <c r="G447" i="20"/>
  <c r="D1068" i="33"/>
  <c r="A1068" i="33" s="1"/>
  <c r="H510" i="19"/>
  <c r="A702" i="19"/>
  <c r="G440" i="20"/>
  <c r="G591" i="20"/>
  <c r="A332" i="20"/>
  <c r="G102" i="20"/>
  <c r="H455" i="19"/>
  <c r="A550" i="19"/>
  <c r="A43" i="32"/>
  <c r="G43" i="32"/>
  <c r="H43" i="32"/>
  <c r="H128" i="32"/>
  <c r="G128" i="32"/>
  <c r="A128" i="32"/>
  <c r="H792" i="19"/>
  <c r="E136" i="21"/>
  <c r="A530" i="20"/>
  <c r="G792" i="19"/>
  <c r="A124" i="21"/>
  <c r="H571" i="20"/>
  <c r="A129" i="32"/>
  <c r="G129" i="32"/>
  <c r="H129" i="32"/>
  <c r="A68" i="32"/>
  <c r="G68" i="32"/>
  <c r="A74" i="23"/>
  <c r="G74" i="23"/>
  <c r="H74" i="23"/>
  <c r="A59" i="23"/>
  <c r="G59" i="23"/>
  <c r="H59" i="23"/>
  <c r="G107" i="23"/>
  <c r="A120" i="23"/>
  <c r="H120" i="23"/>
  <c r="G120" i="23"/>
  <c r="G22" i="23"/>
  <c r="H22" i="23"/>
  <c r="A22" i="23"/>
  <c r="G73" i="23"/>
  <c r="G83" i="23"/>
  <c r="H83" i="23"/>
  <c r="A83" i="23"/>
  <c r="G449" i="20"/>
  <c r="A509" i="20"/>
  <c r="G178" i="21"/>
  <c r="A178" i="21"/>
  <c r="G181" i="20"/>
  <c r="G20" i="19"/>
  <c r="E65" i="22"/>
  <c r="H65" i="22" s="1"/>
  <c r="H192" i="20"/>
  <c r="D833" i="33"/>
  <c r="A833" i="33" s="1"/>
  <c r="H590" i="20"/>
  <c r="D688" i="33"/>
  <c r="A688" i="33" s="1"/>
  <c r="D650" i="33"/>
  <c r="A650" i="33" s="1"/>
  <c r="D1431" i="33"/>
  <c r="A1431" i="33" s="1"/>
  <c r="D1053" i="33"/>
  <c r="A1053" i="33" s="1"/>
  <c r="H703" i="19"/>
  <c r="H15" i="19"/>
  <c r="G33" i="32"/>
  <c r="G9" i="22"/>
  <c r="H64" i="20"/>
  <c r="D1215" i="33"/>
  <c r="A1215" i="33" s="1"/>
  <c r="D1102" i="33"/>
  <c r="A1102" i="33" s="1"/>
  <c r="A4" i="28"/>
  <c r="A406" i="19"/>
  <c r="A856" i="19"/>
  <c r="G177" i="19"/>
  <c r="A703" i="19"/>
  <c r="A811" i="19"/>
  <c r="A620" i="19"/>
  <c r="G45" i="32"/>
  <c r="E31" i="22"/>
  <c r="A31" i="22" s="1"/>
  <c r="G278" i="20"/>
  <c r="H544" i="20"/>
  <c r="H462" i="20"/>
  <c r="H37" i="20"/>
  <c r="D300" i="33"/>
  <c r="A300" i="33" s="1"/>
  <c r="A475" i="20"/>
  <c r="H420" i="20"/>
  <c r="D1111" i="33"/>
  <c r="A1111" i="33" s="1"/>
  <c r="A278" i="20"/>
  <c r="A544" i="20"/>
  <c r="G462" i="20"/>
  <c r="A33" i="32"/>
  <c r="H153" i="19"/>
  <c r="G590" i="19"/>
  <c r="G212" i="19"/>
  <c r="G596" i="19"/>
  <c r="A468" i="20"/>
  <c r="D1214" i="33"/>
  <c r="A1214" i="33" s="1"/>
  <c r="G488" i="20"/>
  <c r="G406" i="19"/>
  <c r="H39" i="19"/>
  <c r="H672" i="19"/>
  <c r="G56" i="32"/>
  <c r="D1063" i="33"/>
  <c r="A1063" i="33" s="1"/>
  <c r="H92" i="19"/>
  <c r="H590" i="19"/>
  <c r="A140" i="32"/>
  <c r="H140" i="32"/>
  <c r="G140" i="32"/>
  <c r="D32" i="33"/>
  <c r="A32" i="33" s="1"/>
  <c r="G27" i="28"/>
  <c r="H1034" i="19"/>
  <c r="A1034" i="19"/>
  <c r="G1034" i="19"/>
  <c r="A1069" i="19"/>
  <c r="H1069" i="19"/>
  <c r="G1069" i="19"/>
  <c r="G1124" i="19"/>
  <c r="H1124" i="19"/>
  <c r="A1124" i="19"/>
  <c r="H1015" i="19"/>
  <c r="A1015" i="19"/>
  <c r="G1015" i="19"/>
  <c r="G984" i="19"/>
  <c r="A984" i="19"/>
  <c r="H984" i="19"/>
  <c r="A1033" i="19"/>
  <c r="H1033" i="19"/>
  <c r="G1033" i="19"/>
  <c r="H1068" i="19"/>
  <c r="G1068" i="19"/>
  <c r="A1068" i="19"/>
  <c r="A1115" i="19"/>
  <c r="H1115" i="19"/>
  <c r="G1115" i="19"/>
  <c r="H1014" i="19"/>
  <c r="G1014" i="19"/>
  <c r="A1014" i="19"/>
  <c r="G983" i="19"/>
  <c r="A983" i="19"/>
  <c r="H983" i="19"/>
  <c r="A1092" i="19"/>
  <c r="G1092" i="19"/>
  <c r="H1092" i="19"/>
  <c r="G1067" i="19"/>
  <c r="A1067" i="19"/>
  <c r="H1067" i="19"/>
  <c r="G1122" i="19"/>
  <c r="H1122" i="19"/>
  <c r="A1122" i="19"/>
  <c r="G1013" i="19"/>
  <c r="H1013" i="19"/>
  <c r="A1013" i="19"/>
  <c r="G982" i="19"/>
  <c r="H982" i="19"/>
  <c r="A982" i="19"/>
  <c r="G1032" i="19"/>
  <c r="A1032" i="19"/>
  <c r="H1032" i="19"/>
  <c r="A1066" i="19"/>
  <c r="H1066" i="19"/>
  <c r="G1066" i="19"/>
  <c r="H1121" i="19"/>
  <c r="G1121" i="19"/>
  <c r="A1121" i="19"/>
  <c r="H1054" i="19"/>
  <c r="A1054" i="19"/>
  <c r="G1054" i="19"/>
  <c r="G981" i="19"/>
  <c r="H981" i="19"/>
  <c r="A981" i="19"/>
  <c r="A1083" i="19"/>
  <c r="G1083" i="19"/>
  <c r="H1083" i="19"/>
  <c r="G1038" i="19"/>
  <c r="H1038" i="19"/>
  <c r="A1038" i="19"/>
  <c r="A1045" i="19"/>
  <c r="H1045" i="19"/>
  <c r="G1045" i="19"/>
  <c r="H1004" i="19"/>
  <c r="A1004" i="19"/>
  <c r="G1004" i="19"/>
  <c r="A1078" i="19"/>
  <c r="H1078" i="19"/>
  <c r="G1078" i="19"/>
  <c r="G1108" i="19"/>
  <c r="A1108" i="19"/>
  <c r="H1108" i="19"/>
  <c r="A1048" i="19"/>
  <c r="H1048" i="19"/>
  <c r="G1048" i="19"/>
  <c r="G997" i="19"/>
  <c r="H997" i="19"/>
  <c r="A997" i="19"/>
  <c r="G64" i="20"/>
  <c r="H859" i="19"/>
  <c r="G39" i="19"/>
  <c r="G603" i="19"/>
  <c r="A15" i="19"/>
  <c r="A92" i="19"/>
  <c r="A596" i="19"/>
  <c r="A64" i="20"/>
  <c r="A220" i="20"/>
  <c r="D1077" i="33"/>
  <c r="A1077" i="33" s="1"/>
  <c r="A492" i="20"/>
  <c r="A462" i="20"/>
  <c r="G480" i="19"/>
  <c r="H419" i="19"/>
  <c r="G811" i="19"/>
  <c r="E10" i="21"/>
  <c r="G10" i="21" s="1"/>
  <c r="A135" i="21"/>
  <c r="A14" i="31"/>
  <c r="A1130" i="19"/>
  <c r="H1130" i="19"/>
  <c r="G1130" i="19"/>
  <c r="H1089" i="19"/>
  <c r="A1089" i="19"/>
  <c r="G1089" i="19"/>
  <c r="H1063" i="19"/>
  <c r="A1063" i="19"/>
  <c r="G1063" i="19"/>
  <c r="H1118" i="19"/>
  <c r="G1118" i="19"/>
  <c r="A1118" i="19"/>
  <c r="A1128" i="19"/>
  <c r="G1128" i="19"/>
  <c r="H1128" i="19"/>
  <c r="H978" i="19"/>
  <c r="A978" i="19"/>
  <c r="G978" i="19"/>
  <c r="G1088" i="19"/>
  <c r="H1088" i="19"/>
  <c r="A1088" i="19"/>
  <c r="H1062" i="19"/>
  <c r="A1062" i="19"/>
  <c r="G1062" i="19"/>
  <c r="H1117" i="19"/>
  <c r="A1117" i="19"/>
  <c r="G1117" i="19"/>
  <c r="G1127" i="19"/>
  <c r="H1127" i="19"/>
  <c r="A1127" i="19"/>
  <c r="H977" i="19"/>
  <c r="A977" i="19"/>
  <c r="G977" i="19"/>
  <c r="H1087" i="19"/>
  <c r="G1087" i="19"/>
  <c r="A1087" i="19"/>
  <c r="H1061" i="19"/>
  <c r="G1061" i="19"/>
  <c r="A1061" i="19"/>
  <c r="H1116" i="19"/>
  <c r="G1116" i="19"/>
  <c r="A1116" i="19"/>
  <c r="G1012" i="19"/>
  <c r="H1012" i="19"/>
  <c r="A1012" i="19"/>
  <c r="G976" i="19"/>
  <c r="A976" i="19"/>
  <c r="H976" i="19"/>
  <c r="H1086" i="19"/>
  <c r="G1086" i="19"/>
  <c r="A1086" i="19"/>
  <c r="G1060" i="19"/>
  <c r="A1060" i="19"/>
  <c r="H1060" i="19"/>
  <c r="G1123" i="19"/>
  <c r="H1123" i="19"/>
  <c r="A1123" i="19"/>
  <c r="A1011" i="19"/>
  <c r="H1011" i="19"/>
  <c r="G1011" i="19"/>
  <c r="G975" i="19"/>
  <c r="A975" i="19"/>
  <c r="H975" i="19"/>
  <c r="G1126" i="19"/>
  <c r="A1126" i="19"/>
  <c r="H1126" i="19"/>
  <c r="G1109" i="19"/>
  <c r="H1109" i="19"/>
  <c r="A1109" i="19"/>
  <c r="A1039" i="19"/>
  <c r="G1039" i="19"/>
  <c r="H1039" i="19"/>
  <c r="G998" i="19"/>
  <c r="H998" i="19"/>
  <c r="A998" i="19"/>
  <c r="G1076" i="19"/>
  <c r="H1076" i="19"/>
  <c r="A1076" i="19"/>
  <c r="G1102" i="19"/>
  <c r="A1102" i="19"/>
  <c r="H1102" i="19"/>
  <c r="A1022" i="19"/>
  <c r="H1022" i="19"/>
  <c r="G1022" i="19"/>
  <c r="G991" i="19"/>
  <c r="A991" i="19"/>
  <c r="H991" i="19"/>
  <c r="H22" i="19"/>
  <c r="H811" i="19"/>
  <c r="A19" i="22"/>
  <c r="A85" i="20"/>
  <c r="H798" i="19"/>
  <c r="G62" i="19"/>
  <c r="A22" i="19"/>
  <c r="H603" i="19"/>
  <c r="G92" i="19"/>
  <c r="A154" i="19"/>
  <c r="A50" i="19"/>
  <c r="H895" i="19"/>
  <c r="A672" i="19"/>
  <c r="A128" i="21"/>
  <c r="A15" i="20"/>
  <c r="H492" i="20"/>
  <c r="H477" i="20"/>
  <c r="G544" i="20"/>
  <c r="G291" i="20"/>
  <c r="H19" i="22"/>
  <c r="G497" i="19"/>
  <c r="A798" i="19"/>
  <c r="H406" i="19"/>
  <c r="A25" i="19"/>
  <c r="G162" i="19"/>
  <c r="A62" i="19"/>
  <c r="G22" i="19"/>
  <c r="G741" i="19"/>
  <c r="G724" i="19"/>
  <c r="A697" i="19"/>
  <c r="A153" i="19"/>
  <c r="H154" i="19"/>
  <c r="H50" i="19"/>
  <c r="A111" i="19"/>
  <c r="A836" i="19"/>
  <c r="A895" i="19"/>
  <c r="A225" i="19"/>
  <c r="G672" i="19"/>
  <c r="A45" i="32"/>
  <c r="E562" i="20"/>
  <c r="H562" i="20" s="1"/>
  <c r="G57" i="20"/>
  <c r="H14" i="31"/>
  <c r="D1461" i="33"/>
  <c r="A1461" i="33" s="1"/>
  <c r="H1029" i="19"/>
  <c r="G1029" i="19"/>
  <c r="A1029" i="19"/>
  <c r="G1057" i="19"/>
  <c r="A1057" i="19"/>
  <c r="H1057" i="19"/>
  <c r="G1112" i="19"/>
  <c r="H1112" i="19"/>
  <c r="A1112" i="19"/>
  <c r="H1008" i="19"/>
  <c r="A1008" i="19"/>
  <c r="G1008" i="19"/>
  <c r="A972" i="19"/>
  <c r="H972" i="19"/>
  <c r="G972" i="19"/>
  <c r="H1028" i="19"/>
  <c r="A1028" i="19"/>
  <c r="G1028" i="19"/>
  <c r="G1056" i="19"/>
  <c r="A1056" i="19"/>
  <c r="H1056" i="19"/>
  <c r="G1111" i="19"/>
  <c r="A1111" i="19"/>
  <c r="H1111" i="19"/>
  <c r="H1007" i="19"/>
  <c r="G1007" i="19"/>
  <c r="A1007" i="19"/>
  <c r="A971" i="19"/>
  <c r="H971" i="19"/>
  <c r="G971" i="19"/>
  <c r="G1085" i="19"/>
  <c r="H1085" i="19"/>
  <c r="A1085" i="19"/>
  <c r="A1055" i="19"/>
  <c r="H1055" i="19"/>
  <c r="G1055" i="19"/>
  <c r="H1110" i="19"/>
  <c r="G1110" i="19"/>
  <c r="A1110" i="19"/>
  <c r="A1006" i="19"/>
  <c r="G1006" i="19"/>
  <c r="H1006" i="19"/>
  <c r="H970" i="19"/>
  <c r="A970" i="19"/>
  <c r="G970" i="19"/>
  <c r="H1084" i="19"/>
  <c r="G1084" i="19"/>
  <c r="A1084" i="19"/>
  <c r="G1094" i="19"/>
  <c r="H1094" i="19"/>
  <c r="A1094" i="19"/>
  <c r="G1046" i="19"/>
  <c r="A1046" i="19"/>
  <c r="H1046" i="19"/>
  <c r="A1005" i="19"/>
  <c r="H1005" i="19"/>
  <c r="G1005" i="19"/>
  <c r="G1024" i="19"/>
  <c r="A1024" i="19"/>
  <c r="H1024" i="19"/>
  <c r="H1103" i="19"/>
  <c r="A1103" i="19"/>
  <c r="G1103" i="19"/>
  <c r="G1023" i="19"/>
  <c r="H1023" i="19"/>
  <c r="A1023" i="19"/>
  <c r="H992" i="19"/>
  <c r="G992" i="19"/>
  <c r="A992" i="19"/>
  <c r="H1093" i="19"/>
  <c r="G1093" i="19"/>
  <c r="A1093" i="19"/>
  <c r="A1070" i="19"/>
  <c r="G1070" i="19"/>
  <c r="H1070" i="19"/>
  <c r="H1125" i="19"/>
  <c r="G1125" i="19"/>
  <c r="A1125" i="19"/>
  <c r="G1016" i="19"/>
  <c r="A1016" i="19"/>
  <c r="H1016" i="19"/>
  <c r="G985" i="19"/>
  <c r="A985" i="19"/>
  <c r="H985" i="19"/>
  <c r="D966" i="33"/>
  <c r="A966" i="33" s="1"/>
  <c r="H4" i="28"/>
  <c r="D967" i="33"/>
  <c r="A967" i="33" s="1"/>
  <c r="G477" i="20"/>
  <c r="D148" i="33"/>
  <c r="A148" i="33" s="1"/>
  <c r="G798" i="19"/>
  <c r="E26" i="20"/>
  <c r="G26" i="20" s="1"/>
  <c r="G50" i="19"/>
  <c r="G111" i="19"/>
  <c r="G620" i="19"/>
  <c r="G1081" i="19"/>
  <c r="H1081" i="19"/>
  <c r="A1081" i="19"/>
  <c r="A1036" i="19"/>
  <c r="H1036" i="19"/>
  <c r="G1036" i="19"/>
  <c r="G1043" i="19"/>
  <c r="H1043" i="19"/>
  <c r="A1043" i="19"/>
  <c r="A1002" i="19"/>
  <c r="H1002" i="19"/>
  <c r="G1002" i="19"/>
  <c r="H1080" i="19"/>
  <c r="G1080" i="19"/>
  <c r="A1080" i="19"/>
  <c r="H1035" i="19"/>
  <c r="A1035" i="19"/>
  <c r="G1035" i="19"/>
  <c r="H1042" i="19"/>
  <c r="G1042" i="19"/>
  <c r="A1042" i="19"/>
  <c r="H1001" i="19"/>
  <c r="A1001" i="19"/>
  <c r="G1001" i="19"/>
  <c r="H1079" i="19"/>
  <c r="A1079" i="19"/>
  <c r="G1079" i="19"/>
  <c r="A1095" i="19"/>
  <c r="G1095" i="19"/>
  <c r="H1095" i="19"/>
  <c r="G1041" i="19"/>
  <c r="H1041" i="19"/>
  <c r="A1041" i="19"/>
  <c r="G1000" i="19"/>
  <c r="H1000" i="19"/>
  <c r="A1000" i="19"/>
  <c r="A1129" i="19"/>
  <c r="H1129" i="19"/>
  <c r="G1129" i="19"/>
  <c r="G1096" i="19"/>
  <c r="A1096" i="19"/>
  <c r="H1096" i="19"/>
  <c r="H1040" i="19"/>
  <c r="G1040" i="19"/>
  <c r="A1040" i="19"/>
  <c r="G999" i="19"/>
  <c r="A999" i="19"/>
  <c r="H999" i="19"/>
  <c r="A1071" i="19"/>
  <c r="G1071" i="19"/>
  <c r="H1071" i="19"/>
  <c r="H1097" i="19"/>
  <c r="G1097" i="19"/>
  <c r="A1097" i="19"/>
  <c r="H1017" i="19"/>
  <c r="A1017" i="19"/>
  <c r="G1017" i="19"/>
  <c r="A986" i="19"/>
  <c r="H986" i="19"/>
  <c r="G986" i="19"/>
  <c r="A1090" i="19"/>
  <c r="H1090" i="19"/>
  <c r="G1090" i="19"/>
  <c r="G1064" i="19"/>
  <c r="H1064" i="19"/>
  <c r="A1064" i="19"/>
  <c r="H1119" i="19"/>
  <c r="A1119" i="19"/>
  <c r="G1119" i="19"/>
  <c r="H1052" i="19"/>
  <c r="A1052" i="19"/>
  <c r="G1052" i="19"/>
  <c r="H979" i="19"/>
  <c r="G979" i="19"/>
  <c r="A979" i="19"/>
  <c r="H9" i="22"/>
  <c r="G468" i="20"/>
  <c r="G492" i="20"/>
  <c r="A480" i="19"/>
  <c r="H212" i="19"/>
  <c r="A37" i="20"/>
  <c r="A57" i="20"/>
  <c r="H128" i="21"/>
  <c r="G475" i="20"/>
  <c r="A56" i="32"/>
  <c r="G498" i="19"/>
  <c r="H162" i="19"/>
  <c r="H62" i="19"/>
  <c r="H697" i="19"/>
  <c r="G154" i="19"/>
  <c r="D226" i="33"/>
  <c r="A226" i="33" s="1"/>
  <c r="H468" i="20"/>
  <c r="G37" i="20"/>
  <c r="H57" i="20"/>
  <c r="G128" i="21"/>
  <c r="H475" i="20"/>
  <c r="A40" i="20"/>
  <c r="A477" i="20"/>
  <c r="D1476" i="33"/>
  <c r="A1476" i="33" s="1"/>
  <c r="A348" i="19"/>
  <c r="A162" i="19"/>
  <c r="G27" i="19"/>
  <c r="G153" i="19"/>
  <c r="A590" i="19"/>
  <c r="H111" i="19"/>
  <c r="H620" i="19"/>
  <c r="E23" i="21"/>
  <c r="D149" i="33" s="1"/>
  <c r="A149" i="33" s="1"/>
  <c r="A27" i="28"/>
  <c r="H1077" i="19"/>
  <c r="A1077" i="19"/>
  <c r="G1077" i="19"/>
  <c r="A1107" i="19"/>
  <c r="G1107" i="19"/>
  <c r="H1107" i="19"/>
  <c r="H1047" i="19"/>
  <c r="G1047" i="19"/>
  <c r="A1047" i="19"/>
  <c r="H996" i="19"/>
  <c r="A996" i="19"/>
  <c r="G996" i="19"/>
  <c r="H1027" i="19"/>
  <c r="G1027" i="19"/>
  <c r="A1027" i="19"/>
  <c r="H1106" i="19"/>
  <c r="A1106" i="19"/>
  <c r="G1106" i="19"/>
  <c r="H1050" i="19"/>
  <c r="A1050" i="19"/>
  <c r="G1050" i="19"/>
  <c r="A995" i="19"/>
  <c r="H995" i="19"/>
  <c r="G995" i="19"/>
  <c r="G1026" i="19"/>
  <c r="H1026" i="19"/>
  <c r="A1026" i="19"/>
  <c r="A1105" i="19"/>
  <c r="H1105" i="19"/>
  <c r="G1105" i="19"/>
  <c r="G1049" i="19"/>
  <c r="H1049" i="19"/>
  <c r="A1049" i="19"/>
  <c r="G994" i="19"/>
  <c r="H994" i="19"/>
  <c r="A994" i="19"/>
  <c r="A1025" i="19"/>
  <c r="H1025" i="19"/>
  <c r="G1025" i="19"/>
  <c r="G1104" i="19"/>
  <c r="A1104" i="19"/>
  <c r="H1104" i="19"/>
  <c r="A1051" i="19"/>
  <c r="G1051" i="19"/>
  <c r="H1051" i="19"/>
  <c r="H993" i="19"/>
  <c r="A993" i="19"/>
  <c r="G993" i="19"/>
  <c r="A1091" i="19"/>
  <c r="G1091" i="19"/>
  <c r="H1091" i="19"/>
  <c r="H1065" i="19"/>
  <c r="G1065" i="19"/>
  <c r="A1065" i="19"/>
  <c r="H1120" i="19"/>
  <c r="A1120" i="19"/>
  <c r="G1120" i="19"/>
  <c r="A1053" i="19"/>
  <c r="G1053" i="19"/>
  <c r="H1053" i="19"/>
  <c r="A980" i="19"/>
  <c r="G980" i="19"/>
  <c r="H980" i="19"/>
  <c r="A1030" i="19"/>
  <c r="G1030" i="19"/>
  <c r="H1030" i="19"/>
  <c r="G1058" i="19"/>
  <c r="A1058" i="19"/>
  <c r="H1058" i="19"/>
  <c r="G1113" i="19"/>
  <c r="A1113" i="19"/>
  <c r="H1113" i="19"/>
  <c r="H1009" i="19"/>
  <c r="A1009" i="19"/>
  <c r="G1009" i="19"/>
  <c r="H973" i="19"/>
  <c r="G973" i="19"/>
  <c r="A973" i="19"/>
  <c r="A1075" i="19"/>
  <c r="H1075" i="19"/>
  <c r="G1075" i="19"/>
  <c r="G1101" i="19"/>
  <c r="H1101" i="19"/>
  <c r="A1101" i="19"/>
  <c r="H1021" i="19"/>
  <c r="A1021" i="19"/>
  <c r="G1021" i="19"/>
  <c r="G990" i="19"/>
  <c r="H990" i="19"/>
  <c r="A990" i="19"/>
  <c r="H1074" i="19"/>
  <c r="A1074" i="19"/>
  <c r="G1074" i="19"/>
  <c r="H1100" i="19"/>
  <c r="A1100" i="19"/>
  <c r="G1100" i="19"/>
  <c r="G1020" i="19"/>
  <c r="A1020" i="19"/>
  <c r="H1020" i="19"/>
  <c r="H989" i="19"/>
  <c r="G989" i="19"/>
  <c r="A989" i="19"/>
  <c r="G1073" i="19"/>
  <c r="A1073" i="19"/>
  <c r="H1073" i="19"/>
  <c r="G1099" i="19"/>
  <c r="A1099" i="19"/>
  <c r="H1099" i="19"/>
  <c r="H1019" i="19"/>
  <c r="G1019" i="19"/>
  <c r="A1019" i="19"/>
  <c r="A988" i="19"/>
  <c r="H988" i="19"/>
  <c r="G988" i="19"/>
  <c r="G1072" i="19"/>
  <c r="A1072" i="19"/>
  <c r="H1072" i="19"/>
  <c r="A1098" i="19"/>
  <c r="G1098" i="19"/>
  <c r="H1098" i="19"/>
  <c r="H1018" i="19"/>
  <c r="G1018" i="19"/>
  <c r="A1018" i="19"/>
  <c r="G987" i="19"/>
  <c r="A987" i="19"/>
  <c r="H987" i="19"/>
  <c r="A1031" i="19"/>
  <c r="G1031" i="19"/>
  <c r="H1031" i="19"/>
  <c r="A1059" i="19"/>
  <c r="H1059" i="19"/>
  <c r="G1059" i="19"/>
  <c r="G1114" i="19"/>
  <c r="H1114" i="19"/>
  <c r="A1114" i="19"/>
  <c r="G1010" i="19"/>
  <c r="A1010" i="19"/>
  <c r="H1010" i="19"/>
  <c r="A974" i="19"/>
  <c r="G974" i="19"/>
  <c r="H974" i="19"/>
  <c r="G1082" i="19"/>
  <c r="H1082" i="19"/>
  <c r="A1082" i="19"/>
  <c r="H1037" i="19"/>
  <c r="G1037" i="19"/>
  <c r="A1037" i="19"/>
  <c r="H1044" i="19"/>
  <c r="G1044" i="19"/>
  <c r="A1044" i="19"/>
  <c r="G1003" i="19"/>
  <c r="H1003" i="19"/>
  <c r="A1003" i="19"/>
  <c r="A684" i="19"/>
  <c r="E663" i="20"/>
  <c r="H680" i="19"/>
  <c r="E659" i="20"/>
  <c r="G685" i="19"/>
  <c r="E664" i="20"/>
  <c r="G658" i="20"/>
  <c r="H658" i="20"/>
  <c r="G661" i="20"/>
  <c r="H661" i="20"/>
  <c r="H204" i="20"/>
  <c r="E55" i="22"/>
  <c r="G55" i="22" s="1"/>
  <c r="E666" i="20"/>
  <c r="G706" i="19"/>
  <c r="E669" i="20"/>
  <c r="H665" i="20"/>
  <c r="G665" i="20"/>
  <c r="A705" i="19"/>
  <c r="E668" i="20"/>
  <c r="G707" i="19"/>
  <c r="E670" i="20"/>
  <c r="G683" i="19"/>
  <c r="E662" i="20"/>
  <c r="G704" i="19"/>
  <c r="E667" i="20"/>
  <c r="A681" i="19"/>
  <c r="E660" i="20"/>
  <c r="H708" i="19"/>
  <c r="E671" i="20"/>
  <c r="A128" i="20"/>
  <c r="H128" i="20"/>
  <c r="G128" i="20"/>
  <c r="D762" i="33"/>
  <c r="A762" i="33" s="1"/>
  <c r="G316" i="20"/>
  <c r="H444" i="19"/>
  <c r="G444" i="19"/>
  <c r="A444" i="19"/>
  <c r="A58" i="19"/>
  <c r="A621" i="19"/>
  <c r="G576" i="19"/>
  <c r="A495" i="20"/>
  <c r="A187" i="20"/>
  <c r="E25" i="31"/>
  <c r="H791" i="19"/>
  <c r="A240" i="20"/>
  <c r="D1040" i="33"/>
  <c r="A1040" i="33" s="1"/>
  <c r="H15" i="20"/>
  <c r="H370" i="20"/>
  <c r="H352" i="20"/>
  <c r="G240" i="20"/>
  <c r="D367" i="33"/>
  <c r="A367" i="33" s="1"/>
  <c r="A488" i="20"/>
  <c r="D786" i="33"/>
  <c r="A786" i="33" s="1"/>
  <c r="G116" i="19"/>
  <c r="G527" i="19"/>
  <c r="G254" i="19"/>
  <c r="H124" i="21"/>
  <c r="D1199" i="33"/>
  <c r="A1199" i="33" s="1"/>
  <c r="A809" i="19"/>
  <c r="G539" i="20"/>
  <c r="A319" i="20"/>
  <c r="G235" i="19"/>
  <c r="H319" i="20"/>
  <c r="D625" i="33"/>
  <c r="A625" i="33" s="1"/>
  <c r="H322" i="19"/>
  <c r="D1158" i="33"/>
  <c r="A1158" i="33" s="1"/>
  <c r="A251" i="20"/>
  <c r="D1159" i="33"/>
  <c r="A1159" i="33" s="1"/>
  <c r="A668" i="19"/>
  <c r="D769" i="33"/>
  <c r="A769" i="33" s="1"/>
  <c r="G160" i="20"/>
  <c r="H51" i="20"/>
  <c r="A281" i="20"/>
  <c r="D933" i="33"/>
  <c r="A933" i="33" s="1"/>
  <c r="A316" i="20"/>
  <c r="D664" i="33"/>
  <c r="A664" i="33" s="1"/>
  <c r="H488" i="20"/>
  <c r="D626" i="33"/>
  <c r="A626" i="33" s="1"/>
  <c r="H116" i="19"/>
  <c r="A409" i="19"/>
  <c r="H231" i="19"/>
  <c r="G859" i="19"/>
  <c r="H380" i="19"/>
  <c r="A685" i="19"/>
  <c r="A603" i="19"/>
  <c r="A605" i="19"/>
  <c r="A21" i="19"/>
  <c r="A189" i="19"/>
  <c r="A46" i="32"/>
  <c r="D768" i="33"/>
  <c r="A768" i="33" s="1"/>
  <c r="A24" i="19"/>
  <c r="H518" i="20"/>
  <c r="A52" i="19"/>
  <c r="H21" i="19"/>
  <c r="A478" i="20"/>
  <c r="H160" i="20"/>
  <c r="A283" i="20"/>
  <c r="D932" i="33"/>
  <c r="A932" i="33" s="1"/>
  <c r="G265" i="20"/>
  <c r="D1094" i="33"/>
  <c r="A1094" i="33" s="1"/>
  <c r="H562" i="19"/>
  <c r="A380" i="19"/>
  <c r="H685" i="19"/>
  <c r="A901" i="19"/>
  <c r="H189" i="19"/>
  <c r="A10" i="19"/>
  <c r="E79" i="20"/>
  <c r="G79" i="20" s="1"/>
  <c r="G469" i="20"/>
  <c r="H137" i="20"/>
  <c r="G457" i="20"/>
  <c r="A403" i="20"/>
  <c r="A265" i="20"/>
  <c r="H484" i="20"/>
  <c r="H85" i="20"/>
  <c r="H332" i="19"/>
  <c r="H337" i="19"/>
  <c r="A562" i="19"/>
  <c r="G380" i="19"/>
  <c r="H185" i="19"/>
  <c r="G895" i="19"/>
  <c r="G901" i="19"/>
  <c r="G616" i="19"/>
  <c r="G10" i="19"/>
  <c r="D368" i="33"/>
  <c r="A368" i="33" s="1"/>
  <c r="D1156" i="33"/>
  <c r="A1156" i="33" s="1"/>
  <c r="A231" i="19"/>
  <c r="H103" i="20"/>
  <c r="H243" i="20"/>
  <c r="E67" i="21"/>
  <c r="H67" i="21" s="1"/>
  <c r="A469" i="20"/>
  <c r="H457" i="20"/>
  <c r="H310" i="20"/>
  <c r="H403" i="20"/>
  <c r="A484" i="20"/>
  <c r="G85" i="20"/>
  <c r="H469" i="20"/>
  <c r="A457" i="20"/>
  <c r="H80" i="20"/>
  <c r="H239" i="20"/>
  <c r="G160" i="21"/>
  <c r="G484" i="20"/>
  <c r="D705" i="33"/>
  <c r="A705" i="33" s="1"/>
  <c r="D322" i="33"/>
  <c r="A322" i="33" s="1"/>
  <c r="G274" i="19"/>
  <c r="H367" i="19"/>
  <c r="G185" i="19"/>
  <c r="H597" i="19"/>
  <c r="G612" i="19"/>
  <c r="A616" i="19"/>
  <c r="A90" i="32"/>
  <c r="A103" i="20"/>
  <c r="E39" i="22"/>
  <c r="H39" i="22" s="1"/>
  <c r="G80" i="20"/>
  <c r="A352" i="20"/>
  <c r="A59" i="20"/>
  <c r="A239" i="20"/>
  <c r="H514" i="20"/>
  <c r="A160" i="21"/>
  <c r="G66" i="21"/>
  <c r="D686" i="33"/>
  <c r="A686" i="33" s="1"/>
  <c r="H94" i="19"/>
  <c r="A91" i="19"/>
  <c r="G182" i="19"/>
  <c r="G68" i="19"/>
  <c r="G367" i="19"/>
  <c r="H90" i="19"/>
  <c r="G597" i="19"/>
  <c r="A645" i="19"/>
  <c r="H612" i="19"/>
  <c r="D869" i="33"/>
  <c r="A869" i="33" s="1"/>
  <c r="H36" i="28"/>
  <c r="A367" i="19"/>
  <c r="A185" i="19"/>
  <c r="A612" i="19"/>
  <c r="H616" i="19"/>
  <c r="A80" i="20"/>
  <c r="G352" i="20"/>
  <c r="H585" i="19"/>
  <c r="G94" i="19"/>
  <c r="G91" i="19"/>
  <c r="H182" i="19"/>
  <c r="G53" i="19"/>
  <c r="A193" i="19"/>
  <c r="G292" i="19"/>
  <c r="G98" i="32"/>
  <c r="A517" i="20"/>
  <c r="H240" i="20"/>
  <c r="H539" i="20"/>
  <c r="A393" i="19"/>
  <c r="A791" i="19"/>
  <c r="A168" i="19"/>
  <c r="A288" i="19"/>
  <c r="H515" i="20"/>
  <c r="H345" i="20"/>
  <c r="H123" i="20"/>
  <c r="G518" i="20"/>
  <c r="G791" i="19"/>
  <c r="G809" i="19"/>
  <c r="A870" i="19"/>
  <c r="G40" i="19"/>
  <c r="G347" i="20"/>
  <c r="G232" i="20"/>
  <c r="A276" i="20"/>
  <c r="D1202" i="33"/>
  <c r="A1202" i="33" s="1"/>
  <c r="H295" i="19"/>
  <c r="G123" i="20"/>
  <c r="A302" i="19"/>
  <c r="G699" i="19"/>
  <c r="H759" i="19"/>
  <c r="H646" i="19"/>
  <c r="H12" i="20"/>
  <c r="A232" i="20"/>
  <c r="H276" i="20"/>
  <c r="G64" i="21"/>
  <c r="G438" i="19"/>
  <c r="A646" i="19"/>
  <c r="H64" i="21"/>
  <c r="H686" i="19"/>
  <c r="G646" i="19"/>
  <c r="H421" i="20"/>
  <c r="G276" i="20"/>
  <c r="G53" i="20"/>
  <c r="H222" i="20"/>
  <c r="A540" i="20"/>
  <c r="G686" i="19"/>
  <c r="A220" i="19"/>
  <c r="A203" i="19"/>
  <c r="G475" i="19"/>
  <c r="A678" i="19"/>
  <c r="A583" i="19"/>
  <c r="G220" i="19"/>
  <c r="H84" i="19"/>
  <c r="A475" i="19"/>
  <c r="A144" i="20"/>
  <c r="A368" i="19"/>
  <c r="H350" i="19"/>
  <c r="A84" i="19"/>
  <c r="G310" i="20"/>
  <c r="H796" i="19"/>
  <c r="H678" i="19"/>
  <c r="A197" i="19"/>
  <c r="D1257" i="33"/>
  <c r="A1257" i="33" s="1"/>
  <c r="D895" i="33"/>
  <c r="A895" i="33" s="1"/>
  <c r="H368" i="19"/>
  <c r="G404" i="19"/>
  <c r="H549" i="19"/>
  <c r="G350" i="19"/>
  <c r="H163" i="19"/>
  <c r="A447" i="19"/>
  <c r="A12" i="20"/>
  <c r="G183" i="21"/>
  <c r="A252" i="20"/>
  <c r="A463" i="20"/>
  <c r="D620" i="33"/>
  <c r="A620" i="33" s="1"/>
  <c r="D971" i="33"/>
  <c r="A971" i="33" s="1"/>
  <c r="D896" i="33"/>
  <c r="A896" i="33" s="1"/>
  <c r="D467" i="33"/>
  <c r="A467" i="33" s="1"/>
  <c r="A66" i="21"/>
  <c r="G421" i="20"/>
  <c r="G368" i="19"/>
  <c r="H404" i="19"/>
  <c r="G549" i="19"/>
  <c r="A250" i="19"/>
  <c r="G163" i="19"/>
  <c r="H24" i="19"/>
  <c r="A597" i="19"/>
  <c r="H901" i="19"/>
  <c r="H605" i="19"/>
  <c r="H447" i="19"/>
  <c r="A421" i="20"/>
  <c r="A52" i="22"/>
  <c r="E125" i="21"/>
  <c r="D1409" i="33" s="1"/>
  <c r="A1409" i="33" s="1"/>
  <c r="A183" i="21"/>
  <c r="G222" i="20"/>
  <c r="H330" i="20"/>
  <c r="H540" i="20"/>
  <c r="H475" i="19"/>
  <c r="G12" i="20"/>
  <c r="G255" i="20"/>
  <c r="A222" i="20"/>
  <c r="G252" i="20"/>
  <c r="H252" i="20"/>
  <c r="H241" i="20"/>
  <c r="D1229" i="33"/>
  <c r="A1229" i="33" s="1"/>
  <c r="D622" i="33"/>
  <c r="A622" i="33" s="1"/>
  <c r="H384" i="20"/>
  <c r="D969" i="33"/>
  <c r="A969" i="33" s="1"/>
  <c r="A404" i="19"/>
  <c r="A549" i="19"/>
  <c r="G24" i="19"/>
  <c r="G668" i="19"/>
  <c r="G447" i="19"/>
  <c r="E66" i="22"/>
  <c r="A66" i="22" s="1"/>
  <c r="G678" i="19"/>
  <c r="D55" i="33"/>
  <c r="A55" i="33" s="1"/>
  <c r="H331" i="20"/>
  <c r="H550" i="20"/>
  <c r="A336" i="20"/>
  <c r="E83" i="20"/>
  <c r="D314" i="33" s="1"/>
  <c r="A314" i="33" s="1"/>
  <c r="H742" i="19"/>
  <c r="A742" i="19"/>
  <c r="G742" i="19"/>
  <c r="A193" i="20"/>
  <c r="H21" i="28"/>
  <c r="H321" i="19"/>
  <c r="A20" i="19"/>
  <c r="H42" i="32"/>
  <c r="A42" i="32"/>
  <c r="G42" i="32"/>
  <c r="G721" i="19"/>
  <c r="H93" i="20"/>
  <c r="H528" i="20"/>
  <c r="G528" i="20"/>
  <c r="G241" i="20"/>
  <c r="H50" i="20"/>
  <c r="D1057" i="33"/>
  <c r="A1057" i="33" s="1"/>
  <c r="D552" i="33"/>
  <c r="A552" i="33" s="1"/>
  <c r="D1070" i="33"/>
  <c r="A1070" i="33" s="1"/>
  <c r="G50" i="20"/>
  <c r="H465" i="20"/>
  <c r="H25" i="21"/>
  <c r="H551" i="19"/>
  <c r="A458" i="19"/>
  <c r="H41" i="32"/>
  <c r="A41" i="32"/>
  <c r="G41" i="32"/>
  <c r="H437" i="19"/>
  <c r="H893" i="19"/>
  <c r="H305" i="20"/>
  <c r="A309" i="20"/>
  <c r="A542" i="19"/>
  <c r="H327" i="19"/>
  <c r="A671" i="19"/>
  <c r="G327" i="19"/>
  <c r="G671" i="19"/>
  <c r="H203" i="19"/>
  <c r="H30" i="28"/>
  <c r="H611" i="19"/>
  <c r="E42" i="21"/>
  <c r="G42" i="21" s="1"/>
  <c r="D1505" i="33"/>
  <c r="A1505" i="33" s="1"/>
  <c r="D749" i="33"/>
  <c r="A749" i="33" s="1"/>
  <c r="A877" i="19"/>
  <c r="D1479" i="33"/>
  <c r="A1479" i="33" s="1"/>
  <c r="D541" i="33"/>
  <c r="A541" i="33" s="1"/>
  <c r="H177" i="21"/>
  <c r="H579" i="20"/>
  <c r="A102" i="20"/>
  <c r="A226" i="20"/>
  <c r="D1067" i="33"/>
  <c r="A1067" i="33" s="1"/>
  <c r="G21" i="28"/>
  <c r="A567" i="19"/>
  <c r="G454" i="19"/>
  <c r="H773" i="19"/>
  <c r="H254" i="19"/>
  <c r="G645" i="19"/>
  <c r="A623" i="19"/>
  <c r="H624" i="19"/>
  <c r="G16" i="28"/>
  <c r="G65" i="28"/>
  <c r="G305" i="19"/>
  <c r="G193" i="19"/>
  <c r="H16" i="28"/>
  <c r="G442" i="19"/>
  <c r="A192" i="19"/>
  <c r="H442" i="19"/>
  <c r="G294" i="19"/>
  <c r="H38" i="20"/>
  <c r="H507" i="19"/>
  <c r="G387" i="19"/>
  <c r="A442" i="19"/>
  <c r="H294" i="19"/>
  <c r="D758" i="33"/>
  <c r="A758" i="33" s="1"/>
  <c r="H283" i="19"/>
  <c r="G56" i="19"/>
  <c r="A294" i="19"/>
  <c r="H572" i="20"/>
  <c r="G57" i="21"/>
  <c r="D759" i="33"/>
  <c r="A759" i="33" s="1"/>
  <c r="D1358" i="33"/>
  <c r="A1358" i="33" s="1"/>
  <c r="H763" i="19"/>
  <c r="A283" i="19"/>
  <c r="A135" i="19"/>
  <c r="D562" i="33"/>
  <c r="A562" i="33" s="1"/>
  <c r="H57" i="21"/>
  <c r="H166" i="20"/>
  <c r="H309" i="20"/>
  <c r="G330" i="20"/>
  <c r="A763" i="19"/>
  <c r="G283" i="19"/>
  <c r="G135" i="19"/>
  <c r="G179" i="19"/>
  <c r="A199" i="20"/>
  <c r="A194" i="20"/>
  <c r="G107" i="20"/>
  <c r="G309" i="20"/>
  <c r="D480" i="33"/>
  <c r="A480" i="33" s="1"/>
  <c r="G763" i="19"/>
  <c r="D721" i="33"/>
  <c r="A721" i="33" s="1"/>
  <c r="A179" i="20"/>
  <c r="D652" i="33"/>
  <c r="A652" i="33" s="1"/>
  <c r="H877" i="19"/>
  <c r="H494" i="19"/>
  <c r="G877" i="19"/>
  <c r="A219" i="19"/>
  <c r="G526" i="19"/>
  <c r="D821" i="33"/>
  <c r="A821" i="33" s="1"/>
  <c r="A514" i="20"/>
  <c r="A291" i="20"/>
  <c r="D475" i="33"/>
  <c r="A475" i="33" s="1"/>
  <c r="D1157" i="33"/>
  <c r="A1157" i="33" s="1"/>
  <c r="D279" i="33"/>
  <c r="A279" i="33" s="1"/>
  <c r="H885" i="19"/>
  <c r="G494" i="19"/>
  <c r="H305" i="19"/>
  <c r="G566" i="19"/>
  <c r="A419" i="19"/>
  <c r="G343" i="19"/>
  <c r="A571" i="19"/>
  <c r="A773" i="19"/>
  <c r="H279" i="19"/>
  <c r="G139" i="19"/>
  <c r="H207" i="19"/>
  <c r="H834" i="19"/>
  <c r="H853" i="19"/>
  <c r="G84" i="19"/>
  <c r="G702" i="19"/>
  <c r="H219" i="19"/>
  <c r="H618" i="19"/>
  <c r="G197" i="19"/>
  <c r="H290" i="19"/>
  <c r="E30" i="21"/>
  <c r="H56" i="22"/>
  <c r="H65" i="20"/>
  <c r="E33" i="22"/>
  <c r="A33" i="22" s="1"/>
  <c r="D773" i="33"/>
  <c r="A773" i="33" s="1"/>
  <c r="H259" i="20"/>
  <c r="A327" i="20"/>
  <c r="D700" i="33"/>
  <c r="A700" i="33" s="1"/>
  <c r="G345" i="20"/>
  <c r="D474" i="33"/>
  <c r="A474" i="33" s="1"/>
  <c r="D204" i="33"/>
  <c r="A204" i="33" s="1"/>
  <c r="H772" i="19"/>
  <c r="H513" i="19"/>
  <c r="G437" i="19"/>
  <c r="H566" i="19"/>
  <c r="G419" i="19"/>
  <c r="A343" i="19"/>
  <c r="G695" i="19"/>
  <c r="G279" i="19"/>
  <c r="H216" i="19"/>
  <c r="H706" i="19"/>
  <c r="G834" i="19"/>
  <c r="G853" i="19"/>
  <c r="G618" i="19"/>
  <c r="A640" i="19"/>
  <c r="G290" i="19"/>
  <c r="H202" i="20"/>
  <c r="H321" i="20"/>
  <c r="G612" i="20"/>
  <c r="H408" i="20"/>
  <c r="H155" i="20"/>
  <c r="A536" i="19"/>
  <c r="A695" i="19"/>
  <c r="D489" i="33"/>
  <c r="A489" i="33" s="1"/>
  <c r="A356" i="20"/>
  <c r="A366" i="20"/>
  <c r="G408" i="20"/>
  <c r="H517" i="20"/>
  <c r="D993" i="33"/>
  <c r="A993" i="33" s="1"/>
  <c r="A155" i="20"/>
  <c r="D588" i="33"/>
  <c r="A588" i="33" s="1"/>
  <c r="A330" i="19"/>
  <c r="A437" i="19"/>
  <c r="A184" i="19"/>
  <c r="H222" i="19"/>
  <c r="A49" i="32"/>
  <c r="H495" i="20"/>
  <c r="G202" i="20"/>
  <c r="A321" i="20"/>
  <c r="G366" i="20"/>
  <c r="G222" i="19"/>
  <c r="H192" i="19"/>
  <c r="D494" i="33"/>
  <c r="A494" i="33" s="1"/>
  <c r="E169" i="21"/>
  <c r="D1509" i="33" s="1"/>
  <c r="A1509" i="33" s="1"/>
  <c r="A572" i="20"/>
  <c r="D356" i="33"/>
  <c r="A356" i="33" s="1"/>
  <c r="G473" i="19"/>
  <c r="A308" i="19"/>
  <c r="H13" i="19"/>
  <c r="A151" i="19"/>
  <c r="H709" i="19"/>
  <c r="H643" i="19"/>
  <c r="A886" i="19"/>
  <c r="H598" i="19"/>
  <c r="A16" i="28"/>
  <c r="H597" i="20"/>
  <c r="A304" i="20"/>
  <c r="D498" i="33"/>
  <c r="A498" i="33" s="1"/>
  <c r="D527" i="33"/>
  <c r="A527" i="33" s="1"/>
  <c r="A473" i="19"/>
  <c r="A438" i="19"/>
  <c r="H308" i="19"/>
  <c r="A13" i="19"/>
  <c r="A56" i="19"/>
  <c r="G709" i="19"/>
  <c r="G643" i="19"/>
  <c r="A598" i="19"/>
  <c r="H736" i="19"/>
  <c r="A736" i="19"/>
  <c r="A227" i="19"/>
  <c r="H227" i="19"/>
  <c r="A612" i="20"/>
  <c r="A168" i="21"/>
  <c r="D589" i="33"/>
  <c r="A589" i="33" s="1"/>
  <c r="D526" i="33"/>
  <c r="A526" i="33" s="1"/>
  <c r="G507" i="19"/>
  <c r="G184" i="19"/>
  <c r="H151" i="19"/>
  <c r="G598" i="19"/>
  <c r="A290" i="19"/>
  <c r="H612" i="20"/>
  <c r="A57" i="21"/>
  <c r="H180" i="20"/>
  <c r="H482" i="19"/>
  <c r="D499" i="33"/>
  <c r="A499" i="33" s="1"/>
  <c r="D859" i="33"/>
  <c r="A859" i="33" s="1"/>
  <c r="A180" i="20"/>
  <c r="H473" i="19"/>
  <c r="H438" i="19"/>
  <c r="G308" i="19"/>
  <c r="A893" i="19"/>
  <c r="H68" i="19"/>
  <c r="H56" i="19"/>
  <c r="A643" i="19"/>
  <c r="E48" i="20"/>
  <c r="A48" i="20" s="1"/>
  <c r="A370" i="20"/>
  <c r="D866" i="33"/>
  <c r="A866" i="33" s="1"/>
  <c r="E266" i="20"/>
  <c r="H394" i="19"/>
  <c r="E92" i="20"/>
  <c r="A174" i="19"/>
  <c r="E427" i="20"/>
  <c r="H555" i="19"/>
  <c r="G194" i="19"/>
  <c r="A194" i="19"/>
  <c r="D490" i="33"/>
  <c r="A490" i="33" s="1"/>
  <c r="D491" i="33"/>
  <c r="A491" i="33" s="1"/>
  <c r="G24" i="20"/>
  <c r="D112" i="33"/>
  <c r="A112" i="33" s="1"/>
  <c r="D111" i="33"/>
  <c r="A111" i="33" s="1"/>
  <c r="E149" i="21"/>
  <c r="A832" i="19"/>
  <c r="G832" i="19"/>
  <c r="H832" i="19"/>
  <c r="E122" i="20"/>
  <c r="G250" i="19"/>
  <c r="E443" i="20"/>
  <c r="H571" i="19"/>
  <c r="D415" i="33"/>
  <c r="A415" i="33" s="1"/>
  <c r="D414" i="33"/>
  <c r="A414" i="33" s="1"/>
  <c r="A126" i="20"/>
  <c r="H126" i="20"/>
  <c r="D632" i="33"/>
  <c r="A632" i="33" s="1"/>
  <c r="A247" i="20"/>
  <c r="D633" i="33"/>
  <c r="A633" i="33" s="1"/>
  <c r="E542" i="20"/>
  <c r="A542" i="20" s="1"/>
  <c r="H670" i="19"/>
  <c r="D885" i="33"/>
  <c r="A885" i="33" s="1"/>
  <c r="H379" i="20"/>
  <c r="E401" i="20"/>
  <c r="G529" i="19"/>
  <c r="A529" i="19"/>
  <c r="E529" i="20"/>
  <c r="A529" i="20" s="1"/>
  <c r="G657" i="19"/>
  <c r="G215" i="20"/>
  <c r="H215" i="20"/>
  <c r="D155" i="33"/>
  <c r="A155" i="33" s="1"/>
  <c r="A38" i="20"/>
  <c r="D156" i="33"/>
  <c r="A156" i="33" s="1"/>
  <c r="G38" i="20"/>
  <c r="E523" i="20"/>
  <c r="A651" i="19"/>
  <c r="H651" i="19"/>
  <c r="G651" i="19"/>
  <c r="A898" i="19"/>
  <c r="H898" i="19"/>
  <c r="E334" i="20"/>
  <c r="G462" i="19"/>
  <c r="H462" i="19"/>
  <c r="A462" i="19"/>
  <c r="H314" i="20"/>
  <c r="G314" i="20"/>
  <c r="E118" i="20"/>
  <c r="G246" i="19"/>
  <c r="G168" i="21"/>
  <c r="G191" i="20"/>
  <c r="H54" i="28"/>
  <c r="H246" i="19"/>
  <c r="A348" i="20"/>
  <c r="D827" i="33"/>
  <c r="A827" i="33" s="1"/>
  <c r="A484" i="19"/>
  <c r="H343" i="19"/>
  <c r="A128" i="19"/>
  <c r="H34" i="19"/>
  <c r="H37" i="19"/>
  <c r="A246" i="19"/>
  <c r="H285" i="19"/>
  <c r="D205" i="33"/>
  <c r="A205" i="33" s="1"/>
  <c r="D1008" i="33"/>
  <c r="A1008" i="33" s="1"/>
  <c r="G441" i="20"/>
  <c r="H441" i="20"/>
  <c r="H97" i="20"/>
  <c r="A166" i="20"/>
  <c r="H470" i="20"/>
  <c r="G97" i="20"/>
  <c r="H356" i="20"/>
  <c r="G429" i="20"/>
  <c r="D752" i="33"/>
  <c r="A752" i="33" s="1"/>
  <c r="D822" i="33"/>
  <c r="A822" i="33" s="1"/>
  <c r="G60" i="20"/>
  <c r="A885" i="19"/>
  <c r="G484" i="19"/>
  <c r="A37" i="19"/>
  <c r="G905" i="19"/>
  <c r="A285" i="19"/>
  <c r="G162" i="20"/>
  <c r="D206" i="33"/>
  <c r="A206" i="33" s="1"/>
  <c r="D1502" i="33"/>
  <c r="A1502" i="33" s="1"/>
  <c r="D886" i="33"/>
  <c r="A886" i="33" s="1"/>
  <c r="D887" i="33"/>
  <c r="A887" i="33" s="1"/>
  <c r="A34" i="19"/>
  <c r="E16" i="22"/>
  <c r="A16" i="22" s="1"/>
  <c r="E378" i="20"/>
  <c r="H378" i="20" s="1"/>
  <c r="A506" i="19"/>
  <c r="G885" i="19"/>
  <c r="A494" i="19"/>
  <c r="G37" i="19"/>
  <c r="H162" i="20"/>
  <c r="H53" i="20"/>
  <c r="A515" i="20"/>
  <c r="G515" i="20"/>
  <c r="D1153" i="33"/>
  <c r="A1153" i="33" s="1"/>
  <c r="D750" i="33"/>
  <c r="A750" i="33" s="1"/>
  <c r="D751" i="33"/>
  <c r="A751" i="33" s="1"/>
  <c r="G128" i="19"/>
  <c r="E216" i="20"/>
  <c r="D590" i="33" s="1"/>
  <c r="A590" i="33" s="1"/>
  <c r="A344" i="19"/>
  <c r="H158" i="20"/>
  <c r="A158" i="20"/>
  <c r="G22" i="22"/>
  <c r="A22" i="22"/>
  <c r="H22" i="22"/>
  <c r="E609" i="20"/>
  <c r="G870" i="19"/>
  <c r="E493" i="20"/>
  <c r="H621" i="19"/>
  <c r="E120" i="20"/>
  <c r="G248" i="19"/>
  <c r="H248" i="19"/>
  <c r="A248" i="19"/>
  <c r="H366" i="20"/>
  <c r="H327" i="20"/>
  <c r="A24" i="20"/>
  <c r="H695" i="19"/>
  <c r="G148" i="19"/>
  <c r="A179" i="19"/>
  <c r="H657" i="19"/>
  <c r="G56" i="22"/>
  <c r="E263" i="20"/>
  <c r="A263" i="20" s="1"/>
  <c r="A391" i="19"/>
  <c r="E585" i="20"/>
  <c r="G585" i="20" s="1"/>
  <c r="H783" i="19"/>
  <c r="E65" i="21"/>
  <c r="G65" i="21" s="1"/>
  <c r="A150" i="19"/>
  <c r="H343" i="20"/>
  <c r="G343" i="20"/>
  <c r="E527" i="20"/>
  <c r="D1177" i="33" s="1"/>
  <c r="A1177" i="33" s="1"/>
  <c r="H655" i="19"/>
  <c r="D713" i="33"/>
  <c r="A713" i="33" s="1"/>
  <c r="D712" i="33"/>
  <c r="A712" i="33" s="1"/>
  <c r="E34" i="20"/>
  <c r="A47" i="19"/>
  <c r="H47" i="19"/>
  <c r="G47" i="19"/>
  <c r="E350" i="20"/>
  <c r="A478" i="19"/>
  <c r="G478" i="19"/>
  <c r="E577" i="20"/>
  <c r="D1369" i="33" s="1"/>
  <c r="A1369" i="33" s="1"/>
  <c r="A769" i="19"/>
  <c r="A59" i="32"/>
  <c r="G59" i="32"/>
  <c r="E437" i="20"/>
  <c r="A565" i="19"/>
  <c r="H565" i="19"/>
  <c r="G565" i="19"/>
  <c r="E546" i="20"/>
  <c r="H674" i="19"/>
  <c r="G890" i="19"/>
  <c r="H890" i="19"/>
  <c r="A890" i="19"/>
  <c r="E29" i="21"/>
  <c r="G29" i="21" s="1"/>
  <c r="A149" i="19"/>
  <c r="H149" i="19"/>
  <c r="G149" i="19"/>
  <c r="A693" i="19"/>
  <c r="H693" i="19"/>
  <c r="E341" i="20"/>
  <c r="D814" i="33" s="1"/>
  <c r="A814" i="33" s="1"/>
  <c r="H469" i="19"/>
  <c r="G469" i="19"/>
  <c r="G100" i="20"/>
  <c r="A100" i="20"/>
  <c r="G125" i="32"/>
  <c r="H125" i="32"/>
  <c r="A125" i="32"/>
  <c r="G6" i="28"/>
  <c r="D1025" i="33"/>
  <c r="A1025" i="33" s="1"/>
  <c r="H127" i="32"/>
  <c r="G127" i="32"/>
  <c r="A127" i="32"/>
  <c r="G126" i="32"/>
  <c r="A126" i="32"/>
  <c r="H126" i="32"/>
  <c r="G48" i="28"/>
  <c r="H907" i="19"/>
  <c r="A353" i="19"/>
  <c r="H254" i="20"/>
  <c r="A299" i="20"/>
  <c r="H598" i="20"/>
  <c r="A902" i="19"/>
  <c r="A598" i="20"/>
  <c r="A537" i="19"/>
  <c r="H259" i="19"/>
  <c r="H186" i="20"/>
  <c r="G595" i="20"/>
  <c r="H287" i="20"/>
  <c r="H17" i="20"/>
  <c r="G491" i="20"/>
  <c r="A343" i="20"/>
  <c r="H344" i="19"/>
  <c r="G337" i="19"/>
  <c r="H415" i="19"/>
  <c r="H619" i="19"/>
  <c r="E38" i="22"/>
  <c r="D315" i="33" s="1"/>
  <c r="A315" i="33" s="1"/>
  <c r="D539" i="33"/>
  <c r="A539" i="33" s="1"/>
  <c r="G186" i="20"/>
  <c r="A107" i="20"/>
  <c r="A25" i="21"/>
  <c r="D1150" i="33"/>
  <c r="A1150" i="33" s="1"/>
  <c r="A157" i="20"/>
  <c r="D515" i="33"/>
  <c r="A515" i="33" s="1"/>
  <c r="D483" i="33"/>
  <c r="A483" i="33" s="1"/>
  <c r="H458" i="19"/>
  <c r="G828" i="19"/>
  <c r="H589" i="19"/>
  <c r="G2" i="28"/>
  <c r="H465" i="19"/>
  <c r="D855" i="33"/>
  <c r="A855" i="33" s="1"/>
  <c r="D604" i="33"/>
  <c r="A604" i="33" s="1"/>
  <c r="A277" i="19"/>
  <c r="H501" i="20"/>
  <c r="G43" i="20"/>
  <c r="G593" i="20"/>
  <c r="G439" i="20"/>
  <c r="H523" i="19"/>
  <c r="G95" i="20"/>
  <c r="A471" i="19"/>
  <c r="H838" i="19"/>
  <c r="H629" i="19"/>
  <c r="G158" i="20"/>
  <c r="G598" i="20"/>
  <c r="H375" i="19"/>
  <c r="H529" i="19"/>
  <c r="H480" i="19"/>
  <c r="G341" i="19"/>
  <c r="G838" i="19"/>
  <c r="A327" i="19"/>
  <c r="A512" i="19"/>
  <c r="H808" i="19"/>
  <c r="H635" i="19"/>
  <c r="H747" i="19"/>
  <c r="H359" i="19"/>
  <c r="G723" i="19"/>
  <c r="H118" i="19"/>
  <c r="A792" i="19"/>
  <c r="H596" i="19"/>
  <c r="H622" i="19"/>
  <c r="G36" i="32"/>
  <c r="D363" i="33"/>
  <c r="A363" i="33" s="1"/>
  <c r="H283" i="20"/>
  <c r="D1108" i="33"/>
  <c r="A1108" i="33" s="1"/>
  <c r="A313" i="20"/>
  <c r="A539" i="20"/>
  <c r="G514" i="20"/>
  <c r="D1138" i="33"/>
  <c r="A1138" i="33" s="1"/>
  <c r="G36" i="20"/>
  <c r="D514" i="33"/>
  <c r="A514" i="33" s="1"/>
  <c r="H302" i="19"/>
  <c r="G344" i="19"/>
  <c r="H538" i="19"/>
  <c r="A305" i="19"/>
  <c r="G296" i="19"/>
  <c r="G635" i="19"/>
  <c r="H721" i="19"/>
  <c r="G345" i="19"/>
  <c r="H710" i="19"/>
  <c r="A619" i="19"/>
  <c r="G285" i="19"/>
  <c r="A507" i="20"/>
  <c r="H76" i="32"/>
  <c r="E7" i="22"/>
  <c r="H7" i="22" s="1"/>
  <c r="G228" i="19"/>
  <c r="G538" i="19"/>
  <c r="A909" i="19"/>
  <c r="H181" i="19"/>
  <c r="G710" i="19"/>
  <c r="A591" i="20"/>
  <c r="D556" i="33"/>
  <c r="A556" i="33" s="1"/>
  <c r="A205" i="20"/>
  <c r="D802" i="33"/>
  <c r="A802" i="33" s="1"/>
  <c r="D481" i="33"/>
  <c r="A481" i="33" s="1"/>
  <c r="G302" i="19"/>
  <c r="H228" i="19"/>
  <c r="A510" i="19"/>
  <c r="A710" i="19"/>
  <c r="H292" i="19"/>
  <c r="D482" i="33"/>
  <c r="A482" i="33" s="1"/>
  <c r="H335" i="20"/>
  <c r="H157" i="20"/>
  <c r="H174" i="20"/>
  <c r="A386" i="20"/>
  <c r="D952" i="33"/>
  <c r="A952" i="33" s="1"/>
  <c r="G719" i="19"/>
  <c r="G872" i="19"/>
  <c r="H548" i="19"/>
  <c r="G335" i="19"/>
  <c r="G275" i="19"/>
  <c r="G23" i="19"/>
  <c r="G178" i="19"/>
  <c r="G18" i="19"/>
  <c r="G817" i="19"/>
  <c r="G238" i="19"/>
  <c r="G642" i="19"/>
  <c r="H593" i="19"/>
  <c r="A54" i="28"/>
  <c r="G382" i="20"/>
  <c r="D1442" i="33"/>
  <c r="A1442" i="33" s="1"/>
  <c r="A174" i="20"/>
  <c r="G204" i="20"/>
  <c r="A556" i="20"/>
  <c r="H72" i="20"/>
  <c r="H463" i="20"/>
  <c r="D953" i="33"/>
  <c r="A953" i="33" s="1"/>
  <c r="H170" i="20"/>
  <c r="A854" i="19"/>
  <c r="H570" i="19"/>
  <c r="G548" i="19"/>
  <c r="H387" i="19"/>
  <c r="A335" i="19"/>
  <c r="A275" i="19"/>
  <c r="A178" i="19"/>
  <c r="G286" i="19"/>
  <c r="A642" i="19"/>
  <c r="D1011" i="33"/>
  <c r="A1011" i="33" s="1"/>
  <c r="G148" i="20"/>
  <c r="G207" i="20"/>
  <c r="A525" i="19"/>
  <c r="G787" i="19"/>
  <c r="G606" i="20"/>
  <c r="A97" i="20"/>
  <c r="A72" i="20"/>
  <c r="G420" i="20"/>
  <c r="H512" i="20"/>
  <c r="H40" i="20"/>
  <c r="D1081" i="33"/>
  <c r="A1081" i="33" s="1"/>
  <c r="H18" i="28"/>
  <c r="H550" i="19"/>
  <c r="G360" i="19"/>
  <c r="G463" i="19"/>
  <c r="G441" i="19"/>
  <c r="A350" i="19"/>
  <c r="A387" i="19"/>
  <c r="G186" i="19"/>
  <c r="A130" i="19"/>
  <c r="G898" i="19"/>
  <c r="H148" i="19"/>
  <c r="H30" i="19"/>
  <c r="G785" i="19"/>
  <c r="A286" i="19"/>
  <c r="G655" i="19"/>
  <c r="H591" i="19"/>
  <c r="H924" i="19"/>
  <c r="A487" i="19"/>
  <c r="G8" i="21"/>
  <c r="G196" i="20"/>
  <c r="H428" i="20"/>
  <c r="A796" i="19"/>
  <c r="D1298" i="33"/>
  <c r="A1298" i="33" s="1"/>
  <c r="D1299" i="33"/>
  <c r="A1299" i="33" s="1"/>
  <c r="A98" i="32"/>
  <c r="G394" i="19"/>
  <c r="G304" i="19"/>
  <c r="G550" i="19"/>
  <c r="H755" i="19"/>
  <c r="G324" i="19"/>
  <c r="A341" i="19"/>
  <c r="G333" i="19"/>
  <c r="A463" i="19"/>
  <c r="A859" i="19"/>
  <c r="A516" i="19"/>
  <c r="H508" i="19"/>
  <c r="A573" i="19"/>
  <c r="H150" i="19"/>
  <c r="H274" i="19"/>
  <c r="A49" i="19"/>
  <c r="G734" i="19"/>
  <c r="A53" i="19"/>
  <c r="H809" i="19"/>
  <c r="A221" i="19"/>
  <c r="G30" i="19"/>
  <c r="G601" i="19"/>
  <c r="H160" i="19"/>
  <c r="H702" i="19"/>
  <c r="H667" i="19"/>
  <c r="A284" i="19"/>
  <c r="A611" i="19"/>
  <c r="H10" i="19"/>
  <c r="H487" i="19"/>
  <c r="D265" i="33"/>
  <c r="A265" i="33" s="1"/>
  <c r="E49" i="20"/>
  <c r="D188" i="33" s="1"/>
  <c r="A188" i="33" s="1"/>
  <c r="H34" i="32"/>
  <c r="D577" i="33"/>
  <c r="A577" i="33" s="1"/>
  <c r="G473" i="20"/>
  <c r="A359" i="20"/>
  <c r="G386" i="20"/>
  <c r="A428" i="20"/>
  <c r="H719" i="19"/>
  <c r="G525" i="19"/>
  <c r="H335" i="19"/>
  <c r="H275" i="19"/>
  <c r="A18" i="19"/>
  <c r="A628" i="19"/>
  <c r="H642" i="19"/>
  <c r="A382" i="20"/>
  <c r="A8" i="21"/>
  <c r="G72" i="20"/>
  <c r="G18" i="28"/>
  <c r="A570" i="19"/>
  <c r="G456" i="19"/>
  <c r="H130" i="19"/>
  <c r="H286" i="19"/>
  <c r="D576" i="33"/>
  <c r="A576" i="33" s="1"/>
  <c r="G512" i="20"/>
  <c r="A442" i="20"/>
  <c r="H324" i="19"/>
  <c r="A333" i="19"/>
  <c r="H463" i="19"/>
  <c r="G508" i="19"/>
  <c r="G49" i="19"/>
  <c r="G130" i="19"/>
  <c r="A30" i="19"/>
  <c r="A667" i="19"/>
  <c r="G487" i="19"/>
  <c r="H380" i="20"/>
  <c r="H106" i="32"/>
  <c r="G231" i="20"/>
  <c r="A259" i="20"/>
  <c r="D520" i="33"/>
  <c r="A520" i="33" s="1"/>
  <c r="H231" i="20"/>
  <c r="G259" i="20"/>
  <c r="G307" i="20"/>
  <c r="A64" i="21"/>
  <c r="D892" i="33"/>
  <c r="A892" i="33" s="1"/>
  <c r="A177" i="20"/>
  <c r="A324" i="19"/>
  <c r="A508" i="19"/>
  <c r="A749" i="19"/>
  <c r="H769" i="19"/>
  <c r="A160" i="19"/>
  <c r="G667" i="19"/>
  <c r="A34" i="32"/>
  <c r="H2" i="28"/>
  <c r="A207" i="20"/>
  <c r="H148" i="20"/>
  <c r="D38" i="33"/>
  <c r="A38" i="33" s="1"/>
  <c r="H359" i="20"/>
  <c r="H476" i="20"/>
  <c r="G67" i="20"/>
  <c r="A307" i="20"/>
  <c r="D1058" i="33"/>
  <c r="A1058" i="33" s="1"/>
  <c r="D817" i="33"/>
  <c r="A817" i="33" s="1"/>
  <c r="D1137" i="33"/>
  <c r="A1137" i="33" s="1"/>
  <c r="H749" i="19"/>
  <c r="G769" i="19"/>
  <c r="G160" i="19"/>
  <c r="A380" i="20"/>
  <c r="G380" i="20"/>
  <c r="D947" i="33"/>
  <c r="A947" i="33" s="1"/>
  <c r="D323" i="33"/>
  <c r="A323" i="33" s="1"/>
  <c r="H525" i="19"/>
  <c r="A787" i="19"/>
  <c r="A721" i="19"/>
  <c r="H27" i="28"/>
  <c r="H27" i="21"/>
  <c r="H121" i="21"/>
  <c r="G27" i="21"/>
  <c r="A121" i="21"/>
  <c r="H49" i="32"/>
  <c r="H245" i="20"/>
  <c r="G53" i="23"/>
  <c r="G58" i="22"/>
  <c r="D424" i="33"/>
  <c r="A424" i="33" s="1"/>
  <c r="A470" i="19"/>
  <c r="G298" i="19"/>
  <c r="H735" i="19"/>
  <c r="A191" i="19"/>
  <c r="G208" i="19"/>
  <c r="H677" i="19"/>
  <c r="E602" i="20"/>
  <c r="H602" i="20" s="1"/>
  <c r="G567" i="20"/>
  <c r="H567" i="20"/>
  <c r="G287" i="20"/>
  <c r="D1100" i="33"/>
  <c r="A1100" i="33" s="1"/>
  <c r="H297" i="19"/>
  <c r="H314" i="19"/>
  <c r="A491" i="19"/>
  <c r="H683" i="19"/>
  <c r="A855" i="19"/>
  <c r="G225" i="19"/>
  <c r="H71" i="32"/>
  <c r="D825" i="33"/>
  <c r="A825" i="33" s="1"/>
  <c r="A431" i="19"/>
  <c r="A683" i="19"/>
  <c r="G11" i="19"/>
  <c r="A567" i="20"/>
  <c r="D25" i="33"/>
  <c r="A25" i="33" s="1"/>
  <c r="D409" i="33"/>
  <c r="A409" i="33" s="1"/>
  <c r="H487" i="20"/>
  <c r="A314" i="19"/>
  <c r="H491" i="19"/>
  <c r="G172" i="19"/>
  <c r="G99" i="32"/>
  <c r="H150" i="20"/>
  <c r="D944" i="33"/>
  <c r="A944" i="33" s="1"/>
  <c r="A492" i="19"/>
  <c r="G8" i="19"/>
  <c r="G606" i="19"/>
  <c r="G476" i="20"/>
  <c r="A58" i="22"/>
  <c r="G485" i="20"/>
  <c r="G150" i="20"/>
  <c r="H64" i="23"/>
  <c r="D1047" i="33"/>
  <c r="A1047" i="33" s="1"/>
  <c r="A409" i="20"/>
  <c r="H492" i="19"/>
  <c r="A298" i="19"/>
  <c r="G700" i="19"/>
  <c r="A251" i="19"/>
  <c r="A208" i="19"/>
  <c r="H615" i="19"/>
  <c r="G406" i="20"/>
  <c r="A364" i="20"/>
  <c r="G575" i="20"/>
  <c r="A123" i="20"/>
  <c r="G487" i="20"/>
  <c r="H536" i="19"/>
  <c r="G295" i="19"/>
  <c r="G835" i="19"/>
  <c r="G314" i="19"/>
  <c r="H498" i="19"/>
  <c r="A239" i="19"/>
  <c r="H785" i="19"/>
  <c r="G106" i="32"/>
  <c r="E73" i="20"/>
  <c r="D271" i="33" s="1"/>
  <c r="A271" i="33" s="1"/>
  <c r="E94" i="21"/>
  <c r="H94" i="21" s="1"/>
  <c r="H299" i="20"/>
  <c r="H534" i="19"/>
  <c r="H277" i="19"/>
  <c r="A150" i="20"/>
  <c r="H575" i="20"/>
  <c r="G653" i="20"/>
  <c r="H117" i="20"/>
  <c r="A382" i="19"/>
  <c r="A653" i="20"/>
  <c r="G536" i="19"/>
  <c r="H382" i="19"/>
  <c r="H26" i="19"/>
  <c r="H681" i="19"/>
  <c r="G198" i="19"/>
  <c r="H752" i="19"/>
  <c r="G902" i="19"/>
  <c r="A186" i="20"/>
  <c r="D1341" i="33"/>
  <c r="A1341" i="33" s="1"/>
  <c r="D463" i="33"/>
  <c r="A463" i="33" s="1"/>
  <c r="D506" i="33"/>
  <c r="A506" i="33" s="1"/>
  <c r="D854" i="33"/>
  <c r="A854" i="33" s="1"/>
  <c r="A482" i="19"/>
  <c r="G206" i="19"/>
  <c r="G752" i="19"/>
  <c r="G624" i="19"/>
  <c r="H902" i="19"/>
  <c r="A75" i="28"/>
  <c r="E43" i="22"/>
  <c r="A43" i="22" s="1"/>
  <c r="G75" i="28"/>
  <c r="G590" i="20"/>
  <c r="H386" i="20"/>
  <c r="A408" i="20"/>
  <c r="D697" i="33"/>
  <c r="A697" i="33" s="1"/>
  <c r="G283" i="20"/>
  <c r="A170" i="20"/>
  <c r="A411" i="19"/>
  <c r="G312" i="19"/>
  <c r="A119" i="19"/>
  <c r="G629" i="19"/>
  <c r="D1227" i="33"/>
  <c r="A1227" i="33" s="1"/>
  <c r="E583" i="20"/>
  <c r="D1211" i="33" s="1"/>
  <c r="A1211" i="33" s="1"/>
  <c r="A141" i="21"/>
  <c r="G141" i="21"/>
  <c r="H141" i="21"/>
  <c r="E39" i="21"/>
  <c r="D225" i="33" s="1"/>
  <c r="A225" i="33" s="1"/>
  <c r="E40" i="21"/>
  <c r="P17" i="15" a="1"/>
  <c r="P17" i="15" s="1"/>
  <c r="P13" i="15" a="1"/>
  <c r="P13" i="15" s="1"/>
  <c r="P9" i="15" a="1"/>
  <c r="P9" i="15" s="1"/>
  <c r="P3" i="15" a="1"/>
  <c r="P3" i="15" s="1"/>
  <c r="P7" i="15" a="1"/>
  <c r="P7" i="15" s="1"/>
  <c r="P4" i="15" a="1"/>
  <c r="P4" i="15" s="1"/>
  <c r="P2" i="15" a="1"/>
  <c r="P2" i="15" s="1"/>
  <c r="P106" i="15" a="1"/>
  <c r="P106" i="15" s="1"/>
  <c r="P102" i="15" a="1"/>
  <c r="P102" i="15" s="1"/>
  <c r="A109" i="21"/>
  <c r="H109" i="21"/>
  <c r="H73" i="21"/>
  <c r="G115" i="32"/>
  <c r="D1226" i="33"/>
  <c r="A1226" i="33" s="1"/>
  <c r="A605" i="20"/>
  <c r="G597" i="20"/>
  <c r="G93" i="20"/>
  <c r="H506" i="19"/>
  <c r="H145" i="19"/>
  <c r="G756" i="19"/>
  <c r="E34" i="22"/>
  <c r="D267" i="33" s="1"/>
  <c r="A267" i="33" s="1"/>
  <c r="A21" i="32"/>
  <c r="H867" i="19"/>
  <c r="G455" i="20"/>
  <c r="D153" i="33"/>
  <c r="A153" i="33" s="1"/>
  <c r="A116" i="19"/>
  <c r="A577" i="19"/>
  <c r="A436" i="19"/>
  <c r="H35" i="19"/>
  <c r="H813" i="19"/>
  <c r="A817" i="19"/>
  <c r="G637" i="19"/>
  <c r="G669" i="19"/>
  <c r="A402" i="19"/>
  <c r="G631" i="19"/>
  <c r="D145" i="33"/>
  <c r="A145" i="33" s="1"/>
  <c r="G44" i="32"/>
  <c r="G163" i="20"/>
  <c r="H21" i="23"/>
  <c r="D984" i="33"/>
  <c r="A984" i="33" s="1"/>
  <c r="G220" i="20"/>
  <c r="A452" i="20"/>
  <c r="G68" i="20"/>
  <c r="A279" i="20"/>
  <c r="D818" i="33"/>
  <c r="A818" i="33" s="1"/>
  <c r="D1093" i="33"/>
  <c r="A1093" i="33" s="1"/>
  <c r="G321" i="19"/>
  <c r="H583" i="19"/>
  <c r="G813" i="19"/>
  <c r="H239" i="19"/>
  <c r="G819" i="19"/>
  <c r="G251" i="19"/>
  <c r="H637" i="19"/>
  <c r="A604" i="19"/>
  <c r="H21" i="32"/>
  <c r="A402" i="20"/>
  <c r="E74" i="21"/>
  <c r="D1332" i="33" s="1"/>
  <c r="A1332" i="33" s="1"/>
  <c r="A22" i="21"/>
  <c r="G23" i="22"/>
  <c r="H373" i="19"/>
  <c r="A921" i="19"/>
  <c r="G921" i="19"/>
  <c r="H921" i="19"/>
  <c r="A181" i="20"/>
  <c r="A161" i="19"/>
  <c r="D1437" i="33"/>
  <c r="A1437" i="33" s="1"/>
  <c r="H232" i="20"/>
  <c r="G509" i="20"/>
  <c r="H181" i="20"/>
  <c r="H234" i="20"/>
  <c r="H193" i="20"/>
  <c r="A576" i="19"/>
  <c r="H700" i="19"/>
  <c r="A27" i="19"/>
  <c r="G262" i="19"/>
  <c r="A706" i="19"/>
  <c r="G615" i="19"/>
  <c r="A108" i="32"/>
  <c r="A922" i="19"/>
  <c r="G922" i="19"/>
  <c r="H922" i="19"/>
  <c r="H271" i="20"/>
  <c r="H67" i="20"/>
  <c r="A448" i="20"/>
  <c r="D192" i="33"/>
  <c r="A192" i="33" s="1"/>
  <c r="H279" i="20"/>
  <c r="H65" i="19"/>
  <c r="D1030" i="33"/>
  <c r="A1030" i="33" s="1"/>
  <c r="G448" i="20"/>
  <c r="G279" i="20"/>
  <c r="A354" i="20"/>
  <c r="A812" i="19"/>
  <c r="H159" i="19"/>
  <c r="A813" i="19"/>
  <c r="A260" i="19"/>
  <c r="H266" i="19"/>
  <c r="H138" i="21"/>
  <c r="A549" i="20"/>
  <c r="A590" i="20"/>
  <c r="D1023" i="33"/>
  <c r="A1023" i="33" s="1"/>
  <c r="A245" i="20"/>
  <c r="H58" i="22"/>
  <c r="A50" i="20"/>
  <c r="A133" i="20"/>
  <c r="A487" i="20"/>
  <c r="G348" i="20"/>
  <c r="H496" i="19"/>
  <c r="A373" i="19"/>
  <c r="H797" i="19"/>
  <c r="A534" i="19"/>
  <c r="A548" i="19"/>
  <c r="G150" i="19"/>
  <c r="A700" i="19"/>
  <c r="H817" i="19"/>
  <c r="A181" i="19"/>
  <c r="H9" i="19"/>
  <c r="A615" i="19"/>
  <c r="A593" i="19"/>
  <c r="D360" i="33"/>
  <c r="A360" i="33" s="1"/>
  <c r="H24" i="32"/>
  <c r="H406" i="20"/>
  <c r="A597" i="20"/>
  <c r="G332" i="20"/>
  <c r="G245" i="20"/>
  <c r="H429" i="20"/>
  <c r="A557" i="19"/>
  <c r="H591" i="20"/>
  <c r="H332" i="20"/>
  <c r="D1120" i="33"/>
  <c r="A1120" i="33" s="1"/>
  <c r="G40" i="20"/>
  <c r="G564" i="20"/>
  <c r="H576" i="19"/>
  <c r="A835" i="19"/>
  <c r="H471" i="19"/>
  <c r="G303" i="19"/>
  <c r="A337" i="19"/>
  <c r="G866" i="19"/>
  <c r="G119" i="19"/>
  <c r="H161" i="19"/>
  <c r="A238" i="19"/>
  <c r="G61" i="32"/>
  <c r="E24" i="22"/>
  <c r="A24" i="22" s="1"/>
  <c r="H806" i="19"/>
  <c r="G806" i="19"/>
  <c r="A806" i="19"/>
  <c r="E132" i="21"/>
  <c r="D796" i="33"/>
  <c r="A796" i="33" s="1"/>
  <c r="H460" i="19"/>
  <c r="H72" i="19"/>
  <c r="D382" i="33"/>
  <c r="A382" i="33" s="1"/>
  <c r="H410" i="20"/>
  <c r="D654" i="33"/>
  <c r="A654" i="33" s="1"/>
  <c r="H439" i="20"/>
  <c r="G451" i="20"/>
  <c r="A734" i="19"/>
  <c r="E164" i="21"/>
  <c r="A164" i="21" s="1"/>
  <c r="H756" i="19"/>
  <c r="A677" i="19"/>
  <c r="G303" i="20"/>
  <c r="H99" i="32"/>
  <c r="E16" i="20"/>
  <c r="D74" i="33" s="1"/>
  <c r="A74" i="33" s="1"/>
  <c r="D361" i="33"/>
  <c r="A361" i="33" s="1"/>
  <c r="E77" i="20"/>
  <c r="D286" i="33" s="1"/>
  <c r="A286" i="33" s="1"/>
  <c r="A5" i="22"/>
  <c r="G274" i="20"/>
  <c r="G229" i="20"/>
  <c r="G513" i="20"/>
  <c r="H432" i="20"/>
  <c r="H556" i="20"/>
  <c r="A581" i="20"/>
  <c r="A295" i="20"/>
  <c r="A211" i="20"/>
  <c r="A453" i="20"/>
  <c r="D147" i="33"/>
  <c r="A147" i="33" s="1"/>
  <c r="D738" i="33"/>
  <c r="A738" i="33" s="1"/>
  <c r="G111" i="20"/>
  <c r="G45" i="23"/>
  <c r="D1005" i="33"/>
  <c r="A1005" i="33" s="1"/>
  <c r="D606" i="33"/>
  <c r="A606" i="33" s="1"/>
  <c r="A564" i="20"/>
  <c r="G540" i="20"/>
  <c r="D863" i="33"/>
  <c r="A863" i="33" s="1"/>
  <c r="D1314" i="33"/>
  <c r="A1314" i="33" s="1"/>
  <c r="G541" i="19"/>
  <c r="A424" i="19"/>
  <c r="H440" i="19"/>
  <c r="G338" i="19"/>
  <c r="G413" i="19"/>
  <c r="A204" i="19"/>
  <c r="G776" i="19"/>
  <c r="G359" i="19"/>
  <c r="A699" i="19"/>
  <c r="A148" i="19"/>
  <c r="H787" i="19"/>
  <c r="H135" i="19"/>
  <c r="H251" i="19"/>
  <c r="G73" i="19"/>
  <c r="G605" i="19"/>
  <c r="A449" i="19"/>
  <c r="H211" i="19"/>
  <c r="G50" i="23"/>
  <c r="H99" i="20"/>
  <c r="H68" i="32"/>
  <c r="H100" i="32"/>
  <c r="H235" i="20"/>
  <c r="A473" i="20"/>
  <c r="H274" i="20"/>
  <c r="H373" i="20"/>
  <c r="G586" i="19"/>
  <c r="G680" i="19"/>
  <c r="A762" i="19"/>
  <c r="G641" i="19"/>
  <c r="A227" i="20"/>
  <c r="H161" i="20"/>
  <c r="G211" i="20"/>
  <c r="H513" i="20"/>
  <c r="G373" i="20"/>
  <c r="H307" i="19"/>
  <c r="G705" i="19"/>
  <c r="G762" i="19"/>
  <c r="A641" i="19"/>
  <c r="G452" i="20"/>
  <c r="H581" i="20"/>
  <c r="G161" i="20"/>
  <c r="H211" i="20"/>
  <c r="G413" i="20"/>
  <c r="A373" i="20"/>
  <c r="H541" i="19"/>
  <c r="G418" i="19"/>
  <c r="G307" i="19"/>
  <c r="G471" i="19"/>
  <c r="A340" i="19"/>
  <c r="H722" i="19"/>
  <c r="A215" i="19"/>
  <c r="D488" i="33"/>
  <c r="A488" i="33" s="1"/>
  <c r="G556" i="20"/>
  <c r="A485" i="20"/>
  <c r="A68" i="20"/>
  <c r="H22" i="21"/>
  <c r="G304" i="20"/>
  <c r="D1004" i="33"/>
  <c r="A1004" i="33" s="1"/>
  <c r="H564" i="20"/>
  <c r="A541" i="19"/>
  <c r="G356" i="19"/>
  <c r="A339" i="19"/>
  <c r="H734" i="19"/>
  <c r="G211" i="19"/>
  <c r="G414" i="20"/>
  <c r="D1128" i="33"/>
  <c r="A1128" i="33" s="1"/>
  <c r="G104" i="21"/>
  <c r="D779" i="33"/>
  <c r="A779" i="33" s="1"/>
  <c r="D607" i="33"/>
  <c r="A607" i="33" s="1"/>
  <c r="D1357" i="33"/>
  <c r="A1357" i="33" s="1"/>
  <c r="H520" i="20"/>
  <c r="H414" i="19"/>
  <c r="H119" i="19"/>
  <c r="H402" i="19"/>
  <c r="G24" i="32"/>
  <c r="G571" i="20"/>
  <c r="D837" i="33"/>
  <c r="A837" i="33" s="1"/>
  <c r="G21" i="23"/>
  <c r="D255" i="33"/>
  <c r="A255" i="33" s="1"/>
  <c r="G411" i="19"/>
  <c r="G332" i="19"/>
  <c r="H560" i="19"/>
  <c r="A808" i="19"/>
  <c r="A735" i="19"/>
  <c r="H166" i="19"/>
  <c r="A759" i="19"/>
  <c r="H684" i="19"/>
  <c r="G218" i="19"/>
  <c r="G591" i="19"/>
  <c r="H883" i="19"/>
  <c r="H604" i="19"/>
  <c r="D561" i="33"/>
  <c r="A561" i="33" s="1"/>
  <c r="A177" i="21"/>
  <c r="G572" i="20"/>
  <c r="D1054" i="33"/>
  <c r="A1054" i="33" s="1"/>
  <c r="H57" i="22"/>
  <c r="G354" i="20"/>
  <c r="H530" i="20"/>
  <c r="H569" i="19"/>
  <c r="G808" i="19"/>
  <c r="H819" i="19"/>
  <c r="G145" i="19"/>
  <c r="G640" i="19"/>
  <c r="A553" i="20"/>
  <c r="E118" i="21"/>
  <c r="G118" i="21" s="1"/>
  <c r="A229" i="20"/>
  <c r="A355" i="19"/>
  <c r="H580" i="19"/>
  <c r="A312" i="19"/>
  <c r="A538" i="19"/>
  <c r="G239" i="19"/>
  <c r="A8" i="19"/>
  <c r="H762" i="19"/>
  <c r="G65" i="32"/>
  <c r="D328" i="33"/>
  <c r="A328" i="33" s="1"/>
  <c r="D324" i="33"/>
  <c r="A324" i="33" s="1"/>
  <c r="H6" i="28"/>
  <c r="G812" i="19"/>
  <c r="H424" i="19"/>
  <c r="G460" i="19"/>
  <c r="H436" i="19"/>
  <c r="G482" i="19"/>
  <c r="H588" i="19"/>
  <c r="H170" i="19"/>
  <c r="A750" i="19"/>
  <c r="A19" i="19"/>
  <c r="A670" i="19"/>
  <c r="H899" i="19"/>
  <c r="A629" i="19"/>
  <c r="A93" i="32"/>
  <c r="D945" i="33"/>
  <c r="A945" i="33" s="1"/>
  <c r="H104" i="21"/>
  <c r="D841" i="33"/>
  <c r="A841" i="33" s="1"/>
  <c r="A30" i="28"/>
  <c r="A595" i="20"/>
  <c r="H107" i="20"/>
  <c r="H324" i="20"/>
  <c r="A190" i="20"/>
  <c r="H139" i="21"/>
  <c r="H210" i="20"/>
  <c r="D1043" i="33"/>
  <c r="A1043" i="33" s="1"/>
  <c r="A466" i="20"/>
  <c r="G534" i="19"/>
  <c r="G915" i="19"/>
  <c r="G106" i="19"/>
  <c r="H44" i="19"/>
  <c r="H289" i="19"/>
  <c r="D423" i="33"/>
  <c r="A423" i="33" s="1"/>
  <c r="A184" i="21"/>
  <c r="G184" i="21"/>
  <c r="H184" i="21"/>
  <c r="G432" i="20"/>
  <c r="A418" i="20"/>
  <c r="G356" i="20"/>
  <c r="D564" i="33"/>
  <c r="A564" i="33" s="1"/>
  <c r="G369" i="19"/>
  <c r="G82" i="19"/>
  <c r="A257" i="19"/>
  <c r="G126" i="19"/>
  <c r="A44" i="19"/>
  <c r="H627" i="19"/>
  <c r="A617" i="19"/>
  <c r="D563" i="33"/>
  <c r="A563" i="33" s="1"/>
  <c r="D422" i="33"/>
  <c r="A422" i="33" s="1"/>
  <c r="D1339" i="33"/>
  <c r="A1339" i="33" s="1"/>
  <c r="A460" i="20"/>
  <c r="D1045" i="33"/>
  <c r="A1045" i="33" s="1"/>
  <c r="H233" i="20"/>
  <c r="G184" i="20"/>
  <c r="A170" i="19"/>
  <c r="H750" i="19"/>
  <c r="G594" i="19"/>
  <c r="A899" i="19"/>
  <c r="H54" i="32"/>
  <c r="G324" i="20"/>
  <c r="G139" i="21"/>
  <c r="H460" i="20"/>
  <c r="D580" i="33"/>
  <c r="A580" i="33" s="1"/>
  <c r="D1044" i="33"/>
  <c r="A1044" i="33" s="1"/>
  <c r="G466" i="20"/>
  <c r="H106" i="19"/>
  <c r="G750" i="19"/>
  <c r="A594" i="19"/>
  <c r="G289" i="19"/>
  <c r="G899" i="19"/>
  <c r="A489" i="20"/>
  <c r="G54" i="32"/>
  <c r="D131" i="33"/>
  <c r="A131" i="33" s="1"/>
  <c r="H54" i="23"/>
  <c r="D557" i="33"/>
  <c r="A557" i="33" s="1"/>
  <c r="H458" i="20"/>
  <c r="H369" i="19"/>
  <c r="G281" i="19"/>
  <c r="H257" i="19"/>
  <c r="G44" i="19"/>
  <c r="H617" i="19"/>
  <c r="A289" i="19"/>
  <c r="H200" i="20"/>
  <c r="G130" i="20"/>
  <c r="E103" i="21"/>
  <c r="G103" i="21" s="1"/>
  <c r="A290" i="20"/>
  <c r="D792" i="33"/>
  <c r="A792" i="33" s="1"/>
  <c r="D429" i="33"/>
  <c r="A429" i="33" s="1"/>
  <c r="H84" i="20"/>
  <c r="H5" i="22"/>
  <c r="D990" i="33"/>
  <c r="A990" i="33" s="1"/>
  <c r="A24" i="32"/>
  <c r="A105" i="32"/>
  <c r="H411" i="19"/>
  <c r="A531" i="19"/>
  <c r="G567" i="19"/>
  <c r="H537" i="19"/>
  <c r="H399" i="19"/>
  <c r="G561" i="19"/>
  <c r="H434" i="19"/>
  <c r="H423" i="19"/>
  <c r="H814" i="19"/>
  <c r="H229" i="19"/>
  <c r="H484" i="19"/>
  <c r="G893" i="19"/>
  <c r="A413" i="19"/>
  <c r="H743" i="19"/>
  <c r="A698" i="19"/>
  <c r="G114" i="19"/>
  <c r="A776" i="19"/>
  <c r="A182" i="19"/>
  <c r="G837" i="19"/>
  <c r="H82" i="19"/>
  <c r="H269" i="19"/>
  <c r="A63" i="19"/>
  <c r="H868" i="19"/>
  <c r="A68" i="19"/>
  <c r="H137" i="19"/>
  <c r="A738" i="19"/>
  <c r="A54" i="19"/>
  <c r="H235" i="19"/>
  <c r="H179" i="19"/>
  <c r="H613" i="19"/>
  <c r="A608" i="19"/>
  <c r="G623" i="19"/>
  <c r="H668" i="19"/>
  <c r="G604" i="19"/>
  <c r="A756" i="19"/>
  <c r="D891" i="33"/>
  <c r="A891" i="33" s="1"/>
  <c r="G409" i="20"/>
  <c r="H347" i="20"/>
  <c r="D1459" i="33"/>
  <c r="A1459" i="33" s="1"/>
  <c r="G557" i="20"/>
  <c r="D791" i="33"/>
  <c r="A791" i="33" s="1"/>
  <c r="A84" i="20"/>
  <c r="D1021" i="33"/>
  <c r="A1021" i="33" s="1"/>
  <c r="A57" i="32"/>
  <c r="A434" i="19"/>
  <c r="A369" i="19"/>
  <c r="A814" i="19"/>
  <c r="A743" i="19"/>
  <c r="G698" i="19"/>
  <c r="A51" i="19"/>
  <c r="A137" i="19"/>
  <c r="H738" i="19"/>
  <c r="H54" i="19"/>
  <c r="A235" i="19"/>
  <c r="G257" i="19"/>
  <c r="G617" i="19"/>
  <c r="H489" i="20"/>
  <c r="A200" i="20"/>
  <c r="A308" i="20"/>
  <c r="H290" i="20"/>
  <c r="H191" i="20"/>
  <c r="A497" i="20"/>
  <c r="G368" i="20"/>
  <c r="A379" i="20"/>
  <c r="H494" i="20"/>
  <c r="A429" i="20"/>
  <c r="D1146" i="33"/>
  <c r="A1146" i="33" s="1"/>
  <c r="H308" i="20"/>
  <c r="G290" i="20"/>
  <c r="H497" i="20"/>
  <c r="A368" i="20"/>
  <c r="G379" i="20"/>
  <c r="A494" i="20"/>
  <c r="D1147" i="33"/>
  <c r="A1147" i="33" s="1"/>
  <c r="A109" i="20"/>
  <c r="A318" i="19"/>
  <c r="H418" i="19"/>
  <c r="G564" i="19"/>
  <c r="G743" i="19"/>
  <c r="H776" i="19"/>
  <c r="G140" i="19"/>
  <c r="H81" i="19"/>
  <c r="G54" i="19"/>
  <c r="H52" i="19"/>
  <c r="G613" i="19"/>
  <c r="H640" i="19"/>
  <c r="G677" i="19"/>
  <c r="A54" i="32"/>
  <c r="G308" i="20"/>
  <c r="A418" i="19"/>
  <c r="H586" i="19"/>
  <c r="H338" i="19"/>
  <c r="A564" i="19"/>
  <c r="A560" i="19"/>
  <c r="A828" i="19"/>
  <c r="A613" i="19"/>
  <c r="G886" i="19"/>
  <c r="D1105" i="33"/>
  <c r="A1105" i="33" s="1"/>
  <c r="H61" i="32"/>
  <c r="G181" i="21"/>
  <c r="H181" i="21"/>
  <c r="A447" i="20"/>
  <c r="H449" i="20"/>
  <c r="A93" i="20"/>
  <c r="A241" i="20"/>
  <c r="G581" i="20"/>
  <c r="A410" i="20"/>
  <c r="A110" i="20"/>
  <c r="A57" i="22"/>
  <c r="D838" i="33"/>
  <c r="A838" i="33" s="1"/>
  <c r="G289" i="20"/>
  <c r="D605" i="33"/>
  <c r="A605" i="33" s="1"/>
  <c r="D1328" i="33"/>
  <c r="A1328" i="33" s="1"/>
  <c r="D1079" i="33"/>
  <c r="A1079" i="33" s="1"/>
  <c r="H357" i="19"/>
  <c r="H312" i="19"/>
  <c r="H835" i="19"/>
  <c r="G560" i="19"/>
  <c r="H828" i="19"/>
  <c r="A866" i="19"/>
  <c r="H99" i="19"/>
  <c r="G181" i="19"/>
  <c r="G215" i="19"/>
  <c r="H641" i="19"/>
  <c r="H238" i="19"/>
  <c r="H452" i="19"/>
  <c r="G622" i="19"/>
  <c r="H631" i="19"/>
  <c r="G99" i="20"/>
  <c r="D710" i="33"/>
  <c r="A710" i="33" s="1"/>
  <c r="E97" i="21"/>
  <c r="D1312" i="33" s="1"/>
  <c r="A1312" i="33" s="1"/>
  <c r="E586" i="20"/>
  <c r="A586" i="20" s="1"/>
  <c r="A432" i="20"/>
  <c r="G418" i="20"/>
  <c r="H385" i="20"/>
  <c r="H485" i="20"/>
  <c r="H50" i="21"/>
  <c r="D1320" i="33"/>
  <c r="A1320" i="33" s="1"/>
  <c r="D1097" i="33"/>
  <c r="A1097" i="33" s="1"/>
  <c r="D17" i="33"/>
  <c r="A17" i="33" s="1"/>
  <c r="A361" i="19"/>
  <c r="G458" i="19"/>
  <c r="G161" i="19"/>
  <c r="G237" i="19"/>
  <c r="A436" i="20"/>
  <c r="A424" i="20"/>
  <c r="H65" i="32"/>
  <c r="A50" i="21"/>
  <c r="D1321" i="33"/>
  <c r="A1321" i="33" s="1"/>
  <c r="A130" i="20"/>
  <c r="H557" i="20"/>
  <c r="H800" i="19"/>
  <c r="G486" i="19"/>
  <c r="H486" i="19"/>
  <c r="D502" i="33"/>
  <c r="A502" i="33" s="1"/>
  <c r="A168" i="20"/>
  <c r="D393" i="33"/>
  <c r="A393" i="33" s="1"/>
  <c r="G115" i="20"/>
  <c r="E456" i="20"/>
  <c r="H456" i="20" s="1"/>
  <c r="G584" i="19"/>
  <c r="E54" i="22"/>
  <c r="H54" i="22" s="1"/>
  <c r="E53" i="22"/>
  <c r="A53" i="22" s="1"/>
  <c r="E244" i="20"/>
  <c r="A372" i="19"/>
  <c r="G372" i="19"/>
  <c r="E461" i="20"/>
  <c r="A461" i="20" s="1"/>
  <c r="G589" i="19"/>
  <c r="G112" i="19"/>
  <c r="H112" i="19"/>
  <c r="E98" i="20"/>
  <c r="H98" i="20" s="1"/>
  <c r="G180" i="19"/>
  <c r="A180" i="19"/>
  <c r="E337" i="20"/>
  <c r="A337" i="20" s="1"/>
  <c r="A465" i="19"/>
  <c r="A214" i="19"/>
  <c r="G214" i="19"/>
  <c r="D722" i="33"/>
  <c r="A722" i="33" s="1"/>
  <c r="G296" i="20"/>
  <c r="H296" i="20"/>
  <c r="E551" i="20"/>
  <c r="D1288" i="33" s="1"/>
  <c r="A1288" i="33" s="1"/>
  <c r="A720" i="19"/>
  <c r="E532" i="20"/>
  <c r="H660" i="19"/>
  <c r="D1125" i="33"/>
  <c r="A1125" i="33" s="1"/>
  <c r="D1126" i="33"/>
  <c r="A1126" i="33" s="1"/>
  <c r="E189" i="20"/>
  <c r="A317" i="19"/>
  <c r="D354" i="33"/>
  <c r="A354" i="33" s="1"/>
  <c r="A96" i="20"/>
  <c r="E302" i="20"/>
  <c r="G430" i="19"/>
  <c r="H430" i="19"/>
  <c r="A319" i="19"/>
  <c r="G436" i="19"/>
  <c r="G879" i="19"/>
  <c r="A452" i="19"/>
  <c r="E423" i="20"/>
  <c r="H423" i="20" s="1"/>
  <c r="A551" i="19"/>
  <c r="E353" i="20"/>
  <c r="H353" i="20" s="1"/>
  <c r="G481" i="19"/>
  <c r="D487" i="33"/>
  <c r="A487" i="33" s="1"/>
  <c r="G319" i="19"/>
  <c r="E166" i="21"/>
  <c r="D1523" i="33" s="1"/>
  <c r="A1523" i="33" s="1"/>
  <c r="G452" i="19"/>
  <c r="P902" i="15" a="1"/>
  <c r="P902" i="15" s="1"/>
  <c r="E44" i="21"/>
  <c r="H44" i="21" s="1"/>
  <c r="A95" i="19"/>
  <c r="G61" i="28"/>
  <c r="A61" i="28"/>
  <c r="A119" i="20"/>
  <c r="D400" i="33"/>
  <c r="A400" i="33" s="1"/>
  <c r="G119" i="20"/>
  <c r="H119" i="20"/>
  <c r="H61" i="28"/>
  <c r="A191" i="20"/>
  <c r="A324" i="20"/>
  <c r="D747" i="33"/>
  <c r="A747" i="33" s="1"/>
  <c r="A586" i="19"/>
  <c r="D939" i="33"/>
  <c r="A939" i="33" s="1"/>
  <c r="A406" i="20"/>
  <c r="A883" i="19"/>
  <c r="E167" i="21"/>
  <c r="H167" i="21" s="1"/>
  <c r="E175" i="20"/>
  <c r="H303" i="19"/>
  <c r="E135" i="20"/>
  <c r="H262" i="19"/>
  <c r="G258" i="20"/>
  <c r="A258" i="20"/>
  <c r="H258" i="20"/>
  <c r="E41" i="21"/>
  <c r="E30" i="22"/>
  <c r="H30" i="22" s="1"/>
  <c r="E87" i="20"/>
  <c r="H168" i="19"/>
  <c r="E77" i="21"/>
  <c r="H77" i="21" s="1"/>
  <c r="D844" i="33"/>
  <c r="A844" i="33" s="1"/>
  <c r="H357" i="20"/>
  <c r="E127" i="20"/>
  <c r="G255" i="19"/>
  <c r="E121" i="20"/>
  <c r="A249" i="19"/>
  <c r="H249" i="19"/>
  <c r="D318" i="33"/>
  <c r="A318" i="33" s="1"/>
  <c r="D319" i="33"/>
  <c r="A319" i="33" s="1"/>
  <c r="G458" i="20"/>
  <c r="A458" i="20"/>
  <c r="E480" i="20"/>
  <c r="H608" i="19"/>
  <c r="E212" i="20"/>
  <c r="H340" i="19"/>
  <c r="A205" i="19"/>
  <c r="G205" i="19"/>
  <c r="H205" i="19"/>
  <c r="D534" i="33"/>
  <c r="A534" i="33" s="1"/>
  <c r="A184" i="20"/>
  <c r="H184" i="20"/>
  <c r="E499" i="20"/>
  <c r="G627" i="19"/>
  <c r="E139" i="20"/>
  <c r="A266" i="19"/>
  <c r="D257" i="33"/>
  <c r="A257" i="33" s="1"/>
  <c r="D258" i="33"/>
  <c r="A258" i="33" s="1"/>
  <c r="E106" i="21"/>
  <c r="A757" i="19"/>
  <c r="G757" i="19"/>
  <c r="E21" i="20"/>
  <c r="G35" i="19"/>
  <c r="A501" i="20"/>
  <c r="D1127" i="33"/>
  <c r="A1127" i="33" s="1"/>
  <c r="E76" i="21"/>
  <c r="E40" i="22"/>
  <c r="H40" i="22" s="1"/>
  <c r="G166" i="19"/>
  <c r="A166" i="19"/>
  <c r="A35" i="28"/>
  <c r="G35" i="28"/>
  <c r="E13" i="31"/>
  <c r="H35" i="28"/>
  <c r="E12" i="31"/>
  <c r="E554" i="20"/>
  <c r="H728" i="19"/>
  <c r="A728" i="19"/>
  <c r="E444" i="20"/>
  <c r="A572" i="19"/>
  <c r="G572" i="19"/>
  <c r="H572" i="19"/>
  <c r="D1149" i="33"/>
  <c r="A1149" i="33" s="1"/>
  <c r="D1148" i="33"/>
  <c r="A1148" i="33" s="1"/>
  <c r="H425" i="20"/>
  <c r="D976" i="33"/>
  <c r="A976" i="33" s="1"/>
  <c r="D1276" i="33"/>
  <c r="A1276" i="33" s="1"/>
  <c r="A81" i="21"/>
  <c r="E93" i="21"/>
  <c r="G727" i="19"/>
  <c r="G50" i="28"/>
  <c r="H50" i="28"/>
  <c r="E404" i="20"/>
  <c r="D934" i="33" s="1"/>
  <c r="A934" i="33" s="1"/>
  <c r="G532" i="19"/>
  <c r="A532" i="19"/>
  <c r="E153" i="20"/>
  <c r="G280" i="19"/>
  <c r="H280" i="19"/>
  <c r="D756" i="33"/>
  <c r="A756" i="33" s="1"/>
  <c r="H313" i="20"/>
  <c r="A397" i="20"/>
  <c r="H397" i="20"/>
  <c r="D920" i="33"/>
  <c r="A920" i="33" s="1"/>
  <c r="D1255" i="33"/>
  <c r="A1255" i="33" s="1"/>
  <c r="E398" i="20"/>
  <c r="A526" i="19"/>
  <c r="A167" i="19"/>
  <c r="E41" i="22"/>
  <c r="G41" i="22" s="1"/>
  <c r="E149" i="20"/>
  <c r="A276" i="19"/>
  <c r="G276" i="19"/>
  <c r="E154" i="20"/>
  <c r="H282" i="19"/>
  <c r="E113" i="20"/>
  <c r="D389" i="33" s="1"/>
  <c r="A389" i="33" s="1"/>
  <c r="A241" i="19"/>
  <c r="A27" i="20"/>
  <c r="D119" i="33"/>
  <c r="A119" i="33" s="1"/>
  <c r="E407" i="20"/>
  <c r="D941" i="33" s="1"/>
  <c r="A941" i="33" s="1"/>
  <c r="G535" i="19"/>
  <c r="D343" i="33"/>
  <c r="A343" i="33" s="1"/>
  <c r="A90" i="20"/>
  <c r="G209" i="20"/>
  <c r="H209" i="20"/>
  <c r="A209" i="20"/>
  <c r="E342" i="20"/>
  <c r="G470" i="19"/>
  <c r="E36" i="22"/>
  <c r="H36" i="22" s="1"/>
  <c r="G156" i="19"/>
  <c r="H156" i="19"/>
  <c r="G192" i="20"/>
  <c r="D549" i="33"/>
  <c r="A549" i="33" s="1"/>
  <c r="G737" i="19"/>
  <c r="H737" i="19"/>
  <c r="A737" i="19"/>
  <c r="A271" i="20"/>
  <c r="G318" i="19"/>
  <c r="G399" i="19"/>
  <c r="H781" i="19"/>
  <c r="A655" i="19"/>
  <c r="D570" i="33"/>
  <c r="A570" i="33" s="1"/>
  <c r="A203" i="20"/>
  <c r="H878" i="19"/>
  <c r="A878" i="19"/>
  <c r="G878" i="19"/>
  <c r="E10" i="22"/>
  <c r="E13" i="20"/>
  <c r="A781" i="19"/>
  <c r="G271" i="20"/>
  <c r="H363" i="19"/>
  <c r="G28" i="19"/>
  <c r="D1380" i="33"/>
  <c r="A1380" i="33" s="1"/>
  <c r="D1191" i="33"/>
  <c r="A1191" i="33" s="1"/>
  <c r="G553" i="20"/>
  <c r="G549" i="20"/>
  <c r="E15" i="31"/>
  <c r="A777" i="19"/>
  <c r="G777" i="19"/>
  <c r="H777" i="19"/>
  <c r="A930" i="19"/>
  <c r="G930" i="19"/>
  <c r="H930" i="19"/>
  <c r="E22" i="20"/>
  <c r="E19" i="21"/>
  <c r="A22" i="32"/>
  <c r="A175" i="19"/>
  <c r="G7" i="19"/>
  <c r="G235" i="20"/>
  <c r="E11" i="20"/>
  <c r="D50" i="33" s="1"/>
  <c r="A50" i="33" s="1"/>
  <c r="D568" i="33"/>
  <c r="A568" i="33" s="1"/>
  <c r="D126" i="33"/>
  <c r="A126" i="33" s="1"/>
  <c r="H100" i="20"/>
  <c r="D826" i="33"/>
  <c r="A826" i="33" s="1"/>
  <c r="H135" i="21"/>
  <c r="D878" i="33"/>
  <c r="A878" i="33" s="1"/>
  <c r="A869" i="19"/>
  <c r="G459" i="19"/>
  <c r="A501" i="19"/>
  <c r="H427" i="19"/>
  <c r="G731" i="19"/>
  <c r="G733" i="19"/>
  <c r="P904" i="15" a="1"/>
  <c r="P904" i="15" s="1"/>
  <c r="P867" i="15" a="1"/>
  <c r="P867" i="15" s="1"/>
  <c r="P864" i="15" a="1"/>
  <c r="P864" i="15" s="1"/>
  <c r="G19" i="28"/>
  <c r="A19" i="28"/>
  <c r="H19" i="28"/>
  <c r="G805" i="19"/>
  <c r="A805" i="19"/>
  <c r="H805" i="19"/>
  <c r="A331" i="20"/>
  <c r="H459" i="20"/>
  <c r="G446" i="20"/>
  <c r="A435" i="20"/>
  <c r="A246" i="20"/>
  <c r="A376" i="20"/>
  <c r="H295" i="20"/>
  <c r="A328" i="20"/>
  <c r="A446" i="20"/>
  <c r="D525" i="33"/>
  <c r="A525" i="33" s="1"/>
  <c r="G260" i="20"/>
  <c r="D682" i="33"/>
  <c r="A682" i="33" s="1"/>
  <c r="H133" i="20"/>
  <c r="G397" i="20"/>
  <c r="D794" i="33"/>
  <c r="A794" i="33" s="1"/>
  <c r="D943" i="33"/>
  <c r="A943" i="33" s="1"/>
  <c r="G869" i="19"/>
  <c r="A580" i="19"/>
  <c r="A378" i="19"/>
  <c r="A469" i="19"/>
  <c r="H535" i="19"/>
  <c r="H466" i="19"/>
  <c r="H298" i="19"/>
  <c r="G501" i="19"/>
  <c r="H158" i="19"/>
  <c r="G260" i="19"/>
  <c r="A731" i="19"/>
  <c r="H40" i="19"/>
  <c r="H733" i="19"/>
  <c r="H115" i="32"/>
  <c r="P907" i="15" a="1"/>
  <c r="P907" i="15" s="1"/>
  <c r="P880" i="15" a="1"/>
  <c r="P880" i="15" s="1"/>
  <c r="P870" i="15" a="1"/>
  <c r="P870" i="15" s="1"/>
  <c r="H10" i="28"/>
  <c r="A10" i="28"/>
  <c r="G10" i="28"/>
  <c r="A157" i="19"/>
  <c r="H157" i="19"/>
  <c r="G157" i="19"/>
  <c r="G349" i="20"/>
  <c r="G786" i="19"/>
  <c r="P871" i="15" a="1"/>
  <c r="P871" i="15" s="1"/>
  <c r="P899" i="15" a="1"/>
  <c r="P899" i="15" s="1"/>
  <c r="P906" i="15" a="1"/>
  <c r="P906" i="15" s="1"/>
  <c r="G147" i="19"/>
  <c r="A147" i="19"/>
  <c r="H147" i="19"/>
  <c r="A131" i="20"/>
  <c r="A584" i="19"/>
  <c r="G378" i="19"/>
  <c r="G440" i="19"/>
  <c r="A307" i="19"/>
  <c r="A546" i="19"/>
  <c r="A868" i="19"/>
  <c r="H32" i="19"/>
  <c r="A28" i="19"/>
  <c r="G9" i="19"/>
  <c r="H645" i="19"/>
  <c r="A591" i="19"/>
  <c r="H97" i="23"/>
  <c r="H27" i="20"/>
  <c r="P869" i="15" a="1"/>
  <c r="P869" i="15" s="1"/>
  <c r="P892" i="15" a="1"/>
  <c r="P892" i="15" s="1"/>
  <c r="P866" i="15" a="1"/>
  <c r="P866" i="15" s="1"/>
  <c r="G13" i="28"/>
  <c r="A13" i="28"/>
  <c r="H13" i="28"/>
  <c r="G146" i="19"/>
  <c r="A146" i="19"/>
  <c r="H146" i="19"/>
  <c r="G831" i="19"/>
  <c r="H831" i="19"/>
  <c r="A831" i="19"/>
  <c r="H298" i="20"/>
  <c r="D788" i="33"/>
  <c r="A788" i="33" s="1"/>
  <c r="G297" i="19"/>
  <c r="D247" i="33"/>
  <c r="A247" i="33" s="1"/>
  <c r="H349" i="20"/>
  <c r="D727" i="33"/>
  <c r="A727" i="33" s="1"/>
  <c r="H786" i="19"/>
  <c r="G887" i="19"/>
  <c r="G477" i="19"/>
  <c r="A374" i="19"/>
  <c r="A786" i="19"/>
  <c r="G246" i="20"/>
  <c r="A119" i="21"/>
  <c r="G131" i="20"/>
  <c r="H446" i="20"/>
  <c r="H114" i="20"/>
  <c r="H378" i="19"/>
  <c r="H131" i="20"/>
  <c r="G299" i="20"/>
  <c r="A32" i="19"/>
  <c r="P873" i="15" a="1"/>
  <c r="P873" i="15" s="1"/>
  <c r="P891" i="15" a="1"/>
  <c r="P891" i="15" s="1"/>
  <c r="P898" i="15" a="1"/>
  <c r="P898" i="15" s="1"/>
  <c r="G131" i="19"/>
  <c r="A131" i="19"/>
  <c r="H131" i="19"/>
  <c r="A258" i="19"/>
  <c r="P884" i="15" a="1"/>
  <c r="P884" i="15" s="1"/>
  <c r="P872" i="15" a="1"/>
  <c r="P872" i="15" s="1"/>
  <c r="P882" i="15" a="1"/>
  <c r="P882" i="15" s="1"/>
  <c r="H125" i="19"/>
  <c r="A125" i="19"/>
  <c r="G125" i="19"/>
  <c r="P868" i="15" a="1"/>
  <c r="P868" i="15" s="1"/>
  <c r="P887" i="15" a="1"/>
  <c r="P887" i="15" s="1"/>
  <c r="P878" i="15" a="1"/>
  <c r="P878" i="15" s="1"/>
  <c r="H123" i="19"/>
  <c r="A123" i="19"/>
  <c r="G123" i="19"/>
  <c r="P876" i="15" a="1"/>
  <c r="P876" i="15" s="1"/>
  <c r="P900" i="15" a="1"/>
  <c r="P900" i="15" s="1"/>
  <c r="P877" i="15" a="1"/>
  <c r="P877" i="15" s="1"/>
  <c r="A86" i="19"/>
  <c r="H86" i="19"/>
  <c r="G86" i="19"/>
  <c r="A297" i="19"/>
  <c r="P883" i="15" a="1"/>
  <c r="P883" i="15" s="1"/>
  <c r="P881" i="15" a="1"/>
  <c r="P881" i="15" s="1"/>
  <c r="H70" i="19"/>
  <c r="A70" i="19"/>
  <c r="G70" i="19"/>
  <c r="P896" i="15" a="1"/>
  <c r="P896" i="15" s="1"/>
  <c r="P886" i="15" a="1"/>
  <c r="P886" i="15" s="1"/>
  <c r="H14" i="28"/>
  <c r="A14" i="28"/>
  <c r="G14" i="28"/>
  <c r="G873" i="19"/>
  <c r="A873" i="19"/>
  <c r="H873" i="19"/>
  <c r="G250" i="20"/>
  <c r="P893" i="15" a="1"/>
  <c r="P893" i="15" s="1"/>
  <c r="P885" i="15" a="1"/>
  <c r="P885" i="15" s="1"/>
  <c r="H846" i="19"/>
  <c r="G846" i="19"/>
  <c r="A846" i="19"/>
  <c r="G851" i="19"/>
  <c r="H851" i="19"/>
  <c r="A851" i="19"/>
  <c r="D630" i="33"/>
  <c r="A630" i="33" s="1"/>
  <c r="P113" i="15" a="1"/>
  <c r="P113" i="15" s="1"/>
  <c r="P879" i="15" a="1"/>
  <c r="P879" i="15" s="1"/>
  <c r="P865" i="15" a="1"/>
  <c r="P865" i="15" s="1"/>
  <c r="P905" i="15" a="1"/>
  <c r="P905" i="15" s="1"/>
  <c r="P890" i="15" a="1"/>
  <c r="P890" i="15" s="1"/>
  <c r="P895" i="15" a="1"/>
  <c r="P895" i="15" s="1"/>
  <c r="H52" i="28"/>
  <c r="G52" i="28"/>
  <c r="A52" i="28"/>
  <c r="P875" i="15" a="1"/>
  <c r="P875" i="15" s="1"/>
  <c r="P901" i="15" a="1"/>
  <c r="P901" i="15" s="1"/>
  <c r="P889" i="15" a="1"/>
  <c r="P889" i="15" s="1"/>
  <c r="G12" i="28"/>
  <c r="H12" i="28"/>
  <c r="A12" i="28"/>
  <c r="G177" i="20"/>
  <c r="G60" i="22"/>
  <c r="H431" i="19"/>
  <c r="A459" i="19"/>
  <c r="A363" i="19"/>
  <c r="G725" i="19"/>
  <c r="H71" i="19"/>
  <c r="A916" i="19"/>
  <c r="A722" i="19"/>
  <c r="P897" i="15" a="1"/>
  <c r="P897" i="15" s="1"/>
  <c r="P903" i="15" a="1"/>
  <c r="P903" i="15" s="1"/>
  <c r="P894" i="15" a="1"/>
  <c r="P894" i="15" s="1"/>
  <c r="H782" i="19"/>
  <c r="G782" i="19"/>
  <c r="A782" i="19"/>
  <c r="G841" i="19"/>
  <c r="H841" i="19"/>
  <c r="A841" i="19"/>
  <c r="G137" i="20"/>
  <c r="G81" i="21"/>
  <c r="A67" i="20"/>
  <c r="G168" i="20"/>
  <c r="G313" i="20"/>
  <c r="G442" i="20"/>
  <c r="A413" i="20"/>
  <c r="D524" i="33"/>
  <c r="A524" i="33" s="1"/>
  <c r="G435" i="20"/>
  <c r="D1118" i="33"/>
  <c r="A1118" i="33" s="1"/>
  <c r="H177" i="20"/>
  <c r="D921" i="33"/>
  <c r="A921" i="33" s="1"/>
  <c r="G854" i="19"/>
  <c r="H459" i="19"/>
  <c r="G363" i="19"/>
  <c r="A321" i="19"/>
  <c r="A441" i="19"/>
  <c r="H202" i="19"/>
  <c r="A71" i="19"/>
  <c r="H731" i="19"/>
  <c r="G916" i="19"/>
  <c r="A156" i="19"/>
  <c r="A280" i="19"/>
  <c r="G243" i="19"/>
  <c r="A687" i="19"/>
  <c r="D615" i="33"/>
  <c r="A615" i="33" s="1"/>
  <c r="G93" i="32"/>
  <c r="D1396" i="33"/>
  <c r="A1396" i="33" s="1"/>
  <c r="P874" i="15" a="1"/>
  <c r="P874" i="15" s="1"/>
  <c r="P888" i="15" a="1"/>
  <c r="P888" i="15" s="1"/>
  <c r="A746" i="19"/>
  <c r="H746" i="19"/>
  <c r="G746" i="19"/>
  <c r="E114" i="21"/>
  <c r="D1383" i="33" s="1"/>
  <c r="A1383" i="33" s="1"/>
  <c r="H119" i="21"/>
  <c r="G328" i="20"/>
  <c r="H272" i="19"/>
  <c r="A882" i="19"/>
  <c r="D736" i="33"/>
  <c r="A736" i="33" s="1"/>
  <c r="H226" i="20"/>
  <c r="H52" i="20"/>
  <c r="D529" i="33"/>
  <c r="A529" i="33" s="1"/>
  <c r="D376" i="33"/>
  <c r="A376" i="33" s="1"/>
  <c r="A496" i="19"/>
  <c r="A876" i="19"/>
  <c r="G907" i="19"/>
  <c r="A83" i="19"/>
  <c r="H180" i="19"/>
  <c r="A126" i="19"/>
  <c r="G199" i="20"/>
  <c r="G194" i="20"/>
  <c r="A900" i="19"/>
  <c r="E182" i="21"/>
  <c r="G228" i="20"/>
  <c r="H13" i="21"/>
  <c r="H569" i="20"/>
  <c r="A13" i="21"/>
  <c r="G514" i="19"/>
  <c r="H19" i="19"/>
  <c r="G13" i="21"/>
  <c r="A783" i="19"/>
  <c r="H514" i="19"/>
  <c r="H441" i="19"/>
  <c r="G19" i="19"/>
  <c r="A255" i="20"/>
  <c r="G783" i="19"/>
  <c r="A514" i="19"/>
  <c r="G61" i="20"/>
  <c r="A360" i="19"/>
  <c r="A61" i="19"/>
  <c r="H333" i="19"/>
  <c r="A322" i="19"/>
  <c r="H501" i="19"/>
  <c r="H698" i="19"/>
  <c r="A26" i="19"/>
  <c r="A727" i="19"/>
  <c r="G855" i="19"/>
  <c r="A72" i="19"/>
  <c r="H201" i="19"/>
  <c r="G767" i="19"/>
  <c r="H28" i="19"/>
  <c r="H628" i="19"/>
  <c r="H164" i="20"/>
  <c r="E96" i="21"/>
  <c r="A96" i="21" s="1"/>
  <c r="E14" i="20"/>
  <c r="D67" i="33" s="1"/>
  <c r="A67" i="33" s="1"/>
  <c r="G460" i="20"/>
  <c r="H453" i="20"/>
  <c r="H316" i="20"/>
  <c r="G496" i="19"/>
  <c r="H329" i="19"/>
  <c r="A356" i="19"/>
  <c r="H577" i="19"/>
  <c r="G71" i="19"/>
  <c r="G759" i="19"/>
  <c r="A17" i="19"/>
  <c r="A658" i="19"/>
  <c r="A924" i="19"/>
  <c r="E11" i="22"/>
  <c r="A11" i="22" s="1"/>
  <c r="A43" i="20"/>
  <c r="D743" i="33"/>
  <c r="A743" i="33" s="1"/>
  <c r="H605" i="20"/>
  <c r="H91" i="23"/>
  <c r="G605" i="20"/>
  <c r="D504" i="33"/>
  <c r="A504" i="33" s="1"/>
  <c r="H282" i="20"/>
  <c r="D936" i="33"/>
  <c r="A936" i="33" s="1"/>
  <c r="G94" i="20"/>
  <c r="G315" i="20"/>
  <c r="D694" i="33"/>
  <c r="A694" i="33" s="1"/>
  <c r="H169" i="20"/>
  <c r="G86" i="20"/>
  <c r="A282" i="20"/>
  <c r="G405" i="20"/>
  <c r="D744" i="33"/>
  <c r="A744" i="33" s="1"/>
  <c r="A8" i="22"/>
  <c r="D558" i="33"/>
  <c r="A558" i="33" s="1"/>
  <c r="G306" i="20"/>
  <c r="A169" i="20"/>
  <c r="A86" i="20"/>
  <c r="D745" i="33"/>
  <c r="A745" i="33" s="1"/>
  <c r="H8" i="22"/>
  <c r="G8" i="22"/>
  <c r="D653" i="33"/>
  <c r="A653" i="33" s="1"/>
  <c r="H246" i="20"/>
  <c r="D1018" i="33"/>
  <c r="A1018" i="33" s="1"/>
  <c r="G90" i="20"/>
  <c r="A260" i="20"/>
  <c r="H23" i="22"/>
  <c r="A2" i="22"/>
  <c r="D930" i="33"/>
  <c r="A930" i="33" s="1"/>
  <c r="G436" i="20"/>
  <c r="D1385" i="33"/>
  <c r="A1385" i="33" s="1"/>
  <c r="A569" i="19"/>
  <c r="A11" i="19"/>
  <c r="H909" i="19"/>
  <c r="G684" i="19"/>
  <c r="A9" i="19"/>
  <c r="G37" i="21"/>
  <c r="G363" i="20"/>
  <c r="G270" i="20"/>
  <c r="H363" i="20"/>
  <c r="D898" i="33"/>
  <c r="A898" i="33" s="1"/>
  <c r="A204" i="20"/>
  <c r="A459" i="20"/>
  <c r="H250" i="20"/>
  <c r="A76" i="32"/>
  <c r="G227" i="19"/>
  <c r="A332" i="19"/>
  <c r="G374" i="19"/>
  <c r="G202" i="19"/>
  <c r="H140" i="19"/>
  <c r="A81" i="19"/>
  <c r="A207" i="19"/>
  <c r="E9" i="21"/>
  <c r="D44" i="33" s="1"/>
  <c r="A44" i="33" s="1"/>
  <c r="A121" i="19"/>
  <c r="G542" i="19"/>
  <c r="H730" i="19"/>
  <c r="A225" i="20"/>
  <c r="G459" i="20"/>
  <c r="H54" i="21"/>
  <c r="G8" i="20"/>
  <c r="A250" i="20"/>
  <c r="A223" i="20"/>
  <c r="G81" i="19"/>
  <c r="A414" i="20"/>
  <c r="G225" i="20"/>
  <c r="G54" i="21"/>
  <c r="A8" i="20"/>
  <c r="D381" i="33"/>
  <c r="A381" i="33" s="1"/>
  <c r="G888" i="19"/>
  <c r="D955" i="33"/>
  <c r="A955" i="33" s="1"/>
  <c r="H364" i="20"/>
  <c r="H452" i="20"/>
  <c r="D384" i="33"/>
  <c r="A384" i="33" s="1"/>
  <c r="H8" i="20"/>
  <c r="G311" i="20"/>
  <c r="G109" i="20"/>
  <c r="G402" i="20"/>
  <c r="G797" i="19"/>
  <c r="H542" i="19"/>
  <c r="A177" i="19"/>
  <c r="A680" i="19"/>
  <c r="A243" i="19"/>
  <c r="D1427" i="33"/>
  <c r="A1427" i="33" s="1"/>
  <c r="A115" i="20"/>
  <c r="E32" i="21"/>
  <c r="H32" i="21" s="1"/>
  <c r="H115" i="20"/>
  <c r="A249" i="20"/>
  <c r="G856" i="19"/>
  <c r="H377" i="19"/>
  <c r="G103" i="32"/>
  <c r="A53" i="23"/>
  <c r="G400" i="19"/>
  <c r="G377" i="19"/>
  <c r="G550" i="20"/>
  <c r="D1104" i="33"/>
  <c r="A1104" i="33" s="1"/>
  <c r="A103" i="32"/>
  <c r="H541" i="20"/>
  <c r="D392" i="33"/>
  <c r="A392" i="33" s="1"/>
  <c r="D999" i="33"/>
  <c r="A999" i="33" s="1"/>
  <c r="E21" i="31"/>
  <c r="I21" i="31" s="1"/>
  <c r="D1351" i="33"/>
  <c r="A1351" i="33" s="1"/>
  <c r="A569" i="20"/>
  <c r="D121" i="33"/>
  <c r="A121" i="33" s="1"/>
  <c r="E15" i="22"/>
  <c r="G15" i="22" s="1"/>
  <c r="E652" i="20"/>
  <c r="G652" i="20" s="1"/>
  <c r="H599" i="20"/>
  <c r="A434" i="20"/>
  <c r="H466" i="20"/>
  <c r="D203" i="33"/>
  <c r="A203" i="33" s="1"/>
  <c r="H388" i="19"/>
  <c r="G435" i="19"/>
  <c r="H626" i="19"/>
  <c r="G245" i="19"/>
  <c r="H592" i="19"/>
  <c r="H25" i="32"/>
  <c r="H12" i="22"/>
  <c r="H552" i="20"/>
  <c r="E604" i="20"/>
  <c r="A604" i="20" s="1"/>
  <c r="H109" i="20"/>
  <c r="H25" i="22"/>
  <c r="A435" i="19"/>
  <c r="G654" i="19"/>
  <c r="H434" i="20"/>
  <c r="A25" i="22"/>
  <c r="D1179" i="33"/>
  <c r="A1179" i="33" s="1"/>
  <c r="A388" i="19"/>
  <c r="H435" i="19"/>
  <c r="G625" i="19"/>
  <c r="G46" i="32"/>
  <c r="A552" i="20"/>
  <c r="A464" i="20"/>
  <c r="G388" i="19"/>
  <c r="G384" i="19"/>
  <c r="A926" i="19"/>
  <c r="D385" i="33"/>
  <c r="A385" i="33" s="1"/>
  <c r="G25" i="32"/>
  <c r="G464" i="20"/>
  <c r="A315" i="20"/>
  <c r="G926" i="19"/>
  <c r="G546" i="19"/>
  <c r="G656" i="19"/>
  <c r="G254" i="20"/>
  <c r="H464" i="20"/>
  <c r="H315" i="20"/>
  <c r="H272" i="20"/>
  <c r="G370" i="20"/>
  <c r="H451" i="20"/>
  <c r="G466" i="19"/>
  <c r="A579" i="19"/>
  <c r="H271" i="19"/>
  <c r="A889" i="19"/>
  <c r="A316" i="19"/>
  <c r="A656" i="19"/>
  <c r="A408" i="19"/>
  <c r="D348" i="33"/>
  <c r="A348" i="33" s="1"/>
  <c r="A254" i="20"/>
  <c r="D1056" i="33"/>
  <c r="A1056" i="33" s="1"/>
  <c r="D691" i="33"/>
  <c r="A691" i="33" s="1"/>
  <c r="D1293" i="33"/>
  <c r="A1293" i="33" s="1"/>
  <c r="H524" i="19"/>
  <c r="H579" i="19"/>
  <c r="H705" i="19"/>
  <c r="G271" i="19"/>
  <c r="H165" i="19"/>
  <c r="H172" i="19"/>
  <c r="G530" i="19"/>
  <c r="H408" i="19"/>
  <c r="A102" i="19"/>
  <c r="D222" i="33"/>
  <c r="A222" i="33" s="1"/>
  <c r="H613" i="20"/>
  <c r="G613" i="20"/>
  <c r="A376" i="19"/>
  <c r="G322" i="20"/>
  <c r="A613" i="20"/>
  <c r="A61" i="20"/>
  <c r="H61" i="20"/>
  <c r="A427" i="19"/>
  <c r="H876" i="19"/>
  <c r="D1113" i="33"/>
  <c r="A1113" i="33" s="1"/>
  <c r="H557" i="19"/>
  <c r="G876" i="19"/>
  <c r="H587" i="19"/>
  <c r="G348" i="19"/>
  <c r="G738" i="19"/>
  <c r="G12" i="19"/>
  <c r="G882" i="19"/>
  <c r="H36" i="32"/>
  <c r="D342" i="33"/>
  <c r="A342" i="33" s="1"/>
  <c r="G109" i="21"/>
  <c r="H553" i="19"/>
  <c r="D755" i="33"/>
  <c r="A755" i="33" s="1"/>
  <c r="A36" i="20"/>
  <c r="E10" i="20"/>
  <c r="H10" i="20" s="1"/>
  <c r="G107" i="19"/>
  <c r="D1247" i="33"/>
  <c r="A1247" i="33" s="1"/>
  <c r="A449" i="20"/>
  <c r="A575" i="20"/>
  <c r="H368" i="20"/>
  <c r="G218" i="20"/>
  <c r="A772" i="19"/>
  <c r="H309" i="19"/>
  <c r="H556" i="19"/>
  <c r="G102" i="19"/>
  <c r="A354" i="19"/>
  <c r="H258" i="19"/>
  <c r="H95" i="19"/>
  <c r="G909" i="19"/>
  <c r="H704" i="19"/>
  <c r="A887" i="19"/>
  <c r="D237" i="33"/>
  <c r="A237" i="33" s="1"/>
  <c r="G195" i="20"/>
  <c r="D246" i="33"/>
  <c r="A246" i="33" s="1"/>
  <c r="D873" i="33"/>
  <c r="A873" i="33" s="1"/>
  <c r="H236" i="20"/>
  <c r="A309" i="19"/>
  <c r="H102" i="19"/>
  <c r="H532" i="19"/>
  <c r="G354" i="19"/>
  <c r="G258" i="19"/>
  <c r="A704" i="19"/>
  <c r="G273" i="19"/>
  <c r="H94" i="20"/>
  <c r="H293" i="20"/>
  <c r="G376" i="20"/>
  <c r="G15" i="20"/>
  <c r="A287" i="20"/>
  <c r="D1032" i="33"/>
  <c r="A1032" i="33" s="1"/>
  <c r="G508" i="20"/>
  <c r="A229" i="19"/>
  <c r="A99" i="19"/>
  <c r="H442" i="20"/>
  <c r="D235" i="33"/>
  <c r="A235" i="33" s="1"/>
  <c r="G416" i="20"/>
  <c r="H540" i="19"/>
  <c r="A451" i="20"/>
  <c r="A517" i="19"/>
  <c r="G355" i="19"/>
  <c r="H552" i="19"/>
  <c r="A535" i="19"/>
  <c r="A587" i="19"/>
  <c r="A415" i="19"/>
  <c r="H376" i="19"/>
  <c r="G175" i="19"/>
  <c r="G83" i="19"/>
  <c r="A626" i="19"/>
  <c r="H237" i="19"/>
  <c r="A273" i="19"/>
  <c r="A259" i="19"/>
  <c r="H594" i="19"/>
  <c r="H127" i="19"/>
  <c r="G660" i="19"/>
  <c r="D1028" i="33"/>
  <c r="A1028" i="33" s="1"/>
  <c r="D401" i="33"/>
  <c r="A401" i="33" s="1"/>
  <c r="G415" i="20"/>
  <c r="H145" i="20"/>
  <c r="A60" i="20"/>
  <c r="H351" i="19"/>
  <c r="G415" i="19"/>
  <c r="G867" i="19"/>
  <c r="H220" i="20"/>
  <c r="A415" i="20"/>
  <c r="H81" i="21"/>
  <c r="H86" i="20"/>
  <c r="G282" i="20"/>
  <c r="G145" i="20"/>
  <c r="H60" i="20"/>
  <c r="D708" i="33"/>
  <c r="A708" i="33" s="1"/>
  <c r="G133" i="20"/>
  <c r="D1163" i="33"/>
  <c r="A1163" i="33" s="1"/>
  <c r="D603" i="33"/>
  <c r="A603" i="33" s="1"/>
  <c r="D76" i="33"/>
  <c r="A76" i="33" s="1"/>
  <c r="A65" i="28"/>
  <c r="G717" i="19"/>
  <c r="A399" i="19"/>
  <c r="H353" i="19"/>
  <c r="H564" i="19"/>
  <c r="G562" i="19"/>
  <c r="H512" i="19"/>
  <c r="A837" i="19"/>
  <c r="G408" i="19"/>
  <c r="G592" i="19"/>
  <c r="H173" i="19"/>
  <c r="H436" i="20"/>
  <c r="G71" i="32"/>
  <c r="G599" i="20"/>
  <c r="A289" i="20"/>
  <c r="G62" i="28"/>
  <c r="A171" i="20"/>
  <c r="G453" i="20"/>
  <c r="A38" i="21"/>
  <c r="G51" i="23"/>
  <c r="A599" i="20"/>
  <c r="H415" i="20"/>
  <c r="A581" i="19"/>
  <c r="A7" i="19"/>
  <c r="D754" i="33"/>
  <c r="A754" i="33" s="1"/>
  <c r="H62" i="28"/>
  <c r="G37" i="32"/>
  <c r="A37" i="21"/>
  <c r="A357" i="19"/>
  <c r="G364" i="19"/>
  <c r="G537" i="19"/>
  <c r="H355" i="19"/>
  <c r="G814" i="19"/>
  <c r="H372" i="19"/>
  <c r="H837" i="19"/>
  <c r="G681" i="19"/>
  <c r="G889" i="19"/>
  <c r="A206" i="19"/>
  <c r="A622" i="19"/>
  <c r="A71" i="32"/>
  <c r="D714" i="33"/>
  <c r="A714" i="33" s="1"/>
  <c r="A420" i="19"/>
  <c r="G80" i="21"/>
  <c r="D1196" i="33"/>
  <c r="A1196" i="33" s="1"/>
  <c r="D1035" i="33"/>
  <c r="A1035" i="33" s="1"/>
  <c r="H255" i="20"/>
  <c r="H376" i="20"/>
  <c r="A139" i="21"/>
  <c r="G169" i="20"/>
  <c r="H328" i="20"/>
  <c r="G52" i="20"/>
  <c r="D120" i="33"/>
  <c r="A120" i="33" s="1"/>
  <c r="H582" i="19"/>
  <c r="G410" i="19"/>
  <c r="A398" i="19"/>
  <c r="A328" i="19"/>
  <c r="A588" i="19"/>
  <c r="G277" i="19"/>
  <c r="A36" i="19"/>
  <c r="G736" i="19"/>
  <c r="H243" i="19"/>
  <c r="H218" i="19"/>
  <c r="A537" i="20"/>
  <c r="D982" i="33"/>
  <c r="A982" i="33" s="1"/>
  <c r="H251" i="20"/>
  <c r="A384" i="20"/>
  <c r="A114" i="20"/>
  <c r="A476" i="19"/>
  <c r="A295" i="19"/>
  <c r="H325" i="19"/>
  <c r="G570" i="19"/>
  <c r="G512" i="19"/>
  <c r="A507" i="19"/>
  <c r="H27" i="19"/>
  <c r="A456" i="19"/>
  <c r="A118" i="19"/>
  <c r="G58" i="19"/>
  <c r="H240" i="19"/>
  <c r="H900" i="19"/>
  <c r="D616" i="33"/>
  <c r="A616" i="33" s="1"/>
  <c r="D954" i="33"/>
  <c r="A954" i="33" s="1"/>
  <c r="D565" i="33"/>
  <c r="A565" i="33" s="1"/>
  <c r="E108" i="21"/>
  <c r="G108" i="21" s="1"/>
  <c r="E129" i="21"/>
  <c r="G129" i="21" s="1"/>
  <c r="G325" i="19"/>
  <c r="A707" i="19"/>
  <c r="H33" i="19"/>
  <c r="G900" i="19"/>
  <c r="H435" i="20"/>
  <c r="D1139" i="33"/>
  <c r="A1139" i="33" s="1"/>
  <c r="H500" i="20"/>
  <c r="A311" i="20"/>
  <c r="A270" i="20"/>
  <c r="H323" i="19"/>
  <c r="G552" i="19"/>
  <c r="G424" i="19"/>
  <c r="G379" i="19"/>
  <c r="A540" i="19"/>
  <c r="A439" i="19"/>
  <c r="G491" i="19"/>
  <c r="G839" i="19"/>
  <c r="H707" i="19"/>
  <c r="G16" i="19"/>
  <c r="G708" i="19"/>
  <c r="H210" i="19"/>
  <c r="H648" i="19"/>
  <c r="G628" i="19"/>
  <c r="G599" i="19"/>
  <c r="D1228" i="33"/>
  <c r="A1228" i="33" s="1"/>
  <c r="D1117" i="33"/>
  <c r="A1117" i="33" s="1"/>
  <c r="H270" i="20"/>
  <c r="D645" i="33"/>
  <c r="A645" i="33" s="1"/>
  <c r="H533" i="19"/>
  <c r="H346" i="19"/>
  <c r="G696" i="19"/>
  <c r="G574" i="19"/>
  <c r="A543" i="19"/>
  <c r="G439" i="19"/>
  <c r="H247" i="19"/>
  <c r="A708" i="19"/>
  <c r="H636" i="19"/>
  <c r="A383" i="19"/>
  <c r="H268" i="19"/>
  <c r="G210" i="19"/>
  <c r="A648" i="19"/>
  <c r="A599" i="19"/>
  <c r="D501" i="33"/>
  <c r="A501" i="33" s="1"/>
  <c r="D500" i="33"/>
  <c r="A500" i="33" s="1"/>
  <c r="D735" i="33"/>
  <c r="A735" i="33" s="1"/>
  <c r="D571" i="33"/>
  <c r="A571" i="33" s="1"/>
  <c r="E78" i="20"/>
  <c r="D291" i="33" s="1"/>
  <c r="A291" i="33" s="1"/>
  <c r="D760" i="33"/>
  <c r="A760" i="33" s="1"/>
  <c r="D956" i="33"/>
  <c r="A956" i="33" s="1"/>
  <c r="G726" i="19"/>
  <c r="H16" i="19"/>
  <c r="G790" i="19"/>
  <c r="H599" i="19"/>
  <c r="A471" i="20"/>
  <c r="G430" i="20"/>
  <c r="H63" i="20"/>
  <c r="A306" i="20"/>
  <c r="A197" i="20"/>
  <c r="A508" i="20"/>
  <c r="A500" i="20"/>
  <c r="D1009" i="33"/>
  <c r="A1009" i="33" s="1"/>
  <c r="H311" i="20"/>
  <c r="A248" i="20"/>
  <c r="H47" i="22"/>
  <c r="A27" i="21"/>
  <c r="H306" i="20"/>
  <c r="G197" i="20"/>
  <c r="G500" i="20"/>
  <c r="A441" i="20"/>
  <c r="D614" i="33"/>
  <c r="A614" i="33" s="1"/>
  <c r="D452" i="33"/>
  <c r="A452" i="33" s="1"/>
  <c r="D681" i="33"/>
  <c r="A681" i="33" s="1"/>
  <c r="H471" i="20"/>
  <c r="H496" i="20"/>
  <c r="D963" i="33"/>
  <c r="A963" i="33" s="1"/>
  <c r="A443" i="19"/>
  <c r="A533" i="19"/>
  <c r="G346" i="19"/>
  <c r="H504" i="19"/>
  <c r="H696" i="19"/>
  <c r="H574" i="19"/>
  <c r="H543" i="19"/>
  <c r="H439" i="19"/>
  <c r="G247" i="19"/>
  <c r="G636" i="19"/>
  <c r="H242" i="19"/>
  <c r="G383" i="19"/>
  <c r="G268" i="19"/>
  <c r="E32" i="22"/>
  <c r="G32" i="22" s="1"/>
  <c r="D974" i="33"/>
  <c r="A974" i="33" s="1"/>
  <c r="D1034" i="33"/>
  <c r="A1034" i="33" s="1"/>
  <c r="A496" i="20"/>
  <c r="H563" i="19"/>
  <c r="H186" i="19"/>
  <c r="H338" i="20"/>
  <c r="A104" i="20"/>
  <c r="D370" i="33"/>
  <c r="A370" i="33" s="1"/>
  <c r="G44" i="28"/>
  <c r="G70" i="28"/>
  <c r="A44" i="28"/>
  <c r="H70" i="28"/>
  <c r="G537" i="20"/>
  <c r="G336" i="20"/>
  <c r="A64" i="32"/>
  <c r="G329" i="19"/>
  <c r="H665" i="19"/>
  <c r="D1092" i="33"/>
  <c r="A1092" i="33" s="1"/>
  <c r="A63" i="20"/>
  <c r="G293" i="20"/>
  <c r="H292" i="20"/>
  <c r="G33" i="23"/>
  <c r="H537" i="20"/>
  <c r="A329" i="19"/>
  <c r="A665" i="19"/>
  <c r="E34" i="21"/>
  <c r="H34" i="21" s="1"/>
  <c r="G63" i="20"/>
  <c r="H195" i="20"/>
  <c r="A112" i="20"/>
  <c r="A292" i="20"/>
  <c r="H33" i="23"/>
  <c r="A405" i="19"/>
  <c r="G450" i="19"/>
  <c r="E21" i="21"/>
  <c r="H21" i="21" s="1"/>
  <c r="H248" i="20"/>
  <c r="D987" i="33"/>
  <c r="A987" i="33" s="1"/>
  <c r="A293" i="20"/>
  <c r="D1049" i="33"/>
  <c r="A1049" i="33" s="1"/>
  <c r="G434" i="20"/>
  <c r="H190" i="20"/>
  <c r="G494" i="20"/>
  <c r="G428" i="20"/>
  <c r="D1060" i="33"/>
  <c r="A1060" i="33" s="1"/>
  <c r="G347" i="19"/>
  <c r="A364" i="19"/>
  <c r="G582" i="19"/>
  <c r="G431" i="19"/>
  <c r="G504" i="19"/>
  <c r="A440" i="19"/>
  <c r="H421" i="19"/>
  <c r="H581" i="19"/>
  <c r="G398" i="19"/>
  <c r="H328" i="19"/>
  <c r="H49" i="19"/>
  <c r="H241" i="19"/>
  <c r="A247" i="19"/>
  <c r="H83" i="19"/>
  <c r="A450" i="19"/>
  <c r="A790" i="19"/>
  <c r="A40" i="19"/>
  <c r="A530" i="19"/>
  <c r="A592" i="19"/>
  <c r="G312" i="20"/>
  <c r="G179" i="20"/>
  <c r="G27" i="20"/>
  <c r="G146" i="20"/>
  <c r="H146" i="20"/>
  <c r="H824" i="19"/>
  <c r="G544" i="19"/>
  <c r="G581" i="19"/>
  <c r="E14" i="21"/>
  <c r="A14" i="21" s="1"/>
  <c r="A146" i="20"/>
  <c r="D387" i="33"/>
  <c r="A387" i="33" s="1"/>
  <c r="D775" i="33"/>
  <c r="A775" i="33" s="1"/>
  <c r="A64" i="28"/>
  <c r="G543" i="19"/>
  <c r="H374" i="19"/>
  <c r="A237" i="19"/>
  <c r="A240" i="19"/>
  <c r="G611" i="19"/>
  <c r="A236" i="20"/>
  <c r="H64" i="32"/>
  <c r="A323" i="19"/>
  <c r="H420" i="19"/>
  <c r="A839" i="19"/>
  <c r="A107" i="19"/>
  <c r="H198" i="20"/>
  <c r="G201" i="20"/>
  <c r="G286" i="20"/>
  <c r="H286" i="20"/>
  <c r="D1452" i="33"/>
  <c r="A1452" i="33" s="1"/>
  <c r="D1453" i="33"/>
  <c r="A1453" i="33" s="1"/>
  <c r="D874" i="33"/>
  <c r="A874" i="33" s="1"/>
  <c r="G374" i="20"/>
  <c r="H374" i="20"/>
  <c r="E55" i="20"/>
  <c r="H55" i="20" s="1"/>
  <c r="G87" i="19"/>
  <c r="E26" i="22"/>
  <c r="D210" i="33" s="1"/>
  <c r="A210" i="33" s="1"/>
  <c r="E297" i="20"/>
  <c r="G425" i="19"/>
  <c r="A425" i="19"/>
  <c r="E129" i="20"/>
  <c r="A256" i="19"/>
  <c r="H256" i="19"/>
  <c r="H478" i="20"/>
  <c r="D1083" i="33"/>
  <c r="A1083" i="33" s="1"/>
  <c r="E417" i="20"/>
  <c r="D961" i="33" s="1"/>
  <c r="A961" i="33" s="1"/>
  <c r="A545" i="19"/>
  <c r="E253" i="20"/>
  <c r="D640" i="33" s="1"/>
  <c r="A640" i="33" s="1"/>
  <c r="H381" i="19"/>
  <c r="E125" i="20"/>
  <c r="G253" i="19"/>
  <c r="G216" i="19"/>
  <c r="D741" i="33"/>
  <c r="A741" i="33" s="1"/>
  <c r="D739" i="33"/>
  <c r="A739" i="33" s="1"/>
  <c r="E576" i="20"/>
  <c r="H768" i="19"/>
  <c r="A26" i="32"/>
  <c r="G26" i="32"/>
  <c r="E230" i="20"/>
  <c r="A358" i="19"/>
  <c r="E355" i="20"/>
  <c r="G483" i="19"/>
  <c r="E32" i="20"/>
  <c r="A45" i="19"/>
  <c r="E140" i="20"/>
  <c r="H267" i="19"/>
  <c r="E42" i="22"/>
  <c r="G170" i="19"/>
  <c r="E62" i="22"/>
  <c r="D1435" i="33" s="1"/>
  <c r="A1435" i="33" s="1"/>
  <c r="E142" i="21"/>
  <c r="H142" i="21" s="1"/>
  <c r="H38" i="32"/>
  <c r="D252" i="33"/>
  <c r="A252" i="33" s="1"/>
  <c r="E83" i="21"/>
  <c r="H83" i="21" s="1"/>
  <c r="G712" i="19"/>
  <c r="D636" i="33"/>
  <c r="A636" i="33" s="1"/>
  <c r="G249" i="20"/>
  <c r="D677" i="33"/>
  <c r="A677" i="33" s="1"/>
  <c r="A272" i="20"/>
  <c r="E387" i="20"/>
  <c r="A515" i="19"/>
  <c r="G515" i="19"/>
  <c r="G892" i="19"/>
  <c r="E333" i="20"/>
  <c r="H461" i="19"/>
  <c r="E256" i="20"/>
  <c r="A384" i="19"/>
  <c r="E657" i="20"/>
  <c r="H281" i="19"/>
  <c r="A60" i="32"/>
  <c r="G60" i="32"/>
  <c r="D1036" i="33"/>
  <c r="A1036" i="33" s="1"/>
  <c r="D1037" i="33"/>
  <c r="A1037" i="33" s="1"/>
  <c r="H280" i="20"/>
  <c r="G280" i="20"/>
  <c r="E526" i="20"/>
  <c r="A654" i="19"/>
  <c r="G117" i="20"/>
  <c r="D396" i="33"/>
  <c r="A396" i="33" s="1"/>
  <c r="D451" i="33"/>
  <c r="A451" i="33" s="1"/>
  <c r="D450" i="33"/>
  <c r="A450" i="33" s="1"/>
  <c r="E188" i="20"/>
  <c r="H316" i="19"/>
  <c r="H498" i="20"/>
  <c r="D1121" i="33"/>
  <c r="A1121" i="33" s="1"/>
  <c r="E43" i="21"/>
  <c r="A93" i="19"/>
  <c r="H85" i="21"/>
  <c r="A85" i="21"/>
  <c r="G85" i="21"/>
  <c r="E396" i="20"/>
  <c r="A524" i="19"/>
  <c r="G227" i="20"/>
  <c r="A498" i="20"/>
  <c r="G357" i="19"/>
  <c r="G414" i="19"/>
  <c r="G403" i="19"/>
  <c r="A400" i="19"/>
  <c r="H339" i="19"/>
  <c r="A768" i="19"/>
  <c r="H191" i="19"/>
  <c r="A558" i="19"/>
  <c r="H669" i="19"/>
  <c r="D609" i="33"/>
  <c r="A609" i="33" s="1"/>
  <c r="D503" i="33"/>
  <c r="A503" i="33" s="1"/>
  <c r="D397" i="33"/>
  <c r="A397" i="33" s="1"/>
  <c r="G498" i="20"/>
  <c r="H400" i="19"/>
  <c r="G339" i="19"/>
  <c r="G768" i="19"/>
  <c r="A165" i="19"/>
  <c r="H558" i="19"/>
  <c r="A267" i="19"/>
  <c r="A377" i="19"/>
  <c r="A892" i="19"/>
  <c r="E358" i="20"/>
  <c r="A486" i="19"/>
  <c r="E127" i="21"/>
  <c r="A795" i="19"/>
  <c r="D427" i="33"/>
  <c r="A427" i="33" s="1"/>
  <c r="A132" i="20"/>
  <c r="E44" i="22"/>
  <c r="A725" i="19"/>
  <c r="D1492" i="33"/>
  <c r="A1492" i="33" s="1"/>
  <c r="D1493" i="33"/>
  <c r="A1493" i="33" s="1"/>
  <c r="A606" i="20"/>
  <c r="D1141" i="33"/>
  <c r="A1141" i="33" s="1"/>
  <c r="D1140" i="33"/>
  <c r="A1140" i="33" s="1"/>
  <c r="E217" i="20"/>
  <c r="A345" i="19"/>
  <c r="E399" i="20"/>
  <c r="H527" i="19"/>
  <c r="H89" i="21"/>
  <c r="G89" i="21"/>
  <c r="A89" i="21"/>
  <c r="E395" i="20"/>
  <c r="G523" i="19"/>
  <c r="E568" i="20"/>
  <c r="A755" i="19"/>
  <c r="A8" i="28"/>
  <c r="H8" i="28"/>
  <c r="E82" i="20"/>
  <c r="A159" i="19"/>
  <c r="E400" i="20"/>
  <c r="H528" i="19"/>
  <c r="E608" i="20"/>
  <c r="G608" i="20" s="1"/>
  <c r="G800" i="19"/>
  <c r="E68" i="21"/>
  <c r="G155" i="19"/>
  <c r="E275" i="20"/>
  <c r="D683" i="33" s="1"/>
  <c r="A683" i="33" s="1"/>
  <c r="H403" i="19"/>
  <c r="E6" i="21"/>
  <c r="H6" i="21" s="1"/>
  <c r="H17" i="19"/>
  <c r="D164" i="33"/>
  <c r="A164" i="33" s="1"/>
  <c r="D165" i="33"/>
  <c r="A165" i="33" s="1"/>
  <c r="G42" i="20"/>
  <c r="E172" i="20"/>
  <c r="H300" i="19"/>
  <c r="D740" i="33"/>
  <c r="A740" i="33" s="1"/>
  <c r="A407" i="19"/>
  <c r="H433" i="19"/>
  <c r="H694" i="19"/>
  <c r="H226" i="19"/>
  <c r="G293" i="19"/>
  <c r="H606" i="19"/>
  <c r="D1451" i="33"/>
  <c r="A1451" i="33" s="1"/>
  <c r="A322" i="20"/>
  <c r="H430" i="20"/>
  <c r="H407" i="19"/>
  <c r="H717" i="19"/>
  <c r="G433" i="19"/>
  <c r="G583" i="19"/>
  <c r="H245" i="19"/>
  <c r="G694" i="19"/>
  <c r="G226" i="19"/>
  <c r="A606" i="19"/>
  <c r="E86" i="21"/>
  <c r="A86" i="21" s="1"/>
  <c r="E269" i="20"/>
  <c r="G269" i="20" s="1"/>
  <c r="G397" i="19"/>
  <c r="H58" i="28"/>
  <c r="G58" i="28"/>
  <c r="A58" i="28"/>
  <c r="D438" i="33"/>
  <c r="A438" i="33" s="1"/>
  <c r="H138" i="20"/>
  <c r="H394" i="20"/>
  <c r="D914" i="33"/>
  <c r="A914" i="33" s="1"/>
  <c r="A593" i="20"/>
  <c r="A349" i="20"/>
  <c r="G478" i="20"/>
  <c r="H322" i="20"/>
  <c r="D436" i="33"/>
  <c r="A436" i="33" s="1"/>
  <c r="A430" i="20"/>
  <c r="H455" i="20"/>
  <c r="D574" i="33"/>
  <c r="A574" i="33" s="1"/>
  <c r="A210" i="20"/>
  <c r="H82" i="21"/>
  <c r="G20" i="23"/>
  <c r="A830" i="19"/>
  <c r="A717" i="19"/>
  <c r="A433" i="19"/>
  <c r="A338" i="19"/>
  <c r="H296" i="19"/>
  <c r="H93" i="19"/>
  <c r="A271" i="19"/>
  <c r="G626" i="19"/>
  <c r="H450" i="19"/>
  <c r="A245" i="19"/>
  <c r="H502" i="19"/>
  <c r="H45" i="19"/>
  <c r="G57" i="32"/>
  <c r="G594" i="20"/>
  <c r="G74" i="20"/>
  <c r="A528" i="20"/>
  <c r="G144" i="20"/>
  <c r="G112" i="20"/>
  <c r="D509" i="33"/>
  <c r="A509" i="33" s="1"/>
  <c r="H37" i="21"/>
  <c r="A234" i="20"/>
  <c r="G18" i="21"/>
  <c r="H872" i="19"/>
  <c r="H358" i="19"/>
  <c r="G381" i="19"/>
  <c r="H477" i="19"/>
  <c r="G868" i="19"/>
  <c r="G240" i="19"/>
  <c r="G259" i="19"/>
  <c r="A127" i="19"/>
  <c r="A541" i="20"/>
  <c r="G165" i="20"/>
  <c r="E185" i="20"/>
  <c r="H313" i="19"/>
  <c r="E116" i="20"/>
  <c r="A244" i="19"/>
  <c r="E277" i="20"/>
  <c r="H405" i="19"/>
  <c r="E92" i="21"/>
  <c r="A726" i="19"/>
  <c r="G11" i="28"/>
  <c r="H11" i="28"/>
  <c r="E237" i="20"/>
  <c r="H237" i="20" s="1"/>
  <c r="G365" i="19"/>
  <c r="D344" i="33"/>
  <c r="A344" i="33" s="1"/>
  <c r="A91" i="20"/>
  <c r="D426" i="33"/>
  <c r="A426" i="33" s="1"/>
  <c r="D497" i="33"/>
  <c r="A497" i="33" s="1"/>
  <c r="G25" i="21"/>
  <c r="A465" i="20"/>
  <c r="H111" i="20"/>
  <c r="D551" i="33"/>
  <c r="A551" i="33" s="1"/>
  <c r="D994" i="33"/>
  <c r="A994" i="33" s="1"/>
  <c r="G373" i="19"/>
  <c r="H812" i="19"/>
  <c r="A582" i="19"/>
  <c r="H584" i="19"/>
  <c r="G587" i="19"/>
  <c r="A575" i="19"/>
  <c r="A31" i="20"/>
  <c r="A145" i="20"/>
  <c r="D883" i="33"/>
  <c r="A883" i="33" s="1"/>
  <c r="D884" i="33"/>
  <c r="A884" i="33" s="1"/>
  <c r="H60" i="22"/>
  <c r="G39" i="28"/>
  <c r="G557" i="19"/>
  <c r="A430" i="19"/>
  <c r="G417" i="19"/>
  <c r="G382" i="19"/>
  <c r="G579" i="19"/>
  <c r="A498" i="19"/>
  <c r="G376" i="19"/>
  <c r="G730" i="19"/>
  <c r="G427" i="19"/>
  <c r="G648" i="19"/>
  <c r="A625" i="19"/>
  <c r="H530" i="19"/>
  <c r="G593" i="19"/>
  <c r="E17" i="22"/>
  <c r="G17" i="22" s="1"/>
  <c r="H31" i="20"/>
  <c r="H454" i="20"/>
  <c r="D1463" i="33"/>
  <c r="A1463" i="33" s="1"/>
  <c r="D931" i="33"/>
  <c r="A931" i="33" s="1"/>
  <c r="D853" i="33"/>
  <c r="A853" i="33" s="1"/>
  <c r="G552" i="20"/>
  <c r="E81" i="20"/>
  <c r="D301" i="33" s="1"/>
  <c r="A301" i="33" s="1"/>
  <c r="E100" i="21"/>
  <c r="A520" i="20"/>
  <c r="A552" i="19"/>
  <c r="G492" i="19"/>
  <c r="G556" i="19"/>
  <c r="G577" i="19"/>
  <c r="G328" i="19"/>
  <c r="H354" i="19"/>
  <c r="H348" i="19"/>
  <c r="H175" i="19"/>
  <c r="H456" i="19"/>
  <c r="H383" i="19"/>
  <c r="G52" i="19"/>
  <c r="D958" i="33"/>
  <c r="A958" i="33" s="1"/>
  <c r="D283" i="33"/>
  <c r="A283" i="33" s="1"/>
  <c r="A35" i="32"/>
  <c r="H544" i="19"/>
  <c r="H263" i="19"/>
  <c r="A11" i="21"/>
  <c r="G11" i="21"/>
  <c r="G72" i="28"/>
  <c r="A94" i="20"/>
  <c r="A558" i="20"/>
  <c r="A72" i="28"/>
  <c r="H712" i="19"/>
  <c r="H906" i="19"/>
  <c r="H35" i="32"/>
  <c r="A47" i="22"/>
  <c r="H36" i="19"/>
  <c r="A862" i="19"/>
  <c r="H44" i="32"/>
  <c r="G47" i="22"/>
  <c r="A385" i="20"/>
  <c r="A87" i="19"/>
  <c r="G36" i="19"/>
  <c r="G242" i="19"/>
  <c r="G862" i="19"/>
  <c r="G92" i="32"/>
  <c r="D390" i="33"/>
  <c r="A390" i="33" s="1"/>
  <c r="G298" i="20"/>
  <c r="D560" i="33"/>
  <c r="A560" i="33" s="1"/>
  <c r="D22" i="33"/>
  <c r="A22" i="33" s="1"/>
  <c r="D642" i="33"/>
  <c r="A642" i="33" s="1"/>
  <c r="H64" i="28"/>
  <c r="G407" i="19"/>
  <c r="H476" i="19"/>
  <c r="G772" i="19"/>
  <c r="H426" i="19"/>
  <c r="H360" i="19"/>
  <c r="G513" i="19"/>
  <c r="G61" i="19"/>
  <c r="A483" i="19"/>
  <c r="G580" i="19"/>
  <c r="H317" i="19"/>
  <c r="A907" i="19"/>
  <c r="A423" i="19"/>
  <c r="A556" i="19"/>
  <c r="A477" i="19"/>
  <c r="G421" i="19"/>
  <c r="G322" i="19"/>
  <c r="A528" i="19"/>
  <c r="G510" i="19"/>
  <c r="G461" i="19"/>
  <c r="H575" i="19"/>
  <c r="G588" i="19"/>
  <c r="G26" i="19"/>
  <c r="A264" i="19"/>
  <c r="H14" i="19"/>
  <c r="H51" i="19"/>
  <c r="G99" i="19"/>
  <c r="H260" i="19"/>
  <c r="G118" i="19"/>
  <c r="H107" i="19"/>
  <c r="A172" i="19"/>
  <c r="A767" i="19"/>
  <c r="H176" i="19"/>
  <c r="A502" i="19"/>
  <c r="G693" i="19"/>
  <c r="A65" i="19"/>
  <c r="A268" i="19"/>
  <c r="G722" i="19"/>
  <c r="G45" i="19"/>
  <c r="A745" i="19"/>
  <c r="A669" i="19"/>
  <c r="A802" i="19"/>
  <c r="H656" i="19"/>
  <c r="H625" i="19"/>
  <c r="G164" i="20"/>
  <c r="D495" i="33"/>
  <c r="A495" i="33" s="1"/>
  <c r="G23" i="32"/>
  <c r="D634" i="33"/>
  <c r="A634" i="33" s="1"/>
  <c r="H194" i="20"/>
  <c r="A165" i="20"/>
  <c r="G117" i="32"/>
  <c r="A50" i="28"/>
  <c r="H96" i="20"/>
  <c r="D1467" i="33"/>
  <c r="A1467" i="33" s="1"/>
  <c r="A32" i="28"/>
  <c r="A363" i="20"/>
  <c r="E78" i="21"/>
  <c r="H78" i="21" s="1"/>
  <c r="D678" i="33"/>
  <c r="A678" i="33" s="1"/>
  <c r="H141" i="20"/>
  <c r="A137" i="20"/>
  <c r="G295" i="20"/>
  <c r="G292" i="20"/>
  <c r="G114" i="20"/>
  <c r="H18" i="21"/>
  <c r="H830" i="19"/>
  <c r="G545" i="19"/>
  <c r="G51" i="19"/>
  <c r="G60" i="19"/>
  <c r="A253" i="19"/>
  <c r="G38" i="32"/>
  <c r="G138" i="21"/>
  <c r="D109" i="33"/>
  <c r="A109" i="33" s="1"/>
  <c r="D1204" i="33"/>
  <c r="A1204" i="33" s="1"/>
  <c r="G454" i="20"/>
  <c r="D150" i="33"/>
  <c r="A150" i="33" s="1"/>
  <c r="D445" i="33"/>
  <c r="A445" i="33" s="1"/>
  <c r="D110" i="33"/>
  <c r="A110" i="33" s="1"/>
  <c r="H26" i="32"/>
  <c r="H110" i="32"/>
  <c r="H165" i="20"/>
  <c r="D105" i="33"/>
  <c r="A105" i="33" s="1"/>
  <c r="D1465" i="33"/>
  <c r="A1465" i="33" s="1"/>
  <c r="H24" i="21"/>
  <c r="E7" i="21"/>
  <c r="D27" i="33" s="1"/>
  <c r="A27" i="33" s="1"/>
  <c r="H91" i="20"/>
  <c r="G420" i="19"/>
  <c r="A397" i="19"/>
  <c r="H416" i="20"/>
  <c r="D601" i="33"/>
  <c r="A601" i="33" s="1"/>
  <c r="H397" i="19"/>
  <c r="H593" i="20"/>
  <c r="A305" i="20"/>
  <c r="A416" i="20"/>
  <c r="A374" i="20"/>
  <c r="G251" i="20"/>
  <c r="G223" i="20"/>
  <c r="D937" i="33"/>
  <c r="A937" i="33" s="1"/>
  <c r="A405" i="20"/>
  <c r="H364" i="19"/>
  <c r="A300" i="19"/>
  <c r="H888" i="19"/>
  <c r="G158" i="19"/>
  <c r="A106" i="19"/>
  <c r="G63" i="19"/>
  <c r="A636" i="19"/>
  <c r="H198" i="19"/>
  <c r="A293" i="19"/>
  <c r="H53" i="32"/>
  <c r="D444" i="33"/>
  <c r="A444" i="33" s="1"/>
  <c r="D808" i="33"/>
  <c r="A808" i="33" s="1"/>
  <c r="G520" i="20"/>
  <c r="D1282" i="33"/>
  <c r="A1282" i="33" s="1"/>
  <c r="G569" i="19"/>
  <c r="A544" i="19"/>
  <c r="H567" i="19"/>
  <c r="A563" i="19"/>
  <c r="A504" i="19"/>
  <c r="A379" i="19"/>
  <c r="A351" i="19"/>
  <c r="A365" i="19"/>
  <c r="H356" i="19"/>
  <c r="A296" i="19"/>
  <c r="H417" i="19"/>
  <c r="H177" i="19"/>
  <c r="H725" i="19"/>
  <c r="A14" i="19"/>
  <c r="H7" i="19"/>
  <c r="A272" i="19"/>
  <c r="H767" i="19"/>
  <c r="A176" i="19"/>
  <c r="H720" i="19"/>
  <c r="H12" i="19"/>
  <c r="H802" i="19"/>
  <c r="G109" i="32"/>
  <c r="E58" i="20"/>
  <c r="H58" i="20" s="1"/>
  <c r="D1490" i="33"/>
  <c r="A1490" i="33" s="1"/>
  <c r="D1365" i="33"/>
  <c r="A1365" i="33" s="1"/>
  <c r="E603" i="20"/>
  <c r="D1482" i="33" s="1"/>
  <c r="A1482" i="33" s="1"/>
  <c r="G20" i="28"/>
  <c r="E72" i="21"/>
  <c r="H72" i="21" s="1"/>
  <c r="H372" i="20"/>
  <c r="D161" i="33"/>
  <c r="A161" i="33" s="1"/>
  <c r="D371" i="33"/>
  <c r="A371" i="33" s="1"/>
  <c r="E102" i="21"/>
  <c r="H102" i="21" s="1"/>
  <c r="D809" i="33"/>
  <c r="A809" i="33" s="1"/>
  <c r="A54" i="21"/>
  <c r="H48" i="22"/>
  <c r="D455" i="33"/>
  <c r="A455" i="33" s="1"/>
  <c r="E543" i="20"/>
  <c r="D1210" i="33" s="1"/>
  <c r="A1210" i="33" s="1"/>
  <c r="D674" i="33"/>
  <c r="A674" i="33" s="1"/>
  <c r="H32" i="28"/>
  <c r="A483" i="20"/>
  <c r="G471" i="20"/>
  <c r="D435" i="33"/>
  <c r="A435" i="33" s="1"/>
  <c r="D726" i="33"/>
  <c r="A726" i="33" s="1"/>
  <c r="D167" i="33"/>
  <c r="A167" i="33" s="1"/>
  <c r="A42" i="23"/>
  <c r="H23" i="28"/>
  <c r="A39" i="28"/>
  <c r="A347" i="19"/>
  <c r="H326" i="19"/>
  <c r="G309" i="19"/>
  <c r="H522" i="19"/>
  <c r="G121" i="19"/>
  <c r="H61" i="19"/>
  <c r="G434" i="19"/>
  <c r="G342" i="19"/>
  <c r="A460" i="19"/>
  <c r="A325" i="19"/>
  <c r="G353" i="19"/>
  <c r="A838" i="19"/>
  <c r="A464" i="19"/>
  <c r="H398" i="19"/>
  <c r="H545" i="19"/>
  <c r="H866" i="19"/>
  <c r="A186" i="19"/>
  <c r="G207" i="19"/>
  <c r="H58" i="19"/>
  <c r="H178" i="19"/>
  <c r="H273" i="19"/>
  <c r="E45" i="20"/>
  <c r="D179" i="33" s="1"/>
  <c r="A179" i="33" s="1"/>
  <c r="G795" i="19"/>
  <c r="A637" i="19"/>
  <c r="H293" i="19"/>
  <c r="A752" i="19"/>
  <c r="A292" i="19"/>
  <c r="H43" i="20"/>
  <c r="D975" i="33"/>
  <c r="A975" i="33" s="1"/>
  <c r="G48" i="32"/>
  <c r="D1203" i="33"/>
  <c r="A1203" i="33" s="1"/>
  <c r="D608" i="33"/>
  <c r="A608" i="33" s="1"/>
  <c r="A91" i="23"/>
  <c r="E105" i="21"/>
  <c r="D1343" i="33" s="1"/>
  <c r="A1343" i="33" s="1"/>
  <c r="H155" i="19"/>
  <c r="A446" i="19"/>
  <c r="H62" i="32"/>
  <c r="G91" i="20"/>
  <c r="H72" i="32"/>
  <c r="G318" i="20"/>
  <c r="G7" i="20"/>
  <c r="H27" i="22"/>
  <c r="A218" i="20"/>
  <c r="D950" i="33"/>
  <c r="A950" i="33" s="1"/>
  <c r="A394" i="20"/>
  <c r="D870" i="33"/>
  <c r="A870" i="33" s="1"/>
  <c r="H39" i="28"/>
  <c r="A346" i="19"/>
  <c r="H500" i="19"/>
  <c r="H711" i="19"/>
  <c r="H464" i="19"/>
  <c r="G173" i="19"/>
  <c r="G72" i="32"/>
  <c r="H318" i="20"/>
  <c r="H7" i="20"/>
  <c r="G27" i="22"/>
  <c r="H218" i="20"/>
  <c r="D951" i="33"/>
  <c r="A951" i="33" s="1"/>
  <c r="G394" i="20"/>
  <c r="H42" i="23"/>
  <c r="G372" i="20"/>
  <c r="A500" i="19"/>
  <c r="G464" i="19"/>
  <c r="H48" i="32"/>
  <c r="A318" i="20"/>
  <c r="A7" i="20"/>
  <c r="A412" i="20"/>
  <c r="D804" i="33"/>
  <c r="A804" i="33" s="1"/>
  <c r="A588" i="20"/>
  <c r="G35" i="22"/>
  <c r="A344" i="20"/>
  <c r="H392" i="20"/>
  <c r="H412" i="20"/>
  <c r="G389" i="20"/>
  <c r="G500" i="19"/>
  <c r="G711" i="19"/>
  <c r="G446" i="19"/>
  <c r="A173" i="19"/>
  <c r="H483" i="20"/>
  <c r="D434" i="33"/>
  <c r="A434" i="33" s="1"/>
  <c r="D1307" i="33"/>
  <c r="A1307" i="33" s="1"/>
  <c r="D595" i="33"/>
  <c r="A595" i="33" s="1"/>
  <c r="D294" i="33"/>
  <c r="A294" i="33" s="1"/>
  <c r="E27" i="31"/>
  <c r="A27" i="31" s="1"/>
  <c r="A326" i="19"/>
  <c r="G522" i="19"/>
  <c r="H342" i="19"/>
  <c r="A780" i="19"/>
  <c r="G265" i="19"/>
  <c r="G765" i="19"/>
  <c r="H588" i="20"/>
  <c r="H35" i="22"/>
  <c r="G112" i="21"/>
  <c r="G392" i="20"/>
  <c r="A136" i="20"/>
  <c r="H65" i="23"/>
  <c r="G42" i="23"/>
  <c r="G23" i="28"/>
  <c r="A92" i="32"/>
  <c r="G326" i="19"/>
  <c r="H748" i="19"/>
  <c r="H265" i="19"/>
  <c r="G167" i="20"/>
  <c r="G53" i="32"/>
  <c r="H108" i="32"/>
  <c r="H37" i="32"/>
  <c r="G51" i="22"/>
  <c r="H424" i="20"/>
  <c r="G96" i="20"/>
  <c r="D134" i="33"/>
  <c r="A134" i="33" s="1"/>
  <c r="A24" i="21"/>
  <c r="H450" i="20"/>
  <c r="G48" i="22"/>
  <c r="G141" i="20"/>
  <c r="E611" i="20"/>
  <c r="E607" i="20"/>
  <c r="H112" i="21"/>
  <c r="A392" i="20"/>
  <c r="D805" i="33"/>
  <c r="A805" i="33" s="1"/>
  <c r="G65" i="23"/>
  <c r="D962" i="33"/>
  <c r="A962" i="33" s="1"/>
  <c r="H55" i="23"/>
  <c r="G476" i="19"/>
  <c r="G443" i="19"/>
  <c r="A265" i="19"/>
  <c r="A242" i="19"/>
  <c r="H167" i="20"/>
  <c r="G108" i="32"/>
  <c r="D1324" i="33"/>
  <c r="A1324" i="33" s="1"/>
  <c r="H138" i="19"/>
  <c r="D353" i="33"/>
  <c r="A353" i="33" s="1"/>
  <c r="D997" i="33"/>
  <c r="A997" i="33" s="1"/>
  <c r="E11" i="31"/>
  <c r="H31" i="28"/>
  <c r="G31" i="28"/>
  <c r="A31" i="28"/>
  <c r="H428" i="19"/>
  <c r="D345" i="33"/>
  <c r="A345" i="33" s="1"/>
  <c r="H303" i="20"/>
  <c r="D553" i="33"/>
  <c r="A553" i="33" s="1"/>
  <c r="D1445" i="33"/>
  <c r="A1445" i="33" s="1"/>
  <c r="G104" i="20"/>
  <c r="G146" i="21"/>
  <c r="A12" i="22"/>
  <c r="D69" i="33"/>
  <c r="A69" i="33" s="1"/>
  <c r="A48" i="32"/>
  <c r="H31" i="19"/>
  <c r="A80" i="21"/>
  <c r="H38" i="21"/>
  <c r="D559" i="33"/>
  <c r="A559" i="33" s="1"/>
  <c r="G31" i="19"/>
  <c r="G793" i="19"/>
  <c r="H687" i="19"/>
  <c r="E14" i="22"/>
  <c r="D86" i="33" s="1"/>
  <c r="A86" i="33" s="1"/>
  <c r="D871" i="33"/>
  <c r="A871" i="33" s="1"/>
  <c r="G132" i="20"/>
  <c r="A62" i="32"/>
  <c r="H80" i="21"/>
  <c r="G38" i="21"/>
  <c r="A198" i="20"/>
  <c r="H348" i="20"/>
  <c r="G563" i="19"/>
  <c r="H379" i="19"/>
  <c r="A574" i="19"/>
  <c r="H546" i="19"/>
  <c r="G720" i="19"/>
  <c r="A624" i="19"/>
  <c r="E16" i="21"/>
  <c r="G16" i="21" s="1"/>
  <c r="G23" i="20"/>
  <c r="H117" i="32"/>
  <c r="H312" i="20"/>
  <c r="D675" i="33"/>
  <c r="A675" i="33" s="1"/>
  <c r="E37" i="22"/>
  <c r="H37" i="22" s="1"/>
  <c r="G135" i="21"/>
  <c r="E120" i="21"/>
  <c r="H120" i="21" s="1"/>
  <c r="E5" i="21"/>
  <c r="E6" i="22"/>
  <c r="H136" i="20"/>
  <c r="D725" i="33"/>
  <c r="A725" i="33" s="1"/>
  <c r="G830" i="19"/>
  <c r="A426" i="19"/>
  <c r="A915" i="19"/>
  <c r="A38" i="32"/>
  <c r="D897" i="33"/>
  <c r="A897" i="33" s="1"/>
  <c r="D548" i="33"/>
  <c r="A548" i="33" s="1"/>
  <c r="A53" i="32"/>
  <c r="A51" i="22"/>
  <c r="A594" i="20"/>
  <c r="D546" i="33"/>
  <c r="A546" i="33" s="1"/>
  <c r="H112" i="20"/>
  <c r="D439" i="33"/>
  <c r="A439" i="33" s="1"/>
  <c r="A11" i="28"/>
  <c r="G517" i="19"/>
  <c r="G426" i="19"/>
  <c r="H318" i="19"/>
  <c r="A522" i="19"/>
  <c r="H121" i="19"/>
  <c r="A513" i="19"/>
  <c r="H915" i="19"/>
  <c r="A33" i="19"/>
  <c r="H11" i="19"/>
  <c r="G95" i="19"/>
  <c r="G65" i="19"/>
  <c r="D508" i="33"/>
  <c r="A508" i="33" s="1"/>
  <c r="H171" i="20"/>
  <c r="D350" i="33"/>
  <c r="A350" i="33" s="1"/>
  <c r="H511" i="19"/>
  <c r="G33" i="19"/>
  <c r="G383" i="20"/>
  <c r="D1249" i="33"/>
  <c r="A1249" i="33" s="1"/>
  <c r="G138" i="20"/>
  <c r="D977" i="33"/>
  <c r="A977" i="33" s="1"/>
  <c r="H443" i="19"/>
  <c r="G511" i="19"/>
  <c r="G423" i="19"/>
  <c r="G553" i="19"/>
  <c r="G351" i="19"/>
  <c r="H319" i="19"/>
  <c r="A466" i="19"/>
  <c r="G214" i="20"/>
  <c r="D587" i="33"/>
  <c r="A587" i="33" s="1"/>
  <c r="A109" i="32"/>
  <c r="E79" i="21"/>
  <c r="A79" i="21" s="1"/>
  <c r="A362" i="19"/>
  <c r="A342" i="19"/>
  <c r="G176" i="19"/>
  <c r="H214" i="20"/>
  <c r="A214" i="20"/>
  <c r="H362" i="19"/>
  <c r="H701" i="19"/>
  <c r="E20" i="21"/>
  <c r="H20" i="21" s="1"/>
  <c r="H95" i="20"/>
  <c r="A126" i="21"/>
  <c r="A338" i="20"/>
  <c r="G362" i="19"/>
  <c r="G701" i="19"/>
  <c r="G299" i="19"/>
  <c r="A74" i="20"/>
  <c r="A414" i="19"/>
  <c r="A711" i="19"/>
  <c r="A299" i="19"/>
  <c r="G502" i="19"/>
  <c r="H862" i="19"/>
  <c r="D703" i="33"/>
  <c r="A703" i="33" s="1"/>
  <c r="E36" i="21"/>
  <c r="A36" i="21" s="1"/>
  <c r="H74" i="20"/>
  <c r="H23" i="32"/>
  <c r="D1352" i="33"/>
  <c r="A1352" i="33" s="1"/>
  <c r="A23" i="20"/>
  <c r="D259" i="33"/>
  <c r="A259" i="33" s="1"/>
  <c r="H228" i="20"/>
  <c r="E20" i="22"/>
  <c r="H20" i="22" s="1"/>
  <c r="A41" i="28"/>
  <c r="A9" i="28"/>
  <c r="A20" i="28"/>
  <c r="H41" i="28"/>
  <c r="G9" i="28"/>
  <c r="E22" i="31"/>
  <c r="A22" i="31" s="1"/>
  <c r="G428" i="19"/>
  <c r="H446" i="19"/>
  <c r="A31" i="19"/>
  <c r="H790" i="19"/>
  <c r="G665" i="19"/>
  <c r="E111" i="21"/>
  <c r="A111" i="21" s="1"/>
  <c r="A69" i="20"/>
  <c r="E49" i="22"/>
  <c r="E115" i="21"/>
  <c r="A57" i="28"/>
  <c r="H57" i="28"/>
  <c r="G57" i="28"/>
  <c r="D717" i="33"/>
  <c r="A717" i="33" s="1"/>
  <c r="H793" i="19"/>
  <c r="E60" i="21"/>
  <c r="E58" i="21"/>
  <c r="E67" i="22"/>
  <c r="E68" i="22"/>
  <c r="E20" i="20"/>
  <c r="E17" i="21"/>
  <c r="D730" i="33"/>
  <c r="A730" i="33" s="1"/>
  <c r="H69" i="22"/>
  <c r="A69" i="22"/>
  <c r="G69" i="22"/>
  <c r="D1488" i="33"/>
  <c r="A1488" i="33" s="1"/>
  <c r="E26" i="21"/>
  <c r="E44" i="20"/>
  <c r="A56" i="28"/>
  <c r="H56" i="28"/>
  <c r="G56" i="28"/>
  <c r="A300" i="20"/>
  <c r="H50" i="22"/>
  <c r="H201" i="20"/>
  <c r="A286" i="20"/>
  <c r="G22" i="28"/>
  <c r="H22" i="28"/>
  <c r="A22" i="28"/>
  <c r="H519" i="19"/>
  <c r="H300" i="20"/>
  <c r="A102" i="32"/>
  <c r="A104" i="32"/>
  <c r="A37" i="32"/>
  <c r="G133" i="19"/>
  <c r="G821" i="19"/>
  <c r="G323" i="19"/>
  <c r="H520" i="19"/>
  <c r="G558" i="19"/>
  <c r="A263" i="19"/>
  <c r="G687" i="19"/>
  <c r="H745" i="19"/>
  <c r="G402" i="19"/>
  <c r="A122" i="32"/>
  <c r="H104" i="32"/>
  <c r="H50" i="32"/>
  <c r="E113" i="21"/>
  <c r="D1376" i="33" s="1"/>
  <c r="A1376" i="33" s="1"/>
  <c r="D273" i="33"/>
  <c r="A273" i="33" s="1"/>
  <c r="D260" i="33"/>
  <c r="A260" i="33" s="1"/>
  <c r="A37" i="28"/>
  <c r="H37" i="28"/>
  <c r="G37" i="28"/>
  <c r="G300" i="20"/>
  <c r="G82" i="21"/>
  <c r="H2" i="22"/>
  <c r="D1361" i="33"/>
  <c r="A1361" i="33" s="1"/>
  <c r="A133" i="19"/>
  <c r="A821" i="19"/>
  <c r="A520" i="19"/>
  <c r="H432" i="19"/>
  <c r="H124" i="19"/>
  <c r="G263" i="19"/>
  <c r="G50" i="32"/>
  <c r="H69" i="20"/>
  <c r="E122" i="21"/>
  <c r="H122" i="21" s="1"/>
  <c r="A123" i="21"/>
  <c r="G206" i="20"/>
  <c r="A82" i="21"/>
  <c r="H289" i="20"/>
  <c r="H123" i="21"/>
  <c r="A206" i="20"/>
  <c r="A195" i="20"/>
  <c r="D1398" i="33"/>
  <c r="A1398" i="33" s="1"/>
  <c r="A42" i="20"/>
  <c r="G573" i="20"/>
  <c r="D913" i="33"/>
  <c r="A913" i="33" s="1"/>
  <c r="H133" i="19"/>
  <c r="H821" i="19"/>
  <c r="G520" i="19"/>
  <c r="A481" i="19"/>
  <c r="G391" i="19"/>
  <c r="H410" i="19"/>
  <c r="H299" i="19"/>
  <c r="A748" i="19"/>
  <c r="H264" i="19"/>
  <c r="H780" i="19"/>
  <c r="G124" i="19"/>
  <c r="A60" i="19"/>
  <c r="A906" i="19"/>
  <c r="G745" i="19"/>
  <c r="G50" i="22"/>
  <c r="E587" i="20"/>
  <c r="D1412" i="33" s="1"/>
  <c r="A1412" i="33" s="1"/>
  <c r="E59" i="21"/>
  <c r="A59" i="21" s="1"/>
  <c r="A793" i="19"/>
  <c r="G122" i="32"/>
  <c r="D767" i="33"/>
  <c r="A767" i="33" s="1"/>
  <c r="H573" i="20"/>
  <c r="H481" i="19"/>
  <c r="H391" i="19"/>
  <c r="A410" i="19"/>
  <c r="G748" i="19"/>
  <c r="G264" i="19"/>
  <c r="A712" i="19"/>
  <c r="G780" i="19"/>
  <c r="A124" i="19"/>
  <c r="H60" i="19"/>
  <c r="G906" i="19"/>
  <c r="H105" i="32"/>
  <c r="G65" i="22"/>
  <c r="A65" i="22"/>
  <c r="D1407" i="33"/>
  <c r="A1407" i="33" s="1"/>
  <c r="E98" i="21"/>
  <c r="E59" i="22"/>
  <c r="H43" i="28"/>
  <c r="G43" i="28"/>
  <c r="A43" i="28"/>
  <c r="A49" i="28"/>
  <c r="H49" i="28"/>
  <c r="G49" i="28"/>
  <c r="G334" i="19"/>
  <c r="A421" i="19"/>
  <c r="A417" i="19"/>
  <c r="H839" i="19"/>
  <c r="G272" i="19"/>
  <c r="A138" i="19"/>
  <c r="H765" i="19"/>
  <c r="A201" i="20"/>
  <c r="H691" i="19"/>
  <c r="A691" i="19"/>
  <c r="G691" i="19"/>
  <c r="E64" i="22"/>
  <c r="E63" i="22"/>
  <c r="H59" i="28"/>
  <c r="G59" i="28"/>
  <c r="A59" i="28"/>
  <c r="A428" i="19"/>
  <c r="A33" i="28"/>
  <c r="G33" i="28"/>
  <c r="H33" i="28"/>
  <c r="H40" i="28"/>
  <c r="E20" i="31"/>
  <c r="G40" i="28"/>
  <c r="E19" i="31"/>
  <c r="E18" i="31"/>
  <c r="H106" i="20"/>
  <c r="H206" i="20"/>
  <c r="G425" i="20"/>
  <c r="D597" i="33"/>
  <c r="A597" i="33" s="1"/>
  <c r="D819" i="33"/>
  <c r="A819" i="33" s="1"/>
  <c r="H578" i="19"/>
  <c r="H472" i="19"/>
  <c r="D1027" i="33"/>
  <c r="A1027" i="33" s="1"/>
  <c r="G106" i="20"/>
  <c r="A425" i="20"/>
  <c r="A219" i="20"/>
  <c r="D820" i="33"/>
  <c r="A820" i="33" s="1"/>
  <c r="G578" i="19"/>
  <c r="H794" i="19"/>
  <c r="G472" i="19"/>
  <c r="A6" i="19"/>
  <c r="H739" i="19"/>
  <c r="H389" i="20"/>
  <c r="A106" i="20"/>
  <c r="H219" i="20"/>
  <c r="D904" i="33"/>
  <c r="A904" i="33" s="1"/>
  <c r="A578" i="19"/>
  <c r="A794" i="19"/>
  <c r="G6" i="19"/>
  <c r="A739" i="19"/>
  <c r="A389" i="20"/>
  <c r="H29" i="22"/>
  <c r="G219" i="20"/>
  <c r="G794" i="19"/>
  <c r="G739" i="19"/>
  <c r="H224" i="20"/>
  <c r="G29" i="22"/>
  <c r="A352" i="19"/>
  <c r="A29" i="22"/>
  <c r="G352" i="19"/>
  <c r="G234" i="19"/>
  <c r="G588" i="20"/>
  <c r="H347" i="19"/>
  <c r="H517" i="19"/>
  <c r="A511" i="19"/>
  <c r="G432" i="19"/>
  <c r="A383" i="20"/>
  <c r="G519" i="19"/>
  <c r="G344" i="20"/>
  <c r="G558" i="20"/>
  <c r="A553" i="19"/>
  <c r="D893" i="33"/>
  <c r="A893" i="33" s="1"/>
  <c r="H558" i="20"/>
  <c r="G126" i="21"/>
  <c r="A472" i="19"/>
  <c r="D894" i="33"/>
  <c r="A894" i="33" s="1"/>
  <c r="A67" i="21"/>
  <c r="H126" i="21"/>
  <c r="A155" i="19"/>
  <c r="D908" i="33"/>
  <c r="A908" i="33" s="1"/>
  <c r="H304" i="20"/>
  <c r="D1360" i="33"/>
  <c r="A1360" i="33" s="1"/>
  <c r="A65" i="23"/>
  <c r="A313" i="19"/>
  <c r="G533" i="19"/>
  <c r="H334" i="19"/>
  <c r="G540" i="19"/>
  <c r="A765" i="19"/>
  <c r="D1026" i="33"/>
  <c r="A1026" i="33" s="1"/>
  <c r="A103" i="23"/>
  <c r="G102" i="32"/>
  <c r="G224" i="20"/>
  <c r="D909" i="33"/>
  <c r="A909" i="33" s="1"/>
  <c r="A334" i="19"/>
  <c r="G391" i="20"/>
  <c r="A422" i="19"/>
  <c r="H801" i="19"/>
  <c r="H46" i="28"/>
  <c r="A46" i="28"/>
  <c r="G60" i="28"/>
  <c r="A60" i="28"/>
  <c r="H60" i="28"/>
  <c r="A106" i="32"/>
  <c r="A391" i="20"/>
  <c r="D317" i="33"/>
  <c r="A317" i="33" s="1"/>
  <c r="H422" i="19"/>
  <c r="A801" i="19"/>
  <c r="A450" i="20"/>
  <c r="E6" i="20"/>
  <c r="H6" i="20" s="1"/>
  <c r="A3" i="28"/>
  <c r="H3" i="28"/>
  <c r="G3" i="28"/>
  <c r="G422" i="19"/>
  <c r="G801" i="19"/>
  <c r="G28" i="28"/>
  <c r="E23" i="31"/>
  <c r="H28" i="28"/>
  <c r="A28" i="28"/>
  <c r="D1420" i="33"/>
  <c r="A1420" i="33" s="1"/>
  <c r="E61" i="22"/>
  <c r="E143" i="21"/>
  <c r="A432" i="19"/>
  <c r="G244" i="19"/>
  <c r="A234" i="19"/>
  <c r="A224" i="20"/>
  <c r="H352" i="19"/>
  <c r="A519" i="19"/>
  <c r="H234" i="19"/>
  <c r="A110" i="32"/>
  <c r="D718" i="33"/>
  <c r="A718" i="33" s="1"/>
  <c r="G294" i="20"/>
  <c r="H294" i="20"/>
  <c r="A294" i="20"/>
  <c r="D321" i="33"/>
  <c r="A321" i="33" s="1"/>
  <c r="D375" i="33"/>
  <c r="A375" i="33" s="1"/>
  <c r="A72" i="32"/>
  <c r="G119" i="21"/>
  <c r="H38" i="28"/>
  <c r="A38" i="28"/>
  <c r="G38" i="28"/>
  <c r="A35" i="22"/>
  <c r="A913" i="19"/>
  <c r="G824" i="19"/>
  <c r="A146" i="21"/>
  <c r="A824" i="19"/>
  <c r="A690" i="19"/>
  <c r="G690" i="19"/>
  <c r="H690" i="19"/>
  <c r="H53" i="23"/>
  <c r="A70" i="21"/>
  <c r="G70" i="21"/>
  <c r="A871" i="19"/>
  <c r="H871" i="19"/>
  <c r="G871" i="19"/>
  <c r="G110" i="19"/>
  <c r="A110" i="19"/>
  <c r="H110" i="19"/>
  <c r="P863" i="15" a="1"/>
  <c r="P863" i="15" s="1"/>
  <c r="G101" i="19"/>
  <c r="H101" i="19"/>
  <c r="A101" i="19"/>
  <c r="G95" i="32"/>
  <c r="H95" i="32"/>
  <c r="A95" i="32"/>
  <c r="A77" i="32"/>
  <c r="H77" i="32"/>
  <c r="G77" i="32"/>
  <c r="A848" i="19"/>
  <c r="G848" i="19"/>
  <c r="H848" i="19"/>
  <c r="E157" i="21"/>
  <c r="D1503" i="33" s="1"/>
  <c r="A1503" i="33" s="1"/>
  <c r="A27" i="32"/>
  <c r="H27" i="32"/>
  <c r="G27" i="32"/>
  <c r="A117" i="19"/>
  <c r="G117" i="19"/>
  <c r="H117" i="19"/>
  <c r="A849" i="19"/>
  <c r="H849" i="19"/>
  <c r="G849" i="19"/>
  <c r="E158" i="21"/>
  <c r="D1504" i="33" s="1"/>
  <c r="A1504" i="33" s="1"/>
  <c r="A861" i="19"/>
  <c r="H861" i="19"/>
  <c r="G861" i="19"/>
  <c r="E162" i="21"/>
  <c r="D1521" i="33" s="1"/>
  <c r="A1521" i="33" s="1"/>
  <c r="G81" i="32"/>
  <c r="H81" i="32"/>
  <c r="A81" i="32"/>
  <c r="G79" i="19"/>
  <c r="H79" i="19"/>
  <c r="A79" i="19"/>
  <c r="A47" i="32"/>
  <c r="G47" i="32"/>
  <c r="H47" i="32"/>
  <c r="G98" i="19"/>
  <c r="A98" i="19"/>
  <c r="H98" i="19"/>
  <c r="A843" i="19"/>
  <c r="H843" i="19"/>
  <c r="G843" i="19"/>
  <c r="E153" i="21"/>
  <c r="D1472" i="33" s="1"/>
  <c r="A1472" i="33" s="1"/>
  <c r="A137" i="32"/>
  <c r="H137" i="32"/>
  <c r="G137" i="32"/>
  <c r="H82" i="32"/>
  <c r="A82" i="32"/>
  <c r="G82" i="32"/>
  <c r="G689" i="19"/>
  <c r="A689" i="19"/>
  <c r="H689" i="19"/>
  <c r="A847" i="19"/>
  <c r="H847" i="19"/>
  <c r="G847" i="19"/>
  <c r="H864" i="19"/>
  <c r="G864" i="19"/>
  <c r="A864" i="19"/>
  <c r="A66" i="32"/>
  <c r="G66" i="32"/>
  <c r="H66" i="32"/>
  <c r="G113" i="19"/>
  <c r="H113" i="19"/>
  <c r="A113" i="19"/>
  <c r="A2" i="21"/>
  <c r="D3" i="33"/>
  <c r="H3" i="20"/>
  <c r="G107" i="21"/>
  <c r="H107" i="21"/>
  <c r="A107" i="21"/>
  <c r="D1297" i="33"/>
  <c r="A1297" i="33" s="1"/>
  <c r="A131" i="21"/>
  <c r="G131" i="21"/>
  <c r="H131" i="21"/>
  <c r="P861" i="15" a="1"/>
  <c r="P861" i="15" s="1"/>
  <c r="H15" i="21"/>
  <c r="P862" i="15" a="1"/>
  <c r="P862" i="15" s="1"/>
  <c r="A130" i="21"/>
  <c r="G130" i="21"/>
  <c r="H130" i="21"/>
  <c r="H76" i="20"/>
  <c r="G53" i="21"/>
  <c r="A53" i="21"/>
  <c r="A562" i="20"/>
  <c r="H53" i="21"/>
  <c r="G2" i="22"/>
  <c r="A820" i="19"/>
  <c r="E140" i="21"/>
  <c r="H823" i="19"/>
  <c r="E145" i="21"/>
  <c r="D1455" i="33" s="1"/>
  <c r="A1455" i="33" s="1"/>
  <c r="A49" i="21"/>
  <c r="G49" i="21"/>
  <c r="H49" i="21"/>
  <c r="D84" i="33"/>
  <c r="A84" i="33" s="1"/>
  <c r="G18" i="20"/>
  <c r="A15" i="21"/>
  <c r="G584" i="20"/>
  <c r="G88" i="20"/>
  <c r="D280" i="33"/>
  <c r="A280" i="33" s="1"/>
  <c r="H88" i="20"/>
  <c r="A18" i="20"/>
  <c r="A76" i="20"/>
  <c r="D41" i="33"/>
  <c r="A41" i="33" s="1"/>
  <c r="A88" i="20"/>
  <c r="D339" i="33"/>
  <c r="A339" i="33" s="1"/>
  <c r="G76" i="20"/>
  <c r="H19" i="20"/>
  <c r="D78" i="33"/>
  <c r="A78" i="33" s="1"/>
  <c r="D40" i="33"/>
  <c r="A40" i="33" s="1"/>
  <c r="H820" i="19"/>
  <c r="H2" i="21"/>
  <c r="A561" i="20"/>
  <c r="D82" i="33"/>
  <c r="A82" i="33" s="1"/>
  <c r="P663" i="15" a="1"/>
  <c r="P663" i="15" s="1"/>
  <c r="G2" i="21"/>
  <c r="D90" i="33"/>
  <c r="A90" i="33" s="1"/>
  <c r="A19" i="20"/>
  <c r="H584" i="20"/>
  <c r="H3" i="21"/>
  <c r="G91" i="21"/>
  <c r="H91" i="21"/>
  <c r="G562" i="20"/>
  <c r="G561" i="20"/>
  <c r="G9" i="20"/>
  <c r="D5" i="33"/>
  <c r="A9" i="20"/>
  <c r="G46" i="22"/>
  <c r="H46" i="22"/>
  <c r="A46" i="22"/>
  <c r="G3" i="21"/>
  <c r="A3" i="21"/>
  <c r="G38" i="22"/>
  <c r="A38" i="22"/>
  <c r="P141" i="15" a="1"/>
  <c r="P141" i="15" s="1"/>
  <c r="P650" i="15" a="1"/>
  <c r="P650" i="15" s="1"/>
  <c r="E150" i="21"/>
  <c r="D1469" i="33" s="1"/>
  <c r="A1469" i="33" s="1"/>
  <c r="H917" i="19"/>
  <c r="A917" i="19"/>
  <c r="G917" i="19"/>
  <c r="P85" i="15" a="1"/>
  <c r="P85" i="15" s="1"/>
  <c r="A3" i="32"/>
  <c r="G3" i="32"/>
  <c r="H3" i="32"/>
  <c r="A7" i="32"/>
  <c r="G7" i="32"/>
  <c r="H7" i="32"/>
  <c r="H804" i="19"/>
  <c r="A804" i="19"/>
  <c r="G804" i="19"/>
  <c r="H874" i="19"/>
  <c r="G874" i="19"/>
  <c r="A874" i="19"/>
  <c r="P660" i="15" a="1"/>
  <c r="P660" i="15" s="1"/>
  <c r="G820" i="19"/>
  <c r="A51" i="28"/>
  <c r="H51" i="28"/>
  <c r="G51" i="28"/>
  <c r="P859" i="15" a="1"/>
  <c r="P859" i="15" s="1"/>
  <c r="P807" i="15" a="1"/>
  <c r="P807" i="15" s="1"/>
  <c r="G5" i="32"/>
  <c r="H5" i="32"/>
  <c r="A5" i="32"/>
  <c r="G823" i="19"/>
  <c r="H761" i="19"/>
  <c r="G761" i="19"/>
  <c r="A761" i="19"/>
  <c r="A823" i="19"/>
  <c r="H803" i="19"/>
  <c r="G803" i="19"/>
  <c r="A803" i="19"/>
  <c r="P71" i="15" a="1"/>
  <c r="P71" i="15" s="1"/>
  <c r="A55" i="28"/>
  <c r="G55" i="28"/>
  <c r="H55" i="28"/>
  <c r="P77" i="15" a="1"/>
  <c r="P77" i="15" s="1"/>
  <c r="G6" i="32"/>
  <c r="H6" i="32"/>
  <c r="A6" i="32"/>
  <c r="G4" i="32"/>
  <c r="H4" i="32"/>
  <c r="A4" i="32"/>
  <c r="G2" i="32"/>
  <c r="H2" i="32"/>
  <c r="A2" i="32"/>
  <c r="A152" i="21"/>
  <c r="G152" i="21"/>
  <c r="H152" i="21"/>
  <c r="G144" i="21"/>
  <c r="H144" i="21"/>
  <c r="A144" i="21"/>
  <c r="A154" i="21"/>
  <c r="G154" i="21"/>
  <c r="H154" i="21"/>
  <c r="A155" i="21"/>
  <c r="G155" i="21"/>
  <c r="H155" i="21"/>
  <c r="A161" i="21"/>
  <c r="G161" i="21"/>
  <c r="H161" i="21"/>
  <c r="G842" i="19"/>
  <c r="H842" i="19"/>
  <c r="A842" i="19"/>
  <c r="G815" i="19"/>
  <c r="H815" i="19"/>
  <c r="A815" i="19"/>
  <c r="G858" i="19"/>
  <c r="H858" i="19"/>
  <c r="A858" i="19"/>
  <c r="H918" i="19"/>
  <c r="A918" i="19"/>
  <c r="G918" i="19"/>
  <c r="A104" i="19"/>
  <c r="G104" i="19"/>
  <c r="H104" i="19"/>
  <c r="G913" i="19"/>
  <c r="H913" i="19"/>
  <c r="G774" i="19"/>
  <c r="H774" i="19"/>
  <c r="A774" i="19"/>
  <c r="G857" i="19"/>
  <c r="H857" i="19"/>
  <c r="A857" i="19"/>
  <c r="G825" i="19"/>
  <c r="H825" i="19"/>
  <c r="A825" i="19"/>
  <c r="A788" i="19"/>
  <c r="H788" i="19"/>
  <c r="G788" i="19"/>
  <c r="G822" i="19"/>
  <c r="A822" i="19"/>
  <c r="H822" i="19"/>
  <c r="G716" i="19"/>
  <c r="H716" i="19"/>
  <c r="A716" i="19"/>
  <c r="H914" i="19"/>
  <c r="A914" i="19"/>
  <c r="G914" i="19"/>
  <c r="A52" i="32"/>
  <c r="H52" i="32"/>
  <c r="G52" i="32"/>
  <c r="G789" i="19"/>
  <c r="A789" i="19"/>
  <c r="H789" i="19"/>
  <c r="H771" i="19"/>
  <c r="G771" i="19"/>
  <c r="A771" i="19"/>
  <c r="A715" i="19"/>
  <c r="G715" i="19"/>
  <c r="H715" i="19"/>
  <c r="A844" i="19"/>
  <c r="G844" i="19"/>
  <c r="H844" i="19"/>
  <c r="H929" i="19"/>
  <c r="A929" i="19"/>
  <c r="G929" i="19"/>
  <c r="H863" i="19"/>
  <c r="G863" i="19"/>
  <c r="A863" i="19"/>
  <c r="H845" i="19"/>
  <c r="G845" i="19"/>
  <c r="A845" i="19"/>
  <c r="A833" i="19"/>
  <c r="H833" i="19"/>
  <c r="G833" i="19"/>
  <c r="H860" i="19"/>
  <c r="G860" i="19"/>
  <c r="A860" i="19"/>
  <c r="A816" i="19"/>
  <c r="H816" i="19"/>
  <c r="G816" i="19"/>
  <c r="A920" i="19"/>
  <c r="H920" i="19"/>
  <c r="G920" i="19"/>
  <c r="D7" i="33"/>
  <c r="A7" i="33" s="1"/>
  <c r="D11" i="33"/>
  <c r="A11" i="33" s="1"/>
  <c r="P757" i="15" a="1"/>
  <c r="P757" i="15" s="1"/>
  <c r="G3" i="20"/>
  <c r="P93" i="15" a="1"/>
  <c r="P93" i="15" s="1"/>
  <c r="P154" i="15" a="1"/>
  <c r="P154" i="15" s="1"/>
  <c r="P723" i="15" a="1"/>
  <c r="P723" i="15" s="1"/>
  <c r="P39" i="15" a="1"/>
  <c r="P39" i="15" s="1"/>
  <c r="P651" i="15" a="1"/>
  <c r="P651" i="15" s="1"/>
  <c r="P681" i="15" a="1"/>
  <c r="P681" i="15" s="1"/>
  <c r="P709" i="15" a="1"/>
  <c r="P709" i="15" s="1"/>
  <c r="P722" i="15" a="1"/>
  <c r="P722" i="15" s="1"/>
  <c r="P94" i="15" a="1"/>
  <c r="P94" i="15" s="1"/>
  <c r="P710" i="15" a="1"/>
  <c r="P710" i="15" s="1"/>
  <c r="P665" i="15" a="1"/>
  <c r="P665" i="15" s="1"/>
  <c r="P162" i="15" a="1"/>
  <c r="P162" i="15" s="1"/>
  <c r="P157" i="15" a="1"/>
  <c r="P157" i="15" s="1"/>
  <c r="P830" i="15" a="1"/>
  <c r="P830" i="15" s="1"/>
  <c r="P715" i="15" a="1"/>
  <c r="P715" i="15" s="1"/>
  <c r="P175" i="15" a="1"/>
  <c r="P175" i="15" s="1"/>
  <c r="P166" i="15" a="1"/>
  <c r="P166" i="15" s="1"/>
  <c r="P179" i="15" a="1"/>
  <c r="P179" i="15" s="1"/>
  <c r="P177" i="15" a="1"/>
  <c r="P177" i="15" s="1"/>
  <c r="P716" i="15" a="1"/>
  <c r="P716" i="15" s="1"/>
  <c r="P172" i="15" a="1"/>
  <c r="P172" i="15" s="1"/>
  <c r="P835" i="15" a="1"/>
  <c r="P835" i="15" s="1"/>
  <c r="P780" i="15" a="1"/>
  <c r="P780" i="15" s="1"/>
  <c r="P758" i="15" a="1"/>
  <c r="P758" i="15" s="1"/>
  <c r="P136" i="15" a="1"/>
  <c r="P136" i="15" s="1"/>
  <c r="P98" i="15" a="1"/>
  <c r="P98" i="15" s="1"/>
  <c r="P676" i="15" a="1"/>
  <c r="P676" i="15" s="1"/>
  <c r="D6" i="33"/>
  <c r="A6" i="33" s="1"/>
  <c r="P38" i="15" a="1"/>
  <c r="P38" i="15" s="1"/>
  <c r="P728" i="15" a="1"/>
  <c r="P728" i="15" s="1"/>
  <c r="P135" i="15" a="1"/>
  <c r="P135" i="15" s="1"/>
  <c r="P782" i="15" a="1"/>
  <c r="P782" i="15" s="1"/>
  <c r="P785" i="15" a="1"/>
  <c r="P785" i="15" s="1"/>
  <c r="P708" i="15" a="1"/>
  <c r="P708" i="15" s="1"/>
  <c r="P794" i="15" a="1"/>
  <c r="P794" i="15" s="1"/>
  <c r="P65" i="15" a="1"/>
  <c r="P65" i="15" s="1"/>
  <c r="P850" i="15" a="1"/>
  <c r="P850" i="15" s="1"/>
  <c r="P145" i="15" a="1"/>
  <c r="P145" i="15" s="1"/>
  <c r="P41" i="15" a="1"/>
  <c r="P41" i="15" s="1"/>
  <c r="P845" i="15" a="1"/>
  <c r="P845" i="15" s="1"/>
  <c r="P59" i="15" a="1"/>
  <c r="P59" i="15" s="1"/>
  <c r="P171" i="15" a="1"/>
  <c r="P171" i="15" s="1"/>
  <c r="P767" i="15" a="1"/>
  <c r="P767" i="15" s="1"/>
  <c r="P139" i="15" a="1"/>
  <c r="P139" i="15" s="1"/>
  <c r="P791" i="15" a="1"/>
  <c r="P791" i="15" s="1"/>
  <c r="P839" i="15" a="1"/>
  <c r="P839" i="15" s="1"/>
  <c r="P727" i="15" a="1"/>
  <c r="P727" i="15" s="1"/>
  <c r="P823" i="15" a="1"/>
  <c r="P823" i="15" s="1"/>
  <c r="P773" i="15" a="1"/>
  <c r="P773" i="15" s="1"/>
  <c r="P721" i="15" a="1"/>
  <c r="P721" i="15" s="1"/>
  <c r="P825" i="15" a="1"/>
  <c r="P825" i="15" s="1"/>
  <c r="P62" i="15" a="1"/>
  <c r="P62" i="15" s="1"/>
  <c r="G5" i="28"/>
  <c r="A5" i="28"/>
  <c r="P770" i="15" a="1"/>
  <c r="P770" i="15" s="1"/>
  <c r="P164" i="15" a="1"/>
  <c r="P164" i="15" s="1"/>
  <c r="P831" i="15" a="1"/>
  <c r="P831" i="15" s="1"/>
  <c r="P753" i="15" a="1"/>
  <c r="P753" i="15" s="1"/>
  <c r="P176" i="15" a="1"/>
  <c r="P176" i="15" s="1"/>
  <c r="P811" i="15" a="1"/>
  <c r="P811" i="15" s="1"/>
  <c r="P163" i="15" a="1"/>
  <c r="P163" i="15" s="1"/>
  <c r="P788" i="15" a="1"/>
  <c r="P788" i="15" s="1"/>
  <c r="H5" i="28"/>
  <c r="P764" i="15" a="1"/>
  <c r="P764" i="15" s="1"/>
  <c r="P168" i="15" a="1"/>
  <c r="P168" i="15" s="1"/>
  <c r="P729" i="15" a="1"/>
  <c r="P729" i="15" s="1"/>
  <c r="P107" i="15" a="1"/>
  <c r="P107" i="15" s="1"/>
  <c r="P169" i="15" a="1"/>
  <c r="P169" i="15" s="1"/>
  <c r="P661" i="15" a="1"/>
  <c r="P661" i="15" s="1"/>
  <c r="P156" i="15" a="1"/>
  <c r="P156" i="15" s="1"/>
  <c r="P751" i="15" a="1"/>
  <c r="P751" i="15" s="1"/>
  <c r="P846" i="15" a="1"/>
  <c r="P846" i="15" s="1"/>
  <c r="P840" i="15" a="1"/>
  <c r="P840" i="15" s="1"/>
  <c r="P659" i="15" a="1"/>
  <c r="P659" i="15" s="1"/>
  <c r="P816" i="15" a="1"/>
  <c r="P816" i="15" s="1"/>
  <c r="P78" i="15" a="1"/>
  <c r="P78" i="15" s="1"/>
  <c r="P178" i="15" a="1"/>
  <c r="P178" i="15" s="1"/>
  <c r="P667" i="15" a="1"/>
  <c r="P667" i="15" s="1"/>
  <c r="P760" i="15" a="1"/>
  <c r="P760" i="15" s="1"/>
  <c r="P742" i="15" a="1"/>
  <c r="P742" i="15" s="1"/>
  <c r="P732" i="15" a="1"/>
  <c r="P732" i="15" s="1"/>
  <c r="P819" i="15" a="1"/>
  <c r="P819" i="15" s="1"/>
  <c r="P653" i="15" a="1"/>
  <c r="P653" i="15" s="1"/>
  <c r="P786" i="15" a="1"/>
  <c r="P786" i="15" s="1"/>
  <c r="P820" i="15" a="1"/>
  <c r="P820" i="15" s="1"/>
  <c r="P777" i="15" a="1"/>
  <c r="P777" i="15" s="1"/>
  <c r="P142" i="15" a="1"/>
  <c r="P142" i="15" s="1"/>
  <c r="P776" i="15" a="1"/>
  <c r="P776" i="15" s="1"/>
  <c r="P680" i="15" a="1"/>
  <c r="P680" i="15" s="1"/>
  <c r="P82" i="15" a="1"/>
  <c r="P82" i="15" s="1"/>
  <c r="P652" i="15" a="1"/>
  <c r="P652" i="15" s="1"/>
  <c r="P14" i="15" a="1"/>
  <c r="P14" i="15" s="1"/>
  <c r="P8" i="15" a="1"/>
  <c r="P8" i="15" s="1"/>
  <c r="P731" i="15" a="1"/>
  <c r="P731" i="15" s="1"/>
  <c r="P144" i="15" a="1"/>
  <c r="P144" i="15" s="1"/>
  <c r="P857" i="15" a="1"/>
  <c r="P857" i="15" s="1"/>
  <c r="P718" i="15" a="1"/>
  <c r="P718" i="15" s="1"/>
  <c r="P658" i="15" a="1"/>
  <c r="P658" i="15" s="1"/>
  <c r="P137" i="15" a="1"/>
  <c r="P137" i="15" s="1"/>
  <c r="P848" i="15" a="1"/>
  <c r="P848" i="15" s="1"/>
  <c r="P836" i="15" a="1"/>
  <c r="P836" i="15" s="1"/>
  <c r="P804" i="15" a="1"/>
  <c r="P804" i="15" s="1"/>
  <c r="P174" i="15" a="1"/>
  <c r="P174" i="15" s="1"/>
  <c r="P152" i="15" a="1"/>
  <c r="P152" i="15" s="1"/>
  <c r="P790" i="15" a="1"/>
  <c r="P790" i="15" s="1"/>
  <c r="P805" i="15" a="1"/>
  <c r="P805" i="15" s="1"/>
  <c r="P771" i="15" a="1"/>
  <c r="P771" i="15" s="1"/>
  <c r="P76" i="15" a="1"/>
  <c r="P76" i="15" s="1"/>
  <c r="P49" i="15" a="1"/>
  <c r="P49" i="15" s="1"/>
  <c r="P733" i="15" a="1"/>
  <c r="P733" i="15" s="1"/>
  <c r="P147" i="15" a="1"/>
  <c r="P147" i="15" s="1"/>
  <c r="P43" i="15" a="1"/>
  <c r="P43" i="15" s="1"/>
  <c r="P821" i="15" a="1"/>
  <c r="P821" i="15" s="1"/>
  <c r="P80" i="15" a="1"/>
  <c r="P80" i="15" s="1"/>
  <c r="P856" i="15" a="1"/>
  <c r="P856" i="15" s="1"/>
  <c r="P99" i="15" a="1"/>
  <c r="P99" i="15" s="1"/>
  <c r="P711" i="15" a="1"/>
  <c r="P711" i="15" s="1"/>
  <c r="P666" i="15" a="1"/>
  <c r="P666" i="15" s="1"/>
  <c r="P787" i="15" a="1"/>
  <c r="P787" i="15" s="1"/>
  <c r="P89" i="15" a="1"/>
  <c r="P89" i="15" s="1"/>
  <c r="P712" i="15" a="1"/>
  <c r="P712" i="15" s="1"/>
  <c r="P702" i="15" a="1"/>
  <c r="P702" i="15" s="1"/>
  <c r="P717" i="15" a="1"/>
  <c r="P717" i="15" s="1"/>
  <c r="P750" i="15" a="1"/>
  <c r="P750" i="15" s="1"/>
  <c r="P46" i="15" a="1"/>
  <c r="P46" i="15" s="1"/>
  <c r="P105" i="15" a="1"/>
  <c r="P105" i="15" s="1"/>
  <c r="P150" i="15" a="1"/>
  <c r="P150" i="15" s="1"/>
  <c r="P134" i="15" a="1"/>
  <c r="P134" i="15" s="1"/>
  <c r="P133" i="15" a="1"/>
  <c r="P133" i="15" s="1"/>
  <c r="P161" i="15" a="1"/>
  <c r="P161" i="15" s="1"/>
  <c r="P170" i="15" a="1"/>
  <c r="P170" i="15" s="1"/>
  <c r="P679" i="15" a="1"/>
  <c r="P679" i="15" s="1"/>
  <c r="P96" i="15" a="1"/>
  <c r="P96" i="15" s="1"/>
  <c r="P88" i="15" a="1"/>
  <c r="P88" i="15" s="1"/>
  <c r="P809" i="15" a="1"/>
  <c r="P809" i="15" s="1"/>
  <c r="P778" i="15" a="1"/>
  <c r="P778" i="15" s="1"/>
  <c r="P47" i="15" a="1"/>
  <c r="P47" i="15" s="1"/>
  <c r="P700" i="15" a="1"/>
  <c r="P700" i="15" s="1"/>
  <c r="P803" i="15" a="1"/>
  <c r="P803" i="15" s="1"/>
  <c r="P743" i="15" a="1"/>
  <c r="P743" i="15" s="1"/>
  <c r="P6" i="15" a="1"/>
  <c r="P6" i="15" s="1"/>
  <c r="P68" i="15" a="1"/>
  <c r="P68" i="15" s="1"/>
  <c r="P860" i="15" a="1"/>
  <c r="P860" i="15" s="1"/>
  <c r="P44" i="15" a="1"/>
  <c r="P44" i="15" s="1"/>
  <c r="P752" i="15" a="1"/>
  <c r="P752" i="15" s="1"/>
  <c r="P841" i="15" a="1"/>
  <c r="P841" i="15" s="1"/>
  <c r="P814" i="15" a="1"/>
  <c r="P814" i="15" s="1"/>
  <c r="P153" i="15" a="1"/>
  <c r="P153" i="15" s="1"/>
  <c r="P806" i="15" a="1"/>
  <c r="P806" i="15" s="1"/>
  <c r="P146" i="15" a="1"/>
  <c r="P146" i="15" s="1"/>
  <c r="P155" i="15" a="1"/>
  <c r="P155" i="15" s="1"/>
  <c r="P74" i="15" a="1"/>
  <c r="P74" i="15" s="1"/>
  <c r="P101" i="15" a="1"/>
  <c r="P101" i="15" s="1"/>
  <c r="P55" i="15" a="1"/>
  <c r="P55" i="15" s="1"/>
  <c r="P761" i="15" a="1"/>
  <c r="P761" i="15" s="1"/>
  <c r="P16" i="15" a="1"/>
  <c r="P16" i="15" s="1"/>
  <c r="P726" i="15" a="1"/>
  <c r="P726" i="15" s="1"/>
  <c r="P647" i="15" a="1"/>
  <c r="P647" i="15" s="1"/>
  <c r="P151" i="15" a="1"/>
  <c r="P151" i="15" s="1"/>
  <c r="P11" i="15" a="1"/>
  <c r="P11" i="15" s="1"/>
  <c r="P720" i="15" a="1"/>
  <c r="P720" i="15" s="1"/>
  <c r="P713" i="15" a="1"/>
  <c r="P713" i="15" s="1"/>
  <c r="P745" i="15" a="1"/>
  <c r="P745" i="15" s="1"/>
  <c r="P42" i="15" a="1"/>
  <c r="P42" i="15" s="1"/>
  <c r="P687" i="15" a="1"/>
  <c r="P687" i="15" s="1"/>
  <c r="P766" i="15" a="1"/>
  <c r="P766" i="15" s="1"/>
  <c r="P58" i="15" a="1"/>
  <c r="P58" i="15" s="1"/>
  <c r="P100" i="15" a="1"/>
  <c r="P100" i="15" s="1"/>
  <c r="P705" i="15" a="1"/>
  <c r="P705" i="15" s="1"/>
  <c r="P173" i="15" a="1"/>
  <c r="P173" i="15" s="1"/>
  <c r="P108" i="15" a="1"/>
  <c r="P108" i="15" s="1"/>
  <c r="P655" i="15" a="1"/>
  <c r="P655" i="15" s="1"/>
  <c r="P829" i="15" a="1"/>
  <c r="P829" i="15" s="1"/>
  <c r="P104" i="15" a="1"/>
  <c r="P104" i="15" s="1"/>
  <c r="P746" i="15" a="1"/>
  <c r="P746" i="15" s="1"/>
  <c r="P714" i="15" a="1"/>
  <c r="P714" i="15" s="1"/>
  <c r="P744" i="15" a="1"/>
  <c r="P744" i="15" s="1"/>
  <c r="P741" i="15" a="1"/>
  <c r="P741" i="15" s="1"/>
  <c r="P730" i="15" a="1"/>
  <c r="P730" i="15" s="1"/>
  <c r="P724" i="15" a="1"/>
  <c r="P724" i="15" s="1"/>
  <c r="P774" i="15" a="1"/>
  <c r="P774" i="15" s="1"/>
  <c r="P719" i="15" a="1"/>
  <c r="P719" i="15" s="1"/>
  <c r="P682" i="15" a="1"/>
  <c r="P682" i="15" s="1"/>
  <c r="P822" i="15" a="1"/>
  <c r="P822" i="15" s="1"/>
  <c r="P759" i="15" a="1"/>
  <c r="P759" i="15" s="1"/>
  <c r="P684" i="15" a="1"/>
  <c r="P684" i="15" s="1"/>
  <c r="P54" i="15" a="1"/>
  <c r="P54" i="15" s="1"/>
  <c r="P61" i="15" a="1"/>
  <c r="P61" i="15" s="1"/>
  <c r="P143" i="15" a="1"/>
  <c r="P143" i="15" s="1"/>
  <c r="P103" i="15" a="1"/>
  <c r="P103" i="15" s="1"/>
  <c r="P97" i="15" a="1"/>
  <c r="P97" i="15" s="1"/>
  <c r="P858" i="15" a="1"/>
  <c r="P858" i="15" s="1"/>
  <c r="P674" i="15" a="1"/>
  <c r="P674" i="15" s="1"/>
  <c r="P808" i="15" a="1"/>
  <c r="P808" i="15" s="1"/>
  <c r="P36" i="15" a="1"/>
  <c r="P36" i="15" s="1"/>
  <c r="P638" i="15" a="1"/>
  <c r="P638" i="15" s="1"/>
  <c r="P703" i="15" a="1"/>
  <c r="P703" i="15" s="1"/>
  <c r="P673" i="15" a="1"/>
  <c r="P673" i="15" s="1"/>
  <c r="P109" i="15" a="1"/>
  <c r="P109" i="15" s="1"/>
  <c r="P10" i="15" a="1"/>
  <c r="P10" i="15" s="1"/>
  <c r="P775" i="15" a="1"/>
  <c r="P775" i="15" s="1"/>
  <c r="P53" i="15" a="1"/>
  <c r="P53" i="15" s="1"/>
  <c r="P138" i="15" a="1"/>
  <c r="P138" i="15" s="1"/>
  <c r="P45" i="15" a="1"/>
  <c r="P45" i="15" s="1"/>
  <c r="P763" i="15" a="1"/>
  <c r="P763" i="15" s="1"/>
  <c r="P725" i="15" a="1"/>
  <c r="P725" i="15" s="1"/>
  <c r="P114" i="15" a="1"/>
  <c r="P114" i="15" s="1"/>
  <c r="P86" i="15" a="1"/>
  <c r="P86" i="15" s="1"/>
  <c r="P73" i="15" a="1"/>
  <c r="P73" i="15" s="1"/>
  <c r="P12" i="15" a="1"/>
  <c r="P12" i="15" s="1"/>
  <c r="P756" i="15" a="1"/>
  <c r="P756" i="15" s="1"/>
  <c r="P854" i="15" a="1"/>
  <c r="P854" i="15" s="1"/>
  <c r="P57" i="15" a="1"/>
  <c r="P57" i="15" s="1"/>
  <c r="P800" i="15" a="1"/>
  <c r="P800" i="15" s="1"/>
  <c r="P736" i="15" a="1"/>
  <c r="P736" i="15" s="1"/>
  <c r="P849" i="15" a="1"/>
  <c r="P849" i="15" s="1"/>
  <c r="P56" i="15" a="1"/>
  <c r="P56" i="15" s="1"/>
  <c r="P158" i="15" a="1"/>
  <c r="P158" i="15" s="1"/>
  <c r="P148" i="15" a="1"/>
  <c r="P148" i="15" s="1"/>
  <c r="P159" i="15" a="1"/>
  <c r="P159" i="15" s="1"/>
  <c r="P160" i="15" a="1"/>
  <c r="P160" i="15" s="1"/>
  <c r="P70" i="15" a="1"/>
  <c r="P70" i="15" s="1"/>
  <c r="P853" i="15" a="1"/>
  <c r="P853" i="15" s="1"/>
  <c r="P37" i="15" a="1"/>
  <c r="P37" i="15" s="1"/>
  <c r="P801" i="15" a="1"/>
  <c r="P801" i="15" s="1"/>
  <c r="P63" i="15" a="1"/>
  <c r="P63" i="15" s="1"/>
  <c r="P15" i="15" a="1"/>
  <c r="P15" i="15" s="1"/>
  <c r="P740" i="15" a="1"/>
  <c r="P740" i="15" s="1"/>
  <c r="P40" i="15" a="1"/>
  <c r="P40" i="15" s="1"/>
  <c r="P66" i="15" a="1"/>
  <c r="P66" i="15" s="1"/>
  <c r="P116" i="15" a="1"/>
  <c r="P116" i="15" s="1"/>
  <c r="P112" i="15" a="1"/>
  <c r="P112" i="15" s="1"/>
  <c r="P91" i="15" a="1"/>
  <c r="P91" i="15" s="1"/>
  <c r="P749" i="15" a="1"/>
  <c r="P749" i="15" s="1"/>
  <c r="P646" i="15" a="1"/>
  <c r="P646" i="15" s="1"/>
  <c r="P648" i="15" a="1"/>
  <c r="P648" i="15" s="1"/>
  <c r="P697" i="15" a="1"/>
  <c r="P697" i="15" s="1"/>
  <c r="P165" i="15" a="1"/>
  <c r="P165" i="15" s="1"/>
  <c r="P140" i="15" a="1"/>
  <c r="P140" i="15" s="1"/>
  <c r="P768" i="15" a="1"/>
  <c r="P768" i="15" s="1"/>
  <c r="P795" i="15" a="1"/>
  <c r="P795" i="15" s="1"/>
  <c r="P707" i="15" a="1"/>
  <c r="P707" i="15" s="1"/>
  <c r="P167" i="15" a="1"/>
  <c r="P167" i="15" s="1"/>
  <c r="P837" i="15" a="1"/>
  <c r="P837" i="15" s="1"/>
  <c r="P110" i="15" a="1"/>
  <c r="P110" i="15" s="1"/>
  <c r="P149" i="15" a="1"/>
  <c r="P149" i="15" s="1"/>
  <c r="P115" i="15" a="1"/>
  <c r="P115" i="15" s="1"/>
  <c r="P779" i="15" a="1"/>
  <c r="P779" i="15" s="1"/>
  <c r="P855" i="15" a="1"/>
  <c r="P855" i="15" s="1"/>
  <c r="P79" i="15" a="1"/>
  <c r="P79" i="15" s="1"/>
  <c r="P696" i="15" a="1"/>
  <c r="P696" i="15" s="1"/>
  <c r="P649" i="15" a="1"/>
  <c r="P649" i="15" s="1"/>
  <c r="P792" i="15" a="1"/>
  <c r="P792" i="15" s="1"/>
  <c r="P739" i="15" a="1"/>
  <c r="P739" i="15" s="1"/>
  <c r="P789" i="15" a="1"/>
  <c r="P789" i="15" s="1"/>
  <c r="P747" i="15" a="1"/>
  <c r="P747" i="15" s="1"/>
  <c r="P48" i="15" a="1"/>
  <c r="P48" i="15" s="1"/>
  <c r="P772" i="15" a="1"/>
  <c r="P772" i="15" s="1"/>
  <c r="P838" i="15" a="1"/>
  <c r="P838" i="15" s="1"/>
  <c r="P699" i="15" a="1"/>
  <c r="P699" i="15" s="1"/>
  <c r="P802" i="15" a="1"/>
  <c r="P802" i="15" s="1"/>
  <c r="P812" i="15" a="1"/>
  <c r="P812" i="15" s="1"/>
  <c r="P738" i="15" a="1"/>
  <c r="P738" i="15" s="1"/>
  <c r="P677" i="15" a="1"/>
  <c r="P677" i="15" s="1"/>
  <c r="G7" i="28"/>
  <c r="H7" i="28"/>
  <c r="A7" i="28"/>
  <c r="G15" i="28"/>
  <c r="E7" i="31"/>
  <c r="A15" i="28"/>
  <c r="H15" i="28"/>
  <c r="H42" i="28"/>
  <c r="E4" i="31"/>
  <c r="A42" i="28"/>
  <c r="G42" i="28"/>
  <c r="E3" i="31"/>
  <c r="A73" i="28"/>
  <c r="H73" i="28"/>
  <c r="G73" i="28"/>
  <c r="H68" i="28"/>
  <c r="A68" i="28"/>
  <c r="G68" i="28"/>
  <c r="A70" i="32"/>
  <c r="G70" i="32"/>
  <c r="H70" i="32"/>
  <c r="A67" i="28"/>
  <c r="G67" i="28"/>
  <c r="H67" i="28"/>
  <c r="H19" i="32"/>
  <c r="A19" i="32"/>
  <c r="G19" i="32"/>
  <c r="H53" i="28"/>
  <c r="A53" i="28"/>
  <c r="G53" i="28"/>
  <c r="E2" i="31"/>
  <c r="G69" i="28"/>
  <c r="A69" i="28"/>
  <c r="H69" i="28"/>
  <c r="G8" i="32"/>
  <c r="H8" i="32"/>
  <c r="A8" i="32"/>
  <c r="G51" i="32"/>
  <c r="H51" i="32"/>
  <c r="A51" i="32"/>
  <c r="A11" i="32"/>
  <c r="G11" i="32"/>
  <c r="H11" i="32"/>
  <c r="A79" i="32"/>
  <c r="G79" i="32"/>
  <c r="H79" i="32"/>
  <c r="G10" i="32"/>
  <c r="H10" i="32"/>
  <c r="A10" i="32"/>
  <c r="G101" i="32"/>
  <c r="H101" i="32"/>
  <c r="A101" i="32"/>
  <c r="A24" i="28"/>
  <c r="H24" i="28"/>
  <c r="G24" i="28"/>
  <c r="H80" i="32"/>
  <c r="A80" i="32"/>
  <c r="G80" i="32"/>
  <c r="G107" i="32"/>
  <c r="H107" i="32"/>
  <c r="A107" i="32"/>
  <c r="G136" i="32"/>
  <c r="H136" i="32"/>
  <c r="A136" i="32"/>
  <c r="H25" i="28"/>
  <c r="G25" i="28"/>
  <c r="A25" i="28"/>
  <c r="A18" i="32"/>
  <c r="G18" i="32"/>
  <c r="H18" i="32"/>
  <c r="G87" i="32"/>
  <c r="A87" i="32"/>
  <c r="H87" i="32"/>
  <c r="G14" i="32"/>
  <c r="H14" i="32"/>
  <c r="A14" i="32"/>
  <c r="A12" i="32"/>
  <c r="G12" i="32"/>
  <c r="H12" i="32"/>
  <c r="H74" i="28"/>
  <c r="A74" i="28"/>
  <c r="G74" i="28"/>
  <c r="H116" i="32"/>
  <c r="A116" i="32"/>
  <c r="G116" i="32"/>
  <c r="G13" i="32"/>
  <c r="H13" i="32"/>
  <c r="A13" i="32"/>
  <c r="H47" i="28"/>
  <c r="E5" i="31"/>
  <c r="G47" i="28"/>
  <c r="A47" i="28"/>
  <c r="E6" i="31"/>
  <c r="H17" i="28"/>
  <c r="G17" i="28"/>
  <c r="A17" i="28"/>
  <c r="G66" i="28"/>
  <c r="H66" i="28"/>
  <c r="A66" i="28"/>
  <c r="H63" i="32"/>
  <c r="G63" i="32"/>
  <c r="A63" i="32"/>
  <c r="H55" i="32"/>
  <c r="G55" i="32"/>
  <c r="A55" i="32"/>
  <c r="E26" i="31"/>
  <c r="H71" i="28"/>
  <c r="G71" i="28"/>
  <c r="A71" i="28"/>
  <c r="E29" i="31"/>
  <c r="A45" i="28"/>
  <c r="H45" i="28"/>
  <c r="G45" i="28"/>
  <c r="E28" i="31"/>
  <c r="H70" i="21"/>
  <c r="H89" i="32"/>
  <c r="D1374" i="33"/>
  <c r="A1374" i="33" s="1"/>
  <c r="G89" i="32"/>
  <c r="A89" i="32"/>
  <c r="G34" i="28"/>
  <c r="H34" i="28"/>
  <c r="E9" i="31"/>
  <c r="E8" i="31"/>
  <c r="A34" i="28"/>
  <c r="G15" i="32"/>
  <c r="H15" i="32"/>
  <c r="A15" i="32"/>
  <c r="A21" i="31"/>
  <c r="G880" i="19"/>
  <c r="H880" i="19"/>
  <c r="A880" i="19"/>
  <c r="A9" i="32"/>
  <c r="H9" i="32"/>
  <c r="G9" i="32"/>
  <c r="A26" i="28"/>
  <c r="E10" i="31"/>
  <c r="G26" i="28"/>
  <c r="H26" i="28"/>
  <c r="A20" i="32"/>
  <c r="G20" i="32"/>
  <c r="H20" i="32"/>
  <c r="G114" i="32"/>
  <c r="H114" i="32"/>
  <c r="A114" i="32"/>
  <c r="D1319" i="33"/>
  <c r="A1319" i="33" s="1"/>
  <c r="G74" i="32"/>
  <c r="H74" i="32"/>
  <c r="A74" i="32"/>
  <c r="G40" i="32"/>
  <c r="H40" i="32"/>
  <c r="A40" i="32"/>
  <c r="G16" i="32"/>
  <c r="H16" i="32"/>
  <c r="A16" i="32"/>
  <c r="A17" i="32"/>
  <c r="H17" i="32"/>
  <c r="G17" i="32"/>
  <c r="A61" i="23"/>
  <c r="H62" i="23"/>
  <c r="G82" i="23"/>
  <c r="G62" i="23"/>
  <c r="H61" i="23"/>
  <c r="A62" i="23"/>
  <c r="H563" i="20"/>
  <c r="G563" i="20"/>
  <c r="A563" i="20"/>
  <c r="D2" i="33"/>
  <c r="A2" i="33" s="1"/>
  <c r="A2" i="20"/>
  <c r="G2" i="20"/>
  <c r="H2" i="20"/>
  <c r="H14" i="22"/>
  <c r="A39" i="22"/>
  <c r="D1284" i="33"/>
  <c r="A1284" i="33" s="1"/>
  <c r="D1292" i="33"/>
  <c r="A1292" i="33" s="1"/>
  <c r="D1291" i="33"/>
  <c r="A1291" i="33" s="1"/>
  <c r="H89" i="23"/>
  <c r="D1405" i="33"/>
  <c r="A1405" i="33" s="1"/>
  <c r="D1406" i="33"/>
  <c r="A1406" i="33" s="1"/>
  <c r="A89" i="23"/>
  <c r="G89" i="23"/>
  <c r="H82" i="23"/>
  <c r="H18" i="31"/>
  <c r="A18" i="31"/>
  <c r="I18" i="31"/>
  <c r="H48" i="23"/>
  <c r="G48" i="23"/>
  <c r="D326" i="33"/>
  <c r="A326" i="33" s="1"/>
  <c r="D1274" i="33"/>
  <c r="A1274" i="33" s="1"/>
  <c r="H24" i="31"/>
  <c r="I24" i="31"/>
  <c r="A24" i="31"/>
  <c r="G45" i="20"/>
  <c r="I25" i="31"/>
  <c r="H25" i="31"/>
  <c r="A25" i="31"/>
  <c r="A27" i="23"/>
  <c r="D198" i="33"/>
  <c r="A198" i="33" s="1"/>
  <c r="G502" i="20"/>
  <c r="D1130" i="33"/>
  <c r="A1130" i="33" s="1"/>
  <c r="A502" i="20"/>
  <c r="D1129" i="33"/>
  <c r="A1129" i="33" s="1"/>
  <c r="H502" i="20"/>
  <c r="H85" i="23"/>
  <c r="A85" i="23"/>
  <c r="G85" i="23"/>
  <c r="D201" i="33"/>
  <c r="A201" i="33" s="1"/>
  <c r="D1334" i="33"/>
  <c r="A1334" i="33" s="1"/>
  <c r="D1333" i="33"/>
  <c r="A1333" i="33" s="1"/>
  <c r="H20" i="31"/>
  <c r="I20" i="31"/>
  <c r="A20" i="31"/>
  <c r="A19" i="31"/>
  <c r="H19" i="31"/>
  <c r="I19" i="31"/>
  <c r="H49" i="23"/>
  <c r="D330" i="33"/>
  <c r="A330" i="33" s="1"/>
  <c r="G49" i="23"/>
  <c r="D329" i="33"/>
  <c r="A329" i="33" s="1"/>
  <c r="D152" i="33"/>
  <c r="A152" i="33" s="1"/>
  <c r="H16" i="31"/>
  <c r="A46" i="23"/>
  <c r="D312" i="33"/>
  <c r="A312" i="33" s="1"/>
  <c r="G46" i="23"/>
  <c r="D313" i="33"/>
  <c r="A313" i="33" s="1"/>
  <c r="H46" i="23"/>
  <c r="A17" i="31"/>
  <c r="I17" i="31"/>
  <c r="H17" i="31"/>
  <c r="H27" i="31"/>
  <c r="D13" i="33"/>
  <c r="A13" i="33" s="1"/>
  <c r="G4" i="22"/>
  <c r="H4" i="22"/>
  <c r="A4" i="22"/>
  <c r="D118" i="33"/>
  <c r="A118" i="33" s="1"/>
  <c r="H26" i="20"/>
  <c r="D117" i="33"/>
  <c r="A117" i="33" s="1"/>
  <c r="A26" i="20"/>
  <c r="G79" i="23"/>
  <c r="D1377" i="33"/>
  <c r="A1377" i="33" s="1"/>
  <c r="D1378" i="33"/>
  <c r="A1378" i="33" s="1"/>
  <c r="A79" i="23"/>
  <c r="H79" i="23"/>
  <c r="G36" i="23"/>
  <c r="D270" i="33"/>
  <c r="A270" i="33" s="1"/>
  <c r="A36" i="23"/>
  <c r="H36" i="23"/>
  <c r="D269" i="33"/>
  <c r="A269" i="33" s="1"/>
  <c r="H69" i="23"/>
  <c r="G69" i="23"/>
  <c r="A69" i="23"/>
  <c r="A105" i="23"/>
  <c r="G105" i="23"/>
  <c r="H105" i="23"/>
  <c r="G104" i="23"/>
  <c r="H104" i="23"/>
  <c r="A104" i="23"/>
  <c r="G164" i="21"/>
  <c r="H28" i="23"/>
  <c r="G28" i="23"/>
  <c r="A28" i="23"/>
  <c r="I16" i="31"/>
  <c r="A16" i="31"/>
  <c r="J1155" i="15" l="1" a="1"/>
  <c r="J1155" i="15" s="1"/>
  <c r="N1162" i="15" a="1"/>
  <c r="N1162" i="15" s="1"/>
  <c r="N916" i="15" a="1"/>
  <c r="N916" i="15" s="1"/>
  <c r="N923" i="15" a="1"/>
  <c r="N923" i="15" s="1"/>
  <c r="N1086" i="15" a="1"/>
  <c r="N1086" i="15" s="1"/>
  <c r="N971" i="15" a="1"/>
  <c r="N971" i="15" s="1"/>
  <c r="N1110" i="15" a="1"/>
  <c r="N1110" i="15" s="1"/>
  <c r="N1008" i="15" a="1"/>
  <c r="N1008" i="15" s="1"/>
  <c r="N1117" i="15" a="1"/>
  <c r="N1117" i="15" s="1"/>
  <c r="N1036" i="15" a="1"/>
  <c r="N1036" i="15" s="1"/>
  <c r="N976" i="15" a="1"/>
  <c r="N976" i="15" s="1"/>
  <c r="N1089" i="15" a="1"/>
  <c r="N1089" i="15" s="1"/>
  <c r="N1004" i="15" a="1"/>
  <c r="N1004" i="15" s="1"/>
  <c r="N1139" i="15" a="1"/>
  <c r="N1139" i="15" s="1"/>
  <c r="N1061" i="15" a="1"/>
  <c r="N1061" i="15" s="1"/>
  <c r="N982" i="15" a="1"/>
  <c r="N982" i="15" s="1"/>
  <c r="N1002" i="15" a="1"/>
  <c r="N1002" i="15" s="1"/>
  <c r="N1144" i="15" a="1"/>
  <c r="N1144" i="15" s="1"/>
  <c r="J927" i="15" a="1"/>
  <c r="J927" i="15" s="1"/>
  <c r="J1117" i="15" a="1"/>
  <c r="J1117" i="15" s="1"/>
  <c r="J949" i="15" a="1"/>
  <c r="J949" i="15" s="1"/>
  <c r="J1121" i="15" a="1"/>
  <c r="J1121" i="15" s="1"/>
  <c r="J1025" i="15" a="1"/>
  <c r="J1025" i="15" s="1"/>
  <c r="J1056" i="15" a="1"/>
  <c r="J1056" i="15" s="1"/>
  <c r="J983" i="15" a="1"/>
  <c r="J983" i="15" s="1"/>
  <c r="J1051" i="15" a="1"/>
  <c r="J1051" i="15" s="1"/>
  <c r="J1139" i="15" a="1"/>
  <c r="J1139" i="15" s="1"/>
  <c r="J998" i="15" a="1"/>
  <c r="J998" i="15" s="1"/>
  <c r="J1057" i="15" a="1"/>
  <c r="J1057" i="15" s="1"/>
  <c r="J1015" i="15" a="1"/>
  <c r="J1015" i="15" s="1"/>
  <c r="J1064" i="15" a="1"/>
  <c r="J1064" i="15" s="1"/>
  <c r="J943" i="15" a="1"/>
  <c r="J943" i="15" s="1"/>
  <c r="J1066" i="15" a="1"/>
  <c r="J1066" i="15" s="1"/>
  <c r="J1154" i="15" a="1"/>
  <c r="J1154" i="15" s="1"/>
  <c r="N912" i="15" a="1"/>
  <c r="N912" i="15" s="1"/>
  <c r="N921" i="15" a="1"/>
  <c r="N921" i="15" s="1"/>
  <c r="N1069" i="15" a="1"/>
  <c r="N1069" i="15" s="1"/>
  <c r="N951" i="15" a="1"/>
  <c r="N951" i="15" s="1"/>
  <c r="N1093" i="15" a="1"/>
  <c r="N1093" i="15" s="1"/>
  <c r="N979" i="15" a="1"/>
  <c r="N979" i="15" s="1"/>
  <c r="N1100" i="15" a="1"/>
  <c r="N1100" i="15" s="1"/>
  <c r="N1016" i="15" a="1"/>
  <c r="N1016" i="15" s="1"/>
  <c r="N947" i="15" a="1"/>
  <c r="N947" i="15" s="1"/>
  <c r="N1072" i="15" a="1"/>
  <c r="N1072" i="15" s="1"/>
  <c r="N984" i="15" a="1"/>
  <c r="N984" i="15" s="1"/>
  <c r="N1130" i="15" a="1"/>
  <c r="N1130" i="15" s="1"/>
  <c r="N1041" i="15" a="1"/>
  <c r="N1041" i="15" s="1"/>
  <c r="N974" i="15" a="1"/>
  <c r="N974" i="15" s="1"/>
  <c r="N994" i="15" a="1"/>
  <c r="N994" i="15" s="1"/>
  <c r="N1160" i="15" a="1"/>
  <c r="N1160" i="15" s="1"/>
  <c r="J942" i="15" a="1"/>
  <c r="J942" i="15" s="1"/>
  <c r="J996" i="15" a="1"/>
  <c r="J996" i="15" s="1"/>
  <c r="J1137" i="15" a="1"/>
  <c r="J1137" i="15" s="1"/>
  <c r="J1091" i="15" a="1"/>
  <c r="J1091" i="15" s="1"/>
  <c r="J1007" i="15" a="1"/>
  <c r="J1007" i="15" s="1"/>
  <c r="J1022" i="15" a="1"/>
  <c r="J1022" i="15" s="1"/>
  <c r="J961" i="15" a="1"/>
  <c r="J961" i="15" s="1"/>
  <c r="J1034" i="15" a="1"/>
  <c r="J1034" i="15" s="1"/>
  <c r="J1124" i="15" a="1"/>
  <c r="J1124" i="15" s="1"/>
  <c r="J975" i="15" a="1"/>
  <c r="J975" i="15" s="1"/>
  <c r="J1047" i="15" a="1"/>
  <c r="J1047" i="15" s="1"/>
  <c r="J1003" i="15" a="1"/>
  <c r="J1003" i="15" s="1"/>
  <c r="J1054" i="15" a="1"/>
  <c r="J1054" i="15" s="1"/>
  <c r="J932" i="15" a="1"/>
  <c r="J932" i="15" s="1"/>
  <c r="J1049" i="15" a="1"/>
  <c r="J1049" i="15" s="1"/>
  <c r="J1150" i="15" a="1"/>
  <c r="J1150" i="15" s="1"/>
  <c r="N915" i="15" a="1"/>
  <c r="N915" i="15" s="1"/>
  <c r="N920" i="15" a="1"/>
  <c r="N920" i="15" s="1"/>
  <c r="N1060" i="15" a="1"/>
  <c r="N1060" i="15" s="1"/>
  <c r="N941" i="15" a="1"/>
  <c r="N941" i="15" s="1"/>
  <c r="N1076" i="15" a="1"/>
  <c r="N1076" i="15" s="1"/>
  <c r="N959" i="15" a="1"/>
  <c r="N959" i="15" s="1"/>
  <c r="N1083" i="15" a="1"/>
  <c r="N1083" i="15" s="1"/>
  <c r="N987" i="15" a="1"/>
  <c r="N987" i="15" s="1"/>
  <c r="N927" i="15" a="1"/>
  <c r="N927" i="15" s="1"/>
  <c r="N1063" i="15" a="1"/>
  <c r="N1063" i="15" s="1"/>
  <c r="N955" i="15" a="1"/>
  <c r="N955" i="15" s="1"/>
  <c r="N1113" i="15" a="1"/>
  <c r="N1113" i="15" s="1"/>
  <c r="N1012" i="15" a="1"/>
  <c r="N1012" i="15" s="1"/>
  <c r="N966" i="15" a="1"/>
  <c r="N966" i="15" s="1"/>
  <c r="N986" i="15" a="1"/>
  <c r="N986" i="15" s="1"/>
  <c r="N1143" i="15" a="1"/>
  <c r="N1143" i="15" s="1"/>
  <c r="J918" i="15" a="1"/>
  <c r="J918" i="15" s="1"/>
  <c r="J914" i="15" a="1"/>
  <c r="J914" i="15" s="1"/>
  <c r="J1122" i="15" a="1"/>
  <c r="J1122" i="15" s="1"/>
  <c r="J1043" i="15" a="1"/>
  <c r="J1043" i="15" s="1"/>
  <c r="J988" i="15" a="1"/>
  <c r="J988" i="15" s="1"/>
  <c r="J1006" i="15" a="1"/>
  <c r="J1006" i="15" s="1"/>
  <c r="J1038" i="15" a="1"/>
  <c r="J1038" i="15" s="1"/>
  <c r="J1018" i="15" a="1"/>
  <c r="J1018" i="15" s="1"/>
  <c r="J1111" i="15" a="1"/>
  <c r="J1111" i="15" s="1"/>
  <c r="J963" i="15" a="1"/>
  <c r="J963" i="15" s="1"/>
  <c r="J1036" i="15" a="1"/>
  <c r="J1036" i="15" s="1"/>
  <c r="J981" i="15" a="1"/>
  <c r="J981" i="15" s="1"/>
  <c r="J1001" i="15" a="1"/>
  <c r="J1001" i="15" s="1"/>
  <c r="J1101" i="15" a="1"/>
  <c r="J1101" i="15" s="1"/>
  <c r="J1032" i="15" a="1"/>
  <c r="J1032" i="15" s="1"/>
  <c r="J1147" i="15" a="1"/>
  <c r="J1147" i="15" s="1"/>
  <c r="N909" i="15" a="1"/>
  <c r="N909" i="15" s="1"/>
  <c r="N1129" i="15" a="1"/>
  <c r="N1129" i="15" s="1"/>
  <c r="N1040" i="15" a="1"/>
  <c r="N1040" i="15" s="1"/>
  <c r="N1136" i="15" a="1"/>
  <c r="N1136" i="15" s="1"/>
  <c r="N1048" i="15" a="1"/>
  <c r="N1048" i="15" s="1"/>
  <c r="N949" i="15" a="1"/>
  <c r="N949" i="15" s="1"/>
  <c r="N1074" i="15" a="1"/>
  <c r="N1074" i="15" s="1"/>
  <c r="N967" i="15" a="1"/>
  <c r="N967" i="15" s="1"/>
  <c r="N1124" i="15" a="1"/>
  <c r="N1124" i="15" s="1"/>
  <c r="N1044" i="15" a="1"/>
  <c r="N1044" i="15" s="1"/>
  <c r="N935" i="15" a="1"/>
  <c r="N935" i="15" s="1"/>
  <c r="N1096" i="15" a="1"/>
  <c r="N1096" i="15" s="1"/>
  <c r="N992" i="15" a="1"/>
  <c r="N992" i="15" s="1"/>
  <c r="N958" i="15" a="1"/>
  <c r="N958" i="15" s="1"/>
  <c r="N978" i="15" a="1"/>
  <c r="N978" i="15" s="1"/>
  <c r="N1159" i="15" a="1"/>
  <c r="N1159" i="15" s="1"/>
  <c r="J916" i="15" a="1"/>
  <c r="J916" i="15" s="1"/>
  <c r="J1151" i="15" a="1"/>
  <c r="J1151" i="15" s="1"/>
  <c r="J1110" i="15" a="1"/>
  <c r="J1110" i="15" s="1"/>
  <c r="J1010" i="15" a="1"/>
  <c r="J1010" i="15" s="1"/>
  <c r="J965" i="15" a="1"/>
  <c r="J965" i="15" s="1"/>
  <c r="J985" i="15" a="1"/>
  <c r="J985" i="15" s="1"/>
  <c r="J960" i="15" a="1"/>
  <c r="J960" i="15" s="1"/>
  <c r="J977" i="15" a="1"/>
  <c r="J977" i="15" s="1"/>
  <c r="J1095" i="15" a="1"/>
  <c r="J1095" i="15" s="1"/>
  <c r="J952" i="15" a="1"/>
  <c r="J952" i="15" s="1"/>
  <c r="J1026" i="15" a="1"/>
  <c r="J1026" i="15" s="1"/>
  <c r="J969" i="15" a="1"/>
  <c r="J969" i="15" s="1"/>
  <c r="J978" i="15" a="1"/>
  <c r="J978" i="15" s="1"/>
  <c r="J1092" i="15" a="1"/>
  <c r="J1092" i="15" s="1"/>
  <c r="J987" i="15" a="1"/>
  <c r="J987" i="15" s="1"/>
  <c r="J1146" i="15" a="1"/>
  <c r="J1146" i="15" s="1"/>
  <c r="N925" i="15" a="1"/>
  <c r="N925" i="15" s="1"/>
  <c r="N1112" i="15" a="1"/>
  <c r="N1112" i="15" s="1"/>
  <c r="N1011" i="15" a="1"/>
  <c r="N1011" i="15" s="1"/>
  <c r="N1119" i="15" a="1"/>
  <c r="N1119" i="15" s="1"/>
  <c r="N1019" i="15" a="1"/>
  <c r="N1019" i="15" s="1"/>
  <c r="N929" i="15" a="1"/>
  <c r="N929" i="15" s="1"/>
  <c r="N1065" i="15" a="1"/>
  <c r="N1065" i="15" s="1"/>
  <c r="N957" i="15" a="1"/>
  <c r="N957" i="15" s="1"/>
  <c r="N1107" i="15" a="1"/>
  <c r="N1107" i="15" s="1"/>
  <c r="N1024" i="15" a="1"/>
  <c r="N1024" i="15" s="1"/>
  <c r="N1131" i="15" a="1"/>
  <c r="N1131" i="15" s="1"/>
  <c r="N1079" i="15" a="1"/>
  <c r="N1079" i="15" s="1"/>
  <c r="N963" i="15" a="1"/>
  <c r="N963" i="15" s="1"/>
  <c r="N950" i="15" a="1"/>
  <c r="N950" i="15" s="1"/>
  <c r="N970" i="15" a="1"/>
  <c r="N970" i="15" s="1"/>
  <c r="N1155" i="15" a="1"/>
  <c r="N1155" i="15" s="1"/>
  <c r="J912" i="15" a="1"/>
  <c r="J912" i="15" s="1"/>
  <c r="J922" i="15" a="1"/>
  <c r="J922" i="15" s="1"/>
  <c r="J1094" i="15" a="1"/>
  <c r="J1094" i="15" s="1"/>
  <c r="J989" i="15" a="1"/>
  <c r="J989" i="15" s="1"/>
  <c r="J941" i="15" a="1"/>
  <c r="J941" i="15" s="1"/>
  <c r="J939" i="15" a="1"/>
  <c r="J939" i="15" s="1"/>
  <c r="J936" i="15" a="1"/>
  <c r="J936" i="15" s="1"/>
  <c r="J955" i="15" a="1"/>
  <c r="J955" i="15" s="1"/>
  <c r="J1031" i="15" a="1"/>
  <c r="J1031" i="15" s="1"/>
  <c r="J1008" i="15" a="1"/>
  <c r="J1008" i="15" s="1"/>
  <c r="J1016" i="15" a="1"/>
  <c r="J1016" i="15" s="1"/>
  <c r="J1127" i="15" a="1"/>
  <c r="J1127" i="15" s="1"/>
  <c r="J930" i="15" a="1"/>
  <c r="J930" i="15" s="1"/>
  <c r="J1037" i="15" a="1"/>
  <c r="J1037" i="15" s="1"/>
  <c r="J968" i="15" a="1"/>
  <c r="J968" i="15" s="1"/>
  <c r="J1161" i="15" a="1"/>
  <c r="J1161" i="15" s="1"/>
  <c r="D310" i="33"/>
  <c r="A310" i="33" s="1"/>
  <c r="N1145" i="15" a="1"/>
  <c r="N1145" i="15" s="1"/>
  <c r="N1095" i="15" a="1"/>
  <c r="N1095" i="15" s="1"/>
  <c r="N991" i="15" a="1"/>
  <c r="N991" i="15" s="1"/>
  <c r="N1102" i="15" a="1"/>
  <c r="N1102" i="15" s="1"/>
  <c r="N999" i="15" a="1"/>
  <c r="N999" i="15" s="1"/>
  <c r="N1126" i="15" a="1"/>
  <c r="N1126" i="15" s="1"/>
  <c r="N1056" i="15" a="1"/>
  <c r="N1056" i="15" s="1"/>
  <c r="N937" i="15" a="1"/>
  <c r="N937" i="15" s="1"/>
  <c r="N1098" i="15" a="1"/>
  <c r="N1098" i="15" s="1"/>
  <c r="N995" i="15" a="1"/>
  <c r="N995" i="15" s="1"/>
  <c r="N1122" i="15" a="1"/>
  <c r="N1122" i="15" s="1"/>
  <c r="N1052" i="15" a="1"/>
  <c r="N1052" i="15" s="1"/>
  <c r="N943" i="15" a="1"/>
  <c r="N943" i="15" s="1"/>
  <c r="N942" i="15" a="1"/>
  <c r="N942" i="15" s="1"/>
  <c r="N962" i="15" a="1"/>
  <c r="N962" i="15" s="1"/>
  <c r="N1158" i="15" a="1"/>
  <c r="N1158" i="15" s="1"/>
  <c r="J915" i="15" a="1"/>
  <c r="J915" i="15" s="1"/>
  <c r="J910" i="15" a="1"/>
  <c r="J910" i="15" s="1"/>
  <c r="J1045" i="15" a="1"/>
  <c r="J1045" i="15" s="1"/>
  <c r="J945" i="15" a="1"/>
  <c r="J945" i="15" s="1"/>
  <c r="J1104" i="15" a="1"/>
  <c r="J1104" i="15" s="1"/>
  <c r="J1116" i="15" a="1"/>
  <c r="J1116" i="15" s="1"/>
  <c r="J1129" i="15" a="1"/>
  <c r="J1129" i="15" s="1"/>
  <c r="J931" i="15" a="1"/>
  <c r="J931" i="15" s="1"/>
  <c r="J1014" i="15" a="1"/>
  <c r="J1014" i="15" s="1"/>
  <c r="J997" i="15" a="1"/>
  <c r="J997" i="15" s="1"/>
  <c r="J1004" i="15" a="1"/>
  <c r="J1004" i="15" s="1"/>
  <c r="J1107" i="15" a="1"/>
  <c r="J1107" i="15" s="1"/>
  <c r="J953" i="15" a="1"/>
  <c r="J953" i="15" s="1"/>
  <c r="J1028" i="15" a="1"/>
  <c r="J1028" i="15" s="1"/>
  <c r="J948" i="15" a="1"/>
  <c r="J948" i="15" s="1"/>
  <c r="J1145" i="15" a="1"/>
  <c r="J1145" i="15" s="1"/>
  <c r="N1161" i="15" a="1"/>
  <c r="N1161" i="15" s="1"/>
  <c r="N1078" i="15" a="1"/>
  <c r="N1078" i="15" s="1"/>
  <c r="N981" i="15" a="1"/>
  <c r="N981" i="15" s="1"/>
  <c r="N1085" i="15" a="1"/>
  <c r="N1085" i="15" s="1"/>
  <c r="N989" i="15" a="1"/>
  <c r="N989" i="15" s="1"/>
  <c r="N1109" i="15" a="1"/>
  <c r="N1109" i="15" s="1"/>
  <c r="N1027" i="15" a="1"/>
  <c r="N1027" i="15" s="1"/>
  <c r="N1133" i="15" a="1"/>
  <c r="N1133" i="15" s="1"/>
  <c r="N1081" i="15" a="1"/>
  <c r="N1081" i="15" s="1"/>
  <c r="N975" i="15" a="1"/>
  <c r="N975" i="15" s="1"/>
  <c r="N1105" i="15" a="1"/>
  <c r="N1105" i="15" s="1"/>
  <c r="N1032" i="15" a="1"/>
  <c r="N1032" i="15" s="1"/>
  <c r="N933" i="15" a="1"/>
  <c r="N933" i="15" s="1"/>
  <c r="N934" i="15" a="1"/>
  <c r="N934" i="15" s="1"/>
  <c r="N954" i="15" a="1"/>
  <c r="N954" i="15" s="1"/>
  <c r="N1150" i="15" a="1"/>
  <c r="N1150" i="15" s="1"/>
  <c r="J925" i="15" a="1"/>
  <c r="J925" i="15" s="1"/>
  <c r="J917" i="15" a="1"/>
  <c r="J917" i="15" s="1"/>
  <c r="J1029" i="15" a="1"/>
  <c r="J1029" i="15" s="1"/>
  <c r="J1134" i="15" a="1"/>
  <c r="J1134" i="15" s="1"/>
  <c r="J1073" i="15" a="1"/>
  <c r="J1073" i="15" s="1"/>
  <c r="J1039" i="15" a="1"/>
  <c r="J1039" i="15" s="1"/>
  <c r="J1084" i="15" a="1"/>
  <c r="J1084" i="15" s="1"/>
  <c r="J1140" i="15" a="1"/>
  <c r="J1140" i="15" s="1"/>
  <c r="J995" i="15" a="1"/>
  <c r="J995" i="15" s="1"/>
  <c r="J973" i="15" a="1"/>
  <c r="J973" i="15" s="1"/>
  <c r="J993" i="15" a="1"/>
  <c r="J993" i="15" s="1"/>
  <c r="J1097" i="15" a="1"/>
  <c r="J1097" i="15" s="1"/>
  <c r="J929" i="15" a="1"/>
  <c r="J929" i="15" s="1"/>
  <c r="J1019" i="15" a="1"/>
  <c r="J1019" i="15" s="1"/>
  <c r="J1149" i="15" a="1"/>
  <c r="J1149" i="15" s="1"/>
  <c r="J1159" i="15" a="1"/>
  <c r="J1159" i="15" s="1"/>
  <c r="N918" i="15" a="1"/>
  <c r="N918" i="15" s="1"/>
  <c r="N1051" i="15" a="1"/>
  <c r="N1051" i="15" s="1"/>
  <c r="N961" i="15" a="1"/>
  <c r="N961" i="15" s="1"/>
  <c r="N1068" i="15" a="1"/>
  <c r="N1068" i="15" s="1"/>
  <c r="N969" i="15" a="1"/>
  <c r="N969" i="15" s="1"/>
  <c r="N1092" i="15" a="1"/>
  <c r="N1092" i="15" s="1"/>
  <c r="N1007" i="15" a="1"/>
  <c r="N1007" i="15" s="1"/>
  <c r="N1116" i="15" a="1"/>
  <c r="N1116" i="15" s="1"/>
  <c r="N1035" i="15" a="1"/>
  <c r="N1035" i="15" s="1"/>
  <c r="N965" i="15" a="1"/>
  <c r="N965" i="15" s="1"/>
  <c r="N1088" i="15" a="1"/>
  <c r="N1088" i="15" s="1"/>
  <c r="N1003" i="15" a="1"/>
  <c r="N1003" i="15" s="1"/>
  <c r="N1054" i="15" a="1"/>
  <c r="N1054" i="15" s="1"/>
  <c r="N926" i="15" a="1"/>
  <c r="N926" i="15" s="1"/>
  <c r="N946" i="15" a="1"/>
  <c r="N946" i="15" s="1"/>
  <c r="N1142" i="15" a="1"/>
  <c r="N1142" i="15" s="1"/>
  <c r="J958" i="15" a="1"/>
  <c r="J958" i="15" s="1"/>
  <c r="J924" i="15" a="1"/>
  <c r="J924" i="15" s="1"/>
  <c r="J1011" i="15" a="1"/>
  <c r="J1011" i="15" s="1"/>
  <c r="J1060" i="15" a="1"/>
  <c r="J1060" i="15" s="1"/>
  <c r="J1040" i="15" a="1"/>
  <c r="J1040" i="15" s="1"/>
  <c r="J1021" i="15" a="1"/>
  <c r="J1021" i="15" s="1"/>
  <c r="J1070" i="15" a="1"/>
  <c r="J1070" i="15" s="1"/>
  <c r="J1112" i="15" a="1"/>
  <c r="J1112" i="15" s="1"/>
  <c r="J926" i="15" a="1"/>
  <c r="J926" i="15" s="1"/>
  <c r="J962" i="15" a="1"/>
  <c r="J962" i="15" s="1"/>
  <c r="J957" i="15" a="1"/>
  <c r="J957" i="15" s="1"/>
  <c r="J1076" i="15" a="1"/>
  <c r="J1076" i="15" s="1"/>
  <c r="J1132" i="15" a="1"/>
  <c r="J1132" i="15" s="1"/>
  <c r="J1000" i="15" a="1"/>
  <c r="J1000" i="15" s="1"/>
  <c r="J1142" i="15" a="1"/>
  <c r="J1142" i="15" s="1"/>
  <c r="J1143" i="15" a="1"/>
  <c r="J1143" i="15" s="1"/>
  <c r="N919" i="15" a="1"/>
  <c r="N919" i="15" s="1"/>
  <c r="N1031" i="15" a="1"/>
  <c r="N1031" i="15" s="1"/>
  <c r="N932" i="15" a="1"/>
  <c r="N932" i="15" s="1"/>
  <c r="N1059" i="15" a="1"/>
  <c r="N1059" i="15" s="1"/>
  <c r="N940" i="15" a="1"/>
  <c r="N940" i="15" s="1"/>
  <c r="N1075" i="15" a="1"/>
  <c r="N1075" i="15" s="1"/>
  <c r="N997" i="15" a="1"/>
  <c r="N997" i="15" s="1"/>
  <c r="N1099" i="15" a="1"/>
  <c r="N1099" i="15" s="1"/>
  <c r="N1015" i="15" a="1"/>
  <c r="N1015" i="15" s="1"/>
  <c r="N945" i="15" a="1"/>
  <c r="N945" i="15" s="1"/>
  <c r="N1071" i="15" a="1"/>
  <c r="N1071" i="15" s="1"/>
  <c r="N983" i="15" a="1"/>
  <c r="N983" i="15" s="1"/>
  <c r="N1046" i="15" a="1"/>
  <c r="N1046" i="15" s="1"/>
  <c r="N1066" i="15" a="1"/>
  <c r="N1066" i="15" s="1"/>
  <c r="N938" i="15" a="1"/>
  <c r="N938" i="15" s="1"/>
  <c r="N1157" i="15" a="1"/>
  <c r="N1157" i="15" s="1"/>
  <c r="J1162" i="15" a="1"/>
  <c r="J1162" i="15" s="1"/>
  <c r="J923" i="15" a="1"/>
  <c r="J923" i="15" s="1"/>
  <c r="J992" i="15" a="1"/>
  <c r="J992" i="15" s="1"/>
  <c r="J1027" i="15" a="1"/>
  <c r="J1027" i="15" s="1"/>
  <c r="J1024" i="15" a="1"/>
  <c r="J1024" i="15" s="1"/>
  <c r="J984" i="15" a="1"/>
  <c r="J984" i="15" s="1"/>
  <c r="J1052" i="15" a="1"/>
  <c r="J1052" i="15" s="1"/>
  <c r="J1050" i="15" a="1"/>
  <c r="J1050" i="15" s="1"/>
  <c r="J1113" i="15" a="1"/>
  <c r="J1113" i="15" s="1"/>
  <c r="J1068" i="15" a="1"/>
  <c r="J1068" i="15" s="1"/>
  <c r="J946" i="15" a="1"/>
  <c r="J946" i="15" s="1"/>
  <c r="J1055" i="15" a="1"/>
  <c r="J1055" i="15" s="1"/>
  <c r="J1123" i="15" a="1"/>
  <c r="J1123" i="15" s="1"/>
  <c r="J990" i="15" a="1"/>
  <c r="J990" i="15" s="1"/>
  <c r="J982" i="15" a="1"/>
  <c r="J982" i="15" s="1"/>
  <c r="J1156" i="15" a="1"/>
  <c r="J1156" i="15" s="1"/>
  <c r="D1408" i="33"/>
  <c r="A1408" i="33" s="1"/>
  <c r="N1149" i="15" a="1"/>
  <c r="N1149" i="15" s="1"/>
  <c r="N1021" i="15" a="1"/>
  <c r="N1021" i="15" s="1"/>
  <c r="N1128" i="15" a="1"/>
  <c r="N1128" i="15" s="1"/>
  <c r="N1039" i="15" a="1"/>
  <c r="N1039" i="15" s="1"/>
  <c r="N1135" i="15" a="1"/>
  <c r="N1135" i="15" s="1"/>
  <c r="N1047" i="15" a="1"/>
  <c r="N1047" i="15" s="1"/>
  <c r="N977" i="15" a="1"/>
  <c r="N977" i="15" s="1"/>
  <c r="N1090" i="15" a="1"/>
  <c r="N1090" i="15" s="1"/>
  <c r="N1005" i="15" a="1"/>
  <c r="N1005" i="15" s="1"/>
  <c r="N1140" i="15" a="1"/>
  <c r="N1140" i="15" s="1"/>
  <c r="N1062" i="15" a="1"/>
  <c r="N1062" i="15" s="1"/>
  <c r="N973" i="15" a="1"/>
  <c r="N973" i="15" s="1"/>
  <c r="N1038" i="15" a="1"/>
  <c r="N1038" i="15" s="1"/>
  <c r="N1058" i="15" a="1"/>
  <c r="N1058" i="15" s="1"/>
  <c r="N930" i="15" a="1"/>
  <c r="N930" i="15" s="1"/>
  <c r="N1141" i="15" a="1"/>
  <c r="N1141" i="15" s="1"/>
  <c r="J951" i="15" a="1"/>
  <c r="J951" i="15" s="1"/>
  <c r="J921" i="15" a="1"/>
  <c r="J921" i="15" s="1"/>
  <c r="J972" i="15" a="1"/>
  <c r="J972" i="15" s="1"/>
  <c r="J944" i="15" a="1"/>
  <c r="J944" i="15" s="1"/>
  <c r="J986" i="15" a="1"/>
  <c r="J986" i="15" s="1"/>
  <c r="J937" i="15" a="1"/>
  <c r="J937" i="15" s="1"/>
  <c r="J1035" i="15" a="1"/>
  <c r="J1035" i="15" s="1"/>
  <c r="J1033" i="15" a="1"/>
  <c r="J1033" i="15" s="1"/>
  <c r="J1093" i="15" a="1"/>
  <c r="J1093" i="15" s="1"/>
  <c r="J1058" i="15" a="1"/>
  <c r="J1058" i="15" s="1"/>
  <c r="J1128" i="15" a="1"/>
  <c r="J1128" i="15" s="1"/>
  <c r="J1002" i="15" a="1"/>
  <c r="J1002" i="15" s="1"/>
  <c r="J1114" i="15" a="1"/>
  <c r="J1114" i="15" s="1"/>
  <c r="J980" i="15" a="1"/>
  <c r="J980" i="15" s="1"/>
  <c r="J966" i="15" a="1"/>
  <c r="J966" i="15" s="1"/>
  <c r="J1148" i="15" a="1"/>
  <c r="J1148" i="15" s="1"/>
  <c r="N911" i="15" a="1"/>
  <c r="N911" i="15" s="1"/>
  <c r="N1001" i="15" a="1"/>
  <c r="N1001" i="15" s="1"/>
  <c r="N1111" i="15" a="1"/>
  <c r="N1111" i="15" s="1"/>
  <c r="N1029" i="15" a="1"/>
  <c r="N1029" i="15" s="1"/>
  <c r="N1118" i="15" a="1"/>
  <c r="N1118" i="15" s="1"/>
  <c r="N1037" i="15" a="1"/>
  <c r="N1037" i="15" s="1"/>
  <c r="N948" i="15" a="1"/>
  <c r="N948" i="15" s="1"/>
  <c r="N1073" i="15" a="1"/>
  <c r="N1073" i="15" s="1"/>
  <c r="N985" i="15" a="1"/>
  <c r="N985" i="15" s="1"/>
  <c r="N1123" i="15" a="1"/>
  <c r="N1123" i="15" s="1"/>
  <c r="N1043" i="15" a="1"/>
  <c r="N1043" i="15" s="1"/>
  <c r="N953" i="15" a="1"/>
  <c r="N953" i="15" s="1"/>
  <c r="N1030" i="15" a="1"/>
  <c r="N1030" i="15" s="1"/>
  <c r="N1050" i="15" a="1"/>
  <c r="N1050" i="15" s="1"/>
  <c r="N1154" i="15" a="1"/>
  <c r="N1154" i="15" s="1"/>
  <c r="N1156" i="15" a="1"/>
  <c r="N1156" i="15" s="1"/>
  <c r="J919" i="15" a="1"/>
  <c r="J919" i="15" s="1"/>
  <c r="J920" i="15" a="1"/>
  <c r="J920" i="15" s="1"/>
  <c r="J1136" i="15" a="1"/>
  <c r="J1136" i="15" s="1"/>
  <c r="J1133" i="15" a="1"/>
  <c r="J1133" i="15" s="1"/>
  <c r="J964" i="15" a="1"/>
  <c r="J964" i="15" s="1"/>
  <c r="J1130" i="15" a="1"/>
  <c r="J1130" i="15" s="1"/>
  <c r="J999" i="15" a="1"/>
  <c r="J999" i="15" s="1"/>
  <c r="J954" i="15" a="1"/>
  <c r="J954" i="15" s="1"/>
  <c r="J1082" i="15" a="1"/>
  <c r="J1082" i="15" s="1"/>
  <c r="J1005" i="15" a="1"/>
  <c r="J1005" i="15" s="1"/>
  <c r="J1108" i="15" a="1"/>
  <c r="J1108" i="15" s="1"/>
  <c r="J991" i="15" a="1"/>
  <c r="J991" i="15" s="1"/>
  <c r="J1105" i="15" a="1"/>
  <c r="J1105" i="15" s="1"/>
  <c r="J970" i="15" a="1"/>
  <c r="J970" i="15" s="1"/>
  <c r="J950" i="15" a="1"/>
  <c r="J950" i="15" s="1"/>
  <c r="N914" i="15" a="1"/>
  <c r="N914" i="15" s="1"/>
  <c r="N972" i="15" a="1"/>
  <c r="N972" i="15" s="1"/>
  <c r="N1094" i="15" a="1"/>
  <c r="N1094" i="15" s="1"/>
  <c r="N1009" i="15" a="1"/>
  <c r="N1009" i="15" s="1"/>
  <c r="N1101" i="15" a="1"/>
  <c r="N1101" i="15" s="1"/>
  <c r="N1017" i="15" a="1"/>
  <c r="N1017" i="15" s="1"/>
  <c r="N928" i="15" a="1"/>
  <c r="N928" i="15" s="1"/>
  <c r="N1064" i="15" a="1"/>
  <c r="N1064" i="15" s="1"/>
  <c r="N956" i="15" a="1"/>
  <c r="N956" i="15" s="1"/>
  <c r="N1114" i="15" a="1"/>
  <c r="N1114" i="15" s="1"/>
  <c r="N1023" i="15" a="1"/>
  <c r="N1023" i="15" s="1"/>
  <c r="N1138" i="15" a="1"/>
  <c r="N1138" i="15" s="1"/>
  <c r="N1022" i="15" a="1"/>
  <c r="N1022" i="15" s="1"/>
  <c r="N1042" i="15" a="1"/>
  <c r="N1042" i="15" s="1"/>
  <c r="N1152" i="15" a="1"/>
  <c r="N1152" i="15" s="1"/>
  <c r="N1148" i="15" a="1"/>
  <c r="N1148" i="15" s="1"/>
  <c r="J1144" i="15" a="1"/>
  <c r="J1144" i="15" s="1"/>
  <c r="J1080" i="15" a="1"/>
  <c r="J1080" i="15" s="1"/>
  <c r="J1079" i="15" a="1"/>
  <c r="J1079" i="15" s="1"/>
  <c r="J1120" i="15" a="1"/>
  <c r="J1120" i="15" s="1"/>
  <c r="J940" i="15" a="1"/>
  <c r="J940" i="15" s="1"/>
  <c r="J1115" i="15" a="1"/>
  <c r="J1115" i="15" s="1"/>
  <c r="J979" i="15" a="1"/>
  <c r="J979" i="15" s="1"/>
  <c r="J1081" i="15" a="1"/>
  <c r="J1081" i="15" s="1"/>
  <c r="J1072" i="15" a="1"/>
  <c r="J1072" i="15" s="1"/>
  <c r="J971" i="15" a="1"/>
  <c r="J971" i="15" s="1"/>
  <c r="J1098" i="15" a="1"/>
  <c r="J1098" i="15" s="1"/>
  <c r="J967" i="15" a="1"/>
  <c r="J967" i="15" s="1"/>
  <c r="J1096" i="15" a="1"/>
  <c r="J1096" i="15" s="1"/>
  <c r="J959" i="15" a="1"/>
  <c r="J959" i="15" s="1"/>
  <c r="J934" i="15" a="1"/>
  <c r="J934" i="15" s="1"/>
  <c r="N917" i="15" a="1"/>
  <c r="N917" i="15" s="1"/>
  <c r="N952" i="15" a="1"/>
  <c r="N952" i="15" s="1"/>
  <c r="N1077" i="15" a="1"/>
  <c r="N1077" i="15" s="1"/>
  <c r="N980" i="15" a="1"/>
  <c r="N980" i="15" s="1"/>
  <c r="N1084" i="15" a="1"/>
  <c r="N1084" i="15" s="1"/>
  <c r="N988" i="15" a="1"/>
  <c r="N988" i="15" s="1"/>
  <c r="N1125" i="15" a="1"/>
  <c r="N1125" i="15" s="1"/>
  <c r="N1055" i="15" a="1"/>
  <c r="N1055" i="15" s="1"/>
  <c r="N936" i="15" a="1"/>
  <c r="N936" i="15" s="1"/>
  <c r="N1097" i="15" a="1"/>
  <c r="N1097" i="15" s="1"/>
  <c r="N1013" i="15" a="1"/>
  <c r="N1013" i="15" s="1"/>
  <c r="N1121" i="15" a="1"/>
  <c r="N1121" i="15" s="1"/>
  <c r="N1014" i="15" a="1"/>
  <c r="N1014" i="15" s="1"/>
  <c r="N1034" i="15" a="1"/>
  <c r="N1034" i="15" s="1"/>
  <c r="N1151" i="15" a="1"/>
  <c r="N1151" i="15" s="1"/>
  <c r="J1153" i="15" a="1"/>
  <c r="J1153" i="15" s="1"/>
  <c r="J1013" i="15" a="1"/>
  <c r="J1013" i="15" s="1"/>
  <c r="J1063" i="15" a="1"/>
  <c r="J1063" i="15" s="1"/>
  <c r="J1061" i="15" a="1"/>
  <c r="J1061" i="15" s="1"/>
  <c r="J1090" i="15" a="1"/>
  <c r="J1090" i="15" s="1"/>
  <c r="J1131" i="15" a="1"/>
  <c r="J1131" i="15" s="1"/>
  <c r="J1102" i="15" a="1"/>
  <c r="J1102" i="15" s="1"/>
  <c r="J956" i="15" a="1"/>
  <c r="J956" i="15" s="1"/>
  <c r="J1065" i="15" a="1"/>
  <c r="J1065" i="15" s="1"/>
  <c r="J1062" i="15" a="1"/>
  <c r="J1062" i="15" s="1"/>
  <c r="J935" i="15" a="1"/>
  <c r="J935" i="15" s="1"/>
  <c r="J1088" i="15" a="1"/>
  <c r="J1088" i="15" s="1"/>
  <c r="J1125" i="15" a="1"/>
  <c r="J1125" i="15" s="1"/>
  <c r="J1087" i="15" a="1"/>
  <c r="J1087" i="15" s="1"/>
  <c r="J938" i="15" a="1"/>
  <c r="J938" i="15" s="1"/>
  <c r="J1141" i="15" a="1"/>
  <c r="J1141" i="15" s="1"/>
  <c r="J848" i="15" a="1"/>
  <c r="J848" i="15" s="1"/>
  <c r="N922" i="15" a="1"/>
  <c r="N922" i="15" s="1"/>
  <c r="N1137" i="15" a="1"/>
  <c r="N1137" i="15" s="1"/>
  <c r="N1049" i="15" a="1"/>
  <c r="N1049" i="15" s="1"/>
  <c r="N960" i="15" a="1"/>
  <c r="N960" i="15" s="1"/>
  <c r="N1067" i="15" a="1"/>
  <c r="N1067" i="15" s="1"/>
  <c r="N968" i="15" a="1"/>
  <c r="N968" i="15" s="1"/>
  <c r="N1108" i="15" a="1"/>
  <c r="N1108" i="15" s="1"/>
  <c r="N1045" i="15" a="1"/>
  <c r="N1045" i="15" s="1"/>
  <c r="N1132" i="15" a="1"/>
  <c r="N1132" i="15" s="1"/>
  <c r="N1080" i="15" a="1"/>
  <c r="N1080" i="15" s="1"/>
  <c r="N993" i="15" a="1"/>
  <c r="N993" i="15" s="1"/>
  <c r="N1104" i="15" a="1"/>
  <c r="N1104" i="15" s="1"/>
  <c r="N1006" i="15" a="1"/>
  <c r="N1006" i="15" s="1"/>
  <c r="N1026" i="15" a="1"/>
  <c r="N1026" i="15" s="1"/>
  <c r="N1147" i="15" a="1"/>
  <c r="N1147" i="15" s="1"/>
  <c r="J911" i="15" a="1"/>
  <c r="J911" i="15" s="1"/>
  <c r="J1152" i="15" a="1"/>
  <c r="J1152" i="15" s="1"/>
  <c r="J1048" i="15" a="1"/>
  <c r="J1048" i="15" s="1"/>
  <c r="J1044" i="15" a="1"/>
  <c r="J1044" i="15" s="1"/>
  <c r="J1074" i="15" a="1"/>
  <c r="J1074" i="15" s="1"/>
  <c r="J1118" i="15" a="1"/>
  <c r="J1118" i="15" s="1"/>
  <c r="J1086" i="15" a="1"/>
  <c r="J1086" i="15" s="1"/>
  <c r="J933" i="15" a="1"/>
  <c r="J933" i="15" s="1"/>
  <c r="J1017" i="15" a="1"/>
  <c r="J1017" i="15" s="1"/>
  <c r="J1041" i="15" a="1"/>
  <c r="J1041" i="15" s="1"/>
  <c r="J1138" i="15" a="1"/>
  <c r="J1138" i="15" s="1"/>
  <c r="J1077" i="15" a="1"/>
  <c r="J1077" i="15" s="1"/>
  <c r="J1106" i="15" a="1"/>
  <c r="J1106" i="15" s="1"/>
  <c r="J1078" i="15" a="1"/>
  <c r="J1078" i="15" s="1"/>
  <c r="J1126" i="15" a="1"/>
  <c r="J1126" i="15" s="1"/>
  <c r="J1158" i="15" a="1"/>
  <c r="J1158" i="15" s="1"/>
  <c r="D309" i="33"/>
  <c r="A309" i="33" s="1"/>
  <c r="N913" i="15" a="1"/>
  <c r="N913" i="15" s="1"/>
  <c r="N910" i="15" a="1"/>
  <c r="N910" i="15" s="1"/>
  <c r="N1120" i="15" a="1"/>
  <c r="N1120" i="15" s="1"/>
  <c r="N1020" i="15" a="1"/>
  <c r="N1020" i="15" s="1"/>
  <c r="N931" i="15" a="1"/>
  <c r="N931" i="15" s="1"/>
  <c r="N1057" i="15" a="1"/>
  <c r="N1057" i="15" s="1"/>
  <c r="N939" i="15" a="1"/>
  <c r="N939" i="15" s="1"/>
  <c r="N1091" i="15" a="1"/>
  <c r="N1091" i="15" s="1"/>
  <c r="N1025" i="15" a="1"/>
  <c r="N1025" i="15" s="1"/>
  <c r="N1115" i="15" a="1"/>
  <c r="N1115" i="15" s="1"/>
  <c r="N1053" i="15" a="1"/>
  <c r="N1053" i="15" s="1"/>
  <c r="N964" i="15" a="1"/>
  <c r="N964" i="15" s="1"/>
  <c r="N1087" i="15" a="1"/>
  <c r="N1087" i="15" s="1"/>
  <c r="N998" i="15" a="1"/>
  <c r="N998" i="15" s="1"/>
  <c r="N1018" i="15" a="1"/>
  <c r="N1018" i="15" s="1"/>
  <c r="N1146" i="15" a="1"/>
  <c r="N1146" i="15" s="1"/>
  <c r="J909" i="15" a="1"/>
  <c r="J909" i="15" s="1"/>
  <c r="J974" i="15" a="1"/>
  <c r="J974" i="15" s="1"/>
  <c r="J1030" i="15" a="1"/>
  <c r="J1030" i="15" s="1"/>
  <c r="J947" i="15" a="1"/>
  <c r="J947" i="15" s="1"/>
  <c r="J1059" i="15" a="1"/>
  <c r="J1059" i="15" s="1"/>
  <c r="J1103" i="15" a="1"/>
  <c r="J1103" i="15" s="1"/>
  <c r="J1071" i="15" a="1"/>
  <c r="J1071" i="15" s="1"/>
  <c r="J1099" i="15" a="1"/>
  <c r="J1099" i="15" s="1"/>
  <c r="J976" i="15" a="1"/>
  <c r="J976" i="15" s="1"/>
  <c r="J1020" i="15" a="1"/>
  <c r="J1020" i="15" s="1"/>
  <c r="J1119" i="15" a="1"/>
  <c r="J1119" i="15" s="1"/>
  <c r="J1067" i="15" a="1"/>
  <c r="J1067" i="15" s="1"/>
  <c r="J1085" i="15" a="1"/>
  <c r="J1085" i="15" s="1"/>
  <c r="J1023" i="15" a="1"/>
  <c r="J1023" i="15" s="1"/>
  <c r="J1100" i="15" a="1"/>
  <c r="J1100" i="15" s="1"/>
  <c r="J1157" i="15" a="1"/>
  <c r="J1157" i="15" s="1"/>
  <c r="N1153" i="15" a="1"/>
  <c r="N1153" i="15" s="1"/>
  <c r="N924" i="15" a="1"/>
  <c r="N924" i="15" s="1"/>
  <c r="N1103" i="15" a="1"/>
  <c r="N1103" i="15" s="1"/>
  <c r="N1000" i="15" a="1"/>
  <c r="N1000" i="15" s="1"/>
  <c r="N1127" i="15" a="1"/>
  <c r="N1127" i="15" s="1"/>
  <c r="N1028" i="15" a="1"/>
  <c r="N1028" i="15" s="1"/>
  <c r="N1134" i="15" a="1"/>
  <c r="N1134" i="15" s="1"/>
  <c r="N1082" i="15" a="1"/>
  <c r="N1082" i="15" s="1"/>
  <c r="N996" i="15" a="1"/>
  <c r="N996" i="15" s="1"/>
  <c r="N1106" i="15" a="1"/>
  <c r="N1106" i="15" s="1"/>
  <c r="N1033" i="15" a="1"/>
  <c r="N1033" i="15" s="1"/>
  <c r="N944" i="15" a="1"/>
  <c r="N944" i="15" s="1"/>
  <c r="N1070" i="15" a="1"/>
  <c r="N1070" i="15" s="1"/>
  <c r="N990" i="15" a="1"/>
  <c r="N990" i="15" s="1"/>
  <c r="N1010" i="15" a="1"/>
  <c r="N1010" i="15" s="1"/>
  <c r="J913" i="15" a="1"/>
  <c r="J913" i="15" s="1"/>
  <c r="J1160" i="15" a="1"/>
  <c r="J1160" i="15" s="1"/>
  <c r="J1012" i="15" a="1"/>
  <c r="J1012" i="15" s="1"/>
  <c r="J1135" i="15" a="1"/>
  <c r="J1135" i="15" s="1"/>
  <c r="J1042" i="15" a="1"/>
  <c r="J1042" i="15" s="1"/>
  <c r="J1089" i="15" a="1"/>
  <c r="J1089" i="15" s="1"/>
  <c r="J1053" i="15" a="1"/>
  <c r="J1053" i="15" s="1"/>
  <c r="J1069" i="15" a="1"/>
  <c r="J1069" i="15" s="1"/>
  <c r="J928" i="15" a="1"/>
  <c r="J928" i="15" s="1"/>
  <c r="J1009" i="15" a="1"/>
  <c r="J1009" i="15" s="1"/>
  <c r="J1109" i="15" a="1"/>
  <c r="J1109" i="15" s="1"/>
  <c r="J1046" i="15" a="1"/>
  <c r="J1046" i="15" s="1"/>
  <c r="J1075" i="15" a="1"/>
  <c r="J1075" i="15" s="1"/>
  <c r="J994" i="15" a="1"/>
  <c r="J994" i="15" s="1"/>
  <c r="J1083" i="15" a="1"/>
  <c r="J1083" i="15" s="1"/>
  <c r="A68" i="21"/>
  <c r="D1739" i="33"/>
  <c r="A1739" i="33" s="1"/>
  <c r="L58" i="15" a="1"/>
  <c r="L58" i="15" s="1"/>
  <c r="L41" i="15" a="1"/>
  <c r="L41" i="15" s="1"/>
  <c r="L107" i="15" a="1"/>
  <c r="L107" i="15" s="1"/>
  <c r="L56" i="15" a="1"/>
  <c r="L56" i="15" s="1"/>
  <c r="L55" i="15" a="1"/>
  <c r="L55" i="15" s="1"/>
  <c r="L86" i="15" a="1"/>
  <c r="L86" i="15" s="1"/>
  <c r="L68" i="15" a="1"/>
  <c r="L68" i="15" s="1"/>
  <c r="R1155" i="15" a="1"/>
  <c r="R1155" i="15" s="1"/>
  <c r="R1144" i="15" a="1"/>
  <c r="R1144" i="15" s="1"/>
  <c r="R1157" i="15" a="1"/>
  <c r="R1157" i="15" s="1"/>
  <c r="R1147" i="15" a="1"/>
  <c r="R1147" i="15" s="1"/>
  <c r="R1159" i="15" a="1"/>
  <c r="R1159" i="15" s="1"/>
  <c r="R1151" i="15" a="1"/>
  <c r="R1151" i="15" s="1"/>
  <c r="R1152" i="15" a="1"/>
  <c r="R1152" i="15" s="1"/>
  <c r="R1141" i="15" a="1"/>
  <c r="R1141" i="15" s="1"/>
  <c r="R1142" i="15" a="1"/>
  <c r="R1142" i="15" s="1"/>
  <c r="R1158" i="15" a="1"/>
  <c r="R1158" i="15" s="1"/>
  <c r="R1143" i="15" a="1"/>
  <c r="R1143" i="15" s="1"/>
  <c r="R1160" i="15" a="1"/>
  <c r="R1160" i="15" s="1"/>
  <c r="R1149" i="15" a="1"/>
  <c r="R1149" i="15" s="1"/>
  <c r="R1146" i="15" a="1"/>
  <c r="R1146" i="15" s="1"/>
  <c r="R1148" i="15" a="1"/>
  <c r="R1148" i="15" s="1"/>
  <c r="R1150" i="15" a="1"/>
  <c r="R1150" i="15" s="1"/>
  <c r="R1154" i="15" a="1"/>
  <c r="R1154" i="15" s="1"/>
  <c r="R1156" i="15" a="1"/>
  <c r="R1156" i="15" s="1"/>
  <c r="R1162" i="15" a="1"/>
  <c r="R1162" i="15" s="1"/>
  <c r="R928" i="15" a="1"/>
  <c r="R928" i="15" s="1"/>
  <c r="R945" i="15" a="1"/>
  <c r="R945" i="15" s="1"/>
  <c r="R954" i="15" a="1"/>
  <c r="R954" i="15" s="1"/>
  <c r="R971" i="15" a="1"/>
  <c r="R971" i="15" s="1"/>
  <c r="R988" i="15" a="1"/>
  <c r="R988" i="15" s="1"/>
  <c r="R996" i="15" a="1"/>
  <c r="R996" i="15" s="1"/>
  <c r="R1004" i="15" a="1"/>
  <c r="R1004" i="15" s="1"/>
  <c r="R1012" i="15" a="1"/>
  <c r="R1012" i="15" s="1"/>
  <c r="R1020" i="15" a="1"/>
  <c r="R1020" i="15" s="1"/>
  <c r="R1028" i="15" a="1"/>
  <c r="R1028" i="15" s="1"/>
  <c r="R1036" i="15" a="1"/>
  <c r="R1036" i="15" s="1"/>
  <c r="R1044" i="15" a="1"/>
  <c r="R1044" i="15" s="1"/>
  <c r="R1052" i="15" a="1"/>
  <c r="R1052" i="15" s="1"/>
  <c r="R1060" i="15" a="1"/>
  <c r="R1060" i="15" s="1"/>
  <c r="R1068" i="15" a="1"/>
  <c r="R1068" i="15" s="1"/>
  <c r="R1076" i="15" a="1"/>
  <c r="R1076" i="15" s="1"/>
  <c r="R1084" i="15" a="1"/>
  <c r="R1084" i="15" s="1"/>
  <c r="R1092" i="15" a="1"/>
  <c r="R1092" i="15" s="1"/>
  <c r="R1100" i="15" a="1"/>
  <c r="R1100" i="15" s="1"/>
  <c r="R1108" i="15" a="1"/>
  <c r="R1108" i="15" s="1"/>
  <c r="R1116" i="15" a="1"/>
  <c r="R1116" i="15" s="1"/>
  <c r="R1124" i="15" a="1"/>
  <c r="R1124" i="15" s="1"/>
  <c r="R1132" i="15" a="1"/>
  <c r="R1132" i="15" s="1"/>
  <c r="R1140" i="15" a="1"/>
  <c r="R1140" i="15" s="1"/>
  <c r="R937" i="15" a="1"/>
  <c r="R937" i="15" s="1"/>
  <c r="R946" i="15" a="1"/>
  <c r="R946" i="15" s="1"/>
  <c r="R963" i="15" a="1"/>
  <c r="R963" i="15" s="1"/>
  <c r="R980" i="15" a="1"/>
  <c r="R980" i="15" s="1"/>
  <c r="R935" i="15" a="1"/>
  <c r="R935" i="15" s="1"/>
  <c r="R965" i="15" a="1"/>
  <c r="R965" i="15" s="1"/>
  <c r="R984" i="15" a="1"/>
  <c r="R984" i="15" s="1"/>
  <c r="R1139" i="15" a="1"/>
  <c r="R1139" i="15" s="1"/>
  <c r="R920" i="15" a="1"/>
  <c r="R920" i="15" s="1"/>
  <c r="R921" i="15" a="1"/>
  <c r="R921" i="15" s="1"/>
  <c r="R944" i="15" a="1"/>
  <c r="R944" i="15" s="1"/>
  <c r="R1011" i="15" a="1"/>
  <c r="R1011" i="15" s="1"/>
  <c r="R1048" i="15" a="1"/>
  <c r="R1048" i="15" s="1"/>
  <c r="R1085" i="15" a="1"/>
  <c r="R1085" i="15" s="1"/>
  <c r="R1121" i="15" a="1"/>
  <c r="R1121" i="15" s="1"/>
  <c r="R926" i="15" a="1"/>
  <c r="R926" i="15" s="1"/>
  <c r="R956" i="15" a="1"/>
  <c r="R956" i="15" s="1"/>
  <c r="R975" i="15" a="1"/>
  <c r="R975" i="15" s="1"/>
  <c r="R994" i="15" a="1"/>
  <c r="R994" i="15" s="1"/>
  <c r="R1003" i="15" a="1"/>
  <c r="R1003" i="15" s="1"/>
  <c r="R1013" i="15" a="1"/>
  <c r="R1013" i="15" s="1"/>
  <c r="R1022" i="15" a="1"/>
  <c r="R1022" i="15" s="1"/>
  <c r="R1031" i="15" a="1"/>
  <c r="R1031" i="15" s="1"/>
  <c r="R1040" i="15" a="1"/>
  <c r="R1040" i="15" s="1"/>
  <c r="R1049" i="15" a="1"/>
  <c r="R1049" i="15" s="1"/>
  <c r="R1058" i="15" a="1"/>
  <c r="R1058" i="15" s="1"/>
  <c r="R1067" i="15" a="1"/>
  <c r="R1067" i="15" s="1"/>
  <c r="R1077" i="15" a="1"/>
  <c r="R1077" i="15" s="1"/>
  <c r="R1086" i="15" a="1"/>
  <c r="R1086" i="15" s="1"/>
  <c r="R1095" i="15" a="1"/>
  <c r="R1095" i="15" s="1"/>
  <c r="R1104" i="15" a="1"/>
  <c r="R1104" i="15" s="1"/>
  <c r="R1113" i="15" a="1"/>
  <c r="R1113" i="15" s="1"/>
  <c r="R1122" i="15" a="1"/>
  <c r="R1122" i="15" s="1"/>
  <c r="R1131" i="15" a="1"/>
  <c r="R1131" i="15" s="1"/>
  <c r="R936" i="15" a="1"/>
  <c r="R936" i="15" s="1"/>
  <c r="R947" i="15" a="1"/>
  <c r="R947" i="15" s="1"/>
  <c r="R966" i="15" a="1"/>
  <c r="R966" i="15" s="1"/>
  <c r="R985" i="15" a="1"/>
  <c r="R985" i="15" s="1"/>
  <c r="R924" i="15" a="1"/>
  <c r="R924" i="15" s="1"/>
  <c r="R927" i="15" a="1"/>
  <c r="R927" i="15" s="1"/>
  <c r="R938" i="15" a="1"/>
  <c r="R938" i="15" s="1"/>
  <c r="R957" i="15" a="1"/>
  <c r="R957" i="15" s="1"/>
  <c r="R976" i="15" a="1"/>
  <c r="R976" i="15" s="1"/>
  <c r="R986" i="15" a="1"/>
  <c r="R986" i="15" s="1"/>
  <c r="R995" i="15" a="1"/>
  <c r="R995" i="15" s="1"/>
  <c r="R1005" i="15" a="1"/>
  <c r="R1005" i="15" s="1"/>
  <c r="R1014" i="15" a="1"/>
  <c r="R1014" i="15" s="1"/>
  <c r="R1023" i="15" a="1"/>
  <c r="R1023" i="15" s="1"/>
  <c r="R1032" i="15" a="1"/>
  <c r="R1032" i="15" s="1"/>
  <c r="R1041" i="15" a="1"/>
  <c r="R1041" i="15" s="1"/>
  <c r="R1050" i="15" a="1"/>
  <c r="R1050" i="15" s="1"/>
  <c r="R1059" i="15" a="1"/>
  <c r="R1059" i="15" s="1"/>
  <c r="R1069" i="15" a="1"/>
  <c r="R1069" i="15" s="1"/>
  <c r="R1078" i="15" a="1"/>
  <c r="R1078" i="15" s="1"/>
  <c r="R1087" i="15" a="1"/>
  <c r="R1087" i="15" s="1"/>
  <c r="R1096" i="15" a="1"/>
  <c r="R1096" i="15" s="1"/>
  <c r="R1105" i="15" a="1"/>
  <c r="R1105" i="15" s="1"/>
  <c r="R1114" i="15" a="1"/>
  <c r="R1114" i="15" s="1"/>
  <c r="R1123" i="15" a="1"/>
  <c r="R1123" i="15" s="1"/>
  <c r="R948" i="15" a="1"/>
  <c r="R948" i="15" s="1"/>
  <c r="R967" i="15" a="1"/>
  <c r="R967" i="15" s="1"/>
  <c r="R1133" i="15" a="1"/>
  <c r="R1133" i="15" s="1"/>
  <c r="R917" i="15" a="1"/>
  <c r="R917" i="15" s="1"/>
  <c r="R909" i="15" a="1"/>
  <c r="R909" i="15" s="1"/>
  <c r="R929" i="15" a="1"/>
  <c r="R929" i="15" s="1"/>
  <c r="R939" i="15" a="1"/>
  <c r="R939" i="15" s="1"/>
  <c r="R958" i="15" a="1"/>
  <c r="R958" i="15" s="1"/>
  <c r="R977" i="15" a="1"/>
  <c r="R977" i="15" s="1"/>
  <c r="R987" i="15" a="1"/>
  <c r="R987" i="15" s="1"/>
  <c r="R997" i="15" a="1"/>
  <c r="R997" i="15" s="1"/>
  <c r="R1006" i="15" a="1"/>
  <c r="R1006" i="15" s="1"/>
  <c r="R1015" i="15" a="1"/>
  <c r="R1015" i="15" s="1"/>
  <c r="R1024" i="15" a="1"/>
  <c r="R1024" i="15" s="1"/>
  <c r="R1033" i="15" a="1"/>
  <c r="R1033" i="15" s="1"/>
  <c r="R1042" i="15" a="1"/>
  <c r="R1042" i="15" s="1"/>
  <c r="R1051" i="15" a="1"/>
  <c r="R1051" i="15" s="1"/>
  <c r="R1061" i="15" a="1"/>
  <c r="R1061" i="15" s="1"/>
  <c r="R1070" i="15" a="1"/>
  <c r="R1070" i="15" s="1"/>
  <c r="R1079" i="15" a="1"/>
  <c r="R1079" i="15" s="1"/>
  <c r="R1088" i="15" a="1"/>
  <c r="R1088" i="15" s="1"/>
  <c r="R1097" i="15" a="1"/>
  <c r="R1097" i="15" s="1"/>
  <c r="R1106" i="15" a="1"/>
  <c r="R1106" i="15" s="1"/>
  <c r="R1115" i="15" a="1"/>
  <c r="R1115" i="15" s="1"/>
  <c r="R1125" i="15" a="1"/>
  <c r="R1125" i="15" s="1"/>
  <c r="R930" i="15" a="1"/>
  <c r="R930" i="15" s="1"/>
  <c r="R949" i="15" a="1"/>
  <c r="R949" i="15" s="1"/>
  <c r="R968" i="15" a="1"/>
  <c r="R968" i="15" s="1"/>
  <c r="R978" i="15" a="1"/>
  <c r="R978" i="15" s="1"/>
  <c r="R1134" i="15" a="1"/>
  <c r="R1134" i="15" s="1"/>
  <c r="R974" i="15" a="1"/>
  <c r="R974" i="15" s="1"/>
  <c r="R1021" i="15" a="1"/>
  <c r="R1021" i="15" s="1"/>
  <c r="R1057" i="15" a="1"/>
  <c r="R1057" i="15" s="1"/>
  <c r="R1103" i="15" a="1"/>
  <c r="R1103" i="15" s="1"/>
  <c r="R922" i="15" a="1"/>
  <c r="R922" i="15" s="1"/>
  <c r="R940" i="15" a="1"/>
  <c r="R940" i="15" s="1"/>
  <c r="R959" i="15" a="1"/>
  <c r="R959" i="15" s="1"/>
  <c r="R989" i="15" a="1"/>
  <c r="R989" i="15" s="1"/>
  <c r="R998" i="15" a="1"/>
  <c r="R998" i="15" s="1"/>
  <c r="R1007" i="15" a="1"/>
  <c r="R1007" i="15" s="1"/>
  <c r="R1016" i="15" a="1"/>
  <c r="R1016" i="15" s="1"/>
  <c r="R1025" i="15" a="1"/>
  <c r="R1025" i="15" s="1"/>
  <c r="R1034" i="15" a="1"/>
  <c r="R1034" i="15" s="1"/>
  <c r="R1043" i="15" a="1"/>
  <c r="R1043" i="15" s="1"/>
  <c r="R1053" i="15" a="1"/>
  <c r="R1053" i="15" s="1"/>
  <c r="R1062" i="15" a="1"/>
  <c r="R1062" i="15" s="1"/>
  <c r="R1071" i="15" a="1"/>
  <c r="R1071" i="15" s="1"/>
  <c r="R1080" i="15" a="1"/>
  <c r="R1080" i="15" s="1"/>
  <c r="R1089" i="15" a="1"/>
  <c r="R1089" i="15" s="1"/>
  <c r="R1098" i="15" a="1"/>
  <c r="R1098" i="15" s="1"/>
  <c r="R1107" i="15" a="1"/>
  <c r="R1107" i="15" s="1"/>
  <c r="R1117" i="15" a="1"/>
  <c r="R1117" i="15" s="1"/>
  <c r="R1126" i="15" a="1"/>
  <c r="R1126" i="15" s="1"/>
  <c r="R955" i="15" a="1"/>
  <c r="R955" i="15" s="1"/>
  <c r="R1002" i="15" a="1"/>
  <c r="R1002" i="15" s="1"/>
  <c r="R1039" i="15" a="1"/>
  <c r="R1039" i="15" s="1"/>
  <c r="R1075" i="15" a="1"/>
  <c r="R1075" i="15" s="1"/>
  <c r="R1112" i="15" a="1"/>
  <c r="R1112" i="15" s="1"/>
  <c r="R931" i="15" a="1"/>
  <c r="R931" i="15" s="1"/>
  <c r="R950" i="15" a="1"/>
  <c r="R950" i="15" s="1"/>
  <c r="R969" i="15" a="1"/>
  <c r="R969" i="15" s="1"/>
  <c r="R979" i="15" a="1"/>
  <c r="R979" i="15" s="1"/>
  <c r="R1135" i="15" a="1"/>
  <c r="R1135" i="15" s="1"/>
  <c r="R910" i="15" a="1"/>
  <c r="R910" i="15" s="1"/>
  <c r="R942" i="15" a="1"/>
  <c r="R942" i="15" s="1"/>
  <c r="R961" i="15" a="1"/>
  <c r="R961" i="15" s="1"/>
  <c r="R972" i="15" a="1"/>
  <c r="R972" i="15" s="1"/>
  <c r="R991" i="15" a="1"/>
  <c r="R991" i="15" s="1"/>
  <c r="R1000" i="15" a="1"/>
  <c r="R1000" i="15" s="1"/>
  <c r="R1009" i="15" a="1"/>
  <c r="R1009" i="15" s="1"/>
  <c r="R1018" i="15" a="1"/>
  <c r="R1018" i="15" s="1"/>
  <c r="R1027" i="15" a="1"/>
  <c r="R1027" i="15" s="1"/>
  <c r="R1037" i="15" a="1"/>
  <c r="R1037" i="15" s="1"/>
  <c r="R1046" i="15" a="1"/>
  <c r="R1046" i="15" s="1"/>
  <c r="R1055" i="15" a="1"/>
  <c r="R1055" i="15" s="1"/>
  <c r="R1064" i="15" a="1"/>
  <c r="R1064" i="15" s="1"/>
  <c r="R1073" i="15" a="1"/>
  <c r="R1073" i="15" s="1"/>
  <c r="R1082" i="15" a="1"/>
  <c r="R1082" i="15" s="1"/>
  <c r="R1091" i="15" a="1"/>
  <c r="R1091" i="15" s="1"/>
  <c r="R1101" i="15" a="1"/>
  <c r="R1101" i="15" s="1"/>
  <c r="R1110" i="15" a="1"/>
  <c r="R1110" i="15" s="1"/>
  <c r="R1119" i="15" a="1"/>
  <c r="R1119" i="15" s="1"/>
  <c r="R1128" i="15" a="1"/>
  <c r="R1128" i="15" s="1"/>
  <c r="R941" i="15" a="1"/>
  <c r="R941" i="15" s="1"/>
  <c r="R960" i="15" a="1"/>
  <c r="R960" i="15" s="1"/>
  <c r="R970" i="15" a="1"/>
  <c r="R970" i="15" s="1"/>
  <c r="R990" i="15" a="1"/>
  <c r="R990" i="15" s="1"/>
  <c r="R999" i="15" a="1"/>
  <c r="R999" i="15" s="1"/>
  <c r="R1008" i="15" a="1"/>
  <c r="R1008" i="15" s="1"/>
  <c r="R1017" i="15" a="1"/>
  <c r="R1017" i="15" s="1"/>
  <c r="R1026" i="15" a="1"/>
  <c r="R1026" i="15" s="1"/>
  <c r="R1035" i="15" a="1"/>
  <c r="R1035" i="15" s="1"/>
  <c r="R1045" i="15" a="1"/>
  <c r="R1045" i="15" s="1"/>
  <c r="R1054" i="15" a="1"/>
  <c r="R1054" i="15" s="1"/>
  <c r="R1063" i="15" a="1"/>
  <c r="R1063" i="15" s="1"/>
  <c r="R1072" i="15" a="1"/>
  <c r="R1072" i="15" s="1"/>
  <c r="R1081" i="15" a="1"/>
  <c r="R1081" i="15" s="1"/>
  <c r="R1090" i="15" a="1"/>
  <c r="R1090" i="15" s="1"/>
  <c r="R1099" i="15" a="1"/>
  <c r="R1099" i="15" s="1"/>
  <c r="R1109" i="15" a="1"/>
  <c r="R1109" i="15" s="1"/>
  <c r="R1118" i="15" a="1"/>
  <c r="R1118" i="15" s="1"/>
  <c r="R1127" i="15" a="1"/>
  <c r="R1127" i="15" s="1"/>
  <c r="R932" i="15" a="1"/>
  <c r="R932" i="15" s="1"/>
  <c r="R951" i="15" a="1"/>
  <c r="R951" i="15" s="1"/>
  <c r="R981" i="15" a="1"/>
  <c r="R981" i="15" s="1"/>
  <c r="R1136" i="15" a="1"/>
  <c r="R1136" i="15" s="1"/>
  <c r="R933" i="15" a="1"/>
  <c r="R933" i="15" s="1"/>
  <c r="R952" i="15" a="1"/>
  <c r="R952" i="15" s="1"/>
  <c r="R962" i="15" a="1"/>
  <c r="R962" i="15" s="1"/>
  <c r="R982" i="15" a="1"/>
  <c r="R982" i="15" s="1"/>
  <c r="R1137" i="15" a="1"/>
  <c r="R1137" i="15" s="1"/>
  <c r="R943" i="15" a="1"/>
  <c r="R943" i="15" s="1"/>
  <c r="R973" i="15" a="1"/>
  <c r="R973" i="15" s="1"/>
  <c r="R992" i="15" a="1"/>
  <c r="R992" i="15" s="1"/>
  <c r="R1001" i="15" a="1"/>
  <c r="R1001" i="15" s="1"/>
  <c r="R1010" i="15" a="1"/>
  <c r="R1010" i="15" s="1"/>
  <c r="R1019" i="15" a="1"/>
  <c r="R1019" i="15" s="1"/>
  <c r="R1029" i="15" a="1"/>
  <c r="R1029" i="15" s="1"/>
  <c r="R1038" i="15" a="1"/>
  <c r="R1038" i="15" s="1"/>
  <c r="R1047" i="15" a="1"/>
  <c r="R1047" i="15" s="1"/>
  <c r="R1056" i="15" a="1"/>
  <c r="R1056" i="15" s="1"/>
  <c r="R1065" i="15" a="1"/>
  <c r="R1065" i="15" s="1"/>
  <c r="R1074" i="15" a="1"/>
  <c r="R1074" i="15" s="1"/>
  <c r="R1083" i="15" a="1"/>
  <c r="R1083" i="15" s="1"/>
  <c r="R1093" i="15" a="1"/>
  <c r="R1093" i="15" s="1"/>
  <c r="R1102" i="15" a="1"/>
  <c r="R1102" i="15" s="1"/>
  <c r="R1111" i="15" a="1"/>
  <c r="R1111" i="15" s="1"/>
  <c r="R1120" i="15" a="1"/>
  <c r="R1120" i="15" s="1"/>
  <c r="R1129" i="15" a="1"/>
  <c r="R1129" i="15" s="1"/>
  <c r="R993" i="15" a="1"/>
  <c r="R993" i="15" s="1"/>
  <c r="R1030" i="15" a="1"/>
  <c r="R1030" i="15" s="1"/>
  <c r="R1066" i="15" a="1"/>
  <c r="R1066" i="15" s="1"/>
  <c r="R1094" i="15" a="1"/>
  <c r="R1094" i="15" s="1"/>
  <c r="R1130" i="15" a="1"/>
  <c r="R1130" i="15" s="1"/>
  <c r="R934" i="15" a="1"/>
  <c r="R934" i="15" s="1"/>
  <c r="R953" i="15" a="1"/>
  <c r="R953" i="15" s="1"/>
  <c r="R964" i="15" a="1"/>
  <c r="R964" i="15" s="1"/>
  <c r="R983" i="15" a="1"/>
  <c r="R983" i="15" s="1"/>
  <c r="R1138" i="15" a="1"/>
  <c r="R1138" i="15" s="1"/>
  <c r="R916" i="15" a="1"/>
  <c r="R916" i="15" s="1"/>
  <c r="R912" i="15" a="1"/>
  <c r="R912" i="15" s="1"/>
  <c r="R925" i="15" a="1"/>
  <c r="R925" i="15" s="1"/>
  <c r="R913" i="15" a="1"/>
  <c r="R913" i="15" s="1"/>
  <c r="R918" i="15" a="1"/>
  <c r="R918" i="15" s="1"/>
  <c r="R1153" i="15" a="1"/>
  <c r="R1153" i="15" s="1"/>
  <c r="R915" i="15" a="1"/>
  <c r="R915" i="15" s="1"/>
  <c r="R1161" i="15" a="1"/>
  <c r="R1161" i="15" s="1"/>
  <c r="R923" i="15" a="1"/>
  <c r="R923" i="15" s="1"/>
  <c r="R1145" i="15" a="1"/>
  <c r="R1145" i="15" s="1"/>
  <c r="R919" i="15" a="1"/>
  <c r="R919" i="15" s="1"/>
  <c r="R914" i="15" a="1"/>
  <c r="R914" i="15" s="1"/>
  <c r="R911" i="15" a="1"/>
  <c r="R911" i="15" s="1"/>
  <c r="H1148" i="15" a="1"/>
  <c r="H1148" i="15" s="1"/>
  <c r="H1155" i="15" a="1"/>
  <c r="H1155" i="15" s="1"/>
  <c r="H1156" i="15" a="1"/>
  <c r="H1156" i="15" s="1"/>
  <c r="H1144" i="15" a="1"/>
  <c r="H1144" i="15" s="1"/>
  <c r="H1161" i="15" a="1"/>
  <c r="H1161" i="15" s="1"/>
  <c r="H1145" i="15" a="1"/>
  <c r="H1145" i="15" s="1"/>
  <c r="H985" i="15" a="1"/>
  <c r="H985" i="15" s="1"/>
  <c r="H1011" i="15" a="1"/>
  <c r="H1011" i="15" s="1"/>
  <c r="H1062" i="15" a="1"/>
  <c r="H1062" i="15" s="1"/>
  <c r="H1113" i="15" a="1"/>
  <c r="H1113" i="15" s="1"/>
  <c r="H1139" i="15" a="1"/>
  <c r="H1139" i="15" s="1"/>
  <c r="H1153" i="15" a="1"/>
  <c r="H1153" i="15" s="1"/>
  <c r="H1004" i="15" a="1"/>
  <c r="H1004" i="15" s="1"/>
  <c r="H1132" i="15" a="1"/>
  <c r="H1132" i="15" s="1"/>
  <c r="H963" i="15" a="1"/>
  <c r="H963" i="15" s="1"/>
  <c r="H1014" i="15" a="1"/>
  <c r="H1014" i="15" s="1"/>
  <c r="H1065" i="15" a="1"/>
  <c r="H1065" i="15" s="1"/>
  <c r="H1091" i="15" a="1"/>
  <c r="H1091" i="15" s="1"/>
  <c r="H931" i="15" a="1"/>
  <c r="H931" i="15" s="1"/>
  <c r="H969" i="15" a="1"/>
  <c r="H969" i="15" s="1"/>
  <c r="H1043" i="15" a="1"/>
  <c r="H1043" i="15" s="1"/>
  <c r="H1075" i="15" a="1"/>
  <c r="H1075" i="15" s="1"/>
  <c r="H1106" i="15" a="1"/>
  <c r="H1106" i="15" s="1"/>
  <c r="H959" i="15" a="1"/>
  <c r="H959" i="15" s="1"/>
  <c r="H971" i="15" a="1"/>
  <c r="H971" i="15" s="1"/>
  <c r="H982" i="15" a="1"/>
  <c r="H982" i="15" s="1"/>
  <c r="H940" i="15" a="1"/>
  <c r="H940" i="15" s="1"/>
  <c r="H953" i="15" a="1"/>
  <c r="H953" i="15" s="1"/>
  <c r="H998" i="15" a="1"/>
  <c r="H998" i="15" s="1"/>
  <c r="H1020" i="15" a="1"/>
  <c r="H1020" i="15" s="1"/>
  <c r="H1066" i="15" a="1"/>
  <c r="H1066" i="15" s="1"/>
  <c r="H1099" i="15" a="1"/>
  <c r="H1099" i="15" s="1"/>
  <c r="H1110" i="15" a="1"/>
  <c r="H1110" i="15" s="1"/>
  <c r="H957" i="15" a="1"/>
  <c r="H957" i="15" s="1"/>
  <c r="H962" i="15" a="1"/>
  <c r="H962" i="15" s="1"/>
  <c r="H974" i="15" a="1"/>
  <c r="H974" i="15" s="1"/>
  <c r="H1035" i="15" a="1"/>
  <c r="H1035" i="15" s="1"/>
  <c r="H1059" i="15" a="1"/>
  <c r="H1059" i="15" s="1"/>
  <c r="H1070" i="15" a="1"/>
  <c r="H1070" i="15" s="1"/>
  <c r="H1083" i="15" a="1"/>
  <c r="H1083" i="15" s="1"/>
  <c r="H1094" i="15" a="1"/>
  <c r="H1094" i="15" s="1"/>
  <c r="H1107" i="15" a="1"/>
  <c r="H1107" i="15" s="1"/>
  <c r="H1130" i="15" a="1"/>
  <c r="H1130" i="15" s="1"/>
  <c r="H934" i="15" a="1"/>
  <c r="H934" i="15" s="1"/>
  <c r="H955" i="15" a="1"/>
  <c r="H955" i="15" s="1"/>
  <c r="H992" i="15" a="1"/>
  <c r="H992" i="15" s="1"/>
  <c r="H1016" i="15" a="1"/>
  <c r="H1016" i="15" s="1"/>
  <c r="H1040" i="15" a="1"/>
  <c r="H1040" i="15" s="1"/>
  <c r="H1076" i="15" a="1"/>
  <c r="H1076" i="15" s="1"/>
  <c r="H1088" i="15" a="1"/>
  <c r="H1088" i="15" s="1"/>
  <c r="H1124" i="15" a="1"/>
  <c r="H1124" i="15" s="1"/>
  <c r="H949" i="15" a="1"/>
  <c r="H949" i="15" s="1"/>
  <c r="H965" i="15" a="1"/>
  <c r="H965" i="15" s="1"/>
  <c r="H979" i="15" a="1"/>
  <c r="H979" i="15" s="1"/>
  <c r="H993" i="15" a="1"/>
  <c r="H993" i="15" s="1"/>
  <c r="H1007" i="15" a="1"/>
  <c r="H1007" i="15" s="1"/>
  <c r="H1061" i="15" a="1"/>
  <c r="H1061" i="15" s="1"/>
  <c r="H1090" i="15" a="1"/>
  <c r="H1090" i="15" s="1"/>
  <c r="H1116" i="15" a="1"/>
  <c r="H1116" i="15" s="1"/>
  <c r="H1129" i="15" a="1"/>
  <c r="H1129" i="15" s="1"/>
  <c r="H930" i="15" a="1"/>
  <c r="H930" i="15" s="1"/>
  <c r="H950" i="15" a="1"/>
  <c r="H950" i="15" s="1"/>
  <c r="H981" i="15" a="1"/>
  <c r="H981" i="15" s="1"/>
  <c r="H966" i="15" a="1"/>
  <c r="H966" i="15" s="1"/>
  <c r="H995" i="15" a="1"/>
  <c r="H995" i="15" s="1"/>
  <c r="H1008" i="15" a="1"/>
  <c r="H1008" i="15" s="1"/>
  <c r="H1023" i="15" a="1"/>
  <c r="H1023" i="15" s="1"/>
  <c r="H1036" i="15" a="1"/>
  <c r="H1036" i="15" s="1"/>
  <c r="H1050" i="15" a="1"/>
  <c r="H1050" i="15" s="1"/>
  <c r="H1118" i="15" a="1"/>
  <c r="H1118" i="15" s="1"/>
  <c r="H932" i="15" a="1"/>
  <c r="H932" i="15" s="1"/>
  <c r="H967" i="15" a="1"/>
  <c r="H967" i="15" s="1"/>
  <c r="H996" i="15" a="1"/>
  <c r="H996" i="15" s="1"/>
  <c r="H1009" i="15" a="1"/>
  <c r="H1009" i="15" s="1"/>
  <c r="H1024" i="15" a="1"/>
  <c r="H1024" i="15" s="1"/>
  <c r="H936" i="15" a="1"/>
  <c r="H936" i="15" s="1"/>
  <c r="H952" i="15" a="1"/>
  <c r="H952" i="15" s="1"/>
  <c r="H983" i="15" a="1"/>
  <c r="H983" i="15" s="1"/>
  <c r="H1010" i="15" a="1"/>
  <c r="H1010" i="15" s="1"/>
  <c r="H1051" i="15" a="1"/>
  <c r="H1051" i="15" s="1"/>
  <c r="H1105" i="15" a="1"/>
  <c r="H1105" i="15" s="1"/>
  <c r="H1134" i="15" a="1"/>
  <c r="H1134" i="15" s="1"/>
  <c r="H938" i="15" a="1"/>
  <c r="H938" i="15" s="1"/>
  <c r="H984" i="15" a="1"/>
  <c r="H984" i="15" s="1"/>
  <c r="H1013" i="15" a="1"/>
  <c r="H1013" i="15" s="1"/>
  <c r="H1026" i="15" a="1"/>
  <c r="H1026" i="15" s="1"/>
  <c r="H1039" i="15" a="1"/>
  <c r="H1039" i="15" s="1"/>
  <c r="H1080" i="15" a="1"/>
  <c r="H1080" i="15" s="1"/>
  <c r="H1121" i="15" a="1"/>
  <c r="H1121" i="15" s="1"/>
  <c r="H1135" i="15" a="1"/>
  <c r="H1135" i="15" s="1"/>
  <c r="H956" i="15" a="1"/>
  <c r="H956" i="15" s="1"/>
  <c r="H972" i="15" a="1"/>
  <c r="H972" i="15" s="1"/>
  <c r="H1068" i="15" a="1"/>
  <c r="H1068" i="15" s="1"/>
  <c r="H1081" i="15" a="1"/>
  <c r="H1081" i="15" s="1"/>
  <c r="H1109" i="15" a="1"/>
  <c r="H1109" i="15" s="1"/>
  <c r="H1136" i="15" a="1"/>
  <c r="H1136" i="15" s="1"/>
  <c r="H939" i="15" a="1"/>
  <c r="H939" i="15" s="1"/>
  <c r="H986" i="15" a="1"/>
  <c r="H986" i="15" s="1"/>
  <c r="H1000" i="15" a="1"/>
  <c r="H1000" i="15" s="1"/>
  <c r="H1027" i="15" a="1"/>
  <c r="H1027" i="15" s="1"/>
  <c r="H1041" i="15" a="1"/>
  <c r="H1041" i="15" s="1"/>
  <c r="H1082" i="15" a="1"/>
  <c r="H1082" i="15" s="1"/>
  <c r="H1123" i="15" a="1"/>
  <c r="H1123" i="15" s="1"/>
  <c r="H973" i="15" a="1"/>
  <c r="H973" i="15" s="1"/>
  <c r="H988" i="15" a="1"/>
  <c r="H988" i="15" s="1"/>
  <c r="H1001" i="15" a="1"/>
  <c r="H1001" i="15" s="1"/>
  <c r="H942" i="15" a="1"/>
  <c r="H942" i="15" s="1"/>
  <c r="H958" i="15" a="1"/>
  <c r="H958" i="15" s="1"/>
  <c r="H989" i="15" a="1"/>
  <c r="H989" i="15" s="1"/>
  <c r="H1002" i="15" a="1"/>
  <c r="H1002" i="15" s="1"/>
  <c r="H960" i="15" a="1"/>
  <c r="H960" i="15" s="1"/>
  <c r="H1003" i="15" a="1"/>
  <c r="H1003" i="15" s="1"/>
  <c r="H1030" i="15" a="1"/>
  <c r="H1030" i="15" s="1"/>
  <c r="H1044" i="15" a="1"/>
  <c r="H1044" i="15" s="1"/>
  <c r="H1058" i="15" a="1"/>
  <c r="H1058" i="15" s="1"/>
  <c r="H1071" i="15" a="1"/>
  <c r="H1071" i="15" s="1"/>
  <c r="H1112" i="15" a="1"/>
  <c r="H1112" i="15" s="1"/>
  <c r="H944" i="15" a="1"/>
  <c r="H944" i="15" s="1"/>
  <c r="H990" i="15" a="1"/>
  <c r="H990" i="15" s="1"/>
  <c r="H1017" i="15" a="1"/>
  <c r="H1017" i="15" s="1"/>
  <c r="H1100" i="15" a="1"/>
  <c r="H1100" i="15" s="1"/>
  <c r="H1140" i="15" a="1"/>
  <c r="H1140" i="15" s="1"/>
  <c r="H926" i="15" a="1"/>
  <c r="H926" i="15" s="1"/>
  <c r="H946" i="15" a="1"/>
  <c r="H946" i="15" s="1"/>
  <c r="H976" i="15" a="1"/>
  <c r="H976" i="15" s="1"/>
  <c r="H991" i="15" a="1"/>
  <c r="H991" i="15" s="1"/>
  <c r="H1005" i="15" a="1"/>
  <c r="H1005" i="15" s="1"/>
  <c r="H1018" i="15" a="1"/>
  <c r="H1018" i="15" s="1"/>
  <c r="H927" i="15" a="1"/>
  <c r="H927" i="15" s="1"/>
  <c r="H977" i="15" a="1"/>
  <c r="H977" i="15" s="1"/>
  <c r="H1006" i="15" a="1"/>
  <c r="H1006" i="15" s="1"/>
  <c r="H1033" i="15" a="1"/>
  <c r="H1033" i="15" s="1"/>
  <c r="H1046" i="15" a="1"/>
  <c r="H1046" i="15" s="1"/>
  <c r="H1060" i="15" a="1"/>
  <c r="H1060" i="15" s="1"/>
  <c r="H1073" i="15" a="1"/>
  <c r="H1073" i="15" s="1"/>
  <c r="H1128" i="15" a="1"/>
  <c r="H1128" i="15" s="1"/>
  <c r="H1114" i="15" a="1"/>
  <c r="H1114" i="15" s="1"/>
  <c r="H928" i="15" a="1"/>
  <c r="H928" i="15" s="1"/>
  <c r="H1019" i="15" a="1"/>
  <c r="H1019" i="15" s="1"/>
  <c r="H1052" i="15" a="1"/>
  <c r="H1052" i="15" s="1"/>
  <c r="H1084" i="15" a="1"/>
  <c r="H1084" i="15" s="1"/>
  <c r="H1056" i="15" a="1"/>
  <c r="H1056" i="15" s="1"/>
  <c r="H1086" i="15" a="1"/>
  <c r="H1086" i="15" s="1"/>
  <c r="H947" i="15" a="1"/>
  <c r="H947" i="15" s="1"/>
  <c r="H1025" i="15" a="1"/>
  <c r="H1025" i="15" s="1"/>
  <c r="H1057" i="15" a="1"/>
  <c r="H1057" i="15" s="1"/>
  <c r="H1119" i="15" a="1"/>
  <c r="H1119" i="15" s="1"/>
  <c r="H954" i="15" a="1"/>
  <c r="H954" i="15" s="1"/>
  <c r="H1120" i="15" a="1"/>
  <c r="H1120" i="15" s="1"/>
  <c r="H964" i="15" a="1"/>
  <c r="H964" i="15" s="1"/>
  <c r="H1029" i="15" a="1"/>
  <c r="H1029" i="15" s="1"/>
  <c r="H1092" i="15" a="1"/>
  <c r="H1092" i="15" s="1"/>
  <c r="H1032" i="15" a="1"/>
  <c r="H1032" i="15" s="1"/>
  <c r="H1093" i="15" a="1"/>
  <c r="H1093" i="15" s="1"/>
  <c r="H978" i="15" a="1"/>
  <c r="H978" i="15" s="1"/>
  <c r="H1034" i="15" a="1"/>
  <c r="H1034" i="15" s="1"/>
  <c r="H1126" i="15" a="1"/>
  <c r="H1126" i="15" s="1"/>
  <c r="H1067" i="15" a="1"/>
  <c r="H1067" i="15" s="1"/>
  <c r="H1097" i="15" a="1"/>
  <c r="H1097" i="15" s="1"/>
  <c r="H1037" i="15" a="1"/>
  <c r="H1037" i="15" s="1"/>
  <c r="H1069" i="15" a="1"/>
  <c r="H1069" i="15" s="1"/>
  <c r="H1101" i="15" a="1"/>
  <c r="H1101" i="15" s="1"/>
  <c r="H1102" i="15" a="1"/>
  <c r="H1102" i="15" s="1"/>
  <c r="H1131" i="15" a="1"/>
  <c r="H1131" i="15" s="1"/>
  <c r="H1042" i="15" a="1"/>
  <c r="H1042" i="15" s="1"/>
  <c r="H1103" i="15" a="1"/>
  <c r="H1103" i="15" s="1"/>
  <c r="H1133" i="15" a="1"/>
  <c r="H1133" i="15" s="1"/>
  <c r="H1104" i="15" a="1"/>
  <c r="H1104" i="15" s="1"/>
  <c r="H1077" i="15" a="1"/>
  <c r="H1077" i="15" s="1"/>
  <c r="H1138" i="15" a="1"/>
  <c r="H1138" i="15" s="1"/>
  <c r="H1012" i="15" a="1"/>
  <c r="H1012" i="15" s="1"/>
  <c r="H1078" i="15" a="1"/>
  <c r="H1078" i="15" s="1"/>
  <c r="H1015" i="15" a="1"/>
  <c r="H1015" i="15" s="1"/>
  <c r="H1049" i="15" a="1"/>
  <c r="H1049" i="15" s="1"/>
  <c r="H1111" i="15" a="1"/>
  <c r="H1111" i="15" s="1"/>
  <c r="H920" i="15" a="1"/>
  <c r="H920" i="15" s="1"/>
  <c r="H923" i="15" a="1"/>
  <c r="H923" i="15" s="1"/>
  <c r="H924" i="15" a="1"/>
  <c r="H924" i="15" s="1"/>
  <c r="H917" i="15" a="1"/>
  <c r="H917" i="15" s="1"/>
  <c r="H922" i="15" a="1"/>
  <c r="H922" i="15" s="1"/>
  <c r="H921" i="15" a="1"/>
  <c r="H921" i="15" s="1"/>
  <c r="H910" i="15" a="1"/>
  <c r="H910" i="15" s="1"/>
  <c r="H911" i="15" a="1"/>
  <c r="H911" i="15" s="1"/>
  <c r="H913" i="15" a="1"/>
  <c r="H913" i="15" s="1"/>
  <c r="H1079" i="15" a="1"/>
  <c r="H1079" i="15" s="1"/>
  <c r="H1125" i="15" a="1"/>
  <c r="H1125" i="15" s="1"/>
  <c r="H1072" i="15" a="1"/>
  <c r="H1072" i="15" s="1"/>
  <c r="H987" i="15" a="1"/>
  <c r="H987" i="15" s="1"/>
  <c r="H929" i="15" a="1"/>
  <c r="H929" i="15" s="1"/>
  <c r="H1162" i="15" a="1"/>
  <c r="H1162" i="15" s="1"/>
  <c r="H919" i="15" a="1"/>
  <c r="H919" i="15" s="1"/>
  <c r="H933" i="15" a="1"/>
  <c r="H933" i="15" s="1"/>
  <c r="H975" i="15" a="1"/>
  <c r="H975" i="15" s="1"/>
  <c r="H1117" i="15" a="1"/>
  <c r="H1117" i="15" s="1"/>
  <c r="H1122" i="15" a="1"/>
  <c r="H1122" i="15" s="1"/>
  <c r="H1146" i="15" a="1"/>
  <c r="H1146" i="15" s="1"/>
  <c r="H914" i="15" a="1"/>
  <c r="H914" i="15" s="1"/>
  <c r="H951" i="15" a="1"/>
  <c r="H951" i="15" s="1"/>
  <c r="H968" i="15" a="1"/>
  <c r="H968" i="15" s="1"/>
  <c r="H980" i="15" a="1"/>
  <c r="H980" i="15" s="1"/>
  <c r="H999" i="15" a="1"/>
  <c r="H999" i="15" s="1"/>
  <c r="H1054" i="15" a="1"/>
  <c r="H1054" i="15" s="1"/>
  <c r="H1085" i="15" a="1"/>
  <c r="H1085" i="15" s="1"/>
  <c r="H1096" i="15" a="1"/>
  <c r="H1096" i="15" s="1"/>
  <c r="H1074" i="15" a="1"/>
  <c r="H1074" i="15" s="1"/>
  <c r="H970" i="15" a="1"/>
  <c r="H970" i="15" s="1"/>
  <c r="H994" i="15" a="1"/>
  <c r="H994" i="15" s="1"/>
  <c r="H1151" i="15" a="1"/>
  <c r="H1151" i="15" s="1"/>
  <c r="H1158" i="15" a="1"/>
  <c r="H1158" i="15" s="1"/>
  <c r="H1063" i="15" a="1"/>
  <c r="H1063" i="15" s="1"/>
  <c r="H941" i="15" a="1"/>
  <c r="H941" i="15" s="1"/>
  <c r="H1108" i="15" a="1"/>
  <c r="H1108" i="15" s="1"/>
  <c r="H948" i="15" a="1"/>
  <c r="H948" i="15" s="1"/>
  <c r="H1150" i="15" a="1"/>
  <c r="H1150" i="15" s="1"/>
  <c r="H1154" i="15" a="1"/>
  <c r="H1154" i="15" s="1"/>
  <c r="H997" i="15" a="1"/>
  <c r="H997" i="15" s="1"/>
  <c r="H1038" i="15" a="1"/>
  <c r="H1038" i="15" s="1"/>
  <c r="H1064" i="15" a="1"/>
  <c r="H1064" i="15" s="1"/>
  <c r="H937" i="15" a="1"/>
  <c r="H937" i="15" s="1"/>
  <c r="H1142" i="15" a="1"/>
  <c r="H1142" i="15" s="1"/>
  <c r="H925" i="15" a="1"/>
  <c r="H925" i="15" s="1"/>
  <c r="H915" i="15" a="1"/>
  <c r="H915" i="15" s="1"/>
  <c r="H1127" i="15" a="1"/>
  <c r="H1127" i="15" s="1"/>
  <c r="H935" i="15" a="1"/>
  <c r="H935" i="15" s="1"/>
  <c r="H1137" i="15" a="1"/>
  <c r="H1137" i="15" s="1"/>
  <c r="H1053" i="15" a="1"/>
  <c r="H1053" i="15" s="1"/>
  <c r="H1115" i="15" a="1"/>
  <c r="H1115" i="15" s="1"/>
  <c r="H1087" i="15" a="1"/>
  <c r="H1087" i="15" s="1"/>
  <c r="H1048" i="15" a="1"/>
  <c r="H1048" i="15" s="1"/>
  <c r="H943" i="15" a="1"/>
  <c r="H943" i="15" s="1"/>
  <c r="H916" i="15" a="1"/>
  <c r="H916" i="15" s="1"/>
  <c r="H1047" i="15" a="1"/>
  <c r="H1047" i="15" s="1"/>
  <c r="H918" i="15" a="1"/>
  <c r="H918" i="15" s="1"/>
  <c r="H1031" i="15" a="1"/>
  <c r="H1031" i="15" s="1"/>
  <c r="H1089" i="15" a="1"/>
  <c r="H1089" i="15" s="1"/>
  <c r="H1022" i="15" a="1"/>
  <c r="H1022" i="15" s="1"/>
  <c r="H1028" i="15" a="1"/>
  <c r="H1028" i="15" s="1"/>
  <c r="H1021" i="15" a="1"/>
  <c r="H1021" i="15" s="1"/>
  <c r="H961" i="15" a="1"/>
  <c r="H961" i="15" s="1"/>
  <c r="H909" i="15" a="1"/>
  <c r="H909" i="15" s="1"/>
  <c r="H1045" i="15" a="1"/>
  <c r="H1045" i="15" s="1"/>
  <c r="H1098" i="15" a="1"/>
  <c r="H1098" i="15" s="1"/>
  <c r="H912" i="15" a="1"/>
  <c r="H912" i="15" s="1"/>
  <c r="H1095" i="15" a="1"/>
  <c r="H1095" i="15" s="1"/>
  <c r="H1055" i="15" a="1"/>
  <c r="H1055" i="15" s="1"/>
  <c r="H945" i="15" a="1"/>
  <c r="H945" i="15" s="1"/>
  <c r="L1143" i="15" a="1"/>
  <c r="L1143" i="15" s="1"/>
  <c r="L1159" i="15" a="1"/>
  <c r="L1159" i="15" s="1"/>
  <c r="L1146" i="15" a="1"/>
  <c r="L1146" i="15" s="1"/>
  <c r="L1154" i="15" a="1"/>
  <c r="L1154" i="15" s="1"/>
  <c r="L1162" i="15" a="1"/>
  <c r="L1162" i="15" s="1"/>
  <c r="L1148" i="15" a="1"/>
  <c r="L1148" i="15" s="1"/>
  <c r="L1156" i="15" a="1"/>
  <c r="L1156" i="15" s="1"/>
  <c r="L1142" i="15" a="1"/>
  <c r="L1142" i="15" s="1"/>
  <c r="L1160" i="15" a="1"/>
  <c r="L1160" i="15" s="1"/>
  <c r="L1161" i="15" a="1"/>
  <c r="L1161" i="15" s="1"/>
  <c r="L1144" i="15" a="1"/>
  <c r="L1144" i="15" s="1"/>
  <c r="L1145" i="15" a="1"/>
  <c r="L1145" i="15" s="1"/>
  <c r="L1149" i="15" a="1"/>
  <c r="L1149" i="15" s="1"/>
  <c r="L1150" i="15" a="1"/>
  <c r="L1150" i="15" s="1"/>
  <c r="L1152" i="15" a="1"/>
  <c r="L1152" i="15" s="1"/>
  <c r="L1157" i="15" a="1"/>
  <c r="L1157" i="15" s="1"/>
  <c r="L1141" i="15" a="1"/>
  <c r="L1141" i="15" s="1"/>
  <c r="L1158" i="15" a="1"/>
  <c r="L1158" i="15" s="1"/>
  <c r="L928" i="15" a="1"/>
  <c r="L928" i="15" s="1"/>
  <c r="L945" i="15" a="1"/>
  <c r="L945" i="15" s="1"/>
  <c r="L962" i="15" a="1"/>
  <c r="L962" i="15" s="1"/>
  <c r="L970" i="15" a="1"/>
  <c r="L970" i="15" s="1"/>
  <c r="L978" i="15" a="1"/>
  <c r="L978" i="15" s="1"/>
  <c r="L986" i="15" a="1"/>
  <c r="L986" i="15" s="1"/>
  <c r="L994" i="15" a="1"/>
  <c r="L994" i="15" s="1"/>
  <c r="L1002" i="15" a="1"/>
  <c r="L1002" i="15" s="1"/>
  <c r="L1010" i="15" a="1"/>
  <c r="L1010" i="15" s="1"/>
  <c r="L1018" i="15" a="1"/>
  <c r="L1018" i="15" s="1"/>
  <c r="L1026" i="15" a="1"/>
  <c r="L1026" i="15" s="1"/>
  <c r="L1034" i="15" a="1"/>
  <c r="L1034" i="15" s="1"/>
  <c r="L1042" i="15" a="1"/>
  <c r="L1042" i="15" s="1"/>
  <c r="L1050" i="15" a="1"/>
  <c r="L1050" i="15" s="1"/>
  <c r="L926" i="15" a="1"/>
  <c r="L926" i="15" s="1"/>
  <c r="L954" i="15" a="1"/>
  <c r="L954" i="15" s="1"/>
  <c r="L963" i="15" a="1"/>
  <c r="L963" i="15" s="1"/>
  <c r="L980" i="15" a="1"/>
  <c r="L980" i="15" s="1"/>
  <c r="L997" i="15" a="1"/>
  <c r="L997" i="15" s="1"/>
  <c r="L1014" i="15" a="1"/>
  <c r="L1014" i="15" s="1"/>
  <c r="L1048" i="15" a="1"/>
  <c r="L1048" i="15" s="1"/>
  <c r="L930" i="15" a="1"/>
  <c r="L930" i="15" s="1"/>
  <c r="L949" i="15" a="1"/>
  <c r="L949" i="15" s="1"/>
  <c r="L931" i="15" a="1"/>
  <c r="L931" i="15" s="1"/>
  <c r="L950" i="15" a="1"/>
  <c r="L950" i="15" s="1"/>
  <c r="L960" i="15" a="1"/>
  <c r="L960" i="15" s="1"/>
  <c r="L969" i="15" a="1"/>
  <c r="L969" i="15" s="1"/>
  <c r="L932" i="15" a="1"/>
  <c r="L932" i="15" s="1"/>
  <c r="L961" i="15" a="1"/>
  <c r="L961" i="15" s="1"/>
  <c r="L989" i="15" a="1"/>
  <c r="L989" i="15" s="1"/>
  <c r="L998" i="15" a="1"/>
  <c r="L998" i="15" s="1"/>
  <c r="L1007" i="15" a="1"/>
  <c r="L1007" i="15" s="1"/>
  <c r="L1016" i="15" a="1"/>
  <c r="L1016" i="15" s="1"/>
  <c r="L1025" i="15" a="1"/>
  <c r="L1025" i="15" s="1"/>
  <c r="L1061" i="15" a="1"/>
  <c r="L1061" i="15" s="1"/>
  <c r="L1078" i="15" a="1"/>
  <c r="L1078" i="15" s="1"/>
  <c r="L1095" i="15" a="1"/>
  <c r="L1095" i="15" s="1"/>
  <c r="L1112" i="15" a="1"/>
  <c r="L1112" i="15" s="1"/>
  <c r="L1121" i="15" a="1"/>
  <c r="L1121" i="15" s="1"/>
  <c r="L1129" i="15" a="1"/>
  <c r="L1129" i="15" s="1"/>
  <c r="L1137" i="15" a="1"/>
  <c r="L1137" i="15" s="1"/>
  <c r="L942" i="15" a="1"/>
  <c r="L942" i="15" s="1"/>
  <c r="L952" i="15" a="1"/>
  <c r="L952" i="15" s="1"/>
  <c r="L971" i="15" a="1"/>
  <c r="L971" i="15" s="1"/>
  <c r="L1035" i="15" a="1"/>
  <c r="L1035" i="15" s="1"/>
  <c r="L1044" i="15" a="1"/>
  <c r="L1044" i="15" s="1"/>
  <c r="L1053" i="15" a="1"/>
  <c r="L1053" i="15" s="1"/>
  <c r="L1070" i="15" a="1"/>
  <c r="L1070" i="15" s="1"/>
  <c r="L1087" i="15" a="1"/>
  <c r="L1087" i="15" s="1"/>
  <c r="L1104" i="15" a="1"/>
  <c r="L1104" i="15" s="1"/>
  <c r="L1113" i="15" a="1"/>
  <c r="L1113" i="15" s="1"/>
  <c r="L947" i="15" a="1"/>
  <c r="L947" i="15" s="1"/>
  <c r="L966" i="15" a="1"/>
  <c r="L966" i="15" s="1"/>
  <c r="L975" i="15" a="1"/>
  <c r="L975" i="15" s="1"/>
  <c r="L984" i="15" a="1"/>
  <c r="L984" i="15" s="1"/>
  <c r="L993" i="15" a="1"/>
  <c r="L993" i="15" s="1"/>
  <c r="L1057" i="15" a="1"/>
  <c r="L1057" i="15" s="1"/>
  <c r="L1074" i="15" a="1"/>
  <c r="L1074" i="15" s="1"/>
  <c r="L1091" i="15" a="1"/>
  <c r="L1091" i="15" s="1"/>
  <c r="L1108" i="15" a="1"/>
  <c r="L1108" i="15" s="1"/>
  <c r="L1125" i="15" a="1"/>
  <c r="L1125" i="15" s="1"/>
  <c r="L1133" i="15" a="1"/>
  <c r="L1133" i="15" s="1"/>
  <c r="L938" i="15" a="1"/>
  <c r="L938" i="15" s="1"/>
  <c r="L965" i="15" a="1"/>
  <c r="L965" i="15" s="1"/>
  <c r="L1055" i="15" a="1"/>
  <c r="L1055" i="15" s="1"/>
  <c r="L1066" i="15" a="1"/>
  <c r="L1066" i="15" s="1"/>
  <c r="L1076" i="15" a="1"/>
  <c r="L1076" i="15" s="1"/>
  <c r="L1086" i="15" a="1"/>
  <c r="L1086" i="15" s="1"/>
  <c r="L1118" i="15" a="1"/>
  <c r="L1118" i="15" s="1"/>
  <c r="L1128" i="15" a="1"/>
  <c r="L1128" i="15" s="1"/>
  <c r="L953" i="15" a="1"/>
  <c r="L953" i="15" s="1"/>
  <c r="L977" i="15" a="1"/>
  <c r="L977" i="15" s="1"/>
  <c r="L988" i="15" a="1"/>
  <c r="L988" i="15" s="1"/>
  <c r="L1000" i="15" a="1"/>
  <c r="L1000" i="15" s="1"/>
  <c r="L1011" i="15" a="1"/>
  <c r="L1011" i="15" s="1"/>
  <c r="L1022" i="15" a="1"/>
  <c r="L1022" i="15" s="1"/>
  <c r="L1033" i="15" a="1"/>
  <c r="L1033" i="15" s="1"/>
  <c r="L1045" i="15" a="1"/>
  <c r="L1045" i="15" s="1"/>
  <c r="L1098" i="15" a="1"/>
  <c r="L1098" i="15" s="1"/>
  <c r="L1139" i="15" a="1"/>
  <c r="L1139" i="15" s="1"/>
  <c r="L939" i="15" a="1"/>
  <c r="L939" i="15" s="1"/>
  <c r="L990" i="15" a="1"/>
  <c r="L990" i="15" s="1"/>
  <c r="L1012" i="15" a="1"/>
  <c r="L1012" i="15" s="1"/>
  <c r="L1023" i="15" a="1"/>
  <c r="L1023" i="15" s="1"/>
  <c r="L1056" i="15" a="1"/>
  <c r="L1056" i="15" s="1"/>
  <c r="L1067" i="15" a="1"/>
  <c r="L1067" i="15" s="1"/>
  <c r="L1077" i="15" a="1"/>
  <c r="L1077" i="15" s="1"/>
  <c r="L1088" i="15" a="1"/>
  <c r="L1088" i="15" s="1"/>
  <c r="L1109" i="15" a="1"/>
  <c r="L1109" i="15" s="1"/>
  <c r="L1119" i="15" a="1"/>
  <c r="L1119" i="15" s="1"/>
  <c r="L1130" i="15" a="1"/>
  <c r="L1130" i="15" s="1"/>
  <c r="L940" i="15" a="1"/>
  <c r="L940" i="15" s="1"/>
  <c r="L955" i="15" a="1"/>
  <c r="L955" i="15" s="1"/>
  <c r="L967" i="15" a="1"/>
  <c r="L967" i="15" s="1"/>
  <c r="L1001" i="15" a="1"/>
  <c r="L1001" i="15" s="1"/>
  <c r="L1046" i="15" a="1"/>
  <c r="L1046" i="15" s="1"/>
  <c r="L1089" i="15" a="1"/>
  <c r="L1089" i="15" s="1"/>
  <c r="L1099" i="15" a="1"/>
  <c r="L1099" i="15" s="1"/>
  <c r="L1140" i="15" a="1"/>
  <c r="L1140" i="15" s="1"/>
  <c r="L927" i="15" a="1"/>
  <c r="L927" i="15" s="1"/>
  <c r="L941" i="15" a="1"/>
  <c r="L941" i="15" s="1"/>
  <c r="L979" i="15" a="1"/>
  <c r="L979" i="15" s="1"/>
  <c r="L991" i="15" a="1"/>
  <c r="L991" i="15" s="1"/>
  <c r="L1013" i="15" a="1"/>
  <c r="L1013" i="15" s="1"/>
  <c r="L1024" i="15" a="1"/>
  <c r="L1024" i="15" s="1"/>
  <c r="L1036" i="15" a="1"/>
  <c r="L1036" i="15" s="1"/>
  <c r="L1058" i="15" a="1"/>
  <c r="L1058" i="15" s="1"/>
  <c r="L1068" i="15" a="1"/>
  <c r="L1068" i="15" s="1"/>
  <c r="L1079" i="15" a="1"/>
  <c r="L1079" i="15" s="1"/>
  <c r="L1100" i="15" a="1"/>
  <c r="L1100" i="15" s="1"/>
  <c r="L1110" i="15" a="1"/>
  <c r="L1110" i="15" s="1"/>
  <c r="L1120" i="15" a="1"/>
  <c r="L1120" i="15" s="1"/>
  <c r="L1131" i="15" a="1"/>
  <c r="L1131" i="15" s="1"/>
  <c r="L943" i="15" a="1"/>
  <c r="L943" i="15" s="1"/>
  <c r="L956" i="15" a="1"/>
  <c r="L956" i="15" s="1"/>
  <c r="L968" i="15" a="1"/>
  <c r="L968" i="15" s="1"/>
  <c r="L981" i="15" a="1"/>
  <c r="L981" i="15" s="1"/>
  <c r="L1003" i="15" a="1"/>
  <c r="L1003" i="15" s="1"/>
  <c r="L1047" i="15" a="1"/>
  <c r="L1047" i="15" s="1"/>
  <c r="L1090" i="15" a="1"/>
  <c r="L1090" i="15" s="1"/>
  <c r="L1122" i="15" a="1"/>
  <c r="L1122" i="15" s="1"/>
  <c r="L929" i="15" a="1"/>
  <c r="L929" i="15" s="1"/>
  <c r="L957" i="15" a="1"/>
  <c r="L957" i="15" s="1"/>
  <c r="L992" i="15" a="1"/>
  <c r="L992" i="15" s="1"/>
  <c r="L1037" i="15" a="1"/>
  <c r="L1037" i="15" s="1"/>
  <c r="L1059" i="15" a="1"/>
  <c r="L1059" i="15" s="1"/>
  <c r="L1069" i="15" a="1"/>
  <c r="L1069" i="15" s="1"/>
  <c r="L1080" i="15" a="1"/>
  <c r="L1080" i="15" s="1"/>
  <c r="L1101" i="15" a="1"/>
  <c r="L1101" i="15" s="1"/>
  <c r="L1111" i="15" a="1"/>
  <c r="L1111" i="15" s="1"/>
  <c r="L1132" i="15" a="1"/>
  <c r="L1132" i="15" s="1"/>
  <c r="L944" i="15" a="1"/>
  <c r="L944" i="15" s="1"/>
  <c r="L982" i="15" a="1"/>
  <c r="L982" i="15" s="1"/>
  <c r="L1004" i="15" a="1"/>
  <c r="L1004" i="15" s="1"/>
  <c r="L1015" i="15" a="1"/>
  <c r="L1015" i="15" s="1"/>
  <c r="L1027" i="15" a="1"/>
  <c r="L1027" i="15" s="1"/>
  <c r="L1049" i="15" a="1"/>
  <c r="L1049" i="15" s="1"/>
  <c r="L1081" i="15" a="1"/>
  <c r="L1081" i="15" s="1"/>
  <c r="L1123" i="15" a="1"/>
  <c r="L1123" i="15" s="1"/>
  <c r="L958" i="15" a="1"/>
  <c r="L958" i="15" s="1"/>
  <c r="L972" i="15" a="1"/>
  <c r="L972" i="15" s="1"/>
  <c r="L1038" i="15" a="1"/>
  <c r="L1038" i="15" s="1"/>
  <c r="L1060" i="15" a="1"/>
  <c r="L1060" i="15" s="1"/>
  <c r="L1071" i="15" a="1"/>
  <c r="L1071" i="15" s="1"/>
  <c r="L1092" i="15" a="1"/>
  <c r="L1092" i="15" s="1"/>
  <c r="L1102" i="15" a="1"/>
  <c r="L1102" i="15" s="1"/>
  <c r="L946" i="15" a="1"/>
  <c r="L946" i="15" s="1"/>
  <c r="L959" i="15" a="1"/>
  <c r="L959" i="15" s="1"/>
  <c r="L983" i="15" a="1"/>
  <c r="L983" i="15" s="1"/>
  <c r="L1005" i="15" a="1"/>
  <c r="L1005" i="15" s="1"/>
  <c r="L1017" i="15" a="1"/>
  <c r="L1017" i="15" s="1"/>
  <c r="L1028" i="15" a="1"/>
  <c r="L1028" i="15" s="1"/>
  <c r="L1039" i="15" a="1"/>
  <c r="L1039" i="15" s="1"/>
  <c r="L1082" i="15" a="1"/>
  <c r="L1082" i="15" s="1"/>
  <c r="L1114" i="15" a="1"/>
  <c r="L1114" i="15" s="1"/>
  <c r="L1124" i="15" a="1"/>
  <c r="L1124" i="15" s="1"/>
  <c r="L1134" i="15" a="1"/>
  <c r="L1134" i="15" s="1"/>
  <c r="L933" i="15" a="1"/>
  <c r="L933" i="15" s="1"/>
  <c r="L973" i="15" a="1"/>
  <c r="L973" i="15" s="1"/>
  <c r="L995" i="15" a="1"/>
  <c r="L995" i="15" s="1"/>
  <c r="L1006" i="15" a="1"/>
  <c r="L1006" i="15" s="1"/>
  <c r="L1040" i="15" a="1"/>
  <c r="L1040" i="15" s="1"/>
  <c r="L1051" i="15" a="1"/>
  <c r="L1051" i="15" s="1"/>
  <c r="L1062" i="15" a="1"/>
  <c r="L1062" i="15" s="1"/>
  <c r="L1072" i="15" a="1"/>
  <c r="L1072" i="15" s="1"/>
  <c r="L1083" i="15" a="1"/>
  <c r="L1083" i="15" s="1"/>
  <c r="L1093" i="15" a="1"/>
  <c r="L1093" i="15" s="1"/>
  <c r="L1103" i="15" a="1"/>
  <c r="L1103" i="15" s="1"/>
  <c r="L1029" i="15" a="1"/>
  <c r="L1029" i="15" s="1"/>
  <c r="L1073" i="15" a="1"/>
  <c r="L1073" i="15" s="1"/>
  <c r="L1105" i="15" a="1"/>
  <c r="L1105" i="15" s="1"/>
  <c r="L1115" i="15" a="1"/>
  <c r="L1115" i="15" s="1"/>
  <c r="L1135" i="15" a="1"/>
  <c r="L1135" i="15" s="1"/>
  <c r="L934" i="15" a="1"/>
  <c r="L934" i="15" s="1"/>
  <c r="L948" i="15" a="1"/>
  <c r="L948" i="15" s="1"/>
  <c r="L974" i="15" a="1"/>
  <c r="L974" i="15" s="1"/>
  <c r="L985" i="15" a="1"/>
  <c r="L985" i="15" s="1"/>
  <c r="L996" i="15" a="1"/>
  <c r="L996" i="15" s="1"/>
  <c r="L1008" i="15" a="1"/>
  <c r="L1008" i="15" s="1"/>
  <c r="L1019" i="15" a="1"/>
  <c r="L1019" i="15" s="1"/>
  <c r="L1030" i="15" a="1"/>
  <c r="L1030" i="15" s="1"/>
  <c r="L1041" i="15" a="1"/>
  <c r="L1041" i="15" s="1"/>
  <c r="L1052" i="15" a="1"/>
  <c r="L1052" i="15" s="1"/>
  <c r="L1063" i="15" a="1"/>
  <c r="L1063" i="15" s="1"/>
  <c r="L1084" i="15" a="1"/>
  <c r="L1084" i="15" s="1"/>
  <c r="L1094" i="15" a="1"/>
  <c r="L1094" i="15" s="1"/>
  <c r="L1126" i="15" a="1"/>
  <c r="L1126" i="15" s="1"/>
  <c r="L935" i="15" a="1"/>
  <c r="L935" i="15" s="1"/>
  <c r="L1106" i="15" a="1"/>
  <c r="L1106" i="15" s="1"/>
  <c r="L1116" i="15" a="1"/>
  <c r="L1116" i="15" s="1"/>
  <c r="L1136" i="15" a="1"/>
  <c r="L1136" i="15" s="1"/>
  <c r="L936" i="15" a="1"/>
  <c r="L936" i="15" s="1"/>
  <c r="L964" i="15" a="1"/>
  <c r="L964" i="15" s="1"/>
  <c r="L1009" i="15" a="1"/>
  <c r="L1009" i="15" s="1"/>
  <c r="L1020" i="15" a="1"/>
  <c r="L1020" i="15" s="1"/>
  <c r="L1054" i="15" a="1"/>
  <c r="L1054" i="15" s="1"/>
  <c r="L1064" i="15" a="1"/>
  <c r="L1064" i="15" s="1"/>
  <c r="L1075" i="15" a="1"/>
  <c r="L1075" i="15" s="1"/>
  <c r="L1085" i="15" a="1"/>
  <c r="L1085" i="15" s="1"/>
  <c r="L1096" i="15" a="1"/>
  <c r="L1096" i="15" s="1"/>
  <c r="L1117" i="15" a="1"/>
  <c r="L1117" i="15" s="1"/>
  <c r="L1127" i="15" a="1"/>
  <c r="L1127" i="15" s="1"/>
  <c r="L937" i="15" a="1"/>
  <c r="L937" i="15" s="1"/>
  <c r="L951" i="15" a="1"/>
  <c r="L951" i="15" s="1"/>
  <c r="L976" i="15" a="1"/>
  <c r="L976" i="15" s="1"/>
  <c r="L987" i="15" a="1"/>
  <c r="L987" i="15" s="1"/>
  <c r="L999" i="15" a="1"/>
  <c r="L999" i="15" s="1"/>
  <c r="L1021" i="15" a="1"/>
  <c r="L1021" i="15" s="1"/>
  <c r="L1032" i="15" a="1"/>
  <c r="L1032" i="15" s="1"/>
  <c r="L1043" i="15" a="1"/>
  <c r="L1043" i="15" s="1"/>
  <c r="L1065" i="15" a="1"/>
  <c r="L1065" i="15" s="1"/>
  <c r="L1097" i="15" a="1"/>
  <c r="L1097" i="15" s="1"/>
  <c r="L1107" i="15" a="1"/>
  <c r="L1107" i="15" s="1"/>
  <c r="L1138" i="15" a="1"/>
  <c r="L1138" i="15" s="1"/>
  <c r="L920" i="15" a="1"/>
  <c r="L920" i="15" s="1"/>
  <c r="L923" i="15" a="1"/>
  <c r="L923" i="15" s="1"/>
  <c r="L924" i="15" a="1"/>
  <c r="L924" i="15" s="1"/>
  <c r="L917" i="15" a="1"/>
  <c r="L917" i="15" s="1"/>
  <c r="L921" i="15" a="1"/>
  <c r="L921" i="15" s="1"/>
  <c r="L922" i="15" a="1"/>
  <c r="L922" i="15" s="1"/>
  <c r="L911" i="15" a="1"/>
  <c r="L911" i="15" s="1"/>
  <c r="L910" i="15" a="1"/>
  <c r="L910" i="15" s="1"/>
  <c r="L914" i="15" a="1"/>
  <c r="L914" i="15" s="1"/>
  <c r="L1147" i="15" a="1"/>
  <c r="L1147" i="15" s="1"/>
  <c r="L918" i="15" a="1"/>
  <c r="L918" i="15" s="1"/>
  <c r="L1153" i="15" a="1"/>
  <c r="L1153" i="15" s="1"/>
  <c r="L919" i="15" a="1"/>
  <c r="L919" i="15" s="1"/>
  <c r="L925" i="15" a="1"/>
  <c r="L925" i="15" s="1"/>
  <c r="L915" i="15" a="1"/>
  <c r="L915" i="15" s="1"/>
  <c r="L1155" i="15" a="1"/>
  <c r="L1155" i="15" s="1"/>
  <c r="L912" i="15" a="1"/>
  <c r="L912" i="15" s="1"/>
  <c r="L916" i="15" a="1"/>
  <c r="L916" i="15" s="1"/>
  <c r="L913" i="15" a="1"/>
  <c r="L913" i="15" s="1"/>
  <c r="L909" i="15" a="1"/>
  <c r="L909" i="15" s="1"/>
  <c r="L1151" i="15" a="1"/>
  <c r="L1151" i="15" s="1"/>
  <c r="L1031" i="15" a="1"/>
  <c r="L1031" i="15" s="1"/>
  <c r="H1141" i="15" a="1"/>
  <c r="H1141" i="15" s="1"/>
  <c r="H1149" i="15" a="1"/>
  <c r="H1149" i="15" s="1"/>
  <c r="H1157" i="15" a="1"/>
  <c r="H1157" i="15" s="1"/>
  <c r="H1143" i="15" a="1"/>
  <c r="H1143" i="15" s="1"/>
  <c r="H1159" i="15" a="1"/>
  <c r="H1159" i="15" s="1"/>
  <c r="H1147" i="15" a="1"/>
  <c r="H1147" i="15" s="1"/>
  <c r="H1152" i="15" a="1"/>
  <c r="H1152" i="15" s="1"/>
  <c r="H1160" i="15" a="1"/>
  <c r="H1160" i="15" s="1"/>
  <c r="H88" i="23"/>
  <c r="H73" i="23"/>
  <c r="L788" i="15" a="1"/>
  <c r="L788" i="15" s="1"/>
  <c r="H35" i="23"/>
  <c r="G35" i="23"/>
  <c r="G88" i="23"/>
  <c r="H109" i="23"/>
  <c r="H10" i="21"/>
  <c r="D49" i="33"/>
  <c r="A49" i="33" s="1"/>
  <c r="A169" i="21"/>
  <c r="H38" i="22"/>
  <c r="G95" i="23"/>
  <c r="L756" i="15" a="1"/>
  <c r="L756" i="15" s="1"/>
  <c r="L789" i="15" a="1"/>
  <c r="L789" i="15" s="1"/>
  <c r="D1718" i="33"/>
  <c r="A1718" i="33" s="1"/>
  <c r="H542" i="20"/>
  <c r="H583" i="20"/>
  <c r="G602" i="20"/>
  <c r="H9" i="20"/>
  <c r="A84" i="21"/>
  <c r="D244" i="33"/>
  <c r="A244" i="33" s="1"/>
  <c r="H33" i="22"/>
  <c r="D1481" i="33"/>
  <c r="A1481" i="33" s="1"/>
  <c r="G33" i="22"/>
  <c r="D254" i="33"/>
  <c r="A254" i="33" s="1"/>
  <c r="A125" i="21"/>
  <c r="A65" i="21"/>
  <c r="A102" i="23"/>
  <c r="D1735" i="33"/>
  <c r="A1735" i="33" s="1"/>
  <c r="A123" i="23"/>
  <c r="D1737" i="33"/>
  <c r="A1737" i="33" s="1"/>
  <c r="H94" i="23"/>
  <c r="D1733" i="33"/>
  <c r="A1733" i="33" s="1"/>
  <c r="A101" i="23"/>
  <c r="D1734" i="33"/>
  <c r="A1734" i="33" s="1"/>
  <c r="G99" i="23"/>
  <c r="H99" i="23"/>
  <c r="A99" i="23"/>
  <c r="G81" i="23"/>
  <c r="A81" i="23"/>
  <c r="G40" i="23"/>
  <c r="D1402" i="33"/>
  <c r="A1402" i="33" s="1"/>
  <c r="D1401" i="33"/>
  <c r="A1401" i="33" s="1"/>
  <c r="G125" i="23"/>
  <c r="A48" i="23"/>
  <c r="H125" i="23"/>
  <c r="D1716" i="33"/>
  <c r="A1716" i="33" s="1"/>
  <c r="H102" i="23"/>
  <c r="H107" i="23"/>
  <c r="A64" i="23"/>
  <c r="D1712" i="33"/>
  <c r="A1712" i="33" s="1"/>
  <c r="G102" i="23"/>
  <c r="D253" i="33"/>
  <c r="A253" i="33" s="1"/>
  <c r="H60" i="23"/>
  <c r="H111" i="23"/>
  <c r="G60" i="23"/>
  <c r="A70" i="23"/>
  <c r="A66" i="20"/>
  <c r="G47" i="21"/>
  <c r="H101" i="23"/>
  <c r="D1713" i="33"/>
  <c r="A1713" i="33" s="1"/>
  <c r="G66" i="22"/>
  <c r="H66" i="20"/>
  <c r="H47" i="21"/>
  <c r="H117" i="23"/>
  <c r="D1336" i="33"/>
  <c r="A1336" i="33" s="1"/>
  <c r="G70" i="23"/>
  <c r="G123" i="23"/>
  <c r="A117" i="23"/>
  <c r="D77" i="33"/>
  <c r="A77" i="33" s="1"/>
  <c r="A45" i="23"/>
  <c r="D1536" i="33"/>
  <c r="A1536" i="33" s="1"/>
  <c r="A124" i="23"/>
  <c r="A122" i="23"/>
  <c r="H124" i="23"/>
  <c r="D1717" i="33"/>
  <c r="A1717" i="33" s="1"/>
  <c r="A93" i="23"/>
  <c r="A111" i="23"/>
  <c r="H123" i="23"/>
  <c r="H84" i="21"/>
  <c r="G93" i="23"/>
  <c r="G169" i="21"/>
  <c r="H169" i="21"/>
  <c r="L857" i="15" a="1"/>
  <c r="L857" i="15" s="1"/>
  <c r="A732" i="20"/>
  <c r="G732" i="20"/>
  <c r="H732" i="20"/>
  <c r="D8" i="33"/>
  <c r="A8" i="33" s="1"/>
  <c r="H3" i="22"/>
  <c r="G3" i="22"/>
  <c r="A733" i="20"/>
  <c r="G733" i="20"/>
  <c r="H733" i="20"/>
  <c r="D251" i="33"/>
  <c r="A251" i="33" s="1"/>
  <c r="H18" i="23"/>
  <c r="G48" i="21"/>
  <c r="A48" i="21"/>
  <c r="H48" i="21"/>
  <c r="H16" i="20"/>
  <c r="G31" i="22"/>
  <c r="D116" i="33"/>
  <c r="A116" i="33" s="1"/>
  <c r="H166" i="21"/>
  <c r="H79" i="20"/>
  <c r="A3" i="33"/>
  <c r="A5" i="33"/>
  <c r="L861" i="15" a="1"/>
  <c r="L861" i="15" s="1"/>
  <c r="L860" i="15" a="1"/>
  <c r="L860" i="15" s="1"/>
  <c r="L811" i="15" a="1"/>
  <c r="L811" i="15" s="1"/>
  <c r="L800" i="15" a="1"/>
  <c r="L800" i="15" s="1"/>
  <c r="L80" i="15" a="1"/>
  <c r="L80" i="15" s="1"/>
  <c r="L47" i="15" a="1"/>
  <c r="L47" i="15" s="1"/>
  <c r="L91" i="15" a="1"/>
  <c r="L91" i="15" s="1"/>
  <c r="L40" i="15" a="1"/>
  <c r="L40" i="15" s="1"/>
  <c r="L100" i="15" a="1"/>
  <c r="L100" i="15" s="1"/>
  <c r="A121" i="23"/>
  <c r="D1714" i="33"/>
  <c r="A1714" i="33" s="1"/>
  <c r="G121" i="23"/>
  <c r="H121" i="23"/>
  <c r="D213" i="33"/>
  <c r="A213" i="33" s="1"/>
  <c r="D212" i="33"/>
  <c r="A212" i="33" s="1"/>
  <c r="G109" i="23"/>
  <c r="H51" i="23"/>
  <c r="D68" i="33"/>
  <c r="A68" i="33" s="1"/>
  <c r="L779" i="15" a="1"/>
  <c r="L779" i="15" s="1"/>
  <c r="L766" i="15" a="1"/>
  <c r="L766" i="15" s="1"/>
  <c r="L785" i="15" a="1"/>
  <c r="L785" i="15" s="1"/>
  <c r="L45" i="15" a="1"/>
  <c r="L45" i="15" s="1"/>
  <c r="L49" i="15" a="1"/>
  <c r="L49" i="15" s="1"/>
  <c r="L63" i="15" a="1"/>
  <c r="L63" i="15" s="1"/>
  <c r="L62" i="15" a="1"/>
  <c r="L62" i="15" s="1"/>
  <c r="D276" i="33"/>
  <c r="A276" i="33" s="1"/>
  <c r="D277" i="33"/>
  <c r="A277" i="33" s="1"/>
  <c r="D1510" i="33"/>
  <c r="A1510" i="33" s="1"/>
  <c r="D1511" i="33"/>
  <c r="A1511" i="33" s="1"/>
  <c r="D1515" i="33"/>
  <c r="A1515" i="33" s="1"/>
  <c r="D1516" i="33"/>
  <c r="A1516" i="33" s="1"/>
  <c r="D1506" i="33"/>
  <c r="A1506" i="33" s="1"/>
  <c r="D1507" i="33"/>
  <c r="A1507" i="33" s="1"/>
  <c r="L908" i="15" a="1"/>
  <c r="L908" i="15" s="1"/>
  <c r="L870" i="15" a="1"/>
  <c r="L870" i="15" s="1"/>
  <c r="L866" i="15" a="1"/>
  <c r="L866" i="15" s="1"/>
  <c r="L865" i="15" a="1"/>
  <c r="L865" i="15" s="1"/>
  <c r="L838" i="15" a="1"/>
  <c r="L838" i="15" s="1"/>
  <c r="L839" i="15" a="1"/>
  <c r="L839" i="15" s="1"/>
  <c r="L837" i="15" a="1"/>
  <c r="L837" i="15" s="1"/>
  <c r="L848" i="15" a="1"/>
  <c r="L848" i="15" s="1"/>
  <c r="A26" i="23"/>
  <c r="G26" i="23"/>
  <c r="H26" i="23"/>
  <c r="A118" i="23"/>
  <c r="G118" i="23"/>
  <c r="H118" i="23"/>
  <c r="A76" i="23"/>
  <c r="G76" i="23"/>
  <c r="H76" i="23"/>
  <c r="G25" i="23"/>
  <c r="A25" i="23"/>
  <c r="H25" i="23"/>
  <c r="H24" i="23"/>
  <c r="G24" i="23"/>
  <c r="A24" i="23"/>
  <c r="H75" i="23"/>
  <c r="A75" i="23"/>
  <c r="G75" i="23"/>
  <c r="A5" i="20"/>
  <c r="H164" i="21"/>
  <c r="G23" i="21"/>
  <c r="A10" i="21"/>
  <c r="A23" i="21"/>
  <c r="H66" i="22"/>
  <c r="D1275" i="33"/>
  <c r="A1275" i="33" s="1"/>
  <c r="A58" i="23"/>
  <c r="A97" i="23"/>
  <c r="H86" i="23"/>
  <c r="D302" i="33"/>
  <c r="A302" i="33" s="1"/>
  <c r="A97" i="21"/>
  <c r="G97" i="21"/>
  <c r="G97" i="23"/>
  <c r="G39" i="22"/>
  <c r="D18" i="33"/>
  <c r="A18" i="33" s="1"/>
  <c r="H97" i="21"/>
  <c r="G5" i="20"/>
  <c r="G14" i="22"/>
  <c r="G16" i="20"/>
  <c r="H5" i="20"/>
  <c r="D12" i="33"/>
  <c r="A12" i="33" s="1"/>
  <c r="G48" i="20"/>
  <c r="G110" i="23"/>
  <c r="H110" i="23"/>
  <c r="A110" i="23"/>
  <c r="G112" i="23"/>
  <c r="H112" i="23"/>
  <c r="A112" i="23"/>
  <c r="G108" i="23"/>
  <c r="H108" i="23"/>
  <c r="A108" i="23"/>
  <c r="D1283" i="33"/>
  <c r="A1283" i="33" s="1"/>
  <c r="H20" i="23"/>
  <c r="G29" i="23"/>
  <c r="H29" i="23"/>
  <c r="D178" i="33"/>
  <c r="A178" i="33" s="1"/>
  <c r="A34" i="23"/>
  <c r="D250" i="33"/>
  <c r="A250" i="33" s="1"/>
  <c r="A50" i="23"/>
  <c r="D338" i="33"/>
  <c r="A338" i="33" s="1"/>
  <c r="D337" i="33"/>
  <c r="A337" i="33" s="1"/>
  <c r="A20" i="23"/>
  <c r="H50" i="23"/>
  <c r="H27" i="23"/>
  <c r="A82" i="23"/>
  <c r="A40" i="23"/>
  <c r="D289" i="33"/>
  <c r="A289" i="33" s="1"/>
  <c r="A166" i="21"/>
  <c r="I27" i="31"/>
  <c r="G18" i="23"/>
  <c r="G166" i="21"/>
  <c r="A39" i="23"/>
  <c r="D284" i="33"/>
  <c r="A284" i="33" s="1"/>
  <c r="D199" i="33"/>
  <c r="A199" i="33" s="1"/>
  <c r="G39" i="23"/>
  <c r="H57" i="23"/>
  <c r="D1387" i="33"/>
  <c r="A1387" i="33" s="1"/>
  <c r="A57" i="23"/>
  <c r="G57" i="23"/>
  <c r="D177" i="33"/>
  <c r="A177" i="33" s="1"/>
  <c r="D288" i="33"/>
  <c r="A288" i="33" s="1"/>
  <c r="H58" i="23"/>
  <c r="D1246" i="33"/>
  <c r="A1246" i="33" s="1"/>
  <c r="A86" i="23"/>
  <c r="D1399" i="33"/>
  <c r="A1399" i="33" s="1"/>
  <c r="A55" i="23"/>
  <c r="G86" i="23"/>
  <c r="D333" i="33"/>
  <c r="A333" i="33" s="1"/>
  <c r="A18" i="23"/>
  <c r="R908" i="15" a="1"/>
  <c r="R908" i="15" s="1"/>
  <c r="A583" i="20"/>
  <c r="A7" i="22"/>
  <c r="D1535" i="33"/>
  <c r="A1535" i="33" s="1"/>
  <c r="D1534" i="33"/>
  <c r="A1534" i="33" s="1"/>
  <c r="D1538" i="33"/>
  <c r="A1538" i="33" s="1"/>
  <c r="H31" i="22"/>
  <c r="H136" i="21"/>
  <c r="D1439" i="33"/>
  <c r="A1439" i="33" s="1"/>
  <c r="G30" i="21"/>
  <c r="D190" i="33"/>
  <c r="A190" i="33" s="1"/>
  <c r="A55" i="22"/>
  <c r="H39" i="23"/>
  <c r="H23" i="21"/>
  <c r="G136" i="21"/>
  <c r="D1206" i="33"/>
  <c r="A1206" i="33" s="1"/>
  <c r="G83" i="20"/>
  <c r="A527" i="20"/>
  <c r="A49" i="20"/>
  <c r="D185" i="33"/>
  <c r="A185" i="33" s="1"/>
  <c r="H29" i="21"/>
  <c r="D297" i="33"/>
  <c r="A297" i="33" s="1"/>
  <c r="G43" i="22"/>
  <c r="G7" i="22"/>
  <c r="G125" i="21"/>
  <c r="H65" i="21"/>
  <c r="D230" i="33"/>
  <c r="A230" i="33" s="1"/>
  <c r="D1176" i="33"/>
  <c r="A1176" i="33" s="1"/>
  <c r="A671" i="20"/>
  <c r="D1270" i="33"/>
  <c r="A1270" i="33" s="1"/>
  <c r="D1269" i="33"/>
  <c r="A1269" i="33" s="1"/>
  <c r="A660" i="20"/>
  <c r="D1234" i="33"/>
  <c r="A1234" i="33" s="1"/>
  <c r="D1235" i="33"/>
  <c r="A1235" i="33" s="1"/>
  <c r="A667" i="20"/>
  <c r="D1262" i="33"/>
  <c r="A1262" i="33" s="1"/>
  <c r="D1261" i="33"/>
  <c r="A1261" i="33" s="1"/>
  <c r="A662" i="20"/>
  <c r="D1238" i="33"/>
  <c r="A1238" i="33" s="1"/>
  <c r="D1239" i="33"/>
  <c r="A1239" i="33" s="1"/>
  <c r="A670" i="20"/>
  <c r="D1268" i="33"/>
  <c r="A1268" i="33" s="1"/>
  <c r="D1267" i="33"/>
  <c r="A1267" i="33" s="1"/>
  <c r="A668" i="20"/>
  <c r="D1264" i="33"/>
  <c r="A1264" i="33" s="1"/>
  <c r="D1263" i="33"/>
  <c r="A1263" i="33" s="1"/>
  <c r="A669" i="20"/>
  <c r="D1266" i="33"/>
  <c r="A1266" i="33" s="1"/>
  <c r="D1265" i="33"/>
  <c r="A1265" i="33" s="1"/>
  <c r="A666" i="20"/>
  <c r="D1260" i="33"/>
  <c r="A1260" i="33" s="1"/>
  <c r="D1259" i="33"/>
  <c r="A1259" i="33" s="1"/>
  <c r="A664" i="20"/>
  <c r="D1243" i="33"/>
  <c r="A1243" i="33" s="1"/>
  <c r="D1242" i="33"/>
  <c r="A1242" i="33" s="1"/>
  <c r="A659" i="20"/>
  <c r="D1233" i="33"/>
  <c r="A1233" i="33" s="1"/>
  <c r="D1232" i="33"/>
  <c r="A1232" i="33" s="1"/>
  <c r="A663" i="20"/>
  <c r="D1241" i="33"/>
  <c r="A1241" i="33" s="1"/>
  <c r="D1240" i="33"/>
  <c r="A1240" i="33" s="1"/>
  <c r="H96" i="21"/>
  <c r="A32" i="22"/>
  <c r="H73" i="20"/>
  <c r="A136" i="21"/>
  <c r="A73" i="20"/>
  <c r="H41" i="22"/>
  <c r="A30" i="21"/>
  <c r="A14" i="22"/>
  <c r="G24" i="22"/>
  <c r="H24" i="22"/>
  <c r="D1306" i="33"/>
  <c r="A1306" i="33" s="1"/>
  <c r="A167" i="21"/>
  <c r="A41" i="22"/>
  <c r="H30" i="21"/>
  <c r="G45" i="22"/>
  <c r="H34" i="23"/>
  <c r="H83" i="20"/>
  <c r="H341" i="20"/>
  <c r="H527" i="20"/>
  <c r="G73" i="20"/>
  <c r="D591" i="33"/>
  <c r="A591" i="33" s="1"/>
  <c r="H125" i="21"/>
  <c r="D659" i="33"/>
  <c r="A659" i="33" s="1"/>
  <c r="A45" i="22"/>
  <c r="A54" i="23"/>
  <c r="G263" i="20"/>
  <c r="H43" i="22"/>
  <c r="A42" i="21"/>
  <c r="G100" i="23"/>
  <c r="D75" i="33"/>
  <c r="A75" i="33" s="1"/>
  <c r="D184" i="33"/>
  <c r="A184" i="33" s="1"/>
  <c r="G583" i="20"/>
  <c r="D174" i="33"/>
  <c r="A174" i="33" s="1"/>
  <c r="D1480" i="33"/>
  <c r="A1480" i="33" s="1"/>
  <c r="H48" i="20"/>
  <c r="A83" i="20"/>
  <c r="H45" i="20"/>
  <c r="D186" i="33"/>
  <c r="A186" i="33" s="1"/>
  <c r="A602" i="20"/>
  <c r="G30" i="22"/>
  <c r="G114" i="23"/>
  <c r="H114" i="23"/>
  <c r="A114" i="23"/>
  <c r="G113" i="23"/>
  <c r="H113" i="23"/>
  <c r="A113" i="23"/>
  <c r="A38" i="23"/>
  <c r="H38" i="23"/>
  <c r="G38" i="23"/>
  <c r="A29" i="21"/>
  <c r="H81" i="23"/>
  <c r="A216" i="20"/>
  <c r="A30" i="22"/>
  <c r="G67" i="21"/>
  <c r="G54" i="23"/>
  <c r="H42" i="21"/>
  <c r="D266" i="33"/>
  <c r="A266" i="33" s="1"/>
  <c r="A16" i="20"/>
  <c r="G167" i="21"/>
  <c r="D1524" i="33"/>
  <c r="A1524" i="33" s="1"/>
  <c r="D24" i="33"/>
  <c r="A24" i="33" s="1"/>
  <c r="A6" i="20"/>
  <c r="G49" i="20"/>
  <c r="G587" i="20"/>
  <c r="D229" i="33"/>
  <c r="A229" i="33" s="1"/>
  <c r="A79" i="20"/>
  <c r="A45" i="20"/>
  <c r="H587" i="20"/>
  <c r="D231" i="33"/>
  <c r="A231" i="33" s="1"/>
  <c r="D296" i="33"/>
  <c r="A296" i="33" s="1"/>
  <c r="H49" i="20"/>
  <c r="A587" i="20"/>
  <c r="D189" i="33"/>
  <c r="A189" i="33" s="1"/>
  <c r="D298" i="33"/>
  <c r="A298" i="33" s="1"/>
  <c r="H100" i="23"/>
  <c r="D1273" i="33"/>
  <c r="A1273" i="33" s="1"/>
  <c r="D336" i="33"/>
  <c r="A336" i="33" s="1"/>
  <c r="D935" i="33"/>
  <c r="A935" i="33" s="1"/>
  <c r="D221" i="33"/>
  <c r="A221" i="33" s="1"/>
  <c r="G77" i="21"/>
  <c r="A353" i="20"/>
  <c r="H216" i="20"/>
  <c r="G216" i="20"/>
  <c r="G353" i="20"/>
  <c r="H55" i="22"/>
  <c r="A404" i="20"/>
  <c r="A77" i="21"/>
  <c r="H16" i="22"/>
  <c r="D1272" i="33"/>
  <c r="A1272" i="33" s="1"/>
  <c r="H671" i="20"/>
  <c r="G671" i="20"/>
  <c r="G660" i="20"/>
  <c r="H660" i="20"/>
  <c r="H667" i="20"/>
  <c r="G667" i="20"/>
  <c r="G662" i="20"/>
  <c r="H662" i="20"/>
  <c r="H670" i="20"/>
  <c r="G670" i="20"/>
  <c r="H668" i="20"/>
  <c r="G668" i="20"/>
  <c r="H669" i="20"/>
  <c r="G669" i="20"/>
  <c r="H666" i="20"/>
  <c r="G666" i="20"/>
  <c r="H664" i="20"/>
  <c r="G664" i="20"/>
  <c r="G659" i="20"/>
  <c r="H659" i="20"/>
  <c r="G663" i="20"/>
  <c r="H663" i="20"/>
  <c r="D48" i="33"/>
  <c r="A48" i="33" s="1"/>
  <c r="G527" i="20"/>
  <c r="H103" i="21"/>
  <c r="H14" i="21"/>
  <c r="D92" i="33"/>
  <c r="A92" i="33" s="1"/>
  <c r="D813" i="33"/>
  <c r="A813" i="33" s="1"/>
  <c r="G341" i="20"/>
  <c r="A341" i="20"/>
  <c r="H546" i="20"/>
  <c r="A546" i="20"/>
  <c r="D1221" i="33"/>
  <c r="A1221" i="33" s="1"/>
  <c r="D1220" i="33"/>
  <c r="A1220" i="33" s="1"/>
  <c r="G546" i="20"/>
  <c r="A437" i="20"/>
  <c r="D1001" i="33"/>
  <c r="A1001" i="33" s="1"/>
  <c r="H437" i="20"/>
  <c r="D1000" i="33"/>
  <c r="A1000" i="33" s="1"/>
  <c r="G437" i="20"/>
  <c r="D1248" i="33"/>
  <c r="A1248" i="33" s="1"/>
  <c r="H52" i="23"/>
  <c r="G52" i="23"/>
  <c r="A52" i="23"/>
  <c r="D1368" i="33"/>
  <c r="A1368" i="33" s="1"/>
  <c r="H577" i="20"/>
  <c r="G577" i="20"/>
  <c r="A577" i="20"/>
  <c r="D829" i="33"/>
  <c r="A829" i="33" s="1"/>
  <c r="G350" i="20"/>
  <c r="H350" i="20"/>
  <c r="A350" i="20"/>
  <c r="D830" i="33"/>
  <c r="A830" i="33" s="1"/>
  <c r="A34" i="20"/>
  <c r="D139" i="33"/>
  <c r="A139" i="33" s="1"/>
  <c r="H34" i="20"/>
  <c r="D138" i="33"/>
  <c r="A138" i="33" s="1"/>
  <c r="D1395" i="33"/>
  <c r="A1395" i="33" s="1"/>
  <c r="H585" i="20"/>
  <c r="A585" i="20"/>
  <c r="H263" i="20"/>
  <c r="D660" i="33"/>
  <c r="A660" i="33" s="1"/>
  <c r="D402" i="33"/>
  <c r="A402" i="33" s="1"/>
  <c r="D403" i="33"/>
  <c r="A403" i="33" s="1"/>
  <c r="G120" i="20"/>
  <c r="A120" i="20"/>
  <c r="H120" i="20"/>
  <c r="A493" i="20"/>
  <c r="H493" i="20"/>
  <c r="D1112" i="33"/>
  <c r="A1112" i="33" s="1"/>
  <c r="G493" i="20"/>
  <c r="D1495" i="33"/>
  <c r="A1495" i="33" s="1"/>
  <c r="D1496" i="33"/>
  <c r="A1496" i="33" s="1"/>
  <c r="H609" i="20"/>
  <c r="A609" i="20"/>
  <c r="G609" i="20"/>
  <c r="D882" i="33"/>
  <c r="A882" i="33" s="1"/>
  <c r="G378" i="20"/>
  <c r="A378" i="20"/>
  <c r="G16" i="22"/>
  <c r="D98" i="33"/>
  <c r="A98" i="33" s="1"/>
  <c r="H118" i="20"/>
  <c r="D399" i="33"/>
  <c r="A399" i="33" s="1"/>
  <c r="D398" i="33"/>
  <c r="A398" i="33" s="1"/>
  <c r="G118" i="20"/>
  <c r="A118" i="20"/>
  <c r="D800" i="33"/>
  <c r="A800" i="33" s="1"/>
  <c r="D801" i="33"/>
  <c r="A801" i="33" s="1"/>
  <c r="A334" i="20"/>
  <c r="H334" i="20"/>
  <c r="G334" i="20"/>
  <c r="A523" i="20"/>
  <c r="D1169" i="33"/>
  <c r="A1169" i="33" s="1"/>
  <c r="D1168" i="33"/>
  <c r="A1168" i="33" s="1"/>
  <c r="G523" i="20"/>
  <c r="H523" i="20"/>
  <c r="D1180" i="33"/>
  <c r="A1180" i="33" s="1"/>
  <c r="H529" i="20"/>
  <c r="G529" i="20"/>
  <c r="D1181" i="33"/>
  <c r="A1181" i="33" s="1"/>
  <c r="G401" i="20"/>
  <c r="D929" i="33"/>
  <c r="A929" i="33" s="1"/>
  <c r="A401" i="20"/>
  <c r="H401" i="20"/>
  <c r="D928" i="33"/>
  <c r="A928" i="33" s="1"/>
  <c r="G542" i="20"/>
  <c r="D1205" i="33"/>
  <c r="A1205" i="33" s="1"/>
  <c r="A443" i="20"/>
  <c r="D1013" i="33"/>
  <c r="A1013" i="33" s="1"/>
  <c r="G443" i="20"/>
  <c r="D1012" i="33"/>
  <c r="A1012" i="33" s="1"/>
  <c r="H443" i="20"/>
  <c r="D407" i="33"/>
  <c r="A407" i="33" s="1"/>
  <c r="H122" i="20"/>
  <c r="D406" i="33"/>
  <c r="A406" i="33" s="1"/>
  <c r="A122" i="20"/>
  <c r="G122" i="20"/>
  <c r="A149" i="21"/>
  <c r="G149" i="21"/>
  <c r="H149" i="21"/>
  <c r="D1447" i="33"/>
  <c r="A1447" i="33" s="1"/>
  <c r="H427" i="20"/>
  <c r="D980" i="33"/>
  <c r="A980" i="33" s="1"/>
  <c r="A427" i="20"/>
  <c r="G427" i="20"/>
  <c r="D981" i="33"/>
  <c r="A981" i="33" s="1"/>
  <c r="D347" i="33"/>
  <c r="A347" i="33" s="1"/>
  <c r="A92" i="20"/>
  <c r="D346" i="33"/>
  <c r="A346" i="33" s="1"/>
  <c r="G92" i="20"/>
  <c r="H92" i="20"/>
  <c r="A266" i="20"/>
  <c r="H266" i="20"/>
  <c r="G266" i="20"/>
  <c r="D665" i="33"/>
  <c r="A665" i="33" s="1"/>
  <c r="D666" i="33"/>
  <c r="A666" i="33" s="1"/>
  <c r="D30" i="33"/>
  <c r="A30" i="33" s="1"/>
  <c r="G77" i="20"/>
  <c r="H118" i="21"/>
  <c r="H34" i="22"/>
  <c r="G34" i="22"/>
  <c r="A118" i="21"/>
  <c r="G54" i="22"/>
  <c r="H53" i="22"/>
  <c r="G53" i="22"/>
  <c r="A77" i="20"/>
  <c r="H11" i="20"/>
  <c r="D684" i="33"/>
  <c r="A684" i="33" s="1"/>
  <c r="D1446" i="33"/>
  <c r="A1446" i="33" s="1"/>
  <c r="A100" i="23"/>
  <c r="G11" i="20"/>
  <c r="A423" i="20"/>
  <c r="A11" i="20"/>
  <c r="H586" i="20"/>
  <c r="D290" i="33"/>
  <c r="A290" i="33" s="1"/>
  <c r="G586" i="20"/>
  <c r="H604" i="20"/>
  <c r="G407" i="20"/>
  <c r="A103" i="21"/>
  <c r="H21" i="31"/>
  <c r="H78" i="20"/>
  <c r="H407" i="20"/>
  <c r="H77" i="20"/>
  <c r="A34" i="22"/>
  <c r="D1484" i="33"/>
  <c r="A1484" i="33" s="1"/>
  <c r="L809" i="15" a="1"/>
  <c r="L809" i="15" s="1"/>
  <c r="L761" i="15" a="1"/>
  <c r="L761" i="15" s="1"/>
  <c r="L696" i="15" a="1"/>
  <c r="L696" i="15" s="1"/>
  <c r="L658" i="15" a="1"/>
  <c r="L658" i="15" s="1"/>
  <c r="G103" i="23"/>
  <c r="D1473" i="33"/>
  <c r="A1473" i="33" s="1"/>
  <c r="D1428" i="33"/>
  <c r="A1428" i="33" s="1"/>
  <c r="D1429" i="33"/>
  <c r="A1429" i="33" s="1"/>
  <c r="A9" i="21"/>
  <c r="G20" i="21"/>
  <c r="H36" i="21"/>
  <c r="H16" i="21"/>
  <c r="A456" i="20"/>
  <c r="D1471" i="33"/>
  <c r="A1471" i="33" s="1"/>
  <c r="H103" i="23"/>
  <c r="A603" i="20"/>
  <c r="D1039" i="33"/>
  <c r="A1039" i="33" s="1"/>
  <c r="H39" i="21"/>
  <c r="A39" i="21"/>
  <c r="G39" i="21"/>
  <c r="G94" i="21"/>
  <c r="A94" i="21"/>
  <c r="H40" i="21"/>
  <c r="A40" i="21"/>
  <c r="G40" i="21"/>
  <c r="D1389" i="33"/>
  <c r="A1389" i="33" s="1"/>
  <c r="H9" i="21"/>
  <c r="A20" i="21"/>
  <c r="G9" i="21"/>
  <c r="D106" i="33"/>
  <c r="A106" i="33" s="1"/>
  <c r="H32" i="22"/>
  <c r="A72" i="21"/>
  <c r="D63" i="33"/>
  <c r="A63" i="33" s="1"/>
  <c r="A113" i="21"/>
  <c r="H652" i="20"/>
  <c r="D197" i="33"/>
  <c r="A197" i="33" s="1"/>
  <c r="D85" i="33"/>
  <c r="A85" i="33" s="1"/>
  <c r="H11" i="22"/>
  <c r="G32" i="21"/>
  <c r="G11" i="22"/>
  <c r="A32" i="21"/>
  <c r="H74" i="21"/>
  <c r="A74" i="21"/>
  <c r="G74" i="21"/>
  <c r="G21" i="21"/>
  <c r="G543" i="20"/>
  <c r="D1209" i="33"/>
  <c r="A1209" i="33" s="1"/>
  <c r="A81" i="20"/>
  <c r="G30" i="23"/>
  <c r="G78" i="20"/>
  <c r="A26" i="22"/>
  <c r="A652" i="20"/>
  <c r="A237" i="20"/>
  <c r="D70" i="33"/>
  <c r="A70" i="33" s="1"/>
  <c r="G26" i="22"/>
  <c r="A21" i="21"/>
  <c r="H30" i="23"/>
  <c r="A543" i="20"/>
  <c r="G114" i="21"/>
  <c r="G14" i="20"/>
  <c r="D144" i="33"/>
  <c r="A144" i="33" s="1"/>
  <c r="A15" i="22"/>
  <c r="D172" i="33"/>
  <c r="A172" i="33" s="1"/>
  <c r="A19" i="23"/>
  <c r="H19" i="23"/>
  <c r="G19" i="23"/>
  <c r="D171" i="33"/>
  <c r="A171" i="33" s="1"/>
  <c r="D99" i="33"/>
  <c r="A99" i="33" s="1"/>
  <c r="A19" i="21"/>
  <c r="G19" i="21"/>
  <c r="H19" i="21"/>
  <c r="D103" i="33"/>
  <c r="A103" i="33" s="1"/>
  <c r="D97" i="33"/>
  <c r="A97" i="33" s="1"/>
  <c r="G22" i="20"/>
  <c r="A22" i="20"/>
  <c r="H22" i="20"/>
  <c r="I15" i="31"/>
  <c r="A15" i="31"/>
  <c r="H15" i="31"/>
  <c r="D53" i="33"/>
  <c r="A53" i="33" s="1"/>
  <c r="G13" i="20"/>
  <c r="D59" i="33"/>
  <c r="A59" i="33" s="1"/>
  <c r="D60" i="33"/>
  <c r="A60" i="33" s="1"/>
  <c r="H13" i="20"/>
  <c r="A13" i="20"/>
  <c r="A10" i="22"/>
  <c r="G10" i="22"/>
  <c r="D54" i="33"/>
  <c r="A54" i="33" s="1"/>
  <c r="H10" i="22"/>
  <c r="A36" i="22"/>
  <c r="G36" i="22"/>
  <c r="D816" i="33"/>
  <c r="A816" i="33" s="1"/>
  <c r="H342" i="20"/>
  <c r="A342" i="20"/>
  <c r="G342" i="20"/>
  <c r="D815" i="33"/>
  <c r="A815" i="33" s="1"/>
  <c r="D940" i="33"/>
  <c r="A940" i="33" s="1"/>
  <c r="A407" i="20"/>
  <c r="A113" i="20"/>
  <c r="G113" i="20"/>
  <c r="H113" i="20"/>
  <c r="D388" i="33"/>
  <c r="A388" i="33" s="1"/>
  <c r="G154" i="20"/>
  <c r="H154" i="20"/>
  <c r="D473" i="33"/>
  <c r="A473" i="33" s="1"/>
  <c r="A154" i="20"/>
  <c r="D472" i="33"/>
  <c r="A472" i="33" s="1"/>
  <c r="G149" i="20"/>
  <c r="D460" i="33"/>
  <c r="A460" i="33" s="1"/>
  <c r="D461" i="33"/>
  <c r="A461" i="33" s="1"/>
  <c r="A149" i="20"/>
  <c r="H149" i="20"/>
  <c r="H398" i="20"/>
  <c r="A398" i="20"/>
  <c r="G398" i="20"/>
  <c r="D922" i="33"/>
  <c r="A922" i="33" s="1"/>
  <c r="D923" i="33"/>
  <c r="A923" i="33" s="1"/>
  <c r="D469" i="33"/>
  <c r="A469" i="33" s="1"/>
  <c r="D468" i="33"/>
  <c r="A468" i="33" s="1"/>
  <c r="A153" i="20"/>
  <c r="H153" i="20"/>
  <c r="G153" i="20"/>
  <c r="G404" i="20"/>
  <c r="H404" i="20"/>
  <c r="G93" i="21"/>
  <c r="H93" i="21"/>
  <c r="D1301" i="33"/>
  <c r="A1301" i="33" s="1"/>
  <c r="A93" i="21"/>
  <c r="D1015" i="33"/>
  <c r="A1015" i="33" s="1"/>
  <c r="D1014" i="33"/>
  <c r="A1014" i="33" s="1"/>
  <c r="A444" i="20"/>
  <c r="H444" i="20"/>
  <c r="G444" i="20"/>
  <c r="A554" i="20"/>
  <c r="H554" i="20"/>
  <c r="G554" i="20"/>
  <c r="A12" i="31"/>
  <c r="H12" i="31"/>
  <c r="I12" i="31"/>
  <c r="H13" i="31"/>
  <c r="I13" i="31"/>
  <c r="A13" i="31"/>
  <c r="G40" i="22"/>
  <c r="A40" i="22"/>
  <c r="H76" i="21"/>
  <c r="A76" i="21"/>
  <c r="G76" i="21"/>
  <c r="D332" i="33"/>
  <c r="A332" i="33" s="1"/>
  <c r="D100" i="33"/>
  <c r="A100" i="33" s="1"/>
  <c r="A21" i="20"/>
  <c r="H21" i="20"/>
  <c r="D104" i="33"/>
  <c r="A104" i="33" s="1"/>
  <c r="G21" i="20"/>
  <c r="D1345" i="33"/>
  <c r="A1345" i="33" s="1"/>
  <c r="A106" i="21"/>
  <c r="H106" i="21"/>
  <c r="G106" i="21"/>
  <c r="D441" i="33"/>
  <c r="A441" i="33" s="1"/>
  <c r="G139" i="20"/>
  <c r="H139" i="20"/>
  <c r="D440" i="33"/>
  <c r="A440" i="33" s="1"/>
  <c r="A139" i="20"/>
  <c r="D1123" i="33"/>
  <c r="A1123" i="33" s="1"/>
  <c r="G499" i="20"/>
  <c r="A499" i="20"/>
  <c r="D1124" i="33"/>
  <c r="A1124" i="33" s="1"/>
  <c r="H499" i="20"/>
  <c r="D582" i="33"/>
  <c r="A582" i="33" s="1"/>
  <c r="D583" i="33"/>
  <c r="A583" i="33" s="1"/>
  <c r="G212" i="20"/>
  <c r="H212" i="20"/>
  <c r="A212" i="20"/>
  <c r="D1087" i="33"/>
  <c r="A1087" i="33" s="1"/>
  <c r="D1088" i="33"/>
  <c r="A1088" i="33" s="1"/>
  <c r="A480" i="20"/>
  <c r="H480" i="20"/>
  <c r="G480" i="20"/>
  <c r="A121" i="20"/>
  <c r="D405" i="33"/>
  <c r="A405" i="33" s="1"/>
  <c r="H121" i="20"/>
  <c r="G121" i="20"/>
  <c r="D404" i="33"/>
  <c r="A404" i="33" s="1"/>
  <c r="D417" i="33"/>
  <c r="A417" i="33" s="1"/>
  <c r="A127" i="20"/>
  <c r="D416" i="33"/>
  <c r="A416" i="33" s="1"/>
  <c r="G127" i="20"/>
  <c r="H127" i="20"/>
  <c r="D334" i="33"/>
  <c r="A334" i="33" s="1"/>
  <c r="D331" i="33"/>
  <c r="A331" i="33" s="1"/>
  <c r="H87" i="20"/>
  <c r="G87" i="20"/>
  <c r="A87" i="20"/>
  <c r="A41" i="21"/>
  <c r="G41" i="21"/>
  <c r="H41" i="21"/>
  <c r="D227" i="33"/>
  <c r="A227" i="33" s="1"/>
  <c r="D433" i="33"/>
  <c r="A433" i="33" s="1"/>
  <c r="A135" i="20"/>
  <c r="H135" i="20"/>
  <c r="G135" i="20"/>
  <c r="D432" i="33"/>
  <c r="A432" i="33" s="1"/>
  <c r="A175" i="20"/>
  <c r="D516" i="33"/>
  <c r="A516" i="33" s="1"/>
  <c r="D517" i="33"/>
  <c r="A517" i="33" s="1"/>
  <c r="H175" i="20"/>
  <c r="G175" i="20"/>
  <c r="G44" i="21"/>
  <c r="A44" i="21"/>
  <c r="D241" i="33"/>
  <c r="A241" i="33" s="1"/>
  <c r="D836" i="33"/>
  <c r="A836" i="33" s="1"/>
  <c r="D835" i="33"/>
  <c r="A835" i="33" s="1"/>
  <c r="G423" i="20"/>
  <c r="D972" i="33"/>
  <c r="A972" i="33" s="1"/>
  <c r="D973" i="33"/>
  <c r="A973" i="33" s="1"/>
  <c r="D733" i="33"/>
  <c r="A733" i="33" s="1"/>
  <c r="D734" i="33"/>
  <c r="A734" i="33" s="1"/>
  <c r="A302" i="20"/>
  <c r="G302" i="20"/>
  <c r="H302" i="20"/>
  <c r="D545" i="33"/>
  <c r="A545" i="33" s="1"/>
  <c r="H189" i="20"/>
  <c r="A189" i="20"/>
  <c r="G189" i="20"/>
  <c r="D544" i="33"/>
  <c r="A544" i="33" s="1"/>
  <c r="G532" i="20"/>
  <c r="D1186" i="33"/>
  <c r="A1186" i="33" s="1"/>
  <c r="D1187" i="33"/>
  <c r="A1187" i="33" s="1"/>
  <c r="H532" i="20"/>
  <c r="A532" i="20"/>
  <c r="D1287" i="33"/>
  <c r="A1287" i="33" s="1"/>
  <c r="A551" i="20"/>
  <c r="H551" i="20"/>
  <c r="G551" i="20"/>
  <c r="D807" i="33"/>
  <c r="A807" i="33" s="1"/>
  <c r="H337" i="20"/>
  <c r="G337" i="20"/>
  <c r="D806" i="33"/>
  <c r="A806" i="33" s="1"/>
  <c r="G98" i="20"/>
  <c r="D358" i="33"/>
  <c r="A358" i="33" s="1"/>
  <c r="D359" i="33"/>
  <c r="A359" i="33" s="1"/>
  <c r="A98" i="20"/>
  <c r="H461" i="20"/>
  <c r="D1051" i="33"/>
  <c r="A1051" i="33" s="1"/>
  <c r="D1050" i="33"/>
  <c r="A1050" i="33" s="1"/>
  <c r="G461" i="20"/>
  <c r="H244" i="20"/>
  <c r="A244" i="20"/>
  <c r="D628" i="33"/>
  <c r="A628" i="33" s="1"/>
  <c r="D627" i="33"/>
  <c r="A627" i="33" s="1"/>
  <c r="G244" i="20"/>
  <c r="A54" i="22"/>
  <c r="D31" i="33"/>
  <c r="A31" i="33" s="1"/>
  <c r="D1038" i="33"/>
  <c r="A1038" i="33" s="1"/>
  <c r="G456" i="20"/>
  <c r="D209" i="33"/>
  <c r="A209" i="33" s="1"/>
  <c r="H15" i="22"/>
  <c r="A78" i="20"/>
  <c r="H114" i="21"/>
  <c r="D214" i="33"/>
  <c r="A214" i="33" s="1"/>
  <c r="A62" i="22"/>
  <c r="A14" i="20"/>
  <c r="D62" i="33"/>
  <c r="A62" i="33" s="1"/>
  <c r="G96" i="21"/>
  <c r="A114" i="21"/>
  <c r="R882" i="15" a="1"/>
  <c r="R882" i="15" s="1"/>
  <c r="R887" i="15" a="1"/>
  <c r="R887" i="15" s="1"/>
  <c r="R897" i="15" a="1"/>
  <c r="R897" i="15" s="1"/>
  <c r="R898" i="15" a="1"/>
  <c r="R898" i="15" s="1"/>
  <c r="R886" i="15" a="1"/>
  <c r="R886" i="15" s="1"/>
  <c r="R865" i="15" a="1"/>
  <c r="R865" i="15" s="1"/>
  <c r="R877" i="15" a="1"/>
  <c r="R877" i="15" s="1"/>
  <c r="R878" i="15" a="1"/>
  <c r="R878" i="15" s="1"/>
  <c r="R881" i="15" a="1"/>
  <c r="R881" i="15" s="1"/>
  <c r="R888" i="15" a="1"/>
  <c r="R888" i="15" s="1"/>
  <c r="R883" i="15" a="1"/>
  <c r="R883" i="15" s="1"/>
  <c r="R880" i="15" a="1"/>
  <c r="R880" i="15" s="1"/>
  <c r="R891" i="15" a="1"/>
  <c r="R891" i="15" s="1"/>
  <c r="R874" i="15" a="1"/>
  <c r="R874" i="15" s="1"/>
  <c r="R889" i="15" a="1"/>
  <c r="R889" i="15" s="1"/>
  <c r="R876" i="15" a="1"/>
  <c r="R876" i="15" s="1"/>
  <c r="R906" i="15" a="1"/>
  <c r="R906" i="15" s="1"/>
  <c r="R903" i="15" a="1"/>
  <c r="R903" i="15" s="1"/>
  <c r="R866" i="15" a="1"/>
  <c r="R866" i="15" s="1"/>
  <c r="R892" i="15" a="1"/>
  <c r="R892" i="15" s="1"/>
  <c r="R900" i="15" a="1"/>
  <c r="R900" i="15" s="1"/>
  <c r="R870" i="15" a="1"/>
  <c r="R870" i="15" s="1"/>
  <c r="R895" i="15" a="1"/>
  <c r="R895" i="15" s="1"/>
  <c r="R879" i="15" a="1"/>
  <c r="R879" i="15" s="1"/>
  <c r="R896" i="15" a="1"/>
  <c r="R896" i="15" s="1"/>
  <c r="R868" i="15" a="1"/>
  <c r="R868" i="15" s="1"/>
  <c r="R873" i="15" a="1"/>
  <c r="R873" i="15" s="1"/>
  <c r="R899" i="15" a="1"/>
  <c r="R899" i="15" s="1"/>
  <c r="R907" i="15" a="1"/>
  <c r="R907" i="15" s="1"/>
  <c r="R904" i="15" a="1"/>
  <c r="R904" i="15" s="1"/>
  <c r="R867" i="15" a="1"/>
  <c r="R867" i="15" s="1"/>
  <c r="R864" i="15" a="1"/>
  <c r="R864" i="15" s="1"/>
  <c r="R884" i="15" a="1"/>
  <c r="R884" i="15" s="1"/>
  <c r="R871" i="15" a="1"/>
  <c r="R871" i="15" s="1"/>
  <c r="R890" i="15" a="1"/>
  <c r="R890" i="15" s="1"/>
  <c r="R901" i="15" a="1"/>
  <c r="R901" i="15" s="1"/>
  <c r="R875" i="15" a="1"/>
  <c r="R875" i="15" s="1"/>
  <c r="R902" i="15" a="1"/>
  <c r="R902" i="15" s="1"/>
  <c r="R893" i="15" a="1"/>
  <c r="R893" i="15" s="1"/>
  <c r="R894" i="15" a="1"/>
  <c r="R894" i="15" s="1"/>
  <c r="R885" i="15" a="1"/>
  <c r="R885" i="15" s="1"/>
  <c r="R905" i="15" a="1"/>
  <c r="R905" i="15" s="1"/>
  <c r="R869" i="15" a="1"/>
  <c r="R869" i="15" s="1"/>
  <c r="R872" i="15" a="1"/>
  <c r="R872" i="15" s="1"/>
  <c r="D47" i="33"/>
  <c r="A47" i="33" s="1"/>
  <c r="H14" i="20"/>
  <c r="G10" i="20"/>
  <c r="D42" i="33"/>
  <c r="A42" i="33" s="1"/>
  <c r="G72" i="21"/>
  <c r="A142" i="21"/>
  <c r="H182" i="21"/>
  <c r="A182" i="21"/>
  <c r="G182" i="21"/>
  <c r="H81" i="20"/>
  <c r="D1281" i="33"/>
  <c r="A1281" i="33" s="1"/>
  <c r="G81" i="20"/>
  <c r="L892" i="15" a="1"/>
  <c r="L892" i="15" s="1"/>
  <c r="L879" i="15" a="1"/>
  <c r="L879" i="15" s="1"/>
  <c r="L893" i="15" a="1"/>
  <c r="L893" i="15" s="1"/>
  <c r="L894" i="15" a="1"/>
  <c r="L894" i="15" s="1"/>
  <c r="L895" i="15" a="1"/>
  <c r="L895" i="15" s="1"/>
  <c r="L898" i="15" a="1"/>
  <c r="L898" i="15" s="1"/>
  <c r="L899" i="15" a="1"/>
  <c r="L899" i="15" s="1"/>
  <c r="L880" i="15" a="1"/>
  <c r="L880" i="15" s="1"/>
  <c r="L900" i="15" a="1"/>
  <c r="L900" i="15" s="1"/>
  <c r="L869" i="15" a="1"/>
  <c r="L869" i="15" s="1"/>
  <c r="L882" i="15" a="1"/>
  <c r="L882" i="15" s="1"/>
  <c r="L901" i="15" a="1"/>
  <c r="L901" i="15" s="1"/>
  <c r="L884" i="15" a="1"/>
  <c r="L884" i="15" s="1"/>
  <c r="L902" i="15" a="1"/>
  <c r="L902" i="15" s="1"/>
  <c r="L871" i="15" a="1"/>
  <c r="L871" i="15" s="1"/>
  <c r="L885" i="15" a="1"/>
  <c r="L885" i="15" s="1"/>
  <c r="L903" i="15" a="1"/>
  <c r="L903" i="15" s="1"/>
  <c r="L872" i="15" a="1"/>
  <c r="L872" i="15" s="1"/>
  <c r="L886" i="15" a="1"/>
  <c r="L886" i="15" s="1"/>
  <c r="L906" i="15" a="1"/>
  <c r="L906" i="15" s="1"/>
  <c r="L873" i="15" a="1"/>
  <c r="L873" i="15" s="1"/>
  <c r="L887" i="15" a="1"/>
  <c r="L887" i="15" s="1"/>
  <c r="L907" i="15" a="1"/>
  <c r="L907" i="15" s="1"/>
  <c r="L874" i="15" a="1"/>
  <c r="L874" i="15" s="1"/>
  <c r="L888" i="15" a="1"/>
  <c r="L888" i="15" s="1"/>
  <c r="L875" i="15" a="1"/>
  <c r="L875" i="15" s="1"/>
  <c r="L890" i="15" a="1"/>
  <c r="L890" i="15" s="1"/>
  <c r="L877" i="15" a="1"/>
  <c r="L877" i="15" s="1"/>
  <c r="L891" i="15" a="1"/>
  <c r="L891" i="15" s="1"/>
  <c r="L878" i="15" a="1"/>
  <c r="L878" i="15" s="1"/>
  <c r="L868" i="15" a="1"/>
  <c r="L868" i="15" s="1"/>
  <c r="L905" i="15" a="1"/>
  <c r="L905" i="15" s="1"/>
  <c r="L904" i="15" a="1"/>
  <c r="L904" i="15" s="1"/>
  <c r="L897" i="15" a="1"/>
  <c r="L897" i="15" s="1"/>
  <c r="L889" i="15" a="1"/>
  <c r="L889" i="15" s="1"/>
  <c r="L881" i="15" a="1"/>
  <c r="L881" i="15" s="1"/>
  <c r="L896" i="15" a="1"/>
  <c r="L896" i="15" s="1"/>
  <c r="L876" i="15" a="1"/>
  <c r="L876" i="15" s="1"/>
  <c r="L883" i="15" a="1"/>
  <c r="L883" i="15" s="1"/>
  <c r="L113" i="15" a="1"/>
  <c r="L113" i="15" s="1"/>
  <c r="D316" i="33"/>
  <c r="A316" i="33" s="1"/>
  <c r="A30" i="23"/>
  <c r="G34" i="21"/>
  <c r="D1485" i="33"/>
  <c r="A1485" i="33" s="1"/>
  <c r="G604" i="20"/>
  <c r="A10" i="20"/>
  <c r="G14" i="21"/>
  <c r="G105" i="21"/>
  <c r="H62" i="22"/>
  <c r="D1207" i="33"/>
  <c r="A1207" i="33" s="1"/>
  <c r="H543" i="20"/>
  <c r="G62" i="22"/>
  <c r="G6" i="20"/>
  <c r="H17" i="22"/>
  <c r="H22" i="31"/>
  <c r="G36" i="21"/>
  <c r="H108" i="21"/>
  <c r="D87" i="33"/>
  <c r="A87" i="33" s="1"/>
  <c r="A108" i="21"/>
  <c r="G86" i="21"/>
  <c r="A105" i="21"/>
  <c r="H86" i="21"/>
  <c r="H608" i="20"/>
  <c r="A269" i="20"/>
  <c r="N831" i="15" a="1"/>
  <c r="N831" i="15" s="1"/>
  <c r="A16" i="21"/>
  <c r="D21" i="33"/>
  <c r="A21" i="33" s="1"/>
  <c r="D219" i="33"/>
  <c r="A219" i="33" s="1"/>
  <c r="A58" i="20"/>
  <c r="D672" i="33"/>
  <c r="A672" i="33" s="1"/>
  <c r="G7" i="21"/>
  <c r="D305" i="33"/>
  <c r="A305" i="33" s="1"/>
  <c r="D1208" i="33"/>
  <c r="A1208" i="33" s="1"/>
  <c r="D211" i="33"/>
  <c r="A211" i="33" s="1"/>
  <c r="H7" i="21"/>
  <c r="G58" i="20"/>
  <c r="A34" i="21"/>
  <c r="G111" i="21"/>
  <c r="D293" i="33"/>
  <c r="A293" i="33" s="1"/>
  <c r="G142" i="21"/>
  <c r="H113" i="21"/>
  <c r="H105" i="21"/>
  <c r="G122" i="21"/>
  <c r="H111" i="21"/>
  <c r="G113" i="21"/>
  <c r="H68" i="21"/>
  <c r="G68" i="21"/>
  <c r="D1483" i="33"/>
  <c r="A1483" i="33" s="1"/>
  <c r="H603" i="20"/>
  <c r="G55" i="20"/>
  <c r="G603" i="20"/>
  <c r="A55" i="20"/>
  <c r="A20" i="22"/>
  <c r="A17" i="22"/>
  <c r="H277" i="20"/>
  <c r="D687" i="33"/>
  <c r="A687" i="33" s="1"/>
  <c r="G277" i="20"/>
  <c r="A277" i="20"/>
  <c r="D1335" i="33"/>
  <c r="A1335" i="33" s="1"/>
  <c r="A102" i="21"/>
  <c r="G102" i="21"/>
  <c r="A129" i="21"/>
  <c r="H129" i="21"/>
  <c r="D23" i="33"/>
  <c r="A23" i="33" s="1"/>
  <c r="D29" i="33"/>
  <c r="A29" i="33" s="1"/>
  <c r="G6" i="21"/>
  <c r="A6" i="21"/>
  <c r="D916" i="33"/>
  <c r="A916" i="33" s="1"/>
  <c r="G395" i="20"/>
  <c r="A395" i="20"/>
  <c r="H395" i="20"/>
  <c r="D915" i="33"/>
  <c r="A915" i="33" s="1"/>
  <c r="A44" i="22"/>
  <c r="G44" i="22"/>
  <c r="H44" i="22"/>
  <c r="D1289" i="33"/>
  <c r="A1289" i="33" s="1"/>
  <c r="D1174" i="33"/>
  <c r="A1174" i="33" s="1"/>
  <c r="G526" i="20"/>
  <c r="H526" i="20"/>
  <c r="A526" i="20"/>
  <c r="D1175" i="33"/>
  <c r="A1175" i="33" s="1"/>
  <c r="A42" i="22"/>
  <c r="H42" i="22"/>
  <c r="G42" i="22"/>
  <c r="D918" i="33"/>
  <c r="A918" i="33" s="1"/>
  <c r="H396" i="20"/>
  <c r="D919" i="33"/>
  <c r="A919" i="33" s="1"/>
  <c r="D917" i="33"/>
  <c r="A917" i="33" s="1"/>
  <c r="A396" i="20"/>
  <c r="G396" i="20"/>
  <c r="D900" i="33"/>
  <c r="A900" i="33" s="1"/>
  <c r="A387" i="20"/>
  <c r="G387" i="20"/>
  <c r="H387" i="20"/>
  <c r="D901" i="33"/>
  <c r="A901" i="33" s="1"/>
  <c r="A275" i="20"/>
  <c r="G275" i="20"/>
  <c r="H275" i="20"/>
  <c r="D443" i="33"/>
  <c r="A443" i="33" s="1"/>
  <c r="A140" i="20"/>
  <c r="H140" i="20"/>
  <c r="G140" i="20"/>
  <c r="D442" i="33"/>
  <c r="A442" i="33" s="1"/>
  <c r="H125" i="20"/>
  <c r="D412" i="33"/>
  <c r="A412" i="33" s="1"/>
  <c r="D413" i="33"/>
  <c r="A413" i="33" s="1"/>
  <c r="A125" i="20"/>
  <c r="G125" i="20"/>
  <c r="D617" i="33"/>
  <c r="A617" i="33" s="1"/>
  <c r="G237" i="20"/>
  <c r="H26" i="22"/>
  <c r="H127" i="21"/>
  <c r="D1411" i="33"/>
  <c r="A1411" i="33" s="1"/>
  <c r="A127" i="21"/>
  <c r="G127" i="21"/>
  <c r="D133" i="33"/>
  <c r="A133" i="33" s="1"/>
  <c r="A32" i="20"/>
  <c r="D130" i="33"/>
  <c r="A130" i="33" s="1"/>
  <c r="H32" i="20"/>
  <c r="D132" i="33"/>
  <c r="A132" i="33" s="1"/>
  <c r="G253" i="20"/>
  <c r="D641" i="33"/>
  <c r="A641" i="33" s="1"/>
  <c r="H253" i="20"/>
  <c r="A253" i="20"/>
  <c r="D1322" i="33"/>
  <c r="A1322" i="33" s="1"/>
  <c r="A100" i="21"/>
  <c r="G100" i="21"/>
  <c r="H100" i="21"/>
  <c r="D671" i="33"/>
  <c r="A671" i="33" s="1"/>
  <c r="H269" i="20"/>
  <c r="D1418" i="33"/>
  <c r="A1418" i="33" s="1"/>
  <c r="A608" i="20"/>
  <c r="D846" i="33"/>
  <c r="A846" i="33" s="1"/>
  <c r="D845" i="33"/>
  <c r="A845" i="33" s="1"/>
  <c r="H358" i="20"/>
  <c r="A358" i="20"/>
  <c r="G358" i="20"/>
  <c r="A43" i="21"/>
  <c r="G43" i="21"/>
  <c r="H43" i="21"/>
  <c r="D840" i="33"/>
  <c r="A840" i="33" s="1"/>
  <c r="G355" i="20"/>
  <c r="A355" i="20"/>
  <c r="D839" i="33"/>
  <c r="A839" i="33" s="1"/>
  <c r="H355" i="20"/>
  <c r="A417" i="20"/>
  <c r="D960" i="33"/>
  <c r="A960" i="33" s="1"/>
  <c r="H417" i="20"/>
  <c r="G417" i="20"/>
  <c r="H92" i="21"/>
  <c r="G92" i="21"/>
  <c r="A92" i="21"/>
  <c r="D1300" i="33"/>
  <c r="A1300" i="33" s="1"/>
  <c r="D924" i="33"/>
  <c r="A924" i="33" s="1"/>
  <c r="A399" i="20"/>
  <c r="H399" i="20"/>
  <c r="D925" i="33"/>
  <c r="A925" i="33" s="1"/>
  <c r="G399" i="20"/>
  <c r="D1280" i="33"/>
  <c r="A1280" i="33" s="1"/>
  <c r="G83" i="21"/>
  <c r="A83" i="21"/>
  <c r="A7" i="21"/>
  <c r="D927" i="33"/>
  <c r="A927" i="33" s="1"/>
  <c r="D926" i="33"/>
  <c r="A926" i="33" s="1"/>
  <c r="H400" i="20"/>
  <c r="A400" i="20"/>
  <c r="G400" i="20"/>
  <c r="D470" i="33"/>
  <c r="A470" i="33" s="1"/>
  <c r="H657" i="20"/>
  <c r="D471" i="33"/>
  <c r="A471" i="33" s="1"/>
  <c r="A657" i="20"/>
  <c r="G657" i="20"/>
  <c r="H230" i="20"/>
  <c r="D610" i="33"/>
  <c r="A610" i="33" s="1"/>
  <c r="G230" i="20"/>
  <c r="A230" i="20"/>
  <c r="A217" i="20"/>
  <c r="H217" i="20"/>
  <c r="G217" i="20"/>
  <c r="D592" i="33"/>
  <c r="A592" i="33" s="1"/>
  <c r="D593" i="33"/>
  <c r="A593" i="33" s="1"/>
  <c r="D311" i="33"/>
  <c r="A311" i="33" s="1"/>
  <c r="D307" i="33"/>
  <c r="A307" i="33" s="1"/>
  <c r="H82" i="20"/>
  <c r="G82" i="20"/>
  <c r="A82" i="20"/>
  <c r="G188" i="20"/>
  <c r="H188" i="20"/>
  <c r="A188" i="20"/>
  <c r="D542" i="33"/>
  <c r="A542" i="33" s="1"/>
  <c r="D543" i="33"/>
  <c r="A543" i="33" s="1"/>
  <c r="D646" i="33"/>
  <c r="A646" i="33" s="1"/>
  <c r="D647" i="33"/>
  <c r="A647" i="33" s="1"/>
  <c r="G256" i="20"/>
  <c r="A256" i="20"/>
  <c r="H256" i="20"/>
  <c r="I22" i="31"/>
  <c r="G116" i="20"/>
  <c r="D395" i="33"/>
  <c r="A395" i="33" s="1"/>
  <c r="H116" i="20"/>
  <c r="A116" i="20"/>
  <c r="D394" i="33"/>
  <c r="A394" i="33" s="1"/>
  <c r="D511" i="33"/>
  <c r="A511" i="33" s="1"/>
  <c r="G172" i="20"/>
  <c r="A172" i="20"/>
  <c r="D510" i="33"/>
  <c r="A510" i="33" s="1"/>
  <c r="H172" i="20"/>
  <c r="G129" i="20"/>
  <c r="A129" i="20"/>
  <c r="D421" i="33"/>
  <c r="A421" i="33" s="1"/>
  <c r="H129" i="20"/>
  <c r="D420" i="33"/>
  <c r="A420" i="33" s="1"/>
  <c r="A333" i="20"/>
  <c r="H333" i="20"/>
  <c r="D799" i="33"/>
  <c r="A799" i="33" s="1"/>
  <c r="D797" i="33"/>
  <c r="A797" i="33" s="1"/>
  <c r="G333" i="20"/>
  <c r="D798" i="33"/>
  <c r="A798" i="33" s="1"/>
  <c r="D1366" i="33"/>
  <c r="A1366" i="33" s="1"/>
  <c r="G576" i="20"/>
  <c r="D1367" i="33"/>
  <c r="A1367" i="33" s="1"/>
  <c r="A576" i="20"/>
  <c r="H576" i="20"/>
  <c r="G185" i="20"/>
  <c r="H185" i="20"/>
  <c r="A185" i="20"/>
  <c r="D537" i="33"/>
  <c r="A537" i="33" s="1"/>
  <c r="D536" i="33"/>
  <c r="A536" i="33" s="1"/>
  <c r="D1346" i="33"/>
  <c r="A1346" i="33" s="1"/>
  <c r="G568" i="20"/>
  <c r="D1347" i="33"/>
  <c r="A1347" i="33" s="1"/>
  <c r="A568" i="20"/>
  <c r="H568" i="20"/>
  <c r="H297" i="20"/>
  <c r="G297" i="20"/>
  <c r="D723" i="33"/>
  <c r="A723" i="33" s="1"/>
  <c r="A297" i="20"/>
  <c r="D724" i="33"/>
  <c r="A724" i="33" s="1"/>
  <c r="D1244" i="33"/>
  <c r="A1244" i="33" s="1"/>
  <c r="A78" i="21"/>
  <c r="G78" i="21"/>
  <c r="A122" i="21"/>
  <c r="D1494" i="33"/>
  <c r="A1494" i="33" s="1"/>
  <c r="A611" i="20"/>
  <c r="H611" i="20"/>
  <c r="G611" i="20"/>
  <c r="G37" i="22"/>
  <c r="A37" i="22"/>
  <c r="A6" i="22"/>
  <c r="H6" i="22"/>
  <c r="D28" i="33"/>
  <c r="A28" i="33" s="1"/>
  <c r="G6" i="22"/>
  <c r="A5" i="21"/>
  <c r="G5" i="21"/>
  <c r="D26" i="33"/>
  <c r="A26" i="33" s="1"/>
  <c r="H5" i="21"/>
  <c r="A11" i="31"/>
  <c r="H11" i="31"/>
  <c r="I11" i="31"/>
  <c r="A120" i="21"/>
  <c r="G120" i="21"/>
  <c r="A607" i="20"/>
  <c r="G607" i="20"/>
  <c r="H607" i="20"/>
  <c r="D1397" i="33"/>
  <c r="A1397" i="33" s="1"/>
  <c r="G20" i="22"/>
  <c r="D175" i="33"/>
  <c r="A175" i="33" s="1"/>
  <c r="D1245" i="33"/>
  <c r="A1245" i="33" s="1"/>
  <c r="H79" i="21"/>
  <c r="G79" i="21"/>
  <c r="G63" i="22"/>
  <c r="H63" i="22"/>
  <c r="A63" i="22"/>
  <c r="D1251" i="33"/>
  <c r="A1251" i="33" s="1"/>
  <c r="H58" i="21"/>
  <c r="A58" i="21"/>
  <c r="G58" i="21"/>
  <c r="H64" i="22"/>
  <c r="A64" i="22"/>
  <c r="G64" i="22"/>
  <c r="D1252" i="33"/>
  <c r="A1252" i="33" s="1"/>
  <c r="A60" i="21"/>
  <c r="H60" i="21"/>
  <c r="G60" i="21"/>
  <c r="D325" i="33"/>
  <c r="A325" i="33" s="1"/>
  <c r="G59" i="22"/>
  <c r="A59" i="22"/>
  <c r="D1311" i="33"/>
  <c r="A1311" i="33" s="1"/>
  <c r="H59" i="22"/>
  <c r="A98" i="21"/>
  <c r="D1315" i="33"/>
  <c r="A1315" i="33" s="1"/>
  <c r="H98" i="21"/>
  <c r="G98" i="21"/>
  <c r="D168" i="33"/>
  <c r="A168" i="33" s="1"/>
  <c r="H44" i="20"/>
  <c r="A44" i="20"/>
  <c r="D173" i="33"/>
  <c r="A173" i="33" s="1"/>
  <c r="G44" i="20"/>
  <c r="G26" i="21"/>
  <c r="A26" i="21"/>
  <c r="D169" i="33"/>
  <c r="A169" i="33" s="1"/>
  <c r="H26" i="21"/>
  <c r="A115" i="21"/>
  <c r="G115" i="21"/>
  <c r="H115" i="21"/>
  <c r="G49" i="22"/>
  <c r="D1375" i="33"/>
  <c r="A1375" i="33" s="1"/>
  <c r="H49" i="22"/>
  <c r="A49" i="22"/>
  <c r="A17" i="21"/>
  <c r="H17" i="21"/>
  <c r="D93" i="33"/>
  <c r="A93" i="33" s="1"/>
  <c r="G17" i="21"/>
  <c r="H20" i="20"/>
  <c r="D91" i="33"/>
  <c r="A91" i="33" s="1"/>
  <c r="A20" i="20"/>
  <c r="D96" i="33"/>
  <c r="A96" i="33" s="1"/>
  <c r="G20" i="20"/>
  <c r="G68" i="22"/>
  <c r="H68" i="22"/>
  <c r="A68" i="22"/>
  <c r="D1416" i="33"/>
  <c r="A1416" i="33" s="1"/>
  <c r="H67" i="22"/>
  <c r="G67" i="22"/>
  <c r="A67" i="22"/>
  <c r="D1415" i="33"/>
  <c r="A1415" i="33" s="1"/>
  <c r="D308" i="33"/>
  <c r="A308" i="33" s="1"/>
  <c r="G59" i="21"/>
  <c r="H59" i="21"/>
  <c r="H150" i="21"/>
  <c r="G92" i="23"/>
  <c r="H92" i="23"/>
  <c r="A92" i="23"/>
  <c r="A143" i="21"/>
  <c r="G143" i="21"/>
  <c r="H143" i="21"/>
  <c r="D1434" i="33"/>
  <c r="A1434" i="33" s="1"/>
  <c r="H61" i="22"/>
  <c r="G61" i="22"/>
  <c r="A61" i="22"/>
  <c r="H23" i="31"/>
  <c r="I23" i="31"/>
  <c r="A23" i="31"/>
  <c r="H87" i="23"/>
  <c r="D1403" i="33"/>
  <c r="A1403" i="33" s="1"/>
  <c r="D1404" i="33"/>
  <c r="A1404" i="33" s="1"/>
  <c r="A87" i="23"/>
  <c r="G87" i="23"/>
  <c r="R405" i="15" a="1"/>
  <c r="R405" i="15" s="1"/>
  <c r="R275" i="15" a="1"/>
  <c r="R275" i="15" s="1"/>
  <c r="G153" i="21"/>
  <c r="H153" i="21"/>
  <c r="A153" i="21"/>
  <c r="A162" i="21"/>
  <c r="G162" i="21"/>
  <c r="H162" i="21"/>
  <c r="G158" i="21"/>
  <c r="A158" i="21"/>
  <c r="H158" i="21"/>
  <c r="G157" i="21"/>
  <c r="A157" i="21"/>
  <c r="H157" i="21"/>
  <c r="R339" i="15" a="1"/>
  <c r="R339" i="15" s="1"/>
  <c r="R862" i="15" a="1"/>
  <c r="R862" i="15" s="1"/>
  <c r="R861" i="15" a="1"/>
  <c r="R861" i="15" s="1"/>
  <c r="R863" i="15" a="1"/>
  <c r="R863" i="15" s="1"/>
  <c r="H2" i="23"/>
  <c r="L863" i="15" a="1"/>
  <c r="L863" i="15" s="1"/>
  <c r="L862" i="15" a="1"/>
  <c r="L862" i="15" s="1"/>
  <c r="G145" i="21"/>
  <c r="H145" i="21"/>
  <c r="A145" i="21"/>
  <c r="H140" i="21"/>
  <c r="G140" i="21"/>
  <c r="A140" i="21"/>
  <c r="R302" i="15" a="1"/>
  <c r="R302" i="15" s="1"/>
  <c r="R153" i="15" a="1"/>
  <c r="R153" i="15" s="1"/>
  <c r="R76" i="15" a="1"/>
  <c r="R76" i="15" s="1"/>
  <c r="L746" i="15" a="1"/>
  <c r="L746" i="15" s="1"/>
  <c r="R801" i="15" a="1"/>
  <c r="R801" i="15" s="1"/>
  <c r="G150" i="21"/>
  <c r="R298" i="15" a="1"/>
  <c r="R298" i="15" s="1"/>
  <c r="R416" i="15" a="1"/>
  <c r="R416" i="15" s="1"/>
  <c r="R2" i="15" a="1"/>
  <c r="R2" i="15" s="1"/>
  <c r="L160" i="15" a="1"/>
  <c r="L160" i="15" s="1"/>
  <c r="R277" i="15" a="1"/>
  <c r="R277" i="15" s="1"/>
  <c r="R154" i="15" a="1"/>
  <c r="R154" i="15" s="1"/>
  <c r="L812" i="15" a="1"/>
  <c r="L812" i="15" s="1"/>
  <c r="R684" i="15" a="1"/>
  <c r="R684" i="15" s="1"/>
  <c r="R39" i="15" a="1"/>
  <c r="R39" i="15" s="1"/>
  <c r="R527" i="15" a="1"/>
  <c r="R527" i="15" s="1"/>
  <c r="R161" i="15" a="1"/>
  <c r="R161" i="15" s="1"/>
  <c r="R744" i="15" a="1"/>
  <c r="R744" i="15" s="1"/>
  <c r="L676" i="15" a="1"/>
  <c r="L676" i="15" s="1"/>
  <c r="R814" i="15" a="1"/>
  <c r="R814" i="15" s="1"/>
  <c r="G3" i="23"/>
  <c r="H3" i="23"/>
  <c r="R522" i="15" a="1"/>
  <c r="R522" i="15" s="1"/>
  <c r="R539" i="15" a="1"/>
  <c r="R539" i="15" s="1"/>
  <c r="R9" i="15" a="1"/>
  <c r="R9" i="15" s="1"/>
  <c r="R830" i="15" a="1"/>
  <c r="R830" i="15" s="1"/>
  <c r="L167" i="15" a="1"/>
  <c r="L167" i="15" s="1"/>
  <c r="R116" i="15" a="1"/>
  <c r="R116" i="15" s="1"/>
  <c r="R322" i="15" a="1"/>
  <c r="R322" i="15" s="1"/>
  <c r="L110" i="15" a="1"/>
  <c r="L110" i="15" s="1"/>
  <c r="R507" i="15" a="1"/>
  <c r="R507" i="15" s="1"/>
  <c r="L93" i="15" a="1"/>
  <c r="L93" i="15" s="1"/>
  <c r="R255" i="15" a="1"/>
  <c r="R255" i="15" s="1"/>
  <c r="R294" i="15" a="1"/>
  <c r="R294" i="15" s="1"/>
  <c r="L792" i="15" a="1"/>
  <c r="L792" i="15" s="1"/>
  <c r="R500" i="15" a="1"/>
  <c r="R500" i="15" s="1"/>
  <c r="R281" i="15" a="1"/>
  <c r="R281" i="15" s="1"/>
  <c r="R499" i="15" a="1"/>
  <c r="R499" i="15" s="1"/>
  <c r="R374" i="15" a="1"/>
  <c r="R374" i="15" s="1"/>
  <c r="R334" i="15" a="1"/>
  <c r="R334" i="15" s="1"/>
  <c r="L150" i="15" a="1"/>
  <c r="L150" i="15" s="1"/>
  <c r="R344" i="15" a="1"/>
  <c r="R344" i="15" s="1"/>
  <c r="R420" i="15" a="1"/>
  <c r="R420" i="15" s="1"/>
  <c r="R54" i="15" a="1"/>
  <c r="R54" i="15" s="1"/>
  <c r="R573" i="15" a="1"/>
  <c r="R573" i="15" s="1"/>
  <c r="L85" i="15" a="1"/>
  <c r="L85" i="15" s="1"/>
  <c r="R528" i="15" a="1"/>
  <c r="R528" i="15" s="1"/>
  <c r="L702" i="15" a="1"/>
  <c r="L702" i="15" s="1"/>
  <c r="L652" i="15" a="1"/>
  <c r="L652" i="15" s="1"/>
  <c r="R572" i="15" a="1"/>
  <c r="R572" i="15" s="1"/>
  <c r="R238" i="15" a="1"/>
  <c r="R238" i="15" s="1"/>
  <c r="R773" i="15" a="1"/>
  <c r="R773" i="15" s="1"/>
  <c r="R345" i="15" a="1"/>
  <c r="R345" i="15" s="1"/>
  <c r="R241" i="15" a="1"/>
  <c r="R241" i="15" s="1"/>
  <c r="R723" i="15" a="1"/>
  <c r="R723" i="15" s="1"/>
  <c r="R335" i="15" a="1"/>
  <c r="R335" i="15" s="1"/>
  <c r="R390" i="15" a="1"/>
  <c r="R390" i="15" s="1"/>
  <c r="L8" i="15" a="1"/>
  <c r="L8" i="15" s="1"/>
  <c r="R591" i="15" a="1"/>
  <c r="R591" i="15" s="1"/>
  <c r="R681" i="15" a="1"/>
  <c r="R681" i="15" s="1"/>
  <c r="L42" i="15" a="1"/>
  <c r="L42" i="15" s="1"/>
  <c r="L780" i="15" a="1"/>
  <c r="L780" i="15" s="1"/>
  <c r="L853" i="15" a="1"/>
  <c r="L853" i="15" s="1"/>
  <c r="R455" i="15" a="1"/>
  <c r="R455" i="15" s="1"/>
  <c r="R263" i="15" a="1"/>
  <c r="R263" i="15" s="1"/>
  <c r="R175" i="15" a="1"/>
  <c r="R175" i="15" s="1"/>
  <c r="R283" i="15" a="1"/>
  <c r="R283" i="15" s="1"/>
  <c r="R510" i="15" a="1"/>
  <c r="R510" i="15" s="1"/>
  <c r="R300" i="15" a="1"/>
  <c r="R300" i="15" s="1"/>
  <c r="R444" i="15" a="1"/>
  <c r="R444" i="15" s="1"/>
  <c r="L836" i="15" a="1"/>
  <c r="L836" i="15" s="1"/>
  <c r="R404" i="15" a="1"/>
  <c r="R404" i="15" s="1"/>
  <c r="R661" i="15" a="1"/>
  <c r="R661" i="15" s="1"/>
  <c r="R365" i="15" a="1"/>
  <c r="R365" i="15" s="1"/>
  <c r="L7" i="15" a="1"/>
  <c r="L7" i="15" s="1"/>
  <c r="R546" i="15" a="1"/>
  <c r="R546" i="15" s="1"/>
  <c r="R432" i="15" a="1"/>
  <c r="R432" i="15" s="1"/>
  <c r="R471" i="15" a="1"/>
  <c r="R471" i="15" s="1"/>
  <c r="R446" i="15" a="1"/>
  <c r="R446" i="15" s="1"/>
  <c r="R443" i="15" a="1"/>
  <c r="R443" i="15" s="1"/>
  <c r="R236" i="15" a="1"/>
  <c r="R236" i="15" s="1"/>
  <c r="A150" i="21"/>
  <c r="R837" i="15" a="1"/>
  <c r="R837" i="15" s="1"/>
  <c r="L687" i="15" a="1"/>
  <c r="L687" i="15" s="1"/>
  <c r="R63" i="15" a="1"/>
  <c r="R63" i="15" s="1"/>
  <c r="R679" i="15" a="1"/>
  <c r="R679" i="15" s="1"/>
  <c r="R721" i="15" a="1"/>
  <c r="R721" i="15" s="1"/>
  <c r="R531" i="15" a="1"/>
  <c r="R531" i="15" s="1"/>
  <c r="R602" i="15" a="1"/>
  <c r="R602" i="15" s="1"/>
  <c r="R623" i="15" a="1"/>
  <c r="R623" i="15" s="1"/>
  <c r="R530" i="15" a="1"/>
  <c r="R530" i="15" s="1"/>
  <c r="R261" i="15" a="1"/>
  <c r="R261" i="15" s="1"/>
  <c r="R401" i="15" a="1"/>
  <c r="R401" i="15" s="1"/>
  <c r="R726" i="15" a="1"/>
  <c r="R726" i="15" s="1"/>
  <c r="L732" i="15" a="1"/>
  <c r="L732" i="15" s="1"/>
  <c r="R98" i="15" a="1"/>
  <c r="R98" i="15" s="1"/>
  <c r="R108" i="15" a="1"/>
  <c r="R108" i="15" s="1"/>
  <c r="R541" i="15" a="1"/>
  <c r="R541" i="15" s="1"/>
  <c r="R395" i="15" a="1"/>
  <c r="R395" i="15" s="1"/>
  <c r="R474" i="15" a="1"/>
  <c r="R474" i="15" s="1"/>
  <c r="R311" i="15" a="1"/>
  <c r="R311" i="15" s="1"/>
  <c r="R259" i="15" a="1"/>
  <c r="R259" i="15" s="1"/>
  <c r="R319" i="15" a="1"/>
  <c r="R319" i="15" s="1"/>
  <c r="R831" i="15" a="1"/>
  <c r="R831" i="15" s="1"/>
  <c r="L17" i="15" a="1"/>
  <c r="L17" i="15" s="1"/>
  <c r="R775" i="15" a="1"/>
  <c r="R775" i="15" s="1"/>
  <c r="R666" i="15" a="1"/>
  <c r="R666" i="15" s="1"/>
  <c r="L744" i="15" a="1"/>
  <c r="L744" i="15" s="1"/>
  <c r="L178" i="15" a="1"/>
  <c r="L178" i="15" s="1"/>
  <c r="R757" i="15" a="1"/>
  <c r="R757" i="15" s="1"/>
  <c r="R509" i="15" a="1"/>
  <c r="R509" i="15" s="1"/>
  <c r="R466" i="15" a="1"/>
  <c r="R466" i="15" s="1"/>
  <c r="R547" i="15" a="1"/>
  <c r="R547" i="15" s="1"/>
  <c r="R308" i="15" a="1"/>
  <c r="R308" i="15" s="1"/>
  <c r="R150" i="15" a="1"/>
  <c r="R150" i="15" s="1"/>
  <c r="R739" i="15" a="1"/>
  <c r="R739" i="15" s="1"/>
  <c r="R406" i="15" a="1"/>
  <c r="R406" i="15" s="1"/>
  <c r="R512" i="15" a="1"/>
  <c r="R512" i="15" s="1"/>
  <c r="R835" i="15" a="1"/>
  <c r="R835" i="15" s="1"/>
  <c r="L114" i="15" a="1"/>
  <c r="L114" i="15" s="1"/>
  <c r="R822" i="15" a="1"/>
  <c r="R822" i="15" s="1"/>
  <c r="R761" i="15" a="1"/>
  <c r="R761" i="15" s="1"/>
  <c r="R780" i="15" a="1"/>
  <c r="R780" i="15" s="1"/>
  <c r="R396" i="15" a="1"/>
  <c r="R396" i="15" s="1"/>
  <c r="R142" i="15" a="1"/>
  <c r="R142" i="15" s="1"/>
  <c r="R777" i="15" a="1"/>
  <c r="R777" i="15" s="1"/>
  <c r="R112" i="15" a="1"/>
  <c r="R112" i="15" s="1"/>
  <c r="R858" i="15" a="1"/>
  <c r="R858" i="15" s="1"/>
  <c r="R82" i="15" a="1"/>
  <c r="R82" i="15" s="1"/>
  <c r="R646" i="15" a="1"/>
  <c r="R646" i="15" s="1"/>
  <c r="R484" i="15" a="1"/>
  <c r="R484" i="15" s="1"/>
  <c r="L145" i="15" a="1"/>
  <c r="L145" i="15" s="1"/>
  <c r="R380" i="15" a="1"/>
  <c r="R380" i="15" s="1"/>
  <c r="R733" i="15" a="1"/>
  <c r="R733" i="15" s="1"/>
  <c r="R145" i="15" a="1"/>
  <c r="R145" i="15" s="1"/>
  <c r="R491" i="15" a="1"/>
  <c r="R491" i="15" s="1"/>
  <c r="R173" i="15" a="1"/>
  <c r="R173" i="15" s="1"/>
  <c r="R332" i="15" a="1"/>
  <c r="R332" i="15" s="1"/>
  <c r="R603" i="15" a="1"/>
  <c r="R603" i="15" s="1"/>
  <c r="R760" i="15" a="1"/>
  <c r="R760" i="15" s="1"/>
  <c r="R338" i="15" a="1"/>
  <c r="R338" i="15" s="1"/>
  <c r="R307" i="15" a="1"/>
  <c r="R307" i="15" s="1"/>
  <c r="L647" i="15" a="1"/>
  <c r="L647" i="15" s="1"/>
  <c r="R729" i="15" a="1"/>
  <c r="R729" i="15" s="1"/>
  <c r="R325" i="15" a="1"/>
  <c r="R325" i="15" s="1"/>
  <c r="R454" i="15" a="1"/>
  <c r="R454" i="15" s="1"/>
  <c r="R785" i="15" a="1"/>
  <c r="R785" i="15" s="1"/>
  <c r="R305" i="15" a="1"/>
  <c r="R305" i="15" s="1"/>
  <c r="R239" i="15" a="1"/>
  <c r="R239" i="15" s="1"/>
  <c r="R43" i="15" a="1"/>
  <c r="R43" i="15" s="1"/>
  <c r="R715" i="15" a="1"/>
  <c r="R715" i="15" s="1"/>
  <c r="R268" i="15" a="1"/>
  <c r="R268" i="15" s="1"/>
  <c r="L774" i="15" a="1"/>
  <c r="L774" i="15" s="1"/>
  <c r="L705" i="15" a="1"/>
  <c r="L705" i="15" s="1"/>
  <c r="R659" i="15" a="1"/>
  <c r="R659" i="15" s="1"/>
  <c r="R62" i="15" a="1"/>
  <c r="R62" i="15" s="1"/>
  <c r="R853" i="15" a="1"/>
  <c r="R853" i="15" s="1"/>
  <c r="L715" i="15" a="1"/>
  <c r="L715" i="15" s="1"/>
  <c r="R424" i="15" a="1"/>
  <c r="R424" i="15" s="1"/>
  <c r="R561" i="15" a="1"/>
  <c r="R561" i="15" s="1"/>
  <c r="R559" i="15" a="1"/>
  <c r="R559" i="15" s="1"/>
  <c r="R170" i="15" a="1"/>
  <c r="R170" i="15" s="1"/>
  <c r="R285" i="15" a="1"/>
  <c r="R285" i="15" s="1"/>
  <c r="L648" i="15" a="1"/>
  <c r="L648" i="15" s="1"/>
  <c r="R375" i="15" a="1"/>
  <c r="R375" i="15" s="1"/>
  <c r="L141" i="15" a="1"/>
  <c r="L141" i="15" s="1"/>
  <c r="R560" i="15" a="1"/>
  <c r="R560" i="15" s="1"/>
  <c r="R273" i="15" a="1"/>
  <c r="R273" i="15" s="1"/>
  <c r="R38" i="15" a="1"/>
  <c r="R38" i="15" s="1"/>
  <c r="R696" i="15" a="1"/>
  <c r="R696" i="15" s="1"/>
  <c r="R647" i="15" a="1"/>
  <c r="R647" i="15" s="1"/>
  <c r="R650" i="15" a="1"/>
  <c r="R650" i="15" s="1"/>
  <c r="R78" i="15" a="1"/>
  <c r="R78" i="15" s="1"/>
  <c r="L156" i="15" a="1"/>
  <c r="L156" i="15" s="1"/>
  <c r="R331" i="15" a="1"/>
  <c r="R331" i="15" s="1"/>
  <c r="R379" i="15" a="1"/>
  <c r="R379" i="15" s="1"/>
  <c r="R445" i="15" a="1"/>
  <c r="R445" i="15" s="1"/>
  <c r="R352" i="15" a="1"/>
  <c r="R352" i="15" s="1"/>
  <c r="R476" i="15" a="1"/>
  <c r="R476" i="15" s="1"/>
  <c r="L820" i="15" a="1"/>
  <c r="L820" i="15" s="1"/>
  <c r="R486" i="15" a="1"/>
  <c r="R486" i="15" s="1"/>
  <c r="R763" i="15" a="1"/>
  <c r="R763" i="15" s="1"/>
  <c r="R369" i="15" a="1"/>
  <c r="R369" i="15" s="1"/>
  <c r="R459" i="15" a="1"/>
  <c r="R459" i="15" s="1"/>
  <c r="R313" i="15" a="1"/>
  <c r="R313" i="15" s="1"/>
  <c r="R435" i="15" a="1"/>
  <c r="R435" i="15" s="1"/>
  <c r="R845" i="15" a="1"/>
  <c r="R845" i="15" s="1"/>
  <c r="R179" i="15" a="1"/>
  <c r="R179" i="15" s="1"/>
  <c r="R100" i="15" a="1"/>
  <c r="R100" i="15" s="1"/>
  <c r="R856" i="15" a="1"/>
  <c r="R856" i="15" s="1"/>
  <c r="R27" i="15" a="1"/>
  <c r="R27" i="15" s="1"/>
  <c r="R393" i="15" a="1"/>
  <c r="R393" i="15" s="1"/>
  <c r="R751" i="15" a="1"/>
  <c r="R751" i="15" s="1"/>
  <c r="R807" i="15" a="1"/>
  <c r="R807" i="15" s="1"/>
  <c r="R290" i="15" a="1"/>
  <c r="R290" i="15" s="1"/>
  <c r="R710" i="15" a="1"/>
  <c r="R710" i="15" s="1"/>
  <c r="R316" i="15" a="1"/>
  <c r="R316" i="15" s="1"/>
  <c r="L97" i="15" a="1"/>
  <c r="L97" i="15" s="1"/>
  <c r="R663" i="15" a="1"/>
  <c r="R663" i="15" s="1"/>
  <c r="R397" i="15" a="1"/>
  <c r="R397" i="15" s="1"/>
  <c r="L66" i="15" a="1"/>
  <c r="L66" i="15" s="1"/>
  <c r="R442" i="15" a="1"/>
  <c r="R442" i="15" s="1"/>
  <c r="R712" i="15" a="1"/>
  <c r="R712" i="15" s="1"/>
  <c r="R790" i="15" a="1"/>
  <c r="R790" i="15" s="1"/>
  <c r="R174" i="15" a="1"/>
  <c r="R174" i="15" s="1"/>
  <c r="R770" i="15" a="1"/>
  <c r="R770" i="15" s="1"/>
  <c r="R237" i="15" a="1"/>
  <c r="R237" i="15" s="1"/>
  <c r="R434" i="15" a="1"/>
  <c r="R434" i="15" s="1"/>
  <c r="L713" i="15" a="1"/>
  <c r="L713" i="15" s="1"/>
  <c r="R45" i="15" a="1"/>
  <c r="R45" i="15" s="1"/>
  <c r="R452" i="15" a="1"/>
  <c r="R452" i="15" s="1"/>
  <c r="R555" i="15" a="1"/>
  <c r="R555" i="15" s="1"/>
  <c r="R544" i="15" a="1"/>
  <c r="R544" i="15" s="1"/>
  <c r="R467" i="15" a="1"/>
  <c r="R467" i="15" s="1"/>
  <c r="R296" i="15" a="1"/>
  <c r="R296" i="15" s="1"/>
  <c r="R284" i="15" a="1"/>
  <c r="R284" i="15" s="1"/>
  <c r="L169" i="15" a="1"/>
  <c r="L169" i="15" s="1"/>
  <c r="R638" i="15" a="1"/>
  <c r="R638" i="15" s="1"/>
  <c r="R235" i="15" a="1"/>
  <c r="R235" i="15" s="1"/>
  <c r="L697" i="15" a="1"/>
  <c r="L697" i="15" s="1"/>
  <c r="R4" i="15" a="1"/>
  <c r="R4" i="15" s="1"/>
  <c r="R464" i="15" a="1"/>
  <c r="R464" i="15" s="1"/>
  <c r="R229" i="15" a="1"/>
  <c r="R229" i="15" s="1"/>
  <c r="R79" i="15" a="1"/>
  <c r="R79" i="15" s="1"/>
  <c r="R469" i="15" a="1"/>
  <c r="R469" i="15" s="1"/>
  <c r="R776" i="15" a="1"/>
  <c r="R776" i="15" s="1"/>
  <c r="L177" i="15" a="1"/>
  <c r="L177" i="15" s="1"/>
  <c r="R12" i="15" a="1"/>
  <c r="R12" i="15" s="1"/>
  <c r="R768" i="15" a="1"/>
  <c r="R768" i="15" s="1"/>
  <c r="R315" i="15" a="1"/>
  <c r="R315" i="15" s="1"/>
  <c r="R802" i="15" a="1"/>
  <c r="R802" i="15" s="1"/>
  <c r="R42" i="15" a="1"/>
  <c r="R42" i="15" s="1"/>
  <c r="R271" i="15" a="1"/>
  <c r="R271" i="15" s="1"/>
  <c r="R279" i="15" a="1"/>
  <c r="R279" i="15" s="1"/>
  <c r="R378" i="15" a="1"/>
  <c r="R378" i="15" s="1"/>
  <c r="R447" i="15" a="1"/>
  <c r="R447" i="15" s="1"/>
  <c r="R436" i="15" a="1"/>
  <c r="R436" i="15" s="1"/>
  <c r="R730" i="15" a="1"/>
  <c r="R730" i="15" s="1"/>
  <c r="L700" i="15" a="1"/>
  <c r="L700" i="15" s="1"/>
  <c r="R608" i="15" a="1"/>
  <c r="R608" i="15" s="1"/>
  <c r="R673" i="15" a="1"/>
  <c r="R673" i="15" s="1"/>
  <c r="R787" i="15" a="1"/>
  <c r="R787" i="15" s="1"/>
  <c r="L724" i="15" a="1"/>
  <c r="L724" i="15" s="1"/>
  <c r="R746" i="15" a="1"/>
  <c r="R746" i="15" s="1"/>
  <c r="R854" i="15" a="1"/>
  <c r="R854" i="15" s="1"/>
  <c r="R77" i="15" a="1"/>
  <c r="R77" i="15" s="1"/>
  <c r="R655" i="15" a="1"/>
  <c r="R655" i="15" s="1"/>
  <c r="R465" i="15" a="1"/>
  <c r="R465" i="15" s="1"/>
  <c r="D4" i="33"/>
  <c r="A4" i="33" s="1"/>
  <c r="G2" i="23"/>
  <c r="A2" i="23"/>
  <c r="A3" i="23"/>
  <c r="D10" i="33"/>
  <c r="A10" i="33" s="1"/>
  <c r="D16" i="33"/>
  <c r="A16" i="33" s="1"/>
  <c r="G4" i="23"/>
  <c r="A4" i="23"/>
  <c r="H4" i="23"/>
  <c r="D1425" i="33"/>
  <c r="A1425" i="33" s="1"/>
  <c r="D1426" i="33"/>
  <c r="A1426" i="33" s="1"/>
  <c r="D51" i="33"/>
  <c r="A51" i="33" s="1"/>
  <c r="D52" i="33"/>
  <c r="A52" i="33" s="1"/>
  <c r="D303" i="33"/>
  <c r="A303" i="33" s="1"/>
  <c r="D304" i="33"/>
  <c r="A304" i="33" s="1"/>
  <c r="L157" i="15" a="1"/>
  <c r="L157" i="15" s="1"/>
  <c r="L151" i="15" a="1"/>
  <c r="L151" i="15" s="1"/>
  <c r="L116" i="15" a="1"/>
  <c r="L116" i="15" s="1"/>
  <c r="L16" i="15" a="1"/>
  <c r="L16" i="15" s="1"/>
  <c r="L170" i="15" a="1"/>
  <c r="L170" i="15" s="1"/>
  <c r="L142" i="15" a="1"/>
  <c r="L142" i="15" s="1"/>
  <c r="L70" i="15" a="1"/>
  <c r="L70" i="15" s="1"/>
  <c r="L152" i="15" a="1"/>
  <c r="L152" i="15" s="1"/>
  <c r="L143" i="15" a="1"/>
  <c r="L143" i="15" s="1"/>
  <c r="L176" i="15" a="1"/>
  <c r="L176" i="15" s="1"/>
  <c r="L763" i="15" a="1"/>
  <c r="L763" i="15" s="1"/>
  <c r="L12" i="15" a="1"/>
  <c r="L12" i="15" s="1"/>
  <c r="L6" i="15" a="1"/>
  <c r="L6" i="15" s="1"/>
  <c r="L154" i="15" a="1"/>
  <c r="L154" i="15" s="1"/>
  <c r="L757" i="15" a="1"/>
  <c r="L757" i="15" s="1"/>
  <c r="L749" i="15" a="1"/>
  <c r="L749" i="15" s="1"/>
  <c r="L731" i="15" a="1"/>
  <c r="L731" i="15" s="1"/>
  <c r="L103" i="15" a="1"/>
  <c r="L103" i="15" s="1"/>
  <c r="L822" i="15" a="1"/>
  <c r="L822" i="15" s="1"/>
  <c r="L808" i="15" a="1"/>
  <c r="L808" i="15" s="1"/>
  <c r="L140" i="15" a="1"/>
  <c r="L140" i="15" s="1"/>
  <c r="L4" i="15" a="1"/>
  <c r="L4" i="15" s="1"/>
  <c r="L36" i="15" a="1"/>
  <c r="L36" i="15" s="1"/>
  <c r="L159" i="15" a="1"/>
  <c r="L159" i="15" s="1"/>
  <c r="L829" i="15" a="1"/>
  <c r="L829" i="15" s="1"/>
  <c r="L173" i="15" a="1"/>
  <c r="L173" i="15" s="1"/>
  <c r="L708" i="15" a="1"/>
  <c r="L708" i="15" s="1"/>
  <c r="L77" i="15" a="1"/>
  <c r="L77" i="15" s="1"/>
  <c r="L57" i="15" a="1"/>
  <c r="L57" i="15" s="1"/>
  <c r="L719" i="15" a="1"/>
  <c r="L719" i="15" s="1"/>
  <c r="L660" i="15" a="1"/>
  <c r="L660" i="15" s="1"/>
  <c r="L133" i="15" a="1"/>
  <c r="L133" i="15" s="1"/>
  <c r="L135" i="15" a="1"/>
  <c r="L135" i="15" s="1"/>
  <c r="L819" i="15" a="1"/>
  <c r="L819" i="15" s="1"/>
  <c r="L29" i="15" a="1"/>
  <c r="L29" i="15" s="1"/>
  <c r="L733" i="15" a="1"/>
  <c r="L733" i="15" s="1"/>
  <c r="L729" i="15" a="1"/>
  <c r="L729" i="15" s="1"/>
  <c r="L638" i="15" a="1"/>
  <c r="L638" i="15" s="1"/>
  <c r="L174" i="15" a="1"/>
  <c r="L174" i="15" s="1"/>
  <c r="R841" i="15" a="1"/>
  <c r="R841" i="15" s="1"/>
  <c r="R687" i="15" a="1"/>
  <c r="R687" i="15" s="1"/>
  <c r="R758" i="15" a="1"/>
  <c r="R758" i="15" s="1"/>
  <c r="R310" i="15" a="1"/>
  <c r="R310" i="15" s="1"/>
  <c r="R74" i="15" a="1"/>
  <c r="R74" i="15" s="1"/>
  <c r="R703" i="15" a="1"/>
  <c r="R703" i="15" s="1"/>
  <c r="R177" i="15" a="1"/>
  <c r="R177" i="15" s="1"/>
  <c r="R286" i="15" a="1"/>
  <c r="R286" i="15" s="1"/>
  <c r="R482" i="15" a="1"/>
  <c r="R482" i="15" s="1"/>
  <c r="R156" i="15" a="1"/>
  <c r="R156" i="15" s="1"/>
  <c r="R501" i="15" a="1"/>
  <c r="R501" i="15" s="1"/>
  <c r="R786" i="15" a="1"/>
  <c r="R786" i="15" s="1"/>
  <c r="R652" i="15" a="1"/>
  <c r="R652" i="15" s="1"/>
  <c r="R478" i="15" a="1"/>
  <c r="R478" i="15" s="1"/>
  <c r="R422" i="15" a="1"/>
  <c r="R422" i="15" s="1"/>
  <c r="R470" i="15" a="1"/>
  <c r="R470" i="15" s="1"/>
  <c r="R616" i="15" a="1"/>
  <c r="R616" i="15" s="1"/>
  <c r="R59" i="15" a="1"/>
  <c r="R59" i="15" s="1"/>
  <c r="R441" i="15" a="1"/>
  <c r="R441" i="15" s="1"/>
  <c r="R240" i="15" a="1"/>
  <c r="R240" i="15" s="1"/>
  <c r="R823" i="15" a="1"/>
  <c r="R823" i="15" s="1"/>
  <c r="R458" i="15" a="1"/>
  <c r="R458" i="15" s="1"/>
  <c r="R301" i="15" a="1"/>
  <c r="R301" i="15" s="1"/>
  <c r="R65" i="15" a="1"/>
  <c r="R65" i="15" s="1"/>
  <c r="R582" i="15" a="1"/>
  <c r="R582" i="15" s="1"/>
  <c r="R607" i="15" a="1"/>
  <c r="R607" i="15" s="1"/>
  <c r="R554" i="15" a="1"/>
  <c r="R554" i="15" s="1"/>
  <c r="R727" i="15" a="1"/>
  <c r="R727" i="15" s="1"/>
  <c r="R438" i="15" a="1"/>
  <c r="R438" i="15" s="1"/>
  <c r="R141" i="15" a="1"/>
  <c r="R141" i="15" s="1"/>
  <c r="R364" i="15" a="1"/>
  <c r="R364" i="15" s="1"/>
  <c r="R101" i="15" a="1"/>
  <c r="R101" i="15" s="1"/>
  <c r="R233" i="15" a="1"/>
  <c r="R233" i="15" s="1"/>
  <c r="R563" i="15" a="1"/>
  <c r="R563" i="15" s="1"/>
  <c r="R408" i="15" a="1"/>
  <c r="R408" i="15" s="1"/>
  <c r="R722" i="15" a="1"/>
  <c r="R722" i="15" s="1"/>
  <c r="R516" i="15" a="1"/>
  <c r="R516" i="15" s="1"/>
  <c r="R581" i="15" a="1"/>
  <c r="R581" i="15" s="1"/>
  <c r="R792" i="15" a="1"/>
  <c r="R792" i="15" s="1"/>
  <c r="R494" i="15" a="1"/>
  <c r="R494" i="15" s="1"/>
  <c r="R548" i="15" a="1"/>
  <c r="R548" i="15" s="1"/>
  <c r="L148" i="15" a="1"/>
  <c r="L148" i="15" s="1"/>
  <c r="R16" i="15" a="1"/>
  <c r="R16" i="15" s="1"/>
  <c r="L804" i="15" a="1"/>
  <c r="L804" i="15" s="1"/>
  <c r="L738" i="15" a="1"/>
  <c r="L738" i="15" s="1"/>
  <c r="L714" i="15" a="1"/>
  <c r="L714" i="15" s="1"/>
  <c r="L773" i="15" a="1"/>
  <c r="L773" i="15" s="1"/>
  <c r="L858" i="15" a="1"/>
  <c r="L858" i="15" s="1"/>
  <c r="L649" i="15" a="1"/>
  <c r="L649" i="15" s="1"/>
  <c r="L104" i="15" a="1"/>
  <c r="L104" i="15" s="1"/>
  <c r="A96" i="23"/>
  <c r="G96" i="23"/>
  <c r="H96" i="23"/>
  <c r="D108" i="33"/>
  <c r="A108" i="33" s="1"/>
  <c r="D107" i="33"/>
  <c r="A107" i="33" s="1"/>
  <c r="A17" i="23"/>
  <c r="G17" i="23"/>
  <c r="H17" i="23"/>
  <c r="L821" i="15" a="1"/>
  <c r="L821" i="15" s="1"/>
  <c r="L782" i="15" a="1"/>
  <c r="L782" i="15" s="1"/>
  <c r="L711" i="15" a="1"/>
  <c r="L711" i="15" s="1"/>
  <c r="L736" i="15" a="1"/>
  <c r="L736" i="15" s="1"/>
  <c r="L663" i="15" a="1"/>
  <c r="L663" i="15" s="1"/>
  <c r="L835" i="15" a="1"/>
  <c r="L835" i="15" s="1"/>
  <c r="L147" i="15" a="1"/>
  <c r="L147" i="15" s="1"/>
  <c r="L743" i="15" a="1"/>
  <c r="L743" i="15" s="1"/>
  <c r="L10" i="15" a="1"/>
  <c r="L10" i="15" s="1"/>
  <c r="L2" i="15" a="1"/>
  <c r="L2" i="15" s="1"/>
  <c r="L76" i="15" a="1"/>
  <c r="L76" i="15" s="1"/>
  <c r="L750" i="15" a="1"/>
  <c r="L750" i="15" s="1"/>
  <c r="L831" i="15" a="1"/>
  <c r="L831" i="15" s="1"/>
  <c r="L149" i="15" a="1"/>
  <c r="L149" i="15" s="1"/>
  <c r="R389" i="15" a="1"/>
  <c r="R389" i="15" s="1"/>
  <c r="L39" i="15" a="1"/>
  <c r="L39" i="15" s="1"/>
  <c r="H11" i="23"/>
  <c r="A11" i="23"/>
  <c r="G11" i="23"/>
  <c r="D66" i="33"/>
  <c r="A66" i="33" s="1"/>
  <c r="D65" i="33"/>
  <c r="A65" i="33" s="1"/>
  <c r="H7" i="31"/>
  <c r="I7" i="31"/>
  <c r="A7" i="31"/>
  <c r="R567" i="15" a="1"/>
  <c r="R567" i="15" s="1"/>
  <c r="R738" i="15" a="1"/>
  <c r="R738" i="15" s="1"/>
  <c r="R587" i="15" a="1"/>
  <c r="R587" i="15" s="1"/>
  <c r="R552" i="15" a="1"/>
  <c r="R552" i="15" s="1"/>
  <c r="R433" i="15" a="1"/>
  <c r="R433" i="15" s="1"/>
  <c r="R6" i="15" a="1"/>
  <c r="R6" i="15" s="1"/>
  <c r="R423" i="15" a="1"/>
  <c r="R423" i="15" s="1"/>
  <c r="R699" i="15" a="1"/>
  <c r="R699" i="15" s="1"/>
  <c r="R503" i="15" a="1"/>
  <c r="R503" i="15" s="1"/>
  <c r="R155" i="15" a="1"/>
  <c r="R155" i="15" s="1"/>
  <c r="R36" i="15" a="1"/>
  <c r="R36" i="15" s="1"/>
  <c r="R756" i="15" a="1"/>
  <c r="R756" i="15" s="1"/>
  <c r="R711" i="15" a="1"/>
  <c r="R711" i="15" s="1"/>
  <c r="R146" i="15" a="1"/>
  <c r="R146" i="15" s="1"/>
  <c r="L106" i="15" a="1"/>
  <c r="L106" i="15" s="1"/>
  <c r="R789" i="15" a="1"/>
  <c r="R789" i="15" s="1"/>
  <c r="R167" i="15" a="1"/>
  <c r="R167" i="15" s="1"/>
  <c r="R163" i="15" a="1"/>
  <c r="R163" i="15" s="1"/>
  <c r="R702" i="15" a="1"/>
  <c r="R702" i="15" s="1"/>
  <c r="R137" i="15" a="1"/>
  <c r="R137" i="15" s="1"/>
  <c r="A37" i="23"/>
  <c r="G37" i="23"/>
  <c r="H37" i="23"/>
  <c r="R609" i="15" a="1"/>
  <c r="R609" i="15" s="1"/>
  <c r="R716" i="15" a="1"/>
  <c r="R716" i="15" s="1"/>
  <c r="R247" i="15" a="1"/>
  <c r="R247" i="15" s="1"/>
  <c r="R321" i="15" a="1"/>
  <c r="R321" i="15" s="1"/>
  <c r="R343" i="15" a="1"/>
  <c r="R343" i="15" s="1"/>
  <c r="R357" i="15" a="1"/>
  <c r="R357" i="15" s="1"/>
  <c r="L138" i="15" a="1"/>
  <c r="L138" i="15" s="1"/>
  <c r="R282" i="15" a="1"/>
  <c r="R282" i="15" s="1"/>
  <c r="R361" i="15" a="1"/>
  <c r="R361" i="15" s="1"/>
  <c r="R164" i="15" a="1"/>
  <c r="R164" i="15" s="1"/>
  <c r="R139" i="15" a="1"/>
  <c r="R139" i="15" s="1"/>
  <c r="R85" i="15" a="1"/>
  <c r="R85" i="15" s="1"/>
  <c r="R44" i="15" a="1"/>
  <c r="R44" i="15" s="1"/>
  <c r="L115" i="15" a="1"/>
  <c r="L115" i="15" s="1"/>
  <c r="R232" i="15" a="1"/>
  <c r="R232" i="15" s="1"/>
  <c r="R248" i="15" a="1"/>
  <c r="R248" i="15" s="1"/>
  <c r="L15" i="15" a="1"/>
  <c r="L15" i="15" s="1"/>
  <c r="L102" i="15" a="1"/>
  <c r="L102" i="15" s="1"/>
  <c r="L65" i="15" a="1"/>
  <c r="L65" i="15" s="1"/>
  <c r="R359" i="15" a="1"/>
  <c r="R359" i="15" s="1"/>
  <c r="R347" i="15" a="1"/>
  <c r="R347" i="15" s="1"/>
  <c r="L59" i="15" a="1"/>
  <c r="L59" i="15" s="1"/>
  <c r="L830" i="15" a="1"/>
  <c r="L830" i="15" s="1"/>
  <c r="L155" i="15" a="1"/>
  <c r="L155" i="15" s="1"/>
  <c r="R750" i="15" a="1"/>
  <c r="R750" i="15" s="1"/>
  <c r="R778" i="15" a="1"/>
  <c r="R778" i="15" s="1"/>
  <c r="R160" i="15" a="1"/>
  <c r="R160" i="15" s="1"/>
  <c r="L855" i="15" a="1"/>
  <c r="L855" i="15" s="1"/>
  <c r="L752" i="15" a="1"/>
  <c r="L752" i="15" s="1"/>
  <c r="L718" i="15" a="1"/>
  <c r="L718" i="15" s="1"/>
  <c r="L165" i="15" a="1"/>
  <c r="L165" i="15" s="1"/>
  <c r="L175" i="15" a="1"/>
  <c r="L175" i="15" s="1"/>
  <c r="R70" i="15" a="1"/>
  <c r="R70" i="15" s="1"/>
  <c r="R49" i="15" a="1"/>
  <c r="R49" i="15" s="1"/>
  <c r="R133" i="15" a="1"/>
  <c r="R133" i="15" s="1"/>
  <c r="R264" i="15" a="1"/>
  <c r="R264" i="15" s="1"/>
  <c r="R600" i="15" a="1"/>
  <c r="R600" i="15" s="1"/>
  <c r="R594" i="15" a="1"/>
  <c r="R594" i="15" s="1"/>
  <c r="R564" i="15" a="1"/>
  <c r="R564" i="15" s="1"/>
  <c r="R384" i="15" a="1"/>
  <c r="R384" i="15" s="1"/>
  <c r="R346" i="15" a="1"/>
  <c r="R346" i="15" s="1"/>
  <c r="R29" i="15" a="1"/>
  <c r="R29" i="15" s="1"/>
  <c r="R367" i="15" a="1"/>
  <c r="R367" i="15" s="1"/>
  <c r="R682" i="15" a="1"/>
  <c r="R682" i="15" s="1"/>
  <c r="R825" i="15" a="1"/>
  <c r="R825" i="15" s="1"/>
  <c r="R667" i="15" a="1"/>
  <c r="R667" i="15" s="1"/>
  <c r="R115" i="15" a="1"/>
  <c r="R115" i="15" s="1"/>
  <c r="R576" i="15" a="1"/>
  <c r="R576" i="15" s="1"/>
  <c r="R152" i="15" a="1"/>
  <c r="R152" i="15" s="1"/>
  <c r="R314" i="15" a="1"/>
  <c r="R314" i="15" s="1"/>
  <c r="R14" i="15" a="1"/>
  <c r="R14" i="15" s="1"/>
  <c r="R73" i="15" a="1"/>
  <c r="R73" i="15" s="1"/>
  <c r="R593" i="15" a="1"/>
  <c r="R593" i="15" s="1"/>
  <c r="R336" i="15" a="1"/>
  <c r="R336" i="15" s="1"/>
  <c r="G15" i="23"/>
  <c r="D95" i="33"/>
  <c r="A95" i="33" s="1"/>
  <c r="A15" i="23"/>
  <c r="H15" i="23"/>
  <c r="D94" i="33"/>
  <c r="A94" i="33" s="1"/>
  <c r="R363" i="15" a="1"/>
  <c r="R363" i="15" s="1"/>
  <c r="R162" i="15" a="1"/>
  <c r="R162" i="15" s="1"/>
  <c r="R254" i="15" a="1"/>
  <c r="R254" i="15" s="1"/>
  <c r="R258" i="15" a="1"/>
  <c r="R258" i="15" s="1"/>
  <c r="R176" i="15" a="1"/>
  <c r="R176" i="15" s="1"/>
  <c r="L108" i="15" a="1"/>
  <c r="L108" i="15" s="1"/>
  <c r="L747" i="15" a="1"/>
  <c r="L747" i="15" s="1"/>
  <c r="L814" i="15" a="1"/>
  <c r="L814" i="15" s="1"/>
  <c r="L758" i="15" a="1"/>
  <c r="L758" i="15" s="1"/>
  <c r="R391" i="15" a="1"/>
  <c r="R391" i="15" s="1"/>
  <c r="L716" i="15" a="1"/>
  <c r="L716" i="15" s="1"/>
  <c r="R312" i="15" a="1"/>
  <c r="R312" i="15" s="1"/>
  <c r="R558" i="15" a="1"/>
  <c r="R558" i="15" s="1"/>
  <c r="R705" i="15" a="1"/>
  <c r="R705" i="15" s="1"/>
  <c r="R742" i="15" a="1"/>
  <c r="R742" i="15" s="1"/>
  <c r="R99" i="15" a="1"/>
  <c r="R99" i="15" s="1"/>
  <c r="R614" i="15" a="1"/>
  <c r="R614" i="15" s="1"/>
  <c r="R309" i="15" a="1"/>
  <c r="R309" i="15" s="1"/>
  <c r="R543" i="15" a="1"/>
  <c r="R543" i="15" s="1"/>
  <c r="R553" i="15" a="1"/>
  <c r="R553" i="15" s="1"/>
  <c r="R398" i="15" a="1"/>
  <c r="R398" i="15" s="1"/>
  <c r="R606" i="15" a="1"/>
  <c r="R606" i="15" s="1"/>
  <c r="R717" i="15" a="1"/>
  <c r="R717" i="15" s="1"/>
  <c r="R857" i="15" a="1"/>
  <c r="R857" i="15" s="1"/>
  <c r="L760" i="15" a="1"/>
  <c r="L760" i="15" s="1"/>
  <c r="R104" i="15" a="1"/>
  <c r="R104" i="15" s="1"/>
  <c r="R340" i="15" a="1"/>
  <c r="R340" i="15" s="1"/>
  <c r="R592" i="15" a="1"/>
  <c r="R592" i="15" s="1"/>
  <c r="R149" i="15" a="1"/>
  <c r="R149" i="15" s="1"/>
  <c r="R658" i="15" a="1"/>
  <c r="R658" i="15" s="1"/>
  <c r="R736" i="15" a="1"/>
  <c r="R736" i="15" s="1"/>
  <c r="D1303" i="33"/>
  <c r="A1303" i="33" s="1"/>
  <c r="D1302" i="33"/>
  <c r="A1302" i="33" s="1"/>
  <c r="G63" i="23"/>
  <c r="H63" i="23"/>
  <c r="A63" i="23"/>
  <c r="L161" i="15" a="1"/>
  <c r="L161" i="15" s="1"/>
  <c r="R475" i="15" a="1"/>
  <c r="R475" i="15" s="1"/>
  <c r="R620" i="15" a="1"/>
  <c r="R620" i="15" s="1"/>
  <c r="R415" i="15" a="1"/>
  <c r="R415" i="15" s="1"/>
  <c r="L859" i="15" a="1"/>
  <c r="L859" i="15" s="1"/>
  <c r="R402" i="15" a="1"/>
  <c r="R402" i="15" s="1"/>
  <c r="R371" i="15" a="1"/>
  <c r="R371" i="15" s="1"/>
  <c r="R134" i="15" a="1"/>
  <c r="R134" i="15" s="1"/>
  <c r="L3" i="15" a="1"/>
  <c r="L3" i="15" s="1"/>
  <c r="R93" i="15" a="1"/>
  <c r="R93" i="15" s="1"/>
  <c r="R779" i="15" a="1"/>
  <c r="R779" i="15" s="1"/>
  <c r="L816" i="15" a="1"/>
  <c r="L816" i="15" s="1"/>
  <c r="R449" i="15" a="1"/>
  <c r="R449" i="15" s="1"/>
  <c r="R697" i="15" a="1"/>
  <c r="R697" i="15" s="1"/>
  <c r="L96" i="15" a="1"/>
  <c r="L96" i="15" s="1"/>
  <c r="L162" i="15" a="1"/>
  <c r="L162" i="15" s="1"/>
  <c r="L171" i="15" a="1"/>
  <c r="L171" i="15" s="1"/>
  <c r="L168" i="15" a="1"/>
  <c r="L168" i="15" s="1"/>
  <c r="L723" i="15" a="1"/>
  <c r="L723" i="15" s="1"/>
  <c r="R595" i="15" a="1"/>
  <c r="R595" i="15" s="1"/>
  <c r="R148" i="15" a="1"/>
  <c r="R148" i="15" s="1"/>
  <c r="R257" i="15" a="1"/>
  <c r="R257" i="15" s="1"/>
  <c r="L99" i="15" a="1"/>
  <c r="L99" i="15" s="1"/>
  <c r="L841" i="15" a="1"/>
  <c r="L841" i="15" s="1"/>
  <c r="L768" i="15" a="1"/>
  <c r="L768" i="15" s="1"/>
  <c r="R234" i="15" a="1"/>
  <c r="R234" i="15" s="1"/>
  <c r="R529" i="15" a="1"/>
  <c r="R529" i="15" s="1"/>
  <c r="R299" i="15" a="1"/>
  <c r="R299" i="15" s="1"/>
  <c r="L751" i="15" a="1"/>
  <c r="L751" i="15" s="1"/>
  <c r="R808" i="15" a="1"/>
  <c r="R808" i="15" s="1"/>
  <c r="R708" i="15" a="1"/>
  <c r="R708" i="15" s="1"/>
  <c r="R848" i="15" a="1"/>
  <c r="R848" i="15" s="1"/>
  <c r="R147" i="15" a="1"/>
  <c r="R147" i="15" s="1"/>
  <c r="R412" i="15" a="1"/>
  <c r="R412" i="15" s="1"/>
  <c r="R246" i="15" a="1"/>
  <c r="R246" i="15" s="1"/>
  <c r="R488" i="15" a="1"/>
  <c r="R488" i="15" s="1"/>
  <c r="R481" i="15" a="1"/>
  <c r="R481" i="15" s="1"/>
  <c r="R745" i="15" a="1"/>
  <c r="R745" i="15" s="1"/>
  <c r="R557" i="15" a="1"/>
  <c r="R557" i="15" s="1"/>
  <c r="R568" i="15" a="1"/>
  <c r="R568" i="15" s="1"/>
  <c r="R166" i="15" a="1"/>
  <c r="R166" i="15" s="1"/>
  <c r="R323" i="15" a="1"/>
  <c r="R323" i="15" s="1"/>
  <c r="R251" i="15" a="1"/>
  <c r="R251" i="15" s="1"/>
  <c r="R521" i="15" a="1"/>
  <c r="R521" i="15" s="1"/>
  <c r="R849" i="15" a="1"/>
  <c r="R849" i="15" s="1"/>
  <c r="R519" i="15" a="1"/>
  <c r="R519" i="15" s="1"/>
  <c r="R766" i="15" a="1"/>
  <c r="R766" i="15" s="1"/>
  <c r="R804" i="15" a="1"/>
  <c r="R804" i="15" s="1"/>
  <c r="R617" i="15" a="1"/>
  <c r="R617" i="15" s="1"/>
  <c r="A29" i="31"/>
  <c r="H29" i="31"/>
  <c r="I29" i="31"/>
  <c r="D45" i="33"/>
  <c r="A45" i="33" s="1"/>
  <c r="D46" i="33"/>
  <c r="A46" i="33" s="1"/>
  <c r="G7" i="23"/>
  <c r="H7" i="23"/>
  <c r="A7" i="23"/>
  <c r="A5" i="23"/>
  <c r="D34" i="33"/>
  <c r="A34" i="33" s="1"/>
  <c r="L854" i="15" a="1"/>
  <c r="L854" i="15" s="1"/>
  <c r="D35" i="33"/>
  <c r="A35" i="33" s="1"/>
  <c r="G5" i="23"/>
  <c r="H5" i="23"/>
  <c r="L134" i="15" a="1"/>
  <c r="L134" i="15" s="1"/>
  <c r="R713" i="15" a="1"/>
  <c r="R713" i="15" s="1"/>
  <c r="R41" i="15" a="1"/>
  <c r="R41" i="15" s="1"/>
  <c r="R524" i="15" a="1"/>
  <c r="R524" i="15" s="1"/>
  <c r="R850" i="15" a="1"/>
  <c r="R850" i="15" s="1"/>
  <c r="R272" i="15" a="1"/>
  <c r="R272" i="15" s="1"/>
  <c r="R806" i="15" a="1"/>
  <c r="R806" i="15" s="1"/>
  <c r="R114" i="15" a="1"/>
  <c r="R114" i="15" s="1"/>
  <c r="R538" i="15" a="1"/>
  <c r="R538" i="15" s="1"/>
  <c r="R97" i="15" a="1"/>
  <c r="R97" i="15" s="1"/>
  <c r="R291" i="15" a="1"/>
  <c r="R291" i="15" s="1"/>
  <c r="L166" i="15" a="1"/>
  <c r="L166" i="15" s="1"/>
  <c r="R107" i="15" a="1"/>
  <c r="R107" i="15" s="1"/>
  <c r="R676" i="15" a="1"/>
  <c r="R676" i="15" s="1"/>
  <c r="L179" i="15" a="1"/>
  <c r="L179" i="15" s="1"/>
  <c r="R535" i="15" a="1"/>
  <c r="R535" i="15" s="1"/>
  <c r="R354" i="15" a="1"/>
  <c r="R354" i="15" s="1"/>
  <c r="R794" i="15" a="1"/>
  <c r="R794" i="15" s="1"/>
  <c r="R418" i="15" a="1"/>
  <c r="R418" i="15" s="1"/>
  <c r="R243" i="15" a="1"/>
  <c r="R243" i="15" s="1"/>
  <c r="R821" i="15" a="1"/>
  <c r="R821" i="15" s="1"/>
  <c r="R665" i="15" a="1"/>
  <c r="R665" i="15" s="1"/>
  <c r="R382" i="15" a="1"/>
  <c r="R382" i="15" s="1"/>
  <c r="R504" i="15" a="1"/>
  <c r="R504" i="15" s="1"/>
  <c r="R719" i="15" a="1"/>
  <c r="R719" i="15" s="1"/>
  <c r="L88" i="15" a="1"/>
  <c r="L88" i="15" s="1"/>
  <c r="R230" i="15" a="1"/>
  <c r="R230" i="15" s="1"/>
  <c r="R89" i="15" a="1"/>
  <c r="R89" i="15" s="1"/>
  <c r="R774" i="15" a="1"/>
  <c r="R774" i="15" s="1"/>
  <c r="L163" i="15" a="1"/>
  <c r="L163" i="15" s="1"/>
  <c r="R660" i="15" a="1"/>
  <c r="R660" i="15" s="1"/>
  <c r="R428" i="15" a="1"/>
  <c r="R428" i="15" s="1"/>
  <c r="R385" i="15" a="1"/>
  <c r="R385" i="15" s="1"/>
  <c r="L137" i="15" a="1"/>
  <c r="L137" i="15" s="1"/>
  <c r="R178" i="15" a="1"/>
  <c r="R178" i="15" s="1"/>
  <c r="R714" i="15" a="1"/>
  <c r="R714" i="15" s="1"/>
  <c r="L655" i="15" a="1"/>
  <c r="L655" i="15" s="1"/>
  <c r="R47" i="15" a="1"/>
  <c r="R47" i="15" s="1"/>
  <c r="R839" i="15" a="1"/>
  <c r="R839" i="15" s="1"/>
  <c r="L777" i="15" a="1"/>
  <c r="L777" i="15" s="1"/>
  <c r="L721" i="15" a="1"/>
  <c r="L721" i="15" s="1"/>
  <c r="R651" i="15" a="1"/>
  <c r="R651" i="15" s="1"/>
  <c r="R102" i="15" a="1"/>
  <c r="R102" i="15" s="1"/>
  <c r="R472" i="15" a="1"/>
  <c r="R472" i="15" s="1"/>
  <c r="L759" i="15" a="1"/>
  <c r="L759" i="15" s="1"/>
  <c r="L146" i="15" a="1"/>
  <c r="L146" i="15" s="1"/>
  <c r="L790" i="15" a="1"/>
  <c r="L790" i="15" s="1"/>
  <c r="L794" i="15" a="1"/>
  <c r="L794" i="15" s="1"/>
  <c r="L144" i="15" a="1"/>
  <c r="L144" i="15" s="1"/>
  <c r="L786" i="15" a="1"/>
  <c r="L786" i="15" s="1"/>
  <c r="R265" i="15" a="1"/>
  <c r="R265" i="15" s="1"/>
  <c r="R565" i="15" a="1"/>
  <c r="R565" i="15" s="1"/>
  <c r="L78" i="15" a="1"/>
  <c r="L78" i="15" s="1"/>
  <c r="R571" i="15" a="1"/>
  <c r="R571" i="15" s="1"/>
  <c r="R355" i="15" a="1"/>
  <c r="R355" i="15" s="1"/>
  <c r="R288" i="15" a="1"/>
  <c r="R288" i="15" s="1"/>
  <c r="R138" i="15" a="1"/>
  <c r="R138" i="15" s="1"/>
  <c r="R143" i="15" a="1"/>
  <c r="R143" i="15" s="1"/>
  <c r="R280" i="15" a="1"/>
  <c r="R280" i="15" s="1"/>
  <c r="R772" i="15" a="1"/>
  <c r="R772" i="15" s="1"/>
  <c r="R589" i="15" a="1"/>
  <c r="R589" i="15" s="1"/>
  <c r="R13" i="15" a="1"/>
  <c r="R13" i="15" s="1"/>
  <c r="R457" i="15" a="1"/>
  <c r="R457" i="15" s="1"/>
  <c r="R387" i="15" a="1"/>
  <c r="R387" i="15" s="1"/>
  <c r="L778" i="15" a="1"/>
  <c r="L778" i="15" s="1"/>
  <c r="R274" i="15" a="1"/>
  <c r="R274" i="15" s="1"/>
  <c r="R157" i="15" a="1"/>
  <c r="R157" i="15" s="1"/>
  <c r="R318" i="15" a="1"/>
  <c r="R318" i="15" s="1"/>
  <c r="R370" i="15" a="1"/>
  <c r="R370" i="15" s="1"/>
  <c r="R413" i="15" a="1"/>
  <c r="R413" i="15" s="1"/>
  <c r="R493" i="15" a="1"/>
  <c r="R493" i="15" s="1"/>
  <c r="R767" i="15" a="1"/>
  <c r="R767" i="15" s="1"/>
  <c r="R598" i="15" a="1"/>
  <c r="R598" i="15" s="1"/>
  <c r="D1373" i="33"/>
  <c r="A1373" i="33" s="1"/>
  <c r="A78" i="23"/>
  <c r="G78" i="23"/>
  <c r="H78" i="23"/>
  <c r="G47" i="23"/>
  <c r="H47" i="23"/>
  <c r="A47" i="23"/>
  <c r="D1348" i="33"/>
  <c r="A1348" i="33" s="1"/>
  <c r="A77" i="23"/>
  <c r="H77" i="23"/>
  <c r="G77" i="23"/>
  <c r="R17" i="15" a="1"/>
  <c r="R17" i="15" s="1"/>
  <c r="R513" i="15" a="1"/>
  <c r="R513" i="15" s="1"/>
  <c r="R11" i="15" a="1"/>
  <c r="R11" i="15" s="1"/>
  <c r="R66" i="15" a="1"/>
  <c r="R66" i="15" s="1"/>
  <c r="R752" i="15" a="1"/>
  <c r="R752" i="15" s="1"/>
  <c r="R276" i="15" a="1"/>
  <c r="R276" i="15" s="1"/>
  <c r="R674" i="15" a="1"/>
  <c r="R674" i="15" s="1"/>
  <c r="R169" i="15" a="1"/>
  <c r="R169" i="15" s="1"/>
  <c r="R450" i="15" a="1"/>
  <c r="R450" i="15" s="1"/>
  <c r="R86" i="15" a="1"/>
  <c r="R86" i="15" s="1"/>
  <c r="R57" i="15" a="1"/>
  <c r="R57" i="15" s="1"/>
  <c r="R306" i="15" a="1"/>
  <c r="R306" i="15" s="1"/>
  <c r="R431" i="15" a="1"/>
  <c r="R431" i="15" s="1"/>
  <c r="R506" i="15" a="1"/>
  <c r="R506" i="15" s="1"/>
  <c r="L709" i="15" a="1"/>
  <c r="L709" i="15" s="1"/>
  <c r="R720" i="15" a="1"/>
  <c r="R720" i="15" s="1"/>
  <c r="L11" i="15" a="1"/>
  <c r="L11" i="15" s="1"/>
  <c r="L707" i="15" a="1"/>
  <c r="L707" i="15" s="1"/>
  <c r="R624" i="15" a="1"/>
  <c r="R624" i="15" s="1"/>
  <c r="R487" i="15" a="1"/>
  <c r="R487" i="15" s="1"/>
  <c r="R320" i="15" a="1"/>
  <c r="R320" i="15" s="1"/>
  <c r="L740" i="15" a="1"/>
  <c r="L740" i="15" s="1"/>
  <c r="L728" i="15" a="1"/>
  <c r="L728" i="15" s="1"/>
  <c r="L98" i="15" a="1"/>
  <c r="L98" i="15" s="1"/>
  <c r="L745" i="15" a="1"/>
  <c r="L745" i="15" s="1"/>
  <c r="L753" i="15" a="1"/>
  <c r="L753" i="15" s="1"/>
  <c r="R612" i="15" a="1"/>
  <c r="R612" i="15" s="1"/>
  <c r="R158" i="15" a="1"/>
  <c r="R158" i="15" s="1"/>
  <c r="R611" i="15" a="1"/>
  <c r="R611" i="15" s="1"/>
  <c r="R680" i="15" a="1"/>
  <c r="R680" i="15" s="1"/>
  <c r="L89" i="15" a="1"/>
  <c r="L89" i="15" s="1"/>
  <c r="L44" i="15" a="1"/>
  <c r="L44" i="15" s="1"/>
  <c r="L776" i="15" a="1"/>
  <c r="L776" i="15" s="1"/>
  <c r="L82" i="15" a="1"/>
  <c r="L82" i="15" s="1"/>
  <c r="L727" i="15" a="1"/>
  <c r="L727" i="15" s="1"/>
  <c r="R410" i="15" a="1"/>
  <c r="R410" i="15" s="1"/>
  <c r="R550" i="15" a="1"/>
  <c r="R550" i="15" s="1"/>
  <c r="R411" i="15" a="1"/>
  <c r="R411" i="15" s="1"/>
  <c r="R462" i="15" a="1"/>
  <c r="R462" i="15" s="1"/>
  <c r="R427" i="15" a="1"/>
  <c r="R427" i="15" s="1"/>
  <c r="R707" i="15" a="1"/>
  <c r="R707" i="15" s="1"/>
  <c r="R556" i="15" a="1"/>
  <c r="R556" i="15" s="1"/>
  <c r="R725" i="15" a="1"/>
  <c r="R725" i="15" s="1"/>
  <c r="R430" i="15" a="1"/>
  <c r="R430" i="15" s="1"/>
  <c r="R508" i="15" a="1"/>
  <c r="R508" i="15" s="1"/>
  <c r="R381" i="15" a="1"/>
  <c r="R381" i="15" s="1"/>
  <c r="R94" i="15" a="1"/>
  <c r="R94" i="15" s="1"/>
  <c r="R759" i="15" a="1"/>
  <c r="R759" i="15" s="1"/>
  <c r="R270" i="15" a="1"/>
  <c r="R270" i="15" s="1"/>
  <c r="L71" i="15" a="1"/>
  <c r="L71" i="15" s="1"/>
  <c r="R570" i="15" a="1"/>
  <c r="R570" i="15" s="1"/>
  <c r="R771" i="15" a="1"/>
  <c r="R771" i="15" s="1"/>
  <c r="R293" i="15" a="1"/>
  <c r="R293" i="15" s="1"/>
  <c r="R811" i="15" a="1"/>
  <c r="R811" i="15" s="1"/>
  <c r="R515" i="15" a="1"/>
  <c r="R515" i="15" s="1"/>
  <c r="R537" i="15" a="1"/>
  <c r="R537" i="15" s="1"/>
  <c r="R96" i="15" a="1"/>
  <c r="R96" i="15" s="1"/>
  <c r="R303" i="15" a="1"/>
  <c r="R303" i="15" s="1"/>
  <c r="R151" i="15" a="1"/>
  <c r="R151" i="15" s="1"/>
  <c r="D1318" i="33"/>
  <c r="A1318" i="33" s="1"/>
  <c r="G67" i="23"/>
  <c r="H67" i="23"/>
  <c r="A67" i="23"/>
  <c r="D1532" i="33"/>
  <c r="A1532" i="33" s="1"/>
  <c r="G119" i="23"/>
  <c r="H119" i="23"/>
  <c r="A119" i="23"/>
  <c r="D1278" i="33"/>
  <c r="A1278" i="33" s="1"/>
  <c r="D1277" i="33"/>
  <c r="A1277" i="33" s="1"/>
  <c r="A56" i="23"/>
  <c r="G56" i="23"/>
  <c r="H56" i="23"/>
  <c r="R40" i="15" a="1"/>
  <c r="R40" i="15" s="1"/>
  <c r="R56" i="15" a="1"/>
  <c r="R56" i="15" s="1"/>
  <c r="R549" i="15" a="1"/>
  <c r="R549" i="15" s="1"/>
  <c r="L14" i="15" a="1"/>
  <c r="L14" i="15" s="1"/>
  <c r="L661" i="15" a="1"/>
  <c r="L661" i="15" s="1"/>
  <c r="L791" i="15" a="1"/>
  <c r="L791" i="15" s="1"/>
  <c r="L787" i="15" a="1"/>
  <c r="L787" i="15" s="1"/>
  <c r="L153" i="15" a="1"/>
  <c r="L153" i="15" s="1"/>
  <c r="L720" i="15" a="1"/>
  <c r="L720" i="15" s="1"/>
  <c r="R421" i="15" a="1"/>
  <c r="R421" i="15" s="1"/>
  <c r="L771" i="15" a="1"/>
  <c r="L771" i="15" s="1"/>
  <c r="R461" i="15" a="1"/>
  <c r="R461" i="15" s="1"/>
  <c r="R840" i="15" a="1"/>
  <c r="R840" i="15" s="1"/>
  <c r="R366" i="15" a="1"/>
  <c r="R366" i="15" s="1"/>
  <c r="R731" i="15" a="1"/>
  <c r="R731" i="15" s="1"/>
  <c r="R496" i="15" a="1"/>
  <c r="R496" i="15" s="1"/>
  <c r="R317" i="15" a="1"/>
  <c r="R317" i="15" s="1"/>
  <c r="R342" i="15" a="1"/>
  <c r="R342" i="15" s="1"/>
  <c r="R55" i="15" a="1"/>
  <c r="R55" i="15" s="1"/>
  <c r="R400" i="15" a="1"/>
  <c r="R400" i="15" s="1"/>
  <c r="R278" i="15" a="1"/>
  <c r="R278" i="15" s="1"/>
  <c r="R48" i="15" a="1"/>
  <c r="R48" i="15" s="1"/>
  <c r="R485" i="15" a="1"/>
  <c r="R485" i="15" s="1"/>
  <c r="R15" i="15" a="1"/>
  <c r="R15" i="15" s="1"/>
  <c r="R439" i="15" a="1"/>
  <c r="R439" i="15" s="1"/>
  <c r="R262" i="15" a="1"/>
  <c r="R262" i="15" s="1"/>
  <c r="R859" i="15" a="1"/>
  <c r="R859" i="15" s="1"/>
  <c r="R269" i="15" a="1"/>
  <c r="R269" i="15" s="1"/>
  <c r="R7" i="15" a="1"/>
  <c r="R7" i="15" s="1"/>
  <c r="R621" i="15" a="1"/>
  <c r="R621" i="15" s="1"/>
  <c r="R596" i="15" a="1"/>
  <c r="R596" i="15" s="1"/>
  <c r="I26" i="31"/>
  <c r="A26" i="31"/>
  <c r="H26" i="31"/>
  <c r="R341" i="15" a="1"/>
  <c r="R341" i="15" s="1"/>
  <c r="R505" i="15" a="1"/>
  <c r="R505" i="15" s="1"/>
  <c r="R394" i="15" a="1"/>
  <c r="R394" i="15" s="1"/>
  <c r="R677" i="15" a="1"/>
  <c r="R677" i="15" s="1"/>
  <c r="R250" i="15" a="1"/>
  <c r="R250" i="15" s="1"/>
  <c r="R140" i="15" a="1"/>
  <c r="R140" i="15" s="1"/>
  <c r="R376" i="15" a="1"/>
  <c r="R376" i="15" s="1"/>
  <c r="H6" i="31"/>
  <c r="I6" i="31"/>
  <c r="A6" i="31"/>
  <c r="D57" i="33"/>
  <c r="A57" i="33" s="1"/>
  <c r="H10" i="23"/>
  <c r="G10" i="23"/>
  <c r="D58" i="33"/>
  <c r="A58" i="33" s="1"/>
  <c r="A10" i="23"/>
  <c r="A8" i="23"/>
  <c r="G8" i="23"/>
  <c r="H8" i="23"/>
  <c r="H10" i="31"/>
  <c r="I10" i="31"/>
  <c r="A10" i="31"/>
  <c r="R451" i="15" a="1"/>
  <c r="R451" i="15" s="1"/>
  <c r="R740" i="15" a="1"/>
  <c r="R740" i="15" s="1"/>
  <c r="R479" i="15" a="1"/>
  <c r="R479" i="15" s="1"/>
  <c r="R324" i="15" a="1"/>
  <c r="R324" i="15" s="1"/>
  <c r="R526" i="15" a="1"/>
  <c r="R526" i="15" s="1"/>
  <c r="L94" i="15" a="1"/>
  <c r="L94" i="15" s="1"/>
  <c r="R604" i="15" a="1"/>
  <c r="R604" i="15" s="1"/>
  <c r="R653" i="15" a="1"/>
  <c r="R653" i="15" s="1"/>
  <c r="L726" i="15" a="1"/>
  <c r="L726" i="15" s="1"/>
  <c r="L74" i="15" a="1"/>
  <c r="L74" i="15" s="1"/>
  <c r="R362" i="15" a="1"/>
  <c r="R362" i="15" s="1"/>
  <c r="R252" i="15" a="1"/>
  <c r="R252" i="15" s="1"/>
  <c r="R520" i="15" a="1"/>
  <c r="R520" i="15" s="1"/>
  <c r="R171" i="15" a="1"/>
  <c r="R171" i="15" s="1"/>
  <c r="R741" i="15" a="1"/>
  <c r="R741" i="15" s="1"/>
  <c r="L13" i="15" a="1"/>
  <c r="L13" i="15" s="1"/>
  <c r="L651" i="15" a="1"/>
  <c r="L651" i="15" s="1"/>
  <c r="R46" i="15" a="1"/>
  <c r="R46" i="15" s="1"/>
  <c r="R517" i="15" a="1"/>
  <c r="R517" i="15" s="1"/>
  <c r="L739" i="15" a="1"/>
  <c r="L739" i="15" s="1"/>
  <c r="L37" i="15" a="1"/>
  <c r="L37" i="15" s="1"/>
  <c r="L717" i="15" a="1"/>
  <c r="L717" i="15" s="1"/>
  <c r="L650" i="15" a="1"/>
  <c r="L650" i="15" s="1"/>
  <c r="R495" i="15" a="1"/>
  <c r="R495" i="15" s="1"/>
  <c r="R37" i="15" a="1"/>
  <c r="R37" i="15" s="1"/>
  <c r="R577" i="15" a="1"/>
  <c r="R577" i="15" s="1"/>
  <c r="L680" i="15" a="1"/>
  <c r="L680" i="15" s="1"/>
  <c r="L79" i="15" a="1"/>
  <c r="L79" i="15" s="1"/>
  <c r="L164" i="15" a="1"/>
  <c r="L164" i="15" s="1"/>
  <c r="L682" i="15" a="1"/>
  <c r="L682" i="15" s="1"/>
  <c r="L802" i="15" a="1"/>
  <c r="L802" i="15" s="1"/>
  <c r="R348" i="15" a="1"/>
  <c r="R348" i="15" s="1"/>
  <c r="L823" i="15" a="1"/>
  <c r="L823" i="15" s="1"/>
  <c r="R440" i="15" a="1"/>
  <c r="R440" i="15" s="1"/>
  <c r="R386" i="15" a="1"/>
  <c r="R386" i="15" s="1"/>
  <c r="R463" i="15" a="1"/>
  <c r="R463" i="15" s="1"/>
  <c r="R580" i="15" a="1"/>
  <c r="R580" i="15" s="1"/>
  <c r="R540" i="15" a="1"/>
  <c r="R540" i="15" s="1"/>
  <c r="R579" i="15" a="1"/>
  <c r="R579" i="15" s="1"/>
  <c r="R358" i="15" a="1"/>
  <c r="R358" i="15" s="1"/>
  <c r="R534" i="15" a="1"/>
  <c r="R534" i="15" s="1"/>
  <c r="R256" i="15" a="1"/>
  <c r="R256" i="15" s="1"/>
  <c r="R356" i="15" a="1"/>
  <c r="R356" i="15" s="1"/>
  <c r="R819" i="15" a="1"/>
  <c r="R819" i="15" s="1"/>
  <c r="R399" i="15" a="1"/>
  <c r="R399" i="15" s="1"/>
  <c r="R610" i="15" a="1"/>
  <c r="R610" i="15" s="1"/>
  <c r="R68" i="15" a="1"/>
  <c r="R68" i="15" s="1"/>
  <c r="R605" i="15" a="1"/>
  <c r="R605" i="15" s="1"/>
  <c r="R360" i="15" a="1"/>
  <c r="R360" i="15" s="1"/>
  <c r="R492" i="15" a="1"/>
  <c r="R492" i="15" s="1"/>
  <c r="R351" i="15" a="1"/>
  <c r="R351" i="15" s="1"/>
  <c r="R425" i="15" a="1"/>
  <c r="R425" i="15" s="1"/>
  <c r="R468" i="15" a="1"/>
  <c r="R468" i="15" s="1"/>
  <c r="R460" i="15" a="1"/>
  <c r="R460" i="15" s="1"/>
  <c r="G90" i="23"/>
  <c r="H90" i="23"/>
  <c r="A90" i="23"/>
  <c r="I2" i="31"/>
  <c r="A2" i="31"/>
  <c r="R648" i="15" a="1"/>
  <c r="R648" i="15" s="1"/>
  <c r="H2" i="31"/>
  <c r="R292" i="15" a="1"/>
  <c r="R292" i="15" s="1"/>
  <c r="R523" i="15" a="1"/>
  <c r="R523" i="15" s="1"/>
  <c r="R800" i="15" a="1"/>
  <c r="R800" i="15" s="1"/>
  <c r="R542" i="15" a="1"/>
  <c r="R542" i="15" s="1"/>
  <c r="R601" i="15" a="1"/>
  <c r="R601" i="15" s="1"/>
  <c r="R3" i="15" a="1"/>
  <c r="R3" i="15" s="1"/>
  <c r="R511" i="15" a="1"/>
  <c r="R511" i="15" s="1"/>
  <c r="R788" i="15" a="1"/>
  <c r="R788" i="15" s="1"/>
  <c r="R453" i="15" a="1"/>
  <c r="R453" i="15" s="1"/>
  <c r="R809" i="15" a="1"/>
  <c r="R809" i="15" s="1"/>
  <c r="R266" i="15" a="1"/>
  <c r="R266" i="15" s="1"/>
  <c r="R61" i="15" a="1"/>
  <c r="R61" i="15" s="1"/>
  <c r="R368" i="15" a="1"/>
  <c r="R368" i="15" s="1"/>
  <c r="R58" i="15" a="1"/>
  <c r="R58" i="15" s="1"/>
  <c r="R135" i="15" a="1"/>
  <c r="R135" i="15" s="1"/>
  <c r="R245" i="15" a="1"/>
  <c r="R245" i="15" s="1"/>
  <c r="R525" i="15" a="1"/>
  <c r="R525" i="15" s="1"/>
  <c r="R838" i="15" a="1"/>
  <c r="R838" i="15" s="1"/>
  <c r="R584" i="15" a="1"/>
  <c r="R584" i="15" s="1"/>
  <c r="R417" i="15" a="1"/>
  <c r="R417" i="15" s="1"/>
  <c r="R295" i="15" a="1"/>
  <c r="R295" i="15" s="1"/>
  <c r="R586" i="15" a="1"/>
  <c r="R586" i="15" s="1"/>
  <c r="R590" i="15" a="1"/>
  <c r="R590" i="15" s="1"/>
  <c r="R477" i="15" a="1"/>
  <c r="R477" i="15" s="1"/>
  <c r="R753" i="15" a="1"/>
  <c r="R753" i="15" s="1"/>
  <c r="R159" i="15" a="1"/>
  <c r="R159" i="15" s="1"/>
  <c r="R728" i="15" a="1"/>
  <c r="R728" i="15" s="1"/>
  <c r="R10" i="15" a="1"/>
  <c r="R10" i="15" s="1"/>
  <c r="R172" i="15" a="1"/>
  <c r="R172" i="15" s="1"/>
  <c r="R373" i="15" a="1"/>
  <c r="R373" i="15" s="1"/>
  <c r="R337" i="15" a="1"/>
  <c r="R337" i="15" s="1"/>
  <c r="R536" i="15" a="1"/>
  <c r="R536" i="15" s="1"/>
  <c r="R244" i="15" a="1"/>
  <c r="R244" i="15" s="1"/>
  <c r="R615" i="15" a="1"/>
  <c r="R615" i="15" s="1"/>
  <c r="R289" i="15" a="1"/>
  <c r="R289" i="15" s="1"/>
  <c r="R326" i="15" a="1"/>
  <c r="R326" i="15" s="1"/>
  <c r="R105" i="15" a="1"/>
  <c r="R105" i="15" s="1"/>
  <c r="R110" i="15" a="1"/>
  <c r="R110" i="15" s="1"/>
  <c r="R533" i="15" a="1"/>
  <c r="R533" i="15" s="1"/>
  <c r="R392" i="15" a="1"/>
  <c r="R392" i="15" s="1"/>
  <c r="R569" i="15" a="1"/>
  <c r="R569" i="15" s="1"/>
  <c r="R490" i="15" a="1"/>
  <c r="R490" i="15" s="1"/>
  <c r="R349" i="15" a="1"/>
  <c r="R349" i="15" s="1"/>
  <c r="D39" i="33"/>
  <c r="A39" i="33" s="1"/>
  <c r="A6" i="23"/>
  <c r="H6" i="23"/>
  <c r="G6" i="23"/>
  <c r="I5" i="31"/>
  <c r="A5" i="31"/>
  <c r="H5" i="31"/>
  <c r="A98" i="23"/>
  <c r="G98" i="23"/>
  <c r="H98" i="23"/>
  <c r="H3" i="31"/>
  <c r="I3" i="31"/>
  <c r="A3" i="31"/>
  <c r="G12" i="23"/>
  <c r="H12" i="23"/>
  <c r="D73" i="33"/>
  <c r="A73" i="33" s="1"/>
  <c r="A12" i="23"/>
  <c r="D72" i="33"/>
  <c r="A72" i="33" s="1"/>
  <c r="A9" i="23"/>
  <c r="G9" i="23"/>
  <c r="H9" i="23"/>
  <c r="A44" i="23"/>
  <c r="G44" i="23"/>
  <c r="H44" i="23"/>
  <c r="R622" i="15" a="1"/>
  <c r="R622" i="15" s="1"/>
  <c r="R71" i="15" a="1"/>
  <c r="R71" i="15" s="1"/>
  <c r="R414" i="15" a="1"/>
  <c r="R414" i="15" s="1"/>
  <c r="R297" i="15" a="1"/>
  <c r="R297" i="15" s="1"/>
  <c r="R649" i="15" a="1"/>
  <c r="R649" i="15" s="1"/>
  <c r="R791" i="15" a="1"/>
  <c r="R791" i="15" s="1"/>
  <c r="L673" i="15" a="1"/>
  <c r="L673" i="15" s="1"/>
  <c r="R551" i="15" a="1"/>
  <c r="R551" i="15" s="1"/>
  <c r="R820" i="15" a="1"/>
  <c r="R820" i="15" s="1"/>
  <c r="L54" i="15" a="1"/>
  <c r="L54" i="15" s="1"/>
  <c r="L646" i="15" a="1"/>
  <c r="L646" i="15" s="1"/>
  <c r="L139" i="15" a="1"/>
  <c r="L139" i="15" s="1"/>
  <c r="L770" i="15" a="1"/>
  <c r="L770" i="15" s="1"/>
  <c r="R8" i="15" a="1"/>
  <c r="R8" i="15" s="1"/>
  <c r="R816" i="15" a="1"/>
  <c r="R816" i="15" s="1"/>
  <c r="R383" i="15" a="1"/>
  <c r="R383" i="15" s="1"/>
  <c r="L840" i="15" a="1"/>
  <c r="L840" i="15" s="1"/>
  <c r="L772" i="15" a="1"/>
  <c r="L772" i="15" s="1"/>
  <c r="L659" i="15" a="1"/>
  <c r="L659" i="15" s="1"/>
  <c r="L136" i="15" a="1"/>
  <c r="L136" i="15" s="1"/>
  <c r="L742" i="15" a="1"/>
  <c r="L742" i="15" s="1"/>
  <c r="L767" i="15" a="1"/>
  <c r="L767" i="15" s="1"/>
  <c r="R456" i="15" a="1"/>
  <c r="R456" i="15" s="1"/>
  <c r="L172" i="15" a="1"/>
  <c r="L172" i="15" s="1"/>
  <c r="R575" i="15" a="1"/>
  <c r="R575" i="15" s="1"/>
  <c r="L667" i="15" a="1"/>
  <c r="L667" i="15" s="1"/>
  <c r="R532" i="15" a="1"/>
  <c r="R532" i="15" s="1"/>
  <c r="R144" i="15" a="1"/>
  <c r="R144" i="15" s="1"/>
  <c r="R747" i="15" a="1"/>
  <c r="R747" i="15" s="1"/>
  <c r="R599" i="15" a="1"/>
  <c r="R599" i="15" s="1"/>
  <c r="R253" i="15" a="1"/>
  <c r="R253" i="15" s="1"/>
  <c r="R304" i="15" a="1"/>
  <c r="R304" i="15" s="1"/>
  <c r="R812" i="15" a="1"/>
  <c r="R812" i="15" s="1"/>
  <c r="R353" i="15" a="1"/>
  <c r="R353" i="15" s="1"/>
  <c r="R562" i="15" a="1"/>
  <c r="R562" i="15" s="1"/>
  <c r="R388" i="15" a="1"/>
  <c r="R388" i="15" s="1"/>
  <c r="R749" i="15" a="1"/>
  <c r="R749" i="15" s="1"/>
  <c r="R855" i="15" a="1"/>
  <c r="R855" i="15" s="1"/>
  <c r="R91" i="15" a="1"/>
  <c r="R91" i="15" s="1"/>
  <c r="L9" i="15" a="1"/>
  <c r="L9" i="15" s="1"/>
  <c r="R287" i="15" a="1"/>
  <c r="R287" i="15" s="1"/>
  <c r="R350" i="15" a="1"/>
  <c r="R350" i="15" s="1"/>
  <c r="R803" i="15" a="1"/>
  <c r="R803" i="15" s="1"/>
  <c r="R409" i="15" a="1"/>
  <c r="R409" i="15" s="1"/>
  <c r="R327" i="15" a="1"/>
  <c r="R327" i="15" s="1"/>
  <c r="R597" i="15" a="1"/>
  <c r="R597" i="15" s="1"/>
  <c r="R88" i="15" a="1"/>
  <c r="R88" i="15" s="1"/>
  <c r="R805" i="15" a="1"/>
  <c r="R805" i="15" s="1"/>
  <c r="R242" i="15" a="1"/>
  <c r="R242" i="15" s="1"/>
  <c r="R588" i="15" a="1"/>
  <c r="R588" i="15" s="1"/>
  <c r="R718" i="15" a="1"/>
  <c r="R718" i="15" s="1"/>
  <c r="D81" i="33"/>
  <c r="A81" i="33" s="1"/>
  <c r="A13" i="23"/>
  <c r="D80" i="33"/>
  <c r="A80" i="33" s="1"/>
  <c r="G13" i="23"/>
  <c r="H13" i="23"/>
  <c r="A8" i="31"/>
  <c r="H8" i="31"/>
  <c r="I8" i="31"/>
  <c r="H16" i="23"/>
  <c r="D101" i="33"/>
  <c r="A101" i="33" s="1"/>
  <c r="A16" i="23"/>
  <c r="G16" i="23"/>
  <c r="D102" i="33"/>
  <c r="A102" i="33" s="1"/>
  <c r="A4" i="31"/>
  <c r="I4" i="31"/>
  <c r="H4" i="31"/>
  <c r="R578" i="15" a="1"/>
  <c r="R578" i="15" s="1"/>
  <c r="R480" i="15" a="1"/>
  <c r="R480" i="15" s="1"/>
  <c r="R330" i="15" a="1"/>
  <c r="R330" i="15" s="1"/>
  <c r="R585" i="15" a="1"/>
  <c r="R585" i="15" s="1"/>
  <c r="R795" i="15" a="1"/>
  <c r="R795" i="15" s="1"/>
  <c r="R448" i="15" a="1"/>
  <c r="R448" i="15" s="1"/>
  <c r="R709" i="15" a="1"/>
  <c r="R709" i="15" s="1"/>
  <c r="A14" i="23"/>
  <c r="H14" i="23"/>
  <c r="G14" i="23"/>
  <c r="D88" i="33"/>
  <c r="A88" i="33" s="1"/>
  <c r="D89" i="33"/>
  <c r="A89" i="33" s="1"/>
  <c r="R566" i="15" a="1"/>
  <c r="R566" i="15" s="1"/>
  <c r="R545" i="15" a="1"/>
  <c r="R545" i="15" s="1"/>
  <c r="R764" i="15" a="1"/>
  <c r="R764" i="15" s="1"/>
  <c r="R333" i="15" a="1"/>
  <c r="R333" i="15" s="1"/>
  <c r="R403" i="15" a="1"/>
  <c r="R403" i="15" s="1"/>
  <c r="R518" i="15" a="1"/>
  <c r="R518" i="15" s="1"/>
  <c r="L803" i="15" a="1"/>
  <c r="L803" i="15" s="1"/>
  <c r="L805" i="15" a="1"/>
  <c r="L805" i="15" s="1"/>
  <c r="R165" i="15" a="1"/>
  <c r="R165" i="15" s="1"/>
  <c r="R860" i="15" a="1"/>
  <c r="R860" i="15" s="1"/>
  <c r="L807" i="15" a="1"/>
  <c r="L807" i="15" s="1"/>
  <c r="R426" i="15" a="1"/>
  <c r="R426" i="15" s="1"/>
  <c r="R498" i="15" a="1"/>
  <c r="R498" i="15" s="1"/>
  <c r="R483" i="15" a="1"/>
  <c r="R483" i="15" s="1"/>
  <c r="R372" i="15" a="1"/>
  <c r="R372" i="15" s="1"/>
  <c r="L725" i="15" a="1"/>
  <c r="L725" i="15" s="1"/>
  <c r="L741" i="15" a="1"/>
  <c r="L741" i="15" s="1"/>
  <c r="R583" i="15" a="1"/>
  <c r="R583" i="15" s="1"/>
  <c r="R53" i="15" a="1"/>
  <c r="R53" i="15" s="1"/>
  <c r="R103" i="15" a="1"/>
  <c r="R103" i="15" s="1"/>
  <c r="R168" i="15" a="1"/>
  <c r="R168" i="15" s="1"/>
  <c r="R782" i="15" a="1"/>
  <c r="R782" i="15" s="1"/>
  <c r="R732" i="15" a="1"/>
  <c r="R732" i="15" s="1"/>
  <c r="R619" i="15" a="1"/>
  <c r="R619" i="15" s="1"/>
  <c r="R743" i="15" a="1"/>
  <c r="R743" i="15" s="1"/>
  <c r="L158" i="15" a="1"/>
  <c r="L158" i="15" s="1"/>
  <c r="L53" i="15" a="1"/>
  <c r="L53" i="15" s="1"/>
  <c r="R846" i="15" a="1"/>
  <c r="R846" i="15" s="1"/>
  <c r="R514" i="15" a="1"/>
  <c r="R514" i="15" s="1"/>
  <c r="L109" i="15" a="1"/>
  <c r="L109" i="15" s="1"/>
  <c r="L730" i="15" a="1"/>
  <c r="L730" i="15" s="1"/>
  <c r="L795" i="15" a="1"/>
  <c r="L795" i="15" s="1"/>
  <c r="L801" i="15" a="1"/>
  <c r="L801" i="15" s="1"/>
  <c r="R502" i="15" a="1"/>
  <c r="R502" i="15" s="1"/>
  <c r="R419" i="15" a="1"/>
  <c r="R419" i="15" s="1"/>
  <c r="R136" i="15" a="1"/>
  <c r="R136" i="15" s="1"/>
  <c r="L775" i="15" a="1"/>
  <c r="L775" i="15" s="1"/>
  <c r="L48" i="15" a="1"/>
  <c r="L48" i="15" s="1"/>
  <c r="L806" i="15" a="1"/>
  <c r="L806" i="15" s="1"/>
  <c r="L46" i="15" a="1"/>
  <c r="L46" i="15" s="1"/>
  <c r="R613" i="15" a="1"/>
  <c r="R613" i="15" s="1"/>
  <c r="R700" i="15" a="1"/>
  <c r="R700" i="15" s="1"/>
  <c r="R231" i="15" a="1"/>
  <c r="R231" i="15" s="1"/>
  <c r="R407" i="15" a="1"/>
  <c r="R407" i="15" s="1"/>
  <c r="R377" i="15" a="1"/>
  <c r="R377" i="15" s="1"/>
  <c r="R497" i="15" a="1"/>
  <c r="R497" i="15" s="1"/>
  <c r="R267" i="15" a="1"/>
  <c r="R267" i="15" s="1"/>
  <c r="R625" i="15" a="1"/>
  <c r="R625" i="15" s="1"/>
  <c r="R574" i="15" a="1"/>
  <c r="R574" i="15" s="1"/>
  <c r="R724" i="15" a="1"/>
  <c r="R724" i="15" s="1"/>
  <c r="R829" i="15" a="1"/>
  <c r="R829" i="15" s="1"/>
  <c r="R260" i="15" a="1"/>
  <c r="R260" i="15" s="1"/>
  <c r="R249" i="15" a="1"/>
  <c r="R249" i="15" s="1"/>
  <c r="R437" i="15" a="1"/>
  <c r="R437" i="15" s="1"/>
  <c r="R329" i="15" a="1"/>
  <c r="R329" i="15" s="1"/>
  <c r="R106" i="15" a="1"/>
  <c r="R106" i="15" s="1"/>
  <c r="R80" i="15" a="1"/>
  <c r="R80" i="15" s="1"/>
  <c r="R328" i="15" a="1"/>
  <c r="R328" i="15" s="1"/>
  <c r="R429" i="15" a="1"/>
  <c r="R429" i="15" s="1"/>
  <c r="R836" i="15" a="1"/>
  <c r="R836" i="15" s="1"/>
  <c r="R109" i="15" a="1"/>
  <c r="R109" i="15" s="1"/>
  <c r="A9" i="31"/>
  <c r="H9" i="31"/>
  <c r="I9" i="31"/>
  <c r="I28" i="31"/>
  <c r="A28" i="31"/>
  <c r="H28" i="31"/>
  <c r="A72" i="23"/>
  <c r="G72" i="23"/>
  <c r="H72" i="23"/>
  <c r="X439" i="19" a="1"/>
  <c r="X439" i="19" s="1"/>
  <c r="X741" i="19" a="1"/>
  <c r="X741" i="19" s="1"/>
  <c r="X672" i="19" a="1"/>
  <c r="X672" i="19" s="1"/>
  <c r="X393" i="19" a="1"/>
  <c r="X393" i="19" s="1"/>
  <c r="X637" i="19" a="1"/>
  <c r="X637" i="19" s="1"/>
  <c r="X355" i="19" a="1"/>
  <c r="X355" i="19" s="1"/>
  <c r="X501" i="19" a="1"/>
  <c r="X501" i="19" s="1"/>
  <c r="X518" i="19" a="1"/>
  <c r="X518" i="19" s="1"/>
  <c r="X449" i="19" a="1"/>
  <c r="X449" i="19" s="1"/>
  <c r="X441" i="19" a="1"/>
  <c r="X441" i="19" s="1"/>
  <c r="X197" i="19" a="1"/>
  <c r="X197" i="19" s="1"/>
  <c r="X632" i="19" a="1"/>
  <c r="X632" i="19" s="1"/>
  <c r="X312" i="19" a="1"/>
  <c r="X312" i="19" s="1"/>
  <c r="X812" i="19" a="1"/>
  <c r="X812" i="19" s="1"/>
  <c r="X296" i="19" a="1"/>
  <c r="X296" i="19" s="1"/>
  <c r="X446" i="19" a="1"/>
  <c r="X446" i="19" s="1"/>
  <c r="X135" i="19" a="1"/>
  <c r="X135" i="19" s="1"/>
  <c r="X405" i="19" a="1"/>
  <c r="X405" i="19" s="1"/>
  <c r="X419" i="19" a="1"/>
  <c r="X419" i="19" s="1"/>
  <c r="X369" i="19" a="1"/>
  <c r="X369" i="19" s="1"/>
  <c r="X352" i="19" a="1"/>
  <c r="X352" i="19" s="1"/>
  <c r="X476" i="19" a="1"/>
  <c r="X476" i="19" s="1"/>
  <c r="X281" i="19" a="1"/>
  <c r="X281" i="19" s="1"/>
  <c r="X718" i="19" a="1"/>
  <c r="X718" i="19" s="1"/>
  <c r="X19" i="19" a="1"/>
  <c r="X19" i="19" s="1"/>
  <c r="X647" i="19" a="1"/>
  <c r="X647" i="19" s="1"/>
  <c r="X646" i="19" a="1"/>
  <c r="X646" i="19" s="1"/>
  <c r="X503" i="19" a="1"/>
  <c r="X503" i="19" s="1"/>
  <c r="X374" i="19" a="1"/>
  <c r="X374" i="19" s="1"/>
  <c r="X531" i="19" a="1"/>
  <c r="X531" i="19" s="1"/>
  <c r="X704" i="19" a="1"/>
  <c r="X704" i="19" s="1"/>
  <c r="X729" i="19" a="1"/>
  <c r="X729" i="19" s="1"/>
  <c r="X289" i="19" a="1"/>
  <c r="X289" i="19" s="1"/>
  <c r="X461" i="19" a="1"/>
  <c r="X461" i="19" s="1"/>
  <c r="X893" i="19" a="1"/>
  <c r="X893" i="19" s="1"/>
  <c r="X458" i="19" a="1"/>
  <c r="X458" i="19" s="1"/>
  <c r="X258" i="19" a="1"/>
  <c r="X258" i="19" s="1"/>
  <c r="X306" i="19" a="1"/>
  <c r="X306" i="19" s="1"/>
  <c r="X298" i="19" a="1"/>
  <c r="X298" i="19" s="1"/>
  <c r="X649" i="19" a="1"/>
  <c r="X649" i="19" s="1"/>
  <c r="X613" i="19" a="1"/>
  <c r="X613" i="19" s="1"/>
  <c r="X546" i="19" a="1"/>
  <c r="X546" i="19" s="1"/>
  <c r="X726" i="19" a="1"/>
  <c r="X726" i="19" s="1"/>
  <c r="X189" i="19" a="1"/>
  <c r="X189" i="19" s="1"/>
  <c r="X31" i="19" a="1"/>
  <c r="X31" i="19" s="1"/>
  <c r="X411" i="19" a="1"/>
  <c r="X411" i="19" s="1"/>
  <c r="X111" i="19" a="1"/>
  <c r="X111" i="19" s="1"/>
  <c r="X383" i="19" a="1"/>
  <c r="X383" i="19" s="1"/>
  <c r="X724" i="19" a="1"/>
  <c r="X724" i="19" s="1"/>
  <c r="X498" i="19" a="1"/>
  <c r="X498" i="19" s="1"/>
  <c r="X489" i="19" a="1"/>
  <c r="X489" i="19" s="1"/>
  <c r="X744" i="19" a="1"/>
  <c r="X744" i="19" s="1"/>
  <c r="X909" i="19" a="1"/>
  <c r="X909" i="19" s="1"/>
  <c r="X384" i="19" a="1"/>
  <c r="X384" i="19" s="1"/>
  <c r="X297" i="19" a="1"/>
  <c r="X297" i="19" s="1"/>
  <c r="X486" i="19" a="1"/>
  <c r="X486" i="19" s="1"/>
  <c r="X266" i="19" a="1"/>
  <c r="X266" i="19" s="1"/>
  <c r="X870" i="19" a="1"/>
  <c r="X870" i="19" s="1"/>
  <c r="X866" i="19" a="1"/>
  <c r="X866" i="19" s="1"/>
  <c r="X516" i="19" a="1"/>
  <c r="X516" i="19" s="1"/>
  <c r="X492" i="19" a="1"/>
  <c r="X492" i="19" s="1"/>
  <c r="X121" i="19" a="1"/>
  <c r="X121" i="19" s="1"/>
  <c r="X623" i="19" a="1"/>
  <c r="X623" i="19" s="1"/>
  <c r="X487" i="19" a="1"/>
  <c r="X487" i="19" s="1"/>
  <c r="X280" i="19" a="1"/>
  <c r="X280" i="19" s="1"/>
  <c r="X238" i="19" a="1"/>
  <c r="X238" i="19" s="1"/>
  <c r="X173" i="19" a="1"/>
  <c r="X173" i="19" s="1"/>
  <c r="X580" i="19" a="1"/>
  <c r="X580" i="19" s="1"/>
  <c r="X507" i="19" a="1"/>
  <c r="X507" i="19" s="1"/>
  <c r="X426" i="19" a="1"/>
  <c r="X426" i="19" s="1"/>
  <c r="X450" i="19" a="1"/>
  <c r="X450" i="19" s="1"/>
  <c r="X853" i="19" a="1"/>
  <c r="X853" i="19" s="1"/>
  <c r="X418" i="19" a="1"/>
  <c r="X418" i="19" s="1"/>
  <c r="X506" i="19" a="1"/>
  <c r="X506" i="19" s="1"/>
  <c r="X564" i="19" a="1"/>
  <c r="X564" i="19" s="1"/>
  <c r="X525" i="19" a="1"/>
  <c r="X525" i="19" s="1"/>
  <c r="X407" i="19" a="1"/>
  <c r="X407" i="19" s="1"/>
  <c r="X98" i="19" a="1"/>
  <c r="X98" i="19" s="1"/>
  <c r="X186" i="19" a="1"/>
  <c r="X186" i="19" s="1"/>
  <c r="X899" i="19" a="1"/>
  <c r="X899" i="19" s="1"/>
  <c r="X813" i="19" a="1"/>
  <c r="X813" i="19" s="1"/>
  <c r="X236" i="19" a="1"/>
  <c r="X236" i="19" s="1"/>
  <c r="X409" i="19" a="1"/>
  <c r="X409" i="19" s="1"/>
  <c r="X638" i="19" a="1"/>
  <c r="X638" i="19" s="1"/>
  <c r="X365" i="19" a="1"/>
  <c r="X365" i="19" s="1"/>
  <c r="X231" i="19" a="1"/>
  <c r="X231" i="19" s="1"/>
  <c r="X118" i="19" a="1"/>
  <c r="X118" i="19" s="1"/>
  <c r="X660" i="19" a="1"/>
  <c r="X660" i="19" s="1"/>
  <c r="X331" i="19" a="1"/>
  <c r="X331" i="19" s="1"/>
  <c r="X679" i="19" a="1"/>
  <c r="X679" i="19" s="1"/>
  <c r="X491" i="19" a="1"/>
  <c r="X491" i="19" s="1"/>
  <c r="X786" i="19" a="1"/>
  <c r="X786" i="19" s="1"/>
  <c r="X48" i="19" a="1"/>
  <c r="X48" i="19" s="1"/>
  <c r="X740" i="19" a="1"/>
  <c r="X740" i="19" s="1"/>
  <c r="X293" i="19" a="1"/>
  <c r="X293" i="19" s="1"/>
  <c r="X161" i="19" a="1"/>
  <c r="X161" i="19" s="1"/>
  <c r="X445" i="19" a="1"/>
  <c r="X445" i="19" s="1"/>
  <c r="X436" i="19" a="1"/>
  <c r="X436" i="19" s="1"/>
  <c r="X519" i="19" a="1"/>
  <c r="X519" i="19" s="1"/>
  <c r="X73" i="19" a="1"/>
  <c r="X73" i="19" s="1"/>
  <c r="X277" i="19" a="1"/>
  <c r="X277" i="19" s="1"/>
  <c r="X732" i="19" a="1"/>
  <c r="X732" i="19" s="1"/>
  <c r="X237" i="19" a="1"/>
  <c r="X237" i="19" s="1"/>
  <c r="X523" i="19" a="1"/>
  <c r="X523" i="19" s="1"/>
  <c r="X615" i="19" a="1"/>
  <c r="X615" i="19" s="1"/>
  <c r="X294" i="19" a="1"/>
  <c r="X294" i="19" s="1"/>
  <c r="X454" i="19" a="1"/>
  <c r="X454" i="19" s="1"/>
  <c r="X651" i="19" a="1"/>
  <c r="X651" i="19" s="1"/>
  <c r="X319" i="19" a="1"/>
  <c r="X319" i="19" s="1"/>
  <c r="X344" i="19" a="1"/>
  <c r="X344" i="19" s="1"/>
  <c r="X345" i="19" a="1"/>
  <c r="X345" i="19" s="1"/>
  <c r="X222" i="19" a="1"/>
  <c r="X222" i="19" s="1"/>
  <c r="X602" i="19" a="1"/>
  <c r="X602" i="19" s="1"/>
  <c r="X530" i="19" a="1"/>
  <c r="X530" i="19" s="1"/>
  <c r="X535" i="19" a="1"/>
  <c r="X535" i="19" s="1"/>
  <c r="X622" i="19" a="1"/>
  <c r="X622" i="19" s="1"/>
  <c r="X162" i="19" a="1"/>
  <c r="X162" i="19" s="1"/>
  <c r="X616" i="19" a="1"/>
  <c r="X616" i="19" s="1"/>
  <c r="X46" i="19" a="1"/>
  <c r="X46" i="19" s="1"/>
  <c r="X339" i="19" a="1"/>
  <c r="X339" i="19" s="1"/>
  <c r="X876" i="19" a="1"/>
  <c r="X876" i="19" s="1"/>
  <c r="X361" i="19" a="1"/>
  <c r="X361" i="19" s="1"/>
  <c r="X836" i="19" a="1"/>
  <c r="X836" i="19" s="1"/>
  <c r="X565" i="19" a="1"/>
  <c r="X565" i="19" s="1"/>
  <c r="X371" i="19" a="1"/>
  <c r="X371" i="19" s="1"/>
  <c r="X286" i="19" a="1"/>
  <c r="X286" i="19" s="1"/>
  <c r="X260" i="19" a="1"/>
  <c r="X260" i="19" s="1"/>
  <c r="X593" i="19" a="1"/>
  <c r="X593" i="19" s="1"/>
  <c r="X224" i="19" a="1"/>
  <c r="X224" i="19" s="1"/>
  <c r="X511" i="19" a="1"/>
  <c r="X511" i="19" s="1"/>
  <c r="X618" i="19" a="1"/>
  <c r="X618" i="19" s="1"/>
  <c r="X793" i="19" a="1"/>
  <c r="X793" i="19" s="1"/>
  <c r="X228" i="19" a="1"/>
  <c r="X228" i="19" s="1"/>
  <c r="X577" i="19" a="1"/>
  <c r="X577" i="19" s="1"/>
  <c r="X101" i="19" a="1"/>
  <c r="X101" i="19" s="1"/>
  <c r="X49" i="19" a="1"/>
  <c r="X49" i="19" s="1"/>
  <c r="X766" i="19" a="1"/>
  <c r="X766" i="19" s="1"/>
  <c r="X216" i="19" a="1"/>
  <c r="X216" i="19" s="1"/>
  <c r="X574" i="19" a="1"/>
  <c r="X574" i="19" s="1"/>
  <c r="X830" i="19" a="1"/>
  <c r="X830" i="19" s="1"/>
  <c r="X257" i="19" a="1"/>
  <c r="X257" i="19" s="1"/>
  <c r="X539" i="19" a="1"/>
  <c r="X539" i="19" s="1"/>
  <c r="X328" i="19" a="1"/>
  <c r="X328" i="19" s="1"/>
  <c r="X612" i="19" a="1"/>
  <c r="X612" i="19" s="1"/>
  <c r="X62" i="19" a="1"/>
  <c r="X62" i="19" s="1"/>
  <c r="X259" i="19" a="1"/>
  <c r="X259" i="19" s="1"/>
  <c r="X387" i="19" a="1"/>
  <c r="X387" i="19" s="1"/>
  <c r="X209" i="19" a="1"/>
  <c r="X209" i="19" s="1"/>
  <c r="X620" i="19" a="1"/>
  <c r="X620" i="19" s="1"/>
  <c r="X465" i="19" a="1"/>
  <c r="X465" i="19" s="1"/>
  <c r="X373" i="19" a="1"/>
  <c r="X373" i="19" s="1"/>
  <c r="X563" i="19" a="1"/>
  <c r="X563" i="19" s="1"/>
  <c r="X509" i="19" a="1"/>
  <c r="X509" i="19" s="1"/>
  <c r="X385" i="19" a="1"/>
  <c r="X385" i="19" s="1"/>
  <c r="X60" i="19" a="1"/>
  <c r="X60" i="19" s="1"/>
  <c r="X597" i="19" a="1"/>
  <c r="X597" i="19" s="1"/>
  <c r="X532" i="19" a="1"/>
  <c r="X532" i="19" s="1"/>
  <c r="X621" i="19" a="1"/>
  <c r="X621" i="19" s="1"/>
  <c r="X510" i="19" a="1"/>
  <c r="X510" i="19" s="1"/>
  <c r="X332" i="19" a="1"/>
  <c r="X332" i="19" s="1"/>
  <c r="X433" i="19" a="1"/>
  <c r="X433" i="19" s="1"/>
  <c r="X678" i="19" a="1"/>
  <c r="X678" i="19" s="1"/>
  <c r="X37" i="19" a="1"/>
  <c r="X37" i="19" s="1"/>
  <c r="X839" i="19" a="1"/>
  <c r="X839" i="19" s="1"/>
  <c r="X150" i="19" a="1"/>
  <c r="X150" i="19" s="1"/>
  <c r="X568" i="19" a="1"/>
  <c r="X568" i="19" s="1"/>
  <c r="X495" i="19" a="1"/>
  <c r="X495" i="19" s="1"/>
  <c r="X389" i="19" a="1"/>
  <c r="X389" i="19" s="1"/>
  <c r="X592" i="19" a="1"/>
  <c r="X592" i="19" s="1"/>
  <c r="X550" i="19" a="1"/>
  <c r="X550" i="19" s="1"/>
  <c r="X102" i="19" a="1"/>
  <c r="X102" i="19" s="1"/>
  <c r="X772" i="19" a="1"/>
  <c r="X772" i="19" s="1"/>
  <c r="X310" i="19" a="1"/>
  <c r="X310" i="19" s="1"/>
  <c r="X275" i="19" a="1"/>
  <c r="X275" i="19" s="1"/>
  <c r="X301" i="19" a="1"/>
  <c r="X301" i="19" s="1"/>
  <c r="X540" i="19" a="1"/>
  <c r="X540" i="19" s="1"/>
  <c r="X83" i="19" a="1"/>
  <c r="X83" i="19" s="1"/>
  <c r="X190" i="19" a="1"/>
  <c r="X190" i="19" s="1"/>
  <c r="X513" i="19" a="1"/>
  <c r="X513" i="19" s="1"/>
  <c r="X457" i="19" a="1"/>
  <c r="X457" i="19" s="1"/>
  <c r="X38" i="19" a="1"/>
  <c r="X38" i="19" s="1"/>
  <c r="X595" i="19" a="1"/>
  <c r="X595" i="19" s="1"/>
  <c r="X575" i="19" a="1"/>
  <c r="X575" i="19" s="1"/>
  <c r="X57" i="19" a="1"/>
  <c r="X57" i="19" s="1"/>
  <c r="X779" i="19" a="1"/>
  <c r="X779" i="19" s="1"/>
  <c r="X156" i="19" a="1"/>
  <c r="X156" i="19" s="1"/>
  <c r="X854" i="19" a="1"/>
  <c r="X854" i="19" s="1"/>
  <c r="X581" i="19" a="1"/>
  <c r="X581" i="19" s="1"/>
  <c r="X684" i="19" a="1"/>
  <c r="X684" i="19" s="1"/>
  <c r="X534" i="19" a="1"/>
  <c r="X534" i="19" s="1"/>
  <c r="X670" i="19" a="1"/>
  <c r="X670" i="19" s="1"/>
  <c r="X363" i="19" a="1"/>
  <c r="X363" i="19" s="1"/>
  <c r="X333" i="19" a="1"/>
  <c r="X333" i="19" s="1"/>
  <c r="X343" i="19" a="1"/>
  <c r="X343" i="19" s="1"/>
  <c r="X265" i="19" a="1"/>
  <c r="X265" i="19" s="1"/>
  <c r="X395" i="19" a="1"/>
  <c r="X395" i="19" s="1"/>
  <c r="X304" i="19" a="1"/>
  <c r="X304" i="19" s="1"/>
  <c r="X176" i="19" a="1"/>
  <c r="X176" i="19" s="1"/>
  <c r="X708" i="19" a="1"/>
  <c r="X708" i="19" s="1"/>
  <c r="X273" i="19" a="1"/>
  <c r="X273" i="19" s="1"/>
  <c r="X210" i="19" a="1"/>
  <c r="X210" i="19" s="1"/>
  <c r="X710" i="19" a="1"/>
  <c r="X710" i="19" s="1"/>
  <c r="X685" i="19" a="1"/>
  <c r="X685" i="19" s="1"/>
  <c r="X272" i="19" a="1"/>
  <c r="X272" i="19" s="1"/>
  <c r="X802" i="19" a="1"/>
  <c r="X802" i="19" s="1"/>
  <c r="X835" i="19" a="1"/>
  <c r="X835" i="19" s="1"/>
  <c r="X119" i="19" a="1"/>
  <c r="X119" i="19" s="1"/>
  <c r="X875" i="19" a="1"/>
  <c r="X875" i="19" s="1"/>
  <c r="X416" i="19" a="1"/>
  <c r="X416" i="19" s="1"/>
  <c r="X88" i="19" a="1"/>
  <c r="X88" i="19" s="1"/>
  <c r="X891" i="19" a="1"/>
  <c r="X891" i="19" s="1"/>
  <c r="X398" i="19" a="1"/>
  <c r="X398" i="19" s="1"/>
  <c r="X174" i="19" a="1"/>
  <c r="X174" i="19" s="1"/>
  <c r="X847" i="19" a="1"/>
  <c r="X847" i="19" s="1"/>
  <c r="X117" i="19" a="1"/>
  <c r="X117" i="19" s="1"/>
  <c r="X842" i="19" a="1"/>
  <c r="X842" i="19" s="1"/>
  <c r="X305" i="19" a="1"/>
  <c r="X305" i="19" s="1"/>
  <c r="X233" i="19" a="1"/>
  <c r="X233" i="19" s="1"/>
  <c r="X624" i="19" a="1"/>
  <c r="X624" i="19" s="1"/>
  <c r="X756" i="19" a="1"/>
  <c r="X756" i="19" s="1"/>
  <c r="X755" i="19" a="1"/>
  <c r="X755" i="19" s="1"/>
  <c r="X218" i="19" a="1"/>
  <c r="X218" i="19" s="1"/>
  <c r="X738" i="19" a="1"/>
  <c r="X738" i="19" s="1"/>
  <c r="X230" i="19" a="1"/>
  <c r="X230" i="19" s="1"/>
  <c r="X114" i="19" a="1"/>
  <c r="X114" i="19" s="1"/>
  <c r="X868" i="19" a="1"/>
  <c r="X868" i="19" s="1"/>
  <c r="X757" i="19" a="1"/>
  <c r="X757" i="19" s="1"/>
  <c r="X377" i="19" a="1"/>
  <c r="X377" i="19" s="1"/>
  <c r="X460" i="19" a="1"/>
  <c r="X460" i="19" s="1"/>
  <c r="X408" i="19" a="1"/>
  <c r="X408" i="19" s="1"/>
  <c r="X251" i="19" a="1"/>
  <c r="X251" i="19" s="1"/>
  <c r="X64" i="19" a="1"/>
  <c r="X64" i="19" s="1"/>
  <c r="X762" i="19" a="1"/>
  <c r="X762" i="19" s="1"/>
  <c r="X811" i="19" a="1"/>
  <c r="X811" i="19" s="1"/>
  <c r="X432" i="19" a="1"/>
  <c r="X432" i="19" s="1"/>
  <c r="X902" i="19" a="1"/>
  <c r="X902" i="19" s="1"/>
  <c r="X910" i="19" a="1"/>
  <c r="X910" i="19" s="1"/>
  <c r="X105" i="19" a="1"/>
  <c r="X105" i="19" s="1"/>
  <c r="X572" i="19" a="1"/>
  <c r="X572" i="19" s="1"/>
  <c r="X317" i="19" a="1"/>
  <c r="X317" i="19" s="1"/>
  <c r="X631" i="19" a="1"/>
  <c r="X631" i="19" s="1"/>
  <c r="X470" i="19" a="1"/>
  <c r="X470" i="19" s="1"/>
  <c r="X681" i="19" a="1"/>
  <c r="X681" i="19" s="1"/>
  <c r="X673" i="19" a="1"/>
  <c r="X673" i="19" s="1"/>
  <c r="X452" i="19" a="1"/>
  <c r="X452" i="19" s="1"/>
  <c r="X707" i="19" a="1"/>
  <c r="X707" i="19" s="1"/>
  <c r="X427" i="19" a="1"/>
  <c r="X427" i="19" s="1"/>
  <c r="X641" i="19" a="1"/>
  <c r="X641" i="19" s="1"/>
  <c r="X208" i="19" a="1"/>
  <c r="X208" i="19" s="1"/>
  <c r="X913" i="19" a="1"/>
  <c r="X913" i="19" s="1"/>
  <c r="X736" i="19" a="1"/>
  <c r="X736" i="19" s="1"/>
  <c r="X640" i="19" a="1"/>
  <c r="X640" i="19" s="1"/>
  <c r="X187" i="19" a="1"/>
  <c r="X187" i="19" s="1"/>
  <c r="X462" i="19" a="1"/>
  <c r="X462" i="19" s="1"/>
  <c r="X614" i="19" a="1"/>
  <c r="X614" i="19" s="1"/>
  <c r="X770" i="19" a="1"/>
  <c r="X770" i="19" s="1"/>
  <c r="X203" i="19" a="1"/>
  <c r="X203" i="19" s="1"/>
  <c r="X720" i="19" a="1"/>
  <c r="X720" i="19" s="1"/>
  <c r="X443" i="19" a="1"/>
  <c r="X443" i="19" s="1"/>
  <c r="X467" i="19" a="1"/>
  <c r="X467" i="19" s="1"/>
  <c r="X538" i="19" a="1"/>
  <c r="X538" i="19" s="1"/>
  <c r="X201" i="19" a="1"/>
  <c r="X201" i="19" s="1"/>
  <c r="X659" i="19" a="1"/>
  <c r="X659" i="19" s="1"/>
  <c r="X608" i="19" a="1"/>
  <c r="X608" i="19" s="1"/>
  <c r="X198" i="19" a="1"/>
  <c r="X198" i="19" s="1"/>
  <c r="X180" i="19" a="1"/>
  <c r="X180" i="19" s="1"/>
  <c r="X471" i="19" a="1"/>
  <c r="X471" i="19" s="1"/>
  <c r="X169" i="19" a="1"/>
  <c r="X169" i="19" s="1"/>
  <c r="X560" i="19" a="1"/>
  <c r="X560" i="19" s="1"/>
  <c r="X75" i="19" a="1"/>
  <c r="X75" i="19" s="1"/>
  <c r="X431" i="19" a="1"/>
  <c r="X431" i="19" s="1"/>
  <c r="X705" i="19" a="1"/>
  <c r="X705" i="19" s="1"/>
  <c r="X727" i="19" a="1"/>
  <c r="X727" i="19" s="1"/>
  <c r="X320" i="19" a="1"/>
  <c r="X320" i="19" s="1"/>
  <c r="X630" i="19" a="1"/>
  <c r="X630" i="19" s="1"/>
  <c r="X253" i="19" a="1"/>
  <c r="X253" i="19" s="1"/>
  <c r="X285" i="19" a="1"/>
  <c r="X285" i="19" s="1"/>
  <c r="X388" i="19" a="1"/>
  <c r="X388" i="19" s="1"/>
  <c r="X781" i="19" a="1"/>
  <c r="X781" i="19" s="1"/>
  <c r="X536" i="19" a="1"/>
  <c r="X536" i="19" s="1"/>
  <c r="X372" i="19" a="1"/>
  <c r="X372" i="19" s="1"/>
  <c r="H935" i="19"/>
  <c r="G935" i="19"/>
  <c r="X309" i="19" a="1"/>
  <c r="X309" i="19" s="1"/>
  <c r="X246" i="19" a="1"/>
  <c r="X246" i="19" s="1"/>
  <c r="X496" i="19" a="1"/>
  <c r="X496" i="19" s="1"/>
  <c r="X212" i="19" a="1"/>
  <c r="X212" i="19" s="1"/>
  <c r="X315" i="19" a="1"/>
  <c r="X315" i="19" s="1"/>
  <c r="X240" i="19" a="1"/>
  <c r="X240" i="19" s="1"/>
  <c r="X527" i="19" a="1"/>
  <c r="X527" i="19" s="1"/>
  <c r="X160" i="19" a="1"/>
  <c r="X160" i="19" s="1"/>
  <c r="X582" i="19" a="1"/>
  <c r="X582" i="19" s="1"/>
  <c r="X666" i="19" a="1"/>
  <c r="X666" i="19" s="1"/>
  <c r="X116" i="19" a="1"/>
  <c r="X116" i="19" s="1"/>
  <c r="X428" i="19" a="1"/>
  <c r="X428" i="19" s="1"/>
  <c r="X59" i="19" a="1"/>
  <c r="X59" i="19" s="1"/>
  <c r="X750" i="19" a="1"/>
  <c r="X750" i="19" s="1"/>
  <c r="X955" i="19" a="1"/>
  <c r="X955" i="19" s="1"/>
  <c r="X299" i="19" a="1"/>
  <c r="X299" i="19" s="1"/>
  <c r="X456" i="19" a="1"/>
  <c r="X456" i="19" s="1"/>
  <c r="X745" i="19" a="1"/>
  <c r="X745" i="19" s="1"/>
  <c r="X232" i="19" a="1"/>
  <c r="X232" i="19" s="1"/>
  <c r="X562" i="19" a="1"/>
  <c r="X562" i="19" s="1"/>
  <c r="X548" i="19" a="1"/>
  <c r="X548" i="19" s="1"/>
  <c r="X645" i="19" a="1"/>
  <c r="X645" i="19" s="1"/>
  <c r="X269" i="19" a="1"/>
  <c r="X269" i="19" s="1"/>
  <c r="X603" i="19" a="1"/>
  <c r="X603" i="19" s="1"/>
  <c r="X821" i="19" a="1"/>
  <c r="X821" i="19" s="1"/>
  <c r="X674" i="19" a="1"/>
  <c r="X674" i="19" s="1"/>
  <c r="X440" i="19" a="1"/>
  <c r="X440" i="19" s="1"/>
  <c r="X856" i="19" a="1"/>
  <c r="X856" i="19" s="1"/>
  <c r="X350" i="19" a="1"/>
  <c r="X350" i="19" s="1"/>
  <c r="X415" i="19" a="1"/>
  <c r="X415" i="19" s="1"/>
  <c r="X288" i="19" a="1"/>
  <c r="X288" i="19" s="1"/>
  <c r="X107" i="19" a="1"/>
  <c r="X107" i="19" s="1"/>
  <c r="X442" i="19" a="1"/>
  <c r="X442" i="19" s="1"/>
  <c r="X594" i="19" a="1"/>
  <c r="X594" i="19" s="1"/>
  <c r="X528" i="19" a="1"/>
  <c r="X528" i="19" s="1"/>
  <c r="X354" i="19" a="1"/>
  <c r="X354" i="19" s="1"/>
  <c r="X87" i="19" a="1"/>
  <c r="X87" i="19" s="1"/>
  <c r="X561" i="19" a="1"/>
  <c r="X561" i="19" s="1"/>
  <c r="X522" i="19" a="1"/>
  <c r="X522" i="19" s="1"/>
  <c r="X351" i="19" a="1"/>
  <c r="X351" i="19" s="1"/>
  <c r="X91" i="19" a="1"/>
  <c r="X91" i="19" s="1"/>
  <c r="X444" i="19" a="1"/>
  <c r="X444" i="19" s="1"/>
  <c r="X391" i="19" a="1"/>
  <c r="X391" i="19" s="1"/>
  <c r="X667" i="19" a="1"/>
  <c r="X667" i="19" s="1"/>
  <c r="X290" i="19" a="1"/>
  <c r="X290" i="19" s="1"/>
  <c r="X502" i="19" a="1"/>
  <c r="X502" i="19" s="1"/>
  <c r="X644" i="19" a="1"/>
  <c r="X644" i="19" s="1"/>
  <c r="X639" i="19" a="1"/>
  <c r="X639" i="19" s="1"/>
  <c r="X154" i="19" a="1"/>
  <c r="X154" i="19" s="1"/>
  <c r="X935" i="19" a="1"/>
  <c r="X935" i="19" s="1"/>
  <c r="A935" i="19"/>
  <c r="X183" i="19" a="1"/>
  <c r="X183" i="19" s="1"/>
  <c r="X734" i="19" a="1"/>
  <c r="X734" i="19" s="1"/>
  <c r="X349" i="19" a="1"/>
  <c r="X349" i="19" s="1"/>
  <c r="X556" i="19" a="1"/>
  <c r="X556" i="19" s="1"/>
  <c r="X313" i="19" a="1"/>
  <c r="X313" i="19" s="1"/>
  <c r="X542" i="19" a="1"/>
  <c r="X542" i="19" s="1"/>
  <c r="X869" i="19" a="1"/>
  <c r="X869" i="19" s="1"/>
  <c r="X144" i="19" a="1"/>
  <c r="X144" i="19" s="1"/>
  <c r="X300" i="19" a="1"/>
  <c r="X300" i="19" s="1"/>
  <c r="X555" i="19" a="1"/>
  <c r="X555" i="19" s="1"/>
  <c r="X264" i="19" a="1"/>
  <c r="X264" i="19" s="1"/>
  <c r="X47" i="19" a="1"/>
  <c r="X47" i="19" s="1"/>
  <c r="X323" i="19" a="1"/>
  <c r="X323" i="19" s="1"/>
  <c r="X785" i="19" a="1"/>
  <c r="X785" i="19" s="1"/>
  <c r="X437" i="19" a="1"/>
  <c r="X437" i="19" s="1"/>
  <c r="X56" i="19" a="1"/>
  <c r="X56" i="19" s="1"/>
  <c r="X583" i="19" a="1"/>
  <c r="X583" i="19" s="1"/>
  <c r="X226" i="19" a="1"/>
  <c r="X226" i="19" s="1"/>
  <c r="X664" i="19" a="1"/>
  <c r="X664" i="19" s="1"/>
  <c r="X124" i="19" a="1"/>
  <c r="X124" i="19" s="1"/>
  <c r="X410" i="19" a="1"/>
  <c r="X410" i="19" s="1"/>
  <c r="X358" i="19" a="1"/>
  <c r="X358" i="19" s="1"/>
  <c r="X276" i="19" a="1"/>
  <c r="X276" i="19" s="1"/>
  <c r="X248" i="19" a="1"/>
  <c r="X248" i="19" s="1"/>
  <c r="X302" i="19" a="1"/>
  <c r="X302" i="19" s="1"/>
  <c r="X205" i="19" a="1"/>
  <c r="X205" i="19" s="1"/>
  <c r="X739" i="19" a="1"/>
  <c r="X739" i="19" s="1"/>
  <c r="X967" i="19" a="1"/>
  <c r="X967" i="19" s="1"/>
  <c r="X311" i="19" a="1"/>
  <c r="X311" i="19" s="1"/>
  <c r="X229" i="19" a="1"/>
  <c r="X229" i="19" s="1"/>
  <c r="X336" i="19" a="1"/>
  <c r="X336" i="19" s="1"/>
  <c r="X599" i="19" a="1"/>
  <c r="X599" i="19" s="1"/>
  <c r="X255" i="19" a="1"/>
  <c r="X255" i="19" s="1"/>
  <c r="X654" i="19" a="1"/>
  <c r="X654" i="19" s="1"/>
  <c r="X722" i="19" a="1"/>
  <c r="X722" i="19" s="1"/>
  <c r="X794" i="19" a="1"/>
  <c r="X794" i="19" s="1"/>
  <c r="X192" i="19" a="1"/>
  <c r="X192" i="19" s="1"/>
  <c r="X521" i="19" a="1"/>
  <c r="X521" i="19" s="1"/>
  <c r="X578" i="19" a="1"/>
  <c r="X578" i="19" s="1"/>
  <c r="X801" i="19" a="1"/>
  <c r="X801" i="19" s="1"/>
  <c r="X482" i="19" a="1"/>
  <c r="X482" i="19" s="1"/>
  <c r="X22" i="19" a="1"/>
  <c r="X22" i="19" s="1"/>
  <c r="X268" i="19" a="1"/>
  <c r="X268" i="19" s="1"/>
  <c r="X10" i="19" a="1"/>
  <c r="X10" i="19" s="1"/>
  <c r="X401" i="19" a="1"/>
  <c r="X401" i="19" s="1"/>
  <c r="X27" i="19" a="1"/>
  <c r="X27" i="19" s="1"/>
  <c r="X366" i="19" a="1"/>
  <c r="X366" i="19" s="1"/>
  <c r="X936" i="19" a="1"/>
  <c r="X936" i="19" s="1"/>
  <c r="X962" i="19" a="1"/>
  <c r="X962" i="19" s="1"/>
  <c r="X271" i="19" a="1"/>
  <c r="X271" i="19" s="1"/>
  <c r="X964" i="19" a="1"/>
  <c r="X964" i="19" s="1"/>
  <c r="X318" i="19" a="1"/>
  <c r="X318" i="19" s="1"/>
  <c r="X417" i="19" a="1"/>
  <c r="X417" i="19" s="1"/>
  <c r="X71" i="19" a="1"/>
  <c r="X71" i="19" s="1"/>
  <c r="X287" i="19" a="1"/>
  <c r="X287" i="19" s="1"/>
  <c r="X394" i="19" a="1"/>
  <c r="X394" i="19" s="1"/>
  <c r="X435" i="19" a="1"/>
  <c r="X435" i="19" s="1"/>
  <c r="X488" i="19" a="1"/>
  <c r="X488" i="19" s="1"/>
  <c r="X475" i="19" a="1"/>
  <c r="X475" i="19" s="1"/>
  <c r="X303" i="19" a="1"/>
  <c r="X303" i="19" s="1"/>
  <c r="X653" i="19" a="1"/>
  <c r="X653" i="19" s="1"/>
  <c r="X464" i="19" a="1"/>
  <c r="X464" i="19" s="1"/>
  <c r="X256" i="19" a="1"/>
  <c r="X256" i="19" s="1"/>
  <c r="X589" i="19" a="1"/>
  <c r="X589" i="19" s="1"/>
  <c r="X683" i="19" a="1"/>
  <c r="X683" i="19" s="1"/>
  <c r="X929" i="19" a="1"/>
  <c r="X929" i="19" s="1"/>
  <c r="X376" i="19" a="1"/>
  <c r="X376" i="19" s="1"/>
  <c r="X324" i="19" a="1"/>
  <c r="X324" i="19" s="1"/>
  <c r="X357" i="19" a="1"/>
  <c r="X357" i="19" s="1"/>
  <c r="X763" i="19" a="1"/>
  <c r="X763" i="19" s="1"/>
  <c r="X195" i="19" a="1"/>
  <c r="X195" i="19" s="1"/>
  <c r="X493" i="19" a="1"/>
  <c r="X493" i="19" s="1"/>
  <c r="X455" i="19" a="1"/>
  <c r="X455" i="19" s="1"/>
  <c r="X466" i="19" a="1"/>
  <c r="X466" i="19" s="1"/>
  <c r="X571" i="19" a="1"/>
  <c r="X571" i="19" s="1"/>
  <c r="X479" i="19" a="1"/>
  <c r="X479" i="19" s="1"/>
  <c r="X330" i="19" a="1"/>
  <c r="X330" i="19" s="1"/>
  <c r="X362" i="19" a="1"/>
  <c r="X362" i="19" s="1"/>
  <c r="X557" i="19" a="1"/>
  <c r="X557" i="19" s="1"/>
  <c r="X824" i="19" a="1"/>
  <c r="X824" i="19" s="1"/>
  <c r="X677" i="19" a="1"/>
  <c r="X677" i="19" s="1"/>
  <c r="X148" i="19" a="1"/>
  <c r="X148" i="19" s="1"/>
  <c r="X2" i="19" a="1"/>
  <c r="X2" i="19" s="1"/>
  <c r="X665" i="19" a="1"/>
  <c r="X665" i="19" s="1"/>
  <c r="X406" i="19" a="1"/>
  <c r="X406" i="19" s="1"/>
  <c r="X512" i="19" a="1"/>
  <c r="X512" i="19" s="1"/>
  <c r="X655" i="19" a="1"/>
  <c r="X655" i="19" s="1"/>
  <c r="X668" i="19" a="1"/>
  <c r="X668" i="19" s="1"/>
  <c r="X633" i="19" a="1"/>
  <c r="X633" i="19" s="1"/>
  <c r="X199" i="19" a="1"/>
  <c r="X199" i="19" s="1"/>
  <c r="X412" i="19" a="1"/>
  <c r="X412" i="19" s="1"/>
  <c r="X606" i="19" a="1"/>
  <c r="X606" i="19" s="1"/>
  <c r="X798" i="19" a="1"/>
  <c r="X798" i="19" s="1"/>
  <c r="X817" i="19" a="1"/>
  <c r="X817" i="19" s="1"/>
  <c r="X44" i="19" a="1"/>
  <c r="X44" i="19" s="1"/>
  <c r="X541" i="19" a="1"/>
  <c r="X541" i="19" s="1"/>
  <c r="X335" i="19" a="1"/>
  <c r="X335" i="19" s="1"/>
  <c r="X706" i="19" a="1"/>
  <c r="X706" i="19" s="1"/>
  <c r="X194" i="19" a="1"/>
  <c r="X194" i="19" s="1"/>
  <c r="X844" i="19" a="1"/>
  <c r="X844" i="19" s="1"/>
  <c r="X725" i="19" a="1"/>
  <c r="X725" i="19" s="1"/>
  <c r="X549" i="19" a="1"/>
  <c r="X549" i="19" s="1"/>
  <c r="X399" i="19" a="1"/>
  <c r="X399" i="19" s="1"/>
  <c r="X396" i="19" a="1"/>
  <c r="X396" i="19" s="1"/>
  <c r="X434" i="19" a="1"/>
  <c r="X434" i="19" s="1"/>
  <c r="X652" i="19" a="1"/>
  <c r="X652" i="19" s="1"/>
  <c r="X221" i="19" a="1"/>
  <c r="X221" i="19" s="1"/>
  <c r="X348" i="19" a="1"/>
  <c r="X348" i="19" s="1"/>
  <c r="X508" i="19" a="1"/>
  <c r="X508" i="19" s="1"/>
  <c r="X207" i="19" a="1"/>
  <c r="X207" i="19" s="1"/>
  <c r="X924" i="19" a="1"/>
  <c r="X924" i="19" s="1"/>
  <c r="X938" i="19" a="1"/>
  <c r="X938" i="19" s="1"/>
  <c r="X278" i="19" a="1"/>
  <c r="X278" i="19" s="1"/>
  <c r="X791" i="19" a="1"/>
  <c r="X791" i="19" s="1"/>
  <c r="X795" i="19" a="1"/>
  <c r="X795" i="19" s="1"/>
  <c r="X576" i="19" a="1"/>
  <c r="X576" i="19" s="1"/>
  <c r="X378" i="19" a="1"/>
  <c r="X378" i="19" s="1"/>
  <c r="X263" i="19" a="1"/>
  <c r="X263" i="19" s="1"/>
  <c r="X537" i="19" a="1"/>
  <c r="X537" i="19" s="1"/>
  <c r="X30" i="19" a="1"/>
  <c r="X30" i="19" s="1"/>
  <c r="X206" i="19" a="1"/>
  <c r="X206" i="19" s="1"/>
  <c r="X567" i="19" a="1"/>
  <c r="X567" i="19" s="1"/>
  <c r="X643" i="19" a="1"/>
  <c r="X643" i="19" s="1"/>
  <c r="X356" i="19" a="1"/>
  <c r="X356" i="19" s="1"/>
  <c r="X80" i="19" a="1"/>
  <c r="X80" i="19" s="1"/>
  <c r="X94" i="19" a="1"/>
  <c r="X94" i="19" s="1"/>
  <c r="X520" i="19" a="1"/>
  <c r="X520" i="19" s="1"/>
  <c r="X554" i="19" a="1"/>
  <c r="X554" i="19" s="1"/>
  <c r="X308" i="19" a="1"/>
  <c r="X308" i="19" s="1"/>
  <c r="X368" i="19" a="1"/>
  <c r="X368" i="19" s="1"/>
  <c r="X605" i="19" a="1"/>
  <c r="X605" i="19" s="1"/>
  <c r="X504" i="19" a="1"/>
  <c r="X504" i="19" s="1"/>
  <c r="X249" i="19" a="1"/>
  <c r="X249" i="19" s="1"/>
  <c r="X601" i="19" a="1"/>
  <c r="X601" i="19" s="1"/>
  <c r="X752" i="19" a="1"/>
  <c r="X752" i="19" s="1"/>
  <c r="X414" i="19" a="1"/>
  <c r="X414" i="19" s="1"/>
  <c r="X390" i="19" a="1"/>
  <c r="X390" i="19" s="1"/>
  <c r="X403" i="19" a="1"/>
  <c r="X403" i="19" s="1"/>
  <c r="X590" i="19" a="1"/>
  <c r="X590" i="19" s="1"/>
  <c r="X497" i="19" a="1"/>
  <c r="X497" i="19" s="1"/>
  <c r="X814" i="19" a="1"/>
  <c r="X814" i="19" s="1"/>
  <c r="X768" i="19" a="1"/>
  <c r="X768" i="19" s="1"/>
  <c r="X244" i="19" a="1"/>
  <c r="X244" i="19" s="1"/>
  <c r="X588" i="19" a="1"/>
  <c r="X588" i="19" s="1"/>
  <c r="X35" i="19" a="1"/>
  <c r="X35" i="19" s="1"/>
  <c r="X723" i="19" a="1"/>
  <c r="X723" i="19" s="1"/>
  <c r="X680" i="19" a="1"/>
  <c r="X680" i="19" s="1"/>
  <c r="X808" i="19" a="1"/>
  <c r="X808" i="19" s="1"/>
  <c r="X478" i="19" a="1"/>
  <c r="X478" i="19" s="1"/>
  <c r="X894" i="19" a="1"/>
  <c r="X894" i="19" s="1"/>
  <c r="X225" i="19" a="1"/>
  <c r="X225" i="19" s="1"/>
  <c r="X591" i="19" a="1"/>
  <c r="X591" i="19" s="1"/>
  <c r="X341" i="19" a="1"/>
  <c r="X341" i="19" s="1"/>
  <c r="X648" i="19" a="1"/>
  <c r="X648" i="19" s="1"/>
  <c r="X514" i="19" a="1"/>
  <c r="X514" i="19" s="1"/>
  <c r="X370" i="19" a="1"/>
  <c r="X370" i="19" s="1"/>
  <c r="X400" i="19" a="1"/>
  <c r="X400" i="19" s="1"/>
  <c r="X682" i="19" a="1"/>
  <c r="X682" i="19" s="1"/>
  <c r="X337" i="19" a="1"/>
  <c r="X337" i="19" s="1"/>
  <c r="X657" i="19" a="1"/>
  <c r="X657" i="19" s="1"/>
  <c r="X325" i="19" a="1"/>
  <c r="X325" i="19" s="1"/>
  <c r="X422" i="19" a="1"/>
  <c r="X422" i="19" s="1"/>
  <c r="X179" i="19" a="1"/>
  <c r="X179" i="19" s="1"/>
  <c r="X346" i="19" a="1"/>
  <c r="X346" i="19" s="1"/>
  <c r="X200" i="19" a="1"/>
  <c r="X200" i="19" s="1"/>
  <c r="X79" i="19" a="1"/>
  <c r="X79" i="19" s="1"/>
  <c r="X327" i="19" a="1"/>
  <c r="X327" i="19" s="1"/>
  <c r="X307" i="19" a="1"/>
  <c r="X307" i="19" s="1"/>
  <c r="X483" i="19" a="1"/>
  <c r="X483" i="19" s="1"/>
  <c r="X177" i="19" a="1"/>
  <c r="X177" i="19" s="1"/>
  <c r="X769" i="19" a="1"/>
  <c r="X769" i="19" s="1"/>
  <c r="X610" i="19" a="1"/>
  <c r="X610" i="19" s="1"/>
  <c r="X193" i="19" a="1"/>
  <c r="X193" i="19" s="1"/>
  <c r="X783" i="19" a="1"/>
  <c r="X783" i="19" s="1"/>
  <c r="X39" i="19" a="1"/>
  <c r="X39" i="19" s="1"/>
  <c r="X130" i="19" a="1"/>
  <c r="X130" i="19" s="1"/>
  <c r="X386" i="19" a="1"/>
  <c r="X386" i="19" s="1"/>
  <c r="X166" i="19" a="1"/>
  <c r="X166" i="19" s="1"/>
  <c r="X494" i="19" a="1"/>
  <c r="X494" i="19" s="1"/>
  <c r="X182" i="19" a="1"/>
  <c r="X182" i="19" s="1"/>
  <c r="X126" i="19" a="1"/>
  <c r="X126" i="19" s="1"/>
  <c r="X33" i="19" a="1"/>
  <c r="X33" i="19" s="1"/>
  <c r="X544" i="19" a="1"/>
  <c r="X544" i="19" s="1"/>
  <c r="X379" i="19" a="1"/>
  <c r="X379" i="19" s="1"/>
  <c r="X424" i="19" a="1"/>
  <c r="X424" i="19" s="1"/>
  <c r="X81" i="19" a="1"/>
  <c r="X81" i="19" s="1"/>
  <c r="X204" i="19" a="1"/>
  <c r="X204" i="19" s="1"/>
  <c r="X316" i="19" a="1"/>
  <c r="X316" i="19" s="1"/>
  <c r="X888" i="19" a="1"/>
  <c r="X888" i="19" s="1"/>
  <c r="X217" i="19" a="1"/>
  <c r="X217" i="19" s="1"/>
  <c r="X42" i="19" a="1"/>
  <c r="X42" i="19" s="1"/>
  <c r="X619" i="19" a="1"/>
  <c r="X619" i="19" s="1"/>
  <c r="X598" i="19" a="1"/>
  <c r="X598" i="19" s="1"/>
  <c r="X468" i="19" a="1"/>
  <c r="X468" i="19" s="1"/>
  <c r="X85" i="19" a="1"/>
  <c r="X85" i="19" s="1"/>
  <c r="X477" i="19" a="1"/>
  <c r="X477" i="19" s="1"/>
  <c r="X845" i="19" a="1"/>
  <c r="X845" i="19" s="1"/>
  <c r="X254" i="19" a="1"/>
  <c r="X254" i="19" s="1"/>
  <c r="X215" i="19" a="1"/>
  <c r="X215" i="19" s="1"/>
  <c r="X838" i="19" a="1"/>
  <c r="X838" i="19" s="1"/>
  <c r="X695" i="19" a="1"/>
  <c r="X695" i="19" s="1"/>
  <c r="X239" i="19" a="1"/>
  <c r="X239" i="19" s="1"/>
  <c r="X429" i="19" a="1"/>
  <c r="X429" i="19" s="1"/>
  <c r="X480" i="19" a="1"/>
  <c r="X480" i="19" s="1"/>
  <c r="X892" i="19" a="1"/>
  <c r="X892" i="19" s="1"/>
  <c r="X529" i="19" a="1"/>
  <c r="X529" i="19" s="1"/>
  <c r="X430" i="19" a="1"/>
  <c r="X430" i="19" s="1"/>
  <c r="X93" i="19" a="1"/>
  <c r="X93" i="19" s="1"/>
  <c r="X392" i="19" a="1"/>
  <c r="X392" i="19" s="1"/>
  <c r="X375" i="19" a="1"/>
  <c r="X375" i="19" s="1"/>
  <c r="G941" i="19"/>
  <c r="H941" i="19"/>
  <c r="X636" i="19" a="1"/>
  <c r="X636" i="19" s="1"/>
  <c r="X139" i="19" a="1"/>
  <c r="X139" i="19" s="1"/>
  <c r="X634" i="19" a="1"/>
  <c r="X634" i="19" s="1"/>
  <c r="X295" i="19" a="1"/>
  <c r="X295" i="19" s="1"/>
  <c r="X474" i="19" a="1"/>
  <c r="X474" i="19" s="1"/>
  <c r="X58" i="19" a="1"/>
  <c r="X58" i="19" s="1"/>
  <c r="X628" i="19" a="1"/>
  <c r="X628" i="19" s="1"/>
  <c r="X490" i="19" a="1"/>
  <c r="X490" i="19" s="1"/>
  <c r="X247" i="19" a="1"/>
  <c r="X247" i="19" s="1"/>
  <c r="X600" i="19" a="1"/>
  <c r="X600" i="19" s="1"/>
  <c r="X656" i="19" a="1"/>
  <c r="X656" i="19" s="1"/>
  <c r="X676" i="19" a="1"/>
  <c r="X676" i="19" s="1"/>
  <c r="X625" i="19" a="1"/>
  <c r="X625" i="19" s="1"/>
  <c r="X877" i="19" a="1"/>
  <c r="X877" i="19" s="1"/>
  <c r="X68" i="19" a="1"/>
  <c r="X68" i="19" s="1"/>
  <c r="X570" i="19" a="1"/>
  <c r="X570" i="19" s="1"/>
  <c r="X261" i="19" a="1"/>
  <c r="X261" i="19" s="1"/>
  <c r="X291" i="19" a="1"/>
  <c r="X291" i="19" s="1"/>
  <c r="X820" i="19" a="1"/>
  <c r="X820" i="19" s="1"/>
  <c r="X463" i="19" a="1"/>
  <c r="X463" i="19" s="1"/>
  <c r="X551" i="19" a="1"/>
  <c r="X551" i="19" s="1"/>
  <c r="X353" i="19" a="1"/>
  <c r="X353" i="19" s="1"/>
  <c r="X234" i="19" a="1"/>
  <c r="X234" i="19" s="1"/>
  <c r="X849" i="19" a="1"/>
  <c r="X849" i="19" s="1"/>
  <c r="X25" i="19" a="1"/>
  <c r="X25" i="19" s="1"/>
  <c r="X423" i="19" a="1"/>
  <c r="X423" i="19" s="1"/>
  <c r="X485" i="19" a="1"/>
  <c r="X485" i="19" s="1"/>
  <c r="X241" i="19" a="1"/>
  <c r="X241" i="19" s="1"/>
  <c r="X211" i="19" a="1"/>
  <c r="X211" i="19" s="1"/>
  <c r="X635" i="19" a="1"/>
  <c r="X635" i="19" s="1"/>
  <c r="X569" i="19" a="1"/>
  <c r="X569" i="19" s="1"/>
  <c r="X586" i="19" a="1"/>
  <c r="X586" i="19" s="1"/>
  <c r="X956" i="19" a="1"/>
  <c r="X956" i="19" s="1"/>
  <c r="X41" i="19" a="1"/>
  <c r="X41" i="19" s="1"/>
  <c r="X524" i="19" a="1"/>
  <c r="X524" i="19" s="1"/>
  <c r="X545" i="19" a="1"/>
  <c r="X545" i="19" s="1"/>
  <c r="X919" i="19" a="1"/>
  <c r="X919" i="19" s="1"/>
  <c r="X787" i="19" a="1"/>
  <c r="X787" i="19" s="1"/>
  <c r="X84" i="19" a="1"/>
  <c r="X84" i="19" s="1"/>
  <c r="X579" i="19" a="1"/>
  <c r="X579" i="19" s="1"/>
  <c r="X172" i="19" a="1"/>
  <c r="X172" i="19" s="1"/>
  <c r="X262" i="19" a="1"/>
  <c r="X262" i="19" s="1"/>
  <c r="X270" i="19" a="1"/>
  <c r="X270" i="19" s="1"/>
  <c r="X642" i="19" a="1"/>
  <c r="X642" i="19" s="1"/>
  <c r="X882" i="19" a="1"/>
  <c r="X882" i="19" s="1"/>
  <c r="X167" i="19" a="1"/>
  <c r="X167" i="19" s="1"/>
  <c r="X95" i="19" a="1"/>
  <c r="X95" i="19" s="1"/>
  <c r="X850" i="19" a="1"/>
  <c r="X850" i="19" s="1"/>
  <c r="X776" i="19" a="1"/>
  <c r="X776" i="19" s="1"/>
  <c r="X761" i="19" a="1"/>
  <c r="X761" i="19" s="1"/>
  <c r="X382" i="19" a="1"/>
  <c r="X382" i="19" s="1"/>
  <c r="X472" i="19" a="1"/>
  <c r="X472" i="19" s="1"/>
  <c r="X364" i="19" a="1"/>
  <c r="X364" i="19" s="1"/>
  <c r="X184" i="19" a="1"/>
  <c r="X184" i="19" s="1"/>
  <c r="X920" i="19" a="1"/>
  <c r="X920" i="19" s="1"/>
  <c r="X611" i="19" a="1"/>
  <c r="X611" i="19" s="1"/>
  <c r="X473" i="19" a="1"/>
  <c r="X473" i="19" s="1"/>
  <c r="X629" i="19" a="1"/>
  <c r="X629" i="19" s="1"/>
  <c r="X178" i="19" a="1"/>
  <c r="X178" i="19" s="1"/>
  <c r="X661" i="19" a="1"/>
  <c r="X661" i="19" s="1"/>
  <c r="X604" i="19" a="1"/>
  <c r="X604" i="19" s="1"/>
  <c r="X220" i="19" a="1"/>
  <c r="X220" i="19" s="1"/>
  <c r="X669" i="19" a="1"/>
  <c r="X669" i="19" s="1"/>
  <c r="X822" i="19" a="1"/>
  <c r="X822" i="19" s="1"/>
  <c r="X617" i="19" a="1"/>
  <c r="X617" i="19" s="1"/>
  <c r="X185" i="19" a="1"/>
  <c r="X185" i="19" s="1"/>
  <c r="X235" i="19" a="1"/>
  <c r="X235" i="19" s="1"/>
  <c r="X72" i="19" a="1"/>
  <c r="X72" i="19" s="1"/>
  <c r="X219" i="19" a="1"/>
  <c r="X219" i="19" s="1"/>
  <c r="X950" i="19" a="1"/>
  <c r="X950" i="19" s="1"/>
  <c r="E964" i="19"/>
  <c r="H964" i="19" s="1"/>
  <c r="X267" i="19" a="1"/>
  <c r="X267" i="19" s="1"/>
  <c r="X743" i="19" a="1"/>
  <c r="X743" i="19" s="1"/>
  <c r="X810" i="19" a="1"/>
  <c r="X810" i="19" s="1"/>
  <c r="X469" i="19" a="1"/>
  <c r="X469" i="19" s="1"/>
  <c r="X314" i="19" a="1"/>
  <c r="X314" i="19" s="1"/>
  <c r="X526" i="19" a="1"/>
  <c r="X526" i="19" s="1"/>
  <c r="X447" i="19" a="1"/>
  <c r="X447" i="19" s="1"/>
  <c r="X104" i="19" a="1"/>
  <c r="X104" i="19" s="1"/>
  <c r="X585" i="19" a="1"/>
  <c r="X585" i="19" s="1"/>
  <c r="X780" i="19" a="1"/>
  <c r="X780" i="19" s="1"/>
  <c r="X36" i="19" a="1"/>
  <c r="X36" i="19" s="1"/>
  <c r="X626" i="19" a="1"/>
  <c r="X626" i="19" s="1"/>
  <c r="X175" i="19" a="1"/>
  <c r="X175" i="19" s="1"/>
  <c r="X242" i="19" a="1"/>
  <c r="X242" i="19" s="1"/>
  <c r="X322" i="19" a="1"/>
  <c r="X322" i="19" s="1"/>
  <c r="X227" i="19" a="1"/>
  <c r="X227" i="19" s="1"/>
  <c r="X279" i="19" a="1"/>
  <c r="X279" i="19" s="1"/>
  <c r="X759" i="19" a="1"/>
  <c r="X759" i="19" s="1"/>
  <c r="X573" i="19" a="1"/>
  <c r="X573" i="19" s="1"/>
  <c r="X918" i="19" a="1"/>
  <c r="X918" i="19" s="1"/>
  <c r="X188" i="19" a="1"/>
  <c r="X188" i="19" s="1"/>
  <c r="X663" i="19" a="1"/>
  <c r="X663" i="19" s="1"/>
  <c r="X159" i="19" a="1"/>
  <c r="X159" i="19" s="1"/>
  <c r="X916" i="19" a="1"/>
  <c r="X916" i="19" s="1"/>
  <c r="X954" i="19" a="1"/>
  <c r="X954" i="19" s="1"/>
  <c r="X650" i="19" a="1"/>
  <c r="X650" i="19" s="1"/>
  <c r="X26" i="19" a="1"/>
  <c r="X26" i="19" s="1"/>
  <c r="X334" i="19" a="1"/>
  <c r="X334" i="19" s="1"/>
  <c r="X481" i="19" a="1"/>
  <c r="X481" i="19" s="1"/>
  <c r="X18" i="19" a="1"/>
  <c r="X18" i="19" s="1"/>
  <c r="X826" i="19" a="1"/>
  <c r="X826" i="19" s="1"/>
  <c r="X50" i="19" a="1"/>
  <c r="X50" i="19" s="1"/>
  <c r="X627" i="19" a="1"/>
  <c r="X627" i="19" s="1"/>
  <c r="X566" i="19" a="1"/>
  <c r="X566" i="19" s="1"/>
  <c r="X359" i="19" a="1"/>
  <c r="X359" i="19" s="1"/>
  <c r="X543" i="19" a="1"/>
  <c r="X543" i="19" s="1"/>
  <c r="X848" i="19" a="1"/>
  <c r="X848" i="19" s="1"/>
  <c r="X421" i="19" a="1"/>
  <c r="X421" i="19" s="1"/>
  <c r="X448" i="19" a="1"/>
  <c r="X448" i="19" s="1"/>
  <c r="X214" i="19" a="1"/>
  <c r="X214" i="19" s="1"/>
  <c r="G938" i="19"/>
  <c r="A938" i="19"/>
  <c r="H938" i="19"/>
  <c r="X944" i="19" a="1"/>
  <c r="X944" i="19" s="1"/>
  <c r="X245" i="19" a="1"/>
  <c r="X245" i="19" s="1"/>
  <c r="X202" i="19" a="1"/>
  <c r="X202" i="19" s="1"/>
  <c r="X800" i="19" a="1"/>
  <c r="X800" i="19" s="1"/>
  <c r="X587" i="19" a="1"/>
  <c r="X587" i="19" s="1"/>
  <c r="X760" i="19" a="1"/>
  <c r="X760" i="19" s="1"/>
  <c r="X250" i="19" a="1"/>
  <c r="X250" i="19" s="1"/>
  <c r="X675" i="19" a="1"/>
  <c r="X675" i="19" s="1"/>
  <c r="X329" i="19" a="1"/>
  <c r="X329" i="19" s="1"/>
  <c r="X552" i="19" a="1"/>
  <c r="X552" i="19" s="1"/>
  <c r="X292" i="19" a="1"/>
  <c r="X292" i="19" s="1"/>
  <c r="X90" i="19" a="1"/>
  <c r="X90" i="19" s="1"/>
  <c r="X282" i="19" a="1"/>
  <c r="X282" i="19" s="1"/>
  <c r="E962" i="19"/>
  <c r="X958" i="19" a="1"/>
  <c r="X958" i="19" s="1"/>
  <c r="X960" i="19" a="1"/>
  <c r="X960" i="19" s="1"/>
  <c r="X712" i="19" a="1"/>
  <c r="X712" i="19" s="1"/>
  <c r="X484" i="19" a="1"/>
  <c r="X484" i="19" s="1"/>
  <c r="X425" i="19" a="1"/>
  <c r="X425" i="19" s="1"/>
  <c r="X158" i="19" a="1"/>
  <c r="X158" i="19" s="1"/>
  <c r="X326" i="19" a="1"/>
  <c r="X326" i="19" s="1"/>
  <c r="X832" i="19" a="1"/>
  <c r="X832" i="19" s="1"/>
  <c r="X803" i="19" a="1"/>
  <c r="X803" i="19" s="1"/>
  <c r="X106" i="19" a="1"/>
  <c r="X106" i="19" s="1"/>
  <c r="X499" i="19" a="1"/>
  <c r="X499" i="19" s="1"/>
  <c r="X342" i="19" a="1"/>
  <c r="X342" i="19" s="1"/>
  <c r="X751" i="19" a="1"/>
  <c r="X751" i="19" s="1"/>
  <c r="X340" i="19" a="1"/>
  <c r="X340" i="19" s="1"/>
  <c r="X865" i="19" a="1"/>
  <c r="X865" i="19" s="1"/>
  <c r="X321" i="19" a="1"/>
  <c r="X321" i="19" s="1"/>
  <c r="X887" i="19" a="1"/>
  <c r="X887" i="19" s="1"/>
  <c r="X420" i="19" a="1"/>
  <c r="X420" i="19" s="1"/>
  <c r="X517" i="19" a="1"/>
  <c r="X517" i="19" s="1"/>
  <c r="X8" i="19" a="1"/>
  <c r="X8" i="19" s="1"/>
  <c r="X934" i="19" a="1"/>
  <c r="X934" i="19" s="1"/>
  <c r="X500" i="19" a="1"/>
  <c r="X500" i="19" s="1"/>
  <c r="X284" i="19" a="1"/>
  <c r="X284" i="19" s="1"/>
  <c r="X609" i="19" a="1"/>
  <c r="X609" i="19" s="1"/>
  <c r="X505" i="19" a="1"/>
  <c r="X505" i="19" s="1"/>
  <c r="X687" i="19" a="1"/>
  <c r="X687" i="19" s="1"/>
  <c r="X553" i="19" a="1"/>
  <c r="X553" i="19" s="1"/>
  <c r="X804" i="19" a="1"/>
  <c r="X804" i="19" s="1"/>
  <c r="G937" i="19"/>
  <c r="H937" i="19"/>
  <c r="X693" i="19" a="1"/>
  <c r="X693" i="19" s="1"/>
  <c r="X380" i="19" a="1"/>
  <c r="X380" i="19" s="1"/>
  <c r="X61" i="19" a="1"/>
  <c r="X61" i="19" s="1"/>
  <c r="X181" i="19" a="1"/>
  <c r="X181" i="19" s="1"/>
  <c r="X99" i="19" a="1"/>
  <c r="X99" i="19" s="1"/>
  <c r="X596" i="19" a="1"/>
  <c r="X596" i="19" s="1"/>
  <c r="X767" i="19" a="1"/>
  <c r="X767" i="19" s="1"/>
  <c r="X860" i="19" a="1"/>
  <c r="X860" i="19" s="1"/>
  <c r="X942" i="19" a="1"/>
  <c r="X942" i="19" s="1"/>
  <c r="X658" i="19" a="1"/>
  <c r="X658" i="19" s="1"/>
  <c r="X837" i="19" a="1"/>
  <c r="X837" i="19" s="1"/>
  <c r="X367" i="19" a="1"/>
  <c r="X367" i="19" s="1"/>
  <c r="X558" i="19" a="1"/>
  <c r="X558" i="19" s="1"/>
  <c r="X825" i="19" a="1"/>
  <c r="X825" i="19" s="1"/>
  <c r="X855" i="19" a="1"/>
  <c r="X855" i="19" s="1"/>
  <c r="X671" i="19" a="1"/>
  <c r="X671" i="19" s="1"/>
  <c r="X809" i="19" a="1"/>
  <c r="X809" i="19" s="1"/>
  <c r="E950" i="19"/>
  <c r="A950" i="19" s="1"/>
  <c r="X438" i="19" a="1"/>
  <c r="X438" i="19" s="1"/>
  <c r="X533" i="19" a="1"/>
  <c r="X533" i="19" s="1"/>
  <c r="X402" i="19" a="1"/>
  <c r="X402" i="19" s="1"/>
  <c r="X170" i="19" a="1"/>
  <c r="X170" i="19" s="1"/>
  <c r="X453" i="19" a="1"/>
  <c r="X453" i="19" s="1"/>
  <c r="X155" i="19" a="1"/>
  <c r="X155" i="19" s="1"/>
  <c r="H942" i="19"/>
  <c r="A942" i="19"/>
  <c r="G942" i="19"/>
  <c r="H939" i="19"/>
  <c r="G939" i="19"/>
  <c r="E944" i="19"/>
  <c r="H944" i="19" s="1"/>
  <c r="E961" i="19"/>
  <c r="A961" i="19" s="1"/>
  <c r="X961" i="19" a="1"/>
  <c r="X961" i="19" s="1"/>
  <c r="X547" i="19" a="1"/>
  <c r="X547" i="19" s="1"/>
  <c r="X963" i="19" a="1"/>
  <c r="X963" i="19" s="1"/>
  <c r="E963" i="19"/>
  <c r="H963" i="19" s="1"/>
  <c r="X40" i="19" a="1"/>
  <c r="X40" i="19" s="1"/>
  <c r="X859" i="19" a="1"/>
  <c r="X859" i="19" s="1"/>
  <c r="X196" i="19" a="1"/>
  <c r="X196" i="19" s="1"/>
  <c r="X113" i="19" a="1"/>
  <c r="X113" i="19" s="1"/>
  <c r="X965" i="19" a="1"/>
  <c r="X965" i="19" s="1"/>
  <c r="X914" i="19" a="1"/>
  <c r="X914" i="19" s="1"/>
  <c r="X773" i="19" a="1"/>
  <c r="X773" i="19" s="1"/>
  <c r="X347" i="19" a="1"/>
  <c r="X347" i="19" s="1"/>
  <c r="X404" i="19" a="1"/>
  <c r="X404" i="19" s="1"/>
  <c r="X559" i="19" a="1"/>
  <c r="X559" i="19" s="1"/>
  <c r="X138" i="19" a="1"/>
  <c r="X138" i="19" s="1"/>
  <c r="X413" i="19" a="1"/>
  <c r="X413" i="19" s="1"/>
  <c r="X861" i="19" a="1"/>
  <c r="X861" i="19" s="1"/>
  <c r="X775" i="19" a="1"/>
  <c r="X775" i="19" s="1"/>
  <c r="X69" i="19" a="1"/>
  <c r="X69" i="19" s="1"/>
  <c r="X823" i="19" a="1"/>
  <c r="X823" i="19" s="1"/>
  <c r="X711" i="19" a="1"/>
  <c r="X711" i="19" s="1"/>
  <c r="E956" i="19"/>
  <c r="A956" i="19" s="1"/>
  <c r="X515" i="19" a="1"/>
  <c r="X515" i="19" s="1"/>
  <c r="X191" i="19" a="1"/>
  <c r="X191" i="19" s="1"/>
  <c r="X939" i="19" a="1"/>
  <c r="X939" i="19" s="1"/>
  <c r="A939" i="19"/>
  <c r="X360" i="19" a="1"/>
  <c r="X360" i="19" s="1"/>
  <c r="X952" i="19" a="1"/>
  <c r="X952" i="19" s="1"/>
  <c r="E952" i="19"/>
  <c r="H952" i="19" s="1"/>
  <c r="X662" i="19" a="1"/>
  <c r="X662" i="19" s="1"/>
  <c r="X459" i="19" a="1"/>
  <c r="X459" i="19" s="1"/>
  <c r="X607" i="19" a="1"/>
  <c r="X607" i="19" s="1"/>
  <c r="X82" i="19" a="1"/>
  <c r="X82" i="19" s="1"/>
  <c r="X223" i="19" a="1"/>
  <c r="X223" i="19" s="1"/>
  <c r="E954" i="19"/>
  <c r="E943" i="19"/>
  <c r="H943" i="19" s="1"/>
  <c r="X943" i="19" a="1"/>
  <c r="X943" i="19" s="1"/>
  <c r="X145" i="19" a="1"/>
  <c r="X145" i="19" s="1"/>
  <c r="X584" i="19" a="1"/>
  <c r="X584" i="19" s="1"/>
  <c r="X946" i="19" a="1"/>
  <c r="X946" i="19" s="1"/>
  <c r="E946" i="19"/>
  <c r="A946" i="19" s="1"/>
  <c r="X274" i="19" a="1"/>
  <c r="X274" i="19" s="1"/>
  <c r="X243" i="19" a="1"/>
  <c r="X243" i="19" s="1"/>
  <c r="E960" i="19"/>
  <c r="H960" i="19" s="1"/>
  <c r="X397" i="19" a="1"/>
  <c r="X397" i="19" s="1"/>
  <c r="E955" i="19"/>
  <c r="G955" i="19" s="1"/>
  <c r="X717" i="19" a="1"/>
  <c r="X717" i="19" s="1"/>
  <c r="X4" i="19" a="1"/>
  <c r="X4" i="19" s="1"/>
  <c r="E967" i="19"/>
  <c r="H967" i="19" s="1"/>
  <c r="X338" i="19" a="1"/>
  <c r="X338" i="19" s="1"/>
  <c r="E957" i="19"/>
  <c r="A957" i="19" s="1"/>
  <c r="X957" i="19" a="1"/>
  <c r="X957" i="19" s="1"/>
  <c r="X953" i="19" a="1"/>
  <c r="X953" i="19" s="1"/>
  <c r="H934" i="19"/>
  <c r="A934" i="19"/>
  <c r="G934" i="19"/>
  <c r="X949" i="19" a="1"/>
  <c r="X949" i="19" s="1"/>
  <c r="E949" i="19"/>
  <c r="X828" i="19" a="1"/>
  <c r="X828" i="19" s="1"/>
  <c r="E965" i="19"/>
  <c r="X381" i="19" a="1"/>
  <c r="X381" i="19" s="1"/>
  <c r="X948" i="19" a="1"/>
  <c r="X948" i="19" s="1"/>
  <c r="E948" i="19"/>
  <c r="A948" i="19" s="1"/>
  <c r="X451" i="19" a="1"/>
  <c r="X451" i="19" s="1"/>
  <c r="X966" i="19" a="1"/>
  <c r="X966" i="19" s="1"/>
  <c r="X252" i="19" a="1"/>
  <c r="X252" i="19" s="1"/>
  <c r="X843" i="19" a="1"/>
  <c r="X843" i="19" s="1"/>
  <c r="X3" i="19" a="1"/>
  <c r="X3" i="19" s="1"/>
  <c r="X283" i="19" a="1"/>
  <c r="X283" i="19" s="1"/>
  <c r="X947" i="19" a="1"/>
  <c r="X947" i="19" s="1"/>
  <c r="E947" i="19"/>
  <c r="A937" i="19"/>
  <c r="X937" i="19" a="1"/>
  <c r="X937" i="19" s="1"/>
  <c r="X959" i="19" a="1"/>
  <c r="X959" i="19" s="1"/>
  <c r="E959" i="19"/>
  <c r="A959" i="19" s="1"/>
  <c r="X915" i="19" a="1"/>
  <c r="X915" i="19" s="1"/>
  <c r="X968" i="19" a="1"/>
  <c r="X968" i="19" s="1"/>
  <c r="E968" i="19"/>
  <c r="A941" i="19"/>
  <c r="X941" i="19" a="1"/>
  <c r="X941" i="19" s="1"/>
  <c r="E958" i="19"/>
  <c r="A958" i="19" s="1"/>
  <c r="E966" i="19"/>
  <c r="A966" i="19" s="1"/>
  <c r="H936" i="19"/>
  <c r="A936" i="19"/>
  <c r="G936" i="19"/>
  <c r="G940" i="19"/>
  <c r="H940" i="19"/>
  <c r="X213" i="19" a="1"/>
  <c r="X213" i="19" s="1"/>
  <c r="E945" i="19"/>
  <c r="A945" i="19" s="1"/>
  <c r="X945" i="19" a="1"/>
  <c r="X945" i="19" s="1"/>
  <c r="E953" i="19"/>
  <c r="H953" i="19" s="1"/>
  <c r="X940" i="19" a="1"/>
  <c r="X940" i="19" s="1"/>
  <c r="A940" i="19"/>
  <c r="X951" i="19" a="1"/>
  <c r="X951" i="19" s="1"/>
  <c r="E951" i="19"/>
  <c r="A951" i="19" s="1"/>
  <c r="F933" i="19"/>
  <c r="H568" i="18"/>
  <c r="H129" i="18"/>
  <c r="H24" i="18"/>
  <c r="H474" i="18"/>
  <c r="H647" i="18"/>
  <c r="H594" i="18"/>
  <c r="H974" i="18"/>
  <c r="H195" i="18"/>
  <c r="H732" i="18"/>
  <c r="H6" i="18"/>
  <c r="H376" i="18"/>
  <c r="H125" i="18"/>
  <c r="H25" i="18"/>
  <c r="H800" i="18"/>
  <c r="H495" i="18"/>
  <c r="H359" i="18"/>
  <c r="H1315" i="18"/>
  <c r="H542" i="18"/>
  <c r="H1034" i="18"/>
  <c r="H1113" i="18"/>
  <c r="H227" i="18"/>
  <c r="H753" i="18"/>
  <c r="H447" i="18"/>
  <c r="H1335" i="18"/>
  <c r="H299" i="18"/>
  <c r="H617" i="18"/>
  <c r="H460" i="18"/>
  <c r="H843" i="18"/>
  <c r="H198" i="18"/>
  <c r="H684" i="18"/>
  <c r="H470" i="18"/>
  <c r="H245" i="18"/>
  <c r="H153" i="18"/>
  <c r="H977" i="18"/>
  <c r="H1209" i="18"/>
  <c r="H698" i="18"/>
  <c r="H380" i="18"/>
  <c r="H446" i="18"/>
  <c r="H456" i="18"/>
  <c r="H1352" i="18"/>
  <c r="H916" i="18"/>
  <c r="H155" i="18"/>
  <c r="H373" i="18"/>
  <c r="H363" i="18"/>
  <c r="H1393" i="18"/>
  <c r="H724" i="18"/>
  <c r="H498" i="18"/>
  <c r="X686" i="19" a="1"/>
  <c r="X686" i="19" s="1"/>
  <c r="H247" i="18"/>
  <c r="X731" i="19" a="1"/>
  <c r="X731" i="19" s="1"/>
  <c r="H1134" i="18"/>
  <c r="H1003" i="18"/>
  <c r="H69" i="18"/>
  <c r="H351" i="18"/>
  <c r="H992" i="18"/>
  <c r="H52" i="18"/>
  <c r="H1181" i="18"/>
  <c r="H222" i="18"/>
  <c r="H1071" i="18"/>
  <c r="H941" i="18"/>
  <c r="H987" i="18"/>
  <c r="H1259" i="18"/>
  <c r="H489" i="18"/>
  <c r="H757" i="18"/>
  <c r="H205" i="18"/>
  <c r="H983" i="18"/>
  <c r="H289" i="18"/>
  <c r="H1085" i="18"/>
  <c r="H664" i="18"/>
  <c r="H1025" i="18"/>
  <c r="H453" i="18"/>
  <c r="H573" i="18"/>
  <c r="H28" i="18"/>
  <c r="H959" i="18"/>
  <c r="H872" i="18"/>
  <c r="H306" i="18"/>
  <c r="H1185" i="18"/>
  <c r="H610" i="18"/>
  <c r="H1204" i="18"/>
  <c r="H1357" i="18"/>
  <c r="H206" i="18"/>
  <c r="X692" i="19" a="1"/>
  <c r="X692" i="19" s="1"/>
  <c r="H1088" i="18"/>
  <c r="H329" i="18"/>
  <c r="H1287" i="18"/>
  <c r="H95" i="18"/>
  <c r="H804" i="18"/>
  <c r="H739" i="18"/>
  <c r="H662" i="18"/>
  <c r="H606" i="18"/>
  <c r="H624" i="18"/>
  <c r="H39" i="18"/>
  <c r="H890" i="18"/>
  <c r="H1106" i="18"/>
  <c r="H1252" i="18"/>
  <c r="H600" i="18"/>
  <c r="H2" i="18"/>
  <c r="H936" i="18"/>
  <c r="H918" i="18"/>
  <c r="X790" i="19" a="1"/>
  <c r="X790" i="19" s="1"/>
  <c r="H337" i="18"/>
  <c r="H415" i="18"/>
  <c r="H1397" i="18"/>
  <c r="H616" i="18"/>
  <c r="H320" i="18"/>
  <c r="H864" i="18"/>
  <c r="H1312" i="18"/>
  <c r="H619" i="18"/>
  <c r="H1367" i="18"/>
  <c r="H758" i="18"/>
  <c r="H817" i="18"/>
  <c r="H771" i="18"/>
  <c r="H1018" i="18"/>
  <c r="H585" i="18"/>
  <c r="H338" i="18"/>
  <c r="H112" i="18"/>
  <c r="H948" i="18"/>
  <c r="H973" i="18"/>
  <c r="H102" i="18"/>
  <c r="H618" i="18"/>
  <c r="H1125" i="18"/>
  <c r="H857" i="18"/>
  <c r="H988" i="18"/>
  <c r="H830" i="18"/>
  <c r="H1327" i="18"/>
  <c r="H900" i="18"/>
  <c r="H38" i="18"/>
  <c r="H318" i="18"/>
  <c r="H1311" i="18"/>
  <c r="H1182" i="18"/>
  <c r="H1192" i="18"/>
  <c r="H823" i="18"/>
  <c r="H463" i="18"/>
  <c r="H1145" i="18"/>
  <c r="H301" i="18"/>
  <c r="H283" i="18"/>
  <c r="H305" i="18"/>
  <c r="H429" i="18"/>
  <c r="H695" i="18"/>
  <c r="H238" i="18"/>
  <c r="H190" i="18"/>
  <c r="H530" i="18"/>
  <c r="H183" i="18"/>
  <c r="H473" i="18"/>
  <c r="H408" i="18"/>
  <c r="H726" i="18"/>
  <c r="H347" i="18"/>
  <c r="H1214" i="18"/>
  <c r="H690" i="18"/>
  <c r="H1058" i="18"/>
  <c r="H313" i="18"/>
  <c r="H586" i="18"/>
  <c r="H1110" i="18"/>
  <c r="H422" i="18"/>
  <c r="H829" i="18"/>
  <c r="H1302" i="18"/>
  <c r="H638" i="18"/>
  <c r="H220" i="18"/>
  <c r="H1336" i="18"/>
  <c r="H185" i="18"/>
  <c r="H201" i="18"/>
  <c r="H971" i="18"/>
  <c r="H1031" i="18"/>
  <c r="H1361" i="18"/>
  <c r="H1094" i="18"/>
  <c r="H31" i="18"/>
  <c r="H559" i="18"/>
  <c r="H271" i="18"/>
  <c r="H1256" i="18"/>
  <c r="H1163" i="18"/>
  <c r="H1146" i="18"/>
  <c r="H964" i="18"/>
  <c r="H493" i="18"/>
  <c r="H1333" i="18"/>
  <c r="H786" i="18"/>
  <c r="H315" i="18"/>
  <c r="H323" i="18"/>
  <c r="H1254" i="18"/>
  <c r="H277" i="18"/>
  <c r="H389" i="18"/>
  <c r="H97" i="18"/>
  <c r="H815" i="18"/>
  <c r="H346" i="18"/>
  <c r="H1243" i="18"/>
  <c r="H1150" i="18"/>
  <c r="H773" i="18"/>
  <c r="H492" i="18"/>
  <c r="H1249" i="18"/>
  <c r="H433" i="18"/>
  <c r="H1284" i="18"/>
  <c r="H525" i="18"/>
  <c r="H457" i="18"/>
  <c r="H265" i="18"/>
  <c r="H122" i="18"/>
  <c r="H893" i="18"/>
  <c r="H229" i="18"/>
  <c r="H1066" i="18"/>
  <c r="H291" i="18"/>
  <c r="H1157" i="18"/>
  <c r="H187" i="18"/>
  <c r="H792" i="18"/>
  <c r="H911" i="18"/>
  <c r="H1248" i="18"/>
  <c r="H544" i="18"/>
  <c r="H1329" i="18"/>
  <c r="H44" i="18"/>
  <c r="H778" i="18"/>
  <c r="H419" i="18"/>
  <c r="H1201" i="18"/>
  <c r="H100" i="18"/>
  <c r="H902" i="18"/>
  <c r="H353" i="18"/>
  <c r="H424" i="18"/>
  <c r="H1173" i="18"/>
  <c r="H1162" i="18"/>
  <c r="H859" i="18"/>
  <c r="H626" i="18"/>
  <c r="H191" i="18"/>
  <c r="H990" i="18"/>
  <c r="H997" i="18"/>
  <c r="H719" i="18"/>
  <c r="H1246" i="18"/>
  <c r="H1273" i="18"/>
  <c r="H1101" i="18"/>
  <c r="H791" i="18"/>
  <c r="H500" i="18"/>
  <c r="H1128" i="18"/>
  <c r="H4" i="18"/>
  <c r="H1187" i="18"/>
  <c r="H620" i="18"/>
  <c r="H103" i="18"/>
  <c r="H748" i="18"/>
  <c r="H1004" i="18"/>
  <c r="H148" i="18"/>
  <c r="H321" i="18"/>
  <c r="H1065" i="18"/>
  <c r="H672" i="18"/>
  <c r="H150" i="18"/>
  <c r="H549" i="18"/>
  <c r="H209" i="18"/>
  <c r="H978" i="18"/>
  <c r="H1017" i="18"/>
  <c r="H1308" i="18"/>
  <c r="H393" i="18"/>
  <c r="H699" i="18"/>
  <c r="H1079" i="18"/>
  <c r="H242" i="18"/>
  <c r="H1016" i="18"/>
  <c r="H927" i="18"/>
  <c r="H975" i="18"/>
  <c r="H1114" i="18"/>
  <c r="H423" i="18"/>
  <c r="H642" i="18"/>
  <c r="H1052" i="18"/>
  <c r="H27" i="18"/>
  <c r="H956" i="18"/>
  <c r="H71" i="18"/>
  <c r="H1158" i="18"/>
  <c r="H361" i="18"/>
  <c r="X796" i="19" a="1"/>
  <c r="X796" i="19" s="1"/>
  <c r="H168" i="18"/>
  <c r="H402" i="18"/>
  <c r="X153" i="19" a="1"/>
  <c r="X153" i="19" s="1"/>
  <c r="H738" i="18"/>
  <c r="H567" i="18"/>
  <c r="H50" i="18"/>
  <c r="H293" i="18"/>
  <c r="H844" i="18"/>
  <c r="H1055" i="18"/>
  <c r="X699" i="19" a="1"/>
  <c r="X699" i="19" s="1"/>
  <c r="H660" i="18"/>
  <c r="H841" i="18"/>
  <c r="H221" i="18"/>
  <c r="H414" i="18"/>
  <c r="H980" i="18"/>
  <c r="H106" i="18"/>
  <c r="H302" i="18"/>
  <c r="H258" i="18"/>
  <c r="H410" i="18"/>
  <c r="H164" i="18"/>
  <c r="H912" i="18"/>
  <c r="H425" i="18"/>
  <c r="H634" i="18"/>
  <c r="H713" i="18"/>
  <c r="H789" i="18"/>
  <c r="H1193" i="18"/>
  <c r="H259" i="18"/>
  <c r="H522" i="18"/>
  <c r="H1152" i="18"/>
  <c r="H176" i="18"/>
  <c r="H920" i="18"/>
  <c r="H826" i="18"/>
  <c r="H295" i="18"/>
  <c r="H686" i="18"/>
  <c r="H1051" i="18"/>
  <c r="H1183" i="18"/>
  <c r="H601" i="18"/>
  <c r="H34" i="18"/>
  <c r="H720" i="18"/>
  <c r="H160" i="18"/>
  <c r="X92" i="19" a="1"/>
  <c r="X92" i="19" s="1"/>
  <c r="H405" i="18"/>
  <c r="H1237" i="18"/>
  <c r="H780" i="18"/>
  <c r="H207" i="18"/>
  <c r="H591" i="18"/>
  <c r="H681" i="18"/>
  <c r="H282" i="18"/>
  <c r="H146" i="18"/>
  <c r="H697" i="18"/>
  <c r="H1078" i="18"/>
  <c r="H907" i="18"/>
  <c r="X7" i="19" a="1"/>
  <c r="X7" i="19" s="1"/>
  <c r="H1235" i="18"/>
  <c r="H1268" i="18"/>
  <c r="H416" i="18"/>
  <c r="H32" i="18"/>
  <c r="H745" i="18"/>
  <c r="X54" i="19" a="1"/>
  <c r="X54" i="19" s="1"/>
  <c r="H300" i="18"/>
  <c r="H793" i="18"/>
  <c r="H705" i="18"/>
  <c r="H1006" i="18"/>
  <c r="H688" i="18"/>
  <c r="H835" i="18"/>
  <c r="H1194" i="18"/>
  <c r="H173" i="18"/>
  <c r="H188" i="18"/>
  <c r="H546" i="18"/>
  <c r="H805" i="18"/>
  <c r="H266" i="18"/>
  <c r="H588" i="18"/>
  <c r="H832" i="18"/>
  <c r="H386" i="18"/>
  <c r="H1304" i="18"/>
  <c r="H348" i="18"/>
  <c r="H878" i="18"/>
  <c r="H1091" i="18"/>
  <c r="H394" i="18"/>
  <c r="H466" i="18"/>
  <c r="H432" i="18"/>
  <c r="H665" i="18"/>
  <c r="H1253" i="18"/>
  <c r="H5" i="18"/>
  <c r="H367" i="18"/>
  <c r="H68" i="18"/>
  <c r="H42" i="18"/>
  <c r="H1244" i="18"/>
  <c r="H475" i="18"/>
  <c r="H472" i="18"/>
  <c r="H880" i="18"/>
  <c r="H152" i="18"/>
  <c r="H1133" i="18"/>
  <c r="X753" i="19" a="1"/>
  <c r="X753" i="19" s="1"/>
  <c r="H523" i="18"/>
  <c r="H483" i="18"/>
  <c r="H455" i="18"/>
  <c r="H290" i="18"/>
  <c r="H281" i="18"/>
  <c r="H1417" i="18"/>
  <c r="H1233" i="18"/>
  <c r="H275" i="18"/>
  <c r="H177" i="18"/>
  <c r="H1073" i="18"/>
  <c r="H1298" i="18"/>
  <c r="X778" i="19" a="1"/>
  <c r="X778" i="19" s="1"/>
  <c r="H1124" i="18"/>
  <c r="H1047" i="18"/>
  <c r="H451" i="18"/>
  <c r="X20" i="19" a="1"/>
  <c r="X20" i="19" s="1"/>
  <c r="H126" i="18"/>
  <c r="H1197" i="18"/>
  <c r="H969" i="18"/>
  <c r="H438" i="18"/>
  <c r="H1314" i="18"/>
  <c r="H141" i="18"/>
  <c r="H574" i="18"/>
  <c r="H1291" i="18"/>
  <c r="H462" i="18"/>
  <c r="H752" i="18"/>
  <c r="H1039" i="18"/>
  <c r="H182" i="18"/>
  <c r="H834" i="18"/>
  <c r="H385" i="18"/>
  <c r="H194" i="18"/>
  <c r="H1247" i="18"/>
  <c r="H443" i="18"/>
  <c r="X127" i="19" a="1"/>
  <c r="X127" i="19" s="1"/>
  <c r="H1175" i="18"/>
  <c r="H1161" i="18"/>
  <c r="H742" i="18"/>
  <c r="H1056" i="18"/>
  <c r="H1041" i="18"/>
  <c r="H1239" i="18"/>
  <c r="H79" i="18"/>
  <c r="H1230" i="18"/>
  <c r="H1279" i="18"/>
  <c r="H822" i="18"/>
  <c r="H162" i="18"/>
  <c r="H820" i="18"/>
  <c r="H392" i="18"/>
  <c r="H280" i="18"/>
  <c r="H319" i="18"/>
  <c r="H622" i="18"/>
  <c r="H723" i="18"/>
  <c r="H894" i="18"/>
  <c r="H512" i="18"/>
  <c r="H986" i="18"/>
  <c r="H469" i="18"/>
  <c r="H515" i="18"/>
  <c r="H677" i="18"/>
  <c r="H950" i="18"/>
  <c r="H1032" i="18"/>
  <c r="H777" i="18"/>
  <c r="H340" i="18"/>
  <c r="H75" i="18"/>
  <c r="H1310" i="18"/>
  <c r="H1234" i="18"/>
  <c r="H114" i="18"/>
  <c r="H886" i="18"/>
  <c r="H307" i="18"/>
  <c r="H874" i="18"/>
  <c r="X765" i="19" a="1"/>
  <c r="X765" i="19" s="1"/>
  <c r="H1307" i="18"/>
  <c r="H510" i="18"/>
  <c r="H1383" i="18"/>
  <c r="H1074" i="18"/>
  <c r="H636" i="18"/>
  <c r="H646" i="18"/>
  <c r="H442" i="18"/>
  <c r="H534" i="18"/>
  <c r="H1093" i="18"/>
  <c r="H562" i="18"/>
  <c r="H919" i="18"/>
  <c r="H1143" i="18"/>
  <c r="H490" i="18"/>
  <c r="H680" i="18"/>
  <c r="H984" i="18"/>
  <c r="H701" i="18"/>
  <c r="H801" i="18"/>
  <c r="H553" i="18"/>
  <c r="H244" i="18"/>
  <c r="H298" i="18"/>
  <c r="H94" i="18"/>
  <c r="H1176" i="18"/>
  <c r="H67" i="18"/>
  <c r="H1165" i="18"/>
  <c r="H76" i="18"/>
  <c r="H671" i="18"/>
  <c r="X66" i="19" a="1"/>
  <c r="X66" i="19" s="1"/>
  <c r="H1104" i="18"/>
  <c r="H65" i="18"/>
  <c r="H1063" i="18"/>
  <c r="H1098" i="18"/>
  <c r="H614" i="18"/>
  <c r="H689" i="18"/>
  <c r="H868" i="18"/>
  <c r="H1404" i="18"/>
  <c r="H241" i="18"/>
  <c r="H382" i="18"/>
  <c r="H1178" i="18"/>
  <c r="H3" i="18"/>
  <c r="H565" i="18"/>
  <c r="H659" i="18"/>
  <c r="H223" i="18"/>
  <c r="H976" i="18"/>
  <c r="H147" i="18"/>
  <c r="H1300" i="18"/>
  <c r="H1144" i="18"/>
  <c r="H377" i="18"/>
  <c r="H1345" i="18"/>
  <c r="H867" i="18"/>
  <c r="H1159" i="18"/>
  <c r="H335" i="18"/>
  <c r="H824" i="18"/>
  <c r="H233" i="18"/>
  <c r="H613" i="18"/>
  <c r="H595" i="18"/>
  <c r="H1378" i="18"/>
  <c r="H196" i="18"/>
  <c r="H847" i="18"/>
  <c r="X872" i="19" a="1"/>
  <c r="X872" i="19" s="1"/>
  <c r="H1168" i="18"/>
  <c r="H1064" i="18"/>
  <c r="H579" i="18"/>
  <c r="H286" i="18"/>
  <c r="H428" i="18"/>
  <c r="H627" i="18"/>
  <c r="H1038" i="18"/>
  <c r="H1263" i="18"/>
  <c r="H345" i="18"/>
  <c r="H1196" i="18"/>
  <c r="H529" i="18"/>
  <c r="H1269" i="18"/>
  <c r="H1211" i="18"/>
  <c r="H43" i="18"/>
  <c r="H171" i="18"/>
  <c r="H1040" i="18"/>
  <c r="H556" i="18"/>
  <c r="H224" i="18"/>
  <c r="H957" i="18"/>
  <c r="X11" i="19" a="1"/>
  <c r="X11" i="19" s="1"/>
  <c r="H505" i="18"/>
  <c r="H1081" i="18"/>
  <c r="H995" i="18"/>
  <c r="H863" i="18"/>
  <c r="H630" i="18"/>
  <c r="H407" i="18"/>
  <c r="H901" i="18"/>
  <c r="H237" i="18"/>
  <c r="H564" i="18"/>
  <c r="H570" i="18"/>
  <c r="H965" i="18"/>
  <c r="H250" i="18"/>
  <c r="H933" i="18"/>
  <c r="H212" i="18"/>
  <c r="H607" i="18"/>
  <c r="H217" i="18"/>
  <c r="H711" i="18"/>
  <c r="H848" i="18"/>
  <c r="H1319" i="18"/>
  <c r="H537" i="18"/>
  <c r="X890" i="19" a="1"/>
  <c r="X890" i="19" s="1"/>
  <c r="H928" i="18"/>
  <c r="H942" i="18"/>
  <c r="H1229" i="18"/>
  <c r="H1154" i="18"/>
  <c r="H508" i="18"/>
  <c r="H1218" i="18"/>
  <c r="H371" i="18"/>
  <c r="H107" i="18"/>
  <c r="H1275" i="18"/>
  <c r="H1347" i="18"/>
  <c r="H1097" i="18"/>
  <c r="H311" i="18"/>
  <c r="H49" i="18"/>
  <c r="H417" i="18"/>
  <c r="H518" i="18"/>
  <c r="H1111" i="18"/>
  <c r="H1280" i="18"/>
  <c r="H487" i="18"/>
  <c r="H685" i="18"/>
  <c r="H235" i="18"/>
  <c r="H842" i="18"/>
  <c r="H84" i="18"/>
  <c r="H1349" i="18"/>
  <c r="H1299" i="18"/>
  <c r="H747" i="18"/>
  <c r="H783" i="18"/>
  <c r="H1353" i="18"/>
  <c r="H628" i="18"/>
  <c r="H1172" i="18"/>
  <c r="H1410" i="18"/>
  <c r="H450" i="18"/>
  <c r="H917" i="18"/>
  <c r="H858" i="18"/>
  <c r="H262" i="18"/>
  <c r="H478" i="18"/>
  <c r="H1210" i="18"/>
  <c r="H762" i="18"/>
  <c r="H803" i="18"/>
  <c r="H661" i="18"/>
  <c r="H670" i="18"/>
  <c r="H260" i="18"/>
  <c r="X816" i="19" a="1"/>
  <c r="X816" i="19" s="1"/>
  <c r="H730" i="18"/>
  <c r="X733" i="19" a="1"/>
  <c r="X733" i="19" s="1"/>
  <c r="H53" i="18"/>
  <c r="H543" i="18"/>
  <c r="H852" i="18"/>
  <c r="H449" i="18"/>
  <c r="H639" i="18"/>
  <c r="H851" i="18"/>
  <c r="H781" i="18"/>
  <c r="H796" i="18"/>
  <c r="H285" i="18"/>
  <c r="X904" i="19" a="1"/>
  <c r="X904" i="19" s="1"/>
  <c r="H721" i="18"/>
  <c r="H962" i="18"/>
  <c r="H819" i="18"/>
  <c r="H151" i="18"/>
  <c r="H108" i="18"/>
  <c r="H814" i="18"/>
  <c r="H774" i="18"/>
  <c r="H1390" i="18"/>
  <c r="H1049" i="18"/>
  <c r="H635" i="18"/>
  <c r="H839" i="18"/>
  <c r="H590" i="18"/>
  <c r="H368" i="18"/>
  <c r="H913" i="18"/>
  <c r="H99" i="18"/>
  <c r="H1080" i="18"/>
  <c r="H904" i="18"/>
  <c r="H708" i="18"/>
  <c r="H199" i="18"/>
  <c r="H582" i="18"/>
  <c r="X24" i="19" a="1"/>
  <c r="X24" i="19" s="1"/>
  <c r="H566" i="18"/>
  <c r="H954" i="18"/>
  <c r="H531" i="18"/>
  <c r="H406" i="18"/>
  <c r="H536" i="18"/>
  <c r="H294" i="18"/>
  <c r="H1285" i="18"/>
  <c r="H51" i="18"/>
  <c r="H324" i="18"/>
  <c r="H400" i="18"/>
  <c r="H722" i="18"/>
  <c r="H909" i="18"/>
  <c r="H140" i="18"/>
  <c r="H1374" i="18"/>
  <c r="H604" i="18"/>
  <c r="H1325" i="18"/>
  <c r="H914" i="18"/>
  <c r="X32" i="19" a="1"/>
  <c r="X32" i="19" s="1"/>
  <c r="H850" i="18"/>
  <c r="H181" i="18"/>
  <c r="H14" i="18"/>
  <c r="H1100" i="18"/>
  <c r="H1190" i="18"/>
  <c r="H1286" i="18"/>
  <c r="H576" i="18"/>
  <c r="X806" i="19" a="1"/>
  <c r="X806" i="19" s="1"/>
  <c r="H397" i="18"/>
  <c r="H132" i="18"/>
  <c r="X14" i="19" a="1"/>
  <c r="X14" i="19" s="1"/>
  <c r="H674" i="18"/>
  <c r="H1002" i="18"/>
  <c r="X834" i="19" a="1"/>
  <c r="X834" i="19" s="1"/>
  <c r="H214" i="18"/>
  <c r="H1338" i="18"/>
  <c r="H303" i="18"/>
  <c r="H261" i="18"/>
  <c r="H230" i="18"/>
  <c r="H1086" i="18"/>
  <c r="H418" i="18"/>
  <c r="H1202" i="18"/>
  <c r="H12" i="18"/>
  <c r="H629" i="18"/>
  <c r="H477" i="18"/>
  <c r="H73" i="18"/>
  <c r="H650" i="18"/>
  <c r="H925" i="18"/>
  <c r="H923" i="18"/>
  <c r="H1242" i="18"/>
  <c r="H384" i="18"/>
  <c r="H232" i="18"/>
  <c r="H468" i="18"/>
  <c r="H575" i="18"/>
  <c r="H211" i="18"/>
  <c r="H364" i="18"/>
  <c r="H930" i="18"/>
  <c r="H1313" i="18"/>
  <c r="H545" i="18"/>
  <c r="H272" i="18"/>
  <c r="H1265" i="18"/>
  <c r="H1103" i="18"/>
  <c r="H1140" i="18"/>
  <c r="H1019" i="18"/>
  <c r="H648" i="18"/>
  <c r="H1092" i="18"/>
  <c r="H63" i="18"/>
  <c r="H357" i="18"/>
  <c r="H704" i="18"/>
  <c r="H1072" i="18"/>
  <c r="H838" i="18"/>
  <c r="H388" i="18"/>
  <c r="H763" i="18"/>
  <c r="H479" i="18"/>
  <c r="H421" i="18"/>
  <c r="X694" i="19" a="1"/>
  <c r="X694" i="19" s="1"/>
  <c r="H1188" i="18"/>
  <c r="H287" i="18"/>
  <c r="H157" i="18"/>
  <c r="H999" i="18"/>
  <c r="H476" i="18"/>
  <c r="H785" i="18"/>
  <c r="H1023" i="18"/>
  <c r="X748" i="19" a="1"/>
  <c r="X748" i="19" s="1"/>
  <c r="X112" i="19" a="1"/>
  <c r="X112" i="19" s="1"/>
  <c r="H1227" i="18"/>
  <c r="H1035" i="18"/>
  <c r="H637" i="18"/>
  <c r="H875" i="18"/>
  <c r="H1060" i="18"/>
  <c r="H1365" i="18"/>
  <c r="H1231" i="18"/>
  <c r="H1083" i="18"/>
  <c r="H210" i="18"/>
  <c r="H870" i="18"/>
  <c r="H821" i="18"/>
  <c r="H467" i="18"/>
  <c r="H581" i="18"/>
  <c r="H1170" i="18"/>
  <c r="H115" i="18"/>
  <c r="H1151" i="18"/>
  <c r="H354" i="18"/>
  <c r="H1317" i="18"/>
  <c r="H593" i="18"/>
  <c r="H263" i="18"/>
  <c r="H243" i="18"/>
  <c r="H547" i="18"/>
  <c r="H333" i="18"/>
  <c r="H248" i="18"/>
  <c r="X5" i="19" a="1"/>
  <c r="X5" i="19" s="1"/>
  <c r="H1385" i="18"/>
  <c r="X898" i="19" a="1"/>
  <c r="X898" i="19" s="1"/>
  <c r="H866" i="18"/>
  <c r="H1221" i="18"/>
  <c r="H228" i="18"/>
  <c r="H378" i="18"/>
  <c r="H1389" i="18"/>
  <c r="H1228" i="18"/>
  <c r="H1403" i="18"/>
  <c r="H1213" i="18"/>
  <c r="H657" i="18"/>
  <c r="H64" i="18"/>
  <c r="H751" i="18"/>
  <c r="H715" i="18"/>
  <c r="H458" i="18"/>
  <c r="H694" i="18"/>
  <c r="X871" i="19" a="1"/>
  <c r="X871" i="19" s="1"/>
  <c r="X747" i="19" a="1"/>
  <c r="X747" i="19" s="1"/>
  <c r="H1208" i="18"/>
  <c r="H951" i="18"/>
  <c r="H849" i="18"/>
  <c r="H1112" i="18"/>
  <c r="H1406" i="18"/>
  <c r="H58" i="18"/>
  <c r="H454" i="18"/>
  <c r="H526" i="18"/>
  <c r="H1337" i="18"/>
  <c r="H1180" i="18"/>
  <c r="H552" i="18"/>
  <c r="X110" i="19" a="1"/>
  <c r="X110" i="19" s="1"/>
  <c r="H1216" i="18"/>
  <c r="H563" i="18"/>
  <c r="H330" i="18"/>
  <c r="H1301" i="18"/>
  <c r="H683" i="18"/>
  <c r="H33" i="18"/>
  <c r="H249" i="18"/>
  <c r="H137" i="18"/>
  <c r="H465" i="18"/>
  <c r="H1139" i="18"/>
  <c r="H170" i="18"/>
  <c r="H452" i="18"/>
  <c r="X792" i="19" a="1"/>
  <c r="X792" i="19" s="1"/>
  <c r="H1126" i="18"/>
  <c r="H381" i="18"/>
  <c r="H119" i="18"/>
  <c r="H1174" i="18"/>
  <c r="H784" i="18"/>
  <c r="X774" i="19" a="1"/>
  <c r="X774" i="19" s="1"/>
  <c r="H1082" i="18"/>
  <c r="H486" i="18"/>
  <c r="H632" i="18"/>
  <c r="H166" i="18"/>
  <c r="H873" i="18"/>
  <c r="H234" i="18"/>
  <c r="H111" i="18"/>
  <c r="H644" i="18"/>
  <c r="H1356" i="18"/>
  <c r="H678" i="18"/>
  <c r="H481" i="18"/>
  <c r="H1135" i="18"/>
  <c r="H533" i="18"/>
  <c r="H1048" i="18"/>
  <c r="H892" i="18"/>
  <c r="H1147" i="18"/>
  <c r="H905" i="18"/>
  <c r="X143" i="19" a="1"/>
  <c r="X143" i="19" s="1"/>
  <c r="H1215" i="18"/>
  <c r="H756" i="18"/>
  <c r="H1045" i="18"/>
  <c r="H1184" i="18"/>
  <c r="H96" i="18"/>
  <c r="H1236" i="18"/>
  <c r="H658" i="18"/>
  <c r="H110" i="18"/>
  <c r="H993" i="18"/>
  <c r="H1241" i="18"/>
  <c r="H1415" i="18"/>
  <c r="H26" i="18"/>
  <c r="H888" i="18"/>
  <c r="H1059" i="18"/>
  <c r="H369" i="18"/>
  <c r="X163" i="19" a="1"/>
  <c r="X163" i="19" s="1"/>
  <c r="H18" i="18"/>
  <c r="H274" i="18"/>
  <c r="H143" i="18"/>
  <c r="X907" i="19" a="1"/>
  <c r="X907" i="19" s="1"/>
  <c r="X171" i="19" a="1"/>
  <c r="X171" i="19" s="1"/>
  <c r="H1226" i="18"/>
  <c r="H158" i="18"/>
  <c r="H966" i="18"/>
  <c r="H862" i="18"/>
  <c r="H592" i="18"/>
  <c r="H208" i="18"/>
  <c r="H30" i="18"/>
  <c r="H1008" i="18"/>
  <c r="X862" i="19" a="1"/>
  <c r="X862" i="19" s="1"/>
  <c r="H339" i="18"/>
  <c r="H296" i="18"/>
  <c r="H979" i="18"/>
  <c r="H374" i="18"/>
  <c r="X884" i="19" a="1"/>
  <c r="X884" i="19" s="1"/>
  <c r="H825" i="18"/>
  <c r="H276" i="18"/>
  <c r="H703" i="18"/>
  <c r="H1267" i="18"/>
  <c r="H891" i="18"/>
  <c r="H130" i="18"/>
  <c r="X23" i="19" a="1"/>
  <c r="X23" i="19" s="1"/>
  <c r="X28" i="19" a="1"/>
  <c r="X28" i="19" s="1"/>
  <c r="H675" i="18"/>
  <c r="H731" i="18"/>
  <c r="H921" i="18"/>
  <c r="H798" i="18"/>
  <c r="H78" i="18"/>
  <c r="H1000" i="18"/>
  <c r="H555" i="18"/>
  <c r="X735" i="19" a="1"/>
  <c r="X735" i="19" s="1"/>
  <c r="H1250" i="18"/>
  <c r="H1177" i="18"/>
  <c r="H1090" i="18"/>
  <c r="H854" i="18"/>
  <c r="H370" i="18"/>
  <c r="H1166" i="18"/>
  <c r="H572" i="18"/>
  <c r="H13" i="18"/>
  <c r="H869" i="18"/>
  <c r="H482" i="18"/>
  <c r="H1258" i="18"/>
  <c r="H649" i="18"/>
  <c r="H1219" i="18"/>
  <c r="H326" i="18"/>
  <c r="H193" i="18"/>
  <c r="H1022" i="18"/>
  <c r="H740" i="18"/>
  <c r="H362" i="18"/>
  <c r="H609" i="18"/>
  <c r="H994" i="18"/>
  <c r="H673" i="18"/>
  <c r="H1089" i="18"/>
  <c r="H806" i="18"/>
  <c r="H19" i="18"/>
  <c r="H1119" i="18"/>
  <c r="H889" i="18"/>
  <c r="H74" i="18"/>
  <c r="H169" i="18"/>
  <c r="H390" i="18"/>
  <c r="H1061" i="18"/>
  <c r="H142" i="18"/>
  <c r="H332" i="18"/>
  <c r="H561" i="18"/>
  <c r="H1200" i="18"/>
  <c r="H9" i="18"/>
  <c r="H226" i="18"/>
  <c r="H779" i="18"/>
  <c r="H772" i="18"/>
  <c r="H167" i="18"/>
  <c r="H239" i="18"/>
  <c r="H189" i="18"/>
  <c r="H165" i="18"/>
  <c r="H138" i="18"/>
  <c r="H1261" i="18"/>
  <c r="H807" i="18"/>
  <c r="H877" i="18"/>
  <c r="H828" i="18"/>
  <c r="H268" i="18"/>
  <c r="H691" i="18"/>
  <c r="H767" i="18"/>
  <c r="H40" i="18"/>
  <c r="H897" i="18"/>
  <c r="H1070" i="18"/>
  <c r="H583" i="18"/>
  <c r="H331" i="18"/>
  <c r="H499" i="18"/>
  <c r="H1207" i="18"/>
  <c r="H91" i="18"/>
  <c r="H1283" i="18"/>
  <c r="H379" i="18"/>
  <c r="H991" i="18"/>
  <c r="H246" i="18"/>
  <c r="H20" i="18"/>
  <c r="H532" i="18"/>
  <c r="H1318" i="18"/>
  <c r="H790" i="18"/>
  <c r="H652" i="18"/>
  <c r="H1305" i="18"/>
  <c r="H1130" i="18"/>
  <c r="H350" i="18"/>
  <c r="H1120" i="18"/>
  <c r="H729" i="18"/>
  <c r="H741" i="18"/>
  <c r="H846" i="18"/>
  <c r="H903" i="18"/>
  <c r="H737" i="18"/>
  <c r="H1328" i="18"/>
  <c r="H1382" i="18"/>
  <c r="H760" i="18"/>
  <c r="H693" i="18"/>
  <c r="H1297" i="18"/>
  <c r="X67" i="19" a="1"/>
  <c r="X67" i="19" s="1"/>
  <c r="H1087" i="18"/>
  <c r="H1272" i="18"/>
  <c r="H765" i="18"/>
  <c r="H401" i="18"/>
  <c r="H494" i="18"/>
  <c r="H676" i="18"/>
  <c r="H996" i="18"/>
  <c r="H480" i="18"/>
  <c r="H558" i="18"/>
  <c r="H1326" i="18"/>
  <c r="H200" i="18"/>
  <c r="H117" i="18"/>
  <c r="H366" i="18"/>
  <c r="H1332" i="18"/>
  <c r="H1371" i="18"/>
  <c r="X165" i="19" a="1"/>
  <c r="X165" i="19" s="1"/>
  <c r="H744" i="18"/>
  <c r="H240" i="18"/>
  <c r="H961" i="18"/>
  <c r="H513" i="18"/>
  <c r="H1323" i="18"/>
  <c r="H322" i="18"/>
  <c r="H254" i="18"/>
  <c r="H1142" i="18"/>
  <c r="H1222" i="18"/>
  <c r="H441" i="18"/>
  <c r="H395" i="18"/>
  <c r="H270" i="18"/>
  <c r="H341" i="18"/>
  <c r="H1155" i="18"/>
  <c r="H236" i="18"/>
  <c r="H754" i="18"/>
  <c r="H1044" i="18"/>
  <c r="H1024" i="18"/>
  <c r="X833" i="19" a="1"/>
  <c r="X833" i="19" s="1"/>
  <c r="H1005" i="18"/>
  <c r="H1277" i="18"/>
  <c r="X133" i="19" a="1"/>
  <c r="X133" i="19" s="1"/>
  <c r="H1127" i="18"/>
  <c r="X709" i="19" a="1"/>
  <c r="X709" i="19" s="1"/>
  <c r="H1046" i="18"/>
  <c r="H372" i="18"/>
  <c r="H669" i="18"/>
  <c r="H1384" i="18"/>
  <c r="H1294" i="18"/>
  <c r="H799" i="18"/>
  <c r="H755" i="18"/>
  <c r="H358" i="18"/>
  <c r="H887" i="18"/>
  <c r="H1148" i="18"/>
  <c r="H1251" i="18"/>
  <c r="H105" i="18"/>
  <c r="X917" i="19" a="1"/>
  <c r="X917" i="19" s="1"/>
  <c r="H1282" i="18"/>
  <c r="H1388" i="18"/>
  <c r="H949" i="18"/>
  <c r="H511" i="18"/>
  <c r="H876" i="18"/>
  <c r="H1340" i="18"/>
  <c r="X691" i="19" a="1"/>
  <c r="X691" i="19" s="1"/>
  <c r="H718" i="18"/>
  <c r="H623" i="18"/>
  <c r="H557" i="18"/>
  <c r="X21" i="19" a="1"/>
  <c r="X21" i="19" s="1"/>
  <c r="H1296" i="18"/>
  <c r="H871" i="18"/>
  <c r="H1223" i="18"/>
  <c r="X164" i="19" a="1"/>
  <c r="X164" i="19" s="1"/>
  <c r="X43" i="19" a="1"/>
  <c r="X43" i="19" s="1"/>
  <c r="X15" i="19" a="1"/>
  <c r="X15" i="19" s="1"/>
  <c r="H344" i="18"/>
  <c r="X857" i="19" a="1"/>
  <c r="X857" i="19" s="1"/>
  <c r="X721" i="19" a="1"/>
  <c r="X721" i="19" s="1"/>
  <c r="H448" i="18"/>
  <c r="H827" i="18"/>
  <c r="H1257" i="18"/>
  <c r="H707" i="18"/>
  <c r="H816" i="18"/>
  <c r="H692" i="18"/>
  <c r="H883" i="18"/>
  <c r="X12" i="19" a="1"/>
  <c r="X12" i="19" s="1"/>
  <c r="H278" i="18"/>
  <c r="H216" i="18"/>
  <c r="H1278" i="18"/>
  <c r="H1346" i="18"/>
  <c r="H915" i="18"/>
  <c r="H352" i="18"/>
  <c r="H484" i="18"/>
  <c r="H1407" i="18"/>
  <c r="X45" i="19" a="1"/>
  <c r="X45" i="19" s="1"/>
  <c r="H895" i="18"/>
  <c r="H36" i="18"/>
  <c r="H853" i="18"/>
  <c r="H1220" i="18"/>
  <c r="H728" i="18"/>
  <c r="H192" i="18"/>
  <c r="H509" i="18"/>
  <c r="H811" i="18"/>
  <c r="H128" i="18"/>
  <c r="H219" i="18"/>
  <c r="H8" i="18"/>
  <c r="H437" i="18"/>
  <c r="H1198" i="18"/>
  <c r="H709" i="18"/>
  <c r="H935" i="18"/>
  <c r="H124" i="18"/>
  <c r="H794" i="18"/>
  <c r="H439" i="18"/>
  <c r="H663" i="18"/>
  <c r="H1160" i="18"/>
  <c r="X688" i="19" a="1"/>
  <c r="X688" i="19" s="1"/>
  <c r="H1350" i="18"/>
  <c r="H769" i="18"/>
  <c r="H1010" i="18"/>
  <c r="H1117" i="18"/>
  <c r="H149" i="18"/>
  <c r="H687" i="18"/>
  <c r="H768" i="18"/>
  <c r="X700" i="19" a="1"/>
  <c r="X700" i="19" s="1"/>
  <c r="X789" i="19" a="1"/>
  <c r="X789" i="19" s="1"/>
  <c r="H327" i="18"/>
  <c r="H968" i="18"/>
  <c r="H1001" i="18"/>
  <c r="H1354" i="18"/>
  <c r="H1416" i="18"/>
  <c r="X17" i="19" a="1"/>
  <c r="X17" i="19" s="1"/>
  <c r="H599" i="18"/>
  <c r="H640" i="18"/>
  <c r="H506" i="18"/>
  <c r="X771" i="19" a="1"/>
  <c r="X771" i="19" s="1"/>
  <c r="H420" i="18"/>
  <c r="X881" i="19" a="1"/>
  <c r="X881" i="19" s="1"/>
  <c r="H197" i="18"/>
  <c r="H1355" i="18"/>
  <c r="H861" i="18"/>
  <c r="H1414" i="18"/>
  <c r="X863" i="19" a="1"/>
  <c r="X863" i="19" s="1"/>
  <c r="X819" i="19" a="1"/>
  <c r="X819" i="19" s="1"/>
  <c r="H1164" i="18"/>
  <c r="H435" i="18"/>
  <c r="X689" i="19" a="1"/>
  <c r="X689" i="19" s="1"/>
  <c r="X34" i="19" a="1"/>
  <c r="X34" i="19" s="1"/>
  <c r="X728" i="19" a="1"/>
  <c r="X728" i="19" s="1"/>
  <c r="X128" i="19" a="1"/>
  <c r="X128" i="19" s="1"/>
  <c r="H1322" i="18"/>
  <c r="H1067" i="18"/>
  <c r="H517" i="18"/>
  <c r="H840" i="18"/>
  <c r="H1123" i="18"/>
  <c r="H431" i="18"/>
  <c r="H434" i="18"/>
  <c r="H310" i="18"/>
  <c r="H501" i="18"/>
  <c r="H72" i="18"/>
  <c r="H1358" i="18"/>
  <c r="H1401" i="18"/>
  <c r="H577" i="18"/>
  <c r="H1020" i="18"/>
  <c r="H631" i="18"/>
  <c r="H1136" i="18"/>
  <c r="H667" i="18"/>
  <c r="H764" i="18"/>
  <c r="H391" i="18"/>
  <c r="H1271" i="18"/>
  <c r="H860" i="18"/>
  <c r="H1179" i="18"/>
  <c r="H82" i="18"/>
  <c r="H924" i="18"/>
  <c r="H1186" i="18"/>
  <c r="H932" i="18"/>
  <c r="H939" i="18"/>
  <c r="H571" i="18"/>
  <c r="H1191" i="18"/>
  <c r="H336" i="18"/>
  <c r="H253" i="18"/>
  <c r="H1360" i="18"/>
  <c r="H342" i="18"/>
  <c r="H127" i="18"/>
  <c r="H833" i="18"/>
  <c r="H587" i="18"/>
  <c r="H1012" i="18"/>
  <c r="H1167" i="18"/>
  <c r="H1009" i="18"/>
  <c r="H387" i="18"/>
  <c r="H1028" i="18"/>
  <c r="H1324" i="18"/>
  <c r="H770" i="18"/>
  <c r="H1289" i="18"/>
  <c r="H1331" i="18"/>
  <c r="H633" i="18"/>
  <c r="H970" i="18"/>
  <c r="H696" i="18"/>
  <c r="H412" i="18"/>
  <c r="H782" i="18"/>
  <c r="H1316" i="18"/>
  <c r="H459" i="18"/>
  <c r="H1276" i="18"/>
  <c r="H1029" i="18"/>
  <c r="H202" i="18"/>
  <c r="H1409" i="18"/>
  <c r="H937" i="18"/>
  <c r="H1030" i="18"/>
  <c r="H603" i="18"/>
  <c r="H120" i="18"/>
  <c r="H702" i="18"/>
  <c r="H1116" i="18"/>
  <c r="H436" i="18"/>
  <c r="H538" i="18"/>
  <c r="H1343" i="18"/>
  <c r="X797" i="19" a="1"/>
  <c r="X797" i="19" s="1"/>
  <c r="X880" i="19" a="1"/>
  <c r="X880" i="19" s="1"/>
  <c r="X900" i="19" a="1"/>
  <c r="X900" i="19" s="1"/>
  <c r="H1013" i="18"/>
  <c r="H145" i="18"/>
  <c r="H184" i="18"/>
  <c r="H1225" i="18"/>
  <c r="H746" i="18"/>
  <c r="H813" i="18"/>
  <c r="H879" i="18"/>
  <c r="H178" i="18"/>
  <c r="H743" i="18"/>
  <c r="H788" i="18"/>
  <c r="H496" i="18"/>
  <c r="H580" i="18"/>
  <c r="H1118" i="18"/>
  <c r="H856" i="18"/>
  <c r="H906" i="18"/>
  <c r="H931" i="18"/>
  <c r="H831" i="18"/>
  <c r="H855" i="18"/>
  <c r="H154" i="18"/>
  <c r="H80" i="18"/>
  <c r="H471" i="18"/>
  <c r="H292" i="18"/>
  <c r="H982" i="18"/>
  <c r="H598" i="18"/>
  <c r="H656" i="18"/>
  <c r="H710" i="18"/>
  <c r="H1015" i="18"/>
  <c r="H926" i="18"/>
  <c r="H643" i="18"/>
  <c r="H1376" i="18"/>
  <c r="X901" i="19" a="1"/>
  <c r="X901" i="19" s="1"/>
  <c r="H808" i="18"/>
  <c r="H1095" i="18"/>
  <c r="H172" i="18"/>
  <c r="H1270" i="18"/>
  <c r="H55" i="18"/>
  <c r="X52" i="19" a="1"/>
  <c r="X52" i="19" s="1"/>
  <c r="H21" i="18"/>
  <c r="H1062" i="18"/>
  <c r="H161" i="18"/>
  <c r="H1212" i="18"/>
  <c r="H81" i="18"/>
  <c r="H922" i="18"/>
  <c r="H175" i="18"/>
  <c r="X690" i="19" a="1"/>
  <c r="X690" i="19" s="1"/>
  <c r="H70" i="18"/>
  <c r="H1084" i="18"/>
  <c r="H1102" i="18"/>
  <c r="H797" i="18"/>
  <c r="H1224" i="18"/>
  <c r="H989" i="18"/>
  <c r="H1359" i="18"/>
  <c r="X903" i="19" a="1"/>
  <c r="X903" i="19" s="1"/>
  <c r="H1107" i="18"/>
  <c r="H981" i="18"/>
  <c r="H717" i="18"/>
  <c r="H733" i="18"/>
  <c r="H11" i="18"/>
  <c r="H608" i="18"/>
  <c r="H700" i="18"/>
  <c r="H1339" i="18"/>
  <c r="H225" i="18"/>
  <c r="H507" i="18"/>
  <c r="H1027" i="18"/>
  <c r="H461" i="18"/>
  <c r="H312" i="18"/>
  <c r="H520" i="18"/>
  <c r="H1129" i="18"/>
  <c r="H641" i="18"/>
  <c r="H554" i="18"/>
  <c r="H87" i="18"/>
  <c r="H1069" i="18"/>
  <c r="H945" i="18"/>
  <c r="H403" i="18"/>
  <c r="H1153" i="18"/>
  <c r="H938" i="18"/>
  <c r="H1053" i="18"/>
  <c r="X140" i="19" a="1"/>
  <c r="X140" i="19" s="1"/>
  <c r="X714" i="19" a="1"/>
  <c r="X714" i="19" s="1"/>
  <c r="H666" i="18"/>
  <c r="H1274" i="18"/>
  <c r="H1115" i="18"/>
  <c r="H528" i="18"/>
  <c r="H186" i="18"/>
  <c r="H60" i="18"/>
  <c r="H1303" i="18"/>
  <c r="H179" i="18"/>
  <c r="H1042" i="18"/>
  <c r="H1321" i="18"/>
  <c r="H257" i="18"/>
  <c r="H356" i="18"/>
  <c r="H426" i="18"/>
  <c r="H540" i="18"/>
  <c r="H355" i="18"/>
  <c r="H375" i="18"/>
  <c r="H45" i="18"/>
  <c r="H584" i="18"/>
  <c r="H1260" i="18"/>
  <c r="H334" i="18"/>
  <c r="H1334" i="18"/>
  <c r="H47" i="18"/>
  <c r="H712" i="18"/>
  <c r="H328" i="18"/>
  <c r="X134" i="19" a="1"/>
  <c r="X134" i="19" s="1"/>
  <c r="H1398" i="18"/>
  <c r="H139" i="18"/>
  <c r="H1021" i="18"/>
  <c r="H215" i="18"/>
  <c r="X703" i="19" a="1"/>
  <c r="X703" i="19" s="1"/>
  <c r="H934" i="18"/>
  <c r="H203" i="18"/>
  <c r="H464" i="18"/>
  <c r="H1137" i="18"/>
  <c r="H92" i="18"/>
  <c r="H62" i="18"/>
  <c r="H749" i="18"/>
  <c r="H89" i="18"/>
  <c r="H810" i="18"/>
  <c r="H83" i="18"/>
  <c r="H503" i="18"/>
  <c r="H1171" i="18"/>
  <c r="H325" i="18"/>
  <c r="H1057" i="18"/>
  <c r="H101" i="18"/>
  <c r="H1262" i="18"/>
  <c r="H1206" i="18"/>
  <c r="H1306" i="18"/>
  <c r="H1199" i="18"/>
  <c r="H679" i="18"/>
  <c r="H602" i="18"/>
  <c r="H123" i="18"/>
  <c r="H180" i="18"/>
  <c r="H625" i="18"/>
  <c r="H605" i="18"/>
  <c r="H972" i="18"/>
  <c r="H488" i="18"/>
  <c r="H314" i="18"/>
  <c r="H898" i="18"/>
  <c r="X749" i="19" a="1"/>
  <c r="X749" i="19" s="1"/>
  <c r="H750" i="18"/>
  <c r="H29" i="18"/>
  <c r="H1330" i="18"/>
  <c r="H66" i="18"/>
  <c r="H304" i="18"/>
  <c r="H865" i="18"/>
  <c r="H615" i="18"/>
  <c r="H519" i="18"/>
  <c r="H985" i="18"/>
  <c r="H1141" i="18"/>
  <c r="H273" i="18"/>
  <c r="H809" i="18"/>
  <c r="H1351" i="18"/>
  <c r="H548" i="18"/>
  <c r="H837" i="18"/>
  <c r="H1387" i="18"/>
  <c r="H16" i="18"/>
  <c r="H109" i="18"/>
  <c r="H1007" i="18"/>
  <c r="H1076" i="18"/>
  <c r="H1109" i="18"/>
  <c r="H297" i="18"/>
  <c r="H1364" i="18"/>
  <c r="H1217" i="18"/>
  <c r="H93" i="18"/>
  <c r="H134" i="18"/>
  <c r="H1036" i="18"/>
  <c r="H884" i="18"/>
  <c r="H736" i="18"/>
  <c r="H86" i="18"/>
  <c r="H1396" i="18"/>
  <c r="H360" i="18"/>
  <c r="H1122" i="18"/>
  <c r="H308" i="18"/>
  <c r="H46" i="18"/>
  <c r="H136" i="18"/>
  <c r="H1408" i="18"/>
  <c r="X53" i="19" a="1"/>
  <c r="X53" i="19" s="1"/>
  <c r="H651" i="18"/>
  <c r="X788" i="19" a="1"/>
  <c r="X788" i="19" s="1"/>
  <c r="H37" i="18"/>
  <c r="H998" i="18"/>
  <c r="H57" i="18"/>
  <c r="H655" i="18"/>
  <c r="H1293" i="18"/>
  <c r="X926" i="19" a="1"/>
  <c r="X926" i="19" s="1"/>
  <c r="H1195" i="18"/>
  <c r="H1392" i="18"/>
  <c r="X77" i="19" a="1"/>
  <c r="X77" i="19" s="1"/>
  <c r="H174" i="18"/>
  <c r="H491" i="18"/>
  <c r="H960" i="18"/>
  <c r="H908" i="18"/>
  <c r="H427" i="18"/>
  <c r="H23" i="18"/>
  <c r="H955" i="18"/>
  <c r="H524" i="18"/>
  <c r="X864" i="19" a="1"/>
  <c r="X864" i="19" s="1"/>
  <c r="H761" i="18"/>
  <c r="H1108" i="18"/>
  <c r="H940" i="18"/>
  <c r="X137" i="19" a="1"/>
  <c r="X137" i="19" s="1"/>
  <c r="H611" i="18"/>
  <c r="H882" i="18"/>
  <c r="H1054" i="18"/>
  <c r="H269" i="18"/>
  <c r="H885" i="18"/>
  <c r="H1368" i="18"/>
  <c r="H653" i="18"/>
  <c r="H645" i="18"/>
  <c r="H1245" i="18"/>
  <c r="H944" i="18"/>
  <c r="H514" i="18"/>
  <c r="H735" i="18"/>
  <c r="H288" i="18"/>
  <c r="H156" i="18"/>
  <c r="H497" i="18"/>
  <c r="H10" i="18"/>
  <c r="H539" i="18"/>
  <c r="H596" i="18"/>
  <c r="H725" i="18"/>
  <c r="H98" i="18"/>
  <c r="X886" i="19" a="1"/>
  <c r="X886" i="19" s="1"/>
  <c r="H516" i="18"/>
  <c r="H1391" i="18"/>
  <c r="X933" i="19" a="1"/>
  <c r="X933" i="19" s="1"/>
  <c r="H7" i="18"/>
  <c r="X883" i="19" a="1"/>
  <c r="X883" i="19" s="1"/>
  <c r="H1342" i="18"/>
  <c r="H1402" i="18"/>
  <c r="X896" i="19" a="1"/>
  <c r="X896" i="19" s="1"/>
  <c r="H952" i="18"/>
  <c r="H445" i="18"/>
  <c r="H1372" i="18"/>
  <c r="H54" i="18"/>
  <c r="H41" i="18"/>
  <c r="H413" i="18"/>
  <c r="H621" i="18"/>
  <c r="H309" i="18"/>
  <c r="H1189" i="18"/>
  <c r="H759" i="18"/>
  <c r="H716" i="18"/>
  <c r="H316" i="18"/>
  <c r="H1205" i="18"/>
  <c r="H113" i="18"/>
  <c r="H22" i="18"/>
  <c r="H485" i="18"/>
  <c r="H734" i="18"/>
  <c r="H159" i="18"/>
  <c r="H396" i="18"/>
  <c r="H845" i="18"/>
  <c r="H775" i="18"/>
  <c r="H714" i="18"/>
  <c r="H1043" i="18"/>
  <c r="H1131" i="18"/>
  <c r="H252" i="18"/>
  <c r="H1238" i="18"/>
  <c r="H88" i="18"/>
  <c r="H1320" i="18"/>
  <c r="X89" i="19" a="1"/>
  <c r="X89" i="19" s="1"/>
  <c r="H48" i="18"/>
  <c r="H61" i="18"/>
  <c r="H668" i="18"/>
  <c r="H946" i="18"/>
  <c r="H430" i="18"/>
  <c r="H131" i="18"/>
  <c r="H85" i="18"/>
  <c r="H1255" i="18"/>
  <c r="H1348" i="18"/>
  <c r="H1380" i="18"/>
  <c r="X925" i="19" a="1"/>
  <c r="X925" i="19" s="1"/>
  <c r="H1264" i="18"/>
  <c r="H411" i="18"/>
  <c r="H267" i="18"/>
  <c r="X906" i="19" a="1"/>
  <c r="X906" i="19" s="1"/>
  <c r="H1075" i="18"/>
  <c r="X51" i="19" a="1"/>
  <c r="X51" i="19" s="1"/>
  <c r="H317" i="18"/>
  <c r="H896" i="18"/>
  <c r="H251" i="18"/>
  <c r="H706" i="18"/>
  <c r="H958" i="18"/>
  <c r="H963" i="18"/>
  <c r="H17" i="18"/>
  <c r="H589" i="18"/>
  <c r="H399" i="18"/>
  <c r="H597" i="18"/>
  <c r="H504" i="18"/>
  <c r="H1011" i="18"/>
  <c r="H218" i="18"/>
  <c r="H404" i="18"/>
  <c r="H365" i="18"/>
  <c r="H578" i="18"/>
  <c r="H440" i="18"/>
  <c r="H560" i="18"/>
  <c r="H953" i="18"/>
  <c r="H1411" i="18"/>
  <c r="H776" i="18"/>
  <c r="H1379" i="18"/>
  <c r="X29" i="19" a="1"/>
  <c r="X29" i="19" s="1"/>
  <c r="X895" i="19" a="1"/>
  <c r="X895" i="19" s="1"/>
  <c r="X65" i="19" a="1"/>
  <c r="X65" i="19" s="1"/>
  <c r="H1050" i="18"/>
  <c r="H899" i="18"/>
  <c r="H1149" i="18"/>
  <c r="H256" i="18"/>
  <c r="X858" i="19" a="1"/>
  <c r="X858" i="19" s="1"/>
  <c r="X889" i="19" a="1"/>
  <c r="X889" i="19" s="1"/>
  <c r="X879" i="19" a="1"/>
  <c r="X879" i="19" s="1"/>
  <c r="H231" i="18"/>
  <c r="H881" i="18"/>
  <c r="H133" i="18"/>
  <c r="X716" i="19" a="1"/>
  <c r="X716" i="19" s="1"/>
  <c r="H535" i="18"/>
  <c r="H1077" i="18"/>
  <c r="H1132" i="18"/>
  <c r="H1203" i="18"/>
  <c r="H1033" i="18"/>
  <c r="H135" i="18"/>
  <c r="H1026" i="18"/>
  <c r="H163" i="18"/>
  <c r="H1295" i="18"/>
  <c r="X702" i="19" a="1"/>
  <c r="X702" i="19" s="1"/>
  <c r="H1290" i="18"/>
  <c r="H383" i="18"/>
  <c r="H349" i="18"/>
  <c r="H795" i="18"/>
  <c r="H836" i="18"/>
  <c r="H1369" i="18"/>
  <c r="H444" i="18"/>
  <c r="X16" i="19" a="1"/>
  <c r="X16" i="19" s="1"/>
  <c r="H1395" i="18"/>
  <c r="X799" i="19" a="1"/>
  <c r="X799" i="19" s="1"/>
  <c r="H929" i="18"/>
  <c r="H264" i="18"/>
  <c r="H527" i="18"/>
  <c r="H284" i="18"/>
  <c r="H118" i="18"/>
  <c r="H1156" i="18"/>
  <c r="X168" i="19" a="1"/>
  <c r="X168" i="19" s="1"/>
  <c r="H1344" i="18"/>
  <c r="H144" i="18"/>
  <c r="X730" i="19" a="1"/>
  <c r="X730" i="19" s="1"/>
  <c r="X715" i="19" a="1"/>
  <c r="X715" i="19" s="1"/>
  <c r="H1405" i="18"/>
  <c r="X151" i="19" a="1"/>
  <c r="X151" i="19" s="1"/>
  <c r="X719" i="19" a="1"/>
  <c r="X719" i="19" s="1"/>
  <c r="X9" i="19" a="1"/>
  <c r="X9" i="19" s="1"/>
  <c r="H1138" i="18"/>
  <c r="H35" i="18"/>
  <c r="H279" i="18"/>
  <c r="H1412" i="18"/>
  <c r="H1068" i="18"/>
  <c r="H943" i="18"/>
  <c r="X905" i="19" a="1"/>
  <c r="X905" i="19" s="1"/>
  <c r="H1377" i="18"/>
  <c r="H521" i="18"/>
  <c r="H90" i="18"/>
  <c r="H727" i="18"/>
  <c r="H104" i="18"/>
  <c r="H818" i="18"/>
  <c r="H15" i="18"/>
  <c r="H1037" i="18"/>
  <c r="H787" i="18"/>
  <c r="H1014" i="18"/>
  <c r="H551" i="18"/>
  <c r="H682" i="18"/>
  <c r="H1288" i="18"/>
  <c r="H1413" i="18"/>
  <c r="H77" i="18"/>
  <c r="H255" i="18"/>
  <c r="H1105" i="18"/>
  <c r="H1266" i="18"/>
  <c r="H1099" i="18"/>
  <c r="H947" i="18"/>
  <c r="H1240" i="18"/>
  <c r="X908" i="19" a="1"/>
  <c r="X908" i="19" s="1"/>
  <c r="H1362" i="18"/>
  <c r="X55" i="19" a="1"/>
  <c r="X55" i="19" s="1"/>
  <c r="H121" i="18"/>
  <c r="H343" i="18"/>
  <c r="H213" i="18"/>
  <c r="X815" i="19" a="1"/>
  <c r="X815" i="19" s="1"/>
  <c r="H56" i="18"/>
  <c r="H550" i="18"/>
  <c r="H1292" i="18"/>
  <c r="H1096" i="18"/>
  <c r="H409" i="18"/>
  <c r="X13" i="19" a="1"/>
  <c r="X13" i="19" s="1"/>
  <c r="H654" i="18"/>
  <c r="H1373" i="18"/>
  <c r="H766" i="18"/>
  <c r="H398" i="18"/>
  <c r="H1232" i="18"/>
  <c r="H1375" i="18"/>
  <c r="H1121" i="18"/>
  <c r="H1309" i="18"/>
  <c r="H812" i="18"/>
  <c r="H1366" i="18"/>
  <c r="X885" i="19" a="1"/>
  <c r="X885" i="19" s="1"/>
  <c r="H1341" i="18"/>
  <c r="X867" i="19" a="1"/>
  <c r="X867" i="19" s="1"/>
  <c r="H1386" i="18"/>
  <c r="H1399" i="18"/>
  <c r="X6" i="19" a="1"/>
  <c r="X6" i="19" s="1"/>
  <c r="X698" i="19" a="1"/>
  <c r="X698" i="19" s="1"/>
  <c r="H116" i="18"/>
  <c r="H59" i="18"/>
  <c r="X897" i="19" a="1"/>
  <c r="X897" i="19" s="1"/>
  <c r="H1370" i="18"/>
  <c r="X149" i="19" a="1"/>
  <c r="X149" i="19" s="1"/>
  <c r="H1394" i="18"/>
  <c r="X697" i="19" a="1"/>
  <c r="X697" i="19" s="1"/>
  <c r="H1381" i="18"/>
  <c r="X874" i="19" a="1"/>
  <c r="X874" i="19" s="1"/>
  <c r="X701" i="19" a="1"/>
  <c r="X701" i="19" s="1"/>
  <c r="H569" i="18"/>
  <c r="H502" i="18"/>
  <c r="X63" i="19" a="1"/>
  <c r="X63" i="19" s="1"/>
  <c r="H204" i="18"/>
  <c r="H541" i="18"/>
  <c r="X696" i="19" a="1"/>
  <c r="X696" i="19" s="1"/>
  <c r="H612" i="18"/>
  <c r="H802" i="18"/>
  <c r="H1169" i="18"/>
  <c r="H1281" i="18"/>
  <c r="X136" i="19" a="1"/>
  <c r="X136" i="19" s="1"/>
  <c r="H910" i="18"/>
  <c r="X129" i="19" a="1"/>
  <c r="X129" i="19" s="1"/>
  <c r="H1363" i="18"/>
  <c r="H967" i="18"/>
  <c r="E933" i="19"/>
  <c r="H1400" i="18"/>
  <c r="F794" i="15" l="1" a="1"/>
  <c r="F794" i="15" s="1"/>
  <c r="F682" i="15" a="1"/>
  <c r="F682" i="15" s="1"/>
  <c r="E1154" i="15"/>
  <c r="E930" i="15"/>
  <c r="E968" i="15"/>
  <c r="E966" i="15"/>
  <c r="E1120" i="15"/>
  <c r="E1087" i="15"/>
  <c r="E1025" i="15"/>
  <c r="E995" i="15"/>
  <c r="E1107" i="15"/>
  <c r="E917" i="15"/>
  <c r="E1000" i="15"/>
  <c r="E1090" i="15"/>
  <c r="E951" i="15"/>
  <c r="E914" i="15"/>
  <c r="E1051" i="15"/>
  <c r="E926" i="15"/>
  <c r="F1158" i="15" a="1"/>
  <c r="F1158" i="15" s="1"/>
  <c r="F1024" i="15" a="1"/>
  <c r="F1024" i="15" s="1"/>
  <c r="F947" i="15" a="1"/>
  <c r="F947" i="15" s="1"/>
  <c r="F1133" i="15" a="1"/>
  <c r="F1133" i="15" s="1"/>
  <c r="F943" i="15" a="1"/>
  <c r="F943" i="15" s="1"/>
  <c r="F1018" i="15" a="1"/>
  <c r="F1018" i="15" s="1"/>
  <c r="F1045" i="15" a="1"/>
  <c r="F1045" i="15" s="1"/>
  <c r="F1092" i="15" a="1"/>
  <c r="F1092" i="15" s="1"/>
  <c r="F1098" i="15" a="1"/>
  <c r="F1098" i="15" s="1"/>
  <c r="F1057" i="15" a="1"/>
  <c r="F1057" i="15" s="1"/>
  <c r="F971" i="15" a="1"/>
  <c r="F971" i="15" s="1"/>
  <c r="F1137" i="15" a="1"/>
  <c r="F1137" i="15" s="1"/>
  <c r="F1077" i="15" a="1"/>
  <c r="F1077" i="15" s="1"/>
  <c r="F1022" i="15" a="1"/>
  <c r="F1022" i="15" s="1"/>
  <c r="F961" i="15" a="1"/>
  <c r="F961" i="15" s="1"/>
  <c r="F44" i="15" a="1"/>
  <c r="F44" i="15" s="1"/>
  <c r="F757" i="15" a="1"/>
  <c r="F757" i="15" s="1"/>
  <c r="F717" i="15" a="1"/>
  <c r="F717" i="15" s="1"/>
  <c r="F1154" i="15" a="1"/>
  <c r="F1154" i="15" s="1"/>
  <c r="E953" i="15"/>
  <c r="E994" i="15"/>
  <c r="E1002" i="15"/>
  <c r="E932" i="15"/>
  <c r="E1124" i="15"/>
  <c r="E1062" i="15"/>
  <c r="E1140" i="15"/>
  <c r="E970" i="15"/>
  <c r="E909" i="15"/>
  <c r="E996" i="15"/>
  <c r="E1129" i="15"/>
  <c r="E1118" i="15"/>
  <c r="E1102" i="15"/>
  <c r="E1083" i="15"/>
  <c r="E1021" i="15"/>
  <c r="F940" i="15" a="1"/>
  <c r="F940" i="15" s="1"/>
  <c r="F1052" i="15" a="1"/>
  <c r="F1052" i="15" s="1"/>
  <c r="F1017" i="15" a="1"/>
  <c r="F1017" i="15" s="1"/>
  <c r="F936" i="15" a="1"/>
  <c r="F936" i="15" s="1"/>
  <c r="F960" i="15" a="1"/>
  <c r="F960" i="15" s="1"/>
  <c r="F1019" i="15" a="1"/>
  <c r="F1019" i="15" s="1"/>
  <c r="F1108" i="15" a="1"/>
  <c r="F1108" i="15" s="1"/>
  <c r="F1032" i="15" a="1"/>
  <c r="F1032" i="15" s="1"/>
  <c r="F922" i="15" a="1"/>
  <c r="F922" i="15" s="1"/>
  <c r="F989" i="15" a="1"/>
  <c r="F989" i="15" s="1"/>
  <c r="F1078" i="15" a="1"/>
  <c r="F1078" i="15" s="1"/>
  <c r="F1118" i="15" a="1"/>
  <c r="F1118" i="15" s="1"/>
  <c r="F1053" i="15" a="1"/>
  <c r="F1053" i="15" s="1"/>
  <c r="F1044" i="15" a="1"/>
  <c r="F1044" i="15" s="1"/>
  <c r="F934" i="15" a="1"/>
  <c r="F934" i="15" s="1"/>
  <c r="F59" i="15" a="1"/>
  <c r="F59" i="15" s="1"/>
  <c r="F795" i="15" a="1"/>
  <c r="F795" i="15" s="1"/>
  <c r="F680" i="15" a="1"/>
  <c r="F680" i="15" s="1"/>
  <c r="E1156" i="15"/>
  <c r="E1155" i="15"/>
  <c r="E978" i="15"/>
  <c r="E1048" i="15"/>
  <c r="E1041" i="15"/>
  <c r="E972" i="15"/>
  <c r="E944" i="15"/>
  <c r="E1097" i="15"/>
  <c r="E998" i="15"/>
  <c r="E1115" i="15"/>
  <c r="E1031" i="15"/>
  <c r="E993" i="15"/>
  <c r="E1143" i="15"/>
  <c r="E1038" i="15"/>
  <c r="E942" i="15"/>
  <c r="E1125" i="15"/>
  <c r="E1099" i="15"/>
  <c r="F969" i="15" a="1"/>
  <c r="F969" i="15" s="1"/>
  <c r="F1065" i="15" a="1"/>
  <c r="F1065" i="15" s="1"/>
  <c r="F931" i="15" a="1"/>
  <c r="F931" i="15" s="1"/>
  <c r="F972" i="15" a="1"/>
  <c r="F972" i="15" s="1"/>
  <c r="F978" i="15" a="1"/>
  <c r="F978" i="15" s="1"/>
  <c r="F1042" i="15" a="1"/>
  <c r="F1042" i="15" s="1"/>
  <c r="F1131" i="15" a="1"/>
  <c r="F1131" i="15" s="1"/>
  <c r="F1073" i="15" a="1"/>
  <c r="F1073" i="15" s="1"/>
  <c r="F923" i="15" a="1"/>
  <c r="F923" i="15" s="1"/>
  <c r="F1110" i="15" a="1"/>
  <c r="F1110" i="15" s="1"/>
  <c r="F1013" i="15" a="1"/>
  <c r="F1013" i="15" s="1"/>
  <c r="F1038" i="15" a="1"/>
  <c r="F1038" i="15" s="1"/>
  <c r="F932" i="15" a="1"/>
  <c r="F932" i="15" s="1"/>
  <c r="F1067" i="15" a="1"/>
  <c r="F1067" i="15" s="1"/>
  <c r="F918" i="15" a="1"/>
  <c r="F918" i="15" s="1"/>
  <c r="F820" i="15" a="1"/>
  <c r="F820" i="15" s="1"/>
  <c r="E1142" i="15"/>
  <c r="E1162" i="15"/>
  <c r="E1026" i="15"/>
  <c r="E1078" i="15"/>
  <c r="E1072" i="15"/>
  <c r="E1011" i="15"/>
  <c r="E984" i="15"/>
  <c r="E1136" i="15"/>
  <c r="E1005" i="15"/>
  <c r="E985" i="15"/>
  <c r="E933" i="15"/>
  <c r="E918" i="15"/>
  <c r="E912" i="15"/>
  <c r="E928" i="15"/>
  <c r="E1037" i="15"/>
  <c r="E1086" i="15"/>
  <c r="E1035" i="15"/>
  <c r="F979" i="15" a="1"/>
  <c r="F979" i="15" s="1"/>
  <c r="F1106" i="15" a="1"/>
  <c r="F1106" i="15" s="1"/>
  <c r="F949" i="15" a="1"/>
  <c r="F949" i="15" s="1"/>
  <c r="F1069" i="15" a="1"/>
  <c r="F1069" i="15" s="1"/>
  <c r="F1027" i="15" a="1"/>
  <c r="F1027" i="15" s="1"/>
  <c r="F1082" i="15" a="1"/>
  <c r="F1082" i="15" s="1"/>
  <c r="F997" i="15" a="1"/>
  <c r="F997" i="15" s="1"/>
  <c r="F1093" i="15" a="1"/>
  <c r="F1093" i="15" s="1"/>
  <c r="F924" i="15" a="1"/>
  <c r="F924" i="15" s="1"/>
  <c r="F1054" i="15" a="1"/>
  <c r="F1054" i="15" s="1"/>
  <c r="F1101" i="15" a="1"/>
  <c r="F1101" i="15" s="1"/>
  <c r="F1085" i="15" a="1"/>
  <c r="F1085" i="15" s="1"/>
  <c r="F975" i="15" a="1"/>
  <c r="F975" i="15" s="1"/>
  <c r="F966" i="15" a="1"/>
  <c r="F966" i="15" s="1"/>
  <c r="F1089" i="15" a="1"/>
  <c r="F1089" i="15" s="1"/>
  <c r="F791" i="15" a="1"/>
  <c r="F791" i="15" s="1"/>
  <c r="F808" i="15" a="1"/>
  <c r="F808" i="15" s="1"/>
  <c r="E1158" i="15"/>
  <c r="F1142" i="15" a="1"/>
  <c r="F1142" i="15" s="1"/>
  <c r="E1049" i="15"/>
  <c r="E1104" i="15"/>
  <c r="E1112" i="15"/>
  <c r="E1046" i="15"/>
  <c r="E1017" i="15"/>
  <c r="E955" i="15"/>
  <c r="E1018" i="15"/>
  <c r="E1127" i="15"/>
  <c r="E1073" i="15"/>
  <c r="E1079" i="15"/>
  <c r="E1063" i="15"/>
  <c r="E954" i="15"/>
  <c r="E1060" i="15"/>
  <c r="E1114" i="15"/>
  <c r="E961" i="15"/>
  <c r="F1049" i="15" a="1"/>
  <c r="F1049" i="15" s="1"/>
  <c r="F1120" i="15" a="1"/>
  <c r="F1120" i="15" s="1"/>
  <c r="F967" i="15" a="1"/>
  <c r="F967" i="15" s="1"/>
  <c r="F1116" i="15" a="1"/>
  <c r="F1116" i="15" s="1"/>
  <c r="F1074" i="15" a="1"/>
  <c r="F1074" i="15" s="1"/>
  <c r="F1104" i="15" a="1"/>
  <c r="F1104" i="15" s="1"/>
  <c r="F1026" i="15" a="1"/>
  <c r="F1026" i="15" s="1"/>
  <c r="F1114" i="15" a="1"/>
  <c r="F1114" i="15" s="1"/>
  <c r="F910" i="15" a="1"/>
  <c r="F910" i="15" s="1"/>
  <c r="F974" i="15" a="1"/>
  <c r="F974" i="15" s="1"/>
  <c r="F1096" i="15" a="1"/>
  <c r="F1096" i="15" s="1"/>
  <c r="F957" i="15" a="1"/>
  <c r="F957" i="15" s="1"/>
  <c r="F998" i="15" a="1"/>
  <c r="F998" i="15" s="1"/>
  <c r="F1144" i="15" a="1"/>
  <c r="F1144" i="15" s="1"/>
  <c r="F1006" i="15" a="1"/>
  <c r="F1006" i="15" s="1"/>
  <c r="F802" i="15" a="1"/>
  <c r="F802" i="15" s="1"/>
  <c r="F1155" i="15" a="1"/>
  <c r="F1155" i="15" s="1"/>
  <c r="F1143" i="15" a="1"/>
  <c r="F1143" i="15" s="1"/>
  <c r="E934" i="15"/>
  <c r="E1132" i="15"/>
  <c r="E927" i="15"/>
  <c r="E1084" i="15"/>
  <c r="E1053" i="15"/>
  <c r="E989" i="15"/>
  <c r="E1030" i="15"/>
  <c r="E919" i="15"/>
  <c r="E1023" i="15"/>
  <c r="E1013" i="15"/>
  <c r="E1093" i="15"/>
  <c r="E935" i="15"/>
  <c r="E938" i="15"/>
  <c r="E1016" i="15"/>
  <c r="E1029" i="15"/>
  <c r="F1059" i="15" a="1"/>
  <c r="F1059" i="15" s="1"/>
  <c r="F1099" i="15" a="1"/>
  <c r="F1099" i="15" s="1"/>
  <c r="F985" i="15" a="1"/>
  <c r="F985" i="15" s="1"/>
  <c r="F954" i="15" a="1"/>
  <c r="F954" i="15" s="1"/>
  <c r="F1091" i="15" a="1"/>
  <c r="F1091" i="15" s="1"/>
  <c r="F1124" i="15" a="1"/>
  <c r="F1124" i="15" s="1"/>
  <c r="F1090" i="15" a="1"/>
  <c r="F1090" i="15" s="1"/>
  <c r="F1033" i="15" a="1"/>
  <c r="F1033" i="15" s="1"/>
  <c r="F917" i="15" a="1"/>
  <c r="F917" i="15" s="1"/>
  <c r="F1128" i="15" a="1"/>
  <c r="F1128" i="15" s="1"/>
  <c r="F1136" i="15" a="1"/>
  <c r="F1136" i="15" s="1"/>
  <c r="F1080" i="15" a="1"/>
  <c r="F1080" i="15" s="1"/>
  <c r="F1160" i="15" a="1"/>
  <c r="F1160" i="15" s="1"/>
  <c r="F921" i="15" a="1"/>
  <c r="F921" i="15" s="1"/>
  <c r="F926" i="15" a="1"/>
  <c r="F926" i="15" s="1"/>
  <c r="F792" i="15" a="1"/>
  <c r="F792" i="15" s="1"/>
  <c r="E1147" i="15"/>
  <c r="F1161" i="15" a="1"/>
  <c r="F1161" i="15" s="1"/>
  <c r="E963" i="15"/>
  <c r="E950" i="15"/>
  <c r="E969" i="15"/>
  <c r="E1121" i="15"/>
  <c r="E1091" i="15"/>
  <c r="E1027" i="15"/>
  <c r="E1043" i="15"/>
  <c r="E920" i="15"/>
  <c r="E1070" i="15"/>
  <c r="E973" i="15"/>
  <c r="E1076" i="15"/>
  <c r="E1137" i="15"/>
  <c r="E1145" i="15"/>
  <c r="E1012" i="15"/>
  <c r="E1133" i="15"/>
  <c r="F1129" i="15" a="1"/>
  <c r="F1129" i="15" s="1"/>
  <c r="F962" i="15" a="1"/>
  <c r="F962" i="15" s="1"/>
  <c r="F951" i="15" a="1"/>
  <c r="F951" i="15" s="1"/>
  <c r="F973" i="15" a="1"/>
  <c r="F973" i="15" s="1"/>
  <c r="F1105" i="15" a="1"/>
  <c r="F1105" i="15" s="1"/>
  <c r="F1020" i="15" a="1"/>
  <c r="F1020" i="15" s="1"/>
  <c r="F1111" i="15" a="1"/>
  <c r="F1111" i="15" s="1"/>
  <c r="F1095" i="15" a="1"/>
  <c r="F1095" i="15" s="1"/>
  <c r="F911" i="15" a="1"/>
  <c r="F911" i="15" s="1"/>
  <c r="F984" i="15" a="1"/>
  <c r="F984" i="15" s="1"/>
  <c r="F1066" i="15" a="1"/>
  <c r="F1066" i="15" s="1"/>
  <c r="F1140" i="15" a="1"/>
  <c r="F1140" i="15" s="1"/>
  <c r="F1102" i="15" a="1"/>
  <c r="F1102" i="15" s="1"/>
  <c r="F935" i="15" a="1"/>
  <c r="F935" i="15" s="1"/>
  <c r="F1051" i="15" a="1"/>
  <c r="F1051" i="15" s="1"/>
  <c r="F752" i="15" a="1"/>
  <c r="F752" i="15" s="1"/>
  <c r="F1141" i="15" a="1"/>
  <c r="F1141" i="15" s="1"/>
  <c r="F1162" i="15" a="1"/>
  <c r="F1162" i="15" s="1"/>
  <c r="E1010" i="15"/>
  <c r="E979" i="15"/>
  <c r="E1004" i="15"/>
  <c r="E936" i="15"/>
  <c r="E1126" i="15"/>
  <c r="E1065" i="15"/>
  <c r="E1057" i="15"/>
  <c r="E921" i="15"/>
  <c r="E1098" i="15"/>
  <c r="E977" i="15"/>
  <c r="E1134" i="15"/>
  <c r="E1103" i="15"/>
  <c r="E1111" i="15"/>
  <c r="E1128" i="15"/>
  <c r="E1122" i="15"/>
  <c r="F953" i="15" a="1"/>
  <c r="F953" i="15" s="1"/>
  <c r="F976" i="15" a="1"/>
  <c r="F976" i="15" s="1"/>
  <c r="F970" i="15" a="1"/>
  <c r="F970" i="15" s="1"/>
  <c r="F991" i="15" a="1"/>
  <c r="F991" i="15" s="1"/>
  <c r="F1122" i="15" a="1"/>
  <c r="F1122" i="15" s="1"/>
  <c r="F1043" i="15" a="1"/>
  <c r="F1043" i="15" s="1"/>
  <c r="F1134" i="15" a="1"/>
  <c r="F1134" i="15" s="1"/>
  <c r="F1138" i="15" a="1"/>
  <c r="F1138" i="15" s="1"/>
  <c r="F920" i="15" a="1"/>
  <c r="F920" i="15" s="1"/>
  <c r="F929" i="15" a="1"/>
  <c r="F929" i="15" s="1"/>
  <c r="F1062" i="15" a="1"/>
  <c r="F1062" i="15" s="1"/>
  <c r="F1088" i="15" a="1"/>
  <c r="F1088" i="15" s="1"/>
  <c r="F942" i="15" a="1"/>
  <c r="F942" i="15" s="1"/>
  <c r="F1061" i="15" a="1"/>
  <c r="F1061" i="15" s="1"/>
  <c r="F1031" i="15" a="1"/>
  <c r="F1031" i="15" s="1"/>
  <c r="F805" i="15" a="1"/>
  <c r="F805" i="15" s="1"/>
  <c r="F1149" i="15" a="1"/>
  <c r="F1149" i="15" s="1"/>
  <c r="F1145" i="15" a="1"/>
  <c r="F1145" i="15" s="1"/>
  <c r="E952" i="15"/>
  <c r="E1033" i="15"/>
  <c r="E1042" i="15"/>
  <c r="E975" i="15"/>
  <c r="E947" i="15"/>
  <c r="E1100" i="15"/>
  <c r="E1067" i="15"/>
  <c r="E922" i="15"/>
  <c r="E939" i="15"/>
  <c r="E1056" i="15"/>
  <c r="E957" i="15"/>
  <c r="E941" i="15"/>
  <c r="E1022" i="15"/>
  <c r="E1131" i="15"/>
  <c r="E1003" i="15"/>
  <c r="F963" i="15" a="1"/>
  <c r="F963" i="15" s="1"/>
  <c r="F1004" i="15" a="1"/>
  <c r="F1004" i="15" s="1"/>
  <c r="F986" i="15" a="1"/>
  <c r="F986" i="15" s="1"/>
  <c r="F1007" i="15" a="1"/>
  <c r="F1007" i="15" s="1"/>
  <c r="F944" i="15" a="1"/>
  <c r="F944" i="15" s="1"/>
  <c r="F995" i="15" a="1"/>
  <c r="F995" i="15" s="1"/>
  <c r="F1001" i="15" a="1"/>
  <c r="F1001" i="15" s="1"/>
  <c r="F1055" i="15" a="1"/>
  <c r="F1055" i="15" s="1"/>
  <c r="F912" i="15" a="1"/>
  <c r="F912" i="15" s="1"/>
  <c r="F1094" i="15" a="1"/>
  <c r="F1094" i="15" s="1"/>
  <c r="F914" i="15" a="1"/>
  <c r="F914" i="15" s="1"/>
  <c r="F992" i="15" a="1"/>
  <c r="F992" i="15" s="1"/>
  <c r="F941" i="15" a="1"/>
  <c r="F941" i="15" s="1"/>
  <c r="F981" i="15" a="1"/>
  <c r="F981" i="15" s="1"/>
  <c r="F1012" i="15" a="1"/>
  <c r="F1012" i="15" s="1"/>
  <c r="F770" i="15" a="1"/>
  <c r="F770" i="15" s="1"/>
  <c r="F1157" i="15" a="1"/>
  <c r="F1157" i="15" s="1"/>
  <c r="F1146" i="15" a="1"/>
  <c r="F1146" i="15" s="1"/>
  <c r="E982" i="15"/>
  <c r="E1088" i="15"/>
  <c r="E1080" i="15"/>
  <c r="E1014" i="15"/>
  <c r="E986" i="15"/>
  <c r="E1138" i="15"/>
  <c r="E1068" i="15"/>
  <c r="E911" i="15"/>
  <c r="E1144" i="15"/>
  <c r="E1159" i="15"/>
  <c r="E1074" i="15"/>
  <c r="E1092" i="15"/>
  <c r="E1130" i="15"/>
  <c r="E987" i="15"/>
  <c r="E1019" i="15"/>
  <c r="F928" i="15" a="1"/>
  <c r="F928" i="15" s="1"/>
  <c r="F927" i="15" a="1"/>
  <c r="F927" i="15" s="1"/>
  <c r="F952" i="15" a="1"/>
  <c r="F952" i="15" s="1"/>
  <c r="F1023" i="15" a="1"/>
  <c r="F1023" i="15" s="1"/>
  <c r="F980" i="15" a="1"/>
  <c r="F980" i="15" s="1"/>
  <c r="F1064" i="15" a="1"/>
  <c r="F1064" i="15" s="1"/>
  <c r="F1028" i="15" a="1"/>
  <c r="F1028" i="15" s="1"/>
  <c r="F1075" i="15" a="1"/>
  <c r="F1075" i="15" s="1"/>
  <c r="F990" i="15" a="1"/>
  <c r="F990" i="15" s="1"/>
  <c r="F919" i="15" a="1"/>
  <c r="F919" i="15" s="1"/>
  <c r="F913" i="15" a="1"/>
  <c r="F913" i="15" s="1"/>
  <c r="F1156" i="15" a="1"/>
  <c r="F1156" i="15" s="1"/>
  <c r="F1048" i="15" a="1"/>
  <c r="F1048" i="15" s="1"/>
  <c r="F1016" i="15" a="1"/>
  <c r="F1016" i="15" s="1"/>
  <c r="F1148" i="15" a="1"/>
  <c r="F1148" i="15" s="1"/>
  <c r="F814" i="15" a="1"/>
  <c r="F814" i="15" s="1"/>
  <c r="E1148" i="15"/>
  <c r="E1110" i="15"/>
  <c r="E1008" i="15"/>
  <c r="E1116" i="15"/>
  <c r="E1113" i="15"/>
  <c r="E1050" i="15"/>
  <c r="E1024" i="15"/>
  <c r="E956" i="15"/>
  <c r="E1081" i="15"/>
  <c r="E923" i="15"/>
  <c r="E983" i="15"/>
  <c r="E967" i="15"/>
  <c r="E1001" i="15"/>
  <c r="E946" i="15"/>
  <c r="E1032" i="15"/>
  <c r="E916" i="15"/>
  <c r="E1152" i="15"/>
  <c r="F988" i="15" a="1"/>
  <c r="F988" i="15" s="1"/>
  <c r="F955" i="15" a="1"/>
  <c r="F955" i="15" s="1"/>
  <c r="F987" i="15" a="1"/>
  <c r="F987" i="15" s="1"/>
  <c r="F937" i="15" a="1"/>
  <c r="F937" i="15" s="1"/>
  <c r="F1058" i="15" a="1"/>
  <c r="F1058" i="15" s="1"/>
  <c r="F1087" i="15" a="1"/>
  <c r="F1087" i="15" s="1"/>
  <c r="F1071" i="15" a="1"/>
  <c r="F1071" i="15" s="1"/>
  <c r="F1011" i="15" a="1"/>
  <c r="F1011" i="15" s="1"/>
  <c r="F1117" i="15" a="1"/>
  <c r="F1117" i="15" s="1"/>
  <c r="F1079" i="15" a="1"/>
  <c r="F1079" i="15" s="1"/>
  <c r="F1063" i="15" a="1"/>
  <c r="F1063" i="15" s="1"/>
  <c r="F1030" i="15" a="1"/>
  <c r="F1030" i="15" s="1"/>
  <c r="F938" i="15" a="1"/>
  <c r="F938" i="15" s="1"/>
  <c r="F930" i="15" a="1"/>
  <c r="F930" i="15" s="1"/>
  <c r="F909" i="15" a="1"/>
  <c r="F909" i="15" s="1"/>
  <c r="F782" i="15" a="1"/>
  <c r="F782" i="15" s="1"/>
  <c r="E1146" i="15"/>
  <c r="E1075" i="15"/>
  <c r="E1036" i="15"/>
  <c r="E960" i="15"/>
  <c r="E931" i="15"/>
  <c r="E1085" i="15"/>
  <c r="E1058" i="15"/>
  <c r="E991" i="15"/>
  <c r="E929" i="15"/>
  <c r="E910" i="15"/>
  <c r="E1109" i="15"/>
  <c r="E999" i="15"/>
  <c r="E964" i="15"/>
  <c r="E1047" i="15"/>
  <c r="E1106" i="15"/>
  <c r="E1095" i="15"/>
  <c r="E1160" i="15"/>
  <c r="F1036" i="15" a="1"/>
  <c r="F1036" i="15" s="1"/>
  <c r="F968" i="15" a="1"/>
  <c r="F968" i="15" s="1"/>
  <c r="F1021" i="15" a="1"/>
  <c r="F1021" i="15" s="1"/>
  <c r="F939" i="15" a="1"/>
  <c r="F939" i="15" s="1"/>
  <c r="F1015" i="15" a="1"/>
  <c r="F1015" i="15" s="1"/>
  <c r="F1107" i="15" a="1"/>
  <c r="F1107" i="15" s="1"/>
  <c r="F1135" i="15" a="1"/>
  <c r="F1135" i="15" s="1"/>
  <c r="F1034" i="15" a="1"/>
  <c r="F1034" i="15" s="1"/>
  <c r="F1000" i="15" a="1"/>
  <c r="F1000" i="15" s="1"/>
  <c r="F1109" i="15" a="1"/>
  <c r="F1109" i="15" s="1"/>
  <c r="F1119" i="15" a="1"/>
  <c r="F1119" i="15" s="1"/>
  <c r="F1103" i="15" a="1"/>
  <c r="F1103" i="15" s="1"/>
  <c r="F982" i="15" a="1"/>
  <c r="F982" i="15" s="1"/>
  <c r="F950" i="15" a="1"/>
  <c r="F950" i="15" s="1"/>
  <c r="F1125" i="15" a="1"/>
  <c r="F1125" i="15" s="1"/>
  <c r="F649" i="15" a="1"/>
  <c r="F649" i="15" s="1"/>
  <c r="E1149" i="15"/>
  <c r="E1020" i="15"/>
  <c r="E1064" i="15"/>
  <c r="E962" i="15"/>
  <c r="E971" i="15"/>
  <c r="E1123" i="15"/>
  <c r="E1096" i="15"/>
  <c r="E1028" i="15"/>
  <c r="E1094" i="15"/>
  <c r="E924" i="15"/>
  <c r="E1007" i="15"/>
  <c r="E1054" i="15"/>
  <c r="E1077" i="15"/>
  <c r="E1061" i="15"/>
  <c r="E1015" i="15"/>
  <c r="E949" i="15"/>
  <c r="F1084" i="15" a="1"/>
  <c r="F1084" i="15" s="1"/>
  <c r="F946" i="15" a="1"/>
  <c r="F946" i="15" s="1"/>
  <c r="F1068" i="15" a="1"/>
  <c r="F1068" i="15" s="1"/>
  <c r="F977" i="15" a="1"/>
  <c r="F977" i="15" s="1"/>
  <c r="F1040" i="15" a="1"/>
  <c r="F1040" i="15" s="1"/>
  <c r="F1130" i="15" a="1"/>
  <c r="F1130" i="15" s="1"/>
  <c r="F964" i="15" a="1"/>
  <c r="F964" i="15" s="1"/>
  <c r="F1076" i="15" a="1"/>
  <c r="F1076" i="15" s="1"/>
  <c r="F993" i="15" a="1"/>
  <c r="F993" i="15" s="1"/>
  <c r="F933" i="15" a="1"/>
  <c r="F933" i="15" s="1"/>
  <c r="F958" i="15" a="1"/>
  <c r="F958" i="15" s="1"/>
  <c r="F1039" i="15" a="1"/>
  <c r="F1039" i="15" s="1"/>
  <c r="F1152" i="15" a="1"/>
  <c r="F1152" i="15" s="1"/>
  <c r="F916" i="15" a="1"/>
  <c r="F916" i="15" s="1"/>
  <c r="F1070" i="15" a="1"/>
  <c r="F1070" i="15" s="1"/>
  <c r="F711" i="15" a="1"/>
  <c r="F711" i="15" s="1"/>
  <c r="F1151" i="15" a="1"/>
  <c r="F1151" i="15" s="1"/>
  <c r="E1059" i="15"/>
  <c r="E937" i="15"/>
  <c r="E1039" i="15"/>
  <c r="E1009" i="15"/>
  <c r="E943" i="15"/>
  <c r="E1135" i="15"/>
  <c r="E1066" i="15"/>
  <c r="E945" i="15"/>
  <c r="E925" i="15"/>
  <c r="E990" i="15"/>
  <c r="E974" i="15"/>
  <c r="E997" i="15"/>
  <c r="E981" i="15"/>
  <c r="E1045" i="15"/>
  <c r="E1089" i="15"/>
  <c r="F1132" i="15" a="1"/>
  <c r="F1132" i="15" s="1"/>
  <c r="F1113" i="15" a="1"/>
  <c r="F1113" i="15" s="1"/>
  <c r="F965" i="15" a="1"/>
  <c r="F965" i="15" s="1"/>
  <c r="F1083" i="15" a="1"/>
  <c r="F1083" i="15" s="1"/>
  <c r="F994" i="15" a="1"/>
  <c r="F994" i="15" s="1"/>
  <c r="F1060" i="15" a="1"/>
  <c r="F1060" i="15" s="1"/>
  <c r="F956" i="15" a="1"/>
  <c r="F956" i="15" s="1"/>
  <c r="F1003" i="15" a="1"/>
  <c r="F1003" i="15" s="1"/>
  <c r="F1097" i="15" a="1"/>
  <c r="F1097" i="15" s="1"/>
  <c r="F1126" i="15" a="1"/>
  <c r="F1126" i="15" s="1"/>
  <c r="F1041" i="15" a="1"/>
  <c r="F1041" i="15" s="1"/>
  <c r="F1008" i="15" a="1"/>
  <c r="F1008" i="15" s="1"/>
  <c r="F1014" i="15" a="1"/>
  <c r="F1014" i="15" s="1"/>
  <c r="F925" i="15" a="1"/>
  <c r="F925" i="15" s="1"/>
  <c r="F1086" i="15" a="1"/>
  <c r="F1086" i="15" s="1"/>
  <c r="F1005" i="15" a="1"/>
  <c r="F1005" i="15" s="1"/>
  <c r="F676" i="15" a="1"/>
  <c r="F676" i="15" s="1"/>
  <c r="E1150" i="15"/>
  <c r="E1141" i="15"/>
  <c r="E992" i="15"/>
  <c r="E1069" i="15"/>
  <c r="E1044" i="15"/>
  <c r="E976" i="15"/>
  <c r="E948" i="15"/>
  <c r="E1101" i="15"/>
  <c r="E1105" i="15"/>
  <c r="E915" i="15"/>
  <c r="E1117" i="15"/>
  <c r="E980" i="15"/>
  <c r="E1119" i="15"/>
  <c r="E1153" i="15"/>
  <c r="E965" i="15"/>
  <c r="E1055" i="15"/>
  <c r="F1159" i="15" a="1"/>
  <c r="F1159" i="15" s="1"/>
  <c r="F1139" i="15" a="1"/>
  <c r="F1139" i="15" s="1"/>
  <c r="F983" i="15" a="1"/>
  <c r="F983" i="15" s="1"/>
  <c r="F1100" i="15" a="1"/>
  <c r="F1100" i="15" s="1"/>
  <c r="F1009" i="15" a="1"/>
  <c r="F1009" i="15" s="1"/>
  <c r="F1081" i="15" a="1"/>
  <c r="F1081" i="15" s="1"/>
  <c r="F996" i="15" a="1"/>
  <c r="F996" i="15" s="1"/>
  <c r="F1050" i="15" a="1"/>
  <c r="F1050" i="15" s="1"/>
  <c r="F1035" i="15" a="1"/>
  <c r="F1035" i="15" s="1"/>
  <c r="F1147" i="15" a="1"/>
  <c r="F1147" i="15" s="1"/>
  <c r="F1112" i="15" a="1"/>
  <c r="F1112" i="15" s="1"/>
  <c r="F1002" i="15" a="1"/>
  <c r="F1002" i="15" s="1"/>
  <c r="F1127" i="15" a="1"/>
  <c r="F1127" i="15" s="1"/>
  <c r="F915" i="15" a="1"/>
  <c r="F915" i="15" s="1"/>
  <c r="F1037" i="15" a="1"/>
  <c r="F1037" i="15" s="1"/>
  <c r="F1153" i="15" a="1"/>
  <c r="F1153" i="15" s="1"/>
  <c r="F700" i="15" a="1"/>
  <c r="F700" i="15" s="1"/>
  <c r="E1151" i="15"/>
  <c r="E1157" i="15"/>
  <c r="E940" i="15"/>
  <c r="E1108" i="15"/>
  <c r="E1082" i="15"/>
  <c r="E1052" i="15"/>
  <c r="E988" i="15"/>
  <c r="E1139" i="15"/>
  <c r="E959" i="15"/>
  <c r="E913" i="15"/>
  <c r="E1034" i="15"/>
  <c r="E1040" i="15"/>
  <c r="E958" i="15"/>
  <c r="E1161" i="15"/>
  <c r="E1071" i="15"/>
  <c r="E1006" i="15"/>
  <c r="F1150" i="15" a="1"/>
  <c r="F1150" i="15" s="1"/>
  <c r="F1010" i="15" a="1"/>
  <c r="F1010" i="15" s="1"/>
  <c r="F999" i="15" a="1"/>
  <c r="F999" i="15" s="1"/>
  <c r="F1115" i="15" a="1"/>
  <c r="F1115" i="15" s="1"/>
  <c r="F959" i="15" a="1"/>
  <c r="F959" i="15" s="1"/>
  <c r="F1123" i="15" a="1"/>
  <c r="F1123" i="15" s="1"/>
  <c r="F1025" i="15" a="1"/>
  <c r="F1025" i="15" s="1"/>
  <c r="F1072" i="15" a="1"/>
  <c r="F1072" i="15" s="1"/>
  <c r="F1056" i="15" a="1"/>
  <c r="F1056" i="15" s="1"/>
  <c r="F1029" i="15" a="1"/>
  <c r="F1029" i="15" s="1"/>
  <c r="F945" i="15" a="1"/>
  <c r="F945" i="15" s="1"/>
  <c r="F1046" i="15" a="1"/>
  <c r="F1046" i="15" s="1"/>
  <c r="F1047" i="15" a="1"/>
  <c r="F1047" i="15" s="1"/>
  <c r="F1121" i="15" a="1"/>
  <c r="F1121" i="15" s="1"/>
  <c r="F948" i="15" a="1"/>
  <c r="F948" i="15" s="1"/>
  <c r="J208" i="21"/>
  <c r="J207" i="21"/>
  <c r="E206" i="21"/>
  <c r="E208" i="21"/>
  <c r="I206" i="21"/>
  <c r="I207" i="21"/>
  <c r="J206" i="21"/>
  <c r="I208" i="21"/>
  <c r="E207" i="21"/>
  <c r="I204" i="21"/>
  <c r="J204" i="21"/>
  <c r="E205" i="21"/>
  <c r="D1742" i="33" s="1"/>
  <c r="A1742" i="33" s="1"/>
  <c r="I205" i="21"/>
  <c r="J205" i="21"/>
  <c r="E204" i="21"/>
  <c r="D1741" i="33" s="1"/>
  <c r="A1741" i="33" s="1"/>
  <c r="I137" i="21"/>
  <c r="J147" i="21"/>
  <c r="J137" i="21"/>
  <c r="I147" i="21"/>
  <c r="I75" i="21"/>
  <c r="J75" i="21"/>
  <c r="I46" i="20"/>
  <c r="I28" i="21"/>
  <c r="J28" i="21"/>
  <c r="I70" i="20"/>
  <c r="I21" i="22"/>
  <c r="I35" i="20"/>
  <c r="I47" i="20"/>
  <c r="I71" i="20"/>
  <c r="I566" i="20"/>
  <c r="J21" i="22"/>
  <c r="E137" i="21"/>
  <c r="E28" i="21"/>
  <c r="E46" i="20"/>
  <c r="E566" i="20"/>
  <c r="E47" i="20"/>
  <c r="E71" i="20"/>
  <c r="E70" i="20"/>
  <c r="E21" i="22"/>
  <c r="E75" i="21"/>
  <c r="E147" i="21"/>
  <c r="E35" i="20"/>
  <c r="J187" i="21"/>
  <c r="E187" i="21"/>
  <c r="D1539" i="33" s="1"/>
  <c r="A1539" i="33" s="1"/>
  <c r="I187" i="21"/>
  <c r="J186" i="21"/>
  <c r="I194" i="21"/>
  <c r="J189" i="21"/>
  <c r="J194" i="21"/>
  <c r="I188" i="21"/>
  <c r="J190" i="21"/>
  <c r="I174" i="21"/>
  <c r="J188" i="21"/>
  <c r="I175" i="21"/>
  <c r="I185" i="21"/>
  <c r="J175" i="21"/>
  <c r="J185" i="21"/>
  <c r="J174" i="21"/>
  <c r="I186" i="21"/>
  <c r="I189" i="21"/>
  <c r="I190" i="21"/>
  <c r="I615" i="20"/>
  <c r="I172" i="21"/>
  <c r="J171" i="21"/>
  <c r="I619" i="20"/>
  <c r="I171" i="21"/>
  <c r="J173" i="21"/>
  <c r="I617" i="20"/>
  <c r="I618" i="20"/>
  <c r="J170" i="21"/>
  <c r="I614" i="20"/>
  <c r="I173" i="21"/>
  <c r="J172" i="21"/>
  <c r="I170" i="21"/>
  <c r="E190" i="21"/>
  <c r="E188" i="21"/>
  <c r="D1711" i="33" s="1"/>
  <c r="A1711" i="33" s="1"/>
  <c r="E186" i="21"/>
  <c r="D1740" i="33" s="1"/>
  <c r="A1740" i="33" s="1"/>
  <c r="E171" i="21"/>
  <c r="E614" i="20"/>
  <c r="E619" i="20"/>
  <c r="E185" i="21"/>
  <c r="E174" i="21"/>
  <c r="E172" i="21"/>
  <c r="E175" i="21"/>
  <c r="E189" i="21"/>
  <c r="E617" i="20"/>
  <c r="E194" i="21"/>
  <c r="E618" i="20"/>
  <c r="E170" i="21"/>
  <c r="E615" i="20"/>
  <c r="E173" i="21"/>
  <c r="F855" i="15" a="1"/>
  <c r="F855" i="15" s="1"/>
  <c r="F822" i="15" a="1"/>
  <c r="F822" i="15" s="1"/>
  <c r="F831" i="15" a="1"/>
  <c r="F831" i="15" s="1"/>
  <c r="F103" i="15" a="1"/>
  <c r="F103" i="15" s="1"/>
  <c r="F94" i="15" a="1"/>
  <c r="F94" i="15" s="1"/>
  <c r="F92" i="15" a="1"/>
  <c r="F92" i="15" s="1"/>
  <c r="F46" i="15" a="1"/>
  <c r="F46" i="15" s="1"/>
  <c r="J151" i="21"/>
  <c r="E134" i="21"/>
  <c r="I134" i="21"/>
  <c r="J134" i="21"/>
  <c r="E151" i="21"/>
  <c r="I151" i="21"/>
  <c r="F823" i="15" a="1"/>
  <c r="F823" i="15" s="1"/>
  <c r="I202" i="21"/>
  <c r="E731" i="20"/>
  <c r="I731" i="20"/>
  <c r="I197" i="21"/>
  <c r="J56" i="21"/>
  <c r="J202" i="21"/>
  <c r="J197" i="21"/>
  <c r="E200" i="21"/>
  <c r="J200" i="21"/>
  <c r="J203" i="21"/>
  <c r="E203" i="21"/>
  <c r="D1727" i="33" s="1"/>
  <c r="A1727" i="33" s="1"/>
  <c r="E202" i="21"/>
  <c r="I56" i="21"/>
  <c r="I203" i="21"/>
  <c r="E197" i="21"/>
  <c r="E56" i="21"/>
  <c r="I200" i="21"/>
  <c r="F61" i="15" a="1"/>
  <c r="F61" i="15" s="1"/>
  <c r="F68" i="15" a="1"/>
  <c r="F68" i="15" s="1"/>
  <c r="E856" i="15"/>
  <c r="E46" i="15"/>
  <c r="F908" i="15" a="1"/>
  <c r="F908" i="15" s="1"/>
  <c r="E908" i="15"/>
  <c r="F751" i="15" a="1"/>
  <c r="F751" i="15" s="1"/>
  <c r="F97" i="15" a="1"/>
  <c r="F97" i="15" s="1"/>
  <c r="E97" i="15"/>
  <c r="E45" i="15"/>
  <c r="F45" i="15" a="1"/>
  <c r="F45" i="15" s="1"/>
  <c r="F866" i="15" a="1"/>
  <c r="F866" i="15" s="1"/>
  <c r="J201" i="21"/>
  <c r="J196" i="21"/>
  <c r="E201" i="21"/>
  <c r="I201" i="21"/>
  <c r="E196" i="21"/>
  <c r="I196" i="21"/>
  <c r="F780" i="15" a="1"/>
  <c r="F780" i="15" s="1"/>
  <c r="E191" i="21"/>
  <c r="D1722" i="33" s="1"/>
  <c r="A1722" i="33" s="1"/>
  <c r="J193" i="21"/>
  <c r="E192" i="21"/>
  <c r="D1723" i="33" s="1"/>
  <c r="A1723" i="33" s="1"/>
  <c r="J192" i="21"/>
  <c r="J191" i="21"/>
  <c r="I191" i="21"/>
  <c r="I192" i="21"/>
  <c r="E193" i="21"/>
  <c r="I193" i="21"/>
  <c r="E199" i="21"/>
  <c r="I199" i="21"/>
  <c r="J199" i="21"/>
  <c r="F82" i="15" a="1"/>
  <c r="F82" i="15" s="1"/>
  <c r="F113" i="15" a="1"/>
  <c r="F113" i="15" s="1"/>
  <c r="F79" i="15" a="1"/>
  <c r="F79" i="15" s="1"/>
  <c r="F62" i="15" a="1"/>
  <c r="F62" i="15" s="1"/>
  <c r="F731" i="15" a="1"/>
  <c r="F731" i="15" s="1"/>
  <c r="F71" i="15" a="1"/>
  <c r="F71" i="15" s="1"/>
  <c r="F93" i="15" a="1"/>
  <c r="F93" i="15" s="1"/>
  <c r="F868" i="15" a="1"/>
  <c r="F868" i="15" s="1"/>
  <c r="F870" i="15" a="1"/>
  <c r="F870" i="15" s="1"/>
  <c r="F865" i="15" a="1"/>
  <c r="F865" i="15" s="1"/>
  <c r="F98" i="15" a="1"/>
  <c r="F98" i="15" s="1"/>
  <c r="F88" i="15" a="1"/>
  <c r="F88" i="15" s="1"/>
  <c r="F85" i="15" a="1"/>
  <c r="F85" i="15" s="1"/>
  <c r="F73" i="15" a="1"/>
  <c r="F73" i="15" s="1"/>
  <c r="I180" i="21"/>
  <c r="I179" i="21"/>
  <c r="I198" i="21"/>
  <c r="F74" i="15" a="1"/>
  <c r="F74" i="15" s="1"/>
  <c r="F105" i="15" a="1"/>
  <c r="F105" i="15" s="1"/>
  <c r="F845" i="15" a="1"/>
  <c r="F845" i="15" s="1"/>
  <c r="F76" i="15" a="1"/>
  <c r="F76" i="15" s="1"/>
  <c r="F112" i="15" a="1"/>
  <c r="F112" i="15" s="1"/>
  <c r="J179" i="21"/>
  <c r="E180" i="21"/>
  <c r="D1533" i="33" s="1"/>
  <c r="A1533" i="33" s="1"/>
  <c r="E198" i="21"/>
  <c r="J180" i="21"/>
  <c r="J198" i="21"/>
  <c r="E179" i="21"/>
  <c r="F867" i="15" a="1"/>
  <c r="F867" i="15" s="1"/>
  <c r="F699" i="15" a="1"/>
  <c r="F699" i="15" s="1"/>
  <c r="F86" i="15" a="1"/>
  <c r="F86" i="15" s="1"/>
  <c r="E35" i="21"/>
  <c r="I63" i="21"/>
  <c r="I35" i="21"/>
  <c r="I71" i="21"/>
  <c r="J35" i="21"/>
  <c r="I101" i="21"/>
  <c r="I31" i="21"/>
  <c r="I116" i="21"/>
  <c r="I133" i="21"/>
  <c r="F859" i="15" a="1"/>
  <c r="F859" i="15" s="1"/>
  <c r="F49" i="15" a="1"/>
  <c r="F49" i="15" s="1"/>
  <c r="F63" i="15" a="1"/>
  <c r="F63" i="15" s="1"/>
  <c r="E62" i="21"/>
  <c r="A62" i="21" s="1"/>
  <c r="I703" i="20"/>
  <c r="E726" i="20"/>
  <c r="E683" i="20"/>
  <c r="I729" i="20"/>
  <c r="I694" i="20"/>
  <c r="E720" i="20"/>
  <c r="I699" i="20"/>
  <c r="E678" i="20"/>
  <c r="I719" i="20"/>
  <c r="I723" i="20"/>
  <c r="E699" i="20"/>
  <c r="I710" i="20"/>
  <c r="E674" i="20"/>
  <c r="I715" i="20"/>
  <c r="I685" i="20"/>
  <c r="E694" i="20"/>
  <c r="I673" i="20"/>
  <c r="E715" i="20"/>
  <c r="E685" i="20"/>
  <c r="I730" i="20"/>
  <c r="I680" i="20"/>
  <c r="E690" i="20"/>
  <c r="I701" i="20"/>
  <c r="E710" i="20"/>
  <c r="E680" i="20"/>
  <c r="I689" i="20"/>
  <c r="E701" i="20"/>
  <c r="I696" i="20"/>
  <c r="E706" i="20"/>
  <c r="E676" i="20"/>
  <c r="I717" i="20"/>
  <c r="E730" i="20"/>
  <c r="E696" i="20"/>
  <c r="I705" i="20"/>
  <c r="I675" i="20"/>
  <c r="E717" i="20"/>
  <c r="E687" i="20"/>
  <c r="I712" i="20"/>
  <c r="E722" i="20"/>
  <c r="E692" i="20"/>
  <c r="E712" i="20"/>
  <c r="I721" i="20"/>
  <c r="I691" i="20"/>
  <c r="E703" i="20"/>
  <c r="I725" i="20"/>
  <c r="E708" i="20"/>
  <c r="E727" i="20"/>
  <c r="I686" i="20"/>
  <c r="E725" i="20"/>
  <c r="I707" i="20"/>
  <c r="I677" i="20"/>
  <c r="E719" i="20"/>
  <c r="E723" i="20"/>
  <c r="I682" i="20"/>
  <c r="E729" i="20"/>
  <c r="I702" i="20"/>
  <c r="E682" i="20"/>
  <c r="I728" i="20"/>
  <c r="I693" i="20"/>
  <c r="E673" i="20"/>
  <c r="I698" i="20"/>
  <c r="I683" i="20"/>
  <c r="I718" i="20"/>
  <c r="I672" i="20"/>
  <c r="E698" i="20"/>
  <c r="I709" i="20"/>
  <c r="I679" i="20"/>
  <c r="E689" i="20"/>
  <c r="I714" i="20"/>
  <c r="I684" i="20"/>
  <c r="I688" i="20"/>
  <c r="E714" i="20"/>
  <c r="E684" i="20"/>
  <c r="I727" i="20"/>
  <c r="I695" i="20"/>
  <c r="E705" i="20"/>
  <c r="I700" i="20"/>
  <c r="E679" i="20"/>
  <c r="I704" i="20"/>
  <c r="E700" i="20"/>
  <c r="I711" i="20"/>
  <c r="E721" i="20"/>
  <c r="E675" i="20"/>
  <c r="I716" i="20"/>
  <c r="I726" i="20"/>
  <c r="E695" i="20"/>
  <c r="I720" i="20"/>
  <c r="I674" i="20"/>
  <c r="E716" i="20"/>
  <c r="E686" i="20"/>
  <c r="I724" i="20"/>
  <c r="E691" i="20"/>
  <c r="E711" i="20"/>
  <c r="I690" i="20"/>
  <c r="E702" i="20"/>
  <c r="I681" i="20"/>
  <c r="E707" i="20"/>
  <c r="E677" i="20"/>
  <c r="E724" i="20"/>
  <c r="E681" i="20"/>
  <c r="I706" i="20"/>
  <c r="I676" i="20"/>
  <c r="E718" i="20"/>
  <c r="E672" i="20"/>
  <c r="I697" i="20"/>
  <c r="E728" i="20"/>
  <c r="E693" i="20"/>
  <c r="E697" i="20"/>
  <c r="I722" i="20"/>
  <c r="I692" i="20"/>
  <c r="E688" i="20"/>
  <c r="I713" i="20"/>
  <c r="E709" i="20"/>
  <c r="I687" i="20"/>
  <c r="I708" i="20"/>
  <c r="E704" i="20"/>
  <c r="E713" i="20"/>
  <c r="I678" i="20"/>
  <c r="E623" i="20"/>
  <c r="D1544" i="33" s="1"/>
  <c r="A1544" i="33" s="1"/>
  <c r="E626" i="20"/>
  <c r="D1548" i="33" s="1"/>
  <c r="A1548" i="33" s="1"/>
  <c r="E628" i="20"/>
  <c r="E630" i="20"/>
  <c r="I631" i="20"/>
  <c r="E632" i="20"/>
  <c r="E633" i="20"/>
  <c r="E647" i="20"/>
  <c r="E650" i="20"/>
  <c r="I636" i="20"/>
  <c r="E656" i="20"/>
  <c r="I626" i="20"/>
  <c r="I628" i="20"/>
  <c r="I630" i="20"/>
  <c r="E620" i="20"/>
  <c r="I623" i="20"/>
  <c r="I633" i="20"/>
  <c r="I647" i="20"/>
  <c r="I650" i="20"/>
  <c r="E643" i="20"/>
  <c r="I632" i="20"/>
  <c r="E622" i="20"/>
  <c r="E629" i="20"/>
  <c r="E641" i="20"/>
  <c r="E637" i="20"/>
  <c r="I656" i="20"/>
  <c r="E646" i="20"/>
  <c r="E634" i="20"/>
  <c r="E651" i="20"/>
  <c r="I620" i="20"/>
  <c r="E621" i="20"/>
  <c r="I622" i="20"/>
  <c r="I629" i="20"/>
  <c r="I641" i="20"/>
  <c r="I643" i="20"/>
  <c r="E644" i="20"/>
  <c r="I646" i="20"/>
  <c r="I634" i="20"/>
  <c r="I651" i="20"/>
  <c r="I637" i="20"/>
  <c r="E638" i="20"/>
  <c r="E654" i="20"/>
  <c r="E648" i="20"/>
  <c r="E642" i="20"/>
  <c r="I621" i="20"/>
  <c r="I624" i="20"/>
  <c r="I639" i="20"/>
  <c r="E635" i="20"/>
  <c r="I644" i="20"/>
  <c r="E624" i="20"/>
  <c r="I648" i="20"/>
  <c r="I642" i="20"/>
  <c r="I638" i="20"/>
  <c r="I654" i="20"/>
  <c r="E639" i="20"/>
  <c r="I635" i="20"/>
  <c r="E625" i="20"/>
  <c r="D1547" i="33" s="1"/>
  <c r="A1547" i="33" s="1"/>
  <c r="E627" i="20"/>
  <c r="E640" i="20"/>
  <c r="E616" i="20"/>
  <c r="E645" i="20"/>
  <c r="E655" i="20"/>
  <c r="E649" i="20"/>
  <c r="E631" i="20"/>
  <c r="I625" i="20"/>
  <c r="I627" i="20"/>
  <c r="I640" i="20"/>
  <c r="E636" i="20"/>
  <c r="I645" i="20"/>
  <c r="I655" i="20"/>
  <c r="I649" i="20"/>
  <c r="I616" i="20"/>
  <c r="I62" i="21"/>
  <c r="J62" i="21"/>
  <c r="I55" i="21"/>
  <c r="F7" i="15" a="1"/>
  <c r="F7" i="15" s="1"/>
  <c r="F6" i="15" a="1"/>
  <c r="F6" i="15" s="1"/>
  <c r="F12" i="15" a="1"/>
  <c r="F12" i="15" s="1"/>
  <c r="F10" i="15" a="1"/>
  <c r="F10" i="15" s="1"/>
  <c r="F8" i="15" a="1"/>
  <c r="F8" i="15" s="1"/>
  <c r="F9" i="15" a="1"/>
  <c r="F9" i="15" s="1"/>
  <c r="F5" i="15" a="1"/>
  <c r="F5" i="15" s="1"/>
  <c r="F11" i="15" a="1"/>
  <c r="F11" i="15" s="1"/>
  <c r="F2" i="15" a="1"/>
  <c r="F2" i="15" s="1"/>
  <c r="F778" i="15" a="1"/>
  <c r="F778" i="15" s="1"/>
  <c r="F830" i="15" a="1"/>
  <c r="F830" i="15" s="1"/>
  <c r="F104" i="15" a="1"/>
  <c r="F104" i="15" s="1"/>
  <c r="F835" i="15" a="1"/>
  <c r="F835" i="15" s="1"/>
  <c r="F690" i="15" a="1"/>
  <c r="F690" i="15" s="1"/>
  <c r="F673" i="15" a="1"/>
  <c r="F673" i="15" s="1"/>
  <c r="F661" i="15" a="1"/>
  <c r="F661" i="15" s="1"/>
  <c r="F819" i="15" a="1"/>
  <c r="F819" i="15" s="1"/>
  <c r="F90" i="15" a="1"/>
  <c r="F90" i="15" s="1"/>
  <c r="F839" i="15" a="1"/>
  <c r="F839" i="15" s="1"/>
  <c r="F38" i="15" a="1"/>
  <c r="F38" i="15" s="1"/>
  <c r="F652" i="15" a="1"/>
  <c r="F652" i="15" s="1"/>
  <c r="F779" i="15" a="1"/>
  <c r="F779" i="15" s="1"/>
  <c r="F3" i="15" a="1"/>
  <c r="F3" i="15" s="1"/>
  <c r="F4" i="15" a="1"/>
  <c r="F4" i="15" s="1"/>
  <c r="E159" i="21"/>
  <c r="E110" i="21"/>
  <c r="D1417" i="33" s="1"/>
  <c r="A1417" i="33" s="1"/>
  <c r="E148" i="21"/>
  <c r="D1468" i="33" s="1"/>
  <c r="A1468" i="33" s="1"/>
  <c r="E195" i="21"/>
  <c r="D1725" i="33" s="1"/>
  <c r="A1725" i="33" s="1"/>
  <c r="E99" i="21"/>
  <c r="D1350" i="33" s="1"/>
  <c r="A1350" i="33" s="1"/>
  <c r="E165" i="21"/>
  <c r="D1522" i="33" s="1"/>
  <c r="A1522" i="33" s="1"/>
  <c r="E156" i="21"/>
  <c r="D1497" i="33" s="1"/>
  <c r="A1497" i="33" s="1"/>
  <c r="I165" i="21"/>
  <c r="J159" i="21"/>
  <c r="J165" i="21"/>
  <c r="I110" i="21"/>
  <c r="J110" i="21"/>
  <c r="I99" i="21"/>
  <c r="J156" i="21"/>
  <c r="I148" i="21"/>
  <c r="I156" i="21"/>
  <c r="I195" i="21"/>
  <c r="J99" i="21"/>
  <c r="J148" i="21"/>
  <c r="I159" i="21"/>
  <c r="J195" i="21"/>
  <c r="E822" i="15"/>
  <c r="F882" i="15" a="1"/>
  <c r="F882" i="15" s="1"/>
  <c r="E101" i="21"/>
  <c r="D1355" i="33" s="1"/>
  <c r="A1355" i="33" s="1"/>
  <c r="J116" i="21"/>
  <c r="E55" i="21"/>
  <c r="D282" i="33" s="1"/>
  <c r="A282" i="33" s="1"/>
  <c r="J133" i="21"/>
  <c r="J71" i="21"/>
  <c r="E63" i="21"/>
  <c r="J101" i="21"/>
  <c r="E71" i="21"/>
  <c r="D1317" i="33" s="1"/>
  <c r="A1317" i="33" s="1"/>
  <c r="E31" i="21"/>
  <c r="E133" i="21"/>
  <c r="D1433" i="33" s="1"/>
  <c r="A1433" i="33" s="1"/>
  <c r="J55" i="21"/>
  <c r="J63" i="21"/>
  <c r="E116" i="21"/>
  <c r="D1421" i="33" s="1"/>
  <c r="A1421" i="33" s="1"/>
  <c r="J31" i="21"/>
  <c r="F869" i="15" a="1"/>
  <c r="F869" i="15" s="1"/>
  <c r="F907" i="15" a="1"/>
  <c r="F907" i="15" s="1"/>
  <c r="E903" i="15"/>
  <c r="E873" i="15"/>
  <c r="E872" i="15"/>
  <c r="E896" i="15"/>
  <c r="E864" i="15"/>
  <c r="E878" i="15"/>
  <c r="E71" i="15"/>
  <c r="E897" i="15"/>
  <c r="F864" i="15" a="1"/>
  <c r="F864" i="15" s="1"/>
  <c r="E868" i="15"/>
  <c r="E906" i="15"/>
  <c r="E889" i="15"/>
  <c r="E823" i="15"/>
  <c r="E879" i="15"/>
  <c r="E900" i="15"/>
  <c r="E866" i="15"/>
  <c r="E886" i="15"/>
  <c r="E902" i="15"/>
  <c r="E888" i="15"/>
  <c r="E905" i="15"/>
  <c r="E869" i="15"/>
  <c r="E890" i="15"/>
  <c r="E881" i="15"/>
  <c r="E901" i="15"/>
  <c r="E865" i="15"/>
  <c r="E871" i="15"/>
  <c r="E877" i="15"/>
  <c r="E894" i="15"/>
  <c r="E891" i="15"/>
  <c r="E885" i="15"/>
  <c r="E876" i="15"/>
  <c r="E870" i="15"/>
  <c r="E752" i="15"/>
  <c r="E887" i="15"/>
  <c r="E895" i="15"/>
  <c r="E874" i="15"/>
  <c r="E883" i="15"/>
  <c r="E884" i="15"/>
  <c r="E898" i="15"/>
  <c r="E899" i="15"/>
  <c r="E882" i="15"/>
  <c r="E907" i="15"/>
  <c r="E904" i="15"/>
  <c r="E880" i="15"/>
  <c r="E892" i="15"/>
  <c r="E875" i="15"/>
  <c r="E867" i="15"/>
  <c r="E893" i="15"/>
  <c r="F880" i="15" a="1"/>
  <c r="F880" i="15" s="1"/>
  <c r="H968" i="19"/>
  <c r="F871" i="15" a="1"/>
  <c r="F871" i="15" s="1"/>
  <c r="F885" i="15" a="1"/>
  <c r="F885" i="15" s="1"/>
  <c r="F876" i="15" a="1"/>
  <c r="F876" i="15" s="1"/>
  <c r="F874" i="15" a="1"/>
  <c r="F874" i="15" s="1"/>
  <c r="F890" i="15" a="1"/>
  <c r="F890" i="15" s="1"/>
  <c r="F843" i="15" a="1"/>
  <c r="F843" i="15" s="1"/>
  <c r="F906" i="15" a="1"/>
  <c r="F906" i="15" s="1"/>
  <c r="F901" i="15" a="1"/>
  <c r="F901" i="15" s="1"/>
  <c r="F904" i="15" a="1"/>
  <c r="F904" i="15" s="1"/>
  <c r="F895" i="15" a="1"/>
  <c r="F895" i="15" s="1"/>
  <c r="F883" i="15" a="1"/>
  <c r="F883" i="15" s="1"/>
  <c r="F877" i="15" a="1"/>
  <c r="F877" i="15" s="1"/>
  <c r="F842" i="15" a="1"/>
  <c r="F842" i="15" s="1"/>
  <c r="F891" i="15" a="1"/>
  <c r="F891" i="15" s="1"/>
  <c r="F881" i="15" a="1"/>
  <c r="F881" i="15" s="1"/>
  <c r="F886" i="15" a="1"/>
  <c r="F886" i="15" s="1"/>
  <c r="F872" i="15" a="1"/>
  <c r="F872" i="15" s="1"/>
  <c r="F899" i="15" a="1"/>
  <c r="F899" i="15" s="1"/>
  <c r="F897" i="15" a="1"/>
  <c r="F897" i="15" s="1"/>
  <c r="F903" i="15" a="1"/>
  <c r="F903" i="15" s="1"/>
  <c r="F875" i="15" a="1"/>
  <c r="F875" i="15" s="1"/>
  <c r="F905" i="15" a="1"/>
  <c r="F905" i="15" s="1"/>
  <c r="F894" i="15" a="1"/>
  <c r="F894" i="15" s="1"/>
  <c r="F893" i="15" a="1"/>
  <c r="F893" i="15" s="1"/>
  <c r="F892" i="15" a="1"/>
  <c r="F892" i="15" s="1"/>
  <c r="F888" i="15" a="1"/>
  <c r="F888" i="15" s="1"/>
  <c r="F889" i="15" a="1"/>
  <c r="F889" i="15" s="1"/>
  <c r="F902" i="15" a="1"/>
  <c r="F902" i="15" s="1"/>
  <c r="F884" i="15" a="1"/>
  <c r="F884" i="15" s="1"/>
  <c r="F898" i="15" a="1"/>
  <c r="F898" i="15" s="1"/>
  <c r="F887" i="15" a="1"/>
  <c r="F887" i="15" s="1"/>
  <c r="F878" i="15" a="1"/>
  <c r="F878" i="15" s="1"/>
  <c r="F879" i="15" a="1"/>
  <c r="F879" i="15" s="1"/>
  <c r="F900" i="15" a="1"/>
  <c r="F900" i="15" s="1"/>
  <c r="F873" i="15" a="1"/>
  <c r="F873" i="15" s="1"/>
  <c r="F896" i="15" a="1"/>
  <c r="F896" i="15" s="1"/>
  <c r="A962" i="19"/>
  <c r="G962" i="19"/>
  <c r="G963" i="19"/>
  <c r="H966" i="19"/>
  <c r="G964" i="19"/>
  <c r="A952" i="19"/>
  <c r="G956" i="19"/>
  <c r="G943" i="19"/>
  <c r="H962" i="19"/>
  <c r="A960" i="19"/>
  <c r="A943" i="19"/>
  <c r="A964" i="19"/>
  <c r="G966" i="19"/>
  <c r="A953" i="19"/>
  <c r="G953" i="19"/>
  <c r="G958" i="19"/>
  <c r="F328" i="15" a="1"/>
  <c r="F328" i="15" s="1"/>
  <c r="H956" i="19"/>
  <c r="H950" i="19"/>
  <c r="A968" i="19"/>
  <c r="H955" i="19"/>
  <c r="F29" i="15" a="1"/>
  <c r="F29" i="15" s="1"/>
  <c r="E419" i="15"/>
  <c r="G960" i="19"/>
  <c r="H958" i="19"/>
  <c r="G950" i="19"/>
  <c r="F638" i="15" a="1"/>
  <c r="F638" i="15" s="1"/>
  <c r="A955" i="19"/>
  <c r="J831" i="15" a="1"/>
  <c r="J831" i="15" s="1"/>
  <c r="G132" i="21"/>
  <c r="H132" i="21"/>
  <c r="A132" i="21"/>
  <c r="E606" i="15"/>
  <c r="E317" i="15"/>
  <c r="E835" i="15"/>
  <c r="E803" i="15"/>
  <c r="E751" i="15"/>
  <c r="E809" i="15"/>
  <c r="E743" i="15"/>
  <c r="E11" i="15"/>
  <c r="E579" i="15"/>
  <c r="E630" i="15"/>
  <c r="E377" i="15"/>
  <c r="F787" i="15" a="1"/>
  <c r="F787" i="15" s="1"/>
  <c r="E74" i="15"/>
  <c r="E43" i="15"/>
  <c r="E477" i="15"/>
  <c r="E149" i="15"/>
  <c r="E578" i="15"/>
  <c r="F110" i="15" a="1"/>
  <c r="F110" i="15" s="1"/>
  <c r="E529" i="15"/>
  <c r="E171" i="15"/>
  <c r="E434" i="15"/>
  <c r="E245" i="15"/>
  <c r="E179" i="15"/>
  <c r="E483" i="15"/>
  <c r="E124" i="15"/>
  <c r="E719" i="15"/>
  <c r="E116" i="15"/>
  <c r="E375" i="15"/>
  <c r="E160" i="15"/>
  <c r="E398" i="15"/>
  <c r="E15" i="15"/>
  <c r="E774" i="15"/>
  <c r="E157" i="15"/>
  <c r="F735" i="15" a="1"/>
  <c r="F735" i="15" s="1"/>
  <c r="F462" i="15" a="1"/>
  <c r="F462" i="15" s="1"/>
  <c r="F101" i="15" a="1"/>
  <c r="F101" i="15" s="1"/>
  <c r="A933" i="19"/>
  <c r="F670" i="15" a="1"/>
  <c r="F670" i="15" s="1"/>
  <c r="F352" i="15" a="1"/>
  <c r="F352" i="15" s="1"/>
  <c r="F408" i="15" a="1"/>
  <c r="F408" i="15" s="1"/>
  <c r="F445" i="15" a="1"/>
  <c r="F445" i="15" s="1"/>
  <c r="F185" i="15" a="1"/>
  <c r="F185" i="15" s="1"/>
  <c r="F183" i="15" a="1"/>
  <c r="F183" i="15" s="1"/>
  <c r="F383" i="15" a="1"/>
  <c r="F383" i="15" s="1"/>
  <c r="F340" i="15" a="1"/>
  <c r="F340" i="15" s="1"/>
  <c r="F243" i="15" a="1"/>
  <c r="F243" i="15" s="1"/>
  <c r="F316" i="15" a="1"/>
  <c r="F316" i="15" s="1"/>
  <c r="F641" i="15" a="1"/>
  <c r="F641" i="15" s="1"/>
  <c r="F405" i="15" a="1"/>
  <c r="F405" i="15" s="1"/>
  <c r="F75" i="15" a="1"/>
  <c r="F75" i="15" s="1"/>
  <c r="F672" i="15" a="1"/>
  <c r="F672" i="15" s="1"/>
  <c r="F570" i="15" a="1"/>
  <c r="F570" i="15" s="1"/>
  <c r="F527" i="15" a="1"/>
  <c r="F527" i="15" s="1"/>
  <c r="F585" i="15" a="1"/>
  <c r="F585" i="15" s="1"/>
  <c r="F388" i="15" a="1"/>
  <c r="F388" i="15" s="1"/>
  <c r="F594" i="15" a="1"/>
  <c r="F594" i="15" s="1"/>
  <c r="F493" i="15" a="1"/>
  <c r="F493" i="15" s="1"/>
  <c r="F828" i="15" a="1"/>
  <c r="F828" i="15" s="1"/>
  <c r="F453" i="15" a="1"/>
  <c r="F453" i="15" s="1"/>
  <c r="F302" i="15" a="1"/>
  <c r="F302" i="15" s="1"/>
  <c r="F423" i="15" a="1"/>
  <c r="F423" i="15" s="1"/>
  <c r="F253" i="15" a="1"/>
  <c r="F253" i="15" s="1"/>
  <c r="F331" i="15" a="1"/>
  <c r="F331" i="15" s="1"/>
  <c r="F391" i="15" a="1"/>
  <c r="F391" i="15" s="1"/>
  <c r="F41" i="15" a="1"/>
  <c r="F41" i="15" s="1"/>
  <c r="F142" i="15" a="1"/>
  <c r="F142" i="15" s="1"/>
  <c r="F737" i="15" a="1"/>
  <c r="F737" i="15" s="1"/>
  <c r="F611" i="15" a="1"/>
  <c r="F611" i="15" s="1"/>
  <c r="F203" i="15" a="1"/>
  <c r="F203" i="15" s="1"/>
  <c r="F292" i="15" a="1"/>
  <c r="F292" i="15" s="1"/>
  <c r="F136" i="15" a="1"/>
  <c r="F136" i="15" s="1"/>
  <c r="F580" i="15" a="1"/>
  <c r="F580" i="15" s="1"/>
  <c r="F496" i="15" a="1"/>
  <c r="F496" i="15" s="1"/>
  <c r="F451" i="15" a="1"/>
  <c r="F451" i="15" s="1"/>
  <c r="F456" i="15" a="1"/>
  <c r="F456" i="15" s="1"/>
  <c r="F219" i="15" a="1"/>
  <c r="F219" i="15" s="1"/>
  <c r="F345" i="15" a="1"/>
  <c r="F345" i="15" s="1"/>
  <c r="F852" i="15" a="1"/>
  <c r="F852" i="15" s="1"/>
  <c r="F399" i="15" a="1"/>
  <c r="F399" i="15" s="1"/>
  <c r="F200" i="15" a="1"/>
  <c r="F200" i="15" s="1"/>
  <c r="F246" i="15" a="1"/>
  <c r="F246" i="15" s="1"/>
  <c r="F503" i="15" a="1"/>
  <c r="F503" i="15" s="1"/>
  <c r="F247" i="15" a="1"/>
  <c r="F247" i="15" s="1"/>
  <c r="F755" i="15" a="1"/>
  <c r="F755" i="15" s="1"/>
  <c r="F271" i="15" a="1"/>
  <c r="F271" i="15" s="1"/>
  <c r="F353" i="15" a="1"/>
  <c r="F353" i="15" s="1"/>
  <c r="F643" i="15" a="1"/>
  <c r="F643" i="15" s="1"/>
  <c r="F501" i="15" a="1"/>
  <c r="F501" i="15" s="1"/>
  <c r="F528" i="15" a="1"/>
  <c r="F528" i="15" s="1"/>
  <c r="F683" i="15" a="1"/>
  <c r="F683" i="15" s="1"/>
  <c r="F407" i="15" a="1"/>
  <c r="F407" i="15" s="1"/>
  <c r="F133" i="15" a="1"/>
  <c r="F133" i="15" s="1"/>
  <c r="F485" i="15" a="1"/>
  <c r="F485" i="15" s="1"/>
  <c r="F592" i="15" a="1"/>
  <c r="F592" i="15" s="1"/>
  <c r="F102" i="15" a="1"/>
  <c r="F102" i="15" s="1"/>
  <c r="F249" i="15" a="1"/>
  <c r="F249" i="15" s="1"/>
  <c r="F536" i="15" a="1"/>
  <c r="F536" i="15" s="1"/>
  <c r="F769" i="15" a="1"/>
  <c r="F769" i="15" s="1"/>
  <c r="F477" i="15" a="1"/>
  <c r="F477" i="15" s="1"/>
  <c r="F206" i="15" a="1"/>
  <c r="F206" i="15" s="1"/>
  <c r="F748" i="15" a="1"/>
  <c r="F748" i="15" s="1"/>
  <c r="F120" i="15" a="1"/>
  <c r="F120" i="15" s="1"/>
  <c r="F799" i="15" a="1"/>
  <c r="F799" i="15" s="1"/>
  <c r="F636" i="15" a="1"/>
  <c r="F636" i="15" s="1"/>
  <c r="F251" i="15" a="1"/>
  <c r="F251" i="15" s="1"/>
  <c r="F148" i="15" a="1"/>
  <c r="F148" i="15" s="1"/>
  <c r="F443" i="15" a="1"/>
  <c r="F443" i="15" s="1"/>
  <c r="F81" i="15" a="1"/>
  <c r="F81" i="15" s="1"/>
  <c r="F357" i="15" a="1"/>
  <c r="F357" i="15" s="1"/>
  <c r="F710" i="15" a="1"/>
  <c r="F710" i="15" s="1"/>
  <c r="F265" i="15" a="1"/>
  <c r="F265" i="15" s="1"/>
  <c r="F304" i="15" a="1"/>
  <c r="F304" i="15" s="1"/>
  <c r="F141" i="15" a="1"/>
  <c r="F141" i="15" s="1"/>
  <c r="F255" i="15" a="1"/>
  <c r="F255" i="15" s="1"/>
  <c r="F284" i="15" a="1"/>
  <c r="F284" i="15" s="1"/>
  <c r="F30" i="15" a="1"/>
  <c r="F30" i="15" s="1"/>
  <c r="F152" i="15" a="1"/>
  <c r="F152" i="15" s="1"/>
  <c r="F309" i="15" a="1"/>
  <c r="F309" i="15" s="1"/>
  <c r="F569" i="15" a="1"/>
  <c r="F569" i="15" s="1"/>
  <c r="F156" i="15" a="1"/>
  <c r="F156" i="15" s="1"/>
  <c r="F56" i="15" a="1"/>
  <c r="F56" i="15" s="1"/>
  <c r="F382" i="15" a="1"/>
  <c r="F382" i="15" s="1"/>
  <c r="F689" i="15" a="1"/>
  <c r="F689" i="15" s="1"/>
  <c r="F602" i="15" a="1"/>
  <c r="F602" i="15" s="1"/>
  <c r="F343" i="15" a="1"/>
  <c r="F343" i="15" s="1"/>
  <c r="F325" i="15" a="1"/>
  <c r="F325" i="15" s="1"/>
  <c r="F632" i="15" a="1"/>
  <c r="F632" i="15" s="1"/>
  <c r="F240" i="15" a="1"/>
  <c r="F240" i="15" s="1"/>
  <c r="F567" i="15" a="1"/>
  <c r="F567" i="15" s="1"/>
  <c r="F861" i="15" a="1"/>
  <c r="F861" i="15" s="1"/>
  <c r="F458" i="15" a="1"/>
  <c r="F458" i="15" s="1"/>
  <c r="F457" i="15" a="1"/>
  <c r="F457" i="15" s="1"/>
  <c r="F363" i="15" a="1"/>
  <c r="F363" i="15" s="1"/>
  <c r="F417" i="15" a="1"/>
  <c r="F417" i="15" s="1"/>
  <c r="F145" i="15" a="1"/>
  <c r="F145" i="15" s="1"/>
  <c r="F659" i="15" a="1"/>
  <c r="F659" i="15" s="1"/>
  <c r="F474" i="15" a="1"/>
  <c r="F474" i="15" s="1"/>
  <c r="F281" i="15" a="1"/>
  <c r="F281" i="15" s="1"/>
  <c r="F490" i="15" a="1"/>
  <c r="F490" i="15" s="1"/>
  <c r="F161" i="15" a="1"/>
  <c r="F161" i="15" s="1"/>
  <c r="F201" i="15" a="1"/>
  <c r="F201" i="15" s="1"/>
  <c r="F492" i="15" a="1"/>
  <c r="F492" i="15" s="1"/>
  <c r="E154" i="15"/>
  <c r="E244" i="15"/>
  <c r="E435" i="15"/>
  <c r="E65" i="15"/>
  <c r="E295" i="15"/>
  <c r="E194" i="15"/>
  <c r="E51" i="15"/>
  <c r="E515" i="15"/>
  <c r="E213" i="15"/>
  <c r="E830" i="15"/>
  <c r="E316" i="15"/>
  <c r="E135" i="15"/>
  <c r="E427" i="15"/>
  <c r="E273" i="15"/>
  <c r="E424" i="15"/>
  <c r="E363" i="15"/>
  <c r="E562" i="15"/>
  <c r="E23" i="15"/>
  <c r="E748" i="15"/>
  <c r="E757" i="15"/>
  <c r="E33" i="15"/>
  <c r="E340" i="15"/>
  <c r="E657" i="15"/>
  <c r="E802" i="15"/>
  <c r="E376" i="15"/>
  <c r="E286" i="15"/>
  <c r="E229" i="15"/>
  <c r="E548" i="15"/>
  <c r="E619" i="15"/>
  <c r="F810" i="15" a="1"/>
  <c r="F810" i="15" s="1"/>
  <c r="F516" i="15" a="1"/>
  <c r="F516" i="15" s="1"/>
  <c r="F64" i="15" a="1"/>
  <c r="F64" i="15" s="1"/>
  <c r="F473" i="15" a="1"/>
  <c r="F473" i="15" s="1"/>
  <c r="F273" i="15" a="1"/>
  <c r="F273" i="15" s="1"/>
  <c r="F589" i="15" a="1"/>
  <c r="F589" i="15" s="1"/>
  <c r="F671" i="15" a="1"/>
  <c r="F671" i="15" s="1"/>
  <c r="F558" i="15" a="1"/>
  <c r="F558" i="15" s="1"/>
  <c r="F17" i="15" a="1"/>
  <c r="F17" i="15" s="1"/>
  <c r="E504" i="15"/>
  <c r="E445" i="15"/>
  <c r="E613" i="15"/>
  <c r="E207" i="15"/>
  <c r="E66" i="15"/>
  <c r="E215" i="15"/>
  <c r="E680" i="15"/>
  <c r="E257" i="15"/>
  <c r="E481" i="15"/>
  <c r="E130" i="15"/>
  <c r="E20" i="15"/>
  <c r="E236" i="15"/>
  <c r="E62" i="15"/>
  <c r="E659" i="15"/>
  <c r="E151" i="15"/>
  <c r="E712" i="15"/>
  <c r="F753" i="15" a="1"/>
  <c r="F753" i="15" s="1"/>
  <c r="E589" i="15"/>
  <c r="E77" i="15"/>
  <c r="E786" i="15"/>
  <c r="E542" i="15"/>
  <c r="E569" i="15"/>
  <c r="E378" i="15"/>
  <c r="E117" i="15"/>
  <c r="F727" i="15" a="1"/>
  <c r="F727" i="15" s="1"/>
  <c r="E368" i="15"/>
  <c r="F394" i="15" a="1"/>
  <c r="F394" i="15" s="1"/>
  <c r="F415" i="15" a="1"/>
  <c r="F415" i="15" s="1"/>
  <c r="F762" i="15" a="1"/>
  <c r="F762" i="15" s="1"/>
  <c r="F573" i="15" a="1"/>
  <c r="F573" i="15" s="1"/>
  <c r="F293" i="15" a="1"/>
  <c r="F293" i="15" s="1"/>
  <c r="F526" i="15" a="1"/>
  <c r="F526" i="15" s="1"/>
  <c r="F706" i="15" a="1"/>
  <c r="F706" i="15" s="1"/>
  <c r="F419" i="15" a="1"/>
  <c r="F419" i="15" s="1"/>
  <c r="F425" i="15" a="1"/>
  <c r="F425" i="15" s="1"/>
  <c r="F65" i="15" a="1"/>
  <c r="F65" i="15" s="1"/>
  <c r="E460" i="15"/>
  <c r="E81" i="15"/>
  <c r="E521" i="15"/>
  <c r="E454" i="15"/>
  <c r="E826" i="15"/>
  <c r="E64" i="15"/>
  <c r="E705" i="15"/>
  <c r="E420" i="15"/>
  <c r="E162" i="15"/>
  <c r="E418" i="15"/>
  <c r="E850" i="15"/>
  <c r="F70" i="15" a="1"/>
  <c r="F70" i="15" s="1"/>
  <c r="E369" i="15"/>
  <c r="E261" i="15"/>
  <c r="E49" i="15"/>
  <c r="E355" i="15"/>
  <c r="E414" i="15"/>
  <c r="E272" i="15"/>
  <c r="E457" i="15"/>
  <c r="E694" i="15"/>
  <c r="E795" i="15"/>
  <c r="E656" i="15"/>
  <c r="E792" i="15"/>
  <c r="E691" i="15"/>
  <c r="E663" i="15"/>
  <c r="E201" i="15"/>
  <c r="E100" i="15"/>
  <c r="H933" i="19"/>
  <c r="E341" i="15"/>
  <c r="E6" i="15"/>
  <c r="E594" i="15"/>
  <c r="E303" i="15"/>
  <c r="E503" i="15"/>
  <c r="E147" i="15"/>
  <c r="E706" i="15"/>
  <c r="E250" i="15"/>
  <c r="E518" i="15"/>
  <c r="E473" i="15"/>
  <c r="E572" i="15"/>
  <c r="E329" i="15"/>
  <c r="E673" i="15"/>
  <c r="E675" i="15"/>
  <c r="E86" i="15"/>
  <c r="E629" i="15"/>
  <c r="E437" i="15"/>
  <c r="E776" i="15"/>
  <c r="E696" i="15"/>
  <c r="E325" i="15"/>
  <c r="E203" i="15"/>
  <c r="E545" i="15"/>
  <c r="E345" i="15"/>
  <c r="E635" i="15"/>
  <c r="E833" i="15"/>
  <c r="E277" i="15"/>
  <c r="E324" i="15"/>
  <c r="E315" i="15"/>
  <c r="E163" i="15"/>
  <c r="F138" i="15" a="1"/>
  <c r="F138" i="15" s="1"/>
  <c r="E771" i="15"/>
  <c r="E96" i="15"/>
  <c r="F665" i="15" a="1"/>
  <c r="F665" i="15" s="1"/>
  <c r="E581" i="15"/>
  <c r="E67" i="15"/>
  <c r="E687" i="15"/>
  <c r="E397" i="15"/>
  <c r="E469" i="15"/>
  <c r="E252" i="15"/>
  <c r="E140" i="15"/>
  <c r="F740" i="15" a="1"/>
  <c r="F740" i="15" s="1"/>
  <c r="E837" i="15"/>
  <c r="E219" i="15"/>
  <c r="E653" i="15"/>
  <c r="E221" i="15"/>
  <c r="E299" i="15"/>
  <c r="E161" i="15"/>
  <c r="E217" i="15"/>
  <c r="F506" i="15" a="1"/>
  <c r="F506" i="15" s="1"/>
  <c r="F314" i="15" a="1"/>
  <c r="F314" i="15" s="1"/>
  <c r="F21" i="15" a="1"/>
  <c r="F21" i="15" s="1"/>
  <c r="F618" i="15" a="1"/>
  <c r="F618" i="15" s="1"/>
  <c r="E612" i="15"/>
  <c r="E480" i="15"/>
  <c r="E318" i="15"/>
  <c r="E666" i="15"/>
  <c r="E524" i="15"/>
  <c r="E370" i="15"/>
  <c r="E348" i="15"/>
  <c r="E724" i="15"/>
  <c r="E63" i="15"/>
  <c r="E404" i="15"/>
  <c r="E746" i="15"/>
  <c r="E764" i="15"/>
  <c r="E191" i="15"/>
  <c r="E88" i="15"/>
  <c r="E431" i="15"/>
  <c r="E234" i="15"/>
  <c r="E584" i="15"/>
  <c r="E590" i="15"/>
  <c r="F744" i="15" a="1"/>
  <c r="F744" i="15" s="1"/>
  <c r="E180" i="15"/>
  <c r="E713" i="15"/>
  <c r="E3" i="15"/>
  <c r="E514" i="15"/>
  <c r="E847" i="15"/>
  <c r="E425" i="15"/>
  <c r="E132" i="15"/>
  <c r="E535" i="15"/>
  <c r="E585" i="15"/>
  <c r="E702" i="15"/>
  <c r="E715" i="15"/>
  <c r="E639" i="15"/>
  <c r="E319" i="15"/>
  <c r="E817" i="15"/>
  <c r="E199" i="15"/>
  <c r="F803" i="15" a="1"/>
  <c r="F803" i="15" s="1"/>
  <c r="E553" i="15"/>
  <c r="E571" i="15"/>
  <c r="E533" i="15"/>
  <c r="E662" i="15"/>
  <c r="E139" i="15"/>
  <c r="E517" i="15"/>
  <c r="E617" i="15"/>
  <c r="E156" i="15"/>
  <c r="E361" i="15"/>
  <c r="E128" i="15"/>
  <c r="E543" i="15"/>
  <c r="E87" i="15"/>
  <c r="E143" i="15"/>
  <c r="F628" i="15" a="1"/>
  <c r="F628" i="15" s="1"/>
  <c r="E808" i="15"/>
  <c r="E240" i="15"/>
  <c r="F294" i="15" a="1"/>
  <c r="F294" i="15" s="1"/>
  <c r="E840" i="15"/>
  <c r="E682" i="15"/>
  <c r="E484" i="15"/>
  <c r="E158" i="15"/>
  <c r="E670" i="15"/>
  <c r="E188" i="15"/>
  <c r="E382" i="15"/>
  <c r="F741" i="15" a="1"/>
  <c r="F741" i="15" s="1"/>
  <c r="E667" i="15"/>
  <c r="E416" i="15"/>
  <c r="E601" i="15"/>
  <c r="F775" i="15" a="1"/>
  <c r="F775" i="15" s="1"/>
  <c r="E681" i="15"/>
  <c r="E243" i="15"/>
  <c r="E293" i="15"/>
  <c r="F746" i="15" a="1"/>
  <c r="F746" i="15" s="1"/>
  <c r="E311" i="15"/>
  <c r="E387" i="15"/>
  <c r="E559" i="15"/>
  <c r="E788" i="15"/>
  <c r="E652" i="15"/>
  <c r="E10" i="15"/>
  <c r="E379" i="15"/>
  <c r="F715" i="15" a="1"/>
  <c r="F715" i="15" s="1"/>
  <c r="E169" i="15"/>
  <c r="E297" i="15"/>
  <c r="E193" i="15"/>
  <c r="E129" i="15"/>
  <c r="E783" i="15"/>
  <c r="E451" i="15"/>
  <c r="F807" i="15" a="1"/>
  <c r="F807" i="15" s="1"/>
  <c r="E829" i="15"/>
  <c r="F728" i="15" a="1"/>
  <c r="F728" i="15" s="1"/>
  <c r="E780" i="15"/>
  <c r="E604" i="15"/>
  <c r="E99" i="15"/>
  <c r="E168" i="15"/>
  <c r="E761" i="15"/>
  <c r="E343" i="15"/>
  <c r="E198" i="15"/>
  <c r="E698" i="15"/>
  <c r="F776" i="15" a="1"/>
  <c r="F776" i="15" s="1"/>
  <c r="E516" i="15"/>
  <c r="E402" i="15"/>
  <c r="E531" i="15"/>
  <c r="E109" i="15"/>
  <c r="E125" i="15"/>
  <c r="E563" i="15"/>
  <c r="E547" i="15"/>
  <c r="E42" i="15"/>
  <c r="F351" i="15" a="1"/>
  <c r="F351" i="15" s="1"/>
  <c r="F609" i="15" a="1"/>
  <c r="F609" i="15" s="1"/>
  <c r="E510" i="15"/>
  <c r="E335" i="15"/>
  <c r="E471" i="15"/>
  <c r="E271" i="15"/>
  <c r="E476" i="15"/>
  <c r="E232" i="15"/>
  <c r="F716" i="15" a="1"/>
  <c r="F716" i="15" s="1"/>
  <c r="E30" i="15"/>
  <c r="E755" i="15"/>
  <c r="E551" i="15"/>
  <c r="E384" i="15"/>
  <c r="E693" i="15"/>
  <c r="E753" i="15"/>
  <c r="E787" i="15"/>
  <c r="E381" i="15"/>
  <c r="E770" i="15"/>
  <c r="E689" i="15"/>
  <c r="E177" i="15"/>
  <c r="E586" i="15"/>
  <c r="E12" i="15"/>
  <c r="E439" i="15"/>
  <c r="E400" i="15"/>
  <c r="F736" i="15" a="1"/>
  <c r="F736" i="15" s="1"/>
  <c r="E608" i="15"/>
  <c r="E275" i="15"/>
  <c r="E309" i="15"/>
  <c r="E723" i="15"/>
  <c r="E224" i="15"/>
  <c r="G933" i="19"/>
  <c r="E328" i="15"/>
  <c r="E144" i="15"/>
  <c r="E89" i="15"/>
  <c r="E101" i="15"/>
  <c r="E574" i="15"/>
  <c r="E432" i="15"/>
  <c r="E61" i="15"/>
  <c r="E488" i="15"/>
  <c r="E861" i="15"/>
  <c r="E50" i="15"/>
  <c r="E525" i="15"/>
  <c r="E202" i="15"/>
  <c r="E446" i="15"/>
  <c r="E747" i="15"/>
  <c r="F742" i="15" a="1"/>
  <c r="F742" i="15" s="1"/>
  <c r="F853" i="15" a="1"/>
  <c r="F853" i="15" s="1"/>
  <c r="E394" i="15"/>
  <c r="E150" i="15"/>
  <c r="E57" i="15"/>
  <c r="F406" i="15" a="1"/>
  <c r="F406" i="15" s="1"/>
  <c r="E175" i="15"/>
  <c r="E615" i="15"/>
  <c r="E718" i="15"/>
  <c r="E22" i="15"/>
  <c r="E520" i="15"/>
  <c r="E313" i="15"/>
  <c r="E737" i="15"/>
  <c r="F687" i="15" a="1"/>
  <c r="F687" i="15" s="1"/>
  <c r="E470" i="15"/>
  <c r="E461" i="15"/>
  <c r="E247" i="15"/>
  <c r="F708" i="15" a="1"/>
  <c r="F708" i="15" s="1"/>
  <c r="E258" i="15"/>
  <c r="E607" i="15"/>
  <c r="E54" i="15"/>
  <c r="E410" i="15"/>
  <c r="E807" i="15"/>
  <c r="E645" i="15"/>
  <c r="E121" i="15"/>
  <c r="E646" i="15"/>
  <c r="E710" i="15"/>
  <c r="E256" i="15"/>
  <c r="E596" i="15"/>
  <c r="E813" i="15"/>
  <c r="F829" i="15" a="1"/>
  <c r="F829" i="15" s="1"/>
  <c r="E699" i="15"/>
  <c r="E763" i="15"/>
  <c r="E475" i="15"/>
  <c r="E47" i="15"/>
  <c r="E496" i="15"/>
  <c r="E843" i="15"/>
  <c r="F806" i="15" a="1"/>
  <c r="F806" i="15" s="1"/>
  <c r="E486" i="15"/>
  <c r="E722" i="15"/>
  <c r="E405" i="15"/>
  <c r="E455" i="15"/>
  <c r="E95" i="15"/>
  <c r="E832" i="15"/>
  <c r="E75" i="15"/>
  <c r="F629" i="15" a="1"/>
  <c r="F629" i="15" s="1"/>
  <c r="E333" i="15"/>
  <c r="E80" i="15"/>
  <c r="E408" i="15"/>
  <c r="E399" i="15"/>
  <c r="E632" i="15"/>
  <c r="E141" i="15"/>
  <c r="E153" i="15"/>
  <c r="E556" i="15"/>
  <c r="F729" i="15" a="1"/>
  <c r="F729" i="15" s="1"/>
  <c r="E759" i="15"/>
  <c r="F863" i="15" a="1"/>
  <c r="F863" i="15" s="1"/>
  <c r="E197" i="15"/>
  <c r="E794" i="15"/>
  <c r="F772" i="15" a="1"/>
  <c r="F772" i="15" s="1"/>
  <c r="E513" i="15"/>
  <c r="F723" i="15" a="1"/>
  <c r="F723" i="15" s="1"/>
  <c r="E716" i="15"/>
  <c r="E573" i="15"/>
  <c r="E392" i="15"/>
  <c r="E182" i="15"/>
  <c r="E485" i="15"/>
  <c r="E356" i="15"/>
  <c r="E523" i="15"/>
  <c r="E777" i="15"/>
  <c r="E290" i="15"/>
  <c r="E59" i="15"/>
  <c r="E105" i="15"/>
  <c r="E354" i="15"/>
  <c r="F734" i="15" a="1"/>
  <c r="F734" i="15" s="1"/>
  <c r="E644" i="15"/>
  <c r="F790" i="15" a="1"/>
  <c r="F790" i="15" s="1"/>
  <c r="E78" i="15"/>
  <c r="F626" i="15" a="1"/>
  <c r="F626" i="15" s="1"/>
  <c r="F78" i="15" a="1"/>
  <c r="F78" i="15" s="1"/>
  <c r="E661" i="15"/>
  <c r="E406" i="15"/>
  <c r="E353" i="15"/>
  <c r="E248" i="15"/>
  <c r="E734" i="15"/>
  <c r="E538" i="15"/>
  <c r="E828" i="15"/>
  <c r="E413" i="15"/>
  <c r="F739" i="15" a="1"/>
  <c r="F739" i="15" s="1"/>
  <c r="E102" i="15"/>
  <c r="E465" i="15"/>
  <c r="E40" i="15"/>
  <c r="E799" i="15"/>
  <c r="E119" i="15"/>
  <c r="E152" i="15"/>
  <c r="E472" i="15"/>
  <c r="E540" i="15"/>
  <c r="F862" i="15" a="1"/>
  <c r="F862" i="15" s="1"/>
  <c r="E595" i="15"/>
  <c r="E172" i="15"/>
  <c r="E609" i="15"/>
  <c r="E390" i="15"/>
  <c r="E508" i="15"/>
  <c r="F99" i="15" a="1"/>
  <c r="F99" i="15" s="1"/>
  <c r="E166" i="15"/>
  <c r="F726" i="15" a="1"/>
  <c r="F726" i="15" s="1"/>
  <c r="E326" i="15"/>
  <c r="E704" i="15"/>
  <c r="E304" i="15"/>
  <c r="E312" i="15"/>
  <c r="E637" i="15"/>
  <c r="E768" i="15"/>
  <c r="E17" i="15"/>
  <c r="E793" i="15"/>
  <c r="E825" i="15"/>
  <c r="E440" i="15"/>
  <c r="E603" i="15"/>
  <c r="E495" i="15"/>
  <c r="E205" i="15"/>
  <c r="E320" i="15"/>
  <c r="E403" i="15"/>
  <c r="E587" i="15"/>
  <c r="E436" i="15"/>
  <c r="E93" i="15"/>
  <c r="E5" i="15"/>
  <c r="E395" i="15"/>
  <c r="E429" i="15"/>
  <c r="E591" i="15"/>
  <c r="E762" i="15"/>
  <c r="E118" i="15"/>
  <c r="E339" i="15"/>
  <c r="E745" i="15"/>
  <c r="E83" i="15"/>
  <c r="E620" i="15"/>
  <c r="E688" i="15"/>
  <c r="E852" i="15"/>
  <c r="E282" i="15"/>
  <c r="E336" i="15"/>
  <c r="E251" i="15"/>
  <c r="E685" i="15"/>
  <c r="E137" i="15"/>
  <c r="F170" i="15" a="1"/>
  <c r="F170" i="15" s="1"/>
  <c r="E367" i="15"/>
  <c r="E291" i="15"/>
  <c r="E541" i="15"/>
  <c r="E238" i="15"/>
  <c r="E300" i="15"/>
  <c r="E19" i="15"/>
  <c r="E209" i="15"/>
  <c r="E839" i="15"/>
  <c r="E831" i="15"/>
  <c r="E766" i="15"/>
  <c r="E192" i="15"/>
  <c r="E274" i="15"/>
  <c r="E785" i="15"/>
  <c r="E208" i="15"/>
  <c r="E29" i="15"/>
  <c r="E386" i="15"/>
  <c r="E647" i="15"/>
  <c r="E791" i="15"/>
  <c r="E775" i="15"/>
  <c r="E366" i="15"/>
  <c r="E58" i="15"/>
  <c r="E658" i="15"/>
  <c r="E223" i="15"/>
  <c r="E625" i="15"/>
  <c r="E337" i="15"/>
  <c r="E816" i="15"/>
  <c r="E462" i="15"/>
  <c r="E456" i="15"/>
  <c r="E739" i="15"/>
  <c r="E187" i="15"/>
  <c r="E511" i="15"/>
  <c r="E842" i="15"/>
  <c r="E664" i="15"/>
  <c r="E359" i="15"/>
  <c r="E90" i="15"/>
  <c r="E848" i="15"/>
  <c r="E103" i="15"/>
  <c r="E278" i="15"/>
  <c r="E720" i="15"/>
  <c r="E265" i="15"/>
  <c r="E447" i="15"/>
  <c r="E502" i="15"/>
  <c r="E113" i="15"/>
  <c r="E458" i="15"/>
  <c r="E301" i="15"/>
  <c r="F95" i="15" a="1"/>
  <c r="F95" i="15" s="1"/>
  <c r="E650" i="15"/>
  <c r="E478" i="15"/>
  <c r="E836" i="15"/>
  <c r="H951" i="19"/>
  <c r="G951" i="19"/>
  <c r="F709" i="15" a="1"/>
  <c r="F709" i="15" s="1"/>
  <c r="E28" i="15"/>
  <c r="E76" i="15"/>
  <c r="E438" i="15"/>
  <c r="E616" i="15"/>
  <c r="E122" i="15"/>
  <c r="E142" i="15"/>
  <c r="E85" i="15"/>
  <c r="F777" i="15" a="1"/>
  <c r="F777" i="15" s="1"/>
  <c r="E433" i="15"/>
  <c r="E69" i="15"/>
  <c r="E846" i="15"/>
  <c r="E501" i="15"/>
  <c r="E106" i="15"/>
  <c r="E707" i="15"/>
  <c r="E107" i="15"/>
  <c r="E212" i="15"/>
  <c r="E824" i="15"/>
  <c r="E452" i="15"/>
  <c r="E288" i="15"/>
  <c r="E494" i="15"/>
  <c r="E35" i="15"/>
  <c r="F721" i="15" a="1"/>
  <c r="F721" i="15" s="1"/>
  <c r="E360" i="15"/>
  <c r="E851" i="15"/>
  <c r="E285" i="15"/>
  <c r="E564" i="15"/>
  <c r="E841" i="15"/>
  <c r="E474" i="15"/>
  <c r="E204" i="15"/>
  <c r="E184" i="15"/>
  <c r="E183" i="15"/>
  <c r="E186" i="15"/>
  <c r="E227" i="15"/>
  <c r="E34" i="15"/>
  <c r="E818" i="15"/>
  <c r="E173" i="15"/>
  <c r="E120" i="15"/>
  <c r="E512" i="15"/>
  <c r="E567" i="15"/>
  <c r="F718" i="15" a="1"/>
  <c r="F718" i="15" s="1"/>
  <c r="E422" i="15"/>
  <c r="E729" i="15"/>
  <c r="E233" i="15"/>
  <c r="E493" i="15"/>
  <c r="E134" i="15"/>
  <c r="E738" i="15"/>
  <c r="E364" i="15"/>
  <c r="E396" i="15"/>
  <c r="E731" i="15"/>
  <c r="E772" i="15"/>
  <c r="E769" i="15"/>
  <c r="F725" i="15" a="1"/>
  <c r="F725" i="15" s="1"/>
  <c r="E267" i="15"/>
  <c r="E37" i="15"/>
  <c r="E391" i="15"/>
  <c r="E7" i="15"/>
  <c r="E552" i="15"/>
  <c r="E21" i="15"/>
  <c r="E53" i="15"/>
  <c r="E750" i="15"/>
  <c r="E310" i="15"/>
  <c r="F732" i="15" a="1"/>
  <c r="F732" i="15" s="1"/>
  <c r="E133" i="15"/>
  <c r="F783" i="15" a="1"/>
  <c r="F783" i="15" s="1"/>
  <c r="F847" i="15" a="1"/>
  <c r="F847" i="15" s="1"/>
  <c r="E449" i="15"/>
  <c r="E765" i="15"/>
  <c r="E331" i="15"/>
  <c r="E853" i="15"/>
  <c r="F724" i="15" a="1"/>
  <c r="F724" i="15" s="1"/>
  <c r="E767" i="15"/>
  <c r="E174" i="15"/>
  <c r="E655" i="15"/>
  <c r="F774" i="15" a="1"/>
  <c r="F774" i="15" s="1"/>
  <c r="E641" i="15"/>
  <c r="E519" i="15"/>
  <c r="E660" i="15"/>
  <c r="E231" i="15"/>
  <c r="E110" i="15"/>
  <c r="E407" i="15"/>
  <c r="E393" i="15"/>
  <c r="E170" i="15"/>
  <c r="E528" i="15"/>
  <c r="E281" i="15"/>
  <c r="E588" i="15"/>
  <c r="F854" i="15" a="1"/>
  <c r="F854" i="15" s="1"/>
  <c r="E467" i="15"/>
  <c r="E779" i="15"/>
  <c r="E91" i="15"/>
  <c r="E342" i="15"/>
  <c r="E509" i="15"/>
  <c r="E44" i="15"/>
  <c r="F738" i="15" a="1"/>
  <c r="F738" i="15" s="1"/>
  <c r="E479" i="15"/>
  <c r="E844" i="15"/>
  <c r="E279" i="15"/>
  <c r="E621" i="15"/>
  <c r="F720" i="15" a="1"/>
  <c r="F720" i="15" s="1"/>
  <c r="E302" i="15"/>
  <c r="E781" i="15"/>
  <c r="F719" i="15" a="1"/>
  <c r="F719" i="15" s="1"/>
  <c r="E815" i="15"/>
  <c r="F713" i="15" a="1"/>
  <c r="F713" i="15" s="1"/>
  <c r="E145" i="15"/>
  <c r="E549" i="15"/>
  <c r="E845" i="15"/>
  <c r="E16" i="15"/>
  <c r="E487" i="15"/>
  <c r="E165" i="15"/>
  <c r="E862" i="15"/>
  <c r="E798" i="15"/>
  <c r="E280" i="15"/>
  <c r="E534" i="15"/>
  <c r="E334" i="15"/>
  <c r="E253" i="15"/>
  <c r="E863" i="15"/>
  <c r="E18" i="15"/>
  <c r="E136" i="15"/>
  <c r="E167" i="15"/>
  <c r="E8" i="15"/>
  <c r="E423" i="15"/>
  <c r="E196" i="15"/>
  <c r="F850" i="15" a="1"/>
  <c r="F850" i="15" s="1"/>
  <c r="F24" i="15" a="1"/>
  <c r="F24" i="15" s="1"/>
  <c r="E349" i="15"/>
  <c r="E211" i="15"/>
  <c r="E338" i="15"/>
  <c r="E721" i="15"/>
  <c r="F841" i="15" a="1"/>
  <c r="F841" i="15" s="1"/>
  <c r="F816" i="15" a="1"/>
  <c r="F816" i="15" s="1"/>
  <c r="E79" i="15"/>
  <c r="E98" i="15"/>
  <c r="E756" i="15"/>
  <c r="E292" i="15"/>
  <c r="E72" i="15"/>
  <c r="E126" i="15"/>
  <c r="F42" i="15" a="1"/>
  <c r="F42" i="15" s="1"/>
  <c r="E426" i="15"/>
  <c r="E27" i="15"/>
  <c r="E597" i="15"/>
  <c r="E372" i="15"/>
  <c r="E362" i="15"/>
  <c r="E633" i="15"/>
  <c r="E690" i="15"/>
  <c r="E555" i="15"/>
  <c r="E539" i="15"/>
  <c r="E797" i="15"/>
  <c r="E634" i="15"/>
  <c r="E740" i="15"/>
  <c r="E283" i="15"/>
  <c r="E782" i="15"/>
  <c r="E648" i="15"/>
  <c r="F786" i="15" a="1"/>
  <c r="F786" i="15" s="1"/>
  <c r="F650" i="15" a="1"/>
  <c r="F650" i="15" s="1"/>
  <c r="E678" i="15"/>
  <c r="E249" i="15"/>
  <c r="E104" i="15"/>
  <c r="E679" i="15"/>
  <c r="E206" i="15"/>
  <c r="E84" i="15"/>
  <c r="E527" i="15"/>
  <c r="E801" i="15"/>
  <c r="E505" i="15"/>
  <c r="E643" i="15"/>
  <c r="E48" i="15"/>
  <c r="E735" i="15"/>
  <c r="E41" i="15"/>
  <c r="E742" i="15"/>
  <c r="E683" i="15"/>
  <c r="E24" i="15"/>
  <c r="E39" i="15"/>
  <c r="E220" i="15"/>
  <c r="E428" i="15"/>
  <c r="E810" i="15"/>
  <c r="E222" i="15"/>
  <c r="E351" i="15"/>
  <c r="E728" i="15"/>
  <c r="E294" i="15"/>
  <c r="E554" i="15"/>
  <c r="F199" i="15" a="1"/>
  <c r="F199" i="15" s="1"/>
  <c r="F16" i="15" a="1"/>
  <c r="F16" i="15" s="1"/>
  <c r="F117" i="15" a="1"/>
  <c r="F117" i="15" s="1"/>
  <c r="E491" i="15"/>
  <c r="E38" i="15"/>
  <c r="E36" i="15"/>
  <c r="E677" i="15"/>
  <c r="E665" i="15"/>
  <c r="E684" i="15"/>
  <c r="E627" i="15"/>
  <c r="E736" i="15"/>
  <c r="E114" i="15"/>
  <c r="E490" i="15"/>
  <c r="E276" i="15"/>
  <c r="E412" i="15"/>
  <c r="E389" i="15"/>
  <c r="E241" i="15"/>
  <c r="E200" i="15"/>
  <c r="E821" i="15"/>
  <c r="E263" i="15"/>
  <c r="E537" i="15"/>
  <c r="E610" i="15"/>
  <c r="E570" i="15"/>
  <c r="E443" i="15"/>
  <c r="E692" i="15"/>
  <c r="E254" i="15"/>
  <c r="E266" i="15"/>
  <c r="E185" i="15"/>
  <c r="E602" i="15"/>
  <c r="E820" i="15"/>
  <c r="E463" i="15"/>
  <c r="E112" i="15"/>
  <c r="E566" i="15"/>
  <c r="E235" i="15"/>
  <c r="E744" i="15"/>
  <c r="E854" i="15"/>
  <c r="E123" i="15"/>
  <c r="E178" i="15"/>
  <c r="E259" i="15"/>
  <c r="E558" i="15"/>
  <c r="F743" i="15" a="1"/>
  <c r="F743" i="15" s="1"/>
  <c r="E228" i="15"/>
  <c r="E373" i="15"/>
  <c r="E383" i="15"/>
  <c r="E557" i="15"/>
  <c r="E550" i="15"/>
  <c r="E441" i="15"/>
  <c r="E497" i="15"/>
  <c r="E14" i="15"/>
  <c r="E805" i="15"/>
  <c r="E530" i="15"/>
  <c r="E388" i="15"/>
  <c r="E674" i="15"/>
  <c r="E409" i="15"/>
  <c r="E855" i="15"/>
  <c r="F733" i="15" a="1"/>
  <c r="F733" i="15" s="1"/>
  <c r="E322" i="15"/>
  <c r="E671" i="15"/>
  <c r="E308" i="15"/>
  <c r="E758" i="15"/>
  <c r="F745" i="15" a="1"/>
  <c r="F745" i="15" s="1"/>
  <c r="E796" i="15"/>
  <c r="E296" i="15"/>
  <c r="F860" i="15" a="1"/>
  <c r="F860" i="15" s="1"/>
  <c r="E577" i="15"/>
  <c r="E190" i="15"/>
  <c r="E498" i="15"/>
  <c r="E4" i="15"/>
  <c r="E385" i="15"/>
  <c r="E827" i="15"/>
  <c r="E672" i="15"/>
  <c r="E73" i="15"/>
  <c r="E225" i="15"/>
  <c r="E82" i="15"/>
  <c r="E749" i="15"/>
  <c r="E565" i="15"/>
  <c r="E210" i="15"/>
  <c r="E307" i="15"/>
  <c r="E218" i="15"/>
  <c r="E697" i="15"/>
  <c r="E453" i="15"/>
  <c r="E430" i="15"/>
  <c r="E576" i="15"/>
  <c r="E148" i="15"/>
  <c r="E262" i="15"/>
  <c r="E726" i="15"/>
  <c r="E624" i="15"/>
  <c r="E448" i="15"/>
  <c r="E858" i="15"/>
  <c r="E561" i="15"/>
  <c r="E618" i="15"/>
  <c r="E560" i="15"/>
  <c r="E269" i="15"/>
  <c r="E857" i="15"/>
  <c r="E411" i="15"/>
  <c r="E700" i="15"/>
  <c r="F344" i="15" a="1"/>
  <c r="F344" i="15" s="1"/>
  <c r="J132" i="21"/>
  <c r="I132" i="21"/>
  <c r="E255" i="15"/>
  <c r="E492" i="15"/>
  <c r="E806" i="15"/>
  <c r="E289" i="15"/>
  <c r="E546" i="15"/>
  <c r="E714" i="15"/>
  <c r="E709" i="15"/>
  <c r="E819" i="15"/>
  <c r="E26" i="15"/>
  <c r="E732" i="15"/>
  <c r="E214" i="15"/>
  <c r="E32" i="15"/>
  <c r="E332" i="15"/>
  <c r="E838" i="15"/>
  <c r="E127" i="15"/>
  <c r="E790" i="15"/>
  <c r="F714" i="15" a="1"/>
  <c r="F714" i="15" s="1"/>
  <c r="F630" i="15" a="1"/>
  <c r="F630" i="15" s="1"/>
  <c r="E631" i="15"/>
  <c r="E778" i="15"/>
  <c r="E654" i="15"/>
  <c r="E583" i="15"/>
  <c r="E532" i="15"/>
  <c r="E237" i="15"/>
  <c r="E380" i="15"/>
  <c r="E401" i="15"/>
  <c r="E669" i="15"/>
  <c r="E56" i="15"/>
  <c r="E195" i="15"/>
  <c r="E536" i="15"/>
  <c r="E506" i="15"/>
  <c r="E628" i="15"/>
  <c r="F307" i="15" a="1"/>
  <c r="F307" i="15" s="1"/>
  <c r="F712" i="15" a="1"/>
  <c r="F712" i="15" s="1"/>
  <c r="E264" i="15"/>
  <c r="E108" i="15"/>
  <c r="E13" i="15"/>
  <c r="E352" i="15"/>
  <c r="E9" i="15"/>
  <c r="E642" i="15"/>
  <c r="F773" i="15" a="1"/>
  <c r="F773" i="15" s="1"/>
  <c r="E668" i="15"/>
  <c r="E741" i="15"/>
  <c r="E242" i="15"/>
  <c r="E181" i="15"/>
  <c r="E444" i="15"/>
  <c r="E622" i="15"/>
  <c r="E68" i="15"/>
  <c r="E464" i="15"/>
  <c r="E268" i="15"/>
  <c r="E849" i="15"/>
  <c r="E146" i="15"/>
  <c r="E651" i="15"/>
  <c r="E2" i="15"/>
  <c r="E415" i="15"/>
  <c r="E482" i="15"/>
  <c r="E347" i="15"/>
  <c r="E760" i="15"/>
  <c r="E442" i="15"/>
  <c r="E489" i="15"/>
  <c r="E226" i="15"/>
  <c r="E417" i="15"/>
  <c r="E466" i="15"/>
  <c r="E55" i="15"/>
  <c r="H948" i="19"/>
  <c r="G948" i="19"/>
  <c r="F100" i="15" a="1"/>
  <c r="F100" i="15" s="1"/>
  <c r="E70" i="15"/>
  <c r="E330" i="15"/>
  <c r="E614" i="15"/>
  <c r="E611" i="15"/>
  <c r="E287" i="15"/>
  <c r="E605" i="15"/>
  <c r="E708" i="15"/>
  <c r="E638" i="15"/>
  <c r="E450" i="15"/>
  <c r="F825" i="15" a="1"/>
  <c r="F825" i="15" s="1"/>
  <c r="E155" i="15"/>
  <c r="E159" i="15"/>
  <c r="E260" i="15"/>
  <c r="E305" i="15"/>
  <c r="E421" i="15"/>
  <c r="E623" i="15"/>
  <c r="E598" i="15"/>
  <c r="E636" i="15"/>
  <c r="E568" i="15"/>
  <c r="E25" i="15"/>
  <c r="F836" i="15" a="1"/>
  <c r="F836" i="15" s="1"/>
  <c r="E580" i="15"/>
  <c r="F730" i="15" a="1"/>
  <c r="F730" i="15" s="1"/>
  <c r="E600" i="15"/>
  <c r="E725" i="15"/>
  <c r="E626" i="15"/>
  <c r="F747" i="15" a="1"/>
  <c r="F747" i="15" s="1"/>
  <c r="E800" i="15"/>
  <c r="E111" i="15"/>
  <c r="E711" i="15"/>
  <c r="E323" i="15"/>
  <c r="E350" i="15"/>
  <c r="E730" i="15"/>
  <c r="E298" i="15"/>
  <c r="E859" i="15"/>
  <c r="E703" i="15"/>
  <c r="E239" i="15"/>
  <c r="E52" i="15"/>
  <c r="E717" i="15"/>
  <c r="E344" i="15"/>
  <c r="E314" i="15"/>
  <c r="E115" i="15"/>
  <c r="E459" i="15"/>
  <c r="E94" i="15"/>
  <c r="E544" i="15"/>
  <c r="E138" i="15"/>
  <c r="E507" i="15"/>
  <c r="E812" i="15"/>
  <c r="E92" i="15"/>
  <c r="E575" i="15"/>
  <c r="E676" i="15"/>
  <c r="E284" i="15"/>
  <c r="E640" i="15"/>
  <c r="E811" i="15"/>
  <c r="E834" i="15"/>
  <c r="E365" i="15"/>
  <c r="E131" i="15"/>
  <c r="E727" i="15"/>
  <c r="E189" i="15"/>
  <c r="E733" i="15"/>
  <c r="E164" i="15"/>
  <c r="E346" i="15"/>
  <c r="E701" i="15"/>
  <c r="E522" i="15"/>
  <c r="E784" i="15"/>
  <c r="E468" i="15"/>
  <c r="E306" i="15"/>
  <c r="E686" i="15"/>
  <c r="E327" i="15"/>
  <c r="E31" i="15"/>
  <c r="E357" i="15"/>
  <c r="F840" i="15" a="1"/>
  <c r="F840" i="15" s="1"/>
  <c r="E499" i="15"/>
  <c r="E582" i="15"/>
  <c r="E773" i="15"/>
  <c r="F627" i="15" a="1"/>
  <c r="F627" i="15" s="1"/>
  <c r="E593" i="15"/>
  <c r="E695" i="15"/>
  <c r="E649" i="15"/>
  <c r="E371" i="15"/>
  <c r="E216" i="15"/>
  <c r="E754" i="15"/>
  <c r="E176" i="15"/>
  <c r="E789" i="15"/>
  <c r="E526" i="15"/>
  <c r="E804" i="15"/>
  <c r="E246" i="15"/>
  <c r="E814" i="15"/>
  <c r="E599" i="15"/>
  <c r="E500" i="15"/>
  <c r="E592" i="15"/>
  <c r="E60" i="15"/>
  <c r="E374" i="15"/>
  <c r="E270" i="15"/>
  <c r="E230" i="15"/>
  <c r="E358" i="15"/>
  <c r="E321" i="15"/>
  <c r="E860" i="15"/>
  <c r="F160" i="15" a="1"/>
  <c r="F160" i="15" s="1"/>
  <c r="H947" i="19"/>
  <c r="G947" i="19"/>
  <c r="A947" i="19"/>
  <c r="F398" i="15" a="1"/>
  <c r="F398" i="15" s="1"/>
  <c r="G968" i="19"/>
  <c r="F40" i="15" a="1"/>
  <c r="F40" i="15" s="1"/>
  <c r="F480" i="15" a="1"/>
  <c r="F480" i="15" s="1"/>
  <c r="F812" i="15" a="1"/>
  <c r="F812" i="15" s="1"/>
  <c r="F230" i="15" a="1"/>
  <c r="F230" i="15" s="1"/>
  <c r="F531" i="15" a="1"/>
  <c r="F531" i="15" s="1"/>
  <c r="F554" i="15" a="1"/>
  <c r="F554" i="15" s="1"/>
  <c r="F91" i="15" a="1"/>
  <c r="F91" i="15" s="1"/>
  <c r="F143" i="15" a="1"/>
  <c r="F143" i="15" s="1"/>
  <c r="F692" i="15" a="1"/>
  <c r="F692" i="15" s="1"/>
  <c r="F809" i="15" a="1"/>
  <c r="F809" i="15" s="1"/>
  <c r="G959" i="19"/>
  <c r="H959" i="19"/>
  <c r="A965" i="19"/>
  <c r="G965" i="19"/>
  <c r="H965" i="19"/>
  <c r="F285" i="15" a="1"/>
  <c r="F285" i="15" s="1"/>
  <c r="F190" i="15" a="1"/>
  <c r="F190" i="15" s="1"/>
  <c r="F327" i="15" a="1"/>
  <c r="F327" i="15" s="1"/>
  <c r="A949" i="19"/>
  <c r="H949" i="19"/>
  <c r="G949" i="19"/>
  <c r="A967" i="19"/>
  <c r="G967" i="19"/>
  <c r="G954" i="19"/>
  <c r="H954" i="19"/>
  <c r="A954" i="19"/>
  <c r="F647" i="15" a="1"/>
  <c r="F647" i="15" s="1"/>
  <c r="F221" i="15" a="1"/>
  <c r="F221" i="15" s="1"/>
  <c r="F698" i="15" a="1"/>
  <c r="F698" i="15" s="1"/>
  <c r="F116" i="15" a="1"/>
  <c r="F116" i="15" s="1"/>
  <c r="F849" i="15" a="1"/>
  <c r="F849" i="15" s="1"/>
  <c r="F349" i="15" a="1"/>
  <c r="F349" i="15" s="1"/>
  <c r="F821" i="15" a="1"/>
  <c r="F821" i="15" s="1"/>
  <c r="F372" i="15" a="1"/>
  <c r="F372" i="15" s="1"/>
  <c r="F499" i="15" a="1"/>
  <c r="F499" i="15" s="1"/>
  <c r="F108" i="15" a="1"/>
  <c r="F108" i="15" s="1"/>
  <c r="F186" i="15" a="1"/>
  <c r="F186" i="15" s="1"/>
  <c r="F48" i="15" a="1"/>
  <c r="F48" i="15" s="1"/>
  <c r="F811" i="15" a="1"/>
  <c r="F811" i="15" s="1"/>
  <c r="F431" i="15" a="1"/>
  <c r="F431" i="15" s="1"/>
  <c r="F276" i="15" a="1"/>
  <c r="F276" i="15" s="1"/>
  <c r="F610" i="15" a="1"/>
  <c r="F610" i="15" s="1"/>
  <c r="H961" i="19"/>
  <c r="G961" i="19"/>
  <c r="F817" i="15" a="1"/>
  <c r="F817" i="15" s="1"/>
  <c r="F452" i="15" a="1"/>
  <c r="F452" i="15" s="1"/>
  <c r="F287" i="15" a="1"/>
  <c r="F287" i="15" s="1"/>
  <c r="F648" i="15" a="1"/>
  <c r="F648" i="15" s="1"/>
  <c r="F134" i="15" a="1"/>
  <c r="F134" i="15" s="1"/>
  <c r="F675" i="15" a="1"/>
  <c r="F675" i="15" s="1"/>
  <c r="F781" i="15" a="1"/>
  <c r="F781" i="15" s="1"/>
  <c r="F856" i="15" a="1"/>
  <c r="F856" i="15" s="1"/>
  <c r="F763" i="15" a="1"/>
  <c r="F763" i="15" s="1"/>
  <c r="F581" i="15" a="1"/>
  <c r="F581" i="15" s="1"/>
  <c r="F771" i="15" a="1"/>
  <c r="F771" i="15" s="1"/>
  <c r="F543" i="15" a="1"/>
  <c r="F543" i="15" s="1"/>
  <c r="F520" i="15" a="1"/>
  <c r="F520" i="15" s="1"/>
  <c r="F858" i="15" a="1"/>
  <c r="F858" i="15" s="1"/>
  <c r="F15" i="15" a="1"/>
  <c r="F15" i="15" s="1"/>
  <c r="G944" i="19"/>
  <c r="A944" i="19"/>
  <c r="F505" i="15" a="1"/>
  <c r="F505" i="15" s="1"/>
  <c r="F556" i="15" a="1"/>
  <c r="F556" i="15" s="1"/>
  <c r="F289" i="15" a="1"/>
  <c r="F289" i="15" s="1"/>
  <c r="F685" i="15" a="1"/>
  <c r="F685" i="15" s="1"/>
  <c r="F261" i="15" a="1"/>
  <c r="F261" i="15" s="1"/>
  <c r="F43" i="15" a="1"/>
  <c r="F43" i="15" s="1"/>
  <c r="F347" i="15" a="1"/>
  <c r="F347" i="15" s="1"/>
  <c r="F360" i="15" a="1"/>
  <c r="F360" i="15" s="1"/>
  <c r="F385" i="15" a="1"/>
  <c r="F385" i="15" s="1"/>
  <c r="F231" i="15" a="1"/>
  <c r="F231" i="15" s="1"/>
  <c r="F446" i="15" a="1"/>
  <c r="F446" i="15" s="1"/>
  <c r="F428" i="15" a="1"/>
  <c r="F428" i="15" s="1"/>
  <c r="F226" i="15" a="1"/>
  <c r="F226" i="15" s="1"/>
  <c r="F416" i="15" a="1"/>
  <c r="F416" i="15" s="1"/>
  <c r="F127" i="15" a="1"/>
  <c r="F127" i="15" s="1"/>
  <c r="F197" i="15" a="1"/>
  <c r="F197" i="15" s="1"/>
  <c r="F395" i="15" a="1"/>
  <c r="F395" i="15" s="1"/>
  <c r="F174" i="15" a="1"/>
  <c r="F174" i="15" s="1"/>
  <c r="F39" i="15" a="1"/>
  <c r="F39" i="15" s="1"/>
  <c r="F447" i="15" a="1"/>
  <c r="F447" i="15" s="1"/>
  <c r="F66" i="15" a="1"/>
  <c r="F66" i="15" s="1"/>
  <c r="F686" i="15" a="1"/>
  <c r="F686" i="15" s="1"/>
  <c r="F368" i="15" a="1"/>
  <c r="F368" i="15" s="1"/>
  <c r="F269" i="15" a="1"/>
  <c r="F269" i="15" s="1"/>
  <c r="F322" i="15" a="1"/>
  <c r="F322" i="15" s="1"/>
  <c r="F114" i="15" a="1"/>
  <c r="F114" i="15" s="1"/>
  <c r="F35" i="15" a="1"/>
  <c r="F35" i="15" s="1"/>
  <c r="F749" i="15" a="1"/>
  <c r="F749" i="15" s="1"/>
  <c r="F801" i="15" a="1"/>
  <c r="F801" i="15" s="1"/>
  <c r="F189" i="15" a="1"/>
  <c r="F189" i="15" s="1"/>
  <c r="F329" i="15" a="1"/>
  <c r="F329" i="15" s="1"/>
  <c r="F534" i="15" a="1"/>
  <c r="F534" i="15" s="1"/>
  <c r="F121" i="15" a="1"/>
  <c r="F121" i="15" s="1"/>
  <c r="F766" i="15" a="1"/>
  <c r="F766" i="15" s="1"/>
  <c r="F767" i="15" a="1"/>
  <c r="F767" i="15" s="1"/>
  <c r="F797" i="15" a="1"/>
  <c r="F797" i="15" s="1"/>
  <c r="F639" i="15" a="1"/>
  <c r="F639" i="15" s="1"/>
  <c r="F754" i="15" a="1"/>
  <c r="F754" i="15" s="1"/>
  <c r="F616" i="15" a="1"/>
  <c r="F616" i="15" s="1"/>
  <c r="F432" i="15" a="1"/>
  <c r="F432" i="15" s="1"/>
  <c r="F603" i="15" a="1"/>
  <c r="F603" i="15" s="1"/>
  <c r="F758" i="15" a="1"/>
  <c r="F758" i="15" s="1"/>
  <c r="F464" i="15" a="1"/>
  <c r="F464" i="15" s="1"/>
  <c r="F229" i="15" a="1"/>
  <c r="F229" i="15" s="1"/>
  <c r="F149" i="15" a="1"/>
  <c r="F149" i="15" s="1"/>
  <c r="F306" i="15" a="1"/>
  <c r="F306" i="15" s="1"/>
  <c r="F597" i="15" a="1"/>
  <c r="F597" i="15" s="1"/>
  <c r="F214" i="15" a="1"/>
  <c r="F214" i="15" s="1"/>
  <c r="F476" i="15" a="1"/>
  <c r="F476" i="15" s="1"/>
  <c r="F164" i="15" a="1"/>
  <c r="F164" i="15" s="1"/>
  <c r="F605" i="15" a="1"/>
  <c r="F605" i="15" s="1"/>
  <c r="F367" i="15" a="1"/>
  <c r="F367" i="15" s="1"/>
  <c r="F55" i="15" a="1"/>
  <c r="F55" i="15" s="1"/>
  <c r="F696" i="15" a="1"/>
  <c r="F696" i="15" s="1"/>
  <c r="H957" i="19"/>
  <c r="G957" i="19"/>
  <c r="H946" i="19"/>
  <c r="G946" i="19"/>
  <c r="F400" i="15" a="1"/>
  <c r="F400" i="15" s="1"/>
  <c r="F750" i="15" a="1"/>
  <c r="F750" i="15" s="1"/>
  <c r="F837" i="15" a="1"/>
  <c r="F837" i="15" s="1"/>
  <c r="F192" i="15" a="1"/>
  <c r="F192" i="15" s="1"/>
  <c r="F513" i="15" a="1"/>
  <c r="F513" i="15" s="1"/>
  <c r="F532" i="15" a="1"/>
  <c r="F532" i="15" s="1"/>
  <c r="F608" i="15" a="1"/>
  <c r="F608" i="15" s="1"/>
  <c r="H945" i="19"/>
  <c r="G945" i="19"/>
  <c r="F137" i="15" a="1"/>
  <c r="F137" i="15" s="1"/>
  <c r="F494" i="15" a="1"/>
  <c r="F494" i="15" s="1"/>
  <c r="F500" i="15" a="1"/>
  <c r="F500" i="15" s="1"/>
  <c r="F268" i="15" a="1"/>
  <c r="F268" i="15" s="1"/>
  <c r="F107" i="15" a="1"/>
  <c r="F107" i="15" s="1"/>
  <c r="F239" i="15" a="1"/>
  <c r="F239" i="15" s="1"/>
  <c r="F574" i="15" a="1"/>
  <c r="F574" i="15" s="1"/>
  <c r="F124" i="15" a="1"/>
  <c r="F124" i="15" s="1"/>
  <c r="F181" i="15" a="1"/>
  <c r="F181" i="15" s="1"/>
  <c r="F575" i="15" a="1"/>
  <c r="F575" i="15" s="1"/>
  <c r="F576" i="15" a="1"/>
  <c r="F576" i="15" s="1"/>
  <c r="F471" i="15" a="1"/>
  <c r="F471" i="15" s="1"/>
  <c r="F421" i="15" a="1"/>
  <c r="F421" i="15" s="1"/>
  <c r="F52" i="15" a="1"/>
  <c r="F52" i="15" s="1"/>
  <c r="F371" i="15" a="1"/>
  <c r="F371" i="15" s="1"/>
  <c r="F537" i="15" a="1"/>
  <c r="F537" i="15" s="1"/>
  <c r="F768" i="15" a="1"/>
  <c r="F768" i="15" s="1"/>
  <c r="F234" i="15" a="1"/>
  <c r="F234" i="15" s="1"/>
  <c r="F338" i="15" a="1"/>
  <c r="F338" i="15" s="1"/>
  <c r="F375" i="15" a="1"/>
  <c r="F375" i="15" s="1"/>
  <c r="F667" i="15" a="1"/>
  <c r="F667" i="15" s="1"/>
  <c r="F404" i="15" a="1"/>
  <c r="F404" i="15" s="1"/>
  <c r="F320" i="15" a="1"/>
  <c r="F320" i="15" s="1"/>
  <c r="F115" i="15" a="1"/>
  <c r="F115" i="15" s="1"/>
  <c r="F370" i="15" a="1"/>
  <c r="F370" i="15" s="1"/>
  <c r="F242" i="15" a="1"/>
  <c r="F242" i="15" s="1"/>
  <c r="F326" i="15" a="1"/>
  <c r="F326" i="15" s="1"/>
  <c r="F756" i="15" a="1"/>
  <c r="F756" i="15" s="1"/>
  <c r="F350" i="15" a="1"/>
  <c r="F350" i="15" s="1"/>
  <c r="F295" i="15" a="1"/>
  <c r="F295" i="15" s="1"/>
  <c r="F656" i="15" a="1"/>
  <c r="F656" i="15" s="1"/>
  <c r="F195" i="15" a="1"/>
  <c r="F195" i="15" s="1"/>
  <c r="F270" i="15" a="1"/>
  <c r="F270" i="15" s="1"/>
  <c r="F296" i="15" a="1"/>
  <c r="F296" i="15" s="1"/>
  <c r="F587" i="15" a="1"/>
  <c r="F587" i="15" s="1"/>
  <c r="F290" i="15" a="1"/>
  <c r="F290" i="15" s="1"/>
  <c r="F420" i="15" a="1"/>
  <c r="F420" i="15" s="1"/>
  <c r="F22" i="15" a="1"/>
  <c r="F22" i="15" s="1"/>
  <c r="F491" i="15" a="1"/>
  <c r="F491" i="15" s="1"/>
  <c r="F140" i="15" a="1"/>
  <c r="F140" i="15" s="1"/>
  <c r="F337" i="15" a="1"/>
  <c r="F337" i="15" s="1"/>
  <c r="F168" i="15" a="1"/>
  <c r="F168" i="15" s="1"/>
  <c r="F615" i="15" a="1"/>
  <c r="F615" i="15" s="1"/>
  <c r="F504" i="15" a="1"/>
  <c r="F504" i="15" s="1"/>
  <c r="F411" i="15" a="1"/>
  <c r="F411" i="15" s="1"/>
  <c r="F601" i="15" a="1"/>
  <c r="F601" i="15" s="1"/>
  <c r="F26" i="15" a="1"/>
  <c r="F26" i="15" s="1"/>
  <c r="F613" i="15" a="1"/>
  <c r="F613" i="15" s="1"/>
  <c r="F697" i="15" a="1"/>
  <c r="F697" i="15" s="1"/>
  <c r="F126" i="15" a="1"/>
  <c r="F126" i="15" s="1"/>
  <c r="F663" i="15" a="1"/>
  <c r="F663" i="15" s="1"/>
  <c r="F84" i="15" a="1"/>
  <c r="F84" i="15" s="1"/>
  <c r="F280" i="15" a="1"/>
  <c r="F280" i="15" s="1"/>
  <c r="F804" i="15" a="1"/>
  <c r="F804" i="15" s="1"/>
  <c r="F834" i="15" a="1"/>
  <c r="F834" i="15" s="1"/>
  <c r="F427" i="15" a="1"/>
  <c r="F427" i="15" s="1"/>
  <c r="F557" i="15" a="1"/>
  <c r="F557" i="15" s="1"/>
  <c r="F317" i="15" a="1"/>
  <c r="F317" i="15" s="1"/>
  <c r="F361" i="15" a="1"/>
  <c r="F361" i="15" s="1"/>
  <c r="F282" i="15" a="1"/>
  <c r="F282" i="15" s="1"/>
  <c r="F364" i="15" a="1"/>
  <c r="F364" i="15" s="1"/>
  <c r="F202" i="15" a="1"/>
  <c r="F202" i="15" s="1"/>
  <c r="F223" i="15" a="1"/>
  <c r="F223" i="15" s="1"/>
  <c r="F235" i="15" a="1"/>
  <c r="F235" i="15" s="1"/>
  <c r="F529" i="15" a="1"/>
  <c r="F529" i="15" s="1"/>
  <c r="F335" i="15" a="1"/>
  <c r="F335" i="15" s="1"/>
  <c r="F848" i="15" a="1"/>
  <c r="F848" i="15" s="1"/>
  <c r="F50" i="15" a="1"/>
  <c r="F50" i="15" s="1"/>
  <c r="F625" i="15" a="1"/>
  <c r="F625" i="15" s="1"/>
  <c r="F166" i="15" a="1"/>
  <c r="F166" i="15" s="1"/>
  <c r="F572" i="15" a="1"/>
  <c r="F572" i="15" s="1"/>
  <c r="F376" i="15" a="1"/>
  <c r="F376" i="15" s="1"/>
  <c r="F545" i="15" a="1"/>
  <c r="F545" i="15" s="1"/>
  <c r="F694" i="15" a="1"/>
  <c r="F694" i="15" s="1"/>
  <c r="F125" i="15" a="1"/>
  <c r="F125" i="15" s="1"/>
  <c r="F461" i="15" a="1"/>
  <c r="F461" i="15" s="1"/>
  <c r="F467" i="15" a="1"/>
  <c r="F467" i="15" s="1"/>
  <c r="F523" i="15" a="1"/>
  <c r="F523" i="15" s="1"/>
  <c r="F599" i="15" a="1"/>
  <c r="F599" i="15" s="1"/>
  <c r="F488" i="15" a="1"/>
  <c r="F488" i="15" s="1"/>
  <c r="F600" i="15" a="1"/>
  <c r="F600" i="15" s="1"/>
  <c r="F215" i="15" a="1"/>
  <c r="F215" i="15" s="1"/>
  <c r="F546" i="15" a="1"/>
  <c r="F546" i="15" s="1"/>
  <c r="F211" i="15" a="1"/>
  <c r="F211" i="15" s="1"/>
  <c r="F109" i="15" a="1"/>
  <c r="F109" i="15" s="1"/>
  <c r="F232" i="15" a="1"/>
  <c r="F232" i="15" s="1"/>
  <c r="F155" i="15" a="1"/>
  <c r="F155" i="15" s="1"/>
  <c r="F759" i="15" a="1"/>
  <c r="F759" i="15" s="1"/>
  <c r="F677" i="15" a="1"/>
  <c r="F677" i="15" s="1"/>
  <c r="F617" i="15" a="1"/>
  <c r="F617" i="15" s="1"/>
  <c r="F380" i="15" a="1"/>
  <c r="F380" i="15" s="1"/>
  <c r="F175" i="15" a="1"/>
  <c r="F175" i="15" s="1"/>
  <c r="A963" i="19"/>
  <c r="F51" i="15" a="1"/>
  <c r="F51" i="15" s="1"/>
  <c r="F623" i="15" a="1"/>
  <c r="F623" i="15" s="1"/>
  <c r="F566" i="15" a="1"/>
  <c r="F566" i="15" s="1"/>
  <c r="F595" i="15" a="1"/>
  <c r="F595" i="15" s="1"/>
  <c r="F678" i="15" a="1"/>
  <c r="F678" i="15" s="1"/>
  <c r="F60" i="15" a="1"/>
  <c r="F60" i="15" s="1"/>
  <c r="F381" i="15" a="1"/>
  <c r="F381" i="15" s="1"/>
  <c r="F277" i="15" a="1"/>
  <c r="F277" i="15" s="1"/>
  <c r="F283" i="15" a="1"/>
  <c r="F283" i="15" s="1"/>
  <c r="F606" i="15" a="1"/>
  <c r="F606" i="15" s="1"/>
  <c r="F688" i="15" a="1"/>
  <c r="F688" i="15" s="1"/>
  <c r="F248" i="15" a="1"/>
  <c r="F248" i="15" s="1"/>
  <c r="F167" i="15" a="1"/>
  <c r="F167" i="15" s="1"/>
  <c r="F681" i="15" a="1"/>
  <c r="F681" i="15" s="1"/>
  <c r="F583" i="15" a="1"/>
  <c r="F583" i="15" s="1"/>
  <c r="F23" i="15" a="1"/>
  <c r="F23" i="15" s="1"/>
  <c r="F87" i="15" a="1"/>
  <c r="F87" i="15" s="1"/>
  <c r="F123" i="15" a="1"/>
  <c r="F123" i="15" s="1"/>
  <c r="F369" i="15" a="1"/>
  <c r="F369" i="15" s="1"/>
  <c r="F47" i="15" a="1"/>
  <c r="F47" i="15" s="1"/>
  <c r="F459" i="15" a="1"/>
  <c r="F459" i="15" s="1"/>
  <c r="F250" i="15" a="1"/>
  <c r="F250" i="15" s="1"/>
  <c r="F176" i="15" a="1"/>
  <c r="F176" i="15" s="1"/>
  <c r="F374" i="15" a="1"/>
  <c r="F374" i="15" s="1"/>
  <c r="F180" i="15" a="1"/>
  <c r="F180" i="15" s="1"/>
  <c r="F705" i="15" a="1"/>
  <c r="F705" i="15" s="1"/>
  <c r="F533" i="15" a="1"/>
  <c r="F533" i="15" s="1"/>
  <c r="F300" i="15" a="1"/>
  <c r="F300" i="15" s="1"/>
  <c r="F128" i="15" a="1"/>
  <c r="F128" i="15" s="1"/>
  <c r="F288" i="15" a="1"/>
  <c r="F288" i="15" s="1"/>
  <c r="F303" i="15" a="1"/>
  <c r="F303" i="15" s="1"/>
  <c r="F707" i="15" a="1"/>
  <c r="F707" i="15" s="1"/>
  <c r="F426" i="15" a="1"/>
  <c r="F426" i="15" s="1"/>
  <c r="F469" i="15" a="1"/>
  <c r="F469" i="15" s="1"/>
  <c r="F297" i="15" a="1"/>
  <c r="F297" i="15" s="1"/>
  <c r="F666" i="15" a="1"/>
  <c r="F666" i="15" s="1"/>
  <c r="F262" i="15" a="1"/>
  <c r="F262" i="15" s="1"/>
  <c r="F267" i="15" a="1"/>
  <c r="F267" i="15" s="1"/>
  <c r="F644" i="15" a="1"/>
  <c r="F644" i="15" s="1"/>
  <c r="F252" i="15" a="1"/>
  <c r="F252" i="15" s="1"/>
  <c r="F551" i="15" a="1"/>
  <c r="F551" i="15" s="1"/>
  <c r="F701" i="15" a="1"/>
  <c r="F701" i="15" s="1"/>
  <c r="F498" i="15" a="1"/>
  <c r="F498" i="15" s="1"/>
  <c r="F640" i="15" a="1"/>
  <c r="F640" i="15" s="1"/>
  <c r="F441" i="15" a="1"/>
  <c r="F441" i="15" s="1"/>
  <c r="F590" i="15" a="1"/>
  <c r="F590" i="15" s="1"/>
  <c r="F225" i="15" a="1"/>
  <c r="F225" i="15" s="1"/>
  <c r="F422" i="15" a="1"/>
  <c r="F422" i="15" s="1"/>
  <c r="F508" i="15" a="1"/>
  <c r="F508" i="15" s="1"/>
  <c r="F414" i="15" a="1"/>
  <c r="F414" i="15" s="1"/>
  <c r="F198" i="15" a="1"/>
  <c r="F198" i="15" s="1"/>
  <c r="F646" i="15" a="1"/>
  <c r="F646" i="15" s="1"/>
  <c r="F257" i="15" a="1"/>
  <c r="F257" i="15" s="1"/>
  <c r="F275" i="15" a="1"/>
  <c r="F275" i="15" s="1"/>
  <c r="F857" i="15" a="1"/>
  <c r="F857" i="15" s="1"/>
  <c r="F410" i="15" a="1"/>
  <c r="F410" i="15" s="1"/>
  <c r="F547" i="15" a="1"/>
  <c r="F547" i="15" s="1"/>
  <c r="F798" i="15" a="1"/>
  <c r="F798" i="15" s="1"/>
  <c r="F430" i="15" a="1"/>
  <c r="F430" i="15" s="1"/>
  <c r="F272" i="15" a="1"/>
  <c r="F272" i="15" s="1"/>
  <c r="F196" i="15" a="1"/>
  <c r="F196" i="15" s="1"/>
  <c r="F514" i="15" a="1"/>
  <c r="F514" i="15" s="1"/>
  <c r="F346" i="15" a="1"/>
  <c r="F346" i="15" s="1"/>
  <c r="F722" i="15" a="1"/>
  <c r="F722" i="15" s="1"/>
  <c r="F518" i="15" a="1"/>
  <c r="F518" i="15" s="1"/>
  <c r="F323" i="15" a="1"/>
  <c r="F323" i="15" s="1"/>
  <c r="F218" i="15" a="1"/>
  <c r="F218" i="15" s="1"/>
  <c r="F586" i="15" a="1"/>
  <c r="F586" i="15" s="1"/>
  <c r="F53" i="15" a="1"/>
  <c r="F53" i="15" s="1"/>
  <c r="F620" i="15" a="1"/>
  <c r="F620" i="15" s="1"/>
  <c r="F157" i="15" a="1"/>
  <c r="F157" i="15" s="1"/>
  <c r="F684" i="15" a="1"/>
  <c r="F684" i="15" s="1"/>
  <c r="F479" i="15" a="1"/>
  <c r="F479" i="15" s="1"/>
  <c r="F182" i="15" a="1"/>
  <c r="F182" i="15" s="1"/>
  <c r="F217" i="15" a="1"/>
  <c r="F217" i="15" s="1"/>
  <c r="F194" i="15" a="1"/>
  <c r="F194" i="15" s="1"/>
  <c r="F162" i="15" a="1"/>
  <c r="F162" i="15" s="1"/>
  <c r="F838" i="15" a="1"/>
  <c r="F838" i="15" s="1"/>
  <c r="F604" i="15" a="1"/>
  <c r="F604" i="15" s="1"/>
  <c r="F538" i="15" a="1"/>
  <c r="F538" i="15" s="1"/>
  <c r="F535" i="15" a="1"/>
  <c r="F535" i="15" s="1"/>
  <c r="F612" i="15" a="1"/>
  <c r="F612" i="15" s="1"/>
  <c r="F435" i="15" a="1"/>
  <c r="F435" i="15" s="1"/>
  <c r="F96" i="15" a="1"/>
  <c r="F96" i="15" s="1"/>
  <c r="F591" i="15" a="1"/>
  <c r="F591" i="15" s="1"/>
  <c r="F387" i="15" a="1"/>
  <c r="F387" i="15" s="1"/>
  <c r="F654" i="15" a="1"/>
  <c r="F654" i="15" s="1"/>
  <c r="F106" i="15" a="1"/>
  <c r="F106" i="15" s="1"/>
  <c r="F544" i="15" a="1"/>
  <c r="F544" i="15" s="1"/>
  <c r="F207" i="15" a="1"/>
  <c r="F207" i="15" s="1"/>
  <c r="F130" i="15" a="1"/>
  <c r="F130" i="15" s="1"/>
  <c r="F582" i="15" a="1"/>
  <c r="F582" i="15" s="1"/>
  <c r="F437" i="15" a="1"/>
  <c r="F437" i="15" s="1"/>
  <c r="F263" i="15" a="1"/>
  <c r="F263" i="15" s="1"/>
  <c r="F254" i="15" a="1"/>
  <c r="F254" i="15" s="1"/>
  <c r="F191" i="15" a="1"/>
  <c r="F191" i="15" s="1"/>
  <c r="F153" i="15" a="1"/>
  <c r="F153" i="15" s="1"/>
  <c r="F553" i="15" a="1"/>
  <c r="F553" i="15" s="1"/>
  <c r="F413" i="15" a="1"/>
  <c r="F413" i="15" s="1"/>
  <c r="F525" i="15" a="1"/>
  <c r="F525" i="15" s="1"/>
  <c r="F827" i="15" a="1"/>
  <c r="F827" i="15" s="1"/>
  <c r="F449" i="15" a="1"/>
  <c r="F449" i="15" s="1"/>
  <c r="F621" i="15" a="1"/>
  <c r="F621" i="15" s="1"/>
  <c r="F378" i="15" a="1"/>
  <c r="F378" i="15" s="1"/>
  <c r="F150" i="15" a="1"/>
  <c r="F150" i="15" s="1"/>
  <c r="F324" i="15" a="1"/>
  <c r="F324" i="15" s="1"/>
  <c r="F704" i="15" a="1"/>
  <c r="F704" i="15" s="1"/>
  <c r="F497" i="15" a="1"/>
  <c r="F497" i="15" s="1"/>
  <c r="G952" i="19"/>
  <c r="F131" i="15" a="1"/>
  <c r="F131" i="15" s="1"/>
  <c r="F209" i="15" a="1"/>
  <c r="F209" i="15" s="1"/>
  <c r="F158" i="15" a="1"/>
  <c r="F158" i="15" s="1"/>
  <c r="F339" i="15" a="1"/>
  <c r="F339" i="15" s="1"/>
  <c r="F151" i="15" a="1"/>
  <c r="F151" i="15" s="1"/>
  <c r="F333" i="15" a="1"/>
  <c r="F333" i="15" s="1"/>
  <c r="F274" i="15" a="1"/>
  <c r="F274" i="15" s="1"/>
  <c r="F172" i="15" a="1"/>
  <c r="F172" i="15" s="1"/>
  <c r="F552" i="15" a="1"/>
  <c r="F552" i="15" s="1"/>
  <c r="F13" i="15" a="1"/>
  <c r="F13" i="15" s="1"/>
  <c r="F635" i="15" a="1"/>
  <c r="F635" i="15" s="1"/>
  <c r="F668" i="15" a="1"/>
  <c r="F668" i="15" s="1"/>
  <c r="F237" i="15" a="1"/>
  <c r="F237" i="15" s="1"/>
  <c r="F475" i="15" a="1"/>
  <c r="F475" i="15" s="1"/>
  <c r="F764" i="15" a="1"/>
  <c r="F764" i="15" s="1"/>
  <c r="F578" i="15" a="1"/>
  <c r="F578" i="15" s="1"/>
  <c r="F645" i="15" a="1"/>
  <c r="F645" i="15" s="1"/>
  <c r="F539" i="15" a="1"/>
  <c r="F539" i="15" s="1"/>
  <c r="F622" i="15" a="1"/>
  <c r="F622" i="15" s="1"/>
  <c r="F311" i="15" a="1"/>
  <c r="F311" i="15" s="1"/>
  <c r="F188" i="15" a="1"/>
  <c r="F188" i="15" s="1"/>
  <c r="F238" i="15" a="1"/>
  <c r="F238" i="15" s="1"/>
  <c r="F57" i="15" a="1"/>
  <c r="F57" i="15" s="1"/>
  <c r="F154" i="15" a="1"/>
  <c r="F154" i="15" s="1"/>
  <c r="F655" i="15" a="1"/>
  <c r="F655" i="15" s="1"/>
  <c r="F359" i="15" a="1"/>
  <c r="F359" i="15" s="1"/>
  <c r="F402" i="15" a="1"/>
  <c r="F402" i="15" s="1"/>
  <c r="F468" i="15" a="1"/>
  <c r="F468" i="15" s="1"/>
  <c r="F561" i="15" a="1"/>
  <c r="F561" i="15" s="1"/>
  <c r="F826" i="15" a="1"/>
  <c r="F826" i="15" s="1"/>
  <c r="F522" i="15" a="1"/>
  <c r="F522" i="15" s="1"/>
  <c r="F564" i="15" a="1"/>
  <c r="F564" i="15" s="1"/>
  <c r="F118" i="15" a="1"/>
  <c r="F118" i="15" s="1"/>
  <c r="F208" i="15" a="1"/>
  <c r="F208" i="15" s="1"/>
  <c r="F377" i="15" a="1"/>
  <c r="F377" i="15" s="1"/>
  <c r="F789" i="15" a="1"/>
  <c r="F789" i="15" s="1"/>
  <c r="F20" i="15" a="1"/>
  <c r="F20" i="15" s="1"/>
  <c r="F761" i="15" a="1"/>
  <c r="F761" i="15" s="1"/>
  <c r="F484" i="15" a="1"/>
  <c r="F484" i="15" s="1"/>
  <c r="F788" i="15" a="1"/>
  <c r="F788" i="15" s="1"/>
  <c r="F341" i="15" a="1"/>
  <c r="F341" i="15" s="1"/>
  <c r="F313" i="15" a="1"/>
  <c r="F313" i="15" s="1"/>
  <c r="F139" i="15" a="1"/>
  <c r="F139" i="15" s="1"/>
  <c r="F384" i="15" a="1"/>
  <c r="F384" i="15" s="1"/>
  <c r="F260" i="15" a="1"/>
  <c r="F260" i="15" s="1"/>
  <c r="F550" i="15" a="1"/>
  <c r="F550" i="15" s="1"/>
  <c r="F674" i="15" a="1"/>
  <c r="F674" i="15" s="1"/>
  <c r="F507" i="15" a="1"/>
  <c r="F507" i="15" s="1"/>
  <c r="F519" i="15" a="1"/>
  <c r="F519" i="15" s="1"/>
  <c r="F77" i="15" a="1"/>
  <c r="F77" i="15" s="1"/>
  <c r="F54" i="15" a="1"/>
  <c r="F54" i="15" s="1"/>
  <c r="F442" i="15" a="1"/>
  <c r="F442" i="15" s="1"/>
  <c r="F58" i="15" a="1"/>
  <c r="F58" i="15" s="1"/>
  <c r="F517" i="15" a="1"/>
  <c r="F517" i="15" s="1"/>
  <c r="F32" i="15" a="1"/>
  <c r="F32" i="15" s="1"/>
  <c r="F424" i="15" a="1"/>
  <c r="F424" i="15" s="1"/>
  <c r="F147" i="15" a="1"/>
  <c r="F147" i="15" s="1"/>
  <c r="F444" i="15" a="1"/>
  <c r="F444" i="15" s="1"/>
  <c r="F455" i="15" a="1"/>
  <c r="F455" i="15" s="1"/>
  <c r="F146" i="15" a="1"/>
  <c r="F146" i="15" s="1"/>
  <c r="F624" i="15" a="1"/>
  <c r="F624" i="15" s="1"/>
  <c r="F440" i="15" a="1"/>
  <c r="F440" i="15" s="1"/>
  <c r="F702" i="15" a="1"/>
  <c r="F702" i="15" s="1"/>
  <c r="F33" i="15" a="1"/>
  <c r="F33" i="15" s="1"/>
  <c r="F319" i="15" a="1"/>
  <c r="F319" i="15" s="1"/>
  <c r="F342" i="15" a="1"/>
  <c r="F342" i="15" s="1"/>
  <c r="F19" i="15" a="1"/>
  <c r="F19" i="15" s="1"/>
  <c r="F691" i="15" a="1"/>
  <c r="F691" i="15" s="1"/>
  <c r="F664" i="15" a="1"/>
  <c r="F664" i="15" s="1"/>
  <c r="F483" i="15" a="1"/>
  <c r="F483" i="15" s="1"/>
  <c r="F220" i="15" a="1"/>
  <c r="F220" i="15" s="1"/>
  <c r="F310" i="15" a="1"/>
  <c r="F310" i="15" s="1"/>
  <c r="F412" i="15" a="1"/>
  <c r="F412" i="15" s="1"/>
  <c r="F784" i="15" a="1"/>
  <c r="F784" i="15" s="1"/>
  <c r="F25" i="15" a="1"/>
  <c r="F25" i="15" s="1"/>
  <c r="F598" i="15" a="1"/>
  <c r="F598" i="15" s="1"/>
  <c r="F111" i="15" a="1"/>
  <c r="F111" i="15" s="1"/>
  <c r="F824" i="15" a="1"/>
  <c r="F824" i="15" s="1"/>
  <c r="F844" i="15" a="1"/>
  <c r="F844" i="15" s="1"/>
  <c r="F579" i="15" a="1"/>
  <c r="F579" i="15" s="1"/>
  <c r="F301" i="15" a="1"/>
  <c r="F301" i="15" s="1"/>
  <c r="F187" i="15" a="1"/>
  <c r="F187" i="15" s="1"/>
  <c r="F642" i="15" a="1"/>
  <c r="F642" i="15" s="1"/>
  <c r="F555" i="15" a="1"/>
  <c r="F555" i="15" s="1"/>
  <c r="F785" i="15" a="1"/>
  <c r="F785" i="15" s="1"/>
  <c r="F832" i="15" a="1"/>
  <c r="F832" i="15" s="1"/>
  <c r="F568" i="15" a="1"/>
  <c r="F568" i="15" s="1"/>
  <c r="F521" i="15" a="1"/>
  <c r="F521" i="15" s="1"/>
  <c r="F563" i="15" a="1"/>
  <c r="F563" i="15" s="1"/>
  <c r="F401" i="15" a="1"/>
  <c r="F401" i="15" s="1"/>
  <c r="F356" i="15" a="1"/>
  <c r="F356" i="15" s="1"/>
  <c r="F397" i="15" a="1"/>
  <c r="F397" i="15" s="1"/>
  <c r="F358" i="15" a="1"/>
  <c r="F358" i="15" s="1"/>
  <c r="F315" i="15" a="1"/>
  <c r="F315" i="15" s="1"/>
  <c r="F530" i="15" a="1"/>
  <c r="F530" i="15" s="1"/>
  <c r="F695" i="15" a="1"/>
  <c r="F695" i="15" s="1"/>
  <c r="F588" i="15" a="1"/>
  <c r="F588" i="15" s="1"/>
  <c r="F37" i="15" a="1"/>
  <c r="F37" i="15" s="1"/>
  <c r="F177" i="15" a="1"/>
  <c r="F177" i="15" s="1"/>
  <c r="F163" i="15" a="1"/>
  <c r="F163" i="15" s="1"/>
  <c r="F171" i="15" a="1"/>
  <c r="F171" i="15" s="1"/>
  <c r="F241" i="15" a="1"/>
  <c r="F241" i="15" s="1"/>
  <c r="F373" i="15" a="1"/>
  <c r="F373" i="15" s="1"/>
  <c r="F213" i="15" a="1"/>
  <c r="F213" i="15" s="1"/>
  <c r="F228" i="15" a="1"/>
  <c r="F228" i="15" s="1"/>
  <c r="F144" i="15" a="1"/>
  <c r="F144" i="15" s="1"/>
  <c r="F548" i="15" a="1"/>
  <c r="F548" i="15" s="1"/>
  <c r="F305" i="15" a="1"/>
  <c r="F305" i="15" s="1"/>
  <c r="F129" i="15" a="1"/>
  <c r="F129" i="15" s="1"/>
  <c r="F362" i="15" a="1"/>
  <c r="F362" i="15" s="1"/>
  <c r="F264" i="15" a="1"/>
  <c r="F264" i="15" s="1"/>
  <c r="F222" i="15" a="1"/>
  <c r="F222" i="15" s="1"/>
  <c r="F515" i="15" a="1"/>
  <c r="F515" i="15" s="1"/>
  <c r="F540" i="15" a="1"/>
  <c r="F540" i="15" s="1"/>
  <c r="F562" i="15" a="1"/>
  <c r="F562" i="15" s="1"/>
  <c r="F669" i="15" a="1"/>
  <c r="F669" i="15" s="1"/>
  <c r="F454" i="15" a="1"/>
  <c r="F454" i="15" s="1"/>
  <c r="F433" i="15" a="1"/>
  <c r="F433" i="15" s="1"/>
  <c r="F14" i="15" a="1"/>
  <c r="F14" i="15" s="1"/>
  <c r="F236" i="15" a="1"/>
  <c r="F236" i="15" s="1"/>
  <c r="F489" i="15" a="1"/>
  <c r="F489" i="15" s="1"/>
  <c r="F481" i="15" a="1"/>
  <c r="F481" i="15" s="1"/>
  <c r="F542" i="15" a="1"/>
  <c r="F542" i="15" s="1"/>
  <c r="F470" i="15" a="1"/>
  <c r="F470" i="15" s="1"/>
  <c r="F765" i="15" a="1"/>
  <c r="F765" i="15" s="1"/>
  <c r="F135" i="15" a="1"/>
  <c r="F135" i="15" s="1"/>
  <c r="F660" i="15" a="1"/>
  <c r="F660" i="15" s="1"/>
  <c r="F299" i="15" a="1"/>
  <c r="F299" i="15" s="1"/>
  <c r="F396" i="15" a="1"/>
  <c r="F396" i="15" s="1"/>
  <c r="F693" i="15" a="1"/>
  <c r="F693" i="15" s="1"/>
  <c r="F298" i="15" a="1"/>
  <c r="F298" i="15" s="1"/>
  <c r="F159" i="15" a="1"/>
  <c r="F159" i="15" s="1"/>
  <c r="F793" i="15" a="1"/>
  <c r="F793" i="15" s="1"/>
  <c r="F122" i="15" a="1"/>
  <c r="F122" i="15" s="1"/>
  <c r="F334" i="15" a="1"/>
  <c r="F334" i="15" s="1"/>
  <c r="F28" i="15" a="1"/>
  <c r="F28" i="15" s="1"/>
  <c r="F482" i="15" a="1"/>
  <c r="F482" i="15" s="1"/>
  <c r="F27" i="15" a="1"/>
  <c r="F27" i="15" s="1"/>
  <c r="F846" i="15" a="1"/>
  <c r="F846" i="15" s="1"/>
  <c r="F119" i="15" a="1"/>
  <c r="F119" i="15" s="1"/>
  <c r="F465" i="15" a="1"/>
  <c r="F465" i="15" s="1"/>
  <c r="F657" i="15" a="1"/>
  <c r="F657" i="15" s="1"/>
  <c r="F429" i="15" a="1"/>
  <c r="F429" i="15" s="1"/>
  <c r="F502" i="15" a="1"/>
  <c r="F502" i="15" s="1"/>
  <c r="F216" i="15" a="1"/>
  <c r="F216" i="15" s="1"/>
  <c r="F409" i="15" a="1"/>
  <c r="F409" i="15" s="1"/>
  <c r="F165" i="15" a="1"/>
  <c r="F165" i="15" s="1"/>
  <c r="F800" i="15" a="1"/>
  <c r="F800" i="15" s="1"/>
  <c r="F233" i="15" a="1"/>
  <c r="F233" i="15" s="1"/>
  <c r="F703" i="15" a="1"/>
  <c r="F703" i="15" s="1"/>
  <c r="F132" i="15" a="1"/>
  <c r="F132" i="15" s="1"/>
  <c r="F244" i="15" a="1"/>
  <c r="F244" i="15" s="1"/>
  <c r="F658" i="15" a="1"/>
  <c r="F658" i="15" s="1"/>
  <c r="F366" i="15" a="1"/>
  <c r="F366" i="15" s="1"/>
  <c r="F614" i="15" a="1"/>
  <c r="F614" i="15" s="1"/>
  <c r="F541" i="15" a="1"/>
  <c r="F541" i="15" s="1"/>
  <c r="F403" i="15" a="1"/>
  <c r="F403" i="15" s="1"/>
  <c r="F69" i="15" a="1"/>
  <c r="F69" i="15" s="1"/>
  <c r="F355" i="15" a="1"/>
  <c r="F355" i="15" s="1"/>
  <c r="F34" i="15" a="1"/>
  <c r="F34" i="15" s="1"/>
  <c r="F184" i="15" a="1"/>
  <c r="F184" i="15" s="1"/>
  <c r="F438" i="15" a="1"/>
  <c r="F438" i="15" s="1"/>
  <c r="F478" i="15" a="1"/>
  <c r="F478" i="15" s="1"/>
  <c r="F818" i="15" a="1"/>
  <c r="F818" i="15" s="1"/>
  <c r="F18" i="15" a="1"/>
  <c r="F18" i="15" s="1"/>
  <c r="F332" i="15" a="1"/>
  <c r="F332" i="15" s="1"/>
  <c r="F318" i="15" a="1"/>
  <c r="F318" i="15" s="1"/>
  <c r="F662" i="15" a="1"/>
  <c r="F662" i="15" s="1"/>
  <c r="F631" i="15" a="1"/>
  <c r="F631" i="15" s="1"/>
  <c r="F227" i="15" a="1"/>
  <c r="F227" i="15" s="1"/>
  <c r="F851" i="15" a="1"/>
  <c r="F851" i="15" s="1"/>
  <c r="F560" i="15" a="1"/>
  <c r="F560" i="15" s="1"/>
  <c r="F448" i="15" a="1"/>
  <c r="F448" i="15" s="1"/>
  <c r="F634" i="15" a="1"/>
  <c r="F634" i="15" s="1"/>
  <c r="F193" i="15" a="1"/>
  <c r="F193" i="15" s="1"/>
  <c r="F460" i="15" a="1"/>
  <c r="F460" i="15" s="1"/>
  <c r="F67" i="15" a="1"/>
  <c r="F67" i="15" s="1"/>
  <c r="F36" i="15" a="1"/>
  <c r="F36" i="15" s="1"/>
  <c r="F524" i="15" a="1"/>
  <c r="F524" i="15" s="1"/>
  <c r="F512" i="15" a="1"/>
  <c r="F512" i="15" s="1"/>
  <c r="F549" i="15" a="1"/>
  <c r="F549" i="15" s="1"/>
  <c r="F224" i="15" a="1"/>
  <c r="F224" i="15" s="1"/>
  <c r="F278" i="15" a="1"/>
  <c r="F278" i="15" s="1"/>
  <c r="F354" i="15" a="1"/>
  <c r="F354" i="15" s="1"/>
  <c r="F434" i="15" a="1"/>
  <c r="F434" i="15" s="1"/>
  <c r="F596" i="15" a="1"/>
  <c r="F596" i="15" s="1"/>
  <c r="F321" i="15" a="1"/>
  <c r="F321" i="15" s="1"/>
  <c r="F89" i="15" a="1"/>
  <c r="F89" i="15" s="1"/>
  <c r="F348" i="15" a="1"/>
  <c r="F348" i="15" s="1"/>
  <c r="F258" i="15" a="1"/>
  <c r="F258" i="15" s="1"/>
  <c r="F389" i="15" a="1"/>
  <c r="F389" i="15" s="1"/>
  <c r="F212" i="15" a="1"/>
  <c r="F212" i="15" s="1"/>
  <c r="F815" i="15" a="1"/>
  <c r="F815" i="15" s="1"/>
  <c r="F559" i="15" a="1"/>
  <c r="F559" i="15" s="1"/>
  <c r="F796" i="15" a="1"/>
  <c r="F796" i="15" s="1"/>
  <c r="F169" i="15" a="1"/>
  <c r="F169" i="15" s="1"/>
  <c r="F607" i="15" a="1"/>
  <c r="F607" i="15" s="1"/>
  <c r="F472" i="15" a="1"/>
  <c r="F472" i="15" s="1"/>
  <c r="F436" i="15" a="1"/>
  <c r="F436" i="15" s="1"/>
  <c r="F450" i="15" a="1"/>
  <c r="F450" i="15" s="1"/>
  <c r="F393" i="15" a="1"/>
  <c r="F393" i="15" s="1"/>
  <c r="F584" i="15" a="1"/>
  <c r="F584" i="15" s="1"/>
  <c r="F495" i="15" a="1"/>
  <c r="F495" i="15" s="1"/>
  <c r="F256" i="15" a="1"/>
  <c r="F256" i="15" s="1"/>
  <c r="F577" i="15" a="1"/>
  <c r="F577" i="15" s="1"/>
  <c r="F637" i="15" a="1"/>
  <c r="F637" i="15" s="1"/>
  <c r="F510" i="15" a="1"/>
  <c r="F510" i="15" s="1"/>
  <c r="F308" i="15" a="1"/>
  <c r="F308" i="15" s="1"/>
  <c r="F511" i="15" a="1"/>
  <c r="F511" i="15" s="1"/>
  <c r="F418" i="15" a="1"/>
  <c r="F418" i="15" s="1"/>
  <c r="F390" i="15" a="1"/>
  <c r="F390" i="15" s="1"/>
  <c r="F679" i="15" a="1"/>
  <c r="F679" i="15" s="1"/>
  <c r="F571" i="15" a="1"/>
  <c r="F571" i="15" s="1"/>
  <c r="F833" i="15" a="1"/>
  <c r="F833" i="15" s="1"/>
  <c r="F466" i="15" a="1"/>
  <c r="F466" i="15" s="1"/>
  <c r="F80" i="15" a="1"/>
  <c r="F80" i="15" s="1"/>
  <c r="F245" i="15" a="1"/>
  <c r="F245" i="15" s="1"/>
  <c r="F593" i="15" a="1"/>
  <c r="F593" i="15" s="1"/>
  <c r="F619" i="15" a="1"/>
  <c r="F619" i="15" s="1"/>
  <c r="F633" i="15" a="1"/>
  <c r="F633" i="15" s="1"/>
  <c r="F379" i="15" a="1"/>
  <c r="F379" i="15" s="1"/>
  <c r="F486" i="15" a="1"/>
  <c r="F486" i="15" s="1"/>
  <c r="F286" i="15" a="1"/>
  <c r="F286" i="15" s="1"/>
  <c r="F291" i="15" a="1"/>
  <c r="F291" i="15" s="1"/>
  <c r="F83" i="15" a="1"/>
  <c r="F83" i="15" s="1"/>
  <c r="F365" i="15" a="1"/>
  <c r="F365" i="15" s="1"/>
  <c r="F653" i="15" a="1"/>
  <c r="F653" i="15" s="1"/>
  <c r="F760" i="15" a="1"/>
  <c r="F760" i="15" s="1"/>
  <c r="F509" i="15" a="1"/>
  <c r="F509" i="15" s="1"/>
  <c r="F336" i="15" a="1"/>
  <c r="F336" i="15" s="1"/>
  <c r="F279" i="15" a="1"/>
  <c r="F279" i="15" s="1"/>
  <c r="F565" i="15" a="1"/>
  <c r="F565" i="15" s="1"/>
  <c r="F178" i="15" a="1"/>
  <c r="F178" i="15" s="1"/>
  <c r="F813" i="15" a="1"/>
  <c r="F813" i="15" s="1"/>
  <c r="F439" i="15" a="1"/>
  <c r="F439" i="15" s="1"/>
  <c r="F330" i="15" a="1"/>
  <c r="F330" i="15" s="1"/>
  <c r="F205" i="15" a="1"/>
  <c r="F205" i="15" s="1"/>
  <c r="F210" i="15" a="1"/>
  <c r="F210" i="15" s="1"/>
  <c r="F173" i="15" a="1"/>
  <c r="F173" i="15" s="1"/>
  <c r="F31" i="15" a="1"/>
  <c r="F31" i="15" s="1"/>
  <c r="F487" i="15" a="1"/>
  <c r="F487" i="15" s="1"/>
  <c r="F204" i="15" a="1"/>
  <c r="F204" i="15" s="1"/>
  <c r="F266" i="15" a="1"/>
  <c r="F266" i="15" s="1"/>
  <c r="F392" i="15" a="1"/>
  <c r="F392" i="15" s="1"/>
  <c r="F312" i="15" a="1"/>
  <c r="F312" i="15" s="1"/>
  <c r="F463" i="15" a="1"/>
  <c r="F463" i="15" s="1"/>
  <c r="F651" i="15" a="1"/>
  <c r="F651" i="15" s="1"/>
  <c r="F259" i="15" a="1"/>
  <c r="F259" i="15" s="1"/>
  <c r="F386" i="15" a="1"/>
  <c r="F386" i="15" s="1"/>
  <c r="F72" i="15" a="1"/>
  <c r="F72" i="15" s="1"/>
  <c r="F179" i="15" a="1"/>
  <c r="F179" i="15" s="1"/>
  <c r="G207" i="21" l="1"/>
  <c r="H207" i="21"/>
  <c r="A207" i="21"/>
  <c r="A208" i="21"/>
  <c r="G208" i="21"/>
  <c r="H208" i="21"/>
  <c r="G206" i="21"/>
  <c r="H206" i="21"/>
  <c r="A206" i="21"/>
  <c r="A204" i="21"/>
  <c r="G204" i="21"/>
  <c r="H204" i="21"/>
  <c r="A205" i="21"/>
  <c r="G205" i="21"/>
  <c r="H205" i="21"/>
  <c r="H75" i="21"/>
  <c r="A75" i="21"/>
  <c r="G75" i="21"/>
  <c r="N146" i="15" a="1"/>
  <c r="N146" i="15" s="1"/>
  <c r="N68" i="15" a="1"/>
  <c r="N68" i="15" s="1"/>
  <c r="N778" i="15" a="1"/>
  <c r="N778" i="15" s="1"/>
  <c r="N109" i="15" a="1"/>
  <c r="N109" i="15" s="1"/>
  <c r="N96" i="15" a="1"/>
  <c r="N96" i="15" s="1"/>
  <c r="N649" i="15" a="1"/>
  <c r="N649" i="15" s="1"/>
  <c r="N73" i="15" a="1"/>
  <c r="N73" i="15" s="1"/>
  <c r="N816" i="15" a="1"/>
  <c r="N816" i="15" s="1"/>
  <c r="N40" i="15" a="1"/>
  <c r="N40" i="15" s="1"/>
  <c r="N154" i="15" a="1"/>
  <c r="N154" i="15" s="1"/>
  <c r="N697" i="15" a="1"/>
  <c r="N697" i="15" s="1"/>
  <c r="N2" i="15" a="1"/>
  <c r="N2" i="15" s="1"/>
  <c r="N112" i="15" a="1"/>
  <c r="N112" i="15" s="1"/>
  <c r="N673" i="15" a="1"/>
  <c r="N673" i="15" s="1"/>
  <c r="N136" i="15" a="1"/>
  <c r="N136" i="15" s="1"/>
  <c r="N749" i="15" a="1"/>
  <c r="N749" i="15" s="1"/>
  <c r="N658" i="15" a="1"/>
  <c r="N658" i="15" s="1"/>
  <c r="N876" i="15" a="1"/>
  <c r="N876" i="15" s="1"/>
  <c r="N894" i="15" a="1"/>
  <c r="N894" i="15" s="1"/>
  <c r="N825" i="15" a="1"/>
  <c r="N825" i="15" s="1"/>
  <c r="N771" i="15" a="1"/>
  <c r="N771" i="15" s="1"/>
  <c r="N46" i="15" a="1"/>
  <c r="N46" i="15" s="1"/>
  <c r="N756" i="15" a="1"/>
  <c r="N756" i="15" s="1"/>
  <c r="N710" i="15" a="1"/>
  <c r="N710" i="15" s="1"/>
  <c r="N751" i="15" a="1"/>
  <c r="N751" i="15" s="1"/>
  <c r="N806" i="15" a="1"/>
  <c r="N806" i="15" s="1"/>
  <c r="N145" i="15" a="1"/>
  <c r="N145" i="15" s="1"/>
  <c r="N88" i="15" a="1"/>
  <c r="N88" i="15" s="1"/>
  <c r="N163" i="15" a="1"/>
  <c r="N163" i="15" s="1"/>
  <c r="N794" i="15" a="1"/>
  <c r="N794" i="15" s="1"/>
  <c r="N745" i="15" a="1"/>
  <c r="N745" i="15" s="1"/>
  <c r="N161" i="15" a="1"/>
  <c r="N161" i="15" s="1"/>
  <c r="N795" i="15" a="1"/>
  <c r="N795" i="15" s="1"/>
  <c r="N743" i="15" a="1"/>
  <c r="N743" i="15" s="1"/>
  <c r="N94" i="15" a="1"/>
  <c r="N94" i="15" s="1"/>
  <c r="N647" i="15" a="1"/>
  <c r="N647" i="15" s="1"/>
  <c r="N104" i="15" a="1"/>
  <c r="N104" i="15" s="1"/>
  <c r="N897" i="15" a="1"/>
  <c r="N897" i="15" s="1"/>
  <c r="N905" i="15" a="1"/>
  <c r="N905" i="15" s="1"/>
  <c r="N708" i="15" a="1"/>
  <c r="N708" i="15" s="1"/>
  <c r="N80" i="15" a="1"/>
  <c r="N80" i="15" s="1"/>
  <c r="N862" i="15" a="1"/>
  <c r="N862" i="15" s="1"/>
  <c r="N839" i="15" a="1"/>
  <c r="N839" i="15" s="1"/>
  <c r="N713" i="15" a="1"/>
  <c r="N713" i="15" s="1"/>
  <c r="N101" i="15" a="1"/>
  <c r="N101" i="15" s="1"/>
  <c r="N682" i="15" a="1"/>
  <c r="N682" i="15" s="1"/>
  <c r="N149" i="15" a="1"/>
  <c r="N149" i="15" s="1"/>
  <c r="N849" i="15" a="1"/>
  <c r="N849" i="15" s="1"/>
  <c r="N167" i="15" a="1"/>
  <c r="N167" i="15" s="1"/>
  <c r="N102" i="15" a="1"/>
  <c r="N102" i="15" s="1"/>
  <c r="N174" i="15" a="1"/>
  <c r="N174" i="15" s="1"/>
  <c r="N732" i="15" a="1"/>
  <c r="N732" i="15" s="1"/>
  <c r="N640" i="15" a="1"/>
  <c r="N640" i="15" s="1"/>
  <c r="N736" i="15" a="1"/>
  <c r="N736" i="15" s="1"/>
  <c r="N888" i="15" a="1"/>
  <c r="N888" i="15" s="1"/>
  <c r="N882" i="15" a="1"/>
  <c r="N882" i="15" s="1"/>
  <c r="N38" i="15" a="1"/>
  <c r="N38" i="15" s="1"/>
  <c r="N11" i="15" a="1"/>
  <c r="N11" i="15" s="1"/>
  <c r="N747" i="15" a="1"/>
  <c r="N747" i="15" s="1"/>
  <c r="N863" i="15" a="1"/>
  <c r="N863" i="15" s="1"/>
  <c r="N43" i="15" a="1"/>
  <c r="N43" i="15" s="1"/>
  <c r="N728" i="15" a="1"/>
  <c r="N728" i="15" s="1"/>
  <c r="N159" i="15" a="1"/>
  <c r="N159" i="15" s="1"/>
  <c r="N39" i="15" a="1"/>
  <c r="N39" i="15" s="1"/>
  <c r="N116" i="15" a="1"/>
  <c r="N116" i="15" s="1"/>
  <c r="N789" i="15" a="1"/>
  <c r="N789" i="15" s="1"/>
  <c r="N723" i="15" a="1"/>
  <c r="N723" i="15" s="1"/>
  <c r="N91" i="15" a="1"/>
  <c r="N91" i="15" s="1"/>
  <c r="N651" i="15" a="1"/>
  <c r="N651" i="15" s="1"/>
  <c r="N176" i="15" a="1"/>
  <c r="N176" i="15" s="1"/>
  <c r="N71" i="15" a="1"/>
  <c r="N71" i="15" s="1"/>
  <c r="N820" i="15" a="1"/>
  <c r="N820" i="15" s="1"/>
  <c r="N782" i="15" a="1"/>
  <c r="N782" i="15" s="1"/>
  <c r="N156" i="15" a="1"/>
  <c r="N156" i="15" s="1"/>
  <c r="N702" i="15" a="1"/>
  <c r="N702" i="15" s="1"/>
  <c r="N890" i="15" a="1"/>
  <c r="N890" i="15" s="1"/>
  <c r="N899" i="15" a="1"/>
  <c r="N899" i="15" s="1"/>
  <c r="N871" i="15" a="1"/>
  <c r="N871" i="15" s="1"/>
  <c r="N153" i="15" a="1"/>
  <c r="N153" i="15" s="1"/>
  <c r="N760" i="15" a="1"/>
  <c r="N760" i="15" s="1"/>
  <c r="N169" i="15" a="1"/>
  <c r="N169" i="15" s="1"/>
  <c r="N861" i="15" a="1"/>
  <c r="N861" i="15" s="1"/>
  <c r="N837" i="15" a="1"/>
  <c r="N837" i="15" s="1"/>
  <c r="N705" i="15" a="1"/>
  <c r="N705" i="15" s="1"/>
  <c r="N773" i="15" a="1"/>
  <c r="N773" i="15" s="1"/>
  <c r="N803" i="15" a="1"/>
  <c r="N803" i="15" s="1"/>
  <c r="N170" i="15" a="1"/>
  <c r="N170" i="15" s="1"/>
  <c r="N779" i="15" a="1"/>
  <c r="N779" i="15" s="1"/>
  <c r="N147" i="15" a="1"/>
  <c r="N147" i="15" s="1"/>
  <c r="N812" i="15" a="1"/>
  <c r="N812" i="15" s="1"/>
  <c r="N676" i="15" a="1"/>
  <c r="N676" i="15" s="1"/>
  <c r="N712" i="15" a="1"/>
  <c r="N712" i="15" s="1"/>
  <c r="N665" i="15" a="1"/>
  <c r="N665" i="15" s="1"/>
  <c r="N772" i="15" a="1"/>
  <c r="N772" i="15" s="1"/>
  <c r="N98" i="15" a="1"/>
  <c r="N98" i="15" s="1"/>
  <c r="N144" i="15" a="1"/>
  <c r="N144" i="15" s="1"/>
  <c r="N108" i="15" a="1"/>
  <c r="N108" i="15" s="1"/>
  <c r="N835" i="15" a="1"/>
  <c r="N835" i="15" s="1"/>
  <c r="N113" i="15" a="1"/>
  <c r="N113" i="15" s="1"/>
  <c r="N874" i="15" a="1"/>
  <c r="N874" i="15" s="1"/>
  <c r="N886" i="15" a="1"/>
  <c r="N886" i="15" s="1"/>
  <c r="N142" i="15" a="1"/>
  <c r="N142" i="15" s="1"/>
  <c r="N12" i="15" a="1"/>
  <c r="N12" i="15" s="1"/>
  <c r="N836" i="15" a="1"/>
  <c r="N836" i="15" s="1"/>
  <c r="N137" i="15" a="1"/>
  <c r="N137" i="15" s="1"/>
  <c r="N822" i="15" a="1"/>
  <c r="N822" i="15" s="1"/>
  <c r="N858" i="15" a="1"/>
  <c r="N858" i="15" s="1"/>
  <c r="N729" i="15" a="1"/>
  <c r="N729" i="15" s="1"/>
  <c r="N15" i="15" a="1"/>
  <c r="N15" i="15" s="1"/>
  <c r="N811" i="15" a="1"/>
  <c r="N811" i="15" s="1"/>
  <c r="N808" i="15" a="1"/>
  <c r="N808" i="15" s="1"/>
  <c r="N655" i="15" a="1"/>
  <c r="N655" i="15" s="1"/>
  <c r="N860" i="15" a="1"/>
  <c r="N860" i="15" s="1"/>
  <c r="N148" i="15" a="1"/>
  <c r="N148" i="15" s="1"/>
  <c r="N173" i="15" a="1"/>
  <c r="N173" i="15" s="1"/>
  <c r="N856" i="15" a="1"/>
  <c r="N856" i="15" s="1"/>
  <c r="N714" i="15" a="1"/>
  <c r="N714" i="15" s="1"/>
  <c r="N680" i="15" a="1"/>
  <c r="N680" i="15" s="1"/>
  <c r="N821" i="15" a="1"/>
  <c r="N821" i="15" s="1"/>
  <c r="N880" i="15" a="1"/>
  <c r="N880" i="15" s="1"/>
  <c r="N865" i="15" a="1"/>
  <c r="N865" i="15" s="1"/>
  <c r="N879" i="15" a="1"/>
  <c r="N879" i="15" s="1"/>
  <c r="N878" i="15" a="1"/>
  <c r="N878" i="15" s="1"/>
  <c r="N715" i="15" a="1"/>
  <c r="N715" i="15" s="1"/>
  <c r="N76" i="15" a="1"/>
  <c r="N76" i="15" s="1"/>
  <c r="N740" i="15" a="1"/>
  <c r="N740" i="15" s="1"/>
  <c r="N788" i="15" a="1"/>
  <c r="N788" i="15" s="1"/>
  <c r="N766" i="15" a="1"/>
  <c r="N766" i="15" s="1"/>
  <c r="N175" i="15" a="1"/>
  <c r="N175" i="15" s="1"/>
  <c r="N97" i="15" a="1"/>
  <c r="N97" i="15" s="1"/>
  <c r="N739" i="15" a="1"/>
  <c r="N739" i="15" s="1"/>
  <c r="N47" i="15" a="1"/>
  <c r="N47" i="15" s="1"/>
  <c r="N172" i="15" a="1"/>
  <c r="N172" i="15" s="1"/>
  <c r="N103" i="15" a="1"/>
  <c r="N103" i="15" s="1"/>
  <c r="N155" i="15" a="1"/>
  <c r="N155" i="15" s="1"/>
  <c r="N3" i="15" a="1"/>
  <c r="N3" i="15" s="1"/>
  <c r="N790" i="15" a="1"/>
  <c r="N790" i="15" s="1"/>
  <c r="N791" i="15" a="1"/>
  <c r="N791" i="15" s="1"/>
  <c r="N733" i="15" a="1"/>
  <c r="N733" i="15" s="1"/>
  <c r="N776" i="15" a="1"/>
  <c r="N776" i="15" s="1"/>
  <c r="N44" i="15" a="1"/>
  <c r="N44" i="15" s="1"/>
  <c r="N867" i="15" a="1"/>
  <c r="N867" i="15" s="1"/>
  <c r="N896" i="15" a="1"/>
  <c r="N896" i="15" s="1"/>
  <c r="N892" i="15" a="1"/>
  <c r="N892" i="15" s="1"/>
  <c r="N869" i="15" a="1"/>
  <c r="N869" i="15" s="1"/>
  <c r="N134" i="15" a="1"/>
  <c r="N134" i="15" s="1"/>
  <c r="N36" i="15" a="1"/>
  <c r="N36" i="15" s="1"/>
  <c r="N160" i="15" a="1"/>
  <c r="N160" i="15" s="1"/>
  <c r="N855" i="15" a="1"/>
  <c r="N855" i="15" s="1"/>
  <c r="N162" i="15" a="1"/>
  <c r="N162" i="15" s="1"/>
  <c r="N660" i="15" a="1"/>
  <c r="N660" i="15" s="1"/>
  <c r="N54" i="15" a="1"/>
  <c r="N54" i="15" s="1"/>
  <c r="N802" i="15" a="1"/>
  <c r="N802" i="15" s="1"/>
  <c r="N801" i="15" a="1"/>
  <c r="N801" i="15" s="1"/>
  <c r="N738" i="15" a="1"/>
  <c r="N738" i="15" s="1"/>
  <c r="N758" i="15" a="1"/>
  <c r="N758" i="15" s="1"/>
  <c r="N725" i="15" a="1"/>
  <c r="N725" i="15" s="1"/>
  <c r="N666" i="15" a="1"/>
  <c r="N666" i="15" s="1"/>
  <c r="N845" i="15" a="1"/>
  <c r="N845" i="15" s="1"/>
  <c r="N74" i="15" a="1"/>
  <c r="N74" i="15" s="1"/>
  <c r="N165" i="15" a="1"/>
  <c r="N165" i="15" s="1"/>
  <c r="N9" i="15" a="1"/>
  <c r="N9" i="15" s="1"/>
  <c r="N792" i="15" a="1"/>
  <c r="N792" i="15" s="1"/>
  <c r="N8" i="15" a="1"/>
  <c r="N8" i="15" s="1"/>
  <c r="N893" i="15" a="1"/>
  <c r="N893" i="15" s="1"/>
  <c r="N873" i="15" a="1"/>
  <c r="N873" i="15" s="1"/>
  <c r="N904" i="15" a="1"/>
  <c r="N904" i="15" s="1"/>
  <c r="N900" i="15" a="1"/>
  <c r="N900" i="15" s="1"/>
  <c r="N114" i="15" a="1"/>
  <c r="N114" i="15" s="1"/>
  <c r="N646" i="15" a="1"/>
  <c r="N646" i="15" s="1"/>
  <c r="N814" i="15" a="1"/>
  <c r="N814" i="15" s="1"/>
  <c r="N724" i="15" a="1"/>
  <c r="N724" i="15" s="1"/>
  <c r="N786" i="15" a="1"/>
  <c r="N786" i="15" s="1"/>
  <c r="N638" i="15" a="1"/>
  <c r="N638" i="15" s="1"/>
  <c r="N663" i="15" a="1"/>
  <c r="N663" i="15" s="1"/>
  <c r="N53" i="15" a="1"/>
  <c r="N53" i="15" s="1"/>
  <c r="N731" i="15" a="1"/>
  <c r="N731" i="15" s="1"/>
  <c r="N171" i="15" a="1"/>
  <c r="N171" i="15" s="1"/>
  <c r="N106" i="15" a="1"/>
  <c r="N106" i="15" s="1"/>
  <c r="N722" i="15" a="1"/>
  <c r="N722" i="15" s="1"/>
  <c r="N62" i="15" a="1"/>
  <c r="N62" i="15" s="1"/>
  <c r="N157" i="15" a="1"/>
  <c r="N157" i="15" s="1"/>
  <c r="N679" i="15" a="1"/>
  <c r="N679" i="15" s="1"/>
  <c r="N7" i="15" a="1"/>
  <c r="N7" i="15" s="1"/>
  <c r="N840" i="15" a="1"/>
  <c r="N840" i="15" s="1"/>
  <c r="N138" i="15" a="1"/>
  <c r="N138" i="15" s="1"/>
  <c r="N877" i="15" a="1"/>
  <c r="N877" i="15" s="1"/>
  <c r="N906" i="15" a="1"/>
  <c r="N906" i="15" s="1"/>
  <c r="N902" i="15" a="1"/>
  <c r="N902" i="15" s="1"/>
  <c r="N750" i="15" a="1"/>
  <c r="N750" i="15" s="1"/>
  <c r="N178" i="15" a="1"/>
  <c r="N178" i="15" s="1"/>
  <c r="N179" i="15" a="1"/>
  <c r="N179" i="15" s="1"/>
  <c r="N853" i="15" a="1"/>
  <c r="N853" i="15" s="1"/>
  <c r="N659" i="15" a="1"/>
  <c r="N659" i="15" s="1"/>
  <c r="N133" i="15" a="1"/>
  <c r="N133" i="15" s="1"/>
  <c r="N684" i="15" a="1"/>
  <c r="N684" i="15" s="1"/>
  <c r="N66" i="15" a="1"/>
  <c r="N66" i="15" s="1"/>
  <c r="N41" i="15" a="1"/>
  <c r="N41" i="15" s="1"/>
  <c r="N55" i="15" a="1"/>
  <c r="N55" i="15" s="1"/>
  <c r="N764" i="15" a="1"/>
  <c r="N764" i="15" s="1"/>
  <c r="N752" i="15" a="1"/>
  <c r="N752" i="15" s="1"/>
  <c r="N89" i="15" a="1"/>
  <c r="N89" i="15" s="1"/>
  <c r="N823" i="15" a="1"/>
  <c r="N823" i="15" s="1"/>
  <c r="N709" i="15" a="1"/>
  <c r="N709" i="15" s="1"/>
  <c r="N807" i="15" a="1"/>
  <c r="N807" i="15" s="1"/>
  <c r="N850" i="15" a="1"/>
  <c r="N850" i="15" s="1"/>
  <c r="N63" i="15" a="1"/>
  <c r="N63" i="15" s="1"/>
  <c r="N727" i="15" a="1"/>
  <c r="N727" i="15" s="1"/>
  <c r="N889" i="15" a="1"/>
  <c r="N889" i="15" s="1"/>
  <c r="N883" i="15" a="1"/>
  <c r="N883" i="15" s="1"/>
  <c r="N870" i="15" a="1"/>
  <c r="N870" i="15" s="1"/>
  <c r="N661" i="15" a="1"/>
  <c r="N661" i="15" s="1"/>
  <c r="N77" i="15" a="1"/>
  <c r="N77" i="15" s="1"/>
  <c r="N908" i="15" a="1"/>
  <c r="N908" i="15" s="1"/>
  <c r="N857" i="15" a="1"/>
  <c r="N857" i="15" s="1"/>
  <c r="N753" i="15" a="1"/>
  <c r="N753" i="15" s="1"/>
  <c r="N177" i="15" a="1"/>
  <c r="N177" i="15" s="1"/>
  <c r="N763" i="15" a="1"/>
  <c r="N763" i="15" s="1"/>
  <c r="N687" i="15" a="1"/>
  <c r="N687" i="15" s="1"/>
  <c r="N99" i="15" a="1"/>
  <c r="N99" i="15" s="1"/>
  <c r="N859" i="15" a="1"/>
  <c r="N859" i="15" s="1"/>
  <c r="N809" i="15" a="1"/>
  <c r="N809" i="15" s="1"/>
  <c r="N846" i="15" a="1"/>
  <c r="N846" i="15" s="1"/>
  <c r="N829" i="15" a="1"/>
  <c r="N829" i="15" s="1"/>
  <c r="N59" i="15" a="1"/>
  <c r="N59" i="15" s="1"/>
  <c r="N152" i="15" a="1"/>
  <c r="N152" i="15" s="1"/>
  <c r="N759" i="15" a="1"/>
  <c r="N759" i="15" s="1"/>
  <c r="N648" i="15" a="1"/>
  <c r="N648" i="15" s="1"/>
  <c r="N700" i="15" a="1"/>
  <c r="N700" i="15" s="1"/>
  <c r="N901" i="15" a="1"/>
  <c r="N901" i="15" s="1"/>
  <c r="N895" i="15" a="1"/>
  <c r="N895" i="15" s="1"/>
  <c r="N884" i="15" a="1"/>
  <c r="N884" i="15" s="1"/>
  <c r="N741" i="15" a="1"/>
  <c r="N741" i="15" s="1"/>
  <c r="N677" i="15" a="1"/>
  <c r="N677" i="15" s="1"/>
  <c r="N58" i="15" a="1"/>
  <c r="N58" i="15" s="1"/>
  <c r="N703" i="15" a="1"/>
  <c r="N703" i="15" s="1"/>
  <c r="N85" i="15" a="1"/>
  <c r="N85" i="15" s="1"/>
  <c r="N57" i="15" a="1"/>
  <c r="N57" i="15" s="1"/>
  <c r="N757" i="15" a="1"/>
  <c r="N757" i="15" s="1"/>
  <c r="N164" i="15" a="1"/>
  <c r="N164" i="15" s="1"/>
  <c r="N653" i="15" a="1"/>
  <c r="N653" i="15" s="1"/>
  <c r="N841" i="15" a="1"/>
  <c r="N841" i="15" s="1"/>
  <c r="N774" i="15" a="1"/>
  <c r="N774" i="15" s="1"/>
  <c r="N14" i="15" a="1"/>
  <c r="N14" i="15" s="1"/>
  <c r="N717" i="15" a="1"/>
  <c r="N717" i="15" s="1"/>
  <c r="N785" i="15" a="1"/>
  <c r="N785" i="15" s="1"/>
  <c r="N898" i="15" a="1"/>
  <c r="N898" i="15" s="1"/>
  <c r="N887" i="15" a="1"/>
  <c r="N887" i="15" s="1"/>
  <c r="N881" i="15" a="1"/>
  <c r="N881" i="15" s="1"/>
  <c r="N168" i="15" a="1"/>
  <c r="N168" i="15" s="1"/>
  <c r="N143" i="15" a="1"/>
  <c r="N143" i="15" s="1"/>
  <c r="N79" i="15" a="1"/>
  <c r="N79" i="15" s="1"/>
  <c r="N17" i="15" a="1"/>
  <c r="N17" i="15" s="1"/>
  <c r="N56" i="15" a="1"/>
  <c r="N56" i="15" s="1"/>
  <c r="N140" i="15" a="1"/>
  <c r="N140" i="15" s="1"/>
  <c r="N819" i="15" a="1"/>
  <c r="N819" i="15" s="1"/>
  <c r="N744" i="15" a="1"/>
  <c r="N744" i="15" s="1"/>
  <c r="N141" i="15" a="1"/>
  <c r="N141" i="15" s="1"/>
  <c r="N139" i="15" a="1"/>
  <c r="N139" i="15" s="1"/>
  <c r="N787" i="15" a="1"/>
  <c r="N787" i="15" s="1"/>
  <c r="N86" i="15" a="1"/>
  <c r="N86" i="15" s="1"/>
  <c r="N716" i="15" a="1"/>
  <c r="N716" i="15" s="1"/>
  <c r="N37" i="15" a="1"/>
  <c r="N37" i="15" s="1"/>
  <c r="N100" i="15" a="1"/>
  <c r="N100" i="15" s="1"/>
  <c r="N866" i="15" a="1"/>
  <c r="N866" i="15" s="1"/>
  <c r="N885" i="15" a="1"/>
  <c r="N885" i="15" s="1"/>
  <c r="N891" i="15" a="1"/>
  <c r="N891" i="15" s="1"/>
  <c r="N707" i="15" a="1"/>
  <c r="N707" i="15" s="1"/>
  <c r="N65" i="15" a="1"/>
  <c r="N65" i="15" s="1"/>
  <c r="N10" i="15" a="1"/>
  <c r="N10" i="15" s="1"/>
  <c r="N720" i="15" a="1"/>
  <c r="N720" i="15" s="1"/>
  <c r="N726" i="15" a="1"/>
  <c r="N726" i="15" s="1"/>
  <c r="N770" i="15" a="1"/>
  <c r="N770" i="15" s="1"/>
  <c r="N800" i="15" a="1"/>
  <c r="N800" i="15" s="1"/>
  <c r="N718" i="15" a="1"/>
  <c r="N718" i="15" s="1"/>
  <c r="N830" i="15" a="1"/>
  <c r="N830" i="15" s="1"/>
  <c r="N13" i="15" a="1"/>
  <c r="N13" i="15" s="1"/>
  <c r="N4" i="15" a="1"/>
  <c r="N4" i="15" s="1"/>
  <c r="N696" i="15" a="1"/>
  <c r="N696" i="15" s="1"/>
  <c r="N775" i="15" a="1"/>
  <c r="N775" i="15" s="1"/>
  <c r="N49" i="15" a="1"/>
  <c r="N49" i="15" s="1"/>
  <c r="N730" i="15" a="1"/>
  <c r="N730" i="15" s="1"/>
  <c r="N742" i="15" a="1"/>
  <c r="N742" i="15" s="1"/>
  <c r="N61" i="15" a="1"/>
  <c r="N61" i="15" s="1"/>
  <c r="N868" i="15" a="1"/>
  <c r="N868" i="15" s="1"/>
  <c r="N872" i="15" a="1"/>
  <c r="N872" i="15" s="1"/>
  <c r="N711" i="15" a="1"/>
  <c r="N711" i="15" s="1"/>
  <c r="N848" i="15" a="1"/>
  <c r="N848" i="15" s="1"/>
  <c r="N804" i="15" a="1"/>
  <c r="N804" i="15" s="1"/>
  <c r="N107" i="15" a="1"/>
  <c r="N107" i="15" s="1"/>
  <c r="N78" i="15" a="1"/>
  <c r="N78" i="15" s="1"/>
  <c r="N674" i="15" a="1"/>
  <c r="N674" i="15" s="1"/>
  <c r="N16" i="15" a="1"/>
  <c r="N16" i="15" s="1"/>
  <c r="N110" i="15" a="1"/>
  <c r="N110" i="15" s="1"/>
  <c r="N70" i="15" a="1"/>
  <c r="N70" i="15" s="1"/>
  <c r="N166" i="15" a="1"/>
  <c r="N166" i="15" s="1"/>
  <c r="N115" i="15" a="1"/>
  <c r="N115" i="15" s="1"/>
  <c r="N150" i="15" a="1"/>
  <c r="N150" i="15" s="1"/>
  <c r="N805" i="15" a="1"/>
  <c r="N805" i="15" s="1"/>
  <c r="N82" i="15" a="1"/>
  <c r="N82" i="15" s="1"/>
  <c r="N93" i="15" a="1"/>
  <c r="N93" i="15" s="1"/>
  <c r="N105" i="15" a="1"/>
  <c r="N105" i="15" s="1"/>
  <c r="N875" i="15" a="1"/>
  <c r="N875" i="15" s="1"/>
  <c r="N864" i="15" a="1"/>
  <c r="N864" i="15" s="1"/>
  <c r="N48" i="15" a="1"/>
  <c r="N48" i="15" s="1"/>
  <c r="N135" i="15" a="1"/>
  <c r="N135" i="15" s="1"/>
  <c r="N650" i="15" a="1"/>
  <c r="N650" i="15" s="1"/>
  <c r="N854" i="15" a="1"/>
  <c r="N854" i="15" s="1"/>
  <c r="N652" i="15" a="1"/>
  <c r="N652" i="15" s="1"/>
  <c r="N746" i="15" a="1"/>
  <c r="N746" i="15" s="1"/>
  <c r="N29" i="15" a="1"/>
  <c r="N29" i="15" s="1"/>
  <c r="N838" i="15" a="1"/>
  <c r="N838" i="15" s="1"/>
  <c r="N719" i="15" a="1"/>
  <c r="N719" i="15" s="1"/>
  <c r="N767" i="15" a="1"/>
  <c r="N767" i="15" s="1"/>
  <c r="N6" i="15" a="1"/>
  <c r="N6" i="15" s="1"/>
  <c r="N768" i="15" a="1"/>
  <c r="N768" i="15" s="1"/>
  <c r="N780" i="15" a="1"/>
  <c r="N780" i="15" s="1"/>
  <c r="N777" i="15" a="1"/>
  <c r="N777" i="15" s="1"/>
  <c r="N158" i="15" a="1"/>
  <c r="N158" i="15" s="1"/>
  <c r="N151" i="15" a="1"/>
  <c r="N151" i="15" s="1"/>
  <c r="N42" i="15" a="1"/>
  <c r="N42" i="15" s="1"/>
  <c r="N907" i="15" a="1"/>
  <c r="N907" i="15" s="1"/>
  <c r="N903" i="15" a="1"/>
  <c r="N903" i="15" s="1"/>
  <c r="N721" i="15" a="1"/>
  <c r="N721" i="15" s="1"/>
  <c r="N681" i="15" a="1"/>
  <c r="N681" i="15" s="1"/>
  <c r="N761" i="15" a="1"/>
  <c r="N761" i="15" s="1"/>
  <c r="A70" i="20"/>
  <c r="D262" i="33"/>
  <c r="A262" i="33" s="1"/>
  <c r="D263" i="33"/>
  <c r="A263" i="33" s="1"/>
  <c r="G70" i="20"/>
  <c r="H70" i="20"/>
  <c r="D180" i="33"/>
  <c r="A180" i="33" s="1"/>
  <c r="D183" i="33"/>
  <c r="A183" i="33" s="1"/>
  <c r="H47" i="20"/>
  <c r="A47" i="20"/>
  <c r="G47" i="20"/>
  <c r="H35" i="20"/>
  <c r="D140" i="33"/>
  <c r="A140" i="33" s="1"/>
  <c r="D142" i="33"/>
  <c r="A142" i="33" s="1"/>
  <c r="G35" i="20"/>
  <c r="D141" i="33"/>
  <c r="A141" i="33" s="1"/>
  <c r="A35" i="20"/>
  <c r="D1457" i="33"/>
  <c r="A1457" i="33" s="1"/>
  <c r="G147" i="21"/>
  <c r="H147" i="21"/>
  <c r="A147" i="21"/>
  <c r="A21" i="22"/>
  <c r="G21" i="22"/>
  <c r="H21" i="22"/>
  <c r="A71" i="20"/>
  <c r="G71" i="20"/>
  <c r="H71" i="20"/>
  <c r="D1337" i="33"/>
  <c r="A1337" i="33" s="1"/>
  <c r="A566" i="20"/>
  <c r="G566" i="20"/>
  <c r="D1338" i="33"/>
  <c r="A1338" i="33" s="1"/>
  <c r="H566" i="20"/>
  <c r="A46" i="20"/>
  <c r="H46" i="20"/>
  <c r="G46" i="20"/>
  <c r="D181" i="33"/>
  <c r="A181" i="33" s="1"/>
  <c r="D182" i="33"/>
  <c r="A182" i="33" s="1"/>
  <c r="A28" i="21"/>
  <c r="G28" i="21"/>
  <c r="H28" i="21"/>
  <c r="H137" i="21"/>
  <c r="A137" i="21"/>
  <c r="D1440" i="33"/>
  <c r="A1440" i="33" s="1"/>
  <c r="G137" i="21"/>
  <c r="J63" i="15" a="1"/>
  <c r="J63" i="15" s="1"/>
  <c r="J62" i="15" a="1"/>
  <c r="J62" i="15" s="1"/>
  <c r="J49" i="15" a="1"/>
  <c r="J49" i="15" s="1"/>
  <c r="J45" i="15" a="1"/>
  <c r="J45" i="15" s="1"/>
  <c r="D194" i="33"/>
  <c r="A194" i="33" s="1"/>
  <c r="J908" i="15" a="1"/>
  <c r="J908" i="15" s="1"/>
  <c r="J870" i="15" a="1"/>
  <c r="J870" i="15" s="1"/>
  <c r="J868" i="15" a="1"/>
  <c r="J868" i="15" s="1"/>
  <c r="J867" i="15" a="1"/>
  <c r="J867" i="15" s="1"/>
  <c r="J866" i="15" a="1"/>
  <c r="J866" i="15" s="1"/>
  <c r="J865" i="15" a="1"/>
  <c r="J865" i="15" s="1"/>
  <c r="J850" i="15" a="1"/>
  <c r="J850" i="15" s="1"/>
  <c r="J849" i="15" a="1"/>
  <c r="J849" i="15" s="1"/>
  <c r="J771" i="15" a="1"/>
  <c r="J771" i="15" s="1"/>
  <c r="J759" i="15" a="1"/>
  <c r="J759" i="15" s="1"/>
  <c r="J113" i="15" a="1"/>
  <c r="J113" i="15" s="1"/>
  <c r="J105" i="15" a="1"/>
  <c r="J105" i="15" s="1"/>
  <c r="J101" i="15" a="1"/>
  <c r="J101" i="15" s="1"/>
  <c r="J100" i="15" a="1"/>
  <c r="J100" i="15" s="1"/>
  <c r="J98" i="15" a="1"/>
  <c r="J98" i="15" s="1"/>
  <c r="J97" i="15" a="1"/>
  <c r="J97" i="15" s="1"/>
  <c r="J91" i="15" a="1"/>
  <c r="J91" i="15" s="1"/>
  <c r="J88" i="15" a="1"/>
  <c r="J88" i="15" s="1"/>
  <c r="J85" i="15" a="1"/>
  <c r="J85" i="15" s="1"/>
  <c r="J82" i="15" a="1"/>
  <c r="J82" i="15" s="1"/>
  <c r="J80" i="15" a="1"/>
  <c r="J80" i="15" s="1"/>
  <c r="J79" i="15" a="1"/>
  <c r="J79" i="15" s="1"/>
  <c r="J76" i="15" a="1"/>
  <c r="J76" i="15" s="1"/>
  <c r="J74" i="15" a="1"/>
  <c r="J74" i="15" s="1"/>
  <c r="J73" i="15" a="1"/>
  <c r="J73" i="15" s="1"/>
  <c r="J71" i="15" a="1"/>
  <c r="J71" i="15" s="1"/>
  <c r="J68" i="15" a="1"/>
  <c r="J68" i="15" s="1"/>
  <c r="J61" i="15" a="1"/>
  <c r="J61" i="15" s="1"/>
  <c r="D1519" i="33"/>
  <c r="A1519" i="33" s="1"/>
  <c r="A615" i="20"/>
  <c r="H615" i="20"/>
  <c r="G615" i="20"/>
  <c r="A171" i="21"/>
  <c r="H171" i="21"/>
  <c r="G171" i="21"/>
  <c r="A187" i="21"/>
  <c r="G187" i="21"/>
  <c r="H187" i="21"/>
  <c r="H173" i="21"/>
  <c r="A173" i="21"/>
  <c r="D1526" i="33"/>
  <c r="A1526" i="33" s="1"/>
  <c r="G173" i="21"/>
  <c r="D1525" i="33"/>
  <c r="A1525" i="33" s="1"/>
  <c r="G170" i="21"/>
  <c r="A170" i="21"/>
  <c r="H170" i="21"/>
  <c r="D1529" i="33"/>
  <c r="A1529" i="33" s="1"/>
  <c r="H618" i="20"/>
  <c r="D1530" i="33"/>
  <c r="A1530" i="33" s="1"/>
  <c r="A618" i="20"/>
  <c r="G618" i="20"/>
  <c r="D1724" i="33"/>
  <c r="A1724" i="33" s="1"/>
  <c r="A194" i="21"/>
  <c r="G194" i="21"/>
  <c r="H194" i="21"/>
  <c r="D1527" i="33"/>
  <c r="A1527" i="33" s="1"/>
  <c r="H617" i="20"/>
  <c r="G617" i="20"/>
  <c r="A617" i="20"/>
  <c r="D1528" i="33"/>
  <c r="A1528" i="33" s="1"/>
  <c r="D1720" i="33"/>
  <c r="A1720" i="33" s="1"/>
  <c r="A189" i="21"/>
  <c r="G189" i="21"/>
  <c r="H189" i="21"/>
  <c r="H175" i="21"/>
  <c r="G175" i="21"/>
  <c r="A175" i="21"/>
  <c r="G172" i="21"/>
  <c r="D1514" i="33"/>
  <c r="A1514" i="33" s="1"/>
  <c r="A172" i="21"/>
  <c r="H172" i="21"/>
  <c r="G174" i="21"/>
  <c r="A174" i="21"/>
  <c r="H174" i="21"/>
  <c r="G185" i="21"/>
  <c r="H185" i="21"/>
  <c r="A185" i="21"/>
  <c r="D1520" i="33"/>
  <c r="A1520" i="33" s="1"/>
  <c r="A619" i="20"/>
  <c r="G619" i="20"/>
  <c r="H619" i="20"/>
  <c r="D1518" i="33"/>
  <c r="A1518" i="33" s="1"/>
  <c r="H614" i="20"/>
  <c r="A614" i="20"/>
  <c r="G614" i="20"/>
  <c r="A186" i="21"/>
  <c r="G186" i="21"/>
  <c r="H186" i="21"/>
  <c r="G188" i="21"/>
  <c r="A188" i="21"/>
  <c r="H188" i="21"/>
  <c r="D1721" i="33"/>
  <c r="A1721" i="33" s="1"/>
  <c r="G190" i="21"/>
  <c r="A190" i="21"/>
  <c r="H190" i="21"/>
  <c r="H46" i="15" a="1"/>
  <c r="H46" i="15" s="1"/>
  <c r="A151" i="21"/>
  <c r="G151" i="21"/>
  <c r="H151" i="21"/>
  <c r="A134" i="21"/>
  <c r="G134" i="21"/>
  <c r="H134" i="21"/>
  <c r="H819" i="15" a="1"/>
  <c r="H819" i="15" s="1"/>
  <c r="H823" i="15" a="1"/>
  <c r="H823" i="15" s="1"/>
  <c r="H822" i="15" a="1"/>
  <c r="H822" i="15" s="1"/>
  <c r="H855" i="15" a="1"/>
  <c r="H855" i="15" s="1"/>
  <c r="H94" i="15" a="1"/>
  <c r="H94" i="15" s="1"/>
  <c r="H93" i="15" a="1"/>
  <c r="H93" i="15" s="1"/>
  <c r="H103" i="15" a="1"/>
  <c r="H103" i="15" s="1"/>
  <c r="D1587" i="33"/>
  <c r="A1587" i="33" s="1"/>
  <c r="D1588" i="33"/>
  <c r="A1588" i="33" s="1"/>
  <c r="D1569" i="33"/>
  <c r="A1569" i="33" s="1"/>
  <c r="D1570" i="33"/>
  <c r="A1570" i="33" s="1"/>
  <c r="D1577" i="33"/>
  <c r="A1577" i="33" s="1"/>
  <c r="D1578" i="33"/>
  <c r="A1578" i="33" s="1"/>
  <c r="D1540" i="33"/>
  <c r="A1540" i="33" s="1"/>
  <c r="D1541" i="33"/>
  <c r="A1541" i="33" s="1"/>
  <c r="D1561" i="33"/>
  <c r="A1561" i="33" s="1"/>
  <c r="D1562" i="33"/>
  <c r="A1562" i="33" s="1"/>
  <c r="D1554" i="33"/>
  <c r="A1554" i="33" s="1"/>
  <c r="D1553" i="33"/>
  <c r="A1553" i="33" s="1"/>
  <c r="D1560" i="33"/>
  <c r="A1560" i="33" s="1"/>
  <c r="D1559" i="33"/>
  <c r="A1559" i="33" s="1"/>
  <c r="D1551" i="33"/>
  <c r="A1551" i="33" s="1"/>
  <c r="D1552" i="33"/>
  <c r="A1552" i="33" s="1"/>
  <c r="D1585" i="33"/>
  <c r="A1585" i="33" s="1"/>
  <c r="D1586" i="33"/>
  <c r="A1586" i="33" s="1"/>
  <c r="D1567" i="33"/>
  <c r="A1567" i="33" s="1"/>
  <c r="D1568" i="33"/>
  <c r="A1568" i="33" s="1"/>
  <c r="D1592" i="33"/>
  <c r="A1592" i="33" s="1"/>
  <c r="D1591" i="33"/>
  <c r="A1591" i="33" s="1"/>
  <c r="D1575" i="33"/>
  <c r="A1575" i="33" s="1"/>
  <c r="D1576" i="33"/>
  <c r="A1576" i="33" s="1"/>
  <c r="D1546" i="33"/>
  <c r="A1546" i="33" s="1"/>
  <c r="D1545" i="33"/>
  <c r="A1545" i="33" s="1"/>
  <c r="D1583" i="33"/>
  <c r="A1583" i="33" s="1"/>
  <c r="D1584" i="33"/>
  <c r="A1584" i="33" s="1"/>
  <c r="D1581" i="33"/>
  <c r="A1581" i="33" s="1"/>
  <c r="D1582" i="33"/>
  <c r="A1582" i="33" s="1"/>
  <c r="D1589" i="33"/>
  <c r="A1589" i="33" s="1"/>
  <c r="D1590" i="33"/>
  <c r="A1590" i="33" s="1"/>
  <c r="D1565" i="33"/>
  <c r="A1565" i="33" s="1"/>
  <c r="D1566" i="33"/>
  <c r="A1566" i="33" s="1"/>
  <c r="D1557" i="33"/>
  <c r="A1557" i="33" s="1"/>
  <c r="D1558" i="33"/>
  <c r="A1558" i="33" s="1"/>
  <c r="D1550" i="33"/>
  <c r="A1550" i="33" s="1"/>
  <c r="D1549" i="33"/>
  <c r="A1549" i="33" s="1"/>
  <c r="D1572" i="33"/>
  <c r="A1572" i="33" s="1"/>
  <c r="D1571" i="33"/>
  <c r="A1571" i="33" s="1"/>
  <c r="D1543" i="33"/>
  <c r="A1543" i="33" s="1"/>
  <c r="D1542" i="33"/>
  <c r="A1542" i="33" s="1"/>
  <c r="D1580" i="33"/>
  <c r="A1580" i="33" s="1"/>
  <c r="D1579" i="33"/>
  <c r="A1579" i="33" s="1"/>
  <c r="D1573" i="33"/>
  <c r="A1573" i="33" s="1"/>
  <c r="D1574" i="33"/>
  <c r="A1574" i="33" s="1"/>
  <c r="D1563" i="33"/>
  <c r="A1563" i="33" s="1"/>
  <c r="D1564" i="33"/>
  <c r="A1564" i="33" s="1"/>
  <c r="D1556" i="33"/>
  <c r="A1556" i="33" s="1"/>
  <c r="D1555" i="33"/>
  <c r="A1555" i="33" s="1"/>
  <c r="A731" i="20"/>
  <c r="G731" i="20"/>
  <c r="H731" i="20"/>
  <c r="J800" i="15" a="1"/>
  <c r="J800" i="15" s="1"/>
  <c r="A56" i="21"/>
  <c r="G56" i="21"/>
  <c r="H56" i="21"/>
  <c r="H197" i="21"/>
  <c r="A197" i="21"/>
  <c r="G197" i="21"/>
  <c r="A202" i="21"/>
  <c r="G202" i="21"/>
  <c r="H202" i="21"/>
  <c r="A203" i="21"/>
  <c r="H203" i="21"/>
  <c r="G203" i="21"/>
  <c r="A200" i="21"/>
  <c r="G200" i="21"/>
  <c r="H200" i="21"/>
  <c r="J179" i="15" a="1"/>
  <c r="J179" i="15" s="1"/>
  <c r="J717" i="15" a="1"/>
  <c r="J717" i="15" s="1"/>
  <c r="A179" i="21"/>
  <c r="D1531" i="33"/>
  <c r="A1531" i="33" s="1"/>
  <c r="A198" i="21"/>
  <c r="D1726" i="33"/>
  <c r="A1726" i="33" s="1"/>
  <c r="J751" i="15" a="1"/>
  <c r="J751" i="15" s="1"/>
  <c r="J845" i="15" a="1"/>
  <c r="J845" i="15" s="1"/>
  <c r="J846" i="15" a="1"/>
  <c r="J846" i="15" s="1"/>
  <c r="J860" i="15" a="1"/>
  <c r="J860" i="15" s="1"/>
  <c r="J684" i="15" a="1"/>
  <c r="J684" i="15" s="1"/>
  <c r="J171" i="15" a="1"/>
  <c r="J171" i="15" s="1"/>
  <c r="A201" i="21"/>
  <c r="H201" i="21"/>
  <c r="G201" i="21"/>
  <c r="J667" i="15" a="1"/>
  <c r="J667" i="15" s="1"/>
  <c r="A196" i="21"/>
  <c r="G196" i="21"/>
  <c r="H196" i="21"/>
  <c r="J93" i="15" a="1"/>
  <c r="J93" i="15" s="1"/>
  <c r="A193" i="21"/>
  <c r="G193" i="21"/>
  <c r="H193" i="21"/>
  <c r="G192" i="21"/>
  <c r="A192" i="21"/>
  <c r="H192" i="21"/>
  <c r="G191" i="21"/>
  <c r="H191" i="21"/>
  <c r="A191" i="21"/>
  <c r="J37" i="15" a="1"/>
  <c r="J37" i="15" s="1"/>
  <c r="J156" i="15" a="1"/>
  <c r="J156" i="15" s="1"/>
  <c r="J741" i="15" a="1"/>
  <c r="J741" i="15" s="1"/>
  <c r="J760" i="15" a="1"/>
  <c r="J760" i="15" s="1"/>
  <c r="A199" i="21"/>
  <c r="G199" i="21"/>
  <c r="H199" i="21"/>
  <c r="A180" i="21"/>
  <c r="J40" i="15" a="1"/>
  <c r="J40" i="15" s="1"/>
  <c r="A713" i="20"/>
  <c r="D1676" i="33"/>
  <c r="A1676" i="33" s="1"/>
  <c r="D1675" i="33"/>
  <c r="A1675" i="33" s="1"/>
  <c r="A704" i="20"/>
  <c r="D1657" i="33"/>
  <c r="A1657" i="33" s="1"/>
  <c r="D1658" i="33"/>
  <c r="A1658" i="33" s="1"/>
  <c r="A709" i="20"/>
  <c r="D1667" i="33"/>
  <c r="A1667" i="33" s="1"/>
  <c r="D1668" i="33"/>
  <c r="A1668" i="33" s="1"/>
  <c r="A688" i="20"/>
  <c r="D1626" i="33"/>
  <c r="A1626" i="33" s="1"/>
  <c r="D1625" i="33"/>
  <c r="A1625" i="33" s="1"/>
  <c r="A697" i="20"/>
  <c r="D1644" i="33"/>
  <c r="A1644" i="33" s="1"/>
  <c r="D1643" i="33"/>
  <c r="A1643" i="33" s="1"/>
  <c r="A693" i="20"/>
  <c r="D1635" i="33"/>
  <c r="A1635" i="33" s="1"/>
  <c r="D1636" i="33"/>
  <c r="A1636" i="33" s="1"/>
  <c r="A728" i="20"/>
  <c r="D1706" i="33"/>
  <c r="A1706" i="33" s="1"/>
  <c r="D1705" i="33"/>
  <c r="A1705" i="33" s="1"/>
  <c r="A672" i="20"/>
  <c r="D1594" i="33"/>
  <c r="A1594" i="33" s="1"/>
  <c r="D1593" i="33"/>
  <c r="A1593" i="33" s="1"/>
  <c r="A718" i="20"/>
  <c r="D1685" i="33"/>
  <c r="A1685" i="33" s="1"/>
  <c r="D1686" i="33"/>
  <c r="A1686" i="33" s="1"/>
  <c r="A681" i="20"/>
  <c r="D1612" i="33"/>
  <c r="A1612" i="33" s="1"/>
  <c r="D1611" i="33"/>
  <c r="A1611" i="33" s="1"/>
  <c r="A724" i="20"/>
  <c r="D1697" i="33"/>
  <c r="A1697" i="33" s="1"/>
  <c r="D1698" i="33"/>
  <c r="A1698" i="33" s="1"/>
  <c r="A677" i="20"/>
  <c r="D1603" i="33"/>
  <c r="A1603" i="33" s="1"/>
  <c r="D1604" i="33"/>
  <c r="A1604" i="33" s="1"/>
  <c r="A707" i="20"/>
  <c r="D1664" i="33"/>
  <c r="A1664" i="33" s="1"/>
  <c r="D1663" i="33"/>
  <c r="A1663" i="33" s="1"/>
  <c r="A702" i="20"/>
  <c r="D1653" i="33"/>
  <c r="A1653" i="33" s="1"/>
  <c r="D1654" i="33"/>
  <c r="A1654" i="33" s="1"/>
  <c r="A711" i="20"/>
  <c r="D1672" i="33"/>
  <c r="A1672" i="33" s="1"/>
  <c r="D1671" i="33"/>
  <c r="A1671" i="33" s="1"/>
  <c r="A691" i="20"/>
  <c r="D1632" i="33"/>
  <c r="A1632" i="33" s="1"/>
  <c r="D1631" i="33"/>
  <c r="A1631" i="33" s="1"/>
  <c r="A686" i="20"/>
  <c r="D1622" i="33"/>
  <c r="A1622" i="33" s="1"/>
  <c r="D1621" i="33"/>
  <c r="A1621" i="33" s="1"/>
  <c r="A716" i="20"/>
  <c r="D1681" i="33"/>
  <c r="A1681" i="33" s="1"/>
  <c r="D1682" i="33"/>
  <c r="A1682" i="33" s="1"/>
  <c r="A695" i="20"/>
  <c r="D1640" i="33"/>
  <c r="A1640" i="33" s="1"/>
  <c r="D1639" i="33"/>
  <c r="A1639" i="33" s="1"/>
  <c r="A675" i="20"/>
  <c r="D1600" i="33"/>
  <c r="A1600" i="33" s="1"/>
  <c r="D1599" i="33"/>
  <c r="A1599" i="33" s="1"/>
  <c r="A721" i="20"/>
  <c r="D1692" i="33"/>
  <c r="A1692" i="33" s="1"/>
  <c r="D1691" i="33"/>
  <c r="A1691" i="33" s="1"/>
  <c r="A700" i="20"/>
  <c r="D1649" i="33"/>
  <c r="A1649" i="33" s="1"/>
  <c r="D1650" i="33"/>
  <c r="A1650" i="33" s="1"/>
  <c r="A679" i="20"/>
  <c r="D1608" i="33"/>
  <c r="A1608" i="33" s="1"/>
  <c r="D1607" i="33"/>
  <c r="A1607" i="33" s="1"/>
  <c r="A705" i="20"/>
  <c r="D1660" i="33"/>
  <c r="A1660" i="33" s="1"/>
  <c r="D1659" i="33"/>
  <c r="A1659" i="33" s="1"/>
  <c r="A684" i="20"/>
  <c r="D1618" i="33"/>
  <c r="A1618" i="33" s="1"/>
  <c r="D1617" i="33"/>
  <c r="A1617" i="33" s="1"/>
  <c r="A714" i="20"/>
  <c r="D1677" i="33"/>
  <c r="A1677" i="33" s="1"/>
  <c r="D1678" i="33"/>
  <c r="A1678" i="33" s="1"/>
  <c r="A689" i="20"/>
  <c r="D1628" i="33"/>
  <c r="A1628" i="33" s="1"/>
  <c r="D1627" i="33"/>
  <c r="A1627" i="33" s="1"/>
  <c r="A698" i="20"/>
  <c r="D1645" i="33"/>
  <c r="A1645" i="33" s="1"/>
  <c r="D1646" i="33"/>
  <c r="A1646" i="33" s="1"/>
  <c r="A673" i="20"/>
  <c r="D1596" i="33"/>
  <c r="A1596" i="33" s="1"/>
  <c r="D1595" i="33"/>
  <c r="A1595" i="33" s="1"/>
  <c r="A682" i="20"/>
  <c r="D1613" i="33"/>
  <c r="A1613" i="33" s="1"/>
  <c r="D1614" i="33"/>
  <c r="A1614" i="33" s="1"/>
  <c r="A729" i="20"/>
  <c r="D1708" i="33"/>
  <c r="A1708" i="33" s="1"/>
  <c r="D1707" i="33"/>
  <c r="A1707" i="33" s="1"/>
  <c r="A723" i="20"/>
  <c r="D1696" i="33"/>
  <c r="A1696" i="33" s="1"/>
  <c r="D1695" i="33"/>
  <c r="A1695" i="33" s="1"/>
  <c r="A719" i="20"/>
  <c r="D1688" i="33"/>
  <c r="A1688" i="33" s="1"/>
  <c r="D1687" i="33"/>
  <c r="A1687" i="33" s="1"/>
  <c r="A725" i="20"/>
  <c r="D1699" i="33"/>
  <c r="A1699" i="33" s="1"/>
  <c r="D1700" i="33"/>
  <c r="A1700" i="33" s="1"/>
  <c r="A727" i="20"/>
  <c r="D1704" i="33"/>
  <c r="A1704" i="33" s="1"/>
  <c r="D1703" i="33"/>
  <c r="A1703" i="33" s="1"/>
  <c r="A708" i="20"/>
  <c r="D1665" i="33"/>
  <c r="A1665" i="33" s="1"/>
  <c r="D1666" i="33"/>
  <c r="A1666" i="33" s="1"/>
  <c r="A703" i="20"/>
  <c r="D1656" i="33"/>
  <c r="A1656" i="33" s="1"/>
  <c r="D1655" i="33"/>
  <c r="A1655" i="33" s="1"/>
  <c r="A712" i="20"/>
  <c r="D1674" i="33"/>
  <c r="A1674" i="33" s="1"/>
  <c r="D1673" i="33"/>
  <c r="A1673" i="33" s="1"/>
  <c r="A692" i="20"/>
  <c r="D1633" i="33"/>
  <c r="A1633" i="33" s="1"/>
  <c r="D1634" i="33"/>
  <c r="A1634" i="33" s="1"/>
  <c r="A722" i="20"/>
  <c r="D1694" i="33"/>
  <c r="A1694" i="33" s="1"/>
  <c r="D1693" i="33"/>
  <c r="A1693" i="33" s="1"/>
  <c r="A687" i="20"/>
  <c r="D1624" i="33"/>
  <c r="A1624" i="33" s="1"/>
  <c r="D1623" i="33"/>
  <c r="A1623" i="33" s="1"/>
  <c r="A717" i="20"/>
  <c r="D1684" i="33"/>
  <c r="A1684" i="33" s="1"/>
  <c r="D1683" i="33"/>
  <c r="A1683" i="33" s="1"/>
  <c r="A696" i="20"/>
  <c r="D1642" i="33"/>
  <c r="A1642" i="33" s="1"/>
  <c r="D1641" i="33"/>
  <c r="A1641" i="33" s="1"/>
  <c r="A730" i="20"/>
  <c r="D1709" i="33"/>
  <c r="A1709" i="33" s="1"/>
  <c r="D1710" i="33"/>
  <c r="A1710" i="33" s="1"/>
  <c r="A676" i="20"/>
  <c r="D1601" i="33"/>
  <c r="A1601" i="33" s="1"/>
  <c r="D1602" i="33"/>
  <c r="A1602" i="33" s="1"/>
  <c r="A706" i="20"/>
  <c r="D1661" i="33"/>
  <c r="A1661" i="33" s="1"/>
  <c r="D1662" i="33"/>
  <c r="A1662" i="33" s="1"/>
  <c r="A701" i="20"/>
  <c r="D1652" i="33"/>
  <c r="A1652" i="33" s="1"/>
  <c r="D1651" i="33"/>
  <c r="A1651" i="33" s="1"/>
  <c r="A680" i="20"/>
  <c r="D1610" i="33"/>
  <c r="A1610" i="33" s="1"/>
  <c r="D1609" i="33"/>
  <c r="A1609" i="33" s="1"/>
  <c r="A710" i="20"/>
  <c r="D1669" i="33"/>
  <c r="A1669" i="33" s="1"/>
  <c r="D1670" i="33"/>
  <c r="A1670" i="33" s="1"/>
  <c r="A690" i="20"/>
  <c r="D1629" i="33"/>
  <c r="A1629" i="33" s="1"/>
  <c r="D1630" i="33"/>
  <c r="A1630" i="33" s="1"/>
  <c r="A685" i="20"/>
  <c r="D1620" i="33"/>
  <c r="A1620" i="33" s="1"/>
  <c r="D1619" i="33"/>
  <c r="A1619" i="33" s="1"/>
  <c r="A715" i="20"/>
  <c r="D1680" i="33"/>
  <c r="A1680" i="33" s="1"/>
  <c r="D1679" i="33"/>
  <c r="A1679" i="33" s="1"/>
  <c r="A694" i="20"/>
  <c r="D1637" i="33"/>
  <c r="A1637" i="33" s="1"/>
  <c r="D1638" i="33"/>
  <c r="A1638" i="33" s="1"/>
  <c r="A674" i="20"/>
  <c r="D1598" i="33"/>
  <c r="A1598" i="33" s="1"/>
  <c r="D1597" i="33"/>
  <c r="A1597" i="33" s="1"/>
  <c r="A699" i="20"/>
  <c r="D1648" i="33"/>
  <c r="A1648" i="33" s="1"/>
  <c r="D1647" i="33"/>
  <c r="A1647" i="33" s="1"/>
  <c r="A678" i="20"/>
  <c r="D1605" i="33"/>
  <c r="A1605" i="33" s="1"/>
  <c r="D1606" i="33"/>
  <c r="A1606" i="33" s="1"/>
  <c r="A720" i="20"/>
  <c r="D1689" i="33"/>
  <c r="A1689" i="33" s="1"/>
  <c r="D1690" i="33"/>
  <c r="A1690" i="33" s="1"/>
  <c r="A683" i="20"/>
  <c r="D1616" i="33"/>
  <c r="A1616" i="33" s="1"/>
  <c r="D1615" i="33"/>
  <c r="A1615" i="33" s="1"/>
  <c r="A726" i="20"/>
  <c r="D1701" i="33"/>
  <c r="A1701" i="33" s="1"/>
  <c r="D1702" i="33"/>
  <c r="A1702" i="33" s="1"/>
  <c r="J825" i="15" a="1"/>
  <c r="J825" i="15" s="1"/>
  <c r="J859" i="15" a="1"/>
  <c r="J859" i="15" s="1"/>
  <c r="G179" i="21"/>
  <c r="H179" i="21"/>
  <c r="G198" i="21"/>
  <c r="H198" i="21"/>
  <c r="G180" i="21"/>
  <c r="H180" i="21"/>
  <c r="G35" i="21"/>
  <c r="H35" i="21"/>
  <c r="A35" i="21"/>
  <c r="J750" i="15" a="1"/>
  <c r="J750" i="15" s="1"/>
  <c r="J898" i="15" a="1"/>
  <c r="J898" i="15" s="1"/>
  <c r="J86" i="15" a="1"/>
  <c r="J86" i="15" s="1"/>
  <c r="J858" i="15" a="1"/>
  <c r="J858" i="15" s="1"/>
  <c r="J109" i="15" a="1"/>
  <c r="J109" i="15" s="1"/>
  <c r="J104" i="15" a="1"/>
  <c r="J104" i="15" s="1"/>
  <c r="J763" i="15" a="1"/>
  <c r="J763" i="15" s="1"/>
  <c r="J814" i="15" a="1"/>
  <c r="J814" i="15" s="1"/>
  <c r="J136" i="15" a="1"/>
  <c r="J136" i="15" s="1"/>
  <c r="J744" i="15" a="1"/>
  <c r="J744" i="15" s="1"/>
  <c r="J39" i="15" a="1"/>
  <c r="J39" i="15" s="1"/>
  <c r="J177" i="15" a="1"/>
  <c r="J177" i="15" s="1"/>
  <c r="J134" i="15" a="1"/>
  <c r="J134" i="15" s="1"/>
  <c r="J655" i="15" a="1"/>
  <c r="J655" i="15" s="1"/>
  <c r="J779" i="15" a="1"/>
  <c r="J779" i="15" s="1"/>
  <c r="J680" i="15" a="1"/>
  <c r="J680" i="15" s="1"/>
  <c r="J147" i="15" a="1"/>
  <c r="J147" i="15" s="1"/>
  <c r="J658" i="15" a="1"/>
  <c r="J658" i="15" s="1"/>
  <c r="J774" i="15" a="1"/>
  <c r="J774" i="15" s="1"/>
  <c r="J747" i="15" a="1"/>
  <c r="J747" i="15" s="1"/>
  <c r="J757" i="15" a="1"/>
  <c r="J757" i="15" s="1"/>
  <c r="J137" i="15" a="1"/>
  <c r="J137" i="15" s="1"/>
  <c r="J647" i="15" a="1"/>
  <c r="J647" i="15" s="1"/>
  <c r="H62" i="21"/>
  <c r="G62" i="21"/>
  <c r="J752" i="15" a="1"/>
  <c r="J752" i="15" s="1"/>
  <c r="J660" i="15" a="1"/>
  <c r="J660" i="15" s="1"/>
  <c r="H880" i="15" a="1"/>
  <c r="H880" i="15" s="1"/>
  <c r="H123" i="15" a="1"/>
  <c r="H123" i="15" s="1"/>
  <c r="H353" i="15" a="1"/>
  <c r="H353" i="15" s="1"/>
  <c r="H100" i="15" a="1"/>
  <c r="H100" i="15" s="1"/>
  <c r="H541" i="15" a="1"/>
  <c r="H541" i="15" s="1"/>
  <c r="H218" i="15" a="1"/>
  <c r="H218" i="15" s="1"/>
  <c r="H724" i="15" a="1"/>
  <c r="H724" i="15" s="1"/>
  <c r="H267" i="15" a="1"/>
  <c r="H267" i="15" s="1"/>
  <c r="H380" i="15" a="1"/>
  <c r="H380" i="15" s="1"/>
  <c r="H577" i="15" a="1"/>
  <c r="H577" i="15" s="1"/>
  <c r="H597" i="15" a="1"/>
  <c r="H597" i="15" s="1"/>
  <c r="H148" i="15" a="1"/>
  <c r="H148" i="15" s="1"/>
  <c r="H309" i="15" a="1"/>
  <c r="H309" i="15" s="1"/>
  <c r="H454" i="15" a="1"/>
  <c r="H454" i="15" s="1"/>
  <c r="H470" i="15" a="1"/>
  <c r="H470" i="15" s="1"/>
  <c r="H388" i="15" a="1"/>
  <c r="H388" i="15" s="1"/>
  <c r="H500" i="15" a="1"/>
  <c r="H500" i="15" s="1"/>
  <c r="H152" i="15" a="1"/>
  <c r="H152" i="15" s="1"/>
  <c r="H514" i="15" a="1"/>
  <c r="H514" i="15" s="1"/>
  <c r="H408" i="15" a="1"/>
  <c r="H408" i="15" s="1"/>
  <c r="H813" i="15" a="1"/>
  <c r="H813" i="15" s="1"/>
  <c r="H774" i="15" a="1"/>
  <c r="H774" i="15" s="1"/>
  <c r="H410" i="15" a="1"/>
  <c r="H410" i="15" s="1"/>
  <c r="H851" i="15" a="1"/>
  <c r="H851" i="15" s="1"/>
  <c r="H145" i="15" a="1"/>
  <c r="H145" i="15" s="1"/>
  <c r="H33" i="15" a="1"/>
  <c r="H33" i="15" s="1"/>
  <c r="H546" i="15" a="1"/>
  <c r="H546" i="15" s="1"/>
  <c r="H432" i="15" a="1"/>
  <c r="H432" i="15" s="1"/>
  <c r="H440" i="15" a="1"/>
  <c r="H440" i="15" s="1"/>
  <c r="H487" i="15" a="1"/>
  <c r="H487" i="15" s="1"/>
  <c r="H708" i="15" a="1"/>
  <c r="H708" i="15" s="1"/>
  <c r="H192" i="15" a="1"/>
  <c r="H192" i="15" s="1"/>
  <c r="H775" i="15" a="1"/>
  <c r="H775" i="15" s="1"/>
  <c r="H640" i="15" a="1"/>
  <c r="H640" i="15" s="1"/>
  <c r="H173" i="15" a="1"/>
  <c r="H173" i="15" s="1"/>
  <c r="H121" i="15" a="1"/>
  <c r="H121" i="15" s="1"/>
  <c r="H587" i="15" a="1"/>
  <c r="H587" i="15" s="1"/>
  <c r="H581" i="15" a="1"/>
  <c r="H581" i="15" s="1"/>
  <c r="H678" i="15" a="1"/>
  <c r="H678" i="15" s="1"/>
  <c r="H213" i="15" a="1"/>
  <c r="H213" i="15" s="1"/>
  <c r="H129" i="15" a="1"/>
  <c r="H129" i="15" s="1"/>
  <c r="H604" i="15" a="1"/>
  <c r="H604" i="15" s="1"/>
  <c r="H605" i="15" a="1"/>
  <c r="H605" i="15" s="1"/>
  <c r="H158" i="15" a="1"/>
  <c r="H158" i="15" s="1"/>
  <c r="H452" i="15" a="1"/>
  <c r="H452" i="15" s="1"/>
  <c r="H241" i="15" a="1"/>
  <c r="H241" i="15" s="1"/>
  <c r="H273" i="15" a="1"/>
  <c r="H273" i="15" s="1"/>
  <c r="H305" i="15" a="1"/>
  <c r="H305" i="15" s="1"/>
  <c r="H232" i="15" a="1"/>
  <c r="H232" i="15" s="1"/>
  <c r="H787" i="15" a="1"/>
  <c r="H787" i="15" s="1"/>
  <c r="H793" i="15" a="1"/>
  <c r="H793" i="15" s="1"/>
  <c r="H104" i="15" a="1"/>
  <c r="H104" i="15" s="1"/>
  <c r="H90" i="15" a="1"/>
  <c r="H90" i="15" s="1"/>
  <c r="H396" i="15" a="1"/>
  <c r="H396" i="15" s="1"/>
  <c r="H698" i="15" a="1"/>
  <c r="H698" i="15" s="1"/>
  <c r="H289" i="15" a="1"/>
  <c r="H289" i="15" s="1"/>
  <c r="H555" i="15" a="1"/>
  <c r="H555" i="15" s="1"/>
  <c r="H501" i="15" a="1"/>
  <c r="H501" i="15" s="1"/>
  <c r="H657" i="15" a="1"/>
  <c r="H657" i="15" s="1"/>
  <c r="H138" i="15" a="1"/>
  <c r="H138" i="15" s="1"/>
  <c r="H521" i="15" a="1"/>
  <c r="H521" i="15" s="1"/>
  <c r="H357" i="15" a="1"/>
  <c r="H357" i="15" s="1"/>
  <c r="H216" i="15" a="1"/>
  <c r="H216" i="15" s="1"/>
  <c r="H131" i="15" a="1"/>
  <c r="H131" i="15" s="1"/>
  <c r="H236" i="15" a="1"/>
  <c r="H236" i="15" s="1"/>
  <c r="H513" i="15" a="1"/>
  <c r="H513" i="15" s="1"/>
  <c r="H244" i="15" a="1"/>
  <c r="H244" i="15" s="1"/>
  <c r="H243" i="15" a="1"/>
  <c r="H243" i="15" s="1"/>
  <c r="H15" i="15" a="1"/>
  <c r="H15" i="15" s="1"/>
  <c r="H3" i="15" a="1"/>
  <c r="H3" i="15" s="1"/>
  <c r="H817" i="15" a="1"/>
  <c r="H817" i="15" s="1"/>
  <c r="H739" i="15" a="1"/>
  <c r="H739" i="15" s="1"/>
  <c r="H17" i="15" a="1"/>
  <c r="H17" i="15" s="1"/>
  <c r="H397" i="15" a="1"/>
  <c r="H397" i="15" s="1"/>
  <c r="H351" i="15" a="1"/>
  <c r="H351" i="15" s="1"/>
  <c r="H350" i="15" a="1"/>
  <c r="H350" i="15" s="1"/>
  <c r="H718" i="15" a="1"/>
  <c r="H718" i="15" s="1"/>
  <c r="H313" i="15" a="1"/>
  <c r="H313" i="15" s="1"/>
  <c r="H694" i="15" a="1"/>
  <c r="H694" i="15" s="1"/>
  <c r="H455" i="15" a="1"/>
  <c r="H455" i="15" s="1"/>
  <c r="H246" i="15" a="1"/>
  <c r="H246" i="15" s="1"/>
  <c r="H699" i="15" a="1"/>
  <c r="H699" i="15" s="1"/>
  <c r="H330" i="15" a="1"/>
  <c r="H330" i="15" s="1"/>
  <c r="H559" i="15" a="1"/>
  <c r="H559" i="15" s="1"/>
  <c r="H189" i="15" a="1"/>
  <c r="H189" i="15" s="1"/>
  <c r="H471" i="15" a="1"/>
  <c r="H471" i="15" s="1"/>
  <c r="H352" i="15" a="1"/>
  <c r="H352" i="15" s="1"/>
  <c r="H713" i="15" a="1"/>
  <c r="H713" i="15" s="1"/>
  <c r="H831" i="15" a="1"/>
  <c r="H831" i="15" s="1"/>
  <c r="H900" i="15" a="1"/>
  <c r="H900" i="15" s="1"/>
  <c r="H884" i="15" a="1"/>
  <c r="H884" i="15" s="1"/>
  <c r="H896" i="15" a="1"/>
  <c r="H896" i="15" s="1"/>
  <c r="H889" i="15" a="1"/>
  <c r="H889" i="15" s="1"/>
  <c r="H868" i="15" a="1"/>
  <c r="H868" i="15" s="1"/>
  <c r="H905" i="15" a="1"/>
  <c r="H905" i="15" s="1"/>
  <c r="H876" i="15" a="1"/>
  <c r="H876" i="15" s="1"/>
  <c r="H904" i="15" a="1"/>
  <c r="H904" i="15" s="1"/>
  <c r="H899" i="15" a="1"/>
  <c r="H899" i="15" s="1"/>
  <c r="H661" i="15" a="1"/>
  <c r="H661" i="15" s="1"/>
  <c r="H240" i="15" a="1"/>
  <c r="H240" i="15" s="1"/>
  <c r="H841" i="15" a="1"/>
  <c r="H841" i="15" s="1"/>
  <c r="H222" i="15" a="1"/>
  <c r="H222" i="15" s="1"/>
  <c r="H549" i="15" a="1"/>
  <c r="H549" i="15" s="1"/>
  <c r="H527" i="15" a="1"/>
  <c r="H527" i="15" s="1"/>
  <c r="H574" i="15" a="1"/>
  <c r="H574" i="15" s="1"/>
  <c r="H606" i="15" a="1"/>
  <c r="H606" i="15" s="1"/>
  <c r="H437" i="15" a="1"/>
  <c r="H437" i="15" s="1"/>
  <c r="H404" i="15" a="1"/>
  <c r="H404" i="15" s="1"/>
  <c r="H306" i="15" a="1"/>
  <c r="H306" i="15" s="1"/>
  <c r="H276" i="15" a="1"/>
  <c r="H276" i="15" s="1"/>
  <c r="H367" i="15" a="1"/>
  <c r="H367" i="15" s="1"/>
  <c r="H495" i="15" a="1"/>
  <c r="H495" i="15" s="1"/>
  <c r="H519" i="15" a="1"/>
  <c r="H519" i="15" s="1"/>
  <c r="H621" i="15" a="1"/>
  <c r="H621" i="15" s="1"/>
  <c r="H529" i="15" a="1"/>
  <c r="H529" i="15" s="1"/>
  <c r="H384" i="15" a="1"/>
  <c r="H384" i="15" s="1"/>
  <c r="H593" i="15" a="1"/>
  <c r="H593" i="15" s="1"/>
  <c r="H199" i="15" a="1"/>
  <c r="H199" i="15" s="1"/>
  <c r="H595" i="15" a="1"/>
  <c r="H595" i="15" s="1"/>
  <c r="H133" i="15" a="1"/>
  <c r="H133" i="15" s="1"/>
  <c r="H458" i="15" a="1"/>
  <c r="H458" i="15" s="1"/>
  <c r="H579" i="15" a="1"/>
  <c r="H579" i="15" s="1"/>
  <c r="H461" i="15" a="1"/>
  <c r="H461" i="15" s="1"/>
  <c r="H99" i="15" a="1"/>
  <c r="H99" i="15" s="1"/>
  <c r="H347" i="15" a="1"/>
  <c r="H347" i="15" s="1"/>
  <c r="H799" i="15" a="1"/>
  <c r="H799" i="15" s="1"/>
  <c r="H675" i="15" a="1"/>
  <c r="H675" i="15" s="1"/>
  <c r="H327" i="15" a="1"/>
  <c r="H327" i="15" s="1"/>
  <c r="H528" i="15" a="1"/>
  <c r="H528" i="15" s="1"/>
  <c r="H226" i="15" a="1"/>
  <c r="H226" i="15" s="1"/>
  <c r="H210" i="15" a="1"/>
  <c r="H210" i="15" s="1"/>
  <c r="H32" i="15" a="1"/>
  <c r="H32" i="15" s="1"/>
  <c r="H744" i="15" a="1"/>
  <c r="H744" i="15" s="1"/>
  <c r="H762" i="15" a="1"/>
  <c r="H762" i="15" s="1"/>
  <c r="H465" i="15" a="1"/>
  <c r="H465" i="15" s="1"/>
  <c r="H291" i="15" a="1"/>
  <c r="H291" i="15" s="1"/>
  <c r="H312" i="15" a="1"/>
  <c r="H312" i="15" s="1"/>
  <c r="H431" i="15" a="1"/>
  <c r="H431" i="15" s="1"/>
  <c r="H683" i="15" a="1"/>
  <c r="H683" i="15" s="1"/>
  <c r="H781" i="15" a="1"/>
  <c r="H781" i="15" s="1"/>
  <c r="H716" i="15" a="1"/>
  <c r="H716" i="15" s="1"/>
  <c r="H623" i="15" a="1"/>
  <c r="H623" i="15" s="1"/>
  <c r="H420" i="15" a="1"/>
  <c r="H420" i="15" s="1"/>
  <c r="H532" i="15" a="1"/>
  <c r="H532" i="15" s="1"/>
  <c r="H561" i="15" a="1"/>
  <c r="H561" i="15" s="1"/>
  <c r="H444" i="15" a="1"/>
  <c r="H444" i="15" s="1"/>
  <c r="H168" i="15" a="1"/>
  <c r="H168" i="15" s="1"/>
  <c r="H664" i="15" a="1"/>
  <c r="H664" i="15" s="1"/>
  <c r="H443" i="15" a="1"/>
  <c r="H443" i="15" s="1"/>
  <c r="H575" i="15" a="1"/>
  <c r="H575" i="15" s="1"/>
  <c r="H155" i="15" a="1"/>
  <c r="H155" i="15" s="1"/>
  <c r="H7" i="15" a="1"/>
  <c r="H7" i="15" s="1"/>
  <c r="H688" i="15" a="1"/>
  <c r="H688" i="15" s="1"/>
  <c r="H187" i="15" a="1"/>
  <c r="H187" i="15" s="1"/>
  <c r="H403" i="15" a="1"/>
  <c r="H403" i="15" s="1"/>
  <c r="H47" i="15" a="1"/>
  <c r="H47" i="15" s="1"/>
  <c r="H2" i="15" a="1"/>
  <c r="H2" i="15" s="1"/>
  <c r="H550" i="15" a="1"/>
  <c r="H550" i="15" s="1"/>
  <c r="H736" i="15" a="1"/>
  <c r="H736" i="15" s="1"/>
  <c r="H184" i="15" a="1"/>
  <c r="H184" i="15" s="1"/>
  <c r="H54" i="15" a="1"/>
  <c r="H54" i="15" s="1"/>
  <c r="H185" i="15" a="1"/>
  <c r="H185" i="15" s="1"/>
  <c r="H233" i="15" a="1"/>
  <c r="H233" i="15" s="1"/>
  <c r="H188" i="15" a="1"/>
  <c r="H188" i="15" s="1"/>
  <c r="H742" i="15" a="1"/>
  <c r="H742" i="15" s="1"/>
  <c r="H263" i="15" a="1"/>
  <c r="H263" i="15" s="1"/>
  <c r="H147" i="15" a="1"/>
  <c r="H147" i="15" s="1"/>
  <c r="H200" i="15" a="1"/>
  <c r="H200" i="15" s="1"/>
  <c r="H441" i="15" a="1"/>
  <c r="H441" i="15" s="1"/>
  <c r="H206" i="15" a="1"/>
  <c r="H206" i="15" s="1"/>
  <c r="H531" i="15" a="1"/>
  <c r="H531" i="15" s="1"/>
  <c r="H730" i="15" a="1"/>
  <c r="H730" i="15" s="1"/>
  <c r="H362" i="15" a="1"/>
  <c r="H362" i="15" s="1"/>
  <c r="H522" i="15" a="1"/>
  <c r="H522" i="15" s="1"/>
  <c r="H434" i="15" a="1"/>
  <c r="H434" i="15" s="1"/>
  <c r="H343" i="15" a="1"/>
  <c r="H343" i="15" s="1"/>
  <c r="H448" i="15" a="1"/>
  <c r="H448" i="15" s="1"/>
  <c r="H402" i="15" a="1"/>
  <c r="H402" i="15" s="1"/>
  <c r="H689" i="15" a="1"/>
  <c r="H689" i="15" s="1"/>
  <c r="H302" i="15" a="1"/>
  <c r="H302" i="15" s="1"/>
  <c r="H11" i="15" a="1"/>
  <c r="H11" i="15" s="1"/>
  <c r="H504" i="15" a="1"/>
  <c r="H504" i="15" s="1"/>
  <c r="H903" i="15" a="1"/>
  <c r="H903" i="15" s="1"/>
  <c r="H878" i="15" a="1"/>
  <c r="H878" i="15" s="1"/>
  <c r="H901" i="15" a="1"/>
  <c r="H901" i="15" s="1"/>
  <c r="H907" i="15" a="1"/>
  <c r="H907" i="15" s="1"/>
  <c r="H890" i="15" a="1"/>
  <c r="H890" i="15" s="1"/>
  <c r="H898" i="15" a="1"/>
  <c r="H898" i="15" s="1"/>
  <c r="H888" i="15" a="1"/>
  <c r="H888" i="15" s="1"/>
  <c r="H570" i="15" a="1"/>
  <c r="H570" i="15" s="1"/>
  <c r="H467" i="15" a="1"/>
  <c r="H467" i="15" s="1"/>
  <c r="H557" i="15" a="1"/>
  <c r="H557" i="15" s="1"/>
  <c r="H871" i="15" a="1"/>
  <c r="H871" i="15" s="1"/>
  <c r="H879" i="15" a="1"/>
  <c r="H879" i="15" s="1"/>
  <c r="H869" i="15" a="1"/>
  <c r="H869" i="15" s="1"/>
  <c r="H874" i="15" a="1"/>
  <c r="H874" i="15" s="1"/>
  <c r="H382" i="15" a="1"/>
  <c r="H382" i="15" s="1"/>
  <c r="H671" i="15" a="1"/>
  <c r="H671" i="15" s="1"/>
  <c r="H543" i="15" a="1"/>
  <c r="H543" i="15" s="1"/>
  <c r="H338" i="15" a="1"/>
  <c r="H338" i="15" s="1"/>
  <c r="H421" i="15" a="1"/>
  <c r="H421" i="15" s="1"/>
  <c r="H566" i="15" a="1"/>
  <c r="H566" i="15" s="1"/>
  <c r="H438" i="15" a="1"/>
  <c r="H438" i="15" s="1"/>
  <c r="H832" i="15" a="1"/>
  <c r="H832" i="15" s="1"/>
  <c r="H239" i="15" a="1"/>
  <c r="H239" i="15" s="1"/>
  <c r="H491" i="15" a="1"/>
  <c r="H491" i="15" s="1"/>
  <c r="H67" i="15" a="1"/>
  <c r="H67" i="15" s="1"/>
  <c r="H720" i="15" a="1"/>
  <c r="H720" i="15" s="1"/>
  <c r="H229" i="15" a="1"/>
  <c r="H229" i="15" s="1"/>
  <c r="H783" i="15" a="1"/>
  <c r="H783" i="15" s="1"/>
  <c r="H64" i="15" a="1"/>
  <c r="H64" i="15" s="1"/>
  <c r="H128" i="15" a="1"/>
  <c r="H128" i="15" s="1"/>
  <c r="H547" i="15" a="1"/>
  <c r="H547" i="15" s="1"/>
  <c r="H251" i="15" a="1"/>
  <c r="H251" i="15" s="1"/>
  <c r="H214" i="15" a="1"/>
  <c r="H214" i="15" s="1"/>
  <c r="H613" i="15" a="1"/>
  <c r="H613" i="15" s="1"/>
  <c r="H290" i="15" a="1"/>
  <c r="H290" i="15" s="1"/>
  <c r="H282" i="15" a="1"/>
  <c r="H282" i="15" s="1"/>
  <c r="H323" i="15" a="1"/>
  <c r="H323" i="15" s="1"/>
  <c r="H287" i="15" a="1"/>
  <c r="H287" i="15" s="1"/>
  <c r="H16" i="15" a="1"/>
  <c r="H16" i="15" s="1"/>
  <c r="H865" i="15" a="1"/>
  <c r="H865" i="15" s="1"/>
  <c r="H887" i="15" a="1"/>
  <c r="H887" i="15" s="1"/>
  <c r="H893" i="15" a="1"/>
  <c r="H893" i="15" s="1"/>
  <c r="H885" i="15" a="1"/>
  <c r="H885" i="15" s="1"/>
  <c r="H875" i="15" a="1"/>
  <c r="H875" i="15" s="1"/>
  <c r="H490" i="15" a="1"/>
  <c r="H490" i="15" s="1"/>
  <c r="H479" i="15" a="1"/>
  <c r="H479" i="15" s="1"/>
  <c r="H180" i="15" a="1"/>
  <c r="H180" i="15" s="1"/>
  <c r="H10" i="15" a="1"/>
  <c r="H10" i="15" s="1"/>
  <c r="H864" i="15" a="1"/>
  <c r="H864" i="15" s="1"/>
  <c r="H870" i="15" a="1"/>
  <c r="H870" i="15" s="1"/>
  <c r="H877" i="15" a="1"/>
  <c r="H877" i="15" s="1"/>
  <c r="H881" i="15" a="1"/>
  <c r="H881" i="15" s="1"/>
  <c r="H882" i="15" a="1"/>
  <c r="H882" i="15" s="1"/>
  <c r="H894" i="15" a="1"/>
  <c r="H894" i="15" s="1"/>
  <c r="H810" i="15" a="1"/>
  <c r="H810" i="15" s="1"/>
  <c r="H568" i="15" a="1"/>
  <c r="H568" i="15" s="1"/>
  <c r="H366" i="15" a="1"/>
  <c r="H366" i="15" s="1"/>
  <c r="H508" i="15" a="1"/>
  <c r="H508" i="15" s="1"/>
  <c r="H143" i="15" a="1"/>
  <c r="H143" i="15" s="1"/>
  <c r="H329" i="15" a="1"/>
  <c r="H329" i="15" s="1"/>
  <c r="H135" i="15" a="1"/>
  <c r="H135" i="15" s="1"/>
  <c r="H307" i="15" a="1"/>
  <c r="H307" i="15" s="1"/>
  <c r="H709" i="15" a="1"/>
  <c r="H709" i="15" s="1"/>
  <c r="H598" i="15" a="1"/>
  <c r="H598" i="15" s="1"/>
  <c r="H614" i="15" a="1"/>
  <c r="H614" i="15" s="1"/>
  <c r="H424" i="15" a="1"/>
  <c r="H424" i="15" s="1"/>
  <c r="H714" i="15" a="1"/>
  <c r="H714" i="15" s="1"/>
  <c r="H295" i="15" a="1"/>
  <c r="H295" i="15" s="1"/>
  <c r="H488" i="15" a="1"/>
  <c r="H488" i="15" s="1"/>
  <c r="H416" i="15" a="1"/>
  <c r="H416" i="15" s="1"/>
  <c r="H599" i="15" a="1"/>
  <c r="H599" i="15" s="1"/>
  <c r="H536" i="15" a="1"/>
  <c r="H536" i="15" s="1"/>
  <c r="H36" i="15" a="1"/>
  <c r="H36" i="15" s="1"/>
  <c r="H411" i="15" a="1"/>
  <c r="H411" i="15" s="1"/>
  <c r="H755" i="15" a="1"/>
  <c r="H755" i="15" s="1"/>
  <c r="H247" i="15" a="1"/>
  <c r="H247" i="15" s="1"/>
  <c r="H704" i="15" a="1"/>
  <c r="H704" i="15" s="1"/>
  <c r="H299" i="15" a="1"/>
  <c r="H299" i="15" s="1"/>
  <c r="H203" i="15" a="1"/>
  <c r="H203" i="15" s="1"/>
  <c r="H372" i="15" a="1"/>
  <c r="H372" i="15" s="1"/>
  <c r="H719" i="15" a="1"/>
  <c r="H719" i="15" s="1"/>
  <c r="H373" i="15" a="1"/>
  <c r="H373" i="15" s="1"/>
  <c r="H539" i="15" a="1"/>
  <c r="H539" i="15" s="1"/>
  <c r="H692" i="15" a="1"/>
  <c r="H692" i="15" s="1"/>
  <c r="H215" i="15" a="1"/>
  <c r="H215" i="15" s="1"/>
  <c r="H499" i="15" a="1"/>
  <c r="H499" i="15" s="1"/>
  <c r="H772" i="15" a="1"/>
  <c r="H772" i="15" s="1"/>
  <c r="H450" i="15" a="1"/>
  <c r="H450" i="15" s="1"/>
  <c r="H728" i="15" a="1"/>
  <c r="H728" i="15" s="1"/>
  <c r="H230" i="15" a="1"/>
  <c r="H230" i="15" s="1"/>
  <c r="H456" i="15" a="1"/>
  <c r="H456" i="15" s="1"/>
  <c r="H390" i="15" a="1"/>
  <c r="H390" i="15" s="1"/>
  <c r="H130" i="15" a="1"/>
  <c r="H130" i="15" s="1"/>
  <c r="H114" i="15" a="1"/>
  <c r="H114" i="15" s="1"/>
  <c r="H248" i="15" a="1"/>
  <c r="H248" i="15" s="1"/>
  <c r="H611" i="15" a="1"/>
  <c r="H611" i="15" s="1"/>
  <c r="H22" i="15" a="1"/>
  <c r="H22" i="15" s="1"/>
  <c r="H616" i="15" a="1"/>
  <c r="H616" i="15" s="1"/>
  <c r="H369" i="15" a="1"/>
  <c r="H369" i="15" s="1"/>
  <c r="H156" i="15" a="1"/>
  <c r="H156" i="15" s="1"/>
  <c r="H631" i="15" a="1"/>
  <c r="H631" i="15" s="1"/>
  <c r="H254" i="15" a="1"/>
  <c r="H254" i="15" s="1"/>
  <c r="H183" i="15" a="1"/>
  <c r="H183" i="15" s="1"/>
  <c r="H387" i="15" a="1"/>
  <c r="H387" i="15" s="1"/>
  <c r="H484" i="15" a="1"/>
  <c r="H484" i="15" s="1"/>
  <c r="H102" i="15" a="1"/>
  <c r="H102" i="15" s="1"/>
  <c r="H562" i="15" a="1"/>
  <c r="H562" i="15" s="1"/>
  <c r="H201" i="15" a="1"/>
  <c r="H201" i="15" s="1"/>
  <c r="H235" i="15" a="1"/>
  <c r="H235" i="15" s="1"/>
  <c r="H34" i="15" a="1"/>
  <c r="H34" i="15" s="1"/>
  <c r="H828" i="15" a="1"/>
  <c r="H828" i="15" s="1"/>
  <c r="H196" i="15" a="1"/>
  <c r="H196" i="15" s="1"/>
  <c r="H281" i="15" a="1"/>
  <c r="H281" i="15" s="1"/>
  <c r="H294" i="15" a="1"/>
  <c r="H294" i="15" s="1"/>
  <c r="H44" i="15" a="1"/>
  <c r="H44" i="15" s="1"/>
  <c r="H667" i="15" a="1"/>
  <c r="H667" i="15" s="1"/>
  <c r="H285" i="15" a="1"/>
  <c r="H285" i="15" s="1"/>
  <c r="H591" i="15" a="1"/>
  <c r="H591" i="15" s="1"/>
  <c r="H582" i="15" a="1"/>
  <c r="H582" i="15" s="1"/>
  <c r="H26" i="15" a="1"/>
  <c r="H26" i="15" s="1"/>
  <c r="H482" i="15" a="1"/>
  <c r="H482" i="15" s="1"/>
  <c r="H510" i="15" a="1"/>
  <c r="H510" i="15" s="1"/>
  <c r="H29" i="15" a="1"/>
  <c r="H29" i="15" s="1"/>
  <c r="H320" i="15" a="1"/>
  <c r="H320" i="15" s="1"/>
  <c r="H494" i="15" a="1"/>
  <c r="H494" i="15" s="1"/>
  <c r="H301" i="15" a="1"/>
  <c r="H301" i="15" s="1"/>
  <c r="H141" i="15" a="1"/>
  <c r="H141" i="15" s="1"/>
  <c r="H355" i="15" a="1"/>
  <c r="H355" i="15" s="1"/>
  <c r="H255" i="15" a="1"/>
  <c r="H255" i="15" s="1"/>
  <c r="H31" i="15" a="1"/>
  <c r="H31" i="15" s="1"/>
  <c r="H590" i="15" a="1"/>
  <c r="H590" i="15" s="1"/>
  <c r="H122" i="15" a="1"/>
  <c r="H122" i="15" s="1"/>
  <c r="H886" i="15" a="1"/>
  <c r="H886" i="15" s="1"/>
  <c r="H892" i="15" a="1"/>
  <c r="H892" i="15" s="1"/>
  <c r="H883" i="15" a="1"/>
  <c r="H883" i="15" s="1"/>
  <c r="H867" i="15" a="1"/>
  <c r="H867" i="15" s="1"/>
  <c r="H897" i="15" a="1"/>
  <c r="H897" i="15" s="1"/>
  <c r="H873" i="15" a="1"/>
  <c r="H873" i="15" s="1"/>
  <c r="H624" i="15" a="1"/>
  <c r="H624" i="15" s="1"/>
  <c r="H645" i="15" a="1"/>
  <c r="H645" i="15" s="1"/>
  <c r="H422" i="15" a="1"/>
  <c r="H422" i="15" s="1"/>
  <c r="H633" i="15" a="1"/>
  <c r="H633" i="15" s="1"/>
  <c r="H588" i="15" a="1"/>
  <c r="H588" i="15" s="1"/>
  <c r="H572" i="15" a="1"/>
  <c r="H572" i="15" s="1"/>
  <c r="H39" i="15" a="1"/>
  <c r="H39" i="15" s="1"/>
  <c r="H642" i="15" a="1"/>
  <c r="H642" i="15" s="1"/>
  <c r="H337" i="15" a="1"/>
  <c r="H337" i="15" s="1"/>
  <c r="H154" i="15" a="1"/>
  <c r="H154" i="15" s="1"/>
  <c r="H485" i="15" a="1"/>
  <c r="H485" i="15" s="1"/>
  <c r="H507" i="15" a="1"/>
  <c r="H507" i="15" s="1"/>
  <c r="H853" i="15" a="1"/>
  <c r="H853" i="15" s="1"/>
  <c r="H447" i="15" a="1"/>
  <c r="H447" i="15" s="1"/>
  <c r="H584" i="15" a="1"/>
  <c r="H584" i="15" s="1"/>
  <c r="H425" i="15" a="1"/>
  <c r="H425" i="15" s="1"/>
  <c r="H558" i="15" a="1"/>
  <c r="H558" i="15" s="1"/>
  <c r="H463" i="15" a="1"/>
  <c r="H463" i="15" s="1"/>
  <c r="H612" i="15" a="1"/>
  <c r="H612" i="15" s="1"/>
  <c r="H300" i="15" a="1"/>
  <c r="H300" i="15" s="1"/>
  <c r="H20" i="15" a="1"/>
  <c r="H20" i="15" s="1"/>
  <c r="H171" i="15" a="1"/>
  <c r="H171" i="15" s="1"/>
  <c r="H344" i="15" a="1"/>
  <c r="H344" i="15" s="1"/>
  <c r="H477" i="15" a="1"/>
  <c r="H477" i="15" s="1"/>
  <c r="H40" i="15" a="1"/>
  <c r="H40" i="15" s="1"/>
  <c r="H259" i="15" a="1"/>
  <c r="H259" i="15" s="1"/>
  <c r="H806" i="15" a="1"/>
  <c r="H806" i="15" s="1"/>
  <c r="H733" i="15" a="1"/>
  <c r="H733" i="15" s="1"/>
  <c r="H169" i="15" a="1"/>
  <c r="H169" i="15" s="1"/>
  <c r="H563" i="15" a="1"/>
  <c r="H563" i="15" s="1"/>
  <c r="H740" i="15" a="1"/>
  <c r="H740" i="15" s="1"/>
  <c r="H398" i="15" a="1"/>
  <c r="H398" i="15" s="1"/>
  <c r="H517" i="15" a="1"/>
  <c r="H517" i="15" s="1"/>
  <c r="H340" i="15" a="1"/>
  <c r="H340" i="15" s="1"/>
  <c r="H815" i="15" a="1"/>
  <c r="H815" i="15" s="1"/>
  <c r="H176" i="15" a="1"/>
  <c r="H176" i="15" s="1"/>
  <c r="H144" i="15" a="1"/>
  <c r="H144" i="15" s="1"/>
  <c r="H426" i="15" a="1"/>
  <c r="H426" i="15" s="1"/>
  <c r="H803" i="15" a="1"/>
  <c r="H803" i="15" s="1"/>
  <c r="H478" i="15" a="1"/>
  <c r="H478" i="15" s="1"/>
  <c r="H374" i="15" a="1"/>
  <c r="H374" i="15" s="1"/>
  <c r="H190" i="15" a="1"/>
  <c r="H190" i="15" s="1"/>
  <c r="H250" i="15" a="1"/>
  <c r="H250" i="15" s="1"/>
  <c r="H540" i="15" a="1"/>
  <c r="H540" i="15" s="1"/>
  <c r="H375" i="15" a="1"/>
  <c r="H375" i="15" s="1"/>
  <c r="H331" i="15" a="1"/>
  <c r="H331" i="15" s="1"/>
  <c r="H576" i="15" a="1"/>
  <c r="H576" i="15" s="1"/>
  <c r="H271" i="15" a="1"/>
  <c r="H271" i="15" s="1"/>
  <c r="H162" i="15" a="1"/>
  <c r="H162" i="15" s="1"/>
  <c r="H293" i="15" a="1"/>
  <c r="H293" i="15" s="1"/>
  <c r="H125" i="15" a="1"/>
  <c r="H125" i="15" s="1"/>
  <c r="H280" i="15" a="1"/>
  <c r="H280" i="15" s="1"/>
  <c r="H101" i="15" a="1"/>
  <c r="H101" i="15" s="1"/>
  <c r="H231" i="15" a="1"/>
  <c r="H231" i="15" s="1"/>
  <c r="H21" i="15" a="1"/>
  <c r="H21" i="15" s="1"/>
  <c r="H219" i="15" a="1"/>
  <c r="H219" i="15" s="1"/>
  <c r="H497" i="15" a="1"/>
  <c r="H497" i="15" s="1"/>
  <c r="H170" i="15" a="1"/>
  <c r="H170" i="15" s="1"/>
  <c r="H483" i="15" a="1"/>
  <c r="H483" i="15" s="1"/>
  <c r="H644" i="15" a="1"/>
  <c r="H644" i="15" s="1"/>
  <c r="H198" i="15" a="1"/>
  <c r="H198" i="15" s="1"/>
  <c r="H451" i="15" a="1"/>
  <c r="H451" i="15" s="1"/>
  <c r="H796" i="15" a="1"/>
  <c r="H796" i="15" s="1"/>
  <c r="H178" i="15" a="1"/>
  <c r="H178" i="15" s="1"/>
  <c r="H525" i="15" a="1"/>
  <c r="H525" i="15" s="1"/>
  <c r="H818" i="15" a="1"/>
  <c r="H818" i="15" s="1"/>
  <c r="H691" i="15" a="1"/>
  <c r="H691" i="15" s="1"/>
  <c r="H208" i="15" a="1"/>
  <c r="H208" i="15" s="1"/>
  <c r="H668" i="15" a="1"/>
  <c r="H668" i="15" s="1"/>
  <c r="H378" i="15" a="1"/>
  <c r="H378" i="15" s="1"/>
  <c r="H310" i="15" a="1"/>
  <c r="H310" i="15" s="1"/>
  <c r="H632" i="15" a="1"/>
  <c r="H632" i="15" s="1"/>
  <c r="H283" i="15" a="1"/>
  <c r="H283" i="15" s="1"/>
  <c r="H50" i="15" a="1"/>
  <c r="H50" i="15" s="1"/>
  <c r="H534" i="15" a="1"/>
  <c r="H534" i="15" s="1"/>
  <c r="H498" i="15" a="1"/>
  <c r="H498" i="15" s="1"/>
  <c r="H834" i="15" a="1"/>
  <c r="H834" i="15" s="1"/>
  <c r="H379" i="15" a="1"/>
  <c r="H379" i="15" s="1"/>
  <c r="H610" i="15" a="1"/>
  <c r="H610" i="15" s="1"/>
  <c r="H228" i="15" a="1"/>
  <c r="H228" i="15" s="1"/>
  <c r="H391" i="15" a="1"/>
  <c r="H391" i="15" s="1"/>
  <c r="H245" i="15" a="1"/>
  <c r="H245" i="15" s="1"/>
  <c r="H427" i="15" a="1"/>
  <c r="H427" i="15" s="1"/>
  <c r="H449" i="15" a="1"/>
  <c r="H449" i="15" s="1"/>
  <c r="H554" i="15" a="1"/>
  <c r="H554" i="15" s="1"/>
  <c r="H580" i="15" a="1"/>
  <c r="H580" i="15" s="1"/>
  <c r="H726" i="15" a="1"/>
  <c r="H726" i="15" s="1"/>
  <c r="H863" i="15" a="1"/>
  <c r="H863" i="15" s="1"/>
  <c r="H30" i="15" a="1"/>
  <c r="H30" i="15" s="1"/>
  <c r="H827" i="15" a="1"/>
  <c r="H827" i="15" s="1"/>
  <c r="H428" i="15" a="1"/>
  <c r="H428" i="15" s="1"/>
  <c r="H551" i="15" a="1"/>
  <c r="H551" i="15" s="1"/>
  <c r="H249" i="15" a="1"/>
  <c r="H249" i="15" s="1"/>
  <c r="H359" i="15" a="1"/>
  <c r="H359" i="15" s="1"/>
  <c r="H4" i="15" a="1"/>
  <c r="H4" i="15" s="1"/>
  <c r="H603" i="15" a="1"/>
  <c r="H603" i="15" s="1"/>
  <c r="H360" i="15" a="1"/>
  <c r="H360" i="15" s="1"/>
  <c r="H695" i="15" a="1"/>
  <c r="H695" i="15" s="1"/>
  <c r="H505" i="15" a="1"/>
  <c r="H505" i="15" s="1"/>
  <c r="H399" i="15" a="1"/>
  <c r="H399" i="15" s="1"/>
  <c r="H371" i="15" a="1"/>
  <c r="H371" i="15" s="1"/>
  <c r="H607" i="15" a="1"/>
  <c r="H607" i="15" s="1"/>
  <c r="H211" i="15" a="1"/>
  <c r="H211" i="15" s="1"/>
  <c r="H209" i="15" a="1"/>
  <c r="H209" i="15" s="1"/>
  <c r="H385" i="15" a="1"/>
  <c r="H385" i="15" s="1"/>
  <c r="H159" i="15" a="1"/>
  <c r="H159" i="15" s="1"/>
  <c r="H89" i="15" a="1"/>
  <c r="H89" i="15" s="1"/>
  <c r="H136" i="15" a="1"/>
  <c r="H136" i="15" s="1"/>
  <c r="H394" i="15" a="1"/>
  <c r="H394" i="15" s="1"/>
  <c r="H460" i="15" a="1"/>
  <c r="H460" i="15" s="1"/>
  <c r="H8" i="15" a="1"/>
  <c r="H8" i="15" s="1"/>
  <c r="H205" i="15" a="1"/>
  <c r="H205" i="15" s="1"/>
  <c r="H262" i="15" a="1"/>
  <c r="H262" i="15" s="1"/>
  <c r="H535" i="15" a="1"/>
  <c r="H535" i="15" s="1"/>
  <c r="H715" i="15" a="1"/>
  <c r="H715" i="15" s="1"/>
  <c r="H594" i="15" a="1"/>
  <c r="H594" i="15" s="1"/>
  <c r="H392" i="15" a="1"/>
  <c r="H392" i="15" s="1"/>
  <c r="H407" i="15" a="1"/>
  <c r="H407" i="15" s="1"/>
  <c r="H747" i="15" a="1"/>
  <c r="H747" i="15" s="1"/>
  <c r="H19" i="15" a="1"/>
  <c r="H19" i="15" s="1"/>
  <c r="H261" i="15" a="1"/>
  <c r="H261" i="15" s="1"/>
  <c r="H537" i="15" a="1"/>
  <c r="H537" i="15" s="1"/>
  <c r="H475" i="15" a="1"/>
  <c r="H475" i="15" s="1"/>
  <c r="H346" i="15" a="1"/>
  <c r="H346" i="15" s="1"/>
  <c r="H269" i="15" a="1"/>
  <c r="H269" i="15" s="1"/>
  <c r="H237" i="15" a="1"/>
  <c r="H237" i="15" s="1"/>
  <c r="H486" i="15" a="1"/>
  <c r="H486" i="15" s="1"/>
  <c r="H361" i="15" a="1"/>
  <c r="H361" i="15" s="1"/>
  <c r="H545" i="15" a="1"/>
  <c r="H545" i="15" s="1"/>
  <c r="H523" i="15" a="1"/>
  <c r="H523" i="15" s="1"/>
  <c r="H120" i="15" a="1"/>
  <c r="H120" i="15" s="1"/>
  <c r="H585" i="15" a="1"/>
  <c r="H585" i="15" s="1"/>
  <c r="H256" i="15" a="1"/>
  <c r="H256" i="15" s="1"/>
  <c r="H622" i="15" a="1"/>
  <c r="H622" i="15" s="1"/>
  <c r="H569" i="15" a="1"/>
  <c r="H569" i="15" s="1"/>
  <c r="H406" i="15" a="1"/>
  <c r="H406" i="15" s="1"/>
  <c r="H25" i="15" a="1"/>
  <c r="H25" i="15" s="1"/>
  <c r="H578" i="15" a="1"/>
  <c r="H578" i="15" s="1"/>
  <c r="H419" i="15" a="1"/>
  <c r="H419" i="15" s="1"/>
  <c r="H274" i="15" a="1"/>
  <c r="H274" i="15" s="1"/>
  <c r="H816" i="15" a="1"/>
  <c r="H816" i="15" s="1"/>
  <c r="H769" i="15" a="1"/>
  <c r="H769" i="15" s="1"/>
  <c r="H509" i="15" a="1"/>
  <c r="H509" i="15" s="1"/>
  <c r="H38" i="15" a="1"/>
  <c r="H38" i="15" s="1"/>
  <c r="H672" i="15" a="1"/>
  <c r="H672" i="15" s="1"/>
  <c r="H96" i="15" a="1"/>
  <c r="H96" i="15" s="1"/>
  <c r="H542" i="15" a="1"/>
  <c r="H542" i="15" s="1"/>
  <c r="H754" i="15" a="1"/>
  <c r="H754" i="15" s="1"/>
  <c r="H906" i="15" a="1"/>
  <c r="H906" i="15" s="1"/>
  <c r="H891" i="15" a="1"/>
  <c r="H891" i="15" s="1"/>
  <c r="H701" i="15" a="1"/>
  <c r="H701" i="15" s="1"/>
  <c r="H790" i="15" a="1"/>
  <c r="H790" i="15" s="1"/>
  <c r="H358" i="15" a="1"/>
  <c r="H358" i="15" s="1"/>
  <c r="H321" i="15" a="1"/>
  <c r="H321" i="15" s="1"/>
  <c r="H297" i="15" a="1"/>
  <c r="H297" i="15" s="1"/>
  <c r="H405" i="15" a="1"/>
  <c r="H405" i="15" s="1"/>
  <c r="H142" i="15" a="1"/>
  <c r="H142" i="15" s="1"/>
  <c r="H636" i="15" a="1"/>
  <c r="H636" i="15" s="1"/>
  <c r="H348" i="15" a="1"/>
  <c r="H348" i="15" s="1"/>
  <c r="H292" i="15" a="1"/>
  <c r="H292" i="15" s="1"/>
  <c r="H393" i="15" a="1"/>
  <c r="H393" i="15" s="1"/>
  <c r="H316" i="15" a="1"/>
  <c r="H316" i="15" s="1"/>
  <c r="H161" i="15" a="1"/>
  <c r="H161" i="15" s="1"/>
  <c r="H798" i="15" a="1"/>
  <c r="H798" i="15" s="1"/>
  <c r="H288" i="15" a="1"/>
  <c r="H288" i="15" s="1"/>
  <c r="H777" i="15" a="1"/>
  <c r="H777" i="15" s="1"/>
  <c r="H28" i="15" a="1"/>
  <c r="H28" i="15" s="1"/>
  <c r="H433" i="15" a="1"/>
  <c r="H433" i="15" s="1"/>
  <c r="H204" i="15" a="1"/>
  <c r="H204" i="15" s="1"/>
  <c r="H493" i="15" a="1"/>
  <c r="H493" i="15" s="1"/>
  <c r="H260" i="15" a="1"/>
  <c r="H260" i="15" s="1"/>
  <c r="H55" i="15" a="1"/>
  <c r="H55" i="15" s="1"/>
  <c r="H212" i="15" a="1"/>
  <c r="H212" i="15" s="1"/>
  <c r="H78" i="15" a="1"/>
  <c r="H78" i="15" s="1"/>
  <c r="H202" i="15" a="1"/>
  <c r="H202" i="15" s="1"/>
  <c r="H573" i="15" a="1"/>
  <c r="H573" i="15" s="1"/>
  <c r="H151" i="15" a="1"/>
  <c r="H151" i="15" s="1"/>
  <c r="H181" i="15" a="1"/>
  <c r="H181" i="15" s="1"/>
  <c r="H112" i="15" a="1"/>
  <c r="H112" i="15" s="1"/>
  <c r="H389" i="15" a="1"/>
  <c r="H389" i="15" s="1"/>
  <c r="H732" i="15" a="1"/>
  <c r="H732" i="15" s="1"/>
  <c r="H177" i="15" a="1"/>
  <c r="H177" i="15" s="1"/>
  <c r="H370" i="15" a="1"/>
  <c r="H370" i="15" s="1"/>
  <c r="H723" i="15" a="1"/>
  <c r="H723" i="15" s="1"/>
  <c r="H186" i="15" a="1"/>
  <c r="H186" i="15" s="1"/>
  <c r="H150" i="15" a="1"/>
  <c r="H150" i="15" s="1"/>
  <c r="H544" i="15" a="1"/>
  <c r="H544" i="15" s="1"/>
  <c r="H436" i="15" a="1"/>
  <c r="H436" i="15" s="1"/>
  <c r="H492" i="15" a="1"/>
  <c r="H492" i="15" s="1"/>
  <c r="H45" i="15" a="1"/>
  <c r="H45" i="15" s="1"/>
  <c r="H146" i="15" a="1"/>
  <c r="H146" i="15" s="1"/>
  <c r="H619" i="15" a="1"/>
  <c r="H619" i="15" s="1"/>
  <c r="H109" i="15" a="1"/>
  <c r="H109" i="15" s="1"/>
  <c r="H92" i="15" a="1"/>
  <c r="H92" i="15" s="1"/>
  <c r="H227" i="15" a="1"/>
  <c r="H227" i="15" s="1"/>
  <c r="H115" i="15" a="1"/>
  <c r="H115" i="15" s="1"/>
  <c r="H258" i="15" a="1"/>
  <c r="H258" i="15" s="1"/>
  <c r="H83" i="15" a="1"/>
  <c r="H83" i="15" s="1"/>
  <c r="H472" i="15" a="1"/>
  <c r="H472" i="15" s="1"/>
  <c r="H324" i="15" a="1"/>
  <c r="H324" i="15" s="1"/>
  <c r="H70" i="15" a="1"/>
  <c r="H70" i="15" s="1"/>
  <c r="H191" i="15" a="1"/>
  <c r="H191" i="15" s="1"/>
  <c r="H414" i="15" a="1"/>
  <c r="H414" i="15" s="1"/>
  <c r="H608" i="15" a="1"/>
  <c r="H608" i="15" s="1"/>
  <c r="H466" i="15" a="1"/>
  <c r="H466" i="15" s="1"/>
  <c r="H567" i="15" a="1"/>
  <c r="H567" i="15" s="1"/>
  <c r="H670" i="15" a="1"/>
  <c r="H670" i="15" s="1"/>
  <c r="H72" i="15" a="1"/>
  <c r="H72" i="15" s="1"/>
  <c r="H618" i="15" a="1"/>
  <c r="H618" i="15" s="1"/>
  <c r="H296" i="15" a="1"/>
  <c r="H296" i="15" s="1"/>
  <c r="H727" i="15" a="1"/>
  <c r="H727" i="15" s="1"/>
  <c r="H160" i="15" a="1"/>
  <c r="H160" i="15" s="1"/>
  <c r="H376" i="15" a="1"/>
  <c r="H376" i="15" s="1"/>
  <c r="H334" i="15" a="1"/>
  <c r="H334" i="15" s="1"/>
  <c r="H520" i="15" a="1"/>
  <c r="H520" i="15" s="1"/>
  <c r="H5" i="15" a="1"/>
  <c r="H5" i="15" s="1"/>
  <c r="H264" i="15" a="1"/>
  <c r="H264" i="15" s="1"/>
  <c r="H641" i="15" a="1"/>
  <c r="H641" i="15" s="1"/>
  <c r="H502" i="15" a="1"/>
  <c r="H502" i="15" s="1"/>
  <c r="H163" i="15" a="1"/>
  <c r="H163" i="15" s="1"/>
  <c r="H194" i="15" a="1"/>
  <c r="H194" i="15" s="1"/>
  <c r="H48" i="15" a="1"/>
  <c r="H48" i="15" s="1"/>
  <c r="H409" i="15" a="1"/>
  <c r="H409" i="15" s="1"/>
  <c r="H481" i="15" a="1"/>
  <c r="H481" i="15" s="1"/>
  <c r="H773" i="15" a="1"/>
  <c r="H773" i="15" s="1"/>
  <c r="H60" i="15" a="1"/>
  <c r="H60" i="15" s="1"/>
  <c r="H807" i="15" a="1"/>
  <c r="H807" i="15" s="1"/>
  <c r="H530" i="15" a="1"/>
  <c r="H530" i="15" s="1"/>
  <c r="H108" i="15" a="1"/>
  <c r="H108" i="15" s="1"/>
  <c r="H765" i="15" a="1"/>
  <c r="H765" i="15" s="1"/>
  <c r="H418" i="15" a="1"/>
  <c r="H418" i="15" s="1"/>
  <c r="H435" i="15" a="1"/>
  <c r="H435" i="15" s="1"/>
  <c r="H669" i="15" a="1"/>
  <c r="H669" i="15" s="1"/>
  <c r="H298" i="15" a="1"/>
  <c r="H298" i="15" s="1"/>
  <c r="H9" i="15" a="1"/>
  <c r="H9" i="15" s="1"/>
  <c r="H533" i="15" a="1"/>
  <c r="H533" i="15" s="1"/>
  <c r="H860" i="15" a="1"/>
  <c r="H860" i="15" s="1"/>
  <c r="H457" i="15" a="1"/>
  <c r="H457" i="15" s="1"/>
  <c r="H556" i="15" a="1"/>
  <c r="H556" i="15" s="1"/>
  <c r="H836" i="15" a="1"/>
  <c r="H836" i="15" s="1"/>
  <c r="H400" i="15" a="1"/>
  <c r="H400" i="15" s="1"/>
  <c r="H333" i="15" a="1"/>
  <c r="H333" i="15" s="1"/>
  <c r="H474" i="15" a="1"/>
  <c r="H474" i="15" s="1"/>
  <c r="H166" i="15" a="1"/>
  <c r="H166" i="15" s="1"/>
  <c r="H139" i="15" a="1"/>
  <c r="H139" i="15" s="1"/>
  <c r="H242" i="15" a="1"/>
  <c r="H242" i="15" s="1"/>
  <c r="H175" i="15" a="1"/>
  <c r="H175" i="15" s="1"/>
  <c r="H18" i="15" a="1"/>
  <c r="H18" i="15" s="1"/>
  <c r="H51" i="15" a="1"/>
  <c r="H51" i="15" s="1"/>
  <c r="H275" i="15" a="1"/>
  <c r="H275" i="15" s="1"/>
  <c r="H195" i="15" a="1"/>
  <c r="H195" i="15" s="1"/>
  <c r="H429" i="15" a="1"/>
  <c r="H429" i="15" s="1"/>
  <c r="H225" i="15" a="1"/>
  <c r="H225" i="15" s="1"/>
  <c r="H279" i="15" a="1"/>
  <c r="H279" i="15" s="1"/>
  <c r="H193" i="15" a="1"/>
  <c r="H193" i="15" s="1"/>
  <c r="H182" i="15" a="1"/>
  <c r="H182" i="15" s="1"/>
  <c r="H852" i="15" a="1"/>
  <c r="H852" i="15" s="1"/>
  <c r="H325" i="15" a="1"/>
  <c r="H325" i="15" s="1"/>
  <c r="H268" i="15" a="1"/>
  <c r="H268" i="15" s="1"/>
  <c r="H430" i="15" a="1"/>
  <c r="H430" i="15" s="1"/>
  <c r="H686" i="15" a="1"/>
  <c r="H686" i="15" s="1"/>
  <c r="H738" i="15" a="1"/>
  <c r="H738" i="15" s="1"/>
  <c r="H862" i="15" a="1"/>
  <c r="H862" i="15" s="1"/>
  <c r="H27" i="15" a="1"/>
  <c r="H27" i="15" s="1"/>
  <c r="H833" i="15" a="1"/>
  <c r="H833" i="15" s="1"/>
  <c r="H75" i="15" a="1"/>
  <c r="H75" i="15" s="1"/>
  <c r="H902" i="15" a="1"/>
  <c r="H902" i="15" s="1"/>
  <c r="H872" i="15" a="1"/>
  <c r="H872" i="15" s="1"/>
  <c r="H439" i="15" a="1"/>
  <c r="H439" i="15" s="1"/>
  <c r="H600" i="15" a="1"/>
  <c r="H600" i="15" s="1"/>
  <c r="H745" i="15" a="1"/>
  <c r="H745" i="15" s="1"/>
  <c r="H35" i="15" a="1"/>
  <c r="H35" i="15" s="1"/>
  <c r="H111" i="15" a="1"/>
  <c r="H111" i="15" s="1"/>
  <c r="H615" i="15" a="1"/>
  <c r="H615" i="15" s="1"/>
  <c r="H270" i="15" a="1"/>
  <c r="H270" i="15" s="1"/>
  <c r="H552" i="15" a="1"/>
  <c r="H552" i="15" s="1"/>
  <c r="H617" i="15" a="1"/>
  <c r="H617" i="15" s="1"/>
  <c r="H13" i="15" a="1"/>
  <c r="H13" i="15" s="1"/>
  <c r="H571" i="15" a="1"/>
  <c r="H571" i="15" s="1"/>
  <c r="H37" i="15" a="1"/>
  <c r="H37" i="15" s="1"/>
  <c r="H356" i="15" a="1"/>
  <c r="H356" i="15" s="1"/>
  <c r="H308" i="15" a="1"/>
  <c r="H308" i="15" s="1"/>
  <c r="H223" i="15" a="1"/>
  <c r="H223" i="15" s="1"/>
  <c r="H395" i="15" a="1"/>
  <c r="H395" i="15" s="1"/>
  <c r="H341" i="15" a="1"/>
  <c r="H341" i="15" s="1"/>
  <c r="H503" i="15" a="1"/>
  <c r="H503" i="15" s="1"/>
  <c r="H743" i="15" a="1"/>
  <c r="H743" i="15" s="1"/>
  <c r="H363" i="15" a="1"/>
  <c r="H363" i="15" s="1"/>
  <c r="H524" i="15" a="1"/>
  <c r="H524" i="15" s="1"/>
  <c r="H149" i="15" a="1"/>
  <c r="H149" i="15" s="1"/>
  <c r="H124" i="15" a="1"/>
  <c r="H124" i="15" s="1"/>
  <c r="H476" i="15" a="1"/>
  <c r="H476" i="15" s="1"/>
  <c r="H207" i="15" a="1"/>
  <c r="H207" i="15" s="1"/>
  <c r="H157" i="15" a="1"/>
  <c r="H157" i="15" s="1"/>
  <c r="H336" i="15" a="1"/>
  <c r="H336" i="15" s="1"/>
  <c r="H317" i="15" a="1"/>
  <c r="H317" i="15" s="1"/>
  <c r="H383" i="15" a="1"/>
  <c r="H383" i="15" s="1"/>
  <c r="H511" i="15" a="1"/>
  <c r="H511" i="15" s="1"/>
  <c r="H365" i="15" a="1"/>
  <c r="H365" i="15" s="1"/>
  <c r="H52" i="15" a="1"/>
  <c r="H52" i="15" s="1"/>
  <c r="H265" i="15" a="1"/>
  <c r="H265" i="15" s="1"/>
  <c r="H515" i="15" a="1"/>
  <c r="H515" i="15" s="1"/>
  <c r="H858" i="15" a="1"/>
  <c r="H858" i="15" s="1"/>
  <c r="H110" i="15" a="1"/>
  <c r="H110" i="15" s="1"/>
  <c r="H643" i="15" a="1"/>
  <c r="H643" i="15" s="1"/>
  <c r="H592" i="15" a="1"/>
  <c r="H592" i="15" s="1"/>
  <c r="H784" i="15" a="1"/>
  <c r="H784" i="15" s="1"/>
  <c r="H602" i="15" a="1"/>
  <c r="H602" i="15" s="1"/>
  <c r="H106" i="15" a="1"/>
  <c r="H106" i="15" s="1"/>
  <c r="H286" i="15" a="1"/>
  <c r="H286" i="15" s="1"/>
  <c r="H6" i="15" a="1"/>
  <c r="H6" i="15" s="1"/>
  <c r="H601" i="15" a="1"/>
  <c r="H601" i="15" s="1"/>
  <c r="H693" i="15" a="1"/>
  <c r="H693" i="15" s="1"/>
  <c r="H197" i="15" a="1"/>
  <c r="H197" i="15" s="1"/>
  <c r="H824" i="15" a="1"/>
  <c r="H824" i="15" s="1"/>
  <c r="H446" i="15" a="1"/>
  <c r="H446" i="15" s="1"/>
  <c r="H153" i="15" a="1"/>
  <c r="H153" i="15" s="1"/>
  <c r="H854" i="15" a="1"/>
  <c r="H854" i="15" s="1"/>
  <c r="H266" i="15" a="1"/>
  <c r="H266" i="15" s="1"/>
  <c r="H381" i="15" a="1"/>
  <c r="H381" i="15" s="1"/>
  <c r="H586" i="15" a="1"/>
  <c r="H586" i="15" s="1"/>
  <c r="H512" i="15" a="1"/>
  <c r="H512" i="15" s="1"/>
  <c r="H729" i="15" a="1"/>
  <c r="H729" i="15" s="1"/>
  <c r="H43" i="15" a="1"/>
  <c r="H43" i="15" s="1"/>
  <c r="H706" i="15" a="1"/>
  <c r="H706" i="15" s="1"/>
  <c r="H844" i="15" a="1"/>
  <c r="H844" i="15" s="1"/>
  <c r="H843" i="15" a="1"/>
  <c r="H843" i="15" s="1"/>
  <c r="H737" i="15" a="1"/>
  <c r="H737" i="15" s="1"/>
  <c r="H304" i="15" a="1"/>
  <c r="H304" i="15" s="1"/>
  <c r="H322" i="15" a="1"/>
  <c r="H322" i="15" s="1"/>
  <c r="H423" i="15" a="1"/>
  <c r="H423" i="15" s="1"/>
  <c r="H417" i="15" a="1"/>
  <c r="H417" i="15" s="1"/>
  <c r="H415" i="15" a="1"/>
  <c r="H415" i="15" s="1"/>
  <c r="H319" i="15" a="1"/>
  <c r="H319" i="15" s="1"/>
  <c r="H335" i="15" a="1"/>
  <c r="H335" i="15" s="1"/>
  <c r="H518" i="15" a="1"/>
  <c r="H518" i="15" s="1"/>
  <c r="H565" i="15" a="1"/>
  <c r="H565" i="15" s="1"/>
  <c r="H58" i="15" a="1"/>
  <c r="H58" i="15" s="1"/>
  <c r="H506" i="15" a="1"/>
  <c r="H506" i="15" s="1"/>
  <c r="H342" i="15" a="1"/>
  <c r="H342" i="15" s="1"/>
  <c r="H473" i="15" a="1"/>
  <c r="H473" i="15" s="1"/>
  <c r="H609" i="15" a="1"/>
  <c r="H609" i="15" s="1"/>
  <c r="H41" i="15" a="1"/>
  <c r="H41" i="15" s="1"/>
  <c r="H56" i="15" a="1"/>
  <c r="H56" i="15" s="1"/>
  <c r="H303" i="15" a="1"/>
  <c r="H303" i="15" s="1"/>
  <c r="H840" i="15" a="1"/>
  <c r="H840" i="15" s="1"/>
  <c r="H117" i="15" a="1"/>
  <c r="H117" i="15" s="1"/>
  <c r="H164" i="15" a="1"/>
  <c r="H164" i="15" s="1"/>
  <c r="H88" i="15" a="1"/>
  <c r="H88" i="15" s="1"/>
  <c r="H326" i="15" a="1"/>
  <c r="H326" i="15" s="1"/>
  <c r="H797" i="15" a="1"/>
  <c r="H797" i="15" s="1"/>
  <c r="H589" i="15" a="1"/>
  <c r="H589" i="15" s="1"/>
  <c r="H685" i="15" a="1"/>
  <c r="H685" i="15" s="1"/>
  <c r="H174" i="15" a="1"/>
  <c r="H174" i="15" s="1"/>
  <c r="H119" i="15" a="1"/>
  <c r="H119" i="15" s="1"/>
  <c r="H345" i="15" a="1"/>
  <c r="H345" i="15" s="1"/>
  <c r="H480" i="15" a="1"/>
  <c r="H480" i="15" s="1"/>
  <c r="H526" i="15" a="1"/>
  <c r="H526" i="15" s="1"/>
  <c r="H721" i="15" a="1"/>
  <c r="H721" i="15" s="1"/>
  <c r="H252" i="15" a="1"/>
  <c r="H252" i="15" s="1"/>
  <c r="H311" i="15" a="1"/>
  <c r="H311" i="15" s="1"/>
  <c r="H314" i="15" a="1"/>
  <c r="H314" i="15" s="1"/>
  <c r="H583" i="15" a="1"/>
  <c r="H583" i="15" s="1"/>
  <c r="H134" i="15" a="1"/>
  <c r="H134" i="15" s="1"/>
  <c r="H553" i="15" a="1"/>
  <c r="H553" i="15" s="1"/>
  <c r="H87" i="15" a="1"/>
  <c r="H87" i="15" s="1"/>
  <c r="H137" i="15" a="1"/>
  <c r="H137" i="15" s="1"/>
  <c r="H57" i="15" a="1"/>
  <c r="H57" i="15" s="1"/>
  <c r="H412" i="15" a="1"/>
  <c r="H412" i="15" s="1"/>
  <c r="H272" i="15" a="1"/>
  <c r="H272" i="15" s="1"/>
  <c r="H489" i="15" a="1"/>
  <c r="H489" i="15" s="1"/>
  <c r="H167" i="15" a="1"/>
  <c r="H167" i="15" s="1"/>
  <c r="H662" i="15" a="1"/>
  <c r="H662" i="15" s="1"/>
  <c r="H354" i="15" a="1"/>
  <c r="H354" i="15" s="1"/>
  <c r="H725" i="15" a="1"/>
  <c r="H725" i="15" s="1"/>
  <c r="H278" i="15" a="1"/>
  <c r="H278" i="15" s="1"/>
  <c r="H464" i="15" a="1"/>
  <c r="H464" i="15" s="1"/>
  <c r="H253" i="15" a="1"/>
  <c r="H253" i="15" s="1"/>
  <c r="H132" i="15" a="1"/>
  <c r="H132" i="15" s="1"/>
  <c r="H277" i="15" a="1"/>
  <c r="H277" i="15" s="1"/>
  <c r="H690" i="15" a="1"/>
  <c r="H690" i="15" s="1"/>
  <c r="H468" i="15" a="1"/>
  <c r="H468" i="15" s="1"/>
  <c r="H339" i="15" a="1"/>
  <c r="H339" i="15" s="1"/>
  <c r="H14" i="15" a="1"/>
  <c r="H14" i="15" s="1"/>
  <c r="H829" i="15" a="1"/>
  <c r="H829" i="15" s="1"/>
  <c r="H24" i="15" a="1"/>
  <c r="H24" i="15" s="1"/>
  <c r="H257" i="15" a="1"/>
  <c r="H257" i="15" s="1"/>
  <c r="H748" i="15" a="1"/>
  <c r="H748" i="15" s="1"/>
  <c r="H842" i="15" a="1"/>
  <c r="H842" i="15" s="1"/>
  <c r="H861" i="15" a="1"/>
  <c r="H861" i="15" s="1"/>
  <c r="H895" i="15" a="1"/>
  <c r="H895" i="15" s="1"/>
  <c r="H91" i="15" a="1"/>
  <c r="H91" i="15" s="1"/>
  <c r="H368" i="15" a="1"/>
  <c r="H368" i="15" s="1"/>
  <c r="H126" i="15" a="1"/>
  <c r="H126" i="15" s="1"/>
  <c r="H564" i="15" a="1"/>
  <c r="H564" i="15" s="1"/>
  <c r="H165" i="15" a="1"/>
  <c r="H165" i="15" s="1"/>
  <c r="H625" i="15" a="1"/>
  <c r="H625" i="15" s="1"/>
  <c r="H84" i="15" a="1"/>
  <c r="H84" i="15" s="1"/>
  <c r="H596" i="15" a="1"/>
  <c r="H596" i="15" s="1"/>
  <c r="H318" i="15" a="1"/>
  <c r="H318" i="15" s="1"/>
  <c r="H77" i="15" a="1"/>
  <c r="H77" i="15" s="1"/>
  <c r="H118" i="15" a="1"/>
  <c r="H118" i="15" s="1"/>
  <c r="H12" i="15" a="1"/>
  <c r="H12" i="15" s="1"/>
  <c r="H234" i="15" a="1"/>
  <c r="H234" i="15" s="1"/>
  <c r="H637" i="15" a="1"/>
  <c r="H637" i="15" s="1"/>
  <c r="H349" i="15" a="1"/>
  <c r="H349" i="15" s="1"/>
  <c r="H496" i="15" a="1"/>
  <c r="H496" i="15" s="1"/>
  <c r="H179" i="15" a="1"/>
  <c r="H179" i="15" s="1"/>
  <c r="H401" i="15" a="1"/>
  <c r="H401" i="15" s="1"/>
  <c r="H462" i="15" a="1"/>
  <c r="H462" i="15" s="1"/>
  <c r="H23" i="15" a="1"/>
  <c r="H23" i="15" s="1"/>
  <c r="H635" i="15" a="1"/>
  <c r="H635" i="15" s="1"/>
  <c r="H469" i="15" a="1"/>
  <c r="H469" i="15" s="1"/>
  <c r="H538" i="15" a="1"/>
  <c r="H538" i="15" s="1"/>
  <c r="H516" i="15" a="1"/>
  <c r="H516" i="15" s="1"/>
  <c r="H221" i="15" a="1"/>
  <c r="H221" i="15" s="1"/>
  <c r="H116" i="15" a="1"/>
  <c r="H116" i="15" s="1"/>
  <c r="H86" i="15" a="1"/>
  <c r="H86" i="15" s="1"/>
  <c r="H826" i="15" a="1"/>
  <c r="H826" i="15" s="1"/>
  <c r="H127" i="15" a="1"/>
  <c r="H127" i="15" s="1"/>
  <c r="H442" i="15" a="1"/>
  <c r="H442" i="15" s="1"/>
  <c r="H224" i="15" a="1"/>
  <c r="H224" i="15" s="1"/>
  <c r="H753" i="15" a="1"/>
  <c r="H753" i="15" s="1"/>
  <c r="H459" i="15" a="1"/>
  <c r="H459" i="15" s="1"/>
  <c r="H639" i="15" a="1"/>
  <c r="H639" i="15" s="1"/>
  <c r="H634" i="15" a="1"/>
  <c r="H634" i="15" s="1"/>
  <c r="H220" i="15" a="1"/>
  <c r="H220" i="15" s="1"/>
  <c r="H560" i="15" a="1"/>
  <c r="H560" i="15" s="1"/>
  <c r="H656" i="15" a="1"/>
  <c r="H656" i="15" s="1"/>
  <c r="H284" i="15" a="1"/>
  <c r="H284" i="15" s="1"/>
  <c r="H620" i="15" a="1"/>
  <c r="H620" i="15" s="1"/>
  <c r="H238" i="15" a="1"/>
  <c r="H238" i="15" s="1"/>
  <c r="H413" i="15" a="1"/>
  <c r="H413" i="15" s="1"/>
  <c r="H548" i="15" a="1"/>
  <c r="H548" i="15" s="1"/>
  <c r="H654" i="15" a="1"/>
  <c r="H654" i="15" s="1"/>
  <c r="H69" i="15" a="1"/>
  <c r="H69" i="15" s="1"/>
  <c r="H332" i="15" a="1"/>
  <c r="H332" i="15" s="1"/>
  <c r="H377" i="15" a="1"/>
  <c r="H377" i="15" s="1"/>
  <c r="H445" i="15" a="1"/>
  <c r="H445" i="15" s="1"/>
  <c r="H217" i="15" a="1"/>
  <c r="H217" i="15" s="1"/>
  <c r="H741" i="15" a="1"/>
  <c r="H741" i="15" s="1"/>
  <c r="H172" i="15" a="1"/>
  <c r="H172" i="15" s="1"/>
  <c r="H328" i="15" a="1"/>
  <c r="H328" i="15" s="1"/>
  <c r="H140" i="15" a="1"/>
  <c r="H140" i="15" s="1"/>
  <c r="H364" i="15" a="1"/>
  <c r="H364" i="15" s="1"/>
  <c r="H53" i="15" a="1"/>
  <c r="H53" i="15" s="1"/>
  <c r="H746" i="15" a="1"/>
  <c r="H746" i="15" s="1"/>
  <c r="H315" i="15" a="1"/>
  <c r="H315" i="15" s="1"/>
  <c r="H386" i="15" a="1"/>
  <c r="H386" i="15" s="1"/>
  <c r="H453" i="15" a="1"/>
  <c r="H453" i="15" s="1"/>
  <c r="H81" i="15" a="1"/>
  <c r="H81" i="15" s="1"/>
  <c r="H847" i="15" a="1"/>
  <c r="H847" i="15" s="1"/>
  <c r="H713" i="20"/>
  <c r="G713" i="20"/>
  <c r="H704" i="20"/>
  <c r="G704" i="20"/>
  <c r="G709" i="20"/>
  <c r="H709" i="20"/>
  <c r="H688" i="20"/>
  <c r="G688" i="20"/>
  <c r="H697" i="20"/>
  <c r="G697" i="20"/>
  <c r="G693" i="20"/>
  <c r="H693" i="20"/>
  <c r="G728" i="20"/>
  <c r="H728" i="20"/>
  <c r="H672" i="20"/>
  <c r="G672" i="20"/>
  <c r="H718" i="20"/>
  <c r="G718" i="20"/>
  <c r="H681" i="20"/>
  <c r="G681" i="20"/>
  <c r="G724" i="20"/>
  <c r="H724" i="20"/>
  <c r="G677" i="20"/>
  <c r="H677" i="20"/>
  <c r="G707" i="20"/>
  <c r="H707" i="20"/>
  <c r="H702" i="20"/>
  <c r="G702" i="20"/>
  <c r="G711" i="20"/>
  <c r="H711" i="20"/>
  <c r="G691" i="20"/>
  <c r="H691" i="20"/>
  <c r="H686" i="20"/>
  <c r="G686" i="20"/>
  <c r="H716" i="20"/>
  <c r="G716" i="20"/>
  <c r="G695" i="20"/>
  <c r="H695" i="20"/>
  <c r="G675" i="20"/>
  <c r="H675" i="20"/>
  <c r="H721" i="20"/>
  <c r="G721" i="20"/>
  <c r="H700" i="20"/>
  <c r="G700" i="20"/>
  <c r="G679" i="20"/>
  <c r="H679" i="20"/>
  <c r="H705" i="20"/>
  <c r="G705" i="20"/>
  <c r="H684" i="20"/>
  <c r="G684" i="20"/>
  <c r="H714" i="20"/>
  <c r="G714" i="20"/>
  <c r="H689" i="20"/>
  <c r="G689" i="20"/>
  <c r="H698" i="20"/>
  <c r="G698" i="20"/>
  <c r="H673" i="20"/>
  <c r="G673" i="20"/>
  <c r="H682" i="20"/>
  <c r="G682" i="20"/>
  <c r="G729" i="20"/>
  <c r="H729" i="20"/>
  <c r="H723" i="20"/>
  <c r="G723" i="20"/>
  <c r="H719" i="20"/>
  <c r="G719" i="20"/>
  <c r="H725" i="20"/>
  <c r="G725" i="20"/>
  <c r="G727" i="20"/>
  <c r="H727" i="20"/>
  <c r="G708" i="20"/>
  <c r="H708" i="20"/>
  <c r="H703" i="20"/>
  <c r="G703" i="20"/>
  <c r="H712" i="20"/>
  <c r="G712" i="20"/>
  <c r="G692" i="20"/>
  <c r="H692" i="20"/>
  <c r="G722" i="20"/>
  <c r="H722" i="20"/>
  <c r="H687" i="20"/>
  <c r="G687" i="20"/>
  <c r="H717" i="20"/>
  <c r="G717" i="20"/>
  <c r="H696" i="20"/>
  <c r="G696" i="20"/>
  <c r="G730" i="20"/>
  <c r="H730" i="20"/>
  <c r="G676" i="20"/>
  <c r="H676" i="20"/>
  <c r="G706" i="20"/>
  <c r="H706" i="20"/>
  <c r="H701" i="20"/>
  <c r="G701" i="20"/>
  <c r="H680" i="20"/>
  <c r="G680" i="20"/>
  <c r="G710" i="20"/>
  <c r="H710" i="20"/>
  <c r="G690" i="20"/>
  <c r="H690" i="20"/>
  <c r="H685" i="20"/>
  <c r="G685" i="20"/>
  <c r="H715" i="20"/>
  <c r="G715" i="20"/>
  <c r="G694" i="20"/>
  <c r="H694" i="20"/>
  <c r="G674" i="20"/>
  <c r="H674" i="20"/>
  <c r="H699" i="20"/>
  <c r="G699" i="20"/>
  <c r="G678" i="20"/>
  <c r="H678" i="20"/>
  <c r="H720" i="20"/>
  <c r="G720" i="20"/>
  <c r="H683" i="20"/>
  <c r="G683" i="20"/>
  <c r="H726" i="20"/>
  <c r="G726" i="20"/>
  <c r="A636" i="20"/>
  <c r="G636" i="20"/>
  <c r="H636" i="20"/>
  <c r="A631" i="20"/>
  <c r="G631" i="20"/>
  <c r="H631" i="20"/>
  <c r="G649" i="20"/>
  <c r="H649" i="20"/>
  <c r="A649" i="20"/>
  <c r="A655" i="20"/>
  <c r="H655" i="20"/>
  <c r="G655" i="20"/>
  <c r="A645" i="20"/>
  <c r="G645" i="20"/>
  <c r="H645" i="20"/>
  <c r="G616" i="20"/>
  <c r="H616" i="20"/>
  <c r="A616" i="20"/>
  <c r="G640" i="20"/>
  <c r="H640" i="20"/>
  <c r="A640" i="20"/>
  <c r="H627" i="20"/>
  <c r="A627" i="20"/>
  <c r="G627" i="20"/>
  <c r="A625" i="20"/>
  <c r="G625" i="20"/>
  <c r="H625" i="20"/>
  <c r="G639" i="20"/>
  <c r="H639" i="20"/>
  <c r="A639" i="20"/>
  <c r="H624" i="20"/>
  <c r="A624" i="20"/>
  <c r="G624" i="20"/>
  <c r="A635" i="20"/>
  <c r="G635" i="20"/>
  <c r="H635" i="20"/>
  <c r="G642" i="20"/>
  <c r="A642" i="20"/>
  <c r="H642" i="20"/>
  <c r="A648" i="20"/>
  <c r="G648" i="20"/>
  <c r="H648" i="20"/>
  <c r="H654" i="20"/>
  <c r="A654" i="20"/>
  <c r="G654" i="20"/>
  <c r="G638" i="20"/>
  <c r="H638" i="20"/>
  <c r="A638" i="20"/>
  <c r="A644" i="20"/>
  <c r="G644" i="20"/>
  <c r="H644" i="20"/>
  <c r="G621" i="20"/>
  <c r="A621" i="20"/>
  <c r="H621" i="20"/>
  <c r="G651" i="20"/>
  <c r="H651" i="20"/>
  <c r="A651" i="20"/>
  <c r="G634" i="20"/>
  <c r="A634" i="20"/>
  <c r="H634" i="20"/>
  <c r="H646" i="20"/>
  <c r="A646" i="20"/>
  <c r="G646" i="20"/>
  <c r="A637" i="20"/>
  <c r="G637" i="20"/>
  <c r="H637" i="20"/>
  <c r="G641" i="20"/>
  <c r="A641" i="20"/>
  <c r="H641" i="20"/>
  <c r="G629" i="20"/>
  <c r="H629" i="20"/>
  <c r="A629" i="20"/>
  <c r="H622" i="20"/>
  <c r="A622" i="20"/>
  <c r="G622" i="20"/>
  <c r="A643" i="20"/>
  <c r="G643" i="20"/>
  <c r="H643" i="20"/>
  <c r="G620" i="20"/>
  <c r="H620" i="20"/>
  <c r="A620" i="20"/>
  <c r="G656" i="20"/>
  <c r="A656" i="20"/>
  <c r="H656" i="20"/>
  <c r="G650" i="20"/>
  <c r="H650" i="20"/>
  <c r="A650" i="20"/>
  <c r="A647" i="20"/>
  <c r="H647" i="20"/>
  <c r="G647" i="20"/>
  <c r="G633" i="20"/>
  <c r="A633" i="20"/>
  <c r="H633" i="20"/>
  <c r="A632" i="20"/>
  <c r="G632" i="20"/>
  <c r="H632" i="20"/>
  <c r="G630" i="20"/>
  <c r="A630" i="20"/>
  <c r="H630" i="20"/>
  <c r="H628" i="20"/>
  <c r="A628" i="20"/>
  <c r="G628" i="20"/>
  <c r="A626" i="20"/>
  <c r="G626" i="20"/>
  <c r="H626" i="20"/>
  <c r="G623" i="20"/>
  <c r="A623" i="20"/>
  <c r="H623" i="20"/>
  <c r="J877" i="15" a="1"/>
  <c r="J877" i="15" s="1"/>
  <c r="J863" i="15" a="1"/>
  <c r="J863" i="15" s="1"/>
  <c r="J110" i="15" a="1"/>
  <c r="J110" i="15" s="1"/>
  <c r="J696" i="15" a="1"/>
  <c r="J696" i="15" s="1"/>
  <c r="J157" i="15" a="1"/>
  <c r="J157" i="15" s="1"/>
  <c r="J764" i="15" a="1"/>
  <c r="J764" i="15" s="1"/>
  <c r="J801" i="15" a="1"/>
  <c r="J801" i="15" s="1"/>
  <c r="J8" i="15" a="1"/>
  <c r="J8" i="15" s="1"/>
  <c r="J792" i="15" a="1"/>
  <c r="J792" i="15" s="1"/>
  <c r="J178" i="15" a="1"/>
  <c r="J178" i="15" s="1"/>
  <c r="J158" i="15" a="1"/>
  <c r="J158" i="15" s="1"/>
  <c r="J862" i="15" a="1"/>
  <c r="J862" i="15" s="1"/>
  <c r="J676" i="15" a="1"/>
  <c r="J676" i="15" s="1"/>
  <c r="J738" i="15" a="1"/>
  <c r="J738" i="15" s="1"/>
  <c r="J661" i="15" a="1"/>
  <c r="J661" i="15" s="1"/>
  <c r="J745" i="15" a="1"/>
  <c r="J745" i="15" s="1"/>
  <c r="J36" i="15" a="1"/>
  <c r="J36" i="15" s="1"/>
  <c r="J102" i="15" a="1"/>
  <c r="J102" i="15" s="1"/>
  <c r="J139" i="15" a="1"/>
  <c r="J139" i="15" s="1"/>
  <c r="J739" i="15" a="1"/>
  <c r="J739" i="15" s="1"/>
  <c r="J777" i="15" a="1"/>
  <c r="J777" i="15" s="1"/>
  <c r="J742" i="15" a="1"/>
  <c r="J742" i="15" s="1"/>
  <c r="J820" i="15" a="1"/>
  <c r="J820" i="15" s="1"/>
  <c r="J646" i="15" a="1"/>
  <c r="J646" i="15" s="1"/>
  <c r="J838" i="15" a="1"/>
  <c r="J838" i="15" s="1"/>
  <c r="J731" i="15" a="1"/>
  <c r="J731" i="15" s="1"/>
  <c r="J795" i="15" a="1"/>
  <c r="J795" i="15" s="1"/>
  <c r="J55" i="15" a="1"/>
  <c r="J55" i="15" s="1"/>
  <c r="J133" i="15" a="1"/>
  <c r="J133" i="15" s="1"/>
  <c r="J638" i="15" a="1"/>
  <c r="J638" i="15" s="1"/>
  <c r="J17" i="15" a="1"/>
  <c r="J17" i="15" s="1"/>
  <c r="J700" i="15" a="1"/>
  <c r="J700" i="15" s="1"/>
  <c r="J791" i="15" a="1"/>
  <c r="J791" i="15" s="1"/>
  <c r="J716" i="15" a="1"/>
  <c r="J716" i="15" s="1"/>
  <c r="J713" i="15" a="1"/>
  <c r="J713" i="15" s="1"/>
  <c r="J729" i="15" a="1"/>
  <c r="J729" i="15" s="1"/>
  <c r="J11" i="15" a="1"/>
  <c r="J11" i="15" s="1"/>
  <c r="J778" i="15" a="1"/>
  <c r="J778" i="15" s="1"/>
  <c r="J77" i="15" a="1"/>
  <c r="J77" i="15" s="1"/>
  <c r="J653" i="15" a="1"/>
  <c r="J653" i="15" s="1"/>
  <c r="J175" i="15" a="1"/>
  <c r="J175" i="15" s="1"/>
  <c r="J649" i="15" a="1"/>
  <c r="J649" i="15" s="1"/>
  <c r="J705" i="15" a="1"/>
  <c r="J705" i="15" s="1"/>
  <c r="J891" i="15" a="1"/>
  <c r="J891" i="15" s="1"/>
  <c r="J659" i="15" a="1"/>
  <c r="J659" i="15" s="1"/>
  <c r="J809" i="15" a="1"/>
  <c r="J809" i="15" s="1"/>
  <c r="J7" i="15" a="1"/>
  <c r="J7" i="15" s="1"/>
  <c r="J829" i="15" a="1"/>
  <c r="J829" i="15" s="1"/>
  <c r="J648" i="15" a="1"/>
  <c r="J648" i="15" s="1"/>
  <c r="J725" i="15" a="1"/>
  <c r="J725" i="15" s="1"/>
  <c r="J768" i="15" a="1"/>
  <c r="J768" i="15" s="1"/>
  <c r="J804" i="15" a="1"/>
  <c r="J804" i="15" s="1"/>
  <c r="J888" i="15" a="1"/>
  <c r="J888" i="15" s="1"/>
  <c r="J730" i="15" a="1"/>
  <c r="J730" i="15" s="1"/>
  <c r="J170" i="15" a="1"/>
  <c r="J170" i="15" s="1"/>
  <c r="J48" i="15" a="1"/>
  <c r="J48" i="15" s="1"/>
  <c r="J803" i="15" a="1"/>
  <c r="J803" i="15" s="1"/>
  <c r="J830" i="15" a="1"/>
  <c r="J830" i="15" s="1"/>
  <c r="J718" i="15" a="1"/>
  <c r="J718" i="15" s="1"/>
  <c r="J773" i="15" a="1"/>
  <c r="J773" i="15" s="1"/>
  <c r="J41" i="15" a="1"/>
  <c r="J41" i="15" s="1"/>
  <c r="J806" i="15" a="1"/>
  <c r="J806" i="15" s="1"/>
  <c r="J38" i="15" a="1"/>
  <c r="J38" i="15" s="1"/>
  <c r="J42" i="15" a="1"/>
  <c r="J42" i="15" s="1"/>
  <c r="J709" i="15" a="1"/>
  <c r="J709" i="15" s="1"/>
  <c r="J674" i="15" a="1"/>
  <c r="J674" i="15" s="1"/>
  <c r="J808" i="15" a="1"/>
  <c r="J808" i="15" s="1"/>
  <c r="J164" i="15" a="1"/>
  <c r="J164" i="15" s="1"/>
  <c r="J886" i="15" a="1"/>
  <c r="J886" i="15" s="1"/>
  <c r="J151" i="15" a="1"/>
  <c r="J151" i="15" s="1"/>
  <c r="J13" i="15" a="1"/>
  <c r="J13" i="15" s="1"/>
  <c r="J786" i="15" a="1"/>
  <c r="J786" i="15" s="1"/>
  <c r="J16" i="15" a="1"/>
  <c r="J16" i="15" s="1"/>
  <c r="J720" i="15" a="1"/>
  <c r="J720" i="15" s="1"/>
  <c r="J28" i="15" a="1"/>
  <c r="J28" i="15" s="1"/>
  <c r="J651" i="15" a="1"/>
  <c r="J651" i="15" s="1"/>
  <c r="J153" i="15" a="1"/>
  <c r="J153" i="15" s="1"/>
  <c r="J724" i="15" a="1"/>
  <c r="J724" i="15" s="1"/>
  <c r="J767" i="15" a="1"/>
  <c r="J767" i="15" s="1"/>
  <c r="J722" i="15" a="1"/>
  <c r="J722" i="15" s="1"/>
  <c r="J107" i="15" a="1"/>
  <c r="J107" i="15" s="1"/>
  <c r="J687" i="15" a="1"/>
  <c r="J687" i="15" s="1"/>
  <c r="J114" i="15" a="1"/>
  <c r="J114" i="15" s="1"/>
  <c r="J839" i="15" a="1"/>
  <c r="J839" i="15" s="1"/>
  <c r="J758" i="15" a="1"/>
  <c r="J758" i="15" s="1"/>
  <c r="J141" i="15" a="1"/>
  <c r="J141" i="15" s="1"/>
  <c r="J159" i="15" a="1"/>
  <c r="J159" i="15" s="1"/>
  <c r="J753" i="15" a="1"/>
  <c r="J753" i="15" s="1"/>
  <c r="J770" i="15" a="1"/>
  <c r="J770" i="15" s="1"/>
  <c r="J822" i="15" a="1"/>
  <c r="J822" i="15" s="1"/>
  <c r="J811" i="15" a="1"/>
  <c r="J811" i="15" s="1"/>
  <c r="J723" i="15" a="1"/>
  <c r="J723" i="15" s="1"/>
  <c r="J856" i="15" a="1"/>
  <c r="J856" i="15" s="1"/>
  <c r="J749" i="15" a="1"/>
  <c r="J749" i="15" s="1"/>
  <c r="J15" i="15" a="1"/>
  <c r="J15" i="15" s="1"/>
  <c r="J165" i="15" a="1"/>
  <c r="J165" i="15" s="1"/>
  <c r="J905" i="15" a="1"/>
  <c r="J905" i="15" s="1"/>
  <c r="J145" i="15" a="1"/>
  <c r="J145" i="15" s="1"/>
  <c r="J902" i="15" a="1"/>
  <c r="J902" i="15" s="1"/>
  <c r="J149" i="15" a="1"/>
  <c r="J149" i="15" s="1"/>
  <c r="J746" i="15" a="1"/>
  <c r="J746" i="15" s="1"/>
  <c r="J103" i="15" a="1"/>
  <c r="J103" i="15" s="1"/>
  <c r="J788" i="15" a="1"/>
  <c r="J788" i="15" s="1"/>
  <c r="J94" i="15" a="1"/>
  <c r="J94" i="15" s="1"/>
  <c r="J794" i="15" a="1"/>
  <c r="J794" i="15" s="1"/>
  <c r="J96" i="15" a="1"/>
  <c r="J96" i="15" s="1"/>
  <c r="J681" i="15" a="1"/>
  <c r="J681" i="15" s="1"/>
  <c r="J673" i="15" a="1"/>
  <c r="J673" i="15" s="1"/>
  <c r="J169" i="15" a="1"/>
  <c r="J169" i="15" s="1"/>
  <c r="J173" i="15" a="1"/>
  <c r="J173" i="15" s="1"/>
  <c r="J161" i="15" a="1"/>
  <c r="J161" i="15" s="1"/>
  <c r="J890" i="15" a="1"/>
  <c r="J890" i="15" s="1"/>
  <c r="J652" i="15" a="1"/>
  <c r="J652" i="15" s="1"/>
  <c r="J146" i="15" a="1"/>
  <c r="J146" i="15" s="1"/>
  <c r="J679" i="15" a="1"/>
  <c r="J679" i="15" s="1"/>
  <c r="J708" i="15" a="1"/>
  <c r="J708" i="15" s="1"/>
  <c r="J29" i="15" a="1"/>
  <c r="J29" i="15" s="1"/>
  <c r="J78" i="15" a="1"/>
  <c r="J78" i="15" s="1"/>
  <c r="J115" i="15" a="1"/>
  <c r="J115" i="15" s="1"/>
  <c r="J163" i="15" a="1"/>
  <c r="J163" i="15" s="1"/>
  <c r="J732" i="15" a="1"/>
  <c r="J732" i="15" s="1"/>
  <c r="J162" i="15" a="1"/>
  <c r="J162" i="15" s="1"/>
  <c r="J4" i="15" a="1"/>
  <c r="J4" i="15" s="1"/>
  <c r="J14" i="15" a="1"/>
  <c r="J14" i="15" s="1"/>
  <c r="J65" i="15" a="1"/>
  <c r="J65" i="15" s="1"/>
  <c r="J699" i="15" a="1"/>
  <c r="J699" i="15" s="1"/>
  <c r="J895" i="15" a="1"/>
  <c r="J895" i="15" s="1"/>
  <c r="J176" i="15" a="1"/>
  <c r="J176" i="15" s="1"/>
  <c r="J776" i="15" a="1"/>
  <c r="J776" i="15" s="1"/>
  <c r="J854" i="15" a="1"/>
  <c r="J854" i="15" s="1"/>
  <c r="J10" i="15" a="1"/>
  <c r="J10" i="15" s="1"/>
  <c r="J166" i="15" a="1"/>
  <c r="J166" i="15" s="1"/>
  <c r="J835" i="15" a="1"/>
  <c r="J835" i="15" s="1"/>
  <c r="J823" i="15" a="1"/>
  <c r="J823" i="15" s="1"/>
  <c r="J143" i="15" a="1"/>
  <c r="J143" i="15" s="1"/>
  <c r="J782" i="15" a="1"/>
  <c r="J782" i="15" s="1"/>
  <c r="J650" i="15" a="1"/>
  <c r="J650" i="15" s="1"/>
  <c r="J726" i="15" a="1"/>
  <c r="J726" i="15" s="1"/>
  <c r="J861" i="15" a="1"/>
  <c r="J861" i="15" s="1"/>
  <c r="J666" i="15" a="1"/>
  <c r="J666" i="15" s="1"/>
  <c r="J66" i="15" a="1"/>
  <c r="J66" i="15" s="1"/>
  <c r="J821" i="15" a="1"/>
  <c r="J821" i="15" s="1"/>
  <c r="J790" i="15" a="1"/>
  <c r="J790" i="15" s="1"/>
  <c r="J663" i="15" a="1"/>
  <c r="J663" i="15" s="1"/>
  <c r="J756" i="15" a="1"/>
  <c r="J756" i="15" s="1"/>
  <c r="J743" i="15" a="1"/>
  <c r="J743" i="15" s="1"/>
  <c r="J57" i="15" a="1"/>
  <c r="J57" i="15" s="1"/>
  <c r="J43" i="15" a="1"/>
  <c r="J43" i="15" s="1"/>
  <c r="J665" i="15" a="1"/>
  <c r="J665" i="15" s="1"/>
  <c r="J70" i="15" a="1"/>
  <c r="J70" i="15" s="1"/>
  <c r="J112" i="15" a="1"/>
  <c r="J112" i="15" s="1"/>
  <c r="J897" i="15" a="1"/>
  <c r="J897" i="15" s="1"/>
  <c r="J174" i="15" a="1"/>
  <c r="J174" i="15" s="1"/>
  <c r="J719" i="15" a="1"/>
  <c r="J719" i="15" s="1"/>
  <c r="J54" i="15" a="1"/>
  <c r="J54" i="15" s="1"/>
  <c r="J138" i="15" a="1"/>
  <c r="J138" i="15" s="1"/>
  <c r="J736" i="15" a="1"/>
  <c r="J736" i="15" s="1"/>
  <c r="J148" i="15" a="1"/>
  <c r="J148" i="15" s="1"/>
  <c r="J714" i="15" a="1"/>
  <c r="J714" i="15" s="1"/>
  <c r="J155" i="15" a="1"/>
  <c r="J155" i="15" s="1"/>
  <c r="J152" i="15" a="1"/>
  <c r="J152" i="15" s="1"/>
  <c r="J160" i="15" a="1"/>
  <c r="J160" i="15" s="1"/>
  <c r="J807" i="15" a="1"/>
  <c r="J807" i="15" s="1"/>
  <c r="J715" i="15" a="1"/>
  <c r="J715" i="15" s="1"/>
  <c r="J682" i="15" a="1"/>
  <c r="J682" i="15" s="1"/>
  <c r="J837" i="15" a="1"/>
  <c r="J837" i="15" s="1"/>
  <c r="J819" i="15" a="1"/>
  <c r="J819" i="15" s="1"/>
  <c r="J885" i="15" a="1"/>
  <c r="J885" i="15" s="1"/>
  <c r="J869" i="15" a="1"/>
  <c r="J869" i="15" s="1"/>
  <c r="J12" i="15" a="1"/>
  <c r="J12" i="15" s="1"/>
  <c r="J785" i="15" a="1"/>
  <c r="J785" i="15" s="1"/>
  <c r="J144" i="15" a="1"/>
  <c r="J144" i="15" s="1"/>
  <c r="J677" i="15" a="1"/>
  <c r="J677" i="15" s="1"/>
  <c r="J142" i="15" a="1"/>
  <c r="J142" i="15" s="1"/>
  <c r="J855" i="15" a="1"/>
  <c r="J855" i="15" s="1"/>
  <c r="J707" i="15" a="1"/>
  <c r="J707" i="15" s="1"/>
  <c r="J168" i="15" a="1"/>
  <c r="J168" i="15" s="1"/>
  <c r="J140" i="15" a="1"/>
  <c r="J140" i="15" s="1"/>
  <c r="J99" i="15" a="1"/>
  <c r="J99" i="15" s="1"/>
  <c r="J711" i="15" a="1"/>
  <c r="J711" i="15" s="1"/>
  <c r="J733" i="15" a="1"/>
  <c r="J733" i="15" s="1"/>
  <c r="J172" i="15" a="1"/>
  <c r="J172" i="15" s="1"/>
  <c r="J89" i="15" a="1"/>
  <c r="J89" i="15" s="1"/>
  <c r="J697" i="15" a="1"/>
  <c r="J697" i="15" s="1"/>
  <c r="J816" i="15" a="1"/>
  <c r="J816" i="15" s="1"/>
  <c r="J154" i="15" a="1"/>
  <c r="J154" i="15" s="1"/>
  <c r="J841" i="15" a="1"/>
  <c r="J841" i="15" s="1"/>
  <c r="J775" i="15" a="1"/>
  <c r="J775" i="15" s="1"/>
  <c r="J721" i="15" a="1"/>
  <c r="J721" i="15" s="1"/>
  <c r="J727" i="15" a="1"/>
  <c r="J727" i="15" s="1"/>
  <c r="J106" i="15" a="1"/>
  <c r="J106" i="15" s="1"/>
  <c r="J728" i="15" a="1"/>
  <c r="J728" i="15" s="1"/>
  <c r="J53" i="15" a="1"/>
  <c r="J53" i="15" s="1"/>
  <c r="J802" i="15" a="1"/>
  <c r="J802" i="15" s="1"/>
  <c r="G156" i="21"/>
  <c r="A156" i="21"/>
  <c r="H156" i="21"/>
  <c r="G165" i="21"/>
  <c r="H165" i="21"/>
  <c r="A165" i="21"/>
  <c r="A99" i="21"/>
  <c r="G99" i="21"/>
  <c r="H99" i="21"/>
  <c r="A195" i="21"/>
  <c r="G195" i="21"/>
  <c r="H195" i="21"/>
  <c r="G148" i="21"/>
  <c r="H148" i="21"/>
  <c r="A148" i="21"/>
  <c r="A110" i="21"/>
  <c r="G110" i="21"/>
  <c r="H110" i="21"/>
  <c r="H159" i="21"/>
  <c r="A159" i="21"/>
  <c r="G159" i="21"/>
  <c r="J880" i="15" a="1"/>
  <c r="J880" i="15" s="1"/>
  <c r="J873" i="15" a="1"/>
  <c r="J873" i="15" s="1"/>
  <c r="J766" i="15" a="1"/>
  <c r="J766" i="15" s="1"/>
  <c r="J702" i="15" a="1"/>
  <c r="J702" i="15" s="1"/>
  <c r="J58" i="15" a="1"/>
  <c r="J58" i="15" s="1"/>
  <c r="J6" i="15" a="1"/>
  <c r="J6" i="15" s="1"/>
  <c r="J840" i="15" a="1"/>
  <c r="J840" i="15" s="1"/>
  <c r="J135" i="15" a="1"/>
  <c r="J135" i="15" s="1"/>
  <c r="J772" i="15" a="1"/>
  <c r="J772" i="15" s="1"/>
  <c r="J812" i="15" a="1"/>
  <c r="J812" i="15" s="1"/>
  <c r="J167" i="15" a="1"/>
  <c r="J167" i="15" s="1"/>
  <c r="J712" i="15" a="1"/>
  <c r="J712" i="15" s="1"/>
  <c r="J116" i="15" a="1"/>
  <c r="J116" i="15" s="1"/>
  <c r="J740" i="15" a="1"/>
  <c r="J740" i="15" s="1"/>
  <c r="J710" i="15" a="1"/>
  <c r="J710" i="15" s="1"/>
  <c r="J875" i="15" a="1"/>
  <c r="J875" i="15" s="1"/>
  <c r="J864" i="15" a="1"/>
  <c r="J864" i="15" s="1"/>
  <c r="J879" i="15" a="1"/>
  <c r="J879" i="15" s="1"/>
  <c r="J893" i="15" a="1"/>
  <c r="J893" i="15" s="1"/>
  <c r="J903" i="15" a="1"/>
  <c r="J903" i="15" s="1"/>
  <c r="J881" i="15" a="1"/>
  <c r="J881" i="15" s="1"/>
  <c r="J900" i="15" a="1"/>
  <c r="J900" i="15" s="1"/>
  <c r="J872" i="15" a="1"/>
  <c r="J872" i="15" s="1"/>
  <c r="J874" i="15" a="1"/>
  <c r="J874" i="15" s="1"/>
  <c r="J894" i="15" a="1"/>
  <c r="J894" i="15" s="1"/>
  <c r="J836" i="15" a="1"/>
  <c r="J836" i="15" s="1"/>
  <c r="J44" i="15" a="1"/>
  <c r="J44" i="15" s="1"/>
  <c r="J780" i="15" a="1"/>
  <c r="J780" i="15" s="1"/>
  <c r="J108" i="15" a="1"/>
  <c r="J108" i="15" s="1"/>
  <c r="J853" i="15" a="1"/>
  <c r="J853" i="15" s="1"/>
  <c r="J150" i="15" a="1"/>
  <c r="J150" i="15" s="1"/>
  <c r="J9" i="15" a="1"/>
  <c r="J9" i="15" s="1"/>
  <c r="J789" i="15" a="1"/>
  <c r="J789" i="15" s="1"/>
  <c r="J805" i="15" a="1"/>
  <c r="J805" i="15" s="1"/>
  <c r="J703" i="15" a="1"/>
  <c r="J703" i="15" s="1"/>
  <c r="J59" i="15" a="1"/>
  <c r="J59" i="15" s="1"/>
  <c r="J857" i="15" a="1"/>
  <c r="J857" i="15" s="1"/>
  <c r="J787" i="15" a="1"/>
  <c r="J787" i="15" s="1"/>
  <c r="J761" i="15" a="1"/>
  <c r="J761" i="15" s="1"/>
  <c r="J884" i="15" a="1"/>
  <c r="J884" i="15" s="1"/>
  <c r="J871" i="15" a="1"/>
  <c r="J871" i="15" s="1"/>
  <c r="J904" i="15" a="1"/>
  <c r="J904" i="15" s="1"/>
  <c r="J899" i="15" a="1"/>
  <c r="J899" i="15" s="1"/>
  <c r="J878" i="15" a="1"/>
  <c r="J878" i="15" s="1"/>
  <c r="J901" i="15" a="1"/>
  <c r="J901" i="15" s="1"/>
  <c r="J56" i="15" a="1"/>
  <c r="J56" i="15" s="1"/>
  <c r="J46" i="15" a="1"/>
  <c r="J46" i="15" s="1"/>
  <c r="J47" i="15" a="1"/>
  <c r="J47" i="15" s="1"/>
  <c r="J3" i="15" a="1"/>
  <c r="J3" i="15" s="1"/>
  <c r="J2" i="15" a="1"/>
  <c r="J2" i="15" s="1"/>
  <c r="J883" i="15" a="1"/>
  <c r="J883" i="15" s="1"/>
  <c r="J882" i="15" a="1"/>
  <c r="J882" i="15" s="1"/>
  <c r="J876" i="15" a="1"/>
  <c r="J876" i="15" s="1"/>
  <c r="J892" i="15" a="1"/>
  <c r="J892" i="15" s="1"/>
  <c r="J896" i="15" a="1"/>
  <c r="J896" i="15" s="1"/>
  <c r="J889" i="15" a="1"/>
  <c r="J889" i="15" s="1"/>
  <c r="J907" i="15" a="1"/>
  <c r="J907" i="15" s="1"/>
  <c r="J906" i="15" a="1"/>
  <c r="J906" i="15" s="1"/>
  <c r="J887" i="15" a="1"/>
  <c r="J887" i="15" s="1"/>
  <c r="A116" i="21"/>
  <c r="G116" i="21"/>
  <c r="H116" i="21"/>
  <c r="G133" i="21"/>
  <c r="H133" i="21"/>
  <c r="A133" i="21"/>
  <c r="A31" i="21"/>
  <c r="G31" i="21"/>
  <c r="H31" i="21"/>
  <c r="A71" i="21"/>
  <c r="G71" i="21"/>
  <c r="H71" i="21"/>
  <c r="A63" i="21"/>
  <c r="G63" i="21"/>
  <c r="H63" i="21"/>
  <c r="A55" i="21"/>
  <c r="G55" i="21"/>
  <c r="H55" i="21"/>
  <c r="A101" i="21"/>
  <c r="G101" i="21"/>
  <c r="H101" i="2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tc={C8052228-EB61-8941-9DC6-DA6EF8483541}</author>
  </authors>
  <commentList>
    <comment ref="F16" authorId="0" shapeId="0" xr:uid="{C8052228-EB61-8941-9DC6-DA6EF8483541}">
      <text>
        <t>[Threaded comment]
Your version of Excel allows you to read this threaded comment; however, any edits to it will get removed if the file is opened in a newer version of Excel. Learn more: https://go.microsoft.com/fwlink/?linkid=870924
Comment:
    Needs checking and updating across workbook.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tc={3EC07406-1918-4A09-8085-AC86D0366EDC}</author>
    <author>tc={F6122D7C-3F28-4142-8A5D-28FC1B17BFDC}</author>
    <author>tc={6A0E9267-880F-4CBA-9C89-DB8904C13E71}</author>
  </authors>
  <commentList>
    <comment ref="O136" authorId="0" shapeId="0" xr:uid="{3EC07406-1918-4A09-8085-AC86D0366EDC}">
      <text>
        <t xml:space="preserve">[Threaded comment]
Your version of Excel allows you to read this threaded comment; however, any edits to it will get removed if the file is opened in a newer version of Excel. Learn more: https://go.microsoft.com/fwlink/?linkid=870924
Comment:
    I tried finding this on 28.10.24 but I had no luck. </t>
      </text>
    </comment>
    <comment ref="B168" authorId="1" shapeId="0" xr:uid="{F6122D7C-3F28-4142-8A5D-28FC1B17BFDC}">
      <text>
        <t>[Threaded comment]
Your version of Excel allows you to read this threaded comment; however, any edits to it will get removed if the file is opened in a newer version of Excel. Learn more: https://go.microsoft.com/fwlink/?linkid=870924
Comment:
    @Adrianne Doran @Shannon Corrigan There is only muscle for this sample and  less then 15mg of tissue available. Would you still like me to extract for PacBio or should it be draft genome only?
Reply:
    @Liam Anstiss draft only please :)</t>
      </text>
    </comment>
    <comment ref="B169" authorId="2" shapeId="0" xr:uid="{6A0E9267-880F-4CBA-9C89-DB8904C13E71}">
      <text>
        <t>[Threaded comment]
Your version of Excel allows you to read this threaded comment; however, any edits to it will get removed if the file is opened in a newer version of Excel. Learn more: https://go.microsoft.com/fwlink/?linkid=870924
[Tasks]
There is a task anchored to this comment that cannot be viewed in your client.
Comment:
    OG93 also only has muscle tissue, and less then 20mg. Would you still want it to be processed for Hifi only or draft genome ? @Shannon Corrigan @Adrianne Doran 
Reply:
    @Liam Anstiss draft only please :)</t>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<sst xmlns="http://schemas.openxmlformats.org/spreadsheetml/2006/main" count="59333" uniqueCount="7995">
  <si>
    <t>Worksheet</t>
  </si>
  <si>
    <t>Table</t>
  </si>
  <si>
    <t>Primary Key</t>
  </si>
  <si>
    <t>Description</t>
  </si>
  <si>
    <t>Instructions</t>
  </si>
  <si>
    <t>Notes</t>
  </si>
  <si>
    <t>Tables</t>
  </si>
  <si>
    <t>TABLES</t>
  </si>
  <si>
    <t>Descriptions of the different tables in the workbook</t>
  </si>
  <si>
    <t>Summary</t>
  </si>
  <si>
    <t>SUMMARY</t>
  </si>
  <si>
    <t>OGID</t>
  </si>
  <si>
    <t>Summary of status and key metadata</t>
  </si>
  <si>
    <t>1.MetaData</t>
  </si>
  <si>
    <t>METADATA</t>
  </si>
  <si>
    <t>Metadata for BioSample ($OGID) to be collected in field.</t>
  </si>
  <si>
    <t>Set the "OG" index for a new sample.</t>
  </si>
  <si>
    <t xml:space="preserve">Acts as a lookup table for other tables. </t>
  </si>
  <si>
    <t>2.Tissue</t>
  </si>
  <si>
    <t>TISSUE</t>
  </si>
  <si>
    <t>SAMPLEID</t>
  </si>
  <si>
    <t>Tissues for DNA Extraction</t>
  </si>
  <si>
    <t>Add the OG number and tissue type.</t>
  </si>
  <si>
    <t>Controlled tissue vocabulary</t>
  </si>
  <si>
    <t>3.DNAExtractions</t>
  </si>
  <si>
    <t>DNAEXT</t>
  </si>
  <si>
    <t>DNAID</t>
  </si>
  <si>
    <t>DNA Extractions</t>
  </si>
  <si>
    <t>3.RNAExtractions</t>
  </si>
  <si>
    <t>RNAEXT</t>
  </si>
  <si>
    <t>RNAID</t>
  </si>
  <si>
    <t>RNA Extractions</t>
  </si>
  <si>
    <t>4.Illumina</t>
  </si>
  <si>
    <t>ILLUMINA</t>
  </si>
  <si>
    <t>TUBEID</t>
  </si>
  <si>
    <t>Illumina libraries</t>
  </si>
  <si>
    <t>4.PacBio</t>
  </si>
  <si>
    <t>PACBIO</t>
  </si>
  <si>
    <t>PacBio libraries</t>
  </si>
  <si>
    <t>4.ONT</t>
  </si>
  <si>
    <t>ONT</t>
  </si>
  <si>
    <t>ONT libraries</t>
  </si>
  <si>
    <t>4.HiCLysate</t>
  </si>
  <si>
    <t>HICLYSATE</t>
  </si>
  <si>
    <t>HiC lysate</t>
  </si>
  <si>
    <t>4.HiCLibrary</t>
  </si>
  <si>
    <t>HICLIB</t>
  </si>
  <si>
    <t>HiC libraries</t>
  </si>
  <si>
    <t>4.RNAIllumina</t>
  </si>
  <si>
    <t>RNAIL</t>
  </si>
  <si>
    <t>RNA Illumina libraries</t>
  </si>
  <si>
    <t>5.Sequencing</t>
  </si>
  <si>
    <t>SEQU</t>
  </si>
  <si>
    <t>6.ToLID</t>
  </si>
  <si>
    <t>TOLID</t>
  </si>
  <si>
    <t>Confirmed species identification and ToLID</t>
  </si>
  <si>
    <t>Complete based on LCA table</t>
  </si>
  <si>
    <t>Initial data needs checking</t>
  </si>
  <si>
    <t>Validation</t>
  </si>
  <si>
    <t>NONE</t>
  </si>
  <si>
    <t>Controlled vocabularies</t>
  </si>
  <si>
    <t>Used for cell validation during input</t>
  </si>
  <si>
    <t>Schema</t>
  </si>
  <si>
    <t>SCHEMA</t>
  </si>
  <si>
    <t>Table,Field</t>
  </si>
  <si>
    <t>Sets the database field names for parsing and SQL import</t>
  </si>
  <si>
    <t>Designed for processing with Rmarkdown script (in progress).</t>
  </si>
  <si>
    <t>OG</t>
  </si>
  <si>
    <t>Priority</t>
  </si>
  <si>
    <t>Tissues</t>
  </si>
  <si>
    <t>Extracted</t>
  </si>
  <si>
    <t>DNA Extraction Status</t>
  </si>
  <si>
    <t>ilmn</t>
  </si>
  <si>
    <t>Illumina Status</t>
  </si>
  <si>
    <t>hifi</t>
  </si>
  <si>
    <t>PacBio Status</t>
  </si>
  <si>
    <t>hic</t>
  </si>
  <si>
    <t>HiC Status</t>
  </si>
  <si>
    <t>nano</t>
  </si>
  <si>
    <t>NanoPore Status</t>
  </si>
  <si>
    <t>rna</t>
  </si>
  <si>
    <t>RNA Extraction Status</t>
  </si>
  <si>
    <t>ilrna</t>
  </si>
  <si>
    <t>Illumina RNA Status</t>
  </si>
  <si>
    <t>Validated Species ID</t>
  </si>
  <si>
    <t>Field_Identifier</t>
  </si>
  <si>
    <t>Nominal Species ID</t>
  </si>
  <si>
    <t>Common name/s</t>
  </si>
  <si>
    <t>Collector</t>
  </si>
  <si>
    <t>Contact</t>
  </si>
  <si>
    <t>Comments</t>
  </si>
  <si>
    <t>Immediate</t>
  </si>
  <si>
    <t>Y</t>
  </si>
  <si>
    <t>Draft</t>
  </si>
  <si>
    <t>N</t>
  </si>
  <si>
    <t>2 x DNA extraction did not meet QC required for HIFI. Advised by SC that it's a common species, very close to Lutjanidas and a draft genome will suffice for now 08/09/2023 AD</t>
  </si>
  <si>
    <t>Completed</t>
  </si>
  <si>
    <t>Not 100% sure with ID (no decent refs for sharks). Confirmed by SC.</t>
  </si>
  <si>
    <t>Tag incorrect (labelled Lutjanus, should be Lethrinus</t>
  </si>
  <si>
    <t>see voucher tag</t>
  </si>
  <si>
    <t>Looks like chromosome fusion. Hi-C to confirm.</t>
  </si>
  <si>
    <t>Took a while to get to sample, should be OK. No volume remaining. Needs to be re-extracted if proceeding with HIFI or ONT 28/07/23 AD</t>
  </si>
  <si>
    <t>Jess Pearce</t>
  </si>
  <si>
    <t>Only 1 x PJ required for reference genome (preferably male). No need to re-sequnce OG27B on HIFI at this stage 14/07/2023 AD</t>
  </si>
  <si>
    <t>Used OG26H instead for RNA processing LA 5.3.24</t>
  </si>
  <si>
    <t>Preserved in RNALatar. OG34UD is a bettr Swordfish extract to proceed with 03/07/2023 AD</t>
  </si>
  <si>
    <t>High</t>
  </si>
  <si>
    <t>NA</t>
  </si>
  <si>
    <t>Sample missing when samples were brought back from SW 31/08/2023 AD</t>
  </si>
  <si>
    <t>Medium</t>
  </si>
  <si>
    <t>Priority status changed from "High to "Draft" because extraction failed twice 30/10/2024 AD</t>
  </si>
  <si>
    <t>HOLD</t>
  </si>
  <si>
    <t>Proceeding with draft only - failed multiple nanobind extractions</t>
  </si>
  <si>
    <t>Changed the priority status from "Immediate" to "Draft" becuase there is not enough tissue available. Approved by SC 29/10/2024 AD</t>
  </si>
  <si>
    <t>Priority status changed from "Immediate" to "Draft" because there is not enough tissue remaining for ref genome (~20mg total) 30/10/2024 AD</t>
  </si>
  <si>
    <t>Changed status from "Immediate" to "Draft" as there is only ~15mg of muscle for this tissue. Advised by SC. 14/10/2024 AD</t>
  </si>
  <si>
    <t>Sample changed from 'Immediate' to 'Draft' priority because sample failed extraction 3X. Approved by SC. 15/05/2024 AD</t>
  </si>
  <si>
    <t>Pending</t>
  </si>
  <si>
    <t>Never provided with samples</t>
  </si>
  <si>
    <t>HIFI if yield is available</t>
  </si>
  <si>
    <t>Priority status changed from "Immediate" to "Draft" because extraction failed twice 30/10/2024 AD</t>
  </si>
  <si>
    <t>Changed the status from "Immediate" to draft, as we have received a higher quality sample from this species. 23/10/2024 AD</t>
  </si>
  <si>
    <t>Originally queued as Immediate priority for reference genome, but DNA quality and fragment size (~2kb) failed on two extractions. Advised Todd Bond and SC. Will proceed with draft genome, changed the Priority status to 'Draft'. 17/10/2024 AD</t>
  </si>
  <si>
    <t>Specimen ID</t>
  </si>
  <si>
    <t>Field Identifier</t>
  </si>
  <si>
    <t>Date_Collected</t>
  </si>
  <si>
    <t>Sex</t>
  </si>
  <si>
    <t>Weight (g)</t>
  </si>
  <si>
    <t>Length (TL or FL mm)</t>
  </si>
  <si>
    <t>Country</t>
  </si>
  <si>
    <t>State</t>
  </si>
  <si>
    <t>Location</t>
  </si>
  <si>
    <t>Latitude_Collection</t>
  </si>
  <si>
    <t>Longitude_Collection</t>
  </si>
  <si>
    <t>Depth_Collection (m)</t>
  </si>
  <si>
    <t>Collection_Method</t>
  </si>
  <si>
    <t>Preservation_Method</t>
  </si>
  <si>
    <t>Sample_Condition</t>
  </si>
  <si>
    <t>Photo_Voucher</t>
  </si>
  <si>
    <t>Photo_Voucher_Accession_Details</t>
  </si>
  <si>
    <t>Specimen_Voucher</t>
  </si>
  <si>
    <t>Specimen_Voucher_Accession_details</t>
  </si>
  <si>
    <t>Ethics_Permit</t>
  </si>
  <si>
    <t>Collection_Permit</t>
  </si>
  <si>
    <t>Import_Permit</t>
  </si>
  <si>
    <t>Cultural_Significance</t>
  </si>
  <si>
    <t>CITES</t>
  </si>
  <si>
    <t>CMS</t>
  </si>
  <si>
    <t>IUCN</t>
  </si>
  <si>
    <t>EPBC</t>
  </si>
  <si>
    <t>Sample Receipt Date</t>
  </si>
  <si>
    <t>MNDLF1</t>
  </si>
  <si>
    <t>Lutjanus fulviflamma</t>
  </si>
  <si>
    <t>Blackspot snapper</t>
  </si>
  <si>
    <t xml:space="preserve">DPIRD WA Fisheries RV Naturaliste Craig Skepper </t>
  </si>
  <si>
    <t>Dan Gaughan</t>
  </si>
  <si>
    <t>244 FL</t>
  </si>
  <si>
    <t>Australia</t>
  </si>
  <si>
    <t>WA</t>
  </si>
  <si>
    <t>Muirion Islands</t>
  </si>
  <si>
    <t>21o 42.791</t>
  </si>
  <si>
    <t>114o 15.765</t>
  </si>
  <si>
    <t>Trap OpNum- 220726-20</t>
  </si>
  <si>
    <t>Flash Frozen (LN2)</t>
  </si>
  <si>
    <t>Fresh</t>
  </si>
  <si>
    <t>Yes</t>
  </si>
  <si>
    <t>Department of Primary Industries and Regional Development exemption No. 251003922</t>
  </si>
  <si>
    <t>MNDLC1</t>
  </si>
  <si>
    <t>Lutjanus carponotatus</t>
  </si>
  <si>
    <t>Stripey snapper</t>
  </si>
  <si>
    <t>Department of Primary Industries and Regional Development exemption No. 251003923</t>
  </si>
  <si>
    <t>MNDLV1</t>
  </si>
  <si>
    <t>Lutjanus vitta</t>
  </si>
  <si>
    <t>Brownstripe snapper</t>
  </si>
  <si>
    <t>235 FL</t>
  </si>
  <si>
    <t>21o 42.164</t>
  </si>
  <si>
    <t>114o 16.807</t>
  </si>
  <si>
    <t>Trap OpNum- 220726-11</t>
  </si>
  <si>
    <t>Department of Primary Industries and Regional Development exemption No. 251003924</t>
  </si>
  <si>
    <t>MNDCC1</t>
  </si>
  <si>
    <t>Caesio cuning</t>
  </si>
  <si>
    <t>Red bellied fusilier</t>
  </si>
  <si>
    <t>Department of Primary Industries and Regional Development exemption No. 251003925</t>
  </si>
  <si>
    <t>MNDOW1</t>
  </si>
  <si>
    <t>Orectolobus wardi</t>
  </si>
  <si>
    <t>Northern wobbegong</t>
  </si>
  <si>
    <t>M</t>
  </si>
  <si>
    <t>705 FL</t>
  </si>
  <si>
    <t>21o 42.574</t>
  </si>
  <si>
    <t>114o 15.776</t>
  </si>
  <si>
    <t>Trap OpNum- 220726-18</t>
  </si>
  <si>
    <t>Department of Primary Industries and Regional Development exemption No. 251003926</t>
  </si>
  <si>
    <t>MNDLR1</t>
  </si>
  <si>
    <t>Lutjanus russellii</t>
  </si>
  <si>
    <t>Moses snapper</t>
  </si>
  <si>
    <t>294 FL</t>
  </si>
  <si>
    <t>21o 41.919</t>
  </si>
  <si>
    <t>114o 15.774</t>
  </si>
  <si>
    <t>Trap OpNum- 220727-09</t>
  </si>
  <si>
    <t>Department of Primary Industries and Regional Development exemption No. 251003927</t>
  </si>
  <si>
    <t>MNDLP1</t>
  </si>
  <si>
    <t>Lethrinus punctulatus</t>
  </si>
  <si>
    <t>Bluespot emperor</t>
  </si>
  <si>
    <t>263 FL</t>
  </si>
  <si>
    <t>21o 42.264</t>
  </si>
  <si>
    <t>114o 15.806</t>
  </si>
  <si>
    <t>Trap OpNum- 220727-10</t>
  </si>
  <si>
    <t>Department of Primary Industries and Regional Development exemption No. 251003928</t>
  </si>
  <si>
    <t>MNDLL1</t>
  </si>
  <si>
    <t>Lethrinus laticaudis</t>
  </si>
  <si>
    <t>Grass emperor</t>
  </si>
  <si>
    <t>362 FL</t>
  </si>
  <si>
    <t>Department of Primary Industries and Regional Development exemption No. 251003929</t>
  </si>
  <si>
    <t>MNDEM1</t>
  </si>
  <si>
    <t>Epinephelus multinotatus</t>
  </si>
  <si>
    <t>Rankin cod</t>
  </si>
  <si>
    <t>453 FL</t>
  </si>
  <si>
    <t>21o 41.229</t>
  </si>
  <si>
    <t>114o 16.811</t>
  </si>
  <si>
    <t>Line- line caught</t>
  </si>
  <si>
    <t>Department of Primary Industries and Regional Development exemption No. 251003930</t>
  </si>
  <si>
    <t>see voucher tag. Possibly E. rankini</t>
  </si>
  <si>
    <t>MNDLQ1</t>
  </si>
  <si>
    <t>Lutjanus quinquelineatus</t>
  </si>
  <si>
    <t>Fivelined snapper</t>
  </si>
  <si>
    <t>221 FL</t>
  </si>
  <si>
    <t>21o 41.054</t>
  </si>
  <si>
    <t>114o 17.493</t>
  </si>
  <si>
    <t>Trap OpNum- 220728-16</t>
  </si>
  <si>
    <t>Department of Primary Industries and Regional Development exemption No. 251003931</t>
  </si>
  <si>
    <t>MNDSN1</t>
  </si>
  <si>
    <t>Symphorus nematophorus</t>
  </si>
  <si>
    <t>Chinamanfish</t>
  </si>
  <si>
    <t>SW of Barrow Is</t>
  </si>
  <si>
    <t>20o 59.074</t>
  </si>
  <si>
    <t>114o 56.737</t>
  </si>
  <si>
    <t>Department of Primary Industries and Regional Development exemption No. 251003932</t>
  </si>
  <si>
    <t>MNDLS1</t>
  </si>
  <si>
    <t>Lutjanus sebae</t>
  </si>
  <si>
    <t>Red emperor</t>
  </si>
  <si>
    <t>494 FL</t>
  </si>
  <si>
    <t>20o 59.062</t>
  </si>
  <si>
    <t>114o 57.035</t>
  </si>
  <si>
    <t>Trap OpNum- 220731-10</t>
  </si>
  <si>
    <t>No</t>
  </si>
  <si>
    <t>Department of Primary Industries and Regional Development exemption No. 251003933</t>
  </si>
  <si>
    <t>MNDLM1</t>
  </si>
  <si>
    <t>Lutjanus lemniscatus</t>
  </si>
  <si>
    <t>Darktail snapper</t>
  </si>
  <si>
    <t>460 FL</t>
  </si>
  <si>
    <t>Department of Primary Industries and Regional Development exemption No. 251003934</t>
  </si>
  <si>
    <t>MNDLN1</t>
  </si>
  <si>
    <t>Lethrinus nebulosus</t>
  </si>
  <si>
    <t>Spangled emperor</t>
  </si>
  <si>
    <t>356 FL</t>
  </si>
  <si>
    <t>Department of Primary Industries and Regional Development exemption No. 251003935</t>
  </si>
  <si>
    <t>MNDPT1</t>
  </si>
  <si>
    <t>Pristipomoides typus</t>
  </si>
  <si>
    <t>Sharptooth snapper</t>
  </si>
  <si>
    <t>20o 59.261</t>
  </si>
  <si>
    <t>114o 56.930</t>
  </si>
  <si>
    <t>Trap OpNum- 220731-20</t>
  </si>
  <si>
    <t>Department of Primary Industries and Regional Development exemption No. 251003936</t>
  </si>
  <si>
    <t>MNDLE1</t>
  </si>
  <si>
    <t>Lutjanus erythropterus</t>
  </si>
  <si>
    <t>Crimson snapper</t>
  </si>
  <si>
    <t>Nth of Monte Bello Is</t>
  </si>
  <si>
    <t>20o 12.820</t>
  </si>
  <si>
    <t>115o 30.581</t>
  </si>
  <si>
    <t>Trap OpNum- 220805-06</t>
  </si>
  <si>
    <t>Department of Primary Industries and Regional Development exemption No. 251003937</t>
  </si>
  <si>
    <t>L22_01</t>
  </si>
  <si>
    <t>Caretta caretta</t>
  </si>
  <si>
    <t>Loggerhead turtle</t>
  </si>
  <si>
    <t>907 CCL</t>
  </si>
  <si>
    <t>Denham Flats</t>
  </si>
  <si>
    <t>UWA AEC: 2020_ET000026</t>
  </si>
  <si>
    <t xml:space="preserve">DBCA licence: TFA 2021-0042-2, </t>
  </si>
  <si>
    <t>L22_02</t>
  </si>
  <si>
    <t>761.5 CCL</t>
  </si>
  <si>
    <t>Fowlers Camp</t>
  </si>
  <si>
    <t>SandB1</t>
  </si>
  <si>
    <t>Carcharhinus plumbeus</t>
  </si>
  <si>
    <t>Sandbar Shark</t>
  </si>
  <si>
    <t>F</t>
  </si>
  <si>
    <t>1890 TL</t>
  </si>
  <si>
    <t>Guichenault</t>
  </si>
  <si>
    <t>DBCA licence: FO25000390, Fisheries Permit: a1803802 &amp; U1/2022-2024</t>
  </si>
  <si>
    <t>Unknown_1</t>
  </si>
  <si>
    <t>Galeocerdo cuvier</t>
  </si>
  <si>
    <t>Tiger Shark</t>
  </si>
  <si>
    <t>DBCA licence: FO25000390, Fisheries Permit: a1803802 &amp; U1/2022-2025</t>
  </si>
  <si>
    <t>Unknown_2</t>
  </si>
  <si>
    <t>Negaprion acutidens</t>
  </si>
  <si>
    <t>Lemon Shark</t>
  </si>
  <si>
    <t>DBCA licence: FO25000390, Fisheries Permit: a1803802 &amp; U1/2022-2026</t>
  </si>
  <si>
    <t>Unknown_3</t>
  </si>
  <si>
    <t xml:space="preserve">Mugil cephalus </t>
  </si>
  <si>
    <t>Sea Mullet</t>
  </si>
  <si>
    <t>Markets</t>
  </si>
  <si>
    <t>Shannon Corrigan</t>
  </si>
  <si>
    <t>Out of Mandurah WA - purchased Sea Fresh Myaree</t>
  </si>
  <si>
    <t>Frozen (-20C)</t>
  </si>
  <si>
    <t>Unknown_4</t>
  </si>
  <si>
    <t>Plectropomus leopardus</t>
  </si>
  <si>
    <t>Coral Trout</t>
  </si>
  <si>
    <t>Minderoo</t>
  </si>
  <si>
    <t>Indian Ocean Territories</t>
  </si>
  <si>
    <t>Cocos Keeling Islands</t>
  </si>
  <si>
    <t>Permit 8A.06: AU-COM2020-486. Access to Biological Resources in a Commonwealth Area for Non-Commercial Purposes. This permit has been amended to include the collection and testing of gill tissues, muscle biopsies, and internal organs that have been discarded by recreational fishers. Expiry: 31 August 2025</t>
  </si>
  <si>
    <t>BICON permit: 0006804960; Release from Biosecurity Control Reference Number WA22023447</t>
  </si>
  <si>
    <t>Unknown_5</t>
  </si>
  <si>
    <t>Albula vulpes</t>
  </si>
  <si>
    <t>Bone Fish</t>
  </si>
  <si>
    <t>Permit 8A.06: AU-COM2020-486. Access to Biological Resources in a Commonwealth Area for Non-Commercial Purposes. This permit has been amended to include the collection and testing of gill tissues, muscle biopsies, and internal organs that have been discarded by recreational fishers. Expiry: 31 August 2026</t>
  </si>
  <si>
    <t>BICON permit: 0006804960; Release from Biosecurity Control Reference Number WA22023448</t>
  </si>
  <si>
    <t>Unknown_6</t>
  </si>
  <si>
    <t>Gerres sp.</t>
  </si>
  <si>
    <t>Silverbiddy</t>
  </si>
  <si>
    <t>Permit 8A.06: AU-COM2020-486. Access to Biological Resources in a Commonwealth Area for Non-Commercial Purposes. This permit has been amended to include the collection and testing of gill tissues, muscle biopsies, and internal organs that have been discarded by recreational fishers. Expiry: 31 August 2027</t>
  </si>
  <si>
    <t>BICON permit: 0006804960; Release from Biosecurity Control Reference Number WA22023449</t>
  </si>
  <si>
    <t>PJ1</t>
  </si>
  <si>
    <t>Heterodontus portusjacksoni</t>
  </si>
  <si>
    <t>Port Jackson</t>
  </si>
  <si>
    <t>Macquarie University</t>
  </si>
  <si>
    <t>Cullum Brown and Laura Ryan</t>
  </si>
  <si>
    <t>1000 (TL)</t>
  </si>
  <si>
    <t>NSW</t>
  </si>
  <si>
    <t>Cannae Point, near Quarantine Beach North Harbour Sydney</t>
  </si>
  <si>
    <t>Macquarie University AEC: 2017/039-29</t>
  </si>
  <si>
    <t>NSW DPI Permit: FP22/34</t>
  </si>
  <si>
    <t>PJ3</t>
  </si>
  <si>
    <t>1800 (TL)</t>
  </si>
  <si>
    <t>PJ5</t>
  </si>
  <si>
    <t>920 (TL)</t>
  </si>
  <si>
    <t>Bull Shark 1 (died 18/2/2023)</t>
  </si>
  <si>
    <t>Carcharhinus leucas</t>
  </si>
  <si>
    <t>Bull Shark</t>
  </si>
  <si>
    <t>837 (TL)</t>
  </si>
  <si>
    <t>QLD</t>
  </si>
  <si>
    <t>Nerang, nerang river</t>
  </si>
  <si>
    <t>RNAlater</t>
  </si>
  <si>
    <t>Macquarie Uni AEC: 2021/004</t>
  </si>
  <si>
    <t>QLD Department of Agriculture &amp; Fisheries permit: 252944</t>
  </si>
  <si>
    <t>Bull Shark 2 (died 19/2/23)</t>
  </si>
  <si>
    <t>800 (TL)</t>
  </si>
  <si>
    <t>Nugget</t>
  </si>
  <si>
    <t>965 (TL)</t>
  </si>
  <si>
    <t>Unknown_7</t>
  </si>
  <si>
    <t>Swordfish_1</t>
  </si>
  <si>
    <t>Xiphias gladius</t>
  </si>
  <si>
    <t>Swordfish</t>
  </si>
  <si>
    <t>CSIRO</t>
  </si>
  <si>
    <t>Ben Mayne</t>
  </si>
  <si>
    <t>Indian_Ocean</t>
  </si>
  <si>
    <t>SF 145</t>
  </si>
  <si>
    <t xml:space="preserve">Swordfish </t>
  </si>
  <si>
    <t>OG35</t>
  </si>
  <si>
    <t>Trachinops noarlungae</t>
  </si>
  <si>
    <t>yellowhead Hulafish</t>
  </si>
  <si>
    <t>SW Voyage 2023</t>
  </si>
  <si>
    <t>New Year Island</t>
  </si>
  <si>
    <t>SCUBA - Spear</t>
  </si>
  <si>
    <t>WAM P35483.004</t>
  </si>
  <si>
    <t>OG36</t>
  </si>
  <si>
    <t>Pempheris klunzingeri</t>
  </si>
  <si>
    <t>Rough bullseye</t>
  </si>
  <si>
    <t>WAM P35483.003</t>
  </si>
  <si>
    <t>OG37</t>
  </si>
  <si>
    <t>Pseudogoniistius nigripes</t>
  </si>
  <si>
    <t>Magpie Perch</t>
  </si>
  <si>
    <t>WAM P35483.002</t>
  </si>
  <si>
    <t>OG38</t>
  </si>
  <si>
    <t>Ophthalmolepis lineolata</t>
  </si>
  <si>
    <t>Maori Wrasse</t>
  </si>
  <si>
    <t>WAM P35483.001</t>
  </si>
  <si>
    <t>OG39</t>
  </si>
  <si>
    <t>Meuschenia galii</t>
  </si>
  <si>
    <t>Bluelined Leatherjacket</t>
  </si>
  <si>
    <t>WAM P35484.001</t>
  </si>
  <si>
    <t>OG40</t>
  </si>
  <si>
    <t>Chelmonops curiosus</t>
  </si>
  <si>
    <t>Western Talma</t>
  </si>
  <si>
    <t>WAM P35484.002</t>
  </si>
  <si>
    <t>OG41</t>
  </si>
  <si>
    <t>Tilodon sexfasciatus</t>
  </si>
  <si>
    <t>Moonlighter</t>
  </si>
  <si>
    <t>WAM P35484.003</t>
  </si>
  <si>
    <t>OG42</t>
  </si>
  <si>
    <t>Notolabrus parilus</t>
  </si>
  <si>
    <t>Brown spotted wrasse</t>
  </si>
  <si>
    <t>WAM P35484.004</t>
  </si>
  <si>
    <t>OG43</t>
  </si>
  <si>
    <t>Pictilabrus laticlavius (Senator)</t>
  </si>
  <si>
    <t>Senator / False wrasse</t>
  </si>
  <si>
    <t>WAM P35484.005</t>
  </si>
  <si>
    <t>OG44</t>
  </si>
  <si>
    <t>Parma victoriae</t>
  </si>
  <si>
    <t>Victoria scalyfin</t>
  </si>
  <si>
    <t>WAM P35484.006</t>
  </si>
  <si>
    <t>OG45</t>
  </si>
  <si>
    <t>Halichoeres brownfieldi</t>
  </si>
  <si>
    <t>Brownfields wrasse</t>
  </si>
  <si>
    <t>WAM P35484.007</t>
  </si>
  <si>
    <t>OG46</t>
  </si>
  <si>
    <t>Neatypus obliquus</t>
  </si>
  <si>
    <t>Footballer sweep</t>
  </si>
  <si>
    <t>WAM P35484.008</t>
  </si>
  <si>
    <t>OG47</t>
  </si>
  <si>
    <t>Heteroscarus acroptilus</t>
  </si>
  <si>
    <t>Rainbow cale</t>
  </si>
  <si>
    <t>WAM P35484.009</t>
  </si>
  <si>
    <t>OG48</t>
  </si>
  <si>
    <t>Scorpis aequipinnis</t>
  </si>
  <si>
    <t>Sea sweep</t>
  </si>
  <si>
    <t>WAM P35484.010</t>
  </si>
  <si>
    <t>OG49</t>
  </si>
  <si>
    <t>Seriola lalandi</t>
  </si>
  <si>
    <t>Yellowtail kingfish</t>
  </si>
  <si>
    <t>specimens not kept</t>
  </si>
  <si>
    <t>OG50</t>
  </si>
  <si>
    <t>OG51</t>
  </si>
  <si>
    <t>OG52</t>
  </si>
  <si>
    <t>Sphyraena novaehollandiae</t>
  </si>
  <si>
    <t>Snook</t>
  </si>
  <si>
    <t>OG53</t>
  </si>
  <si>
    <t>Paraplesiops meleagris</t>
  </si>
  <si>
    <t>Southern Blue Devil</t>
  </si>
  <si>
    <t>Daw Island</t>
  </si>
  <si>
    <t>WAM P35485.001</t>
  </si>
  <si>
    <t>OG54</t>
  </si>
  <si>
    <t xml:space="preserve">Pseudolabrus biserialis </t>
  </si>
  <si>
    <t>Red banded wrasse</t>
  </si>
  <si>
    <t>WAM P35485.003</t>
  </si>
  <si>
    <t>OG55</t>
  </si>
  <si>
    <t>Olisthops cyanomelas</t>
  </si>
  <si>
    <t>Herring cale</t>
  </si>
  <si>
    <t>WAM P35485.002</t>
  </si>
  <si>
    <t>OG56</t>
  </si>
  <si>
    <t>Vincentia punctata</t>
  </si>
  <si>
    <t>Orange cardinalfish</t>
  </si>
  <si>
    <t>Pointer Island</t>
  </si>
  <si>
    <t>WAM P35486.001</t>
  </si>
  <si>
    <t>OG57</t>
  </si>
  <si>
    <t>Siphonognathus radiatus</t>
  </si>
  <si>
    <t>Long rayed weed whiting</t>
  </si>
  <si>
    <t>Eastern Bay, Anvil Island</t>
  </si>
  <si>
    <t>Trawl</t>
  </si>
  <si>
    <t>WAM P35487.001</t>
  </si>
  <si>
    <t>OG58</t>
  </si>
  <si>
    <t>Long rayed weed whiting (juvenile)?</t>
  </si>
  <si>
    <t>OG59</t>
  </si>
  <si>
    <t>Small green wrasse - possible juvenile brownfields wrasse</t>
  </si>
  <si>
    <t>WAM P35487.007</t>
  </si>
  <si>
    <t>OG60</t>
  </si>
  <si>
    <t>Austrolabrus maculatus</t>
  </si>
  <si>
    <t>WAM P35487.006</t>
  </si>
  <si>
    <t>OG61</t>
  </si>
  <si>
    <t>Sticharium dorsale</t>
  </si>
  <si>
    <t>Small, skinny</t>
  </si>
  <si>
    <t>specimens not at WAM</t>
  </si>
  <si>
    <t>OG62</t>
  </si>
  <si>
    <t>Heteroclinus roseus</t>
  </si>
  <si>
    <t>Big green weedfish. Top right in photo</t>
  </si>
  <si>
    <t>OG63</t>
  </si>
  <si>
    <t>Meuschenia scaber</t>
  </si>
  <si>
    <t>Small green leatherjacket</t>
  </si>
  <si>
    <t>WAM P35487.005</t>
  </si>
  <si>
    <t>OG64</t>
  </si>
  <si>
    <t>Stigmatopora argus</t>
  </si>
  <si>
    <t>OG65</t>
  </si>
  <si>
    <t>Posidonichthys hutchinsi</t>
  </si>
  <si>
    <t>WAM P35487.008</t>
  </si>
  <si>
    <t>OG66</t>
  </si>
  <si>
    <t>OG67</t>
  </si>
  <si>
    <t>Cochleoceps spatula</t>
  </si>
  <si>
    <t>WAM P35487.011</t>
  </si>
  <si>
    <t>OG68</t>
  </si>
  <si>
    <t>Genus C Species 2 undescribed sp.</t>
  </si>
  <si>
    <t>OG69</t>
  </si>
  <si>
    <t xml:space="preserve">Parvicrepis sp. </t>
  </si>
  <si>
    <t>WAM P35487.009</t>
  </si>
  <si>
    <t>OG70</t>
  </si>
  <si>
    <t>Alabes occidentalis</t>
  </si>
  <si>
    <t>WAM P35487.010</t>
  </si>
  <si>
    <t>OG71</t>
  </si>
  <si>
    <t>Heteroclinus sp. 2</t>
  </si>
  <si>
    <t>Rosy Weedfish</t>
  </si>
  <si>
    <t>Fish Trap, Daw Island</t>
  </si>
  <si>
    <t>Fish Trap</t>
  </si>
  <si>
    <t>WAM P35488.001</t>
  </si>
  <si>
    <t>OG72</t>
  </si>
  <si>
    <t>Omegophora cyanopunctata</t>
  </si>
  <si>
    <t>Blue spotted Puffer</t>
  </si>
  <si>
    <t>Daw Island Dive, Daw Island</t>
  </si>
  <si>
    <t>SCUBA - clove oil</t>
  </si>
  <si>
    <t>WAM P35489.002</t>
  </si>
  <si>
    <t>OG73</t>
  </si>
  <si>
    <t>Siphamia cephalotes</t>
  </si>
  <si>
    <t>Wood's Siphonfish</t>
  </si>
  <si>
    <t>Daw Island Trawl, Daw Island</t>
  </si>
  <si>
    <t>OG74</t>
  </si>
  <si>
    <t>Genus C Spec</t>
  </si>
  <si>
    <t>WAM P35490.002</t>
  </si>
  <si>
    <t>OG75</t>
  </si>
  <si>
    <t>Ophiclinus antarcticus</t>
  </si>
  <si>
    <t>NFI. Weedfish 1. Full specimen with WAM</t>
  </si>
  <si>
    <t>WAM P35490.004</t>
  </si>
  <si>
    <t>OG76</t>
  </si>
  <si>
    <t>Cristiceps australis</t>
  </si>
  <si>
    <t>Southern Crested Weedfish</t>
  </si>
  <si>
    <t>WAM P35490.003</t>
  </si>
  <si>
    <t>OG77</t>
  </si>
  <si>
    <t>OG78</t>
  </si>
  <si>
    <t>Chromis klunzingeri</t>
  </si>
  <si>
    <t>Middle Island</t>
  </si>
  <si>
    <t>WAM P35491.001</t>
  </si>
  <si>
    <t>OG79</t>
  </si>
  <si>
    <t>Pseudophycis breviuscula</t>
  </si>
  <si>
    <t>WAM P35491.002</t>
  </si>
  <si>
    <t>OG80</t>
  </si>
  <si>
    <t>OG81</t>
  </si>
  <si>
    <t>Cochleoceps bicolor</t>
  </si>
  <si>
    <t>WAM P35491.003</t>
  </si>
  <si>
    <t>OG82</t>
  </si>
  <si>
    <t>Pempheris ornata</t>
  </si>
  <si>
    <t>WAM P35491.004</t>
  </si>
  <si>
    <t>OG83</t>
  </si>
  <si>
    <t xml:space="preserve">Pempheris klunzingeri </t>
  </si>
  <si>
    <t>WAM P35491.007</t>
  </si>
  <si>
    <t>OG84</t>
  </si>
  <si>
    <t>Hypoplectrodes nigroruber</t>
  </si>
  <si>
    <t>Banded seaperch</t>
  </si>
  <si>
    <t>WAM P35492.010</t>
  </si>
  <si>
    <t>OG85</t>
  </si>
  <si>
    <t>Epinephelides armatus</t>
  </si>
  <si>
    <t>Breaksea cod</t>
  </si>
  <si>
    <t>SCUBA - spear</t>
  </si>
  <si>
    <t>WAM P35492.001</t>
  </si>
  <si>
    <t>OG86</t>
  </si>
  <si>
    <t>Centroberyx lineatus</t>
  </si>
  <si>
    <t>Swallowtail</t>
  </si>
  <si>
    <t>WAM P35492.006</t>
  </si>
  <si>
    <t>OG87</t>
  </si>
  <si>
    <t>Bodianus frenchii</t>
  </si>
  <si>
    <t>Western Fox Fish</t>
  </si>
  <si>
    <t>WAM P35492.003</t>
  </si>
  <si>
    <t>OG88</t>
  </si>
  <si>
    <t>Enoplosus armatus</t>
  </si>
  <si>
    <t>Old wife</t>
  </si>
  <si>
    <t>WAM P35492.002</t>
  </si>
  <si>
    <t>OG89</t>
  </si>
  <si>
    <t>Trachichthys australis</t>
  </si>
  <si>
    <t>Roughy</t>
  </si>
  <si>
    <t>WAM P35492.005</t>
  </si>
  <si>
    <t>OG90</t>
  </si>
  <si>
    <t>Pseudocaranx georgianus</t>
  </si>
  <si>
    <t>Silver Trevally</t>
  </si>
  <si>
    <t>WAM P35492.007</t>
  </si>
  <si>
    <t>OG91</t>
  </si>
  <si>
    <t>Meuschenia flavolineata</t>
  </si>
  <si>
    <t>Yellow Striped Leatherjacket</t>
  </si>
  <si>
    <t>WAM P35492.004</t>
  </si>
  <si>
    <t>OG92</t>
  </si>
  <si>
    <t>Callogobius depressus</t>
  </si>
  <si>
    <t>WAM P35492.008</t>
  </si>
  <si>
    <t>OG93</t>
  </si>
  <si>
    <t>Eviota bimaculata</t>
  </si>
  <si>
    <t>WAM P35492.009</t>
  </si>
  <si>
    <t>OG94</t>
  </si>
  <si>
    <t>Doesn't exist - no OG94</t>
  </si>
  <si>
    <t>OG95</t>
  </si>
  <si>
    <t>Arripis georgiana</t>
  </si>
  <si>
    <t>Australian Herring</t>
  </si>
  <si>
    <t>Middle Island,  Off boat</t>
  </si>
  <si>
    <t>Net</t>
  </si>
  <si>
    <t>WAM P35493.001</t>
  </si>
  <si>
    <t>OG96</t>
  </si>
  <si>
    <t>Parapriacanthus elongatus</t>
  </si>
  <si>
    <t>Elongated bullseye</t>
  </si>
  <si>
    <t>Goose Island</t>
  </si>
  <si>
    <t>WAM P35494.001</t>
  </si>
  <si>
    <t>OG97</t>
  </si>
  <si>
    <t>Caesioperca rasor</t>
  </si>
  <si>
    <t>Barber Perch</t>
  </si>
  <si>
    <t>WAM P35494.002</t>
  </si>
  <si>
    <t>OG98</t>
  </si>
  <si>
    <t>Parvicrepis sp. `typical morph`</t>
  </si>
  <si>
    <t>WAM P35494.003</t>
  </si>
  <si>
    <t>OG99</t>
  </si>
  <si>
    <t>Pentaceropsis recurvirostris</t>
  </si>
  <si>
    <t>Longsnout Boarfish</t>
  </si>
  <si>
    <t>WAM P35495.001</t>
  </si>
  <si>
    <t>OG100</t>
  </si>
  <si>
    <t>Limnichthys fasciatus</t>
  </si>
  <si>
    <t>Sand diver</t>
  </si>
  <si>
    <t>WAM P35495.002</t>
  </si>
  <si>
    <t>OG101</t>
  </si>
  <si>
    <t>Parequula melbournensis</t>
  </si>
  <si>
    <t>Southern Silverybelly</t>
  </si>
  <si>
    <t>Middle Island, Dive</t>
  </si>
  <si>
    <t>WAM P35496.001</t>
  </si>
  <si>
    <t>OG102</t>
  </si>
  <si>
    <t>Dotalabrus aurantiacus</t>
  </si>
  <si>
    <t>Castelnaus Wrasse</t>
  </si>
  <si>
    <t>Middle Island, Trawling</t>
  </si>
  <si>
    <t>WAM P35497.001</t>
  </si>
  <si>
    <t>OG103</t>
  </si>
  <si>
    <t>Cantheschenia longipinnis</t>
  </si>
  <si>
    <t>Velvet leatherjacket</t>
  </si>
  <si>
    <t>WAM P35497.007</t>
  </si>
  <si>
    <t>OG104</t>
  </si>
  <si>
    <t>Scobinichthys granulatus</t>
  </si>
  <si>
    <t>Rough leatherjacket</t>
  </si>
  <si>
    <t>WAM P35497.006</t>
  </si>
  <si>
    <t>OG105</t>
  </si>
  <si>
    <t>Centroberyx gerrardi</t>
  </si>
  <si>
    <t>Nannygai</t>
  </si>
  <si>
    <t>Middle Island, Fishing</t>
  </si>
  <si>
    <t>Line fishing</t>
  </si>
  <si>
    <t>OG106</t>
  </si>
  <si>
    <t>Girella tephraeops</t>
  </si>
  <si>
    <t>Western Rock Blackfish</t>
  </si>
  <si>
    <t>WAM P35498.001</t>
  </si>
  <si>
    <t>OG107</t>
  </si>
  <si>
    <t>Upeneichthys vlamingii</t>
  </si>
  <si>
    <t>Goatfish</t>
  </si>
  <si>
    <t>Trap</t>
  </si>
  <si>
    <t>WAM P35499.002</t>
  </si>
  <si>
    <t>OG108</t>
  </si>
  <si>
    <t>Chironemus georgianus</t>
  </si>
  <si>
    <t>Western Kelpfish</t>
  </si>
  <si>
    <t>WAM P35499.001</t>
  </si>
  <si>
    <t>OG109</t>
  </si>
  <si>
    <t>Nesogobius sp. `groove cheek`</t>
  </si>
  <si>
    <t>Groovedcheek Sandgoby</t>
  </si>
  <si>
    <t>Mart Island</t>
  </si>
  <si>
    <t>SCUBA</t>
  </si>
  <si>
    <t>WAM P35501.001</t>
  </si>
  <si>
    <t>OG110</t>
  </si>
  <si>
    <t>Girella zebra</t>
  </si>
  <si>
    <t>Zebrafish</t>
  </si>
  <si>
    <t>WAM P35502.002</t>
  </si>
  <si>
    <t>OG111</t>
  </si>
  <si>
    <t>Nemadactylus valenciennesi</t>
  </si>
  <si>
    <t>Blue Morwong</t>
  </si>
  <si>
    <t>WAM P35502.003</t>
  </si>
  <si>
    <t>OG112</t>
  </si>
  <si>
    <t>Trinorfolkia clarkei</t>
  </si>
  <si>
    <t>Clakes threefin</t>
  </si>
  <si>
    <t>WAM P35502.001</t>
  </si>
  <si>
    <t>OG113</t>
  </si>
  <si>
    <t>Diodon nicthemerus</t>
  </si>
  <si>
    <t>Globe fish</t>
  </si>
  <si>
    <t>Mondrain Island</t>
  </si>
  <si>
    <t>WAM P35503.002</t>
  </si>
  <si>
    <t>OG114</t>
  </si>
  <si>
    <t>Leviprora inops</t>
  </si>
  <si>
    <t>Longhead Flathead</t>
  </si>
  <si>
    <t>WAM P35503.001</t>
  </si>
  <si>
    <t>OG115</t>
  </si>
  <si>
    <t>Ranzania laevis</t>
  </si>
  <si>
    <t>Slender sunfish</t>
  </si>
  <si>
    <t>Bremer Bay</t>
  </si>
  <si>
    <t>Hand Collection</t>
  </si>
  <si>
    <t>OG116</t>
  </si>
  <si>
    <t>OG117</t>
  </si>
  <si>
    <t>Unknown</t>
  </si>
  <si>
    <t>OG118</t>
  </si>
  <si>
    <t>OG119</t>
  </si>
  <si>
    <t>N/A</t>
  </si>
  <si>
    <t>Unknown Gills - TO Cocos 2022</t>
  </si>
  <si>
    <t>Box 9</t>
  </si>
  <si>
    <t>Box 10</t>
  </si>
  <si>
    <t>WSG-1</t>
  </si>
  <si>
    <t>Rhynchobatus australiae</t>
  </si>
  <si>
    <t>Whitespotted guitarfish</t>
  </si>
  <si>
    <t>Madalyn Cooper/Colin Simpfendorfer/Michelle Heupel</t>
  </si>
  <si>
    <t>Madalyn Cooper / Shannon Corrigan</t>
  </si>
  <si>
    <t>WTS-2</t>
  </si>
  <si>
    <t>Triaenodon obesus</t>
  </si>
  <si>
    <t>Whitetip reef shark</t>
  </si>
  <si>
    <t>REM-3</t>
  </si>
  <si>
    <t>REM-4</t>
  </si>
  <si>
    <t>REM-5</t>
  </si>
  <si>
    <t>RTE-6</t>
  </si>
  <si>
    <t>Lethrinus miniatus</t>
  </si>
  <si>
    <t>Red throat emperor</t>
  </si>
  <si>
    <t>Sample missing. Might be OG138 that is missing?</t>
  </si>
  <si>
    <t>RTE-7</t>
  </si>
  <si>
    <t>Never provided with samples. (NB. This might be a comment for OG137.)</t>
  </si>
  <si>
    <t>RTE-8</t>
  </si>
  <si>
    <t>BTS-9</t>
  </si>
  <si>
    <t>Carcharhinus melanopterus</t>
  </si>
  <si>
    <t>Blacktip reef shark</t>
  </si>
  <si>
    <t>BTS-10</t>
  </si>
  <si>
    <t>BTS-11</t>
  </si>
  <si>
    <t>GRS-12</t>
  </si>
  <si>
    <t>Carcharhinus amblyrhynchos</t>
  </si>
  <si>
    <t>Grey reef shark</t>
  </si>
  <si>
    <t>GRS-13</t>
  </si>
  <si>
    <t>GRS-14</t>
  </si>
  <si>
    <t>UBT-15</t>
  </si>
  <si>
    <t>Carcharhinus limbatus/tilstoni</t>
  </si>
  <si>
    <t>Blacktip shark (common/Australian)</t>
  </si>
  <si>
    <t>UBT-16</t>
  </si>
  <si>
    <t>UBT-17</t>
  </si>
  <si>
    <t>Madalyn Cooper/Andrew Chin</t>
  </si>
  <si>
    <t>GSN-18</t>
  </si>
  <si>
    <t>Glaucostegus typus</t>
  </si>
  <si>
    <t>Giant shovelnose ray</t>
  </si>
  <si>
    <t>GSN-19</t>
  </si>
  <si>
    <t>WSG-20</t>
  </si>
  <si>
    <t>RVS-21</t>
  </si>
  <si>
    <t>Glyphis glyphis</t>
  </si>
  <si>
    <t>Speartooth shark</t>
  </si>
  <si>
    <t>Madalyn Cooper/Julie Goldsbury</t>
  </si>
  <si>
    <t>NSF-22</t>
  </si>
  <si>
    <t>Anoxypristis cuspidata</t>
  </si>
  <si>
    <t>Narrow sawfish</t>
  </si>
  <si>
    <t>Madalyn Cooper/Madi Green/Will White</t>
  </si>
  <si>
    <t>NSF-23</t>
  </si>
  <si>
    <t>NSF-24</t>
  </si>
  <si>
    <t>SHH-25</t>
  </si>
  <si>
    <t>Sphyrna lewini</t>
  </si>
  <si>
    <t>Scalloped hammerhead</t>
  </si>
  <si>
    <t>Madalyn Cooper/Andrew Chin/Diane Barton</t>
  </si>
  <si>
    <t>SHH-26</t>
  </si>
  <si>
    <t>SHH-27</t>
  </si>
  <si>
    <t>LSF-28</t>
  </si>
  <si>
    <t>Pristis pristis</t>
  </si>
  <si>
    <t>Largetooth sawfish</t>
  </si>
  <si>
    <t>LSF-29</t>
  </si>
  <si>
    <t>LSF-30</t>
  </si>
  <si>
    <t>M661-HS-31</t>
  </si>
  <si>
    <t>Rory McAuley</t>
  </si>
  <si>
    <t>Tiger shark</t>
  </si>
  <si>
    <t>N1142-GR-33</t>
  </si>
  <si>
    <t>MS001-34</t>
  </si>
  <si>
    <t>Isurus oxyrinchus</t>
  </si>
  <si>
    <t>Shortfin mako shark</t>
  </si>
  <si>
    <t>W17-HG-35</t>
  </si>
  <si>
    <t>Sphyrna mokarran</t>
  </si>
  <si>
    <t>Great hammerhead shark</t>
  </si>
  <si>
    <t>-40</t>
  </si>
  <si>
    <t>M254-TG-41</t>
  </si>
  <si>
    <t>AM_371</t>
  </si>
  <si>
    <t>Choerodon fasciatus</t>
  </si>
  <si>
    <t>Harlequin tuskfish</t>
  </si>
  <si>
    <t>Joey DiBattista</t>
  </si>
  <si>
    <t>AM_406</t>
  </si>
  <si>
    <t>Emperor red snapper</t>
  </si>
  <si>
    <t>AM_409</t>
  </si>
  <si>
    <t>AM_411</t>
  </si>
  <si>
    <t>Scomberomorus commerson</t>
  </si>
  <si>
    <t>Spanish mackerel</t>
  </si>
  <si>
    <t>AM_412</t>
  </si>
  <si>
    <t>Euthynnus affinis</t>
  </si>
  <si>
    <t>Mackerel tuna</t>
  </si>
  <si>
    <t>AM_435</t>
  </si>
  <si>
    <t>Epinephelus polyphekadion</t>
  </si>
  <si>
    <t>Camouflage grouper</t>
  </si>
  <si>
    <t>I.30880.002</t>
  </si>
  <si>
    <t>Gasterochisma melampus</t>
  </si>
  <si>
    <t>Butterfly kingfish</t>
  </si>
  <si>
    <t>S. Phillips</t>
  </si>
  <si>
    <t>Shannon Corrigan (gift from Australian Museum)</t>
  </si>
  <si>
    <t>New South Wales</t>
  </si>
  <si>
    <t>Broom's Head beach, south of Maclean</t>
  </si>
  <si>
    <t>29° 36' " S</t>
  </si>
  <si>
    <t>153° 20' " E</t>
  </si>
  <si>
    <t>Hand Collected</t>
  </si>
  <si>
    <t>I.33692.006</t>
  </si>
  <si>
    <t>AMS team on MV Njoy</t>
  </si>
  <si>
    <t>Queensland</t>
  </si>
  <si>
    <t>Middle lagoon of Great Detached Reef</t>
  </si>
  <si>
    <t>11° 44' 31" S</t>
  </si>
  <si>
    <t>144° 02' 14" E</t>
  </si>
  <si>
    <t>Trolling H&amp;L and observation</t>
  </si>
  <si>
    <t>I.33692.008</t>
  </si>
  <si>
    <t>Mackeral tuna</t>
  </si>
  <si>
    <t>I.33698.016</t>
  </si>
  <si>
    <t>Rastrelliger kanagurta</t>
  </si>
  <si>
    <t>Indian mackeral</t>
  </si>
  <si>
    <t>F. TEAM</t>
  </si>
  <si>
    <t>1 nmile SE of Shadwell Reef, midshelf, Great Barrier Reef</t>
  </si>
  <si>
    <t>11° 27' 40" S</t>
  </si>
  <si>
    <t>143° 46' 38" E</t>
  </si>
  <si>
    <t>Night light and scoop nets</t>
  </si>
  <si>
    <t>I.33757.003</t>
  </si>
  <si>
    <t>Cybiosarda elegans</t>
  </si>
  <si>
    <t>Leaping bonito</t>
  </si>
  <si>
    <t>M Westneat on MV NJoy</t>
  </si>
  <si>
    <t>Torres Strait</t>
  </si>
  <si>
    <t>10° 05' 49" S</t>
  </si>
  <si>
    <t>142° 59' 40" E</t>
  </si>
  <si>
    <t>Hook &amp; Line</t>
  </si>
  <si>
    <t>I.33820.032</t>
  </si>
  <si>
    <t>Scomber japonicus</t>
  </si>
  <si>
    <t>Chub mackeral</t>
  </si>
  <si>
    <t>J Paxton, Red Sea Deep Sea Workshop</t>
  </si>
  <si>
    <t>Israel, Elat, Gulf of Aquaba</t>
  </si>
  <si>
    <t>29° 33' " N</t>
  </si>
  <si>
    <t>034° 57' " E</t>
  </si>
  <si>
    <t>Beach Seine</t>
  </si>
  <si>
    <t>I.36185.003</t>
  </si>
  <si>
    <t>Auxis thazard</t>
  </si>
  <si>
    <t>Frigate mackerel</t>
  </si>
  <si>
    <t>Aust Underwater Federation</t>
  </si>
  <si>
    <t>Within 2km of Sydney Heads on coast</t>
  </si>
  <si>
    <t>33° 50' " S</t>
  </si>
  <si>
    <t>151° 18' " E</t>
  </si>
  <si>
    <t>Spear</t>
  </si>
  <si>
    <t>I.37221.003</t>
  </si>
  <si>
    <t>Allothunnus fallai</t>
  </si>
  <si>
    <t>Slender tuna</t>
  </si>
  <si>
    <t>S Lake, on Kaiyo Maru 28</t>
  </si>
  <si>
    <t>Tasmania</t>
  </si>
  <si>
    <t>Tasman Sea, SE os Tas</t>
  </si>
  <si>
    <t>44° 10' " S</t>
  </si>
  <si>
    <t>148° 40' " E</t>
  </si>
  <si>
    <t>Japanese longline</t>
  </si>
  <si>
    <t>I.45007.004</t>
  </si>
  <si>
    <t>Scomber australasicus</t>
  </si>
  <si>
    <t>Blue mackerel</t>
  </si>
  <si>
    <t>J. Pogonoski</t>
  </si>
  <si>
    <t>Off Crowdy Head, about 5km</t>
  </si>
  <si>
    <t>31° 50' 31" S</t>
  </si>
  <si>
    <t>152° 48' 17" E</t>
  </si>
  <si>
    <t>I.45217.002</t>
  </si>
  <si>
    <t>Thunnus albacares</t>
  </si>
  <si>
    <t>Yellowfin tuna</t>
  </si>
  <si>
    <t>K. Rowling and M. Basile</t>
  </si>
  <si>
    <t xml:space="preserve">6.4kg </t>
  </si>
  <si>
    <t>Off Ulladulla</t>
  </si>
  <si>
    <t>35° 20' " S</t>
  </si>
  <si>
    <t>150° 35' " E</t>
  </si>
  <si>
    <t>Long line</t>
  </si>
  <si>
    <t>I.45686.001</t>
  </si>
  <si>
    <t>Thunnus obesus</t>
  </si>
  <si>
    <t>Bigeye tuna</t>
  </si>
  <si>
    <t>B. Lamason and J.R. Paxton</t>
  </si>
  <si>
    <t>Off Cooktown</t>
  </si>
  <si>
    <t>15° 30' " S</t>
  </si>
  <si>
    <t>146° 50' " E</t>
  </si>
  <si>
    <t>I.45749.003</t>
  </si>
  <si>
    <t>Scomberomorus queenslandicus</t>
  </si>
  <si>
    <t>School mackeral</t>
  </si>
  <si>
    <t>B. Yau</t>
  </si>
  <si>
    <t>original locality unknown</t>
  </si>
  <si>
    <t>Purchase</t>
  </si>
  <si>
    <t>I.46857.003</t>
  </si>
  <si>
    <t>Gymnosarda unicolor</t>
  </si>
  <si>
    <t>Dogtooth tuna</t>
  </si>
  <si>
    <t>French Polynesia</t>
  </si>
  <si>
    <t>Morane</t>
  </si>
  <si>
    <t>23° 08' 24" S</t>
  </si>
  <si>
    <t>137° 08' 36" W</t>
  </si>
  <si>
    <t>hook and line jigging</t>
  </si>
  <si>
    <t>DMSO/EDTA/NaCl solution</t>
  </si>
  <si>
    <t>I.46487.004</t>
  </si>
  <si>
    <t>I.46487.003</t>
  </si>
  <si>
    <t>D. Cruz</t>
  </si>
  <si>
    <t>Changte (Bullocky) Shoal, 3km east of Coffs Harbour</t>
  </si>
  <si>
    <t>30° 17' " S</t>
  </si>
  <si>
    <t>153° 10' " E</t>
  </si>
  <si>
    <t>SPEAR</t>
  </si>
  <si>
    <t>I.48910.026</t>
  </si>
  <si>
    <t>Rastrelliger faughni</t>
  </si>
  <si>
    <t>Island mackeral</t>
  </si>
  <si>
    <t>Oman</t>
  </si>
  <si>
    <t>Musandam, Khasab Fish Market</t>
  </si>
  <si>
    <t>26° 11' 00" N</t>
  </si>
  <si>
    <t>056° 15' " E</t>
  </si>
  <si>
    <t>Clove oil</t>
  </si>
  <si>
    <t>G3937</t>
  </si>
  <si>
    <t>Jessica Pearce</t>
  </si>
  <si>
    <t>Ana Sequeira / Jessica Pearce</t>
  </si>
  <si>
    <t>Shark Bay</t>
  </si>
  <si>
    <t>Scalpel</t>
  </si>
  <si>
    <t>Ethanol</t>
  </si>
  <si>
    <t>Vulnerable</t>
  </si>
  <si>
    <t>G3704</t>
  </si>
  <si>
    <t>G3930</t>
  </si>
  <si>
    <t>G4008</t>
  </si>
  <si>
    <t>G3719</t>
  </si>
  <si>
    <t>G3721</t>
  </si>
  <si>
    <t>G3745</t>
  </si>
  <si>
    <t>G3725</t>
  </si>
  <si>
    <t>G3728</t>
  </si>
  <si>
    <t>D444</t>
  </si>
  <si>
    <t>T2</t>
  </si>
  <si>
    <t>T1</t>
  </si>
  <si>
    <t>T3</t>
  </si>
  <si>
    <t>T4</t>
  </si>
  <si>
    <t>M236</t>
  </si>
  <si>
    <t xml:space="preserve">Rory </t>
  </si>
  <si>
    <t>DPIRD / Jessica Pearce</t>
  </si>
  <si>
    <t>Perth Canyon</t>
  </si>
  <si>
    <t>M232</t>
  </si>
  <si>
    <t>M593</t>
  </si>
  <si>
    <t>5/20/2017</t>
  </si>
  <si>
    <t>Ningaloo</t>
  </si>
  <si>
    <t>2M402</t>
  </si>
  <si>
    <t>5/13/2017</t>
  </si>
  <si>
    <t>Carnarvon</t>
  </si>
  <si>
    <t>M701</t>
  </si>
  <si>
    <t>5/28/2017</t>
  </si>
  <si>
    <t>M412</t>
  </si>
  <si>
    <t>M336</t>
  </si>
  <si>
    <t>Abrolhos Isalnds</t>
  </si>
  <si>
    <t>M316</t>
  </si>
  <si>
    <t>M298</t>
  </si>
  <si>
    <t>M296</t>
  </si>
  <si>
    <t>M295</t>
  </si>
  <si>
    <t>M294</t>
  </si>
  <si>
    <t>M289</t>
  </si>
  <si>
    <t>M290</t>
  </si>
  <si>
    <t>M287</t>
  </si>
  <si>
    <t>U</t>
  </si>
  <si>
    <t>M277</t>
  </si>
  <si>
    <t>M267</t>
  </si>
  <si>
    <t>M265</t>
  </si>
  <si>
    <t>M245</t>
  </si>
  <si>
    <t>F12-0043</t>
  </si>
  <si>
    <t>Mordacia</t>
  </si>
  <si>
    <t>DPIRD</t>
  </si>
  <si>
    <t>F12-0024</t>
  </si>
  <si>
    <t>Frogmouth Pilchard</t>
  </si>
  <si>
    <t>TrEnD</t>
  </si>
  <si>
    <t>Other</t>
  </si>
  <si>
    <t>Sample supplied as frozen DNA aliquot.</t>
  </si>
  <si>
    <t>F12-0025</t>
  </si>
  <si>
    <t>R</t>
  </si>
  <si>
    <t>F12-0026</t>
  </si>
  <si>
    <t>White Bait</t>
  </si>
  <si>
    <t>F12-0027</t>
  </si>
  <si>
    <t>Pilchard</t>
  </si>
  <si>
    <t>F12-0028</t>
  </si>
  <si>
    <t>Anchovy</t>
  </si>
  <si>
    <t>F12-0030</t>
  </si>
  <si>
    <t>F12-0031</t>
  </si>
  <si>
    <t>F12-0032</t>
  </si>
  <si>
    <t>Blue Sprat</t>
  </si>
  <si>
    <t>F12-0033</t>
  </si>
  <si>
    <t>F12-0034</t>
  </si>
  <si>
    <t>Tarwhine</t>
  </si>
  <si>
    <t>F12-0035</t>
  </si>
  <si>
    <t>Garfish</t>
  </si>
  <si>
    <t>F12-0036</t>
  </si>
  <si>
    <t>Yellowtail</t>
  </si>
  <si>
    <t>F16-0265</t>
  </si>
  <si>
    <t>Acanthistius serratus</t>
  </si>
  <si>
    <t>Western Wirrah</t>
  </si>
  <si>
    <t xml:space="preserve">WA Fisheries </t>
  </si>
  <si>
    <t>F16-0276</t>
  </si>
  <si>
    <t>F16-0277</t>
  </si>
  <si>
    <t>F16-0269</t>
  </si>
  <si>
    <t>Pomatomus saltatrix</t>
  </si>
  <si>
    <t>Bluefish</t>
  </si>
  <si>
    <t>F16-0280</t>
  </si>
  <si>
    <t>Saurida undosquamis</t>
  </si>
  <si>
    <t>Brushtooth Lizardfish</t>
  </si>
  <si>
    <t>F16-0282</t>
  </si>
  <si>
    <t>Thyrsitoides marleyi</t>
  </si>
  <si>
    <t>Black Snoek</t>
  </si>
  <si>
    <t>F16-0281</t>
  </si>
  <si>
    <t>Zeus faber</t>
  </si>
  <si>
    <t>John  Dory</t>
  </si>
  <si>
    <t>F15-1939</t>
  </si>
  <si>
    <t>Acanthurus grammoptilus</t>
  </si>
  <si>
    <t>Inshore Surgeonfish</t>
  </si>
  <si>
    <t>F15-1916</t>
  </si>
  <si>
    <t>Apogon rueppelli</t>
  </si>
  <si>
    <t>F15-1948</t>
  </si>
  <si>
    <t>Yellowtail Fusilier</t>
  </si>
  <si>
    <t>F15-1941</t>
  </si>
  <si>
    <t>Chaetodon aureofasciatus</t>
  </si>
  <si>
    <t>Goldstripe Butterflyfish</t>
  </si>
  <si>
    <t>F15-1933</t>
  </si>
  <si>
    <t>Choerodon cauteroma</t>
  </si>
  <si>
    <t>Bluespotted Tuskfish</t>
  </si>
  <si>
    <t>F15-1925</t>
  </si>
  <si>
    <t>Choerodon cyanodus</t>
  </si>
  <si>
    <t>F15-1912</t>
  </si>
  <si>
    <t>Epinephelus bilobatus</t>
  </si>
  <si>
    <t>F15-1915</t>
  </si>
  <si>
    <t>Epinephelus fasciatus</t>
  </si>
  <si>
    <t>F15-1950</t>
  </si>
  <si>
    <t>Hemigymnus melapterus</t>
  </si>
  <si>
    <t>Thicklip Wrasse</t>
  </si>
  <si>
    <t>F15-1113</t>
  </si>
  <si>
    <t>Iniistius</t>
  </si>
  <si>
    <t>Razorfish</t>
  </si>
  <si>
    <t xml:space="preserve">J DiBattista, JP Hobbs, Tane </t>
  </si>
  <si>
    <t>F15-1919</t>
  </si>
  <si>
    <t>Lethrinus genivittatus</t>
  </si>
  <si>
    <t>F16-0205</t>
  </si>
  <si>
    <t>F16-0216</t>
  </si>
  <si>
    <t>Anyperodon leucogrammicus</t>
  </si>
  <si>
    <t>Slender Grouper</t>
  </si>
  <si>
    <t>F16-0196</t>
  </si>
  <si>
    <t>Chironemus maculosus</t>
  </si>
  <si>
    <t>Silver Spot</t>
  </si>
  <si>
    <t>F16-0178</t>
  </si>
  <si>
    <t>Diodon nichthemerus</t>
  </si>
  <si>
    <t>Slender-spined Porcupine Fish or globefish</t>
  </si>
  <si>
    <t>F16-0201</t>
  </si>
  <si>
    <t>Engraulis australis</t>
  </si>
  <si>
    <t>Australian Anchovy</t>
  </si>
  <si>
    <t>F16-0213</t>
  </si>
  <si>
    <t>Old Wife</t>
  </si>
  <si>
    <t>F16-0217</t>
  </si>
  <si>
    <t>Epinephelus fuscoguttatus</t>
  </si>
  <si>
    <t>Brown-marbled Grouper</t>
  </si>
  <si>
    <t>F16-0218</t>
  </si>
  <si>
    <t>Epinephelus miliaris</t>
  </si>
  <si>
    <t>Netfin Grouper</t>
  </si>
  <si>
    <t>F16-0215</t>
  </si>
  <si>
    <t>Epinephelus poecilonotus</t>
  </si>
  <si>
    <t>Dot-dash Grouper</t>
  </si>
  <si>
    <t>F16-0214</t>
  </si>
  <si>
    <t>Epinephelus radiatus</t>
  </si>
  <si>
    <t>Radiant Rockcod</t>
  </si>
  <si>
    <t>F16-0212</t>
  </si>
  <si>
    <t>Etelis</t>
  </si>
  <si>
    <t>Deep-water Snapper</t>
  </si>
  <si>
    <t>F16-0210</t>
  </si>
  <si>
    <t>Etelis radiosus</t>
  </si>
  <si>
    <t>Pale Snapper</t>
  </si>
  <si>
    <t>F16-0184</t>
  </si>
  <si>
    <t>Gymnapistes marmoratus</t>
  </si>
  <si>
    <t>South Australian Cobbler</t>
  </si>
  <si>
    <t>F16-0176</t>
  </si>
  <si>
    <t>Hyporhamphus melanochir</t>
  </si>
  <si>
    <t>Southern Garfish</t>
  </si>
  <si>
    <t>F16-0211</t>
  </si>
  <si>
    <t>Istiompax indica</t>
  </si>
  <si>
    <t>Black Marlin</t>
  </si>
  <si>
    <t>F16-0199</t>
  </si>
  <si>
    <t>Kathetostoma nigrofasciatum</t>
  </si>
  <si>
    <t>Deepwater Stargazer</t>
  </si>
  <si>
    <t>F16-0197</t>
  </si>
  <si>
    <t>Lagocephalus lunaris</t>
  </si>
  <si>
    <t>Lunartail Puffer</t>
  </si>
  <si>
    <t>F16-0204</t>
  </si>
  <si>
    <t>Lagocephalus sceleratus</t>
  </si>
  <si>
    <t>Silver-cheeked Toadfish</t>
  </si>
  <si>
    <t>F16-0207</t>
  </si>
  <si>
    <t xml:space="preserve">Latropiscis purpurissatus </t>
  </si>
  <si>
    <t>Sergeant Baker</t>
  </si>
  <si>
    <t>F16-0177</t>
  </si>
  <si>
    <t>Lepidotrigla papilio</t>
  </si>
  <si>
    <t>Spiny Gurnard</t>
  </si>
  <si>
    <t>F16-0219</t>
  </si>
  <si>
    <t>Lethrinus erythracanthus</t>
  </si>
  <si>
    <t>Orange-spotted Emperor</t>
  </si>
  <si>
    <t>F16-0221</t>
  </si>
  <si>
    <t>Lethrinus xanthochilus</t>
  </si>
  <si>
    <t>Yellowlip Emperor</t>
  </si>
  <si>
    <t>F16-0191</t>
  </si>
  <si>
    <t>F16-0187</t>
  </si>
  <si>
    <t>Lutjanus bitaeniatus</t>
  </si>
  <si>
    <t>Indonesian Snapper</t>
  </si>
  <si>
    <t>F16-0179</t>
  </si>
  <si>
    <t>Crimson Snapper</t>
  </si>
  <si>
    <t>F16-0194</t>
  </si>
  <si>
    <t>Lutjanus malabaricus</t>
  </si>
  <si>
    <t>Malabar Blood Snapper</t>
  </si>
  <si>
    <t>F16-0175</t>
  </si>
  <si>
    <t>Emperor Red Snapper</t>
  </si>
  <si>
    <t>F16-0209</t>
  </si>
  <si>
    <t>Oplegnathus woodwardi</t>
  </si>
  <si>
    <t>Knifejaw</t>
  </si>
  <si>
    <t>F16-0202</t>
  </si>
  <si>
    <t>Parablennius postoculomaculatus</t>
  </si>
  <si>
    <t>False Tasmanian Blenny</t>
  </si>
  <si>
    <t>F16-0208</t>
  </si>
  <si>
    <t>Plagiogeneion rubiginosum</t>
  </si>
  <si>
    <t>Rubyfish</t>
  </si>
  <si>
    <t>F16-0186</t>
  </si>
  <si>
    <t xml:space="preserve">Platycephalus chauliodous </t>
  </si>
  <si>
    <t>Bigtooth Flathead</t>
  </si>
  <si>
    <t>F16-0185</t>
  </si>
  <si>
    <t>Platycephalus conatus</t>
  </si>
  <si>
    <t>Deep-water Flathead</t>
  </si>
  <si>
    <t>F16-0206</t>
  </si>
  <si>
    <t>F16-0198</t>
  </si>
  <si>
    <t>Platycephalus grandispinis</t>
  </si>
  <si>
    <t>Longspine Flathead</t>
  </si>
  <si>
    <t>F16-0182</t>
  </si>
  <si>
    <t>Polyprion americanus</t>
  </si>
  <si>
    <t>Atlantic Wreckfish</t>
  </si>
  <si>
    <t>F16-0203</t>
  </si>
  <si>
    <t>Pristipomoides filamentosus</t>
  </si>
  <si>
    <t>Crimson Jobfish</t>
  </si>
  <si>
    <t>F16-0193</t>
  </si>
  <si>
    <t>Pristipomoides multidens</t>
  </si>
  <si>
    <t>Goldband Snapper</t>
  </si>
  <si>
    <t>F16-0189</t>
  </si>
  <si>
    <t>Pristipomoides sieboldii</t>
  </si>
  <si>
    <t>Lavender Jobfish</t>
  </si>
  <si>
    <t>F16-0192</t>
  </si>
  <si>
    <t>Sharptooth Jobfish</t>
  </si>
  <si>
    <t>F16-0190</t>
  </si>
  <si>
    <t>Randallichthys filamentosus</t>
  </si>
  <si>
    <t>Randall's Snapper</t>
  </si>
  <si>
    <t>F16-0180</t>
  </si>
  <si>
    <t>Sillago ingenuua</t>
  </si>
  <si>
    <t>Bay Whiting</t>
  </si>
  <si>
    <t>F15-1920</t>
  </si>
  <si>
    <t>F15-1061a</t>
  </si>
  <si>
    <t>Acanthurus olivaceus</t>
  </si>
  <si>
    <t>Orangeband Surgeonfish</t>
  </si>
  <si>
    <t>F15-1062a</t>
  </si>
  <si>
    <t>Acanthurus tennentii</t>
  </si>
  <si>
    <t>Doubleband Surgeonfish</t>
  </si>
  <si>
    <t>F15-1063</t>
  </si>
  <si>
    <t>Acanthurus tristis</t>
  </si>
  <si>
    <t>Indian Ocean Mimic Surgeonfish</t>
  </si>
  <si>
    <t>F15-1064</t>
  </si>
  <si>
    <t>Antennarius</t>
  </si>
  <si>
    <t>Frogfish</t>
  </si>
  <si>
    <t>F15-0244</t>
  </si>
  <si>
    <t>Western Foxfish</t>
  </si>
  <si>
    <t>F15-1065</t>
  </si>
  <si>
    <t>Caranx melampygus</t>
  </si>
  <si>
    <t>Bluefin Trevally</t>
  </si>
  <si>
    <t>F15-0245</t>
  </si>
  <si>
    <t>Bright Red Fish</t>
  </si>
  <si>
    <t>F15-1066</t>
  </si>
  <si>
    <t>Centropyge colini</t>
  </si>
  <si>
    <t>Colin's Angelfish</t>
  </si>
  <si>
    <t>F15-1067</t>
  </si>
  <si>
    <t>Cephalopholis sexmaculata</t>
  </si>
  <si>
    <t>Sixblotch Hind</t>
  </si>
  <si>
    <t>F15-1068</t>
  </si>
  <si>
    <t>Chaetodon mitratus</t>
  </si>
  <si>
    <t>Indian Butterflyfish</t>
  </si>
  <si>
    <t>F15-1069</t>
  </si>
  <si>
    <t>Cheilinus undulatus</t>
  </si>
  <si>
    <t>Humphead Wrasse</t>
  </si>
  <si>
    <t>F15-1070</t>
  </si>
  <si>
    <t>Chlorurus sordidus</t>
  </si>
  <si>
    <t>Bullethead Parrotfish</t>
  </si>
  <si>
    <t>F15-1072</t>
  </si>
  <si>
    <t>Chromis lineata</t>
  </si>
  <si>
    <t>Lined Chromis</t>
  </si>
  <si>
    <t>F15-1075</t>
  </si>
  <si>
    <t>Chromis nigrura</t>
  </si>
  <si>
    <t>Blacktail Chromis</t>
  </si>
  <si>
    <t>F15-0243</t>
  </si>
  <si>
    <t>Chrysophrys auratus</t>
  </si>
  <si>
    <t>Pink Snapper</t>
  </si>
  <si>
    <t>F15-0238</t>
  </si>
  <si>
    <t>Coryphaena hippurus</t>
  </si>
  <si>
    <t>Dolphin Fish</t>
  </si>
  <si>
    <t>F15-1079</t>
  </si>
  <si>
    <t>Dascyllus aruanus</t>
  </si>
  <si>
    <t>Whitetail Dascyllus</t>
  </si>
  <si>
    <t>F15-1109</t>
  </si>
  <si>
    <t>Dascyllus trimaculatus</t>
  </si>
  <si>
    <t>Threespot Dascyllus</t>
  </si>
  <si>
    <t>F15-0242</t>
  </si>
  <si>
    <t>Breaksea Cod</t>
  </si>
  <si>
    <t>F15-1110</t>
  </si>
  <si>
    <t>Gerres longirostris</t>
  </si>
  <si>
    <t>Strongspine Silver-biddy</t>
  </si>
  <si>
    <t>F15-1111</t>
  </si>
  <si>
    <t>Gracila albomarginata</t>
  </si>
  <si>
    <t>Masked Grouper</t>
  </si>
  <si>
    <t>F15-1112</t>
  </si>
  <si>
    <t>Hipposcarus longiceps</t>
  </si>
  <si>
    <t>Pacific Longnose</t>
  </si>
  <si>
    <t>F15-0240</t>
  </si>
  <si>
    <t>Grass Emporer</t>
  </si>
  <si>
    <t>F16-0273</t>
  </si>
  <si>
    <t>Lutjanus argentimaculatus</t>
  </si>
  <si>
    <t>Mangrove Red Snapper</t>
  </si>
  <si>
    <t>F15-0241</t>
  </si>
  <si>
    <t>Lutjanus johnii</t>
  </si>
  <si>
    <t>Golden Snapper/Fingemark</t>
  </si>
  <si>
    <t>F16-0272</t>
  </si>
  <si>
    <t>Macolor niger</t>
  </si>
  <si>
    <t>Black and White Snapper</t>
  </si>
  <si>
    <t>F15-1917</t>
  </si>
  <si>
    <t>F15-1942</t>
  </si>
  <si>
    <t>Ostracion cubicus</t>
  </si>
  <si>
    <t>Yellow Boxfish</t>
  </si>
  <si>
    <t>F16-0261</t>
  </si>
  <si>
    <t xml:space="preserve">Platycephalus speculator </t>
  </si>
  <si>
    <t>Southern Bluespotted Flathead</t>
  </si>
  <si>
    <t>F16-0173</t>
  </si>
  <si>
    <t>Othos dentex</t>
  </si>
  <si>
    <t>Harlequin Fish</t>
  </si>
  <si>
    <t>JP Hobbs</t>
  </si>
  <si>
    <t>F15-0239</t>
  </si>
  <si>
    <t>Protonibea diacanthus</t>
  </si>
  <si>
    <t>Black Jew Fish</t>
  </si>
  <si>
    <t>F15-1115</t>
  </si>
  <si>
    <t>Paracirrhites arcatus</t>
  </si>
  <si>
    <t>Arc-eye Hawkfish</t>
  </si>
  <si>
    <t>F16-0260</t>
  </si>
  <si>
    <t>Scarus prasiognathos</t>
  </si>
  <si>
    <t>Singapore Parrotfish</t>
  </si>
  <si>
    <t>F15-1116</t>
  </si>
  <si>
    <t>Paracirrhites forsteri</t>
  </si>
  <si>
    <t>Freckled Hawkfish</t>
  </si>
  <si>
    <t>F15-1117</t>
  </si>
  <si>
    <t>Paracirrhites hemistictus</t>
  </si>
  <si>
    <t>Ornate Hawkfish</t>
  </si>
  <si>
    <t>F15-1949</t>
  </si>
  <si>
    <t>Parupeneus indicus</t>
  </si>
  <si>
    <t>Yellowspot Goatfish</t>
  </si>
  <si>
    <t>F15-1118</t>
  </si>
  <si>
    <t>Plectropomus areolatus</t>
  </si>
  <si>
    <t>Spotted Coral Trout</t>
  </si>
  <si>
    <t>F15-1908</t>
  </si>
  <si>
    <t>Plectropomus maculatus</t>
  </si>
  <si>
    <t>F15-1121</t>
  </si>
  <si>
    <t>Scarus globiceps</t>
  </si>
  <si>
    <t>Globehead Parrotfish</t>
  </si>
  <si>
    <t>F15-1953</t>
  </si>
  <si>
    <t>Scarus rivulatus</t>
  </si>
  <si>
    <t>Surf Parrotfish</t>
  </si>
  <si>
    <t>F15-0954</t>
  </si>
  <si>
    <t>Siganus canaliculatus</t>
  </si>
  <si>
    <t>White-spotted spinefoot</t>
  </si>
  <si>
    <t>F15-1940</t>
  </si>
  <si>
    <t>Siganus virgatus</t>
  </si>
  <si>
    <t>Doublebar Rabbitfish</t>
  </si>
  <si>
    <t>F15-1952</t>
  </si>
  <si>
    <t>Stethojulis</t>
  </si>
  <si>
    <t>F15-1956</t>
  </si>
  <si>
    <t>F15-1122</t>
  </si>
  <si>
    <t>Trachinotus baillonii</t>
  </si>
  <si>
    <t>Smallspotted Dart</t>
  </si>
  <si>
    <t>F15-1124</t>
  </si>
  <si>
    <t>Variola louti</t>
  </si>
  <si>
    <t>Coronation Trout</t>
  </si>
  <si>
    <t>F16-0498</t>
  </si>
  <si>
    <t>Neosebastes thetidis</t>
  </si>
  <si>
    <t>Thetis fish</t>
  </si>
  <si>
    <t xml:space="preserve">WA FIsheries </t>
  </si>
  <si>
    <t>Sample 1</t>
  </si>
  <si>
    <t>F16-0246</t>
  </si>
  <si>
    <t>Acanthocybium solandri</t>
  </si>
  <si>
    <t>Wahoo</t>
  </si>
  <si>
    <t>F16-0247</t>
  </si>
  <si>
    <t>Cephalopholis aurantia</t>
  </si>
  <si>
    <t>Golden Hind</t>
  </si>
  <si>
    <t>F15-1922</t>
  </si>
  <si>
    <t>Lethrinus variegatus</t>
  </si>
  <si>
    <t>F15-1114</t>
  </si>
  <si>
    <t>F15-1946</t>
  </si>
  <si>
    <t>Stripey Snapper</t>
  </si>
  <si>
    <t>F16-0231</t>
  </si>
  <si>
    <t>Cephalopholis sonnerati</t>
  </si>
  <si>
    <t>Tomato Hind</t>
  </si>
  <si>
    <t>F16-0256</t>
  </si>
  <si>
    <t>Chlorurus microrhinos</t>
  </si>
  <si>
    <t>Blunt-head Parrotfish</t>
  </si>
  <si>
    <t>F16-0504</t>
  </si>
  <si>
    <t>Steephead parrotfish</t>
  </si>
  <si>
    <t>F16-0640</t>
  </si>
  <si>
    <t>Nemipterus furcosus</t>
  </si>
  <si>
    <t>Fork-tailed threadfin bream</t>
  </si>
  <si>
    <t>F16-0641</t>
  </si>
  <si>
    <t>Neopomacentrus filamentosus</t>
  </si>
  <si>
    <t>Brown demoiselle</t>
  </si>
  <si>
    <t>F16-0642</t>
  </si>
  <si>
    <t>Neotrygon leylandi</t>
  </si>
  <si>
    <t xml:space="preserve">Painted maskray </t>
  </si>
  <si>
    <t>F16-0643</t>
  </si>
  <si>
    <t>Onigocia oligolepis</t>
  </si>
  <si>
    <t>Large-scale flathead</t>
  </si>
  <si>
    <t>F16-0644</t>
  </si>
  <si>
    <t>Paramonacanthus choirocephalus</t>
  </si>
  <si>
    <t xml:space="preserve">Pig faced leather jacket </t>
  </si>
  <si>
    <t>F16-0645</t>
  </si>
  <si>
    <t>F16-0646</t>
  </si>
  <si>
    <t>F16-0647</t>
  </si>
  <si>
    <t>F16-0650</t>
  </si>
  <si>
    <t>Parapercis nebulosa</t>
  </si>
  <si>
    <t>Barred sandperch</t>
  </si>
  <si>
    <t>F16-0649</t>
  </si>
  <si>
    <t>Indian goatfish</t>
  </si>
  <si>
    <t>F16-0651</t>
  </si>
  <si>
    <t>Pentapodus emeryii</t>
  </si>
  <si>
    <t xml:space="preserve">Double whiptail </t>
  </si>
  <si>
    <t>F16-0652</t>
  </si>
  <si>
    <t>Pentapodus nagasakiensis</t>
  </si>
  <si>
    <t>Japanese whiptail</t>
  </si>
  <si>
    <t>F15-1954</t>
  </si>
  <si>
    <t>F16-0653</t>
  </si>
  <si>
    <t>Pentapodus vitta</t>
  </si>
  <si>
    <t xml:space="preserve">Striped whiptail </t>
  </si>
  <si>
    <t>F16-0654</t>
  </si>
  <si>
    <t>Platax batavianus</t>
  </si>
  <si>
    <t>Humpback batfish</t>
  </si>
  <si>
    <t>F16-0655</t>
  </si>
  <si>
    <t>Platycephalus endrachtensis</t>
  </si>
  <si>
    <t xml:space="preserve">Bar-tailed flathead </t>
  </si>
  <si>
    <t>F16-0656</t>
  </si>
  <si>
    <t>F15-1903</t>
  </si>
  <si>
    <t>Abudefduf septemfasciatus</t>
  </si>
  <si>
    <t>Banded Sergeant</t>
  </si>
  <si>
    <t>F15-955</t>
  </si>
  <si>
    <t>Banded sergeant</t>
  </si>
  <si>
    <t>F15-1849</t>
  </si>
  <si>
    <t>Abudefduf sexfasciatus</t>
  </si>
  <si>
    <t>Scissor Tail Sergeant</t>
  </si>
  <si>
    <t>J DiBattista</t>
  </si>
  <si>
    <t>F15-1899</t>
  </si>
  <si>
    <t>F15-1852</t>
  </si>
  <si>
    <t>Abudefduf vaigiensis</t>
  </si>
  <si>
    <t>Indo-Pacific Sergeant</t>
  </si>
  <si>
    <t>F15-1945</t>
  </si>
  <si>
    <t>Anampses lennardi</t>
  </si>
  <si>
    <t>Blue-And-Yellow Wrasse</t>
  </si>
  <si>
    <t>F16-0500</t>
  </si>
  <si>
    <t>Arripis truttacea</t>
  </si>
  <si>
    <t>Western Australian salmon</t>
  </si>
  <si>
    <t>F16-0502</t>
  </si>
  <si>
    <t>Bodianus vulpinus</t>
  </si>
  <si>
    <t>Western pigfish</t>
  </si>
  <si>
    <t>F15-1902</t>
  </si>
  <si>
    <t>F16-0499</t>
  </si>
  <si>
    <t>Carangoides chrysophrys</t>
  </si>
  <si>
    <t>Longnose trevally</t>
  </si>
  <si>
    <t>F16-0496</t>
  </si>
  <si>
    <t>Centroberyx australis</t>
  </si>
  <si>
    <t>Yelloweye redfish</t>
  </si>
  <si>
    <t>F16-0503</t>
  </si>
  <si>
    <t>Bight redfish</t>
  </si>
  <si>
    <t>F16-0492</t>
  </si>
  <si>
    <t>Cheilinus chlorourus</t>
  </si>
  <si>
    <t>Floral wrasse</t>
  </si>
  <si>
    <t>F15-1904</t>
  </si>
  <si>
    <t>Chelmon marginalis</t>
  </si>
  <si>
    <t>Margined Coralfish</t>
  </si>
  <si>
    <t>F16-0322</t>
  </si>
  <si>
    <t>Choerodon cephalotes</t>
  </si>
  <si>
    <t>Purple Tuskfish</t>
  </si>
  <si>
    <t>F16-0324</t>
  </si>
  <si>
    <t>F16-0323</t>
  </si>
  <si>
    <t>Choerodon jordani</t>
  </si>
  <si>
    <t>Jordan's Tuskfish</t>
  </si>
  <si>
    <t>F16-0493</t>
  </si>
  <si>
    <t>Gephyroberyx darwinii</t>
  </si>
  <si>
    <t>Darwin's slimehead</t>
  </si>
  <si>
    <t>F16-0657</t>
  </si>
  <si>
    <t>AWFS-F16-1563</t>
  </si>
  <si>
    <t xml:space="preserve">Pictilabrus laticlavius </t>
  </si>
  <si>
    <t xml:space="preserve">Patrician wrasse </t>
  </si>
  <si>
    <t>F12-0054</t>
  </si>
  <si>
    <t>F12-0062</t>
  </si>
  <si>
    <t>F16-0242</t>
  </si>
  <si>
    <t>Epinephelus morrhua</t>
  </si>
  <si>
    <t>Comet Grouper</t>
  </si>
  <si>
    <t>F16-0230</t>
  </si>
  <si>
    <t>Lethrinus rubrioperculatus</t>
  </si>
  <si>
    <t>Spotcheek Emperor</t>
  </si>
  <si>
    <t>F16-0229</t>
  </si>
  <si>
    <t>Paracaesio sordida</t>
  </si>
  <si>
    <t>Sordid Snapper</t>
  </si>
  <si>
    <t>F16-0234</t>
  </si>
  <si>
    <t>Common Coral Trout</t>
  </si>
  <si>
    <t>F16-099</t>
  </si>
  <si>
    <t>Redthroat Emperor</t>
  </si>
  <si>
    <t>F16-0067</t>
  </si>
  <si>
    <t>Microcanthus strigatus</t>
  </si>
  <si>
    <t>Stripey</t>
  </si>
  <si>
    <t>J DiBattista, Ben Saunders, and JP Hobbs</t>
  </si>
  <si>
    <t>F16-0494</t>
  </si>
  <si>
    <t>Neosebastes nigropunctatus</t>
  </si>
  <si>
    <t>Black-spotted gurnard perch</t>
  </si>
  <si>
    <t>F16-0501</t>
  </si>
  <si>
    <t>Neosebastes pandus</t>
  </si>
  <si>
    <t>Bighead gurnard perch</t>
  </si>
  <si>
    <t>F16-0259</t>
  </si>
  <si>
    <t>F15-1905</t>
  </si>
  <si>
    <t>Parachaetodon ocellatus</t>
  </si>
  <si>
    <t>Ocellate Butterflyfish</t>
  </si>
  <si>
    <t>F15-1888</t>
  </si>
  <si>
    <t>Parma mccullochi</t>
  </si>
  <si>
    <t>McCulloch's Scalyfin</t>
  </si>
  <si>
    <t>J DIBattista and Scott Bennett</t>
  </si>
  <si>
    <t>F15-1884</t>
  </si>
  <si>
    <t>Parma occidentalis</t>
  </si>
  <si>
    <t>Western Scalyfin</t>
  </si>
  <si>
    <t>F16-0064</t>
  </si>
  <si>
    <t>F15-1901</t>
  </si>
  <si>
    <t>Western Butterfish</t>
  </si>
  <si>
    <t>F15-1302</t>
  </si>
  <si>
    <t>Petroscirtes breviceps</t>
  </si>
  <si>
    <t>Striped Poison-Fang Blenny Mimic</t>
  </si>
  <si>
    <t>F15-1906</t>
  </si>
  <si>
    <t>Plectorhynchus vittatus</t>
  </si>
  <si>
    <t>Oriental Sweetlips</t>
  </si>
  <si>
    <t>F16-0148</t>
  </si>
  <si>
    <t>Pomacentrus milleri</t>
  </si>
  <si>
    <t>Miller's Damselfish</t>
  </si>
  <si>
    <t>NCB Survey</t>
  </si>
  <si>
    <t>F15-1907</t>
  </si>
  <si>
    <t>Psammoperca waigiensis</t>
  </si>
  <si>
    <t>Sand Bass</t>
  </si>
  <si>
    <t>F15-1863a</t>
  </si>
  <si>
    <t>White-spotted Rabbitfish</t>
  </si>
  <si>
    <t>F15-1864a</t>
  </si>
  <si>
    <t>Siganus margaritiferus</t>
  </si>
  <si>
    <t>Pearly-spotted Rabbitfish</t>
  </si>
  <si>
    <t>F15-1853</t>
  </si>
  <si>
    <t>Thalassoma lunare</t>
  </si>
  <si>
    <t>Moon Wrasse</t>
  </si>
  <si>
    <t>F15-1897</t>
  </si>
  <si>
    <t>F16-0066</t>
  </si>
  <si>
    <t>F16-0495</t>
  </si>
  <si>
    <t>John Dory</t>
  </si>
  <si>
    <t>F16-0239</t>
  </si>
  <si>
    <t>Plectropomus oligacanthus</t>
  </si>
  <si>
    <t>Highfin Coralgrouper</t>
  </si>
  <si>
    <t>F16-0237</t>
  </si>
  <si>
    <t>Variola albimarginata</t>
  </si>
  <si>
    <t>White-edged Lyretail</t>
  </si>
  <si>
    <t>F16-0243</t>
  </si>
  <si>
    <t>Aphareus rutilans</t>
  </si>
  <si>
    <t>Rusty Jobfish</t>
  </si>
  <si>
    <t>F16-0241</t>
  </si>
  <si>
    <t>Aprion virescens</t>
  </si>
  <si>
    <t>Green Jobfish</t>
  </si>
  <si>
    <t>F16-0236</t>
  </si>
  <si>
    <t>Cephalopholis argus</t>
  </si>
  <si>
    <t>Peacock Hind</t>
  </si>
  <si>
    <t>F16-0227</t>
  </si>
  <si>
    <t>F16-0616</t>
  </si>
  <si>
    <t>Chiloscyllium punctatum</t>
  </si>
  <si>
    <t>Brownbanded bamboo shark</t>
  </si>
  <si>
    <t>F16-0617</t>
  </si>
  <si>
    <t>Choerodon schoenleinii</t>
  </si>
  <si>
    <t>Blackspot tuskfish</t>
  </si>
  <si>
    <t>F16-0619</t>
  </si>
  <si>
    <t>Choerodon vitta</t>
  </si>
  <si>
    <t>Redstripe tuskfish</t>
  </si>
  <si>
    <t>F16-0620</t>
  </si>
  <si>
    <t>Coradion chrysozonus</t>
  </si>
  <si>
    <t>Goldengirdled coralfish</t>
  </si>
  <si>
    <t>F16-0621</t>
  </si>
  <si>
    <t>Coris pictoides</t>
  </si>
  <si>
    <t>Blackstripe coris</t>
  </si>
  <si>
    <t>F16-0625</t>
  </si>
  <si>
    <t>Diagramma pictum</t>
  </si>
  <si>
    <t>Painted sweetlips</t>
  </si>
  <si>
    <t>F16-0626</t>
  </si>
  <si>
    <t>Diploprion bifasciatum</t>
  </si>
  <si>
    <t>Two-banded soapfish</t>
  </si>
  <si>
    <t>F16-0225</t>
  </si>
  <si>
    <t>Lipocheilus carnolabrum</t>
  </si>
  <si>
    <t>Tang's Snapper</t>
  </si>
  <si>
    <t>F16-0235</t>
  </si>
  <si>
    <t>Lutjanus bohar</t>
  </si>
  <si>
    <t>Two-spot Red Snapper</t>
  </si>
  <si>
    <t>F16-0238</t>
  </si>
  <si>
    <t>Lutjanus rufolineatus</t>
  </si>
  <si>
    <t>Yellow-lined Snapper</t>
  </si>
  <si>
    <t>F16-0627</t>
  </si>
  <si>
    <t>Echeneis naucrates</t>
  </si>
  <si>
    <t>Live sharksucker</t>
  </si>
  <si>
    <t>F16-0628</t>
  </si>
  <si>
    <t>Engyprosopon grandisquama</t>
  </si>
  <si>
    <t>Largescale flounder</t>
  </si>
  <si>
    <t>F16-0629</t>
  </si>
  <si>
    <t>Gazza minuta</t>
  </si>
  <si>
    <t>Toothpony</t>
  </si>
  <si>
    <t>F16-0630</t>
  </si>
  <si>
    <t>Glaucosoma magnificum</t>
  </si>
  <si>
    <t>Threadfin pearl-perch</t>
  </si>
  <si>
    <t>F16-0631</t>
  </si>
  <si>
    <t>Gnathanodon speciosus</t>
  </si>
  <si>
    <t>Golden trevally</t>
  </si>
  <si>
    <t>F16-0632</t>
  </si>
  <si>
    <t>Gymnothorax cribroris</t>
  </si>
  <si>
    <t xml:space="preserve">Sieve-patterned moray </t>
  </si>
  <si>
    <t>F16-0634</t>
  </si>
  <si>
    <t>Inegocia japonica</t>
  </si>
  <si>
    <t>Japanese flathead</t>
  </si>
  <si>
    <t>F16-0636</t>
  </si>
  <si>
    <t>Lactoria cornuta</t>
  </si>
  <si>
    <t>Longhorn cowfish</t>
  </si>
  <si>
    <t>F16-0637</t>
  </si>
  <si>
    <t>Monacanthus chinensis</t>
  </si>
  <si>
    <t>Fanbelly leatherjacket</t>
  </si>
  <si>
    <t>F16-0638</t>
  </si>
  <si>
    <t>Nebrius ferrugineus</t>
  </si>
  <si>
    <t>Tawny nurse shark</t>
  </si>
  <si>
    <t>F16-0685</t>
  </si>
  <si>
    <t>Batrachomoeus trispinosus</t>
  </si>
  <si>
    <t xml:space="preserve">Three-spined frogfish </t>
  </si>
  <si>
    <t>F16-0689</t>
  </si>
  <si>
    <t>Callionymus japonicus</t>
  </si>
  <si>
    <t xml:space="preserve">Japanese longtail dragonet </t>
  </si>
  <si>
    <t>F16-0681</t>
  </si>
  <si>
    <t>Iniistius jacksonensis</t>
  </si>
  <si>
    <t xml:space="preserve">Purple-spotted wrasse </t>
  </si>
  <si>
    <t>F16-0683</t>
  </si>
  <si>
    <t>Lactoria diaphana</t>
  </si>
  <si>
    <t>Roundbelly cowfish</t>
  </si>
  <si>
    <t>F16-0682</t>
  </si>
  <si>
    <t xml:space="preserve">Silver-cheeked toadfish </t>
  </si>
  <si>
    <t>F16-0688</t>
  </si>
  <si>
    <t>Ostorhinchus hartzfeldii</t>
  </si>
  <si>
    <t xml:space="preserve">Hartzfeld's cardinalfish </t>
  </si>
  <si>
    <t>F16-0662</t>
  </si>
  <si>
    <t>Pseudorhombus arsius</t>
  </si>
  <si>
    <t>Largetooth flounder</t>
  </si>
  <si>
    <t>F16-0663</t>
  </si>
  <si>
    <t xml:space="preserve">Pseudorhombus jenynsii </t>
  </si>
  <si>
    <t>Small-toothed flounder</t>
  </si>
  <si>
    <t>F16-0664</t>
  </si>
  <si>
    <t>Pseudorhombus spinosus</t>
  </si>
  <si>
    <t>Spiny flounder</t>
  </si>
  <si>
    <t>F16-0684</t>
  </si>
  <si>
    <t>Rachycentron canadum</t>
  </si>
  <si>
    <t>Cobia</t>
  </si>
  <si>
    <t>F16-0665</t>
  </si>
  <si>
    <t>Rhynchobatus djiddensis</t>
  </si>
  <si>
    <t xml:space="preserve">Giant guitarfish </t>
  </si>
  <si>
    <t>F16-0666</t>
  </si>
  <si>
    <t>Sardinella gibbosa</t>
  </si>
  <si>
    <t>Goldstripe sardinella</t>
  </si>
  <si>
    <t>F16-0667</t>
  </si>
  <si>
    <t>Saurida tumbil</t>
  </si>
  <si>
    <t xml:space="preserve">Greater lizardfish </t>
  </si>
  <si>
    <t>F16-0668</t>
  </si>
  <si>
    <t>Brushtooth lizardfish</t>
  </si>
  <si>
    <t>F16-0669</t>
  </si>
  <si>
    <t>Scolopsis monogramma</t>
  </si>
  <si>
    <t>Monogrammed monocle bream</t>
  </si>
  <si>
    <t>F16-0670</t>
  </si>
  <si>
    <t>Queensland school mackerel</t>
  </si>
  <si>
    <t>F16-0671</t>
  </si>
  <si>
    <t>Scorpaenidae</t>
  </si>
  <si>
    <t>Scorpionfish</t>
  </si>
  <si>
    <t>F16-0672</t>
  </si>
  <si>
    <t>Seriolina nigrofasciata</t>
  </si>
  <si>
    <t>Black-banded trevally</t>
  </si>
  <si>
    <t>F16-0673</t>
  </si>
  <si>
    <t>Siderea thyrsoidea</t>
  </si>
  <si>
    <t xml:space="preserve">White-eyed moray eel </t>
  </si>
  <si>
    <t>F16-0674</t>
  </si>
  <si>
    <t>F16-0675</t>
  </si>
  <si>
    <t>Sphyraena jello</t>
  </si>
  <si>
    <t>Pickhandle barracuda</t>
  </si>
  <si>
    <t>F16-0676</t>
  </si>
  <si>
    <t>Synodus sageneus</t>
  </si>
  <si>
    <t xml:space="preserve">Speartoothed grinner </t>
  </si>
  <si>
    <t>F16-0680</t>
  </si>
  <si>
    <t>Upeneus asymmetricus</t>
  </si>
  <si>
    <t xml:space="preserve">Asymmetrical goatfish </t>
  </si>
  <si>
    <t>F16-0690</t>
  </si>
  <si>
    <t>Upeneus luzonius</t>
  </si>
  <si>
    <t>Dark-barred goatfish</t>
  </si>
  <si>
    <t>F16-0678</t>
  </si>
  <si>
    <t>Eel</t>
  </si>
  <si>
    <t>F16-0639</t>
  </si>
  <si>
    <t>F12-0029</t>
  </si>
  <si>
    <t>Blue Bait</t>
  </si>
  <si>
    <t>F15-1119</t>
  </si>
  <si>
    <t>Ptereleotris microlepis</t>
  </si>
  <si>
    <t>Greeneye Dartgoby</t>
  </si>
  <si>
    <t>F15-1123</t>
  </si>
  <si>
    <t>Upeneus taeniopterus</t>
  </si>
  <si>
    <t>Finstripe Goatfish</t>
  </si>
  <si>
    <t>F15-1955</t>
  </si>
  <si>
    <t>Upeneus tragula</t>
  </si>
  <si>
    <t>Bartail Goatfish</t>
  </si>
  <si>
    <t>F16-0290</t>
  </si>
  <si>
    <t>Lethrinus</t>
  </si>
  <si>
    <t>Emperor Fish</t>
  </si>
  <si>
    <t>F16-0596</t>
  </si>
  <si>
    <t>Abalistes stellatus</t>
  </si>
  <si>
    <t>Triggerfish</t>
  </si>
  <si>
    <t>F16-0579</t>
  </si>
  <si>
    <t>Abudefduf bengalensis</t>
  </si>
  <si>
    <t>Bengal Sergeant</t>
  </si>
  <si>
    <t>F16-0588</t>
  </si>
  <si>
    <t>Bengal sergeant</t>
  </si>
  <si>
    <t>F16-0597</t>
  </si>
  <si>
    <t>F16-0580</t>
  </si>
  <si>
    <t>Acanthopagrus latus</t>
  </si>
  <si>
    <t>Yellowfin seabream</t>
  </si>
  <si>
    <t>F16-0598</t>
  </si>
  <si>
    <t>Alepes apercna</t>
  </si>
  <si>
    <t xml:space="preserve">smallmouth scad </t>
  </si>
  <si>
    <t>F16-0578</t>
  </si>
  <si>
    <t>Amphiprion clarkii</t>
  </si>
  <si>
    <t>Clark's anemonefish</t>
  </si>
  <si>
    <t>F16-0599</t>
  </si>
  <si>
    <t>F16-0601</t>
  </si>
  <si>
    <t>Apogon apogonides</t>
  </si>
  <si>
    <t>Plain cardinalfish</t>
  </si>
  <si>
    <t>F16-0602</t>
  </si>
  <si>
    <t>Apogon brevicaudatus</t>
  </si>
  <si>
    <t>Many-banded cardinalfish</t>
  </si>
  <si>
    <t>F16-0603</t>
  </si>
  <si>
    <t>Apogonichthyoides nigripinnis</t>
  </si>
  <si>
    <t>Bullseye</t>
  </si>
  <si>
    <t>F16-0572</t>
  </si>
  <si>
    <t>Argyrosomus hololepidotus</t>
  </si>
  <si>
    <t>Mulloway</t>
  </si>
  <si>
    <t>F16-0604</t>
  </si>
  <si>
    <t>Assiculus punctatus</t>
  </si>
  <si>
    <t>Dottyback</t>
  </si>
  <si>
    <t>F16-0606</t>
  </si>
  <si>
    <t>Callionymus moretonensis</t>
  </si>
  <si>
    <t>Queensland stinkfish</t>
  </si>
  <si>
    <t>F16-0607</t>
  </si>
  <si>
    <t>Carangoides equula</t>
  </si>
  <si>
    <t>Whitefin trevally</t>
  </si>
  <si>
    <t>F16-0608</t>
  </si>
  <si>
    <t>Carangoides fulvoguttatus</t>
  </si>
  <si>
    <t>Yellowspotted trevally</t>
  </si>
  <si>
    <t>F16-0609</t>
  </si>
  <si>
    <t>Caranx ignobilis</t>
  </si>
  <si>
    <t>Giant trevally</t>
  </si>
  <si>
    <t>F16-0610</t>
  </si>
  <si>
    <t>Cephalopholis boenak</t>
  </si>
  <si>
    <t>Bluelined coralcod</t>
  </si>
  <si>
    <t>F16-0611</t>
  </si>
  <si>
    <t>Chaetodermis penicilligerus</t>
  </si>
  <si>
    <t xml:space="preserve">Prickly leatherjacket </t>
  </si>
  <si>
    <t>F16-0585</t>
  </si>
  <si>
    <t>Chaetodontoplus duboulayi</t>
  </si>
  <si>
    <t>Scribbled angelfish</t>
  </si>
  <si>
    <t>F16-0613</t>
  </si>
  <si>
    <t>F16-0615</t>
  </si>
  <si>
    <t>Chelmon rostratus</t>
  </si>
  <si>
    <t>Copperband butterflyfish</t>
  </si>
  <si>
    <t>F16-0587</t>
  </si>
  <si>
    <t>Ctenochaetus</t>
  </si>
  <si>
    <t>F16-0577</t>
  </si>
  <si>
    <t>White-blotched grouper</t>
  </si>
  <si>
    <t>F16-0600</t>
  </si>
  <si>
    <t>Feroxodon multistriatus</t>
  </si>
  <si>
    <t xml:space="preserve">Manystriped blowfish </t>
  </si>
  <si>
    <t>F16-0593</t>
  </si>
  <si>
    <t>Labroides dimidiatus</t>
  </si>
  <si>
    <t>Bluestreak cleaner wrasse</t>
  </si>
  <si>
    <t>F16-0595</t>
  </si>
  <si>
    <t>Liza vaigiensis</t>
  </si>
  <si>
    <t>Diamond-scale mullet</t>
  </si>
  <si>
    <t>F16-0612</t>
  </si>
  <si>
    <t xml:space="preserve">Spotfin butterflyfish </t>
  </si>
  <si>
    <t>F16-0594</t>
  </si>
  <si>
    <t xml:space="preserve">Klunzinger's bullseye </t>
  </si>
  <si>
    <t>F16-0586</t>
  </si>
  <si>
    <t>Plectorhinchus flavomaculatus</t>
  </si>
  <si>
    <t>Goldspotted sweetlips</t>
  </si>
  <si>
    <t>F16-0575</t>
  </si>
  <si>
    <t>Spotted coralgrouper</t>
  </si>
  <si>
    <t>F16-0571</t>
  </si>
  <si>
    <t>F16-0584</t>
  </si>
  <si>
    <t>Rhabdosargus sarba</t>
  </si>
  <si>
    <t>F16-0576</t>
  </si>
  <si>
    <t>Narrow-barred Spanish mackerel</t>
  </si>
  <si>
    <t>F16-0591</t>
  </si>
  <si>
    <t>Sphyraena pinguis</t>
  </si>
  <si>
    <t>Striped barracuda</t>
  </si>
  <si>
    <t>F16-0589</t>
  </si>
  <si>
    <t>Stegastes</t>
  </si>
  <si>
    <t>F16-0590</t>
  </si>
  <si>
    <t>F16-0592</t>
  </si>
  <si>
    <t xml:space="preserve">Thalassoma hardwicke </t>
  </si>
  <si>
    <t>Sixbar wrasse</t>
  </si>
  <si>
    <t>F16-0573</t>
  </si>
  <si>
    <t>Coronation trout</t>
  </si>
  <si>
    <t>F16-0581</t>
  </si>
  <si>
    <t>Silvery</t>
  </si>
  <si>
    <t>F16-1458</t>
  </si>
  <si>
    <t xml:space="preserve"> Arothron hispidus</t>
  </si>
  <si>
    <t>White-spotted pufferfish</t>
  </si>
  <si>
    <t>F16-1455</t>
  </si>
  <si>
    <t>Smallmouth scad</t>
  </si>
  <si>
    <t>F16-1451</t>
  </si>
  <si>
    <t>Apistus carinatus</t>
  </si>
  <si>
    <t>Ocellated waspfish</t>
  </si>
  <si>
    <t>F16-1459</t>
  </si>
  <si>
    <t>Callionymus grossi</t>
  </si>
  <si>
    <t>Gross's stinkfish</t>
  </si>
  <si>
    <t>F16-1462</t>
  </si>
  <si>
    <t>Caranx bucculentus</t>
  </si>
  <si>
    <t>Bluespotted trevally</t>
  </si>
  <si>
    <t>F16-1465</t>
  </si>
  <si>
    <t>Purple tuskfish</t>
  </si>
  <si>
    <t>F16-1467</t>
  </si>
  <si>
    <t>Dactyloptena papilio</t>
  </si>
  <si>
    <t>Red-spotted flying gurnard</t>
  </si>
  <si>
    <t>F16-1468</t>
  </si>
  <si>
    <t>Decapterus macarellus</t>
  </si>
  <si>
    <t>Mackerel scad</t>
  </si>
  <si>
    <t>F16-1471</t>
  </si>
  <si>
    <t>Gobiidae</t>
  </si>
  <si>
    <t>Goby</t>
  </si>
  <si>
    <t>F16-1474</t>
  </si>
  <si>
    <t xml:space="preserve">Inimicus sinensis </t>
  </si>
  <si>
    <t>Spotted ghoul</t>
  </si>
  <si>
    <t>F16-1473</t>
  </si>
  <si>
    <t>F16-1456</t>
  </si>
  <si>
    <t>Jaydia ellioti</t>
  </si>
  <si>
    <t>Flag-in cardinalfish</t>
  </si>
  <si>
    <t>F16-1476</t>
  </si>
  <si>
    <t>Lunar-tail puffer</t>
  </si>
  <si>
    <t>F16-1475</t>
  </si>
  <si>
    <t>Johnius borneensis</t>
  </si>
  <si>
    <t>River jewfish</t>
  </si>
  <si>
    <t>F16-1450</t>
  </si>
  <si>
    <t>Fan-bellied leatherjacket</t>
  </si>
  <si>
    <t>F16-1481</t>
  </si>
  <si>
    <t>Nemipterus peronii</t>
  </si>
  <si>
    <t>Notchedfin threadfin bream</t>
  </si>
  <si>
    <t>F16-1452</t>
  </si>
  <si>
    <t>Ostorhinchus apogonoides</t>
  </si>
  <si>
    <t>Short-tooth cardinal</t>
  </si>
  <si>
    <t>F16-1484</t>
  </si>
  <si>
    <t>Pantolabus radiatus</t>
  </si>
  <si>
    <t>Fringefin trevally</t>
  </si>
  <si>
    <t>F16-1488</t>
  </si>
  <si>
    <t xml:space="preserve">Barred sandperch </t>
  </si>
  <si>
    <t>F16-1489</t>
  </si>
  <si>
    <t>Paraplotosus</t>
  </si>
  <si>
    <t>Eeltailed catfish</t>
  </si>
  <si>
    <t>AWFS-F16-1552</t>
  </si>
  <si>
    <t>Aphareus furca</t>
  </si>
  <si>
    <t xml:space="preserve">Small toothed jobfish </t>
  </si>
  <si>
    <t>AWFS-F16-1586</t>
  </si>
  <si>
    <t>AWFS-F16-1501</t>
  </si>
  <si>
    <t>Callionymus sublaevis</t>
  </si>
  <si>
    <t>Australian filamentous dragonet</t>
  </si>
  <si>
    <t>AWFS-F16-1588</t>
  </si>
  <si>
    <t>AWFS-F16-1533</t>
  </si>
  <si>
    <t>Carangoides gymnostethus</t>
  </si>
  <si>
    <t xml:space="preserve">Bludger </t>
  </si>
  <si>
    <t>AWFS-F16-1594</t>
  </si>
  <si>
    <t>Carangoides hedlandensis</t>
  </si>
  <si>
    <t>AWFS-F16-1581</t>
  </si>
  <si>
    <t>Carangoides humerosus</t>
  </si>
  <si>
    <t>AWFS-F16-1580</t>
  </si>
  <si>
    <t>Carangoides malabaricus</t>
  </si>
  <si>
    <t>AWFS-F16-1571</t>
  </si>
  <si>
    <t>AWFS-F16-1567</t>
  </si>
  <si>
    <t>Cheilodactylus gibbosus</t>
  </si>
  <si>
    <t xml:space="preserve">Western crested morwong </t>
  </si>
  <si>
    <t>AWFS-F16-1522</t>
  </si>
  <si>
    <t xml:space="preserve">Bluespotted tuskfish </t>
  </si>
  <si>
    <t>AWFS-F16-1523</t>
  </si>
  <si>
    <t xml:space="preserve">Leaping bonito </t>
  </si>
  <si>
    <t>AWFS-F16-1535</t>
  </si>
  <si>
    <t>Decapterus maruadsi</t>
  </si>
  <si>
    <t xml:space="preserve">Japanese scad </t>
  </si>
  <si>
    <t>AWFS-F16-1582</t>
  </si>
  <si>
    <t>Elates ransonnettii</t>
  </si>
  <si>
    <t>AWFS-F16-1540</t>
  </si>
  <si>
    <t>Epinephelus latifasciatus</t>
  </si>
  <si>
    <t xml:space="preserve">Striped grouper </t>
  </si>
  <si>
    <t>AWFS-F16-1556</t>
  </si>
  <si>
    <t>Epinephelus malabaricus</t>
  </si>
  <si>
    <t xml:space="preserve">Malabar grouper </t>
  </si>
  <si>
    <t>AWFS-F16-1554</t>
  </si>
  <si>
    <t>Epinephelus sexfasciatus</t>
  </si>
  <si>
    <t xml:space="preserve">Sixbar grouper </t>
  </si>
  <si>
    <t>AWFS-F16-1555</t>
  </si>
  <si>
    <t>Epinephelus stictus</t>
  </si>
  <si>
    <t xml:space="preserve">Black-dotted grouper </t>
  </si>
  <si>
    <t>AWFS-F16-1541</t>
  </si>
  <si>
    <t>Etelis carbunculus</t>
  </si>
  <si>
    <t xml:space="preserve">Deep-water red snapper </t>
  </si>
  <si>
    <t>AWFS-F16-1566</t>
  </si>
  <si>
    <t>Eubalichthys mosaicus</t>
  </si>
  <si>
    <t xml:space="preserve">Mosaic leatherjacket </t>
  </si>
  <si>
    <t>AWFS-F16-1525</t>
  </si>
  <si>
    <t>Glaucosoma buergeri</t>
  </si>
  <si>
    <t xml:space="preserve">Deepsea jewfish </t>
  </si>
  <si>
    <t>AWFS-F16-1531</t>
  </si>
  <si>
    <t xml:space="preserve">Golden trevally </t>
  </si>
  <si>
    <t>AWFS-F16-1532</t>
  </si>
  <si>
    <t>Gymnocranius grandoculis</t>
  </si>
  <si>
    <t xml:space="preserve">Blue-lined large-eye bream </t>
  </si>
  <si>
    <t>AWFS-F16-1548</t>
  </si>
  <si>
    <t>AWFS-F16-1558</t>
  </si>
  <si>
    <t xml:space="preserve">Dogtooth tuna </t>
  </si>
  <si>
    <t>AWFS-F16-1579</t>
  </si>
  <si>
    <t>Herklotsichthys lippa</t>
  </si>
  <si>
    <t>AWFS-F16-1574</t>
  </si>
  <si>
    <t>Jaydia melanopus</t>
  </si>
  <si>
    <t>AWFS-F16-1578</t>
  </si>
  <si>
    <t>AWFS-F16-1592</t>
  </si>
  <si>
    <t>AWFS-F16-1575</t>
  </si>
  <si>
    <t>Leiognathus</t>
  </si>
  <si>
    <t>AWFS-F16-1526</t>
  </si>
  <si>
    <t xml:space="preserve">Russell's snapper </t>
  </si>
  <si>
    <t>AWFS-F16-1559</t>
  </si>
  <si>
    <t xml:space="preserve">Yellow-striped leatherjacket </t>
  </si>
  <si>
    <t>AWFS-F16-1547</t>
  </si>
  <si>
    <t>Mobula japanica</t>
  </si>
  <si>
    <t xml:space="preserve">Spinetail mobula </t>
  </si>
  <si>
    <t>AWFS-F16-1577</t>
  </si>
  <si>
    <t>Nemipterus hexodon</t>
  </si>
  <si>
    <t>AWFS-F16-1583</t>
  </si>
  <si>
    <t>Nuchequula gerreoides</t>
  </si>
  <si>
    <t>AWFS-F16-1527</t>
  </si>
  <si>
    <t>Paracaesio xanthura</t>
  </si>
  <si>
    <t>Yellowtail blue snapper</t>
  </si>
  <si>
    <t>AWFS-F16-1538</t>
  </si>
  <si>
    <t>Hyporhamphus quoyi</t>
  </si>
  <si>
    <t>Gaimard's halfbeak</t>
  </si>
  <si>
    <t>AWFS-F16-1528</t>
  </si>
  <si>
    <t xml:space="preserve">Lemonfish </t>
  </si>
  <si>
    <t>AWFS-F16-1546</t>
  </si>
  <si>
    <t>Plectropomus laevis</t>
  </si>
  <si>
    <t xml:space="preserve">Blacksaddled coralgrouper </t>
  </si>
  <si>
    <t>AWFS-F16-1570</t>
  </si>
  <si>
    <t xml:space="preserve">Priacanthus blochii </t>
  </si>
  <si>
    <t xml:space="preserve">Paeony bulleye </t>
  </si>
  <si>
    <t>AWFS-F16-1493</t>
  </si>
  <si>
    <t>Priacanthus tayenus</t>
  </si>
  <si>
    <t xml:space="preserve">Purple-spotted bigeye </t>
  </si>
  <si>
    <t>AWFS-F16-1589</t>
  </si>
  <si>
    <t>AWFS-F16-1550</t>
  </si>
  <si>
    <t>Pristipomoides auricilla</t>
  </si>
  <si>
    <t xml:space="preserve">Goldflag jobfish </t>
  </si>
  <si>
    <t>AWFS-F16-1553</t>
  </si>
  <si>
    <t xml:space="preserve">Pristipomoides zonatus </t>
  </si>
  <si>
    <t xml:space="preserve">Oblique-banded snapper </t>
  </si>
  <si>
    <t>AWFS-F16-1494</t>
  </si>
  <si>
    <t>Pristotis obtusirostris</t>
  </si>
  <si>
    <t xml:space="preserve">Gulf damselfish </t>
  </si>
  <si>
    <t>AWFS-F16-1499</t>
  </si>
  <si>
    <t>Pterocaesio digramma</t>
  </si>
  <si>
    <t xml:space="preserve">Double-lined fusilier </t>
  </si>
  <si>
    <t>AWFS-F16-1502</t>
  </si>
  <si>
    <t>Saurida gracilis</t>
  </si>
  <si>
    <t xml:space="preserve">Gracile lizardfish </t>
  </si>
  <si>
    <t>AWFS-F16-1543</t>
  </si>
  <si>
    <t>Scarus ghobban</t>
  </si>
  <si>
    <t xml:space="preserve">Blue-barred parrotfish </t>
  </si>
  <si>
    <t>AWFS-F16-1503</t>
  </si>
  <si>
    <t>Scolopsis taenioptera</t>
  </si>
  <si>
    <t xml:space="preserve">Lattice monocle bream </t>
  </si>
  <si>
    <t>AWFS-F16-1573</t>
  </si>
  <si>
    <t>Bream</t>
  </si>
  <si>
    <t>AWFS-F16-1549</t>
  </si>
  <si>
    <t xml:space="preserve">Narrow-barred Spanish mackerel </t>
  </si>
  <si>
    <t>AWFS-F16-1551</t>
  </si>
  <si>
    <t>Scomberomorus semifasciatus</t>
  </si>
  <si>
    <t xml:space="preserve">Broad-barred king mackerel </t>
  </si>
  <si>
    <t>AWFS-F16-1504</t>
  </si>
  <si>
    <t>Selaroides leptolepis</t>
  </si>
  <si>
    <t>Yellowstripe scad</t>
  </si>
  <si>
    <t>AWFS-F16-1529</t>
  </si>
  <si>
    <t>Seriola dumerili</t>
  </si>
  <si>
    <t xml:space="preserve">Greater amberjack </t>
  </si>
  <si>
    <t>AWFS-F16-1587</t>
  </si>
  <si>
    <t>AWFS-F16-1511</t>
  </si>
  <si>
    <t>Synodus myops</t>
  </si>
  <si>
    <t xml:space="preserve">Snakefish </t>
  </si>
  <si>
    <t>AWFS-F16-1498</t>
  </si>
  <si>
    <t xml:space="preserve">Taeniopsetta ocellata </t>
  </si>
  <si>
    <t xml:space="preserve">Indo-Pacific ocellated flounder </t>
  </si>
  <si>
    <t>AWFS-F16-1506</t>
  </si>
  <si>
    <t>Tathicarpus butleri</t>
  </si>
  <si>
    <t xml:space="preserve">Butler's frogfish </t>
  </si>
  <si>
    <t>AWFS-F16-1530</t>
  </si>
  <si>
    <t>Thunnus tonggol</t>
  </si>
  <si>
    <t xml:space="preserve">Longtail tuna </t>
  </si>
  <si>
    <t>AWFS-F16-1564</t>
  </si>
  <si>
    <t xml:space="preserve">Trachichthys australis </t>
  </si>
  <si>
    <t>AWFS-F16-1512</t>
  </si>
  <si>
    <t>Tragulichthys jaculiferus</t>
  </si>
  <si>
    <t xml:space="preserve">Longspine burrfish </t>
  </si>
  <si>
    <t>AWFS-F16-1514</t>
  </si>
  <si>
    <t>AWFS-F16-1515</t>
  </si>
  <si>
    <t>Upeneus sulphureus</t>
  </si>
  <si>
    <t xml:space="preserve">Sulphur goatfish </t>
  </si>
  <si>
    <t>AWFS-F16-1516</t>
  </si>
  <si>
    <t>Upeneus sundaicus</t>
  </si>
  <si>
    <t xml:space="preserve">Ochrebanded goatfish </t>
  </si>
  <si>
    <t>AWFS-F16-1590</t>
  </si>
  <si>
    <t>AWFS-F16-1517</t>
  </si>
  <si>
    <t xml:space="preserve">Yongeichthys criniger </t>
  </si>
  <si>
    <t>F16-1604</t>
  </si>
  <si>
    <t>Alepes kleinii</t>
  </si>
  <si>
    <t>F16-1608</t>
  </si>
  <si>
    <t>F16-1603</t>
  </si>
  <si>
    <t>Caranx</t>
  </si>
  <si>
    <t>F16-1612</t>
  </si>
  <si>
    <t>F16-1602</t>
  </si>
  <si>
    <t xml:space="preserve">Euristhmus lepturus </t>
  </si>
  <si>
    <t>F16-1609</t>
  </si>
  <si>
    <t>Inimicus sinensis</t>
  </si>
  <si>
    <t>F16-1596</t>
  </si>
  <si>
    <t>F16-1599</t>
  </si>
  <si>
    <t>F16-1606</t>
  </si>
  <si>
    <t>Netuma thalassina</t>
  </si>
  <si>
    <t>F16-1605</t>
  </si>
  <si>
    <t>Paramonacanthus filicauda</t>
  </si>
  <si>
    <t>F16-1598</t>
  </si>
  <si>
    <t>Pomadasys argyreus</t>
  </si>
  <si>
    <t>F16-1597</t>
  </si>
  <si>
    <t>Pomadasys kaakan</t>
  </si>
  <si>
    <t>F16-1615</t>
  </si>
  <si>
    <t>Pomadasys maculatus</t>
  </si>
  <si>
    <t>F16-1619</t>
  </si>
  <si>
    <t>Prionobutis microps</t>
  </si>
  <si>
    <t>F16-1617</t>
  </si>
  <si>
    <t>Rogadius asper</t>
  </si>
  <si>
    <t>F16-1614</t>
  </si>
  <si>
    <t>Sardinella brachysoma</t>
  </si>
  <si>
    <t>F16-1621</t>
  </si>
  <si>
    <t>Scatophagus argus</t>
  </si>
  <si>
    <t>F16-1618</t>
  </si>
  <si>
    <t>Scomberoides tol</t>
  </si>
  <si>
    <t>F16-1610</t>
  </si>
  <si>
    <t>Thryssa hamiltonii</t>
  </si>
  <si>
    <t>F16-1611</t>
  </si>
  <si>
    <t>Thryssa setirostris</t>
  </si>
  <si>
    <t>F16-1613</t>
  </si>
  <si>
    <t>Unidentified mackerel</t>
  </si>
  <si>
    <t>F16-1616</t>
  </si>
  <si>
    <t>Zabidius novemaculeatus</t>
  </si>
  <si>
    <t>Doesn’t exist</t>
  </si>
  <si>
    <t>doesn’t exist</t>
  </si>
  <si>
    <t>EX23_TS_1</t>
  </si>
  <si>
    <t>Exmouth Gulf</t>
  </si>
  <si>
    <t>Surface</t>
  </si>
  <si>
    <t>Drumline</t>
  </si>
  <si>
    <t>EX23_TS_2</t>
  </si>
  <si>
    <t>EX23_TS_3</t>
  </si>
  <si>
    <t>EX23_TS_4</t>
  </si>
  <si>
    <t>EX23_TS_5</t>
  </si>
  <si>
    <t>EX23_TS_6</t>
  </si>
  <si>
    <t>EX23_TS_7</t>
  </si>
  <si>
    <t>EX23_TS_8</t>
  </si>
  <si>
    <t>EX23_TS_9</t>
  </si>
  <si>
    <t>EX23_TS_10</t>
  </si>
  <si>
    <t>EX23_TS_11</t>
  </si>
  <si>
    <t>EX23_TS_12</t>
  </si>
  <si>
    <t>EX23_TS_13</t>
  </si>
  <si>
    <t>EX23_TS_14</t>
  </si>
  <si>
    <t>EX23_TS_15</t>
  </si>
  <si>
    <t xml:space="preserve">OG645 </t>
  </si>
  <si>
    <t>Too Chong Huat (owner of Seaview Fish n Chipz, commercial fishing license on Christmas Island)</t>
  </si>
  <si>
    <t>V13IOT Shannon Corrigan &amp; Adrianne Doran &amp; Marcelle Ayad</t>
  </si>
  <si>
    <t>Christmas Island</t>
  </si>
  <si>
    <t>Line</t>
  </si>
  <si>
    <t>Donation - Tissue use form - UWA AEC: 2022/ET000852 Ocean Genomes</t>
  </si>
  <si>
    <t>Australian Marine Park Activity Permit PA2022-00116-1 (variation PA2022-00116-2)</t>
  </si>
  <si>
    <t>BICON - 0007511511</t>
  </si>
  <si>
    <t>OG646</t>
  </si>
  <si>
    <t>Goldflag jobfish</t>
  </si>
  <si>
    <t>OG647</t>
  </si>
  <si>
    <t>Ruby snapper</t>
  </si>
  <si>
    <t>OG648</t>
  </si>
  <si>
    <t>Saloptia powelli</t>
  </si>
  <si>
    <t>Golden grouper</t>
  </si>
  <si>
    <t>West White Beach, Christmas Island</t>
  </si>
  <si>
    <t>Photo voucher is head only. 01/12/2023 AD</t>
  </si>
  <si>
    <t>OG649</t>
  </si>
  <si>
    <t>Caranx lugubris</t>
  </si>
  <si>
    <t>Black trevally</t>
  </si>
  <si>
    <t>Shah Jamil (Christmas Island fisheries ranger)</t>
  </si>
  <si>
    <t>OG650</t>
  </si>
  <si>
    <t>Etelis coruscans</t>
  </si>
  <si>
    <t>Flame snapper</t>
  </si>
  <si>
    <t>OG651</t>
  </si>
  <si>
    <t>Pristipomoides zonatus</t>
  </si>
  <si>
    <t>Oblique-banded snapper</t>
  </si>
  <si>
    <t>Ir Melan (local fisherman)</t>
  </si>
  <si>
    <t>OG652</t>
  </si>
  <si>
    <t>Mark Rochfort (owner of Shorefire, 0448 712 990)</t>
  </si>
  <si>
    <t>Placed on ice, then placed into LN2 08/11/2023 AD</t>
  </si>
  <si>
    <t>OG653</t>
  </si>
  <si>
    <t>OG654</t>
  </si>
  <si>
    <t>Eumegistus illustris</t>
  </si>
  <si>
    <t>Brilliant pomfret/ Black sepat</t>
  </si>
  <si>
    <t>OG655</t>
  </si>
  <si>
    <t>Tomato rockcod?</t>
  </si>
  <si>
    <t>Submarine Rock, Christmas Island</t>
  </si>
  <si>
    <t>Unsure on fish identification 10/11/23 AD</t>
  </si>
  <si>
    <t>OG656</t>
  </si>
  <si>
    <t>Epinephelus retouti</t>
  </si>
  <si>
    <t>Red tip grouper</t>
  </si>
  <si>
    <t>OG657</t>
  </si>
  <si>
    <t>Smalltooth jobfish</t>
  </si>
  <si>
    <t>Unsure on fish identification. Photo voucher is head only. 10/11/23 AD</t>
  </si>
  <si>
    <t>OG658</t>
  </si>
  <si>
    <t>Oxycheilinus unifasciatus</t>
  </si>
  <si>
    <t>Ringtail maori wrasse</t>
  </si>
  <si>
    <t>OG659</t>
  </si>
  <si>
    <t>Beryx decadactylus</t>
  </si>
  <si>
    <t>Red sepat/ Alfonsino</t>
  </si>
  <si>
    <t>Khairul (local fisherman)</t>
  </si>
  <si>
    <t>Belakang Denki, Christmas Island</t>
  </si>
  <si>
    <t>OG660</t>
  </si>
  <si>
    <t>Polymixia berndti</t>
  </si>
  <si>
    <t>Beardfish?</t>
  </si>
  <si>
    <t>West Point, Christmas Island</t>
  </si>
  <si>
    <t>OG661</t>
  </si>
  <si>
    <t>Conger macrocephalus</t>
  </si>
  <si>
    <t>Syvat Shonygon (local fisherman)</t>
  </si>
  <si>
    <t>GT farm (around the corner from Flying Cove), Christmas Island</t>
  </si>
  <si>
    <t>OG662</t>
  </si>
  <si>
    <t>Xiphasia setifer</t>
  </si>
  <si>
    <t>Hairtail blenny</t>
  </si>
  <si>
    <t>OG663</t>
  </si>
  <si>
    <t>Tang (local fisherman)</t>
  </si>
  <si>
    <t>Rocky Point, Christmas Island</t>
  </si>
  <si>
    <t>OG664</t>
  </si>
  <si>
    <t>OG665</t>
  </si>
  <si>
    <t>Sphyraena barracuda</t>
  </si>
  <si>
    <t>Great barracuda</t>
  </si>
  <si>
    <t>Murray Hudson (local fisherman)</t>
  </si>
  <si>
    <t>OG666</t>
  </si>
  <si>
    <t>Cephalopholis miniata</t>
  </si>
  <si>
    <t>Coral rockcod?</t>
  </si>
  <si>
    <t>Unknown fisherman</t>
  </si>
  <si>
    <t>OG667</t>
  </si>
  <si>
    <t>Looks to be the same species as OG657 11/11/2023 AD</t>
  </si>
  <si>
    <t>OG668</t>
  </si>
  <si>
    <t>Golden hind?</t>
  </si>
  <si>
    <t>OG669</t>
  </si>
  <si>
    <t>Epinephelus spilotoceps</t>
  </si>
  <si>
    <t>Foursaddle grouper</t>
  </si>
  <si>
    <t>Shazril Shahrin (Shah's son)</t>
  </si>
  <si>
    <t>Flying Fish Cove, Christmas Island</t>
  </si>
  <si>
    <t>OG670</t>
  </si>
  <si>
    <t>OG671</t>
  </si>
  <si>
    <t>Peacock cod</t>
  </si>
  <si>
    <t>Sharah Wilson (local fisherman)</t>
  </si>
  <si>
    <t>Waters near cemetery, Christmas Island</t>
  </si>
  <si>
    <t>Photo voucher is of descaled fish. 01/12/2023 AD</t>
  </si>
  <si>
    <t>OG672</t>
  </si>
  <si>
    <t>Caesio teres</t>
  </si>
  <si>
    <t>Blue fusilier</t>
  </si>
  <si>
    <t>Syvatt Shonygon (local fisherman)</t>
  </si>
  <si>
    <t>Yellow buoys, Christmas Island</t>
  </si>
  <si>
    <t>OG673</t>
  </si>
  <si>
    <t>Kamal Borchardt (local fisherman)</t>
  </si>
  <si>
    <t>OG674</t>
  </si>
  <si>
    <t>Melichthys niger</t>
  </si>
  <si>
    <t>Black triggerfish</t>
  </si>
  <si>
    <t>Coconut Point, Christmas Island</t>
  </si>
  <si>
    <t>UWA AEC: 2022/ET000852 Ocean Genomes</t>
  </si>
  <si>
    <t>OG675</t>
  </si>
  <si>
    <t>Chaetodon meyeri</t>
  </si>
  <si>
    <t>Meyer's butterfly fish</t>
  </si>
  <si>
    <t>OG676</t>
  </si>
  <si>
    <t>Acanthurus nigricans</t>
  </si>
  <si>
    <t>Velvet surgeonfish</t>
  </si>
  <si>
    <t>Marcelle Ayad</t>
  </si>
  <si>
    <t>OG677</t>
  </si>
  <si>
    <t>Acanthurus triostegus</t>
  </si>
  <si>
    <t>Convict surgeonfish</t>
  </si>
  <si>
    <t>OG678</t>
  </si>
  <si>
    <t>Zanclus cornutus</t>
  </si>
  <si>
    <t>Moorish idol</t>
  </si>
  <si>
    <t>OG679</t>
  </si>
  <si>
    <t>Paracanthurus hepatus</t>
  </si>
  <si>
    <t>Blue tang</t>
  </si>
  <si>
    <t>OG680</t>
  </si>
  <si>
    <t>Aluterus scriptus</t>
  </si>
  <si>
    <t>Scrawled leatherjacket</t>
  </si>
  <si>
    <t>Callum and Darcy (local fisherman)</t>
  </si>
  <si>
    <t>OG681</t>
  </si>
  <si>
    <t>Scissortail sergeant</t>
  </si>
  <si>
    <t>OG682</t>
  </si>
  <si>
    <t>Threespot humbug</t>
  </si>
  <si>
    <t>OG683</t>
  </si>
  <si>
    <t>Rusty jobfish</t>
  </si>
  <si>
    <t>OG684</t>
  </si>
  <si>
    <t>Hirundichthys oxycephalus</t>
  </si>
  <si>
    <t>Bony flyingfish</t>
  </si>
  <si>
    <t>Found on POE deck</t>
  </si>
  <si>
    <t>Direction Island, Cocos (Keeling) Islands</t>
  </si>
  <si>
    <t>OG685</t>
  </si>
  <si>
    <t>Spratelloides robustus</t>
  </si>
  <si>
    <t>Blue sprat?</t>
  </si>
  <si>
    <t>Not confident on species ID, mitogenome to be cross-checked 5/12/2023 AD</t>
  </si>
  <si>
    <t>OG686</t>
  </si>
  <si>
    <t>Carangoides orthogrammus</t>
  </si>
  <si>
    <t>Thicklip trevally</t>
  </si>
  <si>
    <t>OG687</t>
  </si>
  <si>
    <t>Lethrinus erythropterus</t>
  </si>
  <si>
    <t>Longfin emporer</t>
  </si>
  <si>
    <t>Horsburgh Island, Cocos (Keeling) Islands</t>
  </si>
  <si>
    <t>OG688</t>
  </si>
  <si>
    <t>OG689</t>
  </si>
  <si>
    <t>Yellowlip emporer</t>
  </si>
  <si>
    <t>OG690</t>
  </si>
  <si>
    <t>Lethrinus harak</t>
  </si>
  <si>
    <t>Thumbprint emperor</t>
  </si>
  <si>
    <t>OG691</t>
  </si>
  <si>
    <t>Lethrinus obsoletus</t>
  </si>
  <si>
    <t>Orange line emporer</t>
  </si>
  <si>
    <t>OG692</t>
  </si>
  <si>
    <t>Epinephelus tauvina</t>
  </si>
  <si>
    <t>Greasy rockcod? TBC</t>
  </si>
  <si>
    <t>Unknown local fisherman</t>
  </si>
  <si>
    <t>Cocos (Keeling) Islands</t>
  </si>
  <si>
    <t>OG693</t>
  </si>
  <si>
    <t>Cheilinus fasciatus</t>
  </si>
  <si>
    <t>Redbreasted wrasse</t>
  </si>
  <si>
    <t>Juffrey Jason (local fisherman)</t>
  </si>
  <si>
    <t>Home Island, Cocos (Keeling) Islands</t>
  </si>
  <si>
    <t>Known to Home Island locals as "nemo" 25/11/23 AD</t>
  </si>
  <si>
    <t>OG694</t>
  </si>
  <si>
    <t>Common coral trout</t>
  </si>
  <si>
    <t>Jamil Ibram (local fisherman)</t>
  </si>
  <si>
    <t>Difficult to positively ID fish. Mitogenome to be checked 5/12/2023 AD</t>
  </si>
  <si>
    <t>OG695</t>
  </si>
  <si>
    <t>Tylosurus crocodilus</t>
  </si>
  <si>
    <t>Crocodile longtom</t>
  </si>
  <si>
    <t>OG696</t>
  </si>
  <si>
    <t>Scarus tricolor</t>
  </si>
  <si>
    <t>Tricolour parrotfish? TBC</t>
  </si>
  <si>
    <t>Daniel Sim (local fisherman)</t>
  </si>
  <si>
    <t>OG697</t>
  </si>
  <si>
    <t>Longfish emporer</t>
  </si>
  <si>
    <t>OG698</t>
  </si>
  <si>
    <t>Camoflague Grouper? TBC</t>
  </si>
  <si>
    <t>Musahirin Shakirin (local fisherman)</t>
  </si>
  <si>
    <t>OG699</t>
  </si>
  <si>
    <t>Monotaxis grandoculis</t>
  </si>
  <si>
    <t>Bigeye seabream</t>
  </si>
  <si>
    <t>Amid Mocksen (local fisherman)</t>
  </si>
  <si>
    <t>OG700</t>
  </si>
  <si>
    <t>OG701</t>
  </si>
  <si>
    <t>Lutjanus fulvus</t>
  </si>
  <si>
    <t>Blacktail snapper</t>
  </si>
  <si>
    <t>Huzaifah Balmut (local fisherman)</t>
  </si>
  <si>
    <t>OG702</t>
  </si>
  <si>
    <t>Red bass</t>
  </si>
  <si>
    <t>Fazli Musa (local fisherman)</t>
  </si>
  <si>
    <t>Fishes of Australia lists only 2 spots on back for juveniles 5/12/2023 AD</t>
  </si>
  <si>
    <t>OG703</t>
  </si>
  <si>
    <t>Istiophorus platypterus</t>
  </si>
  <si>
    <t>Sailfish</t>
  </si>
  <si>
    <t>Hisham McRae (local fisherman)</t>
  </si>
  <si>
    <t>Outer reef behind West Island, Cocos (Keeling) Islands</t>
  </si>
  <si>
    <t>OG704</t>
  </si>
  <si>
    <t>Caranx sexfasciatus</t>
  </si>
  <si>
    <t>Bigeye trevally</t>
  </si>
  <si>
    <t>Shark ID 995</t>
  </si>
  <si>
    <t>Galeorhinus galeus</t>
  </si>
  <si>
    <t>School shark</t>
  </si>
  <si>
    <t>Katherine Ollerhead, IMAS, UTAS</t>
  </si>
  <si>
    <t xml:space="preserve">Katherine Ollerhead (IMAS, UTAS), Floriaan Devloo-Delva floriaan.devloo-delva@csiro.au </t>
  </si>
  <si>
    <t>Upper Pittwater</t>
  </si>
  <si>
    <t>rod &amp; line</t>
  </si>
  <si>
    <t>Flash Frozen (-80C)</t>
  </si>
  <si>
    <t>University of Tasmania Animal Ethics Committee (#A18612)</t>
  </si>
  <si>
    <t>Department of Primary Industries, Water, Parks and Environment (Permit #21080)</t>
  </si>
  <si>
    <t>Appendix II</t>
  </si>
  <si>
    <t>Critically Endangered</t>
  </si>
  <si>
    <t>Shark ID 101</t>
  </si>
  <si>
    <t>Floriaan advised to proceed with this one first as there is more tissue available. Male is hetezogometix sex 29/01/2024 AD</t>
  </si>
  <si>
    <t>Large tube – Taenioides purple</t>
  </si>
  <si>
    <t>Taenioides sp. Purple</t>
  </si>
  <si>
    <t>Purple wormgoby</t>
  </si>
  <si>
    <t>Michael Hammer, MAGNT</t>
  </si>
  <si>
    <t>Matthew McGee</t>
  </si>
  <si>
    <t>NT</t>
  </si>
  <si>
    <t>Other preservation - Matt McGee</t>
  </si>
  <si>
    <t>Entire specimen in vial, can be returned to MAGNT for registration if sequenced</t>
  </si>
  <si>
    <t>Hammer CDU collection</t>
  </si>
  <si>
    <t>Large tube – Taenioides silver</t>
  </si>
  <si>
    <t>Taenioides sp. Silver</t>
  </si>
  <si>
    <t>Silver wormgoby</t>
  </si>
  <si>
    <t>New species being described by Michael</t>
  </si>
  <si>
    <t>Large tube – Ambassis vac</t>
  </si>
  <si>
    <t>Ambassis vachellii</t>
  </si>
  <si>
    <t>Vachel’s glass perchlet</t>
  </si>
  <si>
    <t>Ophi_poro (x3)</t>
  </si>
  <si>
    <t>Ophiocara porocephala</t>
  </si>
  <si>
    <t>Spangled gudgeon</t>
  </si>
  <si>
    <t>Corey Young, Fish Organic, SA</t>
  </si>
  <si>
    <t>~100</t>
  </si>
  <si>
    <t>If sequenced, Hammer will register at MAGNT</t>
  </si>
  <si>
    <t>AEC17725</t>
  </si>
  <si>
    <t>Commercial collection permit</t>
  </si>
  <si>
    <t>3  tubes received. All tubes from same fish</t>
  </si>
  <si>
    <t>Amn_cau (x3)</t>
  </si>
  <si>
    <t>Amniataba caudavittata</t>
  </si>
  <si>
    <t>Yellowtail grunter</t>
  </si>
  <si>
    <t>NA, Aquarium Industries</t>
  </si>
  <si>
    <t>~60</t>
  </si>
  <si>
    <t>Chel_pat (x3)</t>
  </si>
  <si>
    <t>Chelonodon patoca</t>
  </si>
  <si>
    <t>Milkspotted puffer</t>
  </si>
  <si>
    <t>~150</t>
  </si>
  <si>
    <t>Prio_micr</t>
  </si>
  <si>
    <t>Smalleyed gudgeon</t>
  </si>
  <si>
    <t>Apo_mad</t>
  </si>
  <si>
    <t>Apocryptodon madurensis</t>
  </si>
  <si>
    <t>Madura goby</t>
  </si>
  <si>
    <t>~50</t>
  </si>
  <si>
    <t>Darwin</t>
  </si>
  <si>
    <t>Sample NOT received despite being listed on the manifest 12/03/2024 AD</t>
  </si>
  <si>
    <t>Pse_aqu</t>
  </si>
  <si>
    <t>Pseudogobius aquilonius</t>
  </si>
  <si>
    <t>Snubnose goby</t>
  </si>
  <si>
    <t>~70</t>
  </si>
  <si>
    <t>Ace_vir</t>
  </si>
  <si>
    <t>Acentrogobius viridipunctatus</t>
  </si>
  <si>
    <t>Spotted green goby</t>
  </si>
  <si>
    <t>Per_darw</t>
  </si>
  <si>
    <t>Periophthalmus darwiniensis</t>
  </si>
  <si>
    <t>Darwin mudskipper</t>
  </si>
  <si>
    <t>Per_arg</t>
  </si>
  <si>
    <t>Periophthalmus argenteus</t>
  </si>
  <si>
    <t>Silver mudskipper</t>
  </si>
  <si>
    <t>Per_tak</t>
  </si>
  <si>
    <t>Periophthalmus takita</t>
  </si>
  <si>
    <t>Takita’s mudskipper</t>
  </si>
  <si>
    <t>Mug_riv</t>
  </si>
  <si>
    <t>Mugilogobius rivulus</t>
  </si>
  <si>
    <t>Drain mangrovegoby</t>
  </si>
  <si>
    <t>~40</t>
  </si>
  <si>
    <t>Ps_cyano</t>
  </si>
  <si>
    <t>Pseudomugil cyanodorsalis</t>
  </si>
  <si>
    <t>Neon blue-eye</t>
  </si>
  <si>
    <t>~20</t>
  </si>
  <si>
    <t>Toxo_chat (x2)</t>
  </si>
  <si>
    <t>Toxotes chatareus</t>
  </si>
  <si>
    <t>Sevenspot archerfish</t>
  </si>
  <si>
    <t>~80</t>
  </si>
  <si>
    <t>2 x tubes received.</t>
  </si>
  <si>
    <t>Gobi_hist</t>
  </si>
  <si>
    <t>Gobiodon histrio</t>
  </si>
  <si>
    <t>Clown goby</t>
  </si>
  <si>
    <t>Cairns Marine, Cairns Marine</t>
  </si>
  <si>
    <t>Museum Victoria</t>
  </si>
  <si>
    <t>I have Illumina assembly of this specimen. Sample NOT received despite being listed on the manifest 12/03/2024 AD</t>
  </si>
  <si>
    <t>Cent_aust</t>
  </si>
  <si>
    <t>Yellowfin nannygai</t>
  </si>
  <si>
    <t>Tiffany Sih, AIMS</t>
  </si>
  <si>
    <t>VIC</t>
  </si>
  <si>
    <t>Bass Strait</t>
  </si>
  <si>
    <t>Bycatch sample taken by licensed fisheries observer</t>
  </si>
  <si>
    <t>Collected by Tiffany Sih on observer trip. Tiffany has photo voucher.Sample NOT received despite being listed on the manifest 12/03/2024 AD</t>
  </si>
  <si>
    <t>Aspidont</t>
  </si>
  <si>
    <t>Aspidontus taeniatus</t>
  </si>
  <si>
    <t>False cleaner wrasse</t>
  </si>
  <si>
    <t>GBR</t>
  </si>
  <si>
    <t>Choe_vitt2</t>
  </si>
  <si>
    <t>Oxyc_uni / Oxyc_unif (x4)</t>
  </si>
  <si>
    <t>All tubes from same fish</t>
  </si>
  <si>
    <t>Pseu_yama2</t>
  </si>
  <si>
    <t>Pseudocoris yamashiroi</t>
  </si>
  <si>
    <t>Japanese wrasse</t>
  </si>
  <si>
    <t>Poma_coel (x2)</t>
  </si>
  <si>
    <t>Pomacentrus coelestis</t>
  </si>
  <si>
    <t>Neon blue damselfish</t>
  </si>
  <si>
    <t>All tubes from same fish. Sample NOT received despite being listed on the manifest 12/03/2024 AD</t>
  </si>
  <si>
    <t>Whitleyc</t>
  </si>
  <si>
    <t>Dampier wrasse</t>
  </si>
  <si>
    <t>Dampier</t>
  </si>
  <si>
    <t>Eviota_sp</t>
  </si>
  <si>
    <t>Pygmy Goby</t>
  </si>
  <si>
    <t>Eviota ID notoriously difficult, many undescribed species in Oz waters</t>
  </si>
  <si>
    <t>Chae_mela</t>
  </si>
  <si>
    <t>Chaetodon melannotus</t>
  </si>
  <si>
    <t>Blackback butterflyfish</t>
  </si>
  <si>
    <t>Acan_nigr</t>
  </si>
  <si>
    <t>Acanthurus nigrofuscus</t>
  </si>
  <si>
    <t>Brown surgeonfish</t>
  </si>
  <si>
    <t>Scar_long</t>
  </si>
  <si>
    <t>Scarus longipinnis</t>
  </si>
  <si>
    <t>Highfin parrotfish</t>
  </si>
  <si>
    <t>Bodi_leuc</t>
  </si>
  <si>
    <t>Bodianus leucosticticus</t>
  </si>
  <si>
    <t>Lined hogfish</t>
  </si>
  <si>
    <t>I have Illumina assembly of this specimen. 2 x tubes received.</t>
  </si>
  <si>
    <t>Bodi_bimac</t>
  </si>
  <si>
    <t>Bodianus bimaculatus</t>
  </si>
  <si>
    <t>Twospot hogfish</t>
  </si>
  <si>
    <t>Cent_vrol</t>
  </si>
  <si>
    <t>Centropyge vrolikii</t>
  </si>
  <si>
    <t>Pearlscale angelfish</t>
  </si>
  <si>
    <t>Gymn_undu</t>
  </si>
  <si>
    <t>Gymnothorax undulatus</t>
  </si>
  <si>
    <t>Undulated moray</t>
  </si>
  <si>
    <t>300++</t>
  </si>
  <si>
    <t>I have Illumina assembly of this specimen</t>
  </si>
  <si>
    <t>Rabu_alti (x3)</t>
  </si>
  <si>
    <t>Rabaulichthys altipinnis</t>
  </si>
  <si>
    <t>Sailfin anthias</t>
  </si>
  <si>
    <t>All tubes from same fish; very cool species. 2 x tubes received.</t>
  </si>
  <si>
    <t>Plagiotrem</t>
  </si>
  <si>
    <t>Plagiotremus tapeinosoma</t>
  </si>
  <si>
    <t>Sabertooth blenny</t>
  </si>
  <si>
    <t>Ceph_micr</t>
  </si>
  <si>
    <t>Cephalopholis microprion</t>
  </si>
  <si>
    <t>Speckled rockcod</t>
  </si>
  <si>
    <t>Batracho</t>
  </si>
  <si>
    <t>Threespine frogfish</t>
  </si>
  <si>
    <t>Pike3b</t>
  </si>
  <si>
    <t>Dinolestes lewini</t>
  </si>
  <si>
    <t>Longfin pike</t>
  </si>
  <si>
    <t>Grubfish</t>
  </si>
  <si>
    <t>Parapercis australis</t>
  </si>
  <si>
    <t>Southern grubfish</t>
  </si>
  <si>
    <t>Collected by Tiffany Sih on observer trip. Tiffany has photo voucher. Sample NOT received despite being listed on the manifest 12/03/2024 AD</t>
  </si>
  <si>
    <t>7gill</t>
  </si>
  <si>
    <t>Notorynchus cepedianus</t>
  </si>
  <si>
    <t>Broadnose Sevengill Shark</t>
  </si>
  <si>
    <t>Collected by Tiffany Sih on observer trip. Tiffany has photo voucher.</t>
  </si>
  <si>
    <t>Cyttus australis</t>
  </si>
  <si>
    <t>Silver dory</t>
  </si>
  <si>
    <t>Collected by Tiffany Sih on observer trip. Tiffany has photo voucher. 2 x tubes received.</t>
  </si>
  <si>
    <t>OG747</t>
  </si>
  <si>
    <t>Cass Williams</t>
  </si>
  <si>
    <t>Yi-Kai Tea</t>
  </si>
  <si>
    <t>Flora Reef</t>
  </si>
  <si>
    <t>AM AEC Approval No. 23-02 and CAS IACUC Approval # 2022-01(GRFBS)</t>
  </si>
  <si>
    <t>PA2023-00143-1 and 2023-00169-1</t>
  </si>
  <si>
    <t>OG748</t>
  </si>
  <si>
    <t>Plectranthias bennetti</t>
  </si>
  <si>
    <t>Luiz Rocha</t>
  </si>
  <si>
    <t>AMS I.51450-001</t>
  </si>
  <si>
    <t>OG749</t>
  </si>
  <si>
    <t>Chromis circumaurea</t>
  </si>
  <si>
    <t>Tim Bennett</t>
  </si>
  <si>
    <t>AMS I.51450-002</t>
  </si>
  <si>
    <t>OG750</t>
  </si>
  <si>
    <t>Azurina brevirostris</t>
  </si>
  <si>
    <t>AMS I.51450-003</t>
  </si>
  <si>
    <t>OG751</t>
  </si>
  <si>
    <t>Pseudanthias pleurotaenia</t>
  </si>
  <si>
    <t>AMS I.51450-004</t>
  </si>
  <si>
    <t>OG752</t>
  </si>
  <si>
    <t>CAS1</t>
  </si>
  <si>
    <t>OG753</t>
  </si>
  <si>
    <t>Chromis xanthura</t>
  </si>
  <si>
    <t>AMS I.51450-005</t>
  </si>
  <si>
    <t>OG754</t>
  </si>
  <si>
    <t>Nemateleotris magnifica</t>
  </si>
  <si>
    <t>AMS I.51450-006</t>
  </si>
  <si>
    <t>OG755</t>
  </si>
  <si>
    <t>AMS I.51450-007</t>
  </si>
  <si>
    <t>OG756</t>
  </si>
  <si>
    <t>Pseudocheilinus evanidus</t>
  </si>
  <si>
    <t>AMS I.51450-008</t>
  </si>
  <si>
    <t>OG757</t>
  </si>
  <si>
    <t>Centropyge abei</t>
  </si>
  <si>
    <t>AMS I.51450-009</t>
  </si>
  <si>
    <t>OG758</t>
  </si>
  <si>
    <t>Oxycirrhites typus</t>
  </si>
  <si>
    <t>Longnose Hawkfish</t>
  </si>
  <si>
    <t>AMS I.51450-010</t>
  </si>
  <si>
    <t>OG759</t>
  </si>
  <si>
    <t>Pristigenys meyeri</t>
  </si>
  <si>
    <t>AMS I.51450-011</t>
  </si>
  <si>
    <t>OG760</t>
  </si>
  <si>
    <t xml:space="preserve">Green Jobfish </t>
  </si>
  <si>
    <t>Cass Williams / Lachlan Anderson</t>
  </si>
  <si>
    <t>Flinders Reef</t>
  </si>
  <si>
    <t>DONATION</t>
  </si>
  <si>
    <t>OG761</t>
  </si>
  <si>
    <t xml:space="preserve">Bluefin Trevally </t>
  </si>
  <si>
    <t>OG762</t>
  </si>
  <si>
    <t>Chaetodon guentheri</t>
  </si>
  <si>
    <t>Tim Bennett / Luiz Rocha</t>
  </si>
  <si>
    <t>AMS I.51451-001</t>
  </si>
  <si>
    <t>OG763</t>
  </si>
  <si>
    <t>Synodus variegatus</t>
  </si>
  <si>
    <t>Lara Parata</t>
  </si>
  <si>
    <t>AMS I.51452-001</t>
  </si>
  <si>
    <t>OG764</t>
  </si>
  <si>
    <t>Red Mullet</t>
  </si>
  <si>
    <t>OG765</t>
  </si>
  <si>
    <t>Atherinomorus sp.</t>
  </si>
  <si>
    <t>Common Hardyhead</t>
  </si>
  <si>
    <t>30-36</t>
  </si>
  <si>
    <t>AMS I.51453-001</t>
  </si>
  <si>
    <t>Original field ID Atherinomorus cf. ogilbyi - now listing as cf. until updated ID available from Kai 15/05/2024</t>
  </si>
  <si>
    <t>OG766</t>
  </si>
  <si>
    <t>Genicanthus bellus</t>
  </si>
  <si>
    <t>Harolds Surprise</t>
  </si>
  <si>
    <t>AMS I.51454-001</t>
  </si>
  <si>
    <t>OG767</t>
  </si>
  <si>
    <t>Cirrhilabrus roseafascia</t>
  </si>
  <si>
    <t>AMS I.51454-003</t>
  </si>
  <si>
    <t>OG768</t>
  </si>
  <si>
    <t>AMS I.51454-005</t>
  </si>
  <si>
    <t>OG769</t>
  </si>
  <si>
    <t>Pycnochromis amboinensis</t>
  </si>
  <si>
    <t>AMS I.51454-007</t>
  </si>
  <si>
    <t>OG770</t>
  </si>
  <si>
    <t>Nemateleotris decora</t>
  </si>
  <si>
    <t>AMS I.51454-008</t>
  </si>
  <si>
    <t>OG771</t>
  </si>
  <si>
    <t>CAS2</t>
  </si>
  <si>
    <t>OG772</t>
  </si>
  <si>
    <t>CAS3</t>
  </si>
  <si>
    <t>OG773</t>
  </si>
  <si>
    <t>CAS4</t>
  </si>
  <si>
    <t>OG774</t>
  </si>
  <si>
    <t>Unknown sardine / anchovy / pilchard</t>
  </si>
  <si>
    <t>OG775</t>
  </si>
  <si>
    <t>Sufflamen fraenatum</t>
  </si>
  <si>
    <t>Leatherjacket</t>
  </si>
  <si>
    <t>OG776</t>
  </si>
  <si>
    <t>Flagtail</t>
  </si>
  <si>
    <t>OG777</t>
  </si>
  <si>
    <t>Melichthys vidua</t>
  </si>
  <si>
    <t>OG778</t>
  </si>
  <si>
    <t>Malacanthus latovittatus</t>
  </si>
  <si>
    <t>Blue Blanquillo</t>
  </si>
  <si>
    <t>OG779</t>
  </si>
  <si>
    <t>Gymnocranius euanus</t>
  </si>
  <si>
    <t>Japanese sea bream</t>
  </si>
  <si>
    <t>OG780</t>
  </si>
  <si>
    <t>Oxycheilinus digramma</t>
  </si>
  <si>
    <t>Lara</t>
  </si>
  <si>
    <t>OG781</t>
  </si>
  <si>
    <t>Parupeneus multifasciatus</t>
  </si>
  <si>
    <t>Pink goatfish</t>
  </si>
  <si>
    <t>OG782</t>
  </si>
  <si>
    <t>Thalassoma jansenii</t>
  </si>
  <si>
    <t>OG783</t>
  </si>
  <si>
    <t>Thalassoma lutescens</t>
  </si>
  <si>
    <t>OG784</t>
  </si>
  <si>
    <t>Prognathodes geminus</t>
  </si>
  <si>
    <t>Flora Reef, Spawning Rocks</t>
  </si>
  <si>
    <t>AMS I.51455-001</t>
  </si>
  <si>
    <t>OG785</t>
  </si>
  <si>
    <t>Odontanthias borbonius</t>
  </si>
  <si>
    <t>AMS I.51455-003</t>
  </si>
  <si>
    <t>OG786</t>
  </si>
  <si>
    <t>CAS5</t>
  </si>
  <si>
    <t>OG787</t>
  </si>
  <si>
    <t>Centropyge heraldi</t>
  </si>
  <si>
    <t>AMS I.51455-033</t>
  </si>
  <si>
    <t>OG788</t>
  </si>
  <si>
    <t>Centropyge bispinosa</t>
  </si>
  <si>
    <t>AMS I.51455-006</t>
  </si>
  <si>
    <t>OG789</t>
  </si>
  <si>
    <t>AMS I.51455-008</t>
  </si>
  <si>
    <t>OG790</t>
  </si>
  <si>
    <t>Chaetodon kleinii</t>
  </si>
  <si>
    <t>AMS I.51455-011</t>
  </si>
  <si>
    <t>OG791</t>
  </si>
  <si>
    <t>Macropharyngodon meleagris</t>
  </si>
  <si>
    <t>AMS I.51455-013</t>
  </si>
  <si>
    <t>OG792</t>
  </si>
  <si>
    <t>Thalassoma quinquevittatum</t>
  </si>
  <si>
    <t>AMS I.51455-015</t>
  </si>
  <si>
    <t>OG793</t>
  </si>
  <si>
    <t>Stethojulis bandanensis</t>
  </si>
  <si>
    <t>AMS I.51455-017</t>
  </si>
  <si>
    <t>OG794</t>
  </si>
  <si>
    <t>Ctenochaetus striatus</t>
  </si>
  <si>
    <t>AMS I.51455-019</t>
  </si>
  <si>
    <t>OG795</t>
  </si>
  <si>
    <t>Halichoeres hortulanus</t>
  </si>
  <si>
    <t>AMS I.51455-021</t>
  </si>
  <si>
    <t>OG796</t>
  </si>
  <si>
    <t>Labroides bicolor</t>
  </si>
  <si>
    <t>AMS I.51455-023</t>
  </si>
  <si>
    <t>OG797</t>
  </si>
  <si>
    <t xml:space="preserve">Tissue retained, specimen sampled destructively </t>
  </si>
  <si>
    <t>OG798</t>
  </si>
  <si>
    <t>AMS I.51455-031</t>
  </si>
  <si>
    <t>OG799</t>
  </si>
  <si>
    <t>Tosanoides bennetti</t>
  </si>
  <si>
    <t>AMS I.51456-003</t>
  </si>
  <si>
    <t>OG800</t>
  </si>
  <si>
    <t>Terelabrus rubrovittatus</t>
  </si>
  <si>
    <t>AMS I.51456-005</t>
  </si>
  <si>
    <t>OG801</t>
  </si>
  <si>
    <t>Serranocirrhitus latus</t>
  </si>
  <si>
    <t>AMS I.51456-007</t>
  </si>
  <si>
    <t>OG802</t>
  </si>
  <si>
    <t>CAS7</t>
  </si>
  <si>
    <t>OG803</t>
  </si>
  <si>
    <t>Bodianus paraleucosticticus</t>
  </si>
  <si>
    <t>Holmes Reef</t>
  </si>
  <si>
    <t>AMS I.51457-001</t>
  </si>
  <si>
    <t>OG804</t>
  </si>
  <si>
    <t>Oxycheilinus nigromarginatus</t>
  </si>
  <si>
    <t>AMS I.51457-003</t>
  </si>
  <si>
    <t>OG805</t>
  </si>
  <si>
    <t>CAS8</t>
  </si>
  <si>
    <t>OG806</t>
  </si>
  <si>
    <t>AMS I.51457-006</t>
  </si>
  <si>
    <t>OG807</t>
  </si>
  <si>
    <t>Bigeye Seabream</t>
  </si>
  <si>
    <t>OG808</t>
  </si>
  <si>
    <t>Macolor macularis</t>
  </si>
  <si>
    <t>Midnight snapper</t>
  </si>
  <si>
    <t>OG809</t>
  </si>
  <si>
    <t>AMS I.51458-001</t>
  </si>
  <si>
    <t>OG810</t>
  </si>
  <si>
    <t>Cypho purpurascens</t>
  </si>
  <si>
    <t>AMS I.51458-003</t>
  </si>
  <si>
    <t>OG811</t>
  </si>
  <si>
    <t>Ecsenius tigris</t>
  </si>
  <si>
    <t>Nicolas Mollon</t>
  </si>
  <si>
    <t>OG812</t>
  </si>
  <si>
    <t>Chromis sp.  (gold silver)</t>
  </si>
  <si>
    <t>AMS I.51459-001</t>
  </si>
  <si>
    <t>OG813</t>
  </si>
  <si>
    <t>Pomacentrus vaiuli</t>
  </si>
  <si>
    <t>Ghislain Bardout</t>
  </si>
  <si>
    <t>AMS I.51459-009</t>
  </si>
  <si>
    <t>OG814</t>
  </si>
  <si>
    <t>CAS9</t>
  </si>
  <si>
    <t>OG815</t>
  </si>
  <si>
    <t>AMS I.51459-004</t>
  </si>
  <si>
    <t>OG816</t>
  </si>
  <si>
    <t>Chromis sp. (gray)</t>
  </si>
  <si>
    <t>AMS I.51459-006</t>
  </si>
  <si>
    <t>OG817</t>
  </si>
  <si>
    <t>CAS10</t>
  </si>
  <si>
    <t>OG818</t>
  </si>
  <si>
    <t>Ostracion solorense</t>
  </si>
  <si>
    <t>AMS I.51459-011</t>
  </si>
  <si>
    <t>OG819</t>
  </si>
  <si>
    <t>Meiacanthus atrodorsalis</t>
  </si>
  <si>
    <t>AMS I.51460-001</t>
  </si>
  <si>
    <t>Humbug</t>
  </si>
  <si>
    <t>Luke Thomas, AIMS</t>
  </si>
  <si>
    <t xml:space="preserve"> Luke Thomas, AIMS</t>
  </si>
  <si>
    <t>Head of fish received in lab 22/02/2024. Awaiting metadata. Advised by SC to proceed with HMW DNA extraction 06/03/2024 AD. Originally accessioned as OG747 updated to OG820 on 05/04/2024 LP.</t>
  </si>
  <si>
    <t>Awaiting metadata for this sample. Fish head received on dry ice. SC advised to proceed with HMW DNA extraction 06/03/2024 AD. Was accessioned OG747, updated to OG820 05/04/2024 LP</t>
  </si>
  <si>
    <t>F2</t>
  </si>
  <si>
    <t>Choerodon rubescens</t>
  </si>
  <si>
    <t>Baldchin groper</t>
  </si>
  <si>
    <t>Paige Maroni (&amp; MUDSRC team), paige.maroni@uwa.edu.au</t>
  </si>
  <si>
    <t>Paige Maroni, paige.maroni@uwa.edu.au, MUDSRC</t>
  </si>
  <si>
    <t>TL: 460 FL: 405</t>
  </si>
  <si>
    <t>Abrolhos Island, East Wallaby</t>
  </si>
  <si>
    <t xml:space="preserve">S 28°21.007 </t>
  </si>
  <si>
    <t>E 113°41.985</t>
  </si>
  <si>
    <t>Wet line fishing</t>
  </si>
  <si>
    <t>F2 folder</t>
  </si>
  <si>
    <t>Fisheries excemption: 251138223</t>
  </si>
  <si>
    <t>F3</t>
  </si>
  <si>
    <t>Pagrus auratus</t>
  </si>
  <si>
    <t>Pink snapper</t>
  </si>
  <si>
    <t>TL: 535</t>
  </si>
  <si>
    <t xml:space="preserve">S 28°23.602 </t>
  </si>
  <si>
    <t>E 113°41.308</t>
  </si>
  <si>
    <t>F4</t>
  </si>
  <si>
    <t>Epinephelus rivulatus</t>
  </si>
  <si>
    <t>Chinaman cod</t>
  </si>
  <si>
    <t>TL: 385</t>
  </si>
  <si>
    <t>F5</t>
  </si>
  <si>
    <t>TL: 390</t>
  </si>
  <si>
    <t>F6</t>
  </si>
  <si>
    <t>Coral cod</t>
  </si>
  <si>
    <t>TL: 315</t>
  </si>
  <si>
    <t>F7</t>
  </si>
  <si>
    <t>TL: 485</t>
  </si>
  <si>
    <t>Abrolhos Islands</t>
  </si>
  <si>
    <t xml:space="preserve">S 28°35.438 </t>
  </si>
  <si>
    <t>E 113°36.576</t>
  </si>
  <si>
    <t>F8</t>
  </si>
  <si>
    <t>Black tip rock cod/grouper</t>
  </si>
  <si>
    <t>TL: 310</t>
  </si>
  <si>
    <t xml:space="preserve">S 28°34.124 </t>
  </si>
  <si>
    <t>E 113°34.492</t>
  </si>
  <si>
    <t>F9</t>
  </si>
  <si>
    <t>Breaksea cod / Black arse cod</t>
  </si>
  <si>
    <t>TL: 480</t>
  </si>
  <si>
    <t>F10</t>
  </si>
  <si>
    <t>Coris auricularis</t>
  </si>
  <si>
    <t>Western king wrasse</t>
  </si>
  <si>
    <t>TL: 370</t>
  </si>
  <si>
    <t xml:space="preserve">S 28°38.623 </t>
  </si>
  <si>
    <t>E 113°47.264</t>
  </si>
  <si>
    <t>F11</t>
  </si>
  <si>
    <t>Parupeneus spilurus</t>
  </si>
  <si>
    <t>Black-spot goatfish</t>
  </si>
  <si>
    <t>TL: 380</t>
  </si>
  <si>
    <t xml:space="preserve">S 28°31.32 </t>
  </si>
  <si>
    <t>E 113°46.042</t>
  </si>
  <si>
    <t>F12</t>
  </si>
  <si>
    <t>Yellowtail king fish</t>
  </si>
  <si>
    <t>TL: 555</t>
  </si>
  <si>
    <t xml:space="preserve">S 28°32.974 </t>
  </si>
  <si>
    <t>E 113°45.570</t>
  </si>
  <si>
    <t>F13</t>
  </si>
  <si>
    <t>TL: 435</t>
  </si>
  <si>
    <t xml:space="preserve">S 28°37.661 </t>
  </si>
  <si>
    <t>E 113°53.470</t>
  </si>
  <si>
    <t>F14</t>
  </si>
  <si>
    <t>Bodianus bilunulatus</t>
  </si>
  <si>
    <t>Saddle back pigfish</t>
  </si>
  <si>
    <t>TL: 360</t>
  </si>
  <si>
    <t xml:space="preserve">S 28°39.164 </t>
  </si>
  <si>
    <t>E 113°49.116</t>
  </si>
  <si>
    <t>F15</t>
  </si>
  <si>
    <t>Scorpaena sumptuosa</t>
  </si>
  <si>
    <t>Western red scorpionfish</t>
  </si>
  <si>
    <t>TL: 290</t>
  </si>
  <si>
    <t>EX24_NS_1_B1, EX24_NS_1_B2, EX24_NS_1_B3, EX24_NS_1_RNA, EX24_NS_1_BW</t>
  </si>
  <si>
    <t>Carcharhinus cautus</t>
  </si>
  <si>
    <t>Nervous shark</t>
  </si>
  <si>
    <t>Karissa Lear, Murchoch Uni</t>
  </si>
  <si>
    <t>Karissa Lear; k.lear@murdoch.edu.au; Murdoch University</t>
  </si>
  <si>
    <t>-22 07.163</t>
  </si>
  <si>
    <t>114 31.021</t>
  </si>
  <si>
    <t>Gill net</t>
  </si>
  <si>
    <t>EX24_NS_2_B1, EX24_NS_2_B2, EX24_NS_2_B3, EX24_NS_2_B4, EX24_NS_2_B5, EX24_NS_2_RNA, EX24_NS_2_WB</t>
  </si>
  <si>
    <t>-22 06.493</t>
  </si>
  <si>
    <t>114 30.798</t>
  </si>
  <si>
    <t>EX24_PR_1_B1, EX24_PR_1_B2, EX24_PR_1_B3, EX24_PR_1_B4, EX24_PR_1_B1, EX24_PR_1_RNA, EX24_PR_1_WB</t>
  </si>
  <si>
    <t>Urogymnus asperrimus</t>
  </si>
  <si>
    <t>Porcupine Ray</t>
  </si>
  <si>
    <t>620 (disk width)</t>
  </si>
  <si>
    <t>EX24_GS_1_B1, EX24_GS_1_B2, EX24_GS_1_B3, EX24_GS_1_RNA, EX24_GS_1_WB</t>
  </si>
  <si>
    <t>Pristis zijsron</t>
  </si>
  <si>
    <t>Green Sawfish</t>
  </si>
  <si>
    <t>EX24_GS_2_B1, EX24_GS_2_B2, EX24_GS_2_B3, EX24_GS_2_B4, EX24_GS_2_B5, EX24_GS_2_RNA, EX24_GS_2_WB</t>
  </si>
  <si>
    <t>EX24_NS_3_liver, EX24_NS_3_muscle, EX24_NS_3_heart</t>
  </si>
  <si>
    <t>EX24_BNW_1</t>
  </si>
  <si>
    <t>Bottlenose wedgefish</t>
  </si>
  <si>
    <t>EX24 Shovelnose</t>
  </si>
  <si>
    <t>Giant Shovelnose Guitarfish</t>
  </si>
  <si>
    <t>Unlabelled tube</t>
  </si>
  <si>
    <t>Unlabelled Tube</t>
  </si>
  <si>
    <t>BullShark, BullShark_1, BullShark_2, BullShark_3</t>
  </si>
  <si>
    <t>Bull shark</t>
  </si>
  <si>
    <t>Vic Peddemors, 0411537268, NSW DPI</t>
  </si>
  <si>
    <t>Carolyn Hogg, carolyn.hogg@sydney.edu.au, The University of Sydney</t>
  </si>
  <si>
    <t>San Souci</t>
  </si>
  <si>
    <t>33.9927° S</t>
  </si>
  <si>
    <t>151.1319° E</t>
  </si>
  <si>
    <t>Drum line</t>
  </si>
  <si>
    <t>GreatHammerhead, GreatHammerhead_1, GreatHammerhead_2, GreatHammerhead_3</t>
  </si>
  <si>
    <t>Killcare</t>
  </si>
  <si>
    <t>33.5260° S</t>
  </si>
  <si>
    <t>151.3626° E</t>
  </si>
  <si>
    <t>GreatWhite, GreatWhite_1, GreatWhite_2, GreatWhite_3, GreatWhite_4</t>
  </si>
  <si>
    <t>Carcharodon carcharias</t>
  </si>
  <si>
    <t>Great white shark</t>
  </si>
  <si>
    <t>McMaster Beach</t>
  </si>
  <si>
    <t>33.4930° S</t>
  </si>
  <si>
    <t>151.4238° E</t>
  </si>
  <si>
    <t>S1</t>
  </si>
  <si>
    <t>Paraliparis selti</t>
  </si>
  <si>
    <t>Snailfish</t>
  </si>
  <si>
    <t>Todd Bond (&amp; MUDSRC team), todd.bond@uwa.edu.au</t>
  </si>
  <si>
    <t>todd.bond@uwa.edu.au</t>
  </si>
  <si>
    <t>Western Australia</t>
  </si>
  <si>
    <t>Diamantina Fracture Zone</t>
  </si>
  <si>
    <t>6177</t>
  </si>
  <si>
    <t>Baited lander</t>
  </si>
  <si>
    <t>Contact todd.bond@uwa.edu.au</t>
  </si>
  <si>
    <t>HIGH PRIOROTY</t>
  </si>
  <si>
    <t>S2</t>
  </si>
  <si>
    <t>HIGH PRIORITY</t>
  </si>
  <si>
    <t>CI_5000_C_F1</t>
  </si>
  <si>
    <t>Barathrites iris</t>
  </si>
  <si>
    <t>paige.maroni@uwa.edu.au</t>
  </si>
  <si>
    <t>Christmas Island Marine Park</t>
  </si>
  <si>
    <t>3x tissue samples stored together in 1x 50 ml Falcon tube</t>
  </si>
  <si>
    <t>CI_5000_C_F2</t>
  </si>
  <si>
    <t>CI_4000_C_F1</t>
  </si>
  <si>
    <t>CI_3000_B_F1</t>
  </si>
  <si>
    <r>
      <rPr>
        <i/>
        <sz val="10"/>
        <color rgb="FF203764"/>
        <rFont val="Arial"/>
        <family val="2"/>
      </rPr>
      <t xml:space="preserve">Eptatretus </t>
    </r>
    <r>
      <rPr>
        <sz val="10"/>
        <color rgb="FF203764"/>
        <rFont val="Arial"/>
        <family val="2"/>
      </rPr>
      <t>sp (</t>
    </r>
    <r>
      <rPr>
        <i/>
        <sz val="10"/>
        <color rgb="FF203764"/>
        <rFont val="Arial"/>
        <family val="2"/>
      </rPr>
      <t>Eptatretus cf. goliath</t>
    </r>
    <r>
      <rPr>
        <sz val="10"/>
        <color rgb="FF203764"/>
        <rFont val="Arial"/>
        <family val="2"/>
      </rPr>
      <t>)</t>
    </r>
  </si>
  <si>
    <t>Hagfish</t>
  </si>
  <si>
    <t>CI_3000_B_F2</t>
  </si>
  <si>
    <t>CI_5050_C_F1</t>
  </si>
  <si>
    <t>Bassozetus sp.</t>
  </si>
  <si>
    <t>F1</t>
  </si>
  <si>
    <t>Glaucosoma hebraicum</t>
  </si>
  <si>
    <t>West Australian dhufish</t>
  </si>
  <si>
    <t>TL: 505 FL: 445</t>
  </si>
  <si>
    <t xml:space="preserve">S 28°23.968 </t>
  </si>
  <si>
    <t>E 113°39.387</t>
  </si>
  <si>
    <t>F1 folder</t>
  </si>
  <si>
    <t>Platycephalus bassensis</t>
  </si>
  <si>
    <t>Sand Flathead</t>
  </si>
  <si>
    <t>Madeline Green, University of Tasmania, madeline.green@utas.edu.au, 0431104410</t>
  </si>
  <si>
    <t>331 TL</t>
  </si>
  <si>
    <t>Fredrick Henry Bay</t>
  </si>
  <si>
    <t>Fishing rod</t>
  </si>
  <si>
    <t>TBC</t>
  </si>
  <si>
    <t>UTAS Ethics Committee, Project Title: On-going statewide monitoring and stock assessment for Sand Flathead in Tasmania, Reference Number: 30505 </t>
  </si>
  <si>
    <t>Not Listed</t>
  </si>
  <si>
    <t>Not Listed, but conservation concern for Tasmania</t>
  </si>
  <si>
    <t>ASL_1</t>
  </si>
  <si>
    <t>Neophoca cinerea</t>
  </si>
  <si>
    <t>Australian sea lion</t>
  </si>
  <si>
    <t>Roger Kirkwood SARDI</t>
  </si>
  <si>
    <t>Simon Goldsworthy</t>
  </si>
  <si>
    <t>South Australia</t>
  </si>
  <si>
    <t>Seal Bay, KI</t>
  </si>
  <si>
    <t>35°59'34.44" S</t>
  </si>
  <si>
    <t>137°18'58.44" E</t>
  </si>
  <si>
    <t>PIRSA 16/20</t>
  </si>
  <si>
    <t>SA DEW A24684-24</t>
  </si>
  <si>
    <t>endangered</t>
  </si>
  <si>
    <t>adult female - id:33456711, with 6 month pup, tracker id 181363</t>
  </si>
  <si>
    <t>ASL_2</t>
  </si>
  <si>
    <t>~12000</t>
  </si>
  <si>
    <t>~900</t>
  </si>
  <si>
    <t>35°59'37.78" S</t>
  </si>
  <si>
    <t>137°18'56.08" E</t>
  </si>
  <si>
    <t>pup moulting - id 23/24-64 (BM#74), chip: 989001040-995346, born 20/01/2004, mother born 2004, chip: 9820000-9284913</t>
  </si>
  <si>
    <t>ASL_3</t>
  </si>
  <si>
    <t>~20000</t>
  </si>
  <si>
    <t>~1000</t>
  </si>
  <si>
    <t>35°59'37.40" S</t>
  </si>
  <si>
    <t>137°18'57.75" E</t>
  </si>
  <si>
    <t>pup moulted - id 23/24-67, microchip: 989001040-962159, born 31/12/2023, mother born 2013, chip: 9820000-33456707</t>
  </si>
  <si>
    <t>G1, RNA G1, L1, RNA L1, H1</t>
  </si>
  <si>
    <t>Brachaluteres jacksonianus</t>
  </si>
  <si>
    <t>Southern Pygmy Leatherjacket</t>
  </si>
  <si>
    <t>Mitchell Brennan; MitchellD.Brennan@uts.edu.au; University of Technology, Sydney</t>
  </si>
  <si>
    <t>Dahiana Arcila; dkarcila@ucsd.edu; Scripps Institute of Oceanography</t>
  </si>
  <si>
    <t>Clifton Gardens</t>
  </si>
  <si>
    <t>33°50'22.6"S</t>
  </si>
  <si>
    <t>151°15'10.3"E</t>
  </si>
  <si>
    <t>Hand nets</t>
  </si>
  <si>
    <t>AMS I.51579-001</t>
  </si>
  <si>
    <t>G2, RNA G2, L2, RNA L2, H2</t>
  </si>
  <si>
    <t>AMS I.51579-002</t>
  </si>
  <si>
    <t>G3, RNA G3, L3, RNA L3, H3</t>
  </si>
  <si>
    <t>AMS I.51579-003</t>
  </si>
  <si>
    <t>WAF-006439</t>
  </si>
  <si>
    <t>Mangrove jack</t>
  </si>
  <si>
    <t>Sam Payet, samuel.payet@dpird.wa.gov.au, Department of Primary Industries and Regional Development, Government of Western Australia; Karijarri Rangers, Karijarri Traditional Lands Association, Broome, Western Australia, ktla@ktla.org.au</t>
  </si>
  <si>
    <t>Sam Payet, samuel.payet@dpird.wa.gov.au, Department of Primary Industries and Regional Development, Government of Western Australia</t>
  </si>
  <si>
    <t>281mm (FL)</t>
  </si>
  <si>
    <t>Bidyadanga Community</t>
  </si>
  <si>
    <t>Hook and line</t>
  </si>
  <si>
    <t>DPIRD exemption 251249824</t>
  </si>
  <si>
    <t>DPIRD exemption 251249824 with consent from Karijarri Rangers</t>
  </si>
  <si>
    <t>Least concern</t>
  </si>
  <si>
    <t>GAS_06_03_1_SS</t>
  </si>
  <si>
    <t>Careproctus sp.</t>
  </si>
  <si>
    <t>Todd Bond, MUDSRC, todd.bond@uwa.edu.au</t>
  </si>
  <si>
    <t>TL: 115</t>
  </si>
  <si>
    <t>Gascoyne MP</t>
  </si>
  <si>
    <t>Lander trap</t>
  </si>
  <si>
    <t>GAS_10_02_1_SS</t>
  </si>
  <si>
    <t>Assfish</t>
  </si>
  <si>
    <t>TL:285</t>
  </si>
  <si>
    <t>GAS_13_01_1_SS</t>
  </si>
  <si>
    <t>Pachycara sp.</t>
  </si>
  <si>
    <t>Eelpout</t>
  </si>
  <si>
    <t>TL:545</t>
  </si>
  <si>
    <t>GAS_01_03_1_SS</t>
  </si>
  <si>
    <t>Squalogadus cf. modificatus</t>
  </si>
  <si>
    <t>tadpole whiptail</t>
  </si>
  <si>
    <t>TL: 270</t>
  </si>
  <si>
    <t>GAS_01_03_2_SS</t>
  </si>
  <si>
    <t>TL: 155</t>
  </si>
  <si>
    <t>TT1_MA11_7300_126</t>
  </si>
  <si>
    <t>Pseudoliparis sp.</t>
  </si>
  <si>
    <t>Brett Gonzalez &amp; Alan Jamieson, MUDSRC, brett.gonzalez@uwa.edu.au</t>
  </si>
  <si>
    <t>Kingdom of Tonga</t>
  </si>
  <si>
    <t>Tonga Trench</t>
  </si>
  <si>
    <t>Aldrovandia affinis</t>
  </si>
  <si>
    <t>Gilbert's halosaurid fish</t>
  </si>
  <si>
    <t>Glenn Moore, glenn.moore@museum.wa.gov.au, WA Museum</t>
  </si>
  <si>
    <t>Georgia Nester, gnester@minderoo.org, Minderoo</t>
  </si>
  <si>
    <t>Sample supplied as frozen DNA aliquot</t>
  </si>
  <si>
    <t>Seleniolycus sp</t>
  </si>
  <si>
    <t>Genus of eelpouts</t>
  </si>
  <si>
    <t>Acanthonus armatus</t>
  </si>
  <si>
    <t>Bony-eared assfish</t>
  </si>
  <si>
    <t>Antimora rostrata</t>
  </si>
  <si>
    <t>Blue antimora</t>
  </si>
  <si>
    <t>Bassozetus galatheae</t>
  </si>
  <si>
    <t>Galathea assfish</t>
  </si>
  <si>
    <t>Ipnops agassizzi</t>
  </si>
  <si>
    <t>Grideye spiderfish</t>
  </si>
  <si>
    <t>Exocoetus volitans</t>
  </si>
  <si>
    <t>blue flyingfish</t>
  </si>
  <si>
    <t>Bathypterois sp</t>
  </si>
  <si>
    <t>deepsea tripod fish</t>
  </si>
  <si>
    <t>Typhlonus nasus</t>
  </si>
  <si>
    <t>Faceless cusk</t>
  </si>
  <si>
    <t>Bassozetus sp. 2</t>
  </si>
  <si>
    <t xml:space="preserve">cusk-eel </t>
  </si>
  <si>
    <t>Penopus sp</t>
  </si>
  <si>
    <t>Ophidiidae larvae</t>
  </si>
  <si>
    <t>cusk-eel larvae</t>
  </si>
  <si>
    <t>Bassozetus sp. 3</t>
  </si>
  <si>
    <t>Leucicorus sp</t>
  </si>
  <si>
    <t>Pachycara sp</t>
  </si>
  <si>
    <t>Cusk-eel</t>
  </si>
  <si>
    <t>Coryphaenoides rudis</t>
  </si>
  <si>
    <t>Rudis rattail</t>
  </si>
  <si>
    <t>278 (data only received)</t>
  </si>
  <si>
    <t>Pittwater</t>
  </si>
  <si>
    <t>Department of Primary Industries, Water, Parks and Environment (Permit #11055)</t>
  </si>
  <si>
    <t>EPBC Conservation Dependent</t>
  </si>
  <si>
    <t>OG906: Pacbio Hifi data submitted, no tissue or DNA sample</t>
  </si>
  <si>
    <t>WAF-007800</t>
  </si>
  <si>
    <t>Western Australian butterfish</t>
  </si>
  <si>
    <t>229 TL</t>
  </si>
  <si>
    <t>hook and line</t>
  </si>
  <si>
    <t>see attached to email</t>
  </si>
  <si>
    <t>Frozen (-20) at Hillarys</t>
  </si>
  <si>
    <t>Not Evaluated</t>
  </si>
  <si>
    <t>WAF-007801</t>
  </si>
  <si>
    <t>Epinephelus areolatus</t>
  </si>
  <si>
    <t>Yellowspotted rockcod</t>
  </si>
  <si>
    <t>Sex not determined, sequential hermaphrodyte</t>
  </si>
  <si>
    <t>410 TL</t>
  </si>
  <si>
    <t>DPIRD exemption 251249833</t>
  </si>
  <si>
    <t>Least Concern</t>
  </si>
  <si>
    <t>WAF-007802</t>
  </si>
  <si>
    <t>Bodianus solatus</t>
  </si>
  <si>
    <t>Sunburnt pigfish</t>
  </si>
  <si>
    <t>405 TL</t>
  </si>
  <si>
    <t>DPIRD exemption 251249840</t>
  </si>
  <si>
    <t>Data Deficient</t>
  </si>
  <si>
    <t>WAF-007803</t>
  </si>
  <si>
    <t>250 TL</t>
  </si>
  <si>
    <t>Port Gregory</t>
  </si>
  <si>
    <t>spear</t>
  </si>
  <si>
    <t>DPIRD exemption 251249848</t>
  </si>
  <si>
    <t>no</t>
  </si>
  <si>
    <t>n1254</t>
  </si>
  <si>
    <t>Matias Braccini</t>
  </si>
  <si>
    <t>Jess Pearce, DPIRD</t>
  </si>
  <si>
    <t>Dongra</t>
  </si>
  <si>
    <t>n1257</t>
  </si>
  <si>
    <t>q40</t>
  </si>
  <si>
    <t>Albany</t>
  </si>
  <si>
    <t>n1307</t>
  </si>
  <si>
    <t>n1318</t>
  </si>
  <si>
    <t>n1313</t>
  </si>
  <si>
    <t>q68</t>
  </si>
  <si>
    <t>w58</t>
  </si>
  <si>
    <t>Coral Bay</t>
  </si>
  <si>
    <t>w61</t>
  </si>
  <si>
    <t>q73</t>
  </si>
  <si>
    <t>q75</t>
  </si>
  <si>
    <t>w5</t>
  </si>
  <si>
    <t>Eighty Mile Beach</t>
  </si>
  <si>
    <t>w8</t>
  </si>
  <si>
    <t>w23</t>
  </si>
  <si>
    <t>Broome</t>
  </si>
  <si>
    <t>w28</t>
  </si>
  <si>
    <t>q93</t>
  </si>
  <si>
    <t>Wilyabrup</t>
  </si>
  <si>
    <t>q94</t>
  </si>
  <si>
    <t>q90</t>
  </si>
  <si>
    <t>q91</t>
  </si>
  <si>
    <t>q92</t>
  </si>
  <si>
    <t>q96</t>
  </si>
  <si>
    <t>q97</t>
  </si>
  <si>
    <t>q95</t>
  </si>
  <si>
    <t>q98</t>
  </si>
  <si>
    <t>q99</t>
  </si>
  <si>
    <t>m357</t>
  </si>
  <si>
    <t>m439</t>
  </si>
  <si>
    <t>m595</t>
  </si>
  <si>
    <t>m635</t>
  </si>
  <si>
    <t>Muiron Islands</t>
  </si>
  <si>
    <t>m648</t>
  </si>
  <si>
    <t>Onslow</t>
  </si>
  <si>
    <t>m666</t>
  </si>
  <si>
    <t>Montebello Islands</t>
  </si>
  <si>
    <t>m669</t>
  </si>
  <si>
    <t>m670</t>
  </si>
  <si>
    <t>m681</t>
  </si>
  <si>
    <t>m682</t>
  </si>
  <si>
    <t>d1052</t>
  </si>
  <si>
    <t>d1283</t>
  </si>
  <si>
    <t>d1251</t>
  </si>
  <si>
    <t>q168</t>
  </si>
  <si>
    <t>q172</t>
  </si>
  <si>
    <t>q298</t>
  </si>
  <si>
    <t>h0003-4</t>
  </si>
  <si>
    <t>h0004-8</t>
  </si>
  <si>
    <t>h0006-1</t>
  </si>
  <si>
    <t>h0010-3</t>
  </si>
  <si>
    <t>Barrow Island</t>
  </si>
  <si>
    <t>h0021-4</t>
  </si>
  <si>
    <t>Port Headland</t>
  </si>
  <si>
    <t>h0034-12</t>
  </si>
  <si>
    <t>h0034-5</t>
  </si>
  <si>
    <t>h0034-9</t>
  </si>
  <si>
    <t>h0035-1</t>
  </si>
  <si>
    <t>h0035-4</t>
  </si>
  <si>
    <t>h0036-1</t>
  </si>
  <si>
    <t>h0036-3</t>
  </si>
  <si>
    <t>h0036-6</t>
  </si>
  <si>
    <t>n1070</t>
  </si>
  <si>
    <t>Dampier Archipelago</t>
  </si>
  <si>
    <t>n1072</t>
  </si>
  <si>
    <t>n1068</t>
  </si>
  <si>
    <t>n1073</t>
  </si>
  <si>
    <t>n1160</t>
  </si>
  <si>
    <t>n1153</t>
  </si>
  <si>
    <t>n1166</t>
  </si>
  <si>
    <t>n1165</t>
  </si>
  <si>
    <t>n1266</t>
  </si>
  <si>
    <t>n1303</t>
  </si>
  <si>
    <t>n1305</t>
  </si>
  <si>
    <t>w46</t>
  </si>
  <si>
    <t>w48</t>
  </si>
  <si>
    <t>w52</t>
  </si>
  <si>
    <t>Gnaraloo</t>
  </si>
  <si>
    <t>w54</t>
  </si>
  <si>
    <t>w66</t>
  </si>
  <si>
    <t>w69</t>
  </si>
  <si>
    <t>w67</t>
  </si>
  <si>
    <t>w71</t>
  </si>
  <si>
    <t>w70</t>
  </si>
  <si>
    <t>w72</t>
  </si>
  <si>
    <t>q79</t>
  </si>
  <si>
    <t>Garden Island</t>
  </si>
  <si>
    <t>w1</t>
  </si>
  <si>
    <t>m458</t>
  </si>
  <si>
    <t>m500</t>
  </si>
  <si>
    <t>m600</t>
  </si>
  <si>
    <t>m605</t>
  </si>
  <si>
    <t>m634</t>
  </si>
  <si>
    <t>q115</t>
  </si>
  <si>
    <t>North Fremantle</t>
  </si>
  <si>
    <t>q116</t>
  </si>
  <si>
    <t>q117</t>
  </si>
  <si>
    <t>n866</t>
  </si>
  <si>
    <t>n938</t>
  </si>
  <si>
    <t>n922</t>
  </si>
  <si>
    <t>n935</t>
  </si>
  <si>
    <t>n1001</t>
  </si>
  <si>
    <t>n1014</t>
  </si>
  <si>
    <t>n1012</t>
  </si>
  <si>
    <t>n1021</t>
  </si>
  <si>
    <t>n1022</t>
  </si>
  <si>
    <t>n1030</t>
  </si>
  <si>
    <t>n1038</t>
  </si>
  <si>
    <t>n1032</t>
  </si>
  <si>
    <t>n1039</t>
  </si>
  <si>
    <t>n1037</t>
  </si>
  <si>
    <t>n1042</t>
  </si>
  <si>
    <t>n1040</t>
  </si>
  <si>
    <t>n1048</t>
  </si>
  <si>
    <t>n1053</t>
  </si>
  <si>
    <t>n1054</t>
  </si>
  <si>
    <t>n1062</t>
  </si>
  <si>
    <t>n1060</t>
  </si>
  <si>
    <t>n1065</t>
  </si>
  <si>
    <t>n1061</t>
  </si>
  <si>
    <t>n1075</t>
  </si>
  <si>
    <t>n1076</t>
  </si>
  <si>
    <t>n1081</t>
  </si>
  <si>
    <t>n1080</t>
  </si>
  <si>
    <t>n1082</t>
  </si>
  <si>
    <t>n1086</t>
  </si>
  <si>
    <t>n1121</t>
  </si>
  <si>
    <t>n1130</t>
  </si>
  <si>
    <t>n1133</t>
  </si>
  <si>
    <t>n1167</t>
  </si>
  <si>
    <t>n1169</t>
  </si>
  <si>
    <t>n1177</t>
  </si>
  <si>
    <t>n1200</t>
  </si>
  <si>
    <t>n1212</t>
  </si>
  <si>
    <t>n1213</t>
  </si>
  <si>
    <t>q29</t>
  </si>
  <si>
    <t>n1317</t>
  </si>
  <si>
    <t>q57</t>
  </si>
  <si>
    <t>Kwinana</t>
  </si>
  <si>
    <t>w60</t>
  </si>
  <si>
    <t>w73</t>
  </si>
  <si>
    <t>w6</t>
  </si>
  <si>
    <t>w7</t>
  </si>
  <si>
    <t>w9</t>
  </si>
  <si>
    <t>w18</t>
  </si>
  <si>
    <t>w19</t>
  </si>
  <si>
    <t>w25</t>
  </si>
  <si>
    <t>w29</t>
  </si>
  <si>
    <t>w30</t>
  </si>
  <si>
    <t>w31</t>
  </si>
  <si>
    <t>w33</t>
  </si>
  <si>
    <t>w35</t>
  </si>
  <si>
    <t>w36</t>
  </si>
  <si>
    <t>q81</t>
  </si>
  <si>
    <t>q100</t>
  </si>
  <si>
    <t>Safety Bay</t>
  </si>
  <si>
    <t>q102</t>
  </si>
  <si>
    <t>q104</t>
  </si>
  <si>
    <t>q106</t>
  </si>
  <si>
    <t>q105</t>
  </si>
  <si>
    <t>q107</t>
  </si>
  <si>
    <t>q110</t>
  </si>
  <si>
    <t>q109</t>
  </si>
  <si>
    <t>q108</t>
  </si>
  <si>
    <t>q111</t>
  </si>
  <si>
    <t>q114</t>
  </si>
  <si>
    <t>q112</t>
  </si>
  <si>
    <t>q113</t>
  </si>
  <si>
    <t>i100</t>
  </si>
  <si>
    <t>CV24_TS_1 FC, CV24_TS_1_B1, CV24_TS_1_B2, CV24_TS_1_B3, CV24_TS_1_B4, CV24_TS_1_RNA1, CV24_TS_1_RNA2, CV24_TS_1_WB 2ml EDTA, CV24_TS_1_WB</t>
  </si>
  <si>
    <t>Jessica Pearce, Oliver Jewell</t>
  </si>
  <si>
    <t>Cervtanes</t>
  </si>
  <si>
    <t xml:space="preserve">30°24.734 </t>
  </si>
  <si>
    <t>114°59.618</t>
  </si>
  <si>
    <t>2023/ET000935 </t>
  </si>
  <si>
    <t>JB_TS_1</t>
  </si>
  <si>
    <t>Oliver Jewell</t>
  </si>
  <si>
    <t>Jurien Bay</t>
  </si>
  <si>
    <t xml:space="preserve">30°11'56"S </t>
  </si>
  <si>
    <t>114°59'06"E</t>
  </si>
  <si>
    <t>Flash Frozen</t>
  </si>
  <si>
    <t>Frozen</t>
  </si>
  <si>
    <t>JB_TS_2</t>
  </si>
  <si>
    <t xml:space="preserve">30°11'53"S </t>
  </si>
  <si>
    <t>114°59'02"E</t>
  </si>
  <si>
    <t>GT24_TS_1</t>
  </si>
  <si>
    <t>27/07/2024</t>
  </si>
  <si>
    <t>Geralton</t>
  </si>
  <si>
    <t xml:space="preserve">29°49.486 </t>
  </si>
  <si>
    <t>114°33.094</t>
  </si>
  <si>
    <t>n1026</t>
  </si>
  <si>
    <t>BT2778</t>
  </si>
  <si>
    <t>NT Fisheries Department</t>
  </si>
  <si>
    <t>Michael Usher, Jess Pearce</t>
  </si>
  <si>
    <t>BT2786</t>
  </si>
  <si>
    <t>BT2774</t>
  </si>
  <si>
    <t>BT2775</t>
  </si>
  <si>
    <t>BT2266</t>
  </si>
  <si>
    <t>Ashmore Reef</t>
  </si>
  <si>
    <t>BT2267</t>
  </si>
  <si>
    <t>BT2268</t>
  </si>
  <si>
    <t>BT2269</t>
  </si>
  <si>
    <t>BT2271</t>
  </si>
  <si>
    <t>BT2273</t>
  </si>
  <si>
    <t>BT2274</t>
  </si>
  <si>
    <t>BT2275</t>
  </si>
  <si>
    <t>BT2276</t>
  </si>
  <si>
    <t>BT2277</t>
  </si>
  <si>
    <t>BT2278</t>
  </si>
  <si>
    <t>BT2279</t>
  </si>
  <si>
    <t>BT2200</t>
  </si>
  <si>
    <t>Browse Island</t>
  </si>
  <si>
    <t>BT2236</t>
  </si>
  <si>
    <t>BT2240</t>
  </si>
  <si>
    <t>BT2241</t>
  </si>
  <si>
    <t>BT2242</t>
  </si>
  <si>
    <t>BT2243</t>
  </si>
  <si>
    <t>BT2244</t>
  </si>
  <si>
    <t>BT2246</t>
  </si>
  <si>
    <t>BT2247</t>
  </si>
  <si>
    <t>BT2248</t>
  </si>
  <si>
    <t>BT2249</t>
  </si>
  <si>
    <t>BT2250</t>
  </si>
  <si>
    <t>BT2251</t>
  </si>
  <si>
    <t>BT2252</t>
  </si>
  <si>
    <t>BT2253</t>
  </si>
  <si>
    <t>BT2254</t>
  </si>
  <si>
    <t>BT2255</t>
  </si>
  <si>
    <t>BT2256</t>
  </si>
  <si>
    <t>BT2257</t>
  </si>
  <si>
    <t>BT2258</t>
  </si>
  <si>
    <t>BT2259</t>
  </si>
  <si>
    <t>BT2260</t>
  </si>
  <si>
    <t>BT2261</t>
  </si>
  <si>
    <t>BT2262</t>
  </si>
  <si>
    <t>BT2263</t>
  </si>
  <si>
    <t>BT2264</t>
  </si>
  <si>
    <t>BT2265</t>
  </si>
  <si>
    <t>BT2129</t>
  </si>
  <si>
    <t>BT2133</t>
  </si>
  <si>
    <t>BT2134</t>
  </si>
  <si>
    <t>BT2149</t>
  </si>
  <si>
    <t>BT2152</t>
  </si>
  <si>
    <t>BT2157</t>
  </si>
  <si>
    <t>BT2158</t>
  </si>
  <si>
    <t>BT1794</t>
  </si>
  <si>
    <t>Timor Sea</t>
  </si>
  <si>
    <t>BT1787</t>
  </si>
  <si>
    <t>y6795</t>
  </si>
  <si>
    <t>BT1785</t>
  </si>
  <si>
    <t>BT1619</t>
  </si>
  <si>
    <t>BT1594</t>
  </si>
  <si>
    <t>y4306</t>
  </si>
  <si>
    <t>OLD</t>
  </si>
  <si>
    <t>Aurukun</t>
  </si>
  <si>
    <t>y4460</t>
  </si>
  <si>
    <t>Mapoon</t>
  </si>
  <si>
    <t>BT1081</t>
  </si>
  <si>
    <t>West Arnhem</t>
  </si>
  <si>
    <t>BT1082</t>
  </si>
  <si>
    <t>BT1083</t>
  </si>
  <si>
    <t>BT1080</t>
  </si>
  <si>
    <t>BT1079</t>
  </si>
  <si>
    <t>y3691/y3692</t>
  </si>
  <si>
    <t>BT1078</t>
  </si>
  <si>
    <t>BT1076</t>
  </si>
  <si>
    <t>BT1077</t>
  </si>
  <si>
    <t>BT1075</t>
  </si>
  <si>
    <t>BT1070</t>
  </si>
  <si>
    <t>BT1068</t>
  </si>
  <si>
    <t>BT1069</t>
  </si>
  <si>
    <t>BT1071</t>
  </si>
  <si>
    <t>BT1072</t>
  </si>
  <si>
    <t>BT1073</t>
  </si>
  <si>
    <t>BT1074</t>
  </si>
  <si>
    <t>y3605/y3606</t>
  </si>
  <si>
    <t>BT1067</t>
  </si>
  <si>
    <t>BT1065</t>
  </si>
  <si>
    <t>BT1066</t>
  </si>
  <si>
    <t>BT1064</t>
  </si>
  <si>
    <t>BT1063</t>
  </si>
  <si>
    <t>y3477/y3478</t>
  </si>
  <si>
    <t>y3455/y3456</t>
  </si>
  <si>
    <t>y3401/y3402</t>
  </si>
  <si>
    <t>E1</t>
  </si>
  <si>
    <t>English Island</t>
  </si>
  <si>
    <t>E2</t>
  </si>
  <si>
    <t>`</t>
  </si>
  <si>
    <t>Sample ID</t>
  </si>
  <si>
    <t>Alt ID</t>
  </si>
  <si>
    <t>Tissue</t>
  </si>
  <si>
    <t>#</t>
  </si>
  <si>
    <t>Preservation</t>
  </si>
  <si>
    <t>Freezer</t>
  </si>
  <si>
    <t>Shelf</t>
  </si>
  <si>
    <t>Rack</t>
  </si>
  <si>
    <t>Level</t>
  </si>
  <si>
    <t>Box Label</t>
  </si>
  <si>
    <t>Comment</t>
  </si>
  <si>
    <t>Gills</t>
  </si>
  <si>
    <t>"Chum" -80C</t>
  </si>
  <si>
    <t>C</t>
  </si>
  <si>
    <t>Tissue Box 17</t>
  </si>
  <si>
    <t>Muscle</t>
  </si>
  <si>
    <t>Extraction numbering mismatch!</t>
  </si>
  <si>
    <t>D</t>
  </si>
  <si>
    <t>Tissue Box 18</t>
  </si>
  <si>
    <t>Tissue Box 19</t>
  </si>
  <si>
    <t>Tissue Box 20</t>
  </si>
  <si>
    <t>E</t>
  </si>
  <si>
    <t>Tissue Box 25</t>
  </si>
  <si>
    <t>"Destiny" -80C</t>
  </si>
  <si>
    <t>Whole fish on shelf 3 or 4 of Chum</t>
  </si>
  <si>
    <t>Heart</t>
  </si>
  <si>
    <t>Liver</t>
  </si>
  <si>
    <t>Blood</t>
  </si>
  <si>
    <t>Tissue Box 23</t>
  </si>
  <si>
    <t>Tissue Box 24</t>
  </si>
  <si>
    <t>In CSIRO's box</t>
  </si>
  <si>
    <t>DNA Received</t>
  </si>
  <si>
    <t>Whole Fish</t>
  </si>
  <si>
    <t>A</t>
  </si>
  <si>
    <t>Tissue Box 1</t>
  </si>
  <si>
    <t>TBD</t>
  </si>
  <si>
    <t>Missing</t>
  </si>
  <si>
    <t>Tissue Box 2</t>
  </si>
  <si>
    <t>Spleen?</t>
  </si>
  <si>
    <t>Sample exhausted</t>
  </si>
  <si>
    <t>Sample unlabelled as gill</t>
  </si>
  <si>
    <t>unlabelled heart/ liver</t>
  </si>
  <si>
    <t>Tissue Box 3</t>
  </si>
  <si>
    <t xml:space="preserve">LA 3.9.24 Couldn't find gill, large amount of muscle available --&gt; should use this sample as part of muscle test. AD 10/12/2024 found gill and now sample is exhausted. </t>
  </si>
  <si>
    <t>Whole fish (x2). Should this have a new unique OG number? 17/10/2023</t>
  </si>
  <si>
    <t>Tissue Box 6</t>
  </si>
  <si>
    <t>Only 5mg</t>
  </si>
  <si>
    <t>No tissue remaining 14/02/2024 AD</t>
  </si>
  <si>
    <t>Check if sample exists 17/10/2023 AD</t>
  </si>
  <si>
    <t>Tissue Box 5</t>
  </si>
  <si>
    <t>this sample was reported missing past year, but I have found it, only had 12mg tissue remianing have used all of it up LA 3.9.24</t>
  </si>
  <si>
    <t>Tissue Box 4</t>
  </si>
  <si>
    <t>No sample remaining 20/12/2023 AD</t>
  </si>
  <si>
    <t>LA 3.9.24 I had a look at this sample today Only enough tissue for a single extraction (only 2 tiny bits of tissue in tube)</t>
  </si>
  <si>
    <t>Can't seem to find this tissue? In box 4. there is quite a few unlabelled ones in this box though</t>
  </si>
  <si>
    <t>very small sample</t>
  </si>
  <si>
    <t>Unlabelled gills</t>
  </si>
  <si>
    <t>Unlabelled muscle</t>
  </si>
  <si>
    <t>Tissue Box 22</t>
  </si>
  <si>
    <t>Tissue Box 21</t>
  </si>
  <si>
    <t>DNA</t>
  </si>
  <si>
    <t>Tissue Box 14</t>
  </si>
  <si>
    <t>Stomach</t>
  </si>
  <si>
    <t>G3937F</t>
  </si>
  <si>
    <t>Fin Clip</t>
  </si>
  <si>
    <t>Identifier issue</t>
  </si>
  <si>
    <t>G3704F</t>
  </si>
  <si>
    <t>G3930F</t>
  </si>
  <si>
    <t>G4008F</t>
  </si>
  <si>
    <t>G3719F</t>
  </si>
  <si>
    <t>G3721F</t>
  </si>
  <si>
    <t>G3745F</t>
  </si>
  <si>
    <t>G3725F</t>
  </si>
  <si>
    <t>G3728F</t>
  </si>
  <si>
    <t>D444F</t>
  </si>
  <si>
    <t>T2F</t>
  </si>
  <si>
    <t>T1F</t>
  </si>
  <si>
    <t>T3F</t>
  </si>
  <si>
    <t>T4F</t>
  </si>
  <si>
    <t>M236F</t>
  </si>
  <si>
    <t>M232F</t>
  </si>
  <si>
    <t>M593F</t>
  </si>
  <si>
    <t>2M402F</t>
  </si>
  <si>
    <t>M701F</t>
  </si>
  <si>
    <t>M412F</t>
  </si>
  <si>
    <t>M336F</t>
  </si>
  <si>
    <t>M316F</t>
  </si>
  <si>
    <t>M298F</t>
  </si>
  <si>
    <t>M296F</t>
  </si>
  <si>
    <t>M295F</t>
  </si>
  <si>
    <t>M294F</t>
  </si>
  <si>
    <t>M289F</t>
  </si>
  <si>
    <t>M290F</t>
  </si>
  <si>
    <t>M287F</t>
  </si>
  <si>
    <t>M277F</t>
  </si>
  <si>
    <t>M267F</t>
  </si>
  <si>
    <t>M265F</t>
  </si>
  <si>
    <t>M245F</t>
  </si>
  <si>
    <t>TrEnd. DNA provided.</t>
  </si>
  <si>
    <t>Tissue Box 9</t>
  </si>
  <si>
    <t>Tissue Box 10</t>
  </si>
  <si>
    <t>Tissue Box 11</t>
  </si>
  <si>
    <t>Was labelled as "M" (no OG number), but the only M missing was OG675. Re-labelled to OG675M 06/12/2023 AD</t>
  </si>
  <si>
    <t>Tissue Box 12</t>
  </si>
  <si>
    <t>Tissue Box 13</t>
  </si>
  <si>
    <t>Gonad. Not 100% sure if it's testis, since shark was immature.</t>
  </si>
  <si>
    <t>"Jaques" 4C</t>
  </si>
  <si>
    <t>Tissue Box 15</t>
  </si>
  <si>
    <t>Tissue Box 16</t>
  </si>
  <si>
    <t>Sample type listed as "Misc" on the sample submission form. 13/03/2024 AD</t>
  </si>
  <si>
    <t>Tissue Box 26</t>
  </si>
  <si>
    <t>RNA Later</t>
  </si>
  <si>
    <t>Tissue Box 27</t>
  </si>
  <si>
    <t>Only 22mg of tissue. Used all of it for HMW DNA extraction. None remaining for Hi-C 24/07/2024 AD</t>
  </si>
  <si>
    <t>Tissue Box 28</t>
  </si>
  <si>
    <t>Tissue Box 29</t>
  </si>
  <si>
    <t>No sample remaining 25/07/2024 AD</t>
  </si>
  <si>
    <t>B</t>
  </si>
  <si>
    <t>Tissue Box 35</t>
  </si>
  <si>
    <t>Tissue Box 36</t>
  </si>
  <si>
    <t>Tissue Box 37</t>
  </si>
  <si>
    <t>Tissue Box 38</t>
  </si>
  <si>
    <t>Tissue Box 39</t>
  </si>
  <si>
    <t>Tissue Box 40</t>
  </si>
  <si>
    <t>Tissue Box 41</t>
  </si>
  <si>
    <t>Tissue Box 42</t>
  </si>
  <si>
    <t>Tissue Box 43</t>
  </si>
  <si>
    <t>Tissue Box 44</t>
  </si>
  <si>
    <t>Tissue Box 45</t>
  </si>
  <si>
    <t>Tissue Box 46</t>
  </si>
  <si>
    <t>Tissue Box 47</t>
  </si>
  <si>
    <t>Tissue Box 48</t>
  </si>
  <si>
    <t>EX24_NS_1_B1</t>
  </si>
  <si>
    <t>Tissue Box 30</t>
  </si>
  <si>
    <t>EX24_NS_1_B2</t>
  </si>
  <si>
    <t>EX24_NS_1_B3</t>
  </si>
  <si>
    <t>EX24_NS_1_RNA</t>
  </si>
  <si>
    <t>RNA later</t>
  </si>
  <si>
    <t>EX24_NS_1_BW</t>
  </si>
  <si>
    <t>EDTA</t>
  </si>
  <si>
    <t>EX24_NS_1</t>
  </si>
  <si>
    <t>Skin</t>
  </si>
  <si>
    <t>EX24_NS_2_B1</t>
  </si>
  <si>
    <t>EX24_NS_2_B2</t>
  </si>
  <si>
    <t>EX24_NS_2_B3</t>
  </si>
  <si>
    <t>EX24_NS_2_B4</t>
  </si>
  <si>
    <t>EX24_NS_2_B5</t>
  </si>
  <si>
    <t>EX24_NS_2_RNA</t>
  </si>
  <si>
    <t>EX24_NS_2_WB</t>
  </si>
  <si>
    <t>EX24_NS_2</t>
  </si>
  <si>
    <t>EX24_PR_1_B1</t>
  </si>
  <si>
    <t>EX24_PR_1_B2</t>
  </si>
  <si>
    <t>EX24_PR_1_B3</t>
  </si>
  <si>
    <t>EX24_PR_1_B4</t>
  </si>
  <si>
    <t>EX24_PR_1_B5</t>
  </si>
  <si>
    <t>EX24_PR_1_RNA</t>
  </si>
  <si>
    <t>EX24_PR_1_WB</t>
  </si>
  <si>
    <t>EX24_PR_1</t>
  </si>
  <si>
    <t>EX24_GS_1_B1</t>
  </si>
  <si>
    <t>EX24_GS_1_B2</t>
  </si>
  <si>
    <t>EX24_GS_1_B3</t>
  </si>
  <si>
    <t>EX24_GS_1_RNA</t>
  </si>
  <si>
    <t>EX24_GS_1_WB</t>
  </si>
  <si>
    <t>EX24_GS_1</t>
  </si>
  <si>
    <t>EX24_GS_2_B1</t>
  </si>
  <si>
    <t>EX24_GS_2_B2</t>
  </si>
  <si>
    <t>EX24_GS_2_B3</t>
  </si>
  <si>
    <t>EX24_GS_2_B4</t>
  </si>
  <si>
    <t>EX24_GS_2_B5</t>
  </si>
  <si>
    <t>EX24_GS_2_RNA</t>
  </si>
  <si>
    <t>EX24_GS_2_WB</t>
  </si>
  <si>
    <t>EX24_GS_2</t>
  </si>
  <si>
    <t>EX24_NS_3_liver</t>
  </si>
  <si>
    <t>EX24_NS_3_muscle</t>
  </si>
  <si>
    <t>EX24_NS_3_heart</t>
  </si>
  <si>
    <t>EX24_NS_3</t>
  </si>
  <si>
    <t>BullShark</t>
  </si>
  <si>
    <t>GreatHammerhead</t>
  </si>
  <si>
    <t>GreatWhite</t>
  </si>
  <si>
    <t>Tissue Box 49</t>
  </si>
  <si>
    <t>Tissue Box 50</t>
  </si>
  <si>
    <t>Tissue Box 34</t>
  </si>
  <si>
    <t>Dry</t>
  </si>
  <si>
    <t>Tissue Box 31</t>
  </si>
  <si>
    <t>Gill 1.1 LN</t>
  </si>
  <si>
    <t>Gill 1.2 LN</t>
  </si>
  <si>
    <t>Gill 1.3 LN</t>
  </si>
  <si>
    <t>Gill 1.4 LN</t>
  </si>
  <si>
    <t>Gill 2.1 RNA</t>
  </si>
  <si>
    <t>Gill 2.2 RNA</t>
  </si>
  <si>
    <t>Liver 1.1 LN</t>
  </si>
  <si>
    <t>Liver 1.2 LN</t>
  </si>
  <si>
    <t>Liver 1.3 LN</t>
  </si>
  <si>
    <t>Liver 1.4 LN</t>
  </si>
  <si>
    <t>Muscle 1.1 LN</t>
  </si>
  <si>
    <t>Muscle 1.2 LN</t>
  </si>
  <si>
    <t>Muscle 1.3 LN</t>
  </si>
  <si>
    <t>Muscle 1.4 LN</t>
  </si>
  <si>
    <t>Muscle 2.1 RNA</t>
  </si>
  <si>
    <t>Muecle 2.2 RNA</t>
  </si>
  <si>
    <t>Heart 1.1 LN</t>
  </si>
  <si>
    <t>Tissue Box 32</t>
  </si>
  <si>
    <t>Hind flipper</t>
  </si>
  <si>
    <t>Tissue Box 33</t>
  </si>
  <si>
    <t>No tissue remaining 25/07/2024 AD</t>
  </si>
  <si>
    <t>Tissue Box 51</t>
  </si>
  <si>
    <t>Three segments of gill tissue in LN dry shipper</t>
  </si>
  <si>
    <t>Muscle tissue in LN dry shipper</t>
  </si>
  <si>
    <t>Sample stored at 4C for 17 hours then transferred to LN dry shipper</t>
  </si>
  <si>
    <t>Currently stored in large nalgene bottles LA 29.8.24</t>
  </si>
  <si>
    <t>Currently stored in a blue top falcon tube LA 29.8.24</t>
  </si>
  <si>
    <t>DNA extract</t>
  </si>
  <si>
    <t>"Bruce" -80C</t>
  </si>
  <si>
    <t>This is raw DNA extracted and supplied by gnester@minderoo.org . I have stored in 2.24 -80 freezer Bruce</t>
  </si>
  <si>
    <t>Check if sample exists 24/09/2024 AD</t>
  </si>
  <si>
    <t>gills incubated in RNA later 4c for 24hrs then transferred to LN</t>
  </si>
  <si>
    <t>Sample sheet has tissue type as 'Misc'</t>
  </si>
  <si>
    <t>Samples to be returned to DPIRD once they have been extracted as part of J. Pearce PhD project 1/10/2024 AD</t>
  </si>
  <si>
    <t>WB + EDTA</t>
  </si>
  <si>
    <t>WB</t>
  </si>
  <si>
    <t>Was at room temperature for 72 hours, processed then stored at -80</t>
  </si>
  <si>
    <t>LN2 immediately after collection, then stored in -80</t>
  </si>
  <si>
    <t>Status</t>
  </si>
  <si>
    <t>Tube ID</t>
  </si>
  <si>
    <t>Common Name/s</t>
  </si>
  <si>
    <t>Tissue Box</t>
  </si>
  <si>
    <t>Extraction Method</t>
  </si>
  <si>
    <t>Extraction Date</t>
  </si>
  <si>
    <t>Extraction Batch ID</t>
  </si>
  <si>
    <t>Final Buffer</t>
  </si>
  <si>
    <t>Volume (uL)</t>
  </si>
  <si>
    <t>Qubit Conc. (ng/uL)</t>
  </si>
  <si>
    <t>NanoDrop Conc. (ng/uL)</t>
  </si>
  <si>
    <t>260/280</t>
  </si>
  <si>
    <t>260/230</t>
  </si>
  <si>
    <t>Qubit:NanoDrop Ratio</t>
  </si>
  <si>
    <t>Total Yield (ng)</t>
  </si>
  <si>
    <t>gDNA Femto ID</t>
  </si>
  <si>
    <t>Average size (bp)</t>
  </si>
  <si>
    <t>Pass / Fail QC</t>
  </si>
  <si>
    <t>Latest</t>
  </si>
  <si>
    <t>Status Overwrite</t>
  </si>
  <si>
    <t>DNA Archives Freezer</t>
  </si>
  <si>
    <t>OG1G</t>
  </si>
  <si>
    <t>Nanobind Tissue Kit</t>
  </si>
  <si>
    <t>NB_230517_LP</t>
  </si>
  <si>
    <t>FEMTO165_230519_LP</t>
  </si>
  <si>
    <t>PASS</t>
  </si>
  <si>
    <t>Post buffer exchange QC in 120uL Low TE - 263ng/ul</t>
  </si>
  <si>
    <t>OG2G</t>
  </si>
  <si>
    <t>FEMTO165_230310_AD</t>
  </si>
  <si>
    <t>OG3G</t>
  </si>
  <si>
    <t>Qiagen DNeasy</t>
  </si>
  <si>
    <t>MockCommunity1</t>
  </si>
  <si>
    <t>Qiagen Buffer AE</t>
  </si>
  <si>
    <t>Post buffer exchange QC in 120uL Low TE - 227ng/ul</t>
  </si>
  <si>
    <t>OG4G</t>
  </si>
  <si>
    <t>NB_230904_LP</t>
  </si>
  <si>
    <t>Low TE</t>
  </si>
  <si>
    <t>FEMTO165_230907_AD</t>
  </si>
  <si>
    <t>FAIL</t>
  </si>
  <si>
    <t>Fail for long-reads. Draft genome only as advised by SC 13/09/2023 AD. Note: may be processed in the lab as OG4G_D2 due to database error 07/02/2024 AD</t>
  </si>
  <si>
    <t>Failed QC</t>
  </si>
  <si>
    <t>Post buffer exchange QC in 120uL Low TE - 64ng/ul. Re-extraction recommended 17/08/2023 AD</t>
  </si>
  <si>
    <t>OG5G</t>
  </si>
  <si>
    <t>NB_240222_AD</t>
  </si>
  <si>
    <t>FEMTO165_240226_AD</t>
  </si>
  <si>
    <t>NB_231218_LA</t>
  </si>
  <si>
    <t>FEMTO_231020_AD</t>
  </si>
  <si>
    <t>UHMW</t>
  </si>
  <si>
    <t>In optimisation box. Ask LA before use 23/02/2024</t>
  </si>
  <si>
    <t>NB_230918_AD</t>
  </si>
  <si>
    <t>FEMTO_231006_LP</t>
  </si>
  <si>
    <t>Post buffer exchange QC in 120uL Low TE - 74ng/ul</t>
  </si>
  <si>
    <t>OG6G</t>
  </si>
  <si>
    <t>NB_230518_AD</t>
  </si>
  <si>
    <t>Post buffer exchange QC in 120uL Low TE - 210ng/ul</t>
  </si>
  <si>
    <t>OG7G</t>
  </si>
  <si>
    <t>Re-extraction recommended 17/08/2023 AD</t>
  </si>
  <si>
    <t>OG8G</t>
  </si>
  <si>
    <t>FEMTO165_230510_AD</t>
  </si>
  <si>
    <t>NB_230202_LP</t>
  </si>
  <si>
    <t>PacBio EB</t>
  </si>
  <si>
    <t>OG9G</t>
  </si>
  <si>
    <t>NB_240130_AD</t>
  </si>
  <si>
    <t>FEMTO165_240131_AD</t>
  </si>
  <si>
    <t>Post buffer exchange QC in 120uL Low TE - 271ng/ul</t>
  </si>
  <si>
    <t>OG10G</t>
  </si>
  <si>
    <t>FEMTO165_230118_LP</t>
  </si>
  <si>
    <t>OG11G</t>
  </si>
  <si>
    <t>Post buffer exchange QC in 120uL Low TE - 84ng/ul</t>
  </si>
  <si>
    <t>OG12G</t>
  </si>
  <si>
    <t>OG13G</t>
  </si>
  <si>
    <t>FEMTO165_230206_LP</t>
  </si>
  <si>
    <t>OG14G</t>
  </si>
  <si>
    <t>OG15G</t>
  </si>
  <si>
    <t>OG16G</t>
  </si>
  <si>
    <t>OG17U</t>
  </si>
  <si>
    <t>DNeasy_230414_AD</t>
  </si>
  <si>
    <t>OG18U</t>
  </si>
  <si>
    <t>OG19U</t>
  </si>
  <si>
    <t>OG20U</t>
  </si>
  <si>
    <t>OG21U</t>
  </si>
  <si>
    <t>OG22G</t>
  </si>
  <si>
    <t>OG23G</t>
  </si>
  <si>
    <t>OG24G</t>
  </si>
  <si>
    <t>OG25G</t>
  </si>
  <si>
    <t>DNEASY_230703_AMD</t>
  </si>
  <si>
    <t>OG26B</t>
  </si>
  <si>
    <t>Nanobind CCB Kit</t>
  </si>
  <si>
    <t>OG27B</t>
  </si>
  <si>
    <t>FEMTO165230425_AD</t>
  </si>
  <si>
    <t>OG28B</t>
  </si>
  <si>
    <t>NB_230724_AD</t>
  </si>
  <si>
    <t>FEMTO165_230727_AD</t>
  </si>
  <si>
    <t>NB_230616_AD</t>
  </si>
  <si>
    <t>FEMTO165_230627_AD</t>
  </si>
  <si>
    <t>OG29L</t>
  </si>
  <si>
    <t>FEMTO165_230413_AD</t>
  </si>
  <si>
    <t>Extracted on NANO_230411_AD - Qubit QC 6.73. To be re-extracted 03/07/2023 AD</t>
  </si>
  <si>
    <t>OG30H</t>
  </si>
  <si>
    <t>Extracted on NANO_230411_AD - Qubit QC 10.4 To be re-extracted 03/07/2023 AD</t>
  </si>
  <si>
    <t>OG31H</t>
  </si>
  <si>
    <t>Extracted on NANO_230411_AD - Qubit QC 19.6 To be re-extracted 03/07/2023 AD</t>
  </si>
  <si>
    <t>OG32H</t>
  </si>
  <si>
    <t>Extracted on NANO_230411_AD - Qubit QC 23.3 To be re-extracted 03/07/2023 AD</t>
  </si>
  <si>
    <t>OG33U</t>
  </si>
  <si>
    <t>OG34U_D is a better extract to proceed with</t>
  </si>
  <si>
    <t>OG34U</t>
  </si>
  <si>
    <t>Unknown - External</t>
  </si>
  <si>
    <t>OG35W</t>
  </si>
  <si>
    <t>NB_230612_LP</t>
  </si>
  <si>
    <t>NB_230522_AD</t>
  </si>
  <si>
    <t>FEMTO165_230523_AD</t>
  </si>
  <si>
    <t>Post buffer exchange QC in 120uL Low TE - 26ng/ul</t>
  </si>
  <si>
    <t>OG36W</t>
  </si>
  <si>
    <t>Post buffer exchange QC in 120uL Low TE - 43ng/ul</t>
  </si>
  <si>
    <t>OG37G</t>
  </si>
  <si>
    <t>NB_230606_AD</t>
  </si>
  <si>
    <t>Extracted in NANO_230522_AD and failed and discarded</t>
  </si>
  <si>
    <t>OG38G</t>
  </si>
  <si>
    <t>OG39H</t>
  </si>
  <si>
    <t>FEMTO165_230607_AD</t>
  </si>
  <si>
    <t>OG40H</t>
  </si>
  <si>
    <t>Fragment size too small. Re-extraction required 230607 AD</t>
  </si>
  <si>
    <t>NB_240903_LAAMD</t>
  </si>
  <si>
    <t>FEMTO165_240911_LA</t>
  </si>
  <si>
    <t>18781 </t>
  </si>
  <si>
    <t>Pass</t>
  </si>
  <si>
    <t>OG42G</t>
  </si>
  <si>
    <t>NB_231017_LA</t>
  </si>
  <si>
    <t>FEMTO165_231109_LA</t>
  </si>
  <si>
    <t>OG44G</t>
  </si>
  <si>
    <t>QC - Femto</t>
  </si>
  <si>
    <t xml:space="preserve"> NB_230919_AD</t>
  </si>
  <si>
    <t>2 x extraction failed for reference genome. Proceed with draft genome only as advised by SC 17/10/2023 AD Femto to see if it qualifies for ULI PacBio 23/10/2024 AD</t>
  </si>
  <si>
    <t>OG43G</t>
  </si>
  <si>
    <t>NB_240112_LA</t>
  </si>
  <si>
    <t xml:space="preserve"> NB_230622_AD</t>
  </si>
  <si>
    <t>OG45M</t>
  </si>
  <si>
    <t>NB_240820_AMD</t>
  </si>
  <si>
    <t>FEMTO165_240823_AD</t>
  </si>
  <si>
    <t>OG45G</t>
  </si>
  <si>
    <t>0.37 </t>
  </si>
  <si>
    <t>FEMTO165_231109_LA_JP</t>
  </si>
  <si>
    <t>NEB_231124_LA</t>
  </si>
  <si>
    <t>FEMTO165_231130_LA</t>
  </si>
  <si>
    <t>OG46G</t>
  </si>
  <si>
    <t>NB_231107_LA</t>
  </si>
  <si>
    <t>OG47G</t>
  </si>
  <si>
    <t>OG48G</t>
  </si>
  <si>
    <t>FEMTO_240115_LA</t>
  </si>
  <si>
    <t>Could try SRE XS this? Then proceed with ULI 15/10/2024 AD</t>
  </si>
  <si>
    <t>9398 to 14881. </t>
  </si>
  <si>
    <t>OG49G</t>
  </si>
  <si>
    <t>OG50H</t>
  </si>
  <si>
    <t>OG51G</t>
  </si>
  <si>
    <t>DNEASY_240205_AD</t>
  </si>
  <si>
    <t>OG52G</t>
  </si>
  <si>
    <t>FEMTO165_230613_LP</t>
  </si>
  <si>
    <t>Post buffer exchange QC in 116uL Low TE - 116ng/ul</t>
  </si>
  <si>
    <t>OG53G</t>
  </si>
  <si>
    <t>NB_230831_AD</t>
  </si>
  <si>
    <t>Repeat extraction required due to OG53G_D sample failing shearing in SMRT_230711_AD. 12/07/2023</t>
  </si>
  <si>
    <t xml:space="preserve"> NB_230612_LP</t>
  </si>
  <si>
    <t>FEMTO_230613_LP</t>
  </si>
  <si>
    <t>OG54G</t>
  </si>
  <si>
    <t>Keeps shearing poorly, unsure how to proceed with this has been sheared 2 different times both times poor resullt. FEMTO165_231113 and FEMTO165_231110 LA 08.01.24. Recommended to re-extract and see how the fragment looks. 08/02/024 AD</t>
  </si>
  <si>
    <t>OG55G</t>
  </si>
  <si>
    <t>OG56G</t>
  </si>
  <si>
    <t>NB_240501_AD</t>
  </si>
  <si>
    <t>FEMTO165_240502_AD</t>
  </si>
  <si>
    <t>9,000 - 14,900</t>
  </si>
  <si>
    <t>NB_230911_LP</t>
  </si>
  <si>
    <t>FEMTO165_230913_AD</t>
  </si>
  <si>
    <t>OG57G</t>
  </si>
  <si>
    <t>NB_231016_LA</t>
  </si>
  <si>
    <t>FEMTO165_231016_LA</t>
  </si>
  <si>
    <t>OG59W</t>
  </si>
  <si>
    <t>DNEASY_240430_AMD</t>
  </si>
  <si>
    <t>OG60G</t>
  </si>
  <si>
    <t>1928 - 9240</t>
  </si>
  <si>
    <t>Try extracting from muscle to see if the DNA quality is any better before proceeding with PacBio ULI 14/10/2024 AD</t>
  </si>
  <si>
    <t>OG60M</t>
  </si>
  <si>
    <t>NB_241028_LA</t>
  </si>
  <si>
    <t>FEMTO165_241029_AD</t>
  </si>
  <si>
    <t>14,067 - 200,179</t>
  </si>
  <si>
    <t>OG61W</t>
  </si>
  <si>
    <t>NB_241025_AD</t>
  </si>
  <si>
    <t>10,543 - 312,628</t>
  </si>
  <si>
    <t>OG62G</t>
  </si>
  <si>
    <t>OG63G</t>
  </si>
  <si>
    <t>OG64W</t>
  </si>
  <si>
    <t>NB_240731_AD</t>
  </si>
  <si>
    <t>FEMTO165_240805_AD</t>
  </si>
  <si>
    <t>OG65W</t>
  </si>
  <si>
    <t>OG66W</t>
  </si>
  <si>
    <t>OG67W</t>
  </si>
  <si>
    <t>18,301 - 79,670</t>
  </si>
  <si>
    <t>OG68W</t>
  </si>
  <si>
    <t>OG71G</t>
  </si>
  <si>
    <t>DNEASY_240618_AMD</t>
  </si>
  <si>
    <t>OG72G</t>
  </si>
  <si>
    <t>NB_231128_LA</t>
  </si>
  <si>
    <t>Sample passed, but fragment is small. Try extracting the heart sample to see if we can get a bigger fragment size 08/02/2024 AD</t>
  </si>
  <si>
    <t>OG72H</t>
  </si>
  <si>
    <t>NB_241014_AD</t>
  </si>
  <si>
    <t>FEMTO165_241014_AD</t>
  </si>
  <si>
    <t>23,329 - 49,048</t>
  </si>
  <si>
    <t>Already have Gills extracted, extracting from Heart to see if we can get a larger fragment size 08/08/2024 AD</t>
  </si>
  <si>
    <t>OG74G</t>
  </si>
  <si>
    <t>OG76G</t>
  </si>
  <si>
    <t>NB_230622_AD</t>
  </si>
  <si>
    <t>OG79G</t>
  </si>
  <si>
    <t>NB_240322_AD</t>
  </si>
  <si>
    <t>FEMTO165_240325_AD</t>
  </si>
  <si>
    <t>OG80M</t>
  </si>
  <si>
    <t>OG82G</t>
  </si>
  <si>
    <t>DNEASY_240206_LA</t>
  </si>
  <si>
    <t>&gt;2</t>
  </si>
  <si>
    <t>OG83H</t>
  </si>
  <si>
    <t>OG84G</t>
  </si>
  <si>
    <t>NA too low concentration</t>
  </si>
  <si>
    <t>Fail</t>
  </si>
  <si>
    <t>NB_241029_AMD</t>
  </si>
  <si>
    <t>FEMTO165_241111_AD</t>
  </si>
  <si>
    <t>OG85G</t>
  </si>
  <si>
    <t>Accidently extracted on Dneasy. Not required for draft genome 06/02/2024 AD</t>
  </si>
  <si>
    <t>Average length quite short, shear and determine if it needs re-exracting. LA 08.01.24</t>
  </si>
  <si>
    <t>OG85H</t>
  </si>
  <si>
    <t>39,183 </t>
  </si>
  <si>
    <t>OG86G</t>
  </si>
  <si>
    <t>Failed for Hifi- draft genome? LA 18.10.23 Proceeding with draft only from OG86G_D3 02/02/2024 AD</t>
  </si>
  <si>
    <t>Re-extraction recommended 12/09/2023 AD</t>
  </si>
  <si>
    <t>OG87G</t>
  </si>
  <si>
    <t>Re-extraction LA 18.10.23</t>
  </si>
  <si>
    <t>3181 </t>
  </si>
  <si>
    <t>OG87M</t>
  </si>
  <si>
    <t>7,819 - 10,923</t>
  </si>
  <si>
    <t>Try re-extracting from muscle 14/10/2024 AD</t>
  </si>
  <si>
    <t>OG96M</t>
  </si>
  <si>
    <t>Very low concentration, need to find the Gill tissue for this sample before attempting RPT. LA 08.1.24 Femto to see if this sample qualifies for ULI 15/10/2024 AD</t>
  </si>
  <si>
    <t>OG88G</t>
  </si>
  <si>
    <t>OG89G</t>
  </si>
  <si>
    <t>OG89M</t>
  </si>
  <si>
    <t>DNEASY_240226_LA</t>
  </si>
  <si>
    <t>Proceed with draft genome only 08/02/2024 AD</t>
  </si>
  <si>
    <t>Sample failed extraction twice for HIFI. SC advised to proceed with draft genome only 08/02/2024 AD</t>
  </si>
  <si>
    <t>OG90H</t>
  </si>
  <si>
    <t>NB_240410_AD</t>
  </si>
  <si>
    <t>NB_240411_LAAD</t>
  </si>
  <si>
    <t>Queued for re-extraction 02/04/2024 AD</t>
  </si>
  <si>
    <t>OG91G</t>
  </si>
  <si>
    <t>OG95H</t>
  </si>
  <si>
    <t>Post buffer exchange QC in 120uL Low TE - 116ng/ul</t>
  </si>
  <si>
    <t>OG96G</t>
  </si>
  <si>
    <t>1,928 - 3,407</t>
  </si>
  <si>
    <t>OG97G</t>
  </si>
  <si>
    <t>9173-23460</t>
  </si>
  <si>
    <t>OG99G</t>
  </si>
  <si>
    <t>No DNA remaining 04/03/2024 AD</t>
  </si>
  <si>
    <t>Re-extraction recommended 31/08/2023 AD</t>
  </si>
  <si>
    <t>OG100W</t>
  </si>
  <si>
    <t>Not yet been cleaned up due to low concentration 12/09/2023 AD. No DNA remaining 04/03/2024 AD</t>
  </si>
  <si>
    <t>OG101H</t>
  </si>
  <si>
    <t>OG103M</t>
  </si>
  <si>
    <t>OG104M</t>
  </si>
  <si>
    <t>32,000 - 109,000</t>
  </si>
  <si>
    <t>OG105H</t>
  </si>
  <si>
    <t>OG106G</t>
  </si>
  <si>
    <t>NB_240110_LA</t>
  </si>
  <si>
    <t>FEMTO165_240115_LA</t>
  </si>
  <si>
    <t>OG107G</t>
  </si>
  <si>
    <t>NB_230821_LP</t>
  </si>
  <si>
    <t>FEMTO_230823_AD</t>
  </si>
  <si>
    <t>OG108H</t>
  </si>
  <si>
    <t>OG110G</t>
  </si>
  <si>
    <t>Failed for HIFI, proceeding with draft 2024-02-02 AD</t>
  </si>
  <si>
    <t>OG111H</t>
  </si>
  <si>
    <t>OG112W</t>
  </si>
  <si>
    <t>OG112G</t>
  </si>
  <si>
    <t>NB_240311_AD</t>
  </si>
  <si>
    <t>FEMTO165_240312_LA</t>
  </si>
  <si>
    <t>OG113G</t>
  </si>
  <si>
    <t>OG114H</t>
  </si>
  <si>
    <t>NB_230919_AD</t>
  </si>
  <si>
    <t>FEMTO165_231006_LP</t>
  </si>
  <si>
    <t>OG115H</t>
  </si>
  <si>
    <t>OG116G</t>
  </si>
  <si>
    <t>OG117G</t>
  </si>
  <si>
    <t>OG118M</t>
  </si>
  <si>
    <t>OG119G</t>
  </si>
  <si>
    <t>OG120G</t>
  </si>
  <si>
    <t>DNeasy_230519_LP</t>
  </si>
  <si>
    <t>OG121G</t>
  </si>
  <si>
    <t>OG122G</t>
  </si>
  <si>
    <t>OG123G</t>
  </si>
  <si>
    <t>OG124G</t>
  </si>
  <si>
    <t>OG125G</t>
  </si>
  <si>
    <t>OG126G</t>
  </si>
  <si>
    <t>OG127G</t>
  </si>
  <si>
    <t>OG128G</t>
  </si>
  <si>
    <t>OG129G</t>
  </si>
  <si>
    <t>OG130G</t>
  </si>
  <si>
    <t>OG131G</t>
  </si>
  <si>
    <t>OG132U</t>
  </si>
  <si>
    <t>Qiagen MagAttract HMW Kit</t>
  </si>
  <si>
    <t>FEMTO165_230511_AD</t>
  </si>
  <si>
    <t>OG133U</t>
  </si>
  <si>
    <t>OG134U</t>
  </si>
  <si>
    <t>OG135U</t>
  </si>
  <si>
    <t>OG136U</t>
  </si>
  <si>
    <t>OG138U</t>
  </si>
  <si>
    <t>OG139U</t>
  </si>
  <si>
    <t>OG140U</t>
  </si>
  <si>
    <t>OG141U</t>
  </si>
  <si>
    <t>OG142U</t>
  </si>
  <si>
    <t>OG143U</t>
  </si>
  <si>
    <t>OG144U</t>
  </si>
  <si>
    <t>OG145U</t>
  </si>
  <si>
    <t>OG146U</t>
  </si>
  <si>
    <t>OG147U</t>
  </si>
  <si>
    <t>OG148U</t>
  </si>
  <si>
    <t>MAYBE</t>
  </si>
  <si>
    <t>OG149U</t>
  </si>
  <si>
    <t>OG150U</t>
  </si>
  <si>
    <t>OG151U</t>
  </si>
  <si>
    <t>OG152U</t>
  </si>
  <si>
    <t>OG153U</t>
  </si>
  <si>
    <t>OG154U</t>
  </si>
  <si>
    <t>OG155U</t>
  </si>
  <si>
    <t>OG156U</t>
  </si>
  <si>
    <t>OG157U</t>
  </si>
  <si>
    <t>OG158U</t>
  </si>
  <si>
    <t>OG159U</t>
  </si>
  <si>
    <t>OG160U</t>
  </si>
  <si>
    <t>OG161U</t>
  </si>
  <si>
    <t>OG162U</t>
  </si>
  <si>
    <t>OG163U</t>
  </si>
  <si>
    <t>OG164U</t>
  </si>
  <si>
    <t>OG165U</t>
  </si>
  <si>
    <t>OG166U</t>
  </si>
  <si>
    <t>OG167U</t>
  </si>
  <si>
    <t>OG168U</t>
  </si>
  <si>
    <t>OG169U</t>
  </si>
  <si>
    <t>OG170U</t>
  </si>
  <si>
    <t>OG171U</t>
  </si>
  <si>
    <t>OG172U</t>
  </si>
  <si>
    <t>OG173U</t>
  </si>
  <si>
    <t>ISOLATE II Genomic DNA Kit, Bioline</t>
  </si>
  <si>
    <t>unknown; performed by AM</t>
  </si>
  <si>
    <t>OG174U</t>
  </si>
  <si>
    <t>OG175U</t>
  </si>
  <si>
    <t>OG176U</t>
  </si>
  <si>
    <t>OG177U</t>
  </si>
  <si>
    <t>OG178U</t>
  </si>
  <si>
    <t>OG179L</t>
  </si>
  <si>
    <t>MAGA_230731_MA</t>
  </si>
  <si>
    <t>MockCommunity2</t>
  </si>
  <si>
    <t>OG180M</t>
  </si>
  <si>
    <t>OG181M</t>
  </si>
  <si>
    <t>OG182L</t>
  </si>
  <si>
    <t>OG183L</t>
  </si>
  <si>
    <t>OG184M</t>
  </si>
  <si>
    <t>OG185M</t>
  </si>
  <si>
    <t>OG186M</t>
  </si>
  <si>
    <t>OG187M</t>
  </si>
  <si>
    <t>OG188M</t>
  </si>
  <si>
    <t>OG189M</t>
  </si>
  <si>
    <t>OG190M</t>
  </si>
  <si>
    <t>OG191M</t>
  </si>
  <si>
    <t>OG192M</t>
  </si>
  <si>
    <t>OG193M</t>
  </si>
  <si>
    <t>OG194G</t>
  </si>
  <si>
    <t>OG195F</t>
  </si>
  <si>
    <t>DNeasy_230421_JP</t>
  </si>
  <si>
    <t>OG196F</t>
  </si>
  <si>
    <t>OG197F</t>
  </si>
  <si>
    <t>OG198F</t>
  </si>
  <si>
    <t>OG199F</t>
  </si>
  <si>
    <t>OG200F</t>
  </si>
  <si>
    <t>OG201F</t>
  </si>
  <si>
    <t>OG202F</t>
  </si>
  <si>
    <t>OG203F</t>
  </si>
  <si>
    <t>OG204F</t>
  </si>
  <si>
    <t>OG205F</t>
  </si>
  <si>
    <t>OG206F</t>
  </si>
  <si>
    <t>OG207F</t>
  </si>
  <si>
    <t>OG208F</t>
  </si>
  <si>
    <t>OG209F</t>
  </si>
  <si>
    <t>DNeasy_230502_JP</t>
  </si>
  <si>
    <t>OG210F</t>
  </si>
  <si>
    <t>OG211F</t>
  </si>
  <si>
    <t>OG212F</t>
  </si>
  <si>
    <t>OG213F</t>
  </si>
  <si>
    <t>OG214F</t>
  </si>
  <si>
    <t>OG228U</t>
  </si>
  <si>
    <t>Extracted DNA BOX 1. Project: TrEnD</t>
  </si>
  <si>
    <t>OG229U</t>
  </si>
  <si>
    <t>OG230U</t>
  </si>
  <si>
    <t>Not enough sample volume remaining for archive aliquot</t>
  </si>
  <si>
    <t>OG231U</t>
  </si>
  <si>
    <t>OG232U</t>
  </si>
  <si>
    <t>OG233U</t>
  </si>
  <si>
    <t>OG234U</t>
  </si>
  <si>
    <t>OG235U</t>
  </si>
  <si>
    <t>OG236U</t>
  </si>
  <si>
    <t>OG237U</t>
  </si>
  <si>
    <t>OG238U</t>
  </si>
  <si>
    <t>OG239U</t>
  </si>
  <si>
    <t>OG240U</t>
  </si>
  <si>
    <t>OG241U</t>
  </si>
  <si>
    <t>23/9/16 Matt H</t>
  </si>
  <si>
    <t>OG242U</t>
  </si>
  <si>
    <t>26/9/16 Matt H</t>
  </si>
  <si>
    <t>OG243U</t>
  </si>
  <si>
    <t>OG244U</t>
  </si>
  <si>
    <t>OG245U</t>
  </si>
  <si>
    <t>OG246U</t>
  </si>
  <si>
    <t>OG247U</t>
  </si>
  <si>
    <t>OG248U</t>
  </si>
  <si>
    <t>Matt H 4/10/16</t>
  </si>
  <si>
    <t>OG249U</t>
  </si>
  <si>
    <t>OG250U</t>
  </si>
  <si>
    <t>OG251U</t>
  </si>
  <si>
    <t>OG252U</t>
  </si>
  <si>
    <t>OG253U</t>
  </si>
  <si>
    <t>OG254U</t>
  </si>
  <si>
    <t>OG255U</t>
  </si>
  <si>
    <t>OG256U</t>
  </si>
  <si>
    <t>OG257U</t>
  </si>
  <si>
    <t>OG258U</t>
  </si>
  <si>
    <t>OG259U</t>
  </si>
  <si>
    <t>9/8/16 A.ser</t>
  </si>
  <si>
    <t>OG260U</t>
  </si>
  <si>
    <t>9/8/16, A. lau</t>
  </si>
  <si>
    <t>OG261U</t>
  </si>
  <si>
    <t>9/8/16 C.mac</t>
  </si>
  <si>
    <t>OG262U</t>
  </si>
  <si>
    <t>Adam 29/7/16, D. nic</t>
  </si>
  <si>
    <t>OG263U</t>
  </si>
  <si>
    <t>9/8/16 E.aus</t>
  </si>
  <si>
    <t>OG264U</t>
  </si>
  <si>
    <t>9/8/16, E. arm</t>
  </si>
  <si>
    <t>OG265U</t>
  </si>
  <si>
    <t>9/8/16, E. fus</t>
  </si>
  <si>
    <t>OG266U</t>
  </si>
  <si>
    <t>9/8/16, E. mil</t>
  </si>
  <si>
    <t>OG267U</t>
  </si>
  <si>
    <t>9/8/16, E. poe</t>
  </si>
  <si>
    <t>OG268U</t>
  </si>
  <si>
    <t>9/8/16, E. rad</t>
  </si>
  <si>
    <t>OG269U</t>
  </si>
  <si>
    <t>9/8/16, E. sp</t>
  </si>
  <si>
    <t>OG270U</t>
  </si>
  <si>
    <t>OG271U</t>
  </si>
  <si>
    <t>Matt H 29/7/16 G.mar</t>
  </si>
  <si>
    <t>OG272U</t>
  </si>
  <si>
    <t>Adam 29/7/16, H.mcl</t>
  </si>
  <si>
    <t>OG273U</t>
  </si>
  <si>
    <t>9/8/16, I. ind</t>
  </si>
  <si>
    <t>OG274U</t>
  </si>
  <si>
    <t>9/8/16 K.nig</t>
  </si>
  <si>
    <t>OG275U</t>
  </si>
  <si>
    <t>9/8/16 L.lun</t>
  </si>
  <si>
    <t>OG276U</t>
  </si>
  <si>
    <t>9/8/16 L.sce</t>
  </si>
  <si>
    <t>OG277U</t>
  </si>
  <si>
    <t>9/8/16, L. nur</t>
  </si>
  <si>
    <t>OG278U</t>
  </si>
  <si>
    <t>Adam 29/7/16, L. nan</t>
  </si>
  <si>
    <t>OG279U</t>
  </si>
  <si>
    <t>9/8/16, L. ary</t>
  </si>
  <si>
    <t>OG280U</t>
  </si>
  <si>
    <t xml:space="preserve">9/8/16, L. xan </t>
  </si>
  <si>
    <t>OG281U</t>
  </si>
  <si>
    <t>9/8/16 L.lno</t>
  </si>
  <si>
    <t>OG282U</t>
  </si>
  <si>
    <t>Matt H 2/8/16 L.bit</t>
  </si>
  <si>
    <t>OG283U</t>
  </si>
  <si>
    <t>Adam 29/7/16, L. cry</t>
  </si>
  <si>
    <t>OG284U</t>
  </si>
  <si>
    <t>9/8/16 L.mal</t>
  </si>
  <si>
    <t>OG285U</t>
  </si>
  <si>
    <t>Adam 29/7/16, L.sch</t>
  </si>
  <si>
    <t>OG286U</t>
  </si>
  <si>
    <t>9/8/16, O. woo</t>
  </si>
  <si>
    <t>OG287U</t>
  </si>
  <si>
    <t>9/8/16 P.pos</t>
  </si>
  <si>
    <t>OG288U</t>
  </si>
  <si>
    <t>9/8/16, P.rob</t>
  </si>
  <si>
    <t>OG289U</t>
  </si>
  <si>
    <t>Matt H 2/8/16 P.cha</t>
  </si>
  <si>
    <t>OG290U</t>
  </si>
  <si>
    <t>Matt H 2/8/16 P.ron</t>
  </si>
  <si>
    <t>OG291U</t>
  </si>
  <si>
    <t>OG292U</t>
  </si>
  <si>
    <t>9/8/16 P.lon</t>
  </si>
  <si>
    <t>OG293U</t>
  </si>
  <si>
    <t>Matt H 29/7/16 P. ame</t>
  </si>
  <si>
    <t>OG294U</t>
  </si>
  <si>
    <t>9/8/16 P.fil</t>
  </si>
  <si>
    <t>OG295U</t>
  </si>
  <si>
    <t>9/8/16 P.mul</t>
  </si>
  <si>
    <t>OG296U</t>
  </si>
  <si>
    <t>9/8/16 P.sie</t>
  </si>
  <si>
    <t>OG297U</t>
  </si>
  <si>
    <t>9/8/16 P.typ</t>
  </si>
  <si>
    <t>OG298U</t>
  </si>
  <si>
    <t>9/8/16 R.fil</t>
  </si>
  <si>
    <t>OG299U</t>
  </si>
  <si>
    <t>Matt H 29/7/16 S.ing</t>
  </si>
  <si>
    <t>OG300U</t>
  </si>
  <si>
    <t>OG301U</t>
  </si>
  <si>
    <t>OG302U</t>
  </si>
  <si>
    <t>OG303U</t>
  </si>
  <si>
    <t>OG304U</t>
  </si>
  <si>
    <t>OG305U</t>
  </si>
  <si>
    <t>OG306U</t>
  </si>
  <si>
    <t>OG307U</t>
  </si>
  <si>
    <t>OG308U</t>
  </si>
  <si>
    <t>OG309U</t>
  </si>
  <si>
    <t>OG310U</t>
  </si>
  <si>
    <t>OG311U</t>
  </si>
  <si>
    <t>OG312U</t>
  </si>
  <si>
    <t>OG313U</t>
  </si>
  <si>
    <t>OG314U</t>
  </si>
  <si>
    <t>OG315U</t>
  </si>
  <si>
    <t>OG316U</t>
  </si>
  <si>
    <t>OG317U</t>
  </si>
  <si>
    <t>OG318U</t>
  </si>
  <si>
    <t>OG319U</t>
  </si>
  <si>
    <t>Extracted DNA BOX 2. Project: TrEnD</t>
  </si>
  <si>
    <t>OG320U</t>
  </si>
  <si>
    <t>OG321U</t>
  </si>
  <si>
    <t>OG322U</t>
  </si>
  <si>
    <t>OG323U</t>
  </si>
  <si>
    <t>OG324U</t>
  </si>
  <si>
    <t>OG325U</t>
  </si>
  <si>
    <t>OG326U</t>
  </si>
  <si>
    <t>OG327U</t>
  </si>
  <si>
    <t>OG328U</t>
  </si>
  <si>
    <t>OG329U</t>
  </si>
  <si>
    <t>OG330U</t>
  </si>
  <si>
    <t>OG331U</t>
  </si>
  <si>
    <t>OG332U</t>
  </si>
  <si>
    <t>OG333U</t>
  </si>
  <si>
    <t>OG334U</t>
  </si>
  <si>
    <t>OG335U</t>
  </si>
  <si>
    <t>OG336U</t>
  </si>
  <si>
    <t>OG337U</t>
  </si>
  <si>
    <t>OG338U</t>
  </si>
  <si>
    <t>OG339U</t>
  </si>
  <si>
    <t>OG340U</t>
  </si>
  <si>
    <t>OG341U</t>
  </si>
  <si>
    <t>OG342U</t>
  </si>
  <si>
    <t>OG343U</t>
  </si>
  <si>
    <t>OG344U</t>
  </si>
  <si>
    <t>OG345U</t>
  </si>
  <si>
    <t>OG346U</t>
  </si>
  <si>
    <t>OG347U</t>
  </si>
  <si>
    <t>15/8/16, N.the</t>
  </si>
  <si>
    <t>OG348U</t>
  </si>
  <si>
    <t>OG349U</t>
  </si>
  <si>
    <t>14/9/2016, A.sol</t>
  </si>
  <si>
    <t>OG350U</t>
  </si>
  <si>
    <t>14/9/2016, C. aur</t>
  </si>
  <si>
    <t>OG351U</t>
  </si>
  <si>
    <t>OG352U</t>
  </si>
  <si>
    <t>OG353U</t>
  </si>
  <si>
    <t>OG354U</t>
  </si>
  <si>
    <t>OG355U</t>
  </si>
  <si>
    <t>OG356U</t>
  </si>
  <si>
    <t>15/8/16, S. mic</t>
  </si>
  <si>
    <t>OG357U</t>
  </si>
  <si>
    <t xml:space="preserve">Matt H 23/10/16 </t>
  </si>
  <si>
    <t>OG358U</t>
  </si>
  <si>
    <t>OG359U</t>
  </si>
  <si>
    <t>OG360U</t>
  </si>
  <si>
    <t>OG361U</t>
  </si>
  <si>
    <t>OG362U</t>
  </si>
  <si>
    <t>OG363U</t>
  </si>
  <si>
    <t>OG364U</t>
  </si>
  <si>
    <t>OG365U</t>
  </si>
  <si>
    <t>OG366U</t>
  </si>
  <si>
    <t>OG367U</t>
  </si>
  <si>
    <t>OG368U</t>
  </si>
  <si>
    <t>OG369U</t>
  </si>
  <si>
    <t>OG370U</t>
  </si>
  <si>
    <t>OG371U</t>
  </si>
  <si>
    <t>OG372U</t>
  </si>
  <si>
    <t>OG373U</t>
  </si>
  <si>
    <t>OG374U</t>
  </si>
  <si>
    <t>Matt H, 2/8/16, A. sep</t>
  </si>
  <si>
    <t>OG375U</t>
  </si>
  <si>
    <t>Extract has pink-coloured tinge to it</t>
  </si>
  <si>
    <t>OG376U</t>
  </si>
  <si>
    <t>Matt H 5/10/16</t>
  </si>
  <si>
    <t>OG377U</t>
  </si>
  <si>
    <t>OG378U</t>
  </si>
  <si>
    <t>OG379U</t>
  </si>
  <si>
    <t>OG380U</t>
  </si>
  <si>
    <t>15/8/16, A.tru</t>
  </si>
  <si>
    <t>OG381U</t>
  </si>
  <si>
    <t>15/8/16, B.v</t>
  </si>
  <si>
    <t>OG382U</t>
  </si>
  <si>
    <t>Matt H, 2/8/16, C.</t>
  </si>
  <si>
    <t>OG383U</t>
  </si>
  <si>
    <t>15/8/16, C.chr</t>
  </si>
  <si>
    <t>OG384U</t>
  </si>
  <si>
    <t>15/8/16, C.aus</t>
  </si>
  <si>
    <t>OG385U</t>
  </si>
  <si>
    <t>15/8/16, C.ger</t>
  </si>
  <si>
    <t>OG386U</t>
  </si>
  <si>
    <t>15/8/16, G.dar</t>
  </si>
  <si>
    <t>OG387U</t>
  </si>
  <si>
    <t>Matt H 2/8/16, C.mar</t>
  </si>
  <si>
    <t>OG388U</t>
  </si>
  <si>
    <t>OG389U</t>
  </si>
  <si>
    <t>OG390U</t>
  </si>
  <si>
    <t>OG391U</t>
  </si>
  <si>
    <t>15/8/16, C.chl</t>
  </si>
  <si>
    <t>Extracted DNA BOX 3. Project: TrEnD</t>
  </si>
  <si>
    <t>OG392U</t>
  </si>
  <si>
    <t>OG393U</t>
  </si>
  <si>
    <t>OG394U</t>
  </si>
  <si>
    <t>OG395U</t>
  </si>
  <si>
    <t>OG396U</t>
  </si>
  <si>
    <t>14/9/2016, E.mor</t>
  </si>
  <si>
    <t>OG397U</t>
  </si>
  <si>
    <t>OG398U</t>
  </si>
  <si>
    <t>OG399U</t>
  </si>
  <si>
    <t>OG400U</t>
  </si>
  <si>
    <t>OG401U</t>
  </si>
  <si>
    <t>OG402U</t>
  </si>
  <si>
    <t>15/8/16, N.nig</t>
  </si>
  <si>
    <t>OG403U</t>
  </si>
  <si>
    <t>15/8/16, N.pan</t>
  </si>
  <si>
    <t>OG404U</t>
  </si>
  <si>
    <t>OG405U</t>
  </si>
  <si>
    <t>Matt H, 2/8/16, P.oce</t>
  </si>
  <si>
    <t>OG406U</t>
  </si>
  <si>
    <t>Extract discoloured: Grey-brown colour</t>
  </si>
  <si>
    <t>OG407U</t>
  </si>
  <si>
    <t>OG408U</t>
  </si>
  <si>
    <t>OG409U</t>
  </si>
  <si>
    <t>Matt H 2/8/16, P.vit</t>
  </si>
  <si>
    <t>OG410U</t>
  </si>
  <si>
    <t>OG411U</t>
  </si>
  <si>
    <t>Matt H, 2/8/16, P.vit</t>
  </si>
  <si>
    <t>OG412U</t>
  </si>
  <si>
    <t>OG413U</t>
  </si>
  <si>
    <t>Matt H, 2/8/16, P.wai</t>
  </si>
  <si>
    <t>OG414U</t>
  </si>
  <si>
    <t>OG415U</t>
  </si>
  <si>
    <t>OG416U</t>
  </si>
  <si>
    <t>OG417U</t>
  </si>
  <si>
    <t>OG418U</t>
  </si>
  <si>
    <t>OG419U</t>
  </si>
  <si>
    <t>15/8/16, Z.fab</t>
  </si>
  <si>
    <t>OG420U</t>
  </si>
  <si>
    <t>14/9/2016, P. oli</t>
  </si>
  <si>
    <t>OG421U</t>
  </si>
  <si>
    <t>OG422U</t>
  </si>
  <si>
    <t>14/9/2016, A.rut</t>
  </si>
  <si>
    <t>OG423U</t>
  </si>
  <si>
    <t>14/9/2016, A. vir</t>
  </si>
  <si>
    <t>OG424U</t>
  </si>
  <si>
    <t>OG425U</t>
  </si>
  <si>
    <t>OG426U</t>
  </si>
  <si>
    <t xml:space="preserve">Matt H 21/10/16 </t>
  </si>
  <si>
    <t>OG427U</t>
  </si>
  <si>
    <t>OG428U</t>
  </si>
  <si>
    <t>OG429U</t>
  </si>
  <si>
    <t>OG430U</t>
  </si>
  <si>
    <t>OG431U</t>
  </si>
  <si>
    <t>OG432U</t>
  </si>
  <si>
    <t>OG433U</t>
  </si>
  <si>
    <t>OG434U</t>
  </si>
  <si>
    <t>OG435U</t>
  </si>
  <si>
    <t>14/9/2016, L. ruf</t>
  </si>
  <si>
    <t>OG436U</t>
  </si>
  <si>
    <t>OG437U</t>
  </si>
  <si>
    <t>OG438U</t>
  </si>
  <si>
    <t>OG439U</t>
  </si>
  <si>
    <t>OG440U</t>
  </si>
  <si>
    <t>OG441U</t>
  </si>
  <si>
    <t>OG442U</t>
  </si>
  <si>
    <t>OG443U</t>
  </si>
  <si>
    <t>OG444U</t>
  </si>
  <si>
    <t>OG445U</t>
  </si>
  <si>
    <t>OG446U</t>
  </si>
  <si>
    <t>Matt H 16/11/16</t>
  </si>
  <si>
    <t>OG447U</t>
  </si>
  <si>
    <t>OG448U</t>
  </si>
  <si>
    <t>OG449U</t>
  </si>
  <si>
    <t>OG450U</t>
  </si>
  <si>
    <t>OG451U</t>
  </si>
  <si>
    <t>OG452U</t>
  </si>
  <si>
    <t>OG453U</t>
  </si>
  <si>
    <t>OG454U</t>
  </si>
  <si>
    <t>OG455U</t>
  </si>
  <si>
    <t>OG456U</t>
  </si>
  <si>
    <t>OG457U</t>
  </si>
  <si>
    <t>OG458U</t>
  </si>
  <si>
    <t>OG459U</t>
  </si>
  <si>
    <t>OG460U</t>
  </si>
  <si>
    <t>OG461U</t>
  </si>
  <si>
    <t>OG462U</t>
  </si>
  <si>
    <t>OG463U</t>
  </si>
  <si>
    <t>OG464U</t>
  </si>
  <si>
    <t>OG465U</t>
  </si>
  <si>
    <t>OG466U</t>
  </si>
  <si>
    <t>OG467U</t>
  </si>
  <si>
    <t>OG468U</t>
  </si>
  <si>
    <t>OG469U</t>
  </si>
  <si>
    <t>OG470U</t>
  </si>
  <si>
    <t>OG471U</t>
  </si>
  <si>
    <t>OG472U</t>
  </si>
  <si>
    <t>Extracted DNA BOX 4. Project: TrEnD</t>
  </si>
  <si>
    <t>OG473U</t>
  </si>
  <si>
    <t>OG474U</t>
  </si>
  <si>
    <t>OG475U</t>
  </si>
  <si>
    <t>OG476U</t>
  </si>
  <si>
    <t>OG477U</t>
  </si>
  <si>
    <t>Matt H 21/10/16</t>
  </si>
  <si>
    <t>OG478U</t>
  </si>
  <si>
    <t>Matt H 19/10/16</t>
  </si>
  <si>
    <t xml:space="preserve">Extract has pink-coloured tinge </t>
  </si>
  <si>
    <t>OG479U</t>
  </si>
  <si>
    <t>Extract has pink-red coloured tinge</t>
  </si>
  <si>
    <t>OG480U</t>
  </si>
  <si>
    <t>OG481U</t>
  </si>
  <si>
    <t>OG482U</t>
  </si>
  <si>
    <t>OG483U</t>
  </si>
  <si>
    <t>OG484U</t>
  </si>
  <si>
    <t>OG485U</t>
  </si>
  <si>
    <t>OG486U</t>
  </si>
  <si>
    <t>OG487U</t>
  </si>
  <si>
    <t>OG488U</t>
  </si>
  <si>
    <t>Extract discoloured: Brown</t>
  </si>
  <si>
    <t>OG489U</t>
  </si>
  <si>
    <t>OG490U</t>
  </si>
  <si>
    <t>OG491U</t>
  </si>
  <si>
    <t>OG492U</t>
  </si>
  <si>
    <t>OG493U</t>
  </si>
  <si>
    <t>OG494U</t>
  </si>
  <si>
    <t>OG495U</t>
  </si>
  <si>
    <t>OG496U</t>
  </si>
  <si>
    <t>OG497U</t>
  </si>
  <si>
    <t>OG498U</t>
  </si>
  <si>
    <t>OG499U</t>
  </si>
  <si>
    <t>OG500U</t>
  </si>
  <si>
    <t>OG501U</t>
  </si>
  <si>
    <t>OG502U</t>
  </si>
  <si>
    <t>Extract discoloured: Yellow-pink</t>
  </si>
  <si>
    <t>OG503U</t>
  </si>
  <si>
    <t>Extract discoloured: Dark brown/grey</t>
  </si>
  <si>
    <t>OG504U</t>
  </si>
  <si>
    <t>OG505U</t>
  </si>
  <si>
    <t>OG506U</t>
  </si>
  <si>
    <t>OG507U</t>
  </si>
  <si>
    <t>Extract discoloured: Yellow-red</t>
  </si>
  <si>
    <t>OG508U</t>
  </si>
  <si>
    <t xml:space="preserve">Extract discoloured: Red-brown </t>
  </si>
  <si>
    <t>OG509U</t>
  </si>
  <si>
    <t>OG510U</t>
  </si>
  <si>
    <t>OG511U</t>
  </si>
  <si>
    <t>OG512U</t>
  </si>
  <si>
    <t>OG513U</t>
  </si>
  <si>
    <t>OG514U</t>
  </si>
  <si>
    <t>OG515U</t>
  </si>
  <si>
    <t>OG516U</t>
  </si>
  <si>
    <t>OG517U</t>
  </si>
  <si>
    <t>Matt H 18/11/16</t>
  </si>
  <si>
    <t>OG518U</t>
  </si>
  <si>
    <t>OG519U</t>
  </si>
  <si>
    <t>OG520U</t>
  </si>
  <si>
    <t>OG521U</t>
  </si>
  <si>
    <t>OG522U</t>
  </si>
  <si>
    <t>OG523U</t>
  </si>
  <si>
    <t>OG524U</t>
  </si>
  <si>
    <t>OG525U</t>
  </si>
  <si>
    <t>OG526U</t>
  </si>
  <si>
    <t>OG527U</t>
  </si>
  <si>
    <t>OG528U</t>
  </si>
  <si>
    <t>OG529U</t>
  </si>
  <si>
    <t>OG530U</t>
  </si>
  <si>
    <t>OG531U</t>
  </si>
  <si>
    <t>OG532U</t>
  </si>
  <si>
    <t>OG533U</t>
  </si>
  <si>
    <t>OG534U</t>
  </si>
  <si>
    <t>Adam 22/11/16</t>
  </si>
  <si>
    <t>OG535U</t>
  </si>
  <si>
    <t>OG536U</t>
  </si>
  <si>
    <t>OG537U</t>
  </si>
  <si>
    <t>OG538U</t>
  </si>
  <si>
    <t>OG539U</t>
  </si>
  <si>
    <t>OG540U</t>
  </si>
  <si>
    <t>OG541U</t>
  </si>
  <si>
    <t>OG542U</t>
  </si>
  <si>
    <t>OG543U</t>
  </si>
  <si>
    <t>OG544U</t>
  </si>
  <si>
    <t>OG545U</t>
  </si>
  <si>
    <t>OG546U</t>
  </si>
  <si>
    <t>OG547U</t>
  </si>
  <si>
    <t>OG548U</t>
  </si>
  <si>
    <t>OG549U</t>
  </si>
  <si>
    <t>OG550U</t>
  </si>
  <si>
    <t>OG551U</t>
  </si>
  <si>
    <t>OG552U</t>
  </si>
  <si>
    <t>OG553U</t>
  </si>
  <si>
    <t>OG554U</t>
  </si>
  <si>
    <t>OG555U</t>
  </si>
  <si>
    <t>Extracted DNA BOX 5. Project: TrEnD</t>
  </si>
  <si>
    <t>OG556U</t>
  </si>
  <si>
    <t>OG557U</t>
  </si>
  <si>
    <t>OG558U</t>
  </si>
  <si>
    <t>OG559U</t>
  </si>
  <si>
    <t>OG560U</t>
  </si>
  <si>
    <t>OG561U</t>
  </si>
  <si>
    <t>OG562U</t>
  </si>
  <si>
    <t>OG563U</t>
  </si>
  <si>
    <t>OG564U</t>
  </si>
  <si>
    <t>OG565U</t>
  </si>
  <si>
    <t>OG566U</t>
  </si>
  <si>
    <t>OG567U</t>
  </si>
  <si>
    <t>OG568U</t>
  </si>
  <si>
    <t>OG569U</t>
  </si>
  <si>
    <t>OG570U</t>
  </si>
  <si>
    <t>OG571U</t>
  </si>
  <si>
    <t>OG572U</t>
  </si>
  <si>
    <t>OG573U</t>
  </si>
  <si>
    <t>OG574U</t>
  </si>
  <si>
    <t>OG575U</t>
  </si>
  <si>
    <t>OG576U</t>
  </si>
  <si>
    <t>OG577U</t>
  </si>
  <si>
    <t>OG578U</t>
  </si>
  <si>
    <t>OG579U</t>
  </si>
  <si>
    <t>OG580U</t>
  </si>
  <si>
    <t>OG581U</t>
  </si>
  <si>
    <t>OG582U</t>
  </si>
  <si>
    <t>OG583U</t>
  </si>
  <si>
    <t>OG584U</t>
  </si>
  <si>
    <t>OG585U</t>
  </si>
  <si>
    <t>OG586U</t>
  </si>
  <si>
    <t>OG587U</t>
  </si>
  <si>
    <t>OG588U</t>
  </si>
  <si>
    <t>OG589U</t>
  </si>
  <si>
    <t>OG590U</t>
  </si>
  <si>
    <t>OG591U</t>
  </si>
  <si>
    <t>OG592U</t>
  </si>
  <si>
    <t>OG593U</t>
  </si>
  <si>
    <t>OG594U</t>
  </si>
  <si>
    <t>OG595U</t>
  </si>
  <si>
    <t>OG596U</t>
  </si>
  <si>
    <t>OG597U</t>
  </si>
  <si>
    <t>OG598U</t>
  </si>
  <si>
    <t>OG599U</t>
  </si>
  <si>
    <t>OG600U</t>
  </si>
  <si>
    <t>OG601U</t>
  </si>
  <si>
    <t>OG602U</t>
  </si>
  <si>
    <t>OG603U</t>
  </si>
  <si>
    <t>OG604U</t>
  </si>
  <si>
    <t>OG605U</t>
  </si>
  <si>
    <t>OG606U</t>
  </si>
  <si>
    <t>OG607U</t>
  </si>
  <si>
    <t>OG608U</t>
  </si>
  <si>
    <t>OG609U</t>
  </si>
  <si>
    <t>OG610U</t>
  </si>
  <si>
    <t>OG611U</t>
  </si>
  <si>
    <t>OG612U</t>
  </si>
  <si>
    <t>OG613U</t>
  </si>
  <si>
    <t>OG614U</t>
  </si>
  <si>
    <t>OG615U</t>
  </si>
  <si>
    <t>OG616U</t>
  </si>
  <si>
    <t>OG617U</t>
  </si>
  <si>
    <t>OG618U</t>
  </si>
  <si>
    <t>OG619U</t>
  </si>
  <si>
    <t>OG620U</t>
  </si>
  <si>
    <t>OG621U</t>
  </si>
  <si>
    <t>OG622U</t>
  </si>
  <si>
    <t>OG623U</t>
  </si>
  <si>
    <t>OG624U</t>
  </si>
  <si>
    <t>OG215F</t>
  </si>
  <si>
    <t>OG216F</t>
  </si>
  <si>
    <t>OG217F</t>
  </si>
  <si>
    <t>OG218F</t>
  </si>
  <si>
    <t>OG219F</t>
  </si>
  <si>
    <t>Dneasy_230503_JP</t>
  </si>
  <si>
    <t>OG220F</t>
  </si>
  <si>
    <t>OG221F</t>
  </si>
  <si>
    <t>OG222F</t>
  </si>
  <si>
    <t>OG223F</t>
  </si>
  <si>
    <t>OG224F</t>
  </si>
  <si>
    <t>OG225F</t>
  </si>
  <si>
    <t>OG226F</t>
  </si>
  <si>
    <t>OG227F</t>
  </si>
  <si>
    <t>OG630F</t>
  </si>
  <si>
    <t>Dneasy_231123_JP</t>
  </si>
  <si>
    <t>OG631F</t>
  </si>
  <si>
    <t>OG632F</t>
  </si>
  <si>
    <t>OG633F</t>
  </si>
  <si>
    <t>OG634F</t>
  </si>
  <si>
    <t>OG635F</t>
  </si>
  <si>
    <t>OG636F</t>
  </si>
  <si>
    <t>OG637B</t>
  </si>
  <si>
    <t>NB_231108_JP</t>
  </si>
  <si>
    <t>NB_240814_AD</t>
  </si>
  <si>
    <t>Extracted for ONT ULK sequencing 14/08/2024 AD Combined OG637B_D5 &amp; D6 to create OG637B_D7 for enough yield to sequence on ONT ULK 23/08/2024 AD</t>
  </si>
  <si>
    <t>FEMTO165_240815_AD</t>
  </si>
  <si>
    <t>10,000 - 145,000</t>
  </si>
  <si>
    <t>OG638F</t>
  </si>
  <si>
    <t>OG639B</t>
  </si>
  <si>
    <t>NB_240301_AD</t>
  </si>
  <si>
    <t>FEMTO165_240304_AD</t>
  </si>
  <si>
    <t>Combined OG5G_D4, OG5G_D5 and OG5G_D6 to reach the 40ug input required for ONT ULK. 11/03/2024 AD</t>
  </si>
  <si>
    <t>OG639F</t>
  </si>
  <si>
    <t>OG640F</t>
  </si>
  <si>
    <t>OG641F</t>
  </si>
  <si>
    <t>OG642F</t>
  </si>
  <si>
    <t>OG643F</t>
  </si>
  <si>
    <t>OG644F</t>
  </si>
  <si>
    <t>OG645H</t>
  </si>
  <si>
    <t>NB_240404_LA</t>
  </si>
  <si>
    <t>FEMTO165_240408_LA</t>
  </si>
  <si>
    <t>Please see Lab-archive comments, have large amount of uncleaned Elution if needed in future LA 9.4.24</t>
  </si>
  <si>
    <t>OG646G</t>
  </si>
  <si>
    <t>OG647H</t>
  </si>
  <si>
    <t>OG649H</t>
  </si>
  <si>
    <t>Please see Lab-archive comments, have large amount of uncleaned Elution if needed in future LA 9.4.25</t>
  </si>
  <si>
    <t>NB_240305_LA</t>
  </si>
  <si>
    <t>&gt;1.8</t>
  </si>
  <si>
    <t>&gt;2.0</t>
  </si>
  <si>
    <t>FEMTO165_240312_LA.</t>
  </si>
  <si>
    <t>4936 to &gt;165,000</t>
  </si>
  <si>
    <t>NB_240712_LA_Ultralong</t>
  </si>
  <si>
    <t>FEMTO165_240715_LA</t>
  </si>
  <si>
    <t>OG650H</t>
  </si>
  <si>
    <t>NB_240219_LA</t>
  </si>
  <si>
    <t>FEMTO165_240222_LA</t>
  </si>
  <si>
    <t>There is two tubes for this cleaned and non-cleaned. If further conc is required use other tube please see lab-archives for further Info LA 23.2.24</t>
  </si>
  <si>
    <t>OG651H</t>
  </si>
  <si>
    <t>Accidently extracted a second extract. 26/03/2024</t>
  </si>
  <si>
    <t>32339 to &gt;165,000</t>
  </si>
  <si>
    <t>Be careful with this sample, ultra UHMW sample,. Very stringey might need vortexing to break up LA 13.3.24</t>
  </si>
  <si>
    <t>OG652H</t>
  </si>
  <si>
    <t>9724 to &gt;165,000</t>
  </si>
  <si>
    <t>OG653G</t>
  </si>
  <si>
    <t>OG654H</t>
  </si>
  <si>
    <t>OG655G</t>
  </si>
  <si>
    <t>OG656G</t>
  </si>
  <si>
    <t>OG657H</t>
  </si>
  <si>
    <t>OG658H</t>
  </si>
  <si>
    <t>3407 to &gt;165,000</t>
  </si>
  <si>
    <t>OG659H</t>
  </si>
  <si>
    <t>OG660H</t>
  </si>
  <si>
    <t>OG660L</t>
  </si>
  <si>
    <t>Re-extraction recommended using more sample and tissue from centre. Further extractions did not give better result. Proceeding with HIFI using OG660H_D2 26/02/2024 AD</t>
  </si>
  <si>
    <t>Processing issue. Did not proceed with sample elution.</t>
  </si>
  <si>
    <t>OG660G</t>
  </si>
  <si>
    <t>OG661G</t>
  </si>
  <si>
    <t>OG662G</t>
  </si>
  <si>
    <t>38377 to &gt;165,000</t>
  </si>
  <si>
    <t>OG663G</t>
  </si>
  <si>
    <t>OG664H</t>
  </si>
  <si>
    <t>NB_240918_LP</t>
  </si>
  <si>
    <t>FEMTO165_240919_LA</t>
  </si>
  <si>
    <t>OG665H</t>
  </si>
  <si>
    <t>4710 to &gt;165,000</t>
  </si>
  <si>
    <t>OG666G</t>
  </si>
  <si>
    <t>OG666H</t>
  </si>
  <si>
    <t>OG667G</t>
  </si>
  <si>
    <t>OG668G</t>
  </si>
  <si>
    <t>OG669G</t>
  </si>
  <si>
    <t>This sample has failed Ilumina library prep several times. Needs to be re-extracted. 01/10/2024 AD</t>
  </si>
  <si>
    <t>OG670G</t>
  </si>
  <si>
    <t>OG671G</t>
  </si>
  <si>
    <t>OG672H</t>
  </si>
  <si>
    <t>OG672G</t>
  </si>
  <si>
    <t>Re-extraction recommended. Expected a higher fragment size from heart sample. 16/01/2024</t>
  </si>
  <si>
    <t>OG673H</t>
  </si>
  <si>
    <t>Please see Lab-archive comments, have large amount of uncleaned Elution if needed in future LA 9.4.26</t>
  </si>
  <si>
    <t>OG674G</t>
  </si>
  <si>
    <t>Has been reprioritised for draft genome only by SC list. Have put as failed due to this reason. LA 13.3.24</t>
  </si>
  <si>
    <t>OG676H</t>
  </si>
  <si>
    <t>OG677G</t>
  </si>
  <si>
    <t>OG678H</t>
  </si>
  <si>
    <t>4861 to &gt;165,000</t>
  </si>
  <si>
    <t>OG680G</t>
  </si>
  <si>
    <t>NB_240729_AD</t>
  </si>
  <si>
    <t>FEMTO165_240812_AD</t>
  </si>
  <si>
    <t>15,050 - 202,401</t>
  </si>
  <si>
    <t>OG682G</t>
  </si>
  <si>
    <t>OG683H</t>
  </si>
  <si>
    <t>&gt;165,000</t>
  </si>
  <si>
    <t>Please see Lab-archive comments, have large amount of uncleaned Elution if needed in future LA 9.4.27</t>
  </si>
  <si>
    <t>OG684G</t>
  </si>
  <si>
    <t>OG685W</t>
  </si>
  <si>
    <t>OG686H</t>
  </si>
  <si>
    <t>OG687G</t>
  </si>
  <si>
    <t>OG688G</t>
  </si>
  <si>
    <t>OG689G</t>
  </si>
  <si>
    <t>OG689H</t>
  </si>
  <si>
    <t>Accidently extracted on Nanobind, when draft genome is needed only 28/02/2024 AD</t>
  </si>
  <si>
    <t>OG690G</t>
  </si>
  <si>
    <t>OG691G</t>
  </si>
  <si>
    <t>OG692G</t>
  </si>
  <si>
    <t>OG693G</t>
  </si>
  <si>
    <t>OG694G</t>
  </si>
  <si>
    <t>DNEASY_240527_AMD</t>
  </si>
  <si>
    <t>OG695H</t>
  </si>
  <si>
    <t>Please see Lab-archive comments, have large amount of uncleaned Elution if needed in future LA 9.4.28</t>
  </si>
  <si>
    <t>OG696H</t>
  </si>
  <si>
    <t>OG697G</t>
  </si>
  <si>
    <t>OG698G</t>
  </si>
  <si>
    <t>OG698H</t>
  </si>
  <si>
    <t>OG700G</t>
  </si>
  <si>
    <t>OG701H</t>
  </si>
  <si>
    <t>Please see Lab-archive comments, have large amount of uncleaned Elution if needed in future LA 9.4.29</t>
  </si>
  <si>
    <t>OG702G</t>
  </si>
  <si>
    <t>Please see Lab-archive comments, have large amount of uncleaned Elution if needed in future LA 9.4.30</t>
  </si>
  <si>
    <t>OG703G</t>
  </si>
  <si>
    <t>OG704H</t>
  </si>
  <si>
    <t>Please see Lab-archive comments, have large amount of uncleaned Elution if needed in future LA 9.4.31</t>
  </si>
  <si>
    <t>OG705H</t>
  </si>
  <si>
    <t>OG706H</t>
  </si>
  <si>
    <t>UHMW There is two tubes for this cleaned and non-cleaned. If further conc is required use other tube please see lab-archives for further Info LA 23.2.24</t>
  </si>
  <si>
    <t>OG709G</t>
  </si>
  <si>
    <t>OG711O</t>
  </si>
  <si>
    <t>OG721G</t>
  </si>
  <si>
    <t>Fragment size PASS, Qubit QC FAIL too low. Consider re-extracting and combining extracts. 13/03/2024 AD</t>
  </si>
  <si>
    <t>OG736O</t>
  </si>
  <si>
    <t>SpeedyVac recommended before proceeding with Illumina Library prep 01/05/2024 AD</t>
  </si>
  <si>
    <t>OG747H</t>
  </si>
  <si>
    <t>NB_240513_LA</t>
  </si>
  <si>
    <t>FEMTO165_240514_LA(1)</t>
  </si>
  <si>
    <t>OG748H</t>
  </si>
  <si>
    <t>18,636 - 210, 396</t>
  </si>
  <si>
    <t>OG749H</t>
  </si>
  <si>
    <t>OG750H</t>
  </si>
  <si>
    <t>OG750G</t>
  </si>
  <si>
    <t>OG751G</t>
  </si>
  <si>
    <t>OG753G</t>
  </si>
  <si>
    <t>OG754H</t>
  </si>
  <si>
    <t>OG755H</t>
  </si>
  <si>
    <t>NB_240621_AD</t>
  </si>
  <si>
    <t>FEMTO165_240626_AD</t>
  </si>
  <si>
    <t>OG757G</t>
  </si>
  <si>
    <t>OG758M</t>
  </si>
  <si>
    <t>Low concentration is expected with muscle. Qualifies for ULI PacBio 22/07/2024 AD</t>
  </si>
  <si>
    <t>OG759H</t>
  </si>
  <si>
    <t>OG760H</t>
  </si>
  <si>
    <t>Low concentration, repeat extraction 02/05/2024 AD</t>
  </si>
  <si>
    <t>OG761H</t>
  </si>
  <si>
    <t>OG762H</t>
  </si>
  <si>
    <t>OG763H</t>
  </si>
  <si>
    <t>OG764G</t>
  </si>
  <si>
    <t>OG765W</t>
  </si>
  <si>
    <t>NB_240724_AD</t>
  </si>
  <si>
    <t>FEMTO165_240729_AD</t>
  </si>
  <si>
    <t>Took Gills from the whole fish 23/07/2024 AD</t>
  </si>
  <si>
    <t>OG766G</t>
  </si>
  <si>
    <t>OG767G</t>
  </si>
  <si>
    <t>OG768G</t>
  </si>
  <si>
    <t>OG770M</t>
  </si>
  <si>
    <t>11,874 - 117,794</t>
  </si>
  <si>
    <t>OG775G</t>
  </si>
  <si>
    <t>NB_240916_LP</t>
  </si>
  <si>
    <t>OG777G</t>
  </si>
  <si>
    <t>OG778G</t>
  </si>
  <si>
    <t>Small fragments, will keep sample just in case it's the best we get LA 15.5.24. Changed status to 'FAIL' because the heart exraction is better quality 05/08/2024 AD</t>
  </si>
  <si>
    <t>OG778H</t>
  </si>
  <si>
    <t>3,365 - 102,566</t>
  </si>
  <si>
    <t>OG779G</t>
  </si>
  <si>
    <t>2,521 - 3,889</t>
  </si>
  <si>
    <t>Try re-extracing 29/10/2024 AD</t>
  </si>
  <si>
    <t>OG780G</t>
  </si>
  <si>
    <t>OG782G</t>
  </si>
  <si>
    <t>OG783G</t>
  </si>
  <si>
    <t>DNEASY_240604_AMD</t>
  </si>
  <si>
    <t>OG784G</t>
  </si>
  <si>
    <t>17,701 - 140,827</t>
  </si>
  <si>
    <t>OG785G</t>
  </si>
  <si>
    <t>NB_240801_AD</t>
  </si>
  <si>
    <t>OG787G</t>
  </si>
  <si>
    <t>12,290 - 130,815</t>
  </si>
  <si>
    <t>OG788G</t>
  </si>
  <si>
    <t>17,596 - 142,972</t>
  </si>
  <si>
    <t>OG792G</t>
  </si>
  <si>
    <t>OG795G</t>
  </si>
  <si>
    <t>OG796G</t>
  </si>
  <si>
    <t>OG797G</t>
  </si>
  <si>
    <t>OG798G</t>
  </si>
  <si>
    <t>OG799H</t>
  </si>
  <si>
    <t>Need to be re-femto'd. Didn't work properly in FEMTO165_240805_AD. 05/08/2024 AD</t>
  </si>
  <si>
    <t>423423 </t>
  </si>
  <si>
    <t>OG800H</t>
  </si>
  <si>
    <t>OG803G</t>
  </si>
  <si>
    <t>OG807G</t>
  </si>
  <si>
    <t>I attempted to fix the sample via SRE and shearing but it did not work (SMRT_241015_LA), I will put that SBL on hold, and I reckon rexactrion from RNAlater sample might be better 16.10.24 LA</t>
  </si>
  <si>
    <t>OG830G</t>
  </si>
  <si>
    <t>NB_240621_LA</t>
  </si>
  <si>
    <t>I concentred beadcleanup this sample with leftovers on 19.11.24 and updated it's concentration LA 19.11.24</t>
  </si>
  <si>
    <t>OG830H</t>
  </si>
  <si>
    <t>NB_240624_LA</t>
  </si>
  <si>
    <t>needs Femto</t>
  </si>
  <si>
    <t>OG807G2</t>
  </si>
  <si>
    <t>RNAlater sample did not look better. Try re-extracting from the original Gill sample. 11/11/2024 AD</t>
  </si>
  <si>
    <t>OG808H</t>
  </si>
  <si>
    <t>OG809G</t>
  </si>
  <si>
    <t>OG810G</t>
  </si>
  <si>
    <t>18,204 - 171,120</t>
  </si>
  <si>
    <t>OG811G</t>
  </si>
  <si>
    <t>OG812G</t>
  </si>
  <si>
    <t>OG814G</t>
  </si>
  <si>
    <t>DNEASY_240611_AMD</t>
  </si>
  <si>
    <t>OG816G</t>
  </si>
  <si>
    <t>OG817G</t>
  </si>
  <si>
    <t>OG818G</t>
  </si>
  <si>
    <t>3103 peak sample size but saying it has higher incase it can be saved. Saving sample in case it can be used for low input. Limited sample available for processsing LA 26.6.24. Proceed with PacBio library prep, because this extract is the best of the two extracts 29/07/2024 AD</t>
  </si>
  <si>
    <t>Low concentration and poor fragment size 29/07/2024 AD</t>
  </si>
  <si>
    <t>OG820G</t>
  </si>
  <si>
    <t>Was accessioned and extracted as OG747, this has been updated on 5/4/2024 to OG820 LP</t>
  </si>
  <si>
    <t>OG821H</t>
  </si>
  <si>
    <t>Failed femto because concentration is too low 22/07/2024 AD</t>
  </si>
  <si>
    <t>OG821G</t>
  </si>
  <si>
    <t>Extracted twice and pooled to run the valiation for Biomek library prep LA 26.6.24</t>
  </si>
  <si>
    <t>Fragment too small 05/08/2024</t>
  </si>
  <si>
    <t>OG822H</t>
  </si>
  <si>
    <t>Fragment too small. Try re-extracting from Gills 05/08/2024 AD</t>
  </si>
  <si>
    <t>OG844H</t>
  </si>
  <si>
    <t>High concentration of smaller peak fragments (1-3k bp) that would be SRE out. LA 15.5.24</t>
  </si>
  <si>
    <t>OG845H</t>
  </si>
  <si>
    <t>Look amazing</t>
  </si>
  <si>
    <t>OG846H</t>
  </si>
  <si>
    <t>OG822G</t>
  </si>
  <si>
    <t>Using for draft genome 08/11/2024 AD</t>
  </si>
  <si>
    <t>OG823G</t>
  </si>
  <si>
    <t>OG824H</t>
  </si>
  <si>
    <t>OG825G</t>
  </si>
  <si>
    <t>OG826G</t>
  </si>
  <si>
    <t>OG827G</t>
  </si>
  <si>
    <t>OG829G</t>
  </si>
  <si>
    <t>OG829H</t>
  </si>
  <si>
    <t>OG831G</t>
  </si>
  <si>
    <t>OG832H</t>
  </si>
  <si>
    <t>OG833G</t>
  </si>
  <si>
    <t>OG834G</t>
  </si>
  <si>
    <t xml:space="preserve">Re-extracted with heart tissue, process with that sample. </t>
  </si>
  <si>
    <t>OG834H</t>
  </si>
  <si>
    <t>OG836B</t>
  </si>
  <si>
    <t>NB_240624_AD</t>
  </si>
  <si>
    <t>NB_240501_AD2</t>
  </si>
  <si>
    <t>OG870O</t>
  </si>
  <si>
    <t>ILMNDP_240909_LAAMDJP_Automated</t>
  </si>
  <si>
    <t>This Sample has been concentrated into lower volume then original , the DNA concentrations have been updated LA 2.10.24 LA</t>
  </si>
  <si>
    <t>Bruce</t>
  </si>
  <si>
    <t>OG871O</t>
  </si>
  <si>
    <t>OG872O</t>
  </si>
  <si>
    <t>OG873O</t>
  </si>
  <si>
    <t>OG874O</t>
  </si>
  <si>
    <t>OG875O</t>
  </si>
  <si>
    <t>OG876O</t>
  </si>
  <si>
    <t>OG877O</t>
  </si>
  <si>
    <t>OG878O</t>
  </si>
  <si>
    <t>OG879O</t>
  </si>
  <si>
    <t>OG880O</t>
  </si>
  <si>
    <t>OG881O</t>
  </si>
  <si>
    <t>OG882O</t>
  </si>
  <si>
    <t>OG883O</t>
  </si>
  <si>
    <t>OG884O</t>
  </si>
  <si>
    <t>OG885O</t>
  </si>
  <si>
    <t>OG886O</t>
  </si>
  <si>
    <t>OG887O</t>
  </si>
  <si>
    <t>OG888O</t>
  </si>
  <si>
    <t>OG889O</t>
  </si>
  <si>
    <t>OG890O</t>
  </si>
  <si>
    <t>OG891O</t>
  </si>
  <si>
    <t>OG892O</t>
  </si>
  <si>
    <t>OG893O</t>
  </si>
  <si>
    <t>OG894O</t>
  </si>
  <si>
    <t>OG895O</t>
  </si>
  <si>
    <t>OG896O</t>
  </si>
  <si>
    <t>OG897O</t>
  </si>
  <si>
    <t>OG898O</t>
  </si>
  <si>
    <t>OG899O</t>
  </si>
  <si>
    <t>OG900O</t>
  </si>
  <si>
    <t>OG901O</t>
  </si>
  <si>
    <t>OG902O</t>
  </si>
  <si>
    <t>OG903O</t>
  </si>
  <si>
    <t>OG904O</t>
  </si>
  <si>
    <t>OG905O</t>
  </si>
  <si>
    <t>OG837B</t>
  </si>
  <si>
    <t>Typo in Sample ID of Femto report 22/07/2024 AD</t>
  </si>
  <si>
    <t>NB_240520_AD</t>
  </si>
  <si>
    <t>FEMTO165_240521_AD</t>
  </si>
  <si>
    <t>2,000 - 50,000</t>
  </si>
  <si>
    <t>OG838B2</t>
  </si>
  <si>
    <t>OG838B</t>
  </si>
  <si>
    <t>OG841O</t>
  </si>
  <si>
    <t>OG842F</t>
  </si>
  <si>
    <t>OG843U</t>
  </si>
  <si>
    <t>2254 - 26,277</t>
  </si>
  <si>
    <t>Poor fragment size, but use SRE STD to remove 15/10/2024 AD</t>
  </si>
  <si>
    <t>1,281 - 27,587</t>
  </si>
  <si>
    <t>OG847M</t>
  </si>
  <si>
    <t xml:space="preserve">18,092 - 114,403 </t>
  </si>
  <si>
    <t>OG848U</t>
  </si>
  <si>
    <t>12,758 - 138,324</t>
  </si>
  <si>
    <t>OG849U</t>
  </si>
  <si>
    <t>Low concentration, but may quality for ULI PacBio 22/07/2024 AD</t>
  </si>
  <si>
    <t>OG850U</t>
  </si>
  <si>
    <t>OG851U</t>
  </si>
  <si>
    <t>OG854U</t>
  </si>
  <si>
    <t>OG857B</t>
  </si>
  <si>
    <t>Hold</t>
  </si>
  <si>
    <t>NB_240916_LA</t>
  </si>
  <si>
    <t>OG857B_D_testLA_leftover1 please see LA NB_240916_LA LA 25.9.24</t>
  </si>
  <si>
    <t>OG857B_D_Rnalater please see LA NB_240916_LA LA 25.9.24</t>
  </si>
  <si>
    <t>Extraction - DNeasy</t>
  </si>
  <si>
    <t>This sample has failed Ilumina library prep several times. So I have now queued for re-extraction 01/10/2024 AD</t>
  </si>
  <si>
    <t>Size and concentration too small/ low 05/08/2024 AD SC advised to proceed with draft genome sequencing and flag for resampling with the MUDSRC team if ever possible 19/08/2024 AD</t>
  </si>
  <si>
    <t>OG855H</t>
  </si>
  <si>
    <t>OG856H</t>
  </si>
  <si>
    <t>NB_240719_AD</t>
  </si>
  <si>
    <t>OG858B</t>
  </si>
  <si>
    <t>Accidentally used the nucleated blood protocol on mammalian blood. Need to use non-nucleated blood protocol 22/7/2024 AD</t>
  </si>
  <si>
    <t>NB_241007_LA</t>
  </si>
  <si>
    <t>FEMTO165_241008_AD</t>
  </si>
  <si>
    <t>Used RNA later sample. For ULI LA 15/10/24</t>
  </si>
  <si>
    <t>OG859B</t>
  </si>
  <si>
    <t>Used RNA later sample. Will need to be extracted again and concentrated LA 15/10/24</t>
  </si>
  <si>
    <t>FEMTO165_241015_AD</t>
  </si>
  <si>
    <t>OG860H</t>
  </si>
  <si>
    <t>21,521 - 150,514</t>
  </si>
  <si>
    <t>OG863G</t>
  </si>
  <si>
    <t>OG864M</t>
  </si>
  <si>
    <t>NB_241009_LA</t>
  </si>
  <si>
    <t>FEMTO165_241014_LA</t>
  </si>
  <si>
    <t>9-11,000</t>
  </si>
  <si>
    <t>OG865G</t>
  </si>
  <si>
    <t>OG866G</t>
  </si>
  <si>
    <t>OG867M</t>
  </si>
  <si>
    <t>OG868M</t>
  </si>
  <si>
    <t>13,688 - 21,959</t>
  </si>
  <si>
    <t>OG869M</t>
  </si>
  <si>
    <t>8,446 - 100,883</t>
  </si>
  <si>
    <t>OG910H</t>
  </si>
  <si>
    <t>OG911F</t>
  </si>
  <si>
    <t>DNEASY_240529_JP</t>
  </si>
  <si>
    <t>OG912F</t>
  </si>
  <si>
    <t>OG913F</t>
  </si>
  <si>
    <t>OG915F</t>
  </si>
  <si>
    <t>OG916F</t>
  </si>
  <si>
    <t>OG917F</t>
  </si>
  <si>
    <t>OG918F</t>
  </si>
  <si>
    <t>OG919F</t>
  </si>
  <si>
    <t>OG920F</t>
  </si>
  <si>
    <t>OG921F</t>
  </si>
  <si>
    <t>OG922F</t>
  </si>
  <si>
    <t>OG923F</t>
  </si>
  <si>
    <t>OG924F</t>
  </si>
  <si>
    <t>DNEASY_240531_JP</t>
  </si>
  <si>
    <t>OG925F</t>
  </si>
  <si>
    <t>OG926F</t>
  </si>
  <si>
    <t>OG927F</t>
  </si>
  <si>
    <t>OG928F</t>
  </si>
  <si>
    <t>OG929F</t>
  </si>
  <si>
    <t>OG930F</t>
  </si>
  <si>
    <t>OG931F</t>
  </si>
  <si>
    <t>OG932F</t>
  </si>
  <si>
    <t>OG933F</t>
  </si>
  <si>
    <t>OG934F</t>
  </si>
  <si>
    <t>OG935F</t>
  </si>
  <si>
    <t>OG936F</t>
  </si>
  <si>
    <t>OG937F</t>
  </si>
  <si>
    <t>OG938F</t>
  </si>
  <si>
    <t>OG939F</t>
  </si>
  <si>
    <t>OG940F</t>
  </si>
  <si>
    <t>OG941F</t>
  </si>
  <si>
    <t>OG942F</t>
  </si>
  <si>
    <t>OG943F</t>
  </si>
  <si>
    <t>OG944F</t>
  </si>
  <si>
    <t>OG945F</t>
  </si>
  <si>
    <t>OG946F</t>
  </si>
  <si>
    <t>OG947F</t>
  </si>
  <si>
    <t>OG948F</t>
  </si>
  <si>
    <t>DNEASY_240606_JP</t>
  </si>
  <si>
    <t>OG949F</t>
  </si>
  <si>
    <t>OG950F</t>
  </si>
  <si>
    <t>OG951F</t>
  </si>
  <si>
    <t>OG952F</t>
  </si>
  <si>
    <t>OG953F</t>
  </si>
  <si>
    <t>OG954F</t>
  </si>
  <si>
    <t>OG955F</t>
  </si>
  <si>
    <t>DNEASY_240607_JP</t>
  </si>
  <si>
    <t>OG956F</t>
  </si>
  <si>
    <t>OG957F</t>
  </si>
  <si>
    <t>OG958F</t>
  </si>
  <si>
    <t>OG959F</t>
  </si>
  <si>
    <t>OG960F</t>
  </si>
  <si>
    <t>OG961F</t>
  </si>
  <si>
    <t>OG962F</t>
  </si>
  <si>
    <t>OG963F</t>
  </si>
  <si>
    <t>OG964F</t>
  </si>
  <si>
    <t>OG965F</t>
  </si>
  <si>
    <t>OG966F</t>
  </si>
  <si>
    <t>DNEASY_240628_JP</t>
  </si>
  <si>
    <t>OG967F</t>
  </si>
  <si>
    <t>DNEASY_240805_JP</t>
  </si>
  <si>
    <t>OG968F</t>
  </si>
  <si>
    <t>OG969F</t>
  </si>
  <si>
    <t>OG970F</t>
  </si>
  <si>
    <t>DNEASY_240808_JP</t>
  </si>
  <si>
    <t>OG971F</t>
  </si>
  <si>
    <t>OG972F</t>
  </si>
  <si>
    <t>OG973F</t>
  </si>
  <si>
    <t>OG974F</t>
  </si>
  <si>
    <t>OG975F</t>
  </si>
  <si>
    <t>OG976F</t>
  </si>
  <si>
    <t>OG977F</t>
  </si>
  <si>
    <t>DNEASY_240614_JP</t>
  </si>
  <si>
    <t>OG978F</t>
  </si>
  <si>
    <t>OG979F</t>
  </si>
  <si>
    <t>OG980F</t>
  </si>
  <si>
    <t>OG981F</t>
  </si>
  <si>
    <t>OG982F</t>
  </si>
  <si>
    <t>OG983F</t>
  </si>
  <si>
    <t>OG984F</t>
  </si>
  <si>
    <t>OG985F</t>
  </si>
  <si>
    <t>OG986F</t>
  </si>
  <si>
    <t>OG987F</t>
  </si>
  <si>
    <t>OG988F</t>
  </si>
  <si>
    <t>OG989F</t>
  </si>
  <si>
    <t>OG990F</t>
  </si>
  <si>
    <t>OG991F</t>
  </si>
  <si>
    <t>OG992F</t>
  </si>
  <si>
    <t>OG993F</t>
  </si>
  <si>
    <t>OG994F</t>
  </si>
  <si>
    <t>OG995F</t>
  </si>
  <si>
    <t>OG996F</t>
  </si>
  <si>
    <t>OG997F</t>
  </si>
  <si>
    <t>DNEASY_240627_JP</t>
  </si>
  <si>
    <t>OG998F</t>
  </si>
  <si>
    <t>OG999F</t>
  </si>
  <si>
    <t>OG1000F</t>
  </si>
  <si>
    <t>OG1001F</t>
  </si>
  <si>
    <t>OG1002F</t>
  </si>
  <si>
    <t>OG1003F</t>
  </si>
  <si>
    <t>OG1004F</t>
  </si>
  <si>
    <t>OG1006F</t>
  </si>
  <si>
    <t>OG1007F</t>
  </si>
  <si>
    <t>OG1008F</t>
  </si>
  <si>
    <t>OG1009F</t>
  </si>
  <si>
    <t>OG1010F</t>
  </si>
  <si>
    <t>OG1011F</t>
  </si>
  <si>
    <t>OG1012F</t>
  </si>
  <si>
    <t>OG1013F</t>
  </si>
  <si>
    <t>OG1014F</t>
  </si>
  <si>
    <t>OG1015F</t>
  </si>
  <si>
    <t>OG1016F</t>
  </si>
  <si>
    <t>OG1017F</t>
  </si>
  <si>
    <t>OG1018F</t>
  </si>
  <si>
    <t>OG1019F</t>
  </si>
  <si>
    <t>OG1020F</t>
  </si>
  <si>
    <t>OG1021F</t>
  </si>
  <si>
    <t>OG1024F</t>
  </si>
  <si>
    <t>OG1025F</t>
  </si>
  <si>
    <t>OG1026F</t>
  </si>
  <si>
    <t>OG1027F</t>
  </si>
  <si>
    <t>OG1028F</t>
  </si>
  <si>
    <t>OG1029F</t>
  </si>
  <si>
    <t>OG1030F</t>
  </si>
  <si>
    <t>OG1031F</t>
  </si>
  <si>
    <t>OG1032F</t>
  </si>
  <si>
    <t>OG1033F</t>
  </si>
  <si>
    <t>OG1034F</t>
  </si>
  <si>
    <t>OG1035F</t>
  </si>
  <si>
    <t>OG1036F</t>
  </si>
  <si>
    <t>OG1037F</t>
  </si>
  <si>
    <t>OG1038F</t>
  </si>
  <si>
    <t>OG1039F</t>
  </si>
  <si>
    <t>OG1040F</t>
  </si>
  <si>
    <t>OG1041F</t>
  </si>
  <si>
    <t>OG1042F</t>
  </si>
  <si>
    <t>OG1043F</t>
  </si>
  <si>
    <t>OG1044F</t>
  </si>
  <si>
    <t>OG1045F</t>
  </si>
  <si>
    <t>OG1046F</t>
  </si>
  <si>
    <t>OG1047F</t>
  </si>
  <si>
    <t>OG1048F</t>
  </si>
  <si>
    <t>OG1049F</t>
  </si>
  <si>
    <t>OG1050F</t>
  </si>
  <si>
    <t>OG1051F</t>
  </si>
  <si>
    <t>OG1052F</t>
  </si>
  <si>
    <t>OG1053F</t>
  </si>
  <si>
    <t>OG1054F</t>
  </si>
  <si>
    <t>OG1055F</t>
  </si>
  <si>
    <t>DNEASY_240613_JP</t>
  </si>
  <si>
    <t>OG1056F</t>
  </si>
  <si>
    <t>OG1057F</t>
  </si>
  <si>
    <t>OG1058F</t>
  </si>
  <si>
    <t>OG70W</t>
  </si>
  <si>
    <t>Extraction - Nanobind</t>
  </si>
  <si>
    <t>OG73W</t>
  </si>
  <si>
    <t>OG75M</t>
  </si>
  <si>
    <t>Only ~ 5mg of muscle available for this individual 01/08/2024 AD. SC has advised to extract using HMW DNA, then sequence on Illumina for draft genome 05/08/2024 AD</t>
  </si>
  <si>
    <t>OG78W</t>
  </si>
  <si>
    <t>OG1059F</t>
  </si>
  <si>
    <t>OG1060F</t>
  </si>
  <si>
    <t>OG1061F</t>
  </si>
  <si>
    <t>OG81W</t>
  </si>
  <si>
    <t>OG1062F</t>
  </si>
  <si>
    <t>OG1063F</t>
  </si>
  <si>
    <t>OG92M</t>
  </si>
  <si>
    <t>OG1064F</t>
  </si>
  <si>
    <t>OG1065F</t>
  </si>
  <si>
    <t>OG1066F</t>
  </si>
  <si>
    <t>OG1067F</t>
  </si>
  <si>
    <t>OG1068F</t>
  </si>
  <si>
    <t>OG1069F</t>
  </si>
  <si>
    <t>OG1070F</t>
  </si>
  <si>
    <t>OG1071F</t>
  </si>
  <si>
    <t>OG1072F</t>
  </si>
  <si>
    <t>OG1073F</t>
  </si>
  <si>
    <t>OG1074F</t>
  </si>
  <si>
    <t>OG1075F</t>
  </si>
  <si>
    <t>OG93M</t>
  </si>
  <si>
    <t>OG102G</t>
  </si>
  <si>
    <t>Mismatch between nominal species ID and lca data when first sequenced. Re-prep required. 28/11/2024 AD</t>
  </si>
  <si>
    <t>OG768M</t>
  </si>
  <si>
    <t>Mismatch between nominal species ID and lca data when first sequenced. Re-prep required. No gill remaining, using muscle 28/11/2024 AD</t>
  </si>
  <si>
    <t>OG1160B</t>
  </si>
  <si>
    <t>NB_241204_LA</t>
  </si>
  <si>
    <t>FEMTO_ 241205_AD</t>
  </si>
  <si>
    <t>QC - Qubit</t>
  </si>
  <si>
    <t>NB_241205_LA</t>
  </si>
  <si>
    <t>OG1161B</t>
  </si>
  <si>
    <t>TapeStation Run ID</t>
  </si>
  <si>
    <t>RNA DV200</t>
  </si>
  <si>
    <t>RIN</t>
  </si>
  <si>
    <t>gDNA? &gt;7,000bp %</t>
  </si>
  <si>
    <t>Overwrite Status</t>
  </si>
  <si>
    <t>RNA Archives Freezer</t>
  </si>
  <si>
    <t>Monarch Total RNA Miniprep Kit</t>
  </si>
  <si>
    <t>RNA_NEB_240206_LA</t>
  </si>
  <si>
    <t>Nuclease-free water</t>
  </si>
  <si>
    <t>Blood extraction with NEB kit not working see labarchive comments</t>
  </si>
  <si>
    <t>OG634B</t>
  </si>
  <si>
    <t>Qiagen RNeasy Plus</t>
  </si>
  <si>
    <t>RNA_RNEASY_240610_LA</t>
  </si>
  <si>
    <t>TS_RNA_240611_LA</t>
  </si>
  <si>
    <t>OG95M</t>
  </si>
  <si>
    <t>RNA_NEB_240123_LA</t>
  </si>
  <si>
    <t>TSRNA_240124_LA</t>
  </si>
  <si>
    <t>7.0 and 5.8</t>
  </si>
  <si>
    <t xml:space="preserve">Failed when attempting to reconcentrate </t>
  </si>
  <si>
    <t>OG101M</t>
  </si>
  <si>
    <t> 88.21</t>
  </si>
  <si>
    <t>5.4 and 3.5</t>
  </si>
  <si>
    <t>OG654G</t>
  </si>
  <si>
    <t>RNA_RNEASY_240607_LA_test 1</t>
  </si>
  <si>
    <t>240607_RNA_comparison_LA</t>
  </si>
  <si>
    <t>RNEASY_240828_LA</t>
  </si>
  <si>
    <t>&lt;2.0</t>
  </si>
  <si>
    <t>RNAeasy_validation4</t>
  </si>
  <si>
    <t>I have since concentrated sample with NEB RNA cleanup kit, please see labarchive  "Kinnex_Test1" for new concentration LA 2.9.24</t>
  </si>
  <si>
    <t>OG673G</t>
  </si>
  <si>
    <t>OG755G</t>
  </si>
  <si>
    <t>Please see Labarchives report. Potential gDNA contamination? LA 11.06.2030</t>
  </si>
  <si>
    <t>RNA_NEB_240129_LA</t>
  </si>
  <si>
    <t>TSRNA_240129_LA</t>
  </si>
  <si>
    <t>Please see Labarchives report. Potential gDNA contamination? LA 11.06.2028</t>
  </si>
  <si>
    <t>I will need to concentrate with monarchcleanup  kit before I proceed with Kinnex sequencing. LA 30.8.24</t>
  </si>
  <si>
    <t>OG101G</t>
  </si>
  <si>
    <t>OG650G</t>
  </si>
  <si>
    <t>Please see Labarchives report. Potential gDNA contamination? LA 11.06.2034</t>
  </si>
  <si>
    <t>OG657G</t>
  </si>
  <si>
    <t>Zymo Quick-RNA MagBead</t>
  </si>
  <si>
    <t>RNA_ZYMO_240819_LA</t>
  </si>
  <si>
    <t>ZYMO_240819_LA</t>
  </si>
  <si>
    <t>The DV200 doesn't look that good but It's due to large amount of small fragments below 200bp. Cleanup will reduce this.  LA 21.8.24 </t>
  </si>
  <si>
    <t>RNA_NEB_240118_LA</t>
  </si>
  <si>
    <t>TSRNA_240119_LA</t>
  </si>
  <si>
    <t>Please see Labarchives report. Potential gDNA contamination? LA 11.06.2029</t>
  </si>
  <si>
    <t>OG26H</t>
  </si>
  <si>
    <t>RNA_NEB_240208_LA</t>
  </si>
  <si>
    <t>TSRNA_240209_LA</t>
  </si>
  <si>
    <t>OG105G</t>
  </si>
  <si>
    <t> 89.45</t>
  </si>
  <si>
    <t>Please see Labarchives report. Potential gDNA contamination? LA 11.06.2035</t>
  </si>
  <si>
    <t>OG108M</t>
  </si>
  <si>
    <t>OG683G</t>
  </si>
  <si>
    <t>Please see Labarchives report. Potential gDNA contamination? LA 11.06.2037</t>
  </si>
  <si>
    <t>RNA_NEB_240117_LA</t>
  </si>
  <si>
    <t>OG647G</t>
  </si>
  <si>
    <t>Please see Labarchives report. Potential gDNA contamination? LA 11.06.2033</t>
  </si>
  <si>
    <t>lot of small fragments that I guess could be cleaned away.  LA 21.8.24</t>
  </si>
  <si>
    <t>Please see Labarchives report. Potential gDNA contamination? LA 11.06.2036</t>
  </si>
  <si>
    <t>OG651G</t>
  </si>
  <si>
    <t>This sample honestly doesn't look to bad and could be good to use for kinnex LA 21.8.24</t>
  </si>
  <si>
    <t>OG646L</t>
  </si>
  <si>
    <t>Please see Labarchives report. Potential gDNA contamination? LA 11.06.2032</t>
  </si>
  <si>
    <t>Most fragments about 2000bp. IDK hopefully I have better sample I can use for illumina sequencing.  LA 21.8.24</t>
  </si>
  <si>
    <t>Use previous extract  LA 9.2.24</t>
  </si>
  <si>
    <t>Please see Labarchives report. Potential gDNA contamination? LA 11.06.2026</t>
  </si>
  <si>
    <t>OG701G</t>
  </si>
  <si>
    <t>Please see Labarchives report. Potential gDNA contamination? LA 11.06.2038</t>
  </si>
  <si>
    <t>Please see Labarchives report. Potential gDNA contamination? LA 11.06.2024</t>
  </si>
  <si>
    <t>Bit right leaning (as in fragments above 7000bp) LA 21.8.24</t>
  </si>
  <si>
    <t>Please see Labarchives report. Potential gDNA contamination? LA 11.06.2025</t>
  </si>
  <si>
    <t>OG108G</t>
  </si>
  <si>
    <t>OG113M</t>
  </si>
  <si>
    <t> 83.82</t>
  </si>
  <si>
    <t>Please see Labarchives report. Potential gDNA contamination? LA 11.06.2031</t>
  </si>
  <si>
    <t>Please see Labarchives report. Potential gDNA contamination? LA 11.06.2027</t>
  </si>
  <si>
    <t>Might have to use it anyway sample not working well. Might try again but with less tissue aim for 10mg LA 9.2.24</t>
  </si>
  <si>
    <t>OG637F</t>
  </si>
  <si>
    <t>Might have to use it anyway if  I can't get blood to work  LA 9.2.24</t>
  </si>
  <si>
    <t>OG53M</t>
  </si>
  <si>
    <t> 94.73</t>
  </si>
  <si>
    <t>OG11M</t>
  </si>
  <si>
    <t>OG5M</t>
  </si>
  <si>
    <t>OG855G</t>
  </si>
  <si>
    <t>DNA Tube ID</t>
  </si>
  <si>
    <t>Library Tube ID</t>
  </si>
  <si>
    <t>DNA Conc. (ng/uL)</t>
  </si>
  <si>
    <t>Library Prep Method</t>
  </si>
  <si>
    <t>Library Prep Date</t>
  </si>
  <si>
    <t>Library Batch ID</t>
  </si>
  <si>
    <t>IDT® for Illumina® DNA/RNA UD Indexes Set</t>
  </si>
  <si>
    <t>Index Adaptor Well</t>
  </si>
  <si>
    <t>Concatenate Index</t>
  </si>
  <si>
    <t>Library Qubit Conc. (ng/ul)</t>
  </si>
  <si>
    <t>OG1G_D</t>
  </si>
  <si>
    <t>Sequenced</t>
  </si>
  <si>
    <t>Illumina PCR-Free</t>
  </si>
  <si>
    <t>ILMNPF_230607_LP</t>
  </si>
  <si>
    <t>A05</t>
  </si>
  <si>
    <t>OG2G_D</t>
  </si>
  <si>
    <t>Illumina DNA Prep</t>
  </si>
  <si>
    <t>ILMNDP_230427_AD</t>
  </si>
  <si>
    <t>A08</t>
  </si>
  <si>
    <t>Matched to Galeocerdo cuvier in the lca pipeline. It's assumed that the OG20 (Galeocerdo cuvier) tube was accidently used during library prep. Re-libray prep needed. 28/11/2024 AD</t>
  </si>
  <si>
    <t>OG3G_D2</t>
  </si>
  <si>
    <t>ILMNPF_230601_MA</t>
  </si>
  <si>
    <t>D04</t>
  </si>
  <si>
    <t>OG3G_D</t>
  </si>
  <si>
    <t>B05</t>
  </si>
  <si>
    <t>OG4G_D2</t>
  </si>
  <si>
    <t>B04</t>
  </si>
  <si>
    <t>OG4G_D</t>
  </si>
  <si>
    <t>OG5G_D</t>
  </si>
  <si>
    <t>C05</t>
  </si>
  <si>
    <t>OG6G_D</t>
  </si>
  <si>
    <t>D05</t>
  </si>
  <si>
    <t>OG7G_D2</t>
  </si>
  <si>
    <t>ILMNDP_231019_AD</t>
  </si>
  <si>
    <t>A09</t>
  </si>
  <si>
    <t>OG8G_D</t>
  </si>
  <si>
    <t>ILMNDP_230222_AD</t>
  </si>
  <si>
    <t>E01</t>
  </si>
  <si>
    <t>OG9G_D2</t>
  </si>
  <si>
    <t>F04</t>
  </si>
  <si>
    <t>OG9G_D</t>
  </si>
  <si>
    <t>E05</t>
  </si>
  <si>
    <t>OG10G_D</t>
  </si>
  <si>
    <t>F01</t>
  </si>
  <si>
    <t>OG11G_D2</t>
  </si>
  <si>
    <t>C04</t>
  </si>
  <si>
    <t>OG11G_D</t>
  </si>
  <si>
    <t>F05</t>
  </si>
  <si>
    <t>OG12G_D2</t>
  </si>
  <si>
    <t>E04</t>
  </si>
  <si>
    <t>OG12G_D</t>
  </si>
  <si>
    <t>G05</t>
  </si>
  <si>
    <t>OG13G_D</t>
  </si>
  <si>
    <t>G01</t>
  </si>
  <si>
    <t>OG14G_D</t>
  </si>
  <si>
    <t>H01</t>
  </si>
  <si>
    <t>OG15G_D2</t>
  </si>
  <si>
    <t>A04</t>
  </si>
  <si>
    <t>OG15G_D</t>
  </si>
  <si>
    <t>OG16G_D</t>
  </si>
  <si>
    <t>H05</t>
  </si>
  <si>
    <t>OG17U_D</t>
  </si>
  <si>
    <t>B09</t>
  </si>
  <si>
    <t>OG18U_D</t>
  </si>
  <si>
    <t>A06</t>
  </si>
  <si>
    <t>OG19U_D</t>
  </si>
  <si>
    <t>B06</t>
  </si>
  <si>
    <t>OG20U_D</t>
  </si>
  <si>
    <t>C06</t>
  </si>
  <si>
    <t>OG21U_D</t>
  </si>
  <si>
    <t>D06</t>
  </si>
  <si>
    <t>OG22G_D2</t>
  </si>
  <si>
    <t>H04</t>
  </si>
  <si>
    <t>OG22G_D</t>
  </si>
  <si>
    <t>E06</t>
  </si>
  <si>
    <t>OG23G_D2</t>
  </si>
  <si>
    <t>G04</t>
  </si>
  <si>
    <t>OG23G_D</t>
  </si>
  <si>
    <t>F06</t>
  </si>
  <si>
    <t>OG24G_D</t>
  </si>
  <si>
    <t>G06</t>
  </si>
  <si>
    <t>OG25G_D</t>
  </si>
  <si>
    <t>ILMNPF_230809_MA</t>
  </si>
  <si>
    <t>OG26B_D</t>
  </si>
  <si>
    <t>ILMNDP_240507_ADAMD</t>
  </si>
  <si>
    <t>OG27B_D</t>
  </si>
  <si>
    <t>H06</t>
  </si>
  <si>
    <t>OG28B_D5</t>
  </si>
  <si>
    <t>C09</t>
  </si>
  <si>
    <t>OG29L_D</t>
  </si>
  <si>
    <t>B08</t>
  </si>
  <si>
    <t>OG30H_D</t>
  </si>
  <si>
    <t>OG31H_D</t>
  </si>
  <si>
    <t>C08</t>
  </si>
  <si>
    <t>OG32H_D</t>
  </si>
  <si>
    <t>D08</t>
  </si>
  <si>
    <t>OG33U_D</t>
  </si>
  <si>
    <t>E08</t>
  </si>
  <si>
    <t>OG34U_D</t>
  </si>
  <si>
    <t>A07</t>
  </si>
  <si>
    <t>OG35W_D</t>
  </si>
  <si>
    <t>B07</t>
  </si>
  <si>
    <t>OG36W_D</t>
  </si>
  <si>
    <t>C07</t>
  </si>
  <si>
    <t>OG37G_D</t>
  </si>
  <si>
    <t>D09</t>
  </si>
  <si>
    <t>F08</t>
  </si>
  <si>
    <t>OG38G_D</t>
  </si>
  <si>
    <t>E09</t>
  </si>
  <si>
    <t>OG39H_D</t>
  </si>
  <si>
    <t>F09</t>
  </si>
  <si>
    <t>OG40H_D</t>
  </si>
  <si>
    <t>G09</t>
  </si>
  <si>
    <t>OG44G_D2</t>
  </si>
  <si>
    <t>H09</t>
  </si>
  <si>
    <t>OG49G_D</t>
  </si>
  <si>
    <t>OG50H_D</t>
  </si>
  <si>
    <t>OG51G_D</t>
  </si>
  <si>
    <t>ILMNDP_240308_LA</t>
  </si>
  <si>
    <t>OG52G_D</t>
  </si>
  <si>
    <t>A10</t>
  </si>
  <si>
    <t>OG53G_D2</t>
  </si>
  <si>
    <t>B10</t>
  </si>
  <si>
    <t>OG56G_D</t>
  </si>
  <si>
    <t>C10</t>
  </si>
  <si>
    <t>OG57G_D</t>
  </si>
  <si>
    <t>E11</t>
  </si>
  <si>
    <t>OG59W_D</t>
  </si>
  <si>
    <t>G08</t>
  </si>
  <si>
    <t>OG63G_D</t>
  </si>
  <si>
    <t>H08</t>
  </si>
  <si>
    <t>OG66W_D</t>
  </si>
  <si>
    <t>Mismatch between nominal species ID and lca data. Re-prep required. 28/11/2024 AD</t>
  </si>
  <si>
    <t>OG68W_D</t>
  </si>
  <si>
    <t>OG71G_D</t>
  </si>
  <si>
    <t>ILMNDP_240723_AMD</t>
  </si>
  <si>
    <t>OG74G_D</t>
  </si>
  <si>
    <t>OG76G_D</t>
  </si>
  <si>
    <t>OG80M_D</t>
  </si>
  <si>
    <t>OG82G_D</t>
  </si>
  <si>
    <t>ILMNDP_240306_LA</t>
  </si>
  <si>
    <t>B03</t>
  </si>
  <si>
    <t>OG83H_D</t>
  </si>
  <si>
    <t>OG85G_D2</t>
  </si>
  <si>
    <t>OG86G_D</t>
  </si>
  <si>
    <t>ILMNDP_240709_AMD</t>
  </si>
  <si>
    <t>A03</t>
  </si>
  <si>
    <t>OG86G_D2</t>
  </si>
  <si>
    <t>OG87G_D</t>
  </si>
  <si>
    <t>OG88G_D</t>
  </si>
  <si>
    <t>OG89G_D3</t>
  </si>
  <si>
    <t>OG91G_D</t>
  </si>
  <si>
    <t>OG95H_D</t>
  </si>
  <si>
    <t>D07</t>
  </si>
  <si>
    <t>OG99G_D2</t>
  </si>
  <si>
    <t>D10</t>
  </si>
  <si>
    <t>OG100W_D2</t>
  </si>
  <si>
    <t>E10</t>
  </si>
  <si>
    <t>OG101H_D</t>
  </si>
  <si>
    <t>OG103M_D</t>
  </si>
  <si>
    <t>OG105H_D</t>
  </si>
  <si>
    <t>G11</t>
  </si>
  <si>
    <t>OG107G_D</t>
  </si>
  <si>
    <t>G10</t>
  </si>
  <si>
    <t>OG108H_D</t>
  </si>
  <si>
    <t>H10</t>
  </si>
  <si>
    <t>OG110G_D</t>
  </si>
  <si>
    <t>OG111H_D</t>
  </si>
  <si>
    <t>A11</t>
  </si>
  <si>
    <t>OG113G_D</t>
  </si>
  <si>
    <t>B11</t>
  </si>
  <si>
    <t>OG114H_D</t>
  </si>
  <si>
    <t>C11</t>
  </si>
  <si>
    <t>OG115H_D</t>
  </si>
  <si>
    <t>D11</t>
  </si>
  <si>
    <t>OG116G_D3</t>
  </si>
  <si>
    <t>OG117G_D</t>
  </si>
  <si>
    <t>OG118M_D</t>
  </si>
  <si>
    <t>OG119G_D</t>
  </si>
  <si>
    <t>OG120G_D</t>
  </si>
  <si>
    <t>E07</t>
  </si>
  <si>
    <t>OG121G_D</t>
  </si>
  <si>
    <t>F07</t>
  </si>
  <si>
    <t>OG122G_D</t>
  </si>
  <si>
    <t>G07</t>
  </si>
  <si>
    <t>OG123G_D</t>
  </si>
  <si>
    <t>H07</t>
  </si>
  <si>
    <t>OG124G_D</t>
  </si>
  <si>
    <t>OG125G_D</t>
  </si>
  <si>
    <t>OG126G_D</t>
  </si>
  <si>
    <t>OG127G_D</t>
  </si>
  <si>
    <t>OG128G_D</t>
  </si>
  <si>
    <t>OG129G_D</t>
  </si>
  <si>
    <t>OG130G_D</t>
  </si>
  <si>
    <t>OG131G_D</t>
  </si>
  <si>
    <t>OG179L_D</t>
  </si>
  <si>
    <t>OG180M_D</t>
  </si>
  <si>
    <t>OG181M_D</t>
  </si>
  <si>
    <t>OG182L_D</t>
  </si>
  <si>
    <t>OG183L_D</t>
  </si>
  <si>
    <t>OG184M_D</t>
  </si>
  <si>
    <t>OG185M_D</t>
  </si>
  <si>
    <t>OG186M_D</t>
  </si>
  <si>
    <t>OG187M_D</t>
  </si>
  <si>
    <t>OG188M_D</t>
  </si>
  <si>
    <t>OG189M_D</t>
  </si>
  <si>
    <t>OG190M_D</t>
  </si>
  <si>
    <t>OG191M_D</t>
  </si>
  <si>
    <t>OG192M_D</t>
  </si>
  <si>
    <t>OG193M_D</t>
  </si>
  <si>
    <t>OG194G_D</t>
  </si>
  <si>
    <t>OG195F_D</t>
  </si>
  <si>
    <t>ILMNPF_230505_JP</t>
  </si>
  <si>
    <t>A12</t>
  </si>
  <si>
    <t>OG196F_D</t>
  </si>
  <si>
    <t>B12</t>
  </si>
  <si>
    <t>OG197F_D</t>
  </si>
  <si>
    <t>C12</t>
  </si>
  <si>
    <t>OG198F_D</t>
  </si>
  <si>
    <t>D12</t>
  </si>
  <si>
    <t>OG199F_D</t>
  </si>
  <si>
    <t>E12</t>
  </si>
  <si>
    <t>OG200F_D</t>
  </si>
  <si>
    <t>OG201F_D</t>
  </si>
  <si>
    <t>G12</t>
  </si>
  <si>
    <t>J Pearce PhD tiger shark pop gen</t>
  </si>
  <si>
    <t>OG202F_D</t>
  </si>
  <si>
    <t>H12</t>
  </si>
  <si>
    <t>OG203F_D</t>
  </si>
  <si>
    <t>A01</t>
  </si>
  <si>
    <t>OG204F_D</t>
  </si>
  <si>
    <t>B01</t>
  </si>
  <si>
    <t>OG205F_D</t>
  </si>
  <si>
    <t>C01</t>
  </si>
  <si>
    <t>OG206F_D</t>
  </si>
  <si>
    <t>D01</t>
  </si>
  <si>
    <t>OG207F_D</t>
  </si>
  <si>
    <t>OG208F_D</t>
  </si>
  <si>
    <t>OG209F_D</t>
  </si>
  <si>
    <t>OG210F_D</t>
  </si>
  <si>
    <t>OG211F_D</t>
  </si>
  <si>
    <t>A02</t>
  </si>
  <si>
    <t>OG212F_D</t>
  </si>
  <si>
    <t>B02</t>
  </si>
  <si>
    <t>OG213F_D</t>
  </si>
  <si>
    <t>C02</t>
  </si>
  <si>
    <t>OG214F_D</t>
  </si>
  <si>
    <t>D02</t>
  </si>
  <si>
    <t>OG215F_D</t>
  </si>
  <si>
    <t>E02</t>
  </si>
  <si>
    <t>OG216F_D</t>
  </si>
  <si>
    <t>F02</t>
  </si>
  <si>
    <t>OG217F_D</t>
  </si>
  <si>
    <t>G02</t>
  </si>
  <si>
    <t>OG218F_D</t>
  </si>
  <si>
    <t>H02</t>
  </si>
  <si>
    <t>OG219F_D</t>
  </si>
  <si>
    <t>OG220F_D</t>
  </si>
  <si>
    <t>OG221F_D</t>
  </si>
  <si>
    <t>C03</t>
  </si>
  <si>
    <t>OG222F_D</t>
  </si>
  <si>
    <t>D03</t>
  </si>
  <si>
    <t>OG223F_D</t>
  </si>
  <si>
    <t>E03</t>
  </si>
  <si>
    <t>OG224F_D</t>
  </si>
  <si>
    <t>F03</t>
  </si>
  <si>
    <t>OG225F_D</t>
  </si>
  <si>
    <t>G03</t>
  </si>
  <si>
    <t>OG226F_D</t>
  </si>
  <si>
    <t>H03</t>
  </si>
  <si>
    <t>OG228U_D</t>
  </si>
  <si>
    <t>ILMNDP_230316_AD</t>
  </si>
  <si>
    <t>OG229U_D</t>
  </si>
  <si>
    <t>OG230U_D</t>
  </si>
  <si>
    <t>OG231U_D</t>
  </si>
  <si>
    <t>OG232U_D</t>
  </si>
  <si>
    <t>OG233U_D</t>
  </si>
  <si>
    <t>OG234U_D</t>
  </si>
  <si>
    <t>OG235U_D</t>
  </si>
  <si>
    <t>OG236U_D</t>
  </si>
  <si>
    <t>OG237U_D</t>
  </si>
  <si>
    <t>OG238U_D</t>
  </si>
  <si>
    <t>OG239U_D</t>
  </si>
  <si>
    <t>OG240U_D</t>
  </si>
  <si>
    <t>OG241U_D</t>
  </si>
  <si>
    <t>ILMNDP_230309_AD</t>
  </si>
  <si>
    <t>OG242U_D</t>
  </si>
  <si>
    <t>OG243U_D</t>
  </si>
  <si>
    <t>OG244U_D</t>
  </si>
  <si>
    <t>OG245U_D</t>
  </si>
  <si>
    <t>OG246U_D</t>
  </si>
  <si>
    <t>OG247U_D</t>
  </si>
  <si>
    <t>OG248U_D</t>
  </si>
  <si>
    <t>OG249U_D</t>
  </si>
  <si>
    <t>OG250U_D</t>
  </si>
  <si>
    <t>OG251U_D</t>
  </si>
  <si>
    <t>OG252U_D</t>
  </si>
  <si>
    <t>OG253U_D</t>
  </si>
  <si>
    <t>OG254U_D</t>
  </si>
  <si>
    <t>OG255U_D</t>
  </si>
  <si>
    <t>OG256U_D</t>
  </si>
  <si>
    <t>OG257U_D</t>
  </si>
  <si>
    <t>OG258U_D</t>
  </si>
  <si>
    <t>OG259U_D</t>
  </si>
  <si>
    <t>pooled library = 2.60ng/ul</t>
  </si>
  <si>
    <t>OG260U_D</t>
  </si>
  <si>
    <t>OG261U_D</t>
  </si>
  <si>
    <t>OG262U_D</t>
  </si>
  <si>
    <t>OG263U_D</t>
  </si>
  <si>
    <t>OG264U_D</t>
  </si>
  <si>
    <t>OG265U_D</t>
  </si>
  <si>
    <t>OG266U_D</t>
  </si>
  <si>
    <t>OG267U_D</t>
  </si>
  <si>
    <t>OG268U_D</t>
  </si>
  <si>
    <t>OG269U_D</t>
  </si>
  <si>
    <t>OG270U_D</t>
  </si>
  <si>
    <t>OG271U_D</t>
  </si>
  <si>
    <t>OG272U_D</t>
  </si>
  <si>
    <t>OG273U_D</t>
  </si>
  <si>
    <t>OG274U_D</t>
  </si>
  <si>
    <t>OG275U_D</t>
  </si>
  <si>
    <t>OG276U_D</t>
  </si>
  <si>
    <t>OG277U_D</t>
  </si>
  <si>
    <t>OG278U_D</t>
  </si>
  <si>
    <t>OG279U_D</t>
  </si>
  <si>
    <t>OG280U_D</t>
  </si>
  <si>
    <t>OG281U_D</t>
  </si>
  <si>
    <t>OG282U_D</t>
  </si>
  <si>
    <t>OG283U_D</t>
  </si>
  <si>
    <t>OG284U_D</t>
  </si>
  <si>
    <t>ILMNDP_220927_XX</t>
  </si>
  <si>
    <t>OG285U_D</t>
  </si>
  <si>
    <t>OG286U_D</t>
  </si>
  <si>
    <t>OG287U_D</t>
  </si>
  <si>
    <t>OG288U_D</t>
  </si>
  <si>
    <t>OG289U_D</t>
  </si>
  <si>
    <t>OG290U_D</t>
  </si>
  <si>
    <t>OG291U_D</t>
  </si>
  <si>
    <t>OG292U_D</t>
  </si>
  <si>
    <t>OG293U_D</t>
  </si>
  <si>
    <t>OG294U_D</t>
  </si>
  <si>
    <t>OG295U_D</t>
  </si>
  <si>
    <t>OG296U_D</t>
  </si>
  <si>
    <t>OG297U_D</t>
  </si>
  <si>
    <t>OG298U_D</t>
  </si>
  <si>
    <t>OG299U_D</t>
  </si>
  <si>
    <t>OG300U_D</t>
  </si>
  <si>
    <t>OG301U_D</t>
  </si>
  <si>
    <t>ILMNDP_221111_XX</t>
  </si>
  <si>
    <t>OG302U_D</t>
  </si>
  <si>
    <t>OG303U_D</t>
  </si>
  <si>
    <t>OG304U_D</t>
  </si>
  <si>
    <t>OG305U_D</t>
  </si>
  <si>
    <t>OG306U_D</t>
  </si>
  <si>
    <t>OG307U_D</t>
  </si>
  <si>
    <t>OG308U_D</t>
  </si>
  <si>
    <t>OG309U_D</t>
  </si>
  <si>
    <t>OG310U_D</t>
  </si>
  <si>
    <t>OG311U_D</t>
  </si>
  <si>
    <t>OG312U_D</t>
  </si>
  <si>
    <t>OG313U_D</t>
  </si>
  <si>
    <t>OG314U_D</t>
  </si>
  <si>
    <t>OG315U_D</t>
  </si>
  <si>
    <t>OG316U_D</t>
  </si>
  <si>
    <t>OG317U_D</t>
  </si>
  <si>
    <t>OG318U_D</t>
  </si>
  <si>
    <t>OG319U_D</t>
  </si>
  <si>
    <t>OG320U_D</t>
  </si>
  <si>
    <t>OG321U_D</t>
  </si>
  <si>
    <t>OG322U_D</t>
  </si>
  <si>
    <t>OG323U_D</t>
  </si>
  <si>
    <t>OG324U_D</t>
  </si>
  <si>
    <t>OG325U_D</t>
  </si>
  <si>
    <t>OG326U_D</t>
  </si>
  <si>
    <t>OG327U_D</t>
  </si>
  <si>
    <t>OG328U_D</t>
  </si>
  <si>
    <t>OG329U_D</t>
  </si>
  <si>
    <t>OG330U_D</t>
  </si>
  <si>
    <t>OG331U_D</t>
  </si>
  <si>
    <t>OG332U_D</t>
  </si>
  <si>
    <t>ILMNDP_230314_AD</t>
  </si>
  <si>
    <t>OG333U_D</t>
  </si>
  <si>
    <t>OG334U_D</t>
  </si>
  <si>
    <t>OG335U_D</t>
  </si>
  <si>
    <t>OG336U_D</t>
  </si>
  <si>
    <t>OG337U_D</t>
  </si>
  <si>
    <t>OG338U_D</t>
  </si>
  <si>
    <t>OG339U_D</t>
  </si>
  <si>
    <t>OG340U_D</t>
  </si>
  <si>
    <t>OG341U_D</t>
  </si>
  <si>
    <t>OG342U_D</t>
  </si>
  <si>
    <t>OG343U_D</t>
  </si>
  <si>
    <t>OG344U_D</t>
  </si>
  <si>
    <t>OG345U_D</t>
  </si>
  <si>
    <t>OG346U_D</t>
  </si>
  <si>
    <t>OG347U_D</t>
  </si>
  <si>
    <t>OG348U_D</t>
  </si>
  <si>
    <t>OG349U_D</t>
  </si>
  <si>
    <t>OG350U_D</t>
  </si>
  <si>
    <t>OG351U_D</t>
  </si>
  <si>
    <t>OG352U_D</t>
  </si>
  <si>
    <t>OG353U_D</t>
  </si>
  <si>
    <t>OG354U_D</t>
  </si>
  <si>
    <t>OG355U_D</t>
  </si>
  <si>
    <t>OG356U_D</t>
  </si>
  <si>
    <t>OG357U_D</t>
  </si>
  <si>
    <t>OG358U_D</t>
  </si>
  <si>
    <t>OG359U_D</t>
  </si>
  <si>
    <t>OG360U_D</t>
  </si>
  <si>
    <t>OG361U_D</t>
  </si>
  <si>
    <t>OG362U_D</t>
  </si>
  <si>
    <t>OG363U_D</t>
  </si>
  <si>
    <t>OG364U_D</t>
  </si>
  <si>
    <t>OG365U_D</t>
  </si>
  <si>
    <t>OG366U_D</t>
  </si>
  <si>
    <t>OG367U_D</t>
  </si>
  <si>
    <t>OG368U_D</t>
  </si>
  <si>
    <t>OG369U_D</t>
  </si>
  <si>
    <t>OG370U_D</t>
  </si>
  <si>
    <t>OG371U_D</t>
  </si>
  <si>
    <t>OG372U_D</t>
  </si>
  <si>
    <t>OG373U_D</t>
  </si>
  <si>
    <t>OG374U_D</t>
  </si>
  <si>
    <t>OG375U_D</t>
  </si>
  <si>
    <t>OG376U_D</t>
  </si>
  <si>
    <t>OG377U_D</t>
  </si>
  <si>
    <t>OG378U_D</t>
  </si>
  <si>
    <t>OG379U_D</t>
  </si>
  <si>
    <t>OG380U_D</t>
  </si>
  <si>
    <t>OG381U_D</t>
  </si>
  <si>
    <t>OG382U_D</t>
  </si>
  <si>
    <t>OG383U_D</t>
  </si>
  <si>
    <t>OG384U_D</t>
  </si>
  <si>
    <t>OG385U_D</t>
  </si>
  <si>
    <t>OG386U_D</t>
  </si>
  <si>
    <t>OG387U_D</t>
  </si>
  <si>
    <t>OG388U_D</t>
  </si>
  <si>
    <t>OG389U_D</t>
  </si>
  <si>
    <t>OG390U_D</t>
  </si>
  <si>
    <t>OG391U_D</t>
  </si>
  <si>
    <t>OG392U_D</t>
  </si>
  <si>
    <t>OG393U_D</t>
  </si>
  <si>
    <t>ILMNDP_230222_LP</t>
  </si>
  <si>
    <t>OG394U_D</t>
  </si>
  <si>
    <t>ILMNDP_230317_LP</t>
  </si>
  <si>
    <t>OG395U_D</t>
  </si>
  <si>
    <t>OG396U_D</t>
  </si>
  <si>
    <t>OG397U_D</t>
  </si>
  <si>
    <t>OG398U_D</t>
  </si>
  <si>
    <t>OG399U_D</t>
  </si>
  <si>
    <t>OG400U_D</t>
  </si>
  <si>
    <t>OG401U_D</t>
  </si>
  <si>
    <t>OG402U_D</t>
  </si>
  <si>
    <t>OG403U_D</t>
  </si>
  <si>
    <t>OG404U_D</t>
  </si>
  <si>
    <t>OG405U_D</t>
  </si>
  <si>
    <t>OG406U_D</t>
  </si>
  <si>
    <t>OG407U_D</t>
  </si>
  <si>
    <t>OG408U_D</t>
  </si>
  <si>
    <t>OG409U_D</t>
  </si>
  <si>
    <t>OG410U_D</t>
  </si>
  <si>
    <t>OG411U_D</t>
  </si>
  <si>
    <t>OG412U_D</t>
  </si>
  <si>
    <t>OG413U_D</t>
  </si>
  <si>
    <t>OG414U_D</t>
  </si>
  <si>
    <t>OG415U_D</t>
  </si>
  <si>
    <t>OG416U_D</t>
  </si>
  <si>
    <t>OG417U_D</t>
  </si>
  <si>
    <t>OG418U_D</t>
  </si>
  <si>
    <t>OG419U_D</t>
  </si>
  <si>
    <t>OG420U_D</t>
  </si>
  <si>
    <t>OG421U_D</t>
  </si>
  <si>
    <t>OG422U_D</t>
  </si>
  <si>
    <t>OG423U_D</t>
  </si>
  <si>
    <t>H11</t>
  </si>
  <si>
    <t>OG424U_D</t>
  </si>
  <si>
    <t>ILMNDP_230118_AD</t>
  </si>
  <si>
    <t>OG425U_D</t>
  </si>
  <si>
    <t>OG426U_D</t>
  </si>
  <si>
    <t>OG427U_D</t>
  </si>
  <si>
    <t>OG428U_D</t>
  </si>
  <si>
    <t>OG429U_D</t>
  </si>
  <si>
    <t>OG430U_D</t>
  </si>
  <si>
    <t>OG431U_D</t>
  </si>
  <si>
    <t>OG432U_D</t>
  </si>
  <si>
    <t>OG433U_D</t>
  </si>
  <si>
    <t>OG434U_D</t>
  </si>
  <si>
    <t>OG435U_D</t>
  </si>
  <si>
    <t>OG436U_D</t>
  </si>
  <si>
    <t>OG437U_D</t>
  </si>
  <si>
    <t>OG438U_D</t>
  </si>
  <si>
    <t>OG439U_D</t>
  </si>
  <si>
    <t>OG440U_D</t>
  </si>
  <si>
    <t>OG441U_D</t>
  </si>
  <si>
    <t>OG442U_D</t>
  </si>
  <si>
    <t>OG443U_D</t>
  </si>
  <si>
    <t>OG444U_D</t>
  </si>
  <si>
    <t>OG445U_D</t>
  </si>
  <si>
    <t>OG446U_D</t>
  </si>
  <si>
    <t>OG447U_D</t>
  </si>
  <si>
    <t>OG448U_D</t>
  </si>
  <si>
    <t>OG449U_D</t>
  </si>
  <si>
    <t>OG450U_D</t>
  </si>
  <si>
    <t>OG451U_D</t>
  </si>
  <si>
    <t>OG452U_D</t>
  </si>
  <si>
    <t>OG453U_D</t>
  </si>
  <si>
    <t>OG454U_D</t>
  </si>
  <si>
    <t>OG455U_D</t>
  </si>
  <si>
    <t>OG456U_D</t>
  </si>
  <si>
    <t>OG457U_D</t>
  </si>
  <si>
    <t>OG458U_D</t>
  </si>
  <si>
    <t>OG459U_D</t>
  </si>
  <si>
    <t>OG460U_D</t>
  </si>
  <si>
    <t>OG461U_D</t>
  </si>
  <si>
    <t>OG462U_D</t>
  </si>
  <si>
    <t>OG463U_D</t>
  </si>
  <si>
    <t>OG464U_D</t>
  </si>
  <si>
    <t>OG465U_D</t>
  </si>
  <si>
    <t>OG466U_D</t>
  </si>
  <si>
    <t>OG467U_D</t>
  </si>
  <si>
    <t>OG468U_D</t>
  </si>
  <si>
    <t>OG469U_D</t>
  </si>
  <si>
    <t>OG470U_D</t>
  </si>
  <si>
    <t>OG471U_D</t>
  </si>
  <si>
    <t>OG472U_D</t>
  </si>
  <si>
    <t>OG473U_D</t>
  </si>
  <si>
    <t>OG474U_D</t>
  </si>
  <si>
    <t>OG475U_D</t>
  </si>
  <si>
    <t>OG476U_D</t>
  </si>
  <si>
    <t>OG477U_D</t>
  </si>
  <si>
    <t>ILMNDP_230214_AD</t>
  </si>
  <si>
    <t>OG478U_D</t>
  </si>
  <si>
    <t>OG479U_D</t>
  </si>
  <si>
    <t>OG480U_D</t>
  </si>
  <si>
    <t>OG481U_D</t>
  </si>
  <si>
    <t>OG482U_D</t>
  </si>
  <si>
    <t>OG483U_D</t>
  </si>
  <si>
    <t>OG484U_D</t>
  </si>
  <si>
    <t>OG485U_D</t>
  </si>
  <si>
    <t>OG486U_D</t>
  </si>
  <si>
    <t>OG487U_D</t>
  </si>
  <si>
    <t>OG488U_D</t>
  </si>
  <si>
    <t>OG489U_D</t>
  </si>
  <si>
    <t>OG490U_D</t>
  </si>
  <si>
    <t>OG491U_D</t>
  </si>
  <si>
    <t>OG492U_D</t>
  </si>
  <si>
    <t>OG493U_D</t>
  </si>
  <si>
    <t>OG494U_D</t>
  </si>
  <si>
    <t>OG495U_D</t>
  </si>
  <si>
    <t>OG496U_D</t>
  </si>
  <si>
    <t>OG497U_D</t>
  </si>
  <si>
    <t>ILMNDP_230215_AD</t>
  </si>
  <si>
    <t>OG498U_D</t>
  </si>
  <si>
    <t>OG499U_D</t>
  </si>
  <si>
    <t>OG500U_D</t>
  </si>
  <si>
    <t>OG501U_D</t>
  </si>
  <si>
    <t>OG502U_D</t>
  </si>
  <si>
    <t>OG503U_D</t>
  </si>
  <si>
    <t>OG504U_D</t>
  </si>
  <si>
    <t>OG505U_D</t>
  </si>
  <si>
    <t>OG506U_D</t>
  </si>
  <si>
    <t>OG507U_D</t>
  </si>
  <si>
    <t>OG508U_D</t>
  </si>
  <si>
    <t>OG509U_D</t>
  </si>
  <si>
    <t>OG510U_D</t>
  </si>
  <si>
    <t>OG511U_D</t>
  </si>
  <si>
    <t>OG512U_D</t>
  </si>
  <si>
    <t>OG513U_D</t>
  </si>
  <si>
    <t>OG514U_D</t>
  </si>
  <si>
    <t>OG515U_D</t>
  </si>
  <si>
    <t>OG516U_D</t>
  </si>
  <si>
    <t>OG517U_D</t>
  </si>
  <si>
    <t>OG518U_D</t>
  </si>
  <si>
    <t>OG519U_D</t>
  </si>
  <si>
    <t>OG520U_D</t>
  </si>
  <si>
    <t>OG521U_D</t>
  </si>
  <si>
    <t>OG522U_D</t>
  </si>
  <si>
    <t>OG523U_D</t>
  </si>
  <si>
    <t>OG524U_D</t>
  </si>
  <si>
    <t>OG525U_D</t>
  </si>
  <si>
    <t>OG526U_D</t>
  </si>
  <si>
    <t>OG527U_D</t>
  </si>
  <si>
    <t>OG528U_D</t>
  </si>
  <si>
    <t>OG529U_D</t>
  </si>
  <si>
    <t>OG530U_D</t>
  </si>
  <si>
    <t>OG531U_D</t>
  </si>
  <si>
    <t>OG532U_D</t>
  </si>
  <si>
    <t>OG533U_D</t>
  </si>
  <si>
    <t>OG534U_D</t>
  </si>
  <si>
    <t>ILMNDP_230215-2_AD</t>
  </si>
  <si>
    <t>OG535U_D</t>
  </si>
  <si>
    <t>OG536U_D</t>
  </si>
  <si>
    <t>OG537U_D</t>
  </si>
  <si>
    <t>OG538U_D</t>
  </si>
  <si>
    <t>OG539U_D</t>
  </si>
  <si>
    <t>OG540U_D</t>
  </si>
  <si>
    <t>OG541U_D</t>
  </si>
  <si>
    <t>OG542U_D</t>
  </si>
  <si>
    <t>OG543U_D</t>
  </si>
  <si>
    <t>OG544U_D</t>
  </si>
  <si>
    <t>OG545U_D</t>
  </si>
  <si>
    <t>OG546U_D</t>
  </si>
  <si>
    <t>OG547U_D</t>
  </si>
  <si>
    <t>OG548U_D</t>
  </si>
  <si>
    <t>OG549U_D</t>
  </si>
  <si>
    <t>OG550U_D</t>
  </si>
  <si>
    <t>OG551U_D</t>
  </si>
  <si>
    <t>OG552U_D</t>
  </si>
  <si>
    <t>OG553U_D</t>
  </si>
  <si>
    <t>OG554U_D</t>
  </si>
  <si>
    <t>OG555U_D</t>
  </si>
  <si>
    <t>OG556U_D</t>
  </si>
  <si>
    <t>OG557U_D</t>
  </si>
  <si>
    <t>OG558U_D</t>
  </si>
  <si>
    <t>OG559U_D</t>
  </si>
  <si>
    <t>OG560U_D</t>
  </si>
  <si>
    <t>OG561U_D</t>
  </si>
  <si>
    <t>OG562U_D</t>
  </si>
  <si>
    <t>OG563U_D</t>
  </si>
  <si>
    <t>OG564U_D</t>
  </si>
  <si>
    <t>OG565U_D</t>
  </si>
  <si>
    <t>OG566U_D</t>
  </si>
  <si>
    <t>OG567U_D</t>
  </si>
  <si>
    <t>OG568U_D</t>
  </si>
  <si>
    <t>OG569U_D</t>
  </si>
  <si>
    <t>OG570U_D</t>
  </si>
  <si>
    <t>OG571U_D</t>
  </si>
  <si>
    <t>OG572U_D</t>
  </si>
  <si>
    <t>OG573U_D</t>
  </si>
  <si>
    <t>OG574U_D</t>
  </si>
  <si>
    <t>OG575U_D</t>
  </si>
  <si>
    <t>OG576U_D</t>
  </si>
  <si>
    <t>OG577U_D</t>
  </si>
  <si>
    <t>OG578U_D</t>
  </si>
  <si>
    <t>OG579U_D</t>
  </si>
  <si>
    <t>OG580U_D</t>
  </si>
  <si>
    <t>OG581U_D</t>
  </si>
  <si>
    <t>OG582U_D</t>
  </si>
  <si>
    <t>OG583U_D</t>
  </si>
  <si>
    <t>OG584U_D</t>
  </si>
  <si>
    <t>OG585U_D</t>
  </si>
  <si>
    <t>OG586U_D</t>
  </si>
  <si>
    <t>OG587U_D</t>
  </si>
  <si>
    <t>OG588U_D</t>
  </si>
  <si>
    <t>OG589U_D</t>
  </si>
  <si>
    <t>OG590U_D</t>
  </si>
  <si>
    <t>OG591U_D</t>
  </si>
  <si>
    <t>OG592U_D</t>
  </si>
  <si>
    <t>OG593U_D</t>
  </si>
  <si>
    <t>OG594U_D</t>
  </si>
  <si>
    <t>OG595U_D</t>
  </si>
  <si>
    <t>OG596U_D</t>
  </si>
  <si>
    <t>OG597U_D</t>
  </si>
  <si>
    <t>OG598U_D</t>
  </si>
  <si>
    <t>OG599U_D</t>
  </si>
  <si>
    <t>OG600U_D</t>
  </si>
  <si>
    <t>OG601U_D</t>
  </si>
  <si>
    <t>OG602U_D</t>
  </si>
  <si>
    <t>OG603U_D</t>
  </si>
  <si>
    <t>OG604U_D</t>
  </si>
  <si>
    <t>OG605U_D</t>
  </si>
  <si>
    <t>OG606U_D</t>
  </si>
  <si>
    <t>OG607U_D</t>
  </si>
  <si>
    <t>OG608U_D</t>
  </si>
  <si>
    <t>OG609U_D</t>
  </si>
  <si>
    <t>OG610U_D</t>
  </si>
  <si>
    <t>OG611U_D</t>
  </si>
  <si>
    <t>OG612U_D</t>
  </si>
  <si>
    <t>OG613U_D</t>
  </si>
  <si>
    <t>OG614U_D</t>
  </si>
  <si>
    <t>OG615U_D</t>
  </si>
  <si>
    <t>OG616U_D</t>
  </si>
  <si>
    <t>OG617U_D</t>
  </si>
  <si>
    <t>OG618U_D</t>
  </si>
  <si>
    <t>OG619U_D</t>
  </si>
  <si>
    <t>OG620U_D</t>
  </si>
  <si>
    <t>OG621U_D</t>
  </si>
  <si>
    <t>OG622U_D</t>
  </si>
  <si>
    <t>OG623U_D</t>
  </si>
  <si>
    <t>OG624U_D</t>
  </si>
  <si>
    <t>OG653G_D</t>
  </si>
  <si>
    <t>OG655G_D</t>
  </si>
  <si>
    <t>OG656G_D</t>
  </si>
  <si>
    <t>OG660H_D3</t>
  </si>
  <si>
    <t>OG661G_D</t>
  </si>
  <si>
    <t>OG663G_D</t>
  </si>
  <si>
    <t>OG666G_D</t>
  </si>
  <si>
    <t>OG667G_D</t>
  </si>
  <si>
    <t>OG668G_D</t>
  </si>
  <si>
    <t>OG669G_D</t>
  </si>
  <si>
    <t>0.06 reqc</t>
  </si>
  <si>
    <t>ILMNDP_240730_AMD</t>
  </si>
  <si>
    <t>Failed library prep. Re-QC DNA before re-library prep. 09/07/2024. Failed even after re-QC'ing before library prep. Have queued for re-extraction 1/10/2024 AD</t>
  </si>
  <si>
    <t>OG670G_D</t>
  </si>
  <si>
    <t>OG671G_D</t>
  </si>
  <si>
    <t>OG674G_D</t>
  </si>
  <si>
    <t>OG677G_D</t>
  </si>
  <si>
    <t>OG682G_D</t>
  </si>
  <si>
    <t>OG684G_D</t>
  </si>
  <si>
    <t>OG685W_D</t>
  </si>
  <si>
    <t>OG687G_D</t>
  </si>
  <si>
    <t>OG688G_D</t>
  </si>
  <si>
    <t>OG689G_D</t>
  </si>
  <si>
    <t>OG690G_D</t>
  </si>
  <si>
    <t>OG691G_D</t>
  </si>
  <si>
    <t>OG692G_D</t>
  </si>
  <si>
    <t>OG693G_D</t>
  </si>
  <si>
    <t>OG694G_D</t>
  </si>
  <si>
    <t>OG697G_D</t>
  </si>
  <si>
    <t>OG698G_D</t>
  </si>
  <si>
    <t>OG700G_D</t>
  </si>
  <si>
    <t>OG703G_D</t>
  </si>
  <si>
    <t>OG736O_D</t>
  </si>
  <si>
    <t>OG705H_D</t>
  </si>
  <si>
    <t>OG753G_D</t>
  </si>
  <si>
    <t>OG754H_D</t>
  </si>
  <si>
    <t>OG761H_D</t>
  </si>
  <si>
    <t>ILMNDP_240709_JP</t>
  </si>
  <si>
    <t>OG764G_D</t>
  </si>
  <si>
    <t>ILMNDP_240625_AMD</t>
  </si>
  <si>
    <t>OG768G_D</t>
  </si>
  <si>
    <t>OG780G_D</t>
  </si>
  <si>
    <t>OG782G_D</t>
  </si>
  <si>
    <t>OG783G_D</t>
  </si>
  <si>
    <t>OG792G_D</t>
  </si>
  <si>
    <t>OG795G_D</t>
  </si>
  <si>
    <t>OG796G_D</t>
  </si>
  <si>
    <t>OG797G_D</t>
  </si>
  <si>
    <t>ILMNDP_240702_AMD</t>
  </si>
  <si>
    <t>OG798G_D</t>
  </si>
  <si>
    <t>OG809G_D</t>
  </si>
  <si>
    <t>OG812G_D</t>
  </si>
  <si>
    <t>OG814G_D</t>
  </si>
  <si>
    <t>OG816G_D</t>
  </si>
  <si>
    <t>OG817G_D</t>
  </si>
  <si>
    <t>OG823G_D</t>
  </si>
  <si>
    <t>OG825G_D</t>
  </si>
  <si>
    <t>OG826G_D</t>
  </si>
  <si>
    <t>OG827G_D</t>
  </si>
  <si>
    <t>OG831G_D</t>
  </si>
  <si>
    <t>OG833G_D</t>
  </si>
  <si>
    <t>OG832H_D</t>
  </si>
  <si>
    <t>OG841O_D</t>
  </si>
  <si>
    <t>OG842F_D</t>
  </si>
  <si>
    <t>OG870O_D</t>
  </si>
  <si>
    <t>OG850U_D</t>
  </si>
  <si>
    <t>OG851U_D</t>
  </si>
  <si>
    <t>OG843U_D</t>
  </si>
  <si>
    <t>OG871O_D</t>
  </si>
  <si>
    <t>OG873O_D</t>
  </si>
  <si>
    <t>OG876O_D</t>
  </si>
  <si>
    <t>OG872O_D</t>
  </si>
  <si>
    <t>ILMNDP_241008_AMD</t>
  </si>
  <si>
    <t>Will need to go for more cycles in library prep due to low starting conc LA 2.10.24.      Ran with 30ng DNA input, and 6 cycles</t>
  </si>
  <si>
    <t>OG877O_D</t>
  </si>
  <si>
    <t>OG874O_D</t>
  </si>
  <si>
    <t>OG875O_D</t>
  </si>
  <si>
    <t>OG878O_D</t>
  </si>
  <si>
    <t>OG879O_D</t>
  </si>
  <si>
    <t>OG880O_D</t>
  </si>
  <si>
    <t>OG883O_D</t>
  </si>
  <si>
    <t>OG886O_D</t>
  </si>
  <si>
    <t>OG888O_D</t>
  </si>
  <si>
    <t>OG891O_D</t>
  </si>
  <si>
    <t>OG896O_D</t>
  </si>
  <si>
    <t>OG901O_D</t>
  </si>
  <si>
    <t>OG902O_D</t>
  </si>
  <si>
    <t>OG903O_D</t>
  </si>
  <si>
    <t>OG905O_D</t>
  </si>
  <si>
    <t>OG881O_D</t>
  </si>
  <si>
    <t>OG882O_D</t>
  </si>
  <si>
    <t>OG884O_D</t>
  </si>
  <si>
    <t>OG885O_D</t>
  </si>
  <si>
    <t>OG887O_D</t>
  </si>
  <si>
    <t>OG889O_D</t>
  </si>
  <si>
    <t>OG890O_D</t>
  </si>
  <si>
    <t>OG892O_D</t>
  </si>
  <si>
    <t>OG895O_D</t>
  </si>
  <si>
    <t>QC - iSEQ</t>
  </si>
  <si>
    <t>OG897O_D</t>
  </si>
  <si>
    <t>OG898O_D</t>
  </si>
  <si>
    <t>OG899O_D</t>
  </si>
  <si>
    <t>OG900O_D</t>
  </si>
  <si>
    <t>OG747H_D</t>
  </si>
  <si>
    <t>ILMNDP_241015_AMD</t>
  </si>
  <si>
    <t>OG846H_D</t>
  </si>
  <si>
    <t>OG893O_D</t>
  </si>
  <si>
    <t>Used 12.5ng DNA input with 8 PCR cycles</t>
  </si>
  <si>
    <t>OG894O_D</t>
  </si>
  <si>
    <t>Used 24ng DNA input with 8 PCR cycles</t>
  </si>
  <si>
    <t>OG904O_D</t>
  </si>
  <si>
    <t>Used 7ng DNA input with 12 PCR cycles</t>
  </si>
  <si>
    <t>OG227F_D</t>
  </si>
  <si>
    <t>OG630F_D</t>
  </si>
  <si>
    <t>OG631F_D</t>
  </si>
  <si>
    <t>OG632F_D</t>
  </si>
  <si>
    <t>OG633F_D</t>
  </si>
  <si>
    <t>OG634F_D</t>
  </si>
  <si>
    <t>OG635F_D</t>
  </si>
  <si>
    <t>OG636F_D</t>
  </si>
  <si>
    <t>OG638F_D</t>
  </si>
  <si>
    <t>OG639B_D</t>
  </si>
  <si>
    <t>OG640F_D</t>
  </si>
  <si>
    <t>OG641F_D</t>
  </si>
  <si>
    <t>OG642F_D</t>
  </si>
  <si>
    <t>OG643F_D</t>
  </si>
  <si>
    <t>OG644F_D</t>
  </si>
  <si>
    <t>OG911F_D</t>
  </si>
  <si>
    <t>OG912F_D</t>
  </si>
  <si>
    <t>OG913F_D</t>
  </si>
  <si>
    <t>OG915F_D</t>
  </si>
  <si>
    <t>OG916F_D</t>
  </si>
  <si>
    <t>OG917F_D</t>
  </si>
  <si>
    <t>OG918F_D</t>
  </si>
  <si>
    <t>OG919F_D</t>
  </si>
  <si>
    <t>OG920F_D</t>
  </si>
  <si>
    <t>OG921F_D</t>
  </si>
  <si>
    <t>OG922F_D</t>
  </si>
  <si>
    <t>OG923F_D</t>
  </si>
  <si>
    <t>OG924F_D</t>
  </si>
  <si>
    <t>OG925F_D</t>
  </si>
  <si>
    <t>OG926F_D</t>
  </si>
  <si>
    <t>OG927F_D</t>
  </si>
  <si>
    <t>OG928F_D</t>
  </si>
  <si>
    <t>OG929F_D</t>
  </si>
  <si>
    <t>OG930F_D</t>
  </si>
  <si>
    <t>OG931F_D</t>
  </si>
  <si>
    <t>OG932F_D</t>
  </si>
  <si>
    <t>OG933F_D</t>
  </si>
  <si>
    <t>OG934F_D</t>
  </si>
  <si>
    <t>OG935F_D</t>
  </si>
  <si>
    <t>OG936F_D</t>
  </si>
  <si>
    <t>OG937F_D</t>
  </si>
  <si>
    <t>OG938F_D</t>
  </si>
  <si>
    <t>OG939F_D</t>
  </si>
  <si>
    <t>OG940F_D</t>
  </si>
  <si>
    <t>OG941F_D</t>
  </si>
  <si>
    <t>OG942F_D</t>
  </si>
  <si>
    <t>OG943F_D</t>
  </si>
  <si>
    <t>OG944F_D</t>
  </si>
  <si>
    <t>OG945F_D</t>
  </si>
  <si>
    <t>OG946F_D</t>
  </si>
  <si>
    <t>OG949F_D</t>
  </si>
  <si>
    <t>OG950F_D</t>
  </si>
  <si>
    <t>OG951F_D</t>
  </si>
  <si>
    <t>OG952F_D</t>
  </si>
  <si>
    <t>OG953F_D</t>
  </si>
  <si>
    <t>OG954F_D</t>
  </si>
  <si>
    <t>OG956F_D</t>
  </si>
  <si>
    <t>OG957F_D</t>
  </si>
  <si>
    <t>OG958F_D</t>
  </si>
  <si>
    <t>OG959F_D</t>
  </si>
  <si>
    <t>OG960F_D</t>
  </si>
  <si>
    <t>OG961F_D</t>
  </si>
  <si>
    <t>OG962F_D</t>
  </si>
  <si>
    <t>OG963F_D</t>
  </si>
  <si>
    <t>OG964F_D</t>
  </si>
  <si>
    <t>OG965F_D</t>
  </si>
  <si>
    <t>OG1042F_D</t>
  </si>
  <si>
    <t>OG1043F_D</t>
  </si>
  <si>
    <t>ILMNDP_240816_JP</t>
  </si>
  <si>
    <t>OG1045F_D</t>
  </si>
  <si>
    <t>OG1047F_D</t>
  </si>
  <si>
    <t>OG1071F_D</t>
  </si>
  <si>
    <t>OG1072F_D</t>
  </si>
  <si>
    <t>OG1073F_D</t>
  </si>
  <si>
    <t>OG1074F_D</t>
  </si>
  <si>
    <t>OG822G_D2</t>
  </si>
  <si>
    <t>Library Prep - Ilmn DNA Prep</t>
  </si>
  <si>
    <t>Mismatch between nominal species ID and lca data. Re-prep required, no tissue remaining to re-extract. 28/11/2024 AD</t>
  </si>
  <si>
    <t>DNA treatment comments</t>
  </si>
  <si>
    <t>SMRTbell barcoded adapter plate 3.0 Index well</t>
  </si>
  <si>
    <t>Barcode</t>
  </si>
  <si>
    <t>Shearing Femto ID</t>
  </si>
  <si>
    <t>Shearing Av. size (bp)</t>
  </si>
  <si>
    <t>Library Femto ID</t>
  </si>
  <si>
    <t>Library Av. size (bp)</t>
  </si>
  <si>
    <t>Library Conc. (ng/uL)</t>
  </si>
  <si>
    <t>PacBio SMRTbell 3.0</t>
  </si>
  <si>
    <t>SMRT_230522_AD</t>
  </si>
  <si>
    <t>FEMTO165_230524_AD</t>
  </si>
  <si>
    <t>SMRT_230329_AD</t>
  </si>
  <si>
    <t>FEMTO165_230329_AD</t>
  </si>
  <si>
    <t>FEMTO165_230406_AD</t>
  </si>
  <si>
    <t>SMRT_230823_AD</t>
  </si>
  <si>
    <t>FEMTO165_230824_AD</t>
  </si>
  <si>
    <t>SMRT_230607_AD</t>
  </si>
  <si>
    <t>FEMTO165_230608_AD</t>
  </si>
  <si>
    <t>OG5G_D2</t>
  </si>
  <si>
    <t>SMRT_240115_LA</t>
  </si>
  <si>
    <t>FEMTO165_231025_AD</t>
  </si>
  <si>
    <t>SMRT_230615_AD</t>
  </si>
  <si>
    <t>SMRT_230907_AD</t>
  </si>
  <si>
    <t>Do not shear, SRE XL on gDNA</t>
  </si>
  <si>
    <t>FEMTO_230913_AD</t>
  </si>
  <si>
    <t>SMRT_230510_AD</t>
  </si>
  <si>
    <t>FEMTO165_230512_AD</t>
  </si>
  <si>
    <t>consider SRE XL then shear 31/10/23 AD</t>
  </si>
  <si>
    <t>Fragment distribution too difficult to work with. Consider re-extracting. AD</t>
  </si>
  <si>
    <t>OG9G_D3</t>
  </si>
  <si>
    <t>SMRT_240202_AD</t>
  </si>
  <si>
    <t>FEMTO165_240202_AD</t>
  </si>
  <si>
    <t>FEMTO165_240202_AD2</t>
  </si>
  <si>
    <t>SMRT_230207_LP</t>
  </si>
  <si>
    <t>FEMTO165_230207_AD</t>
  </si>
  <si>
    <t>FEMTO165_230209_AD</t>
  </si>
  <si>
    <t>OG14G_D2</t>
  </si>
  <si>
    <t>Not proceeding</t>
  </si>
  <si>
    <t>Concentration too low &lt;20ng/ul for sequencing. Look at concentrating sample and running across 0.5 X SMRTcells 16/01/2024 AD Bioinformtaics advised they dont need top up sequencing for this sample. Not proceeding 22/04/2024 AD</t>
  </si>
  <si>
    <t>SMRT_240410_LA</t>
  </si>
  <si>
    <t>Shearing and FEMTO 09.4.24 LA</t>
  </si>
  <si>
    <t>FEMTO165_240409_LA</t>
  </si>
  <si>
    <t>FEMTO165_240411_LAAD</t>
  </si>
  <si>
    <t>OG28B_D4</t>
  </si>
  <si>
    <t>SMRT_230731_AD</t>
  </si>
  <si>
    <t>FEMTO_230810_AD</t>
  </si>
  <si>
    <t>4 x DNA extracts (D4, D5, D6, D7) sequenced with 4 x different barcoes 11/08/2023 AD</t>
  </si>
  <si>
    <t>OG28B_D6</t>
  </si>
  <si>
    <t>OG28B_D7</t>
  </si>
  <si>
    <t>SMRT231026_ADLP</t>
  </si>
  <si>
    <t>FEMTO165_231026_AD</t>
  </si>
  <si>
    <t>May need top-up sequencing TBC by EdJ 07/12/2023 AD</t>
  </si>
  <si>
    <t>SMRT_230711_AD</t>
  </si>
  <si>
    <t>FEMTO165_230712_AD</t>
  </si>
  <si>
    <t>FEMTO165_230719_AD</t>
  </si>
  <si>
    <t>Do not shear, SRE XS on gDNA</t>
  </si>
  <si>
    <t>SMRT_241015_LA</t>
  </si>
  <si>
    <t>Sheared 09/08/2024 AD</t>
  </si>
  <si>
    <t>FEMTO165_241016_LA</t>
  </si>
  <si>
    <t>OG40H_D2</t>
  </si>
  <si>
    <t>SMRT_240930_LA_automated</t>
  </si>
  <si>
    <t>Has been SRESTD and sheared but will SRE again before library prep LA 20.9.24</t>
  </si>
  <si>
    <t>FEMTO165_241001_LA</t>
  </si>
  <si>
    <t>OG42G_D</t>
  </si>
  <si>
    <t>FEMTO_231012_AD</t>
  </si>
  <si>
    <t>OG46G_D</t>
  </si>
  <si>
    <t xml:space="preserve">Has 2 peaks. 5483 and 12501. Hopefully has enough concentration after SRE XS for library prep. </t>
  </si>
  <si>
    <t>OG47G_D</t>
  </si>
  <si>
    <t>SMRT_23114_LA</t>
  </si>
  <si>
    <t>FEMTO165_231114_LA</t>
  </si>
  <si>
    <t>OG48G_D2</t>
  </si>
  <si>
    <t>ULI</t>
  </si>
  <si>
    <t>Try SRE XS the gDNA then proceed with ULI. May loose all the sample, but it's worth a try 15/10/2024 AD</t>
  </si>
  <si>
    <t>Sequencing sheared &amp; SRE STD</t>
  </si>
  <si>
    <t>OG53G_D_SBL (sheared, bc2027), OG53G_D_SBL2 (unsheared, SRE STD on gDNA, bc2028)</t>
  </si>
  <si>
    <t>OG54G_D</t>
  </si>
  <si>
    <t>Has failed shearing twice. As seen on FEMTO165_231113_LA and ​FEMTO165_231130_LA LA19.12.23 I have now made a new library prep for it LA 25.9.24</t>
  </si>
  <si>
    <t xml:space="preserve">Has been SRESTD then sheared. Needs to be SREXS before processing for library prep. Doesn't look the best but I need to just process it  as I think this will be best it gets. LA 30.9.24. </t>
  </si>
  <si>
    <t>OG55G_D</t>
  </si>
  <si>
    <t>OG56G_D2</t>
  </si>
  <si>
    <t>SMRT_240516_LA</t>
  </si>
  <si>
    <r>
      <t xml:space="preserve">EdJ requested top-up sequencing. SRE STD then shear.  02/05/2024 AD </t>
    </r>
    <r>
      <rPr>
        <b/>
        <sz val="11"/>
        <color theme="4" tint="-0.249977111117893"/>
        <rFont val="Calibri"/>
        <family val="2"/>
        <scheme val="minor"/>
      </rPr>
      <t>Fragment size changed drastically from post shear to post library prep to review LA 17.5.24 might need to be re prepped</t>
    </r>
  </si>
  <si>
    <t>FEMTO165_240515_LA</t>
  </si>
  <si>
    <t>FEMTO165_240516_LA</t>
  </si>
  <si>
    <t>Something went wrong during the library prep? Fragment size changed drastically. To review. LA 17.5.24</t>
  </si>
  <si>
    <t>SMRT_231026_ADLA</t>
  </si>
  <si>
    <t>FEMTO165_231026_ADLA</t>
  </si>
  <si>
    <t>OG62G_D</t>
  </si>
  <si>
    <t>ULI PacBio SMRTbell 3.0</t>
  </si>
  <si>
    <t>SMRT_241021_AD</t>
  </si>
  <si>
    <t>OG64W_D</t>
  </si>
  <si>
    <t>SRE</t>
  </si>
  <si>
    <t>Shear the already prepped OG65W_D_SREXS 12/08/2024. Precious sample, careful of low concentration 12/08/2024 AD</t>
  </si>
  <si>
    <t>OG65W_D</t>
  </si>
  <si>
    <t>OG72H_D</t>
  </si>
  <si>
    <t>SMRT_241018_AD</t>
  </si>
  <si>
    <t>SRE STD then Shear 18/10/2024 AD</t>
  </si>
  <si>
    <t>FEMTO165_241017_AD</t>
  </si>
  <si>
    <t>FEMTO165_241022_AD</t>
  </si>
  <si>
    <t>OG79G_D</t>
  </si>
  <si>
    <t>Just SREXS 09.4.24 LA</t>
  </si>
  <si>
    <t>All we have so going to sequence it  and same as extraction fragment size. LA 12.4.24</t>
  </si>
  <si>
    <t>OG85H_D</t>
  </si>
  <si>
    <t>SMRT_240926_LA_Automated</t>
  </si>
  <si>
    <r>
      <t xml:space="preserve">Has been SRESTD and sheared and good for library prep </t>
    </r>
    <r>
      <rPr>
        <b/>
        <sz val="11"/>
        <color theme="4" tint="-0.249977111117893"/>
        <rFont val="Calibri"/>
        <family val="2"/>
        <scheme val="minor"/>
      </rPr>
      <t>take only 2500ng and leave the rest as "backup" LA 20.9.24</t>
    </r>
  </si>
  <si>
    <t>FEMTO165_240926_LA</t>
  </si>
  <si>
    <t>SREXS only, did not shear 12/07/2023 AD</t>
  </si>
  <si>
    <t>FEMTO165_230713_AD</t>
  </si>
  <si>
    <t>OG90H_D2</t>
  </si>
  <si>
    <t>Successfully SRE XS, but lost all concentration with nuclease step ;/. Needs to be redone</t>
  </si>
  <si>
    <t>SMRT_240812_AD</t>
  </si>
  <si>
    <t>SRE XS before library prep. No shearing required. Failed last time in library prep due to loss concentration after nuclease LA 17.5.25</t>
  </si>
  <si>
    <t>FEMTO_240523_AD</t>
  </si>
  <si>
    <t>FEMTO165_240813_AD</t>
  </si>
  <si>
    <t>ULI PacBio library prep</t>
  </si>
  <si>
    <t>Sample was prepped using the PacBio ULI protocol and sequencing to compare the standard prep vs ULI prep 21/08/2024 AD</t>
  </si>
  <si>
    <t>OG97G_D</t>
  </si>
  <si>
    <r>
      <t xml:space="preserve">Failed automated library prep on 26.9.24 unsure why. Limited SRE available, I think it should processed through ULI LA 8.10.24 </t>
    </r>
    <r>
      <rPr>
        <b/>
        <sz val="11"/>
        <color theme="4" tint="-0.249977111117893"/>
        <rFont val="Calibri"/>
        <family val="2"/>
        <scheme val="minor"/>
      </rPr>
      <t>It is possible to process from SRE.</t>
    </r>
  </si>
  <si>
    <t xml:space="preserve">I need to investigate why it failed automated library prep LA27.9.24 probably SRE to go back to </t>
  </si>
  <si>
    <t>Very Precious Sample, low concentration, Needs clean-up and shearing</t>
  </si>
  <si>
    <t>Failed QC, yield too low 27/10/2023 AD</t>
  </si>
  <si>
    <t xml:space="preserve">2 x sheared. From original extraction. Meeds SRE XS. LA 19.12.23. </t>
  </si>
  <si>
    <t>OG104M_D</t>
  </si>
  <si>
    <t>SHEAR_241016_AD</t>
  </si>
  <si>
    <t>Not proceeding with this library because there was enough sample prepped through the standard SMRTbell protocol omitting the nuclease treatment step. 27/11/2024 AD. Will now proceed with sequencing because OG104M_D_SBL2 sequenced so poorly. 11/12/2024 AD</t>
  </si>
  <si>
    <t>OG106G_D2</t>
  </si>
  <si>
    <t>May need topup sequencing. EjD to confirm 07/12/2023 AD</t>
  </si>
  <si>
    <t>Use OG111H_D_SRE from SREXS_230901_AD</t>
  </si>
  <si>
    <t>OG112G_D</t>
  </si>
  <si>
    <t>FEMTO_241126_AD</t>
  </si>
  <si>
    <t>Failed library prep (low library QC after BluePipin. Needs to be repeated. 27/11/2024 AD</t>
  </si>
  <si>
    <t>Lost alot of yield during SRE XS, see if there is enough volume to reshear</t>
  </si>
  <si>
    <t xml:space="preserve">Shear on slow speed, leave for post optimsation </t>
  </si>
  <si>
    <t>OG637B_D3</t>
  </si>
  <si>
    <t>OG645H_D</t>
  </si>
  <si>
    <t>Does not appear to neeed shearing or SRE will go straight to library prep, will be interesting to see result 09.4.24 LA</t>
  </si>
  <si>
    <t>FEMTO165_240411_LA</t>
  </si>
  <si>
    <t>OG646G_D</t>
  </si>
  <si>
    <t>SMRT_240422_AD</t>
  </si>
  <si>
    <t>If enough sample, try SRE STD on HMW DNA and a second aliquot shearing, then pick best 13/03/2024 AD</t>
  </si>
  <si>
    <t>FEMTO165_240423_AD</t>
  </si>
  <si>
    <t>FEMTO165_240430_AD</t>
  </si>
  <si>
    <t>Re-femto'd this library because it's old and it still looks good. OK to seuqence 13/08/2024 AD</t>
  </si>
  <si>
    <t>OG647H_D</t>
  </si>
  <si>
    <t>Shear at 30/31 speed 02/04/2024 AD</t>
  </si>
  <si>
    <t>PACB_240501_AD</t>
  </si>
  <si>
    <t>OG649H_D</t>
  </si>
  <si>
    <t>For shearing step, use higher concentration or do a bead cleanup first  to remove smaller fragments LA 18.3.24</t>
  </si>
  <si>
    <t xml:space="preserve">Re-extracted sample will carry on with processing from that sample. </t>
  </si>
  <si>
    <t>OG649H_D2</t>
  </si>
  <si>
    <t>Failed as multiple short fragments present 12.4.24 LA. Need to SRE Standard before shearing next time?</t>
  </si>
  <si>
    <t>SMRT_240416_LA</t>
  </si>
  <si>
    <t>SRE standard before shearing and see the result LA 12.4.24</t>
  </si>
  <si>
    <t>SHEAR_240415_LA</t>
  </si>
  <si>
    <r>
      <t>SREXS--&gt; Y</t>
    </r>
    <r>
      <rPr>
        <b/>
        <sz val="11"/>
        <color theme="4" tint="-0.249977111117893"/>
        <rFont val="Calibri"/>
        <family val="2"/>
        <scheme val="minor"/>
      </rPr>
      <t>ield too low after SRE (SRE_240314_LA) have to repeat from beginning from original extraction tube</t>
    </r>
    <r>
      <rPr>
        <sz val="11"/>
        <color theme="4" tint="-0.249977111117893"/>
        <rFont val="Calibri"/>
        <family val="2"/>
        <scheme val="minor"/>
      </rPr>
      <t>. Repeated SREXS again from the orginal extract and concentration was low again… consider proceeding from the original extract and not SRE 09/08/2024</t>
    </r>
  </si>
  <si>
    <t>FEMTO165_240312_LA-B</t>
  </si>
  <si>
    <r>
      <t>Y</t>
    </r>
    <r>
      <rPr>
        <b/>
        <sz val="11"/>
        <color theme="4" tint="-0.249977111117893"/>
        <rFont val="Calibri"/>
        <family val="2"/>
        <scheme val="minor"/>
      </rPr>
      <t>ield too low after SRE (SRE_240314_LA) have to repeat from beginning from original extraction tube</t>
    </r>
  </si>
  <si>
    <t>OG650H_D</t>
  </si>
  <si>
    <t>SMRT_240226_AD</t>
  </si>
  <si>
    <t>FEMTO165_240228_AD</t>
  </si>
  <si>
    <t>OG651H_D</t>
  </si>
  <si>
    <t>SMRT_240325_LA</t>
  </si>
  <si>
    <t>Might not need any SRE, go straight to library prep? LA 13.3.24</t>
  </si>
  <si>
    <t>FEMTO165_240326_LA</t>
  </si>
  <si>
    <t>18,481 </t>
  </si>
  <si>
    <t>OG652H_D</t>
  </si>
  <si>
    <t>SREXS</t>
  </si>
  <si>
    <t>OG654H_D</t>
  </si>
  <si>
    <t>OG657H_D</t>
  </si>
  <si>
    <t>SRE STD then shearing.</t>
  </si>
  <si>
    <t>OG658H_D</t>
  </si>
  <si>
    <t>OG659H_D</t>
  </si>
  <si>
    <t>Will do SRE standard on "non-clean" aliquot of sample. LA 15.4.24</t>
  </si>
  <si>
    <t>OG660H_D2</t>
  </si>
  <si>
    <t>OG662G_D</t>
  </si>
  <si>
    <t>Might not need the SREXS but will do it out of interest</t>
  </si>
  <si>
    <t>OG664H_D</t>
  </si>
  <si>
    <r>
      <t xml:space="preserve">shear before SREXS. Very UHMW sample  LA 20.9.24 </t>
    </r>
    <r>
      <rPr>
        <b/>
        <sz val="11"/>
        <color theme="4" tint="-0.249977111117893"/>
        <rFont val="Calibri"/>
        <family val="2"/>
        <scheme val="minor"/>
      </rPr>
      <t>--&gt; first femto failed. Second femto looks good little right curved but good for library prep LA 8.10.24</t>
    </r>
  </si>
  <si>
    <t>OG665H_D</t>
  </si>
  <si>
    <t>OG666H_D</t>
  </si>
  <si>
    <r>
      <t xml:space="preserve">Has been SRESTD and sheared and good for library prep </t>
    </r>
    <r>
      <rPr>
        <b/>
        <sz val="11"/>
        <color theme="4" tint="-0.249977111117893"/>
        <rFont val="Calibri"/>
        <family val="2"/>
        <scheme val="minor"/>
      </rPr>
      <t xml:space="preserve"> LA 20.9.24</t>
    </r>
  </si>
  <si>
    <t>OG672H_D2</t>
  </si>
  <si>
    <t>OG673H_D</t>
  </si>
  <si>
    <t>Just shearing, no need for SRE as per FEMTO 09.4.24 LA</t>
  </si>
  <si>
    <t>OG676H_D</t>
  </si>
  <si>
    <t>OG678H_D</t>
  </si>
  <si>
    <t xml:space="preserve">SREXS </t>
  </si>
  <si>
    <t>OG680G_D</t>
  </si>
  <si>
    <r>
      <t xml:space="preserve">Has been SRE and sheared. It looks good a little right sided, but </t>
    </r>
    <r>
      <rPr>
        <b/>
        <sz val="11"/>
        <color theme="4" tint="-0.249977111117893"/>
        <rFont val="Calibri"/>
        <family val="2"/>
        <scheme val="minor"/>
      </rPr>
      <t>take 2500ng to be library prepped and then I will have plenty of "backup to go back to 20.9.24</t>
    </r>
  </si>
  <si>
    <t>OG683H_D</t>
  </si>
  <si>
    <t>Fragment size to large in library stage, will save just in case 17.4.24</t>
  </si>
  <si>
    <t>FEMTO revealed that fragment size is too large, 22-25,000bp. Will save just in case LA 17.4.24</t>
  </si>
  <si>
    <t>SRE standard before shearing. LA17.4.24</t>
  </si>
  <si>
    <t>Re-femto'd this library because it's old and it still looks good. OK to seuqence 13/08/2024 AD Sequencing again for top-up sequencing 22/10/2024 AD</t>
  </si>
  <si>
    <t>OG686H_D</t>
  </si>
  <si>
    <t>I have SRESTD and sheared, I will SREXS again before library prepping ) LA 30.9.24</t>
  </si>
  <si>
    <t>OG695H_D</t>
  </si>
  <si>
    <t>I SRE before I sheared, but the shearing didn't do well have to go again. Plenty of unclean sample available ask LA 16.4.24</t>
  </si>
  <si>
    <r>
      <t xml:space="preserve">I recommend SRE standard first  then shear (might need to shear twice so I would save needle and prep 2 samples) for concentrations 16.4.24 LA </t>
    </r>
    <r>
      <rPr>
        <b/>
        <sz val="11"/>
        <color rgb="FF305496"/>
        <rFont val="Calibri"/>
        <family val="2"/>
        <scheme val="minor"/>
      </rPr>
      <t>Might be able to simply take some of the previous sheared product from attempt 2 and reshear again ask LA 16.4.24. Sample has been SRE STD, Sheared but not library prepped in SMRT_240422_AD because I already had 8 samples. Needs SRE XS on Sheared DNA before proceeding with library prep. 01/05/2024 AD</t>
    </r>
  </si>
  <si>
    <t>OG696H_D</t>
  </si>
  <si>
    <t>Not sequencing the second library because the first library was sequenced 28/02/2024 AD</t>
  </si>
  <si>
    <t>OG698H_D</t>
  </si>
  <si>
    <t>OG701H_D</t>
  </si>
  <si>
    <t>OG702G_D</t>
  </si>
  <si>
    <t>Same fragment size as extraction so will process it. LA 12.4.24. PACB_240501_AD</t>
  </si>
  <si>
    <t>OG704H_D</t>
  </si>
  <si>
    <t>Fragment size still to large after shearing, go back and reshear at a higher speed and/or twice. To review LA 11.4.24</t>
  </si>
  <si>
    <t>First attempt failed as fragment size still to large after shearing, need to shear at higher speed and perhapse twice LA 11.4.24</t>
  </si>
  <si>
    <t>OG706H_D</t>
  </si>
  <si>
    <t>OG706H_D4</t>
  </si>
  <si>
    <t>OG706H_D5</t>
  </si>
  <si>
    <t>OG709G_D</t>
  </si>
  <si>
    <t>Sample was not cleaned due to low concentration. Make note on how samples shears. 13/03/2024 AD. SRE STD then shearing? Be careful of limited DNA concentration</t>
  </si>
  <si>
    <t>OG711O_D2</t>
  </si>
  <si>
    <t>Shear at 30 speed.</t>
  </si>
  <si>
    <t>OG721G_D2</t>
  </si>
  <si>
    <t>SRE STD then shearing? Be careful of limited DNA concentration</t>
  </si>
  <si>
    <t>Hold of on proccessing this as it is the same sample that AD has sequenced (OG665) LA 16.5.24</t>
  </si>
  <si>
    <t>OG748H_D</t>
  </si>
  <si>
    <t>very precious sample, not enough tissue remaining to re-extract. Only enough tissue remaining for HiC 12/08/2024 AD</t>
  </si>
  <si>
    <t>OG749H_D</t>
  </si>
  <si>
    <t>SRE XS, do not shear 12/08/2024 AD</t>
  </si>
  <si>
    <t>OG750H_D</t>
  </si>
  <si>
    <t>Shear only 12/08/2024 AD. I've placed on hold as I am processing OG750G LA 30.9.24</t>
  </si>
  <si>
    <t>OG750G_D</t>
  </si>
  <si>
    <t>OG755H_D</t>
  </si>
  <si>
    <t>SRE STD then sheared</t>
  </si>
  <si>
    <t>OG757G_D</t>
  </si>
  <si>
    <r>
      <t xml:space="preserve">I need to concentrate sample before library prep as it is currrently in 90ul ( I combined 2 differet SRE sheared ) LA 30.9.24 </t>
    </r>
    <r>
      <rPr>
        <b/>
        <sz val="11"/>
        <color theme="4" tint="-0.249977111117893"/>
        <rFont val="Calibri"/>
        <family val="2"/>
        <scheme val="minor"/>
      </rPr>
      <t>Probably should be manually library prep without nuclease treatment due to low conc</t>
    </r>
  </si>
  <si>
    <t>OG758M_D</t>
  </si>
  <si>
    <t>May qualify for ULI 22/07/2024 AD</t>
  </si>
  <si>
    <t>OG759H_D</t>
  </si>
  <si>
    <t>OG760H_D2</t>
  </si>
  <si>
    <t>OG762H_D</t>
  </si>
  <si>
    <t>Failed automated library prep on 26th9.24 I need to investigate why, there is probably SRE to go back to [LA 27.9.24]</t>
  </si>
  <si>
    <t>OG763H_D</t>
  </si>
  <si>
    <t xml:space="preserve">too small fragments post library prep. </t>
  </si>
  <si>
    <t>did not work</t>
  </si>
  <si>
    <t>Can use previously prepared SRE product (see SRE_240514_LA) should be lots leftover LA 17.5.24</t>
  </si>
  <si>
    <t>OG765W_D</t>
  </si>
  <si>
    <t>SRE XS of the gDNA. Does not need to be sheared 29/07/2024 AD Concentration was too low with SRE XS, proceed with library prep from the original extract 09/08/2024 AD</t>
  </si>
  <si>
    <t>OG766G_D</t>
  </si>
  <si>
    <t>Perhaps a little right sided after Shear, but will take 2000ng of the shear to library prep (leaving 2500 behind if it needs to be resheared etc) LA 30.9.24</t>
  </si>
  <si>
    <t>SHEAR_240924_LA</t>
  </si>
  <si>
    <t>OG767G_D</t>
  </si>
  <si>
    <t>Has been SRESTD and sheared, looks good for library prep LA 30.9.24</t>
  </si>
  <si>
    <t>OG770M_D</t>
  </si>
  <si>
    <t>OG775G_D</t>
  </si>
  <si>
    <t>I have SRESTD and sheared, I will SREXS again before library prepping (plenty of SRE to go back to) LA 30.9.24</t>
  </si>
  <si>
    <t>OG777G_D</t>
  </si>
  <si>
    <t>OG778H_D</t>
  </si>
  <si>
    <t>SRE STD of gDNA then shear 29/07/2024 AD Need to re-SRE the the sheared product. Currently sitting in the 'SRE' box in the PacBio fridge 12/08/2024 AD</t>
  </si>
  <si>
    <t>OG784G_D</t>
  </si>
  <si>
    <t>SRE STD of gDNA then shear 29/07/2024 AD</t>
  </si>
  <si>
    <t>OG785G_D</t>
  </si>
  <si>
    <t>Has been sheared and needs to go for SRE before library prep LA 20.9.24</t>
  </si>
  <si>
    <t>OG787G_D</t>
  </si>
  <si>
    <t>Has been SRESTD and sheared. Looks good for library prep LA 20.9.24</t>
  </si>
  <si>
    <t>OG788G_D</t>
  </si>
  <si>
    <t>has been SRESTD and sheared but looks too right sided, I should try shearing sample again. There is backup SRE to go to if it fails LA 20.9.24</t>
  </si>
  <si>
    <t>OG799H_D2</t>
  </si>
  <si>
    <t>It has been sheared once already but I think it would be worth shearing again (2x shear) as the distribution is a little right sided LA 30.9.24</t>
  </si>
  <si>
    <t>OG800H_D</t>
  </si>
  <si>
    <t>Has been SRESTD and sheared, needs SREXS before processing for library prep LA 30.9.24</t>
  </si>
  <si>
    <t>OG803G_D</t>
  </si>
  <si>
    <t>Has been SRESTD and sheared and looks good for processing LA 20.9.24</t>
  </si>
  <si>
    <t>OG807G_D</t>
  </si>
  <si>
    <t xml:space="preserve">Very poor fragments after shearing and limited yield (less then 1000ng) most fragments below 10,000 bp. But limited tissue… Might need to library prep anyway and hope for the best LA 7.10.24 please check with LA before use. He has extra notes on it </t>
  </si>
  <si>
    <t>OG808H_D</t>
  </si>
  <si>
    <t>OG810G_D</t>
  </si>
  <si>
    <t>OG811G_D</t>
  </si>
  <si>
    <t>OG820G_D</t>
  </si>
  <si>
    <t>Fragment too small for shearing. SRE XS on HMW DNA only 13/03/2024 AD</t>
  </si>
  <si>
    <t>OG821G_D</t>
  </si>
  <si>
    <t>SMRT_240709_LA</t>
  </si>
  <si>
    <t>Needs to be re-extracted again. From heart tissue, fragment sizes too small and did not improve after SRE LA. Extracted from heart sample and that failed too, needs re-extracting from Gills and proceed with small fragment 29/07/2024 AD</t>
  </si>
  <si>
    <t>FEMTO165_240702_LA</t>
  </si>
  <si>
    <t>FEMTO165_240710_LA</t>
  </si>
  <si>
    <t>OG824H_D</t>
  </si>
  <si>
    <t>OG829H_D2</t>
  </si>
  <si>
    <t>Samples prepped by LA. As part of the automation validation. This is the result for the Manual prep LA 19.7.24</t>
  </si>
  <si>
    <t>OG834H_D2</t>
  </si>
  <si>
    <t>OG836B_D</t>
  </si>
  <si>
    <t>Hold of on using this sample, if possible use. Changed from HOLD to not procedding as we already have 49X HIFI coverage for this sample 13/08/2024 AD</t>
  </si>
  <si>
    <t>decided to sequence the first library prep twice instead of using this one as the first one had better fragment distribution LA 20.5.24</t>
  </si>
  <si>
    <t>OG837B_D3</t>
  </si>
  <si>
    <t>Library was prepped but did not sequencing because there was enough library in OG837B_D3_SBL to sequence across 2 x SMRTcells 13/08/2024 AD</t>
  </si>
  <si>
    <t>OG838B_D</t>
  </si>
  <si>
    <t>Run on 2 x SMRTcells</t>
  </si>
  <si>
    <t>OG838B2_D</t>
  </si>
  <si>
    <t>Library was prepped but did not sequencing because there was enough library in OG838B2_D_SBL to sequence across 2 x SMRTcells 13/08/2024 AD</t>
  </si>
  <si>
    <t>OG838B_D3</t>
  </si>
  <si>
    <t>Has been sequenced already?</t>
  </si>
  <si>
    <t>OG844H_D</t>
  </si>
  <si>
    <t>SHEAR_240918_LA</t>
  </si>
  <si>
    <r>
      <t xml:space="preserve">Has been SRESTD and sheared, needs SRE again </t>
    </r>
    <r>
      <rPr>
        <b/>
        <sz val="11"/>
        <color theme="4" tint="-0.249977111117893"/>
        <rFont val="Calibri"/>
        <family val="2"/>
        <scheme val="minor"/>
      </rPr>
      <t>But will put on hold so I can disucss this with AD and shannon to see if its worth going through ULI just so we have enough material to cover the 3 required cells LA 20.9.24</t>
    </r>
  </si>
  <si>
    <t>OG844H_D2</t>
  </si>
  <si>
    <t>Low yield after SRE and shearing. I will save this library and re-extract from sample to see if I can make improvements LA 7.10.24 Not proceesing because there are other extracts that worked better. 23/10/2024 AD</t>
  </si>
  <si>
    <t>OG844H_D3</t>
  </si>
  <si>
    <t>Pooled with OG844H_D1. please see that comment for how I want to proceed</t>
  </si>
  <si>
    <t>OG844H_D4</t>
  </si>
  <si>
    <t>OG844H_D5</t>
  </si>
  <si>
    <t>OG845H_D</t>
  </si>
  <si>
    <r>
      <t xml:space="preserve">Has been Sheared and SREXS. </t>
    </r>
    <r>
      <rPr>
        <b/>
        <sz val="11"/>
        <color theme="4" tint="-0.249977111117893"/>
        <rFont val="Calibri"/>
        <family val="2"/>
        <scheme val="minor"/>
      </rPr>
      <t>Do not proceed with this one as it has the worst fragment distribution. LA 7.10.24</t>
    </r>
  </si>
  <si>
    <t>OG845H_D2</t>
  </si>
  <si>
    <r>
      <t xml:space="preserve">Has been Sheared and SREXS. It does not look as good as D3/the others but </t>
    </r>
    <r>
      <rPr>
        <b/>
        <sz val="11"/>
        <color theme="4" tint="-0.249977111117893"/>
        <rFont val="Calibri"/>
        <family val="2"/>
        <scheme val="minor"/>
      </rPr>
      <t>I will library prep just in case</t>
    </r>
    <r>
      <rPr>
        <sz val="11"/>
        <color theme="4" tint="-0.249977111117893"/>
        <rFont val="Calibri"/>
        <family val="2"/>
        <scheme val="minor"/>
      </rPr>
      <t xml:space="preserve"> LA 7.10.24 </t>
    </r>
  </si>
  <si>
    <t>OG845H_D3</t>
  </si>
  <si>
    <t>This got concentrated with OG845H_D2 before library prep LA 16.10.24 Changed the status to not proceeding, because it got combined with OG845H_D2 23/10/2024 AD</t>
  </si>
  <si>
    <r>
      <t xml:space="preserve">Has been SRESTD and Sheared </t>
    </r>
    <r>
      <rPr>
        <b/>
        <sz val="11"/>
        <color theme="4" tint="-0.249977111117893"/>
        <rFont val="Calibri"/>
        <family val="2"/>
        <scheme val="minor"/>
      </rPr>
      <t>looks good for library prep and choose the best out of the libraries LA 7.10.24</t>
    </r>
  </si>
  <si>
    <t>OG847M_D</t>
  </si>
  <si>
    <t>Sample failed library prep because I accidently double the amount of PCR MM. Will not proceed any further as OG848 is the same species, so we can proceed with that one instead. 27/11/2024 AD</t>
  </si>
  <si>
    <t>SMRT_241125_AD</t>
  </si>
  <si>
    <t>FEMTO_241125_AD</t>
  </si>
  <si>
    <t>Omitted nuclease step. Sequenced really poorly (low yield). I suspect this was from concentrating the sample using the SpeedyVac. Will proceed with sequencing the ULI library and sequence across 1 x SMRTcell. 11/12/2024 AD</t>
  </si>
  <si>
    <t>OG849U_D</t>
  </si>
  <si>
    <t>OG855H_D</t>
  </si>
  <si>
    <t>SRE XS of the gDNA. Does not need to be sheared 29/07/2024 AD</t>
  </si>
  <si>
    <t>OG856H_D</t>
  </si>
  <si>
    <t>OG859B_D</t>
  </si>
  <si>
    <t>Shear only. Not enough yield to SRE 18/10/2024 AD</t>
  </si>
  <si>
    <t>FEMTO165_241016_AD</t>
  </si>
  <si>
    <t>OG859B_D2</t>
  </si>
  <si>
    <t>Shear only. Not enough yield to SRE 18/10/2024 AD Processed the other samples across 2 SMRTcells, this will only be used as a back-up if more sequencing is needed 22/10/2024 AD</t>
  </si>
  <si>
    <t>OG860H_D</t>
  </si>
  <si>
    <t>OG863G_D</t>
  </si>
  <si>
    <t>OG864M_D</t>
  </si>
  <si>
    <t>OG866G_D</t>
  </si>
  <si>
    <t>SRE STD then Shear. Ended up proceeding with SRE STD (no shear) for library prep 18/10/2024 AD</t>
  </si>
  <si>
    <t>OG867M_D</t>
  </si>
  <si>
    <t>Would need shearing and SRE. But not much DNA to work with LA 16.10.24</t>
  </si>
  <si>
    <t>OG869M_D</t>
  </si>
  <si>
    <t>Library Prep - PacBio SMRTbell</t>
  </si>
  <si>
    <r>
      <t xml:space="preserve">I have pooled the D1 and D2 extract (waste, RNAlater one etc) and new concentration is </t>
    </r>
    <r>
      <rPr>
        <b/>
        <sz val="11"/>
        <color theme="4" tint="-0.249977111117893"/>
        <rFont val="Calibri"/>
        <family val="2"/>
        <scheme val="minor"/>
      </rPr>
      <t>21.0 ng/ul in 120ul LA 6.11.24</t>
    </r>
  </si>
  <si>
    <t>OG61W_D</t>
  </si>
  <si>
    <t>Needs SRE STD then shearing 31/10/2024 AD</t>
  </si>
  <si>
    <t>OG60M_D</t>
  </si>
  <si>
    <t>Can probably go straight to shearing 31/10/2024 AD</t>
  </si>
  <si>
    <t>SHEAR_241106_AD</t>
  </si>
  <si>
    <t>OG865G_D</t>
  </si>
  <si>
    <t>OG67W_D</t>
  </si>
  <si>
    <t>OG910H_D</t>
  </si>
  <si>
    <t>OG87M_D</t>
  </si>
  <si>
    <t>SRE then no shear? 31/10/2024 AD</t>
  </si>
  <si>
    <t>OG869M_D2</t>
  </si>
  <si>
    <t>OG868M_D</t>
  </si>
  <si>
    <t>OG751G_D</t>
  </si>
  <si>
    <t>SRE STD then shear at 31 speed. 11/11/2024 AD</t>
  </si>
  <si>
    <t>OG779G_D2</t>
  </si>
  <si>
    <t>Could try SRE this one… but it will probably not work. 11/11/2024 AD</t>
  </si>
  <si>
    <t>Sequence - PacBio</t>
  </si>
  <si>
    <t>OG848U_D</t>
  </si>
  <si>
    <t>Not proceeding with this library because there was enough sample prepped through the standard SMRTbell protocol omitting the nuclease treatment step. 27/11/2024 AD Will now proceed with sequencing because OG104M_D_SBL2 sequenced so poorly. 11/12/2024 AD</t>
  </si>
  <si>
    <t>Lysate Tube ID</t>
  </si>
  <si>
    <t>Lysate Prep Date</t>
  </si>
  <si>
    <t>Lysate Batch ID</t>
  </si>
  <si>
    <t>Lysate Conc. (ng/uL)</t>
  </si>
  <si>
    <t>Total Lysate (ng)</t>
  </si>
  <si>
    <t>CDE (%)</t>
  </si>
  <si>
    <t>LYSATE_240313_AD</t>
  </si>
  <si>
    <t>Combined</t>
  </si>
  <si>
    <t>Combined OG3G-1 &amp; OG3G-2 20/03/2024 AD</t>
  </si>
  <si>
    <t>LYSATE_230829_AD</t>
  </si>
  <si>
    <t>LYSATE_240326_AD</t>
  </si>
  <si>
    <t>LYSATE_240708_AD</t>
  </si>
  <si>
    <t>LYSATE_240213_ADJP</t>
  </si>
  <si>
    <t>LYSATE_240214_AD</t>
  </si>
  <si>
    <t>LYSATE_240117_AD</t>
  </si>
  <si>
    <t>LYSATE_231212_ADLA</t>
  </si>
  <si>
    <t>Short fragments (~170bp). Consider higher tissue input. 02/04/2024 AD</t>
  </si>
  <si>
    <t>LYSATE_240508_AD</t>
  </si>
  <si>
    <t>Used a higher input and still failed 13/05/2024</t>
  </si>
  <si>
    <t>OG37M</t>
  </si>
  <si>
    <t>Stage 1 - Lysate Prep</t>
  </si>
  <si>
    <t>Try higher input ~ 50mg 2024-05-16 AD</t>
  </si>
  <si>
    <t>OG38L</t>
  </si>
  <si>
    <t>ASL_240805_AD</t>
  </si>
  <si>
    <t>OG39L</t>
  </si>
  <si>
    <t>ASL_241104_LA</t>
  </si>
  <si>
    <t>ASL_241030_LA</t>
  </si>
  <si>
    <t>OG39G</t>
  </si>
  <si>
    <t>OG40G</t>
  </si>
  <si>
    <t>Very low yield might take it forward anyway? LA 6.11.24</t>
  </si>
  <si>
    <t>LYSATE_240209_AD</t>
  </si>
  <si>
    <t>No tissue remaining. Proceeding to proximity ligation despite low lysate yield 14/02/2024 AD</t>
  </si>
  <si>
    <t>LYSATE_240408_AD</t>
  </si>
  <si>
    <t>OG88L</t>
  </si>
  <si>
    <t>LYSATE_230710_AD</t>
  </si>
  <si>
    <t>OG90G</t>
  </si>
  <si>
    <t>OG90M</t>
  </si>
  <si>
    <t>LYSATE_241001_AD</t>
  </si>
  <si>
    <t>Not proceeding with Proximity Ligation. Repeat and consider combining lysates 2024-04-09 AD</t>
  </si>
  <si>
    <t>Lysate yield too low to proceed 04/10/2024 AD</t>
  </si>
  <si>
    <t>OG105M</t>
  </si>
  <si>
    <t>OG111G</t>
  </si>
  <si>
    <t>OG114G</t>
  </si>
  <si>
    <t>LYSATE_240521_LA</t>
  </si>
  <si>
    <t>underdigested,  but should still work LA 22.5.24</t>
  </si>
  <si>
    <t>OG115L</t>
  </si>
  <si>
    <t>OG645L</t>
  </si>
  <si>
    <t>OG650L</t>
  </si>
  <si>
    <t>LYSATE_240422_LA</t>
  </si>
  <si>
    <t>OG652L</t>
  </si>
  <si>
    <t>OG652G</t>
  </si>
  <si>
    <t>OG654L</t>
  </si>
  <si>
    <t>OG657L</t>
  </si>
  <si>
    <t>ASL_240527_AD</t>
  </si>
  <si>
    <t>First trial using Dovetail AssemblyLink kit 31/05/2024 AD</t>
  </si>
  <si>
    <t>OG659L</t>
  </si>
  <si>
    <t>OG664G</t>
  </si>
  <si>
    <t>Stage 2 - Lysate QC</t>
  </si>
  <si>
    <t>ASL_241115_LA</t>
  </si>
  <si>
    <t>OG665L</t>
  </si>
  <si>
    <t>ASL_240701_AD</t>
  </si>
  <si>
    <t xml:space="preserve">drop in CDE by over 20%.... and the last time it had more yield. </t>
  </si>
  <si>
    <t>OG672L</t>
  </si>
  <si>
    <t>OG673L</t>
  </si>
  <si>
    <t>CDE drop compared to when first processed but way higher yield. so I should of used less tissue</t>
  </si>
  <si>
    <t>OG676L</t>
  </si>
  <si>
    <t>Failed QC due to low lysate concentration. Needs repeating. 05/07/2024 AD</t>
  </si>
  <si>
    <t>OG676G</t>
  </si>
  <si>
    <t>Using Gills because Liver failed twice 05/08/2024 AD</t>
  </si>
  <si>
    <t>OG678G</t>
  </si>
  <si>
    <t>OG680L</t>
  </si>
  <si>
    <t>I will bring it forward just in case I want to use it for manual vs automated comparison</t>
  </si>
  <si>
    <t>OG683L</t>
  </si>
  <si>
    <t>OG695L</t>
  </si>
  <si>
    <t>OG696L</t>
  </si>
  <si>
    <t>OG698L</t>
  </si>
  <si>
    <t>OG701L</t>
  </si>
  <si>
    <t>OG702L</t>
  </si>
  <si>
    <t>ASL_241030_AD</t>
  </si>
  <si>
    <t>OG706L</t>
  </si>
  <si>
    <t>Failed all three attempts. Re-try on different tissue types 14/02/2024 AD</t>
  </si>
  <si>
    <t>OG706M</t>
  </si>
  <si>
    <t>Considerng combining 20/03/2024 AD</t>
  </si>
  <si>
    <t>OG706O</t>
  </si>
  <si>
    <t>Not proceeding, slightly under digested. 09/04/2024 AD</t>
  </si>
  <si>
    <t>Proceeding with this one. 09/04/2024 AD</t>
  </si>
  <si>
    <t>No sample, did not extract well. Could be because muscle tissue or multitude of reasons LA 22.5.24</t>
  </si>
  <si>
    <t>Awaiting Status</t>
  </si>
  <si>
    <t>LYSATE_241112_AD</t>
  </si>
  <si>
    <t>Low CDE% but proceeding anyone to see how it looks 1/11/2024 AD</t>
  </si>
  <si>
    <t>OG759G</t>
  </si>
  <si>
    <t>OG760L</t>
  </si>
  <si>
    <t>OG763G</t>
  </si>
  <si>
    <t>Failed because of low CDE% 1/11/2024 AD</t>
  </si>
  <si>
    <t>OG808G</t>
  </si>
  <si>
    <t>OG824G</t>
  </si>
  <si>
    <t>Used 50mg tissue input 04/10/2024 AD</t>
  </si>
  <si>
    <t>Re-prep and combine 1/11/2024 AD</t>
  </si>
  <si>
    <t>ASL_241119_AD</t>
  </si>
  <si>
    <t>AD will try low yield 1.11.24 LA</t>
  </si>
  <si>
    <t>OG855L</t>
  </si>
  <si>
    <t>OG856L</t>
  </si>
  <si>
    <t>OG856G</t>
  </si>
  <si>
    <t>Try from Gill sample (Liver failed twice) 29/10/2024 AD</t>
  </si>
  <si>
    <t>OG856L2</t>
  </si>
  <si>
    <t>Re-prep but reduce the input into proximity ligation. Liver worked better than gills. 1/11/2024 AD</t>
  </si>
  <si>
    <t>OG858O</t>
  </si>
  <si>
    <t>Only had 11mg of flipper tissue input 04/10/2024 AD</t>
  </si>
  <si>
    <t>OG859O</t>
  </si>
  <si>
    <t>OG860G</t>
  </si>
  <si>
    <t>OG860L</t>
  </si>
  <si>
    <t>Failed assembly link twice now. Will have to be processed through OMNIC LA 6.11.24. Might be worth coming back to in the future LA 6.11.24</t>
  </si>
  <si>
    <t xml:space="preserve">This has since been processed with OmnC </t>
  </si>
  <si>
    <t>OG910L</t>
  </si>
  <si>
    <t>Re-prep the lysate using increased input then considering combining 11/12/2024 AD</t>
  </si>
  <si>
    <t>Re-prep and combine with OG848U-1 1/11/2024 AD. Re-prepped this sample and it failed. Proceed with the original prep 11/12/2024 AD</t>
  </si>
  <si>
    <t>Re-prep and combine with OG849U-11/11/2024 AD. Re-prepped this sample and it failed. Proceed with the original prep 11/12/2024 AD</t>
  </si>
  <si>
    <t>Re-prep the lysate using increased input then considering combining with OG106G-1 11/12/2024 AD</t>
  </si>
  <si>
    <t>Combination of OG100W-1 &amp; OG100W-2 11/12/2024 AD</t>
  </si>
  <si>
    <t>Proximity Ligation Conc. (ng/ul)</t>
  </si>
  <si>
    <t>Total Purified DNA</t>
  </si>
  <si>
    <t>Dovetail® Dual Index Primer Set #1 For Illumina®</t>
  </si>
  <si>
    <t>Library yield (ng)</t>
  </si>
  <si>
    <t>Library size (bp)</t>
  </si>
  <si>
    <t>PCR Dup Read Pairs</t>
  </si>
  <si>
    <t>No-Dup Cis Read Pairs &gt;= 1kb</t>
  </si>
  <si>
    <t>EXPECTED_DISTINCT at 30M reads (M)</t>
  </si>
  <si>
    <t>OG1G-1</t>
  </si>
  <si>
    <t>Dovetail Omni-C</t>
  </si>
  <si>
    <t>HIC_240319_ADLA</t>
  </si>
  <si>
    <t>UDI Primer Pair 2</t>
  </si>
  <si>
    <t>OG2G-2</t>
  </si>
  <si>
    <t>UDI Primer Pair 3</t>
  </si>
  <si>
    <t>OG3G-3</t>
  </si>
  <si>
    <t>UDI Primer Pair 4</t>
  </si>
  <si>
    <t>OG5G-1</t>
  </si>
  <si>
    <t>HIC_230828_AD</t>
  </si>
  <si>
    <t>OG6G-1</t>
  </si>
  <si>
    <t>UDI Primer Pair 5</t>
  </si>
  <si>
    <t>OG7G-1</t>
  </si>
  <si>
    <t>HIC_240327_AD</t>
  </si>
  <si>
    <t>UDI Primer Pair 6</t>
  </si>
  <si>
    <t>OG8G-1</t>
  </si>
  <si>
    <t>HIC_240710_AD</t>
  </si>
  <si>
    <t>OG9G-1</t>
  </si>
  <si>
    <t>OG9G-2</t>
  </si>
  <si>
    <t>HIC_240220_ADJP</t>
  </si>
  <si>
    <t>OG10G-1</t>
  </si>
  <si>
    <t>OG11G-1</t>
  </si>
  <si>
    <t>HIC_240124_AD</t>
  </si>
  <si>
    <t>OG12G-1</t>
  </si>
  <si>
    <t>UDI Primer Pair 7</t>
  </si>
  <si>
    <t>OG13G-1</t>
  </si>
  <si>
    <t>UDI Primer Pair 8</t>
  </si>
  <si>
    <t>OG14G-1</t>
  </si>
  <si>
    <t>OG15G-1</t>
  </si>
  <si>
    <t>OG16G-1</t>
  </si>
  <si>
    <t>UDI Primer Pair 1</t>
  </si>
  <si>
    <t>OG28B-1</t>
  </si>
  <si>
    <t>OG35W-1</t>
  </si>
  <si>
    <t>OG36W-1</t>
  </si>
  <si>
    <t>OG37G-1</t>
  </si>
  <si>
    <t>Failed Stage 1 08/04/2024 AD</t>
  </si>
  <si>
    <t>OG38L-1</t>
  </si>
  <si>
    <t>Dovetail AssemblyLink</t>
  </si>
  <si>
    <t>OG39L-1</t>
  </si>
  <si>
    <t>OG39L-2</t>
  </si>
  <si>
    <t>State 3 - Proximity Ligation</t>
  </si>
  <si>
    <t>OG39G-1</t>
  </si>
  <si>
    <t>OG42G-1</t>
  </si>
  <si>
    <t>OG46G-1</t>
  </si>
  <si>
    <t>OG47G-1</t>
  </si>
  <si>
    <t>OG52G-1</t>
  </si>
  <si>
    <t>OG53G-1</t>
  </si>
  <si>
    <t>OG76G-1</t>
  </si>
  <si>
    <t>OG79G-1</t>
  </si>
  <si>
    <t>HIC_240409_AD</t>
  </si>
  <si>
    <t>Failed library complexity analysis. Prep a new library and consider seqeucning 2 x libraries 09/05/2024 AD</t>
  </si>
  <si>
    <t>HIC_240513_AD</t>
  </si>
  <si>
    <t>OG88L-1</t>
  </si>
  <si>
    <t>HIC_230710_AD</t>
  </si>
  <si>
    <t>OG90G-1</t>
  </si>
  <si>
    <t>OG90M-4</t>
  </si>
  <si>
    <t>HIC_241004_AD</t>
  </si>
  <si>
    <t>OG95H-1</t>
  </si>
  <si>
    <t>OG99G-2</t>
  </si>
  <si>
    <t>OG101G-1</t>
  </si>
  <si>
    <t>OG105G-2</t>
  </si>
  <si>
    <t>Failed library complexity analysis. Deep sequenced anyway because there was space on the sequencing run, but may need to be re-prepped pending comment from Lauren 22/07/2024 AD</t>
  </si>
  <si>
    <t>OG107G-1</t>
  </si>
  <si>
    <t>OG108G-1</t>
  </si>
  <si>
    <t>OG111G-1</t>
  </si>
  <si>
    <t>OG113G-1</t>
  </si>
  <si>
    <t>OG114G-1</t>
  </si>
  <si>
    <t>Hi-C_240524_LA</t>
  </si>
  <si>
    <t>OG115L-1</t>
  </si>
  <si>
    <t>OG637B-1</t>
  </si>
  <si>
    <t>Pooled 3 x libraries to compensate for the low library complexity 23/04/2024 AD</t>
  </si>
  <si>
    <t>OG645L-1</t>
  </si>
  <si>
    <t>OG646L-1</t>
  </si>
  <si>
    <t>OG647G-1</t>
  </si>
  <si>
    <t>OG650L-1</t>
  </si>
  <si>
    <t>HIC_240423_LA</t>
  </si>
  <si>
    <t>OG651G-1</t>
  </si>
  <si>
    <t>OG652L-1</t>
  </si>
  <si>
    <t>Library yield too low, repeat with reduced input into proximity ligation 29/10/2024 AD</t>
  </si>
  <si>
    <t>OG652G-1</t>
  </si>
  <si>
    <t>OG654L-1</t>
  </si>
  <si>
    <t>OG657L-1</t>
  </si>
  <si>
    <t>OG659L-1</t>
  </si>
  <si>
    <t>OG660L-1</t>
  </si>
  <si>
    <t>OG660L-2</t>
  </si>
  <si>
    <t>OG665L-1</t>
  </si>
  <si>
    <t>OG672L-1</t>
  </si>
  <si>
    <t>OG673L-1</t>
  </si>
  <si>
    <t>Deep Sequence - Illumina</t>
  </si>
  <si>
    <t> 128236350.7</t>
  </si>
  <si>
    <t>OG676L-2</t>
  </si>
  <si>
    <t>OG676G-1</t>
  </si>
  <si>
    <t>85801891.6 </t>
  </si>
  <si>
    <t>EXPECTED_DISTINCT at 30M reads (M) is low, but proceeding as per advise from Cantana Bio as it may not be accurate. 04/12/2024</t>
  </si>
  <si>
    <t>OG678G-1</t>
  </si>
  <si>
    <t>OG680L-2</t>
  </si>
  <si>
    <t>OG680G-2</t>
  </si>
  <si>
    <t>OG683L-1</t>
  </si>
  <si>
    <t>OG695L-1</t>
  </si>
  <si>
    <t>OG696L-1</t>
  </si>
  <si>
    <t>OG701L-1</t>
  </si>
  <si>
    <t>OG702L-1</t>
  </si>
  <si>
    <t>OG702L-2</t>
  </si>
  <si>
    <t>OG702G-1</t>
  </si>
  <si>
    <t>OG706L-1</t>
  </si>
  <si>
    <t>OG706L-7</t>
  </si>
  <si>
    <t>OG706L-8</t>
  </si>
  <si>
    <t>OG709G-1</t>
  </si>
  <si>
    <t>OG711O-1</t>
  </si>
  <si>
    <t>OG721G-1</t>
  </si>
  <si>
    <t>OG755G-1</t>
  </si>
  <si>
    <t>OG755G-2</t>
  </si>
  <si>
    <t>HIC_241112_AD</t>
  </si>
  <si>
    <t>OG757G-1</t>
  </si>
  <si>
    <t>OG759G-1</t>
  </si>
  <si>
    <t>OG760L-1</t>
  </si>
  <si>
    <t>OG763G-1</t>
  </si>
  <si>
    <t>OG777G-1</t>
  </si>
  <si>
    <t>OG787G-2</t>
  </si>
  <si>
    <t>OG788G-1</t>
  </si>
  <si>
    <t> 172,524,920</t>
  </si>
  <si>
    <t>OG808G-1</t>
  </si>
  <si>
    <t>OG820G-1</t>
  </si>
  <si>
    <t>Sampled failed QC due to low library concentration. Repeat Stage 4: Library prep using already prepared Purified DNA from Stage 3. 15/05/2024 AD</t>
  </si>
  <si>
    <t>OG820G-1_HICL failed library prep due to low concentration. Repeat using existing P. DNA from HIC_240513_AD. 15/05/2024 AD</t>
  </si>
  <si>
    <t>OG836B-1</t>
  </si>
  <si>
    <t>HIC_241105_AD</t>
  </si>
  <si>
    <t>OG837B-1</t>
  </si>
  <si>
    <t>OG838B-1</t>
  </si>
  <si>
    <t>OG844H-1</t>
  </si>
  <si>
    <t>Shallow Seqeunce - iSEQ</t>
  </si>
  <si>
    <t>OG845H-1</t>
  </si>
  <si>
    <t>OG855G-1</t>
  </si>
  <si>
    <t>OG855L-1</t>
  </si>
  <si>
    <t>OG856L-1</t>
  </si>
  <si>
    <t>Library yield too low, repeat 29/10/2024 AD</t>
  </si>
  <si>
    <t>OG856L-2</t>
  </si>
  <si>
    <t>OG856L2-1</t>
  </si>
  <si>
    <t>Library yieled failed (&lt;60ng), but opt to cont. to shalow sequenced as this sample has been prepped multiple times with no success 18/11/2024 AD</t>
  </si>
  <si>
    <t>OG859O-1</t>
  </si>
  <si>
    <t>OG860L-2</t>
  </si>
  <si>
    <t>OG863G-2</t>
  </si>
  <si>
    <t>OG866G-1</t>
  </si>
  <si>
    <t>Poor library complexity. Re-library prep then sequence 2 x libraries</t>
  </si>
  <si>
    <t>OG910L-1</t>
  </si>
  <si>
    <t>OG824G-1</t>
  </si>
  <si>
    <t>OG698L-1</t>
  </si>
  <si>
    <t>OG664G-1</t>
  </si>
  <si>
    <t>Stage 4 - Library Prep</t>
  </si>
  <si>
    <t>OG673L-2</t>
  </si>
  <si>
    <t>OG665L-2</t>
  </si>
  <si>
    <t>Re-prep from the proximity ligation stage as it failed proximity ligation 11/12/2024 AD</t>
  </si>
  <si>
    <t>OG60G-1</t>
  </si>
  <si>
    <t>OG72G-1</t>
  </si>
  <si>
    <t>OG100W-3</t>
  </si>
  <si>
    <t>OG104M-1</t>
  </si>
  <si>
    <t>OG848U-1</t>
  </si>
  <si>
    <t>OG849U-1</t>
  </si>
  <si>
    <t>Library Type</t>
  </si>
  <si>
    <t>Estimated Loading size (bp)</t>
  </si>
  <si>
    <t>Library - LSK</t>
  </si>
  <si>
    <t>LSK_240417_AD</t>
  </si>
  <si>
    <t>Ligation Kit (LSK)</t>
  </si>
  <si>
    <t>LSK_240305_AD</t>
  </si>
  <si>
    <t>LSK_230911_AD</t>
  </si>
  <si>
    <t>OG4G_D3</t>
  </si>
  <si>
    <t>ULK_230801_AD</t>
  </si>
  <si>
    <t>Ultra Long Kit (ULK)</t>
  </si>
  <si>
    <t>LSK_230727_ADLP</t>
  </si>
  <si>
    <t>Use OG16G_D_SRESTD 13/03/2024 AD</t>
  </si>
  <si>
    <t>OG28B_D</t>
  </si>
  <si>
    <t>OG35W_D2</t>
  </si>
  <si>
    <t>OG53G_D</t>
  </si>
  <si>
    <t>LSK_231023_ADLA</t>
  </si>
  <si>
    <t>Training with Simon Dunbar using the LSK N50 30kb protocol</t>
  </si>
  <si>
    <t>LSK_230725_AD</t>
  </si>
  <si>
    <t>Use OG113G_D_SRESTD 13/03/2024 AD</t>
  </si>
  <si>
    <t>OG114H_D2</t>
  </si>
  <si>
    <t>Use OG350H_D_SRESTD 13/03/2024 AD</t>
  </si>
  <si>
    <t>OG5G_D7</t>
  </si>
  <si>
    <t>ULK_240306_AD</t>
  </si>
  <si>
    <t>OG5G_D8</t>
  </si>
  <si>
    <t>OG5G_D6</t>
  </si>
  <si>
    <t>OG639B_D6</t>
  </si>
  <si>
    <t>OG639B_D2</t>
  </si>
  <si>
    <t>OG639B_D10</t>
  </si>
  <si>
    <t>LSK_240527_AD</t>
  </si>
  <si>
    <t>Followed the LSK N50 30kb protocol 31/05/2024 AD</t>
  </si>
  <si>
    <t>Used PacBio's SRE 31/05/2024 AD</t>
  </si>
  <si>
    <t>OG637B_D7</t>
  </si>
  <si>
    <t>LSK_240819_AD</t>
  </si>
  <si>
    <t>ULK_240815_AD</t>
  </si>
  <si>
    <t>LSK_240816_AD</t>
  </si>
  <si>
    <t>OG820G_D2</t>
  </si>
  <si>
    <t>RNA Tube ID</t>
  </si>
  <si>
    <t>RNA Conc. (ng/uL)</t>
  </si>
  <si>
    <t xml:space="preserve">RIN </t>
  </si>
  <si>
    <t>cDNA Library Size (bp)</t>
  </si>
  <si>
    <t>% Product</t>
  </si>
  <si>
    <t>Library Molarity (nM)</t>
  </si>
  <si>
    <t>Illumina Index Adaptor Well</t>
  </si>
  <si>
    <t>Illumina Contatenate Index</t>
  </si>
  <si>
    <t>PacBo Kinnex Barcoded Primers</t>
  </si>
  <si>
    <t>PacBio Kinnex Library Barcode</t>
  </si>
  <si>
    <t>OG5G_R</t>
  </si>
  <si>
    <t>Illumina Stranded mRNA Prep</t>
  </si>
  <si>
    <t>ILMRNA_240131_LA_test1</t>
  </si>
  <si>
    <t>OG10G_R</t>
  </si>
  <si>
    <t>Library Prep - Ilumina mRNA</t>
  </si>
  <si>
    <t>ILMRNA_240213_LA</t>
  </si>
  <si>
    <t>ILMRNA_240220_LA</t>
  </si>
  <si>
    <t>OG11G_R</t>
  </si>
  <si>
    <t>OG14G_R</t>
  </si>
  <si>
    <t>OG15G_R</t>
  </si>
  <si>
    <t>OG26H_R</t>
  </si>
  <si>
    <t>OG36W_R</t>
  </si>
  <si>
    <t>OG47G_R</t>
  </si>
  <si>
    <t xml:space="preserve">4.05 (based of 0.705) or from 0.753= 4.32 </t>
  </si>
  <si>
    <t>OG52G_R</t>
  </si>
  <si>
    <t>3nM (redo still because should be improved)</t>
  </si>
  <si>
    <t>OG53G_R</t>
  </si>
  <si>
    <t>OG76G_R</t>
  </si>
  <si>
    <t>OG88G_R</t>
  </si>
  <si>
    <t>OG95H_R</t>
  </si>
  <si>
    <t>Fail needs to be relibrary  prepped</t>
  </si>
  <si>
    <t>OG95H_R2</t>
  </si>
  <si>
    <t>OG101G_R</t>
  </si>
  <si>
    <t>OG105G_R</t>
  </si>
  <si>
    <t>OG108G_R</t>
  </si>
  <si>
    <t>OG113G_R</t>
  </si>
  <si>
    <t>OG637F_R</t>
  </si>
  <si>
    <t>Failed sample RIN is too low.</t>
  </si>
  <si>
    <t>OG660H_R</t>
  </si>
  <si>
    <t>OG672H_R</t>
  </si>
  <si>
    <t>(26.99%) and 289 (73.01%)</t>
  </si>
  <si>
    <t>Sequencing ID</t>
  </si>
  <si>
    <t>Technology</t>
  </si>
  <si>
    <t>Sequencing Instrument</t>
  </si>
  <si>
    <t>Sequencing Date</t>
  </si>
  <si>
    <t>Sequencing Run ID</t>
  </si>
  <si>
    <t>SMRTcell well / Flowcell</t>
  </si>
  <si>
    <t>No. SMRTcells</t>
  </si>
  <si>
    <t>OG1G_D_IL</t>
  </si>
  <si>
    <t>Illumina</t>
  </si>
  <si>
    <t>iSEQ</t>
  </si>
  <si>
    <t>ISEQ_230607_LP</t>
  </si>
  <si>
    <t>OG1G_D_SBL</t>
  </si>
  <si>
    <t>PacBio</t>
  </si>
  <si>
    <t>Sequel IIe</t>
  </si>
  <si>
    <t>PACB_230525_AD</t>
  </si>
  <si>
    <t>A01, B01</t>
  </si>
  <si>
    <t>OG1G-1_HICL</t>
  </si>
  <si>
    <t>Hi-C</t>
  </si>
  <si>
    <t>NextSeq</t>
  </si>
  <si>
    <t>NEXT_240405_AD</t>
  </si>
  <si>
    <t>NovaSeq</t>
  </si>
  <si>
    <t>NOVA_230620_LP</t>
  </si>
  <si>
    <t>NOVA_230814_LP</t>
  </si>
  <si>
    <t>OG2G_D_IL</t>
  </si>
  <si>
    <t>ISEQ_240709_AMD</t>
  </si>
  <si>
    <t>OG2G_D_LSKL</t>
  </si>
  <si>
    <t>PromethION24</t>
  </si>
  <si>
    <t>ONT_240306_AD</t>
  </si>
  <si>
    <t>PAQ52303</t>
  </si>
  <si>
    <t>OG2G_D_SBL</t>
  </si>
  <si>
    <t>PACB_230413_AD</t>
  </si>
  <si>
    <t>A01,B01</t>
  </si>
  <si>
    <t>OG2G-2_HICL</t>
  </si>
  <si>
    <t>NOVA_240716_AMD</t>
  </si>
  <si>
    <t>OG3G_D_IL</t>
  </si>
  <si>
    <t>OG3G_D_LSKL</t>
  </si>
  <si>
    <t>ONT_230912_AD</t>
  </si>
  <si>
    <t>PAQ53816</t>
  </si>
  <si>
    <t>OG3G_D_SBL</t>
  </si>
  <si>
    <t>PACB_230825_AD</t>
  </si>
  <si>
    <t>OG3G_D2_IL</t>
  </si>
  <si>
    <t>OG3G-3_HICL</t>
  </si>
  <si>
    <t>OG4G_D_IL</t>
  </si>
  <si>
    <t>OG4G_D2_IL</t>
  </si>
  <si>
    <t>OG5G_D_IL</t>
  </si>
  <si>
    <t>OG5G_D_SBL</t>
  </si>
  <si>
    <t>PACB_230609_AD</t>
  </si>
  <si>
    <t>OG5G_D_SBL2</t>
  </si>
  <si>
    <t>Revio</t>
  </si>
  <si>
    <t>PACB_230628_AD</t>
  </si>
  <si>
    <t>OG5G_D_ULKL</t>
  </si>
  <si>
    <t>ONT_230802_AD</t>
  </si>
  <si>
    <t>PAO13273</t>
  </si>
  <si>
    <t>OG5G_D2_SBL</t>
  </si>
  <si>
    <t>PACB_240116_LAAD</t>
  </si>
  <si>
    <t>OG5G_D6_ULKL</t>
  </si>
  <si>
    <t>ONT_240307_AD</t>
  </si>
  <si>
    <t>PAS02788</t>
  </si>
  <si>
    <t>OG5G_D6_ULKL2</t>
  </si>
  <si>
    <t>PAS00811</t>
  </si>
  <si>
    <t>OG5G_D7_ULKL</t>
  </si>
  <si>
    <t>PAS02948</t>
  </si>
  <si>
    <t>OG5G_D8_ULKL</t>
  </si>
  <si>
    <t>PAQ99500</t>
  </si>
  <si>
    <t>OG5G-1_HICL</t>
  </si>
  <si>
    <t>ISEQ_230830_AD</t>
  </si>
  <si>
    <t>NEXT_230912_AD</t>
  </si>
  <si>
    <t>OG6G_D_IL</t>
  </si>
  <si>
    <t>OG6G_D_SBL2</t>
  </si>
  <si>
    <t>C01, D01</t>
  </si>
  <si>
    <t>OG6G-1_HICL</t>
  </si>
  <si>
    <t>OG7G_D2_IL</t>
  </si>
  <si>
    <t>ISEQ_231020_AD</t>
  </si>
  <si>
    <t>OG7G_D2_LSKL</t>
  </si>
  <si>
    <t>PAQ52290</t>
  </si>
  <si>
    <t>OG7G_D2_SBL</t>
  </si>
  <si>
    <t>PACB_230915_LP</t>
  </si>
  <si>
    <t>OG7G-1_HICL</t>
  </si>
  <si>
    <t>ISEQ_240405_AD</t>
  </si>
  <si>
    <t>NEXT_240423_AD</t>
  </si>
  <si>
    <t>NOVA_231024_AD</t>
  </si>
  <si>
    <t>OG8G_D_IL</t>
  </si>
  <si>
    <t>ISEQ_230224_AD</t>
  </si>
  <si>
    <t>OG8G_D_SBL</t>
  </si>
  <si>
    <t>PACB_230512_AD</t>
  </si>
  <si>
    <t>NOVA_230302_AD</t>
  </si>
  <si>
    <t>OG8G-1_HICL</t>
  </si>
  <si>
    <t>ISEQ_240712_AD</t>
  </si>
  <si>
    <t>NOVA_240718_AD</t>
  </si>
  <si>
    <t>OG9G_D_IL</t>
  </si>
  <si>
    <t>OG9G_D_LSKL</t>
  </si>
  <si>
    <t>PAQ53357</t>
  </si>
  <si>
    <t>OG9G_D2_IL</t>
  </si>
  <si>
    <t>OG9G_D3_SBL</t>
  </si>
  <si>
    <t>PACB_240206_AD</t>
  </si>
  <si>
    <t>Plate 2 - D01</t>
  </si>
  <si>
    <t>OG9G-2_HICL</t>
  </si>
  <si>
    <t>ISEQ_240222_AD2</t>
  </si>
  <si>
    <t>NEXT_240301_AD</t>
  </si>
  <si>
    <t>OG10G_D_IL</t>
  </si>
  <si>
    <t>OG10G_D_LSKL</t>
  </si>
  <si>
    <t>ONT_230727_AD</t>
  </si>
  <si>
    <t>PAO13068</t>
  </si>
  <si>
    <t>OG10G_D_SBL</t>
  </si>
  <si>
    <t>PACB_230209_LP</t>
  </si>
  <si>
    <t>OG10G-1_HICL</t>
  </si>
  <si>
    <t>OG11G_D_IL</t>
  </si>
  <si>
    <t>OG11G_D_LSKL</t>
  </si>
  <si>
    <t>PAQ53530</t>
  </si>
  <si>
    <t>OG11G_D_SBL</t>
  </si>
  <si>
    <t>OG11G_D2_IL</t>
  </si>
  <si>
    <t>OG11G-1_HICL</t>
  </si>
  <si>
    <t>ISEQ_240130_AD</t>
  </si>
  <si>
    <t>NEXT_240207_AD</t>
  </si>
  <si>
    <t>OG12G_D_IL</t>
  </si>
  <si>
    <t>OG12G_D_SBL</t>
  </si>
  <si>
    <t>C01,D01</t>
  </si>
  <si>
    <t>OG12G_D2_IL</t>
  </si>
  <si>
    <t>OG12G-1_HICL</t>
  </si>
  <si>
    <t>NOVA_240509_AD</t>
  </si>
  <si>
    <t>OG13G_D_IL</t>
  </si>
  <si>
    <t>OG13G_D_LSKL</t>
  </si>
  <si>
    <t>PAO12848</t>
  </si>
  <si>
    <t>Flow cell postion stoped seqencing at ~22 hours due to "device run error". Re-loaded library onto same flowcell and started a new run ONT_240307_AD2. 11/03/2024 AD</t>
  </si>
  <si>
    <t>ONT_240307_AD2</t>
  </si>
  <si>
    <t>OG13G_D_SBL</t>
  </si>
  <si>
    <t>OG13G-1_HICL</t>
  </si>
  <si>
    <t>OG14G_D_IL</t>
  </si>
  <si>
    <t>OG14G_D_LSKL</t>
  </si>
  <si>
    <t>PAQ52271</t>
  </si>
  <si>
    <t>OG14G_D_SBL</t>
  </si>
  <si>
    <t>OG14G-1_HICL</t>
  </si>
  <si>
    <t>OG15G_D_IL</t>
  </si>
  <si>
    <t>OG15G_D_LSKL</t>
  </si>
  <si>
    <t>PAQ53516</t>
  </si>
  <si>
    <t>OG15G_D_SBL</t>
  </si>
  <si>
    <t>OG15G_D2_IL</t>
  </si>
  <si>
    <t>OG15G-1_HICL</t>
  </si>
  <si>
    <t>OG16G_D_IL</t>
  </si>
  <si>
    <t>OG16G_D_SBL</t>
  </si>
  <si>
    <t>PACB_240427_LA</t>
  </si>
  <si>
    <t>OG16G-1_HICL</t>
  </si>
  <si>
    <t>OG17U_D_IL</t>
  </si>
  <si>
    <t>OG18U_D_IL</t>
  </si>
  <si>
    <t>OG19U_D_IL</t>
  </si>
  <si>
    <t>OG20U_D_IL</t>
  </si>
  <si>
    <t>OG21U_D_IL</t>
  </si>
  <si>
    <t>OG22G_D_IL</t>
  </si>
  <si>
    <t>OG22G_D2_IL</t>
  </si>
  <si>
    <t>OG23G_D_IL</t>
  </si>
  <si>
    <t>OG23G_D2_IL</t>
  </si>
  <si>
    <t>OG24G_D_IL</t>
  </si>
  <si>
    <t>OG25G_D_IL</t>
  </si>
  <si>
    <t>iSEQ_230811_LP</t>
  </si>
  <si>
    <t>OG26B_D_IL</t>
  </si>
  <si>
    <t>NOVA_240813_AMD</t>
  </si>
  <si>
    <t>OG27B_D_IL</t>
  </si>
  <si>
    <t>OG27B_D_SBL</t>
  </si>
  <si>
    <t>E01,F01,G01,H01</t>
  </si>
  <si>
    <t>OG28B_D_ULKL</t>
  </si>
  <si>
    <t>PAO12937</t>
  </si>
  <si>
    <t>OG28B_D4_SBL</t>
  </si>
  <si>
    <t>PACB_230811_AD</t>
  </si>
  <si>
    <t>OG28B_D5_IL</t>
  </si>
  <si>
    <t>OG28B_D5_SBL</t>
  </si>
  <si>
    <t>OG28B_D6_SBL</t>
  </si>
  <si>
    <t>E01, F01</t>
  </si>
  <si>
    <t>OG28B_D7_SBL</t>
  </si>
  <si>
    <t>G01, H01</t>
  </si>
  <si>
    <t>OG28B-1_HICL</t>
  </si>
  <si>
    <t>OG29L_D_IL</t>
  </si>
  <si>
    <t>OG30H_D_IL</t>
  </si>
  <si>
    <t>OG31H_D_IL</t>
  </si>
  <si>
    <t>OG32H_D_IL</t>
  </si>
  <si>
    <t>OG33U_D_IL</t>
  </si>
  <si>
    <t>OG34U_D_IL</t>
  </si>
  <si>
    <t>OG35W_D_IL</t>
  </si>
  <si>
    <t>OG35W_D_SBL</t>
  </si>
  <si>
    <t>PACB_231027_ADLA</t>
  </si>
  <si>
    <t>OG35W_D2_LSKL</t>
  </si>
  <si>
    <t>PAO12496</t>
  </si>
  <si>
    <t>OG35W-1_HICL</t>
  </si>
  <si>
    <t>OG36W_D_IL</t>
  </si>
  <si>
    <t>OG36W_D_LSKL</t>
  </si>
  <si>
    <t>PAO13056</t>
  </si>
  <si>
    <t>OG36W_D_SBL</t>
  </si>
  <si>
    <t>PACB_230724_AD</t>
  </si>
  <si>
    <t>OG36W-1_HICL</t>
  </si>
  <si>
    <t>OG37G_D_IL2</t>
  </si>
  <si>
    <t>OG37G_D_IL</t>
  </si>
  <si>
    <t>OG37G_D_SBL</t>
  </si>
  <si>
    <t>OG38G_D_IL</t>
  </si>
  <si>
    <t>OG38G_D_SBL</t>
  </si>
  <si>
    <t>OG38L-1_HICL</t>
  </si>
  <si>
    <t>ISEQ_241016_AD</t>
  </si>
  <si>
    <t>OG39H_D_IL</t>
  </si>
  <si>
    <t>OG39H_D_SBL</t>
  </si>
  <si>
    <t>PACB_241018_LA</t>
  </si>
  <si>
    <t>Plate 1 - A01</t>
  </si>
  <si>
    <t>OG39L-1_HICL</t>
  </si>
  <si>
    <t>ISEQ_241106_AD</t>
  </si>
  <si>
    <t>OG40H_D_IL</t>
  </si>
  <si>
    <t>OG40H_D2_SBL</t>
  </si>
  <si>
    <t>PACB_241004_LA</t>
  </si>
  <si>
    <t>Plate 2 - B01</t>
  </si>
  <si>
    <t>OG44G_D2_IL</t>
  </si>
  <si>
    <t>OG42G_D_SBL2</t>
  </si>
  <si>
    <t>PACB_240215_AD</t>
  </si>
  <si>
    <t>OG46G-1_HICL</t>
  </si>
  <si>
    <t>OG46G_D_SBL</t>
  </si>
  <si>
    <t>OG47G-1_HICL</t>
  </si>
  <si>
    <t>OG49G_D_IL</t>
  </si>
  <si>
    <t>OG50H_D_IL</t>
  </si>
  <si>
    <t>OG51G_D_IL</t>
  </si>
  <si>
    <t>ISEQ_240311_LA</t>
  </si>
  <si>
    <t>NOVA_240313_LA</t>
  </si>
  <si>
    <t>OG52G_D_IL</t>
  </si>
  <si>
    <t>OG52G_D_LSKL</t>
  </si>
  <si>
    <t>PAQ52426</t>
  </si>
  <si>
    <t>OG47G_D_SBL</t>
  </si>
  <si>
    <t>PACB_231115_LA</t>
  </si>
  <si>
    <t>A01, C01</t>
  </si>
  <si>
    <t>OG52G-1_HICL</t>
  </si>
  <si>
    <t>OG53G_D_LSKL</t>
  </si>
  <si>
    <t>ONT_231024_ADLA</t>
  </si>
  <si>
    <t>OG53G_D_LSKL2</t>
  </si>
  <si>
    <t>OG53G_D_LSKL3</t>
  </si>
  <si>
    <t>OG53G_D2_IL</t>
  </si>
  <si>
    <t>OG52G_D_SBL</t>
  </si>
  <si>
    <t>OG53G_D2_SBL</t>
  </si>
  <si>
    <t>OG53G-1_HICL</t>
  </si>
  <si>
    <t>OG53G_D2_SBL2</t>
  </si>
  <si>
    <t>OG54G_D_SBL</t>
  </si>
  <si>
    <t>OG56G_D_IL</t>
  </si>
  <si>
    <t>OG55G_D_SBL</t>
  </si>
  <si>
    <t>B01, D01</t>
  </si>
  <si>
    <t>OG57G_D_IL</t>
  </si>
  <si>
    <t>OG56G_D_SBL</t>
  </si>
  <si>
    <t>OG59W_D_IL</t>
  </si>
  <si>
    <t>OG63G_D_IL</t>
  </si>
  <si>
    <t>OG66W_D_IL</t>
  </si>
  <si>
    <t>OG68W_D_IL</t>
  </si>
  <si>
    <t>OG71G_D_IL</t>
  </si>
  <si>
    <t>OG57G_D_SBL</t>
  </si>
  <si>
    <t>OG74G_D_IL</t>
  </si>
  <si>
    <t>OG76G_D_IL</t>
  </si>
  <si>
    <t>OG76G_D_LSKL</t>
  </si>
  <si>
    <t>PAQ52050</t>
  </si>
  <si>
    <t>OG60M_D_SBL</t>
  </si>
  <si>
    <t>PACB_241127_AD</t>
  </si>
  <si>
    <t>OG76G-1_HICL</t>
  </si>
  <si>
    <t>OG76G_D_SBL</t>
  </si>
  <si>
    <t>OG79G-1_HICL</t>
  </si>
  <si>
    <t>ISEQ_240412_AD</t>
  </si>
  <si>
    <t>OG79G-1_HICL2</t>
  </si>
  <si>
    <t>ISEQ_240515_AD</t>
  </si>
  <si>
    <t>NOVA_240522_AD</t>
  </si>
  <si>
    <t>OG80M_D_IL</t>
  </si>
  <si>
    <t>OG82G_D_IL</t>
  </si>
  <si>
    <t>OG83H_D_IL</t>
  </si>
  <si>
    <t>OG85G_D2_IL</t>
  </si>
  <si>
    <t>OG79G_D_SBL</t>
  </si>
  <si>
    <t>OG86G_D_IL2</t>
  </si>
  <si>
    <t>OG87G_D_IL</t>
  </si>
  <si>
    <t>OG88G_D_IL</t>
  </si>
  <si>
    <t>OG88G_D_LSKL</t>
  </si>
  <si>
    <t>ONT_230726_AD</t>
  </si>
  <si>
    <t>OG67W_D_SBL</t>
  </si>
  <si>
    <t>OG88L-1_HICL</t>
  </si>
  <si>
    <t>ISEQ_230719_AD</t>
  </si>
  <si>
    <t>NEXT_230801_AD</t>
  </si>
  <si>
    <t>OG89G_D3_IL</t>
  </si>
  <si>
    <t>OG88G_D_SBL</t>
  </si>
  <si>
    <t>OG72H_D_SBL</t>
  </si>
  <si>
    <t>PACB_241023_AD</t>
  </si>
  <si>
    <t>Plate 1 - D01</t>
  </si>
  <si>
    <t>OG90M-4_HICL</t>
  </si>
  <si>
    <t>ISEQ_241011_AD</t>
  </si>
  <si>
    <t>NOVA_241106_AD</t>
  </si>
  <si>
    <t>OG91G_D_IL</t>
  </si>
  <si>
    <t>OG95H_D_IL</t>
  </si>
  <si>
    <t>OG95H_D_LSKL</t>
  </si>
  <si>
    <t>OG85H_D_SBL</t>
  </si>
  <si>
    <t>PACB_240927_LA</t>
  </si>
  <si>
    <t>OG95H-1_HICL</t>
  </si>
  <si>
    <t>OG99G_D2_IL</t>
  </si>
  <si>
    <t>OG95H_D_SBL</t>
  </si>
  <si>
    <t>OG99G-2_HICL</t>
  </si>
  <si>
    <t>OG100W_D2_IL</t>
  </si>
  <si>
    <t>OG99G_D2_SBL</t>
  </si>
  <si>
    <t>OG101G-1_HICL</t>
  </si>
  <si>
    <t>OG101H_D_IL</t>
  </si>
  <si>
    <t>OG100W_D2_SBL</t>
  </si>
  <si>
    <t>OG103M_D_IL</t>
  </si>
  <si>
    <t>OG105H_D_IL</t>
  </si>
  <si>
    <t>OG101H_D_SBL2</t>
  </si>
  <si>
    <t>Plate 2 - C01</t>
  </si>
  <si>
    <t>OG105G-2_HICL</t>
  </si>
  <si>
    <t>OG105H_D_SBL</t>
  </si>
  <si>
    <t>OG107G_D_IL</t>
  </si>
  <si>
    <t>OG90H_D2_SBL2</t>
  </si>
  <si>
    <t>PACB_240821_AD</t>
  </si>
  <si>
    <t>OG107G-1_HICL</t>
  </si>
  <si>
    <t>NOVA_240501_LA</t>
  </si>
  <si>
    <t>OG108G-1_HICL</t>
  </si>
  <si>
    <t>OG108H_D_IL</t>
  </si>
  <si>
    <t>OG108H_D_LSKL</t>
  </si>
  <si>
    <t>PAO12796</t>
  </si>
  <si>
    <t>OG107G_D_SBL</t>
  </si>
  <si>
    <t>PACB_240125_LA</t>
  </si>
  <si>
    <t>OG110G_D_IL</t>
  </si>
  <si>
    <t>OG111H_D_IL</t>
  </si>
  <si>
    <t>OG111H_D_LSKL</t>
  </si>
  <si>
    <t>PAO12744</t>
  </si>
  <si>
    <t>OG108H_D_SBL</t>
  </si>
  <si>
    <t>OG113G_D_IL</t>
  </si>
  <si>
    <t>OG90H_D2_SBL3</t>
  </si>
  <si>
    <t>Ultra-low input</t>
  </si>
  <si>
    <t>OG113G-1_HICL</t>
  </si>
  <si>
    <t>OG114G-1_HICL</t>
  </si>
  <si>
    <t>ISEQ_240530_LA</t>
  </si>
  <si>
    <t>NOVA_240613_LA</t>
  </si>
  <si>
    <t>OG114H_D_IL</t>
  </si>
  <si>
    <t>OG113G_D_SBL</t>
  </si>
  <si>
    <t>B01, C01</t>
  </si>
  <si>
    <t>OG114H_D2_LSKL</t>
  </si>
  <si>
    <t>PAO12878</t>
  </si>
  <si>
    <t>OG115H_D_IL</t>
  </si>
  <si>
    <t>OG114H_D_SBL2</t>
  </si>
  <si>
    <t>OG115L-1_HICL</t>
  </si>
  <si>
    <t>OG116G_D3_IL</t>
  </si>
  <si>
    <t>OG117G_D_IL</t>
  </si>
  <si>
    <t>OG118M_D_IL</t>
  </si>
  <si>
    <t>OG119G_D_IL</t>
  </si>
  <si>
    <t>OG120G_D_IL</t>
  </si>
  <si>
    <t>OG121G_D_IL</t>
  </si>
  <si>
    <t>OG122G_D_IL</t>
  </si>
  <si>
    <t>OG123G_D_IL</t>
  </si>
  <si>
    <t>OG124G_D_IL</t>
  </si>
  <si>
    <t>OG125G_D_IL</t>
  </si>
  <si>
    <t>OG126G_D_IL</t>
  </si>
  <si>
    <t>OG127G_D_IL</t>
  </si>
  <si>
    <t>OG128G_D_IL</t>
  </si>
  <si>
    <t>OG129G_D_IL</t>
  </si>
  <si>
    <t>OG130G_D_IL</t>
  </si>
  <si>
    <t>OG131G_D_IL</t>
  </si>
  <si>
    <t>OG179L_D_IL</t>
  </si>
  <si>
    <t>OG180M_D_IL</t>
  </si>
  <si>
    <t>OG181M_D_IL</t>
  </si>
  <si>
    <t>OG182L_D_IL</t>
  </si>
  <si>
    <t>OG183L_D_IL</t>
  </si>
  <si>
    <t>OG184M_D_IL</t>
  </si>
  <si>
    <t>OG185M_D_IL</t>
  </si>
  <si>
    <t>OG186M_D_IL</t>
  </si>
  <si>
    <t>OG187M_D_IL</t>
  </si>
  <si>
    <t>OG188M_D_IL</t>
  </si>
  <si>
    <t>OG189M_D_IL</t>
  </si>
  <si>
    <t>OG190M_D_IL</t>
  </si>
  <si>
    <t>OG191M_D_IL</t>
  </si>
  <si>
    <t>OG192M_D_IL</t>
  </si>
  <si>
    <t>OG193M_D_IL</t>
  </si>
  <si>
    <t>OG194G_D_IL</t>
  </si>
  <si>
    <t>OG195F_D_IL</t>
  </si>
  <si>
    <t>OG196F_D_IL</t>
  </si>
  <si>
    <t>OG197F_D_IL</t>
  </si>
  <si>
    <t>OG198F_D_IL</t>
  </si>
  <si>
    <t>OG199F_D_IL</t>
  </si>
  <si>
    <t>OG200F_D_IL</t>
  </si>
  <si>
    <t>OG201F_D_IL</t>
  </si>
  <si>
    <t>OG201F_D_IL2</t>
  </si>
  <si>
    <t>ISEQ_241002_JP</t>
  </si>
  <si>
    <t>NOVA_241003_JP</t>
  </si>
  <si>
    <t>OG202F_D_IL</t>
  </si>
  <si>
    <t>OG203F_D_IL</t>
  </si>
  <si>
    <t>OG204F_D_IL</t>
  </si>
  <si>
    <t>OG205F_D_IL</t>
  </si>
  <si>
    <t>OG206F_D_IL</t>
  </si>
  <si>
    <t>ISEQ_230531_LP</t>
  </si>
  <si>
    <t>NOVA_230607_LP</t>
  </si>
  <si>
    <t>OG207F_D_IL</t>
  </si>
  <si>
    <t>OG208F_D_IL</t>
  </si>
  <si>
    <t>OG209F_D_IL</t>
  </si>
  <si>
    <t>OG210F_D_IL</t>
  </si>
  <si>
    <t>OG211F_D_IL</t>
  </si>
  <si>
    <t>OG212F_D_IL</t>
  </si>
  <si>
    <t>OG213F_D_IL</t>
  </si>
  <si>
    <t>OG214F_D_IL</t>
  </si>
  <si>
    <t>OG215F_D_IL</t>
  </si>
  <si>
    <t>OG216F_D_IL</t>
  </si>
  <si>
    <t>OG217F_D_IL</t>
  </si>
  <si>
    <t>OG218F_D_IL</t>
  </si>
  <si>
    <t>OG219F_D_IL</t>
  </si>
  <si>
    <t>OG220F_D_IL</t>
  </si>
  <si>
    <t>OG221F_D_IL</t>
  </si>
  <si>
    <t>OG222F_D_IL</t>
  </si>
  <si>
    <t>iSeq_230531_LP</t>
  </si>
  <si>
    <t>OG223F_D_IL</t>
  </si>
  <si>
    <t>OG224F_D_IL</t>
  </si>
  <si>
    <t>OG225F_D_IL</t>
  </si>
  <si>
    <t>OG226F_D_IL</t>
  </si>
  <si>
    <t>OG227F_D_IL</t>
  </si>
  <si>
    <t>OG228U_D_IL</t>
  </si>
  <si>
    <t>ISEQ_230321_AD</t>
  </si>
  <si>
    <t>NOVA_230324_AD</t>
  </si>
  <si>
    <t>OG229U_D_IL</t>
  </si>
  <si>
    <t>OG230U_D_IL</t>
  </si>
  <si>
    <t>20230414_CSIRO_LMHH</t>
  </si>
  <si>
    <t>OG231U_D_IL</t>
  </si>
  <si>
    <t>OG232U_D_IL</t>
  </si>
  <si>
    <t>OG233U_D_IL</t>
  </si>
  <si>
    <t>OG234U_D_IL</t>
  </si>
  <si>
    <t>OG235U_D_IL</t>
  </si>
  <si>
    <t>OG236U_D_IL</t>
  </si>
  <si>
    <t>OG237U_D_IL</t>
  </si>
  <si>
    <t>OG238U_D_IL</t>
  </si>
  <si>
    <t>OG239U_D_IL</t>
  </si>
  <si>
    <t>OG240U_D_IL</t>
  </si>
  <si>
    <t>OG241U_D_IL</t>
  </si>
  <si>
    <t>OG242U_D_IL</t>
  </si>
  <si>
    <t>OG243U_D_IL</t>
  </si>
  <si>
    <t>OG244U_D_IL</t>
  </si>
  <si>
    <t>OG245U_D_IL</t>
  </si>
  <si>
    <t>OG246U_D_IL</t>
  </si>
  <si>
    <t>OG247U_D_IL</t>
  </si>
  <si>
    <t>OG248U_D_IL</t>
  </si>
  <si>
    <t>OG249U_D_IL</t>
  </si>
  <si>
    <t>OG250U_D_IL</t>
  </si>
  <si>
    <t>OG251U_D_IL</t>
  </si>
  <si>
    <t>OG252U_D_IL</t>
  </si>
  <si>
    <t>OG253U_D_IL</t>
  </si>
  <si>
    <t>OG254U_D_IL</t>
  </si>
  <si>
    <t>OG255U_D_IL</t>
  </si>
  <si>
    <t>OG256U_D_IL</t>
  </si>
  <si>
    <t>OG257U_D_IL</t>
  </si>
  <si>
    <t>OG258U_D_IL</t>
  </si>
  <si>
    <t>OG259U_D_IL</t>
  </si>
  <si>
    <t>NOVA_221209_LP</t>
  </si>
  <si>
    <t>NOVA_230419_AD</t>
  </si>
  <si>
    <t>OG260U_D_IL</t>
  </si>
  <si>
    <t>OG261U_D_IL</t>
  </si>
  <si>
    <t>OG262U_D_IL</t>
  </si>
  <si>
    <t>OG263U_D_IL</t>
  </si>
  <si>
    <t>OG264U_D_IL</t>
  </si>
  <si>
    <t>OG265U_D_IL</t>
  </si>
  <si>
    <t>OG266U_D_IL</t>
  </si>
  <si>
    <t>OG267U_D_IL</t>
  </si>
  <si>
    <t>OG268U_D_IL</t>
  </si>
  <si>
    <t>OG269U_D_IL</t>
  </si>
  <si>
    <t>NOVA_221003_SC</t>
  </si>
  <si>
    <t>OG270U_D_IL</t>
  </si>
  <si>
    <t>OG271U_D_IL</t>
  </si>
  <si>
    <t>OG272U_D_IL</t>
  </si>
  <si>
    <t>OG273U_D_IL</t>
  </si>
  <si>
    <t>OG274U_D_IL</t>
  </si>
  <si>
    <t>OG275U_D_IL</t>
  </si>
  <si>
    <t>OG276U_D_IL</t>
  </si>
  <si>
    <t>OG277U_D_IL</t>
  </si>
  <si>
    <t>OG278U_D_IL</t>
  </si>
  <si>
    <t>OG279U_D_IL</t>
  </si>
  <si>
    <t>OG280U_D_IL</t>
  </si>
  <si>
    <t>NOVA_230419_AD2</t>
  </si>
  <si>
    <t>OG281U_D_IL</t>
  </si>
  <si>
    <t>OG282U_D_IL</t>
  </si>
  <si>
    <t>OG283U_D_IL</t>
  </si>
  <si>
    <t>OG284U_D_IL</t>
  </si>
  <si>
    <t>OG285U_D_IL</t>
  </si>
  <si>
    <t>OG286U_D_IL</t>
  </si>
  <si>
    <t>OG287U_D_IL</t>
  </si>
  <si>
    <t>OG288U_D_IL</t>
  </si>
  <si>
    <t>OG289U_D_IL</t>
  </si>
  <si>
    <t>OG290U_D_IL</t>
  </si>
  <si>
    <t>OG291U_D_IL</t>
  </si>
  <si>
    <t>OG292U_D_IL</t>
  </si>
  <si>
    <t>OG293U_D_IL</t>
  </si>
  <si>
    <t>OG294U_D_IL</t>
  </si>
  <si>
    <t>OG295U_D_IL</t>
  </si>
  <si>
    <t>OG296U_D_IL</t>
  </si>
  <si>
    <t>OG297U_D_IL</t>
  </si>
  <si>
    <t>OG298U_D_IL</t>
  </si>
  <si>
    <t>OG299U_D_IL</t>
  </si>
  <si>
    <t>OG300U_D_IL</t>
  </si>
  <si>
    <t>OG301U_D_IL</t>
  </si>
  <si>
    <t>NEXT_221115_LP</t>
  </si>
  <si>
    <t>OG302U_D_IL</t>
  </si>
  <si>
    <t>OG303U_D_IL</t>
  </si>
  <si>
    <t>NEXT_221123_SC</t>
  </si>
  <si>
    <t>OG304U_D_IL</t>
  </si>
  <si>
    <t>OG305U_D_IL</t>
  </si>
  <si>
    <t>OG306U_D_IL</t>
  </si>
  <si>
    <t>OG307U_D_IL</t>
  </si>
  <si>
    <t>OG308U_D_IL</t>
  </si>
  <si>
    <t>OG309U_D_IL</t>
  </si>
  <si>
    <t>OG310U_D_IL</t>
  </si>
  <si>
    <t>OG311U_D_IL</t>
  </si>
  <si>
    <t>OG312U_D_IL</t>
  </si>
  <si>
    <t>OG313U_D_IL</t>
  </si>
  <si>
    <t>OG314U_D_IL</t>
  </si>
  <si>
    <t>OG315U_D_IL</t>
  </si>
  <si>
    <t>OG316U_D_IL</t>
  </si>
  <si>
    <t>OG317U_D_IL</t>
  </si>
  <si>
    <t>OG318U_D_IL</t>
  </si>
  <si>
    <t>OG319U_D_IL</t>
  </si>
  <si>
    <t>OG320U_D_IL</t>
  </si>
  <si>
    <t>OG321U_D_IL</t>
  </si>
  <si>
    <t>OG322U_D_IL</t>
  </si>
  <si>
    <t>OG323U_D_IL</t>
  </si>
  <si>
    <t>OG324U_D_IL</t>
  </si>
  <si>
    <t>OG325U_D_IL</t>
  </si>
  <si>
    <t>OG326U_D_IL</t>
  </si>
  <si>
    <t>OG327U_D_IL</t>
  </si>
  <si>
    <t>OG328U_D_IL</t>
  </si>
  <si>
    <t>OG329U_D_IL</t>
  </si>
  <si>
    <t>OG330U_D_IL</t>
  </si>
  <si>
    <t>OG331U_D_IL</t>
  </si>
  <si>
    <t>OG332U_D_IL</t>
  </si>
  <si>
    <t>OG333U_D_IL</t>
  </si>
  <si>
    <t>OG334U_D_IL</t>
  </si>
  <si>
    <t>OG335U_D_IL</t>
  </si>
  <si>
    <t>OG336U_D_IL</t>
  </si>
  <si>
    <t>OG337U_D_IL</t>
  </si>
  <si>
    <t>OG338U_D_IL</t>
  </si>
  <si>
    <t>OG339U_D_IL</t>
  </si>
  <si>
    <t>OG340U_D_IL</t>
  </si>
  <si>
    <t>OG341U_D_IL</t>
  </si>
  <si>
    <t>OG342U_D_IL</t>
  </si>
  <si>
    <t>OG343U_D_IL</t>
  </si>
  <si>
    <t>OG344U_D_IL</t>
  </si>
  <si>
    <t>OG345U_D_IL</t>
  </si>
  <si>
    <t>OG346U_D_IL</t>
  </si>
  <si>
    <t>OG347U_D_IL</t>
  </si>
  <si>
    <t>OG348U_D_IL</t>
  </si>
  <si>
    <t>OG349U_D_IL</t>
  </si>
  <si>
    <t>OG350U_D_IL</t>
  </si>
  <si>
    <t>OG351U_D_IL</t>
  </si>
  <si>
    <t>OG352U_D_IL</t>
  </si>
  <si>
    <t>OG353U_D_IL</t>
  </si>
  <si>
    <t>OG354U_D_IL</t>
  </si>
  <si>
    <t>OG355U_D_IL</t>
  </si>
  <si>
    <t>OG356U_D_IL</t>
  </si>
  <si>
    <t>OG357U_D_IL</t>
  </si>
  <si>
    <t>OG358U_D_IL</t>
  </si>
  <si>
    <t>OG359U_D_IL</t>
  </si>
  <si>
    <t>OG360U_D_IL</t>
  </si>
  <si>
    <t>OG361U_D_IL</t>
  </si>
  <si>
    <t>OG362U_D_IL</t>
  </si>
  <si>
    <t>NOVA_230324_LP</t>
  </si>
  <si>
    <t>OG363U_D_IL</t>
  </si>
  <si>
    <t>OG364U_D_IL</t>
  </si>
  <si>
    <t>OG365U_D_IL</t>
  </si>
  <si>
    <t>OG366U_D_IL</t>
  </si>
  <si>
    <t>OG367U_D_IL</t>
  </si>
  <si>
    <t>OG368U_D_IL</t>
  </si>
  <si>
    <t>OG369U_D_IL</t>
  </si>
  <si>
    <t>OG370U_D_IL</t>
  </si>
  <si>
    <t>OG371U_D_IL</t>
  </si>
  <si>
    <t>OG372U_D_IL</t>
  </si>
  <si>
    <t>OG373U_D_IL</t>
  </si>
  <si>
    <t>OG374U_D_IL</t>
  </si>
  <si>
    <t>OG375U_D_IL</t>
  </si>
  <si>
    <t>OG376U_D_IL</t>
  </si>
  <si>
    <t>OG377U_D_IL</t>
  </si>
  <si>
    <t>OG378U_D_IL</t>
  </si>
  <si>
    <t>OG379U_D_IL</t>
  </si>
  <si>
    <t>OG380U_D_IL</t>
  </si>
  <si>
    <t>OG381U_D_IL</t>
  </si>
  <si>
    <t>OG382U_D_IL</t>
  </si>
  <si>
    <t>OG383U_D_IL</t>
  </si>
  <si>
    <t>OG384U_D_IL</t>
  </si>
  <si>
    <t>OG385U_D_IL</t>
  </si>
  <si>
    <t>OG386U_D_IL</t>
  </si>
  <si>
    <t>OG387U_D_IL</t>
  </si>
  <si>
    <t>OG388U_D_IL</t>
  </si>
  <si>
    <t>OG389U_D_IL</t>
  </si>
  <si>
    <t>OG390U_D_IL</t>
  </si>
  <si>
    <t>OG391U_D_IL</t>
  </si>
  <si>
    <t>OG392U_D_IL</t>
  </si>
  <si>
    <t>OG393U_D_IL</t>
  </si>
  <si>
    <t>OG394U_D_IL</t>
  </si>
  <si>
    <t>OG395U_D_IL</t>
  </si>
  <si>
    <t>OG396U_D_IL</t>
  </si>
  <si>
    <t>OG397U_D_IL</t>
  </si>
  <si>
    <t>OG398U_D_IL</t>
  </si>
  <si>
    <t>OG399U_D_IL</t>
  </si>
  <si>
    <t>OG400U_D_IL</t>
  </si>
  <si>
    <t>OG401U_D_IL</t>
  </si>
  <si>
    <t>OG402U_D_IL</t>
  </si>
  <si>
    <t>OG403U_D_IL</t>
  </si>
  <si>
    <t>OG404U_D_IL</t>
  </si>
  <si>
    <t>OG405U_D_IL</t>
  </si>
  <si>
    <t>OG406U_D_IL</t>
  </si>
  <si>
    <t>OG407U_D_IL</t>
  </si>
  <si>
    <t>OG408U_D_IL</t>
  </si>
  <si>
    <t>OG409U_D_IL</t>
  </si>
  <si>
    <t>OG410U_D_IL</t>
  </si>
  <si>
    <t>OG411U_D_IL</t>
  </si>
  <si>
    <t>OG412U_D_IL</t>
  </si>
  <si>
    <t>OG413U_D_IL</t>
  </si>
  <si>
    <t>OG414U_D_IL</t>
  </si>
  <si>
    <t>OG415U_D_IL</t>
  </si>
  <si>
    <t>OG416U_D_IL</t>
  </si>
  <si>
    <t>OG417U_D_IL</t>
  </si>
  <si>
    <t>OG418U_D_IL</t>
  </si>
  <si>
    <t>OG419U_D_IL</t>
  </si>
  <si>
    <t>OG420U_D_IL</t>
  </si>
  <si>
    <t>OG421U_D_IL</t>
  </si>
  <si>
    <t>OG422U_D_IL</t>
  </si>
  <si>
    <t>OG423U_D_IL</t>
  </si>
  <si>
    <t>OG424U_D_IL</t>
  </si>
  <si>
    <t>NEXT_230119_AD</t>
  </si>
  <si>
    <t>NEXT_230323_LP</t>
  </si>
  <si>
    <t>OG425U_D_IL</t>
  </si>
  <si>
    <t>OG426U_D_IL</t>
  </si>
  <si>
    <t>OG427U_D_IL</t>
  </si>
  <si>
    <t>OG428U_D_IL</t>
  </si>
  <si>
    <t>OG429U_D_IL</t>
  </si>
  <si>
    <t>OG430U_D_IL</t>
  </si>
  <si>
    <t>OG431U_D_IL</t>
  </si>
  <si>
    <t>OG432U_D_IL</t>
  </si>
  <si>
    <t>OG433U_D_IL</t>
  </si>
  <si>
    <t>OG434U_D_IL</t>
  </si>
  <si>
    <t>OG435U_D_IL</t>
  </si>
  <si>
    <t>OG436U_D_IL</t>
  </si>
  <si>
    <t>OG437U_D_IL</t>
  </si>
  <si>
    <t>OG438U_D_IL</t>
  </si>
  <si>
    <t>OG439U_D_IL</t>
  </si>
  <si>
    <t>OG440U_D_IL</t>
  </si>
  <si>
    <t>OG441U_D_IL</t>
  </si>
  <si>
    <t>OG442U_D_IL</t>
  </si>
  <si>
    <t>OG443U_D_IL</t>
  </si>
  <si>
    <t>OG444U_D_IL</t>
  </si>
  <si>
    <t>OG445U_D_IL</t>
  </si>
  <si>
    <t>OG446U_D_IL</t>
  </si>
  <si>
    <t>OG447U_D_IL</t>
  </si>
  <si>
    <t>OG448U_D_IL</t>
  </si>
  <si>
    <t>OG449U_D_IL</t>
  </si>
  <si>
    <t>OG450U_D_IL</t>
  </si>
  <si>
    <t>OG451U_D_IL</t>
  </si>
  <si>
    <t>OG452U_D_IL</t>
  </si>
  <si>
    <t>OG453U_D_IL</t>
  </si>
  <si>
    <t>OG454U_D_IL</t>
  </si>
  <si>
    <t>OG455U_D_IL</t>
  </si>
  <si>
    <t>OG456U_D_IL</t>
  </si>
  <si>
    <t>OG457U_D_IL</t>
  </si>
  <si>
    <t>OG458U_D_IL</t>
  </si>
  <si>
    <t>OG459U_D_IL</t>
  </si>
  <si>
    <t>OG460U_D_IL</t>
  </si>
  <si>
    <t>OG461U_D_IL</t>
  </si>
  <si>
    <t>OG462U_D_IL</t>
  </si>
  <si>
    <t>OG463U_D_IL</t>
  </si>
  <si>
    <t>OG464U_D_IL</t>
  </si>
  <si>
    <t>OG465U_D_IL</t>
  </si>
  <si>
    <t>OG466U_D_IL</t>
  </si>
  <si>
    <t>OG467U_D_IL</t>
  </si>
  <si>
    <t>OG468U_D_IL</t>
  </si>
  <si>
    <t>OG469U_D_IL</t>
  </si>
  <si>
    <t>OG470U_D_IL</t>
  </si>
  <si>
    <t>OG471U_D_IL</t>
  </si>
  <si>
    <t>OG472U_D_IL</t>
  </si>
  <si>
    <t>OG473U_D_IL</t>
  </si>
  <si>
    <t>OG474U_D_IL</t>
  </si>
  <si>
    <t>OG475U_D_IL</t>
  </si>
  <si>
    <t>OG476U_D_IL</t>
  </si>
  <si>
    <t>OG477U_D_IL</t>
  </si>
  <si>
    <t>OG478U_D_IL</t>
  </si>
  <si>
    <t>OG479U_D_IL</t>
  </si>
  <si>
    <t>OG480U_D_IL</t>
  </si>
  <si>
    <t>OG481U_D_IL</t>
  </si>
  <si>
    <t>OG482U_D_IL</t>
  </si>
  <si>
    <t>OG483U_D_IL</t>
  </si>
  <si>
    <t>OG484U_D_IL</t>
  </si>
  <si>
    <t>OG485U_D_IL</t>
  </si>
  <si>
    <t>OG486U_D_IL</t>
  </si>
  <si>
    <t>OG487U_D_IL</t>
  </si>
  <si>
    <t>OG488U_D_IL</t>
  </si>
  <si>
    <t>OG489U_D_IL</t>
  </si>
  <si>
    <t>OG490U_D_IL</t>
  </si>
  <si>
    <t>OG491U_D_IL</t>
  </si>
  <si>
    <t>OG492U_D_IL</t>
  </si>
  <si>
    <t>OG493U_D_IL</t>
  </si>
  <si>
    <t>OG494U_D_IL</t>
  </si>
  <si>
    <t>OG495U_D_IL</t>
  </si>
  <si>
    <t>OG496U_D_IL</t>
  </si>
  <si>
    <t>OG497U_D_IL</t>
  </si>
  <si>
    <t>OG498U_D_IL</t>
  </si>
  <si>
    <t>OG499U_D_IL</t>
  </si>
  <si>
    <t>OG500U_D_IL</t>
  </si>
  <si>
    <t>OG501U_D_IL</t>
  </si>
  <si>
    <t>OG502U_D_IL</t>
  </si>
  <si>
    <t>OG503U_D_IL</t>
  </si>
  <si>
    <t>OG504U_D_IL</t>
  </si>
  <si>
    <t>OG505U_D_IL</t>
  </si>
  <si>
    <t>OG506U_D_IL</t>
  </si>
  <si>
    <t>OG507U_D_IL</t>
  </si>
  <si>
    <t>OG508U_D_IL</t>
  </si>
  <si>
    <t>OG509U_D_IL</t>
  </si>
  <si>
    <t>OG510U_D_IL</t>
  </si>
  <si>
    <t>OG511U_D_IL</t>
  </si>
  <si>
    <t>OG512U_D_IL</t>
  </si>
  <si>
    <t>OG513U_D_IL</t>
  </si>
  <si>
    <t>OG514U_D_IL</t>
  </si>
  <si>
    <t>OG515U_D_IL</t>
  </si>
  <si>
    <t>OG516U_D_IL</t>
  </si>
  <si>
    <t>OG517U_D_IL</t>
  </si>
  <si>
    <t>OG518U_D_IL</t>
  </si>
  <si>
    <t>OG519U_D_IL</t>
  </si>
  <si>
    <t>OG520U_D_IL</t>
  </si>
  <si>
    <t>OG521U_D_IL</t>
  </si>
  <si>
    <t>OG522U_D_IL</t>
  </si>
  <si>
    <t>OG523U_D_IL</t>
  </si>
  <si>
    <t>OG524U_D_IL</t>
  </si>
  <si>
    <t>OG525U_D_IL</t>
  </si>
  <si>
    <t>OG526U_D_IL</t>
  </si>
  <si>
    <t>OG527U_D_IL</t>
  </si>
  <si>
    <t>OG528U_D_IL</t>
  </si>
  <si>
    <t>OG529U_D_IL</t>
  </si>
  <si>
    <t>OG530U_D_IL</t>
  </si>
  <si>
    <t>OG531U_D_IL</t>
  </si>
  <si>
    <t>OG532U_D_IL</t>
  </si>
  <si>
    <t>OG533U_D_IL</t>
  </si>
  <si>
    <t>OG534U_D_IL</t>
  </si>
  <si>
    <t>OG535U_D_IL</t>
  </si>
  <si>
    <t>OG536U_D_IL</t>
  </si>
  <si>
    <t>OG537U_D_IL</t>
  </si>
  <si>
    <t>OG538U_D_IL</t>
  </si>
  <si>
    <t>OG539U_D_IL</t>
  </si>
  <si>
    <t>OG540U_D_IL</t>
  </si>
  <si>
    <t>OG541U_D_IL</t>
  </si>
  <si>
    <t>OG542U_D_IL</t>
  </si>
  <si>
    <t>OG543U_D_IL</t>
  </si>
  <si>
    <t>OG544U_D_IL</t>
  </si>
  <si>
    <t>OG545U_D_IL</t>
  </si>
  <si>
    <t>OG546U_D_IL</t>
  </si>
  <si>
    <t>OG547U_D_IL</t>
  </si>
  <si>
    <t>OG548U_D_IL</t>
  </si>
  <si>
    <t>OG549U_D_IL</t>
  </si>
  <si>
    <t>OG550U_D_IL</t>
  </si>
  <si>
    <t>OG551U_D_IL</t>
  </si>
  <si>
    <t>OG552U_D_IL</t>
  </si>
  <si>
    <t>OG553U_D_IL</t>
  </si>
  <si>
    <t>OG554U_D_IL</t>
  </si>
  <si>
    <t>OG555U_D_IL</t>
  </si>
  <si>
    <t>OG556U_D_IL</t>
  </si>
  <si>
    <t>OG557U_D_IL</t>
  </si>
  <si>
    <t>OG558U_D_IL</t>
  </si>
  <si>
    <t>OG559U_D_IL</t>
  </si>
  <si>
    <t>OG560U_D_IL</t>
  </si>
  <si>
    <t>OG561U_D_IL</t>
  </si>
  <si>
    <t>OG562U_D_IL</t>
  </si>
  <si>
    <t>OG563U_D_IL</t>
  </si>
  <si>
    <t>OG564U_D_IL</t>
  </si>
  <si>
    <t>OG565U_D_IL</t>
  </si>
  <si>
    <t>OG566U_D_IL</t>
  </si>
  <si>
    <t>OG567U_D_IL</t>
  </si>
  <si>
    <t>OG568U_D_IL</t>
  </si>
  <si>
    <t>OG569U_D_IL</t>
  </si>
  <si>
    <t>OG570U_D_IL</t>
  </si>
  <si>
    <t>OG571U_D_IL</t>
  </si>
  <si>
    <t>OG572U_D_IL</t>
  </si>
  <si>
    <t>OG573U_D_IL</t>
  </si>
  <si>
    <t>OG574U_D_IL</t>
  </si>
  <si>
    <t>OG575U_D_IL</t>
  </si>
  <si>
    <t>OG576U_D_IL</t>
  </si>
  <si>
    <t>OG577U_D_IL</t>
  </si>
  <si>
    <t>OG578U_D_IL</t>
  </si>
  <si>
    <t>OG579U_D_IL</t>
  </si>
  <si>
    <t>OG580U_D_IL</t>
  </si>
  <si>
    <t>OG581U_D_IL</t>
  </si>
  <si>
    <t>OG582U_D_IL</t>
  </si>
  <si>
    <t>OG583U_D_IL</t>
  </si>
  <si>
    <t>OG584U_D_IL</t>
  </si>
  <si>
    <t>OG585U_D_IL</t>
  </si>
  <si>
    <t>OG586U_D_IL</t>
  </si>
  <si>
    <t>OG587U_D_IL</t>
  </si>
  <si>
    <t>OG588U_D_IL</t>
  </si>
  <si>
    <t>OG589U_D_IL</t>
  </si>
  <si>
    <t>OG590U_D_IL</t>
  </si>
  <si>
    <t>OG591U_D_IL</t>
  </si>
  <si>
    <t>OG592U_D_IL</t>
  </si>
  <si>
    <t>OG593U_D_IL</t>
  </si>
  <si>
    <t>OG594U_D_IL</t>
  </si>
  <si>
    <t>OG595U_D_IL</t>
  </si>
  <si>
    <t>OG596U_D_IL</t>
  </si>
  <si>
    <t>OG597U_D_IL</t>
  </si>
  <si>
    <t>OG598U_D_IL</t>
  </si>
  <si>
    <t>OG599U_D_IL</t>
  </si>
  <si>
    <t>OG600U_D_IL</t>
  </si>
  <si>
    <t>OG601U_D_IL</t>
  </si>
  <si>
    <t>OG602U_D_IL</t>
  </si>
  <si>
    <t>OG603U_D_IL</t>
  </si>
  <si>
    <t>OG604U_D_IL</t>
  </si>
  <si>
    <t>OG605U_D_IL</t>
  </si>
  <si>
    <t>OG606U_D_IL</t>
  </si>
  <si>
    <t>OG607U_D_IL</t>
  </si>
  <si>
    <t>OG608U_D_IL</t>
  </si>
  <si>
    <t>OG609U_D_IL</t>
  </si>
  <si>
    <t>OG610U_D_IL</t>
  </si>
  <si>
    <t>OG611U_D_IL</t>
  </si>
  <si>
    <t>OG612U_D_IL</t>
  </si>
  <si>
    <t>OG613U_D_IL</t>
  </si>
  <si>
    <t>OG614U_D_IL</t>
  </si>
  <si>
    <t>OG615U_D_IL</t>
  </si>
  <si>
    <t>OG616U_D_IL</t>
  </si>
  <si>
    <t>OG617U_D_IL</t>
  </si>
  <si>
    <t>OG617U_D_IL2</t>
  </si>
  <si>
    <t>OG618U_D_IL</t>
  </si>
  <si>
    <t>OG619U_D_IL</t>
  </si>
  <si>
    <t>OG620U_D_IL</t>
  </si>
  <si>
    <t>OG621U_D_IL</t>
  </si>
  <si>
    <t>OG622U_D_IL</t>
  </si>
  <si>
    <t>OG623U_D_IL</t>
  </si>
  <si>
    <t>OG624U_D_IL</t>
  </si>
  <si>
    <t>OG630F_D_IL</t>
  </si>
  <si>
    <t>OG631F_D_IL</t>
  </si>
  <si>
    <t>OG632F_D_IL</t>
  </si>
  <si>
    <t>OG633F_D_IL</t>
  </si>
  <si>
    <t>OG634F_D_IL</t>
  </si>
  <si>
    <t>OG635F_D_IL</t>
  </si>
  <si>
    <t>OG636F_D_IL</t>
  </si>
  <si>
    <t>OG115H_D_SBL</t>
  </si>
  <si>
    <t>OG637B_D3_SBL</t>
  </si>
  <si>
    <t>Plate 1 - A01, B01</t>
  </si>
  <si>
    <t>OG637B-1_HICL</t>
  </si>
  <si>
    <t>OG637B-1_HICL2</t>
  </si>
  <si>
    <t>OG637B-1_HICL3</t>
  </si>
  <si>
    <t>OG637B_D7_LSKL</t>
  </si>
  <si>
    <t>ONT_240819_AD</t>
  </si>
  <si>
    <t>PAQ63064</t>
  </si>
  <si>
    <t>OG637B_D7_ULKL</t>
  </si>
  <si>
    <t>ONT_240819_AD2</t>
  </si>
  <si>
    <t>PAW15626</t>
  </si>
  <si>
    <t>OG638F_D_IL</t>
  </si>
  <si>
    <t>OG639B_D_ULKL</t>
  </si>
  <si>
    <t>PAQ98299</t>
  </si>
  <si>
    <t>OG639B_D10_ULKL</t>
  </si>
  <si>
    <t>PAS03495</t>
  </si>
  <si>
    <t>OG639B_D2_ULKL</t>
  </si>
  <si>
    <t>PAS03351</t>
  </si>
  <si>
    <t>OG639B_D6_ULKL</t>
  </si>
  <si>
    <t>PAQ99581</t>
  </si>
  <si>
    <t>OG639B_D_IL</t>
  </si>
  <si>
    <t>OG640F_D_IL</t>
  </si>
  <si>
    <t>OG641F_D_IL</t>
  </si>
  <si>
    <t>OG642F_D_IL</t>
  </si>
  <si>
    <t>OG643F_D_IL</t>
  </si>
  <si>
    <t>OG644F_D_IL</t>
  </si>
  <si>
    <t>OG637B_D3_SBL2</t>
  </si>
  <si>
    <t>Plate 1 - C01</t>
  </si>
  <si>
    <t>OG645L-1_HICL</t>
  </si>
  <si>
    <t>OG646L-1_HICL</t>
  </si>
  <si>
    <t>OG645H_D_SBL</t>
  </si>
  <si>
    <t>OG647G-1_HICL</t>
  </si>
  <si>
    <t>OG104M_D_SBL2</t>
  </si>
  <si>
    <t>OG647H_D_SBL</t>
  </si>
  <si>
    <t>Plate 1 A01</t>
  </si>
  <si>
    <t>OG649H_D2_SBL2</t>
  </si>
  <si>
    <t>OG650L-1_HICL</t>
  </si>
  <si>
    <t>ISEQ_240426_LA</t>
  </si>
  <si>
    <t>OG651G-1_HICL</t>
  </si>
  <si>
    <t>OG650H_D_SBL</t>
  </si>
  <si>
    <t>PACB_240327_LA</t>
  </si>
  <si>
    <t>OG651H_D_SBL</t>
  </si>
  <si>
    <t>OG653G_D_IL</t>
  </si>
  <si>
    <t>OG654H_D_LSKL</t>
  </si>
  <si>
    <t>PAO13469</t>
  </si>
  <si>
    <t>OG652H_D_SBL</t>
  </si>
  <si>
    <t>OG654L-1_HICL</t>
  </si>
  <si>
    <t>OG655G_D_IL</t>
  </si>
  <si>
    <t>OG656G_D_IL</t>
  </si>
  <si>
    <t>OG654H_D_SBL</t>
  </si>
  <si>
    <t>OG657L-1_HICL</t>
  </si>
  <si>
    <t>NEXT_240705_AD</t>
  </si>
  <si>
    <t>NOVA_240821_AD</t>
  </si>
  <si>
    <t>OG657H_D_SBL</t>
  </si>
  <si>
    <t>Plate 1 B01</t>
  </si>
  <si>
    <t>OG658H_D_SBL</t>
  </si>
  <si>
    <t>OG659L-1_HICL</t>
  </si>
  <si>
    <t>ISEQ_240429_LA</t>
  </si>
  <si>
    <t>OG660H_D2_LSKL</t>
  </si>
  <si>
    <t>PAO12884</t>
  </si>
  <si>
    <t>OG659H_D_SBL2</t>
  </si>
  <si>
    <t>OG660H_D2_SBL</t>
  </si>
  <si>
    <t>PACB_240228_AD</t>
  </si>
  <si>
    <t>OG660L-2_HICL</t>
  </si>
  <si>
    <t>OG661G_D_IL</t>
  </si>
  <si>
    <t>OG662G_D_LSKL</t>
  </si>
  <si>
    <t>ONT_240529_AD</t>
  </si>
  <si>
    <t>PAQ63579</t>
  </si>
  <si>
    <t>OG660H_D2_SBL2</t>
  </si>
  <si>
    <t>OG663G_D_IL</t>
  </si>
  <si>
    <t>OG662G_D_SBL</t>
  </si>
  <si>
    <t>OG665H_D_LSKL</t>
  </si>
  <si>
    <t>PAQ61133</t>
  </si>
  <si>
    <t>OG106G_D2_SBL</t>
  </si>
  <si>
    <t>Plate 1- D01</t>
  </si>
  <si>
    <t>OG665L-1_HICL</t>
  </si>
  <si>
    <t>OG666G_D_IL</t>
  </si>
  <si>
    <t>OG665H_D_SBL</t>
  </si>
  <si>
    <t>Plate 1 C01</t>
  </si>
  <si>
    <t>OG667G_D_IL</t>
  </si>
  <si>
    <t>OG668G_D_IL</t>
  </si>
  <si>
    <t>OG670G_D_IL</t>
  </si>
  <si>
    <t>OG671G_D_IL</t>
  </si>
  <si>
    <t>OG672H_D2_LSKL</t>
  </si>
  <si>
    <t>PAQ51234</t>
  </si>
  <si>
    <t>OG111H_D_SBL</t>
  </si>
  <si>
    <t>OG672L-1_HICL</t>
  </si>
  <si>
    <t>OG672H_D2_SBL</t>
  </si>
  <si>
    <t>OG673L-1_HICL</t>
  </si>
  <si>
    <t>OG674G_D_IL</t>
  </si>
  <si>
    <t>OG673H_D_SBL2</t>
  </si>
  <si>
    <t>OG676G-1_HICL</t>
  </si>
  <si>
    <t>OG677G_D_IL</t>
  </si>
  <si>
    <t>OG676H_D_SBL</t>
  </si>
  <si>
    <t>OG678G-1_HICL</t>
  </si>
  <si>
    <t>OG678H_D_SBL</t>
  </si>
  <si>
    <t>OG682G_D_IL</t>
  </si>
  <si>
    <t>OG683L-1_HICL</t>
  </si>
  <si>
    <t>OG646G_D_SBL</t>
  </si>
  <si>
    <t>Plate 1 - B01</t>
  </si>
  <si>
    <t>OG664H_D_SBL</t>
  </si>
  <si>
    <t>OG684G_D_IL</t>
  </si>
  <si>
    <t>OG685W_D_IL</t>
  </si>
  <si>
    <t>OG666H_D_SBL</t>
  </si>
  <si>
    <t>OG687G_D_IL</t>
  </si>
  <si>
    <t>OG688G_D_IL</t>
  </si>
  <si>
    <t>OG689G_D_IL</t>
  </si>
  <si>
    <t>OG690G_D_IL</t>
  </si>
  <si>
    <t>OG691G_D_IL</t>
  </si>
  <si>
    <t>OG692G_D_IL</t>
  </si>
  <si>
    <t>OG693G_D_IL</t>
  </si>
  <si>
    <t>OG694G_D_IL</t>
  </si>
  <si>
    <t>OG680G_D_SBL</t>
  </si>
  <si>
    <t>OG695L-1_HICL</t>
  </si>
  <si>
    <t>OG696H_D_LSKL</t>
  </si>
  <si>
    <t>PAO12745</t>
  </si>
  <si>
    <t>OG695H_D_SBL3</t>
  </si>
  <si>
    <t>PACB_240520_LA</t>
  </si>
  <si>
    <t>OG696L-1_HICL</t>
  </si>
  <si>
    <t>OG697G_D_IL</t>
  </si>
  <si>
    <t>OG698G_D_IL</t>
  </si>
  <si>
    <t>OG696H_D_SBL</t>
  </si>
  <si>
    <t>OG700G_D_IL</t>
  </si>
  <si>
    <t>OG683H_D_SBL2</t>
  </si>
  <si>
    <t>OG701L-1_HICL</t>
  </si>
  <si>
    <t>OG701H_D_SBL2</t>
  </si>
  <si>
    <t>OG702L-1_HICL</t>
  </si>
  <si>
    <t>OG702G-1_HICL</t>
  </si>
  <si>
    <t>OG703G_D_IL</t>
  </si>
  <si>
    <t>OG702G_D_SBL</t>
  </si>
  <si>
    <t>Plate 1 D01</t>
  </si>
  <si>
    <t>OG705H_D_IL</t>
  </si>
  <si>
    <t>OG704H_D_SBL2</t>
  </si>
  <si>
    <t>OG706H_D_SBL</t>
  </si>
  <si>
    <t>OG706H_D_SBL2</t>
  </si>
  <si>
    <t>Plate 2 - A01, B01</t>
  </si>
  <si>
    <t>OG706L-7_HICL</t>
  </si>
  <si>
    <t>OG706L-7_HICL2</t>
  </si>
  <si>
    <t>OG706L-8_HICL</t>
  </si>
  <si>
    <t>OG706L-8_HICL2</t>
  </si>
  <si>
    <t>OG706H_D5_LSKL</t>
  </si>
  <si>
    <t>PAQ62379</t>
  </si>
  <si>
    <t>OG706H_D5_ULKL</t>
  </si>
  <si>
    <t>PAW16872</t>
  </si>
  <si>
    <t>OG706H_D5_SBL</t>
  </si>
  <si>
    <t>OG709G_D_SBL</t>
  </si>
  <si>
    <t>Plate 2 A01</t>
  </si>
  <si>
    <t>OG711O_D2_SBL</t>
  </si>
  <si>
    <t>Plate 2 B01</t>
  </si>
  <si>
    <t>OG736O_D_IL2</t>
  </si>
  <si>
    <t>OG721G_D2_SBL</t>
  </si>
  <si>
    <t>Plate 2 C01</t>
  </si>
  <si>
    <t>top up sequencing 23/10/2024 AD</t>
  </si>
  <si>
    <t>OG750H_D_LSKL</t>
  </si>
  <si>
    <t>PAQ61182</t>
  </si>
  <si>
    <t>OG750H_D_ULKL</t>
  </si>
  <si>
    <t>PAW15624</t>
  </si>
  <si>
    <t>OG686H_D_SBL</t>
  </si>
  <si>
    <t>Plate 2 - A01</t>
  </si>
  <si>
    <t>OG753G_D_IL2</t>
  </si>
  <si>
    <t>OG754H_D_IL</t>
  </si>
  <si>
    <t>OG698H_D_SBL</t>
  </si>
  <si>
    <t>OG748H_D_SBL</t>
  </si>
  <si>
    <t>OG757G-1_HICL</t>
  </si>
  <si>
    <t>OG749H_D_SBL</t>
  </si>
  <si>
    <t>Plate 1- C01</t>
  </si>
  <si>
    <t>OG759G-1_HICL</t>
  </si>
  <si>
    <t>OG759H_D_SBL</t>
  </si>
  <si>
    <t>OG760L-1_HICL</t>
  </si>
  <si>
    <t>OG761H_D_IL</t>
  </si>
  <si>
    <t>OG760H_D2_SBL</t>
  </si>
  <si>
    <t>OG750G_D_SBL</t>
  </si>
  <si>
    <t>OG763H_D_LSKL</t>
  </si>
  <si>
    <t>PAQ61201</t>
  </si>
  <si>
    <t>OG763H_D_LSKL2</t>
  </si>
  <si>
    <t>PAQ63404</t>
  </si>
  <si>
    <t>OG764G_D_IL</t>
  </si>
  <si>
    <t>OG755H_D_SBL</t>
  </si>
  <si>
    <t>OG757G_D_SBL</t>
  </si>
  <si>
    <t>OG758M_D_SBL</t>
  </si>
  <si>
    <t>OG768G_D_IL</t>
  </si>
  <si>
    <t>OG762H_D_SBL2</t>
  </si>
  <si>
    <t>OG777G-1_HICL</t>
  </si>
  <si>
    <t>OG777G_D_SBL</t>
  </si>
  <si>
    <t>OG780G_D_IL</t>
  </si>
  <si>
    <t>OG782G_D_IL</t>
  </si>
  <si>
    <t>OG783G_D_IL</t>
  </si>
  <si>
    <t>OG765W_D_SBL</t>
  </si>
  <si>
    <t>OG766G_D_SBL</t>
  </si>
  <si>
    <t>OG767G_D_SBL</t>
  </si>
  <si>
    <t>OG770M_D_SBL</t>
  </si>
  <si>
    <t>OG792G_D_IL</t>
  </si>
  <si>
    <t>OG795G_D_IL</t>
  </si>
  <si>
    <t>OG796G_D_IL</t>
  </si>
  <si>
    <t>OG797G_D_IL</t>
  </si>
  <si>
    <t>OG798G_D_IL</t>
  </si>
  <si>
    <t>OG775G_D_SBL</t>
  </si>
  <si>
    <t>OG778H_D_SBL</t>
  </si>
  <si>
    <t>OG784G_D_SBL</t>
  </si>
  <si>
    <t>OG808G-1_HICL</t>
  </si>
  <si>
    <t>OG785G_D_SBL</t>
  </si>
  <si>
    <t>OG809G_D_IL</t>
  </si>
  <si>
    <t>OG808H_D_SBL</t>
  </si>
  <si>
    <t>OG787G_D_SBL</t>
  </si>
  <si>
    <t>OG812G_D_IL</t>
  </si>
  <si>
    <t>OG814G_D_IL</t>
  </si>
  <si>
    <t>OG816G_D_IL</t>
  </si>
  <si>
    <t>OG817G_D_IL</t>
  </si>
  <si>
    <t>OG788G_D_SBL</t>
  </si>
  <si>
    <t>OG820G-1_HICL2</t>
  </si>
  <si>
    <t>OG820G_D2_LSKL</t>
  </si>
  <si>
    <t>PAW17800</t>
  </si>
  <si>
    <t>OG823G_D_IL</t>
  </si>
  <si>
    <t>OG820G_D_SBL</t>
  </si>
  <si>
    <t>Plate 2 D01</t>
  </si>
  <si>
    <t>OG825G_D_IL</t>
  </si>
  <si>
    <t>OG826G_D_IL2</t>
  </si>
  <si>
    <t>OG827G_D_IL</t>
  </si>
  <si>
    <t>OG799H_D2_SBL</t>
  </si>
  <si>
    <t>OG831G_D_IL</t>
  </si>
  <si>
    <t>OG832H_D_IL</t>
  </si>
  <si>
    <t>OG833G_D_IL</t>
  </si>
  <si>
    <t>OG800H_D_SBL</t>
  </si>
  <si>
    <t>OG803G_D_SBL</t>
  </si>
  <si>
    <t>OG836B_D_SBL</t>
  </si>
  <si>
    <t>OG836B-1_HICL</t>
  </si>
  <si>
    <t>OG836B-1_HICL2</t>
  </si>
  <si>
    <t>OG836B_D_SBL2</t>
  </si>
  <si>
    <t>OG837B-1_HICL</t>
  </si>
  <si>
    <t>OG837B-1_HICL2</t>
  </si>
  <si>
    <t>OG810G_D_SBL</t>
  </si>
  <si>
    <t>OG838B_D_SBL</t>
  </si>
  <si>
    <t>OG838B-1_HICL</t>
  </si>
  <si>
    <t>OG838B-1_HICL2</t>
  </si>
  <si>
    <t>OG841O_D_IL</t>
  </si>
  <si>
    <t>OG842F_D_IL</t>
  </si>
  <si>
    <t>OG843U_D_IL</t>
  </si>
  <si>
    <t>OG811G_D_SBL</t>
  </si>
  <si>
    <t>OG824H_D_SBL</t>
  </si>
  <si>
    <t>OG829H_D2_SBL</t>
  </si>
  <si>
    <t>OG834H_D2_SBL</t>
  </si>
  <si>
    <t>OG837B_D3_SBL</t>
  </si>
  <si>
    <t>PACB_240813_AD</t>
  </si>
  <si>
    <t>OG838B2_D_SBL</t>
  </si>
  <si>
    <t>OG850U_D_IL</t>
  </si>
  <si>
    <t>OG851U_D_IL</t>
  </si>
  <si>
    <t>OG844H_D4_SBL</t>
  </si>
  <si>
    <t>Plate 2 - C01, D01</t>
  </si>
  <si>
    <t>OG856L-1_HICL</t>
  </si>
  <si>
    <t>OG844H_D5_SBL</t>
  </si>
  <si>
    <t>OG845H_D2_SBL</t>
  </si>
  <si>
    <t>OG859O-1_HICL</t>
  </si>
  <si>
    <t>OG845H_D2_SBL2</t>
  </si>
  <si>
    <t>OG848U_D_SBL2</t>
  </si>
  <si>
    <t>OG870O_D_IL</t>
  </si>
  <si>
    <t>ISEQ_241105_AMD</t>
  </si>
  <si>
    <t>NOVA_241108_AMD</t>
  </si>
  <si>
    <t>OG871O_D_IL</t>
  </si>
  <si>
    <t>OG872O_D_IL</t>
  </si>
  <si>
    <t>NEXT_241101_AD</t>
  </si>
  <si>
    <t>OG873O_D_IL</t>
  </si>
  <si>
    <t>OG874O_D_IL</t>
  </si>
  <si>
    <t>OG875O_D_IL</t>
  </si>
  <si>
    <t>OG876O_D_IL</t>
  </si>
  <si>
    <t>OG877O_D_IL</t>
  </si>
  <si>
    <t>OG878O_D_IL</t>
  </si>
  <si>
    <t>OG879O_D_IL</t>
  </si>
  <si>
    <t>OG880O_D_IL</t>
  </si>
  <si>
    <t>OG881O_D_IL</t>
  </si>
  <si>
    <t>OG882O_D_IL</t>
  </si>
  <si>
    <t>OG883O_D_IL</t>
  </si>
  <si>
    <t>OG884O_D_IL</t>
  </si>
  <si>
    <t>OG885O_D_IL</t>
  </si>
  <si>
    <t>OG886O_D_IL</t>
  </si>
  <si>
    <t>OG887O_D_IL</t>
  </si>
  <si>
    <t>OG888O_D_IL</t>
  </si>
  <si>
    <t>OG889O_D_IL</t>
  </si>
  <si>
    <t>OG890O_D_IL</t>
  </si>
  <si>
    <t>OG891O_D_IL</t>
  </si>
  <si>
    <t>OG892O_D_IL</t>
  </si>
  <si>
    <t>OG896O_D_IL</t>
  </si>
  <si>
    <t>OG901O_D_IL</t>
  </si>
  <si>
    <t>OG902O_D_IL</t>
  </si>
  <si>
    <t>OG903O_D_IL</t>
  </si>
  <si>
    <t>OG905O_D_IL</t>
  </si>
  <si>
    <t>OG911F_D_IL</t>
  </si>
  <si>
    <t>OG912F_D_IL</t>
  </si>
  <si>
    <t>OG913F_D_IL</t>
  </si>
  <si>
    <t>OG915F_D_IL</t>
  </si>
  <si>
    <t>OG916F_D_IL</t>
  </si>
  <si>
    <t>OG917F_D_IL</t>
  </si>
  <si>
    <t>OG918F_D_IL</t>
  </si>
  <si>
    <t>OG919F_D_IL</t>
  </si>
  <si>
    <t>OG920F_D_IL</t>
  </si>
  <si>
    <t>OG921F_D_IL</t>
  </si>
  <si>
    <t>OG922F_D_IL</t>
  </si>
  <si>
    <t>OG923F_D_IL</t>
  </si>
  <si>
    <t>OG924F_D_IL</t>
  </si>
  <si>
    <t>OG925F_D_IL</t>
  </si>
  <si>
    <t>OG926F_D_IL</t>
  </si>
  <si>
    <t>OG927F_D_IL</t>
  </si>
  <si>
    <t>OG928F_D_IL</t>
  </si>
  <si>
    <t>OG929F_D_IL</t>
  </si>
  <si>
    <t>OG930F_D_IL</t>
  </si>
  <si>
    <t>OG931F_D_IL</t>
  </si>
  <si>
    <t>OG932F_D_IL</t>
  </si>
  <si>
    <t>OG933F_D_IL</t>
  </si>
  <si>
    <t>OG934F_D_IL</t>
  </si>
  <si>
    <t>OG935F_D_IL</t>
  </si>
  <si>
    <t>OG936F_D_IL</t>
  </si>
  <si>
    <t>OG937F_D_IL</t>
  </si>
  <si>
    <t>OG938F_D_IL</t>
  </si>
  <si>
    <t>OG939F_D_IL</t>
  </si>
  <si>
    <t>OG940F_D_IL</t>
  </si>
  <si>
    <t>OG941F_D_IL</t>
  </si>
  <si>
    <t>OG942F_D_IL</t>
  </si>
  <si>
    <t>OG943F_D_IL</t>
  </si>
  <si>
    <t>OG944F_D_IL</t>
  </si>
  <si>
    <t>OG945F_D_IL</t>
  </si>
  <si>
    <t>OG946F_D_IL</t>
  </si>
  <si>
    <t>OG949F_D_IL</t>
  </si>
  <si>
    <t>OG950F_D_IL</t>
  </si>
  <si>
    <t>OG951F_D_IL</t>
  </si>
  <si>
    <t>OG952F_D_IL</t>
  </si>
  <si>
    <t>OG953F_D_IL</t>
  </si>
  <si>
    <t>OG954F_D_IL</t>
  </si>
  <si>
    <t>OG956F_D_IL</t>
  </si>
  <si>
    <t>OG957F_D_IL</t>
  </si>
  <si>
    <t>OG958F_D_IL</t>
  </si>
  <si>
    <t>OG959F_D_IL</t>
  </si>
  <si>
    <t>OG960F_D_IL</t>
  </si>
  <si>
    <t>OG961F_D_IL</t>
  </si>
  <si>
    <t>OG962F_D_IL</t>
  </si>
  <si>
    <t>OG963F_D_IL</t>
  </si>
  <si>
    <t>OG964F_D_IL</t>
  </si>
  <si>
    <t>OG965F_D_IL</t>
  </si>
  <si>
    <t>OG1042F_D_IL</t>
  </si>
  <si>
    <t>OG1043F_D_IL</t>
  </si>
  <si>
    <t>OG1045F_D_IL</t>
  </si>
  <si>
    <t>OG1047F_D_IL</t>
  </si>
  <si>
    <t>OG1071F_D_IL</t>
  </si>
  <si>
    <t>OG1072F_D_IL</t>
  </si>
  <si>
    <t>OG1073F_D_IL</t>
  </si>
  <si>
    <t>OG1074F_D_IL</t>
  </si>
  <si>
    <t>OG849U_D_SBL</t>
  </si>
  <si>
    <t>OG755G-2_HICL</t>
  </si>
  <si>
    <t>ISEQ_241118_AD</t>
  </si>
  <si>
    <t>OG787G-2_HICL</t>
  </si>
  <si>
    <t>OG856L2-1_HICL</t>
  </si>
  <si>
    <t>OG863G-2_HICL</t>
  </si>
  <si>
    <t>OG788G-1_HICL</t>
  </si>
  <si>
    <t>ISEQ_241119_AD</t>
  </si>
  <si>
    <t>OG860L-2_HICL</t>
  </si>
  <si>
    <t>OG866G-1_HICL</t>
  </si>
  <si>
    <t>OG910L-1_HICL</t>
  </si>
  <si>
    <t>OG855H_D_SBL</t>
  </si>
  <si>
    <t>OG856H_D_SBL</t>
  </si>
  <si>
    <t>OG859B_D_SBL</t>
  </si>
  <si>
    <t>OG859B_D2_SBL</t>
  </si>
  <si>
    <t>OG860H_D_SBL</t>
  </si>
  <si>
    <t>OG863G_D_SBL</t>
  </si>
  <si>
    <t>OG866G_D_SBL</t>
  </si>
  <si>
    <t>OG910H_D_SBL</t>
  </si>
  <si>
    <t>NOVA_241125_AD</t>
  </si>
  <si>
    <t>NOVA_241204_AD</t>
  </si>
  <si>
    <t>Field</t>
  </si>
  <si>
    <t>FieldType</t>
  </si>
  <si>
    <t>Unique</t>
  </si>
  <si>
    <t>DBKey</t>
  </si>
  <si>
    <t>DBField</t>
  </si>
  <si>
    <t>DBKeep</t>
  </si>
  <si>
    <t>DBFormat</t>
  </si>
  <si>
    <t>int</t>
  </si>
  <si>
    <t>join</t>
  </si>
  <si>
    <t>cat</t>
  </si>
  <si>
    <t>Extraction_Queue</t>
  </si>
  <si>
    <t>yn</t>
  </si>
  <si>
    <t>ILStatus</t>
  </si>
  <si>
    <t>PBStatus</t>
  </si>
  <si>
    <t>HiCStatus</t>
  </si>
  <si>
    <t>ONTNum</t>
  </si>
  <si>
    <t>RNA</t>
  </si>
  <si>
    <t>RNAStatus</t>
  </si>
  <si>
    <t>ILRNAStatus</t>
  </si>
  <si>
    <t>str</t>
  </si>
  <si>
    <t>ValidatedSpeciesID</t>
  </si>
  <si>
    <t>FieldID</t>
  </si>
  <si>
    <t>NominalSpeciesID</t>
  </si>
  <si>
    <t>CommonName</t>
  </si>
  <si>
    <t>date</t>
  </si>
  <si>
    <t>float</t>
  </si>
  <si>
    <t>Weight</t>
  </si>
  <si>
    <t>LengthTL &amp; LengthFL</t>
  </si>
  <si>
    <t>Keeping as text for now</t>
  </si>
  <si>
    <t>Depth_Collection</t>
  </si>
  <si>
    <t>WARN</t>
  </si>
  <si>
    <t>VoucherID</t>
  </si>
  <si>
    <t>AltID</t>
  </si>
  <si>
    <t>Box</t>
  </si>
  <si>
    <t>SampleID</t>
  </si>
  <si>
    <t>ExtNum</t>
  </si>
  <si>
    <t>Extraction_Method</t>
  </si>
  <si>
    <t>Extraction_Date</t>
  </si>
  <si>
    <t>Extraction_BatchID</t>
  </si>
  <si>
    <t>Final_Buffer</t>
  </si>
  <si>
    <t>Volume</t>
  </si>
  <si>
    <t>Qubit_Conc</t>
  </si>
  <si>
    <t>NanoDrop Conc.(ng/uL)</t>
  </si>
  <si>
    <t>NanoDrop_Conc</t>
  </si>
  <si>
    <t>Ratio260-280</t>
  </si>
  <si>
    <t>Ratio260-230</t>
  </si>
  <si>
    <t>Qubit:Nanodrop Ratio</t>
  </si>
  <si>
    <t>RatioQubit-Nanodrop</t>
  </si>
  <si>
    <t>Total_Yield</t>
  </si>
  <si>
    <t>gDNA_FemtoID</t>
  </si>
  <si>
    <t>AvSize</t>
  </si>
  <si>
    <t>ExtractionQC</t>
  </si>
  <si>
    <t>DNAFreezer</t>
  </si>
  <si>
    <t>DNAShelf</t>
  </si>
  <si>
    <t>DNARack</t>
  </si>
  <si>
    <t>DNALevel</t>
  </si>
  <si>
    <t>DNABox</t>
  </si>
  <si>
    <t>DNANotes</t>
  </si>
  <si>
    <t>TapestationID</t>
  </si>
  <si>
    <t>RNADV200</t>
  </si>
  <si>
    <t>RNAFreezer</t>
  </si>
  <si>
    <t>RNAShelf</t>
  </si>
  <si>
    <t>RNARack</t>
  </si>
  <si>
    <t>RNALevel</t>
  </si>
  <si>
    <t>RNABox</t>
  </si>
  <si>
    <t>RNANotes</t>
  </si>
  <si>
    <t>ilmnNum</t>
  </si>
  <si>
    <t>ilmnStatus</t>
  </si>
  <si>
    <t>LibraryTubeID</t>
  </si>
  <si>
    <t>LibraryMethod</t>
  </si>
  <si>
    <t>LibraryDate</t>
  </si>
  <si>
    <t>LibraryID</t>
  </si>
  <si>
    <t>IndexSet</t>
  </si>
  <si>
    <t>IndexWell</t>
  </si>
  <si>
    <t>Contatenate Index</t>
  </si>
  <si>
    <t>Index</t>
  </si>
  <si>
    <t>LibraryQubitConc</t>
  </si>
  <si>
    <t>ILComments</t>
  </si>
  <si>
    <t>pacbNum</t>
  </si>
  <si>
    <t>pacbStatus</t>
  </si>
  <si>
    <t>DNATreatment</t>
  </si>
  <si>
    <t>ShearFemtoID</t>
  </si>
  <si>
    <t>ShearAvSize</t>
  </si>
  <si>
    <t>SeqFemtoID</t>
  </si>
  <si>
    <t>SeqAvSize</t>
  </si>
  <si>
    <t>LysateNum</t>
  </si>
  <si>
    <t>LysateStatus</t>
  </si>
  <si>
    <t>LysateID</t>
  </si>
  <si>
    <t>LysatePrepDate</t>
  </si>
  <si>
    <t>LysateBatchID</t>
  </si>
  <si>
    <t>num</t>
  </si>
  <si>
    <t>LysateConc</t>
  </si>
  <si>
    <t>TotalLysate</t>
  </si>
  <si>
    <t>LysateCDE</t>
  </si>
  <si>
    <t>LysateComments</t>
  </si>
  <si>
    <t>HiCNum</t>
  </si>
  <si>
    <t>ProxLigationConc</t>
  </si>
  <si>
    <t>PurifiedDNATotal</t>
  </si>
  <si>
    <t>LibraryConc</t>
  </si>
  <si>
    <t>LibrarySize</t>
  </si>
  <si>
    <t>HiCComments</t>
  </si>
  <si>
    <t>ontNum</t>
  </si>
  <si>
    <t>ontStatus</t>
  </si>
  <si>
    <t>LibraryType</t>
  </si>
  <si>
    <t>EstLoadingSize</t>
  </si>
  <si>
    <t>ontComments</t>
  </si>
  <si>
    <t>rnaNum</t>
  </si>
  <si>
    <t>rnaStatus</t>
  </si>
  <si>
    <t>PercProduct</t>
  </si>
  <si>
    <t>LibraryMolarity</t>
  </si>
  <si>
    <t>SequencingID</t>
  </si>
  <si>
    <t>Instrument</t>
  </si>
  <si>
    <t>RunDate</t>
  </si>
  <si>
    <t>RunID</t>
  </si>
  <si>
    <t>CellID</t>
  </si>
  <si>
    <t>SMRTNum</t>
  </si>
  <si>
    <t>SeqComments</t>
  </si>
  <si>
    <t>General</t>
  </si>
  <si>
    <t>Y/N</t>
  </si>
  <si>
    <t>P</t>
  </si>
  <si>
    <t>?</t>
  </si>
  <si>
    <t>Level/ Plate</t>
  </si>
  <si>
    <t>Pass/ Fail QC</t>
  </si>
  <si>
    <t>96-well plate</t>
  </si>
  <si>
    <t>O</t>
  </si>
  <si>
    <t>Formalin</t>
  </si>
  <si>
    <t>3.Extractions</t>
  </si>
  <si>
    <t>Extraction Status</t>
  </si>
  <si>
    <t>Extraction - CCB</t>
  </si>
  <si>
    <t>QC - Tapestation</t>
  </si>
  <si>
    <t>Extraction</t>
  </si>
  <si>
    <t>Archieved</t>
  </si>
  <si>
    <t>RNA Extraction Method</t>
  </si>
  <si>
    <t>RNA Elution</t>
  </si>
  <si>
    <t>Library Prep - Ilmn PCR-Free</t>
  </si>
  <si>
    <t>Sequence - Illumina</t>
  </si>
  <si>
    <t>PacBio Queue</t>
  </si>
  <si>
    <t>Clean-up</t>
  </si>
  <si>
    <t>Shearing</t>
  </si>
  <si>
    <t>PacBio Indexes</t>
  </si>
  <si>
    <t>Well</t>
  </si>
  <si>
    <t>bc2001</t>
  </si>
  <si>
    <t>bc2002</t>
  </si>
  <si>
    <t>bc2003</t>
  </si>
  <si>
    <t>bc2004</t>
  </si>
  <si>
    <t>bc2005</t>
  </si>
  <si>
    <t>bc2006</t>
  </si>
  <si>
    <t>bc2007</t>
  </si>
  <si>
    <t>bc2008</t>
  </si>
  <si>
    <t>bc2009</t>
  </si>
  <si>
    <t>bc2010</t>
  </si>
  <si>
    <t>bc2011</t>
  </si>
  <si>
    <t>bc2012</t>
  </si>
  <si>
    <t>bc2013</t>
  </si>
  <si>
    <t>bc2014</t>
  </si>
  <si>
    <t>bc2015</t>
  </si>
  <si>
    <t>bc2016</t>
  </si>
  <si>
    <t>bc2017</t>
  </si>
  <si>
    <t>bc2018</t>
  </si>
  <si>
    <t>bc2019</t>
  </si>
  <si>
    <t>bc2020</t>
  </si>
  <si>
    <t>bc2021</t>
  </si>
  <si>
    <t>bc2022</t>
  </si>
  <si>
    <t>bc2023</t>
  </si>
  <si>
    <t>bc2024</t>
  </si>
  <si>
    <t>bc2025</t>
  </si>
  <si>
    <t>bc2026</t>
  </si>
  <si>
    <t>bc2027</t>
  </si>
  <si>
    <t>bc2028</t>
  </si>
  <si>
    <t>bc2029</t>
  </si>
  <si>
    <t>bc2030</t>
  </si>
  <si>
    <t>bc2031</t>
  </si>
  <si>
    <t>bc2032</t>
  </si>
  <si>
    <t>bc2033</t>
  </si>
  <si>
    <t>bc2034</t>
  </si>
  <si>
    <t>bc2035</t>
  </si>
  <si>
    <t>bc2036</t>
  </si>
  <si>
    <t>bc2037</t>
  </si>
  <si>
    <t>bc2038</t>
  </si>
  <si>
    <t>bc2039</t>
  </si>
  <si>
    <t>bc2040</t>
  </si>
  <si>
    <t>bc2041</t>
  </si>
  <si>
    <t>bc2042</t>
  </si>
  <si>
    <t>bc2043</t>
  </si>
  <si>
    <t>bc2044</t>
  </si>
  <si>
    <t>bc2045</t>
  </si>
  <si>
    <t>bc2046</t>
  </si>
  <si>
    <t>bc2047</t>
  </si>
  <si>
    <t>bc2048</t>
  </si>
  <si>
    <t>bc2049</t>
  </si>
  <si>
    <t>bc2050</t>
  </si>
  <si>
    <t>bc2051</t>
  </si>
  <si>
    <t>bc2052</t>
  </si>
  <si>
    <t>bc2053</t>
  </si>
  <si>
    <t>bc2054</t>
  </si>
  <si>
    <t>bc2055</t>
  </si>
  <si>
    <t>bc2056</t>
  </si>
  <si>
    <t>bc2057</t>
  </si>
  <si>
    <t>bc2058</t>
  </si>
  <si>
    <t>bc2059</t>
  </si>
  <si>
    <t>bc2060</t>
  </si>
  <si>
    <t>bc2061</t>
  </si>
  <si>
    <t>bc2062</t>
  </si>
  <si>
    <t>bc2063</t>
  </si>
  <si>
    <t>bc2064</t>
  </si>
  <si>
    <t>bc2065</t>
  </si>
  <si>
    <t>bc2066</t>
  </si>
  <si>
    <t>bc2067</t>
  </si>
  <si>
    <t>bc2068</t>
  </si>
  <si>
    <t>bc2069</t>
  </si>
  <si>
    <t>bc2070</t>
  </si>
  <si>
    <t>bc2071</t>
  </si>
  <si>
    <t>bc2072</t>
  </si>
  <si>
    <t>bc2073</t>
  </si>
  <si>
    <t>bc2074</t>
  </si>
  <si>
    <t>bc2075</t>
  </si>
  <si>
    <t>bc2076</t>
  </si>
  <si>
    <t>bc2077</t>
  </si>
  <si>
    <t>bc2078</t>
  </si>
  <si>
    <t>bc2079</t>
  </si>
  <si>
    <t>bc2080</t>
  </si>
  <si>
    <t>bc2081</t>
  </si>
  <si>
    <t>bc2082</t>
  </si>
  <si>
    <t>bc2083</t>
  </si>
  <si>
    <t>bc2084</t>
  </si>
  <si>
    <t>bc2085</t>
  </si>
  <si>
    <t>bc2086</t>
  </si>
  <si>
    <t>bc2087</t>
  </si>
  <si>
    <t>bc2088</t>
  </si>
  <si>
    <t>bc2089</t>
  </si>
  <si>
    <t>bc2090</t>
  </si>
  <si>
    <t>bc2091</t>
  </si>
  <si>
    <t>bc2092</t>
  </si>
  <si>
    <t>bc2093</t>
  </si>
  <si>
    <t>bc2094</t>
  </si>
  <si>
    <t>bc2095</t>
  </si>
  <si>
    <t>bc2096</t>
  </si>
  <si>
    <t>Library Prep - PacBio Kinnex</t>
  </si>
  <si>
    <t>PacBio Kinnex</t>
  </si>
  <si>
    <t>Illumina Index Plate</t>
  </si>
  <si>
    <t>Stage 5 - Ligation Capture</t>
  </si>
  <si>
    <t>Indexes</t>
  </si>
  <si>
    <t>ONT Queue</t>
  </si>
  <si>
    <t>Awaiting Extraction</t>
  </si>
  <si>
    <t>Library - ULK</t>
  </si>
  <si>
    <t>Repeat</t>
  </si>
  <si>
    <t>Archived</t>
  </si>
  <si>
    <t>Failed - Exclude</t>
  </si>
  <si>
    <t> 163612401.3 </t>
  </si>
  <si>
    <t> 68526563.8 </t>
  </si>
  <si>
    <t xml:space="preserve">60788578.7  </t>
  </si>
  <si>
    <t>110635993.0 </t>
  </si>
  <si>
    <t xml:space="preserve"> 126480763.4  </t>
  </si>
  <si>
    <t> 177791544.9</t>
  </si>
  <si>
    <t> 121518514.7</t>
  </si>
  <si>
    <t>126484612.9 </t>
  </si>
  <si>
    <t>119580386.3 </t>
  </si>
  <si>
    <t>119622347.5 </t>
  </si>
  <si>
    <t>177716085.5  </t>
  </si>
  <si>
    <t>176629532.2 </t>
  </si>
  <si>
    <t>81512112.6 </t>
  </si>
  <si>
    <t xml:space="preserve"> 185023284.1 </t>
  </si>
  <si>
    <t> 200820276.0</t>
  </si>
  <si>
    <t xml:space="preserve"> 182914663.6 </t>
  </si>
  <si>
    <t> 140113781.2</t>
  </si>
  <si>
    <t> 213228829.2 </t>
  </si>
  <si>
    <t>177982072.3 </t>
  </si>
  <si>
    <t> 177982072.3</t>
  </si>
  <si>
    <t> 109801772.1</t>
  </si>
  <si>
    <t>133498167.3 </t>
  </si>
  <si>
    <t>114315660.9 </t>
  </si>
  <si>
    <t>113812735.8 </t>
  </si>
  <si>
    <t>"Extracted DNA Box 6"</t>
  </si>
  <si>
    <t>"Extracted DNA Box 7"</t>
  </si>
  <si>
    <t>JP's Sample</t>
  </si>
  <si>
    <t>OG58W</t>
  </si>
  <si>
    <t>OG648G</t>
  </si>
  <si>
    <t>OG675G</t>
  </si>
  <si>
    <t>OG679H</t>
  </si>
  <si>
    <t>OG681H</t>
  </si>
  <si>
    <t>OG699H</t>
  </si>
  <si>
    <t>OG710O</t>
  </si>
  <si>
    <t>OG716O</t>
  </si>
  <si>
    <t>OG756G</t>
  </si>
  <si>
    <t>OG769G</t>
  </si>
  <si>
    <t>OG781G</t>
  </si>
  <si>
    <t>OG790G</t>
  </si>
  <si>
    <t>OG791G</t>
  </si>
  <si>
    <t>OG793G</t>
  </si>
  <si>
    <t>OG794G</t>
  </si>
  <si>
    <t>OG801L</t>
  </si>
  <si>
    <t>OG804G</t>
  </si>
  <si>
    <t>OG813G</t>
  </si>
  <si>
    <t>OG819H</t>
  </si>
  <si>
    <t>NB_250107_AMD</t>
  </si>
  <si>
    <t>FEMTO_240107_AD</t>
  </si>
  <si>
    <t>28,171 - 211,772</t>
  </si>
  <si>
    <t>28,946 - 278,086</t>
  </si>
  <si>
    <t>12,170 - 208,725</t>
  </si>
  <si>
    <t>32,694 - 196,662</t>
  </si>
  <si>
    <t>21,086 - 306,233</t>
  </si>
  <si>
    <t>23,906 - 212,746</t>
  </si>
  <si>
    <t>OG1161B_D4</t>
  </si>
  <si>
    <t>OG1161B_D5</t>
  </si>
  <si>
    <t>NB_250108_AD</t>
  </si>
  <si>
    <t>Not proceeding with this sample anymore, OG699 is the same species and has a better quality extract. 08/01/2025 AD</t>
  </si>
  <si>
    <t>SRE XS then shear 08/01/2025 AD</t>
  </si>
  <si>
    <t>Proceeding with deep sequencing to see how it looks despite the high Dup read pairs. 09/01/2024 AD</t>
  </si>
  <si>
    <t>Top-up sequencing required as per EDJ request. 09/01/2025 AD</t>
  </si>
  <si>
    <t>Changed the status from "High" to draft as OG699 is the same species and has a better quality DNA extract. 09/01/2025 AD</t>
  </si>
  <si>
    <t>FEMTO_250110_AD</t>
  </si>
  <si>
    <t>1,730 - 9,924</t>
  </si>
  <si>
    <t>Sample looks quite degraded. Re-extract required 10/01/2025 AD</t>
  </si>
  <si>
    <t>24,408 - 320,016</t>
  </si>
  <si>
    <t>Poor fragment size, re-extract 10/01/2025 AD</t>
  </si>
  <si>
    <t>16,797 - 378,389</t>
  </si>
  <si>
    <t>OG679H_D</t>
  </si>
  <si>
    <t>OG681H_D</t>
  </si>
  <si>
    <t>SRE STD then shear at 31 speed 10/01/2024 AD</t>
  </si>
  <si>
    <t>SRE STD then shear at 31 speed. Be careful of low concentration 10/01/2024 AD</t>
  </si>
  <si>
    <t>SMRT_250110_AD</t>
  </si>
  <si>
    <t>Repeating because the first extract had poor fragment size 10/01/2025 AD</t>
  </si>
  <si>
    <t>1,831 - 12,868</t>
  </si>
  <si>
    <t>18,222 - 338,329</t>
  </si>
  <si>
    <t>13,134 - 21,709</t>
  </si>
  <si>
    <t>SRE STD then shear at 31 13/01/2025</t>
  </si>
  <si>
    <t>SHEAR_250109_AD</t>
  </si>
  <si>
    <t>FEMTO_250113_AD</t>
  </si>
  <si>
    <t xml:space="preserve">Not proceeding with this library because there was enough sample prepped through the standard SMRTbell protocol omitting the nuclease treatment step. 27/11/2024 AD This library has still been prepped and can be used if necessary. 13/01/2025 </t>
  </si>
  <si>
    <t>FEMTO_250107_AD</t>
  </si>
  <si>
    <t>Not proceeding with this library as I'm using OG1161B_D4_SBL &amp; OG1161B_D5_SBL 13/01/2025 AD</t>
  </si>
  <si>
    <t>OG104M_D_SBL</t>
  </si>
  <si>
    <t>OG848U_D_SBL</t>
  </si>
  <si>
    <t>OG1161B_D4_SBL</t>
  </si>
  <si>
    <t>OG1161B_D5_SBL</t>
  </si>
  <si>
    <t>PACB_250113_AD</t>
  </si>
  <si>
    <t>Bioinformatics requested to repeat this sample due to odd pre-text maps. Repeat on Omni-C 13/01/2025 AD</t>
  </si>
  <si>
    <t>Re-queued for top-up seqeuncing 14/01/2025 AD</t>
  </si>
  <si>
    <t>Changed status from "Immediate" to "Draft" asOG848 is the same species and proceeded down ref genome workflow 14/1/2025 AD</t>
  </si>
  <si>
    <t>AssemblyLink</t>
  </si>
  <si>
    <t>OmniC</t>
  </si>
  <si>
    <t>Bioinformatics requested to repeat this sample due to odd pre-text maps. Repeat on AssemblyLink 13/01/2025 AD</t>
  </si>
  <si>
    <t>LYSATE_241205_AD</t>
  </si>
  <si>
    <t>Not proceeding with this sample, as OG1161 was the sample used for HIFI sequencing 14/01/2025 AD</t>
  </si>
  <si>
    <t>OG1160B-1</t>
  </si>
  <si>
    <t>NB_230307_LP</t>
  </si>
  <si>
    <t>NB_230509_AD</t>
  </si>
  <si>
    <t>NB_230117_LP</t>
  </si>
  <si>
    <t>NB_230420_AD</t>
  </si>
  <si>
    <t>NB_230505_AD</t>
  </si>
  <si>
    <t>NB_230411_AD</t>
  </si>
  <si>
    <t>NB_230508_AD</t>
  </si>
  <si>
    <t>NB_250121_AMD</t>
  </si>
  <si>
    <t>PACB_250114_AD</t>
  </si>
  <si>
    <t>Extracted DNA Box 8</t>
  </si>
  <si>
    <t>Extracted DNA Box 9</t>
  </si>
  <si>
    <t>unknown box #</t>
  </si>
  <si>
    <t>Extracted DNA Box 13</t>
  </si>
  <si>
    <t>Extracted DNA Box 10</t>
  </si>
  <si>
    <t>check box number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</si>
</sst>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164" formatCode="_(* #,##0.00_);_(* \(#,##0.00\);_(* &quot;-&quot;??_);_(@_)"/>
    <numFmt numFmtId="165" formatCode="yyyy\-mm\-dd;@"/>
    <numFmt numFmtId="166" formatCode="_(* #,##0_);_(* \(#,##0\);_(* &quot;-&quot;??_);_(@_)"/>
    <numFmt numFmtId="167" formatCode="0.0"/>
  </numFmts>
  <fonts count="46" x14ac:knownFonts="1">
    <font>
      <sz val="11"/>
      <color theme="1"/>
      <name val="Calibri"/>
      <family val="2"/>
      <scheme val="minor"/>
    </font>
    <font>
      <b/>
      <sz val="11"/>
      <color theme="1"/>
      <name val="Calibri"/>
      <family val="2"/>
      <scheme val="minor"/>
    </font>
    <font>
      <sz val="8"/>
      <name val="Calibri"/>
      <family val="2"/>
      <scheme val="minor"/>
    </font>
    <font>
      <i/>
      <sz val="11"/>
      <color theme="1"/>
      <name val="Calibri"/>
      <family val="2"/>
      <scheme val="minor"/>
    </font>
    <font>
      <b/>
      <sz val="11"/>
      <color theme="0"/>
      <name val="Calibri"/>
      <family val="2"/>
      <scheme val="minor"/>
    </font>
    <font>
      <b/>
      <sz val="11"/>
      <name val="Calibri"/>
      <family val="2"/>
      <scheme val="minor"/>
    </font>
    <font>
      <sz val="11"/>
      <name val="Calibri"/>
      <family val="2"/>
      <scheme val="minor"/>
    </font>
    <font>
      <sz val="11"/>
      <color theme="1"/>
      <name val="Calibri"/>
      <family val="2"/>
      <scheme val="minor"/>
    </font>
    <font>
      <sz val="11"/>
      <color theme="4"/>
      <name val="Calibri"/>
      <family val="2"/>
      <scheme val="minor"/>
    </font>
    <font>
      <sz val="11"/>
      <color theme="7" tint="-0.499984740745262"/>
      <name val="Calibri"/>
      <family val="2"/>
      <scheme val="minor"/>
    </font>
    <font>
      <sz val="11"/>
      <color theme="6" tint="-0.499984740745262"/>
      <name val="Calibri"/>
      <family val="2"/>
      <scheme val="minor"/>
    </font>
    <font>
      <i/>
      <sz val="11"/>
      <color theme="6" tint="-0.499984740745262"/>
      <name val="Calibri"/>
      <family val="2"/>
      <scheme val="minor"/>
    </font>
    <font>
      <sz val="11"/>
      <color theme="0"/>
      <name val="Calibri"/>
      <family val="2"/>
      <scheme val="minor"/>
    </font>
    <font>
      <b/>
      <sz val="11"/>
      <color theme="4" tint="-0.499984740745262"/>
      <name val="Calibri"/>
      <family val="2"/>
      <scheme val="minor"/>
    </font>
    <font>
      <sz val="11"/>
      <color theme="4" tint="-0.499984740745262"/>
      <name val="Calibri"/>
      <family val="2"/>
      <scheme val="minor"/>
    </font>
    <font>
      <i/>
      <sz val="11"/>
      <color theme="4" tint="-0.499984740745262"/>
      <name val="Calibri"/>
      <family val="2"/>
      <scheme val="minor"/>
    </font>
    <font>
      <sz val="10"/>
      <color theme="4" tint="-0.499984740745262"/>
      <name val="Arial"/>
      <family val="2"/>
    </font>
    <font>
      <sz val="11"/>
      <color theme="4" tint="-0.499984740745262"/>
      <name val="Calibri"/>
      <family val="2"/>
    </font>
    <font>
      <i/>
      <sz val="10"/>
      <color theme="4" tint="-0.499984740745262"/>
      <name val="Arial"/>
      <family val="2"/>
    </font>
    <font>
      <sz val="11"/>
      <color theme="8" tint="-0.499984740745262"/>
      <name val="Calibri"/>
      <family val="2"/>
      <scheme val="minor"/>
    </font>
    <font>
      <sz val="10"/>
      <color theme="8" tint="-0.499984740745262"/>
      <name val="Arial"/>
      <family val="2"/>
    </font>
    <font>
      <sz val="11"/>
      <color rgb="FF7030A0"/>
      <name val="Calibri"/>
      <family val="2"/>
      <scheme val="minor"/>
    </font>
    <font>
      <i/>
      <sz val="11"/>
      <color theme="2" tint="-0.499984740745262"/>
      <name val="Calibri"/>
      <family val="2"/>
      <scheme val="minor"/>
    </font>
    <font>
      <sz val="11"/>
      <color theme="2" tint="-0.499984740745262"/>
      <name val="Calibri"/>
      <family val="2"/>
      <scheme val="minor"/>
    </font>
    <font>
      <sz val="11"/>
      <color rgb="FF1F4E78"/>
      <name val="Calibri"/>
      <family val="2"/>
    </font>
    <font>
      <sz val="11"/>
      <color rgb="FF203764"/>
      <name val="Calibri"/>
      <family val="2"/>
    </font>
    <font>
      <i/>
      <sz val="11"/>
      <name val="Calibri"/>
      <family val="2"/>
      <scheme val="minor"/>
    </font>
    <font>
      <sz val="11"/>
      <color theme="5" tint="-0.499984740745262"/>
      <name val="Calibri"/>
      <family val="2"/>
      <scheme val="minor"/>
    </font>
    <font>
      <b/>
      <sz val="11"/>
      <color theme="5" tint="-0.499984740745262"/>
      <name val="Calibri"/>
      <family val="2"/>
      <scheme val="minor"/>
    </font>
    <font>
      <sz val="11"/>
      <color theme="4" tint="-0.249977111117893"/>
      <name val="Calibri"/>
      <family val="2"/>
      <scheme val="minor"/>
    </font>
    <font>
      <b/>
      <sz val="11"/>
      <color theme="4" tint="-0.249977111117893"/>
      <name val="Calibri"/>
      <family val="2"/>
      <scheme val="minor"/>
    </font>
    <font>
      <b/>
      <sz val="11"/>
      <color theme="7" tint="-0.499984740745262"/>
      <name val="Calibri"/>
      <family val="2"/>
      <scheme val="minor"/>
    </font>
    <font>
      <b/>
      <sz val="11"/>
      <color theme="9" tint="-0.499984740745262"/>
      <name val="Calibri"/>
      <family val="2"/>
      <scheme val="minor"/>
    </font>
    <font>
      <sz val="11"/>
      <color theme="9" tint="-0.499984740745262"/>
      <name val="Calibri"/>
      <family val="2"/>
      <scheme val="minor"/>
    </font>
    <font>
      <sz val="11"/>
      <color rgb="FF000000"/>
      <name val="Calibri"/>
      <family val="2"/>
      <scheme val="minor"/>
    </font>
    <font>
      <i/>
      <sz val="11"/>
      <color rgb="FF000000"/>
      <name val="Calibri"/>
      <family val="2"/>
      <scheme val="minor"/>
    </font>
    <font>
      <b/>
      <sz val="11"/>
      <color rgb="FF333333"/>
      <name val="Arial"/>
      <family val="2"/>
    </font>
    <font>
      <sz val="11"/>
      <color rgb="FF000000"/>
      <name val="Calibri"/>
      <family val="2"/>
    </font>
    <font>
      <sz val="11"/>
      <color indexed="8"/>
      <name val="Calibri"/>
      <family val="2"/>
    </font>
    <font>
      <sz val="11"/>
      <color rgb="FF305496"/>
      <name val="Calibri"/>
      <family val="2"/>
      <scheme val="minor"/>
    </font>
    <font>
      <b/>
      <sz val="11"/>
      <color rgb="FF305496"/>
      <name val="Calibri"/>
      <family val="2"/>
      <scheme val="minor"/>
    </font>
    <font>
      <sz val="11"/>
      <color rgb="FF000000"/>
      <name val="Arial"/>
      <family val="2"/>
    </font>
    <font>
      <i/>
      <sz val="10"/>
      <color rgb="FF203764"/>
      <name val="Arial"/>
      <family val="2"/>
    </font>
    <font>
      <sz val="10"/>
      <color rgb="FF203764"/>
      <name val="Arial"/>
      <family val="2"/>
    </font>
    <font>
      <sz val="11"/>
      <color rgb="FF333333"/>
      <name val="Arial"/>
      <family val="2"/>
    </font>
    <font>
      <sz val="11"/>
      <color rgb="FF833C0C"/>
      <name val="Calibri"/>
      <family val="2"/>
    </font>
  </fonts>
  <fills count="29">
    <fill>
      <patternFill patternType="none"/>
    </fill>
    <fill>
      <patternFill patternType="gray125"/>
    </fill>
    <fill>
      <patternFill patternType="solid">
        <fgColor theme="9" tint="0.59999389629810485"/>
        <bgColor indexed="64"/>
      </patternFill>
    </fill>
    <fill>
      <patternFill patternType="solid">
        <fgColor theme="1"/>
        <bgColor indexed="64"/>
      </patternFill>
    </fill>
    <fill>
      <patternFill patternType="solid">
        <fgColor theme="2" tint="-0.499984740745262"/>
        <bgColor indexed="64"/>
      </patternFill>
    </fill>
    <fill>
      <patternFill patternType="solid">
        <fgColor theme="3"/>
        <bgColor indexed="64"/>
      </patternFill>
    </fill>
    <fill>
      <patternFill patternType="solid">
        <fgColor theme="6"/>
        <bgColor theme="6"/>
      </patternFill>
    </fill>
    <fill>
      <patternFill patternType="solid">
        <fgColor theme="4" tint="-0.499984740745262"/>
        <bgColor indexed="64"/>
      </patternFill>
    </fill>
    <fill>
      <patternFill patternType="solid">
        <fgColor theme="4" tint="-0.499984740745262"/>
        <bgColor theme="6"/>
      </patternFill>
    </fill>
    <fill>
      <patternFill patternType="solid">
        <fgColor theme="9" tint="-0.499984740745262"/>
        <bgColor indexed="64"/>
      </patternFill>
    </fill>
    <fill>
      <patternFill patternType="solid">
        <fgColor theme="2" tint="-0.499984740745262"/>
        <bgColor theme="6"/>
      </patternFill>
    </fill>
    <fill>
      <patternFill patternType="solid">
        <fgColor theme="5"/>
        <bgColor indexed="64"/>
      </patternFill>
    </fill>
    <fill>
      <patternFill patternType="solid">
        <fgColor theme="7"/>
        <bgColor indexed="64"/>
      </patternFill>
    </fill>
    <fill>
      <patternFill patternType="solid">
        <fgColor theme="9" tint="-0.249977111117893"/>
        <bgColor indexed="64"/>
      </patternFill>
    </fill>
    <fill>
      <patternFill patternType="solid">
        <fgColor rgb="FF800080"/>
        <bgColor indexed="64"/>
      </patternFill>
    </fill>
    <fill>
      <patternFill patternType="solid">
        <fgColor rgb="FFCF0F2F"/>
        <bgColor indexed="64"/>
      </patternFill>
    </fill>
    <fill>
      <patternFill patternType="solid">
        <fgColor rgb="FFFCE4D6"/>
        <bgColor rgb="FF000000"/>
      </patternFill>
    </fill>
    <fill>
      <patternFill patternType="solid">
        <fgColor rgb="FFDDEBF7"/>
        <bgColor rgb="FFDDEBF7"/>
      </patternFill>
    </fill>
    <fill>
      <patternFill patternType="solid">
        <fgColor theme="5" tint="0.79998168889431442"/>
        <bgColor indexed="64"/>
      </patternFill>
    </fill>
    <fill>
      <patternFill patternType="solid">
        <fgColor theme="0"/>
        <bgColor indexed="64"/>
      </patternFill>
    </fill>
    <fill>
      <patternFill patternType="solid">
        <fgColor theme="0"/>
        <bgColor rgb="FF000000"/>
      </patternFill>
    </fill>
    <fill>
      <patternFill patternType="solid">
        <fgColor theme="5" tint="0.79998168889431442"/>
        <bgColor rgb="FF000000"/>
      </patternFill>
    </fill>
    <fill>
      <patternFill patternType="solid">
        <fgColor theme="0"/>
        <bgColor rgb="FFDDEBF7"/>
      </patternFill>
    </fill>
    <fill>
      <patternFill patternType="solid">
        <fgColor theme="5" tint="-0.249977111117893"/>
        <bgColor indexed="64"/>
      </patternFill>
    </fill>
    <fill>
      <patternFill patternType="solid">
        <fgColor theme="8" tint="0.79998168889431442"/>
        <bgColor rgb="FFDDEBF7"/>
      </patternFill>
    </fill>
    <fill>
      <patternFill patternType="solid">
        <fgColor theme="0" tint="-0.499984740745262"/>
        <bgColor indexed="64"/>
      </patternFill>
    </fill>
    <fill>
      <patternFill patternType="solid">
        <fgColor theme="6" tint="0.79998168889431442"/>
        <bgColor theme="6" tint="0.79998168889431442"/>
      </patternFill>
    </fill>
    <fill>
      <patternFill patternType="solid">
        <fgColor theme="0"/>
        <bgColor theme="6" tint="0.79998168889431442"/>
      </patternFill>
    </fill>
    <fill>
      <patternFill patternType="solid">
        <fgColor rgb="FFFFFFFF"/>
        <bgColor indexed="64"/>
      </patternFill>
    </fill>
  </fills>
  <borders count="28">
    <border>
      <left/>
      <right/>
      <top/>
      <bottom/>
      <diagonal/>
    </border>
    <border>
      <left style="thin">
        <color indexed="64"/>
      </left>
      <right style="thin">
        <color indexed="64"/>
      </right>
      <top style="thin">
        <color indexed="64"/>
      </top>
      <bottom style="thin">
        <color indexed="64"/>
      </bottom>
      <diagonal/>
    </border>
    <border>
      <left style="medium">
        <color indexed="64"/>
      </left>
      <right/>
      <top/>
      <bottom/>
      <diagonal/>
    </border>
    <border>
      <left style="thin">
        <color indexed="64"/>
      </left>
      <right/>
      <top/>
      <bottom/>
      <diagonal/>
    </border>
    <border>
      <left/>
      <right style="thin">
        <color indexed="64"/>
      </right>
      <top/>
      <bottom/>
      <diagonal/>
    </border>
    <border>
      <left style="thin">
        <color indexed="64"/>
      </left>
      <right style="thin">
        <color indexed="64"/>
      </right>
      <top/>
      <bottom/>
      <diagonal/>
    </border>
    <border>
      <left/>
      <right/>
      <top style="thin">
        <color indexed="64"/>
      </top>
      <bottom/>
      <diagonal/>
    </border>
    <border>
      <left style="medium">
        <color indexed="64"/>
      </left>
      <right/>
      <top style="medium">
        <color indexed="64"/>
      </top>
      <bottom/>
      <diagonal/>
    </border>
    <border>
      <left/>
      <right/>
      <top style="medium">
        <color indexed="64"/>
      </top>
      <bottom/>
      <diagonal/>
    </border>
    <border>
      <left/>
      <right style="thin">
        <color indexed="64"/>
      </right>
      <top style="medium">
        <color indexed="64"/>
      </top>
      <bottom/>
      <diagonal/>
    </border>
    <border>
      <left/>
      <right style="medium">
        <color indexed="64"/>
      </right>
      <top style="medium">
        <color indexed="64"/>
      </top>
      <bottom/>
      <diagonal/>
    </border>
    <border>
      <left/>
      <right style="medium">
        <color indexed="64"/>
      </right>
      <top/>
      <bottom/>
      <diagonal/>
    </border>
    <border>
      <left style="medium">
        <color indexed="64"/>
      </left>
      <right style="thin">
        <color indexed="64"/>
      </right>
      <top style="medium">
        <color indexed="64"/>
      </top>
      <bottom/>
      <diagonal/>
    </border>
    <border>
      <left style="thin">
        <color indexed="64"/>
      </left>
      <right style="thin">
        <color indexed="64"/>
      </right>
      <top style="medium">
        <color indexed="64"/>
      </top>
      <bottom/>
      <diagonal/>
    </border>
    <border>
      <left/>
      <right style="thin">
        <color rgb="FF000000"/>
      </right>
      <top/>
      <bottom/>
      <diagonal/>
    </border>
    <border>
      <left/>
      <right/>
      <top style="thin">
        <color rgb="FF000000"/>
      </top>
      <bottom/>
      <diagonal/>
    </border>
    <border>
      <left style="thin">
        <color theme="6" tint="0.39997558519241921"/>
      </left>
      <right/>
      <top style="thin">
        <color theme="6" tint="0.39997558519241921"/>
      </top>
      <bottom style="thin">
        <color theme="6" tint="0.39997558519241921"/>
      </bottom>
      <diagonal/>
    </border>
    <border>
      <left/>
      <right/>
      <top style="thin">
        <color theme="6" tint="0.39997558519241921"/>
      </top>
      <bottom style="thin">
        <color theme="6" tint="0.39997558519241921"/>
      </bottom>
      <diagonal/>
    </border>
    <border>
      <left/>
      <right/>
      <top style="medium">
        <color indexed="64"/>
      </top>
      <bottom style="thin">
        <color theme="6" tint="0.39997558519241921"/>
      </bottom>
      <diagonal/>
    </border>
    <border>
      <left/>
      <right style="medium">
        <color indexed="64"/>
      </right>
      <top style="thin">
        <color theme="6" tint="0.39997558519241921"/>
      </top>
      <bottom style="thin">
        <color theme="6" tint="0.39997558519241921"/>
      </bottom>
      <diagonal/>
    </border>
    <border>
      <left/>
      <right style="medium">
        <color indexed="64"/>
      </right>
      <top/>
      <bottom style="thin">
        <color theme="6" tint="0.39997558519241921"/>
      </bottom>
      <diagonal/>
    </border>
    <border>
      <left/>
      <right style="thin">
        <color indexed="64"/>
      </right>
      <top style="thin">
        <color theme="6" tint="0.39997558519241921"/>
      </top>
      <bottom style="thin">
        <color theme="6" tint="0.39997558519241921"/>
      </bottom>
      <diagonal/>
    </border>
    <border>
      <left style="thin">
        <color rgb="FF000000"/>
      </left>
      <right/>
      <top style="thin">
        <color rgb="FF000000"/>
      </top>
      <bottom style="thin">
        <color rgb="FF000000"/>
      </bottom>
      <diagonal/>
    </border>
    <border>
      <left/>
      <right/>
      <top style="thin">
        <color theme="5" tint="0.39997558519241921"/>
      </top>
      <bottom/>
      <diagonal/>
    </border>
    <border>
      <left style="medium">
        <color rgb="FF000000"/>
      </left>
      <right style="medium">
        <color rgb="FF000000"/>
      </right>
      <top style="medium">
        <color rgb="FF000000"/>
      </top>
      <bottom style="medium">
        <color rgb="FF000000"/>
      </bottom>
      <diagonal/>
    </border>
    <border>
      <left style="thin">
        <color indexed="64"/>
      </left>
      <right/>
      <top style="medium">
        <color indexed="64"/>
      </top>
      <bottom/>
      <diagonal/>
    </border>
    <border>
      <left style="medium">
        <color indexed="64"/>
      </left>
      <right/>
      <top style="thin">
        <color rgb="FFF4B084"/>
      </top>
      <bottom style="thin">
        <color rgb="FFF4B084"/>
      </bottom>
      <diagonal/>
    </border>
    <border>
      <left/>
      <right/>
      <top style="thin">
        <color rgb="FFF4B084"/>
      </top>
      <bottom style="thin">
        <color rgb="FFF4B084"/>
      </bottom>
      <diagonal/>
    </border>
  </borders>
  <cellStyleXfs count="2">
    <xf numFmtId="0" fontId="0" fillId="0" borderId="0"/>
    <xf numFmtId="164" fontId="7" fillId="0" borderId="0" applyFont="0" applyFill="0" applyBorder="0" applyAlignment="0" applyProtection="0"/>
  </cellStyleXfs>
  <cellXfs count="383">
    <xf numFmtId="0" fontId="0" fillId="0" borderId="0" xfId="0"/>
    <xf numFmtId="0" fontId="1" fillId="0" borderId="0" xfId="0" applyFont="1"/>
    <xf numFmtId="0" fontId="0" fillId="0" borderId="0" xfId="0" applyAlignment="1">
      <alignment horizontal="center"/>
    </xf>
    <xf numFmtId="0" fontId="1" fillId="0" borderId="0" xfId="0" applyFont="1" applyAlignment="1">
      <alignment horizontal="center"/>
    </xf>
    <xf numFmtId="0" fontId="0" fillId="0" borderId="0" xfId="0" applyAlignment="1">
      <alignment horizontal="left"/>
    </xf>
    <xf numFmtId="0" fontId="3" fillId="0" borderId="0" xfId="0" applyFont="1"/>
    <xf numFmtId="0" fontId="10" fillId="0" borderId="0" xfId="0" applyFont="1"/>
    <xf numFmtId="0" fontId="11" fillId="0" borderId="0" xfId="0" applyFont="1"/>
    <xf numFmtId="0" fontId="9" fillId="0" borderId="4" xfId="0" applyFont="1" applyBorder="1" applyAlignment="1">
      <alignment horizontal="center"/>
    </xf>
    <xf numFmtId="0" fontId="9" fillId="0" borderId="4" xfId="0" applyFont="1" applyBorder="1"/>
    <xf numFmtId="0" fontId="4" fillId="3" borderId="5" xfId="0" applyFont="1" applyFill="1" applyBorder="1" applyAlignment="1">
      <alignment horizontal="center" vertical="center" wrapText="1"/>
    </xf>
    <xf numFmtId="0" fontId="4" fillId="0" borderId="5" xfId="0" applyFont="1" applyBorder="1" applyAlignment="1">
      <alignment horizontal="center" vertical="center" wrapText="1"/>
    </xf>
    <xf numFmtId="0" fontId="12" fillId="0" borderId="0" xfId="0" applyFont="1" applyAlignment="1">
      <alignment vertical="center" wrapText="1"/>
    </xf>
    <xf numFmtId="0" fontId="14" fillId="0" borderId="0" xfId="0" applyFont="1"/>
    <xf numFmtId="0" fontId="14" fillId="0" borderId="0" xfId="0" applyFont="1" applyAlignment="1">
      <alignment horizontal="center"/>
    </xf>
    <xf numFmtId="0" fontId="16" fillId="0" borderId="0" xfId="0" applyFont="1"/>
    <xf numFmtId="0" fontId="14" fillId="0" borderId="2" xfId="0" applyFont="1" applyBorder="1" applyAlignment="1">
      <alignment horizontal="center"/>
    </xf>
    <xf numFmtId="0" fontId="14" fillId="0" borderId="3" xfId="0" applyFont="1" applyBorder="1" applyAlignment="1">
      <alignment horizontal="center"/>
    </xf>
    <xf numFmtId="0" fontId="14" fillId="0" borderId="3" xfId="0" applyFont="1" applyBorder="1"/>
    <xf numFmtId="0" fontId="14" fillId="0" borderId="0" xfId="0" applyFont="1" applyAlignment="1">
      <alignment horizontal="left"/>
    </xf>
    <xf numFmtId="0" fontId="14" fillId="0" borderId="4" xfId="0" applyFont="1" applyBorder="1"/>
    <xf numFmtId="0" fontId="13" fillId="0" borderId="0" xfId="0" applyFont="1"/>
    <xf numFmtId="0" fontId="4" fillId="3" borderId="3" xfId="0" applyFont="1" applyFill="1" applyBorder="1" applyAlignment="1">
      <alignment horizontal="center" vertical="center" wrapText="1"/>
    </xf>
    <xf numFmtId="0" fontId="15" fillId="0" borderId="0" xfId="0" applyFont="1"/>
    <xf numFmtId="0" fontId="15" fillId="0" borderId="0" xfId="0" applyFont="1" applyAlignment="1">
      <alignment horizontal="left" vertical="center"/>
    </xf>
    <xf numFmtId="0" fontId="18" fillId="0" borderId="0" xfId="0" applyFont="1" applyAlignment="1">
      <alignment horizontal="left" vertical="center"/>
    </xf>
    <xf numFmtId="0" fontId="19" fillId="0" borderId="0" xfId="0" applyFont="1" applyAlignment="1">
      <alignment horizontal="center"/>
    </xf>
    <xf numFmtId="3" fontId="0" fillId="0" borderId="0" xfId="0" applyNumberFormat="1" applyAlignment="1">
      <alignment horizontal="center"/>
    </xf>
    <xf numFmtId="0" fontId="21" fillId="0" borderId="0" xfId="0" applyFont="1"/>
    <xf numFmtId="3" fontId="21" fillId="0" borderId="0" xfId="0" applyNumberFormat="1" applyFont="1" applyAlignment="1">
      <alignment horizontal="center"/>
    </xf>
    <xf numFmtId="0" fontId="21" fillId="0" borderId="0" xfId="0" applyFont="1" applyAlignment="1">
      <alignment horizontal="center"/>
    </xf>
    <xf numFmtId="0" fontId="16" fillId="0" borderId="4" xfId="0" applyFont="1" applyBorder="1" applyAlignment="1">
      <alignment horizontal="left" vertical="center"/>
    </xf>
    <xf numFmtId="0" fontId="4" fillId="3" borderId="0" xfId="0" applyFont="1" applyFill="1"/>
    <xf numFmtId="0" fontId="12" fillId="0" borderId="0" xfId="0" applyFont="1"/>
    <xf numFmtId="165" fontId="12" fillId="0" borderId="0" xfId="0" applyNumberFormat="1" applyFont="1"/>
    <xf numFmtId="0" fontId="12" fillId="0" borderId="6" xfId="0" applyFont="1" applyBorder="1"/>
    <xf numFmtId="0" fontId="14" fillId="0" borderId="2" xfId="0" applyFont="1" applyBorder="1"/>
    <xf numFmtId="0" fontId="12" fillId="3" borderId="0" xfId="0" applyFont="1" applyFill="1"/>
    <xf numFmtId="0" fontId="14" fillId="0" borderId="2" xfId="0" applyFont="1" applyBorder="1" applyAlignment="1">
      <alignment vertical="center" wrapText="1"/>
    </xf>
    <xf numFmtId="0" fontId="22" fillId="0" borderId="2" xfId="0" applyFont="1" applyBorder="1"/>
    <xf numFmtId="0" fontId="23" fillId="0" borderId="0" xfId="0" applyFont="1"/>
    <xf numFmtId="0" fontId="0" fillId="0" borderId="11" xfId="0" applyBorder="1"/>
    <xf numFmtId="0" fontId="12" fillId="4" borderId="7" xfId="0" applyFont="1" applyFill="1" applyBorder="1"/>
    <xf numFmtId="2" fontId="0" fillId="0" borderId="0" xfId="0" applyNumberFormat="1" applyAlignment="1">
      <alignment horizontal="center"/>
    </xf>
    <xf numFmtId="49" fontId="0" fillId="0" borderId="0" xfId="0" applyNumberFormat="1"/>
    <xf numFmtId="0" fontId="19" fillId="0" borderId="2" xfId="0" applyFont="1" applyBorder="1" applyAlignment="1">
      <alignment horizontal="center"/>
    </xf>
    <xf numFmtId="0" fontId="19" fillId="0" borderId="2" xfId="0" applyFont="1" applyBorder="1"/>
    <xf numFmtId="0" fontId="19" fillId="0" borderId="3" xfId="0" applyFont="1" applyBorder="1"/>
    <xf numFmtId="0" fontId="13" fillId="0" borderId="0" xfId="0" applyFont="1" applyAlignment="1">
      <alignment horizontal="center"/>
    </xf>
    <xf numFmtId="0" fontId="12" fillId="3" borderId="0" xfId="0" applyFont="1" applyFill="1" applyAlignment="1">
      <alignment horizontal="center"/>
    </xf>
    <xf numFmtId="0" fontId="12" fillId="0" borderId="0" xfId="0" applyFont="1" applyAlignment="1">
      <alignment horizontal="center"/>
    </xf>
    <xf numFmtId="0" fontId="12" fillId="0" borderId="0" xfId="0" applyFont="1" applyAlignment="1">
      <alignment horizontal="center" vertical="center"/>
    </xf>
    <xf numFmtId="0" fontId="14" fillId="0" borderId="14" xfId="0" applyFont="1" applyBorder="1"/>
    <xf numFmtId="0" fontId="14" fillId="0" borderId="0" xfId="0" applyFont="1" applyAlignment="1">
      <alignment vertical="center"/>
    </xf>
    <xf numFmtId="0" fontId="4" fillId="0" borderId="9" xfId="0" applyFont="1" applyBorder="1" applyAlignment="1">
      <alignment vertical="center" wrapText="1"/>
    </xf>
    <xf numFmtId="0" fontId="16" fillId="0" borderId="0" xfId="0" applyFont="1" applyAlignment="1">
      <alignment vertical="center"/>
    </xf>
    <xf numFmtId="0" fontId="8" fillId="0" borderId="4" xfId="0" applyFont="1" applyBorder="1" applyAlignment="1">
      <alignment horizontal="center"/>
    </xf>
    <xf numFmtId="0" fontId="8" fillId="0" borderId="4" xfId="0" applyFont="1" applyBorder="1"/>
    <xf numFmtId="0" fontId="22" fillId="0" borderId="0" xfId="0" applyFont="1"/>
    <xf numFmtId="0" fontId="26" fillId="0" borderId="0" xfId="0" applyFont="1"/>
    <xf numFmtId="0" fontId="8" fillId="0" borderId="0" xfId="0" applyFont="1" applyAlignment="1">
      <alignment horizontal="center"/>
    </xf>
    <xf numFmtId="0" fontId="8" fillId="0" borderId="0" xfId="0" applyFont="1"/>
    <xf numFmtId="0" fontId="4" fillId="3" borderId="17" xfId="0" applyFont="1" applyFill="1" applyBorder="1" applyAlignment="1">
      <alignment horizontal="center"/>
    </xf>
    <xf numFmtId="0" fontId="4" fillId="3" borderId="16" xfId="0" applyFont="1" applyFill="1" applyBorder="1"/>
    <xf numFmtId="0" fontId="4" fillId="3" borderId="17" xfId="0" applyFont="1" applyFill="1" applyBorder="1"/>
    <xf numFmtId="0" fontId="4" fillId="6" borderId="18" xfId="0" applyFont="1" applyFill="1" applyBorder="1"/>
    <xf numFmtId="0" fontId="14" fillId="0" borderId="2" xfId="0" applyFont="1" applyBorder="1" applyAlignment="1">
      <alignment horizontal="left"/>
    </xf>
    <xf numFmtId="0" fontId="4" fillId="3" borderId="0" xfId="0" applyFont="1" applyFill="1" applyAlignment="1">
      <alignment horizontal="center"/>
    </xf>
    <xf numFmtId="0" fontId="6" fillId="0" borderId="0" xfId="0" applyFont="1" applyAlignment="1">
      <alignment horizontal="center"/>
    </xf>
    <xf numFmtId="0" fontId="4" fillId="7" borderId="0" xfId="0" applyFont="1" applyFill="1" applyAlignment="1">
      <alignment horizontal="center"/>
    </xf>
    <xf numFmtId="0" fontId="4" fillId="0" borderId="5" xfId="0" applyFont="1" applyBorder="1" applyAlignment="1">
      <alignment vertical="center" wrapText="1"/>
    </xf>
    <xf numFmtId="0" fontId="17" fillId="0" borderId="0" xfId="0" applyFont="1" applyAlignment="1">
      <alignment horizontal="center"/>
    </xf>
    <xf numFmtId="3" fontId="0" fillId="0" borderId="0" xfId="0" applyNumberFormat="1"/>
    <xf numFmtId="3" fontId="12" fillId="0" borderId="0" xfId="0" applyNumberFormat="1" applyFont="1" applyAlignment="1">
      <alignment horizontal="center"/>
    </xf>
    <xf numFmtId="0" fontId="27" fillId="0" borderId="0" xfId="0" applyFont="1"/>
    <xf numFmtId="0" fontId="27" fillId="0" borderId="0" xfId="0" applyFont="1" applyAlignment="1">
      <alignment horizontal="center"/>
    </xf>
    <xf numFmtId="0" fontId="28" fillId="0" borderId="0" xfId="0" applyFont="1"/>
    <xf numFmtId="165" fontId="27" fillId="0" borderId="0" xfId="0" applyNumberFormat="1" applyFont="1" applyAlignment="1">
      <alignment horizontal="center"/>
    </xf>
    <xf numFmtId="0" fontId="12" fillId="4" borderId="8" xfId="0" applyFont="1" applyFill="1" applyBorder="1"/>
    <xf numFmtId="0" fontId="4" fillId="3" borderId="10" xfId="0" applyFont="1" applyFill="1" applyBorder="1"/>
    <xf numFmtId="0" fontId="1" fillId="0" borderId="11" xfId="0" applyFont="1" applyBorder="1"/>
    <xf numFmtId="0" fontId="1" fillId="0" borderId="4" xfId="0" applyFont="1" applyBorder="1"/>
    <xf numFmtId="2" fontId="12" fillId="0" borderId="0" xfId="0" applyNumberFormat="1" applyFont="1" applyAlignment="1">
      <alignment horizontal="center"/>
    </xf>
    <xf numFmtId="2" fontId="27" fillId="0" borderId="0" xfId="0" applyNumberFormat="1" applyFont="1" applyAlignment="1">
      <alignment horizontal="center"/>
    </xf>
    <xf numFmtId="2" fontId="12" fillId="4" borderId="8" xfId="0" applyNumberFormat="1" applyFont="1" applyFill="1" applyBorder="1" applyAlignment="1">
      <alignment horizontal="center"/>
    </xf>
    <xf numFmtId="0" fontId="12" fillId="4" borderId="0" xfId="0" applyFont="1" applyFill="1"/>
    <xf numFmtId="2" fontId="23" fillId="0" borderId="0" xfId="0" applyNumberFormat="1" applyFont="1" applyAlignment="1">
      <alignment horizontal="center"/>
    </xf>
    <xf numFmtId="2" fontId="23" fillId="0" borderId="11" xfId="0" applyNumberFormat="1" applyFont="1" applyBorder="1" applyAlignment="1">
      <alignment horizontal="center"/>
    </xf>
    <xf numFmtId="3" fontId="12" fillId="4" borderId="10" xfId="0" applyNumberFormat="1" applyFont="1" applyFill="1" applyBorder="1" applyAlignment="1">
      <alignment horizontal="center"/>
    </xf>
    <xf numFmtId="0" fontId="29" fillId="0" borderId="0" xfId="0" applyFont="1" applyAlignment="1">
      <alignment horizontal="center"/>
    </xf>
    <xf numFmtId="165" fontId="29" fillId="0" borderId="0" xfId="0" applyNumberFormat="1" applyFont="1" applyAlignment="1">
      <alignment horizontal="center"/>
    </xf>
    <xf numFmtId="0" fontId="29" fillId="0" borderId="0" xfId="0" applyFont="1"/>
    <xf numFmtId="3" fontId="29" fillId="0" borderId="0" xfId="1" applyNumberFormat="1" applyFont="1" applyAlignment="1">
      <alignment horizontal="center"/>
    </xf>
    <xf numFmtId="165" fontId="29" fillId="0" borderId="0" xfId="0" applyNumberFormat="1" applyFont="1"/>
    <xf numFmtId="3" fontId="29" fillId="0" borderId="0" xfId="0" applyNumberFormat="1" applyFont="1" applyAlignment="1">
      <alignment horizontal="center"/>
    </xf>
    <xf numFmtId="166" fontId="29" fillId="0" borderId="0" xfId="1" applyNumberFormat="1" applyFont="1" applyAlignment="1">
      <alignment horizontal="center"/>
    </xf>
    <xf numFmtId="2" fontId="29" fillId="0" borderId="0" xfId="0" applyNumberFormat="1" applyFont="1" applyAlignment="1">
      <alignment horizontal="center"/>
    </xf>
    <xf numFmtId="0" fontId="30" fillId="0" borderId="0" xfId="0" applyFont="1"/>
    <xf numFmtId="0" fontId="4" fillId="3" borderId="19" xfId="0" applyFont="1" applyFill="1" applyBorder="1"/>
    <xf numFmtId="0" fontId="12" fillId="4" borderId="0" xfId="0" applyFont="1" applyFill="1" applyAlignment="1">
      <alignment horizontal="center"/>
    </xf>
    <xf numFmtId="0" fontId="12" fillId="4" borderId="0" xfId="0" applyFont="1" applyFill="1" applyAlignment="1">
      <alignment horizontal="center" vertical="center"/>
    </xf>
    <xf numFmtId="3" fontId="12" fillId="4" borderId="0" xfId="0" applyNumberFormat="1" applyFont="1" applyFill="1" applyAlignment="1">
      <alignment horizontal="center"/>
    </xf>
    <xf numFmtId="0" fontId="4" fillId="8" borderId="17" xfId="0" applyFont="1" applyFill="1" applyBorder="1"/>
    <xf numFmtId="165" fontId="4" fillId="8" borderId="17" xfId="0" applyNumberFormat="1" applyFont="1" applyFill="1" applyBorder="1" applyAlignment="1">
      <alignment horizontal="center"/>
    </xf>
    <xf numFmtId="0" fontId="4" fillId="8" borderId="17" xfId="0" applyFont="1" applyFill="1" applyBorder="1" applyAlignment="1">
      <alignment horizontal="center"/>
    </xf>
    <xf numFmtId="0" fontId="0" fillId="7" borderId="0" xfId="0" applyFill="1" applyAlignment="1">
      <alignment horizontal="center"/>
    </xf>
    <xf numFmtId="165" fontId="0" fillId="7" borderId="0" xfId="0" applyNumberFormat="1" applyFill="1" applyAlignment="1">
      <alignment horizontal="center"/>
    </xf>
    <xf numFmtId="0" fontId="0" fillId="7" borderId="0" xfId="0" applyFill="1"/>
    <xf numFmtId="0" fontId="12" fillId="7" borderId="0" xfId="0" applyFont="1" applyFill="1" applyAlignment="1">
      <alignment horizontal="left"/>
    </xf>
    <xf numFmtId="3" fontId="0" fillId="7" borderId="0" xfId="1" applyNumberFormat="1" applyFont="1" applyFill="1" applyAlignment="1">
      <alignment horizontal="center"/>
    </xf>
    <xf numFmtId="2" fontId="0" fillId="7" borderId="0" xfId="0" applyNumberFormat="1" applyFill="1" applyAlignment="1">
      <alignment horizontal="center"/>
    </xf>
    <xf numFmtId="165" fontId="14" fillId="0" borderId="0" xfId="0" applyNumberFormat="1" applyFont="1" applyAlignment="1">
      <alignment horizontal="center"/>
    </xf>
    <xf numFmtId="2" fontId="4" fillId="8" borderId="17" xfId="0" applyNumberFormat="1" applyFont="1" applyFill="1" applyBorder="1" applyAlignment="1">
      <alignment horizontal="center"/>
    </xf>
    <xf numFmtId="2" fontId="14" fillId="0" borderId="0" xfId="0" applyNumberFormat="1" applyFont="1" applyAlignment="1">
      <alignment horizontal="center"/>
    </xf>
    <xf numFmtId="3" fontId="4" fillId="8" borderId="17" xfId="0" applyNumberFormat="1" applyFont="1" applyFill="1" applyBorder="1" applyAlignment="1">
      <alignment horizontal="center"/>
    </xf>
    <xf numFmtId="0" fontId="23" fillId="0" borderId="0" xfId="0" applyFont="1" applyAlignment="1">
      <alignment horizontal="center"/>
    </xf>
    <xf numFmtId="0" fontId="12" fillId="3" borderId="0" xfId="0" applyFont="1" applyFill="1" applyAlignment="1">
      <alignment horizontal="center" vertical="center"/>
    </xf>
    <xf numFmtId="0" fontId="12" fillId="3" borderId="0" xfId="0" applyFont="1" applyFill="1" applyAlignment="1">
      <alignment horizontal="left"/>
    </xf>
    <xf numFmtId="3" fontId="23" fillId="0" borderId="11" xfId="1" applyNumberFormat="1" applyFont="1" applyBorder="1" applyAlignment="1">
      <alignment horizontal="center" vertical="center"/>
    </xf>
    <xf numFmtId="3" fontId="23" fillId="0" borderId="11" xfId="1" applyNumberFormat="1" applyFont="1" applyBorder="1" applyAlignment="1">
      <alignment horizontal="center"/>
    </xf>
    <xf numFmtId="3" fontId="23" fillId="0" borderId="11" xfId="0" applyNumberFormat="1" applyFont="1" applyBorder="1" applyAlignment="1">
      <alignment horizontal="center"/>
    </xf>
    <xf numFmtId="1" fontId="23" fillId="0" borderId="11" xfId="0" applyNumberFormat="1" applyFont="1" applyBorder="1" applyAlignment="1">
      <alignment horizontal="center"/>
    </xf>
    <xf numFmtId="0" fontId="4" fillId="6" borderId="0" xfId="0" applyFont="1" applyFill="1"/>
    <xf numFmtId="0" fontId="1" fillId="0" borderId="11" xfId="0" applyFont="1" applyBorder="1" applyAlignment="1">
      <alignment horizontal="left"/>
    </xf>
    <xf numFmtId="0" fontId="4" fillId="3" borderId="11" xfId="0" applyFont="1" applyFill="1" applyBorder="1" applyAlignment="1">
      <alignment horizontal="center"/>
    </xf>
    <xf numFmtId="0" fontId="9" fillId="0" borderId="0" xfId="0" applyFont="1" applyAlignment="1">
      <alignment horizontal="center"/>
    </xf>
    <xf numFmtId="0" fontId="31" fillId="0" borderId="0" xfId="0" applyFont="1"/>
    <xf numFmtId="0" fontId="9" fillId="0" borderId="0" xfId="0" applyFont="1"/>
    <xf numFmtId="165" fontId="9" fillId="0" borderId="0" xfId="0" applyNumberFormat="1" applyFont="1" applyAlignment="1">
      <alignment horizontal="center"/>
    </xf>
    <xf numFmtId="14" fontId="9" fillId="0" borderId="0" xfId="0" applyNumberFormat="1" applyFont="1" applyAlignment="1">
      <alignment horizontal="center"/>
    </xf>
    <xf numFmtId="3" fontId="9" fillId="0" borderId="0" xfId="0" applyNumberFormat="1" applyFont="1" applyAlignment="1">
      <alignment horizontal="center"/>
    </xf>
    <xf numFmtId="2" fontId="9" fillId="0" borderId="0" xfId="0" applyNumberFormat="1" applyFont="1" applyAlignment="1">
      <alignment horizontal="center"/>
    </xf>
    <xf numFmtId="0" fontId="12" fillId="3" borderId="0" xfId="0" applyFont="1" applyFill="1" applyAlignment="1">
      <alignment horizontal="left" vertical="center"/>
    </xf>
    <xf numFmtId="0" fontId="4" fillId="3" borderId="0" xfId="0" applyFont="1" applyFill="1" applyAlignment="1">
      <alignment vertical="center"/>
    </xf>
    <xf numFmtId="0" fontId="4" fillId="3" borderId="10" xfId="0" applyFont="1" applyFill="1" applyBorder="1" applyAlignment="1">
      <alignment vertical="center"/>
    </xf>
    <xf numFmtId="0" fontId="12" fillId="4" borderId="7" xfId="0" applyFont="1" applyFill="1" applyBorder="1" applyAlignment="1">
      <alignment vertical="center"/>
    </xf>
    <xf numFmtId="0" fontId="12" fillId="4" borderId="0" xfId="0" applyFont="1" applyFill="1" applyAlignment="1">
      <alignment vertical="center"/>
    </xf>
    <xf numFmtId="165" fontId="12" fillId="0" borderId="0" xfId="0" applyNumberFormat="1" applyFont="1" applyAlignment="1">
      <alignment horizontal="center" vertical="center"/>
    </xf>
    <xf numFmtId="0" fontId="12" fillId="0" borderId="0" xfId="0" applyFont="1" applyAlignment="1">
      <alignment horizontal="center" vertical="center" wrapText="1"/>
    </xf>
    <xf numFmtId="0" fontId="12" fillId="0" borderId="0" xfId="0" applyFont="1" applyAlignment="1">
      <alignment vertical="center"/>
    </xf>
    <xf numFmtId="0" fontId="0" fillId="0" borderId="0" xfId="0" applyAlignment="1">
      <alignment horizontal="center" vertical="center" wrapText="1"/>
    </xf>
    <xf numFmtId="2" fontId="12" fillId="0" borderId="0" xfId="0" applyNumberFormat="1" applyFont="1" applyAlignment="1">
      <alignment horizontal="center" vertical="center" wrapText="1"/>
    </xf>
    <xf numFmtId="2" fontId="12" fillId="4" borderId="10" xfId="0" applyNumberFormat="1" applyFont="1" applyFill="1" applyBorder="1" applyAlignment="1">
      <alignment horizontal="center" vertical="center" wrapText="1"/>
    </xf>
    <xf numFmtId="165" fontId="12" fillId="0" borderId="0" xfId="0" applyNumberFormat="1" applyFont="1" applyAlignment="1">
      <alignment horizontal="center" vertical="center" wrapText="1"/>
    </xf>
    <xf numFmtId="0" fontId="4" fillId="3" borderId="0" xfId="0" applyFont="1" applyFill="1" applyAlignment="1">
      <alignment horizontal="center" vertical="center"/>
    </xf>
    <xf numFmtId="0" fontId="4" fillId="3" borderId="0" xfId="0" applyFont="1" applyFill="1" applyAlignment="1">
      <alignment horizontal="left" vertical="center"/>
    </xf>
    <xf numFmtId="0" fontId="4" fillId="3" borderId="10" xfId="0" applyFont="1" applyFill="1" applyBorder="1" applyAlignment="1">
      <alignment horizontal="left" vertical="center"/>
    </xf>
    <xf numFmtId="2" fontId="12" fillId="4" borderId="0" xfId="0" applyNumberFormat="1" applyFont="1" applyFill="1" applyAlignment="1">
      <alignment horizontal="center" vertical="center"/>
    </xf>
    <xf numFmtId="0" fontId="12" fillId="3" borderId="10" xfId="0" applyFont="1" applyFill="1" applyBorder="1"/>
    <xf numFmtId="0" fontId="0" fillId="0" borderId="4" xfId="0" applyBorder="1"/>
    <xf numFmtId="3" fontId="14" fillId="0" borderId="0" xfId="0" applyNumberFormat="1" applyFont="1" applyAlignment="1">
      <alignment horizontal="center"/>
    </xf>
    <xf numFmtId="0" fontId="12" fillId="0" borderId="8" xfId="0" applyFont="1" applyBorder="1" applyAlignment="1">
      <alignment horizontal="left"/>
    </xf>
    <xf numFmtId="0" fontId="1" fillId="0" borderId="0" xfId="0" applyFont="1" applyAlignment="1">
      <alignment horizontal="left"/>
    </xf>
    <xf numFmtId="0" fontId="4" fillId="8" borderId="21" xfId="0" applyFont="1" applyFill="1" applyBorder="1"/>
    <xf numFmtId="0" fontId="5" fillId="2" borderId="1" xfId="0" applyFont="1" applyFill="1" applyBorder="1"/>
    <xf numFmtId="0" fontId="4" fillId="3" borderId="4" xfId="0" applyFont="1" applyFill="1" applyBorder="1"/>
    <xf numFmtId="0" fontId="13" fillId="0" borderId="4" xfId="0" applyFont="1" applyBorder="1"/>
    <xf numFmtId="0" fontId="4" fillId="9" borderId="0" xfId="0" applyFont="1" applyFill="1"/>
    <xf numFmtId="0" fontId="12" fillId="9" borderId="0" xfId="0" applyFont="1" applyFill="1"/>
    <xf numFmtId="0" fontId="4" fillId="7" borderId="12" xfId="0" applyFont="1" applyFill="1" applyBorder="1" applyAlignment="1">
      <alignment horizontal="center" vertical="center" wrapText="1"/>
    </xf>
    <xf numFmtId="0" fontId="4" fillId="7" borderId="13" xfId="0" applyFont="1" applyFill="1" applyBorder="1" applyAlignment="1">
      <alignment horizontal="center" vertical="center" wrapText="1"/>
    </xf>
    <xf numFmtId="0" fontId="32" fillId="0" borderId="0" xfId="0" applyFont="1" applyAlignment="1">
      <alignment horizontal="left"/>
    </xf>
    <xf numFmtId="0" fontId="5" fillId="2" borderId="1" xfId="0" applyFont="1" applyFill="1" applyBorder="1" applyAlignment="1">
      <alignment horizontal="center"/>
    </xf>
    <xf numFmtId="0" fontId="4" fillId="3" borderId="11" xfId="0" applyFont="1" applyFill="1" applyBorder="1"/>
    <xf numFmtId="165" fontId="12" fillId="4" borderId="0" xfId="0" applyNumberFormat="1" applyFont="1" applyFill="1" applyAlignment="1">
      <alignment horizontal="center"/>
    </xf>
    <xf numFmtId="2" fontId="12" fillId="4" borderId="0" xfId="0" applyNumberFormat="1" applyFont="1" applyFill="1"/>
    <xf numFmtId="3" fontId="12" fillId="4" borderId="0" xfId="0" applyNumberFormat="1" applyFont="1" applyFill="1"/>
    <xf numFmtId="0" fontId="12" fillId="4" borderId="4" xfId="0" applyFont="1" applyFill="1" applyBorder="1"/>
    <xf numFmtId="165" fontId="19" fillId="0" borderId="0" xfId="0" applyNumberFormat="1" applyFont="1" applyAlignment="1">
      <alignment horizontal="center"/>
    </xf>
    <xf numFmtId="1" fontId="19" fillId="0" borderId="0" xfId="0" applyNumberFormat="1" applyFont="1" applyAlignment="1">
      <alignment horizontal="center"/>
    </xf>
    <xf numFmtId="2" fontId="19" fillId="0" borderId="0" xfId="0" applyNumberFormat="1" applyFont="1" applyAlignment="1">
      <alignment horizontal="center"/>
    </xf>
    <xf numFmtId="3" fontId="19" fillId="0" borderId="0" xfId="0" applyNumberFormat="1" applyFont="1" applyAlignment="1">
      <alignment horizontal="center"/>
    </xf>
    <xf numFmtId="0" fontId="19" fillId="0" borderId="4" xfId="0" applyFont="1" applyBorder="1"/>
    <xf numFmtId="165" fontId="20" fillId="0" borderId="0" xfId="0" applyNumberFormat="1" applyFont="1" applyAlignment="1">
      <alignment horizontal="center" vertical="center"/>
    </xf>
    <xf numFmtId="0" fontId="19" fillId="0" borderId="4" xfId="0" applyFont="1" applyBorder="1" applyAlignment="1">
      <alignment horizontal="center"/>
    </xf>
    <xf numFmtId="0" fontId="19" fillId="0" borderId="0" xfId="0" applyFont="1" applyAlignment="1">
      <alignment horizontal="center" vertical="center"/>
    </xf>
    <xf numFmtId="0" fontId="24" fillId="0" borderId="0" xfId="0" applyFont="1" applyAlignment="1">
      <alignment horizontal="center" vertical="center"/>
    </xf>
    <xf numFmtId="0" fontId="24" fillId="0" borderId="0" xfId="0" applyFont="1" applyAlignment="1">
      <alignment horizontal="center"/>
    </xf>
    <xf numFmtId="0" fontId="19" fillId="0" borderId="0" xfId="0" applyFont="1"/>
    <xf numFmtId="165" fontId="19" fillId="0" borderId="0" xfId="0" applyNumberFormat="1" applyFont="1"/>
    <xf numFmtId="2" fontId="19" fillId="0" borderId="0" xfId="0" applyNumberFormat="1" applyFont="1"/>
    <xf numFmtId="0" fontId="19" fillId="0" borderId="3" xfId="0" applyFont="1" applyBorder="1" applyAlignment="1">
      <alignment horizontal="center"/>
    </xf>
    <xf numFmtId="0" fontId="12" fillId="0" borderId="0" xfId="0" applyFont="1" applyAlignment="1">
      <alignment horizontal="left"/>
    </xf>
    <xf numFmtId="0" fontId="33" fillId="0" borderId="0" xfId="0" applyFont="1"/>
    <xf numFmtId="0" fontId="32" fillId="0" borderId="0" xfId="0" applyFont="1"/>
    <xf numFmtId="0" fontId="33" fillId="0" borderId="0" xfId="0" applyFont="1" applyAlignment="1">
      <alignment horizontal="left"/>
    </xf>
    <xf numFmtId="3" fontId="6" fillId="0" borderId="0" xfId="0" applyNumberFormat="1" applyFont="1" applyAlignment="1">
      <alignment horizontal="center"/>
    </xf>
    <xf numFmtId="2" fontId="12" fillId="4" borderId="8" xfId="0" applyNumberFormat="1" applyFont="1" applyFill="1" applyBorder="1" applyAlignment="1">
      <alignment horizontal="left"/>
    </xf>
    <xf numFmtId="3" fontId="12" fillId="4" borderId="9" xfId="0" applyNumberFormat="1" applyFont="1" applyFill="1" applyBorder="1" applyAlignment="1">
      <alignment horizontal="left"/>
    </xf>
    <xf numFmtId="2" fontId="23" fillId="0" borderId="0" xfId="0" applyNumberFormat="1" applyFont="1" applyAlignment="1">
      <alignment horizontal="left"/>
    </xf>
    <xf numFmtId="3" fontId="23" fillId="0" borderId="4" xfId="1" applyNumberFormat="1" applyFont="1" applyBorder="1" applyAlignment="1">
      <alignment horizontal="left" vertical="center"/>
    </xf>
    <xf numFmtId="3" fontId="23" fillId="0" borderId="4" xfId="0" applyNumberFormat="1" applyFont="1" applyBorder="1" applyAlignment="1">
      <alignment horizontal="left"/>
    </xf>
    <xf numFmtId="3" fontId="12" fillId="0" borderId="0" xfId="0" applyNumberFormat="1" applyFont="1" applyAlignment="1">
      <alignment horizontal="left"/>
    </xf>
    <xf numFmtId="3" fontId="14" fillId="0" borderId="0" xfId="0" applyNumberFormat="1" applyFont="1" applyAlignment="1">
      <alignment horizontal="left"/>
    </xf>
    <xf numFmtId="0" fontId="23" fillId="0" borderId="11" xfId="0" applyFont="1" applyBorder="1" applyAlignment="1">
      <alignment horizontal="center"/>
    </xf>
    <xf numFmtId="0" fontId="4" fillId="7" borderId="17" xfId="0" applyFont="1" applyFill="1" applyBorder="1" applyAlignment="1">
      <alignment horizontal="left"/>
    </xf>
    <xf numFmtId="0" fontId="4" fillId="7" borderId="17" xfId="0" applyFont="1" applyFill="1" applyBorder="1" applyAlignment="1">
      <alignment horizontal="center"/>
    </xf>
    <xf numFmtId="0" fontId="12" fillId="4" borderId="0" xfId="0" applyFont="1" applyFill="1" applyAlignment="1">
      <alignment horizontal="center" vertical="center" wrapText="1"/>
    </xf>
    <xf numFmtId="0" fontId="4" fillId="10" borderId="17" xfId="0" applyFont="1" applyFill="1" applyBorder="1" applyAlignment="1">
      <alignment horizontal="center"/>
    </xf>
    <xf numFmtId="3" fontId="12" fillId="4" borderId="0" xfId="0" applyNumberFormat="1" applyFont="1" applyFill="1" applyAlignment="1">
      <alignment horizontal="left"/>
    </xf>
    <xf numFmtId="2" fontId="12" fillId="4" borderId="0" xfId="0" applyNumberFormat="1" applyFont="1" applyFill="1" applyAlignment="1">
      <alignment horizontal="center" vertical="center" wrapText="1"/>
    </xf>
    <xf numFmtId="0" fontId="12" fillId="0" borderId="11" xfId="0" applyFont="1" applyBorder="1" applyAlignment="1">
      <alignment horizontal="center"/>
    </xf>
    <xf numFmtId="0" fontId="22" fillId="0" borderId="11" xfId="0" applyFont="1" applyBorder="1" applyAlignment="1">
      <alignment horizontal="center"/>
    </xf>
    <xf numFmtId="0" fontId="27" fillId="0" borderId="2" xfId="0" applyFont="1" applyBorder="1" applyAlignment="1">
      <alignment horizontal="center"/>
    </xf>
    <xf numFmtId="0" fontId="9" fillId="0" borderId="0" xfId="0" applyFont="1" applyAlignment="1">
      <alignment horizontal="center" vertical="center"/>
    </xf>
    <xf numFmtId="0" fontId="22" fillId="0" borderId="0" xfId="0" applyFont="1" applyAlignment="1">
      <alignment horizontal="center" vertical="center"/>
    </xf>
    <xf numFmtId="165" fontId="12" fillId="0" borderId="0" xfId="0" applyNumberFormat="1" applyFont="1" applyAlignment="1">
      <alignment horizontal="center"/>
    </xf>
    <xf numFmtId="0" fontId="12" fillId="4" borderId="4" xfId="0" applyFont="1" applyFill="1" applyBorder="1" applyAlignment="1">
      <alignment horizontal="center" vertical="center"/>
    </xf>
    <xf numFmtId="0" fontId="23" fillId="0" borderId="4" xfId="0" applyFont="1" applyBorder="1" applyAlignment="1">
      <alignment horizontal="center" vertical="center"/>
    </xf>
    <xf numFmtId="0" fontId="22" fillId="0" borderId="4" xfId="0" applyFont="1" applyBorder="1" applyAlignment="1">
      <alignment horizontal="center" vertical="center"/>
    </xf>
    <xf numFmtId="0" fontId="22" fillId="0" borderId="4" xfId="0" applyFont="1" applyBorder="1"/>
    <xf numFmtId="0" fontId="1" fillId="3" borderId="11" xfId="0" applyFont="1" applyFill="1" applyBorder="1" applyAlignment="1">
      <alignment horizontal="center"/>
    </xf>
    <xf numFmtId="0" fontId="35" fillId="0" borderId="0" xfId="0" applyFont="1"/>
    <xf numFmtId="0" fontId="34" fillId="0" borderId="0" xfId="0" applyFont="1"/>
    <xf numFmtId="0" fontId="33" fillId="0" borderId="3" xfId="0" applyFont="1" applyBorder="1"/>
    <xf numFmtId="0" fontId="29" fillId="0" borderId="3" xfId="0" applyFont="1" applyBorder="1" applyAlignment="1">
      <alignment horizontal="center"/>
    </xf>
    <xf numFmtId="0" fontId="29" fillId="0" borderId="0" xfId="1" applyNumberFormat="1" applyFont="1" applyAlignment="1">
      <alignment horizontal="center"/>
    </xf>
    <xf numFmtId="0" fontId="28" fillId="0" borderId="0" xfId="0" applyFont="1" applyAlignment="1">
      <alignment vertical="center" wrapText="1"/>
    </xf>
    <xf numFmtId="10" fontId="27" fillId="0" borderId="0" xfId="0" applyNumberFormat="1" applyFont="1" applyAlignment="1">
      <alignment horizontal="center"/>
    </xf>
    <xf numFmtId="0" fontId="6" fillId="0" borderId="0" xfId="0" applyFont="1" applyAlignment="1">
      <alignment horizontal="left"/>
    </xf>
    <xf numFmtId="0" fontId="28" fillId="18" borderId="0" xfId="0" applyFont="1" applyFill="1" applyAlignment="1">
      <alignment vertical="center" wrapText="1"/>
    </xf>
    <xf numFmtId="0" fontId="28" fillId="19" borderId="0" xfId="0" applyFont="1" applyFill="1" applyAlignment="1">
      <alignment vertical="center" wrapText="1"/>
    </xf>
    <xf numFmtId="0" fontId="34" fillId="20" borderId="0" xfId="0" applyFont="1" applyFill="1" applyAlignment="1">
      <alignment horizontal="center"/>
    </xf>
    <xf numFmtId="0" fontId="34" fillId="21" borderId="0" xfId="0" applyFont="1" applyFill="1" applyAlignment="1">
      <alignment horizontal="center"/>
    </xf>
    <xf numFmtId="0" fontId="27" fillId="0" borderId="0" xfId="0" applyFont="1" applyAlignment="1">
      <alignment horizontal="center" vertical="center"/>
    </xf>
    <xf numFmtId="0" fontId="34" fillId="0" borderId="0" xfId="0" applyFont="1" applyAlignment="1">
      <alignment horizontal="center"/>
    </xf>
    <xf numFmtId="0" fontId="12" fillId="11" borderId="0" xfId="0" applyFont="1" applyFill="1" applyAlignment="1">
      <alignment vertical="center"/>
    </xf>
    <xf numFmtId="0" fontId="12" fillId="11" borderId="4" xfId="0" applyFont="1" applyFill="1" applyBorder="1" applyAlignment="1">
      <alignment horizontal="center" vertical="center"/>
    </xf>
    <xf numFmtId="0" fontId="12" fillId="14" borderId="0" xfId="0" applyFont="1" applyFill="1" applyAlignment="1">
      <alignment horizontal="left" vertical="center"/>
    </xf>
    <xf numFmtId="0" fontId="12" fillId="14" borderId="4" xfId="0" applyFont="1" applyFill="1" applyBorder="1" applyAlignment="1">
      <alignment horizontal="center" vertical="center"/>
    </xf>
    <xf numFmtId="0" fontId="12" fillId="12" borderId="3" xfId="0" applyFont="1" applyFill="1" applyBorder="1" applyAlignment="1">
      <alignment horizontal="left" vertical="center"/>
    </xf>
    <xf numFmtId="0" fontId="12" fillId="12" borderId="4" xfId="0" applyFont="1" applyFill="1" applyBorder="1" applyAlignment="1">
      <alignment horizontal="center" vertical="center"/>
    </xf>
    <xf numFmtId="0" fontId="12" fillId="7" borderId="4" xfId="0" applyFont="1" applyFill="1" applyBorder="1" applyAlignment="1">
      <alignment horizontal="center" vertical="center"/>
    </xf>
    <xf numFmtId="0" fontId="12" fillId="13" borderId="0" xfId="0" applyFont="1" applyFill="1" applyAlignment="1">
      <alignment vertical="center"/>
    </xf>
    <xf numFmtId="0" fontId="12" fillId="15" borderId="0" xfId="0" applyFont="1" applyFill="1" applyAlignment="1">
      <alignment horizontal="left" vertical="center"/>
    </xf>
    <xf numFmtId="0" fontId="12" fillId="15" borderId="0" xfId="0" applyFont="1" applyFill="1" applyAlignment="1">
      <alignment horizontal="center" vertical="center"/>
    </xf>
    <xf numFmtId="0" fontId="12" fillId="9" borderId="0" xfId="0" applyFont="1" applyFill="1" applyAlignment="1">
      <alignment horizontal="left"/>
    </xf>
    <xf numFmtId="0" fontId="36" fillId="0" borderId="0" xfId="0" applyFont="1"/>
    <xf numFmtId="0" fontId="1" fillId="0" borderId="2" xfId="0" applyFont="1" applyBorder="1"/>
    <xf numFmtId="0" fontId="12" fillId="5" borderId="0" xfId="0" applyFont="1" applyFill="1" applyAlignment="1">
      <alignment horizontal="center"/>
    </xf>
    <xf numFmtId="0" fontId="12" fillId="5" borderId="15" xfId="0" applyFont="1" applyFill="1" applyBorder="1" applyAlignment="1">
      <alignment horizontal="center"/>
    </xf>
    <xf numFmtId="0" fontId="37" fillId="0" borderId="0" xfId="0" applyFont="1"/>
    <xf numFmtId="0" fontId="4" fillId="9" borderId="0" xfId="0" applyFont="1" applyFill="1" applyAlignment="1">
      <alignment horizontal="left"/>
    </xf>
    <xf numFmtId="49" fontId="38" fillId="0" borderId="0" xfId="0" applyNumberFormat="1" applyFont="1" applyAlignment="1">
      <alignment horizontal="center" vertical="center"/>
    </xf>
    <xf numFmtId="0" fontId="4" fillId="3" borderId="0" xfId="0" applyFont="1" applyFill="1" applyAlignment="1">
      <alignment horizontal="left"/>
    </xf>
    <xf numFmtId="0" fontId="13" fillId="0" borderId="0" xfId="0" applyFont="1" applyAlignment="1">
      <alignment horizontal="left"/>
    </xf>
    <xf numFmtId="0" fontId="39" fillId="0" borderId="0" xfId="0" applyFont="1"/>
    <xf numFmtId="0" fontId="31" fillId="0" borderId="0" xfId="0" applyFont="1" applyAlignment="1">
      <alignment horizontal="center" vertical="center"/>
    </xf>
    <xf numFmtId="3" fontId="6" fillId="0" borderId="0" xfId="0" applyNumberFormat="1" applyFont="1"/>
    <xf numFmtId="3" fontId="30" fillId="0" borderId="0" xfId="1" applyNumberFormat="1" applyFont="1" applyAlignment="1">
      <alignment horizontal="center"/>
    </xf>
    <xf numFmtId="0" fontId="23" fillId="0" borderId="3" xfId="0" applyFont="1" applyBorder="1" applyAlignment="1">
      <alignment horizontal="center"/>
    </xf>
    <xf numFmtId="0" fontId="6" fillId="0" borderId="0" xfId="0" applyFont="1"/>
    <xf numFmtId="1" fontId="23" fillId="0" borderId="11" xfId="1" applyNumberFormat="1" applyFont="1" applyBorder="1" applyAlignment="1">
      <alignment horizontal="center"/>
    </xf>
    <xf numFmtId="167" fontId="12" fillId="4" borderId="11" xfId="0" applyNumberFormat="1" applyFont="1" applyFill="1" applyBorder="1" applyAlignment="1">
      <alignment horizontal="center" vertical="center"/>
    </xf>
    <xf numFmtId="167" fontId="23" fillId="0" borderId="11" xfId="0" applyNumberFormat="1" applyFont="1" applyBorder="1" applyAlignment="1">
      <alignment horizontal="center"/>
    </xf>
    <xf numFmtId="167" fontId="23" fillId="0" borderId="11" xfId="1" applyNumberFormat="1" applyFont="1" applyBorder="1" applyAlignment="1">
      <alignment horizontal="center"/>
    </xf>
    <xf numFmtId="0" fontId="12" fillId="13" borderId="0" xfId="0" applyFont="1" applyFill="1" applyAlignment="1">
      <alignment horizontal="center" vertical="center"/>
    </xf>
    <xf numFmtId="0" fontId="12" fillId="23" borderId="0" xfId="0" applyFont="1" applyFill="1" applyAlignment="1">
      <alignment horizontal="center" vertical="center" wrapText="1"/>
    </xf>
    <xf numFmtId="0" fontId="0" fillId="23" borderId="0" xfId="0" applyFill="1" applyAlignment="1">
      <alignment horizontal="center" vertical="center" wrapText="1"/>
    </xf>
    <xf numFmtId="0" fontId="0" fillId="11" borderId="0" xfId="0" applyFill="1" applyAlignment="1">
      <alignment horizontal="center" vertical="center" wrapText="1"/>
    </xf>
    <xf numFmtId="0" fontId="27" fillId="0" borderId="0" xfId="0" applyFont="1" applyAlignment="1">
      <alignment horizontal="center" vertical="center" wrapText="1"/>
    </xf>
    <xf numFmtId="0" fontId="27" fillId="20" borderId="0" xfId="0" applyFont="1" applyFill="1" applyAlignment="1">
      <alignment horizontal="center"/>
    </xf>
    <xf numFmtId="0" fontId="27" fillId="16" borderId="0" xfId="0" applyFont="1" applyFill="1" applyAlignment="1">
      <alignment horizontal="center"/>
    </xf>
    <xf numFmtId="0" fontId="27" fillId="21" borderId="0" xfId="0" applyFont="1" applyFill="1" applyAlignment="1">
      <alignment horizontal="center"/>
    </xf>
    <xf numFmtId="0" fontId="27" fillId="20" borderId="0" xfId="0" applyFont="1" applyFill="1" applyAlignment="1">
      <alignment horizontal="center" vertical="center"/>
    </xf>
    <xf numFmtId="0" fontId="27" fillId="21" borderId="0" xfId="0" applyFont="1" applyFill="1" applyAlignment="1">
      <alignment horizontal="center" vertical="center"/>
    </xf>
    <xf numFmtId="10" fontId="27" fillId="0" borderId="0" xfId="0" applyNumberFormat="1" applyFont="1" applyAlignment="1">
      <alignment horizontal="center" vertical="center" wrapText="1"/>
    </xf>
    <xf numFmtId="9" fontId="27" fillId="0" borderId="0" xfId="0" applyNumberFormat="1" applyFont="1" applyAlignment="1">
      <alignment horizontal="center" vertical="center" wrapText="1"/>
    </xf>
    <xf numFmtId="9" fontId="27" fillId="0" borderId="0" xfId="0" applyNumberFormat="1" applyFont="1" applyAlignment="1">
      <alignment horizontal="center"/>
    </xf>
    <xf numFmtId="10" fontId="27" fillId="16" borderId="0" xfId="0" applyNumberFormat="1" applyFont="1" applyFill="1" applyAlignment="1">
      <alignment horizontal="center"/>
    </xf>
    <xf numFmtId="0" fontId="28" fillId="0" borderId="0" xfId="0" applyFont="1" applyAlignment="1">
      <alignment horizontal="center" vertical="center"/>
    </xf>
    <xf numFmtId="0" fontId="28" fillId="16" borderId="0" xfId="0" applyFont="1" applyFill="1" applyAlignment="1">
      <alignment horizontal="center" vertical="center"/>
    </xf>
    <xf numFmtId="0" fontId="12" fillId="0" borderId="8" xfId="0" applyFont="1" applyBorder="1"/>
    <xf numFmtId="0" fontId="0" fillId="0" borderId="0" xfId="0" applyAlignment="1">
      <alignment vertical="center" wrapText="1"/>
    </xf>
    <xf numFmtId="0" fontId="4" fillId="3" borderId="0" xfId="0" applyFont="1" applyFill="1" applyAlignment="1">
      <alignment horizontal="center" vertical="center" wrapText="1"/>
    </xf>
    <xf numFmtId="0" fontId="12" fillId="25" borderId="0" xfId="0" applyFont="1" applyFill="1" applyAlignment="1">
      <alignment vertical="center"/>
    </xf>
    <xf numFmtId="0" fontId="1" fillId="0" borderId="11" xfId="0" applyFont="1" applyBorder="1" applyAlignment="1">
      <alignment vertical="center" wrapText="1"/>
    </xf>
    <xf numFmtId="2" fontId="19" fillId="0" borderId="17" xfId="0" applyNumberFormat="1" applyFont="1" applyBorder="1" applyAlignment="1">
      <alignment horizontal="center"/>
    </xf>
    <xf numFmtId="0" fontId="34" fillId="16" borderId="0" xfId="0" applyFont="1" applyFill="1" applyAlignment="1">
      <alignment horizontal="center"/>
    </xf>
    <xf numFmtId="2" fontId="27" fillId="0" borderId="22" xfId="0" applyNumberFormat="1" applyFont="1" applyBorder="1" applyAlignment="1">
      <alignment horizontal="center"/>
    </xf>
    <xf numFmtId="165" fontId="27" fillId="0" borderId="23" xfId="0" applyNumberFormat="1" applyFont="1" applyBorder="1" applyAlignment="1">
      <alignment horizontal="center"/>
    </xf>
    <xf numFmtId="0" fontId="0" fillId="0" borderId="23" xfId="0" applyBorder="1" applyAlignment="1">
      <alignment horizontal="center"/>
    </xf>
    <xf numFmtId="0" fontId="11" fillId="0" borderId="0" xfId="0" applyFont="1" applyAlignment="1">
      <alignment horizontal="center"/>
    </xf>
    <xf numFmtId="165" fontId="4" fillId="7" borderId="9" xfId="0" applyNumberFormat="1" applyFont="1" applyFill="1" applyBorder="1" applyAlignment="1">
      <alignment horizontal="center" vertical="center" wrapText="1"/>
    </xf>
    <xf numFmtId="165" fontId="16" fillId="0" borderId="0" xfId="0" applyNumberFormat="1" applyFont="1" applyAlignment="1">
      <alignment horizontal="center" vertical="center"/>
    </xf>
    <xf numFmtId="1" fontId="12" fillId="4" borderId="0" xfId="0" applyNumberFormat="1" applyFont="1" applyFill="1" applyAlignment="1">
      <alignment horizontal="center"/>
    </xf>
    <xf numFmtId="10" fontId="14" fillId="0" borderId="0" xfId="0" applyNumberFormat="1" applyFont="1" applyAlignment="1">
      <alignment horizontal="center"/>
    </xf>
    <xf numFmtId="0" fontId="42" fillId="0" borderId="0" xfId="0" applyFont="1" applyAlignment="1">
      <alignment horizontal="left" vertical="center"/>
    </xf>
    <xf numFmtId="165" fontId="12" fillId="9" borderId="0" xfId="0" applyNumberFormat="1" applyFont="1" applyFill="1" applyAlignment="1">
      <alignment horizontal="center"/>
    </xf>
    <xf numFmtId="165" fontId="33" fillId="0" borderId="0" xfId="0" applyNumberFormat="1" applyFont="1" applyAlignment="1">
      <alignment horizontal="center"/>
    </xf>
    <xf numFmtId="0" fontId="13" fillId="0" borderId="2" xfId="0" applyFont="1" applyBorder="1" applyAlignment="1">
      <alignment horizontal="center"/>
    </xf>
    <xf numFmtId="0" fontId="38" fillId="0" borderId="0" xfId="0" applyFont="1" applyAlignment="1">
      <alignment horizontal="center" vertical="center"/>
    </xf>
    <xf numFmtId="49" fontId="38" fillId="0" borderId="0" xfId="0" applyNumberFormat="1" applyFont="1" applyAlignment="1">
      <alignment horizontal="left" vertical="center"/>
    </xf>
    <xf numFmtId="0" fontId="4" fillId="0" borderId="5" xfId="0" applyFont="1" applyBorder="1" applyAlignment="1">
      <alignment horizontal="left" vertical="center" wrapText="1"/>
    </xf>
    <xf numFmtId="0" fontId="25" fillId="0" borderId="0" xfId="0" applyFont="1" applyAlignment="1">
      <alignment horizontal="left"/>
    </xf>
    <xf numFmtId="165" fontId="14" fillId="0" borderId="0" xfId="0" applyNumberFormat="1" applyFont="1" applyAlignment="1">
      <alignment horizontal="left"/>
    </xf>
    <xf numFmtId="0" fontId="4" fillId="6" borderId="20" xfId="0" applyFont="1" applyFill="1" applyBorder="1"/>
    <xf numFmtId="0" fontId="23" fillId="0" borderId="11" xfId="0" applyFont="1" applyBorder="1"/>
    <xf numFmtId="0" fontId="23" fillId="0" borderId="11" xfId="0" applyFont="1" applyBorder="1" applyAlignment="1">
      <alignment vertical="center"/>
    </xf>
    <xf numFmtId="0" fontId="12" fillId="7" borderId="3" xfId="0" applyFont="1" applyFill="1" applyBorder="1" applyAlignment="1">
      <alignment horizontal="center" vertical="center"/>
    </xf>
    <xf numFmtId="0" fontId="4" fillId="0" borderId="25" xfId="0" applyFont="1" applyBorder="1" applyAlignment="1">
      <alignment horizontal="center" vertical="center" wrapText="1"/>
    </xf>
    <xf numFmtId="0" fontId="4" fillId="0" borderId="4" xfId="0" applyFont="1" applyBorder="1" applyAlignment="1">
      <alignment horizontal="center" vertical="center" wrapText="1"/>
    </xf>
    <xf numFmtId="165" fontId="4" fillId="0" borderId="0" xfId="0" applyNumberFormat="1" applyFont="1" applyAlignment="1">
      <alignment horizontal="center" vertical="center" wrapText="1"/>
    </xf>
    <xf numFmtId="0" fontId="4" fillId="0" borderId="0" xfId="0" applyFont="1" applyAlignment="1">
      <alignment horizontal="center" vertical="center" wrapText="1"/>
    </xf>
    <xf numFmtId="165" fontId="14" fillId="0" borderId="0" xfId="0" applyNumberFormat="1" applyFont="1" applyAlignment="1">
      <alignment horizontal="center" vertical="center"/>
    </xf>
    <xf numFmtId="0" fontId="25" fillId="17" borderId="0" xfId="0" applyFont="1" applyFill="1" applyAlignment="1">
      <alignment horizontal="center"/>
    </xf>
    <xf numFmtId="0" fontId="25" fillId="0" borderId="0" xfId="0" applyFont="1" applyAlignment="1">
      <alignment horizontal="center"/>
    </xf>
    <xf numFmtId="0" fontId="25" fillId="24" borderId="0" xfId="0" applyFont="1" applyFill="1" applyAlignment="1">
      <alignment horizontal="center"/>
    </xf>
    <xf numFmtId="0" fontId="25" fillId="22" borderId="0" xfId="0" applyFont="1" applyFill="1" applyAlignment="1">
      <alignment horizontal="center"/>
    </xf>
    <xf numFmtId="0" fontId="27" fillId="0" borderId="26" xfId="0" applyFont="1" applyBorder="1" applyAlignment="1">
      <alignment horizontal="center"/>
    </xf>
    <xf numFmtId="0" fontId="45" fillId="0" borderId="2" xfId="0" applyFont="1" applyBorder="1"/>
    <xf numFmtId="165" fontId="27" fillId="0" borderId="27" xfId="0" applyNumberFormat="1" applyFont="1" applyBorder="1" applyAlignment="1">
      <alignment horizontal="center"/>
    </xf>
    <xf numFmtId="165" fontId="45" fillId="0" borderId="0" xfId="0" applyNumberFormat="1" applyFont="1" applyAlignment="1">
      <alignment horizontal="center"/>
    </xf>
    <xf numFmtId="0" fontId="45" fillId="0" borderId="0" xfId="0" applyFont="1" applyAlignment="1">
      <alignment horizontal="center"/>
    </xf>
    <xf numFmtId="0" fontId="27" fillId="0" borderId="27" xfId="0" applyFont="1" applyBorder="1" applyAlignment="1">
      <alignment horizontal="center"/>
    </xf>
    <xf numFmtId="0" fontId="0" fillId="0" borderId="27" xfId="0" applyBorder="1" applyAlignment="1">
      <alignment horizontal="center"/>
    </xf>
    <xf numFmtId="0" fontId="37" fillId="0" borderId="0" xfId="0" applyFont="1" applyAlignment="1">
      <alignment horizontal="center"/>
    </xf>
    <xf numFmtId="2" fontId="27" fillId="0" borderId="27" xfId="0" applyNumberFormat="1" applyFont="1" applyBorder="1" applyAlignment="1">
      <alignment horizontal="center"/>
    </xf>
    <xf numFmtId="3" fontId="6" fillId="0" borderId="0" xfId="0" applyNumberFormat="1" applyFont="1" applyAlignment="1">
      <alignment horizontal="right"/>
    </xf>
    <xf numFmtId="2" fontId="29" fillId="0" borderId="0" xfId="1" applyNumberFormat="1" applyFont="1" applyAlignment="1">
      <alignment horizontal="center"/>
    </xf>
    <xf numFmtId="10" fontId="12" fillId="0" borderId="0" xfId="0" applyNumberFormat="1" applyFont="1" applyAlignment="1">
      <alignment horizontal="center"/>
    </xf>
    <xf numFmtId="10" fontId="9" fillId="0" borderId="0" xfId="0" applyNumberFormat="1" applyFont="1" applyAlignment="1">
      <alignment horizontal="center"/>
    </xf>
    <xf numFmtId="2" fontId="0" fillId="26" borderId="0" xfId="0" applyNumberFormat="1" applyFill="1" applyAlignment="1">
      <alignment horizontal="center" vertical="center" wrapText="1"/>
    </xf>
    <xf numFmtId="2" fontId="0" fillId="0" borderId="0" xfId="0" applyNumberFormat="1" applyAlignment="1">
      <alignment horizontal="center" vertical="center" wrapText="1"/>
    </xf>
    <xf numFmtId="2" fontId="0" fillId="27" borderId="0" xfId="0" applyNumberFormat="1" applyFill="1" applyAlignment="1">
      <alignment horizontal="center" vertical="center" wrapText="1"/>
    </xf>
    <xf numFmtId="2" fontId="41" fillId="0" borderId="0" xfId="0" applyNumberFormat="1" applyFont="1" applyAlignment="1">
      <alignment horizontal="center"/>
    </xf>
    <xf numFmtId="0" fontId="23" fillId="0" borderId="0" xfId="0" applyFont="1" applyBorder="1" applyAlignment="1">
      <alignment horizontal="center"/>
    </xf>
    <xf numFmtId="0" fontId="1" fillId="0" borderId="0" xfId="0" applyFont="1" applyBorder="1"/>
    <xf numFmtId="0" fontId="19" fillId="0" borderId="0" xfId="0" applyFont="1" applyBorder="1" applyAlignment="1">
      <alignment horizontal="center"/>
    </xf>
    <xf numFmtId="2" fontId="19" fillId="0" borderId="0" xfId="0" applyNumberFormat="1" applyFont="1" applyBorder="1" applyAlignment="1">
      <alignment horizontal="center"/>
    </xf>
    <xf numFmtId="0" fontId="44" fillId="28" borderId="4" xfId="0" applyFont="1" applyFill="1" applyBorder="1" applyAlignment="1">
      <alignment vertical="center" wrapText="1"/>
    </xf>
    <xf numFmtId="0" fontId="19" fillId="0" borderId="24" xfId="0" applyFont="1" applyBorder="1"/>
    <xf numFmtId="0" fontId="29" fillId="0" borderId="0" xfId="0" applyFont="1" applyBorder="1" applyAlignment="1">
      <alignment horizontal="center"/>
    </xf>
    <xf numFmtId="0" fontId="19" fillId="0" borderId="0" xfId="0" applyFont="1" applyAlignment="1" applyProtection="1">
      <alignment horizontal="center"/>
    </xf>
    <xf numFmtId="0" fontId="0" fillId="0" borderId="0" xfId="0" applyAlignment="1" applyProtection="1">
      <alignment horizontal="center"/>
    </xf>
    <xf numFmtId="0" fontId="23" fillId="0" borderId="0" xfId="0" applyNumberFormat="1" applyFont="1" applyAlignment="1" applyProtection="1">
      <alignment horizontal="center"/>
    </xf>
    <xf numFmtId="0" fontId="13" fillId="0" borderId="0" xfId="0" applyFont="1" applyAlignment="1" applyProtection="1">
      <alignment horizontal="left"/>
    </xf>
    <xf numFmtId="0" fontId="14" fillId="0" borderId="0" xfId="0" applyFont="1" applyAlignment="1" applyProtection="1">
      <alignment horizontal="center"/>
    </xf>
    <xf numFmtId="0" fontId="1" fillId="0" borderId="0" xfId="0" applyNumberFormat="1" applyFont="1" applyProtection="1"/>
    <xf numFmtId="0" fontId="1" fillId="0" borderId="11" xfId="0" applyFont="1" applyBorder="1" applyProtection="1"/>
    <xf numFmtId="0" fontId="22" fillId="0" borderId="0" xfId="0" applyFont="1" applyProtection="1"/>
    <xf numFmtId="0" fontId="23" fillId="0" borderId="11" xfId="0" applyNumberFormat="1" applyFont="1" applyBorder="1" applyAlignment="1" applyProtection="1">
      <alignment horizontal="center"/>
    </xf>
    <xf numFmtId="0" fontId="19" fillId="0" borderId="2" xfId="0" applyFont="1" applyBorder="1" applyAlignment="1" applyProtection="1">
      <alignment horizontal="center"/>
    </xf>
    <xf numFmtId="165" fontId="20" fillId="0" borderId="0" xfId="0" applyNumberFormat="1" applyFont="1" applyAlignment="1" applyProtection="1">
      <alignment horizontal="center" vertical="center"/>
    </xf>
    <xf numFmtId="165" fontId="19" fillId="0" borderId="0" xfId="0" applyNumberFormat="1" applyFont="1" applyAlignment="1" applyProtection="1">
      <alignment horizontal="center"/>
    </xf>
    <xf numFmtId="1" fontId="19" fillId="0" borderId="0" xfId="0" applyNumberFormat="1" applyFont="1" applyAlignment="1" applyProtection="1">
      <alignment horizontal="center"/>
    </xf>
    <xf numFmtId="2" fontId="19" fillId="0" borderId="0" xfId="0" applyNumberFormat="1" applyFont="1" applyAlignment="1" applyProtection="1">
      <alignment horizontal="center"/>
    </xf>
    <xf numFmtId="2" fontId="0" fillId="0" borderId="0" xfId="0" applyNumberFormat="1" applyFont="1" applyAlignment="1" applyProtection="1">
      <alignment horizontal="center"/>
    </xf>
    <xf numFmtId="3" fontId="0" fillId="0" borderId="0" xfId="0" applyNumberFormat="1" applyFont="1" applyAlignment="1" applyProtection="1">
      <alignment horizontal="center"/>
    </xf>
    <xf numFmtId="3" fontId="19" fillId="0" borderId="0" xfId="0" applyNumberFormat="1" applyFont="1" applyAlignment="1" applyProtection="1">
      <alignment horizontal="center"/>
    </xf>
    <xf numFmtId="0" fontId="0" fillId="0" borderId="0" xfId="0" applyNumberFormat="1" applyFont="1" applyAlignment="1" applyProtection="1">
      <alignment horizontal="center"/>
    </xf>
    <xf numFmtId="0" fontId="19" fillId="0" borderId="4" xfId="0" applyFont="1" applyBorder="1" applyProtection="1"/>
    <xf numFmtId="0" fontId="0" fillId="0" borderId="0" xfId="0" applyProtection="1"/>
    <xf numFmtId="0" fontId="23" fillId="0" borderId="0" xfId="0" applyNumberFormat="1" applyFont="1" applyAlignment="1">
      <alignment horizontal="center"/>
    </xf>
    <xf numFmtId="0" fontId="1" fillId="0" borderId="0" xfId="0" applyNumberFormat="1" applyFont="1"/>
    <xf numFmtId="0" fontId="22" fillId="0" borderId="0" xfId="0" applyNumberFormat="1" applyFont="1"/>
    <xf numFmtId="0" fontId="6" fillId="0" borderId="0" xfId="0" applyNumberFormat="1" applyFont="1" applyAlignment="1">
      <alignment horizontal="center"/>
    </xf>
    <xf numFmtId="0" fontId="19" fillId="0" borderId="0" xfId="0" applyFont="1" applyBorder="1" applyAlignment="1" applyProtection="1">
      <alignment horizontal="center"/>
    </xf>
    <xf numFmtId="0" fontId="14" fillId="0" borderId="0" xfId="0" applyFont="1" applyBorder="1"/>
    <xf numFmtId="0" fontId="1" fillId="0" borderId="4" xfId="0" applyNumberFormat="1" applyFont="1" applyBorder="1"/>
    <xf numFmtId="0" fontId="0" fillId="0" borderId="0" xfId="0" applyNumberFormat="1" applyFont="1"/>
    <xf numFmtId="0" fontId="23" fillId="0" borderId="0" xfId="0" applyNumberFormat="1" applyFont="1" applyFill="1" applyAlignment="1">
      <alignment horizontal="center"/>
    </xf>
    <xf numFmtId="0" fontId="1" fillId="0" borderId="11" xfId="0" applyNumberFormat="1" applyFont="1" applyBorder="1" applyAlignment="1">
      <alignment horizontal="left"/>
    </xf>
    <xf numFmtId="0" fontId="22" fillId="0" borderId="4" xfId="0" applyNumberFormat="1" applyFont="1" applyBorder="1" applyAlignment="1">
      <alignment horizontal="center" vertical="center"/>
    </xf>
    <xf numFmtId="0" fontId="29" fillId="0" borderId="0" xfId="0" applyFont="1" applyAlignment="1"/>
    <xf numFmtId="0" fontId="1" fillId="0" borderId="0" xfId="0" applyFont="1" applyFill="1" applyAlignment="1">
      <alignment horizontal="center"/>
    </xf>
    <xf numFmtId="0" fontId="6" fillId="0" borderId="0" xfId="0" applyFont="1" applyFill="1" applyAlignment="1">
      <alignment horizontal="left"/>
    </xf>
    <xf numFmtId="0" fontId="0" fillId="0" borderId="0" xfId="0" applyFill="1" applyAlignment="1">
      <alignment horizontal="left"/>
    </xf>
    <xf numFmtId="0" fontId="0" fillId="0" borderId="0" xfId="0" applyNumberFormat="1" applyFill="1" applyAlignment="1">
      <alignment horizontal="left"/>
    </xf>
    <xf numFmtId="0" fontId="0" fillId="0" borderId="0" xfId="0" applyNumberFormat="1" applyFont="1" applyFill="1" applyAlignment="1">
      <alignment horizontal="center"/>
    </xf>
    <xf numFmtId="0" fontId="19" fillId="0" borderId="2" xfId="0" applyFont="1" applyFill="1" applyBorder="1" applyAlignment="1">
      <alignment horizontal="center"/>
    </xf>
    <xf numFmtId="0" fontId="9" fillId="0" borderId="4" xfId="0" applyNumberFormat="1" applyFont="1" applyFill="1" applyBorder="1" applyAlignment="1">
      <alignment horizontal="center"/>
    </xf>
    <xf numFmtId="0" fontId="19" fillId="0" borderId="0" xfId="0" applyFont="1" applyFill="1" applyAlignment="1">
      <alignment horizontal="center"/>
    </xf>
    <xf numFmtId="0" fontId="8" fillId="0" borderId="4" xfId="0" applyNumberFormat="1" applyFont="1" applyFill="1" applyBorder="1" applyAlignment="1">
      <alignment horizontal="center"/>
    </xf>
    <xf numFmtId="0" fontId="19" fillId="0" borderId="3" xfId="0" applyFont="1" applyFill="1" applyBorder="1" applyAlignment="1">
      <alignment horizontal="center"/>
    </xf>
    <xf numFmtId="0" fontId="19" fillId="0" borderId="3" xfId="0" applyFont="1" applyFill="1" applyBorder="1" applyAlignment="1"/>
    <xf numFmtId="0" fontId="8" fillId="0" borderId="0" xfId="0" applyNumberFormat="1" applyFont="1" applyAlignment="1">
      <alignment horizontal="center"/>
    </xf>
    <xf numFmtId="0" fontId="11" fillId="0" borderId="0" xfId="0" applyNumberFormat="1" applyFont="1" applyAlignment="1">
      <alignment horizontal="center"/>
    </xf>
    <xf numFmtId="0" fontId="10" fillId="0" borderId="0" xfId="0" applyFont="1" applyFill="1"/>
    <xf numFmtId="0" fontId="11" fillId="0" borderId="0" xfId="0" applyFont="1" applyFill="1"/>
    <xf numFmtId="3" fontId="0" fillId="0" borderId="0" xfId="0" applyNumberFormat="1" applyFont="1" applyAlignment="1">
      <alignment horizontal="center"/>
    </xf>
    <xf numFmtId="0" fontId="9" fillId="0" borderId="0" xfId="0" applyNumberFormat="1" applyFont="1" applyAlignment="1">
      <alignment horizontal="center"/>
    </xf>
    <xf numFmtId="0" fontId="23" fillId="0" borderId="3" xfId="0" applyNumberFormat="1" applyFont="1" applyBorder="1" applyAlignment="1" applyProtection="1">
      <alignment horizontal="center"/>
    </xf>
  </cellXfs>
  <cellStyles count="2">
    <cellStyle name="Comma" xfId="1" builtinId="3"/>
    <cellStyle name="Normal" xfId="0" builtinId="0"/>
  </cellStyles>
  <dxfs count="303">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font>
        <b val="0"/>
        <i val="0"/>
        <strike val="0"/>
        <condense val="0"/>
        <extend val="0"/>
        <outline val="0"/>
        <shadow val="0"/>
        <u val="none"/>
        <vertAlign val="baseline"/>
        <sz val="11"/>
        <color theme="9" tint="-0.499984740745262"/>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theme="9" tint="-0.499984740745262"/>
        <name val="Calibri"/>
        <family val="2"/>
        <scheme val="minor"/>
      </font>
    </dxf>
    <dxf>
      <font>
        <b val="0"/>
        <i val="0"/>
        <strike val="0"/>
        <condense val="0"/>
        <extend val="0"/>
        <outline val="0"/>
        <shadow val="0"/>
        <u val="none"/>
        <vertAlign val="baseline"/>
        <sz val="11"/>
        <color theme="9" tint="-0.499984740745262"/>
        <name val="Calibri"/>
        <family val="2"/>
        <scheme val="minor"/>
      </font>
    </dxf>
    <dxf>
      <font>
        <b val="0"/>
        <i val="0"/>
        <strike val="0"/>
        <condense val="0"/>
        <extend val="0"/>
        <outline val="0"/>
        <shadow val="0"/>
        <u val="none"/>
        <vertAlign val="baseline"/>
        <sz val="11"/>
        <color theme="9" tint="-0.499984740745262"/>
        <name val="Calibri"/>
        <family val="2"/>
        <scheme val="minor"/>
      </font>
    </dxf>
    <dxf>
      <font>
        <b val="0"/>
        <i val="0"/>
        <strike val="0"/>
        <condense val="0"/>
        <extend val="0"/>
        <outline val="0"/>
        <shadow val="0"/>
        <u val="none"/>
        <vertAlign val="baseline"/>
        <sz val="11"/>
        <color theme="9" tint="-0.499984740745262"/>
        <name val="Calibri"/>
        <family val="2"/>
        <scheme val="minor"/>
      </font>
      <numFmt numFmtId="165" formatCode="yyyy\-mm\-dd;@"/>
      <alignment horizontal="center" vertical="bottom" textRotation="0" wrapText="0" indent="0" justifyLastLine="0" shrinkToFit="0" readingOrder="0"/>
    </dxf>
    <dxf>
      <font>
        <b val="0"/>
        <i val="0"/>
        <strike val="0"/>
        <condense val="0"/>
        <extend val="0"/>
        <outline val="0"/>
        <shadow val="0"/>
        <u val="none"/>
        <vertAlign val="baseline"/>
        <sz val="11"/>
        <color theme="9" tint="-0.499984740745262"/>
        <name val="Calibri"/>
        <family val="2"/>
        <scheme val="minor"/>
      </font>
    </dxf>
    <dxf>
      <font>
        <b val="0"/>
        <strike val="0"/>
        <outline val="0"/>
        <shadow val="0"/>
        <u val="none"/>
        <vertAlign val="baseline"/>
        <sz val="11"/>
        <color theme="9" tint="-0.499984740745262"/>
        <name val="Calibri"/>
        <family val="2"/>
        <scheme val="minor"/>
      </font>
    </dxf>
    <dxf>
      <font>
        <b val="0"/>
        <i val="0"/>
        <strike val="0"/>
        <condense val="0"/>
        <extend val="0"/>
        <outline val="0"/>
        <shadow val="0"/>
        <u val="none"/>
        <vertAlign val="baseline"/>
        <sz val="11"/>
        <color theme="1"/>
        <name val="Calibri"/>
        <family val="2"/>
        <scheme val="minor"/>
      </font>
      <numFmt numFmtId="0" formatCode="General"/>
    </dxf>
    <dxf>
      <font>
        <b/>
        <strike val="0"/>
        <outline val="0"/>
        <shadow val="0"/>
        <u val="none"/>
        <vertAlign val="baseline"/>
        <sz val="11"/>
        <color theme="1"/>
        <name val="Calibri"/>
        <family val="2"/>
        <scheme val="minor"/>
      </font>
      <numFmt numFmtId="0" formatCode="General"/>
    </dxf>
    <dxf>
      <font>
        <b/>
        <strike val="0"/>
        <outline val="0"/>
        <shadow val="0"/>
        <u val="none"/>
        <vertAlign val="baseline"/>
        <sz val="11"/>
        <color theme="9" tint="-0.499984740745262"/>
        <name val="Calibri"/>
        <family val="2"/>
        <scheme val="minor"/>
      </font>
    </dxf>
    <dxf>
      <font>
        <b/>
        <strike val="0"/>
        <outline val="0"/>
        <shadow val="0"/>
        <u val="none"/>
        <vertAlign val="baseline"/>
        <sz val="11"/>
        <color theme="9" tint="-0.499984740745262"/>
        <name val="Calibri"/>
        <family val="2"/>
        <scheme val="minor"/>
      </font>
      <alignment horizontal="left" vertical="bottom" textRotation="0" wrapText="0" indent="0" justifyLastLine="0" shrinkToFit="0" readingOrder="0"/>
    </dxf>
    <dxf>
      <font>
        <strike val="0"/>
        <outline val="0"/>
        <shadow val="0"/>
        <u val="none"/>
        <vertAlign val="baseline"/>
        <sz val="11"/>
        <color theme="2" tint="-0.499984740745262"/>
        <name val="Calibri"/>
        <family val="2"/>
        <scheme val="minor"/>
      </font>
      <numFmt numFmtId="0" formatCode="General"/>
      <alignment horizontal="center" vertical="bottom" textRotation="0" wrapText="0" indent="0" justifyLastLine="0" shrinkToFit="0" readingOrder="0"/>
    </dxf>
    <dxf>
      <font>
        <strike val="0"/>
        <outline val="0"/>
        <shadow val="0"/>
        <u val="none"/>
        <vertAlign val="baseline"/>
        <sz val="11"/>
        <color theme="0"/>
        <name val="Calibri"/>
        <family val="2"/>
        <scheme val="minor"/>
      </font>
    </dxf>
    <dxf>
      <font>
        <strike val="0"/>
        <outline val="0"/>
        <shadow val="0"/>
        <u val="none"/>
        <vertAlign val="baseline"/>
        <sz val="11"/>
        <color theme="5" tint="-0.499984740745262"/>
        <name val="Calibri"/>
        <family val="2"/>
        <scheme val="minor"/>
      </font>
      <alignment horizontal="center" vertical="bottom" textRotation="0" wrapText="0" indent="0" justifyLastLine="0" shrinkToFit="0" readingOrder="0"/>
    </dxf>
    <dxf>
      <font>
        <b val="0"/>
        <i val="0"/>
        <strike val="0"/>
        <condense val="0"/>
        <extend val="0"/>
        <outline val="0"/>
        <shadow val="0"/>
        <u val="none"/>
        <vertAlign val="baseline"/>
        <sz val="11"/>
        <color theme="5" tint="-0.499984740745262"/>
        <name val="Calibri"/>
        <family val="2"/>
        <scheme val="minor"/>
      </font>
      <numFmt numFmtId="2" formatCode="0.00"/>
      <alignment horizontal="center" vertical="bottom" textRotation="0" wrapText="0" indent="0" justifyLastLine="0" shrinkToFit="0" readingOrder="0"/>
    </dxf>
    <dxf>
      <font>
        <b val="0"/>
        <i val="0"/>
        <strike val="0"/>
        <condense val="0"/>
        <extend val="0"/>
        <outline val="0"/>
        <shadow val="0"/>
        <u val="none"/>
        <vertAlign val="baseline"/>
        <sz val="11"/>
        <color theme="5" tint="-0.499984740745262"/>
        <name val="Calibri"/>
        <family val="2"/>
        <scheme val="minor"/>
      </font>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u val="none"/>
        <vertAlign val="baseline"/>
        <sz val="11"/>
        <color theme="1"/>
        <name val="Calibri"/>
        <family val="2"/>
        <scheme val="minor"/>
      </font>
      <numFmt numFmtId="0" formatCode="General"/>
      <alignment horizontal="center" vertical="bottom" textRotation="0" wrapText="0" indent="0" justifyLastLine="0" shrinkToFit="0" readingOrder="0"/>
    </dxf>
    <dxf>
      <font>
        <strike val="0"/>
        <outline val="0"/>
        <shadow val="0"/>
        <u val="none"/>
        <vertAlign val="baseline"/>
        <sz val="11"/>
        <color theme="5" tint="-0.499984740745262"/>
        <name val="Calibri"/>
        <family val="2"/>
        <scheme val="minor"/>
      </font>
      <alignment horizontal="center" vertical="bottom" textRotation="0" wrapText="0" indent="0" justifyLastLine="0" shrinkToFit="0" readingOrder="0"/>
    </dxf>
    <dxf>
      <font>
        <strike val="0"/>
        <outline val="0"/>
        <shadow val="0"/>
        <u val="none"/>
        <vertAlign val="baseline"/>
        <sz val="11"/>
        <color theme="5" tint="-0.499984740745262"/>
        <name val="Calibri"/>
        <family val="2"/>
        <scheme val="minor"/>
      </font>
      <alignment horizontal="center" vertical="bottom" textRotation="0" wrapText="0" indent="0" justifyLastLine="0" shrinkToFit="0" readingOrder="0"/>
    </dxf>
    <dxf>
      <font>
        <b val="0"/>
        <i val="0"/>
        <strike val="0"/>
        <condense val="0"/>
        <extend val="0"/>
        <outline val="0"/>
        <shadow val="0"/>
        <u val="none"/>
        <vertAlign val="baseline"/>
        <sz val="11"/>
        <color theme="5" tint="-0.499984740745262"/>
        <name val="Calibri"/>
        <family val="2"/>
        <scheme val="minor"/>
      </font>
      <numFmt numFmtId="2" formatCode="0.00"/>
      <alignment horizontal="general" vertical="bottom" textRotation="0" wrapText="0" indent="0" justifyLastLine="0" shrinkToFit="0" readingOrder="0"/>
    </dxf>
    <dxf>
      <font>
        <strike val="0"/>
        <outline val="0"/>
        <shadow val="0"/>
        <u val="none"/>
        <vertAlign val="baseline"/>
        <sz val="11"/>
        <color theme="5" tint="-0.499984740745262"/>
        <name val="Calibri"/>
        <family val="2"/>
        <scheme val="minor"/>
      </font>
      <numFmt numFmtId="2" formatCode="0.00"/>
      <alignment horizontal="general" vertical="bottom" textRotation="0" wrapText="0" indent="0" justifyLastLine="0" shrinkToFit="0" readingOrder="0"/>
    </dxf>
    <dxf>
      <font>
        <strike val="0"/>
        <outline val="0"/>
        <shadow val="0"/>
        <u val="none"/>
        <vertAlign val="baseline"/>
        <sz val="11"/>
        <color theme="5" tint="-0.499984740745262"/>
        <name val="Calibri"/>
        <family val="2"/>
        <scheme val="minor"/>
      </font>
      <alignment horizontal="general" vertical="center" textRotation="0" wrapText="1" indent="0" justifyLastLine="0" shrinkToFit="0" readingOrder="0"/>
    </dxf>
    <dxf>
      <font>
        <b val="0"/>
        <i val="0"/>
        <strike val="0"/>
        <condense val="0"/>
        <extend val="0"/>
        <outline val="0"/>
        <shadow val="0"/>
        <u val="none"/>
        <vertAlign val="baseline"/>
        <sz val="11"/>
        <color theme="5" tint="-0.499984740745262"/>
        <name val="Calibri"/>
        <family val="2"/>
        <scheme val="minor"/>
      </font>
      <numFmt numFmtId="165" formatCode="yyyy\-mm\-dd;@"/>
      <alignment horizontal="center" vertical="bottom" textRotation="0" wrapText="0" indent="0" justifyLastLine="0" shrinkToFit="0" readingOrder="0"/>
    </dxf>
    <dxf>
      <font>
        <strike val="0"/>
        <outline val="0"/>
        <shadow val="0"/>
        <u val="none"/>
        <vertAlign val="baseline"/>
        <sz val="11"/>
        <color theme="5" tint="-0.499984740745262"/>
        <name val="Calibri"/>
        <family val="2"/>
        <scheme val="minor"/>
      </font>
      <alignment horizontal="center" vertical="bottom" textRotation="0" wrapText="0" indent="0" justifyLastLine="0" shrinkToFit="0" readingOrder="0"/>
    </dxf>
    <dxf>
      <font>
        <strike val="0"/>
        <outline val="0"/>
        <shadow val="0"/>
        <u val="none"/>
        <vertAlign val="baseline"/>
        <sz val="11"/>
        <color theme="5" tint="-0.499984740745262"/>
        <name val="Calibri"/>
        <family val="2"/>
        <scheme val="minor"/>
      </font>
      <numFmt numFmtId="165" formatCode="yyyy\-mm\-dd;@"/>
      <alignment horizontal="center" vertical="bottom" textRotation="0" wrapText="0" indent="0" justifyLastLine="0" shrinkToFit="0" readingOrder="0"/>
    </dxf>
    <dxf>
      <font>
        <strike val="0"/>
        <outline val="0"/>
        <shadow val="0"/>
        <u val="none"/>
        <vertAlign val="baseline"/>
        <sz val="11"/>
        <color theme="5" tint="-0.499984740745262"/>
        <name val="Calibri"/>
        <family val="2"/>
        <scheme val="minor"/>
      </font>
      <alignment horizontal="center" vertical="bottom" textRotation="0" wrapText="0" indent="0" justifyLastLine="0" shrinkToFit="0" readingOrder="0"/>
      <border outline="0">
        <left style="medium">
          <color indexed="64"/>
        </left>
      </border>
    </dxf>
    <dxf>
      <font>
        <b val="0"/>
        <i val="0"/>
        <strike val="0"/>
        <condense val="0"/>
        <extend val="0"/>
        <outline val="0"/>
        <shadow val="0"/>
        <u val="none"/>
        <vertAlign val="baseline"/>
        <sz val="11"/>
        <color theme="2" tint="-0.499984740745262"/>
        <name val="Calibri"/>
        <family val="2"/>
        <scheme val="minor"/>
      </font>
      <numFmt numFmtId="1" formatCode="0"/>
      <alignment horizontal="center" textRotation="0" wrapText="0" indent="0" justifyLastLine="0" shrinkToFit="0" readingOrder="0"/>
    </dxf>
    <dxf>
      <font>
        <strike val="0"/>
        <outline val="0"/>
        <shadow val="0"/>
        <u val="none"/>
        <vertAlign val="baseline"/>
        <sz val="11"/>
        <color theme="2" tint="-0.499984740745262"/>
        <name val="Calibri"/>
        <family val="2"/>
        <scheme val="minor"/>
      </font>
      <numFmt numFmtId="2" formatCode="0.00"/>
      <alignment horizontal="center" vertical="bottom" textRotation="0" wrapText="0" indent="0" justifyLastLine="0" shrinkToFit="0" readingOrder="0"/>
    </dxf>
    <dxf>
      <font>
        <b val="0"/>
        <i/>
        <strike val="0"/>
        <condense val="0"/>
        <extend val="0"/>
        <outline val="0"/>
        <shadow val="0"/>
        <u val="none"/>
        <vertAlign val="baseline"/>
        <sz val="11"/>
        <color theme="2" tint="-0.499984740745262"/>
        <name val="Calibri"/>
        <family val="2"/>
        <scheme val="minor"/>
      </font>
      <numFmt numFmtId="0" formatCode="General"/>
    </dxf>
    <dxf>
      <font>
        <i/>
        <strike val="0"/>
        <outline val="0"/>
        <shadow val="0"/>
        <u val="none"/>
        <vertAlign val="baseline"/>
        <sz val="11"/>
        <color theme="2" tint="-0.499984740745262"/>
        <name val="Calibri"/>
        <family val="2"/>
        <scheme val="minor"/>
      </font>
      <numFmt numFmtId="0" formatCode="General"/>
    </dxf>
    <dxf>
      <font>
        <b/>
      </font>
      <numFmt numFmtId="0" formatCode="General"/>
      <fill>
        <patternFill patternType="none">
          <fgColor indexed="64"/>
          <bgColor auto="1"/>
        </patternFill>
      </fill>
      <border diagonalUp="0" diagonalDown="0">
        <left/>
        <right style="medium">
          <color indexed="64"/>
        </right>
        <top/>
        <bottom/>
      </border>
    </dxf>
    <dxf>
      <font>
        <b/>
        <i val="0"/>
        <strike val="0"/>
        <condense val="0"/>
        <extend val="0"/>
        <outline val="0"/>
        <shadow val="0"/>
        <u val="none"/>
        <vertAlign val="baseline"/>
        <sz val="11"/>
        <color theme="1"/>
        <name val="Calibri"/>
        <family val="2"/>
        <scheme val="minor"/>
      </font>
      <alignment horizontal="center" vertical="bottom" textRotation="0" wrapText="0" indent="0" justifyLastLine="0" shrinkToFit="0" readingOrder="0"/>
    </dxf>
    <dxf>
      <font>
        <b/>
      </font>
      <numFmt numFmtId="0" formatCode="General"/>
      <alignment horizontal="center" vertical="bottom" textRotation="0" wrapText="0" indent="0" justifyLastLine="0" shrinkToFit="0" readingOrder="0"/>
    </dxf>
    <dxf>
      <font>
        <strike val="0"/>
        <outline val="0"/>
        <shadow val="0"/>
        <u val="none"/>
        <vertAlign val="baseline"/>
        <sz val="11"/>
        <color theme="5" tint="-0.499984740745262"/>
        <name val="Calibri"/>
        <family val="2"/>
        <scheme val="minor"/>
      </font>
    </dxf>
    <dxf>
      <font>
        <strike val="0"/>
        <outline val="0"/>
        <shadow val="0"/>
        <u val="none"/>
        <vertAlign val="baseline"/>
        <sz val="11"/>
        <color theme="5" tint="-0.499984740745262"/>
        <name val="Calibri"/>
        <family val="2"/>
        <scheme val="minor"/>
      </font>
      <alignment horizontal="center" vertical="bottom" textRotation="0" wrapText="0" indent="0" justifyLastLine="0" shrinkToFit="0" readingOrder="0"/>
    </dxf>
    <dxf>
      <font>
        <b/>
        <strike val="0"/>
        <outline val="0"/>
        <shadow val="0"/>
        <u val="none"/>
        <vertAlign val="baseline"/>
        <sz val="11"/>
        <color theme="5" tint="-0.499984740745262"/>
        <name val="Calibri"/>
        <family val="2"/>
        <scheme val="minor"/>
      </font>
    </dxf>
    <dxf>
      <font>
        <strike val="0"/>
        <outline val="0"/>
        <shadow val="0"/>
        <u val="none"/>
        <vertAlign val="baseline"/>
        <sz val="11"/>
        <color theme="2" tint="-0.499984740745262"/>
        <name val="Calibri"/>
        <family val="2"/>
        <scheme val="minor"/>
      </font>
      <numFmt numFmtId="0" formatCode="General"/>
      <alignment horizontal="center" vertical="bottom" textRotation="0" wrapText="0" indent="0" justifyLastLine="0" shrinkToFit="0" readingOrder="0"/>
    </dxf>
    <dxf>
      <font>
        <strike val="0"/>
        <outline val="0"/>
        <shadow val="0"/>
        <u val="none"/>
        <vertAlign val="baseline"/>
        <sz val="11"/>
        <color theme="0"/>
        <name val="Calibri"/>
        <family val="2"/>
        <scheme val="minor"/>
      </font>
      <alignment vertical="center" textRotation="0" indent="0" justifyLastLine="0" shrinkToFit="0" readingOrder="0"/>
    </dxf>
    <dxf>
      <font>
        <strike val="0"/>
        <outline val="0"/>
        <shadow val="0"/>
        <u val="none"/>
        <vertAlign val="baseline"/>
        <sz val="11"/>
        <color theme="4" tint="-0.499984740745262"/>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theme="4" tint="-0.499984740745262"/>
        <name val="Calibri"/>
        <family val="2"/>
        <scheme val="minor"/>
      </font>
      <numFmt numFmtId="3" formatCode="#,##0"/>
      <alignment horizontal="left" vertical="bottom" textRotation="0" wrapText="0" indent="0" justifyLastLine="0" shrinkToFit="0" readingOrder="0"/>
    </dxf>
    <dxf>
      <font>
        <b val="0"/>
        <i val="0"/>
        <strike val="0"/>
        <condense val="0"/>
        <extend val="0"/>
        <outline val="0"/>
        <shadow val="0"/>
        <u val="none"/>
        <vertAlign val="baseline"/>
        <sz val="11"/>
        <color theme="4" tint="-0.499984740745262"/>
        <name val="Calibri"/>
        <family val="2"/>
        <scheme val="minor"/>
      </font>
      <numFmt numFmtId="0" formatCode="General"/>
      <alignment horizontal="center" vertical="bottom" textRotation="0" wrapText="0" indent="0" justifyLastLine="0" shrinkToFit="0" readingOrder="0"/>
    </dxf>
    <dxf>
      <font>
        <strike val="0"/>
        <outline val="0"/>
        <shadow val="0"/>
        <u val="none"/>
        <vertAlign val="baseline"/>
        <sz val="11"/>
        <color theme="4" tint="-0.499984740745262"/>
        <name val="Calibri"/>
        <family val="2"/>
        <scheme val="minor"/>
      </font>
      <numFmt numFmtId="3" formatCode="#,##0"/>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0" formatCode="General"/>
      <alignment horizontal="left" vertical="bottom" textRotation="0" wrapText="0" indent="0" justifyLastLine="0" shrinkToFit="0" readingOrder="0"/>
    </dxf>
    <dxf>
      <font>
        <strike val="0"/>
        <outline val="0"/>
        <shadow val="0"/>
        <u val="none"/>
        <vertAlign val="baseline"/>
        <sz val="11"/>
        <color theme="4" tint="-0.499984740745262"/>
        <name val="Calibri"/>
        <family val="2"/>
        <scheme val="minor"/>
      </font>
      <alignment horizontal="left" vertical="bottom" textRotation="0" wrapText="0" indent="0" justifyLastLine="0" shrinkToFit="0" readingOrder="0"/>
    </dxf>
    <dxf>
      <font>
        <strike val="0"/>
        <outline val="0"/>
        <shadow val="0"/>
        <u val="none"/>
        <vertAlign val="baseline"/>
        <sz val="11"/>
        <color theme="4" tint="-0.499984740745262"/>
        <name val="Calibri"/>
        <family val="2"/>
        <scheme val="minor"/>
      </font>
      <numFmt numFmtId="165" formatCode="yyyy\-mm\-dd;@"/>
      <alignment horizontal="center" vertical="bottom" textRotation="0" wrapText="0" indent="0" justifyLastLine="0" shrinkToFit="0" readingOrder="0"/>
    </dxf>
    <dxf>
      <font>
        <strike val="0"/>
        <outline val="0"/>
        <shadow val="0"/>
        <u val="none"/>
        <vertAlign val="baseline"/>
        <sz val="11"/>
        <color theme="4" tint="-0.499984740745262"/>
        <name val="Calibri"/>
        <family val="2"/>
        <scheme val="minor"/>
      </font>
      <numFmt numFmtId="165" formatCode="yyyy\-mm\-dd;@"/>
      <alignment horizontal="center" vertical="bottom" textRotation="0" wrapText="0" indent="0" justifyLastLine="0" shrinkToFit="0" readingOrder="0"/>
    </dxf>
    <dxf>
      <font>
        <strike val="0"/>
        <outline val="0"/>
        <shadow val="0"/>
        <u val="none"/>
        <vertAlign val="baseline"/>
        <sz val="11"/>
        <color theme="2" tint="-0.499984740745262"/>
        <name val="Calibri"/>
        <family val="2"/>
        <scheme val="minor"/>
      </font>
      <numFmt numFmtId="3" formatCode="#,##0"/>
      <alignment horizontal="left" textRotation="0" wrapText="0" indent="0" justifyLastLine="0" shrinkToFit="0" readingOrder="0"/>
    </dxf>
    <dxf>
      <font>
        <strike val="0"/>
        <outline val="0"/>
        <shadow val="0"/>
        <u val="none"/>
        <vertAlign val="baseline"/>
        <sz val="11"/>
        <color theme="2" tint="-0.499984740745262"/>
        <name val="Calibri"/>
        <family val="2"/>
        <scheme val="minor"/>
      </font>
      <numFmt numFmtId="2" formatCode="0.00"/>
      <alignment horizontal="left" vertical="bottom" textRotation="0" wrapText="0" indent="0" justifyLastLine="0" shrinkToFit="0" readingOrder="0"/>
      <border diagonalUp="0" diagonalDown="0" outline="0">
        <left style="thin">
          <color indexed="64"/>
        </left>
        <right/>
        <top/>
        <bottom/>
      </border>
    </dxf>
    <dxf>
      <font>
        <b val="0"/>
        <i/>
        <strike val="0"/>
        <condense val="0"/>
        <extend val="0"/>
        <outline val="0"/>
        <shadow val="0"/>
        <u val="none"/>
        <vertAlign val="baseline"/>
        <sz val="11"/>
        <color theme="2" tint="-0.499984740745262"/>
        <name val="Calibri"/>
        <family val="2"/>
        <scheme val="minor"/>
      </font>
      <numFmt numFmtId="0" formatCode="General"/>
    </dxf>
    <dxf>
      <font>
        <i/>
        <strike val="0"/>
        <outline val="0"/>
        <shadow val="0"/>
        <u val="none"/>
        <vertAlign val="baseline"/>
        <sz val="11"/>
        <color theme="2" tint="-0.499984740745262"/>
        <name val="Calibri"/>
        <family val="2"/>
        <scheme val="minor"/>
      </font>
      <border diagonalUp="0" diagonalDown="0">
        <left style="medium">
          <color indexed="64"/>
        </left>
        <top/>
        <bottom/>
        <horizontal/>
      </border>
    </dxf>
    <dxf>
      <font>
        <b/>
      </font>
      <numFmt numFmtId="0" formatCode="General"/>
      <border diagonalUp="0" diagonalDown="0">
        <left/>
        <right style="medium">
          <color indexed="64"/>
        </right>
        <top/>
        <bottom/>
        <vertical/>
        <horizontal/>
      </border>
    </dxf>
    <dxf>
      <font>
        <b/>
      </font>
    </dxf>
    <dxf>
      <font>
        <strike val="0"/>
        <outline val="0"/>
        <shadow val="0"/>
        <u val="none"/>
        <vertAlign val="baseline"/>
        <sz val="11"/>
        <color theme="4" tint="-0.499984740745262"/>
        <name val="Calibri"/>
        <family val="2"/>
        <scheme val="minor"/>
      </font>
      <alignment horizontal="center" vertical="bottom" textRotation="0" wrapText="0" indent="0" justifyLastLine="0" shrinkToFit="0" readingOrder="0"/>
    </dxf>
    <dxf>
      <font>
        <strike val="0"/>
        <outline val="0"/>
        <shadow val="0"/>
        <u val="none"/>
        <vertAlign val="baseline"/>
        <sz val="11"/>
        <color theme="4" tint="-0.499984740745262"/>
        <name val="Calibri"/>
        <family val="2"/>
        <scheme val="minor"/>
      </font>
      <alignment horizontal="left" vertical="bottom" textRotation="0" wrapText="0" indent="0" justifyLastLine="0" shrinkToFit="0" readingOrder="0"/>
    </dxf>
    <dxf>
      <font>
        <b/>
        <strike val="0"/>
        <outline val="0"/>
        <shadow val="0"/>
        <u val="none"/>
        <vertAlign val="baseline"/>
        <sz val="11"/>
        <color theme="4" tint="-0.499984740745262"/>
        <name val="Calibri"/>
        <family val="2"/>
        <scheme val="minor"/>
      </font>
    </dxf>
    <dxf>
      <font>
        <strike val="0"/>
        <outline val="0"/>
        <shadow val="0"/>
        <u val="none"/>
        <vertAlign val="baseline"/>
        <sz val="11"/>
        <color theme="2" tint="-0.499984740745262"/>
        <name val="Calibri"/>
        <family val="2"/>
        <scheme val="minor"/>
      </font>
      <numFmt numFmtId="0" formatCode="General"/>
      <alignment horizontal="center" vertical="bottom" textRotation="0" wrapText="0" indent="0" justifyLastLine="0" shrinkToFit="0" readingOrder="0"/>
    </dxf>
    <dxf>
      <font>
        <strike val="0"/>
        <outline val="0"/>
        <shadow val="0"/>
        <u val="none"/>
        <vertAlign val="baseline"/>
        <sz val="11"/>
        <color theme="0"/>
        <name val="Calibri"/>
        <family val="2"/>
        <scheme val="minor"/>
      </font>
    </dxf>
    <dxf>
      <font>
        <strike val="0"/>
        <outline val="0"/>
        <shadow val="0"/>
        <u val="none"/>
        <vertAlign val="baseline"/>
        <sz val="11"/>
        <color theme="7" tint="-0.499984740745262"/>
        <name val="Calibri"/>
        <family val="2"/>
        <scheme val="minor"/>
      </font>
    </dxf>
    <dxf>
      <font>
        <b val="0"/>
        <i val="0"/>
        <strike val="0"/>
        <condense val="0"/>
        <extend val="0"/>
        <outline val="0"/>
        <shadow val="0"/>
        <u val="none"/>
        <vertAlign val="baseline"/>
        <sz val="11"/>
        <color theme="7" tint="-0.499984740745262"/>
        <name val="Calibri"/>
        <family val="2"/>
        <scheme val="minor"/>
      </font>
      <numFmt numFmtId="3" formatCode="#,##0"/>
      <alignment horizontal="center" vertical="bottom" textRotation="0" wrapText="0" indent="0" justifyLastLine="0" shrinkToFit="0" readingOrder="0"/>
    </dxf>
    <dxf>
      <font>
        <b val="0"/>
        <i val="0"/>
        <strike val="0"/>
        <condense val="0"/>
        <extend val="0"/>
        <outline val="0"/>
        <shadow val="0"/>
        <u val="none"/>
        <vertAlign val="baseline"/>
        <sz val="11"/>
        <color theme="7" tint="-0.499984740745262"/>
        <name val="Calibri"/>
        <family val="2"/>
        <scheme val="minor"/>
      </font>
      <numFmt numFmtId="0" formatCode="General"/>
      <alignment horizontal="center" vertical="bottom" textRotation="0" wrapText="0" indent="0" justifyLastLine="0" shrinkToFit="0" readingOrder="0"/>
    </dxf>
    <dxf>
      <font>
        <b val="0"/>
        <i val="0"/>
        <strike val="0"/>
        <condense val="0"/>
        <extend val="0"/>
        <outline val="0"/>
        <shadow val="0"/>
        <u val="none"/>
        <vertAlign val="baseline"/>
        <sz val="11"/>
        <color theme="7" tint="-0.499984740745262"/>
        <name val="Calibri"/>
        <family val="2"/>
        <scheme val="minor"/>
      </font>
      <numFmt numFmtId="3" formatCode="#,##0"/>
      <alignment horizontal="center" vertical="bottom" textRotation="0" wrapText="0" indent="0" justifyLastLine="0" shrinkToFit="0" readingOrder="0"/>
    </dxf>
    <dxf>
      <font>
        <b val="0"/>
        <i val="0"/>
        <strike val="0"/>
        <condense val="0"/>
        <extend val="0"/>
        <outline val="0"/>
        <shadow val="0"/>
        <u val="none"/>
        <vertAlign val="baseline"/>
        <sz val="11"/>
        <color theme="7" tint="-0.499984740745262"/>
        <name val="Calibri"/>
        <family val="2"/>
        <scheme val="minor"/>
      </font>
      <numFmt numFmtId="14" formatCode="0.00%"/>
      <alignment horizontal="center" vertical="bottom" textRotation="0" wrapText="0" indent="0" justifyLastLine="0" shrinkToFit="0" readingOrder="0"/>
    </dxf>
    <dxf>
      <font>
        <b val="0"/>
        <i val="0"/>
        <strike val="0"/>
        <condense val="0"/>
        <extend val="0"/>
        <outline val="0"/>
        <shadow val="0"/>
        <u val="none"/>
        <vertAlign val="baseline"/>
        <sz val="11"/>
        <color theme="7" tint="-0.499984740745262"/>
        <name val="Calibri"/>
        <family val="2"/>
        <scheme val="minor"/>
      </font>
      <numFmt numFmtId="14" formatCode="0.00%"/>
      <alignment horizontal="center" vertical="bottom" textRotation="0" wrapText="0" indent="0" justifyLastLine="0" shrinkToFit="0" readingOrder="0"/>
    </dxf>
    <dxf>
      <font>
        <strike val="0"/>
        <outline val="0"/>
        <shadow val="0"/>
        <u val="none"/>
        <vertAlign val="baseline"/>
        <sz val="11"/>
        <color theme="7" tint="-0.499984740745262"/>
        <name val="Calibri"/>
        <family val="2"/>
        <scheme val="minor"/>
      </font>
      <numFmt numFmtId="3" formatCode="#,##0"/>
    </dxf>
    <dxf>
      <font>
        <b val="0"/>
        <i val="0"/>
        <strike val="0"/>
        <condense val="0"/>
        <extend val="0"/>
        <outline val="0"/>
        <shadow val="0"/>
        <u val="none"/>
        <vertAlign val="baseline"/>
        <sz val="11"/>
        <color theme="7" tint="-0.499984740745262"/>
        <name val="Calibri"/>
        <family val="2"/>
        <scheme val="minor"/>
      </font>
      <numFmt numFmtId="2" formatCode="0.00"/>
      <alignment horizontal="center" vertical="bottom" textRotation="0" wrapText="0" indent="0" justifyLastLine="0" shrinkToFit="0" readingOrder="0"/>
    </dxf>
    <dxf>
      <font>
        <strike val="0"/>
        <outline val="0"/>
        <shadow val="0"/>
        <u val="none"/>
        <vertAlign val="baseline"/>
        <sz val="11"/>
        <color theme="7" tint="-0.499984740745262"/>
        <name val="Calibri"/>
        <family val="2"/>
        <scheme val="minor"/>
      </font>
      <numFmt numFmtId="2" formatCode="0.00"/>
    </dxf>
    <dxf>
      <font>
        <strike val="0"/>
        <outline val="0"/>
        <shadow val="0"/>
        <u val="none"/>
        <vertAlign val="baseline"/>
        <sz val="11"/>
        <color theme="7" tint="-0.499984740745262"/>
        <name val="Calibri"/>
        <family val="2"/>
        <scheme val="minor"/>
      </font>
      <alignment horizontal="center" vertical="bottom" textRotation="0" wrapText="0" indent="0" justifyLastLine="0" shrinkToFit="0" readingOrder="0"/>
    </dxf>
    <dxf>
      <font>
        <strike val="0"/>
        <outline val="0"/>
        <shadow val="0"/>
        <u val="none"/>
        <vertAlign val="baseline"/>
        <sz val="11"/>
        <color theme="1"/>
        <name val="Calibri"/>
        <family val="2"/>
        <scheme val="minor"/>
      </font>
      <numFmt numFmtId="3" formatCode="#,##0"/>
    </dxf>
    <dxf>
      <font>
        <strike val="0"/>
        <outline val="0"/>
        <shadow val="0"/>
        <u val="none"/>
        <vertAlign val="baseline"/>
        <sz val="11"/>
        <color theme="7" tint="-0.499984740745262"/>
        <name val="Calibri"/>
        <family val="2"/>
        <scheme val="minor"/>
      </font>
      <numFmt numFmtId="2" formatCode="0.00"/>
    </dxf>
    <dxf>
      <font>
        <strike val="0"/>
        <outline val="0"/>
        <shadow val="0"/>
        <u val="none"/>
        <vertAlign val="baseline"/>
        <sz val="11"/>
        <color theme="7" tint="-0.499984740745262"/>
        <name val="Calibri"/>
        <family val="2"/>
        <scheme val="minor"/>
      </font>
      <alignment horizontal="center" vertical="bottom" textRotation="0" wrapText="0" indent="0" justifyLastLine="0" shrinkToFit="0" readingOrder="0"/>
    </dxf>
    <dxf>
      <font>
        <strike val="0"/>
        <outline val="0"/>
        <shadow val="0"/>
        <u val="none"/>
        <vertAlign val="baseline"/>
        <sz val="11"/>
        <color theme="7" tint="-0.499984740745262"/>
        <name val="Calibri"/>
        <family val="2"/>
        <scheme val="minor"/>
      </font>
      <numFmt numFmtId="165" formatCode="yyyy\-mm\-dd;@"/>
    </dxf>
    <dxf>
      <font>
        <strike val="0"/>
        <outline val="0"/>
        <shadow val="0"/>
        <u val="none"/>
        <vertAlign val="baseline"/>
        <sz val="11"/>
        <color theme="7" tint="-0.499984740745262"/>
        <name val="Calibri"/>
        <family val="2"/>
        <scheme val="minor"/>
      </font>
      <alignment horizontal="center" vertical="bottom" textRotation="0" wrapText="0" indent="0" justifyLastLine="0" shrinkToFit="0" readingOrder="0"/>
      <border outline="0">
        <left style="medium">
          <color indexed="64"/>
        </left>
        <right/>
      </border>
    </dxf>
    <dxf>
      <font>
        <b val="0"/>
        <i/>
        <strike val="0"/>
        <condense val="0"/>
        <extend val="0"/>
        <outline val="0"/>
        <shadow val="0"/>
        <u val="none"/>
        <vertAlign val="baseline"/>
        <sz val="11"/>
        <color theme="2" tint="-0.499984740745262"/>
        <name val="Calibri"/>
        <family val="2"/>
        <scheme val="minor"/>
      </font>
      <numFmt numFmtId="0" formatCode="General"/>
    </dxf>
    <dxf>
      <font>
        <i/>
        <strike val="0"/>
        <outline val="0"/>
        <shadow val="0"/>
        <u val="none"/>
        <vertAlign val="baseline"/>
        <sz val="11"/>
        <color theme="2" tint="-0.499984740745262"/>
        <name val="Calibri"/>
        <family val="2"/>
        <scheme val="minor"/>
      </font>
    </dxf>
    <dxf>
      <font>
        <b/>
      </font>
      <numFmt numFmtId="0" formatCode="General"/>
      <alignment horizontal="left" vertical="bottom" textRotation="0" wrapText="0" indent="0" justifyLastLine="0" shrinkToFit="0" readingOrder="0"/>
      <border diagonalUp="0" diagonalDown="0">
        <left/>
        <right style="medium">
          <color indexed="64"/>
        </right>
        <top/>
        <bottom/>
        <vertical/>
        <horizontal/>
      </border>
    </dxf>
    <dxf>
      <font>
        <b/>
      </font>
      <numFmt numFmtId="0" formatCode="General"/>
    </dxf>
    <dxf>
      <font>
        <strike val="0"/>
        <outline val="0"/>
        <shadow val="0"/>
        <u val="none"/>
        <vertAlign val="baseline"/>
        <sz val="11"/>
        <color theme="7" tint="-0.499984740745262"/>
        <name val="Calibri"/>
        <family val="2"/>
        <scheme val="minor"/>
      </font>
    </dxf>
    <dxf>
      <font>
        <strike val="0"/>
        <outline val="0"/>
        <shadow val="0"/>
        <u val="none"/>
        <vertAlign val="baseline"/>
        <sz val="11"/>
        <color theme="7" tint="-0.499984740745262"/>
        <name val="Calibri"/>
        <family val="2"/>
        <scheme val="minor"/>
      </font>
      <alignment horizontal="center" vertical="bottom" textRotation="0" wrapText="0" indent="0" justifyLastLine="0" shrinkToFit="0" readingOrder="0"/>
    </dxf>
    <dxf>
      <font>
        <b/>
        <strike val="0"/>
        <outline val="0"/>
        <shadow val="0"/>
        <u val="none"/>
        <vertAlign val="baseline"/>
        <sz val="11"/>
        <color theme="7" tint="-0.499984740745262"/>
        <name val="Calibri"/>
        <family val="2"/>
        <scheme val="minor"/>
      </font>
    </dxf>
    <dxf>
      <font>
        <strike val="0"/>
        <outline val="0"/>
        <shadow val="0"/>
        <u val="none"/>
        <vertAlign val="baseline"/>
        <sz val="11"/>
        <color theme="2" tint="-0.499984740745262"/>
        <name val="Calibri"/>
        <family val="2"/>
        <scheme val="minor"/>
      </font>
      <numFmt numFmtId="0" formatCode="General"/>
      <fill>
        <patternFill patternType="none">
          <fgColor indexed="64"/>
          <bgColor auto="1"/>
        </patternFill>
      </fill>
      <alignment horizontal="center" vertical="bottom" textRotation="0" wrapText="0" indent="0" justifyLastLine="0" shrinkToFit="0" readingOrder="0"/>
    </dxf>
    <dxf>
      <font>
        <strike val="0"/>
        <outline val="0"/>
        <shadow val="0"/>
        <u val="none"/>
        <vertAlign val="baseline"/>
        <sz val="11"/>
        <color theme="0"/>
        <name val="Calibri"/>
        <family val="2"/>
        <scheme val="minor"/>
      </font>
    </dxf>
    <dxf>
      <font>
        <strike val="0"/>
        <outline val="0"/>
        <shadow val="0"/>
        <u val="none"/>
        <vertAlign val="baseline"/>
        <sz val="11"/>
        <color theme="7" tint="-0.499984740745262"/>
        <name val="Calibri"/>
        <family val="2"/>
        <scheme val="minor"/>
      </font>
    </dxf>
    <dxf>
      <font>
        <strike val="0"/>
        <outline val="0"/>
        <shadow val="0"/>
        <u val="none"/>
        <vertAlign val="baseline"/>
        <sz val="11"/>
        <color theme="7" tint="-0.499984740745262"/>
        <name val="Calibri"/>
        <family val="2"/>
        <scheme val="minor"/>
      </font>
    </dxf>
    <dxf>
      <font>
        <strike val="0"/>
        <outline val="0"/>
        <shadow val="0"/>
        <u val="none"/>
        <vertAlign val="baseline"/>
        <sz val="11"/>
        <color auto="1"/>
        <name val="Calibri"/>
        <family val="2"/>
        <scheme val="minor"/>
      </font>
      <numFmt numFmtId="3" formatCode="#,##0"/>
    </dxf>
    <dxf>
      <font>
        <strike val="0"/>
        <outline val="0"/>
        <shadow val="0"/>
        <u val="none"/>
        <vertAlign val="baseline"/>
        <sz val="11"/>
        <color theme="7" tint="-0.499984740745262"/>
        <name val="Calibri"/>
        <family val="2"/>
        <scheme val="minor"/>
      </font>
    </dxf>
    <dxf>
      <font>
        <strike val="0"/>
        <outline val="0"/>
        <shadow val="0"/>
        <u val="none"/>
        <vertAlign val="baseline"/>
        <sz val="11"/>
        <color theme="7" tint="-0.499984740745262"/>
        <name val="Calibri"/>
        <family val="2"/>
        <scheme val="minor"/>
      </font>
    </dxf>
    <dxf>
      <font>
        <b val="0"/>
        <i val="0"/>
        <strike val="0"/>
        <condense val="0"/>
        <extend val="0"/>
        <outline val="0"/>
        <shadow val="0"/>
        <u val="none"/>
        <vertAlign val="baseline"/>
        <sz val="11"/>
        <color theme="7" tint="-0.499984740745262"/>
        <name val="Calibri"/>
        <family val="2"/>
        <scheme val="minor"/>
      </font>
      <numFmt numFmtId="165" formatCode="yyyy\-mm\-dd;@"/>
      <alignment horizontal="center" vertical="bottom" textRotation="0" wrapText="0" indent="0" justifyLastLine="0" shrinkToFit="0" readingOrder="0"/>
    </dxf>
    <dxf>
      <font>
        <b val="0"/>
        <i/>
        <strike val="0"/>
        <condense val="0"/>
        <extend val="0"/>
        <outline val="0"/>
        <shadow val="0"/>
        <u val="none"/>
        <vertAlign val="baseline"/>
        <sz val="11"/>
        <color theme="2" tint="-0.499984740745262"/>
        <name val="Calibri"/>
        <family val="2"/>
        <scheme val="minor"/>
      </font>
      <numFmt numFmtId="0" formatCode="General"/>
      <alignment horizontal="center" vertical="center" textRotation="0" wrapText="0" indent="0" justifyLastLine="0" shrinkToFit="0" readingOrder="0"/>
      <border diagonalUp="0" diagonalDown="0">
        <left/>
        <right style="thin">
          <color indexed="64"/>
        </right>
        <top/>
        <bottom/>
        <vertical/>
        <horizontal/>
      </border>
    </dxf>
    <dxf>
      <font>
        <b val="0"/>
        <i/>
        <strike val="0"/>
        <condense val="0"/>
        <extend val="0"/>
        <outline val="0"/>
        <shadow val="0"/>
        <u val="none"/>
        <vertAlign val="baseline"/>
        <sz val="11"/>
        <color theme="2" tint="-0.499984740745262"/>
        <name val="Calibri"/>
        <family val="2"/>
        <scheme val="minor"/>
      </font>
      <numFmt numFmtId="0" formatCode="General"/>
    </dxf>
    <dxf>
      <font>
        <i/>
        <strike val="0"/>
        <outline val="0"/>
        <shadow val="0"/>
        <u val="none"/>
        <vertAlign val="baseline"/>
        <sz val="11"/>
        <color theme="2" tint="-0.499984740745262"/>
        <name val="Calibri"/>
        <family val="2"/>
        <scheme val="minor"/>
      </font>
    </dxf>
    <dxf>
      <font>
        <b/>
      </font>
      <border outline="0">
        <left style="medium">
          <color indexed="64"/>
        </left>
      </border>
    </dxf>
    <dxf>
      <font>
        <b/>
        <strike val="0"/>
        <outline val="0"/>
        <shadow val="0"/>
        <u val="none"/>
        <vertAlign val="baseline"/>
        <sz val="11"/>
        <color theme="1"/>
        <name val="Calibri"/>
        <family val="2"/>
        <scheme val="minor"/>
      </font>
      <numFmt numFmtId="0" formatCode="General"/>
      <alignment horizontal="left" vertical="bottom" textRotation="0" wrapText="0" indent="0" justifyLastLine="0" shrinkToFit="0" readingOrder="0"/>
      <border diagonalUp="0" diagonalDown="0" outline="0">
        <left/>
        <right style="medium">
          <color indexed="64"/>
        </right>
        <top/>
        <bottom/>
      </border>
    </dxf>
    <dxf>
      <font>
        <strike val="0"/>
        <outline val="0"/>
        <shadow val="0"/>
        <u val="none"/>
        <vertAlign val="baseline"/>
        <sz val="11"/>
        <color theme="7" tint="-0.499984740745262"/>
        <name val="Calibri"/>
        <family val="2"/>
        <scheme val="minor"/>
      </font>
    </dxf>
    <dxf>
      <font>
        <strike val="0"/>
        <outline val="0"/>
        <shadow val="0"/>
        <u val="none"/>
        <vertAlign val="baseline"/>
        <sz val="11"/>
        <color theme="7" tint="-0.499984740745262"/>
        <name val="Calibri"/>
        <family val="2"/>
        <scheme val="minor"/>
      </font>
      <alignment horizontal="center" vertical="bottom" textRotation="0" wrapText="0" indent="0" justifyLastLine="0" shrinkToFit="0" readingOrder="0"/>
    </dxf>
    <dxf>
      <font>
        <b/>
        <strike val="0"/>
        <outline val="0"/>
        <shadow val="0"/>
        <u val="none"/>
        <vertAlign val="baseline"/>
        <sz val="11"/>
        <color theme="7" tint="-0.499984740745262"/>
        <name val="Calibri"/>
        <family val="2"/>
        <scheme val="minor"/>
      </font>
      <alignment horizontal="center" vertical="center"/>
    </dxf>
    <dxf>
      <font>
        <strike val="0"/>
        <outline val="0"/>
        <shadow val="0"/>
        <u val="none"/>
        <vertAlign val="baseline"/>
        <sz val="11"/>
        <color theme="2" tint="-0.499984740745262"/>
        <name val="Calibri"/>
        <family val="2"/>
        <scheme val="minor"/>
      </font>
      <numFmt numFmtId="0" formatCode="General"/>
      <fill>
        <patternFill patternType="none">
          <fgColor indexed="64"/>
          <bgColor auto="1"/>
        </patternFill>
      </fill>
      <alignment horizontal="center" vertical="bottom" textRotation="0" wrapText="0" indent="0" justifyLastLine="0" shrinkToFit="0" readingOrder="0"/>
    </dxf>
    <dxf>
      <font>
        <strike val="0"/>
        <outline val="0"/>
        <shadow val="0"/>
        <u val="none"/>
        <vertAlign val="baseline"/>
        <sz val="11"/>
        <color theme="0"/>
        <name val="Calibri"/>
        <family val="2"/>
        <scheme val="minor"/>
      </font>
    </dxf>
    <dxf>
      <font>
        <strike val="0"/>
        <outline val="0"/>
        <shadow val="0"/>
        <u val="none"/>
        <vertAlign val="baseline"/>
        <sz val="11"/>
        <color theme="4" tint="-0.249977111117893"/>
        <name val="Calibri"/>
        <family val="2"/>
        <scheme val="minor"/>
      </font>
    </dxf>
    <dxf>
      <font>
        <b val="0"/>
        <i val="0"/>
        <strike val="0"/>
        <condense val="0"/>
        <extend val="0"/>
        <outline val="0"/>
        <shadow val="0"/>
        <u val="none"/>
        <vertAlign val="baseline"/>
        <sz val="11"/>
        <color theme="4" tint="-0.249977111117893"/>
        <name val="Calibri"/>
        <family val="2"/>
        <scheme val="minor"/>
      </font>
      <numFmt numFmtId="3" formatCode="#,##0"/>
      <alignment horizontal="center" vertical="bottom" textRotation="0" wrapText="0" indent="0" justifyLastLine="0" shrinkToFit="0" readingOrder="0"/>
    </dxf>
    <dxf>
      <font>
        <b val="0"/>
        <i val="0"/>
        <strike val="0"/>
        <condense val="0"/>
        <extend val="0"/>
        <outline val="0"/>
        <shadow val="0"/>
        <u val="none"/>
        <vertAlign val="baseline"/>
        <sz val="11"/>
        <color theme="4" tint="-0.249977111117893"/>
        <name val="Calibri"/>
        <family val="2"/>
        <scheme val="minor"/>
      </font>
      <numFmt numFmtId="0" formatCode="General"/>
      <alignment horizontal="center" vertical="bottom" textRotation="0" wrapText="0" indent="0" justifyLastLine="0" shrinkToFit="0" readingOrder="0"/>
    </dxf>
    <dxf>
      <font>
        <b val="0"/>
        <i val="0"/>
        <strike val="0"/>
        <condense val="0"/>
        <extend val="0"/>
        <outline val="0"/>
        <shadow val="0"/>
        <u val="none"/>
        <vertAlign val="baseline"/>
        <sz val="11"/>
        <color theme="4" tint="-0.249977111117893"/>
        <name val="Calibri"/>
        <family val="2"/>
        <scheme val="minor"/>
      </font>
      <numFmt numFmtId="2" formatCode="0.00"/>
      <alignment horizontal="center" vertical="bottom" textRotation="0" wrapText="0" indent="0" justifyLastLine="0" shrinkToFit="0" readingOrder="0"/>
    </dxf>
    <dxf>
      <font>
        <b val="0"/>
        <i val="0"/>
        <strike val="0"/>
        <condense val="0"/>
        <extend val="0"/>
        <outline val="0"/>
        <shadow val="0"/>
        <u val="none"/>
        <vertAlign val="baseline"/>
        <sz val="11"/>
        <color theme="4" tint="-0.249977111117893"/>
        <name val="Calibri"/>
        <family val="2"/>
        <scheme val="minor"/>
      </font>
      <numFmt numFmtId="3" formatCode="#,##0"/>
      <alignment horizontal="center" vertical="bottom" textRotation="0" wrapText="0" indent="0" justifyLastLine="0" shrinkToFit="0" readingOrder="0"/>
    </dxf>
    <dxf>
      <font>
        <strike val="0"/>
        <outline val="0"/>
        <shadow val="0"/>
        <u val="none"/>
        <vertAlign val="baseline"/>
        <sz val="11"/>
        <color theme="4" tint="-0.249977111117893"/>
        <name val="Calibri"/>
        <family val="2"/>
        <scheme val="minor"/>
      </font>
      <alignment horizontal="center" vertical="bottom" textRotation="0" wrapText="0" indent="0" justifyLastLine="0" shrinkToFit="0" readingOrder="0"/>
    </dxf>
    <dxf>
      <font>
        <b val="0"/>
        <i val="0"/>
        <strike val="0"/>
        <condense val="0"/>
        <extend val="0"/>
        <outline val="0"/>
        <shadow val="0"/>
        <u val="none"/>
        <vertAlign val="baseline"/>
        <sz val="11"/>
        <color theme="4" tint="-0.249977111117893"/>
        <name val="Calibri"/>
        <family val="2"/>
        <scheme val="minor"/>
      </font>
      <numFmt numFmtId="3" formatCode="#,##0"/>
      <alignment horizontal="center" vertical="bottom" textRotation="0" wrapText="0" indent="0" justifyLastLine="0" shrinkToFit="0" readingOrder="0"/>
    </dxf>
    <dxf>
      <font>
        <strike val="0"/>
        <outline val="0"/>
        <shadow val="0"/>
        <u val="none"/>
        <vertAlign val="baseline"/>
        <sz val="11"/>
        <color theme="4" tint="-0.249977111117893"/>
        <name val="Calibri"/>
        <family val="2"/>
        <scheme val="minor"/>
      </font>
      <alignment horizontal="center" vertical="bottom" textRotation="0" wrapText="0" indent="0" justifyLastLine="0" shrinkToFit="0" readingOrder="0"/>
    </dxf>
    <dxf>
      <font>
        <strike val="0"/>
        <outline val="0"/>
        <shadow val="0"/>
        <u val="none"/>
        <vertAlign val="baseline"/>
        <sz val="11"/>
        <color auto="1"/>
        <name val="Calibri"/>
        <family val="2"/>
        <scheme val="minor"/>
      </font>
      <numFmt numFmtId="0" formatCode="General"/>
      <alignment horizontal="center" vertical="bottom" textRotation="0" wrapText="0" indent="0" justifyLastLine="0" shrinkToFit="0" readingOrder="0"/>
    </dxf>
    <dxf>
      <font>
        <strike val="0"/>
        <outline val="0"/>
        <shadow val="0"/>
        <u val="none"/>
        <vertAlign val="baseline"/>
        <sz val="11"/>
        <color theme="4" tint="-0.249977111117893"/>
        <name val="Calibri"/>
        <family val="2"/>
        <scheme val="minor"/>
      </font>
    </dxf>
    <dxf>
      <font>
        <strike val="0"/>
        <outline val="0"/>
        <shadow val="0"/>
        <u val="none"/>
        <vertAlign val="baseline"/>
        <sz val="11"/>
        <color theme="4" tint="-0.249977111117893"/>
        <name val="Calibri"/>
        <family val="2"/>
        <scheme val="minor"/>
      </font>
    </dxf>
    <dxf>
      <font>
        <strike val="0"/>
        <outline val="0"/>
        <shadow val="0"/>
        <u val="none"/>
        <vertAlign val="baseline"/>
        <sz val="11"/>
        <color theme="4" tint="-0.249977111117893"/>
        <name val="Calibri"/>
        <family val="2"/>
        <scheme val="minor"/>
      </font>
      <alignment horizontal="center" vertical="bottom" textRotation="0" wrapText="0" indent="0" justifyLastLine="0" shrinkToFit="0" readingOrder="0"/>
    </dxf>
    <dxf>
      <font>
        <strike val="0"/>
        <outline val="0"/>
        <shadow val="0"/>
        <u val="none"/>
        <vertAlign val="baseline"/>
        <sz val="11"/>
        <color theme="4" tint="-0.249977111117893"/>
        <name val="Calibri"/>
        <family val="2"/>
        <scheme val="minor"/>
      </font>
      <numFmt numFmtId="165" formatCode="yyyy\-mm\-dd;@"/>
      <alignment horizontal="center" vertical="bottom" textRotation="0" wrapText="0" indent="0" justifyLastLine="0" shrinkToFit="0" readingOrder="0"/>
    </dxf>
    <dxf>
      <font>
        <strike val="0"/>
        <outline val="0"/>
        <shadow val="0"/>
        <u val="none"/>
        <vertAlign val="baseline"/>
        <sz val="11"/>
        <color theme="4" tint="-0.249977111117893"/>
        <name val="Calibri"/>
        <family val="2"/>
        <scheme val="minor"/>
      </font>
      <alignment horizontal="center" vertical="bottom" textRotation="0" wrapText="0" indent="0" justifyLastLine="0" shrinkToFit="0" readingOrder="0"/>
      <border outline="0">
        <left style="thin">
          <color indexed="64"/>
        </left>
        <right/>
      </border>
    </dxf>
    <dxf>
      <font>
        <b val="0"/>
        <i val="0"/>
        <strike val="0"/>
        <condense val="0"/>
        <extend val="0"/>
        <outline val="0"/>
        <shadow val="0"/>
        <u val="none"/>
        <vertAlign val="baseline"/>
        <sz val="11"/>
        <color theme="2" tint="-0.499984740745262"/>
        <name val="Calibri"/>
        <family val="2"/>
        <scheme val="minor"/>
      </font>
      <numFmt numFmtId="3" formatCode="#,##0"/>
      <alignment horizontal="center" vertical="bottom" textRotation="0" wrapText="0" indent="0" justifyLastLine="0" shrinkToFit="0" readingOrder="0"/>
    </dxf>
    <dxf>
      <font>
        <strike val="0"/>
        <outline val="0"/>
        <shadow val="0"/>
        <u val="none"/>
        <vertAlign val="baseline"/>
        <sz val="11"/>
        <color theme="2" tint="-0.499984740745262"/>
        <name val="Calibri"/>
        <family val="2"/>
        <scheme val="minor"/>
      </font>
      <numFmt numFmtId="2" formatCode="0.00"/>
      <alignment horizontal="center" vertical="bottom" textRotation="0" wrapText="0" indent="0" justifyLastLine="0" shrinkToFit="0" readingOrder="0"/>
    </dxf>
    <dxf>
      <font>
        <b val="0"/>
        <i/>
        <strike val="0"/>
        <condense val="0"/>
        <extend val="0"/>
        <outline val="0"/>
        <shadow val="0"/>
        <u val="none"/>
        <vertAlign val="baseline"/>
        <sz val="11"/>
        <color theme="2" tint="-0.499984740745262"/>
        <name val="Calibri"/>
        <family val="2"/>
        <scheme val="minor"/>
      </font>
      <numFmt numFmtId="0" formatCode="General"/>
    </dxf>
    <dxf>
      <font>
        <i/>
        <strike val="0"/>
        <outline val="0"/>
        <shadow val="0"/>
        <u val="none"/>
        <vertAlign val="baseline"/>
        <sz val="11"/>
        <color theme="2" tint="-0.499984740745262"/>
        <name val="Calibri"/>
        <family val="2"/>
        <scheme val="minor"/>
      </font>
      <numFmt numFmtId="0" formatCode="General"/>
    </dxf>
    <dxf>
      <font>
        <b/>
      </font>
      <border diagonalUp="0" diagonalDown="0" outline="0">
        <left/>
        <right style="medium">
          <color indexed="64"/>
        </right>
        <top/>
        <bottom/>
      </border>
    </dxf>
    <dxf>
      <font>
        <b/>
      </font>
      <numFmt numFmtId="0" formatCode="General"/>
    </dxf>
    <dxf>
      <font>
        <strike val="0"/>
        <outline val="0"/>
        <shadow val="0"/>
        <u val="none"/>
        <vertAlign val="baseline"/>
        <sz val="11"/>
        <color theme="4" tint="-0.249977111117893"/>
        <name val="Calibri"/>
        <family val="2"/>
        <scheme val="minor"/>
      </font>
      <alignment horizontal="center" vertical="bottom" textRotation="0" wrapText="0" indent="0" justifyLastLine="0" shrinkToFit="0" readingOrder="0"/>
    </dxf>
    <dxf>
      <font>
        <strike val="0"/>
        <outline val="0"/>
        <shadow val="0"/>
        <u val="none"/>
        <vertAlign val="baseline"/>
        <sz val="11"/>
        <color theme="4" tint="-0.249977111117893"/>
        <name val="Calibri"/>
        <family val="2"/>
        <scheme val="minor"/>
      </font>
      <alignment horizontal="center" vertical="bottom" textRotation="0" wrapText="0" indent="0" justifyLastLine="0" shrinkToFit="0" readingOrder="0"/>
    </dxf>
    <dxf>
      <font>
        <b/>
        <strike val="0"/>
        <outline val="0"/>
        <shadow val="0"/>
        <u val="none"/>
        <vertAlign val="baseline"/>
        <sz val="11"/>
        <color theme="4" tint="-0.249977111117893"/>
        <name val="Calibri"/>
        <family val="2"/>
        <scheme val="minor"/>
      </font>
    </dxf>
    <dxf>
      <font>
        <strike val="0"/>
        <outline val="0"/>
        <shadow val="0"/>
        <u val="none"/>
        <vertAlign val="baseline"/>
        <sz val="11"/>
        <color theme="2" tint="-0.499984740745262"/>
        <name val="Calibri"/>
        <family val="2"/>
        <scheme val="minor"/>
      </font>
      <numFmt numFmtId="0" formatCode="General"/>
      <alignment horizontal="center" vertical="bottom" textRotation="0" wrapText="0" indent="0" justifyLastLine="0" shrinkToFit="0" readingOrder="0"/>
    </dxf>
    <dxf>
      <font>
        <strike val="0"/>
        <outline val="0"/>
        <shadow val="0"/>
        <u val="none"/>
        <vertAlign val="baseline"/>
        <sz val="11"/>
        <color theme="0"/>
        <name val="Calibri"/>
        <family val="2"/>
        <scheme val="minor"/>
      </font>
    </dxf>
    <dxf>
      <font>
        <strike val="0"/>
        <outline val="0"/>
        <shadow val="0"/>
        <u val="none"/>
        <vertAlign val="baseline"/>
        <sz val="11"/>
        <color theme="5" tint="-0.499984740745262"/>
        <name val="Calibri"/>
        <family val="2"/>
        <scheme val="minor"/>
      </font>
    </dxf>
    <dxf>
      <alignment horizontal="center" vertical="bottom" textRotation="0" wrapText="0" indent="0" justifyLastLine="0" shrinkToFit="0" readingOrder="0"/>
    </dxf>
    <dxf>
      <font>
        <b val="0"/>
        <i val="0"/>
        <strike val="0"/>
        <condense val="0"/>
        <extend val="0"/>
        <outline val="0"/>
        <shadow val="0"/>
        <u val="none"/>
        <vertAlign val="baseline"/>
        <sz val="11"/>
        <color theme="5" tint="-0.499984740745262"/>
        <name val="Calibri"/>
        <family val="2"/>
        <scheme val="minor"/>
      </font>
      <numFmt numFmtId="0" formatCode="General"/>
      <alignment horizontal="center" vertical="bottom" textRotation="0" wrapText="0" indent="0" justifyLastLine="0" shrinkToFit="0" readingOrder="0"/>
    </dxf>
    <dxf>
      <font>
        <strike val="0"/>
        <outline val="0"/>
        <shadow val="0"/>
        <u val="none"/>
        <vertAlign val="baseline"/>
        <sz val="11"/>
        <color theme="5" tint="-0.499984740745262"/>
        <name val="Calibri"/>
        <family val="2"/>
        <scheme val="minor"/>
      </font>
      <numFmt numFmtId="2" formatCode="0.00"/>
      <alignment horizontal="center" vertical="bottom" textRotation="0" wrapText="0" indent="0" justifyLastLine="0" shrinkToFit="0" readingOrder="0"/>
    </dxf>
    <dxf>
      <font>
        <strike val="0"/>
        <outline val="0"/>
        <shadow val="0"/>
        <u val="none"/>
        <vertAlign val="baseline"/>
        <sz val="11"/>
        <color theme="1"/>
        <name val="Calibri"/>
        <family val="2"/>
        <scheme val="minor"/>
      </font>
      <alignment horizontal="center" vertical="bottom" textRotation="0" wrapText="0" indent="0" justifyLastLine="0" shrinkToFit="0" readingOrder="0"/>
    </dxf>
    <dxf>
      <font>
        <strike val="0"/>
        <outline val="0"/>
        <shadow val="0"/>
        <u val="none"/>
        <vertAlign val="baseline"/>
        <sz val="11"/>
        <color theme="5" tint="-0.499984740745262"/>
        <name val="Calibri"/>
        <family val="2"/>
        <scheme val="minor"/>
      </font>
      <alignment horizontal="center" vertical="bottom" textRotation="0" wrapText="0" indent="0" justifyLastLine="0" shrinkToFit="0" readingOrder="0"/>
    </dxf>
    <dxf>
      <font>
        <strike val="0"/>
        <outline val="0"/>
        <shadow val="0"/>
        <u val="none"/>
        <vertAlign val="baseline"/>
        <sz val="11"/>
        <color theme="5" tint="-0.499984740745262"/>
        <name val="Calibri"/>
        <family val="2"/>
        <scheme val="minor"/>
      </font>
      <alignment horizontal="center" vertical="bottom" textRotation="0" wrapText="0" indent="0" justifyLastLine="0" shrinkToFit="0" readingOrder="0"/>
    </dxf>
    <dxf>
      <font>
        <strike val="0"/>
        <outline val="0"/>
        <shadow val="0"/>
        <u val="none"/>
        <vertAlign val="baseline"/>
        <sz val="11"/>
        <color theme="5" tint="-0.499984740745262"/>
        <name val="Calibri"/>
        <family val="2"/>
        <scheme val="minor"/>
      </font>
      <alignment horizontal="center" vertical="bottom" textRotation="0" wrapText="0" indent="0" justifyLastLine="0" shrinkToFit="0" readingOrder="0"/>
    </dxf>
    <dxf>
      <font>
        <strike val="0"/>
        <outline val="0"/>
        <shadow val="0"/>
        <u val="none"/>
        <vertAlign val="baseline"/>
        <sz val="11"/>
        <color theme="5" tint="-0.499984740745262"/>
        <name val="Calibri"/>
        <family val="2"/>
        <scheme val="minor"/>
      </font>
      <numFmt numFmtId="165" formatCode="yyyy\-mm\-dd;@"/>
      <alignment horizontal="center" vertical="bottom" textRotation="0" wrapText="0" indent="0" justifyLastLine="0" shrinkToFit="0" readingOrder="0"/>
    </dxf>
    <dxf>
      <font>
        <strike val="0"/>
        <outline val="0"/>
        <shadow val="0"/>
        <u val="none"/>
        <vertAlign val="baseline"/>
        <sz val="11"/>
        <color theme="5" tint="-0.499984740745262"/>
        <name val="Calibri"/>
        <family val="2"/>
        <scheme val="minor"/>
      </font>
      <alignment horizontal="center" vertical="bottom" textRotation="0" wrapText="0" indent="0" justifyLastLine="0" shrinkToFit="0" readingOrder="0"/>
      <border outline="0">
        <left style="medium">
          <color indexed="64"/>
        </left>
      </border>
    </dxf>
    <dxf>
      <font>
        <strike val="0"/>
        <outline val="0"/>
        <shadow val="0"/>
        <u val="none"/>
        <vertAlign val="baseline"/>
        <sz val="11"/>
        <color theme="2" tint="-0.499984740745262"/>
        <name val="Calibri"/>
        <family val="2"/>
        <scheme val="minor"/>
      </font>
      <numFmt numFmtId="2" formatCode="0.00"/>
      <alignment horizontal="center" vertical="bottom" textRotation="0" wrapText="0" indent="0" justifyLastLine="0" shrinkToFit="0" readingOrder="0"/>
      <border diagonalUp="0" diagonalDown="0" outline="0">
        <left/>
        <right style="medium">
          <color indexed="64"/>
        </right>
        <top/>
        <bottom/>
      </border>
    </dxf>
    <dxf>
      <font>
        <b val="0"/>
        <i/>
        <strike val="0"/>
        <condense val="0"/>
        <extend val="0"/>
        <outline val="0"/>
        <shadow val="0"/>
        <u val="none"/>
        <vertAlign val="baseline"/>
        <sz val="11"/>
        <color theme="2" tint="-0.499984740745262"/>
        <name val="Calibri"/>
        <family val="2"/>
        <scheme val="minor"/>
      </font>
      <numFmt numFmtId="0" formatCode="General"/>
    </dxf>
    <dxf>
      <font>
        <i/>
        <strike val="0"/>
        <outline val="0"/>
        <shadow val="0"/>
        <u val="none"/>
        <vertAlign val="baseline"/>
        <sz val="11"/>
        <color theme="2" tint="-0.499984740745262"/>
        <name val="Calibri"/>
        <family val="2"/>
        <scheme val="minor"/>
      </font>
      <numFmt numFmtId="0" formatCode="General"/>
    </dxf>
    <dxf>
      <font>
        <b/>
        <i val="0"/>
        <strike val="0"/>
        <condense val="0"/>
        <extend val="0"/>
        <outline val="0"/>
        <shadow val="0"/>
        <u val="none"/>
        <vertAlign val="baseline"/>
        <sz val="11"/>
        <color theme="1"/>
        <name val="Calibri"/>
        <family val="2"/>
        <scheme val="minor"/>
      </font>
      <border diagonalUp="0" diagonalDown="0" outline="0">
        <left/>
        <right style="thin">
          <color indexed="64"/>
        </right>
        <top/>
        <bottom/>
      </border>
    </dxf>
    <dxf>
      <font>
        <b/>
      </font>
      <numFmt numFmtId="0" formatCode="General"/>
    </dxf>
    <dxf>
      <font>
        <strike val="0"/>
        <outline val="0"/>
        <shadow val="0"/>
        <u val="none"/>
        <vertAlign val="baseline"/>
        <sz val="11"/>
        <color theme="5" tint="-0.499984740745262"/>
        <name val="Calibri"/>
        <family val="2"/>
        <scheme val="minor"/>
      </font>
      <alignment horizontal="center" vertical="bottom" textRotation="0" wrapText="0" indent="0" justifyLastLine="0" shrinkToFit="0" readingOrder="0"/>
    </dxf>
    <dxf>
      <font>
        <strike val="0"/>
        <outline val="0"/>
        <shadow val="0"/>
        <u val="none"/>
        <vertAlign val="baseline"/>
        <sz val="11"/>
        <color theme="5" tint="-0.499984740745262"/>
        <name val="Calibri"/>
        <family val="2"/>
        <scheme val="minor"/>
      </font>
      <alignment horizontal="center" vertical="bottom" textRotation="0" wrapText="0" indent="0" justifyLastLine="0" shrinkToFit="0" readingOrder="0"/>
    </dxf>
    <dxf>
      <font>
        <b/>
        <strike val="0"/>
        <outline val="0"/>
        <shadow val="0"/>
        <u val="none"/>
        <vertAlign val="baseline"/>
        <sz val="11"/>
        <color theme="5" tint="-0.499984740745262"/>
        <name val="Calibri"/>
        <family val="2"/>
        <scheme val="minor"/>
      </font>
    </dxf>
    <dxf>
      <font>
        <strike val="0"/>
        <outline val="0"/>
        <shadow val="0"/>
        <u val="none"/>
        <vertAlign val="baseline"/>
        <sz val="11"/>
        <color theme="2" tint="-0.499984740745262"/>
        <name val="Calibri"/>
        <family val="2"/>
        <scheme val="minor"/>
      </font>
      <numFmt numFmtId="0" formatCode="General"/>
      <alignment horizontal="center" vertical="bottom" textRotation="0" wrapText="0" indent="0" justifyLastLine="0" shrinkToFit="0" readingOrder="0"/>
    </dxf>
    <dxf>
      <font>
        <strike val="0"/>
        <outline val="0"/>
        <shadow val="0"/>
        <u val="none"/>
        <vertAlign val="baseline"/>
        <sz val="11"/>
        <color theme="0"/>
        <name val="Calibri"/>
        <family val="2"/>
        <scheme val="minor"/>
      </font>
      <alignment vertical="center" textRotation="0" indent="0" justifyLastLine="0" shrinkToFit="0" readingOrder="0"/>
    </dxf>
    <dxf>
      <border diagonalUp="0" diagonalDown="0" outline="0">
        <left/>
        <right style="thin">
          <color indexed="64"/>
        </right>
      </border>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font>
        <strike val="0"/>
        <outline val="0"/>
        <shadow val="0"/>
        <u val="none"/>
        <vertAlign val="baseline"/>
        <sz val="11"/>
        <color theme="4" tint="-0.499984740745262"/>
        <name val="Calibri"/>
        <family val="2"/>
        <scheme val="minor"/>
      </font>
      <fill>
        <patternFill patternType="none">
          <fgColor indexed="64"/>
          <bgColor auto="1"/>
        </patternFill>
      </fill>
      <alignment horizontal="center" vertical="bottom" textRotation="0" wrapText="0" indent="0" justifyLastLine="0" shrinkToFit="0" readingOrder="0"/>
    </dxf>
    <dxf>
      <font>
        <b val="0"/>
        <i val="0"/>
        <strike val="0"/>
        <condense val="0"/>
        <extend val="0"/>
        <outline val="0"/>
        <shadow val="0"/>
        <u val="none"/>
        <vertAlign val="baseline"/>
        <sz val="11"/>
        <color theme="4" tint="-0.499984740745262"/>
        <name val="Calibri"/>
        <family val="2"/>
        <scheme val="minor"/>
      </font>
      <alignment horizontal="center" vertical="bottom" textRotation="0" wrapText="0" indent="0" justifyLastLine="0" shrinkToFit="0" readingOrder="0"/>
    </dxf>
    <dxf>
      <font>
        <b val="0"/>
        <i val="0"/>
        <strike val="0"/>
        <condense val="0"/>
        <extend val="0"/>
        <outline val="0"/>
        <shadow val="0"/>
        <u val="none"/>
        <vertAlign val="baseline"/>
        <sz val="11"/>
        <color theme="4" tint="-0.499984740745262"/>
        <name val="Calibri"/>
        <family val="2"/>
        <scheme val="minor"/>
      </font>
      <fill>
        <patternFill patternType="none">
          <fgColor indexed="64"/>
          <bgColor auto="1"/>
        </patternFill>
      </fill>
      <alignment horizontal="center" vertical="bottom" textRotation="0" wrapText="0" indent="0" justifyLastLine="0" shrinkToFit="0" readingOrder="0"/>
    </dxf>
    <dxf>
      <font>
        <b val="0"/>
        <i val="0"/>
        <strike val="0"/>
        <condense val="0"/>
        <extend val="0"/>
        <outline val="0"/>
        <shadow val="0"/>
        <u val="none"/>
        <vertAlign val="baseline"/>
        <sz val="11"/>
        <color theme="4" tint="-0.499984740745262"/>
        <name val="Calibri"/>
        <family val="2"/>
        <scheme val="minor"/>
      </font>
      <fill>
        <patternFill patternType="none">
          <fgColor indexed="64"/>
          <bgColor auto="1"/>
        </patternFill>
      </fill>
      <alignment horizontal="center" vertical="bottom" textRotation="0" wrapText="0" indent="0" justifyLastLine="0" shrinkToFit="0" readingOrder="0"/>
    </dxf>
    <dxf>
      <font>
        <strike val="0"/>
        <outline val="0"/>
        <shadow val="0"/>
        <u val="none"/>
        <vertAlign val="baseline"/>
        <sz val="11"/>
        <color theme="4" tint="-0.499984740745262"/>
        <name val="Calibri"/>
        <family val="2"/>
        <scheme val="minor"/>
      </font>
      <fill>
        <patternFill patternType="none">
          <fgColor indexed="64"/>
          <bgColor auto="1"/>
        </patternFill>
      </fill>
    </dxf>
    <dxf>
      <font>
        <strike val="0"/>
        <outline val="0"/>
        <shadow val="0"/>
        <u val="none"/>
        <vertAlign val="baseline"/>
        <sz val="11"/>
        <name val="Calibri"/>
        <family val="2"/>
        <scheme val="minor"/>
      </font>
      <numFmt numFmtId="3" formatCode="#,##0"/>
      <alignment horizontal="center" vertical="bottom" textRotation="0" wrapText="0" indent="0" justifyLastLine="0" shrinkToFit="0" readingOrder="0"/>
    </dxf>
    <dxf>
      <font>
        <b val="0"/>
        <i val="0"/>
        <strike val="0"/>
        <condense val="0"/>
        <extend val="0"/>
        <outline val="0"/>
        <shadow val="0"/>
        <u val="none"/>
        <vertAlign val="baseline"/>
        <sz val="11"/>
        <color theme="4" tint="-0.499984740745262"/>
        <name val="Calibri"/>
        <family val="2"/>
        <scheme val="minor"/>
      </font>
      <numFmt numFmtId="2" formatCode="0.00"/>
      <alignment horizontal="center" vertical="bottom" textRotation="0" wrapText="0" indent="0" justifyLastLine="0" shrinkToFit="0" readingOrder="0"/>
    </dxf>
    <dxf>
      <font>
        <b val="0"/>
        <i val="0"/>
        <strike val="0"/>
        <condense val="0"/>
        <extend val="0"/>
        <outline val="0"/>
        <shadow val="0"/>
        <u val="none"/>
        <vertAlign val="baseline"/>
        <sz val="11"/>
        <color theme="4" tint="-0.499984740745262"/>
        <name val="Calibri"/>
        <family val="2"/>
        <scheme val="minor"/>
      </font>
      <numFmt numFmtId="2" formatCode="0.00"/>
      <alignment horizontal="center" vertical="bottom" textRotation="0" wrapText="0" indent="0" justifyLastLine="0" shrinkToFit="0" readingOrder="0"/>
    </dxf>
    <dxf>
      <font>
        <b val="0"/>
        <i val="0"/>
        <strike val="0"/>
        <condense val="0"/>
        <extend val="0"/>
        <outline val="0"/>
        <shadow val="0"/>
        <u val="none"/>
        <vertAlign val="baseline"/>
        <sz val="11"/>
        <color theme="4" tint="-0.499984740745262"/>
        <name val="Calibri"/>
        <family val="2"/>
        <scheme val="minor"/>
      </font>
      <numFmt numFmtId="2" formatCode="0.00"/>
      <alignment horizontal="center" vertical="bottom" textRotation="0" wrapText="0" indent="0" justifyLastLine="0" shrinkToFit="0" readingOrder="0"/>
    </dxf>
    <dxf>
      <font>
        <strike val="0"/>
        <outline val="0"/>
        <shadow val="0"/>
        <u val="none"/>
        <vertAlign val="baseline"/>
        <sz val="11"/>
        <color theme="4" tint="-0.499984740745262"/>
      </font>
      <numFmt numFmtId="2" formatCode="0.00"/>
      <alignment horizontal="center" vertical="bottom" textRotation="0" wrapText="0" indent="0" justifyLastLine="0" shrinkToFit="0" readingOrder="0"/>
    </dxf>
    <dxf>
      <font>
        <strike val="0"/>
        <outline val="0"/>
        <shadow val="0"/>
        <u val="none"/>
        <vertAlign val="baseline"/>
        <sz val="11"/>
        <color theme="4" tint="-0.499984740745262"/>
      </font>
      <alignment horizontal="center" vertical="bottom" textRotation="0" wrapText="0" indent="0" justifyLastLine="0" shrinkToFit="0" readingOrder="0"/>
    </dxf>
    <dxf>
      <font>
        <strike val="0"/>
        <outline val="0"/>
        <shadow val="0"/>
        <u val="none"/>
        <vertAlign val="baseline"/>
        <sz val="11"/>
        <color theme="4" tint="-0.499984740745262"/>
      </font>
    </dxf>
    <dxf>
      <font>
        <strike val="0"/>
        <outline val="0"/>
        <shadow val="0"/>
        <u val="none"/>
        <vertAlign val="baseline"/>
        <sz val="11"/>
        <color theme="4" tint="-0.499984740745262"/>
      </font>
    </dxf>
    <dxf>
      <font>
        <strike val="0"/>
        <outline val="0"/>
        <shadow val="0"/>
        <u val="none"/>
        <vertAlign val="baseline"/>
        <sz val="11"/>
        <color theme="4" tint="-0.499984740745262"/>
      </font>
      <numFmt numFmtId="165" formatCode="yyyy\-mm\-dd;@"/>
      <alignment horizontal="center" vertical="bottom" textRotation="0" wrapText="0" indent="0" justifyLastLine="0" shrinkToFit="0" readingOrder="0"/>
    </dxf>
    <dxf>
      <font>
        <strike val="0"/>
        <outline val="0"/>
        <shadow val="0"/>
        <u val="none"/>
        <vertAlign val="baseline"/>
        <sz val="11"/>
        <color theme="4" tint="-0.499984740745262"/>
      </font>
      <border outline="0">
        <left style="medium">
          <color indexed="64"/>
        </left>
      </border>
    </dxf>
    <dxf>
      <font>
        <b val="0"/>
        <i val="0"/>
        <strike val="0"/>
        <condense val="0"/>
        <extend val="0"/>
        <outline val="0"/>
        <shadow val="0"/>
        <u val="none"/>
        <vertAlign val="baseline"/>
        <sz val="11"/>
        <color theme="2" tint="-0.499984740745262"/>
        <name val="Calibri"/>
        <family val="2"/>
        <scheme val="minor"/>
      </font>
      <numFmt numFmtId="0" formatCode="General"/>
      <alignment horizontal="general" vertical="bottom" textRotation="0" wrapText="0" indent="0" justifyLastLine="0" shrinkToFit="0" readingOrder="0"/>
      <border diagonalUp="0" diagonalDown="0" outline="0">
        <left/>
        <right style="medium">
          <color indexed="64"/>
        </right>
      </border>
    </dxf>
    <dxf>
      <font>
        <strike val="0"/>
        <outline val="0"/>
        <shadow val="0"/>
        <u val="none"/>
        <vertAlign val="baseline"/>
        <sz val="11"/>
        <color theme="2" tint="-0.499984740745262"/>
        <name val="Calibri"/>
        <family val="2"/>
        <scheme val="minor"/>
      </font>
      <numFmt numFmtId="0" formatCode="General"/>
    </dxf>
    <dxf>
      <font>
        <strike val="0"/>
        <outline val="0"/>
        <shadow val="0"/>
        <u val="none"/>
        <vertAlign val="baseline"/>
        <sz val="11"/>
        <color theme="2" tint="-0.499984740745262"/>
        <name val="Calibri"/>
        <family val="2"/>
        <scheme val="minor"/>
      </font>
      <numFmt numFmtId="0" formatCode="General"/>
    </dxf>
    <dxf>
      <font>
        <b/>
      </font>
      <numFmt numFmtId="0" formatCode="General"/>
    </dxf>
    <dxf>
      <font>
        <b/>
      </font>
      <numFmt numFmtId="0" formatCode="General"/>
    </dxf>
    <dxf>
      <font>
        <strike val="0"/>
        <outline val="0"/>
        <shadow val="0"/>
        <u val="none"/>
        <vertAlign val="baseline"/>
        <sz val="11"/>
        <color theme="4" tint="-0.499984740745262"/>
        <name val="Calibri"/>
        <family val="2"/>
        <scheme val="minor"/>
      </font>
    </dxf>
    <dxf>
      <font>
        <strike val="0"/>
        <outline val="0"/>
        <shadow val="0"/>
        <u val="none"/>
        <vertAlign val="baseline"/>
        <sz val="11"/>
        <color theme="4" tint="-0.499984740745262"/>
        <name val="Calibri"/>
        <family val="2"/>
        <scheme val="minor"/>
      </font>
      <alignment horizontal="center" vertical="bottom" textRotation="0" wrapText="0" indent="0" justifyLastLine="0" shrinkToFit="0" readingOrder="0"/>
    </dxf>
    <dxf>
      <font>
        <strike val="0"/>
        <outline val="0"/>
        <shadow val="0"/>
        <u val="none"/>
        <vertAlign val="baseline"/>
        <sz val="11"/>
        <color theme="4" tint="-0.499984740745262"/>
        <name val="Calibri"/>
        <family val="2"/>
        <scheme val="minor"/>
      </font>
    </dxf>
    <dxf>
      <font>
        <strike val="0"/>
        <outline val="0"/>
        <shadow val="0"/>
        <u val="none"/>
        <vertAlign val="baseline"/>
        <sz val="11"/>
        <color theme="2" tint="-0.499984740745262"/>
        <name val="Calibri"/>
        <family val="2"/>
        <scheme val="minor"/>
      </font>
      <numFmt numFmtId="0" formatCode="General"/>
      <alignment horizontal="center" vertical="bottom" textRotation="0" wrapText="0" indent="0" justifyLastLine="0" shrinkToFit="0" readingOrder="0"/>
    </dxf>
    <dxf>
      <alignment horizontal="general" vertical="bottom" textRotation="0" wrapText="0" indent="0" justifyLastLine="0" shrinkToFit="0" readingOrder="0"/>
    </dxf>
    <dxf>
      <protection locked="1" hidden="0"/>
    </dxf>
    <dxf>
      <alignment horizontal="center" vertical="bottom" textRotation="0" wrapText="0" indent="0" justifyLastLine="0" shrinkToFit="0" readingOrder="0"/>
      <protection locked="1" hidden="0"/>
    </dxf>
    <dxf>
      <alignment horizontal="center" vertical="bottom" textRotation="0" wrapText="0" indent="0" justifyLastLine="0" shrinkToFit="0" readingOrder="0"/>
      <protection locked="1" hidden="0"/>
    </dxf>
    <dxf>
      <alignment horizontal="center" vertical="bottom" textRotation="0" wrapText="0" indent="0" justifyLastLine="0" shrinkToFit="0" readingOrder="0"/>
      <protection locked="1" hidden="0"/>
    </dxf>
    <dxf>
      <alignment horizontal="center" vertical="bottom" textRotation="0" wrapText="0" indent="0" justifyLastLine="0" shrinkToFit="0" readingOrder="0"/>
      <protection locked="1" hidden="0"/>
    </dxf>
    <dxf>
      <alignment horizontal="center" vertical="bottom" textRotation="0" wrapText="0" indent="0" justifyLastLine="0" shrinkToFit="0" readingOrder="0"/>
      <protection locked="1" hidden="0"/>
    </dxf>
    <dxf>
      <font>
        <strike val="0"/>
        <outline val="0"/>
        <shadow val="0"/>
        <u val="none"/>
        <vertAlign val="baseline"/>
        <color theme="8" tint="-0.499984740745262"/>
      </font>
      <border diagonalUp="0" diagonalDown="0">
        <left/>
        <right style="thin">
          <color indexed="64"/>
        </right>
        <top/>
        <bottom/>
        <vertical/>
        <horizontal/>
      </border>
      <protection locked="1" hidden="0"/>
    </dxf>
    <dxf>
      <alignment horizontal="center" vertical="bottom" textRotation="0" wrapText="0" indent="0" justifyLastLine="0" shrinkToFit="0" readingOrder="0"/>
      <protection locked="1" hidden="0"/>
    </dxf>
    <dxf>
      <font>
        <strike val="0"/>
        <outline val="0"/>
        <shadow val="0"/>
        <u val="none"/>
        <vertAlign val="baseline"/>
        <sz val="11"/>
        <color theme="1"/>
        <name val="Calibri"/>
        <family val="2"/>
        <scheme val="minor"/>
      </font>
      <numFmt numFmtId="0" formatCode="General"/>
      <alignment horizontal="center" vertical="bottom" textRotation="0" wrapText="0" indent="0" justifyLastLine="0" shrinkToFit="0" readingOrder="0"/>
      <protection locked="1" hidden="0"/>
    </dxf>
    <dxf>
      <font>
        <strike val="0"/>
        <outline val="0"/>
        <shadow val="0"/>
        <u val="none"/>
        <vertAlign val="baseline"/>
        <color theme="8" tint="-0.499984740745262"/>
      </font>
      <alignment horizontal="center" vertical="bottom" textRotation="0" wrapText="0" indent="0" justifyLastLine="0" shrinkToFit="0" readingOrder="0"/>
      <protection locked="1" hidden="0"/>
    </dxf>
    <dxf>
      <font>
        <strike val="0"/>
        <outline val="0"/>
        <shadow val="0"/>
        <u val="none"/>
        <vertAlign val="baseline"/>
        <color theme="8" tint="-0.499984740745262"/>
      </font>
      <numFmt numFmtId="3" formatCode="#,##0"/>
      <alignment horizontal="center" vertical="bottom" textRotation="0" wrapText="0" indent="0" justifyLastLine="0" shrinkToFit="0" readingOrder="0"/>
      <protection locked="1" hidden="0"/>
    </dxf>
    <dxf>
      <font>
        <strike val="0"/>
        <outline val="0"/>
        <shadow val="0"/>
        <u val="none"/>
        <vertAlign val="baseline"/>
        <color theme="8" tint="-0.499984740745262"/>
      </font>
      <alignment horizontal="center" vertical="bottom" textRotation="0" wrapText="0" indent="0" justifyLastLine="0" shrinkToFit="0" readingOrder="0"/>
      <protection locked="1" hidden="0"/>
    </dxf>
    <dxf>
      <font>
        <strike val="0"/>
        <outline val="0"/>
        <shadow val="0"/>
        <u val="none"/>
        <vertAlign val="baseline"/>
        <sz val="11"/>
        <color theme="1"/>
        <name val="Calibri"/>
        <family val="2"/>
        <scheme val="minor"/>
      </font>
      <numFmt numFmtId="3" formatCode="#,##0"/>
      <alignment horizontal="center" vertical="bottom" textRotation="0" wrapText="0" indent="0" justifyLastLine="0" shrinkToFit="0" readingOrder="0"/>
      <protection locked="1" hidden="0"/>
    </dxf>
    <dxf>
      <font>
        <strike val="0"/>
        <outline val="0"/>
        <shadow val="0"/>
        <u val="none"/>
        <vertAlign val="baseline"/>
        <sz val="11"/>
        <color theme="1"/>
        <name val="Calibri"/>
        <family val="2"/>
        <scheme val="minor"/>
      </font>
      <numFmt numFmtId="2" formatCode="0.00"/>
      <alignment horizontal="center" vertical="bottom" textRotation="0" wrapText="0" indent="0" justifyLastLine="0" shrinkToFit="0" readingOrder="0"/>
      <protection locked="1" hidden="0"/>
    </dxf>
    <dxf>
      <font>
        <strike val="0"/>
        <outline val="0"/>
        <shadow val="0"/>
        <u val="none"/>
        <vertAlign val="baseline"/>
        <color theme="8" tint="-0.499984740745262"/>
      </font>
      <numFmt numFmtId="2" formatCode="0.00"/>
      <alignment horizontal="center" vertical="bottom" textRotation="0" wrapText="0" indent="0" justifyLastLine="0" shrinkToFit="0" readingOrder="0"/>
      <protection locked="1" hidden="0"/>
    </dxf>
    <dxf>
      <font>
        <strike val="0"/>
        <outline val="0"/>
        <shadow val="0"/>
        <u val="none"/>
        <vertAlign val="baseline"/>
        <color theme="8" tint="-0.499984740745262"/>
      </font>
      <numFmt numFmtId="2" formatCode="0.00"/>
      <alignment horizontal="center" vertical="bottom" textRotation="0" wrapText="0" indent="0" justifyLastLine="0" shrinkToFit="0" readingOrder="0"/>
      <protection locked="1" hidden="0"/>
    </dxf>
    <dxf>
      <font>
        <strike val="0"/>
        <outline val="0"/>
        <shadow val="0"/>
        <u val="none"/>
        <vertAlign val="baseline"/>
        <color theme="8" tint="-0.499984740745262"/>
      </font>
      <numFmt numFmtId="2" formatCode="0.00"/>
      <alignment horizontal="center" vertical="bottom" textRotation="0" wrapText="0" indent="0" justifyLastLine="0" shrinkToFit="0" readingOrder="0"/>
      <protection locked="1" hidden="0"/>
    </dxf>
    <dxf>
      <font>
        <strike val="0"/>
        <outline val="0"/>
        <shadow val="0"/>
        <u val="none"/>
        <vertAlign val="baseline"/>
        <color theme="8" tint="-0.499984740745262"/>
      </font>
      <numFmt numFmtId="2" formatCode="0.00"/>
      <alignment horizontal="center" vertical="bottom" textRotation="0" wrapText="0" indent="0" justifyLastLine="0" shrinkToFit="0" readingOrder="0"/>
      <protection locked="1" hidden="0"/>
    </dxf>
    <dxf>
      <font>
        <strike val="0"/>
        <outline val="0"/>
        <shadow val="0"/>
        <u val="none"/>
        <vertAlign val="baseline"/>
        <color theme="8" tint="-0.499984740745262"/>
      </font>
      <numFmt numFmtId="1" formatCode="0"/>
      <alignment horizontal="center" vertical="bottom" textRotation="0" wrapText="0" indent="0" justifyLastLine="0" shrinkToFit="0" readingOrder="0"/>
      <protection locked="1" hidden="0"/>
    </dxf>
    <dxf>
      <font>
        <strike val="0"/>
        <outline val="0"/>
        <shadow val="0"/>
        <u val="none"/>
        <vertAlign val="baseline"/>
        <color theme="8" tint="-0.499984740745262"/>
      </font>
      <alignment horizontal="center" vertical="bottom" textRotation="0" wrapText="0" indent="0" justifyLastLine="0" shrinkToFit="0" readingOrder="0"/>
      <protection locked="1" hidden="0"/>
    </dxf>
    <dxf>
      <font>
        <strike val="0"/>
        <outline val="0"/>
        <shadow val="0"/>
        <u val="none"/>
        <vertAlign val="baseline"/>
        <color theme="8" tint="-0.499984740745262"/>
      </font>
      <alignment horizontal="center" vertical="bottom" textRotation="0" wrapText="0" indent="0" justifyLastLine="0" shrinkToFit="0" readingOrder="0"/>
      <protection locked="1" hidden="0"/>
    </dxf>
    <dxf>
      <font>
        <b val="0"/>
        <i val="0"/>
        <strike val="0"/>
        <condense val="0"/>
        <extend val="0"/>
        <outline val="0"/>
        <shadow val="0"/>
        <u val="none"/>
        <vertAlign val="baseline"/>
        <sz val="10"/>
        <color theme="8" tint="-0.499984740745262"/>
        <name val="Arial"/>
        <family val="2"/>
        <scheme val="none"/>
      </font>
      <numFmt numFmtId="165" formatCode="yyyy\-mm\-dd;@"/>
      <alignment horizontal="center" vertical="center" textRotation="0" wrapText="0" indent="0" justifyLastLine="0" shrinkToFit="0" readingOrder="0"/>
      <protection locked="1" hidden="0"/>
    </dxf>
    <dxf>
      <font>
        <strike val="0"/>
        <outline val="0"/>
        <shadow val="0"/>
        <u val="none"/>
        <vertAlign val="baseline"/>
        <color theme="8" tint="-0.499984740745262"/>
      </font>
      <alignment horizontal="center" vertical="bottom" textRotation="0" wrapText="0" indent="0" justifyLastLine="0" shrinkToFit="0" readingOrder="0"/>
      <border outline="0">
        <left style="medium">
          <color indexed="64"/>
        </left>
      </border>
      <protection locked="1" hidden="0"/>
    </dxf>
    <dxf>
      <font>
        <b val="0"/>
        <i val="0"/>
        <strike val="0"/>
        <condense val="0"/>
        <extend val="0"/>
        <outline val="0"/>
        <shadow val="0"/>
        <u val="none"/>
        <vertAlign val="baseline"/>
        <sz val="11"/>
        <color theme="2" tint="-0.499984740745262"/>
        <name val="Calibri"/>
        <family val="2"/>
        <scheme val="minor"/>
      </font>
      <numFmt numFmtId="0" formatCode="General"/>
      <alignment horizontal="center" vertical="bottom" textRotation="0" wrapText="0" indent="0" justifyLastLine="0" shrinkToFit="0" readingOrder="0"/>
      <border diagonalUp="0" diagonalDown="0">
        <left/>
        <right style="medium">
          <color indexed="64"/>
        </right>
        <top/>
        <bottom/>
      </border>
      <protection locked="1" hidden="0"/>
    </dxf>
    <dxf>
      <font>
        <strike val="0"/>
        <outline val="0"/>
        <shadow val="0"/>
        <u val="none"/>
        <vertAlign val="baseline"/>
        <sz val="11"/>
        <color theme="2" tint="-0.499984740745262"/>
        <name val="Calibri"/>
        <family val="2"/>
        <scheme val="minor"/>
      </font>
      <protection locked="1" hidden="0"/>
    </dxf>
    <dxf>
      <font>
        <b val="0"/>
        <i/>
        <strike val="0"/>
        <outline val="0"/>
        <shadow val="0"/>
        <u val="none"/>
        <vertAlign val="baseline"/>
        <sz val="11"/>
        <color theme="2" tint="-0.499984740745262"/>
        <name val="Calibri"/>
        <family val="2"/>
        <scheme val="minor"/>
      </font>
      <protection locked="1" hidden="0"/>
    </dxf>
    <dxf>
      <font>
        <b/>
      </font>
      <protection locked="1" hidden="0"/>
    </dxf>
    <dxf>
      <font>
        <b/>
      </font>
      <numFmt numFmtId="0" formatCode="General"/>
      <protection locked="1" hidden="0"/>
    </dxf>
    <dxf>
      <font>
        <strike val="0"/>
        <outline val="0"/>
        <shadow val="0"/>
        <u val="none"/>
        <vertAlign val="baseline"/>
        <sz val="11"/>
        <color theme="4" tint="-0.499984740745262"/>
        <name val="Calibri"/>
        <family val="2"/>
        <scheme val="minor"/>
      </font>
      <alignment horizontal="center" vertical="bottom" textRotation="0" wrapText="0" indent="0" justifyLastLine="0" shrinkToFit="0" readingOrder="0"/>
      <protection locked="1" hidden="0"/>
    </dxf>
    <dxf>
      <font>
        <strike val="0"/>
        <outline val="0"/>
        <shadow val="0"/>
        <u val="none"/>
        <vertAlign val="baseline"/>
        <sz val="11"/>
        <color theme="4" tint="-0.499984740745262"/>
        <name val="Calibri"/>
        <family val="2"/>
        <scheme val="minor"/>
      </font>
      <alignment horizontal="center" vertical="bottom" textRotation="0" wrapText="0" indent="0" justifyLastLine="0" shrinkToFit="0" readingOrder="0"/>
      <protection locked="1" hidden="0"/>
    </dxf>
    <dxf>
      <font>
        <b/>
        <strike val="0"/>
        <outline val="0"/>
        <shadow val="0"/>
        <u val="none"/>
        <vertAlign val="baseline"/>
        <sz val="11"/>
        <color theme="4" tint="-0.499984740745262"/>
        <name val="Calibri"/>
        <family val="2"/>
        <scheme val="minor"/>
      </font>
      <alignment horizontal="left" vertical="bottom" textRotation="0" wrapText="0" indent="0" justifyLastLine="0" shrinkToFit="0" readingOrder="0"/>
      <protection locked="1" hidden="0"/>
    </dxf>
    <dxf>
      <font>
        <strike val="0"/>
        <outline val="0"/>
        <shadow val="0"/>
        <u val="none"/>
        <vertAlign val="baseline"/>
        <sz val="11"/>
        <color theme="2" tint="-0.499984740745262"/>
        <name val="Calibri"/>
        <family val="2"/>
        <scheme val="minor"/>
      </font>
      <numFmt numFmtId="0" formatCode="General"/>
      <alignment horizontal="center" vertical="bottom" textRotation="0" wrapText="0" indent="0" justifyLastLine="0" shrinkToFit="0" readingOrder="0"/>
      <protection locked="1" hidden="0"/>
    </dxf>
    <dxf>
      <protection locked="1" hidden="0"/>
    </dxf>
    <dxf>
      <font>
        <strike val="0"/>
        <outline val="0"/>
        <shadow val="0"/>
        <u val="none"/>
        <vertAlign val="baseline"/>
        <sz val="11"/>
        <color theme="0"/>
        <name val="Calibri"/>
        <family val="2"/>
        <scheme val="minor"/>
      </font>
      <protection locked="1" hidden="0"/>
    </dxf>
    <dxf>
      <font>
        <strike val="0"/>
        <outline val="0"/>
        <shadow val="0"/>
        <u val="none"/>
        <vertAlign val="baseline"/>
        <sz val="11"/>
        <color theme="4" tint="-0.499984740745262"/>
        <name val="Calibri"/>
        <family val="2"/>
        <scheme val="minor"/>
      </font>
      <numFmt numFmtId="0" formatCode="General"/>
    </dxf>
    <dxf>
      <font>
        <b val="0"/>
        <i val="0"/>
        <strike val="0"/>
        <condense val="0"/>
        <extend val="0"/>
        <outline val="0"/>
        <shadow val="0"/>
        <u val="none"/>
        <vertAlign val="baseline"/>
        <sz val="11"/>
        <color theme="4" tint="-0.499984740745262"/>
        <name val="Calibri"/>
        <family val="2"/>
        <scheme val="minor"/>
      </font>
      <alignment horizontal="center" vertical="bottom" textRotation="0" wrapText="0" indent="0" justifyLastLine="0" shrinkToFit="0" readingOrder="0"/>
    </dxf>
    <dxf>
      <font>
        <b val="0"/>
        <i val="0"/>
        <strike val="0"/>
        <condense val="0"/>
        <extend val="0"/>
        <outline val="0"/>
        <shadow val="0"/>
        <u val="none"/>
        <vertAlign val="baseline"/>
        <sz val="11"/>
        <color theme="4" tint="-0.499984740745262"/>
        <name val="Calibri"/>
        <family val="2"/>
        <scheme val="minor"/>
      </font>
      <alignment horizontal="center" vertical="bottom" textRotation="0" wrapText="0" indent="0" justifyLastLine="0" shrinkToFit="0" readingOrder="0"/>
    </dxf>
    <dxf>
      <font>
        <b val="0"/>
        <i val="0"/>
        <strike val="0"/>
        <condense val="0"/>
        <extend val="0"/>
        <outline val="0"/>
        <shadow val="0"/>
        <u val="none"/>
        <vertAlign val="baseline"/>
        <sz val="11"/>
        <color theme="4" tint="-0.499984740745262"/>
        <name val="Calibri"/>
        <family val="2"/>
        <scheme val="minor"/>
      </font>
    </dxf>
    <dxf>
      <font>
        <b val="0"/>
        <i val="0"/>
        <strike val="0"/>
        <condense val="0"/>
        <extend val="0"/>
        <outline val="0"/>
        <shadow val="0"/>
        <u val="none"/>
        <vertAlign val="baseline"/>
        <sz val="11"/>
        <color theme="4" tint="-0.499984740745262"/>
        <name val="Calibri"/>
        <family val="2"/>
        <scheme val="minor"/>
      </font>
    </dxf>
    <dxf>
      <font>
        <b val="0"/>
        <i val="0"/>
        <strike val="0"/>
        <condense val="0"/>
        <extend val="0"/>
        <outline val="0"/>
        <shadow val="0"/>
        <u val="none"/>
        <vertAlign val="baseline"/>
        <sz val="11"/>
        <color theme="4" tint="-0.499984740745262"/>
        <name val="Calibri"/>
        <family val="2"/>
        <scheme val="minor"/>
      </font>
    </dxf>
    <dxf>
      <numFmt numFmtId="0" formatCode="General"/>
    </dxf>
    <dxf>
      <font>
        <b val="0"/>
        <i val="0"/>
        <strike val="0"/>
        <condense val="0"/>
        <extend val="0"/>
        <outline val="0"/>
        <shadow val="0"/>
        <u val="none"/>
        <vertAlign val="baseline"/>
        <sz val="11"/>
        <color theme="4" tint="-0.499984740745262"/>
        <name val="Calibri"/>
        <family val="2"/>
        <scheme val="minor"/>
      </font>
      <alignment horizontal="center" vertical="bottom" textRotation="0" wrapText="0" indent="0" justifyLastLine="0" shrinkToFit="0" readingOrder="0"/>
    </dxf>
    <dxf>
      <font>
        <strike val="0"/>
        <outline val="0"/>
        <shadow val="0"/>
        <u val="none"/>
        <vertAlign val="baseline"/>
        <sz val="11"/>
        <color theme="4" tint="-0.499984740745262"/>
        <name val="Calibri"/>
        <family val="2"/>
        <scheme val="minor"/>
      </font>
      <border diagonalUp="0" diagonalDown="0" outline="0">
        <left style="medium">
          <color indexed="64"/>
        </left>
        <right/>
        <top/>
        <bottom/>
      </border>
    </dxf>
    <dxf>
      <font>
        <strike val="0"/>
        <outline val="0"/>
        <shadow val="0"/>
        <u val="none"/>
        <vertAlign val="baseline"/>
        <sz val="11"/>
        <color theme="4" tint="-0.499984740745262"/>
        <name val="Calibri"/>
        <family val="2"/>
        <scheme val="minor"/>
      </font>
    </dxf>
    <dxf>
      <font>
        <b/>
      </font>
      <numFmt numFmtId="0" formatCode="General"/>
    </dxf>
    <dxf>
      <font>
        <b/>
      </font>
      <numFmt numFmtId="0" formatCode="General"/>
    </dxf>
    <dxf>
      <font>
        <b/>
        <strike val="0"/>
        <outline val="0"/>
        <shadow val="0"/>
        <u val="none"/>
        <vertAlign val="baseline"/>
        <sz val="11"/>
        <color theme="4" tint="-0.499984740745262"/>
        <name val="Calibri"/>
        <family val="2"/>
        <scheme val="minor"/>
      </font>
      <alignment horizontal="center" vertical="bottom" textRotation="0" wrapText="0" indent="0" justifyLastLine="0" shrinkToFit="0" readingOrder="0"/>
    </dxf>
    <dxf>
      <font>
        <strike val="0"/>
        <outline val="0"/>
        <shadow val="0"/>
        <u val="none"/>
        <vertAlign val="baseline"/>
        <sz val="11"/>
        <color theme="0"/>
        <name val="Calibri"/>
        <family val="2"/>
        <scheme val="minor"/>
      </font>
    </dxf>
    <dxf>
      <font>
        <strike val="0"/>
        <outline val="0"/>
        <shadow val="0"/>
        <u val="none"/>
        <vertAlign val="baseline"/>
        <color theme="4" tint="-0.499984740745262"/>
      </font>
      <alignment horizontal="left" textRotation="0" indent="0" justifyLastLine="0" shrinkToFit="0" readingOrder="0"/>
    </dxf>
    <dxf>
      <font>
        <b val="0"/>
        <i val="0"/>
        <strike val="0"/>
        <condense val="0"/>
        <extend val="0"/>
        <outline val="0"/>
        <shadow val="0"/>
        <u val="none"/>
        <vertAlign val="baseline"/>
        <sz val="11"/>
        <color theme="4" tint="-0.499984740745262"/>
        <name val="Calibri"/>
        <family val="2"/>
        <scheme val="minor"/>
      </font>
      <numFmt numFmtId="165" formatCode="yyyy\-mm\-dd;@"/>
      <alignment horizontal="center" vertical="bottom" textRotation="0" wrapText="0" indent="0" justifyLastLine="0" shrinkToFit="0" readingOrder="0"/>
    </dxf>
    <dxf>
      <font>
        <strike val="0"/>
        <outline val="0"/>
        <shadow val="0"/>
        <u val="none"/>
        <vertAlign val="baseline"/>
        <color theme="4" tint="-0.499984740745262"/>
      </font>
    </dxf>
    <dxf>
      <font>
        <strike val="0"/>
        <outline val="0"/>
        <shadow val="0"/>
        <u val="none"/>
        <vertAlign val="baseline"/>
        <color theme="4" tint="-0.499984740745262"/>
      </font>
    </dxf>
    <dxf>
      <font>
        <strike val="0"/>
        <outline val="0"/>
        <shadow val="0"/>
        <u val="none"/>
        <vertAlign val="baseline"/>
        <color theme="4" tint="-0.499984740745262"/>
      </font>
    </dxf>
    <dxf>
      <font>
        <strike val="0"/>
        <outline val="0"/>
        <shadow val="0"/>
        <u val="none"/>
        <vertAlign val="baseline"/>
        <color theme="4" tint="-0.499984740745262"/>
      </font>
    </dxf>
    <dxf>
      <font>
        <strike val="0"/>
        <outline val="0"/>
        <shadow val="0"/>
        <u val="none"/>
        <vertAlign val="baseline"/>
        <color theme="4" tint="-0.499984740745262"/>
      </font>
    </dxf>
    <dxf>
      <font>
        <strike val="0"/>
        <outline val="0"/>
        <shadow val="0"/>
        <u val="none"/>
        <vertAlign val="baseline"/>
        <color theme="4" tint="-0.499984740745262"/>
      </font>
    </dxf>
    <dxf>
      <font>
        <strike val="0"/>
        <outline val="0"/>
        <shadow val="0"/>
        <u val="none"/>
        <vertAlign val="baseline"/>
        <color theme="4" tint="-0.499984740745262"/>
      </font>
    </dxf>
    <dxf>
      <font>
        <strike val="0"/>
        <outline val="0"/>
        <shadow val="0"/>
        <u val="none"/>
        <vertAlign val="baseline"/>
        <color theme="4" tint="-0.499984740745262"/>
      </font>
    </dxf>
    <dxf>
      <font>
        <strike val="0"/>
        <outline val="0"/>
        <shadow val="0"/>
        <u val="none"/>
        <vertAlign val="baseline"/>
        <color theme="4" tint="-0.499984740745262"/>
      </font>
    </dxf>
    <dxf>
      <font>
        <strike val="0"/>
        <outline val="0"/>
        <shadow val="0"/>
        <u val="none"/>
        <vertAlign val="baseline"/>
        <color theme="4" tint="-0.499984740745262"/>
      </font>
      <alignment horizontal="center" textRotation="0" indent="0" justifyLastLine="0" shrinkToFit="0" readingOrder="0"/>
    </dxf>
    <dxf>
      <font>
        <b val="0"/>
        <i val="0"/>
        <strike val="0"/>
        <condense val="0"/>
        <extend val="0"/>
        <outline val="0"/>
        <shadow val="0"/>
        <u val="none"/>
        <vertAlign val="baseline"/>
        <sz val="11"/>
        <color theme="4" tint="-0.499984740745262"/>
        <name val="Calibri"/>
        <family val="2"/>
        <scheme val="minor"/>
      </font>
      <alignment horizontal="center" vertical="bottom" textRotation="0" wrapText="0" indent="0" justifyLastLine="0" shrinkToFit="0" readingOrder="0"/>
    </dxf>
    <dxf>
      <font>
        <strike val="0"/>
        <outline val="0"/>
        <shadow val="0"/>
        <u val="none"/>
        <vertAlign val="baseline"/>
        <color theme="4" tint="-0.499984740745262"/>
      </font>
      <alignment horizontal="center" vertical="bottom" textRotation="0" wrapText="0" indent="0" justifyLastLine="0" shrinkToFit="0" readingOrder="0"/>
    </dxf>
    <dxf>
      <font>
        <strike val="0"/>
        <outline val="0"/>
        <shadow val="0"/>
        <u val="none"/>
        <vertAlign val="baseline"/>
        <color theme="4" tint="-0.499984740745262"/>
      </font>
    </dxf>
    <dxf>
      <font>
        <strike val="0"/>
        <outline val="0"/>
        <shadow val="0"/>
        <u val="none"/>
        <vertAlign val="baseline"/>
        <color theme="4" tint="-0.499984740745262"/>
      </font>
      <alignment horizontal="center" textRotation="0" indent="0" justifyLastLine="0" shrinkToFit="0" readingOrder="0"/>
    </dxf>
    <dxf>
      <font>
        <strike val="0"/>
        <outline val="0"/>
        <shadow val="0"/>
        <u val="none"/>
        <vertAlign val="baseline"/>
        <color theme="4" tint="-0.499984740745262"/>
      </font>
    </dxf>
    <dxf>
      <font>
        <strike val="0"/>
        <outline val="0"/>
        <shadow val="0"/>
        <u val="none"/>
        <vertAlign val="baseline"/>
        <color theme="4" tint="-0.499984740745262"/>
      </font>
      <alignment horizontal="left" textRotation="0" indent="0" justifyLastLine="0" shrinkToFit="0" readingOrder="0"/>
    </dxf>
    <dxf>
      <font>
        <strike val="0"/>
        <outline val="0"/>
        <shadow val="0"/>
        <u val="none"/>
        <vertAlign val="baseline"/>
        <color theme="4" tint="-0.499984740745262"/>
      </font>
      <alignment horizontal="left" textRotation="0" indent="0" justifyLastLine="0" shrinkToFit="0" readingOrder="0"/>
    </dxf>
    <dxf>
      <font>
        <strike val="0"/>
        <outline val="0"/>
        <shadow val="0"/>
        <u val="none"/>
        <vertAlign val="baseline"/>
        <color theme="4" tint="-0.499984740745262"/>
      </font>
      <alignment horizontal="left" textRotation="0" indent="0" justifyLastLine="0" shrinkToFit="0" readingOrder="0"/>
    </dxf>
    <dxf>
      <font>
        <strike val="0"/>
        <outline val="0"/>
        <shadow val="0"/>
        <u val="none"/>
        <vertAlign val="baseline"/>
        <color theme="4" tint="-0.499984740745262"/>
      </font>
    </dxf>
    <dxf>
      <font>
        <strike val="0"/>
        <outline val="0"/>
        <shadow val="0"/>
        <u val="none"/>
        <vertAlign val="baseline"/>
        <color theme="4" tint="-0.499984740745262"/>
      </font>
    </dxf>
    <dxf>
      <font>
        <strike val="0"/>
        <outline val="0"/>
        <shadow val="0"/>
        <u val="none"/>
        <vertAlign val="baseline"/>
        <color theme="4" tint="-0.499984740745262"/>
      </font>
    </dxf>
    <dxf>
      <font>
        <strike val="0"/>
        <outline val="0"/>
        <shadow val="0"/>
        <u val="none"/>
        <vertAlign val="baseline"/>
        <color theme="4" tint="-0.499984740745262"/>
      </font>
      <alignment horizontal="general" textRotation="0" indent="0" justifyLastLine="0" shrinkToFit="0" readingOrder="0"/>
    </dxf>
    <dxf>
      <font>
        <strike val="0"/>
        <outline val="0"/>
        <shadow val="0"/>
        <u val="none"/>
        <vertAlign val="baseline"/>
        <color theme="4" tint="-0.499984740745262"/>
      </font>
      <alignment horizontal="center" textRotation="0" indent="0" justifyLastLine="0" shrinkToFit="0" readingOrder="0"/>
    </dxf>
    <dxf>
      <font>
        <strike val="0"/>
        <outline val="0"/>
        <shadow val="0"/>
        <u val="none"/>
        <vertAlign val="baseline"/>
        <color theme="4" tint="-0.499984740745262"/>
      </font>
      <alignment horizontal="center" textRotation="0" indent="0" justifyLastLine="0" shrinkToFit="0" readingOrder="0"/>
    </dxf>
    <dxf>
      <font>
        <strike val="0"/>
        <outline val="0"/>
        <shadow val="0"/>
        <u val="none"/>
        <vertAlign val="baseline"/>
        <color theme="4" tint="-0.499984740745262"/>
      </font>
      <numFmt numFmtId="165" formatCode="yyyy\-mm\-dd;@"/>
      <alignment horizontal="center" vertical="center"/>
    </dxf>
    <dxf>
      <font>
        <strike val="0"/>
        <outline val="0"/>
        <shadow val="0"/>
        <u val="none"/>
        <vertAlign val="baseline"/>
        <color theme="4" tint="-0.499984740745262"/>
      </font>
    </dxf>
    <dxf>
      <font>
        <strike val="0"/>
        <outline val="0"/>
        <shadow val="0"/>
        <u val="none"/>
        <vertAlign val="baseline"/>
        <color theme="4" tint="-0.499984740745262"/>
      </font>
      <alignment horizontal="general" vertical="center"/>
    </dxf>
    <dxf>
      <font>
        <i val="0"/>
        <strike val="0"/>
        <outline val="0"/>
        <shadow val="0"/>
        <u val="none"/>
        <vertAlign val="baseline"/>
        <color theme="4" tint="-0.499984740745262"/>
      </font>
    </dxf>
    <dxf>
      <font>
        <b val="0"/>
        <i/>
        <strike val="0"/>
        <condense val="0"/>
        <extend val="0"/>
        <outline val="0"/>
        <shadow val="0"/>
        <u val="none"/>
        <vertAlign val="baseline"/>
        <sz val="10"/>
        <color theme="4" tint="-0.499984740745262"/>
        <name val="Arial"/>
        <family val="2"/>
        <scheme val="none"/>
      </font>
      <alignment horizontal="left" vertical="center" textRotation="0" wrapText="0" indent="0" justifyLastLine="0" shrinkToFit="0" readingOrder="0"/>
    </dxf>
    <dxf>
      <font>
        <strike val="0"/>
        <outline val="0"/>
        <shadow val="0"/>
        <u val="none"/>
        <vertAlign val="baseline"/>
        <color theme="4" tint="-0.499984740745262"/>
      </font>
      <border diagonalUp="0" diagonalDown="0">
        <left style="medium">
          <color indexed="64"/>
        </left>
        <top/>
        <bottom/>
        <horizontal/>
      </border>
    </dxf>
    <dxf>
      <font>
        <b/>
        <i val="0"/>
        <strike val="0"/>
        <condense val="0"/>
        <extend val="0"/>
        <outline val="0"/>
        <shadow val="0"/>
        <u val="none"/>
        <vertAlign val="baseline"/>
        <sz val="11"/>
        <color theme="1"/>
        <name val="Calibri"/>
        <family val="2"/>
        <scheme val="minor"/>
      </font>
      <alignment horizontal="center" vertical="bottom" textRotation="0" wrapText="0" indent="0" justifyLastLine="0" shrinkToFit="0" readingOrder="0"/>
    </dxf>
    <dxf>
      <font>
        <strike val="0"/>
        <outline val="0"/>
        <shadow val="0"/>
        <u val="none"/>
        <vertAlign val="baseline"/>
        <sz val="11"/>
        <color theme="4" tint="-0.499984740745262"/>
        <name val="Calibri"/>
        <family val="2"/>
        <scheme val="minor"/>
      </font>
      <alignment horizontal="center" vertical="bottom" textRotation="0" wrapText="0" indent="0" justifyLastLine="0" shrinkToFit="0" readingOrder="0"/>
      <border diagonalUp="0" diagonalDown="0" outline="0">
        <left style="medium">
          <color indexed="64"/>
        </left>
        <right/>
        <top/>
        <bottom/>
      </border>
    </dxf>
    <dxf>
      <border outline="0">
        <top style="thin">
          <color indexed="64"/>
        </top>
      </border>
    </dxf>
    <dxf>
      <font>
        <b/>
        <i val="0"/>
        <strike val="0"/>
        <condense val="0"/>
        <extend val="0"/>
        <outline val="0"/>
        <shadow val="0"/>
        <u val="none"/>
        <vertAlign val="baseline"/>
        <sz val="11"/>
        <color theme="0"/>
        <name val="Calibri"/>
        <family val="2"/>
        <scheme val="minor"/>
      </font>
      <alignment horizontal="center" vertical="center" textRotation="0" wrapText="1" indent="0" justifyLastLine="0" shrinkToFit="0" readingOrder="0"/>
      <border diagonalUp="0" diagonalDown="0" outline="0">
        <left style="thin">
          <color indexed="64"/>
        </left>
        <right style="thin">
          <color indexed="64"/>
        </right>
        <top/>
        <bottom/>
      </border>
    </dxf>
    <dxf>
      <font>
        <strike val="0"/>
        <outline val="0"/>
        <shadow val="0"/>
        <u val="none"/>
        <vertAlign val="baseline"/>
        <sz val="11"/>
        <color theme="6" tint="-0.499984740745262"/>
        <name val="Calibri"/>
        <family val="2"/>
        <scheme val="minor"/>
      </font>
      <fill>
        <patternFill patternType="none">
          <fgColor indexed="64"/>
          <bgColor indexed="65"/>
        </patternFill>
      </fill>
    </dxf>
    <dxf>
      <font>
        <strike val="0"/>
        <outline val="0"/>
        <shadow val="0"/>
        <u val="none"/>
        <vertAlign val="baseline"/>
        <sz val="11"/>
        <color theme="6" tint="-0.499984740745262"/>
        <name val="Calibri"/>
        <family val="2"/>
        <scheme val="minor"/>
      </font>
      <fill>
        <patternFill patternType="none">
          <fgColor indexed="64"/>
          <bgColor indexed="65"/>
        </patternFill>
      </fill>
    </dxf>
    <dxf>
      <font>
        <strike val="0"/>
        <outline val="0"/>
        <shadow val="0"/>
        <u val="none"/>
        <vertAlign val="baseline"/>
        <sz val="11"/>
        <color theme="6" tint="-0.499984740745262"/>
        <name val="Calibri"/>
        <family val="2"/>
        <scheme val="minor"/>
      </font>
      <fill>
        <patternFill patternType="none">
          <fgColor indexed="64"/>
          <bgColor indexed="65"/>
        </patternFill>
      </fill>
    </dxf>
    <dxf>
      <font>
        <i/>
        <strike val="0"/>
        <outline val="0"/>
        <shadow val="0"/>
        <u val="none"/>
        <vertAlign val="baseline"/>
        <sz val="11"/>
        <color theme="6" tint="-0.499984740745262"/>
        <name val="Calibri"/>
        <family val="2"/>
        <scheme val="minor"/>
      </font>
      <fill>
        <patternFill patternType="none">
          <fgColor indexed="64"/>
          <bgColor indexed="65"/>
        </patternFill>
      </fill>
    </dxf>
    <dxf>
      <font>
        <i/>
        <strike val="0"/>
        <outline val="0"/>
        <shadow val="0"/>
        <u val="none"/>
        <vertAlign val="baseline"/>
        <sz val="11"/>
        <color theme="6" tint="-0.499984740745262"/>
        <name val="Calibri"/>
        <family val="2"/>
        <scheme val="minor"/>
      </font>
      <fill>
        <patternFill patternType="none">
          <fgColor indexed="64"/>
          <bgColor indexed="65"/>
        </patternFill>
      </fill>
    </dxf>
    <dxf>
      <font>
        <strike val="0"/>
        <outline val="0"/>
        <shadow val="0"/>
        <u val="none"/>
        <vertAlign val="baseline"/>
        <sz val="11"/>
        <color theme="6" tint="-0.499984740745262"/>
        <name val="Calibri"/>
        <family val="2"/>
        <scheme val="minor"/>
      </font>
      <fill>
        <patternFill patternType="none">
          <fgColor indexed="64"/>
          <bgColor indexed="65"/>
        </patternFill>
      </fill>
    </dxf>
    <dxf>
      <font>
        <b val="0"/>
        <i/>
        <strike val="0"/>
        <condense val="0"/>
        <extend val="0"/>
        <outline val="0"/>
        <shadow val="0"/>
        <u val="none"/>
        <vertAlign val="baseline"/>
        <sz val="11"/>
        <color theme="6" tint="-0.499984740745262"/>
        <name val="Calibri"/>
        <family val="2"/>
        <scheme val="minor"/>
      </font>
      <numFmt numFmtId="0" formatCode="General"/>
      <alignment horizontal="center" vertical="bottom" textRotation="0" wrapText="0" indent="0" justifyLastLine="0" shrinkToFit="0" readingOrder="0"/>
    </dxf>
    <dxf>
      <font>
        <b val="0"/>
        <i val="0"/>
        <strike val="0"/>
        <condense val="0"/>
        <extend val="0"/>
        <outline val="0"/>
        <shadow val="0"/>
        <u val="none"/>
        <vertAlign val="baseline"/>
        <sz val="11"/>
        <color theme="4"/>
        <name val="Calibri"/>
        <family val="2"/>
        <scheme val="minor"/>
      </font>
      <numFmt numFmtId="0" formatCode="General"/>
      <alignment horizontal="center" vertical="bottom" textRotation="0" wrapText="0" indent="0" justifyLastLine="0" shrinkToFit="0" readingOrder="0"/>
    </dxf>
    <dxf>
      <font>
        <b val="0"/>
        <i val="0"/>
        <strike val="0"/>
        <condense val="0"/>
        <extend val="0"/>
        <outline val="0"/>
        <shadow val="0"/>
        <u val="none"/>
        <vertAlign val="baseline"/>
        <sz val="11"/>
        <color theme="4"/>
        <name val="Calibri"/>
        <family val="2"/>
        <scheme val="minor"/>
      </font>
      <alignment horizontal="center" vertical="bottom" textRotation="0" wrapText="0" indent="0" justifyLastLine="0" shrinkToFit="0" readingOrder="0"/>
    </dxf>
    <dxf>
      <font>
        <b val="0"/>
        <i val="0"/>
        <strike val="0"/>
        <condense val="0"/>
        <extend val="0"/>
        <outline val="0"/>
        <shadow val="0"/>
        <u val="none"/>
        <vertAlign val="baseline"/>
        <sz val="11"/>
        <color theme="4"/>
        <name val="Calibri"/>
        <family val="2"/>
        <scheme val="minor"/>
      </font>
      <numFmt numFmtId="0" formatCode="General"/>
      <alignment horizontal="center" vertical="bottom" textRotation="0" wrapText="0" indent="0" justifyLastLine="0" shrinkToFit="0" readingOrder="0"/>
    </dxf>
    <dxf>
      <font>
        <b val="0"/>
        <i val="0"/>
        <strike val="0"/>
        <condense val="0"/>
        <extend val="0"/>
        <outline val="0"/>
        <shadow val="0"/>
        <u val="none"/>
        <vertAlign val="baseline"/>
        <sz val="11"/>
        <color theme="4"/>
        <name val="Calibri"/>
        <family val="2"/>
        <scheme val="minor"/>
      </font>
      <alignment horizontal="center" vertical="bottom" textRotation="0" wrapText="0" indent="0" justifyLastLine="0" shrinkToFit="0" readingOrder="0"/>
    </dxf>
    <dxf>
      <font>
        <strike val="0"/>
        <outline val="0"/>
        <shadow val="0"/>
        <u val="none"/>
        <vertAlign val="baseline"/>
        <sz val="11"/>
        <color theme="4"/>
        <name val="Calibri"/>
        <family val="2"/>
        <scheme val="minor"/>
      </font>
      <numFmt numFmtId="0" formatCode="General"/>
      <fill>
        <patternFill patternType="none">
          <fgColor indexed="64"/>
          <bgColor indexed="65"/>
        </patternFill>
      </fill>
      <alignment horizontal="center" vertical="bottom" textRotation="0" wrapText="0" indent="0" justifyLastLine="0" shrinkToFit="0" readingOrder="0"/>
      <border diagonalUp="0" diagonalDown="0" outline="0">
        <left/>
        <right style="thin">
          <color indexed="64"/>
        </right>
        <top/>
        <bottom/>
      </border>
    </dxf>
    <dxf>
      <font>
        <strike val="0"/>
        <outline val="0"/>
        <shadow val="0"/>
        <u val="none"/>
        <vertAlign val="baseline"/>
        <sz val="11"/>
        <color theme="8" tint="-0.499984740745262"/>
        <name val="Calibri"/>
        <family val="2"/>
        <scheme val="minor"/>
      </font>
      <fill>
        <patternFill patternType="none">
          <fgColor indexed="64"/>
          <bgColor indexed="65"/>
        </patternFill>
      </fill>
      <alignment horizontal="general" vertical="bottom" textRotation="0" wrapText="0" indent="0" justifyLastLine="0" shrinkToFit="0" readingOrder="0"/>
      <border diagonalUp="0" diagonalDown="0" outline="0">
        <left style="thin">
          <color indexed="64"/>
        </left>
        <right/>
        <top/>
        <bottom/>
      </border>
    </dxf>
    <dxf>
      <font>
        <strike val="0"/>
        <outline val="0"/>
        <shadow val="0"/>
        <u val="none"/>
        <vertAlign val="baseline"/>
        <sz val="11"/>
        <color theme="7" tint="-0.499984740745262"/>
        <name val="Calibri"/>
        <family val="2"/>
        <scheme val="minor"/>
      </font>
      <numFmt numFmtId="0" formatCode="General"/>
      <fill>
        <patternFill patternType="none">
          <fgColor indexed="64"/>
          <bgColor indexed="65"/>
        </patternFill>
      </fill>
      <alignment horizontal="center" vertical="bottom" textRotation="0" wrapText="0" indent="0" justifyLastLine="0" shrinkToFit="0" readingOrder="0"/>
      <border diagonalUp="0" diagonalDown="0" outline="0">
        <left/>
        <right style="thin">
          <color indexed="64"/>
        </right>
        <top/>
        <bottom/>
      </border>
    </dxf>
    <dxf>
      <font>
        <strike val="0"/>
        <outline val="0"/>
        <shadow val="0"/>
        <u val="none"/>
        <vertAlign val="baseline"/>
        <sz val="11"/>
        <color theme="8" tint="-0.499984740745262"/>
        <name val="Calibri"/>
        <family val="2"/>
        <scheme val="minor"/>
      </font>
      <fill>
        <patternFill patternType="none">
          <fgColor indexed="64"/>
          <bgColor indexed="65"/>
        </patternFill>
      </fill>
      <alignment horizontal="center" vertical="bottom" textRotation="0" wrapText="0" indent="0" justifyLastLine="0" shrinkToFit="0" readingOrder="0"/>
      <border diagonalUp="0" diagonalDown="0" outline="0">
        <left style="thin">
          <color indexed="64"/>
        </left>
        <right/>
        <top/>
        <bottom/>
      </border>
    </dxf>
    <dxf>
      <font>
        <strike val="0"/>
        <outline val="0"/>
        <shadow val="0"/>
        <u val="none"/>
        <vertAlign val="baseline"/>
        <sz val="11"/>
        <color theme="4"/>
        <name val="Calibri"/>
        <family val="2"/>
        <scheme val="minor"/>
      </font>
      <numFmt numFmtId="0" formatCode="General"/>
      <fill>
        <patternFill patternType="none">
          <fgColor indexed="64"/>
          <bgColor indexed="65"/>
        </patternFill>
      </fill>
      <alignment horizontal="center" vertical="bottom" textRotation="0" wrapText="0" indent="0" justifyLastLine="0" shrinkToFit="0" readingOrder="0"/>
      <border diagonalUp="0" diagonalDown="0">
        <left/>
        <right style="thin">
          <color indexed="64"/>
        </right>
        <top/>
        <bottom/>
      </border>
    </dxf>
    <dxf>
      <font>
        <strike val="0"/>
        <outline val="0"/>
        <shadow val="0"/>
        <u val="none"/>
        <vertAlign val="baseline"/>
        <sz val="11"/>
        <color theme="8" tint="-0.499984740745262"/>
        <name val="Calibri"/>
        <family val="2"/>
        <scheme val="minor"/>
      </font>
      <fill>
        <patternFill patternType="none">
          <fgColor indexed="64"/>
          <bgColor indexed="65"/>
        </patternFill>
      </fill>
      <alignment horizontal="center" vertical="bottom" textRotation="0" wrapText="0" indent="0" justifyLastLine="0" shrinkToFit="0" readingOrder="0"/>
    </dxf>
    <dxf>
      <font>
        <strike val="0"/>
        <outline val="0"/>
        <shadow val="0"/>
        <u val="none"/>
        <vertAlign val="baseline"/>
        <sz val="11"/>
        <color theme="7" tint="-0.499984740745262"/>
        <name val="Calibri"/>
        <family val="2"/>
        <scheme val="minor"/>
      </font>
      <numFmt numFmtId="0" formatCode="General"/>
      <fill>
        <patternFill patternType="none">
          <fgColor indexed="64"/>
          <bgColor indexed="65"/>
        </patternFill>
      </fill>
      <alignment horizontal="center" vertical="bottom" textRotation="0" wrapText="0" indent="0" justifyLastLine="0" shrinkToFit="0" readingOrder="0"/>
    </dxf>
    <dxf>
      <font>
        <strike val="0"/>
        <outline val="0"/>
        <shadow val="0"/>
        <u val="none"/>
        <vertAlign val="baseline"/>
        <sz val="11"/>
        <color theme="8" tint="-0.499984740745262"/>
        <name val="Calibri"/>
        <family val="2"/>
        <scheme val="minor"/>
      </font>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center" vertical="bottom" textRotation="0" wrapText="0" indent="0" justifyLastLine="0" shrinkToFit="0" readingOrder="0"/>
    </dxf>
    <dxf>
      <numFmt numFmtId="0" formatCode="General"/>
      <fill>
        <patternFill patternType="none">
          <fgColor indexed="64"/>
          <bgColor indexed="65"/>
        </patternFill>
      </fill>
      <alignment horizontal="left" vertical="bottom" textRotation="0" wrapText="0" indent="0" justifyLastLine="0" shrinkToFit="0" readingOrder="0"/>
    </dxf>
    <dxf>
      <fill>
        <patternFill patternType="none">
          <fgColor indexed="64"/>
          <bgColor indexed="65"/>
        </patternFill>
      </fill>
      <alignment horizontal="left" vertical="bottom" textRotation="0" wrapText="0" indent="0" justifyLastLine="0" shrinkToFit="0" readingOrder="0"/>
    </dxf>
    <dxf>
      <font>
        <strike val="0"/>
        <outline val="0"/>
        <shadow val="0"/>
        <u val="none"/>
        <vertAlign val="baseline"/>
        <sz val="11"/>
        <color auto="1"/>
        <name val="Calibri"/>
        <family val="2"/>
        <scheme val="minor"/>
      </font>
      <fill>
        <patternFill patternType="none">
          <fgColor indexed="64"/>
          <bgColor indexed="65"/>
        </patternFill>
      </fill>
      <alignment horizontal="left" vertical="bottom" textRotation="0" wrapText="0" indent="0" justifyLastLine="0" shrinkToFit="0" readingOrder="0"/>
    </dxf>
    <dxf>
      <font>
        <b/>
        <i val="0"/>
        <strike val="0"/>
        <condense val="0"/>
        <extend val="0"/>
        <outline val="0"/>
        <shadow val="0"/>
        <u val="none"/>
        <vertAlign val="baseline"/>
        <sz val="11"/>
        <color theme="1"/>
        <name val="Calibri"/>
        <family val="2"/>
        <scheme val="minor"/>
      </font>
      <fill>
        <patternFill patternType="none">
          <fgColor indexed="64"/>
          <bgColor indexed="65"/>
        </patternFill>
      </fill>
      <alignment horizontal="center" vertical="bottom" textRotation="0" wrapText="0" indent="0" justifyLastLine="0" shrinkToFit="0" readingOrder="0"/>
    </dxf>
    <dxf>
      <font>
        <strike val="0"/>
        <outline val="0"/>
        <shadow val="0"/>
        <u val="none"/>
        <vertAlign val="baseline"/>
        <sz val="11"/>
        <color theme="4" tint="-0.499984740745262"/>
        <name val="Calibri"/>
        <family val="2"/>
        <scheme val="minor"/>
      </font>
      <fill>
        <patternFill patternType="none">
          <fgColor indexed="64"/>
          <bgColor indexed="65"/>
        </patternFill>
      </fill>
      <alignment horizontal="center" vertical="bottom" textRotation="0" wrapText="0" indent="0" justifyLastLine="0" shrinkToFit="0" readingOrder="0"/>
      <border diagonalUp="0" diagonalDown="0" outline="0">
        <left style="thin">
          <color indexed="64"/>
        </left>
        <right/>
        <top/>
        <bottom/>
      </border>
    </dxf>
    <dxf>
      <fill>
        <patternFill patternType="none">
          <fgColor indexed="64"/>
          <bgColor indexed="65"/>
        </patternFill>
      </fill>
    </dxf>
    <dxf>
      <font>
        <strike val="0"/>
        <outline val="0"/>
        <shadow val="0"/>
        <u val="none"/>
        <vertAlign val="baseline"/>
        <sz val="11"/>
        <color theme="0"/>
        <name val="Calibri"/>
        <family val="2"/>
        <scheme val="minor"/>
      </font>
      <alignment vertical="center" textRotation="0" wrapText="0" indent="0" justifyLastLine="0" shrinkToFit="0" readingOrder="0"/>
    </dxf>
    <dxf>
      <fill>
        <gradientFill degree="90">
          <stop position="0">
            <color theme="0"/>
          </stop>
          <stop position="1">
            <color rgb="FFEBC4FC"/>
          </stop>
        </gradientFill>
      </fill>
    </dxf>
    <dxf>
      <fill>
        <patternFill>
          <bgColor rgb="FF7030A0"/>
        </patternFill>
      </fill>
    </dxf>
  </dxfs>
  <tableStyles count="4" defaultTableStyle="TableStyleMedium2" defaultPivotStyle="PivotStyleLight16">
    <tableStyle name="Table Style 1" pivot="0" count="1" xr9:uid="{01A97B78-46A6-4048-BD8D-03BAE67F1665}">
      <tableStyleElement type="secondRowStripe" dxfId="302"/>
    </tableStyle>
    <tableStyle name="Table Style 2" pivot="0" count="0" xr9:uid="{B3B47D97-43B9-4B9A-A9B9-CE90CE77CD6E}"/>
    <tableStyle name="Table Style 3" pivot="0" count="1" xr9:uid="{C3C3703C-2A92-4C7A-ABD3-F294069A4D9F}">
      <tableStyleElement type="secondColumnStripe" dxfId="301"/>
    </tableStyle>
    <tableStyle name="Invisible" pivot="0" table="0" count="0" xr9:uid="{F6D9B657-A6AC-4646-9490-297C986C1805}"/>
  </tableStyles>
  <colors>
    <mruColors>
      <color rgb="FFCF0F2F"/>
      <color rgb="FF800080"/>
      <color rgb="FFEBC4FC"/>
      <color rgb="FF0432FF"/>
      <color rgb="FF9900CC"/>
      <color rgb="FFEFBFDF"/>
      <color rgb="FFEF99EB"/>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haredStrings" Target="sharedStrings.xml"/><Relationship Id="rId3" Type="http://schemas.openxmlformats.org/officeDocument/2006/relationships/worksheet" Target="worksheets/sheet3.xml"/><Relationship Id="rId21"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tyles" Target="styles.xml"/><Relationship Id="rId25" Type="http://schemas.openxmlformats.org/officeDocument/2006/relationships/customXml" Target="../customXml/item4.xml"/><Relationship Id="rId2" Type="http://schemas.openxmlformats.org/officeDocument/2006/relationships/worksheet" Target="worksheets/sheet2.xml"/><Relationship Id="rId16" Type="http://schemas.openxmlformats.org/officeDocument/2006/relationships/theme" Target="theme/theme1.xml"/><Relationship Id="rId20" Type="http://schemas.microsoft.com/office/2017/10/relationships/person" Target="persons/perso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ustomXml" Target="../customXml/item3.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ustomXml" Target="../customXml/item2.xml"/><Relationship Id="rId10" Type="http://schemas.openxmlformats.org/officeDocument/2006/relationships/worksheet" Target="worksheets/sheet10.xml"/><Relationship Id="rId19" Type="http://schemas.openxmlformats.org/officeDocument/2006/relationships/sheetMetadata" Target="metadata.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ustomXml" Target="../customXml/item1.xml"/></Relationships>
</file>

<file path=xl/documenttasks/documenttask1.xml><?xml version="1.0" encoding="utf-8"?>
<Tasks xmlns="http://schemas.microsoft.com/office/tasks/2019/documenttasks">
  <Task id="{79ECC9F4-1684-41C8-B76C-C6CEF266118E}">
    <Anchor>
      <Comment id="{6A0E9267-880F-4CBA-9C89-DB8904C13E71}"/>
    </Anchor>
    <History>
      <Event time="2024-10-28T06:50:02.59" id="{3749DC17-0D39-40DE-9166-4813FC086EFD}">
        <Attribution userId="S::00113351@uwa.edu.au::53f78b4a-543e-4d4a-9ac2-0d7a8b6fb942" userName="Liam Anstiss" userProvider="AD"/>
        <Anchor>
          <Comment id="{6A0E9267-880F-4CBA-9C89-DB8904C13E71}"/>
        </Anchor>
        <Create/>
      </Event>
      <Event time="2024-10-28T06:50:02.59" id="{46519BBD-C6AF-4692-ACC3-CE4DDC34EB96}">
        <Attribution userId="S::00113351@uwa.edu.au::53f78b4a-543e-4d4a-9ac2-0d7a8b6fb942" userName="Liam Anstiss" userProvider="AD"/>
        <Anchor>
          <Comment id="{6A0E9267-880F-4CBA-9C89-DB8904C13E71}"/>
        </Anchor>
        <Assign userId="S::00109263@uwa.edu.au::54a04365-4607-43bf-94df-ec48037683d8" userName="Shannon Corrigan" userProvider="AD"/>
      </Event>
      <Event time="2024-10-28T06:50:02.59" id="{C65596A0-BC34-40B8-BFE8-F7BCD1B91A57}">
        <Attribution userId="S::00113351@uwa.edu.au::53f78b4a-543e-4d4a-9ac2-0d7a8b6fb942" userName="Liam Anstiss" userProvider="AD"/>
        <Anchor>
          <Comment id="{6A0E9267-880F-4CBA-9C89-DB8904C13E71}"/>
        </Anchor>
        <SetTitle title="OG93 also only has muscle tissue, and less then 20mg. Would you still want it to be processed for Hifi only or draft genome ? @Shannon Corrigan @Adrianne Doran "/>
      </Event>
    </History>
  </Task>
</Tasks>
</file>

<file path=xl/namedSheetViews/namedSheetView1.xml><?xml version="1.0" encoding="utf-8"?>
<namedSheetViews xmlns="http://schemas.microsoft.com/office/spreadsheetml/2019/namedsheetviews" xmlns:x="http://schemas.openxmlformats.org/spreadsheetml/2006/main" xmlns:mc="http://schemas.openxmlformats.org/markup-compatibility/2006" xmlns:x14="http://schemas.microsoft.com/office/spreadsheetml/2009/9/main" mc:Ignorable="x14"/>
</file>

<file path=xl/namedSheetViews/namedSheetView2.xml><?xml version="1.0" encoding="utf-8"?>
<namedSheetViews xmlns="http://schemas.microsoft.com/office/spreadsheetml/2019/namedsheetviews" xmlns:x="http://schemas.openxmlformats.org/spreadsheetml/2006/main" xmlns:mc="http://schemas.openxmlformats.org/markup-compatibility/2006" xmlns:x14="http://schemas.microsoft.com/office/spreadsheetml/2009/9/main" mc:Ignorable="x14"/>
</file>

<file path=xl/namedSheetViews/namedSheetView3.xml><?xml version="1.0" encoding="utf-8"?>
<namedSheetViews xmlns="http://schemas.microsoft.com/office/spreadsheetml/2019/namedsheetviews" xmlns:x="http://schemas.openxmlformats.org/spreadsheetml/2006/main" xmlns:mc="http://schemas.openxmlformats.org/markup-compatibility/2006" xmlns:x14="http://schemas.microsoft.com/office/spreadsheetml/2009/9/main" mc:Ignorable="x14">
  <namedSheetView name="View1" id="{24000C5B-120E-42B2-9436-36B140EA291E}">
    <nsvFilter filterId="{910F6685-4ABA-654B-BC9B-32E9C3DF2211}" ref="A1:S733" tableId="5">
      <sortRules>
        <sortRule colId="0" id="{9D120ADB-47CB-9247-9F7C-D085D6E172D9}">
          <sortCondition ref="A1:A733"/>
        </sortRule>
      </sortRules>
    </nsvFilter>
  </namedSheetView>
</namedSheetViews>
</file>

<file path=xl/namedSheetViews/namedSheetView4.xml><?xml version="1.0" encoding="utf-8"?>
<namedSheetViews xmlns="http://schemas.microsoft.com/office/spreadsheetml/2019/namedsheetviews" xmlns:x="http://schemas.openxmlformats.org/spreadsheetml/2006/main" xmlns:mc="http://schemas.openxmlformats.org/markup-compatibility/2006" xmlns:x14="http://schemas.microsoft.com/office/spreadsheetml/2009/9/main" mc:Ignorable="x14"/>
</file>

<file path=xl/persons/person.xml><?xml version="1.0" encoding="utf-8"?>
<personList xmlns="http://schemas.microsoft.com/office/spreadsheetml/2018/threadedcomments" xmlns:x="http://schemas.openxmlformats.org/spreadsheetml/2006/main">
  <person displayName="Shannon Corrigan" id="{7497C7CF-5F3A-455D-AB60-5ADB829C3A4E}" userId="00109263@uwa.edu.au" providerId="PeoplePicker"/>
  <person displayName="Adrianne Doran" id="{2B55F234-C707-4DAE-907C-C9017CABEAD0}" userId="00111198@uwa.edu.au" providerId="PeoplePicker"/>
  <person displayName="Liam Anstiss" id="{80016982-C947-4871-BC85-7FC8E20B88AD}" userId="00113351@uwa.edu.au" providerId="PeoplePicker"/>
  <person displayName="Shannon Corrigan" id="{89B85843-28AA-477E-9AC1-9D5165AB9914}" userId="S::00109263@uwa.edu.au::54a04365-4607-43bf-94df-ec48037683d8" providerId="AD"/>
  <person displayName="Rich Edwards" id="{BD15AD99-18F4-2C49-AD66-1033245F733F}" userId="S::00110092@uwa.edu.au::00f4226a-1697-4716-8928-b43d7726cc59" providerId="AD"/>
  <person displayName="Liam Anstiss" id="{B940EBC9-54CD-4D74-BEA2-1D20137DFE7D}" userId="S::00113351@uwa.edu.au::53f78b4a-543e-4d4a-9ac2-0d7a8b6fb942" providerId="AD"/>
</personList>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88A72906-53A7-D84F-9CB3-3575229A44FD}" name="Table1" displayName="Table1" ref="A1:F17" totalsRowShown="0">
  <autoFilter ref="A1:F17" xr:uid="{88A72906-53A7-D84F-9CB3-3575229A44FD}"/>
  <tableColumns count="6">
    <tableColumn id="1" xr3:uid="{F94112DC-B3CE-1A49-85C8-482CDD31189C}" name="Worksheet"/>
    <tableColumn id="2" xr3:uid="{69D030EF-BBBE-0747-9286-ABFA583119C6}" name="Table"/>
    <tableColumn id="3" xr3:uid="{5AE4A86D-5BF7-D64C-AA3F-C4F4BB287B7F}" name="Primary Key"/>
    <tableColumn id="4" xr3:uid="{C0DC3B77-6697-D146-B437-8253617E6685}" name="Description"/>
    <tableColumn id="7" xr3:uid="{B7CAAA15-935C-FE43-9512-99D419B00ACD}" name="Instructions"/>
    <tableColumn id="5" xr3:uid="{643C8CCE-CAC1-844B-A6C7-826F633118CF}" name="Notes"/>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3680D14D-6BC9-A647-B649-7697B5B3C9A6}" name="Table9" displayName="Table9" ref="A1:Y1162" totalsRowShown="0" headerRowDxfId="300" dataDxfId="299">
  <autoFilter ref="A1:Y1162" xr:uid="{3680D14D-6BC9-A647-B649-7697B5B3C9A6}">
    <filterColumn colId="2">
      <filters>
        <filter val="High"/>
        <filter val="Immediate"/>
        <filter val="Medium"/>
      </filters>
    </filterColumn>
  </autoFilter>
  <tableColumns count="25">
    <tableColumn id="1" xr3:uid="{B7DA60B5-E0F6-1C4A-94B2-D5751A363B46}" name="OG" dataDxfId="298"/>
    <tableColumn id="2" xr3:uid="{711EC1C1-CB9A-BA43-8083-B8CB06A4C1B2}" name="OGID" dataDxfId="297">
      <calculatedColumnFormula>_xlfn.CONCAT("OG",A2)</calculatedColumnFormula>
    </tableColumn>
    <tableColumn id="3" xr3:uid="{96E42E37-FF0C-4744-BBFA-DCD179073C6D}" name="Priority" dataDxfId="296"/>
    <tableColumn id="5" xr3:uid="{FCEF0F2E-39F8-7048-98B1-D16459786874}" name="Tissues" dataDxfId="295">
      <calculatedColumnFormula>COUNTIF('2.Tissue'!C:C,B2)</calculatedColumnFormula>
    </tableColumn>
    <tableColumn id="7" xr3:uid="{DA743ABE-4128-4B45-A9EE-913AC7FDED0D}" name="Extracted" dataDxfId="294">
      <calculatedColumnFormula>COUNTIFS('3.DNAExtractions'!$E:$E,$B2,'3.DNAExtractions'!$D:$D,E$1)</calculatedColumnFormula>
    </tableColumn>
    <tableColumn id="10" xr3:uid="{7663DA94-C5DF-154C-BB41-8A1C8059033B}" name="DNA Extraction Status" dataDxfId="293">
      <calculatedColumnFormula array="1">IF(
    COUNTIFS('3.DNAExtractions'!E:E, B2, '3.DNAExtractions'!Y:Y, "Y") &gt; 0,
    _xlfn.TEXTJOIN(", ", TRUE, IF(('3.DNAExtractions'!E:E = B2) * ('3.DNAExtractions'!Y:Y = "Y"), '3.DNAExtractions'!D:D, "")),
    IF(
        COUNTIFS('3.DNAExtractions'!E:E, B2, '3.DNAExtractions'!X:X, "Y") &gt; 0,
        _xlfn.TEXTJOIN(", ", TRUE, IF(('3.DNAExtractions'!E:E = B2) * ('3.DNAExtractions'!X:X = "Y"), '3.DNAExtractions'!D:D, "")),
        "Awaiting Status"
    )
)</calculatedColumnFormula>
    </tableColumn>
    <tableColumn id="11" xr3:uid="{D9F83C42-ACD8-584C-B66B-BA4EE48C54A5}" name="ilmn" dataDxfId="292"/>
    <tableColumn id="12" xr3:uid="{C52B14D8-A515-F149-A961-9D1E3BB6E85E}" name="Illumina Status" dataDxfId="291">
      <calculatedColumnFormula array="1">IF(
    G2="N",
    "",
    IF(
        COUNTIFS('4.Illumina'!E:E, B2, '4.Illumina'!R:R, "Y") &gt; 0,
        _xlfn.TEXTJOIN(", ", TRUE, IF(('4.Illumina'!E:E = B2) * ('4.Illumina'!R:R = "Y"), '4.Illumina'!D:D, "")),
        IF(
            COUNTIFS('4.Illumina'!E:E, B2, '4.Illumina'!Q:Q, "Y") &gt; 0,
            _xlfn.TEXTJOIN(", ", TRUE, IF(('4.Illumina'!E:E = B2) * ('4.Illumina'!Q:Q = "Y"), '4.Illumina'!D:D, "")),
            "Awaiting Status"
        )
    )
)</calculatedColumnFormula>
    </tableColumn>
    <tableColumn id="15" xr3:uid="{6EFF6CD9-C15D-144C-BD23-5B8439E293DA}" name="hifi" dataDxfId="290"/>
    <tableColumn id="16" xr3:uid="{F2C23E90-2983-4547-80DD-9E87237B2B20}" name="PacBio Status" dataDxfId="289">
      <calculatedColumnFormula array="1">IF(
    I2="N",
    "",
    IF(
        COUNTIFS('4.PacBio'!E:E, B2, '4.PacBio'!W:W, "Y") &gt; 0,
        _xlfn.TEXTJOIN(", ", TRUE, IF(('4.PacBio'!E:E = B2) * ('4.PacBio'!W:W = "Y"), '4.PacBio'!D:D, "")),
        IF(
            COUNTIFS('4.PacBio'!E:E, B2, '4.PacBio'!V:V, "Y") &gt; 0,
            _xlfn.TEXTJOIN(", ", TRUE, IF(('4.PacBio'!E:E = B2) * ('4.PacBio'!V:V = "Y"), '4.PacBio'!D:D, "")),
            "Awaiting Status"
        )
    )
)</calculatedColumnFormula>
    </tableColumn>
    <tableColumn id="19" xr3:uid="{3397CA61-5327-EF4F-A7A2-2C9D32449B5A}" name="hic" dataDxfId="288"/>
    <tableColumn id="20" xr3:uid="{D73A7A85-71C5-824A-9D9C-C0583DA42757}" name="HiC Status" dataDxfId="287">
      <calculatedColumnFormula array="1">IF(
    K2="N",
    "",
    IF(
        COUNTIFS('4.HiCLibrary'!E:E, B2, '4.HiCLibrary'!V:V, "Y") &gt; 0,
        _xlfn.TEXTJOIN(", ", TRUE, IF(('4.HiCLibrary'!E:E = B2) * ('4.HiCLibrary'!V:V = "Y"), '4.HiCLibrary'!D:D, "")),
        IF(
            COUNTIFS('4.HiCLibrary'!E:E, B2, '4.HiCLibrary'!U:U, "Y") &gt; 0,
            _xlfn.TEXTJOIN(", ", TRUE, IF(('4.HiCLibrary'!E:E = B2) * ('4.HiCLibrary'!U:U = "Y"), '4.HiCLibrary'!D:D, "")),
            "Awaiting Status"
        )
    )
)</calculatedColumnFormula>
    </tableColumn>
    <tableColumn id="23" xr3:uid="{E81F2671-F6E0-A84F-B87B-3BA8541BDEA3}" name="nano" dataDxfId="286"/>
    <tableColumn id="24" xr3:uid="{5745093A-E7A9-344E-99CB-B8A37284580F}" name="NanoPore Status" dataDxfId="285">
      <calculatedColumnFormula array="1">IF(
    M2="N",
    "",
    IF(
        COUNTIFS('4.ONT'!E:E, B2, '4.ONT'!Q:Q, "Y") &gt; 0,
        _xlfn.TEXTJOIN(", ", TRUE, IF(('4.ONT'!E:E = B2) * ('4.ONT'!Q:Q = "Y"), '4.ONT'!D:D, "")),
        IF(
            COUNTIFS('4.ONT'!E:E, B2, '4.ONT'!P:P, "Y") &gt; 0,
            _xlfn.TEXTJOIN(", ", TRUE, IF(('4.ONT'!E:E = B2) * ('4.ONT'!P:P = "Y"), '4.ONT'!D:D, "")),
            "Awaiting Status"
        )
    )
)</calculatedColumnFormula>
    </tableColumn>
    <tableColumn id="18" xr3:uid="{72B1221C-4E70-47AE-AE42-B4492AB04CFD}" name="rna" dataDxfId="284"/>
    <tableColumn id="17" xr3:uid="{D385E86D-E476-400E-AB76-5BD7A650DA66}" name="RNA Extraction Status" dataDxfId="283">
      <calculatedColumnFormula array="1">IF(
    O2="N",
    "",
    IF(
        COUNTIFS('3.RNAExtractions'!E:E, B2, '3.RNAExtractions'!Z:Z, "Y") &gt; 0,
        _xlfn.TEXTJOIN(", ", TRUE, IF(('3.RNAExtractions'!E:E = B2) * ('3.RNAExtractions'!Z:Z = "Y"), '3.RNAExtractions'!D:D, "")),
        IF(
            COUNTIFS('3.RNAExtractions'!E:E, B2, '3.RNAExtractions'!Y:Y, "Y") &gt; 0,
            _xlfn.TEXTJOIN(", ", TRUE, IF(('3.RNAExtractions'!E:E = B2) * ('3.RNAExtractions'!Y:Y = "Y"), '3.RNAExtractions'!D:D, "")),
            "Awaiting Status"
        )
    )
)</calculatedColumnFormula>
    </tableColumn>
    <tableColumn id="8" xr3:uid="{593473C1-7954-45C1-8F04-269B218E7BF8}" name="ilrna" dataDxfId="282"/>
    <tableColumn id="6" xr3:uid="{B9E352D8-76E8-4E00-8B93-379172BA504D}" name="Illumina RNA Status" dataDxfId="281">
      <calculatedColumnFormula array="1">IF(
    Q2="N",
    "",
    IF(
        COUNTIFS('4.RNAIllumina'!E:E, B2, '4.RNAIllumina'!Y:Y, "Y") &gt; 0,
        _xlfn.TEXTJOIN(", ", TRUE, IF(('4.RNAIllumina'!E:E = B2) * ('4.RNAIllumina'!Y:Y = "Y"), '4.RNAIllumina'!D:D, "")),
        IF(
            COUNTIFS('4.RNAIllumina'!E:E, B2, '4.RNAIllumina'!X:X, "Y") &gt; 0,
            _xlfn.TEXTJOIN(", ", TRUE, IF(('4.RNAIllumina'!E:E = B2) * ('4.RNAIllumina'!X:X = "Y"), '4.RNAIllumina'!D:D, "")),
            "Awaiting Status"
        )
    )
)</calculatedColumnFormula>
    </tableColumn>
    <tableColumn id="14" xr3:uid="{1F6C1C38-1586-CB4E-9F7A-C1B5421B2F01}" name="Validated Species ID" dataDxfId="280"/>
    <tableColumn id="27" xr3:uid="{9BD4E7C6-A83A-134C-9410-0D65E3168BCA}" name="Field_Identifier" dataDxfId="279">
      <calculatedColumnFormula>VLOOKUP($B2,'1.MetaData'!$B:$H,2,FALSE)</calculatedColumnFormula>
    </tableColumn>
    <tableColumn id="28" xr3:uid="{664B1619-61BB-DC43-9F10-B9D66640029F}" name="Nominal Species ID" dataDxfId="278">
      <calculatedColumnFormula>VLOOKUP($B2,'1.MetaData'!$B:$H,3,FALSE)</calculatedColumnFormula>
    </tableColumn>
    <tableColumn id="29" xr3:uid="{414E5453-E6B0-2842-A0D6-08775FA41F5D}" name="Common name/s" dataDxfId="277">
      <calculatedColumnFormula>VLOOKUP($B2,'1.MetaData'!$B:$H,4,FALSE)</calculatedColumnFormula>
    </tableColumn>
    <tableColumn id="30" xr3:uid="{FDC583A1-2E8F-B041-AE9D-AF35D91A8787}" name="Collector" dataDxfId="276">
      <calculatedColumnFormula>VLOOKUP($B2,'1.MetaData'!$B:$H,5,FALSE)</calculatedColumnFormula>
    </tableColumn>
    <tableColumn id="31" xr3:uid="{B97DE72E-C85D-054C-AB4D-FE998B84D8C1}" name="Contact" dataDxfId="275">
      <calculatedColumnFormula>VLOOKUP($B2,'1.MetaData'!$B:$H,6,FALSE)</calculatedColumnFormula>
    </tableColumn>
    <tableColumn id="32" xr3:uid="{8A997A12-E2CB-7444-AA0E-72139F4B3CBA}" name="Comments" dataDxfId="274"/>
  </tableColumns>
  <tableStyleInfo name="TableStyleMedium6"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6EA08BFD-07C9-BA4B-AE8E-2FC790AADB91}" name="MetaData" displayName="MetaData" ref="A1:AH1162" totalsRowShown="0" headerRowDxfId="273" tableBorderDxfId="272">
  <autoFilter ref="A1:AH1162" xr:uid="{6EA08BFD-07C9-BA4B-AE8E-2FC790AADB91}"/>
  <tableColumns count="34">
    <tableColumn id="1" xr3:uid="{93F4518C-B12D-334B-817A-81D2ECDCAD10}" name="OG" dataDxfId="271"/>
    <tableColumn id="2" xr3:uid="{79B67CEF-69E4-914B-80BF-AB8E023D62B0}" name="Specimen ID" dataDxfId="270">
      <calculatedColumnFormula>_xlfn.CONCAT("OG",A2)</calculatedColumnFormula>
    </tableColumn>
    <tableColumn id="3" xr3:uid="{77832352-9031-484F-B1A1-117342D42092}" name="Field Identifier" dataDxfId="269"/>
    <tableColumn id="4" xr3:uid="{321627EE-A03B-1C45-8254-71FC891D0E66}" name="Nominal Species ID" dataDxfId="268"/>
    <tableColumn id="5" xr3:uid="{98934453-C4A0-224E-8771-4BBF0068708B}" name="Common name/s" dataDxfId="267"/>
    <tableColumn id="6" xr3:uid="{988795DF-4BD2-1C4D-98F1-274E19166EED}" name="Collector" dataDxfId="266"/>
    <tableColumn id="7" xr3:uid="{BFFE673A-6829-D94A-8410-030CFBC9B3E4}" name="Contact" dataDxfId="265"/>
    <tableColumn id="8" xr3:uid="{81FBF823-25D9-5D44-8744-8E81B92196D6}" name="Date_Collected" dataDxfId="264"/>
    <tableColumn id="10" xr3:uid="{7AC9EF17-D16F-EA46-AB0E-DFE510EFD121}" name="Sex" dataDxfId="263"/>
    <tableColumn id="11" xr3:uid="{A501D847-7CC5-4240-9651-31D70AE39C29}" name="Weight (g)" dataDxfId="262"/>
    <tableColumn id="12" xr3:uid="{28F91E6C-11E7-414B-855F-4E9D44B701E6}" name="Length (TL or FL mm)" dataDxfId="261"/>
    <tableColumn id="13" xr3:uid="{AC809FD2-0B12-3E4C-8C82-81CC156BB0AC}" name="Country" dataDxfId="260"/>
    <tableColumn id="14" xr3:uid="{AA95ED98-8B24-6A42-AC8C-A415CCB04AC1}" name="State" dataDxfId="259"/>
    <tableColumn id="15" xr3:uid="{DFEAE95C-47FD-8F4C-BB8C-1BB8281558D8}" name="Location" dataDxfId="258"/>
    <tableColumn id="16" xr3:uid="{9F12FBBA-E0FD-734E-AD17-33FA7D1AD1EC}" name="Latitude_Collection" dataDxfId="257"/>
    <tableColumn id="17" xr3:uid="{99D0D1D0-B0CF-5D4F-B5A6-26E4BC773D6B}" name="Longitude_Collection" dataDxfId="256"/>
    <tableColumn id="18" xr3:uid="{E3F0702F-AE3B-5A41-9E17-1726A15FA290}" name="Depth_Collection (m)" dataDxfId="255"/>
    <tableColumn id="19" xr3:uid="{06D956C6-F484-6C4F-B949-55A87760B498}" name="Collection_Method" dataDxfId="254"/>
    <tableColumn id="20" xr3:uid="{7780C01F-D1D1-6C4C-B6D8-7CA12A62A5EE}" name="Preservation_Method" dataDxfId="253"/>
    <tableColumn id="21" xr3:uid="{25C4756A-9062-BE40-B07C-948A0A63F6EA}" name="Sample_Condition" dataDxfId="252"/>
    <tableColumn id="22" xr3:uid="{BD6E07F6-DFE6-424F-96A7-7491D3BBE144}" name="Photo_Voucher" dataDxfId="251"/>
    <tableColumn id="9" xr3:uid="{B03A6D36-D36C-4342-B8E0-18CA6C1946E8}" name="Photo_Voucher_Accession_Details" dataDxfId="250"/>
    <tableColumn id="23" xr3:uid="{1523B0F0-CFAA-8346-A18E-769C69F906AD}" name="Specimen_Voucher" dataDxfId="249"/>
    <tableColumn id="24" xr3:uid="{5490B696-5A7C-7B4E-A2C7-14A6ADAB0D7F}" name="Specimen_Voucher_Accession_details" dataDxfId="248"/>
    <tableColumn id="25" xr3:uid="{3237E6F0-63FC-6346-BDCC-F687467AA3C5}" name="Ethics_Permit" dataDxfId="247"/>
    <tableColumn id="26" xr3:uid="{802941D1-6F02-6343-9840-34F59D568662}" name="Collection_Permit" dataDxfId="246"/>
    <tableColumn id="27" xr3:uid="{E02AF4BA-58DE-A54D-B0ED-CB1ADAD2E83B}" name="Import_Permit" dataDxfId="245"/>
    <tableColumn id="28" xr3:uid="{701F7F79-D303-8749-9258-D7E9E71DFC24}" name="Cultural_Significance" dataDxfId="244"/>
    <tableColumn id="29" xr3:uid="{82CFA1BA-FE7D-C846-82FC-39C8BA5C7539}" name="CITES" dataDxfId="243"/>
    <tableColumn id="30" xr3:uid="{E3D11CBF-F9ED-3B4E-A1C4-155698C5F353}" name="CMS" dataDxfId="242"/>
    <tableColumn id="31" xr3:uid="{33AD6155-9318-5041-926D-1D1B73E7466F}" name="IUCN" dataDxfId="241"/>
    <tableColumn id="32" xr3:uid="{3C85E870-8638-1A4B-9C5E-A2A10DF3A336}" name="EPBC" dataDxfId="240"/>
    <tableColumn id="33" xr3:uid="{979CB458-C12D-4B65-8CBD-659D5FF97EED}" name="Sample Receipt Date" dataDxfId="239"/>
    <tableColumn id="34" xr3:uid="{BE6308C1-5D04-AC44-BB21-B8E60FC72142}" name="Comments" dataDxfId="238"/>
  </tableColumns>
  <tableStyleInfo name="TableStyleMedium6"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78D5EA9B-2F6A-BB47-8A61-FEF3881B5AE8}" name="Table3" displayName="Table3" ref="A1:O1636" totalsRowShown="0" headerRowDxfId="237">
  <autoFilter ref="A1:O1636" xr:uid="{78D5EA9B-2F6A-BB47-8A61-FEF3881B5AE8}"/>
  <tableColumns count="15">
    <tableColumn id="2" xr3:uid="{ACC1212E-76BE-7F49-BFAC-7EBFD0DBFE54}" name="OG" dataDxfId="236"/>
    <tableColumn id="6" xr3:uid="{6AC9DA1A-35C5-5B44-9764-DC588DAA37EF}" name="Sample ID" dataDxfId="235">
      <calculatedColumnFormula>IF(G2&gt;1,_xlfn.CONCAT(C2,LEFT(F2,1),G2),_xlfn.CONCAT(C2,LEFT(F2,1)))</calculatedColumnFormula>
    </tableColumn>
    <tableColumn id="3" xr3:uid="{DE8A91CB-56C8-BC4F-BA86-D1134A287406}" name="Specimen ID" dataDxfId="234">
      <calculatedColumnFormula>_xlfn.CONCAT("OG",A2)</calculatedColumnFormula>
    </tableColumn>
    <tableColumn id="4" xr3:uid="{D2EF2C2C-C9CF-E54F-9E48-5596BE32462F}" name="Field Identifier">
      <calculatedColumnFormula>VLOOKUP(C2, '1.MetaData'!B:AI, 2, FALSE)</calculatedColumnFormula>
    </tableColumn>
    <tableColumn id="17" xr3:uid="{C52690E0-9B35-6F4E-9896-21903FAE254B}" name="Alt ID" dataDxfId="233"/>
    <tableColumn id="5" xr3:uid="{93B9DB58-52F0-1344-8446-BAE6D8E42138}" name="Tissue" dataDxfId="232"/>
    <tableColumn id="22" xr3:uid="{D5265EE1-89C2-4272-9567-0D734988191E}" name="#" dataDxfId="231"/>
    <tableColumn id="12" xr3:uid="{60A4F0A1-F11C-1C4A-9A24-3F9C5D941E9A}" name="Extracted" dataDxfId="230">
      <calculatedColumnFormula>COUNTIFS('3.DNAExtractions'!$B:$B,$B2,'3.DNAExtractions'!$D:$D,H$1)</calculatedColumnFormula>
    </tableColumn>
    <tableColumn id="7" xr3:uid="{1997E1DA-D265-450D-AA8D-0E991B41B45D}" name="Preservation"/>
    <tableColumn id="1" xr3:uid="{CC9DA880-4341-4D01-B35D-13296FF783C1}" name="Freezer" dataDxfId="229"/>
    <tableColumn id="16" xr3:uid="{908189D9-BE54-476F-ABCB-3CF0F608DC80}" name="Shelf" dataDxfId="228"/>
    <tableColumn id="19" xr3:uid="{07E44E3A-5993-4E69-AD73-2AFE4E0593FF}" name="Rack" dataDxfId="227"/>
    <tableColumn id="20" xr3:uid="{D06C2852-C9C8-45C1-BDE7-4E61929EA19B}" name="Level" dataDxfId="226"/>
    <tableColumn id="21" xr3:uid="{5C21129E-B1AB-4A48-A637-52A31247127E}" name="Box Label" dataDxfId="225"/>
    <tableColumn id="15" xr3:uid="{50638ED1-34E2-C144-A6EE-85D6D5B78745}" name="Comment" dataDxfId="224"/>
  </tableColumns>
  <tableStyleInfo name="TableStyleMedium3"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72C9FB34-799C-BE4D-AF32-7E80F959EFBB}" name="DNAEXT" displayName="DNAEXT" ref="A1:AF1163" totalsRowShown="0" headerRowDxfId="223" dataDxfId="222">
  <autoFilter ref="A1:AF1163" xr:uid="{72C9FB34-799C-BE4D-AF32-7E80F959EFBB}">
    <filterColumn colId="9">
      <filters>
        <filter val="Nanobind CCB Kit"/>
        <filter val="Nanobind Tissue Kit"/>
      </filters>
    </filterColumn>
    <filterColumn colId="10">
      <customFilters>
        <customFilter operator="notEqual" val=" "/>
      </customFilters>
    </filterColumn>
  </autoFilter>
  <sortState xmlns:xlrd2="http://schemas.microsoft.com/office/spreadsheetml/2017/richdata2" ref="A2:AF1148">
    <sortCondition ref="A1:A1163"/>
  </sortState>
  <tableColumns count="32">
    <tableColumn id="27" xr3:uid="{2D3356A6-983A-F042-B4EB-9AF9F0168B9A}" name="OG" dataDxfId="221">
      <calculatedColumnFormula>INDEX('1.MetaData'!A:A, MATCH($E2, '1.MetaData'!$B:$B, 0))</calculatedColumnFormula>
    </tableColumn>
    <tableColumn id="1" xr3:uid="{4DA2CB2D-4EF3-3041-BA1B-05EAEF90F40D}" name="Sample ID" dataDxfId="220"/>
    <tableColumn id="2" xr3:uid="{570439BA-E55F-024D-9375-3A30293A4E27}" name="#" dataDxfId="219"/>
    <tableColumn id="3" xr3:uid="{FE9AF517-DAC5-6B4D-B3B3-104A71E57B2A}" name="Status" dataDxfId="218"/>
    <tableColumn id="6" xr3:uid="{66CC1ABE-5CAE-4241-9571-41E7B816C985}" name="Specimen ID" dataDxfId="217">
      <calculatedColumnFormula>VLOOKUP(B2,'2.Tissue'!$B:$D,2,FALSE)</calculatedColumnFormula>
    </tableColumn>
    <tableColumn id="5" xr3:uid="{CEC10CDF-B2DE-D24F-9297-0CE4336AFE73}" name="Tube ID" dataDxfId="216">
      <calculatedColumnFormula>IF(C2&gt;1,_xlfn.CONCAT(B2,"_D",C2),_xlfn.CONCAT(B2,"_D"))</calculatedColumnFormula>
    </tableColumn>
    <tableColumn id="7" xr3:uid="{3F7BBBD3-1ABC-C646-823A-83F65DBDBFCD}" name="Nominal Species ID" dataDxfId="215">
      <calculatedColumnFormula>VLOOKUP($E2,'1.MetaData'!$B:$H,3,FALSE)</calculatedColumnFormula>
    </tableColumn>
    <tableColumn id="8" xr3:uid="{C0100EB5-CADA-1340-ADED-5F810ED974D0}" name="Common Name/s" dataDxfId="214">
      <calculatedColumnFormula>VLOOKUP($E2,'1.MetaData'!$B:$H,4,FALSE)</calculatedColumnFormula>
    </tableColumn>
    <tableColumn id="4" xr3:uid="{45E1107A-FECB-4906-89B2-5B575C2215D8}" name="Tissue Box" dataDxfId="213">
      <calculatedColumnFormula>VLOOKUP(DNAEXT[[#This Row],[Sample ID]],'2.Tissue'!B:N,13,FALSE)</calculatedColumnFormula>
    </tableColumn>
    <tableColumn id="12" xr3:uid="{B73BCF9F-9F26-6A45-92AF-3574FAF5A4C3}" name="Extraction Method" dataDxfId="212"/>
    <tableColumn id="13" xr3:uid="{45218464-E79A-4445-9BF7-9C5EB1B6D712}" name="Extraction Date" dataDxfId="211"/>
    <tableColumn id="14" xr3:uid="{BA5AD232-585C-0C49-9D2F-3F90486B36A8}" name="Extraction Batch ID" dataDxfId="210"/>
    <tableColumn id="15" xr3:uid="{BF497AF1-2539-0E48-B268-10EF6B9A745B}" name="Final Buffer" dataDxfId="209"/>
    <tableColumn id="16" xr3:uid="{82BF9953-CA77-4A40-9EAC-DFA7D4A7DC1F}" name="Volume (uL)" dataDxfId="208"/>
    <tableColumn id="17" xr3:uid="{4B612D4D-B16B-F64C-AF0C-FEECF0808D31}" name="Qubit Conc. (ng/uL)" dataDxfId="207"/>
    <tableColumn id="18" xr3:uid="{0631D06A-E825-A047-8308-060D48AB7C33}" name="NanoDrop Conc. (ng/uL)" dataDxfId="206"/>
    <tableColumn id="19" xr3:uid="{BF544AE8-A5FB-CE45-AC32-6836B9F9E849}" name="260/280" dataDxfId="205"/>
    <tableColumn id="20" xr3:uid="{1B6F3475-396E-CB40-AF05-D5FF7B1D5F36}" name="260/230" dataDxfId="204"/>
    <tableColumn id="21" xr3:uid="{A44721DB-1E18-6E42-A5F7-181BE26057B4}" name="Qubit:NanoDrop Ratio" dataDxfId="203">
      <calculatedColumnFormula>IF(P2="NA", "NA", IF(OR(O2="NA", P2=""), P2, O2/P2))</calculatedColumnFormula>
    </tableColumn>
    <tableColumn id="22" xr3:uid="{BBACB22A-F5F8-984B-B295-1369CF36C4B9}" name="Total Yield (ng)" dataDxfId="202">
      <calculatedColumnFormula>O2*N2</calculatedColumnFormula>
    </tableColumn>
    <tableColumn id="23" xr3:uid="{6F6972BB-7006-0240-9BF0-86A9FBA122F9}" name="gDNA Femto ID" dataDxfId="201"/>
    <tableColumn id="24" xr3:uid="{8B35044F-4495-1B42-8CA5-B5C3B084DE6C}" name="Average size (bp)" dataDxfId="200"/>
    <tableColumn id="25" xr3:uid="{BDDC895B-D8FB-D645-B146-D29DDB27CC18}" name="Pass / Fail QC" dataDxfId="199"/>
    <tableColumn id="10" xr3:uid="{0DC4828B-0C40-D843-8428-5AA14F00DF3D}" name="Latest" dataDxfId="198">
      <calculatedColumnFormula array="1">IF(B2="","",IF(MAX(IF(B:B=B2,C:C))=C2,"Y","N"))</calculatedColumnFormula>
    </tableColumn>
    <tableColumn id="33" xr3:uid="{9D76C323-9691-4EFB-B85E-63134CDBD149}" name="Status Overwrite" dataDxfId="197"/>
    <tableColumn id="26" xr3:uid="{6ED3A61E-B99C-CB45-8D91-A2A5824BD892}" name="Comment" dataDxfId="196"/>
    <tableColumn id="9" xr3:uid="{D5A8D847-085F-4588-9AD8-8254F03BE93D}" name="DNA Archives Freezer" dataDxfId="195"/>
    <tableColumn id="11" xr3:uid="{9489B8C2-86BC-4757-A646-A166D212A0C9}" name="Shelf" dataDxfId="194"/>
    <tableColumn id="28" xr3:uid="{F1092FB9-DF70-4FE7-B87E-C239DB98E95B}" name="Rack" dataDxfId="193"/>
    <tableColumn id="29" xr3:uid="{3EA0BB2A-C7CB-4AF7-AF36-3FACF2E61933}" name="Level" dataDxfId="192"/>
    <tableColumn id="30" xr3:uid="{709832D5-45A0-4B9D-9D90-3E11EF0393BE}" name="Box Label" dataDxfId="191"/>
    <tableColumn id="31" xr3:uid="{606EAC42-8935-49BF-81CB-78A8DC51E116}" name="Notes" dataDxfId="190"/>
  </tableColumns>
  <tableStyleInfo name="TableStyleMedium4"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1140B3F1-0173-4009-AB36-FFDFF224F0CD}" name="RNAEXT" displayName="RNAEXT" ref="A1:AG75" totalsRowShown="0" headerRowDxfId="189">
  <autoFilter ref="A1:AG75" xr:uid="{1140B3F1-0173-4009-AB36-FFDFF224F0CD}">
    <filterColumn colId="0">
      <filters>
        <filter val="28"/>
      </filters>
    </filterColumn>
  </autoFilter>
  <sortState xmlns:xlrd2="http://schemas.microsoft.com/office/spreadsheetml/2017/richdata2" ref="A2:AG75">
    <sortCondition descending="1" ref="V1:V75"/>
  </sortState>
  <tableColumns count="33">
    <tableColumn id="16385" xr3:uid="{C18DF67C-00C5-486F-BB15-8E6687436BD4}" name="OG" dataDxfId="188">
      <calculatedColumnFormula>INDEX('1.MetaData'!A:A, MATCH($E2, '1.MetaData'!$B:$B, 0))</calculatedColumnFormula>
    </tableColumn>
    <tableColumn id="1" xr3:uid="{B6893FC5-70FD-42CB-BEA3-B8ACB9C22E1E}" name="Sample ID" dataDxfId="187"/>
    <tableColumn id="2" xr3:uid="{86FDE22C-62C2-4049-A59B-3875E5E992A9}" name="#" dataDxfId="186"/>
    <tableColumn id="3" xr3:uid="{5E5AF7DB-2F16-4AA2-AD22-7E2083C96FB3}" name="Status" dataDxfId="185"/>
    <tableColumn id="5" xr3:uid="{F5B3D6AB-97D7-48CA-B36D-6F4DB3A13D0D}" name="Specimen ID" dataDxfId="184">
      <calculatedColumnFormula>VLOOKUP(B2,'2.Tissue'!$B:$D,2,FALSE)</calculatedColumnFormula>
    </tableColumn>
    <tableColumn id="4" xr3:uid="{A381FD79-004A-4FAC-A172-14BD7115E226}" name="Tube ID" dataDxfId="183">
      <calculatedColumnFormula>IF(C2&gt;1,_xlfn.CONCAT(B2,"_R",C2),_xlfn.CONCAT(B2,"_R"))</calculatedColumnFormula>
    </tableColumn>
    <tableColumn id="6" xr3:uid="{DD6F7B21-2522-4CCE-9AD1-D84E2199CD22}" name="Nominal Species ID" dataDxfId="182">
      <calculatedColumnFormula>VLOOKUP($E2,'1.MetaData'!$B:$H,3,FALSE)</calculatedColumnFormula>
    </tableColumn>
    <tableColumn id="7" xr3:uid="{CD025292-709B-4E67-B498-33127718A8AE}" name="Common Name/s" dataDxfId="181">
      <calculatedColumnFormula>VLOOKUP($E2,'1.MetaData'!$B:$H,4,FALSE)</calculatedColumnFormula>
    </tableColumn>
    <tableColumn id="23" xr3:uid="{297B663B-CB69-442E-90CA-86BC67431FC3}" name="Tissue Box" dataDxfId="180">
      <calculatedColumnFormula>IFERROR(VLOOKUP(B2, '2.Tissue'!B:N, 13, FALSE), "")</calculatedColumnFormula>
    </tableColumn>
    <tableColumn id="8" xr3:uid="{A4B4E8CF-81E8-4B34-85A4-458D2283D8E4}" name="Extraction Method" dataDxfId="179"/>
    <tableColumn id="9" xr3:uid="{7C103696-62A7-4F2E-9976-BAA6DBDFC6E0}" name="Extraction Date" dataDxfId="178"/>
    <tableColumn id="10" xr3:uid="{72EBC82C-C33C-4FEB-B9E3-09984F438AAA}" name="Extraction Batch ID" dataDxfId="177"/>
    <tableColumn id="11" xr3:uid="{74C64FC9-3C5F-47CE-91E9-F66FD66BB7F1}" name="Final Buffer" dataDxfId="176"/>
    <tableColumn id="12" xr3:uid="{399625CC-B15A-4A1F-A337-75AA26D34954}" name="Volume (uL)" dataDxfId="175"/>
    <tableColumn id="13" xr3:uid="{38CE8A77-E13A-4C01-AD91-2108F3CBE86F}" name="Qubit Conc. (ng/uL)" dataDxfId="174"/>
    <tableColumn id="14" xr3:uid="{735BC867-09A3-4E76-BA73-9FF8CA94CC0E}" name="NanoDrop Conc. (ng/uL)" dataDxfId="173"/>
    <tableColumn id="15" xr3:uid="{13323F32-6B8C-482D-BEF2-20CA2E6DE094}" name="260/280" dataDxfId="172"/>
    <tableColumn id="16" xr3:uid="{CC5D9613-22F9-4E5A-8AF6-A5BA171ECE3E}" name="260/230" dataDxfId="171"/>
    <tableColumn id="17" xr3:uid="{151BFD7C-CBEE-4FEF-B54C-1EF7CD4883C6}" name="Total Yield (ng)" dataDxfId="170">
      <calculatedColumnFormula>N2*O2</calculatedColumnFormula>
    </tableColumn>
    <tableColumn id="18" xr3:uid="{EAD14FD8-1916-4E36-8255-0BCC11624497}" name="TapeStation Run ID" dataDxfId="169"/>
    <tableColumn id="19" xr3:uid="{C460B7BE-E155-485F-905E-D36E52C372BF}" name="RNA DV200" dataDxfId="168"/>
    <tableColumn id="20" xr3:uid="{612FF78A-5159-4F91-B555-E82B1DDF4919}" name="RIN" dataDxfId="167"/>
    <tableColumn id="32" xr3:uid="{0F68F026-5A80-4F24-971F-2DD0139EBA27}" name="gDNA? &gt;7,000bp %" dataDxfId="166"/>
    <tableColumn id="21" xr3:uid="{A0C154A5-8C10-4B09-BF38-1F912806EBFD}" name="Pass / Fail QC" dataDxfId="165"/>
    <tableColumn id="30" xr3:uid="{38AF9E16-7C25-4B49-9C69-18F4AF4B6737}" name="Latest" dataDxfId="164">
      <calculatedColumnFormula array="1">IF(B2="","",IF(MAX(IF(B:B=B2,C:C))=C2,"Y","N"))</calculatedColumnFormula>
    </tableColumn>
    <tableColumn id="31" xr3:uid="{32E976ED-F2ED-4B5F-BC0B-94E1A25D0DA2}" name="Overwrite Status" dataDxfId="163"/>
    <tableColumn id="22" xr3:uid="{A692228B-CD04-4EE9-BFFD-F3D7F0D6B135}" name="Comment" dataDxfId="162"/>
    <tableColumn id="24" xr3:uid="{816BBA0A-2934-4F57-8188-F105DFCDF8DE}" name="RNA Archives Freezer"/>
    <tableColumn id="25" xr3:uid="{355BB3D5-9183-4177-86E5-13A83C613571}" name="Shelf"/>
    <tableColumn id="26" xr3:uid="{F8B6B90D-B464-40E3-AF05-3D0DAC3B975C}" name="Rack"/>
    <tableColumn id="27" xr3:uid="{0FD3E7B6-62B1-47D9-BCBF-A2D89CFFA6CE}" name="Level"/>
    <tableColumn id="28" xr3:uid="{2B376269-D93D-4286-9CE1-CF63DF4FC6C9}" name="Box Label"/>
    <tableColumn id="29" xr3:uid="{0CF429E3-319E-43EF-BCE1-37CE9D449E13}" name="Notes"/>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910F6685-4ABA-654B-BC9B-32E9C3DF2211}" name="Table5" displayName="Table5" ref="A1:S733" totalsRowShown="0" headerRowDxfId="161">
  <autoFilter ref="A1:S733" xr:uid="{910F6685-4ABA-654B-BC9B-32E9C3DF2211}"/>
  <sortState xmlns:xlrd2="http://schemas.microsoft.com/office/spreadsheetml/2017/richdata2" ref="A647:S656">
    <sortCondition ref="L1:L731"/>
  </sortState>
  <tableColumns count="19">
    <tableColumn id="27" xr3:uid="{9D120ADB-47CB-9247-9F7C-D085D6E172D9}" name="OG" dataDxfId="160">
      <calculatedColumnFormula>INDEX('1.MetaData'!A:A, MATCH($E2, '1.MetaData'!$B:$B, 0))</calculatedColumnFormula>
    </tableColumn>
    <tableColumn id="1" xr3:uid="{B25B31D8-589D-8048-AC75-FFA504E6EBBA}" name="DNA Tube ID" dataDxfId="159"/>
    <tableColumn id="2" xr3:uid="{1B52DA41-2351-F14C-9EC5-3602FBC4E1E3}" name="#" dataDxfId="158"/>
    <tableColumn id="3" xr3:uid="{012F3E2F-3F49-4F44-B3FF-E971DD8404E8}" name="Status" dataDxfId="157"/>
    <tableColumn id="5" xr3:uid="{DA48D9EA-C1D3-8B49-BA16-8ED9A3511241}" name="Specimen ID" dataDxfId="156">
      <calculatedColumnFormula>_xlfn.XLOOKUP($B2,'3.DNAExtractions'!$F:$F,'3.DNAExtractions'!E:E,"?")</calculatedColumnFormula>
    </tableColumn>
    <tableColumn id="11" xr3:uid="{5085706B-88C6-C448-980A-224F000F3B90}" name="Library Tube ID" dataDxfId="155">
      <calculatedColumnFormula>IF(C2&gt;1,_xlfn.CONCAT(B2,"_IL",C2),_xlfn.CONCAT(B2,"_IL"))</calculatedColumnFormula>
    </tableColumn>
    <tableColumn id="6" xr3:uid="{9F3D3C6A-FF32-9E4A-B5A4-43CE802491CE}" name="Nominal Species ID" dataDxfId="154">
      <calculatedColumnFormula>VLOOKUP($E2,'1.MetaData'!$B:$H,3,FALSE)</calculatedColumnFormula>
    </tableColumn>
    <tableColumn id="7" xr3:uid="{6965DDFE-81C2-40AC-B96F-95036CB71919}" name="Common Name/s" dataDxfId="153">
      <calculatedColumnFormula>VLOOKUP($E2,'1.MetaData'!$B:$H,4,FALSE)</calculatedColumnFormula>
    </tableColumn>
    <tableColumn id="9" xr3:uid="{C9779A05-2361-EC4F-B5B5-5240704FB0D4}" name="DNA Conc. (ng/uL)" dataDxfId="152">
      <calculatedColumnFormula>_xlfn.XLOOKUP($B2,'3.DNAExtractions'!$F:$F,'3.DNAExtractions'!O:O,"?")</calculatedColumnFormula>
    </tableColumn>
    <tableColumn id="12" xr3:uid="{C114B24F-58B9-5044-8767-68AA743EBB57}" name="Library Prep Method" dataDxfId="151"/>
    <tableColumn id="13" xr3:uid="{150BD974-EB1A-0746-BEF3-79E0AF5D646B}" name="Library Prep Date" dataDxfId="150"/>
    <tableColumn id="14" xr3:uid="{D19C3755-D259-8B4C-86E7-AB7B8D40C34C}" name="Library Batch ID" dataDxfId="149"/>
    <tableColumn id="15" xr3:uid="{CB9142F4-8D1B-2F49-80F2-F1D68753483D}" name="IDT® for Illumina® DNA/RNA UD Indexes Set" dataDxfId="148"/>
    <tableColumn id="16" xr3:uid="{C919028E-4CC4-F24A-A379-9984092984A9}" name="Index Adaptor Well" dataDxfId="147"/>
    <tableColumn id="17" xr3:uid="{B3E9DE8D-1B01-444A-B509-7B6E09946A94}" name="Concatenate Index" dataDxfId="146">
      <calculatedColumnFormula>IF(M2&lt;&gt;"",_xlfn.CONCAT(M2,"-",N2),"")</calculatedColumnFormula>
    </tableColumn>
    <tableColumn id="18" xr3:uid="{0AA7528F-C193-3F40-A9EE-727BC3E37B7F}" name="Library Qubit Conc. (ng/ul)" dataDxfId="145"/>
    <tableColumn id="4" xr3:uid="{FA30BC27-1055-4042-A53A-DC86A415B4C7}" name="Latest" dataDxfId="144">
      <calculatedColumnFormula array="1">IF(B2="","",IF(MAX(IF(B:B=B2,C:C))=C2,"Y","N"))</calculatedColumnFormula>
    </tableColumn>
    <tableColumn id="10" xr3:uid="{CCC33B77-D101-471E-9FAB-EE6EE55D302E}" name="Overwrite Status" dataDxfId="143"/>
    <tableColumn id="8" xr3:uid="{C0489ABB-5898-4D5A-A403-C31B8E11F7E9}" name="Comments" dataDxfId="142"/>
  </tableColumns>
  <tableStyleInfo name="TableStyleMedium3"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7FC1C21A-69D4-D64D-AB89-A03D9168B257}" name="Table6" displayName="Table6" ref="A1:X208" totalsRowShown="0" headerRowDxfId="141">
  <autoFilter ref="A1:X208" xr:uid="{7FC1C21A-69D4-D64D-AB89-A03D9168B257}">
    <filterColumn colId="0">
      <filters>
        <filter val="1161"/>
      </filters>
    </filterColumn>
  </autoFilter>
  <sortState xmlns:xlrd2="http://schemas.microsoft.com/office/spreadsheetml/2017/richdata2" ref="A2:X205">
    <sortCondition ref="A1:A205"/>
  </sortState>
  <tableColumns count="24">
    <tableColumn id="28" xr3:uid="{EF6D4956-A89D-E545-B237-ACD6B7B24E83}" name="OG" dataDxfId="140">
      <calculatedColumnFormula>INDEX('1.MetaData'!A:A, MATCH($E2, '1.MetaData'!$B:$B, 0))</calculatedColumnFormula>
    </tableColumn>
    <tableColumn id="1" xr3:uid="{2F6040AD-AC2D-8644-BB55-B83BEE2887B2}" name="DNA Tube ID" dataDxfId="139"/>
    <tableColumn id="2" xr3:uid="{BCB34BA4-0CF4-A240-A88D-D74FE1E3BC90}" name="#" dataDxfId="138"/>
    <tableColumn id="3" xr3:uid="{5096385C-1952-354F-B6DE-04875951DF1A}" name="Status" dataDxfId="137"/>
    <tableColumn id="5" xr3:uid="{64F8B2E1-35B2-1C4C-A250-0E277130EB64}" name="Specimen ID" dataDxfId="136">
      <calculatedColumnFormula>_xlfn.XLOOKUP($B2,'3.DNAExtractions'!$F:$F,'3.DNAExtractions'!E:E,"?")</calculatedColumnFormula>
    </tableColumn>
    <tableColumn id="11" xr3:uid="{66551229-B727-AD42-9B92-B168A8F9F874}" name="Library Tube ID" dataDxfId="135">
      <calculatedColumnFormula>IF(C2&gt;1,_xlfn.CONCAT(B2,"_SBL",C2),_xlfn.CONCAT(B2,"_SBL"))</calculatedColumnFormula>
    </tableColumn>
    <tableColumn id="6" xr3:uid="{7CDA41BF-29B6-D147-B0FA-C960EC940C2E}" name="Nominal Species ID" dataDxfId="134">
      <calculatedColumnFormula>VLOOKUP($E2,'1.MetaData'!$B:$H,3,FALSE)</calculatedColumnFormula>
    </tableColumn>
    <tableColumn id="4" xr3:uid="{89F91D93-1C8E-4F13-9670-2733198CBE66}" name="Common Name/s" dataDxfId="133">
      <calculatedColumnFormula>VLOOKUP($E2,'1.MetaData'!$B:$H,4,FALSE)</calculatedColumnFormula>
    </tableColumn>
    <tableColumn id="9" xr3:uid="{760C4BB7-E653-B048-A77C-DA6903128344}" name="DNA Conc. (ng/uL)" dataDxfId="132">
      <calculatedColumnFormula>_xlfn.XLOOKUP($B2,'3.DNAExtractions'!$F:$F,'3.DNAExtractions'!O:O,"?")</calculatedColumnFormula>
    </tableColumn>
    <tableColumn id="10" xr3:uid="{C741EFC6-4074-E846-BCEB-1F125BEE002E}" name="Average size (bp)" dataDxfId="131" dataCellStyle="Comma">
      <calculatedColumnFormula>_xlfn.XLOOKUP($B2,'3.DNAExtractions'!$F:$F,'3.DNAExtractions'!V:V,"?")</calculatedColumnFormula>
    </tableColumn>
    <tableColumn id="12" xr3:uid="{0161E775-8D54-F444-86E1-5652748E79E6}" name="Library Prep Method" dataDxfId="130"/>
    <tableColumn id="13" xr3:uid="{9378F9D4-7D70-E04C-A6F9-5AC374E5249E}" name="Library Prep Date" dataDxfId="129"/>
    <tableColumn id="14" xr3:uid="{66B5CCC7-C58B-9046-957B-4764B170A94B}" name="Library Batch ID" dataDxfId="128"/>
    <tableColumn id="15" xr3:uid="{B216BE16-9FC1-F14E-8106-D9A8DE6FCBC3}" name="DNA treatment comments" dataDxfId="127"/>
    <tableColumn id="16" xr3:uid="{7EDEEE52-E191-7146-B7E8-E0AC821AA915}" name="SMRTbell barcoded adapter plate 3.0 Index well" dataDxfId="126"/>
    <tableColumn id="17" xr3:uid="{C08F5DAF-EB79-414E-AA8B-A2B4901B8C52}" name="Barcode" dataDxfId="125">
      <calculatedColumnFormula>IF(O2="", "", VLOOKUP(O2, Validation!$A$292:$B$387, 2, FALSE))</calculatedColumnFormula>
    </tableColumn>
    <tableColumn id="18" xr3:uid="{E463136C-9733-1B41-93A0-2A7B7D4334D4}" name="Shearing Femto ID" dataDxfId="124"/>
    <tableColumn id="19" xr3:uid="{92E60088-225F-0649-98C0-0F88DEABA1F9}" name="Shearing Av. size (bp)" dataDxfId="123" dataCellStyle="Comma"/>
    <tableColumn id="20" xr3:uid="{E2F05293-5546-FD43-A12B-2C76E6B6DEC2}" name="Library Femto ID" dataDxfId="122"/>
    <tableColumn id="21" xr3:uid="{4748C272-9AEC-6F4B-BDDF-540FE13B941E}" name="Library Av. size (bp)" dataDxfId="121" dataCellStyle="Comma"/>
    <tableColumn id="8" xr3:uid="{35F2E66F-769F-4452-904B-C3A3C917708F}" name="Library Conc. (ng/uL)" dataDxfId="120"/>
    <tableColumn id="7" xr3:uid="{354513F1-0596-4E14-99F2-78C6BE6AE618}" name="Latest" dataDxfId="119" dataCellStyle="Comma">
      <calculatedColumnFormula array="1">IF(B2="","",IF(MAX(IF(B:B=B2,C:C))=C2,"Y","N"))</calculatedColumnFormula>
    </tableColumn>
    <tableColumn id="22" xr3:uid="{2D9D66B7-C14F-4092-A651-6CBF5971BC8D}" name="Overwrite Status" dataDxfId="118" dataCellStyle="Comma"/>
    <tableColumn id="25" xr3:uid="{55A271D2-2793-254D-A831-D60B07233B8B}" name="Comments" dataDxfId="117"/>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492BB6F0-113C-4C4C-9A22-02C62A8297B4}" name="Table815" displayName="Table815" ref="A1:O166" totalsRowShown="0" headerRowDxfId="116">
  <autoFilter ref="A1:O166" xr:uid="{492BB6F0-113C-4C4C-9A22-02C62A8297B4}"/>
  <tableColumns count="15">
    <tableColumn id="30" xr3:uid="{2570D59A-5E09-403C-BBE9-CCDA866D309B}" name="OG" dataDxfId="115">
      <calculatedColumnFormula>INDEX('1.MetaData'!A:A, MATCH($F2, '1.MetaData'!$B:$B, 0))</calculatedColumnFormula>
    </tableColumn>
    <tableColumn id="1" xr3:uid="{12F08068-2FDB-4091-AD34-4049A1DD32CC}" name="Sample ID" dataDxfId="114"/>
    <tableColumn id="2" xr3:uid="{6DA8F8FF-C870-48A2-AED4-716119BA72F8}" name="#" dataDxfId="113"/>
    <tableColumn id="3" xr3:uid="{2BB791A1-77B3-4817-AF6F-BB2FC1A16AA5}" name="Status" dataDxfId="112"/>
    <tableColumn id="11" xr3:uid="{F4F3FAFE-FF9B-44BA-9971-D45DDD8DAE81}" name="Lysate Tube ID" dataDxfId="111">
      <calculatedColumnFormula>CONCATENATE(B2,"-",C2)</calculatedColumnFormula>
    </tableColumn>
    <tableColumn id="5" xr3:uid="{277E0998-BB9B-4037-ABEB-1F13A777D10C}" name="Specimen ID" dataDxfId="110">
      <calculatedColumnFormula>VLOOKUP(B2,'2.Tissue'!$B:$D,2,FALSE)</calculatedColumnFormula>
    </tableColumn>
    <tableColumn id="6" xr3:uid="{B8D2C461-E6F5-4B8F-BA91-132138F7ABCA}" name="Nominal Species ID" dataDxfId="109">
      <calculatedColumnFormula>VLOOKUP($F2,'1.MetaData'!$B:$H,3,FALSE)</calculatedColumnFormula>
    </tableColumn>
    <tableColumn id="7" xr3:uid="{E2ECA848-897E-4DAC-8C66-E29A2A9E3A5D}" name="Common Name/s" dataDxfId="108">
      <calculatedColumnFormula>VLOOKUP($F2,'1.MetaData'!$B:$H,4,FALSE)</calculatedColumnFormula>
    </tableColumn>
    <tableColumn id="8" xr3:uid="{3CE8B895-FEB7-4FA6-8DD8-C0590F298E81}" name="Tissue Box" dataDxfId="107">
      <calculatedColumnFormula>IFERROR(VLOOKUP(B2, '2.Tissue'!B:N, 13, FALSE), "")</calculatedColumnFormula>
    </tableColumn>
    <tableColumn id="4" xr3:uid="{B43AD53D-3753-4A93-9A11-5C1876C5F1C6}" name="Lysate Prep Date" dataDxfId="106"/>
    <tableColumn id="14" xr3:uid="{C49606FE-2B45-4339-A890-97E6CB928BC9}" name="Lysate Batch ID" dataDxfId="105"/>
    <tableColumn id="15" xr3:uid="{8C6AC1B2-FD98-4A94-B98D-1C06AB0FE2B4}" name="Lysate Conc. (ng/uL)" dataDxfId="104"/>
    <tableColumn id="16" xr3:uid="{CEA8A6C2-6AEA-4B03-A275-1453CDF475C9}" name="Total Lysate (ng)" dataDxfId="103"/>
    <tableColumn id="18" xr3:uid="{2B08779A-F101-4D44-8E74-0C0C5A2CC8ED}" name="CDE (%)" dataDxfId="102"/>
    <tableColumn id="9" xr3:uid="{D28AAD11-2A96-451F-B2BB-DFC4208A24EF}" name="Comments" dataDxfId="101"/>
  </tableColumns>
  <tableStyleInfo name="TableStyleMedium5"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6B57E0CC-9EDF-7247-BB43-E2CA36987730}" name="Table8" displayName="Table8" ref="A1:W127" totalsRowShown="0" headerRowDxfId="100">
  <autoFilter ref="A1:W127" xr:uid="{6B57E0CC-9EDF-7247-BB43-E2CA36987730}">
    <filterColumn colId="3">
      <filters>
        <filter val="Deep Sequence - Illumina"/>
      </filters>
    </filterColumn>
  </autoFilter>
  <sortState xmlns:xlrd2="http://schemas.microsoft.com/office/spreadsheetml/2017/richdata2" ref="A113:W116">
    <sortCondition ref="A1:A126"/>
  </sortState>
  <tableColumns count="23">
    <tableColumn id="30" xr3:uid="{7AF58D47-B26A-374F-A92B-7EBC18955F6C}" name="OG" dataDxfId="99">
      <calculatedColumnFormula>INDEX('1.MetaData'!A:A, MATCH($E2, '1.MetaData'!$B:$B, 0))</calculatedColumnFormula>
    </tableColumn>
    <tableColumn id="1" xr3:uid="{674AADE5-4F9E-434A-B63B-44E8EBBC32CE}" name="Lysate Tube ID" dataDxfId="98"/>
    <tableColumn id="2" xr3:uid="{C971DCD6-5E01-2F40-ACF8-0F483EB58C6E}" name="#" dataDxfId="97"/>
    <tableColumn id="3" xr3:uid="{7D08E6BB-E91E-BC47-A8F4-67F8197FCEC0}" name="Status" dataDxfId="96"/>
    <tableColumn id="5" xr3:uid="{D33C0CE5-4CF0-0649-83F9-B9B87857EEDE}" name="Specimen ID" dataDxfId="95">
      <calculatedColumnFormula>VLOOKUP(B2,'4.HiCLysate'!E:G,2,FALSE)</calculatedColumnFormula>
    </tableColumn>
    <tableColumn id="11" xr3:uid="{E9E2F9ED-21C2-9143-8BE6-52EC5ED827ED}" name="Library Tube ID" dataDxfId="94">
      <calculatedColumnFormula>IF(C2&gt;1,_xlfn.CONCAT(B2,"_HICL",C2),_xlfn.CONCAT(B2,"_HICL"))</calculatedColumnFormula>
    </tableColumn>
    <tableColumn id="6" xr3:uid="{C994C424-DD2D-974C-A563-A1C2F3716C09}" name="Nominal Species ID" dataDxfId="93">
      <calculatedColumnFormula>VLOOKUP($E2,'1.MetaData'!$B:$H,3,FALSE)</calculatedColumnFormula>
    </tableColumn>
    <tableColumn id="7" xr3:uid="{78953AEE-39E1-492F-BBAE-32D40F3C3008}" name="Common Name/s" dataDxfId="92">
      <calculatedColumnFormula>VLOOKUP($E2,'1.MetaData'!$B:$H,4,FALSE)</calculatedColumnFormula>
    </tableColumn>
    <tableColumn id="12" xr3:uid="{B2993FCA-8514-6643-9EBD-27F12B1B629E}" name="Library Prep Method" dataDxfId="91"/>
    <tableColumn id="13" xr3:uid="{FA30847C-797D-EA4A-9D9F-8576FBECFE69}" name="Library Prep Date" dataDxfId="90"/>
    <tableColumn id="14" xr3:uid="{303D0864-076F-E54E-88F3-ADCDBCCFEFA6}" name="Library Batch ID" dataDxfId="89"/>
    <tableColumn id="19" xr3:uid="{FB414AC7-E5DC-E542-AA8C-7305D4DD7201}" name="Proximity Ligation Conc. (ng/ul)" dataDxfId="88"/>
    <tableColumn id="20" xr3:uid="{6828B855-384B-6A4C-BFE2-AD8B688B7F16}" name="Total Purified DNA" dataDxfId="87">
      <calculatedColumnFormula>IF(L2&lt;&gt;"", IF(L2="NA", "NA", L2*50), "")</calculatedColumnFormula>
    </tableColumn>
    <tableColumn id="23" xr3:uid="{7516A915-0295-6741-81FA-C988C110E490}" name="Dovetail® Dual Index Primer Set #1 For Illumina®" dataDxfId="86"/>
    <tableColumn id="24" xr3:uid="{A2AFFAEA-5219-A947-8A55-4BCD1F4F25B5}" name="Library Conc. (ng/uL)" dataDxfId="85"/>
    <tableColumn id="15" xr3:uid="{88B7A238-1D6E-4AEF-BD9C-02DF294D4838}" name="Library yield (ng)" dataDxfId="84">
      <calculatedColumnFormula>IF(OR(I2="", I2="NA"), "NA", IF(I2="Dovetail Omni-C", O2*28, IF(I2="Dovetail AssemblyLink", O2*30, "")))</calculatedColumnFormula>
    </tableColumn>
    <tableColumn id="25" xr3:uid="{056EEC1D-9A64-D94F-9764-70CC3CA0A98D}" name="Library size (bp)" dataDxfId="83"/>
    <tableColumn id="17" xr3:uid="{787EAB79-195B-47B9-88FA-4018231EFAD1}" name="PCR Dup Read Pairs" dataDxfId="82"/>
    <tableColumn id="16" xr3:uid="{96C5CAA6-FBCB-46B1-8F48-98950162D8BB}" name="No-Dup Cis Read Pairs &gt;= 1kb" dataDxfId="81"/>
    <tableColumn id="10" xr3:uid="{4143F1A9-321A-4D08-975F-5F58D2CF8F55}" name="EXPECTED_DISTINCT at 30M reads (M)" dataDxfId="80"/>
    <tableColumn id="8" xr3:uid="{C6D0A966-7015-4118-BD01-FB6BBAB9F0FF}" name="Latest" dataDxfId="79">
      <calculatedColumnFormula array="1">IF(B2="","",IF(MAX(IF(B:B=B2,C:C))=C2,"Y","N"))</calculatedColumnFormula>
    </tableColumn>
    <tableColumn id="4" xr3:uid="{3F56D5D0-299F-48B2-8FBC-43FBCA5ECB0E}" name="Status Overwrite" dataDxfId="78"/>
    <tableColumn id="9" xr3:uid="{ED6804B1-A1E3-439B-A488-C6B04C3AFA43}" name="Comments" dataDxfId="77"/>
  </tableColumns>
  <tableStyleInfo name="TableStyleMedium5"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2E89DC0-3F1F-4949-97F9-B07E5F0542DD}" name="Table7" displayName="Table7" ref="A1:R69" totalsRowShown="0" headerRowDxfId="76">
  <autoFilter ref="A1:R69" xr:uid="{D2E89DC0-3F1F-4949-97F9-B07E5F0542DD}"/>
  <sortState xmlns:xlrd2="http://schemas.microsoft.com/office/spreadsheetml/2017/richdata2" ref="A2:R50">
    <sortCondition ref="A1:A62"/>
  </sortState>
  <tableColumns count="18">
    <tableColumn id="24" xr3:uid="{F2948033-95CF-5A42-A58F-E9497E131C8B}" name="OG" dataDxfId="75">
      <calculatedColumnFormula>INDEX('1.MetaData'!A:A, MATCH($E2, '1.MetaData'!$B:$B, 0))</calculatedColumnFormula>
    </tableColumn>
    <tableColumn id="1" xr3:uid="{ECD2772A-6E2F-F44A-8A69-D204A9A6C6F8}" name="DNA Tube ID" dataDxfId="74"/>
    <tableColumn id="2" xr3:uid="{9A658580-C939-8146-81FB-08B0224CE3CB}" name="#" dataDxfId="73"/>
    <tableColumn id="3" xr3:uid="{313CF606-93FC-8645-9169-A9F759466718}" name="Status" dataDxfId="72"/>
    <tableColumn id="5" xr3:uid="{5978B6CB-5735-4643-809F-895998C3B422}" name="Specimen ID" dataDxfId="71">
      <calculatedColumnFormula>_xlfn.XLOOKUP($B2,'3.DNAExtractions'!$F:$F,'3.DNAExtractions'!E:E,"?")</calculatedColumnFormula>
    </tableColumn>
    <tableColumn id="11" xr3:uid="{3B87AB6D-EEB8-BD48-9ECC-636E4B0B230D}" name="Library Tube ID" dataDxfId="70">
      <calculatedColumnFormula>IF(C2&gt;1,_xlfn.CONCAT(B2,"_",Table7[[#This Row],[Library Type]],"L",C2),_xlfn.CONCAT(B2,"_",Table7[[#This Row],[Library Type]],"L"))</calculatedColumnFormula>
    </tableColumn>
    <tableColumn id="6" xr3:uid="{B8694EED-B58C-0140-A4A1-C5BD8806031B}" name="Nominal Species ID" dataDxfId="69">
      <calculatedColumnFormula>VLOOKUP($E2,'1.MetaData'!$B:$H,3,FALSE)</calculatedColumnFormula>
    </tableColumn>
    <tableColumn id="4" xr3:uid="{BFE5C851-3BFA-4465-A1AD-56A6BDD6F3BA}" name="Common Name/s" dataDxfId="68">
      <calculatedColumnFormula>VLOOKUP($E2,'1.MetaData'!$B:$H,4,FALSE)</calculatedColumnFormula>
    </tableColumn>
    <tableColumn id="9" xr3:uid="{34D71DD3-8F73-6946-B05E-10D365CC621C}" name="DNA Conc. (ng/uL)" dataDxfId="67">
      <calculatedColumnFormula>_xlfn.XLOOKUP($B2,'3.DNAExtractions'!$F:$F,'3.DNAExtractions'!O:O,"?")</calculatedColumnFormula>
    </tableColumn>
    <tableColumn id="10" xr3:uid="{C17E47CA-3B63-8047-A9E8-D7015D193A1F}" name="Average size (bp)" dataDxfId="66">
      <calculatedColumnFormula>_xlfn.XLOOKUP($B2,'3.DNAExtractions'!$F:$F,'3.DNAExtractions'!V:V,"?")</calculatedColumnFormula>
    </tableColumn>
    <tableColumn id="13" xr3:uid="{34621DCD-E083-704C-B2E5-AE45B0F40C46}" name="Library Prep Date" dataDxfId="65"/>
    <tableColumn id="17" xr3:uid="{8DF77E65-30FD-9345-A22A-151989DE9177}" name="Library Batch ID" dataDxfId="64"/>
    <tableColumn id="15" xr3:uid="{8D48DB48-3567-344F-9D7F-3ECEC418A600}" name="Library Prep Method" dataDxfId="63"/>
    <tableColumn id="7" xr3:uid="{EC13865F-4817-4292-81A9-23AA8ECC3A09}" name="Library Type" dataDxfId="62">
      <calculatedColumnFormula>IF(M2="Ultra Long Kit (ULK)", "ULK", IF(M2="Ligation Kit (LSK)", "LSK", ""))</calculatedColumnFormula>
    </tableColumn>
    <tableColumn id="14" xr3:uid="{954570B3-1A22-F14B-B0FD-1E7D1AADB4AF}" name="Estimated Loading size (bp)" dataDxfId="61"/>
    <tableColumn id="12" xr3:uid="{70C56D28-2D83-4BEB-8BD5-B36331EA0231}" name="Latest" dataDxfId="60">
      <calculatedColumnFormula array="1">IF(B2="","",IF(MAX(IF(B:B=B2,C:C))=C2,"Y","N"))</calculatedColumnFormula>
    </tableColumn>
    <tableColumn id="16" xr3:uid="{4FA6ABCA-F8C0-4AD4-B59E-19CA4558CB4F}" name="Status Overwrite" dataDxfId="59"/>
    <tableColumn id="8" xr3:uid="{D59FADA0-B562-4194-9988-59A7405723BA}" name="Comments" dataDxfId="58"/>
  </tableColumns>
  <tableStyleInfo name="TableStyleMedium6"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94B1525A-F5C1-42E9-8387-8D07A2559561}" name="Table516" displayName="Table516" ref="A1:Z29" totalsRowShown="0" headerRowDxfId="57">
  <autoFilter ref="A1:Z29" xr:uid="{910F6685-4ABA-654B-BC9B-32E9C3DF2211}">
    <filterColumn colId="3">
      <filters>
        <filter val="Sequenced"/>
      </filters>
    </filterColumn>
  </autoFilter>
  <tableColumns count="26">
    <tableColumn id="27" xr3:uid="{07B97E2C-A7E9-4ADD-8E92-BC514195F42E}" name="OG" dataDxfId="56">
      <calculatedColumnFormula>INDEX('1.MetaData'!A:A, MATCH($E2, '1.MetaData'!$B:$B, 0))</calculatedColumnFormula>
    </tableColumn>
    <tableColumn id="1" xr3:uid="{8E901C13-7714-4D01-B33D-90A7B19946F5}" name="RNA Tube ID" dataDxfId="55"/>
    <tableColumn id="2" xr3:uid="{56B19D44-8BFB-42F7-B226-2105683B82C0}" name="#" dataDxfId="54"/>
    <tableColumn id="3" xr3:uid="{934F34F5-146E-492F-88D2-EE09A414AC56}" name="Status" dataDxfId="53"/>
    <tableColumn id="5" xr3:uid="{FBADADFA-D829-4C73-AD7F-E07C22298FE1}" name="Specimen ID" dataDxfId="52">
      <calculatedColumnFormula>_xlfn.XLOOKUP($B2,'3.RNAExtractions'!$F:$F,'3.RNAExtractions'!E:E,"?")</calculatedColumnFormula>
    </tableColumn>
    <tableColumn id="8" xr3:uid="{53173244-094E-48AB-A787-D2366B22B60D}" name="Sample ID" dataDxfId="51"/>
    <tableColumn id="11" xr3:uid="{1F245D5E-8358-4446-90CF-012502925846}" name="Library Tube ID" dataDxfId="50">
      <calculatedColumnFormula>IF(L2="Illumina Stranded mRNA Prep",
    IF(C2&gt;1, _xlfn.CONCAT(B2, "_IL", C2), _xlfn.CONCAT(B2, "_IL")),
    IF(L2="PacBio Kinnex",
        IF(C2&gt;1, _xlfn.CONCAT(B2, "_KL", C2), _xlfn.CONCAT(B2, "_KL")),
        ""
    )
)</calculatedColumnFormula>
    </tableColumn>
    <tableColumn id="6" xr3:uid="{218048E5-55D5-408A-8EB7-0B367874A6B2}" name="Nominal Species ID" dataDxfId="49">
      <calculatedColumnFormula>VLOOKUP($E2,'1.MetaData'!$B:$H,3,FALSE)</calculatedColumnFormula>
    </tableColumn>
    <tableColumn id="4" xr3:uid="{DB6F047B-D8CA-41BF-8BB7-A02CC12E4A94}" name="Common Name/s" dataDxfId="48">
      <calculatedColumnFormula>VLOOKUP($E2,'1.MetaData'!$B:$H,4,FALSE)</calculatedColumnFormula>
    </tableColumn>
    <tableColumn id="9" xr3:uid="{6ABD2BC1-1F02-4311-8256-9A32FF4EE29A}" name="RNA Conc. (ng/uL)" dataDxfId="47">
      <calculatedColumnFormula>IF(OR(ISBLANK($B2),ISERROR(_xlfn.XLOOKUP($B2,'3.RNAExtractions'!$F:$F,'3.RNAExtractions'!O:O,"?"))),"",_xlfn.XLOOKUP($B2,'3.RNAExtractions'!$F:$F,'3.RNAExtractions'!O:O))</calculatedColumnFormula>
    </tableColumn>
    <tableColumn id="10" xr3:uid="{7D0F4A28-1F9F-4894-AEEF-5B6C8E10CE31}" name="RIN " dataDxfId="46" dataCellStyle="Comma">
      <calculatedColumnFormula>IF($B2="", "", _xlfn.XLOOKUP($B2, '3.RNAExtractions'!$F:$F, '3.RNAExtractions'!V:V, "?"))</calculatedColumnFormula>
    </tableColumn>
    <tableColumn id="12" xr3:uid="{820471B1-F6D7-4010-8959-51789640D3B7}" name="Library Prep Method" dataDxfId="45"/>
    <tableColumn id="13" xr3:uid="{410D883A-0463-4721-89BE-21A99493BC4A}" name="Library Prep Date" dataDxfId="44"/>
    <tableColumn id="14" xr3:uid="{D5978285-8005-4A73-84CC-97CD7DFC2834}" name="Library Batch ID" dataDxfId="43"/>
    <tableColumn id="21" xr3:uid="{6CF98C76-04D3-4750-B39C-A7279978F51E}" name="cDNA Library Size (bp)" dataDxfId="42"/>
    <tableColumn id="23" xr3:uid="{03A60DE3-8BEB-4041-B0DA-4F8E2F9C81D6}" name="% Product" dataDxfId="41"/>
    <tableColumn id="18" xr3:uid="{51D4FD55-9ACE-4A15-970E-2A60F37FC99C}" name="Library Qubit Conc. (ng/ul)" dataDxfId="40"/>
    <tableColumn id="22" xr3:uid="{B342EFC2-7D44-4CEC-8363-F96F750558C9}" name="Library Molarity (nM)" dataDxfId="39"/>
    <tableColumn id="15" xr3:uid="{EA7FEAB1-CB0F-48FE-8DCF-4DEF66D1F5E6}" name="IDT® for Illumina® DNA/RNA UD Indexes Set" dataDxfId="38"/>
    <tableColumn id="16" xr3:uid="{CEBDC314-CBE4-4DF2-B6EC-639AD09630AF}" name="Illumina Index Adaptor Well" dataDxfId="37"/>
    <tableColumn id="17" xr3:uid="{C36586D9-0F0C-4F12-8889-D7EB4EC8BDA6}" name="Illumina Contatenate Index" dataDxfId="36">
      <calculatedColumnFormula>IF(S2="NA","NA",IF(S2&lt;&gt;"",_xlfn.CONCAT(S2,"-",T2),""))</calculatedColumnFormula>
    </tableColumn>
    <tableColumn id="26" xr3:uid="{DDF2DD0D-2B5D-414E-B4B9-34E757FB3B12}" name="PacBo Kinnex Barcoded Primers" dataDxfId="35"/>
    <tableColumn id="25" xr3:uid="{52F4311D-9055-459F-8B92-76FD1982E026}" name="PacBio Kinnex Library Barcode" dataDxfId="34"/>
    <tableColumn id="20" xr3:uid="{8210B155-77BF-432F-87CD-157249DD77C6}" name="Latest" dataDxfId="33">
      <calculatedColumnFormula array="1">IF(B2="","",IF(MAX(IF(B:B=B2,C:C))=C2,"Y","N"))</calculatedColumnFormula>
    </tableColumn>
    <tableColumn id="19" xr3:uid="{6DE97C63-8F8A-4782-AC95-AF622A0A9F76}" name="Overwrite Status" dataDxfId="32"/>
    <tableColumn id="7" xr3:uid="{EAEE7651-50E6-4905-A594-31AF8CDB23CD}" name="Comments" dataDxfId="31"/>
  </tableColumns>
  <tableStyleInfo name="TableStyleMedium3"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D87F9156-7147-42C3-AC83-2C9E3F65EE56}" name="Table717" displayName="Table717" ref="A1:L1748" totalsRowShown="0" headerRowDxfId="30">
  <autoFilter ref="A1:L1748" xr:uid="{D87F9156-7147-42C3-AC83-2C9E3F65EE56}"/>
  <tableColumns count="12">
    <tableColumn id="24" xr3:uid="{5998F69D-5AEA-42A7-80F7-1131182BAF70}" name="OG" dataDxfId="29">
      <calculatedColumnFormula>INDEX('1.MetaData'!A:A, MATCH($D2, '1.MetaData'!$B:$B, 0))</calculatedColumnFormula>
    </tableColumn>
    <tableColumn id="11" xr3:uid="{CBEF865E-6660-4F7F-B44B-D526EB9EBA99}" name="Library Tube ID" dataDxfId="28"/>
    <tableColumn id="3" xr3:uid="{4990D302-892D-4246-8A9B-29191055106A}" name="Status" dataDxfId="27"/>
    <tableColumn id="1" xr3:uid="{A4892AAD-174C-47CB-B202-B96F6B780DF7}" name="Specimen ID" dataDxfId="26">
      <calculatedColumnFormula>IF(
    NOT(ISERROR(_xlfn.XLOOKUP($B2, '4.Illumina'!F:F, '4.Illumina'!E:E))),
    _xlfn.XLOOKUP($B2, '4.Illumina'!F:F, '4.Illumina'!E:E),
    IF(
        NOT(ISERROR(_xlfn.XLOOKUP($B2, '4.PacBio'!F:F, '4.PacBio'!E:E))),
        _xlfn.XLOOKUP($B2, '4.PacBio'!F:F, '4.PacBio'!E:E),
        IF(
            NOT(ISERROR(_xlfn.XLOOKUP($B2, '4.HiCLibrary'!F:F, '4.HiCLibrary'!E:E))),
            _xlfn.XLOOKUP($B2, '4.HiCLibrary'!F:F, '4.HiCLibrary'!E:E),
            IFERROR(
                _xlfn.XLOOKUP($B2, '4.ONT'!F:F, '4.ONT'!E:E, "?"),
                "?"
            )
        )
    )
)</calculatedColumnFormula>
    </tableColumn>
    <tableColumn id="2" xr3:uid="{A8A66F77-FB0C-4365-B006-E91849B3AFD8}" name="Sequencing ID" dataDxfId="25">
      <calculatedColumnFormula>CONCATENATE(B2,"_",I2)</calculatedColumnFormula>
    </tableColumn>
    <tableColumn id="5" xr3:uid="{DA9F7763-9CFF-472D-BDAD-D6EA053F68A3}" name="Technology" dataDxfId="24"/>
    <tableColumn id="8" xr3:uid="{302178A5-A7C5-4FA5-9497-AA9C23D62FE9}" name="Sequencing Instrument" dataDxfId="23"/>
    <tableColumn id="12" xr3:uid="{641BB358-FF1B-45A5-9AB8-E7F9D734CEC4}" name="Sequencing Date" dataDxfId="22"/>
    <tableColumn id="16" xr3:uid="{C9E63EAB-64A0-4B8C-BC03-2373917F512D}" name="Sequencing Run ID" dataDxfId="21"/>
    <tableColumn id="17" xr3:uid="{30254DCB-D4F8-4ED4-A039-FB8FBA720F93}" name="SMRTcell well / Flowcell" dataDxfId="20"/>
    <tableColumn id="18" xr3:uid="{F74AC673-4FBA-40BD-A9F3-E47393A5665F}" name="No. SMRTcells" dataDxfId="19"/>
    <tableColumn id="7" xr3:uid="{C7AC628E-6332-4E23-981B-1DEE638B4027}" name="Comments" dataDxfId="18"/>
  </tableColumns>
  <tableStyleInfo name="TableStyleLight7"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17E75422-94CE-3B4A-95AA-64529CDEF1D1}" name="Table1018" displayName="Table1018" ref="A1:J273" totalsRowShown="0">
  <autoFilter ref="A1:J273" xr:uid="{17E75422-94CE-3B4A-95AA-64529CDEF1D1}"/>
  <tableColumns count="10">
    <tableColumn id="1" xr3:uid="{5577186F-570A-1049-9239-EE7E5386BE7F}" name="Table"/>
    <tableColumn id="2" xr3:uid="{B8ED2D19-1145-ED4F-A2D1-EE2490742316}" name="Field"/>
    <tableColumn id="3" xr3:uid="{6BA3A14F-C8FF-A14B-9E2B-A5970DE59B38}" name="FieldType"/>
    <tableColumn id="9" xr3:uid="{6F8BED34-33ED-8C43-BDCC-59FB6FF698CD}" name="Unique"/>
    <tableColumn id="8" xr3:uid="{7CB23E90-E8BF-014E-8B3A-AA27027052DB}" name="DBKey"/>
    <tableColumn id="4" xr3:uid="{72115BCB-4EC9-D64B-9A00-CC3862CBC7A8}" name="DBField"/>
    <tableColumn id="5" xr3:uid="{4190B588-ABC0-A047-938B-0ADFD61972FE}" name="DBKeep"/>
    <tableColumn id="6" xr3:uid="{6D8C04E3-32F5-A843-8E5C-26D46701E468}" name="DBFormat"/>
    <tableColumn id="7" xr3:uid="{89A88E5E-9811-D044-9573-27DF9A02B14C}" name="Description"/>
    <tableColumn id="10" xr3:uid="{4F24372C-BC88-FA4F-85AF-400640B70F4F}" name="Notes"/>
  </tableColumns>
  <tableStyleInfo name="TableStyleMedium1"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F16" dT="2023-10-11T05:36:27.89" personId="{BD15AD99-18F4-2C49-AD66-1033245F733F}" id="{C8052228-EB61-8941-9DC6-DA6EF8483541}">
    <text>Needs checking and updating across workbook.</text>
  </threadedComment>
</ThreadedComments>
</file>

<file path=xl/threadedComments/threadedComment2.xml><?xml version="1.0" encoding="utf-8"?>
<ThreadedComments xmlns="http://schemas.microsoft.com/office/spreadsheetml/2018/threadedcomments" xmlns:x="http://schemas.openxmlformats.org/spreadsheetml/2006/main">
  <threadedComment ref="O136" dT="2024-10-28T06:50:25.99" personId="{B940EBC9-54CD-4D74-BEA2-1D20137DFE7D}" id="{3EC07406-1918-4A09-8085-AC86D0366EDC}">
    <text xml:space="preserve">I tried finding this on 28.10.24 but I had no luck. </text>
  </threadedComment>
  <threadedComment ref="B168" dT="2024-10-28T06:49:00.59" personId="{B940EBC9-54CD-4D74-BEA2-1D20137DFE7D}" id="{F6122D7C-3F28-4142-8A5D-28FC1B17BFDC}">
    <text>@Adrianne Doran @Shannon Corrigan There is only muscle for this sample and  less then 15mg of tissue available. Would you still like me to extract for PacBio or should it be draft genome only?</text>
    <mentions>
      <mention mentionpersonId="{2B55F234-C707-4DAE-907C-C9017CABEAD0}" mentionId="{A3137139-4214-42E5-8342-84E116E9CEDE}" startIndex="0" length="15"/>
      <mention mentionpersonId="{7497C7CF-5F3A-455D-AB60-5ADB829C3A4E}" mentionId="{F63C8B67-CECE-452D-8650-CBDB05313EEC}" startIndex="16" length="17"/>
    </mentions>
  </threadedComment>
  <threadedComment ref="B168" dT="2024-10-28T07:20:40.17" personId="{89B85843-28AA-477E-9AC1-9D5165AB9914}" id="{A41DEDAA-B5CB-4162-A278-88C19B9065E2}" parentId="{F6122D7C-3F28-4142-8A5D-28FC1B17BFDC}">
    <text>@Liam Anstiss draft only please :)</text>
    <mentions>
      <mention mentionpersonId="{80016982-C947-4871-BC85-7FC8E20B88AD}" mentionId="{6D8B13D6-7AC7-4E13-AD7E-50470A849278}" startIndex="0" length="13"/>
    </mentions>
  </threadedComment>
  <threadedComment ref="B169" dT="2024-10-28T06:50:02.59" personId="{B940EBC9-54CD-4D74-BEA2-1D20137DFE7D}" id="{6A0E9267-880F-4CBA-9C89-DB8904C13E71}">
    <text xml:space="preserve">OG93 also only has muscle tissue, and less then 20mg. Would you still want it to be processed for Hifi only or draft genome ? @Shannon Corrigan @Adrianne Doran </text>
    <mentions>
      <mention mentionpersonId="{7497C7CF-5F3A-455D-AB60-5ADB829C3A4E}" mentionId="{D0EE1001-25E9-4849-B3FE-AACAA9274D3A}" startIndex="126" length="17"/>
      <mention mentionpersonId="{2B55F234-C707-4DAE-907C-C9017CABEAD0}" mentionId="{8EA341EC-1C5F-45C2-B7FF-C5264C1EC80A}" startIndex="144" length="15"/>
    </mentions>
  </threadedComment>
  <threadedComment ref="B169" dT="2024-10-28T07:20:48.83" personId="{89B85843-28AA-477E-9AC1-9D5165AB9914}" id="{72F6E838-D19C-4E01-95C0-FF776401DB1B}" parentId="{6A0E9267-880F-4CBA-9C89-DB8904C13E71}">
    <text>@Liam Anstiss draft only please :)</text>
    <mentions>
      <mention mentionpersonId="{80016982-C947-4871-BC85-7FC8E20B88AD}" mentionId="{0AD434F7-33F7-48C9-B488-4E2542EF41BB}" startIndex="0" length="13"/>
    </mentions>
  </threadedComment>
</ThreadedComments>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table" Target="../tables/table1.xml"/><Relationship Id="rId1" Type="http://schemas.openxmlformats.org/officeDocument/2006/relationships/vmlDrawing" Target="../drawings/vmlDrawing1.vml"/><Relationship Id="rId4" Type="http://schemas.microsoft.com/office/2017/10/relationships/threadedComment" Target="../threadedComments/threadedComment1.xml"/></Relationships>
</file>

<file path=xl/worksheets/_rels/sheet2.xml.rels><?xml version="1.0" encoding="UTF-8" standalone="yes"?>
<Relationships xmlns="http://schemas.openxmlformats.org/package/2006/relationships"><Relationship Id="rId3" Type="http://schemas.microsoft.com/office/2019/04/relationships/namedSheetView" Target="../namedSheetViews/namedSheetView1.xml"/><Relationship Id="rId2" Type="http://schemas.openxmlformats.org/officeDocument/2006/relationships/table" Target="../tables/table2.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3" Type="http://schemas.openxmlformats.org/officeDocument/2006/relationships/table" Target="../tables/table4.xml"/><Relationship Id="rId2" Type="http://schemas.openxmlformats.org/officeDocument/2006/relationships/vmlDrawing" Target="../drawings/vmlDrawing2.vml"/><Relationship Id="rId1" Type="http://schemas.openxmlformats.org/officeDocument/2006/relationships/printerSettings" Target="../printerSettings/printerSettings3.bin"/><Relationship Id="rId6" Type="http://schemas.microsoft.com/office/2019/04/relationships/documenttask" Target="../documenttasks/documenttask1.xml"/><Relationship Id="rId5" Type="http://schemas.microsoft.com/office/2017/10/relationships/threadedComment" Target="../threadedComments/threadedComment2.xml"/><Relationship Id="rId4" Type="http://schemas.openxmlformats.org/officeDocument/2006/relationships/comments" Target="../comments2.xml"/></Relationships>
</file>

<file path=xl/worksheets/_rels/sheet5.xml.rels><?xml version="1.0" encoding="UTF-8" standalone="yes"?>
<Relationships xmlns="http://schemas.openxmlformats.org/package/2006/relationships"><Relationship Id="rId3" Type="http://schemas.microsoft.com/office/2019/04/relationships/namedSheetView" Target="../namedSheetViews/namedSheetView2.xml"/><Relationship Id="rId2" Type="http://schemas.openxmlformats.org/officeDocument/2006/relationships/table" Target="../tables/table5.x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2" Type="http://schemas.openxmlformats.org/officeDocument/2006/relationships/table" Target="../tables/table6.xml"/><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3" Type="http://schemas.microsoft.com/office/2019/04/relationships/namedSheetView" Target="../namedSheetViews/namedSheetView3.xml"/><Relationship Id="rId2" Type="http://schemas.openxmlformats.org/officeDocument/2006/relationships/table" Target="../tables/table7.xml"/><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2" Type="http://schemas.openxmlformats.org/officeDocument/2006/relationships/table" Target="../tables/table8.xml"/><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2" Type="http://schemas.openxmlformats.org/officeDocument/2006/relationships/table" Target="../tables/table9.xml"/><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3" Type="http://schemas.microsoft.com/office/2019/04/relationships/namedSheetView" Target="../namedSheetViews/namedSheetView4.xml"/><Relationship Id="rId2" Type="http://schemas.openxmlformats.org/officeDocument/2006/relationships/table" Target="../tables/table10.xml"/><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1" Type="http://schemas.openxmlformats.org/officeDocument/2006/relationships/table" Target="../tables/table11.xml"/></Relationships>
</file>

<file path=xl/worksheets/_rels/sheet12.xml.rels><?xml version="1.0" encoding="UTF-8" standalone="yes"?>
<Relationships xmlns="http://schemas.openxmlformats.org/package/2006/relationships"><Relationship Id="rId2" Type="http://schemas.openxmlformats.org/officeDocument/2006/relationships/table" Target="../tables/table12.xml"/><Relationship Id="rId1" Type="http://schemas.openxmlformats.org/officeDocument/2006/relationships/printerSettings" Target="../printerSettings/printerSettings10.bin"/></Relationships>
</file>

<file path=xl/worksheets/_rels/sheet13.xml.rels><?xml version="1.0" encoding="UTF-8" standalone="yes"?>
<Relationships xmlns="http://schemas.openxmlformats.org/package/2006/relationships"><Relationship Id="rId2" Type="http://schemas.openxmlformats.org/officeDocument/2006/relationships/table" Target="../tables/table13.xml"/><Relationship Id="rId1" Type="http://schemas.openxmlformats.org/officeDocument/2006/relationships/printerSettings" Target="../printerSettings/printerSettings11.bin"/></Relationships>
</file>

<file path=xl/worksheets/_rels/sheet14.xml.rels><?xml version="1.0" encoding="UTF-8" standalone="yes"?>
<Relationships xmlns="http://schemas.openxmlformats.org/package/2006/relationships"><Relationship Id="rId1" Type="http://schemas.openxmlformats.org/officeDocument/2006/relationships/table" Target="../tables/table14.xml"/></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DECABA-AEA1-D34E-A0BB-E27BB33CE63E}">
  <sheetPr codeName="Sheet2"/>
  <dimension ref="A1:F17"/>
  <sheetViews>
    <sheetView topLeftCell="C1" workbookViewId="0">
      <selection activeCell="D28" sqref="D28"/>
    </sheetView>
  </sheetViews>
  <sheetFormatPr defaultColWidth="11.42578125" defaultRowHeight="15" x14ac:dyDescent="0.25"/>
  <cols>
    <col min="1" max="1" width="16.42578125" bestFit="1" customWidth="1"/>
    <col min="2" max="2" width="18.42578125" customWidth="1"/>
    <col min="3" max="3" width="17.42578125" customWidth="1"/>
    <col min="4" max="4" width="60.42578125" customWidth="1"/>
    <col min="5" max="5" width="45.140625" customWidth="1"/>
    <col min="6" max="6" width="54.140625" bestFit="1" customWidth="1"/>
  </cols>
  <sheetData>
    <row r="1" spans="1:6" x14ac:dyDescent="0.25">
      <c r="A1" t="s">
        <v>0</v>
      </c>
      <c r="B1" t="s">
        <v>1</v>
      </c>
      <c r="C1" t="s">
        <v>2</v>
      </c>
      <c r="D1" t="s">
        <v>3</v>
      </c>
      <c r="E1" t="s">
        <v>4</v>
      </c>
      <c r="F1" t="s">
        <v>5</v>
      </c>
    </row>
    <row r="2" spans="1:6" x14ac:dyDescent="0.25">
      <c r="A2" t="s">
        <v>6</v>
      </c>
      <c r="B2" t="s">
        <v>7</v>
      </c>
      <c r="C2" t="s">
        <v>1</v>
      </c>
      <c r="D2" t="s">
        <v>8</v>
      </c>
    </row>
    <row r="3" spans="1:6" x14ac:dyDescent="0.25">
      <c r="A3" t="s">
        <v>9</v>
      </c>
      <c r="B3" t="s">
        <v>10</v>
      </c>
      <c r="C3" t="s">
        <v>11</v>
      </c>
      <c r="D3" t="s">
        <v>12</v>
      </c>
    </row>
    <row r="4" spans="1:6" x14ac:dyDescent="0.25">
      <c r="A4" t="s">
        <v>13</v>
      </c>
      <c r="B4" t="s">
        <v>14</v>
      </c>
      <c r="C4" t="s">
        <v>11</v>
      </c>
      <c r="D4" t="s">
        <v>15</v>
      </c>
      <c r="E4" t="s">
        <v>16</v>
      </c>
      <c r="F4" t="s">
        <v>17</v>
      </c>
    </row>
    <row r="5" spans="1:6" x14ac:dyDescent="0.25">
      <c r="A5" t="s">
        <v>18</v>
      </c>
      <c r="B5" t="s">
        <v>19</v>
      </c>
      <c r="C5" t="s">
        <v>20</v>
      </c>
      <c r="D5" t="s">
        <v>21</v>
      </c>
      <c r="E5" t="s">
        <v>22</v>
      </c>
      <c r="F5" t="s">
        <v>23</v>
      </c>
    </row>
    <row r="6" spans="1:6" x14ac:dyDescent="0.25">
      <c r="A6" t="s">
        <v>24</v>
      </c>
      <c r="B6" t="s">
        <v>25</v>
      </c>
      <c r="C6" t="s">
        <v>26</v>
      </c>
      <c r="D6" t="s">
        <v>27</v>
      </c>
    </row>
    <row r="7" spans="1:6" x14ac:dyDescent="0.25">
      <c r="A7" t="s">
        <v>28</v>
      </c>
      <c r="B7" t="s">
        <v>29</v>
      </c>
      <c r="C7" t="s">
        <v>30</v>
      </c>
      <c r="D7" t="s">
        <v>31</v>
      </c>
    </row>
    <row r="8" spans="1:6" x14ac:dyDescent="0.25">
      <c r="A8" t="s">
        <v>32</v>
      </c>
      <c r="B8" t="s">
        <v>33</v>
      </c>
      <c r="C8" t="s">
        <v>34</v>
      </c>
      <c r="D8" t="s">
        <v>35</v>
      </c>
    </row>
    <row r="9" spans="1:6" x14ac:dyDescent="0.25">
      <c r="A9" t="s">
        <v>36</v>
      </c>
      <c r="B9" t="s">
        <v>37</v>
      </c>
      <c r="C9" t="s">
        <v>34</v>
      </c>
      <c r="D9" t="s">
        <v>38</v>
      </c>
    </row>
    <row r="10" spans="1:6" x14ac:dyDescent="0.25">
      <c r="A10" t="s">
        <v>39</v>
      </c>
      <c r="B10" t="s">
        <v>40</v>
      </c>
      <c r="C10" t="s">
        <v>34</v>
      </c>
      <c r="D10" t="s">
        <v>41</v>
      </c>
    </row>
    <row r="11" spans="1:6" x14ac:dyDescent="0.25">
      <c r="A11" t="s">
        <v>42</v>
      </c>
      <c r="B11" t="s">
        <v>43</v>
      </c>
      <c r="C11" t="s">
        <v>34</v>
      </c>
      <c r="D11" t="s">
        <v>44</v>
      </c>
    </row>
    <row r="12" spans="1:6" x14ac:dyDescent="0.25">
      <c r="A12" t="s">
        <v>45</v>
      </c>
      <c r="B12" t="s">
        <v>46</v>
      </c>
      <c r="C12" t="s">
        <v>34</v>
      </c>
      <c r="D12" t="s">
        <v>47</v>
      </c>
    </row>
    <row r="13" spans="1:6" x14ac:dyDescent="0.25">
      <c r="A13" t="s">
        <v>48</v>
      </c>
      <c r="B13" t="s">
        <v>49</v>
      </c>
      <c r="C13" t="s">
        <v>34</v>
      </c>
      <c r="D13" t="s">
        <v>50</v>
      </c>
    </row>
    <row r="14" spans="1:6" x14ac:dyDescent="0.25">
      <c r="A14" t="s">
        <v>51</v>
      </c>
      <c r="B14" t="s">
        <v>52</v>
      </c>
      <c r="C14" t="s">
        <v>34</v>
      </c>
    </row>
    <row r="15" spans="1:6" x14ac:dyDescent="0.25">
      <c r="A15" t="s">
        <v>53</v>
      </c>
      <c r="B15" t="s">
        <v>54</v>
      </c>
      <c r="C15" t="s">
        <v>11</v>
      </c>
      <c r="D15" t="s">
        <v>55</v>
      </c>
      <c r="E15" t="s">
        <v>56</v>
      </c>
      <c r="F15" t="s">
        <v>57</v>
      </c>
    </row>
    <row r="16" spans="1:6" x14ac:dyDescent="0.25">
      <c r="A16" t="s">
        <v>58</v>
      </c>
      <c r="B16" t="s">
        <v>59</v>
      </c>
      <c r="D16" t="s">
        <v>60</v>
      </c>
      <c r="F16" t="s">
        <v>61</v>
      </c>
    </row>
    <row r="17" spans="1:6" x14ac:dyDescent="0.25">
      <c r="A17" t="s">
        <v>62</v>
      </c>
      <c r="B17" t="s">
        <v>63</v>
      </c>
      <c r="C17" t="s">
        <v>64</v>
      </c>
      <c r="D17" t="s">
        <v>65</v>
      </c>
      <c r="F17" t="s">
        <v>66</v>
      </c>
    </row>
  </sheetData>
  <pageMargins left="0.7" right="0.7" top="0.75" bottom="0.75" header="0.3" footer="0.3"/>
  <legacyDrawing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0C1E2A-CA58-5E48-A208-65DEB79863E3}">
  <sheetPr codeName="Sheet3"/>
  <dimension ref="A1:Z1162"/>
  <sheetViews>
    <sheetView zoomScale="80" zoomScaleNormal="80" workbookViewId="0">
      <pane xSplit="3" ySplit="1" topLeftCell="D41" activePane="bottomRight" state="frozenSplit"/>
      <selection pane="topRight" activeCell="J1" sqref="J1"/>
      <selection pane="bottomLeft" activeCell="A7" sqref="A7"/>
      <selection pane="bottomRight" activeCell="A107" sqref="A107:XFD107"/>
    </sheetView>
  </sheetViews>
  <sheetFormatPr defaultColWidth="10.85546875" defaultRowHeight="15" x14ac:dyDescent="0.25"/>
  <cols>
    <col min="1" max="1" width="9.42578125" style="18" bestFit="1" customWidth="1"/>
    <col min="2" max="2" width="11.85546875" bestFit="1" customWidth="1"/>
    <col min="3" max="3" width="23.85546875" style="13" customWidth="1"/>
    <col min="4" max="4" width="9.85546875" bestFit="1" customWidth="1"/>
    <col min="5" max="5" width="11.7109375" bestFit="1" customWidth="1"/>
    <col min="6" max="6" width="30.28515625" style="2" customWidth="1"/>
    <col min="7" max="7" width="18.85546875" style="46" customWidth="1"/>
    <col min="8" max="8" width="30.42578125" style="9" bestFit="1" customWidth="1"/>
    <col min="9" max="9" width="9.42578125" style="26" customWidth="1"/>
    <col min="10" max="10" width="38.42578125" style="57" customWidth="1"/>
    <col min="11" max="11" width="6" style="181" customWidth="1"/>
    <col min="12" max="12" width="60" style="9" customWidth="1"/>
    <col min="13" max="13" width="7.85546875" style="181" customWidth="1"/>
    <col min="14" max="14" width="24.7109375" style="57" customWidth="1"/>
    <col min="15" max="15" width="6.42578125" style="61" customWidth="1"/>
    <col min="16" max="16" width="26.42578125" style="61" customWidth="1"/>
    <col min="17" max="17" width="8.28515625" style="61" customWidth="1"/>
    <col min="18" max="18" width="26.42578125" style="61" customWidth="1"/>
    <col min="19" max="19" width="21" style="7" customWidth="1"/>
    <col min="20" max="20" width="20.42578125" style="6" customWidth="1"/>
    <col min="21" max="21" width="33.42578125" style="7" customWidth="1"/>
    <col min="22" max="22" width="52.7109375" bestFit="1" customWidth="1"/>
    <col min="23" max="23" width="37.140625" style="7" customWidth="1"/>
    <col min="24" max="24" width="92.42578125" style="6" bestFit="1" customWidth="1"/>
    <col min="25" max="25" width="58.42578125" style="6" customWidth="1"/>
    <col min="26" max="26" width="83.140625" style="6" customWidth="1"/>
  </cols>
  <sheetData>
    <row r="1" spans="1:26" s="139" customFormat="1" ht="19.5" customHeight="1" x14ac:dyDescent="0.25">
      <c r="A1" s="139" t="s">
        <v>67</v>
      </c>
      <c r="B1" s="139" t="s">
        <v>11</v>
      </c>
      <c r="C1" s="139" t="s">
        <v>68</v>
      </c>
      <c r="D1" s="139" t="s">
        <v>69</v>
      </c>
      <c r="E1" s="139" t="s">
        <v>70</v>
      </c>
      <c r="F1" s="100" t="s">
        <v>71</v>
      </c>
      <c r="G1" s="226" t="s">
        <v>72</v>
      </c>
      <c r="H1" s="227" t="s">
        <v>73</v>
      </c>
      <c r="I1" s="228" t="s">
        <v>74</v>
      </c>
      <c r="J1" s="229" t="s">
        <v>75</v>
      </c>
      <c r="K1" s="230" t="s">
        <v>76</v>
      </c>
      <c r="L1" s="231" t="s">
        <v>77</v>
      </c>
      <c r="M1" s="299" t="s">
        <v>78</v>
      </c>
      <c r="N1" s="232" t="s">
        <v>79</v>
      </c>
      <c r="O1" s="233" t="s">
        <v>80</v>
      </c>
      <c r="P1" s="256" t="s">
        <v>81</v>
      </c>
      <c r="Q1" s="234" t="s">
        <v>82</v>
      </c>
      <c r="R1" s="235" t="s">
        <v>83</v>
      </c>
      <c r="S1" s="275" t="s">
        <v>84</v>
      </c>
      <c r="T1" s="139" t="s">
        <v>85</v>
      </c>
      <c r="U1" s="139" t="s">
        <v>86</v>
      </c>
      <c r="V1" s="139" t="s">
        <v>87</v>
      </c>
      <c r="W1" s="139" t="s">
        <v>88</v>
      </c>
      <c r="X1" s="139" t="s">
        <v>89</v>
      </c>
      <c r="Y1" s="139" t="s">
        <v>90</v>
      </c>
    </row>
    <row r="2" spans="1:26" x14ac:dyDescent="0.25">
      <c r="A2" s="17">
        <v>1</v>
      </c>
      <c r="B2" s="3" t="str">
        <f t="shared" ref="B2:B3" ca="1" si="0">_xlfn.CONCAT("OG",A2)</f>
        <v>OG1</v>
      </c>
      <c r="C2" s="219" t="s">
        <v>91</v>
      </c>
      <c r="D2" s="4">
        <f ca="1">COUNTIF('2.Tissue'!C:C,B2)</f>
        <v>2</v>
      </c>
      <c r="E2" s="4">
        <f ca="1">COUNTIFS('3.DNAExtractions'!$E:$E,$B2,'3.DNAExtractions'!$D:$D,E$1)</f>
        <v>1</v>
      </c>
      <c r="F2" s="2" t="str" cm="1">
        <f t="array" aca="1" ref="F2" ca="1">IF(
    COUNTIFS('3.DNAExtractions'!E:E, B2, '3.DNAExtractions'!Y:Y, "Y") &gt; 0,
    _xlfn.TEXTJOIN(", ", TRUE, IF(('3.DNAExtractions'!E:E = B2) * ('3.DNAExtractions'!Y:Y = "Y"), '3.DNAExtractions'!D:D, "")),
    IF(
        COUNTIFS('3.DNAExtractions'!E:E, B2, '3.DNAExtractions'!X:X, "Y") &gt; 0,
        _xlfn.TEXTJOIN(", ", TRUE, IF(('3.DNAExtractions'!E:E = B2) * ('3.DNAExtractions'!X:X = "Y"), '3.DNAExtractions'!D:D, "")),
        "Awaiting Status"
    )
)</f>
        <v>Extracted</v>
      </c>
      <c r="G2" s="45" t="s">
        <v>92</v>
      </c>
      <c r="H2" s="75" t="str" cm="1">
        <f t="array" aca="1" ref="H2" ca="1">IF(
    G2="N",
    "",
    IF(
        COUNTIFS('4.Illumina'!E:E, B2, '4.Illumina'!R:R, "Y") &gt; 0,
        _xlfn.TEXTJOIN(", ", TRUE, IF(('4.Illumina'!E:E = B2) * ('4.Illumina'!R:R = "Y"), '4.Illumina'!D:D, "")),
        IF(
            COUNTIFS('4.Illumina'!E:E, B2, '4.Illumina'!Q:Q, "Y") &gt; 0,
            _xlfn.TEXTJOIN(", ", TRUE, IF(('4.Illumina'!E:E = B2) * ('4.Illumina'!Q:Q = "Y"), '4.Illumina'!D:D, "")),
            "Awaiting Status"
        )
    )
)</f>
        <v>Sequenced</v>
      </c>
      <c r="I2" s="26" t="s">
        <v>92</v>
      </c>
      <c r="J2" s="60" t="str" cm="1">
        <f t="array" aca="1" ref="J2" ca="1">IF(
    I2="N",
    "",
    IF(
        COUNTIFS('4.PacBio'!E:E, B2, '4.PacBio'!W:W, "Y") &gt; 0,
        _xlfn.TEXTJOIN(", ", TRUE, IF(('4.PacBio'!E:E = B2) * ('4.PacBio'!W:W = "Y"), '4.PacBio'!D:D, "")),
        IF(
            COUNTIFS('4.PacBio'!E:E, B2, '4.PacBio'!V:V, "Y") &gt; 0,
            _xlfn.TEXTJOIN(", ", TRUE, IF(('4.PacBio'!E:E = B2) * ('4.PacBio'!V:V = "Y"), '4.PacBio'!D:D, "")),
            "Awaiting Status"
        )
    )
)</f>
        <v>Sequenced</v>
      </c>
      <c r="K2" s="26" t="s">
        <v>92</v>
      </c>
      <c r="L2" s="8" t="str" cm="1">
        <f t="array" aca="1" ref="L2" ca="1">IF(
    K2="N",
    "",
    IF(
        COUNTIFS('4.HiCLibrary'!E:E, B2, '4.HiCLibrary'!V:V, "Y") &gt; 0,
        _xlfn.TEXTJOIN(", ", TRUE, IF(('4.HiCLibrary'!E:E = B2) * ('4.HiCLibrary'!V:V = "Y"), '4.HiCLibrary'!D:D, "")),
        IF(
            COUNTIFS('4.HiCLibrary'!E:E, B2, '4.HiCLibrary'!U:U, "Y") &gt; 0,
            _xlfn.TEXTJOIN(", ", TRUE, IF(('4.HiCLibrary'!E:E = B2) * ('4.HiCLibrary'!U:U = "Y"), '4.HiCLibrary'!D:D, "")),
            "Awaiting Status"
        )
    )
)</f>
        <v>Sequenced</v>
      </c>
      <c r="M2" s="181" t="s">
        <v>92</v>
      </c>
      <c r="N2" s="56" t="str" cm="1">
        <f t="array" aca="1" ref="N2" ca="1">IF(
    M2="N",
    "",
    IF(
        COUNTIFS('4.ONT'!E:E, B2, '4.ONT'!Q:Q, "Y") &gt; 0,
        _xlfn.TEXTJOIN(", ", TRUE, IF(('4.ONT'!E:E = B2) * ('4.ONT'!Q:Q = "Y"), '4.ONT'!D:D, "")),
        IF(
            COUNTIFS('4.ONT'!E:E, B2, '4.ONT'!P:P, "Y") &gt; 0,
            _xlfn.TEXTJOIN(", ", TRUE, IF(('4.ONT'!E:E = B2) * ('4.ONT'!P:P = "Y"), '4.ONT'!D:D, "")),
            "Awaiting Status"
        )
    )
)</f>
        <v>Library - LSK</v>
      </c>
      <c r="O2" s="26" t="s">
        <v>92</v>
      </c>
      <c r="P2" s="60" t="str" cm="1">
        <f t="array" aca="1" ref="P2" ca="1">IF(
    O2="N",
    "",
    IF(
        COUNTIFS('3.RNAExtractions'!E:E, B2, '3.RNAExtractions'!Z:Z, "Y") &gt; 0,
        _xlfn.TEXTJOIN(", ", TRUE, IF(('3.RNAExtractions'!E:E = B2) * ('3.RNAExtractions'!Z:Z = "Y"), '3.RNAExtractions'!D:D, "")),
        IF(
            COUNTIFS('3.RNAExtractions'!E:E, B2, '3.RNAExtractions'!Y:Y, "Y") &gt; 0,
            _xlfn.TEXTJOIN(", ", TRUE, IF(('3.RNAExtractions'!E:E = B2) * ('3.RNAExtractions'!Y:Y = "Y"), '3.RNAExtractions'!D:D, "")),
            "Awaiting Status"
        )
    )
)</f>
        <v>Extracted</v>
      </c>
      <c r="Q2" s="26" t="s">
        <v>92</v>
      </c>
      <c r="R2" s="60" t="str" cm="1">
        <f t="array" aca="1" ref="R2" ca="1">IF(
    Q2="N",
    "",
    IF(
        COUNTIFS('4.RNAIllumina'!E:E, B2, '4.RNAIllumina'!Y:Y, "Y") &gt; 0,
        _xlfn.TEXTJOIN(", ", TRUE, IF(('4.RNAIllumina'!E:E = B2) * ('4.RNAIllumina'!Y:Y = "Y"), '4.RNAIllumina'!D:D, "")),
        IF(
            COUNTIFS('4.RNAIllumina'!E:E, B2, '4.RNAIllumina'!X:X, "Y") &gt; 0,
            _xlfn.TEXTJOIN(", ", TRUE, IF(('4.RNAIllumina'!E:E = B2) * ('4.RNAIllumina'!X:X = "Y"), '4.RNAIllumina'!D:D, "")),
            "Awaiting Status"
        )
    )
)</f>
        <v>Awaiting Status</v>
      </c>
      <c r="T2" s="6" t="str">
        <f ca="1">VLOOKUP($B2,'1.MetaData'!$B:$H,2,FALSE)</f>
        <v>MNDLF1</v>
      </c>
      <c r="U2" s="7" t="str">
        <f ca="1">VLOOKUP($B2,'1.MetaData'!$B:$H,3,FALSE)</f>
        <v>Lutjanus fulviflamma</v>
      </c>
      <c r="V2" s="7" t="str">
        <f ca="1">VLOOKUP($B2,'1.MetaData'!$B:$H,4,FALSE)</f>
        <v>Blackspot snapper</v>
      </c>
      <c r="W2" s="6" t="str">
        <f ca="1">VLOOKUP($B2,'1.MetaData'!$B:$H,5,FALSE)</f>
        <v xml:space="preserve">DPIRD WA Fisheries RV Naturaliste Craig Skepper </v>
      </c>
      <c r="X2" s="6" t="str">
        <f ca="1">VLOOKUP($B2,'1.MetaData'!$B:$H,6,FALSE)</f>
        <v>Dan Gaughan</v>
      </c>
      <c r="Z2"/>
    </row>
    <row r="3" spans="1:26" x14ac:dyDescent="0.25">
      <c r="A3" s="17">
        <v>2</v>
      </c>
      <c r="B3" s="3" t="str">
        <f t="shared" ca="1" si="0"/>
        <v>OG2</v>
      </c>
      <c r="C3" s="219" t="s">
        <v>91</v>
      </c>
      <c r="D3" s="4">
        <f ca="1">COUNTIF('2.Tissue'!C:C,B3)</f>
        <v>2</v>
      </c>
      <c r="E3" s="4">
        <f ca="1">COUNTIFS('3.DNAExtractions'!$E:$E,$B3,'3.DNAExtractions'!$D:$D,E$1)</f>
        <v>1</v>
      </c>
      <c r="F3" s="2" t="str" cm="1">
        <f t="array" aca="1" ref="F3" ca="1">IF(
    COUNTIFS('3.DNAExtractions'!E:E, B3, '3.DNAExtractions'!Y:Y, "Y") &gt; 0,
    _xlfn.TEXTJOIN(", ", TRUE, IF(('3.DNAExtractions'!E:E = B3) * ('3.DNAExtractions'!Y:Y = "Y"), '3.DNAExtractions'!D:D, "")),
    IF(
        COUNTIFS('3.DNAExtractions'!E:E, B3, '3.DNAExtractions'!X:X, "Y") &gt; 0,
        _xlfn.TEXTJOIN(", ", TRUE, IF(('3.DNAExtractions'!E:E = B3) * ('3.DNAExtractions'!X:X = "Y"), '3.DNAExtractions'!D:D, "")),
        "Awaiting Status"
    )
)</f>
        <v>Extracted</v>
      </c>
      <c r="G3" s="45" t="s">
        <v>92</v>
      </c>
      <c r="H3" s="8" t="str" cm="1">
        <f t="array" aca="1" ref="H3" ca="1">IF(
    G3="N",
    "",
    IF(
        COUNTIFS('4.Illumina'!E:E, B3, '4.Illumina'!R:R, "Y") &gt; 0,
        _xlfn.TEXTJOIN(", ", TRUE, IF(('4.Illumina'!E:E = B3) * ('4.Illumina'!R:R = "Y"), '4.Illumina'!D:D, "")),
        IF(
            COUNTIFS('4.Illumina'!E:E, B3, '4.Illumina'!Q:Q, "Y") &gt; 0,
            _xlfn.TEXTJOIN(", ", TRUE, IF(('4.Illumina'!E:E = B3) * ('4.Illumina'!Q:Q = "Y"), '4.Illumina'!D:D, "")),
            "Awaiting Status"
        )
    )
)</f>
        <v>Library Prep - Ilmn DNA Prep</v>
      </c>
      <c r="I3" s="26" t="s">
        <v>92</v>
      </c>
      <c r="J3" s="56" t="str" cm="1">
        <f t="array" aca="1" ref="J3" ca="1">IF(
    I3="N",
    "",
    IF(
        COUNTIFS('4.PacBio'!E:E, B3, '4.PacBio'!W:W, "Y") &gt; 0,
        _xlfn.TEXTJOIN(", ", TRUE, IF(('4.PacBio'!E:E = B3) * ('4.PacBio'!W:W = "Y"), '4.PacBio'!D:D, "")),
        IF(
            COUNTIFS('4.PacBio'!E:E, B3, '4.PacBio'!V:V, "Y") &gt; 0,
            _xlfn.TEXTJOIN(", ", TRUE, IF(('4.PacBio'!E:E = B3) * ('4.PacBio'!V:V = "Y"), '4.PacBio'!D:D, "")),
            "Awaiting Status"
        )
    )
)</f>
        <v>Sequenced</v>
      </c>
      <c r="K3" s="26" t="s">
        <v>92</v>
      </c>
      <c r="L3" s="8" t="str" cm="1">
        <f t="array" aca="1" ref="L3" ca="1">IF(
    K3="N",
    "",
    IF(
        COUNTIFS('4.HiCLibrary'!E:E, B3, '4.HiCLibrary'!V:V, "Y") &gt; 0,
        _xlfn.TEXTJOIN(", ", TRUE, IF(('4.HiCLibrary'!E:E = B3) * ('4.HiCLibrary'!V:V = "Y"), '4.HiCLibrary'!D:D, "")),
        IF(
            COUNTIFS('4.HiCLibrary'!E:E, B3, '4.HiCLibrary'!U:U, "Y") &gt; 0,
            _xlfn.TEXTJOIN(", ", TRUE, IF(('4.HiCLibrary'!E:E = B3) * ('4.HiCLibrary'!U:U = "Y"), '4.HiCLibrary'!D:D, "")),
            "Awaiting Status"
        )
    )
)</f>
        <v>Sequenced</v>
      </c>
      <c r="M3" s="181" t="s">
        <v>92</v>
      </c>
      <c r="N3" s="56" t="str" cm="1">
        <f t="array" aca="1" ref="N3" ca="1">IF(
    M3="N",
    "",
    IF(
        COUNTIFS('4.ONT'!E:E, B3, '4.ONT'!Q:Q, "Y") &gt; 0,
        _xlfn.TEXTJOIN(", ", TRUE, IF(('4.ONT'!E:E = B3) * ('4.ONT'!Q:Q = "Y"), '4.ONT'!D:D, "")),
        IF(
            COUNTIFS('4.ONT'!E:E, B3, '4.ONT'!P:P, "Y") &gt; 0,
            _xlfn.TEXTJOIN(", ", TRUE, IF(('4.ONT'!E:E = B3) * ('4.ONT'!P:P = "Y"), '4.ONT'!D:D, "")),
            "Awaiting Status"
        )
    )
)</f>
        <v>Sequenced</v>
      </c>
      <c r="O3" s="26" t="s">
        <v>92</v>
      </c>
      <c r="P3" s="60" t="str" cm="1">
        <f t="array" aca="1" ref="P3" ca="1">IF(
    O3="N",
    "",
    IF(
        COUNTIFS('3.RNAExtractions'!E:E, B3, '3.RNAExtractions'!Z:Z, "Y") &gt; 0,
        _xlfn.TEXTJOIN(", ", TRUE, IF(('3.RNAExtractions'!E:E = B3) * ('3.RNAExtractions'!Z:Z = "Y"), '3.RNAExtractions'!D:D, "")),
        IF(
            COUNTIFS('3.RNAExtractions'!E:E, B3, '3.RNAExtractions'!Y:Y, "Y") &gt; 0,
            _xlfn.TEXTJOIN(", ", TRUE, IF(('3.RNAExtractions'!E:E = B3) * ('3.RNAExtractions'!Y:Y = "Y"), '3.RNAExtractions'!D:D, "")),
            "Awaiting Status"
        )
    )
)</f>
        <v>Extracted</v>
      </c>
      <c r="Q3" s="26" t="s">
        <v>92</v>
      </c>
      <c r="R3" s="60" t="str" cm="1">
        <f t="array" aca="1" ref="R3" ca="1">IF(
    Q3="N",
    "",
    IF(
        COUNTIFS('4.RNAIllumina'!E:E, B3, '4.RNAIllumina'!Y:Y, "Y") &gt; 0,
        _xlfn.TEXTJOIN(", ", TRUE, IF(('4.RNAIllumina'!E:E = B3) * ('4.RNAIllumina'!Y:Y = "Y"), '4.RNAIllumina'!D:D, "")),
        IF(
            COUNTIFS('4.RNAIllumina'!E:E, B3, '4.RNAIllumina'!X:X, "Y") &gt; 0,
            _xlfn.TEXTJOIN(", ", TRUE, IF(('4.RNAIllumina'!E:E = B3) * ('4.RNAIllumina'!X:X = "Y"), '4.RNAIllumina'!D:D, "")),
            "Awaiting Status"
        )
    )
)</f>
        <v>Awaiting Status</v>
      </c>
      <c r="T3" s="6" t="str">
        <f ca="1">VLOOKUP($B3,'1.MetaData'!$B:$H,2,FALSE)</f>
        <v>MNDLC1</v>
      </c>
      <c r="U3" s="7" t="str">
        <f ca="1">VLOOKUP($B3,'1.MetaData'!$B:$H,3,FALSE)</f>
        <v>Lutjanus carponotatus</v>
      </c>
      <c r="V3" s="7" t="str">
        <f ca="1">VLOOKUP($B3,'1.MetaData'!$B:$H,4,FALSE)</f>
        <v>Stripey snapper</v>
      </c>
      <c r="W3" s="6" t="str">
        <f ca="1">VLOOKUP($B3,'1.MetaData'!$B:$H,5,FALSE)</f>
        <v xml:space="preserve">DPIRD WA Fisheries RV Naturaliste Craig Skepper </v>
      </c>
      <c r="X3" s="6" t="str">
        <f ca="1">VLOOKUP($B3,'1.MetaData'!$B:$H,6,FALSE)</f>
        <v>Dan Gaughan</v>
      </c>
      <c r="Z3"/>
    </row>
    <row r="4" spans="1:26" x14ac:dyDescent="0.25">
      <c r="A4" s="17">
        <v>3</v>
      </c>
      <c r="B4" s="3" t="str">
        <f t="shared" ref="B4:B5" ca="1" si="1">_xlfn.CONCAT("OG",A4)</f>
        <v>OG3</v>
      </c>
      <c r="C4" s="219" t="s">
        <v>91</v>
      </c>
      <c r="D4" s="4">
        <f ca="1">COUNTIF('2.Tissue'!C:C,B4)</f>
        <v>2</v>
      </c>
      <c r="E4" s="4">
        <f ca="1">COUNTIFS('3.DNAExtractions'!$E:$E,$B4,'3.DNAExtractions'!$D:$D,E$1)</f>
        <v>2</v>
      </c>
      <c r="F4" s="2" t="str" cm="1">
        <f t="array" aca="1" ref="F4" ca="1">IF(
    COUNTIFS('3.DNAExtractions'!E:E, B4, '3.DNAExtractions'!Y:Y, "Y") &gt; 0,
    _xlfn.TEXTJOIN(", ", TRUE, IF(('3.DNAExtractions'!E:E = B4) * ('3.DNAExtractions'!Y:Y = "Y"), '3.DNAExtractions'!D:D, "")),
    IF(
        COUNTIFS('3.DNAExtractions'!E:E, B4, '3.DNAExtractions'!X:X, "Y") &gt; 0,
        _xlfn.TEXTJOIN(", ", TRUE, IF(('3.DNAExtractions'!E:E = B4) * ('3.DNAExtractions'!X:X = "Y"), '3.DNAExtractions'!D:D, "")),
        "Awaiting Status"
    )
)</f>
        <v>Extracted</v>
      </c>
      <c r="G4" s="45" t="s">
        <v>92</v>
      </c>
      <c r="H4" s="8" t="str" cm="1">
        <f t="array" aca="1" ref="H4" ca="1">IF(
    G4="N",
    "",
    IF(
        COUNTIFS('4.Illumina'!E:E, B4, '4.Illumina'!R:R, "Y") &gt; 0,
        _xlfn.TEXTJOIN(", ", TRUE, IF(('4.Illumina'!E:E = B4) * ('4.Illumina'!R:R = "Y"), '4.Illumina'!D:D, "")),
        IF(
            COUNTIFS('4.Illumina'!E:E, B4, '4.Illumina'!Q:Q, "Y") &gt; 0,
            _xlfn.TEXTJOIN(", ", TRUE, IF(('4.Illumina'!E:E = B4) * ('4.Illumina'!Q:Q = "Y"), '4.Illumina'!D:D, "")),
            "Awaiting Status"
        )
    )
)</f>
        <v>Sequenced</v>
      </c>
      <c r="I4" s="26" t="s">
        <v>92</v>
      </c>
      <c r="J4" s="56" t="str" cm="1">
        <f t="array" aca="1" ref="J4" ca="1">IF(
    I4="N",
    "",
    IF(
        COUNTIFS('4.PacBio'!E:E, B4, '4.PacBio'!W:W, "Y") &gt; 0,
        _xlfn.TEXTJOIN(", ", TRUE, IF(('4.PacBio'!E:E = B4) * ('4.PacBio'!W:W = "Y"), '4.PacBio'!D:D, "")),
        IF(
            COUNTIFS('4.PacBio'!E:E, B4, '4.PacBio'!V:V, "Y") &gt; 0,
            _xlfn.TEXTJOIN(", ", TRUE, IF(('4.PacBio'!E:E = B4) * ('4.PacBio'!V:V = "Y"), '4.PacBio'!D:D, "")),
            "Awaiting Status"
        )
    )
)</f>
        <v>Sequenced</v>
      </c>
      <c r="K4" s="26" t="s">
        <v>92</v>
      </c>
      <c r="L4" s="8" t="str" cm="1">
        <f t="array" aca="1" ref="L4" ca="1">IF(
    K4="N",
    "",
    IF(
        COUNTIFS('4.HiCLibrary'!E:E, B4, '4.HiCLibrary'!V:V, "Y") &gt; 0,
        _xlfn.TEXTJOIN(", ", TRUE, IF(('4.HiCLibrary'!E:E = B4) * ('4.HiCLibrary'!V:V = "Y"), '4.HiCLibrary'!D:D, "")),
        IF(
            COUNTIFS('4.HiCLibrary'!E:E, B4, '4.HiCLibrary'!U:U, "Y") &gt; 0,
            _xlfn.TEXTJOIN(", ", TRUE, IF(('4.HiCLibrary'!E:E = B4) * ('4.HiCLibrary'!U:U = "Y"), '4.HiCLibrary'!D:D, "")),
            "Awaiting Status"
        )
    )
)</f>
        <v>Sequenced</v>
      </c>
      <c r="M4" s="181" t="s">
        <v>92</v>
      </c>
      <c r="N4" s="56" t="str" cm="1">
        <f t="array" aca="1" ref="N4" ca="1">IF(
    M4="N",
    "",
    IF(
        COUNTIFS('4.ONT'!E:E, B4, '4.ONT'!Q:Q, "Y") &gt; 0,
        _xlfn.TEXTJOIN(", ", TRUE, IF(('4.ONT'!E:E = B4) * ('4.ONT'!Q:Q = "Y"), '4.ONT'!D:D, "")),
        IF(
            COUNTIFS('4.ONT'!E:E, B4, '4.ONT'!P:P, "Y") &gt; 0,
            _xlfn.TEXTJOIN(", ", TRUE, IF(('4.ONT'!E:E = B4) * ('4.ONT'!P:P = "Y"), '4.ONT'!D:D, "")),
            "Awaiting Status"
        )
    )
)</f>
        <v>Sequenced</v>
      </c>
      <c r="O4" s="26" t="s">
        <v>92</v>
      </c>
      <c r="P4" s="60" t="str" cm="1">
        <f t="array" aca="1" ref="P4" ca="1">IF(
    O4="N",
    "",
    IF(
        COUNTIFS('3.RNAExtractions'!E:E, B4, '3.RNAExtractions'!Z:Z, "Y") &gt; 0,
        _xlfn.TEXTJOIN(", ", TRUE, IF(('3.RNAExtractions'!E:E = B4) * ('3.RNAExtractions'!Z:Z = "Y"), '3.RNAExtractions'!D:D, "")),
        IF(
            COUNTIFS('3.RNAExtractions'!E:E, B4, '3.RNAExtractions'!Y:Y, "Y") &gt; 0,
            _xlfn.TEXTJOIN(", ", TRUE, IF(('3.RNAExtractions'!E:E = B4) * ('3.RNAExtractions'!Y:Y = "Y"), '3.RNAExtractions'!D:D, "")),
            "Awaiting Status"
        )
    )
)</f>
        <v>Extracted</v>
      </c>
      <c r="Q4" s="26" t="s">
        <v>92</v>
      </c>
      <c r="R4" s="60" t="str" cm="1">
        <f t="array" aca="1" ref="R4" ca="1">IF(
    Q4="N",
    "",
    IF(
        COUNTIFS('4.RNAIllumina'!E:E, B4, '4.RNAIllumina'!Y:Y, "Y") &gt; 0,
        _xlfn.TEXTJOIN(", ", TRUE, IF(('4.RNAIllumina'!E:E = B4) * ('4.RNAIllumina'!Y:Y = "Y"), '4.RNAIllumina'!D:D, "")),
        IF(
            COUNTIFS('4.RNAIllumina'!E:E, B4, '4.RNAIllumina'!X:X, "Y") &gt; 0,
            _xlfn.TEXTJOIN(", ", TRUE, IF(('4.RNAIllumina'!E:E = B4) * ('4.RNAIllumina'!X:X = "Y"), '4.RNAIllumina'!D:D, "")),
            "Awaiting Status"
        )
    )
)</f>
        <v>Awaiting Status</v>
      </c>
      <c r="T4" s="6" t="str">
        <f ca="1">VLOOKUP($B4,'1.MetaData'!$B:$H,2,FALSE)</f>
        <v>MNDLV1</v>
      </c>
      <c r="U4" s="7" t="str">
        <f ca="1">VLOOKUP($B4,'1.MetaData'!$B:$H,3,FALSE)</f>
        <v>Lutjanus vitta</v>
      </c>
      <c r="V4" s="7" t="str">
        <f ca="1">VLOOKUP($B4,'1.MetaData'!$B:$H,4,FALSE)</f>
        <v>Brownstripe snapper</v>
      </c>
      <c r="W4" s="6" t="str">
        <f ca="1">VLOOKUP($B4,'1.MetaData'!$B:$H,5,FALSE)</f>
        <v xml:space="preserve">DPIRD WA Fisheries RV Naturaliste Craig Skepper </v>
      </c>
      <c r="X4" s="6" t="str">
        <f ca="1">VLOOKUP($B4,'1.MetaData'!$B:$H,6,FALSE)</f>
        <v>Dan Gaughan</v>
      </c>
      <c r="Z4"/>
    </row>
    <row r="5" spans="1:26" hidden="1" x14ac:dyDescent="0.25">
      <c r="A5" s="17">
        <v>4</v>
      </c>
      <c r="B5" s="3" t="str">
        <f t="shared" ca="1" si="1"/>
        <v>OG4</v>
      </c>
      <c r="C5" s="219" t="s">
        <v>93</v>
      </c>
      <c r="D5" s="4">
        <f ca="1">COUNTIF('2.Tissue'!C:C,B5)</f>
        <v>2</v>
      </c>
      <c r="E5" s="4">
        <f ca="1">COUNTIFS('3.DNAExtractions'!$E:$E,$B5,'3.DNAExtractions'!$D:$D,E$1)</f>
        <v>2</v>
      </c>
      <c r="F5" s="2" t="str" cm="1">
        <f t="array" aca="1" ref="F5" ca="1">IF(
    COUNTIFS('3.DNAExtractions'!E:E, B5, '3.DNAExtractions'!Y:Y, "Y") &gt; 0,
    _xlfn.TEXTJOIN(", ", TRUE, IF(('3.DNAExtractions'!E:E = B5) * ('3.DNAExtractions'!Y:Y = "Y"), '3.DNAExtractions'!D:D, "")),
    IF(
        COUNTIFS('3.DNAExtractions'!E:E, B5, '3.DNAExtractions'!X:X, "Y") &gt; 0,
        _xlfn.TEXTJOIN(", ", TRUE, IF(('3.DNAExtractions'!E:E = B5) * ('3.DNAExtractions'!X:X = "Y"), '3.DNAExtractions'!D:D, "")),
        "Awaiting Status"
    )
)</f>
        <v>Extracted</v>
      </c>
      <c r="G5" s="45" t="s">
        <v>92</v>
      </c>
      <c r="H5" s="8" t="str" cm="1">
        <f t="array" aca="1" ref="H5" ca="1">IF(
    G5="N",
    "",
    IF(
        COUNTIFS('4.Illumina'!E:E, B5, '4.Illumina'!R:R, "Y") &gt; 0,
        _xlfn.TEXTJOIN(", ", TRUE, IF(('4.Illumina'!E:E = B5) * ('4.Illumina'!R:R = "Y"), '4.Illumina'!D:D, "")),
        IF(
            COUNTIFS('4.Illumina'!E:E, B5, '4.Illumina'!Q:Q, "Y") &gt; 0,
            _xlfn.TEXTJOIN(", ", TRUE, IF(('4.Illumina'!E:E = B5) * ('4.Illumina'!Q:Q = "Y"), '4.Illumina'!D:D, "")),
            "Awaiting Status"
        )
    )
)</f>
        <v>Sequenced</v>
      </c>
      <c r="I5" s="26" t="s">
        <v>94</v>
      </c>
      <c r="J5" s="56" t="str" cm="1">
        <f t="array" aca="1" ref="J5" ca="1">IF(
    I5="N",
    "",
    IF(
        COUNTIFS('4.PacBio'!E:E, B5, '4.PacBio'!W:W, "Y") &gt; 0,
        _xlfn.TEXTJOIN(", ", TRUE, IF(('4.PacBio'!E:E = B5) * ('4.PacBio'!W:W = "Y"), '4.PacBio'!D:D, "")),
        IF(
            COUNTIFS('4.PacBio'!E:E, B5, '4.PacBio'!V:V, "Y") &gt; 0,
            _xlfn.TEXTJOIN(", ", TRUE, IF(('4.PacBio'!E:E = B5) * ('4.PacBio'!V:V = "Y"), '4.PacBio'!D:D, "")),
            "Awaiting Status"
        )
    )
)</f>
        <v/>
      </c>
      <c r="K5" s="181" t="s">
        <v>94</v>
      </c>
      <c r="L5" s="8" t="str" cm="1">
        <f t="array" aca="1" ref="L5" ca="1">IF(
    K5="N",
    "",
    IF(
        COUNTIFS('4.HiCLibrary'!E:E, B5, '4.HiCLibrary'!V:V, "Y") &gt; 0,
        _xlfn.TEXTJOIN(", ", TRUE, IF(('4.HiCLibrary'!E:E = B5) * ('4.HiCLibrary'!V:V = "Y"), '4.HiCLibrary'!D:D, "")),
        IF(
            COUNTIFS('4.HiCLibrary'!E:E, B5, '4.HiCLibrary'!U:U, "Y") &gt; 0,
            _xlfn.TEXTJOIN(", ", TRUE, IF(('4.HiCLibrary'!E:E = B5) * ('4.HiCLibrary'!U:U = "Y"), '4.HiCLibrary'!D:D, "")),
            "Awaiting Status"
        )
    )
)</f>
        <v/>
      </c>
      <c r="M5" s="47" t="s">
        <v>94</v>
      </c>
      <c r="N5" s="56" t="str" cm="1">
        <f t="array" aca="1" ref="N5" ca="1">IF(
    M5="N",
    "",
    IF(
        COUNTIFS('4.ONT'!E:E, B5, '4.ONT'!Q:Q, "Y") &gt; 0,
        _xlfn.TEXTJOIN(", ", TRUE, IF(('4.ONT'!E:E = B5) * ('4.ONT'!Q:Q = "Y"), '4.ONT'!D:D, "")),
        IF(
            COUNTIFS('4.ONT'!E:E, B5, '4.ONT'!P:P, "Y") &gt; 0,
            _xlfn.TEXTJOIN(", ", TRUE, IF(('4.ONT'!E:E = B5) * ('4.ONT'!P:P = "Y"), '4.ONT'!D:D, "")),
            "Awaiting Status"
        )
    )
)</f>
        <v/>
      </c>
      <c r="O5" s="60" t="s">
        <v>94</v>
      </c>
      <c r="P5" s="60" t="str" cm="1">
        <f t="array" aca="1" ref="P5" ca="1">IF(
    O5="N",
    "",
    IF(
        COUNTIFS('3.RNAExtractions'!E:E, B5, '3.RNAExtractions'!Z:Z, "Y") &gt; 0,
        _xlfn.TEXTJOIN(", ", TRUE, IF(('3.RNAExtractions'!E:E = B5) * ('3.RNAExtractions'!Z:Z = "Y"), '3.RNAExtractions'!D:D, "")),
        IF(
            COUNTIFS('3.RNAExtractions'!E:E, B5, '3.RNAExtractions'!Y:Y, "Y") &gt; 0,
            _xlfn.TEXTJOIN(", ", TRUE, IF(('3.RNAExtractions'!E:E = B5) * ('3.RNAExtractions'!Y:Y = "Y"), '3.RNAExtractions'!D:D, "")),
            "Awaiting Status"
        )
    )
)</f>
        <v/>
      </c>
      <c r="Q5" s="26" t="s">
        <v>94</v>
      </c>
      <c r="R5" s="60" t="str" cm="1">
        <f t="array" aca="1" ref="R5" ca="1">IF(
    Q5="N",
    "",
    IF(
        COUNTIFS('4.RNAIllumina'!E:E, B5, '4.RNAIllumina'!Y:Y, "Y") &gt; 0,
        _xlfn.TEXTJOIN(", ", TRUE, IF(('4.RNAIllumina'!E:E = B5) * ('4.RNAIllumina'!Y:Y = "Y"), '4.RNAIllumina'!D:D, "")),
        IF(
            COUNTIFS('4.RNAIllumina'!E:E, B5, '4.RNAIllumina'!X:X, "Y") &gt; 0,
            _xlfn.TEXTJOIN(", ", TRUE, IF(('4.RNAIllumina'!E:E = B5) * ('4.RNAIllumina'!X:X = "Y"), '4.RNAIllumina'!D:D, "")),
            "Awaiting Status"
        )
    )
)</f>
        <v/>
      </c>
      <c r="T5" s="6" t="str">
        <f ca="1">VLOOKUP($B5,'1.MetaData'!$B:$H,2,FALSE)</f>
        <v>MNDCC1</v>
      </c>
      <c r="U5" s="7" t="str">
        <f ca="1">VLOOKUP($B5,'1.MetaData'!$B:$H,3,FALSE)</f>
        <v>Caesio cuning</v>
      </c>
      <c r="V5" s="7" t="str">
        <f ca="1">VLOOKUP($B5,'1.MetaData'!$B:$H,4,FALSE)</f>
        <v>Red bellied fusilier</v>
      </c>
      <c r="W5" s="6" t="str">
        <f ca="1">VLOOKUP($B5,'1.MetaData'!$B:$H,5,FALSE)</f>
        <v xml:space="preserve">DPIRD WA Fisheries RV Naturaliste Craig Skepper </v>
      </c>
      <c r="X5" s="6" t="str">
        <f ca="1">VLOOKUP($B5,'1.MetaData'!$B:$H,6,FALSE)</f>
        <v>Dan Gaughan</v>
      </c>
      <c r="Y5" s="6" t="s">
        <v>95</v>
      </c>
      <c r="Z5"/>
    </row>
    <row r="6" spans="1:26" hidden="1" x14ac:dyDescent="0.25">
      <c r="A6" s="17">
        <v>5</v>
      </c>
      <c r="B6" s="3" t="str">
        <f t="shared" ref="B6:B45" ca="1" si="2">_xlfn.CONCAT("OG",A6)</f>
        <v>OG5</v>
      </c>
      <c r="C6" s="219" t="s">
        <v>96</v>
      </c>
      <c r="D6" s="4">
        <f ca="1">COUNTIF('2.Tissue'!C:C,B6)</f>
        <v>2</v>
      </c>
      <c r="E6" s="4">
        <f ca="1">COUNTIFS('3.DNAExtractions'!$E:$E,$B6,'3.DNAExtractions'!$D:$D,E$1)</f>
        <v>9</v>
      </c>
      <c r="F6" s="2" t="str" cm="1">
        <f t="array" aca="1" ref="F6" ca="1">IF(
    COUNTIFS('3.DNAExtractions'!E:E, B6, '3.DNAExtractions'!Y:Y, "Y") &gt; 0,
    _xlfn.TEXTJOIN(", ", TRUE, IF(('3.DNAExtractions'!E:E = B6) * ('3.DNAExtractions'!Y:Y = "Y"), '3.DNAExtractions'!D:D, "")),
    IF(
        COUNTIFS('3.DNAExtractions'!E:E, B6, '3.DNAExtractions'!X:X, "Y") &gt; 0,
        _xlfn.TEXTJOIN(", ", TRUE, IF(('3.DNAExtractions'!E:E = B6) * ('3.DNAExtractions'!X:X = "Y"), '3.DNAExtractions'!D:D, "")),
        "Awaiting Status"
    )
)</f>
        <v>Extracted</v>
      </c>
      <c r="G6" s="45" t="s">
        <v>92</v>
      </c>
      <c r="H6" s="8" t="str" cm="1">
        <f t="array" aca="1" ref="H6" ca="1">IF(
    G6="N",
    "",
    IF(
        COUNTIFS('4.Illumina'!E:E, B6, '4.Illumina'!R:R, "Y") &gt; 0,
        _xlfn.TEXTJOIN(", ", TRUE, IF(('4.Illumina'!E:E = B6) * ('4.Illumina'!R:R = "Y"), '4.Illumina'!D:D, "")),
        IF(
            COUNTIFS('4.Illumina'!E:E, B6, '4.Illumina'!Q:Q, "Y") &gt; 0,
            _xlfn.TEXTJOIN(", ", TRUE, IF(('4.Illumina'!E:E = B6) * ('4.Illumina'!Q:Q = "Y"), '4.Illumina'!D:D, "")),
            "Awaiting Status"
        )
    )
)</f>
        <v>Sequenced</v>
      </c>
      <c r="I6" s="26" t="s">
        <v>92</v>
      </c>
      <c r="J6" s="56" t="str" cm="1">
        <f t="array" aca="1" ref="J6" ca="1">IF(
    I6="N",
    "",
    IF(
        COUNTIFS('4.PacBio'!E:E, B6, '4.PacBio'!W:W, "Y") &gt; 0,
        _xlfn.TEXTJOIN(", ", TRUE, IF(('4.PacBio'!E:E = B6) * ('4.PacBio'!W:W = "Y"), '4.PacBio'!D:D, "")),
        IF(
            COUNTIFS('4.PacBio'!E:E, B6, '4.PacBio'!V:V, "Y") &gt; 0,
            _xlfn.TEXTJOIN(", ", TRUE, IF(('4.PacBio'!E:E = B6) * ('4.PacBio'!V:V = "Y"), '4.PacBio'!D:D, "")),
            "Awaiting Status"
        )
    )
)</f>
        <v>Sequenced</v>
      </c>
      <c r="K6" s="181" t="s">
        <v>92</v>
      </c>
      <c r="L6" s="8" t="str" cm="1">
        <f t="array" aca="1" ref="L6" ca="1">IF(
    K6="N",
    "",
    IF(
        COUNTIFS('4.HiCLibrary'!E:E, B6, '4.HiCLibrary'!V:V, "Y") &gt; 0,
        _xlfn.TEXTJOIN(", ", TRUE, IF(('4.HiCLibrary'!E:E = B6) * ('4.HiCLibrary'!V:V = "Y"), '4.HiCLibrary'!D:D, "")),
        IF(
            COUNTIFS('4.HiCLibrary'!E:E, B6, '4.HiCLibrary'!U:U, "Y") &gt; 0,
            _xlfn.TEXTJOIN(", ", TRUE, IF(('4.HiCLibrary'!E:E = B6) * ('4.HiCLibrary'!U:U = "Y"), '4.HiCLibrary'!D:D, "")),
            "Awaiting Status"
        )
    )
)</f>
        <v>Sequenced</v>
      </c>
      <c r="M6" s="181" t="s">
        <v>92</v>
      </c>
      <c r="N6" s="56" t="str" cm="1">
        <f t="array" aca="1" ref="N6" ca="1">IF(
    M6="N",
    "",
    IF(
        COUNTIFS('4.ONT'!E:E, B6, '4.ONT'!Q:Q, "Y") &gt; 0,
        _xlfn.TEXTJOIN(", ", TRUE, IF(('4.ONT'!E:E = B6) * ('4.ONT'!Q:Q = "Y"), '4.ONT'!D:D, "")),
        IF(
            COUNTIFS('4.ONT'!E:E, B6, '4.ONT'!P:P, "Y") &gt; 0,
            _xlfn.TEXTJOIN(", ", TRUE, IF(('4.ONT'!E:E = B6) * ('4.ONT'!P:P = "Y"), '4.ONT'!D:D, "")),
            "Awaiting Status"
        )
    )
)</f>
        <v>Sequenced, Sequenced, Sequenced, Sequenced</v>
      </c>
      <c r="O6" s="60" t="s">
        <v>92</v>
      </c>
      <c r="P6" s="60" t="str" cm="1">
        <f t="array" aca="1" ref="P6" ca="1">IF(
    O6="N",
    "",
    IF(
        COUNTIFS('3.RNAExtractions'!E:E, B6, '3.RNAExtractions'!Z:Z, "Y") &gt; 0,
        _xlfn.TEXTJOIN(", ", TRUE, IF(('3.RNAExtractions'!E:E = B6) * ('3.RNAExtractions'!Z:Z = "Y"), '3.RNAExtractions'!D:D, "")),
        IF(
            COUNTIFS('3.RNAExtractions'!E:E, B6, '3.RNAExtractions'!Y:Y, "Y") &gt; 0,
            _xlfn.TEXTJOIN(", ", TRUE, IF(('3.RNAExtractions'!E:E = B6) * ('3.RNAExtractions'!Y:Y = "Y"), '3.RNAExtractions'!D:D, "")),
            "Awaiting Status"
        )
    )
)</f>
        <v>Failed QC</v>
      </c>
      <c r="Q6" s="60" t="s">
        <v>92</v>
      </c>
      <c r="R6" s="60" t="str" cm="1">
        <f t="array" aca="1" ref="R6" ca="1">IF(
    Q6="N",
    "",
    IF(
        COUNTIFS('4.RNAIllumina'!E:E, B6, '4.RNAIllumina'!Y:Y, "Y") &gt; 0,
        _xlfn.TEXTJOIN(", ", TRUE, IF(('4.RNAIllumina'!E:E = B6) * ('4.RNAIllumina'!Y:Y = "Y"), '4.RNAIllumina'!D:D, "")),
        IF(
            COUNTIFS('4.RNAIllumina'!E:E, B6, '4.RNAIllumina'!X:X, "Y") &gt; 0,
            _xlfn.TEXTJOIN(", ", TRUE, IF(('4.RNAIllumina'!E:E = B6) * ('4.RNAIllumina'!X:X = "Y"), '4.RNAIllumina'!D:D, "")),
            "Awaiting Status"
        )
    )
)</f>
        <v>Sequenced</v>
      </c>
      <c r="T6" s="6" t="str">
        <f ca="1">VLOOKUP($B6,'1.MetaData'!$B:$H,2,FALSE)</f>
        <v>MNDOW1</v>
      </c>
      <c r="U6" s="7" t="str">
        <f ca="1">VLOOKUP($B6,'1.MetaData'!$B:$H,3,FALSE)</f>
        <v>Orectolobus wardi</v>
      </c>
      <c r="V6" s="7" t="str">
        <f ca="1">VLOOKUP($B6,'1.MetaData'!$B:$H,4,FALSE)</f>
        <v>Northern wobbegong</v>
      </c>
      <c r="W6" s="6" t="str">
        <f ca="1">VLOOKUP($B6,'1.MetaData'!$B:$H,5,FALSE)</f>
        <v xml:space="preserve">DPIRD WA Fisheries RV Naturaliste Craig Skepper </v>
      </c>
      <c r="X6" s="6" t="str">
        <f ca="1">VLOOKUP($B6,'1.MetaData'!$B:$H,6,FALSE)</f>
        <v>Dan Gaughan</v>
      </c>
      <c r="Y6" s="6" t="s">
        <v>97</v>
      </c>
      <c r="Z6"/>
    </row>
    <row r="7" spans="1:26" x14ac:dyDescent="0.25">
      <c r="A7" s="17">
        <v>6</v>
      </c>
      <c r="B7" s="3" t="str">
        <f t="shared" ca="1" si="2"/>
        <v>OG6</v>
      </c>
      <c r="C7" s="219" t="s">
        <v>91</v>
      </c>
      <c r="D7" s="4">
        <f ca="1">COUNTIF('2.Tissue'!C:C,B7)</f>
        <v>2</v>
      </c>
      <c r="E7" s="4">
        <f ca="1">COUNTIFS('3.DNAExtractions'!$E:$E,$B7,'3.DNAExtractions'!$D:$D,E$1)</f>
        <v>1</v>
      </c>
      <c r="F7" s="2" t="str" cm="1">
        <f t="array" aca="1" ref="F7" ca="1">IF(
    COUNTIFS('3.DNAExtractions'!E:E, B7, '3.DNAExtractions'!Y:Y, "Y") &gt; 0,
    _xlfn.TEXTJOIN(", ", TRUE, IF(('3.DNAExtractions'!E:E = B7) * ('3.DNAExtractions'!Y:Y = "Y"), '3.DNAExtractions'!D:D, "")),
    IF(
        COUNTIFS('3.DNAExtractions'!E:E, B7, '3.DNAExtractions'!X:X, "Y") &gt; 0,
        _xlfn.TEXTJOIN(", ", TRUE, IF(('3.DNAExtractions'!E:E = B7) * ('3.DNAExtractions'!X:X = "Y"), '3.DNAExtractions'!D:D, "")),
        "Awaiting Status"
    )
)</f>
        <v>Extracted</v>
      </c>
      <c r="G7" s="45" t="s">
        <v>92</v>
      </c>
      <c r="H7" s="8" t="str" cm="1">
        <f t="array" aca="1" ref="H7" ca="1">IF(
    G7="N",
    "",
    IF(
        COUNTIFS('4.Illumina'!E:E, B7, '4.Illumina'!R:R, "Y") &gt; 0,
        _xlfn.TEXTJOIN(", ", TRUE, IF(('4.Illumina'!E:E = B7) * ('4.Illumina'!R:R = "Y"), '4.Illumina'!D:D, "")),
        IF(
            COUNTIFS('4.Illumina'!E:E, B7, '4.Illumina'!Q:Q, "Y") &gt; 0,
            _xlfn.TEXTJOIN(", ", TRUE, IF(('4.Illumina'!E:E = B7) * ('4.Illumina'!Q:Q = "Y"), '4.Illumina'!D:D, "")),
            "Awaiting Status"
        )
    )
)</f>
        <v>Sequenced</v>
      </c>
      <c r="I7" s="26" t="s">
        <v>92</v>
      </c>
      <c r="J7" s="56" t="str" cm="1">
        <f t="array" aca="1" ref="J7" ca="1">IF(
    I7="N",
    "",
    IF(
        COUNTIFS('4.PacBio'!E:E, B7, '4.PacBio'!W:W, "Y") &gt; 0,
        _xlfn.TEXTJOIN(", ", TRUE, IF(('4.PacBio'!E:E = B7) * ('4.PacBio'!W:W = "Y"), '4.PacBio'!D:D, "")),
        IF(
            COUNTIFS('4.PacBio'!E:E, B7, '4.PacBio'!V:V, "Y") &gt; 0,
            _xlfn.TEXTJOIN(", ", TRUE, IF(('4.PacBio'!E:E = B7) * ('4.PacBio'!V:V = "Y"), '4.PacBio'!D:D, "")),
            "Awaiting Status"
        )
    )
)</f>
        <v>Sequenced</v>
      </c>
      <c r="K7" s="26" t="s">
        <v>92</v>
      </c>
      <c r="L7" s="8" t="str" cm="1">
        <f t="array" aca="1" ref="L7" ca="1">IF(
    K7="N",
    "",
    IF(
        COUNTIFS('4.HiCLibrary'!E:E, B7, '4.HiCLibrary'!V:V, "Y") &gt; 0,
        _xlfn.TEXTJOIN(", ", TRUE, IF(('4.HiCLibrary'!E:E = B7) * ('4.HiCLibrary'!V:V = "Y"), '4.HiCLibrary'!D:D, "")),
        IF(
            COUNTIFS('4.HiCLibrary'!E:E, B7, '4.HiCLibrary'!U:U, "Y") &gt; 0,
            _xlfn.TEXTJOIN(", ", TRUE, IF(('4.HiCLibrary'!E:E = B7) * ('4.HiCLibrary'!U:U = "Y"), '4.HiCLibrary'!D:D, "")),
            "Awaiting Status"
        )
    )
)</f>
        <v>Sequenced</v>
      </c>
      <c r="M7" s="181" t="s">
        <v>92</v>
      </c>
      <c r="N7" s="56" t="str" cm="1">
        <f t="array" aca="1" ref="N7" ca="1">IF(
    M7="N",
    "",
    IF(
        COUNTIFS('4.ONT'!E:E, B7, '4.ONT'!Q:Q, "Y") &gt; 0,
        _xlfn.TEXTJOIN(", ", TRUE, IF(('4.ONT'!E:E = B7) * ('4.ONT'!Q:Q = "Y"), '4.ONT'!D:D, "")),
        IF(
            COUNTIFS('4.ONT'!E:E, B7, '4.ONT'!P:P, "Y") &gt; 0,
            _xlfn.TEXTJOIN(", ", TRUE, IF(('4.ONT'!E:E = B7) * ('4.ONT'!P:P = "Y"), '4.ONT'!D:D, "")),
            "Awaiting Status"
        )
    )
)</f>
        <v>Library - LSK</v>
      </c>
      <c r="O7" s="26" t="s">
        <v>92</v>
      </c>
      <c r="P7" s="60" t="str" cm="1">
        <f t="array" aca="1" ref="P7" ca="1">IF(
    O7="N",
    "",
    IF(
        COUNTIFS('3.RNAExtractions'!E:E, B7, '3.RNAExtractions'!Z:Z, "Y") &gt; 0,
        _xlfn.TEXTJOIN(", ", TRUE, IF(('3.RNAExtractions'!E:E = B7) * ('3.RNAExtractions'!Z:Z = "Y"), '3.RNAExtractions'!D:D, "")),
        IF(
            COUNTIFS('3.RNAExtractions'!E:E, B7, '3.RNAExtractions'!Y:Y, "Y") &gt; 0,
            _xlfn.TEXTJOIN(", ", TRUE, IF(('3.RNAExtractions'!E:E = B7) * ('3.RNAExtractions'!Y:Y = "Y"), '3.RNAExtractions'!D:D, "")),
            "Awaiting Status"
        )
    )
)</f>
        <v>Extracted</v>
      </c>
      <c r="Q7" s="26" t="s">
        <v>92</v>
      </c>
      <c r="R7" s="60" t="str" cm="1">
        <f t="array" aca="1" ref="R7" ca="1">IF(
    Q7="N",
    "",
    IF(
        COUNTIFS('4.RNAIllumina'!E:E, B7, '4.RNAIllumina'!Y:Y, "Y") &gt; 0,
        _xlfn.TEXTJOIN(", ", TRUE, IF(('4.RNAIllumina'!E:E = B7) * ('4.RNAIllumina'!Y:Y = "Y"), '4.RNAIllumina'!D:D, "")),
        IF(
            COUNTIFS('4.RNAIllumina'!E:E, B7, '4.RNAIllumina'!X:X, "Y") &gt; 0,
            _xlfn.TEXTJOIN(", ", TRUE, IF(('4.RNAIllumina'!E:E = B7) * ('4.RNAIllumina'!X:X = "Y"), '4.RNAIllumina'!D:D, "")),
            "Awaiting Status"
        )
    )
)</f>
        <v>Awaiting Status</v>
      </c>
      <c r="T7" s="6" t="str">
        <f ca="1">VLOOKUP($B7,'1.MetaData'!$B:$H,2,FALSE)</f>
        <v>MNDLR1</v>
      </c>
      <c r="U7" s="7" t="str">
        <f ca="1">VLOOKUP($B7,'1.MetaData'!$B:$H,3,FALSE)</f>
        <v>Lutjanus russellii</v>
      </c>
      <c r="V7" s="7" t="str">
        <f ca="1">VLOOKUP($B7,'1.MetaData'!$B:$H,4,FALSE)</f>
        <v>Moses snapper</v>
      </c>
      <c r="W7" s="6" t="str">
        <f ca="1">VLOOKUP($B7,'1.MetaData'!$B:$H,5,FALSE)</f>
        <v xml:space="preserve">DPIRD WA Fisheries RV Naturaliste Craig Skepper </v>
      </c>
      <c r="X7" s="6" t="str">
        <f ca="1">VLOOKUP($B7,'1.MetaData'!$B:$H,6,FALSE)</f>
        <v>Dan Gaughan</v>
      </c>
      <c r="Z7"/>
    </row>
    <row r="8" spans="1:26" x14ac:dyDescent="0.25">
      <c r="A8" s="17">
        <v>7</v>
      </c>
      <c r="B8" s="3" t="str">
        <f t="shared" ca="1" si="2"/>
        <v>OG7</v>
      </c>
      <c r="C8" s="219" t="s">
        <v>91</v>
      </c>
      <c r="D8" s="4">
        <f ca="1">COUNTIF('2.Tissue'!C:C,B8)</f>
        <v>2</v>
      </c>
      <c r="E8" s="4">
        <f ca="1">COUNTIFS('3.DNAExtractions'!$E:$E,$B8,'3.DNAExtractions'!$D:$D,E$1)</f>
        <v>2</v>
      </c>
      <c r="F8" s="2" t="str" cm="1">
        <f t="array" aca="1" ref="F8" ca="1">IF(
    COUNTIFS('3.DNAExtractions'!E:E, B8, '3.DNAExtractions'!Y:Y, "Y") &gt; 0,
    _xlfn.TEXTJOIN(", ", TRUE, IF(('3.DNAExtractions'!E:E = B8) * ('3.DNAExtractions'!Y:Y = "Y"), '3.DNAExtractions'!D:D, "")),
    IF(
        COUNTIFS('3.DNAExtractions'!E:E, B8, '3.DNAExtractions'!X:X, "Y") &gt; 0,
        _xlfn.TEXTJOIN(", ", TRUE, IF(('3.DNAExtractions'!E:E = B8) * ('3.DNAExtractions'!X:X = "Y"), '3.DNAExtractions'!D:D, "")),
        "Awaiting Status"
    )
)</f>
        <v>Extracted</v>
      </c>
      <c r="G8" s="45" t="s">
        <v>92</v>
      </c>
      <c r="H8" s="8" t="str" cm="1">
        <f t="array" aca="1" ref="H8" ca="1">IF(
    G8="N",
    "",
    IF(
        COUNTIFS('4.Illumina'!E:E, B8, '4.Illumina'!R:R, "Y") &gt; 0,
        _xlfn.TEXTJOIN(", ", TRUE, IF(('4.Illumina'!E:E = B8) * ('4.Illumina'!R:R = "Y"), '4.Illumina'!D:D, "")),
        IF(
            COUNTIFS('4.Illumina'!E:E, B8, '4.Illumina'!Q:Q, "Y") &gt; 0,
            _xlfn.TEXTJOIN(", ", TRUE, IF(('4.Illumina'!E:E = B8) * ('4.Illumina'!Q:Q = "Y"), '4.Illumina'!D:D, "")),
            "Awaiting Status"
        )
    )
)</f>
        <v>Sequenced</v>
      </c>
      <c r="I8" s="26" t="s">
        <v>92</v>
      </c>
      <c r="J8" s="56" t="str" cm="1">
        <f t="array" aca="1" ref="J8" ca="1">IF(
    I8="N",
    "",
    IF(
        COUNTIFS('4.PacBio'!E:E, B8, '4.PacBio'!W:W, "Y") &gt; 0,
        _xlfn.TEXTJOIN(", ", TRUE, IF(('4.PacBio'!E:E = B8) * ('4.PacBio'!W:W = "Y"), '4.PacBio'!D:D, "")),
        IF(
            COUNTIFS('4.PacBio'!E:E, B8, '4.PacBio'!V:V, "Y") &gt; 0,
            _xlfn.TEXTJOIN(", ", TRUE, IF(('4.PacBio'!E:E = B8) * ('4.PacBio'!V:V = "Y"), '4.PacBio'!D:D, "")),
            "Awaiting Status"
        )
    )
)</f>
        <v>Sequenced</v>
      </c>
      <c r="K8" s="26" t="s">
        <v>92</v>
      </c>
      <c r="L8" s="8" t="str" cm="1">
        <f t="array" aca="1" ref="L8" ca="1">IF(
    K8="N",
    "",
    IF(
        COUNTIFS('4.HiCLibrary'!E:E, B8, '4.HiCLibrary'!V:V, "Y") &gt; 0,
        _xlfn.TEXTJOIN(", ", TRUE, IF(('4.HiCLibrary'!E:E = B8) * ('4.HiCLibrary'!V:V = "Y"), '4.HiCLibrary'!D:D, "")),
        IF(
            COUNTIFS('4.HiCLibrary'!E:E, B8, '4.HiCLibrary'!U:U, "Y") &gt; 0,
            _xlfn.TEXTJOIN(", ", TRUE, IF(('4.HiCLibrary'!E:E = B8) * ('4.HiCLibrary'!U:U = "Y"), '4.HiCLibrary'!D:D, "")),
            "Awaiting Status"
        )
    )
)</f>
        <v>Sequenced</v>
      </c>
      <c r="M8" s="181" t="s">
        <v>92</v>
      </c>
      <c r="N8" s="56" t="str" cm="1">
        <f t="array" aca="1" ref="N8" ca="1">IF(
    M8="N",
    "",
    IF(
        COUNTIFS('4.ONT'!E:E, B8, '4.ONT'!Q:Q, "Y") &gt; 0,
        _xlfn.TEXTJOIN(", ", TRUE, IF(('4.ONT'!E:E = B8) * ('4.ONT'!Q:Q = "Y"), '4.ONT'!D:D, "")),
        IF(
            COUNTIFS('4.ONT'!E:E, B8, '4.ONT'!P:P, "Y") &gt; 0,
            _xlfn.TEXTJOIN(", ", TRUE, IF(('4.ONT'!E:E = B8) * ('4.ONT'!P:P = "Y"), '4.ONT'!D:D, "")),
            "Awaiting Status"
        )
    )
)</f>
        <v>Sequenced</v>
      </c>
      <c r="O8" s="26" t="s">
        <v>92</v>
      </c>
      <c r="P8" s="60" t="str" cm="1">
        <f t="array" aca="1" ref="P8" ca="1">IF(
    O8="N",
    "",
    IF(
        COUNTIFS('3.RNAExtractions'!E:E, B8, '3.RNAExtractions'!Z:Z, "Y") &gt; 0,
        _xlfn.TEXTJOIN(", ", TRUE, IF(('3.RNAExtractions'!E:E = B8) * ('3.RNAExtractions'!Z:Z = "Y"), '3.RNAExtractions'!D:D, "")),
        IF(
            COUNTIFS('3.RNAExtractions'!E:E, B8, '3.RNAExtractions'!Y:Y, "Y") &gt; 0,
            _xlfn.TEXTJOIN(", ", TRUE, IF(('3.RNAExtractions'!E:E = B8) * ('3.RNAExtractions'!Y:Y = "Y"), '3.RNAExtractions'!D:D, "")),
            "Awaiting Status"
        )
    )
)</f>
        <v>Awaiting Status</v>
      </c>
      <c r="Q8" s="26" t="s">
        <v>92</v>
      </c>
      <c r="R8" s="60" t="str" cm="1">
        <f t="array" aca="1" ref="R8" ca="1">IF(
    Q8="N",
    "",
    IF(
        COUNTIFS('4.RNAIllumina'!E:E, B8, '4.RNAIllumina'!Y:Y, "Y") &gt; 0,
        _xlfn.TEXTJOIN(", ", TRUE, IF(('4.RNAIllumina'!E:E = B8) * ('4.RNAIllumina'!Y:Y = "Y"), '4.RNAIllumina'!D:D, "")),
        IF(
            COUNTIFS('4.RNAIllumina'!E:E, B8, '4.RNAIllumina'!X:X, "Y") &gt; 0,
            _xlfn.TEXTJOIN(", ", TRUE, IF(('4.RNAIllumina'!E:E = B8) * ('4.RNAIllumina'!X:X = "Y"), '4.RNAIllumina'!D:D, "")),
            "Awaiting Status"
        )
    )
)</f>
        <v>Awaiting Status</v>
      </c>
      <c r="T8" s="6" t="str">
        <f ca="1">VLOOKUP($B8,'1.MetaData'!$B:$H,2,FALSE)</f>
        <v>MNDLP1</v>
      </c>
      <c r="U8" s="7" t="str">
        <f ca="1">VLOOKUP($B8,'1.MetaData'!$B:$H,3,FALSE)</f>
        <v>Lethrinus punctulatus</v>
      </c>
      <c r="V8" s="7" t="str">
        <f ca="1">VLOOKUP($B8,'1.MetaData'!$B:$H,4,FALSE)</f>
        <v>Bluespot emperor</v>
      </c>
      <c r="W8" s="6" t="str">
        <f ca="1">VLOOKUP($B8,'1.MetaData'!$B:$H,5,FALSE)</f>
        <v xml:space="preserve">DPIRD WA Fisheries RV Naturaliste Craig Skepper </v>
      </c>
      <c r="X8" s="6" t="str">
        <f ca="1">VLOOKUP($B8,'1.MetaData'!$B:$H,6,FALSE)</f>
        <v>Dan Gaughan</v>
      </c>
      <c r="Y8" s="6" t="s">
        <v>98</v>
      </c>
      <c r="Z8"/>
    </row>
    <row r="9" spans="1:26" x14ac:dyDescent="0.25">
      <c r="A9" s="17">
        <v>8</v>
      </c>
      <c r="B9" s="3" t="str">
        <f t="shared" ca="1" si="2"/>
        <v>OG8</v>
      </c>
      <c r="C9" s="219" t="s">
        <v>91</v>
      </c>
      <c r="D9" s="4">
        <f ca="1">COUNTIF('2.Tissue'!C:C,B9)</f>
        <v>2</v>
      </c>
      <c r="E9" s="4">
        <f ca="1">COUNTIFS('3.DNAExtractions'!$E:$E,$B9,'3.DNAExtractions'!$D:$D,E$1)</f>
        <v>2</v>
      </c>
      <c r="F9" s="2" t="str" cm="1">
        <f t="array" aca="1" ref="F9" ca="1">IF(
    COUNTIFS('3.DNAExtractions'!E:E, B9, '3.DNAExtractions'!Y:Y, "Y") &gt; 0,
    _xlfn.TEXTJOIN(", ", TRUE, IF(('3.DNAExtractions'!E:E = B9) * ('3.DNAExtractions'!Y:Y = "Y"), '3.DNAExtractions'!D:D, "")),
    IF(
        COUNTIFS('3.DNAExtractions'!E:E, B9, '3.DNAExtractions'!X:X, "Y") &gt; 0,
        _xlfn.TEXTJOIN(", ", TRUE, IF(('3.DNAExtractions'!E:E = B9) * ('3.DNAExtractions'!X:X = "Y"), '3.DNAExtractions'!D:D, "")),
        "Awaiting Status"
    )
)</f>
        <v>Extracted</v>
      </c>
      <c r="G9" s="45" t="s">
        <v>92</v>
      </c>
      <c r="H9" s="8" t="str" cm="1">
        <f t="array" aca="1" ref="H9" ca="1">IF(
    G9="N",
    "",
    IF(
        COUNTIFS('4.Illumina'!E:E, B9, '4.Illumina'!R:R, "Y") &gt; 0,
        _xlfn.TEXTJOIN(", ", TRUE, IF(('4.Illumina'!E:E = B9) * ('4.Illumina'!R:R = "Y"), '4.Illumina'!D:D, "")),
        IF(
            COUNTIFS('4.Illumina'!E:E, B9, '4.Illumina'!Q:Q, "Y") &gt; 0,
            _xlfn.TEXTJOIN(", ", TRUE, IF(('4.Illumina'!E:E = B9) * ('4.Illumina'!Q:Q = "Y"), '4.Illumina'!D:D, "")),
            "Awaiting Status"
        )
    )
)</f>
        <v>Sequenced</v>
      </c>
      <c r="I9" s="26" t="s">
        <v>92</v>
      </c>
      <c r="J9" s="56" t="str" cm="1">
        <f t="array" aca="1" ref="J9" ca="1">IF(
    I9="N",
    "",
    IF(
        COUNTIFS('4.PacBio'!E:E, B9, '4.PacBio'!W:W, "Y") &gt; 0,
        _xlfn.TEXTJOIN(", ", TRUE, IF(('4.PacBio'!E:E = B9) * ('4.PacBio'!W:W = "Y"), '4.PacBio'!D:D, "")),
        IF(
            COUNTIFS('4.PacBio'!E:E, B9, '4.PacBio'!V:V, "Y") &gt; 0,
            _xlfn.TEXTJOIN(", ", TRUE, IF(('4.PacBio'!E:E = B9) * ('4.PacBio'!V:V = "Y"), '4.PacBio'!D:D, "")),
            "Awaiting Status"
        )
    )
)</f>
        <v>Sequenced</v>
      </c>
      <c r="K9" s="26" t="s">
        <v>92</v>
      </c>
      <c r="L9" s="8" t="str" cm="1">
        <f t="array" aca="1" ref="L9" ca="1">IF(
    K9="N",
    "",
    IF(
        COUNTIFS('4.HiCLibrary'!E:E, B9, '4.HiCLibrary'!V:V, "Y") &gt; 0,
        _xlfn.TEXTJOIN(", ", TRUE, IF(('4.HiCLibrary'!E:E = B9) * ('4.HiCLibrary'!V:V = "Y"), '4.HiCLibrary'!D:D, "")),
        IF(
            COUNTIFS('4.HiCLibrary'!E:E, B9, '4.HiCLibrary'!U:U, "Y") &gt; 0,
            _xlfn.TEXTJOIN(", ", TRUE, IF(('4.HiCLibrary'!E:E = B9) * ('4.HiCLibrary'!U:U = "Y"), '4.HiCLibrary'!D:D, "")),
            "Awaiting Status"
        )
    )
)</f>
        <v>Sequenced</v>
      </c>
      <c r="M9" s="181" t="s">
        <v>92</v>
      </c>
      <c r="N9" s="56" t="str" cm="1">
        <f t="array" aca="1" ref="N9" ca="1">IF(
    M9="N",
    "",
    IF(
        COUNTIFS('4.ONT'!E:E, B9, '4.ONT'!Q:Q, "Y") &gt; 0,
        _xlfn.TEXTJOIN(", ", TRUE, IF(('4.ONT'!E:E = B9) * ('4.ONT'!Q:Q = "Y"), '4.ONT'!D:D, "")),
        IF(
            COUNTIFS('4.ONT'!E:E, B9, '4.ONT'!P:P, "Y") &gt; 0,
            _xlfn.TEXTJOIN(", ", TRUE, IF(('4.ONT'!E:E = B9) * ('4.ONT'!P:P = "Y"), '4.ONT'!D:D, "")),
            "Awaiting Status"
        )
    )
)</f>
        <v>Library - LSK</v>
      </c>
      <c r="O9" s="26" t="s">
        <v>92</v>
      </c>
      <c r="P9" s="60" t="str" cm="1">
        <f t="array" aca="1" ref="P9" ca="1">IF(
    O9="N",
    "",
    IF(
        COUNTIFS('3.RNAExtractions'!E:E, B9, '3.RNAExtractions'!Z:Z, "Y") &gt; 0,
        _xlfn.TEXTJOIN(", ", TRUE, IF(('3.RNAExtractions'!E:E = B9) * ('3.RNAExtractions'!Z:Z = "Y"), '3.RNAExtractions'!D:D, "")),
        IF(
            COUNTIFS('3.RNAExtractions'!E:E, B9, '3.RNAExtractions'!Y:Y, "Y") &gt; 0,
            _xlfn.TEXTJOIN(", ", TRUE, IF(('3.RNAExtractions'!E:E = B9) * ('3.RNAExtractions'!Y:Y = "Y"), '3.RNAExtractions'!D:D, "")),
            "Awaiting Status"
        )
    )
)</f>
        <v>0</v>
      </c>
      <c r="Q9" s="26" t="s">
        <v>92</v>
      </c>
      <c r="R9" s="60" t="str" cm="1">
        <f t="array" aca="1" ref="R9" ca="1">IF(
    Q9="N",
    "",
    IF(
        COUNTIFS('4.RNAIllumina'!E:E, B9, '4.RNAIllumina'!Y:Y, "Y") &gt; 0,
        _xlfn.TEXTJOIN(", ", TRUE, IF(('4.RNAIllumina'!E:E = B9) * ('4.RNAIllumina'!Y:Y = "Y"), '4.RNAIllumina'!D:D, "")),
        IF(
            COUNTIFS('4.RNAIllumina'!E:E, B9, '4.RNAIllumina'!X:X, "Y") &gt; 0,
            _xlfn.TEXTJOIN(", ", TRUE, IF(('4.RNAIllumina'!E:E = B9) * ('4.RNAIllumina'!X:X = "Y"), '4.RNAIllumina'!D:D, "")),
            "Awaiting Status"
        )
    )
)</f>
        <v>Awaiting Status</v>
      </c>
      <c r="T9" s="6" t="str">
        <f ca="1">VLOOKUP($B9,'1.MetaData'!$B:$H,2,FALSE)</f>
        <v>MNDLL1</v>
      </c>
      <c r="U9" s="7" t="str">
        <f ca="1">VLOOKUP($B9,'1.MetaData'!$B:$H,3,FALSE)</f>
        <v>Lethrinus laticaudis</v>
      </c>
      <c r="V9" s="7" t="str">
        <f ca="1">VLOOKUP($B9,'1.MetaData'!$B:$H,4,FALSE)</f>
        <v>Grass emperor</v>
      </c>
      <c r="W9" s="6" t="str">
        <f ca="1">VLOOKUP($B9,'1.MetaData'!$B:$H,5,FALSE)</f>
        <v xml:space="preserve">DPIRD WA Fisheries RV Naturaliste Craig Skepper </v>
      </c>
      <c r="X9" s="6" t="str">
        <f ca="1">VLOOKUP($B9,'1.MetaData'!$B:$H,6,FALSE)</f>
        <v>Dan Gaughan</v>
      </c>
      <c r="Y9" s="6" t="s">
        <v>98</v>
      </c>
      <c r="Z9"/>
    </row>
    <row r="10" spans="1:26" x14ac:dyDescent="0.25">
      <c r="A10" s="17">
        <v>9</v>
      </c>
      <c r="B10" s="3" t="str">
        <f t="shared" ca="1" si="2"/>
        <v>OG9</v>
      </c>
      <c r="C10" s="219" t="s">
        <v>91</v>
      </c>
      <c r="D10" s="4">
        <f ca="1">COUNTIF('2.Tissue'!C:C,B10)</f>
        <v>2</v>
      </c>
      <c r="E10" s="4">
        <f ca="1">COUNTIFS('3.DNAExtractions'!$E:$E,$B10,'3.DNAExtractions'!$D:$D,E$1)</f>
        <v>3</v>
      </c>
      <c r="F10" s="2" t="str" cm="1">
        <f t="array" aca="1" ref="F10" ca="1">IF(
    COUNTIFS('3.DNAExtractions'!E:E, B10, '3.DNAExtractions'!Y:Y, "Y") &gt; 0,
    _xlfn.TEXTJOIN(", ", TRUE, IF(('3.DNAExtractions'!E:E = B10) * ('3.DNAExtractions'!Y:Y = "Y"), '3.DNAExtractions'!D:D, "")),
    IF(
        COUNTIFS('3.DNAExtractions'!E:E, B10, '3.DNAExtractions'!X:X, "Y") &gt; 0,
        _xlfn.TEXTJOIN(", ", TRUE, IF(('3.DNAExtractions'!E:E = B10) * ('3.DNAExtractions'!X:X = "Y"), '3.DNAExtractions'!D:D, "")),
        "Awaiting Status"
    )
)</f>
        <v>Extracted</v>
      </c>
      <c r="G10" s="45" t="s">
        <v>92</v>
      </c>
      <c r="H10" s="8" t="str" cm="1">
        <f t="array" aca="1" ref="H10" ca="1">IF(
    G10="N",
    "",
    IF(
        COUNTIFS('4.Illumina'!E:E, B10, '4.Illumina'!R:R, "Y") &gt; 0,
        _xlfn.TEXTJOIN(", ", TRUE, IF(('4.Illumina'!E:E = B10) * ('4.Illumina'!R:R = "Y"), '4.Illumina'!D:D, "")),
        IF(
            COUNTIFS('4.Illumina'!E:E, B10, '4.Illumina'!Q:Q, "Y") &gt; 0,
            _xlfn.TEXTJOIN(", ", TRUE, IF(('4.Illumina'!E:E = B10) * ('4.Illumina'!Q:Q = "Y"), '4.Illumina'!D:D, "")),
            "Awaiting Status"
        )
    )
)</f>
        <v>Sequenced</v>
      </c>
      <c r="I10" s="26" t="s">
        <v>92</v>
      </c>
      <c r="J10" s="56" t="str" cm="1">
        <f t="array" aca="1" ref="J10" ca="1">IF(
    I10="N",
    "",
    IF(
        COUNTIFS('4.PacBio'!E:E, B10, '4.PacBio'!W:W, "Y") &gt; 0,
        _xlfn.TEXTJOIN(", ", TRUE, IF(('4.PacBio'!E:E = B10) * ('4.PacBio'!W:W = "Y"), '4.PacBio'!D:D, "")),
        IF(
            COUNTIFS('4.PacBio'!E:E, B10, '4.PacBio'!V:V, "Y") &gt; 0,
            _xlfn.TEXTJOIN(", ", TRUE, IF(('4.PacBio'!E:E = B10) * ('4.PacBio'!V:V = "Y"), '4.PacBio'!D:D, "")),
            "Awaiting Status"
        )
    )
)</f>
        <v>Sequenced</v>
      </c>
      <c r="K10" s="26" t="s">
        <v>92</v>
      </c>
      <c r="L10" s="8" t="str" cm="1">
        <f t="array" aca="1" ref="L10" ca="1">IF(
    K10="N",
    "",
    IF(
        COUNTIFS('4.HiCLibrary'!E:E, B10, '4.HiCLibrary'!V:V, "Y") &gt; 0,
        _xlfn.TEXTJOIN(", ", TRUE, IF(('4.HiCLibrary'!E:E = B10) * ('4.HiCLibrary'!V:V = "Y"), '4.HiCLibrary'!D:D, "")),
        IF(
            COUNTIFS('4.HiCLibrary'!E:E, B10, '4.HiCLibrary'!U:U, "Y") &gt; 0,
            _xlfn.TEXTJOIN(", ", TRUE, IF(('4.HiCLibrary'!E:E = B10) * ('4.HiCLibrary'!U:U = "Y"), '4.HiCLibrary'!D:D, "")),
            "Awaiting Status"
        )
    )
)</f>
        <v>Sequenced</v>
      </c>
      <c r="M10" s="181" t="s">
        <v>92</v>
      </c>
      <c r="N10" s="56" t="str" cm="1">
        <f t="array" aca="1" ref="N10" ca="1">IF(
    M10="N",
    "",
    IF(
        COUNTIFS('4.ONT'!E:E, B10, '4.ONT'!Q:Q, "Y") &gt; 0,
        _xlfn.TEXTJOIN(", ", TRUE, IF(('4.ONT'!E:E = B10) * ('4.ONT'!Q:Q = "Y"), '4.ONT'!D:D, "")),
        IF(
            COUNTIFS('4.ONT'!E:E, B10, '4.ONT'!P:P, "Y") &gt; 0,
            _xlfn.TEXTJOIN(", ", TRUE, IF(('4.ONT'!E:E = B10) * ('4.ONT'!P:P = "Y"), '4.ONT'!D:D, "")),
            "Awaiting Status"
        )
    )
)</f>
        <v>Sequenced</v>
      </c>
      <c r="O10" s="26" t="s">
        <v>92</v>
      </c>
      <c r="P10" s="60" t="str" cm="1">
        <f t="array" aca="1" ref="P10" ca="1">IF(
    O10="N",
    "",
    IF(
        COUNTIFS('3.RNAExtractions'!E:E, B10, '3.RNAExtractions'!Z:Z, "Y") &gt; 0,
        _xlfn.TEXTJOIN(", ", TRUE, IF(('3.RNAExtractions'!E:E = B10) * ('3.RNAExtractions'!Z:Z = "Y"), '3.RNAExtractions'!D:D, "")),
        IF(
            COUNTIFS('3.RNAExtractions'!E:E, B10, '3.RNAExtractions'!Y:Y, "Y") &gt; 0,
            _xlfn.TEXTJOIN(", ", TRUE, IF(('3.RNAExtractions'!E:E = B10) * ('3.RNAExtractions'!Y:Y = "Y"), '3.RNAExtractions'!D:D, "")),
            "Awaiting Status"
        )
    )
)</f>
        <v>Awaiting Status</v>
      </c>
      <c r="Q10" s="26" t="s">
        <v>92</v>
      </c>
      <c r="R10" s="60" t="str" cm="1">
        <f t="array" aca="1" ref="R10" ca="1">IF(
    Q10="N",
    "",
    IF(
        COUNTIFS('4.RNAIllumina'!E:E, B10, '4.RNAIllumina'!Y:Y, "Y") &gt; 0,
        _xlfn.TEXTJOIN(", ", TRUE, IF(('4.RNAIllumina'!E:E = B10) * ('4.RNAIllumina'!Y:Y = "Y"), '4.RNAIllumina'!D:D, "")),
        IF(
            COUNTIFS('4.RNAIllumina'!E:E, B10, '4.RNAIllumina'!X:X, "Y") &gt; 0,
            _xlfn.TEXTJOIN(", ", TRUE, IF(('4.RNAIllumina'!E:E = B10) * ('4.RNAIllumina'!X:X = "Y"), '4.RNAIllumina'!D:D, "")),
            "Awaiting Status"
        )
    )
)</f>
        <v>Awaiting Status</v>
      </c>
      <c r="T10" s="6" t="str">
        <f ca="1">VLOOKUP($B10,'1.MetaData'!$B:$H,2,FALSE)</f>
        <v>MNDEM1</v>
      </c>
      <c r="U10" s="7" t="str">
        <f ca="1">VLOOKUP($B10,'1.MetaData'!$B:$H,3,FALSE)</f>
        <v>Epinephelus multinotatus</v>
      </c>
      <c r="V10" s="7" t="str">
        <f ca="1">VLOOKUP($B10,'1.MetaData'!$B:$H,4,FALSE)</f>
        <v>Rankin cod</v>
      </c>
      <c r="W10" s="6" t="str">
        <f ca="1">VLOOKUP($B10,'1.MetaData'!$B:$H,5,FALSE)</f>
        <v xml:space="preserve">DPIRD WA Fisheries RV Naturaliste Craig Skepper </v>
      </c>
      <c r="X10" s="6" t="str">
        <f ca="1">VLOOKUP($B10,'1.MetaData'!$B:$H,6,FALSE)</f>
        <v>Dan Gaughan</v>
      </c>
      <c r="Y10" s="6" t="s">
        <v>99</v>
      </c>
      <c r="Z10"/>
    </row>
    <row r="11" spans="1:26" hidden="1" x14ac:dyDescent="0.25">
      <c r="A11" s="17">
        <v>10</v>
      </c>
      <c r="B11" s="3" t="str">
        <f t="shared" ca="1" si="2"/>
        <v>OG10</v>
      </c>
      <c r="C11" s="219" t="s">
        <v>96</v>
      </c>
      <c r="D11" s="4">
        <f ca="1">COUNTIF('2.Tissue'!C:C,B11)</f>
        <v>2</v>
      </c>
      <c r="E11" s="4">
        <f ca="1">COUNTIFS('3.DNAExtractions'!$E:$E,$B11,'3.DNAExtractions'!$D:$D,E$1)</f>
        <v>1</v>
      </c>
      <c r="F11" s="2" t="str" cm="1">
        <f t="array" aca="1" ref="F11" ca="1">IF(
    COUNTIFS('3.DNAExtractions'!E:E, B11, '3.DNAExtractions'!Y:Y, "Y") &gt; 0,
    _xlfn.TEXTJOIN(", ", TRUE, IF(('3.DNAExtractions'!E:E = B11) * ('3.DNAExtractions'!Y:Y = "Y"), '3.DNAExtractions'!D:D, "")),
    IF(
        COUNTIFS('3.DNAExtractions'!E:E, B11, '3.DNAExtractions'!X:X, "Y") &gt; 0,
        _xlfn.TEXTJOIN(", ", TRUE, IF(('3.DNAExtractions'!E:E = B11) * ('3.DNAExtractions'!X:X = "Y"), '3.DNAExtractions'!D:D, "")),
        "Awaiting Status"
    )
)</f>
        <v>Extracted</v>
      </c>
      <c r="G11" s="45" t="s">
        <v>92</v>
      </c>
      <c r="H11" s="8" t="str" cm="1">
        <f t="array" aca="1" ref="H11" ca="1">IF(
    G11="N",
    "",
    IF(
        COUNTIFS('4.Illumina'!E:E, B11, '4.Illumina'!R:R, "Y") &gt; 0,
        _xlfn.TEXTJOIN(", ", TRUE, IF(('4.Illumina'!E:E = B11) * ('4.Illumina'!R:R = "Y"), '4.Illumina'!D:D, "")),
        IF(
            COUNTIFS('4.Illumina'!E:E, B11, '4.Illumina'!Q:Q, "Y") &gt; 0,
            _xlfn.TEXTJOIN(", ", TRUE, IF(('4.Illumina'!E:E = B11) * ('4.Illumina'!Q:Q = "Y"), '4.Illumina'!D:D, "")),
            "Awaiting Status"
        )
    )
)</f>
        <v>Sequenced</v>
      </c>
      <c r="I11" s="26" t="s">
        <v>92</v>
      </c>
      <c r="J11" s="56" t="str" cm="1">
        <f t="array" aca="1" ref="J11" ca="1">IF(
    I11="N",
    "",
    IF(
        COUNTIFS('4.PacBio'!E:E, B11, '4.PacBio'!W:W, "Y") &gt; 0,
        _xlfn.TEXTJOIN(", ", TRUE, IF(('4.PacBio'!E:E = B11) * ('4.PacBio'!W:W = "Y"), '4.PacBio'!D:D, "")),
        IF(
            COUNTIFS('4.PacBio'!E:E, B11, '4.PacBio'!V:V, "Y") &gt; 0,
            _xlfn.TEXTJOIN(", ", TRUE, IF(('4.PacBio'!E:E = B11) * ('4.PacBio'!V:V = "Y"), '4.PacBio'!D:D, "")),
            "Awaiting Status"
        )
    )
)</f>
        <v>Sequenced</v>
      </c>
      <c r="K11" s="181" t="s">
        <v>92</v>
      </c>
      <c r="L11" s="8" t="str" cm="1">
        <f t="array" aca="1" ref="L11" ca="1">IF(
    K11="N",
    "",
    IF(
        COUNTIFS('4.HiCLibrary'!E:E, B11, '4.HiCLibrary'!V:V, "Y") &gt; 0,
        _xlfn.TEXTJOIN(", ", TRUE, IF(('4.HiCLibrary'!E:E = B11) * ('4.HiCLibrary'!V:V = "Y"), '4.HiCLibrary'!D:D, "")),
        IF(
            COUNTIFS('4.HiCLibrary'!E:E, B11, '4.HiCLibrary'!U:U, "Y") &gt; 0,
            _xlfn.TEXTJOIN(", ", TRUE, IF(('4.HiCLibrary'!E:E = B11) * ('4.HiCLibrary'!U:U = "Y"), '4.HiCLibrary'!D:D, "")),
            "Awaiting Status"
        )
    )
)</f>
        <v>Sequenced</v>
      </c>
      <c r="M11" s="181" t="s">
        <v>92</v>
      </c>
      <c r="N11" s="56" t="str" cm="1">
        <f t="array" aca="1" ref="N11" ca="1">IF(
    M11="N",
    "",
    IF(
        COUNTIFS('4.ONT'!E:E, B11, '4.ONT'!Q:Q, "Y") &gt; 0,
        _xlfn.TEXTJOIN(", ", TRUE, IF(('4.ONT'!E:E = B11) * ('4.ONT'!Q:Q = "Y"), '4.ONT'!D:D, "")),
        IF(
            COUNTIFS('4.ONT'!E:E, B11, '4.ONT'!P:P, "Y") &gt; 0,
            _xlfn.TEXTJOIN(", ", TRUE, IF(('4.ONT'!E:E = B11) * ('4.ONT'!P:P = "Y"), '4.ONT'!D:D, "")),
            "Awaiting Status"
        )
    )
)</f>
        <v>Sequenced</v>
      </c>
      <c r="O11" s="60" t="s">
        <v>92</v>
      </c>
      <c r="P11" s="60" t="str" cm="1">
        <f t="array" aca="1" ref="P11" ca="1">IF(
    O11="N",
    "",
    IF(
        COUNTIFS('3.RNAExtractions'!E:E, B11, '3.RNAExtractions'!Z:Z, "Y") &gt; 0,
        _xlfn.TEXTJOIN(", ", TRUE, IF(('3.RNAExtractions'!E:E = B11) * ('3.RNAExtractions'!Z:Z = "Y"), '3.RNAExtractions'!D:D, "")),
        IF(
            COUNTIFS('3.RNAExtractions'!E:E, B11, '3.RNAExtractions'!Y:Y, "Y") &gt; 0,
            _xlfn.TEXTJOIN(", ", TRUE, IF(('3.RNAExtractions'!E:E = B11) * ('3.RNAExtractions'!Y:Y = "Y"), '3.RNAExtractions'!D:D, "")),
            "Awaiting Status"
        )
    )
)</f>
        <v>Extracted</v>
      </c>
      <c r="Q11" s="60" t="s">
        <v>92</v>
      </c>
      <c r="R11" s="60" t="str" cm="1">
        <f t="array" aca="1" ref="R11" ca="1">IF(
    Q11="N",
    "",
    IF(
        COUNTIFS('4.RNAIllumina'!E:E, B11, '4.RNAIllumina'!Y:Y, "Y") &gt; 0,
        _xlfn.TEXTJOIN(", ", TRUE, IF(('4.RNAIllumina'!E:E = B11) * ('4.RNAIllumina'!Y:Y = "Y"), '4.RNAIllumina'!D:D, "")),
        IF(
            COUNTIFS('4.RNAIllumina'!E:E, B11, '4.RNAIllumina'!X:X, "Y") &gt; 0,
            _xlfn.TEXTJOIN(", ", TRUE, IF(('4.RNAIllumina'!E:E = B11) * ('4.RNAIllumina'!X:X = "Y"), '4.RNAIllumina'!D:D, "")),
            "Awaiting Status"
        )
    )
)</f>
        <v>Sequenced</v>
      </c>
      <c r="T11" s="6" t="str">
        <f ca="1">VLOOKUP($B11,'1.MetaData'!$B:$H,2,FALSE)</f>
        <v>MNDLQ1</v>
      </c>
      <c r="U11" s="7" t="str">
        <f ca="1">VLOOKUP($B11,'1.MetaData'!$B:$H,3,FALSE)</f>
        <v>Lutjanus quinquelineatus</v>
      </c>
      <c r="V11" s="7" t="str">
        <f ca="1">VLOOKUP($B11,'1.MetaData'!$B:$H,4,FALSE)</f>
        <v>Fivelined snapper</v>
      </c>
      <c r="W11" s="6" t="str">
        <f ca="1">VLOOKUP($B11,'1.MetaData'!$B:$H,5,FALSE)</f>
        <v xml:space="preserve">DPIRD WA Fisheries RV Naturaliste Craig Skepper </v>
      </c>
      <c r="X11" s="6" t="str">
        <f ca="1">VLOOKUP($B11,'1.MetaData'!$B:$H,6,FALSE)</f>
        <v>Dan Gaughan</v>
      </c>
      <c r="Z11"/>
    </row>
    <row r="12" spans="1:26" hidden="1" x14ac:dyDescent="0.25">
      <c r="A12" s="17">
        <v>11</v>
      </c>
      <c r="B12" s="3" t="str">
        <f t="shared" ca="1" si="2"/>
        <v>OG11</v>
      </c>
      <c r="C12" s="219" t="s">
        <v>96</v>
      </c>
      <c r="D12" s="4">
        <f ca="1">COUNTIF('2.Tissue'!C:C,B12)</f>
        <v>2</v>
      </c>
      <c r="E12" s="4">
        <f ca="1">COUNTIFS('3.DNAExtractions'!$E:$E,$B12,'3.DNAExtractions'!$D:$D,E$1)</f>
        <v>2</v>
      </c>
      <c r="F12" s="2" t="str" cm="1">
        <f t="array" aca="1" ref="F12" ca="1">IF(
    COUNTIFS('3.DNAExtractions'!E:E, B12, '3.DNAExtractions'!Y:Y, "Y") &gt; 0,
    _xlfn.TEXTJOIN(", ", TRUE, IF(('3.DNAExtractions'!E:E = B12) * ('3.DNAExtractions'!Y:Y = "Y"), '3.DNAExtractions'!D:D, "")),
    IF(
        COUNTIFS('3.DNAExtractions'!E:E, B12, '3.DNAExtractions'!X:X, "Y") &gt; 0,
        _xlfn.TEXTJOIN(", ", TRUE, IF(('3.DNAExtractions'!E:E = B12) * ('3.DNAExtractions'!X:X = "Y"), '3.DNAExtractions'!D:D, "")),
        "Awaiting Status"
    )
)</f>
        <v>Extracted</v>
      </c>
      <c r="G12" s="45" t="s">
        <v>92</v>
      </c>
      <c r="H12" s="8" t="str" cm="1">
        <f t="array" aca="1" ref="H12" ca="1">IF(
    G12="N",
    "",
    IF(
        COUNTIFS('4.Illumina'!E:E, B12, '4.Illumina'!R:R, "Y") &gt; 0,
        _xlfn.TEXTJOIN(", ", TRUE, IF(('4.Illumina'!E:E = B12) * ('4.Illumina'!R:R = "Y"), '4.Illumina'!D:D, "")),
        IF(
            COUNTIFS('4.Illumina'!E:E, B12, '4.Illumina'!Q:Q, "Y") &gt; 0,
            _xlfn.TEXTJOIN(", ", TRUE, IF(('4.Illumina'!E:E = B12) * ('4.Illumina'!Q:Q = "Y"), '4.Illumina'!D:D, "")),
            "Awaiting Status"
        )
    )
)</f>
        <v>Sequenced</v>
      </c>
      <c r="I12" s="26" t="s">
        <v>92</v>
      </c>
      <c r="J12" s="56" t="str" cm="1">
        <f t="array" aca="1" ref="J12" ca="1">IF(
    I12="N",
    "",
    IF(
        COUNTIFS('4.PacBio'!E:E, B12, '4.PacBio'!W:W, "Y") &gt; 0,
        _xlfn.TEXTJOIN(", ", TRUE, IF(('4.PacBio'!E:E = B12) * ('4.PacBio'!W:W = "Y"), '4.PacBio'!D:D, "")),
        IF(
            COUNTIFS('4.PacBio'!E:E, B12, '4.PacBio'!V:V, "Y") &gt; 0,
            _xlfn.TEXTJOIN(", ", TRUE, IF(('4.PacBio'!E:E = B12) * ('4.PacBio'!V:V = "Y"), '4.PacBio'!D:D, "")),
            "Awaiting Status"
        )
    )
)</f>
        <v>Sequenced</v>
      </c>
      <c r="K12" s="181" t="s">
        <v>92</v>
      </c>
      <c r="L12" s="8" t="str" cm="1">
        <f t="array" aca="1" ref="L12" ca="1">IF(
    K12="N",
    "",
    IF(
        COUNTIFS('4.HiCLibrary'!E:E, B12, '4.HiCLibrary'!V:V, "Y") &gt; 0,
        _xlfn.TEXTJOIN(", ", TRUE, IF(('4.HiCLibrary'!E:E = B12) * ('4.HiCLibrary'!V:V = "Y"), '4.HiCLibrary'!D:D, "")),
        IF(
            COUNTIFS('4.HiCLibrary'!E:E, B12, '4.HiCLibrary'!U:U, "Y") &gt; 0,
            _xlfn.TEXTJOIN(", ", TRUE, IF(('4.HiCLibrary'!E:E = B12) * ('4.HiCLibrary'!U:U = "Y"), '4.HiCLibrary'!D:D, "")),
            "Awaiting Status"
        )
    )
)</f>
        <v>Sequenced</v>
      </c>
      <c r="M12" s="181" t="s">
        <v>92</v>
      </c>
      <c r="N12" s="56" t="str" cm="1">
        <f t="array" aca="1" ref="N12" ca="1">IF(
    M12="N",
    "",
    IF(
        COUNTIFS('4.ONT'!E:E, B12, '4.ONT'!Q:Q, "Y") &gt; 0,
        _xlfn.TEXTJOIN(", ", TRUE, IF(('4.ONT'!E:E = B12) * ('4.ONT'!Q:Q = "Y"), '4.ONT'!D:D, "")),
        IF(
            COUNTIFS('4.ONT'!E:E, B12, '4.ONT'!P:P, "Y") &gt; 0,
            _xlfn.TEXTJOIN(", ", TRUE, IF(('4.ONT'!E:E = B12) * ('4.ONT'!P:P = "Y"), '4.ONT'!D:D, "")),
            "Awaiting Status"
        )
    )
)</f>
        <v>Sequenced</v>
      </c>
      <c r="O12" s="60" t="s">
        <v>92</v>
      </c>
      <c r="P12" s="60" t="str" cm="1">
        <f t="array" aca="1" ref="P12" ca="1">IF(
    O12="N",
    "",
    IF(
        COUNTIFS('3.RNAExtractions'!E:E, B12, '3.RNAExtractions'!Z:Z, "Y") &gt; 0,
        _xlfn.TEXTJOIN(", ", TRUE, IF(('3.RNAExtractions'!E:E = B12) * ('3.RNAExtractions'!Z:Z = "Y"), '3.RNAExtractions'!D:D, "")),
        IF(
            COUNTIFS('3.RNAExtractions'!E:E, B12, '3.RNAExtractions'!Y:Y, "Y") &gt; 0,
            _xlfn.TEXTJOIN(", ", TRUE, IF(('3.RNAExtractions'!E:E = B12) * ('3.RNAExtractions'!Y:Y = "Y"), '3.RNAExtractions'!D:D, "")),
            "Awaiting Status"
        )
    )
)</f>
        <v>Extracted</v>
      </c>
      <c r="Q12" s="60" t="s">
        <v>92</v>
      </c>
      <c r="R12" s="60" t="str" cm="1">
        <f t="array" aca="1" ref="R12" ca="1">IF(
    Q12="N",
    "",
    IF(
        COUNTIFS('4.RNAIllumina'!E:E, B12, '4.RNAIllumina'!Y:Y, "Y") &gt; 0,
        _xlfn.TEXTJOIN(", ", TRUE, IF(('4.RNAIllumina'!E:E = B12) * ('4.RNAIllumina'!Y:Y = "Y"), '4.RNAIllumina'!D:D, "")),
        IF(
            COUNTIFS('4.RNAIllumina'!E:E, B12, '4.RNAIllumina'!X:X, "Y") &gt; 0,
            _xlfn.TEXTJOIN(", ", TRUE, IF(('4.RNAIllumina'!E:E = B12) * ('4.RNAIllumina'!X:X = "Y"), '4.RNAIllumina'!D:D, "")),
            "Awaiting Status"
        )
    )
)</f>
        <v>Sequenced</v>
      </c>
      <c r="T12" s="6" t="str">
        <f ca="1">VLOOKUP($B12,'1.MetaData'!$B:$H,2,FALSE)</f>
        <v>MNDSN1</v>
      </c>
      <c r="U12" s="7" t="str">
        <f ca="1">VLOOKUP($B12,'1.MetaData'!$B:$H,3,FALSE)</f>
        <v>Symphorus nematophorus</v>
      </c>
      <c r="V12" s="7" t="str">
        <f ca="1">VLOOKUP($B12,'1.MetaData'!$B:$H,4,FALSE)</f>
        <v>Chinamanfish</v>
      </c>
      <c r="W12" s="6" t="str">
        <f ca="1">VLOOKUP($B12,'1.MetaData'!$B:$H,5,FALSE)</f>
        <v xml:space="preserve">DPIRD WA Fisheries RV Naturaliste Craig Skepper </v>
      </c>
      <c r="X12" s="6" t="str">
        <f ca="1">VLOOKUP($B12,'1.MetaData'!$B:$H,6,FALSE)</f>
        <v>Dan Gaughan</v>
      </c>
      <c r="Y12" s="6" t="s">
        <v>99</v>
      </c>
      <c r="Z12"/>
    </row>
    <row r="13" spans="1:26" x14ac:dyDescent="0.25">
      <c r="A13" s="17">
        <v>12</v>
      </c>
      <c r="B13" s="3" t="str">
        <f t="shared" ca="1" si="2"/>
        <v>OG12</v>
      </c>
      <c r="C13" s="219" t="s">
        <v>91</v>
      </c>
      <c r="D13" s="4">
        <f ca="1">COUNTIF('2.Tissue'!C:C,B13)</f>
        <v>2</v>
      </c>
      <c r="E13" s="4">
        <f ca="1">COUNTIFS('3.DNAExtractions'!$E:$E,$B13,'3.DNAExtractions'!$D:$D,E$1)</f>
        <v>2</v>
      </c>
      <c r="F13" s="2" t="str" cm="1">
        <f t="array" aca="1" ref="F13" ca="1">IF(
    COUNTIFS('3.DNAExtractions'!E:E, B13, '3.DNAExtractions'!Y:Y, "Y") &gt; 0,
    _xlfn.TEXTJOIN(", ", TRUE, IF(('3.DNAExtractions'!E:E = B13) * ('3.DNAExtractions'!Y:Y = "Y"), '3.DNAExtractions'!D:D, "")),
    IF(
        COUNTIFS('3.DNAExtractions'!E:E, B13, '3.DNAExtractions'!X:X, "Y") &gt; 0,
        _xlfn.TEXTJOIN(", ", TRUE, IF(('3.DNAExtractions'!E:E = B13) * ('3.DNAExtractions'!X:X = "Y"), '3.DNAExtractions'!D:D, "")),
        "Awaiting Status"
    )
)</f>
        <v>Extracted</v>
      </c>
      <c r="G13" s="45" t="s">
        <v>92</v>
      </c>
      <c r="H13" s="8" t="str" cm="1">
        <f t="array" aca="1" ref="H13" ca="1">IF(
    G13="N",
    "",
    IF(
        COUNTIFS('4.Illumina'!E:E, B13, '4.Illumina'!R:R, "Y") &gt; 0,
        _xlfn.TEXTJOIN(", ", TRUE, IF(('4.Illumina'!E:E = B13) * ('4.Illumina'!R:R = "Y"), '4.Illumina'!D:D, "")),
        IF(
            COUNTIFS('4.Illumina'!E:E, B13, '4.Illumina'!Q:Q, "Y") &gt; 0,
            _xlfn.TEXTJOIN(", ", TRUE, IF(('4.Illumina'!E:E = B13) * ('4.Illumina'!Q:Q = "Y"), '4.Illumina'!D:D, "")),
            "Awaiting Status"
        )
    )
)</f>
        <v>Sequenced</v>
      </c>
      <c r="I13" s="26" t="s">
        <v>92</v>
      </c>
      <c r="J13" s="56" t="str" cm="1">
        <f t="array" aca="1" ref="J13" ca="1">IF(
    I13="N",
    "",
    IF(
        COUNTIFS('4.PacBio'!E:E, B13, '4.PacBio'!W:W, "Y") &gt; 0,
        _xlfn.TEXTJOIN(", ", TRUE, IF(('4.PacBio'!E:E = B13) * ('4.PacBio'!W:W = "Y"), '4.PacBio'!D:D, "")),
        IF(
            COUNTIFS('4.PacBio'!E:E, B13, '4.PacBio'!V:V, "Y") &gt; 0,
            _xlfn.TEXTJOIN(", ", TRUE, IF(('4.PacBio'!E:E = B13) * ('4.PacBio'!V:V = "Y"), '4.PacBio'!D:D, "")),
            "Awaiting Status"
        )
    )
)</f>
        <v>Sequenced</v>
      </c>
      <c r="K13" s="26" t="s">
        <v>92</v>
      </c>
      <c r="L13" s="8" t="str" cm="1">
        <f t="array" aca="1" ref="L13" ca="1">IF(
    K13="N",
    "",
    IF(
        COUNTIFS('4.HiCLibrary'!E:E, B13, '4.HiCLibrary'!V:V, "Y") &gt; 0,
        _xlfn.TEXTJOIN(", ", TRUE, IF(('4.HiCLibrary'!E:E = B13) * ('4.HiCLibrary'!V:V = "Y"), '4.HiCLibrary'!D:D, "")),
        IF(
            COUNTIFS('4.HiCLibrary'!E:E, B13, '4.HiCLibrary'!U:U, "Y") &gt; 0,
            _xlfn.TEXTJOIN(", ", TRUE, IF(('4.HiCLibrary'!E:E = B13) * ('4.HiCLibrary'!U:U = "Y"), '4.HiCLibrary'!D:D, "")),
            "Awaiting Status"
        )
    )
)</f>
        <v>Sequenced</v>
      </c>
      <c r="M13" s="181" t="s">
        <v>92</v>
      </c>
      <c r="N13" s="56" t="str" cm="1">
        <f t="array" aca="1" ref="N13" ca="1">IF(
    M13="N",
    "",
    IF(
        COUNTIFS('4.ONT'!E:E, B13, '4.ONT'!Q:Q, "Y") &gt; 0,
        _xlfn.TEXTJOIN(", ", TRUE, IF(('4.ONT'!E:E = B13) * ('4.ONT'!Q:Q = "Y"), '4.ONT'!D:D, "")),
        IF(
            COUNTIFS('4.ONT'!E:E, B13, '4.ONT'!P:P, "Y") &gt; 0,
            _xlfn.TEXTJOIN(", ", TRUE, IF(('4.ONT'!E:E = B13) * ('4.ONT'!P:P = "Y"), '4.ONT'!D:D, "")),
            "Awaiting Status"
        )
    )
)</f>
        <v>Library - LSK</v>
      </c>
      <c r="O13" s="26" t="s">
        <v>92</v>
      </c>
      <c r="P13" s="60" t="str" cm="1">
        <f t="array" aca="1" ref="P13" ca="1">IF(
    O13="N",
    "",
    IF(
        COUNTIFS('3.RNAExtractions'!E:E, B13, '3.RNAExtractions'!Z:Z, "Y") &gt; 0,
        _xlfn.TEXTJOIN(", ", TRUE, IF(('3.RNAExtractions'!E:E = B13) * ('3.RNAExtractions'!Z:Z = "Y"), '3.RNAExtractions'!D:D, "")),
        IF(
            COUNTIFS('3.RNAExtractions'!E:E, B13, '3.RNAExtractions'!Y:Y, "Y") &gt; 0,
            _xlfn.TEXTJOIN(", ", TRUE, IF(('3.RNAExtractions'!E:E = B13) * ('3.RNAExtractions'!Y:Y = "Y"), '3.RNAExtractions'!D:D, "")),
            "Awaiting Status"
        )
    )
)</f>
        <v>Extracted</v>
      </c>
      <c r="Q13" s="26" t="s">
        <v>92</v>
      </c>
      <c r="R13" s="60" t="str" cm="1">
        <f t="array" aca="1" ref="R13" ca="1">IF(
    Q13="N",
    "",
    IF(
        COUNTIFS('4.RNAIllumina'!E:E, B13, '4.RNAIllumina'!Y:Y, "Y") &gt; 0,
        _xlfn.TEXTJOIN(", ", TRUE, IF(('4.RNAIllumina'!E:E = B13) * ('4.RNAIllumina'!Y:Y = "Y"), '4.RNAIllumina'!D:D, "")),
        IF(
            COUNTIFS('4.RNAIllumina'!E:E, B13, '4.RNAIllumina'!X:X, "Y") &gt; 0,
            _xlfn.TEXTJOIN(", ", TRUE, IF(('4.RNAIllumina'!E:E = B13) * ('4.RNAIllumina'!X:X = "Y"), '4.RNAIllumina'!D:D, "")),
            "Awaiting Status"
        )
    )
)</f>
        <v>Awaiting Status</v>
      </c>
      <c r="T13" s="6" t="str">
        <f ca="1">VLOOKUP($B13,'1.MetaData'!$B:$H,2,FALSE)</f>
        <v>MNDLS1</v>
      </c>
      <c r="U13" s="7" t="str">
        <f ca="1">VLOOKUP($B13,'1.MetaData'!$B:$H,3,FALSE)</f>
        <v>Lutjanus sebae</v>
      </c>
      <c r="V13" s="7" t="str">
        <f ca="1">VLOOKUP($B13,'1.MetaData'!$B:$H,4,FALSE)</f>
        <v>Red emperor</v>
      </c>
      <c r="W13" s="6" t="str">
        <f ca="1">VLOOKUP($B13,'1.MetaData'!$B:$H,5,FALSE)</f>
        <v xml:space="preserve">DPIRD WA Fisheries RV Naturaliste Craig Skepper </v>
      </c>
      <c r="X13" s="6" t="str">
        <f ca="1">VLOOKUP($B13,'1.MetaData'!$B:$H,6,FALSE)</f>
        <v>Dan Gaughan</v>
      </c>
      <c r="Z13"/>
    </row>
    <row r="14" spans="1:26" x14ac:dyDescent="0.25">
      <c r="A14" s="17">
        <v>13</v>
      </c>
      <c r="B14" s="3" t="str">
        <f t="shared" ca="1" si="2"/>
        <v>OG13</v>
      </c>
      <c r="C14" s="219" t="s">
        <v>91</v>
      </c>
      <c r="D14" s="4">
        <f ca="1">COUNTIF('2.Tissue'!C:C,B14)</f>
        <v>2</v>
      </c>
      <c r="E14" s="4">
        <f ca="1">COUNTIFS('3.DNAExtractions'!$E:$E,$B14,'3.DNAExtractions'!$D:$D,E$1)</f>
        <v>1</v>
      </c>
      <c r="F14" s="2" t="str" cm="1">
        <f t="array" aca="1" ref="F14" ca="1">IF(
    COUNTIFS('3.DNAExtractions'!E:E, B14, '3.DNAExtractions'!Y:Y, "Y") &gt; 0,
    _xlfn.TEXTJOIN(", ", TRUE, IF(('3.DNAExtractions'!E:E = B14) * ('3.DNAExtractions'!Y:Y = "Y"), '3.DNAExtractions'!D:D, "")),
    IF(
        COUNTIFS('3.DNAExtractions'!E:E, B14, '3.DNAExtractions'!X:X, "Y") &gt; 0,
        _xlfn.TEXTJOIN(", ", TRUE, IF(('3.DNAExtractions'!E:E = B14) * ('3.DNAExtractions'!X:X = "Y"), '3.DNAExtractions'!D:D, "")),
        "Awaiting Status"
    )
)</f>
        <v>Extracted</v>
      </c>
      <c r="G14" s="45" t="s">
        <v>92</v>
      </c>
      <c r="H14" s="8" t="str" cm="1">
        <f t="array" aca="1" ref="H14" ca="1">IF(
    G14="N",
    "",
    IF(
        COUNTIFS('4.Illumina'!E:E, B14, '4.Illumina'!R:R, "Y") &gt; 0,
        _xlfn.TEXTJOIN(", ", TRUE, IF(('4.Illumina'!E:E = B14) * ('4.Illumina'!R:R = "Y"), '4.Illumina'!D:D, "")),
        IF(
            COUNTIFS('4.Illumina'!E:E, B14, '4.Illumina'!Q:Q, "Y") &gt; 0,
            _xlfn.TEXTJOIN(", ", TRUE, IF(('4.Illumina'!E:E = B14) * ('4.Illumina'!Q:Q = "Y"), '4.Illumina'!D:D, "")),
            "Awaiting Status"
        )
    )
)</f>
        <v>Sequenced</v>
      </c>
      <c r="I14" s="26" t="s">
        <v>92</v>
      </c>
      <c r="J14" s="56" t="str" cm="1">
        <f t="array" aca="1" ref="J14" ca="1">IF(
    I14="N",
    "",
    IF(
        COUNTIFS('4.PacBio'!E:E, B14, '4.PacBio'!W:W, "Y") &gt; 0,
        _xlfn.TEXTJOIN(", ", TRUE, IF(('4.PacBio'!E:E = B14) * ('4.PacBio'!W:W = "Y"), '4.PacBio'!D:D, "")),
        IF(
            COUNTIFS('4.PacBio'!E:E, B14, '4.PacBio'!V:V, "Y") &gt; 0,
            _xlfn.TEXTJOIN(", ", TRUE, IF(('4.PacBio'!E:E = B14) * ('4.PacBio'!V:V = "Y"), '4.PacBio'!D:D, "")),
            "Awaiting Status"
        )
    )
)</f>
        <v>Sequenced</v>
      </c>
      <c r="K14" s="26" t="s">
        <v>92</v>
      </c>
      <c r="L14" s="8" t="str" cm="1">
        <f t="array" aca="1" ref="L14" ca="1">IF(
    K14="N",
    "",
    IF(
        COUNTIFS('4.HiCLibrary'!E:E, B14, '4.HiCLibrary'!V:V, "Y") &gt; 0,
        _xlfn.TEXTJOIN(", ", TRUE, IF(('4.HiCLibrary'!E:E = B14) * ('4.HiCLibrary'!V:V = "Y"), '4.HiCLibrary'!D:D, "")),
        IF(
            COUNTIFS('4.HiCLibrary'!E:E, B14, '4.HiCLibrary'!U:U, "Y") &gt; 0,
            _xlfn.TEXTJOIN(", ", TRUE, IF(('4.HiCLibrary'!E:E = B14) * ('4.HiCLibrary'!U:U = "Y"), '4.HiCLibrary'!D:D, "")),
            "Awaiting Status"
        )
    )
)</f>
        <v>Sequenced</v>
      </c>
      <c r="M14" s="181" t="s">
        <v>92</v>
      </c>
      <c r="N14" s="56" t="str" cm="1">
        <f t="array" aca="1" ref="N14" ca="1">IF(
    M14="N",
    "",
    IF(
        COUNTIFS('4.ONT'!E:E, B14, '4.ONT'!Q:Q, "Y") &gt; 0,
        _xlfn.TEXTJOIN(", ", TRUE, IF(('4.ONT'!E:E = B14) * ('4.ONT'!Q:Q = "Y"), '4.ONT'!D:D, "")),
        IF(
            COUNTIFS('4.ONT'!E:E, B14, '4.ONT'!P:P, "Y") &gt; 0,
            _xlfn.TEXTJOIN(", ", TRUE, IF(('4.ONT'!E:E = B14) * ('4.ONT'!P:P = "Y"), '4.ONT'!D:D, "")),
            "Awaiting Status"
        )
    )
)</f>
        <v>Sequenced</v>
      </c>
      <c r="O14" s="26" t="s">
        <v>92</v>
      </c>
      <c r="P14" s="60" t="str" cm="1">
        <f t="array" aca="1" ref="P14" ca="1">IF(
    O14="N",
    "",
    IF(
        COUNTIFS('3.RNAExtractions'!E:E, B14, '3.RNAExtractions'!Z:Z, "Y") &gt; 0,
        _xlfn.TEXTJOIN(", ", TRUE, IF(('3.RNAExtractions'!E:E = B14) * ('3.RNAExtractions'!Z:Z = "Y"), '3.RNAExtractions'!D:D, "")),
        IF(
            COUNTIFS('3.RNAExtractions'!E:E, B14, '3.RNAExtractions'!Y:Y, "Y") &gt; 0,
            _xlfn.TEXTJOIN(", ", TRUE, IF(('3.RNAExtractions'!E:E = B14) * ('3.RNAExtractions'!Y:Y = "Y"), '3.RNAExtractions'!D:D, "")),
            "Awaiting Status"
        )
    )
)</f>
        <v>Awaiting Status</v>
      </c>
      <c r="Q14" s="26" t="s">
        <v>92</v>
      </c>
      <c r="R14" s="60" t="str" cm="1">
        <f t="array" aca="1" ref="R14" ca="1">IF(
    Q14="N",
    "",
    IF(
        COUNTIFS('4.RNAIllumina'!E:E, B14, '4.RNAIllumina'!Y:Y, "Y") &gt; 0,
        _xlfn.TEXTJOIN(", ", TRUE, IF(('4.RNAIllumina'!E:E = B14) * ('4.RNAIllumina'!Y:Y = "Y"), '4.RNAIllumina'!D:D, "")),
        IF(
            COUNTIFS('4.RNAIllumina'!E:E, B14, '4.RNAIllumina'!X:X, "Y") &gt; 0,
            _xlfn.TEXTJOIN(", ", TRUE, IF(('4.RNAIllumina'!E:E = B14) * ('4.RNAIllumina'!X:X = "Y"), '4.RNAIllumina'!D:D, "")),
            "Awaiting Status"
        )
    )
)</f>
        <v>Awaiting Status</v>
      </c>
      <c r="T14" s="6" t="str">
        <f ca="1">VLOOKUP($B14,'1.MetaData'!$B:$H,2,FALSE)</f>
        <v>MNDLM1</v>
      </c>
      <c r="U14" s="7" t="str">
        <f ca="1">VLOOKUP($B14,'1.MetaData'!$B:$H,3,FALSE)</f>
        <v>Lutjanus lemniscatus</v>
      </c>
      <c r="V14" s="7" t="str">
        <f ca="1">VLOOKUP($B14,'1.MetaData'!$B:$H,4,FALSE)</f>
        <v>Darktail snapper</v>
      </c>
      <c r="W14" s="6" t="str">
        <f ca="1">VLOOKUP($B14,'1.MetaData'!$B:$H,5,FALSE)</f>
        <v xml:space="preserve">DPIRD WA Fisheries RV Naturaliste Craig Skepper </v>
      </c>
      <c r="X14" s="6" t="str">
        <f ca="1">VLOOKUP($B14,'1.MetaData'!$B:$H,6,FALSE)</f>
        <v>Dan Gaughan</v>
      </c>
      <c r="Z14"/>
    </row>
    <row r="15" spans="1:26" hidden="1" x14ac:dyDescent="0.25">
      <c r="A15" s="17">
        <v>14</v>
      </c>
      <c r="B15" s="3" t="str">
        <f t="shared" ca="1" si="2"/>
        <v>OG14</v>
      </c>
      <c r="C15" s="219" t="s">
        <v>96</v>
      </c>
      <c r="D15" s="4">
        <f ca="1">COUNTIF('2.Tissue'!C:C,B15)</f>
        <v>2</v>
      </c>
      <c r="E15" s="4">
        <f ca="1">COUNTIFS('3.DNAExtractions'!$E:$E,$B15,'3.DNAExtractions'!$D:$D,E$1)</f>
        <v>2</v>
      </c>
      <c r="F15" s="2" t="str" cm="1">
        <f t="array" aca="1" ref="F15" ca="1">IF(
    COUNTIFS('3.DNAExtractions'!E:E, B15, '3.DNAExtractions'!Y:Y, "Y") &gt; 0,
    _xlfn.TEXTJOIN(", ", TRUE, IF(('3.DNAExtractions'!E:E = B15) * ('3.DNAExtractions'!Y:Y = "Y"), '3.DNAExtractions'!D:D, "")),
    IF(
        COUNTIFS('3.DNAExtractions'!E:E, B15, '3.DNAExtractions'!X:X, "Y") &gt; 0,
        _xlfn.TEXTJOIN(", ", TRUE, IF(('3.DNAExtractions'!E:E = B15) * ('3.DNAExtractions'!X:X = "Y"), '3.DNAExtractions'!D:D, "")),
        "Awaiting Status"
    )
)</f>
        <v>Extracted</v>
      </c>
      <c r="G15" s="45" t="s">
        <v>92</v>
      </c>
      <c r="H15" s="8" t="str" cm="1">
        <f t="array" aca="1" ref="H15" ca="1">IF(
    G15="N",
    "",
    IF(
        COUNTIFS('4.Illumina'!E:E, B15, '4.Illumina'!R:R, "Y") &gt; 0,
        _xlfn.TEXTJOIN(", ", TRUE, IF(('4.Illumina'!E:E = B15) * ('4.Illumina'!R:R = "Y"), '4.Illumina'!D:D, "")),
        IF(
            COUNTIFS('4.Illumina'!E:E, B15, '4.Illumina'!Q:Q, "Y") &gt; 0,
            _xlfn.TEXTJOIN(", ", TRUE, IF(('4.Illumina'!E:E = B15) * ('4.Illumina'!Q:Q = "Y"), '4.Illumina'!D:D, "")),
            "Awaiting Status"
        )
    )
)</f>
        <v>Sequenced</v>
      </c>
      <c r="I15" s="26" t="s">
        <v>92</v>
      </c>
      <c r="J15" s="56" t="str" cm="1">
        <f t="array" aca="1" ref="J15" ca="1">IF(
    I15="N",
    "",
    IF(
        COUNTIFS('4.PacBio'!E:E, B15, '4.PacBio'!W:W, "Y") &gt; 0,
        _xlfn.TEXTJOIN(", ", TRUE, IF(('4.PacBio'!E:E = B15) * ('4.PacBio'!W:W = "Y"), '4.PacBio'!D:D, "")),
        IF(
            COUNTIFS('4.PacBio'!E:E, B15, '4.PacBio'!V:V, "Y") &gt; 0,
            _xlfn.TEXTJOIN(", ", TRUE, IF(('4.PacBio'!E:E = B15) * ('4.PacBio'!V:V = "Y"), '4.PacBio'!D:D, "")),
            "Awaiting Status"
        )
    )
)</f>
        <v>Sequenced</v>
      </c>
      <c r="K15" s="181" t="s">
        <v>92</v>
      </c>
      <c r="L15" s="8" t="str" cm="1">
        <f t="array" aca="1" ref="L15" ca="1">IF(
    K15="N",
    "",
    IF(
        COUNTIFS('4.HiCLibrary'!E:E, B15, '4.HiCLibrary'!V:V, "Y") &gt; 0,
        _xlfn.TEXTJOIN(", ", TRUE, IF(('4.HiCLibrary'!E:E = B15) * ('4.HiCLibrary'!V:V = "Y"), '4.HiCLibrary'!D:D, "")),
        IF(
            COUNTIFS('4.HiCLibrary'!E:E, B15, '4.HiCLibrary'!U:U, "Y") &gt; 0,
            _xlfn.TEXTJOIN(", ", TRUE, IF(('4.HiCLibrary'!E:E = B15) * ('4.HiCLibrary'!U:U = "Y"), '4.HiCLibrary'!D:D, "")),
            "Awaiting Status"
        )
    )
)</f>
        <v>Sequenced</v>
      </c>
      <c r="M15" s="181" t="s">
        <v>92</v>
      </c>
      <c r="N15" s="56" t="str" cm="1">
        <f t="array" aca="1" ref="N15" ca="1">IF(
    M15="N",
    "",
    IF(
        COUNTIFS('4.ONT'!E:E, B15, '4.ONT'!Q:Q, "Y") &gt; 0,
        _xlfn.TEXTJOIN(", ", TRUE, IF(('4.ONT'!E:E = B15) * ('4.ONT'!Q:Q = "Y"), '4.ONT'!D:D, "")),
        IF(
            COUNTIFS('4.ONT'!E:E, B15, '4.ONT'!P:P, "Y") &gt; 0,
            _xlfn.TEXTJOIN(", ", TRUE, IF(('4.ONT'!E:E = B15) * ('4.ONT'!P:P = "Y"), '4.ONT'!D:D, "")),
            "Awaiting Status"
        )
    )
)</f>
        <v>Sequenced</v>
      </c>
      <c r="O15" s="60" t="s">
        <v>92</v>
      </c>
      <c r="P15" s="60" t="str" cm="1">
        <f t="array" aca="1" ref="P15" ca="1">IF(
    O15="N",
    "",
    IF(
        COUNTIFS('3.RNAExtractions'!E:E, B15, '3.RNAExtractions'!Z:Z, "Y") &gt; 0,
        _xlfn.TEXTJOIN(", ", TRUE, IF(('3.RNAExtractions'!E:E = B15) * ('3.RNAExtractions'!Z:Z = "Y"), '3.RNAExtractions'!D:D, "")),
        IF(
            COUNTIFS('3.RNAExtractions'!E:E, B15, '3.RNAExtractions'!Y:Y, "Y") &gt; 0,
            _xlfn.TEXTJOIN(", ", TRUE, IF(('3.RNAExtractions'!E:E = B15) * ('3.RNAExtractions'!Y:Y = "Y"), '3.RNAExtractions'!D:D, "")),
            "Awaiting Status"
        )
    )
)</f>
        <v>0</v>
      </c>
      <c r="Q15" s="60" t="s">
        <v>92</v>
      </c>
      <c r="R15" s="60" t="str" cm="1">
        <f t="array" aca="1" ref="R15" ca="1">IF(
    Q15="N",
    "",
    IF(
        COUNTIFS('4.RNAIllumina'!E:E, B15, '4.RNAIllumina'!Y:Y, "Y") &gt; 0,
        _xlfn.TEXTJOIN(", ", TRUE, IF(('4.RNAIllumina'!E:E = B15) * ('4.RNAIllumina'!Y:Y = "Y"), '4.RNAIllumina'!D:D, "")),
        IF(
            COUNTIFS('4.RNAIllumina'!E:E, B15, '4.RNAIllumina'!X:X, "Y") &gt; 0,
            _xlfn.TEXTJOIN(", ", TRUE, IF(('4.RNAIllumina'!E:E = B15) * ('4.RNAIllumina'!X:X = "Y"), '4.RNAIllumina'!D:D, "")),
            "Awaiting Status"
        )
    )
)</f>
        <v>Sequenced</v>
      </c>
      <c r="T15" s="6" t="str">
        <f ca="1">VLOOKUP($B15,'1.MetaData'!$B:$H,2,FALSE)</f>
        <v>MNDLN1</v>
      </c>
      <c r="U15" s="7" t="str">
        <f ca="1">VLOOKUP($B15,'1.MetaData'!$B:$H,3,FALSE)</f>
        <v>Lethrinus nebulosus</v>
      </c>
      <c r="V15" s="7" t="str">
        <f ca="1">VLOOKUP($B15,'1.MetaData'!$B:$H,4,FALSE)</f>
        <v>Spangled emperor</v>
      </c>
      <c r="W15" s="6" t="str">
        <f ca="1">VLOOKUP($B15,'1.MetaData'!$B:$H,5,FALSE)</f>
        <v xml:space="preserve">DPIRD WA Fisheries RV Naturaliste Craig Skepper </v>
      </c>
      <c r="X15" s="6" t="str">
        <f ca="1">VLOOKUP($B15,'1.MetaData'!$B:$H,6,FALSE)</f>
        <v>Dan Gaughan</v>
      </c>
      <c r="Z15"/>
    </row>
    <row r="16" spans="1:26" hidden="1" x14ac:dyDescent="0.25">
      <c r="A16" s="17">
        <v>15</v>
      </c>
      <c r="B16" s="3" t="str">
        <f t="shared" ca="1" si="2"/>
        <v>OG15</v>
      </c>
      <c r="C16" s="219" t="s">
        <v>96</v>
      </c>
      <c r="D16" s="4">
        <f ca="1">COUNTIF('2.Tissue'!C:C,B16)</f>
        <v>2</v>
      </c>
      <c r="E16" s="4">
        <f ca="1">COUNTIFS('3.DNAExtractions'!$E:$E,$B16,'3.DNAExtractions'!$D:$D,E$1)</f>
        <v>2</v>
      </c>
      <c r="F16" s="2" t="str" cm="1">
        <f t="array" aca="1" ref="F16" ca="1">IF(
    COUNTIFS('3.DNAExtractions'!E:E, B16, '3.DNAExtractions'!Y:Y, "Y") &gt; 0,
    _xlfn.TEXTJOIN(", ", TRUE, IF(('3.DNAExtractions'!E:E = B16) * ('3.DNAExtractions'!Y:Y = "Y"), '3.DNAExtractions'!D:D, "")),
    IF(
        COUNTIFS('3.DNAExtractions'!E:E, B16, '3.DNAExtractions'!X:X, "Y") &gt; 0,
        _xlfn.TEXTJOIN(", ", TRUE, IF(('3.DNAExtractions'!E:E = B16) * ('3.DNAExtractions'!X:X = "Y"), '3.DNAExtractions'!D:D, "")),
        "Awaiting Status"
    )
)</f>
        <v>Extracted</v>
      </c>
      <c r="G16" s="45" t="s">
        <v>92</v>
      </c>
      <c r="H16" s="8" t="str" cm="1">
        <f t="array" aca="1" ref="H16" ca="1">IF(
    G16="N",
    "",
    IF(
        COUNTIFS('4.Illumina'!E:E, B16, '4.Illumina'!R:R, "Y") &gt; 0,
        _xlfn.TEXTJOIN(", ", TRUE, IF(('4.Illumina'!E:E = B16) * ('4.Illumina'!R:R = "Y"), '4.Illumina'!D:D, "")),
        IF(
            COUNTIFS('4.Illumina'!E:E, B16, '4.Illumina'!Q:Q, "Y") &gt; 0,
            _xlfn.TEXTJOIN(", ", TRUE, IF(('4.Illumina'!E:E = B16) * ('4.Illumina'!Q:Q = "Y"), '4.Illumina'!D:D, "")),
            "Awaiting Status"
        )
    )
)</f>
        <v>Sequenced</v>
      </c>
      <c r="I16" s="26" t="s">
        <v>92</v>
      </c>
      <c r="J16" s="56" t="str" cm="1">
        <f t="array" aca="1" ref="J16" ca="1">IF(
    I16="N",
    "",
    IF(
        COUNTIFS('4.PacBio'!E:E, B16, '4.PacBio'!W:W, "Y") &gt; 0,
        _xlfn.TEXTJOIN(", ", TRUE, IF(('4.PacBio'!E:E = B16) * ('4.PacBio'!W:W = "Y"), '4.PacBio'!D:D, "")),
        IF(
            COUNTIFS('4.PacBio'!E:E, B16, '4.PacBio'!V:V, "Y") &gt; 0,
            _xlfn.TEXTJOIN(", ", TRUE, IF(('4.PacBio'!E:E = B16) * ('4.PacBio'!V:V = "Y"), '4.PacBio'!D:D, "")),
            "Awaiting Status"
        )
    )
)</f>
        <v>Sequenced</v>
      </c>
      <c r="K16" s="181" t="s">
        <v>92</v>
      </c>
      <c r="L16" s="8" t="str" cm="1">
        <f t="array" aca="1" ref="L16" ca="1">IF(
    K16="N",
    "",
    IF(
        COUNTIFS('4.HiCLibrary'!E:E, B16, '4.HiCLibrary'!V:V, "Y") &gt; 0,
        _xlfn.TEXTJOIN(", ", TRUE, IF(('4.HiCLibrary'!E:E = B16) * ('4.HiCLibrary'!V:V = "Y"), '4.HiCLibrary'!D:D, "")),
        IF(
            COUNTIFS('4.HiCLibrary'!E:E, B16, '4.HiCLibrary'!U:U, "Y") &gt; 0,
            _xlfn.TEXTJOIN(", ", TRUE, IF(('4.HiCLibrary'!E:E = B16) * ('4.HiCLibrary'!U:U = "Y"), '4.HiCLibrary'!D:D, "")),
            "Awaiting Status"
        )
    )
)</f>
        <v>Sequenced</v>
      </c>
      <c r="M16" s="181" t="s">
        <v>92</v>
      </c>
      <c r="N16" s="56" t="str" cm="1">
        <f t="array" aca="1" ref="N16" ca="1">IF(
    M16="N",
    "",
    IF(
        COUNTIFS('4.ONT'!E:E, B16, '4.ONT'!Q:Q, "Y") &gt; 0,
        _xlfn.TEXTJOIN(", ", TRUE, IF(('4.ONT'!E:E = B16) * ('4.ONT'!Q:Q = "Y"), '4.ONT'!D:D, "")),
        IF(
            COUNTIFS('4.ONT'!E:E, B16, '4.ONT'!P:P, "Y") &gt; 0,
            _xlfn.TEXTJOIN(", ", TRUE, IF(('4.ONT'!E:E = B16) * ('4.ONT'!P:P = "Y"), '4.ONT'!D:D, "")),
            "Awaiting Status"
        )
    )
)</f>
        <v>Sequenced</v>
      </c>
      <c r="O16" s="60" t="s">
        <v>92</v>
      </c>
      <c r="P16" s="60" t="str" cm="1">
        <f t="array" aca="1" ref="P16" ca="1">IF(
    O16="N",
    "",
    IF(
        COUNTIFS('3.RNAExtractions'!E:E, B16, '3.RNAExtractions'!Z:Z, "Y") &gt; 0,
        _xlfn.TEXTJOIN(", ", TRUE, IF(('3.RNAExtractions'!E:E = B16) * ('3.RNAExtractions'!Z:Z = "Y"), '3.RNAExtractions'!D:D, "")),
        IF(
            COUNTIFS('3.RNAExtractions'!E:E, B16, '3.RNAExtractions'!Y:Y, "Y") &gt; 0,
            _xlfn.TEXTJOIN(", ", TRUE, IF(('3.RNAExtractions'!E:E = B16) * ('3.RNAExtractions'!Y:Y = "Y"), '3.RNAExtractions'!D:D, "")),
            "Awaiting Status"
        )
    )
)</f>
        <v>Extracted</v>
      </c>
      <c r="Q16" s="60" t="s">
        <v>92</v>
      </c>
      <c r="R16" s="60" t="str" cm="1">
        <f t="array" aca="1" ref="R16" ca="1">IF(
    Q16="N",
    "",
    IF(
        COUNTIFS('4.RNAIllumina'!E:E, B16, '4.RNAIllumina'!Y:Y, "Y") &gt; 0,
        _xlfn.TEXTJOIN(", ", TRUE, IF(('4.RNAIllumina'!E:E = B16) * ('4.RNAIllumina'!Y:Y = "Y"), '4.RNAIllumina'!D:D, "")),
        IF(
            COUNTIFS('4.RNAIllumina'!E:E, B16, '4.RNAIllumina'!X:X, "Y") &gt; 0,
            _xlfn.TEXTJOIN(", ", TRUE, IF(('4.RNAIllumina'!E:E = B16) * ('4.RNAIllumina'!X:X = "Y"), '4.RNAIllumina'!D:D, "")),
            "Awaiting Status"
        )
    )
)</f>
        <v>Sequenced</v>
      </c>
      <c r="T16" s="6" t="str">
        <f ca="1">VLOOKUP($B16,'1.MetaData'!$B:$H,2,FALSE)</f>
        <v>MNDPT1</v>
      </c>
      <c r="U16" s="7" t="str">
        <f ca="1">VLOOKUP($B16,'1.MetaData'!$B:$H,3,FALSE)</f>
        <v>Pristipomoides typus</v>
      </c>
      <c r="V16" s="7" t="str">
        <f ca="1">VLOOKUP($B16,'1.MetaData'!$B:$H,4,FALSE)</f>
        <v>Sharptooth snapper</v>
      </c>
      <c r="W16" s="6" t="str">
        <f ca="1">VLOOKUP($B16,'1.MetaData'!$B:$H,5,FALSE)</f>
        <v xml:space="preserve">DPIRD WA Fisheries RV Naturaliste Craig Skepper </v>
      </c>
      <c r="X16" s="6" t="str">
        <f ca="1">VLOOKUP($B16,'1.MetaData'!$B:$H,6,FALSE)</f>
        <v>Dan Gaughan</v>
      </c>
      <c r="Y16" s="6" t="s">
        <v>100</v>
      </c>
      <c r="Z16"/>
    </row>
    <row r="17" spans="1:26" x14ac:dyDescent="0.25">
      <c r="A17" s="17">
        <v>16</v>
      </c>
      <c r="B17" s="3" t="str">
        <f t="shared" ca="1" si="2"/>
        <v>OG16</v>
      </c>
      <c r="C17" s="219" t="s">
        <v>91</v>
      </c>
      <c r="D17" s="4">
        <f ca="1">COUNTIF('2.Tissue'!C:C,B17)</f>
        <v>2</v>
      </c>
      <c r="E17" s="4">
        <f ca="1">COUNTIFS('3.DNAExtractions'!$E:$E,$B17,'3.DNAExtractions'!$D:$D,E$1)</f>
        <v>1</v>
      </c>
      <c r="F17" s="2" t="str" cm="1">
        <f t="array" aca="1" ref="F17" ca="1">IF(
    COUNTIFS('3.DNAExtractions'!E:E, B17, '3.DNAExtractions'!Y:Y, "Y") &gt; 0,
    _xlfn.TEXTJOIN(", ", TRUE, IF(('3.DNAExtractions'!E:E = B17) * ('3.DNAExtractions'!Y:Y = "Y"), '3.DNAExtractions'!D:D, "")),
    IF(
        COUNTIFS('3.DNAExtractions'!E:E, B17, '3.DNAExtractions'!X:X, "Y") &gt; 0,
        _xlfn.TEXTJOIN(", ", TRUE, IF(('3.DNAExtractions'!E:E = B17) * ('3.DNAExtractions'!X:X = "Y"), '3.DNAExtractions'!D:D, "")),
        "Awaiting Status"
    )
)</f>
        <v>Extracted</v>
      </c>
      <c r="G17" s="45" t="s">
        <v>92</v>
      </c>
      <c r="H17" s="8" t="str" cm="1">
        <f t="array" aca="1" ref="H17" ca="1">IF(
    G17="N",
    "",
    IF(
        COUNTIFS('4.Illumina'!E:E, B17, '4.Illumina'!R:R, "Y") &gt; 0,
        _xlfn.TEXTJOIN(", ", TRUE, IF(('4.Illumina'!E:E = B17) * ('4.Illumina'!R:R = "Y"), '4.Illumina'!D:D, "")),
        IF(
            COUNTIFS('4.Illumina'!E:E, B17, '4.Illumina'!Q:Q, "Y") &gt; 0,
            _xlfn.TEXTJOIN(", ", TRUE, IF(('4.Illumina'!E:E = B17) * ('4.Illumina'!Q:Q = "Y"), '4.Illumina'!D:D, "")),
            "Awaiting Status"
        )
    )
)</f>
        <v>Sequenced</v>
      </c>
      <c r="I17" s="26" t="s">
        <v>92</v>
      </c>
      <c r="J17" s="56" t="str" cm="1">
        <f t="array" aca="1" ref="J17" ca="1">IF(
    I17="N",
    "",
    IF(
        COUNTIFS('4.PacBio'!E:E, B17, '4.PacBio'!W:W, "Y") &gt; 0,
        _xlfn.TEXTJOIN(", ", TRUE, IF(('4.PacBio'!E:E = B17) * ('4.PacBio'!W:W = "Y"), '4.PacBio'!D:D, "")),
        IF(
            COUNTIFS('4.PacBio'!E:E, B17, '4.PacBio'!V:V, "Y") &gt; 0,
            _xlfn.TEXTJOIN(", ", TRUE, IF(('4.PacBio'!E:E = B17) * ('4.PacBio'!V:V = "Y"), '4.PacBio'!D:D, "")),
            "Awaiting Status"
        )
    )
)</f>
        <v>Sequenced</v>
      </c>
      <c r="K17" s="26" t="s">
        <v>92</v>
      </c>
      <c r="L17" s="8" t="str" cm="1">
        <f t="array" aca="1" ref="L17" ca="1">IF(
    K17="N",
    "",
    IF(
        COUNTIFS('4.HiCLibrary'!E:E, B17, '4.HiCLibrary'!V:V, "Y") &gt; 0,
        _xlfn.TEXTJOIN(", ", TRUE, IF(('4.HiCLibrary'!E:E = B17) * ('4.HiCLibrary'!V:V = "Y"), '4.HiCLibrary'!D:D, "")),
        IF(
            COUNTIFS('4.HiCLibrary'!E:E, B17, '4.HiCLibrary'!U:U, "Y") &gt; 0,
            _xlfn.TEXTJOIN(", ", TRUE, IF(('4.HiCLibrary'!E:E = B17) * ('4.HiCLibrary'!U:U = "Y"), '4.HiCLibrary'!D:D, "")),
            "Awaiting Status"
        )
    )
)</f>
        <v>Sequenced</v>
      </c>
      <c r="N17" s="56" t="str" cm="1">
        <f t="array" aca="1" ref="N17" ca="1">IF(
    M17="N",
    "",
    IF(
        COUNTIFS('4.ONT'!E:E, B17, '4.ONT'!Q:Q, "Y") &gt; 0,
        _xlfn.TEXTJOIN(", ", TRUE, IF(('4.ONT'!E:E = B17) * ('4.ONT'!Q:Q = "Y"), '4.ONT'!D:D, "")),
        IF(
            COUNTIFS('4.ONT'!E:E, B17, '4.ONT'!P:P, "Y") &gt; 0,
            _xlfn.TEXTJOIN(", ", TRUE, IF(('4.ONT'!E:E = B17) * ('4.ONT'!P:P = "Y"), '4.ONT'!D:D, "")),
            "Awaiting Status"
        )
    )
)</f>
        <v>Library - LSK</v>
      </c>
      <c r="O17" s="26" t="s">
        <v>92</v>
      </c>
      <c r="P17" s="60" t="str" cm="1">
        <f t="array" aca="1" ref="P17" ca="1">IF(
    O17="N",
    "",
    IF(
        COUNTIFS('3.RNAExtractions'!E:E, B17, '3.RNAExtractions'!Z:Z, "Y") &gt; 0,
        _xlfn.TEXTJOIN(", ", TRUE, IF(('3.RNAExtractions'!E:E = B17) * ('3.RNAExtractions'!Z:Z = "Y"), '3.RNAExtractions'!D:D, "")),
        IF(
            COUNTIFS('3.RNAExtractions'!E:E, B17, '3.RNAExtractions'!Y:Y, "Y") &gt; 0,
            _xlfn.TEXTJOIN(", ", TRUE, IF(('3.RNAExtractions'!E:E = B17) * ('3.RNAExtractions'!Y:Y = "Y"), '3.RNAExtractions'!D:D, "")),
            "Awaiting Status"
        )
    )
)</f>
        <v>0</v>
      </c>
      <c r="Q17" s="26" t="s">
        <v>92</v>
      </c>
      <c r="R17" s="60" t="str" cm="1">
        <f t="array" aca="1" ref="R17" ca="1">IF(
    Q17="N",
    "",
    IF(
        COUNTIFS('4.RNAIllumina'!E:E, B17, '4.RNAIllumina'!Y:Y, "Y") &gt; 0,
        _xlfn.TEXTJOIN(", ", TRUE, IF(('4.RNAIllumina'!E:E = B17) * ('4.RNAIllumina'!Y:Y = "Y"), '4.RNAIllumina'!D:D, "")),
        IF(
            COUNTIFS('4.RNAIllumina'!E:E, B17, '4.RNAIllumina'!X:X, "Y") &gt; 0,
            _xlfn.TEXTJOIN(", ", TRUE, IF(('4.RNAIllumina'!E:E = B17) * ('4.RNAIllumina'!X:X = "Y"), '4.RNAIllumina'!D:D, "")),
            "Awaiting Status"
        )
    )
)</f>
        <v>Awaiting Status</v>
      </c>
      <c r="T17" s="6" t="str">
        <f ca="1">VLOOKUP($B17,'1.MetaData'!$B:$H,2,FALSE)</f>
        <v>MNDLE1</v>
      </c>
      <c r="U17" s="7" t="str">
        <f ca="1">VLOOKUP($B17,'1.MetaData'!$B:$H,3,FALSE)</f>
        <v>Lutjanus erythropterus</v>
      </c>
      <c r="V17" s="7" t="str">
        <f ca="1">VLOOKUP($B17,'1.MetaData'!$B:$H,4,FALSE)</f>
        <v>Crimson snapper</v>
      </c>
      <c r="W17" s="6" t="str">
        <f ca="1">VLOOKUP($B17,'1.MetaData'!$B:$H,5,FALSE)</f>
        <v xml:space="preserve">DPIRD WA Fisheries RV Naturaliste Craig Skepper </v>
      </c>
      <c r="X17" s="6" t="str">
        <f ca="1">VLOOKUP($B17,'1.MetaData'!$B:$H,6,FALSE)</f>
        <v>Dan Gaughan</v>
      </c>
      <c r="Y17" s="6" t="s">
        <v>101</v>
      </c>
      <c r="Z17"/>
    </row>
    <row r="18" spans="1:26" hidden="1" x14ac:dyDescent="0.25">
      <c r="A18" s="17">
        <v>17</v>
      </c>
      <c r="B18" s="3" t="str">
        <f t="shared" ca="1" si="2"/>
        <v>OG17</v>
      </c>
      <c r="C18" s="219" t="s">
        <v>93</v>
      </c>
      <c r="D18" s="4">
        <f ca="1">COUNTIF('2.Tissue'!C:C,B18)</f>
        <v>1</v>
      </c>
      <c r="E18" s="4">
        <f ca="1">COUNTIFS('3.DNAExtractions'!$E:$E,$B18,'3.DNAExtractions'!$D:$D,E$1)</f>
        <v>1</v>
      </c>
      <c r="F18" s="2" t="str" cm="1">
        <f t="array" aca="1" ref="F18" ca="1">IF(
    COUNTIFS('3.DNAExtractions'!E:E, B18, '3.DNAExtractions'!Y:Y, "Y") &gt; 0,
    _xlfn.TEXTJOIN(", ", TRUE, IF(('3.DNAExtractions'!E:E = B18) * ('3.DNAExtractions'!Y:Y = "Y"), '3.DNAExtractions'!D:D, "")),
    IF(
        COUNTIFS('3.DNAExtractions'!E:E, B18, '3.DNAExtractions'!X:X, "Y") &gt; 0,
        _xlfn.TEXTJOIN(", ", TRUE, IF(('3.DNAExtractions'!E:E = B18) * ('3.DNAExtractions'!X:X = "Y"), '3.DNAExtractions'!D:D, "")),
        "Awaiting Status"
    )
)</f>
        <v>Extracted</v>
      </c>
      <c r="G18" s="45" t="s">
        <v>92</v>
      </c>
      <c r="H18" s="8" t="str" cm="1">
        <f t="array" aca="1" ref="H18" ca="1">IF(
    G18="N",
    "",
    IF(
        COUNTIFS('4.Illumina'!E:E, B18, '4.Illumina'!R:R, "Y") &gt; 0,
        _xlfn.TEXTJOIN(", ", TRUE, IF(('4.Illumina'!E:E = B18) * ('4.Illumina'!R:R = "Y"), '4.Illumina'!D:D, "")),
        IF(
            COUNTIFS('4.Illumina'!E:E, B18, '4.Illumina'!Q:Q, "Y") &gt; 0,
            _xlfn.TEXTJOIN(", ", TRUE, IF(('4.Illumina'!E:E = B18) * ('4.Illumina'!Q:Q = "Y"), '4.Illumina'!D:D, "")),
            "Awaiting Status"
        )
    )
)</f>
        <v>Sequenced</v>
      </c>
      <c r="I18" s="26" t="s">
        <v>94</v>
      </c>
      <c r="J18" s="56" t="str" cm="1">
        <f t="array" aca="1" ref="J18" ca="1">IF(
    I18="N",
    "",
    IF(
        COUNTIFS('4.PacBio'!E:E, B18, '4.PacBio'!W:W, "Y") &gt; 0,
        _xlfn.TEXTJOIN(", ", TRUE, IF(('4.PacBio'!E:E = B18) * ('4.PacBio'!W:W = "Y"), '4.PacBio'!D:D, "")),
        IF(
            COUNTIFS('4.PacBio'!E:E, B18, '4.PacBio'!V:V, "Y") &gt; 0,
            _xlfn.TEXTJOIN(", ", TRUE, IF(('4.PacBio'!E:E = B18) * ('4.PacBio'!V:V = "Y"), '4.PacBio'!D:D, "")),
            "Awaiting Status"
        )
    )
)</f>
        <v/>
      </c>
      <c r="K18" s="181" t="s">
        <v>94</v>
      </c>
      <c r="L18" s="8" t="str" cm="1">
        <f t="array" aca="1" ref="L18" ca="1">IF(
    K18="N",
    "",
    IF(
        COUNTIFS('4.HiCLibrary'!E:E, B18, '4.HiCLibrary'!V:V, "Y") &gt; 0,
        _xlfn.TEXTJOIN(", ", TRUE, IF(('4.HiCLibrary'!E:E = B18) * ('4.HiCLibrary'!V:V = "Y"), '4.HiCLibrary'!D:D, "")),
        IF(
            COUNTIFS('4.HiCLibrary'!E:E, B18, '4.HiCLibrary'!U:U, "Y") &gt; 0,
            _xlfn.TEXTJOIN(", ", TRUE, IF(('4.HiCLibrary'!E:E = B18) * ('4.HiCLibrary'!U:U = "Y"), '4.HiCLibrary'!D:D, "")),
            "Awaiting Status"
        )
    )
)</f>
        <v/>
      </c>
      <c r="M18" s="47" t="s">
        <v>94</v>
      </c>
      <c r="N18" s="56" t="str" cm="1">
        <f t="array" aca="1" ref="N18" ca="1">IF(
    M18="N",
    "",
    IF(
        COUNTIFS('4.ONT'!E:E, B18, '4.ONT'!Q:Q, "Y") &gt; 0,
        _xlfn.TEXTJOIN(", ", TRUE, IF(('4.ONT'!E:E = B18) * ('4.ONT'!Q:Q = "Y"), '4.ONT'!D:D, "")),
        IF(
            COUNTIFS('4.ONT'!E:E, B18, '4.ONT'!P:P, "Y") &gt; 0,
            _xlfn.TEXTJOIN(", ", TRUE, IF(('4.ONT'!E:E = B18) * ('4.ONT'!P:P = "Y"), '4.ONT'!D:D, "")),
            "Awaiting Status"
        )
    )
)</f>
        <v/>
      </c>
      <c r="O18" s="60" t="s">
        <v>94</v>
      </c>
      <c r="P18" s="60" t="str" cm="1">
        <f t="array" aca="1" ref="P18" ca="1">IF(
    O18="N",
    "",
    IF(
        COUNTIFS('3.RNAExtractions'!E:E, B18, '3.RNAExtractions'!Z:Z, "Y") &gt; 0,
        _xlfn.TEXTJOIN(", ", TRUE, IF(('3.RNAExtractions'!E:E = B18) * ('3.RNAExtractions'!Z:Z = "Y"), '3.RNAExtractions'!D:D, "")),
        IF(
            COUNTIFS('3.RNAExtractions'!E:E, B18, '3.RNAExtractions'!Y:Y, "Y") &gt; 0,
            _xlfn.TEXTJOIN(", ", TRUE, IF(('3.RNAExtractions'!E:E = B18) * ('3.RNAExtractions'!Y:Y = "Y"), '3.RNAExtractions'!D:D, "")),
            "Awaiting Status"
        )
    )
)</f>
        <v/>
      </c>
      <c r="Q18" s="26" t="s">
        <v>94</v>
      </c>
      <c r="R18" s="60" t="str" cm="1">
        <f t="array" aca="1" ref="R18" ca="1">IF(
    Q18="N",
    "",
    IF(
        COUNTIFS('4.RNAIllumina'!E:E, B18, '4.RNAIllumina'!Y:Y, "Y") &gt; 0,
        _xlfn.TEXTJOIN(", ", TRUE, IF(('4.RNAIllumina'!E:E = B18) * ('4.RNAIllumina'!Y:Y = "Y"), '4.RNAIllumina'!D:D, "")),
        IF(
            COUNTIFS('4.RNAIllumina'!E:E, B18, '4.RNAIllumina'!X:X, "Y") &gt; 0,
            _xlfn.TEXTJOIN(", ", TRUE, IF(('4.RNAIllumina'!E:E = B18) * ('4.RNAIllumina'!X:X = "Y"), '4.RNAIllumina'!D:D, "")),
            "Awaiting Status"
        )
    )
)</f>
        <v/>
      </c>
      <c r="T18" s="6" t="str">
        <f ca="1">VLOOKUP($B18,'1.MetaData'!$B:$H,2,FALSE)</f>
        <v>L22_01</v>
      </c>
      <c r="U18" s="7" t="str">
        <f ca="1">VLOOKUP($B18,'1.MetaData'!$B:$H,3,FALSE)</f>
        <v>Caretta caretta</v>
      </c>
      <c r="V18" s="7" t="str">
        <f ca="1">VLOOKUP($B18,'1.MetaData'!$B:$H,4,FALSE)</f>
        <v>Loggerhead turtle</v>
      </c>
      <c r="W18" s="6" t="str">
        <f ca="1">VLOOKUP($B18,'1.MetaData'!$B:$H,5,FALSE)</f>
        <v>Jess Pearce</v>
      </c>
      <c r="X18" s="6" t="str">
        <f ca="1">VLOOKUP($B18,'1.MetaData'!$B:$H,6,FALSE)</f>
        <v>Jess Pearce</v>
      </c>
      <c r="Z18"/>
    </row>
    <row r="19" spans="1:26" hidden="1" x14ac:dyDescent="0.25">
      <c r="A19" s="17">
        <v>18</v>
      </c>
      <c r="B19" s="3" t="str">
        <f t="shared" ca="1" si="2"/>
        <v>OG18</v>
      </c>
      <c r="C19" s="219" t="s">
        <v>93</v>
      </c>
      <c r="D19" s="4">
        <f ca="1">COUNTIF('2.Tissue'!C:C,B19)</f>
        <v>1</v>
      </c>
      <c r="E19" s="4">
        <f ca="1">COUNTIFS('3.DNAExtractions'!$E:$E,$B19,'3.DNAExtractions'!$D:$D,E$1)</f>
        <v>1</v>
      </c>
      <c r="F19" s="2" t="str" cm="1">
        <f t="array" aca="1" ref="F19" ca="1">IF(
    COUNTIFS('3.DNAExtractions'!E:E, B19, '3.DNAExtractions'!Y:Y, "Y") &gt; 0,
    _xlfn.TEXTJOIN(", ", TRUE, IF(('3.DNAExtractions'!E:E = B19) * ('3.DNAExtractions'!Y:Y = "Y"), '3.DNAExtractions'!D:D, "")),
    IF(
        COUNTIFS('3.DNAExtractions'!E:E, B19, '3.DNAExtractions'!X:X, "Y") &gt; 0,
        _xlfn.TEXTJOIN(", ", TRUE, IF(('3.DNAExtractions'!E:E = B19) * ('3.DNAExtractions'!X:X = "Y"), '3.DNAExtractions'!D:D, "")),
        "Awaiting Status"
    )
)</f>
        <v>Extracted</v>
      </c>
      <c r="G19" s="45" t="s">
        <v>92</v>
      </c>
      <c r="H19" s="8" t="str" cm="1">
        <f t="array" aca="1" ref="H19" ca="1">IF(
    G19="N",
    "",
    IF(
        COUNTIFS('4.Illumina'!E:E, B19, '4.Illumina'!R:R, "Y") &gt; 0,
        _xlfn.TEXTJOIN(", ", TRUE, IF(('4.Illumina'!E:E = B19) * ('4.Illumina'!R:R = "Y"), '4.Illumina'!D:D, "")),
        IF(
            COUNTIFS('4.Illumina'!E:E, B19, '4.Illumina'!Q:Q, "Y") &gt; 0,
            _xlfn.TEXTJOIN(", ", TRUE, IF(('4.Illumina'!E:E = B19) * ('4.Illumina'!Q:Q = "Y"), '4.Illumina'!D:D, "")),
            "Awaiting Status"
        )
    )
)</f>
        <v>Sequenced</v>
      </c>
      <c r="I19" s="26" t="s">
        <v>94</v>
      </c>
      <c r="J19" s="56" t="str" cm="1">
        <f t="array" aca="1" ref="J19" ca="1">IF(
    I19="N",
    "",
    IF(
        COUNTIFS('4.PacBio'!E:E, B19, '4.PacBio'!W:W, "Y") &gt; 0,
        _xlfn.TEXTJOIN(", ", TRUE, IF(('4.PacBio'!E:E = B19) * ('4.PacBio'!W:W = "Y"), '4.PacBio'!D:D, "")),
        IF(
            COUNTIFS('4.PacBio'!E:E, B19, '4.PacBio'!V:V, "Y") &gt; 0,
            _xlfn.TEXTJOIN(", ", TRUE, IF(('4.PacBio'!E:E = B19) * ('4.PacBio'!V:V = "Y"), '4.PacBio'!D:D, "")),
            "Awaiting Status"
        )
    )
)</f>
        <v/>
      </c>
      <c r="K19" s="181" t="s">
        <v>94</v>
      </c>
      <c r="L19" s="8" t="str" cm="1">
        <f t="array" aca="1" ref="L19" ca="1">IF(
    K19="N",
    "",
    IF(
        COUNTIFS('4.HiCLibrary'!E:E, B19, '4.HiCLibrary'!V:V, "Y") &gt; 0,
        _xlfn.TEXTJOIN(", ", TRUE, IF(('4.HiCLibrary'!E:E = B19) * ('4.HiCLibrary'!V:V = "Y"), '4.HiCLibrary'!D:D, "")),
        IF(
            COUNTIFS('4.HiCLibrary'!E:E, B19, '4.HiCLibrary'!U:U, "Y") &gt; 0,
            _xlfn.TEXTJOIN(", ", TRUE, IF(('4.HiCLibrary'!E:E = B19) * ('4.HiCLibrary'!U:U = "Y"), '4.HiCLibrary'!D:D, "")),
            "Awaiting Status"
        )
    )
)</f>
        <v/>
      </c>
      <c r="M19" s="47" t="s">
        <v>94</v>
      </c>
      <c r="N19" s="56" t="str" cm="1">
        <f t="array" aca="1" ref="N19" ca="1">IF(
    M19="N",
    "",
    IF(
        COUNTIFS('4.ONT'!E:E, B19, '4.ONT'!Q:Q, "Y") &gt; 0,
        _xlfn.TEXTJOIN(", ", TRUE, IF(('4.ONT'!E:E = B19) * ('4.ONT'!Q:Q = "Y"), '4.ONT'!D:D, "")),
        IF(
            COUNTIFS('4.ONT'!E:E, B19, '4.ONT'!P:P, "Y") &gt; 0,
            _xlfn.TEXTJOIN(", ", TRUE, IF(('4.ONT'!E:E = B19) * ('4.ONT'!P:P = "Y"), '4.ONT'!D:D, "")),
            "Awaiting Status"
        )
    )
)</f>
        <v/>
      </c>
      <c r="O19" s="60" t="s">
        <v>94</v>
      </c>
      <c r="P19" s="60" t="str" cm="1">
        <f t="array" aca="1" ref="P19" ca="1">IF(
    O19="N",
    "",
    IF(
        COUNTIFS('3.RNAExtractions'!E:E, B19, '3.RNAExtractions'!Z:Z, "Y") &gt; 0,
        _xlfn.TEXTJOIN(", ", TRUE, IF(('3.RNAExtractions'!E:E = B19) * ('3.RNAExtractions'!Z:Z = "Y"), '3.RNAExtractions'!D:D, "")),
        IF(
            COUNTIFS('3.RNAExtractions'!E:E, B19, '3.RNAExtractions'!Y:Y, "Y") &gt; 0,
            _xlfn.TEXTJOIN(", ", TRUE, IF(('3.RNAExtractions'!E:E = B19) * ('3.RNAExtractions'!Y:Y = "Y"), '3.RNAExtractions'!D:D, "")),
            "Awaiting Status"
        )
    )
)</f>
        <v/>
      </c>
      <c r="Q19" s="26" t="s">
        <v>94</v>
      </c>
      <c r="R19" s="60" t="str" cm="1">
        <f t="array" aca="1" ref="R19" ca="1">IF(
    Q19="N",
    "",
    IF(
        COUNTIFS('4.RNAIllumina'!E:E, B19, '4.RNAIllumina'!Y:Y, "Y") &gt; 0,
        _xlfn.TEXTJOIN(", ", TRUE, IF(('4.RNAIllumina'!E:E = B19) * ('4.RNAIllumina'!Y:Y = "Y"), '4.RNAIllumina'!D:D, "")),
        IF(
            COUNTIFS('4.RNAIllumina'!E:E, B19, '4.RNAIllumina'!X:X, "Y") &gt; 0,
            _xlfn.TEXTJOIN(", ", TRUE, IF(('4.RNAIllumina'!E:E = B19) * ('4.RNAIllumina'!X:X = "Y"), '4.RNAIllumina'!D:D, "")),
            "Awaiting Status"
        )
    )
)</f>
        <v/>
      </c>
      <c r="T19" s="6" t="str">
        <f ca="1">VLOOKUP($B19,'1.MetaData'!$B:$H,2,FALSE)</f>
        <v>L22_02</v>
      </c>
      <c r="U19" s="7" t="str">
        <f ca="1">VLOOKUP($B19,'1.MetaData'!$B:$H,3,FALSE)</f>
        <v>Caretta caretta</v>
      </c>
      <c r="V19" s="7" t="str">
        <f ca="1">VLOOKUP($B19,'1.MetaData'!$B:$H,4,FALSE)</f>
        <v>Loggerhead turtle</v>
      </c>
      <c r="W19" s="6" t="str">
        <f ca="1">VLOOKUP($B19,'1.MetaData'!$B:$H,5,FALSE)</f>
        <v>Jess Pearce</v>
      </c>
      <c r="X19" s="6" t="str">
        <f ca="1">VLOOKUP($B19,'1.MetaData'!$B:$H,6,FALSE)</f>
        <v>Jess Pearce</v>
      </c>
      <c r="Z19"/>
    </row>
    <row r="20" spans="1:26" hidden="1" x14ac:dyDescent="0.25">
      <c r="A20" s="17">
        <v>19</v>
      </c>
      <c r="B20" s="3" t="str">
        <f t="shared" ca="1" si="2"/>
        <v>OG19</v>
      </c>
      <c r="C20" s="219" t="s">
        <v>93</v>
      </c>
      <c r="D20" s="4">
        <f ca="1">COUNTIF('2.Tissue'!C:C,B20)</f>
        <v>1</v>
      </c>
      <c r="E20" s="4">
        <f ca="1">COUNTIFS('3.DNAExtractions'!$E:$E,$B20,'3.DNAExtractions'!$D:$D,E$1)</f>
        <v>1</v>
      </c>
      <c r="F20" s="2" t="str" cm="1">
        <f t="array" aca="1" ref="F20" ca="1">IF(
    COUNTIFS('3.DNAExtractions'!E:E, B20, '3.DNAExtractions'!Y:Y, "Y") &gt; 0,
    _xlfn.TEXTJOIN(", ", TRUE, IF(('3.DNAExtractions'!E:E = B20) * ('3.DNAExtractions'!Y:Y = "Y"), '3.DNAExtractions'!D:D, "")),
    IF(
        COUNTIFS('3.DNAExtractions'!E:E, B20, '3.DNAExtractions'!X:X, "Y") &gt; 0,
        _xlfn.TEXTJOIN(", ", TRUE, IF(('3.DNAExtractions'!E:E = B20) * ('3.DNAExtractions'!X:X = "Y"), '3.DNAExtractions'!D:D, "")),
        "Awaiting Status"
    )
)</f>
        <v>Extracted</v>
      </c>
      <c r="G20" s="45" t="s">
        <v>92</v>
      </c>
      <c r="H20" s="8" t="str" cm="1">
        <f t="array" aca="1" ref="H20" ca="1">IF(
    G20="N",
    "",
    IF(
        COUNTIFS('4.Illumina'!E:E, B20, '4.Illumina'!R:R, "Y") &gt; 0,
        _xlfn.TEXTJOIN(", ", TRUE, IF(('4.Illumina'!E:E = B20) * ('4.Illumina'!R:R = "Y"), '4.Illumina'!D:D, "")),
        IF(
            COUNTIFS('4.Illumina'!E:E, B20, '4.Illumina'!Q:Q, "Y") &gt; 0,
            _xlfn.TEXTJOIN(", ", TRUE, IF(('4.Illumina'!E:E = B20) * ('4.Illumina'!Q:Q = "Y"), '4.Illumina'!D:D, "")),
            "Awaiting Status"
        )
    )
)</f>
        <v>Sequenced</v>
      </c>
      <c r="I20" s="26" t="s">
        <v>94</v>
      </c>
      <c r="J20" s="56" t="str" cm="1">
        <f t="array" aca="1" ref="J20" ca="1">IF(
    I20="N",
    "",
    IF(
        COUNTIFS('4.PacBio'!E:E, B20, '4.PacBio'!W:W, "Y") &gt; 0,
        _xlfn.TEXTJOIN(", ", TRUE, IF(('4.PacBio'!E:E = B20) * ('4.PacBio'!W:W = "Y"), '4.PacBio'!D:D, "")),
        IF(
            COUNTIFS('4.PacBio'!E:E, B20, '4.PacBio'!V:V, "Y") &gt; 0,
            _xlfn.TEXTJOIN(", ", TRUE, IF(('4.PacBio'!E:E = B20) * ('4.PacBio'!V:V = "Y"), '4.PacBio'!D:D, "")),
            "Awaiting Status"
        )
    )
)</f>
        <v/>
      </c>
      <c r="K20" s="181" t="s">
        <v>94</v>
      </c>
      <c r="L20" s="8" t="str" cm="1">
        <f t="array" aca="1" ref="L20" ca="1">IF(
    K20="N",
    "",
    IF(
        COUNTIFS('4.HiCLibrary'!E:E, B20, '4.HiCLibrary'!V:V, "Y") &gt; 0,
        _xlfn.TEXTJOIN(", ", TRUE, IF(('4.HiCLibrary'!E:E = B20) * ('4.HiCLibrary'!V:V = "Y"), '4.HiCLibrary'!D:D, "")),
        IF(
            COUNTIFS('4.HiCLibrary'!E:E, B20, '4.HiCLibrary'!U:U, "Y") &gt; 0,
            _xlfn.TEXTJOIN(", ", TRUE, IF(('4.HiCLibrary'!E:E = B20) * ('4.HiCLibrary'!U:U = "Y"), '4.HiCLibrary'!D:D, "")),
            "Awaiting Status"
        )
    )
)</f>
        <v/>
      </c>
      <c r="M20" s="47" t="s">
        <v>94</v>
      </c>
      <c r="N20" s="56" t="str" cm="1">
        <f t="array" aca="1" ref="N20" ca="1">IF(
    M20="N",
    "",
    IF(
        COUNTIFS('4.ONT'!E:E, B20, '4.ONT'!Q:Q, "Y") &gt; 0,
        _xlfn.TEXTJOIN(", ", TRUE, IF(('4.ONT'!E:E = B20) * ('4.ONT'!Q:Q = "Y"), '4.ONT'!D:D, "")),
        IF(
            COUNTIFS('4.ONT'!E:E, B20, '4.ONT'!P:P, "Y") &gt; 0,
            _xlfn.TEXTJOIN(", ", TRUE, IF(('4.ONT'!E:E = B20) * ('4.ONT'!P:P = "Y"), '4.ONT'!D:D, "")),
            "Awaiting Status"
        )
    )
)</f>
        <v/>
      </c>
      <c r="O20" s="60" t="s">
        <v>94</v>
      </c>
      <c r="P20" s="60" t="str" cm="1">
        <f t="array" aca="1" ref="P20" ca="1">IF(
    O20="N",
    "",
    IF(
        COUNTIFS('3.RNAExtractions'!E:E, B20, '3.RNAExtractions'!Z:Z, "Y") &gt; 0,
        _xlfn.TEXTJOIN(", ", TRUE, IF(('3.RNAExtractions'!E:E = B20) * ('3.RNAExtractions'!Z:Z = "Y"), '3.RNAExtractions'!D:D, "")),
        IF(
            COUNTIFS('3.RNAExtractions'!E:E, B20, '3.RNAExtractions'!Y:Y, "Y") &gt; 0,
            _xlfn.TEXTJOIN(", ", TRUE, IF(('3.RNAExtractions'!E:E = B20) * ('3.RNAExtractions'!Y:Y = "Y"), '3.RNAExtractions'!D:D, "")),
            "Awaiting Status"
        )
    )
)</f>
        <v/>
      </c>
      <c r="Q20" s="26" t="s">
        <v>94</v>
      </c>
      <c r="R20" s="60" t="str" cm="1">
        <f t="array" aca="1" ref="R20" ca="1">IF(
    Q20="N",
    "",
    IF(
        COUNTIFS('4.RNAIllumina'!E:E, B20, '4.RNAIllumina'!Y:Y, "Y") &gt; 0,
        _xlfn.TEXTJOIN(", ", TRUE, IF(('4.RNAIllumina'!E:E = B20) * ('4.RNAIllumina'!Y:Y = "Y"), '4.RNAIllumina'!D:D, "")),
        IF(
            COUNTIFS('4.RNAIllumina'!E:E, B20, '4.RNAIllumina'!X:X, "Y") &gt; 0,
            _xlfn.TEXTJOIN(", ", TRUE, IF(('4.RNAIllumina'!E:E = B20) * ('4.RNAIllumina'!X:X = "Y"), '4.RNAIllumina'!D:D, "")),
            "Awaiting Status"
        )
    )
)</f>
        <v/>
      </c>
      <c r="T20" s="6" t="str">
        <f ca="1">VLOOKUP($B20,'1.MetaData'!$B:$H,2,FALSE)</f>
        <v>SandB1</v>
      </c>
      <c r="U20" s="7" t="str">
        <f ca="1">VLOOKUP($B20,'1.MetaData'!$B:$H,3,FALSE)</f>
        <v>Carcharhinus plumbeus</v>
      </c>
      <c r="V20" s="7" t="str">
        <f ca="1">VLOOKUP($B20,'1.MetaData'!$B:$H,4,FALSE)</f>
        <v>Sandbar Shark</v>
      </c>
      <c r="W20" s="6" t="str">
        <f ca="1">VLOOKUP($B20,'1.MetaData'!$B:$H,5,FALSE)</f>
        <v>Jess Pearce</v>
      </c>
      <c r="X20" s="6" t="str">
        <f ca="1">VLOOKUP($B20,'1.MetaData'!$B:$H,6,FALSE)</f>
        <v>Jess Pearce</v>
      </c>
      <c r="Z20"/>
    </row>
    <row r="21" spans="1:26" hidden="1" x14ac:dyDescent="0.25">
      <c r="A21" s="17">
        <v>20</v>
      </c>
      <c r="B21" s="3" t="str">
        <f t="shared" ca="1" si="2"/>
        <v>OG20</v>
      </c>
      <c r="C21" s="219" t="s">
        <v>102</v>
      </c>
      <c r="D21" s="4">
        <f ca="1">COUNTIF('2.Tissue'!C:C,B21)</f>
        <v>1</v>
      </c>
      <c r="E21" s="4">
        <f ca="1">COUNTIFS('3.DNAExtractions'!$E:$E,$B21,'3.DNAExtractions'!$D:$D,E$1)</f>
        <v>1</v>
      </c>
      <c r="F21" s="2" t="str" cm="1">
        <f t="array" aca="1" ref="F21" ca="1">IF(
    COUNTIFS('3.DNAExtractions'!E:E, B21, '3.DNAExtractions'!Y:Y, "Y") &gt; 0,
    _xlfn.TEXTJOIN(", ", TRUE, IF(('3.DNAExtractions'!E:E = B21) * ('3.DNAExtractions'!Y:Y = "Y"), '3.DNAExtractions'!D:D, "")),
    IF(
        COUNTIFS('3.DNAExtractions'!E:E, B21, '3.DNAExtractions'!X:X, "Y") &gt; 0,
        _xlfn.TEXTJOIN(", ", TRUE, IF(('3.DNAExtractions'!E:E = B21) * ('3.DNAExtractions'!X:X = "Y"), '3.DNAExtractions'!D:D, "")),
        "Awaiting Status"
    )
)</f>
        <v>Extracted</v>
      </c>
      <c r="G21" s="45" t="s">
        <v>92</v>
      </c>
      <c r="H21" s="8" t="str" cm="1">
        <f t="array" aca="1" ref="H21" ca="1">IF(
    G21="N",
    "",
    IF(
        COUNTIFS('4.Illumina'!E:E, B21, '4.Illumina'!R:R, "Y") &gt; 0,
        _xlfn.TEXTJOIN(", ", TRUE, IF(('4.Illumina'!E:E = B21) * ('4.Illumina'!R:R = "Y"), '4.Illumina'!D:D, "")),
        IF(
            COUNTIFS('4.Illumina'!E:E, B21, '4.Illumina'!Q:Q, "Y") &gt; 0,
            _xlfn.TEXTJOIN(", ", TRUE, IF(('4.Illumina'!E:E = B21) * ('4.Illumina'!Q:Q = "Y"), '4.Illumina'!D:D, "")),
            "Awaiting Status"
        )
    )
)</f>
        <v>Sequenced</v>
      </c>
      <c r="I21" s="26" t="s">
        <v>94</v>
      </c>
      <c r="J21" s="56" t="str" cm="1">
        <f t="array" aca="1" ref="J21" ca="1">IF(
    I21="N",
    "",
    IF(
        COUNTIFS('4.PacBio'!E:E, B21, '4.PacBio'!W:W, "Y") &gt; 0,
        _xlfn.TEXTJOIN(", ", TRUE, IF(('4.PacBio'!E:E = B21) * ('4.PacBio'!W:W = "Y"), '4.PacBio'!D:D, "")),
        IF(
            COUNTIFS('4.PacBio'!E:E, B21, '4.PacBio'!V:V, "Y") &gt; 0,
            _xlfn.TEXTJOIN(", ", TRUE, IF(('4.PacBio'!E:E = B21) * ('4.PacBio'!V:V = "Y"), '4.PacBio'!D:D, "")),
            "Awaiting Status"
        )
    )
)</f>
        <v/>
      </c>
      <c r="K21" s="181" t="s">
        <v>94</v>
      </c>
      <c r="L21" s="8" t="str" cm="1">
        <f t="array" aca="1" ref="L21" ca="1">IF(
    K21="N",
    "",
    IF(
        COUNTIFS('4.HiCLibrary'!E:E, B21, '4.HiCLibrary'!V:V, "Y") &gt; 0,
        _xlfn.TEXTJOIN(", ", TRUE, IF(('4.HiCLibrary'!E:E = B21) * ('4.HiCLibrary'!V:V = "Y"), '4.HiCLibrary'!D:D, "")),
        IF(
            COUNTIFS('4.HiCLibrary'!E:E, B21, '4.HiCLibrary'!U:U, "Y") &gt; 0,
            _xlfn.TEXTJOIN(", ", TRUE, IF(('4.HiCLibrary'!E:E = B21) * ('4.HiCLibrary'!U:U = "Y"), '4.HiCLibrary'!D:D, "")),
            "Awaiting Status"
        )
    )
)</f>
        <v/>
      </c>
      <c r="M21" s="181" t="s">
        <v>94</v>
      </c>
      <c r="N21" s="56" t="str" cm="1">
        <f t="array" aca="1" ref="N21" ca="1">IF(
    M21="N",
    "",
    IF(
        COUNTIFS('4.ONT'!E:E, B21, '4.ONT'!Q:Q, "Y") &gt; 0,
        _xlfn.TEXTJOIN(", ", TRUE, IF(('4.ONT'!E:E = B21) * ('4.ONT'!Q:Q = "Y"), '4.ONT'!D:D, "")),
        IF(
            COUNTIFS('4.ONT'!E:E, B21, '4.ONT'!P:P, "Y") &gt; 0,
            _xlfn.TEXTJOIN(", ", TRUE, IF(('4.ONT'!E:E = B21) * ('4.ONT'!P:P = "Y"), '4.ONT'!D:D, "")),
            "Awaiting Status"
        )
    )
)</f>
        <v/>
      </c>
      <c r="O21" s="181" t="s">
        <v>94</v>
      </c>
      <c r="P21" s="60" t="str" cm="1">
        <f t="array" aca="1" ref="P21" ca="1">IF(
    O21="N",
    "",
    IF(
        COUNTIFS('3.RNAExtractions'!E:E, B21, '3.RNAExtractions'!Z:Z, "Y") &gt; 0,
        _xlfn.TEXTJOIN(", ", TRUE, IF(('3.RNAExtractions'!E:E = B21) * ('3.RNAExtractions'!Z:Z = "Y"), '3.RNAExtractions'!D:D, "")),
        IF(
            COUNTIFS('3.RNAExtractions'!E:E, B21, '3.RNAExtractions'!Y:Y, "Y") &gt; 0,
            _xlfn.TEXTJOIN(", ", TRUE, IF(('3.RNAExtractions'!E:E = B21) * ('3.RNAExtractions'!Y:Y = "Y"), '3.RNAExtractions'!D:D, "")),
            "Awaiting Status"
        )
    )
)</f>
        <v/>
      </c>
      <c r="Q21" s="26" t="s">
        <v>94</v>
      </c>
      <c r="R21" s="60" t="str" cm="1">
        <f t="array" aca="1" ref="R21" ca="1">IF(
    Q21="N",
    "",
    IF(
        COUNTIFS('4.RNAIllumina'!E:E, B21, '4.RNAIllumina'!Y:Y, "Y") &gt; 0,
        _xlfn.TEXTJOIN(", ", TRUE, IF(('4.RNAIllumina'!E:E = B21) * ('4.RNAIllumina'!Y:Y = "Y"), '4.RNAIllumina'!D:D, "")),
        IF(
            COUNTIFS('4.RNAIllumina'!E:E, B21, '4.RNAIllumina'!X:X, "Y") &gt; 0,
            _xlfn.TEXTJOIN(", ", TRUE, IF(('4.RNAIllumina'!E:E = B21) * ('4.RNAIllumina'!X:X = "Y"), '4.RNAIllumina'!D:D, "")),
            "Awaiting Status"
        )
    )
)</f>
        <v/>
      </c>
      <c r="T21" s="6" t="str">
        <f ca="1">VLOOKUP($B21,'1.MetaData'!$B:$H,2,FALSE)</f>
        <v>Unknown_1</v>
      </c>
      <c r="U21" s="7" t="str">
        <f ca="1">VLOOKUP($B21,'1.MetaData'!$B:$H,3,FALSE)</f>
        <v>Galeocerdo cuvier</v>
      </c>
      <c r="V21" s="7" t="str">
        <f ca="1">VLOOKUP($B21,'1.MetaData'!$B:$H,4,FALSE)</f>
        <v>Tiger Shark</v>
      </c>
      <c r="W21" s="6" t="str">
        <f ca="1">VLOOKUP($B21,'1.MetaData'!$B:$H,5,FALSE)</f>
        <v>Jess Pearce</v>
      </c>
      <c r="X21" s="6" t="str">
        <f ca="1">VLOOKUP($B21,'1.MetaData'!$B:$H,6,FALSE)</f>
        <v>Jess Pearce</v>
      </c>
      <c r="Z21"/>
    </row>
    <row r="22" spans="1:26" hidden="1" x14ac:dyDescent="0.25">
      <c r="A22" s="17">
        <v>21</v>
      </c>
      <c r="B22" s="3" t="str">
        <f t="shared" ca="1" si="2"/>
        <v>OG21</v>
      </c>
      <c r="C22" s="219" t="s">
        <v>93</v>
      </c>
      <c r="D22" s="4">
        <f ca="1">COUNTIF('2.Tissue'!C:C,B22)</f>
        <v>1</v>
      </c>
      <c r="E22" s="4">
        <f ca="1">COUNTIFS('3.DNAExtractions'!$E:$E,$B22,'3.DNAExtractions'!$D:$D,E$1)</f>
        <v>1</v>
      </c>
      <c r="F22" s="2" t="str" cm="1">
        <f t="array" aca="1" ref="F22" ca="1">IF(
    COUNTIFS('3.DNAExtractions'!E:E, B22, '3.DNAExtractions'!Y:Y, "Y") &gt; 0,
    _xlfn.TEXTJOIN(", ", TRUE, IF(('3.DNAExtractions'!E:E = B22) * ('3.DNAExtractions'!Y:Y = "Y"), '3.DNAExtractions'!D:D, "")),
    IF(
        COUNTIFS('3.DNAExtractions'!E:E, B22, '3.DNAExtractions'!X:X, "Y") &gt; 0,
        _xlfn.TEXTJOIN(", ", TRUE, IF(('3.DNAExtractions'!E:E = B22) * ('3.DNAExtractions'!X:X = "Y"), '3.DNAExtractions'!D:D, "")),
        "Awaiting Status"
    )
)</f>
        <v>Extracted</v>
      </c>
      <c r="G22" s="45" t="s">
        <v>92</v>
      </c>
      <c r="H22" s="8" t="str" cm="1">
        <f t="array" aca="1" ref="H22" ca="1">IF(
    G22="N",
    "",
    IF(
        COUNTIFS('4.Illumina'!E:E, B22, '4.Illumina'!R:R, "Y") &gt; 0,
        _xlfn.TEXTJOIN(", ", TRUE, IF(('4.Illumina'!E:E = B22) * ('4.Illumina'!R:R = "Y"), '4.Illumina'!D:D, "")),
        IF(
            COUNTIFS('4.Illumina'!E:E, B22, '4.Illumina'!Q:Q, "Y") &gt; 0,
            _xlfn.TEXTJOIN(", ", TRUE, IF(('4.Illumina'!E:E = B22) * ('4.Illumina'!Q:Q = "Y"), '4.Illumina'!D:D, "")),
            "Awaiting Status"
        )
    )
)</f>
        <v>Sequenced</v>
      </c>
      <c r="I22" s="26" t="s">
        <v>94</v>
      </c>
      <c r="J22" s="56" t="str" cm="1">
        <f t="array" aca="1" ref="J22" ca="1">IF(
    I22="N",
    "",
    IF(
        COUNTIFS('4.PacBio'!E:E, B22, '4.PacBio'!W:W, "Y") &gt; 0,
        _xlfn.TEXTJOIN(", ", TRUE, IF(('4.PacBio'!E:E = B22) * ('4.PacBio'!W:W = "Y"), '4.PacBio'!D:D, "")),
        IF(
            COUNTIFS('4.PacBio'!E:E, B22, '4.PacBio'!V:V, "Y") &gt; 0,
            _xlfn.TEXTJOIN(", ", TRUE, IF(('4.PacBio'!E:E = B22) * ('4.PacBio'!V:V = "Y"), '4.PacBio'!D:D, "")),
            "Awaiting Status"
        )
    )
)</f>
        <v/>
      </c>
      <c r="K22" s="181" t="s">
        <v>94</v>
      </c>
      <c r="L22" s="8" t="str" cm="1">
        <f t="array" aca="1" ref="L22" ca="1">IF(
    K22="N",
    "",
    IF(
        COUNTIFS('4.HiCLibrary'!E:E, B22, '4.HiCLibrary'!V:V, "Y") &gt; 0,
        _xlfn.TEXTJOIN(", ", TRUE, IF(('4.HiCLibrary'!E:E = B22) * ('4.HiCLibrary'!V:V = "Y"), '4.HiCLibrary'!D:D, "")),
        IF(
            COUNTIFS('4.HiCLibrary'!E:E, B22, '4.HiCLibrary'!U:U, "Y") &gt; 0,
            _xlfn.TEXTJOIN(", ", TRUE, IF(('4.HiCLibrary'!E:E = B22) * ('4.HiCLibrary'!U:U = "Y"), '4.HiCLibrary'!D:D, "")),
            "Awaiting Status"
        )
    )
)</f>
        <v/>
      </c>
      <c r="M22" s="47" t="s">
        <v>94</v>
      </c>
      <c r="N22" s="56" t="str" cm="1">
        <f t="array" aca="1" ref="N22" ca="1">IF(
    M22="N",
    "",
    IF(
        COUNTIFS('4.ONT'!E:E, B22, '4.ONT'!Q:Q, "Y") &gt; 0,
        _xlfn.TEXTJOIN(", ", TRUE, IF(('4.ONT'!E:E = B22) * ('4.ONT'!Q:Q = "Y"), '4.ONT'!D:D, "")),
        IF(
            COUNTIFS('4.ONT'!E:E, B22, '4.ONT'!P:P, "Y") &gt; 0,
            _xlfn.TEXTJOIN(", ", TRUE, IF(('4.ONT'!E:E = B22) * ('4.ONT'!P:P = "Y"), '4.ONT'!D:D, "")),
            "Awaiting Status"
        )
    )
)</f>
        <v/>
      </c>
      <c r="O22" s="60" t="s">
        <v>94</v>
      </c>
      <c r="P22" s="60" t="str" cm="1">
        <f t="array" aca="1" ref="P22" ca="1">IF(
    O22="N",
    "",
    IF(
        COUNTIFS('3.RNAExtractions'!E:E, B22, '3.RNAExtractions'!Z:Z, "Y") &gt; 0,
        _xlfn.TEXTJOIN(", ", TRUE, IF(('3.RNAExtractions'!E:E = B22) * ('3.RNAExtractions'!Z:Z = "Y"), '3.RNAExtractions'!D:D, "")),
        IF(
            COUNTIFS('3.RNAExtractions'!E:E, B22, '3.RNAExtractions'!Y:Y, "Y") &gt; 0,
            _xlfn.TEXTJOIN(", ", TRUE, IF(('3.RNAExtractions'!E:E = B22) * ('3.RNAExtractions'!Y:Y = "Y"), '3.RNAExtractions'!D:D, "")),
            "Awaiting Status"
        )
    )
)</f>
        <v/>
      </c>
      <c r="Q22" s="26" t="s">
        <v>94</v>
      </c>
      <c r="R22" s="60" t="str" cm="1">
        <f t="array" aca="1" ref="R22" ca="1">IF(
    Q22="N",
    "",
    IF(
        COUNTIFS('4.RNAIllumina'!E:E, B22, '4.RNAIllumina'!Y:Y, "Y") &gt; 0,
        _xlfn.TEXTJOIN(", ", TRUE, IF(('4.RNAIllumina'!E:E = B22) * ('4.RNAIllumina'!Y:Y = "Y"), '4.RNAIllumina'!D:D, "")),
        IF(
            COUNTIFS('4.RNAIllumina'!E:E, B22, '4.RNAIllumina'!X:X, "Y") &gt; 0,
            _xlfn.TEXTJOIN(", ", TRUE, IF(('4.RNAIllumina'!E:E = B22) * ('4.RNAIllumina'!X:X = "Y"), '4.RNAIllumina'!D:D, "")),
            "Awaiting Status"
        )
    )
)</f>
        <v/>
      </c>
      <c r="T22" s="6" t="str">
        <f ca="1">VLOOKUP($B22,'1.MetaData'!$B:$H,2,FALSE)</f>
        <v>Unknown_2</v>
      </c>
      <c r="U22" s="7" t="str">
        <f ca="1">VLOOKUP($B22,'1.MetaData'!$B:$H,3,FALSE)</f>
        <v>Negaprion acutidens</v>
      </c>
      <c r="V22" s="7" t="str">
        <f ca="1">VLOOKUP($B22,'1.MetaData'!$B:$H,4,FALSE)</f>
        <v>Lemon Shark</v>
      </c>
      <c r="W22" s="6" t="str">
        <f ca="1">VLOOKUP($B22,'1.MetaData'!$B:$H,5,FALSE)</f>
        <v>Jess Pearce</v>
      </c>
      <c r="X22" s="6" t="str">
        <f ca="1">VLOOKUP($B22,'1.MetaData'!$B:$H,6,FALSE)</f>
        <v>Jess Pearce</v>
      </c>
      <c r="Z22"/>
    </row>
    <row r="23" spans="1:26" hidden="1" x14ac:dyDescent="0.25">
      <c r="A23" s="17">
        <v>22</v>
      </c>
      <c r="B23" s="3" t="str">
        <f t="shared" ca="1" si="2"/>
        <v>OG22</v>
      </c>
      <c r="C23" s="219" t="s">
        <v>93</v>
      </c>
      <c r="D23" s="4">
        <f ca="1">COUNTIF('2.Tissue'!C:C,B23)</f>
        <v>1</v>
      </c>
      <c r="E23" s="4">
        <f ca="1">COUNTIFS('3.DNAExtractions'!$E:$E,$B23,'3.DNAExtractions'!$D:$D,E$1)</f>
        <v>2</v>
      </c>
      <c r="F23" s="2" t="str" cm="1">
        <f t="array" aca="1" ref="F23" ca="1">IF(
    COUNTIFS('3.DNAExtractions'!E:E, B23, '3.DNAExtractions'!Y:Y, "Y") &gt; 0,
    _xlfn.TEXTJOIN(", ", TRUE, IF(('3.DNAExtractions'!E:E = B23) * ('3.DNAExtractions'!Y:Y = "Y"), '3.DNAExtractions'!D:D, "")),
    IF(
        COUNTIFS('3.DNAExtractions'!E:E, B23, '3.DNAExtractions'!X:X, "Y") &gt; 0,
        _xlfn.TEXTJOIN(", ", TRUE, IF(('3.DNAExtractions'!E:E = B23) * ('3.DNAExtractions'!X:X = "Y"), '3.DNAExtractions'!D:D, "")),
        "Awaiting Status"
    )
)</f>
        <v>Extracted</v>
      </c>
      <c r="G23" s="45" t="s">
        <v>92</v>
      </c>
      <c r="H23" s="8" t="str" cm="1">
        <f t="array" aca="1" ref="H23" ca="1">IF(
    G23="N",
    "",
    IF(
        COUNTIFS('4.Illumina'!E:E, B23, '4.Illumina'!R:R, "Y") &gt; 0,
        _xlfn.TEXTJOIN(", ", TRUE, IF(('4.Illumina'!E:E = B23) * ('4.Illumina'!R:R = "Y"), '4.Illumina'!D:D, "")),
        IF(
            COUNTIFS('4.Illumina'!E:E, B23, '4.Illumina'!Q:Q, "Y") &gt; 0,
            _xlfn.TEXTJOIN(", ", TRUE, IF(('4.Illumina'!E:E = B23) * ('4.Illumina'!Q:Q = "Y"), '4.Illumina'!D:D, "")),
            "Awaiting Status"
        )
    )
)</f>
        <v>Sequenced</v>
      </c>
      <c r="I23" s="26" t="s">
        <v>94</v>
      </c>
      <c r="J23" s="56" t="str" cm="1">
        <f t="array" aca="1" ref="J23" ca="1">IF(
    I23="N",
    "",
    IF(
        COUNTIFS('4.PacBio'!E:E, B23, '4.PacBio'!W:W, "Y") &gt; 0,
        _xlfn.TEXTJOIN(", ", TRUE, IF(('4.PacBio'!E:E = B23) * ('4.PacBio'!W:W = "Y"), '4.PacBio'!D:D, "")),
        IF(
            COUNTIFS('4.PacBio'!E:E, B23, '4.PacBio'!V:V, "Y") &gt; 0,
            _xlfn.TEXTJOIN(", ", TRUE, IF(('4.PacBio'!E:E = B23) * ('4.PacBio'!V:V = "Y"), '4.PacBio'!D:D, "")),
            "Awaiting Status"
        )
    )
)</f>
        <v/>
      </c>
      <c r="K23" s="181" t="s">
        <v>94</v>
      </c>
      <c r="L23" s="8" t="str" cm="1">
        <f t="array" aca="1" ref="L23" ca="1">IF(
    K23="N",
    "",
    IF(
        COUNTIFS('4.HiCLibrary'!E:E, B23, '4.HiCLibrary'!V:V, "Y") &gt; 0,
        _xlfn.TEXTJOIN(", ", TRUE, IF(('4.HiCLibrary'!E:E = B23) * ('4.HiCLibrary'!V:V = "Y"), '4.HiCLibrary'!D:D, "")),
        IF(
            COUNTIFS('4.HiCLibrary'!E:E, B23, '4.HiCLibrary'!U:U, "Y") &gt; 0,
            _xlfn.TEXTJOIN(", ", TRUE, IF(('4.HiCLibrary'!E:E = B23) * ('4.HiCLibrary'!U:U = "Y"), '4.HiCLibrary'!D:D, "")),
            "Awaiting Status"
        )
    )
)</f>
        <v/>
      </c>
      <c r="M23" s="47" t="s">
        <v>94</v>
      </c>
      <c r="N23" s="56" t="str" cm="1">
        <f t="array" aca="1" ref="N23" ca="1">IF(
    M23="N",
    "",
    IF(
        COUNTIFS('4.ONT'!E:E, B23, '4.ONT'!Q:Q, "Y") &gt; 0,
        _xlfn.TEXTJOIN(", ", TRUE, IF(('4.ONT'!E:E = B23) * ('4.ONT'!Q:Q = "Y"), '4.ONT'!D:D, "")),
        IF(
            COUNTIFS('4.ONT'!E:E, B23, '4.ONT'!P:P, "Y") &gt; 0,
            _xlfn.TEXTJOIN(", ", TRUE, IF(('4.ONT'!E:E = B23) * ('4.ONT'!P:P = "Y"), '4.ONT'!D:D, "")),
            "Awaiting Status"
        )
    )
)</f>
        <v/>
      </c>
      <c r="O23" s="60" t="s">
        <v>94</v>
      </c>
      <c r="P23" s="60" t="str" cm="1">
        <f t="array" aca="1" ref="P23" ca="1">IF(
    O23="N",
    "",
    IF(
        COUNTIFS('3.RNAExtractions'!E:E, B23, '3.RNAExtractions'!Z:Z, "Y") &gt; 0,
        _xlfn.TEXTJOIN(", ", TRUE, IF(('3.RNAExtractions'!E:E = B23) * ('3.RNAExtractions'!Z:Z = "Y"), '3.RNAExtractions'!D:D, "")),
        IF(
            COUNTIFS('3.RNAExtractions'!E:E, B23, '3.RNAExtractions'!Y:Y, "Y") &gt; 0,
            _xlfn.TEXTJOIN(", ", TRUE, IF(('3.RNAExtractions'!E:E = B23) * ('3.RNAExtractions'!Y:Y = "Y"), '3.RNAExtractions'!D:D, "")),
            "Awaiting Status"
        )
    )
)</f>
        <v/>
      </c>
      <c r="Q23" s="26" t="s">
        <v>94</v>
      </c>
      <c r="R23" s="60" t="str" cm="1">
        <f t="array" aca="1" ref="R23" ca="1">IF(
    Q23="N",
    "",
    IF(
        COUNTIFS('4.RNAIllumina'!E:E, B23, '4.RNAIllumina'!Y:Y, "Y") &gt; 0,
        _xlfn.TEXTJOIN(", ", TRUE, IF(('4.RNAIllumina'!E:E = B23) * ('4.RNAIllumina'!Y:Y = "Y"), '4.RNAIllumina'!D:D, "")),
        IF(
            COUNTIFS('4.RNAIllumina'!E:E, B23, '4.RNAIllumina'!X:X, "Y") &gt; 0,
            _xlfn.TEXTJOIN(", ", TRUE, IF(('4.RNAIllumina'!E:E = B23) * ('4.RNAIllumina'!X:X = "Y"), '4.RNAIllumina'!D:D, "")),
            "Awaiting Status"
        )
    )
)</f>
        <v/>
      </c>
      <c r="T23" s="6" t="str">
        <f ca="1">VLOOKUP($B23,'1.MetaData'!$B:$H,2,FALSE)</f>
        <v>Unknown_3</v>
      </c>
      <c r="U23" s="7" t="str">
        <f ca="1">VLOOKUP($B23,'1.MetaData'!$B:$H,3,FALSE)</f>
        <v xml:space="preserve">Mugil cephalus </v>
      </c>
      <c r="V23" s="7" t="str">
        <f ca="1">VLOOKUP($B23,'1.MetaData'!$B:$H,4,FALSE)</f>
        <v>Sea Mullet</v>
      </c>
      <c r="W23" s="6" t="str">
        <f ca="1">VLOOKUP($B23,'1.MetaData'!$B:$H,5,FALSE)</f>
        <v>Markets</v>
      </c>
      <c r="X23" s="6" t="str">
        <f ca="1">VLOOKUP($B23,'1.MetaData'!$B:$H,6,FALSE)</f>
        <v>Shannon Corrigan</v>
      </c>
      <c r="Z23"/>
    </row>
    <row r="24" spans="1:26" hidden="1" x14ac:dyDescent="0.25">
      <c r="A24" s="17">
        <v>23</v>
      </c>
      <c r="B24" s="3" t="str">
        <f t="shared" ca="1" si="2"/>
        <v>OG23</v>
      </c>
      <c r="C24" s="219" t="s">
        <v>93</v>
      </c>
      <c r="D24" s="4">
        <f ca="1">COUNTIF('2.Tissue'!C:C,B24)</f>
        <v>4</v>
      </c>
      <c r="E24" s="4">
        <f ca="1">COUNTIFS('3.DNAExtractions'!$E:$E,$B24,'3.DNAExtractions'!$D:$D,E$1)</f>
        <v>2</v>
      </c>
      <c r="F24" s="2" t="str" cm="1">
        <f t="array" aca="1" ref="F24" ca="1">IF(
    COUNTIFS('3.DNAExtractions'!E:E, B24, '3.DNAExtractions'!Y:Y, "Y") &gt; 0,
    _xlfn.TEXTJOIN(", ", TRUE, IF(('3.DNAExtractions'!E:E = B24) * ('3.DNAExtractions'!Y:Y = "Y"), '3.DNAExtractions'!D:D, "")),
    IF(
        COUNTIFS('3.DNAExtractions'!E:E, B24, '3.DNAExtractions'!X:X, "Y") &gt; 0,
        _xlfn.TEXTJOIN(", ", TRUE, IF(('3.DNAExtractions'!E:E = B24) * ('3.DNAExtractions'!X:X = "Y"), '3.DNAExtractions'!D:D, "")),
        "Awaiting Status"
    )
)</f>
        <v>Extracted</v>
      </c>
      <c r="G24" s="45" t="s">
        <v>92</v>
      </c>
      <c r="H24" s="8" t="str" cm="1">
        <f t="array" aca="1" ref="H24" ca="1">IF(
    G24="N",
    "",
    IF(
        COUNTIFS('4.Illumina'!E:E, B24, '4.Illumina'!R:R, "Y") &gt; 0,
        _xlfn.TEXTJOIN(", ", TRUE, IF(('4.Illumina'!E:E = B24) * ('4.Illumina'!R:R = "Y"), '4.Illumina'!D:D, "")),
        IF(
            COUNTIFS('4.Illumina'!E:E, B24, '4.Illumina'!Q:Q, "Y") &gt; 0,
            _xlfn.TEXTJOIN(", ", TRUE, IF(('4.Illumina'!E:E = B24) * ('4.Illumina'!Q:Q = "Y"), '4.Illumina'!D:D, "")),
            "Awaiting Status"
        )
    )
)</f>
        <v>Sequenced</v>
      </c>
      <c r="I24" s="26" t="s">
        <v>94</v>
      </c>
      <c r="J24" s="56" t="str" cm="1">
        <f t="array" aca="1" ref="J24" ca="1">IF(
    I24="N",
    "",
    IF(
        COUNTIFS('4.PacBio'!E:E, B24, '4.PacBio'!W:W, "Y") &gt; 0,
        _xlfn.TEXTJOIN(", ", TRUE, IF(('4.PacBio'!E:E = B24) * ('4.PacBio'!W:W = "Y"), '4.PacBio'!D:D, "")),
        IF(
            COUNTIFS('4.PacBio'!E:E, B24, '4.PacBio'!V:V, "Y") &gt; 0,
            _xlfn.TEXTJOIN(", ", TRUE, IF(('4.PacBio'!E:E = B24) * ('4.PacBio'!V:V = "Y"), '4.PacBio'!D:D, "")),
            "Awaiting Status"
        )
    )
)</f>
        <v/>
      </c>
      <c r="K24" s="181" t="s">
        <v>94</v>
      </c>
      <c r="L24" s="8" t="str" cm="1">
        <f t="array" aca="1" ref="L24" ca="1">IF(
    K24="N",
    "",
    IF(
        COUNTIFS('4.HiCLibrary'!E:E, B24, '4.HiCLibrary'!V:V, "Y") &gt; 0,
        _xlfn.TEXTJOIN(", ", TRUE, IF(('4.HiCLibrary'!E:E = B24) * ('4.HiCLibrary'!V:V = "Y"), '4.HiCLibrary'!D:D, "")),
        IF(
            COUNTIFS('4.HiCLibrary'!E:E, B24, '4.HiCLibrary'!U:U, "Y") &gt; 0,
            _xlfn.TEXTJOIN(", ", TRUE, IF(('4.HiCLibrary'!E:E = B24) * ('4.HiCLibrary'!U:U = "Y"), '4.HiCLibrary'!D:D, "")),
            "Awaiting Status"
        )
    )
)</f>
        <v/>
      </c>
      <c r="M24" s="47" t="s">
        <v>94</v>
      </c>
      <c r="N24" s="56" t="str" cm="1">
        <f t="array" aca="1" ref="N24" ca="1">IF(
    M24="N",
    "",
    IF(
        COUNTIFS('4.ONT'!E:E, B24, '4.ONT'!Q:Q, "Y") &gt; 0,
        _xlfn.TEXTJOIN(", ", TRUE, IF(('4.ONT'!E:E = B24) * ('4.ONT'!Q:Q = "Y"), '4.ONT'!D:D, "")),
        IF(
            COUNTIFS('4.ONT'!E:E, B24, '4.ONT'!P:P, "Y") &gt; 0,
            _xlfn.TEXTJOIN(", ", TRUE, IF(('4.ONT'!E:E = B24) * ('4.ONT'!P:P = "Y"), '4.ONT'!D:D, "")),
            "Awaiting Status"
        )
    )
)</f>
        <v/>
      </c>
      <c r="O24" s="60" t="s">
        <v>94</v>
      </c>
      <c r="P24" s="60" t="str" cm="1">
        <f t="array" aca="1" ref="P24" ca="1">IF(
    O24="N",
    "",
    IF(
        COUNTIFS('3.RNAExtractions'!E:E, B24, '3.RNAExtractions'!Z:Z, "Y") &gt; 0,
        _xlfn.TEXTJOIN(", ", TRUE, IF(('3.RNAExtractions'!E:E = B24) * ('3.RNAExtractions'!Z:Z = "Y"), '3.RNAExtractions'!D:D, "")),
        IF(
            COUNTIFS('3.RNAExtractions'!E:E, B24, '3.RNAExtractions'!Y:Y, "Y") &gt; 0,
            _xlfn.TEXTJOIN(", ", TRUE, IF(('3.RNAExtractions'!E:E = B24) * ('3.RNAExtractions'!Y:Y = "Y"), '3.RNAExtractions'!D:D, "")),
            "Awaiting Status"
        )
    )
)</f>
        <v/>
      </c>
      <c r="Q24" s="26" t="s">
        <v>94</v>
      </c>
      <c r="R24" s="60" t="str" cm="1">
        <f t="array" aca="1" ref="R24" ca="1">IF(
    Q24="N",
    "",
    IF(
        COUNTIFS('4.RNAIllumina'!E:E, B24, '4.RNAIllumina'!Y:Y, "Y") &gt; 0,
        _xlfn.TEXTJOIN(", ", TRUE, IF(('4.RNAIllumina'!E:E = B24) * ('4.RNAIllumina'!Y:Y = "Y"), '4.RNAIllumina'!D:D, "")),
        IF(
            COUNTIFS('4.RNAIllumina'!E:E, B24, '4.RNAIllumina'!X:X, "Y") &gt; 0,
            _xlfn.TEXTJOIN(", ", TRUE, IF(('4.RNAIllumina'!E:E = B24) * ('4.RNAIllumina'!X:X = "Y"), '4.RNAIllumina'!D:D, "")),
            "Awaiting Status"
        )
    )
)</f>
        <v/>
      </c>
      <c r="T24" s="6" t="str">
        <f ca="1">VLOOKUP($B24,'1.MetaData'!$B:$H,2,FALSE)</f>
        <v>Unknown_4</v>
      </c>
      <c r="U24" s="7" t="str">
        <f ca="1">VLOOKUP($B24,'1.MetaData'!$B:$H,3,FALSE)</f>
        <v>Plectropomus leopardus</v>
      </c>
      <c r="V24" s="7" t="str">
        <f ca="1">VLOOKUP($B24,'1.MetaData'!$B:$H,4,FALSE)</f>
        <v>Coral Trout</v>
      </c>
      <c r="W24" s="6" t="str">
        <f ca="1">VLOOKUP($B24,'1.MetaData'!$B:$H,5,FALSE)</f>
        <v>Minderoo</v>
      </c>
      <c r="X24" s="6" t="str">
        <f ca="1">VLOOKUP($B24,'1.MetaData'!$B:$H,6,FALSE)</f>
        <v>Shannon Corrigan</v>
      </c>
      <c r="Z24"/>
    </row>
    <row r="25" spans="1:26" hidden="1" x14ac:dyDescent="0.25">
      <c r="A25" s="17">
        <v>24</v>
      </c>
      <c r="B25" s="3" t="str">
        <f t="shared" ca="1" si="2"/>
        <v>OG24</v>
      </c>
      <c r="C25" s="219" t="s">
        <v>93</v>
      </c>
      <c r="D25" s="4">
        <f ca="1">COUNTIF('2.Tissue'!C:C,B25)</f>
        <v>4</v>
      </c>
      <c r="E25" s="4">
        <f ca="1">COUNTIFS('3.DNAExtractions'!$E:$E,$B25,'3.DNAExtractions'!$D:$D,E$1)</f>
        <v>1</v>
      </c>
      <c r="F25" s="2" t="str" cm="1">
        <f t="array" aca="1" ref="F25" ca="1">IF(
    COUNTIFS('3.DNAExtractions'!E:E, B25, '3.DNAExtractions'!Y:Y, "Y") &gt; 0,
    _xlfn.TEXTJOIN(", ", TRUE, IF(('3.DNAExtractions'!E:E = B25) * ('3.DNAExtractions'!Y:Y = "Y"), '3.DNAExtractions'!D:D, "")),
    IF(
        COUNTIFS('3.DNAExtractions'!E:E, B25, '3.DNAExtractions'!X:X, "Y") &gt; 0,
        _xlfn.TEXTJOIN(", ", TRUE, IF(('3.DNAExtractions'!E:E = B25) * ('3.DNAExtractions'!X:X = "Y"), '3.DNAExtractions'!D:D, "")),
        "Awaiting Status"
    )
)</f>
        <v>Extracted</v>
      </c>
      <c r="G25" s="45" t="s">
        <v>92</v>
      </c>
      <c r="H25" s="8" t="str" cm="1">
        <f t="array" aca="1" ref="H25" ca="1">IF(
    G25="N",
    "",
    IF(
        COUNTIFS('4.Illumina'!E:E, B25, '4.Illumina'!R:R, "Y") &gt; 0,
        _xlfn.TEXTJOIN(", ", TRUE, IF(('4.Illumina'!E:E = B25) * ('4.Illumina'!R:R = "Y"), '4.Illumina'!D:D, "")),
        IF(
            COUNTIFS('4.Illumina'!E:E, B25, '4.Illumina'!Q:Q, "Y") &gt; 0,
            _xlfn.TEXTJOIN(", ", TRUE, IF(('4.Illumina'!E:E = B25) * ('4.Illumina'!Q:Q = "Y"), '4.Illumina'!D:D, "")),
            "Awaiting Status"
        )
    )
)</f>
        <v>Sequenced</v>
      </c>
      <c r="I25" s="26" t="s">
        <v>94</v>
      </c>
      <c r="J25" s="56" t="str" cm="1">
        <f t="array" aca="1" ref="J25" ca="1">IF(
    I25="N",
    "",
    IF(
        COUNTIFS('4.PacBio'!E:E, B25, '4.PacBio'!W:W, "Y") &gt; 0,
        _xlfn.TEXTJOIN(", ", TRUE, IF(('4.PacBio'!E:E = B25) * ('4.PacBio'!W:W = "Y"), '4.PacBio'!D:D, "")),
        IF(
            COUNTIFS('4.PacBio'!E:E, B25, '4.PacBio'!V:V, "Y") &gt; 0,
            _xlfn.TEXTJOIN(", ", TRUE, IF(('4.PacBio'!E:E = B25) * ('4.PacBio'!V:V = "Y"), '4.PacBio'!D:D, "")),
            "Awaiting Status"
        )
    )
)</f>
        <v/>
      </c>
      <c r="K25" s="181" t="s">
        <v>94</v>
      </c>
      <c r="L25" s="8" t="str" cm="1">
        <f t="array" aca="1" ref="L25" ca="1">IF(
    K25="N",
    "",
    IF(
        COUNTIFS('4.HiCLibrary'!E:E, B25, '4.HiCLibrary'!V:V, "Y") &gt; 0,
        _xlfn.TEXTJOIN(", ", TRUE, IF(('4.HiCLibrary'!E:E = B25) * ('4.HiCLibrary'!V:V = "Y"), '4.HiCLibrary'!D:D, "")),
        IF(
            COUNTIFS('4.HiCLibrary'!E:E, B25, '4.HiCLibrary'!U:U, "Y") &gt; 0,
            _xlfn.TEXTJOIN(", ", TRUE, IF(('4.HiCLibrary'!E:E = B25) * ('4.HiCLibrary'!U:U = "Y"), '4.HiCLibrary'!D:D, "")),
            "Awaiting Status"
        )
    )
)</f>
        <v/>
      </c>
      <c r="M25" s="47" t="s">
        <v>94</v>
      </c>
      <c r="N25" s="56" t="str" cm="1">
        <f t="array" aca="1" ref="N25" ca="1">IF(
    M25="N",
    "",
    IF(
        COUNTIFS('4.ONT'!E:E, B25, '4.ONT'!Q:Q, "Y") &gt; 0,
        _xlfn.TEXTJOIN(", ", TRUE, IF(('4.ONT'!E:E = B25) * ('4.ONT'!Q:Q = "Y"), '4.ONT'!D:D, "")),
        IF(
            COUNTIFS('4.ONT'!E:E, B25, '4.ONT'!P:P, "Y") &gt; 0,
            _xlfn.TEXTJOIN(", ", TRUE, IF(('4.ONT'!E:E = B25) * ('4.ONT'!P:P = "Y"), '4.ONT'!D:D, "")),
            "Awaiting Status"
        )
    )
)</f>
        <v/>
      </c>
      <c r="O25" s="60" t="s">
        <v>94</v>
      </c>
      <c r="P25" s="60" t="str" cm="1">
        <f t="array" aca="1" ref="P25" ca="1">IF(
    O25="N",
    "",
    IF(
        COUNTIFS('3.RNAExtractions'!E:E, B25, '3.RNAExtractions'!Z:Z, "Y") &gt; 0,
        _xlfn.TEXTJOIN(", ", TRUE, IF(('3.RNAExtractions'!E:E = B25) * ('3.RNAExtractions'!Z:Z = "Y"), '3.RNAExtractions'!D:D, "")),
        IF(
            COUNTIFS('3.RNAExtractions'!E:E, B25, '3.RNAExtractions'!Y:Y, "Y") &gt; 0,
            _xlfn.TEXTJOIN(", ", TRUE, IF(('3.RNAExtractions'!E:E = B25) * ('3.RNAExtractions'!Y:Y = "Y"), '3.RNAExtractions'!D:D, "")),
            "Awaiting Status"
        )
    )
)</f>
        <v/>
      </c>
      <c r="Q25" s="26" t="s">
        <v>94</v>
      </c>
      <c r="R25" s="60" t="str" cm="1">
        <f t="array" aca="1" ref="R25" ca="1">IF(
    Q25="N",
    "",
    IF(
        COUNTIFS('4.RNAIllumina'!E:E, B25, '4.RNAIllumina'!Y:Y, "Y") &gt; 0,
        _xlfn.TEXTJOIN(", ", TRUE, IF(('4.RNAIllumina'!E:E = B25) * ('4.RNAIllumina'!Y:Y = "Y"), '4.RNAIllumina'!D:D, "")),
        IF(
            COUNTIFS('4.RNAIllumina'!E:E, B25, '4.RNAIllumina'!X:X, "Y") &gt; 0,
            _xlfn.TEXTJOIN(", ", TRUE, IF(('4.RNAIllumina'!E:E = B25) * ('4.RNAIllumina'!X:X = "Y"), '4.RNAIllumina'!D:D, "")),
            "Awaiting Status"
        )
    )
)</f>
        <v/>
      </c>
      <c r="T25" s="6" t="str">
        <f ca="1">VLOOKUP($B25,'1.MetaData'!$B:$H,2,FALSE)</f>
        <v>Unknown_5</v>
      </c>
      <c r="U25" s="7" t="str">
        <f ca="1">VLOOKUP($B25,'1.MetaData'!$B:$H,3,FALSE)</f>
        <v>Albula vulpes</v>
      </c>
      <c r="V25" s="7" t="str">
        <f ca="1">VLOOKUP($B25,'1.MetaData'!$B:$H,4,FALSE)</f>
        <v>Bone Fish</v>
      </c>
      <c r="W25" s="6" t="str">
        <f ca="1">VLOOKUP($B25,'1.MetaData'!$B:$H,5,FALSE)</f>
        <v>Minderoo</v>
      </c>
      <c r="X25" s="6" t="str">
        <f ca="1">VLOOKUP($B25,'1.MetaData'!$B:$H,6,FALSE)</f>
        <v>Shannon Corrigan</v>
      </c>
      <c r="Z25"/>
    </row>
    <row r="26" spans="1:26" hidden="1" x14ac:dyDescent="0.25">
      <c r="A26" s="17">
        <v>25</v>
      </c>
      <c r="B26" s="3" t="str">
        <f t="shared" ca="1" si="2"/>
        <v>OG25</v>
      </c>
      <c r="C26" s="219" t="s">
        <v>93</v>
      </c>
      <c r="D26" s="4">
        <f ca="1">COUNTIF('2.Tissue'!C:C,B26)</f>
        <v>3</v>
      </c>
      <c r="E26" s="4">
        <f ca="1">COUNTIFS('3.DNAExtractions'!$E:$E,$B26,'3.DNAExtractions'!$D:$D,E$1)</f>
        <v>1</v>
      </c>
      <c r="F26" s="2" t="str" cm="1">
        <f t="array" aca="1" ref="F26" ca="1">IF(
    COUNTIFS('3.DNAExtractions'!E:E, B26, '3.DNAExtractions'!Y:Y, "Y") &gt; 0,
    _xlfn.TEXTJOIN(", ", TRUE, IF(('3.DNAExtractions'!E:E = B26) * ('3.DNAExtractions'!Y:Y = "Y"), '3.DNAExtractions'!D:D, "")),
    IF(
        COUNTIFS('3.DNAExtractions'!E:E, B26, '3.DNAExtractions'!X:X, "Y") &gt; 0,
        _xlfn.TEXTJOIN(", ", TRUE, IF(('3.DNAExtractions'!E:E = B26) * ('3.DNAExtractions'!X:X = "Y"), '3.DNAExtractions'!D:D, "")),
        "Awaiting Status"
    )
)</f>
        <v>Extracted</v>
      </c>
      <c r="G26" s="45" t="s">
        <v>92</v>
      </c>
      <c r="H26" s="8" t="str" cm="1">
        <f t="array" aca="1" ref="H26" ca="1">IF(
    G26="N",
    "",
    IF(
        COUNTIFS('4.Illumina'!E:E, B26, '4.Illumina'!R:R, "Y") &gt; 0,
        _xlfn.TEXTJOIN(", ", TRUE, IF(('4.Illumina'!E:E = B26) * ('4.Illumina'!R:R = "Y"), '4.Illumina'!D:D, "")),
        IF(
            COUNTIFS('4.Illumina'!E:E, B26, '4.Illumina'!Q:Q, "Y") &gt; 0,
            _xlfn.TEXTJOIN(", ", TRUE, IF(('4.Illumina'!E:E = B26) * ('4.Illumina'!Q:Q = "Y"), '4.Illumina'!D:D, "")),
            "Awaiting Status"
        )
    )
)</f>
        <v>Sequenced</v>
      </c>
      <c r="I26" s="26" t="s">
        <v>94</v>
      </c>
      <c r="J26" s="56" t="str" cm="1">
        <f t="array" aca="1" ref="J26" ca="1">IF(
    I26="N",
    "",
    IF(
        COUNTIFS('4.PacBio'!E:E, B26, '4.PacBio'!W:W, "Y") &gt; 0,
        _xlfn.TEXTJOIN(", ", TRUE, IF(('4.PacBio'!E:E = B26) * ('4.PacBio'!W:W = "Y"), '4.PacBio'!D:D, "")),
        IF(
            COUNTIFS('4.PacBio'!E:E, B26, '4.PacBio'!V:V, "Y") &gt; 0,
            _xlfn.TEXTJOIN(", ", TRUE, IF(('4.PacBio'!E:E = B26) * ('4.PacBio'!V:V = "Y"), '4.PacBio'!D:D, "")),
            "Awaiting Status"
        )
    )
)</f>
        <v/>
      </c>
      <c r="K26" s="181" t="s">
        <v>94</v>
      </c>
      <c r="L26" s="8" t="str" cm="1">
        <f t="array" aca="1" ref="L26" ca="1">IF(
    K26="N",
    "",
    IF(
        COUNTIFS('4.HiCLibrary'!E:E, B26, '4.HiCLibrary'!V:V, "Y") &gt; 0,
        _xlfn.TEXTJOIN(", ", TRUE, IF(('4.HiCLibrary'!E:E = B26) * ('4.HiCLibrary'!V:V = "Y"), '4.HiCLibrary'!D:D, "")),
        IF(
            COUNTIFS('4.HiCLibrary'!E:E, B26, '4.HiCLibrary'!U:U, "Y") &gt; 0,
            _xlfn.TEXTJOIN(", ", TRUE, IF(('4.HiCLibrary'!E:E = B26) * ('4.HiCLibrary'!U:U = "Y"), '4.HiCLibrary'!D:D, "")),
            "Awaiting Status"
        )
    )
)</f>
        <v/>
      </c>
      <c r="M26" s="47" t="s">
        <v>94</v>
      </c>
      <c r="N26" s="56" t="str" cm="1">
        <f t="array" aca="1" ref="N26" ca="1">IF(
    M26="N",
    "",
    IF(
        COUNTIFS('4.ONT'!E:E, B26, '4.ONT'!Q:Q, "Y") &gt; 0,
        _xlfn.TEXTJOIN(", ", TRUE, IF(('4.ONT'!E:E = B26) * ('4.ONT'!Q:Q = "Y"), '4.ONT'!D:D, "")),
        IF(
            COUNTIFS('4.ONT'!E:E, B26, '4.ONT'!P:P, "Y") &gt; 0,
            _xlfn.TEXTJOIN(", ", TRUE, IF(('4.ONT'!E:E = B26) * ('4.ONT'!P:P = "Y"), '4.ONT'!D:D, "")),
            "Awaiting Status"
        )
    )
)</f>
        <v/>
      </c>
      <c r="O26" s="60" t="s">
        <v>94</v>
      </c>
      <c r="P26" s="60" t="str" cm="1">
        <f t="array" aca="1" ref="P26" ca="1">IF(
    O26="N",
    "",
    IF(
        COUNTIFS('3.RNAExtractions'!E:E, B26, '3.RNAExtractions'!Z:Z, "Y") &gt; 0,
        _xlfn.TEXTJOIN(", ", TRUE, IF(('3.RNAExtractions'!E:E = B26) * ('3.RNAExtractions'!Z:Z = "Y"), '3.RNAExtractions'!D:D, "")),
        IF(
            COUNTIFS('3.RNAExtractions'!E:E, B26, '3.RNAExtractions'!Y:Y, "Y") &gt; 0,
            _xlfn.TEXTJOIN(", ", TRUE, IF(('3.RNAExtractions'!E:E = B26) * ('3.RNAExtractions'!Y:Y = "Y"), '3.RNAExtractions'!D:D, "")),
            "Awaiting Status"
        )
    )
)</f>
        <v/>
      </c>
      <c r="Q26" s="26" t="s">
        <v>94</v>
      </c>
      <c r="R26" s="60" t="str" cm="1">
        <f t="array" aca="1" ref="R26" ca="1">IF(
    Q26="N",
    "",
    IF(
        COUNTIFS('4.RNAIllumina'!E:E, B26, '4.RNAIllumina'!Y:Y, "Y") &gt; 0,
        _xlfn.TEXTJOIN(", ", TRUE, IF(('4.RNAIllumina'!E:E = B26) * ('4.RNAIllumina'!Y:Y = "Y"), '4.RNAIllumina'!D:D, "")),
        IF(
            COUNTIFS('4.RNAIllumina'!E:E, B26, '4.RNAIllumina'!X:X, "Y") &gt; 0,
            _xlfn.TEXTJOIN(", ", TRUE, IF(('4.RNAIllumina'!E:E = B26) * ('4.RNAIllumina'!X:X = "Y"), '4.RNAIllumina'!D:D, "")),
            "Awaiting Status"
        )
    )
)</f>
        <v/>
      </c>
      <c r="T26" s="6" t="str">
        <f ca="1">VLOOKUP($B26,'1.MetaData'!$B:$H,2,FALSE)</f>
        <v>Unknown_6</v>
      </c>
      <c r="U26" s="7" t="str">
        <f ca="1">VLOOKUP($B26,'1.MetaData'!$B:$H,3,FALSE)</f>
        <v>Gerres sp.</v>
      </c>
      <c r="V26" s="7" t="str">
        <f ca="1">VLOOKUP($B26,'1.MetaData'!$B:$H,4,FALSE)</f>
        <v>Silverbiddy</v>
      </c>
      <c r="W26" s="6" t="str">
        <f ca="1">VLOOKUP($B26,'1.MetaData'!$B:$H,5,FALSE)</f>
        <v>Minderoo</v>
      </c>
      <c r="X26" s="6" t="str">
        <f ca="1">VLOOKUP($B26,'1.MetaData'!$B:$H,6,FALSE)</f>
        <v>Shannon Corrigan</v>
      </c>
      <c r="Z26"/>
    </row>
    <row r="27" spans="1:26" hidden="1" x14ac:dyDescent="0.25">
      <c r="A27" s="17">
        <v>26</v>
      </c>
      <c r="B27" s="3" t="str">
        <f t="shared" ca="1" si="2"/>
        <v>OG26</v>
      </c>
      <c r="C27" s="219" t="s">
        <v>93</v>
      </c>
      <c r="D27" s="4">
        <f ca="1">COUNTIF('2.Tissue'!C:C,B27)</f>
        <v>2</v>
      </c>
      <c r="E27" s="4">
        <f ca="1">COUNTIFS('3.DNAExtractions'!$E:$E,$B27,'3.DNAExtractions'!$D:$D,E$1)</f>
        <v>1</v>
      </c>
      <c r="F27" s="2" t="str" cm="1">
        <f t="array" aca="1" ref="F27" ca="1">IF(
    COUNTIFS('3.DNAExtractions'!E:E, B27, '3.DNAExtractions'!Y:Y, "Y") &gt; 0,
    _xlfn.TEXTJOIN(", ", TRUE, IF(('3.DNAExtractions'!E:E = B27) * ('3.DNAExtractions'!Y:Y = "Y"), '3.DNAExtractions'!D:D, "")),
    IF(
        COUNTIFS('3.DNAExtractions'!E:E, B27, '3.DNAExtractions'!X:X, "Y") &gt; 0,
        _xlfn.TEXTJOIN(", ", TRUE, IF(('3.DNAExtractions'!E:E = B27) * ('3.DNAExtractions'!X:X = "Y"), '3.DNAExtractions'!D:D, "")),
        "Awaiting Status"
    )
)</f>
        <v>Extracted</v>
      </c>
      <c r="G27" s="45" t="s">
        <v>92</v>
      </c>
      <c r="H27" s="8" t="str" cm="1">
        <f t="array" aca="1" ref="H27" ca="1">IF(
    G27="N",
    "",
    IF(
        COUNTIFS('4.Illumina'!E:E, B27, '4.Illumina'!R:R, "Y") &gt; 0,
        _xlfn.TEXTJOIN(", ", TRUE, IF(('4.Illumina'!E:E = B27) * ('4.Illumina'!R:R = "Y"), '4.Illumina'!D:D, "")),
        IF(
            COUNTIFS('4.Illumina'!E:E, B27, '4.Illumina'!Q:Q, "Y") &gt; 0,
            _xlfn.TEXTJOIN(", ", TRUE, IF(('4.Illumina'!E:E = B27) * ('4.Illumina'!Q:Q = "Y"), '4.Illumina'!D:D, "")),
            "Awaiting Status"
        )
    )
)</f>
        <v>Sequenced</v>
      </c>
      <c r="I27" s="26" t="s">
        <v>94</v>
      </c>
      <c r="J27" s="56" t="str" cm="1">
        <f t="array" aca="1" ref="J27" ca="1">IF(
    I27="N",
    "",
    IF(
        COUNTIFS('4.PacBio'!E:E, B27, '4.PacBio'!W:W, "Y") &gt; 0,
        _xlfn.TEXTJOIN(", ", TRUE, IF(('4.PacBio'!E:E = B27) * ('4.PacBio'!W:W = "Y"), '4.PacBio'!D:D, "")),
        IF(
            COUNTIFS('4.PacBio'!E:E, B27, '4.PacBio'!V:V, "Y") &gt; 0,
            _xlfn.TEXTJOIN(", ", TRUE, IF(('4.PacBio'!E:E = B27) * ('4.PacBio'!V:V = "Y"), '4.PacBio'!D:D, "")),
            "Awaiting Status"
        )
    )
)</f>
        <v/>
      </c>
      <c r="K27" s="181" t="s">
        <v>94</v>
      </c>
      <c r="L27" s="8" t="str" cm="1">
        <f t="array" aca="1" ref="L27" ca="1">IF(
    K27="N",
    "",
    IF(
        COUNTIFS('4.HiCLibrary'!E:E, B27, '4.HiCLibrary'!V:V, "Y") &gt; 0,
        _xlfn.TEXTJOIN(", ", TRUE, IF(('4.HiCLibrary'!E:E = B27) * ('4.HiCLibrary'!V:V = "Y"), '4.HiCLibrary'!D:D, "")),
        IF(
            COUNTIFS('4.HiCLibrary'!E:E, B27, '4.HiCLibrary'!U:U, "Y") &gt; 0,
            _xlfn.TEXTJOIN(", ", TRUE, IF(('4.HiCLibrary'!E:E = B27) * ('4.HiCLibrary'!U:U = "Y"), '4.HiCLibrary'!D:D, "")),
            "Awaiting Status"
        )
    )
)</f>
        <v/>
      </c>
      <c r="M27" s="47" t="s">
        <v>94</v>
      </c>
      <c r="N27" s="56" t="str" cm="1">
        <f t="array" aca="1" ref="N27" ca="1">IF(
    M27="N",
    "",
    IF(
        COUNTIFS('4.ONT'!E:E, B27, '4.ONT'!Q:Q, "Y") &gt; 0,
        _xlfn.TEXTJOIN(", ", TRUE, IF(('4.ONT'!E:E = B27) * ('4.ONT'!Q:Q = "Y"), '4.ONT'!D:D, "")),
        IF(
            COUNTIFS('4.ONT'!E:E, B27, '4.ONT'!P:P, "Y") &gt; 0,
            _xlfn.TEXTJOIN(", ", TRUE, IF(('4.ONT'!E:E = B27) * ('4.ONT'!P:P = "Y"), '4.ONT'!D:D, "")),
            "Awaiting Status"
        )
    )
)</f>
        <v/>
      </c>
      <c r="O27" s="60" t="s">
        <v>94</v>
      </c>
      <c r="P27" s="60" t="str" cm="1">
        <f t="array" aca="1" ref="P27" ca="1">IF(
    O27="N",
    "",
    IF(
        COUNTIFS('3.RNAExtractions'!E:E, B27, '3.RNAExtractions'!Z:Z, "Y") &gt; 0,
        _xlfn.TEXTJOIN(", ", TRUE, IF(('3.RNAExtractions'!E:E = B27) * ('3.RNAExtractions'!Z:Z = "Y"), '3.RNAExtractions'!D:D, "")),
        IF(
            COUNTIFS('3.RNAExtractions'!E:E, B27, '3.RNAExtractions'!Y:Y, "Y") &gt; 0,
            _xlfn.TEXTJOIN(", ", TRUE, IF(('3.RNAExtractions'!E:E = B27) * ('3.RNAExtractions'!Y:Y = "Y"), '3.RNAExtractions'!D:D, "")),
            "Awaiting Status"
        )
    )
)</f>
        <v/>
      </c>
      <c r="Q27" s="26" t="s">
        <v>92</v>
      </c>
      <c r="R27" s="60" t="str" cm="1">
        <f t="array" aca="1" ref="R27" ca="1">IF(
    Q27="N",
    "",
    IF(
        COUNTIFS('4.RNAIllumina'!E:E, B27, '4.RNAIllumina'!Y:Y, "Y") &gt; 0,
        _xlfn.TEXTJOIN(", ", TRUE, IF(('4.RNAIllumina'!E:E = B27) * ('4.RNAIllumina'!Y:Y = "Y"), '4.RNAIllumina'!D:D, "")),
        IF(
            COUNTIFS('4.RNAIllumina'!E:E, B27, '4.RNAIllumina'!X:X, "Y") &gt; 0,
            _xlfn.TEXTJOIN(", ", TRUE, IF(('4.RNAIllumina'!E:E = B27) * ('4.RNAIllumina'!X:X = "Y"), '4.RNAIllumina'!D:D, "")),
            "Awaiting Status"
        )
    )
)</f>
        <v>Sequenced</v>
      </c>
      <c r="T27" s="6" t="str">
        <f ca="1">VLOOKUP($B27,'1.MetaData'!$B:$H,2,FALSE)</f>
        <v>PJ1</v>
      </c>
      <c r="U27" s="7" t="str">
        <f ca="1">VLOOKUP($B27,'1.MetaData'!$B:$H,3,FALSE)</f>
        <v>Heterodontus portusjacksoni</v>
      </c>
      <c r="V27" s="7" t="str">
        <f ca="1">VLOOKUP($B27,'1.MetaData'!$B:$H,4,FALSE)</f>
        <v>Port Jackson</v>
      </c>
      <c r="W27" s="6" t="str">
        <f ca="1">VLOOKUP($B27,'1.MetaData'!$B:$H,5,FALSE)</f>
        <v>Macquarie University</v>
      </c>
      <c r="X27" s="6" t="str">
        <f ca="1">VLOOKUP($B27,'1.MetaData'!$B:$H,6,FALSE)</f>
        <v>Cullum Brown and Laura Ryan</v>
      </c>
      <c r="Z27"/>
    </row>
    <row r="28" spans="1:26" hidden="1" x14ac:dyDescent="0.25">
      <c r="A28" s="17">
        <v>27</v>
      </c>
      <c r="B28" s="3" t="str">
        <f t="shared" ca="1" si="2"/>
        <v>OG27</v>
      </c>
      <c r="C28" s="219" t="s">
        <v>93</v>
      </c>
      <c r="D28" s="4">
        <f ca="1">COUNTIF('2.Tissue'!C:C,B28)</f>
        <v>1</v>
      </c>
      <c r="E28" s="4">
        <f ca="1">COUNTIFS('3.DNAExtractions'!$E:$E,$B28,'3.DNAExtractions'!$D:$D,E$1)</f>
        <v>1</v>
      </c>
      <c r="F28" s="2" t="str" cm="1">
        <f t="array" aca="1" ref="F28" ca="1">IF(
    COUNTIFS('3.DNAExtractions'!E:E, B28, '3.DNAExtractions'!Y:Y, "Y") &gt; 0,
    _xlfn.TEXTJOIN(", ", TRUE, IF(('3.DNAExtractions'!E:E = B28) * ('3.DNAExtractions'!Y:Y = "Y"), '3.DNAExtractions'!D:D, "")),
    IF(
        COUNTIFS('3.DNAExtractions'!E:E, B28, '3.DNAExtractions'!X:X, "Y") &gt; 0,
        _xlfn.TEXTJOIN(", ", TRUE, IF(('3.DNAExtractions'!E:E = B28) * ('3.DNAExtractions'!X:X = "Y"), '3.DNAExtractions'!D:D, "")),
        "Awaiting Status"
    )
)</f>
        <v>Extracted</v>
      </c>
      <c r="G28" s="45" t="s">
        <v>92</v>
      </c>
      <c r="H28" s="8" t="str" cm="1">
        <f t="array" aca="1" ref="H28" ca="1">IF(
    G28="N",
    "",
    IF(
        COUNTIFS('4.Illumina'!E:E, B28, '4.Illumina'!R:R, "Y") &gt; 0,
        _xlfn.TEXTJOIN(", ", TRUE, IF(('4.Illumina'!E:E = B28) * ('4.Illumina'!R:R = "Y"), '4.Illumina'!D:D, "")),
        IF(
            COUNTIFS('4.Illumina'!E:E, B28, '4.Illumina'!Q:Q, "Y") &gt; 0,
            _xlfn.TEXTJOIN(", ", TRUE, IF(('4.Illumina'!E:E = B28) * ('4.Illumina'!Q:Q = "Y"), '4.Illumina'!D:D, "")),
            "Awaiting Status"
        )
    )
)</f>
        <v>Sequenced</v>
      </c>
      <c r="I28" s="26" t="s">
        <v>92</v>
      </c>
      <c r="J28" s="56" t="str" cm="1">
        <f t="array" aca="1" ref="J28" ca="1">IF(
    I28="N",
    "",
    IF(
        COUNTIFS('4.PacBio'!E:E, B28, '4.PacBio'!W:W, "Y") &gt; 0,
        _xlfn.TEXTJOIN(", ", TRUE, IF(('4.PacBio'!E:E = B28) * ('4.PacBio'!W:W = "Y"), '4.PacBio'!D:D, "")),
        IF(
            COUNTIFS('4.PacBio'!E:E, B28, '4.PacBio'!V:V, "Y") &gt; 0,
            _xlfn.TEXTJOIN(", ", TRUE, IF(('4.PacBio'!E:E = B28) * ('4.PacBio'!V:V = "Y"), '4.PacBio'!D:D, "")),
            "Awaiting Status"
        )
    )
)</f>
        <v>Sequenced</v>
      </c>
      <c r="K28" s="181" t="s">
        <v>94</v>
      </c>
      <c r="L28" s="8" t="str" cm="1">
        <f t="array" aca="1" ref="L28" ca="1">IF(
    K28="N",
    "",
    IF(
        COUNTIFS('4.HiCLibrary'!E:E, B28, '4.HiCLibrary'!V:V, "Y") &gt; 0,
        _xlfn.TEXTJOIN(", ", TRUE, IF(('4.HiCLibrary'!E:E = B28) * ('4.HiCLibrary'!V:V = "Y"), '4.HiCLibrary'!D:D, "")),
        IF(
            COUNTIFS('4.HiCLibrary'!E:E, B28, '4.HiCLibrary'!U:U, "Y") &gt; 0,
            _xlfn.TEXTJOIN(", ", TRUE, IF(('4.HiCLibrary'!E:E = B28) * ('4.HiCLibrary'!U:U = "Y"), '4.HiCLibrary'!D:D, "")),
            "Awaiting Status"
        )
    )
)</f>
        <v/>
      </c>
      <c r="M28" s="47" t="s">
        <v>94</v>
      </c>
      <c r="N28" s="56" t="str" cm="1">
        <f t="array" aca="1" ref="N28" ca="1">IF(
    M28="N",
    "",
    IF(
        COUNTIFS('4.ONT'!E:E, B28, '4.ONT'!Q:Q, "Y") &gt; 0,
        _xlfn.TEXTJOIN(", ", TRUE, IF(('4.ONT'!E:E = B28) * ('4.ONT'!Q:Q = "Y"), '4.ONT'!D:D, "")),
        IF(
            COUNTIFS('4.ONT'!E:E, B28, '4.ONT'!P:P, "Y") &gt; 0,
            _xlfn.TEXTJOIN(", ", TRUE, IF(('4.ONT'!E:E = B28) * ('4.ONT'!P:P = "Y"), '4.ONT'!D:D, "")),
            "Awaiting Status"
        )
    )
)</f>
        <v/>
      </c>
      <c r="O28" s="60" t="s">
        <v>94</v>
      </c>
      <c r="P28" s="60" t="str" cm="1">
        <f t="array" aca="1" ref="P28" ca="1">IF(
    O28="N",
    "",
    IF(
        COUNTIFS('3.RNAExtractions'!E:E, B28, '3.RNAExtractions'!Z:Z, "Y") &gt; 0,
        _xlfn.TEXTJOIN(", ", TRUE, IF(('3.RNAExtractions'!E:E = B28) * ('3.RNAExtractions'!Z:Z = "Y"), '3.RNAExtractions'!D:D, "")),
        IF(
            COUNTIFS('3.RNAExtractions'!E:E, B28, '3.RNAExtractions'!Y:Y, "Y") &gt; 0,
            _xlfn.TEXTJOIN(", ", TRUE, IF(('3.RNAExtractions'!E:E = B28) * ('3.RNAExtractions'!Y:Y = "Y"), '3.RNAExtractions'!D:D, "")),
            "Awaiting Status"
        )
    )
)</f>
        <v/>
      </c>
      <c r="Q28" s="26" t="s">
        <v>94</v>
      </c>
      <c r="R28" s="60" t="str" cm="1">
        <f t="array" aca="1" ref="R28" ca="1">IF(
    Q28="N",
    "",
    IF(
        COUNTIFS('4.RNAIllumina'!E:E, B28, '4.RNAIllumina'!Y:Y, "Y") &gt; 0,
        _xlfn.TEXTJOIN(", ", TRUE, IF(('4.RNAIllumina'!E:E = B28) * ('4.RNAIllumina'!Y:Y = "Y"), '4.RNAIllumina'!D:D, "")),
        IF(
            COUNTIFS('4.RNAIllumina'!E:E, B28, '4.RNAIllumina'!X:X, "Y") &gt; 0,
            _xlfn.TEXTJOIN(", ", TRUE, IF(('4.RNAIllumina'!E:E = B28) * ('4.RNAIllumina'!X:X = "Y"), '4.RNAIllumina'!D:D, "")),
            "Awaiting Status"
        )
    )
)</f>
        <v/>
      </c>
      <c r="T28" s="6" t="str">
        <f ca="1">VLOOKUP($B28,'1.MetaData'!$B:$H,2,FALSE)</f>
        <v>PJ3</v>
      </c>
      <c r="U28" s="7" t="str">
        <f ca="1">VLOOKUP($B28,'1.MetaData'!$B:$H,3,FALSE)</f>
        <v>Heterodontus portusjacksoni</v>
      </c>
      <c r="V28" s="7" t="str">
        <f ca="1">VLOOKUP($B28,'1.MetaData'!$B:$H,4,FALSE)</f>
        <v>Port Jackson</v>
      </c>
      <c r="W28" s="6" t="str">
        <f ca="1">VLOOKUP($B28,'1.MetaData'!$B:$H,5,FALSE)</f>
        <v>Macquarie University</v>
      </c>
      <c r="X28" s="6" t="str">
        <f ca="1">VLOOKUP($B28,'1.MetaData'!$B:$H,6,FALSE)</f>
        <v>Cullum Brown and Laura Ryan</v>
      </c>
      <c r="Y28" s="6" t="s">
        <v>103</v>
      </c>
      <c r="Z28"/>
    </row>
    <row r="29" spans="1:26" hidden="1" x14ac:dyDescent="0.25">
      <c r="A29" s="17">
        <v>28</v>
      </c>
      <c r="B29" s="3" t="str">
        <f t="shared" ca="1" si="2"/>
        <v>OG28</v>
      </c>
      <c r="C29" s="219" t="s">
        <v>96</v>
      </c>
      <c r="D29" s="4">
        <f ca="1">COUNTIF('2.Tissue'!C:C,B29)</f>
        <v>1</v>
      </c>
      <c r="E29" s="4">
        <f ca="1">COUNTIFS('3.DNAExtractions'!$E:$E,$B29,'3.DNAExtractions'!$D:$D,E$1)</f>
        <v>6</v>
      </c>
      <c r="F29" s="2" t="str" cm="1">
        <f t="array" aca="1" ref="F29" ca="1">IF(
    COUNTIFS('3.DNAExtractions'!E:E, B29, '3.DNAExtractions'!Y:Y, "Y") &gt; 0,
    _xlfn.TEXTJOIN(", ", TRUE, IF(('3.DNAExtractions'!E:E = B29) * ('3.DNAExtractions'!Y:Y = "Y"), '3.DNAExtractions'!D:D, "")),
    IF(
        COUNTIFS('3.DNAExtractions'!E:E, B29, '3.DNAExtractions'!X:X, "Y") &gt; 0,
        _xlfn.TEXTJOIN(", ", TRUE, IF(('3.DNAExtractions'!E:E = B29) * ('3.DNAExtractions'!X:X = "Y"), '3.DNAExtractions'!D:D, "")),
        "Awaiting Status"
    )
)</f>
        <v>Extracted</v>
      </c>
      <c r="G29" s="45" t="s">
        <v>92</v>
      </c>
      <c r="H29" s="8" t="str" cm="1">
        <f t="array" aca="1" ref="H29" ca="1">IF(
    G29="N",
    "",
    IF(
        COUNTIFS('4.Illumina'!E:E, B29, '4.Illumina'!R:R, "Y") &gt; 0,
        _xlfn.TEXTJOIN(", ", TRUE, IF(('4.Illumina'!E:E = B29) * ('4.Illumina'!R:R = "Y"), '4.Illumina'!D:D, "")),
        IF(
            COUNTIFS('4.Illumina'!E:E, B29, '4.Illumina'!Q:Q, "Y") &gt; 0,
            _xlfn.TEXTJOIN(", ", TRUE, IF(('4.Illumina'!E:E = B29) * ('4.Illumina'!Q:Q = "Y"), '4.Illumina'!D:D, "")),
            "Awaiting Status"
        )
    )
)</f>
        <v>Sequenced</v>
      </c>
      <c r="I29" s="26" t="s">
        <v>92</v>
      </c>
      <c r="J29" s="56" t="str" cm="1">
        <f t="array" aca="1" ref="J29" ca="1">IF(
    I29="N",
    "",
    IF(
        COUNTIFS('4.PacBio'!E:E, B29, '4.PacBio'!W:W, "Y") &gt; 0,
        _xlfn.TEXTJOIN(", ", TRUE, IF(('4.PacBio'!E:E = B29) * ('4.PacBio'!W:W = "Y"), '4.PacBio'!D:D, "")),
        IF(
            COUNTIFS('4.PacBio'!E:E, B29, '4.PacBio'!V:V, "Y") &gt; 0,
            _xlfn.TEXTJOIN(", ", TRUE, IF(('4.PacBio'!E:E = B29) * ('4.PacBio'!V:V = "Y"), '4.PacBio'!D:D, "")),
            "Awaiting Status"
        )
    )
)</f>
        <v>Sequenced</v>
      </c>
      <c r="K29" s="181" t="s">
        <v>92</v>
      </c>
      <c r="L29" s="8" t="str" cm="1">
        <f t="array" aca="1" ref="L29" ca="1">IF(
    K29="N",
    "",
    IF(
        COUNTIFS('4.HiCLibrary'!E:E, B29, '4.HiCLibrary'!V:V, "Y") &gt; 0,
        _xlfn.TEXTJOIN(", ", TRUE, IF(('4.HiCLibrary'!E:E = B29) * ('4.HiCLibrary'!V:V = "Y"), '4.HiCLibrary'!D:D, "")),
        IF(
            COUNTIFS('4.HiCLibrary'!E:E, B29, '4.HiCLibrary'!U:U, "Y") &gt; 0,
            _xlfn.TEXTJOIN(", ", TRUE, IF(('4.HiCLibrary'!E:E = B29) * ('4.HiCLibrary'!U:U = "Y"), '4.HiCLibrary'!D:D, "")),
            "Awaiting Status"
        )
    )
)</f>
        <v>Sequenced</v>
      </c>
      <c r="M29" s="181" t="s">
        <v>92</v>
      </c>
      <c r="N29" s="56" t="str" cm="1">
        <f t="array" aca="1" ref="N29" ca="1">IF(
    M29="N",
    "",
    IF(
        COUNTIFS('4.ONT'!E:E, B29, '4.ONT'!Q:Q, "Y") &gt; 0,
        _xlfn.TEXTJOIN(", ", TRUE, IF(('4.ONT'!E:E = B29) * ('4.ONT'!Q:Q = "Y"), '4.ONT'!D:D, "")),
        IF(
            COUNTIFS('4.ONT'!E:E, B29, '4.ONT'!P:P, "Y") &gt; 0,
            _xlfn.TEXTJOIN(", ", TRUE, IF(('4.ONT'!E:E = B29) * ('4.ONT'!P:P = "Y"), '4.ONT'!D:D, "")),
            "Awaiting Status"
        )
    )
)</f>
        <v>Sequenced</v>
      </c>
      <c r="O29" s="60" t="s">
        <v>94</v>
      </c>
      <c r="P29" s="60" t="str" cm="1">
        <f t="array" aca="1" ref="P29" ca="1">IF(
    O29="N",
    "",
    IF(
        COUNTIFS('3.RNAExtractions'!E:E, B29, '3.RNAExtractions'!Z:Z, "Y") &gt; 0,
        _xlfn.TEXTJOIN(", ", TRUE, IF(('3.RNAExtractions'!E:E = B29) * ('3.RNAExtractions'!Z:Z = "Y"), '3.RNAExtractions'!D:D, "")),
        IF(
            COUNTIFS('3.RNAExtractions'!E:E, B29, '3.RNAExtractions'!Y:Y, "Y") &gt; 0,
            _xlfn.TEXTJOIN(", ", TRUE, IF(('3.RNAExtractions'!E:E = B29) * ('3.RNAExtractions'!Y:Y = "Y"), '3.RNAExtractions'!D:D, "")),
            "Awaiting Status"
        )
    )
)</f>
        <v/>
      </c>
      <c r="Q29" s="60" t="s">
        <v>92</v>
      </c>
      <c r="R29" s="60" t="str" cm="1">
        <f t="array" aca="1" ref="R29" ca="1">IF(
    Q29="N",
    "",
    IF(
        COUNTIFS('4.RNAIllumina'!E:E, B29, '4.RNAIllumina'!Y:Y, "Y") &gt; 0,
        _xlfn.TEXTJOIN(", ", TRUE, IF(('4.RNAIllumina'!E:E = B29) * ('4.RNAIllumina'!Y:Y = "Y"), '4.RNAIllumina'!D:D, "")),
        IF(
            COUNTIFS('4.RNAIllumina'!E:E, B29, '4.RNAIllumina'!X:X, "Y") &gt; 0,
            _xlfn.TEXTJOIN(", ", TRUE, IF(('4.RNAIllumina'!E:E = B29) * ('4.RNAIllumina'!X:X = "Y"), '4.RNAIllumina'!D:D, "")),
            "Awaiting Status"
        )
    )
)</f>
        <v>Awaiting Status</v>
      </c>
      <c r="T29" s="6" t="str">
        <f ca="1">VLOOKUP($B29,'1.MetaData'!$B:$H,2,FALSE)</f>
        <v>PJ5</v>
      </c>
      <c r="U29" s="7" t="str">
        <f ca="1">VLOOKUP($B29,'1.MetaData'!$B:$H,3,FALSE)</f>
        <v>Heterodontus portusjacksoni</v>
      </c>
      <c r="V29" s="7" t="str">
        <f ca="1">VLOOKUP($B29,'1.MetaData'!$B:$H,4,FALSE)</f>
        <v>Port Jackson</v>
      </c>
      <c r="W29" s="6" t="str">
        <f ca="1">VLOOKUP($B29,'1.MetaData'!$B:$H,5,FALSE)</f>
        <v>Macquarie University</v>
      </c>
      <c r="X29" s="6" t="str">
        <f ca="1">VLOOKUP($B29,'1.MetaData'!$B:$H,6,FALSE)</f>
        <v>Cullum Brown and Laura Ryan</v>
      </c>
      <c r="Y29" s="6" t="s">
        <v>104</v>
      </c>
      <c r="Z29"/>
    </row>
    <row r="30" spans="1:26" hidden="1" x14ac:dyDescent="0.25">
      <c r="A30" s="17">
        <v>29</v>
      </c>
      <c r="B30" s="3" t="str">
        <f t="shared" ca="1" si="2"/>
        <v>OG29</v>
      </c>
      <c r="C30" s="219" t="s">
        <v>93</v>
      </c>
      <c r="D30" s="4">
        <f ca="1">COUNTIF('2.Tissue'!C:C,B30)</f>
        <v>1</v>
      </c>
      <c r="E30" s="4">
        <f ca="1">COUNTIFS('3.DNAExtractions'!$E:$E,$B30,'3.DNAExtractions'!$D:$D,E$1)</f>
        <v>1</v>
      </c>
      <c r="F30" s="2" t="str" cm="1">
        <f t="array" aca="1" ref="F30" ca="1">IF(
    COUNTIFS('3.DNAExtractions'!E:E, B30, '3.DNAExtractions'!Y:Y, "Y") &gt; 0,
    _xlfn.TEXTJOIN(", ", TRUE, IF(('3.DNAExtractions'!E:E = B30) * ('3.DNAExtractions'!Y:Y = "Y"), '3.DNAExtractions'!D:D, "")),
    IF(
        COUNTIFS('3.DNAExtractions'!E:E, B30, '3.DNAExtractions'!X:X, "Y") &gt; 0,
        _xlfn.TEXTJOIN(", ", TRUE, IF(('3.DNAExtractions'!E:E = B30) * ('3.DNAExtractions'!X:X = "Y"), '3.DNAExtractions'!D:D, "")),
        "Awaiting Status"
    )
)</f>
        <v>Extracted</v>
      </c>
      <c r="G30" s="45" t="s">
        <v>92</v>
      </c>
      <c r="H30" s="8" t="str" cm="1">
        <f t="array" aca="1" ref="H30" ca="1">IF(
    G30="N",
    "",
    IF(
        COUNTIFS('4.Illumina'!E:E, B30, '4.Illumina'!R:R, "Y") &gt; 0,
        _xlfn.TEXTJOIN(", ", TRUE, IF(('4.Illumina'!E:E = B30) * ('4.Illumina'!R:R = "Y"), '4.Illumina'!D:D, "")),
        IF(
            COUNTIFS('4.Illumina'!E:E, B30, '4.Illumina'!Q:Q, "Y") &gt; 0,
            _xlfn.TEXTJOIN(", ", TRUE, IF(('4.Illumina'!E:E = B30) * ('4.Illumina'!Q:Q = "Y"), '4.Illumina'!D:D, "")),
            "Awaiting Status"
        )
    )
)</f>
        <v>Sequenced</v>
      </c>
      <c r="I30" s="26" t="s">
        <v>94</v>
      </c>
      <c r="J30" s="56" t="str" cm="1">
        <f t="array" aca="1" ref="J30" ca="1">IF(
    I30="N",
    "",
    IF(
        COUNTIFS('4.PacBio'!E:E, B30, '4.PacBio'!W:W, "Y") &gt; 0,
        _xlfn.TEXTJOIN(", ", TRUE, IF(('4.PacBio'!E:E = B30) * ('4.PacBio'!W:W = "Y"), '4.PacBio'!D:D, "")),
        IF(
            COUNTIFS('4.PacBio'!E:E, B30, '4.PacBio'!V:V, "Y") &gt; 0,
            _xlfn.TEXTJOIN(", ", TRUE, IF(('4.PacBio'!E:E = B30) * ('4.PacBio'!V:V = "Y"), '4.PacBio'!D:D, "")),
            "Awaiting Status"
        )
    )
)</f>
        <v/>
      </c>
      <c r="K30" s="181" t="s">
        <v>94</v>
      </c>
      <c r="L30" s="8" t="str" cm="1">
        <f t="array" aca="1" ref="L30" ca="1">IF(
    K30="N",
    "",
    IF(
        COUNTIFS('4.HiCLibrary'!E:E, B30, '4.HiCLibrary'!V:V, "Y") &gt; 0,
        _xlfn.TEXTJOIN(", ", TRUE, IF(('4.HiCLibrary'!E:E = B30) * ('4.HiCLibrary'!V:V = "Y"), '4.HiCLibrary'!D:D, "")),
        IF(
            COUNTIFS('4.HiCLibrary'!E:E, B30, '4.HiCLibrary'!U:U, "Y") &gt; 0,
            _xlfn.TEXTJOIN(", ", TRUE, IF(('4.HiCLibrary'!E:E = B30) * ('4.HiCLibrary'!U:U = "Y"), '4.HiCLibrary'!D:D, "")),
            "Awaiting Status"
        )
    )
)</f>
        <v/>
      </c>
      <c r="M30" s="47" t="s">
        <v>94</v>
      </c>
      <c r="N30" s="56" t="str" cm="1">
        <f t="array" aca="1" ref="N30" ca="1">IF(
    M30="N",
    "",
    IF(
        COUNTIFS('4.ONT'!E:E, B30, '4.ONT'!Q:Q, "Y") &gt; 0,
        _xlfn.TEXTJOIN(", ", TRUE, IF(('4.ONT'!E:E = B30) * ('4.ONT'!Q:Q = "Y"), '4.ONT'!D:D, "")),
        IF(
            COUNTIFS('4.ONT'!E:E, B30, '4.ONT'!P:P, "Y") &gt; 0,
            _xlfn.TEXTJOIN(", ", TRUE, IF(('4.ONT'!E:E = B30) * ('4.ONT'!P:P = "Y"), '4.ONT'!D:D, "")),
            "Awaiting Status"
        )
    )
)</f>
        <v/>
      </c>
      <c r="O30" s="60" t="s">
        <v>94</v>
      </c>
      <c r="P30" s="60" t="str" cm="1">
        <f t="array" aca="1" ref="P30" ca="1">IF(
    O30="N",
    "",
    IF(
        COUNTIFS('3.RNAExtractions'!E:E, B30, '3.RNAExtractions'!Z:Z, "Y") &gt; 0,
        _xlfn.TEXTJOIN(", ", TRUE, IF(('3.RNAExtractions'!E:E = B30) * ('3.RNAExtractions'!Z:Z = "Y"), '3.RNAExtractions'!D:D, "")),
        IF(
            COUNTIFS('3.RNAExtractions'!E:E, B30, '3.RNAExtractions'!Y:Y, "Y") &gt; 0,
            _xlfn.TEXTJOIN(", ", TRUE, IF(('3.RNAExtractions'!E:E = B30) * ('3.RNAExtractions'!Y:Y = "Y"), '3.RNAExtractions'!D:D, "")),
            "Awaiting Status"
        )
    )
)</f>
        <v/>
      </c>
      <c r="Q30" s="26" t="s">
        <v>94</v>
      </c>
      <c r="R30" s="60" t="str" cm="1">
        <f t="array" aca="1" ref="R30" ca="1">IF(
    Q30="N",
    "",
    IF(
        COUNTIFS('4.RNAIllumina'!E:E, B30, '4.RNAIllumina'!Y:Y, "Y") &gt; 0,
        _xlfn.TEXTJOIN(", ", TRUE, IF(('4.RNAIllumina'!E:E = B30) * ('4.RNAIllumina'!Y:Y = "Y"), '4.RNAIllumina'!D:D, "")),
        IF(
            COUNTIFS('4.RNAIllumina'!E:E, B30, '4.RNAIllumina'!X:X, "Y") &gt; 0,
            _xlfn.TEXTJOIN(", ", TRUE, IF(('4.RNAIllumina'!E:E = B30) * ('4.RNAIllumina'!X:X = "Y"), '4.RNAIllumina'!D:D, "")),
            "Awaiting Status"
        )
    )
)</f>
        <v/>
      </c>
      <c r="T30" s="6" t="str">
        <f ca="1">VLOOKUP($B30,'1.MetaData'!$B:$H,2,FALSE)</f>
        <v>Bull Shark 1 (died 18/2/2023)</v>
      </c>
      <c r="U30" s="7" t="str">
        <f ca="1">VLOOKUP($B30,'1.MetaData'!$B:$H,3,FALSE)</f>
        <v>Carcharhinus leucas</v>
      </c>
      <c r="V30" s="7" t="str">
        <f ca="1">VLOOKUP($B30,'1.MetaData'!$B:$H,4,FALSE)</f>
        <v>Bull Shark</v>
      </c>
      <c r="W30" s="6" t="str">
        <f ca="1">VLOOKUP($B30,'1.MetaData'!$B:$H,5,FALSE)</f>
        <v>Macquarie University</v>
      </c>
      <c r="X30" s="6" t="str">
        <f ca="1">VLOOKUP($B30,'1.MetaData'!$B:$H,6,FALSE)</f>
        <v>Cullum Brown and Laura Ryan</v>
      </c>
      <c r="Z30"/>
    </row>
    <row r="31" spans="1:26" hidden="1" x14ac:dyDescent="0.25">
      <c r="A31" s="17">
        <v>30</v>
      </c>
      <c r="B31" s="3" t="str">
        <f t="shared" ca="1" si="2"/>
        <v>OG30</v>
      </c>
      <c r="C31" s="219" t="s">
        <v>93</v>
      </c>
      <c r="D31" s="4">
        <f ca="1">COUNTIF('2.Tissue'!C:C,B31)</f>
        <v>1</v>
      </c>
      <c r="E31" s="4">
        <f ca="1">COUNTIFS('3.DNAExtractions'!$E:$E,$B31,'3.DNAExtractions'!$D:$D,E$1)</f>
        <v>1</v>
      </c>
      <c r="F31" s="2" t="str" cm="1">
        <f t="array" aca="1" ref="F31" ca="1">IF(
    COUNTIFS('3.DNAExtractions'!E:E, B31, '3.DNAExtractions'!Y:Y, "Y") &gt; 0,
    _xlfn.TEXTJOIN(", ", TRUE, IF(('3.DNAExtractions'!E:E = B31) * ('3.DNAExtractions'!Y:Y = "Y"), '3.DNAExtractions'!D:D, "")),
    IF(
        COUNTIFS('3.DNAExtractions'!E:E, B31, '3.DNAExtractions'!X:X, "Y") &gt; 0,
        _xlfn.TEXTJOIN(", ", TRUE, IF(('3.DNAExtractions'!E:E = B31) * ('3.DNAExtractions'!X:X = "Y"), '3.DNAExtractions'!D:D, "")),
        "Awaiting Status"
    )
)</f>
        <v>Extracted</v>
      </c>
      <c r="G31" s="45" t="s">
        <v>92</v>
      </c>
      <c r="H31" s="8" t="str" cm="1">
        <f t="array" aca="1" ref="H31" ca="1">IF(
    G31="N",
    "",
    IF(
        COUNTIFS('4.Illumina'!E:E, B31, '4.Illumina'!R:R, "Y") &gt; 0,
        _xlfn.TEXTJOIN(", ", TRUE, IF(('4.Illumina'!E:E = B31) * ('4.Illumina'!R:R = "Y"), '4.Illumina'!D:D, "")),
        IF(
            COUNTIFS('4.Illumina'!E:E, B31, '4.Illumina'!Q:Q, "Y") &gt; 0,
            _xlfn.TEXTJOIN(", ", TRUE, IF(('4.Illumina'!E:E = B31) * ('4.Illumina'!Q:Q = "Y"), '4.Illumina'!D:D, "")),
            "Awaiting Status"
        )
    )
)</f>
        <v>Sequenced</v>
      </c>
      <c r="I31" s="26" t="s">
        <v>94</v>
      </c>
      <c r="J31" s="56" t="str" cm="1">
        <f t="array" aca="1" ref="J31" ca="1">IF(
    I31="N",
    "",
    IF(
        COUNTIFS('4.PacBio'!E:E, B31, '4.PacBio'!W:W, "Y") &gt; 0,
        _xlfn.TEXTJOIN(", ", TRUE, IF(('4.PacBio'!E:E = B31) * ('4.PacBio'!W:W = "Y"), '4.PacBio'!D:D, "")),
        IF(
            COUNTIFS('4.PacBio'!E:E, B31, '4.PacBio'!V:V, "Y") &gt; 0,
            _xlfn.TEXTJOIN(", ", TRUE, IF(('4.PacBio'!E:E = B31) * ('4.PacBio'!V:V = "Y"), '4.PacBio'!D:D, "")),
            "Awaiting Status"
        )
    )
)</f>
        <v/>
      </c>
      <c r="K31" s="181" t="s">
        <v>94</v>
      </c>
      <c r="L31" s="8" t="str" cm="1">
        <f t="array" aca="1" ref="L31" ca="1">IF(
    K31="N",
    "",
    IF(
        COUNTIFS('4.HiCLibrary'!E:E, B31, '4.HiCLibrary'!V:V, "Y") &gt; 0,
        _xlfn.TEXTJOIN(", ", TRUE, IF(('4.HiCLibrary'!E:E = B31) * ('4.HiCLibrary'!V:V = "Y"), '4.HiCLibrary'!D:D, "")),
        IF(
            COUNTIFS('4.HiCLibrary'!E:E, B31, '4.HiCLibrary'!U:U, "Y") &gt; 0,
            _xlfn.TEXTJOIN(", ", TRUE, IF(('4.HiCLibrary'!E:E = B31) * ('4.HiCLibrary'!U:U = "Y"), '4.HiCLibrary'!D:D, "")),
            "Awaiting Status"
        )
    )
)</f>
        <v/>
      </c>
      <c r="M31" s="47" t="s">
        <v>94</v>
      </c>
      <c r="N31" s="56" t="str" cm="1">
        <f t="array" aca="1" ref="N31" ca="1">IF(
    M31="N",
    "",
    IF(
        COUNTIFS('4.ONT'!E:E, B31, '4.ONT'!Q:Q, "Y") &gt; 0,
        _xlfn.TEXTJOIN(", ", TRUE, IF(('4.ONT'!E:E = B31) * ('4.ONT'!Q:Q = "Y"), '4.ONT'!D:D, "")),
        IF(
            COUNTIFS('4.ONT'!E:E, B31, '4.ONT'!P:P, "Y") &gt; 0,
            _xlfn.TEXTJOIN(", ", TRUE, IF(('4.ONT'!E:E = B31) * ('4.ONT'!P:P = "Y"), '4.ONT'!D:D, "")),
            "Awaiting Status"
        )
    )
)</f>
        <v/>
      </c>
      <c r="O31" s="60" t="s">
        <v>94</v>
      </c>
      <c r="P31" s="60" t="str" cm="1">
        <f t="array" aca="1" ref="P31" ca="1">IF(
    O31="N",
    "",
    IF(
        COUNTIFS('3.RNAExtractions'!E:E, B31, '3.RNAExtractions'!Z:Z, "Y") &gt; 0,
        _xlfn.TEXTJOIN(", ", TRUE, IF(('3.RNAExtractions'!E:E = B31) * ('3.RNAExtractions'!Z:Z = "Y"), '3.RNAExtractions'!D:D, "")),
        IF(
            COUNTIFS('3.RNAExtractions'!E:E, B31, '3.RNAExtractions'!Y:Y, "Y") &gt; 0,
            _xlfn.TEXTJOIN(", ", TRUE, IF(('3.RNAExtractions'!E:E = B31) * ('3.RNAExtractions'!Y:Y = "Y"), '3.RNAExtractions'!D:D, "")),
            "Awaiting Status"
        )
    )
)</f>
        <v/>
      </c>
      <c r="Q31" s="26" t="s">
        <v>94</v>
      </c>
      <c r="R31" s="60" t="str" cm="1">
        <f t="array" aca="1" ref="R31" ca="1">IF(
    Q31="N",
    "",
    IF(
        COUNTIFS('4.RNAIllumina'!E:E, B31, '4.RNAIllumina'!Y:Y, "Y") &gt; 0,
        _xlfn.TEXTJOIN(", ", TRUE, IF(('4.RNAIllumina'!E:E = B31) * ('4.RNAIllumina'!Y:Y = "Y"), '4.RNAIllumina'!D:D, "")),
        IF(
            COUNTIFS('4.RNAIllumina'!E:E, B31, '4.RNAIllumina'!X:X, "Y") &gt; 0,
            _xlfn.TEXTJOIN(", ", TRUE, IF(('4.RNAIllumina'!E:E = B31) * ('4.RNAIllumina'!X:X = "Y"), '4.RNAIllumina'!D:D, "")),
            "Awaiting Status"
        )
    )
)</f>
        <v/>
      </c>
      <c r="T31" s="6" t="str">
        <f ca="1">VLOOKUP($B31,'1.MetaData'!$B:$H,2,FALSE)</f>
        <v>Bull Shark 2 (died 19/2/23)</v>
      </c>
      <c r="U31" s="7" t="str">
        <f ca="1">VLOOKUP($B31,'1.MetaData'!$B:$H,3,FALSE)</f>
        <v>Carcharhinus leucas</v>
      </c>
      <c r="V31" s="7" t="str">
        <f ca="1">VLOOKUP($B31,'1.MetaData'!$B:$H,4,FALSE)</f>
        <v>Bull Shark</v>
      </c>
      <c r="W31" s="6" t="str">
        <f ca="1">VLOOKUP($B31,'1.MetaData'!$B:$H,5,FALSE)</f>
        <v>Macquarie University</v>
      </c>
      <c r="X31" s="6" t="str">
        <f ca="1">VLOOKUP($B31,'1.MetaData'!$B:$H,6,FALSE)</f>
        <v>Cullum Brown and Laura Ryan</v>
      </c>
      <c r="Z31"/>
    </row>
    <row r="32" spans="1:26" hidden="1" x14ac:dyDescent="0.25">
      <c r="A32" s="17">
        <v>31</v>
      </c>
      <c r="B32" s="3" t="str">
        <f t="shared" ca="1" si="2"/>
        <v>OG31</v>
      </c>
      <c r="C32" s="219" t="s">
        <v>93</v>
      </c>
      <c r="D32" s="4">
        <f ca="1">COUNTIF('2.Tissue'!C:C,B32)</f>
        <v>1</v>
      </c>
      <c r="E32" s="4">
        <f ca="1">COUNTIFS('3.DNAExtractions'!$E:$E,$B32,'3.DNAExtractions'!$D:$D,E$1)</f>
        <v>1</v>
      </c>
      <c r="F32" s="2" t="str" cm="1">
        <f t="array" aca="1" ref="F32" ca="1">IF(
    COUNTIFS('3.DNAExtractions'!E:E, B32, '3.DNAExtractions'!Y:Y, "Y") &gt; 0,
    _xlfn.TEXTJOIN(", ", TRUE, IF(('3.DNAExtractions'!E:E = B32) * ('3.DNAExtractions'!Y:Y = "Y"), '3.DNAExtractions'!D:D, "")),
    IF(
        COUNTIFS('3.DNAExtractions'!E:E, B32, '3.DNAExtractions'!X:X, "Y") &gt; 0,
        _xlfn.TEXTJOIN(", ", TRUE, IF(('3.DNAExtractions'!E:E = B32) * ('3.DNAExtractions'!X:X = "Y"), '3.DNAExtractions'!D:D, "")),
        "Awaiting Status"
    )
)</f>
        <v>Extracted</v>
      </c>
      <c r="G32" s="45" t="s">
        <v>92</v>
      </c>
      <c r="H32" s="8" t="str" cm="1">
        <f t="array" aca="1" ref="H32" ca="1">IF(
    G32="N",
    "",
    IF(
        COUNTIFS('4.Illumina'!E:E, B32, '4.Illumina'!R:R, "Y") &gt; 0,
        _xlfn.TEXTJOIN(", ", TRUE, IF(('4.Illumina'!E:E = B32) * ('4.Illumina'!R:R = "Y"), '4.Illumina'!D:D, "")),
        IF(
            COUNTIFS('4.Illumina'!E:E, B32, '4.Illumina'!Q:Q, "Y") &gt; 0,
            _xlfn.TEXTJOIN(", ", TRUE, IF(('4.Illumina'!E:E = B32) * ('4.Illumina'!Q:Q = "Y"), '4.Illumina'!D:D, "")),
            "Awaiting Status"
        )
    )
)</f>
        <v>Sequenced</v>
      </c>
      <c r="I32" s="26" t="s">
        <v>94</v>
      </c>
      <c r="J32" s="56" t="str" cm="1">
        <f t="array" aca="1" ref="J32" ca="1">IF(
    I32="N",
    "",
    IF(
        COUNTIFS('4.PacBio'!E:E, B32, '4.PacBio'!W:W, "Y") &gt; 0,
        _xlfn.TEXTJOIN(", ", TRUE, IF(('4.PacBio'!E:E = B32) * ('4.PacBio'!W:W = "Y"), '4.PacBio'!D:D, "")),
        IF(
            COUNTIFS('4.PacBio'!E:E, B32, '4.PacBio'!V:V, "Y") &gt; 0,
            _xlfn.TEXTJOIN(", ", TRUE, IF(('4.PacBio'!E:E = B32) * ('4.PacBio'!V:V = "Y"), '4.PacBio'!D:D, "")),
            "Awaiting Status"
        )
    )
)</f>
        <v/>
      </c>
      <c r="K32" s="181" t="s">
        <v>94</v>
      </c>
      <c r="L32" s="8" t="str" cm="1">
        <f t="array" aca="1" ref="L32" ca="1">IF(
    K32="N",
    "",
    IF(
        COUNTIFS('4.HiCLibrary'!E:E, B32, '4.HiCLibrary'!V:V, "Y") &gt; 0,
        _xlfn.TEXTJOIN(", ", TRUE, IF(('4.HiCLibrary'!E:E = B32) * ('4.HiCLibrary'!V:V = "Y"), '4.HiCLibrary'!D:D, "")),
        IF(
            COUNTIFS('4.HiCLibrary'!E:E, B32, '4.HiCLibrary'!U:U, "Y") &gt; 0,
            _xlfn.TEXTJOIN(", ", TRUE, IF(('4.HiCLibrary'!E:E = B32) * ('4.HiCLibrary'!U:U = "Y"), '4.HiCLibrary'!D:D, "")),
            "Awaiting Status"
        )
    )
)</f>
        <v/>
      </c>
      <c r="M32" s="47" t="s">
        <v>94</v>
      </c>
      <c r="N32" s="56" t="str" cm="1">
        <f t="array" aca="1" ref="N32" ca="1">IF(
    M32="N",
    "",
    IF(
        COUNTIFS('4.ONT'!E:E, B32, '4.ONT'!Q:Q, "Y") &gt; 0,
        _xlfn.TEXTJOIN(", ", TRUE, IF(('4.ONT'!E:E = B32) * ('4.ONT'!Q:Q = "Y"), '4.ONT'!D:D, "")),
        IF(
            COUNTIFS('4.ONT'!E:E, B32, '4.ONT'!P:P, "Y") &gt; 0,
            _xlfn.TEXTJOIN(", ", TRUE, IF(('4.ONT'!E:E = B32) * ('4.ONT'!P:P = "Y"), '4.ONT'!D:D, "")),
            "Awaiting Status"
        )
    )
)</f>
        <v/>
      </c>
      <c r="O32" s="60" t="s">
        <v>94</v>
      </c>
      <c r="P32" s="60" t="str" cm="1">
        <f t="array" aca="1" ref="P32" ca="1">IF(
    O32="N",
    "",
    IF(
        COUNTIFS('3.RNAExtractions'!E:E, B32, '3.RNAExtractions'!Z:Z, "Y") &gt; 0,
        _xlfn.TEXTJOIN(", ", TRUE, IF(('3.RNAExtractions'!E:E = B32) * ('3.RNAExtractions'!Z:Z = "Y"), '3.RNAExtractions'!D:D, "")),
        IF(
            COUNTIFS('3.RNAExtractions'!E:E, B32, '3.RNAExtractions'!Y:Y, "Y") &gt; 0,
            _xlfn.TEXTJOIN(", ", TRUE, IF(('3.RNAExtractions'!E:E = B32) * ('3.RNAExtractions'!Y:Y = "Y"), '3.RNAExtractions'!D:D, "")),
            "Awaiting Status"
        )
    )
)</f>
        <v/>
      </c>
      <c r="Q32" s="26" t="s">
        <v>94</v>
      </c>
      <c r="R32" s="60" t="str" cm="1">
        <f t="array" aca="1" ref="R32" ca="1">IF(
    Q32="N",
    "",
    IF(
        COUNTIFS('4.RNAIllumina'!E:E, B32, '4.RNAIllumina'!Y:Y, "Y") &gt; 0,
        _xlfn.TEXTJOIN(", ", TRUE, IF(('4.RNAIllumina'!E:E = B32) * ('4.RNAIllumina'!Y:Y = "Y"), '4.RNAIllumina'!D:D, "")),
        IF(
            COUNTIFS('4.RNAIllumina'!E:E, B32, '4.RNAIllumina'!X:X, "Y") &gt; 0,
            _xlfn.TEXTJOIN(", ", TRUE, IF(('4.RNAIllumina'!E:E = B32) * ('4.RNAIllumina'!X:X = "Y"), '4.RNAIllumina'!D:D, "")),
            "Awaiting Status"
        )
    )
)</f>
        <v/>
      </c>
      <c r="T32" s="6" t="str">
        <f ca="1">VLOOKUP($B32,'1.MetaData'!$B:$H,2,FALSE)</f>
        <v>Nugget</v>
      </c>
      <c r="U32" s="7" t="str">
        <f ca="1">VLOOKUP($B32,'1.MetaData'!$B:$H,3,FALSE)</f>
        <v>Carcharhinus leucas</v>
      </c>
      <c r="V32" s="7" t="str">
        <f ca="1">VLOOKUP($B32,'1.MetaData'!$B:$H,4,FALSE)</f>
        <v>Bull Shark</v>
      </c>
      <c r="W32" s="6" t="str">
        <f ca="1">VLOOKUP($B32,'1.MetaData'!$B:$H,5,FALSE)</f>
        <v>Macquarie University</v>
      </c>
      <c r="X32" s="6" t="str">
        <f ca="1">VLOOKUP($B32,'1.MetaData'!$B:$H,6,FALSE)</f>
        <v>Cullum Brown and Laura Ryan</v>
      </c>
      <c r="Z32"/>
    </row>
    <row r="33" spans="1:26" hidden="1" x14ac:dyDescent="0.25">
      <c r="A33" s="17">
        <v>32</v>
      </c>
      <c r="B33" s="3" t="str">
        <f t="shared" ca="1" si="2"/>
        <v>OG32</v>
      </c>
      <c r="C33" s="219" t="s">
        <v>93</v>
      </c>
      <c r="D33" s="4">
        <f ca="1">COUNTIF('2.Tissue'!C:C,B33)</f>
        <v>1</v>
      </c>
      <c r="E33" s="4">
        <f ca="1">COUNTIFS('3.DNAExtractions'!$E:$E,$B33,'3.DNAExtractions'!$D:$D,E$1)</f>
        <v>1</v>
      </c>
      <c r="F33" s="2" t="str" cm="1">
        <f t="array" aca="1" ref="F33" ca="1">IF(
    COUNTIFS('3.DNAExtractions'!E:E, B33, '3.DNAExtractions'!Y:Y, "Y") &gt; 0,
    _xlfn.TEXTJOIN(", ", TRUE, IF(('3.DNAExtractions'!E:E = B33) * ('3.DNAExtractions'!Y:Y = "Y"), '3.DNAExtractions'!D:D, "")),
    IF(
        COUNTIFS('3.DNAExtractions'!E:E, B33, '3.DNAExtractions'!X:X, "Y") &gt; 0,
        _xlfn.TEXTJOIN(", ", TRUE, IF(('3.DNAExtractions'!E:E = B33) * ('3.DNAExtractions'!X:X = "Y"), '3.DNAExtractions'!D:D, "")),
        "Awaiting Status"
    )
)</f>
        <v>Extracted</v>
      </c>
      <c r="G33" s="45" t="s">
        <v>92</v>
      </c>
      <c r="H33" s="8" t="str" cm="1">
        <f t="array" aca="1" ref="H33" ca="1">IF(
    G33="N",
    "",
    IF(
        COUNTIFS('4.Illumina'!E:E, B33, '4.Illumina'!R:R, "Y") &gt; 0,
        _xlfn.TEXTJOIN(", ", TRUE, IF(('4.Illumina'!E:E = B33) * ('4.Illumina'!R:R = "Y"), '4.Illumina'!D:D, "")),
        IF(
            COUNTIFS('4.Illumina'!E:E, B33, '4.Illumina'!Q:Q, "Y") &gt; 0,
            _xlfn.TEXTJOIN(", ", TRUE, IF(('4.Illumina'!E:E = B33) * ('4.Illumina'!Q:Q = "Y"), '4.Illumina'!D:D, "")),
            "Awaiting Status"
        )
    )
)</f>
        <v>Sequenced</v>
      </c>
      <c r="I33" s="26" t="s">
        <v>94</v>
      </c>
      <c r="J33" s="56" t="str" cm="1">
        <f t="array" aca="1" ref="J33" ca="1">IF(
    I33="N",
    "",
    IF(
        COUNTIFS('4.PacBio'!E:E, B33, '4.PacBio'!W:W, "Y") &gt; 0,
        _xlfn.TEXTJOIN(", ", TRUE, IF(('4.PacBio'!E:E = B33) * ('4.PacBio'!W:W = "Y"), '4.PacBio'!D:D, "")),
        IF(
            COUNTIFS('4.PacBio'!E:E, B33, '4.PacBio'!V:V, "Y") &gt; 0,
            _xlfn.TEXTJOIN(", ", TRUE, IF(('4.PacBio'!E:E = B33) * ('4.PacBio'!V:V = "Y"), '4.PacBio'!D:D, "")),
            "Awaiting Status"
        )
    )
)</f>
        <v/>
      </c>
      <c r="K33" s="181" t="s">
        <v>94</v>
      </c>
      <c r="L33" s="8" t="str" cm="1">
        <f t="array" aca="1" ref="L33" ca="1">IF(
    K33="N",
    "",
    IF(
        COUNTIFS('4.HiCLibrary'!E:E, B33, '4.HiCLibrary'!V:V, "Y") &gt; 0,
        _xlfn.TEXTJOIN(", ", TRUE, IF(('4.HiCLibrary'!E:E = B33) * ('4.HiCLibrary'!V:V = "Y"), '4.HiCLibrary'!D:D, "")),
        IF(
            COUNTIFS('4.HiCLibrary'!E:E, B33, '4.HiCLibrary'!U:U, "Y") &gt; 0,
            _xlfn.TEXTJOIN(", ", TRUE, IF(('4.HiCLibrary'!E:E = B33) * ('4.HiCLibrary'!U:U = "Y"), '4.HiCLibrary'!D:D, "")),
            "Awaiting Status"
        )
    )
)</f>
        <v/>
      </c>
      <c r="M33" s="47" t="s">
        <v>94</v>
      </c>
      <c r="N33" s="56" t="str" cm="1">
        <f t="array" aca="1" ref="N33" ca="1">IF(
    M33="N",
    "",
    IF(
        COUNTIFS('4.ONT'!E:E, B33, '4.ONT'!Q:Q, "Y") &gt; 0,
        _xlfn.TEXTJOIN(", ", TRUE, IF(('4.ONT'!E:E = B33) * ('4.ONT'!Q:Q = "Y"), '4.ONT'!D:D, "")),
        IF(
            COUNTIFS('4.ONT'!E:E, B33, '4.ONT'!P:P, "Y") &gt; 0,
            _xlfn.TEXTJOIN(", ", TRUE, IF(('4.ONT'!E:E = B33) * ('4.ONT'!P:P = "Y"), '4.ONT'!D:D, "")),
            "Awaiting Status"
        )
    )
)</f>
        <v/>
      </c>
      <c r="O33" s="60" t="s">
        <v>94</v>
      </c>
      <c r="P33" s="60" t="str" cm="1">
        <f t="array" aca="1" ref="P33" ca="1">IF(
    O33="N",
    "",
    IF(
        COUNTIFS('3.RNAExtractions'!E:E, B33, '3.RNAExtractions'!Z:Z, "Y") &gt; 0,
        _xlfn.TEXTJOIN(", ", TRUE, IF(('3.RNAExtractions'!E:E = B33) * ('3.RNAExtractions'!Z:Z = "Y"), '3.RNAExtractions'!D:D, "")),
        IF(
            COUNTIFS('3.RNAExtractions'!E:E, B33, '3.RNAExtractions'!Y:Y, "Y") &gt; 0,
            _xlfn.TEXTJOIN(", ", TRUE, IF(('3.RNAExtractions'!E:E = B33) * ('3.RNAExtractions'!Y:Y = "Y"), '3.RNAExtractions'!D:D, "")),
            "Awaiting Status"
        )
    )
)</f>
        <v/>
      </c>
      <c r="Q33" s="26" t="s">
        <v>94</v>
      </c>
      <c r="R33" s="60" t="str" cm="1">
        <f t="array" aca="1" ref="R33" ca="1">IF(
    Q33="N",
    "",
    IF(
        COUNTIFS('4.RNAIllumina'!E:E, B33, '4.RNAIllumina'!Y:Y, "Y") &gt; 0,
        _xlfn.TEXTJOIN(", ", TRUE, IF(('4.RNAIllumina'!E:E = B33) * ('4.RNAIllumina'!Y:Y = "Y"), '4.RNAIllumina'!D:D, "")),
        IF(
            COUNTIFS('4.RNAIllumina'!E:E, B33, '4.RNAIllumina'!X:X, "Y") &gt; 0,
            _xlfn.TEXTJOIN(", ", TRUE, IF(('4.RNAIllumina'!E:E = B33) * ('4.RNAIllumina'!X:X = "Y"), '4.RNAIllumina'!D:D, "")),
            "Awaiting Status"
        )
    )
)</f>
        <v/>
      </c>
      <c r="T33" s="6" t="str">
        <f ca="1">VLOOKUP($B33,'1.MetaData'!$B:$H,2,FALSE)</f>
        <v>Unknown_7</v>
      </c>
      <c r="U33" s="7" t="str">
        <f ca="1">VLOOKUP($B33,'1.MetaData'!$B:$H,3,FALSE)</f>
        <v>Carcharhinus leucas</v>
      </c>
      <c r="V33" s="7" t="str">
        <f ca="1">VLOOKUP($B33,'1.MetaData'!$B:$H,4,FALSE)</f>
        <v>Bull Shark</v>
      </c>
      <c r="W33" s="6" t="str">
        <f ca="1">VLOOKUP($B33,'1.MetaData'!$B:$H,5,FALSE)</f>
        <v>Macquarie University</v>
      </c>
      <c r="X33" s="6" t="str">
        <f ca="1">VLOOKUP($B33,'1.MetaData'!$B:$H,6,FALSE)</f>
        <v>Cullum Brown and Laura Ryan</v>
      </c>
      <c r="Z33"/>
    </row>
    <row r="34" spans="1:26" hidden="1" x14ac:dyDescent="0.25">
      <c r="A34" s="17">
        <v>33</v>
      </c>
      <c r="B34" s="3" t="str">
        <f t="shared" ca="1" si="2"/>
        <v>OG33</v>
      </c>
      <c r="C34" s="219" t="s">
        <v>93</v>
      </c>
      <c r="D34" s="4">
        <f ca="1">COUNTIF('2.Tissue'!C:C,B34)</f>
        <v>1</v>
      </c>
      <c r="E34" s="4">
        <f ca="1">COUNTIFS('3.DNAExtractions'!$E:$E,$B34,'3.DNAExtractions'!$D:$D,E$1)</f>
        <v>1</v>
      </c>
      <c r="F34" s="2" t="str" cm="1">
        <f t="array" aca="1" ref="F34" ca="1">IF(
    COUNTIFS('3.DNAExtractions'!E:E, B34, '3.DNAExtractions'!Y:Y, "Y") &gt; 0,
    _xlfn.TEXTJOIN(", ", TRUE, IF(('3.DNAExtractions'!E:E = B34) * ('3.DNAExtractions'!Y:Y = "Y"), '3.DNAExtractions'!D:D, "")),
    IF(
        COUNTIFS('3.DNAExtractions'!E:E, B34, '3.DNAExtractions'!X:X, "Y") &gt; 0,
        _xlfn.TEXTJOIN(", ", TRUE, IF(('3.DNAExtractions'!E:E = B34) * ('3.DNAExtractions'!X:X = "Y"), '3.DNAExtractions'!D:D, "")),
        "Awaiting Status"
    )
)</f>
        <v>Extracted</v>
      </c>
      <c r="G34" s="45" t="s">
        <v>92</v>
      </c>
      <c r="H34" s="8" t="str" cm="1">
        <f t="array" aca="1" ref="H34" ca="1">IF(
    G34="N",
    "",
    IF(
        COUNTIFS('4.Illumina'!E:E, B34, '4.Illumina'!R:R, "Y") &gt; 0,
        _xlfn.TEXTJOIN(", ", TRUE, IF(('4.Illumina'!E:E = B34) * ('4.Illumina'!R:R = "Y"), '4.Illumina'!D:D, "")),
        IF(
            COUNTIFS('4.Illumina'!E:E, B34, '4.Illumina'!Q:Q, "Y") &gt; 0,
            _xlfn.TEXTJOIN(", ", TRUE, IF(('4.Illumina'!E:E = B34) * ('4.Illumina'!Q:Q = "Y"), '4.Illumina'!D:D, "")),
            "Awaiting Status"
        )
    )
)</f>
        <v>Sequenced</v>
      </c>
      <c r="I34" s="26" t="s">
        <v>94</v>
      </c>
      <c r="J34" s="56" t="str" cm="1">
        <f t="array" aca="1" ref="J34" ca="1">IF(
    I34="N",
    "",
    IF(
        COUNTIFS('4.PacBio'!E:E, B34, '4.PacBio'!W:W, "Y") &gt; 0,
        _xlfn.TEXTJOIN(", ", TRUE, IF(('4.PacBio'!E:E = B34) * ('4.PacBio'!W:W = "Y"), '4.PacBio'!D:D, "")),
        IF(
            COUNTIFS('4.PacBio'!E:E, B34, '4.PacBio'!V:V, "Y") &gt; 0,
            _xlfn.TEXTJOIN(", ", TRUE, IF(('4.PacBio'!E:E = B34) * ('4.PacBio'!V:V = "Y"), '4.PacBio'!D:D, "")),
            "Awaiting Status"
        )
    )
)</f>
        <v/>
      </c>
      <c r="K34" s="181" t="s">
        <v>94</v>
      </c>
      <c r="L34" s="8" t="str" cm="1">
        <f t="array" aca="1" ref="L34" ca="1">IF(
    K34="N",
    "",
    IF(
        COUNTIFS('4.HiCLibrary'!E:E, B34, '4.HiCLibrary'!V:V, "Y") &gt; 0,
        _xlfn.TEXTJOIN(", ", TRUE, IF(('4.HiCLibrary'!E:E = B34) * ('4.HiCLibrary'!V:V = "Y"), '4.HiCLibrary'!D:D, "")),
        IF(
            COUNTIFS('4.HiCLibrary'!E:E, B34, '4.HiCLibrary'!U:U, "Y") &gt; 0,
            _xlfn.TEXTJOIN(", ", TRUE, IF(('4.HiCLibrary'!E:E = B34) * ('4.HiCLibrary'!U:U = "Y"), '4.HiCLibrary'!D:D, "")),
            "Awaiting Status"
        )
    )
)</f>
        <v/>
      </c>
      <c r="M34" s="47" t="s">
        <v>94</v>
      </c>
      <c r="N34" s="56" t="str" cm="1">
        <f t="array" aca="1" ref="N34" ca="1">IF(
    M34="N",
    "",
    IF(
        COUNTIFS('4.ONT'!E:E, B34, '4.ONT'!Q:Q, "Y") &gt; 0,
        _xlfn.TEXTJOIN(", ", TRUE, IF(('4.ONT'!E:E = B34) * ('4.ONT'!Q:Q = "Y"), '4.ONT'!D:D, "")),
        IF(
            COUNTIFS('4.ONT'!E:E, B34, '4.ONT'!P:P, "Y") &gt; 0,
            _xlfn.TEXTJOIN(", ", TRUE, IF(('4.ONT'!E:E = B34) * ('4.ONT'!P:P = "Y"), '4.ONT'!D:D, "")),
            "Awaiting Status"
        )
    )
)</f>
        <v/>
      </c>
      <c r="O34" s="60" t="s">
        <v>94</v>
      </c>
      <c r="P34" s="60" t="str" cm="1">
        <f t="array" aca="1" ref="P34" ca="1">IF(
    O34="N",
    "",
    IF(
        COUNTIFS('3.RNAExtractions'!E:E, B34, '3.RNAExtractions'!Z:Z, "Y") &gt; 0,
        _xlfn.TEXTJOIN(", ", TRUE, IF(('3.RNAExtractions'!E:E = B34) * ('3.RNAExtractions'!Z:Z = "Y"), '3.RNAExtractions'!D:D, "")),
        IF(
            COUNTIFS('3.RNAExtractions'!E:E, B34, '3.RNAExtractions'!Y:Y, "Y") &gt; 0,
            _xlfn.TEXTJOIN(", ", TRUE, IF(('3.RNAExtractions'!E:E = B34) * ('3.RNAExtractions'!Y:Y = "Y"), '3.RNAExtractions'!D:D, "")),
            "Awaiting Status"
        )
    )
)</f>
        <v/>
      </c>
      <c r="Q34" s="26" t="s">
        <v>94</v>
      </c>
      <c r="R34" s="60" t="str" cm="1">
        <f t="array" aca="1" ref="R34" ca="1">IF(
    Q34="N",
    "",
    IF(
        COUNTIFS('4.RNAIllumina'!E:E, B34, '4.RNAIllumina'!Y:Y, "Y") &gt; 0,
        _xlfn.TEXTJOIN(", ", TRUE, IF(('4.RNAIllumina'!E:E = B34) * ('4.RNAIllumina'!Y:Y = "Y"), '4.RNAIllumina'!D:D, "")),
        IF(
            COUNTIFS('4.RNAIllumina'!E:E, B34, '4.RNAIllumina'!X:X, "Y") &gt; 0,
            _xlfn.TEXTJOIN(", ", TRUE, IF(('4.RNAIllumina'!E:E = B34) * ('4.RNAIllumina'!X:X = "Y"), '4.RNAIllumina'!D:D, "")),
            "Awaiting Status"
        )
    )
)</f>
        <v/>
      </c>
      <c r="T34" s="6" t="str">
        <f ca="1">VLOOKUP($B34,'1.MetaData'!$B:$H,2,FALSE)</f>
        <v>Swordfish_1</v>
      </c>
      <c r="U34" s="7" t="str">
        <f ca="1">VLOOKUP($B34,'1.MetaData'!$B:$H,3,FALSE)</f>
        <v>Xiphias gladius</v>
      </c>
      <c r="V34" s="7" t="str">
        <f ca="1">VLOOKUP($B34,'1.MetaData'!$B:$H,4,FALSE)</f>
        <v>Swordfish</v>
      </c>
      <c r="W34" s="6" t="str">
        <f ca="1">VLOOKUP($B34,'1.MetaData'!$B:$H,5,FALSE)</f>
        <v>CSIRO</v>
      </c>
      <c r="X34" s="6" t="str">
        <f ca="1">VLOOKUP($B34,'1.MetaData'!$B:$H,6,FALSE)</f>
        <v>Ben Mayne</v>
      </c>
      <c r="Y34" s="6" t="s">
        <v>105</v>
      </c>
      <c r="Z34"/>
    </row>
    <row r="35" spans="1:26" hidden="1" x14ac:dyDescent="0.25">
      <c r="A35" s="17">
        <v>34</v>
      </c>
      <c r="B35" s="3" t="str">
        <f t="shared" ca="1" si="2"/>
        <v>OG34</v>
      </c>
      <c r="C35" s="219" t="s">
        <v>93</v>
      </c>
      <c r="D35" s="4">
        <f ca="1">COUNTIF('2.Tissue'!C:C,B35)</f>
        <v>1</v>
      </c>
      <c r="E35" s="4">
        <f ca="1">COUNTIFS('3.DNAExtractions'!$E:$E,$B35,'3.DNAExtractions'!$D:$D,E$1)</f>
        <v>1</v>
      </c>
      <c r="F35" s="2" t="str" cm="1">
        <f t="array" aca="1" ref="F35" ca="1">IF(
    COUNTIFS('3.DNAExtractions'!E:E, B35, '3.DNAExtractions'!Y:Y, "Y") &gt; 0,
    _xlfn.TEXTJOIN(", ", TRUE, IF(('3.DNAExtractions'!E:E = B35) * ('3.DNAExtractions'!Y:Y = "Y"), '3.DNAExtractions'!D:D, "")),
    IF(
        COUNTIFS('3.DNAExtractions'!E:E, B35, '3.DNAExtractions'!X:X, "Y") &gt; 0,
        _xlfn.TEXTJOIN(", ", TRUE, IF(('3.DNAExtractions'!E:E = B35) * ('3.DNAExtractions'!X:X = "Y"), '3.DNAExtractions'!D:D, "")),
        "Awaiting Status"
    )
)</f>
        <v>Extracted</v>
      </c>
      <c r="G35" s="45" t="s">
        <v>92</v>
      </c>
      <c r="H35" s="8" t="str" cm="1">
        <f t="array" aca="1" ref="H35" ca="1">IF(
    G35="N",
    "",
    IF(
        COUNTIFS('4.Illumina'!E:E, B35, '4.Illumina'!R:R, "Y") &gt; 0,
        _xlfn.TEXTJOIN(", ", TRUE, IF(('4.Illumina'!E:E = B35) * ('4.Illumina'!R:R = "Y"), '4.Illumina'!D:D, "")),
        IF(
            COUNTIFS('4.Illumina'!E:E, B35, '4.Illumina'!Q:Q, "Y") &gt; 0,
            _xlfn.TEXTJOIN(", ", TRUE, IF(('4.Illumina'!E:E = B35) * ('4.Illumina'!Q:Q = "Y"), '4.Illumina'!D:D, "")),
            "Awaiting Status"
        )
    )
)</f>
        <v>Sequenced</v>
      </c>
      <c r="I35" s="26" t="s">
        <v>94</v>
      </c>
      <c r="J35" s="56" t="str" cm="1">
        <f t="array" aca="1" ref="J35" ca="1">IF(
    I35="N",
    "",
    IF(
        COUNTIFS('4.PacBio'!E:E, B35, '4.PacBio'!W:W, "Y") &gt; 0,
        _xlfn.TEXTJOIN(", ", TRUE, IF(('4.PacBio'!E:E = B35) * ('4.PacBio'!W:W = "Y"), '4.PacBio'!D:D, "")),
        IF(
            COUNTIFS('4.PacBio'!E:E, B35, '4.PacBio'!V:V, "Y") &gt; 0,
            _xlfn.TEXTJOIN(", ", TRUE, IF(('4.PacBio'!E:E = B35) * ('4.PacBio'!V:V = "Y"), '4.PacBio'!D:D, "")),
            "Awaiting Status"
        )
    )
)</f>
        <v/>
      </c>
      <c r="K35" s="181" t="s">
        <v>94</v>
      </c>
      <c r="L35" s="8" t="str" cm="1">
        <f t="array" aca="1" ref="L35" ca="1">IF(
    K35="N",
    "",
    IF(
        COUNTIFS('4.HiCLibrary'!E:E, B35, '4.HiCLibrary'!V:V, "Y") &gt; 0,
        _xlfn.TEXTJOIN(", ", TRUE, IF(('4.HiCLibrary'!E:E = B35) * ('4.HiCLibrary'!V:V = "Y"), '4.HiCLibrary'!D:D, "")),
        IF(
            COUNTIFS('4.HiCLibrary'!E:E, B35, '4.HiCLibrary'!U:U, "Y") &gt; 0,
            _xlfn.TEXTJOIN(", ", TRUE, IF(('4.HiCLibrary'!E:E = B35) * ('4.HiCLibrary'!U:U = "Y"), '4.HiCLibrary'!D:D, "")),
            "Awaiting Status"
        )
    )
)</f>
        <v/>
      </c>
      <c r="M35" s="47" t="s">
        <v>94</v>
      </c>
      <c r="N35" s="56" t="str" cm="1">
        <f t="array" aca="1" ref="N35" ca="1">IF(
    M35="N",
    "",
    IF(
        COUNTIFS('4.ONT'!E:E, B35, '4.ONT'!Q:Q, "Y") &gt; 0,
        _xlfn.TEXTJOIN(", ", TRUE, IF(('4.ONT'!E:E = B35) * ('4.ONT'!Q:Q = "Y"), '4.ONT'!D:D, "")),
        IF(
            COUNTIFS('4.ONT'!E:E, B35, '4.ONT'!P:P, "Y") &gt; 0,
            _xlfn.TEXTJOIN(", ", TRUE, IF(('4.ONT'!E:E = B35) * ('4.ONT'!P:P = "Y"), '4.ONT'!D:D, "")),
            "Awaiting Status"
        )
    )
)</f>
        <v/>
      </c>
      <c r="O35" s="60" t="s">
        <v>94</v>
      </c>
      <c r="P35" s="60" t="str" cm="1">
        <f t="array" aca="1" ref="P35" ca="1">IF(
    O35="N",
    "",
    IF(
        COUNTIFS('3.RNAExtractions'!E:E, B35, '3.RNAExtractions'!Z:Z, "Y") &gt; 0,
        _xlfn.TEXTJOIN(", ", TRUE, IF(('3.RNAExtractions'!E:E = B35) * ('3.RNAExtractions'!Z:Z = "Y"), '3.RNAExtractions'!D:D, "")),
        IF(
            COUNTIFS('3.RNAExtractions'!E:E, B35, '3.RNAExtractions'!Y:Y, "Y") &gt; 0,
            _xlfn.TEXTJOIN(", ", TRUE, IF(('3.RNAExtractions'!E:E = B35) * ('3.RNAExtractions'!Y:Y = "Y"), '3.RNAExtractions'!D:D, "")),
            "Awaiting Status"
        )
    )
)</f>
        <v/>
      </c>
      <c r="Q35" s="26" t="s">
        <v>94</v>
      </c>
      <c r="R35" s="60" t="str" cm="1">
        <f t="array" aca="1" ref="R35" ca="1">IF(
    Q35="N",
    "",
    IF(
        COUNTIFS('4.RNAIllumina'!E:E, B35, '4.RNAIllumina'!Y:Y, "Y") &gt; 0,
        _xlfn.TEXTJOIN(", ", TRUE, IF(('4.RNAIllumina'!E:E = B35) * ('4.RNAIllumina'!Y:Y = "Y"), '4.RNAIllumina'!D:D, "")),
        IF(
            COUNTIFS('4.RNAIllumina'!E:E, B35, '4.RNAIllumina'!X:X, "Y") &gt; 0,
            _xlfn.TEXTJOIN(", ", TRUE, IF(('4.RNAIllumina'!E:E = B35) * ('4.RNAIllumina'!X:X = "Y"), '4.RNAIllumina'!D:D, "")),
            "Awaiting Status"
        )
    )
)</f>
        <v/>
      </c>
      <c r="T35" s="6" t="str">
        <f ca="1">VLOOKUP($B35,'1.MetaData'!$B:$H,2,FALSE)</f>
        <v>SF 145</v>
      </c>
      <c r="U35" s="7" t="str">
        <f ca="1">VLOOKUP($B35,'1.MetaData'!$B:$H,3,FALSE)</f>
        <v>Xiphias gladius</v>
      </c>
      <c r="V35" s="7" t="str">
        <f ca="1">VLOOKUP($B35,'1.MetaData'!$B:$H,4,FALSE)</f>
        <v xml:space="preserve">Swordfish </v>
      </c>
      <c r="W35" s="6" t="str">
        <f ca="1">VLOOKUP($B35,'1.MetaData'!$B:$H,5,FALSE)</f>
        <v>CSIRO</v>
      </c>
      <c r="X35" s="6" t="str">
        <f ca="1">VLOOKUP($B35,'1.MetaData'!$B:$H,6,FALSE)</f>
        <v>Ben Mayne</v>
      </c>
      <c r="Z35"/>
    </row>
    <row r="36" spans="1:26" x14ac:dyDescent="0.25">
      <c r="A36" s="17">
        <v>35</v>
      </c>
      <c r="B36" s="3" t="str">
        <f t="shared" ca="1" si="2"/>
        <v>OG35</v>
      </c>
      <c r="C36" s="219" t="s">
        <v>106</v>
      </c>
      <c r="D36" s="4">
        <f ca="1">COUNTIF('2.Tissue'!C:C,B36)</f>
        <v>1</v>
      </c>
      <c r="E36" s="4">
        <f ca="1">COUNTIFS('3.DNAExtractions'!$E:$E,$B36,'3.DNAExtractions'!$D:$D,E$1)</f>
        <v>2</v>
      </c>
      <c r="F36" s="2" t="str" cm="1">
        <f t="array" aca="1" ref="F36" ca="1">IF(
    COUNTIFS('3.DNAExtractions'!E:E, B36, '3.DNAExtractions'!Y:Y, "Y") &gt; 0,
    _xlfn.TEXTJOIN(", ", TRUE, IF(('3.DNAExtractions'!E:E = B36) * ('3.DNAExtractions'!Y:Y = "Y"), '3.DNAExtractions'!D:D, "")),
    IF(
        COUNTIFS('3.DNAExtractions'!E:E, B36, '3.DNAExtractions'!X:X, "Y") &gt; 0,
        _xlfn.TEXTJOIN(", ", TRUE, IF(('3.DNAExtractions'!E:E = B36) * ('3.DNAExtractions'!X:X = "Y"), '3.DNAExtractions'!D:D, "")),
        "Awaiting Status"
    )
)</f>
        <v>Extracted</v>
      </c>
      <c r="G36" s="45" t="s">
        <v>92</v>
      </c>
      <c r="H36" s="8" t="str" cm="1">
        <f t="array" aca="1" ref="H36" ca="1">IF(
    G36="N",
    "",
    IF(
        COUNTIFS('4.Illumina'!E:E, B36, '4.Illumina'!R:R, "Y") &gt; 0,
        _xlfn.TEXTJOIN(", ", TRUE, IF(('4.Illumina'!E:E = B36) * ('4.Illumina'!R:R = "Y"), '4.Illumina'!D:D, "")),
        IF(
            COUNTIFS('4.Illumina'!E:E, B36, '4.Illumina'!Q:Q, "Y") &gt; 0,
            _xlfn.TEXTJOIN(", ", TRUE, IF(('4.Illumina'!E:E = B36) * ('4.Illumina'!Q:Q = "Y"), '4.Illumina'!D:D, "")),
            "Awaiting Status"
        )
    )
)</f>
        <v>Sequenced</v>
      </c>
      <c r="I36" s="26" t="s">
        <v>92</v>
      </c>
      <c r="J36" s="56" t="str" cm="1">
        <f t="array" aca="1" ref="J36" ca="1">IF(
    I36="N",
    "",
    IF(
        COUNTIFS('4.PacBio'!E:E, B36, '4.PacBio'!W:W, "Y") &gt; 0,
        _xlfn.TEXTJOIN(", ", TRUE, IF(('4.PacBio'!E:E = B36) * ('4.PacBio'!W:W = "Y"), '4.PacBio'!D:D, "")),
        IF(
            COUNTIFS('4.PacBio'!E:E, B36, '4.PacBio'!V:V, "Y") &gt; 0,
            _xlfn.TEXTJOIN(", ", TRUE, IF(('4.PacBio'!E:E = B36) * ('4.PacBio'!V:V = "Y"), '4.PacBio'!D:D, "")),
            "Awaiting Status"
        )
    )
)</f>
        <v>Sequenced</v>
      </c>
      <c r="K36" s="26" t="s">
        <v>92</v>
      </c>
      <c r="L36" s="8" t="str" cm="1">
        <f t="array" aca="1" ref="L36" ca="1">IF(
    K36="N",
    "",
    IF(
        COUNTIFS('4.HiCLibrary'!E:E, B36, '4.HiCLibrary'!V:V, "Y") &gt; 0,
        _xlfn.TEXTJOIN(", ", TRUE, IF(('4.HiCLibrary'!E:E = B36) * ('4.HiCLibrary'!V:V = "Y"), '4.HiCLibrary'!D:D, "")),
        IF(
            COUNTIFS('4.HiCLibrary'!E:E, B36, '4.HiCLibrary'!U:U, "Y") &gt; 0,
            _xlfn.TEXTJOIN(", ", TRUE, IF(('4.HiCLibrary'!E:E = B36) * ('4.HiCLibrary'!U:U = "Y"), '4.HiCLibrary'!D:D, "")),
            "Awaiting Status"
        )
    )
)</f>
        <v>Sequenced</v>
      </c>
      <c r="M36" s="181" t="s">
        <v>92</v>
      </c>
      <c r="N36" s="56" t="str" cm="1">
        <f t="array" aca="1" ref="N36" ca="1">IF(
    M36="N",
    "",
    IF(
        COUNTIFS('4.ONT'!E:E, B36, '4.ONT'!Q:Q, "Y") &gt; 0,
        _xlfn.TEXTJOIN(", ", TRUE, IF(('4.ONT'!E:E = B36) * ('4.ONT'!Q:Q = "Y"), '4.ONT'!D:D, "")),
        IF(
            COUNTIFS('4.ONT'!E:E, B36, '4.ONT'!P:P, "Y") &gt; 0,
            _xlfn.TEXTJOIN(", ", TRUE, IF(('4.ONT'!E:E = B36) * ('4.ONT'!P:P = "Y"), '4.ONT'!D:D, "")),
            "Awaiting Status"
        )
    )
)</f>
        <v>Sequenced</v>
      </c>
      <c r="O36" s="26" t="s">
        <v>92</v>
      </c>
      <c r="P36" s="60" t="str" cm="1">
        <f t="array" aca="1" ref="P36" ca="1">IF(
    O36="N",
    "",
    IF(
        COUNTIFS('3.RNAExtractions'!E:E, B36, '3.RNAExtractions'!Z:Z, "Y") &gt; 0,
        _xlfn.TEXTJOIN(", ", TRUE, IF(('3.RNAExtractions'!E:E = B36) * ('3.RNAExtractions'!Z:Z = "Y"), '3.RNAExtractions'!D:D, "")),
        IF(
            COUNTIFS('3.RNAExtractions'!E:E, B36, '3.RNAExtractions'!Y:Y, "Y") &gt; 0,
            _xlfn.TEXTJOIN(", ", TRUE, IF(('3.RNAExtractions'!E:E = B36) * ('3.RNAExtractions'!Y:Y = "Y"), '3.RNAExtractions'!D:D, "")),
            "Awaiting Status"
        )
    )
)</f>
        <v>Awaiting Status</v>
      </c>
      <c r="Q36" s="26" t="s">
        <v>92</v>
      </c>
      <c r="R36" s="60" t="str" cm="1">
        <f t="array" aca="1" ref="R36" ca="1">IF(
    Q36="N",
    "",
    IF(
        COUNTIFS('4.RNAIllumina'!E:E, B36, '4.RNAIllumina'!Y:Y, "Y") &gt; 0,
        _xlfn.TEXTJOIN(", ", TRUE, IF(('4.RNAIllumina'!E:E = B36) * ('4.RNAIllumina'!Y:Y = "Y"), '4.RNAIllumina'!D:D, "")),
        IF(
            COUNTIFS('4.RNAIllumina'!E:E, B36, '4.RNAIllumina'!X:X, "Y") &gt; 0,
            _xlfn.TEXTJOIN(", ", TRUE, IF(('4.RNAIllumina'!E:E = B36) * ('4.RNAIllumina'!X:X = "Y"), '4.RNAIllumina'!D:D, "")),
            "Awaiting Status"
        )
    )
)</f>
        <v>Awaiting Status</v>
      </c>
      <c r="T36" s="6" t="str">
        <f ca="1">VLOOKUP($B36,'1.MetaData'!$B:$H,2,FALSE)</f>
        <v>OG35</v>
      </c>
      <c r="U36" s="7" t="str">
        <f ca="1">VLOOKUP($B36,'1.MetaData'!$B:$H,3,FALSE)</f>
        <v>Trachinops noarlungae</v>
      </c>
      <c r="V36" s="7" t="str">
        <f ca="1">VLOOKUP($B36,'1.MetaData'!$B:$H,4,FALSE)</f>
        <v>yellowhead Hulafish</v>
      </c>
      <c r="W36" s="6" t="str">
        <f ca="1">VLOOKUP($B36,'1.MetaData'!$B:$H,5,FALSE)</f>
        <v>SW Voyage 2023</v>
      </c>
      <c r="X36" s="6" t="str">
        <f ca="1">VLOOKUP($B36,'1.MetaData'!$B:$H,6,FALSE)</f>
        <v>Shannon Corrigan</v>
      </c>
      <c r="Z36"/>
    </row>
    <row r="37" spans="1:26" hidden="1" x14ac:dyDescent="0.25">
      <c r="A37" s="17">
        <v>36</v>
      </c>
      <c r="B37" s="3" t="str">
        <f t="shared" ca="1" si="2"/>
        <v>OG36</v>
      </c>
      <c r="C37" s="219" t="s">
        <v>96</v>
      </c>
      <c r="D37" s="4">
        <f ca="1">COUNTIF('2.Tissue'!C:C,B37)</f>
        <v>1</v>
      </c>
      <c r="E37" s="4">
        <f ca="1">COUNTIFS('3.DNAExtractions'!$E:$E,$B37,'3.DNAExtractions'!$D:$D,E$1)</f>
        <v>2</v>
      </c>
      <c r="F37" s="2" t="str" cm="1">
        <f t="array" aca="1" ref="F37" ca="1">IF(
    COUNTIFS('3.DNAExtractions'!E:E, B37, '3.DNAExtractions'!Y:Y, "Y") &gt; 0,
    _xlfn.TEXTJOIN(", ", TRUE, IF(('3.DNAExtractions'!E:E = B37) * ('3.DNAExtractions'!Y:Y = "Y"), '3.DNAExtractions'!D:D, "")),
    IF(
        COUNTIFS('3.DNAExtractions'!E:E, B37, '3.DNAExtractions'!X:X, "Y") &gt; 0,
        _xlfn.TEXTJOIN(", ", TRUE, IF(('3.DNAExtractions'!E:E = B37) * ('3.DNAExtractions'!X:X = "Y"), '3.DNAExtractions'!D:D, "")),
        "Awaiting Status"
    )
)</f>
        <v>Extracted</v>
      </c>
      <c r="G37" s="45" t="s">
        <v>92</v>
      </c>
      <c r="H37" s="8" t="str" cm="1">
        <f t="array" aca="1" ref="H37" ca="1">IF(
    G37="N",
    "",
    IF(
        COUNTIFS('4.Illumina'!E:E, B37, '4.Illumina'!R:R, "Y") &gt; 0,
        _xlfn.TEXTJOIN(", ", TRUE, IF(('4.Illumina'!E:E = B37) * ('4.Illumina'!R:R = "Y"), '4.Illumina'!D:D, "")),
        IF(
            COUNTIFS('4.Illumina'!E:E, B37, '4.Illumina'!Q:Q, "Y") &gt; 0,
            _xlfn.TEXTJOIN(", ", TRUE, IF(('4.Illumina'!E:E = B37) * ('4.Illumina'!Q:Q = "Y"), '4.Illumina'!D:D, "")),
            "Awaiting Status"
        )
    )
)</f>
        <v>Sequenced</v>
      </c>
      <c r="I37" s="26" t="s">
        <v>92</v>
      </c>
      <c r="J37" s="56" t="str" cm="1">
        <f t="array" aca="1" ref="J37" ca="1">IF(
    I37="N",
    "",
    IF(
        COUNTIFS('4.PacBio'!E:E, B37, '4.PacBio'!W:W, "Y") &gt; 0,
        _xlfn.TEXTJOIN(", ", TRUE, IF(('4.PacBio'!E:E = B37) * ('4.PacBio'!W:W = "Y"), '4.PacBio'!D:D, "")),
        IF(
            COUNTIFS('4.PacBio'!E:E, B37, '4.PacBio'!V:V, "Y") &gt; 0,
            _xlfn.TEXTJOIN(", ", TRUE, IF(('4.PacBio'!E:E = B37) * ('4.PacBio'!V:V = "Y"), '4.PacBio'!D:D, "")),
            "Awaiting Status"
        )
    )
)</f>
        <v>Sequenced</v>
      </c>
      <c r="K37" s="181" t="s">
        <v>92</v>
      </c>
      <c r="L37" s="8" t="str" cm="1">
        <f t="array" aca="1" ref="L37" ca="1">IF(
    K37="N",
    "",
    IF(
        COUNTIFS('4.HiCLibrary'!E:E, B37, '4.HiCLibrary'!V:V, "Y") &gt; 0,
        _xlfn.TEXTJOIN(", ", TRUE, IF(('4.HiCLibrary'!E:E = B37) * ('4.HiCLibrary'!V:V = "Y"), '4.HiCLibrary'!D:D, "")),
        IF(
            COUNTIFS('4.HiCLibrary'!E:E, B37, '4.HiCLibrary'!U:U, "Y") &gt; 0,
            _xlfn.TEXTJOIN(", ", TRUE, IF(('4.HiCLibrary'!E:E = B37) * ('4.HiCLibrary'!U:U = "Y"), '4.HiCLibrary'!D:D, "")),
            "Awaiting Status"
        )
    )
)</f>
        <v>Sequenced</v>
      </c>
      <c r="M37" s="181" t="s">
        <v>92</v>
      </c>
      <c r="N37" s="56" t="str" cm="1">
        <f t="array" aca="1" ref="N37" ca="1">IF(
    M37="N",
    "",
    IF(
        COUNTIFS('4.ONT'!E:E, B37, '4.ONT'!Q:Q, "Y") &gt; 0,
        _xlfn.TEXTJOIN(", ", TRUE, IF(('4.ONT'!E:E = B37) * ('4.ONT'!Q:Q = "Y"), '4.ONT'!D:D, "")),
        IF(
            COUNTIFS('4.ONT'!E:E, B37, '4.ONT'!P:P, "Y") &gt; 0,
            _xlfn.TEXTJOIN(", ", TRUE, IF(('4.ONT'!E:E = B37) * ('4.ONT'!P:P = "Y"), '4.ONT'!D:D, "")),
            "Awaiting Status"
        )
    )
)</f>
        <v>Sequenced</v>
      </c>
      <c r="O37" s="60" t="s">
        <v>92</v>
      </c>
      <c r="P37" s="60" t="str" cm="1">
        <f t="array" aca="1" ref="P37" ca="1">IF(
    O37="N",
    "",
    IF(
        COUNTIFS('3.RNAExtractions'!E:E, B37, '3.RNAExtractions'!Z:Z, "Y") &gt; 0,
        _xlfn.TEXTJOIN(", ", TRUE, IF(('3.RNAExtractions'!E:E = B37) * ('3.RNAExtractions'!Z:Z = "Y"), '3.RNAExtractions'!D:D, "")),
        IF(
            COUNTIFS('3.RNAExtractions'!E:E, B37, '3.RNAExtractions'!Y:Y, "Y") &gt; 0,
            _xlfn.TEXTJOIN(", ", TRUE, IF(('3.RNAExtractions'!E:E = B37) * ('3.RNAExtractions'!Y:Y = "Y"), '3.RNAExtractions'!D:D, "")),
            "Awaiting Status"
        )
    )
)</f>
        <v>Extracted</v>
      </c>
      <c r="Q37" s="60" t="s">
        <v>92</v>
      </c>
      <c r="R37" s="60" t="str" cm="1">
        <f t="array" aca="1" ref="R37" ca="1">IF(
    Q37="N",
    "",
    IF(
        COUNTIFS('4.RNAIllumina'!E:E, B37, '4.RNAIllumina'!Y:Y, "Y") &gt; 0,
        _xlfn.TEXTJOIN(", ", TRUE, IF(('4.RNAIllumina'!E:E = B37) * ('4.RNAIllumina'!Y:Y = "Y"), '4.RNAIllumina'!D:D, "")),
        IF(
            COUNTIFS('4.RNAIllumina'!E:E, B37, '4.RNAIllumina'!X:X, "Y") &gt; 0,
            _xlfn.TEXTJOIN(", ", TRUE, IF(('4.RNAIllumina'!E:E = B37) * ('4.RNAIllumina'!X:X = "Y"), '4.RNAIllumina'!D:D, "")),
            "Awaiting Status"
        )
    )
)</f>
        <v>Sequenced</v>
      </c>
      <c r="T37" s="6" t="str">
        <f ca="1">VLOOKUP($B37,'1.MetaData'!$B:$H,2,FALSE)</f>
        <v>OG36</v>
      </c>
      <c r="U37" s="7" t="str">
        <f ca="1">VLOOKUP($B37,'1.MetaData'!$B:$H,3,FALSE)</f>
        <v>Pempheris klunzingeri</v>
      </c>
      <c r="V37" s="7" t="str">
        <f ca="1">VLOOKUP($B37,'1.MetaData'!$B:$H,4,FALSE)</f>
        <v>Rough bullseye</v>
      </c>
      <c r="W37" s="6" t="str">
        <f ca="1">VLOOKUP($B37,'1.MetaData'!$B:$H,5,FALSE)</f>
        <v>SW Voyage 2023</v>
      </c>
      <c r="X37" s="6" t="str">
        <f ca="1">VLOOKUP($B37,'1.MetaData'!$B:$H,6,FALSE)</f>
        <v>Shannon Corrigan</v>
      </c>
      <c r="Z37"/>
    </row>
    <row r="38" spans="1:26" x14ac:dyDescent="0.25">
      <c r="A38" s="17">
        <v>37</v>
      </c>
      <c r="B38" s="3" t="str">
        <f t="shared" ca="1" si="2"/>
        <v>OG37</v>
      </c>
      <c r="C38" s="219" t="s">
        <v>91</v>
      </c>
      <c r="D38" s="4">
        <f ca="1">COUNTIF('2.Tissue'!C:C,B38)</f>
        <v>3</v>
      </c>
      <c r="E38" s="4">
        <f ca="1">COUNTIFS('3.DNAExtractions'!$E:$E,$B38,'3.DNAExtractions'!$D:$D,E$1)</f>
        <v>2</v>
      </c>
      <c r="F38" s="2" t="str" cm="1">
        <f t="array" aca="1" ref="F38" ca="1">IF(
    COUNTIFS('3.DNAExtractions'!E:E, B38, '3.DNAExtractions'!Y:Y, "Y") &gt; 0,
    _xlfn.TEXTJOIN(", ", TRUE, IF(('3.DNAExtractions'!E:E = B38) * ('3.DNAExtractions'!Y:Y = "Y"), '3.DNAExtractions'!D:D, "")),
    IF(
        COUNTIFS('3.DNAExtractions'!E:E, B38, '3.DNAExtractions'!X:X, "Y") &gt; 0,
        _xlfn.TEXTJOIN(", ", TRUE, IF(('3.DNAExtractions'!E:E = B38) * ('3.DNAExtractions'!X:X = "Y"), '3.DNAExtractions'!D:D, "")),
        "Awaiting Status"
    )
)</f>
        <v>Extracted</v>
      </c>
      <c r="G38" s="45" t="s">
        <v>92</v>
      </c>
      <c r="H38" s="8" t="str" cm="1">
        <f t="array" aca="1" ref="H38" ca="1">IF(
    G38="N",
    "",
    IF(
        COUNTIFS('4.Illumina'!E:E, B38, '4.Illumina'!R:R, "Y") &gt; 0,
        _xlfn.TEXTJOIN(", ", TRUE, IF(('4.Illumina'!E:E = B38) * ('4.Illumina'!R:R = "Y"), '4.Illumina'!D:D, "")),
        IF(
            COUNTIFS('4.Illumina'!E:E, B38, '4.Illumina'!Q:Q, "Y") &gt; 0,
            _xlfn.TEXTJOIN(", ", TRUE, IF(('4.Illumina'!E:E = B38) * ('4.Illumina'!Q:Q = "Y"), '4.Illumina'!D:D, "")),
            "Awaiting Status"
        )
    )
)</f>
        <v>Sequenced</v>
      </c>
      <c r="I38" s="26" t="s">
        <v>92</v>
      </c>
      <c r="J38" s="56" t="str" cm="1">
        <f t="array" aca="1" ref="J38" ca="1">IF(
    I38="N",
    "",
    IF(
        COUNTIFS('4.PacBio'!E:E, B38, '4.PacBio'!W:W, "Y") &gt; 0,
        _xlfn.TEXTJOIN(", ", TRUE, IF(('4.PacBio'!E:E = B38) * ('4.PacBio'!W:W = "Y"), '4.PacBio'!D:D, "")),
        IF(
            COUNTIFS('4.PacBio'!E:E, B38, '4.PacBio'!V:V, "Y") &gt; 0,
            _xlfn.TEXTJOIN(", ", TRUE, IF(('4.PacBio'!E:E = B38) * ('4.PacBio'!V:V = "Y"), '4.PacBio'!D:D, "")),
            "Awaiting Status"
        )
    )
)</f>
        <v>Sequenced</v>
      </c>
      <c r="K38" s="26" t="s">
        <v>92</v>
      </c>
      <c r="L38" s="8" t="str" cm="1">
        <f t="array" aca="1" ref="L38" ca="1">IF(
    K38="N",
    "",
    IF(
        COUNTIFS('4.HiCLibrary'!E:E, B38, '4.HiCLibrary'!V:V, "Y") &gt; 0,
        _xlfn.TEXTJOIN(", ", TRUE, IF(('4.HiCLibrary'!E:E = B38) * ('4.HiCLibrary'!V:V = "Y"), '4.HiCLibrary'!D:D, "")),
        IF(
            COUNTIFS('4.HiCLibrary'!E:E, B38, '4.HiCLibrary'!U:U, "Y") &gt; 0,
            _xlfn.TEXTJOIN(", ", TRUE, IF(('4.HiCLibrary'!E:E = B38) * ('4.HiCLibrary'!U:U = "Y"), '4.HiCLibrary'!D:D, "")),
            "Awaiting Status"
        )
    )
)</f>
        <v>Failed QC</v>
      </c>
      <c r="M38" s="47"/>
      <c r="N38" s="56" t="str" cm="1">
        <f t="array" aca="1" ref="N38" ca="1">IF(
    M38="N",
    "",
    IF(
        COUNTIFS('4.ONT'!E:E, B38, '4.ONT'!Q:Q, "Y") &gt; 0,
        _xlfn.TEXTJOIN(", ", TRUE, IF(('4.ONT'!E:E = B38) * ('4.ONT'!Q:Q = "Y"), '4.ONT'!D:D, "")),
        IF(
            COUNTIFS('4.ONT'!E:E, B38, '4.ONT'!P:P, "Y") &gt; 0,
            _xlfn.TEXTJOIN(", ", TRUE, IF(('4.ONT'!E:E = B38) * ('4.ONT'!P:P = "Y"), '4.ONT'!D:D, "")),
            "Awaiting Status"
        )
    )
)</f>
        <v>Library - LSK</v>
      </c>
      <c r="O38" s="26" t="s">
        <v>92</v>
      </c>
      <c r="P38" s="60" t="str" cm="1">
        <f t="array" aca="1" ref="P38" ca="1">IF(
    O38="N",
    "",
    IF(
        COUNTIFS('3.RNAExtractions'!E:E, B38, '3.RNAExtractions'!Z:Z, "Y") &gt; 0,
        _xlfn.TEXTJOIN(", ", TRUE, IF(('3.RNAExtractions'!E:E = B38) * ('3.RNAExtractions'!Z:Z = "Y"), '3.RNAExtractions'!D:D, "")),
        IF(
            COUNTIFS('3.RNAExtractions'!E:E, B38, '3.RNAExtractions'!Y:Y, "Y") &gt; 0,
            _xlfn.TEXTJOIN(", ", TRUE, IF(('3.RNAExtractions'!E:E = B38) * ('3.RNAExtractions'!Y:Y = "Y"), '3.RNAExtractions'!D:D, "")),
            "Awaiting Status"
        )
    )
)</f>
        <v>Awaiting Status</v>
      </c>
      <c r="Q38" s="26" t="s">
        <v>92</v>
      </c>
      <c r="R38" s="60" t="str" cm="1">
        <f t="array" aca="1" ref="R38" ca="1">IF(
    Q38="N",
    "",
    IF(
        COUNTIFS('4.RNAIllumina'!E:E, B38, '4.RNAIllumina'!Y:Y, "Y") &gt; 0,
        _xlfn.TEXTJOIN(", ", TRUE, IF(('4.RNAIllumina'!E:E = B38) * ('4.RNAIllumina'!Y:Y = "Y"), '4.RNAIllumina'!D:D, "")),
        IF(
            COUNTIFS('4.RNAIllumina'!E:E, B38, '4.RNAIllumina'!X:X, "Y") &gt; 0,
            _xlfn.TEXTJOIN(", ", TRUE, IF(('4.RNAIllumina'!E:E = B38) * ('4.RNAIllumina'!X:X = "Y"), '4.RNAIllumina'!D:D, "")),
            "Awaiting Status"
        )
    )
)</f>
        <v>Awaiting Status</v>
      </c>
      <c r="T38" s="6" t="str">
        <f ca="1">VLOOKUP($B38,'1.MetaData'!$B:$H,2,FALSE)</f>
        <v>OG37</v>
      </c>
      <c r="U38" s="7" t="str">
        <f ca="1">VLOOKUP($B38,'1.MetaData'!$B:$H,3,FALSE)</f>
        <v>Pseudogoniistius nigripes</v>
      </c>
      <c r="V38" s="7" t="str">
        <f ca="1">VLOOKUP($B38,'1.MetaData'!$B:$H,4,FALSE)</f>
        <v>Magpie Perch</v>
      </c>
      <c r="W38" s="6" t="str">
        <f ca="1">VLOOKUP($B38,'1.MetaData'!$B:$H,5,FALSE)</f>
        <v>SW Voyage 2023</v>
      </c>
      <c r="X38" s="6" t="str">
        <f ca="1">VLOOKUP($B38,'1.MetaData'!$B:$H,6,FALSE)</f>
        <v>Shannon Corrigan</v>
      </c>
      <c r="Z38"/>
    </row>
    <row r="39" spans="1:26" x14ac:dyDescent="0.25">
      <c r="A39" s="17">
        <v>38</v>
      </c>
      <c r="B39" s="3" t="str">
        <f t="shared" ca="1" si="2"/>
        <v>OG38</v>
      </c>
      <c r="C39" s="219" t="s">
        <v>106</v>
      </c>
      <c r="D39" s="4">
        <f ca="1">COUNTIF('2.Tissue'!C:C,B39)</f>
        <v>4</v>
      </c>
      <c r="E39" s="4">
        <f ca="1">COUNTIFS('3.DNAExtractions'!$E:$E,$B39,'3.DNAExtractions'!$D:$D,E$1)</f>
        <v>1</v>
      </c>
      <c r="F39" s="2" t="str" cm="1">
        <f t="array" aca="1" ref="F39" ca="1">IF(
    COUNTIFS('3.DNAExtractions'!E:E, B39, '3.DNAExtractions'!Y:Y, "Y") &gt; 0,
    _xlfn.TEXTJOIN(", ", TRUE, IF(('3.DNAExtractions'!E:E = B39) * ('3.DNAExtractions'!Y:Y = "Y"), '3.DNAExtractions'!D:D, "")),
    IF(
        COUNTIFS('3.DNAExtractions'!E:E, B39, '3.DNAExtractions'!X:X, "Y") &gt; 0,
        _xlfn.TEXTJOIN(", ", TRUE, IF(('3.DNAExtractions'!E:E = B39) * ('3.DNAExtractions'!X:X = "Y"), '3.DNAExtractions'!D:D, "")),
        "Awaiting Status"
    )
)</f>
        <v>Extracted</v>
      </c>
      <c r="G39" s="45" t="s">
        <v>92</v>
      </c>
      <c r="H39" s="8" t="str" cm="1">
        <f t="array" aca="1" ref="H39" ca="1">IF(
    G39="N",
    "",
    IF(
        COUNTIFS('4.Illumina'!E:E, B39, '4.Illumina'!R:R, "Y") &gt; 0,
        _xlfn.TEXTJOIN(", ", TRUE, IF(('4.Illumina'!E:E = B39) * ('4.Illumina'!R:R = "Y"), '4.Illumina'!D:D, "")),
        IF(
            COUNTIFS('4.Illumina'!E:E, B39, '4.Illumina'!Q:Q, "Y") &gt; 0,
            _xlfn.TEXTJOIN(", ", TRUE, IF(('4.Illumina'!E:E = B39) * ('4.Illumina'!Q:Q = "Y"), '4.Illumina'!D:D, "")),
            "Awaiting Status"
        )
    )
)</f>
        <v>Sequenced</v>
      </c>
      <c r="I39" s="26" t="s">
        <v>92</v>
      </c>
      <c r="J39" s="56" t="str" cm="1">
        <f t="array" aca="1" ref="J39" ca="1">IF(
    I39="N",
    "",
    IF(
        COUNTIFS('4.PacBio'!E:E, B39, '4.PacBio'!W:W, "Y") &gt; 0,
        _xlfn.TEXTJOIN(", ", TRUE, IF(('4.PacBio'!E:E = B39) * ('4.PacBio'!W:W = "Y"), '4.PacBio'!D:D, "")),
        IF(
            COUNTIFS('4.PacBio'!E:E, B39, '4.PacBio'!V:V, "Y") &gt; 0,
            _xlfn.TEXTJOIN(", ", TRUE, IF(('4.PacBio'!E:E = B39) * ('4.PacBio'!V:V = "Y"), '4.PacBio'!D:D, "")),
            "Awaiting Status"
        )
    )
)</f>
        <v>Sequenced</v>
      </c>
      <c r="K39" s="26" t="s">
        <v>92</v>
      </c>
      <c r="L39" s="8" t="str" cm="1">
        <f t="array" aca="1" ref="L39" ca="1">IF(
    K39="N",
    "",
    IF(
        COUNTIFS('4.HiCLibrary'!E:E, B39, '4.HiCLibrary'!V:V, "Y") &gt; 0,
        _xlfn.TEXTJOIN(", ", TRUE, IF(('4.HiCLibrary'!E:E = B39) * ('4.HiCLibrary'!V:V = "Y"), '4.HiCLibrary'!D:D, "")),
        IF(
            COUNTIFS('4.HiCLibrary'!E:E, B39, '4.HiCLibrary'!U:U, "Y") &gt; 0,
            _xlfn.TEXTJOIN(", ", TRUE, IF(('4.HiCLibrary'!E:E = B39) * ('4.HiCLibrary'!U:U = "Y"), '4.HiCLibrary'!D:D, "")),
            "Awaiting Status"
        )
    )
)</f>
        <v>Sequenced</v>
      </c>
      <c r="M39" s="181" t="s">
        <v>92</v>
      </c>
      <c r="N39" s="56" t="str" cm="1">
        <f t="array" aca="1" ref="N39" ca="1">IF(
    M39="N",
    "",
    IF(
        COUNTIFS('4.ONT'!E:E, B39, '4.ONT'!Q:Q, "Y") &gt; 0,
        _xlfn.TEXTJOIN(", ", TRUE, IF(('4.ONT'!E:E = B39) * ('4.ONT'!Q:Q = "Y"), '4.ONT'!D:D, "")),
        IF(
            COUNTIFS('4.ONT'!E:E, B39, '4.ONT'!P:P, "Y") &gt; 0,
            _xlfn.TEXTJOIN(", ", TRUE, IF(('4.ONT'!E:E = B39) * ('4.ONT'!P:P = "Y"), '4.ONT'!D:D, "")),
            "Awaiting Status"
        )
    )
)</f>
        <v>Library - LSK</v>
      </c>
      <c r="O39" s="26" t="s">
        <v>92</v>
      </c>
      <c r="P39" s="60" t="str" cm="1">
        <f t="array" aca="1" ref="P39" ca="1">IF(
    O39="N",
    "",
    IF(
        COUNTIFS('3.RNAExtractions'!E:E, B39, '3.RNAExtractions'!Z:Z, "Y") &gt; 0,
        _xlfn.TEXTJOIN(", ", TRUE, IF(('3.RNAExtractions'!E:E = B39) * ('3.RNAExtractions'!Z:Z = "Y"), '3.RNAExtractions'!D:D, "")),
        IF(
            COUNTIFS('3.RNAExtractions'!E:E, B39, '3.RNAExtractions'!Y:Y, "Y") &gt; 0,
            _xlfn.TEXTJOIN(", ", TRUE, IF(('3.RNAExtractions'!E:E = B39) * ('3.RNAExtractions'!Y:Y = "Y"), '3.RNAExtractions'!D:D, "")),
            "Awaiting Status"
        )
    )
)</f>
        <v>Awaiting Status</v>
      </c>
      <c r="Q39" s="26" t="s">
        <v>92</v>
      </c>
      <c r="R39" s="60" t="str" cm="1">
        <f t="array" aca="1" ref="R39" ca="1">IF(
    Q39="N",
    "",
    IF(
        COUNTIFS('4.RNAIllumina'!E:E, B39, '4.RNAIllumina'!Y:Y, "Y") &gt; 0,
        _xlfn.TEXTJOIN(", ", TRUE, IF(('4.RNAIllumina'!E:E = B39) * ('4.RNAIllumina'!Y:Y = "Y"), '4.RNAIllumina'!D:D, "")),
        IF(
            COUNTIFS('4.RNAIllumina'!E:E, B39, '4.RNAIllumina'!X:X, "Y") &gt; 0,
            _xlfn.TEXTJOIN(", ", TRUE, IF(('4.RNAIllumina'!E:E = B39) * ('4.RNAIllumina'!X:X = "Y"), '4.RNAIllumina'!D:D, "")),
            "Awaiting Status"
        )
    )
)</f>
        <v>Awaiting Status</v>
      </c>
      <c r="T39" s="6" t="str">
        <f ca="1">VLOOKUP($B39,'1.MetaData'!$B:$H,2,FALSE)</f>
        <v>OG38</v>
      </c>
      <c r="U39" s="7" t="str">
        <f ca="1">VLOOKUP($B39,'1.MetaData'!$B:$H,3,FALSE)</f>
        <v>Ophthalmolepis lineolata</v>
      </c>
      <c r="V39" s="7" t="str">
        <f ca="1">VLOOKUP($B39,'1.MetaData'!$B:$H,4,FALSE)</f>
        <v>Maori Wrasse</v>
      </c>
      <c r="W39" s="6" t="str">
        <f ca="1">VLOOKUP($B39,'1.MetaData'!$B:$H,5,FALSE)</f>
        <v>SW Voyage 2023</v>
      </c>
      <c r="X39" s="6" t="str">
        <f ca="1">VLOOKUP($B39,'1.MetaData'!$B:$H,6,FALSE)</f>
        <v>Shannon Corrigan</v>
      </c>
      <c r="Z39"/>
    </row>
    <row r="40" spans="1:26" x14ac:dyDescent="0.25">
      <c r="A40" s="17">
        <v>39</v>
      </c>
      <c r="B40" s="3" t="str">
        <f t="shared" ca="1" si="2"/>
        <v>OG39</v>
      </c>
      <c r="C40" s="219" t="s">
        <v>91</v>
      </c>
      <c r="D40" s="4">
        <f ca="1">COUNTIF('2.Tissue'!C:C,B40)</f>
        <v>4</v>
      </c>
      <c r="E40" s="4">
        <f ca="1">COUNTIFS('3.DNAExtractions'!$E:$E,$B40,'3.DNAExtractions'!$D:$D,E$1)</f>
        <v>1</v>
      </c>
      <c r="F40" s="2" t="str" cm="1">
        <f t="array" aca="1" ref="F40" ca="1">IF(
    COUNTIFS('3.DNAExtractions'!E:E, B40, '3.DNAExtractions'!Y:Y, "Y") &gt; 0,
    _xlfn.TEXTJOIN(", ", TRUE, IF(('3.DNAExtractions'!E:E = B40) * ('3.DNAExtractions'!Y:Y = "Y"), '3.DNAExtractions'!D:D, "")),
    IF(
        COUNTIFS('3.DNAExtractions'!E:E, B40, '3.DNAExtractions'!X:X, "Y") &gt; 0,
        _xlfn.TEXTJOIN(", ", TRUE, IF(('3.DNAExtractions'!E:E = B40) * ('3.DNAExtractions'!X:X = "Y"), '3.DNAExtractions'!D:D, "")),
        "Awaiting Status"
    )
)</f>
        <v>Extracted</v>
      </c>
      <c r="G40" s="45" t="s">
        <v>92</v>
      </c>
      <c r="H40" s="8" t="str" cm="1">
        <f t="array" aca="1" ref="H40" ca="1">IF(
    G40="N",
    "",
    IF(
        COUNTIFS('4.Illumina'!E:E, B40, '4.Illumina'!R:R, "Y") &gt; 0,
        _xlfn.TEXTJOIN(", ", TRUE, IF(('4.Illumina'!E:E = B40) * ('4.Illumina'!R:R = "Y"), '4.Illumina'!D:D, "")),
        IF(
            COUNTIFS('4.Illumina'!E:E, B40, '4.Illumina'!Q:Q, "Y") &gt; 0,
            _xlfn.TEXTJOIN(", ", TRUE, IF(('4.Illumina'!E:E = B40) * ('4.Illumina'!Q:Q = "Y"), '4.Illumina'!D:D, "")),
            "Awaiting Status"
        )
    )
)</f>
        <v>Sequenced</v>
      </c>
      <c r="I40" s="26" t="s">
        <v>92</v>
      </c>
      <c r="J40" s="56" t="str" cm="1">
        <f t="array" aca="1" ref="J40" ca="1">IF(
    I40="N",
    "",
    IF(
        COUNTIFS('4.PacBio'!E:E, B40, '4.PacBio'!W:W, "Y") &gt; 0,
        _xlfn.TEXTJOIN(", ", TRUE, IF(('4.PacBio'!E:E = B40) * ('4.PacBio'!W:W = "Y"), '4.PacBio'!D:D, "")),
        IF(
            COUNTIFS('4.PacBio'!E:E, B40, '4.PacBio'!V:V, "Y") &gt; 0,
            _xlfn.TEXTJOIN(", ", TRUE, IF(('4.PacBio'!E:E = B40) * ('4.PacBio'!V:V = "Y"), '4.PacBio'!D:D, "")),
            "Awaiting Status"
        )
    )
)</f>
        <v>Sequenced</v>
      </c>
      <c r="K40" s="26" t="s">
        <v>92</v>
      </c>
      <c r="L40" s="8" t="str" cm="1">
        <f t="array" aca="1" ref="L40" ca="1">IF(
    K40="N",
    "",
    IF(
        COUNTIFS('4.HiCLibrary'!E:E, B40, '4.HiCLibrary'!V:V, "Y") &gt; 0,
        _xlfn.TEXTJOIN(", ", TRUE, IF(('4.HiCLibrary'!E:E = B40) * ('4.HiCLibrary'!V:V = "Y"), '4.HiCLibrary'!D:D, "")),
        IF(
            COUNTIFS('4.HiCLibrary'!E:E, B40, '4.HiCLibrary'!U:U, "Y") &gt; 0,
            _xlfn.TEXTJOIN(", ", TRUE, IF(('4.HiCLibrary'!E:E = B40) * ('4.HiCLibrary'!U:U = "Y"), '4.HiCLibrary'!D:D, "")),
            "Awaiting Status"
        )
    )
)</f>
        <v>Sequenced</v>
      </c>
      <c r="M40" s="47"/>
      <c r="N40" s="56" t="str" cm="1">
        <f t="array" aca="1" ref="N40" ca="1">IF(
    M40="N",
    "",
    IF(
        COUNTIFS('4.ONT'!E:E, B40, '4.ONT'!Q:Q, "Y") &gt; 0,
        _xlfn.TEXTJOIN(", ", TRUE, IF(('4.ONT'!E:E = B40) * ('4.ONT'!Q:Q = "Y"), '4.ONT'!D:D, "")),
        IF(
            COUNTIFS('4.ONT'!E:E, B40, '4.ONT'!P:P, "Y") &gt; 0,
            _xlfn.TEXTJOIN(", ", TRUE, IF(('4.ONT'!E:E = B40) * ('4.ONT'!P:P = "Y"), '4.ONT'!D:D, "")),
            "Awaiting Status"
        )
    )
)</f>
        <v>Awaiting Status</v>
      </c>
      <c r="O40" s="26" t="s">
        <v>92</v>
      </c>
      <c r="P40" s="60" t="str" cm="1">
        <f t="array" aca="1" ref="P40" ca="1">IF(
    O40="N",
    "",
    IF(
        COUNTIFS('3.RNAExtractions'!E:E, B40, '3.RNAExtractions'!Z:Z, "Y") &gt; 0,
        _xlfn.TEXTJOIN(", ", TRUE, IF(('3.RNAExtractions'!E:E = B40) * ('3.RNAExtractions'!Z:Z = "Y"), '3.RNAExtractions'!D:D, "")),
        IF(
            COUNTIFS('3.RNAExtractions'!E:E, B40, '3.RNAExtractions'!Y:Y, "Y") &gt; 0,
            _xlfn.TEXTJOIN(", ", TRUE, IF(('3.RNAExtractions'!E:E = B40) * ('3.RNAExtractions'!Y:Y = "Y"), '3.RNAExtractions'!D:D, "")),
            "Awaiting Status"
        )
    )
)</f>
        <v>Awaiting Status</v>
      </c>
      <c r="Q40" s="26" t="s">
        <v>92</v>
      </c>
      <c r="R40" s="60" t="str" cm="1">
        <f t="array" aca="1" ref="R40" ca="1">IF(
    Q40="N",
    "",
    IF(
        COUNTIFS('4.RNAIllumina'!E:E, B40, '4.RNAIllumina'!Y:Y, "Y") &gt; 0,
        _xlfn.TEXTJOIN(", ", TRUE, IF(('4.RNAIllumina'!E:E = B40) * ('4.RNAIllumina'!Y:Y = "Y"), '4.RNAIllumina'!D:D, "")),
        IF(
            COUNTIFS('4.RNAIllumina'!E:E, B40, '4.RNAIllumina'!X:X, "Y") &gt; 0,
            _xlfn.TEXTJOIN(", ", TRUE, IF(('4.RNAIllumina'!E:E = B40) * ('4.RNAIllumina'!X:X = "Y"), '4.RNAIllumina'!D:D, "")),
            "Awaiting Status"
        )
    )
)</f>
        <v>Awaiting Status</v>
      </c>
      <c r="T40" s="6" t="str">
        <f ca="1">VLOOKUP($B40,'1.MetaData'!$B:$H,2,FALSE)</f>
        <v>OG39</v>
      </c>
      <c r="U40" s="7" t="str">
        <f ca="1">VLOOKUP($B40,'1.MetaData'!$B:$H,3,FALSE)</f>
        <v>Meuschenia galii</v>
      </c>
      <c r="V40" s="7" t="str">
        <f ca="1">VLOOKUP($B40,'1.MetaData'!$B:$H,4,FALSE)</f>
        <v>Bluelined Leatherjacket</v>
      </c>
      <c r="W40" s="6" t="str">
        <f ca="1">VLOOKUP($B40,'1.MetaData'!$B:$H,5,FALSE)</f>
        <v>SW Voyage 2023</v>
      </c>
      <c r="X40" s="6" t="str">
        <f ca="1">VLOOKUP($B40,'1.MetaData'!$B:$H,6,FALSE)</f>
        <v>Shannon Corrigan</v>
      </c>
      <c r="Z40"/>
    </row>
    <row r="41" spans="1:26" x14ac:dyDescent="0.25">
      <c r="A41" s="17">
        <v>40</v>
      </c>
      <c r="B41" s="3" t="str">
        <f t="shared" ca="1" si="2"/>
        <v>OG40</v>
      </c>
      <c r="C41" s="219" t="s">
        <v>91</v>
      </c>
      <c r="D41" s="4">
        <f ca="1">COUNTIF('2.Tissue'!C:C,B41)</f>
        <v>4</v>
      </c>
      <c r="E41" s="4">
        <f ca="1">COUNTIFS('3.DNAExtractions'!$E:$E,$B41,'3.DNAExtractions'!$D:$D,E$1)</f>
        <v>2</v>
      </c>
      <c r="F41" s="2" t="str" cm="1">
        <f t="array" aca="1" ref="F41" ca="1">IF(
    COUNTIFS('3.DNAExtractions'!E:E, B41, '3.DNAExtractions'!Y:Y, "Y") &gt; 0,
    _xlfn.TEXTJOIN(", ", TRUE, IF(('3.DNAExtractions'!E:E = B41) * ('3.DNAExtractions'!Y:Y = "Y"), '3.DNAExtractions'!D:D, "")),
    IF(
        COUNTIFS('3.DNAExtractions'!E:E, B41, '3.DNAExtractions'!X:X, "Y") &gt; 0,
        _xlfn.TEXTJOIN(", ", TRUE, IF(('3.DNAExtractions'!E:E = B41) * ('3.DNAExtractions'!X:X = "Y"), '3.DNAExtractions'!D:D, "")),
        "Awaiting Status"
    )
)</f>
        <v>Extracted</v>
      </c>
      <c r="G41" s="45" t="s">
        <v>92</v>
      </c>
      <c r="H41" s="8" t="str" cm="1">
        <f t="array" aca="1" ref="H41" ca="1">IF(
    G41="N",
    "",
    IF(
        COUNTIFS('4.Illumina'!E:E, B41, '4.Illumina'!R:R, "Y") &gt; 0,
        _xlfn.TEXTJOIN(", ", TRUE, IF(('4.Illumina'!E:E = B41) * ('4.Illumina'!R:R = "Y"), '4.Illumina'!D:D, "")),
        IF(
            COUNTIFS('4.Illumina'!E:E, B41, '4.Illumina'!Q:Q, "Y") &gt; 0,
            _xlfn.TEXTJOIN(", ", TRUE, IF(('4.Illumina'!E:E = B41) * ('4.Illumina'!Q:Q = "Y"), '4.Illumina'!D:D, "")),
            "Awaiting Status"
        )
    )
)</f>
        <v>Sequenced</v>
      </c>
      <c r="I41" s="26" t="s">
        <v>92</v>
      </c>
      <c r="J41" s="56" t="str" cm="1">
        <f t="array" aca="1" ref="J41" ca="1">IF(
    I41="N",
    "",
    IF(
        COUNTIFS('4.PacBio'!E:E, B41, '4.PacBio'!W:W, "Y") &gt; 0,
        _xlfn.TEXTJOIN(", ", TRUE, IF(('4.PacBio'!E:E = B41) * ('4.PacBio'!W:W = "Y"), '4.PacBio'!D:D, "")),
        IF(
            COUNTIFS('4.PacBio'!E:E, B41, '4.PacBio'!V:V, "Y") &gt; 0,
            _xlfn.TEXTJOIN(", ", TRUE, IF(('4.PacBio'!E:E = B41) * ('4.PacBio'!V:V = "Y"), '4.PacBio'!D:D, "")),
            "Awaiting Status"
        )
    )
)</f>
        <v>Sequenced</v>
      </c>
      <c r="K41" s="26" t="s">
        <v>92</v>
      </c>
      <c r="L41" s="8" t="str" cm="1">
        <f t="array" aca="1" ref="L41" ca="1">IF(
    K41="N",
    "",
    IF(
        COUNTIFS('4.HiCLibrary'!E:E, B41, '4.HiCLibrary'!V:V, "Y") &gt; 0,
        _xlfn.TEXTJOIN(", ", TRUE, IF(('4.HiCLibrary'!E:E = B41) * ('4.HiCLibrary'!V:V = "Y"), '4.HiCLibrary'!D:D, "")),
        IF(
            COUNTIFS('4.HiCLibrary'!E:E, B41, '4.HiCLibrary'!U:U, "Y") &gt; 0,
            _xlfn.TEXTJOIN(", ", TRUE, IF(('4.HiCLibrary'!E:E = B41) * ('4.HiCLibrary'!U:U = "Y"), '4.HiCLibrary'!D:D, "")),
            "Awaiting Status"
        )
    )
)</f>
        <v>Awaiting Status</v>
      </c>
      <c r="M41" s="47"/>
      <c r="N41" s="56" t="str" cm="1">
        <f t="array" aca="1" ref="N41" ca="1">IF(
    M41="N",
    "",
    IF(
        COUNTIFS('4.ONT'!E:E, B41, '4.ONT'!Q:Q, "Y") &gt; 0,
        _xlfn.TEXTJOIN(", ", TRUE, IF(('4.ONT'!E:E = B41) * ('4.ONT'!Q:Q = "Y"), '4.ONT'!D:D, "")),
        IF(
            COUNTIFS('4.ONT'!E:E, B41, '4.ONT'!P:P, "Y") &gt; 0,
            _xlfn.TEXTJOIN(", ", TRUE, IF(('4.ONT'!E:E = B41) * ('4.ONT'!P:P = "Y"), '4.ONT'!D:D, "")),
            "Awaiting Status"
        )
    )
)</f>
        <v>Awaiting Status</v>
      </c>
      <c r="O41" s="26" t="s">
        <v>92</v>
      </c>
      <c r="P41" s="60" t="str" cm="1">
        <f t="array" aca="1" ref="P41" ca="1">IF(
    O41="N",
    "",
    IF(
        COUNTIFS('3.RNAExtractions'!E:E, B41, '3.RNAExtractions'!Z:Z, "Y") &gt; 0,
        _xlfn.TEXTJOIN(", ", TRUE, IF(('3.RNAExtractions'!E:E = B41) * ('3.RNAExtractions'!Z:Z = "Y"), '3.RNAExtractions'!D:D, "")),
        IF(
            COUNTIFS('3.RNAExtractions'!E:E, B41, '3.RNAExtractions'!Y:Y, "Y") &gt; 0,
            _xlfn.TEXTJOIN(", ", TRUE, IF(('3.RNAExtractions'!E:E = B41) * ('3.RNAExtractions'!Y:Y = "Y"), '3.RNAExtractions'!D:D, "")),
            "Awaiting Status"
        )
    )
)</f>
        <v>Awaiting Status</v>
      </c>
      <c r="Q41" s="26" t="s">
        <v>92</v>
      </c>
      <c r="R41" s="60" t="str" cm="1">
        <f t="array" aca="1" ref="R41" ca="1">IF(
    Q41="N",
    "",
    IF(
        COUNTIFS('4.RNAIllumina'!E:E, B41, '4.RNAIllumina'!Y:Y, "Y") &gt; 0,
        _xlfn.TEXTJOIN(", ", TRUE, IF(('4.RNAIllumina'!E:E = B41) * ('4.RNAIllumina'!Y:Y = "Y"), '4.RNAIllumina'!D:D, "")),
        IF(
            COUNTIFS('4.RNAIllumina'!E:E, B41, '4.RNAIllumina'!X:X, "Y") &gt; 0,
            _xlfn.TEXTJOIN(", ", TRUE, IF(('4.RNAIllumina'!E:E = B41) * ('4.RNAIllumina'!X:X = "Y"), '4.RNAIllumina'!D:D, "")),
            "Awaiting Status"
        )
    )
)</f>
        <v>Awaiting Status</v>
      </c>
      <c r="T41" s="6" t="str">
        <f ca="1">VLOOKUP($B41,'1.MetaData'!$B:$H,2,FALSE)</f>
        <v>OG40</v>
      </c>
      <c r="U41" s="7" t="str">
        <f ca="1">VLOOKUP($B41,'1.MetaData'!$B:$H,3,FALSE)</f>
        <v>Chelmonops curiosus</v>
      </c>
      <c r="V41" s="7" t="str">
        <f ca="1">VLOOKUP($B41,'1.MetaData'!$B:$H,4,FALSE)</f>
        <v>Western Talma</v>
      </c>
      <c r="W41" s="6" t="str">
        <f ca="1">VLOOKUP($B41,'1.MetaData'!$B:$H,5,FALSE)</f>
        <v>SW Voyage 2023</v>
      </c>
      <c r="X41" s="6" t="str">
        <f ca="1">VLOOKUP($B41,'1.MetaData'!$B:$H,6,FALSE)</f>
        <v>Shannon Corrigan</v>
      </c>
      <c r="Z41"/>
    </row>
    <row r="42" spans="1:26" hidden="1" x14ac:dyDescent="0.25">
      <c r="A42" s="17">
        <v>41</v>
      </c>
      <c r="B42" s="3" t="str">
        <f t="shared" ca="1" si="2"/>
        <v>OG41</v>
      </c>
      <c r="C42" s="219" t="s">
        <v>107</v>
      </c>
      <c r="D42" s="4">
        <f ca="1">COUNTIF('2.Tissue'!C:C,B42)</f>
        <v>1</v>
      </c>
      <c r="E42" s="4">
        <f ca="1">COUNTIFS('3.DNAExtractions'!$E:$E,$B42,'3.DNAExtractions'!$D:$D,E$1)</f>
        <v>0</v>
      </c>
      <c r="F42" s="2" t="str" cm="1">
        <f t="array" aca="1" ref="F42" ca="1">IF(
    COUNTIFS('3.DNAExtractions'!E:E, B42, '3.DNAExtractions'!Y:Y, "Y") &gt; 0,
    _xlfn.TEXTJOIN(", ", TRUE, IF(('3.DNAExtractions'!E:E = B42) * ('3.DNAExtractions'!Y:Y = "Y"), '3.DNAExtractions'!D:D, "")),
    IF(
        COUNTIFS('3.DNAExtractions'!E:E, B42, '3.DNAExtractions'!X:X, "Y") &gt; 0,
        _xlfn.TEXTJOIN(", ", TRUE, IF(('3.DNAExtractions'!E:E = B42) * ('3.DNAExtractions'!X:X = "Y"), '3.DNAExtractions'!D:D, "")),
        "Awaiting Status"
    )
)</f>
        <v>Awaiting Status</v>
      </c>
      <c r="G42" s="45" t="s">
        <v>94</v>
      </c>
      <c r="H42" s="8" t="str" cm="1">
        <f t="array" aca="1" ref="H42" ca="1">IF(
    G42="N",
    "",
    IF(
        COUNTIFS('4.Illumina'!E:E, B42, '4.Illumina'!R:R, "Y") &gt; 0,
        _xlfn.TEXTJOIN(", ", TRUE, IF(('4.Illumina'!E:E = B42) * ('4.Illumina'!R:R = "Y"), '4.Illumina'!D:D, "")),
        IF(
            COUNTIFS('4.Illumina'!E:E, B42, '4.Illumina'!Q:Q, "Y") &gt; 0,
            _xlfn.TEXTJOIN(", ", TRUE, IF(('4.Illumina'!E:E = B42) * ('4.Illumina'!Q:Q = "Y"), '4.Illumina'!D:D, "")),
            "Awaiting Status"
        )
    )
)</f>
        <v/>
      </c>
      <c r="I42" s="26" t="s">
        <v>92</v>
      </c>
      <c r="J42" s="56" t="str" cm="1">
        <f t="array" aca="1" ref="J42" ca="1">IF(
    I42="N",
    "",
    IF(
        COUNTIFS('4.PacBio'!E:E, B42, '4.PacBio'!W:W, "Y") &gt; 0,
        _xlfn.TEXTJOIN(", ", TRUE, IF(('4.PacBio'!E:E = B42) * ('4.PacBio'!W:W = "Y"), '4.PacBio'!D:D, "")),
        IF(
            COUNTIFS('4.PacBio'!E:E, B42, '4.PacBio'!V:V, "Y") &gt; 0,
            _xlfn.TEXTJOIN(", ", TRUE, IF(('4.PacBio'!E:E = B42) * ('4.PacBio'!V:V = "Y"), '4.PacBio'!D:D, "")),
            "Awaiting Status"
        )
    )
)</f>
        <v>Awaiting Status</v>
      </c>
      <c r="K42" s="26" t="s">
        <v>92</v>
      </c>
      <c r="L42" s="8" t="str" cm="1">
        <f t="array" aca="1" ref="L42" ca="1">IF(
    K42="N",
    "",
    IF(
        COUNTIFS('4.HiCLibrary'!E:E, B42, '4.HiCLibrary'!V:V, "Y") &gt; 0,
        _xlfn.TEXTJOIN(", ", TRUE, IF(('4.HiCLibrary'!E:E = B42) * ('4.HiCLibrary'!V:V = "Y"), '4.HiCLibrary'!D:D, "")),
        IF(
            COUNTIFS('4.HiCLibrary'!E:E, B42, '4.HiCLibrary'!U:U, "Y") &gt; 0,
            _xlfn.TEXTJOIN(", ", TRUE, IF(('4.HiCLibrary'!E:E = B42) * ('4.HiCLibrary'!U:U = "Y"), '4.HiCLibrary'!D:D, "")),
            "Awaiting Status"
        )
    )
)</f>
        <v>Awaiting Status</v>
      </c>
      <c r="M42" s="47"/>
      <c r="N42" s="56" t="str" cm="1">
        <f t="array" aca="1" ref="N42" ca="1">IF(
    M42="N",
    "",
    IF(
        COUNTIFS('4.ONT'!E:E, B42, '4.ONT'!Q:Q, "Y") &gt; 0,
        _xlfn.TEXTJOIN(", ", TRUE, IF(('4.ONT'!E:E = B42) * ('4.ONT'!Q:Q = "Y"), '4.ONT'!D:D, "")),
        IF(
            COUNTIFS('4.ONT'!E:E, B42, '4.ONT'!P:P, "Y") &gt; 0,
            _xlfn.TEXTJOIN(", ", TRUE, IF(('4.ONT'!E:E = B42) * ('4.ONT'!P:P = "Y"), '4.ONT'!D:D, "")),
            "Awaiting Status"
        )
    )
)</f>
        <v>Awaiting Status</v>
      </c>
      <c r="O42" s="26" t="s">
        <v>92</v>
      </c>
      <c r="P42" s="60" t="str" cm="1">
        <f t="array" aca="1" ref="P42" ca="1">IF(
    O42="N",
    "",
    IF(
        COUNTIFS('3.RNAExtractions'!E:E, B42, '3.RNAExtractions'!Z:Z, "Y") &gt; 0,
        _xlfn.TEXTJOIN(", ", TRUE, IF(('3.RNAExtractions'!E:E = B42) * ('3.RNAExtractions'!Z:Z = "Y"), '3.RNAExtractions'!D:D, "")),
        IF(
            COUNTIFS('3.RNAExtractions'!E:E, B42, '3.RNAExtractions'!Y:Y, "Y") &gt; 0,
            _xlfn.TEXTJOIN(", ", TRUE, IF(('3.RNAExtractions'!E:E = B42) * ('3.RNAExtractions'!Y:Y = "Y"), '3.RNAExtractions'!D:D, "")),
            "Awaiting Status"
        )
    )
)</f>
        <v>Awaiting Status</v>
      </c>
      <c r="Q42" s="26" t="s">
        <v>92</v>
      </c>
      <c r="R42" s="60" t="str" cm="1">
        <f t="array" aca="1" ref="R42" ca="1">IF(
    Q42="N",
    "",
    IF(
        COUNTIFS('4.RNAIllumina'!E:E, B42, '4.RNAIllumina'!Y:Y, "Y") &gt; 0,
        _xlfn.TEXTJOIN(", ", TRUE, IF(('4.RNAIllumina'!E:E = B42) * ('4.RNAIllumina'!Y:Y = "Y"), '4.RNAIllumina'!D:D, "")),
        IF(
            COUNTIFS('4.RNAIllumina'!E:E, B42, '4.RNAIllumina'!X:X, "Y") &gt; 0,
            _xlfn.TEXTJOIN(", ", TRUE, IF(('4.RNAIllumina'!E:E = B42) * ('4.RNAIllumina'!X:X = "Y"), '4.RNAIllumina'!D:D, "")),
            "Awaiting Status"
        )
    )
)</f>
        <v>Awaiting Status</v>
      </c>
      <c r="T42" s="6" t="str">
        <f ca="1">VLOOKUP($B42,'1.MetaData'!$B:$H,2,FALSE)</f>
        <v>OG41</v>
      </c>
      <c r="U42" s="7" t="str">
        <f ca="1">VLOOKUP($B42,'1.MetaData'!$B:$H,3,FALSE)</f>
        <v>Tilodon sexfasciatus</v>
      </c>
      <c r="V42" s="7" t="str">
        <f ca="1">VLOOKUP($B42,'1.MetaData'!$B:$H,4,FALSE)</f>
        <v>Moonlighter</v>
      </c>
      <c r="W42" s="6" t="str">
        <f ca="1">VLOOKUP($B42,'1.MetaData'!$B:$H,5,FALSE)</f>
        <v>SW Voyage 2023</v>
      </c>
      <c r="X42" s="6" t="str">
        <f ca="1">VLOOKUP($B42,'1.MetaData'!$B:$H,6,FALSE)</f>
        <v>Shannon Corrigan</v>
      </c>
      <c r="Y42" s="6" t="s">
        <v>108</v>
      </c>
      <c r="Z42"/>
    </row>
    <row r="43" spans="1:26" x14ac:dyDescent="0.25">
      <c r="A43" s="17">
        <v>42</v>
      </c>
      <c r="B43" s="3" t="str">
        <f t="shared" ca="1" si="2"/>
        <v>OG42</v>
      </c>
      <c r="C43" s="219" t="s">
        <v>106</v>
      </c>
      <c r="D43" s="4">
        <f ca="1">COUNTIF('2.Tissue'!C:C,B43)</f>
        <v>3</v>
      </c>
      <c r="E43" s="4">
        <f ca="1">COUNTIFS('3.DNAExtractions'!$E:$E,$B43,'3.DNAExtractions'!$D:$D,E$1)</f>
        <v>1</v>
      </c>
      <c r="F43" s="2" t="str" cm="1">
        <f t="array" aca="1" ref="F43" ca="1">IF(
    COUNTIFS('3.DNAExtractions'!E:E, B43, '3.DNAExtractions'!Y:Y, "Y") &gt; 0,
    _xlfn.TEXTJOIN(", ", TRUE, IF(('3.DNAExtractions'!E:E = B43) * ('3.DNAExtractions'!Y:Y = "Y"), '3.DNAExtractions'!D:D, "")),
    IF(
        COUNTIFS('3.DNAExtractions'!E:E, B43, '3.DNAExtractions'!X:X, "Y") &gt; 0,
        _xlfn.TEXTJOIN(", ", TRUE, IF(('3.DNAExtractions'!E:E = B43) * ('3.DNAExtractions'!X:X = "Y"), '3.DNAExtractions'!D:D, "")),
        "Awaiting Status"
    )
)</f>
        <v>Extracted</v>
      </c>
      <c r="G43" s="45" t="s">
        <v>92</v>
      </c>
      <c r="H43" s="8" t="str" cm="1">
        <f t="array" aca="1" ref="H43" ca="1">IF(
    G43="N",
    "",
    IF(
        COUNTIFS('4.Illumina'!E:E, B43, '4.Illumina'!R:R, "Y") &gt; 0,
        _xlfn.TEXTJOIN(", ", TRUE, IF(('4.Illumina'!E:E = B43) * ('4.Illumina'!R:R = "Y"), '4.Illumina'!D:D, "")),
        IF(
            COUNTIFS('4.Illumina'!E:E, B43, '4.Illumina'!Q:Q, "Y") &gt; 0,
            _xlfn.TEXTJOIN(", ", TRUE, IF(('4.Illumina'!E:E = B43) * ('4.Illumina'!Q:Q = "Y"), '4.Illumina'!D:D, "")),
            "Awaiting Status"
        )
    )
)</f>
        <v>Awaiting Status</v>
      </c>
      <c r="I43" s="26" t="s">
        <v>92</v>
      </c>
      <c r="J43" s="56" t="str" cm="1">
        <f t="array" aca="1" ref="J43" ca="1">IF(
    I43="N",
    "",
    IF(
        COUNTIFS('4.PacBio'!E:E, B43, '4.PacBio'!W:W, "Y") &gt; 0,
        _xlfn.TEXTJOIN(", ", TRUE, IF(('4.PacBio'!E:E = B43) * ('4.PacBio'!W:W = "Y"), '4.PacBio'!D:D, "")),
        IF(
            COUNTIFS('4.PacBio'!E:E, B43, '4.PacBio'!V:V, "Y") &gt; 0,
            _xlfn.TEXTJOIN(", ", TRUE, IF(('4.PacBio'!E:E = B43) * ('4.PacBio'!V:V = "Y"), '4.PacBio'!D:D, "")),
            "Awaiting Status"
        )
    )
)</f>
        <v>Sequenced</v>
      </c>
      <c r="K43" s="26" t="s">
        <v>92</v>
      </c>
      <c r="L43" s="8" t="str" cm="1">
        <f t="array" aca="1" ref="L43" ca="1">IF(
    K43="N",
    "",
    IF(
        COUNTIFS('4.HiCLibrary'!E:E, B43, '4.HiCLibrary'!V:V, "Y") &gt; 0,
        _xlfn.TEXTJOIN(", ", TRUE, IF(('4.HiCLibrary'!E:E = B43) * ('4.HiCLibrary'!V:V = "Y"), '4.HiCLibrary'!D:D, "")),
        IF(
            COUNTIFS('4.HiCLibrary'!E:E, B43, '4.HiCLibrary'!U:U, "Y") &gt; 0,
            _xlfn.TEXTJOIN(", ", TRUE, IF(('4.HiCLibrary'!E:E = B43) * ('4.HiCLibrary'!U:U = "Y"), '4.HiCLibrary'!D:D, "")),
            "Awaiting Status"
        )
    )
)</f>
        <v>State 3 - Proximity Ligation</v>
      </c>
      <c r="M43" s="47"/>
      <c r="N43" s="56" t="str" cm="1">
        <f t="array" aca="1" ref="N43" ca="1">IF(
    M43="N",
    "",
    IF(
        COUNTIFS('4.ONT'!E:E, B43, '4.ONT'!Q:Q, "Y") &gt; 0,
        _xlfn.TEXTJOIN(", ", TRUE, IF(('4.ONT'!E:E = B43) * ('4.ONT'!Q:Q = "Y"), '4.ONT'!D:D, "")),
        IF(
            COUNTIFS('4.ONT'!E:E, B43, '4.ONT'!P:P, "Y") &gt; 0,
            _xlfn.TEXTJOIN(", ", TRUE, IF(('4.ONT'!E:E = B43) * ('4.ONT'!P:P = "Y"), '4.ONT'!D:D, "")),
            "Awaiting Status"
        )
    )
)</f>
        <v>Library - LSK</v>
      </c>
      <c r="O43" s="26" t="s">
        <v>92</v>
      </c>
      <c r="P43" s="60" t="str" cm="1">
        <f t="array" aca="1" ref="P43" ca="1">IF(
    O43="N",
    "",
    IF(
        COUNTIFS('3.RNAExtractions'!E:E, B43, '3.RNAExtractions'!Z:Z, "Y") &gt; 0,
        _xlfn.TEXTJOIN(", ", TRUE, IF(('3.RNAExtractions'!E:E = B43) * ('3.RNAExtractions'!Z:Z = "Y"), '3.RNAExtractions'!D:D, "")),
        IF(
            COUNTIFS('3.RNAExtractions'!E:E, B43, '3.RNAExtractions'!Y:Y, "Y") &gt; 0,
            _xlfn.TEXTJOIN(", ", TRUE, IF(('3.RNAExtractions'!E:E = B43) * ('3.RNAExtractions'!Y:Y = "Y"), '3.RNAExtractions'!D:D, "")),
            "Awaiting Status"
        )
    )
)</f>
        <v>Awaiting Status</v>
      </c>
      <c r="Q43" s="26" t="s">
        <v>92</v>
      </c>
      <c r="R43" s="60" t="str" cm="1">
        <f t="array" aca="1" ref="R43" ca="1">IF(
    Q43="N",
    "",
    IF(
        COUNTIFS('4.RNAIllumina'!E:E, B43, '4.RNAIllumina'!Y:Y, "Y") &gt; 0,
        _xlfn.TEXTJOIN(", ", TRUE, IF(('4.RNAIllumina'!E:E = B43) * ('4.RNAIllumina'!Y:Y = "Y"), '4.RNAIllumina'!D:D, "")),
        IF(
            COUNTIFS('4.RNAIllumina'!E:E, B43, '4.RNAIllumina'!X:X, "Y") &gt; 0,
            _xlfn.TEXTJOIN(", ", TRUE, IF(('4.RNAIllumina'!E:E = B43) * ('4.RNAIllumina'!X:X = "Y"), '4.RNAIllumina'!D:D, "")),
            "Awaiting Status"
        )
    )
)</f>
        <v>Awaiting Status</v>
      </c>
      <c r="T43" s="6" t="str">
        <f ca="1">VLOOKUP($B43,'1.MetaData'!$B:$H,2,FALSE)</f>
        <v>OG42</v>
      </c>
      <c r="U43" s="7" t="str">
        <f ca="1">VLOOKUP($B43,'1.MetaData'!$B:$H,3,FALSE)</f>
        <v>Notolabrus parilus</v>
      </c>
      <c r="V43" s="7" t="str">
        <f ca="1">VLOOKUP($B43,'1.MetaData'!$B:$H,4,FALSE)</f>
        <v>Brown spotted wrasse</v>
      </c>
      <c r="W43" s="6" t="str">
        <f ca="1">VLOOKUP($B43,'1.MetaData'!$B:$H,5,FALSE)</f>
        <v>SW Voyage 2023</v>
      </c>
      <c r="X43" s="6" t="str">
        <f ca="1">VLOOKUP($B43,'1.MetaData'!$B:$H,6,FALSE)</f>
        <v>Shannon Corrigan</v>
      </c>
      <c r="Z43"/>
    </row>
    <row r="44" spans="1:26" x14ac:dyDescent="0.25">
      <c r="A44" s="17">
        <v>43</v>
      </c>
      <c r="B44" s="3" t="str">
        <f t="shared" ca="1" si="2"/>
        <v>OG43</v>
      </c>
      <c r="C44" s="219" t="s">
        <v>109</v>
      </c>
      <c r="D44" s="4">
        <f ca="1">COUNTIF('2.Tissue'!C:C,B44)</f>
        <v>3</v>
      </c>
      <c r="E44" s="4">
        <f ca="1">COUNTIFS('3.DNAExtractions'!$E:$E,$B44,'3.DNAExtractions'!$D:$D,E$1)</f>
        <v>0</v>
      </c>
      <c r="F44" s="2" t="str" cm="1">
        <f t="array" aca="1" ref="F44" ca="1">IF(
    COUNTIFS('3.DNAExtractions'!E:E, B44, '3.DNAExtractions'!Y:Y, "Y") &gt; 0,
    _xlfn.TEXTJOIN(", ", TRUE, IF(('3.DNAExtractions'!E:E = B44) * ('3.DNAExtractions'!Y:Y = "Y"), '3.DNAExtractions'!D:D, "")),
    IF(
        COUNTIFS('3.DNAExtractions'!E:E, B44, '3.DNAExtractions'!X:X, "Y") &gt; 0,
        _xlfn.TEXTJOIN(", ", TRUE, IF(('3.DNAExtractions'!E:E = B44) * ('3.DNAExtractions'!X:X = "Y"), '3.DNAExtractions'!D:D, "")),
        "Awaiting Status"
    )
)</f>
        <v>Extraction - Nanobind</v>
      </c>
      <c r="G44" s="45" t="s">
        <v>92</v>
      </c>
      <c r="H44" s="8" t="str" cm="1">
        <f t="array" aca="1" ref="H44" ca="1">IF(
    G44="N",
    "",
    IF(
        COUNTIFS('4.Illumina'!E:E, B44, '4.Illumina'!R:R, "Y") &gt; 0,
        _xlfn.TEXTJOIN(", ", TRUE, IF(('4.Illumina'!E:E = B44) * ('4.Illumina'!R:R = "Y"), '4.Illumina'!D:D, "")),
        IF(
            COUNTIFS('4.Illumina'!E:E, B44, '4.Illumina'!Q:Q, "Y") &gt; 0,
            _xlfn.TEXTJOIN(", ", TRUE, IF(('4.Illumina'!E:E = B44) * ('4.Illumina'!Q:Q = "Y"), '4.Illumina'!D:D, "")),
            "Awaiting Status"
        )
    )
)</f>
        <v>Awaiting Status</v>
      </c>
      <c r="I44" s="26" t="s">
        <v>92</v>
      </c>
      <c r="J44" s="56" t="str" cm="1">
        <f t="array" aca="1" ref="J44" ca="1">IF(
    I44="N",
    "",
    IF(
        COUNTIFS('4.PacBio'!E:E, B44, '4.PacBio'!W:W, "Y") &gt; 0,
        _xlfn.TEXTJOIN(", ", TRUE, IF(('4.PacBio'!E:E = B44) * ('4.PacBio'!W:W = "Y"), '4.PacBio'!D:D, "")),
        IF(
            COUNTIFS('4.PacBio'!E:E, B44, '4.PacBio'!V:V, "Y") &gt; 0,
            _xlfn.TEXTJOIN(", ", TRUE, IF(('4.PacBio'!E:E = B44) * ('4.PacBio'!V:V = "Y"), '4.PacBio'!D:D, "")),
            "Awaiting Status"
        )
    )
)</f>
        <v>Awaiting Status</v>
      </c>
      <c r="K44" s="26" t="s">
        <v>92</v>
      </c>
      <c r="L44" s="8" t="str" cm="1">
        <f t="array" aca="1" ref="L44" ca="1">IF(
    K44="N",
    "",
    IF(
        COUNTIFS('4.HiCLibrary'!E:E, B44, '4.HiCLibrary'!V:V, "Y") &gt; 0,
        _xlfn.TEXTJOIN(", ", TRUE, IF(('4.HiCLibrary'!E:E = B44) * ('4.HiCLibrary'!V:V = "Y"), '4.HiCLibrary'!D:D, "")),
        IF(
            COUNTIFS('4.HiCLibrary'!E:E, B44, '4.HiCLibrary'!U:U, "Y") &gt; 0,
            _xlfn.TEXTJOIN(", ", TRUE, IF(('4.HiCLibrary'!E:E = B44) * ('4.HiCLibrary'!U:U = "Y"), '4.HiCLibrary'!D:D, "")),
            "Awaiting Status"
        )
    )
)</f>
        <v>Awaiting Status</v>
      </c>
      <c r="M44" s="47"/>
      <c r="N44" s="56" t="str" cm="1">
        <f t="array" aca="1" ref="N44" ca="1">IF(
    M44="N",
    "",
    IF(
        COUNTIFS('4.ONT'!E:E, B44, '4.ONT'!Q:Q, "Y") &gt; 0,
        _xlfn.TEXTJOIN(", ", TRUE, IF(('4.ONT'!E:E = B44) * ('4.ONT'!Q:Q = "Y"), '4.ONT'!D:D, "")),
        IF(
            COUNTIFS('4.ONT'!E:E, B44, '4.ONT'!P:P, "Y") &gt; 0,
            _xlfn.TEXTJOIN(", ", TRUE, IF(('4.ONT'!E:E = B44) * ('4.ONT'!P:P = "Y"), '4.ONT'!D:D, "")),
            "Awaiting Status"
        )
    )
)</f>
        <v>Awaiting Status</v>
      </c>
      <c r="O44" s="26" t="s">
        <v>92</v>
      </c>
      <c r="P44" s="60" t="str" cm="1">
        <f t="array" aca="1" ref="P44" ca="1">IF(
    O44="N",
    "",
    IF(
        COUNTIFS('3.RNAExtractions'!E:E, B44, '3.RNAExtractions'!Z:Z, "Y") &gt; 0,
        _xlfn.TEXTJOIN(", ", TRUE, IF(('3.RNAExtractions'!E:E = B44) * ('3.RNAExtractions'!Z:Z = "Y"), '3.RNAExtractions'!D:D, "")),
        IF(
            COUNTIFS('3.RNAExtractions'!E:E, B44, '3.RNAExtractions'!Y:Y, "Y") &gt; 0,
            _xlfn.TEXTJOIN(", ", TRUE, IF(('3.RNAExtractions'!E:E = B44) * ('3.RNAExtractions'!Y:Y = "Y"), '3.RNAExtractions'!D:D, "")),
            "Awaiting Status"
        )
    )
)</f>
        <v>Awaiting Status</v>
      </c>
      <c r="Q44" s="26" t="s">
        <v>92</v>
      </c>
      <c r="R44" s="60" t="str" cm="1">
        <f t="array" aca="1" ref="R44" ca="1">IF(
    Q44="N",
    "",
    IF(
        COUNTIFS('4.RNAIllumina'!E:E, B44, '4.RNAIllumina'!Y:Y, "Y") &gt; 0,
        _xlfn.TEXTJOIN(", ", TRUE, IF(('4.RNAIllumina'!E:E = B44) * ('4.RNAIllumina'!Y:Y = "Y"), '4.RNAIllumina'!D:D, "")),
        IF(
            COUNTIFS('4.RNAIllumina'!E:E, B44, '4.RNAIllumina'!X:X, "Y") &gt; 0,
            _xlfn.TEXTJOIN(", ", TRUE, IF(('4.RNAIllumina'!E:E = B44) * ('4.RNAIllumina'!X:X = "Y"), '4.RNAIllumina'!D:D, "")),
            "Awaiting Status"
        )
    )
)</f>
        <v>Awaiting Status</v>
      </c>
      <c r="T44" s="6" t="str">
        <f ca="1">VLOOKUP($B44,'1.MetaData'!$B:$H,2,FALSE)</f>
        <v>OG43</v>
      </c>
      <c r="U44" s="7" t="str">
        <f ca="1">VLOOKUP($B44,'1.MetaData'!$B:$H,3,FALSE)</f>
        <v>Pictilabrus laticlavius (Senator)</v>
      </c>
      <c r="V44" s="7" t="str">
        <f ca="1">VLOOKUP($B44,'1.MetaData'!$B:$H,4,FALSE)</f>
        <v>Senator / False wrasse</v>
      </c>
      <c r="W44" s="6" t="str">
        <f ca="1">VLOOKUP($B44,'1.MetaData'!$B:$H,5,FALSE)</f>
        <v>SW Voyage 2023</v>
      </c>
      <c r="X44" s="6" t="str">
        <f ca="1">VLOOKUP($B44,'1.MetaData'!$B:$H,6,FALSE)</f>
        <v>Shannon Corrigan</v>
      </c>
      <c r="Z44"/>
    </row>
    <row r="45" spans="1:26" x14ac:dyDescent="0.25">
      <c r="A45" s="17">
        <v>44</v>
      </c>
      <c r="B45" s="3" t="str">
        <f t="shared" ca="1" si="2"/>
        <v>OG44</v>
      </c>
      <c r="C45" s="219" t="s">
        <v>91</v>
      </c>
      <c r="D45" s="4">
        <f ca="1">COUNTIF('2.Tissue'!C:C,B45)</f>
        <v>1</v>
      </c>
      <c r="E45" s="4">
        <f ca="1">COUNTIFS('3.DNAExtractions'!$E:$E,$B45,'3.DNAExtractions'!$D:$D,E$1)</f>
        <v>0</v>
      </c>
      <c r="F45" s="2" t="str" cm="1">
        <f t="array" aca="1" ref="F45" ca="1">IF(
    COUNTIFS('3.DNAExtractions'!E:E, B45, '3.DNAExtractions'!Y:Y, "Y") &gt; 0,
    _xlfn.TEXTJOIN(", ", TRUE, IF(('3.DNAExtractions'!E:E = B45) * ('3.DNAExtractions'!Y:Y = "Y"), '3.DNAExtractions'!D:D, "")),
    IF(
        COUNTIFS('3.DNAExtractions'!E:E, B45, '3.DNAExtractions'!X:X, "Y") &gt; 0,
        _xlfn.TEXTJOIN(", ", TRUE, IF(('3.DNAExtractions'!E:E = B45) * ('3.DNAExtractions'!X:X = "Y"), '3.DNAExtractions'!D:D, "")),
        "Awaiting Status"
    )
)</f>
        <v>QC - Femto</v>
      </c>
      <c r="G45" s="45" t="s">
        <v>92</v>
      </c>
      <c r="H45" s="8" t="str" cm="1">
        <f t="array" aca="1" ref="H45" ca="1">IF(
    G45="N",
    "",
    IF(
        COUNTIFS('4.Illumina'!E:E, B45, '4.Illumina'!R:R, "Y") &gt; 0,
        _xlfn.TEXTJOIN(", ", TRUE, IF(('4.Illumina'!E:E = B45) * ('4.Illumina'!R:R = "Y"), '4.Illumina'!D:D, "")),
        IF(
            COUNTIFS('4.Illumina'!E:E, B45, '4.Illumina'!Q:Q, "Y") &gt; 0,
            _xlfn.TEXTJOIN(", ", TRUE, IF(('4.Illumina'!E:E = B45) * ('4.Illumina'!Q:Q = "Y"), '4.Illumina'!D:D, "")),
            "Awaiting Status"
        )
    )
)</f>
        <v>Sequenced</v>
      </c>
      <c r="I45" s="26" t="s">
        <v>92</v>
      </c>
      <c r="J45" s="56" t="str" cm="1">
        <f t="array" aca="1" ref="J45" ca="1">IF(
    I45="N",
    "",
    IF(
        COUNTIFS('4.PacBio'!E:E, B45, '4.PacBio'!W:W, "Y") &gt; 0,
        _xlfn.TEXTJOIN(", ", TRUE, IF(('4.PacBio'!E:E = B45) * ('4.PacBio'!W:W = "Y"), '4.PacBio'!D:D, "")),
        IF(
            COUNTIFS('4.PacBio'!E:E, B45, '4.PacBio'!V:V, "Y") &gt; 0,
            _xlfn.TEXTJOIN(", ", TRUE, IF(('4.PacBio'!E:E = B45) * ('4.PacBio'!V:V = "Y"), '4.PacBio'!D:D, "")),
            "Awaiting Status"
        )
    )
)</f>
        <v>Awaiting Status</v>
      </c>
      <c r="K45" s="26" t="s">
        <v>92</v>
      </c>
      <c r="L45" s="8" t="str" cm="1">
        <f t="array" aca="1" ref="L45" ca="1">IF(
    K45="N",
    "",
    IF(
        COUNTIFS('4.HiCLibrary'!E:E, B45, '4.HiCLibrary'!V:V, "Y") &gt; 0,
        _xlfn.TEXTJOIN(", ", TRUE, IF(('4.HiCLibrary'!E:E = B45) * ('4.HiCLibrary'!V:V = "Y"), '4.HiCLibrary'!D:D, "")),
        IF(
            COUNTIFS('4.HiCLibrary'!E:E, B45, '4.HiCLibrary'!U:U, "Y") &gt; 0,
            _xlfn.TEXTJOIN(", ", TRUE, IF(('4.HiCLibrary'!E:E = B45) * ('4.HiCLibrary'!U:U = "Y"), '4.HiCLibrary'!D:D, "")),
            "Awaiting Status"
        )
    )
)</f>
        <v>Awaiting Status</v>
      </c>
      <c r="M45" s="47" t="s">
        <v>94</v>
      </c>
      <c r="N45" s="56" t="str" cm="1">
        <f t="array" aca="1" ref="N45" ca="1">IF(
    M45="N",
    "",
    IF(
        COUNTIFS('4.ONT'!E:E, B45, '4.ONT'!Q:Q, "Y") &gt; 0,
        _xlfn.TEXTJOIN(", ", TRUE, IF(('4.ONT'!E:E = B45) * ('4.ONT'!Q:Q = "Y"), '4.ONT'!D:D, "")),
        IF(
            COUNTIFS('4.ONT'!E:E, B45, '4.ONT'!P:P, "Y") &gt; 0,
            _xlfn.TEXTJOIN(", ", TRUE, IF(('4.ONT'!E:E = B45) * ('4.ONT'!P:P = "Y"), '4.ONT'!D:D, "")),
            "Awaiting Status"
        )
    )
)</f>
        <v/>
      </c>
      <c r="O45" s="26" t="s">
        <v>92</v>
      </c>
      <c r="P45" s="60" t="str" cm="1">
        <f t="array" aca="1" ref="P45" ca="1">IF(
    O45="N",
    "",
    IF(
        COUNTIFS('3.RNAExtractions'!E:E, B45, '3.RNAExtractions'!Z:Z, "Y") &gt; 0,
        _xlfn.TEXTJOIN(", ", TRUE, IF(('3.RNAExtractions'!E:E = B45) * ('3.RNAExtractions'!Z:Z = "Y"), '3.RNAExtractions'!D:D, "")),
        IF(
            COUNTIFS('3.RNAExtractions'!E:E, B45, '3.RNAExtractions'!Y:Y, "Y") &gt; 0,
            _xlfn.TEXTJOIN(", ", TRUE, IF(('3.RNAExtractions'!E:E = B45) * ('3.RNAExtractions'!Y:Y = "Y"), '3.RNAExtractions'!D:D, "")),
            "Awaiting Status"
        )
    )
)</f>
        <v>Awaiting Status</v>
      </c>
      <c r="Q45" s="26" t="s">
        <v>92</v>
      </c>
      <c r="R45" s="60" t="str" cm="1">
        <f t="array" aca="1" ref="R45" ca="1">IF(
    Q45="N",
    "",
    IF(
        COUNTIFS('4.RNAIllumina'!E:E, B45, '4.RNAIllumina'!Y:Y, "Y") &gt; 0,
        _xlfn.TEXTJOIN(", ", TRUE, IF(('4.RNAIllumina'!E:E = B45) * ('4.RNAIllumina'!Y:Y = "Y"), '4.RNAIllumina'!D:D, "")),
        IF(
            COUNTIFS('4.RNAIllumina'!E:E, B45, '4.RNAIllumina'!X:X, "Y") &gt; 0,
            _xlfn.TEXTJOIN(", ", TRUE, IF(('4.RNAIllumina'!E:E = B45) * ('4.RNAIllumina'!X:X = "Y"), '4.RNAIllumina'!D:D, "")),
            "Awaiting Status"
        )
    )
)</f>
        <v>Awaiting Status</v>
      </c>
      <c r="T45" s="6" t="str">
        <f ca="1">VLOOKUP($B45,'1.MetaData'!$B:$H,2,FALSE)</f>
        <v>OG44</v>
      </c>
      <c r="U45" s="7" t="str">
        <f ca="1">VLOOKUP($B45,'1.MetaData'!$B:$H,3,FALSE)</f>
        <v>Parma victoriae</v>
      </c>
      <c r="V45" s="7" t="str">
        <f ca="1">VLOOKUP($B45,'1.MetaData'!$B:$H,4,FALSE)</f>
        <v>Victoria scalyfin</v>
      </c>
      <c r="W45" s="6" t="str">
        <f ca="1">VLOOKUP($B45,'1.MetaData'!$B:$H,5,FALSE)</f>
        <v>SW Voyage 2023</v>
      </c>
      <c r="X45" s="6" t="str">
        <f ca="1">VLOOKUP($B45,'1.MetaData'!$B:$H,6,FALSE)</f>
        <v>Shannon Corrigan</v>
      </c>
      <c r="Z45"/>
    </row>
    <row r="46" spans="1:26" hidden="1" x14ac:dyDescent="0.25">
      <c r="A46" s="17">
        <v>45</v>
      </c>
      <c r="B46" s="3" t="str">
        <f t="shared" ref="B46:B109" ca="1" si="3">_xlfn.CONCAT("OG",A46)</f>
        <v>OG45</v>
      </c>
      <c r="C46" s="219" t="s">
        <v>93</v>
      </c>
      <c r="D46" s="4">
        <f ca="1">COUNTIF('2.Tissue'!C:C,B46)</f>
        <v>2</v>
      </c>
      <c r="E46" s="4">
        <f ca="1">COUNTIFS('3.DNAExtractions'!$E:$E,$B46,'3.DNAExtractions'!$D:$D,E$1)</f>
        <v>1</v>
      </c>
      <c r="F46" s="2" t="str" cm="1">
        <f t="array" aca="1" ref="F46" ca="1">IF(
    COUNTIFS('3.DNAExtractions'!E:E, B46, '3.DNAExtractions'!Y:Y, "Y") &gt; 0,
    _xlfn.TEXTJOIN(", ", TRUE, IF(('3.DNAExtractions'!E:E = B46) * ('3.DNAExtractions'!Y:Y = "Y"), '3.DNAExtractions'!D:D, "")),
    IF(
        COUNTIFS('3.DNAExtractions'!E:E, B46, '3.DNAExtractions'!X:X, "Y") &gt; 0,
        _xlfn.TEXTJOIN(", ", TRUE, IF(('3.DNAExtractions'!E:E = B46) * ('3.DNAExtractions'!X:X = "Y"), '3.DNAExtractions'!D:D, "")),
        "Awaiting Status"
    )
)</f>
        <v>Extracted</v>
      </c>
      <c r="G46" s="45" t="s">
        <v>92</v>
      </c>
      <c r="H46" s="8" t="str" cm="1">
        <f t="array" aca="1" ref="H46" ca="1">IF(
    G46="N",
    "",
    IF(
        COUNTIFS('4.Illumina'!E:E, B46, '4.Illumina'!R:R, "Y") &gt; 0,
        _xlfn.TEXTJOIN(", ", TRUE, IF(('4.Illumina'!E:E = B46) * ('4.Illumina'!R:R = "Y"), '4.Illumina'!D:D, "")),
        IF(
            COUNTIFS('4.Illumina'!E:E, B46, '4.Illumina'!Q:Q, "Y") &gt; 0,
            _xlfn.TEXTJOIN(", ", TRUE, IF(('4.Illumina'!E:E = B46) * ('4.Illumina'!Q:Q = "Y"), '4.Illumina'!D:D, "")),
            "Awaiting Status"
        )
    )
)</f>
        <v>Awaiting Status</v>
      </c>
      <c r="I46" s="26" t="s">
        <v>92</v>
      </c>
      <c r="J46" s="56" t="str" cm="1">
        <f t="array" aca="1" ref="J46" ca="1">IF(
    I46="N",
    "",
    IF(
        COUNTIFS('4.PacBio'!E:E, B46, '4.PacBio'!W:W, "Y") &gt; 0,
        _xlfn.TEXTJOIN(", ", TRUE, IF(('4.PacBio'!E:E = B46) * ('4.PacBio'!W:W = "Y"), '4.PacBio'!D:D, "")),
        IF(
            COUNTIFS('4.PacBio'!E:E, B46, '4.PacBio'!V:V, "Y") &gt; 0,
            _xlfn.TEXTJOIN(", ", TRUE, IF(('4.PacBio'!E:E = B46) * ('4.PacBio'!V:V = "Y"), '4.PacBio'!D:D, "")),
            "Awaiting Status"
        )
    )
)</f>
        <v>Awaiting Status</v>
      </c>
      <c r="K46" s="26" t="s">
        <v>92</v>
      </c>
      <c r="L46" s="8" t="str" cm="1">
        <f t="array" aca="1" ref="L46" ca="1">IF(
    K46="N",
    "",
    IF(
        COUNTIFS('4.HiCLibrary'!E:E, B46, '4.HiCLibrary'!V:V, "Y") &gt; 0,
        _xlfn.TEXTJOIN(", ", TRUE, IF(('4.HiCLibrary'!E:E = B46) * ('4.HiCLibrary'!V:V = "Y"), '4.HiCLibrary'!D:D, "")),
        IF(
            COUNTIFS('4.HiCLibrary'!E:E, B46, '4.HiCLibrary'!U:U, "Y") &gt; 0,
            _xlfn.TEXTJOIN(", ", TRUE, IF(('4.HiCLibrary'!E:E = B46) * ('4.HiCLibrary'!U:U = "Y"), '4.HiCLibrary'!D:D, "")),
            "Awaiting Status"
        )
    )
)</f>
        <v>Awaiting Status</v>
      </c>
      <c r="M46" s="47"/>
      <c r="N46" s="56" t="str" cm="1">
        <f t="array" aca="1" ref="N46" ca="1">IF(
    M46="N",
    "",
    IF(
        COUNTIFS('4.ONT'!E:E, B46, '4.ONT'!Q:Q, "Y") &gt; 0,
        _xlfn.TEXTJOIN(", ", TRUE, IF(('4.ONT'!E:E = B46) * ('4.ONT'!Q:Q = "Y"), '4.ONT'!D:D, "")),
        IF(
            COUNTIFS('4.ONT'!E:E, B46, '4.ONT'!P:P, "Y") &gt; 0,
            _xlfn.TEXTJOIN(", ", TRUE, IF(('4.ONT'!E:E = B46) * ('4.ONT'!P:P = "Y"), '4.ONT'!D:D, "")),
            "Awaiting Status"
        )
    )
)</f>
        <v>Awaiting Status</v>
      </c>
      <c r="O46" s="26" t="s">
        <v>92</v>
      </c>
      <c r="P46" s="60" t="str" cm="1">
        <f t="array" aca="1" ref="P46" ca="1">IF(
    O46="N",
    "",
    IF(
        COUNTIFS('3.RNAExtractions'!E:E, B46, '3.RNAExtractions'!Z:Z, "Y") &gt; 0,
        _xlfn.TEXTJOIN(", ", TRUE, IF(('3.RNAExtractions'!E:E = B46) * ('3.RNAExtractions'!Z:Z = "Y"), '3.RNAExtractions'!D:D, "")),
        IF(
            COUNTIFS('3.RNAExtractions'!E:E, B46, '3.RNAExtractions'!Y:Y, "Y") &gt; 0,
            _xlfn.TEXTJOIN(", ", TRUE, IF(('3.RNAExtractions'!E:E = B46) * ('3.RNAExtractions'!Y:Y = "Y"), '3.RNAExtractions'!D:D, "")),
            "Awaiting Status"
        )
    )
)</f>
        <v>Awaiting Status</v>
      </c>
      <c r="Q46" s="26" t="s">
        <v>92</v>
      </c>
      <c r="R46" s="60" t="str" cm="1">
        <f t="array" aca="1" ref="R46" ca="1">IF(
    Q46="N",
    "",
    IF(
        COUNTIFS('4.RNAIllumina'!E:E, B46, '4.RNAIllumina'!Y:Y, "Y") &gt; 0,
        _xlfn.TEXTJOIN(", ", TRUE, IF(('4.RNAIllumina'!E:E = B46) * ('4.RNAIllumina'!Y:Y = "Y"), '4.RNAIllumina'!D:D, "")),
        IF(
            COUNTIFS('4.RNAIllumina'!E:E, B46, '4.RNAIllumina'!X:X, "Y") &gt; 0,
            _xlfn.TEXTJOIN(", ", TRUE, IF(('4.RNAIllumina'!E:E = B46) * ('4.RNAIllumina'!X:X = "Y"), '4.RNAIllumina'!D:D, "")),
            "Awaiting Status"
        )
    )
)</f>
        <v>Awaiting Status</v>
      </c>
      <c r="T46" s="6" t="str">
        <f ca="1">VLOOKUP($B46,'1.MetaData'!$B:$H,2,FALSE)</f>
        <v>OG45</v>
      </c>
      <c r="U46" s="7" t="str">
        <f ca="1">VLOOKUP($B46,'1.MetaData'!$B:$H,3,FALSE)</f>
        <v>Halichoeres brownfieldi</v>
      </c>
      <c r="V46" s="7" t="str">
        <f ca="1">VLOOKUP($B46,'1.MetaData'!$B:$H,4,FALSE)</f>
        <v>Brownfields wrasse</v>
      </c>
      <c r="W46" s="6" t="str">
        <f ca="1">VLOOKUP($B46,'1.MetaData'!$B:$H,5,FALSE)</f>
        <v>SW Voyage 2023</v>
      </c>
      <c r="X46" s="6" t="str">
        <f ca="1">VLOOKUP($B46,'1.MetaData'!$B:$H,6,FALSE)</f>
        <v>Shannon Corrigan</v>
      </c>
      <c r="Y46" s="6" t="s">
        <v>110</v>
      </c>
      <c r="Z46"/>
    </row>
    <row r="47" spans="1:26" x14ac:dyDescent="0.25">
      <c r="A47" s="17">
        <v>46</v>
      </c>
      <c r="B47" s="3" t="str">
        <f t="shared" ca="1" si="3"/>
        <v>OG46</v>
      </c>
      <c r="C47" s="219" t="s">
        <v>91</v>
      </c>
      <c r="D47" s="4">
        <f ca="1">COUNTIF('2.Tissue'!C:C,B47)</f>
        <v>2</v>
      </c>
      <c r="E47" s="4">
        <f ca="1">COUNTIFS('3.DNAExtractions'!$E:$E,$B47,'3.DNAExtractions'!$D:$D,E$1)</f>
        <v>1</v>
      </c>
      <c r="F47" s="2" t="str" cm="1">
        <f t="array" aca="1" ref="F47" ca="1">IF(
    COUNTIFS('3.DNAExtractions'!E:E, B47, '3.DNAExtractions'!Y:Y, "Y") &gt; 0,
    _xlfn.TEXTJOIN(", ", TRUE, IF(('3.DNAExtractions'!E:E = B47) * ('3.DNAExtractions'!Y:Y = "Y"), '3.DNAExtractions'!D:D, "")),
    IF(
        COUNTIFS('3.DNAExtractions'!E:E, B47, '3.DNAExtractions'!X:X, "Y") &gt; 0,
        _xlfn.TEXTJOIN(", ", TRUE, IF(('3.DNAExtractions'!E:E = B47) * ('3.DNAExtractions'!X:X = "Y"), '3.DNAExtractions'!D:D, "")),
        "Awaiting Status"
    )
)</f>
        <v>Extracted</v>
      </c>
      <c r="G47" s="45" t="s">
        <v>92</v>
      </c>
      <c r="H47" s="8" t="str" cm="1">
        <f t="array" aca="1" ref="H47" ca="1">IF(
    G47="N",
    "",
    IF(
        COUNTIFS('4.Illumina'!E:E, B47, '4.Illumina'!R:R, "Y") &gt; 0,
        _xlfn.TEXTJOIN(", ", TRUE, IF(('4.Illumina'!E:E = B47) * ('4.Illumina'!R:R = "Y"), '4.Illumina'!D:D, "")),
        IF(
            COUNTIFS('4.Illumina'!E:E, B47, '4.Illumina'!Q:Q, "Y") &gt; 0,
            _xlfn.TEXTJOIN(", ", TRUE, IF(('4.Illumina'!E:E = B47) * ('4.Illumina'!Q:Q = "Y"), '4.Illumina'!D:D, "")),
            "Awaiting Status"
        )
    )
)</f>
        <v>Awaiting Status</v>
      </c>
      <c r="I47" s="26" t="s">
        <v>92</v>
      </c>
      <c r="J47" s="56" t="str" cm="1">
        <f t="array" aca="1" ref="J47" ca="1">IF(
    I47="N",
    "",
    IF(
        COUNTIFS('4.PacBio'!E:E, B47, '4.PacBio'!W:W, "Y") &gt; 0,
        _xlfn.TEXTJOIN(", ", TRUE, IF(('4.PacBio'!E:E = B47) * ('4.PacBio'!W:W = "Y"), '4.PacBio'!D:D, "")),
        IF(
            COUNTIFS('4.PacBio'!E:E, B47, '4.PacBio'!V:V, "Y") &gt; 0,
            _xlfn.TEXTJOIN(", ", TRUE, IF(('4.PacBio'!E:E = B47) * ('4.PacBio'!V:V = "Y"), '4.PacBio'!D:D, "")),
            "Awaiting Status"
        )
    )
)</f>
        <v>Sequenced</v>
      </c>
      <c r="K47" s="26" t="s">
        <v>92</v>
      </c>
      <c r="L47" s="8" t="str" cm="1">
        <f t="array" aca="1" ref="L47" ca="1">IF(
    K47="N",
    "",
    IF(
        COUNTIFS('4.HiCLibrary'!E:E, B47, '4.HiCLibrary'!V:V, "Y") &gt; 0,
        _xlfn.TEXTJOIN(", ", TRUE, IF(('4.HiCLibrary'!E:E = B47) * ('4.HiCLibrary'!V:V = "Y"), '4.HiCLibrary'!D:D, "")),
        IF(
            COUNTIFS('4.HiCLibrary'!E:E, B47, '4.HiCLibrary'!U:U, "Y") &gt; 0,
            _xlfn.TEXTJOIN(", ", TRUE, IF(('4.HiCLibrary'!E:E = B47) * ('4.HiCLibrary'!U:U = "Y"), '4.HiCLibrary'!D:D, "")),
            "Awaiting Status"
        )
    )
)</f>
        <v>Sequenced</v>
      </c>
      <c r="N47" s="56" t="str" cm="1">
        <f t="array" aca="1" ref="N47" ca="1">IF(
    M47="N",
    "",
    IF(
        COUNTIFS('4.ONT'!E:E, B47, '4.ONT'!Q:Q, "Y") &gt; 0,
        _xlfn.TEXTJOIN(", ", TRUE, IF(('4.ONT'!E:E = B47) * ('4.ONT'!Q:Q = "Y"), '4.ONT'!D:D, "")),
        IF(
            COUNTIFS('4.ONT'!E:E, B47, '4.ONT'!P:P, "Y") &gt; 0,
            _xlfn.TEXTJOIN(", ", TRUE, IF(('4.ONT'!E:E = B47) * ('4.ONT'!P:P = "Y"), '4.ONT'!D:D, "")),
            "Awaiting Status"
        )
    )
)</f>
        <v>Library - LSK</v>
      </c>
      <c r="O47" s="26" t="s">
        <v>92</v>
      </c>
      <c r="P47" s="60" t="str" cm="1">
        <f t="array" aca="1" ref="P47" ca="1">IF(
    O47="N",
    "",
    IF(
        COUNTIFS('3.RNAExtractions'!E:E, B47, '3.RNAExtractions'!Z:Z, "Y") &gt; 0,
        _xlfn.TEXTJOIN(", ", TRUE, IF(('3.RNAExtractions'!E:E = B47) * ('3.RNAExtractions'!Z:Z = "Y"), '3.RNAExtractions'!D:D, "")),
        IF(
            COUNTIFS('3.RNAExtractions'!E:E, B47, '3.RNAExtractions'!Y:Y, "Y") &gt; 0,
            _xlfn.TEXTJOIN(", ", TRUE, IF(('3.RNAExtractions'!E:E = B47) * ('3.RNAExtractions'!Y:Y = "Y"), '3.RNAExtractions'!D:D, "")),
            "Awaiting Status"
        )
    )
)</f>
        <v>Awaiting Status</v>
      </c>
      <c r="Q47" s="26" t="s">
        <v>92</v>
      </c>
      <c r="R47" s="60" t="str" cm="1">
        <f t="array" aca="1" ref="R47" ca="1">IF(
    Q47="N",
    "",
    IF(
        COUNTIFS('4.RNAIllumina'!E:E, B47, '4.RNAIllumina'!Y:Y, "Y") &gt; 0,
        _xlfn.TEXTJOIN(", ", TRUE, IF(('4.RNAIllumina'!E:E = B47) * ('4.RNAIllumina'!Y:Y = "Y"), '4.RNAIllumina'!D:D, "")),
        IF(
            COUNTIFS('4.RNAIllumina'!E:E, B47, '4.RNAIllumina'!X:X, "Y") &gt; 0,
            _xlfn.TEXTJOIN(", ", TRUE, IF(('4.RNAIllumina'!E:E = B47) * ('4.RNAIllumina'!X:X = "Y"), '4.RNAIllumina'!D:D, "")),
            "Awaiting Status"
        )
    )
)</f>
        <v>Awaiting Status</v>
      </c>
      <c r="T47" s="6" t="str">
        <f ca="1">VLOOKUP($B47,'1.MetaData'!$B:$H,2,FALSE)</f>
        <v>OG46</v>
      </c>
      <c r="U47" s="7" t="str">
        <f ca="1">VLOOKUP($B47,'1.MetaData'!$B:$H,3,FALSE)</f>
        <v>Neatypus obliquus</v>
      </c>
      <c r="V47" s="7" t="str">
        <f ca="1">VLOOKUP($B47,'1.MetaData'!$B:$H,4,FALSE)</f>
        <v>Footballer sweep</v>
      </c>
      <c r="W47" s="6" t="str">
        <f ca="1">VLOOKUP($B47,'1.MetaData'!$B:$H,5,FALSE)</f>
        <v>SW Voyage 2023</v>
      </c>
      <c r="X47" s="6" t="str">
        <f ca="1">VLOOKUP($B47,'1.MetaData'!$B:$H,6,FALSE)</f>
        <v>Shannon Corrigan</v>
      </c>
      <c r="Z47"/>
    </row>
    <row r="48" spans="1:26" hidden="1" x14ac:dyDescent="0.25">
      <c r="A48" s="17">
        <v>47</v>
      </c>
      <c r="B48" s="3" t="str">
        <f t="shared" ca="1" si="3"/>
        <v>OG47</v>
      </c>
      <c r="C48" s="219" t="s">
        <v>96</v>
      </c>
      <c r="D48" s="4">
        <f ca="1">COUNTIF('2.Tissue'!C:C,B48)</f>
        <v>2</v>
      </c>
      <c r="E48" s="4">
        <f ca="1">COUNTIFS('3.DNAExtractions'!$E:$E,$B48,'3.DNAExtractions'!$D:$D,E$1)</f>
        <v>1</v>
      </c>
      <c r="F48" s="2" t="str" cm="1">
        <f t="array" aca="1" ref="F48" ca="1">IF(
    COUNTIFS('3.DNAExtractions'!E:E, B48, '3.DNAExtractions'!Y:Y, "Y") &gt; 0,
    _xlfn.TEXTJOIN(", ", TRUE, IF(('3.DNAExtractions'!E:E = B48) * ('3.DNAExtractions'!Y:Y = "Y"), '3.DNAExtractions'!D:D, "")),
    IF(
        COUNTIFS('3.DNAExtractions'!E:E, B48, '3.DNAExtractions'!X:X, "Y") &gt; 0,
        _xlfn.TEXTJOIN(", ", TRUE, IF(('3.DNAExtractions'!E:E = B48) * ('3.DNAExtractions'!X:X = "Y"), '3.DNAExtractions'!D:D, "")),
        "Awaiting Status"
    )
)</f>
        <v>Extracted</v>
      </c>
      <c r="G48" s="45" t="s">
        <v>92</v>
      </c>
      <c r="H48" s="8" t="str" cm="1">
        <f t="array" aca="1" ref="H48" ca="1">IF(
    G48="N",
    "",
    IF(
        COUNTIFS('4.Illumina'!E:E, B48, '4.Illumina'!R:R, "Y") &gt; 0,
        _xlfn.TEXTJOIN(", ", TRUE, IF(('4.Illumina'!E:E = B48) * ('4.Illumina'!R:R = "Y"), '4.Illumina'!D:D, "")),
        IF(
            COUNTIFS('4.Illumina'!E:E, B48, '4.Illumina'!Q:Q, "Y") &gt; 0,
            _xlfn.TEXTJOIN(", ", TRUE, IF(('4.Illumina'!E:E = B48) * ('4.Illumina'!Q:Q = "Y"), '4.Illumina'!D:D, "")),
            "Awaiting Status"
        )
    )
)</f>
        <v>Awaiting Status</v>
      </c>
      <c r="I48" s="26" t="s">
        <v>92</v>
      </c>
      <c r="J48" s="56" t="str" cm="1">
        <f t="array" aca="1" ref="J48" ca="1">IF(
    I48="N",
    "",
    IF(
        COUNTIFS('4.PacBio'!E:E, B48, '4.PacBio'!W:W, "Y") &gt; 0,
        _xlfn.TEXTJOIN(", ", TRUE, IF(('4.PacBio'!E:E = B48) * ('4.PacBio'!W:W = "Y"), '4.PacBio'!D:D, "")),
        IF(
            COUNTIFS('4.PacBio'!E:E, B48, '4.PacBio'!V:V, "Y") &gt; 0,
            _xlfn.TEXTJOIN(", ", TRUE, IF(('4.PacBio'!E:E = B48) * ('4.PacBio'!V:V = "Y"), '4.PacBio'!D:D, "")),
            "Awaiting Status"
        )
    )
)</f>
        <v>Sequenced</v>
      </c>
      <c r="K48" s="26" t="s">
        <v>92</v>
      </c>
      <c r="L48" s="8" t="str" cm="1">
        <f t="array" aca="1" ref="L48" ca="1">IF(
    K48="N",
    "",
    IF(
        COUNTIFS('4.HiCLibrary'!E:E, B48, '4.HiCLibrary'!V:V, "Y") &gt; 0,
        _xlfn.TEXTJOIN(", ", TRUE, IF(('4.HiCLibrary'!E:E = B48) * ('4.HiCLibrary'!V:V = "Y"), '4.HiCLibrary'!D:D, "")),
        IF(
            COUNTIFS('4.HiCLibrary'!E:E, B48, '4.HiCLibrary'!U:U, "Y") &gt; 0,
            _xlfn.TEXTJOIN(", ", TRUE, IF(('4.HiCLibrary'!E:E = B48) * ('4.HiCLibrary'!U:U = "Y"), '4.HiCLibrary'!D:D, "")),
            "Awaiting Status"
        )
    )
)</f>
        <v>Sequenced</v>
      </c>
      <c r="N48" s="56" t="str" cm="1">
        <f t="array" aca="1" ref="N48" ca="1">IF(
    M48="N",
    "",
    IF(
        COUNTIFS('4.ONT'!E:E, B48, '4.ONT'!Q:Q, "Y") &gt; 0,
        _xlfn.TEXTJOIN(", ", TRUE, IF(('4.ONT'!E:E = B48) * ('4.ONT'!Q:Q = "Y"), '4.ONT'!D:D, "")),
        IF(
            COUNTIFS('4.ONT'!E:E, B48, '4.ONT'!P:P, "Y") &gt; 0,
            _xlfn.TEXTJOIN(", ", TRUE, IF(('4.ONT'!E:E = B48) * ('4.ONT'!P:P = "Y"), '4.ONT'!D:D, "")),
            "Awaiting Status"
        )
    )
)</f>
        <v>Library - LSK</v>
      </c>
      <c r="O48" s="26" t="s">
        <v>92</v>
      </c>
      <c r="P48" s="60" t="str" cm="1">
        <f t="array" aca="1" ref="P48" ca="1">IF(
    O48="N",
    "",
    IF(
        COUNTIFS('3.RNAExtractions'!E:E, B48, '3.RNAExtractions'!Z:Z, "Y") &gt; 0,
        _xlfn.TEXTJOIN(", ", TRUE, IF(('3.RNAExtractions'!E:E = B48) * ('3.RNAExtractions'!Z:Z = "Y"), '3.RNAExtractions'!D:D, "")),
        IF(
            COUNTIFS('3.RNAExtractions'!E:E, B48, '3.RNAExtractions'!Y:Y, "Y") &gt; 0,
            _xlfn.TEXTJOIN(", ", TRUE, IF(('3.RNAExtractions'!E:E = B48) * ('3.RNAExtractions'!Y:Y = "Y"), '3.RNAExtractions'!D:D, "")),
            "Awaiting Status"
        )
    )
)</f>
        <v>Extracted</v>
      </c>
      <c r="Q48" s="26" t="s">
        <v>92</v>
      </c>
      <c r="R48" s="60" t="str" cm="1">
        <f t="array" aca="1" ref="R48" ca="1">IF(
    Q48="N",
    "",
    IF(
        COUNTIFS('4.RNAIllumina'!E:E, B48, '4.RNAIllumina'!Y:Y, "Y") &gt; 0,
        _xlfn.TEXTJOIN(", ", TRUE, IF(('4.RNAIllumina'!E:E = B48) * ('4.RNAIllumina'!Y:Y = "Y"), '4.RNAIllumina'!D:D, "")),
        IF(
            COUNTIFS('4.RNAIllumina'!E:E, B48, '4.RNAIllumina'!X:X, "Y") &gt; 0,
            _xlfn.TEXTJOIN(", ", TRUE, IF(('4.RNAIllumina'!E:E = B48) * ('4.RNAIllumina'!X:X = "Y"), '4.RNAIllumina'!D:D, "")),
            "Awaiting Status"
        )
    )
)</f>
        <v>Sequenced</v>
      </c>
      <c r="T48" s="6" t="str">
        <f ca="1">VLOOKUP($B48,'1.MetaData'!$B:$H,2,FALSE)</f>
        <v>OG47</v>
      </c>
      <c r="U48" s="7" t="str">
        <f ca="1">VLOOKUP($B48,'1.MetaData'!$B:$H,3,FALSE)</f>
        <v>Heteroscarus acroptilus</v>
      </c>
      <c r="V48" s="7" t="str">
        <f ca="1">VLOOKUP($B48,'1.MetaData'!$B:$H,4,FALSE)</f>
        <v>Rainbow cale</v>
      </c>
      <c r="W48" s="6" t="str">
        <f ca="1">VLOOKUP($B48,'1.MetaData'!$B:$H,5,FALSE)</f>
        <v>SW Voyage 2023</v>
      </c>
      <c r="X48" s="6" t="str">
        <f ca="1">VLOOKUP($B48,'1.MetaData'!$B:$H,6,FALSE)</f>
        <v>Shannon Corrigan</v>
      </c>
      <c r="Z48"/>
    </row>
    <row r="49" spans="1:26" x14ac:dyDescent="0.25">
      <c r="A49" s="17">
        <v>48</v>
      </c>
      <c r="B49" s="3" t="str">
        <f t="shared" ca="1" si="3"/>
        <v>OG48</v>
      </c>
      <c r="C49" s="219" t="s">
        <v>91</v>
      </c>
      <c r="D49" s="4">
        <f ca="1">COUNTIF('2.Tissue'!C:C,B49)</f>
        <v>3</v>
      </c>
      <c r="E49" s="4">
        <f ca="1">COUNTIFS('3.DNAExtractions'!$E:$E,$B49,'3.DNAExtractions'!$D:$D,E$1)</f>
        <v>1</v>
      </c>
      <c r="F49" s="2" t="str" cm="1">
        <f t="array" aca="1" ref="F49" ca="1">IF(
    COUNTIFS('3.DNAExtractions'!E:E, B49, '3.DNAExtractions'!Y:Y, "Y") &gt; 0,
    _xlfn.TEXTJOIN(", ", TRUE, IF(('3.DNAExtractions'!E:E = B49) * ('3.DNAExtractions'!Y:Y = "Y"), '3.DNAExtractions'!D:D, "")),
    IF(
        COUNTIFS('3.DNAExtractions'!E:E, B49, '3.DNAExtractions'!X:X, "Y") &gt; 0,
        _xlfn.TEXTJOIN(", ", TRUE, IF(('3.DNAExtractions'!E:E = B49) * ('3.DNAExtractions'!X:X = "Y"), '3.DNAExtractions'!D:D, "")),
        "Awaiting Status"
    )
)</f>
        <v>Extracted</v>
      </c>
      <c r="G49" s="45" t="s">
        <v>94</v>
      </c>
      <c r="H49" s="8" t="str" cm="1">
        <f t="array" aca="1" ref="H49" ca="1">IF(
    G49="N",
    "",
    IF(
        COUNTIFS('4.Illumina'!E:E, B49, '4.Illumina'!R:R, "Y") &gt; 0,
        _xlfn.TEXTJOIN(", ", TRUE, IF(('4.Illumina'!E:E = B49) * ('4.Illumina'!R:R = "Y"), '4.Illumina'!D:D, "")),
        IF(
            COUNTIFS('4.Illumina'!E:E, B49, '4.Illumina'!Q:Q, "Y") &gt; 0,
            _xlfn.TEXTJOIN(", ", TRUE, IF(('4.Illumina'!E:E = B49) * ('4.Illumina'!Q:Q = "Y"), '4.Illumina'!D:D, "")),
            "Awaiting Status"
        )
    )
)</f>
        <v/>
      </c>
      <c r="I49" s="26" t="s">
        <v>92</v>
      </c>
      <c r="J49" s="56" t="str" cm="1">
        <f t="array" aca="1" ref="J49" ca="1">IF(
    I49="N",
    "",
    IF(
        COUNTIFS('4.PacBio'!E:E, B49, '4.PacBio'!W:W, "Y") &gt; 0,
        _xlfn.TEXTJOIN(", ", TRUE, IF(('4.PacBio'!E:E = B49) * ('4.PacBio'!W:W = "Y"), '4.PacBio'!D:D, "")),
        IF(
            COUNTIFS('4.PacBio'!E:E, B49, '4.PacBio'!V:V, "Y") &gt; 0,
            _xlfn.TEXTJOIN(", ", TRUE, IF(('4.PacBio'!E:E = B49) * ('4.PacBio'!V:V = "Y"), '4.PacBio'!D:D, "")),
            "Awaiting Status"
        )
    )
)</f>
        <v>ULI</v>
      </c>
      <c r="K49" s="26" t="s">
        <v>92</v>
      </c>
      <c r="L49" s="8" t="str" cm="1">
        <f t="array" aca="1" ref="L49" ca="1">IF(
    K49="N",
    "",
    IF(
        COUNTIFS('4.HiCLibrary'!E:E, B49, '4.HiCLibrary'!V:V, "Y") &gt; 0,
        _xlfn.TEXTJOIN(", ", TRUE, IF(('4.HiCLibrary'!E:E = B49) * ('4.HiCLibrary'!V:V = "Y"), '4.HiCLibrary'!D:D, "")),
        IF(
            COUNTIFS('4.HiCLibrary'!E:E, B49, '4.HiCLibrary'!U:U, "Y") &gt; 0,
            _xlfn.TEXTJOIN(", ", TRUE, IF(('4.HiCLibrary'!E:E = B49) * ('4.HiCLibrary'!U:U = "Y"), '4.HiCLibrary'!D:D, "")),
            "Awaiting Status"
        )
    )
)</f>
        <v>Awaiting Status</v>
      </c>
      <c r="M49" s="47"/>
      <c r="N49" s="56" t="str" cm="1">
        <f t="array" aca="1" ref="N49" ca="1">IF(
    M49="N",
    "",
    IF(
        COUNTIFS('4.ONT'!E:E, B49, '4.ONT'!Q:Q, "Y") &gt; 0,
        _xlfn.TEXTJOIN(", ", TRUE, IF(('4.ONT'!E:E = B49) * ('4.ONT'!Q:Q = "Y"), '4.ONT'!D:D, "")),
        IF(
            COUNTIFS('4.ONT'!E:E, B49, '4.ONT'!P:P, "Y") &gt; 0,
            _xlfn.TEXTJOIN(", ", TRUE, IF(('4.ONT'!E:E = B49) * ('4.ONT'!P:P = "Y"), '4.ONT'!D:D, "")),
            "Awaiting Status"
        )
    )
)</f>
        <v>Awaiting Status</v>
      </c>
      <c r="O49" s="26" t="s">
        <v>92</v>
      </c>
      <c r="P49" s="60" t="str" cm="1">
        <f t="array" aca="1" ref="P49" ca="1">IF(
    O49="N",
    "",
    IF(
        COUNTIFS('3.RNAExtractions'!E:E, B49, '3.RNAExtractions'!Z:Z, "Y") &gt; 0,
        _xlfn.TEXTJOIN(", ", TRUE, IF(('3.RNAExtractions'!E:E = B49) * ('3.RNAExtractions'!Z:Z = "Y"), '3.RNAExtractions'!D:D, "")),
        IF(
            COUNTIFS('3.RNAExtractions'!E:E, B49, '3.RNAExtractions'!Y:Y, "Y") &gt; 0,
            _xlfn.TEXTJOIN(", ", TRUE, IF(('3.RNAExtractions'!E:E = B49) * ('3.RNAExtractions'!Y:Y = "Y"), '3.RNAExtractions'!D:D, "")),
            "Awaiting Status"
        )
    )
)</f>
        <v>Awaiting Status</v>
      </c>
      <c r="Q49" s="26" t="s">
        <v>92</v>
      </c>
      <c r="R49" s="60" t="str" cm="1">
        <f t="array" aca="1" ref="R49" ca="1">IF(
    Q49="N",
    "",
    IF(
        COUNTIFS('4.RNAIllumina'!E:E, B49, '4.RNAIllumina'!Y:Y, "Y") &gt; 0,
        _xlfn.TEXTJOIN(", ", TRUE, IF(('4.RNAIllumina'!E:E = B49) * ('4.RNAIllumina'!Y:Y = "Y"), '4.RNAIllumina'!D:D, "")),
        IF(
            COUNTIFS('4.RNAIllumina'!E:E, B49, '4.RNAIllumina'!X:X, "Y") &gt; 0,
            _xlfn.TEXTJOIN(", ", TRUE, IF(('4.RNAIllumina'!E:E = B49) * ('4.RNAIllumina'!X:X = "Y"), '4.RNAIllumina'!D:D, "")),
            "Awaiting Status"
        )
    )
)</f>
        <v>Awaiting Status</v>
      </c>
      <c r="T49" s="6" t="str">
        <f ca="1">VLOOKUP($B49,'1.MetaData'!$B:$H,2,FALSE)</f>
        <v>OG48</v>
      </c>
      <c r="U49" s="7" t="str">
        <f ca="1">VLOOKUP($B49,'1.MetaData'!$B:$H,3,FALSE)</f>
        <v>Scorpis aequipinnis</v>
      </c>
      <c r="V49" s="7" t="str">
        <f ca="1">VLOOKUP($B49,'1.MetaData'!$B:$H,4,FALSE)</f>
        <v>Sea sweep</v>
      </c>
      <c r="W49" s="6" t="str">
        <f ca="1">VLOOKUP($B49,'1.MetaData'!$B:$H,5,FALSE)</f>
        <v>SW Voyage 2023</v>
      </c>
      <c r="X49" s="6" t="str">
        <f ca="1">VLOOKUP($B49,'1.MetaData'!$B:$H,6,FALSE)</f>
        <v>Shannon Corrigan</v>
      </c>
      <c r="Z49"/>
    </row>
    <row r="50" spans="1:26" hidden="1" x14ac:dyDescent="0.25">
      <c r="A50" s="17">
        <v>49</v>
      </c>
      <c r="B50" s="3" t="str">
        <f t="shared" ca="1" si="3"/>
        <v>OG49</v>
      </c>
      <c r="C50" s="219" t="s">
        <v>93</v>
      </c>
      <c r="D50" s="4">
        <f ca="1">COUNTIF('2.Tissue'!C:C,B50)</f>
        <v>2</v>
      </c>
      <c r="E50" s="4">
        <f ca="1">COUNTIFS('3.DNAExtractions'!$E:$E,$B50,'3.DNAExtractions'!$D:$D,E$1)</f>
        <v>1</v>
      </c>
      <c r="F50" s="2" t="str" cm="1">
        <f t="array" aca="1" ref="F50" ca="1">IF(
    COUNTIFS('3.DNAExtractions'!E:E, B50, '3.DNAExtractions'!Y:Y, "Y") &gt; 0,
    _xlfn.TEXTJOIN(", ", TRUE, IF(('3.DNAExtractions'!E:E = B50) * ('3.DNAExtractions'!Y:Y = "Y"), '3.DNAExtractions'!D:D, "")),
    IF(
        COUNTIFS('3.DNAExtractions'!E:E, B50, '3.DNAExtractions'!X:X, "Y") &gt; 0,
        _xlfn.TEXTJOIN(", ", TRUE, IF(('3.DNAExtractions'!E:E = B50) * ('3.DNAExtractions'!X:X = "Y"), '3.DNAExtractions'!D:D, "")),
        "Awaiting Status"
    )
)</f>
        <v>Extracted</v>
      </c>
      <c r="G50" s="45" t="s">
        <v>92</v>
      </c>
      <c r="H50" s="8" t="str" cm="1">
        <f t="array" aca="1" ref="H50" ca="1">IF(
    G50="N",
    "",
    IF(
        COUNTIFS('4.Illumina'!E:E, B50, '4.Illumina'!R:R, "Y") &gt; 0,
        _xlfn.TEXTJOIN(", ", TRUE, IF(('4.Illumina'!E:E = B50) * ('4.Illumina'!R:R = "Y"), '4.Illumina'!D:D, "")),
        IF(
            COUNTIFS('4.Illumina'!E:E, B50, '4.Illumina'!Q:Q, "Y") &gt; 0,
            _xlfn.TEXTJOIN(", ", TRUE, IF(('4.Illumina'!E:E = B50) * ('4.Illumina'!Q:Q = "Y"), '4.Illumina'!D:D, "")),
            "Awaiting Status"
        )
    )
)</f>
        <v>Sequenced</v>
      </c>
      <c r="I50" s="26" t="s">
        <v>94</v>
      </c>
      <c r="J50" s="56" t="str" cm="1">
        <f t="array" aca="1" ref="J50" ca="1">IF(
    I50="N",
    "",
    IF(
        COUNTIFS('4.PacBio'!E:E, B50, '4.PacBio'!W:W, "Y") &gt; 0,
        _xlfn.TEXTJOIN(", ", TRUE, IF(('4.PacBio'!E:E = B50) * ('4.PacBio'!W:W = "Y"), '4.PacBio'!D:D, "")),
        IF(
            COUNTIFS('4.PacBio'!E:E, B50, '4.PacBio'!V:V, "Y") &gt; 0,
            _xlfn.TEXTJOIN(", ", TRUE, IF(('4.PacBio'!E:E = B50) * ('4.PacBio'!V:V = "Y"), '4.PacBio'!D:D, "")),
            "Awaiting Status"
        )
    )
)</f>
        <v/>
      </c>
      <c r="K50" s="181" t="s">
        <v>94</v>
      </c>
      <c r="L50" s="8" t="str" cm="1">
        <f t="array" aca="1" ref="L50" ca="1">IF(
    K50="N",
    "",
    IF(
        COUNTIFS('4.HiCLibrary'!E:E, B50, '4.HiCLibrary'!V:V, "Y") &gt; 0,
        _xlfn.TEXTJOIN(", ", TRUE, IF(('4.HiCLibrary'!E:E = B50) * ('4.HiCLibrary'!V:V = "Y"), '4.HiCLibrary'!D:D, "")),
        IF(
            COUNTIFS('4.HiCLibrary'!E:E, B50, '4.HiCLibrary'!U:U, "Y") &gt; 0,
            _xlfn.TEXTJOIN(", ", TRUE, IF(('4.HiCLibrary'!E:E = B50) * ('4.HiCLibrary'!U:U = "Y"), '4.HiCLibrary'!D:D, "")),
            "Awaiting Status"
        )
    )
)</f>
        <v/>
      </c>
      <c r="M50" s="47" t="s">
        <v>94</v>
      </c>
      <c r="N50" s="56" t="str" cm="1">
        <f t="array" aca="1" ref="N50" ca="1">IF(
    M50="N",
    "",
    IF(
        COUNTIFS('4.ONT'!E:E, B50, '4.ONT'!Q:Q, "Y") &gt; 0,
        _xlfn.TEXTJOIN(", ", TRUE, IF(('4.ONT'!E:E = B50) * ('4.ONT'!Q:Q = "Y"), '4.ONT'!D:D, "")),
        IF(
            COUNTIFS('4.ONT'!E:E, B50, '4.ONT'!P:P, "Y") &gt; 0,
            _xlfn.TEXTJOIN(", ", TRUE, IF(('4.ONT'!E:E = B50) * ('4.ONT'!P:P = "Y"), '4.ONT'!D:D, "")),
            "Awaiting Status"
        )
    )
)</f>
        <v/>
      </c>
      <c r="O50" s="60" t="s">
        <v>94</v>
      </c>
      <c r="P50" s="60" t="str" cm="1">
        <f t="array" aca="1" ref="P50" ca="1">IF(
    O50="N",
    "",
    IF(
        COUNTIFS('3.RNAExtractions'!E:E, B50, '3.RNAExtractions'!Z:Z, "Y") &gt; 0,
        _xlfn.TEXTJOIN(", ", TRUE, IF(('3.RNAExtractions'!E:E = B50) * ('3.RNAExtractions'!Z:Z = "Y"), '3.RNAExtractions'!D:D, "")),
        IF(
            COUNTIFS('3.RNAExtractions'!E:E, B50, '3.RNAExtractions'!Y:Y, "Y") &gt; 0,
            _xlfn.TEXTJOIN(", ", TRUE, IF(('3.RNAExtractions'!E:E = B50) * ('3.RNAExtractions'!Y:Y = "Y"), '3.RNAExtractions'!D:D, "")),
            "Awaiting Status"
        )
    )
)</f>
        <v/>
      </c>
      <c r="Q50" s="26" t="s">
        <v>94</v>
      </c>
      <c r="R50" s="60" t="str" cm="1">
        <f t="array" aca="1" ref="R50" ca="1">IF(
    Q50="N",
    "",
    IF(
        COUNTIFS('4.RNAIllumina'!E:E, B50, '4.RNAIllumina'!Y:Y, "Y") &gt; 0,
        _xlfn.TEXTJOIN(", ", TRUE, IF(('4.RNAIllumina'!E:E = B50) * ('4.RNAIllumina'!Y:Y = "Y"), '4.RNAIllumina'!D:D, "")),
        IF(
            COUNTIFS('4.RNAIllumina'!E:E, B50, '4.RNAIllumina'!X:X, "Y") &gt; 0,
            _xlfn.TEXTJOIN(", ", TRUE, IF(('4.RNAIllumina'!E:E = B50) * ('4.RNAIllumina'!X:X = "Y"), '4.RNAIllumina'!D:D, "")),
            "Awaiting Status"
        )
    )
)</f>
        <v/>
      </c>
      <c r="T50" s="6" t="str">
        <f ca="1">VLOOKUP($B50,'1.MetaData'!$B:$H,2,FALSE)</f>
        <v>OG49</v>
      </c>
      <c r="U50" s="7" t="str">
        <f ca="1">VLOOKUP($B50,'1.MetaData'!$B:$H,3,FALSE)</f>
        <v>Seriola lalandi</v>
      </c>
      <c r="V50" s="7" t="str">
        <f ca="1">VLOOKUP($B50,'1.MetaData'!$B:$H,4,FALSE)</f>
        <v>Yellowtail kingfish</v>
      </c>
      <c r="W50" s="6" t="str">
        <f ca="1">VLOOKUP($B50,'1.MetaData'!$B:$H,5,FALSE)</f>
        <v>SW Voyage 2023</v>
      </c>
      <c r="X50" s="6" t="str">
        <f ca="1">VLOOKUP($B50,'1.MetaData'!$B:$H,6,FALSE)</f>
        <v>Shannon Corrigan</v>
      </c>
      <c r="Z50"/>
    </row>
    <row r="51" spans="1:26" hidden="1" x14ac:dyDescent="0.25">
      <c r="A51" s="17">
        <v>50</v>
      </c>
      <c r="B51" s="3" t="str">
        <f t="shared" ca="1" si="3"/>
        <v>OG50</v>
      </c>
      <c r="C51" s="219" t="s">
        <v>93</v>
      </c>
      <c r="D51" s="4">
        <f ca="1">COUNTIF('2.Tissue'!C:C,B51)</f>
        <v>1</v>
      </c>
      <c r="E51" s="4">
        <f ca="1">COUNTIFS('3.DNAExtractions'!$E:$E,$B51,'3.DNAExtractions'!$D:$D,E$1)</f>
        <v>1</v>
      </c>
      <c r="F51" s="2" t="str" cm="1">
        <f t="array" aca="1" ref="F51" ca="1">IF(
    COUNTIFS('3.DNAExtractions'!E:E, B51, '3.DNAExtractions'!Y:Y, "Y") &gt; 0,
    _xlfn.TEXTJOIN(", ", TRUE, IF(('3.DNAExtractions'!E:E = B51) * ('3.DNAExtractions'!Y:Y = "Y"), '3.DNAExtractions'!D:D, "")),
    IF(
        COUNTIFS('3.DNAExtractions'!E:E, B51, '3.DNAExtractions'!X:X, "Y") &gt; 0,
        _xlfn.TEXTJOIN(", ", TRUE, IF(('3.DNAExtractions'!E:E = B51) * ('3.DNAExtractions'!X:X = "Y"), '3.DNAExtractions'!D:D, "")),
        "Awaiting Status"
    )
)</f>
        <v>Extracted</v>
      </c>
      <c r="G51" s="45" t="s">
        <v>92</v>
      </c>
      <c r="H51" s="8" t="str" cm="1">
        <f t="array" aca="1" ref="H51" ca="1">IF(
    G51="N",
    "",
    IF(
        COUNTIFS('4.Illumina'!E:E, B51, '4.Illumina'!R:R, "Y") &gt; 0,
        _xlfn.TEXTJOIN(", ", TRUE, IF(('4.Illumina'!E:E = B51) * ('4.Illumina'!R:R = "Y"), '4.Illumina'!D:D, "")),
        IF(
            COUNTIFS('4.Illumina'!E:E, B51, '4.Illumina'!Q:Q, "Y") &gt; 0,
            _xlfn.TEXTJOIN(", ", TRUE, IF(('4.Illumina'!E:E = B51) * ('4.Illumina'!Q:Q = "Y"), '4.Illumina'!D:D, "")),
            "Awaiting Status"
        )
    )
)</f>
        <v>Sequenced</v>
      </c>
      <c r="I51" s="26" t="s">
        <v>94</v>
      </c>
      <c r="J51" s="56" t="str" cm="1">
        <f t="array" aca="1" ref="J51" ca="1">IF(
    I51="N",
    "",
    IF(
        COUNTIFS('4.PacBio'!E:E, B51, '4.PacBio'!W:W, "Y") &gt; 0,
        _xlfn.TEXTJOIN(", ", TRUE, IF(('4.PacBio'!E:E = B51) * ('4.PacBio'!W:W = "Y"), '4.PacBio'!D:D, "")),
        IF(
            COUNTIFS('4.PacBio'!E:E, B51, '4.PacBio'!V:V, "Y") &gt; 0,
            _xlfn.TEXTJOIN(", ", TRUE, IF(('4.PacBio'!E:E = B51) * ('4.PacBio'!V:V = "Y"), '4.PacBio'!D:D, "")),
            "Awaiting Status"
        )
    )
)</f>
        <v/>
      </c>
      <c r="K51" s="181" t="s">
        <v>94</v>
      </c>
      <c r="L51" s="8" t="str" cm="1">
        <f t="array" aca="1" ref="L51" ca="1">IF(
    K51="N",
    "",
    IF(
        COUNTIFS('4.HiCLibrary'!E:E, B51, '4.HiCLibrary'!V:V, "Y") &gt; 0,
        _xlfn.TEXTJOIN(", ", TRUE, IF(('4.HiCLibrary'!E:E = B51) * ('4.HiCLibrary'!V:V = "Y"), '4.HiCLibrary'!D:D, "")),
        IF(
            COUNTIFS('4.HiCLibrary'!E:E, B51, '4.HiCLibrary'!U:U, "Y") &gt; 0,
            _xlfn.TEXTJOIN(", ", TRUE, IF(('4.HiCLibrary'!E:E = B51) * ('4.HiCLibrary'!U:U = "Y"), '4.HiCLibrary'!D:D, "")),
            "Awaiting Status"
        )
    )
)</f>
        <v/>
      </c>
      <c r="M51" s="47" t="s">
        <v>94</v>
      </c>
      <c r="N51" s="56" t="str" cm="1">
        <f t="array" aca="1" ref="N51" ca="1">IF(
    M51="N",
    "",
    IF(
        COUNTIFS('4.ONT'!E:E, B51, '4.ONT'!Q:Q, "Y") &gt; 0,
        _xlfn.TEXTJOIN(", ", TRUE, IF(('4.ONT'!E:E = B51) * ('4.ONT'!Q:Q = "Y"), '4.ONT'!D:D, "")),
        IF(
            COUNTIFS('4.ONT'!E:E, B51, '4.ONT'!P:P, "Y") &gt; 0,
            _xlfn.TEXTJOIN(", ", TRUE, IF(('4.ONT'!E:E = B51) * ('4.ONT'!P:P = "Y"), '4.ONT'!D:D, "")),
            "Awaiting Status"
        )
    )
)</f>
        <v/>
      </c>
      <c r="O51" s="60" t="s">
        <v>94</v>
      </c>
      <c r="P51" s="60" t="str" cm="1">
        <f t="array" aca="1" ref="P51" ca="1">IF(
    O51="N",
    "",
    IF(
        COUNTIFS('3.RNAExtractions'!E:E, B51, '3.RNAExtractions'!Z:Z, "Y") &gt; 0,
        _xlfn.TEXTJOIN(", ", TRUE, IF(('3.RNAExtractions'!E:E = B51) * ('3.RNAExtractions'!Z:Z = "Y"), '3.RNAExtractions'!D:D, "")),
        IF(
            COUNTIFS('3.RNAExtractions'!E:E, B51, '3.RNAExtractions'!Y:Y, "Y") &gt; 0,
            _xlfn.TEXTJOIN(", ", TRUE, IF(('3.RNAExtractions'!E:E = B51) * ('3.RNAExtractions'!Y:Y = "Y"), '3.RNAExtractions'!D:D, "")),
            "Awaiting Status"
        )
    )
)</f>
        <v/>
      </c>
      <c r="Q51" s="26" t="s">
        <v>94</v>
      </c>
      <c r="R51" s="60" t="str" cm="1">
        <f t="array" aca="1" ref="R51" ca="1">IF(
    Q51="N",
    "",
    IF(
        COUNTIFS('4.RNAIllumina'!E:E, B51, '4.RNAIllumina'!Y:Y, "Y") &gt; 0,
        _xlfn.TEXTJOIN(", ", TRUE, IF(('4.RNAIllumina'!E:E = B51) * ('4.RNAIllumina'!Y:Y = "Y"), '4.RNAIllumina'!D:D, "")),
        IF(
            COUNTIFS('4.RNAIllumina'!E:E, B51, '4.RNAIllumina'!X:X, "Y") &gt; 0,
            _xlfn.TEXTJOIN(", ", TRUE, IF(('4.RNAIllumina'!E:E = B51) * ('4.RNAIllumina'!X:X = "Y"), '4.RNAIllumina'!D:D, "")),
            "Awaiting Status"
        )
    )
)</f>
        <v/>
      </c>
      <c r="T51" s="6" t="str">
        <f ca="1">VLOOKUP($B51,'1.MetaData'!$B:$H,2,FALSE)</f>
        <v>OG50</v>
      </c>
      <c r="U51" s="7" t="str">
        <f ca="1">VLOOKUP($B51,'1.MetaData'!$B:$H,3,FALSE)</f>
        <v>Seriola lalandi</v>
      </c>
      <c r="V51" s="7" t="str">
        <f ca="1">VLOOKUP($B51,'1.MetaData'!$B:$H,4,FALSE)</f>
        <v>Yellowtail kingfish</v>
      </c>
      <c r="W51" s="6" t="str">
        <f ca="1">VLOOKUP($B51,'1.MetaData'!$B:$H,5,FALSE)</f>
        <v>SW Voyage 2023</v>
      </c>
      <c r="X51" s="6" t="str">
        <f ca="1">VLOOKUP($B51,'1.MetaData'!$B:$H,6,FALSE)</f>
        <v>Shannon Corrigan</v>
      </c>
      <c r="Z51"/>
    </row>
    <row r="52" spans="1:26" hidden="1" x14ac:dyDescent="0.25">
      <c r="A52" s="17">
        <v>51</v>
      </c>
      <c r="B52" s="3" t="str">
        <f t="shared" ca="1" si="3"/>
        <v>OG51</v>
      </c>
      <c r="C52" s="219" t="s">
        <v>93</v>
      </c>
      <c r="D52" s="4">
        <f ca="1">COUNTIF('2.Tissue'!C:C,B52)</f>
        <v>2</v>
      </c>
      <c r="E52" s="4">
        <f ca="1">COUNTIFS('3.DNAExtractions'!$E:$E,$B52,'3.DNAExtractions'!$D:$D,E$1)</f>
        <v>1</v>
      </c>
      <c r="F52" s="2" t="str" cm="1">
        <f t="array" aca="1" ref="F52" ca="1">IF(
    COUNTIFS('3.DNAExtractions'!E:E, B52, '3.DNAExtractions'!Y:Y, "Y") &gt; 0,
    _xlfn.TEXTJOIN(", ", TRUE, IF(('3.DNAExtractions'!E:E = B52) * ('3.DNAExtractions'!Y:Y = "Y"), '3.DNAExtractions'!D:D, "")),
    IF(
        COUNTIFS('3.DNAExtractions'!E:E, B52, '3.DNAExtractions'!X:X, "Y") &gt; 0,
        _xlfn.TEXTJOIN(", ", TRUE, IF(('3.DNAExtractions'!E:E = B52) * ('3.DNAExtractions'!X:X = "Y"), '3.DNAExtractions'!D:D, "")),
        "Awaiting Status"
    )
)</f>
        <v>Extracted</v>
      </c>
      <c r="G52" s="45" t="s">
        <v>92</v>
      </c>
      <c r="H52" s="8" t="str" cm="1">
        <f t="array" aca="1" ref="H52" ca="1">IF(
    G52="N",
    "",
    IF(
        COUNTIFS('4.Illumina'!E:E, B52, '4.Illumina'!R:R, "Y") &gt; 0,
        _xlfn.TEXTJOIN(", ", TRUE, IF(('4.Illumina'!E:E = B52) * ('4.Illumina'!R:R = "Y"), '4.Illumina'!D:D, "")),
        IF(
            COUNTIFS('4.Illumina'!E:E, B52, '4.Illumina'!Q:Q, "Y") &gt; 0,
            _xlfn.TEXTJOIN(", ", TRUE, IF(('4.Illumina'!E:E = B52) * ('4.Illumina'!Q:Q = "Y"), '4.Illumina'!D:D, "")),
            "Awaiting Status"
        )
    )
)</f>
        <v>Sequenced</v>
      </c>
      <c r="I52" s="26" t="s">
        <v>94</v>
      </c>
      <c r="J52" s="56" t="str" cm="1">
        <f t="array" aca="1" ref="J52" ca="1">IF(
    I52="N",
    "",
    IF(
        COUNTIFS('4.PacBio'!E:E, B52, '4.PacBio'!W:W, "Y") &gt; 0,
        _xlfn.TEXTJOIN(", ", TRUE, IF(('4.PacBio'!E:E = B52) * ('4.PacBio'!W:W = "Y"), '4.PacBio'!D:D, "")),
        IF(
            COUNTIFS('4.PacBio'!E:E, B52, '4.PacBio'!V:V, "Y") &gt; 0,
            _xlfn.TEXTJOIN(", ", TRUE, IF(('4.PacBio'!E:E = B52) * ('4.PacBio'!V:V = "Y"), '4.PacBio'!D:D, "")),
            "Awaiting Status"
        )
    )
)</f>
        <v/>
      </c>
      <c r="K52" s="181" t="s">
        <v>94</v>
      </c>
      <c r="L52" s="8" t="str" cm="1">
        <f t="array" aca="1" ref="L52" ca="1">IF(
    K52="N",
    "",
    IF(
        COUNTIFS('4.HiCLibrary'!E:E, B52, '4.HiCLibrary'!V:V, "Y") &gt; 0,
        _xlfn.TEXTJOIN(", ", TRUE, IF(('4.HiCLibrary'!E:E = B52) * ('4.HiCLibrary'!V:V = "Y"), '4.HiCLibrary'!D:D, "")),
        IF(
            COUNTIFS('4.HiCLibrary'!E:E, B52, '4.HiCLibrary'!U:U, "Y") &gt; 0,
            _xlfn.TEXTJOIN(", ", TRUE, IF(('4.HiCLibrary'!E:E = B52) * ('4.HiCLibrary'!U:U = "Y"), '4.HiCLibrary'!D:D, "")),
            "Awaiting Status"
        )
    )
)</f>
        <v/>
      </c>
      <c r="M52" s="47" t="s">
        <v>94</v>
      </c>
      <c r="N52" s="56" t="str" cm="1">
        <f t="array" aca="1" ref="N52" ca="1">IF(
    M52="N",
    "",
    IF(
        COUNTIFS('4.ONT'!E:E, B52, '4.ONT'!Q:Q, "Y") &gt; 0,
        _xlfn.TEXTJOIN(", ", TRUE, IF(('4.ONT'!E:E = B52) * ('4.ONT'!Q:Q = "Y"), '4.ONT'!D:D, "")),
        IF(
            COUNTIFS('4.ONT'!E:E, B52, '4.ONT'!P:P, "Y") &gt; 0,
            _xlfn.TEXTJOIN(", ", TRUE, IF(('4.ONT'!E:E = B52) * ('4.ONT'!P:P = "Y"), '4.ONT'!D:D, "")),
            "Awaiting Status"
        )
    )
)</f>
        <v/>
      </c>
      <c r="O52" s="60" t="s">
        <v>94</v>
      </c>
      <c r="P52" s="60" t="str" cm="1">
        <f t="array" aca="1" ref="P52" ca="1">IF(
    O52="N",
    "",
    IF(
        COUNTIFS('3.RNAExtractions'!E:E, B52, '3.RNAExtractions'!Z:Z, "Y") &gt; 0,
        _xlfn.TEXTJOIN(", ", TRUE, IF(('3.RNAExtractions'!E:E = B52) * ('3.RNAExtractions'!Z:Z = "Y"), '3.RNAExtractions'!D:D, "")),
        IF(
            COUNTIFS('3.RNAExtractions'!E:E, B52, '3.RNAExtractions'!Y:Y, "Y") &gt; 0,
            _xlfn.TEXTJOIN(", ", TRUE, IF(('3.RNAExtractions'!E:E = B52) * ('3.RNAExtractions'!Y:Y = "Y"), '3.RNAExtractions'!D:D, "")),
            "Awaiting Status"
        )
    )
)</f>
        <v/>
      </c>
      <c r="Q52" s="26" t="s">
        <v>94</v>
      </c>
      <c r="R52" s="60" t="str" cm="1">
        <f t="array" aca="1" ref="R52" ca="1">IF(
    Q52="N",
    "",
    IF(
        COUNTIFS('4.RNAIllumina'!E:E, B52, '4.RNAIllumina'!Y:Y, "Y") &gt; 0,
        _xlfn.TEXTJOIN(", ", TRUE, IF(('4.RNAIllumina'!E:E = B52) * ('4.RNAIllumina'!Y:Y = "Y"), '4.RNAIllumina'!D:D, "")),
        IF(
            COUNTIFS('4.RNAIllumina'!E:E, B52, '4.RNAIllumina'!X:X, "Y") &gt; 0,
            _xlfn.TEXTJOIN(", ", TRUE, IF(('4.RNAIllumina'!E:E = B52) * ('4.RNAIllumina'!X:X = "Y"), '4.RNAIllumina'!D:D, "")),
            "Awaiting Status"
        )
    )
)</f>
        <v/>
      </c>
      <c r="T52" s="6" t="str">
        <f ca="1">VLOOKUP($B52,'1.MetaData'!$B:$H,2,FALSE)</f>
        <v>OG51</v>
      </c>
      <c r="U52" s="7" t="str">
        <f ca="1">VLOOKUP($B52,'1.MetaData'!$B:$H,3,FALSE)</f>
        <v>Ophthalmolepis lineolata</v>
      </c>
      <c r="V52" s="7" t="str">
        <f ca="1">VLOOKUP($B52,'1.MetaData'!$B:$H,4,FALSE)</f>
        <v>Maori Wrasse</v>
      </c>
      <c r="W52" s="6" t="str">
        <f ca="1">VLOOKUP($B52,'1.MetaData'!$B:$H,5,FALSE)</f>
        <v>SW Voyage 2023</v>
      </c>
      <c r="X52" s="6" t="str">
        <f ca="1">VLOOKUP($B52,'1.MetaData'!$B:$H,6,FALSE)</f>
        <v>Shannon Corrigan</v>
      </c>
      <c r="Z52"/>
    </row>
    <row r="53" spans="1:26" hidden="1" x14ac:dyDescent="0.25">
      <c r="A53" s="17">
        <v>52</v>
      </c>
      <c r="B53" s="3" t="str">
        <f t="shared" ca="1" si="3"/>
        <v>OG52</v>
      </c>
      <c r="C53" s="219" t="s">
        <v>96</v>
      </c>
      <c r="D53" s="4">
        <f ca="1">COUNTIF('2.Tissue'!C:C,B53)</f>
        <v>2</v>
      </c>
      <c r="E53" s="4">
        <f ca="1">COUNTIFS('3.DNAExtractions'!$E:$E,$B53,'3.DNAExtractions'!$D:$D,E$1)</f>
        <v>1</v>
      </c>
      <c r="F53" s="2" t="str" cm="1">
        <f t="array" aca="1" ref="F53" ca="1">IF(
    COUNTIFS('3.DNAExtractions'!E:E, B53, '3.DNAExtractions'!Y:Y, "Y") &gt; 0,
    _xlfn.TEXTJOIN(", ", TRUE, IF(('3.DNAExtractions'!E:E = B53) * ('3.DNAExtractions'!Y:Y = "Y"), '3.DNAExtractions'!D:D, "")),
    IF(
        COUNTIFS('3.DNAExtractions'!E:E, B53, '3.DNAExtractions'!X:X, "Y") &gt; 0,
        _xlfn.TEXTJOIN(", ", TRUE, IF(('3.DNAExtractions'!E:E = B53) * ('3.DNAExtractions'!X:X = "Y"), '3.DNAExtractions'!D:D, "")),
        "Awaiting Status"
    )
)</f>
        <v>Extracted</v>
      </c>
      <c r="G53" s="45" t="s">
        <v>92</v>
      </c>
      <c r="H53" s="8" t="str" cm="1">
        <f t="array" aca="1" ref="H53" ca="1">IF(
    G53="N",
    "",
    IF(
        COUNTIFS('4.Illumina'!E:E, B53, '4.Illumina'!R:R, "Y") &gt; 0,
        _xlfn.TEXTJOIN(", ", TRUE, IF(('4.Illumina'!E:E = B53) * ('4.Illumina'!R:R = "Y"), '4.Illumina'!D:D, "")),
        IF(
            COUNTIFS('4.Illumina'!E:E, B53, '4.Illumina'!Q:Q, "Y") &gt; 0,
            _xlfn.TEXTJOIN(", ", TRUE, IF(('4.Illumina'!E:E = B53) * ('4.Illumina'!Q:Q = "Y"), '4.Illumina'!D:D, "")),
            "Awaiting Status"
        )
    )
)</f>
        <v>Sequenced</v>
      </c>
      <c r="I53" s="26" t="s">
        <v>92</v>
      </c>
      <c r="J53" s="56" t="str" cm="1">
        <f t="array" aca="1" ref="J53" ca="1">IF(
    I53="N",
    "",
    IF(
        COUNTIFS('4.PacBio'!E:E, B53, '4.PacBio'!W:W, "Y") &gt; 0,
        _xlfn.TEXTJOIN(", ", TRUE, IF(('4.PacBio'!E:E = B53) * ('4.PacBio'!W:W = "Y"), '4.PacBio'!D:D, "")),
        IF(
            COUNTIFS('4.PacBio'!E:E, B53, '4.PacBio'!V:V, "Y") &gt; 0,
            _xlfn.TEXTJOIN(", ", TRUE, IF(('4.PacBio'!E:E = B53) * ('4.PacBio'!V:V = "Y"), '4.PacBio'!D:D, "")),
            "Awaiting Status"
        )
    )
)</f>
        <v>Sequenced</v>
      </c>
      <c r="K53" s="181" t="s">
        <v>92</v>
      </c>
      <c r="L53" s="8" t="str" cm="1">
        <f t="array" aca="1" ref="L53" ca="1">IF(
    K53="N",
    "",
    IF(
        COUNTIFS('4.HiCLibrary'!E:E, B53, '4.HiCLibrary'!V:V, "Y") &gt; 0,
        _xlfn.TEXTJOIN(", ", TRUE, IF(('4.HiCLibrary'!E:E = B53) * ('4.HiCLibrary'!V:V = "Y"), '4.HiCLibrary'!D:D, "")),
        IF(
            COUNTIFS('4.HiCLibrary'!E:E, B53, '4.HiCLibrary'!U:U, "Y") &gt; 0,
            _xlfn.TEXTJOIN(", ", TRUE, IF(('4.HiCLibrary'!E:E = B53) * ('4.HiCLibrary'!U:U = "Y"), '4.HiCLibrary'!D:D, "")),
            "Awaiting Status"
        )
    )
)</f>
        <v>Sequenced</v>
      </c>
      <c r="M53" s="181" t="s">
        <v>92</v>
      </c>
      <c r="N53" s="56" t="str" cm="1">
        <f t="array" aca="1" ref="N53" ca="1">IF(
    M53="N",
    "",
    IF(
        COUNTIFS('4.ONT'!E:E, B53, '4.ONT'!Q:Q, "Y") &gt; 0,
        _xlfn.TEXTJOIN(", ", TRUE, IF(('4.ONT'!E:E = B53) * ('4.ONT'!Q:Q = "Y"), '4.ONT'!D:D, "")),
        IF(
            COUNTIFS('4.ONT'!E:E, B53, '4.ONT'!P:P, "Y") &gt; 0,
            _xlfn.TEXTJOIN(", ", TRUE, IF(('4.ONT'!E:E = B53) * ('4.ONT'!P:P = "Y"), '4.ONT'!D:D, "")),
            "Awaiting Status"
        )
    )
)</f>
        <v>Sequenced</v>
      </c>
      <c r="O53" s="60"/>
      <c r="P53" s="60" t="str" cm="1">
        <f t="array" aca="1" ref="P53" ca="1">IF(
    O53="N",
    "",
    IF(
        COUNTIFS('3.RNAExtractions'!E:E, B53, '3.RNAExtractions'!Z:Z, "Y") &gt; 0,
        _xlfn.TEXTJOIN(", ", TRUE, IF(('3.RNAExtractions'!E:E = B53) * ('3.RNAExtractions'!Z:Z = "Y"), '3.RNAExtractions'!D:D, "")),
        IF(
            COUNTIFS('3.RNAExtractions'!E:E, B53, '3.RNAExtractions'!Y:Y, "Y") &gt; 0,
            _xlfn.TEXTJOIN(", ", TRUE, IF(('3.RNAExtractions'!E:E = B53) * ('3.RNAExtractions'!Y:Y = "Y"), '3.RNAExtractions'!D:D, "")),
            "Awaiting Status"
        )
    )
)</f>
        <v>Extracted</v>
      </c>
      <c r="Q53" s="60" t="s">
        <v>92</v>
      </c>
      <c r="R53" s="60" t="str" cm="1">
        <f t="array" aca="1" ref="R53" ca="1">IF(
    Q53="N",
    "",
    IF(
        COUNTIFS('4.RNAIllumina'!E:E, B53, '4.RNAIllumina'!Y:Y, "Y") &gt; 0,
        _xlfn.TEXTJOIN(", ", TRUE, IF(('4.RNAIllumina'!E:E = B53) * ('4.RNAIllumina'!Y:Y = "Y"), '4.RNAIllumina'!D:D, "")),
        IF(
            COUNTIFS('4.RNAIllumina'!E:E, B53, '4.RNAIllumina'!X:X, "Y") &gt; 0,
            _xlfn.TEXTJOIN(", ", TRUE, IF(('4.RNAIllumina'!E:E = B53) * ('4.RNAIllumina'!X:X = "Y"), '4.RNAIllumina'!D:D, "")),
            "Awaiting Status"
        )
    )
)</f>
        <v>Sequenced</v>
      </c>
      <c r="T53" s="6" t="str">
        <f ca="1">VLOOKUP($B53,'1.MetaData'!$B:$H,2,FALSE)</f>
        <v>OG52</v>
      </c>
      <c r="U53" s="7" t="str">
        <f ca="1">VLOOKUP($B53,'1.MetaData'!$B:$H,3,FALSE)</f>
        <v>Sphyraena novaehollandiae</v>
      </c>
      <c r="V53" s="7" t="str">
        <f ca="1">VLOOKUP($B53,'1.MetaData'!$B:$H,4,FALSE)</f>
        <v>Snook</v>
      </c>
      <c r="W53" s="6" t="str">
        <f ca="1">VLOOKUP($B53,'1.MetaData'!$B:$H,5,FALSE)</f>
        <v>SW Voyage 2023</v>
      </c>
      <c r="X53" s="6" t="str">
        <f ca="1">VLOOKUP($B53,'1.MetaData'!$B:$H,6,FALSE)</f>
        <v>Shannon Corrigan</v>
      </c>
      <c r="Z53"/>
    </row>
    <row r="54" spans="1:26" hidden="1" x14ac:dyDescent="0.25">
      <c r="A54" s="17">
        <v>53</v>
      </c>
      <c r="B54" s="3" t="str">
        <f t="shared" ca="1" si="3"/>
        <v>OG53</v>
      </c>
      <c r="C54" s="219" t="s">
        <v>96</v>
      </c>
      <c r="D54" s="4">
        <f ca="1">COUNTIF('2.Tissue'!C:C,B54)</f>
        <v>3</v>
      </c>
      <c r="E54" s="4">
        <f ca="1">COUNTIFS('3.DNAExtractions'!$E:$E,$B54,'3.DNAExtractions'!$D:$D,E$1)</f>
        <v>2</v>
      </c>
      <c r="F54" s="2" t="str" cm="1">
        <f t="array" aca="1" ref="F54" ca="1">IF(
    COUNTIFS('3.DNAExtractions'!E:E, B54, '3.DNAExtractions'!Y:Y, "Y") &gt; 0,
    _xlfn.TEXTJOIN(", ", TRUE, IF(('3.DNAExtractions'!E:E = B54) * ('3.DNAExtractions'!Y:Y = "Y"), '3.DNAExtractions'!D:D, "")),
    IF(
        COUNTIFS('3.DNAExtractions'!E:E, B54, '3.DNAExtractions'!X:X, "Y") &gt; 0,
        _xlfn.TEXTJOIN(", ", TRUE, IF(('3.DNAExtractions'!E:E = B54) * ('3.DNAExtractions'!X:X = "Y"), '3.DNAExtractions'!D:D, "")),
        "Awaiting Status"
    )
)</f>
        <v>Extracted</v>
      </c>
      <c r="G54" s="45" t="s">
        <v>92</v>
      </c>
      <c r="H54" s="8" t="str" cm="1">
        <f t="array" aca="1" ref="H54" ca="1">IF(
    G54="N",
    "",
    IF(
        COUNTIFS('4.Illumina'!E:E, B54, '4.Illumina'!R:R, "Y") &gt; 0,
        _xlfn.TEXTJOIN(", ", TRUE, IF(('4.Illumina'!E:E = B54) * ('4.Illumina'!R:R = "Y"), '4.Illumina'!D:D, "")),
        IF(
            COUNTIFS('4.Illumina'!E:E, B54, '4.Illumina'!Q:Q, "Y") &gt; 0,
            _xlfn.TEXTJOIN(", ", TRUE, IF(('4.Illumina'!E:E = B54) * ('4.Illumina'!Q:Q = "Y"), '4.Illumina'!D:D, "")),
            "Awaiting Status"
        )
    )
)</f>
        <v>Sequenced</v>
      </c>
      <c r="I54" s="26" t="s">
        <v>92</v>
      </c>
      <c r="J54" s="56" t="str" cm="1">
        <f t="array" aca="1" ref="J54" ca="1">IF(
    I54="N",
    "",
    IF(
        COUNTIFS('4.PacBio'!E:E, B54, '4.PacBio'!W:W, "Y") &gt; 0,
        _xlfn.TEXTJOIN(", ", TRUE, IF(('4.PacBio'!E:E = B54) * ('4.PacBio'!W:W = "Y"), '4.PacBio'!D:D, "")),
        IF(
            COUNTIFS('4.PacBio'!E:E, B54, '4.PacBio'!V:V, "Y") &gt; 0,
            _xlfn.TEXTJOIN(", ", TRUE, IF(('4.PacBio'!E:E = B54) * ('4.PacBio'!V:V = "Y"), '4.PacBio'!D:D, "")),
            "Awaiting Status"
        )
    )
)</f>
        <v>Sequenced</v>
      </c>
      <c r="K54" s="181" t="s">
        <v>92</v>
      </c>
      <c r="L54" s="8" t="str" cm="1">
        <f t="array" aca="1" ref="L54" ca="1">IF(
    K54="N",
    "",
    IF(
        COUNTIFS('4.HiCLibrary'!E:E, B54, '4.HiCLibrary'!V:V, "Y") &gt; 0,
        _xlfn.TEXTJOIN(", ", TRUE, IF(('4.HiCLibrary'!E:E = B54) * ('4.HiCLibrary'!V:V = "Y"), '4.HiCLibrary'!D:D, "")),
        IF(
            COUNTIFS('4.HiCLibrary'!E:E, B54, '4.HiCLibrary'!U:U, "Y") &gt; 0,
            _xlfn.TEXTJOIN(", ", TRUE, IF(('4.HiCLibrary'!E:E = B54) * ('4.HiCLibrary'!U:U = "Y"), '4.HiCLibrary'!D:D, "")),
            "Awaiting Status"
        )
    )
)</f>
        <v>Sequenced</v>
      </c>
      <c r="N54" s="56" t="str" cm="1">
        <f t="array" aca="1" ref="N54" ca="1">IF(
    M54="N",
    "",
    IF(
        COUNTIFS('4.ONT'!E:E, B54, '4.ONT'!Q:Q, "Y") &gt; 0,
        _xlfn.TEXTJOIN(", ", TRUE, IF(('4.ONT'!E:E = B54) * ('4.ONT'!Q:Q = "Y"), '4.ONT'!D:D, "")),
        IF(
            COUNTIFS('4.ONT'!E:E, B54, '4.ONT'!P:P, "Y") &gt; 0,
            _xlfn.TEXTJOIN(", ", TRUE, IF(('4.ONT'!E:E = B54) * ('4.ONT'!P:P = "Y"), '4.ONT'!D:D, "")),
            "Awaiting Status"
        )
    )
)</f>
        <v>Sequenced</v>
      </c>
      <c r="O54" s="60"/>
      <c r="P54" s="60" t="str" cm="1">
        <f t="array" aca="1" ref="P54" ca="1">IF(
    O54="N",
    "",
    IF(
        COUNTIFS('3.RNAExtractions'!E:E, B54, '3.RNAExtractions'!Z:Z, "Y") &gt; 0,
        _xlfn.TEXTJOIN(", ", TRUE, IF(('3.RNAExtractions'!E:E = B54) * ('3.RNAExtractions'!Z:Z = "Y"), '3.RNAExtractions'!D:D, "")),
        IF(
            COUNTIFS('3.RNAExtractions'!E:E, B54, '3.RNAExtractions'!Y:Y, "Y") &gt; 0,
            _xlfn.TEXTJOIN(", ", TRUE, IF(('3.RNAExtractions'!E:E = B54) * ('3.RNAExtractions'!Y:Y = "Y"), '3.RNAExtractions'!D:D, "")),
            "Awaiting Status"
        )
    )
)</f>
        <v>Extracted</v>
      </c>
      <c r="Q54" s="60" t="s">
        <v>92</v>
      </c>
      <c r="R54" s="60" t="str" cm="1">
        <f t="array" aca="1" ref="R54" ca="1">IF(
    Q54="N",
    "",
    IF(
        COUNTIFS('4.RNAIllumina'!E:E, B54, '4.RNAIllumina'!Y:Y, "Y") &gt; 0,
        _xlfn.TEXTJOIN(", ", TRUE, IF(('4.RNAIllumina'!E:E = B54) * ('4.RNAIllumina'!Y:Y = "Y"), '4.RNAIllumina'!D:D, "")),
        IF(
            COUNTIFS('4.RNAIllumina'!E:E, B54, '4.RNAIllumina'!X:X, "Y") &gt; 0,
            _xlfn.TEXTJOIN(", ", TRUE, IF(('4.RNAIllumina'!E:E = B54) * ('4.RNAIllumina'!X:X = "Y"), '4.RNAIllumina'!D:D, "")),
            "Awaiting Status"
        )
    )
)</f>
        <v>Sequenced</v>
      </c>
      <c r="T54" s="6" t="str">
        <f ca="1">VLOOKUP($B54,'1.MetaData'!$B:$H,2,FALSE)</f>
        <v>OG53</v>
      </c>
      <c r="U54" s="7" t="str">
        <f ca="1">VLOOKUP($B54,'1.MetaData'!$B:$H,3,FALSE)</f>
        <v>Paraplesiops meleagris</v>
      </c>
      <c r="V54" s="7" t="str">
        <f ca="1">VLOOKUP($B54,'1.MetaData'!$B:$H,4,FALSE)</f>
        <v>Southern Blue Devil</v>
      </c>
      <c r="W54" s="6" t="str">
        <f ca="1">VLOOKUP($B54,'1.MetaData'!$B:$H,5,FALSE)</f>
        <v>SW Voyage 2023</v>
      </c>
      <c r="X54" s="6" t="str">
        <f ca="1">VLOOKUP($B54,'1.MetaData'!$B:$H,6,FALSE)</f>
        <v>Shannon Corrigan</v>
      </c>
      <c r="Z54"/>
    </row>
    <row r="55" spans="1:26" x14ac:dyDescent="0.25">
      <c r="A55" s="17">
        <v>54</v>
      </c>
      <c r="B55" s="3" t="str">
        <f t="shared" ca="1" si="3"/>
        <v>OG54</v>
      </c>
      <c r="C55" s="219" t="s">
        <v>109</v>
      </c>
      <c r="D55" s="4">
        <f ca="1">COUNTIF('2.Tissue'!C:C,B55)</f>
        <v>3</v>
      </c>
      <c r="E55" s="4">
        <f ca="1">COUNTIFS('3.DNAExtractions'!$E:$E,$B55,'3.DNAExtractions'!$D:$D,E$1)</f>
        <v>1</v>
      </c>
      <c r="F55" s="2" t="str" cm="1">
        <f t="array" aca="1" ref="F55" ca="1">IF(
    COUNTIFS('3.DNAExtractions'!E:E, B55, '3.DNAExtractions'!Y:Y, "Y") &gt; 0,
    _xlfn.TEXTJOIN(", ", TRUE, IF(('3.DNAExtractions'!E:E = B55) * ('3.DNAExtractions'!Y:Y = "Y"), '3.DNAExtractions'!D:D, "")),
    IF(
        COUNTIFS('3.DNAExtractions'!E:E, B55, '3.DNAExtractions'!X:X, "Y") &gt; 0,
        _xlfn.TEXTJOIN(", ", TRUE, IF(('3.DNAExtractions'!E:E = B55) * ('3.DNAExtractions'!X:X = "Y"), '3.DNAExtractions'!D:D, "")),
        "Awaiting Status"
    )
)</f>
        <v>Extracted</v>
      </c>
      <c r="G55" s="45" t="s">
        <v>92</v>
      </c>
      <c r="H55" s="8" t="str" cm="1">
        <f t="array" aca="1" ref="H55" ca="1">IF(
    G55="N",
    "",
    IF(
        COUNTIFS('4.Illumina'!E:E, B55, '4.Illumina'!R:R, "Y") &gt; 0,
        _xlfn.TEXTJOIN(", ", TRUE, IF(('4.Illumina'!E:E = B55) * ('4.Illumina'!R:R = "Y"), '4.Illumina'!D:D, "")),
        IF(
            COUNTIFS('4.Illumina'!E:E, B55, '4.Illumina'!Q:Q, "Y") &gt; 0,
            _xlfn.TEXTJOIN(", ", TRUE, IF(('4.Illumina'!E:E = B55) * ('4.Illumina'!Q:Q = "Y"), '4.Illumina'!D:D, "")),
            "Awaiting Status"
        )
    )
)</f>
        <v>Awaiting Status</v>
      </c>
      <c r="I55" s="26" t="s">
        <v>92</v>
      </c>
      <c r="J55" s="56" t="str" cm="1">
        <f t="array" aca="1" ref="J55" ca="1">IF(
    I55="N",
    "",
    IF(
        COUNTIFS('4.PacBio'!E:E, B55, '4.PacBio'!W:W, "Y") &gt; 0,
        _xlfn.TEXTJOIN(", ", TRUE, IF(('4.PacBio'!E:E = B55) * ('4.PacBio'!W:W = "Y"), '4.PacBio'!D:D, "")),
        IF(
            COUNTIFS('4.PacBio'!E:E, B55, '4.PacBio'!V:V, "Y") &gt; 0,
            _xlfn.TEXTJOIN(", ", TRUE, IF(('4.PacBio'!E:E = B55) * ('4.PacBio'!V:V = "Y"), '4.PacBio'!D:D, "")),
            "Awaiting Status"
        )
    )
)</f>
        <v>Sequenced</v>
      </c>
      <c r="K55" s="26" t="s">
        <v>92</v>
      </c>
      <c r="L55" s="8" t="str" cm="1">
        <f t="array" aca="1" ref="L55" ca="1">IF(
    K55="N",
    "",
    IF(
        COUNTIFS('4.HiCLibrary'!E:E, B55, '4.HiCLibrary'!V:V, "Y") &gt; 0,
        _xlfn.TEXTJOIN(", ", TRUE, IF(('4.HiCLibrary'!E:E = B55) * ('4.HiCLibrary'!V:V = "Y"), '4.HiCLibrary'!D:D, "")),
        IF(
            COUNTIFS('4.HiCLibrary'!E:E, B55, '4.HiCLibrary'!U:U, "Y") &gt; 0,
            _xlfn.TEXTJOIN(", ", TRUE, IF(('4.HiCLibrary'!E:E = B55) * ('4.HiCLibrary'!U:U = "Y"), '4.HiCLibrary'!D:D, "")),
            "Awaiting Status"
        )
    )
)</f>
        <v>Awaiting Status</v>
      </c>
      <c r="M55" s="47"/>
      <c r="N55" s="56" t="str" cm="1">
        <f t="array" aca="1" ref="N55" ca="1">IF(
    M55="N",
    "",
    IF(
        COUNTIFS('4.ONT'!E:E, B55, '4.ONT'!Q:Q, "Y") &gt; 0,
        _xlfn.TEXTJOIN(", ", TRUE, IF(('4.ONT'!E:E = B55) * ('4.ONT'!Q:Q = "Y"), '4.ONT'!D:D, "")),
        IF(
            COUNTIFS('4.ONT'!E:E, B55, '4.ONT'!P:P, "Y") &gt; 0,
            _xlfn.TEXTJOIN(", ", TRUE, IF(('4.ONT'!E:E = B55) * ('4.ONT'!P:P = "Y"), '4.ONT'!D:D, "")),
            "Awaiting Status"
        )
    )
)</f>
        <v>Awaiting Status</v>
      </c>
      <c r="O55" s="26" t="s">
        <v>92</v>
      </c>
      <c r="P55" s="60" t="str" cm="1">
        <f t="array" aca="1" ref="P55" ca="1">IF(
    O55="N",
    "",
    IF(
        COUNTIFS('3.RNAExtractions'!E:E, B55, '3.RNAExtractions'!Z:Z, "Y") &gt; 0,
        _xlfn.TEXTJOIN(", ", TRUE, IF(('3.RNAExtractions'!E:E = B55) * ('3.RNAExtractions'!Z:Z = "Y"), '3.RNAExtractions'!D:D, "")),
        IF(
            COUNTIFS('3.RNAExtractions'!E:E, B55, '3.RNAExtractions'!Y:Y, "Y") &gt; 0,
            _xlfn.TEXTJOIN(", ", TRUE, IF(('3.RNAExtractions'!E:E = B55) * ('3.RNAExtractions'!Y:Y = "Y"), '3.RNAExtractions'!D:D, "")),
            "Awaiting Status"
        )
    )
)</f>
        <v>Awaiting Status</v>
      </c>
      <c r="Q55" s="26" t="s">
        <v>92</v>
      </c>
      <c r="R55" s="60" t="str" cm="1">
        <f t="array" aca="1" ref="R55" ca="1">IF(
    Q55="N",
    "",
    IF(
        COUNTIFS('4.RNAIllumina'!E:E, B55, '4.RNAIllumina'!Y:Y, "Y") &gt; 0,
        _xlfn.TEXTJOIN(", ", TRUE, IF(('4.RNAIllumina'!E:E = B55) * ('4.RNAIllumina'!Y:Y = "Y"), '4.RNAIllumina'!D:D, "")),
        IF(
            COUNTIFS('4.RNAIllumina'!E:E, B55, '4.RNAIllumina'!X:X, "Y") &gt; 0,
            _xlfn.TEXTJOIN(", ", TRUE, IF(('4.RNAIllumina'!E:E = B55) * ('4.RNAIllumina'!X:X = "Y"), '4.RNAIllumina'!D:D, "")),
            "Awaiting Status"
        )
    )
)</f>
        <v>Awaiting Status</v>
      </c>
      <c r="T55" s="6" t="str">
        <f ca="1">VLOOKUP($B55,'1.MetaData'!$B:$H,2,FALSE)</f>
        <v>OG54</v>
      </c>
      <c r="U55" s="7" t="str">
        <f ca="1">VLOOKUP($B55,'1.MetaData'!$B:$H,3,FALSE)</f>
        <v xml:space="preserve">Pseudolabrus biserialis </v>
      </c>
      <c r="V55" s="7" t="str">
        <f ca="1">VLOOKUP($B55,'1.MetaData'!$B:$H,4,FALSE)</f>
        <v>Red banded wrasse</v>
      </c>
      <c r="W55" s="6" t="str">
        <f ca="1">VLOOKUP($B55,'1.MetaData'!$B:$H,5,FALSE)</f>
        <v>SW Voyage 2023</v>
      </c>
      <c r="X55" s="6" t="str">
        <f ca="1">VLOOKUP($B55,'1.MetaData'!$B:$H,6,FALSE)</f>
        <v>Shannon Corrigan</v>
      </c>
      <c r="Z55"/>
    </row>
    <row r="56" spans="1:26" x14ac:dyDescent="0.25">
      <c r="A56" s="17">
        <v>55</v>
      </c>
      <c r="B56" s="3" t="str">
        <f t="shared" ca="1" si="3"/>
        <v>OG55</v>
      </c>
      <c r="C56" s="219" t="s">
        <v>106</v>
      </c>
      <c r="D56" s="4">
        <f ca="1">COUNTIF('2.Tissue'!C:C,B56)</f>
        <v>2</v>
      </c>
      <c r="E56" s="4">
        <f ca="1">COUNTIFS('3.DNAExtractions'!$E:$E,$B56,'3.DNAExtractions'!$D:$D,E$1)</f>
        <v>1</v>
      </c>
      <c r="F56" s="2" t="str" cm="1">
        <f t="array" aca="1" ref="F56" ca="1">IF(
    COUNTIFS('3.DNAExtractions'!E:E, B56, '3.DNAExtractions'!Y:Y, "Y") &gt; 0,
    _xlfn.TEXTJOIN(", ", TRUE, IF(('3.DNAExtractions'!E:E = B56) * ('3.DNAExtractions'!Y:Y = "Y"), '3.DNAExtractions'!D:D, "")),
    IF(
        COUNTIFS('3.DNAExtractions'!E:E, B56, '3.DNAExtractions'!X:X, "Y") &gt; 0,
        _xlfn.TEXTJOIN(", ", TRUE, IF(('3.DNAExtractions'!E:E = B56) * ('3.DNAExtractions'!X:X = "Y"), '3.DNAExtractions'!D:D, "")),
        "Awaiting Status"
    )
)</f>
        <v>Extracted</v>
      </c>
      <c r="G56" s="45" t="s">
        <v>92</v>
      </c>
      <c r="H56" s="8" t="str" cm="1">
        <f t="array" aca="1" ref="H56" ca="1">IF(
    G56="N",
    "",
    IF(
        COUNTIFS('4.Illumina'!E:E, B56, '4.Illumina'!R:R, "Y") &gt; 0,
        _xlfn.TEXTJOIN(", ", TRUE, IF(('4.Illumina'!E:E = B56) * ('4.Illumina'!R:R = "Y"), '4.Illumina'!D:D, "")),
        IF(
            COUNTIFS('4.Illumina'!E:E, B56, '4.Illumina'!Q:Q, "Y") &gt; 0,
            _xlfn.TEXTJOIN(", ", TRUE, IF(('4.Illumina'!E:E = B56) * ('4.Illumina'!Q:Q = "Y"), '4.Illumina'!D:D, "")),
            "Awaiting Status"
        )
    )
)</f>
        <v>Awaiting Status</v>
      </c>
      <c r="I56" s="26" t="s">
        <v>92</v>
      </c>
      <c r="J56" s="56" t="str" cm="1">
        <f t="array" aca="1" ref="J56" ca="1">IF(
    I56="N",
    "",
    IF(
        COUNTIFS('4.PacBio'!E:E, B56, '4.PacBio'!W:W, "Y") &gt; 0,
        _xlfn.TEXTJOIN(", ", TRUE, IF(('4.PacBio'!E:E = B56) * ('4.PacBio'!W:W = "Y"), '4.PacBio'!D:D, "")),
        IF(
            COUNTIFS('4.PacBio'!E:E, B56, '4.PacBio'!V:V, "Y") &gt; 0,
            _xlfn.TEXTJOIN(", ", TRUE, IF(('4.PacBio'!E:E = B56) * ('4.PacBio'!V:V = "Y"), '4.PacBio'!D:D, "")),
            "Awaiting Status"
        )
    )
)</f>
        <v>Sequenced</v>
      </c>
      <c r="K56" s="26" t="s">
        <v>92</v>
      </c>
      <c r="L56" s="8" t="str" cm="1">
        <f t="array" aca="1" ref="L56" ca="1">IF(
    K56="N",
    "",
    IF(
        COUNTIFS('4.HiCLibrary'!E:E, B56, '4.HiCLibrary'!V:V, "Y") &gt; 0,
        _xlfn.TEXTJOIN(", ", TRUE, IF(('4.HiCLibrary'!E:E = B56) * ('4.HiCLibrary'!V:V = "Y"), '4.HiCLibrary'!D:D, "")),
        IF(
            COUNTIFS('4.HiCLibrary'!E:E, B56, '4.HiCLibrary'!U:U, "Y") &gt; 0,
            _xlfn.TEXTJOIN(", ", TRUE, IF(('4.HiCLibrary'!E:E = B56) * ('4.HiCLibrary'!U:U = "Y"), '4.HiCLibrary'!D:D, "")),
            "Awaiting Status"
        )
    )
)</f>
        <v>Awaiting Status</v>
      </c>
      <c r="M56" s="47"/>
      <c r="N56" s="56" t="str" cm="1">
        <f t="array" aca="1" ref="N56" ca="1">IF(
    M56="N",
    "",
    IF(
        COUNTIFS('4.ONT'!E:E, B56, '4.ONT'!Q:Q, "Y") &gt; 0,
        _xlfn.TEXTJOIN(", ", TRUE, IF(('4.ONT'!E:E = B56) * ('4.ONT'!Q:Q = "Y"), '4.ONT'!D:D, "")),
        IF(
            COUNTIFS('4.ONT'!E:E, B56, '4.ONT'!P:P, "Y") &gt; 0,
            _xlfn.TEXTJOIN(", ", TRUE, IF(('4.ONT'!E:E = B56) * ('4.ONT'!P:P = "Y"), '4.ONT'!D:D, "")),
            "Awaiting Status"
        )
    )
)</f>
        <v>Library - LSK</v>
      </c>
      <c r="O56" s="26" t="s">
        <v>92</v>
      </c>
      <c r="P56" s="60" t="str" cm="1">
        <f t="array" aca="1" ref="P56" ca="1">IF(
    O56="N",
    "",
    IF(
        COUNTIFS('3.RNAExtractions'!E:E, B56, '3.RNAExtractions'!Z:Z, "Y") &gt; 0,
        _xlfn.TEXTJOIN(", ", TRUE, IF(('3.RNAExtractions'!E:E = B56) * ('3.RNAExtractions'!Z:Z = "Y"), '3.RNAExtractions'!D:D, "")),
        IF(
            COUNTIFS('3.RNAExtractions'!E:E, B56, '3.RNAExtractions'!Y:Y, "Y") &gt; 0,
            _xlfn.TEXTJOIN(", ", TRUE, IF(('3.RNAExtractions'!E:E = B56) * ('3.RNAExtractions'!Y:Y = "Y"), '3.RNAExtractions'!D:D, "")),
            "Awaiting Status"
        )
    )
)</f>
        <v>Awaiting Status</v>
      </c>
      <c r="Q56" s="26" t="s">
        <v>92</v>
      </c>
      <c r="R56" s="60" t="str" cm="1">
        <f t="array" aca="1" ref="R56" ca="1">IF(
    Q56="N",
    "",
    IF(
        COUNTIFS('4.RNAIllumina'!E:E, B56, '4.RNAIllumina'!Y:Y, "Y") &gt; 0,
        _xlfn.TEXTJOIN(", ", TRUE, IF(('4.RNAIllumina'!E:E = B56) * ('4.RNAIllumina'!Y:Y = "Y"), '4.RNAIllumina'!D:D, "")),
        IF(
            COUNTIFS('4.RNAIllumina'!E:E, B56, '4.RNAIllumina'!X:X, "Y") &gt; 0,
            _xlfn.TEXTJOIN(", ", TRUE, IF(('4.RNAIllumina'!E:E = B56) * ('4.RNAIllumina'!X:X = "Y"), '4.RNAIllumina'!D:D, "")),
            "Awaiting Status"
        )
    )
)</f>
        <v>Awaiting Status</v>
      </c>
      <c r="T56" s="6" t="str">
        <f ca="1">VLOOKUP($B56,'1.MetaData'!$B:$H,2,FALSE)</f>
        <v>OG55</v>
      </c>
      <c r="U56" s="7" t="str">
        <f ca="1">VLOOKUP($B56,'1.MetaData'!$B:$H,3,FALSE)</f>
        <v>Olisthops cyanomelas</v>
      </c>
      <c r="V56" s="7" t="str">
        <f ca="1">VLOOKUP($B56,'1.MetaData'!$B:$H,4,FALSE)</f>
        <v>Herring cale</v>
      </c>
      <c r="W56" s="6" t="str">
        <f ca="1">VLOOKUP($B56,'1.MetaData'!$B:$H,5,FALSE)</f>
        <v>SW Voyage 2023</v>
      </c>
      <c r="X56" s="6" t="str">
        <f ca="1">VLOOKUP($B56,'1.MetaData'!$B:$H,6,FALSE)</f>
        <v>Shannon Corrigan</v>
      </c>
      <c r="Z56"/>
    </row>
    <row r="57" spans="1:26" x14ac:dyDescent="0.25">
      <c r="A57" s="17">
        <v>56</v>
      </c>
      <c r="B57" s="3" t="str">
        <f t="shared" ca="1" si="3"/>
        <v>OG56</v>
      </c>
      <c r="C57" s="219" t="s">
        <v>106</v>
      </c>
      <c r="D57" s="4">
        <f ca="1">COUNTIF('2.Tissue'!C:C,B57)</f>
        <v>1</v>
      </c>
      <c r="E57" s="4">
        <f ca="1">COUNTIFS('3.DNAExtractions'!$E:$E,$B57,'3.DNAExtractions'!$D:$D,E$1)</f>
        <v>2</v>
      </c>
      <c r="F57" s="2" t="str" cm="1">
        <f t="array" aca="1" ref="F57" ca="1">IF(
    COUNTIFS('3.DNAExtractions'!E:E, B57, '3.DNAExtractions'!Y:Y, "Y") &gt; 0,
    _xlfn.TEXTJOIN(", ", TRUE, IF(('3.DNAExtractions'!E:E = B57) * ('3.DNAExtractions'!Y:Y = "Y"), '3.DNAExtractions'!D:D, "")),
    IF(
        COUNTIFS('3.DNAExtractions'!E:E, B57, '3.DNAExtractions'!X:X, "Y") &gt; 0,
        _xlfn.TEXTJOIN(", ", TRUE, IF(('3.DNAExtractions'!E:E = B57) * ('3.DNAExtractions'!X:X = "Y"), '3.DNAExtractions'!D:D, "")),
        "Awaiting Status"
    )
)</f>
        <v>Extracted</v>
      </c>
      <c r="G57" s="45" t="s">
        <v>92</v>
      </c>
      <c r="H57" s="8" t="str" cm="1">
        <f t="array" aca="1" ref="H57" ca="1">IF(
    G57="N",
    "",
    IF(
        COUNTIFS('4.Illumina'!E:E, B57, '4.Illumina'!R:R, "Y") &gt; 0,
        _xlfn.TEXTJOIN(", ", TRUE, IF(('4.Illumina'!E:E = B57) * ('4.Illumina'!R:R = "Y"), '4.Illumina'!D:D, "")),
        IF(
            COUNTIFS('4.Illumina'!E:E, B57, '4.Illumina'!Q:Q, "Y") &gt; 0,
            _xlfn.TEXTJOIN(", ", TRUE, IF(('4.Illumina'!E:E = B57) * ('4.Illumina'!Q:Q = "Y"), '4.Illumina'!D:D, "")),
            "Awaiting Status"
        )
    )
)</f>
        <v>Sequenced</v>
      </c>
      <c r="I57" s="26" t="s">
        <v>92</v>
      </c>
      <c r="J57" s="56" t="str" cm="1">
        <f t="array" aca="1" ref="J57" ca="1">IF(
    I57="N",
    "",
    IF(
        COUNTIFS('4.PacBio'!E:E, B57, '4.PacBio'!W:W, "Y") &gt; 0,
        _xlfn.TEXTJOIN(", ", TRUE, IF(('4.PacBio'!E:E = B57) * ('4.PacBio'!W:W = "Y"), '4.PacBio'!D:D, "")),
        IF(
            COUNTIFS('4.PacBio'!E:E, B57, '4.PacBio'!V:V, "Y") &gt; 0,
            _xlfn.TEXTJOIN(", ", TRUE, IF(('4.PacBio'!E:E = B57) * ('4.PacBio'!V:V = "Y"), '4.PacBio'!D:D, "")),
            "Awaiting Status"
        )
    )
)</f>
        <v>Sequenced, HOLD</v>
      </c>
      <c r="K57" s="26" t="s">
        <v>92</v>
      </c>
      <c r="L57" s="8" t="str" cm="1">
        <f t="array" aca="1" ref="L57" ca="1">IF(
    K57="N",
    "",
    IF(
        COUNTIFS('4.HiCLibrary'!E:E, B57, '4.HiCLibrary'!V:V, "Y") &gt; 0,
        _xlfn.TEXTJOIN(", ", TRUE, IF(('4.HiCLibrary'!E:E = B57) * ('4.HiCLibrary'!V:V = "Y"), '4.HiCLibrary'!D:D, "")),
        IF(
            COUNTIFS('4.HiCLibrary'!E:E, B57, '4.HiCLibrary'!U:U, "Y") &gt; 0,
            _xlfn.TEXTJOIN(", ", TRUE, IF(('4.HiCLibrary'!E:E = B57) * ('4.HiCLibrary'!U:U = "Y"), '4.HiCLibrary'!D:D, "")),
            "Awaiting Status"
        )
    )
)</f>
        <v>Awaiting Status</v>
      </c>
      <c r="M57" s="47" t="s">
        <v>92</v>
      </c>
      <c r="N57" s="56" t="str" cm="1">
        <f t="array" aca="1" ref="N57" ca="1">IF(
    M57="N",
    "",
    IF(
        COUNTIFS('4.ONT'!E:E, B57, '4.ONT'!Q:Q, "Y") &gt; 0,
        _xlfn.TEXTJOIN(", ", TRUE, IF(('4.ONT'!E:E = B57) * ('4.ONT'!Q:Q = "Y"), '4.ONT'!D:D, "")),
        IF(
            COUNTIFS('4.ONT'!E:E, B57, '4.ONT'!P:P, "Y") &gt; 0,
            _xlfn.TEXTJOIN(", ", TRUE, IF(('4.ONT'!E:E = B57) * ('4.ONT'!P:P = "Y"), '4.ONT'!D:D, "")),
            "Awaiting Status"
        )
    )
)</f>
        <v>SRE</v>
      </c>
      <c r="O57" s="26" t="s">
        <v>92</v>
      </c>
      <c r="P57" s="60" t="str" cm="1">
        <f t="array" aca="1" ref="P57" ca="1">IF(
    O57="N",
    "",
    IF(
        COUNTIFS('3.RNAExtractions'!E:E, B57, '3.RNAExtractions'!Z:Z, "Y") &gt; 0,
        _xlfn.TEXTJOIN(", ", TRUE, IF(('3.RNAExtractions'!E:E = B57) * ('3.RNAExtractions'!Z:Z = "Y"), '3.RNAExtractions'!D:D, "")),
        IF(
            COUNTIFS('3.RNAExtractions'!E:E, B57, '3.RNAExtractions'!Y:Y, "Y") &gt; 0,
            _xlfn.TEXTJOIN(", ", TRUE, IF(('3.RNAExtractions'!E:E = B57) * ('3.RNAExtractions'!Y:Y = "Y"), '3.RNAExtractions'!D:D, "")),
            "Awaiting Status"
        )
    )
)</f>
        <v>Awaiting Status</v>
      </c>
      <c r="Q57" s="26" t="s">
        <v>92</v>
      </c>
      <c r="R57" s="60" t="str" cm="1">
        <f t="array" aca="1" ref="R57" ca="1">IF(
    Q57="N",
    "",
    IF(
        COUNTIFS('4.RNAIllumina'!E:E, B57, '4.RNAIllumina'!Y:Y, "Y") &gt; 0,
        _xlfn.TEXTJOIN(", ", TRUE, IF(('4.RNAIllumina'!E:E = B57) * ('4.RNAIllumina'!Y:Y = "Y"), '4.RNAIllumina'!D:D, "")),
        IF(
            COUNTIFS('4.RNAIllumina'!E:E, B57, '4.RNAIllumina'!X:X, "Y") &gt; 0,
            _xlfn.TEXTJOIN(", ", TRUE, IF(('4.RNAIllumina'!E:E = B57) * ('4.RNAIllumina'!X:X = "Y"), '4.RNAIllumina'!D:D, "")),
            "Awaiting Status"
        )
    )
)</f>
        <v>Awaiting Status</v>
      </c>
      <c r="T57" s="6" t="str">
        <f ca="1">VLOOKUP($B57,'1.MetaData'!$B:$H,2,FALSE)</f>
        <v>OG56</v>
      </c>
      <c r="U57" s="7" t="str">
        <f ca="1">VLOOKUP($B57,'1.MetaData'!$B:$H,3,FALSE)</f>
        <v>Vincentia punctata</v>
      </c>
      <c r="V57" s="7" t="str">
        <f ca="1">VLOOKUP($B57,'1.MetaData'!$B:$H,4,FALSE)</f>
        <v>Orange cardinalfish</v>
      </c>
      <c r="W57" s="6" t="str">
        <f ca="1">VLOOKUP($B57,'1.MetaData'!$B:$H,5,FALSE)</f>
        <v>SW Voyage 2023</v>
      </c>
      <c r="X57" s="6" t="str">
        <f ca="1">VLOOKUP($B57,'1.MetaData'!$B:$H,6,FALSE)</f>
        <v>Shannon Corrigan</v>
      </c>
      <c r="Z57"/>
    </row>
    <row r="58" spans="1:26" x14ac:dyDescent="0.25">
      <c r="A58" s="17">
        <v>57</v>
      </c>
      <c r="B58" s="3" t="str">
        <f t="shared" ca="1" si="3"/>
        <v>OG57</v>
      </c>
      <c r="C58" s="219" t="s">
        <v>106</v>
      </c>
      <c r="D58" s="4">
        <f ca="1">COUNTIF('2.Tissue'!C:C,B58)</f>
        <v>2</v>
      </c>
      <c r="E58" s="4">
        <f ca="1">COUNTIFS('3.DNAExtractions'!$E:$E,$B58,'3.DNAExtractions'!$D:$D,E$1)</f>
        <v>1</v>
      </c>
      <c r="F58" s="2" t="str" cm="1">
        <f t="array" aca="1" ref="F58" ca="1">IF(
    COUNTIFS('3.DNAExtractions'!E:E, B58, '3.DNAExtractions'!Y:Y, "Y") &gt; 0,
    _xlfn.TEXTJOIN(", ", TRUE, IF(('3.DNAExtractions'!E:E = B58) * ('3.DNAExtractions'!Y:Y = "Y"), '3.DNAExtractions'!D:D, "")),
    IF(
        COUNTIFS('3.DNAExtractions'!E:E, B58, '3.DNAExtractions'!X:X, "Y") &gt; 0,
        _xlfn.TEXTJOIN(", ", TRUE, IF(('3.DNAExtractions'!E:E = B58) * ('3.DNAExtractions'!X:X = "Y"), '3.DNAExtractions'!D:D, "")),
        "Awaiting Status"
    )
)</f>
        <v>Extracted</v>
      </c>
      <c r="G58" s="45" t="s">
        <v>92</v>
      </c>
      <c r="H58" s="8" t="str" cm="1">
        <f t="array" aca="1" ref="H58" ca="1">IF(
    G58="N",
    "",
    IF(
        COUNTIFS('4.Illumina'!E:E, B58, '4.Illumina'!R:R, "Y") &gt; 0,
        _xlfn.TEXTJOIN(", ", TRUE, IF(('4.Illumina'!E:E = B58) * ('4.Illumina'!R:R = "Y"), '4.Illumina'!D:D, "")),
        IF(
            COUNTIFS('4.Illumina'!E:E, B58, '4.Illumina'!Q:Q, "Y") &gt; 0,
            _xlfn.TEXTJOIN(", ", TRUE, IF(('4.Illumina'!E:E = B58) * ('4.Illumina'!Q:Q = "Y"), '4.Illumina'!D:D, "")),
            "Awaiting Status"
        )
    )
)</f>
        <v>Sequenced</v>
      </c>
      <c r="I58" s="26" t="s">
        <v>92</v>
      </c>
      <c r="J58" s="56" t="str" cm="1">
        <f t="array" aca="1" ref="J58" ca="1">IF(
    I58="N",
    "",
    IF(
        COUNTIFS('4.PacBio'!E:E, B58, '4.PacBio'!W:W, "Y") &gt; 0,
        _xlfn.TEXTJOIN(", ", TRUE, IF(('4.PacBio'!E:E = B58) * ('4.PacBio'!W:W = "Y"), '4.PacBio'!D:D, "")),
        IF(
            COUNTIFS('4.PacBio'!E:E, B58, '4.PacBio'!V:V, "Y") &gt; 0,
            _xlfn.TEXTJOIN(", ", TRUE, IF(('4.PacBio'!E:E = B58) * ('4.PacBio'!V:V = "Y"), '4.PacBio'!D:D, "")),
            "Awaiting Status"
        )
    )
)</f>
        <v>Sequenced</v>
      </c>
      <c r="K58" s="26" t="s">
        <v>92</v>
      </c>
      <c r="L58" s="8" t="str" cm="1">
        <f t="array" aca="1" ref="L58" ca="1">IF(
    K58="N",
    "",
    IF(
        COUNTIFS('4.HiCLibrary'!E:E, B58, '4.HiCLibrary'!V:V, "Y") &gt; 0,
        _xlfn.TEXTJOIN(", ", TRUE, IF(('4.HiCLibrary'!E:E = B58) * ('4.HiCLibrary'!V:V = "Y"), '4.HiCLibrary'!D:D, "")),
        IF(
            COUNTIFS('4.HiCLibrary'!E:E, B58, '4.HiCLibrary'!U:U, "Y") &gt; 0,
            _xlfn.TEXTJOIN(", ", TRUE, IF(('4.HiCLibrary'!E:E = B58) * ('4.HiCLibrary'!U:U = "Y"), '4.HiCLibrary'!D:D, "")),
            "Awaiting Status"
        )
    )
)</f>
        <v>Awaiting Status</v>
      </c>
      <c r="M58" s="47"/>
      <c r="N58" s="56" t="str" cm="1">
        <f t="array" aca="1" ref="N58" ca="1">IF(
    M58="N",
    "",
    IF(
        COUNTIFS('4.ONT'!E:E, B58, '4.ONT'!Q:Q, "Y") &gt; 0,
        _xlfn.TEXTJOIN(", ", TRUE, IF(('4.ONT'!E:E = B58) * ('4.ONT'!Q:Q = "Y"), '4.ONT'!D:D, "")),
        IF(
            COUNTIFS('4.ONT'!E:E, B58, '4.ONT'!P:P, "Y") &gt; 0,
            _xlfn.TEXTJOIN(", ", TRUE, IF(('4.ONT'!E:E = B58) * ('4.ONT'!P:P = "Y"), '4.ONT'!D:D, "")),
            "Awaiting Status"
        )
    )
)</f>
        <v>Library - LSK</v>
      </c>
      <c r="O58" s="26" t="s">
        <v>92</v>
      </c>
      <c r="P58" s="60" t="str" cm="1">
        <f t="array" aca="1" ref="P58" ca="1">IF(
    O58="N",
    "",
    IF(
        COUNTIFS('3.RNAExtractions'!E:E, B58, '3.RNAExtractions'!Z:Z, "Y") &gt; 0,
        _xlfn.TEXTJOIN(", ", TRUE, IF(('3.RNAExtractions'!E:E = B58) * ('3.RNAExtractions'!Z:Z = "Y"), '3.RNAExtractions'!D:D, "")),
        IF(
            COUNTIFS('3.RNAExtractions'!E:E, B58, '3.RNAExtractions'!Y:Y, "Y") &gt; 0,
            _xlfn.TEXTJOIN(", ", TRUE, IF(('3.RNAExtractions'!E:E = B58) * ('3.RNAExtractions'!Y:Y = "Y"), '3.RNAExtractions'!D:D, "")),
            "Awaiting Status"
        )
    )
)</f>
        <v>Awaiting Status</v>
      </c>
      <c r="Q58" s="26" t="s">
        <v>92</v>
      </c>
      <c r="R58" s="60" t="str" cm="1">
        <f t="array" aca="1" ref="R58" ca="1">IF(
    Q58="N",
    "",
    IF(
        COUNTIFS('4.RNAIllumina'!E:E, B58, '4.RNAIllumina'!Y:Y, "Y") &gt; 0,
        _xlfn.TEXTJOIN(", ", TRUE, IF(('4.RNAIllumina'!E:E = B58) * ('4.RNAIllumina'!Y:Y = "Y"), '4.RNAIllumina'!D:D, "")),
        IF(
            COUNTIFS('4.RNAIllumina'!E:E, B58, '4.RNAIllumina'!X:X, "Y") &gt; 0,
            _xlfn.TEXTJOIN(", ", TRUE, IF(('4.RNAIllumina'!E:E = B58) * ('4.RNAIllumina'!X:X = "Y"), '4.RNAIllumina'!D:D, "")),
            "Awaiting Status"
        )
    )
)</f>
        <v>Awaiting Status</v>
      </c>
      <c r="T58" s="6" t="str">
        <f ca="1">VLOOKUP($B58,'1.MetaData'!$B:$H,2,FALSE)</f>
        <v>OG57</v>
      </c>
      <c r="U58" s="7" t="str">
        <f ca="1">VLOOKUP($B58,'1.MetaData'!$B:$H,3,FALSE)</f>
        <v>Siphonognathus radiatus</v>
      </c>
      <c r="V58" s="7" t="str">
        <f ca="1">VLOOKUP($B58,'1.MetaData'!$B:$H,4,FALSE)</f>
        <v>Long rayed weed whiting</v>
      </c>
      <c r="W58" s="6" t="str">
        <f ca="1">VLOOKUP($B58,'1.MetaData'!$B:$H,5,FALSE)</f>
        <v>SW Voyage 2023</v>
      </c>
      <c r="X58" s="6" t="str">
        <f ca="1">VLOOKUP($B58,'1.MetaData'!$B:$H,6,FALSE)</f>
        <v>Shannon Corrigan</v>
      </c>
      <c r="Z58"/>
    </row>
    <row r="59" spans="1:26" x14ac:dyDescent="0.25">
      <c r="A59" s="17">
        <v>58</v>
      </c>
      <c r="B59" s="3" t="str">
        <f t="shared" ca="1" si="3"/>
        <v>OG58</v>
      </c>
      <c r="C59" s="219" t="s">
        <v>109</v>
      </c>
      <c r="D59" s="4">
        <f ca="1">COUNTIF('2.Tissue'!C:C,B59)</f>
        <v>1</v>
      </c>
      <c r="E59" s="4">
        <f ca="1">COUNTIFS('3.DNAExtractions'!$E:$E,$B59,'3.DNAExtractions'!$D:$D,E$1)</f>
        <v>0</v>
      </c>
      <c r="F59" s="2" t="str" cm="1">
        <f t="array" aca="1" ref="F59" ca="1">IF(
    COUNTIFS('3.DNAExtractions'!E:E, B59, '3.DNAExtractions'!Y:Y, "Y") &gt; 0,
    _xlfn.TEXTJOIN(", ", TRUE, IF(('3.DNAExtractions'!E:E = B59) * ('3.DNAExtractions'!Y:Y = "Y"), '3.DNAExtractions'!D:D, "")),
    IF(
        COUNTIFS('3.DNAExtractions'!E:E, B59, '3.DNAExtractions'!X:X, "Y") &gt; 0,
        _xlfn.TEXTJOIN(", ", TRUE, IF(('3.DNAExtractions'!E:E = B59) * ('3.DNAExtractions'!X:X = "Y"), '3.DNAExtractions'!D:D, "")),
        "Awaiting Status"
    )
)</f>
        <v>Extraction - Nanobind</v>
      </c>
      <c r="G59" s="45" t="s">
        <v>94</v>
      </c>
      <c r="H59" s="8" t="str" cm="1">
        <f t="array" aca="1" ref="H59" ca="1">IF(
    G59="N",
    "",
    IF(
        COUNTIFS('4.Illumina'!E:E, B59, '4.Illumina'!R:R, "Y") &gt; 0,
        _xlfn.TEXTJOIN(", ", TRUE, IF(('4.Illumina'!E:E = B59) * ('4.Illumina'!R:R = "Y"), '4.Illumina'!D:D, "")),
        IF(
            COUNTIFS('4.Illumina'!E:E, B59, '4.Illumina'!Q:Q, "Y") &gt; 0,
            _xlfn.TEXTJOIN(", ", TRUE, IF(('4.Illumina'!E:E = B59) * ('4.Illumina'!Q:Q = "Y"), '4.Illumina'!D:D, "")),
            "Awaiting Status"
        )
    )
)</f>
        <v/>
      </c>
      <c r="I59" s="26" t="s">
        <v>92</v>
      </c>
      <c r="J59" s="56" t="str" cm="1">
        <f t="array" aca="1" ref="J59" ca="1">IF(
    I59="N",
    "",
    IF(
        COUNTIFS('4.PacBio'!E:E, B59, '4.PacBio'!W:W, "Y") &gt; 0,
        _xlfn.TEXTJOIN(", ", TRUE, IF(('4.PacBio'!E:E = B59) * ('4.PacBio'!W:W = "Y"), '4.PacBio'!D:D, "")),
        IF(
            COUNTIFS('4.PacBio'!E:E, B59, '4.PacBio'!V:V, "Y") &gt; 0,
            _xlfn.TEXTJOIN(", ", TRUE, IF(('4.PacBio'!E:E = B59) * ('4.PacBio'!V:V = "Y"), '4.PacBio'!D:D, "")),
            "Awaiting Status"
        )
    )
)</f>
        <v>Awaiting Status</v>
      </c>
      <c r="K59" s="26" t="s">
        <v>92</v>
      </c>
      <c r="L59" s="8" t="str" cm="1">
        <f t="array" aca="1" ref="L59" ca="1">IF(
    K59="N",
    "",
    IF(
        COUNTIFS('4.HiCLibrary'!E:E, B59, '4.HiCLibrary'!V:V, "Y") &gt; 0,
        _xlfn.TEXTJOIN(", ", TRUE, IF(('4.HiCLibrary'!E:E = B59) * ('4.HiCLibrary'!V:V = "Y"), '4.HiCLibrary'!D:D, "")),
        IF(
            COUNTIFS('4.HiCLibrary'!E:E, B59, '4.HiCLibrary'!U:U, "Y") &gt; 0,
            _xlfn.TEXTJOIN(", ", TRUE, IF(('4.HiCLibrary'!E:E = B59) * ('4.HiCLibrary'!U:U = "Y"), '4.HiCLibrary'!D:D, "")),
            "Awaiting Status"
        )
    )
)</f>
        <v>Awaiting Status</v>
      </c>
      <c r="M59" s="47"/>
      <c r="N59" s="56" t="str" cm="1">
        <f t="array" aca="1" ref="N59" ca="1">IF(
    M59="N",
    "",
    IF(
        COUNTIFS('4.ONT'!E:E, B59, '4.ONT'!Q:Q, "Y") &gt; 0,
        _xlfn.TEXTJOIN(", ", TRUE, IF(('4.ONT'!E:E = B59) * ('4.ONT'!Q:Q = "Y"), '4.ONT'!D:D, "")),
        IF(
            COUNTIFS('4.ONT'!E:E, B59, '4.ONT'!P:P, "Y") &gt; 0,
            _xlfn.TEXTJOIN(", ", TRUE, IF(('4.ONT'!E:E = B59) * ('4.ONT'!P:P = "Y"), '4.ONT'!D:D, "")),
            "Awaiting Status"
        )
    )
)</f>
        <v>Awaiting Status</v>
      </c>
      <c r="O59" s="26" t="s">
        <v>92</v>
      </c>
      <c r="P59" s="60" t="str" cm="1">
        <f t="array" aca="1" ref="P59" ca="1">IF(
    O59="N",
    "",
    IF(
        COUNTIFS('3.RNAExtractions'!E:E, B59, '3.RNAExtractions'!Z:Z, "Y") &gt; 0,
        _xlfn.TEXTJOIN(", ", TRUE, IF(('3.RNAExtractions'!E:E = B59) * ('3.RNAExtractions'!Z:Z = "Y"), '3.RNAExtractions'!D:D, "")),
        IF(
            COUNTIFS('3.RNAExtractions'!E:E, B59, '3.RNAExtractions'!Y:Y, "Y") &gt; 0,
            _xlfn.TEXTJOIN(", ", TRUE, IF(('3.RNAExtractions'!E:E = B59) * ('3.RNAExtractions'!Y:Y = "Y"), '3.RNAExtractions'!D:D, "")),
            "Awaiting Status"
        )
    )
)</f>
        <v>Awaiting Status</v>
      </c>
      <c r="Q59" s="26" t="s">
        <v>92</v>
      </c>
      <c r="R59" s="60" t="str" cm="1">
        <f t="array" aca="1" ref="R59" ca="1">IF(
    Q59="N",
    "",
    IF(
        COUNTIFS('4.RNAIllumina'!E:E, B59, '4.RNAIllumina'!Y:Y, "Y") &gt; 0,
        _xlfn.TEXTJOIN(", ", TRUE, IF(('4.RNAIllumina'!E:E = B59) * ('4.RNAIllumina'!Y:Y = "Y"), '4.RNAIllumina'!D:D, "")),
        IF(
            COUNTIFS('4.RNAIllumina'!E:E, B59, '4.RNAIllumina'!X:X, "Y") &gt; 0,
            _xlfn.TEXTJOIN(", ", TRUE, IF(('4.RNAIllumina'!E:E = B59) * ('4.RNAIllumina'!X:X = "Y"), '4.RNAIllumina'!D:D, "")),
            "Awaiting Status"
        )
    )
)</f>
        <v>Awaiting Status</v>
      </c>
      <c r="T59" s="6" t="str">
        <f ca="1">VLOOKUP($B59,'1.MetaData'!$B:$H,2,FALSE)</f>
        <v>OG58</v>
      </c>
      <c r="U59" s="7" t="str">
        <f ca="1">VLOOKUP($B59,'1.MetaData'!$B:$H,3,FALSE)</f>
        <v>Siphonognathus radiatus</v>
      </c>
      <c r="V59" s="7" t="str">
        <f ca="1">VLOOKUP($B59,'1.MetaData'!$B:$H,4,FALSE)</f>
        <v>Long rayed weed whiting (juvenile)?</v>
      </c>
      <c r="W59" s="6" t="str">
        <f ca="1">VLOOKUP($B59,'1.MetaData'!$B:$H,5,FALSE)</f>
        <v>SW Voyage 2023</v>
      </c>
      <c r="X59" s="6" t="str">
        <f ca="1">VLOOKUP($B59,'1.MetaData'!$B:$H,6,FALSE)</f>
        <v>Shannon Corrigan</v>
      </c>
      <c r="Z59"/>
    </row>
    <row r="60" spans="1:26" hidden="1" x14ac:dyDescent="0.25">
      <c r="A60" s="17">
        <v>59</v>
      </c>
      <c r="B60" s="3" t="str">
        <f t="shared" ca="1" si="3"/>
        <v>OG59</v>
      </c>
      <c r="C60" s="219" t="s">
        <v>93</v>
      </c>
      <c r="D60" s="4">
        <f ca="1">COUNTIF('2.Tissue'!C:C,B60)</f>
        <v>1</v>
      </c>
      <c r="E60" s="4">
        <f ca="1">COUNTIFS('3.DNAExtractions'!$E:$E,$B60,'3.DNAExtractions'!$D:$D,E$1)</f>
        <v>1</v>
      </c>
      <c r="F60" s="2" t="str" cm="1">
        <f t="array" aca="1" ref="F60" ca="1">IF(
    COUNTIFS('3.DNAExtractions'!E:E, B60, '3.DNAExtractions'!Y:Y, "Y") &gt; 0,
    _xlfn.TEXTJOIN(", ", TRUE, IF(('3.DNAExtractions'!E:E = B60) * ('3.DNAExtractions'!Y:Y = "Y"), '3.DNAExtractions'!D:D, "")),
    IF(
        COUNTIFS('3.DNAExtractions'!E:E, B60, '3.DNAExtractions'!X:X, "Y") &gt; 0,
        _xlfn.TEXTJOIN(", ", TRUE, IF(('3.DNAExtractions'!E:E = B60) * ('3.DNAExtractions'!X:X = "Y"), '3.DNAExtractions'!D:D, "")),
        "Awaiting Status"
    )
)</f>
        <v>Extracted</v>
      </c>
      <c r="G60" s="45" t="s">
        <v>92</v>
      </c>
      <c r="H60" s="8" t="str" cm="1">
        <f t="array" aca="1" ref="H60" ca="1">IF(
    G60="N",
    "",
    IF(
        COUNTIFS('4.Illumina'!E:E, B60, '4.Illumina'!R:R, "Y") &gt; 0,
        _xlfn.TEXTJOIN(", ", TRUE, IF(('4.Illumina'!E:E = B60) * ('4.Illumina'!R:R = "Y"), '4.Illumina'!D:D, "")),
        IF(
            COUNTIFS('4.Illumina'!E:E, B60, '4.Illumina'!Q:Q, "Y") &gt; 0,
            _xlfn.TEXTJOIN(", ", TRUE, IF(('4.Illumina'!E:E = B60) * ('4.Illumina'!Q:Q = "Y"), '4.Illumina'!D:D, "")),
            "Awaiting Status"
        )
    )
)</f>
        <v>Sequenced</v>
      </c>
      <c r="I60" s="26" t="s">
        <v>94</v>
      </c>
      <c r="J60" s="56" t="str" cm="1">
        <f t="array" aca="1" ref="J60" ca="1">IF(
    I60="N",
    "",
    IF(
        COUNTIFS('4.PacBio'!E:E, B60, '4.PacBio'!W:W, "Y") &gt; 0,
        _xlfn.TEXTJOIN(", ", TRUE, IF(('4.PacBio'!E:E = B60) * ('4.PacBio'!W:W = "Y"), '4.PacBio'!D:D, "")),
        IF(
            COUNTIFS('4.PacBio'!E:E, B60, '4.PacBio'!V:V, "Y") &gt; 0,
            _xlfn.TEXTJOIN(", ", TRUE, IF(('4.PacBio'!E:E = B60) * ('4.PacBio'!V:V = "Y"), '4.PacBio'!D:D, "")),
            "Awaiting Status"
        )
    )
)</f>
        <v/>
      </c>
      <c r="K60" s="181" t="s">
        <v>94</v>
      </c>
      <c r="L60" s="8" t="str" cm="1">
        <f t="array" aca="1" ref="L60" ca="1">IF(
    K60="N",
    "",
    IF(
        COUNTIFS('4.HiCLibrary'!E:E, B60, '4.HiCLibrary'!V:V, "Y") &gt; 0,
        _xlfn.TEXTJOIN(", ", TRUE, IF(('4.HiCLibrary'!E:E = B60) * ('4.HiCLibrary'!V:V = "Y"), '4.HiCLibrary'!D:D, "")),
        IF(
            COUNTIFS('4.HiCLibrary'!E:E, B60, '4.HiCLibrary'!U:U, "Y") &gt; 0,
            _xlfn.TEXTJOIN(", ", TRUE, IF(('4.HiCLibrary'!E:E = B60) * ('4.HiCLibrary'!U:U = "Y"), '4.HiCLibrary'!D:D, "")),
            "Awaiting Status"
        )
    )
)</f>
        <v/>
      </c>
      <c r="M60" s="47" t="s">
        <v>94</v>
      </c>
      <c r="N60" s="56" t="str" cm="1">
        <f t="array" aca="1" ref="N60" ca="1">IF(
    M60="N",
    "",
    IF(
        COUNTIFS('4.ONT'!E:E, B60, '4.ONT'!Q:Q, "Y") &gt; 0,
        _xlfn.TEXTJOIN(", ", TRUE, IF(('4.ONT'!E:E = B60) * ('4.ONT'!Q:Q = "Y"), '4.ONT'!D:D, "")),
        IF(
            COUNTIFS('4.ONT'!E:E, B60, '4.ONT'!P:P, "Y") &gt; 0,
            _xlfn.TEXTJOIN(", ", TRUE, IF(('4.ONT'!E:E = B60) * ('4.ONT'!P:P = "Y"), '4.ONT'!D:D, "")),
            "Awaiting Status"
        )
    )
)</f>
        <v/>
      </c>
      <c r="O60" s="60" t="s">
        <v>94</v>
      </c>
      <c r="P60" s="60" t="str" cm="1">
        <f t="array" aca="1" ref="P60" ca="1">IF(
    O60="N",
    "",
    IF(
        COUNTIFS('3.RNAExtractions'!E:E, B60, '3.RNAExtractions'!Z:Z, "Y") &gt; 0,
        _xlfn.TEXTJOIN(", ", TRUE, IF(('3.RNAExtractions'!E:E = B60) * ('3.RNAExtractions'!Z:Z = "Y"), '3.RNAExtractions'!D:D, "")),
        IF(
            COUNTIFS('3.RNAExtractions'!E:E, B60, '3.RNAExtractions'!Y:Y, "Y") &gt; 0,
            _xlfn.TEXTJOIN(", ", TRUE, IF(('3.RNAExtractions'!E:E = B60) * ('3.RNAExtractions'!Y:Y = "Y"), '3.RNAExtractions'!D:D, "")),
            "Awaiting Status"
        )
    )
)</f>
        <v/>
      </c>
      <c r="Q60" s="26" t="s">
        <v>94</v>
      </c>
      <c r="R60" s="60" t="str" cm="1">
        <f t="array" aca="1" ref="R60" ca="1">IF(
    Q60="N",
    "",
    IF(
        COUNTIFS('4.RNAIllumina'!E:E, B60, '4.RNAIllumina'!Y:Y, "Y") &gt; 0,
        _xlfn.TEXTJOIN(", ", TRUE, IF(('4.RNAIllumina'!E:E = B60) * ('4.RNAIllumina'!Y:Y = "Y"), '4.RNAIllumina'!D:D, "")),
        IF(
            COUNTIFS('4.RNAIllumina'!E:E, B60, '4.RNAIllumina'!X:X, "Y") &gt; 0,
            _xlfn.TEXTJOIN(", ", TRUE, IF(('4.RNAIllumina'!E:E = B60) * ('4.RNAIllumina'!X:X = "Y"), '4.RNAIllumina'!D:D, "")),
            "Awaiting Status"
        )
    )
)</f>
        <v/>
      </c>
      <c r="T60" s="6" t="str">
        <f ca="1">VLOOKUP($B60,'1.MetaData'!$B:$H,2,FALSE)</f>
        <v>OG59</v>
      </c>
      <c r="U60" s="7" t="str">
        <f ca="1">VLOOKUP($B60,'1.MetaData'!$B:$H,3,FALSE)</f>
        <v>Notolabrus parilus</v>
      </c>
      <c r="V60" s="7" t="str">
        <f ca="1">VLOOKUP($B60,'1.MetaData'!$B:$H,4,FALSE)</f>
        <v>Small green wrasse - possible juvenile brownfields wrasse</v>
      </c>
      <c r="W60" s="6" t="str">
        <f ca="1">VLOOKUP($B60,'1.MetaData'!$B:$H,5,FALSE)</f>
        <v>SW Voyage 2023</v>
      </c>
      <c r="X60" s="6" t="str">
        <f ca="1">VLOOKUP($B60,'1.MetaData'!$B:$H,6,FALSE)</f>
        <v>Shannon Corrigan</v>
      </c>
      <c r="Z60"/>
    </row>
    <row r="61" spans="1:26" x14ac:dyDescent="0.25">
      <c r="A61" s="17">
        <v>60</v>
      </c>
      <c r="B61" s="3" t="str">
        <f t="shared" ca="1" si="3"/>
        <v>OG60</v>
      </c>
      <c r="C61" s="219" t="s">
        <v>91</v>
      </c>
      <c r="D61" s="4">
        <f ca="1">COUNTIF('2.Tissue'!C:C,B61)</f>
        <v>2</v>
      </c>
      <c r="E61" s="4">
        <f ca="1">COUNTIFS('3.DNAExtractions'!$E:$E,$B61,'3.DNAExtractions'!$D:$D,E$1)</f>
        <v>1</v>
      </c>
      <c r="F61" s="2" t="str" cm="1">
        <f t="array" aca="1" ref="F61" ca="1">IF(
    COUNTIFS('3.DNAExtractions'!E:E, B61, '3.DNAExtractions'!Y:Y, "Y") &gt; 0,
    _xlfn.TEXTJOIN(", ", TRUE, IF(('3.DNAExtractions'!E:E = B61) * ('3.DNAExtractions'!Y:Y = "Y"), '3.DNAExtractions'!D:D, "")),
    IF(
        COUNTIFS('3.DNAExtractions'!E:E, B61, '3.DNAExtractions'!X:X, "Y") &gt; 0,
        _xlfn.TEXTJOIN(", ", TRUE, IF(('3.DNAExtractions'!E:E = B61) * ('3.DNAExtractions'!X:X = "Y"), '3.DNAExtractions'!D:D, "")),
        "Awaiting Status"
    )
)</f>
        <v>Extracted</v>
      </c>
      <c r="G61" s="45" t="s">
        <v>94</v>
      </c>
      <c r="H61" s="8" t="str" cm="1">
        <f t="array" aca="1" ref="H61" ca="1">IF(
    G61="N",
    "",
    IF(
        COUNTIFS('4.Illumina'!E:E, B61, '4.Illumina'!R:R, "Y") &gt; 0,
        _xlfn.TEXTJOIN(", ", TRUE, IF(('4.Illumina'!E:E = B61) * ('4.Illumina'!R:R = "Y"), '4.Illumina'!D:D, "")),
        IF(
            COUNTIFS('4.Illumina'!E:E, B61, '4.Illumina'!Q:Q, "Y") &gt; 0,
            _xlfn.TEXTJOIN(", ", TRUE, IF(('4.Illumina'!E:E = B61) * ('4.Illumina'!Q:Q = "Y"), '4.Illumina'!D:D, "")),
            "Awaiting Status"
        )
    )
)</f>
        <v/>
      </c>
      <c r="I61" s="26" t="s">
        <v>92</v>
      </c>
      <c r="J61" s="56" t="str" cm="1">
        <f t="array" aca="1" ref="J61" ca="1">IF(
    I61="N",
    "",
    IF(
        COUNTIFS('4.PacBio'!E:E, B61, '4.PacBio'!W:W, "Y") &gt; 0,
        _xlfn.TEXTJOIN(", ", TRUE, IF(('4.PacBio'!E:E = B61) * ('4.PacBio'!W:W = "Y"), '4.PacBio'!D:D, "")),
        IF(
            COUNTIFS('4.PacBio'!E:E, B61, '4.PacBio'!V:V, "Y") &gt; 0,
            _xlfn.TEXTJOIN(", ", TRUE, IF(('4.PacBio'!E:E = B61) * ('4.PacBio'!V:V = "Y"), '4.PacBio'!D:D, "")),
            "Awaiting Status"
        )
    )
)</f>
        <v>Sequenced</v>
      </c>
      <c r="K61" s="26" t="s">
        <v>92</v>
      </c>
      <c r="L61" s="8" t="str" cm="1">
        <f t="array" aca="1" ref="L61" ca="1">IF(
    K61="N",
    "",
    IF(
        COUNTIFS('4.HiCLibrary'!E:E, B61, '4.HiCLibrary'!V:V, "Y") &gt; 0,
        _xlfn.TEXTJOIN(", ", TRUE, IF(('4.HiCLibrary'!E:E = B61) * ('4.HiCLibrary'!V:V = "Y"), '4.HiCLibrary'!D:D, "")),
        IF(
            COUNTIFS('4.HiCLibrary'!E:E, B61, '4.HiCLibrary'!U:U, "Y") &gt; 0,
            _xlfn.TEXTJOIN(", ", TRUE, IF(('4.HiCLibrary'!E:E = B61) * ('4.HiCLibrary'!U:U = "Y"), '4.HiCLibrary'!D:D, "")),
            "Awaiting Status"
        )
    )
)</f>
        <v>State 3 - Proximity Ligation</v>
      </c>
      <c r="M61" s="47"/>
      <c r="N61" s="56" t="str" cm="1">
        <f t="array" aca="1" ref="N61" ca="1">IF(
    M61="N",
    "",
    IF(
        COUNTIFS('4.ONT'!E:E, B61, '4.ONT'!Q:Q, "Y") &gt; 0,
        _xlfn.TEXTJOIN(", ", TRUE, IF(('4.ONT'!E:E = B61) * ('4.ONT'!Q:Q = "Y"), '4.ONT'!D:D, "")),
        IF(
            COUNTIFS('4.ONT'!E:E, B61, '4.ONT'!P:P, "Y") &gt; 0,
            _xlfn.TEXTJOIN(", ", TRUE, IF(('4.ONT'!E:E = B61) * ('4.ONT'!P:P = "Y"), '4.ONT'!D:D, "")),
            "Awaiting Status"
        )
    )
)</f>
        <v>Awaiting Status</v>
      </c>
      <c r="O61" s="26" t="s">
        <v>92</v>
      </c>
      <c r="P61" s="60" t="str" cm="1">
        <f t="array" aca="1" ref="P61" ca="1">IF(
    O61="N",
    "",
    IF(
        COUNTIFS('3.RNAExtractions'!E:E, B61, '3.RNAExtractions'!Z:Z, "Y") &gt; 0,
        _xlfn.TEXTJOIN(", ", TRUE, IF(('3.RNAExtractions'!E:E = B61) * ('3.RNAExtractions'!Z:Z = "Y"), '3.RNAExtractions'!D:D, "")),
        IF(
            COUNTIFS('3.RNAExtractions'!E:E, B61, '3.RNAExtractions'!Y:Y, "Y") &gt; 0,
            _xlfn.TEXTJOIN(", ", TRUE, IF(('3.RNAExtractions'!E:E = B61) * ('3.RNAExtractions'!Y:Y = "Y"), '3.RNAExtractions'!D:D, "")),
            "Awaiting Status"
        )
    )
)</f>
        <v>Awaiting Status</v>
      </c>
      <c r="Q61" s="26" t="s">
        <v>92</v>
      </c>
      <c r="R61" s="60" t="str" cm="1">
        <f t="array" aca="1" ref="R61" ca="1">IF(
    Q61="N",
    "",
    IF(
        COUNTIFS('4.RNAIllumina'!E:E, B61, '4.RNAIllumina'!Y:Y, "Y") &gt; 0,
        _xlfn.TEXTJOIN(", ", TRUE, IF(('4.RNAIllumina'!E:E = B61) * ('4.RNAIllumina'!Y:Y = "Y"), '4.RNAIllumina'!D:D, "")),
        IF(
            COUNTIFS('4.RNAIllumina'!E:E, B61, '4.RNAIllumina'!X:X, "Y") &gt; 0,
            _xlfn.TEXTJOIN(", ", TRUE, IF(('4.RNAIllumina'!E:E = B61) * ('4.RNAIllumina'!X:X = "Y"), '4.RNAIllumina'!D:D, "")),
            "Awaiting Status"
        )
    )
)</f>
        <v>Awaiting Status</v>
      </c>
      <c r="T61" s="6" t="str">
        <f ca="1">VLOOKUP($B61,'1.MetaData'!$B:$H,2,FALSE)</f>
        <v>OG60</v>
      </c>
      <c r="U61" s="7" t="str">
        <f ca="1">VLOOKUP($B61,'1.MetaData'!$B:$H,3,FALSE)</f>
        <v>Austrolabrus maculatus</v>
      </c>
      <c r="V61" s="7">
        <f ca="1">VLOOKUP($B61,'1.MetaData'!$B:$H,4,FALSE)</f>
        <v>0</v>
      </c>
      <c r="W61" s="6" t="str">
        <f ca="1">VLOOKUP($B61,'1.MetaData'!$B:$H,5,FALSE)</f>
        <v>SW Voyage 2023</v>
      </c>
      <c r="X61" s="6" t="str">
        <f ca="1">VLOOKUP($B61,'1.MetaData'!$B:$H,6,FALSE)</f>
        <v>Shannon Corrigan</v>
      </c>
      <c r="Z61"/>
    </row>
    <row r="62" spans="1:26" x14ac:dyDescent="0.25">
      <c r="A62" s="17">
        <v>61</v>
      </c>
      <c r="B62" s="3" t="str">
        <f t="shared" ca="1" si="3"/>
        <v>OG61</v>
      </c>
      <c r="C62" s="219" t="s">
        <v>91</v>
      </c>
      <c r="D62" s="4">
        <f ca="1">COUNTIF('2.Tissue'!C:C,B62)</f>
        <v>1</v>
      </c>
      <c r="E62" s="4">
        <f ca="1">COUNTIFS('3.DNAExtractions'!$E:$E,$B62,'3.DNAExtractions'!$D:$D,E$1)</f>
        <v>1</v>
      </c>
      <c r="F62" s="2" t="str" cm="1">
        <f t="array" aca="1" ref="F62" ca="1">IF(
    COUNTIFS('3.DNAExtractions'!E:E, B62, '3.DNAExtractions'!Y:Y, "Y") &gt; 0,
    _xlfn.TEXTJOIN(", ", TRUE, IF(('3.DNAExtractions'!E:E = B62) * ('3.DNAExtractions'!Y:Y = "Y"), '3.DNAExtractions'!D:D, "")),
    IF(
        COUNTIFS('3.DNAExtractions'!E:E, B62, '3.DNAExtractions'!X:X, "Y") &gt; 0,
        _xlfn.TEXTJOIN(", ", TRUE, IF(('3.DNAExtractions'!E:E = B62) * ('3.DNAExtractions'!X:X = "Y"), '3.DNAExtractions'!D:D, "")),
        "Awaiting Status"
    )
)</f>
        <v>Extracted</v>
      </c>
      <c r="G62" s="45" t="s">
        <v>94</v>
      </c>
      <c r="H62" s="8" t="str" cm="1">
        <f t="array" aca="1" ref="H62" ca="1">IF(
    G62="N",
    "",
    IF(
        COUNTIFS('4.Illumina'!E:E, B62, '4.Illumina'!R:R, "Y") &gt; 0,
        _xlfn.TEXTJOIN(", ", TRUE, IF(('4.Illumina'!E:E = B62) * ('4.Illumina'!R:R = "Y"), '4.Illumina'!D:D, "")),
        IF(
            COUNTIFS('4.Illumina'!E:E, B62, '4.Illumina'!Q:Q, "Y") &gt; 0,
            _xlfn.TEXTJOIN(", ", TRUE, IF(('4.Illumina'!E:E = B62) * ('4.Illumina'!Q:Q = "Y"), '4.Illumina'!D:D, "")),
            "Awaiting Status"
        )
    )
)</f>
        <v/>
      </c>
      <c r="I62" s="26" t="s">
        <v>92</v>
      </c>
      <c r="J62" s="56" t="str" cm="1">
        <f t="array" aca="1" ref="J62" ca="1">IF(
    I62="N",
    "",
    IF(
        COUNTIFS('4.PacBio'!E:E, B62, '4.PacBio'!W:W, "Y") &gt; 0,
        _xlfn.TEXTJOIN(", ", TRUE, IF(('4.PacBio'!E:E = B62) * ('4.PacBio'!W:W = "Y"), '4.PacBio'!D:D, "")),
        IF(
            COUNTIFS('4.PacBio'!E:E, B62, '4.PacBio'!V:V, "Y") &gt; 0,
            _xlfn.TEXTJOIN(", ", TRUE, IF(('4.PacBio'!E:E = B62) * ('4.PacBio'!V:V = "Y"), '4.PacBio'!D:D, "")),
            "Awaiting Status"
        )
    )
)</f>
        <v>SRE</v>
      </c>
      <c r="K62" s="26" t="s">
        <v>92</v>
      </c>
      <c r="L62" s="8" t="str" cm="1">
        <f t="array" aca="1" ref="L62" ca="1">IF(
    K62="N",
    "",
    IF(
        COUNTIFS('4.HiCLibrary'!E:E, B62, '4.HiCLibrary'!V:V, "Y") &gt; 0,
        _xlfn.TEXTJOIN(", ", TRUE, IF(('4.HiCLibrary'!E:E = B62) * ('4.HiCLibrary'!V:V = "Y"), '4.HiCLibrary'!D:D, "")),
        IF(
            COUNTIFS('4.HiCLibrary'!E:E, B62, '4.HiCLibrary'!U:U, "Y") &gt; 0,
            _xlfn.TEXTJOIN(", ", TRUE, IF(('4.HiCLibrary'!E:E = B62) * ('4.HiCLibrary'!U:U = "Y"), '4.HiCLibrary'!D:D, "")),
            "Awaiting Status"
        )
    )
)</f>
        <v>Awaiting Status</v>
      </c>
      <c r="M62" s="47"/>
      <c r="N62" s="56" t="str" cm="1">
        <f t="array" aca="1" ref="N62" ca="1">IF(
    M62="N",
    "",
    IF(
        COUNTIFS('4.ONT'!E:E, B62, '4.ONT'!Q:Q, "Y") &gt; 0,
        _xlfn.TEXTJOIN(", ", TRUE, IF(('4.ONT'!E:E = B62) * ('4.ONT'!Q:Q = "Y"), '4.ONT'!D:D, "")),
        IF(
            COUNTIFS('4.ONT'!E:E, B62, '4.ONT'!P:P, "Y") &gt; 0,
            _xlfn.TEXTJOIN(", ", TRUE, IF(('4.ONT'!E:E = B62) * ('4.ONT'!P:P = "Y"), '4.ONT'!D:D, "")),
            "Awaiting Status"
        )
    )
)</f>
        <v>Awaiting Status</v>
      </c>
      <c r="O62" s="26" t="s">
        <v>92</v>
      </c>
      <c r="P62" s="60" t="str" cm="1">
        <f t="array" aca="1" ref="P62" ca="1">IF(
    O62="N",
    "",
    IF(
        COUNTIFS('3.RNAExtractions'!E:E, B62, '3.RNAExtractions'!Z:Z, "Y") &gt; 0,
        _xlfn.TEXTJOIN(", ", TRUE, IF(('3.RNAExtractions'!E:E = B62) * ('3.RNAExtractions'!Z:Z = "Y"), '3.RNAExtractions'!D:D, "")),
        IF(
            COUNTIFS('3.RNAExtractions'!E:E, B62, '3.RNAExtractions'!Y:Y, "Y") &gt; 0,
            _xlfn.TEXTJOIN(", ", TRUE, IF(('3.RNAExtractions'!E:E = B62) * ('3.RNAExtractions'!Y:Y = "Y"), '3.RNAExtractions'!D:D, "")),
            "Awaiting Status"
        )
    )
)</f>
        <v>Awaiting Status</v>
      </c>
      <c r="Q62" s="26" t="s">
        <v>92</v>
      </c>
      <c r="R62" s="60" t="str" cm="1">
        <f t="array" aca="1" ref="R62" ca="1">IF(
    Q62="N",
    "",
    IF(
        COUNTIFS('4.RNAIllumina'!E:E, B62, '4.RNAIllumina'!Y:Y, "Y") &gt; 0,
        _xlfn.TEXTJOIN(", ", TRUE, IF(('4.RNAIllumina'!E:E = B62) * ('4.RNAIllumina'!Y:Y = "Y"), '4.RNAIllumina'!D:D, "")),
        IF(
            COUNTIFS('4.RNAIllumina'!E:E, B62, '4.RNAIllumina'!X:X, "Y") &gt; 0,
            _xlfn.TEXTJOIN(", ", TRUE, IF(('4.RNAIllumina'!E:E = B62) * ('4.RNAIllumina'!X:X = "Y"), '4.RNAIllumina'!D:D, "")),
            "Awaiting Status"
        )
    )
)</f>
        <v>Awaiting Status</v>
      </c>
      <c r="T62" s="6" t="str">
        <f ca="1">VLOOKUP($B62,'1.MetaData'!$B:$H,2,FALSE)</f>
        <v>OG61</v>
      </c>
      <c r="U62" s="7" t="str">
        <f ca="1">VLOOKUP($B62,'1.MetaData'!$B:$H,3,FALSE)</f>
        <v>Sticharium dorsale</v>
      </c>
      <c r="V62" s="7" t="str">
        <f ca="1">VLOOKUP($B62,'1.MetaData'!$B:$H,4,FALSE)</f>
        <v>Small, skinny</v>
      </c>
      <c r="W62" s="6" t="str">
        <f ca="1">VLOOKUP($B62,'1.MetaData'!$B:$H,5,FALSE)</f>
        <v>SW Voyage 2023</v>
      </c>
      <c r="X62" s="6" t="str">
        <f ca="1">VLOOKUP($B62,'1.MetaData'!$B:$H,6,FALSE)</f>
        <v>Shannon Corrigan</v>
      </c>
      <c r="Z62"/>
    </row>
    <row r="63" spans="1:26" x14ac:dyDescent="0.25">
      <c r="A63" s="17">
        <v>62</v>
      </c>
      <c r="B63" s="3" t="str">
        <f t="shared" ca="1" si="3"/>
        <v>OG62</v>
      </c>
      <c r="C63" s="219" t="s">
        <v>91</v>
      </c>
      <c r="D63" s="4">
        <f ca="1">COUNTIF('2.Tissue'!C:C,B63)</f>
        <v>1</v>
      </c>
      <c r="E63" s="4">
        <f ca="1">COUNTIFS('3.DNAExtractions'!$E:$E,$B63,'3.DNAExtractions'!$D:$D,E$1)</f>
        <v>1</v>
      </c>
      <c r="F63" s="2" t="str" cm="1">
        <f t="array" aca="1" ref="F63" ca="1">IF(
    COUNTIFS('3.DNAExtractions'!E:E, B63, '3.DNAExtractions'!Y:Y, "Y") &gt; 0,
    _xlfn.TEXTJOIN(", ", TRUE, IF(('3.DNAExtractions'!E:E = B63) * ('3.DNAExtractions'!Y:Y = "Y"), '3.DNAExtractions'!D:D, "")),
    IF(
        COUNTIFS('3.DNAExtractions'!E:E, B63, '3.DNAExtractions'!X:X, "Y") &gt; 0,
        _xlfn.TEXTJOIN(", ", TRUE, IF(('3.DNAExtractions'!E:E = B63) * ('3.DNAExtractions'!X:X = "Y"), '3.DNAExtractions'!D:D, "")),
        "Awaiting Status"
    )
)</f>
        <v>Extracted</v>
      </c>
      <c r="G63" s="45" t="s">
        <v>94</v>
      </c>
      <c r="H63" s="8" t="str" cm="1">
        <f t="array" aca="1" ref="H63" ca="1">IF(
    G63="N",
    "",
    IF(
        COUNTIFS('4.Illumina'!E:E, B63, '4.Illumina'!R:R, "Y") &gt; 0,
        _xlfn.TEXTJOIN(", ", TRUE, IF(('4.Illumina'!E:E = B63) * ('4.Illumina'!R:R = "Y"), '4.Illumina'!D:D, "")),
        IF(
            COUNTIFS('4.Illumina'!E:E, B63, '4.Illumina'!Q:Q, "Y") &gt; 0,
            _xlfn.TEXTJOIN(", ", TRUE, IF(('4.Illumina'!E:E = B63) * ('4.Illumina'!Q:Q = "Y"), '4.Illumina'!D:D, "")),
            "Awaiting Status"
        )
    )
)</f>
        <v/>
      </c>
      <c r="I63" s="26" t="s">
        <v>92</v>
      </c>
      <c r="J63" s="56" t="str" cm="1">
        <f t="array" aca="1" ref="J63" ca="1">IF(
    I63="N",
    "",
    IF(
        COUNTIFS('4.PacBio'!E:E, B63, '4.PacBio'!W:W, "Y") &gt; 0,
        _xlfn.TEXTJOIN(", ", TRUE, IF(('4.PacBio'!E:E = B63) * ('4.PacBio'!W:W = "Y"), '4.PacBio'!D:D, "")),
        IF(
            COUNTIFS('4.PacBio'!E:E, B63, '4.PacBio'!V:V, "Y") &gt; 0,
            _xlfn.TEXTJOIN(", ", TRUE, IF(('4.PacBio'!E:E = B63) * ('4.PacBio'!V:V = "Y"), '4.PacBio'!D:D, "")),
            "Awaiting Status"
        )
    )
)</f>
        <v>Sequence - PacBio</v>
      </c>
      <c r="K63" s="26" t="s">
        <v>92</v>
      </c>
      <c r="L63" s="8" t="str" cm="1">
        <f t="array" aca="1" ref="L63" ca="1">IF(
    K63="N",
    "",
    IF(
        COUNTIFS('4.HiCLibrary'!E:E, B63, '4.HiCLibrary'!V:V, "Y") &gt; 0,
        _xlfn.TEXTJOIN(", ", TRUE, IF(('4.HiCLibrary'!E:E = B63) * ('4.HiCLibrary'!V:V = "Y"), '4.HiCLibrary'!D:D, "")),
        IF(
            COUNTIFS('4.HiCLibrary'!E:E, B63, '4.HiCLibrary'!U:U, "Y") &gt; 0,
            _xlfn.TEXTJOIN(", ", TRUE, IF(('4.HiCLibrary'!E:E = B63) * ('4.HiCLibrary'!U:U = "Y"), '4.HiCLibrary'!D:D, "")),
            "Awaiting Status"
        )
    )
)</f>
        <v>Awaiting Status</v>
      </c>
      <c r="M63" s="47"/>
      <c r="N63" s="56" t="str" cm="1">
        <f t="array" aca="1" ref="N63" ca="1">IF(
    M63="N",
    "",
    IF(
        COUNTIFS('4.ONT'!E:E, B63, '4.ONT'!Q:Q, "Y") &gt; 0,
        _xlfn.TEXTJOIN(", ", TRUE, IF(('4.ONT'!E:E = B63) * ('4.ONT'!Q:Q = "Y"), '4.ONT'!D:D, "")),
        IF(
            COUNTIFS('4.ONT'!E:E, B63, '4.ONT'!P:P, "Y") &gt; 0,
            _xlfn.TEXTJOIN(", ", TRUE, IF(('4.ONT'!E:E = B63) * ('4.ONT'!P:P = "Y"), '4.ONT'!D:D, "")),
            "Awaiting Status"
        )
    )
)</f>
        <v>Awaiting Status</v>
      </c>
      <c r="O63" s="26" t="s">
        <v>92</v>
      </c>
      <c r="P63" s="60" t="str" cm="1">
        <f t="array" aca="1" ref="P63" ca="1">IF(
    O63="N",
    "",
    IF(
        COUNTIFS('3.RNAExtractions'!E:E, B63, '3.RNAExtractions'!Z:Z, "Y") &gt; 0,
        _xlfn.TEXTJOIN(", ", TRUE, IF(('3.RNAExtractions'!E:E = B63) * ('3.RNAExtractions'!Z:Z = "Y"), '3.RNAExtractions'!D:D, "")),
        IF(
            COUNTIFS('3.RNAExtractions'!E:E, B63, '3.RNAExtractions'!Y:Y, "Y") &gt; 0,
            _xlfn.TEXTJOIN(", ", TRUE, IF(('3.RNAExtractions'!E:E = B63) * ('3.RNAExtractions'!Y:Y = "Y"), '3.RNAExtractions'!D:D, "")),
            "Awaiting Status"
        )
    )
)</f>
        <v>Awaiting Status</v>
      </c>
      <c r="Q63" s="26" t="s">
        <v>92</v>
      </c>
      <c r="R63" s="60" t="str" cm="1">
        <f t="array" aca="1" ref="R63" ca="1">IF(
    Q63="N",
    "",
    IF(
        COUNTIFS('4.RNAIllumina'!E:E, B63, '4.RNAIllumina'!Y:Y, "Y") &gt; 0,
        _xlfn.TEXTJOIN(", ", TRUE, IF(('4.RNAIllumina'!E:E = B63) * ('4.RNAIllumina'!Y:Y = "Y"), '4.RNAIllumina'!D:D, "")),
        IF(
            COUNTIFS('4.RNAIllumina'!E:E, B63, '4.RNAIllumina'!X:X, "Y") &gt; 0,
            _xlfn.TEXTJOIN(", ", TRUE, IF(('4.RNAIllumina'!E:E = B63) * ('4.RNAIllumina'!X:X = "Y"), '4.RNAIllumina'!D:D, "")),
            "Awaiting Status"
        )
    )
)</f>
        <v>Awaiting Status</v>
      </c>
      <c r="T63" s="6" t="str">
        <f ca="1">VLOOKUP($B63,'1.MetaData'!$B:$H,2,FALSE)</f>
        <v>OG62</v>
      </c>
      <c r="U63" s="7" t="str">
        <f ca="1">VLOOKUP($B63,'1.MetaData'!$B:$H,3,FALSE)</f>
        <v>Heteroclinus roseus</v>
      </c>
      <c r="V63" s="7" t="str">
        <f ca="1">VLOOKUP($B63,'1.MetaData'!$B:$H,4,FALSE)</f>
        <v>Big green weedfish. Top right in photo</v>
      </c>
      <c r="W63" s="6" t="str">
        <f ca="1">VLOOKUP($B63,'1.MetaData'!$B:$H,5,FALSE)</f>
        <v>SW Voyage 2023</v>
      </c>
      <c r="X63" s="6" t="str">
        <f ca="1">VLOOKUP($B63,'1.MetaData'!$B:$H,6,FALSE)</f>
        <v>Shannon Corrigan</v>
      </c>
      <c r="Z63"/>
    </row>
    <row r="64" spans="1:26" hidden="1" x14ac:dyDescent="0.25">
      <c r="A64" s="17">
        <v>63</v>
      </c>
      <c r="B64" s="3" t="str">
        <f t="shared" ca="1" si="3"/>
        <v>OG63</v>
      </c>
      <c r="C64" s="219" t="s">
        <v>93</v>
      </c>
      <c r="D64" s="4">
        <f ca="1">COUNTIF('2.Tissue'!C:C,B64)</f>
        <v>2</v>
      </c>
      <c r="E64" s="4">
        <f ca="1">COUNTIFS('3.DNAExtractions'!$E:$E,$B64,'3.DNAExtractions'!$D:$D,E$1)</f>
        <v>1</v>
      </c>
      <c r="F64" s="2" t="str" cm="1">
        <f t="array" aca="1" ref="F64" ca="1">IF(
    COUNTIFS('3.DNAExtractions'!E:E, B64, '3.DNAExtractions'!Y:Y, "Y") &gt; 0,
    _xlfn.TEXTJOIN(", ", TRUE, IF(('3.DNAExtractions'!E:E = B64) * ('3.DNAExtractions'!Y:Y = "Y"), '3.DNAExtractions'!D:D, "")),
    IF(
        COUNTIFS('3.DNAExtractions'!E:E, B64, '3.DNAExtractions'!X:X, "Y") &gt; 0,
        _xlfn.TEXTJOIN(", ", TRUE, IF(('3.DNAExtractions'!E:E = B64) * ('3.DNAExtractions'!X:X = "Y"), '3.DNAExtractions'!D:D, "")),
        "Awaiting Status"
    )
)</f>
        <v>Extracted</v>
      </c>
      <c r="G64" s="45" t="s">
        <v>92</v>
      </c>
      <c r="H64" s="8" t="str" cm="1">
        <f t="array" aca="1" ref="H64" ca="1">IF(
    G64="N",
    "",
    IF(
        COUNTIFS('4.Illumina'!E:E, B64, '4.Illumina'!R:R, "Y") &gt; 0,
        _xlfn.TEXTJOIN(", ", TRUE, IF(('4.Illumina'!E:E = B64) * ('4.Illumina'!R:R = "Y"), '4.Illumina'!D:D, "")),
        IF(
            COUNTIFS('4.Illumina'!E:E, B64, '4.Illumina'!Q:Q, "Y") &gt; 0,
            _xlfn.TEXTJOIN(", ", TRUE, IF(('4.Illumina'!E:E = B64) * ('4.Illumina'!Q:Q = "Y"), '4.Illumina'!D:D, "")),
            "Awaiting Status"
        )
    )
)</f>
        <v>Sequenced</v>
      </c>
      <c r="I64" s="26" t="s">
        <v>94</v>
      </c>
      <c r="J64" s="56" t="str" cm="1">
        <f t="array" aca="1" ref="J64" ca="1">IF(
    I64="N",
    "",
    IF(
        COUNTIFS('4.PacBio'!E:E, B64, '4.PacBio'!W:W, "Y") &gt; 0,
        _xlfn.TEXTJOIN(", ", TRUE, IF(('4.PacBio'!E:E = B64) * ('4.PacBio'!W:W = "Y"), '4.PacBio'!D:D, "")),
        IF(
            COUNTIFS('4.PacBio'!E:E, B64, '4.PacBio'!V:V, "Y") &gt; 0,
            _xlfn.TEXTJOIN(", ", TRUE, IF(('4.PacBio'!E:E = B64) * ('4.PacBio'!V:V = "Y"), '4.PacBio'!D:D, "")),
            "Awaiting Status"
        )
    )
)</f>
        <v/>
      </c>
      <c r="K64" s="181" t="s">
        <v>94</v>
      </c>
      <c r="L64" s="8" t="str" cm="1">
        <f t="array" aca="1" ref="L64" ca="1">IF(
    K64="N",
    "",
    IF(
        COUNTIFS('4.HiCLibrary'!E:E, B64, '4.HiCLibrary'!V:V, "Y") &gt; 0,
        _xlfn.TEXTJOIN(", ", TRUE, IF(('4.HiCLibrary'!E:E = B64) * ('4.HiCLibrary'!V:V = "Y"), '4.HiCLibrary'!D:D, "")),
        IF(
            COUNTIFS('4.HiCLibrary'!E:E, B64, '4.HiCLibrary'!U:U, "Y") &gt; 0,
            _xlfn.TEXTJOIN(", ", TRUE, IF(('4.HiCLibrary'!E:E = B64) * ('4.HiCLibrary'!U:U = "Y"), '4.HiCLibrary'!D:D, "")),
            "Awaiting Status"
        )
    )
)</f>
        <v/>
      </c>
      <c r="M64" s="47" t="s">
        <v>94</v>
      </c>
      <c r="N64" s="56" t="str" cm="1">
        <f t="array" aca="1" ref="N64" ca="1">IF(
    M64="N",
    "",
    IF(
        COUNTIFS('4.ONT'!E:E, B64, '4.ONT'!Q:Q, "Y") &gt; 0,
        _xlfn.TEXTJOIN(", ", TRUE, IF(('4.ONT'!E:E = B64) * ('4.ONT'!Q:Q = "Y"), '4.ONT'!D:D, "")),
        IF(
            COUNTIFS('4.ONT'!E:E, B64, '4.ONT'!P:P, "Y") &gt; 0,
            _xlfn.TEXTJOIN(", ", TRUE, IF(('4.ONT'!E:E = B64) * ('4.ONT'!P:P = "Y"), '4.ONT'!D:D, "")),
            "Awaiting Status"
        )
    )
)</f>
        <v/>
      </c>
      <c r="O64" s="60" t="s">
        <v>94</v>
      </c>
      <c r="P64" s="60" t="str" cm="1">
        <f t="array" aca="1" ref="P64" ca="1">IF(
    O64="N",
    "",
    IF(
        COUNTIFS('3.RNAExtractions'!E:E, B64, '3.RNAExtractions'!Z:Z, "Y") &gt; 0,
        _xlfn.TEXTJOIN(", ", TRUE, IF(('3.RNAExtractions'!E:E = B64) * ('3.RNAExtractions'!Z:Z = "Y"), '3.RNAExtractions'!D:D, "")),
        IF(
            COUNTIFS('3.RNAExtractions'!E:E, B64, '3.RNAExtractions'!Y:Y, "Y") &gt; 0,
            _xlfn.TEXTJOIN(", ", TRUE, IF(('3.RNAExtractions'!E:E = B64) * ('3.RNAExtractions'!Y:Y = "Y"), '3.RNAExtractions'!D:D, "")),
            "Awaiting Status"
        )
    )
)</f>
        <v/>
      </c>
      <c r="Q64" s="26" t="s">
        <v>94</v>
      </c>
      <c r="R64" s="60" t="str" cm="1">
        <f t="array" aca="1" ref="R64" ca="1">IF(
    Q64="N",
    "",
    IF(
        COUNTIFS('4.RNAIllumina'!E:E, B64, '4.RNAIllumina'!Y:Y, "Y") &gt; 0,
        _xlfn.TEXTJOIN(", ", TRUE, IF(('4.RNAIllumina'!E:E = B64) * ('4.RNAIllumina'!Y:Y = "Y"), '4.RNAIllumina'!D:D, "")),
        IF(
            COUNTIFS('4.RNAIllumina'!E:E, B64, '4.RNAIllumina'!X:X, "Y") &gt; 0,
            _xlfn.TEXTJOIN(", ", TRUE, IF(('4.RNAIllumina'!E:E = B64) * ('4.RNAIllumina'!X:X = "Y"), '4.RNAIllumina'!D:D, "")),
            "Awaiting Status"
        )
    )
)</f>
        <v/>
      </c>
      <c r="T64" s="6" t="str">
        <f ca="1">VLOOKUP($B64,'1.MetaData'!$B:$H,2,FALSE)</f>
        <v>OG63</v>
      </c>
      <c r="U64" s="7" t="str">
        <f ca="1">VLOOKUP($B64,'1.MetaData'!$B:$H,3,FALSE)</f>
        <v>Meuschenia scaber</v>
      </c>
      <c r="V64" s="7" t="str">
        <f ca="1">VLOOKUP($B64,'1.MetaData'!$B:$H,4,FALSE)</f>
        <v>Small green leatherjacket</v>
      </c>
      <c r="W64" s="6" t="str">
        <f ca="1">VLOOKUP($B64,'1.MetaData'!$B:$H,5,FALSE)</f>
        <v>SW Voyage 2023</v>
      </c>
      <c r="X64" s="6" t="str">
        <f ca="1">VLOOKUP($B64,'1.MetaData'!$B:$H,6,FALSE)</f>
        <v>Shannon Corrigan</v>
      </c>
      <c r="Z64"/>
    </row>
    <row r="65" spans="1:26" x14ac:dyDescent="0.25">
      <c r="A65" s="17">
        <v>64</v>
      </c>
      <c r="B65" s="3" t="str">
        <f t="shared" ca="1" si="3"/>
        <v>OG64</v>
      </c>
      <c r="C65" s="219" t="s">
        <v>106</v>
      </c>
      <c r="D65" s="4">
        <f ca="1">COUNTIF('2.Tissue'!C:C,B65)</f>
        <v>1</v>
      </c>
      <c r="E65" s="4">
        <f ca="1">COUNTIFS('3.DNAExtractions'!$E:$E,$B65,'3.DNAExtractions'!$D:$D,E$1)</f>
        <v>1</v>
      </c>
      <c r="F65" s="2" t="str" cm="1">
        <f t="array" aca="1" ref="F65" ca="1">IF(
    COUNTIFS('3.DNAExtractions'!E:E, B65, '3.DNAExtractions'!Y:Y, "Y") &gt; 0,
    _xlfn.TEXTJOIN(", ", TRUE, IF(('3.DNAExtractions'!E:E = B65) * ('3.DNAExtractions'!Y:Y = "Y"), '3.DNAExtractions'!D:D, "")),
    IF(
        COUNTIFS('3.DNAExtractions'!E:E, B65, '3.DNAExtractions'!X:X, "Y") &gt; 0,
        _xlfn.TEXTJOIN(", ", TRUE, IF(('3.DNAExtractions'!E:E = B65) * ('3.DNAExtractions'!X:X = "Y"), '3.DNAExtractions'!D:D, "")),
        "Awaiting Status"
    )
)</f>
        <v>Extracted</v>
      </c>
      <c r="G65" s="45" t="s">
        <v>94</v>
      </c>
      <c r="H65" s="8" t="str" cm="1">
        <f t="array" aca="1" ref="H65" ca="1">IF(
    G65="N",
    "",
    IF(
        COUNTIFS('4.Illumina'!E:E, B65, '4.Illumina'!R:R, "Y") &gt; 0,
        _xlfn.TEXTJOIN(", ", TRUE, IF(('4.Illumina'!E:E = B65) * ('4.Illumina'!R:R = "Y"), '4.Illumina'!D:D, "")),
        IF(
            COUNTIFS('4.Illumina'!E:E, B65, '4.Illumina'!Q:Q, "Y") &gt; 0,
            _xlfn.TEXTJOIN(", ", TRUE, IF(('4.Illumina'!E:E = B65) * ('4.Illumina'!Q:Q = "Y"), '4.Illumina'!D:D, "")),
            "Awaiting Status"
        )
    )
)</f>
        <v/>
      </c>
      <c r="I65" s="26" t="s">
        <v>92</v>
      </c>
      <c r="J65" s="56" t="str" cm="1">
        <f t="array" aca="1" ref="J65" ca="1">IF(
    I65="N",
    "",
    IF(
        COUNTIFS('4.PacBio'!E:E, B65, '4.PacBio'!W:W, "Y") &gt; 0,
        _xlfn.TEXTJOIN(", ", TRUE, IF(('4.PacBio'!E:E = B65) * ('4.PacBio'!W:W = "Y"), '4.PacBio'!D:D, "")),
        IF(
            COUNTIFS('4.PacBio'!E:E, B65, '4.PacBio'!V:V, "Y") &gt; 0,
            _xlfn.TEXTJOIN(", ", TRUE, IF(('4.PacBio'!E:E = B65) * ('4.PacBio'!V:V = "Y"), '4.PacBio'!D:D, "")),
            "Awaiting Status"
        )
    )
)</f>
        <v>SRE</v>
      </c>
      <c r="K65" s="26" t="s">
        <v>92</v>
      </c>
      <c r="L65" s="8" t="str" cm="1">
        <f t="array" aca="1" ref="L65" ca="1">IF(
    K65="N",
    "",
    IF(
        COUNTIFS('4.HiCLibrary'!E:E, B65, '4.HiCLibrary'!V:V, "Y") &gt; 0,
        _xlfn.TEXTJOIN(", ", TRUE, IF(('4.HiCLibrary'!E:E = B65) * ('4.HiCLibrary'!V:V = "Y"), '4.HiCLibrary'!D:D, "")),
        IF(
            COUNTIFS('4.HiCLibrary'!E:E, B65, '4.HiCLibrary'!U:U, "Y") &gt; 0,
            _xlfn.TEXTJOIN(", ", TRUE, IF(('4.HiCLibrary'!E:E = B65) * ('4.HiCLibrary'!U:U = "Y"), '4.HiCLibrary'!D:D, "")),
            "Awaiting Status"
        )
    )
)</f>
        <v>Awaiting Status</v>
      </c>
      <c r="M65" s="47"/>
      <c r="N65" s="56" t="str" cm="1">
        <f t="array" aca="1" ref="N65" ca="1">IF(
    M65="N",
    "",
    IF(
        COUNTIFS('4.ONT'!E:E, B65, '4.ONT'!Q:Q, "Y") &gt; 0,
        _xlfn.TEXTJOIN(", ", TRUE, IF(('4.ONT'!E:E = B65) * ('4.ONT'!Q:Q = "Y"), '4.ONT'!D:D, "")),
        IF(
            COUNTIFS('4.ONT'!E:E, B65, '4.ONT'!P:P, "Y") &gt; 0,
            _xlfn.TEXTJOIN(", ", TRUE, IF(('4.ONT'!E:E = B65) * ('4.ONT'!P:P = "Y"), '4.ONT'!D:D, "")),
            "Awaiting Status"
        )
    )
)</f>
        <v>Awaiting Status</v>
      </c>
      <c r="O65" s="26" t="s">
        <v>92</v>
      </c>
      <c r="P65" s="60" t="str" cm="1">
        <f t="array" aca="1" ref="P65" ca="1">IF(
    O65="N",
    "",
    IF(
        COUNTIFS('3.RNAExtractions'!E:E, B65, '3.RNAExtractions'!Z:Z, "Y") &gt; 0,
        _xlfn.TEXTJOIN(", ", TRUE, IF(('3.RNAExtractions'!E:E = B65) * ('3.RNAExtractions'!Z:Z = "Y"), '3.RNAExtractions'!D:D, "")),
        IF(
            COUNTIFS('3.RNAExtractions'!E:E, B65, '3.RNAExtractions'!Y:Y, "Y") &gt; 0,
            _xlfn.TEXTJOIN(", ", TRUE, IF(('3.RNAExtractions'!E:E = B65) * ('3.RNAExtractions'!Y:Y = "Y"), '3.RNAExtractions'!D:D, "")),
            "Awaiting Status"
        )
    )
)</f>
        <v>Awaiting Status</v>
      </c>
      <c r="Q65" s="26" t="s">
        <v>92</v>
      </c>
      <c r="R65" s="60" t="str" cm="1">
        <f t="array" aca="1" ref="R65" ca="1">IF(
    Q65="N",
    "",
    IF(
        COUNTIFS('4.RNAIllumina'!E:E, B65, '4.RNAIllumina'!Y:Y, "Y") &gt; 0,
        _xlfn.TEXTJOIN(", ", TRUE, IF(('4.RNAIllumina'!E:E = B65) * ('4.RNAIllumina'!Y:Y = "Y"), '4.RNAIllumina'!D:D, "")),
        IF(
            COUNTIFS('4.RNAIllumina'!E:E, B65, '4.RNAIllumina'!X:X, "Y") &gt; 0,
            _xlfn.TEXTJOIN(", ", TRUE, IF(('4.RNAIllumina'!E:E = B65) * ('4.RNAIllumina'!X:X = "Y"), '4.RNAIllumina'!D:D, "")),
            "Awaiting Status"
        )
    )
)</f>
        <v>Awaiting Status</v>
      </c>
      <c r="T65" s="6" t="str">
        <f ca="1">VLOOKUP($B65,'1.MetaData'!$B:$H,2,FALSE)</f>
        <v>OG64</v>
      </c>
      <c r="U65" s="7" t="str">
        <f ca="1">VLOOKUP($B65,'1.MetaData'!$B:$H,3,FALSE)</f>
        <v>Stigmatopora argus</v>
      </c>
      <c r="V65" s="7">
        <f ca="1">VLOOKUP($B65,'1.MetaData'!$B:$H,4,FALSE)</f>
        <v>0</v>
      </c>
      <c r="W65" s="6" t="str">
        <f ca="1">VLOOKUP($B65,'1.MetaData'!$B:$H,5,FALSE)</f>
        <v>SW Voyage 2023</v>
      </c>
      <c r="X65" s="6" t="str">
        <f ca="1">VLOOKUP($B65,'1.MetaData'!$B:$H,6,FALSE)</f>
        <v>Shannon Corrigan</v>
      </c>
      <c r="Z65"/>
    </row>
    <row r="66" spans="1:26" x14ac:dyDescent="0.25">
      <c r="A66" s="17">
        <v>65</v>
      </c>
      <c r="B66" s="3" t="str">
        <f t="shared" ca="1" si="3"/>
        <v>OG65</v>
      </c>
      <c r="C66" s="219" t="s">
        <v>106</v>
      </c>
      <c r="D66" s="4">
        <f ca="1">COUNTIF('2.Tissue'!C:C,B66)</f>
        <v>1</v>
      </c>
      <c r="E66" s="4">
        <f ca="1">COUNTIFS('3.DNAExtractions'!$E:$E,$B66,'3.DNAExtractions'!$D:$D,E$1)</f>
        <v>1</v>
      </c>
      <c r="F66" s="2" t="str" cm="1">
        <f t="array" aca="1" ref="F66" ca="1">IF(
    COUNTIFS('3.DNAExtractions'!E:E, B66, '3.DNAExtractions'!Y:Y, "Y") &gt; 0,
    _xlfn.TEXTJOIN(", ", TRUE, IF(('3.DNAExtractions'!E:E = B66) * ('3.DNAExtractions'!Y:Y = "Y"), '3.DNAExtractions'!D:D, "")),
    IF(
        COUNTIFS('3.DNAExtractions'!E:E, B66, '3.DNAExtractions'!X:X, "Y") &gt; 0,
        _xlfn.TEXTJOIN(", ", TRUE, IF(('3.DNAExtractions'!E:E = B66) * ('3.DNAExtractions'!X:X = "Y"), '3.DNAExtractions'!D:D, "")),
        "Awaiting Status"
    )
)</f>
        <v>Extracted</v>
      </c>
      <c r="G66" s="45" t="s">
        <v>94</v>
      </c>
      <c r="H66" s="8" t="str" cm="1">
        <f t="array" aca="1" ref="H66" ca="1">IF(
    G66="N",
    "",
    IF(
        COUNTIFS('4.Illumina'!E:E, B66, '4.Illumina'!R:R, "Y") &gt; 0,
        _xlfn.TEXTJOIN(", ", TRUE, IF(('4.Illumina'!E:E = B66) * ('4.Illumina'!R:R = "Y"), '4.Illumina'!D:D, "")),
        IF(
            COUNTIFS('4.Illumina'!E:E, B66, '4.Illumina'!Q:Q, "Y") &gt; 0,
            _xlfn.TEXTJOIN(", ", TRUE, IF(('4.Illumina'!E:E = B66) * ('4.Illumina'!Q:Q = "Y"), '4.Illumina'!D:D, "")),
            "Awaiting Status"
        )
    )
)</f>
        <v/>
      </c>
      <c r="I66" s="26" t="s">
        <v>92</v>
      </c>
      <c r="J66" s="56" t="str" cm="1">
        <f t="array" aca="1" ref="J66" ca="1">IF(
    I66="N",
    "",
    IF(
        COUNTIFS('4.PacBio'!E:E, B66, '4.PacBio'!W:W, "Y") &gt; 0,
        _xlfn.TEXTJOIN(", ", TRUE, IF(('4.PacBio'!E:E = B66) * ('4.PacBio'!W:W = "Y"), '4.PacBio'!D:D, "")),
        IF(
            COUNTIFS('4.PacBio'!E:E, B66, '4.PacBio'!V:V, "Y") &gt; 0,
            _xlfn.TEXTJOIN(", ", TRUE, IF(('4.PacBio'!E:E = B66) * ('4.PacBio'!V:V = "Y"), '4.PacBio'!D:D, "")),
            "Awaiting Status"
        )
    )
)</f>
        <v>SRE</v>
      </c>
      <c r="K66" s="26" t="s">
        <v>92</v>
      </c>
      <c r="L66" s="8" t="str" cm="1">
        <f t="array" aca="1" ref="L66" ca="1">IF(
    K66="N",
    "",
    IF(
        COUNTIFS('4.HiCLibrary'!E:E, B66, '4.HiCLibrary'!V:V, "Y") &gt; 0,
        _xlfn.TEXTJOIN(", ", TRUE, IF(('4.HiCLibrary'!E:E = B66) * ('4.HiCLibrary'!V:V = "Y"), '4.HiCLibrary'!D:D, "")),
        IF(
            COUNTIFS('4.HiCLibrary'!E:E, B66, '4.HiCLibrary'!U:U, "Y") &gt; 0,
            _xlfn.TEXTJOIN(", ", TRUE, IF(('4.HiCLibrary'!E:E = B66) * ('4.HiCLibrary'!U:U = "Y"), '4.HiCLibrary'!D:D, "")),
            "Awaiting Status"
        )
    )
)</f>
        <v>Awaiting Status</v>
      </c>
      <c r="M66" s="47"/>
      <c r="N66" s="56" t="str" cm="1">
        <f t="array" aca="1" ref="N66" ca="1">IF(
    M66="N",
    "",
    IF(
        COUNTIFS('4.ONT'!E:E, B66, '4.ONT'!Q:Q, "Y") &gt; 0,
        _xlfn.TEXTJOIN(", ", TRUE, IF(('4.ONT'!E:E = B66) * ('4.ONT'!Q:Q = "Y"), '4.ONT'!D:D, "")),
        IF(
            COUNTIFS('4.ONT'!E:E, B66, '4.ONT'!P:P, "Y") &gt; 0,
            _xlfn.TEXTJOIN(", ", TRUE, IF(('4.ONT'!E:E = B66) * ('4.ONT'!P:P = "Y"), '4.ONT'!D:D, "")),
            "Awaiting Status"
        )
    )
)</f>
        <v>Awaiting Status</v>
      </c>
      <c r="O66" s="26" t="s">
        <v>92</v>
      </c>
      <c r="P66" s="60" t="str" cm="1">
        <f t="array" aca="1" ref="P66" ca="1">IF(
    O66="N",
    "",
    IF(
        COUNTIFS('3.RNAExtractions'!E:E, B66, '3.RNAExtractions'!Z:Z, "Y") &gt; 0,
        _xlfn.TEXTJOIN(", ", TRUE, IF(('3.RNAExtractions'!E:E = B66) * ('3.RNAExtractions'!Z:Z = "Y"), '3.RNAExtractions'!D:D, "")),
        IF(
            COUNTIFS('3.RNAExtractions'!E:E, B66, '3.RNAExtractions'!Y:Y, "Y") &gt; 0,
            _xlfn.TEXTJOIN(", ", TRUE, IF(('3.RNAExtractions'!E:E = B66) * ('3.RNAExtractions'!Y:Y = "Y"), '3.RNAExtractions'!D:D, "")),
            "Awaiting Status"
        )
    )
)</f>
        <v>Awaiting Status</v>
      </c>
      <c r="Q66" s="26" t="s">
        <v>92</v>
      </c>
      <c r="R66" s="60" t="str" cm="1">
        <f t="array" aca="1" ref="R66" ca="1">IF(
    Q66="N",
    "",
    IF(
        COUNTIFS('4.RNAIllumina'!E:E, B66, '4.RNAIllumina'!Y:Y, "Y") &gt; 0,
        _xlfn.TEXTJOIN(", ", TRUE, IF(('4.RNAIllumina'!E:E = B66) * ('4.RNAIllumina'!Y:Y = "Y"), '4.RNAIllumina'!D:D, "")),
        IF(
            COUNTIFS('4.RNAIllumina'!E:E, B66, '4.RNAIllumina'!X:X, "Y") &gt; 0,
            _xlfn.TEXTJOIN(", ", TRUE, IF(('4.RNAIllumina'!E:E = B66) * ('4.RNAIllumina'!X:X = "Y"), '4.RNAIllumina'!D:D, "")),
            "Awaiting Status"
        )
    )
)</f>
        <v>Awaiting Status</v>
      </c>
      <c r="T66" s="6" t="str">
        <f ca="1">VLOOKUP($B66,'1.MetaData'!$B:$H,2,FALSE)</f>
        <v>OG65</v>
      </c>
      <c r="U66" s="7" t="str">
        <f ca="1">VLOOKUP($B66,'1.MetaData'!$B:$H,3,FALSE)</f>
        <v>Posidonichthys hutchinsi</v>
      </c>
      <c r="V66" s="7">
        <f ca="1">VLOOKUP($B66,'1.MetaData'!$B:$H,4,FALSE)</f>
        <v>0</v>
      </c>
      <c r="W66" s="6" t="str">
        <f ca="1">VLOOKUP($B66,'1.MetaData'!$B:$H,5,FALSE)</f>
        <v>SW Voyage 2023</v>
      </c>
      <c r="X66" s="6" t="str">
        <f ca="1">VLOOKUP($B66,'1.MetaData'!$B:$H,6,FALSE)</f>
        <v>Shannon Corrigan</v>
      </c>
      <c r="Z66"/>
    </row>
    <row r="67" spans="1:26" hidden="1" x14ac:dyDescent="0.25">
      <c r="A67" s="17">
        <v>66</v>
      </c>
      <c r="B67" s="3" t="str">
        <f t="shared" ca="1" si="3"/>
        <v>OG66</v>
      </c>
      <c r="C67" s="219" t="s">
        <v>93</v>
      </c>
      <c r="D67" s="4">
        <f ca="1">COUNTIF('2.Tissue'!C:C,B67)</f>
        <v>1</v>
      </c>
      <c r="E67" s="4">
        <f ca="1">COUNTIFS('3.DNAExtractions'!$E:$E,$B67,'3.DNAExtractions'!$D:$D,E$1)</f>
        <v>1</v>
      </c>
      <c r="F67" s="2" t="str" cm="1">
        <f t="array" aca="1" ref="F67" ca="1">IF(
    COUNTIFS('3.DNAExtractions'!E:E, B67, '3.DNAExtractions'!Y:Y, "Y") &gt; 0,
    _xlfn.TEXTJOIN(", ", TRUE, IF(('3.DNAExtractions'!E:E = B67) * ('3.DNAExtractions'!Y:Y = "Y"), '3.DNAExtractions'!D:D, "")),
    IF(
        COUNTIFS('3.DNAExtractions'!E:E, B67, '3.DNAExtractions'!X:X, "Y") &gt; 0,
        _xlfn.TEXTJOIN(", ", TRUE, IF(('3.DNAExtractions'!E:E = B67) * ('3.DNAExtractions'!X:X = "Y"), '3.DNAExtractions'!D:D, "")),
        "Awaiting Status"
    )
)</f>
        <v>Extraction - DNeasy</v>
      </c>
      <c r="G67" s="45" t="s">
        <v>92</v>
      </c>
      <c r="H67" s="8" t="str" cm="1">
        <f t="array" aca="1" ref="H67" ca="1">IF(
    G67="N",
    "",
    IF(
        COUNTIFS('4.Illumina'!E:E, B67, '4.Illumina'!R:R, "Y") &gt; 0,
        _xlfn.TEXTJOIN(", ", TRUE, IF(('4.Illumina'!E:E = B67) * ('4.Illumina'!R:R = "Y"), '4.Illumina'!D:D, "")),
        IF(
            COUNTIFS('4.Illumina'!E:E, B67, '4.Illumina'!Q:Q, "Y") &gt; 0,
            _xlfn.TEXTJOIN(", ", TRUE, IF(('4.Illumina'!E:E = B67) * ('4.Illumina'!Q:Q = "Y"), '4.Illumina'!D:D, "")),
            "Awaiting Status"
        )
    )
)</f>
        <v>Sequenced</v>
      </c>
      <c r="I67" s="26" t="s">
        <v>94</v>
      </c>
      <c r="J67" s="56" t="str" cm="1">
        <f t="array" aca="1" ref="J67" ca="1">IF(
    I67="N",
    "",
    IF(
        COUNTIFS('4.PacBio'!E:E, B67, '4.PacBio'!W:W, "Y") &gt; 0,
        _xlfn.TEXTJOIN(", ", TRUE, IF(('4.PacBio'!E:E = B67) * ('4.PacBio'!W:W = "Y"), '4.PacBio'!D:D, "")),
        IF(
            COUNTIFS('4.PacBio'!E:E, B67, '4.PacBio'!V:V, "Y") &gt; 0,
            _xlfn.TEXTJOIN(", ", TRUE, IF(('4.PacBio'!E:E = B67) * ('4.PacBio'!V:V = "Y"), '4.PacBio'!D:D, "")),
            "Awaiting Status"
        )
    )
)</f>
        <v/>
      </c>
      <c r="K67" s="181" t="s">
        <v>94</v>
      </c>
      <c r="L67" s="8" t="str" cm="1">
        <f t="array" aca="1" ref="L67" ca="1">IF(
    K67="N",
    "",
    IF(
        COUNTIFS('4.HiCLibrary'!E:E, B67, '4.HiCLibrary'!V:V, "Y") &gt; 0,
        _xlfn.TEXTJOIN(", ", TRUE, IF(('4.HiCLibrary'!E:E = B67) * ('4.HiCLibrary'!V:V = "Y"), '4.HiCLibrary'!D:D, "")),
        IF(
            COUNTIFS('4.HiCLibrary'!E:E, B67, '4.HiCLibrary'!U:U, "Y") &gt; 0,
            _xlfn.TEXTJOIN(", ", TRUE, IF(('4.HiCLibrary'!E:E = B67) * ('4.HiCLibrary'!U:U = "Y"), '4.HiCLibrary'!D:D, "")),
            "Awaiting Status"
        )
    )
)</f>
        <v/>
      </c>
      <c r="M67" s="47" t="s">
        <v>94</v>
      </c>
      <c r="N67" s="56" t="str" cm="1">
        <f t="array" aca="1" ref="N67" ca="1">IF(
    M67="N",
    "",
    IF(
        COUNTIFS('4.ONT'!E:E, B67, '4.ONT'!Q:Q, "Y") &gt; 0,
        _xlfn.TEXTJOIN(", ", TRUE, IF(('4.ONT'!E:E = B67) * ('4.ONT'!Q:Q = "Y"), '4.ONT'!D:D, "")),
        IF(
            COUNTIFS('4.ONT'!E:E, B67, '4.ONT'!P:P, "Y") &gt; 0,
            _xlfn.TEXTJOIN(", ", TRUE, IF(('4.ONT'!E:E = B67) * ('4.ONT'!P:P = "Y"), '4.ONT'!D:D, "")),
            "Awaiting Status"
        )
    )
)</f>
        <v/>
      </c>
      <c r="O67" s="60" t="s">
        <v>94</v>
      </c>
      <c r="P67" s="60" t="str" cm="1">
        <f t="array" aca="1" ref="P67" ca="1">IF(
    O67="N",
    "",
    IF(
        COUNTIFS('3.RNAExtractions'!E:E, B67, '3.RNAExtractions'!Z:Z, "Y") &gt; 0,
        _xlfn.TEXTJOIN(", ", TRUE, IF(('3.RNAExtractions'!E:E = B67) * ('3.RNAExtractions'!Z:Z = "Y"), '3.RNAExtractions'!D:D, "")),
        IF(
            COUNTIFS('3.RNAExtractions'!E:E, B67, '3.RNAExtractions'!Y:Y, "Y") &gt; 0,
            _xlfn.TEXTJOIN(", ", TRUE, IF(('3.RNAExtractions'!E:E = B67) * ('3.RNAExtractions'!Y:Y = "Y"), '3.RNAExtractions'!D:D, "")),
            "Awaiting Status"
        )
    )
)</f>
        <v/>
      </c>
      <c r="Q67" s="26" t="s">
        <v>94</v>
      </c>
      <c r="R67" s="60" t="str" cm="1">
        <f t="array" aca="1" ref="R67" ca="1">IF(
    Q67="N",
    "",
    IF(
        COUNTIFS('4.RNAIllumina'!E:E, B67, '4.RNAIllumina'!Y:Y, "Y") &gt; 0,
        _xlfn.TEXTJOIN(", ", TRUE, IF(('4.RNAIllumina'!E:E = B67) * ('4.RNAIllumina'!Y:Y = "Y"), '4.RNAIllumina'!D:D, "")),
        IF(
            COUNTIFS('4.RNAIllumina'!E:E, B67, '4.RNAIllumina'!X:X, "Y") &gt; 0,
            _xlfn.TEXTJOIN(", ", TRUE, IF(('4.RNAIllumina'!E:E = B67) * ('4.RNAIllumina'!X:X = "Y"), '4.RNAIllumina'!D:D, "")),
            "Awaiting Status"
        )
    )
)</f>
        <v/>
      </c>
      <c r="T67" s="6" t="str">
        <f ca="1">VLOOKUP($B67,'1.MetaData'!$B:$H,2,FALSE)</f>
        <v>OG66</v>
      </c>
      <c r="U67" s="7" t="str">
        <f ca="1">VLOOKUP($B67,'1.MetaData'!$B:$H,3,FALSE)</f>
        <v>Posidonichthys hutchinsi</v>
      </c>
      <c r="V67" s="7">
        <f ca="1">VLOOKUP($B67,'1.MetaData'!$B:$H,4,FALSE)</f>
        <v>0</v>
      </c>
      <c r="W67" s="6" t="str">
        <f ca="1">VLOOKUP($B67,'1.MetaData'!$B:$H,5,FALSE)</f>
        <v>SW Voyage 2023</v>
      </c>
      <c r="X67" s="6" t="str">
        <f ca="1">VLOOKUP($B67,'1.MetaData'!$B:$H,6,FALSE)</f>
        <v>Shannon Corrigan</v>
      </c>
      <c r="Z67"/>
    </row>
    <row r="68" spans="1:26" x14ac:dyDescent="0.25">
      <c r="A68" s="17">
        <v>67</v>
      </c>
      <c r="B68" s="3" t="str">
        <f t="shared" ca="1" si="3"/>
        <v>OG67</v>
      </c>
      <c r="C68" s="219" t="s">
        <v>91</v>
      </c>
      <c r="D68" s="4">
        <f ca="1">COUNTIF('2.Tissue'!C:C,B68)</f>
        <v>1</v>
      </c>
      <c r="E68" s="4">
        <f ca="1">COUNTIFS('3.DNAExtractions'!$E:$E,$B68,'3.DNAExtractions'!$D:$D,E$1)</f>
        <v>1</v>
      </c>
      <c r="F68" s="2" t="str" cm="1">
        <f t="array" aca="1" ref="F68" ca="1">IF(
    COUNTIFS('3.DNAExtractions'!E:E, B68, '3.DNAExtractions'!Y:Y, "Y") &gt; 0,
    _xlfn.TEXTJOIN(", ", TRUE, IF(('3.DNAExtractions'!E:E = B68) * ('3.DNAExtractions'!Y:Y = "Y"), '3.DNAExtractions'!D:D, "")),
    IF(
        COUNTIFS('3.DNAExtractions'!E:E, B68, '3.DNAExtractions'!X:X, "Y") &gt; 0,
        _xlfn.TEXTJOIN(", ", TRUE, IF(('3.DNAExtractions'!E:E = B68) * ('3.DNAExtractions'!X:X = "Y"), '3.DNAExtractions'!D:D, "")),
        "Awaiting Status"
    )
)</f>
        <v>Extracted</v>
      </c>
      <c r="G68" s="45" t="s">
        <v>94</v>
      </c>
      <c r="H68" s="8" t="str" cm="1">
        <f t="array" aca="1" ref="H68" ca="1">IF(
    G68="N",
    "",
    IF(
        COUNTIFS('4.Illumina'!E:E, B68, '4.Illumina'!R:R, "Y") &gt; 0,
        _xlfn.TEXTJOIN(", ", TRUE, IF(('4.Illumina'!E:E = B68) * ('4.Illumina'!R:R = "Y"), '4.Illumina'!D:D, "")),
        IF(
            COUNTIFS('4.Illumina'!E:E, B68, '4.Illumina'!Q:Q, "Y") &gt; 0,
            _xlfn.TEXTJOIN(", ", TRUE, IF(('4.Illumina'!E:E = B68) * ('4.Illumina'!Q:Q = "Y"), '4.Illumina'!D:D, "")),
            "Awaiting Status"
        )
    )
)</f>
        <v/>
      </c>
      <c r="I68" s="26" t="s">
        <v>92</v>
      </c>
      <c r="J68" s="56" t="str" cm="1">
        <f t="array" aca="1" ref="J68" ca="1">IF(
    I68="N",
    "",
    IF(
        COUNTIFS('4.PacBio'!E:E, B68, '4.PacBio'!W:W, "Y") &gt; 0,
        _xlfn.TEXTJOIN(", ", TRUE, IF(('4.PacBio'!E:E = B68) * ('4.PacBio'!W:W = "Y"), '4.PacBio'!D:D, "")),
        IF(
            COUNTIFS('4.PacBio'!E:E, B68, '4.PacBio'!V:V, "Y") &gt; 0,
            _xlfn.TEXTJOIN(", ", TRUE, IF(('4.PacBio'!E:E = B68) * ('4.PacBio'!V:V = "Y"), '4.PacBio'!D:D, "")),
            "Awaiting Status"
        )
    )
)</f>
        <v>Sequenced</v>
      </c>
      <c r="K68" s="26" t="s">
        <v>92</v>
      </c>
      <c r="L68" s="8" t="str" cm="1">
        <f t="array" aca="1" ref="L68" ca="1">IF(
    K68="N",
    "",
    IF(
        COUNTIFS('4.HiCLibrary'!E:E, B68, '4.HiCLibrary'!V:V, "Y") &gt; 0,
        _xlfn.TEXTJOIN(", ", TRUE, IF(('4.HiCLibrary'!E:E = B68) * ('4.HiCLibrary'!V:V = "Y"), '4.HiCLibrary'!D:D, "")),
        IF(
            COUNTIFS('4.HiCLibrary'!E:E, B68, '4.HiCLibrary'!U:U, "Y") &gt; 0,
            _xlfn.TEXTJOIN(", ", TRUE, IF(('4.HiCLibrary'!E:E = B68) * ('4.HiCLibrary'!U:U = "Y"), '4.HiCLibrary'!D:D, "")),
            "Awaiting Status"
        )
    )
)</f>
        <v>Awaiting Status</v>
      </c>
      <c r="M68" s="47"/>
      <c r="N68" s="56" t="str" cm="1">
        <f t="array" aca="1" ref="N68" ca="1">IF(
    M68="N",
    "",
    IF(
        COUNTIFS('4.ONT'!E:E, B68, '4.ONT'!Q:Q, "Y") &gt; 0,
        _xlfn.TEXTJOIN(", ", TRUE, IF(('4.ONT'!E:E = B68) * ('4.ONT'!Q:Q = "Y"), '4.ONT'!D:D, "")),
        IF(
            COUNTIFS('4.ONT'!E:E, B68, '4.ONT'!P:P, "Y") &gt; 0,
            _xlfn.TEXTJOIN(", ", TRUE, IF(('4.ONT'!E:E = B68) * ('4.ONT'!P:P = "Y"), '4.ONT'!D:D, "")),
            "Awaiting Status"
        )
    )
)</f>
        <v>Awaiting Status</v>
      </c>
      <c r="O68" s="26" t="s">
        <v>92</v>
      </c>
      <c r="P68" s="60" t="str" cm="1">
        <f t="array" aca="1" ref="P68" ca="1">IF(
    O68="N",
    "",
    IF(
        COUNTIFS('3.RNAExtractions'!E:E, B68, '3.RNAExtractions'!Z:Z, "Y") &gt; 0,
        _xlfn.TEXTJOIN(", ", TRUE, IF(('3.RNAExtractions'!E:E = B68) * ('3.RNAExtractions'!Z:Z = "Y"), '3.RNAExtractions'!D:D, "")),
        IF(
            COUNTIFS('3.RNAExtractions'!E:E, B68, '3.RNAExtractions'!Y:Y, "Y") &gt; 0,
            _xlfn.TEXTJOIN(", ", TRUE, IF(('3.RNAExtractions'!E:E = B68) * ('3.RNAExtractions'!Y:Y = "Y"), '3.RNAExtractions'!D:D, "")),
            "Awaiting Status"
        )
    )
)</f>
        <v>Awaiting Status</v>
      </c>
      <c r="Q68" s="26" t="s">
        <v>92</v>
      </c>
      <c r="R68" s="60" t="str" cm="1">
        <f t="array" aca="1" ref="R68" ca="1">IF(
    Q68="N",
    "",
    IF(
        COUNTIFS('4.RNAIllumina'!E:E, B68, '4.RNAIllumina'!Y:Y, "Y") &gt; 0,
        _xlfn.TEXTJOIN(", ", TRUE, IF(('4.RNAIllumina'!E:E = B68) * ('4.RNAIllumina'!Y:Y = "Y"), '4.RNAIllumina'!D:D, "")),
        IF(
            COUNTIFS('4.RNAIllumina'!E:E, B68, '4.RNAIllumina'!X:X, "Y") &gt; 0,
            _xlfn.TEXTJOIN(", ", TRUE, IF(('4.RNAIllumina'!E:E = B68) * ('4.RNAIllumina'!X:X = "Y"), '4.RNAIllumina'!D:D, "")),
            "Awaiting Status"
        )
    )
)</f>
        <v>Awaiting Status</v>
      </c>
      <c r="T68" s="6" t="str">
        <f ca="1">VLOOKUP($B68,'1.MetaData'!$B:$H,2,FALSE)</f>
        <v>OG67</v>
      </c>
      <c r="U68" s="7" t="str">
        <f ca="1">VLOOKUP($B68,'1.MetaData'!$B:$H,3,FALSE)</f>
        <v>Cochleoceps spatula</v>
      </c>
      <c r="V68" s="7">
        <f ca="1">VLOOKUP($B68,'1.MetaData'!$B:$H,4,FALSE)</f>
        <v>0</v>
      </c>
      <c r="W68" s="6" t="str">
        <f ca="1">VLOOKUP($B68,'1.MetaData'!$B:$H,5,FALSE)</f>
        <v>SW Voyage 2023</v>
      </c>
      <c r="X68" s="6" t="str">
        <f ca="1">VLOOKUP($B68,'1.MetaData'!$B:$H,6,FALSE)</f>
        <v>Shannon Corrigan</v>
      </c>
      <c r="Z68"/>
    </row>
    <row r="69" spans="1:26" hidden="1" x14ac:dyDescent="0.25">
      <c r="A69" s="17">
        <v>68</v>
      </c>
      <c r="B69" s="3" t="str">
        <f t="shared" ca="1" si="3"/>
        <v>OG68</v>
      </c>
      <c r="C69" s="219" t="s">
        <v>93</v>
      </c>
      <c r="D69" s="4">
        <f ca="1">COUNTIF('2.Tissue'!C:C,B69)</f>
        <v>1</v>
      </c>
      <c r="E69" s="4">
        <f ca="1">COUNTIFS('3.DNAExtractions'!$E:$E,$B69,'3.DNAExtractions'!$D:$D,E$1)</f>
        <v>1</v>
      </c>
      <c r="F69" s="2" t="str" cm="1">
        <f t="array" aca="1" ref="F69" ca="1">IF(
    COUNTIFS('3.DNAExtractions'!E:E, B69, '3.DNAExtractions'!Y:Y, "Y") &gt; 0,
    _xlfn.TEXTJOIN(", ", TRUE, IF(('3.DNAExtractions'!E:E = B69) * ('3.DNAExtractions'!Y:Y = "Y"), '3.DNAExtractions'!D:D, "")),
    IF(
        COUNTIFS('3.DNAExtractions'!E:E, B69, '3.DNAExtractions'!X:X, "Y") &gt; 0,
        _xlfn.TEXTJOIN(", ", TRUE, IF(('3.DNAExtractions'!E:E = B69) * ('3.DNAExtractions'!X:X = "Y"), '3.DNAExtractions'!D:D, "")),
        "Awaiting Status"
    )
)</f>
        <v>Extracted</v>
      </c>
      <c r="G69" s="45" t="s">
        <v>92</v>
      </c>
      <c r="H69" s="8" t="str" cm="1">
        <f t="array" aca="1" ref="H69" ca="1">IF(
    G69="N",
    "",
    IF(
        COUNTIFS('4.Illumina'!E:E, B69, '4.Illumina'!R:R, "Y") &gt; 0,
        _xlfn.TEXTJOIN(", ", TRUE, IF(('4.Illumina'!E:E = B69) * ('4.Illumina'!R:R = "Y"), '4.Illumina'!D:D, "")),
        IF(
            COUNTIFS('4.Illumina'!E:E, B69, '4.Illumina'!Q:Q, "Y") &gt; 0,
            _xlfn.TEXTJOIN(", ", TRUE, IF(('4.Illumina'!E:E = B69) * ('4.Illumina'!Q:Q = "Y"), '4.Illumina'!D:D, "")),
            "Awaiting Status"
        )
    )
)</f>
        <v>Sequenced</v>
      </c>
      <c r="I69" s="181" t="s">
        <v>94</v>
      </c>
      <c r="J69" s="56" t="str" cm="1">
        <f t="array" aca="1" ref="J69" ca="1">IF(
    I69="N",
    "",
    IF(
        COUNTIFS('4.PacBio'!E:E, B69, '4.PacBio'!W:W, "Y") &gt; 0,
        _xlfn.TEXTJOIN(", ", TRUE, IF(('4.PacBio'!E:E = B69) * ('4.PacBio'!W:W = "Y"), '4.PacBio'!D:D, "")),
        IF(
            COUNTIFS('4.PacBio'!E:E, B69, '4.PacBio'!V:V, "Y") &gt; 0,
            _xlfn.TEXTJOIN(", ", TRUE, IF(('4.PacBio'!E:E = B69) * ('4.PacBio'!V:V = "Y"), '4.PacBio'!D:D, "")),
            "Awaiting Status"
        )
    )
)</f>
        <v/>
      </c>
      <c r="K69" s="181" t="s">
        <v>94</v>
      </c>
      <c r="L69" s="8" t="str" cm="1">
        <f t="array" aca="1" ref="L69" ca="1">IF(
    K69="N",
    "",
    IF(
        COUNTIFS('4.HiCLibrary'!E:E, B69, '4.HiCLibrary'!V:V, "Y") &gt; 0,
        _xlfn.TEXTJOIN(", ", TRUE, IF(('4.HiCLibrary'!E:E = B69) * ('4.HiCLibrary'!V:V = "Y"), '4.HiCLibrary'!D:D, "")),
        IF(
            COUNTIFS('4.HiCLibrary'!E:E, B69, '4.HiCLibrary'!U:U, "Y") &gt; 0,
            _xlfn.TEXTJOIN(", ", TRUE, IF(('4.HiCLibrary'!E:E = B69) * ('4.HiCLibrary'!U:U = "Y"), '4.HiCLibrary'!D:D, "")),
            "Awaiting Status"
        )
    )
)</f>
        <v/>
      </c>
      <c r="M69" s="47" t="s">
        <v>94</v>
      </c>
      <c r="N69" s="56" t="str" cm="1">
        <f t="array" aca="1" ref="N69" ca="1">IF(
    M69="N",
    "",
    IF(
        COUNTIFS('4.ONT'!E:E, B69, '4.ONT'!Q:Q, "Y") &gt; 0,
        _xlfn.TEXTJOIN(", ", TRUE, IF(('4.ONT'!E:E = B69) * ('4.ONT'!Q:Q = "Y"), '4.ONT'!D:D, "")),
        IF(
            COUNTIFS('4.ONT'!E:E, B69, '4.ONT'!P:P, "Y") &gt; 0,
            _xlfn.TEXTJOIN(", ", TRUE, IF(('4.ONT'!E:E = B69) * ('4.ONT'!P:P = "Y"), '4.ONT'!D:D, "")),
            "Awaiting Status"
        )
    )
)</f>
        <v/>
      </c>
      <c r="O69" s="181" t="s">
        <v>94</v>
      </c>
      <c r="P69" s="60" t="str" cm="1">
        <f t="array" aca="1" ref="P69" ca="1">IF(
    O69="N",
    "",
    IF(
        COUNTIFS('3.RNAExtractions'!E:E, B69, '3.RNAExtractions'!Z:Z, "Y") &gt; 0,
        _xlfn.TEXTJOIN(", ", TRUE, IF(('3.RNAExtractions'!E:E = B69) * ('3.RNAExtractions'!Z:Z = "Y"), '3.RNAExtractions'!D:D, "")),
        IF(
            COUNTIFS('3.RNAExtractions'!E:E, B69, '3.RNAExtractions'!Y:Y, "Y") &gt; 0,
            _xlfn.TEXTJOIN(", ", TRUE, IF(('3.RNAExtractions'!E:E = B69) * ('3.RNAExtractions'!Y:Y = "Y"), '3.RNAExtractions'!D:D, "")),
            "Awaiting Status"
        )
    )
)</f>
        <v/>
      </c>
      <c r="Q69" s="26" t="s">
        <v>94</v>
      </c>
      <c r="R69" s="60" t="str" cm="1">
        <f t="array" aca="1" ref="R69" ca="1">IF(
    Q69="N",
    "",
    IF(
        COUNTIFS('4.RNAIllumina'!E:E, B69, '4.RNAIllumina'!Y:Y, "Y") &gt; 0,
        _xlfn.TEXTJOIN(", ", TRUE, IF(('4.RNAIllumina'!E:E = B69) * ('4.RNAIllumina'!Y:Y = "Y"), '4.RNAIllumina'!D:D, "")),
        IF(
            COUNTIFS('4.RNAIllumina'!E:E, B69, '4.RNAIllumina'!X:X, "Y") &gt; 0,
            _xlfn.TEXTJOIN(", ", TRUE, IF(('4.RNAIllumina'!E:E = B69) * ('4.RNAIllumina'!X:X = "Y"), '4.RNAIllumina'!D:D, "")),
            "Awaiting Status"
        )
    )
)</f>
        <v/>
      </c>
      <c r="T69" s="6" t="str">
        <f ca="1">VLOOKUP($B69,'1.MetaData'!$B:$H,2,FALSE)</f>
        <v>OG68</v>
      </c>
      <c r="U69" s="7" t="str">
        <f ca="1">VLOOKUP($B69,'1.MetaData'!$B:$H,3,FALSE)</f>
        <v>Genus C Species 2 undescribed sp.</v>
      </c>
      <c r="V69" s="7"/>
      <c r="W69" s="6" t="str">
        <f ca="1">VLOOKUP($B69,'1.MetaData'!$B:$H,5,FALSE)</f>
        <v>SW Voyage 2023</v>
      </c>
      <c r="X69" s="6" t="str">
        <f ca="1">VLOOKUP($B69,'1.MetaData'!$B:$H,6,FALSE)</f>
        <v>Shannon Corrigan</v>
      </c>
      <c r="Z69"/>
    </row>
    <row r="70" spans="1:26" hidden="1" x14ac:dyDescent="0.25">
      <c r="A70" s="17">
        <v>69</v>
      </c>
      <c r="B70" s="3" t="str">
        <f t="shared" ca="1" si="3"/>
        <v>OG69</v>
      </c>
      <c r="C70" s="219" t="s">
        <v>111</v>
      </c>
      <c r="D70" s="4">
        <f ca="1">COUNTIF('2.Tissue'!C:C,B70)</f>
        <v>1</v>
      </c>
      <c r="E70" s="4">
        <f ca="1">COUNTIFS('3.DNAExtractions'!$E:$E,$B70,'3.DNAExtractions'!$D:$D,E$1)</f>
        <v>0</v>
      </c>
      <c r="F70" s="2" t="str" cm="1">
        <f t="array" aca="1" ref="F70" ca="1">IF(
    COUNTIFS('3.DNAExtractions'!E:E, B70, '3.DNAExtractions'!Y:Y, "Y") &gt; 0,
    _xlfn.TEXTJOIN(", ", TRUE, IF(('3.DNAExtractions'!E:E = B70) * ('3.DNAExtractions'!Y:Y = "Y"), '3.DNAExtractions'!D:D, "")),
    IF(
        COUNTIFS('3.DNAExtractions'!E:E, B70, '3.DNAExtractions'!X:X, "Y") &gt; 0,
        _xlfn.TEXTJOIN(", ", TRUE, IF(('3.DNAExtractions'!E:E = B70) * ('3.DNAExtractions'!X:X = "Y"), '3.DNAExtractions'!D:D, "")),
        "Awaiting Status"
    )
)</f>
        <v>Awaiting Status</v>
      </c>
      <c r="G70" s="45"/>
      <c r="H70" s="8" t="str" cm="1">
        <f t="array" aca="1" ref="H70" ca="1">IF(
    G70="N",
    "",
    IF(
        COUNTIFS('4.Illumina'!E:E, B70, '4.Illumina'!R:R, "Y") &gt; 0,
        _xlfn.TEXTJOIN(", ", TRUE, IF(('4.Illumina'!E:E = B70) * ('4.Illumina'!R:R = "Y"), '4.Illumina'!D:D, "")),
        IF(
            COUNTIFS('4.Illumina'!E:E, B70, '4.Illumina'!Q:Q, "Y") &gt; 0,
            _xlfn.TEXTJOIN(", ", TRUE, IF(('4.Illumina'!E:E = B70) * ('4.Illumina'!Q:Q = "Y"), '4.Illumina'!D:D, "")),
            "Awaiting Status"
        )
    )
)</f>
        <v>Awaiting Status</v>
      </c>
      <c r="J70" s="56" t="str" cm="1">
        <f t="array" aca="1" ref="J70" ca="1">IF(
    I70="N",
    "",
    IF(
        COUNTIFS('4.PacBio'!E:E, B70, '4.PacBio'!W:W, "Y") &gt; 0,
        _xlfn.TEXTJOIN(", ", TRUE, IF(('4.PacBio'!E:E = B70) * ('4.PacBio'!W:W = "Y"), '4.PacBio'!D:D, "")),
        IF(
            COUNTIFS('4.PacBio'!E:E, B70, '4.PacBio'!V:V, "Y") &gt; 0,
            _xlfn.TEXTJOIN(", ", TRUE, IF(('4.PacBio'!E:E = B70) * ('4.PacBio'!V:V = "Y"), '4.PacBio'!D:D, "")),
            "Awaiting Status"
        )
    )
)</f>
        <v>Awaiting Status</v>
      </c>
      <c r="L70" s="8" t="str" cm="1">
        <f t="array" aca="1" ref="L70" ca="1">IF(
    K70="N",
    "",
    IF(
        COUNTIFS('4.HiCLibrary'!E:E, B70, '4.HiCLibrary'!V:V, "Y") &gt; 0,
        _xlfn.TEXTJOIN(", ", TRUE, IF(('4.HiCLibrary'!E:E = B70) * ('4.HiCLibrary'!V:V = "Y"), '4.HiCLibrary'!D:D, "")),
        IF(
            COUNTIFS('4.HiCLibrary'!E:E, B70, '4.HiCLibrary'!U:U, "Y") &gt; 0,
            _xlfn.TEXTJOIN(", ", TRUE, IF(('4.HiCLibrary'!E:E = B70) * ('4.HiCLibrary'!U:U = "Y"), '4.HiCLibrary'!D:D, "")),
            "Awaiting Status"
        )
    )
)</f>
        <v>Awaiting Status</v>
      </c>
      <c r="M70" s="47"/>
      <c r="N70" s="56" t="str" cm="1">
        <f t="array" aca="1" ref="N70" ca="1">IF(
    M70="N",
    "",
    IF(
        COUNTIFS('4.ONT'!E:E, B70, '4.ONT'!Q:Q, "Y") &gt; 0,
        _xlfn.TEXTJOIN(", ", TRUE, IF(('4.ONT'!E:E = B70) * ('4.ONT'!Q:Q = "Y"), '4.ONT'!D:D, "")),
        IF(
            COUNTIFS('4.ONT'!E:E, B70, '4.ONT'!P:P, "Y") &gt; 0,
            _xlfn.TEXTJOIN(", ", TRUE, IF(('4.ONT'!E:E = B70) * ('4.ONT'!P:P = "Y"), '4.ONT'!D:D, "")),
            "Awaiting Status"
        )
    )
)</f>
        <v>Awaiting Status</v>
      </c>
      <c r="O70" s="60"/>
      <c r="P70" s="60" t="str" cm="1">
        <f t="array" aca="1" ref="P70" ca="1">IF(
    O70="N",
    "",
    IF(
        COUNTIFS('3.RNAExtractions'!E:E, B70, '3.RNAExtractions'!Z:Z, "Y") &gt; 0,
        _xlfn.TEXTJOIN(", ", TRUE, IF(('3.RNAExtractions'!E:E = B70) * ('3.RNAExtractions'!Z:Z = "Y"), '3.RNAExtractions'!D:D, "")),
        IF(
            COUNTIFS('3.RNAExtractions'!E:E, B70, '3.RNAExtractions'!Y:Y, "Y") &gt; 0,
            _xlfn.TEXTJOIN(", ", TRUE, IF(('3.RNAExtractions'!E:E = B70) * ('3.RNAExtractions'!Y:Y = "Y"), '3.RNAExtractions'!D:D, "")),
            "Awaiting Status"
        )
    )
)</f>
        <v>Awaiting Status</v>
      </c>
      <c r="Q70" s="60"/>
      <c r="R70" s="60" t="str" cm="1">
        <f t="array" aca="1" ref="R70" ca="1">IF(
    Q70="N",
    "",
    IF(
        COUNTIFS('4.RNAIllumina'!E:E, B70, '4.RNAIllumina'!Y:Y, "Y") &gt; 0,
        _xlfn.TEXTJOIN(", ", TRUE, IF(('4.RNAIllumina'!E:E = B70) * ('4.RNAIllumina'!Y:Y = "Y"), '4.RNAIllumina'!D:D, "")),
        IF(
            COUNTIFS('4.RNAIllumina'!E:E, B70, '4.RNAIllumina'!X:X, "Y") &gt; 0,
            _xlfn.TEXTJOIN(", ", TRUE, IF(('4.RNAIllumina'!E:E = B70) * ('4.RNAIllumina'!X:X = "Y"), '4.RNAIllumina'!D:D, "")),
            "Awaiting Status"
        )
    )
)</f>
        <v>Awaiting Status</v>
      </c>
      <c r="T70" s="6" t="str">
        <f ca="1">VLOOKUP($B70,'1.MetaData'!$B:$H,2,FALSE)</f>
        <v>OG69</v>
      </c>
      <c r="U70" s="7" t="str">
        <f ca="1">VLOOKUP($B70,'1.MetaData'!$B:$H,3,FALSE)</f>
        <v xml:space="preserve">Parvicrepis sp. </v>
      </c>
      <c r="V70" s="7">
        <f ca="1">VLOOKUP($B70,'1.MetaData'!$B:$H,4,FALSE)</f>
        <v>0</v>
      </c>
      <c r="W70" s="6" t="str">
        <f ca="1">VLOOKUP($B70,'1.MetaData'!$B:$H,5,FALSE)</f>
        <v>SW Voyage 2023</v>
      </c>
      <c r="X70" s="6" t="str">
        <f ca="1">VLOOKUP($B70,'1.MetaData'!$B:$H,6,FALSE)</f>
        <v>Shannon Corrigan</v>
      </c>
      <c r="Z70"/>
    </row>
    <row r="71" spans="1:26" x14ac:dyDescent="0.25">
      <c r="A71" s="17">
        <v>70</v>
      </c>
      <c r="B71" s="3" t="str">
        <f t="shared" ca="1" si="3"/>
        <v>OG70</v>
      </c>
      <c r="C71" s="219" t="s">
        <v>91</v>
      </c>
      <c r="D71" s="4">
        <f ca="1">COUNTIF('2.Tissue'!C:C,B71)</f>
        <v>1</v>
      </c>
      <c r="E71" s="4">
        <f ca="1">COUNTIFS('3.DNAExtractions'!$E:$E,$B71,'3.DNAExtractions'!$D:$D,E$1)</f>
        <v>0</v>
      </c>
      <c r="F71" s="2" t="str" cm="1">
        <f t="array" aca="1" ref="F71" ca="1">IF(
    COUNTIFS('3.DNAExtractions'!E:E, B71, '3.DNAExtractions'!Y:Y, "Y") &gt; 0,
    _xlfn.TEXTJOIN(", ", TRUE, IF(('3.DNAExtractions'!E:E = B71) * ('3.DNAExtractions'!Y:Y = "Y"), '3.DNAExtractions'!D:D, "")),
    IF(
        COUNTIFS('3.DNAExtractions'!E:E, B71, '3.DNAExtractions'!X:X, "Y") &gt; 0,
        _xlfn.TEXTJOIN(", ", TRUE, IF(('3.DNAExtractions'!E:E = B71) * ('3.DNAExtractions'!X:X = "Y"), '3.DNAExtractions'!D:D, "")),
        "Awaiting Status"
    )
)</f>
        <v>Extraction - Nanobind</v>
      </c>
      <c r="G71" s="45" t="s">
        <v>94</v>
      </c>
      <c r="H71" s="8" t="str" cm="1">
        <f t="array" aca="1" ref="H71" ca="1">IF(
    G71="N",
    "",
    IF(
        COUNTIFS('4.Illumina'!E:E, B71, '4.Illumina'!R:R, "Y") &gt; 0,
        _xlfn.TEXTJOIN(", ", TRUE, IF(('4.Illumina'!E:E = B71) * ('4.Illumina'!R:R = "Y"), '4.Illumina'!D:D, "")),
        IF(
            COUNTIFS('4.Illumina'!E:E, B71, '4.Illumina'!Q:Q, "Y") &gt; 0,
            _xlfn.TEXTJOIN(", ", TRUE, IF(('4.Illumina'!E:E = B71) * ('4.Illumina'!Q:Q = "Y"), '4.Illumina'!D:D, "")),
            "Awaiting Status"
        )
    )
)</f>
        <v/>
      </c>
      <c r="I71" s="26" t="s">
        <v>92</v>
      </c>
      <c r="J71" s="56" t="str" cm="1">
        <f t="array" aca="1" ref="J71" ca="1">IF(
    I71="N",
    "",
    IF(
        COUNTIFS('4.PacBio'!E:E, B71, '4.PacBio'!W:W, "Y") &gt; 0,
        _xlfn.TEXTJOIN(", ", TRUE, IF(('4.PacBio'!E:E = B71) * ('4.PacBio'!W:W = "Y"), '4.PacBio'!D:D, "")),
        IF(
            COUNTIFS('4.PacBio'!E:E, B71, '4.PacBio'!V:V, "Y") &gt; 0,
            _xlfn.TEXTJOIN(", ", TRUE, IF(('4.PacBio'!E:E = B71) * ('4.PacBio'!V:V = "Y"), '4.PacBio'!D:D, "")),
            "Awaiting Status"
        )
    )
)</f>
        <v>Awaiting Status</v>
      </c>
      <c r="K71" s="26" t="s">
        <v>92</v>
      </c>
      <c r="L71" s="8" t="str" cm="1">
        <f t="array" aca="1" ref="L71" ca="1">IF(
    K71="N",
    "",
    IF(
        COUNTIFS('4.HiCLibrary'!E:E, B71, '4.HiCLibrary'!V:V, "Y") &gt; 0,
        _xlfn.TEXTJOIN(", ", TRUE, IF(('4.HiCLibrary'!E:E = B71) * ('4.HiCLibrary'!V:V = "Y"), '4.HiCLibrary'!D:D, "")),
        IF(
            COUNTIFS('4.HiCLibrary'!E:E, B71, '4.HiCLibrary'!U:U, "Y") &gt; 0,
            _xlfn.TEXTJOIN(", ", TRUE, IF(('4.HiCLibrary'!E:E = B71) * ('4.HiCLibrary'!U:U = "Y"), '4.HiCLibrary'!D:D, "")),
            "Awaiting Status"
        )
    )
)</f>
        <v>Awaiting Status</v>
      </c>
      <c r="M71" s="47"/>
      <c r="N71" s="56" t="str" cm="1">
        <f t="array" aca="1" ref="N71" ca="1">IF(
    M71="N",
    "",
    IF(
        COUNTIFS('4.ONT'!E:E, B71, '4.ONT'!Q:Q, "Y") &gt; 0,
        _xlfn.TEXTJOIN(", ", TRUE, IF(('4.ONT'!E:E = B71) * ('4.ONT'!Q:Q = "Y"), '4.ONT'!D:D, "")),
        IF(
            COUNTIFS('4.ONT'!E:E, B71, '4.ONT'!P:P, "Y") &gt; 0,
            _xlfn.TEXTJOIN(", ", TRUE, IF(('4.ONT'!E:E = B71) * ('4.ONT'!P:P = "Y"), '4.ONT'!D:D, "")),
            "Awaiting Status"
        )
    )
)</f>
        <v>Awaiting Status</v>
      </c>
      <c r="O71" s="26" t="s">
        <v>92</v>
      </c>
      <c r="P71" s="60" t="str" cm="1">
        <f t="array" aca="1" ref="P71" ca="1">IF(
    O71="N",
    "",
    IF(
        COUNTIFS('3.RNAExtractions'!E:E, B71, '3.RNAExtractions'!Z:Z, "Y") &gt; 0,
        _xlfn.TEXTJOIN(", ", TRUE, IF(('3.RNAExtractions'!E:E = B71) * ('3.RNAExtractions'!Z:Z = "Y"), '3.RNAExtractions'!D:D, "")),
        IF(
            COUNTIFS('3.RNAExtractions'!E:E, B71, '3.RNAExtractions'!Y:Y, "Y") &gt; 0,
            _xlfn.TEXTJOIN(", ", TRUE, IF(('3.RNAExtractions'!E:E = B71) * ('3.RNAExtractions'!Y:Y = "Y"), '3.RNAExtractions'!D:D, "")),
            "Awaiting Status"
        )
    )
)</f>
        <v>Awaiting Status</v>
      </c>
      <c r="Q71" s="26" t="s">
        <v>92</v>
      </c>
      <c r="R71" s="60" t="str" cm="1">
        <f t="array" aca="1" ref="R71" ca="1">IF(
    Q71="N",
    "",
    IF(
        COUNTIFS('4.RNAIllumina'!E:E, B71, '4.RNAIllumina'!Y:Y, "Y") &gt; 0,
        _xlfn.TEXTJOIN(", ", TRUE, IF(('4.RNAIllumina'!E:E = B71) * ('4.RNAIllumina'!Y:Y = "Y"), '4.RNAIllumina'!D:D, "")),
        IF(
            COUNTIFS('4.RNAIllumina'!E:E, B71, '4.RNAIllumina'!X:X, "Y") &gt; 0,
            _xlfn.TEXTJOIN(", ", TRUE, IF(('4.RNAIllumina'!E:E = B71) * ('4.RNAIllumina'!X:X = "Y"), '4.RNAIllumina'!D:D, "")),
            "Awaiting Status"
        )
    )
)</f>
        <v>Awaiting Status</v>
      </c>
      <c r="T71" s="6" t="str">
        <f ca="1">VLOOKUP($B71,'1.MetaData'!$B:$H,2,FALSE)</f>
        <v>OG70</v>
      </c>
      <c r="U71" s="7" t="str">
        <f ca="1">VLOOKUP($B71,'1.MetaData'!$B:$H,3,FALSE)</f>
        <v>Alabes occidentalis</v>
      </c>
      <c r="V71" s="7">
        <f ca="1">VLOOKUP($B71,'1.MetaData'!$B:$H,4,FALSE)</f>
        <v>0</v>
      </c>
      <c r="W71" s="6" t="str">
        <f ca="1">VLOOKUP($B71,'1.MetaData'!$B:$H,5,FALSE)</f>
        <v>SW Voyage 2023</v>
      </c>
      <c r="X71" s="6" t="str">
        <f ca="1">VLOOKUP($B71,'1.MetaData'!$B:$H,6,FALSE)</f>
        <v>Shannon Corrigan</v>
      </c>
      <c r="Z71"/>
    </row>
    <row r="72" spans="1:26" hidden="1" x14ac:dyDescent="0.25">
      <c r="A72" s="17">
        <v>71</v>
      </c>
      <c r="B72" s="3" t="str">
        <f t="shared" ca="1" si="3"/>
        <v>OG71</v>
      </c>
      <c r="C72" s="219" t="s">
        <v>93</v>
      </c>
      <c r="D72" s="4">
        <f ca="1">COUNTIF('2.Tissue'!C:C,B72)</f>
        <v>2</v>
      </c>
      <c r="E72" s="4">
        <f ca="1">COUNTIFS('3.DNAExtractions'!$E:$E,$B72,'3.DNAExtractions'!$D:$D,E$1)</f>
        <v>1</v>
      </c>
      <c r="F72" s="2" t="str" cm="1">
        <f t="array" aca="1" ref="F72" ca="1">IF(
    COUNTIFS('3.DNAExtractions'!E:E, B72, '3.DNAExtractions'!Y:Y, "Y") &gt; 0,
    _xlfn.TEXTJOIN(", ", TRUE, IF(('3.DNAExtractions'!E:E = B72) * ('3.DNAExtractions'!Y:Y = "Y"), '3.DNAExtractions'!D:D, "")),
    IF(
        COUNTIFS('3.DNAExtractions'!E:E, B72, '3.DNAExtractions'!X:X, "Y") &gt; 0,
        _xlfn.TEXTJOIN(", ", TRUE, IF(('3.DNAExtractions'!E:E = B72) * ('3.DNAExtractions'!X:X = "Y"), '3.DNAExtractions'!D:D, "")),
        "Awaiting Status"
    )
)</f>
        <v>Extracted</v>
      </c>
      <c r="G72" s="45" t="s">
        <v>92</v>
      </c>
      <c r="H72" s="8" t="str" cm="1">
        <f t="array" aca="1" ref="H72" ca="1">IF(
    G72="N",
    "",
    IF(
        COUNTIFS('4.Illumina'!E:E, B72, '4.Illumina'!R:R, "Y") &gt; 0,
        _xlfn.TEXTJOIN(", ", TRUE, IF(('4.Illumina'!E:E = B72) * ('4.Illumina'!R:R = "Y"), '4.Illumina'!D:D, "")),
        IF(
            COUNTIFS('4.Illumina'!E:E, B72, '4.Illumina'!Q:Q, "Y") &gt; 0,
            _xlfn.TEXTJOIN(", ", TRUE, IF(('4.Illumina'!E:E = B72) * ('4.Illumina'!Q:Q = "Y"), '4.Illumina'!D:D, "")),
            "Awaiting Status"
        )
    )
)</f>
        <v>Sequenced</v>
      </c>
      <c r="I72" s="181" t="s">
        <v>94</v>
      </c>
      <c r="J72" s="56" t="str" cm="1">
        <f t="array" aca="1" ref="J72" ca="1">IF(
    I72="N",
    "",
    IF(
        COUNTIFS('4.PacBio'!E:E, B72, '4.PacBio'!W:W, "Y") &gt; 0,
        _xlfn.TEXTJOIN(", ", TRUE, IF(('4.PacBio'!E:E = B72) * ('4.PacBio'!W:W = "Y"), '4.PacBio'!D:D, "")),
        IF(
            COUNTIFS('4.PacBio'!E:E, B72, '4.PacBio'!V:V, "Y") &gt; 0,
            _xlfn.TEXTJOIN(", ", TRUE, IF(('4.PacBio'!E:E = B72) * ('4.PacBio'!V:V = "Y"), '4.PacBio'!D:D, "")),
            "Awaiting Status"
        )
    )
)</f>
        <v/>
      </c>
      <c r="K72" s="181" t="s">
        <v>94</v>
      </c>
      <c r="L72" s="8" t="str" cm="1">
        <f t="array" aca="1" ref="L72" ca="1">IF(
    K72="N",
    "",
    IF(
        COUNTIFS('4.HiCLibrary'!E:E, B72, '4.HiCLibrary'!V:V, "Y") &gt; 0,
        _xlfn.TEXTJOIN(", ", TRUE, IF(('4.HiCLibrary'!E:E = B72) * ('4.HiCLibrary'!V:V = "Y"), '4.HiCLibrary'!D:D, "")),
        IF(
            COUNTIFS('4.HiCLibrary'!E:E, B72, '4.HiCLibrary'!U:U, "Y") &gt; 0,
            _xlfn.TEXTJOIN(", ", TRUE, IF(('4.HiCLibrary'!E:E = B72) * ('4.HiCLibrary'!U:U = "Y"), '4.HiCLibrary'!D:D, "")),
            "Awaiting Status"
        )
    )
)</f>
        <v/>
      </c>
      <c r="M72" s="47" t="s">
        <v>94</v>
      </c>
      <c r="N72" s="56" t="str" cm="1">
        <f t="array" aca="1" ref="N72" ca="1">IF(
    M72="N",
    "",
    IF(
        COUNTIFS('4.ONT'!E:E, B72, '4.ONT'!Q:Q, "Y") &gt; 0,
        _xlfn.TEXTJOIN(", ", TRUE, IF(('4.ONT'!E:E = B72) * ('4.ONT'!Q:Q = "Y"), '4.ONT'!D:D, "")),
        IF(
            COUNTIFS('4.ONT'!E:E, B72, '4.ONT'!P:P, "Y") &gt; 0,
            _xlfn.TEXTJOIN(", ", TRUE, IF(('4.ONT'!E:E = B72) * ('4.ONT'!P:P = "Y"), '4.ONT'!D:D, "")),
            "Awaiting Status"
        )
    )
)</f>
        <v/>
      </c>
      <c r="O72" s="181" t="s">
        <v>94</v>
      </c>
      <c r="P72" s="60" t="str" cm="1">
        <f t="array" aca="1" ref="P72" ca="1">IF(
    O72="N",
    "",
    IF(
        COUNTIFS('3.RNAExtractions'!E:E, B72, '3.RNAExtractions'!Z:Z, "Y") &gt; 0,
        _xlfn.TEXTJOIN(", ", TRUE, IF(('3.RNAExtractions'!E:E = B72) * ('3.RNAExtractions'!Z:Z = "Y"), '3.RNAExtractions'!D:D, "")),
        IF(
            COUNTIFS('3.RNAExtractions'!E:E, B72, '3.RNAExtractions'!Y:Y, "Y") &gt; 0,
            _xlfn.TEXTJOIN(", ", TRUE, IF(('3.RNAExtractions'!E:E = B72) * ('3.RNAExtractions'!Y:Y = "Y"), '3.RNAExtractions'!D:D, "")),
            "Awaiting Status"
        )
    )
)</f>
        <v/>
      </c>
      <c r="Q72" s="26" t="s">
        <v>94</v>
      </c>
      <c r="R72" s="60" t="str" cm="1">
        <f t="array" aca="1" ref="R72" ca="1">IF(
    Q72="N",
    "",
    IF(
        COUNTIFS('4.RNAIllumina'!E:E, B72, '4.RNAIllumina'!Y:Y, "Y") &gt; 0,
        _xlfn.TEXTJOIN(", ", TRUE, IF(('4.RNAIllumina'!E:E = B72) * ('4.RNAIllumina'!Y:Y = "Y"), '4.RNAIllumina'!D:D, "")),
        IF(
            COUNTIFS('4.RNAIllumina'!E:E, B72, '4.RNAIllumina'!X:X, "Y") &gt; 0,
            _xlfn.TEXTJOIN(", ", TRUE, IF(('4.RNAIllumina'!E:E = B72) * ('4.RNAIllumina'!X:X = "Y"), '4.RNAIllumina'!D:D, "")),
            "Awaiting Status"
        )
    )
)</f>
        <v/>
      </c>
      <c r="T72" s="6" t="str">
        <f ca="1">VLOOKUP($B72,'1.MetaData'!$B:$H,2,FALSE)</f>
        <v>OG71</v>
      </c>
      <c r="U72" s="7" t="str">
        <f ca="1">VLOOKUP($B72,'1.MetaData'!$B:$H,3,FALSE)</f>
        <v>Heteroclinus sp. 2</v>
      </c>
      <c r="V72" s="7" t="str">
        <f ca="1">VLOOKUP($B72,'1.MetaData'!$B:$H,4,FALSE)</f>
        <v>Rosy Weedfish</v>
      </c>
      <c r="W72" s="6" t="str">
        <f ca="1">VLOOKUP($B72,'1.MetaData'!$B:$H,5,FALSE)</f>
        <v>SW Voyage 2023</v>
      </c>
      <c r="X72" s="6" t="str">
        <f ca="1">VLOOKUP($B72,'1.MetaData'!$B:$H,6,FALSE)</f>
        <v>Shannon Corrigan</v>
      </c>
      <c r="Z72"/>
    </row>
    <row r="73" spans="1:26" x14ac:dyDescent="0.25">
      <c r="A73" s="17">
        <v>72</v>
      </c>
      <c r="B73" s="3" t="str">
        <f t="shared" ca="1" si="3"/>
        <v>OG72</v>
      </c>
      <c r="C73" s="219" t="s">
        <v>91</v>
      </c>
      <c r="D73" s="4">
        <f ca="1">COUNTIF('2.Tissue'!C:C,B73)</f>
        <v>3</v>
      </c>
      <c r="E73" s="4">
        <f ca="1">COUNTIFS('3.DNAExtractions'!$E:$E,$B73,'3.DNAExtractions'!$D:$D,E$1)</f>
        <v>2</v>
      </c>
      <c r="F73" s="2" t="str" cm="1">
        <f t="array" aca="1" ref="F73" ca="1">IF(
    COUNTIFS('3.DNAExtractions'!E:E, B73, '3.DNAExtractions'!Y:Y, "Y") &gt; 0,
    _xlfn.TEXTJOIN(", ", TRUE, IF(('3.DNAExtractions'!E:E = B73) * ('3.DNAExtractions'!Y:Y = "Y"), '3.DNAExtractions'!D:D, "")),
    IF(
        COUNTIFS('3.DNAExtractions'!E:E, B73, '3.DNAExtractions'!X:X, "Y") &gt; 0,
        _xlfn.TEXTJOIN(", ", TRUE, IF(('3.DNAExtractions'!E:E = B73) * ('3.DNAExtractions'!X:X = "Y"), '3.DNAExtractions'!D:D, "")),
        "Awaiting Status"
    )
)</f>
        <v>Extracted</v>
      </c>
      <c r="G73" s="45" t="s">
        <v>94</v>
      </c>
      <c r="H73" s="8" t="str" cm="1">
        <f t="array" aca="1" ref="H73" ca="1">IF(
    G73="N",
    "",
    IF(
        COUNTIFS('4.Illumina'!E:E, B73, '4.Illumina'!R:R, "Y") &gt; 0,
        _xlfn.TEXTJOIN(", ", TRUE, IF(('4.Illumina'!E:E = B73) * ('4.Illumina'!R:R = "Y"), '4.Illumina'!D:D, "")),
        IF(
            COUNTIFS('4.Illumina'!E:E, B73, '4.Illumina'!Q:Q, "Y") &gt; 0,
            _xlfn.TEXTJOIN(", ", TRUE, IF(('4.Illumina'!E:E = B73) * ('4.Illumina'!Q:Q = "Y"), '4.Illumina'!D:D, "")),
            "Awaiting Status"
        )
    )
)</f>
        <v/>
      </c>
      <c r="I73" s="26" t="s">
        <v>92</v>
      </c>
      <c r="J73" s="56" t="str" cm="1">
        <f t="array" aca="1" ref="J73" ca="1">IF(
    I73="N",
    "",
    IF(
        COUNTIFS('4.PacBio'!E:E, B73, '4.PacBio'!W:W, "Y") &gt; 0,
        _xlfn.TEXTJOIN(", ", TRUE, IF(('4.PacBio'!E:E = B73) * ('4.PacBio'!W:W = "Y"), '4.PacBio'!D:D, "")),
        IF(
            COUNTIFS('4.PacBio'!E:E, B73, '4.PacBio'!V:V, "Y") &gt; 0,
            _xlfn.TEXTJOIN(", ", TRUE, IF(('4.PacBio'!E:E = B73) * ('4.PacBio'!V:V = "Y"), '4.PacBio'!D:D, "")),
            "Awaiting Status"
        )
    )
)</f>
        <v>Sequenced</v>
      </c>
      <c r="K73" s="26" t="s">
        <v>92</v>
      </c>
      <c r="L73" s="8" t="str" cm="1">
        <f t="array" aca="1" ref="L73" ca="1">IF(
    K73="N",
    "",
    IF(
        COUNTIFS('4.HiCLibrary'!E:E, B73, '4.HiCLibrary'!V:V, "Y") &gt; 0,
        _xlfn.TEXTJOIN(", ", TRUE, IF(('4.HiCLibrary'!E:E = B73) * ('4.HiCLibrary'!V:V = "Y"), '4.HiCLibrary'!D:D, "")),
        IF(
            COUNTIFS('4.HiCLibrary'!E:E, B73, '4.HiCLibrary'!U:U, "Y") &gt; 0,
            _xlfn.TEXTJOIN(", ", TRUE, IF(('4.HiCLibrary'!E:E = B73) * ('4.HiCLibrary'!U:U = "Y"), '4.HiCLibrary'!D:D, "")),
            "Awaiting Status"
        )
    )
)</f>
        <v>State 3 - Proximity Ligation</v>
      </c>
      <c r="M73" s="47"/>
      <c r="N73" s="56" t="str" cm="1">
        <f t="array" aca="1" ref="N73" ca="1">IF(
    M73="N",
    "",
    IF(
        COUNTIFS('4.ONT'!E:E, B73, '4.ONT'!Q:Q, "Y") &gt; 0,
        _xlfn.TEXTJOIN(", ", TRUE, IF(('4.ONT'!E:E = B73) * ('4.ONT'!Q:Q = "Y"), '4.ONT'!D:D, "")),
        IF(
            COUNTIFS('4.ONT'!E:E, B73, '4.ONT'!P:P, "Y") &gt; 0,
            _xlfn.TEXTJOIN(", ", TRUE, IF(('4.ONT'!E:E = B73) * ('4.ONT'!P:P = "Y"), '4.ONT'!D:D, "")),
            "Awaiting Status"
        )
    )
)</f>
        <v>Awaiting Status</v>
      </c>
      <c r="O73" s="26" t="s">
        <v>92</v>
      </c>
      <c r="P73" s="60" t="str" cm="1">
        <f t="array" aca="1" ref="P73" ca="1">IF(
    O73="N",
    "",
    IF(
        COUNTIFS('3.RNAExtractions'!E:E, B73, '3.RNAExtractions'!Z:Z, "Y") &gt; 0,
        _xlfn.TEXTJOIN(", ", TRUE, IF(('3.RNAExtractions'!E:E = B73) * ('3.RNAExtractions'!Z:Z = "Y"), '3.RNAExtractions'!D:D, "")),
        IF(
            COUNTIFS('3.RNAExtractions'!E:E, B73, '3.RNAExtractions'!Y:Y, "Y") &gt; 0,
            _xlfn.TEXTJOIN(", ", TRUE, IF(('3.RNAExtractions'!E:E = B73) * ('3.RNAExtractions'!Y:Y = "Y"), '3.RNAExtractions'!D:D, "")),
            "Awaiting Status"
        )
    )
)</f>
        <v>Awaiting Status</v>
      </c>
      <c r="Q73" s="26" t="s">
        <v>92</v>
      </c>
      <c r="R73" s="60" t="str" cm="1">
        <f t="array" aca="1" ref="R73" ca="1">IF(
    Q73="N",
    "",
    IF(
        COUNTIFS('4.RNAIllumina'!E:E, B73, '4.RNAIllumina'!Y:Y, "Y") &gt; 0,
        _xlfn.TEXTJOIN(", ", TRUE, IF(('4.RNAIllumina'!E:E = B73) * ('4.RNAIllumina'!Y:Y = "Y"), '4.RNAIllumina'!D:D, "")),
        IF(
            COUNTIFS('4.RNAIllumina'!E:E, B73, '4.RNAIllumina'!X:X, "Y") &gt; 0,
            _xlfn.TEXTJOIN(", ", TRUE, IF(('4.RNAIllumina'!E:E = B73) * ('4.RNAIllumina'!X:X = "Y"), '4.RNAIllumina'!D:D, "")),
            "Awaiting Status"
        )
    )
)</f>
        <v>Awaiting Status</v>
      </c>
      <c r="T73" s="6" t="str">
        <f ca="1">VLOOKUP($B73,'1.MetaData'!$B:$H,2,FALSE)</f>
        <v>OG72</v>
      </c>
      <c r="U73" s="7" t="str">
        <f ca="1">VLOOKUP($B73,'1.MetaData'!$B:$H,3,FALSE)</f>
        <v>Omegophora cyanopunctata</v>
      </c>
      <c r="V73" s="7" t="str">
        <f ca="1">VLOOKUP($B73,'1.MetaData'!$B:$H,4,FALSE)</f>
        <v>Blue spotted Puffer</v>
      </c>
      <c r="W73" s="6" t="str">
        <f ca="1">VLOOKUP($B73,'1.MetaData'!$B:$H,5,FALSE)</f>
        <v>SW Voyage 2023</v>
      </c>
      <c r="X73" s="6" t="str">
        <f ca="1">VLOOKUP($B73,'1.MetaData'!$B:$H,6,FALSE)</f>
        <v>Shannon Corrigan</v>
      </c>
      <c r="Z73"/>
    </row>
    <row r="74" spans="1:26" x14ac:dyDescent="0.25">
      <c r="A74" s="17">
        <v>73</v>
      </c>
      <c r="B74" s="3" t="str">
        <f t="shared" ca="1" si="3"/>
        <v>OG73</v>
      </c>
      <c r="C74" s="219" t="s">
        <v>91</v>
      </c>
      <c r="D74" s="4">
        <f ca="1">COUNTIF('2.Tissue'!C:C,B74)</f>
        <v>1</v>
      </c>
      <c r="E74" s="4">
        <f ca="1">COUNTIFS('3.DNAExtractions'!$E:$E,$B74,'3.DNAExtractions'!$D:$D,E$1)</f>
        <v>0</v>
      </c>
      <c r="F74" s="2" t="str" cm="1">
        <f t="array" aca="1" ref="F74" ca="1">IF(
    COUNTIFS('3.DNAExtractions'!E:E, B74, '3.DNAExtractions'!Y:Y, "Y") &gt; 0,
    _xlfn.TEXTJOIN(", ", TRUE, IF(('3.DNAExtractions'!E:E = B74) * ('3.DNAExtractions'!Y:Y = "Y"), '3.DNAExtractions'!D:D, "")),
    IF(
        COUNTIFS('3.DNAExtractions'!E:E, B74, '3.DNAExtractions'!X:X, "Y") &gt; 0,
        _xlfn.TEXTJOIN(", ", TRUE, IF(('3.DNAExtractions'!E:E = B74) * ('3.DNAExtractions'!X:X = "Y"), '3.DNAExtractions'!D:D, "")),
        "Awaiting Status"
    )
)</f>
        <v>Extraction - Nanobind</v>
      </c>
      <c r="G74" s="45" t="s">
        <v>94</v>
      </c>
      <c r="H74" s="8" t="str" cm="1">
        <f t="array" aca="1" ref="H74" ca="1">IF(
    G74="N",
    "",
    IF(
        COUNTIFS('4.Illumina'!E:E, B74, '4.Illumina'!R:R, "Y") &gt; 0,
        _xlfn.TEXTJOIN(", ", TRUE, IF(('4.Illumina'!E:E = B74) * ('4.Illumina'!R:R = "Y"), '4.Illumina'!D:D, "")),
        IF(
            COUNTIFS('4.Illumina'!E:E, B74, '4.Illumina'!Q:Q, "Y") &gt; 0,
            _xlfn.TEXTJOIN(", ", TRUE, IF(('4.Illumina'!E:E = B74) * ('4.Illumina'!Q:Q = "Y"), '4.Illumina'!D:D, "")),
            "Awaiting Status"
        )
    )
)</f>
        <v/>
      </c>
      <c r="I74" s="26" t="s">
        <v>92</v>
      </c>
      <c r="J74" s="56" t="str" cm="1">
        <f t="array" aca="1" ref="J74" ca="1">IF(
    I74="N",
    "",
    IF(
        COUNTIFS('4.PacBio'!E:E, B74, '4.PacBio'!W:W, "Y") &gt; 0,
        _xlfn.TEXTJOIN(", ", TRUE, IF(('4.PacBio'!E:E = B74) * ('4.PacBio'!W:W = "Y"), '4.PacBio'!D:D, "")),
        IF(
            COUNTIFS('4.PacBio'!E:E, B74, '4.PacBio'!V:V, "Y") &gt; 0,
            _xlfn.TEXTJOIN(", ", TRUE, IF(('4.PacBio'!E:E = B74) * ('4.PacBio'!V:V = "Y"), '4.PacBio'!D:D, "")),
            "Awaiting Status"
        )
    )
)</f>
        <v>Awaiting Status</v>
      </c>
      <c r="K74" s="26" t="s">
        <v>92</v>
      </c>
      <c r="L74" s="8" t="str" cm="1">
        <f t="array" aca="1" ref="L74" ca="1">IF(
    K74="N",
    "",
    IF(
        COUNTIFS('4.HiCLibrary'!E:E, B74, '4.HiCLibrary'!V:V, "Y") &gt; 0,
        _xlfn.TEXTJOIN(", ", TRUE, IF(('4.HiCLibrary'!E:E = B74) * ('4.HiCLibrary'!V:V = "Y"), '4.HiCLibrary'!D:D, "")),
        IF(
            COUNTIFS('4.HiCLibrary'!E:E, B74, '4.HiCLibrary'!U:U, "Y") &gt; 0,
            _xlfn.TEXTJOIN(", ", TRUE, IF(('4.HiCLibrary'!E:E = B74) * ('4.HiCLibrary'!U:U = "Y"), '4.HiCLibrary'!D:D, "")),
            "Awaiting Status"
        )
    )
)</f>
        <v>Awaiting Status</v>
      </c>
      <c r="M74" s="47"/>
      <c r="N74" s="56" t="str" cm="1">
        <f t="array" aca="1" ref="N74" ca="1">IF(
    M74="N",
    "",
    IF(
        COUNTIFS('4.ONT'!E:E, B74, '4.ONT'!Q:Q, "Y") &gt; 0,
        _xlfn.TEXTJOIN(", ", TRUE, IF(('4.ONT'!E:E = B74) * ('4.ONT'!Q:Q = "Y"), '4.ONT'!D:D, "")),
        IF(
            COUNTIFS('4.ONT'!E:E, B74, '4.ONT'!P:P, "Y") &gt; 0,
            _xlfn.TEXTJOIN(", ", TRUE, IF(('4.ONT'!E:E = B74) * ('4.ONT'!P:P = "Y"), '4.ONT'!D:D, "")),
            "Awaiting Status"
        )
    )
)</f>
        <v>Awaiting Status</v>
      </c>
      <c r="O74" s="26" t="s">
        <v>92</v>
      </c>
      <c r="P74" s="60" t="str" cm="1">
        <f t="array" aca="1" ref="P74" ca="1">IF(
    O74="N",
    "",
    IF(
        COUNTIFS('3.RNAExtractions'!E:E, B74, '3.RNAExtractions'!Z:Z, "Y") &gt; 0,
        _xlfn.TEXTJOIN(", ", TRUE, IF(('3.RNAExtractions'!E:E = B74) * ('3.RNAExtractions'!Z:Z = "Y"), '3.RNAExtractions'!D:D, "")),
        IF(
            COUNTIFS('3.RNAExtractions'!E:E, B74, '3.RNAExtractions'!Y:Y, "Y") &gt; 0,
            _xlfn.TEXTJOIN(", ", TRUE, IF(('3.RNAExtractions'!E:E = B74) * ('3.RNAExtractions'!Y:Y = "Y"), '3.RNAExtractions'!D:D, "")),
            "Awaiting Status"
        )
    )
)</f>
        <v>Awaiting Status</v>
      </c>
      <c r="Q74" s="26" t="s">
        <v>92</v>
      </c>
      <c r="R74" s="60" t="str" cm="1">
        <f t="array" aca="1" ref="R74" ca="1">IF(
    Q74="N",
    "",
    IF(
        COUNTIFS('4.RNAIllumina'!E:E, B74, '4.RNAIllumina'!Y:Y, "Y") &gt; 0,
        _xlfn.TEXTJOIN(", ", TRUE, IF(('4.RNAIllumina'!E:E = B74) * ('4.RNAIllumina'!Y:Y = "Y"), '4.RNAIllumina'!D:D, "")),
        IF(
            COUNTIFS('4.RNAIllumina'!E:E, B74, '4.RNAIllumina'!X:X, "Y") &gt; 0,
            _xlfn.TEXTJOIN(", ", TRUE, IF(('4.RNAIllumina'!E:E = B74) * ('4.RNAIllumina'!X:X = "Y"), '4.RNAIllumina'!D:D, "")),
            "Awaiting Status"
        )
    )
)</f>
        <v>Awaiting Status</v>
      </c>
      <c r="T74" s="6" t="str">
        <f ca="1">VLOOKUP($B74,'1.MetaData'!$B:$H,2,FALSE)</f>
        <v>OG73</v>
      </c>
      <c r="U74" s="7" t="str">
        <f ca="1">VLOOKUP($B74,'1.MetaData'!$B:$H,3,FALSE)</f>
        <v>Siphamia cephalotes</v>
      </c>
      <c r="V74" s="7" t="str">
        <f ca="1">VLOOKUP($B74,'1.MetaData'!$B:$H,4,FALSE)</f>
        <v>Wood's Siphonfish</v>
      </c>
      <c r="W74" s="6" t="str">
        <f ca="1">VLOOKUP($B74,'1.MetaData'!$B:$H,5,FALSE)</f>
        <v>SW Voyage 2023</v>
      </c>
      <c r="X74" s="6" t="str">
        <f ca="1">VLOOKUP($B74,'1.MetaData'!$B:$H,6,FALSE)</f>
        <v>Shannon Corrigan</v>
      </c>
      <c r="Z74"/>
    </row>
    <row r="75" spans="1:26" hidden="1" x14ac:dyDescent="0.25">
      <c r="A75" s="17">
        <v>74</v>
      </c>
      <c r="B75" s="3" t="str">
        <f t="shared" ca="1" si="3"/>
        <v>OG74</v>
      </c>
      <c r="C75" s="219" t="s">
        <v>93</v>
      </c>
      <c r="D75" s="4">
        <f ca="1">COUNTIF('2.Tissue'!C:C,B75)</f>
        <v>2</v>
      </c>
      <c r="E75" s="4">
        <f ca="1">COUNTIFS('3.DNAExtractions'!$E:$E,$B75,'3.DNAExtractions'!$D:$D,E$1)</f>
        <v>1</v>
      </c>
      <c r="F75" s="2" t="str" cm="1">
        <f t="array" aca="1" ref="F75" ca="1">IF(
    COUNTIFS('3.DNAExtractions'!E:E, B75, '3.DNAExtractions'!Y:Y, "Y") &gt; 0,
    _xlfn.TEXTJOIN(", ", TRUE, IF(('3.DNAExtractions'!E:E = B75) * ('3.DNAExtractions'!Y:Y = "Y"), '3.DNAExtractions'!D:D, "")),
    IF(
        COUNTIFS('3.DNAExtractions'!E:E, B75, '3.DNAExtractions'!X:X, "Y") &gt; 0,
        _xlfn.TEXTJOIN(", ", TRUE, IF(('3.DNAExtractions'!E:E = B75) * ('3.DNAExtractions'!X:X = "Y"), '3.DNAExtractions'!D:D, "")),
        "Awaiting Status"
    )
)</f>
        <v>Extracted</v>
      </c>
      <c r="G75" s="45" t="s">
        <v>92</v>
      </c>
      <c r="H75" s="8" t="str" cm="1">
        <f t="array" aca="1" ref="H75" ca="1">IF(
    G75="N",
    "",
    IF(
        COUNTIFS('4.Illumina'!E:E, B75, '4.Illumina'!R:R, "Y") &gt; 0,
        _xlfn.TEXTJOIN(", ", TRUE, IF(('4.Illumina'!E:E = B75) * ('4.Illumina'!R:R = "Y"), '4.Illumina'!D:D, "")),
        IF(
            COUNTIFS('4.Illumina'!E:E, B75, '4.Illumina'!Q:Q, "Y") &gt; 0,
            _xlfn.TEXTJOIN(", ", TRUE, IF(('4.Illumina'!E:E = B75) * ('4.Illumina'!Q:Q = "Y"), '4.Illumina'!D:D, "")),
            "Awaiting Status"
        )
    )
)</f>
        <v>Sequenced</v>
      </c>
      <c r="I75" s="181" t="s">
        <v>94</v>
      </c>
      <c r="J75" s="56" t="str" cm="1">
        <f t="array" aca="1" ref="J75" ca="1">IF(
    I75="N",
    "",
    IF(
        COUNTIFS('4.PacBio'!E:E, B75, '4.PacBio'!W:W, "Y") &gt; 0,
        _xlfn.TEXTJOIN(", ", TRUE, IF(('4.PacBio'!E:E = B75) * ('4.PacBio'!W:W = "Y"), '4.PacBio'!D:D, "")),
        IF(
            COUNTIFS('4.PacBio'!E:E, B75, '4.PacBio'!V:V, "Y") &gt; 0,
            _xlfn.TEXTJOIN(", ", TRUE, IF(('4.PacBio'!E:E = B75) * ('4.PacBio'!V:V = "Y"), '4.PacBio'!D:D, "")),
            "Awaiting Status"
        )
    )
)</f>
        <v/>
      </c>
      <c r="K75" s="181" t="s">
        <v>94</v>
      </c>
      <c r="L75" s="8" t="str" cm="1">
        <f t="array" aca="1" ref="L75" ca="1">IF(
    K75="N",
    "",
    IF(
        COUNTIFS('4.HiCLibrary'!E:E, B75, '4.HiCLibrary'!V:V, "Y") &gt; 0,
        _xlfn.TEXTJOIN(", ", TRUE, IF(('4.HiCLibrary'!E:E = B75) * ('4.HiCLibrary'!V:V = "Y"), '4.HiCLibrary'!D:D, "")),
        IF(
            COUNTIFS('4.HiCLibrary'!E:E, B75, '4.HiCLibrary'!U:U, "Y") &gt; 0,
            _xlfn.TEXTJOIN(", ", TRUE, IF(('4.HiCLibrary'!E:E = B75) * ('4.HiCLibrary'!U:U = "Y"), '4.HiCLibrary'!D:D, "")),
            "Awaiting Status"
        )
    )
)</f>
        <v/>
      </c>
      <c r="M75" s="47" t="s">
        <v>94</v>
      </c>
      <c r="N75" s="56" t="str" cm="1">
        <f t="array" aca="1" ref="N75" ca="1">IF(
    M75="N",
    "",
    IF(
        COUNTIFS('4.ONT'!E:E, B75, '4.ONT'!Q:Q, "Y") &gt; 0,
        _xlfn.TEXTJOIN(", ", TRUE, IF(('4.ONT'!E:E = B75) * ('4.ONT'!Q:Q = "Y"), '4.ONT'!D:D, "")),
        IF(
            COUNTIFS('4.ONT'!E:E, B75, '4.ONT'!P:P, "Y") &gt; 0,
            _xlfn.TEXTJOIN(", ", TRUE, IF(('4.ONT'!E:E = B75) * ('4.ONT'!P:P = "Y"), '4.ONT'!D:D, "")),
            "Awaiting Status"
        )
    )
)</f>
        <v/>
      </c>
      <c r="O75" s="181" t="s">
        <v>94</v>
      </c>
      <c r="P75" s="60" t="str" cm="1">
        <f t="array" aca="1" ref="P75" ca="1">IF(
    O75="N",
    "",
    IF(
        COUNTIFS('3.RNAExtractions'!E:E, B75, '3.RNAExtractions'!Z:Z, "Y") &gt; 0,
        _xlfn.TEXTJOIN(", ", TRUE, IF(('3.RNAExtractions'!E:E = B75) * ('3.RNAExtractions'!Z:Z = "Y"), '3.RNAExtractions'!D:D, "")),
        IF(
            COUNTIFS('3.RNAExtractions'!E:E, B75, '3.RNAExtractions'!Y:Y, "Y") &gt; 0,
            _xlfn.TEXTJOIN(", ", TRUE, IF(('3.RNAExtractions'!E:E = B75) * ('3.RNAExtractions'!Y:Y = "Y"), '3.RNAExtractions'!D:D, "")),
            "Awaiting Status"
        )
    )
)</f>
        <v/>
      </c>
      <c r="Q75" s="26" t="s">
        <v>94</v>
      </c>
      <c r="R75" s="60" t="str" cm="1">
        <f t="array" aca="1" ref="R75" ca="1">IF(
    Q75="N",
    "",
    IF(
        COUNTIFS('4.RNAIllumina'!E:E, B75, '4.RNAIllumina'!Y:Y, "Y") &gt; 0,
        _xlfn.TEXTJOIN(", ", TRUE, IF(('4.RNAIllumina'!E:E = B75) * ('4.RNAIllumina'!Y:Y = "Y"), '4.RNAIllumina'!D:D, "")),
        IF(
            COUNTIFS('4.RNAIllumina'!E:E, B75, '4.RNAIllumina'!X:X, "Y") &gt; 0,
            _xlfn.TEXTJOIN(", ", TRUE, IF(('4.RNAIllumina'!E:E = B75) * ('4.RNAIllumina'!X:X = "Y"), '4.RNAIllumina'!D:D, "")),
            "Awaiting Status"
        )
    )
)</f>
        <v/>
      </c>
      <c r="T75" s="6" t="str">
        <f ca="1">VLOOKUP($B75,'1.MetaData'!$B:$H,2,FALSE)</f>
        <v>OG74</v>
      </c>
      <c r="U75" s="7" t="str">
        <f ca="1">VLOOKUP($B75,'1.MetaData'!$B:$H,3,FALSE)</f>
        <v>Genus C Species 2 undescribed sp.</v>
      </c>
      <c r="V75" s="7" t="str">
        <f ca="1">VLOOKUP($B75,'1.MetaData'!$B:$H,4,FALSE)</f>
        <v>Genus C Spec</v>
      </c>
      <c r="W75" s="6" t="str">
        <f ca="1">VLOOKUP($B75,'1.MetaData'!$B:$H,5,FALSE)</f>
        <v>SW Voyage 2023</v>
      </c>
      <c r="X75" s="6" t="str">
        <f ca="1">VLOOKUP($B75,'1.MetaData'!$B:$H,6,FALSE)</f>
        <v>Shannon Corrigan</v>
      </c>
      <c r="Z75"/>
    </row>
    <row r="76" spans="1:26" x14ac:dyDescent="0.25">
      <c r="A76" s="17">
        <v>75</v>
      </c>
      <c r="B76" s="3" t="str">
        <f t="shared" ca="1" si="3"/>
        <v>OG75</v>
      </c>
      <c r="C76" s="219" t="s">
        <v>91</v>
      </c>
      <c r="D76" s="4">
        <f ca="1">COUNTIF('2.Tissue'!C:C,B76)</f>
        <v>1</v>
      </c>
      <c r="E76" s="4">
        <f ca="1">COUNTIFS('3.DNAExtractions'!$E:$E,$B76,'3.DNAExtractions'!$D:$D,E$1)</f>
        <v>0</v>
      </c>
      <c r="F76" s="2" t="str" cm="1">
        <f t="array" aca="1" ref="F76" ca="1">IF(
    COUNTIFS('3.DNAExtractions'!E:E, B76, '3.DNAExtractions'!Y:Y, "Y") &gt; 0,
    _xlfn.TEXTJOIN(", ", TRUE, IF(('3.DNAExtractions'!E:E = B76) * ('3.DNAExtractions'!Y:Y = "Y"), '3.DNAExtractions'!D:D, "")),
    IF(
        COUNTIFS('3.DNAExtractions'!E:E, B76, '3.DNAExtractions'!X:X, "Y") &gt; 0,
        _xlfn.TEXTJOIN(", ", TRUE, IF(('3.DNAExtractions'!E:E = B76) * ('3.DNAExtractions'!X:X = "Y"), '3.DNAExtractions'!D:D, "")),
        "Awaiting Status"
    )
)</f>
        <v>Extraction - Nanobind</v>
      </c>
      <c r="G76" s="45" t="s">
        <v>94</v>
      </c>
      <c r="H76" s="8" t="str" cm="1">
        <f t="array" aca="1" ref="H76" ca="1">IF(
    G76="N",
    "",
    IF(
        COUNTIFS('4.Illumina'!E:E, B76, '4.Illumina'!R:R, "Y") &gt; 0,
        _xlfn.TEXTJOIN(", ", TRUE, IF(('4.Illumina'!E:E = B76) * ('4.Illumina'!R:R = "Y"), '4.Illumina'!D:D, "")),
        IF(
            COUNTIFS('4.Illumina'!E:E, B76, '4.Illumina'!Q:Q, "Y") &gt; 0,
            _xlfn.TEXTJOIN(", ", TRUE, IF(('4.Illumina'!E:E = B76) * ('4.Illumina'!Q:Q = "Y"), '4.Illumina'!D:D, "")),
            "Awaiting Status"
        )
    )
)</f>
        <v/>
      </c>
      <c r="I76" s="26" t="s">
        <v>92</v>
      </c>
      <c r="J76" s="56" t="str" cm="1">
        <f t="array" aca="1" ref="J76" ca="1">IF(
    I76="N",
    "",
    IF(
        COUNTIFS('4.PacBio'!E:E, B76, '4.PacBio'!W:W, "Y") &gt; 0,
        _xlfn.TEXTJOIN(", ", TRUE, IF(('4.PacBio'!E:E = B76) * ('4.PacBio'!W:W = "Y"), '4.PacBio'!D:D, "")),
        IF(
            COUNTIFS('4.PacBio'!E:E, B76, '4.PacBio'!V:V, "Y") &gt; 0,
            _xlfn.TEXTJOIN(", ", TRUE, IF(('4.PacBio'!E:E = B76) * ('4.PacBio'!V:V = "Y"), '4.PacBio'!D:D, "")),
            "Awaiting Status"
        )
    )
)</f>
        <v>Awaiting Status</v>
      </c>
      <c r="K76" s="26" t="s">
        <v>92</v>
      </c>
      <c r="L76" s="8" t="str" cm="1">
        <f t="array" aca="1" ref="L76" ca="1">IF(
    K76="N",
    "",
    IF(
        COUNTIFS('4.HiCLibrary'!E:E, B76, '4.HiCLibrary'!V:V, "Y") &gt; 0,
        _xlfn.TEXTJOIN(", ", TRUE, IF(('4.HiCLibrary'!E:E = B76) * ('4.HiCLibrary'!V:V = "Y"), '4.HiCLibrary'!D:D, "")),
        IF(
            COUNTIFS('4.HiCLibrary'!E:E, B76, '4.HiCLibrary'!U:U, "Y") &gt; 0,
            _xlfn.TEXTJOIN(", ", TRUE, IF(('4.HiCLibrary'!E:E = B76) * ('4.HiCLibrary'!U:U = "Y"), '4.HiCLibrary'!D:D, "")),
            "Awaiting Status"
        )
    )
)</f>
        <v>Awaiting Status</v>
      </c>
      <c r="M76" s="47"/>
      <c r="N76" s="56" t="str" cm="1">
        <f t="array" aca="1" ref="N76" ca="1">IF(
    M76="N",
    "",
    IF(
        COUNTIFS('4.ONT'!E:E, B76, '4.ONT'!Q:Q, "Y") &gt; 0,
        _xlfn.TEXTJOIN(", ", TRUE, IF(('4.ONT'!E:E = B76) * ('4.ONT'!Q:Q = "Y"), '4.ONT'!D:D, "")),
        IF(
            COUNTIFS('4.ONT'!E:E, B76, '4.ONT'!P:P, "Y") &gt; 0,
            _xlfn.TEXTJOIN(", ", TRUE, IF(('4.ONT'!E:E = B76) * ('4.ONT'!P:P = "Y"), '4.ONT'!D:D, "")),
            "Awaiting Status"
        )
    )
)</f>
        <v>Awaiting Status</v>
      </c>
      <c r="O76" s="26" t="s">
        <v>92</v>
      </c>
      <c r="P76" s="60" t="str" cm="1">
        <f t="array" aca="1" ref="P76" ca="1">IF(
    O76="N",
    "",
    IF(
        COUNTIFS('3.RNAExtractions'!E:E, B76, '3.RNAExtractions'!Z:Z, "Y") &gt; 0,
        _xlfn.TEXTJOIN(", ", TRUE, IF(('3.RNAExtractions'!E:E = B76) * ('3.RNAExtractions'!Z:Z = "Y"), '3.RNAExtractions'!D:D, "")),
        IF(
            COUNTIFS('3.RNAExtractions'!E:E, B76, '3.RNAExtractions'!Y:Y, "Y") &gt; 0,
            _xlfn.TEXTJOIN(", ", TRUE, IF(('3.RNAExtractions'!E:E = B76) * ('3.RNAExtractions'!Y:Y = "Y"), '3.RNAExtractions'!D:D, "")),
            "Awaiting Status"
        )
    )
)</f>
        <v>Awaiting Status</v>
      </c>
      <c r="Q76" s="26" t="s">
        <v>92</v>
      </c>
      <c r="R76" s="60" t="str" cm="1">
        <f t="array" aca="1" ref="R76" ca="1">IF(
    Q76="N",
    "",
    IF(
        COUNTIFS('4.RNAIllumina'!E:E, B76, '4.RNAIllumina'!Y:Y, "Y") &gt; 0,
        _xlfn.TEXTJOIN(", ", TRUE, IF(('4.RNAIllumina'!E:E = B76) * ('4.RNAIllumina'!Y:Y = "Y"), '4.RNAIllumina'!D:D, "")),
        IF(
            COUNTIFS('4.RNAIllumina'!E:E, B76, '4.RNAIllumina'!X:X, "Y") &gt; 0,
            _xlfn.TEXTJOIN(", ", TRUE, IF(('4.RNAIllumina'!E:E = B76) * ('4.RNAIllumina'!X:X = "Y"), '4.RNAIllumina'!D:D, "")),
            "Awaiting Status"
        )
    )
)</f>
        <v>Awaiting Status</v>
      </c>
      <c r="T76" s="6" t="str">
        <f ca="1">VLOOKUP($B76,'1.MetaData'!$B:$H,2,FALSE)</f>
        <v>OG75</v>
      </c>
      <c r="U76" s="7" t="str">
        <f ca="1">VLOOKUP($B76,'1.MetaData'!$B:$H,3,FALSE)</f>
        <v>Ophiclinus antarcticus</v>
      </c>
      <c r="V76" s="7" t="str">
        <f ca="1">VLOOKUP($B76,'1.MetaData'!$B:$H,4,FALSE)</f>
        <v>NFI. Weedfish 1. Full specimen with WAM</v>
      </c>
      <c r="W76" s="6" t="str">
        <f ca="1">VLOOKUP($B76,'1.MetaData'!$B:$H,5,FALSE)</f>
        <v>SW Voyage 2023</v>
      </c>
      <c r="X76" s="6" t="str">
        <f ca="1">VLOOKUP($B76,'1.MetaData'!$B:$H,6,FALSE)</f>
        <v>Shannon Corrigan</v>
      </c>
      <c r="Z76"/>
    </row>
    <row r="77" spans="1:26" hidden="1" x14ac:dyDescent="0.25">
      <c r="A77" s="17">
        <v>76</v>
      </c>
      <c r="B77" s="3" t="str">
        <f t="shared" ca="1" si="3"/>
        <v>OG76</v>
      </c>
      <c r="C77" s="219" t="s">
        <v>96</v>
      </c>
      <c r="D77" s="4">
        <f ca="1">COUNTIF('2.Tissue'!C:C,B77)</f>
        <v>1</v>
      </c>
      <c r="E77" s="4">
        <f ca="1">COUNTIFS('3.DNAExtractions'!$E:$E,$B77,'3.DNAExtractions'!$D:$D,E$1)</f>
        <v>1</v>
      </c>
      <c r="F77" s="2" t="str" cm="1">
        <f t="array" aca="1" ref="F77" ca="1">IF(
    COUNTIFS('3.DNAExtractions'!E:E, B77, '3.DNAExtractions'!Y:Y, "Y") &gt; 0,
    _xlfn.TEXTJOIN(", ", TRUE, IF(('3.DNAExtractions'!E:E = B77) * ('3.DNAExtractions'!Y:Y = "Y"), '3.DNAExtractions'!D:D, "")),
    IF(
        COUNTIFS('3.DNAExtractions'!E:E, B77, '3.DNAExtractions'!X:X, "Y") &gt; 0,
        _xlfn.TEXTJOIN(", ", TRUE, IF(('3.DNAExtractions'!E:E = B77) * ('3.DNAExtractions'!X:X = "Y"), '3.DNAExtractions'!D:D, "")),
        "Awaiting Status"
    )
)</f>
        <v>Extracted</v>
      </c>
      <c r="G77" s="45" t="s">
        <v>92</v>
      </c>
      <c r="H77" s="8" t="str" cm="1">
        <f t="array" aca="1" ref="H77" ca="1">IF(
    G77="N",
    "",
    IF(
        COUNTIFS('4.Illumina'!E:E, B77, '4.Illumina'!R:R, "Y") &gt; 0,
        _xlfn.TEXTJOIN(", ", TRUE, IF(('4.Illumina'!E:E = B77) * ('4.Illumina'!R:R = "Y"), '4.Illumina'!D:D, "")),
        IF(
            COUNTIFS('4.Illumina'!E:E, B77, '4.Illumina'!Q:Q, "Y") &gt; 0,
            _xlfn.TEXTJOIN(", ", TRUE, IF(('4.Illumina'!E:E = B77) * ('4.Illumina'!Q:Q = "Y"), '4.Illumina'!D:D, "")),
            "Awaiting Status"
        )
    )
)</f>
        <v>Sequenced</v>
      </c>
      <c r="I77" s="26" t="s">
        <v>92</v>
      </c>
      <c r="J77" s="56" t="str" cm="1">
        <f t="array" aca="1" ref="J77" ca="1">IF(
    I77="N",
    "",
    IF(
        COUNTIFS('4.PacBio'!E:E, B77, '4.PacBio'!W:W, "Y") &gt; 0,
        _xlfn.TEXTJOIN(", ", TRUE, IF(('4.PacBio'!E:E = B77) * ('4.PacBio'!W:W = "Y"), '4.PacBio'!D:D, "")),
        IF(
            COUNTIFS('4.PacBio'!E:E, B77, '4.PacBio'!V:V, "Y") &gt; 0,
            _xlfn.TEXTJOIN(", ", TRUE, IF(('4.PacBio'!E:E = B77) * ('4.PacBio'!V:V = "Y"), '4.PacBio'!D:D, "")),
            "Awaiting Status"
        )
    )
)</f>
        <v>Sequenced</v>
      </c>
      <c r="K77" s="181" t="s">
        <v>92</v>
      </c>
      <c r="L77" s="8" t="str" cm="1">
        <f t="array" aca="1" ref="L77" ca="1">IF(
    K77="N",
    "",
    IF(
        COUNTIFS('4.HiCLibrary'!E:E, B77, '4.HiCLibrary'!V:V, "Y") &gt; 0,
        _xlfn.TEXTJOIN(", ", TRUE, IF(('4.HiCLibrary'!E:E = B77) * ('4.HiCLibrary'!V:V = "Y"), '4.HiCLibrary'!D:D, "")),
        IF(
            COUNTIFS('4.HiCLibrary'!E:E, B77, '4.HiCLibrary'!U:U, "Y") &gt; 0,
            _xlfn.TEXTJOIN(", ", TRUE, IF(('4.HiCLibrary'!E:E = B77) * ('4.HiCLibrary'!U:U = "Y"), '4.HiCLibrary'!D:D, "")),
            "Awaiting Status"
        )
    )
)</f>
        <v>Sequenced</v>
      </c>
      <c r="M77" s="181" t="s">
        <v>92</v>
      </c>
      <c r="N77" s="56" t="str" cm="1">
        <f t="array" aca="1" ref="N77" ca="1">IF(
    M77="N",
    "",
    IF(
        COUNTIFS('4.ONT'!E:E, B77, '4.ONT'!Q:Q, "Y") &gt; 0,
        _xlfn.TEXTJOIN(", ", TRUE, IF(('4.ONT'!E:E = B77) * ('4.ONT'!Q:Q = "Y"), '4.ONT'!D:D, "")),
        IF(
            COUNTIFS('4.ONT'!E:E, B77, '4.ONT'!P:P, "Y") &gt; 0,
            _xlfn.TEXTJOIN(", ", TRUE, IF(('4.ONT'!E:E = B77) * ('4.ONT'!P:P = "Y"), '4.ONT'!D:D, "")),
            "Awaiting Status"
        )
    )
)</f>
        <v>Sequenced</v>
      </c>
      <c r="O77" s="60" t="s">
        <v>92</v>
      </c>
      <c r="P77" s="60" t="str" cm="1">
        <f t="array" aca="1" ref="P77" ca="1">IF(
    O77="N",
    "",
    IF(
        COUNTIFS('3.RNAExtractions'!E:E, B77, '3.RNAExtractions'!Z:Z, "Y") &gt; 0,
        _xlfn.TEXTJOIN(", ", TRUE, IF(('3.RNAExtractions'!E:E = B77) * ('3.RNAExtractions'!Z:Z = "Y"), '3.RNAExtractions'!D:D, "")),
        IF(
            COUNTIFS('3.RNAExtractions'!E:E, B77, '3.RNAExtractions'!Y:Y, "Y") &gt; 0,
            _xlfn.TEXTJOIN(", ", TRUE, IF(('3.RNAExtractions'!E:E = B77) * ('3.RNAExtractions'!Y:Y = "Y"), '3.RNAExtractions'!D:D, "")),
            "Awaiting Status"
        )
    )
)</f>
        <v>Extracted</v>
      </c>
      <c r="Q77" s="60" t="s">
        <v>92</v>
      </c>
      <c r="R77" s="60" t="str" cm="1">
        <f t="array" aca="1" ref="R77" ca="1">IF(
    Q77="N",
    "",
    IF(
        COUNTIFS('4.RNAIllumina'!E:E, B77, '4.RNAIllumina'!Y:Y, "Y") &gt; 0,
        _xlfn.TEXTJOIN(", ", TRUE, IF(('4.RNAIllumina'!E:E = B77) * ('4.RNAIllumina'!Y:Y = "Y"), '4.RNAIllumina'!D:D, "")),
        IF(
            COUNTIFS('4.RNAIllumina'!E:E, B77, '4.RNAIllumina'!X:X, "Y") &gt; 0,
            _xlfn.TEXTJOIN(", ", TRUE, IF(('4.RNAIllumina'!E:E = B77) * ('4.RNAIllumina'!X:X = "Y"), '4.RNAIllumina'!D:D, "")),
            "Awaiting Status"
        )
    )
)</f>
        <v>Sequenced</v>
      </c>
      <c r="T77" s="6" t="str">
        <f ca="1">VLOOKUP($B77,'1.MetaData'!$B:$H,2,FALSE)</f>
        <v>OG76</v>
      </c>
      <c r="U77" s="7" t="str">
        <f ca="1">VLOOKUP($B77,'1.MetaData'!$B:$H,3,FALSE)</f>
        <v>Cristiceps australis</v>
      </c>
      <c r="V77" s="7" t="str">
        <f ca="1">VLOOKUP($B77,'1.MetaData'!$B:$H,4,FALSE)</f>
        <v>Southern Crested Weedfish</v>
      </c>
      <c r="W77" s="6" t="str">
        <f ca="1">VLOOKUP($B77,'1.MetaData'!$B:$H,5,FALSE)</f>
        <v>SW Voyage 2023</v>
      </c>
      <c r="X77" s="6" t="str">
        <f ca="1">VLOOKUP($B77,'1.MetaData'!$B:$H,6,FALSE)</f>
        <v>Shannon Corrigan</v>
      </c>
      <c r="Z77"/>
    </row>
    <row r="78" spans="1:26" hidden="1" x14ac:dyDescent="0.25">
      <c r="A78" s="17">
        <v>77</v>
      </c>
      <c r="B78" s="3" t="str">
        <f t="shared" ca="1" si="3"/>
        <v>OG77</v>
      </c>
      <c r="C78" s="219"/>
      <c r="D78" s="4">
        <f ca="1">COUNTIF('2.Tissue'!C:C,B78)</f>
        <v>1</v>
      </c>
      <c r="E78" s="4">
        <f ca="1">COUNTIFS('3.DNAExtractions'!$E:$E,$B78,'3.DNAExtractions'!$D:$D,E$1)</f>
        <v>0</v>
      </c>
      <c r="F78" s="2" t="str" cm="1">
        <f t="array" aca="1" ref="F78" ca="1">IF(
    COUNTIFS('3.DNAExtractions'!E:E, B78, '3.DNAExtractions'!Y:Y, "Y") &gt; 0,
    _xlfn.TEXTJOIN(", ", TRUE, IF(('3.DNAExtractions'!E:E = B78) * ('3.DNAExtractions'!Y:Y = "Y"), '3.DNAExtractions'!D:D, "")),
    IF(
        COUNTIFS('3.DNAExtractions'!E:E, B78, '3.DNAExtractions'!X:X, "Y") &gt; 0,
        _xlfn.TEXTJOIN(", ", TRUE, IF(('3.DNAExtractions'!E:E = B78) * ('3.DNAExtractions'!X:X = "Y"), '3.DNAExtractions'!D:D, "")),
        "Awaiting Status"
    )
)</f>
        <v>Awaiting Status</v>
      </c>
      <c r="G78" s="45"/>
      <c r="H78" s="8" t="str" cm="1">
        <f t="array" aca="1" ref="H78" ca="1">IF(
    G78="N",
    "",
    IF(
        COUNTIFS('4.Illumina'!E:E, B78, '4.Illumina'!R:R, "Y") &gt; 0,
        _xlfn.TEXTJOIN(", ", TRUE, IF(('4.Illumina'!E:E = B78) * ('4.Illumina'!R:R = "Y"), '4.Illumina'!D:D, "")),
        IF(
            COUNTIFS('4.Illumina'!E:E, B78, '4.Illumina'!Q:Q, "Y") &gt; 0,
            _xlfn.TEXTJOIN(", ", TRUE, IF(('4.Illumina'!E:E = B78) * ('4.Illumina'!Q:Q = "Y"), '4.Illumina'!D:D, "")),
            "Awaiting Status"
        )
    )
)</f>
        <v>Awaiting Status</v>
      </c>
      <c r="J78" s="56" t="str" cm="1">
        <f t="array" aca="1" ref="J78" ca="1">IF(
    I78="N",
    "",
    IF(
        COUNTIFS('4.PacBio'!E:E, B78, '4.PacBio'!W:W, "Y") &gt; 0,
        _xlfn.TEXTJOIN(", ", TRUE, IF(('4.PacBio'!E:E = B78) * ('4.PacBio'!W:W = "Y"), '4.PacBio'!D:D, "")),
        IF(
            COUNTIFS('4.PacBio'!E:E, B78, '4.PacBio'!V:V, "Y") &gt; 0,
            _xlfn.TEXTJOIN(", ", TRUE, IF(('4.PacBio'!E:E = B78) * ('4.PacBio'!V:V = "Y"), '4.PacBio'!D:D, "")),
            "Awaiting Status"
        )
    )
)</f>
        <v>Awaiting Status</v>
      </c>
      <c r="L78" s="8" t="str" cm="1">
        <f t="array" aca="1" ref="L78" ca="1">IF(
    K78="N",
    "",
    IF(
        COUNTIFS('4.HiCLibrary'!E:E, B78, '4.HiCLibrary'!V:V, "Y") &gt; 0,
        _xlfn.TEXTJOIN(", ", TRUE, IF(('4.HiCLibrary'!E:E = B78) * ('4.HiCLibrary'!V:V = "Y"), '4.HiCLibrary'!D:D, "")),
        IF(
            COUNTIFS('4.HiCLibrary'!E:E, B78, '4.HiCLibrary'!U:U, "Y") &gt; 0,
            _xlfn.TEXTJOIN(", ", TRUE, IF(('4.HiCLibrary'!E:E = B78) * ('4.HiCLibrary'!U:U = "Y"), '4.HiCLibrary'!D:D, "")),
            "Awaiting Status"
        )
    )
)</f>
        <v>Awaiting Status</v>
      </c>
      <c r="M78" s="47"/>
      <c r="N78" s="56" t="str" cm="1">
        <f t="array" aca="1" ref="N78" ca="1">IF(
    M78="N",
    "",
    IF(
        COUNTIFS('4.ONT'!E:E, B78, '4.ONT'!Q:Q, "Y") &gt; 0,
        _xlfn.TEXTJOIN(", ", TRUE, IF(('4.ONT'!E:E = B78) * ('4.ONT'!Q:Q = "Y"), '4.ONT'!D:D, "")),
        IF(
            COUNTIFS('4.ONT'!E:E, B78, '4.ONT'!P:P, "Y") &gt; 0,
            _xlfn.TEXTJOIN(", ", TRUE, IF(('4.ONT'!E:E = B78) * ('4.ONT'!P:P = "Y"), '4.ONT'!D:D, "")),
            "Awaiting Status"
        )
    )
)</f>
        <v>Awaiting Status</v>
      </c>
      <c r="O78" s="60"/>
      <c r="P78" s="60" t="str" cm="1">
        <f t="array" aca="1" ref="P78" ca="1">IF(
    O78="N",
    "",
    IF(
        COUNTIFS('3.RNAExtractions'!E:E, B78, '3.RNAExtractions'!Z:Z, "Y") &gt; 0,
        _xlfn.TEXTJOIN(", ", TRUE, IF(('3.RNAExtractions'!E:E = B78) * ('3.RNAExtractions'!Z:Z = "Y"), '3.RNAExtractions'!D:D, "")),
        IF(
            COUNTIFS('3.RNAExtractions'!E:E, B78, '3.RNAExtractions'!Y:Y, "Y") &gt; 0,
            _xlfn.TEXTJOIN(", ", TRUE, IF(('3.RNAExtractions'!E:E = B78) * ('3.RNAExtractions'!Y:Y = "Y"), '3.RNAExtractions'!D:D, "")),
            "Awaiting Status"
        )
    )
)</f>
        <v>Awaiting Status</v>
      </c>
      <c r="Q78" s="60"/>
      <c r="R78" s="60" t="str" cm="1">
        <f t="array" aca="1" ref="R78" ca="1">IF(
    Q78="N",
    "",
    IF(
        COUNTIFS('4.RNAIllumina'!E:E, B78, '4.RNAIllumina'!Y:Y, "Y") &gt; 0,
        _xlfn.TEXTJOIN(", ", TRUE, IF(('4.RNAIllumina'!E:E = B78) * ('4.RNAIllumina'!Y:Y = "Y"), '4.RNAIllumina'!D:D, "")),
        IF(
            COUNTIFS('4.RNAIllumina'!E:E, B78, '4.RNAIllumina'!X:X, "Y") &gt; 0,
            _xlfn.TEXTJOIN(", ", TRUE, IF(('4.RNAIllumina'!E:E = B78) * ('4.RNAIllumina'!X:X = "Y"), '4.RNAIllumina'!D:D, "")),
            "Awaiting Status"
        )
    )
)</f>
        <v>Awaiting Status</v>
      </c>
      <c r="T78" s="6" t="str">
        <f ca="1">VLOOKUP($B78,'1.MetaData'!$B:$H,2,FALSE)</f>
        <v>OG77</v>
      </c>
      <c r="U78" s="7">
        <f ca="1">VLOOKUP($B78,'1.MetaData'!$B:$H,3,FALSE)</f>
        <v>0</v>
      </c>
      <c r="V78" s="7">
        <f ca="1">VLOOKUP($B78,'1.MetaData'!$B:$H,4,FALSE)</f>
        <v>0</v>
      </c>
      <c r="W78" s="6" t="str">
        <f ca="1">VLOOKUP($B78,'1.MetaData'!$B:$H,5,FALSE)</f>
        <v>SW Voyage 2023</v>
      </c>
      <c r="X78" s="6" t="str">
        <f ca="1">VLOOKUP($B78,'1.MetaData'!$B:$H,6,FALSE)</f>
        <v>Shannon Corrigan</v>
      </c>
      <c r="Z78"/>
    </row>
    <row r="79" spans="1:26" x14ac:dyDescent="0.25">
      <c r="A79" s="17">
        <v>78</v>
      </c>
      <c r="B79" s="3" t="str">
        <f t="shared" ca="1" si="3"/>
        <v>OG78</v>
      </c>
      <c r="C79" s="219" t="s">
        <v>91</v>
      </c>
      <c r="D79" s="4">
        <f ca="1">COUNTIF('2.Tissue'!C:C,B79)</f>
        <v>1</v>
      </c>
      <c r="E79" s="4">
        <f ca="1">COUNTIFS('3.DNAExtractions'!$E:$E,$B79,'3.DNAExtractions'!$D:$D,E$1)</f>
        <v>0</v>
      </c>
      <c r="F79" s="2" t="str" cm="1">
        <f t="array" aca="1" ref="F79" ca="1">IF(
    COUNTIFS('3.DNAExtractions'!E:E, B79, '3.DNAExtractions'!Y:Y, "Y") &gt; 0,
    _xlfn.TEXTJOIN(", ", TRUE, IF(('3.DNAExtractions'!E:E = B79) * ('3.DNAExtractions'!Y:Y = "Y"), '3.DNAExtractions'!D:D, "")),
    IF(
        COUNTIFS('3.DNAExtractions'!E:E, B79, '3.DNAExtractions'!X:X, "Y") &gt; 0,
        _xlfn.TEXTJOIN(", ", TRUE, IF(('3.DNAExtractions'!E:E = B79) * ('3.DNAExtractions'!X:X = "Y"), '3.DNAExtractions'!D:D, "")),
        "Awaiting Status"
    )
)</f>
        <v>Extraction - Nanobind</v>
      </c>
      <c r="G79" s="45" t="s">
        <v>94</v>
      </c>
      <c r="H79" s="8" t="str" cm="1">
        <f t="array" aca="1" ref="H79" ca="1">IF(
    G79="N",
    "",
    IF(
        COUNTIFS('4.Illumina'!E:E, B79, '4.Illumina'!R:R, "Y") &gt; 0,
        _xlfn.TEXTJOIN(", ", TRUE, IF(('4.Illumina'!E:E = B79) * ('4.Illumina'!R:R = "Y"), '4.Illumina'!D:D, "")),
        IF(
            COUNTIFS('4.Illumina'!E:E, B79, '4.Illumina'!Q:Q, "Y") &gt; 0,
            _xlfn.TEXTJOIN(", ", TRUE, IF(('4.Illumina'!E:E = B79) * ('4.Illumina'!Q:Q = "Y"), '4.Illumina'!D:D, "")),
            "Awaiting Status"
        )
    )
)</f>
        <v/>
      </c>
      <c r="I79" s="26" t="s">
        <v>92</v>
      </c>
      <c r="J79" s="56" t="str" cm="1">
        <f t="array" aca="1" ref="J79" ca="1">IF(
    I79="N",
    "",
    IF(
        COUNTIFS('4.PacBio'!E:E, B79, '4.PacBio'!W:W, "Y") &gt; 0,
        _xlfn.TEXTJOIN(", ", TRUE, IF(('4.PacBio'!E:E = B79) * ('4.PacBio'!W:W = "Y"), '4.PacBio'!D:D, "")),
        IF(
            COUNTIFS('4.PacBio'!E:E, B79, '4.PacBio'!V:V, "Y") &gt; 0,
            _xlfn.TEXTJOIN(", ", TRUE, IF(('4.PacBio'!E:E = B79) * ('4.PacBio'!V:V = "Y"), '4.PacBio'!D:D, "")),
            "Awaiting Status"
        )
    )
)</f>
        <v>Awaiting Status</v>
      </c>
      <c r="K79" s="26" t="s">
        <v>92</v>
      </c>
      <c r="L79" s="8" t="str" cm="1">
        <f t="array" aca="1" ref="L79" ca="1">IF(
    K79="N",
    "",
    IF(
        COUNTIFS('4.HiCLibrary'!E:E, B79, '4.HiCLibrary'!V:V, "Y") &gt; 0,
        _xlfn.TEXTJOIN(", ", TRUE, IF(('4.HiCLibrary'!E:E = B79) * ('4.HiCLibrary'!V:V = "Y"), '4.HiCLibrary'!D:D, "")),
        IF(
            COUNTIFS('4.HiCLibrary'!E:E, B79, '4.HiCLibrary'!U:U, "Y") &gt; 0,
            _xlfn.TEXTJOIN(", ", TRUE, IF(('4.HiCLibrary'!E:E = B79) * ('4.HiCLibrary'!U:U = "Y"), '4.HiCLibrary'!D:D, "")),
            "Awaiting Status"
        )
    )
)</f>
        <v>Awaiting Status</v>
      </c>
      <c r="M79" s="47"/>
      <c r="N79" s="56" t="str" cm="1">
        <f t="array" aca="1" ref="N79" ca="1">IF(
    M79="N",
    "",
    IF(
        COUNTIFS('4.ONT'!E:E, B79, '4.ONT'!Q:Q, "Y") &gt; 0,
        _xlfn.TEXTJOIN(", ", TRUE, IF(('4.ONT'!E:E = B79) * ('4.ONT'!Q:Q = "Y"), '4.ONT'!D:D, "")),
        IF(
            COUNTIFS('4.ONT'!E:E, B79, '4.ONT'!P:P, "Y") &gt; 0,
            _xlfn.TEXTJOIN(", ", TRUE, IF(('4.ONT'!E:E = B79) * ('4.ONT'!P:P = "Y"), '4.ONT'!D:D, "")),
            "Awaiting Status"
        )
    )
)</f>
        <v>Awaiting Status</v>
      </c>
      <c r="O79" s="26" t="s">
        <v>92</v>
      </c>
      <c r="P79" s="60" t="str" cm="1">
        <f t="array" aca="1" ref="P79" ca="1">IF(
    O79="N",
    "",
    IF(
        COUNTIFS('3.RNAExtractions'!E:E, B79, '3.RNAExtractions'!Z:Z, "Y") &gt; 0,
        _xlfn.TEXTJOIN(", ", TRUE, IF(('3.RNAExtractions'!E:E = B79) * ('3.RNAExtractions'!Z:Z = "Y"), '3.RNAExtractions'!D:D, "")),
        IF(
            COUNTIFS('3.RNAExtractions'!E:E, B79, '3.RNAExtractions'!Y:Y, "Y") &gt; 0,
            _xlfn.TEXTJOIN(", ", TRUE, IF(('3.RNAExtractions'!E:E = B79) * ('3.RNAExtractions'!Y:Y = "Y"), '3.RNAExtractions'!D:D, "")),
            "Awaiting Status"
        )
    )
)</f>
        <v>Awaiting Status</v>
      </c>
      <c r="Q79" s="26" t="s">
        <v>92</v>
      </c>
      <c r="R79" s="60" t="str" cm="1">
        <f t="array" aca="1" ref="R79" ca="1">IF(
    Q79="N",
    "",
    IF(
        COUNTIFS('4.RNAIllumina'!E:E, B79, '4.RNAIllumina'!Y:Y, "Y") &gt; 0,
        _xlfn.TEXTJOIN(", ", TRUE, IF(('4.RNAIllumina'!E:E = B79) * ('4.RNAIllumina'!Y:Y = "Y"), '4.RNAIllumina'!D:D, "")),
        IF(
            COUNTIFS('4.RNAIllumina'!E:E, B79, '4.RNAIllumina'!X:X, "Y") &gt; 0,
            _xlfn.TEXTJOIN(", ", TRUE, IF(('4.RNAIllumina'!E:E = B79) * ('4.RNAIllumina'!X:X = "Y"), '4.RNAIllumina'!D:D, "")),
            "Awaiting Status"
        )
    )
)</f>
        <v>Awaiting Status</v>
      </c>
      <c r="T79" s="6" t="str">
        <f ca="1">VLOOKUP($B79,'1.MetaData'!$B:$H,2,FALSE)</f>
        <v>OG78</v>
      </c>
      <c r="U79" s="7" t="str">
        <f ca="1">VLOOKUP($B79,'1.MetaData'!$B:$H,3,FALSE)</f>
        <v>Chromis klunzingeri</v>
      </c>
      <c r="V79" s="7">
        <f ca="1">VLOOKUP($B79,'1.MetaData'!$B:$H,4,FALSE)</f>
        <v>0</v>
      </c>
      <c r="W79" s="6" t="str">
        <f ca="1">VLOOKUP($B79,'1.MetaData'!$B:$H,5,FALSE)</f>
        <v>SW Voyage 2023</v>
      </c>
      <c r="X79" s="6" t="str">
        <f ca="1">VLOOKUP($B79,'1.MetaData'!$B:$H,6,FALSE)</f>
        <v>Shannon Corrigan</v>
      </c>
      <c r="Z79"/>
    </row>
    <row r="80" spans="1:26" x14ac:dyDescent="0.25">
      <c r="A80" s="17">
        <v>79</v>
      </c>
      <c r="B80" s="3" t="str">
        <f t="shared" ca="1" si="3"/>
        <v>OG79</v>
      </c>
      <c r="C80" s="219" t="s">
        <v>91</v>
      </c>
      <c r="D80" s="4">
        <f ca="1">COUNTIF('2.Tissue'!C:C,B80)</f>
        <v>2</v>
      </c>
      <c r="E80" s="4">
        <f ca="1">COUNTIFS('3.DNAExtractions'!$E:$E,$B80,'3.DNAExtractions'!$D:$D,E$1)</f>
        <v>1</v>
      </c>
      <c r="F80" s="2" t="str" cm="1">
        <f t="array" aca="1" ref="F80" ca="1">IF(
    COUNTIFS('3.DNAExtractions'!E:E, B80, '3.DNAExtractions'!Y:Y, "Y") &gt; 0,
    _xlfn.TEXTJOIN(", ", TRUE, IF(('3.DNAExtractions'!E:E = B80) * ('3.DNAExtractions'!Y:Y = "Y"), '3.DNAExtractions'!D:D, "")),
    IF(
        COUNTIFS('3.DNAExtractions'!E:E, B80, '3.DNAExtractions'!X:X, "Y") &gt; 0,
        _xlfn.TEXTJOIN(", ", TRUE, IF(('3.DNAExtractions'!E:E = B80) * ('3.DNAExtractions'!X:X = "Y"), '3.DNAExtractions'!D:D, "")),
        "Awaiting Status"
    )
)</f>
        <v>Extracted</v>
      </c>
      <c r="G80" s="45" t="s">
        <v>94</v>
      </c>
      <c r="H80" s="8" t="str" cm="1">
        <f t="array" aca="1" ref="H80" ca="1">IF(
    G80="N",
    "",
    IF(
        COUNTIFS('4.Illumina'!E:E, B80, '4.Illumina'!R:R, "Y") &gt; 0,
        _xlfn.TEXTJOIN(", ", TRUE, IF(('4.Illumina'!E:E = B80) * ('4.Illumina'!R:R = "Y"), '4.Illumina'!D:D, "")),
        IF(
            COUNTIFS('4.Illumina'!E:E, B80, '4.Illumina'!Q:Q, "Y") &gt; 0,
            _xlfn.TEXTJOIN(", ", TRUE, IF(('4.Illumina'!E:E = B80) * ('4.Illumina'!Q:Q = "Y"), '4.Illumina'!D:D, "")),
            "Awaiting Status"
        )
    )
)</f>
        <v/>
      </c>
      <c r="I80" s="26" t="s">
        <v>92</v>
      </c>
      <c r="J80" s="56" t="str" cm="1">
        <f t="array" aca="1" ref="J80" ca="1">IF(
    I80="N",
    "",
    IF(
        COUNTIFS('4.PacBio'!E:E, B80, '4.PacBio'!W:W, "Y") &gt; 0,
        _xlfn.TEXTJOIN(", ", TRUE, IF(('4.PacBio'!E:E = B80) * ('4.PacBio'!W:W = "Y"), '4.PacBio'!D:D, "")),
        IF(
            COUNTIFS('4.PacBio'!E:E, B80, '4.PacBio'!V:V, "Y") &gt; 0,
            _xlfn.TEXTJOIN(", ", TRUE, IF(('4.PacBio'!E:E = B80) * ('4.PacBio'!V:V = "Y"), '4.PacBio'!D:D, "")),
            "Awaiting Status"
        )
    )
)</f>
        <v>Sequenced</v>
      </c>
      <c r="K80" s="26" t="s">
        <v>92</v>
      </c>
      <c r="L80" s="8" t="str" cm="1">
        <f t="array" aca="1" ref="L80" ca="1">IF(
    K80="N",
    "",
    IF(
        COUNTIFS('4.HiCLibrary'!E:E, B80, '4.HiCLibrary'!V:V, "Y") &gt; 0,
        _xlfn.TEXTJOIN(", ", TRUE, IF(('4.HiCLibrary'!E:E = B80) * ('4.HiCLibrary'!V:V = "Y"), '4.HiCLibrary'!D:D, "")),
        IF(
            COUNTIFS('4.HiCLibrary'!E:E, B80, '4.HiCLibrary'!U:U, "Y") &gt; 0,
            _xlfn.TEXTJOIN(", ", TRUE, IF(('4.HiCLibrary'!E:E = B80) * ('4.HiCLibrary'!U:U = "Y"), '4.HiCLibrary'!D:D, "")),
            "Awaiting Status"
        )
    )
)</f>
        <v>Sequenced</v>
      </c>
      <c r="N80" s="56" t="str" cm="1">
        <f t="array" aca="1" ref="N80" ca="1">IF(
    M80="N",
    "",
    IF(
        COUNTIFS('4.ONT'!E:E, B80, '4.ONT'!Q:Q, "Y") &gt; 0,
        _xlfn.TEXTJOIN(", ", TRUE, IF(('4.ONT'!E:E = B80) * ('4.ONT'!Q:Q = "Y"), '4.ONT'!D:D, "")),
        IF(
            COUNTIFS('4.ONT'!E:E, B80, '4.ONT'!P:P, "Y") &gt; 0,
            _xlfn.TEXTJOIN(", ", TRUE, IF(('4.ONT'!E:E = B80) * ('4.ONT'!P:P = "Y"), '4.ONT'!D:D, "")),
            "Awaiting Status"
        )
    )
)</f>
        <v>Awaiting Status</v>
      </c>
      <c r="O80" s="26" t="s">
        <v>92</v>
      </c>
      <c r="P80" s="60" t="str" cm="1">
        <f t="array" aca="1" ref="P80" ca="1">IF(
    O80="N",
    "",
    IF(
        COUNTIFS('3.RNAExtractions'!E:E, B80, '3.RNAExtractions'!Z:Z, "Y") &gt; 0,
        _xlfn.TEXTJOIN(", ", TRUE, IF(('3.RNAExtractions'!E:E = B80) * ('3.RNAExtractions'!Z:Z = "Y"), '3.RNAExtractions'!D:D, "")),
        IF(
            COUNTIFS('3.RNAExtractions'!E:E, B80, '3.RNAExtractions'!Y:Y, "Y") &gt; 0,
            _xlfn.TEXTJOIN(", ", TRUE, IF(('3.RNAExtractions'!E:E = B80) * ('3.RNAExtractions'!Y:Y = "Y"), '3.RNAExtractions'!D:D, "")),
            "Awaiting Status"
        )
    )
)</f>
        <v>Awaiting Status</v>
      </c>
      <c r="Q80" s="26" t="s">
        <v>92</v>
      </c>
      <c r="R80" s="60" t="str" cm="1">
        <f t="array" aca="1" ref="R80" ca="1">IF(
    Q80="N",
    "",
    IF(
        COUNTIFS('4.RNAIllumina'!E:E, B80, '4.RNAIllumina'!Y:Y, "Y") &gt; 0,
        _xlfn.TEXTJOIN(", ", TRUE, IF(('4.RNAIllumina'!E:E = B80) * ('4.RNAIllumina'!Y:Y = "Y"), '4.RNAIllumina'!D:D, "")),
        IF(
            COUNTIFS('4.RNAIllumina'!E:E, B80, '4.RNAIllumina'!X:X, "Y") &gt; 0,
            _xlfn.TEXTJOIN(", ", TRUE, IF(('4.RNAIllumina'!E:E = B80) * ('4.RNAIllumina'!X:X = "Y"), '4.RNAIllumina'!D:D, "")),
            "Awaiting Status"
        )
    )
)</f>
        <v>Awaiting Status</v>
      </c>
      <c r="T80" s="6" t="str">
        <f ca="1">VLOOKUP($B80,'1.MetaData'!$B:$H,2,FALSE)</f>
        <v>OG79</v>
      </c>
      <c r="U80" s="7" t="str">
        <f ca="1">VLOOKUP($B80,'1.MetaData'!$B:$H,3,FALSE)</f>
        <v>Pseudophycis breviuscula</v>
      </c>
      <c r="V80" s="7">
        <f ca="1">VLOOKUP($B80,'1.MetaData'!$B:$H,4,FALSE)</f>
        <v>0</v>
      </c>
      <c r="W80" s="6" t="str">
        <f ca="1">VLOOKUP($B80,'1.MetaData'!$B:$H,5,FALSE)</f>
        <v>SW Voyage 2023</v>
      </c>
      <c r="X80" s="6" t="str">
        <f ca="1">VLOOKUP($B80,'1.MetaData'!$B:$H,6,FALSE)</f>
        <v>Shannon Corrigan</v>
      </c>
      <c r="Z80"/>
    </row>
    <row r="81" spans="1:26" hidden="1" x14ac:dyDescent="0.25">
      <c r="A81" s="17">
        <v>80</v>
      </c>
      <c r="B81" s="3" t="str">
        <f t="shared" ca="1" si="3"/>
        <v>OG80</v>
      </c>
      <c r="C81" s="219" t="s">
        <v>93</v>
      </c>
      <c r="D81" s="4">
        <f ca="1">COUNTIF('2.Tissue'!C:C,B81)</f>
        <v>1</v>
      </c>
      <c r="E81" s="4">
        <f ca="1">COUNTIFS('3.DNAExtractions'!$E:$E,$B81,'3.DNAExtractions'!$D:$D,E$1)</f>
        <v>1</v>
      </c>
      <c r="F81" s="2" t="str" cm="1">
        <f t="array" aca="1" ref="F81" ca="1">IF(
    COUNTIFS('3.DNAExtractions'!E:E, B81, '3.DNAExtractions'!Y:Y, "Y") &gt; 0,
    _xlfn.TEXTJOIN(", ", TRUE, IF(('3.DNAExtractions'!E:E = B81) * ('3.DNAExtractions'!Y:Y = "Y"), '3.DNAExtractions'!D:D, "")),
    IF(
        COUNTIFS('3.DNAExtractions'!E:E, B81, '3.DNAExtractions'!X:X, "Y") &gt; 0,
        _xlfn.TEXTJOIN(", ", TRUE, IF(('3.DNAExtractions'!E:E = B81) * ('3.DNAExtractions'!X:X = "Y"), '3.DNAExtractions'!D:D, "")),
        "Awaiting Status"
    )
)</f>
        <v>Extracted</v>
      </c>
      <c r="G81" s="45" t="s">
        <v>92</v>
      </c>
      <c r="H81" s="8" t="str" cm="1">
        <f t="array" aca="1" ref="H81" ca="1">IF(
    G81="N",
    "",
    IF(
        COUNTIFS('4.Illumina'!E:E, B81, '4.Illumina'!R:R, "Y") &gt; 0,
        _xlfn.TEXTJOIN(", ", TRUE, IF(('4.Illumina'!E:E = B81) * ('4.Illumina'!R:R = "Y"), '4.Illumina'!D:D, "")),
        IF(
            COUNTIFS('4.Illumina'!E:E, B81, '4.Illumina'!Q:Q, "Y") &gt; 0,
            _xlfn.TEXTJOIN(", ", TRUE, IF(('4.Illumina'!E:E = B81) * ('4.Illumina'!Q:Q = "Y"), '4.Illumina'!D:D, "")),
            "Awaiting Status"
        )
    )
)</f>
        <v>Library Prep - Ilmn DNA Prep</v>
      </c>
      <c r="I81" s="26" t="s">
        <v>94</v>
      </c>
      <c r="J81" s="56" t="str" cm="1">
        <f t="array" aca="1" ref="J81" ca="1">IF(
    I81="N",
    "",
    IF(
        COUNTIFS('4.PacBio'!E:E, B81, '4.PacBio'!W:W, "Y") &gt; 0,
        _xlfn.TEXTJOIN(", ", TRUE, IF(('4.PacBio'!E:E = B81) * ('4.PacBio'!W:W = "Y"), '4.PacBio'!D:D, "")),
        IF(
            COUNTIFS('4.PacBio'!E:E, B81, '4.PacBio'!V:V, "Y") &gt; 0,
            _xlfn.TEXTJOIN(", ", TRUE, IF(('4.PacBio'!E:E = B81) * ('4.PacBio'!V:V = "Y"), '4.PacBio'!D:D, "")),
            "Awaiting Status"
        )
    )
)</f>
        <v/>
      </c>
      <c r="K81" s="181" t="s">
        <v>94</v>
      </c>
      <c r="L81" s="8" t="str" cm="1">
        <f t="array" aca="1" ref="L81" ca="1">IF(
    K81="N",
    "",
    IF(
        COUNTIFS('4.HiCLibrary'!E:E, B81, '4.HiCLibrary'!V:V, "Y") &gt; 0,
        _xlfn.TEXTJOIN(", ", TRUE, IF(('4.HiCLibrary'!E:E = B81) * ('4.HiCLibrary'!V:V = "Y"), '4.HiCLibrary'!D:D, "")),
        IF(
            COUNTIFS('4.HiCLibrary'!E:E, B81, '4.HiCLibrary'!U:U, "Y") &gt; 0,
            _xlfn.TEXTJOIN(", ", TRUE, IF(('4.HiCLibrary'!E:E = B81) * ('4.HiCLibrary'!U:U = "Y"), '4.HiCLibrary'!D:D, "")),
            "Awaiting Status"
        )
    )
)</f>
        <v/>
      </c>
      <c r="M81" s="47" t="s">
        <v>94</v>
      </c>
      <c r="N81" s="56" t="str" cm="1">
        <f t="array" aca="1" ref="N81" ca="1">IF(
    M81="N",
    "",
    IF(
        COUNTIFS('4.ONT'!E:E, B81, '4.ONT'!Q:Q, "Y") &gt; 0,
        _xlfn.TEXTJOIN(", ", TRUE, IF(('4.ONT'!E:E = B81) * ('4.ONT'!Q:Q = "Y"), '4.ONT'!D:D, "")),
        IF(
            COUNTIFS('4.ONT'!E:E, B81, '4.ONT'!P:P, "Y") &gt; 0,
            _xlfn.TEXTJOIN(", ", TRUE, IF(('4.ONT'!E:E = B81) * ('4.ONT'!P:P = "Y"), '4.ONT'!D:D, "")),
            "Awaiting Status"
        )
    )
)</f>
        <v/>
      </c>
      <c r="O81" s="60" t="s">
        <v>94</v>
      </c>
      <c r="P81" s="60" t="str" cm="1">
        <f t="array" aca="1" ref="P81" ca="1">IF(
    O81="N",
    "",
    IF(
        COUNTIFS('3.RNAExtractions'!E:E, B81, '3.RNAExtractions'!Z:Z, "Y") &gt; 0,
        _xlfn.TEXTJOIN(", ", TRUE, IF(('3.RNAExtractions'!E:E = B81) * ('3.RNAExtractions'!Z:Z = "Y"), '3.RNAExtractions'!D:D, "")),
        IF(
            COUNTIFS('3.RNAExtractions'!E:E, B81, '3.RNAExtractions'!Y:Y, "Y") &gt; 0,
            _xlfn.TEXTJOIN(", ", TRUE, IF(('3.RNAExtractions'!E:E = B81) * ('3.RNAExtractions'!Y:Y = "Y"), '3.RNAExtractions'!D:D, "")),
            "Awaiting Status"
        )
    )
)</f>
        <v/>
      </c>
      <c r="Q81" s="26" t="s">
        <v>94</v>
      </c>
      <c r="R81" s="60" t="str" cm="1">
        <f t="array" aca="1" ref="R81" ca="1">IF(
    Q81="N",
    "",
    IF(
        COUNTIFS('4.RNAIllumina'!E:E, B81, '4.RNAIllumina'!Y:Y, "Y") &gt; 0,
        _xlfn.TEXTJOIN(", ", TRUE, IF(('4.RNAIllumina'!E:E = B81) * ('4.RNAIllumina'!Y:Y = "Y"), '4.RNAIllumina'!D:D, "")),
        IF(
            COUNTIFS('4.RNAIllumina'!E:E, B81, '4.RNAIllumina'!X:X, "Y") &gt; 0,
            _xlfn.TEXTJOIN(", ", TRUE, IF(('4.RNAIllumina'!E:E = B81) * ('4.RNAIllumina'!X:X = "Y"), '4.RNAIllumina'!D:D, "")),
            "Awaiting Status"
        )
    )
)</f>
        <v/>
      </c>
      <c r="T81" s="6" t="str">
        <f ca="1">VLOOKUP($B81,'1.MetaData'!$B:$H,2,FALSE)</f>
        <v>OG80</v>
      </c>
      <c r="U81" s="7" t="str">
        <f ca="1">VLOOKUP($B81,'1.MetaData'!$B:$H,3,FALSE)</f>
        <v>Pseudophycis breviuscula</v>
      </c>
      <c r="V81" s="7">
        <f ca="1">VLOOKUP($B81,'1.MetaData'!$B:$H,4,FALSE)</f>
        <v>0</v>
      </c>
      <c r="W81" s="6" t="str">
        <f ca="1">VLOOKUP($B81,'1.MetaData'!$B:$H,5,FALSE)</f>
        <v>SW Voyage 2023</v>
      </c>
      <c r="X81" s="6" t="str">
        <f ca="1">VLOOKUP($B81,'1.MetaData'!$B:$H,6,FALSE)</f>
        <v>Shannon Corrigan</v>
      </c>
      <c r="Z81"/>
    </row>
    <row r="82" spans="1:26" x14ac:dyDescent="0.25">
      <c r="A82" s="17">
        <v>81</v>
      </c>
      <c r="B82" s="3" t="str">
        <f t="shared" ca="1" si="3"/>
        <v>OG81</v>
      </c>
      <c r="C82" s="219" t="s">
        <v>91</v>
      </c>
      <c r="D82" s="4">
        <f ca="1">COUNTIF('2.Tissue'!C:C,B82)</f>
        <v>1</v>
      </c>
      <c r="E82" s="4">
        <f ca="1">COUNTIFS('3.DNAExtractions'!$E:$E,$B82,'3.DNAExtractions'!$D:$D,E$1)</f>
        <v>0</v>
      </c>
      <c r="F82" s="2" t="str" cm="1">
        <f t="array" aca="1" ref="F82" ca="1">IF(
    COUNTIFS('3.DNAExtractions'!E:E, B82, '3.DNAExtractions'!Y:Y, "Y") &gt; 0,
    _xlfn.TEXTJOIN(", ", TRUE, IF(('3.DNAExtractions'!E:E = B82) * ('3.DNAExtractions'!Y:Y = "Y"), '3.DNAExtractions'!D:D, "")),
    IF(
        COUNTIFS('3.DNAExtractions'!E:E, B82, '3.DNAExtractions'!X:X, "Y") &gt; 0,
        _xlfn.TEXTJOIN(", ", TRUE, IF(('3.DNAExtractions'!E:E = B82) * ('3.DNAExtractions'!X:X = "Y"), '3.DNAExtractions'!D:D, "")),
        "Awaiting Status"
    )
)</f>
        <v>Extraction - Nanobind</v>
      </c>
      <c r="G82" s="45" t="s">
        <v>94</v>
      </c>
      <c r="H82" s="8" t="str" cm="1">
        <f t="array" aca="1" ref="H82" ca="1">IF(
    G82="N",
    "",
    IF(
        COUNTIFS('4.Illumina'!E:E, B82, '4.Illumina'!R:R, "Y") &gt; 0,
        _xlfn.TEXTJOIN(", ", TRUE, IF(('4.Illumina'!E:E = B82) * ('4.Illumina'!R:R = "Y"), '4.Illumina'!D:D, "")),
        IF(
            COUNTIFS('4.Illumina'!E:E, B82, '4.Illumina'!Q:Q, "Y") &gt; 0,
            _xlfn.TEXTJOIN(", ", TRUE, IF(('4.Illumina'!E:E = B82) * ('4.Illumina'!Q:Q = "Y"), '4.Illumina'!D:D, "")),
            "Awaiting Status"
        )
    )
)</f>
        <v/>
      </c>
      <c r="I82" s="26" t="s">
        <v>92</v>
      </c>
      <c r="J82" s="56" t="str" cm="1">
        <f t="array" aca="1" ref="J82" ca="1">IF(
    I82="N",
    "",
    IF(
        COUNTIFS('4.PacBio'!E:E, B82, '4.PacBio'!W:W, "Y") &gt; 0,
        _xlfn.TEXTJOIN(", ", TRUE, IF(('4.PacBio'!E:E = B82) * ('4.PacBio'!W:W = "Y"), '4.PacBio'!D:D, "")),
        IF(
            COUNTIFS('4.PacBio'!E:E, B82, '4.PacBio'!V:V, "Y") &gt; 0,
            _xlfn.TEXTJOIN(", ", TRUE, IF(('4.PacBio'!E:E = B82) * ('4.PacBio'!V:V = "Y"), '4.PacBio'!D:D, "")),
            "Awaiting Status"
        )
    )
)</f>
        <v>Awaiting Status</v>
      </c>
      <c r="K82" s="26" t="s">
        <v>92</v>
      </c>
      <c r="L82" s="8" t="str" cm="1">
        <f t="array" aca="1" ref="L82" ca="1">IF(
    K82="N",
    "",
    IF(
        COUNTIFS('4.HiCLibrary'!E:E, B82, '4.HiCLibrary'!V:V, "Y") &gt; 0,
        _xlfn.TEXTJOIN(", ", TRUE, IF(('4.HiCLibrary'!E:E = B82) * ('4.HiCLibrary'!V:V = "Y"), '4.HiCLibrary'!D:D, "")),
        IF(
            COUNTIFS('4.HiCLibrary'!E:E, B82, '4.HiCLibrary'!U:U, "Y") &gt; 0,
            _xlfn.TEXTJOIN(", ", TRUE, IF(('4.HiCLibrary'!E:E = B82) * ('4.HiCLibrary'!U:U = "Y"), '4.HiCLibrary'!D:D, "")),
            "Awaiting Status"
        )
    )
)</f>
        <v>Awaiting Status</v>
      </c>
      <c r="M82" s="47"/>
      <c r="N82" s="56" t="str" cm="1">
        <f t="array" aca="1" ref="N82" ca="1">IF(
    M82="N",
    "",
    IF(
        COUNTIFS('4.ONT'!E:E, B82, '4.ONT'!Q:Q, "Y") &gt; 0,
        _xlfn.TEXTJOIN(", ", TRUE, IF(('4.ONT'!E:E = B82) * ('4.ONT'!Q:Q = "Y"), '4.ONT'!D:D, "")),
        IF(
            COUNTIFS('4.ONT'!E:E, B82, '4.ONT'!P:P, "Y") &gt; 0,
            _xlfn.TEXTJOIN(", ", TRUE, IF(('4.ONT'!E:E = B82) * ('4.ONT'!P:P = "Y"), '4.ONT'!D:D, "")),
            "Awaiting Status"
        )
    )
)</f>
        <v>Awaiting Status</v>
      </c>
      <c r="O82" s="26" t="s">
        <v>92</v>
      </c>
      <c r="P82" s="60" t="str" cm="1">
        <f t="array" aca="1" ref="P82" ca="1">IF(
    O82="N",
    "",
    IF(
        COUNTIFS('3.RNAExtractions'!E:E, B82, '3.RNAExtractions'!Z:Z, "Y") &gt; 0,
        _xlfn.TEXTJOIN(", ", TRUE, IF(('3.RNAExtractions'!E:E = B82) * ('3.RNAExtractions'!Z:Z = "Y"), '3.RNAExtractions'!D:D, "")),
        IF(
            COUNTIFS('3.RNAExtractions'!E:E, B82, '3.RNAExtractions'!Y:Y, "Y") &gt; 0,
            _xlfn.TEXTJOIN(", ", TRUE, IF(('3.RNAExtractions'!E:E = B82) * ('3.RNAExtractions'!Y:Y = "Y"), '3.RNAExtractions'!D:D, "")),
            "Awaiting Status"
        )
    )
)</f>
        <v>Awaiting Status</v>
      </c>
      <c r="Q82" s="26" t="s">
        <v>92</v>
      </c>
      <c r="R82" s="60" t="str" cm="1">
        <f t="array" aca="1" ref="R82" ca="1">IF(
    Q82="N",
    "",
    IF(
        COUNTIFS('4.RNAIllumina'!E:E, B82, '4.RNAIllumina'!Y:Y, "Y") &gt; 0,
        _xlfn.TEXTJOIN(", ", TRUE, IF(('4.RNAIllumina'!E:E = B82) * ('4.RNAIllumina'!Y:Y = "Y"), '4.RNAIllumina'!D:D, "")),
        IF(
            COUNTIFS('4.RNAIllumina'!E:E, B82, '4.RNAIllumina'!X:X, "Y") &gt; 0,
            _xlfn.TEXTJOIN(", ", TRUE, IF(('4.RNAIllumina'!E:E = B82) * ('4.RNAIllumina'!X:X = "Y"), '4.RNAIllumina'!D:D, "")),
            "Awaiting Status"
        )
    )
)</f>
        <v>Awaiting Status</v>
      </c>
      <c r="T82" s="6" t="str">
        <f ca="1">VLOOKUP($B82,'1.MetaData'!$B:$H,2,FALSE)</f>
        <v>OG81</v>
      </c>
      <c r="U82" s="7" t="str">
        <f ca="1">VLOOKUP($B82,'1.MetaData'!$B:$H,3,FALSE)</f>
        <v>Cochleoceps bicolor</v>
      </c>
      <c r="V82" s="7">
        <f ca="1">VLOOKUP($B82,'1.MetaData'!$B:$H,4,FALSE)</f>
        <v>0</v>
      </c>
      <c r="W82" s="6" t="str">
        <f ca="1">VLOOKUP($B82,'1.MetaData'!$B:$H,5,FALSE)</f>
        <v>SW Voyage 2023</v>
      </c>
      <c r="X82" s="6" t="str">
        <f ca="1">VLOOKUP($B82,'1.MetaData'!$B:$H,6,FALSE)</f>
        <v>Shannon Corrigan</v>
      </c>
      <c r="Z82"/>
    </row>
    <row r="83" spans="1:26" hidden="1" x14ac:dyDescent="0.25">
      <c r="A83" s="17">
        <v>82</v>
      </c>
      <c r="B83" s="3" t="str">
        <f t="shared" ca="1" si="3"/>
        <v>OG82</v>
      </c>
      <c r="C83" s="219" t="s">
        <v>93</v>
      </c>
      <c r="D83" s="4">
        <f ca="1">COUNTIF('2.Tissue'!C:C,B83)</f>
        <v>2</v>
      </c>
      <c r="E83" s="4">
        <f ca="1">COUNTIFS('3.DNAExtractions'!$E:$E,$B83,'3.DNAExtractions'!$D:$D,E$1)</f>
        <v>1</v>
      </c>
      <c r="F83" s="2" t="str" cm="1">
        <f t="array" aca="1" ref="F83" ca="1">IF(
    COUNTIFS('3.DNAExtractions'!E:E, B83, '3.DNAExtractions'!Y:Y, "Y") &gt; 0,
    _xlfn.TEXTJOIN(", ", TRUE, IF(('3.DNAExtractions'!E:E = B83) * ('3.DNAExtractions'!Y:Y = "Y"), '3.DNAExtractions'!D:D, "")),
    IF(
        COUNTIFS('3.DNAExtractions'!E:E, B83, '3.DNAExtractions'!X:X, "Y") &gt; 0,
        _xlfn.TEXTJOIN(", ", TRUE, IF(('3.DNAExtractions'!E:E = B83) * ('3.DNAExtractions'!X:X = "Y"), '3.DNAExtractions'!D:D, "")),
        "Awaiting Status"
    )
)</f>
        <v>Extracted</v>
      </c>
      <c r="G83" s="45" t="s">
        <v>92</v>
      </c>
      <c r="H83" s="8" t="str" cm="1">
        <f t="array" aca="1" ref="H83" ca="1">IF(
    G83="N",
    "",
    IF(
        COUNTIFS('4.Illumina'!E:E, B83, '4.Illumina'!R:R, "Y") &gt; 0,
        _xlfn.TEXTJOIN(", ", TRUE, IF(('4.Illumina'!E:E = B83) * ('4.Illumina'!R:R = "Y"), '4.Illumina'!D:D, "")),
        IF(
            COUNTIFS('4.Illumina'!E:E, B83, '4.Illumina'!Q:Q, "Y") &gt; 0,
            _xlfn.TEXTJOIN(", ", TRUE, IF(('4.Illumina'!E:E = B83) * ('4.Illumina'!Q:Q = "Y"), '4.Illumina'!D:D, "")),
            "Awaiting Status"
        )
    )
)</f>
        <v>Sequenced</v>
      </c>
      <c r="I83" s="26" t="s">
        <v>94</v>
      </c>
      <c r="J83" s="56" t="str" cm="1">
        <f t="array" aca="1" ref="J83" ca="1">IF(
    I83="N",
    "",
    IF(
        COUNTIFS('4.PacBio'!E:E, B83, '4.PacBio'!W:W, "Y") &gt; 0,
        _xlfn.TEXTJOIN(", ", TRUE, IF(('4.PacBio'!E:E = B83) * ('4.PacBio'!W:W = "Y"), '4.PacBio'!D:D, "")),
        IF(
            COUNTIFS('4.PacBio'!E:E, B83, '4.PacBio'!V:V, "Y") &gt; 0,
            _xlfn.TEXTJOIN(", ", TRUE, IF(('4.PacBio'!E:E = B83) * ('4.PacBio'!V:V = "Y"), '4.PacBio'!D:D, "")),
            "Awaiting Status"
        )
    )
)</f>
        <v/>
      </c>
      <c r="K83" s="181" t="s">
        <v>94</v>
      </c>
      <c r="L83" s="8" t="str" cm="1">
        <f t="array" aca="1" ref="L83" ca="1">IF(
    K83="N",
    "",
    IF(
        COUNTIFS('4.HiCLibrary'!E:E, B83, '4.HiCLibrary'!V:V, "Y") &gt; 0,
        _xlfn.TEXTJOIN(", ", TRUE, IF(('4.HiCLibrary'!E:E = B83) * ('4.HiCLibrary'!V:V = "Y"), '4.HiCLibrary'!D:D, "")),
        IF(
            COUNTIFS('4.HiCLibrary'!E:E, B83, '4.HiCLibrary'!U:U, "Y") &gt; 0,
            _xlfn.TEXTJOIN(", ", TRUE, IF(('4.HiCLibrary'!E:E = B83) * ('4.HiCLibrary'!U:U = "Y"), '4.HiCLibrary'!D:D, "")),
            "Awaiting Status"
        )
    )
)</f>
        <v/>
      </c>
      <c r="M83" s="47" t="s">
        <v>94</v>
      </c>
      <c r="N83" s="56" t="str" cm="1">
        <f t="array" aca="1" ref="N83" ca="1">IF(
    M83="N",
    "",
    IF(
        COUNTIFS('4.ONT'!E:E, B83, '4.ONT'!Q:Q, "Y") &gt; 0,
        _xlfn.TEXTJOIN(", ", TRUE, IF(('4.ONT'!E:E = B83) * ('4.ONT'!Q:Q = "Y"), '4.ONT'!D:D, "")),
        IF(
            COUNTIFS('4.ONT'!E:E, B83, '4.ONT'!P:P, "Y") &gt; 0,
            _xlfn.TEXTJOIN(", ", TRUE, IF(('4.ONT'!E:E = B83) * ('4.ONT'!P:P = "Y"), '4.ONT'!D:D, "")),
            "Awaiting Status"
        )
    )
)</f>
        <v/>
      </c>
      <c r="O83" s="60" t="s">
        <v>94</v>
      </c>
      <c r="P83" s="60" t="str" cm="1">
        <f t="array" aca="1" ref="P83" ca="1">IF(
    O83="N",
    "",
    IF(
        COUNTIFS('3.RNAExtractions'!E:E, B83, '3.RNAExtractions'!Z:Z, "Y") &gt; 0,
        _xlfn.TEXTJOIN(", ", TRUE, IF(('3.RNAExtractions'!E:E = B83) * ('3.RNAExtractions'!Z:Z = "Y"), '3.RNAExtractions'!D:D, "")),
        IF(
            COUNTIFS('3.RNAExtractions'!E:E, B83, '3.RNAExtractions'!Y:Y, "Y") &gt; 0,
            _xlfn.TEXTJOIN(", ", TRUE, IF(('3.RNAExtractions'!E:E = B83) * ('3.RNAExtractions'!Y:Y = "Y"), '3.RNAExtractions'!D:D, "")),
            "Awaiting Status"
        )
    )
)</f>
        <v/>
      </c>
      <c r="Q83" s="26" t="s">
        <v>94</v>
      </c>
      <c r="R83" s="60" t="str" cm="1">
        <f t="array" aca="1" ref="R83" ca="1">IF(
    Q83="N",
    "",
    IF(
        COUNTIFS('4.RNAIllumina'!E:E, B83, '4.RNAIllumina'!Y:Y, "Y") &gt; 0,
        _xlfn.TEXTJOIN(", ", TRUE, IF(('4.RNAIllumina'!E:E = B83) * ('4.RNAIllumina'!Y:Y = "Y"), '4.RNAIllumina'!D:D, "")),
        IF(
            COUNTIFS('4.RNAIllumina'!E:E, B83, '4.RNAIllumina'!X:X, "Y") &gt; 0,
            _xlfn.TEXTJOIN(", ", TRUE, IF(('4.RNAIllumina'!E:E = B83) * ('4.RNAIllumina'!X:X = "Y"), '4.RNAIllumina'!D:D, "")),
            "Awaiting Status"
        )
    )
)</f>
        <v/>
      </c>
      <c r="T83" s="6" t="str">
        <f ca="1">VLOOKUP($B83,'1.MetaData'!$B:$H,2,FALSE)</f>
        <v>OG82</v>
      </c>
      <c r="U83" s="7" t="str">
        <f ca="1">VLOOKUP($B83,'1.MetaData'!$B:$H,3,FALSE)</f>
        <v>Pempheris ornata</v>
      </c>
      <c r="V83" s="7">
        <f ca="1">VLOOKUP($B83,'1.MetaData'!$B:$H,4,FALSE)</f>
        <v>0</v>
      </c>
      <c r="W83" s="6" t="str">
        <f ca="1">VLOOKUP($B83,'1.MetaData'!$B:$H,5,FALSE)</f>
        <v>SW Voyage 2023</v>
      </c>
      <c r="X83" s="6" t="str">
        <f ca="1">VLOOKUP($B83,'1.MetaData'!$B:$H,6,FALSE)</f>
        <v>Shannon Corrigan</v>
      </c>
      <c r="Z83"/>
    </row>
    <row r="84" spans="1:26" hidden="1" x14ac:dyDescent="0.25">
      <c r="A84" s="17">
        <v>83</v>
      </c>
      <c r="B84" s="3" t="str">
        <f t="shared" ca="1" si="3"/>
        <v>OG83</v>
      </c>
      <c r="C84" s="219" t="s">
        <v>93</v>
      </c>
      <c r="D84" s="4">
        <f ca="1">COUNTIF('2.Tissue'!C:C,B84)</f>
        <v>3</v>
      </c>
      <c r="E84" s="4">
        <f ca="1">COUNTIFS('3.DNAExtractions'!$E:$E,$B84,'3.DNAExtractions'!$D:$D,E$1)</f>
        <v>1</v>
      </c>
      <c r="F84" s="2" t="str" cm="1">
        <f t="array" aca="1" ref="F84" ca="1">IF(
    COUNTIFS('3.DNAExtractions'!E:E, B84, '3.DNAExtractions'!Y:Y, "Y") &gt; 0,
    _xlfn.TEXTJOIN(", ", TRUE, IF(('3.DNAExtractions'!E:E = B84) * ('3.DNAExtractions'!Y:Y = "Y"), '3.DNAExtractions'!D:D, "")),
    IF(
        COUNTIFS('3.DNAExtractions'!E:E, B84, '3.DNAExtractions'!X:X, "Y") &gt; 0,
        _xlfn.TEXTJOIN(", ", TRUE, IF(('3.DNAExtractions'!E:E = B84) * ('3.DNAExtractions'!X:X = "Y"), '3.DNAExtractions'!D:D, "")),
        "Awaiting Status"
    )
)</f>
        <v>Extraction - DNeasy</v>
      </c>
      <c r="G84" s="45" t="s">
        <v>92</v>
      </c>
      <c r="H84" s="8" t="str" cm="1">
        <f t="array" aca="1" ref="H84" ca="1">IF(
    G84="N",
    "",
    IF(
        COUNTIFS('4.Illumina'!E:E, B84, '4.Illumina'!R:R, "Y") &gt; 0,
        _xlfn.TEXTJOIN(", ", TRUE, IF(('4.Illumina'!E:E = B84) * ('4.Illumina'!R:R = "Y"), '4.Illumina'!D:D, "")),
        IF(
            COUNTIFS('4.Illumina'!E:E, B84, '4.Illumina'!Q:Q, "Y") &gt; 0,
            _xlfn.TEXTJOIN(", ", TRUE, IF(('4.Illumina'!E:E = B84) * ('4.Illumina'!Q:Q = "Y"), '4.Illumina'!D:D, "")),
            "Awaiting Status"
        )
    )
)</f>
        <v>Sequenced</v>
      </c>
      <c r="I84" s="26" t="s">
        <v>94</v>
      </c>
      <c r="J84" s="56" t="str" cm="1">
        <f t="array" aca="1" ref="J84" ca="1">IF(
    I84="N",
    "",
    IF(
        COUNTIFS('4.PacBio'!E:E, B84, '4.PacBio'!W:W, "Y") &gt; 0,
        _xlfn.TEXTJOIN(", ", TRUE, IF(('4.PacBio'!E:E = B84) * ('4.PacBio'!W:W = "Y"), '4.PacBio'!D:D, "")),
        IF(
            COUNTIFS('4.PacBio'!E:E, B84, '4.PacBio'!V:V, "Y") &gt; 0,
            _xlfn.TEXTJOIN(", ", TRUE, IF(('4.PacBio'!E:E = B84) * ('4.PacBio'!V:V = "Y"), '4.PacBio'!D:D, "")),
            "Awaiting Status"
        )
    )
)</f>
        <v/>
      </c>
      <c r="K84" s="181" t="s">
        <v>94</v>
      </c>
      <c r="L84" s="8" t="str" cm="1">
        <f t="array" aca="1" ref="L84" ca="1">IF(
    K84="N",
    "",
    IF(
        COUNTIFS('4.HiCLibrary'!E:E, B84, '4.HiCLibrary'!V:V, "Y") &gt; 0,
        _xlfn.TEXTJOIN(", ", TRUE, IF(('4.HiCLibrary'!E:E = B84) * ('4.HiCLibrary'!V:V = "Y"), '4.HiCLibrary'!D:D, "")),
        IF(
            COUNTIFS('4.HiCLibrary'!E:E, B84, '4.HiCLibrary'!U:U, "Y") &gt; 0,
            _xlfn.TEXTJOIN(", ", TRUE, IF(('4.HiCLibrary'!E:E = B84) * ('4.HiCLibrary'!U:U = "Y"), '4.HiCLibrary'!D:D, "")),
            "Awaiting Status"
        )
    )
)</f>
        <v/>
      </c>
      <c r="M84" s="47" t="s">
        <v>94</v>
      </c>
      <c r="N84" s="56" t="str" cm="1">
        <f t="array" aca="1" ref="N84" ca="1">IF(
    M84="N",
    "",
    IF(
        COUNTIFS('4.ONT'!E:E, B84, '4.ONT'!Q:Q, "Y") &gt; 0,
        _xlfn.TEXTJOIN(", ", TRUE, IF(('4.ONT'!E:E = B84) * ('4.ONT'!Q:Q = "Y"), '4.ONT'!D:D, "")),
        IF(
            COUNTIFS('4.ONT'!E:E, B84, '4.ONT'!P:P, "Y") &gt; 0,
            _xlfn.TEXTJOIN(", ", TRUE, IF(('4.ONT'!E:E = B84) * ('4.ONT'!P:P = "Y"), '4.ONT'!D:D, "")),
            "Awaiting Status"
        )
    )
)</f>
        <v/>
      </c>
      <c r="O84" s="60" t="s">
        <v>94</v>
      </c>
      <c r="P84" s="60" t="str" cm="1">
        <f t="array" aca="1" ref="P84" ca="1">IF(
    O84="N",
    "",
    IF(
        COUNTIFS('3.RNAExtractions'!E:E, B84, '3.RNAExtractions'!Z:Z, "Y") &gt; 0,
        _xlfn.TEXTJOIN(", ", TRUE, IF(('3.RNAExtractions'!E:E = B84) * ('3.RNAExtractions'!Z:Z = "Y"), '3.RNAExtractions'!D:D, "")),
        IF(
            COUNTIFS('3.RNAExtractions'!E:E, B84, '3.RNAExtractions'!Y:Y, "Y") &gt; 0,
            _xlfn.TEXTJOIN(", ", TRUE, IF(('3.RNAExtractions'!E:E = B84) * ('3.RNAExtractions'!Y:Y = "Y"), '3.RNAExtractions'!D:D, "")),
            "Awaiting Status"
        )
    )
)</f>
        <v/>
      </c>
      <c r="Q84" s="26" t="s">
        <v>94</v>
      </c>
      <c r="R84" s="60" t="str" cm="1">
        <f t="array" aca="1" ref="R84" ca="1">IF(
    Q84="N",
    "",
    IF(
        COUNTIFS('4.RNAIllumina'!E:E, B84, '4.RNAIllumina'!Y:Y, "Y") &gt; 0,
        _xlfn.TEXTJOIN(", ", TRUE, IF(('4.RNAIllumina'!E:E = B84) * ('4.RNAIllumina'!Y:Y = "Y"), '4.RNAIllumina'!D:D, "")),
        IF(
            COUNTIFS('4.RNAIllumina'!E:E, B84, '4.RNAIllumina'!X:X, "Y") &gt; 0,
            _xlfn.TEXTJOIN(", ", TRUE, IF(('4.RNAIllumina'!E:E = B84) * ('4.RNAIllumina'!X:X = "Y"), '4.RNAIllumina'!D:D, "")),
            "Awaiting Status"
        )
    )
)</f>
        <v/>
      </c>
      <c r="T84" s="6" t="str">
        <f ca="1">VLOOKUP($B84,'1.MetaData'!$B:$H,2,FALSE)</f>
        <v>OG83</v>
      </c>
      <c r="U84" s="7" t="str">
        <f ca="1">VLOOKUP($B84,'1.MetaData'!$B:$H,3,FALSE)</f>
        <v xml:space="preserve">Pempheris klunzingeri </v>
      </c>
      <c r="V84" s="7">
        <f ca="1">VLOOKUP($B84,'1.MetaData'!$B:$H,4,FALSE)</f>
        <v>0</v>
      </c>
      <c r="W84" s="6" t="str">
        <f ca="1">VLOOKUP($B84,'1.MetaData'!$B:$H,5,FALSE)</f>
        <v>SW Voyage 2023</v>
      </c>
      <c r="X84" s="6" t="str">
        <f ca="1">VLOOKUP($B84,'1.MetaData'!$B:$H,6,FALSE)</f>
        <v>Shannon Corrigan</v>
      </c>
      <c r="Z84"/>
    </row>
    <row r="85" spans="1:26" x14ac:dyDescent="0.25">
      <c r="A85" s="17">
        <v>84</v>
      </c>
      <c r="B85" s="3" t="str">
        <f t="shared" ca="1" si="3"/>
        <v>OG84</v>
      </c>
      <c r="C85" s="219" t="s">
        <v>91</v>
      </c>
      <c r="D85" s="4">
        <f ca="1">COUNTIF('2.Tissue'!C:C,B85)</f>
        <v>2</v>
      </c>
      <c r="E85" s="4">
        <f ca="1">COUNTIFS('3.DNAExtractions'!$E:$E,$B85,'3.DNAExtractions'!$D:$D,E$1)</f>
        <v>0</v>
      </c>
      <c r="F85" s="2" t="str" cm="1">
        <f t="array" aca="1" ref="F85" ca="1">IF(
    COUNTIFS('3.DNAExtractions'!E:E, B85, '3.DNAExtractions'!Y:Y, "Y") &gt; 0,
    _xlfn.TEXTJOIN(", ", TRUE, IF(('3.DNAExtractions'!E:E = B85) * ('3.DNAExtractions'!Y:Y = "Y"), '3.DNAExtractions'!D:D, "")),
    IF(
        COUNTIFS('3.DNAExtractions'!E:E, B85, '3.DNAExtractions'!X:X, "Y") &gt; 0,
        _xlfn.TEXTJOIN(", ", TRUE, IF(('3.DNAExtractions'!E:E = B85) * ('3.DNAExtractions'!X:X = "Y"), '3.DNAExtractions'!D:D, "")),
        "Awaiting Status"
    )
)</f>
        <v>Failed QC</v>
      </c>
      <c r="G85" s="45" t="s">
        <v>94</v>
      </c>
      <c r="H85" s="8" t="str" cm="1">
        <f t="array" aca="1" ref="H85" ca="1">IF(
    G85="N",
    "",
    IF(
        COUNTIFS('4.Illumina'!E:E, B85, '4.Illumina'!R:R, "Y") &gt; 0,
        _xlfn.TEXTJOIN(", ", TRUE, IF(('4.Illumina'!E:E = B85) * ('4.Illumina'!R:R = "Y"), '4.Illumina'!D:D, "")),
        IF(
            COUNTIFS('4.Illumina'!E:E, B85, '4.Illumina'!Q:Q, "Y") &gt; 0,
            _xlfn.TEXTJOIN(", ", TRUE, IF(('4.Illumina'!E:E = B85) * ('4.Illumina'!Q:Q = "Y"), '4.Illumina'!D:D, "")),
            "Awaiting Status"
        )
    )
)</f>
        <v/>
      </c>
      <c r="I85" s="26" t="s">
        <v>92</v>
      </c>
      <c r="J85" s="56" t="str" cm="1">
        <f t="array" aca="1" ref="J85" ca="1">IF(
    I85="N",
    "",
    IF(
        COUNTIFS('4.PacBio'!E:E, B85, '4.PacBio'!W:W, "Y") &gt; 0,
        _xlfn.TEXTJOIN(", ", TRUE, IF(('4.PacBio'!E:E = B85) * ('4.PacBio'!W:W = "Y"), '4.PacBio'!D:D, "")),
        IF(
            COUNTIFS('4.PacBio'!E:E, B85, '4.PacBio'!V:V, "Y") &gt; 0,
            _xlfn.TEXTJOIN(", ", TRUE, IF(('4.PacBio'!E:E = B85) * ('4.PacBio'!V:V = "Y"), '4.PacBio'!D:D, "")),
            "Awaiting Status"
        )
    )
)</f>
        <v>Awaiting Status</v>
      </c>
      <c r="K85" s="26" t="s">
        <v>92</v>
      </c>
      <c r="L85" s="8" t="str" cm="1">
        <f t="array" aca="1" ref="L85" ca="1">IF(
    K85="N",
    "",
    IF(
        COUNTIFS('4.HiCLibrary'!E:E, B85, '4.HiCLibrary'!V:V, "Y") &gt; 0,
        _xlfn.TEXTJOIN(", ", TRUE, IF(('4.HiCLibrary'!E:E = B85) * ('4.HiCLibrary'!V:V = "Y"), '4.HiCLibrary'!D:D, "")),
        IF(
            COUNTIFS('4.HiCLibrary'!E:E, B85, '4.HiCLibrary'!U:U, "Y") &gt; 0,
            _xlfn.TEXTJOIN(", ", TRUE, IF(('4.HiCLibrary'!E:E = B85) * ('4.HiCLibrary'!U:U = "Y"), '4.HiCLibrary'!D:D, "")),
            "Awaiting Status"
        )
    )
)</f>
        <v>Awaiting Status</v>
      </c>
      <c r="M85" s="47"/>
      <c r="N85" s="56" t="str" cm="1">
        <f t="array" aca="1" ref="N85" ca="1">IF(
    M85="N",
    "",
    IF(
        COUNTIFS('4.ONT'!E:E, B85, '4.ONT'!Q:Q, "Y") &gt; 0,
        _xlfn.TEXTJOIN(", ", TRUE, IF(('4.ONT'!E:E = B85) * ('4.ONT'!Q:Q = "Y"), '4.ONT'!D:D, "")),
        IF(
            COUNTIFS('4.ONT'!E:E, B85, '4.ONT'!P:P, "Y") &gt; 0,
            _xlfn.TEXTJOIN(", ", TRUE, IF(('4.ONT'!E:E = B85) * ('4.ONT'!P:P = "Y"), '4.ONT'!D:D, "")),
            "Awaiting Status"
        )
    )
)</f>
        <v>Awaiting Status</v>
      </c>
      <c r="O85" s="26" t="s">
        <v>92</v>
      </c>
      <c r="P85" s="60" t="str" cm="1">
        <f t="array" aca="1" ref="P85" ca="1">IF(
    O85="N",
    "",
    IF(
        COUNTIFS('3.RNAExtractions'!E:E, B85, '3.RNAExtractions'!Z:Z, "Y") &gt; 0,
        _xlfn.TEXTJOIN(", ", TRUE, IF(('3.RNAExtractions'!E:E = B85) * ('3.RNAExtractions'!Z:Z = "Y"), '3.RNAExtractions'!D:D, "")),
        IF(
            COUNTIFS('3.RNAExtractions'!E:E, B85, '3.RNAExtractions'!Y:Y, "Y") &gt; 0,
            _xlfn.TEXTJOIN(", ", TRUE, IF(('3.RNAExtractions'!E:E = B85) * ('3.RNAExtractions'!Y:Y = "Y"), '3.RNAExtractions'!D:D, "")),
            "Awaiting Status"
        )
    )
)</f>
        <v>Awaiting Status</v>
      </c>
      <c r="Q85" s="26" t="s">
        <v>92</v>
      </c>
      <c r="R85" s="60" t="str" cm="1">
        <f t="array" aca="1" ref="R85" ca="1">IF(
    Q85="N",
    "",
    IF(
        COUNTIFS('4.RNAIllumina'!E:E, B85, '4.RNAIllumina'!Y:Y, "Y") &gt; 0,
        _xlfn.TEXTJOIN(", ", TRUE, IF(('4.RNAIllumina'!E:E = B85) * ('4.RNAIllumina'!Y:Y = "Y"), '4.RNAIllumina'!D:D, "")),
        IF(
            COUNTIFS('4.RNAIllumina'!E:E, B85, '4.RNAIllumina'!X:X, "Y") &gt; 0,
            _xlfn.TEXTJOIN(", ", TRUE, IF(('4.RNAIllumina'!E:E = B85) * ('4.RNAIllumina'!X:X = "Y"), '4.RNAIllumina'!D:D, "")),
            "Awaiting Status"
        )
    )
)</f>
        <v>Awaiting Status</v>
      </c>
      <c r="T85" s="6" t="str">
        <f ca="1">VLOOKUP($B85,'1.MetaData'!$B:$H,2,FALSE)</f>
        <v>OG84</v>
      </c>
      <c r="U85" s="7" t="str">
        <f ca="1">VLOOKUP($B85,'1.MetaData'!$B:$H,3,FALSE)</f>
        <v>Hypoplectrodes nigroruber</v>
      </c>
      <c r="V85" s="7" t="str">
        <f ca="1">VLOOKUP($B85,'1.MetaData'!$B:$H,4,FALSE)</f>
        <v>Banded seaperch</v>
      </c>
      <c r="W85" s="6" t="str">
        <f ca="1">VLOOKUP($B85,'1.MetaData'!$B:$H,5,FALSE)</f>
        <v>SW Voyage 2023</v>
      </c>
      <c r="X85" s="6" t="str">
        <f ca="1">VLOOKUP($B85,'1.MetaData'!$B:$H,6,FALSE)</f>
        <v>Shannon Corrigan</v>
      </c>
      <c r="Z85"/>
    </row>
    <row r="86" spans="1:26" x14ac:dyDescent="0.25">
      <c r="A86" s="17">
        <v>85</v>
      </c>
      <c r="B86" s="3" t="str">
        <f t="shared" ca="1" si="3"/>
        <v>OG85</v>
      </c>
      <c r="C86" s="219" t="s">
        <v>106</v>
      </c>
      <c r="D86" s="4">
        <f ca="1">COUNTIF('2.Tissue'!C:C,B86)</f>
        <v>3</v>
      </c>
      <c r="E86" s="4">
        <f ca="1">COUNTIFS('3.DNAExtractions'!$E:$E,$B86,'3.DNAExtractions'!$D:$D,E$1)</f>
        <v>3</v>
      </c>
      <c r="F86" s="2" t="str" cm="1">
        <f t="array" aca="1" ref="F86" ca="1">IF(
    COUNTIFS('3.DNAExtractions'!E:E, B86, '3.DNAExtractions'!Y:Y, "Y") &gt; 0,
    _xlfn.TEXTJOIN(", ", TRUE, IF(('3.DNAExtractions'!E:E = B86) * ('3.DNAExtractions'!Y:Y = "Y"), '3.DNAExtractions'!D:D, "")),
    IF(
        COUNTIFS('3.DNAExtractions'!E:E, B86, '3.DNAExtractions'!X:X, "Y") &gt; 0,
        _xlfn.TEXTJOIN(", ", TRUE, IF(('3.DNAExtractions'!E:E = B86) * ('3.DNAExtractions'!X:X = "Y"), '3.DNAExtractions'!D:D, "")),
        "Awaiting Status"
    )
)</f>
        <v>Extracted</v>
      </c>
      <c r="G86" s="45" t="s">
        <v>92</v>
      </c>
      <c r="H86" s="8" t="str" cm="1">
        <f t="array" aca="1" ref="H86" ca="1">IF(
    G86="N",
    "",
    IF(
        COUNTIFS('4.Illumina'!E:E, B86, '4.Illumina'!R:R, "Y") &gt; 0,
        _xlfn.TEXTJOIN(", ", TRUE, IF(('4.Illumina'!E:E = B86) * ('4.Illumina'!R:R = "Y"), '4.Illumina'!D:D, "")),
        IF(
            COUNTIFS('4.Illumina'!E:E, B86, '4.Illumina'!Q:Q, "Y") &gt; 0,
            _xlfn.TEXTJOIN(", ", TRUE, IF(('4.Illumina'!E:E = B86) * ('4.Illumina'!Q:Q = "Y"), '4.Illumina'!D:D, "")),
            "Awaiting Status"
        )
    )
)</f>
        <v>Sequenced</v>
      </c>
      <c r="I86" s="26" t="s">
        <v>92</v>
      </c>
      <c r="J86" s="56" t="str" cm="1">
        <f t="array" aca="1" ref="J86" ca="1">IF(
    I86="N",
    "",
    IF(
        COUNTIFS('4.PacBio'!E:E, B86, '4.PacBio'!W:W, "Y") &gt; 0,
        _xlfn.TEXTJOIN(", ", TRUE, IF(('4.PacBio'!E:E = B86) * ('4.PacBio'!W:W = "Y"), '4.PacBio'!D:D, "")),
        IF(
            COUNTIFS('4.PacBio'!E:E, B86, '4.PacBio'!V:V, "Y") &gt; 0,
            _xlfn.TEXTJOIN(", ", TRUE, IF(('4.PacBio'!E:E = B86) * ('4.PacBio'!V:V = "Y"), '4.PacBio'!D:D, "")),
            "Awaiting Status"
        )
    )
)</f>
        <v>Sequenced</v>
      </c>
      <c r="K86" s="26" t="s">
        <v>92</v>
      </c>
      <c r="L86" s="8" t="str" cm="1">
        <f t="array" aca="1" ref="L86" ca="1">IF(
    K86="N",
    "",
    IF(
        COUNTIFS('4.HiCLibrary'!E:E, B86, '4.HiCLibrary'!V:V, "Y") &gt; 0,
        _xlfn.TEXTJOIN(", ", TRUE, IF(('4.HiCLibrary'!E:E = B86) * ('4.HiCLibrary'!V:V = "Y"), '4.HiCLibrary'!D:D, "")),
        IF(
            COUNTIFS('4.HiCLibrary'!E:E, B86, '4.HiCLibrary'!U:U, "Y") &gt; 0,
            _xlfn.TEXTJOIN(", ", TRUE, IF(('4.HiCLibrary'!E:E = B86) * ('4.HiCLibrary'!U:U = "Y"), '4.HiCLibrary'!D:D, "")),
            "Awaiting Status"
        )
    )
)</f>
        <v>Awaiting Status</v>
      </c>
      <c r="M86" s="47"/>
      <c r="N86" s="56" t="str" cm="1">
        <f t="array" aca="1" ref="N86" ca="1">IF(
    M86="N",
    "",
    IF(
        COUNTIFS('4.ONT'!E:E, B86, '4.ONT'!Q:Q, "Y") &gt; 0,
        _xlfn.TEXTJOIN(", ", TRUE, IF(('4.ONT'!E:E = B86) * ('4.ONT'!Q:Q = "Y"), '4.ONT'!D:D, "")),
        IF(
            COUNTIFS('4.ONT'!E:E, B86, '4.ONT'!P:P, "Y") &gt; 0,
            _xlfn.TEXTJOIN(", ", TRUE, IF(('4.ONT'!E:E = B86) * ('4.ONT'!P:P = "Y"), '4.ONT'!D:D, "")),
            "Awaiting Status"
        )
    )
)</f>
        <v>Awaiting Status</v>
      </c>
      <c r="O86" s="26" t="s">
        <v>92</v>
      </c>
      <c r="P86" s="60" t="str" cm="1">
        <f t="array" aca="1" ref="P86" ca="1">IF(
    O86="N",
    "",
    IF(
        COUNTIFS('3.RNAExtractions'!E:E, B86, '3.RNAExtractions'!Z:Z, "Y") &gt; 0,
        _xlfn.TEXTJOIN(", ", TRUE, IF(('3.RNAExtractions'!E:E = B86) * ('3.RNAExtractions'!Z:Z = "Y"), '3.RNAExtractions'!D:D, "")),
        IF(
            COUNTIFS('3.RNAExtractions'!E:E, B86, '3.RNAExtractions'!Y:Y, "Y") &gt; 0,
            _xlfn.TEXTJOIN(", ", TRUE, IF(('3.RNAExtractions'!E:E = B86) * ('3.RNAExtractions'!Y:Y = "Y"), '3.RNAExtractions'!D:D, "")),
            "Awaiting Status"
        )
    )
)</f>
        <v>Awaiting Status</v>
      </c>
      <c r="Q86" s="26" t="s">
        <v>92</v>
      </c>
      <c r="R86" s="60" t="str" cm="1">
        <f t="array" aca="1" ref="R86" ca="1">IF(
    Q86="N",
    "",
    IF(
        COUNTIFS('4.RNAIllumina'!E:E, B86, '4.RNAIllumina'!Y:Y, "Y") &gt; 0,
        _xlfn.TEXTJOIN(", ", TRUE, IF(('4.RNAIllumina'!E:E = B86) * ('4.RNAIllumina'!Y:Y = "Y"), '4.RNAIllumina'!D:D, "")),
        IF(
            COUNTIFS('4.RNAIllumina'!E:E, B86, '4.RNAIllumina'!X:X, "Y") &gt; 0,
            _xlfn.TEXTJOIN(", ", TRUE, IF(('4.RNAIllumina'!E:E = B86) * ('4.RNAIllumina'!X:X = "Y"), '4.RNAIllumina'!D:D, "")),
            "Awaiting Status"
        )
    )
)</f>
        <v>Awaiting Status</v>
      </c>
      <c r="T86" s="6" t="str">
        <f ca="1">VLOOKUP($B86,'1.MetaData'!$B:$H,2,FALSE)</f>
        <v>OG85</v>
      </c>
      <c r="U86" s="7" t="str">
        <f ca="1">VLOOKUP($B86,'1.MetaData'!$B:$H,3,FALSE)</f>
        <v>Epinephelides armatus</v>
      </c>
      <c r="V86" s="7" t="str">
        <f ca="1">VLOOKUP($B86,'1.MetaData'!$B:$H,4,FALSE)</f>
        <v>Breaksea cod</v>
      </c>
      <c r="W86" s="6" t="str">
        <f ca="1">VLOOKUP($B86,'1.MetaData'!$B:$H,5,FALSE)</f>
        <v>SW Voyage 2023</v>
      </c>
      <c r="X86" s="6" t="str">
        <f ca="1">VLOOKUP($B86,'1.MetaData'!$B:$H,6,FALSE)</f>
        <v>Shannon Corrigan</v>
      </c>
      <c r="Z86"/>
    </row>
    <row r="87" spans="1:26" hidden="1" x14ac:dyDescent="0.25">
      <c r="A87" s="17">
        <v>86</v>
      </c>
      <c r="B87" s="3" t="str">
        <f t="shared" ca="1" si="3"/>
        <v>OG86</v>
      </c>
      <c r="C87" s="219" t="s">
        <v>93</v>
      </c>
      <c r="D87" s="4">
        <f ca="1">COUNTIF('2.Tissue'!C:C,B87)</f>
        <v>2</v>
      </c>
      <c r="E87" s="4">
        <f ca="1">COUNTIFS('3.DNAExtractions'!$E:$E,$B87,'3.DNAExtractions'!$D:$D,E$1)</f>
        <v>2</v>
      </c>
      <c r="F87" s="2" t="str" cm="1">
        <f t="array" aca="1" ref="F87" ca="1">IF(
    COUNTIFS('3.DNAExtractions'!E:E, B87, '3.DNAExtractions'!Y:Y, "Y") &gt; 0,
    _xlfn.TEXTJOIN(", ", TRUE, IF(('3.DNAExtractions'!E:E = B87) * ('3.DNAExtractions'!Y:Y = "Y"), '3.DNAExtractions'!D:D, "")),
    IF(
        COUNTIFS('3.DNAExtractions'!E:E, B87, '3.DNAExtractions'!X:X, "Y") &gt; 0,
        _xlfn.TEXTJOIN(", ", TRUE, IF(('3.DNAExtractions'!E:E = B87) * ('3.DNAExtractions'!X:X = "Y"), '3.DNAExtractions'!D:D, "")),
        "Awaiting Status"
    )
)</f>
        <v>Extracted</v>
      </c>
      <c r="G87" s="45" t="s">
        <v>92</v>
      </c>
      <c r="H87" s="8" t="str" cm="1">
        <f t="array" aca="1" ref="H87" ca="1">IF(
    G87="N",
    "",
    IF(
        COUNTIFS('4.Illumina'!E:E, B87, '4.Illumina'!R:R, "Y") &gt; 0,
        _xlfn.TEXTJOIN(", ", TRUE, IF(('4.Illumina'!E:E = B87) * ('4.Illumina'!R:R = "Y"), '4.Illumina'!D:D, "")),
        IF(
            COUNTIFS('4.Illumina'!E:E, B87, '4.Illumina'!Q:Q, "Y") &gt; 0,
            _xlfn.TEXTJOIN(", ", TRUE, IF(('4.Illumina'!E:E = B87) * ('4.Illumina'!Q:Q = "Y"), '4.Illumina'!D:D, "")),
            "Awaiting Status"
        )
    )
)</f>
        <v>Sequenced</v>
      </c>
      <c r="I87" s="26" t="s">
        <v>94</v>
      </c>
      <c r="J87" s="56" t="str" cm="1">
        <f t="array" aca="1" ref="J87" ca="1">IF(
    I87="N",
    "",
    IF(
        COUNTIFS('4.PacBio'!E:E, B87, '4.PacBio'!W:W, "Y") &gt; 0,
        _xlfn.TEXTJOIN(", ", TRUE, IF(('4.PacBio'!E:E = B87) * ('4.PacBio'!W:W = "Y"), '4.PacBio'!D:D, "")),
        IF(
            COUNTIFS('4.PacBio'!E:E, B87, '4.PacBio'!V:V, "Y") &gt; 0,
            _xlfn.TEXTJOIN(", ", TRUE, IF(('4.PacBio'!E:E = B87) * ('4.PacBio'!V:V = "Y"), '4.PacBio'!D:D, "")),
            "Awaiting Status"
        )
    )
)</f>
        <v/>
      </c>
      <c r="K87" s="181" t="s">
        <v>94</v>
      </c>
      <c r="L87" s="8" t="str" cm="1">
        <f t="array" aca="1" ref="L87" ca="1">IF(
    K87="N",
    "",
    IF(
        COUNTIFS('4.HiCLibrary'!E:E, B87, '4.HiCLibrary'!V:V, "Y") &gt; 0,
        _xlfn.TEXTJOIN(", ", TRUE, IF(('4.HiCLibrary'!E:E = B87) * ('4.HiCLibrary'!V:V = "Y"), '4.HiCLibrary'!D:D, "")),
        IF(
            COUNTIFS('4.HiCLibrary'!E:E, B87, '4.HiCLibrary'!U:U, "Y") &gt; 0,
            _xlfn.TEXTJOIN(", ", TRUE, IF(('4.HiCLibrary'!E:E = B87) * ('4.HiCLibrary'!U:U = "Y"), '4.HiCLibrary'!D:D, "")),
            "Awaiting Status"
        )
    )
)</f>
        <v/>
      </c>
      <c r="M87" s="47" t="s">
        <v>94</v>
      </c>
      <c r="N87" s="56" t="str" cm="1">
        <f t="array" aca="1" ref="N87" ca="1">IF(
    M87="N",
    "",
    IF(
        COUNTIFS('4.ONT'!E:E, B87, '4.ONT'!Q:Q, "Y") &gt; 0,
        _xlfn.TEXTJOIN(", ", TRUE, IF(('4.ONT'!E:E = B87) * ('4.ONT'!Q:Q = "Y"), '4.ONT'!D:D, "")),
        IF(
            COUNTIFS('4.ONT'!E:E, B87, '4.ONT'!P:P, "Y") &gt; 0,
            _xlfn.TEXTJOIN(", ", TRUE, IF(('4.ONT'!E:E = B87) * ('4.ONT'!P:P = "Y"), '4.ONT'!D:D, "")),
            "Awaiting Status"
        )
    )
)</f>
        <v/>
      </c>
      <c r="O87" s="60" t="s">
        <v>94</v>
      </c>
      <c r="P87" s="60" t="str" cm="1">
        <f t="array" aca="1" ref="P87" ca="1">IF(
    O87="N",
    "",
    IF(
        COUNTIFS('3.RNAExtractions'!E:E, B87, '3.RNAExtractions'!Z:Z, "Y") &gt; 0,
        _xlfn.TEXTJOIN(", ", TRUE, IF(('3.RNAExtractions'!E:E = B87) * ('3.RNAExtractions'!Z:Z = "Y"), '3.RNAExtractions'!D:D, "")),
        IF(
            COUNTIFS('3.RNAExtractions'!E:E, B87, '3.RNAExtractions'!Y:Y, "Y") &gt; 0,
            _xlfn.TEXTJOIN(", ", TRUE, IF(('3.RNAExtractions'!E:E = B87) * ('3.RNAExtractions'!Y:Y = "Y"), '3.RNAExtractions'!D:D, "")),
            "Awaiting Status"
        )
    )
)</f>
        <v/>
      </c>
      <c r="Q87" s="26" t="s">
        <v>94</v>
      </c>
      <c r="R87" s="60" t="str" cm="1">
        <f t="array" aca="1" ref="R87" ca="1">IF(
    Q87="N",
    "",
    IF(
        COUNTIFS('4.RNAIllumina'!E:E, B87, '4.RNAIllumina'!Y:Y, "Y") &gt; 0,
        _xlfn.TEXTJOIN(", ", TRUE, IF(('4.RNAIllumina'!E:E = B87) * ('4.RNAIllumina'!Y:Y = "Y"), '4.RNAIllumina'!D:D, "")),
        IF(
            COUNTIFS('4.RNAIllumina'!E:E, B87, '4.RNAIllumina'!X:X, "Y") &gt; 0,
            _xlfn.TEXTJOIN(", ", TRUE, IF(('4.RNAIllumina'!E:E = B87) * ('4.RNAIllumina'!X:X = "Y"), '4.RNAIllumina'!D:D, "")),
            "Awaiting Status"
        )
    )
)</f>
        <v/>
      </c>
      <c r="T87" s="6" t="str">
        <f ca="1">VLOOKUP($B87,'1.MetaData'!$B:$H,2,FALSE)</f>
        <v>OG86</v>
      </c>
      <c r="U87" s="7" t="str">
        <f ca="1">VLOOKUP($B87,'1.MetaData'!$B:$H,3,FALSE)</f>
        <v>Centroberyx lineatus</v>
      </c>
      <c r="V87" s="7" t="str">
        <f ca="1">VLOOKUP($B87,'1.MetaData'!$B:$H,4,FALSE)</f>
        <v>Swallowtail</v>
      </c>
      <c r="W87" s="6" t="str">
        <f ca="1">VLOOKUP($B87,'1.MetaData'!$B:$H,5,FALSE)</f>
        <v>SW Voyage 2023</v>
      </c>
      <c r="X87" s="6" t="str">
        <f ca="1">VLOOKUP($B87,'1.MetaData'!$B:$H,6,FALSE)</f>
        <v>Shannon Corrigan</v>
      </c>
      <c r="Z87"/>
    </row>
    <row r="88" spans="1:26" ht="15" customHeight="1" x14ac:dyDescent="0.25">
      <c r="A88" s="17">
        <v>87</v>
      </c>
      <c r="B88" s="3" t="str">
        <f t="shared" ca="1" si="3"/>
        <v>OG87</v>
      </c>
      <c r="C88" s="219" t="s">
        <v>91</v>
      </c>
      <c r="D88" s="4">
        <f ca="1">COUNTIF('2.Tissue'!C:C,B88)</f>
        <v>2</v>
      </c>
      <c r="E88" s="4">
        <f ca="1">COUNTIFS('3.DNAExtractions'!$E:$E,$B88,'3.DNAExtractions'!$D:$D,E$1)</f>
        <v>1</v>
      </c>
      <c r="F88" s="2" t="str" cm="1">
        <f t="array" aca="1" ref="F88" ca="1">IF(
    COUNTIFS('3.DNAExtractions'!E:E, B88, '3.DNAExtractions'!Y:Y, "Y") &gt; 0,
    _xlfn.TEXTJOIN(", ", TRUE, IF(('3.DNAExtractions'!E:E = B88) * ('3.DNAExtractions'!Y:Y = "Y"), '3.DNAExtractions'!D:D, "")),
    IF(
        COUNTIFS('3.DNAExtractions'!E:E, B88, '3.DNAExtractions'!X:X, "Y") &gt; 0,
        _xlfn.TEXTJOIN(", ", TRUE, IF(('3.DNAExtractions'!E:E = B88) * ('3.DNAExtractions'!X:X = "Y"), '3.DNAExtractions'!D:D, "")),
        "Awaiting Status"
    )
)</f>
        <v>Extracted</v>
      </c>
      <c r="G88" s="45" t="s">
        <v>92</v>
      </c>
      <c r="H88" s="8" t="str" cm="1">
        <f t="array" aca="1" ref="H88" ca="1">IF(
    G88="N",
    "",
    IF(
        COUNTIFS('4.Illumina'!E:E, B88, '4.Illumina'!R:R, "Y") &gt; 0,
        _xlfn.TEXTJOIN(", ", TRUE, IF(('4.Illumina'!E:E = B88) * ('4.Illumina'!R:R = "Y"), '4.Illumina'!D:D, "")),
        IF(
            COUNTIFS('4.Illumina'!E:E, B88, '4.Illumina'!Q:Q, "Y") &gt; 0,
            _xlfn.TEXTJOIN(", ", TRUE, IF(('4.Illumina'!E:E = B88) * ('4.Illumina'!Q:Q = "Y"), '4.Illumina'!D:D, "")),
            "Awaiting Status"
        )
    )
)</f>
        <v>Sequenced</v>
      </c>
      <c r="I88" s="26" t="s">
        <v>92</v>
      </c>
      <c r="J88" s="56" t="str" cm="1">
        <f t="array" aca="1" ref="J88" ca="1">IF(
    I88="N",
    "",
    IF(
        COUNTIFS('4.PacBio'!E:E, B88, '4.PacBio'!W:W, "Y") &gt; 0,
        _xlfn.TEXTJOIN(", ", TRUE, IF(('4.PacBio'!E:E = B88) * ('4.PacBio'!W:W = "Y"), '4.PacBio'!D:D, "")),
        IF(
            COUNTIFS('4.PacBio'!E:E, B88, '4.PacBio'!V:V, "Y") &gt; 0,
            _xlfn.TEXTJOIN(", ", TRUE, IF(('4.PacBio'!E:E = B88) * ('4.PacBio'!V:V = "Y"), '4.PacBio'!D:D, "")),
            "Awaiting Status"
        )
    )
)</f>
        <v>ULI</v>
      </c>
      <c r="K88" s="26" t="s">
        <v>92</v>
      </c>
      <c r="L88" s="8" t="str" cm="1">
        <f t="array" aca="1" ref="L88" ca="1">IF(
    K88="N",
    "",
    IF(
        COUNTIFS('4.HiCLibrary'!E:E, B88, '4.HiCLibrary'!V:V, "Y") &gt; 0,
        _xlfn.TEXTJOIN(", ", TRUE, IF(('4.HiCLibrary'!E:E = B88) * ('4.HiCLibrary'!V:V = "Y"), '4.HiCLibrary'!D:D, "")),
        IF(
            COUNTIFS('4.HiCLibrary'!E:E, B88, '4.HiCLibrary'!U:U, "Y") &gt; 0,
            _xlfn.TEXTJOIN(", ", TRUE, IF(('4.HiCLibrary'!E:E = B88) * ('4.HiCLibrary'!U:U = "Y"), '4.HiCLibrary'!D:D, "")),
            "Awaiting Status"
        )
    )
)</f>
        <v>Awaiting Status</v>
      </c>
      <c r="M88" s="47"/>
      <c r="N88" s="56" t="str" cm="1">
        <f t="array" aca="1" ref="N88" ca="1">IF(
    M88="N",
    "",
    IF(
        COUNTIFS('4.ONT'!E:E, B88, '4.ONT'!Q:Q, "Y") &gt; 0,
        _xlfn.TEXTJOIN(", ", TRUE, IF(('4.ONT'!E:E = B88) * ('4.ONT'!Q:Q = "Y"), '4.ONT'!D:D, "")),
        IF(
            COUNTIFS('4.ONT'!E:E, B88, '4.ONT'!P:P, "Y") &gt; 0,
            _xlfn.TEXTJOIN(", ", TRUE, IF(('4.ONT'!E:E = B88) * ('4.ONT'!P:P = "Y"), '4.ONT'!D:D, "")),
            "Awaiting Status"
        )
    )
)</f>
        <v>Awaiting Status</v>
      </c>
      <c r="O88" s="26" t="s">
        <v>92</v>
      </c>
      <c r="P88" s="60" t="str" cm="1">
        <f t="array" aca="1" ref="P88" ca="1">IF(
    O88="N",
    "",
    IF(
        COUNTIFS('3.RNAExtractions'!E:E, B88, '3.RNAExtractions'!Z:Z, "Y") &gt; 0,
        _xlfn.TEXTJOIN(", ", TRUE, IF(('3.RNAExtractions'!E:E = B88) * ('3.RNAExtractions'!Z:Z = "Y"), '3.RNAExtractions'!D:D, "")),
        IF(
            COUNTIFS('3.RNAExtractions'!E:E, B88, '3.RNAExtractions'!Y:Y, "Y") &gt; 0,
            _xlfn.TEXTJOIN(", ", TRUE, IF(('3.RNAExtractions'!E:E = B88) * ('3.RNAExtractions'!Y:Y = "Y"), '3.RNAExtractions'!D:D, "")),
            "Awaiting Status"
        )
    )
)</f>
        <v>Awaiting Status</v>
      </c>
      <c r="Q88" s="26" t="s">
        <v>92</v>
      </c>
      <c r="R88" s="60" t="str" cm="1">
        <f t="array" aca="1" ref="R88" ca="1">IF(
    Q88="N",
    "",
    IF(
        COUNTIFS('4.RNAIllumina'!E:E, B88, '4.RNAIllumina'!Y:Y, "Y") &gt; 0,
        _xlfn.TEXTJOIN(", ", TRUE, IF(('4.RNAIllumina'!E:E = B88) * ('4.RNAIllumina'!Y:Y = "Y"), '4.RNAIllumina'!D:D, "")),
        IF(
            COUNTIFS('4.RNAIllumina'!E:E, B88, '4.RNAIllumina'!X:X, "Y") &gt; 0,
            _xlfn.TEXTJOIN(", ", TRUE, IF(('4.RNAIllumina'!E:E = B88) * ('4.RNAIllumina'!X:X = "Y"), '4.RNAIllumina'!D:D, "")),
            "Awaiting Status"
        )
    )
)</f>
        <v>Awaiting Status</v>
      </c>
      <c r="T88" s="6" t="str">
        <f ca="1">VLOOKUP($B88,'1.MetaData'!$B:$H,2,FALSE)</f>
        <v>OG87</v>
      </c>
      <c r="U88" s="7" t="str">
        <f ca="1">VLOOKUP($B88,'1.MetaData'!$B:$H,3,FALSE)</f>
        <v>Bodianus frenchii</v>
      </c>
      <c r="V88" s="7" t="str">
        <f ca="1">VLOOKUP($B88,'1.MetaData'!$B:$H,4,FALSE)</f>
        <v>Western Fox Fish</v>
      </c>
      <c r="W88" s="6" t="str">
        <f ca="1">VLOOKUP($B88,'1.MetaData'!$B:$H,5,FALSE)</f>
        <v>SW Voyage 2023</v>
      </c>
      <c r="X88" s="6" t="str">
        <f ca="1">VLOOKUP($B88,'1.MetaData'!$B:$H,6,FALSE)</f>
        <v>Shannon Corrigan</v>
      </c>
      <c r="Z88"/>
    </row>
    <row r="89" spans="1:26" hidden="1" x14ac:dyDescent="0.25">
      <c r="A89" s="17">
        <v>88</v>
      </c>
      <c r="B89" s="3" t="str">
        <f t="shared" ca="1" si="3"/>
        <v>OG88</v>
      </c>
      <c r="C89" s="219" t="s">
        <v>96</v>
      </c>
      <c r="D89" s="4">
        <f ca="1">COUNTIF('2.Tissue'!C:C,B89)</f>
        <v>3</v>
      </c>
      <c r="E89" s="4">
        <f ca="1">COUNTIFS('3.DNAExtractions'!$E:$E,$B89,'3.DNAExtractions'!$D:$D,E$1)</f>
        <v>1</v>
      </c>
      <c r="F89" s="2" t="str" cm="1">
        <f t="array" aca="1" ref="F89" ca="1">IF(
    COUNTIFS('3.DNAExtractions'!E:E, B89, '3.DNAExtractions'!Y:Y, "Y") &gt; 0,
    _xlfn.TEXTJOIN(", ", TRUE, IF(('3.DNAExtractions'!E:E = B89) * ('3.DNAExtractions'!Y:Y = "Y"), '3.DNAExtractions'!D:D, "")),
    IF(
        COUNTIFS('3.DNAExtractions'!E:E, B89, '3.DNAExtractions'!X:X, "Y") &gt; 0,
        _xlfn.TEXTJOIN(", ", TRUE, IF(('3.DNAExtractions'!E:E = B89) * ('3.DNAExtractions'!X:X = "Y"), '3.DNAExtractions'!D:D, "")),
        "Awaiting Status"
    )
)</f>
        <v>Extracted</v>
      </c>
      <c r="G89" s="45" t="s">
        <v>92</v>
      </c>
      <c r="H89" s="8" t="str" cm="1">
        <f t="array" aca="1" ref="H89" ca="1">IF(
    G89="N",
    "",
    IF(
        COUNTIFS('4.Illumina'!E:E, B89, '4.Illumina'!R:R, "Y") &gt; 0,
        _xlfn.TEXTJOIN(", ", TRUE, IF(('4.Illumina'!E:E = B89) * ('4.Illumina'!R:R = "Y"), '4.Illumina'!D:D, "")),
        IF(
            COUNTIFS('4.Illumina'!E:E, B89, '4.Illumina'!Q:Q, "Y") &gt; 0,
            _xlfn.TEXTJOIN(", ", TRUE, IF(('4.Illumina'!E:E = B89) * ('4.Illumina'!Q:Q = "Y"), '4.Illumina'!D:D, "")),
            "Awaiting Status"
        )
    )
)</f>
        <v>Sequenced</v>
      </c>
      <c r="I89" s="26" t="s">
        <v>92</v>
      </c>
      <c r="J89" s="56" t="str" cm="1">
        <f t="array" aca="1" ref="J89" ca="1">IF(
    I89="N",
    "",
    IF(
        COUNTIFS('4.PacBio'!E:E, B89, '4.PacBio'!W:W, "Y") &gt; 0,
        _xlfn.TEXTJOIN(", ", TRUE, IF(('4.PacBio'!E:E = B89) * ('4.PacBio'!W:W = "Y"), '4.PacBio'!D:D, "")),
        IF(
            COUNTIFS('4.PacBio'!E:E, B89, '4.PacBio'!V:V, "Y") &gt; 0,
            _xlfn.TEXTJOIN(", ", TRUE, IF(('4.PacBio'!E:E = B89) * ('4.PacBio'!V:V = "Y"), '4.PacBio'!D:D, "")),
            "Awaiting Status"
        )
    )
)</f>
        <v>Sequenced</v>
      </c>
      <c r="K89" s="181" t="s">
        <v>92</v>
      </c>
      <c r="L89" s="8" t="str" cm="1">
        <f t="array" aca="1" ref="L89" ca="1">IF(
    K89="N",
    "",
    IF(
        COUNTIFS('4.HiCLibrary'!E:E, B89, '4.HiCLibrary'!V:V, "Y") &gt; 0,
        _xlfn.TEXTJOIN(", ", TRUE, IF(('4.HiCLibrary'!E:E = B89) * ('4.HiCLibrary'!V:V = "Y"), '4.HiCLibrary'!D:D, "")),
        IF(
            COUNTIFS('4.HiCLibrary'!E:E, B89, '4.HiCLibrary'!U:U, "Y") &gt; 0,
            _xlfn.TEXTJOIN(", ", TRUE, IF(('4.HiCLibrary'!E:E = B89) * ('4.HiCLibrary'!U:U = "Y"), '4.HiCLibrary'!D:D, "")),
            "Awaiting Status"
        )
    )
)</f>
        <v>Sequenced</v>
      </c>
      <c r="M89" s="181" t="s">
        <v>92</v>
      </c>
      <c r="N89" s="56" t="str" cm="1">
        <f t="array" aca="1" ref="N89" ca="1">IF(
    M89="N",
    "",
    IF(
        COUNTIFS('4.ONT'!E:E, B89, '4.ONT'!Q:Q, "Y") &gt; 0,
        _xlfn.TEXTJOIN(", ", TRUE, IF(('4.ONT'!E:E = B89) * ('4.ONT'!Q:Q = "Y"), '4.ONT'!D:D, "")),
        IF(
            COUNTIFS('4.ONT'!E:E, B89, '4.ONT'!P:P, "Y") &gt; 0,
            _xlfn.TEXTJOIN(", ", TRUE, IF(('4.ONT'!E:E = B89) * ('4.ONT'!P:P = "Y"), '4.ONT'!D:D, "")),
            "Awaiting Status"
        )
    )
)</f>
        <v>Sequenced</v>
      </c>
      <c r="O89" s="60" t="s">
        <v>92</v>
      </c>
      <c r="P89" s="60" t="str" cm="1">
        <f t="array" aca="1" ref="P89" ca="1">IF(
    O89="N",
    "",
    IF(
        COUNTIFS('3.RNAExtractions'!E:E, B89, '3.RNAExtractions'!Z:Z, "Y") &gt; 0,
        _xlfn.TEXTJOIN(", ", TRUE, IF(('3.RNAExtractions'!E:E = B89) * ('3.RNAExtractions'!Z:Z = "Y"), '3.RNAExtractions'!D:D, "")),
        IF(
            COUNTIFS('3.RNAExtractions'!E:E, B89, '3.RNAExtractions'!Y:Y, "Y") &gt; 0,
            _xlfn.TEXTJOIN(", ", TRUE, IF(('3.RNAExtractions'!E:E = B89) * ('3.RNAExtractions'!Y:Y = "Y"), '3.RNAExtractions'!D:D, "")),
            "Awaiting Status"
        )
    )
)</f>
        <v>Extracted</v>
      </c>
      <c r="Q89" s="60" t="s">
        <v>92</v>
      </c>
      <c r="R89" s="60" t="str" cm="1">
        <f t="array" aca="1" ref="R89" ca="1">IF(
    Q89="N",
    "",
    IF(
        COUNTIFS('4.RNAIllumina'!E:E, B89, '4.RNAIllumina'!Y:Y, "Y") &gt; 0,
        _xlfn.TEXTJOIN(", ", TRUE, IF(('4.RNAIllumina'!E:E = B89) * ('4.RNAIllumina'!Y:Y = "Y"), '4.RNAIllumina'!D:D, "")),
        IF(
            COUNTIFS('4.RNAIllumina'!E:E, B89, '4.RNAIllumina'!X:X, "Y") &gt; 0,
            _xlfn.TEXTJOIN(", ", TRUE, IF(('4.RNAIllumina'!E:E = B89) * ('4.RNAIllumina'!X:X = "Y"), '4.RNAIllumina'!D:D, "")),
            "Awaiting Status"
        )
    )
)</f>
        <v>Sequenced</v>
      </c>
      <c r="T89" s="6" t="str">
        <f ca="1">VLOOKUP($B89,'1.MetaData'!$B:$H,2,FALSE)</f>
        <v>OG88</v>
      </c>
      <c r="U89" s="7" t="str">
        <f ca="1">VLOOKUP($B89,'1.MetaData'!$B:$H,3,FALSE)</f>
        <v>Enoplosus armatus</v>
      </c>
      <c r="V89" s="7" t="str">
        <f ca="1">VLOOKUP($B89,'1.MetaData'!$B:$H,4,FALSE)</f>
        <v>Old wife</v>
      </c>
      <c r="W89" s="6" t="str">
        <f ca="1">VLOOKUP($B89,'1.MetaData'!$B:$H,5,FALSE)</f>
        <v>SW Voyage 2023</v>
      </c>
      <c r="X89" s="6" t="str">
        <f ca="1">VLOOKUP($B89,'1.MetaData'!$B:$H,6,FALSE)</f>
        <v>Shannon Corrigan</v>
      </c>
      <c r="Z89"/>
    </row>
    <row r="90" spans="1:26" hidden="1" x14ac:dyDescent="0.25">
      <c r="A90" s="17">
        <v>89</v>
      </c>
      <c r="B90" s="3" t="str">
        <f t="shared" ca="1" si="3"/>
        <v>OG89</v>
      </c>
      <c r="C90" s="219" t="s">
        <v>93</v>
      </c>
      <c r="D90" s="4">
        <f ca="1">COUNTIF('2.Tissue'!C:C,B90)</f>
        <v>2</v>
      </c>
      <c r="E90" s="4">
        <f ca="1">COUNTIFS('3.DNAExtractions'!$E:$E,$B90,'3.DNAExtractions'!$D:$D,E$1)</f>
        <v>1</v>
      </c>
      <c r="F90" s="2" t="str" cm="1">
        <f t="array" aca="1" ref="F90" ca="1">IF(
    COUNTIFS('3.DNAExtractions'!E:E, B90, '3.DNAExtractions'!Y:Y, "Y") &gt; 0,
    _xlfn.TEXTJOIN(", ", TRUE, IF(('3.DNAExtractions'!E:E = B90) * ('3.DNAExtractions'!Y:Y = "Y"), '3.DNAExtractions'!D:D, "")),
    IF(
        COUNTIFS('3.DNAExtractions'!E:E, B90, '3.DNAExtractions'!X:X, "Y") &gt; 0,
        _xlfn.TEXTJOIN(", ", TRUE, IF(('3.DNAExtractions'!E:E = B90) * ('3.DNAExtractions'!X:X = "Y"), '3.DNAExtractions'!D:D, "")),
        "Awaiting Status"
    )
)</f>
        <v>Extracted</v>
      </c>
      <c r="G90" s="45" t="s">
        <v>92</v>
      </c>
      <c r="H90" s="8" t="str" cm="1">
        <f t="array" aca="1" ref="H90" ca="1">IF(
    G90="N",
    "",
    IF(
        COUNTIFS('4.Illumina'!E:E, B90, '4.Illumina'!R:R, "Y") &gt; 0,
        _xlfn.TEXTJOIN(", ", TRUE, IF(('4.Illumina'!E:E = B90) * ('4.Illumina'!R:R = "Y"), '4.Illumina'!D:D, "")),
        IF(
            COUNTIFS('4.Illumina'!E:E, B90, '4.Illumina'!Q:Q, "Y") &gt; 0,
            _xlfn.TEXTJOIN(", ", TRUE, IF(('4.Illumina'!E:E = B90) * ('4.Illumina'!Q:Q = "Y"), '4.Illumina'!D:D, "")),
            "Awaiting Status"
        )
    )
)</f>
        <v>Sequenced</v>
      </c>
      <c r="I90" s="26" t="s">
        <v>94</v>
      </c>
      <c r="J90" s="56" t="str" cm="1">
        <f t="array" aca="1" ref="J90" ca="1">IF(
    I90="N",
    "",
    IF(
        COUNTIFS('4.PacBio'!E:E, B90, '4.PacBio'!W:W, "Y") &gt; 0,
        _xlfn.TEXTJOIN(", ", TRUE, IF(('4.PacBio'!E:E = B90) * ('4.PacBio'!W:W = "Y"), '4.PacBio'!D:D, "")),
        IF(
            COUNTIFS('4.PacBio'!E:E, B90, '4.PacBio'!V:V, "Y") &gt; 0,
            _xlfn.TEXTJOIN(", ", TRUE, IF(('4.PacBio'!E:E = B90) * ('4.PacBio'!V:V = "Y"), '4.PacBio'!D:D, "")),
            "Awaiting Status"
        )
    )
)</f>
        <v/>
      </c>
      <c r="K90" s="181" t="s">
        <v>94</v>
      </c>
      <c r="L90" s="8" t="str" cm="1">
        <f t="array" aca="1" ref="L90" ca="1">IF(
    K90="N",
    "",
    IF(
        COUNTIFS('4.HiCLibrary'!E:E, B90, '4.HiCLibrary'!V:V, "Y") &gt; 0,
        _xlfn.TEXTJOIN(", ", TRUE, IF(('4.HiCLibrary'!E:E = B90) * ('4.HiCLibrary'!V:V = "Y"), '4.HiCLibrary'!D:D, "")),
        IF(
            COUNTIFS('4.HiCLibrary'!E:E, B90, '4.HiCLibrary'!U:U, "Y") &gt; 0,
            _xlfn.TEXTJOIN(", ", TRUE, IF(('4.HiCLibrary'!E:E = B90) * ('4.HiCLibrary'!U:U = "Y"), '4.HiCLibrary'!D:D, "")),
            "Awaiting Status"
        )
    )
)</f>
        <v/>
      </c>
      <c r="M90" s="47" t="s">
        <v>94</v>
      </c>
      <c r="N90" s="56" t="str" cm="1">
        <f t="array" aca="1" ref="N90" ca="1">IF(
    M90="N",
    "",
    IF(
        COUNTIFS('4.ONT'!E:E, B90, '4.ONT'!Q:Q, "Y") &gt; 0,
        _xlfn.TEXTJOIN(", ", TRUE, IF(('4.ONT'!E:E = B90) * ('4.ONT'!Q:Q = "Y"), '4.ONT'!D:D, "")),
        IF(
            COUNTIFS('4.ONT'!E:E, B90, '4.ONT'!P:P, "Y") &gt; 0,
            _xlfn.TEXTJOIN(", ", TRUE, IF(('4.ONT'!E:E = B90) * ('4.ONT'!P:P = "Y"), '4.ONT'!D:D, "")),
            "Awaiting Status"
        )
    )
)</f>
        <v/>
      </c>
      <c r="O90" s="60" t="s">
        <v>94</v>
      </c>
      <c r="P90" s="60" t="str" cm="1">
        <f t="array" aca="1" ref="P90" ca="1">IF(
    O90="N",
    "",
    IF(
        COUNTIFS('3.RNAExtractions'!E:E, B90, '3.RNAExtractions'!Z:Z, "Y") &gt; 0,
        _xlfn.TEXTJOIN(", ", TRUE, IF(('3.RNAExtractions'!E:E = B90) * ('3.RNAExtractions'!Z:Z = "Y"), '3.RNAExtractions'!D:D, "")),
        IF(
            COUNTIFS('3.RNAExtractions'!E:E, B90, '3.RNAExtractions'!Y:Y, "Y") &gt; 0,
            _xlfn.TEXTJOIN(", ", TRUE, IF(('3.RNAExtractions'!E:E = B90) * ('3.RNAExtractions'!Y:Y = "Y"), '3.RNAExtractions'!D:D, "")),
            "Awaiting Status"
        )
    )
)</f>
        <v/>
      </c>
      <c r="Q90" s="26" t="s">
        <v>94</v>
      </c>
      <c r="R90" s="60" t="str" cm="1">
        <f t="array" aca="1" ref="R90" ca="1">IF(
    Q90="N",
    "",
    IF(
        COUNTIFS('4.RNAIllumina'!E:E, B90, '4.RNAIllumina'!Y:Y, "Y") &gt; 0,
        _xlfn.TEXTJOIN(", ", TRUE, IF(('4.RNAIllumina'!E:E = B90) * ('4.RNAIllumina'!Y:Y = "Y"), '4.RNAIllumina'!D:D, "")),
        IF(
            COUNTIFS('4.RNAIllumina'!E:E, B90, '4.RNAIllumina'!X:X, "Y") &gt; 0,
            _xlfn.TEXTJOIN(", ", TRUE, IF(('4.RNAIllumina'!E:E = B90) * ('4.RNAIllumina'!X:X = "Y"), '4.RNAIllumina'!D:D, "")),
            "Awaiting Status"
        )
    )
)</f>
        <v/>
      </c>
      <c r="T90" s="6" t="str">
        <f ca="1">VLOOKUP($B90,'1.MetaData'!$B:$H,2,FALSE)</f>
        <v>OG89</v>
      </c>
      <c r="U90" s="7" t="str">
        <f ca="1">VLOOKUP($B90,'1.MetaData'!$B:$H,3,FALSE)</f>
        <v>Trachichthys australis</v>
      </c>
      <c r="V90" s="7" t="str">
        <f ca="1">VLOOKUP($B90,'1.MetaData'!$B:$H,4,FALSE)</f>
        <v>Roughy</v>
      </c>
      <c r="W90" s="6" t="str">
        <f ca="1">VLOOKUP($B90,'1.MetaData'!$B:$H,5,FALSE)</f>
        <v>SW Voyage 2023</v>
      </c>
      <c r="X90" s="6" t="str">
        <f ca="1">VLOOKUP($B90,'1.MetaData'!$B:$H,6,FALSE)</f>
        <v>Shannon Corrigan</v>
      </c>
      <c r="Y90" s="6" t="s">
        <v>112</v>
      </c>
      <c r="Z90"/>
    </row>
    <row r="91" spans="1:26" x14ac:dyDescent="0.25">
      <c r="A91" s="17">
        <v>90</v>
      </c>
      <c r="B91" s="3" t="str">
        <f t="shared" ca="1" si="3"/>
        <v>OG90</v>
      </c>
      <c r="C91" s="219" t="s">
        <v>91</v>
      </c>
      <c r="D91" s="4">
        <f ca="1">COUNTIF('2.Tissue'!C:C,B91)</f>
        <v>3</v>
      </c>
      <c r="E91" s="4">
        <f ca="1">COUNTIFS('3.DNAExtractions'!$E:$E,$B91,'3.DNAExtractions'!$D:$D,E$1)</f>
        <v>2</v>
      </c>
      <c r="F91" s="2" t="str" cm="1">
        <f t="array" aca="1" ref="F91" ca="1">IF(
    COUNTIFS('3.DNAExtractions'!E:E, B91, '3.DNAExtractions'!Y:Y, "Y") &gt; 0,
    _xlfn.TEXTJOIN(", ", TRUE, IF(('3.DNAExtractions'!E:E = B91) * ('3.DNAExtractions'!Y:Y = "Y"), '3.DNAExtractions'!D:D, "")),
    IF(
        COUNTIFS('3.DNAExtractions'!E:E, B91, '3.DNAExtractions'!X:X, "Y") &gt; 0,
        _xlfn.TEXTJOIN(", ", TRUE, IF(('3.DNAExtractions'!E:E = B91) * ('3.DNAExtractions'!X:X = "Y"), '3.DNAExtractions'!D:D, "")),
        "Awaiting Status"
    )
)</f>
        <v>Extracted</v>
      </c>
      <c r="G91" s="45" t="s">
        <v>92</v>
      </c>
      <c r="H91" s="8" t="str" cm="1">
        <f t="array" aca="1" ref="H91" ca="1">IF(
    G91="N",
    "",
    IF(
        COUNTIFS('4.Illumina'!E:E, B91, '4.Illumina'!R:R, "Y") &gt; 0,
        _xlfn.TEXTJOIN(", ", TRUE, IF(('4.Illumina'!E:E = B91) * ('4.Illumina'!R:R = "Y"), '4.Illumina'!D:D, "")),
        IF(
            COUNTIFS('4.Illumina'!E:E, B91, '4.Illumina'!Q:Q, "Y") &gt; 0,
            _xlfn.TEXTJOIN(", ", TRUE, IF(('4.Illumina'!E:E = B91) * ('4.Illumina'!Q:Q = "Y"), '4.Illumina'!D:D, "")),
            "Awaiting Status"
        )
    )
)</f>
        <v>Awaiting Status</v>
      </c>
      <c r="I91" s="26" t="s">
        <v>92</v>
      </c>
      <c r="J91" s="56" t="str" cm="1">
        <f t="array" aca="1" ref="J91" ca="1">IF(
    I91="N",
    "",
    IF(
        COUNTIFS('4.PacBio'!E:E, B91, '4.PacBio'!W:W, "Y") &gt; 0,
        _xlfn.TEXTJOIN(", ", TRUE, IF(('4.PacBio'!E:E = B91) * ('4.PacBio'!W:W = "Y"), '4.PacBio'!D:D, "")),
        IF(
            COUNTIFS('4.PacBio'!E:E, B91, '4.PacBio'!V:V, "Y") &gt; 0,
            _xlfn.TEXTJOIN(", ", TRUE, IF(('4.PacBio'!E:E = B91) * ('4.PacBio'!V:V = "Y"), '4.PacBio'!D:D, "")),
            "Awaiting Status"
        )
    )
)</f>
        <v>Sequenced</v>
      </c>
      <c r="K91" s="26" t="s">
        <v>92</v>
      </c>
      <c r="L91" s="8" t="str" cm="1">
        <f t="array" aca="1" ref="L91" ca="1">IF(
    K91="N",
    "",
    IF(
        COUNTIFS('4.HiCLibrary'!E:E, B91, '4.HiCLibrary'!V:V, "Y") &gt; 0,
        _xlfn.TEXTJOIN(", ", TRUE, IF(('4.HiCLibrary'!E:E = B91) * ('4.HiCLibrary'!V:V = "Y"), '4.HiCLibrary'!D:D, "")),
        IF(
            COUNTIFS('4.HiCLibrary'!E:E, B91, '4.HiCLibrary'!U:U, "Y") &gt; 0,
            _xlfn.TEXTJOIN(", ", TRUE, IF(('4.HiCLibrary'!E:E = B91) * ('4.HiCLibrary'!U:U = "Y"), '4.HiCLibrary'!D:D, "")),
            "Awaiting Status"
        )
    )
)</f>
        <v>Sequenced</v>
      </c>
      <c r="M91" s="47"/>
      <c r="N91" s="56" t="str" cm="1">
        <f t="array" aca="1" ref="N91" ca="1">IF(
    M91="N",
    "",
    IF(
        COUNTIFS('4.ONT'!E:E, B91, '4.ONT'!Q:Q, "Y") &gt; 0,
        _xlfn.TEXTJOIN(", ", TRUE, IF(('4.ONT'!E:E = B91) * ('4.ONT'!Q:Q = "Y"), '4.ONT'!D:D, "")),
        IF(
            COUNTIFS('4.ONT'!E:E, B91, '4.ONT'!P:P, "Y") &gt; 0,
            _xlfn.TEXTJOIN(", ", TRUE, IF(('4.ONT'!E:E = B91) * ('4.ONT'!P:P = "Y"), '4.ONT'!D:D, "")),
            "Awaiting Status"
        )
    )
)</f>
        <v>Awaiting Status</v>
      </c>
      <c r="O91" s="26" t="s">
        <v>92</v>
      </c>
      <c r="P91" s="60" t="str" cm="1">
        <f t="array" aca="1" ref="P91" ca="1">IF(
    O91="N",
    "",
    IF(
        COUNTIFS('3.RNAExtractions'!E:E, B91, '3.RNAExtractions'!Z:Z, "Y") &gt; 0,
        _xlfn.TEXTJOIN(", ", TRUE, IF(('3.RNAExtractions'!E:E = B91) * ('3.RNAExtractions'!Z:Z = "Y"), '3.RNAExtractions'!D:D, "")),
        IF(
            COUNTIFS('3.RNAExtractions'!E:E, B91, '3.RNAExtractions'!Y:Y, "Y") &gt; 0,
            _xlfn.TEXTJOIN(", ", TRUE, IF(('3.RNAExtractions'!E:E = B91) * ('3.RNAExtractions'!Y:Y = "Y"), '3.RNAExtractions'!D:D, "")),
            "Awaiting Status"
        )
    )
)</f>
        <v>Awaiting Status</v>
      </c>
      <c r="Q91" s="26" t="s">
        <v>92</v>
      </c>
      <c r="R91" s="60" t="str" cm="1">
        <f t="array" aca="1" ref="R91" ca="1">IF(
    Q91="N",
    "",
    IF(
        COUNTIFS('4.RNAIllumina'!E:E, B91, '4.RNAIllumina'!Y:Y, "Y") &gt; 0,
        _xlfn.TEXTJOIN(", ", TRUE, IF(('4.RNAIllumina'!E:E = B91) * ('4.RNAIllumina'!Y:Y = "Y"), '4.RNAIllumina'!D:D, "")),
        IF(
            COUNTIFS('4.RNAIllumina'!E:E, B91, '4.RNAIllumina'!X:X, "Y") &gt; 0,
            _xlfn.TEXTJOIN(", ", TRUE, IF(('4.RNAIllumina'!E:E = B91) * ('4.RNAIllumina'!X:X = "Y"), '4.RNAIllumina'!D:D, "")),
            "Awaiting Status"
        )
    )
)</f>
        <v>Awaiting Status</v>
      </c>
      <c r="T91" s="6" t="str">
        <f ca="1">VLOOKUP($B91,'1.MetaData'!$B:$H,2,FALSE)</f>
        <v>OG90</v>
      </c>
      <c r="U91" s="7" t="str">
        <f ca="1">VLOOKUP($B91,'1.MetaData'!$B:$H,3,FALSE)</f>
        <v>Pseudocaranx georgianus</v>
      </c>
      <c r="V91" s="7" t="str">
        <f ca="1">VLOOKUP($B91,'1.MetaData'!$B:$H,4,FALSE)</f>
        <v>Silver Trevally</v>
      </c>
      <c r="W91" s="6" t="str">
        <f ca="1">VLOOKUP($B91,'1.MetaData'!$B:$H,5,FALSE)</f>
        <v>SW Voyage 2023</v>
      </c>
      <c r="X91" s="6" t="str">
        <f ca="1">VLOOKUP($B91,'1.MetaData'!$B:$H,6,FALSE)</f>
        <v>Shannon Corrigan</v>
      </c>
      <c r="Z91"/>
    </row>
    <row r="92" spans="1:26" hidden="1" x14ac:dyDescent="0.25">
      <c r="A92" s="17">
        <v>91</v>
      </c>
      <c r="B92" s="3" t="str">
        <f t="shared" ca="1" si="3"/>
        <v>OG91</v>
      </c>
      <c r="C92" s="219" t="s">
        <v>93</v>
      </c>
      <c r="D92" s="4">
        <f ca="1">COUNTIF('2.Tissue'!C:C,B92)</f>
        <v>2</v>
      </c>
      <c r="E92" s="4">
        <f ca="1">COUNTIFS('3.DNAExtractions'!$E:$E,$B92,'3.DNAExtractions'!$D:$D,E$1)</f>
        <v>1</v>
      </c>
      <c r="F92" s="2" t="str" cm="1">
        <f t="array" aca="1" ref="F92" ca="1">IF(
    COUNTIFS('3.DNAExtractions'!E:E, B92, '3.DNAExtractions'!Y:Y, "Y") &gt; 0,
    _xlfn.TEXTJOIN(", ", TRUE, IF(('3.DNAExtractions'!E:E = B92) * ('3.DNAExtractions'!Y:Y = "Y"), '3.DNAExtractions'!D:D, "")),
    IF(
        COUNTIFS('3.DNAExtractions'!E:E, B92, '3.DNAExtractions'!X:X, "Y") &gt; 0,
        _xlfn.TEXTJOIN(", ", TRUE, IF(('3.DNAExtractions'!E:E = B92) * ('3.DNAExtractions'!X:X = "Y"), '3.DNAExtractions'!D:D, "")),
        "Awaiting Status"
    )
)</f>
        <v>Extracted</v>
      </c>
      <c r="G92" s="45" t="s">
        <v>92</v>
      </c>
      <c r="H92" s="8" t="str" cm="1">
        <f t="array" aca="1" ref="H92" ca="1">IF(
    G92="N",
    "",
    IF(
        COUNTIFS('4.Illumina'!E:E, B92, '4.Illumina'!R:R, "Y") &gt; 0,
        _xlfn.TEXTJOIN(", ", TRUE, IF(('4.Illumina'!E:E = B92) * ('4.Illumina'!R:R = "Y"), '4.Illumina'!D:D, "")),
        IF(
            COUNTIFS('4.Illumina'!E:E, B92, '4.Illumina'!Q:Q, "Y") &gt; 0,
            _xlfn.TEXTJOIN(", ", TRUE, IF(('4.Illumina'!E:E = B92) * ('4.Illumina'!Q:Q = "Y"), '4.Illumina'!D:D, "")),
            "Awaiting Status"
        )
    )
)</f>
        <v>Sequenced</v>
      </c>
      <c r="I92" s="26" t="s">
        <v>94</v>
      </c>
      <c r="J92" s="56" t="str" cm="1">
        <f t="array" aca="1" ref="J92" ca="1">IF(
    I92="N",
    "",
    IF(
        COUNTIFS('4.PacBio'!E:E, B92, '4.PacBio'!W:W, "Y") &gt; 0,
        _xlfn.TEXTJOIN(", ", TRUE, IF(('4.PacBio'!E:E = B92) * ('4.PacBio'!W:W = "Y"), '4.PacBio'!D:D, "")),
        IF(
            COUNTIFS('4.PacBio'!E:E, B92, '4.PacBio'!V:V, "Y") &gt; 0,
            _xlfn.TEXTJOIN(", ", TRUE, IF(('4.PacBio'!E:E = B92) * ('4.PacBio'!V:V = "Y"), '4.PacBio'!D:D, "")),
            "Awaiting Status"
        )
    )
)</f>
        <v/>
      </c>
      <c r="K92" s="181" t="s">
        <v>94</v>
      </c>
      <c r="L92" s="8" t="str" cm="1">
        <f t="array" aca="1" ref="L92" ca="1">IF(
    K92="N",
    "",
    IF(
        COUNTIFS('4.HiCLibrary'!E:E, B92, '4.HiCLibrary'!V:V, "Y") &gt; 0,
        _xlfn.TEXTJOIN(", ", TRUE, IF(('4.HiCLibrary'!E:E = B92) * ('4.HiCLibrary'!V:V = "Y"), '4.HiCLibrary'!D:D, "")),
        IF(
            COUNTIFS('4.HiCLibrary'!E:E, B92, '4.HiCLibrary'!U:U, "Y") &gt; 0,
            _xlfn.TEXTJOIN(", ", TRUE, IF(('4.HiCLibrary'!E:E = B92) * ('4.HiCLibrary'!U:U = "Y"), '4.HiCLibrary'!D:D, "")),
            "Awaiting Status"
        )
    )
)</f>
        <v/>
      </c>
      <c r="M92" s="47" t="s">
        <v>94</v>
      </c>
      <c r="N92" s="56" t="str" cm="1">
        <f t="array" aca="1" ref="N92" ca="1">IF(
    M92="N",
    "",
    IF(
        COUNTIFS('4.ONT'!E:E, B92, '4.ONT'!Q:Q, "Y") &gt; 0,
        _xlfn.TEXTJOIN(", ", TRUE, IF(('4.ONT'!E:E = B92) * ('4.ONT'!Q:Q = "Y"), '4.ONT'!D:D, "")),
        IF(
            COUNTIFS('4.ONT'!E:E, B92, '4.ONT'!P:P, "Y") &gt; 0,
            _xlfn.TEXTJOIN(", ", TRUE, IF(('4.ONT'!E:E = B92) * ('4.ONT'!P:P = "Y"), '4.ONT'!D:D, "")),
            "Awaiting Status"
        )
    )
)</f>
        <v/>
      </c>
      <c r="O92" s="60" t="s">
        <v>94</v>
      </c>
      <c r="P92" s="60" t="str" cm="1">
        <f t="array" aca="1" ref="P92" ca="1">IF(
    O92="N",
    "",
    IF(
        COUNTIFS('3.RNAExtractions'!E:E, B92, '3.RNAExtractions'!Z:Z, "Y") &gt; 0,
        _xlfn.TEXTJOIN(", ", TRUE, IF(('3.RNAExtractions'!E:E = B92) * ('3.RNAExtractions'!Z:Z = "Y"), '3.RNAExtractions'!D:D, "")),
        IF(
            COUNTIFS('3.RNAExtractions'!E:E, B92, '3.RNAExtractions'!Y:Y, "Y") &gt; 0,
            _xlfn.TEXTJOIN(", ", TRUE, IF(('3.RNAExtractions'!E:E = B92) * ('3.RNAExtractions'!Y:Y = "Y"), '3.RNAExtractions'!D:D, "")),
            "Awaiting Status"
        )
    )
)</f>
        <v/>
      </c>
      <c r="Q92" s="26" t="s">
        <v>94</v>
      </c>
      <c r="R92" s="60" t="str" cm="1">
        <f t="array" aca="1" ref="R92" ca="1">IF(
    Q92="N",
    "",
    IF(
        COUNTIFS('4.RNAIllumina'!E:E, B92, '4.RNAIllumina'!Y:Y, "Y") &gt; 0,
        _xlfn.TEXTJOIN(", ", TRUE, IF(('4.RNAIllumina'!E:E = B92) * ('4.RNAIllumina'!Y:Y = "Y"), '4.RNAIllumina'!D:D, "")),
        IF(
            COUNTIFS('4.RNAIllumina'!E:E, B92, '4.RNAIllumina'!X:X, "Y") &gt; 0,
            _xlfn.TEXTJOIN(", ", TRUE, IF(('4.RNAIllumina'!E:E = B92) * ('4.RNAIllumina'!X:X = "Y"), '4.RNAIllumina'!D:D, "")),
            "Awaiting Status"
        )
    )
)</f>
        <v/>
      </c>
      <c r="T92" s="6" t="str">
        <f ca="1">VLOOKUP($B92,'1.MetaData'!$B:$H,2,FALSE)</f>
        <v>OG91</v>
      </c>
      <c r="U92" s="7" t="str">
        <f ca="1">VLOOKUP($B92,'1.MetaData'!$B:$H,3,FALSE)</f>
        <v>Meuschenia flavolineata</v>
      </c>
      <c r="V92" s="7" t="str">
        <f ca="1">VLOOKUP($B92,'1.MetaData'!$B:$H,4,FALSE)</f>
        <v>Yellow Striped Leatherjacket</v>
      </c>
      <c r="W92" s="6" t="str">
        <f ca="1">VLOOKUP($B92,'1.MetaData'!$B:$H,5,FALSE)</f>
        <v>SW Voyage 2023</v>
      </c>
      <c r="X92" s="6" t="str">
        <f ca="1">VLOOKUP($B92,'1.MetaData'!$B:$H,6,FALSE)</f>
        <v>Shannon Corrigan</v>
      </c>
      <c r="Z92"/>
    </row>
    <row r="93" spans="1:26" hidden="1" x14ac:dyDescent="0.25">
      <c r="A93" s="17">
        <v>92</v>
      </c>
      <c r="B93" s="3" t="str">
        <f t="shared" ca="1" si="3"/>
        <v>OG92</v>
      </c>
      <c r="C93" s="219" t="s">
        <v>93</v>
      </c>
      <c r="D93" s="4">
        <f ca="1">COUNTIF('2.Tissue'!C:C,B93)</f>
        <v>1</v>
      </c>
      <c r="E93" s="4">
        <f ca="1">COUNTIFS('3.DNAExtractions'!$E:$E,$B93,'3.DNAExtractions'!$D:$D,E$1)</f>
        <v>0</v>
      </c>
      <c r="F93" s="2" t="str" cm="1">
        <f t="array" aca="1" ref="F93" ca="1">IF(
    COUNTIFS('3.DNAExtractions'!E:E, B93, '3.DNAExtractions'!Y:Y, "Y") &gt; 0,
    _xlfn.TEXTJOIN(", ", TRUE, IF(('3.DNAExtractions'!E:E = B93) * ('3.DNAExtractions'!Y:Y = "Y"), '3.DNAExtractions'!D:D, "")),
    IF(
        COUNTIFS('3.DNAExtractions'!E:E, B93, '3.DNAExtractions'!X:X, "Y") &gt; 0,
        _xlfn.TEXTJOIN(", ", TRUE, IF(('3.DNAExtractions'!E:E = B93) * ('3.DNAExtractions'!X:X = "Y"), '3.DNAExtractions'!D:D, "")),
        "Awaiting Status"
    )
)</f>
        <v>Extraction - DNeasy</v>
      </c>
      <c r="G93" s="45" t="s">
        <v>92</v>
      </c>
      <c r="H93" s="8" t="str" cm="1">
        <f t="array" aca="1" ref="H93" ca="1">IF(
    G93="N",
    "",
    IF(
        COUNTIFS('4.Illumina'!E:E, B93, '4.Illumina'!R:R, "Y") &gt; 0,
        _xlfn.TEXTJOIN(", ", TRUE, IF(('4.Illumina'!E:E = B93) * ('4.Illumina'!R:R = "Y"), '4.Illumina'!D:D, "")),
        IF(
            COUNTIFS('4.Illumina'!E:E, B93, '4.Illumina'!Q:Q, "Y") &gt; 0,
            _xlfn.TEXTJOIN(", ", TRUE, IF(('4.Illumina'!E:E = B93) * ('4.Illumina'!Q:Q = "Y"), '4.Illumina'!D:D, "")),
            "Awaiting Status"
        )
    )
)</f>
        <v>Awaiting Status</v>
      </c>
      <c r="I93" s="26" t="s">
        <v>92</v>
      </c>
      <c r="J93" s="56" t="str" cm="1">
        <f t="array" aca="1" ref="J93" ca="1">IF(
    I93="N",
    "",
    IF(
        COUNTIFS('4.PacBio'!E:E, B93, '4.PacBio'!W:W, "Y") &gt; 0,
        _xlfn.TEXTJOIN(", ", TRUE, IF(('4.PacBio'!E:E = B93) * ('4.PacBio'!W:W = "Y"), '4.PacBio'!D:D, "")),
        IF(
            COUNTIFS('4.PacBio'!E:E, B93, '4.PacBio'!V:V, "Y") &gt; 0,
            _xlfn.TEXTJOIN(", ", TRUE, IF(('4.PacBio'!E:E = B93) * ('4.PacBio'!V:V = "Y"), '4.PacBio'!D:D, "")),
            "Awaiting Status"
        )
    )
)</f>
        <v>Awaiting Status</v>
      </c>
      <c r="K93" s="26" t="s">
        <v>92</v>
      </c>
      <c r="L93" s="8" t="str" cm="1">
        <f t="array" aca="1" ref="L93" ca="1">IF(
    K93="N",
    "",
    IF(
        COUNTIFS('4.HiCLibrary'!E:E, B93, '4.HiCLibrary'!V:V, "Y") &gt; 0,
        _xlfn.TEXTJOIN(", ", TRUE, IF(('4.HiCLibrary'!E:E = B93) * ('4.HiCLibrary'!V:V = "Y"), '4.HiCLibrary'!D:D, "")),
        IF(
            COUNTIFS('4.HiCLibrary'!E:E, B93, '4.HiCLibrary'!U:U, "Y") &gt; 0,
            _xlfn.TEXTJOIN(", ", TRUE, IF(('4.HiCLibrary'!E:E = B93) * ('4.HiCLibrary'!U:U = "Y"), '4.HiCLibrary'!D:D, "")),
            "Awaiting Status"
        )
    )
)</f>
        <v>Awaiting Status</v>
      </c>
      <c r="M93" s="47"/>
      <c r="N93" s="56" t="str" cm="1">
        <f t="array" aca="1" ref="N93" ca="1">IF(
    M93="N",
    "",
    IF(
        COUNTIFS('4.ONT'!E:E, B93, '4.ONT'!Q:Q, "Y") &gt; 0,
        _xlfn.TEXTJOIN(", ", TRUE, IF(('4.ONT'!E:E = B93) * ('4.ONT'!Q:Q = "Y"), '4.ONT'!D:D, "")),
        IF(
            COUNTIFS('4.ONT'!E:E, B93, '4.ONT'!P:P, "Y") &gt; 0,
            _xlfn.TEXTJOIN(", ", TRUE, IF(('4.ONT'!E:E = B93) * ('4.ONT'!P:P = "Y"), '4.ONT'!D:D, "")),
            "Awaiting Status"
        )
    )
)</f>
        <v>Awaiting Status</v>
      </c>
      <c r="O93" s="26" t="s">
        <v>92</v>
      </c>
      <c r="P93" s="60" t="str" cm="1">
        <f t="array" aca="1" ref="P93" ca="1">IF(
    O93="N",
    "",
    IF(
        COUNTIFS('3.RNAExtractions'!E:E, B93, '3.RNAExtractions'!Z:Z, "Y") &gt; 0,
        _xlfn.TEXTJOIN(", ", TRUE, IF(('3.RNAExtractions'!E:E = B93) * ('3.RNAExtractions'!Z:Z = "Y"), '3.RNAExtractions'!D:D, "")),
        IF(
            COUNTIFS('3.RNAExtractions'!E:E, B93, '3.RNAExtractions'!Y:Y, "Y") &gt; 0,
            _xlfn.TEXTJOIN(", ", TRUE, IF(('3.RNAExtractions'!E:E = B93) * ('3.RNAExtractions'!Y:Y = "Y"), '3.RNAExtractions'!D:D, "")),
            "Awaiting Status"
        )
    )
)</f>
        <v>Awaiting Status</v>
      </c>
      <c r="Q93" s="26" t="s">
        <v>92</v>
      </c>
      <c r="R93" s="60" t="str" cm="1">
        <f t="array" aca="1" ref="R93" ca="1">IF(
    Q93="N",
    "",
    IF(
        COUNTIFS('4.RNAIllumina'!E:E, B93, '4.RNAIllumina'!Y:Y, "Y") &gt; 0,
        _xlfn.TEXTJOIN(", ", TRUE, IF(('4.RNAIllumina'!E:E = B93) * ('4.RNAIllumina'!Y:Y = "Y"), '4.RNAIllumina'!D:D, "")),
        IF(
            COUNTIFS('4.RNAIllumina'!E:E, B93, '4.RNAIllumina'!X:X, "Y") &gt; 0,
            _xlfn.TEXTJOIN(", ", TRUE, IF(('4.RNAIllumina'!E:E = B93) * ('4.RNAIllumina'!X:X = "Y"), '4.RNAIllumina'!D:D, "")),
            "Awaiting Status"
        )
    )
)</f>
        <v>Awaiting Status</v>
      </c>
      <c r="T93" s="6" t="str">
        <f ca="1">VLOOKUP($B93,'1.MetaData'!$B:$H,2,FALSE)</f>
        <v>OG92</v>
      </c>
      <c r="U93" s="7" t="str">
        <f ca="1">VLOOKUP($B93,'1.MetaData'!$B:$H,3,FALSE)</f>
        <v>Callogobius depressus</v>
      </c>
      <c r="V93" s="7">
        <f ca="1">VLOOKUP($B93,'1.MetaData'!$B:$H,4,FALSE)</f>
        <v>0</v>
      </c>
      <c r="W93" s="6" t="str">
        <f ca="1">VLOOKUP($B93,'1.MetaData'!$B:$H,5,FALSE)</f>
        <v>SW Voyage 2023</v>
      </c>
      <c r="X93" s="6" t="str">
        <f ca="1">VLOOKUP($B93,'1.MetaData'!$B:$H,6,FALSE)</f>
        <v>Shannon Corrigan</v>
      </c>
      <c r="Y93" s="6" t="s">
        <v>113</v>
      </c>
      <c r="Z93"/>
    </row>
    <row r="94" spans="1:26" hidden="1" x14ac:dyDescent="0.25">
      <c r="A94" s="17">
        <v>93</v>
      </c>
      <c r="B94" s="3" t="str">
        <f t="shared" ca="1" si="3"/>
        <v>OG93</v>
      </c>
      <c r="C94" s="219" t="s">
        <v>93</v>
      </c>
      <c r="D94" s="4">
        <f ca="1">COUNTIF('2.Tissue'!C:C,B94)</f>
        <v>1</v>
      </c>
      <c r="E94" s="4">
        <f ca="1">COUNTIFS('3.DNAExtractions'!$E:$E,$B94,'3.DNAExtractions'!$D:$D,E$1)</f>
        <v>0</v>
      </c>
      <c r="F94" s="2" t="str" cm="1">
        <f t="array" aca="1" ref="F94" ca="1">IF(
    COUNTIFS('3.DNAExtractions'!E:E, B94, '3.DNAExtractions'!Y:Y, "Y") &gt; 0,
    _xlfn.TEXTJOIN(", ", TRUE, IF(('3.DNAExtractions'!E:E = B94) * ('3.DNAExtractions'!Y:Y = "Y"), '3.DNAExtractions'!D:D, "")),
    IF(
        COUNTIFS('3.DNAExtractions'!E:E, B94, '3.DNAExtractions'!X:X, "Y") &gt; 0,
        _xlfn.TEXTJOIN(", ", TRUE, IF(('3.DNAExtractions'!E:E = B94) * ('3.DNAExtractions'!X:X = "Y"), '3.DNAExtractions'!D:D, "")),
        "Awaiting Status"
    )
)</f>
        <v>Extraction - DNeasy</v>
      </c>
      <c r="G94" s="45" t="s">
        <v>92</v>
      </c>
      <c r="H94" s="8" t="str" cm="1">
        <f t="array" aca="1" ref="H94" ca="1">IF(
    G94="N",
    "",
    IF(
        COUNTIFS('4.Illumina'!E:E, B94, '4.Illumina'!R:R, "Y") &gt; 0,
        _xlfn.TEXTJOIN(", ", TRUE, IF(('4.Illumina'!E:E = B94) * ('4.Illumina'!R:R = "Y"), '4.Illumina'!D:D, "")),
        IF(
            COUNTIFS('4.Illumina'!E:E, B94, '4.Illumina'!Q:Q, "Y") &gt; 0,
            _xlfn.TEXTJOIN(", ", TRUE, IF(('4.Illumina'!E:E = B94) * ('4.Illumina'!Q:Q = "Y"), '4.Illumina'!D:D, "")),
            "Awaiting Status"
        )
    )
)</f>
        <v>Awaiting Status</v>
      </c>
      <c r="I94" s="26" t="s">
        <v>92</v>
      </c>
      <c r="J94" s="56" t="str" cm="1">
        <f t="array" aca="1" ref="J94" ca="1">IF(
    I94="N",
    "",
    IF(
        COUNTIFS('4.PacBio'!E:E, B94, '4.PacBio'!W:W, "Y") &gt; 0,
        _xlfn.TEXTJOIN(", ", TRUE, IF(('4.PacBio'!E:E = B94) * ('4.PacBio'!W:W = "Y"), '4.PacBio'!D:D, "")),
        IF(
            COUNTIFS('4.PacBio'!E:E, B94, '4.PacBio'!V:V, "Y") &gt; 0,
            _xlfn.TEXTJOIN(", ", TRUE, IF(('4.PacBio'!E:E = B94) * ('4.PacBio'!V:V = "Y"), '4.PacBio'!D:D, "")),
            "Awaiting Status"
        )
    )
)</f>
        <v>Awaiting Status</v>
      </c>
      <c r="K94" s="26" t="s">
        <v>92</v>
      </c>
      <c r="L94" s="8" t="str" cm="1">
        <f t="array" aca="1" ref="L94" ca="1">IF(
    K94="N",
    "",
    IF(
        COUNTIFS('4.HiCLibrary'!E:E, B94, '4.HiCLibrary'!V:V, "Y") &gt; 0,
        _xlfn.TEXTJOIN(", ", TRUE, IF(('4.HiCLibrary'!E:E = B94) * ('4.HiCLibrary'!V:V = "Y"), '4.HiCLibrary'!D:D, "")),
        IF(
            COUNTIFS('4.HiCLibrary'!E:E, B94, '4.HiCLibrary'!U:U, "Y") &gt; 0,
            _xlfn.TEXTJOIN(", ", TRUE, IF(('4.HiCLibrary'!E:E = B94) * ('4.HiCLibrary'!U:U = "Y"), '4.HiCLibrary'!D:D, "")),
            "Awaiting Status"
        )
    )
)</f>
        <v>Awaiting Status</v>
      </c>
      <c r="M94" s="47"/>
      <c r="N94" s="56" t="str" cm="1">
        <f t="array" aca="1" ref="N94" ca="1">IF(
    M94="N",
    "",
    IF(
        COUNTIFS('4.ONT'!E:E, B94, '4.ONT'!Q:Q, "Y") &gt; 0,
        _xlfn.TEXTJOIN(", ", TRUE, IF(('4.ONT'!E:E = B94) * ('4.ONT'!Q:Q = "Y"), '4.ONT'!D:D, "")),
        IF(
            COUNTIFS('4.ONT'!E:E, B94, '4.ONT'!P:P, "Y") &gt; 0,
            _xlfn.TEXTJOIN(", ", TRUE, IF(('4.ONT'!E:E = B94) * ('4.ONT'!P:P = "Y"), '4.ONT'!D:D, "")),
            "Awaiting Status"
        )
    )
)</f>
        <v>Awaiting Status</v>
      </c>
      <c r="O94" s="26" t="s">
        <v>92</v>
      </c>
      <c r="P94" s="60" t="str" cm="1">
        <f t="array" aca="1" ref="P94" ca="1">IF(
    O94="N",
    "",
    IF(
        COUNTIFS('3.RNAExtractions'!E:E, B94, '3.RNAExtractions'!Z:Z, "Y") &gt; 0,
        _xlfn.TEXTJOIN(", ", TRUE, IF(('3.RNAExtractions'!E:E = B94) * ('3.RNAExtractions'!Z:Z = "Y"), '3.RNAExtractions'!D:D, "")),
        IF(
            COUNTIFS('3.RNAExtractions'!E:E, B94, '3.RNAExtractions'!Y:Y, "Y") &gt; 0,
            _xlfn.TEXTJOIN(", ", TRUE, IF(('3.RNAExtractions'!E:E = B94) * ('3.RNAExtractions'!Y:Y = "Y"), '3.RNAExtractions'!D:D, "")),
            "Awaiting Status"
        )
    )
)</f>
        <v>Awaiting Status</v>
      </c>
      <c r="Q94" s="26" t="s">
        <v>92</v>
      </c>
      <c r="R94" s="60" t="str" cm="1">
        <f t="array" aca="1" ref="R94" ca="1">IF(
    Q94="N",
    "",
    IF(
        COUNTIFS('4.RNAIllumina'!E:E, B94, '4.RNAIllumina'!Y:Y, "Y") &gt; 0,
        _xlfn.TEXTJOIN(", ", TRUE, IF(('4.RNAIllumina'!E:E = B94) * ('4.RNAIllumina'!Y:Y = "Y"), '4.RNAIllumina'!D:D, "")),
        IF(
            COUNTIFS('4.RNAIllumina'!E:E, B94, '4.RNAIllumina'!X:X, "Y") &gt; 0,
            _xlfn.TEXTJOIN(", ", TRUE, IF(('4.RNAIllumina'!E:E = B94) * ('4.RNAIllumina'!X:X = "Y"), '4.RNAIllumina'!D:D, "")),
            "Awaiting Status"
        )
    )
)</f>
        <v>Awaiting Status</v>
      </c>
      <c r="T94" s="6" t="str">
        <f ca="1">VLOOKUP($B94,'1.MetaData'!$B:$H,2,FALSE)</f>
        <v>OG93</v>
      </c>
      <c r="U94" s="7" t="str">
        <f ca="1">VLOOKUP($B94,'1.MetaData'!$B:$H,3,FALSE)</f>
        <v>Eviota bimaculata</v>
      </c>
      <c r="V94" s="7">
        <f ca="1">VLOOKUP($B94,'1.MetaData'!$B:$H,4,FALSE)</f>
        <v>0</v>
      </c>
      <c r="W94" s="6" t="str">
        <f ca="1">VLOOKUP($B94,'1.MetaData'!$B:$H,5,FALSE)</f>
        <v>SW Voyage 2023</v>
      </c>
      <c r="X94" s="6" t="str">
        <f ca="1">VLOOKUP($B94,'1.MetaData'!$B:$H,6,FALSE)</f>
        <v>Shannon Corrigan</v>
      </c>
      <c r="Y94" s="6" t="s">
        <v>113</v>
      </c>
      <c r="Z94"/>
    </row>
    <row r="95" spans="1:26" hidden="1" x14ac:dyDescent="0.25">
      <c r="A95" s="17">
        <v>94</v>
      </c>
      <c r="B95" s="3" t="str">
        <f t="shared" ca="1" si="3"/>
        <v>OG94</v>
      </c>
      <c r="C95" s="219" t="s">
        <v>107</v>
      </c>
      <c r="D95" s="4">
        <f ca="1">COUNTIF('2.Tissue'!C:C,B95)</f>
        <v>1</v>
      </c>
      <c r="E95" s="4">
        <f ca="1">COUNTIFS('3.DNAExtractions'!$E:$E,$B95,'3.DNAExtractions'!$D:$D,E$1)</f>
        <v>0</v>
      </c>
      <c r="F95" s="2" t="str" cm="1">
        <f t="array" aca="1" ref="F95" ca="1">IF(
    COUNTIFS('3.DNAExtractions'!E:E, B95, '3.DNAExtractions'!Y:Y, "Y") &gt; 0,
    _xlfn.TEXTJOIN(", ", TRUE, IF(('3.DNAExtractions'!E:E = B95) * ('3.DNAExtractions'!Y:Y = "Y"), '3.DNAExtractions'!D:D, "")),
    IF(
        COUNTIFS('3.DNAExtractions'!E:E, B95, '3.DNAExtractions'!X:X, "Y") &gt; 0,
        _xlfn.TEXTJOIN(", ", TRUE, IF(('3.DNAExtractions'!E:E = B95) * ('3.DNAExtractions'!X:X = "Y"), '3.DNAExtractions'!D:D, "")),
        "Awaiting Status"
    )
)</f>
        <v>Awaiting Status</v>
      </c>
      <c r="G95" s="26" t="s">
        <v>94</v>
      </c>
      <c r="H95" s="8" t="str" cm="1">
        <f t="array" aca="1" ref="H95" ca="1">IF(
    G95="N",
    "",
    IF(
        COUNTIFS('4.Illumina'!E:E, B95, '4.Illumina'!R:R, "Y") &gt; 0,
        _xlfn.TEXTJOIN(", ", TRUE, IF(('4.Illumina'!E:E = B95) * ('4.Illumina'!R:R = "Y"), '4.Illumina'!D:D, "")),
        IF(
            COUNTIFS('4.Illumina'!E:E, B95, '4.Illumina'!Q:Q, "Y") &gt; 0,
            _xlfn.TEXTJOIN(", ", TRUE, IF(('4.Illumina'!E:E = B95) * ('4.Illumina'!Q:Q = "Y"), '4.Illumina'!D:D, "")),
            "Awaiting Status"
        )
    )
)</f>
        <v/>
      </c>
      <c r="I95" s="26" t="s">
        <v>94</v>
      </c>
      <c r="J95" s="56" t="str" cm="1">
        <f t="array" aca="1" ref="J95" ca="1">IF(
    I95="N",
    "",
    IF(
        COUNTIFS('4.PacBio'!E:E, B95, '4.PacBio'!W:W, "Y") &gt; 0,
        _xlfn.TEXTJOIN(", ", TRUE, IF(('4.PacBio'!E:E = B95) * ('4.PacBio'!W:W = "Y"), '4.PacBio'!D:D, "")),
        IF(
            COUNTIFS('4.PacBio'!E:E, B95, '4.PacBio'!V:V, "Y") &gt; 0,
            _xlfn.TEXTJOIN(", ", TRUE, IF(('4.PacBio'!E:E = B95) * ('4.PacBio'!V:V = "Y"), '4.PacBio'!D:D, "")),
            "Awaiting Status"
        )
    )
)</f>
        <v/>
      </c>
      <c r="K95" s="26" t="s">
        <v>94</v>
      </c>
      <c r="L95" s="8" t="str" cm="1">
        <f t="array" aca="1" ref="L95" ca="1">IF(
    K95="N",
    "",
    IF(
        COUNTIFS('4.HiCLibrary'!E:E, B95, '4.HiCLibrary'!V:V, "Y") &gt; 0,
        _xlfn.TEXTJOIN(", ", TRUE, IF(('4.HiCLibrary'!E:E = B95) * ('4.HiCLibrary'!V:V = "Y"), '4.HiCLibrary'!D:D, "")),
        IF(
            COUNTIFS('4.HiCLibrary'!E:E, B95, '4.HiCLibrary'!U:U, "Y") &gt; 0,
            _xlfn.TEXTJOIN(", ", TRUE, IF(('4.HiCLibrary'!E:E = B95) * ('4.HiCLibrary'!U:U = "Y"), '4.HiCLibrary'!D:D, "")),
            "Awaiting Status"
        )
    )
)</f>
        <v/>
      </c>
      <c r="M95" s="26" t="s">
        <v>94</v>
      </c>
      <c r="N95" s="56" t="str" cm="1">
        <f t="array" aca="1" ref="N95" ca="1">IF(
    M95="N",
    "",
    IF(
        COUNTIFS('4.ONT'!E:E, B95, '4.ONT'!Q:Q, "Y") &gt; 0,
        _xlfn.TEXTJOIN(", ", TRUE, IF(('4.ONT'!E:E = B95) * ('4.ONT'!Q:Q = "Y"), '4.ONT'!D:D, "")),
        IF(
            COUNTIFS('4.ONT'!E:E, B95, '4.ONT'!P:P, "Y") &gt; 0,
            _xlfn.TEXTJOIN(", ", TRUE, IF(('4.ONT'!E:E = B95) * ('4.ONT'!P:P = "Y"), '4.ONT'!D:D, "")),
            "Awaiting Status"
        )
    )
)</f>
        <v/>
      </c>
      <c r="O95" s="26" t="s">
        <v>94</v>
      </c>
      <c r="P95" s="60" t="str" cm="1">
        <f t="array" aca="1" ref="P95" ca="1">IF(
    O95="N",
    "",
    IF(
        COUNTIFS('3.RNAExtractions'!E:E, B95, '3.RNAExtractions'!Z:Z, "Y") &gt; 0,
        _xlfn.TEXTJOIN(", ", TRUE, IF(('3.RNAExtractions'!E:E = B95) * ('3.RNAExtractions'!Z:Z = "Y"), '3.RNAExtractions'!D:D, "")),
        IF(
            COUNTIFS('3.RNAExtractions'!E:E, B95, '3.RNAExtractions'!Y:Y, "Y") &gt; 0,
            _xlfn.TEXTJOIN(", ", TRUE, IF(('3.RNAExtractions'!E:E = B95) * ('3.RNAExtractions'!Y:Y = "Y"), '3.RNAExtractions'!D:D, "")),
            "Awaiting Status"
        )
    )
)</f>
        <v/>
      </c>
      <c r="Q95" s="26" t="s">
        <v>94</v>
      </c>
      <c r="R95" s="60" t="str" cm="1">
        <f t="array" aca="1" ref="R95" ca="1">IF(
    Q95="N",
    "",
    IF(
        COUNTIFS('4.RNAIllumina'!E:E, B95, '4.RNAIllumina'!Y:Y, "Y") &gt; 0,
        _xlfn.TEXTJOIN(", ", TRUE, IF(('4.RNAIllumina'!E:E = B95) * ('4.RNAIllumina'!Y:Y = "Y"), '4.RNAIllumina'!D:D, "")),
        IF(
            COUNTIFS('4.RNAIllumina'!E:E, B95, '4.RNAIllumina'!X:X, "Y") &gt; 0,
            _xlfn.TEXTJOIN(", ", TRUE, IF(('4.RNAIllumina'!E:E = B95) * ('4.RNAIllumina'!X:X = "Y"), '4.RNAIllumina'!D:D, "")),
            "Awaiting Status"
        )
    )
)</f>
        <v/>
      </c>
      <c r="T95" s="6" t="str">
        <f ca="1">VLOOKUP($B95,'1.MetaData'!$B:$H,2,FALSE)</f>
        <v>OG94</v>
      </c>
      <c r="U95" s="7" t="str">
        <f ca="1">VLOOKUP($B95,'1.MetaData'!$B:$H,3,FALSE)</f>
        <v>Doesn't exist - no OG94</v>
      </c>
      <c r="V95" s="7">
        <f ca="1">VLOOKUP($B95,'1.MetaData'!$B:$H,4,FALSE)</f>
        <v>0</v>
      </c>
      <c r="W95" s="6" t="str">
        <f ca="1">VLOOKUP($B95,'1.MetaData'!$B:$H,5,FALSE)</f>
        <v>Doesn't exist - no OG94</v>
      </c>
      <c r="X95" s="6" t="str">
        <f ca="1">VLOOKUP($B95,'1.MetaData'!$B:$H,6,FALSE)</f>
        <v>Shannon Corrigan</v>
      </c>
      <c r="Z95"/>
    </row>
    <row r="96" spans="1:26" hidden="1" x14ac:dyDescent="0.25">
      <c r="A96" s="17">
        <v>95</v>
      </c>
      <c r="B96" s="3" t="str">
        <f t="shared" ca="1" si="3"/>
        <v>OG95</v>
      </c>
      <c r="C96" s="219" t="s">
        <v>96</v>
      </c>
      <c r="D96" s="4">
        <f ca="1">COUNTIF('2.Tissue'!C:C,B96)</f>
        <v>3</v>
      </c>
      <c r="E96" s="4">
        <f ca="1">COUNTIFS('3.DNAExtractions'!$E:$E,$B96,'3.DNAExtractions'!$D:$D,E$1)</f>
        <v>1</v>
      </c>
      <c r="F96" s="2" t="str" cm="1">
        <f t="array" aca="1" ref="F96" ca="1">IF(
    COUNTIFS('3.DNAExtractions'!E:E, B96, '3.DNAExtractions'!Y:Y, "Y") &gt; 0,
    _xlfn.TEXTJOIN(", ", TRUE, IF(('3.DNAExtractions'!E:E = B96) * ('3.DNAExtractions'!Y:Y = "Y"), '3.DNAExtractions'!D:D, "")),
    IF(
        COUNTIFS('3.DNAExtractions'!E:E, B96, '3.DNAExtractions'!X:X, "Y") &gt; 0,
        _xlfn.TEXTJOIN(", ", TRUE, IF(('3.DNAExtractions'!E:E = B96) * ('3.DNAExtractions'!X:X = "Y"), '3.DNAExtractions'!D:D, "")),
        "Awaiting Status"
    )
)</f>
        <v>Extracted</v>
      </c>
      <c r="G96" s="45" t="s">
        <v>92</v>
      </c>
      <c r="H96" s="8" t="str" cm="1">
        <f t="array" aca="1" ref="H96" ca="1">IF(
    G96="N",
    "",
    IF(
        COUNTIFS('4.Illumina'!E:E, B96, '4.Illumina'!R:R, "Y") &gt; 0,
        _xlfn.TEXTJOIN(", ", TRUE, IF(('4.Illumina'!E:E = B96) * ('4.Illumina'!R:R = "Y"), '4.Illumina'!D:D, "")),
        IF(
            COUNTIFS('4.Illumina'!E:E, B96, '4.Illumina'!Q:Q, "Y") &gt; 0,
            _xlfn.TEXTJOIN(", ", TRUE, IF(('4.Illumina'!E:E = B96) * ('4.Illumina'!Q:Q = "Y"), '4.Illumina'!D:D, "")),
            "Awaiting Status"
        )
    )
)</f>
        <v>Sequenced</v>
      </c>
      <c r="I96" s="26" t="s">
        <v>92</v>
      </c>
      <c r="J96" s="56" t="str" cm="1">
        <f t="array" aca="1" ref="J96" ca="1">IF(
    I96="N",
    "",
    IF(
        COUNTIFS('4.PacBio'!E:E, B96, '4.PacBio'!W:W, "Y") &gt; 0,
        _xlfn.TEXTJOIN(", ", TRUE, IF(('4.PacBio'!E:E = B96) * ('4.PacBio'!W:W = "Y"), '4.PacBio'!D:D, "")),
        IF(
            COUNTIFS('4.PacBio'!E:E, B96, '4.PacBio'!V:V, "Y") &gt; 0,
            _xlfn.TEXTJOIN(", ", TRUE, IF(('4.PacBio'!E:E = B96) * ('4.PacBio'!V:V = "Y"), '4.PacBio'!D:D, "")),
            "Awaiting Status"
        )
    )
)</f>
        <v>Sequenced</v>
      </c>
      <c r="K96" s="181" t="s">
        <v>92</v>
      </c>
      <c r="L96" s="8" t="str" cm="1">
        <f t="array" aca="1" ref="L96" ca="1">IF(
    K96="N",
    "",
    IF(
        COUNTIFS('4.HiCLibrary'!E:E, B96, '4.HiCLibrary'!V:V, "Y") &gt; 0,
        _xlfn.TEXTJOIN(", ", TRUE, IF(('4.HiCLibrary'!E:E = B96) * ('4.HiCLibrary'!V:V = "Y"), '4.HiCLibrary'!D:D, "")),
        IF(
            COUNTIFS('4.HiCLibrary'!E:E, B96, '4.HiCLibrary'!U:U, "Y") &gt; 0,
            _xlfn.TEXTJOIN(", ", TRUE, IF(('4.HiCLibrary'!E:E = B96) * ('4.HiCLibrary'!U:U = "Y"), '4.HiCLibrary'!D:D, "")),
            "Awaiting Status"
        )
    )
)</f>
        <v>Sequenced</v>
      </c>
      <c r="M96" s="181" t="s">
        <v>92</v>
      </c>
      <c r="N96" s="56" t="str" cm="1">
        <f t="array" aca="1" ref="N96" ca="1">IF(
    M96="N",
    "",
    IF(
        COUNTIFS('4.ONT'!E:E, B96, '4.ONT'!Q:Q, "Y") &gt; 0,
        _xlfn.TEXTJOIN(", ", TRUE, IF(('4.ONT'!E:E = B96) * ('4.ONT'!Q:Q = "Y"), '4.ONT'!D:D, "")),
        IF(
            COUNTIFS('4.ONT'!E:E, B96, '4.ONT'!P:P, "Y") &gt; 0,
            _xlfn.TEXTJOIN(", ", TRUE, IF(('4.ONT'!E:E = B96) * ('4.ONT'!P:P = "Y"), '4.ONT'!D:D, "")),
            "Awaiting Status"
        )
    )
)</f>
        <v>Sequenced</v>
      </c>
      <c r="O96" s="60" t="s">
        <v>92</v>
      </c>
      <c r="P96" s="60" t="str" cm="1">
        <f t="array" aca="1" ref="P96" ca="1">IF(
    O96="N",
    "",
    IF(
        COUNTIFS('3.RNAExtractions'!E:E, B96, '3.RNAExtractions'!Z:Z, "Y") &gt; 0,
        _xlfn.TEXTJOIN(", ", TRUE, IF(('3.RNAExtractions'!E:E = B96) * ('3.RNAExtractions'!Z:Z = "Y"), '3.RNAExtractions'!D:D, "")),
        IF(
            COUNTIFS('3.RNAExtractions'!E:E, B96, '3.RNAExtractions'!Y:Y, "Y") &gt; 0,
            _xlfn.TEXTJOIN(", ", TRUE, IF(('3.RNAExtractions'!E:E = B96) * ('3.RNAExtractions'!Y:Y = "Y"), '3.RNAExtractions'!D:D, "")),
            "Awaiting Status"
        )
    )
)</f>
        <v>Extracted</v>
      </c>
      <c r="Q96" s="60" t="s">
        <v>92</v>
      </c>
      <c r="R96" s="60" t="str" cm="1">
        <f t="array" aca="1" ref="R96" ca="1">IF(
    Q96="N",
    "",
    IF(
        COUNTIFS('4.RNAIllumina'!E:E, B96, '4.RNAIllumina'!Y:Y, "Y") &gt; 0,
        _xlfn.TEXTJOIN(", ", TRUE, IF(('4.RNAIllumina'!E:E = B96) * ('4.RNAIllumina'!Y:Y = "Y"), '4.RNAIllumina'!D:D, "")),
        IF(
            COUNTIFS('4.RNAIllumina'!E:E, B96, '4.RNAIllumina'!X:X, "Y") &gt; 0,
            _xlfn.TEXTJOIN(", ", TRUE, IF(('4.RNAIllumina'!E:E = B96) * ('4.RNAIllumina'!X:X = "Y"), '4.RNAIllumina'!D:D, "")),
            "Awaiting Status"
        )
    )
)</f>
        <v>Sequenced</v>
      </c>
      <c r="T96" s="6" t="str">
        <f ca="1">VLOOKUP($B96,'1.MetaData'!$B:$H,2,FALSE)</f>
        <v>OG95</v>
      </c>
      <c r="U96" s="7" t="str">
        <f ca="1">VLOOKUP($B96,'1.MetaData'!$B:$H,3,FALSE)</f>
        <v>Arripis georgiana</v>
      </c>
      <c r="V96" s="7" t="str">
        <f ca="1">VLOOKUP($B96,'1.MetaData'!$B:$H,4,FALSE)</f>
        <v>Australian Herring</v>
      </c>
      <c r="W96" s="6" t="str">
        <f ca="1">VLOOKUP($B96,'1.MetaData'!$B:$H,5,FALSE)</f>
        <v>SW Voyage 2023</v>
      </c>
      <c r="X96" s="6" t="str">
        <f ca="1">VLOOKUP($B96,'1.MetaData'!$B:$H,6,FALSE)</f>
        <v>Shannon Corrigan</v>
      </c>
      <c r="Z96"/>
    </row>
    <row r="97" spans="1:26" x14ac:dyDescent="0.25">
      <c r="A97" s="17">
        <v>96</v>
      </c>
      <c r="B97" s="3" t="str">
        <f t="shared" ca="1" si="3"/>
        <v>OG96</v>
      </c>
      <c r="C97" s="219" t="s">
        <v>91</v>
      </c>
      <c r="D97" s="4">
        <f ca="1">COUNTIF('2.Tissue'!C:C,B97)</f>
        <v>2</v>
      </c>
      <c r="E97" s="4">
        <f ca="1">COUNTIFS('3.DNAExtractions'!$E:$E,$B97,'3.DNAExtractions'!$D:$D,E$1)</f>
        <v>0</v>
      </c>
      <c r="F97" s="2" t="str" cm="1">
        <f t="array" aca="1" ref="F97" ca="1">IF(
    COUNTIFS('3.DNAExtractions'!E:E, B97, '3.DNAExtractions'!Y:Y, "Y") &gt; 0,
    _xlfn.TEXTJOIN(", ", TRUE, IF(('3.DNAExtractions'!E:E = B97) * ('3.DNAExtractions'!Y:Y = "Y"), '3.DNAExtractions'!D:D, "")),
    IF(
        COUNTIFS('3.DNAExtractions'!E:E, B97, '3.DNAExtractions'!X:X, "Y") &gt; 0,
        _xlfn.TEXTJOIN(", ", TRUE, IF(('3.DNAExtractions'!E:E = B97) * ('3.DNAExtractions'!X:X = "Y"), '3.DNAExtractions'!D:D, "")),
        "Awaiting Status"
    )
)</f>
        <v>QC - Femto</v>
      </c>
      <c r="G97" s="45" t="s">
        <v>94</v>
      </c>
      <c r="H97" s="8" t="str" cm="1">
        <f t="array" aca="1" ref="H97" ca="1">IF(
    G97="N",
    "",
    IF(
        COUNTIFS('4.Illumina'!E:E, B97, '4.Illumina'!R:R, "Y") &gt; 0,
        _xlfn.TEXTJOIN(", ", TRUE, IF(('4.Illumina'!E:E = B97) * ('4.Illumina'!R:R = "Y"), '4.Illumina'!D:D, "")),
        IF(
            COUNTIFS('4.Illumina'!E:E, B97, '4.Illumina'!Q:Q, "Y") &gt; 0,
            _xlfn.TEXTJOIN(", ", TRUE, IF(('4.Illumina'!E:E = B97) * ('4.Illumina'!Q:Q = "Y"), '4.Illumina'!D:D, "")),
            "Awaiting Status"
        )
    )
)</f>
        <v/>
      </c>
      <c r="I97" s="26" t="s">
        <v>92</v>
      </c>
      <c r="J97" s="56" t="str" cm="1">
        <f t="array" aca="1" ref="J97" ca="1">IF(
    I97="N",
    "",
    IF(
        COUNTIFS('4.PacBio'!E:E, B97, '4.PacBio'!W:W, "Y") &gt; 0,
        _xlfn.TEXTJOIN(", ", TRUE, IF(('4.PacBio'!E:E = B97) * ('4.PacBio'!W:W = "Y"), '4.PacBio'!D:D, "")),
        IF(
            COUNTIFS('4.PacBio'!E:E, B97, '4.PacBio'!V:V, "Y") &gt; 0,
            _xlfn.TEXTJOIN(", ", TRUE, IF(('4.PacBio'!E:E = B97) * ('4.PacBio'!V:V = "Y"), '4.PacBio'!D:D, "")),
            "Awaiting Status"
        )
    )
)</f>
        <v>Awaiting Status</v>
      </c>
      <c r="K97" s="26" t="s">
        <v>92</v>
      </c>
      <c r="L97" s="8" t="str" cm="1">
        <f t="array" aca="1" ref="L97" ca="1">IF(
    K97="N",
    "",
    IF(
        COUNTIFS('4.HiCLibrary'!E:E, B97, '4.HiCLibrary'!V:V, "Y") &gt; 0,
        _xlfn.TEXTJOIN(", ", TRUE, IF(('4.HiCLibrary'!E:E = B97) * ('4.HiCLibrary'!V:V = "Y"), '4.HiCLibrary'!D:D, "")),
        IF(
            COUNTIFS('4.HiCLibrary'!E:E, B97, '4.HiCLibrary'!U:U, "Y") &gt; 0,
            _xlfn.TEXTJOIN(", ", TRUE, IF(('4.HiCLibrary'!E:E = B97) * ('4.HiCLibrary'!U:U = "Y"), '4.HiCLibrary'!D:D, "")),
            "Awaiting Status"
        )
    )
)</f>
        <v>Awaiting Status</v>
      </c>
      <c r="M97" s="47"/>
      <c r="N97" s="56" t="str" cm="1">
        <f t="array" aca="1" ref="N97" ca="1">IF(
    M97="N",
    "",
    IF(
        COUNTIFS('4.ONT'!E:E, B97, '4.ONT'!Q:Q, "Y") &gt; 0,
        _xlfn.TEXTJOIN(", ", TRUE, IF(('4.ONT'!E:E = B97) * ('4.ONT'!Q:Q = "Y"), '4.ONT'!D:D, "")),
        IF(
            COUNTIFS('4.ONT'!E:E, B97, '4.ONT'!P:P, "Y") &gt; 0,
            _xlfn.TEXTJOIN(", ", TRUE, IF(('4.ONT'!E:E = B97) * ('4.ONT'!P:P = "Y"), '4.ONT'!D:D, "")),
            "Awaiting Status"
        )
    )
)</f>
        <v>Awaiting Status</v>
      </c>
      <c r="O97" s="26" t="s">
        <v>92</v>
      </c>
      <c r="P97" s="60" t="str" cm="1">
        <f t="array" aca="1" ref="P97" ca="1">IF(
    O97="N",
    "",
    IF(
        COUNTIFS('3.RNAExtractions'!E:E, B97, '3.RNAExtractions'!Z:Z, "Y") &gt; 0,
        _xlfn.TEXTJOIN(", ", TRUE, IF(('3.RNAExtractions'!E:E = B97) * ('3.RNAExtractions'!Z:Z = "Y"), '3.RNAExtractions'!D:D, "")),
        IF(
            COUNTIFS('3.RNAExtractions'!E:E, B97, '3.RNAExtractions'!Y:Y, "Y") &gt; 0,
            _xlfn.TEXTJOIN(", ", TRUE, IF(('3.RNAExtractions'!E:E = B97) * ('3.RNAExtractions'!Y:Y = "Y"), '3.RNAExtractions'!D:D, "")),
            "Awaiting Status"
        )
    )
)</f>
        <v>Awaiting Status</v>
      </c>
      <c r="Q97" s="26" t="s">
        <v>92</v>
      </c>
      <c r="R97" s="60" t="str" cm="1">
        <f t="array" aca="1" ref="R97" ca="1">IF(
    Q97="N",
    "",
    IF(
        COUNTIFS('4.RNAIllumina'!E:E, B97, '4.RNAIllumina'!Y:Y, "Y") &gt; 0,
        _xlfn.TEXTJOIN(", ", TRUE, IF(('4.RNAIllumina'!E:E = B97) * ('4.RNAIllumina'!Y:Y = "Y"), '4.RNAIllumina'!D:D, "")),
        IF(
            COUNTIFS('4.RNAIllumina'!E:E, B97, '4.RNAIllumina'!X:X, "Y") &gt; 0,
            _xlfn.TEXTJOIN(", ", TRUE, IF(('4.RNAIllumina'!E:E = B97) * ('4.RNAIllumina'!X:X = "Y"), '4.RNAIllumina'!D:D, "")),
            "Awaiting Status"
        )
    )
)</f>
        <v>Awaiting Status</v>
      </c>
      <c r="T97" s="6" t="str">
        <f ca="1">VLOOKUP($B97,'1.MetaData'!$B:$H,2,FALSE)</f>
        <v>OG96</v>
      </c>
      <c r="U97" s="7" t="str">
        <f ca="1">VLOOKUP($B97,'1.MetaData'!$B:$H,3,FALSE)</f>
        <v>Parapriacanthus elongatus</v>
      </c>
      <c r="V97" s="7" t="str">
        <f ca="1">VLOOKUP($B97,'1.MetaData'!$B:$H,4,FALSE)</f>
        <v>Elongated bullseye</v>
      </c>
      <c r="W97" s="6" t="str">
        <f ca="1">VLOOKUP($B97,'1.MetaData'!$B:$H,5,FALSE)</f>
        <v>SW Voyage 2023</v>
      </c>
      <c r="X97" s="6" t="str">
        <f ca="1">VLOOKUP($B97,'1.MetaData'!$B:$H,6,FALSE)</f>
        <v>Shannon Corrigan</v>
      </c>
      <c r="Z97"/>
    </row>
    <row r="98" spans="1:26" x14ac:dyDescent="0.25">
      <c r="A98" s="17">
        <v>97</v>
      </c>
      <c r="B98" s="3" t="str">
        <f t="shared" ca="1" si="3"/>
        <v>OG97</v>
      </c>
      <c r="C98" s="219" t="s">
        <v>91</v>
      </c>
      <c r="D98" s="4">
        <f ca="1">COUNTIF('2.Tissue'!C:C,B98)</f>
        <v>2</v>
      </c>
      <c r="E98" s="4">
        <f ca="1">COUNTIFS('3.DNAExtractions'!$E:$E,$B98,'3.DNAExtractions'!$D:$D,E$1)</f>
        <v>1</v>
      </c>
      <c r="F98" s="2" t="str" cm="1">
        <f t="array" aca="1" ref="F98" ca="1">IF(
    COUNTIFS('3.DNAExtractions'!E:E, B98, '3.DNAExtractions'!Y:Y, "Y") &gt; 0,
    _xlfn.TEXTJOIN(", ", TRUE, IF(('3.DNAExtractions'!E:E = B98) * ('3.DNAExtractions'!Y:Y = "Y"), '3.DNAExtractions'!D:D, "")),
    IF(
        COUNTIFS('3.DNAExtractions'!E:E, B98, '3.DNAExtractions'!X:X, "Y") &gt; 0,
        _xlfn.TEXTJOIN(", ", TRUE, IF(('3.DNAExtractions'!E:E = B98) * ('3.DNAExtractions'!X:X = "Y"), '3.DNAExtractions'!D:D, "")),
        "Awaiting Status"
    )
)</f>
        <v>Extracted</v>
      </c>
      <c r="G98" s="45" t="s">
        <v>94</v>
      </c>
      <c r="H98" s="8" t="str" cm="1">
        <f t="array" aca="1" ref="H98" ca="1">IF(
    G98="N",
    "",
    IF(
        COUNTIFS('4.Illumina'!E:E, B98, '4.Illumina'!R:R, "Y") &gt; 0,
        _xlfn.TEXTJOIN(", ", TRUE, IF(('4.Illumina'!E:E = B98) * ('4.Illumina'!R:R = "Y"), '4.Illumina'!D:D, "")),
        IF(
            COUNTIFS('4.Illumina'!E:E, B98, '4.Illumina'!Q:Q, "Y") &gt; 0,
            _xlfn.TEXTJOIN(", ", TRUE, IF(('4.Illumina'!E:E = B98) * ('4.Illumina'!Q:Q = "Y"), '4.Illumina'!D:D, "")),
            "Awaiting Status"
        )
    )
)</f>
        <v/>
      </c>
      <c r="I98" s="26" t="s">
        <v>92</v>
      </c>
      <c r="J98" s="56" t="str" cm="1">
        <f t="array" aca="1" ref="J98" ca="1">IF(
    I98="N",
    "",
    IF(
        COUNTIFS('4.PacBio'!E:E, B98, '4.PacBio'!W:W, "Y") &gt; 0,
        _xlfn.TEXTJOIN(", ", TRUE, IF(('4.PacBio'!E:E = B98) * ('4.PacBio'!W:W = "Y"), '4.PacBio'!D:D, "")),
        IF(
            COUNTIFS('4.PacBio'!E:E, B98, '4.PacBio'!V:V, "Y") &gt; 0,
            _xlfn.TEXTJOIN(", ", TRUE, IF(('4.PacBio'!E:E = B98) * ('4.PacBio'!V:V = "Y"), '4.PacBio'!D:D, "")),
            "Awaiting Status"
        )
    )
)</f>
        <v>ULI</v>
      </c>
      <c r="K98" s="26" t="s">
        <v>92</v>
      </c>
      <c r="L98" s="8" t="str" cm="1">
        <f t="array" aca="1" ref="L98" ca="1">IF(
    K98="N",
    "",
    IF(
        COUNTIFS('4.HiCLibrary'!E:E, B98, '4.HiCLibrary'!V:V, "Y") &gt; 0,
        _xlfn.TEXTJOIN(", ", TRUE, IF(('4.HiCLibrary'!E:E = B98) * ('4.HiCLibrary'!V:V = "Y"), '4.HiCLibrary'!D:D, "")),
        IF(
            COUNTIFS('4.HiCLibrary'!E:E, B98, '4.HiCLibrary'!U:U, "Y") &gt; 0,
            _xlfn.TEXTJOIN(", ", TRUE, IF(('4.HiCLibrary'!E:E = B98) * ('4.HiCLibrary'!U:U = "Y"), '4.HiCLibrary'!D:D, "")),
            "Awaiting Status"
        )
    )
)</f>
        <v>Awaiting Status</v>
      </c>
      <c r="M98" s="47"/>
      <c r="N98" s="56" t="str" cm="1">
        <f t="array" aca="1" ref="N98" ca="1">IF(
    M98="N",
    "",
    IF(
        COUNTIFS('4.ONT'!E:E, B98, '4.ONT'!Q:Q, "Y") &gt; 0,
        _xlfn.TEXTJOIN(", ", TRUE, IF(('4.ONT'!E:E = B98) * ('4.ONT'!Q:Q = "Y"), '4.ONT'!D:D, "")),
        IF(
            COUNTIFS('4.ONT'!E:E, B98, '4.ONT'!P:P, "Y") &gt; 0,
            _xlfn.TEXTJOIN(", ", TRUE, IF(('4.ONT'!E:E = B98) * ('4.ONT'!P:P = "Y"), '4.ONT'!D:D, "")),
            "Awaiting Status"
        )
    )
)</f>
        <v>Awaiting Status</v>
      </c>
      <c r="O98" s="26" t="s">
        <v>92</v>
      </c>
      <c r="P98" s="60" t="str" cm="1">
        <f t="array" aca="1" ref="P98" ca="1">IF(
    O98="N",
    "",
    IF(
        COUNTIFS('3.RNAExtractions'!E:E, B98, '3.RNAExtractions'!Z:Z, "Y") &gt; 0,
        _xlfn.TEXTJOIN(", ", TRUE, IF(('3.RNAExtractions'!E:E = B98) * ('3.RNAExtractions'!Z:Z = "Y"), '3.RNAExtractions'!D:D, "")),
        IF(
            COUNTIFS('3.RNAExtractions'!E:E, B98, '3.RNAExtractions'!Y:Y, "Y") &gt; 0,
            _xlfn.TEXTJOIN(", ", TRUE, IF(('3.RNAExtractions'!E:E = B98) * ('3.RNAExtractions'!Y:Y = "Y"), '3.RNAExtractions'!D:D, "")),
            "Awaiting Status"
        )
    )
)</f>
        <v>Awaiting Status</v>
      </c>
      <c r="Q98" s="26" t="s">
        <v>92</v>
      </c>
      <c r="R98" s="60" t="str" cm="1">
        <f t="array" aca="1" ref="R98" ca="1">IF(
    Q98="N",
    "",
    IF(
        COUNTIFS('4.RNAIllumina'!E:E, B98, '4.RNAIllumina'!Y:Y, "Y") &gt; 0,
        _xlfn.TEXTJOIN(", ", TRUE, IF(('4.RNAIllumina'!E:E = B98) * ('4.RNAIllumina'!Y:Y = "Y"), '4.RNAIllumina'!D:D, "")),
        IF(
            COUNTIFS('4.RNAIllumina'!E:E, B98, '4.RNAIllumina'!X:X, "Y") &gt; 0,
            _xlfn.TEXTJOIN(", ", TRUE, IF(('4.RNAIllumina'!E:E = B98) * ('4.RNAIllumina'!X:X = "Y"), '4.RNAIllumina'!D:D, "")),
            "Awaiting Status"
        )
    )
)</f>
        <v>Awaiting Status</v>
      </c>
      <c r="T98" s="6" t="str">
        <f ca="1">VLOOKUP($B98,'1.MetaData'!$B:$H,2,FALSE)</f>
        <v>OG97</v>
      </c>
      <c r="U98" s="7" t="str">
        <f ca="1">VLOOKUP($B98,'1.MetaData'!$B:$H,3,FALSE)</f>
        <v>Caesioperca rasor</v>
      </c>
      <c r="V98" s="7" t="str">
        <f ca="1">VLOOKUP($B98,'1.MetaData'!$B:$H,4,FALSE)</f>
        <v>Barber Perch</v>
      </c>
      <c r="W98" s="6" t="str">
        <f ca="1">VLOOKUP($B98,'1.MetaData'!$B:$H,5,FALSE)</f>
        <v>SW Voyage 2023</v>
      </c>
      <c r="X98" s="6" t="str">
        <f ca="1">VLOOKUP($B98,'1.MetaData'!$B:$H,6,FALSE)</f>
        <v>Shannon Corrigan</v>
      </c>
      <c r="Z98"/>
    </row>
    <row r="99" spans="1:26" hidden="1" x14ac:dyDescent="0.25">
      <c r="A99" s="17">
        <v>98</v>
      </c>
      <c r="B99" s="3" t="str">
        <f t="shared" ca="1" si="3"/>
        <v>OG98</v>
      </c>
      <c r="C99" s="219" t="s">
        <v>111</v>
      </c>
      <c r="D99" s="4">
        <f ca="1">COUNTIF('2.Tissue'!C:C,B99)</f>
        <v>1</v>
      </c>
      <c r="E99" s="4">
        <f ca="1">COUNTIFS('3.DNAExtractions'!$E:$E,$B99,'3.DNAExtractions'!$D:$D,E$1)</f>
        <v>0</v>
      </c>
      <c r="F99" s="2" t="str" cm="1">
        <f t="array" aca="1" ref="F99" ca="1">IF(
    COUNTIFS('3.DNAExtractions'!E:E, B99, '3.DNAExtractions'!Y:Y, "Y") &gt; 0,
    _xlfn.TEXTJOIN(", ", TRUE, IF(('3.DNAExtractions'!E:E = B99) * ('3.DNAExtractions'!Y:Y = "Y"), '3.DNAExtractions'!D:D, "")),
    IF(
        COUNTIFS('3.DNAExtractions'!E:E, B99, '3.DNAExtractions'!X:X, "Y") &gt; 0,
        _xlfn.TEXTJOIN(", ", TRUE, IF(('3.DNAExtractions'!E:E = B99) * ('3.DNAExtractions'!X:X = "Y"), '3.DNAExtractions'!D:D, "")),
        "Awaiting Status"
    )
)</f>
        <v>Awaiting Status</v>
      </c>
      <c r="G99" s="45"/>
      <c r="H99" s="8" t="str" cm="1">
        <f t="array" aca="1" ref="H99" ca="1">IF(
    G99="N",
    "",
    IF(
        COUNTIFS('4.Illumina'!E:E, B99, '4.Illumina'!R:R, "Y") &gt; 0,
        _xlfn.TEXTJOIN(", ", TRUE, IF(('4.Illumina'!E:E = B99) * ('4.Illumina'!R:R = "Y"), '4.Illumina'!D:D, "")),
        IF(
            COUNTIFS('4.Illumina'!E:E, B99, '4.Illumina'!Q:Q, "Y") &gt; 0,
            _xlfn.TEXTJOIN(", ", TRUE, IF(('4.Illumina'!E:E = B99) * ('4.Illumina'!Q:Q = "Y"), '4.Illumina'!D:D, "")),
            "Awaiting Status"
        )
    )
)</f>
        <v>Awaiting Status</v>
      </c>
      <c r="J99" s="56" t="str" cm="1">
        <f t="array" aca="1" ref="J99" ca="1">IF(
    I99="N",
    "",
    IF(
        COUNTIFS('4.PacBio'!E:E, B99, '4.PacBio'!W:W, "Y") &gt; 0,
        _xlfn.TEXTJOIN(", ", TRUE, IF(('4.PacBio'!E:E = B99) * ('4.PacBio'!W:W = "Y"), '4.PacBio'!D:D, "")),
        IF(
            COUNTIFS('4.PacBio'!E:E, B99, '4.PacBio'!V:V, "Y") &gt; 0,
            _xlfn.TEXTJOIN(", ", TRUE, IF(('4.PacBio'!E:E = B99) * ('4.PacBio'!V:V = "Y"), '4.PacBio'!D:D, "")),
            "Awaiting Status"
        )
    )
)</f>
        <v>Awaiting Status</v>
      </c>
      <c r="L99" s="8" t="str" cm="1">
        <f t="array" aca="1" ref="L99" ca="1">IF(
    K99="N",
    "",
    IF(
        COUNTIFS('4.HiCLibrary'!E:E, B99, '4.HiCLibrary'!V:V, "Y") &gt; 0,
        _xlfn.TEXTJOIN(", ", TRUE, IF(('4.HiCLibrary'!E:E = B99) * ('4.HiCLibrary'!V:V = "Y"), '4.HiCLibrary'!D:D, "")),
        IF(
            COUNTIFS('4.HiCLibrary'!E:E, B99, '4.HiCLibrary'!U:U, "Y") &gt; 0,
            _xlfn.TEXTJOIN(", ", TRUE, IF(('4.HiCLibrary'!E:E = B99) * ('4.HiCLibrary'!U:U = "Y"), '4.HiCLibrary'!D:D, "")),
            "Awaiting Status"
        )
    )
)</f>
        <v>Awaiting Status</v>
      </c>
      <c r="M99" s="47"/>
      <c r="N99" s="56" t="str" cm="1">
        <f t="array" aca="1" ref="N99" ca="1">IF(
    M99="N",
    "",
    IF(
        COUNTIFS('4.ONT'!E:E, B99, '4.ONT'!Q:Q, "Y") &gt; 0,
        _xlfn.TEXTJOIN(", ", TRUE, IF(('4.ONT'!E:E = B99) * ('4.ONT'!Q:Q = "Y"), '4.ONT'!D:D, "")),
        IF(
            COUNTIFS('4.ONT'!E:E, B99, '4.ONT'!P:P, "Y") &gt; 0,
            _xlfn.TEXTJOIN(", ", TRUE, IF(('4.ONT'!E:E = B99) * ('4.ONT'!P:P = "Y"), '4.ONT'!D:D, "")),
            "Awaiting Status"
        )
    )
)</f>
        <v>Awaiting Status</v>
      </c>
      <c r="O99" s="60"/>
      <c r="P99" s="60" t="str" cm="1">
        <f t="array" aca="1" ref="P99" ca="1">IF(
    O99="N",
    "",
    IF(
        COUNTIFS('3.RNAExtractions'!E:E, B99, '3.RNAExtractions'!Z:Z, "Y") &gt; 0,
        _xlfn.TEXTJOIN(", ", TRUE, IF(('3.RNAExtractions'!E:E = B99) * ('3.RNAExtractions'!Z:Z = "Y"), '3.RNAExtractions'!D:D, "")),
        IF(
            COUNTIFS('3.RNAExtractions'!E:E, B99, '3.RNAExtractions'!Y:Y, "Y") &gt; 0,
            _xlfn.TEXTJOIN(", ", TRUE, IF(('3.RNAExtractions'!E:E = B99) * ('3.RNAExtractions'!Y:Y = "Y"), '3.RNAExtractions'!D:D, "")),
            "Awaiting Status"
        )
    )
)</f>
        <v>Awaiting Status</v>
      </c>
      <c r="Q99" s="60"/>
      <c r="R99" s="60" t="str" cm="1">
        <f t="array" aca="1" ref="R99" ca="1">IF(
    Q99="N",
    "",
    IF(
        COUNTIFS('4.RNAIllumina'!E:E, B99, '4.RNAIllumina'!Y:Y, "Y") &gt; 0,
        _xlfn.TEXTJOIN(", ", TRUE, IF(('4.RNAIllumina'!E:E = B99) * ('4.RNAIllumina'!Y:Y = "Y"), '4.RNAIllumina'!D:D, "")),
        IF(
            COUNTIFS('4.RNAIllumina'!E:E, B99, '4.RNAIllumina'!X:X, "Y") &gt; 0,
            _xlfn.TEXTJOIN(", ", TRUE, IF(('4.RNAIllumina'!E:E = B99) * ('4.RNAIllumina'!X:X = "Y"), '4.RNAIllumina'!D:D, "")),
            "Awaiting Status"
        )
    )
)</f>
        <v>Awaiting Status</v>
      </c>
      <c r="T99" s="6" t="str">
        <f ca="1">VLOOKUP($B99,'1.MetaData'!$B:$H,2,FALSE)</f>
        <v>OG98</v>
      </c>
      <c r="U99" s="7" t="str">
        <f ca="1">VLOOKUP($B99,'1.MetaData'!$B:$H,3,FALSE)</f>
        <v>Parvicrepis sp. `typical morph`</v>
      </c>
      <c r="V99" s="7">
        <f ca="1">VLOOKUP($B99,'1.MetaData'!$B:$H,4,FALSE)</f>
        <v>0</v>
      </c>
      <c r="W99" s="6" t="str">
        <f ca="1">VLOOKUP($B99,'1.MetaData'!$B:$H,5,FALSE)</f>
        <v>SW Voyage 2023</v>
      </c>
      <c r="X99" s="6" t="str">
        <f ca="1">VLOOKUP($B99,'1.MetaData'!$B:$H,6,FALSE)</f>
        <v>Shannon Corrigan</v>
      </c>
      <c r="Z99"/>
    </row>
    <row r="100" spans="1:26" x14ac:dyDescent="0.25">
      <c r="A100" s="17">
        <v>99</v>
      </c>
      <c r="B100" s="3" t="str">
        <f t="shared" ca="1" si="3"/>
        <v>OG99</v>
      </c>
      <c r="C100" s="219" t="s">
        <v>91</v>
      </c>
      <c r="D100" s="4">
        <f ca="1">COUNTIF('2.Tissue'!C:C,B100)</f>
        <v>2</v>
      </c>
      <c r="E100" s="4">
        <f ca="1">COUNTIFS('3.DNAExtractions'!$E:$E,$B100,'3.DNAExtractions'!$D:$D,E$1)</f>
        <v>2</v>
      </c>
      <c r="F100" s="2" t="str" cm="1">
        <f t="array" aca="1" ref="F100" ca="1">IF(
    COUNTIFS('3.DNAExtractions'!E:E, B100, '3.DNAExtractions'!Y:Y, "Y") &gt; 0,
    _xlfn.TEXTJOIN(", ", TRUE, IF(('3.DNAExtractions'!E:E = B100) * ('3.DNAExtractions'!Y:Y = "Y"), '3.DNAExtractions'!D:D, "")),
    IF(
        COUNTIFS('3.DNAExtractions'!E:E, B100, '3.DNAExtractions'!X:X, "Y") &gt; 0,
        _xlfn.TEXTJOIN(", ", TRUE, IF(('3.DNAExtractions'!E:E = B100) * ('3.DNAExtractions'!X:X = "Y"), '3.DNAExtractions'!D:D, "")),
        "Awaiting Status"
    )
)</f>
        <v>Extracted</v>
      </c>
      <c r="G100" s="45" t="s">
        <v>92</v>
      </c>
      <c r="H100" s="8" t="str" cm="1">
        <f t="array" aca="1" ref="H100" ca="1">IF(
    G100="N",
    "",
    IF(
        COUNTIFS('4.Illumina'!E:E, B100, '4.Illumina'!R:R, "Y") &gt; 0,
        _xlfn.TEXTJOIN(", ", TRUE, IF(('4.Illumina'!E:E = B100) * ('4.Illumina'!R:R = "Y"), '4.Illumina'!D:D, "")),
        IF(
            COUNTIFS('4.Illumina'!E:E, B100, '4.Illumina'!Q:Q, "Y") &gt; 0,
            _xlfn.TEXTJOIN(", ", TRUE, IF(('4.Illumina'!E:E = B100) * ('4.Illumina'!Q:Q = "Y"), '4.Illumina'!D:D, "")),
            "Awaiting Status"
        )
    )
)</f>
        <v>Sequenced</v>
      </c>
      <c r="I100" s="26" t="s">
        <v>92</v>
      </c>
      <c r="J100" s="56" t="str" cm="1">
        <f t="array" aca="1" ref="J100" ca="1">IF(
    I100="N",
    "",
    IF(
        COUNTIFS('4.PacBio'!E:E, B100, '4.PacBio'!W:W, "Y") &gt; 0,
        _xlfn.TEXTJOIN(", ", TRUE, IF(('4.PacBio'!E:E = B100) * ('4.PacBio'!W:W = "Y"), '4.PacBio'!D:D, "")),
        IF(
            COUNTIFS('4.PacBio'!E:E, B100, '4.PacBio'!V:V, "Y") &gt; 0,
            _xlfn.TEXTJOIN(", ", TRUE, IF(('4.PacBio'!E:E = B100) * ('4.PacBio'!V:V = "Y"), '4.PacBio'!D:D, "")),
            "Awaiting Status"
        )
    )
)</f>
        <v>Sequenced</v>
      </c>
      <c r="K100" s="26" t="s">
        <v>92</v>
      </c>
      <c r="L100" s="8" t="str" cm="1">
        <f t="array" aca="1" ref="L100" ca="1">IF(
    K100="N",
    "",
    IF(
        COUNTIFS('4.HiCLibrary'!E:E, B100, '4.HiCLibrary'!V:V, "Y") &gt; 0,
        _xlfn.TEXTJOIN(", ", TRUE, IF(('4.HiCLibrary'!E:E = B100) * ('4.HiCLibrary'!V:V = "Y"), '4.HiCLibrary'!D:D, "")),
        IF(
            COUNTIFS('4.HiCLibrary'!E:E, B100, '4.HiCLibrary'!U:U, "Y") &gt; 0,
            _xlfn.TEXTJOIN(", ", TRUE, IF(('4.HiCLibrary'!E:E = B100) * ('4.HiCLibrary'!U:U = "Y"), '4.HiCLibrary'!D:D, "")),
            "Awaiting Status"
        )
    )
)</f>
        <v>Sequenced</v>
      </c>
      <c r="M100" s="181" t="s">
        <v>92</v>
      </c>
      <c r="N100" s="56" t="str" cm="1">
        <f t="array" aca="1" ref="N100" ca="1">IF(
    M100="N",
    "",
    IF(
        COUNTIFS('4.ONT'!E:E, B100, '4.ONT'!Q:Q, "Y") &gt; 0,
        _xlfn.TEXTJOIN(", ", TRUE, IF(('4.ONT'!E:E = B100) * ('4.ONT'!Q:Q = "Y"), '4.ONT'!D:D, "")),
        IF(
            COUNTIFS('4.ONT'!E:E, B100, '4.ONT'!P:P, "Y") &gt; 0,
            _xlfn.TEXTJOIN(", ", TRUE, IF(('4.ONT'!E:E = B100) * ('4.ONT'!P:P = "Y"), '4.ONT'!D:D, "")),
            "Awaiting Status"
        )
    )
)</f>
        <v>Awaiting Status</v>
      </c>
      <c r="O100" s="26" t="s">
        <v>92</v>
      </c>
      <c r="P100" s="60" t="str" cm="1">
        <f t="array" aca="1" ref="P100" ca="1">IF(
    O100="N",
    "",
    IF(
        COUNTIFS('3.RNAExtractions'!E:E, B100, '3.RNAExtractions'!Z:Z, "Y") &gt; 0,
        _xlfn.TEXTJOIN(", ", TRUE, IF(('3.RNAExtractions'!E:E = B100) * ('3.RNAExtractions'!Z:Z = "Y"), '3.RNAExtractions'!D:D, "")),
        IF(
            COUNTIFS('3.RNAExtractions'!E:E, B100, '3.RNAExtractions'!Y:Y, "Y") &gt; 0,
            _xlfn.TEXTJOIN(", ", TRUE, IF(('3.RNAExtractions'!E:E = B100) * ('3.RNAExtractions'!Y:Y = "Y"), '3.RNAExtractions'!D:D, "")),
            "Awaiting Status"
        )
    )
)</f>
        <v>Awaiting Status</v>
      </c>
      <c r="Q100" s="26" t="s">
        <v>92</v>
      </c>
      <c r="R100" s="60" t="str" cm="1">
        <f t="array" aca="1" ref="R100" ca="1">IF(
    Q100="N",
    "",
    IF(
        COUNTIFS('4.RNAIllumina'!E:E, B100, '4.RNAIllumina'!Y:Y, "Y") &gt; 0,
        _xlfn.TEXTJOIN(", ", TRUE, IF(('4.RNAIllumina'!E:E = B100) * ('4.RNAIllumina'!Y:Y = "Y"), '4.RNAIllumina'!D:D, "")),
        IF(
            COUNTIFS('4.RNAIllumina'!E:E, B100, '4.RNAIllumina'!X:X, "Y") &gt; 0,
            _xlfn.TEXTJOIN(", ", TRUE, IF(('4.RNAIllumina'!E:E = B100) * ('4.RNAIllumina'!X:X = "Y"), '4.RNAIllumina'!D:D, "")),
            "Awaiting Status"
        )
    )
)</f>
        <v>Awaiting Status</v>
      </c>
      <c r="T100" s="6" t="str">
        <f ca="1">VLOOKUP($B100,'1.MetaData'!$B:$H,2,FALSE)</f>
        <v>OG99</v>
      </c>
      <c r="U100" s="7" t="str">
        <f ca="1">VLOOKUP($B100,'1.MetaData'!$B:$H,3,FALSE)</f>
        <v>Pentaceropsis recurvirostris</v>
      </c>
      <c r="V100" s="7" t="str">
        <f ca="1">VLOOKUP($B100,'1.MetaData'!$B:$H,4,FALSE)</f>
        <v>Longsnout Boarfish</v>
      </c>
      <c r="W100" s="6" t="str">
        <f ca="1">VLOOKUP($B100,'1.MetaData'!$B:$H,5,FALSE)</f>
        <v>SW Voyage 2023</v>
      </c>
      <c r="X100" s="6" t="str">
        <f ca="1">VLOOKUP($B100,'1.MetaData'!$B:$H,6,FALSE)</f>
        <v>Shannon Corrigan</v>
      </c>
      <c r="Z100"/>
    </row>
    <row r="101" spans="1:26" x14ac:dyDescent="0.25">
      <c r="A101" s="17">
        <v>100</v>
      </c>
      <c r="B101" s="3" t="str">
        <f t="shared" ca="1" si="3"/>
        <v>OG100</v>
      </c>
      <c r="C101" s="219" t="s">
        <v>91</v>
      </c>
      <c r="D101" s="4">
        <f ca="1">COUNTIF('2.Tissue'!C:C,B101)</f>
        <v>1</v>
      </c>
      <c r="E101" s="4">
        <f ca="1">COUNTIFS('3.DNAExtractions'!$E:$E,$B101,'3.DNAExtractions'!$D:$D,E$1)</f>
        <v>2</v>
      </c>
      <c r="F101" s="2" t="str" cm="1">
        <f t="array" aca="1" ref="F101" ca="1">IF(
    COUNTIFS('3.DNAExtractions'!E:E, B101, '3.DNAExtractions'!Y:Y, "Y") &gt; 0,
    _xlfn.TEXTJOIN(", ", TRUE, IF(('3.DNAExtractions'!E:E = B101) * ('3.DNAExtractions'!Y:Y = "Y"), '3.DNAExtractions'!D:D, "")),
    IF(
        COUNTIFS('3.DNAExtractions'!E:E, B101, '3.DNAExtractions'!X:X, "Y") &gt; 0,
        _xlfn.TEXTJOIN(", ", TRUE, IF(('3.DNAExtractions'!E:E = B101) * ('3.DNAExtractions'!X:X = "Y"), '3.DNAExtractions'!D:D, "")),
        "Awaiting Status"
    )
)</f>
        <v>Extracted</v>
      </c>
      <c r="G101" s="45" t="s">
        <v>92</v>
      </c>
      <c r="H101" s="8" t="str" cm="1">
        <f t="array" aca="1" ref="H101" ca="1">IF(
    G101="N",
    "",
    IF(
        COUNTIFS('4.Illumina'!E:E, B101, '4.Illumina'!R:R, "Y") &gt; 0,
        _xlfn.TEXTJOIN(", ", TRUE, IF(('4.Illumina'!E:E = B101) * ('4.Illumina'!R:R = "Y"), '4.Illumina'!D:D, "")),
        IF(
            COUNTIFS('4.Illumina'!E:E, B101, '4.Illumina'!Q:Q, "Y") &gt; 0,
            _xlfn.TEXTJOIN(", ", TRUE, IF(('4.Illumina'!E:E = B101) * ('4.Illumina'!Q:Q = "Y"), '4.Illumina'!D:D, "")),
            "Awaiting Status"
        )
    )
)</f>
        <v>Sequenced</v>
      </c>
      <c r="I101" s="26" t="s">
        <v>92</v>
      </c>
      <c r="J101" s="56" t="str" cm="1">
        <f t="array" aca="1" ref="J101" ca="1">IF(
    I101="N",
    "",
    IF(
        COUNTIFS('4.PacBio'!E:E, B101, '4.PacBio'!W:W, "Y") &gt; 0,
        _xlfn.TEXTJOIN(", ", TRUE, IF(('4.PacBio'!E:E = B101) * ('4.PacBio'!W:W = "Y"), '4.PacBio'!D:D, "")),
        IF(
            COUNTIFS('4.PacBio'!E:E, B101, '4.PacBio'!V:V, "Y") &gt; 0,
            _xlfn.TEXTJOIN(", ", TRUE, IF(('4.PacBio'!E:E = B101) * ('4.PacBio'!V:V = "Y"), '4.PacBio'!D:D, "")),
            "Awaiting Status"
        )
    )
)</f>
        <v>Sequenced</v>
      </c>
      <c r="K101" s="26" t="s">
        <v>92</v>
      </c>
      <c r="L101" s="8" t="str" cm="1">
        <f t="array" aca="1" ref="L101" ca="1">IF(
    K101="N",
    "",
    IF(
        COUNTIFS('4.HiCLibrary'!E:E, B101, '4.HiCLibrary'!V:V, "Y") &gt; 0,
        _xlfn.TEXTJOIN(", ", TRUE, IF(('4.HiCLibrary'!E:E = B101) * ('4.HiCLibrary'!V:V = "Y"), '4.HiCLibrary'!D:D, "")),
        IF(
            COUNTIFS('4.HiCLibrary'!E:E, B101, '4.HiCLibrary'!U:U, "Y") &gt; 0,
            _xlfn.TEXTJOIN(", ", TRUE, IF(('4.HiCLibrary'!E:E = B101) * ('4.HiCLibrary'!U:U = "Y"), '4.HiCLibrary'!D:D, "")),
            "Awaiting Status"
        )
    )
)</f>
        <v>State 3 - Proximity Ligation</v>
      </c>
      <c r="M101" s="47"/>
      <c r="N101" s="56" t="str" cm="1">
        <f t="array" aca="1" ref="N101" ca="1">IF(
    M101="N",
    "",
    IF(
        COUNTIFS('4.ONT'!E:E, B101, '4.ONT'!Q:Q, "Y") &gt; 0,
        _xlfn.TEXTJOIN(", ", TRUE, IF(('4.ONT'!E:E = B101) * ('4.ONT'!Q:Q = "Y"), '4.ONT'!D:D, "")),
        IF(
            COUNTIFS('4.ONT'!E:E, B101, '4.ONT'!P:P, "Y") &gt; 0,
            _xlfn.TEXTJOIN(", ", TRUE, IF(('4.ONT'!E:E = B101) * ('4.ONT'!P:P = "Y"), '4.ONT'!D:D, "")),
            "Awaiting Status"
        )
    )
)</f>
        <v>Awaiting Status</v>
      </c>
      <c r="O101" s="26" t="s">
        <v>92</v>
      </c>
      <c r="P101" s="60" t="str" cm="1">
        <f t="array" aca="1" ref="P101" ca="1">IF(
    O101="N",
    "",
    IF(
        COUNTIFS('3.RNAExtractions'!E:E, B101, '3.RNAExtractions'!Z:Z, "Y") &gt; 0,
        _xlfn.TEXTJOIN(", ", TRUE, IF(('3.RNAExtractions'!E:E = B101) * ('3.RNAExtractions'!Z:Z = "Y"), '3.RNAExtractions'!D:D, "")),
        IF(
            COUNTIFS('3.RNAExtractions'!E:E, B101, '3.RNAExtractions'!Y:Y, "Y") &gt; 0,
            _xlfn.TEXTJOIN(", ", TRUE, IF(('3.RNAExtractions'!E:E = B101) * ('3.RNAExtractions'!Y:Y = "Y"), '3.RNAExtractions'!D:D, "")),
            "Awaiting Status"
        )
    )
)</f>
        <v>Awaiting Status</v>
      </c>
      <c r="Q101" s="26" t="s">
        <v>92</v>
      </c>
      <c r="R101" s="60" t="str" cm="1">
        <f t="array" aca="1" ref="R101" ca="1">IF(
    Q101="N",
    "",
    IF(
        COUNTIFS('4.RNAIllumina'!E:E, B101, '4.RNAIllumina'!Y:Y, "Y") &gt; 0,
        _xlfn.TEXTJOIN(", ", TRUE, IF(('4.RNAIllumina'!E:E = B101) * ('4.RNAIllumina'!Y:Y = "Y"), '4.RNAIllumina'!D:D, "")),
        IF(
            COUNTIFS('4.RNAIllumina'!E:E, B101, '4.RNAIllumina'!X:X, "Y") &gt; 0,
            _xlfn.TEXTJOIN(", ", TRUE, IF(('4.RNAIllumina'!E:E = B101) * ('4.RNAIllumina'!X:X = "Y"), '4.RNAIllumina'!D:D, "")),
            "Awaiting Status"
        )
    )
)</f>
        <v>Awaiting Status</v>
      </c>
      <c r="T101" s="6" t="str">
        <f ca="1">VLOOKUP($B101,'1.MetaData'!$B:$H,2,FALSE)</f>
        <v>OG100</v>
      </c>
      <c r="U101" s="7" t="str">
        <f ca="1">VLOOKUP($B101,'1.MetaData'!$B:$H,3,FALSE)</f>
        <v>Limnichthys fasciatus</v>
      </c>
      <c r="V101" s="7" t="str">
        <f ca="1">VLOOKUP($B101,'1.MetaData'!$B:$H,4,FALSE)</f>
        <v>Sand diver</v>
      </c>
      <c r="W101" s="6" t="str">
        <f ca="1">VLOOKUP($B101,'1.MetaData'!$B:$H,5,FALSE)</f>
        <v>SW Voyage 2023</v>
      </c>
      <c r="X101" s="6" t="str">
        <f ca="1">VLOOKUP($B101,'1.MetaData'!$B:$H,6,FALSE)</f>
        <v>Shannon Corrigan</v>
      </c>
      <c r="Z101"/>
    </row>
    <row r="102" spans="1:26" hidden="1" x14ac:dyDescent="0.25">
      <c r="A102" s="17">
        <v>101</v>
      </c>
      <c r="B102" s="3" t="str">
        <f t="shared" ca="1" si="3"/>
        <v>OG101</v>
      </c>
      <c r="C102" s="219" t="s">
        <v>96</v>
      </c>
      <c r="D102" s="4">
        <f ca="1">COUNTIF('2.Tissue'!C:C,B102)</f>
        <v>3</v>
      </c>
      <c r="E102" s="4">
        <f ca="1">COUNTIFS('3.DNAExtractions'!$E:$E,$B102,'3.DNAExtractions'!$D:$D,E$1)</f>
        <v>1</v>
      </c>
      <c r="F102" s="2" t="str" cm="1">
        <f t="array" aca="1" ref="F102" ca="1">IF(
    COUNTIFS('3.DNAExtractions'!E:E, B102, '3.DNAExtractions'!Y:Y, "Y") &gt; 0,
    _xlfn.TEXTJOIN(", ", TRUE, IF(('3.DNAExtractions'!E:E = B102) * ('3.DNAExtractions'!Y:Y = "Y"), '3.DNAExtractions'!D:D, "")),
    IF(
        COUNTIFS('3.DNAExtractions'!E:E, B102, '3.DNAExtractions'!X:X, "Y") &gt; 0,
        _xlfn.TEXTJOIN(", ", TRUE, IF(('3.DNAExtractions'!E:E = B102) * ('3.DNAExtractions'!X:X = "Y"), '3.DNAExtractions'!D:D, "")),
        "Awaiting Status"
    )
)</f>
        <v>Extracted</v>
      </c>
      <c r="G102" s="45" t="s">
        <v>92</v>
      </c>
      <c r="H102" s="8" t="str" cm="1">
        <f t="array" aca="1" ref="H102" ca="1">IF(
    G102="N",
    "",
    IF(
        COUNTIFS('4.Illumina'!E:E, B102, '4.Illumina'!R:R, "Y") &gt; 0,
        _xlfn.TEXTJOIN(", ", TRUE, IF(('4.Illumina'!E:E = B102) * ('4.Illumina'!R:R = "Y"), '4.Illumina'!D:D, "")),
        IF(
            COUNTIFS('4.Illumina'!E:E, B102, '4.Illumina'!Q:Q, "Y") &gt; 0,
            _xlfn.TEXTJOIN(", ", TRUE, IF(('4.Illumina'!E:E = B102) * ('4.Illumina'!Q:Q = "Y"), '4.Illumina'!D:D, "")),
            "Awaiting Status"
        )
    )
)</f>
        <v>Sequenced</v>
      </c>
      <c r="I102" s="26" t="s">
        <v>92</v>
      </c>
      <c r="J102" s="56" t="str" cm="1">
        <f t="array" aca="1" ref="J102" ca="1">IF(
    I102="N",
    "",
    IF(
        COUNTIFS('4.PacBio'!E:E, B102, '4.PacBio'!W:W, "Y") &gt; 0,
        _xlfn.TEXTJOIN(", ", TRUE, IF(('4.PacBio'!E:E = B102) * ('4.PacBio'!W:W = "Y"), '4.PacBio'!D:D, "")),
        IF(
            COUNTIFS('4.PacBio'!E:E, B102, '4.PacBio'!V:V, "Y") &gt; 0,
            _xlfn.TEXTJOIN(", ", TRUE, IF(('4.PacBio'!E:E = B102) * ('4.PacBio'!V:V = "Y"), '4.PacBio'!D:D, "")),
            "Awaiting Status"
        )
    )
)</f>
        <v>Sequenced</v>
      </c>
      <c r="K102" s="26" t="s">
        <v>92</v>
      </c>
      <c r="L102" s="8" t="str" cm="1">
        <f t="array" aca="1" ref="L102" ca="1">IF(
    K102="N",
    "",
    IF(
        COUNTIFS('4.HiCLibrary'!E:E, B102, '4.HiCLibrary'!V:V, "Y") &gt; 0,
        _xlfn.TEXTJOIN(", ", TRUE, IF(('4.HiCLibrary'!E:E = B102) * ('4.HiCLibrary'!V:V = "Y"), '4.HiCLibrary'!D:D, "")),
        IF(
            COUNTIFS('4.HiCLibrary'!E:E, B102, '4.HiCLibrary'!U:U, "Y") &gt; 0,
            _xlfn.TEXTJOIN(", ", TRUE, IF(('4.HiCLibrary'!E:E = B102) * ('4.HiCLibrary'!U:U = "Y"), '4.HiCLibrary'!D:D, "")),
            "Awaiting Status"
        )
    )
)</f>
        <v>Sequenced</v>
      </c>
      <c r="N102" s="56" t="str" cm="1">
        <f t="array" aca="1" ref="N102" ca="1">IF(
    M102="N",
    "",
    IF(
        COUNTIFS('4.ONT'!E:E, B102, '4.ONT'!Q:Q, "Y") &gt; 0,
        _xlfn.TEXTJOIN(", ", TRUE, IF(('4.ONT'!E:E = B102) * ('4.ONT'!Q:Q = "Y"), '4.ONT'!D:D, "")),
        IF(
            COUNTIFS('4.ONT'!E:E, B102, '4.ONT'!P:P, "Y") &gt; 0,
            _xlfn.TEXTJOIN(", ", TRUE, IF(('4.ONT'!E:E = B102) * ('4.ONT'!P:P = "Y"), '4.ONT'!D:D, "")),
            "Awaiting Status"
        )
    )
)</f>
        <v>Awaiting Status</v>
      </c>
      <c r="O102" s="26" t="s">
        <v>92</v>
      </c>
      <c r="P102" s="60" t="str" cm="1">
        <f t="array" aca="1" ref="P102" ca="1">IF(
    O102="N",
    "",
    IF(
        COUNTIFS('3.RNAExtractions'!E:E, B102, '3.RNAExtractions'!Z:Z, "Y") &gt; 0,
        _xlfn.TEXTJOIN(", ", TRUE, IF(('3.RNAExtractions'!E:E = B102) * ('3.RNAExtractions'!Z:Z = "Y"), '3.RNAExtractions'!D:D, "")),
        IF(
            COUNTIFS('3.RNAExtractions'!E:E, B102, '3.RNAExtractions'!Y:Y, "Y") &gt; 0,
            _xlfn.TEXTJOIN(", ", TRUE, IF(('3.RNAExtractions'!E:E = B102) * ('3.RNAExtractions'!Y:Y = "Y"), '3.RNAExtractions'!D:D, "")),
            "Awaiting Status"
        )
    )
)</f>
        <v>Extracted</v>
      </c>
      <c r="Q102" s="26" t="s">
        <v>92</v>
      </c>
      <c r="R102" s="60" t="str" cm="1">
        <f t="array" aca="1" ref="R102" ca="1">IF(
    Q102="N",
    "",
    IF(
        COUNTIFS('4.RNAIllumina'!E:E, B102, '4.RNAIllumina'!Y:Y, "Y") &gt; 0,
        _xlfn.TEXTJOIN(", ", TRUE, IF(('4.RNAIllumina'!E:E = B102) * ('4.RNAIllumina'!Y:Y = "Y"), '4.RNAIllumina'!D:D, "")),
        IF(
            COUNTIFS('4.RNAIllumina'!E:E, B102, '4.RNAIllumina'!X:X, "Y") &gt; 0,
            _xlfn.TEXTJOIN(", ", TRUE, IF(('4.RNAIllumina'!E:E = B102) * ('4.RNAIllumina'!X:X = "Y"), '4.RNAIllumina'!D:D, "")),
            "Awaiting Status"
        )
    )
)</f>
        <v>Sequenced</v>
      </c>
      <c r="T102" s="6" t="str">
        <f ca="1">VLOOKUP($B102,'1.MetaData'!$B:$H,2,FALSE)</f>
        <v>OG101</v>
      </c>
      <c r="U102" s="7" t="str">
        <f ca="1">VLOOKUP($B102,'1.MetaData'!$B:$H,3,FALSE)</f>
        <v>Parequula melbournensis</v>
      </c>
      <c r="V102" s="7" t="str">
        <f ca="1">VLOOKUP($B102,'1.MetaData'!$B:$H,4,FALSE)</f>
        <v>Southern Silverybelly</v>
      </c>
      <c r="W102" s="6" t="str">
        <f ca="1">VLOOKUP($B102,'1.MetaData'!$B:$H,5,FALSE)</f>
        <v>SW Voyage 2023</v>
      </c>
      <c r="X102" s="6" t="str">
        <f ca="1">VLOOKUP($B102,'1.MetaData'!$B:$H,6,FALSE)</f>
        <v>Shannon Corrigan</v>
      </c>
      <c r="Z102"/>
    </row>
    <row r="103" spans="1:26" hidden="1" x14ac:dyDescent="0.25">
      <c r="A103" s="17">
        <v>102</v>
      </c>
      <c r="B103" s="3" t="str">
        <f t="shared" ca="1" si="3"/>
        <v>OG102</v>
      </c>
      <c r="C103" s="219" t="s">
        <v>93</v>
      </c>
      <c r="D103" s="4">
        <f ca="1">COUNTIF('2.Tissue'!C:C,B103)</f>
        <v>2</v>
      </c>
      <c r="E103" s="4">
        <f ca="1">COUNTIFS('3.DNAExtractions'!$E:$E,$B103,'3.DNAExtractions'!$D:$D,E$1)</f>
        <v>0</v>
      </c>
      <c r="F103" s="2" t="str" cm="1">
        <f t="array" aca="1" ref="F103" ca="1">IF(
    COUNTIFS('3.DNAExtractions'!E:E, B103, '3.DNAExtractions'!Y:Y, "Y") &gt; 0,
    _xlfn.TEXTJOIN(", ", TRUE, IF(('3.DNAExtractions'!E:E = B103) * ('3.DNAExtractions'!Y:Y = "Y"), '3.DNAExtractions'!D:D, "")),
    IF(
        COUNTIFS('3.DNAExtractions'!E:E, B103, '3.DNAExtractions'!X:X, "Y") &gt; 0,
        _xlfn.TEXTJOIN(", ", TRUE, IF(('3.DNAExtractions'!E:E = B103) * ('3.DNAExtractions'!X:X = "Y"), '3.DNAExtractions'!D:D, "")),
        "Awaiting Status"
    )
)</f>
        <v>Extraction - DNeasy</v>
      </c>
      <c r="G103" s="45" t="s">
        <v>92</v>
      </c>
      <c r="H103" s="8" t="str" cm="1">
        <f t="array" aca="1" ref="H103" ca="1">IF(
    G103="N",
    "",
    IF(
        COUNTIFS('4.Illumina'!E:E, B103, '4.Illumina'!R:R, "Y") &gt; 0,
        _xlfn.TEXTJOIN(", ", TRUE, IF(('4.Illumina'!E:E = B103) * ('4.Illumina'!R:R = "Y"), '4.Illumina'!D:D, "")),
        IF(
            COUNTIFS('4.Illumina'!E:E, B103, '4.Illumina'!Q:Q, "Y") &gt; 0,
            _xlfn.TEXTJOIN(", ", TRUE, IF(('4.Illumina'!E:E = B103) * ('4.Illumina'!Q:Q = "Y"), '4.Illumina'!D:D, "")),
            "Awaiting Status"
        )
    )
)</f>
        <v>Awaiting Status</v>
      </c>
      <c r="I103" s="26" t="s">
        <v>92</v>
      </c>
      <c r="J103" s="56" t="str" cm="1">
        <f t="array" aca="1" ref="J103" ca="1">IF(
    I103="N",
    "",
    IF(
        COUNTIFS('4.PacBio'!E:E, B103, '4.PacBio'!W:W, "Y") &gt; 0,
        _xlfn.TEXTJOIN(", ", TRUE, IF(('4.PacBio'!E:E = B103) * ('4.PacBio'!W:W = "Y"), '4.PacBio'!D:D, "")),
        IF(
            COUNTIFS('4.PacBio'!E:E, B103, '4.PacBio'!V:V, "Y") &gt; 0,
            _xlfn.TEXTJOIN(", ", TRUE, IF(('4.PacBio'!E:E = B103) * ('4.PacBio'!V:V = "Y"), '4.PacBio'!D:D, "")),
            "Awaiting Status"
        )
    )
)</f>
        <v>Awaiting Status</v>
      </c>
      <c r="K103" s="26" t="s">
        <v>92</v>
      </c>
      <c r="L103" s="8" t="str" cm="1">
        <f t="array" aca="1" ref="L103" ca="1">IF(
    K103="N",
    "",
    IF(
        COUNTIFS('4.HiCLibrary'!E:E, B103, '4.HiCLibrary'!V:V, "Y") &gt; 0,
        _xlfn.TEXTJOIN(", ", TRUE, IF(('4.HiCLibrary'!E:E = B103) * ('4.HiCLibrary'!V:V = "Y"), '4.HiCLibrary'!D:D, "")),
        IF(
            COUNTIFS('4.HiCLibrary'!E:E, B103, '4.HiCLibrary'!U:U, "Y") &gt; 0,
            _xlfn.TEXTJOIN(", ", TRUE, IF(('4.HiCLibrary'!E:E = B103) * ('4.HiCLibrary'!U:U = "Y"), '4.HiCLibrary'!D:D, "")),
            "Awaiting Status"
        )
    )
)</f>
        <v>Awaiting Status</v>
      </c>
      <c r="M103" s="47"/>
      <c r="N103" s="56" t="str" cm="1">
        <f t="array" aca="1" ref="N103" ca="1">IF(
    M103="N",
    "",
    IF(
        COUNTIFS('4.ONT'!E:E, B103, '4.ONT'!Q:Q, "Y") &gt; 0,
        _xlfn.TEXTJOIN(", ", TRUE, IF(('4.ONT'!E:E = B103) * ('4.ONT'!Q:Q = "Y"), '4.ONT'!D:D, "")),
        IF(
            COUNTIFS('4.ONT'!E:E, B103, '4.ONT'!P:P, "Y") &gt; 0,
            _xlfn.TEXTJOIN(", ", TRUE, IF(('4.ONT'!E:E = B103) * ('4.ONT'!P:P = "Y"), '4.ONT'!D:D, "")),
            "Awaiting Status"
        )
    )
)</f>
        <v>Awaiting Status</v>
      </c>
      <c r="O103" s="26" t="s">
        <v>92</v>
      </c>
      <c r="P103" s="60" t="str" cm="1">
        <f t="array" aca="1" ref="P103" ca="1">IF(
    O103="N",
    "",
    IF(
        COUNTIFS('3.RNAExtractions'!E:E, B103, '3.RNAExtractions'!Z:Z, "Y") &gt; 0,
        _xlfn.TEXTJOIN(", ", TRUE, IF(('3.RNAExtractions'!E:E = B103) * ('3.RNAExtractions'!Z:Z = "Y"), '3.RNAExtractions'!D:D, "")),
        IF(
            COUNTIFS('3.RNAExtractions'!E:E, B103, '3.RNAExtractions'!Y:Y, "Y") &gt; 0,
            _xlfn.TEXTJOIN(", ", TRUE, IF(('3.RNAExtractions'!E:E = B103) * ('3.RNAExtractions'!Y:Y = "Y"), '3.RNAExtractions'!D:D, "")),
            "Awaiting Status"
        )
    )
)</f>
        <v>Awaiting Status</v>
      </c>
      <c r="Q103" s="26" t="s">
        <v>92</v>
      </c>
      <c r="R103" s="60" t="str" cm="1">
        <f t="array" aca="1" ref="R103" ca="1">IF(
    Q103="N",
    "",
    IF(
        COUNTIFS('4.RNAIllumina'!E:E, B103, '4.RNAIllumina'!Y:Y, "Y") &gt; 0,
        _xlfn.TEXTJOIN(", ", TRUE, IF(('4.RNAIllumina'!E:E = B103) * ('4.RNAIllumina'!Y:Y = "Y"), '4.RNAIllumina'!D:D, "")),
        IF(
            COUNTIFS('4.RNAIllumina'!E:E, B103, '4.RNAIllumina'!X:X, "Y") &gt; 0,
            _xlfn.TEXTJOIN(", ", TRUE, IF(('4.RNAIllumina'!E:E = B103) * ('4.RNAIllumina'!X:X = "Y"), '4.RNAIllumina'!D:D, "")),
            "Awaiting Status"
        )
    )
)</f>
        <v>Awaiting Status</v>
      </c>
      <c r="T103" s="6" t="str">
        <f ca="1">VLOOKUP($B103,'1.MetaData'!$B:$H,2,FALSE)</f>
        <v>OG102</v>
      </c>
      <c r="U103" s="7" t="str">
        <f ca="1">VLOOKUP($B103,'1.MetaData'!$B:$H,3,FALSE)</f>
        <v>Dotalabrus aurantiacus</v>
      </c>
      <c r="V103" s="7" t="str">
        <f ca="1">VLOOKUP($B103,'1.MetaData'!$B:$H,4,FALSE)</f>
        <v>Castelnaus Wrasse</v>
      </c>
      <c r="W103" s="6" t="str">
        <f ca="1">VLOOKUP($B103,'1.MetaData'!$B:$H,5,FALSE)</f>
        <v>SW Voyage 2023</v>
      </c>
      <c r="X103" s="6" t="str">
        <f ca="1">VLOOKUP($B103,'1.MetaData'!$B:$H,6,FALSE)</f>
        <v>Shannon Corrigan</v>
      </c>
      <c r="Y103" s="6" t="s">
        <v>114</v>
      </c>
      <c r="Z103"/>
    </row>
    <row r="104" spans="1:26" hidden="1" x14ac:dyDescent="0.25">
      <c r="A104" s="17">
        <v>103</v>
      </c>
      <c r="B104" s="3" t="str">
        <f t="shared" ca="1" si="3"/>
        <v>OG103</v>
      </c>
      <c r="C104" s="219" t="s">
        <v>93</v>
      </c>
      <c r="D104" s="4">
        <f ca="1">COUNTIF('2.Tissue'!C:C,B104)</f>
        <v>1</v>
      </c>
      <c r="E104" s="4">
        <f ca="1">COUNTIFS('3.DNAExtractions'!$E:$E,$B104,'3.DNAExtractions'!$D:$D,E$1)</f>
        <v>1</v>
      </c>
      <c r="F104" s="2" t="str" cm="1">
        <f t="array" aca="1" ref="F104" ca="1">IF(
    COUNTIFS('3.DNAExtractions'!E:E, B104, '3.DNAExtractions'!Y:Y, "Y") &gt; 0,
    _xlfn.TEXTJOIN(", ", TRUE, IF(('3.DNAExtractions'!E:E = B104) * ('3.DNAExtractions'!Y:Y = "Y"), '3.DNAExtractions'!D:D, "")),
    IF(
        COUNTIFS('3.DNAExtractions'!E:E, B104, '3.DNAExtractions'!X:X, "Y") &gt; 0,
        _xlfn.TEXTJOIN(", ", TRUE, IF(('3.DNAExtractions'!E:E = B104) * ('3.DNAExtractions'!X:X = "Y"), '3.DNAExtractions'!D:D, "")),
        "Awaiting Status"
    )
)</f>
        <v>Extracted</v>
      </c>
      <c r="G104" s="45" t="s">
        <v>92</v>
      </c>
      <c r="H104" s="8" t="str" cm="1">
        <f t="array" aca="1" ref="H104" ca="1">IF(
    G104="N",
    "",
    IF(
        COUNTIFS('4.Illumina'!E:E, B104, '4.Illumina'!R:R, "Y") &gt; 0,
        _xlfn.TEXTJOIN(", ", TRUE, IF(('4.Illumina'!E:E = B104) * ('4.Illumina'!R:R = "Y"), '4.Illumina'!D:D, "")),
        IF(
            COUNTIFS('4.Illumina'!E:E, B104, '4.Illumina'!Q:Q, "Y") &gt; 0,
            _xlfn.TEXTJOIN(", ", TRUE, IF(('4.Illumina'!E:E = B104) * ('4.Illumina'!Q:Q = "Y"), '4.Illumina'!D:D, "")),
            "Awaiting Status"
        )
    )
)</f>
        <v>Sequenced</v>
      </c>
      <c r="I104" s="26" t="s">
        <v>92</v>
      </c>
      <c r="J104" s="56" t="str" cm="1">
        <f t="array" aca="1" ref="J104" ca="1">IF(
    I104="N",
    "",
    IF(
        COUNTIFS('4.PacBio'!E:E, B104, '4.PacBio'!W:W, "Y") &gt; 0,
        _xlfn.TEXTJOIN(", ", TRUE, IF(('4.PacBio'!E:E = B104) * ('4.PacBio'!W:W = "Y"), '4.PacBio'!D:D, "")),
        IF(
            COUNTIFS('4.PacBio'!E:E, B104, '4.PacBio'!V:V, "Y") &gt; 0,
            _xlfn.TEXTJOIN(", ", TRUE, IF(('4.PacBio'!E:E = B104) * ('4.PacBio'!V:V = "Y"), '4.PacBio'!D:D, "")),
            "Awaiting Status"
        )
    )
)</f>
        <v>Awaiting Status</v>
      </c>
      <c r="K104" s="26" t="s">
        <v>92</v>
      </c>
      <c r="L104" s="8" t="str" cm="1">
        <f t="array" aca="1" ref="L104" ca="1">IF(
    K104="N",
    "",
    IF(
        COUNTIFS('4.HiCLibrary'!E:E, B104, '4.HiCLibrary'!V:V, "Y") &gt; 0,
        _xlfn.TEXTJOIN(", ", TRUE, IF(('4.HiCLibrary'!E:E = B104) * ('4.HiCLibrary'!V:V = "Y"), '4.HiCLibrary'!D:D, "")),
        IF(
            COUNTIFS('4.HiCLibrary'!E:E, B104, '4.HiCLibrary'!U:U, "Y") &gt; 0,
            _xlfn.TEXTJOIN(", ", TRUE, IF(('4.HiCLibrary'!E:E = B104) * ('4.HiCLibrary'!U:U = "Y"), '4.HiCLibrary'!D:D, "")),
            "Awaiting Status"
        )
    )
)</f>
        <v>Awaiting Status</v>
      </c>
      <c r="M104" s="47"/>
      <c r="N104" s="56" t="str" cm="1">
        <f t="array" aca="1" ref="N104" ca="1">IF(
    M104="N",
    "",
    IF(
        COUNTIFS('4.ONT'!E:E, B104, '4.ONT'!Q:Q, "Y") &gt; 0,
        _xlfn.TEXTJOIN(", ", TRUE, IF(('4.ONT'!E:E = B104) * ('4.ONT'!Q:Q = "Y"), '4.ONT'!D:D, "")),
        IF(
            COUNTIFS('4.ONT'!E:E, B104, '4.ONT'!P:P, "Y") &gt; 0,
            _xlfn.TEXTJOIN(", ", TRUE, IF(('4.ONT'!E:E = B104) * ('4.ONT'!P:P = "Y"), '4.ONT'!D:D, "")),
            "Awaiting Status"
        )
    )
)</f>
        <v>Awaiting Status</v>
      </c>
      <c r="O104" s="26" t="s">
        <v>92</v>
      </c>
      <c r="P104" s="60" t="str" cm="1">
        <f t="array" aca="1" ref="P104" ca="1">IF(
    O104="N",
    "",
    IF(
        COUNTIFS('3.RNAExtractions'!E:E, B104, '3.RNAExtractions'!Z:Z, "Y") &gt; 0,
        _xlfn.TEXTJOIN(", ", TRUE, IF(('3.RNAExtractions'!E:E = B104) * ('3.RNAExtractions'!Z:Z = "Y"), '3.RNAExtractions'!D:D, "")),
        IF(
            COUNTIFS('3.RNAExtractions'!E:E, B104, '3.RNAExtractions'!Y:Y, "Y") &gt; 0,
            _xlfn.TEXTJOIN(", ", TRUE, IF(('3.RNAExtractions'!E:E = B104) * ('3.RNAExtractions'!Y:Y = "Y"), '3.RNAExtractions'!D:D, "")),
            "Awaiting Status"
        )
    )
)</f>
        <v>Awaiting Status</v>
      </c>
      <c r="Q104" s="26" t="s">
        <v>92</v>
      </c>
      <c r="R104" s="60" t="str" cm="1">
        <f t="array" aca="1" ref="R104" ca="1">IF(
    Q104="N",
    "",
    IF(
        COUNTIFS('4.RNAIllumina'!E:E, B104, '4.RNAIllumina'!Y:Y, "Y") &gt; 0,
        _xlfn.TEXTJOIN(", ", TRUE, IF(('4.RNAIllumina'!E:E = B104) * ('4.RNAIllumina'!Y:Y = "Y"), '4.RNAIllumina'!D:D, "")),
        IF(
            COUNTIFS('4.RNAIllumina'!E:E, B104, '4.RNAIllumina'!X:X, "Y") &gt; 0,
            _xlfn.TEXTJOIN(", ", TRUE, IF(('4.RNAIllumina'!E:E = B104) * ('4.RNAIllumina'!X:X = "Y"), '4.RNAIllumina'!D:D, "")),
            "Awaiting Status"
        )
    )
)</f>
        <v>Awaiting Status</v>
      </c>
      <c r="T104" s="6" t="str">
        <f ca="1">VLOOKUP($B104,'1.MetaData'!$B:$H,2,FALSE)</f>
        <v>OG103</v>
      </c>
      <c r="U104" s="7" t="str">
        <f ca="1">VLOOKUP($B104,'1.MetaData'!$B:$H,3,FALSE)</f>
        <v>Cantheschenia longipinnis</v>
      </c>
      <c r="V104" s="7" t="str">
        <f ca="1">VLOOKUP($B104,'1.MetaData'!$B:$H,4,FALSE)</f>
        <v>Velvet leatherjacket</v>
      </c>
      <c r="W104" s="6" t="str">
        <f ca="1">VLOOKUP($B104,'1.MetaData'!$B:$H,5,FALSE)</f>
        <v>SW Voyage 2023</v>
      </c>
      <c r="X104" s="6" t="str">
        <f ca="1">VLOOKUP($B104,'1.MetaData'!$B:$H,6,FALSE)</f>
        <v>Shannon Corrigan</v>
      </c>
      <c r="Y104" s="6" t="s">
        <v>115</v>
      </c>
      <c r="Z104"/>
    </row>
    <row r="105" spans="1:26" x14ac:dyDescent="0.25">
      <c r="A105" s="17">
        <v>104</v>
      </c>
      <c r="B105" s="3" t="str">
        <f t="shared" ca="1" si="3"/>
        <v>OG104</v>
      </c>
      <c r="C105" s="219" t="s">
        <v>91</v>
      </c>
      <c r="D105" s="4">
        <f ca="1">COUNTIF('2.Tissue'!C:C,B105)</f>
        <v>1</v>
      </c>
      <c r="E105" s="4">
        <f ca="1">COUNTIFS('3.DNAExtractions'!$E:$E,$B105,'3.DNAExtractions'!$D:$D,E$1)</f>
        <v>1</v>
      </c>
      <c r="F105" s="2" t="str" cm="1">
        <f t="array" aca="1" ref="F105" ca="1">IF(
    COUNTIFS('3.DNAExtractions'!E:E, B105, '3.DNAExtractions'!Y:Y, "Y") &gt; 0,
    _xlfn.TEXTJOIN(", ", TRUE, IF(('3.DNAExtractions'!E:E = B105) * ('3.DNAExtractions'!Y:Y = "Y"), '3.DNAExtractions'!D:D, "")),
    IF(
        COUNTIFS('3.DNAExtractions'!E:E, B105, '3.DNAExtractions'!X:X, "Y") &gt; 0,
        _xlfn.TEXTJOIN(", ", TRUE, IF(('3.DNAExtractions'!E:E = B105) * ('3.DNAExtractions'!X:X = "Y"), '3.DNAExtractions'!D:D, "")),
        "Awaiting Status"
    )
)</f>
        <v>Extracted</v>
      </c>
      <c r="G105" s="45" t="s">
        <v>94</v>
      </c>
      <c r="H105" s="8" t="str" cm="1">
        <f t="array" aca="1" ref="H105" ca="1">IF(
    G105="N",
    "",
    IF(
        COUNTIFS('4.Illumina'!E:E, B105, '4.Illumina'!R:R, "Y") &gt; 0,
        _xlfn.TEXTJOIN(", ", TRUE, IF(('4.Illumina'!E:E = B105) * ('4.Illumina'!R:R = "Y"), '4.Illumina'!D:D, "")),
        IF(
            COUNTIFS('4.Illumina'!E:E, B105, '4.Illumina'!Q:Q, "Y") &gt; 0,
            _xlfn.TEXTJOIN(", ", TRUE, IF(('4.Illumina'!E:E = B105) * ('4.Illumina'!Q:Q = "Y"), '4.Illumina'!D:D, "")),
            "Awaiting Status"
        )
    )
)</f>
        <v/>
      </c>
      <c r="I105" s="26" t="s">
        <v>92</v>
      </c>
      <c r="J105" s="56" t="str" cm="1">
        <f t="array" aca="1" ref="J105" ca="1">IF(
    I105="N",
    "",
    IF(
        COUNTIFS('4.PacBio'!E:E, B105, '4.PacBio'!W:W, "Y") &gt; 0,
        _xlfn.TEXTJOIN(", ", TRUE, IF(('4.PacBio'!E:E = B105) * ('4.PacBio'!W:W = "Y"), '4.PacBio'!D:D, "")),
        IF(
            COUNTIFS('4.PacBio'!E:E, B105, '4.PacBio'!V:V, "Y") &gt; 0,
            _xlfn.TEXTJOIN(", ", TRUE, IF(('4.PacBio'!E:E = B105) * ('4.PacBio'!V:V = "Y"), '4.PacBio'!D:D, "")),
            "Awaiting Status"
        )
    )
)</f>
        <v>Sequenced</v>
      </c>
      <c r="K105" s="26" t="s">
        <v>92</v>
      </c>
      <c r="L105" s="8" t="str" cm="1">
        <f t="array" aca="1" ref="L105" ca="1">IF(
    K105="N",
    "",
    IF(
        COUNTIFS('4.HiCLibrary'!E:E, B105, '4.HiCLibrary'!V:V, "Y") &gt; 0,
        _xlfn.TEXTJOIN(", ", TRUE, IF(('4.HiCLibrary'!E:E = B105) * ('4.HiCLibrary'!V:V = "Y"), '4.HiCLibrary'!D:D, "")),
        IF(
            COUNTIFS('4.HiCLibrary'!E:E, B105, '4.HiCLibrary'!U:U, "Y") &gt; 0,
            _xlfn.TEXTJOIN(", ", TRUE, IF(('4.HiCLibrary'!E:E = B105) * ('4.HiCLibrary'!U:U = "Y"), '4.HiCLibrary'!D:D, "")),
            "Awaiting Status"
        )
    )
)</f>
        <v>State 3 - Proximity Ligation</v>
      </c>
      <c r="M105" s="47"/>
      <c r="N105" s="56" t="str" cm="1">
        <f t="array" aca="1" ref="N105" ca="1">IF(
    M105="N",
    "",
    IF(
        COUNTIFS('4.ONT'!E:E, B105, '4.ONT'!Q:Q, "Y") &gt; 0,
        _xlfn.TEXTJOIN(", ", TRUE, IF(('4.ONT'!E:E = B105) * ('4.ONT'!Q:Q = "Y"), '4.ONT'!D:D, "")),
        IF(
            COUNTIFS('4.ONT'!E:E, B105, '4.ONT'!P:P, "Y") &gt; 0,
            _xlfn.TEXTJOIN(", ", TRUE, IF(('4.ONT'!E:E = B105) * ('4.ONT'!P:P = "Y"), '4.ONT'!D:D, "")),
            "Awaiting Status"
        )
    )
)</f>
        <v>Awaiting Status</v>
      </c>
      <c r="O105" s="26" t="s">
        <v>92</v>
      </c>
      <c r="P105" s="60" t="str" cm="1">
        <f t="array" aca="1" ref="P105" ca="1">IF(
    O105="N",
    "",
    IF(
        COUNTIFS('3.RNAExtractions'!E:E, B105, '3.RNAExtractions'!Z:Z, "Y") &gt; 0,
        _xlfn.TEXTJOIN(", ", TRUE, IF(('3.RNAExtractions'!E:E = B105) * ('3.RNAExtractions'!Z:Z = "Y"), '3.RNAExtractions'!D:D, "")),
        IF(
            COUNTIFS('3.RNAExtractions'!E:E, B105, '3.RNAExtractions'!Y:Y, "Y") &gt; 0,
            _xlfn.TEXTJOIN(", ", TRUE, IF(('3.RNAExtractions'!E:E = B105) * ('3.RNAExtractions'!Y:Y = "Y"), '3.RNAExtractions'!D:D, "")),
            "Awaiting Status"
        )
    )
)</f>
        <v>Awaiting Status</v>
      </c>
      <c r="Q105" s="26" t="s">
        <v>92</v>
      </c>
      <c r="R105" s="60" t="str" cm="1">
        <f t="array" aca="1" ref="R105" ca="1">IF(
    Q105="N",
    "",
    IF(
        COUNTIFS('4.RNAIllumina'!E:E, B105, '4.RNAIllumina'!Y:Y, "Y") &gt; 0,
        _xlfn.TEXTJOIN(", ", TRUE, IF(('4.RNAIllumina'!E:E = B105) * ('4.RNAIllumina'!Y:Y = "Y"), '4.RNAIllumina'!D:D, "")),
        IF(
            COUNTIFS('4.RNAIllumina'!E:E, B105, '4.RNAIllumina'!X:X, "Y") &gt; 0,
            _xlfn.TEXTJOIN(", ", TRUE, IF(('4.RNAIllumina'!E:E = B105) * ('4.RNAIllumina'!X:X = "Y"), '4.RNAIllumina'!D:D, "")),
            "Awaiting Status"
        )
    )
)</f>
        <v>Awaiting Status</v>
      </c>
      <c r="T105" s="6" t="str">
        <f ca="1">VLOOKUP($B105,'1.MetaData'!$B:$H,2,FALSE)</f>
        <v>OG104</v>
      </c>
      <c r="U105" s="7" t="str">
        <f ca="1">VLOOKUP($B105,'1.MetaData'!$B:$H,3,FALSE)</f>
        <v>Scobinichthys granulatus</v>
      </c>
      <c r="V105" s="7" t="str">
        <f ca="1">VLOOKUP($B105,'1.MetaData'!$B:$H,4,FALSE)</f>
        <v>Rough leatherjacket</v>
      </c>
      <c r="W105" s="6" t="str">
        <f ca="1">VLOOKUP($B105,'1.MetaData'!$B:$H,5,FALSE)</f>
        <v>SW Voyage 2023</v>
      </c>
      <c r="X105" s="6" t="str">
        <f ca="1">VLOOKUP($B105,'1.MetaData'!$B:$H,6,FALSE)</f>
        <v>Shannon Corrigan</v>
      </c>
      <c r="Z105"/>
    </row>
    <row r="106" spans="1:26" x14ac:dyDescent="0.25">
      <c r="A106" s="17">
        <v>105</v>
      </c>
      <c r="B106" s="3" t="str">
        <f t="shared" ca="1" si="3"/>
        <v>OG105</v>
      </c>
      <c r="C106" s="219" t="s">
        <v>91</v>
      </c>
      <c r="D106" s="4">
        <f ca="1">COUNTIF('2.Tissue'!C:C,B106)</f>
        <v>3</v>
      </c>
      <c r="E106" s="4">
        <f ca="1">COUNTIFS('3.DNAExtractions'!$E:$E,$B106,'3.DNAExtractions'!$D:$D,E$1)</f>
        <v>1</v>
      </c>
      <c r="F106" s="2" t="str" cm="1">
        <f t="array" aca="1" ref="F106" ca="1">IF(
    COUNTIFS('3.DNAExtractions'!E:E, B106, '3.DNAExtractions'!Y:Y, "Y") &gt; 0,
    _xlfn.TEXTJOIN(", ", TRUE, IF(('3.DNAExtractions'!E:E = B106) * ('3.DNAExtractions'!Y:Y = "Y"), '3.DNAExtractions'!D:D, "")),
    IF(
        COUNTIFS('3.DNAExtractions'!E:E, B106, '3.DNAExtractions'!X:X, "Y") &gt; 0,
        _xlfn.TEXTJOIN(", ", TRUE, IF(('3.DNAExtractions'!E:E = B106) * ('3.DNAExtractions'!X:X = "Y"), '3.DNAExtractions'!D:D, "")),
        "Awaiting Status"
    )
)</f>
        <v>Extracted</v>
      </c>
      <c r="G106" s="45" t="s">
        <v>92</v>
      </c>
      <c r="H106" s="8" t="str" cm="1">
        <f t="array" aca="1" ref="H106" ca="1">IF(
    G106="N",
    "",
    IF(
        COUNTIFS('4.Illumina'!E:E, B106, '4.Illumina'!R:R, "Y") &gt; 0,
        _xlfn.TEXTJOIN(", ", TRUE, IF(('4.Illumina'!E:E = B106) * ('4.Illumina'!R:R = "Y"), '4.Illumina'!D:D, "")),
        IF(
            COUNTIFS('4.Illumina'!E:E, B106, '4.Illumina'!Q:Q, "Y") &gt; 0,
            _xlfn.TEXTJOIN(", ", TRUE, IF(('4.Illumina'!E:E = B106) * ('4.Illumina'!Q:Q = "Y"), '4.Illumina'!D:D, "")),
            "Awaiting Status"
        )
    )
)</f>
        <v>Sequenced</v>
      </c>
      <c r="I106" s="26" t="s">
        <v>92</v>
      </c>
      <c r="J106" s="56" t="str" cm="1">
        <f t="array" aca="1" ref="J106" ca="1">IF(
    I106="N",
    "",
    IF(
        COUNTIFS('4.PacBio'!E:E, B106, '4.PacBio'!W:W, "Y") &gt; 0,
        _xlfn.TEXTJOIN(", ", TRUE, IF(('4.PacBio'!E:E = B106) * ('4.PacBio'!W:W = "Y"), '4.PacBio'!D:D, "")),
        IF(
            COUNTIFS('4.PacBio'!E:E, B106, '4.PacBio'!V:V, "Y") &gt; 0,
            _xlfn.TEXTJOIN(", ", TRUE, IF(('4.PacBio'!E:E = B106) * ('4.PacBio'!V:V = "Y"), '4.PacBio'!D:D, "")),
            "Awaiting Status"
        )
    )
)</f>
        <v>Sequenced</v>
      </c>
      <c r="K106" s="26" t="s">
        <v>92</v>
      </c>
      <c r="L106" s="8" t="str" cm="1">
        <f t="array" aca="1" ref="L106" ca="1">IF(
    K106="N",
    "",
    IF(
        COUNTIFS('4.HiCLibrary'!E:E, B106, '4.HiCLibrary'!V:V, "Y") &gt; 0,
        _xlfn.TEXTJOIN(", ", TRUE, IF(('4.HiCLibrary'!E:E = B106) * ('4.HiCLibrary'!V:V = "Y"), '4.HiCLibrary'!D:D, "")),
        IF(
            COUNTIFS('4.HiCLibrary'!E:E, B106, '4.HiCLibrary'!U:U, "Y") &gt; 0,
            _xlfn.TEXTJOIN(", ", TRUE, IF(('4.HiCLibrary'!E:E = B106) * ('4.HiCLibrary'!U:U = "Y"), '4.HiCLibrary'!D:D, "")),
            "Awaiting Status"
        )
    )
)</f>
        <v>Sequenced</v>
      </c>
      <c r="N106" s="56" t="str" cm="1">
        <f t="array" aca="1" ref="N106" ca="1">IF(
    M106="N",
    "",
    IF(
        COUNTIFS('4.ONT'!E:E, B106, '4.ONT'!Q:Q, "Y") &gt; 0,
        _xlfn.TEXTJOIN(", ", TRUE, IF(('4.ONT'!E:E = B106) * ('4.ONT'!Q:Q = "Y"), '4.ONT'!D:D, "")),
        IF(
            COUNTIFS('4.ONT'!E:E, B106, '4.ONT'!P:P, "Y") &gt; 0,
            _xlfn.TEXTJOIN(", ", TRUE, IF(('4.ONT'!E:E = B106) * ('4.ONT'!P:P = "Y"), '4.ONT'!D:D, "")),
            "Awaiting Status"
        )
    )
)</f>
        <v>Library - LSK</v>
      </c>
      <c r="O106" s="26" t="s">
        <v>92</v>
      </c>
      <c r="P106" s="60" t="str" cm="1">
        <f t="array" aca="1" ref="P106" ca="1">IF(
    O106="N",
    "",
    IF(
        COUNTIFS('3.RNAExtractions'!E:E, B106, '3.RNAExtractions'!Z:Z, "Y") &gt; 0,
        _xlfn.TEXTJOIN(", ", TRUE, IF(('3.RNAExtractions'!E:E = B106) * ('3.RNAExtractions'!Z:Z = "Y"), '3.RNAExtractions'!D:D, "")),
        IF(
            COUNTIFS('3.RNAExtractions'!E:E, B106, '3.RNAExtractions'!Y:Y, "Y") &gt; 0,
            _xlfn.TEXTJOIN(", ", TRUE, IF(('3.RNAExtractions'!E:E = B106) * ('3.RNAExtractions'!Y:Y = "Y"), '3.RNAExtractions'!D:D, "")),
            "Awaiting Status"
        )
    )
)</f>
        <v>Extracted</v>
      </c>
      <c r="Q106" s="26" t="s">
        <v>92</v>
      </c>
      <c r="R106" s="60" t="str" cm="1">
        <f t="array" aca="1" ref="R106" ca="1">IF(
    Q106="N",
    "",
    IF(
        COUNTIFS('4.RNAIllumina'!E:E, B106, '4.RNAIllumina'!Y:Y, "Y") &gt; 0,
        _xlfn.TEXTJOIN(", ", TRUE, IF(('4.RNAIllumina'!E:E = B106) * ('4.RNAIllumina'!Y:Y = "Y"), '4.RNAIllumina'!D:D, "")),
        IF(
            COUNTIFS('4.RNAIllumina'!E:E, B106, '4.RNAIllumina'!X:X, "Y") &gt; 0,
            _xlfn.TEXTJOIN(", ", TRUE, IF(('4.RNAIllumina'!E:E = B106) * ('4.RNAIllumina'!X:X = "Y"), '4.RNAIllumina'!D:D, "")),
            "Awaiting Status"
        )
    )
)</f>
        <v>Sequenced</v>
      </c>
      <c r="T106" s="6" t="str">
        <f ca="1">VLOOKUP($B106,'1.MetaData'!$B:$H,2,FALSE)</f>
        <v>OG105</v>
      </c>
      <c r="U106" s="7" t="str">
        <f ca="1">VLOOKUP($B106,'1.MetaData'!$B:$H,3,FALSE)</f>
        <v>Centroberyx gerrardi</v>
      </c>
      <c r="V106" s="7" t="str">
        <f ca="1">VLOOKUP($B106,'1.MetaData'!$B:$H,4,FALSE)</f>
        <v>Nannygai</v>
      </c>
      <c r="W106" s="6" t="str">
        <f ca="1">VLOOKUP($B106,'1.MetaData'!$B:$H,5,FALSE)</f>
        <v>SW Voyage 2023</v>
      </c>
      <c r="X106" s="6" t="str">
        <f ca="1">VLOOKUP($B106,'1.MetaData'!$B:$H,6,FALSE)</f>
        <v>Shannon Corrigan</v>
      </c>
      <c r="Z106"/>
    </row>
    <row r="107" spans="1:26" x14ac:dyDescent="0.25">
      <c r="A107" s="17">
        <v>106</v>
      </c>
      <c r="B107" s="3" t="str">
        <f t="shared" ca="1" si="3"/>
        <v>OG106</v>
      </c>
      <c r="C107" s="219" t="s">
        <v>91</v>
      </c>
      <c r="D107" s="4">
        <f ca="1">COUNTIF('2.Tissue'!C:C,B107)</f>
        <v>2</v>
      </c>
      <c r="E107" s="4">
        <f ca="1">COUNTIFS('3.DNAExtractions'!$E:$E,$B107,'3.DNAExtractions'!$D:$D,E$1)</f>
        <v>1</v>
      </c>
      <c r="F107" s="2" t="str" cm="1">
        <f t="array" aca="1" ref="F107" ca="1">IF(
    COUNTIFS('3.DNAExtractions'!E:E, B107, '3.DNAExtractions'!Y:Y, "Y") &gt; 0,
    _xlfn.TEXTJOIN(", ", TRUE, IF(('3.DNAExtractions'!E:E = B107) * ('3.DNAExtractions'!Y:Y = "Y"), '3.DNAExtractions'!D:D, "")),
    IF(
        COUNTIFS('3.DNAExtractions'!E:E, B107, '3.DNAExtractions'!X:X, "Y") &gt; 0,
        _xlfn.TEXTJOIN(", ", TRUE, IF(('3.DNAExtractions'!E:E = B107) * ('3.DNAExtractions'!X:X = "Y"), '3.DNAExtractions'!D:D, "")),
        "Awaiting Status"
    )
)</f>
        <v>Extracted</v>
      </c>
      <c r="G107" s="45" t="s">
        <v>94</v>
      </c>
      <c r="H107" s="8" t="str" cm="1">
        <f t="array" aca="1" ref="H107" ca="1">IF(
    G107="N",
    "",
    IF(
        COUNTIFS('4.Illumina'!E:E, B107, '4.Illumina'!R:R, "Y") &gt; 0,
        _xlfn.TEXTJOIN(", ", TRUE, IF(('4.Illumina'!E:E = B107) * ('4.Illumina'!R:R = "Y"), '4.Illumina'!D:D, "")),
        IF(
            COUNTIFS('4.Illumina'!E:E, B107, '4.Illumina'!Q:Q, "Y") &gt; 0,
            _xlfn.TEXTJOIN(", ", TRUE, IF(('4.Illumina'!E:E = B107) * ('4.Illumina'!Q:Q = "Y"), '4.Illumina'!D:D, "")),
            "Awaiting Status"
        )
    )
)</f>
        <v/>
      </c>
      <c r="I107" s="26" t="s">
        <v>92</v>
      </c>
      <c r="J107" s="56" t="str" cm="1">
        <f t="array" aca="1" ref="J107" ca="1">IF(
    I107="N",
    "",
    IF(
        COUNTIFS('4.PacBio'!E:E, B107, '4.PacBio'!W:W, "Y") &gt; 0,
        _xlfn.TEXTJOIN(", ", TRUE, IF(('4.PacBio'!E:E = B107) * ('4.PacBio'!W:W = "Y"), '4.PacBio'!D:D, "")),
        IF(
            COUNTIFS('4.PacBio'!E:E, B107, '4.PacBio'!V:V, "Y") &gt; 0,
            _xlfn.TEXTJOIN(", ", TRUE, IF(('4.PacBio'!E:E = B107) * ('4.PacBio'!V:V = "Y"), '4.PacBio'!D:D, "")),
            "Awaiting Status"
        )
    )
)</f>
        <v>Sequenced</v>
      </c>
      <c r="K107" s="26" t="s">
        <v>92</v>
      </c>
      <c r="L107" s="8" t="str" cm="1">
        <f t="array" aca="1" ref="L107" ca="1">IF(
    K107="N",
    "",
    IF(
        COUNTIFS('4.HiCLibrary'!E:E, B107, '4.HiCLibrary'!V:V, "Y") &gt; 0,
        _xlfn.TEXTJOIN(", ", TRUE, IF(('4.HiCLibrary'!E:E = B107) * ('4.HiCLibrary'!V:V = "Y"), '4.HiCLibrary'!D:D, "")),
        IF(
            COUNTIFS('4.HiCLibrary'!E:E, B107, '4.HiCLibrary'!U:U, "Y") &gt; 0,
            _xlfn.TEXTJOIN(", ", TRUE, IF(('4.HiCLibrary'!E:E = B107) * ('4.HiCLibrary'!U:U = "Y"), '4.HiCLibrary'!D:D, "")),
            "Awaiting Status"
        )
    )
)</f>
        <v>Awaiting Status</v>
      </c>
      <c r="M107" s="47"/>
      <c r="N107" s="56" t="str" cm="1">
        <f t="array" aca="1" ref="N107" ca="1">IF(
    M107="N",
    "",
    IF(
        COUNTIFS('4.ONT'!E:E, B107, '4.ONT'!Q:Q, "Y") &gt; 0,
        _xlfn.TEXTJOIN(", ", TRUE, IF(('4.ONT'!E:E = B107) * ('4.ONT'!Q:Q = "Y"), '4.ONT'!D:D, "")),
        IF(
            COUNTIFS('4.ONT'!E:E, B107, '4.ONT'!P:P, "Y") &gt; 0,
            _xlfn.TEXTJOIN(", ", TRUE, IF(('4.ONT'!E:E = B107) * ('4.ONT'!P:P = "Y"), '4.ONT'!D:D, "")),
            "Awaiting Status"
        )
    )
)</f>
        <v>Awaiting Status</v>
      </c>
      <c r="O107" s="26" t="s">
        <v>92</v>
      </c>
      <c r="P107" s="60" t="str" cm="1">
        <f t="array" aca="1" ref="P107" ca="1">IF(
    O107="N",
    "",
    IF(
        COUNTIFS('3.RNAExtractions'!E:E, B107, '3.RNAExtractions'!Z:Z, "Y") &gt; 0,
        _xlfn.TEXTJOIN(", ", TRUE, IF(('3.RNAExtractions'!E:E = B107) * ('3.RNAExtractions'!Z:Z = "Y"), '3.RNAExtractions'!D:D, "")),
        IF(
            COUNTIFS('3.RNAExtractions'!E:E, B107, '3.RNAExtractions'!Y:Y, "Y") &gt; 0,
            _xlfn.TEXTJOIN(", ", TRUE, IF(('3.RNAExtractions'!E:E = B107) * ('3.RNAExtractions'!Y:Y = "Y"), '3.RNAExtractions'!D:D, "")),
            "Awaiting Status"
        )
    )
)</f>
        <v>Awaiting Status</v>
      </c>
      <c r="Q107" s="26" t="s">
        <v>92</v>
      </c>
      <c r="R107" s="60" t="str" cm="1">
        <f t="array" aca="1" ref="R107" ca="1">IF(
    Q107="N",
    "",
    IF(
        COUNTIFS('4.RNAIllumina'!E:E, B107, '4.RNAIllumina'!Y:Y, "Y") &gt; 0,
        _xlfn.TEXTJOIN(", ", TRUE, IF(('4.RNAIllumina'!E:E = B107) * ('4.RNAIllumina'!Y:Y = "Y"), '4.RNAIllumina'!D:D, "")),
        IF(
            COUNTIFS('4.RNAIllumina'!E:E, B107, '4.RNAIllumina'!X:X, "Y") &gt; 0,
            _xlfn.TEXTJOIN(", ", TRUE, IF(('4.RNAIllumina'!E:E = B107) * ('4.RNAIllumina'!X:X = "Y"), '4.RNAIllumina'!D:D, "")),
            "Awaiting Status"
        )
    )
)</f>
        <v>Awaiting Status</v>
      </c>
      <c r="T107" s="6" t="str">
        <f ca="1">VLOOKUP($B107,'1.MetaData'!$B:$H,2,FALSE)</f>
        <v>OG106</v>
      </c>
      <c r="U107" s="7" t="str">
        <f ca="1">VLOOKUP($B107,'1.MetaData'!$B:$H,3,FALSE)</f>
        <v>Girella tephraeops</v>
      </c>
      <c r="V107" s="7" t="str">
        <f ca="1">VLOOKUP($B107,'1.MetaData'!$B:$H,4,FALSE)</f>
        <v>Western Rock Blackfish</v>
      </c>
      <c r="W107" s="6" t="str">
        <f ca="1">VLOOKUP($B107,'1.MetaData'!$B:$H,5,FALSE)</f>
        <v>SW Voyage 2023</v>
      </c>
      <c r="X107" s="6" t="str">
        <f ca="1">VLOOKUP($B107,'1.MetaData'!$B:$H,6,FALSE)</f>
        <v>Shannon Corrigan</v>
      </c>
      <c r="Z107"/>
    </row>
    <row r="108" spans="1:26" x14ac:dyDescent="0.25">
      <c r="A108" s="17">
        <v>107</v>
      </c>
      <c r="B108" s="3" t="str">
        <f t="shared" ca="1" si="3"/>
        <v>OG107</v>
      </c>
      <c r="C108" s="219" t="s">
        <v>91</v>
      </c>
      <c r="D108" s="4">
        <f ca="1">COUNTIF('2.Tissue'!C:C,B108)</f>
        <v>2</v>
      </c>
      <c r="E108" s="4">
        <f ca="1">COUNTIFS('3.DNAExtractions'!$E:$E,$B108,'3.DNAExtractions'!$D:$D,E$1)</f>
        <v>1</v>
      </c>
      <c r="F108" s="2" t="str" cm="1">
        <f t="array" aca="1" ref="F108" ca="1">IF(
    COUNTIFS('3.DNAExtractions'!E:E, B108, '3.DNAExtractions'!Y:Y, "Y") &gt; 0,
    _xlfn.TEXTJOIN(", ", TRUE, IF(('3.DNAExtractions'!E:E = B108) * ('3.DNAExtractions'!Y:Y = "Y"), '3.DNAExtractions'!D:D, "")),
    IF(
        COUNTIFS('3.DNAExtractions'!E:E, B108, '3.DNAExtractions'!X:X, "Y") &gt; 0,
        _xlfn.TEXTJOIN(", ", TRUE, IF(('3.DNAExtractions'!E:E = B108) * ('3.DNAExtractions'!X:X = "Y"), '3.DNAExtractions'!D:D, "")),
        "Awaiting Status"
    )
)</f>
        <v>Extracted</v>
      </c>
      <c r="G108" s="45" t="s">
        <v>92</v>
      </c>
      <c r="H108" s="8" t="str" cm="1">
        <f t="array" aca="1" ref="H108" ca="1">IF(
    G108="N",
    "",
    IF(
        COUNTIFS('4.Illumina'!E:E, B108, '4.Illumina'!R:R, "Y") &gt; 0,
        _xlfn.TEXTJOIN(", ", TRUE, IF(('4.Illumina'!E:E = B108) * ('4.Illumina'!R:R = "Y"), '4.Illumina'!D:D, "")),
        IF(
            COUNTIFS('4.Illumina'!E:E, B108, '4.Illumina'!Q:Q, "Y") &gt; 0,
            _xlfn.TEXTJOIN(", ", TRUE, IF(('4.Illumina'!E:E = B108) * ('4.Illumina'!Q:Q = "Y"), '4.Illumina'!D:D, "")),
            "Awaiting Status"
        )
    )
)</f>
        <v>Sequenced</v>
      </c>
      <c r="I108" s="26" t="s">
        <v>92</v>
      </c>
      <c r="J108" s="56" t="str" cm="1">
        <f t="array" aca="1" ref="J108" ca="1">IF(
    I108="N",
    "",
    IF(
        COUNTIFS('4.PacBio'!E:E, B108, '4.PacBio'!W:W, "Y") &gt; 0,
        _xlfn.TEXTJOIN(", ", TRUE, IF(('4.PacBio'!E:E = B108) * ('4.PacBio'!W:W = "Y"), '4.PacBio'!D:D, "")),
        IF(
            COUNTIFS('4.PacBio'!E:E, B108, '4.PacBio'!V:V, "Y") &gt; 0,
            _xlfn.TEXTJOIN(", ", TRUE, IF(('4.PacBio'!E:E = B108) * ('4.PacBio'!V:V = "Y"), '4.PacBio'!D:D, "")),
            "Awaiting Status"
        )
    )
)</f>
        <v>Sequenced</v>
      </c>
      <c r="K108" s="26" t="s">
        <v>92</v>
      </c>
      <c r="L108" s="8" t="str" cm="1">
        <f t="array" aca="1" ref="L108" ca="1">IF(
    K108="N",
    "",
    IF(
        COUNTIFS('4.HiCLibrary'!E:E, B108, '4.HiCLibrary'!V:V, "Y") &gt; 0,
        _xlfn.TEXTJOIN(", ", TRUE, IF(('4.HiCLibrary'!E:E = B108) * ('4.HiCLibrary'!V:V = "Y"), '4.HiCLibrary'!D:D, "")),
        IF(
            COUNTIFS('4.HiCLibrary'!E:E, B108, '4.HiCLibrary'!U:U, "Y") &gt; 0,
            _xlfn.TEXTJOIN(", ", TRUE, IF(('4.HiCLibrary'!E:E = B108) * ('4.HiCLibrary'!U:U = "Y"), '4.HiCLibrary'!D:D, "")),
            "Awaiting Status"
        )
    )
)</f>
        <v>Sequenced</v>
      </c>
      <c r="N108" s="56" t="str" cm="1">
        <f t="array" aca="1" ref="N108" ca="1">IF(
    M108="N",
    "",
    IF(
        COUNTIFS('4.ONT'!E:E, B108, '4.ONT'!Q:Q, "Y") &gt; 0,
        _xlfn.TEXTJOIN(", ", TRUE, IF(('4.ONT'!E:E = B108) * ('4.ONT'!Q:Q = "Y"), '4.ONT'!D:D, "")),
        IF(
            COUNTIFS('4.ONT'!E:E, B108, '4.ONT'!P:P, "Y") &gt; 0,
            _xlfn.TEXTJOIN(", ", TRUE, IF(('4.ONT'!E:E = B108) * ('4.ONT'!P:P = "Y"), '4.ONT'!D:D, "")),
            "Awaiting Status"
        )
    )
)</f>
        <v>SRE</v>
      </c>
      <c r="O108" s="26" t="s">
        <v>92</v>
      </c>
      <c r="P108" s="60" t="str" cm="1">
        <f t="array" aca="1" ref="P108" ca="1">IF(
    O108="N",
    "",
    IF(
        COUNTIFS('3.RNAExtractions'!E:E, B108, '3.RNAExtractions'!Z:Z, "Y") &gt; 0,
        _xlfn.TEXTJOIN(", ", TRUE, IF(('3.RNAExtractions'!E:E = B108) * ('3.RNAExtractions'!Z:Z = "Y"), '3.RNAExtractions'!D:D, "")),
        IF(
            COUNTIFS('3.RNAExtractions'!E:E, B108, '3.RNAExtractions'!Y:Y, "Y") &gt; 0,
            _xlfn.TEXTJOIN(", ", TRUE, IF(('3.RNAExtractions'!E:E = B108) * ('3.RNAExtractions'!Y:Y = "Y"), '3.RNAExtractions'!D:D, "")),
            "Awaiting Status"
        )
    )
)</f>
        <v>Awaiting Status</v>
      </c>
      <c r="Q108" s="26" t="s">
        <v>92</v>
      </c>
      <c r="R108" s="60" t="str" cm="1">
        <f t="array" aca="1" ref="R108" ca="1">IF(
    Q108="N",
    "",
    IF(
        COUNTIFS('4.RNAIllumina'!E:E, B108, '4.RNAIllumina'!Y:Y, "Y") &gt; 0,
        _xlfn.TEXTJOIN(", ", TRUE, IF(('4.RNAIllumina'!E:E = B108) * ('4.RNAIllumina'!Y:Y = "Y"), '4.RNAIllumina'!D:D, "")),
        IF(
            COUNTIFS('4.RNAIllumina'!E:E, B108, '4.RNAIllumina'!X:X, "Y") &gt; 0,
            _xlfn.TEXTJOIN(", ", TRUE, IF(('4.RNAIllumina'!E:E = B108) * ('4.RNAIllumina'!X:X = "Y"), '4.RNAIllumina'!D:D, "")),
            "Awaiting Status"
        )
    )
)</f>
        <v>Awaiting Status</v>
      </c>
      <c r="T108" s="6" t="str">
        <f ca="1">VLOOKUP($B108,'1.MetaData'!$B:$H,2,FALSE)</f>
        <v>OG107</v>
      </c>
      <c r="U108" s="7" t="str">
        <f ca="1">VLOOKUP($B108,'1.MetaData'!$B:$H,3,FALSE)</f>
        <v>Upeneichthys vlamingii</v>
      </c>
      <c r="V108" s="7" t="str">
        <f ca="1">VLOOKUP($B108,'1.MetaData'!$B:$H,4,FALSE)</f>
        <v>Goatfish</v>
      </c>
      <c r="W108" s="6" t="str">
        <f ca="1">VLOOKUP($B108,'1.MetaData'!$B:$H,5,FALSE)</f>
        <v>SW Voyage 2023</v>
      </c>
      <c r="X108" s="6" t="str">
        <f ca="1">VLOOKUP($B108,'1.MetaData'!$B:$H,6,FALSE)</f>
        <v>Shannon Corrigan</v>
      </c>
      <c r="Z108"/>
    </row>
    <row r="109" spans="1:26" hidden="1" x14ac:dyDescent="0.25">
      <c r="A109" s="17">
        <v>108</v>
      </c>
      <c r="B109" s="3" t="str">
        <f t="shared" ca="1" si="3"/>
        <v>OG108</v>
      </c>
      <c r="C109" s="219" t="s">
        <v>96</v>
      </c>
      <c r="D109" s="4">
        <f ca="1">COUNTIF('2.Tissue'!C:C,B109)</f>
        <v>3</v>
      </c>
      <c r="E109" s="4">
        <f ca="1">COUNTIFS('3.DNAExtractions'!$E:$E,$B109,'3.DNAExtractions'!$D:$D,E$1)</f>
        <v>1</v>
      </c>
      <c r="F109" s="2" t="str" cm="1">
        <f t="array" aca="1" ref="F109" ca="1">IF(
    COUNTIFS('3.DNAExtractions'!E:E, B109, '3.DNAExtractions'!Y:Y, "Y") &gt; 0,
    _xlfn.TEXTJOIN(", ", TRUE, IF(('3.DNAExtractions'!E:E = B109) * ('3.DNAExtractions'!Y:Y = "Y"), '3.DNAExtractions'!D:D, "")),
    IF(
        COUNTIFS('3.DNAExtractions'!E:E, B109, '3.DNAExtractions'!X:X, "Y") &gt; 0,
        _xlfn.TEXTJOIN(", ", TRUE, IF(('3.DNAExtractions'!E:E = B109) * ('3.DNAExtractions'!X:X = "Y"), '3.DNAExtractions'!D:D, "")),
        "Awaiting Status"
    )
)</f>
        <v>Extracted</v>
      </c>
      <c r="G109" s="45" t="s">
        <v>92</v>
      </c>
      <c r="H109" s="8" t="str" cm="1">
        <f t="array" aca="1" ref="H109" ca="1">IF(
    G109="N",
    "",
    IF(
        COUNTIFS('4.Illumina'!E:E, B109, '4.Illumina'!R:R, "Y") &gt; 0,
        _xlfn.TEXTJOIN(", ", TRUE, IF(('4.Illumina'!E:E = B109) * ('4.Illumina'!R:R = "Y"), '4.Illumina'!D:D, "")),
        IF(
            COUNTIFS('4.Illumina'!E:E, B109, '4.Illumina'!Q:Q, "Y") &gt; 0,
            _xlfn.TEXTJOIN(", ", TRUE, IF(('4.Illumina'!E:E = B109) * ('4.Illumina'!Q:Q = "Y"), '4.Illumina'!D:D, "")),
            "Awaiting Status"
        )
    )
)</f>
        <v>Sequenced</v>
      </c>
      <c r="I109" s="26" t="s">
        <v>92</v>
      </c>
      <c r="J109" s="56" t="str" cm="1">
        <f t="array" aca="1" ref="J109" ca="1">IF(
    I109="N",
    "",
    IF(
        COUNTIFS('4.PacBio'!E:E, B109, '4.PacBio'!W:W, "Y") &gt; 0,
        _xlfn.TEXTJOIN(", ", TRUE, IF(('4.PacBio'!E:E = B109) * ('4.PacBio'!W:W = "Y"), '4.PacBio'!D:D, "")),
        IF(
            COUNTIFS('4.PacBio'!E:E, B109, '4.PacBio'!V:V, "Y") &gt; 0,
            _xlfn.TEXTJOIN(", ", TRUE, IF(('4.PacBio'!E:E = B109) * ('4.PacBio'!V:V = "Y"), '4.PacBio'!D:D, "")),
            "Awaiting Status"
        )
    )
)</f>
        <v>Sequenced</v>
      </c>
      <c r="K109" s="26" t="s">
        <v>92</v>
      </c>
      <c r="L109" s="8" t="str" cm="1">
        <f t="array" aca="1" ref="L109" ca="1">IF(
    K109="N",
    "",
    IF(
        COUNTIFS('4.HiCLibrary'!E:E, B109, '4.HiCLibrary'!V:V, "Y") &gt; 0,
        _xlfn.TEXTJOIN(", ", TRUE, IF(('4.HiCLibrary'!E:E = B109) * ('4.HiCLibrary'!V:V = "Y"), '4.HiCLibrary'!D:D, "")),
        IF(
            COUNTIFS('4.HiCLibrary'!E:E, B109, '4.HiCLibrary'!U:U, "Y") &gt; 0,
            _xlfn.TEXTJOIN(", ", TRUE, IF(('4.HiCLibrary'!E:E = B109) * ('4.HiCLibrary'!U:U = "Y"), '4.HiCLibrary'!D:D, "")),
            "Awaiting Status"
        )
    )
)</f>
        <v>Sequenced</v>
      </c>
      <c r="N109" s="56" t="str" cm="1">
        <f t="array" aca="1" ref="N109" ca="1">IF(
    M109="N",
    "",
    IF(
        COUNTIFS('4.ONT'!E:E, B109, '4.ONT'!Q:Q, "Y") &gt; 0,
        _xlfn.TEXTJOIN(", ", TRUE, IF(('4.ONT'!E:E = B109) * ('4.ONT'!Q:Q = "Y"), '4.ONT'!D:D, "")),
        IF(
            COUNTIFS('4.ONT'!E:E, B109, '4.ONT'!P:P, "Y") &gt; 0,
            _xlfn.TEXTJOIN(", ", TRUE, IF(('4.ONT'!E:E = B109) * ('4.ONT'!P:P = "Y"), '4.ONT'!D:D, "")),
            "Awaiting Status"
        )
    )
)</f>
        <v>Sequenced</v>
      </c>
      <c r="O109" s="26" t="s">
        <v>92</v>
      </c>
      <c r="P109" s="60" t="str" cm="1">
        <f t="array" aca="1" ref="P109" ca="1">IF(
    O109="N",
    "",
    IF(
        COUNTIFS('3.RNAExtractions'!E:E, B109, '3.RNAExtractions'!Z:Z, "Y") &gt; 0,
        _xlfn.TEXTJOIN(", ", TRUE, IF(('3.RNAExtractions'!E:E = B109) * ('3.RNAExtractions'!Z:Z = "Y"), '3.RNAExtractions'!D:D, "")),
        IF(
            COUNTIFS('3.RNAExtractions'!E:E, B109, '3.RNAExtractions'!Y:Y, "Y") &gt; 0,
            _xlfn.TEXTJOIN(", ", TRUE, IF(('3.RNAExtractions'!E:E = B109) * ('3.RNAExtractions'!Y:Y = "Y"), '3.RNAExtractions'!D:D, "")),
            "Awaiting Status"
        )
    )
)</f>
        <v>Failed QC</v>
      </c>
      <c r="Q109" s="26" t="s">
        <v>92</v>
      </c>
      <c r="R109" s="60" t="str" cm="1">
        <f t="array" aca="1" ref="R109" ca="1">IF(
    Q109="N",
    "",
    IF(
        COUNTIFS('4.RNAIllumina'!E:E, B109, '4.RNAIllumina'!Y:Y, "Y") &gt; 0,
        _xlfn.TEXTJOIN(", ", TRUE, IF(('4.RNAIllumina'!E:E = B109) * ('4.RNAIllumina'!Y:Y = "Y"), '4.RNAIllumina'!D:D, "")),
        IF(
            COUNTIFS('4.RNAIllumina'!E:E, B109, '4.RNAIllumina'!X:X, "Y") &gt; 0,
            _xlfn.TEXTJOIN(", ", TRUE, IF(('4.RNAIllumina'!E:E = B109) * ('4.RNAIllumina'!X:X = "Y"), '4.RNAIllumina'!D:D, "")),
            "Awaiting Status"
        )
    )
)</f>
        <v>Sequenced</v>
      </c>
      <c r="T109" s="6" t="str">
        <f ca="1">VLOOKUP($B109,'1.MetaData'!$B:$H,2,FALSE)</f>
        <v>OG108</v>
      </c>
      <c r="U109" s="7" t="str">
        <f ca="1">VLOOKUP($B109,'1.MetaData'!$B:$H,3,FALSE)</f>
        <v>Chironemus georgianus</v>
      </c>
      <c r="V109" s="7" t="str">
        <f ca="1">VLOOKUP($B109,'1.MetaData'!$B:$H,4,FALSE)</f>
        <v>Western Kelpfish</v>
      </c>
      <c r="W109" s="6" t="str">
        <f ca="1">VLOOKUP($B109,'1.MetaData'!$B:$H,5,FALSE)</f>
        <v>SW Voyage 2023</v>
      </c>
      <c r="X109" s="6" t="str">
        <f ca="1">VLOOKUP($B109,'1.MetaData'!$B:$H,6,FALSE)</f>
        <v>Shannon Corrigan</v>
      </c>
      <c r="Z109"/>
    </row>
    <row r="110" spans="1:26" hidden="1" x14ac:dyDescent="0.25">
      <c r="A110" s="17">
        <v>109</v>
      </c>
      <c r="B110" s="3" t="str">
        <f t="shared" ref="B110:B173" ca="1" si="4">_xlfn.CONCAT("OG",A110)</f>
        <v>OG109</v>
      </c>
      <c r="C110" s="219" t="s">
        <v>111</v>
      </c>
      <c r="D110" s="4">
        <f ca="1">COUNTIF('2.Tissue'!C:C,B110)</f>
        <v>1</v>
      </c>
      <c r="E110" s="4">
        <f ca="1">COUNTIFS('3.DNAExtractions'!$E:$E,$B110,'3.DNAExtractions'!$D:$D,E$1)</f>
        <v>0</v>
      </c>
      <c r="F110" s="2" t="str" cm="1">
        <f t="array" aca="1" ref="F110" ca="1">IF(
    COUNTIFS('3.DNAExtractions'!E:E, B110, '3.DNAExtractions'!Y:Y, "Y") &gt; 0,
    _xlfn.TEXTJOIN(", ", TRUE, IF(('3.DNAExtractions'!E:E = B110) * ('3.DNAExtractions'!Y:Y = "Y"), '3.DNAExtractions'!D:D, "")),
    IF(
        COUNTIFS('3.DNAExtractions'!E:E, B110, '3.DNAExtractions'!X:X, "Y") &gt; 0,
        _xlfn.TEXTJOIN(", ", TRUE, IF(('3.DNAExtractions'!E:E = B110) * ('3.DNAExtractions'!X:X = "Y"), '3.DNAExtractions'!D:D, "")),
        "Awaiting Status"
    )
)</f>
        <v>Awaiting Status</v>
      </c>
      <c r="G110" s="45"/>
      <c r="H110" s="8" t="str" cm="1">
        <f t="array" aca="1" ref="H110" ca="1">IF(
    G110="N",
    "",
    IF(
        COUNTIFS('4.Illumina'!E:E, B110, '4.Illumina'!R:R, "Y") &gt; 0,
        _xlfn.TEXTJOIN(", ", TRUE, IF(('4.Illumina'!E:E = B110) * ('4.Illumina'!R:R = "Y"), '4.Illumina'!D:D, "")),
        IF(
            COUNTIFS('4.Illumina'!E:E, B110, '4.Illumina'!Q:Q, "Y") &gt; 0,
            _xlfn.TEXTJOIN(", ", TRUE, IF(('4.Illumina'!E:E = B110) * ('4.Illumina'!Q:Q = "Y"), '4.Illumina'!D:D, "")),
            "Awaiting Status"
        )
    )
)</f>
        <v>Awaiting Status</v>
      </c>
      <c r="J110" s="56" t="str" cm="1">
        <f t="array" aca="1" ref="J110" ca="1">IF(
    I110="N",
    "",
    IF(
        COUNTIFS('4.PacBio'!E:E, B110, '4.PacBio'!W:W, "Y") &gt; 0,
        _xlfn.TEXTJOIN(", ", TRUE, IF(('4.PacBio'!E:E = B110) * ('4.PacBio'!W:W = "Y"), '4.PacBio'!D:D, "")),
        IF(
            COUNTIFS('4.PacBio'!E:E, B110, '4.PacBio'!V:V, "Y") &gt; 0,
            _xlfn.TEXTJOIN(", ", TRUE, IF(('4.PacBio'!E:E = B110) * ('4.PacBio'!V:V = "Y"), '4.PacBio'!D:D, "")),
            "Awaiting Status"
        )
    )
)</f>
        <v>Awaiting Status</v>
      </c>
      <c r="L110" s="8" t="str" cm="1">
        <f t="array" aca="1" ref="L110" ca="1">IF(
    K110="N",
    "",
    IF(
        COUNTIFS('4.HiCLibrary'!E:E, B110, '4.HiCLibrary'!V:V, "Y") &gt; 0,
        _xlfn.TEXTJOIN(", ", TRUE, IF(('4.HiCLibrary'!E:E = B110) * ('4.HiCLibrary'!V:V = "Y"), '4.HiCLibrary'!D:D, "")),
        IF(
            COUNTIFS('4.HiCLibrary'!E:E, B110, '4.HiCLibrary'!U:U, "Y") &gt; 0,
            _xlfn.TEXTJOIN(", ", TRUE, IF(('4.HiCLibrary'!E:E = B110) * ('4.HiCLibrary'!U:U = "Y"), '4.HiCLibrary'!D:D, "")),
            "Awaiting Status"
        )
    )
)</f>
        <v>Awaiting Status</v>
      </c>
      <c r="M110" s="47"/>
      <c r="N110" s="56" t="str" cm="1">
        <f t="array" aca="1" ref="N110" ca="1">IF(
    M110="N",
    "",
    IF(
        COUNTIFS('4.ONT'!E:E, B110, '4.ONT'!Q:Q, "Y") &gt; 0,
        _xlfn.TEXTJOIN(", ", TRUE, IF(('4.ONT'!E:E = B110) * ('4.ONT'!Q:Q = "Y"), '4.ONT'!D:D, "")),
        IF(
            COUNTIFS('4.ONT'!E:E, B110, '4.ONT'!P:P, "Y") &gt; 0,
            _xlfn.TEXTJOIN(", ", TRUE, IF(('4.ONT'!E:E = B110) * ('4.ONT'!P:P = "Y"), '4.ONT'!D:D, "")),
            "Awaiting Status"
        )
    )
)</f>
        <v>Awaiting Status</v>
      </c>
      <c r="O110" s="60"/>
      <c r="P110" s="60" t="str" cm="1">
        <f t="array" aca="1" ref="P110" ca="1">IF(
    O110="N",
    "",
    IF(
        COUNTIFS('3.RNAExtractions'!E:E, B110, '3.RNAExtractions'!Z:Z, "Y") &gt; 0,
        _xlfn.TEXTJOIN(", ", TRUE, IF(('3.RNAExtractions'!E:E = B110) * ('3.RNAExtractions'!Z:Z = "Y"), '3.RNAExtractions'!D:D, "")),
        IF(
            COUNTIFS('3.RNAExtractions'!E:E, B110, '3.RNAExtractions'!Y:Y, "Y") &gt; 0,
            _xlfn.TEXTJOIN(", ", TRUE, IF(('3.RNAExtractions'!E:E = B110) * ('3.RNAExtractions'!Y:Y = "Y"), '3.RNAExtractions'!D:D, "")),
            "Awaiting Status"
        )
    )
)</f>
        <v>Awaiting Status</v>
      </c>
      <c r="Q110" s="60"/>
      <c r="R110" s="60" t="str" cm="1">
        <f t="array" aca="1" ref="R110" ca="1">IF(
    Q110="N",
    "",
    IF(
        COUNTIFS('4.RNAIllumina'!E:E, B110, '4.RNAIllumina'!Y:Y, "Y") &gt; 0,
        _xlfn.TEXTJOIN(", ", TRUE, IF(('4.RNAIllumina'!E:E = B110) * ('4.RNAIllumina'!Y:Y = "Y"), '4.RNAIllumina'!D:D, "")),
        IF(
            COUNTIFS('4.RNAIllumina'!E:E, B110, '4.RNAIllumina'!X:X, "Y") &gt; 0,
            _xlfn.TEXTJOIN(", ", TRUE, IF(('4.RNAIllumina'!E:E = B110) * ('4.RNAIllumina'!X:X = "Y"), '4.RNAIllumina'!D:D, "")),
            "Awaiting Status"
        )
    )
)</f>
        <v>Awaiting Status</v>
      </c>
      <c r="T110" s="6" t="str">
        <f ca="1">VLOOKUP($B110,'1.MetaData'!$B:$H,2,FALSE)</f>
        <v>OG109</v>
      </c>
      <c r="U110" s="7" t="str">
        <f ca="1">VLOOKUP($B110,'1.MetaData'!$B:$H,3,FALSE)</f>
        <v>Nesogobius sp. `groove cheek`</v>
      </c>
      <c r="V110" s="7" t="str">
        <f ca="1">VLOOKUP($B110,'1.MetaData'!$B:$H,4,FALSE)</f>
        <v>Groovedcheek Sandgoby</v>
      </c>
      <c r="W110" s="6" t="str">
        <f ca="1">VLOOKUP($B110,'1.MetaData'!$B:$H,5,FALSE)</f>
        <v>SW Voyage 2023</v>
      </c>
      <c r="X110" s="6" t="str">
        <f ca="1">VLOOKUP($B110,'1.MetaData'!$B:$H,6,FALSE)</f>
        <v>Shannon Corrigan</v>
      </c>
      <c r="Z110"/>
    </row>
    <row r="111" spans="1:26" hidden="1" x14ac:dyDescent="0.25">
      <c r="A111" s="17">
        <v>110</v>
      </c>
      <c r="B111" s="3" t="str">
        <f t="shared" ca="1" si="4"/>
        <v>OG110</v>
      </c>
      <c r="C111" s="219" t="s">
        <v>93</v>
      </c>
      <c r="D111" s="4">
        <f ca="1">COUNTIF('2.Tissue'!C:C,B111)</f>
        <v>2</v>
      </c>
      <c r="E111" s="4">
        <f ca="1">COUNTIFS('3.DNAExtractions'!$E:$E,$B111,'3.DNAExtractions'!$D:$D,E$1)</f>
        <v>1</v>
      </c>
      <c r="F111" s="2" t="str" cm="1">
        <f t="array" aca="1" ref="F111" ca="1">IF(
    COUNTIFS('3.DNAExtractions'!E:E, B111, '3.DNAExtractions'!Y:Y, "Y") &gt; 0,
    _xlfn.TEXTJOIN(", ", TRUE, IF(('3.DNAExtractions'!E:E = B111) * ('3.DNAExtractions'!Y:Y = "Y"), '3.DNAExtractions'!D:D, "")),
    IF(
        COUNTIFS('3.DNAExtractions'!E:E, B111, '3.DNAExtractions'!X:X, "Y") &gt; 0,
        _xlfn.TEXTJOIN(", ", TRUE, IF(('3.DNAExtractions'!E:E = B111) * ('3.DNAExtractions'!X:X = "Y"), '3.DNAExtractions'!D:D, "")),
        "Awaiting Status"
    )
)</f>
        <v>Extracted</v>
      </c>
      <c r="G111" s="45" t="s">
        <v>92</v>
      </c>
      <c r="H111" s="8" t="str" cm="1">
        <f t="array" aca="1" ref="H111" ca="1">IF(
    G111="N",
    "",
    IF(
        COUNTIFS('4.Illumina'!E:E, B111, '4.Illumina'!R:R, "Y") &gt; 0,
        _xlfn.TEXTJOIN(", ", TRUE, IF(('4.Illumina'!E:E = B111) * ('4.Illumina'!R:R = "Y"), '4.Illumina'!D:D, "")),
        IF(
            COUNTIFS('4.Illumina'!E:E, B111, '4.Illumina'!Q:Q, "Y") &gt; 0,
            _xlfn.TEXTJOIN(", ", TRUE, IF(('4.Illumina'!E:E = B111) * ('4.Illumina'!Q:Q = "Y"), '4.Illumina'!D:D, "")),
            "Awaiting Status"
        )
    )
)</f>
        <v>Sequenced</v>
      </c>
      <c r="I111" s="26" t="s">
        <v>94</v>
      </c>
      <c r="J111" s="56" t="str" cm="1">
        <f t="array" aca="1" ref="J111" ca="1">IF(
    I111="N",
    "",
    IF(
        COUNTIFS('4.PacBio'!E:E, B111, '4.PacBio'!W:W, "Y") &gt; 0,
        _xlfn.TEXTJOIN(", ", TRUE, IF(('4.PacBio'!E:E = B111) * ('4.PacBio'!W:W = "Y"), '4.PacBio'!D:D, "")),
        IF(
            COUNTIFS('4.PacBio'!E:E, B111, '4.PacBio'!V:V, "Y") &gt; 0,
            _xlfn.TEXTJOIN(", ", TRUE, IF(('4.PacBio'!E:E = B111) * ('4.PacBio'!V:V = "Y"), '4.PacBio'!D:D, "")),
            "Awaiting Status"
        )
    )
)</f>
        <v/>
      </c>
      <c r="K111" s="181" t="s">
        <v>94</v>
      </c>
      <c r="L111" s="8" t="str" cm="1">
        <f t="array" aca="1" ref="L111" ca="1">IF(
    K111="N",
    "",
    IF(
        COUNTIFS('4.HiCLibrary'!E:E, B111, '4.HiCLibrary'!V:V, "Y") &gt; 0,
        _xlfn.TEXTJOIN(", ", TRUE, IF(('4.HiCLibrary'!E:E = B111) * ('4.HiCLibrary'!V:V = "Y"), '4.HiCLibrary'!D:D, "")),
        IF(
            COUNTIFS('4.HiCLibrary'!E:E, B111, '4.HiCLibrary'!U:U, "Y") &gt; 0,
            _xlfn.TEXTJOIN(", ", TRUE, IF(('4.HiCLibrary'!E:E = B111) * ('4.HiCLibrary'!U:U = "Y"), '4.HiCLibrary'!D:D, "")),
            "Awaiting Status"
        )
    )
)</f>
        <v/>
      </c>
      <c r="M111" s="47" t="s">
        <v>94</v>
      </c>
      <c r="N111" s="56" t="str" cm="1">
        <f t="array" aca="1" ref="N111" ca="1">IF(
    M111="N",
    "",
    IF(
        COUNTIFS('4.ONT'!E:E, B111, '4.ONT'!Q:Q, "Y") &gt; 0,
        _xlfn.TEXTJOIN(", ", TRUE, IF(('4.ONT'!E:E = B111) * ('4.ONT'!Q:Q = "Y"), '4.ONT'!D:D, "")),
        IF(
            COUNTIFS('4.ONT'!E:E, B111, '4.ONT'!P:P, "Y") &gt; 0,
            _xlfn.TEXTJOIN(", ", TRUE, IF(('4.ONT'!E:E = B111) * ('4.ONT'!P:P = "Y"), '4.ONT'!D:D, "")),
            "Awaiting Status"
        )
    )
)</f>
        <v/>
      </c>
      <c r="O111" s="60" t="s">
        <v>94</v>
      </c>
      <c r="P111" s="60" t="str" cm="1">
        <f t="array" aca="1" ref="P111" ca="1">IF(
    O111="N",
    "",
    IF(
        COUNTIFS('3.RNAExtractions'!E:E, B111, '3.RNAExtractions'!Z:Z, "Y") &gt; 0,
        _xlfn.TEXTJOIN(", ", TRUE, IF(('3.RNAExtractions'!E:E = B111) * ('3.RNAExtractions'!Z:Z = "Y"), '3.RNAExtractions'!D:D, "")),
        IF(
            COUNTIFS('3.RNAExtractions'!E:E, B111, '3.RNAExtractions'!Y:Y, "Y") &gt; 0,
            _xlfn.TEXTJOIN(", ", TRUE, IF(('3.RNAExtractions'!E:E = B111) * ('3.RNAExtractions'!Y:Y = "Y"), '3.RNAExtractions'!D:D, "")),
            "Awaiting Status"
        )
    )
)</f>
        <v/>
      </c>
      <c r="Q111" s="26" t="s">
        <v>94</v>
      </c>
      <c r="R111" s="60" t="str" cm="1">
        <f t="array" aca="1" ref="R111" ca="1">IF(
    Q111="N",
    "",
    IF(
        COUNTIFS('4.RNAIllumina'!E:E, B111, '4.RNAIllumina'!Y:Y, "Y") &gt; 0,
        _xlfn.TEXTJOIN(", ", TRUE, IF(('4.RNAIllumina'!E:E = B111) * ('4.RNAIllumina'!Y:Y = "Y"), '4.RNAIllumina'!D:D, "")),
        IF(
            COUNTIFS('4.RNAIllumina'!E:E, B111, '4.RNAIllumina'!X:X, "Y") &gt; 0,
            _xlfn.TEXTJOIN(", ", TRUE, IF(('4.RNAIllumina'!E:E = B111) * ('4.RNAIllumina'!X:X = "Y"), '4.RNAIllumina'!D:D, "")),
            "Awaiting Status"
        )
    )
)</f>
        <v/>
      </c>
      <c r="T111" s="6" t="str">
        <f ca="1">VLOOKUP($B111,'1.MetaData'!$B:$H,2,FALSE)</f>
        <v>OG110</v>
      </c>
      <c r="U111" s="7" t="str">
        <f ca="1">VLOOKUP($B111,'1.MetaData'!$B:$H,3,FALSE)</f>
        <v>Girella zebra</v>
      </c>
      <c r="V111" s="7" t="str">
        <f ca="1">VLOOKUP($B111,'1.MetaData'!$B:$H,4,FALSE)</f>
        <v>Zebrafish</v>
      </c>
      <c r="W111" s="6" t="str">
        <f ca="1">VLOOKUP($B111,'1.MetaData'!$B:$H,5,FALSE)</f>
        <v>SW Voyage 2023</v>
      </c>
      <c r="X111" s="6" t="str">
        <f ca="1">VLOOKUP($B111,'1.MetaData'!$B:$H,6,FALSE)</f>
        <v>Shannon Corrigan</v>
      </c>
      <c r="Z111"/>
    </row>
    <row r="112" spans="1:26" x14ac:dyDescent="0.25">
      <c r="A112" s="17">
        <v>111</v>
      </c>
      <c r="B112" s="3" t="str">
        <f t="shared" ca="1" si="4"/>
        <v>OG111</v>
      </c>
      <c r="C112" s="219" t="s">
        <v>91</v>
      </c>
      <c r="D112" s="4">
        <f ca="1">COUNTIF('2.Tissue'!C:C,B112)</f>
        <v>3</v>
      </c>
      <c r="E112" s="4">
        <f ca="1">COUNTIFS('3.DNAExtractions'!$E:$E,$B112,'3.DNAExtractions'!$D:$D,E$1)</f>
        <v>1</v>
      </c>
      <c r="F112" s="2" t="str" cm="1">
        <f t="array" aca="1" ref="F112" ca="1">IF(
    COUNTIFS('3.DNAExtractions'!E:E, B112, '3.DNAExtractions'!Y:Y, "Y") &gt; 0,
    _xlfn.TEXTJOIN(", ", TRUE, IF(('3.DNAExtractions'!E:E = B112) * ('3.DNAExtractions'!Y:Y = "Y"), '3.DNAExtractions'!D:D, "")),
    IF(
        COUNTIFS('3.DNAExtractions'!E:E, B112, '3.DNAExtractions'!X:X, "Y") &gt; 0,
        _xlfn.TEXTJOIN(", ", TRUE, IF(('3.DNAExtractions'!E:E = B112) * ('3.DNAExtractions'!X:X = "Y"), '3.DNAExtractions'!D:D, "")),
        "Awaiting Status"
    )
)</f>
        <v>Extracted</v>
      </c>
      <c r="G112" s="45" t="s">
        <v>92</v>
      </c>
      <c r="H112" s="8" t="str" cm="1">
        <f t="array" aca="1" ref="H112" ca="1">IF(
    G112="N",
    "",
    IF(
        COUNTIFS('4.Illumina'!E:E, B112, '4.Illumina'!R:R, "Y") &gt; 0,
        _xlfn.TEXTJOIN(", ", TRUE, IF(('4.Illumina'!E:E = B112) * ('4.Illumina'!R:R = "Y"), '4.Illumina'!D:D, "")),
        IF(
            COUNTIFS('4.Illumina'!E:E, B112, '4.Illumina'!Q:Q, "Y") &gt; 0,
            _xlfn.TEXTJOIN(", ", TRUE, IF(('4.Illumina'!E:E = B112) * ('4.Illumina'!Q:Q = "Y"), '4.Illumina'!D:D, "")),
            "Awaiting Status"
        )
    )
)</f>
        <v>Sequenced</v>
      </c>
      <c r="I112" s="26" t="s">
        <v>92</v>
      </c>
      <c r="J112" s="56" t="str" cm="1">
        <f t="array" aca="1" ref="J112" ca="1">IF(
    I112="N",
    "",
    IF(
        COUNTIFS('4.PacBio'!E:E, B112, '4.PacBio'!W:W, "Y") &gt; 0,
        _xlfn.TEXTJOIN(", ", TRUE, IF(('4.PacBio'!E:E = B112) * ('4.PacBio'!W:W = "Y"), '4.PacBio'!D:D, "")),
        IF(
            COUNTIFS('4.PacBio'!E:E, B112, '4.PacBio'!V:V, "Y") &gt; 0,
            _xlfn.TEXTJOIN(", ", TRUE, IF(('4.PacBio'!E:E = B112) * ('4.PacBio'!V:V = "Y"), '4.PacBio'!D:D, "")),
            "Awaiting Status"
        )
    )
)</f>
        <v>Sequenced</v>
      </c>
      <c r="K112" s="26" t="s">
        <v>92</v>
      </c>
      <c r="L112" s="8" t="str" cm="1">
        <f t="array" aca="1" ref="L112" ca="1">IF(
    K112="N",
    "",
    IF(
        COUNTIFS('4.HiCLibrary'!E:E, B112, '4.HiCLibrary'!V:V, "Y") &gt; 0,
        _xlfn.TEXTJOIN(", ", TRUE, IF(('4.HiCLibrary'!E:E = B112) * ('4.HiCLibrary'!V:V = "Y"), '4.HiCLibrary'!D:D, "")),
        IF(
            COUNTIFS('4.HiCLibrary'!E:E, B112, '4.HiCLibrary'!U:U, "Y") &gt; 0,
            _xlfn.TEXTJOIN(", ", TRUE, IF(('4.HiCLibrary'!E:E = B112) * ('4.HiCLibrary'!U:U = "Y"), '4.HiCLibrary'!D:D, "")),
            "Awaiting Status"
        )
    )
)</f>
        <v>Failed QC</v>
      </c>
      <c r="M112" s="47"/>
      <c r="N112" s="56" t="str" cm="1">
        <f t="array" aca="1" ref="N112" ca="1">IF(
    M112="N",
    "",
    IF(
        COUNTIFS('4.ONT'!E:E, B112, '4.ONT'!Q:Q, "Y") &gt; 0,
        _xlfn.TEXTJOIN(", ", TRUE, IF(('4.ONT'!E:E = B112) * ('4.ONT'!Q:Q = "Y"), '4.ONT'!D:D, "")),
        IF(
            COUNTIFS('4.ONT'!E:E, B112, '4.ONT'!P:P, "Y") &gt; 0,
            _xlfn.TEXTJOIN(", ", TRUE, IF(('4.ONT'!E:E = B112) * ('4.ONT'!P:P = "Y"), '4.ONT'!D:D, "")),
            "Awaiting Status"
        )
    )
)</f>
        <v>Sequenced</v>
      </c>
      <c r="O112" s="26" t="s">
        <v>92</v>
      </c>
      <c r="P112" s="60" t="str" cm="1">
        <f t="array" aca="1" ref="P112" ca="1">IF(
    O112="N",
    "",
    IF(
        COUNTIFS('3.RNAExtractions'!E:E, B112, '3.RNAExtractions'!Z:Z, "Y") &gt; 0,
        _xlfn.TEXTJOIN(", ", TRUE, IF(('3.RNAExtractions'!E:E = B112) * ('3.RNAExtractions'!Z:Z = "Y"), '3.RNAExtractions'!D:D, "")),
        IF(
            COUNTIFS('3.RNAExtractions'!E:E, B112, '3.RNAExtractions'!Y:Y, "Y") &gt; 0,
            _xlfn.TEXTJOIN(", ", TRUE, IF(('3.RNAExtractions'!E:E = B112) * ('3.RNAExtractions'!Y:Y = "Y"), '3.RNAExtractions'!D:D, "")),
            "Awaiting Status"
        )
    )
)</f>
        <v>Awaiting Status</v>
      </c>
      <c r="Q112" s="26" t="s">
        <v>92</v>
      </c>
      <c r="R112" s="60" t="str" cm="1">
        <f t="array" aca="1" ref="R112" ca="1">IF(
    Q112="N",
    "",
    IF(
        COUNTIFS('4.RNAIllumina'!E:E, B112, '4.RNAIllumina'!Y:Y, "Y") &gt; 0,
        _xlfn.TEXTJOIN(", ", TRUE, IF(('4.RNAIllumina'!E:E = B112) * ('4.RNAIllumina'!Y:Y = "Y"), '4.RNAIllumina'!D:D, "")),
        IF(
            COUNTIFS('4.RNAIllumina'!E:E, B112, '4.RNAIllumina'!X:X, "Y") &gt; 0,
            _xlfn.TEXTJOIN(", ", TRUE, IF(('4.RNAIllumina'!E:E = B112) * ('4.RNAIllumina'!X:X = "Y"), '4.RNAIllumina'!D:D, "")),
            "Awaiting Status"
        )
    )
)</f>
        <v>Awaiting Status</v>
      </c>
      <c r="T112" s="6" t="str">
        <f ca="1">VLOOKUP($B112,'1.MetaData'!$B:$H,2,FALSE)</f>
        <v>OG111</v>
      </c>
      <c r="U112" s="7" t="str">
        <f ca="1">VLOOKUP($B112,'1.MetaData'!$B:$H,3,FALSE)</f>
        <v>Nemadactylus valenciennesi</v>
      </c>
      <c r="V112" s="7" t="str">
        <f ca="1">VLOOKUP($B112,'1.MetaData'!$B:$H,4,FALSE)</f>
        <v>Blue Morwong</v>
      </c>
      <c r="W112" s="6" t="str">
        <f ca="1">VLOOKUP($B112,'1.MetaData'!$B:$H,5,FALSE)</f>
        <v>SW Voyage 2023</v>
      </c>
      <c r="X112" s="6" t="str">
        <f ca="1">VLOOKUP($B112,'1.MetaData'!$B:$H,6,FALSE)</f>
        <v>Shannon Corrigan</v>
      </c>
      <c r="Z112"/>
    </row>
    <row r="113" spans="1:26" x14ac:dyDescent="0.25">
      <c r="A113" s="17">
        <v>112</v>
      </c>
      <c r="B113" s="3" t="str">
        <f t="shared" ca="1" si="4"/>
        <v>OG112</v>
      </c>
      <c r="C113" s="219" t="s">
        <v>91</v>
      </c>
      <c r="D113" s="4">
        <f ca="1">COUNTIF('2.Tissue'!C:C,B113)</f>
        <v>2</v>
      </c>
      <c r="E113" s="4">
        <f ca="1">COUNTIFS('3.DNAExtractions'!$E:$E,$B113,'3.DNAExtractions'!$D:$D,E$1)</f>
        <v>1</v>
      </c>
      <c r="F113" s="2" t="str" cm="1">
        <f t="array" aca="1" ref="F113" ca="1">IF(
    COUNTIFS('3.DNAExtractions'!E:E, B113, '3.DNAExtractions'!Y:Y, "Y") &gt; 0,
    _xlfn.TEXTJOIN(", ", TRUE, IF(('3.DNAExtractions'!E:E = B113) * ('3.DNAExtractions'!Y:Y = "Y"), '3.DNAExtractions'!D:D, "")),
    IF(
        COUNTIFS('3.DNAExtractions'!E:E, B113, '3.DNAExtractions'!X:X, "Y") &gt; 0,
        _xlfn.TEXTJOIN(", ", TRUE, IF(('3.DNAExtractions'!E:E = B113) * ('3.DNAExtractions'!X:X = "Y"), '3.DNAExtractions'!D:D, "")),
        "Awaiting Status"
    )
)</f>
        <v>Extracted</v>
      </c>
      <c r="G113" s="45" t="s">
        <v>94</v>
      </c>
      <c r="H113" s="8" t="str" cm="1">
        <f t="array" aca="1" ref="H113" ca="1">IF(
    G113="N",
    "",
    IF(
        COUNTIFS('4.Illumina'!E:E, B113, '4.Illumina'!R:R, "Y") &gt; 0,
        _xlfn.TEXTJOIN(", ", TRUE, IF(('4.Illumina'!E:E = B113) * ('4.Illumina'!R:R = "Y"), '4.Illumina'!D:D, "")),
        IF(
            COUNTIFS('4.Illumina'!E:E, B113, '4.Illumina'!Q:Q, "Y") &gt; 0,
            _xlfn.TEXTJOIN(", ", TRUE, IF(('4.Illumina'!E:E = B113) * ('4.Illumina'!Q:Q = "Y"), '4.Illumina'!D:D, "")),
            "Awaiting Status"
        )
    )
)</f>
        <v/>
      </c>
      <c r="I113" s="181" t="s">
        <v>92</v>
      </c>
      <c r="J113" s="56" t="str" cm="1">
        <f t="array" aca="1" ref="J113" ca="1">IF(
    I113="N",
    "",
    IF(
        COUNTIFS('4.PacBio'!E:E, B113, '4.PacBio'!W:W, "Y") &gt; 0,
        _xlfn.TEXTJOIN(", ", TRUE, IF(('4.PacBio'!E:E = B113) * ('4.PacBio'!W:W = "Y"), '4.PacBio'!D:D, "")),
        IF(
            COUNTIFS('4.PacBio'!E:E, B113, '4.PacBio'!V:V, "Y") &gt; 0,
            _xlfn.TEXTJOIN(", ", TRUE, IF(('4.PacBio'!E:E = B113) * ('4.PacBio'!V:V = "Y"), '4.PacBio'!D:D, "")),
            "Awaiting Status"
        )
    )
)</f>
        <v>Failed QC</v>
      </c>
      <c r="K113" s="181" t="s">
        <v>92</v>
      </c>
      <c r="L113" s="8" t="str" cm="1">
        <f t="array" aca="1" ref="L113" ca="1">IF(
    K113="N",
    "",
    IF(
        COUNTIFS('4.HiCLibrary'!E:E, B113, '4.HiCLibrary'!V:V, "Y") &gt; 0,
        _xlfn.TEXTJOIN(", ", TRUE, IF(('4.HiCLibrary'!E:E = B113) * ('4.HiCLibrary'!V:V = "Y"), '4.HiCLibrary'!D:D, "")),
        IF(
            COUNTIFS('4.HiCLibrary'!E:E, B113, '4.HiCLibrary'!U:U, "Y") &gt; 0,
            _xlfn.TEXTJOIN(", ", TRUE, IF(('4.HiCLibrary'!E:E = B113) * ('4.HiCLibrary'!U:U = "Y"), '4.HiCLibrary'!D:D, "")),
            "Awaiting Status"
        )
    )
)</f>
        <v>Awaiting Status</v>
      </c>
      <c r="M113" s="181" t="s">
        <v>92</v>
      </c>
      <c r="N113" s="56" t="str" cm="1">
        <f t="array" aca="1" ref="N113" ca="1">IF(
    M113="N",
    "",
    IF(
        COUNTIFS('4.ONT'!E:E, B113, '4.ONT'!Q:Q, "Y") &gt; 0,
        _xlfn.TEXTJOIN(", ", TRUE, IF(('4.ONT'!E:E = B113) * ('4.ONT'!Q:Q = "Y"), '4.ONT'!D:D, "")),
        IF(
            COUNTIFS('4.ONT'!E:E, B113, '4.ONT'!P:P, "Y") &gt; 0,
            _xlfn.TEXTJOIN(", ", TRUE, IF(('4.ONT'!E:E = B113) * ('4.ONT'!P:P = "Y"), '4.ONT'!D:D, "")),
            "Awaiting Status"
        )
    )
)</f>
        <v>Awaiting Status</v>
      </c>
      <c r="O113" s="181" t="s">
        <v>92</v>
      </c>
      <c r="P113" s="60" t="str" cm="1">
        <f t="array" aca="1" ref="P113" ca="1">IF(
    O113="N",
    "",
    IF(
        COUNTIFS('3.RNAExtractions'!E:E, B113, '3.RNAExtractions'!Z:Z, "Y") &gt; 0,
        _xlfn.TEXTJOIN(", ", TRUE, IF(('3.RNAExtractions'!E:E = B113) * ('3.RNAExtractions'!Z:Z = "Y"), '3.RNAExtractions'!D:D, "")),
        IF(
            COUNTIFS('3.RNAExtractions'!E:E, B113, '3.RNAExtractions'!Y:Y, "Y") &gt; 0,
            _xlfn.TEXTJOIN(", ", TRUE, IF(('3.RNAExtractions'!E:E = B113) * ('3.RNAExtractions'!Y:Y = "Y"), '3.RNAExtractions'!D:D, "")),
            "Awaiting Status"
        )
    )
)</f>
        <v>Awaiting Status</v>
      </c>
      <c r="Q113" s="26" t="s">
        <v>94</v>
      </c>
      <c r="R113" s="60" t="str" cm="1">
        <f t="array" aca="1" ref="R113" ca="1">IF(
    Q113="N",
    "",
    IF(
        COUNTIFS('4.RNAIllumina'!E:E, B113, '4.RNAIllumina'!Y:Y, "Y") &gt; 0,
        _xlfn.TEXTJOIN(", ", TRUE, IF(('4.RNAIllumina'!E:E = B113) * ('4.RNAIllumina'!Y:Y = "Y"), '4.RNAIllumina'!D:D, "")),
        IF(
            COUNTIFS('4.RNAIllumina'!E:E, B113, '4.RNAIllumina'!X:X, "Y") &gt; 0,
            _xlfn.TEXTJOIN(", ", TRUE, IF(('4.RNAIllumina'!E:E = B113) * ('4.RNAIllumina'!X:X = "Y"), '4.RNAIllumina'!D:D, "")),
            "Awaiting Status"
        )
    )
)</f>
        <v/>
      </c>
      <c r="T113" s="6" t="str">
        <f ca="1">VLOOKUP($B113,'1.MetaData'!$B:$H,2,FALSE)</f>
        <v>OG112</v>
      </c>
      <c r="U113" s="7" t="str">
        <f ca="1">VLOOKUP($B113,'1.MetaData'!$B:$H,3,FALSE)</f>
        <v>Trinorfolkia clarkei</v>
      </c>
      <c r="V113" s="7" t="str">
        <f ca="1">VLOOKUP($B113,'1.MetaData'!$B:$H,4,FALSE)</f>
        <v>Clakes threefin</v>
      </c>
      <c r="W113" s="6" t="str">
        <f ca="1">VLOOKUP($B113,'1.MetaData'!$B:$H,5,FALSE)</f>
        <v>SW Voyage 2023</v>
      </c>
      <c r="X113" s="6" t="str">
        <f ca="1">VLOOKUP($B113,'1.MetaData'!$B:$H,6,FALSE)</f>
        <v>Shannon Corrigan</v>
      </c>
      <c r="Y113" s="6" t="s">
        <v>116</v>
      </c>
      <c r="Z113"/>
    </row>
    <row r="114" spans="1:26" hidden="1" x14ac:dyDescent="0.25">
      <c r="A114" s="17">
        <v>113</v>
      </c>
      <c r="B114" s="3" t="str">
        <f t="shared" ca="1" si="4"/>
        <v>OG113</v>
      </c>
      <c r="C114" s="219" t="s">
        <v>96</v>
      </c>
      <c r="D114" s="4">
        <f ca="1">COUNTIF('2.Tissue'!C:C,B114)</f>
        <v>2</v>
      </c>
      <c r="E114" s="4">
        <f ca="1">COUNTIFS('3.DNAExtractions'!$E:$E,$B114,'3.DNAExtractions'!$D:$D,E$1)</f>
        <v>1</v>
      </c>
      <c r="F114" s="2" t="str" cm="1">
        <f t="array" aca="1" ref="F114" ca="1">IF(
    COUNTIFS('3.DNAExtractions'!E:E, B114, '3.DNAExtractions'!Y:Y, "Y") &gt; 0,
    _xlfn.TEXTJOIN(", ", TRUE, IF(('3.DNAExtractions'!E:E = B114) * ('3.DNAExtractions'!Y:Y = "Y"), '3.DNAExtractions'!D:D, "")),
    IF(
        COUNTIFS('3.DNAExtractions'!E:E, B114, '3.DNAExtractions'!X:X, "Y") &gt; 0,
        _xlfn.TEXTJOIN(", ", TRUE, IF(('3.DNAExtractions'!E:E = B114) * ('3.DNAExtractions'!X:X = "Y"), '3.DNAExtractions'!D:D, "")),
        "Awaiting Status"
    )
)</f>
        <v>Extracted</v>
      </c>
      <c r="G114" s="45" t="s">
        <v>92</v>
      </c>
      <c r="H114" s="8" t="str" cm="1">
        <f t="array" aca="1" ref="H114" ca="1">IF(
    G114="N",
    "",
    IF(
        COUNTIFS('4.Illumina'!E:E, B114, '4.Illumina'!R:R, "Y") &gt; 0,
        _xlfn.TEXTJOIN(", ", TRUE, IF(('4.Illumina'!E:E = B114) * ('4.Illumina'!R:R = "Y"), '4.Illumina'!D:D, "")),
        IF(
            COUNTIFS('4.Illumina'!E:E, B114, '4.Illumina'!Q:Q, "Y") &gt; 0,
            _xlfn.TEXTJOIN(", ", TRUE, IF(('4.Illumina'!E:E = B114) * ('4.Illumina'!Q:Q = "Y"), '4.Illumina'!D:D, "")),
            "Awaiting Status"
        )
    )
)</f>
        <v>Sequenced</v>
      </c>
      <c r="I114" s="26" t="s">
        <v>92</v>
      </c>
      <c r="J114" s="56" t="str" cm="1">
        <f t="array" aca="1" ref="J114" ca="1">IF(
    I114="N",
    "",
    IF(
        COUNTIFS('4.PacBio'!E:E, B114, '4.PacBio'!W:W, "Y") &gt; 0,
        _xlfn.TEXTJOIN(", ", TRUE, IF(('4.PacBio'!E:E = B114) * ('4.PacBio'!W:W = "Y"), '4.PacBio'!D:D, "")),
        IF(
            COUNTIFS('4.PacBio'!E:E, B114, '4.PacBio'!V:V, "Y") &gt; 0,
            _xlfn.TEXTJOIN(", ", TRUE, IF(('4.PacBio'!E:E = B114) * ('4.PacBio'!V:V = "Y"), '4.PacBio'!D:D, "")),
            "Awaiting Status"
        )
    )
)</f>
        <v>Sequenced</v>
      </c>
      <c r="K114" s="26" t="s">
        <v>92</v>
      </c>
      <c r="L114" s="8" t="str" cm="1">
        <f t="array" aca="1" ref="L114" ca="1">IF(
    K114="N",
    "",
    IF(
        COUNTIFS('4.HiCLibrary'!E:E, B114, '4.HiCLibrary'!V:V, "Y") &gt; 0,
        _xlfn.TEXTJOIN(", ", TRUE, IF(('4.HiCLibrary'!E:E = B114) * ('4.HiCLibrary'!V:V = "Y"), '4.HiCLibrary'!D:D, "")),
        IF(
            COUNTIFS('4.HiCLibrary'!E:E, B114, '4.HiCLibrary'!U:U, "Y") &gt; 0,
            _xlfn.TEXTJOIN(", ", TRUE, IF(('4.HiCLibrary'!E:E = B114) * ('4.HiCLibrary'!U:U = "Y"), '4.HiCLibrary'!D:D, "")),
            "Awaiting Status"
        )
    )
)</f>
        <v>Sequenced</v>
      </c>
      <c r="N114" s="56" t="str" cm="1">
        <f t="array" aca="1" ref="N114" ca="1">IF(
    M114="N",
    "",
    IF(
        COUNTIFS('4.ONT'!E:E, B114, '4.ONT'!Q:Q, "Y") &gt; 0,
        _xlfn.TEXTJOIN(", ", TRUE, IF(('4.ONT'!E:E = B114) * ('4.ONT'!Q:Q = "Y"), '4.ONT'!D:D, "")),
        IF(
            COUNTIFS('4.ONT'!E:E, B114, '4.ONT'!P:P, "Y") &gt; 0,
            _xlfn.TEXTJOIN(", ", TRUE, IF(('4.ONT'!E:E = B114) * ('4.ONT'!P:P = "Y"), '4.ONT'!D:D, "")),
            "Awaiting Status"
        )
    )
)</f>
        <v>Library - LSK</v>
      </c>
      <c r="O114" s="26" t="s">
        <v>92</v>
      </c>
      <c r="P114" s="60" t="str" cm="1">
        <f t="array" aca="1" ref="P114" ca="1">IF(
    O114="N",
    "",
    IF(
        COUNTIFS('3.RNAExtractions'!E:E, B114, '3.RNAExtractions'!Z:Z, "Y") &gt; 0,
        _xlfn.TEXTJOIN(", ", TRUE, IF(('3.RNAExtractions'!E:E = B114) * ('3.RNAExtractions'!Z:Z = "Y"), '3.RNAExtractions'!D:D, "")),
        IF(
            COUNTIFS('3.RNAExtractions'!E:E, B114, '3.RNAExtractions'!Y:Y, "Y") &gt; 0,
            _xlfn.TEXTJOIN(", ", TRUE, IF(('3.RNAExtractions'!E:E = B114) * ('3.RNAExtractions'!Y:Y = "Y"), '3.RNAExtractions'!D:D, "")),
            "Awaiting Status"
        )
    )
)</f>
        <v>Failed QC</v>
      </c>
      <c r="Q114" s="26" t="s">
        <v>92</v>
      </c>
      <c r="R114" s="60" t="str" cm="1">
        <f t="array" aca="1" ref="R114" ca="1">IF(
    Q114="N",
    "",
    IF(
        COUNTIFS('4.RNAIllumina'!E:E, B114, '4.RNAIllumina'!Y:Y, "Y") &gt; 0,
        _xlfn.TEXTJOIN(", ", TRUE, IF(('4.RNAIllumina'!E:E = B114) * ('4.RNAIllumina'!Y:Y = "Y"), '4.RNAIllumina'!D:D, "")),
        IF(
            COUNTIFS('4.RNAIllumina'!E:E, B114, '4.RNAIllumina'!X:X, "Y") &gt; 0,
            _xlfn.TEXTJOIN(", ", TRUE, IF(('4.RNAIllumina'!E:E = B114) * ('4.RNAIllumina'!X:X = "Y"), '4.RNAIllumina'!D:D, "")),
            "Awaiting Status"
        )
    )
)</f>
        <v>Sequenced</v>
      </c>
      <c r="T114" s="6" t="str">
        <f ca="1">VLOOKUP($B114,'1.MetaData'!$B:$H,2,FALSE)</f>
        <v>OG113</v>
      </c>
      <c r="U114" s="7" t="str">
        <f ca="1">VLOOKUP($B114,'1.MetaData'!$B:$H,3,FALSE)</f>
        <v>Diodon nicthemerus</v>
      </c>
      <c r="V114" s="7" t="str">
        <f ca="1">VLOOKUP($B114,'1.MetaData'!$B:$H,4,FALSE)</f>
        <v>Globe fish</v>
      </c>
      <c r="W114" s="6" t="str">
        <f ca="1">VLOOKUP($B114,'1.MetaData'!$B:$H,5,FALSE)</f>
        <v>SW Voyage 2023</v>
      </c>
      <c r="X114" s="6" t="str">
        <f ca="1">VLOOKUP($B114,'1.MetaData'!$B:$H,6,FALSE)</f>
        <v>Shannon Corrigan</v>
      </c>
      <c r="Z114"/>
    </row>
    <row r="115" spans="1:26" x14ac:dyDescent="0.25">
      <c r="A115" s="17">
        <v>114</v>
      </c>
      <c r="B115" s="3" t="str">
        <f t="shared" ca="1" si="4"/>
        <v>OG114</v>
      </c>
      <c r="C115" s="219" t="s">
        <v>106</v>
      </c>
      <c r="D115" s="4">
        <f ca="1">COUNTIF('2.Tissue'!C:C,B115)</f>
        <v>3</v>
      </c>
      <c r="E115" s="4">
        <f ca="1">COUNTIFS('3.DNAExtractions'!$E:$E,$B115,'3.DNAExtractions'!$D:$D,E$1)</f>
        <v>2</v>
      </c>
      <c r="F115" s="2" t="str" cm="1">
        <f t="array" aca="1" ref="F115" ca="1">IF(
    COUNTIFS('3.DNAExtractions'!E:E, B115, '3.DNAExtractions'!Y:Y, "Y") &gt; 0,
    _xlfn.TEXTJOIN(", ", TRUE, IF(('3.DNAExtractions'!E:E = B115) * ('3.DNAExtractions'!Y:Y = "Y"), '3.DNAExtractions'!D:D, "")),
    IF(
        COUNTIFS('3.DNAExtractions'!E:E, B115, '3.DNAExtractions'!X:X, "Y") &gt; 0,
        _xlfn.TEXTJOIN(", ", TRUE, IF(('3.DNAExtractions'!E:E = B115) * ('3.DNAExtractions'!X:X = "Y"), '3.DNAExtractions'!D:D, "")),
        "Awaiting Status"
    )
)</f>
        <v>Extracted</v>
      </c>
      <c r="G115" s="45" t="s">
        <v>92</v>
      </c>
      <c r="H115" s="8" t="str" cm="1">
        <f t="array" aca="1" ref="H115" ca="1">IF(
    G115="N",
    "",
    IF(
        COUNTIFS('4.Illumina'!E:E, B115, '4.Illumina'!R:R, "Y") &gt; 0,
        _xlfn.TEXTJOIN(", ", TRUE, IF(('4.Illumina'!E:E = B115) * ('4.Illumina'!R:R = "Y"), '4.Illumina'!D:D, "")),
        IF(
            COUNTIFS('4.Illumina'!E:E, B115, '4.Illumina'!Q:Q, "Y") &gt; 0,
            _xlfn.TEXTJOIN(", ", TRUE, IF(('4.Illumina'!E:E = B115) * ('4.Illumina'!Q:Q = "Y"), '4.Illumina'!D:D, "")),
            "Awaiting Status"
        )
    )
)</f>
        <v>Sequenced</v>
      </c>
      <c r="I115" s="26" t="s">
        <v>92</v>
      </c>
      <c r="J115" s="56" t="str" cm="1">
        <f t="array" aca="1" ref="J115" ca="1">IF(
    I115="N",
    "",
    IF(
        COUNTIFS('4.PacBio'!E:E, B115, '4.PacBio'!W:W, "Y") &gt; 0,
        _xlfn.TEXTJOIN(", ", TRUE, IF(('4.PacBio'!E:E = B115) * ('4.PacBio'!W:W = "Y"), '4.PacBio'!D:D, "")),
        IF(
            COUNTIFS('4.PacBio'!E:E, B115, '4.PacBio'!V:V, "Y") &gt; 0,
            _xlfn.TEXTJOIN(", ", TRUE, IF(('4.PacBio'!E:E = B115) * ('4.PacBio'!V:V = "Y"), '4.PacBio'!D:D, "")),
            "Awaiting Status"
        )
    )
)</f>
        <v>Sequenced</v>
      </c>
      <c r="K115" s="26" t="s">
        <v>92</v>
      </c>
      <c r="L115" s="8" t="str" cm="1">
        <f t="array" aca="1" ref="L115" ca="1">IF(
    K115="N",
    "",
    IF(
        COUNTIFS('4.HiCLibrary'!E:E, B115, '4.HiCLibrary'!V:V, "Y") &gt; 0,
        _xlfn.TEXTJOIN(", ", TRUE, IF(('4.HiCLibrary'!E:E = B115) * ('4.HiCLibrary'!V:V = "Y"), '4.HiCLibrary'!D:D, "")),
        IF(
            COUNTIFS('4.HiCLibrary'!E:E, B115, '4.HiCLibrary'!U:U, "Y") &gt; 0,
            _xlfn.TEXTJOIN(", ", TRUE, IF(('4.HiCLibrary'!E:E = B115) * ('4.HiCLibrary'!U:U = "Y"), '4.HiCLibrary'!D:D, "")),
            "Awaiting Status"
        )
    )
)</f>
        <v>Sequenced</v>
      </c>
      <c r="N115" s="56" t="str" cm="1">
        <f t="array" aca="1" ref="N115" ca="1">IF(
    M115="N",
    "",
    IF(
        COUNTIFS('4.ONT'!E:E, B115, '4.ONT'!Q:Q, "Y") &gt; 0,
        _xlfn.TEXTJOIN(", ", TRUE, IF(('4.ONT'!E:E = B115) * ('4.ONT'!Q:Q = "Y"), '4.ONT'!D:D, "")),
        IF(
            COUNTIFS('4.ONT'!E:E, B115, '4.ONT'!P:P, "Y") &gt; 0,
            _xlfn.TEXTJOIN(", ", TRUE, IF(('4.ONT'!E:E = B115) * ('4.ONT'!P:P = "Y"), '4.ONT'!D:D, "")),
            "Awaiting Status"
        )
    )
)</f>
        <v>Sequenced</v>
      </c>
      <c r="O115" s="26" t="s">
        <v>92</v>
      </c>
      <c r="P115" s="60" t="str" cm="1">
        <f t="array" aca="1" ref="P115" ca="1">IF(
    O115="N",
    "",
    IF(
        COUNTIFS('3.RNAExtractions'!E:E, B115, '3.RNAExtractions'!Z:Z, "Y") &gt; 0,
        _xlfn.TEXTJOIN(", ", TRUE, IF(('3.RNAExtractions'!E:E = B115) * ('3.RNAExtractions'!Z:Z = "Y"), '3.RNAExtractions'!D:D, "")),
        IF(
            COUNTIFS('3.RNAExtractions'!E:E, B115, '3.RNAExtractions'!Y:Y, "Y") &gt; 0,
            _xlfn.TEXTJOIN(", ", TRUE, IF(('3.RNAExtractions'!E:E = B115) * ('3.RNAExtractions'!Y:Y = "Y"), '3.RNAExtractions'!D:D, "")),
            "Awaiting Status"
        )
    )
)</f>
        <v>Awaiting Status</v>
      </c>
      <c r="Q115" s="26" t="s">
        <v>92</v>
      </c>
      <c r="R115" s="60" t="str" cm="1">
        <f t="array" aca="1" ref="R115" ca="1">IF(
    Q115="N",
    "",
    IF(
        COUNTIFS('4.RNAIllumina'!E:E, B115, '4.RNAIllumina'!Y:Y, "Y") &gt; 0,
        _xlfn.TEXTJOIN(", ", TRUE, IF(('4.RNAIllumina'!E:E = B115) * ('4.RNAIllumina'!Y:Y = "Y"), '4.RNAIllumina'!D:D, "")),
        IF(
            COUNTIFS('4.RNAIllumina'!E:E, B115, '4.RNAIllumina'!X:X, "Y") &gt; 0,
            _xlfn.TEXTJOIN(", ", TRUE, IF(('4.RNAIllumina'!E:E = B115) * ('4.RNAIllumina'!X:X = "Y"), '4.RNAIllumina'!D:D, "")),
            "Awaiting Status"
        )
    )
)</f>
        <v>Awaiting Status</v>
      </c>
      <c r="T115" s="6" t="str">
        <f ca="1">VLOOKUP($B115,'1.MetaData'!$B:$H,2,FALSE)</f>
        <v>OG114</v>
      </c>
      <c r="U115" s="7" t="str">
        <f ca="1">VLOOKUP($B115,'1.MetaData'!$B:$H,3,FALSE)</f>
        <v>Leviprora inops</v>
      </c>
      <c r="V115" s="7" t="str">
        <f ca="1">VLOOKUP($B115,'1.MetaData'!$B:$H,4,FALSE)</f>
        <v>Longhead Flathead</v>
      </c>
      <c r="W115" s="6" t="str">
        <f ca="1">VLOOKUP($B115,'1.MetaData'!$B:$H,5,FALSE)</f>
        <v>SW Voyage 2023</v>
      </c>
      <c r="X115" s="6" t="str">
        <f ca="1">VLOOKUP($B115,'1.MetaData'!$B:$H,6,FALSE)</f>
        <v>Shannon Corrigan</v>
      </c>
      <c r="Z115"/>
    </row>
    <row r="116" spans="1:26" x14ac:dyDescent="0.25">
      <c r="A116" s="17">
        <v>115</v>
      </c>
      <c r="B116" s="3" t="str">
        <f t="shared" ca="1" si="4"/>
        <v>OG115</v>
      </c>
      <c r="C116" s="219" t="s">
        <v>91</v>
      </c>
      <c r="D116" s="4">
        <f ca="1">COUNTIF('2.Tissue'!C:C,B116)</f>
        <v>4</v>
      </c>
      <c r="E116" s="4">
        <f ca="1">COUNTIFS('3.DNAExtractions'!$E:$E,$B116,'3.DNAExtractions'!$D:$D,E$1)</f>
        <v>1</v>
      </c>
      <c r="F116" s="2" t="str" cm="1">
        <f t="array" aca="1" ref="F116" ca="1">IF(
    COUNTIFS('3.DNAExtractions'!E:E, B116, '3.DNAExtractions'!Y:Y, "Y") &gt; 0,
    _xlfn.TEXTJOIN(", ", TRUE, IF(('3.DNAExtractions'!E:E = B116) * ('3.DNAExtractions'!Y:Y = "Y"), '3.DNAExtractions'!D:D, "")),
    IF(
        COUNTIFS('3.DNAExtractions'!E:E, B116, '3.DNAExtractions'!X:X, "Y") &gt; 0,
        _xlfn.TEXTJOIN(", ", TRUE, IF(('3.DNAExtractions'!E:E = B116) * ('3.DNAExtractions'!X:X = "Y"), '3.DNAExtractions'!D:D, "")),
        "Awaiting Status"
    )
)</f>
        <v>Extracted</v>
      </c>
      <c r="G116" s="45" t="s">
        <v>92</v>
      </c>
      <c r="H116" s="8" t="str" cm="1">
        <f t="array" aca="1" ref="H116" ca="1">IF(
    G116="N",
    "",
    IF(
        COUNTIFS('4.Illumina'!E:E, B116, '4.Illumina'!R:R, "Y") &gt; 0,
        _xlfn.TEXTJOIN(", ", TRUE, IF(('4.Illumina'!E:E = B116) * ('4.Illumina'!R:R = "Y"), '4.Illumina'!D:D, "")),
        IF(
            COUNTIFS('4.Illumina'!E:E, B116, '4.Illumina'!Q:Q, "Y") &gt; 0,
            _xlfn.TEXTJOIN(", ", TRUE, IF(('4.Illumina'!E:E = B116) * ('4.Illumina'!Q:Q = "Y"), '4.Illumina'!D:D, "")),
            "Awaiting Status"
        )
    )
)</f>
        <v>Sequenced</v>
      </c>
      <c r="I116" s="26" t="s">
        <v>92</v>
      </c>
      <c r="J116" s="56" t="str" cm="1">
        <f t="array" aca="1" ref="J116" ca="1">IF(
    I116="N",
    "",
    IF(
        COUNTIFS('4.PacBio'!E:E, B116, '4.PacBio'!W:W, "Y") &gt; 0,
        _xlfn.TEXTJOIN(", ", TRUE, IF(('4.PacBio'!E:E = B116) * ('4.PacBio'!W:W = "Y"), '4.PacBio'!D:D, "")),
        IF(
            COUNTIFS('4.PacBio'!E:E, B116, '4.PacBio'!V:V, "Y") &gt; 0,
            _xlfn.TEXTJOIN(", ", TRUE, IF(('4.PacBio'!E:E = B116) * ('4.PacBio'!V:V = "Y"), '4.PacBio'!D:D, "")),
            "Awaiting Status"
        )
    )
)</f>
        <v>Sequenced</v>
      </c>
      <c r="K116" s="26" t="s">
        <v>92</v>
      </c>
      <c r="L116" s="8" t="str" cm="1">
        <f t="array" aca="1" ref="L116" ca="1">IF(
    K116="N",
    "",
    IF(
        COUNTIFS('4.HiCLibrary'!E:E, B116, '4.HiCLibrary'!V:V, "Y") &gt; 0,
        _xlfn.TEXTJOIN(", ", TRUE, IF(('4.HiCLibrary'!E:E = B116) * ('4.HiCLibrary'!V:V = "Y"), '4.HiCLibrary'!D:D, "")),
        IF(
            COUNTIFS('4.HiCLibrary'!E:E, B116, '4.HiCLibrary'!U:U, "Y") &gt; 0,
            _xlfn.TEXTJOIN(", ", TRUE, IF(('4.HiCLibrary'!E:E = B116) * ('4.HiCLibrary'!U:U = "Y"), '4.HiCLibrary'!D:D, "")),
            "Awaiting Status"
        )
    )
)</f>
        <v>Sequenced</v>
      </c>
      <c r="N116" s="56" t="str" cm="1">
        <f t="array" aca="1" ref="N116" ca="1">IF(
    M116="N",
    "",
    IF(
        COUNTIFS('4.ONT'!E:E, B116, '4.ONT'!Q:Q, "Y") &gt; 0,
        _xlfn.TEXTJOIN(", ", TRUE, IF(('4.ONT'!E:E = B116) * ('4.ONT'!Q:Q = "Y"), '4.ONT'!D:D, "")),
        IF(
            COUNTIFS('4.ONT'!E:E, B116, '4.ONT'!P:P, "Y") &gt; 0,
            _xlfn.TEXTJOIN(", ", TRUE, IF(('4.ONT'!E:E = B116) * ('4.ONT'!P:P = "Y"), '4.ONT'!D:D, "")),
            "Awaiting Status"
        )
    )
)</f>
        <v>Library - LSK</v>
      </c>
      <c r="O116" s="26" t="s">
        <v>92</v>
      </c>
      <c r="P116" s="60" t="str" cm="1">
        <f t="array" aca="1" ref="P116" ca="1">IF(
    O116="N",
    "",
    IF(
        COUNTIFS('3.RNAExtractions'!E:E, B116, '3.RNAExtractions'!Z:Z, "Y") &gt; 0,
        _xlfn.TEXTJOIN(", ", TRUE, IF(('3.RNAExtractions'!E:E = B116) * ('3.RNAExtractions'!Z:Z = "Y"), '3.RNAExtractions'!D:D, "")),
        IF(
            COUNTIFS('3.RNAExtractions'!E:E, B116, '3.RNAExtractions'!Y:Y, "Y") &gt; 0,
            _xlfn.TEXTJOIN(", ", TRUE, IF(('3.RNAExtractions'!E:E = B116) * ('3.RNAExtractions'!Y:Y = "Y"), '3.RNAExtractions'!D:D, "")),
            "Awaiting Status"
        )
    )
)</f>
        <v>Awaiting Status</v>
      </c>
      <c r="Q116" s="26" t="s">
        <v>92</v>
      </c>
      <c r="R116" s="60" t="str" cm="1">
        <f t="array" aca="1" ref="R116" ca="1">IF(
    Q116="N",
    "",
    IF(
        COUNTIFS('4.RNAIllumina'!E:E, B116, '4.RNAIllumina'!Y:Y, "Y") &gt; 0,
        _xlfn.TEXTJOIN(", ", TRUE, IF(('4.RNAIllumina'!E:E = B116) * ('4.RNAIllumina'!Y:Y = "Y"), '4.RNAIllumina'!D:D, "")),
        IF(
            COUNTIFS('4.RNAIllumina'!E:E, B116, '4.RNAIllumina'!X:X, "Y") &gt; 0,
            _xlfn.TEXTJOIN(", ", TRUE, IF(('4.RNAIllumina'!E:E = B116) * ('4.RNAIllumina'!X:X = "Y"), '4.RNAIllumina'!D:D, "")),
            "Awaiting Status"
        )
    )
)</f>
        <v>Awaiting Status</v>
      </c>
      <c r="T116" s="6" t="str">
        <f ca="1">VLOOKUP($B116,'1.MetaData'!$B:$H,2,FALSE)</f>
        <v>OG115</v>
      </c>
      <c r="U116" s="7" t="str">
        <f ca="1">VLOOKUP($B116,'1.MetaData'!$B:$H,3,FALSE)</f>
        <v>Ranzania laevis</v>
      </c>
      <c r="V116" s="7" t="str">
        <f ca="1">VLOOKUP($B116,'1.MetaData'!$B:$H,4,FALSE)</f>
        <v>Slender sunfish</v>
      </c>
      <c r="W116" s="6" t="str">
        <f ca="1">VLOOKUP($B116,'1.MetaData'!$B:$H,5,FALSE)</f>
        <v>SW Voyage 2023</v>
      </c>
      <c r="X116" s="6" t="str">
        <f ca="1">VLOOKUP($B116,'1.MetaData'!$B:$H,6,FALSE)</f>
        <v>Shannon Corrigan</v>
      </c>
      <c r="Z116"/>
    </row>
    <row r="117" spans="1:26" hidden="1" x14ac:dyDescent="0.25">
      <c r="A117" s="17">
        <v>116</v>
      </c>
      <c r="B117" s="3" t="str">
        <f t="shared" ca="1" si="4"/>
        <v>OG116</v>
      </c>
      <c r="C117" s="219" t="s">
        <v>93</v>
      </c>
      <c r="D117" s="4">
        <f ca="1">COUNTIF('2.Tissue'!C:C,B117)</f>
        <v>2</v>
      </c>
      <c r="E117" s="4">
        <f ca="1">COUNTIFS('3.DNAExtractions'!$E:$E,$B117,'3.DNAExtractions'!$D:$D,E$1)</f>
        <v>1</v>
      </c>
      <c r="F117" s="2" t="str" cm="1">
        <f t="array" aca="1" ref="F117" ca="1">IF(
    COUNTIFS('3.DNAExtractions'!E:E, B117, '3.DNAExtractions'!Y:Y, "Y") &gt; 0,
    _xlfn.TEXTJOIN(", ", TRUE, IF(('3.DNAExtractions'!E:E = B117) * ('3.DNAExtractions'!Y:Y = "Y"), '3.DNAExtractions'!D:D, "")),
    IF(
        COUNTIFS('3.DNAExtractions'!E:E, B117, '3.DNAExtractions'!X:X, "Y") &gt; 0,
        _xlfn.TEXTJOIN(", ", TRUE, IF(('3.DNAExtractions'!E:E = B117) * ('3.DNAExtractions'!X:X = "Y"), '3.DNAExtractions'!D:D, "")),
        "Awaiting Status"
    )
)</f>
        <v>Extracted</v>
      </c>
      <c r="G117" s="45" t="s">
        <v>92</v>
      </c>
      <c r="H117" s="8" t="str" cm="1">
        <f t="array" aca="1" ref="H117" ca="1">IF(
    G117="N",
    "",
    IF(
        COUNTIFS('4.Illumina'!E:E, B117, '4.Illumina'!R:R, "Y") &gt; 0,
        _xlfn.TEXTJOIN(", ", TRUE, IF(('4.Illumina'!E:E = B117) * ('4.Illumina'!R:R = "Y"), '4.Illumina'!D:D, "")),
        IF(
            COUNTIFS('4.Illumina'!E:E, B117, '4.Illumina'!Q:Q, "Y") &gt; 0,
            _xlfn.TEXTJOIN(", ", TRUE, IF(('4.Illumina'!E:E = B117) * ('4.Illumina'!Q:Q = "Y"), '4.Illumina'!D:D, "")),
            "Awaiting Status"
        )
    )
)</f>
        <v>Sequenced</v>
      </c>
      <c r="I117" s="26" t="s">
        <v>94</v>
      </c>
      <c r="J117" s="56" t="str" cm="1">
        <f t="array" aca="1" ref="J117" ca="1">IF(
    I117="N",
    "",
    IF(
        COUNTIFS('4.PacBio'!E:E, B117, '4.PacBio'!W:W, "Y") &gt; 0,
        _xlfn.TEXTJOIN(", ", TRUE, IF(('4.PacBio'!E:E = B117) * ('4.PacBio'!W:W = "Y"), '4.PacBio'!D:D, "")),
        IF(
            COUNTIFS('4.PacBio'!E:E, B117, '4.PacBio'!V:V, "Y") &gt; 0,
            _xlfn.TEXTJOIN(", ", TRUE, IF(('4.PacBio'!E:E = B117) * ('4.PacBio'!V:V = "Y"), '4.PacBio'!D:D, "")),
            "Awaiting Status"
        )
    )
)</f>
        <v/>
      </c>
      <c r="K117" s="181" t="s">
        <v>94</v>
      </c>
      <c r="L117" s="8" t="str" cm="1">
        <f t="array" aca="1" ref="L117" ca="1">IF(
    K117="N",
    "",
    IF(
        COUNTIFS('4.HiCLibrary'!E:E, B117, '4.HiCLibrary'!V:V, "Y") &gt; 0,
        _xlfn.TEXTJOIN(", ", TRUE, IF(('4.HiCLibrary'!E:E = B117) * ('4.HiCLibrary'!V:V = "Y"), '4.HiCLibrary'!D:D, "")),
        IF(
            COUNTIFS('4.HiCLibrary'!E:E, B117, '4.HiCLibrary'!U:U, "Y") &gt; 0,
            _xlfn.TEXTJOIN(", ", TRUE, IF(('4.HiCLibrary'!E:E = B117) * ('4.HiCLibrary'!U:U = "Y"), '4.HiCLibrary'!D:D, "")),
            "Awaiting Status"
        )
    )
)</f>
        <v/>
      </c>
      <c r="M117" s="47" t="s">
        <v>94</v>
      </c>
      <c r="N117" s="56" t="str" cm="1">
        <f t="array" aca="1" ref="N117" ca="1">IF(
    M117="N",
    "",
    IF(
        COUNTIFS('4.ONT'!E:E, B117, '4.ONT'!Q:Q, "Y") &gt; 0,
        _xlfn.TEXTJOIN(", ", TRUE, IF(('4.ONT'!E:E = B117) * ('4.ONT'!Q:Q = "Y"), '4.ONT'!D:D, "")),
        IF(
            COUNTIFS('4.ONT'!E:E, B117, '4.ONT'!P:P, "Y") &gt; 0,
            _xlfn.TEXTJOIN(", ", TRUE, IF(('4.ONT'!E:E = B117) * ('4.ONT'!P:P = "Y"), '4.ONT'!D:D, "")),
            "Awaiting Status"
        )
    )
)</f>
        <v/>
      </c>
      <c r="O117" s="60" t="s">
        <v>94</v>
      </c>
      <c r="P117" s="60" t="str" cm="1">
        <f t="array" aca="1" ref="P117" ca="1">IF(
    O117="N",
    "",
    IF(
        COUNTIFS('3.RNAExtractions'!E:E, B117, '3.RNAExtractions'!Z:Z, "Y") &gt; 0,
        _xlfn.TEXTJOIN(", ", TRUE, IF(('3.RNAExtractions'!E:E = B117) * ('3.RNAExtractions'!Z:Z = "Y"), '3.RNAExtractions'!D:D, "")),
        IF(
            COUNTIFS('3.RNAExtractions'!E:E, B117, '3.RNAExtractions'!Y:Y, "Y") &gt; 0,
            _xlfn.TEXTJOIN(", ", TRUE, IF(('3.RNAExtractions'!E:E = B117) * ('3.RNAExtractions'!Y:Y = "Y"), '3.RNAExtractions'!D:D, "")),
            "Awaiting Status"
        )
    )
)</f>
        <v/>
      </c>
      <c r="Q117" s="26" t="s">
        <v>94</v>
      </c>
      <c r="R117" s="60" t="str" cm="1">
        <f t="array" aca="1" ref="R117" ca="1">IF(
    Q117="N",
    "",
    IF(
        COUNTIFS('4.RNAIllumina'!E:E, B117, '4.RNAIllumina'!Y:Y, "Y") &gt; 0,
        _xlfn.TEXTJOIN(", ", TRUE, IF(('4.RNAIllumina'!E:E = B117) * ('4.RNAIllumina'!Y:Y = "Y"), '4.RNAIllumina'!D:D, "")),
        IF(
            COUNTIFS('4.RNAIllumina'!E:E, B117, '4.RNAIllumina'!X:X, "Y") &gt; 0,
            _xlfn.TEXTJOIN(", ", TRUE, IF(('4.RNAIllumina'!E:E = B117) * ('4.RNAIllumina'!X:X = "Y"), '4.RNAIllumina'!D:D, "")),
            "Awaiting Status"
        )
    )
)</f>
        <v/>
      </c>
      <c r="T117" s="6" t="str">
        <f ca="1">VLOOKUP($B117,'1.MetaData'!$B:$H,2,FALSE)</f>
        <v>OG116</v>
      </c>
      <c r="U117" s="7" t="str">
        <f ca="1">VLOOKUP($B117,'1.MetaData'!$B:$H,3,FALSE)</f>
        <v>Ranzania laevis</v>
      </c>
      <c r="V117" s="7" t="str">
        <f ca="1">VLOOKUP($B117,'1.MetaData'!$B:$H,4,FALSE)</f>
        <v>Slender sunfish</v>
      </c>
      <c r="W117" s="6" t="str">
        <f ca="1">VLOOKUP($B117,'1.MetaData'!$B:$H,5,FALSE)</f>
        <v>SW Voyage 2023</v>
      </c>
      <c r="X117" s="6" t="str">
        <f ca="1">VLOOKUP($B117,'1.MetaData'!$B:$H,6,FALSE)</f>
        <v>Shannon Corrigan</v>
      </c>
      <c r="Z117"/>
    </row>
    <row r="118" spans="1:26" hidden="1" x14ac:dyDescent="0.25">
      <c r="A118" s="17">
        <v>117</v>
      </c>
      <c r="B118" s="3" t="str">
        <f t="shared" ca="1" si="4"/>
        <v>OG117</v>
      </c>
      <c r="C118" s="219" t="s">
        <v>93</v>
      </c>
      <c r="D118" s="4">
        <f ca="1">COUNTIF('2.Tissue'!C:C,B118)</f>
        <v>2</v>
      </c>
      <c r="E118" s="4">
        <f ca="1">COUNTIFS('3.DNAExtractions'!$E:$E,$B118,'3.DNAExtractions'!$D:$D,E$1)</f>
        <v>1</v>
      </c>
      <c r="F118" s="2" t="str" cm="1">
        <f t="array" aca="1" ref="F118" ca="1">IF(
    COUNTIFS('3.DNAExtractions'!E:E, B118, '3.DNAExtractions'!Y:Y, "Y") &gt; 0,
    _xlfn.TEXTJOIN(", ", TRUE, IF(('3.DNAExtractions'!E:E = B118) * ('3.DNAExtractions'!Y:Y = "Y"), '3.DNAExtractions'!D:D, "")),
    IF(
        COUNTIFS('3.DNAExtractions'!E:E, B118, '3.DNAExtractions'!X:X, "Y") &gt; 0,
        _xlfn.TEXTJOIN(", ", TRUE, IF(('3.DNAExtractions'!E:E = B118) * ('3.DNAExtractions'!X:X = "Y"), '3.DNAExtractions'!D:D, "")),
        "Awaiting Status"
    )
)</f>
        <v>Extracted</v>
      </c>
      <c r="G118" s="45" t="s">
        <v>92</v>
      </c>
      <c r="H118" s="8" t="str" cm="1">
        <f t="array" aca="1" ref="H118" ca="1">IF(
    G118="N",
    "",
    IF(
        COUNTIFS('4.Illumina'!E:E, B118, '4.Illumina'!R:R, "Y") &gt; 0,
        _xlfn.TEXTJOIN(", ", TRUE, IF(('4.Illumina'!E:E = B118) * ('4.Illumina'!R:R = "Y"), '4.Illumina'!D:D, "")),
        IF(
            COUNTIFS('4.Illumina'!E:E, B118, '4.Illumina'!Q:Q, "Y") &gt; 0,
            _xlfn.TEXTJOIN(", ", TRUE, IF(('4.Illumina'!E:E = B118) * ('4.Illumina'!Q:Q = "Y"), '4.Illumina'!D:D, "")),
            "Awaiting Status"
        )
    )
)</f>
        <v>Sequenced</v>
      </c>
      <c r="I118" s="26" t="s">
        <v>94</v>
      </c>
      <c r="J118" s="56" t="str" cm="1">
        <f t="array" aca="1" ref="J118" ca="1">IF(
    I118="N",
    "",
    IF(
        COUNTIFS('4.PacBio'!E:E, B118, '4.PacBio'!W:W, "Y") &gt; 0,
        _xlfn.TEXTJOIN(", ", TRUE, IF(('4.PacBio'!E:E = B118) * ('4.PacBio'!W:W = "Y"), '4.PacBio'!D:D, "")),
        IF(
            COUNTIFS('4.PacBio'!E:E, B118, '4.PacBio'!V:V, "Y") &gt; 0,
            _xlfn.TEXTJOIN(", ", TRUE, IF(('4.PacBio'!E:E = B118) * ('4.PacBio'!V:V = "Y"), '4.PacBio'!D:D, "")),
            "Awaiting Status"
        )
    )
)</f>
        <v/>
      </c>
      <c r="K118" s="181" t="s">
        <v>94</v>
      </c>
      <c r="L118" s="8" t="str" cm="1">
        <f t="array" aca="1" ref="L118" ca="1">IF(
    K118="N",
    "",
    IF(
        COUNTIFS('4.HiCLibrary'!E:E, B118, '4.HiCLibrary'!V:V, "Y") &gt; 0,
        _xlfn.TEXTJOIN(", ", TRUE, IF(('4.HiCLibrary'!E:E = B118) * ('4.HiCLibrary'!V:V = "Y"), '4.HiCLibrary'!D:D, "")),
        IF(
            COUNTIFS('4.HiCLibrary'!E:E, B118, '4.HiCLibrary'!U:U, "Y") &gt; 0,
            _xlfn.TEXTJOIN(", ", TRUE, IF(('4.HiCLibrary'!E:E = B118) * ('4.HiCLibrary'!U:U = "Y"), '4.HiCLibrary'!D:D, "")),
            "Awaiting Status"
        )
    )
)</f>
        <v/>
      </c>
      <c r="M118" s="47" t="s">
        <v>94</v>
      </c>
      <c r="N118" s="56" t="str" cm="1">
        <f t="array" aca="1" ref="N118" ca="1">IF(
    M118="N",
    "",
    IF(
        COUNTIFS('4.ONT'!E:E, B118, '4.ONT'!Q:Q, "Y") &gt; 0,
        _xlfn.TEXTJOIN(", ", TRUE, IF(('4.ONT'!E:E = B118) * ('4.ONT'!Q:Q = "Y"), '4.ONT'!D:D, "")),
        IF(
            COUNTIFS('4.ONT'!E:E, B118, '4.ONT'!P:P, "Y") &gt; 0,
            _xlfn.TEXTJOIN(", ", TRUE, IF(('4.ONT'!E:E = B118) * ('4.ONT'!P:P = "Y"), '4.ONT'!D:D, "")),
            "Awaiting Status"
        )
    )
)</f>
        <v/>
      </c>
      <c r="O118" s="60" t="s">
        <v>94</v>
      </c>
      <c r="P118" s="60" t="str" cm="1">
        <f t="array" aca="1" ref="P118" ca="1">IF(
    O118="N",
    "",
    IF(
        COUNTIFS('3.RNAExtractions'!E:E, B118, '3.RNAExtractions'!Z:Z, "Y") &gt; 0,
        _xlfn.TEXTJOIN(", ", TRUE, IF(('3.RNAExtractions'!E:E = B118) * ('3.RNAExtractions'!Z:Z = "Y"), '3.RNAExtractions'!D:D, "")),
        IF(
            COUNTIFS('3.RNAExtractions'!E:E, B118, '3.RNAExtractions'!Y:Y, "Y") &gt; 0,
            _xlfn.TEXTJOIN(", ", TRUE, IF(('3.RNAExtractions'!E:E = B118) * ('3.RNAExtractions'!Y:Y = "Y"), '3.RNAExtractions'!D:D, "")),
            "Awaiting Status"
        )
    )
)</f>
        <v/>
      </c>
      <c r="Q118" s="26" t="s">
        <v>94</v>
      </c>
      <c r="R118" s="60" t="str" cm="1">
        <f t="array" aca="1" ref="R118" ca="1">IF(
    Q118="N",
    "",
    IF(
        COUNTIFS('4.RNAIllumina'!E:E, B118, '4.RNAIllumina'!Y:Y, "Y") &gt; 0,
        _xlfn.TEXTJOIN(", ", TRUE, IF(('4.RNAIllumina'!E:E = B118) * ('4.RNAIllumina'!Y:Y = "Y"), '4.RNAIllumina'!D:D, "")),
        IF(
            COUNTIFS('4.RNAIllumina'!E:E, B118, '4.RNAIllumina'!X:X, "Y") &gt; 0,
            _xlfn.TEXTJOIN(", ", TRUE, IF(('4.RNAIllumina'!E:E = B118) * ('4.RNAIllumina'!X:X = "Y"), '4.RNAIllumina'!D:D, "")),
            "Awaiting Status"
        )
    )
)</f>
        <v/>
      </c>
      <c r="T118" s="6" t="str">
        <f ca="1">VLOOKUP($B118,'1.MetaData'!$B:$H,2,FALSE)</f>
        <v>OG117</v>
      </c>
      <c r="U118" s="7" t="str">
        <f ca="1">VLOOKUP($B118,'1.MetaData'!$B:$H,3,FALSE)</f>
        <v>Halichoeres brownfieldi</v>
      </c>
      <c r="V118" s="7" t="str">
        <f ca="1">VLOOKUP($B118,'1.MetaData'!$B:$H,4,FALSE)</f>
        <v>Brownfields wrasse</v>
      </c>
      <c r="W118" s="6" t="str">
        <f ca="1">VLOOKUP($B118,'1.MetaData'!$B:$H,5,FALSE)</f>
        <v>SW Voyage 2023</v>
      </c>
      <c r="X118" s="6" t="str">
        <f ca="1">VLOOKUP($B118,'1.MetaData'!$B:$H,6,FALSE)</f>
        <v>Shannon Corrigan</v>
      </c>
      <c r="Z118"/>
    </row>
    <row r="119" spans="1:26" hidden="1" x14ac:dyDescent="0.25">
      <c r="A119" s="17">
        <v>118</v>
      </c>
      <c r="B119" s="3" t="str">
        <f t="shared" ca="1" si="4"/>
        <v>OG118</v>
      </c>
      <c r="C119" s="219" t="s">
        <v>93</v>
      </c>
      <c r="D119" s="4">
        <f ca="1">COUNTIF('2.Tissue'!C:C,B119)</f>
        <v>1</v>
      </c>
      <c r="E119" s="4">
        <f ca="1">COUNTIFS('3.DNAExtractions'!$E:$E,$B119,'3.DNAExtractions'!$D:$D,E$1)</f>
        <v>1</v>
      </c>
      <c r="F119" s="2" t="str" cm="1">
        <f t="array" aca="1" ref="F119" ca="1">IF(
    COUNTIFS('3.DNAExtractions'!E:E, B119, '3.DNAExtractions'!Y:Y, "Y") &gt; 0,
    _xlfn.TEXTJOIN(", ", TRUE, IF(('3.DNAExtractions'!E:E = B119) * ('3.DNAExtractions'!Y:Y = "Y"), '3.DNAExtractions'!D:D, "")),
    IF(
        COUNTIFS('3.DNAExtractions'!E:E, B119, '3.DNAExtractions'!X:X, "Y") &gt; 0,
        _xlfn.TEXTJOIN(", ", TRUE, IF(('3.DNAExtractions'!E:E = B119) * ('3.DNAExtractions'!X:X = "Y"), '3.DNAExtractions'!D:D, "")),
        "Awaiting Status"
    )
)</f>
        <v>Extracted</v>
      </c>
      <c r="G119" s="45" t="s">
        <v>92</v>
      </c>
      <c r="H119" s="8" t="str" cm="1">
        <f t="array" aca="1" ref="H119" ca="1">IF(
    G119="N",
    "",
    IF(
        COUNTIFS('4.Illumina'!E:E, B119, '4.Illumina'!R:R, "Y") &gt; 0,
        _xlfn.TEXTJOIN(", ", TRUE, IF(('4.Illumina'!E:E = B119) * ('4.Illumina'!R:R = "Y"), '4.Illumina'!D:D, "")),
        IF(
            COUNTIFS('4.Illumina'!E:E, B119, '4.Illumina'!Q:Q, "Y") &gt; 0,
            _xlfn.TEXTJOIN(", ", TRUE, IF(('4.Illumina'!E:E = B119) * ('4.Illumina'!Q:Q = "Y"), '4.Illumina'!D:D, "")),
            "Awaiting Status"
        )
    )
)</f>
        <v>Sequenced</v>
      </c>
      <c r="I119" s="26" t="s">
        <v>94</v>
      </c>
      <c r="J119" s="56" t="str" cm="1">
        <f t="array" aca="1" ref="J119" ca="1">IF(
    I119="N",
    "",
    IF(
        COUNTIFS('4.PacBio'!E:E, B119, '4.PacBio'!W:W, "Y") &gt; 0,
        _xlfn.TEXTJOIN(", ", TRUE, IF(('4.PacBio'!E:E = B119) * ('4.PacBio'!W:W = "Y"), '4.PacBio'!D:D, "")),
        IF(
            COUNTIFS('4.PacBio'!E:E, B119, '4.PacBio'!V:V, "Y") &gt; 0,
            _xlfn.TEXTJOIN(", ", TRUE, IF(('4.PacBio'!E:E = B119) * ('4.PacBio'!V:V = "Y"), '4.PacBio'!D:D, "")),
            "Awaiting Status"
        )
    )
)</f>
        <v/>
      </c>
      <c r="K119" s="181" t="s">
        <v>94</v>
      </c>
      <c r="L119" s="8" t="str" cm="1">
        <f t="array" aca="1" ref="L119" ca="1">IF(
    K119="N",
    "",
    IF(
        COUNTIFS('4.HiCLibrary'!E:E, B119, '4.HiCLibrary'!V:V, "Y") &gt; 0,
        _xlfn.TEXTJOIN(", ", TRUE, IF(('4.HiCLibrary'!E:E = B119) * ('4.HiCLibrary'!V:V = "Y"), '4.HiCLibrary'!D:D, "")),
        IF(
            COUNTIFS('4.HiCLibrary'!E:E, B119, '4.HiCLibrary'!U:U, "Y") &gt; 0,
            _xlfn.TEXTJOIN(", ", TRUE, IF(('4.HiCLibrary'!E:E = B119) * ('4.HiCLibrary'!U:U = "Y"), '4.HiCLibrary'!D:D, "")),
            "Awaiting Status"
        )
    )
)</f>
        <v/>
      </c>
      <c r="M119" s="47" t="s">
        <v>94</v>
      </c>
      <c r="N119" s="56" t="str" cm="1">
        <f t="array" aca="1" ref="N119" ca="1">IF(
    M119="N",
    "",
    IF(
        COUNTIFS('4.ONT'!E:E, B119, '4.ONT'!Q:Q, "Y") &gt; 0,
        _xlfn.TEXTJOIN(", ", TRUE, IF(('4.ONT'!E:E = B119) * ('4.ONT'!Q:Q = "Y"), '4.ONT'!D:D, "")),
        IF(
            COUNTIFS('4.ONT'!E:E, B119, '4.ONT'!P:P, "Y") &gt; 0,
            _xlfn.TEXTJOIN(", ", TRUE, IF(('4.ONT'!E:E = B119) * ('4.ONT'!P:P = "Y"), '4.ONT'!D:D, "")),
            "Awaiting Status"
        )
    )
)</f>
        <v/>
      </c>
      <c r="O119" s="60" t="s">
        <v>94</v>
      </c>
      <c r="P119" s="60" t="str" cm="1">
        <f t="array" aca="1" ref="P119" ca="1">IF(
    O119="N",
    "",
    IF(
        COUNTIFS('3.RNAExtractions'!E:E, B119, '3.RNAExtractions'!Z:Z, "Y") &gt; 0,
        _xlfn.TEXTJOIN(", ", TRUE, IF(('3.RNAExtractions'!E:E = B119) * ('3.RNAExtractions'!Z:Z = "Y"), '3.RNAExtractions'!D:D, "")),
        IF(
            COUNTIFS('3.RNAExtractions'!E:E, B119, '3.RNAExtractions'!Y:Y, "Y") &gt; 0,
            _xlfn.TEXTJOIN(", ", TRUE, IF(('3.RNAExtractions'!E:E = B119) * ('3.RNAExtractions'!Y:Y = "Y"), '3.RNAExtractions'!D:D, "")),
            "Awaiting Status"
        )
    )
)</f>
        <v/>
      </c>
      <c r="Q119" s="26" t="s">
        <v>94</v>
      </c>
      <c r="R119" s="60" t="str" cm="1">
        <f t="array" aca="1" ref="R119" ca="1">IF(
    Q119="N",
    "",
    IF(
        COUNTIFS('4.RNAIllumina'!E:E, B119, '4.RNAIllumina'!Y:Y, "Y") &gt; 0,
        _xlfn.TEXTJOIN(", ", TRUE, IF(('4.RNAIllumina'!E:E = B119) * ('4.RNAIllumina'!Y:Y = "Y"), '4.RNAIllumina'!D:D, "")),
        IF(
            COUNTIFS('4.RNAIllumina'!E:E, B119, '4.RNAIllumina'!X:X, "Y") &gt; 0,
            _xlfn.TEXTJOIN(", ", TRUE, IF(('4.RNAIllumina'!E:E = B119) * ('4.RNAIllumina'!X:X = "Y"), '4.RNAIllumina'!D:D, "")),
            "Awaiting Status"
        )
    )
)</f>
        <v/>
      </c>
      <c r="T119" s="6" t="str">
        <f ca="1">VLOOKUP($B119,'1.MetaData'!$B:$H,2,FALSE)</f>
        <v>OG118</v>
      </c>
      <c r="U119" s="7" t="str">
        <f ca="1">VLOOKUP($B119,'1.MetaData'!$B:$H,3,FALSE)</f>
        <v>Ranzania laevis</v>
      </c>
      <c r="V119" s="7" t="str">
        <f ca="1">VLOOKUP($B119,'1.MetaData'!$B:$H,4,FALSE)</f>
        <v>Slender sunfish</v>
      </c>
      <c r="W119" s="6" t="str">
        <f ca="1">VLOOKUP($B119,'1.MetaData'!$B:$H,5,FALSE)</f>
        <v>SW Voyage 2023</v>
      </c>
      <c r="X119" s="6" t="str">
        <f ca="1">VLOOKUP($B119,'1.MetaData'!$B:$H,6,FALSE)</f>
        <v>Shannon Corrigan</v>
      </c>
      <c r="Z119"/>
    </row>
    <row r="120" spans="1:26" hidden="1" x14ac:dyDescent="0.25">
      <c r="A120" s="17">
        <v>119</v>
      </c>
      <c r="B120" s="3" t="str">
        <f t="shared" ca="1" si="4"/>
        <v>OG119</v>
      </c>
      <c r="C120" s="219" t="s">
        <v>93</v>
      </c>
      <c r="D120" s="4">
        <f ca="1">COUNTIF('2.Tissue'!C:C,B120)</f>
        <v>2</v>
      </c>
      <c r="E120" s="4">
        <f ca="1">COUNTIFS('3.DNAExtractions'!$E:$E,$B120,'3.DNAExtractions'!$D:$D,E$1)</f>
        <v>1</v>
      </c>
      <c r="F120" s="2" t="str" cm="1">
        <f t="array" aca="1" ref="F120" ca="1">IF(
    COUNTIFS('3.DNAExtractions'!E:E, B120, '3.DNAExtractions'!Y:Y, "Y") &gt; 0,
    _xlfn.TEXTJOIN(", ", TRUE, IF(('3.DNAExtractions'!E:E = B120) * ('3.DNAExtractions'!Y:Y = "Y"), '3.DNAExtractions'!D:D, "")),
    IF(
        COUNTIFS('3.DNAExtractions'!E:E, B120, '3.DNAExtractions'!X:X, "Y") &gt; 0,
        _xlfn.TEXTJOIN(", ", TRUE, IF(('3.DNAExtractions'!E:E = B120) * ('3.DNAExtractions'!X:X = "Y"), '3.DNAExtractions'!D:D, "")),
        "Awaiting Status"
    )
)</f>
        <v>Extracted</v>
      </c>
      <c r="G120" s="45" t="s">
        <v>92</v>
      </c>
      <c r="H120" s="8" t="str" cm="1">
        <f t="array" aca="1" ref="H120" ca="1">IF(
    G120="N",
    "",
    IF(
        COUNTIFS('4.Illumina'!E:E, B120, '4.Illumina'!R:R, "Y") &gt; 0,
        _xlfn.TEXTJOIN(", ", TRUE, IF(('4.Illumina'!E:E = B120) * ('4.Illumina'!R:R = "Y"), '4.Illumina'!D:D, "")),
        IF(
            COUNTIFS('4.Illumina'!E:E, B120, '4.Illumina'!Q:Q, "Y") &gt; 0,
            _xlfn.TEXTJOIN(", ", TRUE, IF(('4.Illumina'!E:E = B120) * ('4.Illumina'!Q:Q = "Y"), '4.Illumina'!D:D, "")),
            "Awaiting Status"
        )
    )
)</f>
        <v>Sequenced</v>
      </c>
      <c r="I120" s="26" t="s">
        <v>94</v>
      </c>
      <c r="J120" s="56" t="str" cm="1">
        <f t="array" aca="1" ref="J120" ca="1">IF(
    I120="N",
    "",
    IF(
        COUNTIFS('4.PacBio'!E:E, B120, '4.PacBio'!W:W, "Y") &gt; 0,
        _xlfn.TEXTJOIN(", ", TRUE, IF(('4.PacBio'!E:E = B120) * ('4.PacBio'!W:W = "Y"), '4.PacBio'!D:D, "")),
        IF(
            COUNTIFS('4.PacBio'!E:E, B120, '4.PacBio'!V:V, "Y") &gt; 0,
            _xlfn.TEXTJOIN(", ", TRUE, IF(('4.PacBio'!E:E = B120) * ('4.PacBio'!V:V = "Y"), '4.PacBio'!D:D, "")),
            "Awaiting Status"
        )
    )
)</f>
        <v/>
      </c>
      <c r="K120" s="181" t="s">
        <v>94</v>
      </c>
      <c r="L120" s="8" t="str" cm="1">
        <f t="array" aca="1" ref="L120" ca="1">IF(
    K120="N",
    "",
    IF(
        COUNTIFS('4.HiCLibrary'!E:E, B120, '4.HiCLibrary'!V:V, "Y") &gt; 0,
        _xlfn.TEXTJOIN(", ", TRUE, IF(('4.HiCLibrary'!E:E = B120) * ('4.HiCLibrary'!V:V = "Y"), '4.HiCLibrary'!D:D, "")),
        IF(
            COUNTIFS('4.HiCLibrary'!E:E, B120, '4.HiCLibrary'!U:U, "Y") &gt; 0,
            _xlfn.TEXTJOIN(", ", TRUE, IF(('4.HiCLibrary'!E:E = B120) * ('4.HiCLibrary'!U:U = "Y"), '4.HiCLibrary'!D:D, "")),
            "Awaiting Status"
        )
    )
)</f>
        <v/>
      </c>
      <c r="M120" s="47" t="s">
        <v>94</v>
      </c>
      <c r="N120" s="56" t="str" cm="1">
        <f t="array" aca="1" ref="N120" ca="1">IF(
    M120="N",
    "",
    IF(
        COUNTIFS('4.ONT'!E:E, B120, '4.ONT'!Q:Q, "Y") &gt; 0,
        _xlfn.TEXTJOIN(", ", TRUE, IF(('4.ONT'!E:E = B120) * ('4.ONT'!Q:Q = "Y"), '4.ONT'!D:D, "")),
        IF(
            COUNTIFS('4.ONT'!E:E, B120, '4.ONT'!P:P, "Y") &gt; 0,
            _xlfn.TEXTJOIN(", ", TRUE, IF(('4.ONT'!E:E = B120) * ('4.ONT'!P:P = "Y"), '4.ONT'!D:D, "")),
            "Awaiting Status"
        )
    )
)</f>
        <v/>
      </c>
      <c r="O120" s="60" t="s">
        <v>94</v>
      </c>
      <c r="P120" s="60" t="str" cm="1">
        <f t="array" aca="1" ref="P120" ca="1">IF(
    O120="N",
    "",
    IF(
        COUNTIFS('3.RNAExtractions'!E:E, B120, '3.RNAExtractions'!Z:Z, "Y") &gt; 0,
        _xlfn.TEXTJOIN(", ", TRUE, IF(('3.RNAExtractions'!E:E = B120) * ('3.RNAExtractions'!Z:Z = "Y"), '3.RNAExtractions'!D:D, "")),
        IF(
            COUNTIFS('3.RNAExtractions'!E:E, B120, '3.RNAExtractions'!Y:Y, "Y") &gt; 0,
            _xlfn.TEXTJOIN(", ", TRUE, IF(('3.RNAExtractions'!E:E = B120) * ('3.RNAExtractions'!Y:Y = "Y"), '3.RNAExtractions'!D:D, "")),
            "Awaiting Status"
        )
    )
)</f>
        <v/>
      </c>
      <c r="Q120" s="26" t="s">
        <v>94</v>
      </c>
      <c r="R120" s="60" t="str" cm="1">
        <f t="array" aca="1" ref="R120" ca="1">IF(
    Q120="N",
    "",
    IF(
        COUNTIFS('4.RNAIllumina'!E:E, B120, '4.RNAIllumina'!Y:Y, "Y") &gt; 0,
        _xlfn.TEXTJOIN(", ", TRUE, IF(('4.RNAIllumina'!E:E = B120) * ('4.RNAIllumina'!Y:Y = "Y"), '4.RNAIllumina'!D:D, "")),
        IF(
            COUNTIFS('4.RNAIllumina'!E:E, B120, '4.RNAIllumina'!X:X, "Y") &gt; 0,
            _xlfn.TEXTJOIN(", ", TRUE, IF(('4.RNAIllumina'!E:E = B120) * ('4.RNAIllumina'!X:X = "Y"), '4.RNAIllumina'!D:D, "")),
            "Awaiting Status"
        )
    )
)</f>
        <v/>
      </c>
      <c r="T120" s="6" t="str">
        <f ca="1">VLOOKUP($B120,'1.MetaData'!$B:$H,2,FALSE)</f>
        <v>OG119</v>
      </c>
      <c r="U120" s="7" t="str">
        <f ca="1">VLOOKUP($B120,'1.MetaData'!$B:$H,3,FALSE)</f>
        <v>Ranzania laevis</v>
      </c>
      <c r="V120" s="7" t="str">
        <f ca="1">VLOOKUP($B120,'1.MetaData'!$B:$H,4,FALSE)</f>
        <v>Slender sunfish</v>
      </c>
      <c r="W120" s="6" t="str">
        <f ca="1">VLOOKUP($B120,'1.MetaData'!$B:$H,5,FALSE)</f>
        <v>SW Voyage 2023</v>
      </c>
      <c r="X120" s="6" t="str">
        <f ca="1">VLOOKUP($B120,'1.MetaData'!$B:$H,6,FALSE)</f>
        <v>Shannon Corrigan</v>
      </c>
      <c r="Z120"/>
    </row>
    <row r="121" spans="1:26" hidden="1" x14ac:dyDescent="0.25">
      <c r="A121" s="17">
        <v>120</v>
      </c>
      <c r="B121" s="3" t="str">
        <f t="shared" ca="1" si="4"/>
        <v>OG120</v>
      </c>
      <c r="C121" s="219" t="s">
        <v>93</v>
      </c>
      <c r="D121" s="4">
        <f ca="1">COUNTIF('2.Tissue'!C:C,B121)</f>
        <v>1</v>
      </c>
      <c r="E121" s="4">
        <f ca="1">COUNTIFS('3.DNAExtractions'!$E:$E,$B121,'3.DNAExtractions'!$D:$D,E$1)</f>
        <v>1</v>
      </c>
      <c r="F121" s="2" t="str" cm="1">
        <f t="array" aca="1" ref="F121" ca="1">IF(
    COUNTIFS('3.DNAExtractions'!E:E, B121, '3.DNAExtractions'!Y:Y, "Y") &gt; 0,
    _xlfn.TEXTJOIN(", ", TRUE, IF(('3.DNAExtractions'!E:E = B121) * ('3.DNAExtractions'!Y:Y = "Y"), '3.DNAExtractions'!D:D, "")),
    IF(
        COUNTIFS('3.DNAExtractions'!E:E, B121, '3.DNAExtractions'!X:X, "Y") &gt; 0,
        _xlfn.TEXTJOIN(", ", TRUE, IF(('3.DNAExtractions'!E:E = B121) * ('3.DNAExtractions'!X:X = "Y"), '3.DNAExtractions'!D:D, "")),
        "Awaiting Status"
    )
)</f>
        <v>Extracted</v>
      </c>
      <c r="G121" s="45" t="s">
        <v>92</v>
      </c>
      <c r="H121" s="8" t="str" cm="1">
        <f t="array" aca="1" ref="H121" ca="1">IF(
    G121="N",
    "",
    IF(
        COUNTIFS('4.Illumina'!E:E, B121, '4.Illumina'!R:R, "Y") &gt; 0,
        _xlfn.TEXTJOIN(", ", TRUE, IF(('4.Illumina'!E:E = B121) * ('4.Illumina'!R:R = "Y"), '4.Illumina'!D:D, "")),
        IF(
            COUNTIFS('4.Illumina'!E:E, B121, '4.Illumina'!Q:Q, "Y") &gt; 0,
            _xlfn.TEXTJOIN(", ", TRUE, IF(('4.Illumina'!E:E = B121) * ('4.Illumina'!Q:Q = "Y"), '4.Illumina'!D:D, "")),
            "Awaiting Status"
        )
    )
)</f>
        <v>Sequenced</v>
      </c>
      <c r="I121" s="26" t="s">
        <v>94</v>
      </c>
      <c r="J121" s="56" t="str" cm="1">
        <f t="array" aca="1" ref="J121" ca="1">IF(
    I121="N",
    "",
    IF(
        COUNTIFS('4.PacBio'!E:E, B121, '4.PacBio'!W:W, "Y") &gt; 0,
        _xlfn.TEXTJOIN(", ", TRUE, IF(('4.PacBio'!E:E = B121) * ('4.PacBio'!W:W = "Y"), '4.PacBio'!D:D, "")),
        IF(
            COUNTIFS('4.PacBio'!E:E, B121, '4.PacBio'!V:V, "Y") &gt; 0,
            _xlfn.TEXTJOIN(", ", TRUE, IF(('4.PacBio'!E:E = B121) * ('4.PacBio'!V:V = "Y"), '4.PacBio'!D:D, "")),
            "Awaiting Status"
        )
    )
)</f>
        <v/>
      </c>
      <c r="K121" s="181" t="s">
        <v>94</v>
      </c>
      <c r="L121" s="8" t="str" cm="1">
        <f t="array" aca="1" ref="L121" ca="1">IF(
    K121="N",
    "",
    IF(
        COUNTIFS('4.HiCLibrary'!E:E, B121, '4.HiCLibrary'!V:V, "Y") &gt; 0,
        _xlfn.TEXTJOIN(", ", TRUE, IF(('4.HiCLibrary'!E:E = B121) * ('4.HiCLibrary'!V:V = "Y"), '4.HiCLibrary'!D:D, "")),
        IF(
            COUNTIFS('4.HiCLibrary'!E:E, B121, '4.HiCLibrary'!U:U, "Y") &gt; 0,
            _xlfn.TEXTJOIN(", ", TRUE, IF(('4.HiCLibrary'!E:E = B121) * ('4.HiCLibrary'!U:U = "Y"), '4.HiCLibrary'!D:D, "")),
            "Awaiting Status"
        )
    )
)</f>
        <v/>
      </c>
      <c r="M121" s="47" t="s">
        <v>94</v>
      </c>
      <c r="N121" s="56" t="str" cm="1">
        <f t="array" aca="1" ref="N121" ca="1">IF(
    M121="N",
    "",
    IF(
        COUNTIFS('4.ONT'!E:E, B121, '4.ONT'!Q:Q, "Y") &gt; 0,
        _xlfn.TEXTJOIN(", ", TRUE, IF(('4.ONT'!E:E = B121) * ('4.ONT'!Q:Q = "Y"), '4.ONT'!D:D, "")),
        IF(
            COUNTIFS('4.ONT'!E:E, B121, '4.ONT'!P:P, "Y") &gt; 0,
            _xlfn.TEXTJOIN(", ", TRUE, IF(('4.ONT'!E:E = B121) * ('4.ONT'!P:P = "Y"), '4.ONT'!D:D, "")),
            "Awaiting Status"
        )
    )
)</f>
        <v/>
      </c>
      <c r="O121" s="60" t="s">
        <v>94</v>
      </c>
      <c r="P121" s="60" t="str" cm="1">
        <f t="array" aca="1" ref="P121" ca="1">IF(
    O121="N",
    "",
    IF(
        COUNTIFS('3.RNAExtractions'!E:E, B121, '3.RNAExtractions'!Z:Z, "Y") &gt; 0,
        _xlfn.TEXTJOIN(", ", TRUE, IF(('3.RNAExtractions'!E:E = B121) * ('3.RNAExtractions'!Z:Z = "Y"), '3.RNAExtractions'!D:D, "")),
        IF(
            COUNTIFS('3.RNAExtractions'!E:E, B121, '3.RNAExtractions'!Y:Y, "Y") &gt; 0,
            _xlfn.TEXTJOIN(", ", TRUE, IF(('3.RNAExtractions'!E:E = B121) * ('3.RNAExtractions'!Y:Y = "Y"), '3.RNAExtractions'!D:D, "")),
            "Awaiting Status"
        )
    )
)</f>
        <v/>
      </c>
      <c r="Q121" s="26" t="s">
        <v>94</v>
      </c>
      <c r="R121" s="60" t="str" cm="1">
        <f t="array" aca="1" ref="R121" ca="1">IF(
    Q121="N",
    "",
    IF(
        COUNTIFS('4.RNAIllumina'!E:E, B121, '4.RNAIllumina'!Y:Y, "Y") &gt; 0,
        _xlfn.TEXTJOIN(", ", TRUE, IF(('4.RNAIllumina'!E:E = B121) * ('4.RNAIllumina'!Y:Y = "Y"), '4.RNAIllumina'!D:D, "")),
        IF(
            COUNTIFS('4.RNAIllumina'!E:E, B121, '4.RNAIllumina'!X:X, "Y") &gt; 0,
            _xlfn.TEXTJOIN(", ", TRUE, IF(('4.RNAIllumina'!E:E = B121) * ('4.RNAIllumina'!X:X = "Y"), '4.RNAIllumina'!D:D, "")),
            "Awaiting Status"
        )
    )
)</f>
        <v/>
      </c>
      <c r="T121" s="6" t="str">
        <f ca="1">VLOOKUP($B121,'1.MetaData'!$B:$H,2,FALSE)</f>
        <v>N/A</v>
      </c>
      <c r="U121" s="7" t="str">
        <f ca="1">VLOOKUP($B121,'1.MetaData'!$B:$H,3,FALSE)</f>
        <v>Unknown Gills - TO Cocos 2022</v>
      </c>
      <c r="V121" s="7">
        <f ca="1">VLOOKUP($B121,'1.MetaData'!$B:$H,4,FALSE)</f>
        <v>0</v>
      </c>
      <c r="W121" s="6" t="str">
        <f ca="1">VLOOKUP($B121,'1.MetaData'!$B:$H,5,FALSE)</f>
        <v>Box 9</v>
      </c>
      <c r="X121" s="6" t="str">
        <f ca="1">VLOOKUP($B121,'1.MetaData'!$B:$H,6,FALSE)</f>
        <v>Shannon Corrigan</v>
      </c>
      <c r="Z121"/>
    </row>
    <row r="122" spans="1:26" hidden="1" x14ac:dyDescent="0.25">
      <c r="A122" s="17">
        <v>121</v>
      </c>
      <c r="B122" s="3" t="str">
        <f t="shared" ca="1" si="4"/>
        <v>OG121</v>
      </c>
      <c r="C122" s="219" t="s">
        <v>93</v>
      </c>
      <c r="D122" s="4">
        <f ca="1">COUNTIF('2.Tissue'!C:C,B122)</f>
        <v>1</v>
      </c>
      <c r="E122" s="4">
        <f ca="1">COUNTIFS('3.DNAExtractions'!$E:$E,$B122,'3.DNAExtractions'!$D:$D,E$1)</f>
        <v>1</v>
      </c>
      <c r="F122" s="2" t="str" cm="1">
        <f t="array" aca="1" ref="F122" ca="1">IF(
    COUNTIFS('3.DNAExtractions'!E:E, B122, '3.DNAExtractions'!Y:Y, "Y") &gt; 0,
    _xlfn.TEXTJOIN(", ", TRUE, IF(('3.DNAExtractions'!E:E = B122) * ('3.DNAExtractions'!Y:Y = "Y"), '3.DNAExtractions'!D:D, "")),
    IF(
        COUNTIFS('3.DNAExtractions'!E:E, B122, '3.DNAExtractions'!X:X, "Y") &gt; 0,
        _xlfn.TEXTJOIN(", ", TRUE, IF(('3.DNAExtractions'!E:E = B122) * ('3.DNAExtractions'!X:X = "Y"), '3.DNAExtractions'!D:D, "")),
        "Awaiting Status"
    )
)</f>
        <v>Extracted</v>
      </c>
      <c r="G122" s="45" t="s">
        <v>92</v>
      </c>
      <c r="H122" s="8" t="str" cm="1">
        <f t="array" aca="1" ref="H122" ca="1">IF(
    G122="N",
    "",
    IF(
        COUNTIFS('4.Illumina'!E:E, B122, '4.Illumina'!R:R, "Y") &gt; 0,
        _xlfn.TEXTJOIN(", ", TRUE, IF(('4.Illumina'!E:E = B122) * ('4.Illumina'!R:R = "Y"), '4.Illumina'!D:D, "")),
        IF(
            COUNTIFS('4.Illumina'!E:E, B122, '4.Illumina'!Q:Q, "Y") &gt; 0,
            _xlfn.TEXTJOIN(", ", TRUE, IF(('4.Illumina'!E:E = B122) * ('4.Illumina'!Q:Q = "Y"), '4.Illumina'!D:D, "")),
            "Awaiting Status"
        )
    )
)</f>
        <v>Sequenced</v>
      </c>
      <c r="I122" s="26" t="s">
        <v>94</v>
      </c>
      <c r="J122" s="56" t="str" cm="1">
        <f t="array" aca="1" ref="J122" ca="1">IF(
    I122="N",
    "",
    IF(
        COUNTIFS('4.PacBio'!E:E, B122, '4.PacBio'!W:W, "Y") &gt; 0,
        _xlfn.TEXTJOIN(", ", TRUE, IF(('4.PacBio'!E:E = B122) * ('4.PacBio'!W:W = "Y"), '4.PacBio'!D:D, "")),
        IF(
            COUNTIFS('4.PacBio'!E:E, B122, '4.PacBio'!V:V, "Y") &gt; 0,
            _xlfn.TEXTJOIN(", ", TRUE, IF(('4.PacBio'!E:E = B122) * ('4.PacBio'!V:V = "Y"), '4.PacBio'!D:D, "")),
            "Awaiting Status"
        )
    )
)</f>
        <v/>
      </c>
      <c r="K122" s="181" t="s">
        <v>94</v>
      </c>
      <c r="L122" s="8" t="str" cm="1">
        <f t="array" aca="1" ref="L122" ca="1">IF(
    K122="N",
    "",
    IF(
        COUNTIFS('4.HiCLibrary'!E:E, B122, '4.HiCLibrary'!V:V, "Y") &gt; 0,
        _xlfn.TEXTJOIN(", ", TRUE, IF(('4.HiCLibrary'!E:E = B122) * ('4.HiCLibrary'!V:V = "Y"), '4.HiCLibrary'!D:D, "")),
        IF(
            COUNTIFS('4.HiCLibrary'!E:E, B122, '4.HiCLibrary'!U:U, "Y") &gt; 0,
            _xlfn.TEXTJOIN(", ", TRUE, IF(('4.HiCLibrary'!E:E = B122) * ('4.HiCLibrary'!U:U = "Y"), '4.HiCLibrary'!D:D, "")),
            "Awaiting Status"
        )
    )
)</f>
        <v/>
      </c>
      <c r="M122" s="47" t="s">
        <v>94</v>
      </c>
      <c r="N122" s="56" t="str" cm="1">
        <f t="array" aca="1" ref="N122" ca="1">IF(
    M122="N",
    "",
    IF(
        COUNTIFS('4.ONT'!E:E, B122, '4.ONT'!Q:Q, "Y") &gt; 0,
        _xlfn.TEXTJOIN(", ", TRUE, IF(('4.ONT'!E:E = B122) * ('4.ONT'!Q:Q = "Y"), '4.ONT'!D:D, "")),
        IF(
            COUNTIFS('4.ONT'!E:E, B122, '4.ONT'!P:P, "Y") &gt; 0,
            _xlfn.TEXTJOIN(", ", TRUE, IF(('4.ONT'!E:E = B122) * ('4.ONT'!P:P = "Y"), '4.ONT'!D:D, "")),
            "Awaiting Status"
        )
    )
)</f>
        <v/>
      </c>
      <c r="O122" s="60" t="s">
        <v>94</v>
      </c>
      <c r="P122" s="60" t="str" cm="1">
        <f t="array" aca="1" ref="P122" ca="1">IF(
    O122="N",
    "",
    IF(
        COUNTIFS('3.RNAExtractions'!E:E, B122, '3.RNAExtractions'!Z:Z, "Y") &gt; 0,
        _xlfn.TEXTJOIN(", ", TRUE, IF(('3.RNAExtractions'!E:E = B122) * ('3.RNAExtractions'!Z:Z = "Y"), '3.RNAExtractions'!D:D, "")),
        IF(
            COUNTIFS('3.RNAExtractions'!E:E, B122, '3.RNAExtractions'!Y:Y, "Y") &gt; 0,
            _xlfn.TEXTJOIN(", ", TRUE, IF(('3.RNAExtractions'!E:E = B122) * ('3.RNAExtractions'!Y:Y = "Y"), '3.RNAExtractions'!D:D, "")),
            "Awaiting Status"
        )
    )
)</f>
        <v/>
      </c>
      <c r="Q122" s="26" t="s">
        <v>94</v>
      </c>
      <c r="R122" s="60" t="str" cm="1">
        <f t="array" aca="1" ref="R122" ca="1">IF(
    Q122="N",
    "",
    IF(
        COUNTIFS('4.RNAIllumina'!E:E, B122, '4.RNAIllumina'!Y:Y, "Y") &gt; 0,
        _xlfn.TEXTJOIN(", ", TRUE, IF(('4.RNAIllumina'!E:E = B122) * ('4.RNAIllumina'!Y:Y = "Y"), '4.RNAIllumina'!D:D, "")),
        IF(
            COUNTIFS('4.RNAIllumina'!E:E, B122, '4.RNAIllumina'!X:X, "Y") &gt; 0,
            _xlfn.TEXTJOIN(", ", TRUE, IF(('4.RNAIllumina'!E:E = B122) * ('4.RNAIllumina'!X:X = "Y"), '4.RNAIllumina'!D:D, "")),
            "Awaiting Status"
        )
    )
)</f>
        <v/>
      </c>
      <c r="T122" s="6" t="str">
        <f ca="1">VLOOKUP($B122,'1.MetaData'!$B:$H,2,FALSE)</f>
        <v>N/A</v>
      </c>
      <c r="U122" s="7" t="str">
        <f ca="1">VLOOKUP($B122,'1.MetaData'!$B:$H,3,FALSE)</f>
        <v>Unknown Gills - TO Cocos 2022</v>
      </c>
      <c r="V122" s="7">
        <f ca="1">VLOOKUP($B122,'1.MetaData'!$B:$H,4,FALSE)</f>
        <v>0</v>
      </c>
      <c r="W122" s="6" t="str">
        <f ca="1">VLOOKUP($B122,'1.MetaData'!$B:$H,5,FALSE)</f>
        <v>Box 9</v>
      </c>
      <c r="X122" s="6" t="str">
        <f ca="1">VLOOKUP($B122,'1.MetaData'!$B:$H,6,FALSE)</f>
        <v>Shannon Corrigan</v>
      </c>
      <c r="Z122"/>
    </row>
    <row r="123" spans="1:26" hidden="1" x14ac:dyDescent="0.25">
      <c r="A123" s="17">
        <v>122</v>
      </c>
      <c r="B123" s="3" t="str">
        <f t="shared" ca="1" si="4"/>
        <v>OG122</v>
      </c>
      <c r="C123" s="219" t="s">
        <v>93</v>
      </c>
      <c r="D123" s="4">
        <f ca="1">COUNTIF('2.Tissue'!C:C,B123)</f>
        <v>1</v>
      </c>
      <c r="E123" s="4">
        <f ca="1">COUNTIFS('3.DNAExtractions'!$E:$E,$B123,'3.DNAExtractions'!$D:$D,E$1)</f>
        <v>1</v>
      </c>
      <c r="F123" s="2" t="str" cm="1">
        <f t="array" aca="1" ref="F123" ca="1">IF(
    COUNTIFS('3.DNAExtractions'!E:E, B123, '3.DNAExtractions'!Y:Y, "Y") &gt; 0,
    _xlfn.TEXTJOIN(", ", TRUE, IF(('3.DNAExtractions'!E:E = B123) * ('3.DNAExtractions'!Y:Y = "Y"), '3.DNAExtractions'!D:D, "")),
    IF(
        COUNTIFS('3.DNAExtractions'!E:E, B123, '3.DNAExtractions'!X:X, "Y") &gt; 0,
        _xlfn.TEXTJOIN(", ", TRUE, IF(('3.DNAExtractions'!E:E = B123) * ('3.DNAExtractions'!X:X = "Y"), '3.DNAExtractions'!D:D, "")),
        "Awaiting Status"
    )
)</f>
        <v>Extracted</v>
      </c>
      <c r="G123" s="45" t="s">
        <v>92</v>
      </c>
      <c r="H123" s="8" t="str" cm="1">
        <f t="array" aca="1" ref="H123" ca="1">IF(
    G123="N",
    "",
    IF(
        COUNTIFS('4.Illumina'!E:E, B123, '4.Illumina'!R:R, "Y") &gt; 0,
        _xlfn.TEXTJOIN(", ", TRUE, IF(('4.Illumina'!E:E = B123) * ('4.Illumina'!R:R = "Y"), '4.Illumina'!D:D, "")),
        IF(
            COUNTIFS('4.Illumina'!E:E, B123, '4.Illumina'!Q:Q, "Y") &gt; 0,
            _xlfn.TEXTJOIN(", ", TRUE, IF(('4.Illumina'!E:E = B123) * ('4.Illumina'!Q:Q = "Y"), '4.Illumina'!D:D, "")),
            "Awaiting Status"
        )
    )
)</f>
        <v>Sequenced</v>
      </c>
      <c r="I123" s="26" t="s">
        <v>94</v>
      </c>
      <c r="J123" s="56" t="str" cm="1">
        <f t="array" aca="1" ref="J123" ca="1">IF(
    I123="N",
    "",
    IF(
        COUNTIFS('4.PacBio'!E:E, B123, '4.PacBio'!W:W, "Y") &gt; 0,
        _xlfn.TEXTJOIN(", ", TRUE, IF(('4.PacBio'!E:E = B123) * ('4.PacBio'!W:W = "Y"), '4.PacBio'!D:D, "")),
        IF(
            COUNTIFS('4.PacBio'!E:E, B123, '4.PacBio'!V:V, "Y") &gt; 0,
            _xlfn.TEXTJOIN(", ", TRUE, IF(('4.PacBio'!E:E = B123) * ('4.PacBio'!V:V = "Y"), '4.PacBio'!D:D, "")),
            "Awaiting Status"
        )
    )
)</f>
        <v/>
      </c>
      <c r="K123" s="181" t="s">
        <v>94</v>
      </c>
      <c r="L123" s="8" t="str" cm="1">
        <f t="array" aca="1" ref="L123" ca="1">IF(
    K123="N",
    "",
    IF(
        COUNTIFS('4.HiCLibrary'!E:E, B123, '4.HiCLibrary'!V:V, "Y") &gt; 0,
        _xlfn.TEXTJOIN(", ", TRUE, IF(('4.HiCLibrary'!E:E = B123) * ('4.HiCLibrary'!V:V = "Y"), '4.HiCLibrary'!D:D, "")),
        IF(
            COUNTIFS('4.HiCLibrary'!E:E, B123, '4.HiCLibrary'!U:U, "Y") &gt; 0,
            _xlfn.TEXTJOIN(", ", TRUE, IF(('4.HiCLibrary'!E:E = B123) * ('4.HiCLibrary'!U:U = "Y"), '4.HiCLibrary'!D:D, "")),
            "Awaiting Status"
        )
    )
)</f>
        <v/>
      </c>
      <c r="M123" s="47" t="s">
        <v>94</v>
      </c>
      <c r="N123" s="56" t="str" cm="1">
        <f t="array" aca="1" ref="N123" ca="1">IF(
    M123="N",
    "",
    IF(
        COUNTIFS('4.ONT'!E:E, B123, '4.ONT'!Q:Q, "Y") &gt; 0,
        _xlfn.TEXTJOIN(", ", TRUE, IF(('4.ONT'!E:E = B123) * ('4.ONT'!Q:Q = "Y"), '4.ONT'!D:D, "")),
        IF(
            COUNTIFS('4.ONT'!E:E, B123, '4.ONT'!P:P, "Y") &gt; 0,
            _xlfn.TEXTJOIN(", ", TRUE, IF(('4.ONT'!E:E = B123) * ('4.ONT'!P:P = "Y"), '4.ONT'!D:D, "")),
            "Awaiting Status"
        )
    )
)</f>
        <v/>
      </c>
      <c r="O123" s="60" t="s">
        <v>94</v>
      </c>
      <c r="P123" s="60" t="str" cm="1">
        <f t="array" aca="1" ref="P123" ca="1">IF(
    O123="N",
    "",
    IF(
        COUNTIFS('3.RNAExtractions'!E:E, B123, '3.RNAExtractions'!Z:Z, "Y") &gt; 0,
        _xlfn.TEXTJOIN(", ", TRUE, IF(('3.RNAExtractions'!E:E = B123) * ('3.RNAExtractions'!Z:Z = "Y"), '3.RNAExtractions'!D:D, "")),
        IF(
            COUNTIFS('3.RNAExtractions'!E:E, B123, '3.RNAExtractions'!Y:Y, "Y") &gt; 0,
            _xlfn.TEXTJOIN(", ", TRUE, IF(('3.RNAExtractions'!E:E = B123) * ('3.RNAExtractions'!Y:Y = "Y"), '3.RNAExtractions'!D:D, "")),
            "Awaiting Status"
        )
    )
)</f>
        <v/>
      </c>
      <c r="Q123" s="26" t="s">
        <v>94</v>
      </c>
      <c r="R123" s="60" t="str" cm="1">
        <f t="array" aca="1" ref="R123" ca="1">IF(
    Q123="N",
    "",
    IF(
        COUNTIFS('4.RNAIllumina'!E:E, B123, '4.RNAIllumina'!Y:Y, "Y") &gt; 0,
        _xlfn.TEXTJOIN(", ", TRUE, IF(('4.RNAIllumina'!E:E = B123) * ('4.RNAIllumina'!Y:Y = "Y"), '4.RNAIllumina'!D:D, "")),
        IF(
            COUNTIFS('4.RNAIllumina'!E:E, B123, '4.RNAIllumina'!X:X, "Y") &gt; 0,
            _xlfn.TEXTJOIN(", ", TRUE, IF(('4.RNAIllumina'!E:E = B123) * ('4.RNAIllumina'!X:X = "Y"), '4.RNAIllumina'!D:D, "")),
            "Awaiting Status"
        )
    )
)</f>
        <v/>
      </c>
      <c r="T123" s="6" t="str">
        <f ca="1">VLOOKUP($B123,'1.MetaData'!$B:$H,2,FALSE)</f>
        <v>N/A</v>
      </c>
      <c r="U123" s="7" t="str">
        <f ca="1">VLOOKUP($B123,'1.MetaData'!$B:$H,3,FALSE)</f>
        <v>Unknown Gills - TO Cocos 2022</v>
      </c>
      <c r="V123" s="7">
        <f ca="1">VLOOKUP($B123,'1.MetaData'!$B:$H,4,FALSE)</f>
        <v>0</v>
      </c>
      <c r="W123" s="6" t="str">
        <f ca="1">VLOOKUP($B123,'1.MetaData'!$B:$H,5,FALSE)</f>
        <v>Box 9</v>
      </c>
      <c r="X123" s="6" t="str">
        <f ca="1">VLOOKUP($B123,'1.MetaData'!$B:$H,6,FALSE)</f>
        <v>Shannon Corrigan</v>
      </c>
      <c r="Z123"/>
    </row>
    <row r="124" spans="1:26" hidden="1" x14ac:dyDescent="0.25">
      <c r="A124" s="17">
        <v>123</v>
      </c>
      <c r="B124" s="3" t="str">
        <f t="shared" ca="1" si="4"/>
        <v>OG123</v>
      </c>
      <c r="C124" s="219" t="s">
        <v>93</v>
      </c>
      <c r="D124" s="4">
        <f ca="1">COUNTIF('2.Tissue'!C:C,B124)</f>
        <v>1</v>
      </c>
      <c r="E124" s="4">
        <f ca="1">COUNTIFS('3.DNAExtractions'!$E:$E,$B124,'3.DNAExtractions'!$D:$D,E$1)</f>
        <v>1</v>
      </c>
      <c r="F124" s="2" t="str" cm="1">
        <f t="array" aca="1" ref="F124" ca="1">IF(
    COUNTIFS('3.DNAExtractions'!E:E, B124, '3.DNAExtractions'!Y:Y, "Y") &gt; 0,
    _xlfn.TEXTJOIN(", ", TRUE, IF(('3.DNAExtractions'!E:E = B124) * ('3.DNAExtractions'!Y:Y = "Y"), '3.DNAExtractions'!D:D, "")),
    IF(
        COUNTIFS('3.DNAExtractions'!E:E, B124, '3.DNAExtractions'!X:X, "Y") &gt; 0,
        _xlfn.TEXTJOIN(", ", TRUE, IF(('3.DNAExtractions'!E:E = B124) * ('3.DNAExtractions'!X:X = "Y"), '3.DNAExtractions'!D:D, "")),
        "Awaiting Status"
    )
)</f>
        <v>Extracted</v>
      </c>
      <c r="G124" s="45" t="s">
        <v>92</v>
      </c>
      <c r="H124" s="8" t="str" cm="1">
        <f t="array" aca="1" ref="H124" ca="1">IF(
    G124="N",
    "",
    IF(
        COUNTIFS('4.Illumina'!E:E, B124, '4.Illumina'!R:R, "Y") &gt; 0,
        _xlfn.TEXTJOIN(", ", TRUE, IF(('4.Illumina'!E:E = B124) * ('4.Illumina'!R:R = "Y"), '4.Illumina'!D:D, "")),
        IF(
            COUNTIFS('4.Illumina'!E:E, B124, '4.Illumina'!Q:Q, "Y") &gt; 0,
            _xlfn.TEXTJOIN(", ", TRUE, IF(('4.Illumina'!E:E = B124) * ('4.Illumina'!Q:Q = "Y"), '4.Illumina'!D:D, "")),
            "Awaiting Status"
        )
    )
)</f>
        <v>Sequenced</v>
      </c>
      <c r="I124" s="26" t="s">
        <v>94</v>
      </c>
      <c r="J124" s="56" t="str" cm="1">
        <f t="array" aca="1" ref="J124" ca="1">IF(
    I124="N",
    "",
    IF(
        COUNTIFS('4.PacBio'!E:E, B124, '4.PacBio'!W:W, "Y") &gt; 0,
        _xlfn.TEXTJOIN(", ", TRUE, IF(('4.PacBio'!E:E = B124) * ('4.PacBio'!W:W = "Y"), '4.PacBio'!D:D, "")),
        IF(
            COUNTIFS('4.PacBio'!E:E, B124, '4.PacBio'!V:V, "Y") &gt; 0,
            _xlfn.TEXTJOIN(", ", TRUE, IF(('4.PacBio'!E:E = B124) * ('4.PacBio'!V:V = "Y"), '4.PacBio'!D:D, "")),
            "Awaiting Status"
        )
    )
)</f>
        <v/>
      </c>
      <c r="K124" s="181" t="s">
        <v>94</v>
      </c>
      <c r="L124" s="8" t="str" cm="1">
        <f t="array" aca="1" ref="L124" ca="1">IF(
    K124="N",
    "",
    IF(
        COUNTIFS('4.HiCLibrary'!E:E, B124, '4.HiCLibrary'!V:V, "Y") &gt; 0,
        _xlfn.TEXTJOIN(", ", TRUE, IF(('4.HiCLibrary'!E:E = B124) * ('4.HiCLibrary'!V:V = "Y"), '4.HiCLibrary'!D:D, "")),
        IF(
            COUNTIFS('4.HiCLibrary'!E:E, B124, '4.HiCLibrary'!U:U, "Y") &gt; 0,
            _xlfn.TEXTJOIN(", ", TRUE, IF(('4.HiCLibrary'!E:E = B124) * ('4.HiCLibrary'!U:U = "Y"), '4.HiCLibrary'!D:D, "")),
            "Awaiting Status"
        )
    )
)</f>
        <v/>
      </c>
      <c r="M124" s="47" t="s">
        <v>94</v>
      </c>
      <c r="N124" s="56" t="str" cm="1">
        <f t="array" aca="1" ref="N124" ca="1">IF(
    M124="N",
    "",
    IF(
        COUNTIFS('4.ONT'!E:E, B124, '4.ONT'!Q:Q, "Y") &gt; 0,
        _xlfn.TEXTJOIN(", ", TRUE, IF(('4.ONT'!E:E = B124) * ('4.ONT'!Q:Q = "Y"), '4.ONT'!D:D, "")),
        IF(
            COUNTIFS('4.ONT'!E:E, B124, '4.ONT'!P:P, "Y") &gt; 0,
            _xlfn.TEXTJOIN(", ", TRUE, IF(('4.ONT'!E:E = B124) * ('4.ONT'!P:P = "Y"), '4.ONT'!D:D, "")),
            "Awaiting Status"
        )
    )
)</f>
        <v/>
      </c>
      <c r="O124" s="60" t="s">
        <v>94</v>
      </c>
      <c r="P124" s="60" t="str" cm="1">
        <f t="array" aca="1" ref="P124" ca="1">IF(
    O124="N",
    "",
    IF(
        COUNTIFS('3.RNAExtractions'!E:E, B124, '3.RNAExtractions'!Z:Z, "Y") &gt; 0,
        _xlfn.TEXTJOIN(", ", TRUE, IF(('3.RNAExtractions'!E:E = B124) * ('3.RNAExtractions'!Z:Z = "Y"), '3.RNAExtractions'!D:D, "")),
        IF(
            COUNTIFS('3.RNAExtractions'!E:E, B124, '3.RNAExtractions'!Y:Y, "Y") &gt; 0,
            _xlfn.TEXTJOIN(", ", TRUE, IF(('3.RNAExtractions'!E:E = B124) * ('3.RNAExtractions'!Y:Y = "Y"), '3.RNAExtractions'!D:D, "")),
            "Awaiting Status"
        )
    )
)</f>
        <v/>
      </c>
      <c r="Q124" s="26" t="s">
        <v>94</v>
      </c>
      <c r="R124" s="60" t="str" cm="1">
        <f t="array" aca="1" ref="R124" ca="1">IF(
    Q124="N",
    "",
    IF(
        COUNTIFS('4.RNAIllumina'!E:E, B124, '4.RNAIllumina'!Y:Y, "Y") &gt; 0,
        _xlfn.TEXTJOIN(", ", TRUE, IF(('4.RNAIllumina'!E:E = B124) * ('4.RNAIllumina'!Y:Y = "Y"), '4.RNAIllumina'!D:D, "")),
        IF(
            COUNTIFS('4.RNAIllumina'!E:E, B124, '4.RNAIllumina'!X:X, "Y") &gt; 0,
            _xlfn.TEXTJOIN(", ", TRUE, IF(('4.RNAIllumina'!E:E = B124) * ('4.RNAIllumina'!X:X = "Y"), '4.RNAIllumina'!D:D, "")),
            "Awaiting Status"
        )
    )
)</f>
        <v/>
      </c>
      <c r="T124" s="6" t="str">
        <f ca="1">VLOOKUP($B124,'1.MetaData'!$B:$H,2,FALSE)</f>
        <v>N/A</v>
      </c>
      <c r="U124" s="7" t="str">
        <f ca="1">VLOOKUP($B124,'1.MetaData'!$B:$H,3,FALSE)</f>
        <v>Unknown Gills - TO Cocos 2022</v>
      </c>
      <c r="V124" s="7">
        <f ca="1">VLOOKUP($B124,'1.MetaData'!$B:$H,4,FALSE)</f>
        <v>0</v>
      </c>
      <c r="W124" s="6" t="str">
        <f ca="1">VLOOKUP($B124,'1.MetaData'!$B:$H,5,FALSE)</f>
        <v>Box 9</v>
      </c>
      <c r="X124" s="6" t="str">
        <f ca="1">VLOOKUP($B124,'1.MetaData'!$B:$H,6,FALSE)</f>
        <v>Shannon Corrigan</v>
      </c>
      <c r="Z124"/>
    </row>
    <row r="125" spans="1:26" hidden="1" x14ac:dyDescent="0.25">
      <c r="A125" s="17">
        <v>124</v>
      </c>
      <c r="B125" s="3" t="str">
        <f t="shared" ca="1" si="4"/>
        <v>OG124</v>
      </c>
      <c r="C125" s="219" t="s">
        <v>93</v>
      </c>
      <c r="D125" s="4">
        <f ca="1">COUNTIF('2.Tissue'!C:C,B125)</f>
        <v>1</v>
      </c>
      <c r="E125" s="4">
        <f ca="1">COUNTIFS('3.DNAExtractions'!$E:$E,$B125,'3.DNAExtractions'!$D:$D,E$1)</f>
        <v>1</v>
      </c>
      <c r="F125" s="2" t="str" cm="1">
        <f t="array" aca="1" ref="F125" ca="1">IF(
    COUNTIFS('3.DNAExtractions'!E:E, B125, '3.DNAExtractions'!Y:Y, "Y") &gt; 0,
    _xlfn.TEXTJOIN(", ", TRUE, IF(('3.DNAExtractions'!E:E = B125) * ('3.DNAExtractions'!Y:Y = "Y"), '3.DNAExtractions'!D:D, "")),
    IF(
        COUNTIFS('3.DNAExtractions'!E:E, B125, '3.DNAExtractions'!X:X, "Y") &gt; 0,
        _xlfn.TEXTJOIN(", ", TRUE, IF(('3.DNAExtractions'!E:E = B125) * ('3.DNAExtractions'!X:X = "Y"), '3.DNAExtractions'!D:D, "")),
        "Awaiting Status"
    )
)</f>
        <v>Extracted</v>
      </c>
      <c r="G125" s="45" t="s">
        <v>92</v>
      </c>
      <c r="H125" s="8" t="str" cm="1">
        <f t="array" aca="1" ref="H125" ca="1">IF(
    G125="N",
    "",
    IF(
        COUNTIFS('4.Illumina'!E:E, B125, '4.Illumina'!R:R, "Y") &gt; 0,
        _xlfn.TEXTJOIN(", ", TRUE, IF(('4.Illumina'!E:E = B125) * ('4.Illumina'!R:R = "Y"), '4.Illumina'!D:D, "")),
        IF(
            COUNTIFS('4.Illumina'!E:E, B125, '4.Illumina'!Q:Q, "Y") &gt; 0,
            _xlfn.TEXTJOIN(", ", TRUE, IF(('4.Illumina'!E:E = B125) * ('4.Illumina'!Q:Q = "Y"), '4.Illumina'!D:D, "")),
            "Awaiting Status"
        )
    )
)</f>
        <v>Sequenced</v>
      </c>
      <c r="I125" s="26" t="s">
        <v>94</v>
      </c>
      <c r="J125" s="56" t="str" cm="1">
        <f t="array" aca="1" ref="J125" ca="1">IF(
    I125="N",
    "",
    IF(
        COUNTIFS('4.PacBio'!E:E, B125, '4.PacBio'!W:W, "Y") &gt; 0,
        _xlfn.TEXTJOIN(", ", TRUE, IF(('4.PacBio'!E:E = B125) * ('4.PacBio'!W:W = "Y"), '4.PacBio'!D:D, "")),
        IF(
            COUNTIFS('4.PacBio'!E:E, B125, '4.PacBio'!V:V, "Y") &gt; 0,
            _xlfn.TEXTJOIN(", ", TRUE, IF(('4.PacBio'!E:E = B125) * ('4.PacBio'!V:V = "Y"), '4.PacBio'!D:D, "")),
            "Awaiting Status"
        )
    )
)</f>
        <v/>
      </c>
      <c r="K125" s="181" t="s">
        <v>94</v>
      </c>
      <c r="L125" s="8" t="str" cm="1">
        <f t="array" aca="1" ref="L125" ca="1">IF(
    K125="N",
    "",
    IF(
        COUNTIFS('4.HiCLibrary'!E:E, B125, '4.HiCLibrary'!V:V, "Y") &gt; 0,
        _xlfn.TEXTJOIN(", ", TRUE, IF(('4.HiCLibrary'!E:E = B125) * ('4.HiCLibrary'!V:V = "Y"), '4.HiCLibrary'!D:D, "")),
        IF(
            COUNTIFS('4.HiCLibrary'!E:E, B125, '4.HiCLibrary'!U:U, "Y") &gt; 0,
            _xlfn.TEXTJOIN(", ", TRUE, IF(('4.HiCLibrary'!E:E = B125) * ('4.HiCLibrary'!U:U = "Y"), '4.HiCLibrary'!D:D, "")),
            "Awaiting Status"
        )
    )
)</f>
        <v/>
      </c>
      <c r="M125" s="47" t="s">
        <v>94</v>
      </c>
      <c r="N125" s="56" t="str" cm="1">
        <f t="array" aca="1" ref="N125" ca="1">IF(
    M125="N",
    "",
    IF(
        COUNTIFS('4.ONT'!E:E, B125, '4.ONT'!Q:Q, "Y") &gt; 0,
        _xlfn.TEXTJOIN(", ", TRUE, IF(('4.ONT'!E:E = B125) * ('4.ONT'!Q:Q = "Y"), '4.ONT'!D:D, "")),
        IF(
            COUNTIFS('4.ONT'!E:E, B125, '4.ONT'!P:P, "Y") &gt; 0,
            _xlfn.TEXTJOIN(", ", TRUE, IF(('4.ONT'!E:E = B125) * ('4.ONT'!P:P = "Y"), '4.ONT'!D:D, "")),
            "Awaiting Status"
        )
    )
)</f>
        <v/>
      </c>
      <c r="O125" s="60" t="s">
        <v>94</v>
      </c>
      <c r="P125" s="60" t="str" cm="1">
        <f t="array" aca="1" ref="P125" ca="1">IF(
    O125="N",
    "",
    IF(
        COUNTIFS('3.RNAExtractions'!E:E, B125, '3.RNAExtractions'!Z:Z, "Y") &gt; 0,
        _xlfn.TEXTJOIN(", ", TRUE, IF(('3.RNAExtractions'!E:E = B125) * ('3.RNAExtractions'!Z:Z = "Y"), '3.RNAExtractions'!D:D, "")),
        IF(
            COUNTIFS('3.RNAExtractions'!E:E, B125, '3.RNAExtractions'!Y:Y, "Y") &gt; 0,
            _xlfn.TEXTJOIN(", ", TRUE, IF(('3.RNAExtractions'!E:E = B125) * ('3.RNAExtractions'!Y:Y = "Y"), '3.RNAExtractions'!D:D, "")),
            "Awaiting Status"
        )
    )
)</f>
        <v/>
      </c>
      <c r="Q125" s="26" t="s">
        <v>94</v>
      </c>
      <c r="R125" s="60" t="str" cm="1">
        <f t="array" aca="1" ref="R125" ca="1">IF(
    Q125="N",
    "",
    IF(
        COUNTIFS('4.RNAIllumina'!E:E, B125, '4.RNAIllumina'!Y:Y, "Y") &gt; 0,
        _xlfn.TEXTJOIN(", ", TRUE, IF(('4.RNAIllumina'!E:E = B125) * ('4.RNAIllumina'!Y:Y = "Y"), '4.RNAIllumina'!D:D, "")),
        IF(
            COUNTIFS('4.RNAIllumina'!E:E, B125, '4.RNAIllumina'!X:X, "Y") &gt; 0,
            _xlfn.TEXTJOIN(", ", TRUE, IF(('4.RNAIllumina'!E:E = B125) * ('4.RNAIllumina'!X:X = "Y"), '4.RNAIllumina'!D:D, "")),
            "Awaiting Status"
        )
    )
)</f>
        <v/>
      </c>
      <c r="T125" s="6" t="str">
        <f ca="1">VLOOKUP($B125,'1.MetaData'!$B:$H,2,FALSE)</f>
        <v>N/A</v>
      </c>
      <c r="U125" s="7" t="str">
        <f ca="1">VLOOKUP($B125,'1.MetaData'!$B:$H,3,FALSE)</f>
        <v>Unknown Gills - TO Cocos 2022</v>
      </c>
      <c r="V125" s="7">
        <f ca="1">VLOOKUP($B125,'1.MetaData'!$B:$H,4,FALSE)</f>
        <v>0</v>
      </c>
      <c r="W125" s="6" t="str">
        <f ca="1">VLOOKUP($B125,'1.MetaData'!$B:$H,5,FALSE)</f>
        <v>Box 9</v>
      </c>
      <c r="X125" s="6" t="str">
        <f ca="1">VLOOKUP($B125,'1.MetaData'!$B:$H,6,FALSE)</f>
        <v>Shannon Corrigan</v>
      </c>
      <c r="Z125"/>
    </row>
    <row r="126" spans="1:26" hidden="1" x14ac:dyDescent="0.25">
      <c r="A126" s="17">
        <v>125</v>
      </c>
      <c r="B126" s="3" t="str">
        <f t="shared" ca="1" si="4"/>
        <v>OG125</v>
      </c>
      <c r="C126" s="219" t="s">
        <v>93</v>
      </c>
      <c r="D126" s="4">
        <f ca="1">COUNTIF('2.Tissue'!C:C,B126)</f>
        <v>1</v>
      </c>
      <c r="E126" s="4">
        <f ca="1">COUNTIFS('3.DNAExtractions'!$E:$E,$B126,'3.DNAExtractions'!$D:$D,E$1)</f>
        <v>1</v>
      </c>
      <c r="F126" s="2" t="str" cm="1">
        <f t="array" aca="1" ref="F126" ca="1">IF(
    COUNTIFS('3.DNAExtractions'!E:E, B126, '3.DNAExtractions'!Y:Y, "Y") &gt; 0,
    _xlfn.TEXTJOIN(", ", TRUE, IF(('3.DNAExtractions'!E:E = B126) * ('3.DNAExtractions'!Y:Y = "Y"), '3.DNAExtractions'!D:D, "")),
    IF(
        COUNTIFS('3.DNAExtractions'!E:E, B126, '3.DNAExtractions'!X:X, "Y") &gt; 0,
        _xlfn.TEXTJOIN(", ", TRUE, IF(('3.DNAExtractions'!E:E = B126) * ('3.DNAExtractions'!X:X = "Y"), '3.DNAExtractions'!D:D, "")),
        "Awaiting Status"
    )
)</f>
        <v>Extracted</v>
      </c>
      <c r="G126" s="45" t="s">
        <v>92</v>
      </c>
      <c r="H126" s="8" t="str" cm="1">
        <f t="array" aca="1" ref="H126" ca="1">IF(
    G126="N",
    "",
    IF(
        COUNTIFS('4.Illumina'!E:E, B126, '4.Illumina'!R:R, "Y") &gt; 0,
        _xlfn.TEXTJOIN(", ", TRUE, IF(('4.Illumina'!E:E = B126) * ('4.Illumina'!R:R = "Y"), '4.Illumina'!D:D, "")),
        IF(
            COUNTIFS('4.Illumina'!E:E, B126, '4.Illumina'!Q:Q, "Y") &gt; 0,
            _xlfn.TEXTJOIN(", ", TRUE, IF(('4.Illumina'!E:E = B126) * ('4.Illumina'!Q:Q = "Y"), '4.Illumina'!D:D, "")),
            "Awaiting Status"
        )
    )
)</f>
        <v>Sequenced</v>
      </c>
      <c r="I126" s="26" t="s">
        <v>94</v>
      </c>
      <c r="J126" s="56" t="str" cm="1">
        <f t="array" aca="1" ref="J126" ca="1">IF(
    I126="N",
    "",
    IF(
        COUNTIFS('4.PacBio'!E:E, B126, '4.PacBio'!W:W, "Y") &gt; 0,
        _xlfn.TEXTJOIN(", ", TRUE, IF(('4.PacBio'!E:E = B126) * ('4.PacBio'!W:W = "Y"), '4.PacBio'!D:D, "")),
        IF(
            COUNTIFS('4.PacBio'!E:E, B126, '4.PacBio'!V:V, "Y") &gt; 0,
            _xlfn.TEXTJOIN(", ", TRUE, IF(('4.PacBio'!E:E = B126) * ('4.PacBio'!V:V = "Y"), '4.PacBio'!D:D, "")),
            "Awaiting Status"
        )
    )
)</f>
        <v/>
      </c>
      <c r="K126" s="181" t="s">
        <v>94</v>
      </c>
      <c r="L126" s="8" t="str" cm="1">
        <f t="array" aca="1" ref="L126" ca="1">IF(
    K126="N",
    "",
    IF(
        COUNTIFS('4.HiCLibrary'!E:E, B126, '4.HiCLibrary'!V:V, "Y") &gt; 0,
        _xlfn.TEXTJOIN(", ", TRUE, IF(('4.HiCLibrary'!E:E = B126) * ('4.HiCLibrary'!V:V = "Y"), '4.HiCLibrary'!D:D, "")),
        IF(
            COUNTIFS('4.HiCLibrary'!E:E, B126, '4.HiCLibrary'!U:U, "Y") &gt; 0,
            _xlfn.TEXTJOIN(", ", TRUE, IF(('4.HiCLibrary'!E:E = B126) * ('4.HiCLibrary'!U:U = "Y"), '4.HiCLibrary'!D:D, "")),
            "Awaiting Status"
        )
    )
)</f>
        <v/>
      </c>
      <c r="M126" s="47" t="s">
        <v>94</v>
      </c>
      <c r="N126" s="56" t="str" cm="1">
        <f t="array" aca="1" ref="N126" ca="1">IF(
    M126="N",
    "",
    IF(
        COUNTIFS('4.ONT'!E:E, B126, '4.ONT'!Q:Q, "Y") &gt; 0,
        _xlfn.TEXTJOIN(", ", TRUE, IF(('4.ONT'!E:E = B126) * ('4.ONT'!Q:Q = "Y"), '4.ONT'!D:D, "")),
        IF(
            COUNTIFS('4.ONT'!E:E, B126, '4.ONT'!P:P, "Y") &gt; 0,
            _xlfn.TEXTJOIN(", ", TRUE, IF(('4.ONT'!E:E = B126) * ('4.ONT'!P:P = "Y"), '4.ONT'!D:D, "")),
            "Awaiting Status"
        )
    )
)</f>
        <v/>
      </c>
      <c r="O126" s="60" t="s">
        <v>94</v>
      </c>
      <c r="P126" s="60" t="str" cm="1">
        <f t="array" aca="1" ref="P126" ca="1">IF(
    O126="N",
    "",
    IF(
        COUNTIFS('3.RNAExtractions'!E:E, B126, '3.RNAExtractions'!Z:Z, "Y") &gt; 0,
        _xlfn.TEXTJOIN(", ", TRUE, IF(('3.RNAExtractions'!E:E = B126) * ('3.RNAExtractions'!Z:Z = "Y"), '3.RNAExtractions'!D:D, "")),
        IF(
            COUNTIFS('3.RNAExtractions'!E:E, B126, '3.RNAExtractions'!Y:Y, "Y") &gt; 0,
            _xlfn.TEXTJOIN(", ", TRUE, IF(('3.RNAExtractions'!E:E = B126) * ('3.RNAExtractions'!Y:Y = "Y"), '3.RNAExtractions'!D:D, "")),
            "Awaiting Status"
        )
    )
)</f>
        <v/>
      </c>
      <c r="Q126" s="26" t="s">
        <v>94</v>
      </c>
      <c r="R126" s="60" t="str" cm="1">
        <f t="array" aca="1" ref="R126" ca="1">IF(
    Q126="N",
    "",
    IF(
        COUNTIFS('4.RNAIllumina'!E:E, B126, '4.RNAIllumina'!Y:Y, "Y") &gt; 0,
        _xlfn.TEXTJOIN(", ", TRUE, IF(('4.RNAIllumina'!E:E = B126) * ('4.RNAIllumina'!Y:Y = "Y"), '4.RNAIllumina'!D:D, "")),
        IF(
            COUNTIFS('4.RNAIllumina'!E:E, B126, '4.RNAIllumina'!X:X, "Y") &gt; 0,
            _xlfn.TEXTJOIN(", ", TRUE, IF(('4.RNAIllumina'!E:E = B126) * ('4.RNAIllumina'!X:X = "Y"), '4.RNAIllumina'!D:D, "")),
            "Awaiting Status"
        )
    )
)</f>
        <v/>
      </c>
      <c r="T126" s="6" t="str">
        <f ca="1">VLOOKUP($B126,'1.MetaData'!$B:$H,2,FALSE)</f>
        <v>N/A</v>
      </c>
      <c r="U126" s="7" t="str">
        <f ca="1">VLOOKUP($B126,'1.MetaData'!$B:$H,3,FALSE)</f>
        <v>Unknown Gills - TO Cocos 2022</v>
      </c>
      <c r="V126" s="7">
        <f ca="1">VLOOKUP($B126,'1.MetaData'!$B:$H,4,FALSE)</f>
        <v>0</v>
      </c>
      <c r="W126" s="6" t="str">
        <f ca="1">VLOOKUP($B126,'1.MetaData'!$B:$H,5,FALSE)</f>
        <v>Box 9</v>
      </c>
      <c r="X126" s="6" t="str">
        <f ca="1">VLOOKUP($B126,'1.MetaData'!$B:$H,6,FALSE)</f>
        <v>Shannon Corrigan</v>
      </c>
      <c r="Z126"/>
    </row>
    <row r="127" spans="1:26" hidden="1" x14ac:dyDescent="0.25">
      <c r="A127" s="17">
        <v>126</v>
      </c>
      <c r="B127" s="3" t="str">
        <f t="shared" ca="1" si="4"/>
        <v>OG126</v>
      </c>
      <c r="C127" s="219" t="s">
        <v>93</v>
      </c>
      <c r="D127" s="4">
        <f ca="1">COUNTIF('2.Tissue'!C:C,B127)</f>
        <v>1</v>
      </c>
      <c r="E127" s="4">
        <f ca="1">COUNTIFS('3.DNAExtractions'!$E:$E,$B127,'3.DNAExtractions'!$D:$D,E$1)</f>
        <v>1</v>
      </c>
      <c r="F127" s="2" t="str" cm="1">
        <f t="array" aca="1" ref="F127" ca="1">IF(
    COUNTIFS('3.DNAExtractions'!E:E, B127, '3.DNAExtractions'!Y:Y, "Y") &gt; 0,
    _xlfn.TEXTJOIN(", ", TRUE, IF(('3.DNAExtractions'!E:E = B127) * ('3.DNAExtractions'!Y:Y = "Y"), '3.DNAExtractions'!D:D, "")),
    IF(
        COUNTIFS('3.DNAExtractions'!E:E, B127, '3.DNAExtractions'!X:X, "Y") &gt; 0,
        _xlfn.TEXTJOIN(", ", TRUE, IF(('3.DNAExtractions'!E:E = B127) * ('3.DNAExtractions'!X:X = "Y"), '3.DNAExtractions'!D:D, "")),
        "Awaiting Status"
    )
)</f>
        <v>Extracted</v>
      </c>
      <c r="G127" s="45" t="s">
        <v>92</v>
      </c>
      <c r="H127" s="8" t="str" cm="1">
        <f t="array" aca="1" ref="H127" ca="1">IF(
    G127="N",
    "",
    IF(
        COUNTIFS('4.Illumina'!E:E, B127, '4.Illumina'!R:R, "Y") &gt; 0,
        _xlfn.TEXTJOIN(", ", TRUE, IF(('4.Illumina'!E:E = B127) * ('4.Illumina'!R:R = "Y"), '4.Illumina'!D:D, "")),
        IF(
            COUNTIFS('4.Illumina'!E:E, B127, '4.Illumina'!Q:Q, "Y") &gt; 0,
            _xlfn.TEXTJOIN(", ", TRUE, IF(('4.Illumina'!E:E = B127) * ('4.Illumina'!Q:Q = "Y"), '4.Illumina'!D:D, "")),
            "Awaiting Status"
        )
    )
)</f>
        <v>Sequenced</v>
      </c>
      <c r="I127" s="26" t="s">
        <v>94</v>
      </c>
      <c r="J127" s="56" t="str" cm="1">
        <f t="array" aca="1" ref="J127" ca="1">IF(
    I127="N",
    "",
    IF(
        COUNTIFS('4.PacBio'!E:E, B127, '4.PacBio'!W:W, "Y") &gt; 0,
        _xlfn.TEXTJOIN(", ", TRUE, IF(('4.PacBio'!E:E = B127) * ('4.PacBio'!W:W = "Y"), '4.PacBio'!D:D, "")),
        IF(
            COUNTIFS('4.PacBio'!E:E, B127, '4.PacBio'!V:V, "Y") &gt; 0,
            _xlfn.TEXTJOIN(", ", TRUE, IF(('4.PacBio'!E:E = B127) * ('4.PacBio'!V:V = "Y"), '4.PacBio'!D:D, "")),
            "Awaiting Status"
        )
    )
)</f>
        <v/>
      </c>
      <c r="K127" s="181" t="s">
        <v>94</v>
      </c>
      <c r="L127" s="8" t="str" cm="1">
        <f t="array" aca="1" ref="L127" ca="1">IF(
    K127="N",
    "",
    IF(
        COUNTIFS('4.HiCLibrary'!E:E, B127, '4.HiCLibrary'!V:V, "Y") &gt; 0,
        _xlfn.TEXTJOIN(", ", TRUE, IF(('4.HiCLibrary'!E:E = B127) * ('4.HiCLibrary'!V:V = "Y"), '4.HiCLibrary'!D:D, "")),
        IF(
            COUNTIFS('4.HiCLibrary'!E:E, B127, '4.HiCLibrary'!U:U, "Y") &gt; 0,
            _xlfn.TEXTJOIN(", ", TRUE, IF(('4.HiCLibrary'!E:E = B127) * ('4.HiCLibrary'!U:U = "Y"), '4.HiCLibrary'!D:D, "")),
            "Awaiting Status"
        )
    )
)</f>
        <v/>
      </c>
      <c r="M127" s="47" t="s">
        <v>94</v>
      </c>
      <c r="N127" s="56" t="str" cm="1">
        <f t="array" aca="1" ref="N127" ca="1">IF(
    M127="N",
    "",
    IF(
        COUNTIFS('4.ONT'!E:E, B127, '4.ONT'!Q:Q, "Y") &gt; 0,
        _xlfn.TEXTJOIN(", ", TRUE, IF(('4.ONT'!E:E = B127) * ('4.ONT'!Q:Q = "Y"), '4.ONT'!D:D, "")),
        IF(
            COUNTIFS('4.ONT'!E:E, B127, '4.ONT'!P:P, "Y") &gt; 0,
            _xlfn.TEXTJOIN(", ", TRUE, IF(('4.ONT'!E:E = B127) * ('4.ONT'!P:P = "Y"), '4.ONT'!D:D, "")),
            "Awaiting Status"
        )
    )
)</f>
        <v/>
      </c>
      <c r="O127" s="60" t="s">
        <v>94</v>
      </c>
      <c r="P127" s="60" t="str" cm="1">
        <f t="array" aca="1" ref="P127" ca="1">IF(
    O127="N",
    "",
    IF(
        COUNTIFS('3.RNAExtractions'!E:E, B127, '3.RNAExtractions'!Z:Z, "Y") &gt; 0,
        _xlfn.TEXTJOIN(", ", TRUE, IF(('3.RNAExtractions'!E:E = B127) * ('3.RNAExtractions'!Z:Z = "Y"), '3.RNAExtractions'!D:D, "")),
        IF(
            COUNTIFS('3.RNAExtractions'!E:E, B127, '3.RNAExtractions'!Y:Y, "Y") &gt; 0,
            _xlfn.TEXTJOIN(", ", TRUE, IF(('3.RNAExtractions'!E:E = B127) * ('3.RNAExtractions'!Y:Y = "Y"), '3.RNAExtractions'!D:D, "")),
            "Awaiting Status"
        )
    )
)</f>
        <v/>
      </c>
      <c r="Q127" s="26" t="s">
        <v>94</v>
      </c>
      <c r="R127" s="60" t="str" cm="1">
        <f t="array" aca="1" ref="R127" ca="1">IF(
    Q127="N",
    "",
    IF(
        COUNTIFS('4.RNAIllumina'!E:E, B127, '4.RNAIllumina'!Y:Y, "Y") &gt; 0,
        _xlfn.TEXTJOIN(", ", TRUE, IF(('4.RNAIllumina'!E:E = B127) * ('4.RNAIllumina'!Y:Y = "Y"), '4.RNAIllumina'!D:D, "")),
        IF(
            COUNTIFS('4.RNAIllumina'!E:E, B127, '4.RNAIllumina'!X:X, "Y") &gt; 0,
            _xlfn.TEXTJOIN(", ", TRUE, IF(('4.RNAIllumina'!E:E = B127) * ('4.RNAIllumina'!X:X = "Y"), '4.RNAIllumina'!D:D, "")),
            "Awaiting Status"
        )
    )
)</f>
        <v/>
      </c>
      <c r="T127" s="6" t="str">
        <f ca="1">VLOOKUP($B127,'1.MetaData'!$B:$H,2,FALSE)</f>
        <v>N/A</v>
      </c>
      <c r="U127" s="7" t="str">
        <f ca="1">VLOOKUP($B127,'1.MetaData'!$B:$H,3,FALSE)</f>
        <v>Unknown Gills - TO Cocos 2022</v>
      </c>
      <c r="V127" s="7">
        <f ca="1">VLOOKUP($B127,'1.MetaData'!$B:$H,4,FALSE)</f>
        <v>0</v>
      </c>
      <c r="W127" s="6" t="str">
        <f ca="1">VLOOKUP($B127,'1.MetaData'!$B:$H,5,FALSE)</f>
        <v>Box 10</v>
      </c>
      <c r="X127" s="6" t="str">
        <f ca="1">VLOOKUP($B127,'1.MetaData'!$B:$H,6,FALSE)</f>
        <v>Shannon Corrigan</v>
      </c>
      <c r="Z127"/>
    </row>
    <row r="128" spans="1:26" hidden="1" x14ac:dyDescent="0.25">
      <c r="A128" s="17">
        <v>127</v>
      </c>
      <c r="B128" s="3" t="str">
        <f t="shared" ca="1" si="4"/>
        <v>OG127</v>
      </c>
      <c r="C128" s="219" t="s">
        <v>93</v>
      </c>
      <c r="D128" s="4">
        <f ca="1">COUNTIF('2.Tissue'!C:C,B128)</f>
        <v>1</v>
      </c>
      <c r="E128" s="4">
        <f ca="1">COUNTIFS('3.DNAExtractions'!$E:$E,$B128,'3.DNAExtractions'!$D:$D,E$1)</f>
        <v>1</v>
      </c>
      <c r="F128" s="2" t="str" cm="1">
        <f t="array" aca="1" ref="F128" ca="1">IF(
    COUNTIFS('3.DNAExtractions'!E:E, B128, '3.DNAExtractions'!Y:Y, "Y") &gt; 0,
    _xlfn.TEXTJOIN(", ", TRUE, IF(('3.DNAExtractions'!E:E = B128) * ('3.DNAExtractions'!Y:Y = "Y"), '3.DNAExtractions'!D:D, "")),
    IF(
        COUNTIFS('3.DNAExtractions'!E:E, B128, '3.DNAExtractions'!X:X, "Y") &gt; 0,
        _xlfn.TEXTJOIN(", ", TRUE, IF(('3.DNAExtractions'!E:E = B128) * ('3.DNAExtractions'!X:X = "Y"), '3.DNAExtractions'!D:D, "")),
        "Awaiting Status"
    )
)</f>
        <v>Extracted</v>
      </c>
      <c r="G128" s="45" t="s">
        <v>92</v>
      </c>
      <c r="H128" s="8" t="str" cm="1">
        <f t="array" aca="1" ref="H128" ca="1">IF(
    G128="N",
    "",
    IF(
        COUNTIFS('4.Illumina'!E:E, B128, '4.Illumina'!R:R, "Y") &gt; 0,
        _xlfn.TEXTJOIN(", ", TRUE, IF(('4.Illumina'!E:E = B128) * ('4.Illumina'!R:R = "Y"), '4.Illumina'!D:D, "")),
        IF(
            COUNTIFS('4.Illumina'!E:E, B128, '4.Illumina'!Q:Q, "Y") &gt; 0,
            _xlfn.TEXTJOIN(", ", TRUE, IF(('4.Illumina'!E:E = B128) * ('4.Illumina'!Q:Q = "Y"), '4.Illumina'!D:D, "")),
            "Awaiting Status"
        )
    )
)</f>
        <v>Sequenced</v>
      </c>
      <c r="I128" s="26" t="s">
        <v>94</v>
      </c>
      <c r="J128" s="56" t="str" cm="1">
        <f t="array" aca="1" ref="J128" ca="1">IF(
    I128="N",
    "",
    IF(
        COUNTIFS('4.PacBio'!E:E, B128, '4.PacBio'!W:W, "Y") &gt; 0,
        _xlfn.TEXTJOIN(", ", TRUE, IF(('4.PacBio'!E:E = B128) * ('4.PacBio'!W:W = "Y"), '4.PacBio'!D:D, "")),
        IF(
            COUNTIFS('4.PacBio'!E:E, B128, '4.PacBio'!V:V, "Y") &gt; 0,
            _xlfn.TEXTJOIN(", ", TRUE, IF(('4.PacBio'!E:E = B128) * ('4.PacBio'!V:V = "Y"), '4.PacBio'!D:D, "")),
            "Awaiting Status"
        )
    )
)</f>
        <v/>
      </c>
      <c r="K128" s="181" t="s">
        <v>94</v>
      </c>
      <c r="L128" s="8" t="str" cm="1">
        <f t="array" aca="1" ref="L128" ca="1">IF(
    K128="N",
    "",
    IF(
        COUNTIFS('4.HiCLibrary'!E:E, B128, '4.HiCLibrary'!V:V, "Y") &gt; 0,
        _xlfn.TEXTJOIN(", ", TRUE, IF(('4.HiCLibrary'!E:E = B128) * ('4.HiCLibrary'!V:V = "Y"), '4.HiCLibrary'!D:D, "")),
        IF(
            COUNTIFS('4.HiCLibrary'!E:E, B128, '4.HiCLibrary'!U:U, "Y") &gt; 0,
            _xlfn.TEXTJOIN(", ", TRUE, IF(('4.HiCLibrary'!E:E = B128) * ('4.HiCLibrary'!U:U = "Y"), '4.HiCLibrary'!D:D, "")),
            "Awaiting Status"
        )
    )
)</f>
        <v/>
      </c>
      <c r="M128" s="47" t="s">
        <v>94</v>
      </c>
      <c r="N128" s="56" t="str" cm="1">
        <f t="array" aca="1" ref="N128" ca="1">IF(
    M128="N",
    "",
    IF(
        COUNTIFS('4.ONT'!E:E, B128, '4.ONT'!Q:Q, "Y") &gt; 0,
        _xlfn.TEXTJOIN(", ", TRUE, IF(('4.ONT'!E:E = B128) * ('4.ONT'!Q:Q = "Y"), '4.ONT'!D:D, "")),
        IF(
            COUNTIFS('4.ONT'!E:E, B128, '4.ONT'!P:P, "Y") &gt; 0,
            _xlfn.TEXTJOIN(", ", TRUE, IF(('4.ONT'!E:E = B128) * ('4.ONT'!P:P = "Y"), '4.ONT'!D:D, "")),
            "Awaiting Status"
        )
    )
)</f>
        <v/>
      </c>
      <c r="O128" s="60" t="s">
        <v>94</v>
      </c>
      <c r="P128" s="60" t="str" cm="1">
        <f t="array" aca="1" ref="P128" ca="1">IF(
    O128="N",
    "",
    IF(
        COUNTIFS('3.RNAExtractions'!E:E, B128, '3.RNAExtractions'!Z:Z, "Y") &gt; 0,
        _xlfn.TEXTJOIN(", ", TRUE, IF(('3.RNAExtractions'!E:E = B128) * ('3.RNAExtractions'!Z:Z = "Y"), '3.RNAExtractions'!D:D, "")),
        IF(
            COUNTIFS('3.RNAExtractions'!E:E, B128, '3.RNAExtractions'!Y:Y, "Y") &gt; 0,
            _xlfn.TEXTJOIN(", ", TRUE, IF(('3.RNAExtractions'!E:E = B128) * ('3.RNAExtractions'!Y:Y = "Y"), '3.RNAExtractions'!D:D, "")),
            "Awaiting Status"
        )
    )
)</f>
        <v/>
      </c>
      <c r="Q128" s="26" t="s">
        <v>94</v>
      </c>
      <c r="R128" s="60" t="str" cm="1">
        <f t="array" aca="1" ref="R128" ca="1">IF(
    Q128="N",
    "",
    IF(
        COUNTIFS('4.RNAIllumina'!E:E, B128, '4.RNAIllumina'!Y:Y, "Y") &gt; 0,
        _xlfn.TEXTJOIN(", ", TRUE, IF(('4.RNAIllumina'!E:E = B128) * ('4.RNAIllumina'!Y:Y = "Y"), '4.RNAIllumina'!D:D, "")),
        IF(
            COUNTIFS('4.RNAIllumina'!E:E, B128, '4.RNAIllumina'!X:X, "Y") &gt; 0,
            _xlfn.TEXTJOIN(", ", TRUE, IF(('4.RNAIllumina'!E:E = B128) * ('4.RNAIllumina'!X:X = "Y"), '4.RNAIllumina'!D:D, "")),
            "Awaiting Status"
        )
    )
)</f>
        <v/>
      </c>
      <c r="T128" s="6" t="str">
        <f ca="1">VLOOKUP($B128,'1.MetaData'!$B:$H,2,FALSE)</f>
        <v>N/A</v>
      </c>
      <c r="U128" s="7" t="str">
        <f ca="1">VLOOKUP($B128,'1.MetaData'!$B:$H,3,FALSE)</f>
        <v>Unknown Gills - TO Cocos 2022</v>
      </c>
      <c r="V128" s="7">
        <f ca="1">VLOOKUP($B128,'1.MetaData'!$B:$H,4,FALSE)</f>
        <v>0</v>
      </c>
      <c r="W128" s="6" t="str">
        <f ca="1">VLOOKUP($B128,'1.MetaData'!$B:$H,5,FALSE)</f>
        <v>Box 10</v>
      </c>
      <c r="X128" s="6" t="str">
        <f ca="1">VLOOKUP($B128,'1.MetaData'!$B:$H,6,FALSE)</f>
        <v>Shannon Corrigan</v>
      </c>
      <c r="Z128"/>
    </row>
    <row r="129" spans="1:26" hidden="1" x14ac:dyDescent="0.25">
      <c r="A129" s="17">
        <v>128</v>
      </c>
      <c r="B129" s="3" t="str">
        <f t="shared" ca="1" si="4"/>
        <v>OG128</v>
      </c>
      <c r="C129" s="219" t="s">
        <v>93</v>
      </c>
      <c r="D129" s="4">
        <f ca="1">COUNTIF('2.Tissue'!C:C,B129)</f>
        <v>1</v>
      </c>
      <c r="E129" s="4">
        <f ca="1">COUNTIFS('3.DNAExtractions'!$E:$E,$B129,'3.DNAExtractions'!$D:$D,E$1)</f>
        <v>1</v>
      </c>
      <c r="F129" s="2" t="str" cm="1">
        <f t="array" aca="1" ref="F129" ca="1">IF(
    COUNTIFS('3.DNAExtractions'!E:E, B129, '3.DNAExtractions'!Y:Y, "Y") &gt; 0,
    _xlfn.TEXTJOIN(", ", TRUE, IF(('3.DNAExtractions'!E:E = B129) * ('3.DNAExtractions'!Y:Y = "Y"), '3.DNAExtractions'!D:D, "")),
    IF(
        COUNTIFS('3.DNAExtractions'!E:E, B129, '3.DNAExtractions'!X:X, "Y") &gt; 0,
        _xlfn.TEXTJOIN(", ", TRUE, IF(('3.DNAExtractions'!E:E = B129) * ('3.DNAExtractions'!X:X = "Y"), '3.DNAExtractions'!D:D, "")),
        "Awaiting Status"
    )
)</f>
        <v>Extracted</v>
      </c>
      <c r="G129" s="45" t="s">
        <v>92</v>
      </c>
      <c r="H129" s="8" t="str" cm="1">
        <f t="array" aca="1" ref="H129" ca="1">IF(
    G129="N",
    "",
    IF(
        COUNTIFS('4.Illumina'!E:E, B129, '4.Illumina'!R:R, "Y") &gt; 0,
        _xlfn.TEXTJOIN(", ", TRUE, IF(('4.Illumina'!E:E = B129) * ('4.Illumina'!R:R = "Y"), '4.Illumina'!D:D, "")),
        IF(
            COUNTIFS('4.Illumina'!E:E, B129, '4.Illumina'!Q:Q, "Y") &gt; 0,
            _xlfn.TEXTJOIN(", ", TRUE, IF(('4.Illumina'!E:E = B129) * ('4.Illumina'!Q:Q = "Y"), '4.Illumina'!D:D, "")),
            "Awaiting Status"
        )
    )
)</f>
        <v>Sequenced</v>
      </c>
      <c r="I129" s="26" t="s">
        <v>94</v>
      </c>
      <c r="J129" s="56" t="str" cm="1">
        <f t="array" aca="1" ref="J129" ca="1">IF(
    I129="N",
    "",
    IF(
        COUNTIFS('4.PacBio'!E:E, B129, '4.PacBio'!W:W, "Y") &gt; 0,
        _xlfn.TEXTJOIN(", ", TRUE, IF(('4.PacBio'!E:E = B129) * ('4.PacBio'!W:W = "Y"), '4.PacBio'!D:D, "")),
        IF(
            COUNTIFS('4.PacBio'!E:E, B129, '4.PacBio'!V:V, "Y") &gt; 0,
            _xlfn.TEXTJOIN(", ", TRUE, IF(('4.PacBio'!E:E = B129) * ('4.PacBio'!V:V = "Y"), '4.PacBio'!D:D, "")),
            "Awaiting Status"
        )
    )
)</f>
        <v/>
      </c>
      <c r="K129" s="181" t="s">
        <v>94</v>
      </c>
      <c r="L129" s="8" t="str" cm="1">
        <f t="array" aca="1" ref="L129" ca="1">IF(
    K129="N",
    "",
    IF(
        COUNTIFS('4.HiCLibrary'!E:E, B129, '4.HiCLibrary'!V:V, "Y") &gt; 0,
        _xlfn.TEXTJOIN(", ", TRUE, IF(('4.HiCLibrary'!E:E = B129) * ('4.HiCLibrary'!V:V = "Y"), '4.HiCLibrary'!D:D, "")),
        IF(
            COUNTIFS('4.HiCLibrary'!E:E, B129, '4.HiCLibrary'!U:U, "Y") &gt; 0,
            _xlfn.TEXTJOIN(", ", TRUE, IF(('4.HiCLibrary'!E:E = B129) * ('4.HiCLibrary'!U:U = "Y"), '4.HiCLibrary'!D:D, "")),
            "Awaiting Status"
        )
    )
)</f>
        <v/>
      </c>
      <c r="M129" s="47" t="s">
        <v>94</v>
      </c>
      <c r="N129" s="56" t="str" cm="1">
        <f t="array" aca="1" ref="N129" ca="1">IF(
    M129="N",
    "",
    IF(
        COUNTIFS('4.ONT'!E:E, B129, '4.ONT'!Q:Q, "Y") &gt; 0,
        _xlfn.TEXTJOIN(", ", TRUE, IF(('4.ONT'!E:E = B129) * ('4.ONT'!Q:Q = "Y"), '4.ONT'!D:D, "")),
        IF(
            COUNTIFS('4.ONT'!E:E, B129, '4.ONT'!P:P, "Y") &gt; 0,
            _xlfn.TEXTJOIN(", ", TRUE, IF(('4.ONT'!E:E = B129) * ('4.ONT'!P:P = "Y"), '4.ONT'!D:D, "")),
            "Awaiting Status"
        )
    )
)</f>
        <v/>
      </c>
      <c r="O129" s="60" t="s">
        <v>94</v>
      </c>
      <c r="P129" s="60" t="str" cm="1">
        <f t="array" aca="1" ref="P129" ca="1">IF(
    O129="N",
    "",
    IF(
        COUNTIFS('3.RNAExtractions'!E:E, B129, '3.RNAExtractions'!Z:Z, "Y") &gt; 0,
        _xlfn.TEXTJOIN(", ", TRUE, IF(('3.RNAExtractions'!E:E = B129) * ('3.RNAExtractions'!Z:Z = "Y"), '3.RNAExtractions'!D:D, "")),
        IF(
            COUNTIFS('3.RNAExtractions'!E:E, B129, '3.RNAExtractions'!Y:Y, "Y") &gt; 0,
            _xlfn.TEXTJOIN(", ", TRUE, IF(('3.RNAExtractions'!E:E = B129) * ('3.RNAExtractions'!Y:Y = "Y"), '3.RNAExtractions'!D:D, "")),
            "Awaiting Status"
        )
    )
)</f>
        <v/>
      </c>
      <c r="Q129" s="26" t="s">
        <v>94</v>
      </c>
      <c r="R129" s="60" t="str" cm="1">
        <f t="array" aca="1" ref="R129" ca="1">IF(
    Q129="N",
    "",
    IF(
        COUNTIFS('4.RNAIllumina'!E:E, B129, '4.RNAIllumina'!Y:Y, "Y") &gt; 0,
        _xlfn.TEXTJOIN(", ", TRUE, IF(('4.RNAIllumina'!E:E = B129) * ('4.RNAIllumina'!Y:Y = "Y"), '4.RNAIllumina'!D:D, "")),
        IF(
            COUNTIFS('4.RNAIllumina'!E:E, B129, '4.RNAIllumina'!X:X, "Y") &gt; 0,
            _xlfn.TEXTJOIN(", ", TRUE, IF(('4.RNAIllumina'!E:E = B129) * ('4.RNAIllumina'!X:X = "Y"), '4.RNAIllumina'!D:D, "")),
            "Awaiting Status"
        )
    )
)</f>
        <v/>
      </c>
      <c r="T129" s="6" t="str">
        <f ca="1">VLOOKUP($B129,'1.MetaData'!$B:$H,2,FALSE)</f>
        <v>N/A</v>
      </c>
      <c r="U129" s="7" t="str">
        <f ca="1">VLOOKUP($B129,'1.MetaData'!$B:$H,3,FALSE)</f>
        <v>Unknown Gills - TO Cocos 2022</v>
      </c>
      <c r="V129" s="7">
        <f ca="1">VLOOKUP($B129,'1.MetaData'!$B:$H,4,FALSE)</f>
        <v>0</v>
      </c>
      <c r="W129" s="6" t="str">
        <f ca="1">VLOOKUP($B129,'1.MetaData'!$B:$H,5,FALSE)</f>
        <v>Box 10</v>
      </c>
      <c r="X129" s="6" t="str">
        <f ca="1">VLOOKUP($B129,'1.MetaData'!$B:$H,6,FALSE)</f>
        <v>Shannon Corrigan</v>
      </c>
      <c r="Z129"/>
    </row>
    <row r="130" spans="1:26" hidden="1" x14ac:dyDescent="0.25">
      <c r="A130" s="17">
        <v>129</v>
      </c>
      <c r="B130" s="3" t="str">
        <f t="shared" ca="1" si="4"/>
        <v>OG129</v>
      </c>
      <c r="C130" s="219" t="s">
        <v>93</v>
      </c>
      <c r="D130" s="4">
        <f ca="1">COUNTIF('2.Tissue'!C:C,B130)</f>
        <v>1</v>
      </c>
      <c r="E130" s="4">
        <f ca="1">COUNTIFS('3.DNAExtractions'!$E:$E,$B130,'3.DNAExtractions'!$D:$D,E$1)</f>
        <v>1</v>
      </c>
      <c r="F130" s="2" t="str" cm="1">
        <f t="array" aca="1" ref="F130" ca="1">IF(
    COUNTIFS('3.DNAExtractions'!E:E, B130, '3.DNAExtractions'!Y:Y, "Y") &gt; 0,
    _xlfn.TEXTJOIN(", ", TRUE, IF(('3.DNAExtractions'!E:E = B130) * ('3.DNAExtractions'!Y:Y = "Y"), '3.DNAExtractions'!D:D, "")),
    IF(
        COUNTIFS('3.DNAExtractions'!E:E, B130, '3.DNAExtractions'!X:X, "Y") &gt; 0,
        _xlfn.TEXTJOIN(", ", TRUE, IF(('3.DNAExtractions'!E:E = B130) * ('3.DNAExtractions'!X:X = "Y"), '3.DNAExtractions'!D:D, "")),
        "Awaiting Status"
    )
)</f>
        <v>Extracted</v>
      </c>
      <c r="G130" s="45" t="s">
        <v>92</v>
      </c>
      <c r="H130" s="8" t="str" cm="1">
        <f t="array" aca="1" ref="H130" ca="1">IF(
    G130="N",
    "",
    IF(
        COUNTIFS('4.Illumina'!E:E, B130, '4.Illumina'!R:R, "Y") &gt; 0,
        _xlfn.TEXTJOIN(", ", TRUE, IF(('4.Illumina'!E:E = B130) * ('4.Illumina'!R:R = "Y"), '4.Illumina'!D:D, "")),
        IF(
            COUNTIFS('4.Illumina'!E:E, B130, '4.Illumina'!Q:Q, "Y") &gt; 0,
            _xlfn.TEXTJOIN(", ", TRUE, IF(('4.Illumina'!E:E = B130) * ('4.Illumina'!Q:Q = "Y"), '4.Illumina'!D:D, "")),
            "Awaiting Status"
        )
    )
)</f>
        <v>Sequenced</v>
      </c>
      <c r="I130" s="26" t="s">
        <v>94</v>
      </c>
      <c r="J130" s="56" t="str" cm="1">
        <f t="array" aca="1" ref="J130" ca="1">IF(
    I130="N",
    "",
    IF(
        COUNTIFS('4.PacBio'!E:E, B130, '4.PacBio'!W:W, "Y") &gt; 0,
        _xlfn.TEXTJOIN(", ", TRUE, IF(('4.PacBio'!E:E = B130) * ('4.PacBio'!W:W = "Y"), '4.PacBio'!D:D, "")),
        IF(
            COUNTIFS('4.PacBio'!E:E, B130, '4.PacBio'!V:V, "Y") &gt; 0,
            _xlfn.TEXTJOIN(", ", TRUE, IF(('4.PacBio'!E:E = B130) * ('4.PacBio'!V:V = "Y"), '4.PacBio'!D:D, "")),
            "Awaiting Status"
        )
    )
)</f>
        <v/>
      </c>
      <c r="K130" s="181" t="s">
        <v>94</v>
      </c>
      <c r="L130" s="8" t="str" cm="1">
        <f t="array" aca="1" ref="L130" ca="1">IF(
    K130="N",
    "",
    IF(
        COUNTIFS('4.HiCLibrary'!E:E, B130, '4.HiCLibrary'!V:V, "Y") &gt; 0,
        _xlfn.TEXTJOIN(", ", TRUE, IF(('4.HiCLibrary'!E:E = B130) * ('4.HiCLibrary'!V:V = "Y"), '4.HiCLibrary'!D:D, "")),
        IF(
            COUNTIFS('4.HiCLibrary'!E:E, B130, '4.HiCLibrary'!U:U, "Y") &gt; 0,
            _xlfn.TEXTJOIN(", ", TRUE, IF(('4.HiCLibrary'!E:E = B130) * ('4.HiCLibrary'!U:U = "Y"), '4.HiCLibrary'!D:D, "")),
            "Awaiting Status"
        )
    )
)</f>
        <v/>
      </c>
      <c r="M130" s="47" t="s">
        <v>94</v>
      </c>
      <c r="N130" s="56" t="str" cm="1">
        <f t="array" aca="1" ref="N130" ca="1">IF(
    M130="N",
    "",
    IF(
        COUNTIFS('4.ONT'!E:E, B130, '4.ONT'!Q:Q, "Y") &gt; 0,
        _xlfn.TEXTJOIN(", ", TRUE, IF(('4.ONT'!E:E = B130) * ('4.ONT'!Q:Q = "Y"), '4.ONT'!D:D, "")),
        IF(
            COUNTIFS('4.ONT'!E:E, B130, '4.ONT'!P:P, "Y") &gt; 0,
            _xlfn.TEXTJOIN(", ", TRUE, IF(('4.ONT'!E:E = B130) * ('4.ONT'!P:P = "Y"), '4.ONT'!D:D, "")),
            "Awaiting Status"
        )
    )
)</f>
        <v/>
      </c>
      <c r="O130" s="60" t="s">
        <v>94</v>
      </c>
      <c r="P130" s="60" t="str" cm="1">
        <f t="array" aca="1" ref="P130" ca="1">IF(
    O130="N",
    "",
    IF(
        COUNTIFS('3.RNAExtractions'!E:E, B130, '3.RNAExtractions'!Z:Z, "Y") &gt; 0,
        _xlfn.TEXTJOIN(", ", TRUE, IF(('3.RNAExtractions'!E:E = B130) * ('3.RNAExtractions'!Z:Z = "Y"), '3.RNAExtractions'!D:D, "")),
        IF(
            COUNTIFS('3.RNAExtractions'!E:E, B130, '3.RNAExtractions'!Y:Y, "Y") &gt; 0,
            _xlfn.TEXTJOIN(", ", TRUE, IF(('3.RNAExtractions'!E:E = B130) * ('3.RNAExtractions'!Y:Y = "Y"), '3.RNAExtractions'!D:D, "")),
            "Awaiting Status"
        )
    )
)</f>
        <v/>
      </c>
      <c r="Q130" s="26" t="s">
        <v>94</v>
      </c>
      <c r="R130" s="60" t="str" cm="1">
        <f t="array" aca="1" ref="R130" ca="1">IF(
    Q130="N",
    "",
    IF(
        COUNTIFS('4.RNAIllumina'!E:E, B130, '4.RNAIllumina'!Y:Y, "Y") &gt; 0,
        _xlfn.TEXTJOIN(", ", TRUE, IF(('4.RNAIllumina'!E:E = B130) * ('4.RNAIllumina'!Y:Y = "Y"), '4.RNAIllumina'!D:D, "")),
        IF(
            COUNTIFS('4.RNAIllumina'!E:E, B130, '4.RNAIllumina'!X:X, "Y") &gt; 0,
            _xlfn.TEXTJOIN(", ", TRUE, IF(('4.RNAIllumina'!E:E = B130) * ('4.RNAIllumina'!X:X = "Y"), '4.RNAIllumina'!D:D, "")),
            "Awaiting Status"
        )
    )
)</f>
        <v/>
      </c>
      <c r="T130" s="6" t="str">
        <f ca="1">VLOOKUP($B130,'1.MetaData'!$B:$H,2,FALSE)</f>
        <v>N/A</v>
      </c>
      <c r="U130" s="7" t="str">
        <f ca="1">VLOOKUP($B130,'1.MetaData'!$B:$H,3,FALSE)</f>
        <v>Unknown Gills - TO Cocos 2022</v>
      </c>
      <c r="V130" s="7">
        <f ca="1">VLOOKUP($B130,'1.MetaData'!$B:$H,4,FALSE)</f>
        <v>0</v>
      </c>
      <c r="W130" s="6" t="str">
        <f ca="1">VLOOKUP($B130,'1.MetaData'!$B:$H,5,FALSE)</f>
        <v>Box 10</v>
      </c>
      <c r="X130" s="6" t="str">
        <f ca="1">VLOOKUP($B130,'1.MetaData'!$B:$H,6,FALSE)</f>
        <v>Shannon Corrigan</v>
      </c>
      <c r="Z130"/>
    </row>
    <row r="131" spans="1:26" hidden="1" x14ac:dyDescent="0.25">
      <c r="A131" s="17">
        <v>130</v>
      </c>
      <c r="B131" s="3" t="str">
        <f t="shared" ca="1" si="4"/>
        <v>OG130</v>
      </c>
      <c r="C131" s="219" t="s">
        <v>93</v>
      </c>
      <c r="D131" s="4">
        <f ca="1">COUNTIF('2.Tissue'!C:C,B131)</f>
        <v>1</v>
      </c>
      <c r="E131" s="4">
        <f ca="1">COUNTIFS('3.DNAExtractions'!$E:$E,$B131,'3.DNAExtractions'!$D:$D,E$1)</f>
        <v>1</v>
      </c>
      <c r="F131" s="2" t="str" cm="1">
        <f t="array" aca="1" ref="F131" ca="1">IF(
    COUNTIFS('3.DNAExtractions'!E:E, B131, '3.DNAExtractions'!Y:Y, "Y") &gt; 0,
    _xlfn.TEXTJOIN(", ", TRUE, IF(('3.DNAExtractions'!E:E = B131) * ('3.DNAExtractions'!Y:Y = "Y"), '3.DNAExtractions'!D:D, "")),
    IF(
        COUNTIFS('3.DNAExtractions'!E:E, B131, '3.DNAExtractions'!X:X, "Y") &gt; 0,
        _xlfn.TEXTJOIN(", ", TRUE, IF(('3.DNAExtractions'!E:E = B131) * ('3.DNAExtractions'!X:X = "Y"), '3.DNAExtractions'!D:D, "")),
        "Awaiting Status"
    )
)</f>
        <v>Extracted</v>
      </c>
      <c r="G131" s="45" t="s">
        <v>92</v>
      </c>
      <c r="H131" s="8" t="str" cm="1">
        <f t="array" aca="1" ref="H131" ca="1">IF(
    G131="N",
    "",
    IF(
        COUNTIFS('4.Illumina'!E:E, B131, '4.Illumina'!R:R, "Y") &gt; 0,
        _xlfn.TEXTJOIN(", ", TRUE, IF(('4.Illumina'!E:E = B131) * ('4.Illumina'!R:R = "Y"), '4.Illumina'!D:D, "")),
        IF(
            COUNTIFS('4.Illumina'!E:E, B131, '4.Illumina'!Q:Q, "Y") &gt; 0,
            _xlfn.TEXTJOIN(", ", TRUE, IF(('4.Illumina'!E:E = B131) * ('4.Illumina'!Q:Q = "Y"), '4.Illumina'!D:D, "")),
            "Awaiting Status"
        )
    )
)</f>
        <v>Sequenced</v>
      </c>
      <c r="I131" s="26" t="s">
        <v>94</v>
      </c>
      <c r="J131" s="56" t="str" cm="1">
        <f t="array" aca="1" ref="J131" ca="1">IF(
    I131="N",
    "",
    IF(
        COUNTIFS('4.PacBio'!E:E, B131, '4.PacBio'!W:W, "Y") &gt; 0,
        _xlfn.TEXTJOIN(", ", TRUE, IF(('4.PacBio'!E:E = B131) * ('4.PacBio'!W:W = "Y"), '4.PacBio'!D:D, "")),
        IF(
            COUNTIFS('4.PacBio'!E:E, B131, '4.PacBio'!V:V, "Y") &gt; 0,
            _xlfn.TEXTJOIN(", ", TRUE, IF(('4.PacBio'!E:E = B131) * ('4.PacBio'!V:V = "Y"), '4.PacBio'!D:D, "")),
            "Awaiting Status"
        )
    )
)</f>
        <v/>
      </c>
      <c r="K131" s="181" t="s">
        <v>94</v>
      </c>
      <c r="L131" s="8" t="str" cm="1">
        <f t="array" aca="1" ref="L131" ca="1">IF(
    K131="N",
    "",
    IF(
        COUNTIFS('4.HiCLibrary'!E:E, B131, '4.HiCLibrary'!V:V, "Y") &gt; 0,
        _xlfn.TEXTJOIN(", ", TRUE, IF(('4.HiCLibrary'!E:E = B131) * ('4.HiCLibrary'!V:V = "Y"), '4.HiCLibrary'!D:D, "")),
        IF(
            COUNTIFS('4.HiCLibrary'!E:E, B131, '4.HiCLibrary'!U:U, "Y") &gt; 0,
            _xlfn.TEXTJOIN(", ", TRUE, IF(('4.HiCLibrary'!E:E = B131) * ('4.HiCLibrary'!U:U = "Y"), '4.HiCLibrary'!D:D, "")),
            "Awaiting Status"
        )
    )
)</f>
        <v/>
      </c>
      <c r="M131" s="47" t="s">
        <v>94</v>
      </c>
      <c r="N131" s="56" t="str" cm="1">
        <f t="array" aca="1" ref="N131" ca="1">IF(
    M131="N",
    "",
    IF(
        COUNTIFS('4.ONT'!E:E, B131, '4.ONT'!Q:Q, "Y") &gt; 0,
        _xlfn.TEXTJOIN(", ", TRUE, IF(('4.ONT'!E:E = B131) * ('4.ONT'!Q:Q = "Y"), '4.ONT'!D:D, "")),
        IF(
            COUNTIFS('4.ONT'!E:E, B131, '4.ONT'!P:P, "Y") &gt; 0,
            _xlfn.TEXTJOIN(", ", TRUE, IF(('4.ONT'!E:E = B131) * ('4.ONT'!P:P = "Y"), '4.ONT'!D:D, "")),
            "Awaiting Status"
        )
    )
)</f>
        <v/>
      </c>
      <c r="O131" s="60" t="s">
        <v>94</v>
      </c>
      <c r="P131" s="60" t="str" cm="1">
        <f t="array" aca="1" ref="P131" ca="1">IF(
    O131="N",
    "",
    IF(
        COUNTIFS('3.RNAExtractions'!E:E, B131, '3.RNAExtractions'!Z:Z, "Y") &gt; 0,
        _xlfn.TEXTJOIN(", ", TRUE, IF(('3.RNAExtractions'!E:E = B131) * ('3.RNAExtractions'!Z:Z = "Y"), '3.RNAExtractions'!D:D, "")),
        IF(
            COUNTIFS('3.RNAExtractions'!E:E, B131, '3.RNAExtractions'!Y:Y, "Y") &gt; 0,
            _xlfn.TEXTJOIN(", ", TRUE, IF(('3.RNAExtractions'!E:E = B131) * ('3.RNAExtractions'!Y:Y = "Y"), '3.RNAExtractions'!D:D, "")),
            "Awaiting Status"
        )
    )
)</f>
        <v/>
      </c>
      <c r="Q131" s="26" t="s">
        <v>94</v>
      </c>
      <c r="R131" s="60" t="str" cm="1">
        <f t="array" aca="1" ref="R131" ca="1">IF(
    Q131="N",
    "",
    IF(
        COUNTIFS('4.RNAIllumina'!E:E, B131, '4.RNAIllumina'!Y:Y, "Y") &gt; 0,
        _xlfn.TEXTJOIN(", ", TRUE, IF(('4.RNAIllumina'!E:E = B131) * ('4.RNAIllumina'!Y:Y = "Y"), '4.RNAIllumina'!D:D, "")),
        IF(
            COUNTIFS('4.RNAIllumina'!E:E, B131, '4.RNAIllumina'!X:X, "Y") &gt; 0,
            _xlfn.TEXTJOIN(", ", TRUE, IF(('4.RNAIllumina'!E:E = B131) * ('4.RNAIllumina'!X:X = "Y"), '4.RNAIllumina'!D:D, "")),
            "Awaiting Status"
        )
    )
)</f>
        <v/>
      </c>
      <c r="T131" s="6" t="str">
        <f ca="1">VLOOKUP($B131,'1.MetaData'!$B:$H,2,FALSE)</f>
        <v>N/A</v>
      </c>
      <c r="U131" s="7" t="str">
        <f ca="1">VLOOKUP($B131,'1.MetaData'!$B:$H,3,FALSE)</f>
        <v>Unknown Gills - TO Cocos 2022</v>
      </c>
      <c r="V131" s="7">
        <f ca="1">VLOOKUP($B131,'1.MetaData'!$B:$H,4,FALSE)</f>
        <v>0</v>
      </c>
      <c r="W131" s="6" t="str">
        <f ca="1">VLOOKUP($B131,'1.MetaData'!$B:$H,5,FALSE)</f>
        <v>Box 10</v>
      </c>
      <c r="X131" s="6" t="str">
        <f ca="1">VLOOKUP($B131,'1.MetaData'!$B:$H,6,FALSE)</f>
        <v>Shannon Corrigan</v>
      </c>
      <c r="Z131"/>
    </row>
    <row r="132" spans="1:26" hidden="1" x14ac:dyDescent="0.25">
      <c r="A132" s="17">
        <v>131</v>
      </c>
      <c r="B132" s="3" t="str">
        <f t="shared" ca="1" si="4"/>
        <v>OG131</v>
      </c>
      <c r="C132" s="219" t="s">
        <v>93</v>
      </c>
      <c r="D132" s="4">
        <f ca="1">COUNTIF('2.Tissue'!C:C,B132)</f>
        <v>1</v>
      </c>
      <c r="E132" s="4">
        <f ca="1">COUNTIFS('3.DNAExtractions'!$E:$E,$B132,'3.DNAExtractions'!$D:$D,E$1)</f>
        <v>1</v>
      </c>
      <c r="F132" s="2" t="str" cm="1">
        <f t="array" aca="1" ref="F132" ca="1">IF(
    COUNTIFS('3.DNAExtractions'!E:E, B132, '3.DNAExtractions'!Y:Y, "Y") &gt; 0,
    _xlfn.TEXTJOIN(", ", TRUE, IF(('3.DNAExtractions'!E:E = B132) * ('3.DNAExtractions'!Y:Y = "Y"), '3.DNAExtractions'!D:D, "")),
    IF(
        COUNTIFS('3.DNAExtractions'!E:E, B132, '3.DNAExtractions'!X:X, "Y") &gt; 0,
        _xlfn.TEXTJOIN(", ", TRUE, IF(('3.DNAExtractions'!E:E = B132) * ('3.DNAExtractions'!X:X = "Y"), '3.DNAExtractions'!D:D, "")),
        "Awaiting Status"
    )
)</f>
        <v>Extracted</v>
      </c>
      <c r="G132" s="45" t="s">
        <v>92</v>
      </c>
      <c r="H132" s="8" t="str" cm="1">
        <f t="array" aca="1" ref="H132" ca="1">IF(
    G132="N",
    "",
    IF(
        COUNTIFS('4.Illumina'!E:E, B132, '4.Illumina'!R:R, "Y") &gt; 0,
        _xlfn.TEXTJOIN(", ", TRUE, IF(('4.Illumina'!E:E = B132) * ('4.Illumina'!R:R = "Y"), '4.Illumina'!D:D, "")),
        IF(
            COUNTIFS('4.Illumina'!E:E, B132, '4.Illumina'!Q:Q, "Y") &gt; 0,
            _xlfn.TEXTJOIN(", ", TRUE, IF(('4.Illumina'!E:E = B132) * ('4.Illumina'!Q:Q = "Y"), '4.Illumina'!D:D, "")),
            "Awaiting Status"
        )
    )
)</f>
        <v>Sequenced</v>
      </c>
      <c r="I132" s="26" t="s">
        <v>94</v>
      </c>
      <c r="J132" s="56" t="str" cm="1">
        <f t="array" aca="1" ref="J132" ca="1">IF(
    I132="N",
    "",
    IF(
        COUNTIFS('4.PacBio'!E:E, B132, '4.PacBio'!W:W, "Y") &gt; 0,
        _xlfn.TEXTJOIN(", ", TRUE, IF(('4.PacBio'!E:E = B132) * ('4.PacBio'!W:W = "Y"), '4.PacBio'!D:D, "")),
        IF(
            COUNTIFS('4.PacBio'!E:E, B132, '4.PacBio'!V:V, "Y") &gt; 0,
            _xlfn.TEXTJOIN(", ", TRUE, IF(('4.PacBio'!E:E = B132) * ('4.PacBio'!V:V = "Y"), '4.PacBio'!D:D, "")),
            "Awaiting Status"
        )
    )
)</f>
        <v/>
      </c>
      <c r="K132" s="181" t="s">
        <v>94</v>
      </c>
      <c r="L132" s="8" t="str" cm="1">
        <f t="array" aca="1" ref="L132" ca="1">IF(
    K132="N",
    "",
    IF(
        COUNTIFS('4.HiCLibrary'!E:E, B132, '4.HiCLibrary'!V:V, "Y") &gt; 0,
        _xlfn.TEXTJOIN(", ", TRUE, IF(('4.HiCLibrary'!E:E = B132) * ('4.HiCLibrary'!V:V = "Y"), '4.HiCLibrary'!D:D, "")),
        IF(
            COUNTIFS('4.HiCLibrary'!E:E, B132, '4.HiCLibrary'!U:U, "Y") &gt; 0,
            _xlfn.TEXTJOIN(", ", TRUE, IF(('4.HiCLibrary'!E:E = B132) * ('4.HiCLibrary'!U:U = "Y"), '4.HiCLibrary'!D:D, "")),
            "Awaiting Status"
        )
    )
)</f>
        <v/>
      </c>
      <c r="M132" s="47" t="s">
        <v>94</v>
      </c>
      <c r="N132" s="56" t="str" cm="1">
        <f t="array" aca="1" ref="N132" ca="1">IF(
    M132="N",
    "",
    IF(
        COUNTIFS('4.ONT'!E:E, B132, '4.ONT'!Q:Q, "Y") &gt; 0,
        _xlfn.TEXTJOIN(", ", TRUE, IF(('4.ONT'!E:E = B132) * ('4.ONT'!Q:Q = "Y"), '4.ONT'!D:D, "")),
        IF(
            COUNTIFS('4.ONT'!E:E, B132, '4.ONT'!P:P, "Y") &gt; 0,
            _xlfn.TEXTJOIN(", ", TRUE, IF(('4.ONT'!E:E = B132) * ('4.ONT'!P:P = "Y"), '4.ONT'!D:D, "")),
            "Awaiting Status"
        )
    )
)</f>
        <v/>
      </c>
      <c r="O132" s="60" t="s">
        <v>94</v>
      </c>
      <c r="P132" s="60" t="str" cm="1">
        <f t="array" aca="1" ref="P132" ca="1">IF(
    O132="N",
    "",
    IF(
        COUNTIFS('3.RNAExtractions'!E:E, B132, '3.RNAExtractions'!Z:Z, "Y") &gt; 0,
        _xlfn.TEXTJOIN(", ", TRUE, IF(('3.RNAExtractions'!E:E = B132) * ('3.RNAExtractions'!Z:Z = "Y"), '3.RNAExtractions'!D:D, "")),
        IF(
            COUNTIFS('3.RNAExtractions'!E:E, B132, '3.RNAExtractions'!Y:Y, "Y") &gt; 0,
            _xlfn.TEXTJOIN(", ", TRUE, IF(('3.RNAExtractions'!E:E = B132) * ('3.RNAExtractions'!Y:Y = "Y"), '3.RNAExtractions'!D:D, "")),
            "Awaiting Status"
        )
    )
)</f>
        <v/>
      </c>
      <c r="Q132" s="26" t="s">
        <v>94</v>
      </c>
      <c r="R132" s="60" t="str" cm="1">
        <f t="array" aca="1" ref="R132" ca="1">IF(
    Q132="N",
    "",
    IF(
        COUNTIFS('4.RNAIllumina'!E:E, B132, '4.RNAIllumina'!Y:Y, "Y") &gt; 0,
        _xlfn.TEXTJOIN(", ", TRUE, IF(('4.RNAIllumina'!E:E = B132) * ('4.RNAIllumina'!Y:Y = "Y"), '4.RNAIllumina'!D:D, "")),
        IF(
            COUNTIFS('4.RNAIllumina'!E:E, B132, '4.RNAIllumina'!X:X, "Y") &gt; 0,
            _xlfn.TEXTJOIN(", ", TRUE, IF(('4.RNAIllumina'!E:E = B132) * ('4.RNAIllumina'!X:X = "Y"), '4.RNAIllumina'!D:D, "")),
            "Awaiting Status"
        )
    )
)</f>
        <v/>
      </c>
      <c r="T132" s="6" t="str">
        <f ca="1">VLOOKUP($B132,'1.MetaData'!$B:$H,2,FALSE)</f>
        <v>N/A</v>
      </c>
      <c r="U132" s="7" t="str">
        <f ca="1">VLOOKUP($B132,'1.MetaData'!$B:$H,3,FALSE)</f>
        <v>Unknown Gills - TO Cocos 2022</v>
      </c>
      <c r="V132" s="7">
        <f ca="1">VLOOKUP($B132,'1.MetaData'!$B:$H,4,FALSE)</f>
        <v>0</v>
      </c>
      <c r="W132" s="6" t="str">
        <f ca="1">VLOOKUP($B132,'1.MetaData'!$B:$H,5,FALSE)</f>
        <v>Box 10</v>
      </c>
      <c r="X132" s="6" t="str">
        <f ca="1">VLOOKUP($B132,'1.MetaData'!$B:$H,6,FALSE)</f>
        <v>Shannon Corrigan</v>
      </c>
      <c r="Z132"/>
    </row>
    <row r="133" spans="1:26" hidden="1" x14ac:dyDescent="0.25">
      <c r="A133" s="17">
        <v>132</v>
      </c>
      <c r="B133" s="3" t="str">
        <f t="shared" ca="1" si="4"/>
        <v>OG132</v>
      </c>
      <c r="C133" s="219" t="s">
        <v>117</v>
      </c>
      <c r="D133" s="4">
        <f ca="1">COUNTIF('2.Tissue'!C:C,B133)</f>
        <v>1</v>
      </c>
      <c r="E133" s="4">
        <f ca="1">COUNTIFS('3.DNAExtractions'!$E:$E,$B133,'3.DNAExtractions'!$D:$D,E$1)</f>
        <v>1</v>
      </c>
      <c r="F133" s="2" t="str" cm="1">
        <f t="array" aca="1" ref="F133" ca="1">IF(
    COUNTIFS('3.DNAExtractions'!E:E, B133, '3.DNAExtractions'!Y:Y, "Y") &gt; 0,
    _xlfn.TEXTJOIN(", ", TRUE, IF(('3.DNAExtractions'!E:E = B133) * ('3.DNAExtractions'!Y:Y = "Y"), '3.DNAExtractions'!D:D, "")),
    IF(
        COUNTIFS('3.DNAExtractions'!E:E, B133, '3.DNAExtractions'!X:X, "Y") &gt; 0,
        _xlfn.TEXTJOIN(", ", TRUE, IF(('3.DNAExtractions'!E:E = B133) * ('3.DNAExtractions'!X:X = "Y"), '3.DNAExtractions'!D:D, "")),
        "Awaiting Status"
    )
)</f>
        <v>Extracted</v>
      </c>
      <c r="G133" s="45"/>
      <c r="H133" s="8" t="str" cm="1">
        <f t="array" aca="1" ref="H133" ca="1">IF(
    G133="N",
    "",
    IF(
        COUNTIFS('4.Illumina'!E:E, B133, '4.Illumina'!R:R, "Y") &gt; 0,
        _xlfn.TEXTJOIN(", ", TRUE, IF(('4.Illumina'!E:E = B133) * ('4.Illumina'!R:R = "Y"), '4.Illumina'!D:D, "")),
        IF(
            COUNTIFS('4.Illumina'!E:E, B133, '4.Illumina'!Q:Q, "Y") &gt; 0,
            _xlfn.TEXTJOIN(", ", TRUE, IF(('4.Illumina'!E:E = B133) * ('4.Illumina'!Q:Q = "Y"), '4.Illumina'!D:D, "")),
            "Awaiting Status"
        )
    )
)</f>
        <v>Awaiting Status</v>
      </c>
      <c r="J133" s="56" t="str" cm="1">
        <f t="array" aca="1" ref="J133" ca="1">IF(
    I133="N",
    "",
    IF(
        COUNTIFS('4.PacBio'!E:E, B133, '4.PacBio'!W:W, "Y") &gt; 0,
        _xlfn.TEXTJOIN(", ", TRUE, IF(('4.PacBio'!E:E = B133) * ('4.PacBio'!W:W = "Y"), '4.PacBio'!D:D, "")),
        IF(
            COUNTIFS('4.PacBio'!E:E, B133, '4.PacBio'!V:V, "Y") &gt; 0,
            _xlfn.TEXTJOIN(", ", TRUE, IF(('4.PacBio'!E:E = B133) * ('4.PacBio'!V:V = "Y"), '4.PacBio'!D:D, "")),
            "Awaiting Status"
        )
    )
)</f>
        <v>Awaiting Status</v>
      </c>
      <c r="L133" s="8" t="str" cm="1">
        <f t="array" aca="1" ref="L133" ca="1">IF(
    K133="N",
    "",
    IF(
        COUNTIFS('4.HiCLibrary'!E:E, B133, '4.HiCLibrary'!V:V, "Y") &gt; 0,
        _xlfn.TEXTJOIN(", ", TRUE, IF(('4.HiCLibrary'!E:E = B133) * ('4.HiCLibrary'!V:V = "Y"), '4.HiCLibrary'!D:D, "")),
        IF(
            COUNTIFS('4.HiCLibrary'!E:E, B133, '4.HiCLibrary'!U:U, "Y") &gt; 0,
            _xlfn.TEXTJOIN(", ", TRUE, IF(('4.HiCLibrary'!E:E = B133) * ('4.HiCLibrary'!U:U = "Y"), '4.HiCLibrary'!D:D, "")),
            "Awaiting Status"
        )
    )
)</f>
        <v>Awaiting Status</v>
      </c>
      <c r="M133" s="47"/>
      <c r="N133" s="56" t="str" cm="1">
        <f t="array" aca="1" ref="N133" ca="1">IF(
    M133="N",
    "",
    IF(
        COUNTIFS('4.ONT'!E:E, B133, '4.ONT'!Q:Q, "Y") &gt; 0,
        _xlfn.TEXTJOIN(", ", TRUE, IF(('4.ONT'!E:E = B133) * ('4.ONT'!Q:Q = "Y"), '4.ONT'!D:D, "")),
        IF(
            COUNTIFS('4.ONT'!E:E, B133, '4.ONT'!P:P, "Y") &gt; 0,
            _xlfn.TEXTJOIN(", ", TRUE, IF(('4.ONT'!E:E = B133) * ('4.ONT'!P:P = "Y"), '4.ONT'!D:D, "")),
            "Awaiting Status"
        )
    )
)</f>
        <v>Awaiting Status</v>
      </c>
      <c r="O133" s="60"/>
      <c r="P133" s="60" t="str" cm="1">
        <f t="array" aca="1" ref="P133" ca="1">IF(
    O133="N",
    "",
    IF(
        COUNTIFS('3.RNAExtractions'!E:E, B133, '3.RNAExtractions'!Z:Z, "Y") &gt; 0,
        _xlfn.TEXTJOIN(", ", TRUE, IF(('3.RNAExtractions'!E:E = B133) * ('3.RNAExtractions'!Z:Z = "Y"), '3.RNAExtractions'!D:D, "")),
        IF(
            COUNTIFS('3.RNAExtractions'!E:E, B133, '3.RNAExtractions'!Y:Y, "Y") &gt; 0,
            _xlfn.TEXTJOIN(", ", TRUE, IF(('3.RNAExtractions'!E:E = B133) * ('3.RNAExtractions'!Y:Y = "Y"), '3.RNAExtractions'!D:D, "")),
            "Awaiting Status"
        )
    )
)</f>
        <v>Awaiting Status</v>
      </c>
      <c r="Q133" s="60"/>
      <c r="R133" s="60" t="str" cm="1">
        <f t="array" aca="1" ref="R133" ca="1">IF(
    Q133="N",
    "",
    IF(
        COUNTIFS('4.RNAIllumina'!E:E, B133, '4.RNAIllumina'!Y:Y, "Y") &gt; 0,
        _xlfn.TEXTJOIN(", ", TRUE, IF(('4.RNAIllumina'!E:E = B133) * ('4.RNAIllumina'!Y:Y = "Y"), '4.RNAIllumina'!D:D, "")),
        IF(
            COUNTIFS('4.RNAIllumina'!E:E, B133, '4.RNAIllumina'!X:X, "Y") &gt; 0,
            _xlfn.TEXTJOIN(", ", TRUE, IF(('4.RNAIllumina'!E:E = B133) * ('4.RNAIllumina'!X:X = "Y"), '4.RNAIllumina'!D:D, "")),
            "Awaiting Status"
        )
    )
)</f>
        <v>Awaiting Status</v>
      </c>
      <c r="T133" s="6" t="str">
        <f ca="1">VLOOKUP($B133,'1.MetaData'!$B:$H,2,FALSE)</f>
        <v>WSG-1</v>
      </c>
      <c r="U133" s="7" t="str">
        <f ca="1">VLOOKUP($B133,'1.MetaData'!$B:$H,3,FALSE)</f>
        <v>Rhynchobatus australiae</v>
      </c>
      <c r="V133" s="7" t="str">
        <f ca="1">VLOOKUP($B133,'1.MetaData'!$B:$H,4,FALSE)</f>
        <v>Whitespotted guitarfish</v>
      </c>
      <c r="W133" s="6" t="str">
        <f ca="1">VLOOKUP($B133,'1.MetaData'!$B:$H,5,FALSE)</f>
        <v>Madalyn Cooper/Colin Simpfendorfer/Michelle Heupel</v>
      </c>
      <c r="X133" s="6" t="str">
        <f ca="1">VLOOKUP($B133,'1.MetaData'!$B:$H,6,FALSE)</f>
        <v>Madalyn Cooper / Shannon Corrigan</v>
      </c>
      <c r="Z133"/>
    </row>
    <row r="134" spans="1:26" hidden="1" x14ac:dyDescent="0.25">
      <c r="A134" s="17">
        <v>133</v>
      </c>
      <c r="B134" s="3" t="str">
        <f t="shared" ca="1" si="4"/>
        <v>OG133</v>
      </c>
      <c r="C134" s="219" t="s">
        <v>117</v>
      </c>
      <c r="D134" s="4">
        <f ca="1">COUNTIF('2.Tissue'!C:C,B134)</f>
        <v>1</v>
      </c>
      <c r="E134" s="4">
        <f ca="1">COUNTIFS('3.DNAExtractions'!$E:$E,$B134,'3.DNAExtractions'!$D:$D,E$1)</f>
        <v>1</v>
      </c>
      <c r="F134" s="2" t="str" cm="1">
        <f t="array" aca="1" ref="F134" ca="1">IF(
    COUNTIFS('3.DNAExtractions'!E:E, B134, '3.DNAExtractions'!Y:Y, "Y") &gt; 0,
    _xlfn.TEXTJOIN(", ", TRUE, IF(('3.DNAExtractions'!E:E = B134) * ('3.DNAExtractions'!Y:Y = "Y"), '3.DNAExtractions'!D:D, "")),
    IF(
        COUNTIFS('3.DNAExtractions'!E:E, B134, '3.DNAExtractions'!X:X, "Y") &gt; 0,
        _xlfn.TEXTJOIN(", ", TRUE, IF(('3.DNAExtractions'!E:E = B134) * ('3.DNAExtractions'!X:X = "Y"), '3.DNAExtractions'!D:D, "")),
        "Awaiting Status"
    )
)</f>
        <v>Extracted</v>
      </c>
      <c r="G134" s="45"/>
      <c r="H134" s="8" t="str" cm="1">
        <f t="array" aca="1" ref="H134" ca="1">IF(
    G134="N",
    "",
    IF(
        COUNTIFS('4.Illumina'!E:E, B134, '4.Illumina'!R:R, "Y") &gt; 0,
        _xlfn.TEXTJOIN(", ", TRUE, IF(('4.Illumina'!E:E = B134) * ('4.Illumina'!R:R = "Y"), '4.Illumina'!D:D, "")),
        IF(
            COUNTIFS('4.Illumina'!E:E, B134, '4.Illumina'!Q:Q, "Y") &gt; 0,
            _xlfn.TEXTJOIN(", ", TRUE, IF(('4.Illumina'!E:E = B134) * ('4.Illumina'!Q:Q = "Y"), '4.Illumina'!D:D, "")),
            "Awaiting Status"
        )
    )
)</f>
        <v>Awaiting Status</v>
      </c>
      <c r="J134" s="56" t="str" cm="1">
        <f t="array" aca="1" ref="J134" ca="1">IF(
    I134="N",
    "",
    IF(
        COUNTIFS('4.PacBio'!E:E, B134, '4.PacBio'!W:W, "Y") &gt; 0,
        _xlfn.TEXTJOIN(", ", TRUE, IF(('4.PacBio'!E:E = B134) * ('4.PacBio'!W:W = "Y"), '4.PacBio'!D:D, "")),
        IF(
            COUNTIFS('4.PacBio'!E:E, B134, '4.PacBio'!V:V, "Y") &gt; 0,
            _xlfn.TEXTJOIN(", ", TRUE, IF(('4.PacBio'!E:E = B134) * ('4.PacBio'!V:V = "Y"), '4.PacBio'!D:D, "")),
            "Awaiting Status"
        )
    )
)</f>
        <v>Awaiting Status</v>
      </c>
      <c r="L134" s="8" t="str" cm="1">
        <f t="array" aca="1" ref="L134" ca="1">IF(
    K134="N",
    "",
    IF(
        COUNTIFS('4.HiCLibrary'!E:E, B134, '4.HiCLibrary'!V:V, "Y") &gt; 0,
        _xlfn.TEXTJOIN(", ", TRUE, IF(('4.HiCLibrary'!E:E = B134) * ('4.HiCLibrary'!V:V = "Y"), '4.HiCLibrary'!D:D, "")),
        IF(
            COUNTIFS('4.HiCLibrary'!E:E, B134, '4.HiCLibrary'!U:U, "Y") &gt; 0,
            _xlfn.TEXTJOIN(", ", TRUE, IF(('4.HiCLibrary'!E:E = B134) * ('4.HiCLibrary'!U:U = "Y"), '4.HiCLibrary'!D:D, "")),
            "Awaiting Status"
        )
    )
)</f>
        <v>Awaiting Status</v>
      </c>
      <c r="M134" s="47"/>
      <c r="N134" s="56" t="str" cm="1">
        <f t="array" aca="1" ref="N134" ca="1">IF(
    M134="N",
    "",
    IF(
        COUNTIFS('4.ONT'!E:E, B134, '4.ONT'!Q:Q, "Y") &gt; 0,
        _xlfn.TEXTJOIN(", ", TRUE, IF(('4.ONT'!E:E = B134) * ('4.ONT'!Q:Q = "Y"), '4.ONT'!D:D, "")),
        IF(
            COUNTIFS('4.ONT'!E:E, B134, '4.ONT'!P:P, "Y") &gt; 0,
            _xlfn.TEXTJOIN(", ", TRUE, IF(('4.ONT'!E:E = B134) * ('4.ONT'!P:P = "Y"), '4.ONT'!D:D, "")),
            "Awaiting Status"
        )
    )
)</f>
        <v>Awaiting Status</v>
      </c>
      <c r="O134" s="60"/>
      <c r="P134" s="60" t="str" cm="1">
        <f t="array" aca="1" ref="P134" ca="1">IF(
    O134="N",
    "",
    IF(
        COUNTIFS('3.RNAExtractions'!E:E, B134, '3.RNAExtractions'!Z:Z, "Y") &gt; 0,
        _xlfn.TEXTJOIN(", ", TRUE, IF(('3.RNAExtractions'!E:E = B134) * ('3.RNAExtractions'!Z:Z = "Y"), '3.RNAExtractions'!D:D, "")),
        IF(
            COUNTIFS('3.RNAExtractions'!E:E, B134, '3.RNAExtractions'!Y:Y, "Y") &gt; 0,
            _xlfn.TEXTJOIN(", ", TRUE, IF(('3.RNAExtractions'!E:E = B134) * ('3.RNAExtractions'!Y:Y = "Y"), '3.RNAExtractions'!D:D, "")),
            "Awaiting Status"
        )
    )
)</f>
        <v>Awaiting Status</v>
      </c>
      <c r="Q134" s="60"/>
      <c r="R134" s="60" t="str" cm="1">
        <f t="array" aca="1" ref="R134" ca="1">IF(
    Q134="N",
    "",
    IF(
        COUNTIFS('4.RNAIllumina'!E:E, B134, '4.RNAIllumina'!Y:Y, "Y") &gt; 0,
        _xlfn.TEXTJOIN(", ", TRUE, IF(('4.RNAIllumina'!E:E = B134) * ('4.RNAIllumina'!Y:Y = "Y"), '4.RNAIllumina'!D:D, "")),
        IF(
            COUNTIFS('4.RNAIllumina'!E:E, B134, '4.RNAIllumina'!X:X, "Y") &gt; 0,
            _xlfn.TEXTJOIN(", ", TRUE, IF(('4.RNAIllumina'!E:E = B134) * ('4.RNAIllumina'!X:X = "Y"), '4.RNAIllumina'!D:D, "")),
            "Awaiting Status"
        )
    )
)</f>
        <v>Awaiting Status</v>
      </c>
      <c r="T134" s="6" t="str">
        <f ca="1">VLOOKUP($B134,'1.MetaData'!$B:$H,2,FALSE)</f>
        <v>WTS-2</v>
      </c>
      <c r="U134" s="7" t="str">
        <f ca="1">VLOOKUP($B134,'1.MetaData'!$B:$H,3,FALSE)</f>
        <v>Triaenodon obesus</v>
      </c>
      <c r="V134" s="7" t="str">
        <f ca="1">VLOOKUP($B134,'1.MetaData'!$B:$H,4,FALSE)</f>
        <v>Whitetip reef shark</v>
      </c>
      <c r="W134" s="6" t="str">
        <f ca="1">VLOOKUP($B134,'1.MetaData'!$B:$H,5,FALSE)</f>
        <v>Madalyn Cooper/Colin Simpfendorfer/Michelle Heupel</v>
      </c>
      <c r="X134" s="6" t="str">
        <f ca="1">VLOOKUP($B134,'1.MetaData'!$B:$H,6,FALSE)</f>
        <v>Madalyn Cooper / Shannon Corrigan</v>
      </c>
      <c r="Z134"/>
    </row>
    <row r="135" spans="1:26" hidden="1" x14ac:dyDescent="0.25">
      <c r="A135" s="17">
        <v>134</v>
      </c>
      <c r="B135" s="3" t="str">
        <f t="shared" ca="1" si="4"/>
        <v>OG134</v>
      </c>
      <c r="C135" s="219" t="s">
        <v>117</v>
      </c>
      <c r="D135" s="4">
        <f ca="1">COUNTIF('2.Tissue'!C:C,B135)</f>
        <v>1</v>
      </c>
      <c r="E135" s="4">
        <f ca="1">COUNTIFS('3.DNAExtractions'!$E:$E,$B135,'3.DNAExtractions'!$D:$D,E$1)</f>
        <v>1</v>
      </c>
      <c r="F135" s="2" t="str" cm="1">
        <f t="array" aca="1" ref="F135" ca="1">IF(
    COUNTIFS('3.DNAExtractions'!E:E, B135, '3.DNAExtractions'!Y:Y, "Y") &gt; 0,
    _xlfn.TEXTJOIN(", ", TRUE, IF(('3.DNAExtractions'!E:E = B135) * ('3.DNAExtractions'!Y:Y = "Y"), '3.DNAExtractions'!D:D, "")),
    IF(
        COUNTIFS('3.DNAExtractions'!E:E, B135, '3.DNAExtractions'!X:X, "Y") &gt; 0,
        _xlfn.TEXTJOIN(", ", TRUE, IF(('3.DNAExtractions'!E:E = B135) * ('3.DNAExtractions'!X:X = "Y"), '3.DNAExtractions'!D:D, "")),
        "Awaiting Status"
    )
)</f>
        <v>Extracted</v>
      </c>
      <c r="G135" s="45"/>
      <c r="H135" s="8" t="str" cm="1">
        <f t="array" aca="1" ref="H135" ca="1">IF(
    G135="N",
    "",
    IF(
        COUNTIFS('4.Illumina'!E:E, B135, '4.Illumina'!R:R, "Y") &gt; 0,
        _xlfn.TEXTJOIN(", ", TRUE, IF(('4.Illumina'!E:E = B135) * ('4.Illumina'!R:R = "Y"), '4.Illumina'!D:D, "")),
        IF(
            COUNTIFS('4.Illumina'!E:E, B135, '4.Illumina'!Q:Q, "Y") &gt; 0,
            _xlfn.TEXTJOIN(", ", TRUE, IF(('4.Illumina'!E:E = B135) * ('4.Illumina'!Q:Q = "Y"), '4.Illumina'!D:D, "")),
            "Awaiting Status"
        )
    )
)</f>
        <v>Awaiting Status</v>
      </c>
      <c r="J135" s="56" t="str" cm="1">
        <f t="array" aca="1" ref="J135" ca="1">IF(
    I135="N",
    "",
    IF(
        COUNTIFS('4.PacBio'!E:E, B135, '4.PacBio'!W:W, "Y") &gt; 0,
        _xlfn.TEXTJOIN(", ", TRUE, IF(('4.PacBio'!E:E = B135) * ('4.PacBio'!W:W = "Y"), '4.PacBio'!D:D, "")),
        IF(
            COUNTIFS('4.PacBio'!E:E, B135, '4.PacBio'!V:V, "Y") &gt; 0,
            _xlfn.TEXTJOIN(", ", TRUE, IF(('4.PacBio'!E:E = B135) * ('4.PacBio'!V:V = "Y"), '4.PacBio'!D:D, "")),
            "Awaiting Status"
        )
    )
)</f>
        <v>Awaiting Status</v>
      </c>
      <c r="L135" s="8" t="str" cm="1">
        <f t="array" aca="1" ref="L135" ca="1">IF(
    K135="N",
    "",
    IF(
        COUNTIFS('4.HiCLibrary'!E:E, B135, '4.HiCLibrary'!V:V, "Y") &gt; 0,
        _xlfn.TEXTJOIN(", ", TRUE, IF(('4.HiCLibrary'!E:E = B135) * ('4.HiCLibrary'!V:V = "Y"), '4.HiCLibrary'!D:D, "")),
        IF(
            COUNTIFS('4.HiCLibrary'!E:E, B135, '4.HiCLibrary'!U:U, "Y") &gt; 0,
            _xlfn.TEXTJOIN(", ", TRUE, IF(('4.HiCLibrary'!E:E = B135) * ('4.HiCLibrary'!U:U = "Y"), '4.HiCLibrary'!D:D, "")),
            "Awaiting Status"
        )
    )
)</f>
        <v>Awaiting Status</v>
      </c>
      <c r="M135" s="47"/>
      <c r="N135" s="56" t="str" cm="1">
        <f t="array" aca="1" ref="N135" ca="1">IF(
    M135="N",
    "",
    IF(
        COUNTIFS('4.ONT'!E:E, B135, '4.ONT'!Q:Q, "Y") &gt; 0,
        _xlfn.TEXTJOIN(", ", TRUE, IF(('4.ONT'!E:E = B135) * ('4.ONT'!Q:Q = "Y"), '4.ONT'!D:D, "")),
        IF(
            COUNTIFS('4.ONT'!E:E, B135, '4.ONT'!P:P, "Y") &gt; 0,
            _xlfn.TEXTJOIN(", ", TRUE, IF(('4.ONT'!E:E = B135) * ('4.ONT'!P:P = "Y"), '4.ONT'!D:D, "")),
            "Awaiting Status"
        )
    )
)</f>
        <v>Awaiting Status</v>
      </c>
      <c r="O135" s="60"/>
      <c r="P135" s="60" t="str" cm="1">
        <f t="array" aca="1" ref="P135" ca="1">IF(
    O135="N",
    "",
    IF(
        COUNTIFS('3.RNAExtractions'!E:E, B135, '3.RNAExtractions'!Z:Z, "Y") &gt; 0,
        _xlfn.TEXTJOIN(", ", TRUE, IF(('3.RNAExtractions'!E:E = B135) * ('3.RNAExtractions'!Z:Z = "Y"), '3.RNAExtractions'!D:D, "")),
        IF(
            COUNTIFS('3.RNAExtractions'!E:E, B135, '3.RNAExtractions'!Y:Y, "Y") &gt; 0,
            _xlfn.TEXTJOIN(", ", TRUE, IF(('3.RNAExtractions'!E:E = B135) * ('3.RNAExtractions'!Y:Y = "Y"), '3.RNAExtractions'!D:D, "")),
            "Awaiting Status"
        )
    )
)</f>
        <v>Awaiting Status</v>
      </c>
      <c r="Q135" s="60"/>
      <c r="R135" s="60" t="str" cm="1">
        <f t="array" aca="1" ref="R135" ca="1">IF(
    Q135="N",
    "",
    IF(
        COUNTIFS('4.RNAIllumina'!E:E, B135, '4.RNAIllumina'!Y:Y, "Y") &gt; 0,
        _xlfn.TEXTJOIN(", ", TRUE, IF(('4.RNAIllumina'!E:E = B135) * ('4.RNAIllumina'!Y:Y = "Y"), '4.RNAIllumina'!D:D, "")),
        IF(
            COUNTIFS('4.RNAIllumina'!E:E, B135, '4.RNAIllumina'!X:X, "Y") &gt; 0,
            _xlfn.TEXTJOIN(", ", TRUE, IF(('4.RNAIllumina'!E:E = B135) * ('4.RNAIllumina'!X:X = "Y"), '4.RNAIllumina'!D:D, "")),
            "Awaiting Status"
        )
    )
)</f>
        <v>Awaiting Status</v>
      </c>
      <c r="T135" s="6" t="str">
        <f ca="1">VLOOKUP($B135,'1.MetaData'!$B:$H,2,FALSE)</f>
        <v>REM-3</v>
      </c>
      <c r="U135" s="7" t="str">
        <f ca="1">VLOOKUP($B135,'1.MetaData'!$B:$H,3,FALSE)</f>
        <v>Lutjanus sebae</v>
      </c>
      <c r="V135" s="7" t="str">
        <f ca="1">VLOOKUP($B135,'1.MetaData'!$B:$H,4,FALSE)</f>
        <v>Red emperor</v>
      </c>
      <c r="W135" s="6" t="str">
        <f ca="1">VLOOKUP($B135,'1.MetaData'!$B:$H,5,FALSE)</f>
        <v>Madalyn Cooper/Colin Simpfendorfer/Michelle Heupel</v>
      </c>
      <c r="X135" s="6" t="str">
        <f ca="1">VLOOKUP($B135,'1.MetaData'!$B:$H,6,FALSE)</f>
        <v>Madalyn Cooper / Shannon Corrigan</v>
      </c>
      <c r="Z135"/>
    </row>
    <row r="136" spans="1:26" hidden="1" x14ac:dyDescent="0.25">
      <c r="A136" s="17">
        <v>135</v>
      </c>
      <c r="B136" s="3" t="str">
        <f t="shared" ca="1" si="4"/>
        <v>OG135</v>
      </c>
      <c r="C136" s="219" t="s">
        <v>117</v>
      </c>
      <c r="D136" s="4">
        <f ca="1">COUNTIF('2.Tissue'!C:C,B136)</f>
        <v>1</v>
      </c>
      <c r="E136" s="4">
        <f ca="1">COUNTIFS('3.DNAExtractions'!$E:$E,$B136,'3.DNAExtractions'!$D:$D,E$1)</f>
        <v>1</v>
      </c>
      <c r="F136" s="2" t="str" cm="1">
        <f t="array" aca="1" ref="F136" ca="1">IF(
    COUNTIFS('3.DNAExtractions'!E:E, B136, '3.DNAExtractions'!Y:Y, "Y") &gt; 0,
    _xlfn.TEXTJOIN(", ", TRUE, IF(('3.DNAExtractions'!E:E = B136) * ('3.DNAExtractions'!Y:Y = "Y"), '3.DNAExtractions'!D:D, "")),
    IF(
        COUNTIFS('3.DNAExtractions'!E:E, B136, '3.DNAExtractions'!X:X, "Y") &gt; 0,
        _xlfn.TEXTJOIN(", ", TRUE, IF(('3.DNAExtractions'!E:E = B136) * ('3.DNAExtractions'!X:X = "Y"), '3.DNAExtractions'!D:D, "")),
        "Awaiting Status"
    )
)</f>
        <v>Extracted</v>
      </c>
      <c r="G136" s="45"/>
      <c r="H136" s="8" t="str" cm="1">
        <f t="array" aca="1" ref="H136" ca="1">IF(
    G136="N",
    "",
    IF(
        COUNTIFS('4.Illumina'!E:E, B136, '4.Illumina'!R:R, "Y") &gt; 0,
        _xlfn.TEXTJOIN(", ", TRUE, IF(('4.Illumina'!E:E = B136) * ('4.Illumina'!R:R = "Y"), '4.Illumina'!D:D, "")),
        IF(
            COUNTIFS('4.Illumina'!E:E, B136, '4.Illumina'!Q:Q, "Y") &gt; 0,
            _xlfn.TEXTJOIN(", ", TRUE, IF(('4.Illumina'!E:E = B136) * ('4.Illumina'!Q:Q = "Y"), '4.Illumina'!D:D, "")),
            "Awaiting Status"
        )
    )
)</f>
        <v>Awaiting Status</v>
      </c>
      <c r="J136" s="56" t="str" cm="1">
        <f t="array" aca="1" ref="J136" ca="1">IF(
    I136="N",
    "",
    IF(
        COUNTIFS('4.PacBio'!E:E, B136, '4.PacBio'!W:W, "Y") &gt; 0,
        _xlfn.TEXTJOIN(", ", TRUE, IF(('4.PacBio'!E:E = B136) * ('4.PacBio'!W:W = "Y"), '4.PacBio'!D:D, "")),
        IF(
            COUNTIFS('4.PacBio'!E:E, B136, '4.PacBio'!V:V, "Y") &gt; 0,
            _xlfn.TEXTJOIN(", ", TRUE, IF(('4.PacBio'!E:E = B136) * ('4.PacBio'!V:V = "Y"), '4.PacBio'!D:D, "")),
            "Awaiting Status"
        )
    )
)</f>
        <v>Awaiting Status</v>
      </c>
      <c r="L136" s="8" t="str" cm="1">
        <f t="array" aca="1" ref="L136" ca="1">IF(
    K136="N",
    "",
    IF(
        COUNTIFS('4.HiCLibrary'!E:E, B136, '4.HiCLibrary'!V:V, "Y") &gt; 0,
        _xlfn.TEXTJOIN(", ", TRUE, IF(('4.HiCLibrary'!E:E = B136) * ('4.HiCLibrary'!V:V = "Y"), '4.HiCLibrary'!D:D, "")),
        IF(
            COUNTIFS('4.HiCLibrary'!E:E, B136, '4.HiCLibrary'!U:U, "Y") &gt; 0,
            _xlfn.TEXTJOIN(", ", TRUE, IF(('4.HiCLibrary'!E:E = B136) * ('4.HiCLibrary'!U:U = "Y"), '4.HiCLibrary'!D:D, "")),
            "Awaiting Status"
        )
    )
)</f>
        <v>Awaiting Status</v>
      </c>
      <c r="M136" s="47"/>
      <c r="N136" s="56" t="str" cm="1">
        <f t="array" aca="1" ref="N136" ca="1">IF(
    M136="N",
    "",
    IF(
        COUNTIFS('4.ONT'!E:E, B136, '4.ONT'!Q:Q, "Y") &gt; 0,
        _xlfn.TEXTJOIN(", ", TRUE, IF(('4.ONT'!E:E = B136) * ('4.ONT'!Q:Q = "Y"), '4.ONT'!D:D, "")),
        IF(
            COUNTIFS('4.ONT'!E:E, B136, '4.ONT'!P:P, "Y") &gt; 0,
            _xlfn.TEXTJOIN(", ", TRUE, IF(('4.ONT'!E:E = B136) * ('4.ONT'!P:P = "Y"), '4.ONT'!D:D, "")),
            "Awaiting Status"
        )
    )
)</f>
        <v>Awaiting Status</v>
      </c>
      <c r="O136" s="60"/>
      <c r="P136" s="60" t="str" cm="1">
        <f t="array" aca="1" ref="P136" ca="1">IF(
    O136="N",
    "",
    IF(
        COUNTIFS('3.RNAExtractions'!E:E, B136, '3.RNAExtractions'!Z:Z, "Y") &gt; 0,
        _xlfn.TEXTJOIN(", ", TRUE, IF(('3.RNAExtractions'!E:E = B136) * ('3.RNAExtractions'!Z:Z = "Y"), '3.RNAExtractions'!D:D, "")),
        IF(
            COUNTIFS('3.RNAExtractions'!E:E, B136, '3.RNAExtractions'!Y:Y, "Y") &gt; 0,
            _xlfn.TEXTJOIN(", ", TRUE, IF(('3.RNAExtractions'!E:E = B136) * ('3.RNAExtractions'!Y:Y = "Y"), '3.RNAExtractions'!D:D, "")),
            "Awaiting Status"
        )
    )
)</f>
        <v>Awaiting Status</v>
      </c>
      <c r="Q136" s="60"/>
      <c r="R136" s="60" t="str" cm="1">
        <f t="array" aca="1" ref="R136" ca="1">IF(
    Q136="N",
    "",
    IF(
        COUNTIFS('4.RNAIllumina'!E:E, B136, '4.RNAIllumina'!Y:Y, "Y") &gt; 0,
        _xlfn.TEXTJOIN(", ", TRUE, IF(('4.RNAIllumina'!E:E = B136) * ('4.RNAIllumina'!Y:Y = "Y"), '4.RNAIllumina'!D:D, "")),
        IF(
            COUNTIFS('4.RNAIllumina'!E:E, B136, '4.RNAIllumina'!X:X, "Y") &gt; 0,
            _xlfn.TEXTJOIN(", ", TRUE, IF(('4.RNAIllumina'!E:E = B136) * ('4.RNAIllumina'!X:X = "Y"), '4.RNAIllumina'!D:D, "")),
            "Awaiting Status"
        )
    )
)</f>
        <v>Awaiting Status</v>
      </c>
      <c r="T136" s="6" t="str">
        <f ca="1">VLOOKUP($B136,'1.MetaData'!$B:$H,2,FALSE)</f>
        <v>REM-4</v>
      </c>
      <c r="U136" s="7" t="str">
        <f ca="1">VLOOKUP($B136,'1.MetaData'!$B:$H,3,FALSE)</f>
        <v>Lutjanus sebae</v>
      </c>
      <c r="V136" s="7" t="str">
        <f ca="1">VLOOKUP($B136,'1.MetaData'!$B:$H,4,FALSE)</f>
        <v>Red emperor</v>
      </c>
      <c r="W136" s="6" t="str">
        <f ca="1">VLOOKUP($B136,'1.MetaData'!$B:$H,5,FALSE)</f>
        <v>Madalyn Cooper/Colin Simpfendorfer/Michelle Heupel</v>
      </c>
      <c r="X136" s="6" t="str">
        <f ca="1">VLOOKUP($B136,'1.MetaData'!$B:$H,6,FALSE)</f>
        <v>Madalyn Cooper / Shannon Corrigan</v>
      </c>
      <c r="Z136"/>
    </row>
    <row r="137" spans="1:26" hidden="1" x14ac:dyDescent="0.25">
      <c r="A137" s="17">
        <v>136</v>
      </c>
      <c r="B137" s="3" t="str">
        <f t="shared" ca="1" si="4"/>
        <v>OG136</v>
      </c>
      <c r="C137" s="219" t="s">
        <v>117</v>
      </c>
      <c r="D137" s="4">
        <f ca="1">COUNTIF('2.Tissue'!C:C,B137)</f>
        <v>1</v>
      </c>
      <c r="E137" s="4">
        <f ca="1">COUNTIFS('3.DNAExtractions'!$E:$E,$B137,'3.DNAExtractions'!$D:$D,E$1)</f>
        <v>1</v>
      </c>
      <c r="F137" s="2" t="str" cm="1">
        <f t="array" aca="1" ref="F137" ca="1">IF(
    COUNTIFS('3.DNAExtractions'!E:E, B137, '3.DNAExtractions'!Y:Y, "Y") &gt; 0,
    _xlfn.TEXTJOIN(", ", TRUE, IF(('3.DNAExtractions'!E:E = B137) * ('3.DNAExtractions'!Y:Y = "Y"), '3.DNAExtractions'!D:D, "")),
    IF(
        COUNTIFS('3.DNAExtractions'!E:E, B137, '3.DNAExtractions'!X:X, "Y") &gt; 0,
        _xlfn.TEXTJOIN(", ", TRUE, IF(('3.DNAExtractions'!E:E = B137) * ('3.DNAExtractions'!X:X = "Y"), '3.DNAExtractions'!D:D, "")),
        "Awaiting Status"
    )
)</f>
        <v>Extracted</v>
      </c>
      <c r="G137" s="45"/>
      <c r="H137" s="8" t="str" cm="1">
        <f t="array" aca="1" ref="H137" ca="1">IF(
    G137="N",
    "",
    IF(
        COUNTIFS('4.Illumina'!E:E, B137, '4.Illumina'!R:R, "Y") &gt; 0,
        _xlfn.TEXTJOIN(", ", TRUE, IF(('4.Illumina'!E:E = B137) * ('4.Illumina'!R:R = "Y"), '4.Illumina'!D:D, "")),
        IF(
            COUNTIFS('4.Illumina'!E:E, B137, '4.Illumina'!Q:Q, "Y") &gt; 0,
            _xlfn.TEXTJOIN(", ", TRUE, IF(('4.Illumina'!E:E = B137) * ('4.Illumina'!Q:Q = "Y"), '4.Illumina'!D:D, "")),
            "Awaiting Status"
        )
    )
)</f>
        <v>Awaiting Status</v>
      </c>
      <c r="J137" s="56" t="str" cm="1">
        <f t="array" aca="1" ref="J137" ca="1">IF(
    I137="N",
    "",
    IF(
        COUNTIFS('4.PacBio'!E:E, B137, '4.PacBio'!W:W, "Y") &gt; 0,
        _xlfn.TEXTJOIN(", ", TRUE, IF(('4.PacBio'!E:E = B137) * ('4.PacBio'!W:W = "Y"), '4.PacBio'!D:D, "")),
        IF(
            COUNTIFS('4.PacBio'!E:E, B137, '4.PacBio'!V:V, "Y") &gt; 0,
            _xlfn.TEXTJOIN(", ", TRUE, IF(('4.PacBio'!E:E = B137) * ('4.PacBio'!V:V = "Y"), '4.PacBio'!D:D, "")),
            "Awaiting Status"
        )
    )
)</f>
        <v>Awaiting Status</v>
      </c>
      <c r="L137" s="8" t="str" cm="1">
        <f t="array" aca="1" ref="L137" ca="1">IF(
    K137="N",
    "",
    IF(
        COUNTIFS('4.HiCLibrary'!E:E, B137, '4.HiCLibrary'!V:V, "Y") &gt; 0,
        _xlfn.TEXTJOIN(", ", TRUE, IF(('4.HiCLibrary'!E:E = B137) * ('4.HiCLibrary'!V:V = "Y"), '4.HiCLibrary'!D:D, "")),
        IF(
            COUNTIFS('4.HiCLibrary'!E:E, B137, '4.HiCLibrary'!U:U, "Y") &gt; 0,
            _xlfn.TEXTJOIN(", ", TRUE, IF(('4.HiCLibrary'!E:E = B137) * ('4.HiCLibrary'!U:U = "Y"), '4.HiCLibrary'!D:D, "")),
            "Awaiting Status"
        )
    )
)</f>
        <v>Awaiting Status</v>
      </c>
      <c r="M137" s="47"/>
      <c r="N137" s="56" t="str" cm="1">
        <f t="array" aca="1" ref="N137" ca="1">IF(
    M137="N",
    "",
    IF(
        COUNTIFS('4.ONT'!E:E, B137, '4.ONT'!Q:Q, "Y") &gt; 0,
        _xlfn.TEXTJOIN(", ", TRUE, IF(('4.ONT'!E:E = B137) * ('4.ONT'!Q:Q = "Y"), '4.ONT'!D:D, "")),
        IF(
            COUNTIFS('4.ONT'!E:E, B137, '4.ONT'!P:P, "Y") &gt; 0,
            _xlfn.TEXTJOIN(", ", TRUE, IF(('4.ONT'!E:E = B137) * ('4.ONT'!P:P = "Y"), '4.ONT'!D:D, "")),
            "Awaiting Status"
        )
    )
)</f>
        <v>Awaiting Status</v>
      </c>
      <c r="O137" s="60"/>
      <c r="P137" s="60" t="str" cm="1">
        <f t="array" aca="1" ref="P137" ca="1">IF(
    O137="N",
    "",
    IF(
        COUNTIFS('3.RNAExtractions'!E:E, B137, '3.RNAExtractions'!Z:Z, "Y") &gt; 0,
        _xlfn.TEXTJOIN(", ", TRUE, IF(('3.RNAExtractions'!E:E = B137) * ('3.RNAExtractions'!Z:Z = "Y"), '3.RNAExtractions'!D:D, "")),
        IF(
            COUNTIFS('3.RNAExtractions'!E:E, B137, '3.RNAExtractions'!Y:Y, "Y") &gt; 0,
            _xlfn.TEXTJOIN(", ", TRUE, IF(('3.RNAExtractions'!E:E = B137) * ('3.RNAExtractions'!Y:Y = "Y"), '3.RNAExtractions'!D:D, "")),
            "Awaiting Status"
        )
    )
)</f>
        <v>Awaiting Status</v>
      </c>
      <c r="Q137" s="60"/>
      <c r="R137" s="60" t="str" cm="1">
        <f t="array" aca="1" ref="R137" ca="1">IF(
    Q137="N",
    "",
    IF(
        COUNTIFS('4.RNAIllumina'!E:E, B137, '4.RNAIllumina'!Y:Y, "Y") &gt; 0,
        _xlfn.TEXTJOIN(", ", TRUE, IF(('4.RNAIllumina'!E:E = B137) * ('4.RNAIllumina'!Y:Y = "Y"), '4.RNAIllumina'!D:D, "")),
        IF(
            COUNTIFS('4.RNAIllumina'!E:E, B137, '4.RNAIllumina'!X:X, "Y") &gt; 0,
            _xlfn.TEXTJOIN(", ", TRUE, IF(('4.RNAIllumina'!E:E = B137) * ('4.RNAIllumina'!X:X = "Y"), '4.RNAIllumina'!D:D, "")),
            "Awaiting Status"
        )
    )
)</f>
        <v>Awaiting Status</v>
      </c>
      <c r="T137" s="6" t="str">
        <f ca="1">VLOOKUP($B137,'1.MetaData'!$B:$H,2,FALSE)</f>
        <v>REM-5</v>
      </c>
      <c r="U137" s="7" t="str">
        <f ca="1">VLOOKUP($B137,'1.MetaData'!$B:$H,3,FALSE)</f>
        <v>Lutjanus sebae</v>
      </c>
      <c r="V137" s="7" t="str">
        <f ca="1">VLOOKUP($B137,'1.MetaData'!$B:$H,4,FALSE)</f>
        <v>Red emperor</v>
      </c>
      <c r="W137" s="6" t="str">
        <f ca="1">VLOOKUP($B137,'1.MetaData'!$B:$H,5,FALSE)</f>
        <v>Madalyn Cooper/Colin Simpfendorfer/Michelle Heupel</v>
      </c>
      <c r="X137" s="6" t="str">
        <f ca="1">VLOOKUP($B137,'1.MetaData'!$B:$H,6,FALSE)</f>
        <v>Madalyn Cooper / Shannon Corrigan</v>
      </c>
      <c r="Z137"/>
    </row>
    <row r="138" spans="1:26" hidden="1" x14ac:dyDescent="0.25">
      <c r="A138" s="17">
        <v>137</v>
      </c>
      <c r="B138" s="3" t="str">
        <f t="shared" ca="1" si="4"/>
        <v>OG137</v>
      </c>
      <c r="C138" s="219" t="s">
        <v>117</v>
      </c>
      <c r="D138" s="4">
        <f ca="1">COUNTIF('2.Tissue'!C:C,B138)</f>
        <v>0</v>
      </c>
      <c r="E138" s="4">
        <f ca="1">COUNTIFS('3.DNAExtractions'!$E:$E,$B138,'3.DNAExtractions'!$D:$D,E$1)</f>
        <v>0</v>
      </c>
      <c r="F138" s="2" t="str" cm="1">
        <f t="array" aca="1" ref="F138" ca="1">IF(
    COUNTIFS('3.DNAExtractions'!E:E, B138, '3.DNAExtractions'!Y:Y, "Y") &gt; 0,
    _xlfn.TEXTJOIN(", ", TRUE, IF(('3.DNAExtractions'!E:E = B138) * ('3.DNAExtractions'!Y:Y = "Y"), '3.DNAExtractions'!D:D, "")),
    IF(
        COUNTIFS('3.DNAExtractions'!E:E, B138, '3.DNAExtractions'!X:X, "Y") &gt; 0,
        _xlfn.TEXTJOIN(", ", TRUE, IF(('3.DNAExtractions'!E:E = B138) * ('3.DNAExtractions'!X:X = "Y"), '3.DNAExtractions'!D:D, "")),
        "Awaiting Status"
    )
)</f>
        <v>Awaiting Status</v>
      </c>
      <c r="G138" s="45"/>
      <c r="H138" s="8" t="str" cm="1">
        <f t="array" aca="1" ref="H138" ca="1">IF(
    G138="N",
    "",
    IF(
        COUNTIFS('4.Illumina'!E:E, B138, '4.Illumina'!R:R, "Y") &gt; 0,
        _xlfn.TEXTJOIN(", ", TRUE, IF(('4.Illumina'!E:E = B138) * ('4.Illumina'!R:R = "Y"), '4.Illumina'!D:D, "")),
        IF(
            COUNTIFS('4.Illumina'!E:E, B138, '4.Illumina'!Q:Q, "Y") &gt; 0,
            _xlfn.TEXTJOIN(", ", TRUE, IF(('4.Illumina'!E:E = B138) * ('4.Illumina'!Q:Q = "Y"), '4.Illumina'!D:D, "")),
            "Awaiting Status"
        )
    )
)</f>
        <v>Awaiting Status</v>
      </c>
      <c r="J138" s="56" t="str" cm="1">
        <f t="array" aca="1" ref="J138" ca="1">IF(
    I138="N",
    "",
    IF(
        COUNTIFS('4.PacBio'!E:E, B138, '4.PacBio'!W:W, "Y") &gt; 0,
        _xlfn.TEXTJOIN(", ", TRUE, IF(('4.PacBio'!E:E = B138) * ('4.PacBio'!W:W = "Y"), '4.PacBio'!D:D, "")),
        IF(
            COUNTIFS('4.PacBio'!E:E, B138, '4.PacBio'!V:V, "Y") &gt; 0,
            _xlfn.TEXTJOIN(", ", TRUE, IF(('4.PacBio'!E:E = B138) * ('4.PacBio'!V:V = "Y"), '4.PacBio'!D:D, "")),
            "Awaiting Status"
        )
    )
)</f>
        <v>Awaiting Status</v>
      </c>
      <c r="L138" s="8" t="str" cm="1">
        <f t="array" aca="1" ref="L138" ca="1">IF(
    K138="N",
    "",
    IF(
        COUNTIFS('4.HiCLibrary'!E:E, B138, '4.HiCLibrary'!V:V, "Y") &gt; 0,
        _xlfn.TEXTJOIN(", ", TRUE, IF(('4.HiCLibrary'!E:E = B138) * ('4.HiCLibrary'!V:V = "Y"), '4.HiCLibrary'!D:D, "")),
        IF(
            COUNTIFS('4.HiCLibrary'!E:E, B138, '4.HiCLibrary'!U:U, "Y") &gt; 0,
            _xlfn.TEXTJOIN(", ", TRUE, IF(('4.HiCLibrary'!E:E = B138) * ('4.HiCLibrary'!U:U = "Y"), '4.HiCLibrary'!D:D, "")),
            "Awaiting Status"
        )
    )
)</f>
        <v>Awaiting Status</v>
      </c>
      <c r="M138" s="47"/>
      <c r="N138" s="56" t="str" cm="1">
        <f t="array" aca="1" ref="N138" ca="1">IF(
    M138="N",
    "",
    IF(
        COUNTIFS('4.ONT'!E:E, B138, '4.ONT'!Q:Q, "Y") &gt; 0,
        _xlfn.TEXTJOIN(", ", TRUE, IF(('4.ONT'!E:E = B138) * ('4.ONT'!Q:Q = "Y"), '4.ONT'!D:D, "")),
        IF(
            COUNTIFS('4.ONT'!E:E, B138, '4.ONT'!P:P, "Y") &gt; 0,
            _xlfn.TEXTJOIN(", ", TRUE, IF(('4.ONT'!E:E = B138) * ('4.ONT'!P:P = "Y"), '4.ONT'!D:D, "")),
            "Awaiting Status"
        )
    )
)</f>
        <v>Awaiting Status</v>
      </c>
      <c r="O138" s="60"/>
      <c r="P138" s="60" t="str" cm="1">
        <f t="array" aca="1" ref="P138" ca="1">IF(
    O138="N",
    "",
    IF(
        COUNTIFS('3.RNAExtractions'!E:E, B138, '3.RNAExtractions'!Z:Z, "Y") &gt; 0,
        _xlfn.TEXTJOIN(", ", TRUE, IF(('3.RNAExtractions'!E:E = B138) * ('3.RNAExtractions'!Z:Z = "Y"), '3.RNAExtractions'!D:D, "")),
        IF(
            COUNTIFS('3.RNAExtractions'!E:E, B138, '3.RNAExtractions'!Y:Y, "Y") &gt; 0,
            _xlfn.TEXTJOIN(", ", TRUE, IF(('3.RNAExtractions'!E:E = B138) * ('3.RNAExtractions'!Y:Y = "Y"), '3.RNAExtractions'!D:D, "")),
            "Awaiting Status"
        )
    )
)</f>
        <v>Awaiting Status</v>
      </c>
      <c r="Q138" s="60"/>
      <c r="R138" s="60" t="str" cm="1">
        <f t="array" aca="1" ref="R138" ca="1">IF(
    Q138="N",
    "",
    IF(
        COUNTIFS('4.RNAIllumina'!E:E, B138, '4.RNAIllumina'!Y:Y, "Y") &gt; 0,
        _xlfn.TEXTJOIN(", ", TRUE, IF(('4.RNAIllumina'!E:E = B138) * ('4.RNAIllumina'!Y:Y = "Y"), '4.RNAIllumina'!D:D, "")),
        IF(
            COUNTIFS('4.RNAIllumina'!E:E, B138, '4.RNAIllumina'!X:X, "Y") &gt; 0,
            _xlfn.TEXTJOIN(", ", TRUE, IF(('4.RNAIllumina'!E:E = B138) * ('4.RNAIllumina'!X:X = "Y"), '4.RNAIllumina'!D:D, "")),
            "Awaiting Status"
        )
    )
)</f>
        <v>Awaiting Status</v>
      </c>
      <c r="T138" s="6" t="str">
        <f ca="1">VLOOKUP($B138,'1.MetaData'!$B:$H,2,FALSE)</f>
        <v>RTE-6</v>
      </c>
      <c r="U138" s="7" t="str">
        <f ca="1">VLOOKUP($B138,'1.MetaData'!$B:$H,3,FALSE)</f>
        <v>Lethrinus miniatus</v>
      </c>
      <c r="V138" s="7" t="str">
        <f ca="1">VLOOKUP($B138,'1.MetaData'!$B:$H,4,FALSE)</f>
        <v>Red throat emperor</v>
      </c>
      <c r="W138" s="6" t="str">
        <f ca="1">VLOOKUP($B138,'1.MetaData'!$B:$H,5,FALSE)</f>
        <v>Madalyn Cooper/Colin Simpfendorfer/Michelle Heupel</v>
      </c>
      <c r="X138" s="6" t="str">
        <f ca="1">VLOOKUP($B138,'1.MetaData'!$B:$H,6,FALSE)</f>
        <v>Madalyn Cooper / Shannon Corrigan</v>
      </c>
      <c r="Z138"/>
    </row>
    <row r="139" spans="1:26" hidden="1" x14ac:dyDescent="0.25">
      <c r="A139" s="17">
        <v>138</v>
      </c>
      <c r="B139" s="3" t="str">
        <f t="shared" ca="1" si="4"/>
        <v>OG138</v>
      </c>
      <c r="C139" s="219" t="s">
        <v>117</v>
      </c>
      <c r="D139" s="4">
        <f ca="1">COUNTIF('2.Tissue'!C:C,B139)</f>
        <v>1</v>
      </c>
      <c r="E139" s="4">
        <f ca="1">COUNTIFS('3.DNAExtractions'!$E:$E,$B139,'3.DNAExtractions'!$D:$D,E$1)</f>
        <v>1</v>
      </c>
      <c r="F139" s="2" t="str" cm="1">
        <f t="array" aca="1" ref="F139" ca="1">IF(
    COUNTIFS('3.DNAExtractions'!E:E, B139, '3.DNAExtractions'!Y:Y, "Y") &gt; 0,
    _xlfn.TEXTJOIN(", ", TRUE, IF(('3.DNAExtractions'!E:E = B139) * ('3.DNAExtractions'!Y:Y = "Y"), '3.DNAExtractions'!D:D, "")),
    IF(
        COUNTIFS('3.DNAExtractions'!E:E, B139, '3.DNAExtractions'!X:X, "Y") &gt; 0,
        _xlfn.TEXTJOIN(", ", TRUE, IF(('3.DNAExtractions'!E:E = B139) * ('3.DNAExtractions'!X:X = "Y"), '3.DNAExtractions'!D:D, "")),
        "Awaiting Status"
    )
)</f>
        <v>Extracted</v>
      </c>
      <c r="G139" s="45"/>
      <c r="H139" s="8" t="str" cm="1">
        <f t="array" aca="1" ref="H139" ca="1">IF(
    G139="N",
    "",
    IF(
        COUNTIFS('4.Illumina'!E:E, B139, '4.Illumina'!R:R, "Y") &gt; 0,
        _xlfn.TEXTJOIN(", ", TRUE, IF(('4.Illumina'!E:E = B139) * ('4.Illumina'!R:R = "Y"), '4.Illumina'!D:D, "")),
        IF(
            COUNTIFS('4.Illumina'!E:E, B139, '4.Illumina'!Q:Q, "Y") &gt; 0,
            _xlfn.TEXTJOIN(", ", TRUE, IF(('4.Illumina'!E:E = B139) * ('4.Illumina'!Q:Q = "Y"), '4.Illumina'!D:D, "")),
            "Awaiting Status"
        )
    )
)</f>
        <v>Awaiting Status</v>
      </c>
      <c r="J139" s="56" t="str" cm="1">
        <f t="array" aca="1" ref="J139" ca="1">IF(
    I139="N",
    "",
    IF(
        COUNTIFS('4.PacBio'!E:E, B139, '4.PacBio'!W:W, "Y") &gt; 0,
        _xlfn.TEXTJOIN(", ", TRUE, IF(('4.PacBio'!E:E = B139) * ('4.PacBio'!W:W = "Y"), '4.PacBio'!D:D, "")),
        IF(
            COUNTIFS('4.PacBio'!E:E, B139, '4.PacBio'!V:V, "Y") &gt; 0,
            _xlfn.TEXTJOIN(", ", TRUE, IF(('4.PacBio'!E:E = B139) * ('4.PacBio'!V:V = "Y"), '4.PacBio'!D:D, "")),
            "Awaiting Status"
        )
    )
)</f>
        <v>Awaiting Status</v>
      </c>
      <c r="L139" s="8" t="str" cm="1">
        <f t="array" aca="1" ref="L139" ca="1">IF(
    K139="N",
    "",
    IF(
        COUNTIFS('4.HiCLibrary'!E:E, B139, '4.HiCLibrary'!V:V, "Y") &gt; 0,
        _xlfn.TEXTJOIN(", ", TRUE, IF(('4.HiCLibrary'!E:E = B139) * ('4.HiCLibrary'!V:V = "Y"), '4.HiCLibrary'!D:D, "")),
        IF(
            COUNTIFS('4.HiCLibrary'!E:E, B139, '4.HiCLibrary'!U:U, "Y") &gt; 0,
            _xlfn.TEXTJOIN(", ", TRUE, IF(('4.HiCLibrary'!E:E = B139) * ('4.HiCLibrary'!U:U = "Y"), '4.HiCLibrary'!D:D, "")),
            "Awaiting Status"
        )
    )
)</f>
        <v>Awaiting Status</v>
      </c>
      <c r="M139" s="47"/>
      <c r="N139" s="56" t="str" cm="1">
        <f t="array" aca="1" ref="N139" ca="1">IF(
    M139="N",
    "",
    IF(
        COUNTIFS('4.ONT'!E:E, B139, '4.ONT'!Q:Q, "Y") &gt; 0,
        _xlfn.TEXTJOIN(", ", TRUE, IF(('4.ONT'!E:E = B139) * ('4.ONT'!Q:Q = "Y"), '4.ONT'!D:D, "")),
        IF(
            COUNTIFS('4.ONT'!E:E, B139, '4.ONT'!P:P, "Y") &gt; 0,
            _xlfn.TEXTJOIN(", ", TRUE, IF(('4.ONT'!E:E = B139) * ('4.ONT'!P:P = "Y"), '4.ONT'!D:D, "")),
            "Awaiting Status"
        )
    )
)</f>
        <v>Awaiting Status</v>
      </c>
      <c r="O139" s="60"/>
      <c r="P139" s="60" t="str" cm="1">
        <f t="array" aca="1" ref="P139" ca="1">IF(
    O139="N",
    "",
    IF(
        COUNTIFS('3.RNAExtractions'!E:E, B139, '3.RNAExtractions'!Z:Z, "Y") &gt; 0,
        _xlfn.TEXTJOIN(", ", TRUE, IF(('3.RNAExtractions'!E:E = B139) * ('3.RNAExtractions'!Z:Z = "Y"), '3.RNAExtractions'!D:D, "")),
        IF(
            COUNTIFS('3.RNAExtractions'!E:E, B139, '3.RNAExtractions'!Y:Y, "Y") &gt; 0,
            _xlfn.TEXTJOIN(", ", TRUE, IF(('3.RNAExtractions'!E:E = B139) * ('3.RNAExtractions'!Y:Y = "Y"), '3.RNAExtractions'!D:D, "")),
            "Awaiting Status"
        )
    )
)</f>
        <v>Awaiting Status</v>
      </c>
      <c r="Q139" s="60"/>
      <c r="R139" s="60" t="str" cm="1">
        <f t="array" aca="1" ref="R139" ca="1">IF(
    Q139="N",
    "",
    IF(
        COUNTIFS('4.RNAIllumina'!E:E, B139, '4.RNAIllumina'!Y:Y, "Y") &gt; 0,
        _xlfn.TEXTJOIN(", ", TRUE, IF(('4.RNAIllumina'!E:E = B139) * ('4.RNAIllumina'!Y:Y = "Y"), '4.RNAIllumina'!D:D, "")),
        IF(
            COUNTIFS('4.RNAIllumina'!E:E, B139, '4.RNAIllumina'!X:X, "Y") &gt; 0,
            _xlfn.TEXTJOIN(", ", TRUE, IF(('4.RNAIllumina'!E:E = B139) * ('4.RNAIllumina'!X:X = "Y"), '4.RNAIllumina'!D:D, "")),
            "Awaiting Status"
        )
    )
)</f>
        <v>Awaiting Status</v>
      </c>
      <c r="T139" s="6" t="str">
        <f ca="1">VLOOKUP($B139,'1.MetaData'!$B:$H,2,FALSE)</f>
        <v>RTE-7</v>
      </c>
      <c r="U139" s="7" t="str">
        <f ca="1">VLOOKUP($B139,'1.MetaData'!$B:$H,3,FALSE)</f>
        <v>Lethrinus miniatus</v>
      </c>
      <c r="V139" s="7" t="str">
        <f ca="1">VLOOKUP($B139,'1.MetaData'!$B:$H,4,FALSE)</f>
        <v>Red throat emperor</v>
      </c>
      <c r="W139" s="6" t="str">
        <f ca="1">VLOOKUP($B139,'1.MetaData'!$B:$H,5,FALSE)</f>
        <v>Madalyn Cooper/Colin Simpfendorfer/Michelle Heupel</v>
      </c>
      <c r="X139" s="6" t="str">
        <f ca="1">VLOOKUP($B139,'1.MetaData'!$B:$H,6,FALSE)</f>
        <v>Madalyn Cooper / Shannon Corrigan</v>
      </c>
      <c r="Y139" s="6" t="s">
        <v>118</v>
      </c>
      <c r="Z139"/>
    </row>
    <row r="140" spans="1:26" hidden="1" x14ac:dyDescent="0.25">
      <c r="A140" s="17">
        <v>139</v>
      </c>
      <c r="B140" s="3" t="str">
        <f t="shared" ca="1" si="4"/>
        <v>OG139</v>
      </c>
      <c r="C140" s="219" t="s">
        <v>117</v>
      </c>
      <c r="D140" s="4">
        <f ca="1">COUNTIF('2.Tissue'!C:C,B140)</f>
        <v>1</v>
      </c>
      <c r="E140" s="4">
        <f ca="1">COUNTIFS('3.DNAExtractions'!$E:$E,$B140,'3.DNAExtractions'!$D:$D,E$1)</f>
        <v>1</v>
      </c>
      <c r="F140" s="2" t="str" cm="1">
        <f t="array" aca="1" ref="F140" ca="1">IF(
    COUNTIFS('3.DNAExtractions'!E:E, B140, '3.DNAExtractions'!Y:Y, "Y") &gt; 0,
    _xlfn.TEXTJOIN(", ", TRUE, IF(('3.DNAExtractions'!E:E = B140) * ('3.DNAExtractions'!Y:Y = "Y"), '3.DNAExtractions'!D:D, "")),
    IF(
        COUNTIFS('3.DNAExtractions'!E:E, B140, '3.DNAExtractions'!X:X, "Y") &gt; 0,
        _xlfn.TEXTJOIN(", ", TRUE, IF(('3.DNAExtractions'!E:E = B140) * ('3.DNAExtractions'!X:X = "Y"), '3.DNAExtractions'!D:D, "")),
        "Awaiting Status"
    )
)</f>
        <v>Extracted</v>
      </c>
      <c r="G140" s="45"/>
      <c r="H140" s="8" t="str" cm="1">
        <f t="array" aca="1" ref="H140" ca="1">IF(
    G140="N",
    "",
    IF(
        COUNTIFS('4.Illumina'!E:E, B140, '4.Illumina'!R:R, "Y") &gt; 0,
        _xlfn.TEXTJOIN(", ", TRUE, IF(('4.Illumina'!E:E = B140) * ('4.Illumina'!R:R = "Y"), '4.Illumina'!D:D, "")),
        IF(
            COUNTIFS('4.Illumina'!E:E, B140, '4.Illumina'!Q:Q, "Y") &gt; 0,
            _xlfn.TEXTJOIN(", ", TRUE, IF(('4.Illumina'!E:E = B140) * ('4.Illumina'!Q:Q = "Y"), '4.Illumina'!D:D, "")),
            "Awaiting Status"
        )
    )
)</f>
        <v>Awaiting Status</v>
      </c>
      <c r="J140" s="56" t="str" cm="1">
        <f t="array" aca="1" ref="J140" ca="1">IF(
    I140="N",
    "",
    IF(
        COUNTIFS('4.PacBio'!E:E, B140, '4.PacBio'!W:W, "Y") &gt; 0,
        _xlfn.TEXTJOIN(", ", TRUE, IF(('4.PacBio'!E:E = B140) * ('4.PacBio'!W:W = "Y"), '4.PacBio'!D:D, "")),
        IF(
            COUNTIFS('4.PacBio'!E:E, B140, '4.PacBio'!V:V, "Y") &gt; 0,
            _xlfn.TEXTJOIN(", ", TRUE, IF(('4.PacBio'!E:E = B140) * ('4.PacBio'!V:V = "Y"), '4.PacBio'!D:D, "")),
            "Awaiting Status"
        )
    )
)</f>
        <v>Awaiting Status</v>
      </c>
      <c r="L140" s="8" t="str" cm="1">
        <f t="array" aca="1" ref="L140" ca="1">IF(
    K140="N",
    "",
    IF(
        COUNTIFS('4.HiCLibrary'!E:E, B140, '4.HiCLibrary'!V:V, "Y") &gt; 0,
        _xlfn.TEXTJOIN(", ", TRUE, IF(('4.HiCLibrary'!E:E = B140) * ('4.HiCLibrary'!V:V = "Y"), '4.HiCLibrary'!D:D, "")),
        IF(
            COUNTIFS('4.HiCLibrary'!E:E, B140, '4.HiCLibrary'!U:U, "Y") &gt; 0,
            _xlfn.TEXTJOIN(", ", TRUE, IF(('4.HiCLibrary'!E:E = B140) * ('4.HiCLibrary'!U:U = "Y"), '4.HiCLibrary'!D:D, "")),
            "Awaiting Status"
        )
    )
)</f>
        <v>Awaiting Status</v>
      </c>
      <c r="M140" s="47"/>
      <c r="N140" s="56" t="str" cm="1">
        <f t="array" aca="1" ref="N140" ca="1">IF(
    M140="N",
    "",
    IF(
        COUNTIFS('4.ONT'!E:E, B140, '4.ONT'!Q:Q, "Y") &gt; 0,
        _xlfn.TEXTJOIN(", ", TRUE, IF(('4.ONT'!E:E = B140) * ('4.ONT'!Q:Q = "Y"), '4.ONT'!D:D, "")),
        IF(
            COUNTIFS('4.ONT'!E:E, B140, '4.ONT'!P:P, "Y") &gt; 0,
            _xlfn.TEXTJOIN(", ", TRUE, IF(('4.ONT'!E:E = B140) * ('4.ONT'!P:P = "Y"), '4.ONT'!D:D, "")),
            "Awaiting Status"
        )
    )
)</f>
        <v>Awaiting Status</v>
      </c>
      <c r="O140" s="60"/>
      <c r="P140" s="60" t="str" cm="1">
        <f t="array" aca="1" ref="P140" ca="1">IF(
    O140="N",
    "",
    IF(
        COUNTIFS('3.RNAExtractions'!E:E, B140, '3.RNAExtractions'!Z:Z, "Y") &gt; 0,
        _xlfn.TEXTJOIN(", ", TRUE, IF(('3.RNAExtractions'!E:E = B140) * ('3.RNAExtractions'!Z:Z = "Y"), '3.RNAExtractions'!D:D, "")),
        IF(
            COUNTIFS('3.RNAExtractions'!E:E, B140, '3.RNAExtractions'!Y:Y, "Y") &gt; 0,
            _xlfn.TEXTJOIN(", ", TRUE, IF(('3.RNAExtractions'!E:E = B140) * ('3.RNAExtractions'!Y:Y = "Y"), '3.RNAExtractions'!D:D, "")),
            "Awaiting Status"
        )
    )
)</f>
        <v>Awaiting Status</v>
      </c>
      <c r="Q140" s="60"/>
      <c r="R140" s="60" t="str" cm="1">
        <f t="array" aca="1" ref="R140" ca="1">IF(
    Q140="N",
    "",
    IF(
        COUNTIFS('4.RNAIllumina'!E:E, B140, '4.RNAIllumina'!Y:Y, "Y") &gt; 0,
        _xlfn.TEXTJOIN(", ", TRUE, IF(('4.RNAIllumina'!E:E = B140) * ('4.RNAIllumina'!Y:Y = "Y"), '4.RNAIllumina'!D:D, "")),
        IF(
            COUNTIFS('4.RNAIllumina'!E:E, B140, '4.RNAIllumina'!X:X, "Y") &gt; 0,
            _xlfn.TEXTJOIN(", ", TRUE, IF(('4.RNAIllumina'!E:E = B140) * ('4.RNAIllumina'!X:X = "Y"), '4.RNAIllumina'!D:D, "")),
            "Awaiting Status"
        )
    )
)</f>
        <v>Awaiting Status</v>
      </c>
      <c r="T140" s="6" t="str">
        <f ca="1">VLOOKUP($B140,'1.MetaData'!$B:$H,2,FALSE)</f>
        <v>RTE-8</v>
      </c>
      <c r="U140" s="7" t="str">
        <f ca="1">VLOOKUP($B140,'1.MetaData'!$B:$H,3,FALSE)</f>
        <v>Lethrinus miniatus</v>
      </c>
      <c r="V140" s="7" t="str">
        <f ca="1">VLOOKUP($B140,'1.MetaData'!$B:$H,4,FALSE)</f>
        <v>Red throat emperor</v>
      </c>
      <c r="W140" s="6" t="str">
        <f ca="1">VLOOKUP($B140,'1.MetaData'!$B:$H,5,FALSE)</f>
        <v>Madalyn Cooper/Colin Simpfendorfer/Michelle Heupel</v>
      </c>
      <c r="X140" s="6" t="str">
        <f ca="1">VLOOKUP($B140,'1.MetaData'!$B:$H,6,FALSE)</f>
        <v>Madalyn Cooper / Shannon Corrigan</v>
      </c>
      <c r="Z140"/>
    </row>
    <row r="141" spans="1:26" hidden="1" x14ac:dyDescent="0.25">
      <c r="A141" s="17">
        <v>140</v>
      </c>
      <c r="B141" s="3" t="str">
        <f t="shared" ca="1" si="4"/>
        <v>OG140</v>
      </c>
      <c r="C141" s="219" t="s">
        <v>117</v>
      </c>
      <c r="D141" s="4">
        <f ca="1">COUNTIF('2.Tissue'!C:C,B141)</f>
        <v>1</v>
      </c>
      <c r="E141" s="4">
        <f ca="1">COUNTIFS('3.DNAExtractions'!$E:$E,$B141,'3.DNAExtractions'!$D:$D,E$1)</f>
        <v>1</v>
      </c>
      <c r="F141" s="2" t="str" cm="1">
        <f t="array" aca="1" ref="F141" ca="1">IF(
    COUNTIFS('3.DNAExtractions'!E:E, B141, '3.DNAExtractions'!Y:Y, "Y") &gt; 0,
    _xlfn.TEXTJOIN(", ", TRUE, IF(('3.DNAExtractions'!E:E = B141) * ('3.DNAExtractions'!Y:Y = "Y"), '3.DNAExtractions'!D:D, "")),
    IF(
        COUNTIFS('3.DNAExtractions'!E:E, B141, '3.DNAExtractions'!X:X, "Y") &gt; 0,
        _xlfn.TEXTJOIN(", ", TRUE, IF(('3.DNAExtractions'!E:E = B141) * ('3.DNAExtractions'!X:X = "Y"), '3.DNAExtractions'!D:D, "")),
        "Awaiting Status"
    )
)</f>
        <v>Extracted</v>
      </c>
      <c r="G141" s="45"/>
      <c r="H141" s="8" t="str" cm="1">
        <f t="array" aca="1" ref="H141" ca="1">IF(
    G141="N",
    "",
    IF(
        COUNTIFS('4.Illumina'!E:E, B141, '4.Illumina'!R:R, "Y") &gt; 0,
        _xlfn.TEXTJOIN(", ", TRUE, IF(('4.Illumina'!E:E = B141) * ('4.Illumina'!R:R = "Y"), '4.Illumina'!D:D, "")),
        IF(
            COUNTIFS('4.Illumina'!E:E, B141, '4.Illumina'!Q:Q, "Y") &gt; 0,
            _xlfn.TEXTJOIN(", ", TRUE, IF(('4.Illumina'!E:E = B141) * ('4.Illumina'!Q:Q = "Y"), '4.Illumina'!D:D, "")),
            "Awaiting Status"
        )
    )
)</f>
        <v>Awaiting Status</v>
      </c>
      <c r="J141" s="56" t="str" cm="1">
        <f t="array" aca="1" ref="J141" ca="1">IF(
    I141="N",
    "",
    IF(
        COUNTIFS('4.PacBio'!E:E, B141, '4.PacBio'!W:W, "Y") &gt; 0,
        _xlfn.TEXTJOIN(", ", TRUE, IF(('4.PacBio'!E:E = B141) * ('4.PacBio'!W:W = "Y"), '4.PacBio'!D:D, "")),
        IF(
            COUNTIFS('4.PacBio'!E:E, B141, '4.PacBio'!V:V, "Y") &gt; 0,
            _xlfn.TEXTJOIN(", ", TRUE, IF(('4.PacBio'!E:E = B141) * ('4.PacBio'!V:V = "Y"), '4.PacBio'!D:D, "")),
            "Awaiting Status"
        )
    )
)</f>
        <v>Awaiting Status</v>
      </c>
      <c r="L141" s="8" t="str" cm="1">
        <f t="array" aca="1" ref="L141" ca="1">IF(
    K141="N",
    "",
    IF(
        COUNTIFS('4.HiCLibrary'!E:E, B141, '4.HiCLibrary'!V:V, "Y") &gt; 0,
        _xlfn.TEXTJOIN(", ", TRUE, IF(('4.HiCLibrary'!E:E = B141) * ('4.HiCLibrary'!V:V = "Y"), '4.HiCLibrary'!D:D, "")),
        IF(
            COUNTIFS('4.HiCLibrary'!E:E, B141, '4.HiCLibrary'!U:U, "Y") &gt; 0,
            _xlfn.TEXTJOIN(", ", TRUE, IF(('4.HiCLibrary'!E:E = B141) * ('4.HiCLibrary'!U:U = "Y"), '4.HiCLibrary'!D:D, "")),
            "Awaiting Status"
        )
    )
)</f>
        <v>Awaiting Status</v>
      </c>
      <c r="M141" s="47"/>
      <c r="N141" s="56" t="str" cm="1">
        <f t="array" aca="1" ref="N141" ca="1">IF(
    M141="N",
    "",
    IF(
        COUNTIFS('4.ONT'!E:E, B141, '4.ONT'!Q:Q, "Y") &gt; 0,
        _xlfn.TEXTJOIN(", ", TRUE, IF(('4.ONT'!E:E = B141) * ('4.ONT'!Q:Q = "Y"), '4.ONT'!D:D, "")),
        IF(
            COUNTIFS('4.ONT'!E:E, B141, '4.ONT'!P:P, "Y") &gt; 0,
            _xlfn.TEXTJOIN(", ", TRUE, IF(('4.ONT'!E:E = B141) * ('4.ONT'!P:P = "Y"), '4.ONT'!D:D, "")),
            "Awaiting Status"
        )
    )
)</f>
        <v>Awaiting Status</v>
      </c>
      <c r="O141" s="60"/>
      <c r="P141" s="60" t="str" cm="1">
        <f t="array" aca="1" ref="P141" ca="1">IF(
    O141="N",
    "",
    IF(
        COUNTIFS('3.RNAExtractions'!E:E, B141, '3.RNAExtractions'!Z:Z, "Y") &gt; 0,
        _xlfn.TEXTJOIN(", ", TRUE, IF(('3.RNAExtractions'!E:E = B141) * ('3.RNAExtractions'!Z:Z = "Y"), '3.RNAExtractions'!D:D, "")),
        IF(
            COUNTIFS('3.RNAExtractions'!E:E, B141, '3.RNAExtractions'!Y:Y, "Y") &gt; 0,
            _xlfn.TEXTJOIN(", ", TRUE, IF(('3.RNAExtractions'!E:E = B141) * ('3.RNAExtractions'!Y:Y = "Y"), '3.RNAExtractions'!D:D, "")),
            "Awaiting Status"
        )
    )
)</f>
        <v>Awaiting Status</v>
      </c>
      <c r="Q141" s="60"/>
      <c r="R141" s="60" t="str" cm="1">
        <f t="array" aca="1" ref="R141" ca="1">IF(
    Q141="N",
    "",
    IF(
        COUNTIFS('4.RNAIllumina'!E:E, B141, '4.RNAIllumina'!Y:Y, "Y") &gt; 0,
        _xlfn.TEXTJOIN(", ", TRUE, IF(('4.RNAIllumina'!E:E = B141) * ('4.RNAIllumina'!Y:Y = "Y"), '4.RNAIllumina'!D:D, "")),
        IF(
            COUNTIFS('4.RNAIllumina'!E:E, B141, '4.RNAIllumina'!X:X, "Y") &gt; 0,
            _xlfn.TEXTJOIN(", ", TRUE, IF(('4.RNAIllumina'!E:E = B141) * ('4.RNAIllumina'!X:X = "Y"), '4.RNAIllumina'!D:D, "")),
            "Awaiting Status"
        )
    )
)</f>
        <v>Awaiting Status</v>
      </c>
      <c r="T141" s="6" t="str">
        <f ca="1">VLOOKUP($B141,'1.MetaData'!$B:$H,2,FALSE)</f>
        <v>BTS-9</v>
      </c>
      <c r="U141" s="7" t="str">
        <f ca="1">VLOOKUP($B141,'1.MetaData'!$B:$H,3,FALSE)</f>
        <v>Carcharhinus melanopterus</v>
      </c>
      <c r="V141" s="7" t="str">
        <f ca="1">VLOOKUP($B141,'1.MetaData'!$B:$H,4,FALSE)</f>
        <v>Blacktip reef shark</v>
      </c>
      <c r="W141" s="6" t="str">
        <f ca="1">VLOOKUP($B141,'1.MetaData'!$B:$H,5,FALSE)</f>
        <v>Madalyn Cooper/Colin Simpfendorfer/Michelle Heupel</v>
      </c>
      <c r="X141" s="6" t="str">
        <f ca="1">VLOOKUP($B141,'1.MetaData'!$B:$H,6,FALSE)</f>
        <v>Madalyn Cooper / Shannon Corrigan</v>
      </c>
      <c r="Z141"/>
    </row>
    <row r="142" spans="1:26" hidden="1" x14ac:dyDescent="0.25">
      <c r="A142" s="17">
        <v>141</v>
      </c>
      <c r="B142" s="3" t="str">
        <f t="shared" ca="1" si="4"/>
        <v>OG141</v>
      </c>
      <c r="C142" s="219" t="s">
        <v>117</v>
      </c>
      <c r="D142" s="4">
        <f ca="1">COUNTIF('2.Tissue'!C:C,B142)</f>
        <v>1</v>
      </c>
      <c r="E142" s="4">
        <f ca="1">COUNTIFS('3.DNAExtractions'!$E:$E,$B142,'3.DNAExtractions'!$D:$D,E$1)</f>
        <v>1</v>
      </c>
      <c r="F142" s="2" t="str" cm="1">
        <f t="array" aca="1" ref="F142" ca="1">IF(
    COUNTIFS('3.DNAExtractions'!E:E, B142, '3.DNAExtractions'!Y:Y, "Y") &gt; 0,
    _xlfn.TEXTJOIN(", ", TRUE, IF(('3.DNAExtractions'!E:E = B142) * ('3.DNAExtractions'!Y:Y = "Y"), '3.DNAExtractions'!D:D, "")),
    IF(
        COUNTIFS('3.DNAExtractions'!E:E, B142, '3.DNAExtractions'!X:X, "Y") &gt; 0,
        _xlfn.TEXTJOIN(", ", TRUE, IF(('3.DNAExtractions'!E:E = B142) * ('3.DNAExtractions'!X:X = "Y"), '3.DNAExtractions'!D:D, "")),
        "Awaiting Status"
    )
)</f>
        <v>Extracted</v>
      </c>
      <c r="G142" s="45"/>
      <c r="H142" s="8" t="str" cm="1">
        <f t="array" aca="1" ref="H142" ca="1">IF(
    G142="N",
    "",
    IF(
        COUNTIFS('4.Illumina'!E:E, B142, '4.Illumina'!R:R, "Y") &gt; 0,
        _xlfn.TEXTJOIN(", ", TRUE, IF(('4.Illumina'!E:E = B142) * ('4.Illumina'!R:R = "Y"), '4.Illumina'!D:D, "")),
        IF(
            COUNTIFS('4.Illumina'!E:E, B142, '4.Illumina'!Q:Q, "Y") &gt; 0,
            _xlfn.TEXTJOIN(", ", TRUE, IF(('4.Illumina'!E:E = B142) * ('4.Illumina'!Q:Q = "Y"), '4.Illumina'!D:D, "")),
            "Awaiting Status"
        )
    )
)</f>
        <v>Awaiting Status</v>
      </c>
      <c r="J142" s="56" t="str" cm="1">
        <f t="array" aca="1" ref="J142" ca="1">IF(
    I142="N",
    "",
    IF(
        COUNTIFS('4.PacBio'!E:E, B142, '4.PacBio'!W:W, "Y") &gt; 0,
        _xlfn.TEXTJOIN(", ", TRUE, IF(('4.PacBio'!E:E = B142) * ('4.PacBio'!W:W = "Y"), '4.PacBio'!D:D, "")),
        IF(
            COUNTIFS('4.PacBio'!E:E, B142, '4.PacBio'!V:V, "Y") &gt; 0,
            _xlfn.TEXTJOIN(", ", TRUE, IF(('4.PacBio'!E:E = B142) * ('4.PacBio'!V:V = "Y"), '4.PacBio'!D:D, "")),
            "Awaiting Status"
        )
    )
)</f>
        <v>Awaiting Status</v>
      </c>
      <c r="L142" s="8" t="str" cm="1">
        <f t="array" aca="1" ref="L142" ca="1">IF(
    K142="N",
    "",
    IF(
        COUNTIFS('4.HiCLibrary'!E:E, B142, '4.HiCLibrary'!V:V, "Y") &gt; 0,
        _xlfn.TEXTJOIN(", ", TRUE, IF(('4.HiCLibrary'!E:E = B142) * ('4.HiCLibrary'!V:V = "Y"), '4.HiCLibrary'!D:D, "")),
        IF(
            COUNTIFS('4.HiCLibrary'!E:E, B142, '4.HiCLibrary'!U:U, "Y") &gt; 0,
            _xlfn.TEXTJOIN(", ", TRUE, IF(('4.HiCLibrary'!E:E = B142) * ('4.HiCLibrary'!U:U = "Y"), '4.HiCLibrary'!D:D, "")),
            "Awaiting Status"
        )
    )
)</f>
        <v>Awaiting Status</v>
      </c>
      <c r="M142" s="47"/>
      <c r="N142" s="56" t="str" cm="1">
        <f t="array" aca="1" ref="N142" ca="1">IF(
    M142="N",
    "",
    IF(
        COUNTIFS('4.ONT'!E:E, B142, '4.ONT'!Q:Q, "Y") &gt; 0,
        _xlfn.TEXTJOIN(", ", TRUE, IF(('4.ONT'!E:E = B142) * ('4.ONT'!Q:Q = "Y"), '4.ONT'!D:D, "")),
        IF(
            COUNTIFS('4.ONT'!E:E, B142, '4.ONT'!P:P, "Y") &gt; 0,
            _xlfn.TEXTJOIN(", ", TRUE, IF(('4.ONT'!E:E = B142) * ('4.ONT'!P:P = "Y"), '4.ONT'!D:D, "")),
            "Awaiting Status"
        )
    )
)</f>
        <v>Awaiting Status</v>
      </c>
      <c r="O142" s="60"/>
      <c r="P142" s="60" t="str" cm="1">
        <f t="array" aca="1" ref="P142" ca="1">IF(
    O142="N",
    "",
    IF(
        COUNTIFS('3.RNAExtractions'!E:E, B142, '3.RNAExtractions'!Z:Z, "Y") &gt; 0,
        _xlfn.TEXTJOIN(", ", TRUE, IF(('3.RNAExtractions'!E:E = B142) * ('3.RNAExtractions'!Z:Z = "Y"), '3.RNAExtractions'!D:D, "")),
        IF(
            COUNTIFS('3.RNAExtractions'!E:E, B142, '3.RNAExtractions'!Y:Y, "Y") &gt; 0,
            _xlfn.TEXTJOIN(", ", TRUE, IF(('3.RNAExtractions'!E:E = B142) * ('3.RNAExtractions'!Y:Y = "Y"), '3.RNAExtractions'!D:D, "")),
            "Awaiting Status"
        )
    )
)</f>
        <v>Awaiting Status</v>
      </c>
      <c r="Q142" s="60"/>
      <c r="R142" s="60" t="str" cm="1">
        <f t="array" aca="1" ref="R142" ca="1">IF(
    Q142="N",
    "",
    IF(
        COUNTIFS('4.RNAIllumina'!E:E, B142, '4.RNAIllumina'!Y:Y, "Y") &gt; 0,
        _xlfn.TEXTJOIN(", ", TRUE, IF(('4.RNAIllumina'!E:E = B142) * ('4.RNAIllumina'!Y:Y = "Y"), '4.RNAIllumina'!D:D, "")),
        IF(
            COUNTIFS('4.RNAIllumina'!E:E, B142, '4.RNAIllumina'!X:X, "Y") &gt; 0,
            _xlfn.TEXTJOIN(", ", TRUE, IF(('4.RNAIllumina'!E:E = B142) * ('4.RNAIllumina'!X:X = "Y"), '4.RNAIllumina'!D:D, "")),
            "Awaiting Status"
        )
    )
)</f>
        <v>Awaiting Status</v>
      </c>
      <c r="T142" s="6" t="str">
        <f ca="1">VLOOKUP($B142,'1.MetaData'!$B:$H,2,FALSE)</f>
        <v>BTS-10</v>
      </c>
      <c r="U142" s="7" t="str">
        <f ca="1">VLOOKUP($B142,'1.MetaData'!$B:$H,3,FALSE)</f>
        <v>Carcharhinus melanopterus</v>
      </c>
      <c r="V142" s="7" t="str">
        <f ca="1">VLOOKUP($B142,'1.MetaData'!$B:$H,4,FALSE)</f>
        <v>Blacktip reef shark</v>
      </c>
      <c r="W142" s="6" t="str">
        <f ca="1">VLOOKUP($B142,'1.MetaData'!$B:$H,5,FALSE)</f>
        <v>Madalyn Cooper/Colin Simpfendorfer/Michelle Heupel</v>
      </c>
      <c r="X142" s="6" t="str">
        <f ca="1">VLOOKUP($B142,'1.MetaData'!$B:$H,6,FALSE)</f>
        <v>Madalyn Cooper / Shannon Corrigan</v>
      </c>
      <c r="Z142"/>
    </row>
    <row r="143" spans="1:26" hidden="1" x14ac:dyDescent="0.25">
      <c r="A143" s="17">
        <v>142</v>
      </c>
      <c r="B143" s="3" t="str">
        <f t="shared" ca="1" si="4"/>
        <v>OG142</v>
      </c>
      <c r="C143" s="219" t="s">
        <v>117</v>
      </c>
      <c r="D143" s="4">
        <f ca="1">COUNTIF('2.Tissue'!C:C,B143)</f>
        <v>1</v>
      </c>
      <c r="E143" s="4">
        <f ca="1">COUNTIFS('3.DNAExtractions'!$E:$E,$B143,'3.DNAExtractions'!$D:$D,E$1)</f>
        <v>1</v>
      </c>
      <c r="F143" s="2" t="str" cm="1">
        <f t="array" aca="1" ref="F143" ca="1">IF(
    COUNTIFS('3.DNAExtractions'!E:E, B143, '3.DNAExtractions'!Y:Y, "Y") &gt; 0,
    _xlfn.TEXTJOIN(", ", TRUE, IF(('3.DNAExtractions'!E:E = B143) * ('3.DNAExtractions'!Y:Y = "Y"), '3.DNAExtractions'!D:D, "")),
    IF(
        COUNTIFS('3.DNAExtractions'!E:E, B143, '3.DNAExtractions'!X:X, "Y") &gt; 0,
        _xlfn.TEXTJOIN(", ", TRUE, IF(('3.DNAExtractions'!E:E = B143) * ('3.DNAExtractions'!X:X = "Y"), '3.DNAExtractions'!D:D, "")),
        "Awaiting Status"
    )
)</f>
        <v>Extracted</v>
      </c>
      <c r="G143" s="45"/>
      <c r="H143" s="8" t="str" cm="1">
        <f t="array" aca="1" ref="H143" ca="1">IF(
    G143="N",
    "",
    IF(
        COUNTIFS('4.Illumina'!E:E, B143, '4.Illumina'!R:R, "Y") &gt; 0,
        _xlfn.TEXTJOIN(", ", TRUE, IF(('4.Illumina'!E:E = B143) * ('4.Illumina'!R:R = "Y"), '4.Illumina'!D:D, "")),
        IF(
            COUNTIFS('4.Illumina'!E:E, B143, '4.Illumina'!Q:Q, "Y") &gt; 0,
            _xlfn.TEXTJOIN(", ", TRUE, IF(('4.Illumina'!E:E = B143) * ('4.Illumina'!Q:Q = "Y"), '4.Illumina'!D:D, "")),
            "Awaiting Status"
        )
    )
)</f>
        <v>Awaiting Status</v>
      </c>
      <c r="J143" s="56" t="str" cm="1">
        <f t="array" aca="1" ref="J143" ca="1">IF(
    I143="N",
    "",
    IF(
        COUNTIFS('4.PacBio'!E:E, B143, '4.PacBio'!W:W, "Y") &gt; 0,
        _xlfn.TEXTJOIN(", ", TRUE, IF(('4.PacBio'!E:E = B143) * ('4.PacBio'!W:W = "Y"), '4.PacBio'!D:D, "")),
        IF(
            COUNTIFS('4.PacBio'!E:E, B143, '4.PacBio'!V:V, "Y") &gt; 0,
            _xlfn.TEXTJOIN(", ", TRUE, IF(('4.PacBio'!E:E = B143) * ('4.PacBio'!V:V = "Y"), '4.PacBio'!D:D, "")),
            "Awaiting Status"
        )
    )
)</f>
        <v>Awaiting Status</v>
      </c>
      <c r="L143" s="8" t="str" cm="1">
        <f t="array" aca="1" ref="L143" ca="1">IF(
    K143="N",
    "",
    IF(
        COUNTIFS('4.HiCLibrary'!E:E, B143, '4.HiCLibrary'!V:V, "Y") &gt; 0,
        _xlfn.TEXTJOIN(", ", TRUE, IF(('4.HiCLibrary'!E:E = B143) * ('4.HiCLibrary'!V:V = "Y"), '4.HiCLibrary'!D:D, "")),
        IF(
            COUNTIFS('4.HiCLibrary'!E:E, B143, '4.HiCLibrary'!U:U, "Y") &gt; 0,
            _xlfn.TEXTJOIN(", ", TRUE, IF(('4.HiCLibrary'!E:E = B143) * ('4.HiCLibrary'!U:U = "Y"), '4.HiCLibrary'!D:D, "")),
            "Awaiting Status"
        )
    )
)</f>
        <v>Awaiting Status</v>
      </c>
      <c r="M143" s="47"/>
      <c r="N143" s="56" t="str" cm="1">
        <f t="array" aca="1" ref="N143" ca="1">IF(
    M143="N",
    "",
    IF(
        COUNTIFS('4.ONT'!E:E, B143, '4.ONT'!Q:Q, "Y") &gt; 0,
        _xlfn.TEXTJOIN(", ", TRUE, IF(('4.ONT'!E:E = B143) * ('4.ONT'!Q:Q = "Y"), '4.ONT'!D:D, "")),
        IF(
            COUNTIFS('4.ONT'!E:E, B143, '4.ONT'!P:P, "Y") &gt; 0,
            _xlfn.TEXTJOIN(", ", TRUE, IF(('4.ONT'!E:E = B143) * ('4.ONT'!P:P = "Y"), '4.ONT'!D:D, "")),
            "Awaiting Status"
        )
    )
)</f>
        <v>Awaiting Status</v>
      </c>
      <c r="O143" s="60"/>
      <c r="P143" s="60" t="str" cm="1">
        <f t="array" aca="1" ref="P143" ca="1">IF(
    O143="N",
    "",
    IF(
        COUNTIFS('3.RNAExtractions'!E:E, B143, '3.RNAExtractions'!Z:Z, "Y") &gt; 0,
        _xlfn.TEXTJOIN(", ", TRUE, IF(('3.RNAExtractions'!E:E = B143) * ('3.RNAExtractions'!Z:Z = "Y"), '3.RNAExtractions'!D:D, "")),
        IF(
            COUNTIFS('3.RNAExtractions'!E:E, B143, '3.RNAExtractions'!Y:Y, "Y") &gt; 0,
            _xlfn.TEXTJOIN(", ", TRUE, IF(('3.RNAExtractions'!E:E = B143) * ('3.RNAExtractions'!Y:Y = "Y"), '3.RNAExtractions'!D:D, "")),
            "Awaiting Status"
        )
    )
)</f>
        <v>Awaiting Status</v>
      </c>
      <c r="Q143" s="60"/>
      <c r="R143" s="60" t="str" cm="1">
        <f t="array" aca="1" ref="R143" ca="1">IF(
    Q143="N",
    "",
    IF(
        COUNTIFS('4.RNAIllumina'!E:E, B143, '4.RNAIllumina'!Y:Y, "Y") &gt; 0,
        _xlfn.TEXTJOIN(", ", TRUE, IF(('4.RNAIllumina'!E:E = B143) * ('4.RNAIllumina'!Y:Y = "Y"), '4.RNAIllumina'!D:D, "")),
        IF(
            COUNTIFS('4.RNAIllumina'!E:E, B143, '4.RNAIllumina'!X:X, "Y") &gt; 0,
            _xlfn.TEXTJOIN(", ", TRUE, IF(('4.RNAIllumina'!E:E = B143) * ('4.RNAIllumina'!X:X = "Y"), '4.RNAIllumina'!D:D, "")),
            "Awaiting Status"
        )
    )
)</f>
        <v>Awaiting Status</v>
      </c>
      <c r="T143" s="6" t="str">
        <f ca="1">VLOOKUP($B143,'1.MetaData'!$B:$H,2,FALSE)</f>
        <v>BTS-11</v>
      </c>
      <c r="U143" s="7" t="str">
        <f ca="1">VLOOKUP($B143,'1.MetaData'!$B:$H,3,FALSE)</f>
        <v>Carcharhinus melanopterus</v>
      </c>
      <c r="V143" s="7" t="str">
        <f ca="1">VLOOKUP($B143,'1.MetaData'!$B:$H,4,FALSE)</f>
        <v>Blacktip reef shark</v>
      </c>
      <c r="W143" s="6" t="str">
        <f ca="1">VLOOKUP($B143,'1.MetaData'!$B:$H,5,FALSE)</f>
        <v>Madalyn Cooper/Colin Simpfendorfer/Michelle Heupel</v>
      </c>
      <c r="X143" s="6" t="str">
        <f ca="1">VLOOKUP($B143,'1.MetaData'!$B:$H,6,FALSE)</f>
        <v>Madalyn Cooper / Shannon Corrigan</v>
      </c>
      <c r="Z143"/>
    </row>
    <row r="144" spans="1:26" hidden="1" x14ac:dyDescent="0.25">
      <c r="A144" s="17">
        <v>143</v>
      </c>
      <c r="B144" s="3" t="str">
        <f t="shared" ca="1" si="4"/>
        <v>OG143</v>
      </c>
      <c r="C144" s="219" t="s">
        <v>117</v>
      </c>
      <c r="D144" s="4">
        <f ca="1">COUNTIF('2.Tissue'!C:C,B144)</f>
        <v>1</v>
      </c>
      <c r="E144" s="4">
        <f ca="1">COUNTIFS('3.DNAExtractions'!$E:$E,$B144,'3.DNAExtractions'!$D:$D,E$1)</f>
        <v>1</v>
      </c>
      <c r="F144" s="2" t="str" cm="1">
        <f t="array" aca="1" ref="F144" ca="1">IF(
    COUNTIFS('3.DNAExtractions'!E:E, B144, '3.DNAExtractions'!Y:Y, "Y") &gt; 0,
    _xlfn.TEXTJOIN(", ", TRUE, IF(('3.DNAExtractions'!E:E = B144) * ('3.DNAExtractions'!Y:Y = "Y"), '3.DNAExtractions'!D:D, "")),
    IF(
        COUNTIFS('3.DNAExtractions'!E:E, B144, '3.DNAExtractions'!X:X, "Y") &gt; 0,
        _xlfn.TEXTJOIN(", ", TRUE, IF(('3.DNAExtractions'!E:E = B144) * ('3.DNAExtractions'!X:X = "Y"), '3.DNAExtractions'!D:D, "")),
        "Awaiting Status"
    )
)</f>
        <v>Extracted</v>
      </c>
      <c r="G144" s="45"/>
      <c r="H144" s="8" t="str" cm="1">
        <f t="array" aca="1" ref="H144" ca="1">IF(
    G144="N",
    "",
    IF(
        COUNTIFS('4.Illumina'!E:E, B144, '4.Illumina'!R:R, "Y") &gt; 0,
        _xlfn.TEXTJOIN(", ", TRUE, IF(('4.Illumina'!E:E = B144) * ('4.Illumina'!R:R = "Y"), '4.Illumina'!D:D, "")),
        IF(
            COUNTIFS('4.Illumina'!E:E, B144, '4.Illumina'!Q:Q, "Y") &gt; 0,
            _xlfn.TEXTJOIN(", ", TRUE, IF(('4.Illumina'!E:E = B144) * ('4.Illumina'!Q:Q = "Y"), '4.Illumina'!D:D, "")),
            "Awaiting Status"
        )
    )
)</f>
        <v>Awaiting Status</v>
      </c>
      <c r="J144" s="56" t="str" cm="1">
        <f t="array" aca="1" ref="J144" ca="1">IF(
    I144="N",
    "",
    IF(
        COUNTIFS('4.PacBio'!E:E, B144, '4.PacBio'!W:W, "Y") &gt; 0,
        _xlfn.TEXTJOIN(", ", TRUE, IF(('4.PacBio'!E:E = B144) * ('4.PacBio'!W:W = "Y"), '4.PacBio'!D:D, "")),
        IF(
            COUNTIFS('4.PacBio'!E:E, B144, '4.PacBio'!V:V, "Y") &gt; 0,
            _xlfn.TEXTJOIN(", ", TRUE, IF(('4.PacBio'!E:E = B144) * ('4.PacBio'!V:V = "Y"), '4.PacBio'!D:D, "")),
            "Awaiting Status"
        )
    )
)</f>
        <v>Awaiting Status</v>
      </c>
      <c r="L144" s="8" t="str" cm="1">
        <f t="array" aca="1" ref="L144" ca="1">IF(
    K144="N",
    "",
    IF(
        COUNTIFS('4.HiCLibrary'!E:E, B144, '4.HiCLibrary'!V:V, "Y") &gt; 0,
        _xlfn.TEXTJOIN(", ", TRUE, IF(('4.HiCLibrary'!E:E = B144) * ('4.HiCLibrary'!V:V = "Y"), '4.HiCLibrary'!D:D, "")),
        IF(
            COUNTIFS('4.HiCLibrary'!E:E, B144, '4.HiCLibrary'!U:U, "Y") &gt; 0,
            _xlfn.TEXTJOIN(", ", TRUE, IF(('4.HiCLibrary'!E:E = B144) * ('4.HiCLibrary'!U:U = "Y"), '4.HiCLibrary'!D:D, "")),
            "Awaiting Status"
        )
    )
)</f>
        <v>Awaiting Status</v>
      </c>
      <c r="M144" s="47"/>
      <c r="N144" s="56" t="str" cm="1">
        <f t="array" aca="1" ref="N144" ca="1">IF(
    M144="N",
    "",
    IF(
        COUNTIFS('4.ONT'!E:E, B144, '4.ONT'!Q:Q, "Y") &gt; 0,
        _xlfn.TEXTJOIN(", ", TRUE, IF(('4.ONT'!E:E = B144) * ('4.ONT'!Q:Q = "Y"), '4.ONT'!D:D, "")),
        IF(
            COUNTIFS('4.ONT'!E:E, B144, '4.ONT'!P:P, "Y") &gt; 0,
            _xlfn.TEXTJOIN(", ", TRUE, IF(('4.ONT'!E:E = B144) * ('4.ONT'!P:P = "Y"), '4.ONT'!D:D, "")),
            "Awaiting Status"
        )
    )
)</f>
        <v>Awaiting Status</v>
      </c>
      <c r="O144" s="60"/>
      <c r="P144" s="60" t="str" cm="1">
        <f t="array" aca="1" ref="P144" ca="1">IF(
    O144="N",
    "",
    IF(
        COUNTIFS('3.RNAExtractions'!E:E, B144, '3.RNAExtractions'!Z:Z, "Y") &gt; 0,
        _xlfn.TEXTJOIN(", ", TRUE, IF(('3.RNAExtractions'!E:E = B144) * ('3.RNAExtractions'!Z:Z = "Y"), '3.RNAExtractions'!D:D, "")),
        IF(
            COUNTIFS('3.RNAExtractions'!E:E, B144, '3.RNAExtractions'!Y:Y, "Y") &gt; 0,
            _xlfn.TEXTJOIN(", ", TRUE, IF(('3.RNAExtractions'!E:E = B144) * ('3.RNAExtractions'!Y:Y = "Y"), '3.RNAExtractions'!D:D, "")),
            "Awaiting Status"
        )
    )
)</f>
        <v>Awaiting Status</v>
      </c>
      <c r="Q144" s="60"/>
      <c r="R144" s="60" t="str" cm="1">
        <f t="array" aca="1" ref="R144" ca="1">IF(
    Q144="N",
    "",
    IF(
        COUNTIFS('4.RNAIllumina'!E:E, B144, '4.RNAIllumina'!Y:Y, "Y") &gt; 0,
        _xlfn.TEXTJOIN(", ", TRUE, IF(('4.RNAIllumina'!E:E = B144) * ('4.RNAIllumina'!Y:Y = "Y"), '4.RNAIllumina'!D:D, "")),
        IF(
            COUNTIFS('4.RNAIllumina'!E:E, B144, '4.RNAIllumina'!X:X, "Y") &gt; 0,
            _xlfn.TEXTJOIN(", ", TRUE, IF(('4.RNAIllumina'!E:E = B144) * ('4.RNAIllumina'!X:X = "Y"), '4.RNAIllumina'!D:D, "")),
            "Awaiting Status"
        )
    )
)</f>
        <v>Awaiting Status</v>
      </c>
      <c r="T144" s="6" t="str">
        <f ca="1">VLOOKUP($B144,'1.MetaData'!$B:$H,2,FALSE)</f>
        <v>GRS-12</v>
      </c>
      <c r="U144" s="7" t="str">
        <f ca="1">VLOOKUP($B144,'1.MetaData'!$B:$H,3,FALSE)</f>
        <v>Carcharhinus amblyrhynchos</v>
      </c>
      <c r="V144" s="7" t="str">
        <f ca="1">VLOOKUP($B144,'1.MetaData'!$B:$H,4,FALSE)</f>
        <v>Grey reef shark</v>
      </c>
      <c r="W144" s="6" t="str">
        <f ca="1">VLOOKUP($B144,'1.MetaData'!$B:$H,5,FALSE)</f>
        <v>Madalyn Cooper/Colin Simpfendorfer/Michelle Heupel</v>
      </c>
      <c r="X144" s="6" t="str">
        <f ca="1">VLOOKUP($B144,'1.MetaData'!$B:$H,6,FALSE)</f>
        <v>Madalyn Cooper / Shannon Corrigan</v>
      </c>
      <c r="Z144"/>
    </row>
    <row r="145" spans="1:26" hidden="1" x14ac:dyDescent="0.25">
      <c r="A145" s="17">
        <v>144</v>
      </c>
      <c r="B145" s="3" t="str">
        <f t="shared" ca="1" si="4"/>
        <v>OG144</v>
      </c>
      <c r="C145" s="219" t="s">
        <v>117</v>
      </c>
      <c r="D145" s="4">
        <f ca="1">COUNTIF('2.Tissue'!C:C,B145)</f>
        <v>1</v>
      </c>
      <c r="E145" s="4">
        <f ca="1">COUNTIFS('3.DNAExtractions'!$E:$E,$B145,'3.DNAExtractions'!$D:$D,E$1)</f>
        <v>1</v>
      </c>
      <c r="F145" s="2" t="str" cm="1">
        <f t="array" aca="1" ref="F145" ca="1">IF(
    COUNTIFS('3.DNAExtractions'!E:E, B145, '3.DNAExtractions'!Y:Y, "Y") &gt; 0,
    _xlfn.TEXTJOIN(", ", TRUE, IF(('3.DNAExtractions'!E:E = B145) * ('3.DNAExtractions'!Y:Y = "Y"), '3.DNAExtractions'!D:D, "")),
    IF(
        COUNTIFS('3.DNAExtractions'!E:E, B145, '3.DNAExtractions'!X:X, "Y") &gt; 0,
        _xlfn.TEXTJOIN(", ", TRUE, IF(('3.DNAExtractions'!E:E = B145) * ('3.DNAExtractions'!X:X = "Y"), '3.DNAExtractions'!D:D, "")),
        "Awaiting Status"
    )
)</f>
        <v>Extracted</v>
      </c>
      <c r="G145" s="45"/>
      <c r="H145" s="8" t="str" cm="1">
        <f t="array" aca="1" ref="H145" ca="1">IF(
    G145="N",
    "",
    IF(
        COUNTIFS('4.Illumina'!E:E, B145, '4.Illumina'!R:R, "Y") &gt; 0,
        _xlfn.TEXTJOIN(", ", TRUE, IF(('4.Illumina'!E:E = B145) * ('4.Illumina'!R:R = "Y"), '4.Illumina'!D:D, "")),
        IF(
            COUNTIFS('4.Illumina'!E:E, B145, '4.Illumina'!Q:Q, "Y") &gt; 0,
            _xlfn.TEXTJOIN(", ", TRUE, IF(('4.Illumina'!E:E = B145) * ('4.Illumina'!Q:Q = "Y"), '4.Illumina'!D:D, "")),
            "Awaiting Status"
        )
    )
)</f>
        <v>Awaiting Status</v>
      </c>
      <c r="J145" s="56" t="str" cm="1">
        <f t="array" aca="1" ref="J145" ca="1">IF(
    I145="N",
    "",
    IF(
        COUNTIFS('4.PacBio'!E:E, B145, '4.PacBio'!W:W, "Y") &gt; 0,
        _xlfn.TEXTJOIN(", ", TRUE, IF(('4.PacBio'!E:E = B145) * ('4.PacBio'!W:W = "Y"), '4.PacBio'!D:D, "")),
        IF(
            COUNTIFS('4.PacBio'!E:E, B145, '4.PacBio'!V:V, "Y") &gt; 0,
            _xlfn.TEXTJOIN(", ", TRUE, IF(('4.PacBio'!E:E = B145) * ('4.PacBio'!V:V = "Y"), '4.PacBio'!D:D, "")),
            "Awaiting Status"
        )
    )
)</f>
        <v>Awaiting Status</v>
      </c>
      <c r="L145" s="8" t="str" cm="1">
        <f t="array" aca="1" ref="L145" ca="1">IF(
    K145="N",
    "",
    IF(
        COUNTIFS('4.HiCLibrary'!E:E, B145, '4.HiCLibrary'!V:V, "Y") &gt; 0,
        _xlfn.TEXTJOIN(", ", TRUE, IF(('4.HiCLibrary'!E:E = B145) * ('4.HiCLibrary'!V:V = "Y"), '4.HiCLibrary'!D:D, "")),
        IF(
            COUNTIFS('4.HiCLibrary'!E:E, B145, '4.HiCLibrary'!U:U, "Y") &gt; 0,
            _xlfn.TEXTJOIN(", ", TRUE, IF(('4.HiCLibrary'!E:E = B145) * ('4.HiCLibrary'!U:U = "Y"), '4.HiCLibrary'!D:D, "")),
            "Awaiting Status"
        )
    )
)</f>
        <v>Awaiting Status</v>
      </c>
      <c r="M145" s="47"/>
      <c r="N145" s="56" t="str" cm="1">
        <f t="array" aca="1" ref="N145" ca="1">IF(
    M145="N",
    "",
    IF(
        COUNTIFS('4.ONT'!E:E, B145, '4.ONT'!Q:Q, "Y") &gt; 0,
        _xlfn.TEXTJOIN(", ", TRUE, IF(('4.ONT'!E:E = B145) * ('4.ONT'!Q:Q = "Y"), '4.ONT'!D:D, "")),
        IF(
            COUNTIFS('4.ONT'!E:E, B145, '4.ONT'!P:P, "Y") &gt; 0,
            _xlfn.TEXTJOIN(", ", TRUE, IF(('4.ONT'!E:E = B145) * ('4.ONT'!P:P = "Y"), '4.ONT'!D:D, "")),
            "Awaiting Status"
        )
    )
)</f>
        <v>Awaiting Status</v>
      </c>
      <c r="O145" s="60"/>
      <c r="P145" s="60" t="str" cm="1">
        <f t="array" aca="1" ref="P145" ca="1">IF(
    O145="N",
    "",
    IF(
        COUNTIFS('3.RNAExtractions'!E:E, B145, '3.RNAExtractions'!Z:Z, "Y") &gt; 0,
        _xlfn.TEXTJOIN(", ", TRUE, IF(('3.RNAExtractions'!E:E = B145) * ('3.RNAExtractions'!Z:Z = "Y"), '3.RNAExtractions'!D:D, "")),
        IF(
            COUNTIFS('3.RNAExtractions'!E:E, B145, '3.RNAExtractions'!Y:Y, "Y") &gt; 0,
            _xlfn.TEXTJOIN(", ", TRUE, IF(('3.RNAExtractions'!E:E = B145) * ('3.RNAExtractions'!Y:Y = "Y"), '3.RNAExtractions'!D:D, "")),
            "Awaiting Status"
        )
    )
)</f>
        <v>Awaiting Status</v>
      </c>
      <c r="Q145" s="60"/>
      <c r="R145" s="60" t="str" cm="1">
        <f t="array" aca="1" ref="R145" ca="1">IF(
    Q145="N",
    "",
    IF(
        COUNTIFS('4.RNAIllumina'!E:E, B145, '4.RNAIllumina'!Y:Y, "Y") &gt; 0,
        _xlfn.TEXTJOIN(", ", TRUE, IF(('4.RNAIllumina'!E:E = B145) * ('4.RNAIllumina'!Y:Y = "Y"), '4.RNAIllumina'!D:D, "")),
        IF(
            COUNTIFS('4.RNAIllumina'!E:E, B145, '4.RNAIllumina'!X:X, "Y") &gt; 0,
            _xlfn.TEXTJOIN(", ", TRUE, IF(('4.RNAIllumina'!E:E = B145) * ('4.RNAIllumina'!X:X = "Y"), '4.RNAIllumina'!D:D, "")),
            "Awaiting Status"
        )
    )
)</f>
        <v>Awaiting Status</v>
      </c>
      <c r="T145" s="6" t="str">
        <f ca="1">VLOOKUP($B145,'1.MetaData'!$B:$H,2,FALSE)</f>
        <v>GRS-13</v>
      </c>
      <c r="U145" s="7" t="str">
        <f ca="1">VLOOKUP($B145,'1.MetaData'!$B:$H,3,FALSE)</f>
        <v>Carcharhinus amblyrhynchos</v>
      </c>
      <c r="V145" s="7" t="str">
        <f ca="1">VLOOKUP($B145,'1.MetaData'!$B:$H,4,FALSE)</f>
        <v>Grey reef shark</v>
      </c>
      <c r="W145" s="6" t="str">
        <f ca="1">VLOOKUP($B145,'1.MetaData'!$B:$H,5,FALSE)</f>
        <v>Madalyn Cooper/Colin Simpfendorfer/Michelle Heupel</v>
      </c>
      <c r="X145" s="6" t="str">
        <f ca="1">VLOOKUP($B145,'1.MetaData'!$B:$H,6,FALSE)</f>
        <v>Madalyn Cooper / Shannon Corrigan</v>
      </c>
      <c r="Z145"/>
    </row>
    <row r="146" spans="1:26" hidden="1" x14ac:dyDescent="0.25">
      <c r="A146" s="17">
        <v>145</v>
      </c>
      <c r="B146" s="3" t="str">
        <f t="shared" ca="1" si="4"/>
        <v>OG145</v>
      </c>
      <c r="C146" s="219" t="s">
        <v>117</v>
      </c>
      <c r="D146" s="4">
        <f ca="1">COUNTIF('2.Tissue'!C:C,B146)</f>
        <v>1</v>
      </c>
      <c r="E146" s="4">
        <f ca="1">COUNTIFS('3.DNAExtractions'!$E:$E,$B146,'3.DNAExtractions'!$D:$D,E$1)</f>
        <v>1</v>
      </c>
      <c r="F146" s="2" t="str" cm="1">
        <f t="array" aca="1" ref="F146" ca="1">IF(
    COUNTIFS('3.DNAExtractions'!E:E, B146, '3.DNAExtractions'!Y:Y, "Y") &gt; 0,
    _xlfn.TEXTJOIN(", ", TRUE, IF(('3.DNAExtractions'!E:E = B146) * ('3.DNAExtractions'!Y:Y = "Y"), '3.DNAExtractions'!D:D, "")),
    IF(
        COUNTIFS('3.DNAExtractions'!E:E, B146, '3.DNAExtractions'!X:X, "Y") &gt; 0,
        _xlfn.TEXTJOIN(", ", TRUE, IF(('3.DNAExtractions'!E:E = B146) * ('3.DNAExtractions'!X:X = "Y"), '3.DNAExtractions'!D:D, "")),
        "Awaiting Status"
    )
)</f>
        <v>Extracted</v>
      </c>
      <c r="G146" s="45"/>
      <c r="H146" s="8" t="str" cm="1">
        <f t="array" aca="1" ref="H146" ca="1">IF(
    G146="N",
    "",
    IF(
        COUNTIFS('4.Illumina'!E:E, B146, '4.Illumina'!R:R, "Y") &gt; 0,
        _xlfn.TEXTJOIN(", ", TRUE, IF(('4.Illumina'!E:E = B146) * ('4.Illumina'!R:R = "Y"), '4.Illumina'!D:D, "")),
        IF(
            COUNTIFS('4.Illumina'!E:E, B146, '4.Illumina'!Q:Q, "Y") &gt; 0,
            _xlfn.TEXTJOIN(", ", TRUE, IF(('4.Illumina'!E:E = B146) * ('4.Illumina'!Q:Q = "Y"), '4.Illumina'!D:D, "")),
            "Awaiting Status"
        )
    )
)</f>
        <v>Awaiting Status</v>
      </c>
      <c r="J146" s="56" t="str" cm="1">
        <f t="array" aca="1" ref="J146" ca="1">IF(
    I146="N",
    "",
    IF(
        COUNTIFS('4.PacBio'!E:E, B146, '4.PacBio'!W:W, "Y") &gt; 0,
        _xlfn.TEXTJOIN(", ", TRUE, IF(('4.PacBio'!E:E = B146) * ('4.PacBio'!W:W = "Y"), '4.PacBio'!D:D, "")),
        IF(
            COUNTIFS('4.PacBio'!E:E, B146, '4.PacBio'!V:V, "Y") &gt; 0,
            _xlfn.TEXTJOIN(", ", TRUE, IF(('4.PacBio'!E:E = B146) * ('4.PacBio'!V:V = "Y"), '4.PacBio'!D:D, "")),
            "Awaiting Status"
        )
    )
)</f>
        <v>Awaiting Status</v>
      </c>
      <c r="L146" s="8" t="str" cm="1">
        <f t="array" aca="1" ref="L146" ca="1">IF(
    K146="N",
    "",
    IF(
        COUNTIFS('4.HiCLibrary'!E:E, B146, '4.HiCLibrary'!V:V, "Y") &gt; 0,
        _xlfn.TEXTJOIN(", ", TRUE, IF(('4.HiCLibrary'!E:E = B146) * ('4.HiCLibrary'!V:V = "Y"), '4.HiCLibrary'!D:D, "")),
        IF(
            COUNTIFS('4.HiCLibrary'!E:E, B146, '4.HiCLibrary'!U:U, "Y") &gt; 0,
            _xlfn.TEXTJOIN(", ", TRUE, IF(('4.HiCLibrary'!E:E = B146) * ('4.HiCLibrary'!U:U = "Y"), '4.HiCLibrary'!D:D, "")),
            "Awaiting Status"
        )
    )
)</f>
        <v>Awaiting Status</v>
      </c>
      <c r="M146" s="47"/>
      <c r="N146" s="56" t="str" cm="1">
        <f t="array" aca="1" ref="N146" ca="1">IF(
    M146="N",
    "",
    IF(
        COUNTIFS('4.ONT'!E:E, B146, '4.ONT'!Q:Q, "Y") &gt; 0,
        _xlfn.TEXTJOIN(", ", TRUE, IF(('4.ONT'!E:E = B146) * ('4.ONT'!Q:Q = "Y"), '4.ONT'!D:D, "")),
        IF(
            COUNTIFS('4.ONT'!E:E, B146, '4.ONT'!P:P, "Y") &gt; 0,
            _xlfn.TEXTJOIN(", ", TRUE, IF(('4.ONT'!E:E = B146) * ('4.ONT'!P:P = "Y"), '4.ONT'!D:D, "")),
            "Awaiting Status"
        )
    )
)</f>
        <v>Awaiting Status</v>
      </c>
      <c r="O146" s="60"/>
      <c r="P146" s="60" t="str" cm="1">
        <f t="array" aca="1" ref="P146" ca="1">IF(
    O146="N",
    "",
    IF(
        COUNTIFS('3.RNAExtractions'!E:E, B146, '3.RNAExtractions'!Z:Z, "Y") &gt; 0,
        _xlfn.TEXTJOIN(", ", TRUE, IF(('3.RNAExtractions'!E:E = B146) * ('3.RNAExtractions'!Z:Z = "Y"), '3.RNAExtractions'!D:D, "")),
        IF(
            COUNTIFS('3.RNAExtractions'!E:E, B146, '3.RNAExtractions'!Y:Y, "Y") &gt; 0,
            _xlfn.TEXTJOIN(", ", TRUE, IF(('3.RNAExtractions'!E:E = B146) * ('3.RNAExtractions'!Y:Y = "Y"), '3.RNAExtractions'!D:D, "")),
            "Awaiting Status"
        )
    )
)</f>
        <v>Awaiting Status</v>
      </c>
      <c r="Q146" s="60"/>
      <c r="R146" s="60" t="str" cm="1">
        <f t="array" aca="1" ref="R146" ca="1">IF(
    Q146="N",
    "",
    IF(
        COUNTIFS('4.RNAIllumina'!E:E, B146, '4.RNAIllumina'!Y:Y, "Y") &gt; 0,
        _xlfn.TEXTJOIN(", ", TRUE, IF(('4.RNAIllumina'!E:E = B146) * ('4.RNAIllumina'!Y:Y = "Y"), '4.RNAIllumina'!D:D, "")),
        IF(
            COUNTIFS('4.RNAIllumina'!E:E, B146, '4.RNAIllumina'!X:X, "Y") &gt; 0,
            _xlfn.TEXTJOIN(", ", TRUE, IF(('4.RNAIllumina'!E:E = B146) * ('4.RNAIllumina'!X:X = "Y"), '4.RNAIllumina'!D:D, "")),
            "Awaiting Status"
        )
    )
)</f>
        <v>Awaiting Status</v>
      </c>
      <c r="T146" s="6" t="str">
        <f ca="1">VLOOKUP($B146,'1.MetaData'!$B:$H,2,FALSE)</f>
        <v>GRS-14</v>
      </c>
      <c r="U146" s="7" t="str">
        <f ca="1">VLOOKUP($B146,'1.MetaData'!$B:$H,3,FALSE)</f>
        <v>Carcharhinus amblyrhynchos</v>
      </c>
      <c r="V146" s="7" t="str">
        <f ca="1">VLOOKUP($B146,'1.MetaData'!$B:$H,4,FALSE)</f>
        <v>Grey reef shark</v>
      </c>
      <c r="W146" s="6" t="str">
        <f ca="1">VLOOKUP($B146,'1.MetaData'!$B:$H,5,FALSE)</f>
        <v>Madalyn Cooper/Colin Simpfendorfer/Michelle Heupel</v>
      </c>
      <c r="X146" s="6" t="str">
        <f ca="1">VLOOKUP($B146,'1.MetaData'!$B:$H,6,FALSE)</f>
        <v>Madalyn Cooper / Shannon Corrigan</v>
      </c>
      <c r="Z146"/>
    </row>
    <row r="147" spans="1:26" hidden="1" x14ac:dyDescent="0.25">
      <c r="A147" s="17">
        <v>146</v>
      </c>
      <c r="B147" s="3" t="str">
        <f t="shared" ca="1" si="4"/>
        <v>OG146</v>
      </c>
      <c r="C147" s="219" t="s">
        <v>117</v>
      </c>
      <c r="D147" s="4">
        <f ca="1">COUNTIF('2.Tissue'!C:C,B147)</f>
        <v>1</v>
      </c>
      <c r="E147" s="4">
        <f ca="1">COUNTIFS('3.DNAExtractions'!$E:$E,$B147,'3.DNAExtractions'!$D:$D,E$1)</f>
        <v>1</v>
      </c>
      <c r="F147" s="2" t="str" cm="1">
        <f t="array" aca="1" ref="F147" ca="1">IF(
    COUNTIFS('3.DNAExtractions'!E:E, B147, '3.DNAExtractions'!Y:Y, "Y") &gt; 0,
    _xlfn.TEXTJOIN(", ", TRUE, IF(('3.DNAExtractions'!E:E = B147) * ('3.DNAExtractions'!Y:Y = "Y"), '3.DNAExtractions'!D:D, "")),
    IF(
        COUNTIFS('3.DNAExtractions'!E:E, B147, '3.DNAExtractions'!X:X, "Y") &gt; 0,
        _xlfn.TEXTJOIN(", ", TRUE, IF(('3.DNAExtractions'!E:E = B147) * ('3.DNAExtractions'!X:X = "Y"), '3.DNAExtractions'!D:D, "")),
        "Awaiting Status"
    )
)</f>
        <v>Extracted</v>
      </c>
      <c r="G147" s="45"/>
      <c r="H147" s="8" t="str" cm="1">
        <f t="array" aca="1" ref="H147" ca="1">IF(
    G147="N",
    "",
    IF(
        COUNTIFS('4.Illumina'!E:E, B147, '4.Illumina'!R:R, "Y") &gt; 0,
        _xlfn.TEXTJOIN(", ", TRUE, IF(('4.Illumina'!E:E = B147) * ('4.Illumina'!R:R = "Y"), '4.Illumina'!D:D, "")),
        IF(
            COUNTIFS('4.Illumina'!E:E, B147, '4.Illumina'!Q:Q, "Y") &gt; 0,
            _xlfn.TEXTJOIN(", ", TRUE, IF(('4.Illumina'!E:E = B147) * ('4.Illumina'!Q:Q = "Y"), '4.Illumina'!D:D, "")),
            "Awaiting Status"
        )
    )
)</f>
        <v>Awaiting Status</v>
      </c>
      <c r="J147" s="56" t="str" cm="1">
        <f t="array" aca="1" ref="J147" ca="1">IF(
    I147="N",
    "",
    IF(
        COUNTIFS('4.PacBio'!E:E, B147, '4.PacBio'!W:W, "Y") &gt; 0,
        _xlfn.TEXTJOIN(", ", TRUE, IF(('4.PacBio'!E:E = B147) * ('4.PacBio'!W:W = "Y"), '4.PacBio'!D:D, "")),
        IF(
            COUNTIFS('4.PacBio'!E:E, B147, '4.PacBio'!V:V, "Y") &gt; 0,
            _xlfn.TEXTJOIN(", ", TRUE, IF(('4.PacBio'!E:E = B147) * ('4.PacBio'!V:V = "Y"), '4.PacBio'!D:D, "")),
            "Awaiting Status"
        )
    )
)</f>
        <v>Awaiting Status</v>
      </c>
      <c r="L147" s="8" t="str" cm="1">
        <f t="array" aca="1" ref="L147" ca="1">IF(
    K147="N",
    "",
    IF(
        COUNTIFS('4.HiCLibrary'!E:E, B147, '4.HiCLibrary'!V:V, "Y") &gt; 0,
        _xlfn.TEXTJOIN(", ", TRUE, IF(('4.HiCLibrary'!E:E = B147) * ('4.HiCLibrary'!V:V = "Y"), '4.HiCLibrary'!D:D, "")),
        IF(
            COUNTIFS('4.HiCLibrary'!E:E, B147, '4.HiCLibrary'!U:U, "Y") &gt; 0,
            _xlfn.TEXTJOIN(", ", TRUE, IF(('4.HiCLibrary'!E:E = B147) * ('4.HiCLibrary'!U:U = "Y"), '4.HiCLibrary'!D:D, "")),
            "Awaiting Status"
        )
    )
)</f>
        <v>Awaiting Status</v>
      </c>
      <c r="M147" s="47"/>
      <c r="N147" s="56" t="str" cm="1">
        <f t="array" aca="1" ref="N147" ca="1">IF(
    M147="N",
    "",
    IF(
        COUNTIFS('4.ONT'!E:E, B147, '4.ONT'!Q:Q, "Y") &gt; 0,
        _xlfn.TEXTJOIN(", ", TRUE, IF(('4.ONT'!E:E = B147) * ('4.ONT'!Q:Q = "Y"), '4.ONT'!D:D, "")),
        IF(
            COUNTIFS('4.ONT'!E:E, B147, '4.ONT'!P:P, "Y") &gt; 0,
            _xlfn.TEXTJOIN(", ", TRUE, IF(('4.ONT'!E:E = B147) * ('4.ONT'!P:P = "Y"), '4.ONT'!D:D, "")),
            "Awaiting Status"
        )
    )
)</f>
        <v>Awaiting Status</v>
      </c>
      <c r="O147" s="60"/>
      <c r="P147" s="60" t="str" cm="1">
        <f t="array" aca="1" ref="P147" ca="1">IF(
    O147="N",
    "",
    IF(
        COUNTIFS('3.RNAExtractions'!E:E, B147, '3.RNAExtractions'!Z:Z, "Y") &gt; 0,
        _xlfn.TEXTJOIN(", ", TRUE, IF(('3.RNAExtractions'!E:E = B147) * ('3.RNAExtractions'!Z:Z = "Y"), '3.RNAExtractions'!D:D, "")),
        IF(
            COUNTIFS('3.RNAExtractions'!E:E, B147, '3.RNAExtractions'!Y:Y, "Y") &gt; 0,
            _xlfn.TEXTJOIN(", ", TRUE, IF(('3.RNAExtractions'!E:E = B147) * ('3.RNAExtractions'!Y:Y = "Y"), '3.RNAExtractions'!D:D, "")),
            "Awaiting Status"
        )
    )
)</f>
        <v>Awaiting Status</v>
      </c>
      <c r="Q147" s="60"/>
      <c r="R147" s="60" t="str" cm="1">
        <f t="array" aca="1" ref="R147" ca="1">IF(
    Q147="N",
    "",
    IF(
        COUNTIFS('4.RNAIllumina'!E:E, B147, '4.RNAIllumina'!Y:Y, "Y") &gt; 0,
        _xlfn.TEXTJOIN(", ", TRUE, IF(('4.RNAIllumina'!E:E = B147) * ('4.RNAIllumina'!Y:Y = "Y"), '4.RNAIllumina'!D:D, "")),
        IF(
            COUNTIFS('4.RNAIllumina'!E:E, B147, '4.RNAIllumina'!X:X, "Y") &gt; 0,
            _xlfn.TEXTJOIN(", ", TRUE, IF(('4.RNAIllumina'!E:E = B147) * ('4.RNAIllumina'!X:X = "Y"), '4.RNAIllumina'!D:D, "")),
            "Awaiting Status"
        )
    )
)</f>
        <v>Awaiting Status</v>
      </c>
      <c r="T147" s="6" t="str">
        <f ca="1">VLOOKUP($B147,'1.MetaData'!$B:$H,2,FALSE)</f>
        <v>UBT-15</v>
      </c>
      <c r="U147" s="7" t="str">
        <f ca="1">VLOOKUP($B147,'1.MetaData'!$B:$H,3,FALSE)</f>
        <v>Carcharhinus limbatus/tilstoni</v>
      </c>
      <c r="V147" s="7" t="str">
        <f ca="1">VLOOKUP($B147,'1.MetaData'!$B:$H,4,FALSE)</f>
        <v>Blacktip shark (common/Australian)</v>
      </c>
      <c r="W147" s="6" t="str">
        <f ca="1">VLOOKUP($B147,'1.MetaData'!$B:$H,5,FALSE)</f>
        <v>Madalyn Cooper/Colin Simpfendorfer/Michelle Heupel</v>
      </c>
      <c r="X147" s="6" t="str">
        <f ca="1">VLOOKUP($B147,'1.MetaData'!$B:$H,6,FALSE)</f>
        <v>Madalyn Cooper / Shannon Corrigan</v>
      </c>
      <c r="Z147"/>
    </row>
    <row r="148" spans="1:26" hidden="1" x14ac:dyDescent="0.25">
      <c r="A148" s="17">
        <v>147</v>
      </c>
      <c r="B148" s="3" t="str">
        <f t="shared" ca="1" si="4"/>
        <v>OG147</v>
      </c>
      <c r="C148" s="219" t="s">
        <v>117</v>
      </c>
      <c r="D148" s="4">
        <f ca="1">COUNTIF('2.Tissue'!C:C,B148)</f>
        <v>1</v>
      </c>
      <c r="E148" s="4">
        <f ca="1">COUNTIFS('3.DNAExtractions'!$E:$E,$B148,'3.DNAExtractions'!$D:$D,E$1)</f>
        <v>1</v>
      </c>
      <c r="F148" s="2" t="str" cm="1">
        <f t="array" aca="1" ref="F148" ca="1">IF(
    COUNTIFS('3.DNAExtractions'!E:E, B148, '3.DNAExtractions'!Y:Y, "Y") &gt; 0,
    _xlfn.TEXTJOIN(", ", TRUE, IF(('3.DNAExtractions'!E:E = B148) * ('3.DNAExtractions'!Y:Y = "Y"), '3.DNAExtractions'!D:D, "")),
    IF(
        COUNTIFS('3.DNAExtractions'!E:E, B148, '3.DNAExtractions'!X:X, "Y") &gt; 0,
        _xlfn.TEXTJOIN(", ", TRUE, IF(('3.DNAExtractions'!E:E = B148) * ('3.DNAExtractions'!X:X = "Y"), '3.DNAExtractions'!D:D, "")),
        "Awaiting Status"
    )
)</f>
        <v>Extracted</v>
      </c>
      <c r="G148" s="45"/>
      <c r="H148" s="8" t="str" cm="1">
        <f t="array" aca="1" ref="H148" ca="1">IF(
    G148="N",
    "",
    IF(
        COUNTIFS('4.Illumina'!E:E, B148, '4.Illumina'!R:R, "Y") &gt; 0,
        _xlfn.TEXTJOIN(", ", TRUE, IF(('4.Illumina'!E:E = B148) * ('4.Illumina'!R:R = "Y"), '4.Illumina'!D:D, "")),
        IF(
            COUNTIFS('4.Illumina'!E:E, B148, '4.Illumina'!Q:Q, "Y") &gt; 0,
            _xlfn.TEXTJOIN(", ", TRUE, IF(('4.Illumina'!E:E = B148) * ('4.Illumina'!Q:Q = "Y"), '4.Illumina'!D:D, "")),
            "Awaiting Status"
        )
    )
)</f>
        <v>Awaiting Status</v>
      </c>
      <c r="J148" s="56" t="str" cm="1">
        <f t="array" aca="1" ref="J148" ca="1">IF(
    I148="N",
    "",
    IF(
        COUNTIFS('4.PacBio'!E:E, B148, '4.PacBio'!W:W, "Y") &gt; 0,
        _xlfn.TEXTJOIN(", ", TRUE, IF(('4.PacBio'!E:E = B148) * ('4.PacBio'!W:W = "Y"), '4.PacBio'!D:D, "")),
        IF(
            COUNTIFS('4.PacBio'!E:E, B148, '4.PacBio'!V:V, "Y") &gt; 0,
            _xlfn.TEXTJOIN(", ", TRUE, IF(('4.PacBio'!E:E = B148) * ('4.PacBio'!V:V = "Y"), '4.PacBio'!D:D, "")),
            "Awaiting Status"
        )
    )
)</f>
        <v>Awaiting Status</v>
      </c>
      <c r="L148" s="8" t="str" cm="1">
        <f t="array" aca="1" ref="L148" ca="1">IF(
    K148="N",
    "",
    IF(
        COUNTIFS('4.HiCLibrary'!E:E, B148, '4.HiCLibrary'!V:V, "Y") &gt; 0,
        _xlfn.TEXTJOIN(", ", TRUE, IF(('4.HiCLibrary'!E:E = B148) * ('4.HiCLibrary'!V:V = "Y"), '4.HiCLibrary'!D:D, "")),
        IF(
            COUNTIFS('4.HiCLibrary'!E:E, B148, '4.HiCLibrary'!U:U, "Y") &gt; 0,
            _xlfn.TEXTJOIN(", ", TRUE, IF(('4.HiCLibrary'!E:E = B148) * ('4.HiCLibrary'!U:U = "Y"), '4.HiCLibrary'!D:D, "")),
            "Awaiting Status"
        )
    )
)</f>
        <v>Awaiting Status</v>
      </c>
      <c r="M148" s="47"/>
      <c r="N148" s="56" t="str" cm="1">
        <f t="array" aca="1" ref="N148" ca="1">IF(
    M148="N",
    "",
    IF(
        COUNTIFS('4.ONT'!E:E, B148, '4.ONT'!Q:Q, "Y") &gt; 0,
        _xlfn.TEXTJOIN(", ", TRUE, IF(('4.ONT'!E:E = B148) * ('4.ONT'!Q:Q = "Y"), '4.ONT'!D:D, "")),
        IF(
            COUNTIFS('4.ONT'!E:E, B148, '4.ONT'!P:P, "Y") &gt; 0,
            _xlfn.TEXTJOIN(", ", TRUE, IF(('4.ONT'!E:E = B148) * ('4.ONT'!P:P = "Y"), '4.ONT'!D:D, "")),
            "Awaiting Status"
        )
    )
)</f>
        <v>Awaiting Status</v>
      </c>
      <c r="O148" s="60"/>
      <c r="P148" s="60" t="str" cm="1">
        <f t="array" aca="1" ref="P148" ca="1">IF(
    O148="N",
    "",
    IF(
        COUNTIFS('3.RNAExtractions'!E:E, B148, '3.RNAExtractions'!Z:Z, "Y") &gt; 0,
        _xlfn.TEXTJOIN(", ", TRUE, IF(('3.RNAExtractions'!E:E = B148) * ('3.RNAExtractions'!Z:Z = "Y"), '3.RNAExtractions'!D:D, "")),
        IF(
            COUNTIFS('3.RNAExtractions'!E:E, B148, '3.RNAExtractions'!Y:Y, "Y") &gt; 0,
            _xlfn.TEXTJOIN(", ", TRUE, IF(('3.RNAExtractions'!E:E = B148) * ('3.RNAExtractions'!Y:Y = "Y"), '3.RNAExtractions'!D:D, "")),
            "Awaiting Status"
        )
    )
)</f>
        <v>Awaiting Status</v>
      </c>
      <c r="Q148" s="60"/>
      <c r="R148" s="60" t="str" cm="1">
        <f t="array" aca="1" ref="R148" ca="1">IF(
    Q148="N",
    "",
    IF(
        COUNTIFS('4.RNAIllumina'!E:E, B148, '4.RNAIllumina'!Y:Y, "Y") &gt; 0,
        _xlfn.TEXTJOIN(", ", TRUE, IF(('4.RNAIllumina'!E:E = B148) * ('4.RNAIllumina'!Y:Y = "Y"), '4.RNAIllumina'!D:D, "")),
        IF(
            COUNTIFS('4.RNAIllumina'!E:E, B148, '4.RNAIllumina'!X:X, "Y") &gt; 0,
            _xlfn.TEXTJOIN(", ", TRUE, IF(('4.RNAIllumina'!E:E = B148) * ('4.RNAIllumina'!X:X = "Y"), '4.RNAIllumina'!D:D, "")),
            "Awaiting Status"
        )
    )
)</f>
        <v>Awaiting Status</v>
      </c>
      <c r="T148" s="6" t="str">
        <f ca="1">VLOOKUP($B148,'1.MetaData'!$B:$H,2,FALSE)</f>
        <v>UBT-16</v>
      </c>
      <c r="U148" s="7" t="str">
        <f ca="1">VLOOKUP($B148,'1.MetaData'!$B:$H,3,FALSE)</f>
        <v>Carcharhinus limbatus/tilstoni</v>
      </c>
      <c r="V148" s="7" t="str">
        <f ca="1">VLOOKUP($B148,'1.MetaData'!$B:$H,4,FALSE)</f>
        <v>Blacktip shark (common/Australian)</v>
      </c>
      <c r="W148" s="6" t="str">
        <f ca="1">VLOOKUP($B148,'1.MetaData'!$B:$H,5,FALSE)</f>
        <v>Madalyn Cooper/Colin Simpfendorfer/Michelle Heupel</v>
      </c>
      <c r="X148" s="6" t="str">
        <f ca="1">VLOOKUP($B148,'1.MetaData'!$B:$H,6,FALSE)</f>
        <v>Madalyn Cooper / Shannon Corrigan</v>
      </c>
      <c r="Z148"/>
    </row>
    <row r="149" spans="1:26" hidden="1" x14ac:dyDescent="0.25">
      <c r="A149" s="17">
        <v>148</v>
      </c>
      <c r="B149" s="3" t="str">
        <f t="shared" ca="1" si="4"/>
        <v>OG148</v>
      </c>
      <c r="C149" s="219" t="s">
        <v>117</v>
      </c>
      <c r="D149" s="4">
        <f ca="1">COUNTIF('2.Tissue'!C:C,B149)</f>
        <v>1</v>
      </c>
      <c r="E149" s="4">
        <f ca="1">COUNTIFS('3.DNAExtractions'!$E:$E,$B149,'3.DNAExtractions'!$D:$D,E$1)</f>
        <v>1</v>
      </c>
      <c r="F149" s="2" t="str" cm="1">
        <f t="array" aca="1" ref="F149" ca="1">IF(
    COUNTIFS('3.DNAExtractions'!E:E, B149, '3.DNAExtractions'!Y:Y, "Y") &gt; 0,
    _xlfn.TEXTJOIN(", ", TRUE, IF(('3.DNAExtractions'!E:E = B149) * ('3.DNAExtractions'!Y:Y = "Y"), '3.DNAExtractions'!D:D, "")),
    IF(
        COUNTIFS('3.DNAExtractions'!E:E, B149, '3.DNAExtractions'!X:X, "Y") &gt; 0,
        _xlfn.TEXTJOIN(", ", TRUE, IF(('3.DNAExtractions'!E:E = B149) * ('3.DNAExtractions'!X:X = "Y"), '3.DNAExtractions'!D:D, "")),
        "Awaiting Status"
    )
)</f>
        <v>Extracted</v>
      </c>
      <c r="G149" s="45"/>
      <c r="H149" s="8" t="str" cm="1">
        <f t="array" aca="1" ref="H149" ca="1">IF(
    G149="N",
    "",
    IF(
        COUNTIFS('4.Illumina'!E:E, B149, '4.Illumina'!R:R, "Y") &gt; 0,
        _xlfn.TEXTJOIN(", ", TRUE, IF(('4.Illumina'!E:E = B149) * ('4.Illumina'!R:R = "Y"), '4.Illumina'!D:D, "")),
        IF(
            COUNTIFS('4.Illumina'!E:E, B149, '4.Illumina'!Q:Q, "Y") &gt; 0,
            _xlfn.TEXTJOIN(", ", TRUE, IF(('4.Illumina'!E:E = B149) * ('4.Illumina'!Q:Q = "Y"), '4.Illumina'!D:D, "")),
            "Awaiting Status"
        )
    )
)</f>
        <v>Awaiting Status</v>
      </c>
      <c r="J149" s="56" t="str" cm="1">
        <f t="array" aca="1" ref="J149" ca="1">IF(
    I149="N",
    "",
    IF(
        COUNTIFS('4.PacBio'!E:E, B149, '4.PacBio'!W:W, "Y") &gt; 0,
        _xlfn.TEXTJOIN(", ", TRUE, IF(('4.PacBio'!E:E = B149) * ('4.PacBio'!W:W = "Y"), '4.PacBio'!D:D, "")),
        IF(
            COUNTIFS('4.PacBio'!E:E, B149, '4.PacBio'!V:V, "Y") &gt; 0,
            _xlfn.TEXTJOIN(", ", TRUE, IF(('4.PacBio'!E:E = B149) * ('4.PacBio'!V:V = "Y"), '4.PacBio'!D:D, "")),
            "Awaiting Status"
        )
    )
)</f>
        <v>Awaiting Status</v>
      </c>
      <c r="L149" s="8" t="str" cm="1">
        <f t="array" aca="1" ref="L149" ca="1">IF(
    K149="N",
    "",
    IF(
        COUNTIFS('4.HiCLibrary'!E:E, B149, '4.HiCLibrary'!V:V, "Y") &gt; 0,
        _xlfn.TEXTJOIN(", ", TRUE, IF(('4.HiCLibrary'!E:E = B149) * ('4.HiCLibrary'!V:V = "Y"), '4.HiCLibrary'!D:D, "")),
        IF(
            COUNTIFS('4.HiCLibrary'!E:E, B149, '4.HiCLibrary'!U:U, "Y") &gt; 0,
            _xlfn.TEXTJOIN(", ", TRUE, IF(('4.HiCLibrary'!E:E = B149) * ('4.HiCLibrary'!U:U = "Y"), '4.HiCLibrary'!D:D, "")),
            "Awaiting Status"
        )
    )
)</f>
        <v>Awaiting Status</v>
      </c>
      <c r="M149" s="47"/>
      <c r="N149" s="56" t="str" cm="1">
        <f t="array" aca="1" ref="N149" ca="1">IF(
    M149="N",
    "",
    IF(
        COUNTIFS('4.ONT'!E:E, B149, '4.ONT'!Q:Q, "Y") &gt; 0,
        _xlfn.TEXTJOIN(", ", TRUE, IF(('4.ONT'!E:E = B149) * ('4.ONT'!Q:Q = "Y"), '4.ONT'!D:D, "")),
        IF(
            COUNTIFS('4.ONT'!E:E, B149, '4.ONT'!P:P, "Y") &gt; 0,
            _xlfn.TEXTJOIN(", ", TRUE, IF(('4.ONT'!E:E = B149) * ('4.ONT'!P:P = "Y"), '4.ONT'!D:D, "")),
            "Awaiting Status"
        )
    )
)</f>
        <v>Awaiting Status</v>
      </c>
      <c r="O149" s="60"/>
      <c r="P149" s="60" t="str" cm="1">
        <f t="array" aca="1" ref="P149" ca="1">IF(
    O149="N",
    "",
    IF(
        COUNTIFS('3.RNAExtractions'!E:E, B149, '3.RNAExtractions'!Z:Z, "Y") &gt; 0,
        _xlfn.TEXTJOIN(", ", TRUE, IF(('3.RNAExtractions'!E:E = B149) * ('3.RNAExtractions'!Z:Z = "Y"), '3.RNAExtractions'!D:D, "")),
        IF(
            COUNTIFS('3.RNAExtractions'!E:E, B149, '3.RNAExtractions'!Y:Y, "Y") &gt; 0,
            _xlfn.TEXTJOIN(", ", TRUE, IF(('3.RNAExtractions'!E:E = B149) * ('3.RNAExtractions'!Y:Y = "Y"), '3.RNAExtractions'!D:D, "")),
            "Awaiting Status"
        )
    )
)</f>
        <v>Awaiting Status</v>
      </c>
      <c r="Q149" s="60"/>
      <c r="R149" s="60" t="str" cm="1">
        <f t="array" aca="1" ref="R149" ca="1">IF(
    Q149="N",
    "",
    IF(
        COUNTIFS('4.RNAIllumina'!E:E, B149, '4.RNAIllumina'!Y:Y, "Y") &gt; 0,
        _xlfn.TEXTJOIN(", ", TRUE, IF(('4.RNAIllumina'!E:E = B149) * ('4.RNAIllumina'!Y:Y = "Y"), '4.RNAIllumina'!D:D, "")),
        IF(
            COUNTIFS('4.RNAIllumina'!E:E, B149, '4.RNAIllumina'!X:X, "Y") &gt; 0,
            _xlfn.TEXTJOIN(", ", TRUE, IF(('4.RNAIllumina'!E:E = B149) * ('4.RNAIllumina'!X:X = "Y"), '4.RNAIllumina'!D:D, "")),
            "Awaiting Status"
        )
    )
)</f>
        <v>Awaiting Status</v>
      </c>
      <c r="T149" s="6" t="str">
        <f ca="1">VLOOKUP($B149,'1.MetaData'!$B:$H,2,FALSE)</f>
        <v>UBT-17</v>
      </c>
      <c r="U149" s="7" t="str">
        <f ca="1">VLOOKUP($B149,'1.MetaData'!$B:$H,3,FALSE)</f>
        <v>Carcharhinus limbatus/tilstoni</v>
      </c>
      <c r="V149" s="7" t="str">
        <f ca="1">VLOOKUP($B149,'1.MetaData'!$B:$H,4,FALSE)</f>
        <v>Blacktip shark (common/Australian)</v>
      </c>
      <c r="W149" s="6" t="str">
        <f ca="1">VLOOKUP($B149,'1.MetaData'!$B:$H,5,FALSE)</f>
        <v>Madalyn Cooper/Andrew Chin</v>
      </c>
      <c r="X149" s="6" t="str">
        <f ca="1">VLOOKUP($B149,'1.MetaData'!$B:$H,6,FALSE)</f>
        <v>Madalyn Cooper / Shannon Corrigan</v>
      </c>
      <c r="Z149"/>
    </row>
    <row r="150" spans="1:26" hidden="1" x14ac:dyDescent="0.25">
      <c r="A150" s="17">
        <v>149</v>
      </c>
      <c r="B150" s="3" t="str">
        <f t="shared" ca="1" si="4"/>
        <v>OG149</v>
      </c>
      <c r="C150" s="219" t="s">
        <v>117</v>
      </c>
      <c r="D150" s="4">
        <f ca="1">COUNTIF('2.Tissue'!C:C,B150)</f>
        <v>1</v>
      </c>
      <c r="E150" s="4">
        <f ca="1">COUNTIFS('3.DNAExtractions'!$E:$E,$B150,'3.DNAExtractions'!$D:$D,E$1)</f>
        <v>1</v>
      </c>
      <c r="F150" s="2" t="str" cm="1">
        <f t="array" aca="1" ref="F150" ca="1">IF(
    COUNTIFS('3.DNAExtractions'!E:E, B150, '3.DNAExtractions'!Y:Y, "Y") &gt; 0,
    _xlfn.TEXTJOIN(", ", TRUE, IF(('3.DNAExtractions'!E:E = B150) * ('3.DNAExtractions'!Y:Y = "Y"), '3.DNAExtractions'!D:D, "")),
    IF(
        COUNTIFS('3.DNAExtractions'!E:E, B150, '3.DNAExtractions'!X:X, "Y") &gt; 0,
        _xlfn.TEXTJOIN(", ", TRUE, IF(('3.DNAExtractions'!E:E = B150) * ('3.DNAExtractions'!X:X = "Y"), '3.DNAExtractions'!D:D, "")),
        "Awaiting Status"
    )
)</f>
        <v>Extracted</v>
      </c>
      <c r="G150" s="45"/>
      <c r="H150" s="8" t="str" cm="1">
        <f t="array" aca="1" ref="H150" ca="1">IF(
    G150="N",
    "",
    IF(
        COUNTIFS('4.Illumina'!E:E, B150, '4.Illumina'!R:R, "Y") &gt; 0,
        _xlfn.TEXTJOIN(", ", TRUE, IF(('4.Illumina'!E:E = B150) * ('4.Illumina'!R:R = "Y"), '4.Illumina'!D:D, "")),
        IF(
            COUNTIFS('4.Illumina'!E:E, B150, '4.Illumina'!Q:Q, "Y") &gt; 0,
            _xlfn.TEXTJOIN(", ", TRUE, IF(('4.Illumina'!E:E = B150) * ('4.Illumina'!Q:Q = "Y"), '4.Illumina'!D:D, "")),
            "Awaiting Status"
        )
    )
)</f>
        <v>Awaiting Status</v>
      </c>
      <c r="J150" s="56" t="str" cm="1">
        <f t="array" aca="1" ref="J150" ca="1">IF(
    I150="N",
    "",
    IF(
        COUNTIFS('4.PacBio'!E:E, B150, '4.PacBio'!W:W, "Y") &gt; 0,
        _xlfn.TEXTJOIN(", ", TRUE, IF(('4.PacBio'!E:E = B150) * ('4.PacBio'!W:W = "Y"), '4.PacBio'!D:D, "")),
        IF(
            COUNTIFS('4.PacBio'!E:E, B150, '4.PacBio'!V:V, "Y") &gt; 0,
            _xlfn.TEXTJOIN(", ", TRUE, IF(('4.PacBio'!E:E = B150) * ('4.PacBio'!V:V = "Y"), '4.PacBio'!D:D, "")),
            "Awaiting Status"
        )
    )
)</f>
        <v>Awaiting Status</v>
      </c>
      <c r="L150" s="8" t="str" cm="1">
        <f t="array" aca="1" ref="L150" ca="1">IF(
    K150="N",
    "",
    IF(
        COUNTIFS('4.HiCLibrary'!E:E, B150, '4.HiCLibrary'!V:V, "Y") &gt; 0,
        _xlfn.TEXTJOIN(", ", TRUE, IF(('4.HiCLibrary'!E:E = B150) * ('4.HiCLibrary'!V:V = "Y"), '4.HiCLibrary'!D:D, "")),
        IF(
            COUNTIFS('4.HiCLibrary'!E:E, B150, '4.HiCLibrary'!U:U, "Y") &gt; 0,
            _xlfn.TEXTJOIN(", ", TRUE, IF(('4.HiCLibrary'!E:E = B150) * ('4.HiCLibrary'!U:U = "Y"), '4.HiCLibrary'!D:D, "")),
            "Awaiting Status"
        )
    )
)</f>
        <v>Awaiting Status</v>
      </c>
      <c r="M150" s="47"/>
      <c r="N150" s="56" t="str" cm="1">
        <f t="array" aca="1" ref="N150" ca="1">IF(
    M150="N",
    "",
    IF(
        COUNTIFS('4.ONT'!E:E, B150, '4.ONT'!Q:Q, "Y") &gt; 0,
        _xlfn.TEXTJOIN(", ", TRUE, IF(('4.ONT'!E:E = B150) * ('4.ONT'!Q:Q = "Y"), '4.ONT'!D:D, "")),
        IF(
            COUNTIFS('4.ONT'!E:E, B150, '4.ONT'!P:P, "Y") &gt; 0,
            _xlfn.TEXTJOIN(", ", TRUE, IF(('4.ONT'!E:E = B150) * ('4.ONT'!P:P = "Y"), '4.ONT'!D:D, "")),
            "Awaiting Status"
        )
    )
)</f>
        <v>Awaiting Status</v>
      </c>
      <c r="O150" s="60"/>
      <c r="P150" s="60" t="str" cm="1">
        <f t="array" aca="1" ref="P150" ca="1">IF(
    O150="N",
    "",
    IF(
        COUNTIFS('3.RNAExtractions'!E:E, B150, '3.RNAExtractions'!Z:Z, "Y") &gt; 0,
        _xlfn.TEXTJOIN(", ", TRUE, IF(('3.RNAExtractions'!E:E = B150) * ('3.RNAExtractions'!Z:Z = "Y"), '3.RNAExtractions'!D:D, "")),
        IF(
            COUNTIFS('3.RNAExtractions'!E:E, B150, '3.RNAExtractions'!Y:Y, "Y") &gt; 0,
            _xlfn.TEXTJOIN(", ", TRUE, IF(('3.RNAExtractions'!E:E = B150) * ('3.RNAExtractions'!Y:Y = "Y"), '3.RNAExtractions'!D:D, "")),
            "Awaiting Status"
        )
    )
)</f>
        <v>Awaiting Status</v>
      </c>
      <c r="Q150" s="60"/>
      <c r="R150" s="60" t="str" cm="1">
        <f t="array" aca="1" ref="R150" ca="1">IF(
    Q150="N",
    "",
    IF(
        COUNTIFS('4.RNAIllumina'!E:E, B150, '4.RNAIllumina'!Y:Y, "Y") &gt; 0,
        _xlfn.TEXTJOIN(", ", TRUE, IF(('4.RNAIllumina'!E:E = B150) * ('4.RNAIllumina'!Y:Y = "Y"), '4.RNAIllumina'!D:D, "")),
        IF(
            COUNTIFS('4.RNAIllumina'!E:E, B150, '4.RNAIllumina'!X:X, "Y") &gt; 0,
            _xlfn.TEXTJOIN(", ", TRUE, IF(('4.RNAIllumina'!E:E = B150) * ('4.RNAIllumina'!X:X = "Y"), '4.RNAIllumina'!D:D, "")),
            "Awaiting Status"
        )
    )
)</f>
        <v>Awaiting Status</v>
      </c>
      <c r="T150" s="6" t="str">
        <f ca="1">VLOOKUP($B150,'1.MetaData'!$B:$H,2,FALSE)</f>
        <v>GSN-18</v>
      </c>
      <c r="U150" s="7" t="str">
        <f ca="1">VLOOKUP($B150,'1.MetaData'!$B:$H,3,FALSE)</f>
        <v>Glaucostegus typus</v>
      </c>
      <c r="V150" s="7" t="str">
        <f ca="1">VLOOKUP($B150,'1.MetaData'!$B:$H,4,FALSE)</f>
        <v>Giant shovelnose ray</v>
      </c>
      <c r="W150" s="6" t="str">
        <f ca="1">VLOOKUP($B150,'1.MetaData'!$B:$H,5,FALSE)</f>
        <v>Madalyn Cooper/Colin Simpfendorfer/Michelle Heupel</v>
      </c>
      <c r="X150" s="6" t="str">
        <f ca="1">VLOOKUP($B150,'1.MetaData'!$B:$H,6,FALSE)</f>
        <v>Madalyn Cooper / Shannon Corrigan</v>
      </c>
      <c r="Z150"/>
    </row>
    <row r="151" spans="1:26" hidden="1" x14ac:dyDescent="0.25">
      <c r="A151" s="17">
        <v>150</v>
      </c>
      <c r="B151" s="3" t="str">
        <f t="shared" ca="1" si="4"/>
        <v>OG150</v>
      </c>
      <c r="C151" s="219" t="s">
        <v>117</v>
      </c>
      <c r="D151" s="4">
        <f ca="1">COUNTIF('2.Tissue'!C:C,B151)</f>
        <v>1</v>
      </c>
      <c r="E151" s="4">
        <f ca="1">COUNTIFS('3.DNAExtractions'!$E:$E,$B151,'3.DNAExtractions'!$D:$D,E$1)</f>
        <v>1</v>
      </c>
      <c r="F151" s="2" t="str" cm="1">
        <f t="array" aca="1" ref="F151" ca="1">IF(
    COUNTIFS('3.DNAExtractions'!E:E, B151, '3.DNAExtractions'!Y:Y, "Y") &gt; 0,
    _xlfn.TEXTJOIN(", ", TRUE, IF(('3.DNAExtractions'!E:E = B151) * ('3.DNAExtractions'!Y:Y = "Y"), '3.DNAExtractions'!D:D, "")),
    IF(
        COUNTIFS('3.DNAExtractions'!E:E, B151, '3.DNAExtractions'!X:X, "Y") &gt; 0,
        _xlfn.TEXTJOIN(", ", TRUE, IF(('3.DNAExtractions'!E:E = B151) * ('3.DNAExtractions'!X:X = "Y"), '3.DNAExtractions'!D:D, "")),
        "Awaiting Status"
    )
)</f>
        <v>Extracted</v>
      </c>
      <c r="G151" s="45"/>
      <c r="H151" s="8" t="str" cm="1">
        <f t="array" aca="1" ref="H151" ca="1">IF(
    G151="N",
    "",
    IF(
        COUNTIFS('4.Illumina'!E:E, B151, '4.Illumina'!R:R, "Y") &gt; 0,
        _xlfn.TEXTJOIN(", ", TRUE, IF(('4.Illumina'!E:E = B151) * ('4.Illumina'!R:R = "Y"), '4.Illumina'!D:D, "")),
        IF(
            COUNTIFS('4.Illumina'!E:E, B151, '4.Illumina'!Q:Q, "Y") &gt; 0,
            _xlfn.TEXTJOIN(", ", TRUE, IF(('4.Illumina'!E:E = B151) * ('4.Illumina'!Q:Q = "Y"), '4.Illumina'!D:D, "")),
            "Awaiting Status"
        )
    )
)</f>
        <v>Awaiting Status</v>
      </c>
      <c r="J151" s="56" t="str" cm="1">
        <f t="array" aca="1" ref="J151" ca="1">IF(
    I151="N",
    "",
    IF(
        COUNTIFS('4.PacBio'!E:E, B151, '4.PacBio'!W:W, "Y") &gt; 0,
        _xlfn.TEXTJOIN(", ", TRUE, IF(('4.PacBio'!E:E = B151) * ('4.PacBio'!W:W = "Y"), '4.PacBio'!D:D, "")),
        IF(
            COUNTIFS('4.PacBio'!E:E, B151, '4.PacBio'!V:V, "Y") &gt; 0,
            _xlfn.TEXTJOIN(", ", TRUE, IF(('4.PacBio'!E:E = B151) * ('4.PacBio'!V:V = "Y"), '4.PacBio'!D:D, "")),
            "Awaiting Status"
        )
    )
)</f>
        <v>Awaiting Status</v>
      </c>
      <c r="L151" s="8" t="str" cm="1">
        <f t="array" aca="1" ref="L151" ca="1">IF(
    K151="N",
    "",
    IF(
        COUNTIFS('4.HiCLibrary'!E:E, B151, '4.HiCLibrary'!V:V, "Y") &gt; 0,
        _xlfn.TEXTJOIN(", ", TRUE, IF(('4.HiCLibrary'!E:E = B151) * ('4.HiCLibrary'!V:V = "Y"), '4.HiCLibrary'!D:D, "")),
        IF(
            COUNTIFS('4.HiCLibrary'!E:E, B151, '4.HiCLibrary'!U:U, "Y") &gt; 0,
            _xlfn.TEXTJOIN(", ", TRUE, IF(('4.HiCLibrary'!E:E = B151) * ('4.HiCLibrary'!U:U = "Y"), '4.HiCLibrary'!D:D, "")),
            "Awaiting Status"
        )
    )
)</f>
        <v>Awaiting Status</v>
      </c>
      <c r="M151" s="47"/>
      <c r="N151" s="56" t="str" cm="1">
        <f t="array" aca="1" ref="N151" ca="1">IF(
    M151="N",
    "",
    IF(
        COUNTIFS('4.ONT'!E:E, B151, '4.ONT'!Q:Q, "Y") &gt; 0,
        _xlfn.TEXTJOIN(", ", TRUE, IF(('4.ONT'!E:E = B151) * ('4.ONT'!Q:Q = "Y"), '4.ONT'!D:D, "")),
        IF(
            COUNTIFS('4.ONT'!E:E, B151, '4.ONT'!P:P, "Y") &gt; 0,
            _xlfn.TEXTJOIN(", ", TRUE, IF(('4.ONT'!E:E = B151) * ('4.ONT'!P:P = "Y"), '4.ONT'!D:D, "")),
            "Awaiting Status"
        )
    )
)</f>
        <v>Awaiting Status</v>
      </c>
      <c r="O151" s="60"/>
      <c r="P151" s="60" t="str" cm="1">
        <f t="array" aca="1" ref="P151" ca="1">IF(
    O151="N",
    "",
    IF(
        COUNTIFS('3.RNAExtractions'!E:E, B151, '3.RNAExtractions'!Z:Z, "Y") &gt; 0,
        _xlfn.TEXTJOIN(", ", TRUE, IF(('3.RNAExtractions'!E:E = B151) * ('3.RNAExtractions'!Z:Z = "Y"), '3.RNAExtractions'!D:D, "")),
        IF(
            COUNTIFS('3.RNAExtractions'!E:E, B151, '3.RNAExtractions'!Y:Y, "Y") &gt; 0,
            _xlfn.TEXTJOIN(", ", TRUE, IF(('3.RNAExtractions'!E:E = B151) * ('3.RNAExtractions'!Y:Y = "Y"), '3.RNAExtractions'!D:D, "")),
            "Awaiting Status"
        )
    )
)</f>
        <v>Awaiting Status</v>
      </c>
      <c r="Q151" s="60"/>
      <c r="R151" s="60" t="str" cm="1">
        <f t="array" aca="1" ref="R151" ca="1">IF(
    Q151="N",
    "",
    IF(
        COUNTIFS('4.RNAIllumina'!E:E, B151, '4.RNAIllumina'!Y:Y, "Y") &gt; 0,
        _xlfn.TEXTJOIN(", ", TRUE, IF(('4.RNAIllumina'!E:E = B151) * ('4.RNAIllumina'!Y:Y = "Y"), '4.RNAIllumina'!D:D, "")),
        IF(
            COUNTIFS('4.RNAIllumina'!E:E, B151, '4.RNAIllumina'!X:X, "Y") &gt; 0,
            _xlfn.TEXTJOIN(", ", TRUE, IF(('4.RNAIllumina'!E:E = B151) * ('4.RNAIllumina'!X:X = "Y"), '4.RNAIllumina'!D:D, "")),
            "Awaiting Status"
        )
    )
)</f>
        <v>Awaiting Status</v>
      </c>
      <c r="T151" s="6" t="str">
        <f ca="1">VLOOKUP($B151,'1.MetaData'!$B:$H,2,FALSE)</f>
        <v>GSN-19</v>
      </c>
      <c r="U151" s="7" t="str">
        <f ca="1">VLOOKUP($B151,'1.MetaData'!$B:$H,3,FALSE)</f>
        <v>Glaucostegus typus</v>
      </c>
      <c r="V151" s="7" t="str">
        <f ca="1">VLOOKUP($B151,'1.MetaData'!$B:$H,4,FALSE)</f>
        <v>Giant shovelnose ray</v>
      </c>
      <c r="W151" s="6" t="str">
        <f ca="1">VLOOKUP($B151,'1.MetaData'!$B:$H,5,FALSE)</f>
        <v>Madalyn Cooper/Colin Simpfendorfer/Michelle Heupel</v>
      </c>
      <c r="X151" s="6" t="str">
        <f ca="1">VLOOKUP($B151,'1.MetaData'!$B:$H,6,FALSE)</f>
        <v>Madalyn Cooper / Shannon Corrigan</v>
      </c>
      <c r="Z151"/>
    </row>
    <row r="152" spans="1:26" hidden="1" x14ac:dyDescent="0.25">
      <c r="A152" s="17">
        <v>151</v>
      </c>
      <c r="B152" s="3" t="str">
        <f t="shared" ca="1" si="4"/>
        <v>OG151</v>
      </c>
      <c r="C152" s="219" t="s">
        <v>117</v>
      </c>
      <c r="D152" s="4">
        <f ca="1">COUNTIF('2.Tissue'!C:C,B152)</f>
        <v>1</v>
      </c>
      <c r="E152" s="4">
        <f ca="1">COUNTIFS('3.DNAExtractions'!$E:$E,$B152,'3.DNAExtractions'!$D:$D,E$1)</f>
        <v>1</v>
      </c>
      <c r="F152" s="2" t="str" cm="1">
        <f t="array" aca="1" ref="F152" ca="1">IF(
    COUNTIFS('3.DNAExtractions'!E:E, B152, '3.DNAExtractions'!Y:Y, "Y") &gt; 0,
    _xlfn.TEXTJOIN(", ", TRUE, IF(('3.DNAExtractions'!E:E = B152) * ('3.DNAExtractions'!Y:Y = "Y"), '3.DNAExtractions'!D:D, "")),
    IF(
        COUNTIFS('3.DNAExtractions'!E:E, B152, '3.DNAExtractions'!X:X, "Y") &gt; 0,
        _xlfn.TEXTJOIN(", ", TRUE, IF(('3.DNAExtractions'!E:E = B152) * ('3.DNAExtractions'!X:X = "Y"), '3.DNAExtractions'!D:D, "")),
        "Awaiting Status"
    )
)</f>
        <v>Extracted</v>
      </c>
      <c r="G152" s="45"/>
      <c r="H152" s="8" t="str" cm="1">
        <f t="array" aca="1" ref="H152" ca="1">IF(
    G152="N",
    "",
    IF(
        COUNTIFS('4.Illumina'!E:E, B152, '4.Illumina'!R:R, "Y") &gt; 0,
        _xlfn.TEXTJOIN(", ", TRUE, IF(('4.Illumina'!E:E = B152) * ('4.Illumina'!R:R = "Y"), '4.Illumina'!D:D, "")),
        IF(
            COUNTIFS('4.Illumina'!E:E, B152, '4.Illumina'!Q:Q, "Y") &gt; 0,
            _xlfn.TEXTJOIN(", ", TRUE, IF(('4.Illumina'!E:E = B152) * ('4.Illumina'!Q:Q = "Y"), '4.Illumina'!D:D, "")),
            "Awaiting Status"
        )
    )
)</f>
        <v>Awaiting Status</v>
      </c>
      <c r="J152" s="56" t="str" cm="1">
        <f t="array" aca="1" ref="J152" ca="1">IF(
    I152="N",
    "",
    IF(
        COUNTIFS('4.PacBio'!E:E, B152, '4.PacBio'!W:W, "Y") &gt; 0,
        _xlfn.TEXTJOIN(", ", TRUE, IF(('4.PacBio'!E:E = B152) * ('4.PacBio'!W:W = "Y"), '4.PacBio'!D:D, "")),
        IF(
            COUNTIFS('4.PacBio'!E:E, B152, '4.PacBio'!V:V, "Y") &gt; 0,
            _xlfn.TEXTJOIN(", ", TRUE, IF(('4.PacBio'!E:E = B152) * ('4.PacBio'!V:V = "Y"), '4.PacBio'!D:D, "")),
            "Awaiting Status"
        )
    )
)</f>
        <v>Awaiting Status</v>
      </c>
      <c r="L152" s="8" t="str" cm="1">
        <f t="array" aca="1" ref="L152" ca="1">IF(
    K152="N",
    "",
    IF(
        COUNTIFS('4.HiCLibrary'!E:E, B152, '4.HiCLibrary'!V:V, "Y") &gt; 0,
        _xlfn.TEXTJOIN(", ", TRUE, IF(('4.HiCLibrary'!E:E = B152) * ('4.HiCLibrary'!V:V = "Y"), '4.HiCLibrary'!D:D, "")),
        IF(
            COUNTIFS('4.HiCLibrary'!E:E, B152, '4.HiCLibrary'!U:U, "Y") &gt; 0,
            _xlfn.TEXTJOIN(", ", TRUE, IF(('4.HiCLibrary'!E:E = B152) * ('4.HiCLibrary'!U:U = "Y"), '4.HiCLibrary'!D:D, "")),
            "Awaiting Status"
        )
    )
)</f>
        <v>Awaiting Status</v>
      </c>
      <c r="M152" s="47"/>
      <c r="N152" s="56" t="str" cm="1">
        <f t="array" aca="1" ref="N152" ca="1">IF(
    M152="N",
    "",
    IF(
        COUNTIFS('4.ONT'!E:E, B152, '4.ONT'!Q:Q, "Y") &gt; 0,
        _xlfn.TEXTJOIN(", ", TRUE, IF(('4.ONT'!E:E = B152) * ('4.ONT'!Q:Q = "Y"), '4.ONT'!D:D, "")),
        IF(
            COUNTIFS('4.ONT'!E:E, B152, '4.ONT'!P:P, "Y") &gt; 0,
            _xlfn.TEXTJOIN(", ", TRUE, IF(('4.ONT'!E:E = B152) * ('4.ONT'!P:P = "Y"), '4.ONT'!D:D, "")),
            "Awaiting Status"
        )
    )
)</f>
        <v>Awaiting Status</v>
      </c>
      <c r="O152" s="60"/>
      <c r="P152" s="60" t="str" cm="1">
        <f t="array" aca="1" ref="P152" ca="1">IF(
    O152="N",
    "",
    IF(
        COUNTIFS('3.RNAExtractions'!E:E, B152, '3.RNAExtractions'!Z:Z, "Y") &gt; 0,
        _xlfn.TEXTJOIN(", ", TRUE, IF(('3.RNAExtractions'!E:E = B152) * ('3.RNAExtractions'!Z:Z = "Y"), '3.RNAExtractions'!D:D, "")),
        IF(
            COUNTIFS('3.RNAExtractions'!E:E, B152, '3.RNAExtractions'!Y:Y, "Y") &gt; 0,
            _xlfn.TEXTJOIN(", ", TRUE, IF(('3.RNAExtractions'!E:E = B152) * ('3.RNAExtractions'!Y:Y = "Y"), '3.RNAExtractions'!D:D, "")),
            "Awaiting Status"
        )
    )
)</f>
        <v>Awaiting Status</v>
      </c>
      <c r="Q152" s="60"/>
      <c r="R152" s="60" t="str" cm="1">
        <f t="array" aca="1" ref="R152" ca="1">IF(
    Q152="N",
    "",
    IF(
        COUNTIFS('4.RNAIllumina'!E:E, B152, '4.RNAIllumina'!Y:Y, "Y") &gt; 0,
        _xlfn.TEXTJOIN(", ", TRUE, IF(('4.RNAIllumina'!E:E = B152) * ('4.RNAIllumina'!Y:Y = "Y"), '4.RNAIllumina'!D:D, "")),
        IF(
            COUNTIFS('4.RNAIllumina'!E:E, B152, '4.RNAIllumina'!X:X, "Y") &gt; 0,
            _xlfn.TEXTJOIN(", ", TRUE, IF(('4.RNAIllumina'!E:E = B152) * ('4.RNAIllumina'!X:X = "Y"), '4.RNAIllumina'!D:D, "")),
            "Awaiting Status"
        )
    )
)</f>
        <v>Awaiting Status</v>
      </c>
      <c r="T152" s="6" t="str">
        <f ca="1">VLOOKUP($B152,'1.MetaData'!$B:$H,2,FALSE)</f>
        <v>WSG-20</v>
      </c>
      <c r="U152" s="7" t="str">
        <f ca="1">VLOOKUP($B152,'1.MetaData'!$B:$H,3,FALSE)</f>
        <v>Rhynchobatus australiae</v>
      </c>
      <c r="V152" s="7" t="str">
        <f ca="1">VLOOKUP($B152,'1.MetaData'!$B:$H,4,FALSE)</f>
        <v>Whitespotted guitarfish</v>
      </c>
      <c r="W152" s="6" t="str">
        <f ca="1">VLOOKUP($B152,'1.MetaData'!$B:$H,5,FALSE)</f>
        <v>Madalyn Cooper/Colin Simpfendorfer/Michelle Heupel</v>
      </c>
      <c r="X152" s="6" t="str">
        <f ca="1">VLOOKUP($B152,'1.MetaData'!$B:$H,6,FALSE)</f>
        <v>Madalyn Cooper / Shannon Corrigan</v>
      </c>
      <c r="Z152"/>
    </row>
    <row r="153" spans="1:26" hidden="1" x14ac:dyDescent="0.25">
      <c r="A153" s="17">
        <v>152</v>
      </c>
      <c r="B153" s="3" t="str">
        <f t="shared" ca="1" si="4"/>
        <v>OG152</v>
      </c>
      <c r="C153" s="219" t="s">
        <v>117</v>
      </c>
      <c r="D153" s="4">
        <f ca="1">COUNTIF('2.Tissue'!C:C,B153)</f>
        <v>1</v>
      </c>
      <c r="E153" s="4">
        <f ca="1">COUNTIFS('3.DNAExtractions'!$E:$E,$B153,'3.DNAExtractions'!$D:$D,E$1)</f>
        <v>1</v>
      </c>
      <c r="F153" s="2" t="str" cm="1">
        <f t="array" aca="1" ref="F153" ca="1">IF(
    COUNTIFS('3.DNAExtractions'!E:E, B153, '3.DNAExtractions'!Y:Y, "Y") &gt; 0,
    _xlfn.TEXTJOIN(", ", TRUE, IF(('3.DNAExtractions'!E:E = B153) * ('3.DNAExtractions'!Y:Y = "Y"), '3.DNAExtractions'!D:D, "")),
    IF(
        COUNTIFS('3.DNAExtractions'!E:E, B153, '3.DNAExtractions'!X:X, "Y") &gt; 0,
        _xlfn.TEXTJOIN(", ", TRUE, IF(('3.DNAExtractions'!E:E = B153) * ('3.DNAExtractions'!X:X = "Y"), '3.DNAExtractions'!D:D, "")),
        "Awaiting Status"
    )
)</f>
        <v>Extracted</v>
      </c>
      <c r="G153" s="45"/>
      <c r="H153" s="8" t="str" cm="1">
        <f t="array" aca="1" ref="H153" ca="1">IF(
    G153="N",
    "",
    IF(
        COUNTIFS('4.Illumina'!E:E, B153, '4.Illumina'!R:R, "Y") &gt; 0,
        _xlfn.TEXTJOIN(", ", TRUE, IF(('4.Illumina'!E:E = B153) * ('4.Illumina'!R:R = "Y"), '4.Illumina'!D:D, "")),
        IF(
            COUNTIFS('4.Illumina'!E:E, B153, '4.Illumina'!Q:Q, "Y") &gt; 0,
            _xlfn.TEXTJOIN(", ", TRUE, IF(('4.Illumina'!E:E = B153) * ('4.Illumina'!Q:Q = "Y"), '4.Illumina'!D:D, "")),
            "Awaiting Status"
        )
    )
)</f>
        <v>Awaiting Status</v>
      </c>
      <c r="J153" s="56" t="str" cm="1">
        <f t="array" aca="1" ref="J153" ca="1">IF(
    I153="N",
    "",
    IF(
        COUNTIFS('4.PacBio'!E:E, B153, '4.PacBio'!W:W, "Y") &gt; 0,
        _xlfn.TEXTJOIN(", ", TRUE, IF(('4.PacBio'!E:E = B153) * ('4.PacBio'!W:W = "Y"), '4.PacBio'!D:D, "")),
        IF(
            COUNTIFS('4.PacBio'!E:E, B153, '4.PacBio'!V:V, "Y") &gt; 0,
            _xlfn.TEXTJOIN(", ", TRUE, IF(('4.PacBio'!E:E = B153) * ('4.PacBio'!V:V = "Y"), '4.PacBio'!D:D, "")),
            "Awaiting Status"
        )
    )
)</f>
        <v>Awaiting Status</v>
      </c>
      <c r="L153" s="8" t="str" cm="1">
        <f t="array" aca="1" ref="L153" ca="1">IF(
    K153="N",
    "",
    IF(
        COUNTIFS('4.HiCLibrary'!E:E, B153, '4.HiCLibrary'!V:V, "Y") &gt; 0,
        _xlfn.TEXTJOIN(", ", TRUE, IF(('4.HiCLibrary'!E:E = B153) * ('4.HiCLibrary'!V:V = "Y"), '4.HiCLibrary'!D:D, "")),
        IF(
            COUNTIFS('4.HiCLibrary'!E:E, B153, '4.HiCLibrary'!U:U, "Y") &gt; 0,
            _xlfn.TEXTJOIN(", ", TRUE, IF(('4.HiCLibrary'!E:E = B153) * ('4.HiCLibrary'!U:U = "Y"), '4.HiCLibrary'!D:D, "")),
            "Awaiting Status"
        )
    )
)</f>
        <v>Awaiting Status</v>
      </c>
      <c r="M153" s="47"/>
      <c r="N153" s="56" t="str" cm="1">
        <f t="array" aca="1" ref="N153" ca="1">IF(
    M153="N",
    "",
    IF(
        COUNTIFS('4.ONT'!E:E, B153, '4.ONT'!Q:Q, "Y") &gt; 0,
        _xlfn.TEXTJOIN(", ", TRUE, IF(('4.ONT'!E:E = B153) * ('4.ONT'!Q:Q = "Y"), '4.ONT'!D:D, "")),
        IF(
            COUNTIFS('4.ONT'!E:E, B153, '4.ONT'!P:P, "Y") &gt; 0,
            _xlfn.TEXTJOIN(", ", TRUE, IF(('4.ONT'!E:E = B153) * ('4.ONT'!P:P = "Y"), '4.ONT'!D:D, "")),
            "Awaiting Status"
        )
    )
)</f>
        <v>Awaiting Status</v>
      </c>
      <c r="O153" s="60"/>
      <c r="P153" s="60" t="str" cm="1">
        <f t="array" aca="1" ref="P153" ca="1">IF(
    O153="N",
    "",
    IF(
        COUNTIFS('3.RNAExtractions'!E:E, B153, '3.RNAExtractions'!Z:Z, "Y") &gt; 0,
        _xlfn.TEXTJOIN(", ", TRUE, IF(('3.RNAExtractions'!E:E = B153) * ('3.RNAExtractions'!Z:Z = "Y"), '3.RNAExtractions'!D:D, "")),
        IF(
            COUNTIFS('3.RNAExtractions'!E:E, B153, '3.RNAExtractions'!Y:Y, "Y") &gt; 0,
            _xlfn.TEXTJOIN(", ", TRUE, IF(('3.RNAExtractions'!E:E = B153) * ('3.RNAExtractions'!Y:Y = "Y"), '3.RNAExtractions'!D:D, "")),
            "Awaiting Status"
        )
    )
)</f>
        <v>Awaiting Status</v>
      </c>
      <c r="Q153" s="60"/>
      <c r="R153" s="60" t="str" cm="1">
        <f t="array" aca="1" ref="R153" ca="1">IF(
    Q153="N",
    "",
    IF(
        COUNTIFS('4.RNAIllumina'!E:E, B153, '4.RNAIllumina'!Y:Y, "Y") &gt; 0,
        _xlfn.TEXTJOIN(", ", TRUE, IF(('4.RNAIllumina'!E:E = B153) * ('4.RNAIllumina'!Y:Y = "Y"), '4.RNAIllumina'!D:D, "")),
        IF(
            COUNTIFS('4.RNAIllumina'!E:E, B153, '4.RNAIllumina'!X:X, "Y") &gt; 0,
            _xlfn.TEXTJOIN(", ", TRUE, IF(('4.RNAIllumina'!E:E = B153) * ('4.RNAIllumina'!X:X = "Y"), '4.RNAIllumina'!D:D, "")),
            "Awaiting Status"
        )
    )
)</f>
        <v>Awaiting Status</v>
      </c>
      <c r="T153" s="6" t="str">
        <f ca="1">VLOOKUP($B153,'1.MetaData'!$B:$H,2,FALSE)</f>
        <v>RVS-21</v>
      </c>
      <c r="U153" s="7" t="str">
        <f ca="1">VLOOKUP($B153,'1.MetaData'!$B:$H,3,FALSE)</f>
        <v>Glyphis glyphis</v>
      </c>
      <c r="V153" s="7" t="str">
        <f ca="1">VLOOKUP($B153,'1.MetaData'!$B:$H,4,FALSE)</f>
        <v>Speartooth shark</v>
      </c>
      <c r="W153" s="6" t="str">
        <f ca="1">VLOOKUP($B153,'1.MetaData'!$B:$H,5,FALSE)</f>
        <v>Madalyn Cooper/Julie Goldsbury</v>
      </c>
      <c r="X153" s="6" t="str">
        <f ca="1">VLOOKUP($B153,'1.MetaData'!$B:$H,6,FALSE)</f>
        <v>Madalyn Cooper / Shannon Corrigan</v>
      </c>
      <c r="Z153"/>
    </row>
    <row r="154" spans="1:26" hidden="1" x14ac:dyDescent="0.25">
      <c r="A154" s="17">
        <v>153</v>
      </c>
      <c r="B154" s="3" t="str">
        <f t="shared" ca="1" si="4"/>
        <v>OG153</v>
      </c>
      <c r="C154" s="219" t="s">
        <v>117</v>
      </c>
      <c r="D154" s="4">
        <f ca="1">COUNTIF('2.Tissue'!C:C,B154)</f>
        <v>1</v>
      </c>
      <c r="E154" s="4">
        <f ca="1">COUNTIFS('3.DNAExtractions'!$E:$E,$B154,'3.DNAExtractions'!$D:$D,E$1)</f>
        <v>1</v>
      </c>
      <c r="F154" s="2" t="str" cm="1">
        <f t="array" aca="1" ref="F154" ca="1">IF(
    COUNTIFS('3.DNAExtractions'!E:E, B154, '3.DNAExtractions'!Y:Y, "Y") &gt; 0,
    _xlfn.TEXTJOIN(", ", TRUE, IF(('3.DNAExtractions'!E:E = B154) * ('3.DNAExtractions'!Y:Y = "Y"), '3.DNAExtractions'!D:D, "")),
    IF(
        COUNTIFS('3.DNAExtractions'!E:E, B154, '3.DNAExtractions'!X:X, "Y") &gt; 0,
        _xlfn.TEXTJOIN(", ", TRUE, IF(('3.DNAExtractions'!E:E = B154) * ('3.DNAExtractions'!X:X = "Y"), '3.DNAExtractions'!D:D, "")),
        "Awaiting Status"
    )
)</f>
        <v>Extracted</v>
      </c>
      <c r="G154" s="45"/>
      <c r="H154" s="8" t="str" cm="1">
        <f t="array" aca="1" ref="H154" ca="1">IF(
    G154="N",
    "",
    IF(
        COUNTIFS('4.Illumina'!E:E, B154, '4.Illumina'!R:R, "Y") &gt; 0,
        _xlfn.TEXTJOIN(", ", TRUE, IF(('4.Illumina'!E:E = B154) * ('4.Illumina'!R:R = "Y"), '4.Illumina'!D:D, "")),
        IF(
            COUNTIFS('4.Illumina'!E:E, B154, '4.Illumina'!Q:Q, "Y") &gt; 0,
            _xlfn.TEXTJOIN(", ", TRUE, IF(('4.Illumina'!E:E = B154) * ('4.Illumina'!Q:Q = "Y"), '4.Illumina'!D:D, "")),
            "Awaiting Status"
        )
    )
)</f>
        <v>Awaiting Status</v>
      </c>
      <c r="J154" s="56" t="str" cm="1">
        <f t="array" aca="1" ref="J154" ca="1">IF(
    I154="N",
    "",
    IF(
        COUNTIFS('4.PacBio'!E:E, B154, '4.PacBio'!W:W, "Y") &gt; 0,
        _xlfn.TEXTJOIN(", ", TRUE, IF(('4.PacBio'!E:E = B154) * ('4.PacBio'!W:W = "Y"), '4.PacBio'!D:D, "")),
        IF(
            COUNTIFS('4.PacBio'!E:E, B154, '4.PacBio'!V:V, "Y") &gt; 0,
            _xlfn.TEXTJOIN(", ", TRUE, IF(('4.PacBio'!E:E = B154) * ('4.PacBio'!V:V = "Y"), '4.PacBio'!D:D, "")),
            "Awaiting Status"
        )
    )
)</f>
        <v>HOLD</v>
      </c>
      <c r="L154" s="8" t="str" cm="1">
        <f t="array" aca="1" ref="L154" ca="1">IF(
    K154="N",
    "",
    IF(
        COUNTIFS('4.HiCLibrary'!E:E, B154, '4.HiCLibrary'!V:V, "Y") &gt; 0,
        _xlfn.TEXTJOIN(", ", TRUE, IF(('4.HiCLibrary'!E:E = B154) * ('4.HiCLibrary'!V:V = "Y"), '4.HiCLibrary'!D:D, "")),
        IF(
            COUNTIFS('4.HiCLibrary'!E:E, B154, '4.HiCLibrary'!U:U, "Y") &gt; 0,
            _xlfn.TEXTJOIN(", ", TRUE, IF(('4.HiCLibrary'!E:E = B154) * ('4.HiCLibrary'!U:U = "Y"), '4.HiCLibrary'!D:D, "")),
            "Awaiting Status"
        )
    )
)</f>
        <v>Awaiting Status</v>
      </c>
      <c r="M154" s="47"/>
      <c r="N154" s="56" t="str" cm="1">
        <f t="array" aca="1" ref="N154" ca="1">IF(
    M154="N",
    "",
    IF(
        COUNTIFS('4.ONT'!E:E, B154, '4.ONT'!Q:Q, "Y") &gt; 0,
        _xlfn.TEXTJOIN(", ", TRUE, IF(('4.ONT'!E:E = B154) * ('4.ONT'!Q:Q = "Y"), '4.ONT'!D:D, "")),
        IF(
            COUNTIFS('4.ONT'!E:E, B154, '4.ONT'!P:P, "Y") &gt; 0,
            _xlfn.TEXTJOIN(", ", TRUE, IF(('4.ONT'!E:E = B154) * ('4.ONT'!P:P = "Y"), '4.ONT'!D:D, "")),
            "Awaiting Status"
        )
    )
)</f>
        <v>Awaiting Status</v>
      </c>
      <c r="O154" s="60"/>
      <c r="P154" s="60" t="str" cm="1">
        <f t="array" aca="1" ref="P154" ca="1">IF(
    O154="N",
    "",
    IF(
        COUNTIFS('3.RNAExtractions'!E:E, B154, '3.RNAExtractions'!Z:Z, "Y") &gt; 0,
        _xlfn.TEXTJOIN(", ", TRUE, IF(('3.RNAExtractions'!E:E = B154) * ('3.RNAExtractions'!Z:Z = "Y"), '3.RNAExtractions'!D:D, "")),
        IF(
            COUNTIFS('3.RNAExtractions'!E:E, B154, '3.RNAExtractions'!Y:Y, "Y") &gt; 0,
            _xlfn.TEXTJOIN(", ", TRUE, IF(('3.RNAExtractions'!E:E = B154) * ('3.RNAExtractions'!Y:Y = "Y"), '3.RNAExtractions'!D:D, "")),
            "Awaiting Status"
        )
    )
)</f>
        <v>Awaiting Status</v>
      </c>
      <c r="Q154" s="60"/>
      <c r="R154" s="60" t="str" cm="1">
        <f t="array" aca="1" ref="R154" ca="1">IF(
    Q154="N",
    "",
    IF(
        COUNTIFS('4.RNAIllumina'!E:E, B154, '4.RNAIllumina'!Y:Y, "Y") &gt; 0,
        _xlfn.TEXTJOIN(", ", TRUE, IF(('4.RNAIllumina'!E:E = B154) * ('4.RNAIllumina'!Y:Y = "Y"), '4.RNAIllumina'!D:D, "")),
        IF(
            COUNTIFS('4.RNAIllumina'!E:E, B154, '4.RNAIllumina'!X:X, "Y") &gt; 0,
            _xlfn.TEXTJOIN(", ", TRUE, IF(('4.RNAIllumina'!E:E = B154) * ('4.RNAIllumina'!X:X = "Y"), '4.RNAIllumina'!D:D, "")),
            "Awaiting Status"
        )
    )
)</f>
        <v>Awaiting Status</v>
      </c>
      <c r="T154" s="6" t="str">
        <f ca="1">VLOOKUP($B154,'1.MetaData'!$B:$H,2,FALSE)</f>
        <v>NSF-22</v>
      </c>
      <c r="U154" s="7" t="str">
        <f ca="1">VLOOKUP($B154,'1.MetaData'!$B:$H,3,FALSE)</f>
        <v>Anoxypristis cuspidata</v>
      </c>
      <c r="V154" s="7" t="str">
        <f ca="1">VLOOKUP($B154,'1.MetaData'!$B:$H,4,FALSE)</f>
        <v>Narrow sawfish</v>
      </c>
      <c r="W154" s="6" t="str">
        <f ca="1">VLOOKUP($B154,'1.MetaData'!$B:$H,5,FALSE)</f>
        <v>Madalyn Cooper/Madi Green/Will White</v>
      </c>
      <c r="X154" s="6" t="str">
        <f ca="1">VLOOKUP($B154,'1.MetaData'!$B:$H,6,FALSE)</f>
        <v>Madalyn Cooper / Shannon Corrigan</v>
      </c>
      <c r="Y154" s="6" t="s">
        <v>119</v>
      </c>
      <c r="Z154"/>
    </row>
    <row r="155" spans="1:26" hidden="1" x14ac:dyDescent="0.25">
      <c r="A155" s="17">
        <v>154</v>
      </c>
      <c r="B155" s="3" t="str">
        <f t="shared" ca="1" si="4"/>
        <v>OG154</v>
      </c>
      <c r="C155" s="219" t="s">
        <v>117</v>
      </c>
      <c r="D155" s="4">
        <f ca="1">COUNTIF('2.Tissue'!C:C,B155)</f>
        <v>1</v>
      </c>
      <c r="E155" s="4">
        <f ca="1">COUNTIFS('3.DNAExtractions'!$E:$E,$B155,'3.DNAExtractions'!$D:$D,E$1)</f>
        <v>1</v>
      </c>
      <c r="F155" s="2" t="str" cm="1">
        <f t="array" aca="1" ref="F155" ca="1">IF(
    COUNTIFS('3.DNAExtractions'!E:E, B155, '3.DNAExtractions'!Y:Y, "Y") &gt; 0,
    _xlfn.TEXTJOIN(", ", TRUE, IF(('3.DNAExtractions'!E:E = B155) * ('3.DNAExtractions'!Y:Y = "Y"), '3.DNAExtractions'!D:D, "")),
    IF(
        COUNTIFS('3.DNAExtractions'!E:E, B155, '3.DNAExtractions'!X:X, "Y") &gt; 0,
        _xlfn.TEXTJOIN(", ", TRUE, IF(('3.DNAExtractions'!E:E = B155) * ('3.DNAExtractions'!X:X = "Y"), '3.DNAExtractions'!D:D, "")),
        "Awaiting Status"
    )
)</f>
        <v>Extracted</v>
      </c>
      <c r="G155" s="45"/>
      <c r="H155" s="8" t="str" cm="1">
        <f t="array" aca="1" ref="H155" ca="1">IF(
    G155="N",
    "",
    IF(
        COUNTIFS('4.Illumina'!E:E, B155, '4.Illumina'!R:R, "Y") &gt; 0,
        _xlfn.TEXTJOIN(", ", TRUE, IF(('4.Illumina'!E:E = B155) * ('4.Illumina'!R:R = "Y"), '4.Illumina'!D:D, "")),
        IF(
            COUNTIFS('4.Illumina'!E:E, B155, '4.Illumina'!Q:Q, "Y") &gt; 0,
            _xlfn.TEXTJOIN(", ", TRUE, IF(('4.Illumina'!E:E = B155) * ('4.Illumina'!Q:Q = "Y"), '4.Illumina'!D:D, "")),
            "Awaiting Status"
        )
    )
)</f>
        <v>Awaiting Status</v>
      </c>
      <c r="J155" s="56" t="str" cm="1">
        <f t="array" aca="1" ref="J155" ca="1">IF(
    I155="N",
    "",
    IF(
        COUNTIFS('4.PacBio'!E:E, B155, '4.PacBio'!W:W, "Y") &gt; 0,
        _xlfn.TEXTJOIN(", ", TRUE, IF(('4.PacBio'!E:E = B155) * ('4.PacBio'!W:W = "Y"), '4.PacBio'!D:D, "")),
        IF(
            COUNTIFS('4.PacBio'!E:E, B155, '4.PacBio'!V:V, "Y") &gt; 0,
            _xlfn.TEXTJOIN(", ", TRUE, IF(('4.PacBio'!E:E = B155) * ('4.PacBio'!V:V = "Y"), '4.PacBio'!D:D, "")),
            "Awaiting Status"
        )
    )
)</f>
        <v>Awaiting Status</v>
      </c>
      <c r="L155" s="8" t="str" cm="1">
        <f t="array" aca="1" ref="L155" ca="1">IF(
    K155="N",
    "",
    IF(
        COUNTIFS('4.HiCLibrary'!E:E, B155, '4.HiCLibrary'!V:V, "Y") &gt; 0,
        _xlfn.TEXTJOIN(", ", TRUE, IF(('4.HiCLibrary'!E:E = B155) * ('4.HiCLibrary'!V:V = "Y"), '4.HiCLibrary'!D:D, "")),
        IF(
            COUNTIFS('4.HiCLibrary'!E:E, B155, '4.HiCLibrary'!U:U, "Y") &gt; 0,
            _xlfn.TEXTJOIN(", ", TRUE, IF(('4.HiCLibrary'!E:E = B155) * ('4.HiCLibrary'!U:U = "Y"), '4.HiCLibrary'!D:D, "")),
            "Awaiting Status"
        )
    )
)</f>
        <v>Awaiting Status</v>
      </c>
      <c r="M155" s="47"/>
      <c r="N155" s="56" t="str" cm="1">
        <f t="array" aca="1" ref="N155" ca="1">IF(
    M155="N",
    "",
    IF(
        COUNTIFS('4.ONT'!E:E, B155, '4.ONT'!Q:Q, "Y") &gt; 0,
        _xlfn.TEXTJOIN(", ", TRUE, IF(('4.ONT'!E:E = B155) * ('4.ONT'!Q:Q = "Y"), '4.ONT'!D:D, "")),
        IF(
            COUNTIFS('4.ONT'!E:E, B155, '4.ONT'!P:P, "Y") &gt; 0,
            _xlfn.TEXTJOIN(", ", TRUE, IF(('4.ONT'!E:E = B155) * ('4.ONT'!P:P = "Y"), '4.ONT'!D:D, "")),
            "Awaiting Status"
        )
    )
)</f>
        <v>Awaiting Status</v>
      </c>
      <c r="O155" s="60"/>
      <c r="P155" s="60" t="str" cm="1">
        <f t="array" aca="1" ref="P155" ca="1">IF(
    O155="N",
    "",
    IF(
        COUNTIFS('3.RNAExtractions'!E:E, B155, '3.RNAExtractions'!Z:Z, "Y") &gt; 0,
        _xlfn.TEXTJOIN(", ", TRUE, IF(('3.RNAExtractions'!E:E = B155) * ('3.RNAExtractions'!Z:Z = "Y"), '3.RNAExtractions'!D:D, "")),
        IF(
            COUNTIFS('3.RNAExtractions'!E:E, B155, '3.RNAExtractions'!Y:Y, "Y") &gt; 0,
            _xlfn.TEXTJOIN(", ", TRUE, IF(('3.RNAExtractions'!E:E = B155) * ('3.RNAExtractions'!Y:Y = "Y"), '3.RNAExtractions'!D:D, "")),
            "Awaiting Status"
        )
    )
)</f>
        <v>Awaiting Status</v>
      </c>
      <c r="Q155" s="60"/>
      <c r="R155" s="60" t="str" cm="1">
        <f t="array" aca="1" ref="R155" ca="1">IF(
    Q155="N",
    "",
    IF(
        COUNTIFS('4.RNAIllumina'!E:E, B155, '4.RNAIllumina'!Y:Y, "Y") &gt; 0,
        _xlfn.TEXTJOIN(", ", TRUE, IF(('4.RNAIllumina'!E:E = B155) * ('4.RNAIllumina'!Y:Y = "Y"), '4.RNAIllumina'!D:D, "")),
        IF(
            COUNTIFS('4.RNAIllumina'!E:E, B155, '4.RNAIllumina'!X:X, "Y") &gt; 0,
            _xlfn.TEXTJOIN(", ", TRUE, IF(('4.RNAIllumina'!E:E = B155) * ('4.RNAIllumina'!X:X = "Y"), '4.RNAIllumina'!D:D, "")),
            "Awaiting Status"
        )
    )
)</f>
        <v>Awaiting Status</v>
      </c>
      <c r="T155" s="6" t="str">
        <f ca="1">VLOOKUP($B155,'1.MetaData'!$B:$H,2,FALSE)</f>
        <v>NSF-23</v>
      </c>
      <c r="U155" s="7" t="str">
        <f ca="1">VLOOKUP($B155,'1.MetaData'!$B:$H,3,FALSE)</f>
        <v>Anoxypristis cuspidata</v>
      </c>
      <c r="V155" s="7" t="str">
        <f ca="1">VLOOKUP($B155,'1.MetaData'!$B:$H,4,FALSE)</f>
        <v>Narrow sawfish</v>
      </c>
      <c r="W155" s="6" t="str">
        <f ca="1">VLOOKUP($B155,'1.MetaData'!$B:$H,5,FALSE)</f>
        <v>Madalyn Cooper/Madi Green/Will White</v>
      </c>
      <c r="X155" s="6" t="str">
        <f ca="1">VLOOKUP($B155,'1.MetaData'!$B:$H,6,FALSE)</f>
        <v>Madalyn Cooper / Shannon Corrigan</v>
      </c>
      <c r="Z155"/>
    </row>
    <row r="156" spans="1:26" hidden="1" x14ac:dyDescent="0.25">
      <c r="A156" s="17">
        <v>155</v>
      </c>
      <c r="B156" s="3" t="str">
        <f t="shared" ca="1" si="4"/>
        <v>OG155</v>
      </c>
      <c r="C156" s="219" t="s">
        <v>117</v>
      </c>
      <c r="D156" s="4">
        <f ca="1">COUNTIF('2.Tissue'!C:C,B156)</f>
        <v>1</v>
      </c>
      <c r="E156" s="4">
        <f ca="1">COUNTIFS('3.DNAExtractions'!$E:$E,$B156,'3.DNAExtractions'!$D:$D,E$1)</f>
        <v>1</v>
      </c>
      <c r="F156" s="2" t="str" cm="1">
        <f t="array" aca="1" ref="F156" ca="1">IF(
    COUNTIFS('3.DNAExtractions'!E:E, B156, '3.DNAExtractions'!Y:Y, "Y") &gt; 0,
    _xlfn.TEXTJOIN(", ", TRUE, IF(('3.DNAExtractions'!E:E = B156) * ('3.DNAExtractions'!Y:Y = "Y"), '3.DNAExtractions'!D:D, "")),
    IF(
        COUNTIFS('3.DNAExtractions'!E:E, B156, '3.DNAExtractions'!X:X, "Y") &gt; 0,
        _xlfn.TEXTJOIN(", ", TRUE, IF(('3.DNAExtractions'!E:E = B156) * ('3.DNAExtractions'!X:X = "Y"), '3.DNAExtractions'!D:D, "")),
        "Awaiting Status"
    )
)</f>
        <v>Extracted</v>
      </c>
      <c r="G156" s="45"/>
      <c r="H156" s="8" t="str" cm="1">
        <f t="array" aca="1" ref="H156" ca="1">IF(
    G156="N",
    "",
    IF(
        COUNTIFS('4.Illumina'!E:E, B156, '4.Illumina'!R:R, "Y") &gt; 0,
        _xlfn.TEXTJOIN(", ", TRUE, IF(('4.Illumina'!E:E = B156) * ('4.Illumina'!R:R = "Y"), '4.Illumina'!D:D, "")),
        IF(
            COUNTIFS('4.Illumina'!E:E, B156, '4.Illumina'!Q:Q, "Y") &gt; 0,
            _xlfn.TEXTJOIN(", ", TRUE, IF(('4.Illumina'!E:E = B156) * ('4.Illumina'!Q:Q = "Y"), '4.Illumina'!D:D, "")),
            "Awaiting Status"
        )
    )
)</f>
        <v>Awaiting Status</v>
      </c>
      <c r="J156" s="56" t="str" cm="1">
        <f t="array" aca="1" ref="J156" ca="1">IF(
    I156="N",
    "",
    IF(
        COUNTIFS('4.PacBio'!E:E, B156, '4.PacBio'!W:W, "Y") &gt; 0,
        _xlfn.TEXTJOIN(", ", TRUE, IF(('4.PacBio'!E:E = B156) * ('4.PacBio'!W:W = "Y"), '4.PacBio'!D:D, "")),
        IF(
            COUNTIFS('4.PacBio'!E:E, B156, '4.PacBio'!V:V, "Y") &gt; 0,
            _xlfn.TEXTJOIN(", ", TRUE, IF(('4.PacBio'!E:E = B156) * ('4.PacBio'!V:V = "Y"), '4.PacBio'!D:D, "")),
            "Awaiting Status"
        )
    )
)</f>
        <v>Awaiting Status</v>
      </c>
      <c r="L156" s="8" t="str" cm="1">
        <f t="array" aca="1" ref="L156" ca="1">IF(
    K156="N",
    "",
    IF(
        COUNTIFS('4.HiCLibrary'!E:E, B156, '4.HiCLibrary'!V:V, "Y") &gt; 0,
        _xlfn.TEXTJOIN(", ", TRUE, IF(('4.HiCLibrary'!E:E = B156) * ('4.HiCLibrary'!V:V = "Y"), '4.HiCLibrary'!D:D, "")),
        IF(
            COUNTIFS('4.HiCLibrary'!E:E, B156, '4.HiCLibrary'!U:U, "Y") &gt; 0,
            _xlfn.TEXTJOIN(", ", TRUE, IF(('4.HiCLibrary'!E:E = B156) * ('4.HiCLibrary'!U:U = "Y"), '4.HiCLibrary'!D:D, "")),
            "Awaiting Status"
        )
    )
)</f>
        <v>Awaiting Status</v>
      </c>
      <c r="M156" s="47"/>
      <c r="N156" s="56" t="str" cm="1">
        <f t="array" aca="1" ref="N156" ca="1">IF(
    M156="N",
    "",
    IF(
        COUNTIFS('4.ONT'!E:E, B156, '4.ONT'!Q:Q, "Y") &gt; 0,
        _xlfn.TEXTJOIN(", ", TRUE, IF(('4.ONT'!E:E = B156) * ('4.ONT'!Q:Q = "Y"), '4.ONT'!D:D, "")),
        IF(
            COUNTIFS('4.ONT'!E:E, B156, '4.ONT'!P:P, "Y") &gt; 0,
            _xlfn.TEXTJOIN(", ", TRUE, IF(('4.ONT'!E:E = B156) * ('4.ONT'!P:P = "Y"), '4.ONT'!D:D, "")),
            "Awaiting Status"
        )
    )
)</f>
        <v>Awaiting Status</v>
      </c>
      <c r="O156" s="60"/>
      <c r="P156" s="60" t="str" cm="1">
        <f t="array" aca="1" ref="P156" ca="1">IF(
    O156="N",
    "",
    IF(
        COUNTIFS('3.RNAExtractions'!E:E, B156, '3.RNAExtractions'!Z:Z, "Y") &gt; 0,
        _xlfn.TEXTJOIN(", ", TRUE, IF(('3.RNAExtractions'!E:E = B156) * ('3.RNAExtractions'!Z:Z = "Y"), '3.RNAExtractions'!D:D, "")),
        IF(
            COUNTIFS('3.RNAExtractions'!E:E, B156, '3.RNAExtractions'!Y:Y, "Y") &gt; 0,
            _xlfn.TEXTJOIN(", ", TRUE, IF(('3.RNAExtractions'!E:E = B156) * ('3.RNAExtractions'!Y:Y = "Y"), '3.RNAExtractions'!D:D, "")),
            "Awaiting Status"
        )
    )
)</f>
        <v>Awaiting Status</v>
      </c>
      <c r="Q156" s="60"/>
      <c r="R156" s="60" t="str" cm="1">
        <f t="array" aca="1" ref="R156" ca="1">IF(
    Q156="N",
    "",
    IF(
        COUNTIFS('4.RNAIllumina'!E:E, B156, '4.RNAIllumina'!Y:Y, "Y") &gt; 0,
        _xlfn.TEXTJOIN(", ", TRUE, IF(('4.RNAIllumina'!E:E = B156) * ('4.RNAIllumina'!Y:Y = "Y"), '4.RNAIllumina'!D:D, "")),
        IF(
            COUNTIFS('4.RNAIllumina'!E:E, B156, '4.RNAIllumina'!X:X, "Y") &gt; 0,
            _xlfn.TEXTJOIN(", ", TRUE, IF(('4.RNAIllumina'!E:E = B156) * ('4.RNAIllumina'!X:X = "Y"), '4.RNAIllumina'!D:D, "")),
            "Awaiting Status"
        )
    )
)</f>
        <v>Awaiting Status</v>
      </c>
      <c r="T156" s="6" t="str">
        <f ca="1">VLOOKUP($B156,'1.MetaData'!$B:$H,2,FALSE)</f>
        <v>NSF-24</v>
      </c>
      <c r="U156" s="7" t="str">
        <f ca="1">VLOOKUP($B156,'1.MetaData'!$B:$H,3,FALSE)</f>
        <v>Anoxypristis cuspidata</v>
      </c>
      <c r="V156" s="7" t="str">
        <f ca="1">VLOOKUP($B156,'1.MetaData'!$B:$H,4,FALSE)</f>
        <v>Narrow sawfish</v>
      </c>
      <c r="W156" s="6" t="str">
        <f ca="1">VLOOKUP($B156,'1.MetaData'!$B:$H,5,FALSE)</f>
        <v>Madalyn Cooper/Madi Green/Will White</v>
      </c>
      <c r="X156" s="6" t="str">
        <f ca="1">VLOOKUP($B156,'1.MetaData'!$B:$H,6,FALSE)</f>
        <v>Madalyn Cooper / Shannon Corrigan</v>
      </c>
      <c r="Z156"/>
    </row>
    <row r="157" spans="1:26" hidden="1" x14ac:dyDescent="0.25">
      <c r="A157" s="17">
        <v>156</v>
      </c>
      <c r="B157" s="3" t="str">
        <f t="shared" ca="1" si="4"/>
        <v>OG156</v>
      </c>
      <c r="C157" s="219" t="s">
        <v>117</v>
      </c>
      <c r="D157" s="4">
        <f ca="1">COUNTIF('2.Tissue'!C:C,B157)</f>
        <v>1</v>
      </c>
      <c r="E157" s="4">
        <f ca="1">COUNTIFS('3.DNAExtractions'!$E:$E,$B157,'3.DNAExtractions'!$D:$D,E$1)</f>
        <v>1</v>
      </c>
      <c r="F157" s="2" t="str" cm="1">
        <f t="array" aca="1" ref="F157" ca="1">IF(
    COUNTIFS('3.DNAExtractions'!E:E, B157, '3.DNAExtractions'!Y:Y, "Y") &gt; 0,
    _xlfn.TEXTJOIN(", ", TRUE, IF(('3.DNAExtractions'!E:E = B157) * ('3.DNAExtractions'!Y:Y = "Y"), '3.DNAExtractions'!D:D, "")),
    IF(
        COUNTIFS('3.DNAExtractions'!E:E, B157, '3.DNAExtractions'!X:X, "Y") &gt; 0,
        _xlfn.TEXTJOIN(", ", TRUE, IF(('3.DNAExtractions'!E:E = B157) * ('3.DNAExtractions'!X:X = "Y"), '3.DNAExtractions'!D:D, "")),
        "Awaiting Status"
    )
)</f>
        <v>Extracted</v>
      </c>
      <c r="G157" s="45"/>
      <c r="H157" s="8" t="str" cm="1">
        <f t="array" aca="1" ref="H157" ca="1">IF(
    G157="N",
    "",
    IF(
        COUNTIFS('4.Illumina'!E:E, B157, '4.Illumina'!R:R, "Y") &gt; 0,
        _xlfn.TEXTJOIN(", ", TRUE, IF(('4.Illumina'!E:E = B157) * ('4.Illumina'!R:R = "Y"), '4.Illumina'!D:D, "")),
        IF(
            COUNTIFS('4.Illumina'!E:E, B157, '4.Illumina'!Q:Q, "Y") &gt; 0,
            _xlfn.TEXTJOIN(", ", TRUE, IF(('4.Illumina'!E:E = B157) * ('4.Illumina'!Q:Q = "Y"), '4.Illumina'!D:D, "")),
            "Awaiting Status"
        )
    )
)</f>
        <v>Awaiting Status</v>
      </c>
      <c r="J157" s="56" t="str" cm="1">
        <f t="array" aca="1" ref="J157" ca="1">IF(
    I157="N",
    "",
    IF(
        COUNTIFS('4.PacBio'!E:E, B157, '4.PacBio'!W:W, "Y") &gt; 0,
        _xlfn.TEXTJOIN(", ", TRUE, IF(('4.PacBio'!E:E = B157) * ('4.PacBio'!W:W = "Y"), '4.PacBio'!D:D, "")),
        IF(
            COUNTIFS('4.PacBio'!E:E, B157, '4.PacBio'!V:V, "Y") &gt; 0,
            _xlfn.TEXTJOIN(", ", TRUE, IF(('4.PacBio'!E:E = B157) * ('4.PacBio'!V:V = "Y"), '4.PacBio'!D:D, "")),
            "Awaiting Status"
        )
    )
)</f>
        <v>Awaiting Status</v>
      </c>
      <c r="L157" s="8" t="str" cm="1">
        <f t="array" aca="1" ref="L157" ca="1">IF(
    K157="N",
    "",
    IF(
        COUNTIFS('4.HiCLibrary'!E:E, B157, '4.HiCLibrary'!V:V, "Y") &gt; 0,
        _xlfn.TEXTJOIN(", ", TRUE, IF(('4.HiCLibrary'!E:E = B157) * ('4.HiCLibrary'!V:V = "Y"), '4.HiCLibrary'!D:D, "")),
        IF(
            COUNTIFS('4.HiCLibrary'!E:E, B157, '4.HiCLibrary'!U:U, "Y") &gt; 0,
            _xlfn.TEXTJOIN(", ", TRUE, IF(('4.HiCLibrary'!E:E = B157) * ('4.HiCLibrary'!U:U = "Y"), '4.HiCLibrary'!D:D, "")),
            "Awaiting Status"
        )
    )
)</f>
        <v>Awaiting Status</v>
      </c>
      <c r="M157" s="47"/>
      <c r="N157" s="56" t="str" cm="1">
        <f t="array" aca="1" ref="N157" ca="1">IF(
    M157="N",
    "",
    IF(
        COUNTIFS('4.ONT'!E:E, B157, '4.ONT'!Q:Q, "Y") &gt; 0,
        _xlfn.TEXTJOIN(", ", TRUE, IF(('4.ONT'!E:E = B157) * ('4.ONT'!Q:Q = "Y"), '4.ONT'!D:D, "")),
        IF(
            COUNTIFS('4.ONT'!E:E, B157, '4.ONT'!P:P, "Y") &gt; 0,
            _xlfn.TEXTJOIN(", ", TRUE, IF(('4.ONT'!E:E = B157) * ('4.ONT'!P:P = "Y"), '4.ONT'!D:D, "")),
            "Awaiting Status"
        )
    )
)</f>
        <v>Awaiting Status</v>
      </c>
      <c r="O157" s="60"/>
      <c r="P157" s="60" t="str" cm="1">
        <f t="array" aca="1" ref="P157" ca="1">IF(
    O157="N",
    "",
    IF(
        COUNTIFS('3.RNAExtractions'!E:E, B157, '3.RNAExtractions'!Z:Z, "Y") &gt; 0,
        _xlfn.TEXTJOIN(", ", TRUE, IF(('3.RNAExtractions'!E:E = B157) * ('3.RNAExtractions'!Z:Z = "Y"), '3.RNAExtractions'!D:D, "")),
        IF(
            COUNTIFS('3.RNAExtractions'!E:E, B157, '3.RNAExtractions'!Y:Y, "Y") &gt; 0,
            _xlfn.TEXTJOIN(", ", TRUE, IF(('3.RNAExtractions'!E:E = B157) * ('3.RNAExtractions'!Y:Y = "Y"), '3.RNAExtractions'!D:D, "")),
            "Awaiting Status"
        )
    )
)</f>
        <v>Awaiting Status</v>
      </c>
      <c r="Q157" s="60"/>
      <c r="R157" s="60" t="str" cm="1">
        <f t="array" aca="1" ref="R157" ca="1">IF(
    Q157="N",
    "",
    IF(
        COUNTIFS('4.RNAIllumina'!E:E, B157, '4.RNAIllumina'!Y:Y, "Y") &gt; 0,
        _xlfn.TEXTJOIN(", ", TRUE, IF(('4.RNAIllumina'!E:E = B157) * ('4.RNAIllumina'!Y:Y = "Y"), '4.RNAIllumina'!D:D, "")),
        IF(
            COUNTIFS('4.RNAIllumina'!E:E, B157, '4.RNAIllumina'!X:X, "Y") &gt; 0,
            _xlfn.TEXTJOIN(", ", TRUE, IF(('4.RNAIllumina'!E:E = B157) * ('4.RNAIllumina'!X:X = "Y"), '4.RNAIllumina'!D:D, "")),
            "Awaiting Status"
        )
    )
)</f>
        <v>Awaiting Status</v>
      </c>
      <c r="T157" s="6" t="str">
        <f ca="1">VLOOKUP($B157,'1.MetaData'!$B:$H,2,FALSE)</f>
        <v>SHH-25</v>
      </c>
      <c r="U157" s="7" t="str">
        <f ca="1">VLOOKUP($B157,'1.MetaData'!$B:$H,3,FALSE)</f>
        <v>Sphyrna lewini</v>
      </c>
      <c r="V157" s="7" t="str">
        <f ca="1">VLOOKUP($B157,'1.MetaData'!$B:$H,4,FALSE)</f>
        <v>Scalloped hammerhead</v>
      </c>
      <c r="W157" s="6" t="str">
        <f ca="1">VLOOKUP($B157,'1.MetaData'!$B:$H,5,FALSE)</f>
        <v>Madalyn Cooper/Andrew Chin/Diane Barton</v>
      </c>
      <c r="X157" s="6" t="str">
        <f ca="1">VLOOKUP($B157,'1.MetaData'!$B:$H,6,FALSE)</f>
        <v>Madalyn Cooper / Shannon Corrigan</v>
      </c>
      <c r="Z157"/>
    </row>
    <row r="158" spans="1:26" hidden="1" x14ac:dyDescent="0.25">
      <c r="A158" s="17">
        <v>157</v>
      </c>
      <c r="B158" s="3" t="str">
        <f t="shared" ca="1" si="4"/>
        <v>OG157</v>
      </c>
      <c r="C158" s="219" t="s">
        <v>117</v>
      </c>
      <c r="D158" s="4">
        <f ca="1">COUNTIF('2.Tissue'!C:C,B158)</f>
        <v>1</v>
      </c>
      <c r="E158" s="4">
        <f ca="1">COUNTIFS('3.DNAExtractions'!$E:$E,$B158,'3.DNAExtractions'!$D:$D,E$1)</f>
        <v>1</v>
      </c>
      <c r="F158" s="2" t="str" cm="1">
        <f t="array" aca="1" ref="F158" ca="1">IF(
    COUNTIFS('3.DNAExtractions'!E:E, B158, '3.DNAExtractions'!Y:Y, "Y") &gt; 0,
    _xlfn.TEXTJOIN(", ", TRUE, IF(('3.DNAExtractions'!E:E = B158) * ('3.DNAExtractions'!Y:Y = "Y"), '3.DNAExtractions'!D:D, "")),
    IF(
        COUNTIFS('3.DNAExtractions'!E:E, B158, '3.DNAExtractions'!X:X, "Y") &gt; 0,
        _xlfn.TEXTJOIN(", ", TRUE, IF(('3.DNAExtractions'!E:E = B158) * ('3.DNAExtractions'!X:X = "Y"), '3.DNAExtractions'!D:D, "")),
        "Awaiting Status"
    )
)</f>
        <v>Extracted</v>
      </c>
      <c r="G158" s="45"/>
      <c r="H158" s="8" t="str" cm="1">
        <f t="array" aca="1" ref="H158" ca="1">IF(
    G158="N",
    "",
    IF(
        COUNTIFS('4.Illumina'!E:E, B158, '4.Illumina'!R:R, "Y") &gt; 0,
        _xlfn.TEXTJOIN(", ", TRUE, IF(('4.Illumina'!E:E = B158) * ('4.Illumina'!R:R = "Y"), '4.Illumina'!D:D, "")),
        IF(
            COUNTIFS('4.Illumina'!E:E, B158, '4.Illumina'!Q:Q, "Y") &gt; 0,
            _xlfn.TEXTJOIN(", ", TRUE, IF(('4.Illumina'!E:E = B158) * ('4.Illumina'!Q:Q = "Y"), '4.Illumina'!D:D, "")),
            "Awaiting Status"
        )
    )
)</f>
        <v>Awaiting Status</v>
      </c>
      <c r="J158" s="56" t="str" cm="1">
        <f t="array" aca="1" ref="J158" ca="1">IF(
    I158="N",
    "",
    IF(
        COUNTIFS('4.PacBio'!E:E, B158, '4.PacBio'!W:W, "Y") &gt; 0,
        _xlfn.TEXTJOIN(", ", TRUE, IF(('4.PacBio'!E:E = B158) * ('4.PacBio'!W:W = "Y"), '4.PacBio'!D:D, "")),
        IF(
            COUNTIFS('4.PacBio'!E:E, B158, '4.PacBio'!V:V, "Y") &gt; 0,
            _xlfn.TEXTJOIN(", ", TRUE, IF(('4.PacBio'!E:E = B158) * ('4.PacBio'!V:V = "Y"), '4.PacBio'!D:D, "")),
            "Awaiting Status"
        )
    )
)</f>
        <v>Awaiting Status</v>
      </c>
      <c r="L158" s="8" t="str" cm="1">
        <f t="array" aca="1" ref="L158" ca="1">IF(
    K158="N",
    "",
    IF(
        COUNTIFS('4.HiCLibrary'!E:E, B158, '4.HiCLibrary'!V:V, "Y") &gt; 0,
        _xlfn.TEXTJOIN(", ", TRUE, IF(('4.HiCLibrary'!E:E = B158) * ('4.HiCLibrary'!V:V = "Y"), '4.HiCLibrary'!D:D, "")),
        IF(
            COUNTIFS('4.HiCLibrary'!E:E, B158, '4.HiCLibrary'!U:U, "Y") &gt; 0,
            _xlfn.TEXTJOIN(", ", TRUE, IF(('4.HiCLibrary'!E:E = B158) * ('4.HiCLibrary'!U:U = "Y"), '4.HiCLibrary'!D:D, "")),
            "Awaiting Status"
        )
    )
)</f>
        <v>Awaiting Status</v>
      </c>
      <c r="M158" s="47"/>
      <c r="N158" s="56" t="str" cm="1">
        <f t="array" aca="1" ref="N158" ca="1">IF(
    M158="N",
    "",
    IF(
        COUNTIFS('4.ONT'!E:E, B158, '4.ONT'!Q:Q, "Y") &gt; 0,
        _xlfn.TEXTJOIN(", ", TRUE, IF(('4.ONT'!E:E = B158) * ('4.ONT'!Q:Q = "Y"), '4.ONT'!D:D, "")),
        IF(
            COUNTIFS('4.ONT'!E:E, B158, '4.ONT'!P:P, "Y") &gt; 0,
            _xlfn.TEXTJOIN(", ", TRUE, IF(('4.ONT'!E:E = B158) * ('4.ONT'!P:P = "Y"), '4.ONT'!D:D, "")),
            "Awaiting Status"
        )
    )
)</f>
        <v>Awaiting Status</v>
      </c>
      <c r="O158" s="60"/>
      <c r="P158" s="60" t="str" cm="1">
        <f t="array" aca="1" ref="P158" ca="1">IF(
    O158="N",
    "",
    IF(
        COUNTIFS('3.RNAExtractions'!E:E, B158, '3.RNAExtractions'!Z:Z, "Y") &gt; 0,
        _xlfn.TEXTJOIN(", ", TRUE, IF(('3.RNAExtractions'!E:E = B158) * ('3.RNAExtractions'!Z:Z = "Y"), '3.RNAExtractions'!D:D, "")),
        IF(
            COUNTIFS('3.RNAExtractions'!E:E, B158, '3.RNAExtractions'!Y:Y, "Y") &gt; 0,
            _xlfn.TEXTJOIN(", ", TRUE, IF(('3.RNAExtractions'!E:E = B158) * ('3.RNAExtractions'!Y:Y = "Y"), '3.RNAExtractions'!D:D, "")),
            "Awaiting Status"
        )
    )
)</f>
        <v>Awaiting Status</v>
      </c>
      <c r="Q158" s="60"/>
      <c r="R158" s="60" t="str" cm="1">
        <f t="array" aca="1" ref="R158" ca="1">IF(
    Q158="N",
    "",
    IF(
        COUNTIFS('4.RNAIllumina'!E:E, B158, '4.RNAIllumina'!Y:Y, "Y") &gt; 0,
        _xlfn.TEXTJOIN(", ", TRUE, IF(('4.RNAIllumina'!E:E = B158) * ('4.RNAIllumina'!Y:Y = "Y"), '4.RNAIllumina'!D:D, "")),
        IF(
            COUNTIFS('4.RNAIllumina'!E:E, B158, '4.RNAIllumina'!X:X, "Y") &gt; 0,
            _xlfn.TEXTJOIN(", ", TRUE, IF(('4.RNAIllumina'!E:E = B158) * ('4.RNAIllumina'!X:X = "Y"), '4.RNAIllumina'!D:D, "")),
            "Awaiting Status"
        )
    )
)</f>
        <v>Awaiting Status</v>
      </c>
      <c r="T158" s="6" t="str">
        <f ca="1">VLOOKUP($B158,'1.MetaData'!$B:$H,2,FALSE)</f>
        <v>SHH-26</v>
      </c>
      <c r="U158" s="7" t="str">
        <f ca="1">VLOOKUP($B158,'1.MetaData'!$B:$H,3,FALSE)</f>
        <v>Sphyrna lewini</v>
      </c>
      <c r="V158" s="7" t="str">
        <f ca="1">VLOOKUP($B158,'1.MetaData'!$B:$H,4,FALSE)</f>
        <v>Scalloped hammerhead</v>
      </c>
      <c r="W158" s="6" t="str">
        <f ca="1">VLOOKUP($B158,'1.MetaData'!$B:$H,5,FALSE)</f>
        <v>Madalyn Cooper/Andrew Chin/Diane Barton</v>
      </c>
      <c r="X158" s="6" t="str">
        <f ca="1">VLOOKUP($B158,'1.MetaData'!$B:$H,6,FALSE)</f>
        <v>Madalyn Cooper / Shannon Corrigan</v>
      </c>
      <c r="Z158"/>
    </row>
    <row r="159" spans="1:26" hidden="1" x14ac:dyDescent="0.25">
      <c r="A159" s="17">
        <v>158</v>
      </c>
      <c r="B159" s="3" t="str">
        <f t="shared" ca="1" si="4"/>
        <v>OG158</v>
      </c>
      <c r="C159" s="219" t="s">
        <v>117</v>
      </c>
      <c r="D159" s="4">
        <f ca="1">COUNTIF('2.Tissue'!C:C,B159)</f>
        <v>1</v>
      </c>
      <c r="E159" s="4">
        <f ca="1">COUNTIFS('3.DNAExtractions'!$E:$E,$B159,'3.DNAExtractions'!$D:$D,E$1)</f>
        <v>1</v>
      </c>
      <c r="F159" s="2" t="str" cm="1">
        <f t="array" aca="1" ref="F159" ca="1">IF(
    COUNTIFS('3.DNAExtractions'!E:E, B159, '3.DNAExtractions'!Y:Y, "Y") &gt; 0,
    _xlfn.TEXTJOIN(", ", TRUE, IF(('3.DNAExtractions'!E:E = B159) * ('3.DNAExtractions'!Y:Y = "Y"), '3.DNAExtractions'!D:D, "")),
    IF(
        COUNTIFS('3.DNAExtractions'!E:E, B159, '3.DNAExtractions'!X:X, "Y") &gt; 0,
        _xlfn.TEXTJOIN(", ", TRUE, IF(('3.DNAExtractions'!E:E = B159) * ('3.DNAExtractions'!X:X = "Y"), '3.DNAExtractions'!D:D, "")),
        "Awaiting Status"
    )
)</f>
        <v>Extracted</v>
      </c>
      <c r="G159" s="45"/>
      <c r="H159" s="8" t="str" cm="1">
        <f t="array" aca="1" ref="H159" ca="1">IF(
    G159="N",
    "",
    IF(
        COUNTIFS('4.Illumina'!E:E, B159, '4.Illumina'!R:R, "Y") &gt; 0,
        _xlfn.TEXTJOIN(", ", TRUE, IF(('4.Illumina'!E:E = B159) * ('4.Illumina'!R:R = "Y"), '4.Illumina'!D:D, "")),
        IF(
            COUNTIFS('4.Illumina'!E:E, B159, '4.Illumina'!Q:Q, "Y") &gt; 0,
            _xlfn.TEXTJOIN(", ", TRUE, IF(('4.Illumina'!E:E = B159) * ('4.Illumina'!Q:Q = "Y"), '4.Illumina'!D:D, "")),
            "Awaiting Status"
        )
    )
)</f>
        <v>Awaiting Status</v>
      </c>
      <c r="J159" s="56" t="str" cm="1">
        <f t="array" aca="1" ref="J159" ca="1">IF(
    I159="N",
    "",
    IF(
        COUNTIFS('4.PacBio'!E:E, B159, '4.PacBio'!W:W, "Y") &gt; 0,
        _xlfn.TEXTJOIN(", ", TRUE, IF(('4.PacBio'!E:E = B159) * ('4.PacBio'!W:W = "Y"), '4.PacBio'!D:D, "")),
        IF(
            COUNTIFS('4.PacBio'!E:E, B159, '4.PacBio'!V:V, "Y") &gt; 0,
            _xlfn.TEXTJOIN(", ", TRUE, IF(('4.PacBio'!E:E = B159) * ('4.PacBio'!V:V = "Y"), '4.PacBio'!D:D, "")),
            "Awaiting Status"
        )
    )
)</f>
        <v>Awaiting Status</v>
      </c>
      <c r="L159" s="8" t="str" cm="1">
        <f t="array" aca="1" ref="L159" ca="1">IF(
    K159="N",
    "",
    IF(
        COUNTIFS('4.HiCLibrary'!E:E, B159, '4.HiCLibrary'!V:V, "Y") &gt; 0,
        _xlfn.TEXTJOIN(", ", TRUE, IF(('4.HiCLibrary'!E:E = B159) * ('4.HiCLibrary'!V:V = "Y"), '4.HiCLibrary'!D:D, "")),
        IF(
            COUNTIFS('4.HiCLibrary'!E:E, B159, '4.HiCLibrary'!U:U, "Y") &gt; 0,
            _xlfn.TEXTJOIN(", ", TRUE, IF(('4.HiCLibrary'!E:E = B159) * ('4.HiCLibrary'!U:U = "Y"), '4.HiCLibrary'!D:D, "")),
            "Awaiting Status"
        )
    )
)</f>
        <v>Awaiting Status</v>
      </c>
      <c r="M159" s="47"/>
      <c r="N159" s="56" t="str" cm="1">
        <f t="array" aca="1" ref="N159" ca="1">IF(
    M159="N",
    "",
    IF(
        COUNTIFS('4.ONT'!E:E, B159, '4.ONT'!Q:Q, "Y") &gt; 0,
        _xlfn.TEXTJOIN(", ", TRUE, IF(('4.ONT'!E:E = B159) * ('4.ONT'!Q:Q = "Y"), '4.ONT'!D:D, "")),
        IF(
            COUNTIFS('4.ONT'!E:E, B159, '4.ONT'!P:P, "Y") &gt; 0,
            _xlfn.TEXTJOIN(", ", TRUE, IF(('4.ONT'!E:E = B159) * ('4.ONT'!P:P = "Y"), '4.ONT'!D:D, "")),
            "Awaiting Status"
        )
    )
)</f>
        <v>Awaiting Status</v>
      </c>
      <c r="O159" s="60"/>
      <c r="P159" s="60" t="str" cm="1">
        <f t="array" aca="1" ref="P159" ca="1">IF(
    O159="N",
    "",
    IF(
        COUNTIFS('3.RNAExtractions'!E:E, B159, '3.RNAExtractions'!Z:Z, "Y") &gt; 0,
        _xlfn.TEXTJOIN(", ", TRUE, IF(('3.RNAExtractions'!E:E = B159) * ('3.RNAExtractions'!Z:Z = "Y"), '3.RNAExtractions'!D:D, "")),
        IF(
            COUNTIFS('3.RNAExtractions'!E:E, B159, '3.RNAExtractions'!Y:Y, "Y") &gt; 0,
            _xlfn.TEXTJOIN(", ", TRUE, IF(('3.RNAExtractions'!E:E = B159) * ('3.RNAExtractions'!Y:Y = "Y"), '3.RNAExtractions'!D:D, "")),
            "Awaiting Status"
        )
    )
)</f>
        <v>Awaiting Status</v>
      </c>
      <c r="Q159" s="60"/>
      <c r="R159" s="60" t="str" cm="1">
        <f t="array" aca="1" ref="R159" ca="1">IF(
    Q159="N",
    "",
    IF(
        COUNTIFS('4.RNAIllumina'!E:E, B159, '4.RNAIllumina'!Y:Y, "Y") &gt; 0,
        _xlfn.TEXTJOIN(", ", TRUE, IF(('4.RNAIllumina'!E:E = B159) * ('4.RNAIllumina'!Y:Y = "Y"), '4.RNAIllumina'!D:D, "")),
        IF(
            COUNTIFS('4.RNAIllumina'!E:E, B159, '4.RNAIllumina'!X:X, "Y") &gt; 0,
            _xlfn.TEXTJOIN(", ", TRUE, IF(('4.RNAIllumina'!E:E = B159) * ('4.RNAIllumina'!X:X = "Y"), '4.RNAIllumina'!D:D, "")),
            "Awaiting Status"
        )
    )
)</f>
        <v>Awaiting Status</v>
      </c>
      <c r="T159" s="6" t="str">
        <f ca="1">VLOOKUP($B159,'1.MetaData'!$B:$H,2,FALSE)</f>
        <v>SHH-27</v>
      </c>
      <c r="U159" s="7" t="str">
        <f ca="1">VLOOKUP($B159,'1.MetaData'!$B:$H,3,FALSE)</f>
        <v>Sphyrna lewini</v>
      </c>
      <c r="V159" s="7" t="str">
        <f ca="1">VLOOKUP($B159,'1.MetaData'!$B:$H,4,FALSE)</f>
        <v>Scalloped hammerhead</v>
      </c>
      <c r="W159" s="6" t="str">
        <f ca="1">VLOOKUP($B159,'1.MetaData'!$B:$H,5,FALSE)</f>
        <v>Madalyn Cooper/Andrew Chin/Diane Barton</v>
      </c>
      <c r="X159" s="6" t="str">
        <f ca="1">VLOOKUP($B159,'1.MetaData'!$B:$H,6,FALSE)</f>
        <v>Madalyn Cooper / Shannon Corrigan</v>
      </c>
      <c r="Z159"/>
    </row>
    <row r="160" spans="1:26" hidden="1" x14ac:dyDescent="0.25">
      <c r="A160" s="17">
        <v>159</v>
      </c>
      <c r="B160" s="3" t="str">
        <f t="shared" ca="1" si="4"/>
        <v>OG159</v>
      </c>
      <c r="C160" s="219" t="s">
        <v>117</v>
      </c>
      <c r="D160" s="4">
        <f ca="1">COUNTIF('2.Tissue'!C:C,B160)</f>
        <v>1</v>
      </c>
      <c r="E160" s="4">
        <f ca="1">COUNTIFS('3.DNAExtractions'!$E:$E,$B160,'3.DNAExtractions'!$D:$D,E$1)</f>
        <v>1</v>
      </c>
      <c r="F160" s="2" t="str" cm="1">
        <f t="array" aca="1" ref="F160" ca="1">IF(
    COUNTIFS('3.DNAExtractions'!E:E, B160, '3.DNAExtractions'!Y:Y, "Y") &gt; 0,
    _xlfn.TEXTJOIN(", ", TRUE, IF(('3.DNAExtractions'!E:E = B160) * ('3.DNAExtractions'!Y:Y = "Y"), '3.DNAExtractions'!D:D, "")),
    IF(
        COUNTIFS('3.DNAExtractions'!E:E, B160, '3.DNAExtractions'!X:X, "Y") &gt; 0,
        _xlfn.TEXTJOIN(", ", TRUE, IF(('3.DNAExtractions'!E:E = B160) * ('3.DNAExtractions'!X:X = "Y"), '3.DNAExtractions'!D:D, "")),
        "Awaiting Status"
    )
)</f>
        <v>Extracted</v>
      </c>
      <c r="G160" s="45"/>
      <c r="H160" s="8" t="str" cm="1">
        <f t="array" aca="1" ref="H160" ca="1">IF(
    G160="N",
    "",
    IF(
        COUNTIFS('4.Illumina'!E:E, B160, '4.Illumina'!R:R, "Y") &gt; 0,
        _xlfn.TEXTJOIN(", ", TRUE, IF(('4.Illumina'!E:E = B160) * ('4.Illumina'!R:R = "Y"), '4.Illumina'!D:D, "")),
        IF(
            COUNTIFS('4.Illumina'!E:E, B160, '4.Illumina'!Q:Q, "Y") &gt; 0,
            _xlfn.TEXTJOIN(", ", TRUE, IF(('4.Illumina'!E:E = B160) * ('4.Illumina'!Q:Q = "Y"), '4.Illumina'!D:D, "")),
            "Awaiting Status"
        )
    )
)</f>
        <v>Awaiting Status</v>
      </c>
      <c r="J160" s="56" t="str" cm="1">
        <f t="array" aca="1" ref="J160" ca="1">IF(
    I160="N",
    "",
    IF(
        COUNTIFS('4.PacBio'!E:E, B160, '4.PacBio'!W:W, "Y") &gt; 0,
        _xlfn.TEXTJOIN(", ", TRUE, IF(('4.PacBio'!E:E = B160) * ('4.PacBio'!W:W = "Y"), '4.PacBio'!D:D, "")),
        IF(
            COUNTIFS('4.PacBio'!E:E, B160, '4.PacBio'!V:V, "Y") &gt; 0,
            _xlfn.TEXTJOIN(", ", TRUE, IF(('4.PacBio'!E:E = B160) * ('4.PacBio'!V:V = "Y"), '4.PacBio'!D:D, "")),
            "Awaiting Status"
        )
    )
)</f>
        <v>Awaiting Status</v>
      </c>
      <c r="L160" s="8" t="str" cm="1">
        <f t="array" aca="1" ref="L160" ca="1">IF(
    K160="N",
    "",
    IF(
        COUNTIFS('4.HiCLibrary'!E:E, B160, '4.HiCLibrary'!V:V, "Y") &gt; 0,
        _xlfn.TEXTJOIN(", ", TRUE, IF(('4.HiCLibrary'!E:E = B160) * ('4.HiCLibrary'!V:V = "Y"), '4.HiCLibrary'!D:D, "")),
        IF(
            COUNTIFS('4.HiCLibrary'!E:E, B160, '4.HiCLibrary'!U:U, "Y") &gt; 0,
            _xlfn.TEXTJOIN(", ", TRUE, IF(('4.HiCLibrary'!E:E = B160) * ('4.HiCLibrary'!U:U = "Y"), '4.HiCLibrary'!D:D, "")),
            "Awaiting Status"
        )
    )
)</f>
        <v>Awaiting Status</v>
      </c>
      <c r="M160" s="47"/>
      <c r="N160" s="56" t="str" cm="1">
        <f t="array" aca="1" ref="N160" ca="1">IF(
    M160="N",
    "",
    IF(
        COUNTIFS('4.ONT'!E:E, B160, '4.ONT'!Q:Q, "Y") &gt; 0,
        _xlfn.TEXTJOIN(", ", TRUE, IF(('4.ONT'!E:E = B160) * ('4.ONT'!Q:Q = "Y"), '4.ONT'!D:D, "")),
        IF(
            COUNTIFS('4.ONT'!E:E, B160, '4.ONT'!P:P, "Y") &gt; 0,
            _xlfn.TEXTJOIN(", ", TRUE, IF(('4.ONT'!E:E = B160) * ('4.ONT'!P:P = "Y"), '4.ONT'!D:D, "")),
            "Awaiting Status"
        )
    )
)</f>
        <v>Awaiting Status</v>
      </c>
      <c r="O160" s="60"/>
      <c r="P160" s="60" t="str" cm="1">
        <f t="array" aca="1" ref="P160" ca="1">IF(
    O160="N",
    "",
    IF(
        COUNTIFS('3.RNAExtractions'!E:E, B160, '3.RNAExtractions'!Z:Z, "Y") &gt; 0,
        _xlfn.TEXTJOIN(", ", TRUE, IF(('3.RNAExtractions'!E:E = B160) * ('3.RNAExtractions'!Z:Z = "Y"), '3.RNAExtractions'!D:D, "")),
        IF(
            COUNTIFS('3.RNAExtractions'!E:E, B160, '3.RNAExtractions'!Y:Y, "Y") &gt; 0,
            _xlfn.TEXTJOIN(", ", TRUE, IF(('3.RNAExtractions'!E:E = B160) * ('3.RNAExtractions'!Y:Y = "Y"), '3.RNAExtractions'!D:D, "")),
            "Awaiting Status"
        )
    )
)</f>
        <v>Awaiting Status</v>
      </c>
      <c r="Q160" s="60"/>
      <c r="R160" s="60" t="str" cm="1">
        <f t="array" aca="1" ref="R160" ca="1">IF(
    Q160="N",
    "",
    IF(
        COUNTIFS('4.RNAIllumina'!E:E, B160, '4.RNAIllumina'!Y:Y, "Y") &gt; 0,
        _xlfn.TEXTJOIN(", ", TRUE, IF(('4.RNAIllumina'!E:E = B160) * ('4.RNAIllumina'!Y:Y = "Y"), '4.RNAIllumina'!D:D, "")),
        IF(
            COUNTIFS('4.RNAIllumina'!E:E, B160, '4.RNAIllumina'!X:X, "Y") &gt; 0,
            _xlfn.TEXTJOIN(", ", TRUE, IF(('4.RNAIllumina'!E:E = B160) * ('4.RNAIllumina'!X:X = "Y"), '4.RNAIllumina'!D:D, "")),
            "Awaiting Status"
        )
    )
)</f>
        <v>Awaiting Status</v>
      </c>
      <c r="T160" s="6" t="str">
        <f ca="1">VLOOKUP($B160,'1.MetaData'!$B:$H,2,FALSE)</f>
        <v>LSF-28</v>
      </c>
      <c r="U160" s="7" t="str">
        <f ca="1">VLOOKUP($B160,'1.MetaData'!$B:$H,3,FALSE)</f>
        <v>Pristis pristis</v>
      </c>
      <c r="V160" s="7" t="str">
        <f ca="1">VLOOKUP($B160,'1.MetaData'!$B:$H,4,FALSE)</f>
        <v>Largetooth sawfish</v>
      </c>
      <c r="W160" s="6" t="str">
        <f ca="1">VLOOKUP($B160,'1.MetaData'!$B:$H,5,FALSE)</f>
        <v>Madalyn Cooper/Madi Green/Will White</v>
      </c>
      <c r="X160" s="6" t="str">
        <f ca="1">VLOOKUP($B160,'1.MetaData'!$B:$H,6,FALSE)</f>
        <v>Madalyn Cooper / Shannon Corrigan</v>
      </c>
      <c r="Z160"/>
    </row>
    <row r="161" spans="1:26" hidden="1" x14ac:dyDescent="0.25">
      <c r="A161" s="17">
        <v>160</v>
      </c>
      <c r="B161" s="3" t="str">
        <f t="shared" ca="1" si="4"/>
        <v>OG160</v>
      </c>
      <c r="C161" s="219" t="s">
        <v>117</v>
      </c>
      <c r="D161" s="4">
        <f ca="1">COUNTIF('2.Tissue'!C:C,B161)</f>
        <v>1</v>
      </c>
      <c r="E161" s="4">
        <f ca="1">COUNTIFS('3.DNAExtractions'!$E:$E,$B161,'3.DNAExtractions'!$D:$D,E$1)</f>
        <v>1</v>
      </c>
      <c r="F161" s="2" t="str" cm="1">
        <f t="array" aca="1" ref="F161" ca="1">IF(
    COUNTIFS('3.DNAExtractions'!E:E, B161, '3.DNAExtractions'!Y:Y, "Y") &gt; 0,
    _xlfn.TEXTJOIN(", ", TRUE, IF(('3.DNAExtractions'!E:E = B161) * ('3.DNAExtractions'!Y:Y = "Y"), '3.DNAExtractions'!D:D, "")),
    IF(
        COUNTIFS('3.DNAExtractions'!E:E, B161, '3.DNAExtractions'!X:X, "Y") &gt; 0,
        _xlfn.TEXTJOIN(", ", TRUE, IF(('3.DNAExtractions'!E:E = B161) * ('3.DNAExtractions'!X:X = "Y"), '3.DNAExtractions'!D:D, "")),
        "Awaiting Status"
    )
)</f>
        <v>Extracted</v>
      </c>
      <c r="G161" s="45"/>
      <c r="H161" s="8" t="str" cm="1">
        <f t="array" aca="1" ref="H161" ca="1">IF(
    G161="N",
    "",
    IF(
        COUNTIFS('4.Illumina'!E:E, B161, '4.Illumina'!R:R, "Y") &gt; 0,
        _xlfn.TEXTJOIN(", ", TRUE, IF(('4.Illumina'!E:E = B161) * ('4.Illumina'!R:R = "Y"), '4.Illumina'!D:D, "")),
        IF(
            COUNTIFS('4.Illumina'!E:E, B161, '4.Illumina'!Q:Q, "Y") &gt; 0,
            _xlfn.TEXTJOIN(", ", TRUE, IF(('4.Illumina'!E:E = B161) * ('4.Illumina'!Q:Q = "Y"), '4.Illumina'!D:D, "")),
            "Awaiting Status"
        )
    )
)</f>
        <v>Awaiting Status</v>
      </c>
      <c r="J161" s="56" t="str" cm="1">
        <f t="array" aca="1" ref="J161" ca="1">IF(
    I161="N",
    "",
    IF(
        COUNTIFS('4.PacBio'!E:E, B161, '4.PacBio'!W:W, "Y") &gt; 0,
        _xlfn.TEXTJOIN(", ", TRUE, IF(('4.PacBio'!E:E = B161) * ('4.PacBio'!W:W = "Y"), '4.PacBio'!D:D, "")),
        IF(
            COUNTIFS('4.PacBio'!E:E, B161, '4.PacBio'!V:V, "Y") &gt; 0,
            _xlfn.TEXTJOIN(", ", TRUE, IF(('4.PacBio'!E:E = B161) * ('4.PacBio'!V:V = "Y"), '4.PacBio'!D:D, "")),
            "Awaiting Status"
        )
    )
)</f>
        <v>Awaiting Status</v>
      </c>
      <c r="L161" s="8" t="str" cm="1">
        <f t="array" aca="1" ref="L161" ca="1">IF(
    K161="N",
    "",
    IF(
        COUNTIFS('4.HiCLibrary'!E:E, B161, '4.HiCLibrary'!V:V, "Y") &gt; 0,
        _xlfn.TEXTJOIN(", ", TRUE, IF(('4.HiCLibrary'!E:E = B161) * ('4.HiCLibrary'!V:V = "Y"), '4.HiCLibrary'!D:D, "")),
        IF(
            COUNTIFS('4.HiCLibrary'!E:E, B161, '4.HiCLibrary'!U:U, "Y") &gt; 0,
            _xlfn.TEXTJOIN(", ", TRUE, IF(('4.HiCLibrary'!E:E = B161) * ('4.HiCLibrary'!U:U = "Y"), '4.HiCLibrary'!D:D, "")),
            "Awaiting Status"
        )
    )
)</f>
        <v>Awaiting Status</v>
      </c>
      <c r="M161" s="47"/>
      <c r="N161" s="56" t="str" cm="1">
        <f t="array" aca="1" ref="N161" ca="1">IF(
    M161="N",
    "",
    IF(
        COUNTIFS('4.ONT'!E:E, B161, '4.ONT'!Q:Q, "Y") &gt; 0,
        _xlfn.TEXTJOIN(", ", TRUE, IF(('4.ONT'!E:E = B161) * ('4.ONT'!Q:Q = "Y"), '4.ONT'!D:D, "")),
        IF(
            COUNTIFS('4.ONT'!E:E, B161, '4.ONT'!P:P, "Y") &gt; 0,
            _xlfn.TEXTJOIN(", ", TRUE, IF(('4.ONT'!E:E = B161) * ('4.ONT'!P:P = "Y"), '4.ONT'!D:D, "")),
            "Awaiting Status"
        )
    )
)</f>
        <v>Awaiting Status</v>
      </c>
      <c r="O161" s="60"/>
      <c r="P161" s="60" t="str" cm="1">
        <f t="array" aca="1" ref="P161" ca="1">IF(
    O161="N",
    "",
    IF(
        COUNTIFS('3.RNAExtractions'!E:E, B161, '3.RNAExtractions'!Z:Z, "Y") &gt; 0,
        _xlfn.TEXTJOIN(", ", TRUE, IF(('3.RNAExtractions'!E:E = B161) * ('3.RNAExtractions'!Z:Z = "Y"), '3.RNAExtractions'!D:D, "")),
        IF(
            COUNTIFS('3.RNAExtractions'!E:E, B161, '3.RNAExtractions'!Y:Y, "Y") &gt; 0,
            _xlfn.TEXTJOIN(", ", TRUE, IF(('3.RNAExtractions'!E:E = B161) * ('3.RNAExtractions'!Y:Y = "Y"), '3.RNAExtractions'!D:D, "")),
            "Awaiting Status"
        )
    )
)</f>
        <v>Awaiting Status</v>
      </c>
      <c r="Q161" s="60"/>
      <c r="R161" s="60" t="str" cm="1">
        <f t="array" aca="1" ref="R161" ca="1">IF(
    Q161="N",
    "",
    IF(
        COUNTIFS('4.RNAIllumina'!E:E, B161, '4.RNAIllumina'!Y:Y, "Y") &gt; 0,
        _xlfn.TEXTJOIN(", ", TRUE, IF(('4.RNAIllumina'!E:E = B161) * ('4.RNAIllumina'!Y:Y = "Y"), '4.RNAIllumina'!D:D, "")),
        IF(
            COUNTIFS('4.RNAIllumina'!E:E, B161, '4.RNAIllumina'!X:X, "Y") &gt; 0,
            _xlfn.TEXTJOIN(", ", TRUE, IF(('4.RNAIllumina'!E:E = B161) * ('4.RNAIllumina'!X:X = "Y"), '4.RNAIllumina'!D:D, "")),
            "Awaiting Status"
        )
    )
)</f>
        <v>Awaiting Status</v>
      </c>
      <c r="T161" s="6" t="str">
        <f ca="1">VLOOKUP($B161,'1.MetaData'!$B:$H,2,FALSE)</f>
        <v>LSF-29</v>
      </c>
      <c r="U161" s="7" t="str">
        <f ca="1">VLOOKUP($B161,'1.MetaData'!$B:$H,3,FALSE)</f>
        <v>Pristis pristis</v>
      </c>
      <c r="V161" s="7" t="str">
        <f ca="1">VLOOKUP($B161,'1.MetaData'!$B:$H,4,FALSE)</f>
        <v>Largetooth sawfish</v>
      </c>
      <c r="W161" s="6" t="str">
        <f ca="1">VLOOKUP($B161,'1.MetaData'!$B:$H,5,FALSE)</f>
        <v>Madalyn Cooper/Madi Green/Will White</v>
      </c>
      <c r="X161" s="6" t="str">
        <f ca="1">VLOOKUP($B161,'1.MetaData'!$B:$H,6,FALSE)</f>
        <v>Madalyn Cooper / Shannon Corrigan</v>
      </c>
      <c r="Z161"/>
    </row>
    <row r="162" spans="1:26" hidden="1" x14ac:dyDescent="0.25">
      <c r="A162" s="17">
        <v>161</v>
      </c>
      <c r="B162" s="3" t="str">
        <f t="shared" ca="1" si="4"/>
        <v>OG161</v>
      </c>
      <c r="C162" s="219" t="s">
        <v>117</v>
      </c>
      <c r="D162" s="4">
        <f ca="1">COUNTIF('2.Tissue'!C:C,B162)</f>
        <v>1</v>
      </c>
      <c r="E162" s="4">
        <f ca="1">COUNTIFS('3.DNAExtractions'!$E:$E,$B162,'3.DNAExtractions'!$D:$D,E$1)</f>
        <v>1</v>
      </c>
      <c r="F162" s="2" t="str" cm="1">
        <f t="array" aca="1" ref="F162" ca="1">IF(
    COUNTIFS('3.DNAExtractions'!E:E, B162, '3.DNAExtractions'!Y:Y, "Y") &gt; 0,
    _xlfn.TEXTJOIN(", ", TRUE, IF(('3.DNAExtractions'!E:E = B162) * ('3.DNAExtractions'!Y:Y = "Y"), '3.DNAExtractions'!D:D, "")),
    IF(
        COUNTIFS('3.DNAExtractions'!E:E, B162, '3.DNAExtractions'!X:X, "Y") &gt; 0,
        _xlfn.TEXTJOIN(", ", TRUE, IF(('3.DNAExtractions'!E:E = B162) * ('3.DNAExtractions'!X:X = "Y"), '3.DNAExtractions'!D:D, "")),
        "Awaiting Status"
    )
)</f>
        <v>Extracted</v>
      </c>
      <c r="G162" s="45"/>
      <c r="H162" s="8" t="str" cm="1">
        <f t="array" aca="1" ref="H162" ca="1">IF(
    G162="N",
    "",
    IF(
        COUNTIFS('4.Illumina'!E:E, B162, '4.Illumina'!R:R, "Y") &gt; 0,
        _xlfn.TEXTJOIN(", ", TRUE, IF(('4.Illumina'!E:E = B162) * ('4.Illumina'!R:R = "Y"), '4.Illumina'!D:D, "")),
        IF(
            COUNTIFS('4.Illumina'!E:E, B162, '4.Illumina'!Q:Q, "Y") &gt; 0,
            _xlfn.TEXTJOIN(", ", TRUE, IF(('4.Illumina'!E:E = B162) * ('4.Illumina'!Q:Q = "Y"), '4.Illumina'!D:D, "")),
            "Awaiting Status"
        )
    )
)</f>
        <v>Awaiting Status</v>
      </c>
      <c r="J162" s="56" t="str" cm="1">
        <f t="array" aca="1" ref="J162" ca="1">IF(
    I162="N",
    "",
    IF(
        COUNTIFS('4.PacBio'!E:E, B162, '4.PacBio'!W:W, "Y") &gt; 0,
        _xlfn.TEXTJOIN(", ", TRUE, IF(('4.PacBio'!E:E = B162) * ('4.PacBio'!W:W = "Y"), '4.PacBio'!D:D, "")),
        IF(
            COUNTIFS('4.PacBio'!E:E, B162, '4.PacBio'!V:V, "Y") &gt; 0,
            _xlfn.TEXTJOIN(", ", TRUE, IF(('4.PacBio'!E:E = B162) * ('4.PacBio'!V:V = "Y"), '4.PacBio'!D:D, "")),
            "Awaiting Status"
        )
    )
)</f>
        <v>Awaiting Status</v>
      </c>
      <c r="L162" s="8" t="str" cm="1">
        <f t="array" aca="1" ref="L162" ca="1">IF(
    K162="N",
    "",
    IF(
        COUNTIFS('4.HiCLibrary'!E:E, B162, '4.HiCLibrary'!V:V, "Y") &gt; 0,
        _xlfn.TEXTJOIN(", ", TRUE, IF(('4.HiCLibrary'!E:E = B162) * ('4.HiCLibrary'!V:V = "Y"), '4.HiCLibrary'!D:D, "")),
        IF(
            COUNTIFS('4.HiCLibrary'!E:E, B162, '4.HiCLibrary'!U:U, "Y") &gt; 0,
            _xlfn.TEXTJOIN(", ", TRUE, IF(('4.HiCLibrary'!E:E = B162) * ('4.HiCLibrary'!U:U = "Y"), '4.HiCLibrary'!D:D, "")),
            "Awaiting Status"
        )
    )
)</f>
        <v>Awaiting Status</v>
      </c>
      <c r="M162" s="47"/>
      <c r="N162" s="56" t="str" cm="1">
        <f t="array" aca="1" ref="N162" ca="1">IF(
    M162="N",
    "",
    IF(
        COUNTIFS('4.ONT'!E:E, B162, '4.ONT'!Q:Q, "Y") &gt; 0,
        _xlfn.TEXTJOIN(", ", TRUE, IF(('4.ONT'!E:E = B162) * ('4.ONT'!Q:Q = "Y"), '4.ONT'!D:D, "")),
        IF(
            COUNTIFS('4.ONT'!E:E, B162, '4.ONT'!P:P, "Y") &gt; 0,
            _xlfn.TEXTJOIN(", ", TRUE, IF(('4.ONT'!E:E = B162) * ('4.ONT'!P:P = "Y"), '4.ONT'!D:D, "")),
            "Awaiting Status"
        )
    )
)</f>
        <v>Awaiting Status</v>
      </c>
      <c r="O162" s="60"/>
      <c r="P162" s="60" t="str" cm="1">
        <f t="array" aca="1" ref="P162" ca="1">IF(
    O162="N",
    "",
    IF(
        COUNTIFS('3.RNAExtractions'!E:E, B162, '3.RNAExtractions'!Z:Z, "Y") &gt; 0,
        _xlfn.TEXTJOIN(", ", TRUE, IF(('3.RNAExtractions'!E:E = B162) * ('3.RNAExtractions'!Z:Z = "Y"), '3.RNAExtractions'!D:D, "")),
        IF(
            COUNTIFS('3.RNAExtractions'!E:E, B162, '3.RNAExtractions'!Y:Y, "Y") &gt; 0,
            _xlfn.TEXTJOIN(", ", TRUE, IF(('3.RNAExtractions'!E:E = B162) * ('3.RNAExtractions'!Y:Y = "Y"), '3.RNAExtractions'!D:D, "")),
            "Awaiting Status"
        )
    )
)</f>
        <v>Awaiting Status</v>
      </c>
      <c r="Q162" s="60"/>
      <c r="R162" s="60" t="str" cm="1">
        <f t="array" aca="1" ref="R162" ca="1">IF(
    Q162="N",
    "",
    IF(
        COUNTIFS('4.RNAIllumina'!E:E, B162, '4.RNAIllumina'!Y:Y, "Y") &gt; 0,
        _xlfn.TEXTJOIN(", ", TRUE, IF(('4.RNAIllumina'!E:E = B162) * ('4.RNAIllumina'!Y:Y = "Y"), '4.RNAIllumina'!D:D, "")),
        IF(
            COUNTIFS('4.RNAIllumina'!E:E, B162, '4.RNAIllumina'!X:X, "Y") &gt; 0,
            _xlfn.TEXTJOIN(", ", TRUE, IF(('4.RNAIllumina'!E:E = B162) * ('4.RNAIllumina'!X:X = "Y"), '4.RNAIllumina'!D:D, "")),
            "Awaiting Status"
        )
    )
)</f>
        <v>Awaiting Status</v>
      </c>
      <c r="T162" s="6" t="str">
        <f ca="1">VLOOKUP($B162,'1.MetaData'!$B:$H,2,FALSE)</f>
        <v>LSF-30</v>
      </c>
      <c r="U162" s="7" t="str">
        <f ca="1">VLOOKUP($B162,'1.MetaData'!$B:$H,3,FALSE)</f>
        <v>Pristis pristis</v>
      </c>
      <c r="V162" s="7" t="str">
        <f ca="1">VLOOKUP($B162,'1.MetaData'!$B:$H,4,FALSE)</f>
        <v>Largetooth sawfish</v>
      </c>
      <c r="W162" s="6" t="str">
        <f ca="1">VLOOKUP($B162,'1.MetaData'!$B:$H,5,FALSE)</f>
        <v>Madalyn Cooper/Madi Green/Will White</v>
      </c>
      <c r="X162" s="6" t="str">
        <f ca="1">VLOOKUP($B162,'1.MetaData'!$B:$H,6,FALSE)</f>
        <v>Madalyn Cooper / Shannon Corrigan</v>
      </c>
      <c r="Z162"/>
    </row>
    <row r="163" spans="1:26" hidden="1" x14ac:dyDescent="0.25">
      <c r="A163" s="17">
        <v>162</v>
      </c>
      <c r="B163" s="3" t="str">
        <f t="shared" ca="1" si="4"/>
        <v>OG162</v>
      </c>
      <c r="C163" s="219" t="s">
        <v>111</v>
      </c>
      <c r="D163" s="4">
        <f ca="1">COUNTIF('2.Tissue'!C:C,B163)</f>
        <v>1</v>
      </c>
      <c r="E163" s="4">
        <f ca="1">COUNTIFS('3.DNAExtractions'!$E:$E,$B163,'3.DNAExtractions'!$D:$D,E$1)</f>
        <v>1</v>
      </c>
      <c r="F163" s="2" t="str" cm="1">
        <f t="array" aca="1" ref="F163" ca="1">IF(
    COUNTIFS('3.DNAExtractions'!E:E, B163, '3.DNAExtractions'!Y:Y, "Y") &gt; 0,
    _xlfn.TEXTJOIN(", ", TRUE, IF(('3.DNAExtractions'!E:E = B163) * ('3.DNAExtractions'!Y:Y = "Y"), '3.DNAExtractions'!D:D, "")),
    IF(
        COUNTIFS('3.DNAExtractions'!E:E, B163, '3.DNAExtractions'!X:X, "Y") &gt; 0,
        _xlfn.TEXTJOIN(", ", TRUE, IF(('3.DNAExtractions'!E:E = B163) * ('3.DNAExtractions'!X:X = "Y"), '3.DNAExtractions'!D:D, "")),
        "Awaiting Status"
    )
)</f>
        <v>Extracted</v>
      </c>
      <c r="G163" s="45"/>
      <c r="H163" s="8" t="str" cm="1">
        <f t="array" aca="1" ref="H163" ca="1">IF(
    G163="N",
    "",
    IF(
        COUNTIFS('4.Illumina'!E:E, B163, '4.Illumina'!R:R, "Y") &gt; 0,
        _xlfn.TEXTJOIN(", ", TRUE, IF(('4.Illumina'!E:E = B163) * ('4.Illumina'!R:R = "Y"), '4.Illumina'!D:D, "")),
        IF(
            COUNTIFS('4.Illumina'!E:E, B163, '4.Illumina'!Q:Q, "Y") &gt; 0,
            _xlfn.TEXTJOIN(", ", TRUE, IF(('4.Illumina'!E:E = B163) * ('4.Illumina'!Q:Q = "Y"), '4.Illumina'!D:D, "")),
            "Awaiting Status"
        )
    )
)</f>
        <v>Awaiting Status</v>
      </c>
      <c r="J163" s="56" t="str" cm="1">
        <f t="array" aca="1" ref="J163" ca="1">IF(
    I163="N",
    "",
    IF(
        COUNTIFS('4.PacBio'!E:E, B163, '4.PacBio'!W:W, "Y") &gt; 0,
        _xlfn.TEXTJOIN(", ", TRUE, IF(('4.PacBio'!E:E = B163) * ('4.PacBio'!W:W = "Y"), '4.PacBio'!D:D, "")),
        IF(
            COUNTIFS('4.PacBio'!E:E, B163, '4.PacBio'!V:V, "Y") &gt; 0,
            _xlfn.TEXTJOIN(", ", TRUE, IF(('4.PacBio'!E:E = B163) * ('4.PacBio'!V:V = "Y"), '4.PacBio'!D:D, "")),
            "Awaiting Status"
        )
    )
)</f>
        <v>HOLD</v>
      </c>
      <c r="L163" s="8" t="str" cm="1">
        <f t="array" aca="1" ref="L163" ca="1">IF(
    K163="N",
    "",
    IF(
        COUNTIFS('4.HiCLibrary'!E:E, B163, '4.HiCLibrary'!V:V, "Y") &gt; 0,
        _xlfn.TEXTJOIN(", ", TRUE, IF(('4.HiCLibrary'!E:E = B163) * ('4.HiCLibrary'!V:V = "Y"), '4.HiCLibrary'!D:D, "")),
        IF(
            COUNTIFS('4.HiCLibrary'!E:E, B163, '4.HiCLibrary'!U:U, "Y") &gt; 0,
            _xlfn.TEXTJOIN(", ", TRUE, IF(('4.HiCLibrary'!E:E = B163) * ('4.HiCLibrary'!U:U = "Y"), '4.HiCLibrary'!D:D, "")),
            "Awaiting Status"
        )
    )
)</f>
        <v>Awaiting Status</v>
      </c>
      <c r="M163" s="47"/>
      <c r="N163" s="56" t="str" cm="1">
        <f t="array" aca="1" ref="N163" ca="1">IF(
    M163="N",
    "",
    IF(
        COUNTIFS('4.ONT'!E:E, B163, '4.ONT'!Q:Q, "Y") &gt; 0,
        _xlfn.TEXTJOIN(", ", TRUE, IF(('4.ONT'!E:E = B163) * ('4.ONT'!Q:Q = "Y"), '4.ONT'!D:D, "")),
        IF(
            COUNTIFS('4.ONT'!E:E, B163, '4.ONT'!P:P, "Y") &gt; 0,
            _xlfn.TEXTJOIN(", ", TRUE, IF(('4.ONT'!E:E = B163) * ('4.ONT'!P:P = "Y"), '4.ONT'!D:D, "")),
            "Awaiting Status"
        )
    )
)</f>
        <v>Awaiting Status</v>
      </c>
      <c r="O163" s="60"/>
      <c r="P163" s="60" t="str" cm="1">
        <f t="array" aca="1" ref="P163" ca="1">IF(
    O163="N",
    "",
    IF(
        COUNTIFS('3.RNAExtractions'!E:E, B163, '3.RNAExtractions'!Z:Z, "Y") &gt; 0,
        _xlfn.TEXTJOIN(", ", TRUE, IF(('3.RNAExtractions'!E:E = B163) * ('3.RNAExtractions'!Z:Z = "Y"), '3.RNAExtractions'!D:D, "")),
        IF(
            COUNTIFS('3.RNAExtractions'!E:E, B163, '3.RNAExtractions'!Y:Y, "Y") &gt; 0,
            _xlfn.TEXTJOIN(", ", TRUE, IF(('3.RNAExtractions'!E:E = B163) * ('3.RNAExtractions'!Y:Y = "Y"), '3.RNAExtractions'!D:D, "")),
            "Awaiting Status"
        )
    )
)</f>
        <v>Awaiting Status</v>
      </c>
      <c r="Q163" s="60"/>
      <c r="R163" s="60" t="str" cm="1">
        <f t="array" aca="1" ref="R163" ca="1">IF(
    Q163="N",
    "",
    IF(
        COUNTIFS('4.RNAIllumina'!E:E, B163, '4.RNAIllumina'!Y:Y, "Y") &gt; 0,
        _xlfn.TEXTJOIN(", ", TRUE, IF(('4.RNAIllumina'!E:E = B163) * ('4.RNAIllumina'!Y:Y = "Y"), '4.RNAIllumina'!D:D, "")),
        IF(
            COUNTIFS('4.RNAIllumina'!E:E, B163, '4.RNAIllumina'!X:X, "Y") &gt; 0,
            _xlfn.TEXTJOIN(", ", TRUE, IF(('4.RNAIllumina'!E:E = B163) * ('4.RNAIllumina'!X:X = "Y"), '4.RNAIllumina'!D:D, "")),
            "Awaiting Status"
        )
    )
)</f>
        <v>Awaiting Status</v>
      </c>
      <c r="T163" s="6" t="str">
        <f ca="1">VLOOKUP($B163,'1.MetaData'!$B:$H,2,FALSE)</f>
        <v>M661-HS-31</v>
      </c>
      <c r="U163" s="7" t="str">
        <f ca="1">VLOOKUP($B163,'1.MetaData'!$B:$H,3,FALSE)</f>
        <v>Sphyrna lewini</v>
      </c>
      <c r="V163" s="7" t="str">
        <f ca="1">VLOOKUP($B163,'1.MetaData'!$B:$H,4,FALSE)</f>
        <v>Scalloped hammerhead</v>
      </c>
      <c r="W163" s="6" t="str">
        <f ca="1">VLOOKUP($B163,'1.MetaData'!$B:$H,5,FALSE)</f>
        <v>Rory McAuley</v>
      </c>
      <c r="X163" s="6" t="str">
        <f ca="1">VLOOKUP($B163,'1.MetaData'!$B:$H,6,FALSE)</f>
        <v>Madalyn Cooper / Shannon Corrigan</v>
      </c>
      <c r="Y163" s="6" t="s">
        <v>119</v>
      </c>
      <c r="Z163"/>
    </row>
    <row r="164" spans="1:26" hidden="1" x14ac:dyDescent="0.25">
      <c r="A164" s="17">
        <v>163</v>
      </c>
      <c r="B164" s="3" t="str">
        <f t="shared" ca="1" si="4"/>
        <v>OG163</v>
      </c>
      <c r="C164" s="219" t="s">
        <v>117</v>
      </c>
      <c r="D164" s="4">
        <f ca="1">COUNTIF('2.Tissue'!C:C,B164)</f>
        <v>1</v>
      </c>
      <c r="E164" s="4">
        <f ca="1">COUNTIFS('3.DNAExtractions'!$E:$E,$B164,'3.DNAExtractions'!$D:$D,E$1)</f>
        <v>1</v>
      </c>
      <c r="F164" s="2" t="str" cm="1">
        <f t="array" aca="1" ref="F164" ca="1">IF(
    COUNTIFS('3.DNAExtractions'!E:E, B164, '3.DNAExtractions'!Y:Y, "Y") &gt; 0,
    _xlfn.TEXTJOIN(", ", TRUE, IF(('3.DNAExtractions'!E:E = B164) * ('3.DNAExtractions'!Y:Y = "Y"), '3.DNAExtractions'!D:D, "")),
    IF(
        COUNTIFS('3.DNAExtractions'!E:E, B164, '3.DNAExtractions'!X:X, "Y") &gt; 0,
        _xlfn.TEXTJOIN(", ", TRUE, IF(('3.DNAExtractions'!E:E = B164) * ('3.DNAExtractions'!X:X = "Y"), '3.DNAExtractions'!D:D, "")),
        "Awaiting Status"
    )
)</f>
        <v>Extracted</v>
      </c>
      <c r="G164" s="45"/>
      <c r="H164" s="8" t="str" cm="1">
        <f t="array" aca="1" ref="H164" ca="1">IF(
    G164="N",
    "",
    IF(
        COUNTIFS('4.Illumina'!E:E, B164, '4.Illumina'!R:R, "Y") &gt; 0,
        _xlfn.TEXTJOIN(", ", TRUE, IF(('4.Illumina'!E:E = B164) * ('4.Illumina'!R:R = "Y"), '4.Illumina'!D:D, "")),
        IF(
            COUNTIFS('4.Illumina'!E:E, B164, '4.Illumina'!Q:Q, "Y") &gt; 0,
            _xlfn.TEXTJOIN(", ", TRUE, IF(('4.Illumina'!E:E = B164) * ('4.Illumina'!Q:Q = "Y"), '4.Illumina'!D:D, "")),
            "Awaiting Status"
        )
    )
)</f>
        <v>Awaiting Status</v>
      </c>
      <c r="J164" s="56" t="str" cm="1">
        <f t="array" aca="1" ref="J164" ca="1">IF(
    I164="N",
    "",
    IF(
        COUNTIFS('4.PacBio'!E:E, B164, '4.PacBio'!W:W, "Y") &gt; 0,
        _xlfn.TEXTJOIN(", ", TRUE, IF(('4.PacBio'!E:E = B164) * ('4.PacBio'!W:W = "Y"), '4.PacBio'!D:D, "")),
        IF(
            COUNTIFS('4.PacBio'!E:E, B164, '4.PacBio'!V:V, "Y") &gt; 0,
            _xlfn.TEXTJOIN(", ", TRUE, IF(('4.PacBio'!E:E = B164) * ('4.PacBio'!V:V = "Y"), '4.PacBio'!D:D, "")),
            "Awaiting Status"
        )
    )
)</f>
        <v>Awaiting Status</v>
      </c>
      <c r="L164" s="8" t="str" cm="1">
        <f t="array" aca="1" ref="L164" ca="1">IF(
    K164="N",
    "",
    IF(
        COUNTIFS('4.HiCLibrary'!E:E, B164, '4.HiCLibrary'!V:V, "Y") &gt; 0,
        _xlfn.TEXTJOIN(", ", TRUE, IF(('4.HiCLibrary'!E:E = B164) * ('4.HiCLibrary'!V:V = "Y"), '4.HiCLibrary'!D:D, "")),
        IF(
            COUNTIFS('4.HiCLibrary'!E:E, B164, '4.HiCLibrary'!U:U, "Y") &gt; 0,
            _xlfn.TEXTJOIN(", ", TRUE, IF(('4.HiCLibrary'!E:E = B164) * ('4.HiCLibrary'!U:U = "Y"), '4.HiCLibrary'!D:D, "")),
            "Awaiting Status"
        )
    )
)</f>
        <v>Awaiting Status</v>
      </c>
      <c r="M164" s="47"/>
      <c r="N164" s="56" t="str" cm="1">
        <f t="array" aca="1" ref="N164" ca="1">IF(
    M164="N",
    "",
    IF(
        COUNTIFS('4.ONT'!E:E, B164, '4.ONT'!Q:Q, "Y") &gt; 0,
        _xlfn.TEXTJOIN(", ", TRUE, IF(('4.ONT'!E:E = B164) * ('4.ONT'!Q:Q = "Y"), '4.ONT'!D:D, "")),
        IF(
            COUNTIFS('4.ONT'!E:E, B164, '4.ONT'!P:P, "Y") &gt; 0,
            _xlfn.TEXTJOIN(", ", TRUE, IF(('4.ONT'!E:E = B164) * ('4.ONT'!P:P = "Y"), '4.ONT'!D:D, "")),
            "Awaiting Status"
        )
    )
)</f>
        <v>Awaiting Status</v>
      </c>
      <c r="O164" s="60"/>
      <c r="P164" s="60" t="str" cm="1">
        <f t="array" aca="1" ref="P164" ca="1">IF(
    O164="N",
    "",
    IF(
        COUNTIFS('3.RNAExtractions'!E:E, B164, '3.RNAExtractions'!Z:Z, "Y") &gt; 0,
        _xlfn.TEXTJOIN(", ", TRUE, IF(('3.RNAExtractions'!E:E = B164) * ('3.RNAExtractions'!Z:Z = "Y"), '3.RNAExtractions'!D:D, "")),
        IF(
            COUNTIFS('3.RNAExtractions'!E:E, B164, '3.RNAExtractions'!Y:Y, "Y") &gt; 0,
            _xlfn.TEXTJOIN(", ", TRUE, IF(('3.RNAExtractions'!E:E = B164) * ('3.RNAExtractions'!Y:Y = "Y"), '3.RNAExtractions'!D:D, "")),
            "Awaiting Status"
        )
    )
)</f>
        <v>Awaiting Status</v>
      </c>
      <c r="Q164" s="60"/>
      <c r="R164" s="60" t="str" cm="1">
        <f t="array" aca="1" ref="R164" ca="1">IF(
    Q164="N",
    "",
    IF(
        COUNTIFS('4.RNAIllumina'!E:E, B164, '4.RNAIllumina'!Y:Y, "Y") &gt; 0,
        _xlfn.TEXTJOIN(", ", TRUE, IF(('4.RNAIllumina'!E:E = B164) * ('4.RNAIllumina'!Y:Y = "Y"), '4.RNAIllumina'!D:D, "")),
        IF(
            COUNTIFS('4.RNAIllumina'!E:E, B164, '4.RNAIllumina'!X:X, "Y") &gt; 0,
            _xlfn.TEXTJOIN(", ", TRUE, IF(('4.RNAIllumina'!E:E = B164) * ('4.RNAIllumina'!X:X = "Y"), '4.RNAIllumina'!D:D, "")),
            "Awaiting Status"
        )
    )
)</f>
        <v>Awaiting Status</v>
      </c>
      <c r="T164" s="6">
        <f ca="1">VLOOKUP($B164,'1.MetaData'!$B:$H,2,FALSE)</f>
        <v>-32</v>
      </c>
      <c r="U164" s="7" t="str">
        <f ca="1">VLOOKUP($B164,'1.MetaData'!$B:$H,3,FALSE)</f>
        <v>Galeocerdo cuvier</v>
      </c>
      <c r="V164" s="7" t="str">
        <f ca="1">VLOOKUP($B164,'1.MetaData'!$B:$H,4,FALSE)</f>
        <v>Tiger shark</v>
      </c>
      <c r="W164" s="6" t="str">
        <f ca="1">VLOOKUP($B164,'1.MetaData'!$B:$H,5,FALSE)</f>
        <v>Rory McAuley</v>
      </c>
      <c r="X164" s="6" t="str">
        <f ca="1">VLOOKUP($B164,'1.MetaData'!$B:$H,6,FALSE)</f>
        <v>Madalyn Cooper / Shannon Corrigan</v>
      </c>
      <c r="Z164"/>
    </row>
    <row r="165" spans="1:26" hidden="1" x14ac:dyDescent="0.25">
      <c r="A165" s="17">
        <v>164</v>
      </c>
      <c r="B165" s="3" t="str">
        <f t="shared" ca="1" si="4"/>
        <v>OG164</v>
      </c>
      <c r="C165" s="219" t="s">
        <v>117</v>
      </c>
      <c r="D165" s="4">
        <f ca="1">COUNTIF('2.Tissue'!C:C,B165)</f>
        <v>1</v>
      </c>
      <c r="E165" s="4">
        <f ca="1">COUNTIFS('3.DNAExtractions'!$E:$E,$B165,'3.DNAExtractions'!$D:$D,E$1)</f>
        <v>1</v>
      </c>
      <c r="F165" s="2" t="str" cm="1">
        <f t="array" aca="1" ref="F165" ca="1">IF(
    COUNTIFS('3.DNAExtractions'!E:E, B165, '3.DNAExtractions'!Y:Y, "Y") &gt; 0,
    _xlfn.TEXTJOIN(", ", TRUE, IF(('3.DNAExtractions'!E:E = B165) * ('3.DNAExtractions'!Y:Y = "Y"), '3.DNAExtractions'!D:D, "")),
    IF(
        COUNTIFS('3.DNAExtractions'!E:E, B165, '3.DNAExtractions'!X:X, "Y") &gt; 0,
        _xlfn.TEXTJOIN(", ", TRUE, IF(('3.DNAExtractions'!E:E = B165) * ('3.DNAExtractions'!X:X = "Y"), '3.DNAExtractions'!D:D, "")),
        "Awaiting Status"
    )
)</f>
        <v>Extracted</v>
      </c>
      <c r="G165" s="45"/>
      <c r="H165" s="8" t="str" cm="1">
        <f t="array" aca="1" ref="H165" ca="1">IF(
    G165="N",
    "",
    IF(
        COUNTIFS('4.Illumina'!E:E, B165, '4.Illumina'!R:R, "Y") &gt; 0,
        _xlfn.TEXTJOIN(", ", TRUE, IF(('4.Illumina'!E:E = B165) * ('4.Illumina'!R:R = "Y"), '4.Illumina'!D:D, "")),
        IF(
            COUNTIFS('4.Illumina'!E:E, B165, '4.Illumina'!Q:Q, "Y") &gt; 0,
            _xlfn.TEXTJOIN(", ", TRUE, IF(('4.Illumina'!E:E = B165) * ('4.Illumina'!Q:Q = "Y"), '4.Illumina'!D:D, "")),
            "Awaiting Status"
        )
    )
)</f>
        <v>Awaiting Status</v>
      </c>
      <c r="J165" s="56" t="str" cm="1">
        <f t="array" aca="1" ref="J165" ca="1">IF(
    I165="N",
    "",
    IF(
        COUNTIFS('4.PacBio'!E:E, B165, '4.PacBio'!W:W, "Y") &gt; 0,
        _xlfn.TEXTJOIN(", ", TRUE, IF(('4.PacBio'!E:E = B165) * ('4.PacBio'!W:W = "Y"), '4.PacBio'!D:D, "")),
        IF(
            COUNTIFS('4.PacBio'!E:E, B165, '4.PacBio'!V:V, "Y") &gt; 0,
            _xlfn.TEXTJOIN(", ", TRUE, IF(('4.PacBio'!E:E = B165) * ('4.PacBio'!V:V = "Y"), '4.PacBio'!D:D, "")),
            "Awaiting Status"
        )
    )
)</f>
        <v>Awaiting Status</v>
      </c>
      <c r="L165" s="8" t="str" cm="1">
        <f t="array" aca="1" ref="L165" ca="1">IF(
    K165="N",
    "",
    IF(
        COUNTIFS('4.HiCLibrary'!E:E, B165, '4.HiCLibrary'!V:V, "Y") &gt; 0,
        _xlfn.TEXTJOIN(", ", TRUE, IF(('4.HiCLibrary'!E:E = B165) * ('4.HiCLibrary'!V:V = "Y"), '4.HiCLibrary'!D:D, "")),
        IF(
            COUNTIFS('4.HiCLibrary'!E:E, B165, '4.HiCLibrary'!U:U, "Y") &gt; 0,
            _xlfn.TEXTJOIN(", ", TRUE, IF(('4.HiCLibrary'!E:E = B165) * ('4.HiCLibrary'!U:U = "Y"), '4.HiCLibrary'!D:D, "")),
            "Awaiting Status"
        )
    )
)</f>
        <v>Awaiting Status</v>
      </c>
      <c r="M165" s="47"/>
      <c r="N165" s="56" t="str" cm="1">
        <f t="array" aca="1" ref="N165" ca="1">IF(
    M165="N",
    "",
    IF(
        COUNTIFS('4.ONT'!E:E, B165, '4.ONT'!Q:Q, "Y") &gt; 0,
        _xlfn.TEXTJOIN(", ", TRUE, IF(('4.ONT'!E:E = B165) * ('4.ONT'!Q:Q = "Y"), '4.ONT'!D:D, "")),
        IF(
            COUNTIFS('4.ONT'!E:E, B165, '4.ONT'!P:P, "Y") &gt; 0,
            _xlfn.TEXTJOIN(", ", TRUE, IF(('4.ONT'!E:E = B165) * ('4.ONT'!P:P = "Y"), '4.ONT'!D:D, "")),
            "Awaiting Status"
        )
    )
)</f>
        <v>Awaiting Status</v>
      </c>
      <c r="O165" s="60"/>
      <c r="P165" s="60" t="str" cm="1">
        <f t="array" aca="1" ref="P165" ca="1">IF(
    O165="N",
    "",
    IF(
        COUNTIFS('3.RNAExtractions'!E:E, B165, '3.RNAExtractions'!Z:Z, "Y") &gt; 0,
        _xlfn.TEXTJOIN(", ", TRUE, IF(('3.RNAExtractions'!E:E = B165) * ('3.RNAExtractions'!Z:Z = "Y"), '3.RNAExtractions'!D:D, "")),
        IF(
            COUNTIFS('3.RNAExtractions'!E:E, B165, '3.RNAExtractions'!Y:Y, "Y") &gt; 0,
            _xlfn.TEXTJOIN(", ", TRUE, IF(('3.RNAExtractions'!E:E = B165) * ('3.RNAExtractions'!Y:Y = "Y"), '3.RNAExtractions'!D:D, "")),
            "Awaiting Status"
        )
    )
)</f>
        <v>Awaiting Status</v>
      </c>
      <c r="Q165" s="60"/>
      <c r="R165" s="60" t="str" cm="1">
        <f t="array" aca="1" ref="R165" ca="1">IF(
    Q165="N",
    "",
    IF(
        COUNTIFS('4.RNAIllumina'!E:E, B165, '4.RNAIllumina'!Y:Y, "Y") &gt; 0,
        _xlfn.TEXTJOIN(", ", TRUE, IF(('4.RNAIllumina'!E:E = B165) * ('4.RNAIllumina'!Y:Y = "Y"), '4.RNAIllumina'!D:D, "")),
        IF(
            COUNTIFS('4.RNAIllumina'!E:E, B165, '4.RNAIllumina'!X:X, "Y") &gt; 0,
            _xlfn.TEXTJOIN(", ", TRUE, IF(('4.RNAIllumina'!E:E = B165) * ('4.RNAIllumina'!X:X = "Y"), '4.RNAIllumina'!D:D, "")),
            "Awaiting Status"
        )
    )
)</f>
        <v>Awaiting Status</v>
      </c>
      <c r="T165" s="6" t="str">
        <f ca="1">VLOOKUP($B165,'1.MetaData'!$B:$H,2,FALSE)</f>
        <v>N1142-GR-33</v>
      </c>
      <c r="U165" s="7" t="str">
        <f ca="1">VLOOKUP($B165,'1.MetaData'!$B:$H,3,FALSE)</f>
        <v>Carcharhinus amblyrhynchos</v>
      </c>
      <c r="V165" s="7" t="str">
        <f ca="1">VLOOKUP($B165,'1.MetaData'!$B:$H,4,FALSE)</f>
        <v>Grey reef shark</v>
      </c>
      <c r="W165" s="6" t="str">
        <f ca="1">VLOOKUP($B165,'1.MetaData'!$B:$H,5,FALSE)</f>
        <v>Rory McAuley</v>
      </c>
      <c r="X165" s="6" t="str">
        <f ca="1">VLOOKUP($B165,'1.MetaData'!$B:$H,6,FALSE)</f>
        <v>Madalyn Cooper / Shannon Corrigan</v>
      </c>
      <c r="Z165"/>
    </row>
    <row r="166" spans="1:26" hidden="1" x14ac:dyDescent="0.25">
      <c r="A166" s="17">
        <v>165</v>
      </c>
      <c r="B166" s="3" t="str">
        <f t="shared" ca="1" si="4"/>
        <v>OG165</v>
      </c>
      <c r="C166" s="219" t="s">
        <v>117</v>
      </c>
      <c r="D166" s="4">
        <f ca="1">COUNTIF('2.Tissue'!C:C,B166)</f>
        <v>1</v>
      </c>
      <c r="E166" s="4">
        <f ca="1">COUNTIFS('3.DNAExtractions'!$E:$E,$B166,'3.DNAExtractions'!$D:$D,E$1)</f>
        <v>1</v>
      </c>
      <c r="F166" s="2" t="str" cm="1">
        <f t="array" aca="1" ref="F166" ca="1">IF(
    COUNTIFS('3.DNAExtractions'!E:E, B166, '3.DNAExtractions'!Y:Y, "Y") &gt; 0,
    _xlfn.TEXTJOIN(", ", TRUE, IF(('3.DNAExtractions'!E:E = B166) * ('3.DNAExtractions'!Y:Y = "Y"), '3.DNAExtractions'!D:D, "")),
    IF(
        COUNTIFS('3.DNAExtractions'!E:E, B166, '3.DNAExtractions'!X:X, "Y") &gt; 0,
        _xlfn.TEXTJOIN(", ", TRUE, IF(('3.DNAExtractions'!E:E = B166) * ('3.DNAExtractions'!X:X = "Y"), '3.DNAExtractions'!D:D, "")),
        "Awaiting Status"
    )
)</f>
        <v>Extracted</v>
      </c>
      <c r="G166" s="45"/>
      <c r="H166" s="8" t="str" cm="1">
        <f t="array" aca="1" ref="H166" ca="1">IF(
    G166="N",
    "",
    IF(
        COUNTIFS('4.Illumina'!E:E, B166, '4.Illumina'!R:R, "Y") &gt; 0,
        _xlfn.TEXTJOIN(", ", TRUE, IF(('4.Illumina'!E:E = B166) * ('4.Illumina'!R:R = "Y"), '4.Illumina'!D:D, "")),
        IF(
            COUNTIFS('4.Illumina'!E:E, B166, '4.Illumina'!Q:Q, "Y") &gt; 0,
            _xlfn.TEXTJOIN(", ", TRUE, IF(('4.Illumina'!E:E = B166) * ('4.Illumina'!Q:Q = "Y"), '4.Illumina'!D:D, "")),
            "Awaiting Status"
        )
    )
)</f>
        <v>Awaiting Status</v>
      </c>
      <c r="J166" s="56" t="str" cm="1">
        <f t="array" aca="1" ref="J166" ca="1">IF(
    I166="N",
    "",
    IF(
        COUNTIFS('4.PacBio'!E:E, B166, '4.PacBio'!W:W, "Y") &gt; 0,
        _xlfn.TEXTJOIN(", ", TRUE, IF(('4.PacBio'!E:E = B166) * ('4.PacBio'!W:W = "Y"), '4.PacBio'!D:D, "")),
        IF(
            COUNTIFS('4.PacBio'!E:E, B166, '4.PacBio'!V:V, "Y") &gt; 0,
            _xlfn.TEXTJOIN(", ", TRUE, IF(('4.PacBio'!E:E = B166) * ('4.PacBio'!V:V = "Y"), '4.PacBio'!D:D, "")),
            "Awaiting Status"
        )
    )
)</f>
        <v>Awaiting Status</v>
      </c>
      <c r="L166" s="8" t="str" cm="1">
        <f t="array" aca="1" ref="L166" ca="1">IF(
    K166="N",
    "",
    IF(
        COUNTIFS('4.HiCLibrary'!E:E, B166, '4.HiCLibrary'!V:V, "Y") &gt; 0,
        _xlfn.TEXTJOIN(", ", TRUE, IF(('4.HiCLibrary'!E:E = B166) * ('4.HiCLibrary'!V:V = "Y"), '4.HiCLibrary'!D:D, "")),
        IF(
            COUNTIFS('4.HiCLibrary'!E:E, B166, '4.HiCLibrary'!U:U, "Y") &gt; 0,
            _xlfn.TEXTJOIN(", ", TRUE, IF(('4.HiCLibrary'!E:E = B166) * ('4.HiCLibrary'!U:U = "Y"), '4.HiCLibrary'!D:D, "")),
            "Awaiting Status"
        )
    )
)</f>
        <v>Awaiting Status</v>
      </c>
      <c r="M166" s="47"/>
      <c r="N166" s="56" t="str" cm="1">
        <f t="array" aca="1" ref="N166" ca="1">IF(
    M166="N",
    "",
    IF(
        COUNTIFS('4.ONT'!E:E, B166, '4.ONT'!Q:Q, "Y") &gt; 0,
        _xlfn.TEXTJOIN(", ", TRUE, IF(('4.ONT'!E:E = B166) * ('4.ONT'!Q:Q = "Y"), '4.ONT'!D:D, "")),
        IF(
            COUNTIFS('4.ONT'!E:E, B166, '4.ONT'!P:P, "Y") &gt; 0,
            _xlfn.TEXTJOIN(", ", TRUE, IF(('4.ONT'!E:E = B166) * ('4.ONT'!P:P = "Y"), '4.ONT'!D:D, "")),
            "Awaiting Status"
        )
    )
)</f>
        <v>Awaiting Status</v>
      </c>
      <c r="O166" s="60"/>
      <c r="P166" s="60" t="str" cm="1">
        <f t="array" aca="1" ref="P166" ca="1">IF(
    O166="N",
    "",
    IF(
        COUNTIFS('3.RNAExtractions'!E:E, B166, '3.RNAExtractions'!Z:Z, "Y") &gt; 0,
        _xlfn.TEXTJOIN(", ", TRUE, IF(('3.RNAExtractions'!E:E = B166) * ('3.RNAExtractions'!Z:Z = "Y"), '3.RNAExtractions'!D:D, "")),
        IF(
            COUNTIFS('3.RNAExtractions'!E:E, B166, '3.RNAExtractions'!Y:Y, "Y") &gt; 0,
            _xlfn.TEXTJOIN(", ", TRUE, IF(('3.RNAExtractions'!E:E = B166) * ('3.RNAExtractions'!Y:Y = "Y"), '3.RNAExtractions'!D:D, "")),
            "Awaiting Status"
        )
    )
)</f>
        <v>Awaiting Status</v>
      </c>
      <c r="Q166" s="60"/>
      <c r="R166" s="60" t="str" cm="1">
        <f t="array" aca="1" ref="R166" ca="1">IF(
    Q166="N",
    "",
    IF(
        COUNTIFS('4.RNAIllumina'!E:E, B166, '4.RNAIllumina'!Y:Y, "Y") &gt; 0,
        _xlfn.TEXTJOIN(", ", TRUE, IF(('4.RNAIllumina'!E:E = B166) * ('4.RNAIllumina'!Y:Y = "Y"), '4.RNAIllumina'!D:D, "")),
        IF(
            COUNTIFS('4.RNAIllumina'!E:E, B166, '4.RNAIllumina'!X:X, "Y") &gt; 0,
            _xlfn.TEXTJOIN(", ", TRUE, IF(('4.RNAIllumina'!E:E = B166) * ('4.RNAIllumina'!X:X = "Y"), '4.RNAIllumina'!D:D, "")),
            "Awaiting Status"
        )
    )
)</f>
        <v>Awaiting Status</v>
      </c>
      <c r="T166" s="6" t="str">
        <f ca="1">VLOOKUP($B166,'1.MetaData'!$B:$H,2,FALSE)</f>
        <v>MS001-34</v>
      </c>
      <c r="U166" s="7" t="str">
        <f ca="1">VLOOKUP($B166,'1.MetaData'!$B:$H,3,FALSE)</f>
        <v>Isurus oxyrinchus</v>
      </c>
      <c r="V166" s="7" t="str">
        <f ca="1">VLOOKUP($B166,'1.MetaData'!$B:$H,4,FALSE)</f>
        <v>Shortfin mako shark</v>
      </c>
      <c r="W166" s="6" t="str">
        <f ca="1">VLOOKUP($B166,'1.MetaData'!$B:$H,5,FALSE)</f>
        <v>Rory McAuley</v>
      </c>
      <c r="X166" s="6" t="str">
        <f ca="1">VLOOKUP($B166,'1.MetaData'!$B:$H,6,FALSE)</f>
        <v>Madalyn Cooper / Shannon Corrigan</v>
      </c>
      <c r="Z166"/>
    </row>
    <row r="167" spans="1:26" hidden="1" x14ac:dyDescent="0.25">
      <c r="A167" s="17">
        <v>166</v>
      </c>
      <c r="B167" s="3" t="str">
        <f t="shared" ca="1" si="4"/>
        <v>OG166</v>
      </c>
      <c r="C167" s="219" t="s">
        <v>117</v>
      </c>
      <c r="D167" s="4">
        <f ca="1">COUNTIF('2.Tissue'!C:C,B167)</f>
        <v>1</v>
      </c>
      <c r="E167" s="4">
        <f ca="1">COUNTIFS('3.DNAExtractions'!$E:$E,$B167,'3.DNAExtractions'!$D:$D,E$1)</f>
        <v>1</v>
      </c>
      <c r="F167" s="2" t="str" cm="1">
        <f t="array" aca="1" ref="F167" ca="1">IF(
    COUNTIFS('3.DNAExtractions'!E:E, B167, '3.DNAExtractions'!Y:Y, "Y") &gt; 0,
    _xlfn.TEXTJOIN(", ", TRUE, IF(('3.DNAExtractions'!E:E = B167) * ('3.DNAExtractions'!Y:Y = "Y"), '3.DNAExtractions'!D:D, "")),
    IF(
        COUNTIFS('3.DNAExtractions'!E:E, B167, '3.DNAExtractions'!X:X, "Y") &gt; 0,
        _xlfn.TEXTJOIN(", ", TRUE, IF(('3.DNAExtractions'!E:E = B167) * ('3.DNAExtractions'!X:X = "Y"), '3.DNAExtractions'!D:D, "")),
        "Awaiting Status"
    )
)</f>
        <v>Extracted</v>
      </c>
      <c r="G167" s="45"/>
      <c r="H167" s="8" t="str" cm="1">
        <f t="array" aca="1" ref="H167" ca="1">IF(
    G167="N",
    "",
    IF(
        COUNTIFS('4.Illumina'!E:E, B167, '4.Illumina'!R:R, "Y") &gt; 0,
        _xlfn.TEXTJOIN(", ", TRUE, IF(('4.Illumina'!E:E = B167) * ('4.Illumina'!R:R = "Y"), '4.Illumina'!D:D, "")),
        IF(
            COUNTIFS('4.Illumina'!E:E, B167, '4.Illumina'!Q:Q, "Y") &gt; 0,
            _xlfn.TEXTJOIN(", ", TRUE, IF(('4.Illumina'!E:E = B167) * ('4.Illumina'!Q:Q = "Y"), '4.Illumina'!D:D, "")),
            "Awaiting Status"
        )
    )
)</f>
        <v>Awaiting Status</v>
      </c>
      <c r="J167" s="56" t="str" cm="1">
        <f t="array" aca="1" ref="J167" ca="1">IF(
    I167="N",
    "",
    IF(
        COUNTIFS('4.PacBio'!E:E, B167, '4.PacBio'!W:W, "Y") &gt; 0,
        _xlfn.TEXTJOIN(", ", TRUE, IF(('4.PacBio'!E:E = B167) * ('4.PacBio'!W:W = "Y"), '4.PacBio'!D:D, "")),
        IF(
            COUNTIFS('4.PacBio'!E:E, B167, '4.PacBio'!V:V, "Y") &gt; 0,
            _xlfn.TEXTJOIN(", ", TRUE, IF(('4.PacBio'!E:E = B167) * ('4.PacBio'!V:V = "Y"), '4.PacBio'!D:D, "")),
            "Awaiting Status"
        )
    )
)</f>
        <v>Awaiting Status</v>
      </c>
      <c r="L167" s="8" t="str" cm="1">
        <f t="array" aca="1" ref="L167" ca="1">IF(
    K167="N",
    "",
    IF(
        COUNTIFS('4.HiCLibrary'!E:E, B167, '4.HiCLibrary'!V:V, "Y") &gt; 0,
        _xlfn.TEXTJOIN(", ", TRUE, IF(('4.HiCLibrary'!E:E = B167) * ('4.HiCLibrary'!V:V = "Y"), '4.HiCLibrary'!D:D, "")),
        IF(
            COUNTIFS('4.HiCLibrary'!E:E, B167, '4.HiCLibrary'!U:U, "Y") &gt; 0,
            _xlfn.TEXTJOIN(", ", TRUE, IF(('4.HiCLibrary'!E:E = B167) * ('4.HiCLibrary'!U:U = "Y"), '4.HiCLibrary'!D:D, "")),
            "Awaiting Status"
        )
    )
)</f>
        <v>Awaiting Status</v>
      </c>
      <c r="M167" s="47"/>
      <c r="N167" s="56" t="str" cm="1">
        <f t="array" aca="1" ref="N167" ca="1">IF(
    M167="N",
    "",
    IF(
        COUNTIFS('4.ONT'!E:E, B167, '4.ONT'!Q:Q, "Y") &gt; 0,
        _xlfn.TEXTJOIN(", ", TRUE, IF(('4.ONT'!E:E = B167) * ('4.ONT'!Q:Q = "Y"), '4.ONT'!D:D, "")),
        IF(
            COUNTIFS('4.ONT'!E:E, B167, '4.ONT'!P:P, "Y") &gt; 0,
            _xlfn.TEXTJOIN(", ", TRUE, IF(('4.ONT'!E:E = B167) * ('4.ONT'!P:P = "Y"), '4.ONT'!D:D, "")),
            "Awaiting Status"
        )
    )
)</f>
        <v>Awaiting Status</v>
      </c>
      <c r="O167" s="60"/>
      <c r="P167" s="60" t="str" cm="1">
        <f t="array" aca="1" ref="P167" ca="1">IF(
    O167="N",
    "",
    IF(
        COUNTIFS('3.RNAExtractions'!E:E, B167, '3.RNAExtractions'!Z:Z, "Y") &gt; 0,
        _xlfn.TEXTJOIN(", ", TRUE, IF(('3.RNAExtractions'!E:E = B167) * ('3.RNAExtractions'!Z:Z = "Y"), '3.RNAExtractions'!D:D, "")),
        IF(
            COUNTIFS('3.RNAExtractions'!E:E, B167, '3.RNAExtractions'!Y:Y, "Y") &gt; 0,
            _xlfn.TEXTJOIN(", ", TRUE, IF(('3.RNAExtractions'!E:E = B167) * ('3.RNAExtractions'!Y:Y = "Y"), '3.RNAExtractions'!D:D, "")),
            "Awaiting Status"
        )
    )
)</f>
        <v>Awaiting Status</v>
      </c>
      <c r="Q167" s="60"/>
      <c r="R167" s="60" t="str" cm="1">
        <f t="array" aca="1" ref="R167" ca="1">IF(
    Q167="N",
    "",
    IF(
        COUNTIFS('4.RNAIllumina'!E:E, B167, '4.RNAIllumina'!Y:Y, "Y") &gt; 0,
        _xlfn.TEXTJOIN(", ", TRUE, IF(('4.RNAIllumina'!E:E = B167) * ('4.RNAIllumina'!Y:Y = "Y"), '4.RNAIllumina'!D:D, "")),
        IF(
            COUNTIFS('4.RNAIllumina'!E:E, B167, '4.RNAIllumina'!X:X, "Y") &gt; 0,
            _xlfn.TEXTJOIN(", ", TRUE, IF(('4.RNAIllumina'!E:E = B167) * ('4.RNAIllumina'!X:X = "Y"), '4.RNAIllumina'!D:D, "")),
            "Awaiting Status"
        )
    )
)</f>
        <v>Awaiting Status</v>
      </c>
      <c r="T167" s="6" t="str">
        <f ca="1">VLOOKUP($B167,'1.MetaData'!$B:$H,2,FALSE)</f>
        <v>W17-HG-35</v>
      </c>
      <c r="U167" s="7" t="str">
        <f ca="1">VLOOKUP($B167,'1.MetaData'!$B:$H,3,FALSE)</f>
        <v>Sphyrna mokarran</v>
      </c>
      <c r="V167" s="7" t="str">
        <f ca="1">VLOOKUP($B167,'1.MetaData'!$B:$H,4,FALSE)</f>
        <v>Great hammerhead shark</v>
      </c>
      <c r="W167" s="6" t="str">
        <f ca="1">VLOOKUP($B167,'1.MetaData'!$B:$H,5,FALSE)</f>
        <v>Rory McAuley</v>
      </c>
      <c r="X167" s="6" t="str">
        <f ca="1">VLOOKUP($B167,'1.MetaData'!$B:$H,6,FALSE)</f>
        <v>Madalyn Cooper / Shannon Corrigan</v>
      </c>
      <c r="Z167"/>
    </row>
    <row r="168" spans="1:26" hidden="1" x14ac:dyDescent="0.25">
      <c r="A168" s="17">
        <v>167</v>
      </c>
      <c r="B168" s="3" t="str">
        <f t="shared" ca="1" si="4"/>
        <v>OG167</v>
      </c>
      <c r="C168" s="219" t="s">
        <v>117</v>
      </c>
      <c r="D168" s="4">
        <f ca="1">COUNTIF('2.Tissue'!C:C,B168)</f>
        <v>1</v>
      </c>
      <c r="E168" s="4">
        <f ca="1">COUNTIFS('3.DNAExtractions'!$E:$E,$B168,'3.DNAExtractions'!$D:$D,E$1)</f>
        <v>1</v>
      </c>
      <c r="F168" s="2" t="str" cm="1">
        <f t="array" aca="1" ref="F168" ca="1">IF(
    COUNTIFS('3.DNAExtractions'!E:E, B168, '3.DNAExtractions'!Y:Y, "Y") &gt; 0,
    _xlfn.TEXTJOIN(", ", TRUE, IF(('3.DNAExtractions'!E:E = B168) * ('3.DNAExtractions'!Y:Y = "Y"), '3.DNAExtractions'!D:D, "")),
    IF(
        COUNTIFS('3.DNAExtractions'!E:E, B168, '3.DNAExtractions'!X:X, "Y") &gt; 0,
        _xlfn.TEXTJOIN(", ", TRUE, IF(('3.DNAExtractions'!E:E = B168) * ('3.DNAExtractions'!X:X = "Y"), '3.DNAExtractions'!D:D, "")),
        "Awaiting Status"
    )
)</f>
        <v>Extracted</v>
      </c>
      <c r="G168" s="45"/>
      <c r="H168" s="8" t="str" cm="1">
        <f t="array" aca="1" ref="H168" ca="1">IF(
    G168="N",
    "",
    IF(
        COUNTIFS('4.Illumina'!E:E, B168, '4.Illumina'!R:R, "Y") &gt; 0,
        _xlfn.TEXTJOIN(", ", TRUE, IF(('4.Illumina'!E:E = B168) * ('4.Illumina'!R:R = "Y"), '4.Illumina'!D:D, "")),
        IF(
            COUNTIFS('4.Illumina'!E:E, B168, '4.Illumina'!Q:Q, "Y") &gt; 0,
            _xlfn.TEXTJOIN(", ", TRUE, IF(('4.Illumina'!E:E = B168) * ('4.Illumina'!Q:Q = "Y"), '4.Illumina'!D:D, "")),
            "Awaiting Status"
        )
    )
)</f>
        <v>Awaiting Status</v>
      </c>
      <c r="J168" s="56" t="str" cm="1">
        <f t="array" aca="1" ref="J168" ca="1">IF(
    I168="N",
    "",
    IF(
        COUNTIFS('4.PacBio'!E:E, B168, '4.PacBio'!W:W, "Y") &gt; 0,
        _xlfn.TEXTJOIN(", ", TRUE, IF(('4.PacBio'!E:E = B168) * ('4.PacBio'!W:W = "Y"), '4.PacBio'!D:D, "")),
        IF(
            COUNTIFS('4.PacBio'!E:E, B168, '4.PacBio'!V:V, "Y") &gt; 0,
            _xlfn.TEXTJOIN(", ", TRUE, IF(('4.PacBio'!E:E = B168) * ('4.PacBio'!V:V = "Y"), '4.PacBio'!D:D, "")),
            "Awaiting Status"
        )
    )
)</f>
        <v>Awaiting Status</v>
      </c>
      <c r="L168" s="8" t="str" cm="1">
        <f t="array" aca="1" ref="L168" ca="1">IF(
    K168="N",
    "",
    IF(
        COUNTIFS('4.HiCLibrary'!E:E, B168, '4.HiCLibrary'!V:V, "Y") &gt; 0,
        _xlfn.TEXTJOIN(", ", TRUE, IF(('4.HiCLibrary'!E:E = B168) * ('4.HiCLibrary'!V:V = "Y"), '4.HiCLibrary'!D:D, "")),
        IF(
            COUNTIFS('4.HiCLibrary'!E:E, B168, '4.HiCLibrary'!U:U, "Y") &gt; 0,
            _xlfn.TEXTJOIN(", ", TRUE, IF(('4.HiCLibrary'!E:E = B168) * ('4.HiCLibrary'!U:U = "Y"), '4.HiCLibrary'!D:D, "")),
            "Awaiting Status"
        )
    )
)</f>
        <v>Awaiting Status</v>
      </c>
      <c r="M168" s="47"/>
      <c r="N168" s="56" t="str" cm="1">
        <f t="array" aca="1" ref="N168" ca="1">IF(
    M168="N",
    "",
    IF(
        COUNTIFS('4.ONT'!E:E, B168, '4.ONT'!Q:Q, "Y") &gt; 0,
        _xlfn.TEXTJOIN(", ", TRUE, IF(('4.ONT'!E:E = B168) * ('4.ONT'!Q:Q = "Y"), '4.ONT'!D:D, "")),
        IF(
            COUNTIFS('4.ONT'!E:E, B168, '4.ONT'!P:P, "Y") &gt; 0,
            _xlfn.TEXTJOIN(", ", TRUE, IF(('4.ONT'!E:E = B168) * ('4.ONT'!P:P = "Y"), '4.ONT'!D:D, "")),
            "Awaiting Status"
        )
    )
)</f>
        <v>Awaiting Status</v>
      </c>
      <c r="O168" s="60"/>
      <c r="P168" s="60" t="str" cm="1">
        <f t="array" aca="1" ref="P168" ca="1">IF(
    O168="N",
    "",
    IF(
        COUNTIFS('3.RNAExtractions'!E:E, B168, '3.RNAExtractions'!Z:Z, "Y") &gt; 0,
        _xlfn.TEXTJOIN(", ", TRUE, IF(('3.RNAExtractions'!E:E = B168) * ('3.RNAExtractions'!Z:Z = "Y"), '3.RNAExtractions'!D:D, "")),
        IF(
            COUNTIFS('3.RNAExtractions'!E:E, B168, '3.RNAExtractions'!Y:Y, "Y") &gt; 0,
            _xlfn.TEXTJOIN(", ", TRUE, IF(('3.RNAExtractions'!E:E = B168) * ('3.RNAExtractions'!Y:Y = "Y"), '3.RNAExtractions'!D:D, "")),
            "Awaiting Status"
        )
    )
)</f>
        <v>Awaiting Status</v>
      </c>
      <c r="Q168" s="60"/>
      <c r="R168" s="60" t="str" cm="1">
        <f t="array" aca="1" ref="R168" ca="1">IF(
    Q168="N",
    "",
    IF(
        COUNTIFS('4.RNAIllumina'!E:E, B168, '4.RNAIllumina'!Y:Y, "Y") &gt; 0,
        _xlfn.TEXTJOIN(", ", TRUE, IF(('4.RNAIllumina'!E:E = B168) * ('4.RNAIllumina'!Y:Y = "Y"), '4.RNAIllumina'!D:D, "")),
        IF(
            COUNTIFS('4.RNAIllumina'!E:E, B168, '4.RNAIllumina'!X:X, "Y") &gt; 0,
            _xlfn.TEXTJOIN(", ", TRUE, IF(('4.RNAIllumina'!E:E = B168) * ('4.RNAIllumina'!X:X = "Y"), '4.RNAIllumina'!D:D, "")),
            "Awaiting Status"
        )
    )
)</f>
        <v>Awaiting Status</v>
      </c>
      <c r="T168" s="6">
        <f ca="1">VLOOKUP($B168,'1.MetaData'!$B:$H,2,FALSE)</f>
        <v>-36</v>
      </c>
      <c r="U168" s="7" t="str">
        <f ca="1">VLOOKUP($B168,'1.MetaData'!$B:$H,3,FALSE)</f>
        <v>Galeocerdo cuvier</v>
      </c>
      <c r="V168" s="7" t="str">
        <f ca="1">VLOOKUP($B168,'1.MetaData'!$B:$H,4,FALSE)</f>
        <v>Tiger shark</v>
      </c>
      <c r="W168" s="6" t="str">
        <f ca="1">VLOOKUP($B168,'1.MetaData'!$B:$H,5,FALSE)</f>
        <v>Rory McAuley</v>
      </c>
      <c r="X168" s="6" t="str">
        <f ca="1">VLOOKUP($B168,'1.MetaData'!$B:$H,6,FALSE)</f>
        <v>Madalyn Cooper / Shannon Corrigan</v>
      </c>
      <c r="Z168"/>
    </row>
    <row r="169" spans="1:26" hidden="1" x14ac:dyDescent="0.25">
      <c r="A169" s="17">
        <v>168</v>
      </c>
      <c r="B169" s="3" t="str">
        <f t="shared" ca="1" si="4"/>
        <v>OG168</v>
      </c>
      <c r="C169" s="219" t="s">
        <v>117</v>
      </c>
      <c r="D169" s="4">
        <f ca="1">COUNTIF('2.Tissue'!C:C,B169)</f>
        <v>1</v>
      </c>
      <c r="E169" s="4">
        <f ca="1">COUNTIFS('3.DNAExtractions'!$E:$E,$B169,'3.DNAExtractions'!$D:$D,E$1)</f>
        <v>1</v>
      </c>
      <c r="F169" s="2" t="str" cm="1">
        <f t="array" aca="1" ref="F169" ca="1">IF(
    COUNTIFS('3.DNAExtractions'!E:E, B169, '3.DNAExtractions'!Y:Y, "Y") &gt; 0,
    _xlfn.TEXTJOIN(", ", TRUE, IF(('3.DNAExtractions'!E:E = B169) * ('3.DNAExtractions'!Y:Y = "Y"), '3.DNAExtractions'!D:D, "")),
    IF(
        COUNTIFS('3.DNAExtractions'!E:E, B169, '3.DNAExtractions'!X:X, "Y") &gt; 0,
        _xlfn.TEXTJOIN(", ", TRUE, IF(('3.DNAExtractions'!E:E = B169) * ('3.DNAExtractions'!X:X = "Y"), '3.DNAExtractions'!D:D, "")),
        "Awaiting Status"
    )
)</f>
        <v>Extracted</v>
      </c>
      <c r="G169" s="45"/>
      <c r="H169" s="8" t="str" cm="1">
        <f t="array" aca="1" ref="H169" ca="1">IF(
    G169="N",
    "",
    IF(
        COUNTIFS('4.Illumina'!E:E, B169, '4.Illumina'!R:R, "Y") &gt; 0,
        _xlfn.TEXTJOIN(", ", TRUE, IF(('4.Illumina'!E:E = B169) * ('4.Illumina'!R:R = "Y"), '4.Illumina'!D:D, "")),
        IF(
            COUNTIFS('4.Illumina'!E:E, B169, '4.Illumina'!Q:Q, "Y") &gt; 0,
            _xlfn.TEXTJOIN(", ", TRUE, IF(('4.Illumina'!E:E = B169) * ('4.Illumina'!Q:Q = "Y"), '4.Illumina'!D:D, "")),
            "Awaiting Status"
        )
    )
)</f>
        <v>Awaiting Status</v>
      </c>
      <c r="J169" s="56" t="str" cm="1">
        <f t="array" aca="1" ref="J169" ca="1">IF(
    I169="N",
    "",
    IF(
        COUNTIFS('4.PacBio'!E:E, B169, '4.PacBio'!W:W, "Y") &gt; 0,
        _xlfn.TEXTJOIN(", ", TRUE, IF(('4.PacBio'!E:E = B169) * ('4.PacBio'!W:W = "Y"), '4.PacBio'!D:D, "")),
        IF(
            COUNTIFS('4.PacBio'!E:E, B169, '4.PacBio'!V:V, "Y") &gt; 0,
            _xlfn.TEXTJOIN(", ", TRUE, IF(('4.PacBio'!E:E = B169) * ('4.PacBio'!V:V = "Y"), '4.PacBio'!D:D, "")),
            "Awaiting Status"
        )
    )
)</f>
        <v>Awaiting Status</v>
      </c>
      <c r="L169" s="8" t="str" cm="1">
        <f t="array" aca="1" ref="L169" ca="1">IF(
    K169="N",
    "",
    IF(
        COUNTIFS('4.HiCLibrary'!E:E, B169, '4.HiCLibrary'!V:V, "Y") &gt; 0,
        _xlfn.TEXTJOIN(", ", TRUE, IF(('4.HiCLibrary'!E:E = B169) * ('4.HiCLibrary'!V:V = "Y"), '4.HiCLibrary'!D:D, "")),
        IF(
            COUNTIFS('4.HiCLibrary'!E:E, B169, '4.HiCLibrary'!U:U, "Y") &gt; 0,
            _xlfn.TEXTJOIN(", ", TRUE, IF(('4.HiCLibrary'!E:E = B169) * ('4.HiCLibrary'!U:U = "Y"), '4.HiCLibrary'!D:D, "")),
            "Awaiting Status"
        )
    )
)</f>
        <v>Awaiting Status</v>
      </c>
      <c r="M169" s="47"/>
      <c r="N169" s="56" t="str" cm="1">
        <f t="array" aca="1" ref="N169" ca="1">IF(
    M169="N",
    "",
    IF(
        COUNTIFS('4.ONT'!E:E, B169, '4.ONT'!Q:Q, "Y") &gt; 0,
        _xlfn.TEXTJOIN(", ", TRUE, IF(('4.ONT'!E:E = B169) * ('4.ONT'!Q:Q = "Y"), '4.ONT'!D:D, "")),
        IF(
            COUNTIFS('4.ONT'!E:E, B169, '4.ONT'!P:P, "Y") &gt; 0,
            _xlfn.TEXTJOIN(", ", TRUE, IF(('4.ONT'!E:E = B169) * ('4.ONT'!P:P = "Y"), '4.ONT'!D:D, "")),
            "Awaiting Status"
        )
    )
)</f>
        <v>Awaiting Status</v>
      </c>
      <c r="O169" s="60"/>
      <c r="P169" s="60" t="str" cm="1">
        <f t="array" aca="1" ref="P169" ca="1">IF(
    O169="N",
    "",
    IF(
        COUNTIFS('3.RNAExtractions'!E:E, B169, '3.RNAExtractions'!Z:Z, "Y") &gt; 0,
        _xlfn.TEXTJOIN(", ", TRUE, IF(('3.RNAExtractions'!E:E = B169) * ('3.RNAExtractions'!Z:Z = "Y"), '3.RNAExtractions'!D:D, "")),
        IF(
            COUNTIFS('3.RNAExtractions'!E:E, B169, '3.RNAExtractions'!Y:Y, "Y") &gt; 0,
            _xlfn.TEXTJOIN(", ", TRUE, IF(('3.RNAExtractions'!E:E = B169) * ('3.RNAExtractions'!Y:Y = "Y"), '3.RNAExtractions'!D:D, "")),
            "Awaiting Status"
        )
    )
)</f>
        <v>Awaiting Status</v>
      </c>
      <c r="Q169" s="60"/>
      <c r="R169" s="60" t="str" cm="1">
        <f t="array" aca="1" ref="R169" ca="1">IF(
    Q169="N",
    "",
    IF(
        COUNTIFS('4.RNAIllumina'!E:E, B169, '4.RNAIllumina'!Y:Y, "Y") &gt; 0,
        _xlfn.TEXTJOIN(", ", TRUE, IF(('4.RNAIllumina'!E:E = B169) * ('4.RNAIllumina'!Y:Y = "Y"), '4.RNAIllumina'!D:D, "")),
        IF(
            COUNTIFS('4.RNAIllumina'!E:E, B169, '4.RNAIllumina'!X:X, "Y") &gt; 0,
            _xlfn.TEXTJOIN(", ", TRUE, IF(('4.RNAIllumina'!E:E = B169) * ('4.RNAIllumina'!X:X = "Y"), '4.RNAIllumina'!D:D, "")),
            "Awaiting Status"
        )
    )
)</f>
        <v>Awaiting Status</v>
      </c>
      <c r="T169" s="6">
        <f ca="1">VLOOKUP($B169,'1.MetaData'!$B:$H,2,FALSE)</f>
        <v>-37</v>
      </c>
      <c r="U169" s="7" t="str">
        <f ca="1">VLOOKUP($B169,'1.MetaData'!$B:$H,3,FALSE)</f>
        <v>Galeocerdo cuvier</v>
      </c>
      <c r="V169" s="7" t="str">
        <f ca="1">VLOOKUP($B169,'1.MetaData'!$B:$H,4,FALSE)</f>
        <v>Tiger shark</v>
      </c>
      <c r="W169" s="6" t="str">
        <f ca="1">VLOOKUP($B169,'1.MetaData'!$B:$H,5,FALSE)</f>
        <v>Rory McAuley</v>
      </c>
      <c r="X169" s="6" t="str">
        <f ca="1">VLOOKUP($B169,'1.MetaData'!$B:$H,6,FALSE)</f>
        <v>Madalyn Cooper / Shannon Corrigan</v>
      </c>
      <c r="Z169"/>
    </row>
    <row r="170" spans="1:26" hidden="1" x14ac:dyDescent="0.25">
      <c r="A170" s="17">
        <v>169</v>
      </c>
      <c r="B170" s="3" t="str">
        <f t="shared" ca="1" si="4"/>
        <v>OG169</v>
      </c>
      <c r="C170" s="219" t="s">
        <v>117</v>
      </c>
      <c r="D170" s="4">
        <f ca="1">COUNTIF('2.Tissue'!C:C,B170)</f>
        <v>1</v>
      </c>
      <c r="E170" s="4">
        <f ca="1">COUNTIFS('3.DNAExtractions'!$E:$E,$B170,'3.DNAExtractions'!$D:$D,E$1)</f>
        <v>1</v>
      </c>
      <c r="F170" s="2" t="str" cm="1">
        <f t="array" aca="1" ref="F170" ca="1">IF(
    COUNTIFS('3.DNAExtractions'!E:E, B170, '3.DNAExtractions'!Y:Y, "Y") &gt; 0,
    _xlfn.TEXTJOIN(", ", TRUE, IF(('3.DNAExtractions'!E:E = B170) * ('3.DNAExtractions'!Y:Y = "Y"), '3.DNAExtractions'!D:D, "")),
    IF(
        COUNTIFS('3.DNAExtractions'!E:E, B170, '3.DNAExtractions'!X:X, "Y") &gt; 0,
        _xlfn.TEXTJOIN(", ", TRUE, IF(('3.DNAExtractions'!E:E = B170) * ('3.DNAExtractions'!X:X = "Y"), '3.DNAExtractions'!D:D, "")),
        "Awaiting Status"
    )
)</f>
        <v>Extracted</v>
      </c>
      <c r="G170" s="45"/>
      <c r="H170" s="8" t="str" cm="1">
        <f t="array" aca="1" ref="H170" ca="1">IF(
    G170="N",
    "",
    IF(
        COUNTIFS('4.Illumina'!E:E, B170, '4.Illumina'!R:R, "Y") &gt; 0,
        _xlfn.TEXTJOIN(", ", TRUE, IF(('4.Illumina'!E:E = B170) * ('4.Illumina'!R:R = "Y"), '4.Illumina'!D:D, "")),
        IF(
            COUNTIFS('4.Illumina'!E:E, B170, '4.Illumina'!Q:Q, "Y") &gt; 0,
            _xlfn.TEXTJOIN(", ", TRUE, IF(('4.Illumina'!E:E = B170) * ('4.Illumina'!Q:Q = "Y"), '4.Illumina'!D:D, "")),
            "Awaiting Status"
        )
    )
)</f>
        <v>Awaiting Status</v>
      </c>
      <c r="J170" s="56" t="str" cm="1">
        <f t="array" aca="1" ref="J170" ca="1">IF(
    I170="N",
    "",
    IF(
        COUNTIFS('4.PacBio'!E:E, B170, '4.PacBio'!W:W, "Y") &gt; 0,
        _xlfn.TEXTJOIN(", ", TRUE, IF(('4.PacBio'!E:E = B170) * ('4.PacBio'!W:W = "Y"), '4.PacBio'!D:D, "")),
        IF(
            COUNTIFS('4.PacBio'!E:E, B170, '4.PacBio'!V:V, "Y") &gt; 0,
            _xlfn.TEXTJOIN(", ", TRUE, IF(('4.PacBio'!E:E = B170) * ('4.PacBio'!V:V = "Y"), '4.PacBio'!D:D, "")),
            "Awaiting Status"
        )
    )
)</f>
        <v>Awaiting Status</v>
      </c>
      <c r="L170" s="8" t="str" cm="1">
        <f t="array" aca="1" ref="L170" ca="1">IF(
    K170="N",
    "",
    IF(
        COUNTIFS('4.HiCLibrary'!E:E, B170, '4.HiCLibrary'!V:V, "Y") &gt; 0,
        _xlfn.TEXTJOIN(", ", TRUE, IF(('4.HiCLibrary'!E:E = B170) * ('4.HiCLibrary'!V:V = "Y"), '4.HiCLibrary'!D:D, "")),
        IF(
            COUNTIFS('4.HiCLibrary'!E:E, B170, '4.HiCLibrary'!U:U, "Y") &gt; 0,
            _xlfn.TEXTJOIN(", ", TRUE, IF(('4.HiCLibrary'!E:E = B170) * ('4.HiCLibrary'!U:U = "Y"), '4.HiCLibrary'!D:D, "")),
            "Awaiting Status"
        )
    )
)</f>
        <v>Awaiting Status</v>
      </c>
      <c r="M170" s="47"/>
      <c r="N170" s="56" t="str" cm="1">
        <f t="array" aca="1" ref="N170" ca="1">IF(
    M170="N",
    "",
    IF(
        COUNTIFS('4.ONT'!E:E, B170, '4.ONT'!Q:Q, "Y") &gt; 0,
        _xlfn.TEXTJOIN(", ", TRUE, IF(('4.ONT'!E:E = B170) * ('4.ONT'!Q:Q = "Y"), '4.ONT'!D:D, "")),
        IF(
            COUNTIFS('4.ONT'!E:E, B170, '4.ONT'!P:P, "Y") &gt; 0,
            _xlfn.TEXTJOIN(", ", TRUE, IF(('4.ONT'!E:E = B170) * ('4.ONT'!P:P = "Y"), '4.ONT'!D:D, "")),
            "Awaiting Status"
        )
    )
)</f>
        <v>Awaiting Status</v>
      </c>
      <c r="O170" s="60"/>
      <c r="P170" s="60" t="str" cm="1">
        <f t="array" aca="1" ref="P170" ca="1">IF(
    O170="N",
    "",
    IF(
        COUNTIFS('3.RNAExtractions'!E:E, B170, '3.RNAExtractions'!Z:Z, "Y") &gt; 0,
        _xlfn.TEXTJOIN(", ", TRUE, IF(('3.RNAExtractions'!E:E = B170) * ('3.RNAExtractions'!Z:Z = "Y"), '3.RNAExtractions'!D:D, "")),
        IF(
            COUNTIFS('3.RNAExtractions'!E:E, B170, '3.RNAExtractions'!Y:Y, "Y") &gt; 0,
            _xlfn.TEXTJOIN(", ", TRUE, IF(('3.RNAExtractions'!E:E = B170) * ('3.RNAExtractions'!Y:Y = "Y"), '3.RNAExtractions'!D:D, "")),
            "Awaiting Status"
        )
    )
)</f>
        <v>Awaiting Status</v>
      </c>
      <c r="Q170" s="60"/>
      <c r="R170" s="60" t="str" cm="1">
        <f t="array" aca="1" ref="R170" ca="1">IF(
    Q170="N",
    "",
    IF(
        COUNTIFS('4.RNAIllumina'!E:E, B170, '4.RNAIllumina'!Y:Y, "Y") &gt; 0,
        _xlfn.TEXTJOIN(", ", TRUE, IF(('4.RNAIllumina'!E:E = B170) * ('4.RNAIllumina'!Y:Y = "Y"), '4.RNAIllumina'!D:D, "")),
        IF(
            COUNTIFS('4.RNAIllumina'!E:E, B170, '4.RNAIllumina'!X:X, "Y") &gt; 0,
            _xlfn.TEXTJOIN(", ", TRUE, IF(('4.RNAIllumina'!E:E = B170) * ('4.RNAIllumina'!X:X = "Y"), '4.RNAIllumina'!D:D, "")),
            "Awaiting Status"
        )
    )
)</f>
        <v>Awaiting Status</v>
      </c>
      <c r="T170" s="6">
        <f ca="1">VLOOKUP($B170,'1.MetaData'!$B:$H,2,FALSE)</f>
        <v>-38</v>
      </c>
      <c r="U170" s="7" t="str">
        <f ca="1">VLOOKUP($B170,'1.MetaData'!$B:$H,3,FALSE)</f>
        <v>Galeocerdo cuvier</v>
      </c>
      <c r="V170" s="7" t="str">
        <f ca="1">VLOOKUP($B170,'1.MetaData'!$B:$H,4,FALSE)</f>
        <v>Tiger shark</v>
      </c>
      <c r="W170" s="6" t="str">
        <f ca="1">VLOOKUP($B170,'1.MetaData'!$B:$H,5,FALSE)</f>
        <v>Rory McAuley</v>
      </c>
      <c r="X170" s="6" t="str">
        <f ca="1">VLOOKUP($B170,'1.MetaData'!$B:$H,6,FALSE)</f>
        <v>Madalyn Cooper / Shannon Corrigan</v>
      </c>
      <c r="Z170"/>
    </row>
    <row r="171" spans="1:26" hidden="1" x14ac:dyDescent="0.25">
      <c r="A171" s="17">
        <v>170</v>
      </c>
      <c r="B171" s="3" t="str">
        <f t="shared" ca="1" si="4"/>
        <v>OG170</v>
      </c>
      <c r="C171" s="219" t="s">
        <v>117</v>
      </c>
      <c r="D171" s="4">
        <f ca="1">COUNTIF('2.Tissue'!C:C,B171)</f>
        <v>1</v>
      </c>
      <c r="E171" s="4">
        <f ca="1">COUNTIFS('3.DNAExtractions'!$E:$E,$B171,'3.DNAExtractions'!$D:$D,E$1)</f>
        <v>1</v>
      </c>
      <c r="F171" s="2" t="str" cm="1">
        <f t="array" aca="1" ref="F171" ca="1">IF(
    COUNTIFS('3.DNAExtractions'!E:E, B171, '3.DNAExtractions'!Y:Y, "Y") &gt; 0,
    _xlfn.TEXTJOIN(", ", TRUE, IF(('3.DNAExtractions'!E:E = B171) * ('3.DNAExtractions'!Y:Y = "Y"), '3.DNAExtractions'!D:D, "")),
    IF(
        COUNTIFS('3.DNAExtractions'!E:E, B171, '3.DNAExtractions'!X:X, "Y") &gt; 0,
        _xlfn.TEXTJOIN(", ", TRUE, IF(('3.DNAExtractions'!E:E = B171) * ('3.DNAExtractions'!X:X = "Y"), '3.DNAExtractions'!D:D, "")),
        "Awaiting Status"
    )
)</f>
        <v>Extracted</v>
      </c>
      <c r="G171" s="45"/>
      <c r="H171" s="8" t="str" cm="1">
        <f t="array" aca="1" ref="H171" ca="1">IF(
    G171="N",
    "",
    IF(
        COUNTIFS('4.Illumina'!E:E, B171, '4.Illumina'!R:R, "Y") &gt; 0,
        _xlfn.TEXTJOIN(", ", TRUE, IF(('4.Illumina'!E:E = B171) * ('4.Illumina'!R:R = "Y"), '4.Illumina'!D:D, "")),
        IF(
            COUNTIFS('4.Illumina'!E:E, B171, '4.Illumina'!Q:Q, "Y") &gt; 0,
            _xlfn.TEXTJOIN(", ", TRUE, IF(('4.Illumina'!E:E = B171) * ('4.Illumina'!Q:Q = "Y"), '4.Illumina'!D:D, "")),
            "Awaiting Status"
        )
    )
)</f>
        <v>Awaiting Status</v>
      </c>
      <c r="J171" s="56" t="str" cm="1">
        <f t="array" aca="1" ref="J171" ca="1">IF(
    I171="N",
    "",
    IF(
        COUNTIFS('4.PacBio'!E:E, B171, '4.PacBio'!W:W, "Y") &gt; 0,
        _xlfn.TEXTJOIN(", ", TRUE, IF(('4.PacBio'!E:E = B171) * ('4.PacBio'!W:W = "Y"), '4.PacBio'!D:D, "")),
        IF(
            COUNTIFS('4.PacBio'!E:E, B171, '4.PacBio'!V:V, "Y") &gt; 0,
            _xlfn.TEXTJOIN(", ", TRUE, IF(('4.PacBio'!E:E = B171) * ('4.PacBio'!V:V = "Y"), '4.PacBio'!D:D, "")),
            "Awaiting Status"
        )
    )
)</f>
        <v>Awaiting Status</v>
      </c>
      <c r="L171" s="8" t="str" cm="1">
        <f t="array" aca="1" ref="L171" ca="1">IF(
    K171="N",
    "",
    IF(
        COUNTIFS('4.HiCLibrary'!E:E, B171, '4.HiCLibrary'!V:V, "Y") &gt; 0,
        _xlfn.TEXTJOIN(", ", TRUE, IF(('4.HiCLibrary'!E:E = B171) * ('4.HiCLibrary'!V:V = "Y"), '4.HiCLibrary'!D:D, "")),
        IF(
            COUNTIFS('4.HiCLibrary'!E:E, B171, '4.HiCLibrary'!U:U, "Y") &gt; 0,
            _xlfn.TEXTJOIN(", ", TRUE, IF(('4.HiCLibrary'!E:E = B171) * ('4.HiCLibrary'!U:U = "Y"), '4.HiCLibrary'!D:D, "")),
            "Awaiting Status"
        )
    )
)</f>
        <v>Awaiting Status</v>
      </c>
      <c r="M171" s="47"/>
      <c r="N171" s="56" t="str" cm="1">
        <f t="array" aca="1" ref="N171" ca="1">IF(
    M171="N",
    "",
    IF(
        COUNTIFS('4.ONT'!E:E, B171, '4.ONT'!Q:Q, "Y") &gt; 0,
        _xlfn.TEXTJOIN(", ", TRUE, IF(('4.ONT'!E:E = B171) * ('4.ONT'!Q:Q = "Y"), '4.ONT'!D:D, "")),
        IF(
            COUNTIFS('4.ONT'!E:E, B171, '4.ONT'!P:P, "Y") &gt; 0,
            _xlfn.TEXTJOIN(", ", TRUE, IF(('4.ONT'!E:E = B171) * ('4.ONT'!P:P = "Y"), '4.ONT'!D:D, "")),
            "Awaiting Status"
        )
    )
)</f>
        <v>Awaiting Status</v>
      </c>
      <c r="O171" s="60"/>
      <c r="P171" s="60" t="str" cm="1">
        <f t="array" aca="1" ref="P171" ca="1">IF(
    O171="N",
    "",
    IF(
        COUNTIFS('3.RNAExtractions'!E:E, B171, '3.RNAExtractions'!Z:Z, "Y") &gt; 0,
        _xlfn.TEXTJOIN(", ", TRUE, IF(('3.RNAExtractions'!E:E = B171) * ('3.RNAExtractions'!Z:Z = "Y"), '3.RNAExtractions'!D:D, "")),
        IF(
            COUNTIFS('3.RNAExtractions'!E:E, B171, '3.RNAExtractions'!Y:Y, "Y") &gt; 0,
            _xlfn.TEXTJOIN(", ", TRUE, IF(('3.RNAExtractions'!E:E = B171) * ('3.RNAExtractions'!Y:Y = "Y"), '3.RNAExtractions'!D:D, "")),
            "Awaiting Status"
        )
    )
)</f>
        <v>Awaiting Status</v>
      </c>
      <c r="Q171" s="60"/>
      <c r="R171" s="60" t="str" cm="1">
        <f t="array" aca="1" ref="R171" ca="1">IF(
    Q171="N",
    "",
    IF(
        COUNTIFS('4.RNAIllumina'!E:E, B171, '4.RNAIllumina'!Y:Y, "Y") &gt; 0,
        _xlfn.TEXTJOIN(", ", TRUE, IF(('4.RNAIllumina'!E:E = B171) * ('4.RNAIllumina'!Y:Y = "Y"), '4.RNAIllumina'!D:D, "")),
        IF(
            COUNTIFS('4.RNAIllumina'!E:E, B171, '4.RNAIllumina'!X:X, "Y") &gt; 0,
            _xlfn.TEXTJOIN(", ", TRUE, IF(('4.RNAIllumina'!E:E = B171) * ('4.RNAIllumina'!X:X = "Y"), '4.RNAIllumina'!D:D, "")),
            "Awaiting Status"
        )
    )
)</f>
        <v>Awaiting Status</v>
      </c>
      <c r="T171" s="6">
        <f ca="1">VLOOKUP($B171,'1.MetaData'!$B:$H,2,FALSE)</f>
        <v>-39</v>
      </c>
      <c r="U171" s="7" t="str">
        <f ca="1">VLOOKUP($B171,'1.MetaData'!$B:$H,3,FALSE)</f>
        <v>Galeocerdo cuvier</v>
      </c>
      <c r="V171" s="7" t="str">
        <f ca="1">VLOOKUP($B171,'1.MetaData'!$B:$H,4,FALSE)</f>
        <v>Grey reef shark</v>
      </c>
      <c r="W171" s="6" t="str">
        <f ca="1">VLOOKUP($B171,'1.MetaData'!$B:$H,5,FALSE)</f>
        <v>Rory McAuley</v>
      </c>
      <c r="X171" s="6" t="str">
        <f ca="1">VLOOKUP($B171,'1.MetaData'!$B:$H,6,FALSE)</f>
        <v>Madalyn Cooper / Shannon Corrigan</v>
      </c>
      <c r="Z171"/>
    </row>
    <row r="172" spans="1:26" hidden="1" x14ac:dyDescent="0.25">
      <c r="A172" s="17">
        <v>171</v>
      </c>
      <c r="B172" s="3" t="str">
        <f t="shared" ca="1" si="4"/>
        <v>OG171</v>
      </c>
      <c r="C172" s="219" t="s">
        <v>117</v>
      </c>
      <c r="D172" s="4">
        <f ca="1">COUNTIF('2.Tissue'!C:C,B172)</f>
        <v>1</v>
      </c>
      <c r="E172" s="4">
        <f ca="1">COUNTIFS('3.DNAExtractions'!$E:$E,$B172,'3.DNAExtractions'!$D:$D,E$1)</f>
        <v>1</v>
      </c>
      <c r="F172" s="2" t="str" cm="1">
        <f t="array" aca="1" ref="F172" ca="1">IF(
    COUNTIFS('3.DNAExtractions'!E:E, B172, '3.DNAExtractions'!Y:Y, "Y") &gt; 0,
    _xlfn.TEXTJOIN(", ", TRUE, IF(('3.DNAExtractions'!E:E = B172) * ('3.DNAExtractions'!Y:Y = "Y"), '3.DNAExtractions'!D:D, "")),
    IF(
        COUNTIFS('3.DNAExtractions'!E:E, B172, '3.DNAExtractions'!X:X, "Y") &gt; 0,
        _xlfn.TEXTJOIN(", ", TRUE, IF(('3.DNAExtractions'!E:E = B172) * ('3.DNAExtractions'!X:X = "Y"), '3.DNAExtractions'!D:D, "")),
        "Awaiting Status"
    )
)</f>
        <v>Extracted</v>
      </c>
      <c r="G172" s="45"/>
      <c r="H172" s="8" t="str" cm="1">
        <f t="array" aca="1" ref="H172" ca="1">IF(
    G172="N",
    "",
    IF(
        COUNTIFS('4.Illumina'!E:E, B172, '4.Illumina'!R:R, "Y") &gt; 0,
        _xlfn.TEXTJOIN(", ", TRUE, IF(('4.Illumina'!E:E = B172) * ('4.Illumina'!R:R = "Y"), '4.Illumina'!D:D, "")),
        IF(
            COUNTIFS('4.Illumina'!E:E, B172, '4.Illumina'!Q:Q, "Y") &gt; 0,
            _xlfn.TEXTJOIN(", ", TRUE, IF(('4.Illumina'!E:E = B172) * ('4.Illumina'!Q:Q = "Y"), '4.Illumina'!D:D, "")),
            "Awaiting Status"
        )
    )
)</f>
        <v>Awaiting Status</v>
      </c>
      <c r="J172" s="56" t="str" cm="1">
        <f t="array" aca="1" ref="J172" ca="1">IF(
    I172="N",
    "",
    IF(
        COUNTIFS('4.PacBio'!E:E, B172, '4.PacBio'!W:W, "Y") &gt; 0,
        _xlfn.TEXTJOIN(", ", TRUE, IF(('4.PacBio'!E:E = B172) * ('4.PacBio'!W:W = "Y"), '4.PacBio'!D:D, "")),
        IF(
            COUNTIFS('4.PacBio'!E:E, B172, '4.PacBio'!V:V, "Y") &gt; 0,
            _xlfn.TEXTJOIN(", ", TRUE, IF(('4.PacBio'!E:E = B172) * ('4.PacBio'!V:V = "Y"), '4.PacBio'!D:D, "")),
            "Awaiting Status"
        )
    )
)</f>
        <v>Awaiting Status</v>
      </c>
      <c r="L172" s="8" t="str" cm="1">
        <f t="array" aca="1" ref="L172" ca="1">IF(
    K172="N",
    "",
    IF(
        COUNTIFS('4.HiCLibrary'!E:E, B172, '4.HiCLibrary'!V:V, "Y") &gt; 0,
        _xlfn.TEXTJOIN(", ", TRUE, IF(('4.HiCLibrary'!E:E = B172) * ('4.HiCLibrary'!V:V = "Y"), '4.HiCLibrary'!D:D, "")),
        IF(
            COUNTIFS('4.HiCLibrary'!E:E, B172, '4.HiCLibrary'!U:U, "Y") &gt; 0,
            _xlfn.TEXTJOIN(", ", TRUE, IF(('4.HiCLibrary'!E:E = B172) * ('4.HiCLibrary'!U:U = "Y"), '4.HiCLibrary'!D:D, "")),
            "Awaiting Status"
        )
    )
)</f>
        <v>Awaiting Status</v>
      </c>
      <c r="M172" s="47"/>
      <c r="N172" s="56" t="str" cm="1">
        <f t="array" aca="1" ref="N172" ca="1">IF(
    M172="N",
    "",
    IF(
        COUNTIFS('4.ONT'!E:E, B172, '4.ONT'!Q:Q, "Y") &gt; 0,
        _xlfn.TEXTJOIN(", ", TRUE, IF(('4.ONT'!E:E = B172) * ('4.ONT'!Q:Q = "Y"), '4.ONT'!D:D, "")),
        IF(
            COUNTIFS('4.ONT'!E:E, B172, '4.ONT'!P:P, "Y") &gt; 0,
            _xlfn.TEXTJOIN(", ", TRUE, IF(('4.ONT'!E:E = B172) * ('4.ONT'!P:P = "Y"), '4.ONT'!D:D, "")),
            "Awaiting Status"
        )
    )
)</f>
        <v>Awaiting Status</v>
      </c>
      <c r="O172" s="60"/>
      <c r="P172" s="60" t="str" cm="1">
        <f t="array" aca="1" ref="P172" ca="1">IF(
    O172="N",
    "",
    IF(
        COUNTIFS('3.RNAExtractions'!E:E, B172, '3.RNAExtractions'!Z:Z, "Y") &gt; 0,
        _xlfn.TEXTJOIN(", ", TRUE, IF(('3.RNAExtractions'!E:E = B172) * ('3.RNAExtractions'!Z:Z = "Y"), '3.RNAExtractions'!D:D, "")),
        IF(
            COUNTIFS('3.RNAExtractions'!E:E, B172, '3.RNAExtractions'!Y:Y, "Y") &gt; 0,
            _xlfn.TEXTJOIN(", ", TRUE, IF(('3.RNAExtractions'!E:E = B172) * ('3.RNAExtractions'!Y:Y = "Y"), '3.RNAExtractions'!D:D, "")),
            "Awaiting Status"
        )
    )
)</f>
        <v>Awaiting Status</v>
      </c>
      <c r="Q172" s="60"/>
      <c r="R172" s="60" t="str" cm="1">
        <f t="array" aca="1" ref="R172" ca="1">IF(
    Q172="N",
    "",
    IF(
        COUNTIFS('4.RNAIllumina'!E:E, B172, '4.RNAIllumina'!Y:Y, "Y") &gt; 0,
        _xlfn.TEXTJOIN(", ", TRUE, IF(('4.RNAIllumina'!E:E = B172) * ('4.RNAIllumina'!Y:Y = "Y"), '4.RNAIllumina'!D:D, "")),
        IF(
            COUNTIFS('4.RNAIllumina'!E:E, B172, '4.RNAIllumina'!X:X, "Y") &gt; 0,
            _xlfn.TEXTJOIN(", ", TRUE, IF(('4.RNAIllumina'!E:E = B172) * ('4.RNAIllumina'!X:X = "Y"), '4.RNAIllumina'!D:D, "")),
            "Awaiting Status"
        )
    )
)</f>
        <v>Awaiting Status</v>
      </c>
      <c r="T172" s="6" t="str">
        <f ca="1">VLOOKUP($B172,'1.MetaData'!$B:$H,2,FALSE)</f>
        <v>-40</v>
      </c>
      <c r="U172" s="7" t="str">
        <f ca="1">VLOOKUP($B172,'1.MetaData'!$B:$H,3,FALSE)</f>
        <v>Sphyrna mokarran</v>
      </c>
      <c r="V172" s="7" t="str">
        <f ca="1">VLOOKUP($B172,'1.MetaData'!$B:$H,4,FALSE)</f>
        <v>Great hammerhead shark</v>
      </c>
      <c r="W172" s="6" t="str">
        <f ca="1">VLOOKUP($B172,'1.MetaData'!$B:$H,5,FALSE)</f>
        <v>Rory McAuley</v>
      </c>
      <c r="X172" s="6" t="str">
        <f ca="1">VLOOKUP($B172,'1.MetaData'!$B:$H,6,FALSE)</f>
        <v>Madalyn Cooper / Shannon Corrigan</v>
      </c>
      <c r="Z172"/>
    </row>
    <row r="173" spans="1:26" hidden="1" x14ac:dyDescent="0.25">
      <c r="A173" s="17">
        <v>172</v>
      </c>
      <c r="B173" s="3" t="str">
        <f t="shared" ca="1" si="4"/>
        <v>OG172</v>
      </c>
      <c r="C173" s="219" t="s">
        <v>117</v>
      </c>
      <c r="D173" s="4">
        <f ca="1">COUNTIF('2.Tissue'!C:C,B173)</f>
        <v>1</v>
      </c>
      <c r="E173" s="4">
        <f ca="1">COUNTIFS('3.DNAExtractions'!$E:$E,$B173,'3.DNAExtractions'!$D:$D,E$1)</f>
        <v>1</v>
      </c>
      <c r="F173" s="2" t="str" cm="1">
        <f t="array" aca="1" ref="F173" ca="1">IF(
    COUNTIFS('3.DNAExtractions'!E:E, B173, '3.DNAExtractions'!Y:Y, "Y") &gt; 0,
    _xlfn.TEXTJOIN(", ", TRUE, IF(('3.DNAExtractions'!E:E = B173) * ('3.DNAExtractions'!Y:Y = "Y"), '3.DNAExtractions'!D:D, "")),
    IF(
        COUNTIFS('3.DNAExtractions'!E:E, B173, '3.DNAExtractions'!X:X, "Y") &gt; 0,
        _xlfn.TEXTJOIN(", ", TRUE, IF(('3.DNAExtractions'!E:E = B173) * ('3.DNAExtractions'!X:X = "Y"), '3.DNAExtractions'!D:D, "")),
        "Awaiting Status"
    )
)</f>
        <v>Extracted</v>
      </c>
      <c r="G173" s="45"/>
      <c r="H173" s="8" t="str" cm="1">
        <f t="array" aca="1" ref="H173" ca="1">IF(
    G173="N",
    "",
    IF(
        COUNTIFS('4.Illumina'!E:E, B173, '4.Illumina'!R:R, "Y") &gt; 0,
        _xlfn.TEXTJOIN(", ", TRUE, IF(('4.Illumina'!E:E = B173) * ('4.Illumina'!R:R = "Y"), '4.Illumina'!D:D, "")),
        IF(
            COUNTIFS('4.Illumina'!E:E, B173, '4.Illumina'!Q:Q, "Y") &gt; 0,
            _xlfn.TEXTJOIN(", ", TRUE, IF(('4.Illumina'!E:E = B173) * ('4.Illumina'!Q:Q = "Y"), '4.Illumina'!D:D, "")),
            "Awaiting Status"
        )
    )
)</f>
        <v>Awaiting Status</v>
      </c>
      <c r="J173" s="56" t="str" cm="1">
        <f t="array" aca="1" ref="J173" ca="1">IF(
    I173="N",
    "",
    IF(
        COUNTIFS('4.PacBio'!E:E, B173, '4.PacBio'!W:W, "Y") &gt; 0,
        _xlfn.TEXTJOIN(", ", TRUE, IF(('4.PacBio'!E:E = B173) * ('4.PacBio'!W:W = "Y"), '4.PacBio'!D:D, "")),
        IF(
            COUNTIFS('4.PacBio'!E:E, B173, '4.PacBio'!V:V, "Y") &gt; 0,
            _xlfn.TEXTJOIN(", ", TRUE, IF(('4.PacBio'!E:E = B173) * ('4.PacBio'!V:V = "Y"), '4.PacBio'!D:D, "")),
            "Awaiting Status"
        )
    )
)</f>
        <v>Awaiting Status</v>
      </c>
      <c r="L173" s="8" t="str" cm="1">
        <f t="array" aca="1" ref="L173" ca="1">IF(
    K173="N",
    "",
    IF(
        COUNTIFS('4.HiCLibrary'!E:E, B173, '4.HiCLibrary'!V:V, "Y") &gt; 0,
        _xlfn.TEXTJOIN(", ", TRUE, IF(('4.HiCLibrary'!E:E = B173) * ('4.HiCLibrary'!V:V = "Y"), '4.HiCLibrary'!D:D, "")),
        IF(
            COUNTIFS('4.HiCLibrary'!E:E, B173, '4.HiCLibrary'!U:U, "Y") &gt; 0,
            _xlfn.TEXTJOIN(", ", TRUE, IF(('4.HiCLibrary'!E:E = B173) * ('4.HiCLibrary'!U:U = "Y"), '4.HiCLibrary'!D:D, "")),
            "Awaiting Status"
        )
    )
)</f>
        <v>Awaiting Status</v>
      </c>
      <c r="M173" s="47"/>
      <c r="N173" s="56" t="str" cm="1">
        <f t="array" aca="1" ref="N173" ca="1">IF(
    M173="N",
    "",
    IF(
        COUNTIFS('4.ONT'!E:E, B173, '4.ONT'!Q:Q, "Y") &gt; 0,
        _xlfn.TEXTJOIN(", ", TRUE, IF(('4.ONT'!E:E = B173) * ('4.ONT'!Q:Q = "Y"), '4.ONT'!D:D, "")),
        IF(
            COUNTIFS('4.ONT'!E:E, B173, '4.ONT'!P:P, "Y") &gt; 0,
            _xlfn.TEXTJOIN(", ", TRUE, IF(('4.ONT'!E:E = B173) * ('4.ONT'!P:P = "Y"), '4.ONT'!D:D, "")),
            "Awaiting Status"
        )
    )
)</f>
        <v>Awaiting Status</v>
      </c>
      <c r="O173" s="60"/>
      <c r="P173" s="60" t="str" cm="1">
        <f t="array" aca="1" ref="P173" ca="1">IF(
    O173="N",
    "",
    IF(
        COUNTIFS('3.RNAExtractions'!E:E, B173, '3.RNAExtractions'!Z:Z, "Y") &gt; 0,
        _xlfn.TEXTJOIN(", ", TRUE, IF(('3.RNAExtractions'!E:E = B173) * ('3.RNAExtractions'!Z:Z = "Y"), '3.RNAExtractions'!D:D, "")),
        IF(
            COUNTIFS('3.RNAExtractions'!E:E, B173, '3.RNAExtractions'!Y:Y, "Y") &gt; 0,
            _xlfn.TEXTJOIN(", ", TRUE, IF(('3.RNAExtractions'!E:E = B173) * ('3.RNAExtractions'!Y:Y = "Y"), '3.RNAExtractions'!D:D, "")),
            "Awaiting Status"
        )
    )
)</f>
        <v>Awaiting Status</v>
      </c>
      <c r="Q173" s="60"/>
      <c r="R173" s="60" t="str" cm="1">
        <f t="array" aca="1" ref="R173" ca="1">IF(
    Q173="N",
    "",
    IF(
        COUNTIFS('4.RNAIllumina'!E:E, B173, '4.RNAIllumina'!Y:Y, "Y") &gt; 0,
        _xlfn.TEXTJOIN(", ", TRUE, IF(('4.RNAIllumina'!E:E = B173) * ('4.RNAIllumina'!Y:Y = "Y"), '4.RNAIllumina'!D:D, "")),
        IF(
            COUNTIFS('4.RNAIllumina'!E:E, B173, '4.RNAIllumina'!X:X, "Y") &gt; 0,
            _xlfn.TEXTJOIN(", ", TRUE, IF(('4.RNAIllumina'!E:E = B173) * ('4.RNAIllumina'!X:X = "Y"), '4.RNAIllumina'!D:D, "")),
            "Awaiting Status"
        )
    )
)</f>
        <v>Awaiting Status</v>
      </c>
      <c r="T173" s="6" t="str">
        <f ca="1">VLOOKUP($B173,'1.MetaData'!$B:$H,2,FALSE)</f>
        <v>M254-TG-41</v>
      </c>
      <c r="U173" s="7" t="str">
        <f ca="1">VLOOKUP($B173,'1.MetaData'!$B:$H,3,FALSE)</f>
        <v>Galeocerdo cuvier</v>
      </c>
      <c r="V173" s="7" t="str">
        <f ca="1">VLOOKUP($B173,'1.MetaData'!$B:$H,4,FALSE)</f>
        <v>Tiger shark</v>
      </c>
      <c r="W173" s="6" t="str">
        <f ca="1">VLOOKUP($B173,'1.MetaData'!$B:$H,5,FALSE)</f>
        <v>Rory McAuley</v>
      </c>
      <c r="X173" s="6" t="str">
        <f ca="1">VLOOKUP($B173,'1.MetaData'!$B:$H,6,FALSE)</f>
        <v>Madalyn Cooper / Shannon Corrigan</v>
      </c>
      <c r="Z173"/>
    </row>
    <row r="174" spans="1:26" hidden="1" x14ac:dyDescent="0.25">
      <c r="A174" s="17">
        <v>173</v>
      </c>
      <c r="B174" s="3" t="str">
        <f t="shared" ref="B174:B237" ca="1" si="5">_xlfn.CONCAT("OG",A174)</f>
        <v>OG173</v>
      </c>
      <c r="C174" s="219" t="s">
        <v>117</v>
      </c>
      <c r="D174" s="4">
        <f ca="1">COUNTIF('2.Tissue'!C:C,B174)</f>
        <v>1</v>
      </c>
      <c r="E174" s="4">
        <f ca="1">COUNTIFS('3.DNAExtractions'!$E:$E,$B174,'3.DNAExtractions'!$D:$D,E$1)</f>
        <v>1</v>
      </c>
      <c r="F174" s="2" t="str" cm="1">
        <f t="array" aca="1" ref="F174" ca="1">IF(
    COUNTIFS('3.DNAExtractions'!E:E, B174, '3.DNAExtractions'!Y:Y, "Y") &gt; 0,
    _xlfn.TEXTJOIN(", ", TRUE, IF(('3.DNAExtractions'!E:E = B174) * ('3.DNAExtractions'!Y:Y = "Y"), '3.DNAExtractions'!D:D, "")),
    IF(
        COUNTIFS('3.DNAExtractions'!E:E, B174, '3.DNAExtractions'!X:X, "Y") &gt; 0,
        _xlfn.TEXTJOIN(", ", TRUE, IF(('3.DNAExtractions'!E:E = B174) * ('3.DNAExtractions'!X:X = "Y"), '3.DNAExtractions'!D:D, "")),
        "Awaiting Status"
    )
)</f>
        <v>Extracted</v>
      </c>
      <c r="G174" s="45"/>
      <c r="H174" s="8" t="str" cm="1">
        <f t="array" aca="1" ref="H174" ca="1">IF(
    G174="N",
    "",
    IF(
        COUNTIFS('4.Illumina'!E:E, B174, '4.Illumina'!R:R, "Y") &gt; 0,
        _xlfn.TEXTJOIN(", ", TRUE, IF(('4.Illumina'!E:E = B174) * ('4.Illumina'!R:R = "Y"), '4.Illumina'!D:D, "")),
        IF(
            COUNTIFS('4.Illumina'!E:E, B174, '4.Illumina'!Q:Q, "Y") &gt; 0,
            _xlfn.TEXTJOIN(", ", TRUE, IF(('4.Illumina'!E:E = B174) * ('4.Illumina'!Q:Q = "Y"), '4.Illumina'!D:D, "")),
            "Awaiting Status"
        )
    )
)</f>
        <v>Awaiting Status</v>
      </c>
      <c r="J174" s="56" t="str" cm="1">
        <f t="array" aca="1" ref="J174" ca="1">IF(
    I174="N",
    "",
    IF(
        COUNTIFS('4.PacBio'!E:E, B174, '4.PacBio'!W:W, "Y") &gt; 0,
        _xlfn.TEXTJOIN(", ", TRUE, IF(('4.PacBio'!E:E = B174) * ('4.PacBio'!W:W = "Y"), '4.PacBio'!D:D, "")),
        IF(
            COUNTIFS('4.PacBio'!E:E, B174, '4.PacBio'!V:V, "Y") &gt; 0,
            _xlfn.TEXTJOIN(", ", TRUE, IF(('4.PacBio'!E:E = B174) * ('4.PacBio'!V:V = "Y"), '4.PacBio'!D:D, "")),
            "Awaiting Status"
        )
    )
)</f>
        <v>Awaiting Status</v>
      </c>
      <c r="L174" s="8" t="str" cm="1">
        <f t="array" aca="1" ref="L174" ca="1">IF(
    K174="N",
    "",
    IF(
        COUNTIFS('4.HiCLibrary'!E:E, B174, '4.HiCLibrary'!V:V, "Y") &gt; 0,
        _xlfn.TEXTJOIN(", ", TRUE, IF(('4.HiCLibrary'!E:E = B174) * ('4.HiCLibrary'!V:V = "Y"), '4.HiCLibrary'!D:D, "")),
        IF(
            COUNTIFS('4.HiCLibrary'!E:E, B174, '4.HiCLibrary'!U:U, "Y") &gt; 0,
            _xlfn.TEXTJOIN(", ", TRUE, IF(('4.HiCLibrary'!E:E = B174) * ('4.HiCLibrary'!U:U = "Y"), '4.HiCLibrary'!D:D, "")),
            "Awaiting Status"
        )
    )
)</f>
        <v>Awaiting Status</v>
      </c>
      <c r="M174" s="47"/>
      <c r="N174" s="56" t="str" cm="1">
        <f t="array" aca="1" ref="N174" ca="1">IF(
    M174="N",
    "",
    IF(
        COUNTIFS('4.ONT'!E:E, B174, '4.ONT'!Q:Q, "Y") &gt; 0,
        _xlfn.TEXTJOIN(", ", TRUE, IF(('4.ONT'!E:E = B174) * ('4.ONT'!Q:Q = "Y"), '4.ONT'!D:D, "")),
        IF(
            COUNTIFS('4.ONT'!E:E, B174, '4.ONT'!P:P, "Y") &gt; 0,
            _xlfn.TEXTJOIN(", ", TRUE, IF(('4.ONT'!E:E = B174) * ('4.ONT'!P:P = "Y"), '4.ONT'!D:D, "")),
            "Awaiting Status"
        )
    )
)</f>
        <v>Awaiting Status</v>
      </c>
      <c r="O174" s="60"/>
      <c r="P174" s="60" t="str" cm="1">
        <f t="array" aca="1" ref="P174" ca="1">IF(
    O174="N",
    "",
    IF(
        COUNTIFS('3.RNAExtractions'!E:E, B174, '3.RNAExtractions'!Z:Z, "Y") &gt; 0,
        _xlfn.TEXTJOIN(", ", TRUE, IF(('3.RNAExtractions'!E:E = B174) * ('3.RNAExtractions'!Z:Z = "Y"), '3.RNAExtractions'!D:D, "")),
        IF(
            COUNTIFS('3.RNAExtractions'!E:E, B174, '3.RNAExtractions'!Y:Y, "Y") &gt; 0,
            _xlfn.TEXTJOIN(", ", TRUE, IF(('3.RNAExtractions'!E:E = B174) * ('3.RNAExtractions'!Y:Y = "Y"), '3.RNAExtractions'!D:D, "")),
            "Awaiting Status"
        )
    )
)</f>
        <v>Awaiting Status</v>
      </c>
      <c r="Q174" s="60"/>
      <c r="R174" s="60" t="str" cm="1">
        <f t="array" aca="1" ref="R174" ca="1">IF(
    Q174="N",
    "",
    IF(
        COUNTIFS('4.RNAIllumina'!E:E, B174, '4.RNAIllumina'!Y:Y, "Y") &gt; 0,
        _xlfn.TEXTJOIN(", ", TRUE, IF(('4.RNAIllumina'!E:E = B174) * ('4.RNAIllumina'!Y:Y = "Y"), '4.RNAIllumina'!D:D, "")),
        IF(
            COUNTIFS('4.RNAIllumina'!E:E, B174, '4.RNAIllumina'!X:X, "Y") &gt; 0,
            _xlfn.TEXTJOIN(", ", TRUE, IF(('4.RNAIllumina'!E:E = B174) * ('4.RNAIllumina'!X:X = "Y"), '4.RNAIllumina'!D:D, "")),
            "Awaiting Status"
        )
    )
)</f>
        <v>Awaiting Status</v>
      </c>
      <c r="T174" s="6" t="str">
        <f ca="1">VLOOKUP($B174,'1.MetaData'!$B:$H,2,FALSE)</f>
        <v>AM_371</v>
      </c>
      <c r="U174" s="7" t="str">
        <f ca="1">VLOOKUP($B174,'1.MetaData'!$B:$H,3,FALSE)</f>
        <v>Choerodon fasciatus</v>
      </c>
      <c r="V174" s="7" t="str">
        <f ca="1">VLOOKUP($B174,'1.MetaData'!$B:$H,4,FALSE)</f>
        <v>Harlequin tuskfish</v>
      </c>
      <c r="W174" s="6" t="str">
        <f ca="1">VLOOKUP($B174,'1.MetaData'!$B:$H,5,FALSE)</f>
        <v>Joey DiBattista</v>
      </c>
      <c r="X174" s="6" t="str">
        <f ca="1">VLOOKUP($B174,'1.MetaData'!$B:$H,6,FALSE)</f>
        <v>Madalyn Cooper / Shannon Corrigan</v>
      </c>
      <c r="Z174"/>
    </row>
    <row r="175" spans="1:26" hidden="1" x14ac:dyDescent="0.25">
      <c r="A175" s="17">
        <v>174</v>
      </c>
      <c r="B175" s="3" t="str">
        <f t="shared" ca="1" si="5"/>
        <v>OG174</v>
      </c>
      <c r="C175" s="219" t="s">
        <v>117</v>
      </c>
      <c r="D175" s="4">
        <f ca="1">COUNTIF('2.Tissue'!C:C,B175)</f>
        <v>1</v>
      </c>
      <c r="E175" s="4">
        <f ca="1">COUNTIFS('3.DNAExtractions'!$E:$E,$B175,'3.DNAExtractions'!$D:$D,E$1)</f>
        <v>1</v>
      </c>
      <c r="F175" s="2" t="str" cm="1">
        <f t="array" aca="1" ref="F175" ca="1">IF(
    COUNTIFS('3.DNAExtractions'!E:E, B175, '3.DNAExtractions'!Y:Y, "Y") &gt; 0,
    _xlfn.TEXTJOIN(", ", TRUE, IF(('3.DNAExtractions'!E:E = B175) * ('3.DNAExtractions'!Y:Y = "Y"), '3.DNAExtractions'!D:D, "")),
    IF(
        COUNTIFS('3.DNAExtractions'!E:E, B175, '3.DNAExtractions'!X:X, "Y") &gt; 0,
        _xlfn.TEXTJOIN(", ", TRUE, IF(('3.DNAExtractions'!E:E = B175) * ('3.DNAExtractions'!X:X = "Y"), '3.DNAExtractions'!D:D, "")),
        "Awaiting Status"
    )
)</f>
        <v>Extracted</v>
      </c>
      <c r="G175" s="45"/>
      <c r="H175" s="8" t="str" cm="1">
        <f t="array" aca="1" ref="H175" ca="1">IF(
    G175="N",
    "",
    IF(
        COUNTIFS('4.Illumina'!E:E, B175, '4.Illumina'!R:R, "Y") &gt; 0,
        _xlfn.TEXTJOIN(", ", TRUE, IF(('4.Illumina'!E:E = B175) * ('4.Illumina'!R:R = "Y"), '4.Illumina'!D:D, "")),
        IF(
            COUNTIFS('4.Illumina'!E:E, B175, '4.Illumina'!Q:Q, "Y") &gt; 0,
            _xlfn.TEXTJOIN(", ", TRUE, IF(('4.Illumina'!E:E = B175) * ('4.Illumina'!Q:Q = "Y"), '4.Illumina'!D:D, "")),
            "Awaiting Status"
        )
    )
)</f>
        <v>Awaiting Status</v>
      </c>
      <c r="J175" s="56" t="str" cm="1">
        <f t="array" aca="1" ref="J175" ca="1">IF(
    I175="N",
    "",
    IF(
        COUNTIFS('4.PacBio'!E:E, B175, '4.PacBio'!W:W, "Y") &gt; 0,
        _xlfn.TEXTJOIN(", ", TRUE, IF(('4.PacBio'!E:E = B175) * ('4.PacBio'!W:W = "Y"), '4.PacBio'!D:D, "")),
        IF(
            COUNTIFS('4.PacBio'!E:E, B175, '4.PacBio'!V:V, "Y") &gt; 0,
            _xlfn.TEXTJOIN(", ", TRUE, IF(('4.PacBio'!E:E = B175) * ('4.PacBio'!V:V = "Y"), '4.PacBio'!D:D, "")),
            "Awaiting Status"
        )
    )
)</f>
        <v>Awaiting Status</v>
      </c>
      <c r="L175" s="8" t="str" cm="1">
        <f t="array" aca="1" ref="L175" ca="1">IF(
    K175="N",
    "",
    IF(
        COUNTIFS('4.HiCLibrary'!E:E, B175, '4.HiCLibrary'!V:V, "Y") &gt; 0,
        _xlfn.TEXTJOIN(", ", TRUE, IF(('4.HiCLibrary'!E:E = B175) * ('4.HiCLibrary'!V:V = "Y"), '4.HiCLibrary'!D:D, "")),
        IF(
            COUNTIFS('4.HiCLibrary'!E:E, B175, '4.HiCLibrary'!U:U, "Y") &gt; 0,
            _xlfn.TEXTJOIN(", ", TRUE, IF(('4.HiCLibrary'!E:E = B175) * ('4.HiCLibrary'!U:U = "Y"), '4.HiCLibrary'!D:D, "")),
            "Awaiting Status"
        )
    )
)</f>
        <v>Awaiting Status</v>
      </c>
      <c r="M175" s="47"/>
      <c r="N175" s="56" t="str" cm="1">
        <f t="array" aca="1" ref="N175" ca="1">IF(
    M175="N",
    "",
    IF(
        COUNTIFS('4.ONT'!E:E, B175, '4.ONT'!Q:Q, "Y") &gt; 0,
        _xlfn.TEXTJOIN(", ", TRUE, IF(('4.ONT'!E:E = B175) * ('4.ONT'!Q:Q = "Y"), '4.ONT'!D:D, "")),
        IF(
            COUNTIFS('4.ONT'!E:E, B175, '4.ONT'!P:P, "Y") &gt; 0,
            _xlfn.TEXTJOIN(", ", TRUE, IF(('4.ONT'!E:E = B175) * ('4.ONT'!P:P = "Y"), '4.ONT'!D:D, "")),
            "Awaiting Status"
        )
    )
)</f>
        <v>Awaiting Status</v>
      </c>
      <c r="O175" s="60"/>
      <c r="P175" s="60" t="str" cm="1">
        <f t="array" aca="1" ref="P175" ca="1">IF(
    O175="N",
    "",
    IF(
        COUNTIFS('3.RNAExtractions'!E:E, B175, '3.RNAExtractions'!Z:Z, "Y") &gt; 0,
        _xlfn.TEXTJOIN(", ", TRUE, IF(('3.RNAExtractions'!E:E = B175) * ('3.RNAExtractions'!Z:Z = "Y"), '3.RNAExtractions'!D:D, "")),
        IF(
            COUNTIFS('3.RNAExtractions'!E:E, B175, '3.RNAExtractions'!Y:Y, "Y") &gt; 0,
            _xlfn.TEXTJOIN(", ", TRUE, IF(('3.RNAExtractions'!E:E = B175) * ('3.RNAExtractions'!Y:Y = "Y"), '3.RNAExtractions'!D:D, "")),
            "Awaiting Status"
        )
    )
)</f>
        <v>Awaiting Status</v>
      </c>
      <c r="Q175" s="60"/>
      <c r="R175" s="60" t="str" cm="1">
        <f t="array" aca="1" ref="R175" ca="1">IF(
    Q175="N",
    "",
    IF(
        COUNTIFS('4.RNAIllumina'!E:E, B175, '4.RNAIllumina'!Y:Y, "Y") &gt; 0,
        _xlfn.TEXTJOIN(", ", TRUE, IF(('4.RNAIllumina'!E:E = B175) * ('4.RNAIllumina'!Y:Y = "Y"), '4.RNAIllumina'!D:D, "")),
        IF(
            COUNTIFS('4.RNAIllumina'!E:E, B175, '4.RNAIllumina'!X:X, "Y") &gt; 0,
            _xlfn.TEXTJOIN(", ", TRUE, IF(('4.RNAIllumina'!E:E = B175) * ('4.RNAIllumina'!X:X = "Y"), '4.RNAIllumina'!D:D, "")),
            "Awaiting Status"
        )
    )
)</f>
        <v>Awaiting Status</v>
      </c>
      <c r="T175" s="6" t="str">
        <f ca="1">VLOOKUP($B175,'1.MetaData'!$B:$H,2,FALSE)</f>
        <v>AM_406</v>
      </c>
      <c r="U175" s="7" t="str">
        <f ca="1">VLOOKUP($B175,'1.MetaData'!$B:$H,3,FALSE)</f>
        <v>Lutjanus sebae</v>
      </c>
      <c r="V175" s="7" t="str">
        <f ca="1">VLOOKUP($B175,'1.MetaData'!$B:$H,4,FALSE)</f>
        <v>Emperor red snapper</v>
      </c>
      <c r="W175" s="6" t="str">
        <f ca="1">VLOOKUP($B175,'1.MetaData'!$B:$H,5,FALSE)</f>
        <v>Joey DiBattista</v>
      </c>
      <c r="X175" s="6" t="str">
        <f ca="1">VLOOKUP($B175,'1.MetaData'!$B:$H,6,FALSE)</f>
        <v>Madalyn Cooper / Shannon Corrigan</v>
      </c>
      <c r="Z175"/>
    </row>
    <row r="176" spans="1:26" hidden="1" x14ac:dyDescent="0.25">
      <c r="A176" s="17">
        <v>175</v>
      </c>
      <c r="B176" s="3" t="str">
        <f t="shared" ca="1" si="5"/>
        <v>OG175</v>
      </c>
      <c r="C176" s="219" t="s">
        <v>117</v>
      </c>
      <c r="D176" s="4">
        <f ca="1">COUNTIF('2.Tissue'!C:C,B176)</f>
        <v>1</v>
      </c>
      <c r="E176" s="4">
        <f ca="1">COUNTIFS('3.DNAExtractions'!$E:$E,$B176,'3.DNAExtractions'!$D:$D,E$1)</f>
        <v>1</v>
      </c>
      <c r="F176" s="2" t="str" cm="1">
        <f t="array" aca="1" ref="F176" ca="1">IF(
    COUNTIFS('3.DNAExtractions'!E:E, B176, '3.DNAExtractions'!Y:Y, "Y") &gt; 0,
    _xlfn.TEXTJOIN(", ", TRUE, IF(('3.DNAExtractions'!E:E = B176) * ('3.DNAExtractions'!Y:Y = "Y"), '3.DNAExtractions'!D:D, "")),
    IF(
        COUNTIFS('3.DNAExtractions'!E:E, B176, '3.DNAExtractions'!X:X, "Y") &gt; 0,
        _xlfn.TEXTJOIN(", ", TRUE, IF(('3.DNAExtractions'!E:E = B176) * ('3.DNAExtractions'!X:X = "Y"), '3.DNAExtractions'!D:D, "")),
        "Awaiting Status"
    )
)</f>
        <v>Extracted</v>
      </c>
      <c r="G176" s="45"/>
      <c r="H176" s="8" t="str" cm="1">
        <f t="array" aca="1" ref="H176" ca="1">IF(
    G176="N",
    "",
    IF(
        COUNTIFS('4.Illumina'!E:E, B176, '4.Illumina'!R:R, "Y") &gt; 0,
        _xlfn.TEXTJOIN(", ", TRUE, IF(('4.Illumina'!E:E = B176) * ('4.Illumina'!R:R = "Y"), '4.Illumina'!D:D, "")),
        IF(
            COUNTIFS('4.Illumina'!E:E, B176, '4.Illumina'!Q:Q, "Y") &gt; 0,
            _xlfn.TEXTJOIN(", ", TRUE, IF(('4.Illumina'!E:E = B176) * ('4.Illumina'!Q:Q = "Y"), '4.Illumina'!D:D, "")),
            "Awaiting Status"
        )
    )
)</f>
        <v>Awaiting Status</v>
      </c>
      <c r="J176" s="56" t="str" cm="1">
        <f t="array" aca="1" ref="J176" ca="1">IF(
    I176="N",
    "",
    IF(
        COUNTIFS('4.PacBio'!E:E, B176, '4.PacBio'!W:W, "Y") &gt; 0,
        _xlfn.TEXTJOIN(", ", TRUE, IF(('4.PacBio'!E:E = B176) * ('4.PacBio'!W:W = "Y"), '4.PacBio'!D:D, "")),
        IF(
            COUNTIFS('4.PacBio'!E:E, B176, '4.PacBio'!V:V, "Y") &gt; 0,
            _xlfn.TEXTJOIN(", ", TRUE, IF(('4.PacBio'!E:E = B176) * ('4.PacBio'!V:V = "Y"), '4.PacBio'!D:D, "")),
            "Awaiting Status"
        )
    )
)</f>
        <v>Awaiting Status</v>
      </c>
      <c r="L176" s="8" t="str" cm="1">
        <f t="array" aca="1" ref="L176" ca="1">IF(
    K176="N",
    "",
    IF(
        COUNTIFS('4.HiCLibrary'!E:E, B176, '4.HiCLibrary'!V:V, "Y") &gt; 0,
        _xlfn.TEXTJOIN(", ", TRUE, IF(('4.HiCLibrary'!E:E = B176) * ('4.HiCLibrary'!V:V = "Y"), '4.HiCLibrary'!D:D, "")),
        IF(
            COUNTIFS('4.HiCLibrary'!E:E, B176, '4.HiCLibrary'!U:U, "Y") &gt; 0,
            _xlfn.TEXTJOIN(", ", TRUE, IF(('4.HiCLibrary'!E:E = B176) * ('4.HiCLibrary'!U:U = "Y"), '4.HiCLibrary'!D:D, "")),
            "Awaiting Status"
        )
    )
)</f>
        <v>Awaiting Status</v>
      </c>
      <c r="M176" s="47"/>
      <c r="N176" s="56" t="str" cm="1">
        <f t="array" aca="1" ref="N176" ca="1">IF(
    M176="N",
    "",
    IF(
        COUNTIFS('4.ONT'!E:E, B176, '4.ONT'!Q:Q, "Y") &gt; 0,
        _xlfn.TEXTJOIN(", ", TRUE, IF(('4.ONT'!E:E = B176) * ('4.ONT'!Q:Q = "Y"), '4.ONT'!D:D, "")),
        IF(
            COUNTIFS('4.ONT'!E:E, B176, '4.ONT'!P:P, "Y") &gt; 0,
            _xlfn.TEXTJOIN(", ", TRUE, IF(('4.ONT'!E:E = B176) * ('4.ONT'!P:P = "Y"), '4.ONT'!D:D, "")),
            "Awaiting Status"
        )
    )
)</f>
        <v>Awaiting Status</v>
      </c>
      <c r="O176" s="60"/>
      <c r="P176" s="60" t="str" cm="1">
        <f t="array" aca="1" ref="P176" ca="1">IF(
    O176="N",
    "",
    IF(
        COUNTIFS('3.RNAExtractions'!E:E, B176, '3.RNAExtractions'!Z:Z, "Y") &gt; 0,
        _xlfn.TEXTJOIN(", ", TRUE, IF(('3.RNAExtractions'!E:E = B176) * ('3.RNAExtractions'!Z:Z = "Y"), '3.RNAExtractions'!D:D, "")),
        IF(
            COUNTIFS('3.RNAExtractions'!E:E, B176, '3.RNAExtractions'!Y:Y, "Y") &gt; 0,
            _xlfn.TEXTJOIN(", ", TRUE, IF(('3.RNAExtractions'!E:E = B176) * ('3.RNAExtractions'!Y:Y = "Y"), '3.RNAExtractions'!D:D, "")),
            "Awaiting Status"
        )
    )
)</f>
        <v>Awaiting Status</v>
      </c>
      <c r="Q176" s="60"/>
      <c r="R176" s="60" t="str" cm="1">
        <f t="array" aca="1" ref="R176" ca="1">IF(
    Q176="N",
    "",
    IF(
        COUNTIFS('4.RNAIllumina'!E:E, B176, '4.RNAIllumina'!Y:Y, "Y") &gt; 0,
        _xlfn.TEXTJOIN(", ", TRUE, IF(('4.RNAIllumina'!E:E = B176) * ('4.RNAIllumina'!Y:Y = "Y"), '4.RNAIllumina'!D:D, "")),
        IF(
            COUNTIFS('4.RNAIllumina'!E:E, B176, '4.RNAIllumina'!X:X, "Y") &gt; 0,
            _xlfn.TEXTJOIN(", ", TRUE, IF(('4.RNAIllumina'!E:E = B176) * ('4.RNAIllumina'!X:X = "Y"), '4.RNAIllumina'!D:D, "")),
            "Awaiting Status"
        )
    )
)</f>
        <v>Awaiting Status</v>
      </c>
      <c r="T176" s="6" t="str">
        <f ca="1">VLOOKUP($B176,'1.MetaData'!$B:$H,2,FALSE)</f>
        <v>AM_409</v>
      </c>
      <c r="U176" s="7" t="str">
        <f ca="1">VLOOKUP($B176,'1.MetaData'!$B:$H,3,FALSE)</f>
        <v>Symphorus nematophorus</v>
      </c>
      <c r="V176" s="7" t="str">
        <f ca="1">VLOOKUP($B176,'1.MetaData'!$B:$H,4,FALSE)</f>
        <v>Chinamanfish</v>
      </c>
      <c r="W176" s="6" t="str">
        <f ca="1">VLOOKUP($B176,'1.MetaData'!$B:$H,5,FALSE)</f>
        <v>Joey DiBattista</v>
      </c>
      <c r="X176" s="6" t="str">
        <f ca="1">VLOOKUP($B176,'1.MetaData'!$B:$H,6,FALSE)</f>
        <v>Madalyn Cooper / Shannon Corrigan</v>
      </c>
      <c r="Z176"/>
    </row>
    <row r="177" spans="1:26" hidden="1" x14ac:dyDescent="0.25">
      <c r="A177" s="17">
        <v>176</v>
      </c>
      <c r="B177" s="3" t="str">
        <f t="shared" ca="1" si="5"/>
        <v>OG176</v>
      </c>
      <c r="C177" s="219" t="s">
        <v>117</v>
      </c>
      <c r="D177" s="4">
        <f ca="1">COUNTIF('2.Tissue'!C:C,B177)</f>
        <v>1</v>
      </c>
      <c r="E177" s="4">
        <f ca="1">COUNTIFS('3.DNAExtractions'!$E:$E,$B177,'3.DNAExtractions'!$D:$D,E$1)</f>
        <v>1</v>
      </c>
      <c r="F177" s="2" t="str" cm="1">
        <f t="array" aca="1" ref="F177" ca="1">IF(
    COUNTIFS('3.DNAExtractions'!E:E, B177, '3.DNAExtractions'!Y:Y, "Y") &gt; 0,
    _xlfn.TEXTJOIN(", ", TRUE, IF(('3.DNAExtractions'!E:E = B177) * ('3.DNAExtractions'!Y:Y = "Y"), '3.DNAExtractions'!D:D, "")),
    IF(
        COUNTIFS('3.DNAExtractions'!E:E, B177, '3.DNAExtractions'!X:X, "Y") &gt; 0,
        _xlfn.TEXTJOIN(", ", TRUE, IF(('3.DNAExtractions'!E:E = B177) * ('3.DNAExtractions'!X:X = "Y"), '3.DNAExtractions'!D:D, "")),
        "Awaiting Status"
    )
)</f>
        <v>Extracted</v>
      </c>
      <c r="G177" s="45"/>
      <c r="H177" s="8" t="str" cm="1">
        <f t="array" aca="1" ref="H177" ca="1">IF(
    G177="N",
    "",
    IF(
        COUNTIFS('4.Illumina'!E:E, B177, '4.Illumina'!R:R, "Y") &gt; 0,
        _xlfn.TEXTJOIN(", ", TRUE, IF(('4.Illumina'!E:E = B177) * ('4.Illumina'!R:R = "Y"), '4.Illumina'!D:D, "")),
        IF(
            COUNTIFS('4.Illumina'!E:E, B177, '4.Illumina'!Q:Q, "Y") &gt; 0,
            _xlfn.TEXTJOIN(", ", TRUE, IF(('4.Illumina'!E:E = B177) * ('4.Illumina'!Q:Q = "Y"), '4.Illumina'!D:D, "")),
            "Awaiting Status"
        )
    )
)</f>
        <v>Awaiting Status</v>
      </c>
      <c r="J177" s="56" t="str" cm="1">
        <f t="array" aca="1" ref="J177" ca="1">IF(
    I177="N",
    "",
    IF(
        COUNTIFS('4.PacBio'!E:E, B177, '4.PacBio'!W:W, "Y") &gt; 0,
        _xlfn.TEXTJOIN(", ", TRUE, IF(('4.PacBio'!E:E = B177) * ('4.PacBio'!W:W = "Y"), '4.PacBio'!D:D, "")),
        IF(
            COUNTIFS('4.PacBio'!E:E, B177, '4.PacBio'!V:V, "Y") &gt; 0,
            _xlfn.TEXTJOIN(", ", TRUE, IF(('4.PacBio'!E:E = B177) * ('4.PacBio'!V:V = "Y"), '4.PacBio'!D:D, "")),
            "Awaiting Status"
        )
    )
)</f>
        <v>Awaiting Status</v>
      </c>
      <c r="L177" s="8" t="str" cm="1">
        <f t="array" aca="1" ref="L177" ca="1">IF(
    K177="N",
    "",
    IF(
        COUNTIFS('4.HiCLibrary'!E:E, B177, '4.HiCLibrary'!V:V, "Y") &gt; 0,
        _xlfn.TEXTJOIN(", ", TRUE, IF(('4.HiCLibrary'!E:E = B177) * ('4.HiCLibrary'!V:V = "Y"), '4.HiCLibrary'!D:D, "")),
        IF(
            COUNTIFS('4.HiCLibrary'!E:E, B177, '4.HiCLibrary'!U:U, "Y") &gt; 0,
            _xlfn.TEXTJOIN(", ", TRUE, IF(('4.HiCLibrary'!E:E = B177) * ('4.HiCLibrary'!U:U = "Y"), '4.HiCLibrary'!D:D, "")),
            "Awaiting Status"
        )
    )
)</f>
        <v>Awaiting Status</v>
      </c>
      <c r="M177" s="47"/>
      <c r="N177" s="56" t="str" cm="1">
        <f t="array" aca="1" ref="N177" ca="1">IF(
    M177="N",
    "",
    IF(
        COUNTIFS('4.ONT'!E:E, B177, '4.ONT'!Q:Q, "Y") &gt; 0,
        _xlfn.TEXTJOIN(", ", TRUE, IF(('4.ONT'!E:E = B177) * ('4.ONT'!Q:Q = "Y"), '4.ONT'!D:D, "")),
        IF(
            COUNTIFS('4.ONT'!E:E, B177, '4.ONT'!P:P, "Y") &gt; 0,
            _xlfn.TEXTJOIN(", ", TRUE, IF(('4.ONT'!E:E = B177) * ('4.ONT'!P:P = "Y"), '4.ONT'!D:D, "")),
            "Awaiting Status"
        )
    )
)</f>
        <v>Awaiting Status</v>
      </c>
      <c r="O177" s="60"/>
      <c r="P177" s="60" t="str" cm="1">
        <f t="array" aca="1" ref="P177" ca="1">IF(
    O177="N",
    "",
    IF(
        COUNTIFS('3.RNAExtractions'!E:E, B177, '3.RNAExtractions'!Z:Z, "Y") &gt; 0,
        _xlfn.TEXTJOIN(", ", TRUE, IF(('3.RNAExtractions'!E:E = B177) * ('3.RNAExtractions'!Z:Z = "Y"), '3.RNAExtractions'!D:D, "")),
        IF(
            COUNTIFS('3.RNAExtractions'!E:E, B177, '3.RNAExtractions'!Y:Y, "Y") &gt; 0,
            _xlfn.TEXTJOIN(", ", TRUE, IF(('3.RNAExtractions'!E:E = B177) * ('3.RNAExtractions'!Y:Y = "Y"), '3.RNAExtractions'!D:D, "")),
            "Awaiting Status"
        )
    )
)</f>
        <v>Awaiting Status</v>
      </c>
      <c r="Q177" s="60"/>
      <c r="R177" s="60" t="str" cm="1">
        <f t="array" aca="1" ref="R177" ca="1">IF(
    Q177="N",
    "",
    IF(
        COUNTIFS('4.RNAIllumina'!E:E, B177, '4.RNAIllumina'!Y:Y, "Y") &gt; 0,
        _xlfn.TEXTJOIN(", ", TRUE, IF(('4.RNAIllumina'!E:E = B177) * ('4.RNAIllumina'!Y:Y = "Y"), '4.RNAIllumina'!D:D, "")),
        IF(
            COUNTIFS('4.RNAIllumina'!E:E, B177, '4.RNAIllumina'!X:X, "Y") &gt; 0,
            _xlfn.TEXTJOIN(", ", TRUE, IF(('4.RNAIllumina'!E:E = B177) * ('4.RNAIllumina'!X:X = "Y"), '4.RNAIllumina'!D:D, "")),
            "Awaiting Status"
        )
    )
)</f>
        <v>Awaiting Status</v>
      </c>
      <c r="T177" s="6" t="str">
        <f ca="1">VLOOKUP($B177,'1.MetaData'!$B:$H,2,FALSE)</f>
        <v>AM_411</v>
      </c>
      <c r="U177" s="7" t="str">
        <f ca="1">VLOOKUP($B177,'1.MetaData'!$B:$H,3,FALSE)</f>
        <v>Scomberomorus commerson</v>
      </c>
      <c r="V177" s="7" t="str">
        <f ca="1">VLOOKUP($B177,'1.MetaData'!$B:$H,4,FALSE)</f>
        <v>Spanish mackerel</v>
      </c>
      <c r="W177" s="6" t="str">
        <f ca="1">VLOOKUP($B177,'1.MetaData'!$B:$H,5,FALSE)</f>
        <v>Joey DiBattista</v>
      </c>
      <c r="X177" s="6" t="str">
        <f ca="1">VLOOKUP($B177,'1.MetaData'!$B:$H,6,FALSE)</f>
        <v>Madalyn Cooper / Shannon Corrigan</v>
      </c>
      <c r="Z177"/>
    </row>
    <row r="178" spans="1:26" hidden="1" x14ac:dyDescent="0.25">
      <c r="A178" s="17">
        <v>177</v>
      </c>
      <c r="B178" s="3" t="str">
        <f t="shared" ca="1" si="5"/>
        <v>OG177</v>
      </c>
      <c r="C178" s="219" t="s">
        <v>117</v>
      </c>
      <c r="D178" s="4">
        <f ca="1">COUNTIF('2.Tissue'!C:C,B178)</f>
        <v>1</v>
      </c>
      <c r="E178" s="4">
        <f ca="1">COUNTIFS('3.DNAExtractions'!$E:$E,$B178,'3.DNAExtractions'!$D:$D,E$1)</f>
        <v>1</v>
      </c>
      <c r="F178" s="2" t="str" cm="1">
        <f t="array" aca="1" ref="F178" ca="1">IF(
    COUNTIFS('3.DNAExtractions'!E:E, B178, '3.DNAExtractions'!Y:Y, "Y") &gt; 0,
    _xlfn.TEXTJOIN(", ", TRUE, IF(('3.DNAExtractions'!E:E = B178) * ('3.DNAExtractions'!Y:Y = "Y"), '3.DNAExtractions'!D:D, "")),
    IF(
        COUNTIFS('3.DNAExtractions'!E:E, B178, '3.DNAExtractions'!X:X, "Y") &gt; 0,
        _xlfn.TEXTJOIN(", ", TRUE, IF(('3.DNAExtractions'!E:E = B178) * ('3.DNAExtractions'!X:X = "Y"), '3.DNAExtractions'!D:D, "")),
        "Awaiting Status"
    )
)</f>
        <v>Extracted</v>
      </c>
      <c r="G178" s="45"/>
      <c r="H178" s="8" t="str" cm="1">
        <f t="array" aca="1" ref="H178" ca="1">IF(
    G178="N",
    "",
    IF(
        COUNTIFS('4.Illumina'!E:E, B178, '4.Illumina'!R:R, "Y") &gt; 0,
        _xlfn.TEXTJOIN(", ", TRUE, IF(('4.Illumina'!E:E = B178) * ('4.Illumina'!R:R = "Y"), '4.Illumina'!D:D, "")),
        IF(
            COUNTIFS('4.Illumina'!E:E, B178, '4.Illumina'!Q:Q, "Y") &gt; 0,
            _xlfn.TEXTJOIN(", ", TRUE, IF(('4.Illumina'!E:E = B178) * ('4.Illumina'!Q:Q = "Y"), '4.Illumina'!D:D, "")),
            "Awaiting Status"
        )
    )
)</f>
        <v>Awaiting Status</v>
      </c>
      <c r="J178" s="56" t="str" cm="1">
        <f t="array" aca="1" ref="J178" ca="1">IF(
    I178="N",
    "",
    IF(
        COUNTIFS('4.PacBio'!E:E, B178, '4.PacBio'!W:W, "Y") &gt; 0,
        _xlfn.TEXTJOIN(", ", TRUE, IF(('4.PacBio'!E:E = B178) * ('4.PacBio'!W:W = "Y"), '4.PacBio'!D:D, "")),
        IF(
            COUNTIFS('4.PacBio'!E:E, B178, '4.PacBio'!V:V, "Y") &gt; 0,
            _xlfn.TEXTJOIN(", ", TRUE, IF(('4.PacBio'!E:E = B178) * ('4.PacBio'!V:V = "Y"), '4.PacBio'!D:D, "")),
            "Awaiting Status"
        )
    )
)</f>
        <v>Awaiting Status</v>
      </c>
      <c r="L178" s="8" t="str" cm="1">
        <f t="array" aca="1" ref="L178" ca="1">IF(
    K178="N",
    "",
    IF(
        COUNTIFS('4.HiCLibrary'!E:E, B178, '4.HiCLibrary'!V:V, "Y") &gt; 0,
        _xlfn.TEXTJOIN(", ", TRUE, IF(('4.HiCLibrary'!E:E = B178) * ('4.HiCLibrary'!V:V = "Y"), '4.HiCLibrary'!D:D, "")),
        IF(
            COUNTIFS('4.HiCLibrary'!E:E, B178, '4.HiCLibrary'!U:U, "Y") &gt; 0,
            _xlfn.TEXTJOIN(", ", TRUE, IF(('4.HiCLibrary'!E:E = B178) * ('4.HiCLibrary'!U:U = "Y"), '4.HiCLibrary'!D:D, "")),
            "Awaiting Status"
        )
    )
)</f>
        <v>Awaiting Status</v>
      </c>
      <c r="M178" s="47"/>
      <c r="N178" s="56" t="str" cm="1">
        <f t="array" aca="1" ref="N178" ca="1">IF(
    M178="N",
    "",
    IF(
        COUNTIFS('4.ONT'!E:E, B178, '4.ONT'!Q:Q, "Y") &gt; 0,
        _xlfn.TEXTJOIN(", ", TRUE, IF(('4.ONT'!E:E = B178) * ('4.ONT'!Q:Q = "Y"), '4.ONT'!D:D, "")),
        IF(
            COUNTIFS('4.ONT'!E:E, B178, '4.ONT'!P:P, "Y") &gt; 0,
            _xlfn.TEXTJOIN(", ", TRUE, IF(('4.ONT'!E:E = B178) * ('4.ONT'!P:P = "Y"), '4.ONT'!D:D, "")),
            "Awaiting Status"
        )
    )
)</f>
        <v>Awaiting Status</v>
      </c>
      <c r="O178" s="60"/>
      <c r="P178" s="60" t="str" cm="1">
        <f t="array" aca="1" ref="P178" ca="1">IF(
    O178="N",
    "",
    IF(
        COUNTIFS('3.RNAExtractions'!E:E, B178, '3.RNAExtractions'!Z:Z, "Y") &gt; 0,
        _xlfn.TEXTJOIN(", ", TRUE, IF(('3.RNAExtractions'!E:E = B178) * ('3.RNAExtractions'!Z:Z = "Y"), '3.RNAExtractions'!D:D, "")),
        IF(
            COUNTIFS('3.RNAExtractions'!E:E, B178, '3.RNAExtractions'!Y:Y, "Y") &gt; 0,
            _xlfn.TEXTJOIN(", ", TRUE, IF(('3.RNAExtractions'!E:E = B178) * ('3.RNAExtractions'!Y:Y = "Y"), '3.RNAExtractions'!D:D, "")),
            "Awaiting Status"
        )
    )
)</f>
        <v>Awaiting Status</v>
      </c>
      <c r="Q178" s="60"/>
      <c r="R178" s="60" t="str" cm="1">
        <f t="array" aca="1" ref="R178" ca="1">IF(
    Q178="N",
    "",
    IF(
        COUNTIFS('4.RNAIllumina'!E:E, B178, '4.RNAIllumina'!Y:Y, "Y") &gt; 0,
        _xlfn.TEXTJOIN(", ", TRUE, IF(('4.RNAIllumina'!E:E = B178) * ('4.RNAIllumina'!Y:Y = "Y"), '4.RNAIllumina'!D:D, "")),
        IF(
            COUNTIFS('4.RNAIllumina'!E:E, B178, '4.RNAIllumina'!X:X, "Y") &gt; 0,
            _xlfn.TEXTJOIN(", ", TRUE, IF(('4.RNAIllumina'!E:E = B178) * ('4.RNAIllumina'!X:X = "Y"), '4.RNAIllumina'!D:D, "")),
            "Awaiting Status"
        )
    )
)</f>
        <v>Awaiting Status</v>
      </c>
      <c r="T178" s="6" t="str">
        <f ca="1">VLOOKUP($B178,'1.MetaData'!$B:$H,2,FALSE)</f>
        <v>AM_412</v>
      </c>
      <c r="U178" s="7" t="str">
        <f ca="1">VLOOKUP($B178,'1.MetaData'!$B:$H,3,FALSE)</f>
        <v>Euthynnus affinis</v>
      </c>
      <c r="V178" s="7" t="str">
        <f ca="1">VLOOKUP($B178,'1.MetaData'!$B:$H,4,FALSE)</f>
        <v>Mackerel tuna</v>
      </c>
      <c r="W178" s="6" t="str">
        <f ca="1">VLOOKUP($B178,'1.MetaData'!$B:$H,5,FALSE)</f>
        <v>Joey DiBattista</v>
      </c>
      <c r="X178" s="6" t="str">
        <f ca="1">VLOOKUP($B178,'1.MetaData'!$B:$H,6,FALSE)</f>
        <v>Madalyn Cooper / Shannon Corrigan</v>
      </c>
      <c r="Z178"/>
    </row>
    <row r="179" spans="1:26" hidden="1" x14ac:dyDescent="0.25">
      <c r="A179" s="17">
        <v>178</v>
      </c>
      <c r="B179" s="3" t="str">
        <f t="shared" ca="1" si="5"/>
        <v>OG178</v>
      </c>
      <c r="C179" s="219" t="s">
        <v>117</v>
      </c>
      <c r="D179" s="4">
        <f ca="1">COUNTIF('2.Tissue'!C:C,B179)</f>
        <v>1</v>
      </c>
      <c r="E179" s="4">
        <f ca="1">COUNTIFS('3.DNAExtractions'!$E:$E,$B179,'3.DNAExtractions'!$D:$D,E$1)</f>
        <v>1</v>
      </c>
      <c r="F179" s="2" t="str" cm="1">
        <f t="array" aca="1" ref="F179" ca="1">IF(
    COUNTIFS('3.DNAExtractions'!E:E, B179, '3.DNAExtractions'!Y:Y, "Y") &gt; 0,
    _xlfn.TEXTJOIN(", ", TRUE, IF(('3.DNAExtractions'!E:E = B179) * ('3.DNAExtractions'!Y:Y = "Y"), '3.DNAExtractions'!D:D, "")),
    IF(
        COUNTIFS('3.DNAExtractions'!E:E, B179, '3.DNAExtractions'!X:X, "Y") &gt; 0,
        _xlfn.TEXTJOIN(", ", TRUE, IF(('3.DNAExtractions'!E:E = B179) * ('3.DNAExtractions'!X:X = "Y"), '3.DNAExtractions'!D:D, "")),
        "Awaiting Status"
    )
)</f>
        <v>Extracted</v>
      </c>
      <c r="G179" s="45"/>
      <c r="H179" s="8" t="str" cm="1">
        <f t="array" aca="1" ref="H179" ca="1">IF(
    G179="N",
    "",
    IF(
        COUNTIFS('4.Illumina'!E:E, B179, '4.Illumina'!R:R, "Y") &gt; 0,
        _xlfn.TEXTJOIN(", ", TRUE, IF(('4.Illumina'!E:E = B179) * ('4.Illumina'!R:R = "Y"), '4.Illumina'!D:D, "")),
        IF(
            COUNTIFS('4.Illumina'!E:E, B179, '4.Illumina'!Q:Q, "Y") &gt; 0,
            _xlfn.TEXTJOIN(", ", TRUE, IF(('4.Illumina'!E:E = B179) * ('4.Illumina'!Q:Q = "Y"), '4.Illumina'!D:D, "")),
            "Awaiting Status"
        )
    )
)</f>
        <v>Awaiting Status</v>
      </c>
      <c r="J179" s="56" t="str" cm="1">
        <f t="array" aca="1" ref="J179" ca="1">IF(
    I179="N",
    "",
    IF(
        COUNTIFS('4.PacBio'!E:E, B179, '4.PacBio'!W:W, "Y") &gt; 0,
        _xlfn.TEXTJOIN(", ", TRUE, IF(('4.PacBio'!E:E = B179) * ('4.PacBio'!W:W = "Y"), '4.PacBio'!D:D, "")),
        IF(
            COUNTIFS('4.PacBio'!E:E, B179, '4.PacBio'!V:V, "Y") &gt; 0,
            _xlfn.TEXTJOIN(", ", TRUE, IF(('4.PacBio'!E:E = B179) * ('4.PacBio'!V:V = "Y"), '4.PacBio'!D:D, "")),
            "Awaiting Status"
        )
    )
)</f>
        <v>Awaiting Status</v>
      </c>
      <c r="L179" s="8" t="str" cm="1">
        <f t="array" aca="1" ref="L179" ca="1">IF(
    K179="N",
    "",
    IF(
        COUNTIFS('4.HiCLibrary'!E:E, B179, '4.HiCLibrary'!V:V, "Y") &gt; 0,
        _xlfn.TEXTJOIN(", ", TRUE, IF(('4.HiCLibrary'!E:E = B179) * ('4.HiCLibrary'!V:V = "Y"), '4.HiCLibrary'!D:D, "")),
        IF(
            COUNTIFS('4.HiCLibrary'!E:E, B179, '4.HiCLibrary'!U:U, "Y") &gt; 0,
            _xlfn.TEXTJOIN(", ", TRUE, IF(('4.HiCLibrary'!E:E = B179) * ('4.HiCLibrary'!U:U = "Y"), '4.HiCLibrary'!D:D, "")),
            "Awaiting Status"
        )
    )
)</f>
        <v>Awaiting Status</v>
      </c>
      <c r="M179" s="47"/>
      <c r="N179" s="56" t="str" cm="1">
        <f t="array" aca="1" ref="N179" ca="1">IF(
    M179="N",
    "",
    IF(
        COUNTIFS('4.ONT'!E:E, B179, '4.ONT'!Q:Q, "Y") &gt; 0,
        _xlfn.TEXTJOIN(", ", TRUE, IF(('4.ONT'!E:E = B179) * ('4.ONT'!Q:Q = "Y"), '4.ONT'!D:D, "")),
        IF(
            COUNTIFS('4.ONT'!E:E, B179, '4.ONT'!P:P, "Y") &gt; 0,
            _xlfn.TEXTJOIN(", ", TRUE, IF(('4.ONT'!E:E = B179) * ('4.ONT'!P:P = "Y"), '4.ONT'!D:D, "")),
            "Awaiting Status"
        )
    )
)</f>
        <v>Awaiting Status</v>
      </c>
      <c r="O179" s="60"/>
      <c r="P179" s="60" t="str" cm="1">
        <f t="array" aca="1" ref="P179" ca="1">IF(
    O179="N",
    "",
    IF(
        COUNTIFS('3.RNAExtractions'!E:E, B179, '3.RNAExtractions'!Z:Z, "Y") &gt; 0,
        _xlfn.TEXTJOIN(", ", TRUE, IF(('3.RNAExtractions'!E:E = B179) * ('3.RNAExtractions'!Z:Z = "Y"), '3.RNAExtractions'!D:D, "")),
        IF(
            COUNTIFS('3.RNAExtractions'!E:E, B179, '3.RNAExtractions'!Y:Y, "Y") &gt; 0,
            _xlfn.TEXTJOIN(", ", TRUE, IF(('3.RNAExtractions'!E:E = B179) * ('3.RNAExtractions'!Y:Y = "Y"), '3.RNAExtractions'!D:D, "")),
            "Awaiting Status"
        )
    )
)</f>
        <v>Awaiting Status</v>
      </c>
      <c r="Q179" s="60"/>
      <c r="R179" s="60" t="str" cm="1">
        <f t="array" aca="1" ref="R179" ca="1">IF(
    Q179="N",
    "",
    IF(
        COUNTIFS('4.RNAIllumina'!E:E, B179, '4.RNAIllumina'!Y:Y, "Y") &gt; 0,
        _xlfn.TEXTJOIN(", ", TRUE, IF(('4.RNAIllumina'!E:E = B179) * ('4.RNAIllumina'!Y:Y = "Y"), '4.RNAIllumina'!D:D, "")),
        IF(
            COUNTIFS('4.RNAIllumina'!E:E, B179, '4.RNAIllumina'!X:X, "Y") &gt; 0,
            _xlfn.TEXTJOIN(", ", TRUE, IF(('4.RNAIllumina'!E:E = B179) * ('4.RNAIllumina'!X:X = "Y"), '4.RNAIllumina'!D:D, "")),
            "Awaiting Status"
        )
    )
)</f>
        <v>Awaiting Status</v>
      </c>
      <c r="T179" s="6" t="str">
        <f ca="1">VLOOKUP($B179,'1.MetaData'!$B:$H,2,FALSE)</f>
        <v>AM_435</v>
      </c>
      <c r="U179" s="7" t="str">
        <f ca="1">VLOOKUP($B179,'1.MetaData'!$B:$H,3,FALSE)</f>
        <v>Epinephelus polyphekadion</v>
      </c>
      <c r="V179" s="7" t="str">
        <f ca="1">VLOOKUP($B179,'1.MetaData'!$B:$H,4,FALSE)</f>
        <v>Camouflage grouper</v>
      </c>
      <c r="W179" s="6" t="str">
        <f ca="1">VLOOKUP($B179,'1.MetaData'!$B:$H,5,FALSE)</f>
        <v>Joey DiBattista</v>
      </c>
      <c r="X179" s="6" t="str">
        <f ca="1">VLOOKUP($B179,'1.MetaData'!$B:$H,6,FALSE)</f>
        <v>Madalyn Cooper / Shannon Corrigan</v>
      </c>
      <c r="Z179"/>
    </row>
    <row r="180" spans="1:26" hidden="1" x14ac:dyDescent="0.25">
      <c r="A180" s="17">
        <v>179</v>
      </c>
      <c r="B180" s="3" t="str">
        <f t="shared" ca="1" si="5"/>
        <v>OG179</v>
      </c>
      <c r="C180" s="219" t="s">
        <v>93</v>
      </c>
      <c r="D180" s="4">
        <f ca="1">COUNTIF('2.Tissue'!C:C,B180)</f>
        <v>1</v>
      </c>
      <c r="E180" s="4">
        <f ca="1">COUNTIFS('3.DNAExtractions'!$E:$E,$B180,'3.DNAExtractions'!$D:$D,E$1)</f>
        <v>1</v>
      </c>
      <c r="F180" s="2" t="str" cm="1">
        <f t="array" aca="1" ref="F180" ca="1">IF(
    COUNTIFS('3.DNAExtractions'!E:E, B180, '3.DNAExtractions'!Y:Y, "Y") &gt; 0,
    _xlfn.TEXTJOIN(", ", TRUE, IF(('3.DNAExtractions'!E:E = B180) * ('3.DNAExtractions'!Y:Y = "Y"), '3.DNAExtractions'!D:D, "")),
    IF(
        COUNTIFS('3.DNAExtractions'!E:E, B180, '3.DNAExtractions'!X:X, "Y") &gt; 0,
        _xlfn.TEXTJOIN(", ", TRUE, IF(('3.DNAExtractions'!E:E = B180) * ('3.DNAExtractions'!X:X = "Y"), '3.DNAExtractions'!D:D, "")),
        "Awaiting Status"
    )
)</f>
        <v>Extracted</v>
      </c>
      <c r="G180" s="45" t="s">
        <v>92</v>
      </c>
      <c r="H180" s="8" t="str" cm="1">
        <f t="array" aca="1" ref="H180" ca="1">IF(
    G180="N",
    "",
    IF(
        COUNTIFS('4.Illumina'!E:E, B180, '4.Illumina'!R:R, "Y") &gt; 0,
        _xlfn.TEXTJOIN(", ", TRUE, IF(('4.Illumina'!E:E = B180) * ('4.Illumina'!R:R = "Y"), '4.Illumina'!D:D, "")),
        IF(
            COUNTIFS('4.Illumina'!E:E, B180, '4.Illumina'!Q:Q, "Y") &gt; 0,
            _xlfn.TEXTJOIN(", ", TRUE, IF(('4.Illumina'!E:E = B180) * ('4.Illumina'!Q:Q = "Y"), '4.Illumina'!D:D, "")),
            "Awaiting Status"
        )
    )
)</f>
        <v>Sequenced</v>
      </c>
      <c r="I180" s="26" t="s">
        <v>94</v>
      </c>
      <c r="J180" s="56" t="str" cm="1">
        <f t="array" aca="1" ref="J180" ca="1">IF(
    I180="N",
    "",
    IF(
        COUNTIFS('4.PacBio'!E:E, B180, '4.PacBio'!W:W, "Y") &gt; 0,
        _xlfn.TEXTJOIN(", ", TRUE, IF(('4.PacBio'!E:E = B180) * ('4.PacBio'!W:W = "Y"), '4.PacBio'!D:D, "")),
        IF(
            COUNTIFS('4.PacBio'!E:E, B180, '4.PacBio'!V:V, "Y") &gt; 0,
            _xlfn.TEXTJOIN(", ", TRUE, IF(('4.PacBio'!E:E = B180) * ('4.PacBio'!V:V = "Y"), '4.PacBio'!D:D, "")),
            "Awaiting Status"
        )
    )
)</f>
        <v/>
      </c>
      <c r="K180" s="181" t="s">
        <v>94</v>
      </c>
      <c r="L180" s="8" t="str" cm="1">
        <f t="array" aca="1" ref="L180" ca="1">IF(
    K180="N",
    "",
    IF(
        COUNTIFS('4.HiCLibrary'!E:E, B180, '4.HiCLibrary'!V:V, "Y") &gt; 0,
        _xlfn.TEXTJOIN(", ", TRUE, IF(('4.HiCLibrary'!E:E = B180) * ('4.HiCLibrary'!V:V = "Y"), '4.HiCLibrary'!D:D, "")),
        IF(
            COUNTIFS('4.HiCLibrary'!E:E, B180, '4.HiCLibrary'!U:U, "Y") &gt; 0,
            _xlfn.TEXTJOIN(", ", TRUE, IF(('4.HiCLibrary'!E:E = B180) * ('4.HiCLibrary'!U:U = "Y"), '4.HiCLibrary'!D:D, "")),
            "Awaiting Status"
        )
    )
)</f>
        <v/>
      </c>
      <c r="M180" s="47" t="s">
        <v>94</v>
      </c>
      <c r="N180" s="56" t="str" cm="1">
        <f t="array" aca="1" ref="N180" ca="1">IF(
    M180="N",
    "",
    IF(
        COUNTIFS('4.ONT'!E:E, B180, '4.ONT'!Q:Q, "Y") &gt; 0,
        _xlfn.TEXTJOIN(", ", TRUE, IF(('4.ONT'!E:E = B180) * ('4.ONT'!Q:Q = "Y"), '4.ONT'!D:D, "")),
        IF(
            COUNTIFS('4.ONT'!E:E, B180, '4.ONT'!P:P, "Y") &gt; 0,
            _xlfn.TEXTJOIN(", ", TRUE, IF(('4.ONT'!E:E = B180) * ('4.ONT'!P:P = "Y"), '4.ONT'!D:D, "")),
            "Awaiting Status"
        )
    )
)</f>
        <v/>
      </c>
      <c r="O180" s="60" t="s">
        <v>94</v>
      </c>
      <c r="P180" s="60" t="str" cm="1">
        <f t="array" aca="1" ref="P180" ca="1">IF(
    O180="N",
    "",
    IF(
        COUNTIFS('3.RNAExtractions'!E:E, B180, '3.RNAExtractions'!Z:Z, "Y") &gt; 0,
        _xlfn.TEXTJOIN(", ", TRUE, IF(('3.RNAExtractions'!E:E = B180) * ('3.RNAExtractions'!Z:Z = "Y"), '3.RNAExtractions'!D:D, "")),
        IF(
            COUNTIFS('3.RNAExtractions'!E:E, B180, '3.RNAExtractions'!Y:Y, "Y") &gt; 0,
            _xlfn.TEXTJOIN(", ", TRUE, IF(('3.RNAExtractions'!E:E = B180) * ('3.RNAExtractions'!Y:Y = "Y"), '3.RNAExtractions'!D:D, "")),
            "Awaiting Status"
        )
    )
)</f>
        <v/>
      </c>
      <c r="Q180" s="26" t="s">
        <v>94</v>
      </c>
      <c r="R180" s="60" t="str" cm="1">
        <f t="array" aca="1" ref="R180" ca="1">IF(
    Q180="N",
    "",
    IF(
        COUNTIFS('4.RNAIllumina'!E:E, B180, '4.RNAIllumina'!Y:Y, "Y") &gt; 0,
        _xlfn.TEXTJOIN(", ", TRUE, IF(('4.RNAIllumina'!E:E = B180) * ('4.RNAIllumina'!Y:Y = "Y"), '4.RNAIllumina'!D:D, "")),
        IF(
            COUNTIFS('4.RNAIllumina'!E:E, B180, '4.RNAIllumina'!X:X, "Y") &gt; 0,
            _xlfn.TEXTJOIN(", ", TRUE, IF(('4.RNAIllumina'!E:E = B180) * ('4.RNAIllumina'!X:X = "Y"), '4.RNAIllumina'!D:D, "")),
            "Awaiting Status"
        )
    )
)</f>
        <v/>
      </c>
      <c r="T180" s="6" t="str">
        <f ca="1">VLOOKUP($B180,'1.MetaData'!$B:$H,2,FALSE)</f>
        <v>I.30880.002</v>
      </c>
      <c r="U180" s="7" t="str">
        <f ca="1">VLOOKUP($B180,'1.MetaData'!$B:$H,3,FALSE)</f>
        <v>Gasterochisma melampus</v>
      </c>
      <c r="V180" s="7" t="str">
        <f ca="1">VLOOKUP($B180,'1.MetaData'!$B:$H,4,FALSE)</f>
        <v>Butterfly kingfish</v>
      </c>
      <c r="W180" s="6" t="str">
        <f ca="1">VLOOKUP($B180,'1.MetaData'!$B:$H,5,FALSE)</f>
        <v>S. Phillips</v>
      </c>
      <c r="X180" s="6" t="str">
        <f ca="1">VLOOKUP($B180,'1.MetaData'!$B:$H,6,FALSE)</f>
        <v>Shannon Corrigan (gift from Australian Museum)</v>
      </c>
      <c r="Z180"/>
    </row>
    <row r="181" spans="1:26" hidden="1" x14ac:dyDescent="0.25">
      <c r="A181" s="17">
        <v>180</v>
      </c>
      <c r="B181" s="3" t="str">
        <f t="shared" ca="1" si="5"/>
        <v>OG180</v>
      </c>
      <c r="C181" s="219" t="s">
        <v>93</v>
      </c>
      <c r="D181" s="4">
        <f ca="1">COUNTIF('2.Tissue'!C:C,B181)</f>
        <v>1</v>
      </c>
      <c r="E181" s="4">
        <f ca="1">COUNTIFS('3.DNAExtractions'!$E:$E,$B181,'3.DNAExtractions'!$D:$D,E$1)</f>
        <v>1</v>
      </c>
      <c r="F181" s="2" t="str" cm="1">
        <f t="array" aca="1" ref="F181" ca="1">IF(
    COUNTIFS('3.DNAExtractions'!E:E, B181, '3.DNAExtractions'!Y:Y, "Y") &gt; 0,
    _xlfn.TEXTJOIN(", ", TRUE, IF(('3.DNAExtractions'!E:E = B181) * ('3.DNAExtractions'!Y:Y = "Y"), '3.DNAExtractions'!D:D, "")),
    IF(
        COUNTIFS('3.DNAExtractions'!E:E, B181, '3.DNAExtractions'!X:X, "Y") &gt; 0,
        _xlfn.TEXTJOIN(", ", TRUE, IF(('3.DNAExtractions'!E:E = B181) * ('3.DNAExtractions'!X:X = "Y"), '3.DNAExtractions'!D:D, "")),
        "Awaiting Status"
    )
)</f>
        <v>Extracted</v>
      </c>
      <c r="G181" s="45" t="s">
        <v>92</v>
      </c>
      <c r="H181" s="8" t="str" cm="1">
        <f t="array" aca="1" ref="H181" ca="1">IF(
    G181="N",
    "",
    IF(
        COUNTIFS('4.Illumina'!E:E, B181, '4.Illumina'!R:R, "Y") &gt; 0,
        _xlfn.TEXTJOIN(", ", TRUE, IF(('4.Illumina'!E:E = B181) * ('4.Illumina'!R:R = "Y"), '4.Illumina'!D:D, "")),
        IF(
            COUNTIFS('4.Illumina'!E:E, B181, '4.Illumina'!Q:Q, "Y") &gt; 0,
            _xlfn.TEXTJOIN(", ", TRUE, IF(('4.Illumina'!E:E = B181) * ('4.Illumina'!Q:Q = "Y"), '4.Illumina'!D:D, "")),
            "Awaiting Status"
        )
    )
)</f>
        <v>Sequenced</v>
      </c>
      <c r="I181" s="26" t="s">
        <v>94</v>
      </c>
      <c r="J181" s="56" t="str" cm="1">
        <f t="array" aca="1" ref="J181" ca="1">IF(
    I181="N",
    "",
    IF(
        COUNTIFS('4.PacBio'!E:E, B181, '4.PacBio'!W:W, "Y") &gt; 0,
        _xlfn.TEXTJOIN(", ", TRUE, IF(('4.PacBio'!E:E = B181) * ('4.PacBio'!W:W = "Y"), '4.PacBio'!D:D, "")),
        IF(
            COUNTIFS('4.PacBio'!E:E, B181, '4.PacBio'!V:V, "Y") &gt; 0,
            _xlfn.TEXTJOIN(", ", TRUE, IF(('4.PacBio'!E:E = B181) * ('4.PacBio'!V:V = "Y"), '4.PacBio'!D:D, "")),
            "Awaiting Status"
        )
    )
)</f>
        <v/>
      </c>
      <c r="K181" s="181" t="s">
        <v>94</v>
      </c>
      <c r="L181" s="8" t="str" cm="1">
        <f t="array" aca="1" ref="L181" ca="1">IF(
    K181="N",
    "",
    IF(
        COUNTIFS('4.HiCLibrary'!E:E, B181, '4.HiCLibrary'!V:V, "Y") &gt; 0,
        _xlfn.TEXTJOIN(", ", TRUE, IF(('4.HiCLibrary'!E:E = B181) * ('4.HiCLibrary'!V:V = "Y"), '4.HiCLibrary'!D:D, "")),
        IF(
            COUNTIFS('4.HiCLibrary'!E:E, B181, '4.HiCLibrary'!U:U, "Y") &gt; 0,
            _xlfn.TEXTJOIN(", ", TRUE, IF(('4.HiCLibrary'!E:E = B181) * ('4.HiCLibrary'!U:U = "Y"), '4.HiCLibrary'!D:D, "")),
            "Awaiting Status"
        )
    )
)</f>
        <v/>
      </c>
      <c r="M181" s="47" t="s">
        <v>94</v>
      </c>
      <c r="N181" s="56" t="str" cm="1">
        <f t="array" aca="1" ref="N181" ca="1">IF(
    M181="N",
    "",
    IF(
        COUNTIFS('4.ONT'!E:E, B181, '4.ONT'!Q:Q, "Y") &gt; 0,
        _xlfn.TEXTJOIN(", ", TRUE, IF(('4.ONT'!E:E = B181) * ('4.ONT'!Q:Q = "Y"), '4.ONT'!D:D, "")),
        IF(
            COUNTIFS('4.ONT'!E:E, B181, '4.ONT'!P:P, "Y") &gt; 0,
            _xlfn.TEXTJOIN(", ", TRUE, IF(('4.ONT'!E:E = B181) * ('4.ONT'!P:P = "Y"), '4.ONT'!D:D, "")),
            "Awaiting Status"
        )
    )
)</f>
        <v/>
      </c>
      <c r="O181" s="60" t="s">
        <v>94</v>
      </c>
      <c r="P181" s="60" t="str" cm="1">
        <f t="array" aca="1" ref="P181" ca="1">IF(
    O181="N",
    "",
    IF(
        COUNTIFS('3.RNAExtractions'!E:E, B181, '3.RNAExtractions'!Z:Z, "Y") &gt; 0,
        _xlfn.TEXTJOIN(", ", TRUE, IF(('3.RNAExtractions'!E:E = B181) * ('3.RNAExtractions'!Z:Z = "Y"), '3.RNAExtractions'!D:D, "")),
        IF(
            COUNTIFS('3.RNAExtractions'!E:E, B181, '3.RNAExtractions'!Y:Y, "Y") &gt; 0,
            _xlfn.TEXTJOIN(", ", TRUE, IF(('3.RNAExtractions'!E:E = B181) * ('3.RNAExtractions'!Y:Y = "Y"), '3.RNAExtractions'!D:D, "")),
            "Awaiting Status"
        )
    )
)</f>
        <v/>
      </c>
      <c r="Q181" s="26" t="s">
        <v>94</v>
      </c>
      <c r="R181" s="60" t="str" cm="1">
        <f t="array" aca="1" ref="R181" ca="1">IF(
    Q181="N",
    "",
    IF(
        COUNTIFS('4.RNAIllumina'!E:E, B181, '4.RNAIllumina'!Y:Y, "Y") &gt; 0,
        _xlfn.TEXTJOIN(", ", TRUE, IF(('4.RNAIllumina'!E:E = B181) * ('4.RNAIllumina'!Y:Y = "Y"), '4.RNAIllumina'!D:D, "")),
        IF(
            COUNTIFS('4.RNAIllumina'!E:E, B181, '4.RNAIllumina'!X:X, "Y") &gt; 0,
            _xlfn.TEXTJOIN(", ", TRUE, IF(('4.RNAIllumina'!E:E = B181) * ('4.RNAIllumina'!X:X = "Y"), '4.RNAIllumina'!D:D, "")),
            "Awaiting Status"
        )
    )
)</f>
        <v/>
      </c>
      <c r="T181" s="6" t="str">
        <f ca="1">VLOOKUP($B181,'1.MetaData'!$B:$H,2,FALSE)</f>
        <v>I.33692.006</v>
      </c>
      <c r="U181" s="7" t="str">
        <f ca="1">VLOOKUP($B181,'1.MetaData'!$B:$H,3,FALSE)</f>
        <v>Scomberomorus commerson</v>
      </c>
      <c r="V181" s="7" t="str">
        <f ca="1">VLOOKUP($B181,'1.MetaData'!$B:$H,4,FALSE)</f>
        <v>Spanish mackerel</v>
      </c>
      <c r="W181" s="6" t="str">
        <f ca="1">VLOOKUP($B181,'1.MetaData'!$B:$H,5,FALSE)</f>
        <v>AMS team on MV Njoy</v>
      </c>
      <c r="X181" s="6" t="str">
        <f ca="1">VLOOKUP($B181,'1.MetaData'!$B:$H,6,FALSE)</f>
        <v>Shannon Corrigan (gift from Australian Museum)</v>
      </c>
      <c r="Z181"/>
    </row>
    <row r="182" spans="1:26" hidden="1" x14ac:dyDescent="0.25">
      <c r="A182" s="17">
        <v>181</v>
      </c>
      <c r="B182" s="3" t="str">
        <f t="shared" ca="1" si="5"/>
        <v>OG181</v>
      </c>
      <c r="C182" s="219" t="s">
        <v>93</v>
      </c>
      <c r="D182" s="4">
        <f ca="1">COUNTIF('2.Tissue'!C:C,B182)</f>
        <v>1</v>
      </c>
      <c r="E182" s="4">
        <f ca="1">COUNTIFS('3.DNAExtractions'!$E:$E,$B182,'3.DNAExtractions'!$D:$D,E$1)</f>
        <v>1</v>
      </c>
      <c r="F182" s="2" t="str" cm="1">
        <f t="array" aca="1" ref="F182" ca="1">IF(
    COUNTIFS('3.DNAExtractions'!E:E, B182, '3.DNAExtractions'!Y:Y, "Y") &gt; 0,
    _xlfn.TEXTJOIN(", ", TRUE, IF(('3.DNAExtractions'!E:E = B182) * ('3.DNAExtractions'!Y:Y = "Y"), '3.DNAExtractions'!D:D, "")),
    IF(
        COUNTIFS('3.DNAExtractions'!E:E, B182, '3.DNAExtractions'!X:X, "Y") &gt; 0,
        _xlfn.TEXTJOIN(", ", TRUE, IF(('3.DNAExtractions'!E:E = B182) * ('3.DNAExtractions'!X:X = "Y"), '3.DNAExtractions'!D:D, "")),
        "Awaiting Status"
    )
)</f>
        <v>Extracted</v>
      </c>
      <c r="G182" s="45" t="s">
        <v>92</v>
      </c>
      <c r="H182" s="8" t="str" cm="1">
        <f t="array" aca="1" ref="H182" ca="1">IF(
    G182="N",
    "",
    IF(
        COUNTIFS('4.Illumina'!E:E, B182, '4.Illumina'!R:R, "Y") &gt; 0,
        _xlfn.TEXTJOIN(", ", TRUE, IF(('4.Illumina'!E:E = B182) * ('4.Illumina'!R:R = "Y"), '4.Illumina'!D:D, "")),
        IF(
            COUNTIFS('4.Illumina'!E:E, B182, '4.Illumina'!Q:Q, "Y") &gt; 0,
            _xlfn.TEXTJOIN(", ", TRUE, IF(('4.Illumina'!E:E = B182) * ('4.Illumina'!Q:Q = "Y"), '4.Illumina'!D:D, "")),
            "Awaiting Status"
        )
    )
)</f>
        <v>Sequenced</v>
      </c>
      <c r="I182" s="26" t="s">
        <v>94</v>
      </c>
      <c r="J182" s="56" t="str" cm="1">
        <f t="array" aca="1" ref="J182" ca="1">IF(
    I182="N",
    "",
    IF(
        COUNTIFS('4.PacBio'!E:E, B182, '4.PacBio'!W:W, "Y") &gt; 0,
        _xlfn.TEXTJOIN(", ", TRUE, IF(('4.PacBio'!E:E = B182) * ('4.PacBio'!W:W = "Y"), '4.PacBio'!D:D, "")),
        IF(
            COUNTIFS('4.PacBio'!E:E, B182, '4.PacBio'!V:V, "Y") &gt; 0,
            _xlfn.TEXTJOIN(", ", TRUE, IF(('4.PacBio'!E:E = B182) * ('4.PacBio'!V:V = "Y"), '4.PacBio'!D:D, "")),
            "Awaiting Status"
        )
    )
)</f>
        <v/>
      </c>
      <c r="K182" s="181" t="s">
        <v>94</v>
      </c>
      <c r="L182" s="8" t="str" cm="1">
        <f t="array" aca="1" ref="L182" ca="1">IF(
    K182="N",
    "",
    IF(
        COUNTIFS('4.HiCLibrary'!E:E, B182, '4.HiCLibrary'!V:V, "Y") &gt; 0,
        _xlfn.TEXTJOIN(", ", TRUE, IF(('4.HiCLibrary'!E:E = B182) * ('4.HiCLibrary'!V:V = "Y"), '4.HiCLibrary'!D:D, "")),
        IF(
            COUNTIFS('4.HiCLibrary'!E:E, B182, '4.HiCLibrary'!U:U, "Y") &gt; 0,
            _xlfn.TEXTJOIN(", ", TRUE, IF(('4.HiCLibrary'!E:E = B182) * ('4.HiCLibrary'!U:U = "Y"), '4.HiCLibrary'!D:D, "")),
            "Awaiting Status"
        )
    )
)</f>
        <v/>
      </c>
      <c r="M182" s="47" t="s">
        <v>94</v>
      </c>
      <c r="N182" s="56" t="str" cm="1">
        <f t="array" aca="1" ref="N182" ca="1">IF(
    M182="N",
    "",
    IF(
        COUNTIFS('4.ONT'!E:E, B182, '4.ONT'!Q:Q, "Y") &gt; 0,
        _xlfn.TEXTJOIN(", ", TRUE, IF(('4.ONT'!E:E = B182) * ('4.ONT'!Q:Q = "Y"), '4.ONT'!D:D, "")),
        IF(
            COUNTIFS('4.ONT'!E:E, B182, '4.ONT'!P:P, "Y") &gt; 0,
            _xlfn.TEXTJOIN(", ", TRUE, IF(('4.ONT'!E:E = B182) * ('4.ONT'!P:P = "Y"), '4.ONT'!D:D, "")),
            "Awaiting Status"
        )
    )
)</f>
        <v/>
      </c>
      <c r="O182" s="60" t="s">
        <v>94</v>
      </c>
      <c r="P182" s="60" t="str" cm="1">
        <f t="array" aca="1" ref="P182" ca="1">IF(
    O182="N",
    "",
    IF(
        COUNTIFS('3.RNAExtractions'!E:E, B182, '3.RNAExtractions'!Z:Z, "Y") &gt; 0,
        _xlfn.TEXTJOIN(", ", TRUE, IF(('3.RNAExtractions'!E:E = B182) * ('3.RNAExtractions'!Z:Z = "Y"), '3.RNAExtractions'!D:D, "")),
        IF(
            COUNTIFS('3.RNAExtractions'!E:E, B182, '3.RNAExtractions'!Y:Y, "Y") &gt; 0,
            _xlfn.TEXTJOIN(", ", TRUE, IF(('3.RNAExtractions'!E:E = B182) * ('3.RNAExtractions'!Y:Y = "Y"), '3.RNAExtractions'!D:D, "")),
            "Awaiting Status"
        )
    )
)</f>
        <v/>
      </c>
      <c r="Q182" s="26" t="s">
        <v>94</v>
      </c>
      <c r="R182" s="60" t="str" cm="1">
        <f t="array" aca="1" ref="R182" ca="1">IF(
    Q182="N",
    "",
    IF(
        COUNTIFS('4.RNAIllumina'!E:E, B182, '4.RNAIllumina'!Y:Y, "Y") &gt; 0,
        _xlfn.TEXTJOIN(", ", TRUE, IF(('4.RNAIllumina'!E:E = B182) * ('4.RNAIllumina'!Y:Y = "Y"), '4.RNAIllumina'!D:D, "")),
        IF(
            COUNTIFS('4.RNAIllumina'!E:E, B182, '4.RNAIllumina'!X:X, "Y") &gt; 0,
            _xlfn.TEXTJOIN(", ", TRUE, IF(('4.RNAIllumina'!E:E = B182) * ('4.RNAIllumina'!X:X = "Y"), '4.RNAIllumina'!D:D, "")),
            "Awaiting Status"
        )
    )
)</f>
        <v/>
      </c>
      <c r="T182" s="6" t="str">
        <f ca="1">VLOOKUP($B182,'1.MetaData'!$B:$H,2,FALSE)</f>
        <v>I.33692.008</v>
      </c>
      <c r="U182" s="7" t="str">
        <f ca="1">VLOOKUP($B182,'1.MetaData'!$B:$H,3,FALSE)</f>
        <v>Euthynnus affinis</v>
      </c>
      <c r="V182" s="7" t="str">
        <f ca="1">VLOOKUP($B182,'1.MetaData'!$B:$H,4,FALSE)</f>
        <v>Mackeral tuna</v>
      </c>
      <c r="W182" s="6" t="str">
        <f ca="1">VLOOKUP($B182,'1.MetaData'!$B:$H,5,FALSE)</f>
        <v>AMS team on MV Njoy</v>
      </c>
      <c r="X182" s="6" t="str">
        <f ca="1">VLOOKUP($B182,'1.MetaData'!$B:$H,6,FALSE)</f>
        <v>Shannon Corrigan (gift from Australian Museum)</v>
      </c>
      <c r="Z182"/>
    </row>
    <row r="183" spans="1:26" hidden="1" x14ac:dyDescent="0.25">
      <c r="A183" s="17">
        <v>182</v>
      </c>
      <c r="B183" s="3" t="str">
        <f t="shared" ca="1" si="5"/>
        <v>OG182</v>
      </c>
      <c r="C183" s="219" t="s">
        <v>93</v>
      </c>
      <c r="D183" s="4">
        <f ca="1">COUNTIF('2.Tissue'!C:C,B183)</f>
        <v>1</v>
      </c>
      <c r="E183" s="4">
        <f ca="1">COUNTIFS('3.DNAExtractions'!$E:$E,$B183,'3.DNAExtractions'!$D:$D,E$1)</f>
        <v>1</v>
      </c>
      <c r="F183" s="2" t="str" cm="1">
        <f t="array" aca="1" ref="F183" ca="1">IF(
    COUNTIFS('3.DNAExtractions'!E:E, B183, '3.DNAExtractions'!Y:Y, "Y") &gt; 0,
    _xlfn.TEXTJOIN(", ", TRUE, IF(('3.DNAExtractions'!E:E = B183) * ('3.DNAExtractions'!Y:Y = "Y"), '3.DNAExtractions'!D:D, "")),
    IF(
        COUNTIFS('3.DNAExtractions'!E:E, B183, '3.DNAExtractions'!X:X, "Y") &gt; 0,
        _xlfn.TEXTJOIN(", ", TRUE, IF(('3.DNAExtractions'!E:E = B183) * ('3.DNAExtractions'!X:X = "Y"), '3.DNAExtractions'!D:D, "")),
        "Awaiting Status"
    )
)</f>
        <v>Extracted</v>
      </c>
      <c r="G183" s="45" t="s">
        <v>92</v>
      </c>
      <c r="H183" s="8" t="str" cm="1">
        <f t="array" aca="1" ref="H183" ca="1">IF(
    G183="N",
    "",
    IF(
        COUNTIFS('4.Illumina'!E:E, B183, '4.Illumina'!R:R, "Y") &gt; 0,
        _xlfn.TEXTJOIN(", ", TRUE, IF(('4.Illumina'!E:E = B183) * ('4.Illumina'!R:R = "Y"), '4.Illumina'!D:D, "")),
        IF(
            COUNTIFS('4.Illumina'!E:E, B183, '4.Illumina'!Q:Q, "Y") &gt; 0,
            _xlfn.TEXTJOIN(", ", TRUE, IF(('4.Illumina'!E:E = B183) * ('4.Illumina'!Q:Q = "Y"), '4.Illumina'!D:D, "")),
            "Awaiting Status"
        )
    )
)</f>
        <v>Sequenced</v>
      </c>
      <c r="I183" s="26" t="s">
        <v>94</v>
      </c>
      <c r="J183" s="56" t="str" cm="1">
        <f t="array" aca="1" ref="J183" ca="1">IF(
    I183="N",
    "",
    IF(
        COUNTIFS('4.PacBio'!E:E, B183, '4.PacBio'!W:W, "Y") &gt; 0,
        _xlfn.TEXTJOIN(", ", TRUE, IF(('4.PacBio'!E:E = B183) * ('4.PacBio'!W:W = "Y"), '4.PacBio'!D:D, "")),
        IF(
            COUNTIFS('4.PacBio'!E:E, B183, '4.PacBio'!V:V, "Y") &gt; 0,
            _xlfn.TEXTJOIN(", ", TRUE, IF(('4.PacBio'!E:E = B183) * ('4.PacBio'!V:V = "Y"), '4.PacBio'!D:D, "")),
            "Awaiting Status"
        )
    )
)</f>
        <v/>
      </c>
      <c r="K183" s="181" t="s">
        <v>94</v>
      </c>
      <c r="L183" s="8" t="str" cm="1">
        <f t="array" aca="1" ref="L183" ca="1">IF(
    K183="N",
    "",
    IF(
        COUNTIFS('4.HiCLibrary'!E:E, B183, '4.HiCLibrary'!V:V, "Y") &gt; 0,
        _xlfn.TEXTJOIN(", ", TRUE, IF(('4.HiCLibrary'!E:E = B183) * ('4.HiCLibrary'!V:V = "Y"), '4.HiCLibrary'!D:D, "")),
        IF(
            COUNTIFS('4.HiCLibrary'!E:E, B183, '4.HiCLibrary'!U:U, "Y") &gt; 0,
            _xlfn.TEXTJOIN(", ", TRUE, IF(('4.HiCLibrary'!E:E = B183) * ('4.HiCLibrary'!U:U = "Y"), '4.HiCLibrary'!D:D, "")),
            "Awaiting Status"
        )
    )
)</f>
        <v/>
      </c>
      <c r="M183" s="47" t="s">
        <v>94</v>
      </c>
      <c r="N183" s="56" t="str" cm="1">
        <f t="array" aca="1" ref="N183" ca="1">IF(
    M183="N",
    "",
    IF(
        COUNTIFS('4.ONT'!E:E, B183, '4.ONT'!Q:Q, "Y") &gt; 0,
        _xlfn.TEXTJOIN(", ", TRUE, IF(('4.ONT'!E:E = B183) * ('4.ONT'!Q:Q = "Y"), '4.ONT'!D:D, "")),
        IF(
            COUNTIFS('4.ONT'!E:E, B183, '4.ONT'!P:P, "Y") &gt; 0,
            _xlfn.TEXTJOIN(", ", TRUE, IF(('4.ONT'!E:E = B183) * ('4.ONT'!P:P = "Y"), '4.ONT'!D:D, "")),
            "Awaiting Status"
        )
    )
)</f>
        <v/>
      </c>
      <c r="O183" s="60" t="s">
        <v>94</v>
      </c>
      <c r="P183" s="60" t="str" cm="1">
        <f t="array" aca="1" ref="P183" ca="1">IF(
    O183="N",
    "",
    IF(
        COUNTIFS('3.RNAExtractions'!E:E, B183, '3.RNAExtractions'!Z:Z, "Y") &gt; 0,
        _xlfn.TEXTJOIN(", ", TRUE, IF(('3.RNAExtractions'!E:E = B183) * ('3.RNAExtractions'!Z:Z = "Y"), '3.RNAExtractions'!D:D, "")),
        IF(
            COUNTIFS('3.RNAExtractions'!E:E, B183, '3.RNAExtractions'!Y:Y, "Y") &gt; 0,
            _xlfn.TEXTJOIN(", ", TRUE, IF(('3.RNAExtractions'!E:E = B183) * ('3.RNAExtractions'!Y:Y = "Y"), '3.RNAExtractions'!D:D, "")),
            "Awaiting Status"
        )
    )
)</f>
        <v/>
      </c>
      <c r="Q183" s="26" t="s">
        <v>94</v>
      </c>
      <c r="R183" s="60" t="str" cm="1">
        <f t="array" aca="1" ref="R183" ca="1">IF(
    Q183="N",
    "",
    IF(
        COUNTIFS('4.RNAIllumina'!E:E, B183, '4.RNAIllumina'!Y:Y, "Y") &gt; 0,
        _xlfn.TEXTJOIN(", ", TRUE, IF(('4.RNAIllumina'!E:E = B183) * ('4.RNAIllumina'!Y:Y = "Y"), '4.RNAIllumina'!D:D, "")),
        IF(
            COUNTIFS('4.RNAIllumina'!E:E, B183, '4.RNAIllumina'!X:X, "Y") &gt; 0,
            _xlfn.TEXTJOIN(", ", TRUE, IF(('4.RNAIllumina'!E:E = B183) * ('4.RNAIllumina'!X:X = "Y"), '4.RNAIllumina'!D:D, "")),
            "Awaiting Status"
        )
    )
)</f>
        <v/>
      </c>
      <c r="T183" s="6" t="str">
        <f ca="1">VLOOKUP($B183,'1.MetaData'!$B:$H,2,FALSE)</f>
        <v>I.33698.016</v>
      </c>
      <c r="U183" s="7" t="str">
        <f ca="1">VLOOKUP($B183,'1.MetaData'!$B:$H,3,FALSE)</f>
        <v>Rastrelliger kanagurta</v>
      </c>
      <c r="V183" s="7" t="str">
        <f ca="1">VLOOKUP($B183,'1.MetaData'!$B:$H,4,FALSE)</f>
        <v>Indian mackeral</v>
      </c>
      <c r="W183" s="6" t="str">
        <f ca="1">VLOOKUP($B183,'1.MetaData'!$B:$H,5,FALSE)</f>
        <v>F. TEAM</v>
      </c>
      <c r="X183" s="6" t="str">
        <f ca="1">VLOOKUP($B183,'1.MetaData'!$B:$H,6,FALSE)</f>
        <v>Shannon Corrigan (gift from Australian Museum)</v>
      </c>
      <c r="Z183"/>
    </row>
    <row r="184" spans="1:26" hidden="1" x14ac:dyDescent="0.25">
      <c r="A184" s="17">
        <v>183</v>
      </c>
      <c r="B184" s="3" t="str">
        <f t="shared" ca="1" si="5"/>
        <v>OG183</v>
      </c>
      <c r="C184" s="219" t="s">
        <v>93</v>
      </c>
      <c r="D184" s="4">
        <f ca="1">COUNTIF('2.Tissue'!C:C,B184)</f>
        <v>1</v>
      </c>
      <c r="E184" s="4">
        <f ca="1">COUNTIFS('3.DNAExtractions'!$E:$E,$B184,'3.DNAExtractions'!$D:$D,E$1)</f>
        <v>1</v>
      </c>
      <c r="F184" s="2" t="str" cm="1">
        <f t="array" aca="1" ref="F184" ca="1">IF(
    COUNTIFS('3.DNAExtractions'!E:E, B184, '3.DNAExtractions'!Y:Y, "Y") &gt; 0,
    _xlfn.TEXTJOIN(", ", TRUE, IF(('3.DNAExtractions'!E:E = B184) * ('3.DNAExtractions'!Y:Y = "Y"), '3.DNAExtractions'!D:D, "")),
    IF(
        COUNTIFS('3.DNAExtractions'!E:E, B184, '3.DNAExtractions'!X:X, "Y") &gt; 0,
        _xlfn.TEXTJOIN(", ", TRUE, IF(('3.DNAExtractions'!E:E = B184) * ('3.DNAExtractions'!X:X = "Y"), '3.DNAExtractions'!D:D, "")),
        "Awaiting Status"
    )
)</f>
        <v>Extracted</v>
      </c>
      <c r="G184" s="45" t="s">
        <v>92</v>
      </c>
      <c r="H184" s="8" t="str" cm="1">
        <f t="array" aca="1" ref="H184" ca="1">IF(
    G184="N",
    "",
    IF(
        COUNTIFS('4.Illumina'!E:E, B184, '4.Illumina'!R:R, "Y") &gt; 0,
        _xlfn.TEXTJOIN(", ", TRUE, IF(('4.Illumina'!E:E = B184) * ('4.Illumina'!R:R = "Y"), '4.Illumina'!D:D, "")),
        IF(
            COUNTIFS('4.Illumina'!E:E, B184, '4.Illumina'!Q:Q, "Y") &gt; 0,
            _xlfn.TEXTJOIN(", ", TRUE, IF(('4.Illumina'!E:E = B184) * ('4.Illumina'!Q:Q = "Y"), '4.Illumina'!D:D, "")),
            "Awaiting Status"
        )
    )
)</f>
        <v>Sequenced</v>
      </c>
      <c r="I184" s="26" t="s">
        <v>94</v>
      </c>
      <c r="J184" s="56" t="str" cm="1">
        <f t="array" aca="1" ref="J184" ca="1">IF(
    I184="N",
    "",
    IF(
        COUNTIFS('4.PacBio'!E:E, B184, '4.PacBio'!W:W, "Y") &gt; 0,
        _xlfn.TEXTJOIN(", ", TRUE, IF(('4.PacBio'!E:E = B184) * ('4.PacBio'!W:W = "Y"), '4.PacBio'!D:D, "")),
        IF(
            COUNTIFS('4.PacBio'!E:E, B184, '4.PacBio'!V:V, "Y") &gt; 0,
            _xlfn.TEXTJOIN(", ", TRUE, IF(('4.PacBio'!E:E = B184) * ('4.PacBio'!V:V = "Y"), '4.PacBio'!D:D, "")),
            "Awaiting Status"
        )
    )
)</f>
        <v/>
      </c>
      <c r="K184" s="181" t="s">
        <v>94</v>
      </c>
      <c r="L184" s="8" t="str" cm="1">
        <f t="array" aca="1" ref="L184" ca="1">IF(
    K184="N",
    "",
    IF(
        COUNTIFS('4.HiCLibrary'!E:E, B184, '4.HiCLibrary'!V:V, "Y") &gt; 0,
        _xlfn.TEXTJOIN(", ", TRUE, IF(('4.HiCLibrary'!E:E = B184) * ('4.HiCLibrary'!V:V = "Y"), '4.HiCLibrary'!D:D, "")),
        IF(
            COUNTIFS('4.HiCLibrary'!E:E, B184, '4.HiCLibrary'!U:U, "Y") &gt; 0,
            _xlfn.TEXTJOIN(", ", TRUE, IF(('4.HiCLibrary'!E:E = B184) * ('4.HiCLibrary'!U:U = "Y"), '4.HiCLibrary'!D:D, "")),
            "Awaiting Status"
        )
    )
)</f>
        <v/>
      </c>
      <c r="M184" s="47" t="s">
        <v>94</v>
      </c>
      <c r="N184" s="56" t="str" cm="1">
        <f t="array" aca="1" ref="N184" ca="1">IF(
    M184="N",
    "",
    IF(
        COUNTIFS('4.ONT'!E:E, B184, '4.ONT'!Q:Q, "Y") &gt; 0,
        _xlfn.TEXTJOIN(", ", TRUE, IF(('4.ONT'!E:E = B184) * ('4.ONT'!Q:Q = "Y"), '4.ONT'!D:D, "")),
        IF(
            COUNTIFS('4.ONT'!E:E, B184, '4.ONT'!P:P, "Y") &gt; 0,
            _xlfn.TEXTJOIN(", ", TRUE, IF(('4.ONT'!E:E = B184) * ('4.ONT'!P:P = "Y"), '4.ONT'!D:D, "")),
            "Awaiting Status"
        )
    )
)</f>
        <v/>
      </c>
      <c r="O184" s="60" t="s">
        <v>94</v>
      </c>
      <c r="P184" s="60" t="str" cm="1">
        <f t="array" aca="1" ref="P184" ca="1">IF(
    O184="N",
    "",
    IF(
        COUNTIFS('3.RNAExtractions'!E:E, B184, '3.RNAExtractions'!Z:Z, "Y") &gt; 0,
        _xlfn.TEXTJOIN(", ", TRUE, IF(('3.RNAExtractions'!E:E = B184) * ('3.RNAExtractions'!Z:Z = "Y"), '3.RNAExtractions'!D:D, "")),
        IF(
            COUNTIFS('3.RNAExtractions'!E:E, B184, '3.RNAExtractions'!Y:Y, "Y") &gt; 0,
            _xlfn.TEXTJOIN(", ", TRUE, IF(('3.RNAExtractions'!E:E = B184) * ('3.RNAExtractions'!Y:Y = "Y"), '3.RNAExtractions'!D:D, "")),
            "Awaiting Status"
        )
    )
)</f>
        <v/>
      </c>
      <c r="Q184" s="26" t="s">
        <v>94</v>
      </c>
      <c r="R184" s="60" t="str" cm="1">
        <f t="array" aca="1" ref="R184" ca="1">IF(
    Q184="N",
    "",
    IF(
        COUNTIFS('4.RNAIllumina'!E:E, B184, '4.RNAIllumina'!Y:Y, "Y") &gt; 0,
        _xlfn.TEXTJOIN(", ", TRUE, IF(('4.RNAIllumina'!E:E = B184) * ('4.RNAIllumina'!Y:Y = "Y"), '4.RNAIllumina'!D:D, "")),
        IF(
            COUNTIFS('4.RNAIllumina'!E:E, B184, '4.RNAIllumina'!X:X, "Y") &gt; 0,
            _xlfn.TEXTJOIN(", ", TRUE, IF(('4.RNAIllumina'!E:E = B184) * ('4.RNAIllumina'!X:X = "Y"), '4.RNAIllumina'!D:D, "")),
            "Awaiting Status"
        )
    )
)</f>
        <v/>
      </c>
      <c r="T184" s="6" t="str">
        <f ca="1">VLOOKUP($B184,'1.MetaData'!$B:$H,2,FALSE)</f>
        <v>I.33757.003</v>
      </c>
      <c r="U184" s="7" t="str">
        <f ca="1">VLOOKUP($B184,'1.MetaData'!$B:$H,3,FALSE)</f>
        <v>Cybiosarda elegans</v>
      </c>
      <c r="V184" s="7" t="str">
        <f ca="1">VLOOKUP($B184,'1.MetaData'!$B:$H,4,FALSE)</f>
        <v>Leaping bonito</v>
      </c>
      <c r="W184" s="6" t="str">
        <f ca="1">VLOOKUP($B184,'1.MetaData'!$B:$H,5,FALSE)</f>
        <v>M Westneat on MV NJoy</v>
      </c>
      <c r="X184" s="6" t="str">
        <f ca="1">VLOOKUP($B184,'1.MetaData'!$B:$H,6,FALSE)</f>
        <v>Shannon Corrigan (gift from Australian Museum)</v>
      </c>
      <c r="Z184"/>
    </row>
    <row r="185" spans="1:26" hidden="1" x14ac:dyDescent="0.25">
      <c r="A185" s="17">
        <v>184</v>
      </c>
      <c r="B185" s="3" t="str">
        <f t="shared" ca="1" si="5"/>
        <v>OG184</v>
      </c>
      <c r="C185" s="219" t="s">
        <v>93</v>
      </c>
      <c r="D185" s="4">
        <f ca="1">COUNTIF('2.Tissue'!C:C,B185)</f>
        <v>1</v>
      </c>
      <c r="E185" s="4">
        <f ca="1">COUNTIFS('3.DNAExtractions'!$E:$E,$B185,'3.DNAExtractions'!$D:$D,E$1)</f>
        <v>1</v>
      </c>
      <c r="F185" s="2" t="str" cm="1">
        <f t="array" aca="1" ref="F185" ca="1">IF(
    COUNTIFS('3.DNAExtractions'!E:E, B185, '3.DNAExtractions'!Y:Y, "Y") &gt; 0,
    _xlfn.TEXTJOIN(", ", TRUE, IF(('3.DNAExtractions'!E:E = B185) * ('3.DNAExtractions'!Y:Y = "Y"), '3.DNAExtractions'!D:D, "")),
    IF(
        COUNTIFS('3.DNAExtractions'!E:E, B185, '3.DNAExtractions'!X:X, "Y") &gt; 0,
        _xlfn.TEXTJOIN(", ", TRUE, IF(('3.DNAExtractions'!E:E = B185) * ('3.DNAExtractions'!X:X = "Y"), '3.DNAExtractions'!D:D, "")),
        "Awaiting Status"
    )
)</f>
        <v>Extracted</v>
      </c>
      <c r="G185" s="45" t="s">
        <v>92</v>
      </c>
      <c r="H185" s="8" t="str" cm="1">
        <f t="array" aca="1" ref="H185" ca="1">IF(
    G185="N",
    "",
    IF(
        COUNTIFS('4.Illumina'!E:E, B185, '4.Illumina'!R:R, "Y") &gt; 0,
        _xlfn.TEXTJOIN(", ", TRUE, IF(('4.Illumina'!E:E = B185) * ('4.Illumina'!R:R = "Y"), '4.Illumina'!D:D, "")),
        IF(
            COUNTIFS('4.Illumina'!E:E, B185, '4.Illumina'!Q:Q, "Y") &gt; 0,
            _xlfn.TEXTJOIN(", ", TRUE, IF(('4.Illumina'!E:E = B185) * ('4.Illumina'!Q:Q = "Y"), '4.Illumina'!D:D, "")),
            "Awaiting Status"
        )
    )
)</f>
        <v>Sequenced</v>
      </c>
      <c r="I185" s="26" t="s">
        <v>94</v>
      </c>
      <c r="J185" s="56" t="str" cm="1">
        <f t="array" aca="1" ref="J185" ca="1">IF(
    I185="N",
    "",
    IF(
        COUNTIFS('4.PacBio'!E:E, B185, '4.PacBio'!W:W, "Y") &gt; 0,
        _xlfn.TEXTJOIN(", ", TRUE, IF(('4.PacBio'!E:E = B185) * ('4.PacBio'!W:W = "Y"), '4.PacBio'!D:D, "")),
        IF(
            COUNTIFS('4.PacBio'!E:E, B185, '4.PacBio'!V:V, "Y") &gt; 0,
            _xlfn.TEXTJOIN(", ", TRUE, IF(('4.PacBio'!E:E = B185) * ('4.PacBio'!V:V = "Y"), '4.PacBio'!D:D, "")),
            "Awaiting Status"
        )
    )
)</f>
        <v/>
      </c>
      <c r="K185" s="181" t="s">
        <v>94</v>
      </c>
      <c r="L185" s="8" t="str" cm="1">
        <f t="array" aca="1" ref="L185" ca="1">IF(
    K185="N",
    "",
    IF(
        COUNTIFS('4.HiCLibrary'!E:E, B185, '4.HiCLibrary'!V:V, "Y") &gt; 0,
        _xlfn.TEXTJOIN(", ", TRUE, IF(('4.HiCLibrary'!E:E = B185) * ('4.HiCLibrary'!V:V = "Y"), '4.HiCLibrary'!D:D, "")),
        IF(
            COUNTIFS('4.HiCLibrary'!E:E, B185, '4.HiCLibrary'!U:U, "Y") &gt; 0,
            _xlfn.TEXTJOIN(", ", TRUE, IF(('4.HiCLibrary'!E:E = B185) * ('4.HiCLibrary'!U:U = "Y"), '4.HiCLibrary'!D:D, "")),
            "Awaiting Status"
        )
    )
)</f>
        <v/>
      </c>
      <c r="M185" s="47" t="s">
        <v>94</v>
      </c>
      <c r="N185" s="56" t="str" cm="1">
        <f t="array" aca="1" ref="N185" ca="1">IF(
    M185="N",
    "",
    IF(
        COUNTIFS('4.ONT'!E:E, B185, '4.ONT'!Q:Q, "Y") &gt; 0,
        _xlfn.TEXTJOIN(", ", TRUE, IF(('4.ONT'!E:E = B185) * ('4.ONT'!Q:Q = "Y"), '4.ONT'!D:D, "")),
        IF(
            COUNTIFS('4.ONT'!E:E, B185, '4.ONT'!P:P, "Y") &gt; 0,
            _xlfn.TEXTJOIN(", ", TRUE, IF(('4.ONT'!E:E = B185) * ('4.ONT'!P:P = "Y"), '4.ONT'!D:D, "")),
            "Awaiting Status"
        )
    )
)</f>
        <v/>
      </c>
      <c r="O185" s="60" t="s">
        <v>94</v>
      </c>
      <c r="P185" s="60" t="str" cm="1">
        <f t="array" aca="1" ref="P185" ca="1">IF(
    O185="N",
    "",
    IF(
        COUNTIFS('3.RNAExtractions'!E:E, B185, '3.RNAExtractions'!Z:Z, "Y") &gt; 0,
        _xlfn.TEXTJOIN(", ", TRUE, IF(('3.RNAExtractions'!E:E = B185) * ('3.RNAExtractions'!Z:Z = "Y"), '3.RNAExtractions'!D:D, "")),
        IF(
            COUNTIFS('3.RNAExtractions'!E:E, B185, '3.RNAExtractions'!Y:Y, "Y") &gt; 0,
            _xlfn.TEXTJOIN(", ", TRUE, IF(('3.RNAExtractions'!E:E = B185) * ('3.RNAExtractions'!Y:Y = "Y"), '3.RNAExtractions'!D:D, "")),
            "Awaiting Status"
        )
    )
)</f>
        <v/>
      </c>
      <c r="Q185" s="26" t="s">
        <v>94</v>
      </c>
      <c r="R185" s="60" t="str" cm="1">
        <f t="array" aca="1" ref="R185" ca="1">IF(
    Q185="N",
    "",
    IF(
        COUNTIFS('4.RNAIllumina'!E:E, B185, '4.RNAIllumina'!Y:Y, "Y") &gt; 0,
        _xlfn.TEXTJOIN(", ", TRUE, IF(('4.RNAIllumina'!E:E = B185) * ('4.RNAIllumina'!Y:Y = "Y"), '4.RNAIllumina'!D:D, "")),
        IF(
            COUNTIFS('4.RNAIllumina'!E:E, B185, '4.RNAIllumina'!X:X, "Y") &gt; 0,
            _xlfn.TEXTJOIN(", ", TRUE, IF(('4.RNAIllumina'!E:E = B185) * ('4.RNAIllumina'!X:X = "Y"), '4.RNAIllumina'!D:D, "")),
            "Awaiting Status"
        )
    )
)</f>
        <v/>
      </c>
      <c r="T185" s="6" t="str">
        <f ca="1">VLOOKUP($B185,'1.MetaData'!$B:$H,2,FALSE)</f>
        <v>I.33820.032</v>
      </c>
      <c r="U185" s="7" t="str">
        <f ca="1">VLOOKUP($B185,'1.MetaData'!$B:$H,3,FALSE)</f>
        <v>Scomber japonicus</v>
      </c>
      <c r="V185" s="7" t="str">
        <f ca="1">VLOOKUP($B185,'1.MetaData'!$B:$H,4,FALSE)</f>
        <v>Chub mackeral</v>
      </c>
      <c r="W185" s="6" t="str">
        <f ca="1">VLOOKUP($B185,'1.MetaData'!$B:$H,5,FALSE)</f>
        <v>J Paxton, Red Sea Deep Sea Workshop</v>
      </c>
      <c r="X185" s="6" t="str">
        <f ca="1">VLOOKUP($B185,'1.MetaData'!$B:$H,6,FALSE)</f>
        <v>Shannon Corrigan (gift from Australian Museum)</v>
      </c>
      <c r="Z185"/>
    </row>
    <row r="186" spans="1:26" hidden="1" x14ac:dyDescent="0.25">
      <c r="A186" s="17">
        <v>185</v>
      </c>
      <c r="B186" s="3" t="str">
        <f t="shared" ca="1" si="5"/>
        <v>OG185</v>
      </c>
      <c r="C186" s="219" t="s">
        <v>93</v>
      </c>
      <c r="D186" s="4">
        <f ca="1">COUNTIF('2.Tissue'!C:C,B186)</f>
        <v>1</v>
      </c>
      <c r="E186" s="4">
        <f ca="1">COUNTIFS('3.DNAExtractions'!$E:$E,$B186,'3.DNAExtractions'!$D:$D,E$1)</f>
        <v>1</v>
      </c>
      <c r="F186" s="2" t="str" cm="1">
        <f t="array" aca="1" ref="F186" ca="1">IF(
    COUNTIFS('3.DNAExtractions'!E:E, B186, '3.DNAExtractions'!Y:Y, "Y") &gt; 0,
    _xlfn.TEXTJOIN(", ", TRUE, IF(('3.DNAExtractions'!E:E = B186) * ('3.DNAExtractions'!Y:Y = "Y"), '3.DNAExtractions'!D:D, "")),
    IF(
        COUNTIFS('3.DNAExtractions'!E:E, B186, '3.DNAExtractions'!X:X, "Y") &gt; 0,
        _xlfn.TEXTJOIN(", ", TRUE, IF(('3.DNAExtractions'!E:E = B186) * ('3.DNAExtractions'!X:X = "Y"), '3.DNAExtractions'!D:D, "")),
        "Awaiting Status"
    )
)</f>
        <v>Extracted</v>
      </c>
      <c r="G186" s="45" t="s">
        <v>92</v>
      </c>
      <c r="H186" s="8" t="str" cm="1">
        <f t="array" aca="1" ref="H186" ca="1">IF(
    G186="N",
    "",
    IF(
        COUNTIFS('4.Illumina'!E:E, B186, '4.Illumina'!R:R, "Y") &gt; 0,
        _xlfn.TEXTJOIN(", ", TRUE, IF(('4.Illumina'!E:E = B186) * ('4.Illumina'!R:R = "Y"), '4.Illumina'!D:D, "")),
        IF(
            COUNTIFS('4.Illumina'!E:E, B186, '4.Illumina'!Q:Q, "Y") &gt; 0,
            _xlfn.TEXTJOIN(", ", TRUE, IF(('4.Illumina'!E:E = B186) * ('4.Illumina'!Q:Q = "Y"), '4.Illumina'!D:D, "")),
            "Awaiting Status"
        )
    )
)</f>
        <v>Sequenced</v>
      </c>
      <c r="I186" s="26" t="s">
        <v>94</v>
      </c>
      <c r="J186" s="56" t="str" cm="1">
        <f t="array" aca="1" ref="J186" ca="1">IF(
    I186="N",
    "",
    IF(
        COUNTIFS('4.PacBio'!E:E, B186, '4.PacBio'!W:W, "Y") &gt; 0,
        _xlfn.TEXTJOIN(", ", TRUE, IF(('4.PacBio'!E:E = B186) * ('4.PacBio'!W:W = "Y"), '4.PacBio'!D:D, "")),
        IF(
            COUNTIFS('4.PacBio'!E:E, B186, '4.PacBio'!V:V, "Y") &gt; 0,
            _xlfn.TEXTJOIN(", ", TRUE, IF(('4.PacBio'!E:E = B186) * ('4.PacBio'!V:V = "Y"), '4.PacBio'!D:D, "")),
            "Awaiting Status"
        )
    )
)</f>
        <v/>
      </c>
      <c r="K186" s="181" t="s">
        <v>94</v>
      </c>
      <c r="L186" s="8" t="str" cm="1">
        <f t="array" aca="1" ref="L186" ca="1">IF(
    K186="N",
    "",
    IF(
        COUNTIFS('4.HiCLibrary'!E:E, B186, '4.HiCLibrary'!V:V, "Y") &gt; 0,
        _xlfn.TEXTJOIN(", ", TRUE, IF(('4.HiCLibrary'!E:E = B186) * ('4.HiCLibrary'!V:V = "Y"), '4.HiCLibrary'!D:D, "")),
        IF(
            COUNTIFS('4.HiCLibrary'!E:E, B186, '4.HiCLibrary'!U:U, "Y") &gt; 0,
            _xlfn.TEXTJOIN(", ", TRUE, IF(('4.HiCLibrary'!E:E = B186) * ('4.HiCLibrary'!U:U = "Y"), '4.HiCLibrary'!D:D, "")),
            "Awaiting Status"
        )
    )
)</f>
        <v/>
      </c>
      <c r="M186" s="47" t="s">
        <v>94</v>
      </c>
      <c r="N186" s="56" t="str" cm="1">
        <f t="array" aca="1" ref="N186" ca="1">IF(
    M186="N",
    "",
    IF(
        COUNTIFS('4.ONT'!E:E, B186, '4.ONT'!Q:Q, "Y") &gt; 0,
        _xlfn.TEXTJOIN(", ", TRUE, IF(('4.ONT'!E:E = B186) * ('4.ONT'!Q:Q = "Y"), '4.ONT'!D:D, "")),
        IF(
            COUNTIFS('4.ONT'!E:E, B186, '4.ONT'!P:P, "Y") &gt; 0,
            _xlfn.TEXTJOIN(", ", TRUE, IF(('4.ONT'!E:E = B186) * ('4.ONT'!P:P = "Y"), '4.ONT'!D:D, "")),
            "Awaiting Status"
        )
    )
)</f>
        <v/>
      </c>
      <c r="O186" s="60" t="s">
        <v>94</v>
      </c>
      <c r="P186" s="60" t="str" cm="1">
        <f t="array" aca="1" ref="P186" ca="1">IF(
    O186="N",
    "",
    IF(
        COUNTIFS('3.RNAExtractions'!E:E, B186, '3.RNAExtractions'!Z:Z, "Y") &gt; 0,
        _xlfn.TEXTJOIN(", ", TRUE, IF(('3.RNAExtractions'!E:E = B186) * ('3.RNAExtractions'!Z:Z = "Y"), '3.RNAExtractions'!D:D, "")),
        IF(
            COUNTIFS('3.RNAExtractions'!E:E, B186, '3.RNAExtractions'!Y:Y, "Y") &gt; 0,
            _xlfn.TEXTJOIN(", ", TRUE, IF(('3.RNAExtractions'!E:E = B186) * ('3.RNAExtractions'!Y:Y = "Y"), '3.RNAExtractions'!D:D, "")),
            "Awaiting Status"
        )
    )
)</f>
        <v/>
      </c>
      <c r="Q186" s="26" t="s">
        <v>94</v>
      </c>
      <c r="R186" s="60" t="str" cm="1">
        <f t="array" aca="1" ref="R186" ca="1">IF(
    Q186="N",
    "",
    IF(
        COUNTIFS('4.RNAIllumina'!E:E, B186, '4.RNAIllumina'!Y:Y, "Y") &gt; 0,
        _xlfn.TEXTJOIN(", ", TRUE, IF(('4.RNAIllumina'!E:E = B186) * ('4.RNAIllumina'!Y:Y = "Y"), '4.RNAIllumina'!D:D, "")),
        IF(
            COUNTIFS('4.RNAIllumina'!E:E, B186, '4.RNAIllumina'!X:X, "Y") &gt; 0,
            _xlfn.TEXTJOIN(", ", TRUE, IF(('4.RNAIllumina'!E:E = B186) * ('4.RNAIllumina'!X:X = "Y"), '4.RNAIllumina'!D:D, "")),
            "Awaiting Status"
        )
    )
)</f>
        <v/>
      </c>
      <c r="T186" s="6" t="str">
        <f ca="1">VLOOKUP($B186,'1.MetaData'!$B:$H,2,FALSE)</f>
        <v>I.36185.003</v>
      </c>
      <c r="U186" s="7" t="str">
        <f ca="1">VLOOKUP($B186,'1.MetaData'!$B:$H,3,FALSE)</f>
        <v>Auxis thazard</v>
      </c>
      <c r="V186" s="7" t="str">
        <f ca="1">VLOOKUP($B186,'1.MetaData'!$B:$H,4,FALSE)</f>
        <v>Frigate mackerel</v>
      </c>
      <c r="W186" s="6" t="str">
        <f ca="1">VLOOKUP($B186,'1.MetaData'!$B:$H,5,FALSE)</f>
        <v>Aust Underwater Federation</v>
      </c>
      <c r="X186" s="6" t="str">
        <f ca="1">VLOOKUP($B186,'1.MetaData'!$B:$H,6,FALSE)</f>
        <v>Shannon Corrigan (gift from Australian Museum)</v>
      </c>
      <c r="Z186"/>
    </row>
    <row r="187" spans="1:26" hidden="1" x14ac:dyDescent="0.25">
      <c r="A187" s="17">
        <v>186</v>
      </c>
      <c r="B187" s="3" t="str">
        <f t="shared" ca="1" si="5"/>
        <v>OG186</v>
      </c>
      <c r="C187" s="219" t="s">
        <v>93</v>
      </c>
      <c r="D187" s="4">
        <f ca="1">COUNTIF('2.Tissue'!C:C,B187)</f>
        <v>1</v>
      </c>
      <c r="E187" s="4">
        <f ca="1">COUNTIFS('3.DNAExtractions'!$E:$E,$B187,'3.DNAExtractions'!$D:$D,E$1)</f>
        <v>1</v>
      </c>
      <c r="F187" s="2" t="str" cm="1">
        <f t="array" aca="1" ref="F187" ca="1">IF(
    COUNTIFS('3.DNAExtractions'!E:E, B187, '3.DNAExtractions'!Y:Y, "Y") &gt; 0,
    _xlfn.TEXTJOIN(", ", TRUE, IF(('3.DNAExtractions'!E:E = B187) * ('3.DNAExtractions'!Y:Y = "Y"), '3.DNAExtractions'!D:D, "")),
    IF(
        COUNTIFS('3.DNAExtractions'!E:E, B187, '3.DNAExtractions'!X:X, "Y") &gt; 0,
        _xlfn.TEXTJOIN(", ", TRUE, IF(('3.DNAExtractions'!E:E = B187) * ('3.DNAExtractions'!X:X = "Y"), '3.DNAExtractions'!D:D, "")),
        "Awaiting Status"
    )
)</f>
        <v>Extracted</v>
      </c>
      <c r="G187" s="45" t="s">
        <v>92</v>
      </c>
      <c r="H187" s="8" t="str" cm="1">
        <f t="array" aca="1" ref="H187" ca="1">IF(
    G187="N",
    "",
    IF(
        COUNTIFS('4.Illumina'!E:E, B187, '4.Illumina'!R:R, "Y") &gt; 0,
        _xlfn.TEXTJOIN(", ", TRUE, IF(('4.Illumina'!E:E = B187) * ('4.Illumina'!R:R = "Y"), '4.Illumina'!D:D, "")),
        IF(
            COUNTIFS('4.Illumina'!E:E, B187, '4.Illumina'!Q:Q, "Y") &gt; 0,
            _xlfn.TEXTJOIN(", ", TRUE, IF(('4.Illumina'!E:E = B187) * ('4.Illumina'!Q:Q = "Y"), '4.Illumina'!D:D, "")),
            "Awaiting Status"
        )
    )
)</f>
        <v>Sequenced</v>
      </c>
      <c r="I187" s="26" t="s">
        <v>94</v>
      </c>
      <c r="J187" s="56" t="str" cm="1">
        <f t="array" aca="1" ref="J187" ca="1">IF(
    I187="N",
    "",
    IF(
        COUNTIFS('4.PacBio'!E:E, B187, '4.PacBio'!W:W, "Y") &gt; 0,
        _xlfn.TEXTJOIN(", ", TRUE, IF(('4.PacBio'!E:E = B187) * ('4.PacBio'!W:W = "Y"), '4.PacBio'!D:D, "")),
        IF(
            COUNTIFS('4.PacBio'!E:E, B187, '4.PacBio'!V:V, "Y") &gt; 0,
            _xlfn.TEXTJOIN(", ", TRUE, IF(('4.PacBio'!E:E = B187) * ('4.PacBio'!V:V = "Y"), '4.PacBio'!D:D, "")),
            "Awaiting Status"
        )
    )
)</f>
        <v/>
      </c>
      <c r="K187" s="181" t="s">
        <v>94</v>
      </c>
      <c r="L187" s="8" t="str" cm="1">
        <f t="array" aca="1" ref="L187" ca="1">IF(
    K187="N",
    "",
    IF(
        COUNTIFS('4.HiCLibrary'!E:E, B187, '4.HiCLibrary'!V:V, "Y") &gt; 0,
        _xlfn.TEXTJOIN(", ", TRUE, IF(('4.HiCLibrary'!E:E = B187) * ('4.HiCLibrary'!V:V = "Y"), '4.HiCLibrary'!D:D, "")),
        IF(
            COUNTIFS('4.HiCLibrary'!E:E, B187, '4.HiCLibrary'!U:U, "Y") &gt; 0,
            _xlfn.TEXTJOIN(", ", TRUE, IF(('4.HiCLibrary'!E:E = B187) * ('4.HiCLibrary'!U:U = "Y"), '4.HiCLibrary'!D:D, "")),
            "Awaiting Status"
        )
    )
)</f>
        <v/>
      </c>
      <c r="M187" s="47" t="s">
        <v>94</v>
      </c>
      <c r="N187" s="56" t="str" cm="1">
        <f t="array" aca="1" ref="N187" ca="1">IF(
    M187="N",
    "",
    IF(
        COUNTIFS('4.ONT'!E:E, B187, '4.ONT'!Q:Q, "Y") &gt; 0,
        _xlfn.TEXTJOIN(", ", TRUE, IF(('4.ONT'!E:E = B187) * ('4.ONT'!Q:Q = "Y"), '4.ONT'!D:D, "")),
        IF(
            COUNTIFS('4.ONT'!E:E, B187, '4.ONT'!P:P, "Y") &gt; 0,
            _xlfn.TEXTJOIN(", ", TRUE, IF(('4.ONT'!E:E = B187) * ('4.ONT'!P:P = "Y"), '4.ONT'!D:D, "")),
            "Awaiting Status"
        )
    )
)</f>
        <v/>
      </c>
      <c r="O187" s="60" t="s">
        <v>94</v>
      </c>
      <c r="P187" s="60" t="str" cm="1">
        <f t="array" aca="1" ref="P187" ca="1">IF(
    O187="N",
    "",
    IF(
        COUNTIFS('3.RNAExtractions'!E:E, B187, '3.RNAExtractions'!Z:Z, "Y") &gt; 0,
        _xlfn.TEXTJOIN(", ", TRUE, IF(('3.RNAExtractions'!E:E = B187) * ('3.RNAExtractions'!Z:Z = "Y"), '3.RNAExtractions'!D:D, "")),
        IF(
            COUNTIFS('3.RNAExtractions'!E:E, B187, '3.RNAExtractions'!Y:Y, "Y") &gt; 0,
            _xlfn.TEXTJOIN(", ", TRUE, IF(('3.RNAExtractions'!E:E = B187) * ('3.RNAExtractions'!Y:Y = "Y"), '3.RNAExtractions'!D:D, "")),
            "Awaiting Status"
        )
    )
)</f>
        <v/>
      </c>
      <c r="Q187" s="26" t="s">
        <v>94</v>
      </c>
      <c r="R187" s="60" t="str" cm="1">
        <f t="array" aca="1" ref="R187" ca="1">IF(
    Q187="N",
    "",
    IF(
        COUNTIFS('4.RNAIllumina'!E:E, B187, '4.RNAIllumina'!Y:Y, "Y") &gt; 0,
        _xlfn.TEXTJOIN(", ", TRUE, IF(('4.RNAIllumina'!E:E = B187) * ('4.RNAIllumina'!Y:Y = "Y"), '4.RNAIllumina'!D:D, "")),
        IF(
            COUNTIFS('4.RNAIllumina'!E:E, B187, '4.RNAIllumina'!X:X, "Y") &gt; 0,
            _xlfn.TEXTJOIN(", ", TRUE, IF(('4.RNAIllumina'!E:E = B187) * ('4.RNAIllumina'!X:X = "Y"), '4.RNAIllumina'!D:D, "")),
            "Awaiting Status"
        )
    )
)</f>
        <v/>
      </c>
      <c r="T187" s="6" t="str">
        <f ca="1">VLOOKUP($B187,'1.MetaData'!$B:$H,2,FALSE)</f>
        <v>I.37221.003</v>
      </c>
      <c r="U187" s="7" t="str">
        <f ca="1">VLOOKUP($B187,'1.MetaData'!$B:$H,3,FALSE)</f>
        <v>Allothunnus fallai</v>
      </c>
      <c r="V187" s="7" t="str">
        <f ca="1">VLOOKUP($B187,'1.MetaData'!$B:$H,4,FALSE)</f>
        <v>Slender tuna</v>
      </c>
      <c r="W187" s="6" t="str">
        <f ca="1">VLOOKUP($B187,'1.MetaData'!$B:$H,5,FALSE)</f>
        <v>S Lake, on Kaiyo Maru 28</v>
      </c>
      <c r="X187" s="6" t="str">
        <f ca="1">VLOOKUP($B187,'1.MetaData'!$B:$H,6,FALSE)</f>
        <v>Shannon Corrigan (gift from Australian Museum)</v>
      </c>
      <c r="Z187"/>
    </row>
    <row r="188" spans="1:26" hidden="1" x14ac:dyDescent="0.25">
      <c r="A188" s="17">
        <v>187</v>
      </c>
      <c r="B188" s="3" t="str">
        <f t="shared" ca="1" si="5"/>
        <v>OG187</v>
      </c>
      <c r="C188" s="219" t="s">
        <v>93</v>
      </c>
      <c r="D188" s="4">
        <f ca="1">COUNTIF('2.Tissue'!C:C,B188)</f>
        <v>1</v>
      </c>
      <c r="E188" s="4">
        <f ca="1">COUNTIFS('3.DNAExtractions'!$E:$E,$B188,'3.DNAExtractions'!$D:$D,E$1)</f>
        <v>1</v>
      </c>
      <c r="F188" s="2" t="str" cm="1">
        <f t="array" aca="1" ref="F188" ca="1">IF(
    COUNTIFS('3.DNAExtractions'!E:E, B188, '3.DNAExtractions'!Y:Y, "Y") &gt; 0,
    _xlfn.TEXTJOIN(", ", TRUE, IF(('3.DNAExtractions'!E:E = B188) * ('3.DNAExtractions'!Y:Y = "Y"), '3.DNAExtractions'!D:D, "")),
    IF(
        COUNTIFS('3.DNAExtractions'!E:E, B188, '3.DNAExtractions'!X:X, "Y") &gt; 0,
        _xlfn.TEXTJOIN(", ", TRUE, IF(('3.DNAExtractions'!E:E = B188) * ('3.DNAExtractions'!X:X = "Y"), '3.DNAExtractions'!D:D, "")),
        "Awaiting Status"
    )
)</f>
        <v>Extracted</v>
      </c>
      <c r="G188" s="45" t="s">
        <v>92</v>
      </c>
      <c r="H188" s="8" t="str" cm="1">
        <f t="array" aca="1" ref="H188" ca="1">IF(
    G188="N",
    "",
    IF(
        COUNTIFS('4.Illumina'!E:E, B188, '4.Illumina'!R:R, "Y") &gt; 0,
        _xlfn.TEXTJOIN(", ", TRUE, IF(('4.Illumina'!E:E = B188) * ('4.Illumina'!R:R = "Y"), '4.Illumina'!D:D, "")),
        IF(
            COUNTIFS('4.Illumina'!E:E, B188, '4.Illumina'!Q:Q, "Y") &gt; 0,
            _xlfn.TEXTJOIN(", ", TRUE, IF(('4.Illumina'!E:E = B188) * ('4.Illumina'!Q:Q = "Y"), '4.Illumina'!D:D, "")),
            "Awaiting Status"
        )
    )
)</f>
        <v>Sequenced</v>
      </c>
      <c r="I188" s="26" t="s">
        <v>94</v>
      </c>
      <c r="J188" s="56" t="str" cm="1">
        <f t="array" aca="1" ref="J188" ca="1">IF(
    I188="N",
    "",
    IF(
        COUNTIFS('4.PacBio'!E:E, B188, '4.PacBio'!W:W, "Y") &gt; 0,
        _xlfn.TEXTJOIN(", ", TRUE, IF(('4.PacBio'!E:E = B188) * ('4.PacBio'!W:W = "Y"), '4.PacBio'!D:D, "")),
        IF(
            COUNTIFS('4.PacBio'!E:E, B188, '4.PacBio'!V:V, "Y") &gt; 0,
            _xlfn.TEXTJOIN(", ", TRUE, IF(('4.PacBio'!E:E = B188) * ('4.PacBio'!V:V = "Y"), '4.PacBio'!D:D, "")),
            "Awaiting Status"
        )
    )
)</f>
        <v/>
      </c>
      <c r="K188" s="181" t="s">
        <v>94</v>
      </c>
      <c r="L188" s="8" t="str" cm="1">
        <f t="array" aca="1" ref="L188" ca="1">IF(
    K188="N",
    "",
    IF(
        COUNTIFS('4.HiCLibrary'!E:E, B188, '4.HiCLibrary'!V:V, "Y") &gt; 0,
        _xlfn.TEXTJOIN(", ", TRUE, IF(('4.HiCLibrary'!E:E = B188) * ('4.HiCLibrary'!V:V = "Y"), '4.HiCLibrary'!D:D, "")),
        IF(
            COUNTIFS('4.HiCLibrary'!E:E, B188, '4.HiCLibrary'!U:U, "Y") &gt; 0,
            _xlfn.TEXTJOIN(", ", TRUE, IF(('4.HiCLibrary'!E:E = B188) * ('4.HiCLibrary'!U:U = "Y"), '4.HiCLibrary'!D:D, "")),
            "Awaiting Status"
        )
    )
)</f>
        <v/>
      </c>
      <c r="M188" s="47" t="s">
        <v>94</v>
      </c>
      <c r="N188" s="56" t="str" cm="1">
        <f t="array" aca="1" ref="N188" ca="1">IF(
    M188="N",
    "",
    IF(
        COUNTIFS('4.ONT'!E:E, B188, '4.ONT'!Q:Q, "Y") &gt; 0,
        _xlfn.TEXTJOIN(", ", TRUE, IF(('4.ONT'!E:E = B188) * ('4.ONT'!Q:Q = "Y"), '4.ONT'!D:D, "")),
        IF(
            COUNTIFS('4.ONT'!E:E, B188, '4.ONT'!P:P, "Y") &gt; 0,
            _xlfn.TEXTJOIN(", ", TRUE, IF(('4.ONT'!E:E = B188) * ('4.ONT'!P:P = "Y"), '4.ONT'!D:D, "")),
            "Awaiting Status"
        )
    )
)</f>
        <v/>
      </c>
      <c r="O188" s="60" t="s">
        <v>94</v>
      </c>
      <c r="P188" s="60" t="str" cm="1">
        <f t="array" aca="1" ref="P188" ca="1">IF(
    O188="N",
    "",
    IF(
        COUNTIFS('3.RNAExtractions'!E:E, B188, '3.RNAExtractions'!Z:Z, "Y") &gt; 0,
        _xlfn.TEXTJOIN(", ", TRUE, IF(('3.RNAExtractions'!E:E = B188) * ('3.RNAExtractions'!Z:Z = "Y"), '3.RNAExtractions'!D:D, "")),
        IF(
            COUNTIFS('3.RNAExtractions'!E:E, B188, '3.RNAExtractions'!Y:Y, "Y") &gt; 0,
            _xlfn.TEXTJOIN(", ", TRUE, IF(('3.RNAExtractions'!E:E = B188) * ('3.RNAExtractions'!Y:Y = "Y"), '3.RNAExtractions'!D:D, "")),
            "Awaiting Status"
        )
    )
)</f>
        <v/>
      </c>
      <c r="Q188" s="26" t="s">
        <v>94</v>
      </c>
      <c r="R188" s="60" t="str" cm="1">
        <f t="array" aca="1" ref="R188" ca="1">IF(
    Q188="N",
    "",
    IF(
        COUNTIFS('4.RNAIllumina'!E:E, B188, '4.RNAIllumina'!Y:Y, "Y") &gt; 0,
        _xlfn.TEXTJOIN(", ", TRUE, IF(('4.RNAIllumina'!E:E = B188) * ('4.RNAIllumina'!Y:Y = "Y"), '4.RNAIllumina'!D:D, "")),
        IF(
            COUNTIFS('4.RNAIllumina'!E:E, B188, '4.RNAIllumina'!X:X, "Y") &gt; 0,
            _xlfn.TEXTJOIN(", ", TRUE, IF(('4.RNAIllumina'!E:E = B188) * ('4.RNAIllumina'!X:X = "Y"), '4.RNAIllumina'!D:D, "")),
            "Awaiting Status"
        )
    )
)</f>
        <v/>
      </c>
      <c r="T188" s="6" t="str">
        <f ca="1">VLOOKUP($B188,'1.MetaData'!$B:$H,2,FALSE)</f>
        <v>I.45007.004</v>
      </c>
      <c r="U188" s="7" t="str">
        <f ca="1">VLOOKUP($B188,'1.MetaData'!$B:$H,3,FALSE)</f>
        <v>Scomber australasicus</v>
      </c>
      <c r="V188" s="7" t="str">
        <f ca="1">VLOOKUP($B188,'1.MetaData'!$B:$H,4,FALSE)</f>
        <v>Blue mackerel</v>
      </c>
      <c r="W188" s="6" t="str">
        <f ca="1">VLOOKUP($B188,'1.MetaData'!$B:$H,5,FALSE)</f>
        <v>J. Pogonoski</v>
      </c>
      <c r="X188" s="6" t="str">
        <f ca="1">VLOOKUP($B188,'1.MetaData'!$B:$H,6,FALSE)</f>
        <v>Shannon Corrigan (gift from Australian Museum)</v>
      </c>
      <c r="Z188"/>
    </row>
    <row r="189" spans="1:26" hidden="1" x14ac:dyDescent="0.25">
      <c r="A189" s="17">
        <v>188</v>
      </c>
      <c r="B189" s="3" t="str">
        <f t="shared" ca="1" si="5"/>
        <v>OG188</v>
      </c>
      <c r="C189" s="219" t="s">
        <v>93</v>
      </c>
      <c r="D189" s="4">
        <f ca="1">COUNTIF('2.Tissue'!C:C,B189)</f>
        <v>2</v>
      </c>
      <c r="E189" s="4">
        <f ca="1">COUNTIFS('3.DNAExtractions'!$E:$E,$B189,'3.DNAExtractions'!$D:$D,E$1)</f>
        <v>1</v>
      </c>
      <c r="F189" s="2" t="str" cm="1">
        <f t="array" aca="1" ref="F189" ca="1">IF(
    COUNTIFS('3.DNAExtractions'!E:E, B189, '3.DNAExtractions'!Y:Y, "Y") &gt; 0,
    _xlfn.TEXTJOIN(", ", TRUE, IF(('3.DNAExtractions'!E:E = B189) * ('3.DNAExtractions'!Y:Y = "Y"), '3.DNAExtractions'!D:D, "")),
    IF(
        COUNTIFS('3.DNAExtractions'!E:E, B189, '3.DNAExtractions'!X:X, "Y") &gt; 0,
        _xlfn.TEXTJOIN(", ", TRUE, IF(('3.DNAExtractions'!E:E = B189) * ('3.DNAExtractions'!X:X = "Y"), '3.DNAExtractions'!D:D, "")),
        "Awaiting Status"
    )
)</f>
        <v>Extracted</v>
      </c>
      <c r="G189" s="45" t="s">
        <v>92</v>
      </c>
      <c r="H189" s="8" t="str" cm="1">
        <f t="array" aca="1" ref="H189" ca="1">IF(
    G189="N",
    "",
    IF(
        COUNTIFS('4.Illumina'!E:E, B189, '4.Illumina'!R:R, "Y") &gt; 0,
        _xlfn.TEXTJOIN(", ", TRUE, IF(('4.Illumina'!E:E = B189) * ('4.Illumina'!R:R = "Y"), '4.Illumina'!D:D, "")),
        IF(
            COUNTIFS('4.Illumina'!E:E, B189, '4.Illumina'!Q:Q, "Y") &gt; 0,
            _xlfn.TEXTJOIN(", ", TRUE, IF(('4.Illumina'!E:E = B189) * ('4.Illumina'!Q:Q = "Y"), '4.Illumina'!D:D, "")),
            "Awaiting Status"
        )
    )
)</f>
        <v>Sequenced</v>
      </c>
      <c r="I189" s="26" t="s">
        <v>94</v>
      </c>
      <c r="J189" s="56" t="str" cm="1">
        <f t="array" aca="1" ref="J189" ca="1">IF(
    I189="N",
    "",
    IF(
        COUNTIFS('4.PacBio'!E:E, B189, '4.PacBio'!W:W, "Y") &gt; 0,
        _xlfn.TEXTJOIN(", ", TRUE, IF(('4.PacBio'!E:E = B189) * ('4.PacBio'!W:W = "Y"), '4.PacBio'!D:D, "")),
        IF(
            COUNTIFS('4.PacBio'!E:E, B189, '4.PacBio'!V:V, "Y") &gt; 0,
            _xlfn.TEXTJOIN(", ", TRUE, IF(('4.PacBio'!E:E = B189) * ('4.PacBio'!V:V = "Y"), '4.PacBio'!D:D, "")),
            "Awaiting Status"
        )
    )
)</f>
        <v/>
      </c>
      <c r="K189" s="181" t="s">
        <v>94</v>
      </c>
      <c r="L189" s="8" t="str" cm="1">
        <f t="array" aca="1" ref="L189" ca="1">IF(
    K189="N",
    "",
    IF(
        COUNTIFS('4.HiCLibrary'!E:E, B189, '4.HiCLibrary'!V:V, "Y") &gt; 0,
        _xlfn.TEXTJOIN(", ", TRUE, IF(('4.HiCLibrary'!E:E = B189) * ('4.HiCLibrary'!V:V = "Y"), '4.HiCLibrary'!D:D, "")),
        IF(
            COUNTIFS('4.HiCLibrary'!E:E, B189, '4.HiCLibrary'!U:U, "Y") &gt; 0,
            _xlfn.TEXTJOIN(", ", TRUE, IF(('4.HiCLibrary'!E:E = B189) * ('4.HiCLibrary'!U:U = "Y"), '4.HiCLibrary'!D:D, "")),
            "Awaiting Status"
        )
    )
)</f>
        <v/>
      </c>
      <c r="M189" s="47" t="s">
        <v>94</v>
      </c>
      <c r="N189" s="56" t="str" cm="1">
        <f t="array" aca="1" ref="N189" ca="1">IF(
    M189="N",
    "",
    IF(
        COUNTIFS('4.ONT'!E:E, B189, '4.ONT'!Q:Q, "Y") &gt; 0,
        _xlfn.TEXTJOIN(", ", TRUE, IF(('4.ONT'!E:E = B189) * ('4.ONT'!Q:Q = "Y"), '4.ONT'!D:D, "")),
        IF(
            COUNTIFS('4.ONT'!E:E, B189, '4.ONT'!P:P, "Y") &gt; 0,
            _xlfn.TEXTJOIN(", ", TRUE, IF(('4.ONT'!E:E = B189) * ('4.ONT'!P:P = "Y"), '4.ONT'!D:D, "")),
            "Awaiting Status"
        )
    )
)</f>
        <v/>
      </c>
      <c r="O189" s="60" t="s">
        <v>94</v>
      </c>
      <c r="P189" s="60" t="str" cm="1">
        <f t="array" aca="1" ref="P189" ca="1">IF(
    O189="N",
    "",
    IF(
        COUNTIFS('3.RNAExtractions'!E:E, B189, '3.RNAExtractions'!Z:Z, "Y") &gt; 0,
        _xlfn.TEXTJOIN(", ", TRUE, IF(('3.RNAExtractions'!E:E = B189) * ('3.RNAExtractions'!Z:Z = "Y"), '3.RNAExtractions'!D:D, "")),
        IF(
            COUNTIFS('3.RNAExtractions'!E:E, B189, '3.RNAExtractions'!Y:Y, "Y") &gt; 0,
            _xlfn.TEXTJOIN(", ", TRUE, IF(('3.RNAExtractions'!E:E = B189) * ('3.RNAExtractions'!Y:Y = "Y"), '3.RNAExtractions'!D:D, "")),
            "Awaiting Status"
        )
    )
)</f>
        <v/>
      </c>
      <c r="Q189" s="26" t="s">
        <v>94</v>
      </c>
      <c r="R189" s="60" t="str" cm="1">
        <f t="array" aca="1" ref="R189" ca="1">IF(
    Q189="N",
    "",
    IF(
        COUNTIFS('4.RNAIllumina'!E:E, B189, '4.RNAIllumina'!Y:Y, "Y") &gt; 0,
        _xlfn.TEXTJOIN(", ", TRUE, IF(('4.RNAIllumina'!E:E = B189) * ('4.RNAIllumina'!Y:Y = "Y"), '4.RNAIllumina'!D:D, "")),
        IF(
            COUNTIFS('4.RNAIllumina'!E:E, B189, '4.RNAIllumina'!X:X, "Y") &gt; 0,
            _xlfn.TEXTJOIN(", ", TRUE, IF(('4.RNAIllumina'!E:E = B189) * ('4.RNAIllumina'!X:X = "Y"), '4.RNAIllumina'!D:D, "")),
            "Awaiting Status"
        )
    )
)</f>
        <v/>
      </c>
      <c r="T189" s="6" t="str">
        <f ca="1">VLOOKUP($B189,'1.MetaData'!$B:$H,2,FALSE)</f>
        <v>I.45217.002</v>
      </c>
      <c r="U189" s="7" t="str">
        <f ca="1">VLOOKUP($B189,'1.MetaData'!$B:$H,3,FALSE)</f>
        <v>Thunnus albacares</v>
      </c>
      <c r="V189" s="7" t="str">
        <f ca="1">VLOOKUP($B189,'1.MetaData'!$B:$H,4,FALSE)</f>
        <v>Yellowfin tuna</v>
      </c>
      <c r="W189" s="6" t="str">
        <f ca="1">VLOOKUP($B189,'1.MetaData'!$B:$H,5,FALSE)</f>
        <v>K. Rowling and M. Basile</v>
      </c>
      <c r="X189" s="6" t="str">
        <f ca="1">VLOOKUP($B189,'1.MetaData'!$B:$H,6,FALSE)</f>
        <v>Shannon Corrigan (gift from Australian Museum)</v>
      </c>
      <c r="Z189"/>
    </row>
    <row r="190" spans="1:26" hidden="1" x14ac:dyDescent="0.25">
      <c r="A190" s="17">
        <v>189</v>
      </c>
      <c r="B190" s="3" t="str">
        <f t="shared" ca="1" si="5"/>
        <v>OG189</v>
      </c>
      <c r="C190" s="219" t="s">
        <v>93</v>
      </c>
      <c r="D190" s="4">
        <f ca="1">COUNTIF('2.Tissue'!C:C,B190)</f>
        <v>1</v>
      </c>
      <c r="E190" s="4">
        <f ca="1">COUNTIFS('3.DNAExtractions'!$E:$E,$B190,'3.DNAExtractions'!$D:$D,E$1)</f>
        <v>1</v>
      </c>
      <c r="F190" s="2" t="str" cm="1">
        <f t="array" aca="1" ref="F190" ca="1">IF(
    COUNTIFS('3.DNAExtractions'!E:E, B190, '3.DNAExtractions'!Y:Y, "Y") &gt; 0,
    _xlfn.TEXTJOIN(", ", TRUE, IF(('3.DNAExtractions'!E:E = B190) * ('3.DNAExtractions'!Y:Y = "Y"), '3.DNAExtractions'!D:D, "")),
    IF(
        COUNTIFS('3.DNAExtractions'!E:E, B190, '3.DNAExtractions'!X:X, "Y") &gt; 0,
        _xlfn.TEXTJOIN(", ", TRUE, IF(('3.DNAExtractions'!E:E = B190) * ('3.DNAExtractions'!X:X = "Y"), '3.DNAExtractions'!D:D, "")),
        "Awaiting Status"
    )
)</f>
        <v>Extracted</v>
      </c>
      <c r="G190" s="45" t="s">
        <v>92</v>
      </c>
      <c r="H190" s="8" t="str" cm="1">
        <f t="array" aca="1" ref="H190" ca="1">IF(
    G190="N",
    "",
    IF(
        COUNTIFS('4.Illumina'!E:E, B190, '4.Illumina'!R:R, "Y") &gt; 0,
        _xlfn.TEXTJOIN(", ", TRUE, IF(('4.Illumina'!E:E = B190) * ('4.Illumina'!R:R = "Y"), '4.Illumina'!D:D, "")),
        IF(
            COUNTIFS('4.Illumina'!E:E, B190, '4.Illumina'!Q:Q, "Y") &gt; 0,
            _xlfn.TEXTJOIN(", ", TRUE, IF(('4.Illumina'!E:E = B190) * ('4.Illumina'!Q:Q = "Y"), '4.Illumina'!D:D, "")),
            "Awaiting Status"
        )
    )
)</f>
        <v>Sequenced</v>
      </c>
      <c r="I190" s="26" t="s">
        <v>94</v>
      </c>
      <c r="J190" s="56" t="str" cm="1">
        <f t="array" aca="1" ref="J190" ca="1">IF(
    I190="N",
    "",
    IF(
        COUNTIFS('4.PacBio'!E:E, B190, '4.PacBio'!W:W, "Y") &gt; 0,
        _xlfn.TEXTJOIN(", ", TRUE, IF(('4.PacBio'!E:E = B190) * ('4.PacBio'!W:W = "Y"), '4.PacBio'!D:D, "")),
        IF(
            COUNTIFS('4.PacBio'!E:E, B190, '4.PacBio'!V:V, "Y") &gt; 0,
            _xlfn.TEXTJOIN(", ", TRUE, IF(('4.PacBio'!E:E = B190) * ('4.PacBio'!V:V = "Y"), '4.PacBio'!D:D, "")),
            "Awaiting Status"
        )
    )
)</f>
        <v/>
      </c>
      <c r="K190" s="181" t="s">
        <v>94</v>
      </c>
      <c r="L190" s="8" t="str" cm="1">
        <f t="array" aca="1" ref="L190" ca="1">IF(
    K190="N",
    "",
    IF(
        COUNTIFS('4.HiCLibrary'!E:E, B190, '4.HiCLibrary'!V:V, "Y") &gt; 0,
        _xlfn.TEXTJOIN(", ", TRUE, IF(('4.HiCLibrary'!E:E = B190) * ('4.HiCLibrary'!V:V = "Y"), '4.HiCLibrary'!D:D, "")),
        IF(
            COUNTIFS('4.HiCLibrary'!E:E, B190, '4.HiCLibrary'!U:U, "Y") &gt; 0,
            _xlfn.TEXTJOIN(", ", TRUE, IF(('4.HiCLibrary'!E:E = B190) * ('4.HiCLibrary'!U:U = "Y"), '4.HiCLibrary'!D:D, "")),
            "Awaiting Status"
        )
    )
)</f>
        <v/>
      </c>
      <c r="M190" s="47" t="s">
        <v>94</v>
      </c>
      <c r="N190" s="56" t="str" cm="1">
        <f t="array" aca="1" ref="N190" ca="1">IF(
    M190="N",
    "",
    IF(
        COUNTIFS('4.ONT'!E:E, B190, '4.ONT'!Q:Q, "Y") &gt; 0,
        _xlfn.TEXTJOIN(", ", TRUE, IF(('4.ONT'!E:E = B190) * ('4.ONT'!Q:Q = "Y"), '4.ONT'!D:D, "")),
        IF(
            COUNTIFS('4.ONT'!E:E, B190, '4.ONT'!P:P, "Y") &gt; 0,
            _xlfn.TEXTJOIN(", ", TRUE, IF(('4.ONT'!E:E = B190) * ('4.ONT'!P:P = "Y"), '4.ONT'!D:D, "")),
            "Awaiting Status"
        )
    )
)</f>
        <v/>
      </c>
      <c r="O190" s="60" t="s">
        <v>94</v>
      </c>
      <c r="P190" s="60" t="str" cm="1">
        <f t="array" aca="1" ref="P190" ca="1">IF(
    O190="N",
    "",
    IF(
        COUNTIFS('3.RNAExtractions'!E:E, B190, '3.RNAExtractions'!Z:Z, "Y") &gt; 0,
        _xlfn.TEXTJOIN(", ", TRUE, IF(('3.RNAExtractions'!E:E = B190) * ('3.RNAExtractions'!Z:Z = "Y"), '3.RNAExtractions'!D:D, "")),
        IF(
            COUNTIFS('3.RNAExtractions'!E:E, B190, '3.RNAExtractions'!Y:Y, "Y") &gt; 0,
            _xlfn.TEXTJOIN(", ", TRUE, IF(('3.RNAExtractions'!E:E = B190) * ('3.RNAExtractions'!Y:Y = "Y"), '3.RNAExtractions'!D:D, "")),
            "Awaiting Status"
        )
    )
)</f>
        <v/>
      </c>
      <c r="Q190" s="26" t="s">
        <v>94</v>
      </c>
      <c r="R190" s="60" t="str" cm="1">
        <f t="array" aca="1" ref="R190" ca="1">IF(
    Q190="N",
    "",
    IF(
        COUNTIFS('4.RNAIllumina'!E:E, B190, '4.RNAIllumina'!Y:Y, "Y") &gt; 0,
        _xlfn.TEXTJOIN(", ", TRUE, IF(('4.RNAIllumina'!E:E = B190) * ('4.RNAIllumina'!Y:Y = "Y"), '4.RNAIllumina'!D:D, "")),
        IF(
            COUNTIFS('4.RNAIllumina'!E:E, B190, '4.RNAIllumina'!X:X, "Y") &gt; 0,
            _xlfn.TEXTJOIN(", ", TRUE, IF(('4.RNAIllumina'!E:E = B190) * ('4.RNAIllumina'!X:X = "Y"), '4.RNAIllumina'!D:D, "")),
            "Awaiting Status"
        )
    )
)</f>
        <v/>
      </c>
      <c r="T190" s="6" t="str">
        <f ca="1">VLOOKUP($B190,'1.MetaData'!$B:$H,2,FALSE)</f>
        <v>I.45686.001</v>
      </c>
      <c r="U190" s="7" t="str">
        <f ca="1">VLOOKUP($B190,'1.MetaData'!$B:$H,3,FALSE)</f>
        <v>Thunnus obesus</v>
      </c>
      <c r="V190" s="7" t="str">
        <f ca="1">VLOOKUP($B190,'1.MetaData'!$B:$H,4,FALSE)</f>
        <v>Bigeye tuna</v>
      </c>
      <c r="W190" s="6" t="str">
        <f ca="1">VLOOKUP($B190,'1.MetaData'!$B:$H,5,FALSE)</f>
        <v>B. Lamason and J.R. Paxton</v>
      </c>
      <c r="X190" s="6" t="str">
        <f ca="1">VLOOKUP($B190,'1.MetaData'!$B:$H,6,FALSE)</f>
        <v>Shannon Corrigan (gift from Australian Museum)</v>
      </c>
      <c r="Z190"/>
    </row>
    <row r="191" spans="1:26" hidden="1" x14ac:dyDescent="0.25">
      <c r="A191" s="17">
        <v>190</v>
      </c>
      <c r="B191" s="3" t="str">
        <f t="shared" ca="1" si="5"/>
        <v>OG190</v>
      </c>
      <c r="C191" s="219" t="s">
        <v>93</v>
      </c>
      <c r="D191" s="4">
        <f ca="1">COUNTIF('2.Tissue'!C:C,B191)</f>
        <v>1</v>
      </c>
      <c r="E191" s="4">
        <f ca="1">COUNTIFS('3.DNAExtractions'!$E:$E,$B191,'3.DNAExtractions'!$D:$D,E$1)</f>
        <v>1</v>
      </c>
      <c r="F191" s="2" t="str" cm="1">
        <f t="array" aca="1" ref="F191" ca="1">IF(
    COUNTIFS('3.DNAExtractions'!E:E, B191, '3.DNAExtractions'!Y:Y, "Y") &gt; 0,
    _xlfn.TEXTJOIN(", ", TRUE, IF(('3.DNAExtractions'!E:E = B191) * ('3.DNAExtractions'!Y:Y = "Y"), '3.DNAExtractions'!D:D, "")),
    IF(
        COUNTIFS('3.DNAExtractions'!E:E, B191, '3.DNAExtractions'!X:X, "Y") &gt; 0,
        _xlfn.TEXTJOIN(", ", TRUE, IF(('3.DNAExtractions'!E:E = B191) * ('3.DNAExtractions'!X:X = "Y"), '3.DNAExtractions'!D:D, "")),
        "Awaiting Status"
    )
)</f>
        <v>Extracted</v>
      </c>
      <c r="G191" s="45" t="s">
        <v>92</v>
      </c>
      <c r="H191" s="8" t="str" cm="1">
        <f t="array" aca="1" ref="H191" ca="1">IF(
    G191="N",
    "",
    IF(
        COUNTIFS('4.Illumina'!E:E, B191, '4.Illumina'!R:R, "Y") &gt; 0,
        _xlfn.TEXTJOIN(", ", TRUE, IF(('4.Illumina'!E:E = B191) * ('4.Illumina'!R:R = "Y"), '4.Illumina'!D:D, "")),
        IF(
            COUNTIFS('4.Illumina'!E:E, B191, '4.Illumina'!Q:Q, "Y") &gt; 0,
            _xlfn.TEXTJOIN(", ", TRUE, IF(('4.Illumina'!E:E = B191) * ('4.Illumina'!Q:Q = "Y"), '4.Illumina'!D:D, "")),
            "Awaiting Status"
        )
    )
)</f>
        <v>Sequenced</v>
      </c>
      <c r="I191" s="26" t="s">
        <v>94</v>
      </c>
      <c r="J191" s="56" t="str" cm="1">
        <f t="array" aca="1" ref="J191" ca="1">IF(
    I191="N",
    "",
    IF(
        COUNTIFS('4.PacBio'!E:E, B191, '4.PacBio'!W:W, "Y") &gt; 0,
        _xlfn.TEXTJOIN(", ", TRUE, IF(('4.PacBio'!E:E = B191) * ('4.PacBio'!W:W = "Y"), '4.PacBio'!D:D, "")),
        IF(
            COUNTIFS('4.PacBio'!E:E, B191, '4.PacBio'!V:V, "Y") &gt; 0,
            _xlfn.TEXTJOIN(", ", TRUE, IF(('4.PacBio'!E:E = B191) * ('4.PacBio'!V:V = "Y"), '4.PacBio'!D:D, "")),
            "Awaiting Status"
        )
    )
)</f>
        <v/>
      </c>
      <c r="K191" s="181" t="s">
        <v>94</v>
      </c>
      <c r="L191" s="8" t="str" cm="1">
        <f t="array" aca="1" ref="L191" ca="1">IF(
    K191="N",
    "",
    IF(
        COUNTIFS('4.HiCLibrary'!E:E, B191, '4.HiCLibrary'!V:V, "Y") &gt; 0,
        _xlfn.TEXTJOIN(", ", TRUE, IF(('4.HiCLibrary'!E:E = B191) * ('4.HiCLibrary'!V:V = "Y"), '4.HiCLibrary'!D:D, "")),
        IF(
            COUNTIFS('4.HiCLibrary'!E:E, B191, '4.HiCLibrary'!U:U, "Y") &gt; 0,
            _xlfn.TEXTJOIN(", ", TRUE, IF(('4.HiCLibrary'!E:E = B191) * ('4.HiCLibrary'!U:U = "Y"), '4.HiCLibrary'!D:D, "")),
            "Awaiting Status"
        )
    )
)</f>
        <v/>
      </c>
      <c r="M191" s="47" t="s">
        <v>94</v>
      </c>
      <c r="N191" s="56" t="str" cm="1">
        <f t="array" aca="1" ref="N191" ca="1">IF(
    M191="N",
    "",
    IF(
        COUNTIFS('4.ONT'!E:E, B191, '4.ONT'!Q:Q, "Y") &gt; 0,
        _xlfn.TEXTJOIN(", ", TRUE, IF(('4.ONT'!E:E = B191) * ('4.ONT'!Q:Q = "Y"), '4.ONT'!D:D, "")),
        IF(
            COUNTIFS('4.ONT'!E:E, B191, '4.ONT'!P:P, "Y") &gt; 0,
            _xlfn.TEXTJOIN(", ", TRUE, IF(('4.ONT'!E:E = B191) * ('4.ONT'!P:P = "Y"), '4.ONT'!D:D, "")),
            "Awaiting Status"
        )
    )
)</f>
        <v/>
      </c>
      <c r="O191" s="60" t="s">
        <v>94</v>
      </c>
      <c r="P191" s="60" t="str" cm="1">
        <f t="array" aca="1" ref="P191" ca="1">IF(
    O191="N",
    "",
    IF(
        COUNTIFS('3.RNAExtractions'!E:E, B191, '3.RNAExtractions'!Z:Z, "Y") &gt; 0,
        _xlfn.TEXTJOIN(", ", TRUE, IF(('3.RNAExtractions'!E:E = B191) * ('3.RNAExtractions'!Z:Z = "Y"), '3.RNAExtractions'!D:D, "")),
        IF(
            COUNTIFS('3.RNAExtractions'!E:E, B191, '3.RNAExtractions'!Y:Y, "Y") &gt; 0,
            _xlfn.TEXTJOIN(", ", TRUE, IF(('3.RNAExtractions'!E:E = B191) * ('3.RNAExtractions'!Y:Y = "Y"), '3.RNAExtractions'!D:D, "")),
            "Awaiting Status"
        )
    )
)</f>
        <v/>
      </c>
      <c r="Q191" s="26" t="s">
        <v>94</v>
      </c>
      <c r="R191" s="60" t="str" cm="1">
        <f t="array" aca="1" ref="R191" ca="1">IF(
    Q191="N",
    "",
    IF(
        COUNTIFS('4.RNAIllumina'!E:E, B191, '4.RNAIllumina'!Y:Y, "Y") &gt; 0,
        _xlfn.TEXTJOIN(", ", TRUE, IF(('4.RNAIllumina'!E:E = B191) * ('4.RNAIllumina'!Y:Y = "Y"), '4.RNAIllumina'!D:D, "")),
        IF(
            COUNTIFS('4.RNAIllumina'!E:E, B191, '4.RNAIllumina'!X:X, "Y") &gt; 0,
            _xlfn.TEXTJOIN(", ", TRUE, IF(('4.RNAIllumina'!E:E = B191) * ('4.RNAIllumina'!X:X = "Y"), '4.RNAIllumina'!D:D, "")),
            "Awaiting Status"
        )
    )
)</f>
        <v/>
      </c>
      <c r="T191" s="6" t="str">
        <f ca="1">VLOOKUP($B191,'1.MetaData'!$B:$H,2,FALSE)</f>
        <v>I.45749.003</v>
      </c>
      <c r="U191" s="7" t="str">
        <f ca="1">VLOOKUP($B191,'1.MetaData'!$B:$H,3,FALSE)</f>
        <v>Scomberomorus queenslandicus</v>
      </c>
      <c r="V191" s="7" t="str">
        <f ca="1">VLOOKUP($B191,'1.MetaData'!$B:$H,4,FALSE)</f>
        <v>School mackeral</v>
      </c>
      <c r="W191" s="6" t="str">
        <f ca="1">VLOOKUP($B191,'1.MetaData'!$B:$H,5,FALSE)</f>
        <v>B. Yau</v>
      </c>
      <c r="X191" s="6" t="str">
        <f ca="1">VLOOKUP($B191,'1.MetaData'!$B:$H,6,FALSE)</f>
        <v>Shannon Corrigan (gift from Australian Museum)</v>
      </c>
      <c r="Z191"/>
    </row>
    <row r="192" spans="1:26" hidden="1" x14ac:dyDescent="0.25">
      <c r="A192" s="17">
        <v>191</v>
      </c>
      <c r="B192" s="3" t="str">
        <f t="shared" ca="1" si="5"/>
        <v>OG191</v>
      </c>
      <c r="C192" s="219" t="s">
        <v>93</v>
      </c>
      <c r="D192" s="4">
        <f ca="1">COUNTIF('2.Tissue'!C:C,B192)</f>
        <v>1</v>
      </c>
      <c r="E192" s="4">
        <f ca="1">COUNTIFS('3.DNAExtractions'!$E:$E,$B192,'3.DNAExtractions'!$D:$D,E$1)</f>
        <v>1</v>
      </c>
      <c r="F192" s="2" t="str" cm="1">
        <f t="array" aca="1" ref="F192" ca="1">IF(
    COUNTIFS('3.DNAExtractions'!E:E, B192, '3.DNAExtractions'!Y:Y, "Y") &gt; 0,
    _xlfn.TEXTJOIN(", ", TRUE, IF(('3.DNAExtractions'!E:E = B192) * ('3.DNAExtractions'!Y:Y = "Y"), '3.DNAExtractions'!D:D, "")),
    IF(
        COUNTIFS('3.DNAExtractions'!E:E, B192, '3.DNAExtractions'!X:X, "Y") &gt; 0,
        _xlfn.TEXTJOIN(", ", TRUE, IF(('3.DNAExtractions'!E:E = B192) * ('3.DNAExtractions'!X:X = "Y"), '3.DNAExtractions'!D:D, "")),
        "Awaiting Status"
    )
)</f>
        <v>Extracted</v>
      </c>
      <c r="G192" s="45" t="s">
        <v>92</v>
      </c>
      <c r="H192" s="8" t="str" cm="1">
        <f t="array" aca="1" ref="H192" ca="1">IF(
    G192="N",
    "",
    IF(
        COUNTIFS('4.Illumina'!E:E, B192, '4.Illumina'!R:R, "Y") &gt; 0,
        _xlfn.TEXTJOIN(", ", TRUE, IF(('4.Illumina'!E:E = B192) * ('4.Illumina'!R:R = "Y"), '4.Illumina'!D:D, "")),
        IF(
            COUNTIFS('4.Illumina'!E:E, B192, '4.Illumina'!Q:Q, "Y") &gt; 0,
            _xlfn.TEXTJOIN(", ", TRUE, IF(('4.Illumina'!E:E = B192) * ('4.Illumina'!Q:Q = "Y"), '4.Illumina'!D:D, "")),
            "Awaiting Status"
        )
    )
)</f>
        <v>Sequenced</v>
      </c>
      <c r="I192" s="26" t="s">
        <v>94</v>
      </c>
      <c r="J192" s="56" t="str" cm="1">
        <f t="array" aca="1" ref="J192" ca="1">IF(
    I192="N",
    "",
    IF(
        COUNTIFS('4.PacBio'!E:E, B192, '4.PacBio'!W:W, "Y") &gt; 0,
        _xlfn.TEXTJOIN(", ", TRUE, IF(('4.PacBio'!E:E = B192) * ('4.PacBio'!W:W = "Y"), '4.PacBio'!D:D, "")),
        IF(
            COUNTIFS('4.PacBio'!E:E, B192, '4.PacBio'!V:V, "Y") &gt; 0,
            _xlfn.TEXTJOIN(", ", TRUE, IF(('4.PacBio'!E:E = B192) * ('4.PacBio'!V:V = "Y"), '4.PacBio'!D:D, "")),
            "Awaiting Status"
        )
    )
)</f>
        <v/>
      </c>
      <c r="K192" s="181" t="s">
        <v>94</v>
      </c>
      <c r="L192" s="8" t="str" cm="1">
        <f t="array" aca="1" ref="L192" ca="1">IF(
    K192="N",
    "",
    IF(
        COUNTIFS('4.HiCLibrary'!E:E, B192, '4.HiCLibrary'!V:V, "Y") &gt; 0,
        _xlfn.TEXTJOIN(", ", TRUE, IF(('4.HiCLibrary'!E:E = B192) * ('4.HiCLibrary'!V:V = "Y"), '4.HiCLibrary'!D:D, "")),
        IF(
            COUNTIFS('4.HiCLibrary'!E:E, B192, '4.HiCLibrary'!U:U, "Y") &gt; 0,
            _xlfn.TEXTJOIN(", ", TRUE, IF(('4.HiCLibrary'!E:E = B192) * ('4.HiCLibrary'!U:U = "Y"), '4.HiCLibrary'!D:D, "")),
            "Awaiting Status"
        )
    )
)</f>
        <v/>
      </c>
      <c r="M192" s="47" t="s">
        <v>94</v>
      </c>
      <c r="N192" s="56" t="str" cm="1">
        <f t="array" aca="1" ref="N192" ca="1">IF(
    M192="N",
    "",
    IF(
        COUNTIFS('4.ONT'!E:E, B192, '4.ONT'!Q:Q, "Y") &gt; 0,
        _xlfn.TEXTJOIN(", ", TRUE, IF(('4.ONT'!E:E = B192) * ('4.ONT'!Q:Q = "Y"), '4.ONT'!D:D, "")),
        IF(
            COUNTIFS('4.ONT'!E:E, B192, '4.ONT'!P:P, "Y") &gt; 0,
            _xlfn.TEXTJOIN(", ", TRUE, IF(('4.ONT'!E:E = B192) * ('4.ONT'!P:P = "Y"), '4.ONT'!D:D, "")),
            "Awaiting Status"
        )
    )
)</f>
        <v/>
      </c>
      <c r="O192" s="60" t="s">
        <v>94</v>
      </c>
      <c r="P192" s="60" t="str" cm="1">
        <f t="array" aca="1" ref="P192" ca="1">IF(
    O192="N",
    "",
    IF(
        COUNTIFS('3.RNAExtractions'!E:E, B192, '3.RNAExtractions'!Z:Z, "Y") &gt; 0,
        _xlfn.TEXTJOIN(", ", TRUE, IF(('3.RNAExtractions'!E:E = B192) * ('3.RNAExtractions'!Z:Z = "Y"), '3.RNAExtractions'!D:D, "")),
        IF(
            COUNTIFS('3.RNAExtractions'!E:E, B192, '3.RNAExtractions'!Y:Y, "Y") &gt; 0,
            _xlfn.TEXTJOIN(", ", TRUE, IF(('3.RNAExtractions'!E:E = B192) * ('3.RNAExtractions'!Y:Y = "Y"), '3.RNAExtractions'!D:D, "")),
            "Awaiting Status"
        )
    )
)</f>
        <v/>
      </c>
      <c r="Q192" s="26" t="s">
        <v>94</v>
      </c>
      <c r="R192" s="60" t="str" cm="1">
        <f t="array" aca="1" ref="R192" ca="1">IF(
    Q192="N",
    "",
    IF(
        COUNTIFS('4.RNAIllumina'!E:E, B192, '4.RNAIllumina'!Y:Y, "Y") &gt; 0,
        _xlfn.TEXTJOIN(", ", TRUE, IF(('4.RNAIllumina'!E:E = B192) * ('4.RNAIllumina'!Y:Y = "Y"), '4.RNAIllumina'!D:D, "")),
        IF(
            COUNTIFS('4.RNAIllumina'!E:E, B192, '4.RNAIllumina'!X:X, "Y") &gt; 0,
            _xlfn.TEXTJOIN(", ", TRUE, IF(('4.RNAIllumina'!E:E = B192) * ('4.RNAIllumina'!X:X = "Y"), '4.RNAIllumina'!D:D, "")),
            "Awaiting Status"
        )
    )
)</f>
        <v/>
      </c>
      <c r="T192" s="6" t="str">
        <f ca="1">VLOOKUP($B192,'1.MetaData'!$B:$H,2,FALSE)</f>
        <v>I.46857.003</v>
      </c>
      <c r="U192" s="7" t="str">
        <f ca="1">VLOOKUP($B192,'1.MetaData'!$B:$H,3,FALSE)</f>
        <v>Gymnosarda unicolor</v>
      </c>
      <c r="V192" s="7" t="str">
        <f ca="1">VLOOKUP($B192,'1.MetaData'!$B:$H,4,FALSE)</f>
        <v>Dogtooth tuna</v>
      </c>
      <c r="W192" s="6">
        <f ca="1">VLOOKUP($B192,'1.MetaData'!$B:$H,5,FALSE)</f>
        <v>0</v>
      </c>
      <c r="X192" s="6" t="str">
        <f ca="1">VLOOKUP($B192,'1.MetaData'!$B:$H,6,FALSE)</f>
        <v>Shannon Corrigan (gift from Australian Museum)</v>
      </c>
      <c r="Z192"/>
    </row>
    <row r="193" spans="1:26" hidden="1" x14ac:dyDescent="0.25">
      <c r="A193" s="17">
        <v>192</v>
      </c>
      <c r="B193" s="3" t="str">
        <f t="shared" ca="1" si="5"/>
        <v>OG192</v>
      </c>
      <c r="C193" s="219" t="s">
        <v>93</v>
      </c>
      <c r="D193" s="4">
        <f ca="1">COUNTIF('2.Tissue'!C:C,B193)</f>
        <v>1</v>
      </c>
      <c r="E193" s="4">
        <f ca="1">COUNTIFS('3.DNAExtractions'!$E:$E,$B193,'3.DNAExtractions'!$D:$D,E$1)</f>
        <v>1</v>
      </c>
      <c r="F193" s="2" t="str" cm="1">
        <f t="array" aca="1" ref="F193" ca="1">IF(
    COUNTIFS('3.DNAExtractions'!E:E, B193, '3.DNAExtractions'!Y:Y, "Y") &gt; 0,
    _xlfn.TEXTJOIN(", ", TRUE, IF(('3.DNAExtractions'!E:E = B193) * ('3.DNAExtractions'!Y:Y = "Y"), '3.DNAExtractions'!D:D, "")),
    IF(
        COUNTIFS('3.DNAExtractions'!E:E, B193, '3.DNAExtractions'!X:X, "Y") &gt; 0,
        _xlfn.TEXTJOIN(", ", TRUE, IF(('3.DNAExtractions'!E:E = B193) * ('3.DNAExtractions'!X:X = "Y"), '3.DNAExtractions'!D:D, "")),
        "Awaiting Status"
    )
)</f>
        <v>Extracted</v>
      </c>
      <c r="G193" s="45" t="s">
        <v>92</v>
      </c>
      <c r="H193" s="8" t="str" cm="1">
        <f t="array" aca="1" ref="H193" ca="1">IF(
    G193="N",
    "",
    IF(
        COUNTIFS('4.Illumina'!E:E, B193, '4.Illumina'!R:R, "Y") &gt; 0,
        _xlfn.TEXTJOIN(", ", TRUE, IF(('4.Illumina'!E:E = B193) * ('4.Illumina'!R:R = "Y"), '4.Illumina'!D:D, "")),
        IF(
            COUNTIFS('4.Illumina'!E:E, B193, '4.Illumina'!Q:Q, "Y") &gt; 0,
            _xlfn.TEXTJOIN(", ", TRUE, IF(('4.Illumina'!E:E = B193) * ('4.Illumina'!Q:Q = "Y"), '4.Illumina'!D:D, "")),
            "Awaiting Status"
        )
    )
)</f>
        <v>Sequenced</v>
      </c>
      <c r="I193" s="26" t="s">
        <v>94</v>
      </c>
      <c r="J193" s="56" t="str" cm="1">
        <f t="array" aca="1" ref="J193" ca="1">IF(
    I193="N",
    "",
    IF(
        COUNTIFS('4.PacBio'!E:E, B193, '4.PacBio'!W:W, "Y") &gt; 0,
        _xlfn.TEXTJOIN(", ", TRUE, IF(('4.PacBio'!E:E = B193) * ('4.PacBio'!W:W = "Y"), '4.PacBio'!D:D, "")),
        IF(
            COUNTIFS('4.PacBio'!E:E, B193, '4.PacBio'!V:V, "Y") &gt; 0,
            _xlfn.TEXTJOIN(", ", TRUE, IF(('4.PacBio'!E:E = B193) * ('4.PacBio'!V:V = "Y"), '4.PacBio'!D:D, "")),
            "Awaiting Status"
        )
    )
)</f>
        <v/>
      </c>
      <c r="K193" s="181" t="s">
        <v>94</v>
      </c>
      <c r="L193" s="8" t="str" cm="1">
        <f t="array" aca="1" ref="L193" ca="1">IF(
    K193="N",
    "",
    IF(
        COUNTIFS('4.HiCLibrary'!E:E, B193, '4.HiCLibrary'!V:V, "Y") &gt; 0,
        _xlfn.TEXTJOIN(", ", TRUE, IF(('4.HiCLibrary'!E:E = B193) * ('4.HiCLibrary'!V:V = "Y"), '4.HiCLibrary'!D:D, "")),
        IF(
            COUNTIFS('4.HiCLibrary'!E:E, B193, '4.HiCLibrary'!U:U, "Y") &gt; 0,
            _xlfn.TEXTJOIN(", ", TRUE, IF(('4.HiCLibrary'!E:E = B193) * ('4.HiCLibrary'!U:U = "Y"), '4.HiCLibrary'!D:D, "")),
            "Awaiting Status"
        )
    )
)</f>
        <v/>
      </c>
      <c r="M193" s="47" t="s">
        <v>94</v>
      </c>
      <c r="N193" s="56" t="str" cm="1">
        <f t="array" aca="1" ref="N193" ca="1">IF(
    M193="N",
    "",
    IF(
        COUNTIFS('4.ONT'!E:E, B193, '4.ONT'!Q:Q, "Y") &gt; 0,
        _xlfn.TEXTJOIN(", ", TRUE, IF(('4.ONT'!E:E = B193) * ('4.ONT'!Q:Q = "Y"), '4.ONT'!D:D, "")),
        IF(
            COUNTIFS('4.ONT'!E:E, B193, '4.ONT'!P:P, "Y") &gt; 0,
            _xlfn.TEXTJOIN(", ", TRUE, IF(('4.ONT'!E:E = B193) * ('4.ONT'!P:P = "Y"), '4.ONT'!D:D, "")),
            "Awaiting Status"
        )
    )
)</f>
        <v/>
      </c>
      <c r="O193" s="60" t="s">
        <v>94</v>
      </c>
      <c r="P193" s="60" t="str" cm="1">
        <f t="array" aca="1" ref="P193" ca="1">IF(
    O193="N",
    "",
    IF(
        COUNTIFS('3.RNAExtractions'!E:E, B193, '3.RNAExtractions'!Z:Z, "Y") &gt; 0,
        _xlfn.TEXTJOIN(", ", TRUE, IF(('3.RNAExtractions'!E:E = B193) * ('3.RNAExtractions'!Z:Z = "Y"), '3.RNAExtractions'!D:D, "")),
        IF(
            COUNTIFS('3.RNAExtractions'!E:E, B193, '3.RNAExtractions'!Y:Y, "Y") &gt; 0,
            _xlfn.TEXTJOIN(", ", TRUE, IF(('3.RNAExtractions'!E:E = B193) * ('3.RNAExtractions'!Y:Y = "Y"), '3.RNAExtractions'!D:D, "")),
            "Awaiting Status"
        )
    )
)</f>
        <v/>
      </c>
      <c r="Q193" s="26" t="s">
        <v>94</v>
      </c>
      <c r="R193" s="60" t="str" cm="1">
        <f t="array" aca="1" ref="R193" ca="1">IF(
    Q193="N",
    "",
    IF(
        COUNTIFS('4.RNAIllumina'!E:E, B193, '4.RNAIllumina'!Y:Y, "Y") &gt; 0,
        _xlfn.TEXTJOIN(", ", TRUE, IF(('4.RNAIllumina'!E:E = B193) * ('4.RNAIllumina'!Y:Y = "Y"), '4.RNAIllumina'!D:D, "")),
        IF(
            COUNTIFS('4.RNAIllumina'!E:E, B193, '4.RNAIllumina'!X:X, "Y") &gt; 0,
            _xlfn.TEXTJOIN(", ", TRUE, IF(('4.RNAIllumina'!E:E = B193) * ('4.RNAIllumina'!X:X = "Y"), '4.RNAIllumina'!D:D, "")),
            "Awaiting Status"
        )
    )
)</f>
        <v/>
      </c>
      <c r="T193" s="6" t="str">
        <f ca="1">VLOOKUP($B193,'1.MetaData'!$B:$H,2,FALSE)</f>
        <v>I.46487.004</v>
      </c>
      <c r="U193" s="7" t="str">
        <f ca="1">VLOOKUP($B193,'1.MetaData'!$B:$H,3,FALSE)</f>
        <v>Thunnus albacares</v>
      </c>
      <c r="V193" s="7" t="str">
        <f ca="1">VLOOKUP($B193,'1.MetaData'!$B:$H,4,FALSE)</f>
        <v>Yellowfin tuna</v>
      </c>
      <c r="W193" s="6">
        <f ca="1">VLOOKUP($B193,'1.MetaData'!$B:$H,5,FALSE)</f>
        <v>0</v>
      </c>
      <c r="X193" s="6" t="str">
        <f ca="1">VLOOKUP($B193,'1.MetaData'!$B:$H,6,FALSE)</f>
        <v>Shannon Corrigan (gift from Australian Museum)</v>
      </c>
      <c r="Z193"/>
    </row>
    <row r="194" spans="1:26" hidden="1" x14ac:dyDescent="0.25">
      <c r="A194" s="17">
        <v>193</v>
      </c>
      <c r="B194" s="3" t="str">
        <f t="shared" ca="1" si="5"/>
        <v>OG193</v>
      </c>
      <c r="C194" s="219" t="s">
        <v>93</v>
      </c>
      <c r="D194" s="4">
        <f ca="1">COUNTIF('2.Tissue'!C:C,B194)</f>
        <v>1</v>
      </c>
      <c r="E194" s="4">
        <f ca="1">COUNTIFS('3.DNAExtractions'!$E:$E,$B194,'3.DNAExtractions'!$D:$D,E$1)</f>
        <v>1</v>
      </c>
      <c r="F194" s="2" t="str" cm="1">
        <f t="array" aca="1" ref="F194" ca="1">IF(
    COUNTIFS('3.DNAExtractions'!E:E, B194, '3.DNAExtractions'!Y:Y, "Y") &gt; 0,
    _xlfn.TEXTJOIN(", ", TRUE, IF(('3.DNAExtractions'!E:E = B194) * ('3.DNAExtractions'!Y:Y = "Y"), '3.DNAExtractions'!D:D, "")),
    IF(
        COUNTIFS('3.DNAExtractions'!E:E, B194, '3.DNAExtractions'!X:X, "Y") &gt; 0,
        _xlfn.TEXTJOIN(", ", TRUE, IF(('3.DNAExtractions'!E:E = B194) * ('3.DNAExtractions'!X:X = "Y"), '3.DNAExtractions'!D:D, "")),
        "Awaiting Status"
    )
)</f>
        <v>Extracted</v>
      </c>
      <c r="G194" s="45" t="s">
        <v>92</v>
      </c>
      <c r="H194" s="8" t="str" cm="1">
        <f t="array" aca="1" ref="H194" ca="1">IF(
    G194="N",
    "",
    IF(
        COUNTIFS('4.Illumina'!E:E, B194, '4.Illumina'!R:R, "Y") &gt; 0,
        _xlfn.TEXTJOIN(", ", TRUE, IF(('4.Illumina'!E:E = B194) * ('4.Illumina'!R:R = "Y"), '4.Illumina'!D:D, "")),
        IF(
            COUNTIFS('4.Illumina'!E:E, B194, '4.Illumina'!Q:Q, "Y") &gt; 0,
            _xlfn.TEXTJOIN(", ", TRUE, IF(('4.Illumina'!E:E = B194) * ('4.Illumina'!Q:Q = "Y"), '4.Illumina'!D:D, "")),
            "Awaiting Status"
        )
    )
)</f>
        <v>Sequenced</v>
      </c>
      <c r="I194" s="26" t="s">
        <v>94</v>
      </c>
      <c r="J194" s="56" t="str" cm="1">
        <f t="array" aca="1" ref="J194" ca="1">IF(
    I194="N",
    "",
    IF(
        COUNTIFS('4.PacBio'!E:E, B194, '4.PacBio'!W:W, "Y") &gt; 0,
        _xlfn.TEXTJOIN(", ", TRUE, IF(('4.PacBio'!E:E = B194) * ('4.PacBio'!W:W = "Y"), '4.PacBio'!D:D, "")),
        IF(
            COUNTIFS('4.PacBio'!E:E, B194, '4.PacBio'!V:V, "Y") &gt; 0,
            _xlfn.TEXTJOIN(", ", TRUE, IF(('4.PacBio'!E:E = B194) * ('4.PacBio'!V:V = "Y"), '4.PacBio'!D:D, "")),
            "Awaiting Status"
        )
    )
)</f>
        <v/>
      </c>
      <c r="K194" s="181" t="s">
        <v>94</v>
      </c>
      <c r="L194" s="8" t="str" cm="1">
        <f t="array" aca="1" ref="L194" ca="1">IF(
    K194="N",
    "",
    IF(
        COUNTIFS('4.HiCLibrary'!E:E, B194, '4.HiCLibrary'!V:V, "Y") &gt; 0,
        _xlfn.TEXTJOIN(", ", TRUE, IF(('4.HiCLibrary'!E:E = B194) * ('4.HiCLibrary'!V:V = "Y"), '4.HiCLibrary'!D:D, "")),
        IF(
            COUNTIFS('4.HiCLibrary'!E:E, B194, '4.HiCLibrary'!U:U, "Y") &gt; 0,
            _xlfn.TEXTJOIN(", ", TRUE, IF(('4.HiCLibrary'!E:E = B194) * ('4.HiCLibrary'!U:U = "Y"), '4.HiCLibrary'!D:D, "")),
            "Awaiting Status"
        )
    )
)</f>
        <v/>
      </c>
      <c r="M194" s="47" t="s">
        <v>94</v>
      </c>
      <c r="N194" s="56" t="str" cm="1">
        <f t="array" aca="1" ref="N194" ca="1">IF(
    M194="N",
    "",
    IF(
        COUNTIFS('4.ONT'!E:E, B194, '4.ONT'!Q:Q, "Y") &gt; 0,
        _xlfn.TEXTJOIN(", ", TRUE, IF(('4.ONT'!E:E = B194) * ('4.ONT'!Q:Q = "Y"), '4.ONT'!D:D, "")),
        IF(
            COUNTIFS('4.ONT'!E:E, B194, '4.ONT'!P:P, "Y") &gt; 0,
            _xlfn.TEXTJOIN(", ", TRUE, IF(('4.ONT'!E:E = B194) * ('4.ONT'!P:P = "Y"), '4.ONT'!D:D, "")),
            "Awaiting Status"
        )
    )
)</f>
        <v/>
      </c>
      <c r="O194" s="60" t="s">
        <v>94</v>
      </c>
      <c r="P194" s="60" t="str" cm="1">
        <f t="array" aca="1" ref="P194" ca="1">IF(
    O194="N",
    "",
    IF(
        COUNTIFS('3.RNAExtractions'!E:E, B194, '3.RNAExtractions'!Z:Z, "Y") &gt; 0,
        _xlfn.TEXTJOIN(", ", TRUE, IF(('3.RNAExtractions'!E:E = B194) * ('3.RNAExtractions'!Z:Z = "Y"), '3.RNAExtractions'!D:D, "")),
        IF(
            COUNTIFS('3.RNAExtractions'!E:E, B194, '3.RNAExtractions'!Y:Y, "Y") &gt; 0,
            _xlfn.TEXTJOIN(", ", TRUE, IF(('3.RNAExtractions'!E:E = B194) * ('3.RNAExtractions'!Y:Y = "Y"), '3.RNAExtractions'!D:D, "")),
            "Awaiting Status"
        )
    )
)</f>
        <v/>
      </c>
      <c r="Q194" s="26" t="s">
        <v>94</v>
      </c>
      <c r="R194" s="60" t="str" cm="1">
        <f t="array" aca="1" ref="R194" ca="1">IF(
    Q194="N",
    "",
    IF(
        COUNTIFS('4.RNAIllumina'!E:E, B194, '4.RNAIllumina'!Y:Y, "Y") &gt; 0,
        _xlfn.TEXTJOIN(", ", TRUE, IF(('4.RNAIllumina'!E:E = B194) * ('4.RNAIllumina'!Y:Y = "Y"), '4.RNAIllumina'!D:D, "")),
        IF(
            COUNTIFS('4.RNAIllumina'!E:E, B194, '4.RNAIllumina'!X:X, "Y") &gt; 0,
            _xlfn.TEXTJOIN(", ", TRUE, IF(('4.RNAIllumina'!E:E = B194) * ('4.RNAIllumina'!X:X = "Y"), '4.RNAIllumina'!D:D, "")),
            "Awaiting Status"
        )
    )
)</f>
        <v/>
      </c>
      <c r="T194" s="6" t="str">
        <f ca="1">VLOOKUP($B194,'1.MetaData'!$B:$H,2,FALSE)</f>
        <v>I.46487.003</v>
      </c>
      <c r="U194" s="7" t="str">
        <f ca="1">VLOOKUP($B194,'1.MetaData'!$B:$H,3,FALSE)</f>
        <v>Gymnosarda unicolor</v>
      </c>
      <c r="V194" s="7" t="str">
        <f ca="1">VLOOKUP($B194,'1.MetaData'!$B:$H,4,FALSE)</f>
        <v>Dogtooth tuna</v>
      </c>
      <c r="W194" s="6" t="str">
        <f ca="1">VLOOKUP($B194,'1.MetaData'!$B:$H,5,FALSE)</f>
        <v>D. Cruz</v>
      </c>
      <c r="X194" s="6" t="str">
        <f ca="1">VLOOKUP($B194,'1.MetaData'!$B:$H,6,FALSE)</f>
        <v>Shannon Corrigan (gift from Australian Museum)</v>
      </c>
      <c r="Z194"/>
    </row>
    <row r="195" spans="1:26" hidden="1" x14ac:dyDescent="0.25">
      <c r="A195" s="17">
        <v>194</v>
      </c>
      <c r="B195" s="3" t="str">
        <f t="shared" ca="1" si="5"/>
        <v>OG194</v>
      </c>
      <c r="C195" s="219" t="s">
        <v>93</v>
      </c>
      <c r="D195" s="4">
        <f ca="1">COUNTIF('2.Tissue'!C:C,B195)</f>
        <v>1</v>
      </c>
      <c r="E195" s="4">
        <f ca="1">COUNTIFS('3.DNAExtractions'!$E:$E,$B195,'3.DNAExtractions'!$D:$D,E$1)</f>
        <v>1</v>
      </c>
      <c r="F195" s="2" t="str" cm="1">
        <f t="array" aca="1" ref="F195" ca="1">IF(
    COUNTIFS('3.DNAExtractions'!E:E, B195, '3.DNAExtractions'!Y:Y, "Y") &gt; 0,
    _xlfn.TEXTJOIN(", ", TRUE, IF(('3.DNAExtractions'!E:E = B195) * ('3.DNAExtractions'!Y:Y = "Y"), '3.DNAExtractions'!D:D, "")),
    IF(
        COUNTIFS('3.DNAExtractions'!E:E, B195, '3.DNAExtractions'!X:X, "Y") &gt; 0,
        _xlfn.TEXTJOIN(", ", TRUE, IF(('3.DNAExtractions'!E:E = B195) * ('3.DNAExtractions'!X:X = "Y"), '3.DNAExtractions'!D:D, "")),
        "Awaiting Status"
    )
)</f>
        <v>Extracted</v>
      </c>
      <c r="G195" s="45" t="s">
        <v>92</v>
      </c>
      <c r="H195" s="8" t="str" cm="1">
        <f t="array" aca="1" ref="H195" ca="1">IF(
    G195="N",
    "",
    IF(
        COUNTIFS('4.Illumina'!E:E, B195, '4.Illumina'!R:R, "Y") &gt; 0,
        _xlfn.TEXTJOIN(", ", TRUE, IF(('4.Illumina'!E:E = B195) * ('4.Illumina'!R:R = "Y"), '4.Illumina'!D:D, "")),
        IF(
            COUNTIFS('4.Illumina'!E:E, B195, '4.Illumina'!Q:Q, "Y") &gt; 0,
            _xlfn.TEXTJOIN(", ", TRUE, IF(('4.Illumina'!E:E = B195) * ('4.Illumina'!Q:Q = "Y"), '4.Illumina'!D:D, "")),
            "Awaiting Status"
        )
    )
)</f>
        <v>Sequenced</v>
      </c>
      <c r="I195" s="26" t="s">
        <v>94</v>
      </c>
      <c r="J195" s="56" t="str" cm="1">
        <f t="array" aca="1" ref="J195" ca="1">IF(
    I195="N",
    "",
    IF(
        COUNTIFS('4.PacBio'!E:E, B195, '4.PacBio'!W:W, "Y") &gt; 0,
        _xlfn.TEXTJOIN(", ", TRUE, IF(('4.PacBio'!E:E = B195) * ('4.PacBio'!W:W = "Y"), '4.PacBio'!D:D, "")),
        IF(
            COUNTIFS('4.PacBio'!E:E, B195, '4.PacBio'!V:V, "Y") &gt; 0,
            _xlfn.TEXTJOIN(", ", TRUE, IF(('4.PacBio'!E:E = B195) * ('4.PacBio'!V:V = "Y"), '4.PacBio'!D:D, "")),
            "Awaiting Status"
        )
    )
)</f>
        <v/>
      </c>
      <c r="K195" s="181" t="s">
        <v>94</v>
      </c>
      <c r="L195" s="8" t="str" cm="1">
        <f t="array" aca="1" ref="L195" ca="1">IF(
    K195="N",
    "",
    IF(
        COUNTIFS('4.HiCLibrary'!E:E, B195, '4.HiCLibrary'!V:V, "Y") &gt; 0,
        _xlfn.TEXTJOIN(", ", TRUE, IF(('4.HiCLibrary'!E:E = B195) * ('4.HiCLibrary'!V:V = "Y"), '4.HiCLibrary'!D:D, "")),
        IF(
            COUNTIFS('4.HiCLibrary'!E:E, B195, '4.HiCLibrary'!U:U, "Y") &gt; 0,
            _xlfn.TEXTJOIN(", ", TRUE, IF(('4.HiCLibrary'!E:E = B195) * ('4.HiCLibrary'!U:U = "Y"), '4.HiCLibrary'!D:D, "")),
            "Awaiting Status"
        )
    )
)</f>
        <v/>
      </c>
      <c r="M195" s="47" t="s">
        <v>94</v>
      </c>
      <c r="N195" s="56" t="str" cm="1">
        <f t="array" aca="1" ref="N195" ca="1">IF(
    M195="N",
    "",
    IF(
        COUNTIFS('4.ONT'!E:E, B195, '4.ONT'!Q:Q, "Y") &gt; 0,
        _xlfn.TEXTJOIN(", ", TRUE, IF(('4.ONT'!E:E = B195) * ('4.ONT'!Q:Q = "Y"), '4.ONT'!D:D, "")),
        IF(
            COUNTIFS('4.ONT'!E:E, B195, '4.ONT'!P:P, "Y") &gt; 0,
            _xlfn.TEXTJOIN(", ", TRUE, IF(('4.ONT'!E:E = B195) * ('4.ONT'!P:P = "Y"), '4.ONT'!D:D, "")),
            "Awaiting Status"
        )
    )
)</f>
        <v/>
      </c>
      <c r="O195" s="60" t="s">
        <v>94</v>
      </c>
      <c r="P195" s="60" t="str" cm="1">
        <f t="array" aca="1" ref="P195" ca="1">IF(
    O195="N",
    "",
    IF(
        COUNTIFS('3.RNAExtractions'!E:E, B195, '3.RNAExtractions'!Z:Z, "Y") &gt; 0,
        _xlfn.TEXTJOIN(", ", TRUE, IF(('3.RNAExtractions'!E:E = B195) * ('3.RNAExtractions'!Z:Z = "Y"), '3.RNAExtractions'!D:D, "")),
        IF(
            COUNTIFS('3.RNAExtractions'!E:E, B195, '3.RNAExtractions'!Y:Y, "Y") &gt; 0,
            _xlfn.TEXTJOIN(", ", TRUE, IF(('3.RNAExtractions'!E:E = B195) * ('3.RNAExtractions'!Y:Y = "Y"), '3.RNAExtractions'!D:D, "")),
            "Awaiting Status"
        )
    )
)</f>
        <v/>
      </c>
      <c r="Q195" s="26" t="s">
        <v>94</v>
      </c>
      <c r="R195" s="60" t="str" cm="1">
        <f t="array" aca="1" ref="R195" ca="1">IF(
    Q195="N",
    "",
    IF(
        COUNTIFS('4.RNAIllumina'!E:E, B195, '4.RNAIllumina'!Y:Y, "Y") &gt; 0,
        _xlfn.TEXTJOIN(", ", TRUE, IF(('4.RNAIllumina'!E:E = B195) * ('4.RNAIllumina'!Y:Y = "Y"), '4.RNAIllumina'!D:D, "")),
        IF(
            COUNTIFS('4.RNAIllumina'!E:E, B195, '4.RNAIllumina'!X:X, "Y") &gt; 0,
            _xlfn.TEXTJOIN(", ", TRUE, IF(('4.RNAIllumina'!E:E = B195) * ('4.RNAIllumina'!X:X = "Y"), '4.RNAIllumina'!D:D, "")),
            "Awaiting Status"
        )
    )
)</f>
        <v/>
      </c>
      <c r="T195" s="6" t="str">
        <f ca="1">VLOOKUP($B195,'1.MetaData'!$B:$H,2,FALSE)</f>
        <v>I.48910.026</v>
      </c>
      <c r="U195" s="7" t="str">
        <f ca="1">VLOOKUP($B195,'1.MetaData'!$B:$H,3,FALSE)</f>
        <v>Rastrelliger faughni</v>
      </c>
      <c r="V195" s="7" t="str">
        <f ca="1">VLOOKUP($B195,'1.MetaData'!$B:$H,4,FALSE)</f>
        <v>Island mackeral</v>
      </c>
      <c r="W195" s="6" t="str">
        <f ca="1">VLOOKUP($B195,'1.MetaData'!$B:$H,5,FALSE)</f>
        <v>Joey DiBattista</v>
      </c>
      <c r="X195" s="6" t="str">
        <f ca="1">VLOOKUP($B195,'1.MetaData'!$B:$H,6,FALSE)</f>
        <v>Shannon Corrigan (gift from Australian Museum)</v>
      </c>
      <c r="Z195"/>
    </row>
    <row r="196" spans="1:26" hidden="1" x14ac:dyDescent="0.25">
      <c r="A196" s="17">
        <v>195</v>
      </c>
      <c r="B196" s="3" t="str">
        <f t="shared" ca="1" si="5"/>
        <v>OG195</v>
      </c>
      <c r="C196" s="219" t="s">
        <v>102</v>
      </c>
      <c r="D196" s="4">
        <f ca="1">COUNTIF('2.Tissue'!C:C,B196)</f>
        <v>1</v>
      </c>
      <c r="E196" s="4">
        <f ca="1">COUNTIFS('3.DNAExtractions'!$E:$E,$B196,'3.DNAExtractions'!$D:$D,E$1)</f>
        <v>1</v>
      </c>
      <c r="F196" s="2" t="str" cm="1">
        <f t="array" aca="1" ref="F196" ca="1">IF(
    COUNTIFS('3.DNAExtractions'!E:E, B196, '3.DNAExtractions'!Y:Y, "Y") &gt; 0,
    _xlfn.TEXTJOIN(", ", TRUE, IF(('3.DNAExtractions'!E:E = B196) * ('3.DNAExtractions'!Y:Y = "Y"), '3.DNAExtractions'!D:D, "")),
    IF(
        COUNTIFS('3.DNAExtractions'!E:E, B196, '3.DNAExtractions'!X:X, "Y") &gt; 0,
        _xlfn.TEXTJOIN(", ", TRUE, IF(('3.DNAExtractions'!E:E = B196) * ('3.DNAExtractions'!X:X = "Y"), '3.DNAExtractions'!D:D, "")),
        "Awaiting Status"
    )
)</f>
        <v>Extracted</v>
      </c>
      <c r="G196" s="45" t="s">
        <v>92</v>
      </c>
      <c r="H196" s="8" t="str" cm="1">
        <f t="array" aca="1" ref="H196" ca="1">IF(
    G196="N",
    "",
    IF(
        COUNTIFS('4.Illumina'!E:E, B196, '4.Illumina'!R:R, "Y") &gt; 0,
        _xlfn.TEXTJOIN(", ", TRUE, IF(('4.Illumina'!E:E = B196) * ('4.Illumina'!R:R = "Y"), '4.Illumina'!D:D, "")),
        IF(
            COUNTIFS('4.Illumina'!E:E, B196, '4.Illumina'!Q:Q, "Y") &gt; 0,
            _xlfn.TEXTJOIN(", ", TRUE, IF(('4.Illumina'!E:E = B196) * ('4.Illumina'!Q:Q = "Y"), '4.Illumina'!D:D, "")),
            "Awaiting Status"
        )
    )
)</f>
        <v>Sequenced</v>
      </c>
      <c r="I196" s="26" t="s">
        <v>94</v>
      </c>
      <c r="J196" s="56" t="str" cm="1">
        <f t="array" aca="1" ref="J196" ca="1">IF(
    I196="N",
    "",
    IF(
        COUNTIFS('4.PacBio'!E:E, B196, '4.PacBio'!W:W, "Y") &gt; 0,
        _xlfn.TEXTJOIN(", ", TRUE, IF(('4.PacBio'!E:E = B196) * ('4.PacBio'!W:W = "Y"), '4.PacBio'!D:D, "")),
        IF(
            COUNTIFS('4.PacBio'!E:E, B196, '4.PacBio'!V:V, "Y") &gt; 0,
            _xlfn.TEXTJOIN(", ", TRUE, IF(('4.PacBio'!E:E = B196) * ('4.PacBio'!V:V = "Y"), '4.PacBio'!D:D, "")),
            "Awaiting Status"
        )
    )
)</f>
        <v/>
      </c>
      <c r="K196" s="181" t="s">
        <v>94</v>
      </c>
      <c r="L196" s="8" t="str" cm="1">
        <f t="array" aca="1" ref="L196" ca="1">IF(
    K196="N",
    "",
    IF(
        COUNTIFS('4.HiCLibrary'!E:E, B196, '4.HiCLibrary'!V:V, "Y") &gt; 0,
        _xlfn.TEXTJOIN(", ", TRUE, IF(('4.HiCLibrary'!E:E = B196) * ('4.HiCLibrary'!V:V = "Y"), '4.HiCLibrary'!D:D, "")),
        IF(
            COUNTIFS('4.HiCLibrary'!E:E, B196, '4.HiCLibrary'!U:U, "Y") &gt; 0,
            _xlfn.TEXTJOIN(", ", TRUE, IF(('4.HiCLibrary'!E:E = B196) * ('4.HiCLibrary'!U:U = "Y"), '4.HiCLibrary'!D:D, "")),
            "Awaiting Status"
        )
    )
)</f>
        <v/>
      </c>
      <c r="M196" s="47" t="s">
        <v>94</v>
      </c>
      <c r="N196" s="56" t="str" cm="1">
        <f t="array" aca="1" ref="N196" ca="1">IF(
    M196="N",
    "",
    IF(
        COUNTIFS('4.ONT'!E:E, B196, '4.ONT'!Q:Q, "Y") &gt; 0,
        _xlfn.TEXTJOIN(", ", TRUE, IF(('4.ONT'!E:E = B196) * ('4.ONT'!Q:Q = "Y"), '4.ONT'!D:D, "")),
        IF(
            COUNTIFS('4.ONT'!E:E, B196, '4.ONT'!P:P, "Y") &gt; 0,
            _xlfn.TEXTJOIN(", ", TRUE, IF(('4.ONT'!E:E = B196) * ('4.ONT'!P:P = "Y"), '4.ONT'!D:D, "")),
            "Awaiting Status"
        )
    )
)</f>
        <v/>
      </c>
      <c r="O196" s="181" t="s">
        <v>94</v>
      </c>
      <c r="P196" s="60" t="str" cm="1">
        <f t="array" aca="1" ref="P196" ca="1">IF(
    O196="N",
    "",
    IF(
        COUNTIFS('3.RNAExtractions'!E:E, B196, '3.RNAExtractions'!Z:Z, "Y") &gt; 0,
        _xlfn.TEXTJOIN(", ", TRUE, IF(('3.RNAExtractions'!E:E = B196) * ('3.RNAExtractions'!Z:Z = "Y"), '3.RNAExtractions'!D:D, "")),
        IF(
            COUNTIFS('3.RNAExtractions'!E:E, B196, '3.RNAExtractions'!Y:Y, "Y") &gt; 0,
            _xlfn.TEXTJOIN(", ", TRUE, IF(('3.RNAExtractions'!E:E = B196) * ('3.RNAExtractions'!Y:Y = "Y"), '3.RNAExtractions'!D:D, "")),
            "Awaiting Status"
        )
    )
)</f>
        <v/>
      </c>
      <c r="Q196" s="26" t="s">
        <v>94</v>
      </c>
      <c r="R196" s="60" t="str" cm="1">
        <f t="array" aca="1" ref="R196" ca="1">IF(
    Q196="N",
    "",
    IF(
        COUNTIFS('4.RNAIllumina'!E:E, B196, '4.RNAIllumina'!Y:Y, "Y") &gt; 0,
        _xlfn.TEXTJOIN(", ", TRUE, IF(('4.RNAIllumina'!E:E = B196) * ('4.RNAIllumina'!Y:Y = "Y"), '4.RNAIllumina'!D:D, "")),
        IF(
            COUNTIFS('4.RNAIllumina'!E:E, B196, '4.RNAIllumina'!X:X, "Y") &gt; 0,
            _xlfn.TEXTJOIN(", ", TRUE, IF(('4.RNAIllumina'!E:E = B196) * ('4.RNAIllumina'!X:X = "Y"), '4.RNAIllumina'!D:D, "")),
            "Awaiting Status"
        )
    )
)</f>
        <v/>
      </c>
      <c r="T196" s="6" t="str">
        <f ca="1">VLOOKUP($B196,'1.MetaData'!$B:$H,2,FALSE)</f>
        <v>G3937</v>
      </c>
      <c r="U196" s="7" t="str">
        <f ca="1">VLOOKUP($B196,'1.MetaData'!$B:$H,3,FALSE)</f>
        <v>Galeocerdo cuvier</v>
      </c>
      <c r="V196" s="7" t="str">
        <f ca="1">VLOOKUP($B196,'1.MetaData'!$B:$H,4,FALSE)</f>
        <v>Tiger Shark</v>
      </c>
      <c r="W196" s="6" t="str">
        <f ca="1">VLOOKUP($B196,'1.MetaData'!$B:$H,5,FALSE)</f>
        <v>Jessica Pearce</v>
      </c>
      <c r="X196" s="6" t="str">
        <f ca="1">VLOOKUP($B196,'1.MetaData'!$B:$H,6,FALSE)</f>
        <v>Ana Sequeira / Jessica Pearce</v>
      </c>
      <c r="Z196"/>
    </row>
    <row r="197" spans="1:26" hidden="1" x14ac:dyDescent="0.25">
      <c r="A197" s="17">
        <v>196</v>
      </c>
      <c r="B197" s="3" t="str">
        <f t="shared" ca="1" si="5"/>
        <v>OG196</v>
      </c>
      <c r="C197" s="219" t="s">
        <v>102</v>
      </c>
      <c r="D197" s="4">
        <f ca="1">COUNTIF('2.Tissue'!C:C,B197)</f>
        <v>1</v>
      </c>
      <c r="E197" s="4">
        <f ca="1">COUNTIFS('3.DNAExtractions'!$E:$E,$B197,'3.DNAExtractions'!$D:$D,E$1)</f>
        <v>1</v>
      </c>
      <c r="F197" s="2" t="str" cm="1">
        <f t="array" aca="1" ref="F197" ca="1">IF(
    COUNTIFS('3.DNAExtractions'!E:E, B197, '3.DNAExtractions'!Y:Y, "Y") &gt; 0,
    _xlfn.TEXTJOIN(", ", TRUE, IF(('3.DNAExtractions'!E:E = B197) * ('3.DNAExtractions'!Y:Y = "Y"), '3.DNAExtractions'!D:D, "")),
    IF(
        COUNTIFS('3.DNAExtractions'!E:E, B197, '3.DNAExtractions'!X:X, "Y") &gt; 0,
        _xlfn.TEXTJOIN(", ", TRUE, IF(('3.DNAExtractions'!E:E = B197) * ('3.DNAExtractions'!X:X = "Y"), '3.DNAExtractions'!D:D, "")),
        "Awaiting Status"
    )
)</f>
        <v>Extracted</v>
      </c>
      <c r="G197" s="45" t="s">
        <v>92</v>
      </c>
      <c r="H197" s="8" t="str" cm="1">
        <f t="array" aca="1" ref="H197" ca="1">IF(
    G197="N",
    "",
    IF(
        COUNTIFS('4.Illumina'!E:E, B197, '4.Illumina'!R:R, "Y") &gt; 0,
        _xlfn.TEXTJOIN(", ", TRUE, IF(('4.Illumina'!E:E = B197) * ('4.Illumina'!R:R = "Y"), '4.Illumina'!D:D, "")),
        IF(
            COUNTIFS('4.Illumina'!E:E, B197, '4.Illumina'!Q:Q, "Y") &gt; 0,
            _xlfn.TEXTJOIN(", ", TRUE, IF(('4.Illumina'!E:E = B197) * ('4.Illumina'!Q:Q = "Y"), '4.Illumina'!D:D, "")),
            "Awaiting Status"
        )
    )
)</f>
        <v>Sequenced</v>
      </c>
      <c r="I197" s="26" t="s">
        <v>94</v>
      </c>
      <c r="J197" s="56" t="str" cm="1">
        <f t="array" aca="1" ref="J197" ca="1">IF(
    I197="N",
    "",
    IF(
        COUNTIFS('4.PacBio'!E:E, B197, '4.PacBio'!W:W, "Y") &gt; 0,
        _xlfn.TEXTJOIN(", ", TRUE, IF(('4.PacBio'!E:E = B197) * ('4.PacBio'!W:W = "Y"), '4.PacBio'!D:D, "")),
        IF(
            COUNTIFS('4.PacBio'!E:E, B197, '4.PacBio'!V:V, "Y") &gt; 0,
            _xlfn.TEXTJOIN(", ", TRUE, IF(('4.PacBio'!E:E = B197) * ('4.PacBio'!V:V = "Y"), '4.PacBio'!D:D, "")),
            "Awaiting Status"
        )
    )
)</f>
        <v/>
      </c>
      <c r="K197" s="181" t="s">
        <v>94</v>
      </c>
      <c r="L197" s="8" t="str" cm="1">
        <f t="array" aca="1" ref="L197" ca="1">IF(
    K197="N",
    "",
    IF(
        COUNTIFS('4.HiCLibrary'!E:E, B197, '4.HiCLibrary'!V:V, "Y") &gt; 0,
        _xlfn.TEXTJOIN(", ", TRUE, IF(('4.HiCLibrary'!E:E = B197) * ('4.HiCLibrary'!V:V = "Y"), '4.HiCLibrary'!D:D, "")),
        IF(
            COUNTIFS('4.HiCLibrary'!E:E, B197, '4.HiCLibrary'!U:U, "Y") &gt; 0,
            _xlfn.TEXTJOIN(", ", TRUE, IF(('4.HiCLibrary'!E:E = B197) * ('4.HiCLibrary'!U:U = "Y"), '4.HiCLibrary'!D:D, "")),
            "Awaiting Status"
        )
    )
)</f>
        <v/>
      </c>
      <c r="M197" s="47" t="s">
        <v>94</v>
      </c>
      <c r="N197" s="56" t="str" cm="1">
        <f t="array" aca="1" ref="N197" ca="1">IF(
    M197="N",
    "",
    IF(
        COUNTIFS('4.ONT'!E:E, B197, '4.ONT'!Q:Q, "Y") &gt; 0,
        _xlfn.TEXTJOIN(", ", TRUE, IF(('4.ONT'!E:E = B197) * ('4.ONT'!Q:Q = "Y"), '4.ONT'!D:D, "")),
        IF(
            COUNTIFS('4.ONT'!E:E, B197, '4.ONT'!P:P, "Y") &gt; 0,
            _xlfn.TEXTJOIN(", ", TRUE, IF(('4.ONT'!E:E = B197) * ('4.ONT'!P:P = "Y"), '4.ONT'!D:D, "")),
            "Awaiting Status"
        )
    )
)</f>
        <v/>
      </c>
      <c r="O197" s="181" t="s">
        <v>94</v>
      </c>
      <c r="P197" s="60" t="str" cm="1">
        <f t="array" aca="1" ref="P197" ca="1">IF(
    O197="N",
    "",
    IF(
        COUNTIFS('3.RNAExtractions'!E:E, B197, '3.RNAExtractions'!Z:Z, "Y") &gt; 0,
        _xlfn.TEXTJOIN(", ", TRUE, IF(('3.RNAExtractions'!E:E = B197) * ('3.RNAExtractions'!Z:Z = "Y"), '3.RNAExtractions'!D:D, "")),
        IF(
            COUNTIFS('3.RNAExtractions'!E:E, B197, '3.RNAExtractions'!Y:Y, "Y") &gt; 0,
            _xlfn.TEXTJOIN(", ", TRUE, IF(('3.RNAExtractions'!E:E = B197) * ('3.RNAExtractions'!Y:Y = "Y"), '3.RNAExtractions'!D:D, "")),
            "Awaiting Status"
        )
    )
)</f>
        <v/>
      </c>
      <c r="Q197" s="26" t="s">
        <v>94</v>
      </c>
      <c r="R197" s="60" t="str" cm="1">
        <f t="array" aca="1" ref="R197" ca="1">IF(
    Q197="N",
    "",
    IF(
        COUNTIFS('4.RNAIllumina'!E:E, B197, '4.RNAIllumina'!Y:Y, "Y") &gt; 0,
        _xlfn.TEXTJOIN(", ", TRUE, IF(('4.RNAIllumina'!E:E = B197) * ('4.RNAIllumina'!Y:Y = "Y"), '4.RNAIllumina'!D:D, "")),
        IF(
            COUNTIFS('4.RNAIllumina'!E:E, B197, '4.RNAIllumina'!X:X, "Y") &gt; 0,
            _xlfn.TEXTJOIN(", ", TRUE, IF(('4.RNAIllumina'!E:E = B197) * ('4.RNAIllumina'!X:X = "Y"), '4.RNAIllumina'!D:D, "")),
            "Awaiting Status"
        )
    )
)</f>
        <v/>
      </c>
      <c r="T197" s="6" t="str">
        <f ca="1">VLOOKUP($B197,'1.MetaData'!$B:$H,2,FALSE)</f>
        <v>G3704</v>
      </c>
      <c r="U197" s="7" t="str">
        <f ca="1">VLOOKUP($B197,'1.MetaData'!$B:$H,3,FALSE)</f>
        <v>Galeocerdo cuvier</v>
      </c>
      <c r="V197" s="7" t="str">
        <f ca="1">VLOOKUP($B197,'1.MetaData'!$B:$H,4,FALSE)</f>
        <v>Tiger Shark</v>
      </c>
      <c r="W197" s="6" t="str">
        <f ca="1">VLOOKUP($B197,'1.MetaData'!$B:$H,5,FALSE)</f>
        <v>Jessica Pearce</v>
      </c>
      <c r="X197" s="6" t="str">
        <f ca="1">VLOOKUP($B197,'1.MetaData'!$B:$H,6,FALSE)</f>
        <v>Ana Sequeira / Jessica Pearce</v>
      </c>
      <c r="Z197"/>
    </row>
    <row r="198" spans="1:26" hidden="1" x14ac:dyDescent="0.25">
      <c r="A198" s="17">
        <v>197</v>
      </c>
      <c r="B198" s="3" t="str">
        <f t="shared" ca="1" si="5"/>
        <v>OG197</v>
      </c>
      <c r="C198" s="219" t="s">
        <v>102</v>
      </c>
      <c r="D198" s="4">
        <f ca="1">COUNTIF('2.Tissue'!C:C,B198)</f>
        <v>1</v>
      </c>
      <c r="E198" s="4">
        <f ca="1">COUNTIFS('3.DNAExtractions'!$E:$E,$B198,'3.DNAExtractions'!$D:$D,E$1)</f>
        <v>1</v>
      </c>
      <c r="F198" s="2" t="str" cm="1">
        <f t="array" aca="1" ref="F198" ca="1">IF(
    COUNTIFS('3.DNAExtractions'!E:E, B198, '3.DNAExtractions'!Y:Y, "Y") &gt; 0,
    _xlfn.TEXTJOIN(", ", TRUE, IF(('3.DNAExtractions'!E:E = B198) * ('3.DNAExtractions'!Y:Y = "Y"), '3.DNAExtractions'!D:D, "")),
    IF(
        COUNTIFS('3.DNAExtractions'!E:E, B198, '3.DNAExtractions'!X:X, "Y") &gt; 0,
        _xlfn.TEXTJOIN(", ", TRUE, IF(('3.DNAExtractions'!E:E = B198) * ('3.DNAExtractions'!X:X = "Y"), '3.DNAExtractions'!D:D, "")),
        "Awaiting Status"
    )
)</f>
        <v>Extracted</v>
      </c>
      <c r="G198" s="45" t="s">
        <v>92</v>
      </c>
      <c r="H198" s="8" t="str" cm="1">
        <f t="array" aca="1" ref="H198" ca="1">IF(
    G198="N",
    "",
    IF(
        COUNTIFS('4.Illumina'!E:E, B198, '4.Illumina'!R:R, "Y") &gt; 0,
        _xlfn.TEXTJOIN(", ", TRUE, IF(('4.Illumina'!E:E = B198) * ('4.Illumina'!R:R = "Y"), '4.Illumina'!D:D, "")),
        IF(
            COUNTIFS('4.Illumina'!E:E, B198, '4.Illumina'!Q:Q, "Y") &gt; 0,
            _xlfn.TEXTJOIN(", ", TRUE, IF(('4.Illumina'!E:E = B198) * ('4.Illumina'!Q:Q = "Y"), '4.Illumina'!D:D, "")),
            "Awaiting Status"
        )
    )
)</f>
        <v>Sequenced</v>
      </c>
      <c r="I198" s="26" t="s">
        <v>94</v>
      </c>
      <c r="J198" s="56" t="str" cm="1">
        <f t="array" aca="1" ref="J198" ca="1">IF(
    I198="N",
    "",
    IF(
        COUNTIFS('4.PacBio'!E:E, B198, '4.PacBio'!W:W, "Y") &gt; 0,
        _xlfn.TEXTJOIN(", ", TRUE, IF(('4.PacBio'!E:E = B198) * ('4.PacBio'!W:W = "Y"), '4.PacBio'!D:D, "")),
        IF(
            COUNTIFS('4.PacBio'!E:E, B198, '4.PacBio'!V:V, "Y") &gt; 0,
            _xlfn.TEXTJOIN(", ", TRUE, IF(('4.PacBio'!E:E = B198) * ('4.PacBio'!V:V = "Y"), '4.PacBio'!D:D, "")),
            "Awaiting Status"
        )
    )
)</f>
        <v/>
      </c>
      <c r="K198" s="181" t="s">
        <v>94</v>
      </c>
      <c r="L198" s="8" t="str" cm="1">
        <f t="array" aca="1" ref="L198" ca="1">IF(
    K198="N",
    "",
    IF(
        COUNTIFS('4.HiCLibrary'!E:E, B198, '4.HiCLibrary'!V:V, "Y") &gt; 0,
        _xlfn.TEXTJOIN(", ", TRUE, IF(('4.HiCLibrary'!E:E = B198) * ('4.HiCLibrary'!V:V = "Y"), '4.HiCLibrary'!D:D, "")),
        IF(
            COUNTIFS('4.HiCLibrary'!E:E, B198, '4.HiCLibrary'!U:U, "Y") &gt; 0,
            _xlfn.TEXTJOIN(", ", TRUE, IF(('4.HiCLibrary'!E:E = B198) * ('4.HiCLibrary'!U:U = "Y"), '4.HiCLibrary'!D:D, "")),
            "Awaiting Status"
        )
    )
)</f>
        <v/>
      </c>
      <c r="M198" s="47" t="s">
        <v>94</v>
      </c>
      <c r="N198" s="56" t="str" cm="1">
        <f t="array" aca="1" ref="N198" ca="1">IF(
    M198="N",
    "",
    IF(
        COUNTIFS('4.ONT'!E:E, B198, '4.ONT'!Q:Q, "Y") &gt; 0,
        _xlfn.TEXTJOIN(", ", TRUE, IF(('4.ONT'!E:E = B198) * ('4.ONT'!Q:Q = "Y"), '4.ONT'!D:D, "")),
        IF(
            COUNTIFS('4.ONT'!E:E, B198, '4.ONT'!P:P, "Y") &gt; 0,
            _xlfn.TEXTJOIN(", ", TRUE, IF(('4.ONT'!E:E = B198) * ('4.ONT'!P:P = "Y"), '4.ONT'!D:D, "")),
            "Awaiting Status"
        )
    )
)</f>
        <v/>
      </c>
      <c r="O198" s="181" t="s">
        <v>94</v>
      </c>
      <c r="P198" s="60" t="str" cm="1">
        <f t="array" aca="1" ref="P198" ca="1">IF(
    O198="N",
    "",
    IF(
        COUNTIFS('3.RNAExtractions'!E:E, B198, '3.RNAExtractions'!Z:Z, "Y") &gt; 0,
        _xlfn.TEXTJOIN(", ", TRUE, IF(('3.RNAExtractions'!E:E = B198) * ('3.RNAExtractions'!Z:Z = "Y"), '3.RNAExtractions'!D:D, "")),
        IF(
            COUNTIFS('3.RNAExtractions'!E:E, B198, '3.RNAExtractions'!Y:Y, "Y") &gt; 0,
            _xlfn.TEXTJOIN(", ", TRUE, IF(('3.RNAExtractions'!E:E = B198) * ('3.RNAExtractions'!Y:Y = "Y"), '3.RNAExtractions'!D:D, "")),
            "Awaiting Status"
        )
    )
)</f>
        <v/>
      </c>
      <c r="Q198" s="26" t="s">
        <v>94</v>
      </c>
      <c r="R198" s="60" t="str" cm="1">
        <f t="array" aca="1" ref="R198" ca="1">IF(
    Q198="N",
    "",
    IF(
        COUNTIFS('4.RNAIllumina'!E:E, B198, '4.RNAIllumina'!Y:Y, "Y") &gt; 0,
        _xlfn.TEXTJOIN(", ", TRUE, IF(('4.RNAIllumina'!E:E = B198) * ('4.RNAIllumina'!Y:Y = "Y"), '4.RNAIllumina'!D:D, "")),
        IF(
            COUNTIFS('4.RNAIllumina'!E:E, B198, '4.RNAIllumina'!X:X, "Y") &gt; 0,
            _xlfn.TEXTJOIN(", ", TRUE, IF(('4.RNAIllumina'!E:E = B198) * ('4.RNAIllumina'!X:X = "Y"), '4.RNAIllumina'!D:D, "")),
            "Awaiting Status"
        )
    )
)</f>
        <v/>
      </c>
      <c r="T198" s="6" t="str">
        <f ca="1">VLOOKUP($B198,'1.MetaData'!$B:$H,2,FALSE)</f>
        <v>G3930</v>
      </c>
      <c r="U198" s="7" t="str">
        <f ca="1">VLOOKUP($B198,'1.MetaData'!$B:$H,3,FALSE)</f>
        <v>Galeocerdo cuvier</v>
      </c>
      <c r="V198" s="7" t="str">
        <f ca="1">VLOOKUP($B198,'1.MetaData'!$B:$H,4,FALSE)</f>
        <v>Tiger Shark</v>
      </c>
      <c r="W198" s="6" t="str">
        <f ca="1">VLOOKUP($B198,'1.MetaData'!$B:$H,5,FALSE)</f>
        <v>Jessica Pearce</v>
      </c>
      <c r="X198" s="6" t="str">
        <f ca="1">VLOOKUP($B198,'1.MetaData'!$B:$H,6,FALSE)</f>
        <v>Ana Sequeira / Jessica Pearce</v>
      </c>
      <c r="Z198"/>
    </row>
    <row r="199" spans="1:26" hidden="1" x14ac:dyDescent="0.25">
      <c r="A199" s="17">
        <v>198</v>
      </c>
      <c r="B199" s="3" t="str">
        <f t="shared" ca="1" si="5"/>
        <v>OG198</v>
      </c>
      <c r="C199" s="219" t="s">
        <v>102</v>
      </c>
      <c r="D199" s="4">
        <f ca="1">COUNTIF('2.Tissue'!C:C,B199)</f>
        <v>1</v>
      </c>
      <c r="E199" s="4">
        <f ca="1">COUNTIFS('3.DNAExtractions'!$E:$E,$B199,'3.DNAExtractions'!$D:$D,E$1)</f>
        <v>1</v>
      </c>
      <c r="F199" s="2" t="str" cm="1">
        <f t="array" aca="1" ref="F199" ca="1">IF(
    COUNTIFS('3.DNAExtractions'!E:E, B199, '3.DNAExtractions'!Y:Y, "Y") &gt; 0,
    _xlfn.TEXTJOIN(", ", TRUE, IF(('3.DNAExtractions'!E:E = B199) * ('3.DNAExtractions'!Y:Y = "Y"), '3.DNAExtractions'!D:D, "")),
    IF(
        COUNTIFS('3.DNAExtractions'!E:E, B199, '3.DNAExtractions'!X:X, "Y") &gt; 0,
        _xlfn.TEXTJOIN(", ", TRUE, IF(('3.DNAExtractions'!E:E = B199) * ('3.DNAExtractions'!X:X = "Y"), '3.DNAExtractions'!D:D, "")),
        "Awaiting Status"
    )
)</f>
        <v>Extracted</v>
      </c>
      <c r="G199" s="45" t="s">
        <v>92</v>
      </c>
      <c r="H199" s="8" t="str" cm="1">
        <f t="array" aca="1" ref="H199" ca="1">IF(
    G199="N",
    "",
    IF(
        COUNTIFS('4.Illumina'!E:E, B199, '4.Illumina'!R:R, "Y") &gt; 0,
        _xlfn.TEXTJOIN(", ", TRUE, IF(('4.Illumina'!E:E = B199) * ('4.Illumina'!R:R = "Y"), '4.Illumina'!D:D, "")),
        IF(
            COUNTIFS('4.Illumina'!E:E, B199, '4.Illumina'!Q:Q, "Y") &gt; 0,
            _xlfn.TEXTJOIN(", ", TRUE, IF(('4.Illumina'!E:E = B199) * ('4.Illumina'!Q:Q = "Y"), '4.Illumina'!D:D, "")),
            "Awaiting Status"
        )
    )
)</f>
        <v>Sequenced</v>
      </c>
      <c r="I199" s="26" t="s">
        <v>94</v>
      </c>
      <c r="J199" s="56" t="str" cm="1">
        <f t="array" aca="1" ref="J199" ca="1">IF(
    I199="N",
    "",
    IF(
        COUNTIFS('4.PacBio'!E:E, B199, '4.PacBio'!W:W, "Y") &gt; 0,
        _xlfn.TEXTJOIN(", ", TRUE, IF(('4.PacBio'!E:E = B199) * ('4.PacBio'!W:W = "Y"), '4.PacBio'!D:D, "")),
        IF(
            COUNTIFS('4.PacBio'!E:E, B199, '4.PacBio'!V:V, "Y") &gt; 0,
            _xlfn.TEXTJOIN(", ", TRUE, IF(('4.PacBio'!E:E = B199) * ('4.PacBio'!V:V = "Y"), '4.PacBio'!D:D, "")),
            "Awaiting Status"
        )
    )
)</f>
        <v/>
      </c>
      <c r="K199" s="181" t="s">
        <v>94</v>
      </c>
      <c r="L199" s="8" t="str" cm="1">
        <f t="array" aca="1" ref="L199" ca="1">IF(
    K199="N",
    "",
    IF(
        COUNTIFS('4.HiCLibrary'!E:E, B199, '4.HiCLibrary'!V:V, "Y") &gt; 0,
        _xlfn.TEXTJOIN(", ", TRUE, IF(('4.HiCLibrary'!E:E = B199) * ('4.HiCLibrary'!V:V = "Y"), '4.HiCLibrary'!D:D, "")),
        IF(
            COUNTIFS('4.HiCLibrary'!E:E, B199, '4.HiCLibrary'!U:U, "Y") &gt; 0,
            _xlfn.TEXTJOIN(", ", TRUE, IF(('4.HiCLibrary'!E:E = B199) * ('4.HiCLibrary'!U:U = "Y"), '4.HiCLibrary'!D:D, "")),
            "Awaiting Status"
        )
    )
)</f>
        <v/>
      </c>
      <c r="M199" s="47" t="s">
        <v>94</v>
      </c>
      <c r="N199" s="56" t="str" cm="1">
        <f t="array" aca="1" ref="N199" ca="1">IF(
    M199="N",
    "",
    IF(
        COUNTIFS('4.ONT'!E:E, B199, '4.ONT'!Q:Q, "Y") &gt; 0,
        _xlfn.TEXTJOIN(", ", TRUE, IF(('4.ONT'!E:E = B199) * ('4.ONT'!Q:Q = "Y"), '4.ONT'!D:D, "")),
        IF(
            COUNTIFS('4.ONT'!E:E, B199, '4.ONT'!P:P, "Y") &gt; 0,
            _xlfn.TEXTJOIN(", ", TRUE, IF(('4.ONT'!E:E = B199) * ('4.ONT'!P:P = "Y"), '4.ONT'!D:D, "")),
            "Awaiting Status"
        )
    )
)</f>
        <v/>
      </c>
      <c r="O199" s="181" t="s">
        <v>94</v>
      </c>
      <c r="P199" s="60" t="str" cm="1">
        <f t="array" aca="1" ref="P199" ca="1">IF(
    O199="N",
    "",
    IF(
        COUNTIFS('3.RNAExtractions'!E:E, B199, '3.RNAExtractions'!Z:Z, "Y") &gt; 0,
        _xlfn.TEXTJOIN(", ", TRUE, IF(('3.RNAExtractions'!E:E = B199) * ('3.RNAExtractions'!Z:Z = "Y"), '3.RNAExtractions'!D:D, "")),
        IF(
            COUNTIFS('3.RNAExtractions'!E:E, B199, '3.RNAExtractions'!Y:Y, "Y") &gt; 0,
            _xlfn.TEXTJOIN(", ", TRUE, IF(('3.RNAExtractions'!E:E = B199) * ('3.RNAExtractions'!Y:Y = "Y"), '3.RNAExtractions'!D:D, "")),
            "Awaiting Status"
        )
    )
)</f>
        <v/>
      </c>
      <c r="Q199" s="26" t="s">
        <v>94</v>
      </c>
      <c r="R199" s="60" t="str" cm="1">
        <f t="array" aca="1" ref="R199" ca="1">IF(
    Q199="N",
    "",
    IF(
        COUNTIFS('4.RNAIllumina'!E:E, B199, '4.RNAIllumina'!Y:Y, "Y") &gt; 0,
        _xlfn.TEXTJOIN(", ", TRUE, IF(('4.RNAIllumina'!E:E = B199) * ('4.RNAIllumina'!Y:Y = "Y"), '4.RNAIllumina'!D:D, "")),
        IF(
            COUNTIFS('4.RNAIllumina'!E:E, B199, '4.RNAIllumina'!X:X, "Y") &gt; 0,
            _xlfn.TEXTJOIN(", ", TRUE, IF(('4.RNAIllumina'!E:E = B199) * ('4.RNAIllumina'!X:X = "Y"), '4.RNAIllumina'!D:D, "")),
            "Awaiting Status"
        )
    )
)</f>
        <v/>
      </c>
      <c r="T199" s="6" t="str">
        <f ca="1">VLOOKUP($B199,'1.MetaData'!$B:$H,2,FALSE)</f>
        <v>G4008</v>
      </c>
      <c r="U199" s="7" t="str">
        <f ca="1">VLOOKUP($B199,'1.MetaData'!$B:$H,3,FALSE)</f>
        <v>Galeocerdo cuvier</v>
      </c>
      <c r="V199" s="7" t="str">
        <f ca="1">VLOOKUP($B199,'1.MetaData'!$B:$H,4,FALSE)</f>
        <v>Tiger Shark</v>
      </c>
      <c r="W199" s="6" t="str">
        <f ca="1">VLOOKUP($B199,'1.MetaData'!$B:$H,5,FALSE)</f>
        <v>Jessica Pearce</v>
      </c>
      <c r="X199" s="6" t="str">
        <f ca="1">VLOOKUP($B199,'1.MetaData'!$B:$H,6,FALSE)</f>
        <v>Ana Sequeira / Jessica Pearce</v>
      </c>
      <c r="Z199"/>
    </row>
    <row r="200" spans="1:26" hidden="1" x14ac:dyDescent="0.25">
      <c r="A200" s="17">
        <v>199</v>
      </c>
      <c r="B200" s="3" t="str">
        <f t="shared" ca="1" si="5"/>
        <v>OG199</v>
      </c>
      <c r="C200" s="219" t="s">
        <v>102</v>
      </c>
      <c r="D200" s="4">
        <f ca="1">COUNTIF('2.Tissue'!C:C,B200)</f>
        <v>1</v>
      </c>
      <c r="E200" s="4">
        <f ca="1">COUNTIFS('3.DNAExtractions'!$E:$E,$B200,'3.DNAExtractions'!$D:$D,E$1)</f>
        <v>1</v>
      </c>
      <c r="F200" s="2" t="str" cm="1">
        <f t="array" aca="1" ref="F200" ca="1">IF(
    COUNTIFS('3.DNAExtractions'!E:E, B200, '3.DNAExtractions'!Y:Y, "Y") &gt; 0,
    _xlfn.TEXTJOIN(", ", TRUE, IF(('3.DNAExtractions'!E:E = B200) * ('3.DNAExtractions'!Y:Y = "Y"), '3.DNAExtractions'!D:D, "")),
    IF(
        COUNTIFS('3.DNAExtractions'!E:E, B200, '3.DNAExtractions'!X:X, "Y") &gt; 0,
        _xlfn.TEXTJOIN(", ", TRUE, IF(('3.DNAExtractions'!E:E = B200) * ('3.DNAExtractions'!X:X = "Y"), '3.DNAExtractions'!D:D, "")),
        "Awaiting Status"
    )
)</f>
        <v>Extracted</v>
      </c>
      <c r="G200" s="45" t="s">
        <v>92</v>
      </c>
      <c r="H200" s="8" t="str" cm="1">
        <f t="array" aca="1" ref="H200" ca="1">IF(
    G200="N",
    "",
    IF(
        COUNTIFS('4.Illumina'!E:E, B200, '4.Illumina'!R:R, "Y") &gt; 0,
        _xlfn.TEXTJOIN(", ", TRUE, IF(('4.Illumina'!E:E = B200) * ('4.Illumina'!R:R = "Y"), '4.Illumina'!D:D, "")),
        IF(
            COUNTIFS('4.Illumina'!E:E, B200, '4.Illumina'!Q:Q, "Y") &gt; 0,
            _xlfn.TEXTJOIN(", ", TRUE, IF(('4.Illumina'!E:E = B200) * ('4.Illumina'!Q:Q = "Y"), '4.Illumina'!D:D, "")),
            "Awaiting Status"
        )
    )
)</f>
        <v>Sequenced</v>
      </c>
      <c r="I200" s="26" t="s">
        <v>94</v>
      </c>
      <c r="J200" s="56" t="str" cm="1">
        <f t="array" aca="1" ref="J200" ca="1">IF(
    I200="N",
    "",
    IF(
        COUNTIFS('4.PacBio'!E:E, B200, '4.PacBio'!W:W, "Y") &gt; 0,
        _xlfn.TEXTJOIN(", ", TRUE, IF(('4.PacBio'!E:E = B200) * ('4.PacBio'!W:W = "Y"), '4.PacBio'!D:D, "")),
        IF(
            COUNTIFS('4.PacBio'!E:E, B200, '4.PacBio'!V:V, "Y") &gt; 0,
            _xlfn.TEXTJOIN(", ", TRUE, IF(('4.PacBio'!E:E = B200) * ('4.PacBio'!V:V = "Y"), '4.PacBio'!D:D, "")),
            "Awaiting Status"
        )
    )
)</f>
        <v/>
      </c>
      <c r="K200" s="181" t="s">
        <v>94</v>
      </c>
      <c r="L200" s="8" t="str" cm="1">
        <f t="array" aca="1" ref="L200" ca="1">IF(
    K200="N",
    "",
    IF(
        COUNTIFS('4.HiCLibrary'!E:E, B200, '4.HiCLibrary'!V:V, "Y") &gt; 0,
        _xlfn.TEXTJOIN(", ", TRUE, IF(('4.HiCLibrary'!E:E = B200) * ('4.HiCLibrary'!V:V = "Y"), '4.HiCLibrary'!D:D, "")),
        IF(
            COUNTIFS('4.HiCLibrary'!E:E, B200, '4.HiCLibrary'!U:U, "Y") &gt; 0,
            _xlfn.TEXTJOIN(", ", TRUE, IF(('4.HiCLibrary'!E:E = B200) * ('4.HiCLibrary'!U:U = "Y"), '4.HiCLibrary'!D:D, "")),
            "Awaiting Status"
        )
    )
)</f>
        <v/>
      </c>
      <c r="M200" s="47" t="s">
        <v>94</v>
      </c>
      <c r="N200" s="56" t="str" cm="1">
        <f t="array" aca="1" ref="N200" ca="1">IF(
    M200="N",
    "",
    IF(
        COUNTIFS('4.ONT'!E:E, B200, '4.ONT'!Q:Q, "Y") &gt; 0,
        _xlfn.TEXTJOIN(", ", TRUE, IF(('4.ONT'!E:E = B200) * ('4.ONT'!Q:Q = "Y"), '4.ONT'!D:D, "")),
        IF(
            COUNTIFS('4.ONT'!E:E, B200, '4.ONT'!P:P, "Y") &gt; 0,
            _xlfn.TEXTJOIN(", ", TRUE, IF(('4.ONT'!E:E = B200) * ('4.ONT'!P:P = "Y"), '4.ONT'!D:D, "")),
            "Awaiting Status"
        )
    )
)</f>
        <v/>
      </c>
      <c r="O200" s="181" t="s">
        <v>94</v>
      </c>
      <c r="P200" s="60" t="str" cm="1">
        <f t="array" aca="1" ref="P200" ca="1">IF(
    O200="N",
    "",
    IF(
        COUNTIFS('3.RNAExtractions'!E:E, B200, '3.RNAExtractions'!Z:Z, "Y") &gt; 0,
        _xlfn.TEXTJOIN(", ", TRUE, IF(('3.RNAExtractions'!E:E = B200) * ('3.RNAExtractions'!Z:Z = "Y"), '3.RNAExtractions'!D:D, "")),
        IF(
            COUNTIFS('3.RNAExtractions'!E:E, B200, '3.RNAExtractions'!Y:Y, "Y") &gt; 0,
            _xlfn.TEXTJOIN(", ", TRUE, IF(('3.RNAExtractions'!E:E = B200) * ('3.RNAExtractions'!Y:Y = "Y"), '3.RNAExtractions'!D:D, "")),
            "Awaiting Status"
        )
    )
)</f>
        <v/>
      </c>
      <c r="Q200" s="26" t="s">
        <v>94</v>
      </c>
      <c r="R200" s="60" t="str" cm="1">
        <f t="array" aca="1" ref="R200" ca="1">IF(
    Q200="N",
    "",
    IF(
        COUNTIFS('4.RNAIllumina'!E:E, B200, '4.RNAIllumina'!Y:Y, "Y") &gt; 0,
        _xlfn.TEXTJOIN(", ", TRUE, IF(('4.RNAIllumina'!E:E = B200) * ('4.RNAIllumina'!Y:Y = "Y"), '4.RNAIllumina'!D:D, "")),
        IF(
            COUNTIFS('4.RNAIllumina'!E:E, B200, '4.RNAIllumina'!X:X, "Y") &gt; 0,
            _xlfn.TEXTJOIN(", ", TRUE, IF(('4.RNAIllumina'!E:E = B200) * ('4.RNAIllumina'!X:X = "Y"), '4.RNAIllumina'!D:D, "")),
            "Awaiting Status"
        )
    )
)</f>
        <v/>
      </c>
      <c r="T200" s="6" t="str">
        <f ca="1">VLOOKUP($B200,'1.MetaData'!$B:$H,2,FALSE)</f>
        <v>G3719</v>
      </c>
      <c r="U200" s="7" t="str">
        <f ca="1">VLOOKUP($B200,'1.MetaData'!$B:$H,3,FALSE)</f>
        <v>Galeocerdo cuvier</v>
      </c>
      <c r="V200" s="7" t="str">
        <f ca="1">VLOOKUP($B200,'1.MetaData'!$B:$H,4,FALSE)</f>
        <v>Tiger Shark</v>
      </c>
      <c r="W200" s="6" t="str">
        <f ca="1">VLOOKUP($B200,'1.MetaData'!$B:$H,5,FALSE)</f>
        <v>Jessica Pearce</v>
      </c>
      <c r="X200" s="6" t="str">
        <f ca="1">VLOOKUP($B200,'1.MetaData'!$B:$H,6,FALSE)</f>
        <v>Ana Sequeira / Jessica Pearce</v>
      </c>
      <c r="Z200"/>
    </row>
    <row r="201" spans="1:26" hidden="1" x14ac:dyDescent="0.25">
      <c r="A201" s="17">
        <v>200</v>
      </c>
      <c r="B201" s="3" t="str">
        <f t="shared" ca="1" si="5"/>
        <v>OG200</v>
      </c>
      <c r="C201" s="219" t="s">
        <v>102</v>
      </c>
      <c r="D201" s="4">
        <f ca="1">COUNTIF('2.Tissue'!C:C,B201)</f>
        <v>1</v>
      </c>
      <c r="E201" s="4">
        <f ca="1">COUNTIFS('3.DNAExtractions'!$E:$E,$B201,'3.DNAExtractions'!$D:$D,E$1)</f>
        <v>1</v>
      </c>
      <c r="F201" s="2" t="str" cm="1">
        <f t="array" aca="1" ref="F201" ca="1">IF(
    COUNTIFS('3.DNAExtractions'!E:E, B201, '3.DNAExtractions'!Y:Y, "Y") &gt; 0,
    _xlfn.TEXTJOIN(", ", TRUE, IF(('3.DNAExtractions'!E:E = B201) * ('3.DNAExtractions'!Y:Y = "Y"), '3.DNAExtractions'!D:D, "")),
    IF(
        COUNTIFS('3.DNAExtractions'!E:E, B201, '3.DNAExtractions'!X:X, "Y") &gt; 0,
        _xlfn.TEXTJOIN(", ", TRUE, IF(('3.DNAExtractions'!E:E = B201) * ('3.DNAExtractions'!X:X = "Y"), '3.DNAExtractions'!D:D, "")),
        "Awaiting Status"
    )
)</f>
        <v>Extracted</v>
      </c>
      <c r="G201" s="45" t="s">
        <v>92</v>
      </c>
      <c r="H201" s="8" t="str" cm="1">
        <f t="array" aca="1" ref="H201" ca="1">IF(
    G201="N",
    "",
    IF(
        COUNTIFS('4.Illumina'!E:E, B201, '4.Illumina'!R:R, "Y") &gt; 0,
        _xlfn.TEXTJOIN(", ", TRUE, IF(('4.Illumina'!E:E = B201) * ('4.Illumina'!R:R = "Y"), '4.Illumina'!D:D, "")),
        IF(
            COUNTIFS('4.Illumina'!E:E, B201, '4.Illumina'!Q:Q, "Y") &gt; 0,
            _xlfn.TEXTJOIN(", ", TRUE, IF(('4.Illumina'!E:E = B201) * ('4.Illumina'!Q:Q = "Y"), '4.Illumina'!D:D, "")),
            "Awaiting Status"
        )
    )
)</f>
        <v>Sequenced</v>
      </c>
      <c r="I201" s="26" t="s">
        <v>94</v>
      </c>
      <c r="J201" s="56" t="str" cm="1">
        <f t="array" aca="1" ref="J201" ca="1">IF(
    I201="N",
    "",
    IF(
        COUNTIFS('4.PacBio'!E:E, B201, '4.PacBio'!W:W, "Y") &gt; 0,
        _xlfn.TEXTJOIN(", ", TRUE, IF(('4.PacBio'!E:E = B201) * ('4.PacBio'!W:W = "Y"), '4.PacBio'!D:D, "")),
        IF(
            COUNTIFS('4.PacBio'!E:E, B201, '4.PacBio'!V:V, "Y") &gt; 0,
            _xlfn.TEXTJOIN(", ", TRUE, IF(('4.PacBio'!E:E = B201) * ('4.PacBio'!V:V = "Y"), '4.PacBio'!D:D, "")),
            "Awaiting Status"
        )
    )
)</f>
        <v/>
      </c>
      <c r="K201" s="181" t="s">
        <v>94</v>
      </c>
      <c r="L201" s="8" t="str" cm="1">
        <f t="array" aca="1" ref="L201" ca="1">IF(
    K201="N",
    "",
    IF(
        COUNTIFS('4.HiCLibrary'!E:E, B201, '4.HiCLibrary'!V:V, "Y") &gt; 0,
        _xlfn.TEXTJOIN(", ", TRUE, IF(('4.HiCLibrary'!E:E = B201) * ('4.HiCLibrary'!V:V = "Y"), '4.HiCLibrary'!D:D, "")),
        IF(
            COUNTIFS('4.HiCLibrary'!E:E, B201, '4.HiCLibrary'!U:U, "Y") &gt; 0,
            _xlfn.TEXTJOIN(", ", TRUE, IF(('4.HiCLibrary'!E:E = B201) * ('4.HiCLibrary'!U:U = "Y"), '4.HiCLibrary'!D:D, "")),
            "Awaiting Status"
        )
    )
)</f>
        <v/>
      </c>
      <c r="M201" s="47" t="s">
        <v>94</v>
      </c>
      <c r="N201" s="56" t="str" cm="1">
        <f t="array" aca="1" ref="N201" ca="1">IF(
    M201="N",
    "",
    IF(
        COUNTIFS('4.ONT'!E:E, B201, '4.ONT'!Q:Q, "Y") &gt; 0,
        _xlfn.TEXTJOIN(", ", TRUE, IF(('4.ONT'!E:E = B201) * ('4.ONT'!Q:Q = "Y"), '4.ONT'!D:D, "")),
        IF(
            COUNTIFS('4.ONT'!E:E, B201, '4.ONT'!P:P, "Y") &gt; 0,
            _xlfn.TEXTJOIN(", ", TRUE, IF(('4.ONT'!E:E = B201) * ('4.ONT'!P:P = "Y"), '4.ONT'!D:D, "")),
            "Awaiting Status"
        )
    )
)</f>
        <v/>
      </c>
      <c r="O201" s="181" t="s">
        <v>94</v>
      </c>
      <c r="P201" s="60" t="str" cm="1">
        <f t="array" aca="1" ref="P201" ca="1">IF(
    O201="N",
    "",
    IF(
        COUNTIFS('3.RNAExtractions'!E:E, B201, '3.RNAExtractions'!Z:Z, "Y") &gt; 0,
        _xlfn.TEXTJOIN(", ", TRUE, IF(('3.RNAExtractions'!E:E = B201) * ('3.RNAExtractions'!Z:Z = "Y"), '3.RNAExtractions'!D:D, "")),
        IF(
            COUNTIFS('3.RNAExtractions'!E:E, B201, '3.RNAExtractions'!Y:Y, "Y") &gt; 0,
            _xlfn.TEXTJOIN(", ", TRUE, IF(('3.RNAExtractions'!E:E = B201) * ('3.RNAExtractions'!Y:Y = "Y"), '3.RNAExtractions'!D:D, "")),
            "Awaiting Status"
        )
    )
)</f>
        <v/>
      </c>
      <c r="Q201" s="26" t="s">
        <v>94</v>
      </c>
      <c r="R201" s="60" t="str" cm="1">
        <f t="array" aca="1" ref="R201" ca="1">IF(
    Q201="N",
    "",
    IF(
        COUNTIFS('4.RNAIllumina'!E:E, B201, '4.RNAIllumina'!Y:Y, "Y") &gt; 0,
        _xlfn.TEXTJOIN(", ", TRUE, IF(('4.RNAIllumina'!E:E = B201) * ('4.RNAIllumina'!Y:Y = "Y"), '4.RNAIllumina'!D:D, "")),
        IF(
            COUNTIFS('4.RNAIllumina'!E:E, B201, '4.RNAIllumina'!X:X, "Y") &gt; 0,
            _xlfn.TEXTJOIN(", ", TRUE, IF(('4.RNAIllumina'!E:E = B201) * ('4.RNAIllumina'!X:X = "Y"), '4.RNAIllumina'!D:D, "")),
            "Awaiting Status"
        )
    )
)</f>
        <v/>
      </c>
      <c r="T201" s="6" t="str">
        <f ca="1">VLOOKUP($B201,'1.MetaData'!$B:$H,2,FALSE)</f>
        <v>G3721</v>
      </c>
      <c r="U201" s="7" t="str">
        <f ca="1">VLOOKUP($B201,'1.MetaData'!$B:$H,3,FALSE)</f>
        <v>Galeocerdo cuvier</v>
      </c>
      <c r="V201" s="7" t="str">
        <f ca="1">VLOOKUP($B201,'1.MetaData'!$B:$H,4,FALSE)</f>
        <v>Tiger Shark</v>
      </c>
      <c r="W201" s="6" t="str">
        <f ca="1">VLOOKUP($B201,'1.MetaData'!$B:$H,5,FALSE)</f>
        <v>Jessica Pearce</v>
      </c>
      <c r="X201" s="6" t="str">
        <f ca="1">VLOOKUP($B201,'1.MetaData'!$B:$H,6,FALSE)</f>
        <v>Ana Sequeira / Jessica Pearce</v>
      </c>
      <c r="Z201"/>
    </row>
    <row r="202" spans="1:26" hidden="1" x14ac:dyDescent="0.25">
      <c r="A202" s="17">
        <v>201</v>
      </c>
      <c r="B202" s="3" t="str">
        <f t="shared" ca="1" si="5"/>
        <v>OG201</v>
      </c>
      <c r="C202" s="219" t="s">
        <v>102</v>
      </c>
      <c r="D202" s="4">
        <f ca="1">COUNTIF('2.Tissue'!C:C,B202)</f>
        <v>1</v>
      </c>
      <c r="E202" s="4">
        <f ca="1">COUNTIFS('3.DNAExtractions'!$E:$E,$B202,'3.DNAExtractions'!$D:$D,E$1)</f>
        <v>1</v>
      </c>
      <c r="F202" s="2" t="str" cm="1">
        <f t="array" aca="1" ref="F202" ca="1">IF(
    COUNTIFS('3.DNAExtractions'!E:E, B202, '3.DNAExtractions'!Y:Y, "Y") &gt; 0,
    _xlfn.TEXTJOIN(", ", TRUE, IF(('3.DNAExtractions'!E:E = B202) * ('3.DNAExtractions'!Y:Y = "Y"), '3.DNAExtractions'!D:D, "")),
    IF(
        COUNTIFS('3.DNAExtractions'!E:E, B202, '3.DNAExtractions'!X:X, "Y") &gt; 0,
        _xlfn.TEXTJOIN(", ", TRUE, IF(('3.DNAExtractions'!E:E = B202) * ('3.DNAExtractions'!X:X = "Y"), '3.DNAExtractions'!D:D, "")),
        "Awaiting Status"
    )
)</f>
        <v>Extracted</v>
      </c>
      <c r="G202" s="45" t="s">
        <v>92</v>
      </c>
      <c r="H202" s="8" t="str" cm="1">
        <f t="array" aca="1" ref="H202" ca="1">IF(
    G202="N",
    "",
    IF(
        COUNTIFS('4.Illumina'!E:E, B202, '4.Illumina'!R:R, "Y") &gt; 0,
        _xlfn.TEXTJOIN(", ", TRUE, IF(('4.Illumina'!E:E = B202) * ('4.Illumina'!R:R = "Y"), '4.Illumina'!D:D, "")),
        IF(
            COUNTIFS('4.Illumina'!E:E, B202, '4.Illumina'!Q:Q, "Y") &gt; 0,
            _xlfn.TEXTJOIN(", ", TRUE, IF(('4.Illumina'!E:E = B202) * ('4.Illumina'!Q:Q = "Y"), '4.Illumina'!D:D, "")),
            "Awaiting Status"
        )
    )
)</f>
        <v>Sequenced</v>
      </c>
      <c r="I202" s="26" t="s">
        <v>94</v>
      </c>
      <c r="J202" s="56" t="str" cm="1">
        <f t="array" aca="1" ref="J202" ca="1">IF(
    I202="N",
    "",
    IF(
        COUNTIFS('4.PacBio'!E:E, B202, '4.PacBio'!W:W, "Y") &gt; 0,
        _xlfn.TEXTJOIN(", ", TRUE, IF(('4.PacBio'!E:E = B202) * ('4.PacBio'!W:W = "Y"), '4.PacBio'!D:D, "")),
        IF(
            COUNTIFS('4.PacBio'!E:E, B202, '4.PacBio'!V:V, "Y") &gt; 0,
            _xlfn.TEXTJOIN(", ", TRUE, IF(('4.PacBio'!E:E = B202) * ('4.PacBio'!V:V = "Y"), '4.PacBio'!D:D, "")),
            "Awaiting Status"
        )
    )
)</f>
        <v/>
      </c>
      <c r="K202" s="181" t="s">
        <v>94</v>
      </c>
      <c r="L202" s="8" t="str" cm="1">
        <f t="array" aca="1" ref="L202" ca="1">IF(
    K202="N",
    "",
    IF(
        COUNTIFS('4.HiCLibrary'!E:E, B202, '4.HiCLibrary'!V:V, "Y") &gt; 0,
        _xlfn.TEXTJOIN(", ", TRUE, IF(('4.HiCLibrary'!E:E = B202) * ('4.HiCLibrary'!V:V = "Y"), '4.HiCLibrary'!D:D, "")),
        IF(
            COUNTIFS('4.HiCLibrary'!E:E, B202, '4.HiCLibrary'!U:U, "Y") &gt; 0,
            _xlfn.TEXTJOIN(", ", TRUE, IF(('4.HiCLibrary'!E:E = B202) * ('4.HiCLibrary'!U:U = "Y"), '4.HiCLibrary'!D:D, "")),
            "Awaiting Status"
        )
    )
)</f>
        <v/>
      </c>
      <c r="M202" s="47" t="s">
        <v>94</v>
      </c>
      <c r="N202" s="56" t="str" cm="1">
        <f t="array" aca="1" ref="N202" ca="1">IF(
    M202="N",
    "",
    IF(
        COUNTIFS('4.ONT'!E:E, B202, '4.ONT'!Q:Q, "Y") &gt; 0,
        _xlfn.TEXTJOIN(", ", TRUE, IF(('4.ONT'!E:E = B202) * ('4.ONT'!Q:Q = "Y"), '4.ONT'!D:D, "")),
        IF(
            COUNTIFS('4.ONT'!E:E, B202, '4.ONT'!P:P, "Y") &gt; 0,
            _xlfn.TEXTJOIN(", ", TRUE, IF(('4.ONT'!E:E = B202) * ('4.ONT'!P:P = "Y"), '4.ONT'!D:D, "")),
            "Awaiting Status"
        )
    )
)</f>
        <v/>
      </c>
      <c r="O202" s="181" t="s">
        <v>94</v>
      </c>
      <c r="P202" s="60" t="str" cm="1">
        <f t="array" aca="1" ref="P202" ca="1">IF(
    O202="N",
    "",
    IF(
        COUNTIFS('3.RNAExtractions'!E:E, B202, '3.RNAExtractions'!Z:Z, "Y") &gt; 0,
        _xlfn.TEXTJOIN(", ", TRUE, IF(('3.RNAExtractions'!E:E = B202) * ('3.RNAExtractions'!Z:Z = "Y"), '3.RNAExtractions'!D:D, "")),
        IF(
            COUNTIFS('3.RNAExtractions'!E:E, B202, '3.RNAExtractions'!Y:Y, "Y") &gt; 0,
            _xlfn.TEXTJOIN(", ", TRUE, IF(('3.RNAExtractions'!E:E = B202) * ('3.RNAExtractions'!Y:Y = "Y"), '3.RNAExtractions'!D:D, "")),
            "Awaiting Status"
        )
    )
)</f>
        <v/>
      </c>
      <c r="Q202" s="26" t="s">
        <v>94</v>
      </c>
      <c r="R202" s="60" t="str" cm="1">
        <f t="array" aca="1" ref="R202" ca="1">IF(
    Q202="N",
    "",
    IF(
        COUNTIFS('4.RNAIllumina'!E:E, B202, '4.RNAIllumina'!Y:Y, "Y") &gt; 0,
        _xlfn.TEXTJOIN(", ", TRUE, IF(('4.RNAIllumina'!E:E = B202) * ('4.RNAIllumina'!Y:Y = "Y"), '4.RNAIllumina'!D:D, "")),
        IF(
            COUNTIFS('4.RNAIllumina'!E:E, B202, '4.RNAIllumina'!X:X, "Y") &gt; 0,
            _xlfn.TEXTJOIN(", ", TRUE, IF(('4.RNAIllumina'!E:E = B202) * ('4.RNAIllumina'!X:X = "Y"), '4.RNAIllumina'!D:D, "")),
            "Awaiting Status"
        )
    )
)</f>
        <v/>
      </c>
      <c r="T202" s="6" t="str">
        <f ca="1">VLOOKUP($B202,'1.MetaData'!$B:$H,2,FALSE)</f>
        <v>G3745</v>
      </c>
      <c r="U202" s="7" t="str">
        <f ca="1">VLOOKUP($B202,'1.MetaData'!$B:$H,3,FALSE)</f>
        <v>Galeocerdo cuvier</v>
      </c>
      <c r="V202" s="7" t="str">
        <f ca="1">VLOOKUP($B202,'1.MetaData'!$B:$H,4,FALSE)</f>
        <v>Tiger Shark</v>
      </c>
      <c r="W202" s="6" t="str">
        <f ca="1">VLOOKUP($B202,'1.MetaData'!$B:$H,5,FALSE)</f>
        <v>Jessica Pearce</v>
      </c>
      <c r="X202" s="6" t="str">
        <f ca="1">VLOOKUP($B202,'1.MetaData'!$B:$H,6,FALSE)</f>
        <v>Ana Sequeira / Jessica Pearce</v>
      </c>
      <c r="Z202"/>
    </row>
    <row r="203" spans="1:26" hidden="1" x14ac:dyDescent="0.25">
      <c r="A203" s="17">
        <v>202</v>
      </c>
      <c r="B203" s="3" t="str">
        <f t="shared" ca="1" si="5"/>
        <v>OG202</v>
      </c>
      <c r="C203" s="219" t="s">
        <v>102</v>
      </c>
      <c r="D203" s="4">
        <f ca="1">COUNTIF('2.Tissue'!C:C,B203)</f>
        <v>1</v>
      </c>
      <c r="E203" s="4">
        <f ca="1">COUNTIFS('3.DNAExtractions'!$E:$E,$B203,'3.DNAExtractions'!$D:$D,E$1)</f>
        <v>1</v>
      </c>
      <c r="F203" s="2" t="str" cm="1">
        <f t="array" aca="1" ref="F203" ca="1">IF(
    COUNTIFS('3.DNAExtractions'!E:E, B203, '3.DNAExtractions'!Y:Y, "Y") &gt; 0,
    _xlfn.TEXTJOIN(", ", TRUE, IF(('3.DNAExtractions'!E:E = B203) * ('3.DNAExtractions'!Y:Y = "Y"), '3.DNAExtractions'!D:D, "")),
    IF(
        COUNTIFS('3.DNAExtractions'!E:E, B203, '3.DNAExtractions'!X:X, "Y") &gt; 0,
        _xlfn.TEXTJOIN(", ", TRUE, IF(('3.DNAExtractions'!E:E = B203) * ('3.DNAExtractions'!X:X = "Y"), '3.DNAExtractions'!D:D, "")),
        "Awaiting Status"
    )
)</f>
        <v>Extracted</v>
      </c>
      <c r="G203" s="45" t="s">
        <v>92</v>
      </c>
      <c r="H203" s="8" t="str" cm="1">
        <f t="array" aca="1" ref="H203" ca="1">IF(
    G203="N",
    "",
    IF(
        COUNTIFS('4.Illumina'!E:E, B203, '4.Illumina'!R:R, "Y") &gt; 0,
        _xlfn.TEXTJOIN(", ", TRUE, IF(('4.Illumina'!E:E = B203) * ('4.Illumina'!R:R = "Y"), '4.Illumina'!D:D, "")),
        IF(
            COUNTIFS('4.Illumina'!E:E, B203, '4.Illumina'!Q:Q, "Y") &gt; 0,
            _xlfn.TEXTJOIN(", ", TRUE, IF(('4.Illumina'!E:E = B203) * ('4.Illumina'!Q:Q = "Y"), '4.Illumina'!D:D, "")),
            "Awaiting Status"
        )
    )
)</f>
        <v>Sequenced</v>
      </c>
      <c r="I203" s="26" t="s">
        <v>94</v>
      </c>
      <c r="J203" s="56" t="str" cm="1">
        <f t="array" aca="1" ref="J203" ca="1">IF(
    I203="N",
    "",
    IF(
        COUNTIFS('4.PacBio'!E:E, B203, '4.PacBio'!W:W, "Y") &gt; 0,
        _xlfn.TEXTJOIN(", ", TRUE, IF(('4.PacBio'!E:E = B203) * ('4.PacBio'!W:W = "Y"), '4.PacBio'!D:D, "")),
        IF(
            COUNTIFS('4.PacBio'!E:E, B203, '4.PacBio'!V:V, "Y") &gt; 0,
            _xlfn.TEXTJOIN(", ", TRUE, IF(('4.PacBio'!E:E = B203) * ('4.PacBio'!V:V = "Y"), '4.PacBio'!D:D, "")),
            "Awaiting Status"
        )
    )
)</f>
        <v/>
      </c>
      <c r="K203" s="181" t="s">
        <v>94</v>
      </c>
      <c r="L203" s="8" t="str" cm="1">
        <f t="array" aca="1" ref="L203" ca="1">IF(
    K203="N",
    "",
    IF(
        COUNTIFS('4.HiCLibrary'!E:E, B203, '4.HiCLibrary'!V:V, "Y") &gt; 0,
        _xlfn.TEXTJOIN(", ", TRUE, IF(('4.HiCLibrary'!E:E = B203) * ('4.HiCLibrary'!V:V = "Y"), '4.HiCLibrary'!D:D, "")),
        IF(
            COUNTIFS('4.HiCLibrary'!E:E, B203, '4.HiCLibrary'!U:U, "Y") &gt; 0,
            _xlfn.TEXTJOIN(", ", TRUE, IF(('4.HiCLibrary'!E:E = B203) * ('4.HiCLibrary'!U:U = "Y"), '4.HiCLibrary'!D:D, "")),
            "Awaiting Status"
        )
    )
)</f>
        <v/>
      </c>
      <c r="M203" s="47" t="s">
        <v>94</v>
      </c>
      <c r="N203" s="56" t="str" cm="1">
        <f t="array" aca="1" ref="N203" ca="1">IF(
    M203="N",
    "",
    IF(
        COUNTIFS('4.ONT'!E:E, B203, '4.ONT'!Q:Q, "Y") &gt; 0,
        _xlfn.TEXTJOIN(", ", TRUE, IF(('4.ONT'!E:E = B203) * ('4.ONT'!Q:Q = "Y"), '4.ONT'!D:D, "")),
        IF(
            COUNTIFS('4.ONT'!E:E, B203, '4.ONT'!P:P, "Y") &gt; 0,
            _xlfn.TEXTJOIN(", ", TRUE, IF(('4.ONT'!E:E = B203) * ('4.ONT'!P:P = "Y"), '4.ONT'!D:D, "")),
            "Awaiting Status"
        )
    )
)</f>
        <v/>
      </c>
      <c r="O203" s="181" t="s">
        <v>94</v>
      </c>
      <c r="P203" s="60" t="str" cm="1">
        <f t="array" aca="1" ref="P203" ca="1">IF(
    O203="N",
    "",
    IF(
        COUNTIFS('3.RNAExtractions'!E:E, B203, '3.RNAExtractions'!Z:Z, "Y") &gt; 0,
        _xlfn.TEXTJOIN(", ", TRUE, IF(('3.RNAExtractions'!E:E = B203) * ('3.RNAExtractions'!Z:Z = "Y"), '3.RNAExtractions'!D:D, "")),
        IF(
            COUNTIFS('3.RNAExtractions'!E:E, B203, '3.RNAExtractions'!Y:Y, "Y") &gt; 0,
            _xlfn.TEXTJOIN(", ", TRUE, IF(('3.RNAExtractions'!E:E = B203) * ('3.RNAExtractions'!Y:Y = "Y"), '3.RNAExtractions'!D:D, "")),
            "Awaiting Status"
        )
    )
)</f>
        <v/>
      </c>
      <c r="Q203" s="26" t="s">
        <v>94</v>
      </c>
      <c r="R203" s="60" t="str" cm="1">
        <f t="array" aca="1" ref="R203" ca="1">IF(
    Q203="N",
    "",
    IF(
        COUNTIFS('4.RNAIllumina'!E:E, B203, '4.RNAIllumina'!Y:Y, "Y") &gt; 0,
        _xlfn.TEXTJOIN(", ", TRUE, IF(('4.RNAIllumina'!E:E = B203) * ('4.RNAIllumina'!Y:Y = "Y"), '4.RNAIllumina'!D:D, "")),
        IF(
            COUNTIFS('4.RNAIllumina'!E:E, B203, '4.RNAIllumina'!X:X, "Y") &gt; 0,
            _xlfn.TEXTJOIN(", ", TRUE, IF(('4.RNAIllumina'!E:E = B203) * ('4.RNAIllumina'!X:X = "Y"), '4.RNAIllumina'!D:D, "")),
            "Awaiting Status"
        )
    )
)</f>
        <v/>
      </c>
      <c r="T203" s="6" t="str">
        <f ca="1">VLOOKUP($B203,'1.MetaData'!$B:$H,2,FALSE)</f>
        <v>G3725</v>
      </c>
      <c r="U203" s="7" t="str">
        <f ca="1">VLOOKUP($B203,'1.MetaData'!$B:$H,3,FALSE)</f>
        <v>Galeocerdo cuvier</v>
      </c>
      <c r="V203" s="7" t="str">
        <f ca="1">VLOOKUP($B203,'1.MetaData'!$B:$H,4,FALSE)</f>
        <v>Tiger Shark</v>
      </c>
      <c r="W203" s="6" t="str">
        <f ca="1">VLOOKUP($B203,'1.MetaData'!$B:$H,5,FALSE)</f>
        <v>Jessica Pearce</v>
      </c>
      <c r="X203" s="6" t="str">
        <f ca="1">VLOOKUP($B203,'1.MetaData'!$B:$H,6,FALSE)</f>
        <v>Ana Sequeira / Jessica Pearce</v>
      </c>
      <c r="Z203"/>
    </row>
    <row r="204" spans="1:26" hidden="1" x14ac:dyDescent="0.25">
      <c r="A204" s="17">
        <v>203</v>
      </c>
      <c r="B204" s="3" t="str">
        <f t="shared" ca="1" si="5"/>
        <v>OG203</v>
      </c>
      <c r="C204" s="219" t="s">
        <v>102</v>
      </c>
      <c r="D204" s="4">
        <f ca="1">COUNTIF('2.Tissue'!C:C,B204)</f>
        <v>1</v>
      </c>
      <c r="E204" s="4">
        <f ca="1">COUNTIFS('3.DNAExtractions'!$E:$E,$B204,'3.DNAExtractions'!$D:$D,E$1)</f>
        <v>1</v>
      </c>
      <c r="F204" s="2" t="str" cm="1">
        <f t="array" aca="1" ref="F204" ca="1">IF(
    COUNTIFS('3.DNAExtractions'!E:E, B204, '3.DNAExtractions'!Y:Y, "Y") &gt; 0,
    _xlfn.TEXTJOIN(", ", TRUE, IF(('3.DNAExtractions'!E:E = B204) * ('3.DNAExtractions'!Y:Y = "Y"), '3.DNAExtractions'!D:D, "")),
    IF(
        COUNTIFS('3.DNAExtractions'!E:E, B204, '3.DNAExtractions'!X:X, "Y") &gt; 0,
        _xlfn.TEXTJOIN(", ", TRUE, IF(('3.DNAExtractions'!E:E = B204) * ('3.DNAExtractions'!X:X = "Y"), '3.DNAExtractions'!D:D, "")),
        "Awaiting Status"
    )
)</f>
        <v>Extracted</v>
      </c>
      <c r="G204" s="45" t="s">
        <v>92</v>
      </c>
      <c r="H204" s="8" t="str" cm="1">
        <f t="array" aca="1" ref="H204" ca="1">IF(
    G204="N",
    "",
    IF(
        COUNTIFS('4.Illumina'!E:E, B204, '4.Illumina'!R:R, "Y") &gt; 0,
        _xlfn.TEXTJOIN(", ", TRUE, IF(('4.Illumina'!E:E = B204) * ('4.Illumina'!R:R = "Y"), '4.Illumina'!D:D, "")),
        IF(
            COUNTIFS('4.Illumina'!E:E, B204, '4.Illumina'!Q:Q, "Y") &gt; 0,
            _xlfn.TEXTJOIN(", ", TRUE, IF(('4.Illumina'!E:E = B204) * ('4.Illumina'!Q:Q = "Y"), '4.Illumina'!D:D, "")),
            "Awaiting Status"
        )
    )
)</f>
        <v>Sequenced</v>
      </c>
      <c r="I204" s="26" t="s">
        <v>94</v>
      </c>
      <c r="J204" s="56" t="str" cm="1">
        <f t="array" aca="1" ref="J204" ca="1">IF(
    I204="N",
    "",
    IF(
        COUNTIFS('4.PacBio'!E:E, B204, '4.PacBio'!W:W, "Y") &gt; 0,
        _xlfn.TEXTJOIN(", ", TRUE, IF(('4.PacBio'!E:E = B204) * ('4.PacBio'!W:W = "Y"), '4.PacBio'!D:D, "")),
        IF(
            COUNTIFS('4.PacBio'!E:E, B204, '4.PacBio'!V:V, "Y") &gt; 0,
            _xlfn.TEXTJOIN(", ", TRUE, IF(('4.PacBio'!E:E = B204) * ('4.PacBio'!V:V = "Y"), '4.PacBio'!D:D, "")),
            "Awaiting Status"
        )
    )
)</f>
        <v/>
      </c>
      <c r="K204" s="181" t="s">
        <v>94</v>
      </c>
      <c r="L204" s="8" t="str" cm="1">
        <f t="array" aca="1" ref="L204" ca="1">IF(
    K204="N",
    "",
    IF(
        COUNTIFS('4.HiCLibrary'!E:E, B204, '4.HiCLibrary'!V:V, "Y") &gt; 0,
        _xlfn.TEXTJOIN(", ", TRUE, IF(('4.HiCLibrary'!E:E = B204) * ('4.HiCLibrary'!V:V = "Y"), '4.HiCLibrary'!D:D, "")),
        IF(
            COUNTIFS('4.HiCLibrary'!E:E, B204, '4.HiCLibrary'!U:U, "Y") &gt; 0,
            _xlfn.TEXTJOIN(", ", TRUE, IF(('4.HiCLibrary'!E:E = B204) * ('4.HiCLibrary'!U:U = "Y"), '4.HiCLibrary'!D:D, "")),
            "Awaiting Status"
        )
    )
)</f>
        <v/>
      </c>
      <c r="M204" s="47" t="s">
        <v>94</v>
      </c>
      <c r="N204" s="56" t="str" cm="1">
        <f t="array" aca="1" ref="N204" ca="1">IF(
    M204="N",
    "",
    IF(
        COUNTIFS('4.ONT'!E:E, B204, '4.ONT'!Q:Q, "Y") &gt; 0,
        _xlfn.TEXTJOIN(", ", TRUE, IF(('4.ONT'!E:E = B204) * ('4.ONT'!Q:Q = "Y"), '4.ONT'!D:D, "")),
        IF(
            COUNTIFS('4.ONT'!E:E, B204, '4.ONT'!P:P, "Y") &gt; 0,
            _xlfn.TEXTJOIN(", ", TRUE, IF(('4.ONT'!E:E = B204) * ('4.ONT'!P:P = "Y"), '4.ONT'!D:D, "")),
            "Awaiting Status"
        )
    )
)</f>
        <v/>
      </c>
      <c r="O204" s="181" t="s">
        <v>94</v>
      </c>
      <c r="P204" s="60" t="str" cm="1">
        <f t="array" aca="1" ref="P204" ca="1">IF(
    O204="N",
    "",
    IF(
        COUNTIFS('3.RNAExtractions'!E:E, B204, '3.RNAExtractions'!Z:Z, "Y") &gt; 0,
        _xlfn.TEXTJOIN(", ", TRUE, IF(('3.RNAExtractions'!E:E = B204) * ('3.RNAExtractions'!Z:Z = "Y"), '3.RNAExtractions'!D:D, "")),
        IF(
            COUNTIFS('3.RNAExtractions'!E:E, B204, '3.RNAExtractions'!Y:Y, "Y") &gt; 0,
            _xlfn.TEXTJOIN(", ", TRUE, IF(('3.RNAExtractions'!E:E = B204) * ('3.RNAExtractions'!Y:Y = "Y"), '3.RNAExtractions'!D:D, "")),
            "Awaiting Status"
        )
    )
)</f>
        <v/>
      </c>
      <c r="Q204" s="26" t="s">
        <v>94</v>
      </c>
      <c r="R204" s="60" t="str" cm="1">
        <f t="array" aca="1" ref="R204" ca="1">IF(
    Q204="N",
    "",
    IF(
        COUNTIFS('4.RNAIllumina'!E:E, B204, '4.RNAIllumina'!Y:Y, "Y") &gt; 0,
        _xlfn.TEXTJOIN(", ", TRUE, IF(('4.RNAIllumina'!E:E = B204) * ('4.RNAIllumina'!Y:Y = "Y"), '4.RNAIllumina'!D:D, "")),
        IF(
            COUNTIFS('4.RNAIllumina'!E:E, B204, '4.RNAIllumina'!X:X, "Y") &gt; 0,
            _xlfn.TEXTJOIN(", ", TRUE, IF(('4.RNAIllumina'!E:E = B204) * ('4.RNAIllumina'!X:X = "Y"), '4.RNAIllumina'!D:D, "")),
            "Awaiting Status"
        )
    )
)</f>
        <v/>
      </c>
      <c r="T204" s="6" t="str">
        <f ca="1">VLOOKUP($B204,'1.MetaData'!$B:$H,2,FALSE)</f>
        <v>G3728</v>
      </c>
      <c r="U204" s="7" t="str">
        <f ca="1">VLOOKUP($B204,'1.MetaData'!$B:$H,3,FALSE)</f>
        <v>Galeocerdo cuvier</v>
      </c>
      <c r="V204" s="7" t="str">
        <f ca="1">VLOOKUP($B204,'1.MetaData'!$B:$H,4,FALSE)</f>
        <v>Tiger Shark</v>
      </c>
      <c r="W204" s="6" t="str">
        <f ca="1">VLOOKUP($B204,'1.MetaData'!$B:$H,5,FALSE)</f>
        <v>Jessica Pearce</v>
      </c>
      <c r="X204" s="6" t="str">
        <f ca="1">VLOOKUP($B204,'1.MetaData'!$B:$H,6,FALSE)</f>
        <v>Ana Sequeira / Jessica Pearce</v>
      </c>
      <c r="Z204"/>
    </row>
    <row r="205" spans="1:26" hidden="1" x14ac:dyDescent="0.25">
      <c r="A205" s="17">
        <v>204</v>
      </c>
      <c r="B205" s="3" t="str">
        <f t="shared" ca="1" si="5"/>
        <v>OG204</v>
      </c>
      <c r="C205" s="219" t="s">
        <v>102</v>
      </c>
      <c r="D205" s="4">
        <f ca="1">COUNTIF('2.Tissue'!C:C,B205)</f>
        <v>1</v>
      </c>
      <c r="E205" s="4">
        <f ca="1">COUNTIFS('3.DNAExtractions'!$E:$E,$B205,'3.DNAExtractions'!$D:$D,E$1)</f>
        <v>1</v>
      </c>
      <c r="F205" s="2" t="str" cm="1">
        <f t="array" aca="1" ref="F205" ca="1">IF(
    COUNTIFS('3.DNAExtractions'!E:E, B205, '3.DNAExtractions'!Y:Y, "Y") &gt; 0,
    _xlfn.TEXTJOIN(", ", TRUE, IF(('3.DNAExtractions'!E:E = B205) * ('3.DNAExtractions'!Y:Y = "Y"), '3.DNAExtractions'!D:D, "")),
    IF(
        COUNTIFS('3.DNAExtractions'!E:E, B205, '3.DNAExtractions'!X:X, "Y") &gt; 0,
        _xlfn.TEXTJOIN(", ", TRUE, IF(('3.DNAExtractions'!E:E = B205) * ('3.DNAExtractions'!X:X = "Y"), '3.DNAExtractions'!D:D, "")),
        "Awaiting Status"
    )
)</f>
        <v>Extracted</v>
      </c>
      <c r="G205" s="45" t="s">
        <v>92</v>
      </c>
      <c r="H205" s="8" t="str" cm="1">
        <f t="array" aca="1" ref="H205" ca="1">IF(
    G205="N",
    "",
    IF(
        COUNTIFS('4.Illumina'!E:E, B205, '4.Illumina'!R:R, "Y") &gt; 0,
        _xlfn.TEXTJOIN(", ", TRUE, IF(('4.Illumina'!E:E = B205) * ('4.Illumina'!R:R = "Y"), '4.Illumina'!D:D, "")),
        IF(
            COUNTIFS('4.Illumina'!E:E, B205, '4.Illumina'!Q:Q, "Y") &gt; 0,
            _xlfn.TEXTJOIN(", ", TRUE, IF(('4.Illumina'!E:E = B205) * ('4.Illumina'!Q:Q = "Y"), '4.Illumina'!D:D, "")),
            "Awaiting Status"
        )
    )
)</f>
        <v>Sequenced</v>
      </c>
      <c r="I205" s="26" t="s">
        <v>94</v>
      </c>
      <c r="J205" s="56" t="str" cm="1">
        <f t="array" aca="1" ref="J205" ca="1">IF(
    I205="N",
    "",
    IF(
        COUNTIFS('4.PacBio'!E:E, B205, '4.PacBio'!W:W, "Y") &gt; 0,
        _xlfn.TEXTJOIN(", ", TRUE, IF(('4.PacBio'!E:E = B205) * ('4.PacBio'!W:W = "Y"), '4.PacBio'!D:D, "")),
        IF(
            COUNTIFS('4.PacBio'!E:E, B205, '4.PacBio'!V:V, "Y") &gt; 0,
            _xlfn.TEXTJOIN(", ", TRUE, IF(('4.PacBio'!E:E = B205) * ('4.PacBio'!V:V = "Y"), '4.PacBio'!D:D, "")),
            "Awaiting Status"
        )
    )
)</f>
        <v/>
      </c>
      <c r="K205" s="181" t="s">
        <v>94</v>
      </c>
      <c r="L205" s="8" t="str" cm="1">
        <f t="array" aca="1" ref="L205" ca="1">IF(
    K205="N",
    "",
    IF(
        COUNTIFS('4.HiCLibrary'!E:E, B205, '4.HiCLibrary'!V:V, "Y") &gt; 0,
        _xlfn.TEXTJOIN(", ", TRUE, IF(('4.HiCLibrary'!E:E = B205) * ('4.HiCLibrary'!V:V = "Y"), '4.HiCLibrary'!D:D, "")),
        IF(
            COUNTIFS('4.HiCLibrary'!E:E, B205, '4.HiCLibrary'!U:U, "Y") &gt; 0,
            _xlfn.TEXTJOIN(", ", TRUE, IF(('4.HiCLibrary'!E:E = B205) * ('4.HiCLibrary'!U:U = "Y"), '4.HiCLibrary'!D:D, "")),
            "Awaiting Status"
        )
    )
)</f>
        <v/>
      </c>
      <c r="M205" s="47" t="s">
        <v>94</v>
      </c>
      <c r="N205" s="56" t="str" cm="1">
        <f t="array" aca="1" ref="N205" ca="1">IF(
    M205="N",
    "",
    IF(
        COUNTIFS('4.ONT'!E:E, B205, '4.ONT'!Q:Q, "Y") &gt; 0,
        _xlfn.TEXTJOIN(", ", TRUE, IF(('4.ONT'!E:E = B205) * ('4.ONT'!Q:Q = "Y"), '4.ONT'!D:D, "")),
        IF(
            COUNTIFS('4.ONT'!E:E, B205, '4.ONT'!P:P, "Y") &gt; 0,
            _xlfn.TEXTJOIN(", ", TRUE, IF(('4.ONT'!E:E = B205) * ('4.ONT'!P:P = "Y"), '4.ONT'!D:D, "")),
            "Awaiting Status"
        )
    )
)</f>
        <v/>
      </c>
      <c r="O205" s="181" t="s">
        <v>94</v>
      </c>
      <c r="P205" s="60" t="str" cm="1">
        <f t="array" aca="1" ref="P205" ca="1">IF(
    O205="N",
    "",
    IF(
        COUNTIFS('3.RNAExtractions'!E:E, B205, '3.RNAExtractions'!Z:Z, "Y") &gt; 0,
        _xlfn.TEXTJOIN(", ", TRUE, IF(('3.RNAExtractions'!E:E = B205) * ('3.RNAExtractions'!Z:Z = "Y"), '3.RNAExtractions'!D:D, "")),
        IF(
            COUNTIFS('3.RNAExtractions'!E:E, B205, '3.RNAExtractions'!Y:Y, "Y") &gt; 0,
            _xlfn.TEXTJOIN(", ", TRUE, IF(('3.RNAExtractions'!E:E = B205) * ('3.RNAExtractions'!Y:Y = "Y"), '3.RNAExtractions'!D:D, "")),
            "Awaiting Status"
        )
    )
)</f>
        <v/>
      </c>
      <c r="Q205" s="26" t="s">
        <v>94</v>
      </c>
      <c r="R205" s="60" t="str" cm="1">
        <f t="array" aca="1" ref="R205" ca="1">IF(
    Q205="N",
    "",
    IF(
        COUNTIFS('4.RNAIllumina'!E:E, B205, '4.RNAIllumina'!Y:Y, "Y") &gt; 0,
        _xlfn.TEXTJOIN(", ", TRUE, IF(('4.RNAIllumina'!E:E = B205) * ('4.RNAIllumina'!Y:Y = "Y"), '4.RNAIllumina'!D:D, "")),
        IF(
            COUNTIFS('4.RNAIllumina'!E:E, B205, '4.RNAIllumina'!X:X, "Y") &gt; 0,
            _xlfn.TEXTJOIN(", ", TRUE, IF(('4.RNAIllumina'!E:E = B205) * ('4.RNAIllumina'!X:X = "Y"), '4.RNAIllumina'!D:D, "")),
            "Awaiting Status"
        )
    )
)</f>
        <v/>
      </c>
      <c r="T205" s="6" t="str">
        <f ca="1">VLOOKUP($B205,'1.MetaData'!$B:$H,2,FALSE)</f>
        <v>D444</v>
      </c>
      <c r="U205" s="7" t="str">
        <f ca="1">VLOOKUP($B205,'1.MetaData'!$B:$H,3,FALSE)</f>
        <v>Galeocerdo cuvier</v>
      </c>
      <c r="V205" s="7" t="str">
        <f ca="1">VLOOKUP($B205,'1.MetaData'!$B:$H,4,FALSE)</f>
        <v>Tiger Shark</v>
      </c>
      <c r="W205" s="6" t="str">
        <f ca="1">VLOOKUP($B205,'1.MetaData'!$B:$H,5,FALSE)</f>
        <v>Jessica Pearce</v>
      </c>
      <c r="X205" s="6" t="str">
        <f ca="1">VLOOKUP($B205,'1.MetaData'!$B:$H,6,FALSE)</f>
        <v>Ana Sequeira / Jessica Pearce</v>
      </c>
      <c r="Z205"/>
    </row>
    <row r="206" spans="1:26" hidden="1" x14ac:dyDescent="0.25">
      <c r="A206" s="17">
        <v>205</v>
      </c>
      <c r="B206" s="3" t="str">
        <f t="shared" ca="1" si="5"/>
        <v>OG205</v>
      </c>
      <c r="C206" s="219" t="s">
        <v>102</v>
      </c>
      <c r="D206" s="4">
        <f ca="1">COUNTIF('2.Tissue'!C:C,B206)</f>
        <v>1</v>
      </c>
      <c r="E206" s="4">
        <f ca="1">COUNTIFS('3.DNAExtractions'!$E:$E,$B206,'3.DNAExtractions'!$D:$D,E$1)</f>
        <v>1</v>
      </c>
      <c r="F206" s="2" t="str" cm="1">
        <f t="array" aca="1" ref="F206" ca="1">IF(
    COUNTIFS('3.DNAExtractions'!E:E, B206, '3.DNAExtractions'!Y:Y, "Y") &gt; 0,
    _xlfn.TEXTJOIN(", ", TRUE, IF(('3.DNAExtractions'!E:E = B206) * ('3.DNAExtractions'!Y:Y = "Y"), '3.DNAExtractions'!D:D, "")),
    IF(
        COUNTIFS('3.DNAExtractions'!E:E, B206, '3.DNAExtractions'!X:X, "Y") &gt; 0,
        _xlfn.TEXTJOIN(", ", TRUE, IF(('3.DNAExtractions'!E:E = B206) * ('3.DNAExtractions'!X:X = "Y"), '3.DNAExtractions'!D:D, "")),
        "Awaiting Status"
    )
)</f>
        <v>Extracted</v>
      </c>
      <c r="G206" s="45" t="s">
        <v>92</v>
      </c>
      <c r="H206" s="8" t="str" cm="1">
        <f t="array" aca="1" ref="H206" ca="1">IF(
    G206="N",
    "",
    IF(
        COUNTIFS('4.Illumina'!E:E, B206, '4.Illumina'!R:R, "Y") &gt; 0,
        _xlfn.TEXTJOIN(", ", TRUE, IF(('4.Illumina'!E:E = B206) * ('4.Illumina'!R:R = "Y"), '4.Illumina'!D:D, "")),
        IF(
            COUNTIFS('4.Illumina'!E:E, B206, '4.Illumina'!Q:Q, "Y") &gt; 0,
            _xlfn.TEXTJOIN(", ", TRUE, IF(('4.Illumina'!E:E = B206) * ('4.Illumina'!Q:Q = "Y"), '4.Illumina'!D:D, "")),
            "Awaiting Status"
        )
    )
)</f>
        <v>Sequenced</v>
      </c>
      <c r="I206" s="26" t="s">
        <v>94</v>
      </c>
      <c r="J206" s="56" t="str" cm="1">
        <f t="array" aca="1" ref="J206" ca="1">IF(
    I206="N",
    "",
    IF(
        COUNTIFS('4.PacBio'!E:E, B206, '4.PacBio'!W:W, "Y") &gt; 0,
        _xlfn.TEXTJOIN(", ", TRUE, IF(('4.PacBio'!E:E = B206) * ('4.PacBio'!W:W = "Y"), '4.PacBio'!D:D, "")),
        IF(
            COUNTIFS('4.PacBio'!E:E, B206, '4.PacBio'!V:V, "Y") &gt; 0,
            _xlfn.TEXTJOIN(", ", TRUE, IF(('4.PacBio'!E:E = B206) * ('4.PacBio'!V:V = "Y"), '4.PacBio'!D:D, "")),
            "Awaiting Status"
        )
    )
)</f>
        <v/>
      </c>
      <c r="K206" s="181" t="s">
        <v>94</v>
      </c>
      <c r="L206" s="8" t="str" cm="1">
        <f t="array" aca="1" ref="L206" ca="1">IF(
    K206="N",
    "",
    IF(
        COUNTIFS('4.HiCLibrary'!E:E, B206, '4.HiCLibrary'!V:V, "Y") &gt; 0,
        _xlfn.TEXTJOIN(", ", TRUE, IF(('4.HiCLibrary'!E:E = B206) * ('4.HiCLibrary'!V:V = "Y"), '4.HiCLibrary'!D:D, "")),
        IF(
            COUNTIFS('4.HiCLibrary'!E:E, B206, '4.HiCLibrary'!U:U, "Y") &gt; 0,
            _xlfn.TEXTJOIN(", ", TRUE, IF(('4.HiCLibrary'!E:E = B206) * ('4.HiCLibrary'!U:U = "Y"), '4.HiCLibrary'!D:D, "")),
            "Awaiting Status"
        )
    )
)</f>
        <v/>
      </c>
      <c r="M206" s="47" t="s">
        <v>94</v>
      </c>
      <c r="N206" s="56" t="str" cm="1">
        <f t="array" aca="1" ref="N206" ca="1">IF(
    M206="N",
    "",
    IF(
        COUNTIFS('4.ONT'!E:E, B206, '4.ONT'!Q:Q, "Y") &gt; 0,
        _xlfn.TEXTJOIN(", ", TRUE, IF(('4.ONT'!E:E = B206) * ('4.ONT'!Q:Q = "Y"), '4.ONT'!D:D, "")),
        IF(
            COUNTIFS('4.ONT'!E:E, B206, '4.ONT'!P:P, "Y") &gt; 0,
            _xlfn.TEXTJOIN(", ", TRUE, IF(('4.ONT'!E:E = B206) * ('4.ONT'!P:P = "Y"), '4.ONT'!D:D, "")),
            "Awaiting Status"
        )
    )
)</f>
        <v/>
      </c>
      <c r="O206" s="181" t="s">
        <v>94</v>
      </c>
      <c r="P206" s="60" t="str" cm="1">
        <f t="array" aca="1" ref="P206" ca="1">IF(
    O206="N",
    "",
    IF(
        COUNTIFS('3.RNAExtractions'!E:E, B206, '3.RNAExtractions'!Z:Z, "Y") &gt; 0,
        _xlfn.TEXTJOIN(", ", TRUE, IF(('3.RNAExtractions'!E:E = B206) * ('3.RNAExtractions'!Z:Z = "Y"), '3.RNAExtractions'!D:D, "")),
        IF(
            COUNTIFS('3.RNAExtractions'!E:E, B206, '3.RNAExtractions'!Y:Y, "Y") &gt; 0,
            _xlfn.TEXTJOIN(", ", TRUE, IF(('3.RNAExtractions'!E:E = B206) * ('3.RNAExtractions'!Y:Y = "Y"), '3.RNAExtractions'!D:D, "")),
            "Awaiting Status"
        )
    )
)</f>
        <v/>
      </c>
      <c r="Q206" s="26" t="s">
        <v>94</v>
      </c>
      <c r="R206" s="60" t="str" cm="1">
        <f t="array" aca="1" ref="R206" ca="1">IF(
    Q206="N",
    "",
    IF(
        COUNTIFS('4.RNAIllumina'!E:E, B206, '4.RNAIllumina'!Y:Y, "Y") &gt; 0,
        _xlfn.TEXTJOIN(", ", TRUE, IF(('4.RNAIllumina'!E:E = B206) * ('4.RNAIllumina'!Y:Y = "Y"), '4.RNAIllumina'!D:D, "")),
        IF(
            COUNTIFS('4.RNAIllumina'!E:E, B206, '4.RNAIllumina'!X:X, "Y") &gt; 0,
            _xlfn.TEXTJOIN(", ", TRUE, IF(('4.RNAIllumina'!E:E = B206) * ('4.RNAIllumina'!X:X = "Y"), '4.RNAIllumina'!D:D, "")),
            "Awaiting Status"
        )
    )
)</f>
        <v/>
      </c>
      <c r="T206" s="6" t="str">
        <f ca="1">VLOOKUP($B206,'1.MetaData'!$B:$H,2,FALSE)</f>
        <v>T2</v>
      </c>
      <c r="U206" s="7" t="str">
        <f ca="1">VLOOKUP($B206,'1.MetaData'!$B:$H,3,FALSE)</f>
        <v>Galeocerdo cuvier</v>
      </c>
      <c r="V206" s="7" t="str">
        <f ca="1">VLOOKUP($B206,'1.MetaData'!$B:$H,4,FALSE)</f>
        <v>Tiger Shark</v>
      </c>
      <c r="W206" s="6" t="str">
        <f ca="1">VLOOKUP($B206,'1.MetaData'!$B:$H,5,FALSE)</f>
        <v>Jessica Pearce</v>
      </c>
      <c r="X206" s="6" t="str">
        <f ca="1">VLOOKUP($B206,'1.MetaData'!$B:$H,6,FALSE)</f>
        <v>Ana Sequeira / Jessica Pearce</v>
      </c>
      <c r="Z206"/>
    </row>
    <row r="207" spans="1:26" hidden="1" x14ac:dyDescent="0.25">
      <c r="A207" s="17">
        <v>206</v>
      </c>
      <c r="B207" s="3" t="str">
        <f t="shared" ca="1" si="5"/>
        <v>OG206</v>
      </c>
      <c r="C207" s="219" t="s">
        <v>102</v>
      </c>
      <c r="D207" s="4">
        <f ca="1">COUNTIF('2.Tissue'!C:C,B207)</f>
        <v>1</v>
      </c>
      <c r="E207" s="4">
        <f ca="1">COUNTIFS('3.DNAExtractions'!$E:$E,$B207,'3.DNAExtractions'!$D:$D,E$1)</f>
        <v>1</v>
      </c>
      <c r="F207" s="2" t="str" cm="1">
        <f t="array" aca="1" ref="F207" ca="1">IF(
    COUNTIFS('3.DNAExtractions'!E:E, B207, '3.DNAExtractions'!Y:Y, "Y") &gt; 0,
    _xlfn.TEXTJOIN(", ", TRUE, IF(('3.DNAExtractions'!E:E = B207) * ('3.DNAExtractions'!Y:Y = "Y"), '3.DNAExtractions'!D:D, "")),
    IF(
        COUNTIFS('3.DNAExtractions'!E:E, B207, '3.DNAExtractions'!X:X, "Y") &gt; 0,
        _xlfn.TEXTJOIN(", ", TRUE, IF(('3.DNAExtractions'!E:E = B207) * ('3.DNAExtractions'!X:X = "Y"), '3.DNAExtractions'!D:D, "")),
        "Awaiting Status"
    )
)</f>
        <v>Extracted</v>
      </c>
      <c r="G207" s="45" t="s">
        <v>92</v>
      </c>
      <c r="H207" s="8" t="str" cm="1">
        <f t="array" aca="1" ref="H207" ca="1">IF(
    G207="N",
    "",
    IF(
        COUNTIFS('4.Illumina'!E:E, B207, '4.Illumina'!R:R, "Y") &gt; 0,
        _xlfn.TEXTJOIN(", ", TRUE, IF(('4.Illumina'!E:E = B207) * ('4.Illumina'!R:R = "Y"), '4.Illumina'!D:D, "")),
        IF(
            COUNTIFS('4.Illumina'!E:E, B207, '4.Illumina'!Q:Q, "Y") &gt; 0,
            _xlfn.TEXTJOIN(", ", TRUE, IF(('4.Illumina'!E:E = B207) * ('4.Illumina'!Q:Q = "Y"), '4.Illumina'!D:D, "")),
            "Awaiting Status"
        )
    )
)</f>
        <v>Sequenced</v>
      </c>
      <c r="I207" s="26" t="s">
        <v>94</v>
      </c>
      <c r="J207" s="56" t="str" cm="1">
        <f t="array" aca="1" ref="J207" ca="1">IF(
    I207="N",
    "",
    IF(
        COUNTIFS('4.PacBio'!E:E, B207, '4.PacBio'!W:W, "Y") &gt; 0,
        _xlfn.TEXTJOIN(", ", TRUE, IF(('4.PacBio'!E:E = B207) * ('4.PacBio'!W:W = "Y"), '4.PacBio'!D:D, "")),
        IF(
            COUNTIFS('4.PacBio'!E:E, B207, '4.PacBio'!V:V, "Y") &gt; 0,
            _xlfn.TEXTJOIN(", ", TRUE, IF(('4.PacBio'!E:E = B207) * ('4.PacBio'!V:V = "Y"), '4.PacBio'!D:D, "")),
            "Awaiting Status"
        )
    )
)</f>
        <v/>
      </c>
      <c r="K207" s="181" t="s">
        <v>94</v>
      </c>
      <c r="L207" s="8" t="str" cm="1">
        <f t="array" aca="1" ref="L207" ca="1">IF(
    K207="N",
    "",
    IF(
        COUNTIFS('4.HiCLibrary'!E:E, B207, '4.HiCLibrary'!V:V, "Y") &gt; 0,
        _xlfn.TEXTJOIN(", ", TRUE, IF(('4.HiCLibrary'!E:E = B207) * ('4.HiCLibrary'!V:V = "Y"), '4.HiCLibrary'!D:D, "")),
        IF(
            COUNTIFS('4.HiCLibrary'!E:E, B207, '4.HiCLibrary'!U:U, "Y") &gt; 0,
            _xlfn.TEXTJOIN(", ", TRUE, IF(('4.HiCLibrary'!E:E = B207) * ('4.HiCLibrary'!U:U = "Y"), '4.HiCLibrary'!D:D, "")),
            "Awaiting Status"
        )
    )
)</f>
        <v/>
      </c>
      <c r="M207" s="47" t="s">
        <v>94</v>
      </c>
      <c r="N207" s="56" t="str" cm="1">
        <f t="array" aca="1" ref="N207" ca="1">IF(
    M207="N",
    "",
    IF(
        COUNTIFS('4.ONT'!E:E, B207, '4.ONT'!Q:Q, "Y") &gt; 0,
        _xlfn.TEXTJOIN(", ", TRUE, IF(('4.ONT'!E:E = B207) * ('4.ONT'!Q:Q = "Y"), '4.ONT'!D:D, "")),
        IF(
            COUNTIFS('4.ONT'!E:E, B207, '4.ONT'!P:P, "Y") &gt; 0,
            _xlfn.TEXTJOIN(", ", TRUE, IF(('4.ONT'!E:E = B207) * ('4.ONT'!P:P = "Y"), '4.ONT'!D:D, "")),
            "Awaiting Status"
        )
    )
)</f>
        <v/>
      </c>
      <c r="O207" s="181" t="s">
        <v>94</v>
      </c>
      <c r="P207" s="60" t="str" cm="1">
        <f t="array" aca="1" ref="P207" ca="1">IF(
    O207="N",
    "",
    IF(
        COUNTIFS('3.RNAExtractions'!E:E, B207, '3.RNAExtractions'!Z:Z, "Y") &gt; 0,
        _xlfn.TEXTJOIN(", ", TRUE, IF(('3.RNAExtractions'!E:E = B207) * ('3.RNAExtractions'!Z:Z = "Y"), '3.RNAExtractions'!D:D, "")),
        IF(
            COUNTIFS('3.RNAExtractions'!E:E, B207, '3.RNAExtractions'!Y:Y, "Y") &gt; 0,
            _xlfn.TEXTJOIN(", ", TRUE, IF(('3.RNAExtractions'!E:E = B207) * ('3.RNAExtractions'!Y:Y = "Y"), '3.RNAExtractions'!D:D, "")),
            "Awaiting Status"
        )
    )
)</f>
        <v/>
      </c>
      <c r="Q207" s="26" t="s">
        <v>94</v>
      </c>
      <c r="R207" s="60" t="str" cm="1">
        <f t="array" aca="1" ref="R207" ca="1">IF(
    Q207="N",
    "",
    IF(
        COUNTIFS('4.RNAIllumina'!E:E, B207, '4.RNAIllumina'!Y:Y, "Y") &gt; 0,
        _xlfn.TEXTJOIN(", ", TRUE, IF(('4.RNAIllumina'!E:E = B207) * ('4.RNAIllumina'!Y:Y = "Y"), '4.RNAIllumina'!D:D, "")),
        IF(
            COUNTIFS('4.RNAIllumina'!E:E, B207, '4.RNAIllumina'!X:X, "Y") &gt; 0,
            _xlfn.TEXTJOIN(", ", TRUE, IF(('4.RNAIllumina'!E:E = B207) * ('4.RNAIllumina'!X:X = "Y"), '4.RNAIllumina'!D:D, "")),
            "Awaiting Status"
        )
    )
)</f>
        <v/>
      </c>
      <c r="T207" s="6" t="str">
        <f ca="1">VLOOKUP($B207,'1.MetaData'!$B:$H,2,FALSE)</f>
        <v>T1</v>
      </c>
      <c r="U207" s="7" t="str">
        <f ca="1">VLOOKUP($B207,'1.MetaData'!$B:$H,3,FALSE)</f>
        <v>Galeocerdo cuvier</v>
      </c>
      <c r="V207" s="7" t="str">
        <f ca="1">VLOOKUP($B207,'1.MetaData'!$B:$H,4,FALSE)</f>
        <v>Tiger Shark</v>
      </c>
      <c r="W207" s="6" t="str">
        <f ca="1">VLOOKUP($B207,'1.MetaData'!$B:$H,5,FALSE)</f>
        <v>Jessica Pearce</v>
      </c>
      <c r="X207" s="6" t="str">
        <f ca="1">VLOOKUP($B207,'1.MetaData'!$B:$H,6,FALSE)</f>
        <v>Ana Sequeira / Jessica Pearce</v>
      </c>
      <c r="Z207"/>
    </row>
    <row r="208" spans="1:26" hidden="1" x14ac:dyDescent="0.25">
      <c r="A208" s="17">
        <v>207</v>
      </c>
      <c r="B208" s="3" t="str">
        <f t="shared" ca="1" si="5"/>
        <v>OG207</v>
      </c>
      <c r="C208" s="219" t="s">
        <v>102</v>
      </c>
      <c r="D208" s="4">
        <f ca="1">COUNTIF('2.Tissue'!C:C,B208)</f>
        <v>1</v>
      </c>
      <c r="E208" s="4">
        <f ca="1">COUNTIFS('3.DNAExtractions'!$E:$E,$B208,'3.DNAExtractions'!$D:$D,E$1)</f>
        <v>1</v>
      </c>
      <c r="F208" s="2" t="str" cm="1">
        <f t="array" aca="1" ref="F208" ca="1">IF(
    COUNTIFS('3.DNAExtractions'!E:E, B208, '3.DNAExtractions'!Y:Y, "Y") &gt; 0,
    _xlfn.TEXTJOIN(", ", TRUE, IF(('3.DNAExtractions'!E:E = B208) * ('3.DNAExtractions'!Y:Y = "Y"), '3.DNAExtractions'!D:D, "")),
    IF(
        COUNTIFS('3.DNAExtractions'!E:E, B208, '3.DNAExtractions'!X:X, "Y") &gt; 0,
        _xlfn.TEXTJOIN(", ", TRUE, IF(('3.DNAExtractions'!E:E = B208) * ('3.DNAExtractions'!X:X = "Y"), '3.DNAExtractions'!D:D, "")),
        "Awaiting Status"
    )
)</f>
        <v>Extracted</v>
      </c>
      <c r="G208" s="45" t="s">
        <v>92</v>
      </c>
      <c r="H208" s="8" t="str" cm="1">
        <f t="array" aca="1" ref="H208" ca="1">IF(
    G208="N",
    "",
    IF(
        COUNTIFS('4.Illumina'!E:E, B208, '4.Illumina'!R:R, "Y") &gt; 0,
        _xlfn.TEXTJOIN(", ", TRUE, IF(('4.Illumina'!E:E = B208) * ('4.Illumina'!R:R = "Y"), '4.Illumina'!D:D, "")),
        IF(
            COUNTIFS('4.Illumina'!E:E, B208, '4.Illumina'!Q:Q, "Y") &gt; 0,
            _xlfn.TEXTJOIN(", ", TRUE, IF(('4.Illumina'!E:E = B208) * ('4.Illumina'!Q:Q = "Y"), '4.Illumina'!D:D, "")),
            "Awaiting Status"
        )
    )
)</f>
        <v>Sequenced</v>
      </c>
      <c r="I208" s="26" t="s">
        <v>94</v>
      </c>
      <c r="J208" s="56" t="str" cm="1">
        <f t="array" aca="1" ref="J208" ca="1">IF(
    I208="N",
    "",
    IF(
        COUNTIFS('4.PacBio'!E:E, B208, '4.PacBio'!W:W, "Y") &gt; 0,
        _xlfn.TEXTJOIN(", ", TRUE, IF(('4.PacBio'!E:E = B208) * ('4.PacBio'!W:W = "Y"), '4.PacBio'!D:D, "")),
        IF(
            COUNTIFS('4.PacBio'!E:E, B208, '4.PacBio'!V:V, "Y") &gt; 0,
            _xlfn.TEXTJOIN(", ", TRUE, IF(('4.PacBio'!E:E = B208) * ('4.PacBio'!V:V = "Y"), '4.PacBio'!D:D, "")),
            "Awaiting Status"
        )
    )
)</f>
        <v/>
      </c>
      <c r="K208" s="181" t="s">
        <v>94</v>
      </c>
      <c r="L208" s="8" t="str" cm="1">
        <f t="array" aca="1" ref="L208" ca="1">IF(
    K208="N",
    "",
    IF(
        COUNTIFS('4.HiCLibrary'!E:E, B208, '4.HiCLibrary'!V:V, "Y") &gt; 0,
        _xlfn.TEXTJOIN(", ", TRUE, IF(('4.HiCLibrary'!E:E = B208) * ('4.HiCLibrary'!V:V = "Y"), '4.HiCLibrary'!D:D, "")),
        IF(
            COUNTIFS('4.HiCLibrary'!E:E, B208, '4.HiCLibrary'!U:U, "Y") &gt; 0,
            _xlfn.TEXTJOIN(", ", TRUE, IF(('4.HiCLibrary'!E:E = B208) * ('4.HiCLibrary'!U:U = "Y"), '4.HiCLibrary'!D:D, "")),
            "Awaiting Status"
        )
    )
)</f>
        <v/>
      </c>
      <c r="M208" s="47" t="s">
        <v>94</v>
      </c>
      <c r="N208" s="56" t="str" cm="1">
        <f t="array" aca="1" ref="N208" ca="1">IF(
    M208="N",
    "",
    IF(
        COUNTIFS('4.ONT'!E:E, B208, '4.ONT'!Q:Q, "Y") &gt; 0,
        _xlfn.TEXTJOIN(", ", TRUE, IF(('4.ONT'!E:E = B208) * ('4.ONT'!Q:Q = "Y"), '4.ONT'!D:D, "")),
        IF(
            COUNTIFS('4.ONT'!E:E, B208, '4.ONT'!P:P, "Y") &gt; 0,
            _xlfn.TEXTJOIN(", ", TRUE, IF(('4.ONT'!E:E = B208) * ('4.ONT'!P:P = "Y"), '4.ONT'!D:D, "")),
            "Awaiting Status"
        )
    )
)</f>
        <v/>
      </c>
      <c r="O208" s="181" t="s">
        <v>94</v>
      </c>
      <c r="P208" s="60" t="str" cm="1">
        <f t="array" aca="1" ref="P208" ca="1">IF(
    O208="N",
    "",
    IF(
        COUNTIFS('3.RNAExtractions'!E:E, B208, '3.RNAExtractions'!Z:Z, "Y") &gt; 0,
        _xlfn.TEXTJOIN(", ", TRUE, IF(('3.RNAExtractions'!E:E = B208) * ('3.RNAExtractions'!Z:Z = "Y"), '3.RNAExtractions'!D:D, "")),
        IF(
            COUNTIFS('3.RNAExtractions'!E:E, B208, '3.RNAExtractions'!Y:Y, "Y") &gt; 0,
            _xlfn.TEXTJOIN(", ", TRUE, IF(('3.RNAExtractions'!E:E = B208) * ('3.RNAExtractions'!Y:Y = "Y"), '3.RNAExtractions'!D:D, "")),
            "Awaiting Status"
        )
    )
)</f>
        <v/>
      </c>
      <c r="Q208" s="26" t="s">
        <v>94</v>
      </c>
      <c r="R208" s="60" t="str" cm="1">
        <f t="array" aca="1" ref="R208" ca="1">IF(
    Q208="N",
    "",
    IF(
        COUNTIFS('4.RNAIllumina'!E:E, B208, '4.RNAIllumina'!Y:Y, "Y") &gt; 0,
        _xlfn.TEXTJOIN(", ", TRUE, IF(('4.RNAIllumina'!E:E = B208) * ('4.RNAIllumina'!Y:Y = "Y"), '4.RNAIllumina'!D:D, "")),
        IF(
            COUNTIFS('4.RNAIllumina'!E:E, B208, '4.RNAIllumina'!X:X, "Y") &gt; 0,
            _xlfn.TEXTJOIN(", ", TRUE, IF(('4.RNAIllumina'!E:E = B208) * ('4.RNAIllumina'!X:X = "Y"), '4.RNAIllumina'!D:D, "")),
            "Awaiting Status"
        )
    )
)</f>
        <v/>
      </c>
      <c r="T208" s="6" t="str">
        <f ca="1">VLOOKUP($B208,'1.MetaData'!$B:$H,2,FALSE)</f>
        <v>T3</v>
      </c>
      <c r="U208" s="7" t="str">
        <f ca="1">VLOOKUP($B208,'1.MetaData'!$B:$H,3,FALSE)</f>
        <v>Galeocerdo cuvier</v>
      </c>
      <c r="V208" s="7" t="str">
        <f ca="1">VLOOKUP($B208,'1.MetaData'!$B:$H,4,FALSE)</f>
        <v>Tiger Shark</v>
      </c>
      <c r="W208" s="6" t="str">
        <f ca="1">VLOOKUP($B208,'1.MetaData'!$B:$H,5,FALSE)</f>
        <v>Jessica Pearce</v>
      </c>
      <c r="X208" s="6" t="str">
        <f ca="1">VLOOKUP($B208,'1.MetaData'!$B:$H,6,FALSE)</f>
        <v>Ana Sequeira / Jessica Pearce</v>
      </c>
      <c r="Z208"/>
    </row>
    <row r="209" spans="1:26" hidden="1" x14ac:dyDescent="0.25">
      <c r="A209" s="17">
        <v>208</v>
      </c>
      <c r="B209" s="3" t="str">
        <f t="shared" ca="1" si="5"/>
        <v>OG208</v>
      </c>
      <c r="C209" s="219" t="s">
        <v>102</v>
      </c>
      <c r="D209" s="4">
        <f ca="1">COUNTIF('2.Tissue'!C:C,B209)</f>
        <v>1</v>
      </c>
      <c r="E209" s="4">
        <f ca="1">COUNTIFS('3.DNAExtractions'!$E:$E,$B209,'3.DNAExtractions'!$D:$D,E$1)</f>
        <v>1</v>
      </c>
      <c r="F209" s="2" t="str" cm="1">
        <f t="array" aca="1" ref="F209" ca="1">IF(
    COUNTIFS('3.DNAExtractions'!E:E, B209, '3.DNAExtractions'!Y:Y, "Y") &gt; 0,
    _xlfn.TEXTJOIN(", ", TRUE, IF(('3.DNAExtractions'!E:E = B209) * ('3.DNAExtractions'!Y:Y = "Y"), '3.DNAExtractions'!D:D, "")),
    IF(
        COUNTIFS('3.DNAExtractions'!E:E, B209, '3.DNAExtractions'!X:X, "Y") &gt; 0,
        _xlfn.TEXTJOIN(", ", TRUE, IF(('3.DNAExtractions'!E:E = B209) * ('3.DNAExtractions'!X:X = "Y"), '3.DNAExtractions'!D:D, "")),
        "Awaiting Status"
    )
)</f>
        <v>Extracted</v>
      </c>
      <c r="G209" s="45" t="s">
        <v>92</v>
      </c>
      <c r="H209" s="8" t="str" cm="1">
        <f t="array" aca="1" ref="H209" ca="1">IF(
    G209="N",
    "",
    IF(
        COUNTIFS('4.Illumina'!E:E, B209, '4.Illumina'!R:R, "Y") &gt; 0,
        _xlfn.TEXTJOIN(", ", TRUE, IF(('4.Illumina'!E:E = B209) * ('4.Illumina'!R:R = "Y"), '4.Illumina'!D:D, "")),
        IF(
            COUNTIFS('4.Illumina'!E:E, B209, '4.Illumina'!Q:Q, "Y") &gt; 0,
            _xlfn.TEXTJOIN(", ", TRUE, IF(('4.Illumina'!E:E = B209) * ('4.Illumina'!Q:Q = "Y"), '4.Illumina'!D:D, "")),
            "Awaiting Status"
        )
    )
)</f>
        <v>Sequenced</v>
      </c>
      <c r="I209" s="26" t="s">
        <v>94</v>
      </c>
      <c r="J209" s="56" t="str" cm="1">
        <f t="array" aca="1" ref="J209" ca="1">IF(
    I209="N",
    "",
    IF(
        COUNTIFS('4.PacBio'!E:E, B209, '4.PacBio'!W:W, "Y") &gt; 0,
        _xlfn.TEXTJOIN(", ", TRUE, IF(('4.PacBio'!E:E = B209) * ('4.PacBio'!W:W = "Y"), '4.PacBio'!D:D, "")),
        IF(
            COUNTIFS('4.PacBio'!E:E, B209, '4.PacBio'!V:V, "Y") &gt; 0,
            _xlfn.TEXTJOIN(", ", TRUE, IF(('4.PacBio'!E:E = B209) * ('4.PacBio'!V:V = "Y"), '4.PacBio'!D:D, "")),
            "Awaiting Status"
        )
    )
)</f>
        <v/>
      </c>
      <c r="K209" s="181" t="s">
        <v>94</v>
      </c>
      <c r="L209" s="8" t="str" cm="1">
        <f t="array" aca="1" ref="L209" ca="1">IF(
    K209="N",
    "",
    IF(
        COUNTIFS('4.HiCLibrary'!E:E, B209, '4.HiCLibrary'!V:V, "Y") &gt; 0,
        _xlfn.TEXTJOIN(", ", TRUE, IF(('4.HiCLibrary'!E:E = B209) * ('4.HiCLibrary'!V:V = "Y"), '4.HiCLibrary'!D:D, "")),
        IF(
            COUNTIFS('4.HiCLibrary'!E:E, B209, '4.HiCLibrary'!U:U, "Y") &gt; 0,
            _xlfn.TEXTJOIN(", ", TRUE, IF(('4.HiCLibrary'!E:E = B209) * ('4.HiCLibrary'!U:U = "Y"), '4.HiCLibrary'!D:D, "")),
            "Awaiting Status"
        )
    )
)</f>
        <v/>
      </c>
      <c r="M209" s="47" t="s">
        <v>94</v>
      </c>
      <c r="N209" s="56" t="str" cm="1">
        <f t="array" aca="1" ref="N209" ca="1">IF(
    M209="N",
    "",
    IF(
        COUNTIFS('4.ONT'!E:E, B209, '4.ONT'!Q:Q, "Y") &gt; 0,
        _xlfn.TEXTJOIN(", ", TRUE, IF(('4.ONT'!E:E = B209) * ('4.ONT'!Q:Q = "Y"), '4.ONT'!D:D, "")),
        IF(
            COUNTIFS('4.ONT'!E:E, B209, '4.ONT'!P:P, "Y") &gt; 0,
            _xlfn.TEXTJOIN(", ", TRUE, IF(('4.ONT'!E:E = B209) * ('4.ONT'!P:P = "Y"), '4.ONT'!D:D, "")),
            "Awaiting Status"
        )
    )
)</f>
        <v/>
      </c>
      <c r="O209" s="181" t="s">
        <v>94</v>
      </c>
      <c r="P209" s="60" t="str" cm="1">
        <f t="array" aca="1" ref="P209" ca="1">IF(
    O209="N",
    "",
    IF(
        COUNTIFS('3.RNAExtractions'!E:E, B209, '3.RNAExtractions'!Z:Z, "Y") &gt; 0,
        _xlfn.TEXTJOIN(", ", TRUE, IF(('3.RNAExtractions'!E:E = B209) * ('3.RNAExtractions'!Z:Z = "Y"), '3.RNAExtractions'!D:D, "")),
        IF(
            COUNTIFS('3.RNAExtractions'!E:E, B209, '3.RNAExtractions'!Y:Y, "Y") &gt; 0,
            _xlfn.TEXTJOIN(", ", TRUE, IF(('3.RNAExtractions'!E:E = B209) * ('3.RNAExtractions'!Y:Y = "Y"), '3.RNAExtractions'!D:D, "")),
            "Awaiting Status"
        )
    )
)</f>
        <v/>
      </c>
      <c r="Q209" s="26" t="s">
        <v>94</v>
      </c>
      <c r="R209" s="60" t="str" cm="1">
        <f t="array" aca="1" ref="R209" ca="1">IF(
    Q209="N",
    "",
    IF(
        COUNTIFS('4.RNAIllumina'!E:E, B209, '4.RNAIllumina'!Y:Y, "Y") &gt; 0,
        _xlfn.TEXTJOIN(", ", TRUE, IF(('4.RNAIllumina'!E:E = B209) * ('4.RNAIllumina'!Y:Y = "Y"), '4.RNAIllumina'!D:D, "")),
        IF(
            COUNTIFS('4.RNAIllumina'!E:E, B209, '4.RNAIllumina'!X:X, "Y") &gt; 0,
            _xlfn.TEXTJOIN(", ", TRUE, IF(('4.RNAIllumina'!E:E = B209) * ('4.RNAIllumina'!X:X = "Y"), '4.RNAIllumina'!D:D, "")),
            "Awaiting Status"
        )
    )
)</f>
        <v/>
      </c>
      <c r="T209" s="6" t="str">
        <f ca="1">VLOOKUP($B209,'1.MetaData'!$B:$H,2,FALSE)</f>
        <v>T4</v>
      </c>
      <c r="U209" s="7" t="str">
        <f ca="1">VLOOKUP($B209,'1.MetaData'!$B:$H,3,FALSE)</f>
        <v>Galeocerdo cuvier</v>
      </c>
      <c r="V209" s="7" t="str">
        <f ca="1">VLOOKUP($B209,'1.MetaData'!$B:$H,4,FALSE)</f>
        <v>Tiger Shark</v>
      </c>
      <c r="W209" s="6" t="str">
        <f ca="1">VLOOKUP($B209,'1.MetaData'!$B:$H,5,FALSE)</f>
        <v>Jessica Pearce</v>
      </c>
      <c r="X209" s="6" t="str">
        <f ca="1">VLOOKUP($B209,'1.MetaData'!$B:$H,6,FALSE)</f>
        <v>Ana Sequeira / Jessica Pearce</v>
      </c>
      <c r="Z209"/>
    </row>
    <row r="210" spans="1:26" hidden="1" x14ac:dyDescent="0.25">
      <c r="A210" s="17">
        <v>209</v>
      </c>
      <c r="B210" s="3" t="str">
        <f t="shared" ca="1" si="5"/>
        <v>OG209</v>
      </c>
      <c r="C210" s="219" t="s">
        <v>102</v>
      </c>
      <c r="D210" s="4">
        <f ca="1">COUNTIF('2.Tissue'!C:C,B210)</f>
        <v>1</v>
      </c>
      <c r="E210" s="4">
        <f ca="1">COUNTIFS('3.DNAExtractions'!$E:$E,$B210,'3.DNAExtractions'!$D:$D,E$1)</f>
        <v>1</v>
      </c>
      <c r="F210" s="2" t="str" cm="1">
        <f t="array" aca="1" ref="F210" ca="1">IF(
    COUNTIFS('3.DNAExtractions'!E:E, B210, '3.DNAExtractions'!Y:Y, "Y") &gt; 0,
    _xlfn.TEXTJOIN(", ", TRUE, IF(('3.DNAExtractions'!E:E = B210) * ('3.DNAExtractions'!Y:Y = "Y"), '3.DNAExtractions'!D:D, "")),
    IF(
        COUNTIFS('3.DNAExtractions'!E:E, B210, '3.DNAExtractions'!X:X, "Y") &gt; 0,
        _xlfn.TEXTJOIN(", ", TRUE, IF(('3.DNAExtractions'!E:E = B210) * ('3.DNAExtractions'!X:X = "Y"), '3.DNAExtractions'!D:D, "")),
        "Awaiting Status"
    )
)</f>
        <v>Extracted</v>
      </c>
      <c r="G210" s="45" t="s">
        <v>92</v>
      </c>
      <c r="H210" s="8" t="str" cm="1">
        <f t="array" aca="1" ref="H210" ca="1">IF(
    G210="N",
    "",
    IF(
        COUNTIFS('4.Illumina'!E:E, B210, '4.Illumina'!R:R, "Y") &gt; 0,
        _xlfn.TEXTJOIN(", ", TRUE, IF(('4.Illumina'!E:E = B210) * ('4.Illumina'!R:R = "Y"), '4.Illumina'!D:D, "")),
        IF(
            COUNTIFS('4.Illumina'!E:E, B210, '4.Illumina'!Q:Q, "Y") &gt; 0,
            _xlfn.TEXTJOIN(", ", TRUE, IF(('4.Illumina'!E:E = B210) * ('4.Illumina'!Q:Q = "Y"), '4.Illumina'!D:D, "")),
            "Awaiting Status"
        )
    )
)</f>
        <v>Sequenced</v>
      </c>
      <c r="I210" s="26" t="s">
        <v>94</v>
      </c>
      <c r="J210" s="56" t="str" cm="1">
        <f t="array" aca="1" ref="J210" ca="1">IF(
    I210="N",
    "",
    IF(
        COUNTIFS('4.PacBio'!E:E, B210, '4.PacBio'!W:W, "Y") &gt; 0,
        _xlfn.TEXTJOIN(", ", TRUE, IF(('4.PacBio'!E:E = B210) * ('4.PacBio'!W:W = "Y"), '4.PacBio'!D:D, "")),
        IF(
            COUNTIFS('4.PacBio'!E:E, B210, '4.PacBio'!V:V, "Y") &gt; 0,
            _xlfn.TEXTJOIN(", ", TRUE, IF(('4.PacBio'!E:E = B210) * ('4.PacBio'!V:V = "Y"), '4.PacBio'!D:D, "")),
            "Awaiting Status"
        )
    )
)</f>
        <v/>
      </c>
      <c r="K210" s="181" t="s">
        <v>94</v>
      </c>
      <c r="L210" s="8" t="str" cm="1">
        <f t="array" aca="1" ref="L210" ca="1">IF(
    K210="N",
    "",
    IF(
        COUNTIFS('4.HiCLibrary'!E:E, B210, '4.HiCLibrary'!V:V, "Y") &gt; 0,
        _xlfn.TEXTJOIN(", ", TRUE, IF(('4.HiCLibrary'!E:E = B210) * ('4.HiCLibrary'!V:V = "Y"), '4.HiCLibrary'!D:D, "")),
        IF(
            COUNTIFS('4.HiCLibrary'!E:E, B210, '4.HiCLibrary'!U:U, "Y") &gt; 0,
            _xlfn.TEXTJOIN(", ", TRUE, IF(('4.HiCLibrary'!E:E = B210) * ('4.HiCLibrary'!U:U = "Y"), '4.HiCLibrary'!D:D, "")),
            "Awaiting Status"
        )
    )
)</f>
        <v/>
      </c>
      <c r="M210" s="47" t="s">
        <v>94</v>
      </c>
      <c r="N210" s="56" t="str" cm="1">
        <f t="array" aca="1" ref="N210" ca="1">IF(
    M210="N",
    "",
    IF(
        COUNTIFS('4.ONT'!E:E, B210, '4.ONT'!Q:Q, "Y") &gt; 0,
        _xlfn.TEXTJOIN(", ", TRUE, IF(('4.ONT'!E:E = B210) * ('4.ONT'!Q:Q = "Y"), '4.ONT'!D:D, "")),
        IF(
            COUNTIFS('4.ONT'!E:E, B210, '4.ONT'!P:P, "Y") &gt; 0,
            _xlfn.TEXTJOIN(", ", TRUE, IF(('4.ONT'!E:E = B210) * ('4.ONT'!P:P = "Y"), '4.ONT'!D:D, "")),
            "Awaiting Status"
        )
    )
)</f>
        <v/>
      </c>
      <c r="O210" s="181" t="s">
        <v>94</v>
      </c>
      <c r="P210" s="60" t="str" cm="1">
        <f t="array" aca="1" ref="P210" ca="1">IF(
    O210="N",
    "",
    IF(
        COUNTIFS('3.RNAExtractions'!E:E, B210, '3.RNAExtractions'!Z:Z, "Y") &gt; 0,
        _xlfn.TEXTJOIN(", ", TRUE, IF(('3.RNAExtractions'!E:E = B210) * ('3.RNAExtractions'!Z:Z = "Y"), '3.RNAExtractions'!D:D, "")),
        IF(
            COUNTIFS('3.RNAExtractions'!E:E, B210, '3.RNAExtractions'!Y:Y, "Y") &gt; 0,
            _xlfn.TEXTJOIN(", ", TRUE, IF(('3.RNAExtractions'!E:E = B210) * ('3.RNAExtractions'!Y:Y = "Y"), '3.RNAExtractions'!D:D, "")),
            "Awaiting Status"
        )
    )
)</f>
        <v/>
      </c>
      <c r="Q210" s="26" t="s">
        <v>94</v>
      </c>
      <c r="R210" s="60" t="str" cm="1">
        <f t="array" aca="1" ref="R210" ca="1">IF(
    Q210="N",
    "",
    IF(
        COUNTIFS('4.RNAIllumina'!E:E, B210, '4.RNAIllumina'!Y:Y, "Y") &gt; 0,
        _xlfn.TEXTJOIN(", ", TRUE, IF(('4.RNAIllumina'!E:E = B210) * ('4.RNAIllumina'!Y:Y = "Y"), '4.RNAIllumina'!D:D, "")),
        IF(
            COUNTIFS('4.RNAIllumina'!E:E, B210, '4.RNAIllumina'!X:X, "Y") &gt; 0,
            _xlfn.TEXTJOIN(", ", TRUE, IF(('4.RNAIllumina'!E:E = B210) * ('4.RNAIllumina'!X:X = "Y"), '4.RNAIllumina'!D:D, "")),
            "Awaiting Status"
        )
    )
)</f>
        <v/>
      </c>
      <c r="T210" s="6" t="str">
        <f ca="1">VLOOKUP($B210,'1.MetaData'!$B:$H,2,FALSE)</f>
        <v>M236</v>
      </c>
      <c r="U210" s="7" t="str">
        <f ca="1">VLOOKUP($B210,'1.MetaData'!$B:$H,3,FALSE)</f>
        <v>Galeocerdo cuvier</v>
      </c>
      <c r="V210" s="7" t="str">
        <f ca="1">VLOOKUP($B210,'1.MetaData'!$B:$H,4,FALSE)</f>
        <v>Tiger Shark</v>
      </c>
      <c r="W210" s="6" t="str">
        <f ca="1">VLOOKUP($B210,'1.MetaData'!$B:$H,5,FALSE)</f>
        <v xml:space="preserve">Rory </v>
      </c>
      <c r="X210" s="6" t="str">
        <f ca="1">VLOOKUP($B210,'1.MetaData'!$B:$H,6,FALSE)</f>
        <v>DPIRD / Jessica Pearce</v>
      </c>
      <c r="Z210"/>
    </row>
    <row r="211" spans="1:26" hidden="1" x14ac:dyDescent="0.25">
      <c r="A211" s="17">
        <v>210</v>
      </c>
      <c r="B211" s="3" t="str">
        <f t="shared" ca="1" si="5"/>
        <v>OG210</v>
      </c>
      <c r="C211" s="219" t="s">
        <v>102</v>
      </c>
      <c r="D211" s="4">
        <f ca="1">COUNTIF('2.Tissue'!C:C,B211)</f>
        <v>1</v>
      </c>
      <c r="E211" s="4">
        <f ca="1">COUNTIFS('3.DNAExtractions'!$E:$E,$B211,'3.DNAExtractions'!$D:$D,E$1)</f>
        <v>1</v>
      </c>
      <c r="F211" s="2" t="str" cm="1">
        <f t="array" aca="1" ref="F211" ca="1">IF(
    COUNTIFS('3.DNAExtractions'!E:E, B211, '3.DNAExtractions'!Y:Y, "Y") &gt; 0,
    _xlfn.TEXTJOIN(", ", TRUE, IF(('3.DNAExtractions'!E:E = B211) * ('3.DNAExtractions'!Y:Y = "Y"), '3.DNAExtractions'!D:D, "")),
    IF(
        COUNTIFS('3.DNAExtractions'!E:E, B211, '3.DNAExtractions'!X:X, "Y") &gt; 0,
        _xlfn.TEXTJOIN(", ", TRUE, IF(('3.DNAExtractions'!E:E = B211) * ('3.DNAExtractions'!X:X = "Y"), '3.DNAExtractions'!D:D, "")),
        "Awaiting Status"
    )
)</f>
        <v>Extracted</v>
      </c>
      <c r="G211" s="45" t="s">
        <v>92</v>
      </c>
      <c r="H211" s="8" t="str" cm="1">
        <f t="array" aca="1" ref="H211" ca="1">IF(
    G211="N",
    "",
    IF(
        COUNTIFS('4.Illumina'!E:E, B211, '4.Illumina'!R:R, "Y") &gt; 0,
        _xlfn.TEXTJOIN(", ", TRUE, IF(('4.Illumina'!E:E = B211) * ('4.Illumina'!R:R = "Y"), '4.Illumina'!D:D, "")),
        IF(
            COUNTIFS('4.Illumina'!E:E, B211, '4.Illumina'!Q:Q, "Y") &gt; 0,
            _xlfn.TEXTJOIN(", ", TRUE, IF(('4.Illumina'!E:E = B211) * ('4.Illumina'!Q:Q = "Y"), '4.Illumina'!D:D, "")),
            "Awaiting Status"
        )
    )
)</f>
        <v>Sequenced</v>
      </c>
      <c r="I211" s="26" t="s">
        <v>94</v>
      </c>
      <c r="J211" s="56" t="str" cm="1">
        <f t="array" aca="1" ref="J211" ca="1">IF(
    I211="N",
    "",
    IF(
        COUNTIFS('4.PacBio'!E:E, B211, '4.PacBio'!W:W, "Y") &gt; 0,
        _xlfn.TEXTJOIN(", ", TRUE, IF(('4.PacBio'!E:E = B211) * ('4.PacBio'!W:W = "Y"), '4.PacBio'!D:D, "")),
        IF(
            COUNTIFS('4.PacBio'!E:E, B211, '4.PacBio'!V:V, "Y") &gt; 0,
            _xlfn.TEXTJOIN(", ", TRUE, IF(('4.PacBio'!E:E = B211) * ('4.PacBio'!V:V = "Y"), '4.PacBio'!D:D, "")),
            "Awaiting Status"
        )
    )
)</f>
        <v/>
      </c>
      <c r="K211" s="181" t="s">
        <v>94</v>
      </c>
      <c r="L211" s="8" t="str" cm="1">
        <f t="array" aca="1" ref="L211" ca="1">IF(
    K211="N",
    "",
    IF(
        COUNTIFS('4.HiCLibrary'!E:E, B211, '4.HiCLibrary'!V:V, "Y") &gt; 0,
        _xlfn.TEXTJOIN(", ", TRUE, IF(('4.HiCLibrary'!E:E = B211) * ('4.HiCLibrary'!V:V = "Y"), '4.HiCLibrary'!D:D, "")),
        IF(
            COUNTIFS('4.HiCLibrary'!E:E, B211, '4.HiCLibrary'!U:U, "Y") &gt; 0,
            _xlfn.TEXTJOIN(", ", TRUE, IF(('4.HiCLibrary'!E:E = B211) * ('4.HiCLibrary'!U:U = "Y"), '4.HiCLibrary'!D:D, "")),
            "Awaiting Status"
        )
    )
)</f>
        <v/>
      </c>
      <c r="M211" s="47" t="s">
        <v>94</v>
      </c>
      <c r="N211" s="56" t="str" cm="1">
        <f t="array" aca="1" ref="N211" ca="1">IF(
    M211="N",
    "",
    IF(
        COUNTIFS('4.ONT'!E:E, B211, '4.ONT'!Q:Q, "Y") &gt; 0,
        _xlfn.TEXTJOIN(", ", TRUE, IF(('4.ONT'!E:E = B211) * ('4.ONT'!Q:Q = "Y"), '4.ONT'!D:D, "")),
        IF(
            COUNTIFS('4.ONT'!E:E, B211, '4.ONT'!P:P, "Y") &gt; 0,
            _xlfn.TEXTJOIN(", ", TRUE, IF(('4.ONT'!E:E = B211) * ('4.ONT'!P:P = "Y"), '4.ONT'!D:D, "")),
            "Awaiting Status"
        )
    )
)</f>
        <v/>
      </c>
      <c r="O211" s="181" t="s">
        <v>94</v>
      </c>
      <c r="P211" s="60" t="str" cm="1">
        <f t="array" aca="1" ref="P211" ca="1">IF(
    O211="N",
    "",
    IF(
        COUNTIFS('3.RNAExtractions'!E:E, B211, '3.RNAExtractions'!Z:Z, "Y") &gt; 0,
        _xlfn.TEXTJOIN(", ", TRUE, IF(('3.RNAExtractions'!E:E = B211) * ('3.RNAExtractions'!Z:Z = "Y"), '3.RNAExtractions'!D:D, "")),
        IF(
            COUNTIFS('3.RNAExtractions'!E:E, B211, '3.RNAExtractions'!Y:Y, "Y") &gt; 0,
            _xlfn.TEXTJOIN(", ", TRUE, IF(('3.RNAExtractions'!E:E = B211) * ('3.RNAExtractions'!Y:Y = "Y"), '3.RNAExtractions'!D:D, "")),
            "Awaiting Status"
        )
    )
)</f>
        <v/>
      </c>
      <c r="Q211" s="26" t="s">
        <v>94</v>
      </c>
      <c r="R211" s="60" t="str" cm="1">
        <f t="array" aca="1" ref="R211" ca="1">IF(
    Q211="N",
    "",
    IF(
        COUNTIFS('4.RNAIllumina'!E:E, B211, '4.RNAIllumina'!Y:Y, "Y") &gt; 0,
        _xlfn.TEXTJOIN(", ", TRUE, IF(('4.RNAIllumina'!E:E = B211) * ('4.RNAIllumina'!Y:Y = "Y"), '4.RNAIllumina'!D:D, "")),
        IF(
            COUNTIFS('4.RNAIllumina'!E:E, B211, '4.RNAIllumina'!X:X, "Y") &gt; 0,
            _xlfn.TEXTJOIN(", ", TRUE, IF(('4.RNAIllumina'!E:E = B211) * ('4.RNAIllumina'!X:X = "Y"), '4.RNAIllumina'!D:D, "")),
            "Awaiting Status"
        )
    )
)</f>
        <v/>
      </c>
      <c r="T211" s="6" t="str">
        <f ca="1">VLOOKUP($B211,'1.MetaData'!$B:$H,2,FALSE)</f>
        <v>M232</v>
      </c>
      <c r="U211" s="7" t="str">
        <f ca="1">VLOOKUP($B211,'1.MetaData'!$B:$H,3,FALSE)</f>
        <v>Galeocerdo cuvier</v>
      </c>
      <c r="V211" s="7" t="str">
        <f ca="1">VLOOKUP($B211,'1.MetaData'!$B:$H,4,FALSE)</f>
        <v>Tiger Shark</v>
      </c>
      <c r="W211" s="6" t="str">
        <f ca="1">VLOOKUP($B211,'1.MetaData'!$B:$H,5,FALSE)</f>
        <v xml:space="preserve">Rory </v>
      </c>
      <c r="X211" s="6" t="str">
        <f ca="1">VLOOKUP($B211,'1.MetaData'!$B:$H,6,FALSE)</f>
        <v>DPIRD / Jessica Pearce</v>
      </c>
      <c r="Z211"/>
    </row>
    <row r="212" spans="1:26" hidden="1" x14ac:dyDescent="0.25">
      <c r="A212" s="17">
        <v>211</v>
      </c>
      <c r="B212" s="3" t="str">
        <f t="shared" ca="1" si="5"/>
        <v>OG211</v>
      </c>
      <c r="C212" s="219" t="s">
        <v>102</v>
      </c>
      <c r="D212" s="4">
        <f ca="1">COUNTIF('2.Tissue'!C:C,B212)</f>
        <v>1</v>
      </c>
      <c r="E212" s="4">
        <f ca="1">COUNTIFS('3.DNAExtractions'!$E:$E,$B212,'3.DNAExtractions'!$D:$D,E$1)</f>
        <v>1</v>
      </c>
      <c r="F212" s="2" t="str" cm="1">
        <f t="array" aca="1" ref="F212" ca="1">IF(
    COUNTIFS('3.DNAExtractions'!E:E, B212, '3.DNAExtractions'!Y:Y, "Y") &gt; 0,
    _xlfn.TEXTJOIN(", ", TRUE, IF(('3.DNAExtractions'!E:E = B212) * ('3.DNAExtractions'!Y:Y = "Y"), '3.DNAExtractions'!D:D, "")),
    IF(
        COUNTIFS('3.DNAExtractions'!E:E, B212, '3.DNAExtractions'!X:X, "Y") &gt; 0,
        _xlfn.TEXTJOIN(", ", TRUE, IF(('3.DNAExtractions'!E:E = B212) * ('3.DNAExtractions'!X:X = "Y"), '3.DNAExtractions'!D:D, "")),
        "Awaiting Status"
    )
)</f>
        <v>Extracted</v>
      </c>
      <c r="G212" s="45" t="s">
        <v>92</v>
      </c>
      <c r="H212" s="8" t="str" cm="1">
        <f t="array" aca="1" ref="H212" ca="1">IF(
    G212="N",
    "",
    IF(
        COUNTIFS('4.Illumina'!E:E, B212, '4.Illumina'!R:R, "Y") &gt; 0,
        _xlfn.TEXTJOIN(", ", TRUE, IF(('4.Illumina'!E:E = B212) * ('4.Illumina'!R:R = "Y"), '4.Illumina'!D:D, "")),
        IF(
            COUNTIFS('4.Illumina'!E:E, B212, '4.Illumina'!Q:Q, "Y") &gt; 0,
            _xlfn.TEXTJOIN(", ", TRUE, IF(('4.Illumina'!E:E = B212) * ('4.Illumina'!Q:Q = "Y"), '4.Illumina'!D:D, "")),
            "Awaiting Status"
        )
    )
)</f>
        <v>Sequenced</v>
      </c>
      <c r="I212" s="26" t="s">
        <v>94</v>
      </c>
      <c r="J212" s="56" t="str" cm="1">
        <f t="array" aca="1" ref="J212" ca="1">IF(
    I212="N",
    "",
    IF(
        COUNTIFS('4.PacBio'!E:E, B212, '4.PacBio'!W:W, "Y") &gt; 0,
        _xlfn.TEXTJOIN(", ", TRUE, IF(('4.PacBio'!E:E = B212) * ('4.PacBio'!W:W = "Y"), '4.PacBio'!D:D, "")),
        IF(
            COUNTIFS('4.PacBio'!E:E, B212, '4.PacBio'!V:V, "Y") &gt; 0,
            _xlfn.TEXTJOIN(", ", TRUE, IF(('4.PacBio'!E:E = B212) * ('4.PacBio'!V:V = "Y"), '4.PacBio'!D:D, "")),
            "Awaiting Status"
        )
    )
)</f>
        <v/>
      </c>
      <c r="K212" s="181" t="s">
        <v>94</v>
      </c>
      <c r="L212" s="8" t="str" cm="1">
        <f t="array" aca="1" ref="L212" ca="1">IF(
    K212="N",
    "",
    IF(
        COUNTIFS('4.HiCLibrary'!E:E, B212, '4.HiCLibrary'!V:V, "Y") &gt; 0,
        _xlfn.TEXTJOIN(", ", TRUE, IF(('4.HiCLibrary'!E:E = B212) * ('4.HiCLibrary'!V:V = "Y"), '4.HiCLibrary'!D:D, "")),
        IF(
            COUNTIFS('4.HiCLibrary'!E:E, B212, '4.HiCLibrary'!U:U, "Y") &gt; 0,
            _xlfn.TEXTJOIN(", ", TRUE, IF(('4.HiCLibrary'!E:E = B212) * ('4.HiCLibrary'!U:U = "Y"), '4.HiCLibrary'!D:D, "")),
            "Awaiting Status"
        )
    )
)</f>
        <v/>
      </c>
      <c r="M212" s="47" t="s">
        <v>94</v>
      </c>
      <c r="N212" s="56" t="str" cm="1">
        <f t="array" aca="1" ref="N212" ca="1">IF(
    M212="N",
    "",
    IF(
        COUNTIFS('4.ONT'!E:E, B212, '4.ONT'!Q:Q, "Y") &gt; 0,
        _xlfn.TEXTJOIN(", ", TRUE, IF(('4.ONT'!E:E = B212) * ('4.ONT'!Q:Q = "Y"), '4.ONT'!D:D, "")),
        IF(
            COUNTIFS('4.ONT'!E:E, B212, '4.ONT'!P:P, "Y") &gt; 0,
            _xlfn.TEXTJOIN(", ", TRUE, IF(('4.ONT'!E:E = B212) * ('4.ONT'!P:P = "Y"), '4.ONT'!D:D, "")),
            "Awaiting Status"
        )
    )
)</f>
        <v/>
      </c>
      <c r="O212" s="181" t="s">
        <v>94</v>
      </c>
      <c r="P212" s="60" t="str" cm="1">
        <f t="array" aca="1" ref="P212" ca="1">IF(
    O212="N",
    "",
    IF(
        COUNTIFS('3.RNAExtractions'!E:E, B212, '3.RNAExtractions'!Z:Z, "Y") &gt; 0,
        _xlfn.TEXTJOIN(", ", TRUE, IF(('3.RNAExtractions'!E:E = B212) * ('3.RNAExtractions'!Z:Z = "Y"), '3.RNAExtractions'!D:D, "")),
        IF(
            COUNTIFS('3.RNAExtractions'!E:E, B212, '3.RNAExtractions'!Y:Y, "Y") &gt; 0,
            _xlfn.TEXTJOIN(", ", TRUE, IF(('3.RNAExtractions'!E:E = B212) * ('3.RNAExtractions'!Y:Y = "Y"), '3.RNAExtractions'!D:D, "")),
            "Awaiting Status"
        )
    )
)</f>
        <v/>
      </c>
      <c r="Q212" s="26" t="s">
        <v>94</v>
      </c>
      <c r="R212" s="60" t="str" cm="1">
        <f t="array" aca="1" ref="R212" ca="1">IF(
    Q212="N",
    "",
    IF(
        COUNTIFS('4.RNAIllumina'!E:E, B212, '4.RNAIllumina'!Y:Y, "Y") &gt; 0,
        _xlfn.TEXTJOIN(", ", TRUE, IF(('4.RNAIllumina'!E:E = B212) * ('4.RNAIllumina'!Y:Y = "Y"), '4.RNAIllumina'!D:D, "")),
        IF(
            COUNTIFS('4.RNAIllumina'!E:E, B212, '4.RNAIllumina'!X:X, "Y") &gt; 0,
            _xlfn.TEXTJOIN(", ", TRUE, IF(('4.RNAIllumina'!E:E = B212) * ('4.RNAIllumina'!X:X = "Y"), '4.RNAIllumina'!D:D, "")),
            "Awaiting Status"
        )
    )
)</f>
        <v/>
      </c>
      <c r="T212" s="6" t="str">
        <f ca="1">VLOOKUP($B212,'1.MetaData'!$B:$H,2,FALSE)</f>
        <v>M593</v>
      </c>
      <c r="U212" s="7" t="str">
        <f ca="1">VLOOKUP($B212,'1.MetaData'!$B:$H,3,FALSE)</f>
        <v>Galeocerdo cuvier</v>
      </c>
      <c r="V212" s="7" t="str">
        <f ca="1">VLOOKUP($B212,'1.MetaData'!$B:$H,4,FALSE)</f>
        <v>Tiger Shark</v>
      </c>
      <c r="W212" s="6" t="str">
        <f ca="1">VLOOKUP($B212,'1.MetaData'!$B:$H,5,FALSE)</f>
        <v xml:space="preserve">Rory </v>
      </c>
      <c r="X212" s="6" t="str">
        <f ca="1">VLOOKUP($B212,'1.MetaData'!$B:$H,6,FALSE)</f>
        <v>DPIRD / Jessica Pearce</v>
      </c>
      <c r="Z212"/>
    </row>
    <row r="213" spans="1:26" hidden="1" x14ac:dyDescent="0.25">
      <c r="A213" s="17">
        <v>212</v>
      </c>
      <c r="B213" s="3" t="str">
        <f t="shared" ca="1" si="5"/>
        <v>OG212</v>
      </c>
      <c r="C213" s="219" t="s">
        <v>102</v>
      </c>
      <c r="D213" s="4">
        <f ca="1">COUNTIF('2.Tissue'!C:C,B213)</f>
        <v>1</v>
      </c>
      <c r="E213" s="4">
        <f ca="1">COUNTIFS('3.DNAExtractions'!$E:$E,$B213,'3.DNAExtractions'!$D:$D,E$1)</f>
        <v>1</v>
      </c>
      <c r="F213" s="2" t="str" cm="1">
        <f t="array" aca="1" ref="F213" ca="1">IF(
    COUNTIFS('3.DNAExtractions'!E:E, B213, '3.DNAExtractions'!Y:Y, "Y") &gt; 0,
    _xlfn.TEXTJOIN(", ", TRUE, IF(('3.DNAExtractions'!E:E = B213) * ('3.DNAExtractions'!Y:Y = "Y"), '3.DNAExtractions'!D:D, "")),
    IF(
        COUNTIFS('3.DNAExtractions'!E:E, B213, '3.DNAExtractions'!X:X, "Y") &gt; 0,
        _xlfn.TEXTJOIN(", ", TRUE, IF(('3.DNAExtractions'!E:E = B213) * ('3.DNAExtractions'!X:X = "Y"), '3.DNAExtractions'!D:D, "")),
        "Awaiting Status"
    )
)</f>
        <v>Extracted</v>
      </c>
      <c r="G213" s="45" t="s">
        <v>92</v>
      </c>
      <c r="H213" s="8" t="str" cm="1">
        <f t="array" aca="1" ref="H213" ca="1">IF(
    G213="N",
    "",
    IF(
        COUNTIFS('4.Illumina'!E:E, B213, '4.Illumina'!R:R, "Y") &gt; 0,
        _xlfn.TEXTJOIN(", ", TRUE, IF(('4.Illumina'!E:E = B213) * ('4.Illumina'!R:R = "Y"), '4.Illumina'!D:D, "")),
        IF(
            COUNTIFS('4.Illumina'!E:E, B213, '4.Illumina'!Q:Q, "Y") &gt; 0,
            _xlfn.TEXTJOIN(", ", TRUE, IF(('4.Illumina'!E:E = B213) * ('4.Illumina'!Q:Q = "Y"), '4.Illumina'!D:D, "")),
            "Awaiting Status"
        )
    )
)</f>
        <v>Sequenced</v>
      </c>
      <c r="I213" s="26" t="s">
        <v>94</v>
      </c>
      <c r="J213" s="56" t="str" cm="1">
        <f t="array" aca="1" ref="J213" ca="1">IF(
    I213="N",
    "",
    IF(
        COUNTIFS('4.PacBio'!E:E, B213, '4.PacBio'!W:W, "Y") &gt; 0,
        _xlfn.TEXTJOIN(", ", TRUE, IF(('4.PacBio'!E:E = B213) * ('4.PacBio'!W:W = "Y"), '4.PacBio'!D:D, "")),
        IF(
            COUNTIFS('4.PacBio'!E:E, B213, '4.PacBio'!V:V, "Y") &gt; 0,
            _xlfn.TEXTJOIN(", ", TRUE, IF(('4.PacBio'!E:E = B213) * ('4.PacBio'!V:V = "Y"), '4.PacBio'!D:D, "")),
            "Awaiting Status"
        )
    )
)</f>
        <v/>
      </c>
      <c r="K213" s="181" t="s">
        <v>94</v>
      </c>
      <c r="L213" s="8" t="str" cm="1">
        <f t="array" aca="1" ref="L213" ca="1">IF(
    K213="N",
    "",
    IF(
        COUNTIFS('4.HiCLibrary'!E:E, B213, '4.HiCLibrary'!V:V, "Y") &gt; 0,
        _xlfn.TEXTJOIN(", ", TRUE, IF(('4.HiCLibrary'!E:E = B213) * ('4.HiCLibrary'!V:V = "Y"), '4.HiCLibrary'!D:D, "")),
        IF(
            COUNTIFS('4.HiCLibrary'!E:E, B213, '4.HiCLibrary'!U:U, "Y") &gt; 0,
            _xlfn.TEXTJOIN(", ", TRUE, IF(('4.HiCLibrary'!E:E = B213) * ('4.HiCLibrary'!U:U = "Y"), '4.HiCLibrary'!D:D, "")),
            "Awaiting Status"
        )
    )
)</f>
        <v/>
      </c>
      <c r="M213" s="47" t="s">
        <v>94</v>
      </c>
      <c r="N213" s="56" t="str" cm="1">
        <f t="array" aca="1" ref="N213" ca="1">IF(
    M213="N",
    "",
    IF(
        COUNTIFS('4.ONT'!E:E, B213, '4.ONT'!Q:Q, "Y") &gt; 0,
        _xlfn.TEXTJOIN(", ", TRUE, IF(('4.ONT'!E:E = B213) * ('4.ONT'!Q:Q = "Y"), '4.ONT'!D:D, "")),
        IF(
            COUNTIFS('4.ONT'!E:E, B213, '4.ONT'!P:P, "Y") &gt; 0,
            _xlfn.TEXTJOIN(", ", TRUE, IF(('4.ONT'!E:E = B213) * ('4.ONT'!P:P = "Y"), '4.ONT'!D:D, "")),
            "Awaiting Status"
        )
    )
)</f>
        <v/>
      </c>
      <c r="O213" s="181" t="s">
        <v>94</v>
      </c>
      <c r="P213" s="60" t="str" cm="1">
        <f t="array" aca="1" ref="P213" ca="1">IF(
    O213="N",
    "",
    IF(
        COUNTIFS('3.RNAExtractions'!E:E, B213, '3.RNAExtractions'!Z:Z, "Y") &gt; 0,
        _xlfn.TEXTJOIN(", ", TRUE, IF(('3.RNAExtractions'!E:E = B213) * ('3.RNAExtractions'!Z:Z = "Y"), '3.RNAExtractions'!D:D, "")),
        IF(
            COUNTIFS('3.RNAExtractions'!E:E, B213, '3.RNAExtractions'!Y:Y, "Y") &gt; 0,
            _xlfn.TEXTJOIN(", ", TRUE, IF(('3.RNAExtractions'!E:E = B213) * ('3.RNAExtractions'!Y:Y = "Y"), '3.RNAExtractions'!D:D, "")),
            "Awaiting Status"
        )
    )
)</f>
        <v/>
      </c>
      <c r="Q213" s="26" t="s">
        <v>94</v>
      </c>
      <c r="R213" s="60" t="str" cm="1">
        <f t="array" aca="1" ref="R213" ca="1">IF(
    Q213="N",
    "",
    IF(
        COUNTIFS('4.RNAIllumina'!E:E, B213, '4.RNAIllumina'!Y:Y, "Y") &gt; 0,
        _xlfn.TEXTJOIN(", ", TRUE, IF(('4.RNAIllumina'!E:E = B213) * ('4.RNAIllumina'!Y:Y = "Y"), '4.RNAIllumina'!D:D, "")),
        IF(
            COUNTIFS('4.RNAIllumina'!E:E, B213, '4.RNAIllumina'!X:X, "Y") &gt; 0,
            _xlfn.TEXTJOIN(", ", TRUE, IF(('4.RNAIllumina'!E:E = B213) * ('4.RNAIllumina'!X:X = "Y"), '4.RNAIllumina'!D:D, "")),
            "Awaiting Status"
        )
    )
)</f>
        <v/>
      </c>
      <c r="T213" s="6" t="str">
        <f ca="1">VLOOKUP($B213,'1.MetaData'!$B:$H,2,FALSE)</f>
        <v>2M402</v>
      </c>
      <c r="U213" s="7" t="str">
        <f ca="1">VLOOKUP($B213,'1.MetaData'!$B:$H,3,FALSE)</f>
        <v>Galeocerdo cuvier</v>
      </c>
      <c r="V213" s="7" t="str">
        <f ca="1">VLOOKUP($B213,'1.MetaData'!$B:$H,4,FALSE)</f>
        <v>Tiger Shark</v>
      </c>
      <c r="W213" s="6" t="str">
        <f ca="1">VLOOKUP($B213,'1.MetaData'!$B:$H,5,FALSE)</f>
        <v xml:space="preserve">Rory </v>
      </c>
      <c r="X213" s="6" t="str">
        <f ca="1">VLOOKUP($B213,'1.MetaData'!$B:$H,6,FALSE)</f>
        <v>DPIRD / Jessica Pearce</v>
      </c>
      <c r="Z213"/>
    </row>
    <row r="214" spans="1:26" hidden="1" x14ac:dyDescent="0.25">
      <c r="A214" s="17">
        <v>213</v>
      </c>
      <c r="B214" s="3" t="str">
        <f t="shared" ca="1" si="5"/>
        <v>OG213</v>
      </c>
      <c r="C214" s="219" t="s">
        <v>102</v>
      </c>
      <c r="D214" s="4">
        <f ca="1">COUNTIF('2.Tissue'!C:C,B214)</f>
        <v>1</v>
      </c>
      <c r="E214" s="4">
        <f ca="1">COUNTIFS('3.DNAExtractions'!$E:$E,$B214,'3.DNAExtractions'!$D:$D,E$1)</f>
        <v>1</v>
      </c>
      <c r="F214" s="2" t="str" cm="1">
        <f t="array" aca="1" ref="F214" ca="1">IF(
    COUNTIFS('3.DNAExtractions'!E:E, B214, '3.DNAExtractions'!Y:Y, "Y") &gt; 0,
    _xlfn.TEXTJOIN(", ", TRUE, IF(('3.DNAExtractions'!E:E = B214) * ('3.DNAExtractions'!Y:Y = "Y"), '3.DNAExtractions'!D:D, "")),
    IF(
        COUNTIFS('3.DNAExtractions'!E:E, B214, '3.DNAExtractions'!X:X, "Y") &gt; 0,
        _xlfn.TEXTJOIN(", ", TRUE, IF(('3.DNAExtractions'!E:E = B214) * ('3.DNAExtractions'!X:X = "Y"), '3.DNAExtractions'!D:D, "")),
        "Awaiting Status"
    )
)</f>
        <v>Extracted</v>
      </c>
      <c r="G214" s="45" t="s">
        <v>92</v>
      </c>
      <c r="H214" s="8" t="str" cm="1">
        <f t="array" aca="1" ref="H214" ca="1">IF(
    G214="N",
    "",
    IF(
        COUNTIFS('4.Illumina'!E:E, B214, '4.Illumina'!R:R, "Y") &gt; 0,
        _xlfn.TEXTJOIN(", ", TRUE, IF(('4.Illumina'!E:E = B214) * ('4.Illumina'!R:R = "Y"), '4.Illumina'!D:D, "")),
        IF(
            COUNTIFS('4.Illumina'!E:E, B214, '4.Illumina'!Q:Q, "Y") &gt; 0,
            _xlfn.TEXTJOIN(", ", TRUE, IF(('4.Illumina'!E:E = B214) * ('4.Illumina'!Q:Q = "Y"), '4.Illumina'!D:D, "")),
            "Awaiting Status"
        )
    )
)</f>
        <v>Sequenced</v>
      </c>
      <c r="I214" s="26" t="s">
        <v>94</v>
      </c>
      <c r="J214" s="56" t="str" cm="1">
        <f t="array" aca="1" ref="J214" ca="1">IF(
    I214="N",
    "",
    IF(
        COUNTIFS('4.PacBio'!E:E, B214, '4.PacBio'!W:W, "Y") &gt; 0,
        _xlfn.TEXTJOIN(", ", TRUE, IF(('4.PacBio'!E:E = B214) * ('4.PacBio'!W:W = "Y"), '4.PacBio'!D:D, "")),
        IF(
            COUNTIFS('4.PacBio'!E:E, B214, '4.PacBio'!V:V, "Y") &gt; 0,
            _xlfn.TEXTJOIN(", ", TRUE, IF(('4.PacBio'!E:E = B214) * ('4.PacBio'!V:V = "Y"), '4.PacBio'!D:D, "")),
            "Awaiting Status"
        )
    )
)</f>
        <v/>
      </c>
      <c r="K214" s="181" t="s">
        <v>94</v>
      </c>
      <c r="L214" s="8" t="str" cm="1">
        <f t="array" aca="1" ref="L214" ca="1">IF(
    K214="N",
    "",
    IF(
        COUNTIFS('4.HiCLibrary'!E:E, B214, '4.HiCLibrary'!V:V, "Y") &gt; 0,
        _xlfn.TEXTJOIN(", ", TRUE, IF(('4.HiCLibrary'!E:E = B214) * ('4.HiCLibrary'!V:V = "Y"), '4.HiCLibrary'!D:D, "")),
        IF(
            COUNTIFS('4.HiCLibrary'!E:E, B214, '4.HiCLibrary'!U:U, "Y") &gt; 0,
            _xlfn.TEXTJOIN(", ", TRUE, IF(('4.HiCLibrary'!E:E = B214) * ('4.HiCLibrary'!U:U = "Y"), '4.HiCLibrary'!D:D, "")),
            "Awaiting Status"
        )
    )
)</f>
        <v/>
      </c>
      <c r="M214" s="47" t="s">
        <v>94</v>
      </c>
      <c r="N214" s="56" t="str" cm="1">
        <f t="array" aca="1" ref="N214" ca="1">IF(
    M214="N",
    "",
    IF(
        COUNTIFS('4.ONT'!E:E, B214, '4.ONT'!Q:Q, "Y") &gt; 0,
        _xlfn.TEXTJOIN(", ", TRUE, IF(('4.ONT'!E:E = B214) * ('4.ONT'!Q:Q = "Y"), '4.ONT'!D:D, "")),
        IF(
            COUNTIFS('4.ONT'!E:E, B214, '4.ONT'!P:P, "Y") &gt; 0,
            _xlfn.TEXTJOIN(", ", TRUE, IF(('4.ONT'!E:E = B214) * ('4.ONT'!P:P = "Y"), '4.ONT'!D:D, "")),
            "Awaiting Status"
        )
    )
)</f>
        <v/>
      </c>
      <c r="O214" s="181" t="s">
        <v>94</v>
      </c>
      <c r="P214" s="60" t="str" cm="1">
        <f t="array" aca="1" ref="P214" ca="1">IF(
    O214="N",
    "",
    IF(
        COUNTIFS('3.RNAExtractions'!E:E, B214, '3.RNAExtractions'!Z:Z, "Y") &gt; 0,
        _xlfn.TEXTJOIN(", ", TRUE, IF(('3.RNAExtractions'!E:E = B214) * ('3.RNAExtractions'!Z:Z = "Y"), '3.RNAExtractions'!D:D, "")),
        IF(
            COUNTIFS('3.RNAExtractions'!E:E, B214, '3.RNAExtractions'!Y:Y, "Y") &gt; 0,
            _xlfn.TEXTJOIN(", ", TRUE, IF(('3.RNAExtractions'!E:E = B214) * ('3.RNAExtractions'!Y:Y = "Y"), '3.RNAExtractions'!D:D, "")),
            "Awaiting Status"
        )
    )
)</f>
        <v/>
      </c>
      <c r="Q214" s="26" t="s">
        <v>94</v>
      </c>
      <c r="R214" s="60" t="str" cm="1">
        <f t="array" aca="1" ref="R214" ca="1">IF(
    Q214="N",
    "",
    IF(
        COUNTIFS('4.RNAIllumina'!E:E, B214, '4.RNAIllumina'!Y:Y, "Y") &gt; 0,
        _xlfn.TEXTJOIN(", ", TRUE, IF(('4.RNAIllumina'!E:E = B214) * ('4.RNAIllumina'!Y:Y = "Y"), '4.RNAIllumina'!D:D, "")),
        IF(
            COUNTIFS('4.RNAIllumina'!E:E, B214, '4.RNAIllumina'!X:X, "Y") &gt; 0,
            _xlfn.TEXTJOIN(", ", TRUE, IF(('4.RNAIllumina'!E:E = B214) * ('4.RNAIllumina'!X:X = "Y"), '4.RNAIllumina'!D:D, "")),
            "Awaiting Status"
        )
    )
)</f>
        <v/>
      </c>
      <c r="T214" s="6" t="str">
        <f ca="1">VLOOKUP($B214,'1.MetaData'!$B:$H,2,FALSE)</f>
        <v>M701</v>
      </c>
      <c r="U214" s="7" t="str">
        <f ca="1">VLOOKUP($B214,'1.MetaData'!$B:$H,3,FALSE)</f>
        <v>Galeocerdo cuvier</v>
      </c>
      <c r="V214" s="7" t="str">
        <f ca="1">VLOOKUP($B214,'1.MetaData'!$B:$H,4,FALSE)</f>
        <v>Tiger Shark</v>
      </c>
      <c r="W214" s="6" t="str">
        <f ca="1">VLOOKUP($B214,'1.MetaData'!$B:$H,5,FALSE)</f>
        <v xml:space="preserve">Rory </v>
      </c>
      <c r="X214" s="6" t="str">
        <f ca="1">VLOOKUP($B214,'1.MetaData'!$B:$H,6,FALSE)</f>
        <v>DPIRD / Jessica Pearce</v>
      </c>
      <c r="Z214"/>
    </row>
    <row r="215" spans="1:26" hidden="1" x14ac:dyDescent="0.25">
      <c r="A215" s="17">
        <v>214</v>
      </c>
      <c r="B215" s="3" t="str">
        <f t="shared" ca="1" si="5"/>
        <v>OG214</v>
      </c>
      <c r="C215" s="219" t="s">
        <v>102</v>
      </c>
      <c r="D215" s="4">
        <f ca="1">COUNTIF('2.Tissue'!C:C,B215)</f>
        <v>1</v>
      </c>
      <c r="E215" s="4">
        <f ca="1">COUNTIFS('3.DNAExtractions'!$E:$E,$B215,'3.DNAExtractions'!$D:$D,E$1)</f>
        <v>1</v>
      </c>
      <c r="F215" s="2" t="str" cm="1">
        <f t="array" aca="1" ref="F215" ca="1">IF(
    COUNTIFS('3.DNAExtractions'!E:E, B215, '3.DNAExtractions'!Y:Y, "Y") &gt; 0,
    _xlfn.TEXTJOIN(", ", TRUE, IF(('3.DNAExtractions'!E:E = B215) * ('3.DNAExtractions'!Y:Y = "Y"), '3.DNAExtractions'!D:D, "")),
    IF(
        COUNTIFS('3.DNAExtractions'!E:E, B215, '3.DNAExtractions'!X:X, "Y") &gt; 0,
        _xlfn.TEXTJOIN(", ", TRUE, IF(('3.DNAExtractions'!E:E = B215) * ('3.DNAExtractions'!X:X = "Y"), '3.DNAExtractions'!D:D, "")),
        "Awaiting Status"
    )
)</f>
        <v>Extracted</v>
      </c>
      <c r="G215" s="45" t="s">
        <v>92</v>
      </c>
      <c r="H215" s="8" t="str" cm="1">
        <f t="array" aca="1" ref="H215" ca="1">IF(
    G215="N",
    "",
    IF(
        COUNTIFS('4.Illumina'!E:E, B215, '4.Illumina'!R:R, "Y") &gt; 0,
        _xlfn.TEXTJOIN(", ", TRUE, IF(('4.Illumina'!E:E = B215) * ('4.Illumina'!R:R = "Y"), '4.Illumina'!D:D, "")),
        IF(
            COUNTIFS('4.Illumina'!E:E, B215, '4.Illumina'!Q:Q, "Y") &gt; 0,
            _xlfn.TEXTJOIN(", ", TRUE, IF(('4.Illumina'!E:E = B215) * ('4.Illumina'!Q:Q = "Y"), '4.Illumina'!D:D, "")),
            "Awaiting Status"
        )
    )
)</f>
        <v>Sequenced</v>
      </c>
      <c r="I215" s="26" t="s">
        <v>94</v>
      </c>
      <c r="J215" s="56" t="str" cm="1">
        <f t="array" aca="1" ref="J215" ca="1">IF(
    I215="N",
    "",
    IF(
        COUNTIFS('4.PacBio'!E:E, B215, '4.PacBio'!W:W, "Y") &gt; 0,
        _xlfn.TEXTJOIN(", ", TRUE, IF(('4.PacBio'!E:E = B215) * ('4.PacBio'!W:W = "Y"), '4.PacBio'!D:D, "")),
        IF(
            COUNTIFS('4.PacBio'!E:E, B215, '4.PacBio'!V:V, "Y") &gt; 0,
            _xlfn.TEXTJOIN(", ", TRUE, IF(('4.PacBio'!E:E = B215) * ('4.PacBio'!V:V = "Y"), '4.PacBio'!D:D, "")),
            "Awaiting Status"
        )
    )
)</f>
        <v/>
      </c>
      <c r="K215" s="181" t="s">
        <v>94</v>
      </c>
      <c r="L215" s="8" t="str" cm="1">
        <f t="array" aca="1" ref="L215" ca="1">IF(
    K215="N",
    "",
    IF(
        COUNTIFS('4.HiCLibrary'!E:E, B215, '4.HiCLibrary'!V:V, "Y") &gt; 0,
        _xlfn.TEXTJOIN(", ", TRUE, IF(('4.HiCLibrary'!E:E = B215) * ('4.HiCLibrary'!V:V = "Y"), '4.HiCLibrary'!D:D, "")),
        IF(
            COUNTIFS('4.HiCLibrary'!E:E, B215, '4.HiCLibrary'!U:U, "Y") &gt; 0,
            _xlfn.TEXTJOIN(", ", TRUE, IF(('4.HiCLibrary'!E:E = B215) * ('4.HiCLibrary'!U:U = "Y"), '4.HiCLibrary'!D:D, "")),
            "Awaiting Status"
        )
    )
)</f>
        <v/>
      </c>
      <c r="M215" s="47" t="s">
        <v>94</v>
      </c>
      <c r="N215" s="56" t="str" cm="1">
        <f t="array" aca="1" ref="N215" ca="1">IF(
    M215="N",
    "",
    IF(
        COUNTIFS('4.ONT'!E:E, B215, '4.ONT'!Q:Q, "Y") &gt; 0,
        _xlfn.TEXTJOIN(", ", TRUE, IF(('4.ONT'!E:E = B215) * ('4.ONT'!Q:Q = "Y"), '4.ONT'!D:D, "")),
        IF(
            COUNTIFS('4.ONT'!E:E, B215, '4.ONT'!P:P, "Y") &gt; 0,
            _xlfn.TEXTJOIN(", ", TRUE, IF(('4.ONT'!E:E = B215) * ('4.ONT'!P:P = "Y"), '4.ONT'!D:D, "")),
            "Awaiting Status"
        )
    )
)</f>
        <v/>
      </c>
      <c r="O215" s="181" t="s">
        <v>94</v>
      </c>
      <c r="P215" s="60" t="str" cm="1">
        <f t="array" aca="1" ref="P215" ca="1">IF(
    O215="N",
    "",
    IF(
        COUNTIFS('3.RNAExtractions'!E:E, B215, '3.RNAExtractions'!Z:Z, "Y") &gt; 0,
        _xlfn.TEXTJOIN(", ", TRUE, IF(('3.RNAExtractions'!E:E = B215) * ('3.RNAExtractions'!Z:Z = "Y"), '3.RNAExtractions'!D:D, "")),
        IF(
            COUNTIFS('3.RNAExtractions'!E:E, B215, '3.RNAExtractions'!Y:Y, "Y") &gt; 0,
            _xlfn.TEXTJOIN(", ", TRUE, IF(('3.RNAExtractions'!E:E = B215) * ('3.RNAExtractions'!Y:Y = "Y"), '3.RNAExtractions'!D:D, "")),
            "Awaiting Status"
        )
    )
)</f>
        <v/>
      </c>
      <c r="Q215" s="26" t="s">
        <v>94</v>
      </c>
      <c r="R215" s="60" t="str" cm="1">
        <f t="array" aca="1" ref="R215" ca="1">IF(
    Q215="N",
    "",
    IF(
        COUNTIFS('4.RNAIllumina'!E:E, B215, '4.RNAIllumina'!Y:Y, "Y") &gt; 0,
        _xlfn.TEXTJOIN(", ", TRUE, IF(('4.RNAIllumina'!E:E = B215) * ('4.RNAIllumina'!Y:Y = "Y"), '4.RNAIllumina'!D:D, "")),
        IF(
            COUNTIFS('4.RNAIllumina'!E:E, B215, '4.RNAIllumina'!X:X, "Y") &gt; 0,
            _xlfn.TEXTJOIN(", ", TRUE, IF(('4.RNAIllumina'!E:E = B215) * ('4.RNAIllumina'!X:X = "Y"), '4.RNAIllumina'!D:D, "")),
            "Awaiting Status"
        )
    )
)</f>
        <v/>
      </c>
      <c r="T215" s="6" t="str">
        <f ca="1">VLOOKUP($B215,'1.MetaData'!$B:$H,2,FALSE)</f>
        <v>M412</v>
      </c>
      <c r="U215" s="7" t="str">
        <f ca="1">VLOOKUP($B215,'1.MetaData'!$B:$H,3,FALSE)</f>
        <v>Galeocerdo cuvier</v>
      </c>
      <c r="V215" s="7" t="str">
        <f ca="1">VLOOKUP($B215,'1.MetaData'!$B:$H,4,FALSE)</f>
        <v>Tiger Shark</v>
      </c>
      <c r="W215" s="6" t="str">
        <f ca="1">VLOOKUP($B215,'1.MetaData'!$B:$H,5,FALSE)</f>
        <v xml:space="preserve">Rory </v>
      </c>
      <c r="X215" s="6" t="str">
        <f ca="1">VLOOKUP($B215,'1.MetaData'!$B:$H,6,FALSE)</f>
        <v>DPIRD / Jessica Pearce</v>
      </c>
      <c r="Z215"/>
    </row>
    <row r="216" spans="1:26" hidden="1" x14ac:dyDescent="0.25">
      <c r="A216" s="17">
        <v>215</v>
      </c>
      <c r="B216" s="3" t="str">
        <f t="shared" ca="1" si="5"/>
        <v>OG215</v>
      </c>
      <c r="C216" s="219" t="s">
        <v>102</v>
      </c>
      <c r="D216" s="4">
        <f ca="1">COUNTIF('2.Tissue'!C:C,B216)</f>
        <v>1</v>
      </c>
      <c r="E216" s="4">
        <f ca="1">COUNTIFS('3.DNAExtractions'!$E:$E,$B216,'3.DNAExtractions'!$D:$D,E$1)</f>
        <v>1</v>
      </c>
      <c r="F216" s="2" t="str" cm="1">
        <f t="array" aca="1" ref="F216" ca="1">IF(
    COUNTIFS('3.DNAExtractions'!E:E, B216, '3.DNAExtractions'!Y:Y, "Y") &gt; 0,
    _xlfn.TEXTJOIN(", ", TRUE, IF(('3.DNAExtractions'!E:E = B216) * ('3.DNAExtractions'!Y:Y = "Y"), '3.DNAExtractions'!D:D, "")),
    IF(
        COUNTIFS('3.DNAExtractions'!E:E, B216, '3.DNAExtractions'!X:X, "Y") &gt; 0,
        _xlfn.TEXTJOIN(", ", TRUE, IF(('3.DNAExtractions'!E:E = B216) * ('3.DNAExtractions'!X:X = "Y"), '3.DNAExtractions'!D:D, "")),
        "Awaiting Status"
    )
)</f>
        <v>Extracted</v>
      </c>
      <c r="G216" s="45" t="s">
        <v>92</v>
      </c>
      <c r="H216" s="8" t="str" cm="1">
        <f t="array" aca="1" ref="H216" ca="1">IF(
    G216="N",
    "",
    IF(
        COUNTIFS('4.Illumina'!E:E, B216, '4.Illumina'!R:R, "Y") &gt; 0,
        _xlfn.TEXTJOIN(", ", TRUE, IF(('4.Illumina'!E:E = B216) * ('4.Illumina'!R:R = "Y"), '4.Illumina'!D:D, "")),
        IF(
            COUNTIFS('4.Illumina'!E:E, B216, '4.Illumina'!Q:Q, "Y") &gt; 0,
            _xlfn.TEXTJOIN(", ", TRUE, IF(('4.Illumina'!E:E = B216) * ('4.Illumina'!Q:Q = "Y"), '4.Illumina'!D:D, "")),
            "Awaiting Status"
        )
    )
)</f>
        <v>Sequenced</v>
      </c>
      <c r="I216" s="26" t="s">
        <v>94</v>
      </c>
      <c r="J216" s="56" t="str" cm="1">
        <f t="array" aca="1" ref="J216" ca="1">IF(
    I216="N",
    "",
    IF(
        COUNTIFS('4.PacBio'!E:E, B216, '4.PacBio'!W:W, "Y") &gt; 0,
        _xlfn.TEXTJOIN(", ", TRUE, IF(('4.PacBio'!E:E = B216) * ('4.PacBio'!W:W = "Y"), '4.PacBio'!D:D, "")),
        IF(
            COUNTIFS('4.PacBio'!E:E, B216, '4.PacBio'!V:V, "Y") &gt; 0,
            _xlfn.TEXTJOIN(", ", TRUE, IF(('4.PacBio'!E:E = B216) * ('4.PacBio'!V:V = "Y"), '4.PacBio'!D:D, "")),
            "Awaiting Status"
        )
    )
)</f>
        <v/>
      </c>
      <c r="K216" s="181" t="s">
        <v>94</v>
      </c>
      <c r="L216" s="8" t="str" cm="1">
        <f t="array" aca="1" ref="L216" ca="1">IF(
    K216="N",
    "",
    IF(
        COUNTIFS('4.HiCLibrary'!E:E, B216, '4.HiCLibrary'!V:V, "Y") &gt; 0,
        _xlfn.TEXTJOIN(", ", TRUE, IF(('4.HiCLibrary'!E:E = B216) * ('4.HiCLibrary'!V:V = "Y"), '4.HiCLibrary'!D:D, "")),
        IF(
            COUNTIFS('4.HiCLibrary'!E:E, B216, '4.HiCLibrary'!U:U, "Y") &gt; 0,
            _xlfn.TEXTJOIN(", ", TRUE, IF(('4.HiCLibrary'!E:E = B216) * ('4.HiCLibrary'!U:U = "Y"), '4.HiCLibrary'!D:D, "")),
            "Awaiting Status"
        )
    )
)</f>
        <v/>
      </c>
      <c r="M216" s="47" t="s">
        <v>94</v>
      </c>
      <c r="N216" s="56" t="str" cm="1">
        <f t="array" aca="1" ref="N216" ca="1">IF(
    M216="N",
    "",
    IF(
        COUNTIFS('4.ONT'!E:E, B216, '4.ONT'!Q:Q, "Y") &gt; 0,
        _xlfn.TEXTJOIN(", ", TRUE, IF(('4.ONT'!E:E = B216) * ('4.ONT'!Q:Q = "Y"), '4.ONT'!D:D, "")),
        IF(
            COUNTIFS('4.ONT'!E:E, B216, '4.ONT'!P:P, "Y") &gt; 0,
            _xlfn.TEXTJOIN(", ", TRUE, IF(('4.ONT'!E:E = B216) * ('4.ONT'!P:P = "Y"), '4.ONT'!D:D, "")),
            "Awaiting Status"
        )
    )
)</f>
        <v/>
      </c>
      <c r="O216" s="181" t="s">
        <v>94</v>
      </c>
      <c r="P216" s="60" t="str" cm="1">
        <f t="array" aca="1" ref="P216" ca="1">IF(
    O216="N",
    "",
    IF(
        COUNTIFS('3.RNAExtractions'!E:E, B216, '3.RNAExtractions'!Z:Z, "Y") &gt; 0,
        _xlfn.TEXTJOIN(", ", TRUE, IF(('3.RNAExtractions'!E:E = B216) * ('3.RNAExtractions'!Z:Z = "Y"), '3.RNAExtractions'!D:D, "")),
        IF(
            COUNTIFS('3.RNAExtractions'!E:E, B216, '3.RNAExtractions'!Y:Y, "Y") &gt; 0,
            _xlfn.TEXTJOIN(", ", TRUE, IF(('3.RNAExtractions'!E:E = B216) * ('3.RNAExtractions'!Y:Y = "Y"), '3.RNAExtractions'!D:D, "")),
            "Awaiting Status"
        )
    )
)</f>
        <v/>
      </c>
      <c r="Q216" s="26" t="s">
        <v>94</v>
      </c>
      <c r="R216" s="60" t="str" cm="1">
        <f t="array" aca="1" ref="R216" ca="1">IF(
    Q216="N",
    "",
    IF(
        COUNTIFS('4.RNAIllumina'!E:E, B216, '4.RNAIllumina'!Y:Y, "Y") &gt; 0,
        _xlfn.TEXTJOIN(", ", TRUE, IF(('4.RNAIllumina'!E:E = B216) * ('4.RNAIllumina'!Y:Y = "Y"), '4.RNAIllumina'!D:D, "")),
        IF(
            COUNTIFS('4.RNAIllumina'!E:E, B216, '4.RNAIllumina'!X:X, "Y") &gt; 0,
            _xlfn.TEXTJOIN(", ", TRUE, IF(('4.RNAIllumina'!E:E = B216) * ('4.RNAIllumina'!X:X = "Y"), '4.RNAIllumina'!D:D, "")),
            "Awaiting Status"
        )
    )
)</f>
        <v/>
      </c>
      <c r="T216" s="6" t="str">
        <f ca="1">VLOOKUP($B216,'1.MetaData'!$B:$H,2,FALSE)</f>
        <v>M336</v>
      </c>
      <c r="U216" s="7" t="str">
        <f ca="1">VLOOKUP($B216,'1.MetaData'!$B:$H,3,FALSE)</f>
        <v>Galeocerdo cuvier</v>
      </c>
      <c r="V216" s="7" t="str">
        <f ca="1">VLOOKUP($B216,'1.MetaData'!$B:$H,4,FALSE)</f>
        <v>Tiger Shark</v>
      </c>
      <c r="W216" s="6" t="str">
        <f ca="1">VLOOKUP($B216,'1.MetaData'!$B:$H,5,FALSE)</f>
        <v xml:space="preserve">Rory </v>
      </c>
      <c r="X216" s="6" t="str">
        <f ca="1">VLOOKUP($B216,'1.MetaData'!$B:$H,6,FALSE)</f>
        <v>DPIRD / Jessica Pearce</v>
      </c>
      <c r="Z216"/>
    </row>
    <row r="217" spans="1:26" hidden="1" x14ac:dyDescent="0.25">
      <c r="A217" s="17">
        <v>216</v>
      </c>
      <c r="B217" s="3" t="str">
        <f t="shared" ca="1" si="5"/>
        <v>OG216</v>
      </c>
      <c r="C217" s="219" t="s">
        <v>102</v>
      </c>
      <c r="D217" s="4">
        <f ca="1">COUNTIF('2.Tissue'!C:C,B217)</f>
        <v>1</v>
      </c>
      <c r="E217" s="4">
        <f ca="1">COUNTIFS('3.DNAExtractions'!$E:$E,$B217,'3.DNAExtractions'!$D:$D,E$1)</f>
        <v>1</v>
      </c>
      <c r="F217" s="2" t="str" cm="1">
        <f t="array" aca="1" ref="F217" ca="1">IF(
    COUNTIFS('3.DNAExtractions'!E:E, B217, '3.DNAExtractions'!Y:Y, "Y") &gt; 0,
    _xlfn.TEXTJOIN(", ", TRUE, IF(('3.DNAExtractions'!E:E = B217) * ('3.DNAExtractions'!Y:Y = "Y"), '3.DNAExtractions'!D:D, "")),
    IF(
        COUNTIFS('3.DNAExtractions'!E:E, B217, '3.DNAExtractions'!X:X, "Y") &gt; 0,
        _xlfn.TEXTJOIN(", ", TRUE, IF(('3.DNAExtractions'!E:E = B217) * ('3.DNAExtractions'!X:X = "Y"), '3.DNAExtractions'!D:D, "")),
        "Awaiting Status"
    )
)</f>
        <v>Extracted</v>
      </c>
      <c r="G217" s="45" t="s">
        <v>92</v>
      </c>
      <c r="H217" s="8" t="str" cm="1">
        <f t="array" aca="1" ref="H217" ca="1">IF(
    G217="N",
    "",
    IF(
        COUNTIFS('4.Illumina'!E:E, B217, '4.Illumina'!R:R, "Y") &gt; 0,
        _xlfn.TEXTJOIN(", ", TRUE, IF(('4.Illumina'!E:E = B217) * ('4.Illumina'!R:R = "Y"), '4.Illumina'!D:D, "")),
        IF(
            COUNTIFS('4.Illumina'!E:E, B217, '4.Illumina'!Q:Q, "Y") &gt; 0,
            _xlfn.TEXTJOIN(", ", TRUE, IF(('4.Illumina'!E:E = B217) * ('4.Illumina'!Q:Q = "Y"), '4.Illumina'!D:D, "")),
            "Awaiting Status"
        )
    )
)</f>
        <v>Sequenced</v>
      </c>
      <c r="I217" s="26" t="s">
        <v>94</v>
      </c>
      <c r="J217" s="56" t="str" cm="1">
        <f t="array" aca="1" ref="J217" ca="1">IF(
    I217="N",
    "",
    IF(
        COUNTIFS('4.PacBio'!E:E, B217, '4.PacBio'!W:W, "Y") &gt; 0,
        _xlfn.TEXTJOIN(", ", TRUE, IF(('4.PacBio'!E:E = B217) * ('4.PacBio'!W:W = "Y"), '4.PacBio'!D:D, "")),
        IF(
            COUNTIFS('4.PacBio'!E:E, B217, '4.PacBio'!V:V, "Y") &gt; 0,
            _xlfn.TEXTJOIN(", ", TRUE, IF(('4.PacBio'!E:E = B217) * ('4.PacBio'!V:V = "Y"), '4.PacBio'!D:D, "")),
            "Awaiting Status"
        )
    )
)</f>
        <v/>
      </c>
      <c r="K217" s="181" t="s">
        <v>94</v>
      </c>
      <c r="L217" s="8" t="str" cm="1">
        <f t="array" aca="1" ref="L217" ca="1">IF(
    K217="N",
    "",
    IF(
        COUNTIFS('4.HiCLibrary'!E:E, B217, '4.HiCLibrary'!V:V, "Y") &gt; 0,
        _xlfn.TEXTJOIN(", ", TRUE, IF(('4.HiCLibrary'!E:E = B217) * ('4.HiCLibrary'!V:V = "Y"), '4.HiCLibrary'!D:D, "")),
        IF(
            COUNTIFS('4.HiCLibrary'!E:E, B217, '4.HiCLibrary'!U:U, "Y") &gt; 0,
            _xlfn.TEXTJOIN(", ", TRUE, IF(('4.HiCLibrary'!E:E = B217) * ('4.HiCLibrary'!U:U = "Y"), '4.HiCLibrary'!D:D, "")),
            "Awaiting Status"
        )
    )
)</f>
        <v/>
      </c>
      <c r="M217" s="47" t="s">
        <v>94</v>
      </c>
      <c r="N217" s="56" t="str" cm="1">
        <f t="array" aca="1" ref="N217" ca="1">IF(
    M217="N",
    "",
    IF(
        COUNTIFS('4.ONT'!E:E, B217, '4.ONT'!Q:Q, "Y") &gt; 0,
        _xlfn.TEXTJOIN(", ", TRUE, IF(('4.ONT'!E:E = B217) * ('4.ONT'!Q:Q = "Y"), '4.ONT'!D:D, "")),
        IF(
            COUNTIFS('4.ONT'!E:E, B217, '4.ONT'!P:P, "Y") &gt; 0,
            _xlfn.TEXTJOIN(", ", TRUE, IF(('4.ONT'!E:E = B217) * ('4.ONT'!P:P = "Y"), '4.ONT'!D:D, "")),
            "Awaiting Status"
        )
    )
)</f>
        <v/>
      </c>
      <c r="O217" s="181" t="s">
        <v>94</v>
      </c>
      <c r="P217" s="60" t="str" cm="1">
        <f t="array" aca="1" ref="P217" ca="1">IF(
    O217="N",
    "",
    IF(
        COUNTIFS('3.RNAExtractions'!E:E, B217, '3.RNAExtractions'!Z:Z, "Y") &gt; 0,
        _xlfn.TEXTJOIN(", ", TRUE, IF(('3.RNAExtractions'!E:E = B217) * ('3.RNAExtractions'!Z:Z = "Y"), '3.RNAExtractions'!D:D, "")),
        IF(
            COUNTIFS('3.RNAExtractions'!E:E, B217, '3.RNAExtractions'!Y:Y, "Y") &gt; 0,
            _xlfn.TEXTJOIN(", ", TRUE, IF(('3.RNAExtractions'!E:E = B217) * ('3.RNAExtractions'!Y:Y = "Y"), '3.RNAExtractions'!D:D, "")),
            "Awaiting Status"
        )
    )
)</f>
        <v/>
      </c>
      <c r="Q217" s="26" t="s">
        <v>94</v>
      </c>
      <c r="R217" s="60" t="str" cm="1">
        <f t="array" aca="1" ref="R217" ca="1">IF(
    Q217="N",
    "",
    IF(
        COUNTIFS('4.RNAIllumina'!E:E, B217, '4.RNAIllumina'!Y:Y, "Y") &gt; 0,
        _xlfn.TEXTJOIN(", ", TRUE, IF(('4.RNAIllumina'!E:E = B217) * ('4.RNAIllumina'!Y:Y = "Y"), '4.RNAIllumina'!D:D, "")),
        IF(
            COUNTIFS('4.RNAIllumina'!E:E, B217, '4.RNAIllumina'!X:X, "Y") &gt; 0,
            _xlfn.TEXTJOIN(", ", TRUE, IF(('4.RNAIllumina'!E:E = B217) * ('4.RNAIllumina'!X:X = "Y"), '4.RNAIllumina'!D:D, "")),
            "Awaiting Status"
        )
    )
)</f>
        <v/>
      </c>
      <c r="T217" s="6" t="str">
        <f ca="1">VLOOKUP($B217,'1.MetaData'!$B:$H,2,FALSE)</f>
        <v>M316</v>
      </c>
      <c r="U217" s="7" t="str">
        <f ca="1">VLOOKUP($B217,'1.MetaData'!$B:$H,3,FALSE)</f>
        <v>Galeocerdo cuvier</v>
      </c>
      <c r="V217" s="7" t="str">
        <f ca="1">VLOOKUP($B217,'1.MetaData'!$B:$H,4,FALSE)</f>
        <v>Tiger Shark</v>
      </c>
      <c r="W217" s="6" t="str">
        <f ca="1">VLOOKUP($B217,'1.MetaData'!$B:$H,5,FALSE)</f>
        <v xml:space="preserve">Rory </v>
      </c>
      <c r="X217" s="6" t="str">
        <f ca="1">VLOOKUP($B217,'1.MetaData'!$B:$H,6,FALSE)</f>
        <v>DPIRD / Jessica Pearce</v>
      </c>
      <c r="Z217"/>
    </row>
    <row r="218" spans="1:26" hidden="1" x14ac:dyDescent="0.25">
      <c r="A218" s="17">
        <v>217</v>
      </c>
      <c r="B218" s="3" t="str">
        <f t="shared" ca="1" si="5"/>
        <v>OG217</v>
      </c>
      <c r="C218" s="219" t="s">
        <v>102</v>
      </c>
      <c r="D218" s="4">
        <f ca="1">COUNTIF('2.Tissue'!C:C,B218)</f>
        <v>1</v>
      </c>
      <c r="E218" s="4">
        <f ca="1">COUNTIFS('3.DNAExtractions'!$E:$E,$B218,'3.DNAExtractions'!$D:$D,E$1)</f>
        <v>1</v>
      </c>
      <c r="F218" s="2" t="str" cm="1">
        <f t="array" aca="1" ref="F218" ca="1">IF(
    COUNTIFS('3.DNAExtractions'!E:E, B218, '3.DNAExtractions'!Y:Y, "Y") &gt; 0,
    _xlfn.TEXTJOIN(", ", TRUE, IF(('3.DNAExtractions'!E:E = B218) * ('3.DNAExtractions'!Y:Y = "Y"), '3.DNAExtractions'!D:D, "")),
    IF(
        COUNTIFS('3.DNAExtractions'!E:E, B218, '3.DNAExtractions'!X:X, "Y") &gt; 0,
        _xlfn.TEXTJOIN(", ", TRUE, IF(('3.DNAExtractions'!E:E = B218) * ('3.DNAExtractions'!X:X = "Y"), '3.DNAExtractions'!D:D, "")),
        "Awaiting Status"
    )
)</f>
        <v>Extracted</v>
      </c>
      <c r="G218" s="45" t="s">
        <v>92</v>
      </c>
      <c r="H218" s="8" t="str" cm="1">
        <f t="array" aca="1" ref="H218" ca="1">IF(
    G218="N",
    "",
    IF(
        COUNTIFS('4.Illumina'!E:E, B218, '4.Illumina'!R:R, "Y") &gt; 0,
        _xlfn.TEXTJOIN(", ", TRUE, IF(('4.Illumina'!E:E = B218) * ('4.Illumina'!R:R = "Y"), '4.Illumina'!D:D, "")),
        IF(
            COUNTIFS('4.Illumina'!E:E, B218, '4.Illumina'!Q:Q, "Y") &gt; 0,
            _xlfn.TEXTJOIN(", ", TRUE, IF(('4.Illumina'!E:E = B218) * ('4.Illumina'!Q:Q = "Y"), '4.Illumina'!D:D, "")),
            "Awaiting Status"
        )
    )
)</f>
        <v>Sequenced</v>
      </c>
      <c r="I218" s="26" t="s">
        <v>94</v>
      </c>
      <c r="J218" s="56" t="str" cm="1">
        <f t="array" aca="1" ref="J218" ca="1">IF(
    I218="N",
    "",
    IF(
        COUNTIFS('4.PacBio'!E:E, B218, '4.PacBio'!W:W, "Y") &gt; 0,
        _xlfn.TEXTJOIN(", ", TRUE, IF(('4.PacBio'!E:E = B218) * ('4.PacBio'!W:W = "Y"), '4.PacBio'!D:D, "")),
        IF(
            COUNTIFS('4.PacBio'!E:E, B218, '4.PacBio'!V:V, "Y") &gt; 0,
            _xlfn.TEXTJOIN(", ", TRUE, IF(('4.PacBio'!E:E = B218) * ('4.PacBio'!V:V = "Y"), '4.PacBio'!D:D, "")),
            "Awaiting Status"
        )
    )
)</f>
        <v/>
      </c>
      <c r="K218" s="181" t="s">
        <v>94</v>
      </c>
      <c r="L218" s="8" t="str" cm="1">
        <f t="array" aca="1" ref="L218" ca="1">IF(
    K218="N",
    "",
    IF(
        COUNTIFS('4.HiCLibrary'!E:E, B218, '4.HiCLibrary'!V:V, "Y") &gt; 0,
        _xlfn.TEXTJOIN(", ", TRUE, IF(('4.HiCLibrary'!E:E = B218) * ('4.HiCLibrary'!V:V = "Y"), '4.HiCLibrary'!D:D, "")),
        IF(
            COUNTIFS('4.HiCLibrary'!E:E, B218, '4.HiCLibrary'!U:U, "Y") &gt; 0,
            _xlfn.TEXTJOIN(", ", TRUE, IF(('4.HiCLibrary'!E:E = B218) * ('4.HiCLibrary'!U:U = "Y"), '4.HiCLibrary'!D:D, "")),
            "Awaiting Status"
        )
    )
)</f>
        <v/>
      </c>
      <c r="M218" s="47" t="s">
        <v>94</v>
      </c>
      <c r="N218" s="56" t="str" cm="1">
        <f t="array" aca="1" ref="N218" ca="1">IF(
    M218="N",
    "",
    IF(
        COUNTIFS('4.ONT'!E:E, B218, '4.ONT'!Q:Q, "Y") &gt; 0,
        _xlfn.TEXTJOIN(", ", TRUE, IF(('4.ONT'!E:E = B218) * ('4.ONT'!Q:Q = "Y"), '4.ONT'!D:D, "")),
        IF(
            COUNTIFS('4.ONT'!E:E, B218, '4.ONT'!P:P, "Y") &gt; 0,
            _xlfn.TEXTJOIN(", ", TRUE, IF(('4.ONT'!E:E = B218) * ('4.ONT'!P:P = "Y"), '4.ONT'!D:D, "")),
            "Awaiting Status"
        )
    )
)</f>
        <v/>
      </c>
      <c r="O218" s="181" t="s">
        <v>94</v>
      </c>
      <c r="P218" s="60" t="str" cm="1">
        <f t="array" aca="1" ref="P218" ca="1">IF(
    O218="N",
    "",
    IF(
        COUNTIFS('3.RNAExtractions'!E:E, B218, '3.RNAExtractions'!Z:Z, "Y") &gt; 0,
        _xlfn.TEXTJOIN(", ", TRUE, IF(('3.RNAExtractions'!E:E = B218) * ('3.RNAExtractions'!Z:Z = "Y"), '3.RNAExtractions'!D:D, "")),
        IF(
            COUNTIFS('3.RNAExtractions'!E:E, B218, '3.RNAExtractions'!Y:Y, "Y") &gt; 0,
            _xlfn.TEXTJOIN(", ", TRUE, IF(('3.RNAExtractions'!E:E = B218) * ('3.RNAExtractions'!Y:Y = "Y"), '3.RNAExtractions'!D:D, "")),
            "Awaiting Status"
        )
    )
)</f>
        <v/>
      </c>
      <c r="Q218" s="26" t="s">
        <v>94</v>
      </c>
      <c r="R218" s="60" t="str" cm="1">
        <f t="array" aca="1" ref="R218" ca="1">IF(
    Q218="N",
    "",
    IF(
        COUNTIFS('4.RNAIllumina'!E:E, B218, '4.RNAIllumina'!Y:Y, "Y") &gt; 0,
        _xlfn.TEXTJOIN(", ", TRUE, IF(('4.RNAIllumina'!E:E = B218) * ('4.RNAIllumina'!Y:Y = "Y"), '4.RNAIllumina'!D:D, "")),
        IF(
            COUNTIFS('4.RNAIllumina'!E:E, B218, '4.RNAIllumina'!X:X, "Y") &gt; 0,
            _xlfn.TEXTJOIN(", ", TRUE, IF(('4.RNAIllumina'!E:E = B218) * ('4.RNAIllumina'!X:X = "Y"), '4.RNAIllumina'!D:D, "")),
            "Awaiting Status"
        )
    )
)</f>
        <v/>
      </c>
      <c r="T218" s="6" t="str">
        <f ca="1">VLOOKUP($B218,'1.MetaData'!$B:$H,2,FALSE)</f>
        <v>M298</v>
      </c>
      <c r="U218" s="7" t="str">
        <f ca="1">VLOOKUP($B218,'1.MetaData'!$B:$H,3,FALSE)</f>
        <v>Galeocerdo cuvier</v>
      </c>
      <c r="V218" s="7" t="str">
        <f ca="1">VLOOKUP($B218,'1.MetaData'!$B:$H,4,FALSE)</f>
        <v>Tiger Shark</v>
      </c>
      <c r="W218" s="6" t="str">
        <f ca="1">VLOOKUP($B218,'1.MetaData'!$B:$H,5,FALSE)</f>
        <v xml:space="preserve">Rory </v>
      </c>
      <c r="X218" s="6" t="str">
        <f ca="1">VLOOKUP($B218,'1.MetaData'!$B:$H,6,FALSE)</f>
        <v>DPIRD / Jessica Pearce</v>
      </c>
      <c r="Z218"/>
    </row>
    <row r="219" spans="1:26" hidden="1" x14ac:dyDescent="0.25">
      <c r="A219" s="17">
        <v>218</v>
      </c>
      <c r="B219" s="3" t="str">
        <f t="shared" ca="1" si="5"/>
        <v>OG218</v>
      </c>
      <c r="C219" s="219" t="s">
        <v>102</v>
      </c>
      <c r="D219" s="4">
        <f ca="1">COUNTIF('2.Tissue'!C:C,B219)</f>
        <v>1</v>
      </c>
      <c r="E219" s="4">
        <f ca="1">COUNTIFS('3.DNAExtractions'!$E:$E,$B219,'3.DNAExtractions'!$D:$D,E$1)</f>
        <v>1</v>
      </c>
      <c r="F219" s="2" t="str" cm="1">
        <f t="array" aca="1" ref="F219" ca="1">IF(
    COUNTIFS('3.DNAExtractions'!E:E, B219, '3.DNAExtractions'!Y:Y, "Y") &gt; 0,
    _xlfn.TEXTJOIN(", ", TRUE, IF(('3.DNAExtractions'!E:E = B219) * ('3.DNAExtractions'!Y:Y = "Y"), '3.DNAExtractions'!D:D, "")),
    IF(
        COUNTIFS('3.DNAExtractions'!E:E, B219, '3.DNAExtractions'!X:X, "Y") &gt; 0,
        _xlfn.TEXTJOIN(", ", TRUE, IF(('3.DNAExtractions'!E:E = B219) * ('3.DNAExtractions'!X:X = "Y"), '3.DNAExtractions'!D:D, "")),
        "Awaiting Status"
    )
)</f>
        <v>Extracted</v>
      </c>
      <c r="G219" s="45" t="s">
        <v>92</v>
      </c>
      <c r="H219" s="8" t="str" cm="1">
        <f t="array" aca="1" ref="H219" ca="1">IF(
    G219="N",
    "",
    IF(
        COUNTIFS('4.Illumina'!E:E, B219, '4.Illumina'!R:R, "Y") &gt; 0,
        _xlfn.TEXTJOIN(", ", TRUE, IF(('4.Illumina'!E:E = B219) * ('4.Illumina'!R:R = "Y"), '4.Illumina'!D:D, "")),
        IF(
            COUNTIFS('4.Illumina'!E:E, B219, '4.Illumina'!Q:Q, "Y") &gt; 0,
            _xlfn.TEXTJOIN(", ", TRUE, IF(('4.Illumina'!E:E = B219) * ('4.Illumina'!Q:Q = "Y"), '4.Illumina'!D:D, "")),
            "Awaiting Status"
        )
    )
)</f>
        <v>Sequenced</v>
      </c>
      <c r="I219" s="26" t="s">
        <v>94</v>
      </c>
      <c r="J219" s="56" t="str" cm="1">
        <f t="array" aca="1" ref="J219" ca="1">IF(
    I219="N",
    "",
    IF(
        COUNTIFS('4.PacBio'!E:E, B219, '4.PacBio'!W:W, "Y") &gt; 0,
        _xlfn.TEXTJOIN(", ", TRUE, IF(('4.PacBio'!E:E = B219) * ('4.PacBio'!W:W = "Y"), '4.PacBio'!D:D, "")),
        IF(
            COUNTIFS('4.PacBio'!E:E, B219, '4.PacBio'!V:V, "Y") &gt; 0,
            _xlfn.TEXTJOIN(", ", TRUE, IF(('4.PacBio'!E:E = B219) * ('4.PacBio'!V:V = "Y"), '4.PacBio'!D:D, "")),
            "Awaiting Status"
        )
    )
)</f>
        <v/>
      </c>
      <c r="K219" s="181" t="s">
        <v>94</v>
      </c>
      <c r="L219" s="8" t="str" cm="1">
        <f t="array" aca="1" ref="L219" ca="1">IF(
    K219="N",
    "",
    IF(
        COUNTIFS('4.HiCLibrary'!E:E, B219, '4.HiCLibrary'!V:V, "Y") &gt; 0,
        _xlfn.TEXTJOIN(", ", TRUE, IF(('4.HiCLibrary'!E:E = B219) * ('4.HiCLibrary'!V:V = "Y"), '4.HiCLibrary'!D:D, "")),
        IF(
            COUNTIFS('4.HiCLibrary'!E:E, B219, '4.HiCLibrary'!U:U, "Y") &gt; 0,
            _xlfn.TEXTJOIN(", ", TRUE, IF(('4.HiCLibrary'!E:E = B219) * ('4.HiCLibrary'!U:U = "Y"), '4.HiCLibrary'!D:D, "")),
            "Awaiting Status"
        )
    )
)</f>
        <v/>
      </c>
      <c r="M219" s="47" t="s">
        <v>94</v>
      </c>
      <c r="N219" s="56" t="str" cm="1">
        <f t="array" aca="1" ref="N219" ca="1">IF(
    M219="N",
    "",
    IF(
        COUNTIFS('4.ONT'!E:E, B219, '4.ONT'!Q:Q, "Y") &gt; 0,
        _xlfn.TEXTJOIN(", ", TRUE, IF(('4.ONT'!E:E = B219) * ('4.ONT'!Q:Q = "Y"), '4.ONT'!D:D, "")),
        IF(
            COUNTIFS('4.ONT'!E:E, B219, '4.ONT'!P:P, "Y") &gt; 0,
            _xlfn.TEXTJOIN(", ", TRUE, IF(('4.ONT'!E:E = B219) * ('4.ONT'!P:P = "Y"), '4.ONT'!D:D, "")),
            "Awaiting Status"
        )
    )
)</f>
        <v/>
      </c>
      <c r="O219" s="181" t="s">
        <v>94</v>
      </c>
      <c r="P219" s="60" t="str" cm="1">
        <f t="array" aca="1" ref="P219" ca="1">IF(
    O219="N",
    "",
    IF(
        COUNTIFS('3.RNAExtractions'!E:E, B219, '3.RNAExtractions'!Z:Z, "Y") &gt; 0,
        _xlfn.TEXTJOIN(", ", TRUE, IF(('3.RNAExtractions'!E:E = B219) * ('3.RNAExtractions'!Z:Z = "Y"), '3.RNAExtractions'!D:D, "")),
        IF(
            COUNTIFS('3.RNAExtractions'!E:E, B219, '3.RNAExtractions'!Y:Y, "Y") &gt; 0,
            _xlfn.TEXTJOIN(", ", TRUE, IF(('3.RNAExtractions'!E:E = B219) * ('3.RNAExtractions'!Y:Y = "Y"), '3.RNAExtractions'!D:D, "")),
            "Awaiting Status"
        )
    )
)</f>
        <v/>
      </c>
      <c r="Q219" s="26" t="s">
        <v>94</v>
      </c>
      <c r="R219" s="60" t="str" cm="1">
        <f t="array" aca="1" ref="R219" ca="1">IF(
    Q219="N",
    "",
    IF(
        COUNTIFS('4.RNAIllumina'!E:E, B219, '4.RNAIllumina'!Y:Y, "Y") &gt; 0,
        _xlfn.TEXTJOIN(", ", TRUE, IF(('4.RNAIllumina'!E:E = B219) * ('4.RNAIllumina'!Y:Y = "Y"), '4.RNAIllumina'!D:D, "")),
        IF(
            COUNTIFS('4.RNAIllumina'!E:E, B219, '4.RNAIllumina'!X:X, "Y") &gt; 0,
            _xlfn.TEXTJOIN(", ", TRUE, IF(('4.RNAIllumina'!E:E = B219) * ('4.RNAIllumina'!X:X = "Y"), '4.RNAIllumina'!D:D, "")),
            "Awaiting Status"
        )
    )
)</f>
        <v/>
      </c>
      <c r="T219" s="6" t="str">
        <f ca="1">VLOOKUP($B219,'1.MetaData'!$B:$H,2,FALSE)</f>
        <v>M296</v>
      </c>
      <c r="U219" s="7" t="str">
        <f ca="1">VLOOKUP($B219,'1.MetaData'!$B:$H,3,FALSE)</f>
        <v>Galeocerdo cuvier</v>
      </c>
      <c r="V219" s="7" t="str">
        <f ca="1">VLOOKUP($B219,'1.MetaData'!$B:$H,4,FALSE)</f>
        <v>Tiger Shark</v>
      </c>
      <c r="W219" s="6" t="str">
        <f ca="1">VLOOKUP($B219,'1.MetaData'!$B:$H,5,FALSE)</f>
        <v xml:space="preserve">Rory </v>
      </c>
      <c r="X219" s="6" t="str">
        <f ca="1">VLOOKUP($B219,'1.MetaData'!$B:$H,6,FALSE)</f>
        <v>DPIRD / Jessica Pearce</v>
      </c>
      <c r="Z219"/>
    </row>
    <row r="220" spans="1:26" hidden="1" x14ac:dyDescent="0.25">
      <c r="A220" s="17">
        <v>219</v>
      </c>
      <c r="B220" s="3" t="str">
        <f t="shared" ca="1" si="5"/>
        <v>OG219</v>
      </c>
      <c r="C220" s="219" t="s">
        <v>102</v>
      </c>
      <c r="D220" s="4">
        <f ca="1">COUNTIF('2.Tissue'!C:C,B220)</f>
        <v>1</v>
      </c>
      <c r="E220" s="4">
        <f ca="1">COUNTIFS('3.DNAExtractions'!$E:$E,$B220,'3.DNAExtractions'!$D:$D,E$1)</f>
        <v>1</v>
      </c>
      <c r="F220" s="2" t="str" cm="1">
        <f t="array" aca="1" ref="F220" ca="1">IF(
    COUNTIFS('3.DNAExtractions'!E:E, B220, '3.DNAExtractions'!Y:Y, "Y") &gt; 0,
    _xlfn.TEXTJOIN(", ", TRUE, IF(('3.DNAExtractions'!E:E = B220) * ('3.DNAExtractions'!Y:Y = "Y"), '3.DNAExtractions'!D:D, "")),
    IF(
        COUNTIFS('3.DNAExtractions'!E:E, B220, '3.DNAExtractions'!X:X, "Y") &gt; 0,
        _xlfn.TEXTJOIN(", ", TRUE, IF(('3.DNAExtractions'!E:E = B220) * ('3.DNAExtractions'!X:X = "Y"), '3.DNAExtractions'!D:D, "")),
        "Awaiting Status"
    )
)</f>
        <v>Extracted</v>
      </c>
      <c r="G220" s="45" t="s">
        <v>92</v>
      </c>
      <c r="H220" s="8" t="str" cm="1">
        <f t="array" aca="1" ref="H220" ca="1">IF(
    G220="N",
    "",
    IF(
        COUNTIFS('4.Illumina'!E:E, B220, '4.Illumina'!R:R, "Y") &gt; 0,
        _xlfn.TEXTJOIN(", ", TRUE, IF(('4.Illumina'!E:E = B220) * ('4.Illumina'!R:R = "Y"), '4.Illumina'!D:D, "")),
        IF(
            COUNTIFS('4.Illumina'!E:E, B220, '4.Illumina'!Q:Q, "Y") &gt; 0,
            _xlfn.TEXTJOIN(", ", TRUE, IF(('4.Illumina'!E:E = B220) * ('4.Illumina'!Q:Q = "Y"), '4.Illumina'!D:D, "")),
            "Awaiting Status"
        )
    )
)</f>
        <v>Sequenced</v>
      </c>
      <c r="I220" s="26" t="s">
        <v>94</v>
      </c>
      <c r="J220" s="56" t="str" cm="1">
        <f t="array" aca="1" ref="J220" ca="1">IF(
    I220="N",
    "",
    IF(
        COUNTIFS('4.PacBio'!E:E, B220, '4.PacBio'!W:W, "Y") &gt; 0,
        _xlfn.TEXTJOIN(", ", TRUE, IF(('4.PacBio'!E:E = B220) * ('4.PacBio'!W:W = "Y"), '4.PacBio'!D:D, "")),
        IF(
            COUNTIFS('4.PacBio'!E:E, B220, '4.PacBio'!V:V, "Y") &gt; 0,
            _xlfn.TEXTJOIN(", ", TRUE, IF(('4.PacBio'!E:E = B220) * ('4.PacBio'!V:V = "Y"), '4.PacBio'!D:D, "")),
            "Awaiting Status"
        )
    )
)</f>
        <v/>
      </c>
      <c r="K220" s="181" t="s">
        <v>94</v>
      </c>
      <c r="L220" s="8" t="str" cm="1">
        <f t="array" aca="1" ref="L220" ca="1">IF(
    K220="N",
    "",
    IF(
        COUNTIFS('4.HiCLibrary'!E:E, B220, '4.HiCLibrary'!V:V, "Y") &gt; 0,
        _xlfn.TEXTJOIN(", ", TRUE, IF(('4.HiCLibrary'!E:E = B220) * ('4.HiCLibrary'!V:V = "Y"), '4.HiCLibrary'!D:D, "")),
        IF(
            COUNTIFS('4.HiCLibrary'!E:E, B220, '4.HiCLibrary'!U:U, "Y") &gt; 0,
            _xlfn.TEXTJOIN(", ", TRUE, IF(('4.HiCLibrary'!E:E = B220) * ('4.HiCLibrary'!U:U = "Y"), '4.HiCLibrary'!D:D, "")),
            "Awaiting Status"
        )
    )
)</f>
        <v/>
      </c>
      <c r="M220" s="47" t="s">
        <v>94</v>
      </c>
      <c r="N220" s="56" t="str" cm="1">
        <f t="array" aca="1" ref="N220" ca="1">IF(
    M220="N",
    "",
    IF(
        COUNTIFS('4.ONT'!E:E, B220, '4.ONT'!Q:Q, "Y") &gt; 0,
        _xlfn.TEXTJOIN(", ", TRUE, IF(('4.ONT'!E:E = B220) * ('4.ONT'!Q:Q = "Y"), '4.ONT'!D:D, "")),
        IF(
            COUNTIFS('4.ONT'!E:E, B220, '4.ONT'!P:P, "Y") &gt; 0,
            _xlfn.TEXTJOIN(", ", TRUE, IF(('4.ONT'!E:E = B220) * ('4.ONT'!P:P = "Y"), '4.ONT'!D:D, "")),
            "Awaiting Status"
        )
    )
)</f>
        <v/>
      </c>
      <c r="O220" s="181" t="s">
        <v>94</v>
      </c>
      <c r="P220" s="60" t="str" cm="1">
        <f t="array" aca="1" ref="P220" ca="1">IF(
    O220="N",
    "",
    IF(
        COUNTIFS('3.RNAExtractions'!E:E, B220, '3.RNAExtractions'!Z:Z, "Y") &gt; 0,
        _xlfn.TEXTJOIN(", ", TRUE, IF(('3.RNAExtractions'!E:E = B220) * ('3.RNAExtractions'!Z:Z = "Y"), '3.RNAExtractions'!D:D, "")),
        IF(
            COUNTIFS('3.RNAExtractions'!E:E, B220, '3.RNAExtractions'!Y:Y, "Y") &gt; 0,
            _xlfn.TEXTJOIN(", ", TRUE, IF(('3.RNAExtractions'!E:E = B220) * ('3.RNAExtractions'!Y:Y = "Y"), '3.RNAExtractions'!D:D, "")),
            "Awaiting Status"
        )
    )
)</f>
        <v/>
      </c>
      <c r="Q220" s="26" t="s">
        <v>94</v>
      </c>
      <c r="R220" s="60" t="str" cm="1">
        <f t="array" aca="1" ref="R220" ca="1">IF(
    Q220="N",
    "",
    IF(
        COUNTIFS('4.RNAIllumina'!E:E, B220, '4.RNAIllumina'!Y:Y, "Y") &gt; 0,
        _xlfn.TEXTJOIN(", ", TRUE, IF(('4.RNAIllumina'!E:E = B220) * ('4.RNAIllumina'!Y:Y = "Y"), '4.RNAIllumina'!D:D, "")),
        IF(
            COUNTIFS('4.RNAIllumina'!E:E, B220, '4.RNAIllumina'!X:X, "Y") &gt; 0,
            _xlfn.TEXTJOIN(", ", TRUE, IF(('4.RNAIllumina'!E:E = B220) * ('4.RNAIllumina'!X:X = "Y"), '4.RNAIllumina'!D:D, "")),
            "Awaiting Status"
        )
    )
)</f>
        <v/>
      </c>
      <c r="T220" s="6" t="str">
        <f ca="1">VLOOKUP($B220,'1.MetaData'!$B:$H,2,FALSE)</f>
        <v>M295</v>
      </c>
      <c r="U220" s="7" t="str">
        <f ca="1">VLOOKUP($B220,'1.MetaData'!$B:$H,3,FALSE)</f>
        <v>Galeocerdo cuvier</v>
      </c>
      <c r="V220" s="7" t="str">
        <f ca="1">VLOOKUP($B220,'1.MetaData'!$B:$H,4,FALSE)</f>
        <v>Tiger Shark</v>
      </c>
      <c r="W220" s="6" t="str">
        <f ca="1">VLOOKUP($B220,'1.MetaData'!$B:$H,5,FALSE)</f>
        <v xml:space="preserve">Rory </v>
      </c>
      <c r="X220" s="6" t="str">
        <f ca="1">VLOOKUP($B220,'1.MetaData'!$B:$H,6,FALSE)</f>
        <v>DPIRD / Jessica Pearce</v>
      </c>
      <c r="Z220"/>
    </row>
    <row r="221" spans="1:26" hidden="1" x14ac:dyDescent="0.25">
      <c r="A221" s="17">
        <v>220</v>
      </c>
      <c r="B221" s="3" t="str">
        <f t="shared" ca="1" si="5"/>
        <v>OG220</v>
      </c>
      <c r="C221" s="219" t="s">
        <v>102</v>
      </c>
      <c r="D221" s="4">
        <f ca="1">COUNTIF('2.Tissue'!C:C,B221)</f>
        <v>1</v>
      </c>
      <c r="E221" s="4">
        <f ca="1">COUNTIFS('3.DNAExtractions'!$E:$E,$B221,'3.DNAExtractions'!$D:$D,E$1)</f>
        <v>1</v>
      </c>
      <c r="F221" s="2" t="str" cm="1">
        <f t="array" aca="1" ref="F221" ca="1">IF(
    COUNTIFS('3.DNAExtractions'!E:E, B221, '3.DNAExtractions'!Y:Y, "Y") &gt; 0,
    _xlfn.TEXTJOIN(", ", TRUE, IF(('3.DNAExtractions'!E:E = B221) * ('3.DNAExtractions'!Y:Y = "Y"), '3.DNAExtractions'!D:D, "")),
    IF(
        COUNTIFS('3.DNAExtractions'!E:E, B221, '3.DNAExtractions'!X:X, "Y") &gt; 0,
        _xlfn.TEXTJOIN(", ", TRUE, IF(('3.DNAExtractions'!E:E = B221) * ('3.DNAExtractions'!X:X = "Y"), '3.DNAExtractions'!D:D, "")),
        "Awaiting Status"
    )
)</f>
        <v>Extracted</v>
      </c>
      <c r="G221" s="45" t="s">
        <v>92</v>
      </c>
      <c r="H221" s="8" t="str" cm="1">
        <f t="array" aca="1" ref="H221" ca="1">IF(
    G221="N",
    "",
    IF(
        COUNTIFS('4.Illumina'!E:E, B221, '4.Illumina'!R:R, "Y") &gt; 0,
        _xlfn.TEXTJOIN(", ", TRUE, IF(('4.Illumina'!E:E = B221) * ('4.Illumina'!R:R = "Y"), '4.Illumina'!D:D, "")),
        IF(
            COUNTIFS('4.Illumina'!E:E, B221, '4.Illumina'!Q:Q, "Y") &gt; 0,
            _xlfn.TEXTJOIN(", ", TRUE, IF(('4.Illumina'!E:E = B221) * ('4.Illumina'!Q:Q = "Y"), '4.Illumina'!D:D, "")),
            "Awaiting Status"
        )
    )
)</f>
        <v>Sequenced</v>
      </c>
      <c r="I221" s="26" t="s">
        <v>94</v>
      </c>
      <c r="J221" s="56" t="str" cm="1">
        <f t="array" aca="1" ref="J221" ca="1">IF(
    I221="N",
    "",
    IF(
        COUNTIFS('4.PacBio'!E:E, B221, '4.PacBio'!W:W, "Y") &gt; 0,
        _xlfn.TEXTJOIN(", ", TRUE, IF(('4.PacBio'!E:E = B221) * ('4.PacBio'!W:W = "Y"), '4.PacBio'!D:D, "")),
        IF(
            COUNTIFS('4.PacBio'!E:E, B221, '4.PacBio'!V:V, "Y") &gt; 0,
            _xlfn.TEXTJOIN(", ", TRUE, IF(('4.PacBio'!E:E = B221) * ('4.PacBio'!V:V = "Y"), '4.PacBio'!D:D, "")),
            "Awaiting Status"
        )
    )
)</f>
        <v/>
      </c>
      <c r="K221" s="181" t="s">
        <v>94</v>
      </c>
      <c r="L221" s="8" t="str" cm="1">
        <f t="array" aca="1" ref="L221" ca="1">IF(
    K221="N",
    "",
    IF(
        COUNTIFS('4.HiCLibrary'!E:E, B221, '4.HiCLibrary'!V:V, "Y") &gt; 0,
        _xlfn.TEXTJOIN(", ", TRUE, IF(('4.HiCLibrary'!E:E = B221) * ('4.HiCLibrary'!V:V = "Y"), '4.HiCLibrary'!D:D, "")),
        IF(
            COUNTIFS('4.HiCLibrary'!E:E, B221, '4.HiCLibrary'!U:U, "Y") &gt; 0,
            _xlfn.TEXTJOIN(", ", TRUE, IF(('4.HiCLibrary'!E:E = B221) * ('4.HiCLibrary'!U:U = "Y"), '4.HiCLibrary'!D:D, "")),
            "Awaiting Status"
        )
    )
)</f>
        <v/>
      </c>
      <c r="M221" s="47" t="s">
        <v>94</v>
      </c>
      <c r="N221" s="56" t="str" cm="1">
        <f t="array" aca="1" ref="N221" ca="1">IF(
    M221="N",
    "",
    IF(
        COUNTIFS('4.ONT'!E:E, B221, '4.ONT'!Q:Q, "Y") &gt; 0,
        _xlfn.TEXTJOIN(", ", TRUE, IF(('4.ONT'!E:E = B221) * ('4.ONT'!Q:Q = "Y"), '4.ONT'!D:D, "")),
        IF(
            COUNTIFS('4.ONT'!E:E, B221, '4.ONT'!P:P, "Y") &gt; 0,
            _xlfn.TEXTJOIN(", ", TRUE, IF(('4.ONT'!E:E = B221) * ('4.ONT'!P:P = "Y"), '4.ONT'!D:D, "")),
            "Awaiting Status"
        )
    )
)</f>
        <v/>
      </c>
      <c r="O221" s="181" t="s">
        <v>94</v>
      </c>
      <c r="P221" s="60" t="str" cm="1">
        <f t="array" aca="1" ref="P221" ca="1">IF(
    O221="N",
    "",
    IF(
        COUNTIFS('3.RNAExtractions'!E:E, B221, '3.RNAExtractions'!Z:Z, "Y") &gt; 0,
        _xlfn.TEXTJOIN(", ", TRUE, IF(('3.RNAExtractions'!E:E = B221) * ('3.RNAExtractions'!Z:Z = "Y"), '3.RNAExtractions'!D:D, "")),
        IF(
            COUNTIFS('3.RNAExtractions'!E:E, B221, '3.RNAExtractions'!Y:Y, "Y") &gt; 0,
            _xlfn.TEXTJOIN(", ", TRUE, IF(('3.RNAExtractions'!E:E = B221) * ('3.RNAExtractions'!Y:Y = "Y"), '3.RNAExtractions'!D:D, "")),
            "Awaiting Status"
        )
    )
)</f>
        <v/>
      </c>
      <c r="Q221" s="26" t="s">
        <v>94</v>
      </c>
      <c r="R221" s="60" t="str" cm="1">
        <f t="array" aca="1" ref="R221" ca="1">IF(
    Q221="N",
    "",
    IF(
        COUNTIFS('4.RNAIllumina'!E:E, B221, '4.RNAIllumina'!Y:Y, "Y") &gt; 0,
        _xlfn.TEXTJOIN(", ", TRUE, IF(('4.RNAIllumina'!E:E = B221) * ('4.RNAIllumina'!Y:Y = "Y"), '4.RNAIllumina'!D:D, "")),
        IF(
            COUNTIFS('4.RNAIllumina'!E:E, B221, '4.RNAIllumina'!X:X, "Y") &gt; 0,
            _xlfn.TEXTJOIN(", ", TRUE, IF(('4.RNAIllumina'!E:E = B221) * ('4.RNAIllumina'!X:X = "Y"), '4.RNAIllumina'!D:D, "")),
            "Awaiting Status"
        )
    )
)</f>
        <v/>
      </c>
      <c r="T221" s="6" t="str">
        <f ca="1">VLOOKUP($B221,'1.MetaData'!$B:$H,2,FALSE)</f>
        <v>M294</v>
      </c>
      <c r="U221" s="7" t="str">
        <f ca="1">VLOOKUP($B221,'1.MetaData'!$B:$H,3,FALSE)</f>
        <v>Galeocerdo cuvier</v>
      </c>
      <c r="V221" s="7" t="str">
        <f ca="1">VLOOKUP($B221,'1.MetaData'!$B:$H,4,FALSE)</f>
        <v>Tiger Shark</v>
      </c>
      <c r="W221" s="6" t="str">
        <f ca="1">VLOOKUP($B221,'1.MetaData'!$B:$H,5,FALSE)</f>
        <v xml:space="preserve">Rory </v>
      </c>
      <c r="X221" s="6" t="str">
        <f ca="1">VLOOKUP($B221,'1.MetaData'!$B:$H,6,FALSE)</f>
        <v>DPIRD / Jessica Pearce</v>
      </c>
      <c r="Z221"/>
    </row>
    <row r="222" spans="1:26" hidden="1" x14ac:dyDescent="0.25">
      <c r="A222" s="17">
        <v>221</v>
      </c>
      <c r="B222" s="3" t="str">
        <f t="shared" ca="1" si="5"/>
        <v>OG221</v>
      </c>
      <c r="C222" s="219" t="s">
        <v>102</v>
      </c>
      <c r="D222" s="4">
        <f ca="1">COUNTIF('2.Tissue'!C:C,B222)</f>
        <v>1</v>
      </c>
      <c r="E222" s="4">
        <f ca="1">COUNTIFS('3.DNAExtractions'!$E:$E,$B222,'3.DNAExtractions'!$D:$D,E$1)</f>
        <v>1</v>
      </c>
      <c r="F222" s="2" t="str" cm="1">
        <f t="array" aca="1" ref="F222" ca="1">IF(
    COUNTIFS('3.DNAExtractions'!E:E, B222, '3.DNAExtractions'!Y:Y, "Y") &gt; 0,
    _xlfn.TEXTJOIN(", ", TRUE, IF(('3.DNAExtractions'!E:E = B222) * ('3.DNAExtractions'!Y:Y = "Y"), '3.DNAExtractions'!D:D, "")),
    IF(
        COUNTIFS('3.DNAExtractions'!E:E, B222, '3.DNAExtractions'!X:X, "Y") &gt; 0,
        _xlfn.TEXTJOIN(", ", TRUE, IF(('3.DNAExtractions'!E:E = B222) * ('3.DNAExtractions'!X:X = "Y"), '3.DNAExtractions'!D:D, "")),
        "Awaiting Status"
    )
)</f>
        <v>Extracted</v>
      </c>
      <c r="G222" s="45" t="s">
        <v>92</v>
      </c>
      <c r="H222" s="8" t="str" cm="1">
        <f t="array" aca="1" ref="H222" ca="1">IF(
    G222="N",
    "",
    IF(
        COUNTIFS('4.Illumina'!E:E, B222, '4.Illumina'!R:R, "Y") &gt; 0,
        _xlfn.TEXTJOIN(", ", TRUE, IF(('4.Illumina'!E:E = B222) * ('4.Illumina'!R:R = "Y"), '4.Illumina'!D:D, "")),
        IF(
            COUNTIFS('4.Illumina'!E:E, B222, '4.Illumina'!Q:Q, "Y") &gt; 0,
            _xlfn.TEXTJOIN(", ", TRUE, IF(('4.Illumina'!E:E = B222) * ('4.Illumina'!Q:Q = "Y"), '4.Illumina'!D:D, "")),
            "Awaiting Status"
        )
    )
)</f>
        <v>Sequenced</v>
      </c>
      <c r="I222" s="26" t="s">
        <v>94</v>
      </c>
      <c r="J222" s="56" t="str" cm="1">
        <f t="array" aca="1" ref="J222" ca="1">IF(
    I222="N",
    "",
    IF(
        COUNTIFS('4.PacBio'!E:E, B222, '4.PacBio'!W:W, "Y") &gt; 0,
        _xlfn.TEXTJOIN(", ", TRUE, IF(('4.PacBio'!E:E = B222) * ('4.PacBio'!W:W = "Y"), '4.PacBio'!D:D, "")),
        IF(
            COUNTIFS('4.PacBio'!E:E, B222, '4.PacBio'!V:V, "Y") &gt; 0,
            _xlfn.TEXTJOIN(", ", TRUE, IF(('4.PacBio'!E:E = B222) * ('4.PacBio'!V:V = "Y"), '4.PacBio'!D:D, "")),
            "Awaiting Status"
        )
    )
)</f>
        <v/>
      </c>
      <c r="K222" s="181" t="s">
        <v>94</v>
      </c>
      <c r="L222" s="8" t="str" cm="1">
        <f t="array" aca="1" ref="L222" ca="1">IF(
    K222="N",
    "",
    IF(
        COUNTIFS('4.HiCLibrary'!E:E, B222, '4.HiCLibrary'!V:V, "Y") &gt; 0,
        _xlfn.TEXTJOIN(", ", TRUE, IF(('4.HiCLibrary'!E:E = B222) * ('4.HiCLibrary'!V:V = "Y"), '4.HiCLibrary'!D:D, "")),
        IF(
            COUNTIFS('4.HiCLibrary'!E:E, B222, '4.HiCLibrary'!U:U, "Y") &gt; 0,
            _xlfn.TEXTJOIN(", ", TRUE, IF(('4.HiCLibrary'!E:E = B222) * ('4.HiCLibrary'!U:U = "Y"), '4.HiCLibrary'!D:D, "")),
            "Awaiting Status"
        )
    )
)</f>
        <v/>
      </c>
      <c r="M222" s="47" t="s">
        <v>94</v>
      </c>
      <c r="N222" s="56" t="str" cm="1">
        <f t="array" aca="1" ref="N222" ca="1">IF(
    M222="N",
    "",
    IF(
        COUNTIFS('4.ONT'!E:E, B222, '4.ONT'!Q:Q, "Y") &gt; 0,
        _xlfn.TEXTJOIN(", ", TRUE, IF(('4.ONT'!E:E = B222) * ('4.ONT'!Q:Q = "Y"), '4.ONT'!D:D, "")),
        IF(
            COUNTIFS('4.ONT'!E:E, B222, '4.ONT'!P:P, "Y") &gt; 0,
            _xlfn.TEXTJOIN(", ", TRUE, IF(('4.ONT'!E:E = B222) * ('4.ONT'!P:P = "Y"), '4.ONT'!D:D, "")),
            "Awaiting Status"
        )
    )
)</f>
        <v/>
      </c>
      <c r="O222" s="181" t="s">
        <v>94</v>
      </c>
      <c r="P222" s="60" t="str" cm="1">
        <f t="array" aca="1" ref="P222" ca="1">IF(
    O222="N",
    "",
    IF(
        COUNTIFS('3.RNAExtractions'!E:E, B222, '3.RNAExtractions'!Z:Z, "Y") &gt; 0,
        _xlfn.TEXTJOIN(", ", TRUE, IF(('3.RNAExtractions'!E:E = B222) * ('3.RNAExtractions'!Z:Z = "Y"), '3.RNAExtractions'!D:D, "")),
        IF(
            COUNTIFS('3.RNAExtractions'!E:E, B222, '3.RNAExtractions'!Y:Y, "Y") &gt; 0,
            _xlfn.TEXTJOIN(", ", TRUE, IF(('3.RNAExtractions'!E:E = B222) * ('3.RNAExtractions'!Y:Y = "Y"), '3.RNAExtractions'!D:D, "")),
            "Awaiting Status"
        )
    )
)</f>
        <v/>
      </c>
      <c r="Q222" s="26" t="s">
        <v>94</v>
      </c>
      <c r="R222" s="60" t="str" cm="1">
        <f t="array" aca="1" ref="R222" ca="1">IF(
    Q222="N",
    "",
    IF(
        COUNTIFS('4.RNAIllumina'!E:E, B222, '4.RNAIllumina'!Y:Y, "Y") &gt; 0,
        _xlfn.TEXTJOIN(", ", TRUE, IF(('4.RNAIllumina'!E:E = B222) * ('4.RNAIllumina'!Y:Y = "Y"), '4.RNAIllumina'!D:D, "")),
        IF(
            COUNTIFS('4.RNAIllumina'!E:E, B222, '4.RNAIllumina'!X:X, "Y") &gt; 0,
            _xlfn.TEXTJOIN(", ", TRUE, IF(('4.RNAIllumina'!E:E = B222) * ('4.RNAIllumina'!X:X = "Y"), '4.RNAIllumina'!D:D, "")),
            "Awaiting Status"
        )
    )
)</f>
        <v/>
      </c>
      <c r="T222" s="6" t="str">
        <f ca="1">VLOOKUP($B222,'1.MetaData'!$B:$H,2,FALSE)</f>
        <v>M289</v>
      </c>
      <c r="U222" s="7" t="str">
        <f ca="1">VLOOKUP($B222,'1.MetaData'!$B:$H,3,FALSE)</f>
        <v>Galeocerdo cuvier</v>
      </c>
      <c r="V222" s="7" t="str">
        <f ca="1">VLOOKUP($B222,'1.MetaData'!$B:$H,4,FALSE)</f>
        <v>Tiger Shark</v>
      </c>
      <c r="W222" s="6" t="str">
        <f ca="1">VLOOKUP($B222,'1.MetaData'!$B:$H,5,FALSE)</f>
        <v xml:space="preserve">Rory </v>
      </c>
      <c r="X222" s="6" t="str">
        <f ca="1">VLOOKUP($B222,'1.MetaData'!$B:$H,6,FALSE)</f>
        <v>DPIRD / Jessica Pearce</v>
      </c>
      <c r="Z222"/>
    </row>
    <row r="223" spans="1:26" hidden="1" x14ac:dyDescent="0.25">
      <c r="A223" s="17">
        <v>222</v>
      </c>
      <c r="B223" s="3" t="str">
        <f t="shared" ca="1" si="5"/>
        <v>OG222</v>
      </c>
      <c r="C223" s="219" t="s">
        <v>102</v>
      </c>
      <c r="D223" s="4">
        <f ca="1">COUNTIF('2.Tissue'!C:C,B223)</f>
        <v>1</v>
      </c>
      <c r="E223" s="4">
        <f ca="1">COUNTIFS('3.DNAExtractions'!$E:$E,$B223,'3.DNAExtractions'!$D:$D,E$1)</f>
        <v>1</v>
      </c>
      <c r="F223" s="2" t="str" cm="1">
        <f t="array" aca="1" ref="F223" ca="1">IF(
    COUNTIFS('3.DNAExtractions'!E:E, B223, '3.DNAExtractions'!Y:Y, "Y") &gt; 0,
    _xlfn.TEXTJOIN(", ", TRUE, IF(('3.DNAExtractions'!E:E = B223) * ('3.DNAExtractions'!Y:Y = "Y"), '3.DNAExtractions'!D:D, "")),
    IF(
        COUNTIFS('3.DNAExtractions'!E:E, B223, '3.DNAExtractions'!X:X, "Y") &gt; 0,
        _xlfn.TEXTJOIN(", ", TRUE, IF(('3.DNAExtractions'!E:E = B223) * ('3.DNAExtractions'!X:X = "Y"), '3.DNAExtractions'!D:D, "")),
        "Awaiting Status"
    )
)</f>
        <v>Extracted</v>
      </c>
      <c r="G223" s="45" t="s">
        <v>92</v>
      </c>
      <c r="H223" s="8" t="str" cm="1">
        <f t="array" aca="1" ref="H223" ca="1">IF(
    G223="N",
    "",
    IF(
        COUNTIFS('4.Illumina'!E:E, B223, '4.Illumina'!R:R, "Y") &gt; 0,
        _xlfn.TEXTJOIN(", ", TRUE, IF(('4.Illumina'!E:E = B223) * ('4.Illumina'!R:R = "Y"), '4.Illumina'!D:D, "")),
        IF(
            COUNTIFS('4.Illumina'!E:E, B223, '4.Illumina'!Q:Q, "Y") &gt; 0,
            _xlfn.TEXTJOIN(", ", TRUE, IF(('4.Illumina'!E:E = B223) * ('4.Illumina'!Q:Q = "Y"), '4.Illumina'!D:D, "")),
            "Awaiting Status"
        )
    )
)</f>
        <v>Sequenced</v>
      </c>
      <c r="I223" s="26" t="s">
        <v>94</v>
      </c>
      <c r="J223" s="56" t="str" cm="1">
        <f t="array" aca="1" ref="J223" ca="1">IF(
    I223="N",
    "",
    IF(
        COUNTIFS('4.PacBio'!E:E, B223, '4.PacBio'!W:W, "Y") &gt; 0,
        _xlfn.TEXTJOIN(", ", TRUE, IF(('4.PacBio'!E:E = B223) * ('4.PacBio'!W:W = "Y"), '4.PacBio'!D:D, "")),
        IF(
            COUNTIFS('4.PacBio'!E:E, B223, '4.PacBio'!V:V, "Y") &gt; 0,
            _xlfn.TEXTJOIN(", ", TRUE, IF(('4.PacBio'!E:E = B223) * ('4.PacBio'!V:V = "Y"), '4.PacBio'!D:D, "")),
            "Awaiting Status"
        )
    )
)</f>
        <v/>
      </c>
      <c r="K223" s="181" t="s">
        <v>94</v>
      </c>
      <c r="L223" s="8" t="str" cm="1">
        <f t="array" aca="1" ref="L223" ca="1">IF(
    K223="N",
    "",
    IF(
        COUNTIFS('4.HiCLibrary'!E:E, B223, '4.HiCLibrary'!V:V, "Y") &gt; 0,
        _xlfn.TEXTJOIN(", ", TRUE, IF(('4.HiCLibrary'!E:E = B223) * ('4.HiCLibrary'!V:V = "Y"), '4.HiCLibrary'!D:D, "")),
        IF(
            COUNTIFS('4.HiCLibrary'!E:E, B223, '4.HiCLibrary'!U:U, "Y") &gt; 0,
            _xlfn.TEXTJOIN(", ", TRUE, IF(('4.HiCLibrary'!E:E = B223) * ('4.HiCLibrary'!U:U = "Y"), '4.HiCLibrary'!D:D, "")),
            "Awaiting Status"
        )
    )
)</f>
        <v/>
      </c>
      <c r="M223" s="47" t="s">
        <v>94</v>
      </c>
      <c r="N223" s="56" t="str" cm="1">
        <f t="array" aca="1" ref="N223" ca="1">IF(
    M223="N",
    "",
    IF(
        COUNTIFS('4.ONT'!E:E, B223, '4.ONT'!Q:Q, "Y") &gt; 0,
        _xlfn.TEXTJOIN(", ", TRUE, IF(('4.ONT'!E:E = B223) * ('4.ONT'!Q:Q = "Y"), '4.ONT'!D:D, "")),
        IF(
            COUNTIFS('4.ONT'!E:E, B223, '4.ONT'!P:P, "Y") &gt; 0,
            _xlfn.TEXTJOIN(", ", TRUE, IF(('4.ONT'!E:E = B223) * ('4.ONT'!P:P = "Y"), '4.ONT'!D:D, "")),
            "Awaiting Status"
        )
    )
)</f>
        <v/>
      </c>
      <c r="O223" s="181" t="s">
        <v>94</v>
      </c>
      <c r="P223" s="60" t="str" cm="1">
        <f t="array" aca="1" ref="P223" ca="1">IF(
    O223="N",
    "",
    IF(
        COUNTIFS('3.RNAExtractions'!E:E, B223, '3.RNAExtractions'!Z:Z, "Y") &gt; 0,
        _xlfn.TEXTJOIN(", ", TRUE, IF(('3.RNAExtractions'!E:E = B223) * ('3.RNAExtractions'!Z:Z = "Y"), '3.RNAExtractions'!D:D, "")),
        IF(
            COUNTIFS('3.RNAExtractions'!E:E, B223, '3.RNAExtractions'!Y:Y, "Y") &gt; 0,
            _xlfn.TEXTJOIN(", ", TRUE, IF(('3.RNAExtractions'!E:E = B223) * ('3.RNAExtractions'!Y:Y = "Y"), '3.RNAExtractions'!D:D, "")),
            "Awaiting Status"
        )
    )
)</f>
        <v/>
      </c>
      <c r="Q223" s="26" t="s">
        <v>94</v>
      </c>
      <c r="R223" s="60" t="str" cm="1">
        <f t="array" aca="1" ref="R223" ca="1">IF(
    Q223="N",
    "",
    IF(
        COUNTIFS('4.RNAIllumina'!E:E, B223, '4.RNAIllumina'!Y:Y, "Y") &gt; 0,
        _xlfn.TEXTJOIN(", ", TRUE, IF(('4.RNAIllumina'!E:E = B223) * ('4.RNAIllumina'!Y:Y = "Y"), '4.RNAIllumina'!D:D, "")),
        IF(
            COUNTIFS('4.RNAIllumina'!E:E, B223, '4.RNAIllumina'!X:X, "Y") &gt; 0,
            _xlfn.TEXTJOIN(", ", TRUE, IF(('4.RNAIllumina'!E:E = B223) * ('4.RNAIllumina'!X:X = "Y"), '4.RNAIllumina'!D:D, "")),
            "Awaiting Status"
        )
    )
)</f>
        <v/>
      </c>
      <c r="T223" s="6" t="str">
        <f ca="1">VLOOKUP($B223,'1.MetaData'!$B:$H,2,FALSE)</f>
        <v>M290</v>
      </c>
      <c r="U223" s="7" t="str">
        <f ca="1">VLOOKUP($B223,'1.MetaData'!$B:$H,3,FALSE)</f>
        <v>Galeocerdo cuvier</v>
      </c>
      <c r="V223" s="7" t="str">
        <f ca="1">VLOOKUP($B223,'1.MetaData'!$B:$H,4,FALSE)</f>
        <v>Tiger Shark</v>
      </c>
      <c r="W223" s="6" t="str">
        <f ca="1">VLOOKUP($B223,'1.MetaData'!$B:$H,5,FALSE)</f>
        <v xml:space="preserve">Rory </v>
      </c>
      <c r="X223" s="6" t="str">
        <f ca="1">VLOOKUP($B223,'1.MetaData'!$B:$H,6,FALSE)</f>
        <v>DPIRD / Jessica Pearce</v>
      </c>
      <c r="Z223"/>
    </row>
    <row r="224" spans="1:26" hidden="1" x14ac:dyDescent="0.25">
      <c r="A224" s="17">
        <v>223</v>
      </c>
      <c r="B224" s="3" t="str">
        <f t="shared" ca="1" si="5"/>
        <v>OG223</v>
      </c>
      <c r="C224" s="219" t="s">
        <v>102</v>
      </c>
      <c r="D224" s="4">
        <f ca="1">COUNTIF('2.Tissue'!C:C,B224)</f>
        <v>1</v>
      </c>
      <c r="E224" s="4">
        <f ca="1">COUNTIFS('3.DNAExtractions'!$E:$E,$B224,'3.DNAExtractions'!$D:$D,E$1)</f>
        <v>1</v>
      </c>
      <c r="F224" s="2" t="str" cm="1">
        <f t="array" aca="1" ref="F224" ca="1">IF(
    COUNTIFS('3.DNAExtractions'!E:E, B224, '3.DNAExtractions'!Y:Y, "Y") &gt; 0,
    _xlfn.TEXTJOIN(", ", TRUE, IF(('3.DNAExtractions'!E:E = B224) * ('3.DNAExtractions'!Y:Y = "Y"), '3.DNAExtractions'!D:D, "")),
    IF(
        COUNTIFS('3.DNAExtractions'!E:E, B224, '3.DNAExtractions'!X:X, "Y") &gt; 0,
        _xlfn.TEXTJOIN(", ", TRUE, IF(('3.DNAExtractions'!E:E = B224) * ('3.DNAExtractions'!X:X = "Y"), '3.DNAExtractions'!D:D, "")),
        "Awaiting Status"
    )
)</f>
        <v>Extracted</v>
      </c>
      <c r="G224" s="45" t="s">
        <v>92</v>
      </c>
      <c r="H224" s="8" t="str" cm="1">
        <f t="array" aca="1" ref="H224" ca="1">IF(
    G224="N",
    "",
    IF(
        COUNTIFS('4.Illumina'!E:E, B224, '4.Illumina'!R:R, "Y") &gt; 0,
        _xlfn.TEXTJOIN(", ", TRUE, IF(('4.Illumina'!E:E = B224) * ('4.Illumina'!R:R = "Y"), '4.Illumina'!D:D, "")),
        IF(
            COUNTIFS('4.Illumina'!E:E, B224, '4.Illumina'!Q:Q, "Y") &gt; 0,
            _xlfn.TEXTJOIN(", ", TRUE, IF(('4.Illumina'!E:E = B224) * ('4.Illumina'!Q:Q = "Y"), '4.Illumina'!D:D, "")),
            "Awaiting Status"
        )
    )
)</f>
        <v>Sequenced</v>
      </c>
      <c r="I224" s="26" t="s">
        <v>94</v>
      </c>
      <c r="J224" s="56" t="str" cm="1">
        <f t="array" aca="1" ref="J224" ca="1">IF(
    I224="N",
    "",
    IF(
        COUNTIFS('4.PacBio'!E:E, B224, '4.PacBio'!W:W, "Y") &gt; 0,
        _xlfn.TEXTJOIN(", ", TRUE, IF(('4.PacBio'!E:E = B224) * ('4.PacBio'!W:W = "Y"), '4.PacBio'!D:D, "")),
        IF(
            COUNTIFS('4.PacBio'!E:E, B224, '4.PacBio'!V:V, "Y") &gt; 0,
            _xlfn.TEXTJOIN(", ", TRUE, IF(('4.PacBio'!E:E = B224) * ('4.PacBio'!V:V = "Y"), '4.PacBio'!D:D, "")),
            "Awaiting Status"
        )
    )
)</f>
        <v/>
      </c>
      <c r="K224" s="181" t="s">
        <v>94</v>
      </c>
      <c r="L224" s="8" t="str" cm="1">
        <f t="array" aca="1" ref="L224" ca="1">IF(
    K224="N",
    "",
    IF(
        COUNTIFS('4.HiCLibrary'!E:E, B224, '4.HiCLibrary'!V:V, "Y") &gt; 0,
        _xlfn.TEXTJOIN(", ", TRUE, IF(('4.HiCLibrary'!E:E = B224) * ('4.HiCLibrary'!V:V = "Y"), '4.HiCLibrary'!D:D, "")),
        IF(
            COUNTIFS('4.HiCLibrary'!E:E, B224, '4.HiCLibrary'!U:U, "Y") &gt; 0,
            _xlfn.TEXTJOIN(", ", TRUE, IF(('4.HiCLibrary'!E:E = B224) * ('4.HiCLibrary'!U:U = "Y"), '4.HiCLibrary'!D:D, "")),
            "Awaiting Status"
        )
    )
)</f>
        <v/>
      </c>
      <c r="M224" s="47" t="s">
        <v>94</v>
      </c>
      <c r="N224" s="56" t="str" cm="1">
        <f t="array" aca="1" ref="N224" ca="1">IF(
    M224="N",
    "",
    IF(
        COUNTIFS('4.ONT'!E:E, B224, '4.ONT'!Q:Q, "Y") &gt; 0,
        _xlfn.TEXTJOIN(", ", TRUE, IF(('4.ONT'!E:E = B224) * ('4.ONT'!Q:Q = "Y"), '4.ONT'!D:D, "")),
        IF(
            COUNTIFS('4.ONT'!E:E, B224, '4.ONT'!P:P, "Y") &gt; 0,
            _xlfn.TEXTJOIN(", ", TRUE, IF(('4.ONT'!E:E = B224) * ('4.ONT'!P:P = "Y"), '4.ONT'!D:D, "")),
            "Awaiting Status"
        )
    )
)</f>
        <v/>
      </c>
      <c r="O224" s="181" t="s">
        <v>94</v>
      </c>
      <c r="P224" s="60" t="str" cm="1">
        <f t="array" aca="1" ref="P224" ca="1">IF(
    O224="N",
    "",
    IF(
        COUNTIFS('3.RNAExtractions'!E:E, B224, '3.RNAExtractions'!Z:Z, "Y") &gt; 0,
        _xlfn.TEXTJOIN(", ", TRUE, IF(('3.RNAExtractions'!E:E = B224) * ('3.RNAExtractions'!Z:Z = "Y"), '3.RNAExtractions'!D:D, "")),
        IF(
            COUNTIFS('3.RNAExtractions'!E:E, B224, '3.RNAExtractions'!Y:Y, "Y") &gt; 0,
            _xlfn.TEXTJOIN(", ", TRUE, IF(('3.RNAExtractions'!E:E = B224) * ('3.RNAExtractions'!Y:Y = "Y"), '3.RNAExtractions'!D:D, "")),
            "Awaiting Status"
        )
    )
)</f>
        <v/>
      </c>
      <c r="Q224" s="26" t="s">
        <v>94</v>
      </c>
      <c r="R224" s="60" t="str" cm="1">
        <f t="array" aca="1" ref="R224" ca="1">IF(
    Q224="N",
    "",
    IF(
        COUNTIFS('4.RNAIllumina'!E:E, B224, '4.RNAIllumina'!Y:Y, "Y") &gt; 0,
        _xlfn.TEXTJOIN(", ", TRUE, IF(('4.RNAIllumina'!E:E = B224) * ('4.RNAIllumina'!Y:Y = "Y"), '4.RNAIllumina'!D:D, "")),
        IF(
            COUNTIFS('4.RNAIllumina'!E:E, B224, '4.RNAIllumina'!X:X, "Y") &gt; 0,
            _xlfn.TEXTJOIN(", ", TRUE, IF(('4.RNAIllumina'!E:E = B224) * ('4.RNAIllumina'!X:X = "Y"), '4.RNAIllumina'!D:D, "")),
            "Awaiting Status"
        )
    )
)</f>
        <v/>
      </c>
      <c r="T224" s="6" t="str">
        <f ca="1">VLOOKUP($B224,'1.MetaData'!$B:$H,2,FALSE)</f>
        <v>M287</v>
      </c>
      <c r="U224" s="7" t="str">
        <f ca="1">VLOOKUP($B224,'1.MetaData'!$B:$H,3,FALSE)</f>
        <v>Galeocerdo cuvier</v>
      </c>
      <c r="V224" s="7" t="str">
        <f ca="1">VLOOKUP($B224,'1.MetaData'!$B:$H,4,FALSE)</f>
        <v>Tiger Shark</v>
      </c>
      <c r="W224" s="6" t="str">
        <f ca="1">VLOOKUP($B224,'1.MetaData'!$B:$H,5,FALSE)</f>
        <v xml:space="preserve">Rory </v>
      </c>
      <c r="X224" s="6" t="str">
        <f ca="1">VLOOKUP($B224,'1.MetaData'!$B:$H,6,FALSE)</f>
        <v>DPIRD / Jessica Pearce</v>
      </c>
      <c r="Z224"/>
    </row>
    <row r="225" spans="1:26" hidden="1" x14ac:dyDescent="0.25">
      <c r="A225" s="17">
        <v>224</v>
      </c>
      <c r="B225" s="3" t="str">
        <f t="shared" ca="1" si="5"/>
        <v>OG224</v>
      </c>
      <c r="C225" s="219" t="s">
        <v>102</v>
      </c>
      <c r="D225" s="4">
        <f ca="1">COUNTIF('2.Tissue'!C:C,B225)</f>
        <v>1</v>
      </c>
      <c r="E225" s="4">
        <f ca="1">COUNTIFS('3.DNAExtractions'!$E:$E,$B225,'3.DNAExtractions'!$D:$D,E$1)</f>
        <v>1</v>
      </c>
      <c r="F225" s="2" t="str" cm="1">
        <f t="array" aca="1" ref="F225" ca="1">IF(
    COUNTIFS('3.DNAExtractions'!E:E, B225, '3.DNAExtractions'!Y:Y, "Y") &gt; 0,
    _xlfn.TEXTJOIN(", ", TRUE, IF(('3.DNAExtractions'!E:E = B225) * ('3.DNAExtractions'!Y:Y = "Y"), '3.DNAExtractions'!D:D, "")),
    IF(
        COUNTIFS('3.DNAExtractions'!E:E, B225, '3.DNAExtractions'!X:X, "Y") &gt; 0,
        _xlfn.TEXTJOIN(", ", TRUE, IF(('3.DNAExtractions'!E:E = B225) * ('3.DNAExtractions'!X:X = "Y"), '3.DNAExtractions'!D:D, "")),
        "Awaiting Status"
    )
)</f>
        <v>Extracted</v>
      </c>
      <c r="G225" s="45" t="s">
        <v>92</v>
      </c>
      <c r="H225" s="8" t="str" cm="1">
        <f t="array" aca="1" ref="H225" ca="1">IF(
    G225="N",
    "",
    IF(
        COUNTIFS('4.Illumina'!E:E, B225, '4.Illumina'!R:R, "Y") &gt; 0,
        _xlfn.TEXTJOIN(", ", TRUE, IF(('4.Illumina'!E:E = B225) * ('4.Illumina'!R:R = "Y"), '4.Illumina'!D:D, "")),
        IF(
            COUNTIFS('4.Illumina'!E:E, B225, '4.Illumina'!Q:Q, "Y") &gt; 0,
            _xlfn.TEXTJOIN(", ", TRUE, IF(('4.Illumina'!E:E = B225) * ('4.Illumina'!Q:Q = "Y"), '4.Illumina'!D:D, "")),
            "Awaiting Status"
        )
    )
)</f>
        <v>Sequenced</v>
      </c>
      <c r="I225" s="26" t="s">
        <v>94</v>
      </c>
      <c r="J225" s="56" t="str" cm="1">
        <f t="array" aca="1" ref="J225" ca="1">IF(
    I225="N",
    "",
    IF(
        COUNTIFS('4.PacBio'!E:E, B225, '4.PacBio'!W:W, "Y") &gt; 0,
        _xlfn.TEXTJOIN(", ", TRUE, IF(('4.PacBio'!E:E = B225) * ('4.PacBio'!W:W = "Y"), '4.PacBio'!D:D, "")),
        IF(
            COUNTIFS('4.PacBio'!E:E, B225, '4.PacBio'!V:V, "Y") &gt; 0,
            _xlfn.TEXTJOIN(", ", TRUE, IF(('4.PacBio'!E:E = B225) * ('4.PacBio'!V:V = "Y"), '4.PacBio'!D:D, "")),
            "Awaiting Status"
        )
    )
)</f>
        <v/>
      </c>
      <c r="K225" s="181" t="s">
        <v>94</v>
      </c>
      <c r="L225" s="8" t="str" cm="1">
        <f t="array" aca="1" ref="L225" ca="1">IF(
    K225="N",
    "",
    IF(
        COUNTIFS('4.HiCLibrary'!E:E, B225, '4.HiCLibrary'!V:V, "Y") &gt; 0,
        _xlfn.TEXTJOIN(", ", TRUE, IF(('4.HiCLibrary'!E:E = B225) * ('4.HiCLibrary'!V:V = "Y"), '4.HiCLibrary'!D:D, "")),
        IF(
            COUNTIFS('4.HiCLibrary'!E:E, B225, '4.HiCLibrary'!U:U, "Y") &gt; 0,
            _xlfn.TEXTJOIN(", ", TRUE, IF(('4.HiCLibrary'!E:E = B225) * ('4.HiCLibrary'!U:U = "Y"), '4.HiCLibrary'!D:D, "")),
            "Awaiting Status"
        )
    )
)</f>
        <v/>
      </c>
      <c r="M225" s="47" t="s">
        <v>94</v>
      </c>
      <c r="N225" s="56" t="str" cm="1">
        <f t="array" aca="1" ref="N225" ca="1">IF(
    M225="N",
    "",
    IF(
        COUNTIFS('4.ONT'!E:E, B225, '4.ONT'!Q:Q, "Y") &gt; 0,
        _xlfn.TEXTJOIN(", ", TRUE, IF(('4.ONT'!E:E = B225) * ('4.ONT'!Q:Q = "Y"), '4.ONT'!D:D, "")),
        IF(
            COUNTIFS('4.ONT'!E:E, B225, '4.ONT'!P:P, "Y") &gt; 0,
            _xlfn.TEXTJOIN(", ", TRUE, IF(('4.ONT'!E:E = B225) * ('4.ONT'!P:P = "Y"), '4.ONT'!D:D, "")),
            "Awaiting Status"
        )
    )
)</f>
        <v/>
      </c>
      <c r="O225" s="181" t="s">
        <v>94</v>
      </c>
      <c r="P225" s="60" t="str" cm="1">
        <f t="array" aca="1" ref="P225" ca="1">IF(
    O225="N",
    "",
    IF(
        COUNTIFS('3.RNAExtractions'!E:E, B225, '3.RNAExtractions'!Z:Z, "Y") &gt; 0,
        _xlfn.TEXTJOIN(", ", TRUE, IF(('3.RNAExtractions'!E:E = B225) * ('3.RNAExtractions'!Z:Z = "Y"), '3.RNAExtractions'!D:D, "")),
        IF(
            COUNTIFS('3.RNAExtractions'!E:E, B225, '3.RNAExtractions'!Y:Y, "Y") &gt; 0,
            _xlfn.TEXTJOIN(", ", TRUE, IF(('3.RNAExtractions'!E:E = B225) * ('3.RNAExtractions'!Y:Y = "Y"), '3.RNAExtractions'!D:D, "")),
            "Awaiting Status"
        )
    )
)</f>
        <v/>
      </c>
      <c r="Q225" s="26" t="s">
        <v>94</v>
      </c>
      <c r="R225" s="60" t="str" cm="1">
        <f t="array" aca="1" ref="R225" ca="1">IF(
    Q225="N",
    "",
    IF(
        COUNTIFS('4.RNAIllumina'!E:E, B225, '4.RNAIllumina'!Y:Y, "Y") &gt; 0,
        _xlfn.TEXTJOIN(", ", TRUE, IF(('4.RNAIllumina'!E:E = B225) * ('4.RNAIllumina'!Y:Y = "Y"), '4.RNAIllumina'!D:D, "")),
        IF(
            COUNTIFS('4.RNAIllumina'!E:E, B225, '4.RNAIllumina'!X:X, "Y") &gt; 0,
            _xlfn.TEXTJOIN(", ", TRUE, IF(('4.RNAIllumina'!E:E = B225) * ('4.RNAIllumina'!X:X = "Y"), '4.RNAIllumina'!D:D, "")),
            "Awaiting Status"
        )
    )
)</f>
        <v/>
      </c>
      <c r="T225" s="6" t="str">
        <f ca="1">VLOOKUP($B225,'1.MetaData'!$B:$H,2,FALSE)</f>
        <v>M277</v>
      </c>
      <c r="U225" s="7" t="str">
        <f ca="1">VLOOKUP($B225,'1.MetaData'!$B:$H,3,FALSE)</f>
        <v>Galeocerdo cuvier</v>
      </c>
      <c r="V225" s="7" t="str">
        <f ca="1">VLOOKUP($B225,'1.MetaData'!$B:$H,4,FALSE)</f>
        <v>Tiger Shark</v>
      </c>
      <c r="W225" s="6" t="str">
        <f ca="1">VLOOKUP($B225,'1.MetaData'!$B:$H,5,FALSE)</f>
        <v xml:space="preserve">Rory </v>
      </c>
      <c r="X225" s="6" t="str">
        <f ca="1">VLOOKUP($B225,'1.MetaData'!$B:$H,6,FALSE)</f>
        <v>DPIRD / Jessica Pearce</v>
      </c>
      <c r="Z225"/>
    </row>
    <row r="226" spans="1:26" hidden="1" x14ac:dyDescent="0.25">
      <c r="A226" s="17">
        <v>225</v>
      </c>
      <c r="B226" s="3" t="str">
        <f t="shared" ca="1" si="5"/>
        <v>OG225</v>
      </c>
      <c r="C226" s="219" t="s">
        <v>102</v>
      </c>
      <c r="D226" s="4">
        <f ca="1">COUNTIF('2.Tissue'!C:C,B226)</f>
        <v>1</v>
      </c>
      <c r="E226" s="4">
        <f ca="1">COUNTIFS('3.DNAExtractions'!$E:$E,$B226,'3.DNAExtractions'!$D:$D,E$1)</f>
        <v>1</v>
      </c>
      <c r="F226" s="2" t="str" cm="1">
        <f t="array" aca="1" ref="F226" ca="1">IF(
    COUNTIFS('3.DNAExtractions'!E:E, B226, '3.DNAExtractions'!Y:Y, "Y") &gt; 0,
    _xlfn.TEXTJOIN(", ", TRUE, IF(('3.DNAExtractions'!E:E = B226) * ('3.DNAExtractions'!Y:Y = "Y"), '3.DNAExtractions'!D:D, "")),
    IF(
        COUNTIFS('3.DNAExtractions'!E:E, B226, '3.DNAExtractions'!X:X, "Y") &gt; 0,
        _xlfn.TEXTJOIN(", ", TRUE, IF(('3.DNAExtractions'!E:E = B226) * ('3.DNAExtractions'!X:X = "Y"), '3.DNAExtractions'!D:D, "")),
        "Awaiting Status"
    )
)</f>
        <v>Extracted</v>
      </c>
      <c r="G226" s="45" t="s">
        <v>92</v>
      </c>
      <c r="H226" s="8" t="str" cm="1">
        <f t="array" aca="1" ref="H226" ca="1">IF(
    G226="N",
    "",
    IF(
        COUNTIFS('4.Illumina'!E:E, B226, '4.Illumina'!R:R, "Y") &gt; 0,
        _xlfn.TEXTJOIN(", ", TRUE, IF(('4.Illumina'!E:E = B226) * ('4.Illumina'!R:R = "Y"), '4.Illumina'!D:D, "")),
        IF(
            COUNTIFS('4.Illumina'!E:E, B226, '4.Illumina'!Q:Q, "Y") &gt; 0,
            _xlfn.TEXTJOIN(", ", TRUE, IF(('4.Illumina'!E:E = B226) * ('4.Illumina'!Q:Q = "Y"), '4.Illumina'!D:D, "")),
            "Awaiting Status"
        )
    )
)</f>
        <v>Sequenced</v>
      </c>
      <c r="I226" s="26" t="s">
        <v>94</v>
      </c>
      <c r="J226" s="56" t="str" cm="1">
        <f t="array" aca="1" ref="J226" ca="1">IF(
    I226="N",
    "",
    IF(
        COUNTIFS('4.PacBio'!E:E, B226, '4.PacBio'!W:W, "Y") &gt; 0,
        _xlfn.TEXTJOIN(", ", TRUE, IF(('4.PacBio'!E:E = B226) * ('4.PacBio'!W:W = "Y"), '4.PacBio'!D:D, "")),
        IF(
            COUNTIFS('4.PacBio'!E:E, B226, '4.PacBio'!V:V, "Y") &gt; 0,
            _xlfn.TEXTJOIN(", ", TRUE, IF(('4.PacBio'!E:E = B226) * ('4.PacBio'!V:V = "Y"), '4.PacBio'!D:D, "")),
            "Awaiting Status"
        )
    )
)</f>
        <v/>
      </c>
      <c r="K226" s="181" t="s">
        <v>94</v>
      </c>
      <c r="L226" s="8" t="str" cm="1">
        <f t="array" aca="1" ref="L226" ca="1">IF(
    K226="N",
    "",
    IF(
        COUNTIFS('4.HiCLibrary'!E:E, B226, '4.HiCLibrary'!V:V, "Y") &gt; 0,
        _xlfn.TEXTJOIN(", ", TRUE, IF(('4.HiCLibrary'!E:E = B226) * ('4.HiCLibrary'!V:V = "Y"), '4.HiCLibrary'!D:D, "")),
        IF(
            COUNTIFS('4.HiCLibrary'!E:E, B226, '4.HiCLibrary'!U:U, "Y") &gt; 0,
            _xlfn.TEXTJOIN(", ", TRUE, IF(('4.HiCLibrary'!E:E = B226) * ('4.HiCLibrary'!U:U = "Y"), '4.HiCLibrary'!D:D, "")),
            "Awaiting Status"
        )
    )
)</f>
        <v/>
      </c>
      <c r="M226" s="47" t="s">
        <v>94</v>
      </c>
      <c r="N226" s="56" t="str" cm="1">
        <f t="array" aca="1" ref="N226" ca="1">IF(
    M226="N",
    "",
    IF(
        COUNTIFS('4.ONT'!E:E, B226, '4.ONT'!Q:Q, "Y") &gt; 0,
        _xlfn.TEXTJOIN(", ", TRUE, IF(('4.ONT'!E:E = B226) * ('4.ONT'!Q:Q = "Y"), '4.ONT'!D:D, "")),
        IF(
            COUNTIFS('4.ONT'!E:E, B226, '4.ONT'!P:P, "Y") &gt; 0,
            _xlfn.TEXTJOIN(", ", TRUE, IF(('4.ONT'!E:E = B226) * ('4.ONT'!P:P = "Y"), '4.ONT'!D:D, "")),
            "Awaiting Status"
        )
    )
)</f>
        <v/>
      </c>
      <c r="O226" s="181" t="s">
        <v>94</v>
      </c>
      <c r="P226" s="60" t="str" cm="1">
        <f t="array" aca="1" ref="P226" ca="1">IF(
    O226="N",
    "",
    IF(
        COUNTIFS('3.RNAExtractions'!E:E, B226, '3.RNAExtractions'!Z:Z, "Y") &gt; 0,
        _xlfn.TEXTJOIN(", ", TRUE, IF(('3.RNAExtractions'!E:E = B226) * ('3.RNAExtractions'!Z:Z = "Y"), '3.RNAExtractions'!D:D, "")),
        IF(
            COUNTIFS('3.RNAExtractions'!E:E, B226, '3.RNAExtractions'!Y:Y, "Y") &gt; 0,
            _xlfn.TEXTJOIN(", ", TRUE, IF(('3.RNAExtractions'!E:E = B226) * ('3.RNAExtractions'!Y:Y = "Y"), '3.RNAExtractions'!D:D, "")),
            "Awaiting Status"
        )
    )
)</f>
        <v/>
      </c>
      <c r="Q226" s="26" t="s">
        <v>94</v>
      </c>
      <c r="R226" s="60" t="str" cm="1">
        <f t="array" aca="1" ref="R226" ca="1">IF(
    Q226="N",
    "",
    IF(
        COUNTIFS('4.RNAIllumina'!E:E, B226, '4.RNAIllumina'!Y:Y, "Y") &gt; 0,
        _xlfn.TEXTJOIN(", ", TRUE, IF(('4.RNAIllumina'!E:E = B226) * ('4.RNAIllumina'!Y:Y = "Y"), '4.RNAIllumina'!D:D, "")),
        IF(
            COUNTIFS('4.RNAIllumina'!E:E, B226, '4.RNAIllumina'!X:X, "Y") &gt; 0,
            _xlfn.TEXTJOIN(", ", TRUE, IF(('4.RNAIllumina'!E:E = B226) * ('4.RNAIllumina'!X:X = "Y"), '4.RNAIllumina'!D:D, "")),
            "Awaiting Status"
        )
    )
)</f>
        <v/>
      </c>
      <c r="T226" s="6" t="str">
        <f ca="1">VLOOKUP($B226,'1.MetaData'!$B:$H,2,FALSE)</f>
        <v>M267</v>
      </c>
      <c r="U226" s="7" t="str">
        <f ca="1">VLOOKUP($B226,'1.MetaData'!$B:$H,3,FALSE)</f>
        <v>Galeocerdo cuvier</v>
      </c>
      <c r="V226" s="7" t="str">
        <f ca="1">VLOOKUP($B226,'1.MetaData'!$B:$H,4,FALSE)</f>
        <v>Tiger Shark</v>
      </c>
      <c r="W226" s="6" t="str">
        <f ca="1">VLOOKUP($B226,'1.MetaData'!$B:$H,5,FALSE)</f>
        <v xml:space="preserve">Rory </v>
      </c>
      <c r="X226" s="6" t="str">
        <f ca="1">VLOOKUP($B226,'1.MetaData'!$B:$H,6,FALSE)</f>
        <v>DPIRD / Jessica Pearce</v>
      </c>
      <c r="Z226"/>
    </row>
    <row r="227" spans="1:26" hidden="1" x14ac:dyDescent="0.25">
      <c r="A227" s="17">
        <v>226</v>
      </c>
      <c r="B227" s="3" t="str">
        <f t="shared" ca="1" si="5"/>
        <v>OG226</v>
      </c>
      <c r="C227" s="219" t="s">
        <v>102</v>
      </c>
      <c r="D227" s="4">
        <f ca="1">COUNTIF('2.Tissue'!C:C,B227)</f>
        <v>1</v>
      </c>
      <c r="E227" s="4">
        <f ca="1">COUNTIFS('3.DNAExtractions'!$E:$E,$B227,'3.DNAExtractions'!$D:$D,E$1)</f>
        <v>1</v>
      </c>
      <c r="F227" s="2" t="str" cm="1">
        <f t="array" aca="1" ref="F227" ca="1">IF(
    COUNTIFS('3.DNAExtractions'!E:E, B227, '3.DNAExtractions'!Y:Y, "Y") &gt; 0,
    _xlfn.TEXTJOIN(", ", TRUE, IF(('3.DNAExtractions'!E:E = B227) * ('3.DNAExtractions'!Y:Y = "Y"), '3.DNAExtractions'!D:D, "")),
    IF(
        COUNTIFS('3.DNAExtractions'!E:E, B227, '3.DNAExtractions'!X:X, "Y") &gt; 0,
        _xlfn.TEXTJOIN(", ", TRUE, IF(('3.DNAExtractions'!E:E = B227) * ('3.DNAExtractions'!X:X = "Y"), '3.DNAExtractions'!D:D, "")),
        "Awaiting Status"
    )
)</f>
        <v>Extracted</v>
      </c>
      <c r="G227" s="45" t="s">
        <v>92</v>
      </c>
      <c r="H227" s="8" t="str" cm="1">
        <f t="array" aca="1" ref="H227" ca="1">IF(
    G227="N",
    "",
    IF(
        COUNTIFS('4.Illumina'!E:E, B227, '4.Illumina'!R:R, "Y") &gt; 0,
        _xlfn.TEXTJOIN(", ", TRUE, IF(('4.Illumina'!E:E = B227) * ('4.Illumina'!R:R = "Y"), '4.Illumina'!D:D, "")),
        IF(
            COUNTIFS('4.Illumina'!E:E, B227, '4.Illumina'!Q:Q, "Y") &gt; 0,
            _xlfn.TEXTJOIN(", ", TRUE, IF(('4.Illumina'!E:E = B227) * ('4.Illumina'!Q:Q = "Y"), '4.Illumina'!D:D, "")),
            "Awaiting Status"
        )
    )
)</f>
        <v>Sequenced</v>
      </c>
      <c r="I227" s="26" t="s">
        <v>94</v>
      </c>
      <c r="J227" s="56" t="str" cm="1">
        <f t="array" aca="1" ref="J227" ca="1">IF(
    I227="N",
    "",
    IF(
        COUNTIFS('4.PacBio'!E:E, B227, '4.PacBio'!W:W, "Y") &gt; 0,
        _xlfn.TEXTJOIN(", ", TRUE, IF(('4.PacBio'!E:E = B227) * ('4.PacBio'!W:W = "Y"), '4.PacBio'!D:D, "")),
        IF(
            COUNTIFS('4.PacBio'!E:E, B227, '4.PacBio'!V:V, "Y") &gt; 0,
            _xlfn.TEXTJOIN(", ", TRUE, IF(('4.PacBio'!E:E = B227) * ('4.PacBio'!V:V = "Y"), '4.PacBio'!D:D, "")),
            "Awaiting Status"
        )
    )
)</f>
        <v/>
      </c>
      <c r="K227" s="181" t="s">
        <v>94</v>
      </c>
      <c r="L227" s="8" t="str" cm="1">
        <f t="array" aca="1" ref="L227" ca="1">IF(
    K227="N",
    "",
    IF(
        COUNTIFS('4.HiCLibrary'!E:E, B227, '4.HiCLibrary'!V:V, "Y") &gt; 0,
        _xlfn.TEXTJOIN(", ", TRUE, IF(('4.HiCLibrary'!E:E = B227) * ('4.HiCLibrary'!V:V = "Y"), '4.HiCLibrary'!D:D, "")),
        IF(
            COUNTIFS('4.HiCLibrary'!E:E, B227, '4.HiCLibrary'!U:U, "Y") &gt; 0,
            _xlfn.TEXTJOIN(", ", TRUE, IF(('4.HiCLibrary'!E:E = B227) * ('4.HiCLibrary'!U:U = "Y"), '4.HiCLibrary'!D:D, "")),
            "Awaiting Status"
        )
    )
)</f>
        <v/>
      </c>
      <c r="M227" s="47" t="s">
        <v>94</v>
      </c>
      <c r="N227" s="56" t="str" cm="1">
        <f t="array" aca="1" ref="N227" ca="1">IF(
    M227="N",
    "",
    IF(
        COUNTIFS('4.ONT'!E:E, B227, '4.ONT'!Q:Q, "Y") &gt; 0,
        _xlfn.TEXTJOIN(", ", TRUE, IF(('4.ONT'!E:E = B227) * ('4.ONT'!Q:Q = "Y"), '4.ONT'!D:D, "")),
        IF(
            COUNTIFS('4.ONT'!E:E, B227, '4.ONT'!P:P, "Y") &gt; 0,
            _xlfn.TEXTJOIN(", ", TRUE, IF(('4.ONT'!E:E = B227) * ('4.ONT'!P:P = "Y"), '4.ONT'!D:D, "")),
            "Awaiting Status"
        )
    )
)</f>
        <v/>
      </c>
      <c r="O227" s="181" t="s">
        <v>94</v>
      </c>
      <c r="P227" s="60" t="str" cm="1">
        <f t="array" aca="1" ref="P227" ca="1">IF(
    O227="N",
    "",
    IF(
        COUNTIFS('3.RNAExtractions'!E:E, B227, '3.RNAExtractions'!Z:Z, "Y") &gt; 0,
        _xlfn.TEXTJOIN(", ", TRUE, IF(('3.RNAExtractions'!E:E = B227) * ('3.RNAExtractions'!Z:Z = "Y"), '3.RNAExtractions'!D:D, "")),
        IF(
            COUNTIFS('3.RNAExtractions'!E:E, B227, '3.RNAExtractions'!Y:Y, "Y") &gt; 0,
            _xlfn.TEXTJOIN(", ", TRUE, IF(('3.RNAExtractions'!E:E = B227) * ('3.RNAExtractions'!Y:Y = "Y"), '3.RNAExtractions'!D:D, "")),
            "Awaiting Status"
        )
    )
)</f>
        <v/>
      </c>
      <c r="Q227" s="26" t="s">
        <v>94</v>
      </c>
      <c r="R227" s="60" t="str" cm="1">
        <f t="array" aca="1" ref="R227" ca="1">IF(
    Q227="N",
    "",
    IF(
        COUNTIFS('4.RNAIllumina'!E:E, B227, '4.RNAIllumina'!Y:Y, "Y") &gt; 0,
        _xlfn.TEXTJOIN(", ", TRUE, IF(('4.RNAIllumina'!E:E = B227) * ('4.RNAIllumina'!Y:Y = "Y"), '4.RNAIllumina'!D:D, "")),
        IF(
            COUNTIFS('4.RNAIllumina'!E:E, B227, '4.RNAIllumina'!X:X, "Y") &gt; 0,
            _xlfn.TEXTJOIN(", ", TRUE, IF(('4.RNAIllumina'!E:E = B227) * ('4.RNAIllumina'!X:X = "Y"), '4.RNAIllumina'!D:D, "")),
            "Awaiting Status"
        )
    )
)</f>
        <v/>
      </c>
      <c r="T227" s="6" t="str">
        <f ca="1">VLOOKUP($B227,'1.MetaData'!$B:$H,2,FALSE)</f>
        <v>M265</v>
      </c>
      <c r="U227" s="7" t="str">
        <f ca="1">VLOOKUP($B227,'1.MetaData'!$B:$H,3,FALSE)</f>
        <v>Galeocerdo cuvier</v>
      </c>
      <c r="V227" s="7" t="str">
        <f ca="1">VLOOKUP($B227,'1.MetaData'!$B:$H,4,FALSE)</f>
        <v>Tiger Shark</v>
      </c>
      <c r="W227" s="6" t="str">
        <f ca="1">VLOOKUP($B227,'1.MetaData'!$B:$H,5,FALSE)</f>
        <v xml:space="preserve">Rory </v>
      </c>
      <c r="X227" s="6" t="str">
        <f ca="1">VLOOKUP($B227,'1.MetaData'!$B:$H,6,FALSE)</f>
        <v>DPIRD / Jessica Pearce</v>
      </c>
      <c r="Z227"/>
    </row>
    <row r="228" spans="1:26" hidden="1" x14ac:dyDescent="0.25">
      <c r="A228" s="17">
        <v>227</v>
      </c>
      <c r="B228" s="3" t="str">
        <f t="shared" ca="1" si="5"/>
        <v>OG227</v>
      </c>
      <c r="C228" s="219" t="s">
        <v>102</v>
      </c>
      <c r="D228" s="4">
        <f ca="1">COUNTIF('2.Tissue'!C:C,B228)</f>
        <v>1</v>
      </c>
      <c r="E228" s="4">
        <f ca="1">COUNTIFS('3.DNAExtractions'!$E:$E,$B228,'3.DNAExtractions'!$D:$D,E$1)</f>
        <v>1</v>
      </c>
      <c r="F228" s="2" t="str" cm="1">
        <f t="array" aca="1" ref="F228" ca="1">IF(
    COUNTIFS('3.DNAExtractions'!E:E, B228, '3.DNAExtractions'!Y:Y, "Y") &gt; 0,
    _xlfn.TEXTJOIN(", ", TRUE, IF(('3.DNAExtractions'!E:E = B228) * ('3.DNAExtractions'!Y:Y = "Y"), '3.DNAExtractions'!D:D, "")),
    IF(
        COUNTIFS('3.DNAExtractions'!E:E, B228, '3.DNAExtractions'!X:X, "Y") &gt; 0,
        _xlfn.TEXTJOIN(", ", TRUE, IF(('3.DNAExtractions'!E:E = B228) * ('3.DNAExtractions'!X:X = "Y"), '3.DNAExtractions'!D:D, "")),
        "Awaiting Status"
    )
)</f>
        <v>Extracted</v>
      </c>
      <c r="G228" s="45" t="s">
        <v>92</v>
      </c>
      <c r="H228" s="8" t="str" cm="1">
        <f t="array" aca="1" ref="H228" ca="1">IF(
    G228="N",
    "",
    IF(
        COUNTIFS('4.Illumina'!E:E, B228, '4.Illumina'!R:R, "Y") &gt; 0,
        _xlfn.TEXTJOIN(", ", TRUE, IF(('4.Illumina'!E:E = B228) * ('4.Illumina'!R:R = "Y"), '4.Illumina'!D:D, "")),
        IF(
            COUNTIFS('4.Illumina'!E:E, B228, '4.Illumina'!Q:Q, "Y") &gt; 0,
            _xlfn.TEXTJOIN(", ", TRUE, IF(('4.Illumina'!E:E = B228) * ('4.Illumina'!Q:Q = "Y"), '4.Illumina'!D:D, "")),
            "Awaiting Status"
        )
    )
)</f>
        <v>Sequenced</v>
      </c>
      <c r="I228" s="26" t="s">
        <v>94</v>
      </c>
      <c r="J228" s="56" t="str" cm="1">
        <f t="array" aca="1" ref="J228" ca="1">IF(
    I228="N",
    "",
    IF(
        COUNTIFS('4.PacBio'!E:E, B228, '4.PacBio'!W:W, "Y") &gt; 0,
        _xlfn.TEXTJOIN(", ", TRUE, IF(('4.PacBio'!E:E = B228) * ('4.PacBio'!W:W = "Y"), '4.PacBio'!D:D, "")),
        IF(
            COUNTIFS('4.PacBio'!E:E, B228, '4.PacBio'!V:V, "Y") &gt; 0,
            _xlfn.TEXTJOIN(", ", TRUE, IF(('4.PacBio'!E:E = B228) * ('4.PacBio'!V:V = "Y"), '4.PacBio'!D:D, "")),
            "Awaiting Status"
        )
    )
)</f>
        <v/>
      </c>
      <c r="K228" s="181" t="s">
        <v>94</v>
      </c>
      <c r="L228" s="8" t="str" cm="1">
        <f t="array" aca="1" ref="L228" ca="1">IF(
    K228="N",
    "",
    IF(
        COUNTIFS('4.HiCLibrary'!E:E, B228, '4.HiCLibrary'!V:V, "Y") &gt; 0,
        _xlfn.TEXTJOIN(", ", TRUE, IF(('4.HiCLibrary'!E:E = B228) * ('4.HiCLibrary'!V:V = "Y"), '4.HiCLibrary'!D:D, "")),
        IF(
            COUNTIFS('4.HiCLibrary'!E:E, B228, '4.HiCLibrary'!U:U, "Y") &gt; 0,
            _xlfn.TEXTJOIN(", ", TRUE, IF(('4.HiCLibrary'!E:E = B228) * ('4.HiCLibrary'!U:U = "Y"), '4.HiCLibrary'!D:D, "")),
            "Awaiting Status"
        )
    )
)</f>
        <v/>
      </c>
      <c r="M228" s="47" t="s">
        <v>94</v>
      </c>
      <c r="N228" s="56" t="str" cm="1">
        <f t="array" aca="1" ref="N228" ca="1">IF(
    M228="N",
    "",
    IF(
        COUNTIFS('4.ONT'!E:E, B228, '4.ONT'!Q:Q, "Y") &gt; 0,
        _xlfn.TEXTJOIN(", ", TRUE, IF(('4.ONT'!E:E = B228) * ('4.ONT'!Q:Q = "Y"), '4.ONT'!D:D, "")),
        IF(
            COUNTIFS('4.ONT'!E:E, B228, '4.ONT'!P:P, "Y") &gt; 0,
            _xlfn.TEXTJOIN(", ", TRUE, IF(('4.ONT'!E:E = B228) * ('4.ONT'!P:P = "Y"), '4.ONT'!D:D, "")),
            "Awaiting Status"
        )
    )
)</f>
        <v/>
      </c>
      <c r="O228" s="181" t="s">
        <v>94</v>
      </c>
      <c r="P228" s="60" t="str" cm="1">
        <f t="array" aca="1" ref="P228" ca="1">IF(
    O228="N",
    "",
    IF(
        COUNTIFS('3.RNAExtractions'!E:E, B228, '3.RNAExtractions'!Z:Z, "Y") &gt; 0,
        _xlfn.TEXTJOIN(", ", TRUE, IF(('3.RNAExtractions'!E:E = B228) * ('3.RNAExtractions'!Z:Z = "Y"), '3.RNAExtractions'!D:D, "")),
        IF(
            COUNTIFS('3.RNAExtractions'!E:E, B228, '3.RNAExtractions'!Y:Y, "Y") &gt; 0,
            _xlfn.TEXTJOIN(", ", TRUE, IF(('3.RNAExtractions'!E:E = B228) * ('3.RNAExtractions'!Y:Y = "Y"), '3.RNAExtractions'!D:D, "")),
            "Awaiting Status"
        )
    )
)</f>
        <v/>
      </c>
      <c r="Q228" s="26" t="s">
        <v>94</v>
      </c>
      <c r="R228" s="60" t="str" cm="1">
        <f t="array" aca="1" ref="R228" ca="1">IF(
    Q228="N",
    "",
    IF(
        COUNTIFS('4.RNAIllumina'!E:E, B228, '4.RNAIllumina'!Y:Y, "Y") &gt; 0,
        _xlfn.TEXTJOIN(", ", TRUE, IF(('4.RNAIllumina'!E:E = B228) * ('4.RNAIllumina'!Y:Y = "Y"), '4.RNAIllumina'!D:D, "")),
        IF(
            COUNTIFS('4.RNAIllumina'!E:E, B228, '4.RNAIllumina'!X:X, "Y") &gt; 0,
            _xlfn.TEXTJOIN(", ", TRUE, IF(('4.RNAIllumina'!E:E = B228) * ('4.RNAIllumina'!X:X = "Y"), '4.RNAIllumina'!D:D, "")),
            "Awaiting Status"
        )
    )
)</f>
        <v/>
      </c>
      <c r="T228" s="6" t="str">
        <f ca="1">VLOOKUP($B228,'1.MetaData'!$B:$H,2,FALSE)</f>
        <v>M245</v>
      </c>
      <c r="U228" s="7" t="str">
        <f ca="1">VLOOKUP($B228,'1.MetaData'!$B:$H,3,FALSE)</f>
        <v>Galeocerdo cuvier</v>
      </c>
      <c r="V228" s="7" t="str">
        <f ca="1">VLOOKUP($B228,'1.MetaData'!$B:$H,4,FALSE)</f>
        <v>Tiger Shark</v>
      </c>
      <c r="W228" s="6" t="str">
        <f ca="1">VLOOKUP($B228,'1.MetaData'!$B:$H,5,FALSE)</f>
        <v xml:space="preserve">Rory </v>
      </c>
      <c r="X228" s="6" t="str">
        <f ca="1">VLOOKUP($B228,'1.MetaData'!$B:$H,6,FALSE)</f>
        <v>DPIRD / Jessica Pearce</v>
      </c>
      <c r="Z228"/>
    </row>
    <row r="229" spans="1:26" hidden="1" x14ac:dyDescent="0.25">
      <c r="A229" s="17">
        <v>228</v>
      </c>
      <c r="B229" s="3" t="str">
        <f t="shared" ca="1" si="5"/>
        <v>OG228</v>
      </c>
      <c r="C229" s="219" t="s">
        <v>96</v>
      </c>
      <c r="D229" s="4">
        <f ca="1">COUNTIF('2.Tissue'!C:C,B229)</f>
        <v>1</v>
      </c>
      <c r="E229" s="4">
        <f ca="1">COUNTIFS('3.DNAExtractions'!$E:$E,$B229,'3.DNAExtractions'!$D:$D,E$1)</f>
        <v>1</v>
      </c>
      <c r="F229" s="2" t="str" cm="1">
        <f t="array" aca="1" ref="F229" ca="1">IF(
    COUNTIFS('3.DNAExtractions'!E:E, B229, '3.DNAExtractions'!Y:Y, "Y") &gt; 0,
    _xlfn.TEXTJOIN(", ", TRUE, IF(('3.DNAExtractions'!E:E = B229) * ('3.DNAExtractions'!Y:Y = "Y"), '3.DNAExtractions'!D:D, "")),
    IF(
        COUNTIFS('3.DNAExtractions'!E:E, B229, '3.DNAExtractions'!X:X, "Y") &gt; 0,
        _xlfn.TEXTJOIN(", ", TRUE, IF(('3.DNAExtractions'!E:E = B229) * ('3.DNAExtractions'!X:X = "Y"), '3.DNAExtractions'!D:D, "")),
        "Awaiting Status"
    )
)</f>
        <v>Extracted</v>
      </c>
      <c r="G229" s="45" t="s">
        <v>92</v>
      </c>
      <c r="H229" s="8" t="str" cm="1">
        <f t="array" aca="1" ref="H229" ca="1">IF(
    G229="N",
    "",
    IF(
        COUNTIFS('4.Illumina'!E:E, B229, '4.Illumina'!R:R, "Y") &gt; 0,
        _xlfn.TEXTJOIN(", ", TRUE, IF(('4.Illumina'!E:E = B229) * ('4.Illumina'!R:R = "Y"), '4.Illumina'!D:D, "")),
        IF(
            COUNTIFS('4.Illumina'!E:E, B229, '4.Illumina'!Q:Q, "Y") &gt; 0,
            _xlfn.TEXTJOIN(", ", TRUE, IF(('4.Illumina'!E:E = B229) * ('4.Illumina'!Q:Q = "Y"), '4.Illumina'!D:D, "")),
            "Awaiting Status"
        )
    )
)</f>
        <v>Sequenced</v>
      </c>
      <c r="I229" s="26" t="s">
        <v>94</v>
      </c>
      <c r="J229" s="56" t="str" cm="1">
        <f t="array" aca="1" ref="J229" ca="1">IF(
    I229="N",
    "",
    IF(
        COUNTIFS('4.PacBio'!E:E, B229, '4.PacBio'!W:W, "Y") &gt; 0,
        _xlfn.TEXTJOIN(", ", TRUE, IF(('4.PacBio'!E:E = B229) * ('4.PacBio'!W:W = "Y"), '4.PacBio'!D:D, "")),
        IF(
            COUNTIFS('4.PacBio'!E:E, B229, '4.PacBio'!V:V, "Y") &gt; 0,
            _xlfn.TEXTJOIN(", ", TRUE, IF(('4.PacBio'!E:E = B229) * ('4.PacBio'!V:V = "Y"), '4.PacBio'!D:D, "")),
            "Awaiting Status"
        )
    )
)</f>
        <v/>
      </c>
      <c r="K229" s="181" t="s">
        <v>94</v>
      </c>
      <c r="L229" s="8" t="str" cm="1">
        <f t="array" aca="1" ref="L229" ca="1">IF(
    K229="N",
    "",
    IF(
        COUNTIFS('4.HiCLibrary'!E:E, B229, '4.HiCLibrary'!V:V, "Y") &gt; 0,
        _xlfn.TEXTJOIN(", ", TRUE, IF(('4.HiCLibrary'!E:E = B229) * ('4.HiCLibrary'!V:V = "Y"), '4.HiCLibrary'!D:D, "")),
        IF(
            COUNTIFS('4.HiCLibrary'!E:E, B229, '4.HiCLibrary'!U:U, "Y") &gt; 0,
            _xlfn.TEXTJOIN(", ", TRUE, IF(('4.HiCLibrary'!E:E = B229) * ('4.HiCLibrary'!U:U = "Y"), '4.HiCLibrary'!D:D, "")),
            "Awaiting Status"
        )
    )
)</f>
        <v/>
      </c>
      <c r="M229" s="47" t="s">
        <v>94</v>
      </c>
      <c r="N229" s="56" t="str" cm="1">
        <f t="array" aca="1" ref="N229" ca="1">IF(
    M229="N",
    "",
    IF(
        COUNTIFS('4.ONT'!E:E, B229, '4.ONT'!Q:Q, "Y") &gt; 0,
        _xlfn.TEXTJOIN(", ", TRUE, IF(('4.ONT'!E:E = B229) * ('4.ONT'!Q:Q = "Y"), '4.ONT'!D:D, "")),
        IF(
            COUNTIFS('4.ONT'!E:E, B229, '4.ONT'!P:P, "Y") &gt; 0,
            _xlfn.TEXTJOIN(", ", TRUE, IF(('4.ONT'!E:E = B229) * ('4.ONT'!P:P = "Y"), '4.ONT'!D:D, "")),
            "Awaiting Status"
        )
    )
)</f>
        <v/>
      </c>
      <c r="O229" s="60" t="s">
        <v>94</v>
      </c>
      <c r="P229" s="60" t="str" cm="1">
        <f t="array" aca="1" ref="P229" ca="1">IF(
    O229="N",
    "",
    IF(
        COUNTIFS('3.RNAExtractions'!E:E, B229, '3.RNAExtractions'!Z:Z, "Y") &gt; 0,
        _xlfn.TEXTJOIN(", ", TRUE, IF(('3.RNAExtractions'!E:E = B229) * ('3.RNAExtractions'!Z:Z = "Y"), '3.RNAExtractions'!D:D, "")),
        IF(
            COUNTIFS('3.RNAExtractions'!E:E, B229, '3.RNAExtractions'!Y:Y, "Y") &gt; 0,
            _xlfn.TEXTJOIN(", ", TRUE, IF(('3.RNAExtractions'!E:E = B229) * ('3.RNAExtractions'!Y:Y = "Y"), '3.RNAExtractions'!D:D, "")),
            "Awaiting Status"
        )
    )
)</f>
        <v/>
      </c>
      <c r="Q229" s="60"/>
      <c r="R229" s="60" t="str" cm="1">
        <f t="array" aca="1" ref="R229" ca="1">IF(
    Q229="N",
    "",
    IF(
        COUNTIFS('4.RNAIllumina'!E:E, B229, '4.RNAIllumina'!Y:Y, "Y") &gt; 0,
        _xlfn.TEXTJOIN(", ", TRUE, IF(('4.RNAIllumina'!E:E = B229) * ('4.RNAIllumina'!Y:Y = "Y"), '4.RNAIllumina'!D:D, "")),
        IF(
            COUNTIFS('4.RNAIllumina'!E:E, B229, '4.RNAIllumina'!X:X, "Y") &gt; 0,
            _xlfn.TEXTJOIN(", ", TRUE, IF(('4.RNAIllumina'!E:E = B229) * ('4.RNAIllumina'!X:X = "Y"), '4.RNAIllumina'!D:D, "")),
            "Awaiting Status"
        )
    )
)</f>
        <v>Awaiting Status</v>
      </c>
      <c r="T229" s="6" t="str">
        <f ca="1">VLOOKUP($B229,'1.MetaData'!$B:$H,2,FALSE)</f>
        <v>F12-0043</v>
      </c>
      <c r="U229" s="7" t="str">
        <f ca="1">VLOOKUP($B229,'1.MetaData'!$B:$H,3,FALSE)</f>
        <v>Mordacia</v>
      </c>
      <c r="V229" s="7">
        <f ca="1">VLOOKUP($B229,'1.MetaData'!$B:$H,4,FALSE)</f>
        <v>0</v>
      </c>
      <c r="W229" s="6" t="str">
        <f ca="1">VLOOKUP($B229,'1.MetaData'!$B:$H,5,FALSE)</f>
        <v xml:space="preserve">Rory </v>
      </c>
      <c r="X229" s="6" t="str">
        <f ca="1">VLOOKUP($B229,'1.MetaData'!$B:$H,6,FALSE)</f>
        <v>DPIRD</v>
      </c>
      <c r="Z229"/>
    </row>
    <row r="230" spans="1:26" hidden="1" x14ac:dyDescent="0.25">
      <c r="A230" s="17">
        <v>229</v>
      </c>
      <c r="B230" s="3" t="str">
        <f t="shared" ca="1" si="5"/>
        <v>OG229</v>
      </c>
      <c r="C230" s="219" t="s">
        <v>96</v>
      </c>
      <c r="D230" s="4">
        <f ca="1">COUNTIF('2.Tissue'!C:C,B230)</f>
        <v>1</v>
      </c>
      <c r="E230" s="4">
        <f ca="1">COUNTIFS('3.DNAExtractions'!$E:$E,$B230,'3.DNAExtractions'!$D:$D,E$1)</f>
        <v>1</v>
      </c>
      <c r="F230" s="2" t="str" cm="1">
        <f t="array" aca="1" ref="F230" ca="1">IF(
    COUNTIFS('3.DNAExtractions'!E:E, B230, '3.DNAExtractions'!Y:Y, "Y") &gt; 0,
    _xlfn.TEXTJOIN(", ", TRUE, IF(('3.DNAExtractions'!E:E = B230) * ('3.DNAExtractions'!Y:Y = "Y"), '3.DNAExtractions'!D:D, "")),
    IF(
        COUNTIFS('3.DNAExtractions'!E:E, B230, '3.DNAExtractions'!X:X, "Y") &gt; 0,
        _xlfn.TEXTJOIN(", ", TRUE, IF(('3.DNAExtractions'!E:E = B230) * ('3.DNAExtractions'!X:X = "Y"), '3.DNAExtractions'!D:D, "")),
        "Awaiting Status"
    )
)</f>
        <v>Extracted</v>
      </c>
      <c r="G230" s="45" t="s">
        <v>92</v>
      </c>
      <c r="H230" s="8" t="str" cm="1">
        <f t="array" aca="1" ref="H230" ca="1">IF(
    G230="N",
    "",
    IF(
        COUNTIFS('4.Illumina'!E:E, B230, '4.Illumina'!R:R, "Y") &gt; 0,
        _xlfn.TEXTJOIN(", ", TRUE, IF(('4.Illumina'!E:E = B230) * ('4.Illumina'!R:R = "Y"), '4.Illumina'!D:D, "")),
        IF(
            COUNTIFS('4.Illumina'!E:E, B230, '4.Illumina'!Q:Q, "Y") &gt; 0,
            _xlfn.TEXTJOIN(", ", TRUE, IF(('4.Illumina'!E:E = B230) * ('4.Illumina'!Q:Q = "Y"), '4.Illumina'!D:D, "")),
            "Awaiting Status"
        )
    )
)</f>
        <v>Sequenced</v>
      </c>
      <c r="I230" s="26" t="s">
        <v>94</v>
      </c>
      <c r="J230" s="56" t="str" cm="1">
        <f t="array" aca="1" ref="J230" ca="1">IF(
    I230="N",
    "",
    IF(
        COUNTIFS('4.PacBio'!E:E, B230, '4.PacBio'!W:W, "Y") &gt; 0,
        _xlfn.TEXTJOIN(", ", TRUE, IF(('4.PacBio'!E:E = B230) * ('4.PacBio'!W:W = "Y"), '4.PacBio'!D:D, "")),
        IF(
            COUNTIFS('4.PacBio'!E:E, B230, '4.PacBio'!V:V, "Y") &gt; 0,
            _xlfn.TEXTJOIN(", ", TRUE, IF(('4.PacBio'!E:E = B230) * ('4.PacBio'!V:V = "Y"), '4.PacBio'!D:D, "")),
            "Awaiting Status"
        )
    )
)</f>
        <v/>
      </c>
      <c r="K230" s="181" t="s">
        <v>94</v>
      </c>
      <c r="L230" s="8" t="str" cm="1">
        <f t="array" aca="1" ref="L230" ca="1">IF(
    K230="N",
    "",
    IF(
        COUNTIFS('4.HiCLibrary'!E:E, B230, '4.HiCLibrary'!V:V, "Y") &gt; 0,
        _xlfn.TEXTJOIN(", ", TRUE, IF(('4.HiCLibrary'!E:E = B230) * ('4.HiCLibrary'!V:V = "Y"), '4.HiCLibrary'!D:D, "")),
        IF(
            COUNTIFS('4.HiCLibrary'!E:E, B230, '4.HiCLibrary'!U:U, "Y") &gt; 0,
            _xlfn.TEXTJOIN(", ", TRUE, IF(('4.HiCLibrary'!E:E = B230) * ('4.HiCLibrary'!U:U = "Y"), '4.HiCLibrary'!D:D, "")),
            "Awaiting Status"
        )
    )
)</f>
        <v/>
      </c>
      <c r="M230" s="47" t="s">
        <v>94</v>
      </c>
      <c r="N230" s="56" t="str" cm="1">
        <f t="array" aca="1" ref="N230" ca="1">IF(
    M230="N",
    "",
    IF(
        COUNTIFS('4.ONT'!E:E, B230, '4.ONT'!Q:Q, "Y") &gt; 0,
        _xlfn.TEXTJOIN(", ", TRUE, IF(('4.ONT'!E:E = B230) * ('4.ONT'!Q:Q = "Y"), '4.ONT'!D:D, "")),
        IF(
            COUNTIFS('4.ONT'!E:E, B230, '4.ONT'!P:P, "Y") &gt; 0,
            _xlfn.TEXTJOIN(", ", TRUE, IF(('4.ONT'!E:E = B230) * ('4.ONT'!P:P = "Y"), '4.ONT'!D:D, "")),
            "Awaiting Status"
        )
    )
)</f>
        <v/>
      </c>
      <c r="O230" s="60" t="s">
        <v>94</v>
      </c>
      <c r="P230" s="60" t="str" cm="1">
        <f t="array" aca="1" ref="P230" ca="1">IF(
    O230="N",
    "",
    IF(
        COUNTIFS('3.RNAExtractions'!E:E, B230, '3.RNAExtractions'!Z:Z, "Y") &gt; 0,
        _xlfn.TEXTJOIN(", ", TRUE, IF(('3.RNAExtractions'!E:E = B230) * ('3.RNAExtractions'!Z:Z = "Y"), '3.RNAExtractions'!D:D, "")),
        IF(
            COUNTIFS('3.RNAExtractions'!E:E, B230, '3.RNAExtractions'!Y:Y, "Y") &gt; 0,
            _xlfn.TEXTJOIN(", ", TRUE, IF(('3.RNAExtractions'!E:E = B230) * ('3.RNAExtractions'!Y:Y = "Y"), '3.RNAExtractions'!D:D, "")),
            "Awaiting Status"
        )
    )
)</f>
        <v/>
      </c>
      <c r="Q230" s="60"/>
      <c r="R230" s="60" t="str" cm="1">
        <f t="array" aca="1" ref="R230" ca="1">IF(
    Q230="N",
    "",
    IF(
        COUNTIFS('4.RNAIllumina'!E:E, B230, '4.RNAIllumina'!Y:Y, "Y") &gt; 0,
        _xlfn.TEXTJOIN(", ", TRUE, IF(('4.RNAIllumina'!E:E = B230) * ('4.RNAIllumina'!Y:Y = "Y"), '4.RNAIllumina'!D:D, "")),
        IF(
            COUNTIFS('4.RNAIllumina'!E:E, B230, '4.RNAIllumina'!X:X, "Y") &gt; 0,
            _xlfn.TEXTJOIN(", ", TRUE, IF(('4.RNAIllumina'!E:E = B230) * ('4.RNAIllumina'!X:X = "Y"), '4.RNAIllumina'!D:D, "")),
            "Awaiting Status"
        )
    )
)</f>
        <v>Awaiting Status</v>
      </c>
      <c r="T230" s="6" t="str">
        <f ca="1">VLOOKUP($B230,'1.MetaData'!$B:$H,2,FALSE)</f>
        <v>F12-0024</v>
      </c>
      <c r="U230" s="7">
        <f ca="1">VLOOKUP($B230,'1.MetaData'!$B:$H,3,FALSE)</f>
        <v>0</v>
      </c>
      <c r="V230" s="7" t="str">
        <f ca="1">VLOOKUP($B230,'1.MetaData'!$B:$H,4,FALSE)</f>
        <v>Frogmouth Pilchard</v>
      </c>
      <c r="W230" s="6">
        <f ca="1">VLOOKUP($B230,'1.MetaData'!$B:$H,5,FALSE)</f>
        <v>0</v>
      </c>
      <c r="X230" s="6" t="str">
        <f ca="1">VLOOKUP($B230,'1.MetaData'!$B:$H,6,FALSE)</f>
        <v>TrEnD</v>
      </c>
      <c r="Z230"/>
    </row>
    <row r="231" spans="1:26" hidden="1" x14ac:dyDescent="0.25">
      <c r="A231" s="17">
        <v>230</v>
      </c>
      <c r="B231" s="3" t="str">
        <f t="shared" ca="1" si="5"/>
        <v>OG230</v>
      </c>
      <c r="C231" s="219" t="s">
        <v>96</v>
      </c>
      <c r="D231" s="4">
        <f ca="1">COUNTIF('2.Tissue'!C:C,B231)</f>
        <v>1</v>
      </c>
      <c r="E231" s="4">
        <f ca="1">COUNTIFS('3.DNAExtractions'!$E:$E,$B231,'3.DNAExtractions'!$D:$D,E$1)</f>
        <v>1</v>
      </c>
      <c r="F231" s="2" t="str" cm="1">
        <f t="array" aca="1" ref="F231" ca="1">IF(
    COUNTIFS('3.DNAExtractions'!E:E, B231, '3.DNAExtractions'!Y:Y, "Y") &gt; 0,
    _xlfn.TEXTJOIN(", ", TRUE, IF(('3.DNAExtractions'!E:E = B231) * ('3.DNAExtractions'!Y:Y = "Y"), '3.DNAExtractions'!D:D, "")),
    IF(
        COUNTIFS('3.DNAExtractions'!E:E, B231, '3.DNAExtractions'!X:X, "Y") &gt; 0,
        _xlfn.TEXTJOIN(", ", TRUE, IF(('3.DNAExtractions'!E:E = B231) * ('3.DNAExtractions'!X:X = "Y"), '3.DNAExtractions'!D:D, "")),
        "Awaiting Status"
    )
)</f>
        <v>Extracted</v>
      </c>
      <c r="G231" s="45" t="s">
        <v>92</v>
      </c>
      <c r="H231" s="8" t="str" cm="1">
        <f t="array" aca="1" ref="H231" ca="1">IF(
    G231="N",
    "",
    IF(
        COUNTIFS('4.Illumina'!E:E, B231, '4.Illumina'!R:R, "Y") &gt; 0,
        _xlfn.TEXTJOIN(", ", TRUE, IF(('4.Illumina'!E:E = B231) * ('4.Illumina'!R:R = "Y"), '4.Illumina'!D:D, "")),
        IF(
            COUNTIFS('4.Illumina'!E:E, B231, '4.Illumina'!Q:Q, "Y") &gt; 0,
            _xlfn.TEXTJOIN(", ", TRUE, IF(('4.Illumina'!E:E = B231) * ('4.Illumina'!Q:Q = "Y"), '4.Illumina'!D:D, "")),
            "Awaiting Status"
        )
    )
)</f>
        <v>Sequenced</v>
      </c>
      <c r="I231" s="26" t="s">
        <v>94</v>
      </c>
      <c r="J231" s="56" t="str" cm="1">
        <f t="array" aca="1" ref="J231" ca="1">IF(
    I231="N",
    "",
    IF(
        COUNTIFS('4.PacBio'!E:E, B231, '4.PacBio'!W:W, "Y") &gt; 0,
        _xlfn.TEXTJOIN(", ", TRUE, IF(('4.PacBio'!E:E = B231) * ('4.PacBio'!W:W = "Y"), '4.PacBio'!D:D, "")),
        IF(
            COUNTIFS('4.PacBio'!E:E, B231, '4.PacBio'!V:V, "Y") &gt; 0,
            _xlfn.TEXTJOIN(", ", TRUE, IF(('4.PacBio'!E:E = B231) * ('4.PacBio'!V:V = "Y"), '4.PacBio'!D:D, "")),
            "Awaiting Status"
        )
    )
)</f>
        <v/>
      </c>
      <c r="K231" s="181" t="s">
        <v>94</v>
      </c>
      <c r="L231" s="8" t="str" cm="1">
        <f t="array" aca="1" ref="L231" ca="1">IF(
    K231="N",
    "",
    IF(
        COUNTIFS('4.HiCLibrary'!E:E, B231, '4.HiCLibrary'!V:V, "Y") &gt; 0,
        _xlfn.TEXTJOIN(", ", TRUE, IF(('4.HiCLibrary'!E:E = B231) * ('4.HiCLibrary'!V:V = "Y"), '4.HiCLibrary'!D:D, "")),
        IF(
            COUNTIFS('4.HiCLibrary'!E:E, B231, '4.HiCLibrary'!U:U, "Y") &gt; 0,
            _xlfn.TEXTJOIN(", ", TRUE, IF(('4.HiCLibrary'!E:E = B231) * ('4.HiCLibrary'!U:U = "Y"), '4.HiCLibrary'!D:D, "")),
            "Awaiting Status"
        )
    )
)</f>
        <v/>
      </c>
      <c r="M231" s="47" t="s">
        <v>94</v>
      </c>
      <c r="N231" s="56" t="str" cm="1">
        <f t="array" aca="1" ref="N231" ca="1">IF(
    M231="N",
    "",
    IF(
        COUNTIFS('4.ONT'!E:E, B231, '4.ONT'!Q:Q, "Y") &gt; 0,
        _xlfn.TEXTJOIN(", ", TRUE, IF(('4.ONT'!E:E = B231) * ('4.ONT'!Q:Q = "Y"), '4.ONT'!D:D, "")),
        IF(
            COUNTIFS('4.ONT'!E:E, B231, '4.ONT'!P:P, "Y") &gt; 0,
            _xlfn.TEXTJOIN(", ", TRUE, IF(('4.ONT'!E:E = B231) * ('4.ONT'!P:P = "Y"), '4.ONT'!D:D, "")),
            "Awaiting Status"
        )
    )
)</f>
        <v/>
      </c>
      <c r="O231" s="60" t="s">
        <v>94</v>
      </c>
      <c r="P231" s="60" t="str" cm="1">
        <f t="array" aca="1" ref="P231" ca="1">IF(
    O231="N",
    "",
    IF(
        COUNTIFS('3.RNAExtractions'!E:E, B231, '3.RNAExtractions'!Z:Z, "Y") &gt; 0,
        _xlfn.TEXTJOIN(", ", TRUE, IF(('3.RNAExtractions'!E:E = B231) * ('3.RNAExtractions'!Z:Z = "Y"), '3.RNAExtractions'!D:D, "")),
        IF(
            COUNTIFS('3.RNAExtractions'!E:E, B231, '3.RNAExtractions'!Y:Y, "Y") &gt; 0,
            _xlfn.TEXTJOIN(", ", TRUE, IF(('3.RNAExtractions'!E:E = B231) * ('3.RNAExtractions'!Y:Y = "Y"), '3.RNAExtractions'!D:D, "")),
            "Awaiting Status"
        )
    )
)</f>
        <v/>
      </c>
      <c r="Q231" s="60"/>
      <c r="R231" s="60" t="str" cm="1">
        <f t="array" aca="1" ref="R231" ca="1">IF(
    Q231="N",
    "",
    IF(
        COUNTIFS('4.RNAIllumina'!E:E, B231, '4.RNAIllumina'!Y:Y, "Y") &gt; 0,
        _xlfn.TEXTJOIN(", ", TRUE, IF(('4.RNAIllumina'!E:E = B231) * ('4.RNAIllumina'!Y:Y = "Y"), '4.RNAIllumina'!D:D, "")),
        IF(
            COUNTIFS('4.RNAIllumina'!E:E, B231, '4.RNAIllumina'!X:X, "Y") &gt; 0,
            _xlfn.TEXTJOIN(", ", TRUE, IF(('4.RNAIllumina'!E:E = B231) * ('4.RNAIllumina'!X:X = "Y"), '4.RNAIllumina'!D:D, "")),
            "Awaiting Status"
        )
    )
)</f>
        <v>Awaiting Status</v>
      </c>
      <c r="T231" s="6" t="str">
        <f ca="1">VLOOKUP($B231,'1.MetaData'!$B:$H,2,FALSE)</f>
        <v>F12-0025</v>
      </c>
      <c r="U231" s="7">
        <f ca="1">VLOOKUP($B231,'1.MetaData'!$B:$H,3,FALSE)</f>
        <v>0</v>
      </c>
      <c r="V231" s="7" t="str">
        <f ca="1">VLOOKUP($B231,'1.MetaData'!$B:$H,4,FALSE)</f>
        <v>R</v>
      </c>
      <c r="W231" s="6">
        <f ca="1">VLOOKUP($B231,'1.MetaData'!$B:$H,5,FALSE)</f>
        <v>0</v>
      </c>
      <c r="X231" s="6" t="str">
        <f ca="1">VLOOKUP($B231,'1.MetaData'!$B:$H,6,FALSE)</f>
        <v>TrEnD</v>
      </c>
      <c r="Z231"/>
    </row>
    <row r="232" spans="1:26" hidden="1" x14ac:dyDescent="0.25">
      <c r="A232" s="17">
        <v>231</v>
      </c>
      <c r="B232" s="3" t="str">
        <f t="shared" ca="1" si="5"/>
        <v>OG231</v>
      </c>
      <c r="C232" s="219" t="s">
        <v>96</v>
      </c>
      <c r="D232" s="4">
        <f ca="1">COUNTIF('2.Tissue'!C:C,B232)</f>
        <v>1</v>
      </c>
      <c r="E232" s="4">
        <f ca="1">COUNTIFS('3.DNAExtractions'!$E:$E,$B232,'3.DNAExtractions'!$D:$D,E$1)</f>
        <v>1</v>
      </c>
      <c r="F232" s="2" t="str" cm="1">
        <f t="array" aca="1" ref="F232" ca="1">IF(
    COUNTIFS('3.DNAExtractions'!E:E, B232, '3.DNAExtractions'!Y:Y, "Y") &gt; 0,
    _xlfn.TEXTJOIN(", ", TRUE, IF(('3.DNAExtractions'!E:E = B232) * ('3.DNAExtractions'!Y:Y = "Y"), '3.DNAExtractions'!D:D, "")),
    IF(
        COUNTIFS('3.DNAExtractions'!E:E, B232, '3.DNAExtractions'!X:X, "Y") &gt; 0,
        _xlfn.TEXTJOIN(", ", TRUE, IF(('3.DNAExtractions'!E:E = B232) * ('3.DNAExtractions'!X:X = "Y"), '3.DNAExtractions'!D:D, "")),
        "Awaiting Status"
    )
)</f>
        <v>Extracted</v>
      </c>
      <c r="G232" s="45" t="s">
        <v>92</v>
      </c>
      <c r="H232" s="8" t="str" cm="1">
        <f t="array" aca="1" ref="H232" ca="1">IF(
    G232="N",
    "",
    IF(
        COUNTIFS('4.Illumina'!E:E, B232, '4.Illumina'!R:R, "Y") &gt; 0,
        _xlfn.TEXTJOIN(", ", TRUE, IF(('4.Illumina'!E:E = B232) * ('4.Illumina'!R:R = "Y"), '4.Illumina'!D:D, "")),
        IF(
            COUNTIFS('4.Illumina'!E:E, B232, '4.Illumina'!Q:Q, "Y") &gt; 0,
            _xlfn.TEXTJOIN(", ", TRUE, IF(('4.Illumina'!E:E = B232) * ('4.Illumina'!Q:Q = "Y"), '4.Illumina'!D:D, "")),
            "Awaiting Status"
        )
    )
)</f>
        <v>Sequenced</v>
      </c>
      <c r="I232" s="26" t="s">
        <v>94</v>
      </c>
      <c r="J232" s="56" t="str" cm="1">
        <f t="array" aca="1" ref="J232" ca="1">IF(
    I232="N",
    "",
    IF(
        COUNTIFS('4.PacBio'!E:E, B232, '4.PacBio'!W:W, "Y") &gt; 0,
        _xlfn.TEXTJOIN(", ", TRUE, IF(('4.PacBio'!E:E = B232) * ('4.PacBio'!W:W = "Y"), '4.PacBio'!D:D, "")),
        IF(
            COUNTIFS('4.PacBio'!E:E, B232, '4.PacBio'!V:V, "Y") &gt; 0,
            _xlfn.TEXTJOIN(", ", TRUE, IF(('4.PacBio'!E:E = B232) * ('4.PacBio'!V:V = "Y"), '4.PacBio'!D:D, "")),
            "Awaiting Status"
        )
    )
)</f>
        <v/>
      </c>
      <c r="K232" s="181" t="s">
        <v>94</v>
      </c>
      <c r="L232" s="8" t="str" cm="1">
        <f t="array" aca="1" ref="L232" ca="1">IF(
    K232="N",
    "",
    IF(
        COUNTIFS('4.HiCLibrary'!E:E, B232, '4.HiCLibrary'!V:V, "Y") &gt; 0,
        _xlfn.TEXTJOIN(", ", TRUE, IF(('4.HiCLibrary'!E:E = B232) * ('4.HiCLibrary'!V:V = "Y"), '4.HiCLibrary'!D:D, "")),
        IF(
            COUNTIFS('4.HiCLibrary'!E:E, B232, '4.HiCLibrary'!U:U, "Y") &gt; 0,
            _xlfn.TEXTJOIN(", ", TRUE, IF(('4.HiCLibrary'!E:E = B232) * ('4.HiCLibrary'!U:U = "Y"), '4.HiCLibrary'!D:D, "")),
            "Awaiting Status"
        )
    )
)</f>
        <v/>
      </c>
      <c r="M232" s="47" t="s">
        <v>94</v>
      </c>
      <c r="N232" s="56" t="str" cm="1">
        <f t="array" aca="1" ref="N232" ca="1">IF(
    M232="N",
    "",
    IF(
        COUNTIFS('4.ONT'!E:E, B232, '4.ONT'!Q:Q, "Y") &gt; 0,
        _xlfn.TEXTJOIN(", ", TRUE, IF(('4.ONT'!E:E = B232) * ('4.ONT'!Q:Q = "Y"), '4.ONT'!D:D, "")),
        IF(
            COUNTIFS('4.ONT'!E:E, B232, '4.ONT'!P:P, "Y") &gt; 0,
            _xlfn.TEXTJOIN(", ", TRUE, IF(('4.ONT'!E:E = B232) * ('4.ONT'!P:P = "Y"), '4.ONT'!D:D, "")),
            "Awaiting Status"
        )
    )
)</f>
        <v/>
      </c>
      <c r="O232" s="60" t="s">
        <v>94</v>
      </c>
      <c r="P232" s="60" t="str" cm="1">
        <f t="array" aca="1" ref="P232" ca="1">IF(
    O232="N",
    "",
    IF(
        COUNTIFS('3.RNAExtractions'!E:E, B232, '3.RNAExtractions'!Z:Z, "Y") &gt; 0,
        _xlfn.TEXTJOIN(", ", TRUE, IF(('3.RNAExtractions'!E:E = B232) * ('3.RNAExtractions'!Z:Z = "Y"), '3.RNAExtractions'!D:D, "")),
        IF(
            COUNTIFS('3.RNAExtractions'!E:E, B232, '3.RNAExtractions'!Y:Y, "Y") &gt; 0,
            _xlfn.TEXTJOIN(", ", TRUE, IF(('3.RNAExtractions'!E:E = B232) * ('3.RNAExtractions'!Y:Y = "Y"), '3.RNAExtractions'!D:D, "")),
            "Awaiting Status"
        )
    )
)</f>
        <v/>
      </c>
      <c r="Q232" s="60"/>
      <c r="R232" s="60" t="str" cm="1">
        <f t="array" aca="1" ref="R232" ca="1">IF(
    Q232="N",
    "",
    IF(
        COUNTIFS('4.RNAIllumina'!E:E, B232, '4.RNAIllumina'!Y:Y, "Y") &gt; 0,
        _xlfn.TEXTJOIN(", ", TRUE, IF(('4.RNAIllumina'!E:E = B232) * ('4.RNAIllumina'!Y:Y = "Y"), '4.RNAIllumina'!D:D, "")),
        IF(
            COUNTIFS('4.RNAIllumina'!E:E, B232, '4.RNAIllumina'!X:X, "Y") &gt; 0,
            _xlfn.TEXTJOIN(", ", TRUE, IF(('4.RNAIllumina'!E:E = B232) * ('4.RNAIllumina'!X:X = "Y"), '4.RNAIllumina'!D:D, "")),
            "Awaiting Status"
        )
    )
)</f>
        <v>Awaiting Status</v>
      </c>
      <c r="T232" s="6" t="str">
        <f ca="1">VLOOKUP($B232,'1.MetaData'!$B:$H,2,FALSE)</f>
        <v>F12-0026</v>
      </c>
      <c r="U232" s="7">
        <f ca="1">VLOOKUP($B232,'1.MetaData'!$B:$H,3,FALSE)</f>
        <v>0</v>
      </c>
      <c r="V232" s="7" t="str">
        <f ca="1">VLOOKUP($B232,'1.MetaData'!$B:$H,4,FALSE)</f>
        <v>White Bait</v>
      </c>
      <c r="W232" s="6">
        <f ca="1">VLOOKUP($B232,'1.MetaData'!$B:$H,5,FALSE)</f>
        <v>0</v>
      </c>
      <c r="X232" s="6" t="str">
        <f ca="1">VLOOKUP($B232,'1.MetaData'!$B:$H,6,FALSE)</f>
        <v>TrEnD</v>
      </c>
      <c r="Z232"/>
    </row>
    <row r="233" spans="1:26" hidden="1" x14ac:dyDescent="0.25">
      <c r="A233" s="17">
        <v>232</v>
      </c>
      <c r="B233" s="3" t="str">
        <f t="shared" ca="1" si="5"/>
        <v>OG232</v>
      </c>
      <c r="C233" s="219" t="s">
        <v>96</v>
      </c>
      <c r="D233" s="4">
        <f ca="1">COUNTIF('2.Tissue'!C:C,B233)</f>
        <v>1</v>
      </c>
      <c r="E233" s="4">
        <f ca="1">COUNTIFS('3.DNAExtractions'!$E:$E,$B233,'3.DNAExtractions'!$D:$D,E$1)</f>
        <v>1</v>
      </c>
      <c r="F233" s="2" t="str" cm="1">
        <f t="array" aca="1" ref="F233" ca="1">IF(
    COUNTIFS('3.DNAExtractions'!E:E, B233, '3.DNAExtractions'!Y:Y, "Y") &gt; 0,
    _xlfn.TEXTJOIN(", ", TRUE, IF(('3.DNAExtractions'!E:E = B233) * ('3.DNAExtractions'!Y:Y = "Y"), '3.DNAExtractions'!D:D, "")),
    IF(
        COUNTIFS('3.DNAExtractions'!E:E, B233, '3.DNAExtractions'!X:X, "Y") &gt; 0,
        _xlfn.TEXTJOIN(", ", TRUE, IF(('3.DNAExtractions'!E:E = B233) * ('3.DNAExtractions'!X:X = "Y"), '3.DNAExtractions'!D:D, "")),
        "Awaiting Status"
    )
)</f>
        <v>Extracted</v>
      </c>
      <c r="G233" s="45" t="s">
        <v>92</v>
      </c>
      <c r="H233" s="8" t="str" cm="1">
        <f t="array" aca="1" ref="H233" ca="1">IF(
    G233="N",
    "",
    IF(
        COUNTIFS('4.Illumina'!E:E, B233, '4.Illumina'!R:R, "Y") &gt; 0,
        _xlfn.TEXTJOIN(", ", TRUE, IF(('4.Illumina'!E:E = B233) * ('4.Illumina'!R:R = "Y"), '4.Illumina'!D:D, "")),
        IF(
            COUNTIFS('4.Illumina'!E:E, B233, '4.Illumina'!Q:Q, "Y") &gt; 0,
            _xlfn.TEXTJOIN(", ", TRUE, IF(('4.Illumina'!E:E = B233) * ('4.Illumina'!Q:Q = "Y"), '4.Illumina'!D:D, "")),
            "Awaiting Status"
        )
    )
)</f>
        <v>Sequenced</v>
      </c>
      <c r="I233" s="26" t="s">
        <v>94</v>
      </c>
      <c r="J233" s="56" t="str" cm="1">
        <f t="array" aca="1" ref="J233" ca="1">IF(
    I233="N",
    "",
    IF(
        COUNTIFS('4.PacBio'!E:E, B233, '4.PacBio'!W:W, "Y") &gt; 0,
        _xlfn.TEXTJOIN(", ", TRUE, IF(('4.PacBio'!E:E = B233) * ('4.PacBio'!W:W = "Y"), '4.PacBio'!D:D, "")),
        IF(
            COUNTIFS('4.PacBio'!E:E, B233, '4.PacBio'!V:V, "Y") &gt; 0,
            _xlfn.TEXTJOIN(", ", TRUE, IF(('4.PacBio'!E:E = B233) * ('4.PacBio'!V:V = "Y"), '4.PacBio'!D:D, "")),
            "Awaiting Status"
        )
    )
)</f>
        <v/>
      </c>
      <c r="K233" s="181" t="s">
        <v>94</v>
      </c>
      <c r="L233" s="8" t="str" cm="1">
        <f t="array" aca="1" ref="L233" ca="1">IF(
    K233="N",
    "",
    IF(
        COUNTIFS('4.HiCLibrary'!E:E, B233, '4.HiCLibrary'!V:V, "Y") &gt; 0,
        _xlfn.TEXTJOIN(", ", TRUE, IF(('4.HiCLibrary'!E:E = B233) * ('4.HiCLibrary'!V:V = "Y"), '4.HiCLibrary'!D:D, "")),
        IF(
            COUNTIFS('4.HiCLibrary'!E:E, B233, '4.HiCLibrary'!U:U, "Y") &gt; 0,
            _xlfn.TEXTJOIN(", ", TRUE, IF(('4.HiCLibrary'!E:E = B233) * ('4.HiCLibrary'!U:U = "Y"), '4.HiCLibrary'!D:D, "")),
            "Awaiting Status"
        )
    )
)</f>
        <v/>
      </c>
      <c r="M233" s="47" t="s">
        <v>94</v>
      </c>
      <c r="N233" s="56" t="str" cm="1">
        <f t="array" aca="1" ref="N233" ca="1">IF(
    M233="N",
    "",
    IF(
        COUNTIFS('4.ONT'!E:E, B233, '4.ONT'!Q:Q, "Y") &gt; 0,
        _xlfn.TEXTJOIN(", ", TRUE, IF(('4.ONT'!E:E = B233) * ('4.ONT'!Q:Q = "Y"), '4.ONT'!D:D, "")),
        IF(
            COUNTIFS('4.ONT'!E:E, B233, '4.ONT'!P:P, "Y") &gt; 0,
            _xlfn.TEXTJOIN(", ", TRUE, IF(('4.ONT'!E:E = B233) * ('4.ONT'!P:P = "Y"), '4.ONT'!D:D, "")),
            "Awaiting Status"
        )
    )
)</f>
        <v/>
      </c>
      <c r="O233" s="60" t="s">
        <v>94</v>
      </c>
      <c r="P233" s="60" t="str" cm="1">
        <f t="array" aca="1" ref="P233" ca="1">IF(
    O233="N",
    "",
    IF(
        COUNTIFS('3.RNAExtractions'!E:E, B233, '3.RNAExtractions'!Z:Z, "Y") &gt; 0,
        _xlfn.TEXTJOIN(", ", TRUE, IF(('3.RNAExtractions'!E:E = B233) * ('3.RNAExtractions'!Z:Z = "Y"), '3.RNAExtractions'!D:D, "")),
        IF(
            COUNTIFS('3.RNAExtractions'!E:E, B233, '3.RNAExtractions'!Y:Y, "Y") &gt; 0,
            _xlfn.TEXTJOIN(", ", TRUE, IF(('3.RNAExtractions'!E:E = B233) * ('3.RNAExtractions'!Y:Y = "Y"), '3.RNAExtractions'!D:D, "")),
            "Awaiting Status"
        )
    )
)</f>
        <v/>
      </c>
      <c r="Q233" s="60"/>
      <c r="R233" s="60" t="str" cm="1">
        <f t="array" aca="1" ref="R233" ca="1">IF(
    Q233="N",
    "",
    IF(
        COUNTIFS('4.RNAIllumina'!E:E, B233, '4.RNAIllumina'!Y:Y, "Y") &gt; 0,
        _xlfn.TEXTJOIN(", ", TRUE, IF(('4.RNAIllumina'!E:E = B233) * ('4.RNAIllumina'!Y:Y = "Y"), '4.RNAIllumina'!D:D, "")),
        IF(
            COUNTIFS('4.RNAIllumina'!E:E, B233, '4.RNAIllumina'!X:X, "Y") &gt; 0,
            _xlfn.TEXTJOIN(", ", TRUE, IF(('4.RNAIllumina'!E:E = B233) * ('4.RNAIllumina'!X:X = "Y"), '4.RNAIllumina'!D:D, "")),
            "Awaiting Status"
        )
    )
)</f>
        <v>Awaiting Status</v>
      </c>
      <c r="T233" s="6" t="str">
        <f ca="1">VLOOKUP($B233,'1.MetaData'!$B:$H,2,FALSE)</f>
        <v>F12-0027</v>
      </c>
      <c r="U233" s="7">
        <f ca="1">VLOOKUP($B233,'1.MetaData'!$B:$H,3,FALSE)</f>
        <v>0</v>
      </c>
      <c r="V233" s="7" t="str">
        <f ca="1">VLOOKUP($B233,'1.MetaData'!$B:$H,4,FALSE)</f>
        <v>Pilchard</v>
      </c>
      <c r="W233" s="6">
        <f ca="1">VLOOKUP($B233,'1.MetaData'!$B:$H,5,FALSE)</f>
        <v>0</v>
      </c>
      <c r="X233" s="6" t="str">
        <f ca="1">VLOOKUP($B233,'1.MetaData'!$B:$H,6,FALSE)</f>
        <v>TrEnD</v>
      </c>
      <c r="Z233"/>
    </row>
    <row r="234" spans="1:26" hidden="1" x14ac:dyDescent="0.25">
      <c r="A234" s="17">
        <v>233</v>
      </c>
      <c r="B234" s="3" t="str">
        <f t="shared" ca="1" si="5"/>
        <v>OG233</v>
      </c>
      <c r="C234" s="219" t="s">
        <v>96</v>
      </c>
      <c r="D234" s="4">
        <f ca="1">COUNTIF('2.Tissue'!C:C,B234)</f>
        <v>1</v>
      </c>
      <c r="E234" s="4">
        <f ca="1">COUNTIFS('3.DNAExtractions'!$E:$E,$B234,'3.DNAExtractions'!$D:$D,E$1)</f>
        <v>1</v>
      </c>
      <c r="F234" s="2" t="str" cm="1">
        <f t="array" aca="1" ref="F234" ca="1">IF(
    COUNTIFS('3.DNAExtractions'!E:E, B234, '3.DNAExtractions'!Y:Y, "Y") &gt; 0,
    _xlfn.TEXTJOIN(", ", TRUE, IF(('3.DNAExtractions'!E:E = B234) * ('3.DNAExtractions'!Y:Y = "Y"), '3.DNAExtractions'!D:D, "")),
    IF(
        COUNTIFS('3.DNAExtractions'!E:E, B234, '3.DNAExtractions'!X:X, "Y") &gt; 0,
        _xlfn.TEXTJOIN(", ", TRUE, IF(('3.DNAExtractions'!E:E = B234) * ('3.DNAExtractions'!X:X = "Y"), '3.DNAExtractions'!D:D, "")),
        "Awaiting Status"
    )
)</f>
        <v>Extracted</v>
      </c>
      <c r="G234" s="45" t="s">
        <v>92</v>
      </c>
      <c r="H234" s="8" t="str" cm="1">
        <f t="array" aca="1" ref="H234" ca="1">IF(
    G234="N",
    "",
    IF(
        COUNTIFS('4.Illumina'!E:E, B234, '4.Illumina'!R:R, "Y") &gt; 0,
        _xlfn.TEXTJOIN(", ", TRUE, IF(('4.Illumina'!E:E = B234) * ('4.Illumina'!R:R = "Y"), '4.Illumina'!D:D, "")),
        IF(
            COUNTIFS('4.Illumina'!E:E, B234, '4.Illumina'!Q:Q, "Y") &gt; 0,
            _xlfn.TEXTJOIN(", ", TRUE, IF(('4.Illumina'!E:E = B234) * ('4.Illumina'!Q:Q = "Y"), '4.Illumina'!D:D, "")),
            "Awaiting Status"
        )
    )
)</f>
        <v>Sequenced</v>
      </c>
      <c r="I234" s="26" t="s">
        <v>94</v>
      </c>
      <c r="J234" s="56" t="str" cm="1">
        <f t="array" aca="1" ref="J234" ca="1">IF(
    I234="N",
    "",
    IF(
        COUNTIFS('4.PacBio'!E:E, B234, '4.PacBio'!W:W, "Y") &gt; 0,
        _xlfn.TEXTJOIN(", ", TRUE, IF(('4.PacBio'!E:E = B234) * ('4.PacBio'!W:W = "Y"), '4.PacBio'!D:D, "")),
        IF(
            COUNTIFS('4.PacBio'!E:E, B234, '4.PacBio'!V:V, "Y") &gt; 0,
            _xlfn.TEXTJOIN(", ", TRUE, IF(('4.PacBio'!E:E = B234) * ('4.PacBio'!V:V = "Y"), '4.PacBio'!D:D, "")),
            "Awaiting Status"
        )
    )
)</f>
        <v/>
      </c>
      <c r="K234" s="181" t="s">
        <v>94</v>
      </c>
      <c r="L234" s="8" t="str" cm="1">
        <f t="array" aca="1" ref="L234" ca="1">IF(
    K234="N",
    "",
    IF(
        COUNTIFS('4.HiCLibrary'!E:E, B234, '4.HiCLibrary'!V:V, "Y") &gt; 0,
        _xlfn.TEXTJOIN(", ", TRUE, IF(('4.HiCLibrary'!E:E = B234) * ('4.HiCLibrary'!V:V = "Y"), '4.HiCLibrary'!D:D, "")),
        IF(
            COUNTIFS('4.HiCLibrary'!E:E, B234, '4.HiCLibrary'!U:U, "Y") &gt; 0,
            _xlfn.TEXTJOIN(", ", TRUE, IF(('4.HiCLibrary'!E:E = B234) * ('4.HiCLibrary'!U:U = "Y"), '4.HiCLibrary'!D:D, "")),
            "Awaiting Status"
        )
    )
)</f>
        <v/>
      </c>
      <c r="M234" s="47" t="s">
        <v>94</v>
      </c>
      <c r="N234" s="56" t="str" cm="1">
        <f t="array" aca="1" ref="N234" ca="1">IF(
    M234="N",
    "",
    IF(
        COUNTIFS('4.ONT'!E:E, B234, '4.ONT'!Q:Q, "Y") &gt; 0,
        _xlfn.TEXTJOIN(", ", TRUE, IF(('4.ONT'!E:E = B234) * ('4.ONT'!Q:Q = "Y"), '4.ONT'!D:D, "")),
        IF(
            COUNTIFS('4.ONT'!E:E, B234, '4.ONT'!P:P, "Y") &gt; 0,
            _xlfn.TEXTJOIN(", ", TRUE, IF(('4.ONT'!E:E = B234) * ('4.ONT'!P:P = "Y"), '4.ONT'!D:D, "")),
            "Awaiting Status"
        )
    )
)</f>
        <v/>
      </c>
      <c r="O234" s="60" t="s">
        <v>94</v>
      </c>
      <c r="P234" s="60" t="str" cm="1">
        <f t="array" aca="1" ref="P234" ca="1">IF(
    O234="N",
    "",
    IF(
        COUNTIFS('3.RNAExtractions'!E:E, B234, '3.RNAExtractions'!Z:Z, "Y") &gt; 0,
        _xlfn.TEXTJOIN(", ", TRUE, IF(('3.RNAExtractions'!E:E = B234) * ('3.RNAExtractions'!Z:Z = "Y"), '3.RNAExtractions'!D:D, "")),
        IF(
            COUNTIFS('3.RNAExtractions'!E:E, B234, '3.RNAExtractions'!Y:Y, "Y") &gt; 0,
            _xlfn.TEXTJOIN(", ", TRUE, IF(('3.RNAExtractions'!E:E = B234) * ('3.RNAExtractions'!Y:Y = "Y"), '3.RNAExtractions'!D:D, "")),
            "Awaiting Status"
        )
    )
)</f>
        <v/>
      </c>
      <c r="Q234" s="60"/>
      <c r="R234" s="60" t="str" cm="1">
        <f t="array" aca="1" ref="R234" ca="1">IF(
    Q234="N",
    "",
    IF(
        COUNTIFS('4.RNAIllumina'!E:E, B234, '4.RNAIllumina'!Y:Y, "Y") &gt; 0,
        _xlfn.TEXTJOIN(", ", TRUE, IF(('4.RNAIllumina'!E:E = B234) * ('4.RNAIllumina'!Y:Y = "Y"), '4.RNAIllumina'!D:D, "")),
        IF(
            COUNTIFS('4.RNAIllumina'!E:E, B234, '4.RNAIllumina'!X:X, "Y") &gt; 0,
            _xlfn.TEXTJOIN(", ", TRUE, IF(('4.RNAIllumina'!E:E = B234) * ('4.RNAIllumina'!X:X = "Y"), '4.RNAIllumina'!D:D, "")),
            "Awaiting Status"
        )
    )
)</f>
        <v>Awaiting Status</v>
      </c>
      <c r="T234" s="6" t="str">
        <f ca="1">VLOOKUP($B234,'1.MetaData'!$B:$H,2,FALSE)</f>
        <v>F12-0028</v>
      </c>
      <c r="U234" s="7">
        <f ca="1">VLOOKUP($B234,'1.MetaData'!$B:$H,3,FALSE)</f>
        <v>0</v>
      </c>
      <c r="V234" s="7" t="str">
        <f ca="1">VLOOKUP($B234,'1.MetaData'!$B:$H,4,FALSE)</f>
        <v>Anchovy</v>
      </c>
      <c r="W234" s="6">
        <f ca="1">VLOOKUP($B234,'1.MetaData'!$B:$H,5,FALSE)</f>
        <v>0</v>
      </c>
      <c r="X234" s="6" t="str">
        <f ca="1">VLOOKUP($B234,'1.MetaData'!$B:$H,6,FALSE)</f>
        <v>TrEnD</v>
      </c>
      <c r="Z234"/>
    </row>
    <row r="235" spans="1:26" hidden="1" x14ac:dyDescent="0.25">
      <c r="A235" s="17">
        <v>234</v>
      </c>
      <c r="B235" s="3" t="str">
        <f t="shared" ca="1" si="5"/>
        <v>OG234</v>
      </c>
      <c r="C235" s="219" t="s">
        <v>96</v>
      </c>
      <c r="D235" s="4">
        <f ca="1">COUNTIF('2.Tissue'!C:C,B235)</f>
        <v>1</v>
      </c>
      <c r="E235" s="4">
        <f ca="1">COUNTIFS('3.DNAExtractions'!$E:$E,$B235,'3.DNAExtractions'!$D:$D,E$1)</f>
        <v>1</v>
      </c>
      <c r="F235" s="2" t="str" cm="1">
        <f t="array" aca="1" ref="F235" ca="1">IF(
    COUNTIFS('3.DNAExtractions'!E:E, B235, '3.DNAExtractions'!Y:Y, "Y") &gt; 0,
    _xlfn.TEXTJOIN(", ", TRUE, IF(('3.DNAExtractions'!E:E = B235) * ('3.DNAExtractions'!Y:Y = "Y"), '3.DNAExtractions'!D:D, "")),
    IF(
        COUNTIFS('3.DNAExtractions'!E:E, B235, '3.DNAExtractions'!X:X, "Y") &gt; 0,
        _xlfn.TEXTJOIN(", ", TRUE, IF(('3.DNAExtractions'!E:E = B235) * ('3.DNAExtractions'!X:X = "Y"), '3.DNAExtractions'!D:D, "")),
        "Awaiting Status"
    )
)</f>
        <v>Extracted</v>
      </c>
      <c r="G235" s="45" t="s">
        <v>92</v>
      </c>
      <c r="H235" s="8" t="str" cm="1">
        <f t="array" aca="1" ref="H235" ca="1">IF(
    G235="N",
    "",
    IF(
        COUNTIFS('4.Illumina'!E:E, B235, '4.Illumina'!R:R, "Y") &gt; 0,
        _xlfn.TEXTJOIN(", ", TRUE, IF(('4.Illumina'!E:E = B235) * ('4.Illumina'!R:R = "Y"), '4.Illumina'!D:D, "")),
        IF(
            COUNTIFS('4.Illumina'!E:E, B235, '4.Illumina'!Q:Q, "Y") &gt; 0,
            _xlfn.TEXTJOIN(", ", TRUE, IF(('4.Illumina'!E:E = B235) * ('4.Illumina'!Q:Q = "Y"), '4.Illumina'!D:D, "")),
            "Awaiting Status"
        )
    )
)</f>
        <v>Sequenced</v>
      </c>
      <c r="I235" s="26" t="s">
        <v>94</v>
      </c>
      <c r="J235" s="56" t="str" cm="1">
        <f t="array" aca="1" ref="J235" ca="1">IF(
    I235="N",
    "",
    IF(
        COUNTIFS('4.PacBio'!E:E, B235, '4.PacBio'!W:W, "Y") &gt; 0,
        _xlfn.TEXTJOIN(", ", TRUE, IF(('4.PacBio'!E:E = B235) * ('4.PacBio'!W:W = "Y"), '4.PacBio'!D:D, "")),
        IF(
            COUNTIFS('4.PacBio'!E:E, B235, '4.PacBio'!V:V, "Y") &gt; 0,
            _xlfn.TEXTJOIN(", ", TRUE, IF(('4.PacBio'!E:E = B235) * ('4.PacBio'!V:V = "Y"), '4.PacBio'!D:D, "")),
            "Awaiting Status"
        )
    )
)</f>
        <v/>
      </c>
      <c r="K235" s="181" t="s">
        <v>94</v>
      </c>
      <c r="L235" s="8" t="str" cm="1">
        <f t="array" aca="1" ref="L235" ca="1">IF(
    K235="N",
    "",
    IF(
        COUNTIFS('4.HiCLibrary'!E:E, B235, '4.HiCLibrary'!V:V, "Y") &gt; 0,
        _xlfn.TEXTJOIN(", ", TRUE, IF(('4.HiCLibrary'!E:E = B235) * ('4.HiCLibrary'!V:V = "Y"), '4.HiCLibrary'!D:D, "")),
        IF(
            COUNTIFS('4.HiCLibrary'!E:E, B235, '4.HiCLibrary'!U:U, "Y") &gt; 0,
            _xlfn.TEXTJOIN(", ", TRUE, IF(('4.HiCLibrary'!E:E = B235) * ('4.HiCLibrary'!U:U = "Y"), '4.HiCLibrary'!D:D, "")),
            "Awaiting Status"
        )
    )
)</f>
        <v/>
      </c>
      <c r="M235" s="47" t="s">
        <v>94</v>
      </c>
      <c r="N235" s="56" t="str" cm="1">
        <f t="array" aca="1" ref="N235" ca="1">IF(
    M235="N",
    "",
    IF(
        COUNTIFS('4.ONT'!E:E, B235, '4.ONT'!Q:Q, "Y") &gt; 0,
        _xlfn.TEXTJOIN(", ", TRUE, IF(('4.ONT'!E:E = B235) * ('4.ONT'!Q:Q = "Y"), '4.ONT'!D:D, "")),
        IF(
            COUNTIFS('4.ONT'!E:E, B235, '4.ONT'!P:P, "Y") &gt; 0,
            _xlfn.TEXTJOIN(", ", TRUE, IF(('4.ONT'!E:E = B235) * ('4.ONT'!P:P = "Y"), '4.ONT'!D:D, "")),
            "Awaiting Status"
        )
    )
)</f>
        <v/>
      </c>
      <c r="O235" s="60" t="s">
        <v>94</v>
      </c>
      <c r="P235" s="60" t="str" cm="1">
        <f t="array" aca="1" ref="P235" ca="1">IF(
    O235="N",
    "",
    IF(
        COUNTIFS('3.RNAExtractions'!E:E, B235, '3.RNAExtractions'!Z:Z, "Y") &gt; 0,
        _xlfn.TEXTJOIN(", ", TRUE, IF(('3.RNAExtractions'!E:E = B235) * ('3.RNAExtractions'!Z:Z = "Y"), '3.RNAExtractions'!D:D, "")),
        IF(
            COUNTIFS('3.RNAExtractions'!E:E, B235, '3.RNAExtractions'!Y:Y, "Y") &gt; 0,
            _xlfn.TEXTJOIN(", ", TRUE, IF(('3.RNAExtractions'!E:E = B235) * ('3.RNAExtractions'!Y:Y = "Y"), '3.RNAExtractions'!D:D, "")),
            "Awaiting Status"
        )
    )
)</f>
        <v/>
      </c>
      <c r="Q235" s="60"/>
      <c r="R235" s="60" t="str" cm="1">
        <f t="array" aca="1" ref="R235" ca="1">IF(
    Q235="N",
    "",
    IF(
        COUNTIFS('4.RNAIllumina'!E:E, B235, '4.RNAIllumina'!Y:Y, "Y") &gt; 0,
        _xlfn.TEXTJOIN(", ", TRUE, IF(('4.RNAIllumina'!E:E = B235) * ('4.RNAIllumina'!Y:Y = "Y"), '4.RNAIllumina'!D:D, "")),
        IF(
            COUNTIFS('4.RNAIllumina'!E:E, B235, '4.RNAIllumina'!X:X, "Y") &gt; 0,
            _xlfn.TEXTJOIN(", ", TRUE, IF(('4.RNAIllumina'!E:E = B235) * ('4.RNAIllumina'!X:X = "Y"), '4.RNAIllumina'!D:D, "")),
            "Awaiting Status"
        )
    )
)</f>
        <v>Awaiting Status</v>
      </c>
      <c r="T235" s="6" t="str">
        <f ca="1">VLOOKUP($B235,'1.MetaData'!$B:$H,2,FALSE)</f>
        <v>F12-0030</v>
      </c>
      <c r="U235" s="7">
        <f ca="1">VLOOKUP($B235,'1.MetaData'!$B:$H,3,FALSE)</f>
        <v>0</v>
      </c>
      <c r="V235" s="7" t="str">
        <f ca="1">VLOOKUP($B235,'1.MetaData'!$B:$H,4,FALSE)</f>
        <v>Anchovy</v>
      </c>
      <c r="W235" s="6">
        <f ca="1">VLOOKUP($B235,'1.MetaData'!$B:$H,5,FALSE)</f>
        <v>0</v>
      </c>
      <c r="X235" s="6" t="str">
        <f ca="1">VLOOKUP($B235,'1.MetaData'!$B:$H,6,FALSE)</f>
        <v>TrEnD</v>
      </c>
      <c r="Z235"/>
    </row>
    <row r="236" spans="1:26" hidden="1" x14ac:dyDescent="0.25">
      <c r="A236" s="17">
        <v>235</v>
      </c>
      <c r="B236" s="3" t="str">
        <f t="shared" ca="1" si="5"/>
        <v>OG235</v>
      </c>
      <c r="C236" s="219" t="s">
        <v>96</v>
      </c>
      <c r="D236" s="4">
        <f ca="1">COUNTIF('2.Tissue'!C:C,B236)</f>
        <v>1</v>
      </c>
      <c r="E236" s="4">
        <f ca="1">COUNTIFS('3.DNAExtractions'!$E:$E,$B236,'3.DNAExtractions'!$D:$D,E$1)</f>
        <v>1</v>
      </c>
      <c r="F236" s="2" t="str" cm="1">
        <f t="array" aca="1" ref="F236" ca="1">IF(
    COUNTIFS('3.DNAExtractions'!E:E, B236, '3.DNAExtractions'!Y:Y, "Y") &gt; 0,
    _xlfn.TEXTJOIN(", ", TRUE, IF(('3.DNAExtractions'!E:E = B236) * ('3.DNAExtractions'!Y:Y = "Y"), '3.DNAExtractions'!D:D, "")),
    IF(
        COUNTIFS('3.DNAExtractions'!E:E, B236, '3.DNAExtractions'!X:X, "Y") &gt; 0,
        _xlfn.TEXTJOIN(", ", TRUE, IF(('3.DNAExtractions'!E:E = B236) * ('3.DNAExtractions'!X:X = "Y"), '3.DNAExtractions'!D:D, "")),
        "Awaiting Status"
    )
)</f>
        <v>Extracted</v>
      </c>
      <c r="G236" s="45" t="s">
        <v>92</v>
      </c>
      <c r="H236" s="8" t="str" cm="1">
        <f t="array" aca="1" ref="H236" ca="1">IF(
    G236="N",
    "",
    IF(
        COUNTIFS('4.Illumina'!E:E, B236, '4.Illumina'!R:R, "Y") &gt; 0,
        _xlfn.TEXTJOIN(", ", TRUE, IF(('4.Illumina'!E:E = B236) * ('4.Illumina'!R:R = "Y"), '4.Illumina'!D:D, "")),
        IF(
            COUNTIFS('4.Illumina'!E:E, B236, '4.Illumina'!Q:Q, "Y") &gt; 0,
            _xlfn.TEXTJOIN(", ", TRUE, IF(('4.Illumina'!E:E = B236) * ('4.Illumina'!Q:Q = "Y"), '4.Illumina'!D:D, "")),
            "Awaiting Status"
        )
    )
)</f>
        <v>Sequenced</v>
      </c>
      <c r="I236" s="26" t="s">
        <v>94</v>
      </c>
      <c r="J236" s="56" t="str" cm="1">
        <f t="array" aca="1" ref="J236" ca="1">IF(
    I236="N",
    "",
    IF(
        COUNTIFS('4.PacBio'!E:E, B236, '4.PacBio'!W:W, "Y") &gt; 0,
        _xlfn.TEXTJOIN(", ", TRUE, IF(('4.PacBio'!E:E = B236) * ('4.PacBio'!W:W = "Y"), '4.PacBio'!D:D, "")),
        IF(
            COUNTIFS('4.PacBio'!E:E, B236, '4.PacBio'!V:V, "Y") &gt; 0,
            _xlfn.TEXTJOIN(", ", TRUE, IF(('4.PacBio'!E:E = B236) * ('4.PacBio'!V:V = "Y"), '4.PacBio'!D:D, "")),
            "Awaiting Status"
        )
    )
)</f>
        <v/>
      </c>
      <c r="K236" s="181" t="s">
        <v>94</v>
      </c>
      <c r="L236" s="8" t="str" cm="1">
        <f t="array" aca="1" ref="L236" ca="1">IF(
    K236="N",
    "",
    IF(
        COUNTIFS('4.HiCLibrary'!E:E, B236, '4.HiCLibrary'!V:V, "Y") &gt; 0,
        _xlfn.TEXTJOIN(", ", TRUE, IF(('4.HiCLibrary'!E:E = B236) * ('4.HiCLibrary'!V:V = "Y"), '4.HiCLibrary'!D:D, "")),
        IF(
            COUNTIFS('4.HiCLibrary'!E:E, B236, '4.HiCLibrary'!U:U, "Y") &gt; 0,
            _xlfn.TEXTJOIN(", ", TRUE, IF(('4.HiCLibrary'!E:E = B236) * ('4.HiCLibrary'!U:U = "Y"), '4.HiCLibrary'!D:D, "")),
            "Awaiting Status"
        )
    )
)</f>
        <v/>
      </c>
      <c r="M236" s="47" t="s">
        <v>94</v>
      </c>
      <c r="N236" s="56" t="str" cm="1">
        <f t="array" aca="1" ref="N236" ca="1">IF(
    M236="N",
    "",
    IF(
        COUNTIFS('4.ONT'!E:E, B236, '4.ONT'!Q:Q, "Y") &gt; 0,
        _xlfn.TEXTJOIN(", ", TRUE, IF(('4.ONT'!E:E = B236) * ('4.ONT'!Q:Q = "Y"), '4.ONT'!D:D, "")),
        IF(
            COUNTIFS('4.ONT'!E:E, B236, '4.ONT'!P:P, "Y") &gt; 0,
            _xlfn.TEXTJOIN(", ", TRUE, IF(('4.ONT'!E:E = B236) * ('4.ONT'!P:P = "Y"), '4.ONT'!D:D, "")),
            "Awaiting Status"
        )
    )
)</f>
        <v/>
      </c>
      <c r="O236" s="60" t="s">
        <v>94</v>
      </c>
      <c r="P236" s="60" t="str" cm="1">
        <f t="array" aca="1" ref="P236" ca="1">IF(
    O236="N",
    "",
    IF(
        COUNTIFS('3.RNAExtractions'!E:E, B236, '3.RNAExtractions'!Z:Z, "Y") &gt; 0,
        _xlfn.TEXTJOIN(", ", TRUE, IF(('3.RNAExtractions'!E:E = B236) * ('3.RNAExtractions'!Z:Z = "Y"), '3.RNAExtractions'!D:D, "")),
        IF(
            COUNTIFS('3.RNAExtractions'!E:E, B236, '3.RNAExtractions'!Y:Y, "Y") &gt; 0,
            _xlfn.TEXTJOIN(", ", TRUE, IF(('3.RNAExtractions'!E:E = B236) * ('3.RNAExtractions'!Y:Y = "Y"), '3.RNAExtractions'!D:D, "")),
            "Awaiting Status"
        )
    )
)</f>
        <v/>
      </c>
      <c r="Q236" s="60"/>
      <c r="R236" s="60" t="str" cm="1">
        <f t="array" aca="1" ref="R236" ca="1">IF(
    Q236="N",
    "",
    IF(
        COUNTIFS('4.RNAIllumina'!E:E, B236, '4.RNAIllumina'!Y:Y, "Y") &gt; 0,
        _xlfn.TEXTJOIN(", ", TRUE, IF(('4.RNAIllumina'!E:E = B236) * ('4.RNAIllumina'!Y:Y = "Y"), '4.RNAIllumina'!D:D, "")),
        IF(
            COUNTIFS('4.RNAIllumina'!E:E, B236, '4.RNAIllumina'!X:X, "Y") &gt; 0,
            _xlfn.TEXTJOIN(", ", TRUE, IF(('4.RNAIllumina'!E:E = B236) * ('4.RNAIllumina'!X:X = "Y"), '4.RNAIllumina'!D:D, "")),
            "Awaiting Status"
        )
    )
)</f>
        <v>Awaiting Status</v>
      </c>
      <c r="T236" s="6" t="str">
        <f ca="1">VLOOKUP($B236,'1.MetaData'!$B:$H,2,FALSE)</f>
        <v>F12-0031</v>
      </c>
      <c r="U236" s="7">
        <f ca="1">VLOOKUP($B236,'1.MetaData'!$B:$H,3,FALSE)</f>
        <v>0</v>
      </c>
      <c r="V236" s="7" t="str">
        <f ca="1">VLOOKUP($B236,'1.MetaData'!$B:$H,4,FALSE)</f>
        <v>White Bait</v>
      </c>
      <c r="W236" s="6">
        <f ca="1">VLOOKUP($B236,'1.MetaData'!$B:$H,5,FALSE)</f>
        <v>0</v>
      </c>
      <c r="X236" s="6" t="str">
        <f ca="1">VLOOKUP($B236,'1.MetaData'!$B:$H,6,FALSE)</f>
        <v>TrEnD</v>
      </c>
      <c r="Z236"/>
    </row>
    <row r="237" spans="1:26" hidden="1" x14ac:dyDescent="0.25">
      <c r="A237" s="17">
        <v>236</v>
      </c>
      <c r="B237" s="3" t="str">
        <f t="shared" ca="1" si="5"/>
        <v>OG236</v>
      </c>
      <c r="C237" s="219" t="s">
        <v>96</v>
      </c>
      <c r="D237" s="4">
        <f ca="1">COUNTIF('2.Tissue'!C:C,B237)</f>
        <v>1</v>
      </c>
      <c r="E237" s="4">
        <f ca="1">COUNTIFS('3.DNAExtractions'!$E:$E,$B237,'3.DNAExtractions'!$D:$D,E$1)</f>
        <v>1</v>
      </c>
      <c r="F237" s="2" t="str" cm="1">
        <f t="array" aca="1" ref="F237" ca="1">IF(
    COUNTIFS('3.DNAExtractions'!E:E, B237, '3.DNAExtractions'!Y:Y, "Y") &gt; 0,
    _xlfn.TEXTJOIN(", ", TRUE, IF(('3.DNAExtractions'!E:E = B237) * ('3.DNAExtractions'!Y:Y = "Y"), '3.DNAExtractions'!D:D, "")),
    IF(
        COUNTIFS('3.DNAExtractions'!E:E, B237, '3.DNAExtractions'!X:X, "Y") &gt; 0,
        _xlfn.TEXTJOIN(", ", TRUE, IF(('3.DNAExtractions'!E:E = B237) * ('3.DNAExtractions'!X:X = "Y"), '3.DNAExtractions'!D:D, "")),
        "Awaiting Status"
    )
)</f>
        <v>Extracted</v>
      </c>
      <c r="G237" s="45" t="s">
        <v>92</v>
      </c>
      <c r="H237" s="8" t="str" cm="1">
        <f t="array" aca="1" ref="H237" ca="1">IF(
    G237="N",
    "",
    IF(
        COUNTIFS('4.Illumina'!E:E, B237, '4.Illumina'!R:R, "Y") &gt; 0,
        _xlfn.TEXTJOIN(", ", TRUE, IF(('4.Illumina'!E:E = B237) * ('4.Illumina'!R:R = "Y"), '4.Illumina'!D:D, "")),
        IF(
            COUNTIFS('4.Illumina'!E:E, B237, '4.Illumina'!Q:Q, "Y") &gt; 0,
            _xlfn.TEXTJOIN(", ", TRUE, IF(('4.Illumina'!E:E = B237) * ('4.Illumina'!Q:Q = "Y"), '4.Illumina'!D:D, "")),
            "Awaiting Status"
        )
    )
)</f>
        <v>Sequenced</v>
      </c>
      <c r="I237" s="26" t="s">
        <v>94</v>
      </c>
      <c r="J237" s="56" t="str" cm="1">
        <f t="array" aca="1" ref="J237" ca="1">IF(
    I237="N",
    "",
    IF(
        COUNTIFS('4.PacBio'!E:E, B237, '4.PacBio'!W:W, "Y") &gt; 0,
        _xlfn.TEXTJOIN(", ", TRUE, IF(('4.PacBio'!E:E = B237) * ('4.PacBio'!W:W = "Y"), '4.PacBio'!D:D, "")),
        IF(
            COUNTIFS('4.PacBio'!E:E, B237, '4.PacBio'!V:V, "Y") &gt; 0,
            _xlfn.TEXTJOIN(", ", TRUE, IF(('4.PacBio'!E:E = B237) * ('4.PacBio'!V:V = "Y"), '4.PacBio'!D:D, "")),
            "Awaiting Status"
        )
    )
)</f>
        <v/>
      </c>
      <c r="K237" s="181" t="s">
        <v>94</v>
      </c>
      <c r="L237" s="8" t="str" cm="1">
        <f t="array" aca="1" ref="L237" ca="1">IF(
    K237="N",
    "",
    IF(
        COUNTIFS('4.HiCLibrary'!E:E, B237, '4.HiCLibrary'!V:V, "Y") &gt; 0,
        _xlfn.TEXTJOIN(", ", TRUE, IF(('4.HiCLibrary'!E:E = B237) * ('4.HiCLibrary'!V:V = "Y"), '4.HiCLibrary'!D:D, "")),
        IF(
            COUNTIFS('4.HiCLibrary'!E:E, B237, '4.HiCLibrary'!U:U, "Y") &gt; 0,
            _xlfn.TEXTJOIN(", ", TRUE, IF(('4.HiCLibrary'!E:E = B237) * ('4.HiCLibrary'!U:U = "Y"), '4.HiCLibrary'!D:D, "")),
            "Awaiting Status"
        )
    )
)</f>
        <v/>
      </c>
      <c r="M237" s="47" t="s">
        <v>94</v>
      </c>
      <c r="N237" s="56" t="str" cm="1">
        <f t="array" aca="1" ref="N237" ca="1">IF(
    M237="N",
    "",
    IF(
        COUNTIFS('4.ONT'!E:E, B237, '4.ONT'!Q:Q, "Y") &gt; 0,
        _xlfn.TEXTJOIN(", ", TRUE, IF(('4.ONT'!E:E = B237) * ('4.ONT'!Q:Q = "Y"), '4.ONT'!D:D, "")),
        IF(
            COUNTIFS('4.ONT'!E:E, B237, '4.ONT'!P:P, "Y") &gt; 0,
            _xlfn.TEXTJOIN(", ", TRUE, IF(('4.ONT'!E:E = B237) * ('4.ONT'!P:P = "Y"), '4.ONT'!D:D, "")),
            "Awaiting Status"
        )
    )
)</f>
        <v/>
      </c>
      <c r="O237" s="60" t="s">
        <v>94</v>
      </c>
      <c r="P237" s="60" t="str" cm="1">
        <f t="array" aca="1" ref="P237" ca="1">IF(
    O237="N",
    "",
    IF(
        COUNTIFS('3.RNAExtractions'!E:E, B237, '3.RNAExtractions'!Z:Z, "Y") &gt; 0,
        _xlfn.TEXTJOIN(", ", TRUE, IF(('3.RNAExtractions'!E:E = B237) * ('3.RNAExtractions'!Z:Z = "Y"), '3.RNAExtractions'!D:D, "")),
        IF(
            COUNTIFS('3.RNAExtractions'!E:E, B237, '3.RNAExtractions'!Y:Y, "Y") &gt; 0,
            _xlfn.TEXTJOIN(", ", TRUE, IF(('3.RNAExtractions'!E:E = B237) * ('3.RNAExtractions'!Y:Y = "Y"), '3.RNAExtractions'!D:D, "")),
            "Awaiting Status"
        )
    )
)</f>
        <v/>
      </c>
      <c r="Q237" s="60"/>
      <c r="R237" s="60" t="str" cm="1">
        <f t="array" aca="1" ref="R237" ca="1">IF(
    Q237="N",
    "",
    IF(
        COUNTIFS('4.RNAIllumina'!E:E, B237, '4.RNAIllumina'!Y:Y, "Y") &gt; 0,
        _xlfn.TEXTJOIN(", ", TRUE, IF(('4.RNAIllumina'!E:E = B237) * ('4.RNAIllumina'!Y:Y = "Y"), '4.RNAIllumina'!D:D, "")),
        IF(
            COUNTIFS('4.RNAIllumina'!E:E, B237, '4.RNAIllumina'!X:X, "Y") &gt; 0,
            _xlfn.TEXTJOIN(", ", TRUE, IF(('4.RNAIllumina'!E:E = B237) * ('4.RNAIllumina'!X:X = "Y"), '4.RNAIllumina'!D:D, "")),
            "Awaiting Status"
        )
    )
)</f>
        <v>Awaiting Status</v>
      </c>
      <c r="T237" s="6" t="str">
        <f ca="1">VLOOKUP($B237,'1.MetaData'!$B:$H,2,FALSE)</f>
        <v>F12-0032</v>
      </c>
      <c r="U237" s="7">
        <f ca="1">VLOOKUP($B237,'1.MetaData'!$B:$H,3,FALSE)</f>
        <v>0</v>
      </c>
      <c r="V237" s="7" t="str">
        <f ca="1">VLOOKUP($B237,'1.MetaData'!$B:$H,4,FALSE)</f>
        <v>Blue Sprat</v>
      </c>
      <c r="W237" s="6">
        <f ca="1">VLOOKUP($B237,'1.MetaData'!$B:$H,5,FALSE)</f>
        <v>0</v>
      </c>
      <c r="X237" s="6" t="str">
        <f ca="1">VLOOKUP($B237,'1.MetaData'!$B:$H,6,FALSE)</f>
        <v>TrEnD</v>
      </c>
      <c r="Z237"/>
    </row>
    <row r="238" spans="1:26" hidden="1" x14ac:dyDescent="0.25">
      <c r="A238" s="17">
        <v>237</v>
      </c>
      <c r="B238" s="3" t="str">
        <f t="shared" ref="B238:B301" ca="1" si="6">_xlfn.CONCAT("OG",A238)</f>
        <v>OG237</v>
      </c>
      <c r="C238" s="219" t="s">
        <v>96</v>
      </c>
      <c r="D238" s="4">
        <f ca="1">COUNTIF('2.Tissue'!C:C,B238)</f>
        <v>1</v>
      </c>
      <c r="E238" s="4">
        <f ca="1">COUNTIFS('3.DNAExtractions'!$E:$E,$B238,'3.DNAExtractions'!$D:$D,E$1)</f>
        <v>1</v>
      </c>
      <c r="F238" s="2" t="str" cm="1">
        <f t="array" aca="1" ref="F238" ca="1">IF(
    COUNTIFS('3.DNAExtractions'!E:E, B238, '3.DNAExtractions'!Y:Y, "Y") &gt; 0,
    _xlfn.TEXTJOIN(", ", TRUE, IF(('3.DNAExtractions'!E:E = B238) * ('3.DNAExtractions'!Y:Y = "Y"), '3.DNAExtractions'!D:D, "")),
    IF(
        COUNTIFS('3.DNAExtractions'!E:E, B238, '3.DNAExtractions'!X:X, "Y") &gt; 0,
        _xlfn.TEXTJOIN(", ", TRUE, IF(('3.DNAExtractions'!E:E = B238) * ('3.DNAExtractions'!X:X = "Y"), '3.DNAExtractions'!D:D, "")),
        "Awaiting Status"
    )
)</f>
        <v>Extracted</v>
      </c>
      <c r="G238" s="45" t="s">
        <v>92</v>
      </c>
      <c r="H238" s="8" t="str" cm="1">
        <f t="array" aca="1" ref="H238" ca="1">IF(
    G238="N",
    "",
    IF(
        COUNTIFS('4.Illumina'!E:E, B238, '4.Illumina'!R:R, "Y") &gt; 0,
        _xlfn.TEXTJOIN(", ", TRUE, IF(('4.Illumina'!E:E = B238) * ('4.Illumina'!R:R = "Y"), '4.Illumina'!D:D, "")),
        IF(
            COUNTIFS('4.Illumina'!E:E, B238, '4.Illumina'!Q:Q, "Y") &gt; 0,
            _xlfn.TEXTJOIN(", ", TRUE, IF(('4.Illumina'!E:E = B238) * ('4.Illumina'!Q:Q = "Y"), '4.Illumina'!D:D, "")),
            "Awaiting Status"
        )
    )
)</f>
        <v>Sequenced</v>
      </c>
      <c r="I238" s="26" t="s">
        <v>94</v>
      </c>
      <c r="J238" s="56" t="str" cm="1">
        <f t="array" aca="1" ref="J238" ca="1">IF(
    I238="N",
    "",
    IF(
        COUNTIFS('4.PacBio'!E:E, B238, '4.PacBio'!W:W, "Y") &gt; 0,
        _xlfn.TEXTJOIN(", ", TRUE, IF(('4.PacBio'!E:E = B238) * ('4.PacBio'!W:W = "Y"), '4.PacBio'!D:D, "")),
        IF(
            COUNTIFS('4.PacBio'!E:E, B238, '4.PacBio'!V:V, "Y") &gt; 0,
            _xlfn.TEXTJOIN(", ", TRUE, IF(('4.PacBio'!E:E = B238) * ('4.PacBio'!V:V = "Y"), '4.PacBio'!D:D, "")),
            "Awaiting Status"
        )
    )
)</f>
        <v/>
      </c>
      <c r="K238" s="181" t="s">
        <v>94</v>
      </c>
      <c r="L238" s="8" t="str" cm="1">
        <f t="array" aca="1" ref="L238" ca="1">IF(
    K238="N",
    "",
    IF(
        COUNTIFS('4.HiCLibrary'!E:E, B238, '4.HiCLibrary'!V:V, "Y") &gt; 0,
        _xlfn.TEXTJOIN(", ", TRUE, IF(('4.HiCLibrary'!E:E = B238) * ('4.HiCLibrary'!V:V = "Y"), '4.HiCLibrary'!D:D, "")),
        IF(
            COUNTIFS('4.HiCLibrary'!E:E, B238, '4.HiCLibrary'!U:U, "Y") &gt; 0,
            _xlfn.TEXTJOIN(", ", TRUE, IF(('4.HiCLibrary'!E:E = B238) * ('4.HiCLibrary'!U:U = "Y"), '4.HiCLibrary'!D:D, "")),
            "Awaiting Status"
        )
    )
)</f>
        <v/>
      </c>
      <c r="M238" s="47" t="s">
        <v>94</v>
      </c>
      <c r="N238" s="56" t="str" cm="1">
        <f t="array" aca="1" ref="N238" ca="1">IF(
    M238="N",
    "",
    IF(
        COUNTIFS('4.ONT'!E:E, B238, '4.ONT'!Q:Q, "Y") &gt; 0,
        _xlfn.TEXTJOIN(", ", TRUE, IF(('4.ONT'!E:E = B238) * ('4.ONT'!Q:Q = "Y"), '4.ONT'!D:D, "")),
        IF(
            COUNTIFS('4.ONT'!E:E, B238, '4.ONT'!P:P, "Y") &gt; 0,
            _xlfn.TEXTJOIN(", ", TRUE, IF(('4.ONT'!E:E = B238) * ('4.ONT'!P:P = "Y"), '4.ONT'!D:D, "")),
            "Awaiting Status"
        )
    )
)</f>
        <v/>
      </c>
      <c r="O238" s="60" t="s">
        <v>94</v>
      </c>
      <c r="P238" s="60" t="str" cm="1">
        <f t="array" aca="1" ref="P238" ca="1">IF(
    O238="N",
    "",
    IF(
        COUNTIFS('3.RNAExtractions'!E:E, B238, '3.RNAExtractions'!Z:Z, "Y") &gt; 0,
        _xlfn.TEXTJOIN(", ", TRUE, IF(('3.RNAExtractions'!E:E = B238) * ('3.RNAExtractions'!Z:Z = "Y"), '3.RNAExtractions'!D:D, "")),
        IF(
            COUNTIFS('3.RNAExtractions'!E:E, B238, '3.RNAExtractions'!Y:Y, "Y") &gt; 0,
            _xlfn.TEXTJOIN(", ", TRUE, IF(('3.RNAExtractions'!E:E = B238) * ('3.RNAExtractions'!Y:Y = "Y"), '3.RNAExtractions'!D:D, "")),
            "Awaiting Status"
        )
    )
)</f>
        <v/>
      </c>
      <c r="Q238" s="60"/>
      <c r="R238" s="60" t="str" cm="1">
        <f t="array" aca="1" ref="R238" ca="1">IF(
    Q238="N",
    "",
    IF(
        COUNTIFS('4.RNAIllumina'!E:E, B238, '4.RNAIllumina'!Y:Y, "Y") &gt; 0,
        _xlfn.TEXTJOIN(", ", TRUE, IF(('4.RNAIllumina'!E:E = B238) * ('4.RNAIllumina'!Y:Y = "Y"), '4.RNAIllumina'!D:D, "")),
        IF(
            COUNTIFS('4.RNAIllumina'!E:E, B238, '4.RNAIllumina'!X:X, "Y") &gt; 0,
            _xlfn.TEXTJOIN(", ", TRUE, IF(('4.RNAIllumina'!E:E = B238) * ('4.RNAIllumina'!X:X = "Y"), '4.RNAIllumina'!D:D, "")),
            "Awaiting Status"
        )
    )
)</f>
        <v>Awaiting Status</v>
      </c>
      <c r="T238" s="6" t="str">
        <f ca="1">VLOOKUP($B238,'1.MetaData'!$B:$H,2,FALSE)</f>
        <v>F12-0033</v>
      </c>
      <c r="U238" s="7">
        <f ca="1">VLOOKUP($B238,'1.MetaData'!$B:$H,3,FALSE)</f>
        <v>0</v>
      </c>
      <c r="V238" s="7" t="str">
        <f ca="1">VLOOKUP($B238,'1.MetaData'!$B:$H,4,FALSE)</f>
        <v>White Bait</v>
      </c>
      <c r="W238" s="6">
        <f ca="1">VLOOKUP($B238,'1.MetaData'!$B:$H,5,FALSE)</f>
        <v>0</v>
      </c>
      <c r="X238" s="6" t="str">
        <f ca="1">VLOOKUP($B238,'1.MetaData'!$B:$H,6,FALSE)</f>
        <v>TrEnD</v>
      </c>
      <c r="Z238"/>
    </row>
    <row r="239" spans="1:26" hidden="1" x14ac:dyDescent="0.25">
      <c r="A239" s="17">
        <v>238</v>
      </c>
      <c r="B239" s="3" t="str">
        <f t="shared" ca="1" si="6"/>
        <v>OG238</v>
      </c>
      <c r="C239" s="219" t="s">
        <v>96</v>
      </c>
      <c r="D239" s="4">
        <f ca="1">COUNTIF('2.Tissue'!C:C,B239)</f>
        <v>1</v>
      </c>
      <c r="E239" s="4">
        <f ca="1">COUNTIFS('3.DNAExtractions'!$E:$E,$B239,'3.DNAExtractions'!$D:$D,E$1)</f>
        <v>1</v>
      </c>
      <c r="F239" s="2" t="str" cm="1">
        <f t="array" aca="1" ref="F239" ca="1">IF(
    COUNTIFS('3.DNAExtractions'!E:E, B239, '3.DNAExtractions'!Y:Y, "Y") &gt; 0,
    _xlfn.TEXTJOIN(", ", TRUE, IF(('3.DNAExtractions'!E:E = B239) * ('3.DNAExtractions'!Y:Y = "Y"), '3.DNAExtractions'!D:D, "")),
    IF(
        COUNTIFS('3.DNAExtractions'!E:E, B239, '3.DNAExtractions'!X:X, "Y") &gt; 0,
        _xlfn.TEXTJOIN(", ", TRUE, IF(('3.DNAExtractions'!E:E = B239) * ('3.DNAExtractions'!X:X = "Y"), '3.DNAExtractions'!D:D, "")),
        "Awaiting Status"
    )
)</f>
        <v>Extracted</v>
      </c>
      <c r="G239" s="45" t="s">
        <v>92</v>
      </c>
      <c r="H239" s="8" t="str" cm="1">
        <f t="array" aca="1" ref="H239" ca="1">IF(
    G239="N",
    "",
    IF(
        COUNTIFS('4.Illumina'!E:E, B239, '4.Illumina'!R:R, "Y") &gt; 0,
        _xlfn.TEXTJOIN(", ", TRUE, IF(('4.Illumina'!E:E = B239) * ('4.Illumina'!R:R = "Y"), '4.Illumina'!D:D, "")),
        IF(
            COUNTIFS('4.Illumina'!E:E, B239, '4.Illumina'!Q:Q, "Y") &gt; 0,
            _xlfn.TEXTJOIN(", ", TRUE, IF(('4.Illumina'!E:E = B239) * ('4.Illumina'!Q:Q = "Y"), '4.Illumina'!D:D, "")),
            "Awaiting Status"
        )
    )
)</f>
        <v>Sequenced</v>
      </c>
      <c r="I239" s="26" t="s">
        <v>94</v>
      </c>
      <c r="J239" s="56" t="str" cm="1">
        <f t="array" aca="1" ref="J239" ca="1">IF(
    I239="N",
    "",
    IF(
        COUNTIFS('4.PacBio'!E:E, B239, '4.PacBio'!W:W, "Y") &gt; 0,
        _xlfn.TEXTJOIN(", ", TRUE, IF(('4.PacBio'!E:E = B239) * ('4.PacBio'!W:W = "Y"), '4.PacBio'!D:D, "")),
        IF(
            COUNTIFS('4.PacBio'!E:E, B239, '4.PacBio'!V:V, "Y") &gt; 0,
            _xlfn.TEXTJOIN(", ", TRUE, IF(('4.PacBio'!E:E = B239) * ('4.PacBio'!V:V = "Y"), '4.PacBio'!D:D, "")),
            "Awaiting Status"
        )
    )
)</f>
        <v/>
      </c>
      <c r="K239" s="181" t="s">
        <v>94</v>
      </c>
      <c r="L239" s="8" t="str" cm="1">
        <f t="array" aca="1" ref="L239" ca="1">IF(
    K239="N",
    "",
    IF(
        COUNTIFS('4.HiCLibrary'!E:E, B239, '4.HiCLibrary'!V:V, "Y") &gt; 0,
        _xlfn.TEXTJOIN(", ", TRUE, IF(('4.HiCLibrary'!E:E = B239) * ('4.HiCLibrary'!V:V = "Y"), '4.HiCLibrary'!D:D, "")),
        IF(
            COUNTIFS('4.HiCLibrary'!E:E, B239, '4.HiCLibrary'!U:U, "Y") &gt; 0,
            _xlfn.TEXTJOIN(", ", TRUE, IF(('4.HiCLibrary'!E:E = B239) * ('4.HiCLibrary'!U:U = "Y"), '4.HiCLibrary'!D:D, "")),
            "Awaiting Status"
        )
    )
)</f>
        <v/>
      </c>
      <c r="M239" s="47" t="s">
        <v>94</v>
      </c>
      <c r="N239" s="56" t="str" cm="1">
        <f t="array" aca="1" ref="N239" ca="1">IF(
    M239="N",
    "",
    IF(
        COUNTIFS('4.ONT'!E:E, B239, '4.ONT'!Q:Q, "Y") &gt; 0,
        _xlfn.TEXTJOIN(", ", TRUE, IF(('4.ONT'!E:E = B239) * ('4.ONT'!Q:Q = "Y"), '4.ONT'!D:D, "")),
        IF(
            COUNTIFS('4.ONT'!E:E, B239, '4.ONT'!P:P, "Y") &gt; 0,
            _xlfn.TEXTJOIN(", ", TRUE, IF(('4.ONT'!E:E = B239) * ('4.ONT'!P:P = "Y"), '4.ONT'!D:D, "")),
            "Awaiting Status"
        )
    )
)</f>
        <v/>
      </c>
      <c r="O239" s="60" t="s">
        <v>94</v>
      </c>
      <c r="P239" s="60" t="str" cm="1">
        <f t="array" aca="1" ref="P239" ca="1">IF(
    O239="N",
    "",
    IF(
        COUNTIFS('3.RNAExtractions'!E:E, B239, '3.RNAExtractions'!Z:Z, "Y") &gt; 0,
        _xlfn.TEXTJOIN(", ", TRUE, IF(('3.RNAExtractions'!E:E = B239) * ('3.RNAExtractions'!Z:Z = "Y"), '3.RNAExtractions'!D:D, "")),
        IF(
            COUNTIFS('3.RNAExtractions'!E:E, B239, '3.RNAExtractions'!Y:Y, "Y") &gt; 0,
            _xlfn.TEXTJOIN(", ", TRUE, IF(('3.RNAExtractions'!E:E = B239) * ('3.RNAExtractions'!Y:Y = "Y"), '3.RNAExtractions'!D:D, "")),
            "Awaiting Status"
        )
    )
)</f>
        <v/>
      </c>
      <c r="Q239" s="60"/>
      <c r="R239" s="60" t="str" cm="1">
        <f t="array" aca="1" ref="R239" ca="1">IF(
    Q239="N",
    "",
    IF(
        COUNTIFS('4.RNAIllumina'!E:E, B239, '4.RNAIllumina'!Y:Y, "Y") &gt; 0,
        _xlfn.TEXTJOIN(", ", TRUE, IF(('4.RNAIllumina'!E:E = B239) * ('4.RNAIllumina'!Y:Y = "Y"), '4.RNAIllumina'!D:D, "")),
        IF(
            COUNTIFS('4.RNAIllumina'!E:E, B239, '4.RNAIllumina'!X:X, "Y") &gt; 0,
            _xlfn.TEXTJOIN(", ", TRUE, IF(('4.RNAIllumina'!E:E = B239) * ('4.RNAIllumina'!X:X = "Y"), '4.RNAIllumina'!D:D, "")),
            "Awaiting Status"
        )
    )
)</f>
        <v>Awaiting Status</v>
      </c>
      <c r="T239" s="6" t="str">
        <f ca="1">VLOOKUP($B239,'1.MetaData'!$B:$H,2,FALSE)</f>
        <v>F12-0034</v>
      </c>
      <c r="U239" s="7">
        <f ca="1">VLOOKUP($B239,'1.MetaData'!$B:$H,3,FALSE)</f>
        <v>0</v>
      </c>
      <c r="V239" s="7" t="str">
        <f ca="1">VLOOKUP($B239,'1.MetaData'!$B:$H,4,FALSE)</f>
        <v>Tarwhine</v>
      </c>
      <c r="W239" s="6">
        <f ca="1">VLOOKUP($B239,'1.MetaData'!$B:$H,5,FALSE)</f>
        <v>0</v>
      </c>
      <c r="X239" s="6" t="str">
        <f ca="1">VLOOKUP($B239,'1.MetaData'!$B:$H,6,FALSE)</f>
        <v>TrEnD</v>
      </c>
      <c r="Z239"/>
    </row>
    <row r="240" spans="1:26" hidden="1" x14ac:dyDescent="0.25">
      <c r="A240" s="17">
        <v>239</v>
      </c>
      <c r="B240" s="3" t="str">
        <f t="shared" ca="1" si="6"/>
        <v>OG239</v>
      </c>
      <c r="C240" s="219" t="s">
        <v>96</v>
      </c>
      <c r="D240" s="4">
        <f ca="1">COUNTIF('2.Tissue'!C:C,B240)</f>
        <v>1</v>
      </c>
      <c r="E240" s="4">
        <f ca="1">COUNTIFS('3.DNAExtractions'!$E:$E,$B240,'3.DNAExtractions'!$D:$D,E$1)</f>
        <v>1</v>
      </c>
      <c r="F240" s="2" t="str" cm="1">
        <f t="array" aca="1" ref="F240" ca="1">IF(
    COUNTIFS('3.DNAExtractions'!E:E, B240, '3.DNAExtractions'!Y:Y, "Y") &gt; 0,
    _xlfn.TEXTJOIN(", ", TRUE, IF(('3.DNAExtractions'!E:E = B240) * ('3.DNAExtractions'!Y:Y = "Y"), '3.DNAExtractions'!D:D, "")),
    IF(
        COUNTIFS('3.DNAExtractions'!E:E, B240, '3.DNAExtractions'!X:X, "Y") &gt; 0,
        _xlfn.TEXTJOIN(", ", TRUE, IF(('3.DNAExtractions'!E:E = B240) * ('3.DNAExtractions'!X:X = "Y"), '3.DNAExtractions'!D:D, "")),
        "Awaiting Status"
    )
)</f>
        <v>Extracted</v>
      </c>
      <c r="G240" s="45" t="s">
        <v>92</v>
      </c>
      <c r="H240" s="8" t="str" cm="1">
        <f t="array" aca="1" ref="H240" ca="1">IF(
    G240="N",
    "",
    IF(
        COUNTIFS('4.Illumina'!E:E, B240, '4.Illumina'!R:R, "Y") &gt; 0,
        _xlfn.TEXTJOIN(", ", TRUE, IF(('4.Illumina'!E:E = B240) * ('4.Illumina'!R:R = "Y"), '4.Illumina'!D:D, "")),
        IF(
            COUNTIFS('4.Illumina'!E:E, B240, '4.Illumina'!Q:Q, "Y") &gt; 0,
            _xlfn.TEXTJOIN(", ", TRUE, IF(('4.Illumina'!E:E = B240) * ('4.Illumina'!Q:Q = "Y"), '4.Illumina'!D:D, "")),
            "Awaiting Status"
        )
    )
)</f>
        <v>Sequenced</v>
      </c>
      <c r="I240" s="26" t="s">
        <v>94</v>
      </c>
      <c r="J240" s="56" t="str" cm="1">
        <f t="array" aca="1" ref="J240" ca="1">IF(
    I240="N",
    "",
    IF(
        COUNTIFS('4.PacBio'!E:E, B240, '4.PacBio'!W:W, "Y") &gt; 0,
        _xlfn.TEXTJOIN(", ", TRUE, IF(('4.PacBio'!E:E = B240) * ('4.PacBio'!W:W = "Y"), '4.PacBio'!D:D, "")),
        IF(
            COUNTIFS('4.PacBio'!E:E, B240, '4.PacBio'!V:V, "Y") &gt; 0,
            _xlfn.TEXTJOIN(", ", TRUE, IF(('4.PacBio'!E:E = B240) * ('4.PacBio'!V:V = "Y"), '4.PacBio'!D:D, "")),
            "Awaiting Status"
        )
    )
)</f>
        <v/>
      </c>
      <c r="K240" s="181" t="s">
        <v>94</v>
      </c>
      <c r="L240" s="8" t="str" cm="1">
        <f t="array" aca="1" ref="L240" ca="1">IF(
    K240="N",
    "",
    IF(
        COUNTIFS('4.HiCLibrary'!E:E, B240, '4.HiCLibrary'!V:V, "Y") &gt; 0,
        _xlfn.TEXTJOIN(", ", TRUE, IF(('4.HiCLibrary'!E:E = B240) * ('4.HiCLibrary'!V:V = "Y"), '4.HiCLibrary'!D:D, "")),
        IF(
            COUNTIFS('4.HiCLibrary'!E:E, B240, '4.HiCLibrary'!U:U, "Y") &gt; 0,
            _xlfn.TEXTJOIN(", ", TRUE, IF(('4.HiCLibrary'!E:E = B240) * ('4.HiCLibrary'!U:U = "Y"), '4.HiCLibrary'!D:D, "")),
            "Awaiting Status"
        )
    )
)</f>
        <v/>
      </c>
      <c r="M240" s="47" t="s">
        <v>94</v>
      </c>
      <c r="N240" s="56" t="str" cm="1">
        <f t="array" aca="1" ref="N240" ca="1">IF(
    M240="N",
    "",
    IF(
        COUNTIFS('4.ONT'!E:E, B240, '4.ONT'!Q:Q, "Y") &gt; 0,
        _xlfn.TEXTJOIN(", ", TRUE, IF(('4.ONT'!E:E = B240) * ('4.ONT'!Q:Q = "Y"), '4.ONT'!D:D, "")),
        IF(
            COUNTIFS('4.ONT'!E:E, B240, '4.ONT'!P:P, "Y") &gt; 0,
            _xlfn.TEXTJOIN(", ", TRUE, IF(('4.ONT'!E:E = B240) * ('4.ONT'!P:P = "Y"), '4.ONT'!D:D, "")),
            "Awaiting Status"
        )
    )
)</f>
        <v/>
      </c>
      <c r="O240" s="60" t="s">
        <v>94</v>
      </c>
      <c r="P240" s="60" t="str" cm="1">
        <f t="array" aca="1" ref="P240" ca="1">IF(
    O240="N",
    "",
    IF(
        COUNTIFS('3.RNAExtractions'!E:E, B240, '3.RNAExtractions'!Z:Z, "Y") &gt; 0,
        _xlfn.TEXTJOIN(", ", TRUE, IF(('3.RNAExtractions'!E:E = B240) * ('3.RNAExtractions'!Z:Z = "Y"), '3.RNAExtractions'!D:D, "")),
        IF(
            COUNTIFS('3.RNAExtractions'!E:E, B240, '3.RNAExtractions'!Y:Y, "Y") &gt; 0,
            _xlfn.TEXTJOIN(", ", TRUE, IF(('3.RNAExtractions'!E:E = B240) * ('3.RNAExtractions'!Y:Y = "Y"), '3.RNAExtractions'!D:D, "")),
            "Awaiting Status"
        )
    )
)</f>
        <v/>
      </c>
      <c r="Q240" s="60"/>
      <c r="R240" s="60" t="str" cm="1">
        <f t="array" aca="1" ref="R240" ca="1">IF(
    Q240="N",
    "",
    IF(
        COUNTIFS('4.RNAIllumina'!E:E, B240, '4.RNAIllumina'!Y:Y, "Y") &gt; 0,
        _xlfn.TEXTJOIN(", ", TRUE, IF(('4.RNAIllumina'!E:E = B240) * ('4.RNAIllumina'!Y:Y = "Y"), '4.RNAIllumina'!D:D, "")),
        IF(
            COUNTIFS('4.RNAIllumina'!E:E, B240, '4.RNAIllumina'!X:X, "Y") &gt; 0,
            _xlfn.TEXTJOIN(", ", TRUE, IF(('4.RNAIllumina'!E:E = B240) * ('4.RNAIllumina'!X:X = "Y"), '4.RNAIllumina'!D:D, "")),
            "Awaiting Status"
        )
    )
)</f>
        <v>Awaiting Status</v>
      </c>
      <c r="T240" s="6" t="str">
        <f ca="1">VLOOKUP($B240,'1.MetaData'!$B:$H,2,FALSE)</f>
        <v>F12-0035</v>
      </c>
      <c r="U240" s="7">
        <f ca="1">VLOOKUP($B240,'1.MetaData'!$B:$H,3,FALSE)</f>
        <v>0</v>
      </c>
      <c r="V240" s="7" t="str">
        <f ca="1">VLOOKUP($B240,'1.MetaData'!$B:$H,4,FALSE)</f>
        <v>Garfish</v>
      </c>
      <c r="W240" s="6">
        <f ca="1">VLOOKUP($B240,'1.MetaData'!$B:$H,5,FALSE)</f>
        <v>0</v>
      </c>
      <c r="X240" s="6" t="str">
        <f ca="1">VLOOKUP($B240,'1.MetaData'!$B:$H,6,FALSE)</f>
        <v>TrEnD</v>
      </c>
      <c r="Z240"/>
    </row>
    <row r="241" spans="1:26" hidden="1" x14ac:dyDescent="0.25">
      <c r="A241" s="17">
        <v>240</v>
      </c>
      <c r="B241" s="3" t="str">
        <f t="shared" ca="1" si="6"/>
        <v>OG240</v>
      </c>
      <c r="C241" s="219" t="s">
        <v>96</v>
      </c>
      <c r="D241" s="4">
        <f ca="1">COUNTIF('2.Tissue'!C:C,B241)</f>
        <v>1</v>
      </c>
      <c r="E241" s="4">
        <f ca="1">COUNTIFS('3.DNAExtractions'!$E:$E,$B241,'3.DNAExtractions'!$D:$D,E$1)</f>
        <v>1</v>
      </c>
      <c r="F241" s="2" t="str" cm="1">
        <f t="array" aca="1" ref="F241" ca="1">IF(
    COUNTIFS('3.DNAExtractions'!E:E, B241, '3.DNAExtractions'!Y:Y, "Y") &gt; 0,
    _xlfn.TEXTJOIN(", ", TRUE, IF(('3.DNAExtractions'!E:E = B241) * ('3.DNAExtractions'!Y:Y = "Y"), '3.DNAExtractions'!D:D, "")),
    IF(
        COUNTIFS('3.DNAExtractions'!E:E, B241, '3.DNAExtractions'!X:X, "Y") &gt; 0,
        _xlfn.TEXTJOIN(", ", TRUE, IF(('3.DNAExtractions'!E:E = B241) * ('3.DNAExtractions'!X:X = "Y"), '3.DNAExtractions'!D:D, "")),
        "Awaiting Status"
    )
)</f>
        <v>Extracted</v>
      </c>
      <c r="G241" s="45" t="s">
        <v>92</v>
      </c>
      <c r="H241" s="8" t="str" cm="1">
        <f t="array" aca="1" ref="H241" ca="1">IF(
    G241="N",
    "",
    IF(
        COUNTIFS('4.Illumina'!E:E, B241, '4.Illumina'!R:R, "Y") &gt; 0,
        _xlfn.TEXTJOIN(", ", TRUE, IF(('4.Illumina'!E:E = B241) * ('4.Illumina'!R:R = "Y"), '4.Illumina'!D:D, "")),
        IF(
            COUNTIFS('4.Illumina'!E:E, B241, '4.Illumina'!Q:Q, "Y") &gt; 0,
            _xlfn.TEXTJOIN(", ", TRUE, IF(('4.Illumina'!E:E = B241) * ('4.Illumina'!Q:Q = "Y"), '4.Illumina'!D:D, "")),
            "Awaiting Status"
        )
    )
)</f>
        <v>Sequenced</v>
      </c>
      <c r="I241" s="26" t="s">
        <v>94</v>
      </c>
      <c r="J241" s="56" t="str" cm="1">
        <f t="array" aca="1" ref="J241" ca="1">IF(
    I241="N",
    "",
    IF(
        COUNTIFS('4.PacBio'!E:E, B241, '4.PacBio'!W:W, "Y") &gt; 0,
        _xlfn.TEXTJOIN(", ", TRUE, IF(('4.PacBio'!E:E = B241) * ('4.PacBio'!W:W = "Y"), '4.PacBio'!D:D, "")),
        IF(
            COUNTIFS('4.PacBio'!E:E, B241, '4.PacBio'!V:V, "Y") &gt; 0,
            _xlfn.TEXTJOIN(", ", TRUE, IF(('4.PacBio'!E:E = B241) * ('4.PacBio'!V:V = "Y"), '4.PacBio'!D:D, "")),
            "Awaiting Status"
        )
    )
)</f>
        <v/>
      </c>
      <c r="K241" s="181" t="s">
        <v>94</v>
      </c>
      <c r="L241" s="8" t="str" cm="1">
        <f t="array" aca="1" ref="L241" ca="1">IF(
    K241="N",
    "",
    IF(
        COUNTIFS('4.HiCLibrary'!E:E, B241, '4.HiCLibrary'!V:V, "Y") &gt; 0,
        _xlfn.TEXTJOIN(", ", TRUE, IF(('4.HiCLibrary'!E:E = B241) * ('4.HiCLibrary'!V:V = "Y"), '4.HiCLibrary'!D:D, "")),
        IF(
            COUNTIFS('4.HiCLibrary'!E:E, B241, '4.HiCLibrary'!U:U, "Y") &gt; 0,
            _xlfn.TEXTJOIN(", ", TRUE, IF(('4.HiCLibrary'!E:E = B241) * ('4.HiCLibrary'!U:U = "Y"), '4.HiCLibrary'!D:D, "")),
            "Awaiting Status"
        )
    )
)</f>
        <v/>
      </c>
      <c r="M241" s="47" t="s">
        <v>94</v>
      </c>
      <c r="N241" s="56" t="str" cm="1">
        <f t="array" aca="1" ref="N241" ca="1">IF(
    M241="N",
    "",
    IF(
        COUNTIFS('4.ONT'!E:E, B241, '4.ONT'!Q:Q, "Y") &gt; 0,
        _xlfn.TEXTJOIN(", ", TRUE, IF(('4.ONT'!E:E = B241) * ('4.ONT'!Q:Q = "Y"), '4.ONT'!D:D, "")),
        IF(
            COUNTIFS('4.ONT'!E:E, B241, '4.ONT'!P:P, "Y") &gt; 0,
            _xlfn.TEXTJOIN(", ", TRUE, IF(('4.ONT'!E:E = B241) * ('4.ONT'!P:P = "Y"), '4.ONT'!D:D, "")),
            "Awaiting Status"
        )
    )
)</f>
        <v/>
      </c>
      <c r="O241" s="60" t="s">
        <v>94</v>
      </c>
      <c r="P241" s="60" t="str" cm="1">
        <f t="array" aca="1" ref="P241" ca="1">IF(
    O241="N",
    "",
    IF(
        COUNTIFS('3.RNAExtractions'!E:E, B241, '3.RNAExtractions'!Z:Z, "Y") &gt; 0,
        _xlfn.TEXTJOIN(", ", TRUE, IF(('3.RNAExtractions'!E:E = B241) * ('3.RNAExtractions'!Z:Z = "Y"), '3.RNAExtractions'!D:D, "")),
        IF(
            COUNTIFS('3.RNAExtractions'!E:E, B241, '3.RNAExtractions'!Y:Y, "Y") &gt; 0,
            _xlfn.TEXTJOIN(", ", TRUE, IF(('3.RNAExtractions'!E:E = B241) * ('3.RNAExtractions'!Y:Y = "Y"), '3.RNAExtractions'!D:D, "")),
            "Awaiting Status"
        )
    )
)</f>
        <v/>
      </c>
      <c r="Q241" s="60"/>
      <c r="R241" s="60" t="str" cm="1">
        <f t="array" aca="1" ref="R241" ca="1">IF(
    Q241="N",
    "",
    IF(
        COUNTIFS('4.RNAIllumina'!E:E, B241, '4.RNAIllumina'!Y:Y, "Y") &gt; 0,
        _xlfn.TEXTJOIN(", ", TRUE, IF(('4.RNAIllumina'!E:E = B241) * ('4.RNAIllumina'!Y:Y = "Y"), '4.RNAIllumina'!D:D, "")),
        IF(
            COUNTIFS('4.RNAIllumina'!E:E, B241, '4.RNAIllumina'!X:X, "Y") &gt; 0,
            _xlfn.TEXTJOIN(", ", TRUE, IF(('4.RNAIllumina'!E:E = B241) * ('4.RNAIllumina'!X:X = "Y"), '4.RNAIllumina'!D:D, "")),
            "Awaiting Status"
        )
    )
)</f>
        <v>Awaiting Status</v>
      </c>
      <c r="T241" s="6" t="str">
        <f ca="1">VLOOKUP($B241,'1.MetaData'!$B:$H,2,FALSE)</f>
        <v>F12-0036</v>
      </c>
      <c r="U241" s="7">
        <f ca="1">VLOOKUP($B241,'1.MetaData'!$B:$H,3,FALSE)</f>
        <v>0</v>
      </c>
      <c r="V241" s="7" t="str">
        <f ca="1">VLOOKUP($B241,'1.MetaData'!$B:$H,4,FALSE)</f>
        <v>Yellowtail</v>
      </c>
      <c r="W241" s="6">
        <f ca="1">VLOOKUP($B241,'1.MetaData'!$B:$H,5,FALSE)</f>
        <v>0</v>
      </c>
      <c r="X241" s="6" t="str">
        <f ca="1">VLOOKUP($B241,'1.MetaData'!$B:$H,6,FALSE)</f>
        <v>TrEnD</v>
      </c>
      <c r="Z241"/>
    </row>
    <row r="242" spans="1:26" hidden="1" x14ac:dyDescent="0.25">
      <c r="A242" s="17">
        <v>241</v>
      </c>
      <c r="B242" s="3" t="str">
        <f t="shared" ca="1" si="6"/>
        <v>OG241</v>
      </c>
      <c r="C242" s="219" t="s">
        <v>96</v>
      </c>
      <c r="D242" s="4">
        <f ca="1">COUNTIF('2.Tissue'!C:C,B242)</f>
        <v>1</v>
      </c>
      <c r="E242" s="4">
        <f ca="1">COUNTIFS('3.DNAExtractions'!$E:$E,$B242,'3.DNAExtractions'!$D:$D,E$1)</f>
        <v>1</v>
      </c>
      <c r="F242" s="2" t="str" cm="1">
        <f t="array" aca="1" ref="F242" ca="1">IF(
    COUNTIFS('3.DNAExtractions'!E:E, B242, '3.DNAExtractions'!Y:Y, "Y") &gt; 0,
    _xlfn.TEXTJOIN(", ", TRUE, IF(('3.DNAExtractions'!E:E = B242) * ('3.DNAExtractions'!Y:Y = "Y"), '3.DNAExtractions'!D:D, "")),
    IF(
        COUNTIFS('3.DNAExtractions'!E:E, B242, '3.DNAExtractions'!X:X, "Y") &gt; 0,
        _xlfn.TEXTJOIN(", ", TRUE, IF(('3.DNAExtractions'!E:E = B242) * ('3.DNAExtractions'!X:X = "Y"), '3.DNAExtractions'!D:D, "")),
        "Awaiting Status"
    )
)</f>
        <v>Extracted</v>
      </c>
      <c r="G242" s="45" t="s">
        <v>92</v>
      </c>
      <c r="H242" s="8" t="str" cm="1">
        <f t="array" aca="1" ref="H242" ca="1">IF(
    G242="N",
    "",
    IF(
        COUNTIFS('4.Illumina'!E:E, B242, '4.Illumina'!R:R, "Y") &gt; 0,
        _xlfn.TEXTJOIN(", ", TRUE, IF(('4.Illumina'!E:E = B242) * ('4.Illumina'!R:R = "Y"), '4.Illumina'!D:D, "")),
        IF(
            COUNTIFS('4.Illumina'!E:E, B242, '4.Illumina'!Q:Q, "Y") &gt; 0,
            _xlfn.TEXTJOIN(", ", TRUE, IF(('4.Illumina'!E:E = B242) * ('4.Illumina'!Q:Q = "Y"), '4.Illumina'!D:D, "")),
            "Awaiting Status"
        )
    )
)</f>
        <v>Sequenced</v>
      </c>
      <c r="I242" s="26" t="s">
        <v>94</v>
      </c>
      <c r="J242" s="56" t="str" cm="1">
        <f t="array" aca="1" ref="J242" ca="1">IF(
    I242="N",
    "",
    IF(
        COUNTIFS('4.PacBio'!E:E, B242, '4.PacBio'!W:W, "Y") &gt; 0,
        _xlfn.TEXTJOIN(", ", TRUE, IF(('4.PacBio'!E:E = B242) * ('4.PacBio'!W:W = "Y"), '4.PacBio'!D:D, "")),
        IF(
            COUNTIFS('4.PacBio'!E:E, B242, '4.PacBio'!V:V, "Y") &gt; 0,
            _xlfn.TEXTJOIN(", ", TRUE, IF(('4.PacBio'!E:E = B242) * ('4.PacBio'!V:V = "Y"), '4.PacBio'!D:D, "")),
            "Awaiting Status"
        )
    )
)</f>
        <v/>
      </c>
      <c r="K242" s="181" t="s">
        <v>94</v>
      </c>
      <c r="L242" s="8" t="str" cm="1">
        <f t="array" aca="1" ref="L242" ca="1">IF(
    K242="N",
    "",
    IF(
        COUNTIFS('4.HiCLibrary'!E:E, B242, '4.HiCLibrary'!V:V, "Y") &gt; 0,
        _xlfn.TEXTJOIN(", ", TRUE, IF(('4.HiCLibrary'!E:E = B242) * ('4.HiCLibrary'!V:V = "Y"), '4.HiCLibrary'!D:D, "")),
        IF(
            COUNTIFS('4.HiCLibrary'!E:E, B242, '4.HiCLibrary'!U:U, "Y") &gt; 0,
            _xlfn.TEXTJOIN(", ", TRUE, IF(('4.HiCLibrary'!E:E = B242) * ('4.HiCLibrary'!U:U = "Y"), '4.HiCLibrary'!D:D, "")),
            "Awaiting Status"
        )
    )
)</f>
        <v/>
      </c>
      <c r="M242" s="47" t="s">
        <v>94</v>
      </c>
      <c r="N242" s="56" t="str" cm="1">
        <f t="array" aca="1" ref="N242" ca="1">IF(
    M242="N",
    "",
    IF(
        COUNTIFS('4.ONT'!E:E, B242, '4.ONT'!Q:Q, "Y") &gt; 0,
        _xlfn.TEXTJOIN(", ", TRUE, IF(('4.ONT'!E:E = B242) * ('4.ONT'!Q:Q = "Y"), '4.ONT'!D:D, "")),
        IF(
            COUNTIFS('4.ONT'!E:E, B242, '4.ONT'!P:P, "Y") &gt; 0,
            _xlfn.TEXTJOIN(", ", TRUE, IF(('4.ONT'!E:E = B242) * ('4.ONT'!P:P = "Y"), '4.ONT'!D:D, "")),
            "Awaiting Status"
        )
    )
)</f>
        <v/>
      </c>
      <c r="O242" s="60" t="s">
        <v>94</v>
      </c>
      <c r="P242" s="60" t="str" cm="1">
        <f t="array" aca="1" ref="P242" ca="1">IF(
    O242="N",
    "",
    IF(
        COUNTIFS('3.RNAExtractions'!E:E, B242, '3.RNAExtractions'!Z:Z, "Y") &gt; 0,
        _xlfn.TEXTJOIN(", ", TRUE, IF(('3.RNAExtractions'!E:E = B242) * ('3.RNAExtractions'!Z:Z = "Y"), '3.RNAExtractions'!D:D, "")),
        IF(
            COUNTIFS('3.RNAExtractions'!E:E, B242, '3.RNAExtractions'!Y:Y, "Y") &gt; 0,
            _xlfn.TEXTJOIN(", ", TRUE, IF(('3.RNAExtractions'!E:E = B242) * ('3.RNAExtractions'!Y:Y = "Y"), '3.RNAExtractions'!D:D, "")),
            "Awaiting Status"
        )
    )
)</f>
        <v/>
      </c>
      <c r="Q242" s="60"/>
      <c r="R242" s="60" t="str" cm="1">
        <f t="array" aca="1" ref="R242" ca="1">IF(
    Q242="N",
    "",
    IF(
        COUNTIFS('4.RNAIllumina'!E:E, B242, '4.RNAIllumina'!Y:Y, "Y") &gt; 0,
        _xlfn.TEXTJOIN(", ", TRUE, IF(('4.RNAIllumina'!E:E = B242) * ('4.RNAIllumina'!Y:Y = "Y"), '4.RNAIllumina'!D:D, "")),
        IF(
            COUNTIFS('4.RNAIllumina'!E:E, B242, '4.RNAIllumina'!X:X, "Y") &gt; 0,
            _xlfn.TEXTJOIN(", ", TRUE, IF(('4.RNAIllumina'!E:E = B242) * ('4.RNAIllumina'!X:X = "Y"), '4.RNAIllumina'!D:D, "")),
            "Awaiting Status"
        )
    )
)</f>
        <v>Awaiting Status</v>
      </c>
      <c r="T242" s="6" t="str">
        <f ca="1">VLOOKUP($B242,'1.MetaData'!$B:$H,2,FALSE)</f>
        <v>F16-0265</v>
      </c>
      <c r="U242" s="7" t="str">
        <f ca="1">VLOOKUP($B242,'1.MetaData'!$B:$H,3,FALSE)</f>
        <v>Acanthistius serratus</v>
      </c>
      <c r="V242" s="7" t="str">
        <f ca="1">VLOOKUP($B242,'1.MetaData'!$B:$H,4,FALSE)</f>
        <v>Western Wirrah</v>
      </c>
      <c r="W242" s="6" t="str">
        <f ca="1">VLOOKUP($B242,'1.MetaData'!$B:$H,5,FALSE)</f>
        <v xml:space="preserve">WA Fisheries </v>
      </c>
      <c r="X242" s="6" t="str">
        <f ca="1">VLOOKUP($B242,'1.MetaData'!$B:$H,6,FALSE)</f>
        <v>TrEnD</v>
      </c>
      <c r="Z242"/>
    </row>
    <row r="243" spans="1:26" hidden="1" x14ac:dyDescent="0.25">
      <c r="A243" s="17">
        <v>242</v>
      </c>
      <c r="B243" s="3" t="str">
        <f t="shared" ca="1" si="6"/>
        <v>OG242</v>
      </c>
      <c r="C243" s="219" t="s">
        <v>96</v>
      </c>
      <c r="D243" s="4">
        <f ca="1">COUNTIF('2.Tissue'!C:C,B243)</f>
        <v>1</v>
      </c>
      <c r="E243" s="4">
        <f ca="1">COUNTIFS('3.DNAExtractions'!$E:$E,$B243,'3.DNAExtractions'!$D:$D,E$1)</f>
        <v>1</v>
      </c>
      <c r="F243" s="2" t="str" cm="1">
        <f t="array" aca="1" ref="F243" ca="1">IF(
    COUNTIFS('3.DNAExtractions'!E:E, B243, '3.DNAExtractions'!Y:Y, "Y") &gt; 0,
    _xlfn.TEXTJOIN(", ", TRUE, IF(('3.DNAExtractions'!E:E = B243) * ('3.DNAExtractions'!Y:Y = "Y"), '3.DNAExtractions'!D:D, "")),
    IF(
        COUNTIFS('3.DNAExtractions'!E:E, B243, '3.DNAExtractions'!X:X, "Y") &gt; 0,
        _xlfn.TEXTJOIN(", ", TRUE, IF(('3.DNAExtractions'!E:E = B243) * ('3.DNAExtractions'!X:X = "Y"), '3.DNAExtractions'!D:D, "")),
        "Awaiting Status"
    )
)</f>
        <v>Extracted</v>
      </c>
      <c r="G243" s="45" t="s">
        <v>92</v>
      </c>
      <c r="H243" s="8" t="str" cm="1">
        <f t="array" aca="1" ref="H243" ca="1">IF(
    G243="N",
    "",
    IF(
        COUNTIFS('4.Illumina'!E:E, B243, '4.Illumina'!R:R, "Y") &gt; 0,
        _xlfn.TEXTJOIN(", ", TRUE, IF(('4.Illumina'!E:E = B243) * ('4.Illumina'!R:R = "Y"), '4.Illumina'!D:D, "")),
        IF(
            COUNTIFS('4.Illumina'!E:E, B243, '4.Illumina'!Q:Q, "Y") &gt; 0,
            _xlfn.TEXTJOIN(", ", TRUE, IF(('4.Illumina'!E:E = B243) * ('4.Illumina'!Q:Q = "Y"), '4.Illumina'!D:D, "")),
            "Awaiting Status"
        )
    )
)</f>
        <v>Sequenced</v>
      </c>
      <c r="I243" s="26" t="s">
        <v>94</v>
      </c>
      <c r="J243" s="56" t="str" cm="1">
        <f t="array" aca="1" ref="J243" ca="1">IF(
    I243="N",
    "",
    IF(
        COUNTIFS('4.PacBio'!E:E, B243, '4.PacBio'!W:W, "Y") &gt; 0,
        _xlfn.TEXTJOIN(", ", TRUE, IF(('4.PacBio'!E:E = B243) * ('4.PacBio'!W:W = "Y"), '4.PacBio'!D:D, "")),
        IF(
            COUNTIFS('4.PacBio'!E:E, B243, '4.PacBio'!V:V, "Y") &gt; 0,
            _xlfn.TEXTJOIN(", ", TRUE, IF(('4.PacBio'!E:E = B243) * ('4.PacBio'!V:V = "Y"), '4.PacBio'!D:D, "")),
            "Awaiting Status"
        )
    )
)</f>
        <v/>
      </c>
      <c r="K243" s="181" t="s">
        <v>94</v>
      </c>
      <c r="L243" s="8" t="str" cm="1">
        <f t="array" aca="1" ref="L243" ca="1">IF(
    K243="N",
    "",
    IF(
        COUNTIFS('4.HiCLibrary'!E:E, B243, '4.HiCLibrary'!V:V, "Y") &gt; 0,
        _xlfn.TEXTJOIN(", ", TRUE, IF(('4.HiCLibrary'!E:E = B243) * ('4.HiCLibrary'!V:V = "Y"), '4.HiCLibrary'!D:D, "")),
        IF(
            COUNTIFS('4.HiCLibrary'!E:E, B243, '4.HiCLibrary'!U:U, "Y") &gt; 0,
            _xlfn.TEXTJOIN(", ", TRUE, IF(('4.HiCLibrary'!E:E = B243) * ('4.HiCLibrary'!U:U = "Y"), '4.HiCLibrary'!D:D, "")),
            "Awaiting Status"
        )
    )
)</f>
        <v/>
      </c>
      <c r="M243" s="47" t="s">
        <v>94</v>
      </c>
      <c r="N243" s="56" t="str" cm="1">
        <f t="array" aca="1" ref="N243" ca="1">IF(
    M243="N",
    "",
    IF(
        COUNTIFS('4.ONT'!E:E, B243, '4.ONT'!Q:Q, "Y") &gt; 0,
        _xlfn.TEXTJOIN(", ", TRUE, IF(('4.ONT'!E:E = B243) * ('4.ONT'!Q:Q = "Y"), '4.ONT'!D:D, "")),
        IF(
            COUNTIFS('4.ONT'!E:E, B243, '4.ONT'!P:P, "Y") &gt; 0,
            _xlfn.TEXTJOIN(", ", TRUE, IF(('4.ONT'!E:E = B243) * ('4.ONT'!P:P = "Y"), '4.ONT'!D:D, "")),
            "Awaiting Status"
        )
    )
)</f>
        <v/>
      </c>
      <c r="O243" s="60" t="s">
        <v>94</v>
      </c>
      <c r="P243" s="60" t="str" cm="1">
        <f t="array" aca="1" ref="P243" ca="1">IF(
    O243="N",
    "",
    IF(
        COUNTIFS('3.RNAExtractions'!E:E, B243, '3.RNAExtractions'!Z:Z, "Y") &gt; 0,
        _xlfn.TEXTJOIN(", ", TRUE, IF(('3.RNAExtractions'!E:E = B243) * ('3.RNAExtractions'!Z:Z = "Y"), '3.RNAExtractions'!D:D, "")),
        IF(
            COUNTIFS('3.RNAExtractions'!E:E, B243, '3.RNAExtractions'!Y:Y, "Y") &gt; 0,
            _xlfn.TEXTJOIN(", ", TRUE, IF(('3.RNAExtractions'!E:E = B243) * ('3.RNAExtractions'!Y:Y = "Y"), '3.RNAExtractions'!D:D, "")),
            "Awaiting Status"
        )
    )
)</f>
        <v/>
      </c>
      <c r="Q243" s="60"/>
      <c r="R243" s="60" t="str" cm="1">
        <f t="array" aca="1" ref="R243" ca="1">IF(
    Q243="N",
    "",
    IF(
        COUNTIFS('4.RNAIllumina'!E:E, B243, '4.RNAIllumina'!Y:Y, "Y") &gt; 0,
        _xlfn.TEXTJOIN(", ", TRUE, IF(('4.RNAIllumina'!E:E = B243) * ('4.RNAIllumina'!Y:Y = "Y"), '4.RNAIllumina'!D:D, "")),
        IF(
            COUNTIFS('4.RNAIllumina'!E:E, B243, '4.RNAIllumina'!X:X, "Y") &gt; 0,
            _xlfn.TEXTJOIN(", ", TRUE, IF(('4.RNAIllumina'!E:E = B243) * ('4.RNAIllumina'!X:X = "Y"), '4.RNAIllumina'!D:D, "")),
            "Awaiting Status"
        )
    )
)</f>
        <v>Awaiting Status</v>
      </c>
      <c r="T243" s="6" t="str">
        <f ca="1">VLOOKUP($B243,'1.MetaData'!$B:$H,2,FALSE)</f>
        <v>F16-0276</v>
      </c>
      <c r="U243" s="7" t="str">
        <f ca="1">VLOOKUP($B243,'1.MetaData'!$B:$H,3,FALSE)</f>
        <v>Ophthalmolepis lineolata</v>
      </c>
      <c r="V243" s="7" t="str">
        <f ca="1">VLOOKUP($B243,'1.MetaData'!$B:$H,4,FALSE)</f>
        <v>Maori Wrasse</v>
      </c>
      <c r="W243" s="6" t="str">
        <f ca="1">VLOOKUP($B243,'1.MetaData'!$B:$H,5,FALSE)</f>
        <v xml:space="preserve">WA Fisheries </v>
      </c>
      <c r="X243" s="6" t="str">
        <f ca="1">VLOOKUP($B243,'1.MetaData'!$B:$H,6,FALSE)</f>
        <v>TrEnD</v>
      </c>
      <c r="Z243"/>
    </row>
    <row r="244" spans="1:26" hidden="1" x14ac:dyDescent="0.25">
      <c r="A244" s="17">
        <v>243</v>
      </c>
      <c r="B244" s="3" t="str">
        <f t="shared" ca="1" si="6"/>
        <v>OG243</v>
      </c>
      <c r="C244" s="219" t="s">
        <v>96</v>
      </c>
      <c r="D244" s="4">
        <f ca="1">COUNTIF('2.Tissue'!C:C,B244)</f>
        <v>1</v>
      </c>
      <c r="E244" s="4">
        <f ca="1">COUNTIFS('3.DNAExtractions'!$E:$E,$B244,'3.DNAExtractions'!$D:$D,E$1)</f>
        <v>1</v>
      </c>
      <c r="F244" s="2" t="str" cm="1">
        <f t="array" aca="1" ref="F244" ca="1">IF(
    COUNTIFS('3.DNAExtractions'!E:E, B244, '3.DNAExtractions'!Y:Y, "Y") &gt; 0,
    _xlfn.TEXTJOIN(", ", TRUE, IF(('3.DNAExtractions'!E:E = B244) * ('3.DNAExtractions'!Y:Y = "Y"), '3.DNAExtractions'!D:D, "")),
    IF(
        COUNTIFS('3.DNAExtractions'!E:E, B244, '3.DNAExtractions'!X:X, "Y") &gt; 0,
        _xlfn.TEXTJOIN(", ", TRUE, IF(('3.DNAExtractions'!E:E = B244) * ('3.DNAExtractions'!X:X = "Y"), '3.DNAExtractions'!D:D, "")),
        "Awaiting Status"
    )
)</f>
        <v>Extracted</v>
      </c>
      <c r="G244" s="45" t="s">
        <v>92</v>
      </c>
      <c r="H244" s="8" t="str" cm="1">
        <f t="array" aca="1" ref="H244" ca="1">IF(
    G244="N",
    "",
    IF(
        COUNTIFS('4.Illumina'!E:E, B244, '4.Illumina'!R:R, "Y") &gt; 0,
        _xlfn.TEXTJOIN(", ", TRUE, IF(('4.Illumina'!E:E = B244) * ('4.Illumina'!R:R = "Y"), '4.Illumina'!D:D, "")),
        IF(
            COUNTIFS('4.Illumina'!E:E, B244, '4.Illumina'!Q:Q, "Y") &gt; 0,
            _xlfn.TEXTJOIN(", ", TRUE, IF(('4.Illumina'!E:E = B244) * ('4.Illumina'!Q:Q = "Y"), '4.Illumina'!D:D, "")),
            "Awaiting Status"
        )
    )
)</f>
        <v>Sequenced</v>
      </c>
      <c r="I244" s="26" t="s">
        <v>94</v>
      </c>
      <c r="J244" s="56" t="str" cm="1">
        <f t="array" aca="1" ref="J244" ca="1">IF(
    I244="N",
    "",
    IF(
        COUNTIFS('4.PacBio'!E:E, B244, '4.PacBio'!W:W, "Y") &gt; 0,
        _xlfn.TEXTJOIN(", ", TRUE, IF(('4.PacBio'!E:E = B244) * ('4.PacBio'!W:W = "Y"), '4.PacBio'!D:D, "")),
        IF(
            COUNTIFS('4.PacBio'!E:E, B244, '4.PacBio'!V:V, "Y") &gt; 0,
            _xlfn.TEXTJOIN(", ", TRUE, IF(('4.PacBio'!E:E = B244) * ('4.PacBio'!V:V = "Y"), '4.PacBio'!D:D, "")),
            "Awaiting Status"
        )
    )
)</f>
        <v/>
      </c>
      <c r="K244" s="181" t="s">
        <v>94</v>
      </c>
      <c r="L244" s="8" t="str" cm="1">
        <f t="array" aca="1" ref="L244" ca="1">IF(
    K244="N",
    "",
    IF(
        COUNTIFS('4.HiCLibrary'!E:E, B244, '4.HiCLibrary'!V:V, "Y") &gt; 0,
        _xlfn.TEXTJOIN(", ", TRUE, IF(('4.HiCLibrary'!E:E = B244) * ('4.HiCLibrary'!V:V = "Y"), '4.HiCLibrary'!D:D, "")),
        IF(
            COUNTIFS('4.HiCLibrary'!E:E, B244, '4.HiCLibrary'!U:U, "Y") &gt; 0,
            _xlfn.TEXTJOIN(", ", TRUE, IF(('4.HiCLibrary'!E:E = B244) * ('4.HiCLibrary'!U:U = "Y"), '4.HiCLibrary'!D:D, "")),
            "Awaiting Status"
        )
    )
)</f>
        <v/>
      </c>
      <c r="M244" s="47" t="s">
        <v>94</v>
      </c>
      <c r="N244" s="56" t="str" cm="1">
        <f t="array" aca="1" ref="N244" ca="1">IF(
    M244="N",
    "",
    IF(
        COUNTIFS('4.ONT'!E:E, B244, '4.ONT'!Q:Q, "Y") &gt; 0,
        _xlfn.TEXTJOIN(", ", TRUE, IF(('4.ONT'!E:E = B244) * ('4.ONT'!Q:Q = "Y"), '4.ONT'!D:D, "")),
        IF(
            COUNTIFS('4.ONT'!E:E, B244, '4.ONT'!P:P, "Y") &gt; 0,
            _xlfn.TEXTJOIN(", ", TRUE, IF(('4.ONT'!E:E = B244) * ('4.ONT'!P:P = "Y"), '4.ONT'!D:D, "")),
            "Awaiting Status"
        )
    )
)</f>
        <v/>
      </c>
      <c r="O244" s="60" t="s">
        <v>94</v>
      </c>
      <c r="P244" s="60" t="str" cm="1">
        <f t="array" aca="1" ref="P244" ca="1">IF(
    O244="N",
    "",
    IF(
        COUNTIFS('3.RNAExtractions'!E:E, B244, '3.RNAExtractions'!Z:Z, "Y") &gt; 0,
        _xlfn.TEXTJOIN(", ", TRUE, IF(('3.RNAExtractions'!E:E = B244) * ('3.RNAExtractions'!Z:Z = "Y"), '3.RNAExtractions'!D:D, "")),
        IF(
            COUNTIFS('3.RNAExtractions'!E:E, B244, '3.RNAExtractions'!Y:Y, "Y") &gt; 0,
            _xlfn.TEXTJOIN(", ", TRUE, IF(('3.RNAExtractions'!E:E = B244) * ('3.RNAExtractions'!Y:Y = "Y"), '3.RNAExtractions'!D:D, "")),
            "Awaiting Status"
        )
    )
)</f>
        <v/>
      </c>
      <c r="Q244" s="60"/>
      <c r="R244" s="60" t="str" cm="1">
        <f t="array" aca="1" ref="R244" ca="1">IF(
    Q244="N",
    "",
    IF(
        COUNTIFS('4.RNAIllumina'!E:E, B244, '4.RNAIllumina'!Y:Y, "Y") &gt; 0,
        _xlfn.TEXTJOIN(", ", TRUE, IF(('4.RNAIllumina'!E:E = B244) * ('4.RNAIllumina'!Y:Y = "Y"), '4.RNAIllumina'!D:D, "")),
        IF(
            COUNTIFS('4.RNAIllumina'!E:E, B244, '4.RNAIllumina'!X:X, "Y") &gt; 0,
            _xlfn.TEXTJOIN(", ", TRUE, IF(('4.RNAIllumina'!E:E = B244) * ('4.RNAIllumina'!X:X = "Y"), '4.RNAIllumina'!D:D, "")),
            "Awaiting Status"
        )
    )
)</f>
        <v>Awaiting Status</v>
      </c>
      <c r="T244" s="6" t="str">
        <f ca="1">VLOOKUP($B244,'1.MetaData'!$B:$H,2,FALSE)</f>
        <v>F16-0277</v>
      </c>
      <c r="U244" s="7" t="str">
        <f ca="1">VLOOKUP($B244,'1.MetaData'!$B:$H,3,FALSE)</f>
        <v>Ophthalmolepis lineolata</v>
      </c>
      <c r="V244" s="7" t="str">
        <f ca="1">VLOOKUP($B244,'1.MetaData'!$B:$H,4,FALSE)</f>
        <v>Maori Wrasse</v>
      </c>
      <c r="W244" s="6" t="str">
        <f ca="1">VLOOKUP($B244,'1.MetaData'!$B:$H,5,FALSE)</f>
        <v xml:space="preserve">WA Fisheries </v>
      </c>
      <c r="X244" s="6" t="str">
        <f ca="1">VLOOKUP($B244,'1.MetaData'!$B:$H,6,FALSE)</f>
        <v>TrEnD</v>
      </c>
      <c r="Z244"/>
    </row>
    <row r="245" spans="1:26" hidden="1" x14ac:dyDescent="0.25">
      <c r="A245" s="17">
        <v>244</v>
      </c>
      <c r="B245" s="3" t="str">
        <f t="shared" ca="1" si="6"/>
        <v>OG244</v>
      </c>
      <c r="C245" s="219" t="s">
        <v>96</v>
      </c>
      <c r="D245" s="4">
        <f ca="1">COUNTIF('2.Tissue'!C:C,B245)</f>
        <v>1</v>
      </c>
      <c r="E245" s="4">
        <f ca="1">COUNTIFS('3.DNAExtractions'!$E:$E,$B245,'3.DNAExtractions'!$D:$D,E$1)</f>
        <v>1</v>
      </c>
      <c r="F245" s="2" t="str" cm="1">
        <f t="array" aca="1" ref="F245" ca="1">IF(
    COUNTIFS('3.DNAExtractions'!E:E, B245, '3.DNAExtractions'!Y:Y, "Y") &gt; 0,
    _xlfn.TEXTJOIN(", ", TRUE, IF(('3.DNAExtractions'!E:E = B245) * ('3.DNAExtractions'!Y:Y = "Y"), '3.DNAExtractions'!D:D, "")),
    IF(
        COUNTIFS('3.DNAExtractions'!E:E, B245, '3.DNAExtractions'!X:X, "Y") &gt; 0,
        _xlfn.TEXTJOIN(", ", TRUE, IF(('3.DNAExtractions'!E:E = B245) * ('3.DNAExtractions'!X:X = "Y"), '3.DNAExtractions'!D:D, "")),
        "Awaiting Status"
    )
)</f>
        <v>Extracted</v>
      </c>
      <c r="G245" s="45" t="s">
        <v>92</v>
      </c>
      <c r="H245" s="8" t="str" cm="1">
        <f t="array" aca="1" ref="H245" ca="1">IF(
    G245="N",
    "",
    IF(
        COUNTIFS('4.Illumina'!E:E, B245, '4.Illumina'!R:R, "Y") &gt; 0,
        _xlfn.TEXTJOIN(", ", TRUE, IF(('4.Illumina'!E:E = B245) * ('4.Illumina'!R:R = "Y"), '4.Illumina'!D:D, "")),
        IF(
            COUNTIFS('4.Illumina'!E:E, B245, '4.Illumina'!Q:Q, "Y") &gt; 0,
            _xlfn.TEXTJOIN(", ", TRUE, IF(('4.Illumina'!E:E = B245) * ('4.Illumina'!Q:Q = "Y"), '4.Illumina'!D:D, "")),
            "Awaiting Status"
        )
    )
)</f>
        <v>Sequenced</v>
      </c>
      <c r="I245" s="26" t="s">
        <v>94</v>
      </c>
      <c r="J245" s="56" t="str" cm="1">
        <f t="array" aca="1" ref="J245" ca="1">IF(
    I245="N",
    "",
    IF(
        COUNTIFS('4.PacBio'!E:E, B245, '4.PacBio'!W:W, "Y") &gt; 0,
        _xlfn.TEXTJOIN(", ", TRUE, IF(('4.PacBio'!E:E = B245) * ('4.PacBio'!W:W = "Y"), '4.PacBio'!D:D, "")),
        IF(
            COUNTIFS('4.PacBio'!E:E, B245, '4.PacBio'!V:V, "Y") &gt; 0,
            _xlfn.TEXTJOIN(", ", TRUE, IF(('4.PacBio'!E:E = B245) * ('4.PacBio'!V:V = "Y"), '4.PacBio'!D:D, "")),
            "Awaiting Status"
        )
    )
)</f>
        <v/>
      </c>
      <c r="K245" s="181" t="s">
        <v>94</v>
      </c>
      <c r="L245" s="8" t="str" cm="1">
        <f t="array" aca="1" ref="L245" ca="1">IF(
    K245="N",
    "",
    IF(
        COUNTIFS('4.HiCLibrary'!E:E, B245, '4.HiCLibrary'!V:V, "Y") &gt; 0,
        _xlfn.TEXTJOIN(", ", TRUE, IF(('4.HiCLibrary'!E:E = B245) * ('4.HiCLibrary'!V:V = "Y"), '4.HiCLibrary'!D:D, "")),
        IF(
            COUNTIFS('4.HiCLibrary'!E:E, B245, '4.HiCLibrary'!U:U, "Y") &gt; 0,
            _xlfn.TEXTJOIN(", ", TRUE, IF(('4.HiCLibrary'!E:E = B245) * ('4.HiCLibrary'!U:U = "Y"), '4.HiCLibrary'!D:D, "")),
            "Awaiting Status"
        )
    )
)</f>
        <v/>
      </c>
      <c r="M245" s="47" t="s">
        <v>94</v>
      </c>
      <c r="N245" s="56" t="str" cm="1">
        <f t="array" aca="1" ref="N245" ca="1">IF(
    M245="N",
    "",
    IF(
        COUNTIFS('4.ONT'!E:E, B245, '4.ONT'!Q:Q, "Y") &gt; 0,
        _xlfn.TEXTJOIN(", ", TRUE, IF(('4.ONT'!E:E = B245) * ('4.ONT'!Q:Q = "Y"), '4.ONT'!D:D, "")),
        IF(
            COUNTIFS('4.ONT'!E:E, B245, '4.ONT'!P:P, "Y") &gt; 0,
            _xlfn.TEXTJOIN(", ", TRUE, IF(('4.ONT'!E:E = B245) * ('4.ONT'!P:P = "Y"), '4.ONT'!D:D, "")),
            "Awaiting Status"
        )
    )
)</f>
        <v/>
      </c>
      <c r="O245" s="60" t="s">
        <v>94</v>
      </c>
      <c r="P245" s="60" t="str" cm="1">
        <f t="array" aca="1" ref="P245" ca="1">IF(
    O245="N",
    "",
    IF(
        COUNTIFS('3.RNAExtractions'!E:E, B245, '3.RNAExtractions'!Z:Z, "Y") &gt; 0,
        _xlfn.TEXTJOIN(", ", TRUE, IF(('3.RNAExtractions'!E:E = B245) * ('3.RNAExtractions'!Z:Z = "Y"), '3.RNAExtractions'!D:D, "")),
        IF(
            COUNTIFS('3.RNAExtractions'!E:E, B245, '3.RNAExtractions'!Y:Y, "Y") &gt; 0,
            _xlfn.TEXTJOIN(", ", TRUE, IF(('3.RNAExtractions'!E:E = B245) * ('3.RNAExtractions'!Y:Y = "Y"), '3.RNAExtractions'!D:D, "")),
            "Awaiting Status"
        )
    )
)</f>
        <v/>
      </c>
      <c r="Q245" s="60"/>
      <c r="R245" s="60" t="str" cm="1">
        <f t="array" aca="1" ref="R245" ca="1">IF(
    Q245="N",
    "",
    IF(
        COUNTIFS('4.RNAIllumina'!E:E, B245, '4.RNAIllumina'!Y:Y, "Y") &gt; 0,
        _xlfn.TEXTJOIN(", ", TRUE, IF(('4.RNAIllumina'!E:E = B245) * ('4.RNAIllumina'!Y:Y = "Y"), '4.RNAIllumina'!D:D, "")),
        IF(
            COUNTIFS('4.RNAIllumina'!E:E, B245, '4.RNAIllumina'!X:X, "Y") &gt; 0,
            _xlfn.TEXTJOIN(", ", TRUE, IF(('4.RNAIllumina'!E:E = B245) * ('4.RNAIllumina'!X:X = "Y"), '4.RNAIllumina'!D:D, "")),
            "Awaiting Status"
        )
    )
)</f>
        <v>Awaiting Status</v>
      </c>
      <c r="T245" s="6" t="str">
        <f ca="1">VLOOKUP($B245,'1.MetaData'!$B:$H,2,FALSE)</f>
        <v>F16-0269</v>
      </c>
      <c r="U245" s="7" t="str">
        <f ca="1">VLOOKUP($B245,'1.MetaData'!$B:$H,3,FALSE)</f>
        <v>Pomatomus saltatrix</v>
      </c>
      <c r="V245" s="7" t="str">
        <f ca="1">VLOOKUP($B245,'1.MetaData'!$B:$H,4,FALSE)</f>
        <v>Bluefish</v>
      </c>
      <c r="W245" s="6" t="str">
        <f ca="1">VLOOKUP($B245,'1.MetaData'!$B:$H,5,FALSE)</f>
        <v xml:space="preserve">WA Fisheries </v>
      </c>
      <c r="X245" s="6" t="str">
        <f ca="1">VLOOKUP($B245,'1.MetaData'!$B:$H,6,FALSE)</f>
        <v>TrEnD</v>
      </c>
      <c r="Z245"/>
    </row>
    <row r="246" spans="1:26" hidden="1" x14ac:dyDescent="0.25">
      <c r="A246" s="17">
        <v>245</v>
      </c>
      <c r="B246" s="3" t="str">
        <f t="shared" ca="1" si="6"/>
        <v>OG245</v>
      </c>
      <c r="C246" s="219" t="s">
        <v>96</v>
      </c>
      <c r="D246" s="4">
        <f ca="1">COUNTIF('2.Tissue'!C:C,B246)</f>
        <v>1</v>
      </c>
      <c r="E246" s="4">
        <f ca="1">COUNTIFS('3.DNAExtractions'!$E:$E,$B246,'3.DNAExtractions'!$D:$D,E$1)</f>
        <v>1</v>
      </c>
      <c r="F246" s="2" t="str" cm="1">
        <f t="array" aca="1" ref="F246" ca="1">IF(
    COUNTIFS('3.DNAExtractions'!E:E, B246, '3.DNAExtractions'!Y:Y, "Y") &gt; 0,
    _xlfn.TEXTJOIN(", ", TRUE, IF(('3.DNAExtractions'!E:E = B246) * ('3.DNAExtractions'!Y:Y = "Y"), '3.DNAExtractions'!D:D, "")),
    IF(
        COUNTIFS('3.DNAExtractions'!E:E, B246, '3.DNAExtractions'!X:X, "Y") &gt; 0,
        _xlfn.TEXTJOIN(", ", TRUE, IF(('3.DNAExtractions'!E:E = B246) * ('3.DNAExtractions'!X:X = "Y"), '3.DNAExtractions'!D:D, "")),
        "Awaiting Status"
    )
)</f>
        <v>Extracted</v>
      </c>
      <c r="G246" s="45" t="s">
        <v>92</v>
      </c>
      <c r="H246" s="8" t="str" cm="1">
        <f t="array" aca="1" ref="H246" ca="1">IF(
    G246="N",
    "",
    IF(
        COUNTIFS('4.Illumina'!E:E, B246, '4.Illumina'!R:R, "Y") &gt; 0,
        _xlfn.TEXTJOIN(", ", TRUE, IF(('4.Illumina'!E:E = B246) * ('4.Illumina'!R:R = "Y"), '4.Illumina'!D:D, "")),
        IF(
            COUNTIFS('4.Illumina'!E:E, B246, '4.Illumina'!Q:Q, "Y") &gt; 0,
            _xlfn.TEXTJOIN(", ", TRUE, IF(('4.Illumina'!E:E = B246) * ('4.Illumina'!Q:Q = "Y"), '4.Illumina'!D:D, "")),
            "Awaiting Status"
        )
    )
)</f>
        <v>Sequenced</v>
      </c>
      <c r="I246" s="26" t="s">
        <v>94</v>
      </c>
      <c r="J246" s="56" t="str" cm="1">
        <f t="array" aca="1" ref="J246" ca="1">IF(
    I246="N",
    "",
    IF(
        COUNTIFS('4.PacBio'!E:E, B246, '4.PacBio'!W:W, "Y") &gt; 0,
        _xlfn.TEXTJOIN(", ", TRUE, IF(('4.PacBio'!E:E = B246) * ('4.PacBio'!W:W = "Y"), '4.PacBio'!D:D, "")),
        IF(
            COUNTIFS('4.PacBio'!E:E, B246, '4.PacBio'!V:V, "Y") &gt; 0,
            _xlfn.TEXTJOIN(", ", TRUE, IF(('4.PacBio'!E:E = B246) * ('4.PacBio'!V:V = "Y"), '4.PacBio'!D:D, "")),
            "Awaiting Status"
        )
    )
)</f>
        <v/>
      </c>
      <c r="K246" s="181" t="s">
        <v>94</v>
      </c>
      <c r="L246" s="8" t="str" cm="1">
        <f t="array" aca="1" ref="L246" ca="1">IF(
    K246="N",
    "",
    IF(
        COUNTIFS('4.HiCLibrary'!E:E, B246, '4.HiCLibrary'!V:V, "Y") &gt; 0,
        _xlfn.TEXTJOIN(", ", TRUE, IF(('4.HiCLibrary'!E:E = B246) * ('4.HiCLibrary'!V:V = "Y"), '4.HiCLibrary'!D:D, "")),
        IF(
            COUNTIFS('4.HiCLibrary'!E:E, B246, '4.HiCLibrary'!U:U, "Y") &gt; 0,
            _xlfn.TEXTJOIN(", ", TRUE, IF(('4.HiCLibrary'!E:E = B246) * ('4.HiCLibrary'!U:U = "Y"), '4.HiCLibrary'!D:D, "")),
            "Awaiting Status"
        )
    )
)</f>
        <v/>
      </c>
      <c r="M246" s="47" t="s">
        <v>94</v>
      </c>
      <c r="N246" s="56" t="str" cm="1">
        <f t="array" aca="1" ref="N246" ca="1">IF(
    M246="N",
    "",
    IF(
        COUNTIFS('4.ONT'!E:E, B246, '4.ONT'!Q:Q, "Y") &gt; 0,
        _xlfn.TEXTJOIN(", ", TRUE, IF(('4.ONT'!E:E = B246) * ('4.ONT'!Q:Q = "Y"), '4.ONT'!D:D, "")),
        IF(
            COUNTIFS('4.ONT'!E:E, B246, '4.ONT'!P:P, "Y") &gt; 0,
            _xlfn.TEXTJOIN(", ", TRUE, IF(('4.ONT'!E:E = B246) * ('4.ONT'!P:P = "Y"), '4.ONT'!D:D, "")),
            "Awaiting Status"
        )
    )
)</f>
        <v/>
      </c>
      <c r="O246" s="60" t="s">
        <v>94</v>
      </c>
      <c r="P246" s="60" t="str" cm="1">
        <f t="array" aca="1" ref="P246" ca="1">IF(
    O246="N",
    "",
    IF(
        COUNTIFS('3.RNAExtractions'!E:E, B246, '3.RNAExtractions'!Z:Z, "Y") &gt; 0,
        _xlfn.TEXTJOIN(", ", TRUE, IF(('3.RNAExtractions'!E:E = B246) * ('3.RNAExtractions'!Z:Z = "Y"), '3.RNAExtractions'!D:D, "")),
        IF(
            COUNTIFS('3.RNAExtractions'!E:E, B246, '3.RNAExtractions'!Y:Y, "Y") &gt; 0,
            _xlfn.TEXTJOIN(", ", TRUE, IF(('3.RNAExtractions'!E:E = B246) * ('3.RNAExtractions'!Y:Y = "Y"), '3.RNAExtractions'!D:D, "")),
            "Awaiting Status"
        )
    )
)</f>
        <v/>
      </c>
      <c r="Q246" s="60"/>
      <c r="R246" s="60" t="str" cm="1">
        <f t="array" aca="1" ref="R246" ca="1">IF(
    Q246="N",
    "",
    IF(
        COUNTIFS('4.RNAIllumina'!E:E, B246, '4.RNAIllumina'!Y:Y, "Y") &gt; 0,
        _xlfn.TEXTJOIN(", ", TRUE, IF(('4.RNAIllumina'!E:E = B246) * ('4.RNAIllumina'!Y:Y = "Y"), '4.RNAIllumina'!D:D, "")),
        IF(
            COUNTIFS('4.RNAIllumina'!E:E, B246, '4.RNAIllumina'!X:X, "Y") &gt; 0,
            _xlfn.TEXTJOIN(", ", TRUE, IF(('4.RNAIllumina'!E:E = B246) * ('4.RNAIllumina'!X:X = "Y"), '4.RNAIllumina'!D:D, "")),
            "Awaiting Status"
        )
    )
)</f>
        <v>Awaiting Status</v>
      </c>
      <c r="T246" s="6" t="str">
        <f ca="1">VLOOKUP($B246,'1.MetaData'!$B:$H,2,FALSE)</f>
        <v>F16-0280</v>
      </c>
      <c r="U246" s="7" t="str">
        <f ca="1">VLOOKUP($B246,'1.MetaData'!$B:$H,3,FALSE)</f>
        <v>Saurida undosquamis</v>
      </c>
      <c r="V246" s="7" t="str">
        <f ca="1">VLOOKUP($B246,'1.MetaData'!$B:$H,4,FALSE)</f>
        <v>Brushtooth Lizardfish</v>
      </c>
      <c r="W246" s="6" t="str">
        <f ca="1">VLOOKUP($B246,'1.MetaData'!$B:$H,5,FALSE)</f>
        <v xml:space="preserve">WA Fisheries </v>
      </c>
      <c r="X246" s="6" t="str">
        <f ca="1">VLOOKUP($B246,'1.MetaData'!$B:$H,6,FALSE)</f>
        <v>TrEnD</v>
      </c>
      <c r="Z246"/>
    </row>
    <row r="247" spans="1:26" hidden="1" x14ac:dyDescent="0.25">
      <c r="A247" s="17">
        <v>246</v>
      </c>
      <c r="B247" s="3" t="str">
        <f t="shared" ca="1" si="6"/>
        <v>OG246</v>
      </c>
      <c r="C247" s="219" t="s">
        <v>96</v>
      </c>
      <c r="D247" s="4">
        <f ca="1">COUNTIF('2.Tissue'!C:C,B247)</f>
        <v>1</v>
      </c>
      <c r="E247" s="4">
        <f ca="1">COUNTIFS('3.DNAExtractions'!$E:$E,$B247,'3.DNAExtractions'!$D:$D,E$1)</f>
        <v>1</v>
      </c>
      <c r="F247" s="2" t="str" cm="1">
        <f t="array" aca="1" ref="F247" ca="1">IF(
    COUNTIFS('3.DNAExtractions'!E:E, B247, '3.DNAExtractions'!Y:Y, "Y") &gt; 0,
    _xlfn.TEXTJOIN(", ", TRUE, IF(('3.DNAExtractions'!E:E = B247) * ('3.DNAExtractions'!Y:Y = "Y"), '3.DNAExtractions'!D:D, "")),
    IF(
        COUNTIFS('3.DNAExtractions'!E:E, B247, '3.DNAExtractions'!X:X, "Y") &gt; 0,
        _xlfn.TEXTJOIN(", ", TRUE, IF(('3.DNAExtractions'!E:E = B247) * ('3.DNAExtractions'!X:X = "Y"), '3.DNAExtractions'!D:D, "")),
        "Awaiting Status"
    )
)</f>
        <v>Extracted</v>
      </c>
      <c r="G247" s="45" t="s">
        <v>92</v>
      </c>
      <c r="H247" s="8" t="str" cm="1">
        <f t="array" aca="1" ref="H247" ca="1">IF(
    G247="N",
    "",
    IF(
        COUNTIFS('4.Illumina'!E:E, B247, '4.Illumina'!R:R, "Y") &gt; 0,
        _xlfn.TEXTJOIN(", ", TRUE, IF(('4.Illumina'!E:E = B247) * ('4.Illumina'!R:R = "Y"), '4.Illumina'!D:D, "")),
        IF(
            COUNTIFS('4.Illumina'!E:E, B247, '4.Illumina'!Q:Q, "Y") &gt; 0,
            _xlfn.TEXTJOIN(", ", TRUE, IF(('4.Illumina'!E:E = B247) * ('4.Illumina'!Q:Q = "Y"), '4.Illumina'!D:D, "")),
            "Awaiting Status"
        )
    )
)</f>
        <v>Sequenced</v>
      </c>
      <c r="I247" s="26" t="s">
        <v>94</v>
      </c>
      <c r="J247" s="56" t="str" cm="1">
        <f t="array" aca="1" ref="J247" ca="1">IF(
    I247="N",
    "",
    IF(
        COUNTIFS('4.PacBio'!E:E, B247, '4.PacBio'!W:W, "Y") &gt; 0,
        _xlfn.TEXTJOIN(", ", TRUE, IF(('4.PacBio'!E:E = B247) * ('4.PacBio'!W:W = "Y"), '4.PacBio'!D:D, "")),
        IF(
            COUNTIFS('4.PacBio'!E:E, B247, '4.PacBio'!V:V, "Y") &gt; 0,
            _xlfn.TEXTJOIN(", ", TRUE, IF(('4.PacBio'!E:E = B247) * ('4.PacBio'!V:V = "Y"), '4.PacBio'!D:D, "")),
            "Awaiting Status"
        )
    )
)</f>
        <v/>
      </c>
      <c r="K247" s="181" t="s">
        <v>94</v>
      </c>
      <c r="L247" s="8" t="str" cm="1">
        <f t="array" aca="1" ref="L247" ca="1">IF(
    K247="N",
    "",
    IF(
        COUNTIFS('4.HiCLibrary'!E:E, B247, '4.HiCLibrary'!V:V, "Y") &gt; 0,
        _xlfn.TEXTJOIN(", ", TRUE, IF(('4.HiCLibrary'!E:E = B247) * ('4.HiCLibrary'!V:V = "Y"), '4.HiCLibrary'!D:D, "")),
        IF(
            COUNTIFS('4.HiCLibrary'!E:E, B247, '4.HiCLibrary'!U:U, "Y") &gt; 0,
            _xlfn.TEXTJOIN(", ", TRUE, IF(('4.HiCLibrary'!E:E = B247) * ('4.HiCLibrary'!U:U = "Y"), '4.HiCLibrary'!D:D, "")),
            "Awaiting Status"
        )
    )
)</f>
        <v/>
      </c>
      <c r="M247" s="47" t="s">
        <v>94</v>
      </c>
      <c r="N247" s="56" t="str" cm="1">
        <f t="array" aca="1" ref="N247" ca="1">IF(
    M247="N",
    "",
    IF(
        COUNTIFS('4.ONT'!E:E, B247, '4.ONT'!Q:Q, "Y") &gt; 0,
        _xlfn.TEXTJOIN(", ", TRUE, IF(('4.ONT'!E:E = B247) * ('4.ONT'!Q:Q = "Y"), '4.ONT'!D:D, "")),
        IF(
            COUNTIFS('4.ONT'!E:E, B247, '4.ONT'!P:P, "Y") &gt; 0,
            _xlfn.TEXTJOIN(", ", TRUE, IF(('4.ONT'!E:E = B247) * ('4.ONT'!P:P = "Y"), '4.ONT'!D:D, "")),
            "Awaiting Status"
        )
    )
)</f>
        <v/>
      </c>
      <c r="O247" s="60" t="s">
        <v>94</v>
      </c>
      <c r="P247" s="60" t="str" cm="1">
        <f t="array" aca="1" ref="P247" ca="1">IF(
    O247="N",
    "",
    IF(
        COUNTIFS('3.RNAExtractions'!E:E, B247, '3.RNAExtractions'!Z:Z, "Y") &gt; 0,
        _xlfn.TEXTJOIN(", ", TRUE, IF(('3.RNAExtractions'!E:E = B247) * ('3.RNAExtractions'!Z:Z = "Y"), '3.RNAExtractions'!D:D, "")),
        IF(
            COUNTIFS('3.RNAExtractions'!E:E, B247, '3.RNAExtractions'!Y:Y, "Y") &gt; 0,
            _xlfn.TEXTJOIN(", ", TRUE, IF(('3.RNAExtractions'!E:E = B247) * ('3.RNAExtractions'!Y:Y = "Y"), '3.RNAExtractions'!D:D, "")),
            "Awaiting Status"
        )
    )
)</f>
        <v/>
      </c>
      <c r="Q247" s="60"/>
      <c r="R247" s="60" t="str" cm="1">
        <f t="array" aca="1" ref="R247" ca="1">IF(
    Q247="N",
    "",
    IF(
        COUNTIFS('4.RNAIllumina'!E:E, B247, '4.RNAIllumina'!Y:Y, "Y") &gt; 0,
        _xlfn.TEXTJOIN(", ", TRUE, IF(('4.RNAIllumina'!E:E = B247) * ('4.RNAIllumina'!Y:Y = "Y"), '4.RNAIllumina'!D:D, "")),
        IF(
            COUNTIFS('4.RNAIllumina'!E:E, B247, '4.RNAIllumina'!X:X, "Y") &gt; 0,
            _xlfn.TEXTJOIN(", ", TRUE, IF(('4.RNAIllumina'!E:E = B247) * ('4.RNAIllumina'!X:X = "Y"), '4.RNAIllumina'!D:D, "")),
            "Awaiting Status"
        )
    )
)</f>
        <v>Awaiting Status</v>
      </c>
      <c r="T247" s="6" t="str">
        <f ca="1">VLOOKUP($B247,'1.MetaData'!$B:$H,2,FALSE)</f>
        <v>F16-0282</v>
      </c>
      <c r="U247" s="7" t="str">
        <f ca="1">VLOOKUP($B247,'1.MetaData'!$B:$H,3,FALSE)</f>
        <v>Thyrsitoides marleyi</v>
      </c>
      <c r="V247" s="7" t="str">
        <f ca="1">VLOOKUP($B247,'1.MetaData'!$B:$H,4,FALSE)</f>
        <v>Black Snoek</v>
      </c>
      <c r="W247" s="6" t="str">
        <f ca="1">VLOOKUP($B247,'1.MetaData'!$B:$H,5,FALSE)</f>
        <v xml:space="preserve">WA Fisheries </v>
      </c>
      <c r="X247" s="6" t="str">
        <f ca="1">VLOOKUP($B247,'1.MetaData'!$B:$H,6,FALSE)</f>
        <v>TrEnD</v>
      </c>
      <c r="Z247"/>
    </row>
    <row r="248" spans="1:26" hidden="1" x14ac:dyDescent="0.25">
      <c r="A248" s="17">
        <v>247</v>
      </c>
      <c r="B248" s="3" t="str">
        <f t="shared" ca="1" si="6"/>
        <v>OG247</v>
      </c>
      <c r="C248" s="219" t="s">
        <v>96</v>
      </c>
      <c r="D248" s="4">
        <f ca="1">COUNTIF('2.Tissue'!C:C,B248)</f>
        <v>1</v>
      </c>
      <c r="E248" s="4">
        <f ca="1">COUNTIFS('3.DNAExtractions'!$E:$E,$B248,'3.DNAExtractions'!$D:$D,E$1)</f>
        <v>1</v>
      </c>
      <c r="F248" s="2" t="str" cm="1">
        <f t="array" aca="1" ref="F248" ca="1">IF(
    COUNTIFS('3.DNAExtractions'!E:E, B248, '3.DNAExtractions'!Y:Y, "Y") &gt; 0,
    _xlfn.TEXTJOIN(", ", TRUE, IF(('3.DNAExtractions'!E:E = B248) * ('3.DNAExtractions'!Y:Y = "Y"), '3.DNAExtractions'!D:D, "")),
    IF(
        COUNTIFS('3.DNAExtractions'!E:E, B248, '3.DNAExtractions'!X:X, "Y") &gt; 0,
        _xlfn.TEXTJOIN(", ", TRUE, IF(('3.DNAExtractions'!E:E = B248) * ('3.DNAExtractions'!X:X = "Y"), '3.DNAExtractions'!D:D, "")),
        "Awaiting Status"
    )
)</f>
        <v>Extracted</v>
      </c>
      <c r="G248" s="45" t="s">
        <v>92</v>
      </c>
      <c r="H248" s="8" t="str" cm="1">
        <f t="array" aca="1" ref="H248" ca="1">IF(
    G248="N",
    "",
    IF(
        COUNTIFS('4.Illumina'!E:E, B248, '4.Illumina'!R:R, "Y") &gt; 0,
        _xlfn.TEXTJOIN(", ", TRUE, IF(('4.Illumina'!E:E = B248) * ('4.Illumina'!R:R = "Y"), '4.Illumina'!D:D, "")),
        IF(
            COUNTIFS('4.Illumina'!E:E, B248, '4.Illumina'!Q:Q, "Y") &gt; 0,
            _xlfn.TEXTJOIN(", ", TRUE, IF(('4.Illumina'!E:E = B248) * ('4.Illumina'!Q:Q = "Y"), '4.Illumina'!D:D, "")),
            "Awaiting Status"
        )
    )
)</f>
        <v>Sequenced</v>
      </c>
      <c r="I248" s="26" t="s">
        <v>94</v>
      </c>
      <c r="J248" s="56" t="str" cm="1">
        <f t="array" aca="1" ref="J248" ca="1">IF(
    I248="N",
    "",
    IF(
        COUNTIFS('4.PacBio'!E:E, B248, '4.PacBio'!W:W, "Y") &gt; 0,
        _xlfn.TEXTJOIN(", ", TRUE, IF(('4.PacBio'!E:E = B248) * ('4.PacBio'!W:W = "Y"), '4.PacBio'!D:D, "")),
        IF(
            COUNTIFS('4.PacBio'!E:E, B248, '4.PacBio'!V:V, "Y") &gt; 0,
            _xlfn.TEXTJOIN(", ", TRUE, IF(('4.PacBio'!E:E = B248) * ('4.PacBio'!V:V = "Y"), '4.PacBio'!D:D, "")),
            "Awaiting Status"
        )
    )
)</f>
        <v/>
      </c>
      <c r="K248" s="181" t="s">
        <v>94</v>
      </c>
      <c r="L248" s="8" t="str" cm="1">
        <f t="array" aca="1" ref="L248" ca="1">IF(
    K248="N",
    "",
    IF(
        COUNTIFS('4.HiCLibrary'!E:E, B248, '4.HiCLibrary'!V:V, "Y") &gt; 0,
        _xlfn.TEXTJOIN(", ", TRUE, IF(('4.HiCLibrary'!E:E = B248) * ('4.HiCLibrary'!V:V = "Y"), '4.HiCLibrary'!D:D, "")),
        IF(
            COUNTIFS('4.HiCLibrary'!E:E, B248, '4.HiCLibrary'!U:U, "Y") &gt; 0,
            _xlfn.TEXTJOIN(", ", TRUE, IF(('4.HiCLibrary'!E:E = B248) * ('4.HiCLibrary'!U:U = "Y"), '4.HiCLibrary'!D:D, "")),
            "Awaiting Status"
        )
    )
)</f>
        <v/>
      </c>
      <c r="M248" s="47" t="s">
        <v>94</v>
      </c>
      <c r="N248" s="56" t="str" cm="1">
        <f t="array" aca="1" ref="N248" ca="1">IF(
    M248="N",
    "",
    IF(
        COUNTIFS('4.ONT'!E:E, B248, '4.ONT'!Q:Q, "Y") &gt; 0,
        _xlfn.TEXTJOIN(", ", TRUE, IF(('4.ONT'!E:E = B248) * ('4.ONT'!Q:Q = "Y"), '4.ONT'!D:D, "")),
        IF(
            COUNTIFS('4.ONT'!E:E, B248, '4.ONT'!P:P, "Y") &gt; 0,
            _xlfn.TEXTJOIN(", ", TRUE, IF(('4.ONT'!E:E = B248) * ('4.ONT'!P:P = "Y"), '4.ONT'!D:D, "")),
            "Awaiting Status"
        )
    )
)</f>
        <v/>
      </c>
      <c r="O248" s="60" t="s">
        <v>94</v>
      </c>
      <c r="P248" s="60" t="str" cm="1">
        <f t="array" aca="1" ref="P248" ca="1">IF(
    O248="N",
    "",
    IF(
        COUNTIFS('3.RNAExtractions'!E:E, B248, '3.RNAExtractions'!Z:Z, "Y") &gt; 0,
        _xlfn.TEXTJOIN(", ", TRUE, IF(('3.RNAExtractions'!E:E = B248) * ('3.RNAExtractions'!Z:Z = "Y"), '3.RNAExtractions'!D:D, "")),
        IF(
            COUNTIFS('3.RNAExtractions'!E:E, B248, '3.RNAExtractions'!Y:Y, "Y") &gt; 0,
            _xlfn.TEXTJOIN(", ", TRUE, IF(('3.RNAExtractions'!E:E = B248) * ('3.RNAExtractions'!Y:Y = "Y"), '3.RNAExtractions'!D:D, "")),
            "Awaiting Status"
        )
    )
)</f>
        <v/>
      </c>
      <c r="Q248" s="60"/>
      <c r="R248" s="60" t="str" cm="1">
        <f t="array" aca="1" ref="R248" ca="1">IF(
    Q248="N",
    "",
    IF(
        COUNTIFS('4.RNAIllumina'!E:E, B248, '4.RNAIllumina'!Y:Y, "Y") &gt; 0,
        _xlfn.TEXTJOIN(", ", TRUE, IF(('4.RNAIllumina'!E:E = B248) * ('4.RNAIllumina'!Y:Y = "Y"), '4.RNAIllumina'!D:D, "")),
        IF(
            COUNTIFS('4.RNAIllumina'!E:E, B248, '4.RNAIllumina'!X:X, "Y") &gt; 0,
            _xlfn.TEXTJOIN(", ", TRUE, IF(('4.RNAIllumina'!E:E = B248) * ('4.RNAIllumina'!X:X = "Y"), '4.RNAIllumina'!D:D, "")),
            "Awaiting Status"
        )
    )
)</f>
        <v>Awaiting Status</v>
      </c>
      <c r="T248" s="6" t="str">
        <f ca="1">VLOOKUP($B248,'1.MetaData'!$B:$H,2,FALSE)</f>
        <v>F16-0281</v>
      </c>
      <c r="U248" s="7" t="str">
        <f ca="1">VLOOKUP($B248,'1.MetaData'!$B:$H,3,FALSE)</f>
        <v>Zeus faber</v>
      </c>
      <c r="V248" s="7" t="str">
        <f ca="1">VLOOKUP($B248,'1.MetaData'!$B:$H,4,FALSE)</f>
        <v>John  Dory</v>
      </c>
      <c r="W248" s="6" t="str">
        <f ca="1">VLOOKUP($B248,'1.MetaData'!$B:$H,5,FALSE)</f>
        <v xml:space="preserve">WA Fisheries </v>
      </c>
      <c r="X248" s="6" t="str">
        <f ca="1">VLOOKUP($B248,'1.MetaData'!$B:$H,6,FALSE)</f>
        <v>TrEnD</v>
      </c>
      <c r="Z248"/>
    </row>
    <row r="249" spans="1:26" hidden="1" x14ac:dyDescent="0.25">
      <c r="A249" s="17">
        <v>248</v>
      </c>
      <c r="B249" s="3" t="str">
        <f t="shared" ca="1" si="6"/>
        <v>OG248</v>
      </c>
      <c r="C249" s="219" t="s">
        <v>96</v>
      </c>
      <c r="D249" s="4">
        <f ca="1">COUNTIF('2.Tissue'!C:C,B249)</f>
        <v>1</v>
      </c>
      <c r="E249" s="4">
        <f ca="1">COUNTIFS('3.DNAExtractions'!$E:$E,$B249,'3.DNAExtractions'!$D:$D,E$1)</f>
        <v>1</v>
      </c>
      <c r="F249" s="2" t="str" cm="1">
        <f t="array" aca="1" ref="F249" ca="1">IF(
    COUNTIFS('3.DNAExtractions'!E:E, B249, '3.DNAExtractions'!Y:Y, "Y") &gt; 0,
    _xlfn.TEXTJOIN(", ", TRUE, IF(('3.DNAExtractions'!E:E = B249) * ('3.DNAExtractions'!Y:Y = "Y"), '3.DNAExtractions'!D:D, "")),
    IF(
        COUNTIFS('3.DNAExtractions'!E:E, B249, '3.DNAExtractions'!X:X, "Y") &gt; 0,
        _xlfn.TEXTJOIN(", ", TRUE, IF(('3.DNAExtractions'!E:E = B249) * ('3.DNAExtractions'!X:X = "Y"), '3.DNAExtractions'!D:D, "")),
        "Awaiting Status"
    )
)</f>
        <v>Extracted</v>
      </c>
      <c r="G249" s="45" t="s">
        <v>92</v>
      </c>
      <c r="H249" s="8" t="str" cm="1">
        <f t="array" aca="1" ref="H249" ca="1">IF(
    G249="N",
    "",
    IF(
        COUNTIFS('4.Illumina'!E:E, B249, '4.Illumina'!R:R, "Y") &gt; 0,
        _xlfn.TEXTJOIN(", ", TRUE, IF(('4.Illumina'!E:E = B249) * ('4.Illumina'!R:R = "Y"), '4.Illumina'!D:D, "")),
        IF(
            COUNTIFS('4.Illumina'!E:E, B249, '4.Illumina'!Q:Q, "Y") &gt; 0,
            _xlfn.TEXTJOIN(", ", TRUE, IF(('4.Illumina'!E:E = B249) * ('4.Illumina'!Q:Q = "Y"), '4.Illumina'!D:D, "")),
            "Awaiting Status"
        )
    )
)</f>
        <v>Sequenced</v>
      </c>
      <c r="I249" s="26" t="s">
        <v>94</v>
      </c>
      <c r="J249" s="56" t="str" cm="1">
        <f t="array" aca="1" ref="J249" ca="1">IF(
    I249="N",
    "",
    IF(
        COUNTIFS('4.PacBio'!E:E, B249, '4.PacBio'!W:W, "Y") &gt; 0,
        _xlfn.TEXTJOIN(", ", TRUE, IF(('4.PacBio'!E:E = B249) * ('4.PacBio'!W:W = "Y"), '4.PacBio'!D:D, "")),
        IF(
            COUNTIFS('4.PacBio'!E:E, B249, '4.PacBio'!V:V, "Y") &gt; 0,
            _xlfn.TEXTJOIN(", ", TRUE, IF(('4.PacBio'!E:E = B249) * ('4.PacBio'!V:V = "Y"), '4.PacBio'!D:D, "")),
            "Awaiting Status"
        )
    )
)</f>
        <v/>
      </c>
      <c r="K249" s="181" t="s">
        <v>94</v>
      </c>
      <c r="L249" s="8" t="str" cm="1">
        <f t="array" aca="1" ref="L249" ca="1">IF(
    K249="N",
    "",
    IF(
        COUNTIFS('4.HiCLibrary'!E:E, B249, '4.HiCLibrary'!V:V, "Y") &gt; 0,
        _xlfn.TEXTJOIN(", ", TRUE, IF(('4.HiCLibrary'!E:E = B249) * ('4.HiCLibrary'!V:V = "Y"), '4.HiCLibrary'!D:D, "")),
        IF(
            COUNTIFS('4.HiCLibrary'!E:E, B249, '4.HiCLibrary'!U:U, "Y") &gt; 0,
            _xlfn.TEXTJOIN(", ", TRUE, IF(('4.HiCLibrary'!E:E = B249) * ('4.HiCLibrary'!U:U = "Y"), '4.HiCLibrary'!D:D, "")),
            "Awaiting Status"
        )
    )
)</f>
        <v/>
      </c>
      <c r="M249" s="47" t="s">
        <v>94</v>
      </c>
      <c r="N249" s="56" t="str" cm="1">
        <f t="array" aca="1" ref="N249" ca="1">IF(
    M249="N",
    "",
    IF(
        COUNTIFS('4.ONT'!E:E, B249, '4.ONT'!Q:Q, "Y") &gt; 0,
        _xlfn.TEXTJOIN(", ", TRUE, IF(('4.ONT'!E:E = B249) * ('4.ONT'!Q:Q = "Y"), '4.ONT'!D:D, "")),
        IF(
            COUNTIFS('4.ONT'!E:E, B249, '4.ONT'!P:P, "Y") &gt; 0,
            _xlfn.TEXTJOIN(", ", TRUE, IF(('4.ONT'!E:E = B249) * ('4.ONT'!P:P = "Y"), '4.ONT'!D:D, "")),
            "Awaiting Status"
        )
    )
)</f>
        <v/>
      </c>
      <c r="O249" s="60" t="s">
        <v>94</v>
      </c>
      <c r="P249" s="60" t="str" cm="1">
        <f t="array" aca="1" ref="P249" ca="1">IF(
    O249="N",
    "",
    IF(
        COUNTIFS('3.RNAExtractions'!E:E, B249, '3.RNAExtractions'!Z:Z, "Y") &gt; 0,
        _xlfn.TEXTJOIN(", ", TRUE, IF(('3.RNAExtractions'!E:E = B249) * ('3.RNAExtractions'!Z:Z = "Y"), '3.RNAExtractions'!D:D, "")),
        IF(
            COUNTIFS('3.RNAExtractions'!E:E, B249, '3.RNAExtractions'!Y:Y, "Y") &gt; 0,
            _xlfn.TEXTJOIN(", ", TRUE, IF(('3.RNAExtractions'!E:E = B249) * ('3.RNAExtractions'!Y:Y = "Y"), '3.RNAExtractions'!D:D, "")),
            "Awaiting Status"
        )
    )
)</f>
        <v/>
      </c>
      <c r="Q249" s="60"/>
      <c r="R249" s="60" t="str" cm="1">
        <f t="array" aca="1" ref="R249" ca="1">IF(
    Q249="N",
    "",
    IF(
        COUNTIFS('4.RNAIllumina'!E:E, B249, '4.RNAIllumina'!Y:Y, "Y") &gt; 0,
        _xlfn.TEXTJOIN(", ", TRUE, IF(('4.RNAIllumina'!E:E = B249) * ('4.RNAIllumina'!Y:Y = "Y"), '4.RNAIllumina'!D:D, "")),
        IF(
            COUNTIFS('4.RNAIllumina'!E:E, B249, '4.RNAIllumina'!X:X, "Y") &gt; 0,
            _xlfn.TEXTJOIN(", ", TRUE, IF(('4.RNAIllumina'!E:E = B249) * ('4.RNAIllumina'!X:X = "Y"), '4.RNAIllumina'!D:D, "")),
            "Awaiting Status"
        )
    )
)</f>
        <v>Awaiting Status</v>
      </c>
      <c r="T249" s="6" t="str">
        <f ca="1">VLOOKUP($B249,'1.MetaData'!$B:$H,2,FALSE)</f>
        <v>F15-1939</v>
      </c>
      <c r="U249" s="7" t="str">
        <f ca="1">VLOOKUP($B249,'1.MetaData'!$B:$H,3,FALSE)</f>
        <v>Acanthurus grammoptilus</v>
      </c>
      <c r="V249" s="7" t="str">
        <f ca="1">VLOOKUP($B249,'1.MetaData'!$B:$H,4,FALSE)</f>
        <v>Inshore Surgeonfish</v>
      </c>
      <c r="W249" s="6" t="str">
        <f ca="1">VLOOKUP($B249,'1.MetaData'!$B:$H,5,FALSE)</f>
        <v xml:space="preserve">WA Fisheries </v>
      </c>
      <c r="X249" s="6" t="str">
        <f ca="1">VLOOKUP($B249,'1.MetaData'!$B:$H,6,FALSE)</f>
        <v>TrEnD</v>
      </c>
      <c r="Z249"/>
    </row>
    <row r="250" spans="1:26" hidden="1" x14ac:dyDescent="0.25">
      <c r="A250" s="17">
        <v>249</v>
      </c>
      <c r="B250" s="3" t="str">
        <f t="shared" ca="1" si="6"/>
        <v>OG249</v>
      </c>
      <c r="C250" s="219" t="s">
        <v>96</v>
      </c>
      <c r="D250" s="4">
        <f ca="1">COUNTIF('2.Tissue'!C:C,B250)</f>
        <v>1</v>
      </c>
      <c r="E250" s="4">
        <f ca="1">COUNTIFS('3.DNAExtractions'!$E:$E,$B250,'3.DNAExtractions'!$D:$D,E$1)</f>
        <v>1</v>
      </c>
      <c r="F250" s="2" t="str" cm="1">
        <f t="array" aca="1" ref="F250" ca="1">IF(
    COUNTIFS('3.DNAExtractions'!E:E, B250, '3.DNAExtractions'!Y:Y, "Y") &gt; 0,
    _xlfn.TEXTJOIN(", ", TRUE, IF(('3.DNAExtractions'!E:E = B250) * ('3.DNAExtractions'!Y:Y = "Y"), '3.DNAExtractions'!D:D, "")),
    IF(
        COUNTIFS('3.DNAExtractions'!E:E, B250, '3.DNAExtractions'!X:X, "Y") &gt; 0,
        _xlfn.TEXTJOIN(", ", TRUE, IF(('3.DNAExtractions'!E:E = B250) * ('3.DNAExtractions'!X:X = "Y"), '3.DNAExtractions'!D:D, "")),
        "Awaiting Status"
    )
)</f>
        <v>Extracted</v>
      </c>
      <c r="G250" s="45" t="s">
        <v>92</v>
      </c>
      <c r="H250" s="8" t="str" cm="1">
        <f t="array" aca="1" ref="H250" ca="1">IF(
    G250="N",
    "",
    IF(
        COUNTIFS('4.Illumina'!E:E, B250, '4.Illumina'!R:R, "Y") &gt; 0,
        _xlfn.TEXTJOIN(", ", TRUE, IF(('4.Illumina'!E:E = B250) * ('4.Illumina'!R:R = "Y"), '4.Illumina'!D:D, "")),
        IF(
            COUNTIFS('4.Illumina'!E:E, B250, '4.Illumina'!Q:Q, "Y") &gt; 0,
            _xlfn.TEXTJOIN(", ", TRUE, IF(('4.Illumina'!E:E = B250) * ('4.Illumina'!Q:Q = "Y"), '4.Illumina'!D:D, "")),
            "Awaiting Status"
        )
    )
)</f>
        <v>Sequenced</v>
      </c>
      <c r="I250" s="26" t="s">
        <v>94</v>
      </c>
      <c r="J250" s="56" t="str" cm="1">
        <f t="array" aca="1" ref="J250" ca="1">IF(
    I250="N",
    "",
    IF(
        COUNTIFS('4.PacBio'!E:E, B250, '4.PacBio'!W:W, "Y") &gt; 0,
        _xlfn.TEXTJOIN(", ", TRUE, IF(('4.PacBio'!E:E = B250) * ('4.PacBio'!W:W = "Y"), '4.PacBio'!D:D, "")),
        IF(
            COUNTIFS('4.PacBio'!E:E, B250, '4.PacBio'!V:V, "Y") &gt; 0,
            _xlfn.TEXTJOIN(", ", TRUE, IF(('4.PacBio'!E:E = B250) * ('4.PacBio'!V:V = "Y"), '4.PacBio'!D:D, "")),
            "Awaiting Status"
        )
    )
)</f>
        <v/>
      </c>
      <c r="K250" s="181" t="s">
        <v>94</v>
      </c>
      <c r="L250" s="8" t="str" cm="1">
        <f t="array" aca="1" ref="L250" ca="1">IF(
    K250="N",
    "",
    IF(
        COUNTIFS('4.HiCLibrary'!E:E, B250, '4.HiCLibrary'!V:V, "Y") &gt; 0,
        _xlfn.TEXTJOIN(", ", TRUE, IF(('4.HiCLibrary'!E:E = B250) * ('4.HiCLibrary'!V:V = "Y"), '4.HiCLibrary'!D:D, "")),
        IF(
            COUNTIFS('4.HiCLibrary'!E:E, B250, '4.HiCLibrary'!U:U, "Y") &gt; 0,
            _xlfn.TEXTJOIN(", ", TRUE, IF(('4.HiCLibrary'!E:E = B250) * ('4.HiCLibrary'!U:U = "Y"), '4.HiCLibrary'!D:D, "")),
            "Awaiting Status"
        )
    )
)</f>
        <v/>
      </c>
      <c r="M250" s="47" t="s">
        <v>94</v>
      </c>
      <c r="N250" s="56" t="str" cm="1">
        <f t="array" aca="1" ref="N250" ca="1">IF(
    M250="N",
    "",
    IF(
        COUNTIFS('4.ONT'!E:E, B250, '4.ONT'!Q:Q, "Y") &gt; 0,
        _xlfn.TEXTJOIN(", ", TRUE, IF(('4.ONT'!E:E = B250) * ('4.ONT'!Q:Q = "Y"), '4.ONT'!D:D, "")),
        IF(
            COUNTIFS('4.ONT'!E:E, B250, '4.ONT'!P:P, "Y") &gt; 0,
            _xlfn.TEXTJOIN(", ", TRUE, IF(('4.ONT'!E:E = B250) * ('4.ONT'!P:P = "Y"), '4.ONT'!D:D, "")),
            "Awaiting Status"
        )
    )
)</f>
        <v/>
      </c>
      <c r="O250" s="60" t="s">
        <v>94</v>
      </c>
      <c r="P250" s="60" t="str" cm="1">
        <f t="array" aca="1" ref="P250" ca="1">IF(
    O250="N",
    "",
    IF(
        COUNTIFS('3.RNAExtractions'!E:E, B250, '3.RNAExtractions'!Z:Z, "Y") &gt; 0,
        _xlfn.TEXTJOIN(", ", TRUE, IF(('3.RNAExtractions'!E:E = B250) * ('3.RNAExtractions'!Z:Z = "Y"), '3.RNAExtractions'!D:D, "")),
        IF(
            COUNTIFS('3.RNAExtractions'!E:E, B250, '3.RNAExtractions'!Y:Y, "Y") &gt; 0,
            _xlfn.TEXTJOIN(", ", TRUE, IF(('3.RNAExtractions'!E:E = B250) * ('3.RNAExtractions'!Y:Y = "Y"), '3.RNAExtractions'!D:D, "")),
            "Awaiting Status"
        )
    )
)</f>
        <v/>
      </c>
      <c r="Q250" s="60"/>
      <c r="R250" s="60" t="str" cm="1">
        <f t="array" aca="1" ref="R250" ca="1">IF(
    Q250="N",
    "",
    IF(
        COUNTIFS('4.RNAIllumina'!E:E, B250, '4.RNAIllumina'!Y:Y, "Y") &gt; 0,
        _xlfn.TEXTJOIN(", ", TRUE, IF(('4.RNAIllumina'!E:E = B250) * ('4.RNAIllumina'!Y:Y = "Y"), '4.RNAIllumina'!D:D, "")),
        IF(
            COUNTIFS('4.RNAIllumina'!E:E, B250, '4.RNAIllumina'!X:X, "Y") &gt; 0,
            _xlfn.TEXTJOIN(", ", TRUE, IF(('4.RNAIllumina'!E:E = B250) * ('4.RNAIllumina'!X:X = "Y"), '4.RNAIllumina'!D:D, "")),
            "Awaiting Status"
        )
    )
)</f>
        <v>Awaiting Status</v>
      </c>
      <c r="T250" s="6" t="str">
        <f ca="1">VLOOKUP($B250,'1.MetaData'!$B:$H,2,FALSE)</f>
        <v>F15-1916</v>
      </c>
      <c r="U250" s="7" t="str">
        <f ca="1">VLOOKUP($B250,'1.MetaData'!$B:$H,3,FALSE)</f>
        <v>Apogon rueppelli</v>
      </c>
      <c r="V250" s="7">
        <f ca="1">VLOOKUP($B250,'1.MetaData'!$B:$H,4,FALSE)</f>
        <v>0</v>
      </c>
      <c r="W250" s="6" t="str">
        <f ca="1">VLOOKUP($B250,'1.MetaData'!$B:$H,5,FALSE)</f>
        <v xml:space="preserve">WA Fisheries </v>
      </c>
      <c r="X250" s="6" t="str">
        <f ca="1">VLOOKUP($B250,'1.MetaData'!$B:$H,6,FALSE)</f>
        <v>TrEnD</v>
      </c>
      <c r="Z250"/>
    </row>
    <row r="251" spans="1:26" hidden="1" x14ac:dyDescent="0.25">
      <c r="A251" s="17">
        <v>250</v>
      </c>
      <c r="B251" s="3" t="str">
        <f t="shared" ca="1" si="6"/>
        <v>OG250</v>
      </c>
      <c r="C251" s="219" t="s">
        <v>96</v>
      </c>
      <c r="D251" s="4">
        <f ca="1">COUNTIF('2.Tissue'!C:C,B251)</f>
        <v>1</v>
      </c>
      <c r="E251" s="4">
        <f ca="1">COUNTIFS('3.DNAExtractions'!$E:$E,$B251,'3.DNAExtractions'!$D:$D,E$1)</f>
        <v>1</v>
      </c>
      <c r="F251" s="2" t="str" cm="1">
        <f t="array" aca="1" ref="F251" ca="1">IF(
    COUNTIFS('3.DNAExtractions'!E:E, B251, '3.DNAExtractions'!Y:Y, "Y") &gt; 0,
    _xlfn.TEXTJOIN(", ", TRUE, IF(('3.DNAExtractions'!E:E = B251) * ('3.DNAExtractions'!Y:Y = "Y"), '3.DNAExtractions'!D:D, "")),
    IF(
        COUNTIFS('3.DNAExtractions'!E:E, B251, '3.DNAExtractions'!X:X, "Y") &gt; 0,
        _xlfn.TEXTJOIN(", ", TRUE, IF(('3.DNAExtractions'!E:E = B251) * ('3.DNAExtractions'!X:X = "Y"), '3.DNAExtractions'!D:D, "")),
        "Awaiting Status"
    )
)</f>
        <v>Extracted</v>
      </c>
      <c r="G251" s="45" t="s">
        <v>92</v>
      </c>
      <c r="H251" s="8" t="str" cm="1">
        <f t="array" aca="1" ref="H251" ca="1">IF(
    G251="N",
    "",
    IF(
        COUNTIFS('4.Illumina'!E:E, B251, '4.Illumina'!R:R, "Y") &gt; 0,
        _xlfn.TEXTJOIN(", ", TRUE, IF(('4.Illumina'!E:E = B251) * ('4.Illumina'!R:R = "Y"), '4.Illumina'!D:D, "")),
        IF(
            COUNTIFS('4.Illumina'!E:E, B251, '4.Illumina'!Q:Q, "Y") &gt; 0,
            _xlfn.TEXTJOIN(", ", TRUE, IF(('4.Illumina'!E:E = B251) * ('4.Illumina'!Q:Q = "Y"), '4.Illumina'!D:D, "")),
            "Awaiting Status"
        )
    )
)</f>
        <v>Sequenced</v>
      </c>
      <c r="I251" s="26" t="s">
        <v>94</v>
      </c>
      <c r="J251" s="56" t="str" cm="1">
        <f t="array" aca="1" ref="J251" ca="1">IF(
    I251="N",
    "",
    IF(
        COUNTIFS('4.PacBio'!E:E, B251, '4.PacBio'!W:W, "Y") &gt; 0,
        _xlfn.TEXTJOIN(", ", TRUE, IF(('4.PacBio'!E:E = B251) * ('4.PacBio'!W:W = "Y"), '4.PacBio'!D:D, "")),
        IF(
            COUNTIFS('4.PacBio'!E:E, B251, '4.PacBio'!V:V, "Y") &gt; 0,
            _xlfn.TEXTJOIN(", ", TRUE, IF(('4.PacBio'!E:E = B251) * ('4.PacBio'!V:V = "Y"), '4.PacBio'!D:D, "")),
            "Awaiting Status"
        )
    )
)</f>
        <v/>
      </c>
      <c r="K251" s="181" t="s">
        <v>94</v>
      </c>
      <c r="L251" s="8" t="str" cm="1">
        <f t="array" aca="1" ref="L251" ca="1">IF(
    K251="N",
    "",
    IF(
        COUNTIFS('4.HiCLibrary'!E:E, B251, '4.HiCLibrary'!V:V, "Y") &gt; 0,
        _xlfn.TEXTJOIN(", ", TRUE, IF(('4.HiCLibrary'!E:E = B251) * ('4.HiCLibrary'!V:V = "Y"), '4.HiCLibrary'!D:D, "")),
        IF(
            COUNTIFS('4.HiCLibrary'!E:E, B251, '4.HiCLibrary'!U:U, "Y") &gt; 0,
            _xlfn.TEXTJOIN(", ", TRUE, IF(('4.HiCLibrary'!E:E = B251) * ('4.HiCLibrary'!U:U = "Y"), '4.HiCLibrary'!D:D, "")),
            "Awaiting Status"
        )
    )
)</f>
        <v/>
      </c>
      <c r="M251" s="47" t="s">
        <v>94</v>
      </c>
      <c r="N251" s="56" t="str" cm="1">
        <f t="array" aca="1" ref="N251" ca="1">IF(
    M251="N",
    "",
    IF(
        COUNTIFS('4.ONT'!E:E, B251, '4.ONT'!Q:Q, "Y") &gt; 0,
        _xlfn.TEXTJOIN(", ", TRUE, IF(('4.ONT'!E:E = B251) * ('4.ONT'!Q:Q = "Y"), '4.ONT'!D:D, "")),
        IF(
            COUNTIFS('4.ONT'!E:E, B251, '4.ONT'!P:P, "Y") &gt; 0,
            _xlfn.TEXTJOIN(", ", TRUE, IF(('4.ONT'!E:E = B251) * ('4.ONT'!P:P = "Y"), '4.ONT'!D:D, "")),
            "Awaiting Status"
        )
    )
)</f>
        <v/>
      </c>
      <c r="O251" s="60" t="s">
        <v>94</v>
      </c>
      <c r="P251" s="60" t="str" cm="1">
        <f t="array" aca="1" ref="P251" ca="1">IF(
    O251="N",
    "",
    IF(
        COUNTIFS('3.RNAExtractions'!E:E, B251, '3.RNAExtractions'!Z:Z, "Y") &gt; 0,
        _xlfn.TEXTJOIN(", ", TRUE, IF(('3.RNAExtractions'!E:E = B251) * ('3.RNAExtractions'!Z:Z = "Y"), '3.RNAExtractions'!D:D, "")),
        IF(
            COUNTIFS('3.RNAExtractions'!E:E, B251, '3.RNAExtractions'!Y:Y, "Y") &gt; 0,
            _xlfn.TEXTJOIN(", ", TRUE, IF(('3.RNAExtractions'!E:E = B251) * ('3.RNAExtractions'!Y:Y = "Y"), '3.RNAExtractions'!D:D, "")),
            "Awaiting Status"
        )
    )
)</f>
        <v/>
      </c>
      <c r="Q251" s="60"/>
      <c r="R251" s="60" t="str" cm="1">
        <f t="array" aca="1" ref="R251" ca="1">IF(
    Q251="N",
    "",
    IF(
        COUNTIFS('4.RNAIllumina'!E:E, B251, '4.RNAIllumina'!Y:Y, "Y") &gt; 0,
        _xlfn.TEXTJOIN(", ", TRUE, IF(('4.RNAIllumina'!E:E = B251) * ('4.RNAIllumina'!Y:Y = "Y"), '4.RNAIllumina'!D:D, "")),
        IF(
            COUNTIFS('4.RNAIllumina'!E:E, B251, '4.RNAIllumina'!X:X, "Y") &gt; 0,
            _xlfn.TEXTJOIN(", ", TRUE, IF(('4.RNAIllumina'!E:E = B251) * ('4.RNAIllumina'!X:X = "Y"), '4.RNAIllumina'!D:D, "")),
            "Awaiting Status"
        )
    )
)</f>
        <v>Awaiting Status</v>
      </c>
      <c r="T251" s="6" t="str">
        <f ca="1">VLOOKUP($B251,'1.MetaData'!$B:$H,2,FALSE)</f>
        <v>F15-1948</v>
      </c>
      <c r="U251" s="7" t="str">
        <f ca="1">VLOOKUP($B251,'1.MetaData'!$B:$H,3,FALSE)</f>
        <v>Caesio cuning</v>
      </c>
      <c r="V251" s="7" t="str">
        <f ca="1">VLOOKUP($B251,'1.MetaData'!$B:$H,4,FALSE)</f>
        <v>Yellowtail Fusilier</v>
      </c>
      <c r="W251" s="6" t="str">
        <f ca="1">VLOOKUP($B251,'1.MetaData'!$B:$H,5,FALSE)</f>
        <v xml:space="preserve">WA Fisheries </v>
      </c>
      <c r="X251" s="6" t="str">
        <f ca="1">VLOOKUP($B251,'1.MetaData'!$B:$H,6,FALSE)</f>
        <v>TrEnD</v>
      </c>
      <c r="Z251"/>
    </row>
    <row r="252" spans="1:26" hidden="1" x14ac:dyDescent="0.25">
      <c r="A252" s="17">
        <v>251</v>
      </c>
      <c r="B252" s="3" t="str">
        <f t="shared" ca="1" si="6"/>
        <v>OG251</v>
      </c>
      <c r="C252" s="219" t="s">
        <v>96</v>
      </c>
      <c r="D252" s="4">
        <f ca="1">COUNTIF('2.Tissue'!C:C,B252)</f>
        <v>1</v>
      </c>
      <c r="E252" s="4">
        <f ca="1">COUNTIFS('3.DNAExtractions'!$E:$E,$B252,'3.DNAExtractions'!$D:$D,E$1)</f>
        <v>1</v>
      </c>
      <c r="F252" s="2" t="str" cm="1">
        <f t="array" aca="1" ref="F252" ca="1">IF(
    COUNTIFS('3.DNAExtractions'!E:E, B252, '3.DNAExtractions'!Y:Y, "Y") &gt; 0,
    _xlfn.TEXTJOIN(", ", TRUE, IF(('3.DNAExtractions'!E:E = B252) * ('3.DNAExtractions'!Y:Y = "Y"), '3.DNAExtractions'!D:D, "")),
    IF(
        COUNTIFS('3.DNAExtractions'!E:E, B252, '3.DNAExtractions'!X:X, "Y") &gt; 0,
        _xlfn.TEXTJOIN(", ", TRUE, IF(('3.DNAExtractions'!E:E = B252) * ('3.DNAExtractions'!X:X = "Y"), '3.DNAExtractions'!D:D, "")),
        "Awaiting Status"
    )
)</f>
        <v>Extracted</v>
      </c>
      <c r="G252" s="45" t="s">
        <v>92</v>
      </c>
      <c r="H252" s="8" t="str" cm="1">
        <f t="array" aca="1" ref="H252" ca="1">IF(
    G252="N",
    "",
    IF(
        COUNTIFS('4.Illumina'!E:E, B252, '4.Illumina'!R:R, "Y") &gt; 0,
        _xlfn.TEXTJOIN(", ", TRUE, IF(('4.Illumina'!E:E = B252) * ('4.Illumina'!R:R = "Y"), '4.Illumina'!D:D, "")),
        IF(
            COUNTIFS('4.Illumina'!E:E, B252, '4.Illumina'!Q:Q, "Y") &gt; 0,
            _xlfn.TEXTJOIN(", ", TRUE, IF(('4.Illumina'!E:E = B252) * ('4.Illumina'!Q:Q = "Y"), '4.Illumina'!D:D, "")),
            "Awaiting Status"
        )
    )
)</f>
        <v>Sequenced</v>
      </c>
      <c r="I252" s="26" t="s">
        <v>94</v>
      </c>
      <c r="J252" s="56" t="str" cm="1">
        <f t="array" aca="1" ref="J252" ca="1">IF(
    I252="N",
    "",
    IF(
        COUNTIFS('4.PacBio'!E:E, B252, '4.PacBio'!W:W, "Y") &gt; 0,
        _xlfn.TEXTJOIN(", ", TRUE, IF(('4.PacBio'!E:E = B252) * ('4.PacBio'!W:W = "Y"), '4.PacBio'!D:D, "")),
        IF(
            COUNTIFS('4.PacBio'!E:E, B252, '4.PacBio'!V:V, "Y") &gt; 0,
            _xlfn.TEXTJOIN(", ", TRUE, IF(('4.PacBio'!E:E = B252) * ('4.PacBio'!V:V = "Y"), '4.PacBio'!D:D, "")),
            "Awaiting Status"
        )
    )
)</f>
        <v/>
      </c>
      <c r="K252" s="181" t="s">
        <v>94</v>
      </c>
      <c r="L252" s="8" t="str" cm="1">
        <f t="array" aca="1" ref="L252" ca="1">IF(
    K252="N",
    "",
    IF(
        COUNTIFS('4.HiCLibrary'!E:E, B252, '4.HiCLibrary'!V:V, "Y") &gt; 0,
        _xlfn.TEXTJOIN(", ", TRUE, IF(('4.HiCLibrary'!E:E = B252) * ('4.HiCLibrary'!V:V = "Y"), '4.HiCLibrary'!D:D, "")),
        IF(
            COUNTIFS('4.HiCLibrary'!E:E, B252, '4.HiCLibrary'!U:U, "Y") &gt; 0,
            _xlfn.TEXTJOIN(", ", TRUE, IF(('4.HiCLibrary'!E:E = B252) * ('4.HiCLibrary'!U:U = "Y"), '4.HiCLibrary'!D:D, "")),
            "Awaiting Status"
        )
    )
)</f>
        <v/>
      </c>
      <c r="M252" s="47" t="s">
        <v>94</v>
      </c>
      <c r="N252" s="56" t="str" cm="1">
        <f t="array" aca="1" ref="N252" ca="1">IF(
    M252="N",
    "",
    IF(
        COUNTIFS('4.ONT'!E:E, B252, '4.ONT'!Q:Q, "Y") &gt; 0,
        _xlfn.TEXTJOIN(", ", TRUE, IF(('4.ONT'!E:E = B252) * ('4.ONT'!Q:Q = "Y"), '4.ONT'!D:D, "")),
        IF(
            COUNTIFS('4.ONT'!E:E, B252, '4.ONT'!P:P, "Y") &gt; 0,
            _xlfn.TEXTJOIN(", ", TRUE, IF(('4.ONT'!E:E = B252) * ('4.ONT'!P:P = "Y"), '4.ONT'!D:D, "")),
            "Awaiting Status"
        )
    )
)</f>
        <v/>
      </c>
      <c r="O252" s="60" t="s">
        <v>94</v>
      </c>
      <c r="P252" s="60" t="str" cm="1">
        <f t="array" aca="1" ref="P252" ca="1">IF(
    O252="N",
    "",
    IF(
        COUNTIFS('3.RNAExtractions'!E:E, B252, '3.RNAExtractions'!Z:Z, "Y") &gt; 0,
        _xlfn.TEXTJOIN(", ", TRUE, IF(('3.RNAExtractions'!E:E = B252) * ('3.RNAExtractions'!Z:Z = "Y"), '3.RNAExtractions'!D:D, "")),
        IF(
            COUNTIFS('3.RNAExtractions'!E:E, B252, '3.RNAExtractions'!Y:Y, "Y") &gt; 0,
            _xlfn.TEXTJOIN(", ", TRUE, IF(('3.RNAExtractions'!E:E = B252) * ('3.RNAExtractions'!Y:Y = "Y"), '3.RNAExtractions'!D:D, "")),
            "Awaiting Status"
        )
    )
)</f>
        <v/>
      </c>
      <c r="Q252" s="60"/>
      <c r="R252" s="60" t="str" cm="1">
        <f t="array" aca="1" ref="R252" ca="1">IF(
    Q252="N",
    "",
    IF(
        COUNTIFS('4.RNAIllumina'!E:E, B252, '4.RNAIllumina'!Y:Y, "Y") &gt; 0,
        _xlfn.TEXTJOIN(", ", TRUE, IF(('4.RNAIllumina'!E:E = B252) * ('4.RNAIllumina'!Y:Y = "Y"), '4.RNAIllumina'!D:D, "")),
        IF(
            COUNTIFS('4.RNAIllumina'!E:E, B252, '4.RNAIllumina'!X:X, "Y") &gt; 0,
            _xlfn.TEXTJOIN(", ", TRUE, IF(('4.RNAIllumina'!E:E = B252) * ('4.RNAIllumina'!X:X = "Y"), '4.RNAIllumina'!D:D, "")),
            "Awaiting Status"
        )
    )
)</f>
        <v>Awaiting Status</v>
      </c>
      <c r="T252" s="6" t="str">
        <f ca="1">VLOOKUP($B252,'1.MetaData'!$B:$H,2,FALSE)</f>
        <v>F15-1941</v>
      </c>
      <c r="U252" s="7" t="str">
        <f ca="1">VLOOKUP($B252,'1.MetaData'!$B:$H,3,FALSE)</f>
        <v>Chaetodon aureofasciatus</v>
      </c>
      <c r="V252" s="7" t="str">
        <f ca="1">VLOOKUP($B252,'1.MetaData'!$B:$H,4,FALSE)</f>
        <v>Goldstripe Butterflyfish</v>
      </c>
      <c r="W252" s="6" t="str">
        <f ca="1">VLOOKUP($B252,'1.MetaData'!$B:$H,5,FALSE)</f>
        <v xml:space="preserve">WA Fisheries </v>
      </c>
      <c r="X252" s="6" t="str">
        <f ca="1">VLOOKUP($B252,'1.MetaData'!$B:$H,6,FALSE)</f>
        <v>TrEnD</v>
      </c>
      <c r="Z252"/>
    </row>
    <row r="253" spans="1:26" hidden="1" x14ac:dyDescent="0.25">
      <c r="A253" s="17">
        <v>252</v>
      </c>
      <c r="B253" s="3" t="str">
        <f t="shared" ca="1" si="6"/>
        <v>OG252</v>
      </c>
      <c r="C253" s="219" t="s">
        <v>96</v>
      </c>
      <c r="D253" s="4">
        <f ca="1">COUNTIF('2.Tissue'!C:C,B253)</f>
        <v>1</v>
      </c>
      <c r="E253" s="4">
        <f ca="1">COUNTIFS('3.DNAExtractions'!$E:$E,$B253,'3.DNAExtractions'!$D:$D,E$1)</f>
        <v>1</v>
      </c>
      <c r="F253" s="2" t="str" cm="1">
        <f t="array" aca="1" ref="F253" ca="1">IF(
    COUNTIFS('3.DNAExtractions'!E:E, B253, '3.DNAExtractions'!Y:Y, "Y") &gt; 0,
    _xlfn.TEXTJOIN(", ", TRUE, IF(('3.DNAExtractions'!E:E = B253) * ('3.DNAExtractions'!Y:Y = "Y"), '3.DNAExtractions'!D:D, "")),
    IF(
        COUNTIFS('3.DNAExtractions'!E:E, B253, '3.DNAExtractions'!X:X, "Y") &gt; 0,
        _xlfn.TEXTJOIN(", ", TRUE, IF(('3.DNAExtractions'!E:E = B253) * ('3.DNAExtractions'!X:X = "Y"), '3.DNAExtractions'!D:D, "")),
        "Awaiting Status"
    )
)</f>
        <v>Extracted</v>
      </c>
      <c r="G253" s="45" t="s">
        <v>92</v>
      </c>
      <c r="H253" s="8" t="str" cm="1">
        <f t="array" aca="1" ref="H253" ca="1">IF(
    G253="N",
    "",
    IF(
        COUNTIFS('4.Illumina'!E:E, B253, '4.Illumina'!R:R, "Y") &gt; 0,
        _xlfn.TEXTJOIN(", ", TRUE, IF(('4.Illumina'!E:E = B253) * ('4.Illumina'!R:R = "Y"), '4.Illumina'!D:D, "")),
        IF(
            COUNTIFS('4.Illumina'!E:E, B253, '4.Illumina'!Q:Q, "Y") &gt; 0,
            _xlfn.TEXTJOIN(", ", TRUE, IF(('4.Illumina'!E:E = B253) * ('4.Illumina'!Q:Q = "Y"), '4.Illumina'!D:D, "")),
            "Awaiting Status"
        )
    )
)</f>
        <v>Sequenced</v>
      </c>
      <c r="I253" s="26" t="s">
        <v>94</v>
      </c>
      <c r="J253" s="56" t="str" cm="1">
        <f t="array" aca="1" ref="J253" ca="1">IF(
    I253="N",
    "",
    IF(
        COUNTIFS('4.PacBio'!E:E, B253, '4.PacBio'!W:W, "Y") &gt; 0,
        _xlfn.TEXTJOIN(", ", TRUE, IF(('4.PacBio'!E:E = B253) * ('4.PacBio'!W:W = "Y"), '4.PacBio'!D:D, "")),
        IF(
            COUNTIFS('4.PacBio'!E:E, B253, '4.PacBio'!V:V, "Y") &gt; 0,
            _xlfn.TEXTJOIN(", ", TRUE, IF(('4.PacBio'!E:E = B253) * ('4.PacBio'!V:V = "Y"), '4.PacBio'!D:D, "")),
            "Awaiting Status"
        )
    )
)</f>
        <v/>
      </c>
      <c r="K253" s="181" t="s">
        <v>94</v>
      </c>
      <c r="L253" s="8" t="str" cm="1">
        <f t="array" aca="1" ref="L253" ca="1">IF(
    K253="N",
    "",
    IF(
        COUNTIFS('4.HiCLibrary'!E:E, B253, '4.HiCLibrary'!V:V, "Y") &gt; 0,
        _xlfn.TEXTJOIN(", ", TRUE, IF(('4.HiCLibrary'!E:E = B253) * ('4.HiCLibrary'!V:V = "Y"), '4.HiCLibrary'!D:D, "")),
        IF(
            COUNTIFS('4.HiCLibrary'!E:E, B253, '4.HiCLibrary'!U:U, "Y") &gt; 0,
            _xlfn.TEXTJOIN(", ", TRUE, IF(('4.HiCLibrary'!E:E = B253) * ('4.HiCLibrary'!U:U = "Y"), '4.HiCLibrary'!D:D, "")),
            "Awaiting Status"
        )
    )
)</f>
        <v/>
      </c>
      <c r="M253" s="47" t="s">
        <v>94</v>
      </c>
      <c r="N253" s="56" t="str" cm="1">
        <f t="array" aca="1" ref="N253" ca="1">IF(
    M253="N",
    "",
    IF(
        COUNTIFS('4.ONT'!E:E, B253, '4.ONT'!Q:Q, "Y") &gt; 0,
        _xlfn.TEXTJOIN(", ", TRUE, IF(('4.ONT'!E:E = B253) * ('4.ONT'!Q:Q = "Y"), '4.ONT'!D:D, "")),
        IF(
            COUNTIFS('4.ONT'!E:E, B253, '4.ONT'!P:P, "Y") &gt; 0,
            _xlfn.TEXTJOIN(", ", TRUE, IF(('4.ONT'!E:E = B253) * ('4.ONT'!P:P = "Y"), '4.ONT'!D:D, "")),
            "Awaiting Status"
        )
    )
)</f>
        <v/>
      </c>
      <c r="O253" s="60" t="s">
        <v>94</v>
      </c>
      <c r="P253" s="60" t="str" cm="1">
        <f t="array" aca="1" ref="P253" ca="1">IF(
    O253="N",
    "",
    IF(
        COUNTIFS('3.RNAExtractions'!E:E, B253, '3.RNAExtractions'!Z:Z, "Y") &gt; 0,
        _xlfn.TEXTJOIN(", ", TRUE, IF(('3.RNAExtractions'!E:E = B253) * ('3.RNAExtractions'!Z:Z = "Y"), '3.RNAExtractions'!D:D, "")),
        IF(
            COUNTIFS('3.RNAExtractions'!E:E, B253, '3.RNAExtractions'!Y:Y, "Y") &gt; 0,
            _xlfn.TEXTJOIN(", ", TRUE, IF(('3.RNAExtractions'!E:E = B253) * ('3.RNAExtractions'!Y:Y = "Y"), '3.RNAExtractions'!D:D, "")),
            "Awaiting Status"
        )
    )
)</f>
        <v/>
      </c>
      <c r="Q253" s="60"/>
      <c r="R253" s="60" t="str" cm="1">
        <f t="array" aca="1" ref="R253" ca="1">IF(
    Q253="N",
    "",
    IF(
        COUNTIFS('4.RNAIllumina'!E:E, B253, '4.RNAIllumina'!Y:Y, "Y") &gt; 0,
        _xlfn.TEXTJOIN(", ", TRUE, IF(('4.RNAIllumina'!E:E = B253) * ('4.RNAIllumina'!Y:Y = "Y"), '4.RNAIllumina'!D:D, "")),
        IF(
            COUNTIFS('4.RNAIllumina'!E:E, B253, '4.RNAIllumina'!X:X, "Y") &gt; 0,
            _xlfn.TEXTJOIN(", ", TRUE, IF(('4.RNAIllumina'!E:E = B253) * ('4.RNAIllumina'!X:X = "Y"), '4.RNAIllumina'!D:D, "")),
            "Awaiting Status"
        )
    )
)</f>
        <v>Awaiting Status</v>
      </c>
      <c r="T253" s="6" t="str">
        <f ca="1">VLOOKUP($B253,'1.MetaData'!$B:$H,2,FALSE)</f>
        <v>F15-1933</v>
      </c>
      <c r="U253" s="7" t="str">
        <f ca="1">VLOOKUP($B253,'1.MetaData'!$B:$H,3,FALSE)</f>
        <v>Choerodon cauteroma</v>
      </c>
      <c r="V253" s="7" t="str">
        <f ca="1">VLOOKUP($B253,'1.MetaData'!$B:$H,4,FALSE)</f>
        <v>Bluespotted Tuskfish</v>
      </c>
      <c r="W253" s="6" t="str">
        <f ca="1">VLOOKUP($B253,'1.MetaData'!$B:$H,5,FALSE)</f>
        <v xml:space="preserve">WA Fisheries </v>
      </c>
      <c r="X253" s="6" t="str">
        <f ca="1">VLOOKUP($B253,'1.MetaData'!$B:$H,6,FALSE)</f>
        <v>TrEnD</v>
      </c>
      <c r="Z253"/>
    </row>
    <row r="254" spans="1:26" hidden="1" x14ac:dyDescent="0.25">
      <c r="A254" s="17">
        <v>253</v>
      </c>
      <c r="B254" s="3" t="str">
        <f t="shared" ca="1" si="6"/>
        <v>OG253</v>
      </c>
      <c r="C254" s="219" t="s">
        <v>96</v>
      </c>
      <c r="D254" s="4">
        <f ca="1">COUNTIF('2.Tissue'!C:C,B254)</f>
        <v>1</v>
      </c>
      <c r="E254" s="4">
        <f ca="1">COUNTIFS('3.DNAExtractions'!$E:$E,$B254,'3.DNAExtractions'!$D:$D,E$1)</f>
        <v>1</v>
      </c>
      <c r="F254" s="2" t="str" cm="1">
        <f t="array" aca="1" ref="F254" ca="1">IF(
    COUNTIFS('3.DNAExtractions'!E:E, B254, '3.DNAExtractions'!Y:Y, "Y") &gt; 0,
    _xlfn.TEXTJOIN(", ", TRUE, IF(('3.DNAExtractions'!E:E = B254) * ('3.DNAExtractions'!Y:Y = "Y"), '3.DNAExtractions'!D:D, "")),
    IF(
        COUNTIFS('3.DNAExtractions'!E:E, B254, '3.DNAExtractions'!X:X, "Y") &gt; 0,
        _xlfn.TEXTJOIN(", ", TRUE, IF(('3.DNAExtractions'!E:E = B254) * ('3.DNAExtractions'!X:X = "Y"), '3.DNAExtractions'!D:D, "")),
        "Awaiting Status"
    )
)</f>
        <v>Extracted</v>
      </c>
      <c r="G254" s="45" t="s">
        <v>92</v>
      </c>
      <c r="H254" s="8" t="str" cm="1">
        <f t="array" aca="1" ref="H254" ca="1">IF(
    G254="N",
    "",
    IF(
        COUNTIFS('4.Illumina'!E:E, B254, '4.Illumina'!R:R, "Y") &gt; 0,
        _xlfn.TEXTJOIN(", ", TRUE, IF(('4.Illumina'!E:E = B254) * ('4.Illumina'!R:R = "Y"), '4.Illumina'!D:D, "")),
        IF(
            COUNTIFS('4.Illumina'!E:E, B254, '4.Illumina'!Q:Q, "Y") &gt; 0,
            _xlfn.TEXTJOIN(", ", TRUE, IF(('4.Illumina'!E:E = B254) * ('4.Illumina'!Q:Q = "Y"), '4.Illumina'!D:D, "")),
            "Awaiting Status"
        )
    )
)</f>
        <v>Sequenced</v>
      </c>
      <c r="I254" s="26" t="s">
        <v>94</v>
      </c>
      <c r="J254" s="56" t="str" cm="1">
        <f t="array" aca="1" ref="J254" ca="1">IF(
    I254="N",
    "",
    IF(
        COUNTIFS('4.PacBio'!E:E, B254, '4.PacBio'!W:W, "Y") &gt; 0,
        _xlfn.TEXTJOIN(", ", TRUE, IF(('4.PacBio'!E:E = B254) * ('4.PacBio'!W:W = "Y"), '4.PacBio'!D:D, "")),
        IF(
            COUNTIFS('4.PacBio'!E:E, B254, '4.PacBio'!V:V, "Y") &gt; 0,
            _xlfn.TEXTJOIN(", ", TRUE, IF(('4.PacBio'!E:E = B254) * ('4.PacBio'!V:V = "Y"), '4.PacBio'!D:D, "")),
            "Awaiting Status"
        )
    )
)</f>
        <v/>
      </c>
      <c r="K254" s="181" t="s">
        <v>94</v>
      </c>
      <c r="L254" s="8" t="str" cm="1">
        <f t="array" aca="1" ref="L254" ca="1">IF(
    K254="N",
    "",
    IF(
        COUNTIFS('4.HiCLibrary'!E:E, B254, '4.HiCLibrary'!V:V, "Y") &gt; 0,
        _xlfn.TEXTJOIN(", ", TRUE, IF(('4.HiCLibrary'!E:E = B254) * ('4.HiCLibrary'!V:V = "Y"), '4.HiCLibrary'!D:D, "")),
        IF(
            COUNTIFS('4.HiCLibrary'!E:E, B254, '4.HiCLibrary'!U:U, "Y") &gt; 0,
            _xlfn.TEXTJOIN(", ", TRUE, IF(('4.HiCLibrary'!E:E = B254) * ('4.HiCLibrary'!U:U = "Y"), '4.HiCLibrary'!D:D, "")),
            "Awaiting Status"
        )
    )
)</f>
        <v/>
      </c>
      <c r="M254" s="47" t="s">
        <v>94</v>
      </c>
      <c r="N254" s="56" t="str" cm="1">
        <f t="array" aca="1" ref="N254" ca="1">IF(
    M254="N",
    "",
    IF(
        COUNTIFS('4.ONT'!E:E, B254, '4.ONT'!Q:Q, "Y") &gt; 0,
        _xlfn.TEXTJOIN(", ", TRUE, IF(('4.ONT'!E:E = B254) * ('4.ONT'!Q:Q = "Y"), '4.ONT'!D:D, "")),
        IF(
            COUNTIFS('4.ONT'!E:E, B254, '4.ONT'!P:P, "Y") &gt; 0,
            _xlfn.TEXTJOIN(", ", TRUE, IF(('4.ONT'!E:E = B254) * ('4.ONT'!P:P = "Y"), '4.ONT'!D:D, "")),
            "Awaiting Status"
        )
    )
)</f>
        <v/>
      </c>
      <c r="O254" s="60" t="s">
        <v>94</v>
      </c>
      <c r="P254" s="60" t="str" cm="1">
        <f t="array" aca="1" ref="P254" ca="1">IF(
    O254="N",
    "",
    IF(
        COUNTIFS('3.RNAExtractions'!E:E, B254, '3.RNAExtractions'!Z:Z, "Y") &gt; 0,
        _xlfn.TEXTJOIN(", ", TRUE, IF(('3.RNAExtractions'!E:E = B254) * ('3.RNAExtractions'!Z:Z = "Y"), '3.RNAExtractions'!D:D, "")),
        IF(
            COUNTIFS('3.RNAExtractions'!E:E, B254, '3.RNAExtractions'!Y:Y, "Y") &gt; 0,
            _xlfn.TEXTJOIN(", ", TRUE, IF(('3.RNAExtractions'!E:E = B254) * ('3.RNAExtractions'!Y:Y = "Y"), '3.RNAExtractions'!D:D, "")),
            "Awaiting Status"
        )
    )
)</f>
        <v/>
      </c>
      <c r="Q254" s="60"/>
      <c r="R254" s="60" t="str" cm="1">
        <f t="array" aca="1" ref="R254" ca="1">IF(
    Q254="N",
    "",
    IF(
        COUNTIFS('4.RNAIllumina'!E:E, B254, '4.RNAIllumina'!Y:Y, "Y") &gt; 0,
        _xlfn.TEXTJOIN(", ", TRUE, IF(('4.RNAIllumina'!E:E = B254) * ('4.RNAIllumina'!Y:Y = "Y"), '4.RNAIllumina'!D:D, "")),
        IF(
            COUNTIFS('4.RNAIllumina'!E:E, B254, '4.RNAIllumina'!X:X, "Y") &gt; 0,
            _xlfn.TEXTJOIN(", ", TRUE, IF(('4.RNAIllumina'!E:E = B254) * ('4.RNAIllumina'!X:X = "Y"), '4.RNAIllumina'!D:D, "")),
            "Awaiting Status"
        )
    )
)</f>
        <v>Awaiting Status</v>
      </c>
      <c r="T254" s="6" t="str">
        <f ca="1">VLOOKUP($B254,'1.MetaData'!$B:$H,2,FALSE)</f>
        <v>F15-1925</v>
      </c>
      <c r="U254" s="7" t="str">
        <f ca="1">VLOOKUP($B254,'1.MetaData'!$B:$H,3,FALSE)</f>
        <v>Choerodon cyanodus</v>
      </c>
      <c r="V254" s="7">
        <f ca="1">VLOOKUP($B254,'1.MetaData'!$B:$H,4,FALSE)</f>
        <v>0</v>
      </c>
      <c r="W254" s="6" t="str">
        <f ca="1">VLOOKUP($B254,'1.MetaData'!$B:$H,5,FALSE)</f>
        <v xml:space="preserve">WA Fisheries </v>
      </c>
      <c r="X254" s="6" t="str">
        <f ca="1">VLOOKUP($B254,'1.MetaData'!$B:$H,6,FALSE)</f>
        <v>TrEnD</v>
      </c>
      <c r="Z254"/>
    </row>
    <row r="255" spans="1:26" hidden="1" x14ac:dyDescent="0.25">
      <c r="A255" s="17">
        <v>254</v>
      </c>
      <c r="B255" s="3" t="str">
        <f t="shared" ca="1" si="6"/>
        <v>OG254</v>
      </c>
      <c r="C255" s="219" t="s">
        <v>96</v>
      </c>
      <c r="D255" s="4">
        <f ca="1">COUNTIF('2.Tissue'!C:C,B255)</f>
        <v>1</v>
      </c>
      <c r="E255" s="4">
        <f ca="1">COUNTIFS('3.DNAExtractions'!$E:$E,$B255,'3.DNAExtractions'!$D:$D,E$1)</f>
        <v>1</v>
      </c>
      <c r="F255" s="2" t="str" cm="1">
        <f t="array" aca="1" ref="F255" ca="1">IF(
    COUNTIFS('3.DNAExtractions'!E:E, B255, '3.DNAExtractions'!Y:Y, "Y") &gt; 0,
    _xlfn.TEXTJOIN(", ", TRUE, IF(('3.DNAExtractions'!E:E = B255) * ('3.DNAExtractions'!Y:Y = "Y"), '3.DNAExtractions'!D:D, "")),
    IF(
        COUNTIFS('3.DNAExtractions'!E:E, B255, '3.DNAExtractions'!X:X, "Y") &gt; 0,
        _xlfn.TEXTJOIN(", ", TRUE, IF(('3.DNAExtractions'!E:E = B255) * ('3.DNAExtractions'!X:X = "Y"), '3.DNAExtractions'!D:D, "")),
        "Awaiting Status"
    )
)</f>
        <v>Extracted</v>
      </c>
      <c r="G255" s="45" t="s">
        <v>92</v>
      </c>
      <c r="H255" s="8" t="str" cm="1">
        <f t="array" aca="1" ref="H255" ca="1">IF(
    G255="N",
    "",
    IF(
        COUNTIFS('4.Illumina'!E:E, B255, '4.Illumina'!R:R, "Y") &gt; 0,
        _xlfn.TEXTJOIN(", ", TRUE, IF(('4.Illumina'!E:E = B255) * ('4.Illumina'!R:R = "Y"), '4.Illumina'!D:D, "")),
        IF(
            COUNTIFS('4.Illumina'!E:E, B255, '4.Illumina'!Q:Q, "Y") &gt; 0,
            _xlfn.TEXTJOIN(", ", TRUE, IF(('4.Illumina'!E:E = B255) * ('4.Illumina'!Q:Q = "Y"), '4.Illumina'!D:D, "")),
            "Awaiting Status"
        )
    )
)</f>
        <v>Sequenced</v>
      </c>
      <c r="I255" s="26" t="s">
        <v>94</v>
      </c>
      <c r="J255" s="56" t="str" cm="1">
        <f t="array" aca="1" ref="J255" ca="1">IF(
    I255="N",
    "",
    IF(
        COUNTIFS('4.PacBio'!E:E, B255, '4.PacBio'!W:W, "Y") &gt; 0,
        _xlfn.TEXTJOIN(", ", TRUE, IF(('4.PacBio'!E:E = B255) * ('4.PacBio'!W:W = "Y"), '4.PacBio'!D:D, "")),
        IF(
            COUNTIFS('4.PacBio'!E:E, B255, '4.PacBio'!V:V, "Y") &gt; 0,
            _xlfn.TEXTJOIN(", ", TRUE, IF(('4.PacBio'!E:E = B255) * ('4.PacBio'!V:V = "Y"), '4.PacBio'!D:D, "")),
            "Awaiting Status"
        )
    )
)</f>
        <v/>
      </c>
      <c r="K255" s="181" t="s">
        <v>94</v>
      </c>
      <c r="L255" s="8" t="str" cm="1">
        <f t="array" aca="1" ref="L255" ca="1">IF(
    K255="N",
    "",
    IF(
        COUNTIFS('4.HiCLibrary'!E:E, B255, '4.HiCLibrary'!V:V, "Y") &gt; 0,
        _xlfn.TEXTJOIN(", ", TRUE, IF(('4.HiCLibrary'!E:E = B255) * ('4.HiCLibrary'!V:V = "Y"), '4.HiCLibrary'!D:D, "")),
        IF(
            COUNTIFS('4.HiCLibrary'!E:E, B255, '4.HiCLibrary'!U:U, "Y") &gt; 0,
            _xlfn.TEXTJOIN(", ", TRUE, IF(('4.HiCLibrary'!E:E = B255) * ('4.HiCLibrary'!U:U = "Y"), '4.HiCLibrary'!D:D, "")),
            "Awaiting Status"
        )
    )
)</f>
        <v/>
      </c>
      <c r="M255" s="47" t="s">
        <v>94</v>
      </c>
      <c r="N255" s="56" t="str" cm="1">
        <f t="array" aca="1" ref="N255" ca="1">IF(
    M255="N",
    "",
    IF(
        COUNTIFS('4.ONT'!E:E, B255, '4.ONT'!Q:Q, "Y") &gt; 0,
        _xlfn.TEXTJOIN(", ", TRUE, IF(('4.ONT'!E:E = B255) * ('4.ONT'!Q:Q = "Y"), '4.ONT'!D:D, "")),
        IF(
            COUNTIFS('4.ONT'!E:E, B255, '4.ONT'!P:P, "Y") &gt; 0,
            _xlfn.TEXTJOIN(", ", TRUE, IF(('4.ONT'!E:E = B255) * ('4.ONT'!P:P = "Y"), '4.ONT'!D:D, "")),
            "Awaiting Status"
        )
    )
)</f>
        <v/>
      </c>
      <c r="O255" s="60" t="s">
        <v>94</v>
      </c>
      <c r="P255" s="60" t="str" cm="1">
        <f t="array" aca="1" ref="P255" ca="1">IF(
    O255="N",
    "",
    IF(
        COUNTIFS('3.RNAExtractions'!E:E, B255, '3.RNAExtractions'!Z:Z, "Y") &gt; 0,
        _xlfn.TEXTJOIN(", ", TRUE, IF(('3.RNAExtractions'!E:E = B255) * ('3.RNAExtractions'!Z:Z = "Y"), '3.RNAExtractions'!D:D, "")),
        IF(
            COUNTIFS('3.RNAExtractions'!E:E, B255, '3.RNAExtractions'!Y:Y, "Y") &gt; 0,
            _xlfn.TEXTJOIN(", ", TRUE, IF(('3.RNAExtractions'!E:E = B255) * ('3.RNAExtractions'!Y:Y = "Y"), '3.RNAExtractions'!D:D, "")),
            "Awaiting Status"
        )
    )
)</f>
        <v/>
      </c>
      <c r="Q255" s="60"/>
      <c r="R255" s="60" t="str" cm="1">
        <f t="array" aca="1" ref="R255" ca="1">IF(
    Q255="N",
    "",
    IF(
        COUNTIFS('4.RNAIllumina'!E:E, B255, '4.RNAIllumina'!Y:Y, "Y") &gt; 0,
        _xlfn.TEXTJOIN(", ", TRUE, IF(('4.RNAIllumina'!E:E = B255) * ('4.RNAIllumina'!Y:Y = "Y"), '4.RNAIllumina'!D:D, "")),
        IF(
            COUNTIFS('4.RNAIllumina'!E:E, B255, '4.RNAIllumina'!X:X, "Y") &gt; 0,
            _xlfn.TEXTJOIN(", ", TRUE, IF(('4.RNAIllumina'!E:E = B255) * ('4.RNAIllumina'!X:X = "Y"), '4.RNAIllumina'!D:D, "")),
            "Awaiting Status"
        )
    )
)</f>
        <v>Awaiting Status</v>
      </c>
      <c r="T255" s="6" t="str">
        <f ca="1">VLOOKUP($B255,'1.MetaData'!$B:$H,2,FALSE)</f>
        <v>F15-1912</v>
      </c>
      <c r="U255" s="7" t="str">
        <f ca="1">VLOOKUP($B255,'1.MetaData'!$B:$H,3,FALSE)</f>
        <v>Epinephelus bilobatus</v>
      </c>
      <c r="V255" s="7">
        <f ca="1">VLOOKUP($B255,'1.MetaData'!$B:$H,4,FALSE)</f>
        <v>0</v>
      </c>
      <c r="W255" s="6" t="str">
        <f ca="1">VLOOKUP($B255,'1.MetaData'!$B:$H,5,FALSE)</f>
        <v xml:space="preserve">WA Fisheries </v>
      </c>
      <c r="X255" s="6" t="str">
        <f ca="1">VLOOKUP($B255,'1.MetaData'!$B:$H,6,FALSE)</f>
        <v>TrEnD</v>
      </c>
      <c r="Z255"/>
    </row>
    <row r="256" spans="1:26" hidden="1" x14ac:dyDescent="0.25">
      <c r="A256" s="17">
        <v>255</v>
      </c>
      <c r="B256" s="3" t="str">
        <f t="shared" ca="1" si="6"/>
        <v>OG255</v>
      </c>
      <c r="C256" s="219" t="s">
        <v>96</v>
      </c>
      <c r="D256" s="4">
        <f ca="1">COUNTIF('2.Tissue'!C:C,B256)</f>
        <v>1</v>
      </c>
      <c r="E256" s="4">
        <f ca="1">COUNTIFS('3.DNAExtractions'!$E:$E,$B256,'3.DNAExtractions'!$D:$D,E$1)</f>
        <v>1</v>
      </c>
      <c r="F256" s="2" t="str" cm="1">
        <f t="array" aca="1" ref="F256" ca="1">IF(
    COUNTIFS('3.DNAExtractions'!E:E, B256, '3.DNAExtractions'!Y:Y, "Y") &gt; 0,
    _xlfn.TEXTJOIN(", ", TRUE, IF(('3.DNAExtractions'!E:E = B256) * ('3.DNAExtractions'!Y:Y = "Y"), '3.DNAExtractions'!D:D, "")),
    IF(
        COUNTIFS('3.DNAExtractions'!E:E, B256, '3.DNAExtractions'!X:X, "Y") &gt; 0,
        _xlfn.TEXTJOIN(", ", TRUE, IF(('3.DNAExtractions'!E:E = B256) * ('3.DNAExtractions'!X:X = "Y"), '3.DNAExtractions'!D:D, "")),
        "Awaiting Status"
    )
)</f>
        <v>Extracted</v>
      </c>
      <c r="G256" s="45" t="s">
        <v>92</v>
      </c>
      <c r="H256" s="8" t="str" cm="1">
        <f t="array" aca="1" ref="H256" ca="1">IF(
    G256="N",
    "",
    IF(
        COUNTIFS('4.Illumina'!E:E, B256, '4.Illumina'!R:R, "Y") &gt; 0,
        _xlfn.TEXTJOIN(", ", TRUE, IF(('4.Illumina'!E:E = B256) * ('4.Illumina'!R:R = "Y"), '4.Illumina'!D:D, "")),
        IF(
            COUNTIFS('4.Illumina'!E:E, B256, '4.Illumina'!Q:Q, "Y") &gt; 0,
            _xlfn.TEXTJOIN(", ", TRUE, IF(('4.Illumina'!E:E = B256) * ('4.Illumina'!Q:Q = "Y"), '4.Illumina'!D:D, "")),
            "Awaiting Status"
        )
    )
)</f>
        <v>Sequenced</v>
      </c>
      <c r="I256" s="26" t="s">
        <v>94</v>
      </c>
      <c r="J256" s="56" t="str" cm="1">
        <f t="array" aca="1" ref="J256" ca="1">IF(
    I256="N",
    "",
    IF(
        COUNTIFS('4.PacBio'!E:E, B256, '4.PacBio'!W:W, "Y") &gt; 0,
        _xlfn.TEXTJOIN(", ", TRUE, IF(('4.PacBio'!E:E = B256) * ('4.PacBio'!W:W = "Y"), '4.PacBio'!D:D, "")),
        IF(
            COUNTIFS('4.PacBio'!E:E, B256, '4.PacBio'!V:V, "Y") &gt; 0,
            _xlfn.TEXTJOIN(", ", TRUE, IF(('4.PacBio'!E:E = B256) * ('4.PacBio'!V:V = "Y"), '4.PacBio'!D:D, "")),
            "Awaiting Status"
        )
    )
)</f>
        <v/>
      </c>
      <c r="K256" s="181" t="s">
        <v>94</v>
      </c>
      <c r="L256" s="8" t="str" cm="1">
        <f t="array" aca="1" ref="L256" ca="1">IF(
    K256="N",
    "",
    IF(
        COUNTIFS('4.HiCLibrary'!E:E, B256, '4.HiCLibrary'!V:V, "Y") &gt; 0,
        _xlfn.TEXTJOIN(", ", TRUE, IF(('4.HiCLibrary'!E:E = B256) * ('4.HiCLibrary'!V:V = "Y"), '4.HiCLibrary'!D:D, "")),
        IF(
            COUNTIFS('4.HiCLibrary'!E:E, B256, '4.HiCLibrary'!U:U, "Y") &gt; 0,
            _xlfn.TEXTJOIN(", ", TRUE, IF(('4.HiCLibrary'!E:E = B256) * ('4.HiCLibrary'!U:U = "Y"), '4.HiCLibrary'!D:D, "")),
            "Awaiting Status"
        )
    )
)</f>
        <v/>
      </c>
      <c r="M256" s="47" t="s">
        <v>94</v>
      </c>
      <c r="N256" s="56" t="str" cm="1">
        <f t="array" aca="1" ref="N256" ca="1">IF(
    M256="N",
    "",
    IF(
        COUNTIFS('4.ONT'!E:E, B256, '4.ONT'!Q:Q, "Y") &gt; 0,
        _xlfn.TEXTJOIN(", ", TRUE, IF(('4.ONT'!E:E = B256) * ('4.ONT'!Q:Q = "Y"), '4.ONT'!D:D, "")),
        IF(
            COUNTIFS('4.ONT'!E:E, B256, '4.ONT'!P:P, "Y") &gt; 0,
            _xlfn.TEXTJOIN(", ", TRUE, IF(('4.ONT'!E:E = B256) * ('4.ONT'!P:P = "Y"), '4.ONT'!D:D, "")),
            "Awaiting Status"
        )
    )
)</f>
        <v/>
      </c>
      <c r="O256" s="60" t="s">
        <v>94</v>
      </c>
      <c r="P256" s="60" t="str" cm="1">
        <f t="array" aca="1" ref="P256" ca="1">IF(
    O256="N",
    "",
    IF(
        COUNTIFS('3.RNAExtractions'!E:E, B256, '3.RNAExtractions'!Z:Z, "Y") &gt; 0,
        _xlfn.TEXTJOIN(", ", TRUE, IF(('3.RNAExtractions'!E:E = B256) * ('3.RNAExtractions'!Z:Z = "Y"), '3.RNAExtractions'!D:D, "")),
        IF(
            COUNTIFS('3.RNAExtractions'!E:E, B256, '3.RNAExtractions'!Y:Y, "Y") &gt; 0,
            _xlfn.TEXTJOIN(", ", TRUE, IF(('3.RNAExtractions'!E:E = B256) * ('3.RNAExtractions'!Y:Y = "Y"), '3.RNAExtractions'!D:D, "")),
            "Awaiting Status"
        )
    )
)</f>
        <v/>
      </c>
      <c r="Q256" s="60"/>
      <c r="R256" s="60" t="str" cm="1">
        <f t="array" aca="1" ref="R256" ca="1">IF(
    Q256="N",
    "",
    IF(
        COUNTIFS('4.RNAIllumina'!E:E, B256, '4.RNAIllumina'!Y:Y, "Y") &gt; 0,
        _xlfn.TEXTJOIN(", ", TRUE, IF(('4.RNAIllumina'!E:E = B256) * ('4.RNAIllumina'!Y:Y = "Y"), '4.RNAIllumina'!D:D, "")),
        IF(
            COUNTIFS('4.RNAIllumina'!E:E, B256, '4.RNAIllumina'!X:X, "Y") &gt; 0,
            _xlfn.TEXTJOIN(", ", TRUE, IF(('4.RNAIllumina'!E:E = B256) * ('4.RNAIllumina'!X:X = "Y"), '4.RNAIllumina'!D:D, "")),
            "Awaiting Status"
        )
    )
)</f>
        <v>Awaiting Status</v>
      </c>
      <c r="T256" s="6" t="str">
        <f ca="1">VLOOKUP($B256,'1.MetaData'!$B:$H,2,FALSE)</f>
        <v>F15-1915</v>
      </c>
      <c r="U256" s="7" t="str">
        <f ca="1">VLOOKUP($B256,'1.MetaData'!$B:$H,3,FALSE)</f>
        <v>Epinephelus fasciatus</v>
      </c>
      <c r="V256" s="7">
        <f ca="1">VLOOKUP($B256,'1.MetaData'!$B:$H,4,FALSE)</f>
        <v>0</v>
      </c>
      <c r="W256" s="6" t="str">
        <f ca="1">VLOOKUP($B256,'1.MetaData'!$B:$H,5,FALSE)</f>
        <v xml:space="preserve">WA Fisheries </v>
      </c>
      <c r="X256" s="6" t="str">
        <f ca="1">VLOOKUP($B256,'1.MetaData'!$B:$H,6,FALSE)</f>
        <v>TrEnD</v>
      </c>
      <c r="Z256"/>
    </row>
    <row r="257" spans="1:26" hidden="1" x14ac:dyDescent="0.25">
      <c r="A257" s="17">
        <v>256</v>
      </c>
      <c r="B257" s="3" t="str">
        <f t="shared" ca="1" si="6"/>
        <v>OG256</v>
      </c>
      <c r="C257" s="219" t="s">
        <v>96</v>
      </c>
      <c r="D257" s="4">
        <f ca="1">COUNTIF('2.Tissue'!C:C,B257)</f>
        <v>1</v>
      </c>
      <c r="E257" s="4">
        <f ca="1">COUNTIFS('3.DNAExtractions'!$E:$E,$B257,'3.DNAExtractions'!$D:$D,E$1)</f>
        <v>1</v>
      </c>
      <c r="F257" s="2" t="str" cm="1">
        <f t="array" aca="1" ref="F257" ca="1">IF(
    COUNTIFS('3.DNAExtractions'!E:E, B257, '3.DNAExtractions'!Y:Y, "Y") &gt; 0,
    _xlfn.TEXTJOIN(", ", TRUE, IF(('3.DNAExtractions'!E:E = B257) * ('3.DNAExtractions'!Y:Y = "Y"), '3.DNAExtractions'!D:D, "")),
    IF(
        COUNTIFS('3.DNAExtractions'!E:E, B257, '3.DNAExtractions'!X:X, "Y") &gt; 0,
        _xlfn.TEXTJOIN(", ", TRUE, IF(('3.DNAExtractions'!E:E = B257) * ('3.DNAExtractions'!X:X = "Y"), '3.DNAExtractions'!D:D, "")),
        "Awaiting Status"
    )
)</f>
        <v>Extracted</v>
      </c>
      <c r="G257" s="45" t="s">
        <v>92</v>
      </c>
      <c r="H257" s="8" t="str" cm="1">
        <f t="array" aca="1" ref="H257" ca="1">IF(
    G257="N",
    "",
    IF(
        COUNTIFS('4.Illumina'!E:E, B257, '4.Illumina'!R:R, "Y") &gt; 0,
        _xlfn.TEXTJOIN(", ", TRUE, IF(('4.Illumina'!E:E = B257) * ('4.Illumina'!R:R = "Y"), '4.Illumina'!D:D, "")),
        IF(
            COUNTIFS('4.Illumina'!E:E, B257, '4.Illumina'!Q:Q, "Y") &gt; 0,
            _xlfn.TEXTJOIN(", ", TRUE, IF(('4.Illumina'!E:E = B257) * ('4.Illumina'!Q:Q = "Y"), '4.Illumina'!D:D, "")),
            "Awaiting Status"
        )
    )
)</f>
        <v>Sequenced</v>
      </c>
      <c r="I257" s="26" t="s">
        <v>94</v>
      </c>
      <c r="J257" s="56" t="str" cm="1">
        <f t="array" aca="1" ref="J257" ca="1">IF(
    I257="N",
    "",
    IF(
        COUNTIFS('4.PacBio'!E:E, B257, '4.PacBio'!W:W, "Y") &gt; 0,
        _xlfn.TEXTJOIN(", ", TRUE, IF(('4.PacBio'!E:E = B257) * ('4.PacBio'!W:W = "Y"), '4.PacBio'!D:D, "")),
        IF(
            COUNTIFS('4.PacBio'!E:E, B257, '4.PacBio'!V:V, "Y") &gt; 0,
            _xlfn.TEXTJOIN(", ", TRUE, IF(('4.PacBio'!E:E = B257) * ('4.PacBio'!V:V = "Y"), '4.PacBio'!D:D, "")),
            "Awaiting Status"
        )
    )
)</f>
        <v/>
      </c>
      <c r="K257" s="181" t="s">
        <v>94</v>
      </c>
      <c r="L257" s="8" t="str" cm="1">
        <f t="array" aca="1" ref="L257" ca="1">IF(
    K257="N",
    "",
    IF(
        COUNTIFS('4.HiCLibrary'!E:E, B257, '4.HiCLibrary'!V:V, "Y") &gt; 0,
        _xlfn.TEXTJOIN(", ", TRUE, IF(('4.HiCLibrary'!E:E = B257) * ('4.HiCLibrary'!V:V = "Y"), '4.HiCLibrary'!D:D, "")),
        IF(
            COUNTIFS('4.HiCLibrary'!E:E, B257, '4.HiCLibrary'!U:U, "Y") &gt; 0,
            _xlfn.TEXTJOIN(", ", TRUE, IF(('4.HiCLibrary'!E:E = B257) * ('4.HiCLibrary'!U:U = "Y"), '4.HiCLibrary'!D:D, "")),
            "Awaiting Status"
        )
    )
)</f>
        <v/>
      </c>
      <c r="M257" s="47" t="s">
        <v>94</v>
      </c>
      <c r="N257" s="56" t="str" cm="1">
        <f t="array" aca="1" ref="N257" ca="1">IF(
    M257="N",
    "",
    IF(
        COUNTIFS('4.ONT'!E:E, B257, '4.ONT'!Q:Q, "Y") &gt; 0,
        _xlfn.TEXTJOIN(", ", TRUE, IF(('4.ONT'!E:E = B257) * ('4.ONT'!Q:Q = "Y"), '4.ONT'!D:D, "")),
        IF(
            COUNTIFS('4.ONT'!E:E, B257, '4.ONT'!P:P, "Y") &gt; 0,
            _xlfn.TEXTJOIN(", ", TRUE, IF(('4.ONT'!E:E = B257) * ('4.ONT'!P:P = "Y"), '4.ONT'!D:D, "")),
            "Awaiting Status"
        )
    )
)</f>
        <v/>
      </c>
      <c r="O257" s="60" t="s">
        <v>94</v>
      </c>
      <c r="P257" s="60" t="str" cm="1">
        <f t="array" aca="1" ref="P257" ca="1">IF(
    O257="N",
    "",
    IF(
        COUNTIFS('3.RNAExtractions'!E:E, B257, '3.RNAExtractions'!Z:Z, "Y") &gt; 0,
        _xlfn.TEXTJOIN(", ", TRUE, IF(('3.RNAExtractions'!E:E = B257) * ('3.RNAExtractions'!Z:Z = "Y"), '3.RNAExtractions'!D:D, "")),
        IF(
            COUNTIFS('3.RNAExtractions'!E:E, B257, '3.RNAExtractions'!Y:Y, "Y") &gt; 0,
            _xlfn.TEXTJOIN(", ", TRUE, IF(('3.RNAExtractions'!E:E = B257) * ('3.RNAExtractions'!Y:Y = "Y"), '3.RNAExtractions'!D:D, "")),
            "Awaiting Status"
        )
    )
)</f>
        <v/>
      </c>
      <c r="Q257" s="60"/>
      <c r="R257" s="60" t="str" cm="1">
        <f t="array" aca="1" ref="R257" ca="1">IF(
    Q257="N",
    "",
    IF(
        COUNTIFS('4.RNAIllumina'!E:E, B257, '4.RNAIllumina'!Y:Y, "Y") &gt; 0,
        _xlfn.TEXTJOIN(", ", TRUE, IF(('4.RNAIllumina'!E:E = B257) * ('4.RNAIllumina'!Y:Y = "Y"), '4.RNAIllumina'!D:D, "")),
        IF(
            COUNTIFS('4.RNAIllumina'!E:E, B257, '4.RNAIllumina'!X:X, "Y") &gt; 0,
            _xlfn.TEXTJOIN(", ", TRUE, IF(('4.RNAIllumina'!E:E = B257) * ('4.RNAIllumina'!X:X = "Y"), '4.RNAIllumina'!D:D, "")),
            "Awaiting Status"
        )
    )
)</f>
        <v>Awaiting Status</v>
      </c>
      <c r="T257" s="6" t="str">
        <f ca="1">VLOOKUP($B257,'1.MetaData'!$B:$H,2,FALSE)</f>
        <v>F15-1950</v>
      </c>
      <c r="U257" s="7" t="str">
        <f ca="1">VLOOKUP($B257,'1.MetaData'!$B:$H,3,FALSE)</f>
        <v>Hemigymnus melapterus</v>
      </c>
      <c r="V257" s="7" t="str">
        <f ca="1">VLOOKUP($B257,'1.MetaData'!$B:$H,4,FALSE)</f>
        <v>Thicklip Wrasse</v>
      </c>
      <c r="W257" s="6" t="str">
        <f ca="1">VLOOKUP($B257,'1.MetaData'!$B:$H,5,FALSE)</f>
        <v xml:space="preserve">WA Fisheries </v>
      </c>
      <c r="X257" s="6" t="str">
        <f ca="1">VLOOKUP($B257,'1.MetaData'!$B:$H,6,FALSE)</f>
        <v>TrEnD</v>
      </c>
      <c r="Z257"/>
    </row>
    <row r="258" spans="1:26" hidden="1" x14ac:dyDescent="0.25">
      <c r="A258" s="17">
        <v>257</v>
      </c>
      <c r="B258" s="3" t="str">
        <f t="shared" ca="1" si="6"/>
        <v>OG257</v>
      </c>
      <c r="C258" s="219" t="s">
        <v>96</v>
      </c>
      <c r="D258" s="4">
        <f ca="1">COUNTIF('2.Tissue'!C:C,B258)</f>
        <v>1</v>
      </c>
      <c r="E258" s="4">
        <f ca="1">COUNTIFS('3.DNAExtractions'!$E:$E,$B258,'3.DNAExtractions'!$D:$D,E$1)</f>
        <v>1</v>
      </c>
      <c r="F258" s="2" t="str" cm="1">
        <f t="array" aca="1" ref="F258" ca="1">IF(
    COUNTIFS('3.DNAExtractions'!E:E, B258, '3.DNAExtractions'!Y:Y, "Y") &gt; 0,
    _xlfn.TEXTJOIN(", ", TRUE, IF(('3.DNAExtractions'!E:E = B258) * ('3.DNAExtractions'!Y:Y = "Y"), '3.DNAExtractions'!D:D, "")),
    IF(
        COUNTIFS('3.DNAExtractions'!E:E, B258, '3.DNAExtractions'!X:X, "Y") &gt; 0,
        _xlfn.TEXTJOIN(", ", TRUE, IF(('3.DNAExtractions'!E:E = B258) * ('3.DNAExtractions'!X:X = "Y"), '3.DNAExtractions'!D:D, "")),
        "Awaiting Status"
    )
)</f>
        <v>Extracted</v>
      </c>
      <c r="G258" s="45" t="s">
        <v>92</v>
      </c>
      <c r="H258" s="8" t="str" cm="1">
        <f t="array" aca="1" ref="H258" ca="1">IF(
    G258="N",
    "",
    IF(
        COUNTIFS('4.Illumina'!E:E, B258, '4.Illumina'!R:R, "Y") &gt; 0,
        _xlfn.TEXTJOIN(", ", TRUE, IF(('4.Illumina'!E:E = B258) * ('4.Illumina'!R:R = "Y"), '4.Illumina'!D:D, "")),
        IF(
            COUNTIFS('4.Illumina'!E:E, B258, '4.Illumina'!Q:Q, "Y") &gt; 0,
            _xlfn.TEXTJOIN(", ", TRUE, IF(('4.Illumina'!E:E = B258) * ('4.Illumina'!Q:Q = "Y"), '4.Illumina'!D:D, "")),
            "Awaiting Status"
        )
    )
)</f>
        <v>Sequenced</v>
      </c>
      <c r="I258" s="26" t="s">
        <v>94</v>
      </c>
      <c r="J258" s="56" t="str" cm="1">
        <f t="array" aca="1" ref="J258" ca="1">IF(
    I258="N",
    "",
    IF(
        COUNTIFS('4.PacBio'!E:E, B258, '4.PacBio'!W:W, "Y") &gt; 0,
        _xlfn.TEXTJOIN(", ", TRUE, IF(('4.PacBio'!E:E = B258) * ('4.PacBio'!W:W = "Y"), '4.PacBio'!D:D, "")),
        IF(
            COUNTIFS('4.PacBio'!E:E, B258, '4.PacBio'!V:V, "Y") &gt; 0,
            _xlfn.TEXTJOIN(", ", TRUE, IF(('4.PacBio'!E:E = B258) * ('4.PacBio'!V:V = "Y"), '4.PacBio'!D:D, "")),
            "Awaiting Status"
        )
    )
)</f>
        <v/>
      </c>
      <c r="K258" s="181" t="s">
        <v>94</v>
      </c>
      <c r="L258" s="8" t="str" cm="1">
        <f t="array" aca="1" ref="L258" ca="1">IF(
    K258="N",
    "",
    IF(
        COUNTIFS('4.HiCLibrary'!E:E, B258, '4.HiCLibrary'!V:V, "Y") &gt; 0,
        _xlfn.TEXTJOIN(", ", TRUE, IF(('4.HiCLibrary'!E:E = B258) * ('4.HiCLibrary'!V:V = "Y"), '4.HiCLibrary'!D:D, "")),
        IF(
            COUNTIFS('4.HiCLibrary'!E:E, B258, '4.HiCLibrary'!U:U, "Y") &gt; 0,
            _xlfn.TEXTJOIN(", ", TRUE, IF(('4.HiCLibrary'!E:E = B258) * ('4.HiCLibrary'!U:U = "Y"), '4.HiCLibrary'!D:D, "")),
            "Awaiting Status"
        )
    )
)</f>
        <v/>
      </c>
      <c r="M258" s="47" t="s">
        <v>94</v>
      </c>
      <c r="N258" s="56" t="str" cm="1">
        <f t="array" aca="1" ref="N258" ca="1">IF(
    M258="N",
    "",
    IF(
        COUNTIFS('4.ONT'!E:E, B258, '4.ONT'!Q:Q, "Y") &gt; 0,
        _xlfn.TEXTJOIN(", ", TRUE, IF(('4.ONT'!E:E = B258) * ('4.ONT'!Q:Q = "Y"), '4.ONT'!D:D, "")),
        IF(
            COUNTIFS('4.ONT'!E:E, B258, '4.ONT'!P:P, "Y") &gt; 0,
            _xlfn.TEXTJOIN(", ", TRUE, IF(('4.ONT'!E:E = B258) * ('4.ONT'!P:P = "Y"), '4.ONT'!D:D, "")),
            "Awaiting Status"
        )
    )
)</f>
        <v/>
      </c>
      <c r="O258" s="60" t="s">
        <v>94</v>
      </c>
      <c r="P258" s="60" t="str" cm="1">
        <f t="array" aca="1" ref="P258" ca="1">IF(
    O258="N",
    "",
    IF(
        COUNTIFS('3.RNAExtractions'!E:E, B258, '3.RNAExtractions'!Z:Z, "Y") &gt; 0,
        _xlfn.TEXTJOIN(", ", TRUE, IF(('3.RNAExtractions'!E:E = B258) * ('3.RNAExtractions'!Z:Z = "Y"), '3.RNAExtractions'!D:D, "")),
        IF(
            COUNTIFS('3.RNAExtractions'!E:E, B258, '3.RNAExtractions'!Y:Y, "Y") &gt; 0,
            _xlfn.TEXTJOIN(", ", TRUE, IF(('3.RNAExtractions'!E:E = B258) * ('3.RNAExtractions'!Y:Y = "Y"), '3.RNAExtractions'!D:D, "")),
            "Awaiting Status"
        )
    )
)</f>
        <v/>
      </c>
      <c r="Q258" s="60"/>
      <c r="R258" s="60" t="str" cm="1">
        <f t="array" aca="1" ref="R258" ca="1">IF(
    Q258="N",
    "",
    IF(
        COUNTIFS('4.RNAIllumina'!E:E, B258, '4.RNAIllumina'!Y:Y, "Y") &gt; 0,
        _xlfn.TEXTJOIN(", ", TRUE, IF(('4.RNAIllumina'!E:E = B258) * ('4.RNAIllumina'!Y:Y = "Y"), '4.RNAIllumina'!D:D, "")),
        IF(
            COUNTIFS('4.RNAIllumina'!E:E, B258, '4.RNAIllumina'!X:X, "Y") &gt; 0,
            _xlfn.TEXTJOIN(", ", TRUE, IF(('4.RNAIllumina'!E:E = B258) * ('4.RNAIllumina'!X:X = "Y"), '4.RNAIllumina'!D:D, "")),
            "Awaiting Status"
        )
    )
)</f>
        <v>Awaiting Status</v>
      </c>
      <c r="T258" s="6" t="str">
        <f ca="1">VLOOKUP($B258,'1.MetaData'!$B:$H,2,FALSE)</f>
        <v>F15-1113</v>
      </c>
      <c r="U258" s="7" t="str">
        <f ca="1">VLOOKUP($B258,'1.MetaData'!$B:$H,3,FALSE)</f>
        <v>Iniistius</v>
      </c>
      <c r="V258" s="7" t="str">
        <f ca="1">VLOOKUP($B258,'1.MetaData'!$B:$H,4,FALSE)</f>
        <v>Razorfish</v>
      </c>
      <c r="W258" s="6" t="str">
        <f ca="1">VLOOKUP($B258,'1.MetaData'!$B:$H,5,FALSE)</f>
        <v xml:space="preserve">J DiBattista, JP Hobbs, Tane </v>
      </c>
      <c r="X258" s="6" t="str">
        <f ca="1">VLOOKUP($B258,'1.MetaData'!$B:$H,6,FALSE)</f>
        <v>TrEnD</v>
      </c>
      <c r="Z258"/>
    </row>
    <row r="259" spans="1:26" hidden="1" x14ac:dyDescent="0.25">
      <c r="A259" s="17">
        <v>258</v>
      </c>
      <c r="B259" s="3" t="str">
        <f t="shared" ca="1" si="6"/>
        <v>OG258</v>
      </c>
      <c r="C259" s="219" t="s">
        <v>96</v>
      </c>
      <c r="D259" s="4">
        <f ca="1">COUNTIF('2.Tissue'!C:C,B259)</f>
        <v>1</v>
      </c>
      <c r="E259" s="4">
        <f ca="1">COUNTIFS('3.DNAExtractions'!$E:$E,$B259,'3.DNAExtractions'!$D:$D,E$1)</f>
        <v>1</v>
      </c>
      <c r="F259" s="2" t="str" cm="1">
        <f t="array" aca="1" ref="F259" ca="1">IF(
    COUNTIFS('3.DNAExtractions'!E:E, B259, '3.DNAExtractions'!Y:Y, "Y") &gt; 0,
    _xlfn.TEXTJOIN(", ", TRUE, IF(('3.DNAExtractions'!E:E = B259) * ('3.DNAExtractions'!Y:Y = "Y"), '3.DNAExtractions'!D:D, "")),
    IF(
        COUNTIFS('3.DNAExtractions'!E:E, B259, '3.DNAExtractions'!X:X, "Y") &gt; 0,
        _xlfn.TEXTJOIN(", ", TRUE, IF(('3.DNAExtractions'!E:E = B259) * ('3.DNAExtractions'!X:X = "Y"), '3.DNAExtractions'!D:D, "")),
        "Awaiting Status"
    )
)</f>
        <v>Extracted</v>
      </c>
      <c r="G259" s="45" t="s">
        <v>92</v>
      </c>
      <c r="H259" s="8" t="str" cm="1">
        <f t="array" aca="1" ref="H259" ca="1">IF(
    G259="N",
    "",
    IF(
        COUNTIFS('4.Illumina'!E:E, B259, '4.Illumina'!R:R, "Y") &gt; 0,
        _xlfn.TEXTJOIN(", ", TRUE, IF(('4.Illumina'!E:E = B259) * ('4.Illumina'!R:R = "Y"), '4.Illumina'!D:D, "")),
        IF(
            COUNTIFS('4.Illumina'!E:E, B259, '4.Illumina'!Q:Q, "Y") &gt; 0,
            _xlfn.TEXTJOIN(", ", TRUE, IF(('4.Illumina'!E:E = B259) * ('4.Illumina'!Q:Q = "Y"), '4.Illumina'!D:D, "")),
            "Awaiting Status"
        )
    )
)</f>
        <v>Sequenced</v>
      </c>
      <c r="I259" s="26" t="s">
        <v>94</v>
      </c>
      <c r="J259" s="56" t="str" cm="1">
        <f t="array" aca="1" ref="J259" ca="1">IF(
    I259="N",
    "",
    IF(
        COUNTIFS('4.PacBio'!E:E, B259, '4.PacBio'!W:W, "Y") &gt; 0,
        _xlfn.TEXTJOIN(", ", TRUE, IF(('4.PacBio'!E:E = B259) * ('4.PacBio'!W:W = "Y"), '4.PacBio'!D:D, "")),
        IF(
            COUNTIFS('4.PacBio'!E:E, B259, '4.PacBio'!V:V, "Y") &gt; 0,
            _xlfn.TEXTJOIN(", ", TRUE, IF(('4.PacBio'!E:E = B259) * ('4.PacBio'!V:V = "Y"), '4.PacBio'!D:D, "")),
            "Awaiting Status"
        )
    )
)</f>
        <v/>
      </c>
      <c r="K259" s="181" t="s">
        <v>94</v>
      </c>
      <c r="L259" s="8" t="str" cm="1">
        <f t="array" aca="1" ref="L259" ca="1">IF(
    K259="N",
    "",
    IF(
        COUNTIFS('4.HiCLibrary'!E:E, B259, '4.HiCLibrary'!V:V, "Y") &gt; 0,
        _xlfn.TEXTJOIN(", ", TRUE, IF(('4.HiCLibrary'!E:E = B259) * ('4.HiCLibrary'!V:V = "Y"), '4.HiCLibrary'!D:D, "")),
        IF(
            COUNTIFS('4.HiCLibrary'!E:E, B259, '4.HiCLibrary'!U:U, "Y") &gt; 0,
            _xlfn.TEXTJOIN(", ", TRUE, IF(('4.HiCLibrary'!E:E = B259) * ('4.HiCLibrary'!U:U = "Y"), '4.HiCLibrary'!D:D, "")),
            "Awaiting Status"
        )
    )
)</f>
        <v/>
      </c>
      <c r="M259" s="47" t="s">
        <v>94</v>
      </c>
      <c r="N259" s="56" t="str" cm="1">
        <f t="array" aca="1" ref="N259" ca="1">IF(
    M259="N",
    "",
    IF(
        COUNTIFS('4.ONT'!E:E, B259, '4.ONT'!Q:Q, "Y") &gt; 0,
        _xlfn.TEXTJOIN(", ", TRUE, IF(('4.ONT'!E:E = B259) * ('4.ONT'!Q:Q = "Y"), '4.ONT'!D:D, "")),
        IF(
            COUNTIFS('4.ONT'!E:E, B259, '4.ONT'!P:P, "Y") &gt; 0,
            _xlfn.TEXTJOIN(", ", TRUE, IF(('4.ONT'!E:E = B259) * ('4.ONT'!P:P = "Y"), '4.ONT'!D:D, "")),
            "Awaiting Status"
        )
    )
)</f>
        <v/>
      </c>
      <c r="O259" s="60" t="s">
        <v>94</v>
      </c>
      <c r="P259" s="60" t="str" cm="1">
        <f t="array" aca="1" ref="P259" ca="1">IF(
    O259="N",
    "",
    IF(
        COUNTIFS('3.RNAExtractions'!E:E, B259, '3.RNAExtractions'!Z:Z, "Y") &gt; 0,
        _xlfn.TEXTJOIN(", ", TRUE, IF(('3.RNAExtractions'!E:E = B259) * ('3.RNAExtractions'!Z:Z = "Y"), '3.RNAExtractions'!D:D, "")),
        IF(
            COUNTIFS('3.RNAExtractions'!E:E, B259, '3.RNAExtractions'!Y:Y, "Y") &gt; 0,
            _xlfn.TEXTJOIN(", ", TRUE, IF(('3.RNAExtractions'!E:E = B259) * ('3.RNAExtractions'!Y:Y = "Y"), '3.RNAExtractions'!D:D, "")),
            "Awaiting Status"
        )
    )
)</f>
        <v/>
      </c>
      <c r="Q259" s="60"/>
      <c r="R259" s="60" t="str" cm="1">
        <f t="array" aca="1" ref="R259" ca="1">IF(
    Q259="N",
    "",
    IF(
        COUNTIFS('4.RNAIllumina'!E:E, B259, '4.RNAIllumina'!Y:Y, "Y") &gt; 0,
        _xlfn.TEXTJOIN(", ", TRUE, IF(('4.RNAIllumina'!E:E = B259) * ('4.RNAIllumina'!Y:Y = "Y"), '4.RNAIllumina'!D:D, "")),
        IF(
            COUNTIFS('4.RNAIllumina'!E:E, B259, '4.RNAIllumina'!X:X, "Y") &gt; 0,
            _xlfn.TEXTJOIN(", ", TRUE, IF(('4.RNAIllumina'!E:E = B259) * ('4.RNAIllumina'!X:X = "Y"), '4.RNAIllumina'!D:D, "")),
            "Awaiting Status"
        )
    )
)</f>
        <v>Awaiting Status</v>
      </c>
      <c r="T259" s="6" t="str">
        <f ca="1">VLOOKUP($B259,'1.MetaData'!$B:$H,2,FALSE)</f>
        <v>F15-1919</v>
      </c>
      <c r="U259" s="7" t="str">
        <f ca="1">VLOOKUP($B259,'1.MetaData'!$B:$H,3,FALSE)</f>
        <v>Lethrinus genivittatus</v>
      </c>
      <c r="V259" s="7">
        <f ca="1">VLOOKUP($B259,'1.MetaData'!$B:$H,4,FALSE)</f>
        <v>0</v>
      </c>
      <c r="W259" s="6" t="str">
        <f ca="1">VLOOKUP($B259,'1.MetaData'!$B:$H,5,FALSE)</f>
        <v xml:space="preserve">WA Fisheries </v>
      </c>
      <c r="X259" s="6" t="str">
        <f ca="1">VLOOKUP($B259,'1.MetaData'!$B:$H,6,FALSE)</f>
        <v>TrEnD</v>
      </c>
      <c r="Z259"/>
    </row>
    <row r="260" spans="1:26" hidden="1" x14ac:dyDescent="0.25">
      <c r="A260" s="17">
        <v>259</v>
      </c>
      <c r="B260" s="3" t="str">
        <f t="shared" ca="1" si="6"/>
        <v>OG259</v>
      </c>
      <c r="C260" s="219" t="s">
        <v>96</v>
      </c>
      <c r="D260" s="4">
        <f ca="1">COUNTIF('2.Tissue'!C:C,B260)</f>
        <v>1</v>
      </c>
      <c r="E260" s="4">
        <f ca="1">COUNTIFS('3.DNAExtractions'!$E:$E,$B260,'3.DNAExtractions'!$D:$D,E$1)</f>
        <v>1</v>
      </c>
      <c r="F260" s="2" t="str" cm="1">
        <f t="array" aca="1" ref="F260" ca="1">IF(
    COUNTIFS('3.DNAExtractions'!E:E, B260, '3.DNAExtractions'!Y:Y, "Y") &gt; 0,
    _xlfn.TEXTJOIN(", ", TRUE, IF(('3.DNAExtractions'!E:E = B260) * ('3.DNAExtractions'!Y:Y = "Y"), '3.DNAExtractions'!D:D, "")),
    IF(
        COUNTIFS('3.DNAExtractions'!E:E, B260, '3.DNAExtractions'!X:X, "Y") &gt; 0,
        _xlfn.TEXTJOIN(", ", TRUE, IF(('3.DNAExtractions'!E:E = B260) * ('3.DNAExtractions'!X:X = "Y"), '3.DNAExtractions'!D:D, "")),
        "Awaiting Status"
    )
)</f>
        <v>Extracted</v>
      </c>
      <c r="G260" s="45" t="s">
        <v>92</v>
      </c>
      <c r="H260" s="8" t="str" cm="1">
        <f t="array" aca="1" ref="H260" ca="1">IF(
    G260="N",
    "",
    IF(
        COUNTIFS('4.Illumina'!E:E, B260, '4.Illumina'!R:R, "Y") &gt; 0,
        _xlfn.TEXTJOIN(", ", TRUE, IF(('4.Illumina'!E:E = B260) * ('4.Illumina'!R:R = "Y"), '4.Illumina'!D:D, "")),
        IF(
            COUNTIFS('4.Illumina'!E:E, B260, '4.Illumina'!Q:Q, "Y") &gt; 0,
            _xlfn.TEXTJOIN(", ", TRUE, IF(('4.Illumina'!E:E = B260) * ('4.Illumina'!Q:Q = "Y"), '4.Illumina'!D:D, "")),
            "Awaiting Status"
        )
    )
)</f>
        <v>Sequenced</v>
      </c>
      <c r="I260" s="26" t="s">
        <v>94</v>
      </c>
      <c r="J260" s="56" t="str" cm="1">
        <f t="array" aca="1" ref="J260" ca="1">IF(
    I260="N",
    "",
    IF(
        COUNTIFS('4.PacBio'!E:E, B260, '4.PacBio'!W:W, "Y") &gt; 0,
        _xlfn.TEXTJOIN(", ", TRUE, IF(('4.PacBio'!E:E = B260) * ('4.PacBio'!W:W = "Y"), '4.PacBio'!D:D, "")),
        IF(
            COUNTIFS('4.PacBio'!E:E, B260, '4.PacBio'!V:V, "Y") &gt; 0,
            _xlfn.TEXTJOIN(", ", TRUE, IF(('4.PacBio'!E:E = B260) * ('4.PacBio'!V:V = "Y"), '4.PacBio'!D:D, "")),
            "Awaiting Status"
        )
    )
)</f>
        <v/>
      </c>
      <c r="K260" s="181" t="s">
        <v>94</v>
      </c>
      <c r="L260" s="8" t="str" cm="1">
        <f t="array" aca="1" ref="L260" ca="1">IF(
    K260="N",
    "",
    IF(
        COUNTIFS('4.HiCLibrary'!E:E, B260, '4.HiCLibrary'!V:V, "Y") &gt; 0,
        _xlfn.TEXTJOIN(", ", TRUE, IF(('4.HiCLibrary'!E:E = B260) * ('4.HiCLibrary'!V:V = "Y"), '4.HiCLibrary'!D:D, "")),
        IF(
            COUNTIFS('4.HiCLibrary'!E:E, B260, '4.HiCLibrary'!U:U, "Y") &gt; 0,
            _xlfn.TEXTJOIN(", ", TRUE, IF(('4.HiCLibrary'!E:E = B260) * ('4.HiCLibrary'!U:U = "Y"), '4.HiCLibrary'!D:D, "")),
            "Awaiting Status"
        )
    )
)</f>
        <v/>
      </c>
      <c r="M260" s="47" t="s">
        <v>94</v>
      </c>
      <c r="N260" s="56" t="str" cm="1">
        <f t="array" aca="1" ref="N260" ca="1">IF(
    M260="N",
    "",
    IF(
        COUNTIFS('4.ONT'!E:E, B260, '4.ONT'!Q:Q, "Y") &gt; 0,
        _xlfn.TEXTJOIN(", ", TRUE, IF(('4.ONT'!E:E = B260) * ('4.ONT'!Q:Q = "Y"), '4.ONT'!D:D, "")),
        IF(
            COUNTIFS('4.ONT'!E:E, B260, '4.ONT'!P:P, "Y") &gt; 0,
            _xlfn.TEXTJOIN(", ", TRUE, IF(('4.ONT'!E:E = B260) * ('4.ONT'!P:P = "Y"), '4.ONT'!D:D, "")),
            "Awaiting Status"
        )
    )
)</f>
        <v/>
      </c>
      <c r="O260" s="60" t="s">
        <v>94</v>
      </c>
      <c r="P260" s="60" t="str" cm="1">
        <f t="array" aca="1" ref="P260" ca="1">IF(
    O260="N",
    "",
    IF(
        COUNTIFS('3.RNAExtractions'!E:E, B260, '3.RNAExtractions'!Z:Z, "Y") &gt; 0,
        _xlfn.TEXTJOIN(", ", TRUE, IF(('3.RNAExtractions'!E:E = B260) * ('3.RNAExtractions'!Z:Z = "Y"), '3.RNAExtractions'!D:D, "")),
        IF(
            COUNTIFS('3.RNAExtractions'!E:E, B260, '3.RNAExtractions'!Y:Y, "Y") &gt; 0,
            _xlfn.TEXTJOIN(", ", TRUE, IF(('3.RNAExtractions'!E:E = B260) * ('3.RNAExtractions'!Y:Y = "Y"), '3.RNAExtractions'!D:D, "")),
            "Awaiting Status"
        )
    )
)</f>
        <v/>
      </c>
      <c r="Q260" s="60"/>
      <c r="R260" s="60" t="str" cm="1">
        <f t="array" aca="1" ref="R260" ca="1">IF(
    Q260="N",
    "",
    IF(
        COUNTIFS('4.RNAIllumina'!E:E, B260, '4.RNAIllumina'!Y:Y, "Y") &gt; 0,
        _xlfn.TEXTJOIN(", ", TRUE, IF(('4.RNAIllumina'!E:E = B260) * ('4.RNAIllumina'!Y:Y = "Y"), '4.RNAIllumina'!D:D, "")),
        IF(
            COUNTIFS('4.RNAIllumina'!E:E, B260, '4.RNAIllumina'!X:X, "Y") &gt; 0,
            _xlfn.TEXTJOIN(", ", TRUE, IF(('4.RNAIllumina'!E:E = B260) * ('4.RNAIllumina'!X:X = "Y"), '4.RNAIllumina'!D:D, "")),
            "Awaiting Status"
        )
    )
)</f>
        <v>Awaiting Status</v>
      </c>
      <c r="T260" s="6" t="str">
        <f ca="1">VLOOKUP($B260,'1.MetaData'!$B:$H,2,FALSE)</f>
        <v>F16-0205</v>
      </c>
      <c r="U260" s="7" t="str">
        <f ca="1">VLOOKUP($B260,'1.MetaData'!$B:$H,3,FALSE)</f>
        <v>Acanthistius serratus</v>
      </c>
      <c r="V260" s="7" t="str">
        <f ca="1">VLOOKUP($B260,'1.MetaData'!$B:$H,4,FALSE)</f>
        <v>Western Wirrah</v>
      </c>
      <c r="W260" s="6" t="str">
        <f ca="1">VLOOKUP($B260,'1.MetaData'!$B:$H,5,FALSE)</f>
        <v xml:space="preserve">WA Fisheries </v>
      </c>
      <c r="X260" s="6" t="str">
        <f ca="1">VLOOKUP($B260,'1.MetaData'!$B:$H,6,FALSE)</f>
        <v>TrEnD</v>
      </c>
      <c r="Z260"/>
    </row>
    <row r="261" spans="1:26" hidden="1" x14ac:dyDescent="0.25">
      <c r="A261" s="17">
        <v>260</v>
      </c>
      <c r="B261" s="3" t="str">
        <f t="shared" ca="1" si="6"/>
        <v>OG260</v>
      </c>
      <c r="C261" s="219" t="s">
        <v>96</v>
      </c>
      <c r="D261" s="4">
        <f ca="1">COUNTIF('2.Tissue'!C:C,B261)</f>
        <v>1</v>
      </c>
      <c r="E261" s="4">
        <f ca="1">COUNTIFS('3.DNAExtractions'!$E:$E,$B261,'3.DNAExtractions'!$D:$D,E$1)</f>
        <v>1</v>
      </c>
      <c r="F261" s="2" t="str" cm="1">
        <f t="array" aca="1" ref="F261" ca="1">IF(
    COUNTIFS('3.DNAExtractions'!E:E, B261, '3.DNAExtractions'!Y:Y, "Y") &gt; 0,
    _xlfn.TEXTJOIN(", ", TRUE, IF(('3.DNAExtractions'!E:E = B261) * ('3.DNAExtractions'!Y:Y = "Y"), '3.DNAExtractions'!D:D, "")),
    IF(
        COUNTIFS('3.DNAExtractions'!E:E, B261, '3.DNAExtractions'!X:X, "Y") &gt; 0,
        _xlfn.TEXTJOIN(", ", TRUE, IF(('3.DNAExtractions'!E:E = B261) * ('3.DNAExtractions'!X:X = "Y"), '3.DNAExtractions'!D:D, "")),
        "Awaiting Status"
    )
)</f>
        <v>Extracted</v>
      </c>
      <c r="G261" s="45" t="s">
        <v>92</v>
      </c>
      <c r="H261" s="8" t="str" cm="1">
        <f t="array" aca="1" ref="H261" ca="1">IF(
    G261="N",
    "",
    IF(
        COUNTIFS('4.Illumina'!E:E, B261, '4.Illumina'!R:R, "Y") &gt; 0,
        _xlfn.TEXTJOIN(", ", TRUE, IF(('4.Illumina'!E:E = B261) * ('4.Illumina'!R:R = "Y"), '4.Illumina'!D:D, "")),
        IF(
            COUNTIFS('4.Illumina'!E:E, B261, '4.Illumina'!Q:Q, "Y") &gt; 0,
            _xlfn.TEXTJOIN(", ", TRUE, IF(('4.Illumina'!E:E = B261) * ('4.Illumina'!Q:Q = "Y"), '4.Illumina'!D:D, "")),
            "Awaiting Status"
        )
    )
)</f>
        <v>Sequenced</v>
      </c>
      <c r="I261" s="26" t="s">
        <v>94</v>
      </c>
      <c r="J261" s="56" t="str" cm="1">
        <f t="array" aca="1" ref="J261" ca="1">IF(
    I261="N",
    "",
    IF(
        COUNTIFS('4.PacBio'!E:E, B261, '4.PacBio'!W:W, "Y") &gt; 0,
        _xlfn.TEXTJOIN(", ", TRUE, IF(('4.PacBio'!E:E = B261) * ('4.PacBio'!W:W = "Y"), '4.PacBio'!D:D, "")),
        IF(
            COUNTIFS('4.PacBio'!E:E, B261, '4.PacBio'!V:V, "Y") &gt; 0,
            _xlfn.TEXTJOIN(", ", TRUE, IF(('4.PacBio'!E:E = B261) * ('4.PacBio'!V:V = "Y"), '4.PacBio'!D:D, "")),
            "Awaiting Status"
        )
    )
)</f>
        <v/>
      </c>
      <c r="K261" s="181" t="s">
        <v>94</v>
      </c>
      <c r="L261" s="8" t="str" cm="1">
        <f t="array" aca="1" ref="L261" ca="1">IF(
    K261="N",
    "",
    IF(
        COUNTIFS('4.HiCLibrary'!E:E, B261, '4.HiCLibrary'!V:V, "Y") &gt; 0,
        _xlfn.TEXTJOIN(", ", TRUE, IF(('4.HiCLibrary'!E:E = B261) * ('4.HiCLibrary'!V:V = "Y"), '4.HiCLibrary'!D:D, "")),
        IF(
            COUNTIFS('4.HiCLibrary'!E:E, B261, '4.HiCLibrary'!U:U, "Y") &gt; 0,
            _xlfn.TEXTJOIN(", ", TRUE, IF(('4.HiCLibrary'!E:E = B261) * ('4.HiCLibrary'!U:U = "Y"), '4.HiCLibrary'!D:D, "")),
            "Awaiting Status"
        )
    )
)</f>
        <v/>
      </c>
      <c r="M261" s="47" t="s">
        <v>94</v>
      </c>
      <c r="N261" s="56" t="str" cm="1">
        <f t="array" aca="1" ref="N261" ca="1">IF(
    M261="N",
    "",
    IF(
        COUNTIFS('4.ONT'!E:E, B261, '4.ONT'!Q:Q, "Y") &gt; 0,
        _xlfn.TEXTJOIN(", ", TRUE, IF(('4.ONT'!E:E = B261) * ('4.ONT'!Q:Q = "Y"), '4.ONT'!D:D, "")),
        IF(
            COUNTIFS('4.ONT'!E:E, B261, '4.ONT'!P:P, "Y") &gt; 0,
            _xlfn.TEXTJOIN(", ", TRUE, IF(('4.ONT'!E:E = B261) * ('4.ONT'!P:P = "Y"), '4.ONT'!D:D, "")),
            "Awaiting Status"
        )
    )
)</f>
        <v/>
      </c>
      <c r="O261" s="60" t="s">
        <v>94</v>
      </c>
      <c r="P261" s="60" t="str" cm="1">
        <f t="array" aca="1" ref="P261" ca="1">IF(
    O261="N",
    "",
    IF(
        COUNTIFS('3.RNAExtractions'!E:E, B261, '3.RNAExtractions'!Z:Z, "Y") &gt; 0,
        _xlfn.TEXTJOIN(", ", TRUE, IF(('3.RNAExtractions'!E:E = B261) * ('3.RNAExtractions'!Z:Z = "Y"), '3.RNAExtractions'!D:D, "")),
        IF(
            COUNTIFS('3.RNAExtractions'!E:E, B261, '3.RNAExtractions'!Y:Y, "Y") &gt; 0,
            _xlfn.TEXTJOIN(", ", TRUE, IF(('3.RNAExtractions'!E:E = B261) * ('3.RNAExtractions'!Y:Y = "Y"), '3.RNAExtractions'!D:D, "")),
            "Awaiting Status"
        )
    )
)</f>
        <v/>
      </c>
      <c r="Q261" s="60"/>
      <c r="R261" s="60" t="str" cm="1">
        <f t="array" aca="1" ref="R261" ca="1">IF(
    Q261="N",
    "",
    IF(
        COUNTIFS('4.RNAIllumina'!E:E, B261, '4.RNAIllumina'!Y:Y, "Y") &gt; 0,
        _xlfn.TEXTJOIN(", ", TRUE, IF(('4.RNAIllumina'!E:E = B261) * ('4.RNAIllumina'!Y:Y = "Y"), '4.RNAIllumina'!D:D, "")),
        IF(
            COUNTIFS('4.RNAIllumina'!E:E, B261, '4.RNAIllumina'!X:X, "Y") &gt; 0,
            _xlfn.TEXTJOIN(", ", TRUE, IF(('4.RNAIllumina'!E:E = B261) * ('4.RNAIllumina'!X:X = "Y"), '4.RNAIllumina'!D:D, "")),
            "Awaiting Status"
        )
    )
)</f>
        <v>Awaiting Status</v>
      </c>
      <c r="T261" s="6" t="str">
        <f ca="1">VLOOKUP($B261,'1.MetaData'!$B:$H,2,FALSE)</f>
        <v>F16-0216</v>
      </c>
      <c r="U261" s="7" t="str">
        <f ca="1">VLOOKUP($B261,'1.MetaData'!$B:$H,3,FALSE)</f>
        <v>Anyperodon leucogrammicus</v>
      </c>
      <c r="V261" s="7" t="str">
        <f ca="1">VLOOKUP($B261,'1.MetaData'!$B:$H,4,FALSE)</f>
        <v>Slender Grouper</v>
      </c>
      <c r="W261" s="6" t="str">
        <f ca="1">VLOOKUP($B261,'1.MetaData'!$B:$H,5,FALSE)</f>
        <v xml:space="preserve">WA Fisheries </v>
      </c>
      <c r="X261" s="6" t="str">
        <f ca="1">VLOOKUP($B261,'1.MetaData'!$B:$H,6,FALSE)</f>
        <v>TrEnD</v>
      </c>
      <c r="Z261"/>
    </row>
    <row r="262" spans="1:26" hidden="1" x14ac:dyDescent="0.25">
      <c r="A262" s="17">
        <v>261</v>
      </c>
      <c r="B262" s="3" t="str">
        <f t="shared" ca="1" si="6"/>
        <v>OG261</v>
      </c>
      <c r="C262" s="219" t="s">
        <v>96</v>
      </c>
      <c r="D262" s="4">
        <f ca="1">COUNTIF('2.Tissue'!C:C,B262)</f>
        <v>1</v>
      </c>
      <c r="E262" s="4">
        <f ca="1">COUNTIFS('3.DNAExtractions'!$E:$E,$B262,'3.DNAExtractions'!$D:$D,E$1)</f>
        <v>1</v>
      </c>
      <c r="F262" s="2" t="str" cm="1">
        <f t="array" aca="1" ref="F262" ca="1">IF(
    COUNTIFS('3.DNAExtractions'!E:E, B262, '3.DNAExtractions'!Y:Y, "Y") &gt; 0,
    _xlfn.TEXTJOIN(", ", TRUE, IF(('3.DNAExtractions'!E:E = B262) * ('3.DNAExtractions'!Y:Y = "Y"), '3.DNAExtractions'!D:D, "")),
    IF(
        COUNTIFS('3.DNAExtractions'!E:E, B262, '3.DNAExtractions'!X:X, "Y") &gt; 0,
        _xlfn.TEXTJOIN(", ", TRUE, IF(('3.DNAExtractions'!E:E = B262) * ('3.DNAExtractions'!X:X = "Y"), '3.DNAExtractions'!D:D, "")),
        "Awaiting Status"
    )
)</f>
        <v>Extracted</v>
      </c>
      <c r="G262" s="45" t="s">
        <v>92</v>
      </c>
      <c r="H262" s="8" t="str" cm="1">
        <f t="array" aca="1" ref="H262" ca="1">IF(
    G262="N",
    "",
    IF(
        COUNTIFS('4.Illumina'!E:E, B262, '4.Illumina'!R:R, "Y") &gt; 0,
        _xlfn.TEXTJOIN(", ", TRUE, IF(('4.Illumina'!E:E = B262) * ('4.Illumina'!R:R = "Y"), '4.Illumina'!D:D, "")),
        IF(
            COUNTIFS('4.Illumina'!E:E, B262, '4.Illumina'!Q:Q, "Y") &gt; 0,
            _xlfn.TEXTJOIN(", ", TRUE, IF(('4.Illumina'!E:E = B262) * ('4.Illumina'!Q:Q = "Y"), '4.Illumina'!D:D, "")),
            "Awaiting Status"
        )
    )
)</f>
        <v>Sequenced</v>
      </c>
      <c r="I262" s="26" t="s">
        <v>94</v>
      </c>
      <c r="J262" s="56" t="str" cm="1">
        <f t="array" aca="1" ref="J262" ca="1">IF(
    I262="N",
    "",
    IF(
        COUNTIFS('4.PacBio'!E:E, B262, '4.PacBio'!W:W, "Y") &gt; 0,
        _xlfn.TEXTJOIN(", ", TRUE, IF(('4.PacBio'!E:E = B262) * ('4.PacBio'!W:W = "Y"), '4.PacBio'!D:D, "")),
        IF(
            COUNTIFS('4.PacBio'!E:E, B262, '4.PacBio'!V:V, "Y") &gt; 0,
            _xlfn.TEXTJOIN(", ", TRUE, IF(('4.PacBio'!E:E = B262) * ('4.PacBio'!V:V = "Y"), '4.PacBio'!D:D, "")),
            "Awaiting Status"
        )
    )
)</f>
        <v/>
      </c>
      <c r="K262" s="181" t="s">
        <v>94</v>
      </c>
      <c r="L262" s="8" t="str" cm="1">
        <f t="array" aca="1" ref="L262" ca="1">IF(
    K262="N",
    "",
    IF(
        COUNTIFS('4.HiCLibrary'!E:E, B262, '4.HiCLibrary'!V:V, "Y") &gt; 0,
        _xlfn.TEXTJOIN(", ", TRUE, IF(('4.HiCLibrary'!E:E = B262) * ('4.HiCLibrary'!V:V = "Y"), '4.HiCLibrary'!D:D, "")),
        IF(
            COUNTIFS('4.HiCLibrary'!E:E, B262, '4.HiCLibrary'!U:U, "Y") &gt; 0,
            _xlfn.TEXTJOIN(", ", TRUE, IF(('4.HiCLibrary'!E:E = B262) * ('4.HiCLibrary'!U:U = "Y"), '4.HiCLibrary'!D:D, "")),
            "Awaiting Status"
        )
    )
)</f>
        <v/>
      </c>
      <c r="M262" s="47" t="s">
        <v>94</v>
      </c>
      <c r="N262" s="56" t="str" cm="1">
        <f t="array" aca="1" ref="N262" ca="1">IF(
    M262="N",
    "",
    IF(
        COUNTIFS('4.ONT'!E:E, B262, '4.ONT'!Q:Q, "Y") &gt; 0,
        _xlfn.TEXTJOIN(", ", TRUE, IF(('4.ONT'!E:E = B262) * ('4.ONT'!Q:Q = "Y"), '4.ONT'!D:D, "")),
        IF(
            COUNTIFS('4.ONT'!E:E, B262, '4.ONT'!P:P, "Y") &gt; 0,
            _xlfn.TEXTJOIN(", ", TRUE, IF(('4.ONT'!E:E = B262) * ('4.ONT'!P:P = "Y"), '4.ONT'!D:D, "")),
            "Awaiting Status"
        )
    )
)</f>
        <v/>
      </c>
      <c r="O262" s="60" t="s">
        <v>94</v>
      </c>
      <c r="P262" s="60" t="str" cm="1">
        <f t="array" aca="1" ref="P262" ca="1">IF(
    O262="N",
    "",
    IF(
        COUNTIFS('3.RNAExtractions'!E:E, B262, '3.RNAExtractions'!Z:Z, "Y") &gt; 0,
        _xlfn.TEXTJOIN(", ", TRUE, IF(('3.RNAExtractions'!E:E = B262) * ('3.RNAExtractions'!Z:Z = "Y"), '3.RNAExtractions'!D:D, "")),
        IF(
            COUNTIFS('3.RNAExtractions'!E:E, B262, '3.RNAExtractions'!Y:Y, "Y") &gt; 0,
            _xlfn.TEXTJOIN(", ", TRUE, IF(('3.RNAExtractions'!E:E = B262) * ('3.RNAExtractions'!Y:Y = "Y"), '3.RNAExtractions'!D:D, "")),
            "Awaiting Status"
        )
    )
)</f>
        <v/>
      </c>
      <c r="Q262" s="60"/>
      <c r="R262" s="60" t="str" cm="1">
        <f t="array" aca="1" ref="R262" ca="1">IF(
    Q262="N",
    "",
    IF(
        COUNTIFS('4.RNAIllumina'!E:E, B262, '4.RNAIllumina'!Y:Y, "Y") &gt; 0,
        _xlfn.TEXTJOIN(", ", TRUE, IF(('4.RNAIllumina'!E:E = B262) * ('4.RNAIllumina'!Y:Y = "Y"), '4.RNAIllumina'!D:D, "")),
        IF(
            COUNTIFS('4.RNAIllumina'!E:E, B262, '4.RNAIllumina'!X:X, "Y") &gt; 0,
            _xlfn.TEXTJOIN(", ", TRUE, IF(('4.RNAIllumina'!E:E = B262) * ('4.RNAIllumina'!X:X = "Y"), '4.RNAIllumina'!D:D, "")),
            "Awaiting Status"
        )
    )
)</f>
        <v>Awaiting Status</v>
      </c>
      <c r="T262" s="6" t="str">
        <f ca="1">VLOOKUP($B262,'1.MetaData'!$B:$H,2,FALSE)</f>
        <v>F16-0196</v>
      </c>
      <c r="U262" s="7" t="str">
        <f ca="1">VLOOKUP($B262,'1.MetaData'!$B:$H,3,FALSE)</f>
        <v>Chironemus maculosus</v>
      </c>
      <c r="V262" s="7" t="str">
        <f ca="1">VLOOKUP($B262,'1.MetaData'!$B:$H,4,FALSE)</f>
        <v>Silver Spot</v>
      </c>
      <c r="W262" s="6" t="str">
        <f ca="1">VLOOKUP($B262,'1.MetaData'!$B:$H,5,FALSE)</f>
        <v xml:space="preserve">WA Fisheries </v>
      </c>
      <c r="X262" s="6" t="str">
        <f ca="1">VLOOKUP($B262,'1.MetaData'!$B:$H,6,FALSE)</f>
        <v>TrEnD</v>
      </c>
      <c r="Z262"/>
    </row>
    <row r="263" spans="1:26" hidden="1" x14ac:dyDescent="0.25">
      <c r="A263" s="17">
        <v>262</v>
      </c>
      <c r="B263" s="3" t="str">
        <f t="shared" ca="1" si="6"/>
        <v>OG262</v>
      </c>
      <c r="C263" s="219" t="s">
        <v>96</v>
      </c>
      <c r="D263" s="4">
        <f ca="1">COUNTIF('2.Tissue'!C:C,B263)</f>
        <v>1</v>
      </c>
      <c r="E263" s="4">
        <f ca="1">COUNTIFS('3.DNAExtractions'!$E:$E,$B263,'3.DNAExtractions'!$D:$D,E$1)</f>
        <v>1</v>
      </c>
      <c r="F263" s="2" t="str" cm="1">
        <f t="array" aca="1" ref="F263" ca="1">IF(
    COUNTIFS('3.DNAExtractions'!E:E, B263, '3.DNAExtractions'!Y:Y, "Y") &gt; 0,
    _xlfn.TEXTJOIN(", ", TRUE, IF(('3.DNAExtractions'!E:E = B263) * ('3.DNAExtractions'!Y:Y = "Y"), '3.DNAExtractions'!D:D, "")),
    IF(
        COUNTIFS('3.DNAExtractions'!E:E, B263, '3.DNAExtractions'!X:X, "Y") &gt; 0,
        _xlfn.TEXTJOIN(", ", TRUE, IF(('3.DNAExtractions'!E:E = B263) * ('3.DNAExtractions'!X:X = "Y"), '3.DNAExtractions'!D:D, "")),
        "Awaiting Status"
    )
)</f>
        <v>Extracted</v>
      </c>
      <c r="G263" s="45" t="s">
        <v>92</v>
      </c>
      <c r="H263" s="8" t="str" cm="1">
        <f t="array" aca="1" ref="H263" ca="1">IF(
    G263="N",
    "",
    IF(
        COUNTIFS('4.Illumina'!E:E, B263, '4.Illumina'!R:R, "Y") &gt; 0,
        _xlfn.TEXTJOIN(", ", TRUE, IF(('4.Illumina'!E:E = B263) * ('4.Illumina'!R:R = "Y"), '4.Illumina'!D:D, "")),
        IF(
            COUNTIFS('4.Illumina'!E:E, B263, '4.Illumina'!Q:Q, "Y") &gt; 0,
            _xlfn.TEXTJOIN(", ", TRUE, IF(('4.Illumina'!E:E = B263) * ('4.Illumina'!Q:Q = "Y"), '4.Illumina'!D:D, "")),
            "Awaiting Status"
        )
    )
)</f>
        <v>Sequenced</v>
      </c>
      <c r="I263" s="26" t="s">
        <v>94</v>
      </c>
      <c r="J263" s="56" t="str" cm="1">
        <f t="array" aca="1" ref="J263" ca="1">IF(
    I263="N",
    "",
    IF(
        COUNTIFS('4.PacBio'!E:E, B263, '4.PacBio'!W:W, "Y") &gt; 0,
        _xlfn.TEXTJOIN(", ", TRUE, IF(('4.PacBio'!E:E = B263) * ('4.PacBio'!W:W = "Y"), '4.PacBio'!D:D, "")),
        IF(
            COUNTIFS('4.PacBio'!E:E, B263, '4.PacBio'!V:V, "Y") &gt; 0,
            _xlfn.TEXTJOIN(", ", TRUE, IF(('4.PacBio'!E:E = B263) * ('4.PacBio'!V:V = "Y"), '4.PacBio'!D:D, "")),
            "Awaiting Status"
        )
    )
)</f>
        <v/>
      </c>
      <c r="K263" s="181" t="s">
        <v>94</v>
      </c>
      <c r="L263" s="8" t="str" cm="1">
        <f t="array" aca="1" ref="L263" ca="1">IF(
    K263="N",
    "",
    IF(
        COUNTIFS('4.HiCLibrary'!E:E, B263, '4.HiCLibrary'!V:V, "Y") &gt; 0,
        _xlfn.TEXTJOIN(", ", TRUE, IF(('4.HiCLibrary'!E:E = B263) * ('4.HiCLibrary'!V:V = "Y"), '4.HiCLibrary'!D:D, "")),
        IF(
            COUNTIFS('4.HiCLibrary'!E:E, B263, '4.HiCLibrary'!U:U, "Y") &gt; 0,
            _xlfn.TEXTJOIN(", ", TRUE, IF(('4.HiCLibrary'!E:E = B263) * ('4.HiCLibrary'!U:U = "Y"), '4.HiCLibrary'!D:D, "")),
            "Awaiting Status"
        )
    )
)</f>
        <v/>
      </c>
      <c r="M263" s="47" t="s">
        <v>94</v>
      </c>
      <c r="N263" s="56" t="str" cm="1">
        <f t="array" aca="1" ref="N263" ca="1">IF(
    M263="N",
    "",
    IF(
        COUNTIFS('4.ONT'!E:E, B263, '4.ONT'!Q:Q, "Y") &gt; 0,
        _xlfn.TEXTJOIN(", ", TRUE, IF(('4.ONT'!E:E = B263) * ('4.ONT'!Q:Q = "Y"), '4.ONT'!D:D, "")),
        IF(
            COUNTIFS('4.ONT'!E:E, B263, '4.ONT'!P:P, "Y") &gt; 0,
            _xlfn.TEXTJOIN(", ", TRUE, IF(('4.ONT'!E:E = B263) * ('4.ONT'!P:P = "Y"), '4.ONT'!D:D, "")),
            "Awaiting Status"
        )
    )
)</f>
        <v/>
      </c>
      <c r="O263" s="60" t="s">
        <v>94</v>
      </c>
      <c r="P263" s="60" t="str" cm="1">
        <f t="array" aca="1" ref="P263" ca="1">IF(
    O263="N",
    "",
    IF(
        COUNTIFS('3.RNAExtractions'!E:E, B263, '3.RNAExtractions'!Z:Z, "Y") &gt; 0,
        _xlfn.TEXTJOIN(", ", TRUE, IF(('3.RNAExtractions'!E:E = B263) * ('3.RNAExtractions'!Z:Z = "Y"), '3.RNAExtractions'!D:D, "")),
        IF(
            COUNTIFS('3.RNAExtractions'!E:E, B263, '3.RNAExtractions'!Y:Y, "Y") &gt; 0,
            _xlfn.TEXTJOIN(", ", TRUE, IF(('3.RNAExtractions'!E:E = B263) * ('3.RNAExtractions'!Y:Y = "Y"), '3.RNAExtractions'!D:D, "")),
            "Awaiting Status"
        )
    )
)</f>
        <v/>
      </c>
      <c r="Q263" s="60"/>
      <c r="R263" s="60" t="str" cm="1">
        <f t="array" aca="1" ref="R263" ca="1">IF(
    Q263="N",
    "",
    IF(
        COUNTIFS('4.RNAIllumina'!E:E, B263, '4.RNAIllumina'!Y:Y, "Y") &gt; 0,
        _xlfn.TEXTJOIN(", ", TRUE, IF(('4.RNAIllumina'!E:E = B263) * ('4.RNAIllumina'!Y:Y = "Y"), '4.RNAIllumina'!D:D, "")),
        IF(
            COUNTIFS('4.RNAIllumina'!E:E, B263, '4.RNAIllumina'!X:X, "Y") &gt; 0,
            _xlfn.TEXTJOIN(", ", TRUE, IF(('4.RNAIllumina'!E:E = B263) * ('4.RNAIllumina'!X:X = "Y"), '4.RNAIllumina'!D:D, "")),
            "Awaiting Status"
        )
    )
)</f>
        <v>Awaiting Status</v>
      </c>
      <c r="T263" s="6" t="str">
        <f ca="1">VLOOKUP($B263,'1.MetaData'!$B:$H,2,FALSE)</f>
        <v>F16-0178</v>
      </c>
      <c r="U263" s="7" t="str">
        <f ca="1">VLOOKUP($B263,'1.MetaData'!$B:$H,3,FALSE)</f>
        <v>Diodon nichthemerus</v>
      </c>
      <c r="V263" s="7" t="str">
        <f ca="1">VLOOKUP($B263,'1.MetaData'!$B:$H,4,FALSE)</f>
        <v>Slender-spined Porcupine Fish or globefish</v>
      </c>
      <c r="W263" s="6" t="str">
        <f ca="1">VLOOKUP($B263,'1.MetaData'!$B:$H,5,FALSE)</f>
        <v xml:space="preserve">WA Fisheries </v>
      </c>
      <c r="X263" s="6" t="str">
        <f ca="1">VLOOKUP($B263,'1.MetaData'!$B:$H,6,FALSE)</f>
        <v>TrEnD</v>
      </c>
      <c r="Z263"/>
    </row>
    <row r="264" spans="1:26" hidden="1" x14ac:dyDescent="0.25">
      <c r="A264" s="17">
        <v>263</v>
      </c>
      <c r="B264" s="3" t="str">
        <f t="shared" ca="1" si="6"/>
        <v>OG263</v>
      </c>
      <c r="C264" s="219" t="s">
        <v>96</v>
      </c>
      <c r="D264" s="4">
        <f ca="1">COUNTIF('2.Tissue'!C:C,B264)</f>
        <v>1</v>
      </c>
      <c r="E264" s="4">
        <f ca="1">COUNTIFS('3.DNAExtractions'!$E:$E,$B264,'3.DNAExtractions'!$D:$D,E$1)</f>
        <v>1</v>
      </c>
      <c r="F264" s="2" t="str" cm="1">
        <f t="array" aca="1" ref="F264" ca="1">IF(
    COUNTIFS('3.DNAExtractions'!E:E, B264, '3.DNAExtractions'!Y:Y, "Y") &gt; 0,
    _xlfn.TEXTJOIN(", ", TRUE, IF(('3.DNAExtractions'!E:E = B264) * ('3.DNAExtractions'!Y:Y = "Y"), '3.DNAExtractions'!D:D, "")),
    IF(
        COUNTIFS('3.DNAExtractions'!E:E, B264, '3.DNAExtractions'!X:X, "Y") &gt; 0,
        _xlfn.TEXTJOIN(", ", TRUE, IF(('3.DNAExtractions'!E:E = B264) * ('3.DNAExtractions'!X:X = "Y"), '3.DNAExtractions'!D:D, "")),
        "Awaiting Status"
    )
)</f>
        <v>Extracted</v>
      </c>
      <c r="G264" s="45" t="s">
        <v>92</v>
      </c>
      <c r="H264" s="8" t="str" cm="1">
        <f t="array" aca="1" ref="H264" ca="1">IF(
    G264="N",
    "",
    IF(
        COUNTIFS('4.Illumina'!E:E, B264, '4.Illumina'!R:R, "Y") &gt; 0,
        _xlfn.TEXTJOIN(", ", TRUE, IF(('4.Illumina'!E:E = B264) * ('4.Illumina'!R:R = "Y"), '4.Illumina'!D:D, "")),
        IF(
            COUNTIFS('4.Illumina'!E:E, B264, '4.Illumina'!Q:Q, "Y") &gt; 0,
            _xlfn.TEXTJOIN(", ", TRUE, IF(('4.Illumina'!E:E = B264) * ('4.Illumina'!Q:Q = "Y"), '4.Illumina'!D:D, "")),
            "Awaiting Status"
        )
    )
)</f>
        <v>Sequenced</v>
      </c>
      <c r="I264" s="26" t="s">
        <v>94</v>
      </c>
      <c r="J264" s="56" t="str" cm="1">
        <f t="array" aca="1" ref="J264" ca="1">IF(
    I264="N",
    "",
    IF(
        COUNTIFS('4.PacBio'!E:E, B264, '4.PacBio'!W:W, "Y") &gt; 0,
        _xlfn.TEXTJOIN(", ", TRUE, IF(('4.PacBio'!E:E = B264) * ('4.PacBio'!W:W = "Y"), '4.PacBio'!D:D, "")),
        IF(
            COUNTIFS('4.PacBio'!E:E, B264, '4.PacBio'!V:V, "Y") &gt; 0,
            _xlfn.TEXTJOIN(", ", TRUE, IF(('4.PacBio'!E:E = B264) * ('4.PacBio'!V:V = "Y"), '4.PacBio'!D:D, "")),
            "Awaiting Status"
        )
    )
)</f>
        <v/>
      </c>
      <c r="K264" s="181" t="s">
        <v>94</v>
      </c>
      <c r="L264" s="8" t="str" cm="1">
        <f t="array" aca="1" ref="L264" ca="1">IF(
    K264="N",
    "",
    IF(
        COUNTIFS('4.HiCLibrary'!E:E, B264, '4.HiCLibrary'!V:V, "Y") &gt; 0,
        _xlfn.TEXTJOIN(", ", TRUE, IF(('4.HiCLibrary'!E:E = B264) * ('4.HiCLibrary'!V:V = "Y"), '4.HiCLibrary'!D:D, "")),
        IF(
            COUNTIFS('4.HiCLibrary'!E:E, B264, '4.HiCLibrary'!U:U, "Y") &gt; 0,
            _xlfn.TEXTJOIN(", ", TRUE, IF(('4.HiCLibrary'!E:E = B264) * ('4.HiCLibrary'!U:U = "Y"), '4.HiCLibrary'!D:D, "")),
            "Awaiting Status"
        )
    )
)</f>
        <v/>
      </c>
      <c r="M264" s="47" t="s">
        <v>94</v>
      </c>
      <c r="N264" s="56" t="str" cm="1">
        <f t="array" aca="1" ref="N264" ca="1">IF(
    M264="N",
    "",
    IF(
        COUNTIFS('4.ONT'!E:E, B264, '4.ONT'!Q:Q, "Y") &gt; 0,
        _xlfn.TEXTJOIN(", ", TRUE, IF(('4.ONT'!E:E = B264) * ('4.ONT'!Q:Q = "Y"), '4.ONT'!D:D, "")),
        IF(
            COUNTIFS('4.ONT'!E:E, B264, '4.ONT'!P:P, "Y") &gt; 0,
            _xlfn.TEXTJOIN(", ", TRUE, IF(('4.ONT'!E:E = B264) * ('4.ONT'!P:P = "Y"), '4.ONT'!D:D, "")),
            "Awaiting Status"
        )
    )
)</f>
        <v/>
      </c>
      <c r="O264" s="60" t="s">
        <v>94</v>
      </c>
      <c r="P264" s="60" t="str" cm="1">
        <f t="array" aca="1" ref="P264" ca="1">IF(
    O264="N",
    "",
    IF(
        COUNTIFS('3.RNAExtractions'!E:E, B264, '3.RNAExtractions'!Z:Z, "Y") &gt; 0,
        _xlfn.TEXTJOIN(", ", TRUE, IF(('3.RNAExtractions'!E:E = B264) * ('3.RNAExtractions'!Z:Z = "Y"), '3.RNAExtractions'!D:D, "")),
        IF(
            COUNTIFS('3.RNAExtractions'!E:E, B264, '3.RNAExtractions'!Y:Y, "Y") &gt; 0,
            _xlfn.TEXTJOIN(", ", TRUE, IF(('3.RNAExtractions'!E:E = B264) * ('3.RNAExtractions'!Y:Y = "Y"), '3.RNAExtractions'!D:D, "")),
            "Awaiting Status"
        )
    )
)</f>
        <v/>
      </c>
      <c r="Q264" s="60"/>
      <c r="R264" s="60" t="str" cm="1">
        <f t="array" aca="1" ref="R264" ca="1">IF(
    Q264="N",
    "",
    IF(
        COUNTIFS('4.RNAIllumina'!E:E, B264, '4.RNAIllumina'!Y:Y, "Y") &gt; 0,
        _xlfn.TEXTJOIN(", ", TRUE, IF(('4.RNAIllumina'!E:E = B264) * ('4.RNAIllumina'!Y:Y = "Y"), '4.RNAIllumina'!D:D, "")),
        IF(
            COUNTIFS('4.RNAIllumina'!E:E, B264, '4.RNAIllumina'!X:X, "Y") &gt; 0,
            _xlfn.TEXTJOIN(", ", TRUE, IF(('4.RNAIllumina'!E:E = B264) * ('4.RNAIllumina'!X:X = "Y"), '4.RNAIllumina'!D:D, "")),
            "Awaiting Status"
        )
    )
)</f>
        <v>Awaiting Status</v>
      </c>
      <c r="T264" s="6" t="str">
        <f ca="1">VLOOKUP($B264,'1.MetaData'!$B:$H,2,FALSE)</f>
        <v>F16-0201</v>
      </c>
      <c r="U264" s="7" t="str">
        <f ca="1">VLOOKUP($B264,'1.MetaData'!$B:$H,3,FALSE)</f>
        <v>Engraulis australis</v>
      </c>
      <c r="V264" s="7" t="str">
        <f ca="1">VLOOKUP($B264,'1.MetaData'!$B:$H,4,FALSE)</f>
        <v>Australian Anchovy</v>
      </c>
      <c r="W264" s="6" t="str">
        <f ca="1">VLOOKUP($B264,'1.MetaData'!$B:$H,5,FALSE)</f>
        <v xml:space="preserve">WA Fisheries </v>
      </c>
      <c r="X264" s="6" t="str">
        <f ca="1">VLOOKUP($B264,'1.MetaData'!$B:$H,6,FALSE)</f>
        <v>TrEnD</v>
      </c>
      <c r="Z264"/>
    </row>
    <row r="265" spans="1:26" hidden="1" x14ac:dyDescent="0.25">
      <c r="A265" s="17">
        <v>264</v>
      </c>
      <c r="B265" s="3" t="str">
        <f t="shared" ca="1" si="6"/>
        <v>OG264</v>
      </c>
      <c r="C265" s="219" t="s">
        <v>96</v>
      </c>
      <c r="D265" s="4">
        <f ca="1">COUNTIF('2.Tissue'!C:C,B265)</f>
        <v>1</v>
      </c>
      <c r="E265" s="4">
        <f ca="1">COUNTIFS('3.DNAExtractions'!$E:$E,$B265,'3.DNAExtractions'!$D:$D,E$1)</f>
        <v>1</v>
      </c>
      <c r="F265" s="2" t="str" cm="1">
        <f t="array" aca="1" ref="F265" ca="1">IF(
    COUNTIFS('3.DNAExtractions'!E:E, B265, '3.DNAExtractions'!Y:Y, "Y") &gt; 0,
    _xlfn.TEXTJOIN(", ", TRUE, IF(('3.DNAExtractions'!E:E = B265) * ('3.DNAExtractions'!Y:Y = "Y"), '3.DNAExtractions'!D:D, "")),
    IF(
        COUNTIFS('3.DNAExtractions'!E:E, B265, '3.DNAExtractions'!X:X, "Y") &gt; 0,
        _xlfn.TEXTJOIN(", ", TRUE, IF(('3.DNAExtractions'!E:E = B265) * ('3.DNAExtractions'!X:X = "Y"), '3.DNAExtractions'!D:D, "")),
        "Awaiting Status"
    )
)</f>
        <v>Extracted</v>
      </c>
      <c r="G265" s="45" t="s">
        <v>92</v>
      </c>
      <c r="H265" s="8" t="str" cm="1">
        <f t="array" aca="1" ref="H265" ca="1">IF(
    G265="N",
    "",
    IF(
        COUNTIFS('4.Illumina'!E:E, B265, '4.Illumina'!R:R, "Y") &gt; 0,
        _xlfn.TEXTJOIN(", ", TRUE, IF(('4.Illumina'!E:E = B265) * ('4.Illumina'!R:R = "Y"), '4.Illumina'!D:D, "")),
        IF(
            COUNTIFS('4.Illumina'!E:E, B265, '4.Illumina'!Q:Q, "Y") &gt; 0,
            _xlfn.TEXTJOIN(", ", TRUE, IF(('4.Illumina'!E:E = B265) * ('4.Illumina'!Q:Q = "Y"), '4.Illumina'!D:D, "")),
            "Awaiting Status"
        )
    )
)</f>
        <v>Sequenced</v>
      </c>
      <c r="I265" s="26" t="s">
        <v>94</v>
      </c>
      <c r="J265" s="56" t="str" cm="1">
        <f t="array" aca="1" ref="J265" ca="1">IF(
    I265="N",
    "",
    IF(
        COUNTIFS('4.PacBio'!E:E, B265, '4.PacBio'!W:W, "Y") &gt; 0,
        _xlfn.TEXTJOIN(", ", TRUE, IF(('4.PacBio'!E:E = B265) * ('4.PacBio'!W:W = "Y"), '4.PacBio'!D:D, "")),
        IF(
            COUNTIFS('4.PacBio'!E:E, B265, '4.PacBio'!V:V, "Y") &gt; 0,
            _xlfn.TEXTJOIN(", ", TRUE, IF(('4.PacBio'!E:E = B265) * ('4.PacBio'!V:V = "Y"), '4.PacBio'!D:D, "")),
            "Awaiting Status"
        )
    )
)</f>
        <v/>
      </c>
      <c r="K265" s="181" t="s">
        <v>94</v>
      </c>
      <c r="L265" s="8" t="str" cm="1">
        <f t="array" aca="1" ref="L265" ca="1">IF(
    K265="N",
    "",
    IF(
        COUNTIFS('4.HiCLibrary'!E:E, B265, '4.HiCLibrary'!V:V, "Y") &gt; 0,
        _xlfn.TEXTJOIN(", ", TRUE, IF(('4.HiCLibrary'!E:E = B265) * ('4.HiCLibrary'!V:V = "Y"), '4.HiCLibrary'!D:D, "")),
        IF(
            COUNTIFS('4.HiCLibrary'!E:E, B265, '4.HiCLibrary'!U:U, "Y") &gt; 0,
            _xlfn.TEXTJOIN(", ", TRUE, IF(('4.HiCLibrary'!E:E = B265) * ('4.HiCLibrary'!U:U = "Y"), '4.HiCLibrary'!D:D, "")),
            "Awaiting Status"
        )
    )
)</f>
        <v/>
      </c>
      <c r="M265" s="47" t="s">
        <v>94</v>
      </c>
      <c r="N265" s="56" t="str" cm="1">
        <f t="array" aca="1" ref="N265" ca="1">IF(
    M265="N",
    "",
    IF(
        COUNTIFS('4.ONT'!E:E, B265, '4.ONT'!Q:Q, "Y") &gt; 0,
        _xlfn.TEXTJOIN(", ", TRUE, IF(('4.ONT'!E:E = B265) * ('4.ONT'!Q:Q = "Y"), '4.ONT'!D:D, "")),
        IF(
            COUNTIFS('4.ONT'!E:E, B265, '4.ONT'!P:P, "Y") &gt; 0,
            _xlfn.TEXTJOIN(", ", TRUE, IF(('4.ONT'!E:E = B265) * ('4.ONT'!P:P = "Y"), '4.ONT'!D:D, "")),
            "Awaiting Status"
        )
    )
)</f>
        <v/>
      </c>
      <c r="O265" s="60" t="s">
        <v>94</v>
      </c>
      <c r="P265" s="60" t="str" cm="1">
        <f t="array" aca="1" ref="P265" ca="1">IF(
    O265="N",
    "",
    IF(
        COUNTIFS('3.RNAExtractions'!E:E, B265, '3.RNAExtractions'!Z:Z, "Y") &gt; 0,
        _xlfn.TEXTJOIN(", ", TRUE, IF(('3.RNAExtractions'!E:E = B265) * ('3.RNAExtractions'!Z:Z = "Y"), '3.RNAExtractions'!D:D, "")),
        IF(
            COUNTIFS('3.RNAExtractions'!E:E, B265, '3.RNAExtractions'!Y:Y, "Y") &gt; 0,
            _xlfn.TEXTJOIN(", ", TRUE, IF(('3.RNAExtractions'!E:E = B265) * ('3.RNAExtractions'!Y:Y = "Y"), '3.RNAExtractions'!D:D, "")),
            "Awaiting Status"
        )
    )
)</f>
        <v/>
      </c>
      <c r="Q265" s="60"/>
      <c r="R265" s="60" t="str" cm="1">
        <f t="array" aca="1" ref="R265" ca="1">IF(
    Q265="N",
    "",
    IF(
        COUNTIFS('4.RNAIllumina'!E:E, B265, '4.RNAIllumina'!Y:Y, "Y") &gt; 0,
        _xlfn.TEXTJOIN(", ", TRUE, IF(('4.RNAIllumina'!E:E = B265) * ('4.RNAIllumina'!Y:Y = "Y"), '4.RNAIllumina'!D:D, "")),
        IF(
            COUNTIFS('4.RNAIllumina'!E:E, B265, '4.RNAIllumina'!X:X, "Y") &gt; 0,
            _xlfn.TEXTJOIN(", ", TRUE, IF(('4.RNAIllumina'!E:E = B265) * ('4.RNAIllumina'!X:X = "Y"), '4.RNAIllumina'!D:D, "")),
            "Awaiting Status"
        )
    )
)</f>
        <v>Awaiting Status</v>
      </c>
      <c r="T265" s="6" t="str">
        <f ca="1">VLOOKUP($B265,'1.MetaData'!$B:$H,2,FALSE)</f>
        <v>F16-0213</v>
      </c>
      <c r="U265" s="7" t="str">
        <f ca="1">VLOOKUP($B265,'1.MetaData'!$B:$H,3,FALSE)</f>
        <v>Enoplosus armatus</v>
      </c>
      <c r="V265" s="7" t="str">
        <f ca="1">VLOOKUP($B265,'1.MetaData'!$B:$H,4,FALSE)</f>
        <v>Old Wife</v>
      </c>
      <c r="W265" s="6" t="str">
        <f ca="1">VLOOKUP($B265,'1.MetaData'!$B:$H,5,FALSE)</f>
        <v xml:space="preserve">WA Fisheries </v>
      </c>
      <c r="X265" s="6" t="str">
        <f ca="1">VLOOKUP($B265,'1.MetaData'!$B:$H,6,FALSE)</f>
        <v>TrEnD</v>
      </c>
      <c r="Z265"/>
    </row>
    <row r="266" spans="1:26" hidden="1" x14ac:dyDescent="0.25">
      <c r="A266" s="17">
        <v>265</v>
      </c>
      <c r="B266" s="3" t="str">
        <f t="shared" ca="1" si="6"/>
        <v>OG265</v>
      </c>
      <c r="C266" s="219" t="s">
        <v>96</v>
      </c>
      <c r="D266" s="4">
        <f ca="1">COUNTIF('2.Tissue'!C:C,B266)</f>
        <v>1</v>
      </c>
      <c r="E266" s="4">
        <f ca="1">COUNTIFS('3.DNAExtractions'!$E:$E,$B266,'3.DNAExtractions'!$D:$D,E$1)</f>
        <v>1</v>
      </c>
      <c r="F266" s="2" t="str" cm="1">
        <f t="array" aca="1" ref="F266" ca="1">IF(
    COUNTIFS('3.DNAExtractions'!E:E, B266, '3.DNAExtractions'!Y:Y, "Y") &gt; 0,
    _xlfn.TEXTJOIN(", ", TRUE, IF(('3.DNAExtractions'!E:E = B266) * ('3.DNAExtractions'!Y:Y = "Y"), '3.DNAExtractions'!D:D, "")),
    IF(
        COUNTIFS('3.DNAExtractions'!E:E, B266, '3.DNAExtractions'!X:X, "Y") &gt; 0,
        _xlfn.TEXTJOIN(", ", TRUE, IF(('3.DNAExtractions'!E:E = B266) * ('3.DNAExtractions'!X:X = "Y"), '3.DNAExtractions'!D:D, "")),
        "Awaiting Status"
    )
)</f>
        <v>Extracted</v>
      </c>
      <c r="G266" s="45" t="s">
        <v>92</v>
      </c>
      <c r="H266" s="8" t="str" cm="1">
        <f t="array" aca="1" ref="H266" ca="1">IF(
    G266="N",
    "",
    IF(
        COUNTIFS('4.Illumina'!E:E, B266, '4.Illumina'!R:R, "Y") &gt; 0,
        _xlfn.TEXTJOIN(", ", TRUE, IF(('4.Illumina'!E:E = B266) * ('4.Illumina'!R:R = "Y"), '4.Illumina'!D:D, "")),
        IF(
            COUNTIFS('4.Illumina'!E:E, B266, '4.Illumina'!Q:Q, "Y") &gt; 0,
            _xlfn.TEXTJOIN(", ", TRUE, IF(('4.Illumina'!E:E = B266) * ('4.Illumina'!Q:Q = "Y"), '4.Illumina'!D:D, "")),
            "Awaiting Status"
        )
    )
)</f>
        <v>Sequenced</v>
      </c>
      <c r="I266" s="26" t="s">
        <v>94</v>
      </c>
      <c r="J266" s="56" t="str" cm="1">
        <f t="array" aca="1" ref="J266" ca="1">IF(
    I266="N",
    "",
    IF(
        COUNTIFS('4.PacBio'!E:E, B266, '4.PacBio'!W:W, "Y") &gt; 0,
        _xlfn.TEXTJOIN(", ", TRUE, IF(('4.PacBio'!E:E = B266) * ('4.PacBio'!W:W = "Y"), '4.PacBio'!D:D, "")),
        IF(
            COUNTIFS('4.PacBio'!E:E, B266, '4.PacBio'!V:V, "Y") &gt; 0,
            _xlfn.TEXTJOIN(", ", TRUE, IF(('4.PacBio'!E:E = B266) * ('4.PacBio'!V:V = "Y"), '4.PacBio'!D:D, "")),
            "Awaiting Status"
        )
    )
)</f>
        <v/>
      </c>
      <c r="K266" s="181" t="s">
        <v>94</v>
      </c>
      <c r="L266" s="8" t="str" cm="1">
        <f t="array" aca="1" ref="L266" ca="1">IF(
    K266="N",
    "",
    IF(
        COUNTIFS('4.HiCLibrary'!E:E, B266, '4.HiCLibrary'!V:V, "Y") &gt; 0,
        _xlfn.TEXTJOIN(", ", TRUE, IF(('4.HiCLibrary'!E:E = B266) * ('4.HiCLibrary'!V:V = "Y"), '4.HiCLibrary'!D:D, "")),
        IF(
            COUNTIFS('4.HiCLibrary'!E:E, B266, '4.HiCLibrary'!U:U, "Y") &gt; 0,
            _xlfn.TEXTJOIN(", ", TRUE, IF(('4.HiCLibrary'!E:E = B266) * ('4.HiCLibrary'!U:U = "Y"), '4.HiCLibrary'!D:D, "")),
            "Awaiting Status"
        )
    )
)</f>
        <v/>
      </c>
      <c r="M266" s="47" t="s">
        <v>94</v>
      </c>
      <c r="N266" s="56" t="str" cm="1">
        <f t="array" aca="1" ref="N266" ca="1">IF(
    M266="N",
    "",
    IF(
        COUNTIFS('4.ONT'!E:E, B266, '4.ONT'!Q:Q, "Y") &gt; 0,
        _xlfn.TEXTJOIN(", ", TRUE, IF(('4.ONT'!E:E = B266) * ('4.ONT'!Q:Q = "Y"), '4.ONT'!D:D, "")),
        IF(
            COUNTIFS('4.ONT'!E:E, B266, '4.ONT'!P:P, "Y") &gt; 0,
            _xlfn.TEXTJOIN(", ", TRUE, IF(('4.ONT'!E:E = B266) * ('4.ONT'!P:P = "Y"), '4.ONT'!D:D, "")),
            "Awaiting Status"
        )
    )
)</f>
        <v/>
      </c>
      <c r="O266" s="60" t="s">
        <v>94</v>
      </c>
      <c r="P266" s="60" t="str" cm="1">
        <f t="array" aca="1" ref="P266" ca="1">IF(
    O266="N",
    "",
    IF(
        COUNTIFS('3.RNAExtractions'!E:E, B266, '3.RNAExtractions'!Z:Z, "Y") &gt; 0,
        _xlfn.TEXTJOIN(", ", TRUE, IF(('3.RNAExtractions'!E:E = B266) * ('3.RNAExtractions'!Z:Z = "Y"), '3.RNAExtractions'!D:D, "")),
        IF(
            COUNTIFS('3.RNAExtractions'!E:E, B266, '3.RNAExtractions'!Y:Y, "Y") &gt; 0,
            _xlfn.TEXTJOIN(", ", TRUE, IF(('3.RNAExtractions'!E:E = B266) * ('3.RNAExtractions'!Y:Y = "Y"), '3.RNAExtractions'!D:D, "")),
            "Awaiting Status"
        )
    )
)</f>
        <v/>
      </c>
      <c r="Q266" s="60"/>
      <c r="R266" s="60" t="str" cm="1">
        <f t="array" aca="1" ref="R266" ca="1">IF(
    Q266="N",
    "",
    IF(
        COUNTIFS('4.RNAIllumina'!E:E, B266, '4.RNAIllumina'!Y:Y, "Y") &gt; 0,
        _xlfn.TEXTJOIN(", ", TRUE, IF(('4.RNAIllumina'!E:E = B266) * ('4.RNAIllumina'!Y:Y = "Y"), '4.RNAIllumina'!D:D, "")),
        IF(
            COUNTIFS('4.RNAIllumina'!E:E, B266, '4.RNAIllumina'!X:X, "Y") &gt; 0,
            _xlfn.TEXTJOIN(", ", TRUE, IF(('4.RNAIllumina'!E:E = B266) * ('4.RNAIllumina'!X:X = "Y"), '4.RNAIllumina'!D:D, "")),
            "Awaiting Status"
        )
    )
)</f>
        <v>Awaiting Status</v>
      </c>
      <c r="T266" s="6" t="str">
        <f ca="1">VLOOKUP($B266,'1.MetaData'!$B:$H,2,FALSE)</f>
        <v>F16-0217</v>
      </c>
      <c r="U266" s="7" t="str">
        <f ca="1">VLOOKUP($B266,'1.MetaData'!$B:$H,3,FALSE)</f>
        <v>Epinephelus fuscoguttatus</v>
      </c>
      <c r="V266" s="7" t="str">
        <f ca="1">VLOOKUP($B266,'1.MetaData'!$B:$H,4,FALSE)</f>
        <v>Brown-marbled Grouper</v>
      </c>
      <c r="W266" s="6" t="str">
        <f ca="1">VLOOKUP($B266,'1.MetaData'!$B:$H,5,FALSE)</f>
        <v xml:space="preserve">WA Fisheries </v>
      </c>
      <c r="X266" s="6" t="str">
        <f ca="1">VLOOKUP($B266,'1.MetaData'!$B:$H,6,FALSE)</f>
        <v>TrEnD</v>
      </c>
      <c r="Z266"/>
    </row>
    <row r="267" spans="1:26" hidden="1" x14ac:dyDescent="0.25">
      <c r="A267" s="17">
        <v>266</v>
      </c>
      <c r="B267" s="3" t="str">
        <f t="shared" ca="1" si="6"/>
        <v>OG266</v>
      </c>
      <c r="C267" s="219" t="s">
        <v>96</v>
      </c>
      <c r="D267" s="4">
        <f ca="1">COUNTIF('2.Tissue'!C:C,B267)</f>
        <v>1</v>
      </c>
      <c r="E267" s="4">
        <f ca="1">COUNTIFS('3.DNAExtractions'!$E:$E,$B267,'3.DNAExtractions'!$D:$D,E$1)</f>
        <v>1</v>
      </c>
      <c r="F267" s="2" t="str" cm="1">
        <f t="array" aca="1" ref="F267" ca="1">IF(
    COUNTIFS('3.DNAExtractions'!E:E, B267, '3.DNAExtractions'!Y:Y, "Y") &gt; 0,
    _xlfn.TEXTJOIN(", ", TRUE, IF(('3.DNAExtractions'!E:E = B267) * ('3.DNAExtractions'!Y:Y = "Y"), '3.DNAExtractions'!D:D, "")),
    IF(
        COUNTIFS('3.DNAExtractions'!E:E, B267, '3.DNAExtractions'!X:X, "Y") &gt; 0,
        _xlfn.TEXTJOIN(", ", TRUE, IF(('3.DNAExtractions'!E:E = B267) * ('3.DNAExtractions'!X:X = "Y"), '3.DNAExtractions'!D:D, "")),
        "Awaiting Status"
    )
)</f>
        <v>Extracted</v>
      </c>
      <c r="G267" s="45" t="s">
        <v>92</v>
      </c>
      <c r="H267" s="8" t="str" cm="1">
        <f t="array" aca="1" ref="H267" ca="1">IF(
    G267="N",
    "",
    IF(
        COUNTIFS('4.Illumina'!E:E, B267, '4.Illumina'!R:R, "Y") &gt; 0,
        _xlfn.TEXTJOIN(", ", TRUE, IF(('4.Illumina'!E:E = B267) * ('4.Illumina'!R:R = "Y"), '4.Illumina'!D:D, "")),
        IF(
            COUNTIFS('4.Illumina'!E:E, B267, '4.Illumina'!Q:Q, "Y") &gt; 0,
            _xlfn.TEXTJOIN(", ", TRUE, IF(('4.Illumina'!E:E = B267) * ('4.Illumina'!Q:Q = "Y"), '4.Illumina'!D:D, "")),
            "Awaiting Status"
        )
    )
)</f>
        <v>Sequenced</v>
      </c>
      <c r="I267" s="26" t="s">
        <v>94</v>
      </c>
      <c r="J267" s="56" t="str" cm="1">
        <f t="array" aca="1" ref="J267" ca="1">IF(
    I267="N",
    "",
    IF(
        COUNTIFS('4.PacBio'!E:E, B267, '4.PacBio'!W:W, "Y") &gt; 0,
        _xlfn.TEXTJOIN(", ", TRUE, IF(('4.PacBio'!E:E = B267) * ('4.PacBio'!W:W = "Y"), '4.PacBio'!D:D, "")),
        IF(
            COUNTIFS('4.PacBio'!E:E, B267, '4.PacBio'!V:V, "Y") &gt; 0,
            _xlfn.TEXTJOIN(", ", TRUE, IF(('4.PacBio'!E:E = B267) * ('4.PacBio'!V:V = "Y"), '4.PacBio'!D:D, "")),
            "Awaiting Status"
        )
    )
)</f>
        <v/>
      </c>
      <c r="K267" s="181" t="s">
        <v>94</v>
      </c>
      <c r="L267" s="8" t="str" cm="1">
        <f t="array" aca="1" ref="L267" ca="1">IF(
    K267="N",
    "",
    IF(
        COUNTIFS('4.HiCLibrary'!E:E, B267, '4.HiCLibrary'!V:V, "Y") &gt; 0,
        _xlfn.TEXTJOIN(", ", TRUE, IF(('4.HiCLibrary'!E:E = B267) * ('4.HiCLibrary'!V:V = "Y"), '4.HiCLibrary'!D:D, "")),
        IF(
            COUNTIFS('4.HiCLibrary'!E:E, B267, '4.HiCLibrary'!U:U, "Y") &gt; 0,
            _xlfn.TEXTJOIN(", ", TRUE, IF(('4.HiCLibrary'!E:E = B267) * ('4.HiCLibrary'!U:U = "Y"), '4.HiCLibrary'!D:D, "")),
            "Awaiting Status"
        )
    )
)</f>
        <v/>
      </c>
      <c r="M267" s="47" t="s">
        <v>94</v>
      </c>
      <c r="N267" s="56" t="str" cm="1">
        <f t="array" aca="1" ref="N267" ca="1">IF(
    M267="N",
    "",
    IF(
        COUNTIFS('4.ONT'!E:E, B267, '4.ONT'!Q:Q, "Y") &gt; 0,
        _xlfn.TEXTJOIN(", ", TRUE, IF(('4.ONT'!E:E = B267) * ('4.ONT'!Q:Q = "Y"), '4.ONT'!D:D, "")),
        IF(
            COUNTIFS('4.ONT'!E:E, B267, '4.ONT'!P:P, "Y") &gt; 0,
            _xlfn.TEXTJOIN(", ", TRUE, IF(('4.ONT'!E:E = B267) * ('4.ONT'!P:P = "Y"), '4.ONT'!D:D, "")),
            "Awaiting Status"
        )
    )
)</f>
        <v/>
      </c>
      <c r="O267" s="60" t="s">
        <v>94</v>
      </c>
      <c r="P267" s="60" t="str" cm="1">
        <f t="array" aca="1" ref="P267" ca="1">IF(
    O267="N",
    "",
    IF(
        COUNTIFS('3.RNAExtractions'!E:E, B267, '3.RNAExtractions'!Z:Z, "Y") &gt; 0,
        _xlfn.TEXTJOIN(", ", TRUE, IF(('3.RNAExtractions'!E:E = B267) * ('3.RNAExtractions'!Z:Z = "Y"), '3.RNAExtractions'!D:D, "")),
        IF(
            COUNTIFS('3.RNAExtractions'!E:E, B267, '3.RNAExtractions'!Y:Y, "Y") &gt; 0,
            _xlfn.TEXTJOIN(", ", TRUE, IF(('3.RNAExtractions'!E:E = B267) * ('3.RNAExtractions'!Y:Y = "Y"), '3.RNAExtractions'!D:D, "")),
            "Awaiting Status"
        )
    )
)</f>
        <v/>
      </c>
      <c r="Q267" s="60"/>
      <c r="R267" s="60" t="str" cm="1">
        <f t="array" aca="1" ref="R267" ca="1">IF(
    Q267="N",
    "",
    IF(
        COUNTIFS('4.RNAIllumina'!E:E, B267, '4.RNAIllumina'!Y:Y, "Y") &gt; 0,
        _xlfn.TEXTJOIN(", ", TRUE, IF(('4.RNAIllumina'!E:E = B267) * ('4.RNAIllumina'!Y:Y = "Y"), '4.RNAIllumina'!D:D, "")),
        IF(
            COUNTIFS('4.RNAIllumina'!E:E, B267, '4.RNAIllumina'!X:X, "Y") &gt; 0,
            _xlfn.TEXTJOIN(", ", TRUE, IF(('4.RNAIllumina'!E:E = B267) * ('4.RNAIllumina'!X:X = "Y"), '4.RNAIllumina'!D:D, "")),
            "Awaiting Status"
        )
    )
)</f>
        <v>Awaiting Status</v>
      </c>
      <c r="T267" s="6" t="str">
        <f ca="1">VLOOKUP($B267,'1.MetaData'!$B:$H,2,FALSE)</f>
        <v>F16-0218</v>
      </c>
      <c r="U267" s="7" t="str">
        <f ca="1">VLOOKUP($B267,'1.MetaData'!$B:$H,3,FALSE)</f>
        <v>Epinephelus miliaris</v>
      </c>
      <c r="V267" s="7" t="str">
        <f ca="1">VLOOKUP($B267,'1.MetaData'!$B:$H,4,FALSE)</f>
        <v>Netfin Grouper</v>
      </c>
      <c r="W267" s="6" t="str">
        <f ca="1">VLOOKUP($B267,'1.MetaData'!$B:$H,5,FALSE)</f>
        <v xml:space="preserve">WA Fisheries </v>
      </c>
      <c r="X267" s="6" t="str">
        <f ca="1">VLOOKUP($B267,'1.MetaData'!$B:$H,6,FALSE)</f>
        <v>TrEnD</v>
      </c>
      <c r="Z267"/>
    </row>
    <row r="268" spans="1:26" hidden="1" x14ac:dyDescent="0.25">
      <c r="A268" s="17">
        <v>267</v>
      </c>
      <c r="B268" s="3" t="str">
        <f t="shared" ca="1" si="6"/>
        <v>OG267</v>
      </c>
      <c r="C268" s="219" t="s">
        <v>96</v>
      </c>
      <c r="D268" s="4">
        <f ca="1">COUNTIF('2.Tissue'!C:C,B268)</f>
        <v>1</v>
      </c>
      <c r="E268" s="4">
        <f ca="1">COUNTIFS('3.DNAExtractions'!$E:$E,$B268,'3.DNAExtractions'!$D:$D,E$1)</f>
        <v>1</v>
      </c>
      <c r="F268" s="2" t="str" cm="1">
        <f t="array" aca="1" ref="F268" ca="1">IF(
    COUNTIFS('3.DNAExtractions'!E:E, B268, '3.DNAExtractions'!Y:Y, "Y") &gt; 0,
    _xlfn.TEXTJOIN(", ", TRUE, IF(('3.DNAExtractions'!E:E = B268) * ('3.DNAExtractions'!Y:Y = "Y"), '3.DNAExtractions'!D:D, "")),
    IF(
        COUNTIFS('3.DNAExtractions'!E:E, B268, '3.DNAExtractions'!X:X, "Y") &gt; 0,
        _xlfn.TEXTJOIN(", ", TRUE, IF(('3.DNAExtractions'!E:E = B268) * ('3.DNAExtractions'!X:X = "Y"), '3.DNAExtractions'!D:D, "")),
        "Awaiting Status"
    )
)</f>
        <v>Extracted</v>
      </c>
      <c r="G268" s="45" t="s">
        <v>92</v>
      </c>
      <c r="H268" s="8" t="str" cm="1">
        <f t="array" aca="1" ref="H268" ca="1">IF(
    G268="N",
    "",
    IF(
        COUNTIFS('4.Illumina'!E:E, B268, '4.Illumina'!R:R, "Y") &gt; 0,
        _xlfn.TEXTJOIN(", ", TRUE, IF(('4.Illumina'!E:E = B268) * ('4.Illumina'!R:R = "Y"), '4.Illumina'!D:D, "")),
        IF(
            COUNTIFS('4.Illumina'!E:E, B268, '4.Illumina'!Q:Q, "Y") &gt; 0,
            _xlfn.TEXTJOIN(", ", TRUE, IF(('4.Illumina'!E:E = B268) * ('4.Illumina'!Q:Q = "Y"), '4.Illumina'!D:D, "")),
            "Awaiting Status"
        )
    )
)</f>
        <v>Sequenced</v>
      </c>
      <c r="I268" s="26" t="s">
        <v>94</v>
      </c>
      <c r="J268" s="56" t="str" cm="1">
        <f t="array" aca="1" ref="J268" ca="1">IF(
    I268="N",
    "",
    IF(
        COUNTIFS('4.PacBio'!E:E, B268, '4.PacBio'!W:W, "Y") &gt; 0,
        _xlfn.TEXTJOIN(", ", TRUE, IF(('4.PacBio'!E:E = B268) * ('4.PacBio'!W:W = "Y"), '4.PacBio'!D:D, "")),
        IF(
            COUNTIFS('4.PacBio'!E:E, B268, '4.PacBio'!V:V, "Y") &gt; 0,
            _xlfn.TEXTJOIN(", ", TRUE, IF(('4.PacBio'!E:E = B268) * ('4.PacBio'!V:V = "Y"), '4.PacBio'!D:D, "")),
            "Awaiting Status"
        )
    )
)</f>
        <v/>
      </c>
      <c r="K268" s="181" t="s">
        <v>94</v>
      </c>
      <c r="L268" s="8" t="str" cm="1">
        <f t="array" aca="1" ref="L268" ca="1">IF(
    K268="N",
    "",
    IF(
        COUNTIFS('4.HiCLibrary'!E:E, B268, '4.HiCLibrary'!V:V, "Y") &gt; 0,
        _xlfn.TEXTJOIN(", ", TRUE, IF(('4.HiCLibrary'!E:E = B268) * ('4.HiCLibrary'!V:V = "Y"), '4.HiCLibrary'!D:D, "")),
        IF(
            COUNTIFS('4.HiCLibrary'!E:E, B268, '4.HiCLibrary'!U:U, "Y") &gt; 0,
            _xlfn.TEXTJOIN(", ", TRUE, IF(('4.HiCLibrary'!E:E = B268) * ('4.HiCLibrary'!U:U = "Y"), '4.HiCLibrary'!D:D, "")),
            "Awaiting Status"
        )
    )
)</f>
        <v/>
      </c>
      <c r="M268" s="47" t="s">
        <v>94</v>
      </c>
      <c r="N268" s="56" t="str" cm="1">
        <f t="array" aca="1" ref="N268" ca="1">IF(
    M268="N",
    "",
    IF(
        COUNTIFS('4.ONT'!E:E, B268, '4.ONT'!Q:Q, "Y") &gt; 0,
        _xlfn.TEXTJOIN(", ", TRUE, IF(('4.ONT'!E:E = B268) * ('4.ONT'!Q:Q = "Y"), '4.ONT'!D:D, "")),
        IF(
            COUNTIFS('4.ONT'!E:E, B268, '4.ONT'!P:P, "Y") &gt; 0,
            _xlfn.TEXTJOIN(", ", TRUE, IF(('4.ONT'!E:E = B268) * ('4.ONT'!P:P = "Y"), '4.ONT'!D:D, "")),
            "Awaiting Status"
        )
    )
)</f>
        <v/>
      </c>
      <c r="O268" s="60" t="s">
        <v>94</v>
      </c>
      <c r="P268" s="60" t="str" cm="1">
        <f t="array" aca="1" ref="P268" ca="1">IF(
    O268="N",
    "",
    IF(
        COUNTIFS('3.RNAExtractions'!E:E, B268, '3.RNAExtractions'!Z:Z, "Y") &gt; 0,
        _xlfn.TEXTJOIN(", ", TRUE, IF(('3.RNAExtractions'!E:E = B268) * ('3.RNAExtractions'!Z:Z = "Y"), '3.RNAExtractions'!D:D, "")),
        IF(
            COUNTIFS('3.RNAExtractions'!E:E, B268, '3.RNAExtractions'!Y:Y, "Y") &gt; 0,
            _xlfn.TEXTJOIN(", ", TRUE, IF(('3.RNAExtractions'!E:E = B268) * ('3.RNAExtractions'!Y:Y = "Y"), '3.RNAExtractions'!D:D, "")),
            "Awaiting Status"
        )
    )
)</f>
        <v/>
      </c>
      <c r="Q268" s="60"/>
      <c r="R268" s="60" t="str" cm="1">
        <f t="array" aca="1" ref="R268" ca="1">IF(
    Q268="N",
    "",
    IF(
        COUNTIFS('4.RNAIllumina'!E:E, B268, '4.RNAIllumina'!Y:Y, "Y") &gt; 0,
        _xlfn.TEXTJOIN(", ", TRUE, IF(('4.RNAIllumina'!E:E = B268) * ('4.RNAIllumina'!Y:Y = "Y"), '4.RNAIllumina'!D:D, "")),
        IF(
            COUNTIFS('4.RNAIllumina'!E:E, B268, '4.RNAIllumina'!X:X, "Y") &gt; 0,
            _xlfn.TEXTJOIN(", ", TRUE, IF(('4.RNAIllumina'!E:E = B268) * ('4.RNAIllumina'!X:X = "Y"), '4.RNAIllumina'!D:D, "")),
            "Awaiting Status"
        )
    )
)</f>
        <v>Awaiting Status</v>
      </c>
      <c r="T268" s="6" t="str">
        <f ca="1">VLOOKUP($B268,'1.MetaData'!$B:$H,2,FALSE)</f>
        <v>F16-0215</v>
      </c>
      <c r="U268" s="7" t="str">
        <f ca="1">VLOOKUP($B268,'1.MetaData'!$B:$H,3,FALSE)</f>
        <v>Epinephelus poecilonotus</v>
      </c>
      <c r="V268" s="7" t="str">
        <f ca="1">VLOOKUP($B268,'1.MetaData'!$B:$H,4,FALSE)</f>
        <v>Dot-dash Grouper</v>
      </c>
      <c r="W268" s="6" t="str">
        <f ca="1">VLOOKUP($B268,'1.MetaData'!$B:$H,5,FALSE)</f>
        <v xml:space="preserve">WA Fisheries </v>
      </c>
      <c r="X268" s="6" t="str">
        <f ca="1">VLOOKUP($B268,'1.MetaData'!$B:$H,6,FALSE)</f>
        <v>TrEnD</v>
      </c>
      <c r="Z268"/>
    </row>
    <row r="269" spans="1:26" hidden="1" x14ac:dyDescent="0.25">
      <c r="A269" s="17">
        <v>268</v>
      </c>
      <c r="B269" s="3" t="str">
        <f t="shared" ca="1" si="6"/>
        <v>OG268</v>
      </c>
      <c r="C269" s="219" t="s">
        <v>96</v>
      </c>
      <c r="D269" s="4">
        <f ca="1">COUNTIF('2.Tissue'!C:C,B269)</f>
        <v>1</v>
      </c>
      <c r="E269" s="4">
        <f ca="1">COUNTIFS('3.DNAExtractions'!$E:$E,$B269,'3.DNAExtractions'!$D:$D,E$1)</f>
        <v>1</v>
      </c>
      <c r="F269" s="2" t="str" cm="1">
        <f t="array" aca="1" ref="F269" ca="1">IF(
    COUNTIFS('3.DNAExtractions'!E:E, B269, '3.DNAExtractions'!Y:Y, "Y") &gt; 0,
    _xlfn.TEXTJOIN(", ", TRUE, IF(('3.DNAExtractions'!E:E = B269) * ('3.DNAExtractions'!Y:Y = "Y"), '3.DNAExtractions'!D:D, "")),
    IF(
        COUNTIFS('3.DNAExtractions'!E:E, B269, '3.DNAExtractions'!X:X, "Y") &gt; 0,
        _xlfn.TEXTJOIN(", ", TRUE, IF(('3.DNAExtractions'!E:E = B269) * ('3.DNAExtractions'!X:X = "Y"), '3.DNAExtractions'!D:D, "")),
        "Awaiting Status"
    )
)</f>
        <v>Extracted</v>
      </c>
      <c r="G269" s="45" t="s">
        <v>92</v>
      </c>
      <c r="H269" s="8" t="str" cm="1">
        <f t="array" aca="1" ref="H269" ca="1">IF(
    G269="N",
    "",
    IF(
        COUNTIFS('4.Illumina'!E:E, B269, '4.Illumina'!R:R, "Y") &gt; 0,
        _xlfn.TEXTJOIN(", ", TRUE, IF(('4.Illumina'!E:E = B269) * ('4.Illumina'!R:R = "Y"), '4.Illumina'!D:D, "")),
        IF(
            COUNTIFS('4.Illumina'!E:E, B269, '4.Illumina'!Q:Q, "Y") &gt; 0,
            _xlfn.TEXTJOIN(", ", TRUE, IF(('4.Illumina'!E:E = B269) * ('4.Illumina'!Q:Q = "Y"), '4.Illumina'!D:D, "")),
            "Awaiting Status"
        )
    )
)</f>
        <v>Sequenced</v>
      </c>
      <c r="I269" s="26" t="s">
        <v>94</v>
      </c>
      <c r="J269" s="56" t="str" cm="1">
        <f t="array" aca="1" ref="J269" ca="1">IF(
    I269="N",
    "",
    IF(
        COUNTIFS('4.PacBio'!E:E, B269, '4.PacBio'!W:W, "Y") &gt; 0,
        _xlfn.TEXTJOIN(", ", TRUE, IF(('4.PacBio'!E:E = B269) * ('4.PacBio'!W:W = "Y"), '4.PacBio'!D:D, "")),
        IF(
            COUNTIFS('4.PacBio'!E:E, B269, '4.PacBio'!V:V, "Y") &gt; 0,
            _xlfn.TEXTJOIN(", ", TRUE, IF(('4.PacBio'!E:E = B269) * ('4.PacBio'!V:V = "Y"), '4.PacBio'!D:D, "")),
            "Awaiting Status"
        )
    )
)</f>
        <v/>
      </c>
      <c r="K269" s="181" t="s">
        <v>94</v>
      </c>
      <c r="L269" s="8" t="str" cm="1">
        <f t="array" aca="1" ref="L269" ca="1">IF(
    K269="N",
    "",
    IF(
        COUNTIFS('4.HiCLibrary'!E:E, B269, '4.HiCLibrary'!V:V, "Y") &gt; 0,
        _xlfn.TEXTJOIN(", ", TRUE, IF(('4.HiCLibrary'!E:E = B269) * ('4.HiCLibrary'!V:V = "Y"), '4.HiCLibrary'!D:D, "")),
        IF(
            COUNTIFS('4.HiCLibrary'!E:E, B269, '4.HiCLibrary'!U:U, "Y") &gt; 0,
            _xlfn.TEXTJOIN(", ", TRUE, IF(('4.HiCLibrary'!E:E = B269) * ('4.HiCLibrary'!U:U = "Y"), '4.HiCLibrary'!D:D, "")),
            "Awaiting Status"
        )
    )
)</f>
        <v/>
      </c>
      <c r="M269" s="47" t="s">
        <v>94</v>
      </c>
      <c r="N269" s="56" t="str" cm="1">
        <f t="array" aca="1" ref="N269" ca="1">IF(
    M269="N",
    "",
    IF(
        COUNTIFS('4.ONT'!E:E, B269, '4.ONT'!Q:Q, "Y") &gt; 0,
        _xlfn.TEXTJOIN(", ", TRUE, IF(('4.ONT'!E:E = B269) * ('4.ONT'!Q:Q = "Y"), '4.ONT'!D:D, "")),
        IF(
            COUNTIFS('4.ONT'!E:E, B269, '4.ONT'!P:P, "Y") &gt; 0,
            _xlfn.TEXTJOIN(", ", TRUE, IF(('4.ONT'!E:E = B269) * ('4.ONT'!P:P = "Y"), '4.ONT'!D:D, "")),
            "Awaiting Status"
        )
    )
)</f>
        <v/>
      </c>
      <c r="O269" s="60" t="s">
        <v>94</v>
      </c>
      <c r="P269" s="60" t="str" cm="1">
        <f t="array" aca="1" ref="P269" ca="1">IF(
    O269="N",
    "",
    IF(
        COUNTIFS('3.RNAExtractions'!E:E, B269, '3.RNAExtractions'!Z:Z, "Y") &gt; 0,
        _xlfn.TEXTJOIN(", ", TRUE, IF(('3.RNAExtractions'!E:E = B269) * ('3.RNAExtractions'!Z:Z = "Y"), '3.RNAExtractions'!D:D, "")),
        IF(
            COUNTIFS('3.RNAExtractions'!E:E, B269, '3.RNAExtractions'!Y:Y, "Y") &gt; 0,
            _xlfn.TEXTJOIN(", ", TRUE, IF(('3.RNAExtractions'!E:E = B269) * ('3.RNAExtractions'!Y:Y = "Y"), '3.RNAExtractions'!D:D, "")),
            "Awaiting Status"
        )
    )
)</f>
        <v/>
      </c>
      <c r="Q269" s="60"/>
      <c r="R269" s="60" t="str" cm="1">
        <f t="array" aca="1" ref="R269" ca="1">IF(
    Q269="N",
    "",
    IF(
        COUNTIFS('4.RNAIllumina'!E:E, B269, '4.RNAIllumina'!Y:Y, "Y") &gt; 0,
        _xlfn.TEXTJOIN(", ", TRUE, IF(('4.RNAIllumina'!E:E = B269) * ('4.RNAIllumina'!Y:Y = "Y"), '4.RNAIllumina'!D:D, "")),
        IF(
            COUNTIFS('4.RNAIllumina'!E:E, B269, '4.RNAIllumina'!X:X, "Y") &gt; 0,
            _xlfn.TEXTJOIN(", ", TRUE, IF(('4.RNAIllumina'!E:E = B269) * ('4.RNAIllumina'!X:X = "Y"), '4.RNAIllumina'!D:D, "")),
            "Awaiting Status"
        )
    )
)</f>
        <v>Awaiting Status</v>
      </c>
      <c r="T269" s="6" t="str">
        <f ca="1">VLOOKUP($B269,'1.MetaData'!$B:$H,2,FALSE)</f>
        <v>F16-0214</v>
      </c>
      <c r="U269" s="7" t="str">
        <f ca="1">VLOOKUP($B269,'1.MetaData'!$B:$H,3,FALSE)</f>
        <v>Epinephelus radiatus</v>
      </c>
      <c r="V269" s="7" t="str">
        <f ca="1">VLOOKUP($B269,'1.MetaData'!$B:$H,4,FALSE)</f>
        <v>Radiant Rockcod</v>
      </c>
      <c r="W269" s="6" t="str">
        <f ca="1">VLOOKUP($B269,'1.MetaData'!$B:$H,5,FALSE)</f>
        <v xml:space="preserve">WA Fisheries </v>
      </c>
      <c r="X269" s="6" t="str">
        <f ca="1">VLOOKUP($B269,'1.MetaData'!$B:$H,6,FALSE)</f>
        <v>TrEnD</v>
      </c>
      <c r="Z269"/>
    </row>
    <row r="270" spans="1:26" hidden="1" x14ac:dyDescent="0.25">
      <c r="A270" s="17">
        <v>269</v>
      </c>
      <c r="B270" s="3" t="str">
        <f t="shared" ca="1" si="6"/>
        <v>OG269</v>
      </c>
      <c r="C270" s="219" t="s">
        <v>96</v>
      </c>
      <c r="D270" s="4">
        <f ca="1">COUNTIF('2.Tissue'!C:C,B270)</f>
        <v>1</v>
      </c>
      <c r="E270" s="4">
        <f ca="1">COUNTIFS('3.DNAExtractions'!$E:$E,$B270,'3.DNAExtractions'!$D:$D,E$1)</f>
        <v>1</v>
      </c>
      <c r="F270" s="2" t="str" cm="1">
        <f t="array" aca="1" ref="F270" ca="1">IF(
    COUNTIFS('3.DNAExtractions'!E:E, B270, '3.DNAExtractions'!Y:Y, "Y") &gt; 0,
    _xlfn.TEXTJOIN(", ", TRUE, IF(('3.DNAExtractions'!E:E = B270) * ('3.DNAExtractions'!Y:Y = "Y"), '3.DNAExtractions'!D:D, "")),
    IF(
        COUNTIFS('3.DNAExtractions'!E:E, B270, '3.DNAExtractions'!X:X, "Y") &gt; 0,
        _xlfn.TEXTJOIN(", ", TRUE, IF(('3.DNAExtractions'!E:E = B270) * ('3.DNAExtractions'!X:X = "Y"), '3.DNAExtractions'!D:D, "")),
        "Awaiting Status"
    )
)</f>
        <v>Extracted</v>
      </c>
      <c r="G270" s="45" t="s">
        <v>92</v>
      </c>
      <c r="H270" s="8" t="str" cm="1">
        <f t="array" aca="1" ref="H270" ca="1">IF(
    G270="N",
    "",
    IF(
        COUNTIFS('4.Illumina'!E:E, B270, '4.Illumina'!R:R, "Y") &gt; 0,
        _xlfn.TEXTJOIN(", ", TRUE, IF(('4.Illumina'!E:E = B270) * ('4.Illumina'!R:R = "Y"), '4.Illumina'!D:D, "")),
        IF(
            COUNTIFS('4.Illumina'!E:E, B270, '4.Illumina'!Q:Q, "Y") &gt; 0,
            _xlfn.TEXTJOIN(", ", TRUE, IF(('4.Illumina'!E:E = B270) * ('4.Illumina'!Q:Q = "Y"), '4.Illumina'!D:D, "")),
            "Awaiting Status"
        )
    )
)</f>
        <v>Sequenced</v>
      </c>
      <c r="I270" s="26" t="s">
        <v>94</v>
      </c>
      <c r="J270" s="56" t="str" cm="1">
        <f t="array" aca="1" ref="J270" ca="1">IF(
    I270="N",
    "",
    IF(
        COUNTIFS('4.PacBio'!E:E, B270, '4.PacBio'!W:W, "Y") &gt; 0,
        _xlfn.TEXTJOIN(", ", TRUE, IF(('4.PacBio'!E:E = B270) * ('4.PacBio'!W:W = "Y"), '4.PacBio'!D:D, "")),
        IF(
            COUNTIFS('4.PacBio'!E:E, B270, '4.PacBio'!V:V, "Y") &gt; 0,
            _xlfn.TEXTJOIN(", ", TRUE, IF(('4.PacBio'!E:E = B270) * ('4.PacBio'!V:V = "Y"), '4.PacBio'!D:D, "")),
            "Awaiting Status"
        )
    )
)</f>
        <v/>
      </c>
      <c r="K270" s="181" t="s">
        <v>94</v>
      </c>
      <c r="L270" s="8" t="str" cm="1">
        <f t="array" aca="1" ref="L270" ca="1">IF(
    K270="N",
    "",
    IF(
        COUNTIFS('4.HiCLibrary'!E:E, B270, '4.HiCLibrary'!V:V, "Y") &gt; 0,
        _xlfn.TEXTJOIN(", ", TRUE, IF(('4.HiCLibrary'!E:E = B270) * ('4.HiCLibrary'!V:V = "Y"), '4.HiCLibrary'!D:D, "")),
        IF(
            COUNTIFS('4.HiCLibrary'!E:E, B270, '4.HiCLibrary'!U:U, "Y") &gt; 0,
            _xlfn.TEXTJOIN(", ", TRUE, IF(('4.HiCLibrary'!E:E = B270) * ('4.HiCLibrary'!U:U = "Y"), '4.HiCLibrary'!D:D, "")),
            "Awaiting Status"
        )
    )
)</f>
        <v/>
      </c>
      <c r="M270" s="47" t="s">
        <v>94</v>
      </c>
      <c r="N270" s="56" t="str" cm="1">
        <f t="array" aca="1" ref="N270" ca="1">IF(
    M270="N",
    "",
    IF(
        COUNTIFS('4.ONT'!E:E, B270, '4.ONT'!Q:Q, "Y") &gt; 0,
        _xlfn.TEXTJOIN(", ", TRUE, IF(('4.ONT'!E:E = B270) * ('4.ONT'!Q:Q = "Y"), '4.ONT'!D:D, "")),
        IF(
            COUNTIFS('4.ONT'!E:E, B270, '4.ONT'!P:P, "Y") &gt; 0,
            _xlfn.TEXTJOIN(", ", TRUE, IF(('4.ONT'!E:E = B270) * ('4.ONT'!P:P = "Y"), '4.ONT'!D:D, "")),
            "Awaiting Status"
        )
    )
)</f>
        <v/>
      </c>
      <c r="O270" s="60" t="s">
        <v>94</v>
      </c>
      <c r="P270" s="60" t="str" cm="1">
        <f t="array" aca="1" ref="P270" ca="1">IF(
    O270="N",
    "",
    IF(
        COUNTIFS('3.RNAExtractions'!E:E, B270, '3.RNAExtractions'!Z:Z, "Y") &gt; 0,
        _xlfn.TEXTJOIN(", ", TRUE, IF(('3.RNAExtractions'!E:E = B270) * ('3.RNAExtractions'!Z:Z = "Y"), '3.RNAExtractions'!D:D, "")),
        IF(
            COUNTIFS('3.RNAExtractions'!E:E, B270, '3.RNAExtractions'!Y:Y, "Y") &gt; 0,
            _xlfn.TEXTJOIN(", ", TRUE, IF(('3.RNAExtractions'!E:E = B270) * ('3.RNAExtractions'!Y:Y = "Y"), '3.RNAExtractions'!D:D, "")),
            "Awaiting Status"
        )
    )
)</f>
        <v/>
      </c>
      <c r="Q270" s="60"/>
      <c r="R270" s="60" t="str" cm="1">
        <f t="array" aca="1" ref="R270" ca="1">IF(
    Q270="N",
    "",
    IF(
        COUNTIFS('4.RNAIllumina'!E:E, B270, '4.RNAIllumina'!Y:Y, "Y") &gt; 0,
        _xlfn.TEXTJOIN(", ", TRUE, IF(('4.RNAIllumina'!E:E = B270) * ('4.RNAIllumina'!Y:Y = "Y"), '4.RNAIllumina'!D:D, "")),
        IF(
            COUNTIFS('4.RNAIllumina'!E:E, B270, '4.RNAIllumina'!X:X, "Y") &gt; 0,
            _xlfn.TEXTJOIN(", ", TRUE, IF(('4.RNAIllumina'!E:E = B270) * ('4.RNAIllumina'!X:X = "Y"), '4.RNAIllumina'!D:D, "")),
            "Awaiting Status"
        )
    )
)</f>
        <v>Awaiting Status</v>
      </c>
      <c r="T270" s="6" t="str">
        <f ca="1">VLOOKUP($B270,'1.MetaData'!$B:$H,2,FALSE)</f>
        <v>F16-0212</v>
      </c>
      <c r="U270" s="7" t="str">
        <f ca="1">VLOOKUP($B270,'1.MetaData'!$B:$H,3,FALSE)</f>
        <v>Etelis</v>
      </c>
      <c r="V270" s="7" t="str">
        <f ca="1">VLOOKUP($B270,'1.MetaData'!$B:$H,4,FALSE)</f>
        <v>Deep-water Snapper</v>
      </c>
      <c r="W270" s="6" t="str">
        <f ca="1">VLOOKUP($B270,'1.MetaData'!$B:$H,5,FALSE)</f>
        <v xml:space="preserve">WA Fisheries </v>
      </c>
      <c r="X270" s="6" t="str">
        <f ca="1">VLOOKUP($B270,'1.MetaData'!$B:$H,6,FALSE)</f>
        <v>TrEnD</v>
      </c>
      <c r="Z270"/>
    </row>
    <row r="271" spans="1:26" hidden="1" x14ac:dyDescent="0.25">
      <c r="A271" s="17">
        <v>270</v>
      </c>
      <c r="B271" s="3" t="str">
        <f t="shared" ca="1" si="6"/>
        <v>OG270</v>
      </c>
      <c r="C271" s="219" t="s">
        <v>96</v>
      </c>
      <c r="D271" s="4">
        <f ca="1">COUNTIF('2.Tissue'!C:C,B271)</f>
        <v>1</v>
      </c>
      <c r="E271" s="4">
        <f ca="1">COUNTIFS('3.DNAExtractions'!$E:$E,$B271,'3.DNAExtractions'!$D:$D,E$1)</f>
        <v>1</v>
      </c>
      <c r="F271" s="2" t="str" cm="1">
        <f t="array" aca="1" ref="F271" ca="1">IF(
    COUNTIFS('3.DNAExtractions'!E:E, B271, '3.DNAExtractions'!Y:Y, "Y") &gt; 0,
    _xlfn.TEXTJOIN(", ", TRUE, IF(('3.DNAExtractions'!E:E = B271) * ('3.DNAExtractions'!Y:Y = "Y"), '3.DNAExtractions'!D:D, "")),
    IF(
        COUNTIFS('3.DNAExtractions'!E:E, B271, '3.DNAExtractions'!X:X, "Y") &gt; 0,
        _xlfn.TEXTJOIN(", ", TRUE, IF(('3.DNAExtractions'!E:E = B271) * ('3.DNAExtractions'!X:X = "Y"), '3.DNAExtractions'!D:D, "")),
        "Awaiting Status"
    )
)</f>
        <v>Extracted</v>
      </c>
      <c r="G271" s="45" t="s">
        <v>92</v>
      </c>
      <c r="H271" s="8" t="str" cm="1">
        <f t="array" aca="1" ref="H271" ca="1">IF(
    G271="N",
    "",
    IF(
        COUNTIFS('4.Illumina'!E:E, B271, '4.Illumina'!R:R, "Y") &gt; 0,
        _xlfn.TEXTJOIN(", ", TRUE, IF(('4.Illumina'!E:E = B271) * ('4.Illumina'!R:R = "Y"), '4.Illumina'!D:D, "")),
        IF(
            COUNTIFS('4.Illumina'!E:E, B271, '4.Illumina'!Q:Q, "Y") &gt; 0,
            _xlfn.TEXTJOIN(", ", TRUE, IF(('4.Illumina'!E:E = B271) * ('4.Illumina'!Q:Q = "Y"), '4.Illumina'!D:D, "")),
            "Awaiting Status"
        )
    )
)</f>
        <v>Sequenced</v>
      </c>
      <c r="I271" s="26" t="s">
        <v>94</v>
      </c>
      <c r="J271" s="56" t="str" cm="1">
        <f t="array" aca="1" ref="J271" ca="1">IF(
    I271="N",
    "",
    IF(
        COUNTIFS('4.PacBio'!E:E, B271, '4.PacBio'!W:W, "Y") &gt; 0,
        _xlfn.TEXTJOIN(", ", TRUE, IF(('4.PacBio'!E:E = B271) * ('4.PacBio'!W:W = "Y"), '4.PacBio'!D:D, "")),
        IF(
            COUNTIFS('4.PacBio'!E:E, B271, '4.PacBio'!V:V, "Y") &gt; 0,
            _xlfn.TEXTJOIN(", ", TRUE, IF(('4.PacBio'!E:E = B271) * ('4.PacBio'!V:V = "Y"), '4.PacBio'!D:D, "")),
            "Awaiting Status"
        )
    )
)</f>
        <v/>
      </c>
      <c r="K271" s="181" t="s">
        <v>94</v>
      </c>
      <c r="L271" s="8" t="str" cm="1">
        <f t="array" aca="1" ref="L271" ca="1">IF(
    K271="N",
    "",
    IF(
        COUNTIFS('4.HiCLibrary'!E:E, B271, '4.HiCLibrary'!V:V, "Y") &gt; 0,
        _xlfn.TEXTJOIN(", ", TRUE, IF(('4.HiCLibrary'!E:E = B271) * ('4.HiCLibrary'!V:V = "Y"), '4.HiCLibrary'!D:D, "")),
        IF(
            COUNTIFS('4.HiCLibrary'!E:E, B271, '4.HiCLibrary'!U:U, "Y") &gt; 0,
            _xlfn.TEXTJOIN(", ", TRUE, IF(('4.HiCLibrary'!E:E = B271) * ('4.HiCLibrary'!U:U = "Y"), '4.HiCLibrary'!D:D, "")),
            "Awaiting Status"
        )
    )
)</f>
        <v/>
      </c>
      <c r="M271" s="47" t="s">
        <v>94</v>
      </c>
      <c r="N271" s="56" t="str" cm="1">
        <f t="array" aca="1" ref="N271" ca="1">IF(
    M271="N",
    "",
    IF(
        COUNTIFS('4.ONT'!E:E, B271, '4.ONT'!Q:Q, "Y") &gt; 0,
        _xlfn.TEXTJOIN(", ", TRUE, IF(('4.ONT'!E:E = B271) * ('4.ONT'!Q:Q = "Y"), '4.ONT'!D:D, "")),
        IF(
            COUNTIFS('4.ONT'!E:E, B271, '4.ONT'!P:P, "Y") &gt; 0,
            _xlfn.TEXTJOIN(", ", TRUE, IF(('4.ONT'!E:E = B271) * ('4.ONT'!P:P = "Y"), '4.ONT'!D:D, "")),
            "Awaiting Status"
        )
    )
)</f>
        <v/>
      </c>
      <c r="O271" s="60" t="s">
        <v>94</v>
      </c>
      <c r="P271" s="60" t="str" cm="1">
        <f t="array" aca="1" ref="P271" ca="1">IF(
    O271="N",
    "",
    IF(
        COUNTIFS('3.RNAExtractions'!E:E, B271, '3.RNAExtractions'!Z:Z, "Y") &gt; 0,
        _xlfn.TEXTJOIN(", ", TRUE, IF(('3.RNAExtractions'!E:E = B271) * ('3.RNAExtractions'!Z:Z = "Y"), '3.RNAExtractions'!D:D, "")),
        IF(
            COUNTIFS('3.RNAExtractions'!E:E, B271, '3.RNAExtractions'!Y:Y, "Y") &gt; 0,
            _xlfn.TEXTJOIN(", ", TRUE, IF(('3.RNAExtractions'!E:E = B271) * ('3.RNAExtractions'!Y:Y = "Y"), '3.RNAExtractions'!D:D, "")),
            "Awaiting Status"
        )
    )
)</f>
        <v/>
      </c>
      <c r="Q271" s="60"/>
      <c r="R271" s="60" t="str" cm="1">
        <f t="array" aca="1" ref="R271" ca="1">IF(
    Q271="N",
    "",
    IF(
        COUNTIFS('4.RNAIllumina'!E:E, B271, '4.RNAIllumina'!Y:Y, "Y") &gt; 0,
        _xlfn.TEXTJOIN(", ", TRUE, IF(('4.RNAIllumina'!E:E = B271) * ('4.RNAIllumina'!Y:Y = "Y"), '4.RNAIllumina'!D:D, "")),
        IF(
            COUNTIFS('4.RNAIllumina'!E:E, B271, '4.RNAIllumina'!X:X, "Y") &gt; 0,
            _xlfn.TEXTJOIN(", ", TRUE, IF(('4.RNAIllumina'!E:E = B271) * ('4.RNAIllumina'!X:X = "Y"), '4.RNAIllumina'!D:D, "")),
            "Awaiting Status"
        )
    )
)</f>
        <v>Awaiting Status</v>
      </c>
      <c r="T271" s="6" t="str">
        <f ca="1">VLOOKUP($B271,'1.MetaData'!$B:$H,2,FALSE)</f>
        <v>F16-0210</v>
      </c>
      <c r="U271" s="7" t="str">
        <f ca="1">VLOOKUP($B271,'1.MetaData'!$B:$H,3,FALSE)</f>
        <v>Etelis radiosus</v>
      </c>
      <c r="V271" s="7" t="str">
        <f ca="1">VLOOKUP($B271,'1.MetaData'!$B:$H,4,FALSE)</f>
        <v>Pale Snapper</v>
      </c>
      <c r="W271" s="6" t="str">
        <f ca="1">VLOOKUP($B271,'1.MetaData'!$B:$H,5,FALSE)</f>
        <v xml:space="preserve">WA Fisheries </v>
      </c>
      <c r="X271" s="6" t="str">
        <f ca="1">VLOOKUP($B271,'1.MetaData'!$B:$H,6,FALSE)</f>
        <v>TrEnD</v>
      </c>
      <c r="Z271"/>
    </row>
    <row r="272" spans="1:26" hidden="1" x14ac:dyDescent="0.25">
      <c r="A272" s="17">
        <v>271</v>
      </c>
      <c r="B272" s="3" t="str">
        <f t="shared" ca="1" si="6"/>
        <v>OG271</v>
      </c>
      <c r="C272" s="219" t="s">
        <v>96</v>
      </c>
      <c r="D272" s="4">
        <f ca="1">COUNTIF('2.Tissue'!C:C,B272)</f>
        <v>1</v>
      </c>
      <c r="E272" s="4">
        <f ca="1">COUNTIFS('3.DNAExtractions'!$E:$E,$B272,'3.DNAExtractions'!$D:$D,E$1)</f>
        <v>1</v>
      </c>
      <c r="F272" s="2" t="str" cm="1">
        <f t="array" aca="1" ref="F272" ca="1">IF(
    COUNTIFS('3.DNAExtractions'!E:E, B272, '3.DNAExtractions'!Y:Y, "Y") &gt; 0,
    _xlfn.TEXTJOIN(", ", TRUE, IF(('3.DNAExtractions'!E:E = B272) * ('3.DNAExtractions'!Y:Y = "Y"), '3.DNAExtractions'!D:D, "")),
    IF(
        COUNTIFS('3.DNAExtractions'!E:E, B272, '3.DNAExtractions'!X:X, "Y") &gt; 0,
        _xlfn.TEXTJOIN(", ", TRUE, IF(('3.DNAExtractions'!E:E = B272) * ('3.DNAExtractions'!X:X = "Y"), '3.DNAExtractions'!D:D, "")),
        "Awaiting Status"
    )
)</f>
        <v>Extracted</v>
      </c>
      <c r="G272" s="45" t="s">
        <v>92</v>
      </c>
      <c r="H272" s="8" t="str" cm="1">
        <f t="array" aca="1" ref="H272" ca="1">IF(
    G272="N",
    "",
    IF(
        COUNTIFS('4.Illumina'!E:E, B272, '4.Illumina'!R:R, "Y") &gt; 0,
        _xlfn.TEXTJOIN(", ", TRUE, IF(('4.Illumina'!E:E = B272) * ('4.Illumina'!R:R = "Y"), '4.Illumina'!D:D, "")),
        IF(
            COUNTIFS('4.Illumina'!E:E, B272, '4.Illumina'!Q:Q, "Y") &gt; 0,
            _xlfn.TEXTJOIN(", ", TRUE, IF(('4.Illumina'!E:E = B272) * ('4.Illumina'!Q:Q = "Y"), '4.Illumina'!D:D, "")),
            "Awaiting Status"
        )
    )
)</f>
        <v>Sequenced</v>
      </c>
      <c r="I272" s="26" t="s">
        <v>94</v>
      </c>
      <c r="J272" s="56" t="str" cm="1">
        <f t="array" aca="1" ref="J272" ca="1">IF(
    I272="N",
    "",
    IF(
        COUNTIFS('4.PacBio'!E:E, B272, '4.PacBio'!W:W, "Y") &gt; 0,
        _xlfn.TEXTJOIN(", ", TRUE, IF(('4.PacBio'!E:E = B272) * ('4.PacBio'!W:W = "Y"), '4.PacBio'!D:D, "")),
        IF(
            COUNTIFS('4.PacBio'!E:E, B272, '4.PacBio'!V:V, "Y") &gt; 0,
            _xlfn.TEXTJOIN(", ", TRUE, IF(('4.PacBio'!E:E = B272) * ('4.PacBio'!V:V = "Y"), '4.PacBio'!D:D, "")),
            "Awaiting Status"
        )
    )
)</f>
        <v/>
      </c>
      <c r="K272" s="181" t="s">
        <v>94</v>
      </c>
      <c r="L272" s="8" t="str" cm="1">
        <f t="array" aca="1" ref="L272" ca="1">IF(
    K272="N",
    "",
    IF(
        COUNTIFS('4.HiCLibrary'!E:E, B272, '4.HiCLibrary'!V:V, "Y") &gt; 0,
        _xlfn.TEXTJOIN(", ", TRUE, IF(('4.HiCLibrary'!E:E = B272) * ('4.HiCLibrary'!V:V = "Y"), '4.HiCLibrary'!D:D, "")),
        IF(
            COUNTIFS('4.HiCLibrary'!E:E, B272, '4.HiCLibrary'!U:U, "Y") &gt; 0,
            _xlfn.TEXTJOIN(", ", TRUE, IF(('4.HiCLibrary'!E:E = B272) * ('4.HiCLibrary'!U:U = "Y"), '4.HiCLibrary'!D:D, "")),
            "Awaiting Status"
        )
    )
)</f>
        <v/>
      </c>
      <c r="M272" s="47" t="s">
        <v>94</v>
      </c>
      <c r="N272" s="56" t="str" cm="1">
        <f t="array" aca="1" ref="N272" ca="1">IF(
    M272="N",
    "",
    IF(
        COUNTIFS('4.ONT'!E:E, B272, '4.ONT'!Q:Q, "Y") &gt; 0,
        _xlfn.TEXTJOIN(", ", TRUE, IF(('4.ONT'!E:E = B272) * ('4.ONT'!Q:Q = "Y"), '4.ONT'!D:D, "")),
        IF(
            COUNTIFS('4.ONT'!E:E, B272, '4.ONT'!P:P, "Y") &gt; 0,
            _xlfn.TEXTJOIN(", ", TRUE, IF(('4.ONT'!E:E = B272) * ('4.ONT'!P:P = "Y"), '4.ONT'!D:D, "")),
            "Awaiting Status"
        )
    )
)</f>
        <v/>
      </c>
      <c r="O272" s="60" t="s">
        <v>94</v>
      </c>
      <c r="P272" s="60" t="str" cm="1">
        <f t="array" aca="1" ref="P272" ca="1">IF(
    O272="N",
    "",
    IF(
        COUNTIFS('3.RNAExtractions'!E:E, B272, '3.RNAExtractions'!Z:Z, "Y") &gt; 0,
        _xlfn.TEXTJOIN(", ", TRUE, IF(('3.RNAExtractions'!E:E = B272) * ('3.RNAExtractions'!Z:Z = "Y"), '3.RNAExtractions'!D:D, "")),
        IF(
            COUNTIFS('3.RNAExtractions'!E:E, B272, '3.RNAExtractions'!Y:Y, "Y") &gt; 0,
            _xlfn.TEXTJOIN(", ", TRUE, IF(('3.RNAExtractions'!E:E = B272) * ('3.RNAExtractions'!Y:Y = "Y"), '3.RNAExtractions'!D:D, "")),
            "Awaiting Status"
        )
    )
)</f>
        <v/>
      </c>
      <c r="Q272" s="60"/>
      <c r="R272" s="60" t="str" cm="1">
        <f t="array" aca="1" ref="R272" ca="1">IF(
    Q272="N",
    "",
    IF(
        COUNTIFS('4.RNAIllumina'!E:E, B272, '4.RNAIllumina'!Y:Y, "Y") &gt; 0,
        _xlfn.TEXTJOIN(", ", TRUE, IF(('4.RNAIllumina'!E:E = B272) * ('4.RNAIllumina'!Y:Y = "Y"), '4.RNAIllumina'!D:D, "")),
        IF(
            COUNTIFS('4.RNAIllumina'!E:E, B272, '4.RNAIllumina'!X:X, "Y") &gt; 0,
            _xlfn.TEXTJOIN(", ", TRUE, IF(('4.RNAIllumina'!E:E = B272) * ('4.RNAIllumina'!X:X = "Y"), '4.RNAIllumina'!D:D, "")),
            "Awaiting Status"
        )
    )
)</f>
        <v>Awaiting Status</v>
      </c>
      <c r="T272" s="6" t="str">
        <f ca="1">VLOOKUP($B272,'1.MetaData'!$B:$H,2,FALSE)</f>
        <v>F16-0184</v>
      </c>
      <c r="U272" s="7" t="str">
        <f ca="1">VLOOKUP($B272,'1.MetaData'!$B:$H,3,FALSE)</f>
        <v>Gymnapistes marmoratus</v>
      </c>
      <c r="V272" s="7" t="str">
        <f ca="1">VLOOKUP($B272,'1.MetaData'!$B:$H,4,FALSE)</f>
        <v>South Australian Cobbler</v>
      </c>
      <c r="W272" s="6" t="str">
        <f ca="1">VLOOKUP($B272,'1.MetaData'!$B:$H,5,FALSE)</f>
        <v xml:space="preserve">WA Fisheries </v>
      </c>
      <c r="X272" s="6" t="str">
        <f ca="1">VLOOKUP($B272,'1.MetaData'!$B:$H,6,FALSE)</f>
        <v>TrEnD</v>
      </c>
      <c r="Z272"/>
    </row>
    <row r="273" spans="1:26" hidden="1" x14ac:dyDescent="0.25">
      <c r="A273" s="17">
        <v>272</v>
      </c>
      <c r="B273" s="3" t="str">
        <f t="shared" ca="1" si="6"/>
        <v>OG272</v>
      </c>
      <c r="C273" s="219" t="s">
        <v>96</v>
      </c>
      <c r="D273" s="4">
        <f ca="1">COUNTIF('2.Tissue'!C:C,B273)</f>
        <v>1</v>
      </c>
      <c r="E273" s="4">
        <f ca="1">COUNTIFS('3.DNAExtractions'!$E:$E,$B273,'3.DNAExtractions'!$D:$D,E$1)</f>
        <v>1</v>
      </c>
      <c r="F273" s="2" t="str" cm="1">
        <f t="array" aca="1" ref="F273" ca="1">IF(
    COUNTIFS('3.DNAExtractions'!E:E, B273, '3.DNAExtractions'!Y:Y, "Y") &gt; 0,
    _xlfn.TEXTJOIN(", ", TRUE, IF(('3.DNAExtractions'!E:E = B273) * ('3.DNAExtractions'!Y:Y = "Y"), '3.DNAExtractions'!D:D, "")),
    IF(
        COUNTIFS('3.DNAExtractions'!E:E, B273, '3.DNAExtractions'!X:X, "Y") &gt; 0,
        _xlfn.TEXTJOIN(", ", TRUE, IF(('3.DNAExtractions'!E:E = B273) * ('3.DNAExtractions'!X:X = "Y"), '3.DNAExtractions'!D:D, "")),
        "Awaiting Status"
    )
)</f>
        <v>Extracted</v>
      </c>
      <c r="G273" s="45" t="s">
        <v>92</v>
      </c>
      <c r="H273" s="8" t="str" cm="1">
        <f t="array" aca="1" ref="H273" ca="1">IF(
    G273="N",
    "",
    IF(
        COUNTIFS('4.Illumina'!E:E, B273, '4.Illumina'!R:R, "Y") &gt; 0,
        _xlfn.TEXTJOIN(", ", TRUE, IF(('4.Illumina'!E:E = B273) * ('4.Illumina'!R:R = "Y"), '4.Illumina'!D:D, "")),
        IF(
            COUNTIFS('4.Illumina'!E:E, B273, '4.Illumina'!Q:Q, "Y") &gt; 0,
            _xlfn.TEXTJOIN(", ", TRUE, IF(('4.Illumina'!E:E = B273) * ('4.Illumina'!Q:Q = "Y"), '4.Illumina'!D:D, "")),
            "Awaiting Status"
        )
    )
)</f>
        <v>Sequenced</v>
      </c>
      <c r="I273" s="26" t="s">
        <v>94</v>
      </c>
      <c r="J273" s="56" t="str" cm="1">
        <f t="array" aca="1" ref="J273" ca="1">IF(
    I273="N",
    "",
    IF(
        COUNTIFS('4.PacBio'!E:E, B273, '4.PacBio'!W:W, "Y") &gt; 0,
        _xlfn.TEXTJOIN(", ", TRUE, IF(('4.PacBio'!E:E = B273) * ('4.PacBio'!W:W = "Y"), '4.PacBio'!D:D, "")),
        IF(
            COUNTIFS('4.PacBio'!E:E, B273, '4.PacBio'!V:V, "Y") &gt; 0,
            _xlfn.TEXTJOIN(", ", TRUE, IF(('4.PacBio'!E:E = B273) * ('4.PacBio'!V:V = "Y"), '4.PacBio'!D:D, "")),
            "Awaiting Status"
        )
    )
)</f>
        <v/>
      </c>
      <c r="K273" s="181" t="s">
        <v>94</v>
      </c>
      <c r="L273" s="8" t="str" cm="1">
        <f t="array" aca="1" ref="L273" ca="1">IF(
    K273="N",
    "",
    IF(
        COUNTIFS('4.HiCLibrary'!E:E, B273, '4.HiCLibrary'!V:V, "Y") &gt; 0,
        _xlfn.TEXTJOIN(", ", TRUE, IF(('4.HiCLibrary'!E:E = B273) * ('4.HiCLibrary'!V:V = "Y"), '4.HiCLibrary'!D:D, "")),
        IF(
            COUNTIFS('4.HiCLibrary'!E:E, B273, '4.HiCLibrary'!U:U, "Y") &gt; 0,
            _xlfn.TEXTJOIN(", ", TRUE, IF(('4.HiCLibrary'!E:E = B273) * ('4.HiCLibrary'!U:U = "Y"), '4.HiCLibrary'!D:D, "")),
            "Awaiting Status"
        )
    )
)</f>
        <v/>
      </c>
      <c r="M273" s="47" t="s">
        <v>94</v>
      </c>
      <c r="N273" s="56" t="str" cm="1">
        <f t="array" aca="1" ref="N273" ca="1">IF(
    M273="N",
    "",
    IF(
        COUNTIFS('4.ONT'!E:E, B273, '4.ONT'!Q:Q, "Y") &gt; 0,
        _xlfn.TEXTJOIN(", ", TRUE, IF(('4.ONT'!E:E = B273) * ('4.ONT'!Q:Q = "Y"), '4.ONT'!D:D, "")),
        IF(
            COUNTIFS('4.ONT'!E:E, B273, '4.ONT'!P:P, "Y") &gt; 0,
            _xlfn.TEXTJOIN(", ", TRUE, IF(('4.ONT'!E:E = B273) * ('4.ONT'!P:P = "Y"), '4.ONT'!D:D, "")),
            "Awaiting Status"
        )
    )
)</f>
        <v/>
      </c>
      <c r="O273" s="60" t="s">
        <v>94</v>
      </c>
      <c r="P273" s="60" t="str" cm="1">
        <f t="array" aca="1" ref="P273" ca="1">IF(
    O273="N",
    "",
    IF(
        COUNTIFS('3.RNAExtractions'!E:E, B273, '3.RNAExtractions'!Z:Z, "Y") &gt; 0,
        _xlfn.TEXTJOIN(", ", TRUE, IF(('3.RNAExtractions'!E:E = B273) * ('3.RNAExtractions'!Z:Z = "Y"), '3.RNAExtractions'!D:D, "")),
        IF(
            COUNTIFS('3.RNAExtractions'!E:E, B273, '3.RNAExtractions'!Y:Y, "Y") &gt; 0,
            _xlfn.TEXTJOIN(", ", TRUE, IF(('3.RNAExtractions'!E:E = B273) * ('3.RNAExtractions'!Y:Y = "Y"), '3.RNAExtractions'!D:D, "")),
            "Awaiting Status"
        )
    )
)</f>
        <v/>
      </c>
      <c r="Q273" s="60"/>
      <c r="R273" s="60" t="str" cm="1">
        <f t="array" aca="1" ref="R273" ca="1">IF(
    Q273="N",
    "",
    IF(
        COUNTIFS('4.RNAIllumina'!E:E, B273, '4.RNAIllumina'!Y:Y, "Y") &gt; 0,
        _xlfn.TEXTJOIN(", ", TRUE, IF(('4.RNAIllumina'!E:E = B273) * ('4.RNAIllumina'!Y:Y = "Y"), '4.RNAIllumina'!D:D, "")),
        IF(
            COUNTIFS('4.RNAIllumina'!E:E, B273, '4.RNAIllumina'!X:X, "Y") &gt; 0,
            _xlfn.TEXTJOIN(", ", TRUE, IF(('4.RNAIllumina'!E:E = B273) * ('4.RNAIllumina'!X:X = "Y"), '4.RNAIllumina'!D:D, "")),
            "Awaiting Status"
        )
    )
)</f>
        <v>Awaiting Status</v>
      </c>
      <c r="T273" s="6" t="str">
        <f ca="1">VLOOKUP($B273,'1.MetaData'!$B:$H,2,FALSE)</f>
        <v>F16-0176</v>
      </c>
      <c r="U273" s="7" t="str">
        <f ca="1">VLOOKUP($B273,'1.MetaData'!$B:$H,3,FALSE)</f>
        <v>Hyporhamphus melanochir</v>
      </c>
      <c r="V273" s="7" t="str">
        <f ca="1">VLOOKUP($B273,'1.MetaData'!$B:$H,4,FALSE)</f>
        <v>Southern Garfish</v>
      </c>
      <c r="W273" s="6" t="str">
        <f ca="1">VLOOKUP($B273,'1.MetaData'!$B:$H,5,FALSE)</f>
        <v xml:space="preserve">WA Fisheries </v>
      </c>
      <c r="X273" s="6" t="str">
        <f ca="1">VLOOKUP($B273,'1.MetaData'!$B:$H,6,FALSE)</f>
        <v>TrEnD</v>
      </c>
      <c r="Z273"/>
    </row>
    <row r="274" spans="1:26" hidden="1" x14ac:dyDescent="0.25">
      <c r="A274" s="17">
        <v>273</v>
      </c>
      <c r="B274" s="3" t="str">
        <f t="shared" ca="1" si="6"/>
        <v>OG273</v>
      </c>
      <c r="C274" s="219" t="s">
        <v>96</v>
      </c>
      <c r="D274" s="4">
        <f ca="1">COUNTIF('2.Tissue'!C:C,B274)</f>
        <v>1</v>
      </c>
      <c r="E274" s="4">
        <f ca="1">COUNTIFS('3.DNAExtractions'!$E:$E,$B274,'3.DNAExtractions'!$D:$D,E$1)</f>
        <v>1</v>
      </c>
      <c r="F274" s="2" t="str" cm="1">
        <f t="array" aca="1" ref="F274" ca="1">IF(
    COUNTIFS('3.DNAExtractions'!E:E, B274, '3.DNAExtractions'!Y:Y, "Y") &gt; 0,
    _xlfn.TEXTJOIN(", ", TRUE, IF(('3.DNAExtractions'!E:E = B274) * ('3.DNAExtractions'!Y:Y = "Y"), '3.DNAExtractions'!D:D, "")),
    IF(
        COUNTIFS('3.DNAExtractions'!E:E, B274, '3.DNAExtractions'!X:X, "Y") &gt; 0,
        _xlfn.TEXTJOIN(", ", TRUE, IF(('3.DNAExtractions'!E:E = B274) * ('3.DNAExtractions'!X:X = "Y"), '3.DNAExtractions'!D:D, "")),
        "Awaiting Status"
    )
)</f>
        <v>Extracted</v>
      </c>
      <c r="G274" s="45" t="s">
        <v>92</v>
      </c>
      <c r="H274" s="8" t="str" cm="1">
        <f t="array" aca="1" ref="H274" ca="1">IF(
    G274="N",
    "",
    IF(
        COUNTIFS('4.Illumina'!E:E, B274, '4.Illumina'!R:R, "Y") &gt; 0,
        _xlfn.TEXTJOIN(", ", TRUE, IF(('4.Illumina'!E:E = B274) * ('4.Illumina'!R:R = "Y"), '4.Illumina'!D:D, "")),
        IF(
            COUNTIFS('4.Illumina'!E:E, B274, '4.Illumina'!Q:Q, "Y") &gt; 0,
            _xlfn.TEXTJOIN(", ", TRUE, IF(('4.Illumina'!E:E = B274) * ('4.Illumina'!Q:Q = "Y"), '4.Illumina'!D:D, "")),
            "Awaiting Status"
        )
    )
)</f>
        <v>Sequenced</v>
      </c>
      <c r="I274" s="26" t="s">
        <v>94</v>
      </c>
      <c r="J274" s="56" t="str" cm="1">
        <f t="array" aca="1" ref="J274" ca="1">IF(
    I274="N",
    "",
    IF(
        COUNTIFS('4.PacBio'!E:E, B274, '4.PacBio'!W:W, "Y") &gt; 0,
        _xlfn.TEXTJOIN(", ", TRUE, IF(('4.PacBio'!E:E = B274) * ('4.PacBio'!W:W = "Y"), '4.PacBio'!D:D, "")),
        IF(
            COUNTIFS('4.PacBio'!E:E, B274, '4.PacBio'!V:V, "Y") &gt; 0,
            _xlfn.TEXTJOIN(", ", TRUE, IF(('4.PacBio'!E:E = B274) * ('4.PacBio'!V:V = "Y"), '4.PacBio'!D:D, "")),
            "Awaiting Status"
        )
    )
)</f>
        <v/>
      </c>
      <c r="K274" s="181" t="s">
        <v>94</v>
      </c>
      <c r="L274" s="8" t="str" cm="1">
        <f t="array" aca="1" ref="L274" ca="1">IF(
    K274="N",
    "",
    IF(
        COUNTIFS('4.HiCLibrary'!E:E, B274, '4.HiCLibrary'!V:V, "Y") &gt; 0,
        _xlfn.TEXTJOIN(", ", TRUE, IF(('4.HiCLibrary'!E:E = B274) * ('4.HiCLibrary'!V:V = "Y"), '4.HiCLibrary'!D:D, "")),
        IF(
            COUNTIFS('4.HiCLibrary'!E:E, B274, '4.HiCLibrary'!U:U, "Y") &gt; 0,
            _xlfn.TEXTJOIN(", ", TRUE, IF(('4.HiCLibrary'!E:E = B274) * ('4.HiCLibrary'!U:U = "Y"), '4.HiCLibrary'!D:D, "")),
            "Awaiting Status"
        )
    )
)</f>
        <v/>
      </c>
      <c r="M274" s="47" t="s">
        <v>94</v>
      </c>
      <c r="N274" s="56" t="str" cm="1">
        <f t="array" aca="1" ref="N274" ca="1">IF(
    M274="N",
    "",
    IF(
        COUNTIFS('4.ONT'!E:E, B274, '4.ONT'!Q:Q, "Y") &gt; 0,
        _xlfn.TEXTJOIN(", ", TRUE, IF(('4.ONT'!E:E = B274) * ('4.ONT'!Q:Q = "Y"), '4.ONT'!D:D, "")),
        IF(
            COUNTIFS('4.ONT'!E:E, B274, '4.ONT'!P:P, "Y") &gt; 0,
            _xlfn.TEXTJOIN(", ", TRUE, IF(('4.ONT'!E:E = B274) * ('4.ONT'!P:P = "Y"), '4.ONT'!D:D, "")),
            "Awaiting Status"
        )
    )
)</f>
        <v/>
      </c>
      <c r="O274" s="60" t="s">
        <v>94</v>
      </c>
      <c r="P274" s="60" t="str" cm="1">
        <f t="array" aca="1" ref="P274" ca="1">IF(
    O274="N",
    "",
    IF(
        COUNTIFS('3.RNAExtractions'!E:E, B274, '3.RNAExtractions'!Z:Z, "Y") &gt; 0,
        _xlfn.TEXTJOIN(", ", TRUE, IF(('3.RNAExtractions'!E:E = B274) * ('3.RNAExtractions'!Z:Z = "Y"), '3.RNAExtractions'!D:D, "")),
        IF(
            COUNTIFS('3.RNAExtractions'!E:E, B274, '3.RNAExtractions'!Y:Y, "Y") &gt; 0,
            _xlfn.TEXTJOIN(", ", TRUE, IF(('3.RNAExtractions'!E:E = B274) * ('3.RNAExtractions'!Y:Y = "Y"), '3.RNAExtractions'!D:D, "")),
            "Awaiting Status"
        )
    )
)</f>
        <v/>
      </c>
      <c r="Q274" s="60"/>
      <c r="R274" s="60" t="str" cm="1">
        <f t="array" aca="1" ref="R274" ca="1">IF(
    Q274="N",
    "",
    IF(
        COUNTIFS('4.RNAIllumina'!E:E, B274, '4.RNAIllumina'!Y:Y, "Y") &gt; 0,
        _xlfn.TEXTJOIN(", ", TRUE, IF(('4.RNAIllumina'!E:E = B274) * ('4.RNAIllumina'!Y:Y = "Y"), '4.RNAIllumina'!D:D, "")),
        IF(
            COUNTIFS('4.RNAIllumina'!E:E, B274, '4.RNAIllumina'!X:X, "Y") &gt; 0,
            _xlfn.TEXTJOIN(", ", TRUE, IF(('4.RNAIllumina'!E:E = B274) * ('4.RNAIllumina'!X:X = "Y"), '4.RNAIllumina'!D:D, "")),
            "Awaiting Status"
        )
    )
)</f>
        <v>Awaiting Status</v>
      </c>
      <c r="T274" s="6" t="str">
        <f ca="1">VLOOKUP($B274,'1.MetaData'!$B:$H,2,FALSE)</f>
        <v>F16-0211</v>
      </c>
      <c r="U274" s="7" t="str">
        <f ca="1">VLOOKUP($B274,'1.MetaData'!$B:$H,3,FALSE)</f>
        <v>Istiompax indica</v>
      </c>
      <c r="V274" s="7" t="str">
        <f ca="1">VLOOKUP($B274,'1.MetaData'!$B:$H,4,FALSE)</f>
        <v>Black Marlin</v>
      </c>
      <c r="W274" s="6" t="str">
        <f ca="1">VLOOKUP($B274,'1.MetaData'!$B:$H,5,FALSE)</f>
        <v xml:space="preserve">WA Fisheries </v>
      </c>
      <c r="X274" s="6" t="str">
        <f ca="1">VLOOKUP($B274,'1.MetaData'!$B:$H,6,FALSE)</f>
        <v>TrEnD</v>
      </c>
      <c r="Z274"/>
    </row>
    <row r="275" spans="1:26" hidden="1" x14ac:dyDescent="0.25">
      <c r="A275" s="17">
        <v>274</v>
      </c>
      <c r="B275" s="3" t="str">
        <f t="shared" ca="1" si="6"/>
        <v>OG274</v>
      </c>
      <c r="C275" s="219" t="s">
        <v>96</v>
      </c>
      <c r="D275" s="4">
        <f ca="1">COUNTIF('2.Tissue'!C:C,B275)</f>
        <v>1</v>
      </c>
      <c r="E275" s="4">
        <f ca="1">COUNTIFS('3.DNAExtractions'!$E:$E,$B275,'3.DNAExtractions'!$D:$D,E$1)</f>
        <v>1</v>
      </c>
      <c r="F275" s="2" t="str" cm="1">
        <f t="array" aca="1" ref="F275" ca="1">IF(
    COUNTIFS('3.DNAExtractions'!E:E, B275, '3.DNAExtractions'!Y:Y, "Y") &gt; 0,
    _xlfn.TEXTJOIN(", ", TRUE, IF(('3.DNAExtractions'!E:E = B275) * ('3.DNAExtractions'!Y:Y = "Y"), '3.DNAExtractions'!D:D, "")),
    IF(
        COUNTIFS('3.DNAExtractions'!E:E, B275, '3.DNAExtractions'!X:X, "Y") &gt; 0,
        _xlfn.TEXTJOIN(", ", TRUE, IF(('3.DNAExtractions'!E:E = B275) * ('3.DNAExtractions'!X:X = "Y"), '3.DNAExtractions'!D:D, "")),
        "Awaiting Status"
    )
)</f>
        <v>Extracted</v>
      </c>
      <c r="G275" s="45" t="s">
        <v>92</v>
      </c>
      <c r="H275" s="8" t="str" cm="1">
        <f t="array" aca="1" ref="H275" ca="1">IF(
    G275="N",
    "",
    IF(
        COUNTIFS('4.Illumina'!E:E, B275, '4.Illumina'!R:R, "Y") &gt; 0,
        _xlfn.TEXTJOIN(", ", TRUE, IF(('4.Illumina'!E:E = B275) * ('4.Illumina'!R:R = "Y"), '4.Illumina'!D:D, "")),
        IF(
            COUNTIFS('4.Illumina'!E:E, B275, '4.Illumina'!Q:Q, "Y") &gt; 0,
            _xlfn.TEXTJOIN(", ", TRUE, IF(('4.Illumina'!E:E = B275) * ('4.Illumina'!Q:Q = "Y"), '4.Illumina'!D:D, "")),
            "Awaiting Status"
        )
    )
)</f>
        <v>Sequenced</v>
      </c>
      <c r="I275" s="26" t="s">
        <v>94</v>
      </c>
      <c r="J275" s="56" t="str" cm="1">
        <f t="array" aca="1" ref="J275" ca="1">IF(
    I275="N",
    "",
    IF(
        COUNTIFS('4.PacBio'!E:E, B275, '4.PacBio'!W:W, "Y") &gt; 0,
        _xlfn.TEXTJOIN(", ", TRUE, IF(('4.PacBio'!E:E = B275) * ('4.PacBio'!W:W = "Y"), '4.PacBio'!D:D, "")),
        IF(
            COUNTIFS('4.PacBio'!E:E, B275, '4.PacBio'!V:V, "Y") &gt; 0,
            _xlfn.TEXTJOIN(", ", TRUE, IF(('4.PacBio'!E:E = B275) * ('4.PacBio'!V:V = "Y"), '4.PacBio'!D:D, "")),
            "Awaiting Status"
        )
    )
)</f>
        <v/>
      </c>
      <c r="K275" s="181" t="s">
        <v>94</v>
      </c>
      <c r="L275" s="8" t="str" cm="1">
        <f t="array" aca="1" ref="L275" ca="1">IF(
    K275="N",
    "",
    IF(
        COUNTIFS('4.HiCLibrary'!E:E, B275, '4.HiCLibrary'!V:V, "Y") &gt; 0,
        _xlfn.TEXTJOIN(", ", TRUE, IF(('4.HiCLibrary'!E:E = B275) * ('4.HiCLibrary'!V:V = "Y"), '4.HiCLibrary'!D:D, "")),
        IF(
            COUNTIFS('4.HiCLibrary'!E:E, B275, '4.HiCLibrary'!U:U, "Y") &gt; 0,
            _xlfn.TEXTJOIN(", ", TRUE, IF(('4.HiCLibrary'!E:E = B275) * ('4.HiCLibrary'!U:U = "Y"), '4.HiCLibrary'!D:D, "")),
            "Awaiting Status"
        )
    )
)</f>
        <v/>
      </c>
      <c r="M275" s="47" t="s">
        <v>94</v>
      </c>
      <c r="N275" s="56" t="str" cm="1">
        <f t="array" aca="1" ref="N275" ca="1">IF(
    M275="N",
    "",
    IF(
        COUNTIFS('4.ONT'!E:E, B275, '4.ONT'!Q:Q, "Y") &gt; 0,
        _xlfn.TEXTJOIN(", ", TRUE, IF(('4.ONT'!E:E = B275) * ('4.ONT'!Q:Q = "Y"), '4.ONT'!D:D, "")),
        IF(
            COUNTIFS('4.ONT'!E:E, B275, '4.ONT'!P:P, "Y") &gt; 0,
            _xlfn.TEXTJOIN(", ", TRUE, IF(('4.ONT'!E:E = B275) * ('4.ONT'!P:P = "Y"), '4.ONT'!D:D, "")),
            "Awaiting Status"
        )
    )
)</f>
        <v/>
      </c>
      <c r="O275" s="60" t="s">
        <v>94</v>
      </c>
      <c r="P275" s="60" t="str" cm="1">
        <f t="array" aca="1" ref="P275" ca="1">IF(
    O275="N",
    "",
    IF(
        COUNTIFS('3.RNAExtractions'!E:E, B275, '3.RNAExtractions'!Z:Z, "Y") &gt; 0,
        _xlfn.TEXTJOIN(", ", TRUE, IF(('3.RNAExtractions'!E:E = B275) * ('3.RNAExtractions'!Z:Z = "Y"), '3.RNAExtractions'!D:D, "")),
        IF(
            COUNTIFS('3.RNAExtractions'!E:E, B275, '3.RNAExtractions'!Y:Y, "Y") &gt; 0,
            _xlfn.TEXTJOIN(", ", TRUE, IF(('3.RNAExtractions'!E:E = B275) * ('3.RNAExtractions'!Y:Y = "Y"), '3.RNAExtractions'!D:D, "")),
            "Awaiting Status"
        )
    )
)</f>
        <v/>
      </c>
      <c r="Q275" s="60"/>
      <c r="R275" s="60" t="str" cm="1">
        <f t="array" aca="1" ref="R275" ca="1">IF(
    Q275="N",
    "",
    IF(
        COUNTIFS('4.RNAIllumina'!E:E, B275, '4.RNAIllumina'!Y:Y, "Y") &gt; 0,
        _xlfn.TEXTJOIN(", ", TRUE, IF(('4.RNAIllumina'!E:E = B275) * ('4.RNAIllumina'!Y:Y = "Y"), '4.RNAIllumina'!D:D, "")),
        IF(
            COUNTIFS('4.RNAIllumina'!E:E, B275, '4.RNAIllumina'!X:X, "Y") &gt; 0,
            _xlfn.TEXTJOIN(", ", TRUE, IF(('4.RNAIllumina'!E:E = B275) * ('4.RNAIllumina'!X:X = "Y"), '4.RNAIllumina'!D:D, "")),
            "Awaiting Status"
        )
    )
)</f>
        <v>Awaiting Status</v>
      </c>
      <c r="T275" s="6" t="str">
        <f ca="1">VLOOKUP($B275,'1.MetaData'!$B:$H,2,FALSE)</f>
        <v>F16-0199</v>
      </c>
      <c r="U275" s="7" t="str">
        <f ca="1">VLOOKUP($B275,'1.MetaData'!$B:$H,3,FALSE)</f>
        <v>Kathetostoma nigrofasciatum</v>
      </c>
      <c r="V275" s="7" t="str">
        <f ca="1">VLOOKUP($B275,'1.MetaData'!$B:$H,4,FALSE)</f>
        <v>Deepwater Stargazer</v>
      </c>
      <c r="W275" s="6" t="str">
        <f ca="1">VLOOKUP($B275,'1.MetaData'!$B:$H,5,FALSE)</f>
        <v xml:space="preserve">WA Fisheries </v>
      </c>
      <c r="X275" s="6" t="str">
        <f ca="1">VLOOKUP($B275,'1.MetaData'!$B:$H,6,FALSE)</f>
        <v>TrEnD</v>
      </c>
      <c r="Z275"/>
    </row>
    <row r="276" spans="1:26" hidden="1" x14ac:dyDescent="0.25">
      <c r="A276" s="17">
        <v>275</v>
      </c>
      <c r="B276" s="3" t="str">
        <f t="shared" ca="1" si="6"/>
        <v>OG275</v>
      </c>
      <c r="C276" s="219" t="s">
        <v>96</v>
      </c>
      <c r="D276" s="4">
        <f ca="1">COUNTIF('2.Tissue'!C:C,B276)</f>
        <v>1</v>
      </c>
      <c r="E276" s="4">
        <f ca="1">COUNTIFS('3.DNAExtractions'!$E:$E,$B276,'3.DNAExtractions'!$D:$D,E$1)</f>
        <v>1</v>
      </c>
      <c r="F276" s="2" t="str" cm="1">
        <f t="array" aca="1" ref="F276" ca="1">IF(
    COUNTIFS('3.DNAExtractions'!E:E, B276, '3.DNAExtractions'!Y:Y, "Y") &gt; 0,
    _xlfn.TEXTJOIN(", ", TRUE, IF(('3.DNAExtractions'!E:E = B276) * ('3.DNAExtractions'!Y:Y = "Y"), '3.DNAExtractions'!D:D, "")),
    IF(
        COUNTIFS('3.DNAExtractions'!E:E, B276, '3.DNAExtractions'!X:X, "Y") &gt; 0,
        _xlfn.TEXTJOIN(", ", TRUE, IF(('3.DNAExtractions'!E:E = B276) * ('3.DNAExtractions'!X:X = "Y"), '3.DNAExtractions'!D:D, "")),
        "Awaiting Status"
    )
)</f>
        <v>Extracted</v>
      </c>
      <c r="G276" s="45" t="s">
        <v>92</v>
      </c>
      <c r="H276" s="8" t="str" cm="1">
        <f t="array" aca="1" ref="H276" ca="1">IF(
    G276="N",
    "",
    IF(
        COUNTIFS('4.Illumina'!E:E, B276, '4.Illumina'!R:R, "Y") &gt; 0,
        _xlfn.TEXTJOIN(", ", TRUE, IF(('4.Illumina'!E:E = B276) * ('4.Illumina'!R:R = "Y"), '4.Illumina'!D:D, "")),
        IF(
            COUNTIFS('4.Illumina'!E:E, B276, '4.Illumina'!Q:Q, "Y") &gt; 0,
            _xlfn.TEXTJOIN(", ", TRUE, IF(('4.Illumina'!E:E = B276) * ('4.Illumina'!Q:Q = "Y"), '4.Illumina'!D:D, "")),
            "Awaiting Status"
        )
    )
)</f>
        <v>Sequenced</v>
      </c>
      <c r="I276" s="26" t="s">
        <v>94</v>
      </c>
      <c r="J276" s="56" t="str" cm="1">
        <f t="array" aca="1" ref="J276" ca="1">IF(
    I276="N",
    "",
    IF(
        COUNTIFS('4.PacBio'!E:E, B276, '4.PacBio'!W:W, "Y") &gt; 0,
        _xlfn.TEXTJOIN(", ", TRUE, IF(('4.PacBio'!E:E = B276) * ('4.PacBio'!W:W = "Y"), '4.PacBio'!D:D, "")),
        IF(
            COUNTIFS('4.PacBio'!E:E, B276, '4.PacBio'!V:V, "Y") &gt; 0,
            _xlfn.TEXTJOIN(", ", TRUE, IF(('4.PacBio'!E:E = B276) * ('4.PacBio'!V:V = "Y"), '4.PacBio'!D:D, "")),
            "Awaiting Status"
        )
    )
)</f>
        <v/>
      </c>
      <c r="K276" s="181" t="s">
        <v>94</v>
      </c>
      <c r="L276" s="8" t="str" cm="1">
        <f t="array" aca="1" ref="L276" ca="1">IF(
    K276="N",
    "",
    IF(
        COUNTIFS('4.HiCLibrary'!E:E, B276, '4.HiCLibrary'!V:V, "Y") &gt; 0,
        _xlfn.TEXTJOIN(", ", TRUE, IF(('4.HiCLibrary'!E:E = B276) * ('4.HiCLibrary'!V:V = "Y"), '4.HiCLibrary'!D:D, "")),
        IF(
            COUNTIFS('4.HiCLibrary'!E:E, B276, '4.HiCLibrary'!U:U, "Y") &gt; 0,
            _xlfn.TEXTJOIN(", ", TRUE, IF(('4.HiCLibrary'!E:E = B276) * ('4.HiCLibrary'!U:U = "Y"), '4.HiCLibrary'!D:D, "")),
            "Awaiting Status"
        )
    )
)</f>
        <v/>
      </c>
      <c r="M276" s="47" t="s">
        <v>94</v>
      </c>
      <c r="N276" s="56" t="str" cm="1">
        <f t="array" aca="1" ref="N276" ca="1">IF(
    M276="N",
    "",
    IF(
        COUNTIFS('4.ONT'!E:E, B276, '4.ONT'!Q:Q, "Y") &gt; 0,
        _xlfn.TEXTJOIN(", ", TRUE, IF(('4.ONT'!E:E = B276) * ('4.ONT'!Q:Q = "Y"), '4.ONT'!D:D, "")),
        IF(
            COUNTIFS('4.ONT'!E:E, B276, '4.ONT'!P:P, "Y") &gt; 0,
            _xlfn.TEXTJOIN(", ", TRUE, IF(('4.ONT'!E:E = B276) * ('4.ONT'!P:P = "Y"), '4.ONT'!D:D, "")),
            "Awaiting Status"
        )
    )
)</f>
        <v/>
      </c>
      <c r="O276" s="60" t="s">
        <v>94</v>
      </c>
      <c r="P276" s="60" t="str" cm="1">
        <f t="array" aca="1" ref="P276" ca="1">IF(
    O276="N",
    "",
    IF(
        COUNTIFS('3.RNAExtractions'!E:E, B276, '3.RNAExtractions'!Z:Z, "Y") &gt; 0,
        _xlfn.TEXTJOIN(", ", TRUE, IF(('3.RNAExtractions'!E:E = B276) * ('3.RNAExtractions'!Z:Z = "Y"), '3.RNAExtractions'!D:D, "")),
        IF(
            COUNTIFS('3.RNAExtractions'!E:E, B276, '3.RNAExtractions'!Y:Y, "Y") &gt; 0,
            _xlfn.TEXTJOIN(", ", TRUE, IF(('3.RNAExtractions'!E:E = B276) * ('3.RNAExtractions'!Y:Y = "Y"), '3.RNAExtractions'!D:D, "")),
            "Awaiting Status"
        )
    )
)</f>
        <v/>
      </c>
      <c r="Q276" s="60"/>
      <c r="R276" s="60" t="str" cm="1">
        <f t="array" aca="1" ref="R276" ca="1">IF(
    Q276="N",
    "",
    IF(
        COUNTIFS('4.RNAIllumina'!E:E, B276, '4.RNAIllumina'!Y:Y, "Y") &gt; 0,
        _xlfn.TEXTJOIN(", ", TRUE, IF(('4.RNAIllumina'!E:E = B276) * ('4.RNAIllumina'!Y:Y = "Y"), '4.RNAIllumina'!D:D, "")),
        IF(
            COUNTIFS('4.RNAIllumina'!E:E, B276, '4.RNAIllumina'!X:X, "Y") &gt; 0,
            _xlfn.TEXTJOIN(", ", TRUE, IF(('4.RNAIllumina'!E:E = B276) * ('4.RNAIllumina'!X:X = "Y"), '4.RNAIllumina'!D:D, "")),
            "Awaiting Status"
        )
    )
)</f>
        <v>Awaiting Status</v>
      </c>
      <c r="T276" s="6" t="str">
        <f ca="1">VLOOKUP($B276,'1.MetaData'!$B:$H,2,FALSE)</f>
        <v>F16-0197</v>
      </c>
      <c r="U276" s="7" t="str">
        <f ca="1">VLOOKUP($B276,'1.MetaData'!$B:$H,3,FALSE)</f>
        <v>Lagocephalus lunaris</v>
      </c>
      <c r="V276" s="7" t="str">
        <f ca="1">VLOOKUP($B276,'1.MetaData'!$B:$H,4,FALSE)</f>
        <v>Lunartail Puffer</v>
      </c>
      <c r="W276" s="6" t="str">
        <f ca="1">VLOOKUP($B276,'1.MetaData'!$B:$H,5,FALSE)</f>
        <v xml:space="preserve">WA Fisheries </v>
      </c>
      <c r="X276" s="6" t="str">
        <f ca="1">VLOOKUP($B276,'1.MetaData'!$B:$H,6,FALSE)</f>
        <v>TrEnD</v>
      </c>
      <c r="Z276"/>
    </row>
    <row r="277" spans="1:26" hidden="1" x14ac:dyDescent="0.25">
      <c r="A277" s="17">
        <v>276</v>
      </c>
      <c r="B277" s="3" t="str">
        <f t="shared" ca="1" si="6"/>
        <v>OG276</v>
      </c>
      <c r="C277" s="219" t="s">
        <v>96</v>
      </c>
      <c r="D277" s="4">
        <f ca="1">COUNTIF('2.Tissue'!C:C,B277)</f>
        <v>1</v>
      </c>
      <c r="E277" s="4">
        <f ca="1">COUNTIFS('3.DNAExtractions'!$E:$E,$B277,'3.DNAExtractions'!$D:$D,E$1)</f>
        <v>1</v>
      </c>
      <c r="F277" s="2" t="str" cm="1">
        <f t="array" aca="1" ref="F277" ca="1">IF(
    COUNTIFS('3.DNAExtractions'!E:E, B277, '3.DNAExtractions'!Y:Y, "Y") &gt; 0,
    _xlfn.TEXTJOIN(", ", TRUE, IF(('3.DNAExtractions'!E:E = B277) * ('3.DNAExtractions'!Y:Y = "Y"), '3.DNAExtractions'!D:D, "")),
    IF(
        COUNTIFS('3.DNAExtractions'!E:E, B277, '3.DNAExtractions'!X:X, "Y") &gt; 0,
        _xlfn.TEXTJOIN(", ", TRUE, IF(('3.DNAExtractions'!E:E = B277) * ('3.DNAExtractions'!X:X = "Y"), '3.DNAExtractions'!D:D, "")),
        "Awaiting Status"
    )
)</f>
        <v>Extracted</v>
      </c>
      <c r="G277" s="45" t="s">
        <v>92</v>
      </c>
      <c r="H277" s="8" t="str" cm="1">
        <f t="array" aca="1" ref="H277" ca="1">IF(
    G277="N",
    "",
    IF(
        COUNTIFS('4.Illumina'!E:E, B277, '4.Illumina'!R:R, "Y") &gt; 0,
        _xlfn.TEXTJOIN(", ", TRUE, IF(('4.Illumina'!E:E = B277) * ('4.Illumina'!R:R = "Y"), '4.Illumina'!D:D, "")),
        IF(
            COUNTIFS('4.Illumina'!E:E, B277, '4.Illumina'!Q:Q, "Y") &gt; 0,
            _xlfn.TEXTJOIN(", ", TRUE, IF(('4.Illumina'!E:E = B277) * ('4.Illumina'!Q:Q = "Y"), '4.Illumina'!D:D, "")),
            "Awaiting Status"
        )
    )
)</f>
        <v>Sequenced</v>
      </c>
      <c r="I277" s="26" t="s">
        <v>94</v>
      </c>
      <c r="J277" s="56" t="str" cm="1">
        <f t="array" aca="1" ref="J277" ca="1">IF(
    I277="N",
    "",
    IF(
        COUNTIFS('4.PacBio'!E:E, B277, '4.PacBio'!W:W, "Y") &gt; 0,
        _xlfn.TEXTJOIN(", ", TRUE, IF(('4.PacBio'!E:E = B277) * ('4.PacBio'!W:W = "Y"), '4.PacBio'!D:D, "")),
        IF(
            COUNTIFS('4.PacBio'!E:E, B277, '4.PacBio'!V:V, "Y") &gt; 0,
            _xlfn.TEXTJOIN(", ", TRUE, IF(('4.PacBio'!E:E = B277) * ('4.PacBio'!V:V = "Y"), '4.PacBio'!D:D, "")),
            "Awaiting Status"
        )
    )
)</f>
        <v/>
      </c>
      <c r="K277" s="181" t="s">
        <v>94</v>
      </c>
      <c r="L277" s="8" t="str" cm="1">
        <f t="array" aca="1" ref="L277" ca="1">IF(
    K277="N",
    "",
    IF(
        COUNTIFS('4.HiCLibrary'!E:E, B277, '4.HiCLibrary'!V:V, "Y") &gt; 0,
        _xlfn.TEXTJOIN(", ", TRUE, IF(('4.HiCLibrary'!E:E = B277) * ('4.HiCLibrary'!V:V = "Y"), '4.HiCLibrary'!D:D, "")),
        IF(
            COUNTIFS('4.HiCLibrary'!E:E, B277, '4.HiCLibrary'!U:U, "Y") &gt; 0,
            _xlfn.TEXTJOIN(", ", TRUE, IF(('4.HiCLibrary'!E:E = B277) * ('4.HiCLibrary'!U:U = "Y"), '4.HiCLibrary'!D:D, "")),
            "Awaiting Status"
        )
    )
)</f>
        <v/>
      </c>
      <c r="M277" s="47" t="s">
        <v>94</v>
      </c>
      <c r="N277" s="56" t="str" cm="1">
        <f t="array" aca="1" ref="N277" ca="1">IF(
    M277="N",
    "",
    IF(
        COUNTIFS('4.ONT'!E:E, B277, '4.ONT'!Q:Q, "Y") &gt; 0,
        _xlfn.TEXTJOIN(", ", TRUE, IF(('4.ONT'!E:E = B277) * ('4.ONT'!Q:Q = "Y"), '4.ONT'!D:D, "")),
        IF(
            COUNTIFS('4.ONT'!E:E, B277, '4.ONT'!P:P, "Y") &gt; 0,
            _xlfn.TEXTJOIN(", ", TRUE, IF(('4.ONT'!E:E = B277) * ('4.ONT'!P:P = "Y"), '4.ONT'!D:D, "")),
            "Awaiting Status"
        )
    )
)</f>
        <v/>
      </c>
      <c r="O277" s="60" t="s">
        <v>94</v>
      </c>
      <c r="P277" s="60" t="str" cm="1">
        <f t="array" aca="1" ref="P277" ca="1">IF(
    O277="N",
    "",
    IF(
        COUNTIFS('3.RNAExtractions'!E:E, B277, '3.RNAExtractions'!Z:Z, "Y") &gt; 0,
        _xlfn.TEXTJOIN(", ", TRUE, IF(('3.RNAExtractions'!E:E = B277) * ('3.RNAExtractions'!Z:Z = "Y"), '3.RNAExtractions'!D:D, "")),
        IF(
            COUNTIFS('3.RNAExtractions'!E:E, B277, '3.RNAExtractions'!Y:Y, "Y") &gt; 0,
            _xlfn.TEXTJOIN(", ", TRUE, IF(('3.RNAExtractions'!E:E = B277) * ('3.RNAExtractions'!Y:Y = "Y"), '3.RNAExtractions'!D:D, "")),
            "Awaiting Status"
        )
    )
)</f>
        <v/>
      </c>
      <c r="Q277" s="60"/>
      <c r="R277" s="60" t="str" cm="1">
        <f t="array" aca="1" ref="R277" ca="1">IF(
    Q277="N",
    "",
    IF(
        COUNTIFS('4.RNAIllumina'!E:E, B277, '4.RNAIllumina'!Y:Y, "Y") &gt; 0,
        _xlfn.TEXTJOIN(", ", TRUE, IF(('4.RNAIllumina'!E:E = B277) * ('4.RNAIllumina'!Y:Y = "Y"), '4.RNAIllumina'!D:D, "")),
        IF(
            COUNTIFS('4.RNAIllumina'!E:E, B277, '4.RNAIllumina'!X:X, "Y") &gt; 0,
            _xlfn.TEXTJOIN(", ", TRUE, IF(('4.RNAIllumina'!E:E = B277) * ('4.RNAIllumina'!X:X = "Y"), '4.RNAIllumina'!D:D, "")),
            "Awaiting Status"
        )
    )
)</f>
        <v>Awaiting Status</v>
      </c>
      <c r="T277" s="6" t="str">
        <f ca="1">VLOOKUP($B277,'1.MetaData'!$B:$H,2,FALSE)</f>
        <v>F16-0204</v>
      </c>
      <c r="U277" s="7" t="str">
        <f ca="1">VLOOKUP($B277,'1.MetaData'!$B:$H,3,FALSE)</f>
        <v>Lagocephalus sceleratus</v>
      </c>
      <c r="V277" s="7" t="str">
        <f ca="1">VLOOKUP($B277,'1.MetaData'!$B:$H,4,FALSE)</f>
        <v>Silver-cheeked Toadfish</v>
      </c>
      <c r="W277" s="6" t="str">
        <f ca="1">VLOOKUP($B277,'1.MetaData'!$B:$H,5,FALSE)</f>
        <v xml:space="preserve">WA Fisheries </v>
      </c>
      <c r="X277" s="6" t="str">
        <f ca="1">VLOOKUP($B277,'1.MetaData'!$B:$H,6,FALSE)</f>
        <v>TrEnD</v>
      </c>
      <c r="Z277"/>
    </row>
    <row r="278" spans="1:26" hidden="1" x14ac:dyDescent="0.25">
      <c r="A278" s="17">
        <v>277</v>
      </c>
      <c r="B278" s="3" t="str">
        <f t="shared" ca="1" si="6"/>
        <v>OG277</v>
      </c>
      <c r="C278" s="219" t="s">
        <v>96</v>
      </c>
      <c r="D278" s="4">
        <f ca="1">COUNTIF('2.Tissue'!C:C,B278)</f>
        <v>1</v>
      </c>
      <c r="E278" s="4">
        <f ca="1">COUNTIFS('3.DNAExtractions'!$E:$E,$B278,'3.DNAExtractions'!$D:$D,E$1)</f>
        <v>1</v>
      </c>
      <c r="F278" s="2" t="str" cm="1">
        <f t="array" aca="1" ref="F278" ca="1">IF(
    COUNTIFS('3.DNAExtractions'!E:E, B278, '3.DNAExtractions'!Y:Y, "Y") &gt; 0,
    _xlfn.TEXTJOIN(", ", TRUE, IF(('3.DNAExtractions'!E:E = B278) * ('3.DNAExtractions'!Y:Y = "Y"), '3.DNAExtractions'!D:D, "")),
    IF(
        COUNTIFS('3.DNAExtractions'!E:E, B278, '3.DNAExtractions'!X:X, "Y") &gt; 0,
        _xlfn.TEXTJOIN(", ", TRUE, IF(('3.DNAExtractions'!E:E = B278) * ('3.DNAExtractions'!X:X = "Y"), '3.DNAExtractions'!D:D, "")),
        "Awaiting Status"
    )
)</f>
        <v>Extracted</v>
      </c>
      <c r="G278" s="45" t="s">
        <v>92</v>
      </c>
      <c r="H278" s="8" t="str" cm="1">
        <f t="array" aca="1" ref="H278" ca="1">IF(
    G278="N",
    "",
    IF(
        COUNTIFS('4.Illumina'!E:E, B278, '4.Illumina'!R:R, "Y") &gt; 0,
        _xlfn.TEXTJOIN(", ", TRUE, IF(('4.Illumina'!E:E = B278) * ('4.Illumina'!R:R = "Y"), '4.Illumina'!D:D, "")),
        IF(
            COUNTIFS('4.Illumina'!E:E, B278, '4.Illumina'!Q:Q, "Y") &gt; 0,
            _xlfn.TEXTJOIN(", ", TRUE, IF(('4.Illumina'!E:E = B278) * ('4.Illumina'!Q:Q = "Y"), '4.Illumina'!D:D, "")),
            "Awaiting Status"
        )
    )
)</f>
        <v>Sequenced</v>
      </c>
      <c r="I278" s="26" t="s">
        <v>94</v>
      </c>
      <c r="J278" s="56" t="str" cm="1">
        <f t="array" aca="1" ref="J278" ca="1">IF(
    I278="N",
    "",
    IF(
        COUNTIFS('4.PacBio'!E:E, B278, '4.PacBio'!W:W, "Y") &gt; 0,
        _xlfn.TEXTJOIN(", ", TRUE, IF(('4.PacBio'!E:E = B278) * ('4.PacBio'!W:W = "Y"), '4.PacBio'!D:D, "")),
        IF(
            COUNTIFS('4.PacBio'!E:E, B278, '4.PacBio'!V:V, "Y") &gt; 0,
            _xlfn.TEXTJOIN(", ", TRUE, IF(('4.PacBio'!E:E = B278) * ('4.PacBio'!V:V = "Y"), '4.PacBio'!D:D, "")),
            "Awaiting Status"
        )
    )
)</f>
        <v/>
      </c>
      <c r="K278" s="181" t="s">
        <v>94</v>
      </c>
      <c r="L278" s="8" t="str" cm="1">
        <f t="array" aca="1" ref="L278" ca="1">IF(
    K278="N",
    "",
    IF(
        COUNTIFS('4.HiCLibrary'!E:E, B278, '4.HiCLibrary'!V:V, "Y") &gt; 0,
        _xlfn.TEXTJOIN(", ", TRUE, IF(('4.HiCLibrary'!E:E = B278) * ('4.HiCLibrary'!V:V = "Y"), '4.HiCLibrary'!D:D, "")),
        IF(
            COUNTIFS('4.HiCLibrary'!E:E, B278, '4.HiCLibrary'!U:U, "Y") &gt; 0,
            _xlfn.TEXTJOIN(", ", TRUE, IF(('4.HiCLibrary'!E:E = B278) * ('4.HiCLibrary'!U:U = "Y"), '4.HiCLibrary'!D:D, "")),
            "Awaiting Status"
        )
    )
)</f>
        <v/>
      </c>
      <c r="M278" s="47" t="s">
        <v>94</v>
      </c>
      <c r="N278" s="56" t="str" cm="1">
        <f t="array" aca="1" ref="N278" ca="1">IF(
    M278="N",
    "",
    IF(
        COUNTIFS('4.ONT'!E:E, B278, '4.ONT'!Q:Q, "Y") &gt; 0,
        _xlfn.TEXTJOIN(", ", TRUE, IF(('4.ONT'!E:E = B278) * ('4.ONT'!Q:Q = "Y"), '4.ONT'!D:D, "")),
        IF(
            COUNTIFS('4.ONT'!E:E, B278, '4.ONT'!P:P, "Y") &gt; 0,
            _xlfn.TEXTJOIN(", ", TRUE, IF(('4.ONT'!E:E = B278) * ('4.ONT'!P:P = "Y"), '4.ONT'!D:D, "")),
            "Awaiting Status"
        )
    )
)</f>
        <v/>
      </c>
      <c r="O278" s="60" t="s">
        <v>94</v>
      </c>
      <c r="P278" s="60" t="str" cm="1">
        <f t="array" aca="1" ref="P278" ca="1">IF(
    O278="N",
    "",
    IF(
        COUNTIFS('3.RNAExtractions'!E:E, B278, '3.RNAExtractions'!Z:Z, "Y") &gt; 0,
        _xlfn.TEXTJOIN(", ", TRUE, IF(('3.RNAExtractions'!E:E = B278) * ('3.RNAExtractions'!Z:Z = "Y"), '3.RNAExtractions'!D:D, "")),
        IF(
            COUNTIFS('3.RNAExtractions'!E:E, B278, '3.RNAExtractions'!Y:Y, "Y") &gt; 0,
            _xlfn.TEXTJOIN(", ", TRUE, IF(('3.RNAExtractions'!E:E = B278) * ('3.RNAExtractions'!Y:Y = "Y"), '3.RNAExtractions'!D:D, "")),
            "Awaiting Status"
        )
    )
)</f>
        <v/>
      </c>
      <c r="Q278" s="60"/>
      <c r="R278" s="60" t="str" cm="1">
        <f t="array" aca="1" ref="R278" ca="1">IF(
    Q278="N",
    "",
    IF(
        COUNTIFS('4.RNAIllumina'!E:E, B278, '4.RNAIllumina'!Y:Y, "Y") &gt; 0,
        _xlfn.TEXTJOIN(", ", TRUE, IF(('4.RNAIllumina'!E:E = B278) * ('4.RNAIllumina'!Y:Y = "Y"), '4.RNAIllumina'!D:D, "")),
        IF(
            COUNTIFS('4.RNAIllumina'!E:E, B278, '4.RNAIllumina'!X:X, "Y") &gt; 0,
            _xlfn.TEXTJOIN(", ", TRUE, IF(('4.RNAIllumina'!E:E = B278) * ('4.RNAIllumina'!X:X = "Y"), '4.RNAIllumina'!D:D, "")),
            "Awaiting Status"
        )
    )
)</f>
        <v>Awaiting Status</v>
      </c>
      <c r="T278" s="6" t="str">
        <f ca="1">VLOOKUP($B278,'1.MetaData'!$B:$H,2,FALSE)</f>
        <v>F16-0207</v>
      </c>
      <c r="U278" s="7" t="str">
        <f ca="1">VLOOKUP($B278,'1.MetaData'!$B:$H,3,FALSE)</f>
        <v xml:space="preserve">Latropiscis purpurissatus </v>
      </c>
      <c r="V278" s="7" t="str">
        <f ca="1">VLOOKUP($B278,'1.MetaData'!$B:$H,4,FALSE)</f>
        <v>Sergeant Baker</v>
      </c>
      <c r="W278" s="6" t="str">
        <f ca="1">VLOOKUP($B278,'1.MetaData'!$B:$H,5,FALSE)</f>
        <v xml:space="preserve">WA Fisheries </v>
      </c>
      <c r="X278" s="6" t="str">
        <f ca="1">VLOOKUP($B278,'1.MetaData'!$B:$H,6,FALSE)</f>
        <v>TrEnD</v>
      </c>
      <c r="Z278"/>
    </row>
    <row r="279" spans="1:26" hidden="1" x14ac:dyDescent="0.25">
      <c r="A279" s="17">
        <v>278</v>
      </c>
      <c r="B279" s="3" t="str">
        <f t="shared" ca="1" si="6"/>
        <v>OG278</v>
      </c>
      <c r="C279" s="219" t="s">
        <v>96</v>
      </c>
      <c r="D279" s="4">
        <f ca="1">COUNTIF('2.Tissue'!C:C,B279)</f>
        <v>1</v>
      </c>
      <c r="E279" s="4">
        <f ca="1">COUNTIFS('3.DNAExtractions'!$E:$E,$B279,'3.DNAExtractions'!$D:$D,E$1)</f>
        <v>1</v>
      </c>
      <c r="F279" s="2" t="str" cm="1">
        <f t="array" aca="1" ref="F279" ca="1">IF(
    COUNTIFS('3.DNAExtractions'!E:E, B279, '3.DNAExtractions'!Y:Y, "Y") &gt; 0,
    _xlfn.TEXTJOIN(", ", TRUE, IF(('3.DNAExtractions'!E:E = B279) * ('3.DNAExtractions'!Y:Y = "Y"), '3.DNAExtractions'!D:D, "")),
    IF(
        COUNTIFS('3.DNAExtractions'!E:E, B279, '3.DNAExtractions'!X:X, "Y") &gt; 0,
        _xlfn.TEXTJOIN(", ", TRUE, IF(('3.DNAExtractions'!E:E = B279) * ('3.DNAExtractions'!X:X = "Y"), '3.DNAExtractions'!D:D, "")),
        "Awaiting Status"
    )
)</f>
        <v>Extracted</v>
      </c>
      <c r="G279" s="45" t="s">
        <v>92</v>
      </c>
      <c r="H279" s="8" t="str" cm="1">
        <f t="array" aca="1" ref="H279" ca="1">IF(
    G279="N",
    "",
    IF(
        COUNTIFS('4.Illumina'!E:E, B279, '4.Illumina'!R:R, "Y") &gt; 0,
        _xlfn.TEXTJOIN(", ", TRUE, IF(('4.Illumina'!E:E = B279) * ('4.Illumina'!R:R = "Y"), '4.Illumina'!D:D, "")),
        IF(
            COUNTIFS('4.Illumina'!E:E, B279, '4.Illumina'!Q:Q, "Y") &gt; 0,
            _xlfn.TEXTJOIN(", ", TRUE, IF(('4.Illumina'!E:E = B279) * ('4.Illumina'!Q:Q = "Y"), '4.Illumina'!D:D, "")),
            "Awaiting Status"
        )
    )
)</f>
        <v>Sequenced</v>
      </c>
      <c r="I279" s="26" t="s">
        <v>94</v>
      </c>
      <c r="J279" s="56" t="str" cm="1">
        <f t="array" aca="1" ref="J279" ca="1">IF(
    I279="N",
    "",
    IF(
        COUNTIFS('4.PacBio'!E:E, B279, '4.PacBio'!W:W, "Y") &gt; 0,
        _xlfn.TEXTJOIN(", ", TRUE, IF(('4.PacBio'!E:E = B279) * ('4.PacBio'!W:W = "Y"), '4.PacBio'!D:D, "")),
        IF(
            COUNTIFS('4.PacBio'!E:E, B279, '4.PacBio'!V:V, "Y") &gt; 0,
            _xlfn.TEXTJOIN(", ", TRUE, IF(('4.PacBio'!E:E = B279) * ('4.PacBio'!V:V = "Y"), '4.PacBio'!D:D, "")),
            "Awaiting Status"
        )
    )
)</f>
        <v/>
      </c>
      <c r="K279" s="181" t="s">
        <v>94</v>
      </c>
      <c r="L279" s="8" t="str" cm="1">
        <f t="array" aca="1" ref="L279" ca="1">IF(
    K279="N",
    "",
    IF(
        COUNTIFS('4.HiCLibrary'!E:E, B279, '4.HiCLibrary'!V:V, "Y") &gt; 0,
        _xlfn.TEXTJOIN(", ", TRUE, IF(('4.HiCLibrary'!E:E = B279) * ('4.HiCLibrary'!V:V = "Y"), '4.HiCLibrary'!D:D, "")),
        IF(
            COUNTIFS('4.HiCLibrary'!E:E, B279, '4.HiCLibrary'!U:U, "Y") &gt; 0,
            _xlfn.TEXTJOIN(", ", TRUE, IF(('4.HiCLibrary'!E:E = B279) * ('4.HiCLibrary'!U:U = "Y"), '4.HiCLibrary'!D:D, "")),
            "Awaiting Status"
        )
    )
)</f>
        <v/>
      </c>
      <c r="M279" s="47" t="s">
        <v>94</v>
      </c>
      <c r="N279" s="56" t="str" cm="1">
        <f t="array" aca="1" ref="N279" ca="1">IF(
    M279="N",
    "",
    IF(
        COUNTIFS('4.ONT'!E:E, B279, '4.ONT'!Q:Q, "Y") &gt; 0,
        _xlfn.TEXTJOIN(", ", TRUE, IF(('4.ONT'!E:E = B279) * ('4.ONT'!Q:Q = "Y"), '4.ONT'!D:D, "")),
        IF(
            COUNTIFS('4.ONT'!E:E, B279, '4.ONT'!P:P, "Y") &gt; 0,
            _xlfn.TEXTJOIN(", ", TRUE, IF(('4.ONT'!E:E = B279) * ('4.ONT'!P:P = "Y"), '4.ONT'!D:D, "")),
            "Awaiting Status"
        )
    )
)</f>
        <v/>
      </c>
      <c r="O279" s="60" t="s">
        <v>94</v>
      </c>
      <c r="P279" s="60" t="str" cm="1">
        <f t="array" aca="1" ref="P279" ca="1">IF(
    O279="N",
    "",
    IF(
        COUNTIFS('3.RNAExtractions'!E:E, B279, '3.RNAExtractions'!Z:Z, "Y") &gt; 0,
        _xlfn.TEXTJOIN(", ", TRUE, IF(('3.RNAExtractions'!E:E = B279) * ('3.RNAExtractions'!Z:Z = "Y"), '3.RNAExtractions'!D:D, "")),
        IF(
            COUNTIFS('3.RNAExtractions'!E:E, B279, '3.RNAExtractions'!Y:Y, "Y") &gt; 0,
            _xlfn.TEXTJOIN(", ", TRUE, IF(('3.RNAExtractions'!E:E = B279) * ('3.RNAExtractions'!Y:Y = "Y"), '3.RNAExtractions'!D:D, "")),
            "Awaiting Status"
        )
    )
)</f>
        <v/>
      </c>
      <c r="Q279" s="60"/>
      <c r="R279" s="60" t="str" cm="1">
        <f t="array" aca="1" ref="R279" ca="1">IF(
    Q279="N",
    "",
    IF(
        COUNTIFS('4.RNAIllumina'!E:E, B279, '4.RNAIllumina'!Y:Y, "Y") &gt; 0,
        _xlfn.TEXTJOIN(", ", TRUE, IF(('4.RNAIllumina'!E:E = B279) * ('4.RNAIllumina'!Y:Y = "Y"), '4.RNAIllumina'!D:D, "")),
        IF(
            COUNTIFS('4.RNAIllumina'!E:E, B279, '4.RNAIllumina'!X:X, "Y") &gt; 0,
            _xlfn.TEXTJOIN(", ", TRUE, IF(('4.RNAIllumina'!E:E = B279) * ('4.RNAIllumina'!X:X = "Y"), '4.RNAIllumina'!D:D, "")),
            "Awaiting Status"
        )
    )
)</f>
        <v>Awaiting Status</v>
      </c>
      <c r="T279" s="6" t="str">
        <f ca="1">VLOOKUP($B279,'1.MetaData'!$B:$H,2,FALSE)</f>
        <v>F16-0177</v>
      </c>
      <c r="U279" s="7" t="str">
        <f ca="1">VLOOKUP($B279,'1.MetaData'!$B:$H,3,FALSE)</f>
        <v>Lepidotrigla papilio</v>
      </c>
      <c r="V279" s="7" t="str">
        <f ca="1">VLOOKUP($B279,'1.MetaData'!$B:$H,4,FALSE)</f>
        <v>Spiny Gurnard</v>
      </c>
      <c r="W279" s="6" t="str">
        <f ca="1">VLOOKUP($B279,'1.MetaData'!$B:$H,5,FALSE)</f>
        <v xml:space="preserve">WA Fisheries </v>
      </c>
      <c r="X279" s="6" t="str">
        <f ca="1">VLOOKUP($B279,'1.MetaData'!$B:$H,6,FALSE)</f>
        <v>TrEnD</v>
      </c>
      <c r="Z279"/>
    </row>
    <row r="280" spans="1:26" hidden="1" x14ac:dyDescent="0.25">
      <c r="A280" s="17">
        <v>279</v>
      </c>
      <c r="B280" s="3" t="str">
        <f t="shared" ca="1" si="6"/>
        <v>OG279</v>
      </c>
      <c r="C280" s="219" t="s">
        <v>96</v>
      </c>
      <c r="D280" s="4">
        <f ca="1">COUNTIF('2.Tissue'!C:C,B280)</f>
        <v>1</v>
      </c>
      <c r="E280" s="4">
        <f ca="1">COUNTIFS('3.DNAExtractions'!$E:$E,$B280,'3.DNAExtractions'!$D:$D,E$1)</f>
        <v>1</v>
      </c>
      <c r="F280" s="2" t="str" cm="1">
        <f t="array" aca="1" ref="F280" ca="1">IF(
    COUNTIFS('3.DNAExtractions'!E:E, B280, '3.DNAExtractions'!Y:Y, "Y") &gt; 0,
    _xlfn.TEXTJOIN(", ", TRUE, IF(('3.DNAExtractions'!E:E = B280) * ('3.DNAExtractions'!Y:Y = "Y"), '3.DNAExtractions'!D:D, "")),
    IF(
        COUNTIFS('3.DNAExtractions'!E:E, B280, '3.DNAExtractions'!X:X, "Y") &gt; 0,
        _xlfn.TEXTJOIN(", ", TRUE, IF(('3.DNAExtractions'!E:E = B280) * ('3.DNAExtractions'!X:X = "Y"), '3.DNAExtractions'!D:D, "")),
        "Awaiting Status"
    )
)</f>
        <v>Extracted</v>
      </c>
      <c r="G280" s="45" t="s">
        <v>92</v>
      </c>
      <c r="H280" s="8" t="str" cm="1">
        <f t="array" aca="1" ref="H280" ca="1">IF(
    G280="N",
    "",
    IF(
        COUNTIFS('4.Illumina'!E:E, B280, '4.Illumina'!R:R, "Y") &gt; 0,
        _xlfn.TEXTJOIN(", ", TRUE, IF(('4.Illumina'!E:E = B280) * ('4.Illumina'!R:R = "Y"), '4.Illumina'!D:D, "")),
        IF(
            COUNTIFS('4.Illumina'!E:E, B280, '4.Illumina'!Q:Q, "Y") &gt; 0,
            _xlfn.TEXTJOIN(", ", TRUE, IF(('4.Illumina'!E:E = B280) * ('4.Illumina'!Q:Q = "Y"), '4.Illumina'!D:D, "")),
            "Awaiting Status"
        )
    )
)</f>
        <v>Sequenced</v>
      </c>
      <c r="I280" s="26" t="s">
        <v>94</v>
      </c>
      <c r="J280" s="56" t="str" cm="1">
        <f t="array" aca="1" ref="J280" ca="1">IF(
    I280="N",
    "",
    IF(
        COUNTIFS('4.PacBio'!E:E, B280, '4.PacBio'!W:W, "Y") &gt; 0,
        _xlfn.TEXTJOIN(", ", TRUE, IF(('4.PacBio'!E:E = B280) * ('4.PacBio'!W:W = "Y"), '4.PacBio'!D:D, "")),
        IF(
            COUNTIFS('4.PacBio'!E:E, B280, '4.PacBio'!V:V, "Y") &gt; 0,
            _xlfn.TEXTJOIN(", ", TRUE, IF(('4.PacBio'!E:E = B280) * ('4.PacBio'!V:V = "Y"), '4.PacBio'!D:D, "")),
            "Awaiting Status"
        )
    )
)</f>
        <v/>
      </c>
      <c r="K280" s="181" t="s">
        <v>94</v>
      </c>
      <c r="L280" s="8" t="str" cm="1">
        <f t="array" aca="1" ref="L280" ca="1">IF(
    K280="N",
    "",
    IF(
        COUNTIFS('4.HiCLibrary'!E:E, B280, '4.HiCLibrary'!V:V, "Y") &gt; 0,
        _xlfn.TEXTJOIN(", ", TRUE, IF(('4.HiCLibrary'!E:E = B280) * ('4.HiCLibrary'!V:V = "Y"), '4.HiCLibrary'!D:D, "")),
        IF(
            COUNTIFS('4.HiCLibrary'!E:E, B280, '4.HiCLibrary'!U:U, "Y") &gt; 0,
            _xlfn.TEXTJOIN(", ", TRUE, IF(('4.HiCLibrary'!E:E = B280) * ('4.HiCLibrary'!U:U = "Y"), '4.HiCLibrary'!D:D, "")),
            "Awaiting Status"
        )
    )
)</f>
        <v/>
      </c>
      <c r="M280" s="47" t="s">
        <v>94</v>
      </c>
      <c r="N280" s="56" t="str" cm="1">
        <f t="array" aca="1" ref="N280" ca="1">IF(
    M280="N",
    "",
    IF(
        COUNTIFS('4.ONT'!E:E, B280, '4.ONT'!Q:Q, "Y") &gt; 0,
        _xlfn.TEXTJOIN(", ", TRUE, IF(('4.ONT'!E:E = B280) * ('4.ONT'!Q:Q = "Y"), '4.ONT'!D:D, "")),
        IF(
            COUNTIFS('4.ONT'!E:E, B280, '4.ONT'!P:P, "Y") &gt; 0,
            _xlfn.TEXTJOIN(", ", TRUE, IF(('4.ONT'!E:E = B280) * ('4.ONT'!P:P = "Y"), '4.ONT'!D:D, "")),
            "Awaiting Status"
        )
    )
)</f>
        <v/>
      </c>
      <c r="O280" s="60" t="s">
        <v>94</v>
      </c>
      <c r="P280" s="60" t="str" cm="1">
        <f t="array" aca="1" ref="P280" ca="1">IF(
    O280="N",
    "",
    IF(
        COUNTIFS('3.RNAExtractions'!E:E, B280, '3.RNAExtractions'!Z:Z, "Y") &gt; 0,
        _xlfn.TEXTJOIN(", ", TRUE, IF(('3.RNAExtractions'!E:E = B280) * ('3.RNAExtractions'!Z:Z = "Y"), '3.RNAExtractions'!D:D, "")),
        IF(
            COUNTIFS('3.RNAExtractions'!E:E, B280, '3.RNAExtractions'!Y:Y, "Y") &gt; 0,
            _xlfn.TEXTJOIN(", ", TRUE, IF(('3.RNAExtractions'!E:E = B280) * ('3.RNAExtractions'!Y:Y = "Y"), '3.RNAExtractions'!D:D, "")),
            "Awaiting Status"
        )
    )
)</f>
        <v/>
      </c>
      <c r="Q280" s="60"/>
      <c r="R280" s="60" t="str" cm="1">
        <f t="array" aca="1" ref="R280" ca="1">IF(
    Q280="N",
    "",
    IF(
        COUNTIFS('4.RNAIllumina'!E:E, B280, '4.RNAIllumina'!Y:Y, "Y") &gt; 0,
        _xlfn.TEXTJOIN(", ", TRUE, IF(('4.RNAIllumina'!E:E = B280) * ('4.RNAIllumina'!Y:Y = "Y"), '4.RNAIllumina'!D:D, "")),
        IF(
            COUNTIFS('4.RNAIllumina'!E:E, B280, '4.RNAIllumina'!X:X, "Y") &gt; 0,
            _xlfn.TEXTJOIN(", ", TRUE, IF(('4.RNAIllumina'!E:E = B280) * ('4.RNAIllumina'!X:X = "Y"), '4.RNAIllumina'!D:D, "")),
            "Awaiting Status"
        )
    )
)</f>
        <v>Awaiting Status</v>
      </c>
      <c r="T280" s="6" t="str">
        <f ca="1">VLOOKUP($B280,'1.MetaData'!$B:$H,2,FALSE)</f>
        <v>F16-0219</v>
      </c>
      <c r="U280" s="7" t="str">
        <f ca="1">VLOOKUP($B280,'1.MetaData'!$B:$H,3,FALSE)</f>
        <v>Lethrinus erythracanthus</v>
      </c>
      <c r="V280" s="7" t="str">
        <f ca="1">VLOOKUP($B280,'1.MetaData'!$B:$H,4,FALSE)</f>
        <v>Orange-spotted Emperor</v>
      </c>
      <c r="W280" s="6" t="str">
        <f ca="1">VLOOKUP($B280,'1.MetaData'!$B:$H,5,FALSE)</f>
        <v xml:space="preserve">WA Fisheries </v>
      </c>
      <c r="X280" s="6" t="str">
        <f ca="1">VLOOKUP($B280,'1.MetaData'!$B:$H,6,FALSE)</f>
        <v>TrEnD</v>
      </c>
      <c r="Z280"/>
    </row>
    <row r="281" spans="1:26" hidden="1" x14ac:dyDescent="0.25">
      <c r="A281" s="17">
        <v>280</v>
      </c>
      <c r="B281" s="3" t="str">
        <f t="shared" ca="1" si="6"/>
        <v>OG280</v>
      </c>
      <c r="C281" s="219" t="s">
        <v>96</v>
      </c>
      <c r="D281" s="4">
        <f ca="1">COUNTIF('2.Tissue'!C:C,B281)</f>
        <v>1</v>
      </c>
      <c r="E281" s="4">
        <f ca="1">COUNTIFS('3.DNAExtractions'!$E:$E,$B281,'3.DNAExtractions'!$D:$D,E$1)</f>
        <v>1</v>
      </c>
      <c r="F281" s="2" t="str" cm="1">
        <f t="array" aca="1" ref="F281" ca="1">IF(
    COUNTIFS('3.DNAExtractions'!E:E, B281, '3.DNAExtractions'!Y:Y, "Y") &gt; 0,
    _xlfn.TEXTJOIN(", ", TRUE, IF(('3.DNAExtractions'!E:E = B281) * ('3.DNAExtractions'!Y:Y = "Y"), '3.DNAExtractions'!D:D, "")),
    IF(
        COUNTIFS('3.DNAExtractions'!E:E, B281, '3.DNAExtractions'!X:X, "Y") &gt; 0,
        _xlfn.TEXTJOIN(", ", TRUE, IF(('3.DNAExtractions'!E:E = B281) * ('3.DNAExtractions'!X:X = "Y"), '3.DNAExtractions'!D:D, "")),
        "Awaiting Status"
    )
)</f>
        <v>Extracted</v>
      </c>
      <c r="G281" s="45" t="s">
        <v>92</v>
      </c>
      <c r="H281" s="8" t="str" cm="1">
        <f t="array" aca="1" ref="H281" ca="1">IF(
    G281="N",
    "",
    IF(
        COUNTIFS('4.Illumina'!E:E, B281, '4.Illumina'!R:R, "Y") &gt; 0,
        _xlfn.TEXTJOIN(", ", TRUE, IF(('4.Illumina'!E:E = B281) * ('4.Illumina'!R:R = "Y"), '4.Illumina'!D:D, "")),
        IF(
            COUNTIFS('4.Illumina'!E:E, B281, '4.Illumina'!Q:Q, "Y") &gt; 0,
            _xlfn.TEXTJOIN(", ", TRUE, IF(('4.Illumina'!E:E = B281) * ('4.Illumina'!Q:Q = "Y"), '4.Illumina'!D:D, "")),
            "Awaiting Status"
        )
    )
)</f>
        <v>Sequenced</v>
      </c>
      <c r="I281" s="26" t="s">
        <v>94</v>
      </c>
      <c r="J281" s="56" t="str" cm="1">
        <f t="array" aca="1" ref="J281" ca="1">IF(
    I281="N",
    "",
    IF(
        COUNTIFS('4.PacBio'!E:E, B281, '4.PacBio'!W:W, "Y") &gt; 0,
        _xlfn.TEXTJOIN(", ", TRUE, IF(('4.PacBio'!E:E = B281) * ('4.PacBio'!W:W = "Y"), '4.PacBio'!D:D, "")),
        IF(
            COUNTIFS('4.PacBio'!E:E, B281, '4.PacBio'!V:V, "Y") &gt; 0,
            _xlfn.TEXTJOIN(", ", TRUE, IF(('4.PacBio'!E:E = B281) * ('4.PacBio'!V:V = "Y"), '4.PacBio'!D:D, "")),
            "Awaiting Status"
        )
    )
)</f>
        <v/>
      </c>
      <c r="K281" s="181" t="s">
        <v>94</v>
      </c>
      <c r="L281" s="8" t="str" cm="1">
        <f t="array" aca="1" ref="L281" ca="1">IF(
    K281="N",
    "",
    IF(
        COUNTIFS('4.HiCLibrary'!E:E, B281, '4.HiCLibrary'!V:V, "Y") &gt; 0,
        _xlfn.TEXTJOIN(", ", TRUE, IF(('4.HiCLibrary'!E:E = B281) * ('4.HiCLibrary'!V:V = "Y"), '4.HiCLibrary'!D:D, "")),
        IF(
            COUNTIFS('4.HiCLibrary'!E:E, B281, '4.HiCLibrary'!U:U, "Y") &gt; 0,
            _xlfn.TEXTJOIN(", ", TRUE, IF(('4.HiCLibrary'!E:E = B281) * ('4.HiCLibrary'!U:U = "Y"), '4.HiCLibrary'!D:D, "")),
            "Awaiting Status"
        )
    )
)</f>
        <v/>
      </c>
      <c r="M281" s="47" t="s">
        <v>94</v>
      </c>
      <c r="N281" s="56" t="str" cm="1">
        <f t="array" aca="1" ref="N281" ca="1">IF(
    M281="N",
    "",
    IF(
        COUNTIFS('4.ONT'!E:E, B281, '4.ONT'!Q:Q, "Y") &gt; 0,
        _xlfn.TEXTJOIN(", ", TRUE, IF(('4.ONT'!E:E = B281) * ('4.ONT'!Q:Q = "Y"), '4.ONT'!D:D, "")),
        IF(
            COUNTIFS('4.ONT'!E:E, B281, '4.ONT'!P:P, "Y") &gt; 0,
            _xlfn.TEXTJOIN(", ", TRUE, IF(('4.ONT'!E:E = B281) * ('4.ONT'!P:P = "Y"), '4.ONT'!D:D, "")),
            "Awaiting Status"
        )
    )
)</f>
        <v/>
      </c>
      <c r="O281" s="60" t="s">
        <v>94</v>
      </c>
      <c r="P281" s="60" t="str" cm="1">
        <f t="array" aca="1" ref="P281" ca="1">IF(
    O281="N",
    "",
    IF(
        COUNTIFS('3.RNAExtractions'!E:E, B281, '3.RNAExtractions'!Z:Z, "Y") &gt; 0,
        _xlfn.TEXTJOIN(", ", TRUE, IF(('3.RNAExtractions'!E:E = B281) * ('3.RNAExtractions'!Z:Z = "Y"), '3.RNAExtractions'!D:D, "")),
        IF(
            COUNTIFS('3.RNAExtractions'!E:E, B281, '3.RNAExtractions'!Y:Y, "Y") &gt; 0,
            _xlfn.TEXTJOIN(", ", TRUE, IF(('3.RNAExtractions'!E:E = B281) * ('3.RNAExtractions'!Y:Y = "Y"), '3.RNAExtractions'!D:D, "")),
            "Awaiting Status"
        )
    )
)</f>
        <v/>
      </c>
      <c r="Q281" s="60"/>
      <c r="R281" s="60" t="str" cm="1">
        <f t="array" aca="1" ref="R281" ca="1">IF(
    Q281="N",
    "",
    IF(
        COUNTIFS('4.RNAIllumina'!E:E, B281, '4.RNAIllumina'!Y:Y, "Y") &gt; 0,
        _xlfn.TEXTJOIN(", ", TRUE, IF(('4.RNAIllumina'!E:E = B281) * ('4.RNAIllumina'!Y:Y = "Y"), '4.RNAIllumina'!D:D, "")),
        IF(
            COUNTIFS('4.RNAIllumina'!E:E, B281, '4.RNAIllumina'!X:X, "Y") &gt; 0,
            _xlfn.TEXTJOIN(", ", TRUE, IF(('4.RNAIllumina'!E:E = B281) * ('4.RNAIllumina'!X:X = "Y"), '4.RNAIllumina'!D:D, "")),
            "Awaiting Status"
        )
    )
)</f>
        <v>Awaiting Status</v>
      </c>
      <c r="T281" s="6" t="str">
        <f ca="1">VLOOKUP($B281,'1.MetaData'!$B:$H,2,FALSE)</f>
        <v>F16-0221</v>
      </c>
      <c r="U281" s="7" t="str">
        <f ca="1">VLOOKUP($B281,'1.MetaData'!$B:$H,3,FALSE)</f>
        <v>Lethrinus xanthochilus</v>
      </c>
      <c r="V281" s="7" t="str">
        <f ca="1">VLOOKUP($B281,'1.MetaData'!$B:$H,4,FALSE)</f>
        <v>Yellowlip Emperor</v>
      </c>
      <c r="W281" s="6" t="str">
        <f ca="1">VLOOKUP($B281,'1.MetaData'!$B:$H,5,FALSE)</f>
        <v xml:space="preserve">WA Fisheries </v>
      </c>
      <c r="X281" s="6" t="str">
        <f ca="1">VLOOKUP($B281,'1.MetaData'!$B:$H,6,FALSE)</f>
        <v>TrEnD</v>
      </c>
      <c r="Z281"/>
    </row>
    <row r="282" spans="1:26" hidden="1" x14ac:dyDescent="0.25">
      <c r="A282" s="17">
        <v>281</v>
      </c>
      <c r="B282" s="3" t="str">
        <f t="shared" ca="1" si="6"/>
        <v>OG281</v>
      </c>
      <c r="C282" s="219" t="s">
        <v>96</v>
      </c>
      <c r="D282" s="4">
        <f ca="1">COUNTIF('2.Tissue'!C:C,B282)</f>
        <v>1</v>
      </c>
      <c r="E282" s="4">
        <f ca="1">COUNTIFS('3.DNAExtractions'!$E:$E,$B282,'3.DNAExtractions'!$D:$D,E$1)</f>
        <v>1</v>
      </c>
      <c r="F282" s="2" t="str" cm="1">
        <f t="array" aca="1" ref="F282" ca="1">IF(
    COUNTIFS('3.DNAExtractions'!E:E, B282, '3.DNAExtractions'!Y:Y, "Y") &gt; 0,
    _xlfn.TEXTJOIN(", ", TRUE, IF(('3.DNAExtractions'!E:E = B282) * ('3.DNAExtractions'!Y:Y = "Y"), '3.DNAExtractions'!D:D, "")),
    IF(
        COUNTIFS('3.DNAExtractions'!E:E, B282, '3.DNAExtractions'!X:X, "Y") &gt; 0,
        _xlfn.TEXTJOIN(", ", TRUE, IF(('3.DNAExtractions'!E:E = B282) * ('3.DNAExtractions'!X:X = "Y"), '3.DNAExtractions'!D:D, "")),
        "Awaiting Status"
    )
)</f>
        <v>Extracted</v>
      </c>
      <c r="G282" s="45" t="s">
        <v>92</v>
      </c>
      <c r="H282" s="8" t="str" cm="1">
        <f t="array" aca="1" ref="H282" ca="1">IF(
    G282="N",
    "",
    IF(
        COUNTIFS('4.Illumina'!E:E, B282, '4.Illumina'!R:R, "Y") &gt; 0,
        _xlfn.TEXTJOIN(", ", TRUE, IF(('4.Illumina'!E:E = B282) * ('4.Illumina'!R:R = "Y"), '4.Illumina'!D:D, "")),
        IF(
            COUNTIFS('4.Illumina'!E:E, B282, '4.Illumina'!Q:Q, "Y") &gt; 0,
            _xlfn.TEXTJOIN(", ", TRUE, IF(('4.Illumina'!E:E = B282) * ('4.Illumina'!Q:Q = "Y"), '4.Illumina'!D:D, "")),
            "Awaiting Status"
        )
    )
)</f>
        <v>Sequenced</v>
      </c>
      <c r="I282" s="26" t="s">
        <v>94</v>
      </c>
      <c r="J282" s="56" t="str" cm="1">
        <f t="array" aca="1" ref="J282" ca="1">IF(
    I282="N",
    "",
    IF(
        COUNTIFS('4.PacBio'!E:E, B282, '4.PacBio'!W:W, "Y") &gt; 0,
        _xlfn.TEXTJOIN(", ", TRUE, IF(('4.PacBio'!E:E = B282) * ('4.PacBio'!W:W = "Y"), '4.PacBio'!D:D, "")),
        IF(
            COUNTIFS('4.PacBio'!E:E, B282, '4.PacBio'!V:V, "Y") &gt; 0,
            _xlfn.TEXTJOIN(", ", TRUE, IF(('4.PacBio'!E:E = B282) * ('4.PacBio'!V:V = "Y"), '4.PacBio'!D:D, "")),
            "Awaiting Status"
        )
    )
)</f>
        <v/>
      </c>
      <c r="K282" s="181" t="s">
        <v>94</v>
      </c>
      <c r="L282" s="8" t="str" cm="1">
        <f t="array" aca="1" ref="L282" ca="1">IF(
    K282="N",
    "",
    IF(
        COUNTIFS('4.HiCLibrary'!E:E, B282, '4.HiCLibrary'!V:V, "Y") &gt; 0,
        _xlfn.TEXTJOIN(", ", TRUE, IF(('4.HiCLibrary'!E:E = B282) * ('4.HiCLibrary'!V:V = "Y"), '4.HiCLibrary'!D:D, "")),
        IF(
            COUNTIFS('4.HiCLibrary'!E:E, B282, '4.HiCLibrary'!U:U, "Y") &gt; 0,
            _xlfn.TEXTJOIN(", ", TRUE, IF(('4.HiCLibrary'!E:E = B282) * ('4.HiCLibrary'!U:U = "Y"), '4.HiCLibrary'!D:D, "")),
            "Awaiting Status"
        )
    )
)</f>
        <v/>
      </c>
      <c r="M282" s="47" t="s">
        <v>94</v>
      </c>
      <c r="N282" s="56" t="str" cm="1">
        <f t="array" aca="1" ref="N282" ca="1">IF(
    M282="N",
    "",
    IF(
        COUNTIFS('4.ONT'!E:E, B282, '4.ONT'!Q:Q, "Y") &gt; 0,
        _xlfn.TEXTJOIN(", ", TRUE, IF(('4.ONT'!E:E = B282) * ('4.ONT'!Q:Q = "Y"), '4.ONT'!D:D, "")),
        IF(
            COUNTIFS('4.ONT'!E:E, B282, '4.ONT'!P:P, "Y") &gt; 0,
            _xlfn.TEXTJOIN(", ", TRUE, IF(('4.ONT'!E:E = B282) * ('4.ONT'!P:P = "Y"), '4.ONT'!D:D, "")),
            "Awaiting Status"
        )
    )
)</f>
        <v/>
      </c>
      <c r="O282" s="60" t="s">
        <v>94</v>
      </c>
      <c r="P282" s="60" t="str" cm="1">
        <f t="array" aca="1" ref="P282" ca="1">IF(
    O282="N",
    "",
    IF(
        COUNTIFS('3.RNAExtractions'!E:E, B282, '3.RNAExtractions'!Z:Z, "Y") &gt; 0,
        _xlfn.TEXTJOIN(", ", TRUE, IF(('3.RNAExtractions'!E:E = B282) * ('3.RNAExtractions'!Z:Z = "Y"), '3.RNAExtractions'!D:D, "")),
        IF(
            COUNTIFS('3.RNAExtractions'!E:E, B282, '3.RNAExtractions'!Y:Y, "Y") &gt; 0,
            _xlfn.TEXTJOIN(", ", TRUE, IF(('3.RNAExtractions'!E:E = B282) * ('3.RNAExtractions'!Y:Y = "Y"), '3.RNAExtractions'!D:D, "")),
            "Awaiting Status"
        )
    )
)</f>
        <v/>
      </c>
      <c r="Q282" s="60"/>
      <c r="R282" s="60" t="str" cm="1">
        <f t="array" aca="1" ref="R282" ca="1">IF(
    Q282="N",
    "",
    IF(
        COUNTIFS('4.RNAIllumina'!E:E, B282, '4.RNAIllumina'!Y:Y, "Y") &gt; 0,
        _xlfn.TEXTJOIN(", ", TRUE, IF(('4.RNAIllumina'!E:E = B282) * ('4.RNAIllumina'!Y:Y = "Y"), '4.RNAIllumina'!D:D, "")),
        IF(
            COUNTIFS('4.RNAIllumina'!E:E, B282, '4.RNAIllumina'!X:X, "Y") &gt; 0,
            _xlfn.TEXTJOIN(", ", TRUE, IF(('4.RNAIllumina'!E:E = B282) * ('4.RNAIllumina'!X:X = "Y"), '4.RNAIllumina'!D:D, "")),
            "Awaiting Status"
        )
    )
)</f>
        <v>Awaiting Status</v>
      </c>
      <c r="T282" s="6" t="str">
        <f ca="1">VLOOKUP($B282,'1.MetaData'!$B:$H,2,FALSE)</f>
        <v>F16-0191</v>
      </c>
      <c r="U282" s="7" t="str">
        <f ca="1">VLOOKUP($B282,'1.MetaData'!$B:$H,3,FALSE)</f>
        <v>Leviprora inops</v>
      </c>
      <c r="V282" s="7" t="str">
        <f ca="1">VLOOKUP($B282,'1.MetaData'!$B:$H,4,FALSE)</f>
        <v>Longhead Flathead</v>
      </c>
      <c r="W282" s="6" t="str">
        <f ca="1">VLOOKUP($B282,'1.MetaData'!$B:$H,5,FALSE)</f>
        <v xml:space="preserve">WA Fisheries </v>
      </c>
      <c r="X282" s="6" t="str">
        <f ca="1">VLOOKUP($B282,'1.MetaData'!$B:$H,6,FALSE)</f>
        <v>TrEnD</v>
      </c>
      <c r="Z282"/>
    </row>
    <row r="283" spans="1:26" hidden="1" x14ac:dyDescent="0.25">
      <c r="A283" s="17">
        <v>282</v>
      </c>
      <c r="B283" s="3" t="str">
        <f t="shared" ca="1" si="6"/>
        <v>OG282</v>
      </c>
      <c r="C283" s="219" t="s">
        <v>96</v>
      </c>
      <c r="D283" s="4">
        <f ca="1">COUNTIF('2.Tissue'!C:C,B283)</f>
        <v>1</v>
      </c>
      <c r="E283" s="4">
        <f ca="1">COUNTIFS('3.DNAExtractions'!$E:$E,$B283,'3.DNAExtractions'!$D:$D,E$1)</f>
        <v>1</v>
      </c>
      <c r="F283" s="2" t="str" cm="1">
        <f t="array" aca="1" ref="F283" ca="1">IF(
    COUNTIFS('3.DNAExtractions'!E:E, B283, '3.DNAExtractions'!Y:Y, "Y") &gt; 0,
    _xlfn.TEXTJOIN(", ", TRUE, IF(('3.DNAExtractions'!E:E = B283) * ('3.DNAExtractions'!Y:Y = "Y"), '3.DNAExtractions'!D:D, "")),
    IF(
        COUNTIFS('3.DNAExtractions'!E:E, B283, '3.DNAExtractions'!X:X, "Y") &gt; 0,
        _xlfn.TEXTJOIN(", ", TRUE, IF(('3.DNAExtractions'!E:E = B283) * ('3.DNAExtractions'!X:X = "Y"), '3.DNAExtractions'!D:D, "")),
        "Awaiting Status"
    )
)</f>
        <v>Extracted</v>
      </c>
      <c r="G283" s="45" t="s">
        <v>92</v>
      </c>
      <c r="H283" s="8" t="str" cm="1">
        <f t="array" aca="1" ref="H283" ca="1">IF(
    G283="N",
    "",
    IF(
        COUNTIFS('4.Illumina'!E:E, B283, '4.Illumina'!R:R, "Y") &gt; 0,
        _xlfn.TEXTJOIN(", ", TRUE, IF(('4.Illumina'!E:E = B283) * ('4.Illumina'!R:R = "Y"), '4.Illumina'!D:D, "")),
        IF(
            COUNTIFS('4.Illumina'!E:E, B283, '4.Illumina'!Q:Q, "Y") &gt; 0,
            _xlfn.TEXTJOIN(", ", TRUE, IF(('4.Illumina'!E:E = B283) * ('4.Illumina'!Q:Q = "Y"), '4.Illumina'!D:D, "")),
            "Awaiting Status"
        )
    )
)</f>
        <v>Sequenced</v>
      </c>
      <c r="I283" s="26" t="s">
        <v>94</v>
      </c>
      <c r="J283" s="56" t="str" cm="1">
        <f t="array" aca="1" ref="J283" ca="1">IF(
    I283="N",
    "",
    IF(
        COUNTIFS('4.PacBio'!E:E, B283, '4.PacBio'!W:W, "Y") &gt; 0,
        _xlfn.TEXTJOIN(", ", TRUE, IF(('4.PacBio'!E:E = B283) * ('4.PacBio'!W:W = "Y"), '4.PacBio'!D:D, "")),
        IF(
            COUNTIFS('4.PacBio'!E:E, B283, '4.PacBio'!V:V, "Y") &gt; 0,
            _xlfn.TEXTJOIN(", ", TRUE, IF(('4.PacBio'!E:E = B283) * ('4.PacBio'!V:V = "Y"), '4.PacBio'!D:D, "")),
            "Awaiting Status"
        )
    )
)</f>
        <v/>
      </c>
      <c r="K283" s="181" t="s">
        <v>94</v>
      </c>
      <c r="L283" s="8" t="str" cm="1">
        <f t="array" aca="1" ref="L283" ca="1">IF(
    K283="N",
    "",
    IF(
        COUNTIFS('4.HiCLibrary'!E:E, B283, '4.HiCLibrary'!V:V, "Y") &gt; 0,
        _xlfn.TEXTJOIN(", ", TRUE, IF(('4.HiCLibrary'!E:E = B283) * ('4.HiCLibrary'!V:V = "Y"), '4.HiCLibrary'!D:D, "")),
        IF(
            COUNTIFS('4.HiCLibrary'!E:E, B283, '4.HiCLibrary'!U:U, "Y") &gt; 0,
            _xlfn.TEXTJOIN(", ", TRUE, IF(('4.HiCLibrary'!E:E = B283) * ('4.HiCLibrary'!U:U = "Y"), '4.HiCLibrary'!D:D, "")),
            "Awaiting Status"
        )
    )
)</f>
        <v/>
      </c>
      <c r="M283" s="47" t="s">
        <v>94</v>
      </c>
      <c r="N283" s="56" t="str" cm="1">
        <f t="array" aca="1" ref="N283" ca="1">IF(
    M283="N",
    "",
    IF(
        COUNTIFS('4.ONT'!E:E, B283, '4.ONT'!Q:Q, "Y") &gt; 0,
        _xlfn.TEXTJOIN(", ", TRUE, IF(('4.ONT'!E:E = B283) * ('4.ONT'!Q:Q = "Y"), '4.ONT'!D:D, "")),
        IF(
            COUNTIFS('4.ONT'!E:E, B283, '4.ONT'!P:P, "Y") &gt; 0,
            _xlfn.TEXTJOIN(", ", TRUE, IF(('4.ONT'!E:E = B283) * ('4.ONT'!P:P = "Y"), '4.ONT'!D:D, "")),
            "Awaiting Status"
        )
    )
)</f>
        <v/>
      </c>
      <c r="O283" s="60" t="s">
        <v>94</v>
      </c>
      <c r="P283" s="60" t="str" cm="1">
        <f t="array" aca="1" ref="P283" ca="1">IF(
    O283="N",
    "",
    IF(
        COUNTIFS('3.RNAExtractions'!E:E, B283, '3.RNAExtractions'!Z:Z, "Y") &gt; 0,
        _xlfn.TEXTJOIN(", ", TRUE, IF(('3.RNAExtractions'!E:E = B283) * ('3.RNAExtractions'!Z:Z = "Y"), '3.RNAExtractions'!D:D, "")),
        IF(
            COUNTIFS('3.RNAExtractions'!E:E, B283, '3.RNAExtractions'!Y:Y, "Y") &gt; 0,
            _xlfn.TEXTJOIN(", ", TRUE, IF(('3.RNAExtractions'!E:E = B283) * ('3.RNAExtractions'!Y:Y = "Y"), '3.RNAExtractions'!D:D, "")),
            "Awaiting Status"
        )
    )
)</f>
        <v/>
      </c>
      <c r="Q283" s="60"/>
      <c r="R283" s="60" t="str" cm="1">
        <f t="array" aca="1" ref="R283" ca="1">IF(
    Q283="N",
    "",
    IF(
        COUNTIFS('4.RNAIllumina'!E:E, B283, '4.RNAIllumina'!Y:Y, "Y") &gt; 0,
        _xlfn.TEXTJOIN(", ", TRUE, IF(('4.RNAIllumina'!E:E = B283) * ('4.RNAIllumina'!Y:Y = "Y"), '4.RNAIllumina'!D:D, "")),
        IF(
            COUNTIFS('4.RNAIllumina'!E:E, B283, '4.RNAIllumina'!X:X, "Y") &gt; 0,
            _xlfn.TEXTJOIN(", ", TRUE, IF(('4.RNAIllumina'!E:E = B283) * ('4.RNAIllumina'!X:X = "Y"), '4.RNAIllumina'!D:D, "")),
            "Awaiting Status"
        )
    )
)</f>
        <v>Awaiting Status</v>
      </c>
      <c r="T283" s="6" t="str">
        <f ca="1">VLOOKUP($B283,'1.MetaData'!$B:$H,2,FALSE)</f>
        <v>F16-0187</v>
      </c>
      <c r="U283" s="7" t="str">
        <f ca="1">VLOOKUP($B283,'1.MetaData'!$B:$H,3,FALSE)</f>
        <v>Lutjanus bitaeniatus</v>
      </c>
      <c r="V283" s="7" t="str">
        <f ca="1">VLOOKUP($B283,'1.MetaData'!$B:$H,4,FALSE)</f>
        <v>Indonesian Snapper</v>
      </c>
      <c r="W283" s="6" t="str">
        <f ca="1">VLOOKUP($B283,'1.MetaData'!$B:$H,5,FALSE)</f>
        <v xml:space="preserve">WA Fisheries </v>
      </c>
      <c r="X283" s="6" t="str">
        <f ca="1">VLOOKUP($B283,'1.MetaData'!$B:$H,6,FALSE)</f>
        <v>TrEnD</v>
      </c>
      <c r="Z283"/>
    </row>
    <row r="284" spans="1:26" hidden="1" x14ac:dyDescent="0.25">
      <c r="A284" s="17">
        <v>283</v>
      </c>
      <c r="B284" s="3" t="str">
        <f t="shared" ca="1" si="6"/>
        <v>OG283</v>
      </c>
      <c r="C284" s="219" t="s">
        <v>96</v>
      </c>
      <c r="D284" s="4">
        <f ca="1">COUNTIF('2.Tissue'!C:C,B284)</f>
        <v>1</v>
      </c>
      <c r="E284" s="4">
        <f ca="1">COUNTIFS('3.DNAExtractions'!$E:$E,$B284,'3.DNAExtractions'!$D:$D,E$1)</f>
        <v>1</v>
      </c>
      <c r="F284" s="2" t="str" cm="1">
        <f t="array" aca="1" ref="F284" ca="1">IF(
    COUNTIFS('3.DNAExtractions'!E:E, B284, '3.DNAExtractions'!Y:Y, "Y") &gt; 0,
    _xlfn.TEXTJOIN(", ", TRUE, IF(('3.DNAExtractions'!E:E = B284) * ('3.DNAExtractions'!Y:Y = "Y"), '3.DNAExtractions'!D:D, "")),
    IF(
        COUNTIFS('3.DNAExtractions'!E:E, B284, '3.DNAExtractions'!X:X, "Y") &gt; 0,
        _xlfn.TEXTJOIN(", ", TRUE, IF(('3.DNAExtractions'!E:E = B284) * ('3.DNAExtractions'!X:X = "Y"), '3.DNAExtractions'!D:D, "")),
        "Awaiting Status"
    )
)</f>
        <v>Extracted</v>
      </c>
      <c r="G284" s="45" t="s">
        <v>92</v>
      </c>
      <c r="H284" s="8" t="str" cm="1">
        <f t="array" aca="1" ref="H284" ca="1">IF(
    G284="N",
    "",
    IF(
        COUNTIFS('4.Illumina'!E:E, B284, '4.Illumina'!R:R, "Y") &gt; 0,
        _xlfn.TEXTJOIN(", ", TRUE, IF(('4.Illumina'!E:E = B284) * ('4.Illumina'!R:R = "Y"), '4.Illumina'!D:D, "")),
        IF(
            COUNTIFS('4.Illumina'!E:E, B284, '4.Illumina'!Q:Q, "Y") &gt; 0,
            _xlfn.TEXTJOIN(", ", TRUE, IF(('4.Illumina'!E:E = B284) * ('4.Illumina'!Q:Q = "Y"), '4.Illumina'!D:D, "")),
            "Awaiting Status"
        )
    )
)</f>
        <v>Sequenced</v>
      </c>
      <c r="I284" s="26" t="s">
        <v>94</v>
      </c>
      <c r="J284" s="56" t="str" cm="1">
        <f t="array" aca="1" ref="J284" ca="1">IF(
    I284="N",
    "",
    IF(
        COUNTIFS('4.PacBio'!E:E, B284, '4.PacBio'!W:W, "Y") &gt; 0,
        _xlfn.TEXTJOIN(", ", TRUE, IF(('4.PacBio'!E:E = B284) * ('4.PacBio'!W:W = "Y"), '4.PacBio'!D:D, "")),
        IF(
            COUNTIFS('4.PacBio'!E:E, B284, '4.PacBio'!V:V, "Y") &gt; 0,
            _xlfn.TEXTJOIN(", ", TRUE, IF(('4.PacBio'!E:E = B284) * ('4.PacBio'!V:V = "Y"), '4.PacBio'!D:D, "")),
            "Awaiting Status"
        )
    )
)</f>
        <v/>
      </c>
      <c r="K284" s="181" t="s">
        <v>94</v>
      </c>
      <c r="L284" s="8" t="str" cm="1">
        <f t="array" aca="1" ref="L284" ca="1">IF(
    K284="N",
    "",
    IF(
        COUNTIFS('4.HiCLibrary'!E:E, B284, '4.HiCLibrary'!V:V, "Y") &gt; 0,
        _xlfn.TEXTJOIN(", ", TRUE, IF(('4.HiCLibrary'!E:E = B284) * ('4.HiCLibrary'!V:V = "Y"), '4.HiCLibrary'!D:D, "")),
        IF(
            COUNTIFS('4.HiCLibrary'!E:E, B284, '4.HiCLibrary'!U:U, "Y") &gt; 0,
            _xlfn.TEXTJOIN(", ", TRUE, IF(('4.HiCLibrary'!E:E = B284) * ('4.HiCLibrary'!U:U = "Y"), '4.HiCLibrary'!D:D, "")),
            "Awaiting Status"
        )
    )
)</f>
        <v/>
      </c>
      <c r="M284" s="47" t="s">
        <v>94</v>
      </c>
      <c r="N284" s="56" t="str" cm="1">
        <f t="array" aca="1" ref="N284" ca="1">IF(
    M284="N",
    "",
    IF(
        COUNTIFS('4.ONT'!E:E, B284, '4.ONT'!Q:Q, "Y") &gt; 0,
        _xlfn.TEXTJOIN(", ", TRUE, IF(('4.ONT'!E:E = B284) * ('4.ONT'!Q:Q = "Y"), '4.ONT'!D:D, "")),
        IF(
            COUNTIFS('4.ONT'!E:E, B284, '4.ONT'!P:P, "Y") &gt; 0,
            _xlfn.TEXTJOIN(", ", TRUE, IF(('4.ONT'!E:E = B284) * ('4.ONT'!P:P = "Y"), '4.ONT'!D:D, "")),
            "Awaiting Status"
        )
    )
)</f>
        <v/>
      </c>
      <c r="O284" s="60" t="s">
        <v>94</v>
      </c>
      <c r="P284" s="60" t="str" cm="1">
        <f t="array" aca="1" ref="P284" ca="1">IF(
    O284="N",
    "",
    IF(
        COUNTIFS('3.RNAExtractions'!E:E, B284, '3.RNAExtractions'!Z:Z, "Y") &gt; 0,
        _xlfn.TEXTJOIN(", ", TRUE, IF(('3.RNAExtractions'!E:E = B284) * ('3.RNAExtractions'!Z:Z = "Y"), '3.RNAExtractions'!D:D, "")),
        IF(
            COUNTIFS('3.RNAExtractions'!E:E, B284, '3.RNAExtractions'!Y:Y, "Y") &gt; 0,
            _xlfn.TEXTJOIN(", ", TRUE, IF(('3.RNAExtractions'!E:E = B284) * ('3.RNAExtractions'!Y:Y = "Y"), '3.RNAExtractions'!D:D, "")),
            "Awaiting Status"
        )
    )
)</f>
        <v/>
      </c>
      <c r="Q284" s="60"/>
      <c r="R284" s="60" t="str" cm="1">
        <f t="array" aca="1" ref="R284" ca="1">IF(
    Q284="N",
    "",
    IF(
        COUNTIFS('4.RNAIllumina'!E:E, B284, '4.RNAIllumina'!Y:Y, "Y") &gt; 0,
        _xlfn.TEXTJOIN(", ", TRUE, IF(('4.RNAIllumina'!E:E = B284) * ('4.RNAIllumina'!Y:Y = "Y"), '4.RNAIllumina'!D:D, "")),
        IF(
            COUNTIFS('4.RNAIllumina'!E:E, B284, '4.RNAIllumina'!X:X, "Y") &gt; 0,
            _xlfn.TEXTJOIN(", ", TRUE, IF(('4.RNAIllumina'!E:E = B284) * ('4.RNAIllumina'!X:X = "Y"), '4.RNAIllumina'!D:D, "")),
            "Awaiting Status"
        )
    )
)</f>
        <v>Awaiting Status</v>
      </c>
      <c r="T284" s="6" t="str">
        <f ca="1">VLOOKUP($B284,'1.MetaData'!$B:$H,2,FALSE)</f>
        <v>F16-0179</v>
      </c>
      <c r="U284" s="7" t="str">
        <f ca="1">VLOOKUP($B284,'1.MetaData'!$B:$H,3,FALSE)</f>
        <v>Lutjanus erythropterus</v>
      </c>
      <c r="V284" s="7" t="str">
        <f ca="1">VLOOKUP($B284,'1.MetaData'!$B:$H,4,FALSE)</f>
        <v>Crimson Snapper</v>
      </c>
      <c r="W284" s="6" t="str">
        <f ca="1">VLOOKUP($B284,'1.MetaData'!$B:$H,5,FALSE)</f>
        <v xml:space="preserve">WA Fisheries </v>
      </c>
      <c r="X284" s="6" t="str">
        <f ca="1">VLOOKUP($B284,'1.MetaData'!$B:$H,6,FALSE)</f>
        <v>TrEnD</v>
      </c>
      <c r="Z284"/>
    </row>
    <row r="285" spans="1:26" hidden="1" x14ac:dyDescent="0.25">
      <c r="A285" s="17">
        <v>284</v>
      </c>
      <c r="B285" s="3" t="str">
        <f t="shared" ca="1" si="6"/>
        <v>OG284</v>
      </c>
      <c r="C285" s="219" t="s">
        <v>96</v>
      </c>
      <c r="D285" s="4">
        <f ca="1">COUNTIF('2.Tissue'!C:C,B285)</f>
        <v>1</v>
      </c>
      <c r="E285" s="4">
        <f ca="1">COUNTIFS('3.DNAExtractions'!$E:$E,$B285,'3.DNAExtractions'!$D:$D,E$1)</f>
        <v>1</v>
      </c>
      <c r="F285" s="2" t="str" cm="1">
        <f t="array" aca="1" ref="F285" ca="1">IF(
    COUNTIFS('3.DNAExtractions'!E:E, B285, '3.DNAExtractions'!Y:Y, "Y") &gt; 0,
    _xlfn.TEXTJOIN(", ", TRUE, IF(('3.DNAExtractions'!E:E = B285) * ('3.DNAExtractions'!Y:Y = "Y"), '3.DNAExtractions'!D:D, "")),
    IF(
        COUNTIFS('3.DNAExtractions'!E:E, B285, '3.DNAExtractions'!X:X, "Y") &gt; 0,
        _xlfn.TEXTJOIN(", ", TRUE, IF(('3.DNAExtractions'!E:E = B285) * ('3.DNAExtractions'!X:X = "Y"), '3.DNAExtractions'!D:D, "")),
        "Awaiting Status"
    )
)</f>
        <v>Extracted</v>
      </c>
      <c r="G285" s="45" t="s">
        <v>92</v>
      </c>
      <c r="H285" s="8" t="str" cm="1">
        <f t="array" aca="1" ref="H285" ca="1">IF(
    G285="N",
    "",
    IF(
        COUNTIFS('4.Illumina'!E:E, B285, '4.Illumina'!R:R, "Y") &gt; 0,
        _xlfn.TEXTJOIN(", ", TRUE, IF(('4.Illumina'!E:E = B285) * ('4.Illumina'!R:R = "Y"), '4.Illumina'!D:D, "")),
        IF(
            COUNTIFS('4.Illumina'!E:E, B285, '4.Illumina'!Q:Q, "Y") &gt; 0,
            _xlfn.TEXTJOIN(", ", TRUE, IF(('4.Illumina'!E:E = B285) * ('4.Illumina'!Q:Q = "Y"), '4.Illumina'!D:D, "")),
            "Awaiting Status"
        )
    )
)</f>
        <v>Sequenced</v>
      </c>
      <c r="I285" s="26" t="s">
        <v>94</v>
      </c>
      <c r="J285" s="56" t="str" cm="1">
        <f t="array" aca="1" ref="J285" ca="1">IF(
    I285="N",
    "",
    IF(
        COUNTIFS('4.PacBio'!E:E, B285, '4.PacBio'!W:W, "Y") &gt; 0,
        _xlfn.TEXTJOIN(", ", TRUE, IF(('4.PacBio'!E:E = B285) * ('4.PacBio'!W:W = "Y"), '4.PacBio'!D:D, "")),
        IF(
            COUNTIFS('4.PacBio'!E:E, B285, '4.PacBio'!V:V, "Y") &gt; 0,
            _xlfn.TEXTJOIN(", ", TRUE, IF(('4.PacBio'!E:E = B285) * ('4.PacBio'!V:V = "Y"), '4.PacBio'!D:D, "")),
            "Awaiting Status"
        )
    )
)</f>
        <v/>
      </c>
      <c r="K285" s="181" t="s">
        <v>94</v>
      </c>
      <c r="L285" s="8" t="str" cm="1">
        <f t="array" aca="1" ref="L285" ca="1">IF(
    K285="N",
    "",
    IF(
        COUNTIFS('4.HiCLibrary'!E:E, B285, '4.HiCLibrary'!V:V, "Y") &gt; 0,
        _xlfn.TEXTJOIN(", ", TRUE, IF(('4.HiCLibrary'!E:E = B285) * ('4.HiCLibrary'!V:V = "Y"), '4.HiCLibrary'!D:D, "")),
        IF(
            COUNTIFS('4.HiCLibrary'!E:E, B285, '4.HiCLibrary'!U:U, "Y") &gt; 0,
            _xlfn.TEXTJOIN(", ", TRUE, IF(('4.HiCLibrary'!E:E = B285) * ('4.HiCLibrary'!U:U = "Y"), '4.HiCLibrary'!D:D, "")),
            "Awaiting Status"
        )
    )
)</f>
        <v/>
      </c>
      <c r="M285" s="47" t="s">
        <v>94</v>
      </c>
      <c r="N285" s="56" t="str" cm="1">
        <f t="array" aca="1" ref="N285" ca="1">IF(
    M285="N",
    "",
    IF(
        COUNTIFS('4.ONT'!E:E, B285, '4.ONT'!Q:Q, "Y") &gt; 0,
        _xlfn.TEXTJOIN(", ", TRUE, IF(('4.ONT'!E:E = B285) * ('4.ONT'!Q:Q = "Y"), '4.ONT'!D:D, "")),
        IF(
            COUNTIFS('4.ONT'!E:E, B285, '4.ONT'!P:P, "Y") &gt; 0,
            _xlfn.TEXTJOIN(", ", TRUE, IF(('4.ONT'!E:E = B285) * ('4.ONT'!P:P = "Y"), '4.ONT'!D:D, "")),
            "Awaiting Status"
        )
    )
)</f>
        <v/>
      </c>
      <c r="O285" s="60" t="s">
        <v>94</v>
      </c>
      <c r="P285" s="60" t="str" cm="1">
        <f t="array" aca="1" ref="P285" ca="1">IF(
    O285="N",
    "",
    IF(
        COUNTIFS('3.RNAExtractions'!E:E, B285, '3.RNAExtractions'!Z:Z, "Y") &gt; 0,
        _xlfn.TEXTJOIN(", ", TRUE, IF(('3.RNAExtractions'!E:E = B285) * ('3.RNAExtractions'!Z:Z = "Y"), '3.RNAExtractions'!D:D, "")),
        IF(
            COUNTIFS('3.RNAExtractions'!E:E, B285, '3.RNAExtractions'!Y:Y, "Y") &gt; 0,
            _xlfn.TEXTJOIN(", ", TRUE, IF(('3.RNAExtractions'!E:E = B285) * ('3.RNAExtractions'!Y:Y = "Y"), '3.RNAExtractions'!D:D, "")),
            "Awaiting Status"
        )
    )
)</f>
        <v/>
      </c>
      <c r="Q285" s="60"/>
      <c r="R285" s="60" t="str" cm="1">
        <f t="array" aca="1" ref="R285" ca="1">IF(
    Q285="N",
    "",
    IF(
        COUNTIFS('4.RNAIllumina'!E:E, B285, '4.RNAIllumina'!Y:Y, "Y") &gt; 0,
        _xlfn.TEXTJOIN(", ", TRUE, IF(('4.RNAIllumina'!E:E = B285) * ('4.RNAIllumina'!Y:Y = "Y"), '4.RNAIllumina'!D:D, "")),
        IF(
            COUNTIFS('4.RNAIllumina'!E:E, B285, '4.RNAIllumina'!X:X, "Y") &gt; 0,
            _xlfn.TEXTJOIN(", ", TRUE, IF(('4.RNAIllumina'!E:E = B285) * ('4.RNAIllumina'!X:X = "Y"), '4.RNAIllumina'!D:D, "")),
            "Awaiting Status"
        )
    )
)</f>
        <v>Awaiting Status</v>
      </c>
      <c r="T285" s="6" t="str">
        <f ca="1">VLOOKUP($B285,'1.MetaData'!$B:$H,2,FALSE)</f>
        <v>F16-0194</v>
      </c>
      <c r="U285" s="7" t="str">
        <f ca="1">VLOOKUP($B285,'1.MetaData'!$B:$H,3,FALSE)</f>
        <v>Lutjanus malabaricus</v>
      </c>
      <c r="V285" s="7" t="str">
        <f ca="1">VLOOKUP($B285,'1.MetaData'!$B:$H,4,FALSE)</f>
        <v>Malabar Blood Snapper</v>
      </c>
      <c r="W285" s="6" t="str">
        <f ca="1">VLOOKUP($B285,'1.MetaData'!$B:$H,5,FALSE)</f>
        <v xml:space="preserve">WA Fisheries </v>
      </c>
      <c r="X285" s="6" t="str">
        <f ca="1">VLOOKUP($B285,'1.MetaData'!$B:$H,6,FALSE)</f>
        <v>TrEnD</v>
      </c>
      <c r="Z285"/>
    </row>
    <row r="286" spans="1:26" hidden="1" x14ac:dyDescent="0.25">
      <c r="A286" s="17">
        <v>285</v>
      </c>
      <c r="B286" s="3" t="str">
        <f t="shared" ca="1" si="6"/>
        <v>OG285</v>
      </c>
      <c r="C286" s="219" t="s">
        <v>96</v>
      </c>
      <c r="D286" s="4">
        <f ca="1">COUNTIF('2.Tissue'!C:C,B286)</f>
        <v>1</v>
      </c>
      <c r="E286" s="4">
        <f ca="1">COUNTIFS('3.DNAExtractions'!$E:$E,$B286,'3.DNAExtractions'!$D:$D,E$1)</f>
        <v>1</v>
      </c>
      <c r="F286" s="2" t="str" cm="1">
        <f t="array" aca="1" ref="F286" ca="1">IF(
    COUNTIFS('3.DNAExtractions'!E:E, B286, '3.DNAExtractions'!Y:Y, "Y") &gt; 0,
    _xlfn.TEXTJOIN(", ", TRUE, IF(('3.DNAExtractions'!E:E = B286) * ('3.DNAExtractions'!Y:Y = "Y"), '3.DNAExtractions'!D:D, "")),
    IF(
        COUNTIFS('3.DNAExtractions'!E:E, B286, '3.DNAExtractions'!X:X, "Y") &gt; 0,
        _xlfn.TEXTJOIN(", ", TRUE, IF(('3.DNAExtractions'!E:E = B286) * ('3.DNAExtractions'!X:X = "Y"), '3.DNAExtractions'!D:D, "")),
        "Awaiting Status"
    )
)</f>
        <v>Extracted</v>
      </c>
      <c r="G286" s="45" t="s">
        <v>92</v>
      </c>
      <c r="H286" s="8" t="str" cm="1">
        <f t="array" aca="1" ref="H286" ca="1">IF(
    G286="N",
    "",
    IF(
        COUNTIFS('4.Illumina'!E:E, B286, '4.Illumina'!R:R, "Y") &gt; 0,
        _xlfn.TEXTJOIN(", ", TRUE, IF(('4.Illumina'!E:E = B286) * ('4.Illumina'!R:R = "Y"), '4.Illumina'!D:D, "")),
        IF(
            COUNTIFS('4.Illumina'!E:E, B286, '4.Illumina'!Q:Q, "Y") &gt; 0,
            _xlfn.TEXTJOIN(", ", TRUE, IF(('4.Illumina'!E:E = B286) * ('4.Illumina'!Q:Q = "Y"), '4.Illumina'!D:D, "")),
            "Awaiting Status"
        )
    )
)</f>
        <v>Sequenced</v>
      </c>
      <c r="I286" s="26" t="s">
        <v>94</v>
      </c>
      <c r="J286" s="56" t="str" cm="1">
        <f t="array" aca="1" ref="J286" ca="1">IF(
    I286="N",
    "",
    IF(
        COUNTIFS('4.PacBio'!E:E, B286, '4.PacBio'!W:W, "Y") &gt; 0,
        _xlfn.TEXTJOIN(", ", TRUE, IF(('4.PacBio'!E:E = B286) * ('4.PacBio'!W:W = "Y"), '4.PacBio'!D:D, "")),
        IF(
            COUNTIFS('4.PacBio'!E:E, B286, '4.PacBio'!V:V, "Y") &gt; 0,
            _xlfn.TEXTJOIN(", ", TRUE, IF(('4.PacBio'!E:E = B286) * ('4.PacBio'!V:V = "Y"), '4.PacBio'!D:D, "")),
            "Awaiting Status"
        )
    )
)</f>
        <v/>
      </c>
      <c r="K286" s="181" t="s">
        <v>94</v>
      </c>
      <c r="L286" s="8" t="str" cm="1">
        <f t="array" aca="1" ref="L286" ca="1">IF(
    K286="N",
    "",
    IF(
        COUNTIFS('4.HiCLibrary'!E:E, B286, '4.HiCLibrary'!V:V, "Y") &gt; 0,
        _xlfn.TEXTJOIN(", ", TRUE, IF(('4.HiCLibrary'!E:E = B286) * ('4.HiCLibrary'!V:V = "Y"), '4.HiCLibrary'!D:D, "")),
        IF(
            COUNTIFS('4.HiCLibrary'!E:E, B286, '4.HiCLibrary'!U:U, "Y") &gt; 0,
            _xlfn.TEXTJOIN(", ", TRUE, IF(('4.HiCLibrary'!E:E = B286) * ('4.HiCLibrary'!U:U = "Y"), '4.HiCLibrary'!D:D, "")),
            "Awaiting Status"
        )
    )
)</f>
        <v/>
      </c>
      <c r="M286" s="47" t="s">
        <v>94</v>
      </c>
      <c r="N286" s="56" t="str" cm="1">
        <f t="array" aca="1" ref="N286" ca="1">IF(
    M286="N",
    "",
    IF(
        COUNTIFS('4.ONT'!E:E, B286, '4.ONT'!Q:Q, "Y") &gt; 0,
        _xlfn.TEXTJOIN(", ", TRUE, IF(('4.ONT'!E:E = B286) * ('4.ONT'!Q:Q = "Y"), '4.ONT'!D:D, "")),
        IF(
            COUNTIFS('4.ONT'!E:E, B286, '4.ONT'!P:P, "Y") &gt; 0,
            _xlfn.TEXTJOIN(", ", TRUE, IF(('4.ONT'!E:E = B286) * ('4.ONT'!P:P = "Y"), '4.ONT'!D:D, "")),
            "Awaiting Status"
        )
    )
)</f>
        <v/>
      </c>
      <c r="O286" s="60" t="s">
        <v>94</v>
      </c>
      <c r="P286" s="60" t="str" cm="1">
        <f t="array" aca="1" ref="P286" ca="1">IF(
    O286="N",
    "",
    IF(
        COUNTIFS('3.RNAExtractions'!E:E, B286, '3.RNAExtractions'!Z:Z, "Y") &gt; 0,
        _xlfn.TEXTJOIN(", ", TRUE, IF(('3.RNAExtractions'!E:E = B286) * ('3.RNAExtractions'!Z:Z = "Y"), '3.RNAExtractions'!D:D, "")),
        IF(
            COUNTIFS('3.RNAExtractions'!E:E, B286, '3.RNAExtractions'!Y:Y, "Y") &gt; 0,
            _xlfn.TEXTJOIN(", ", TRUE, IF(('3.RNAExtractions'!E:E = B286) * ('3.RNAExtractions'!Y:Y = "Y"), '3.RNAExtractions'!D:D, "")),
            "Awaiting Status"
        )
    )
)</f>
        <v/>
      </c>
      <c r="Q286" s="60"/>
      <c r="R286" s="60" t="str" cm="1">
        <f t="array" aca="1" ref="R286" ca="1">IF(
    Q286="N",
    "",
    IF(
        COUNTIFS('4.RNAIllumina'!E:E, B286, '4.RNAIllumina'!Y:Y, "Y") &gt; 0,
        _xlfn.TEXTJOIN(", ", TRUE, IF(('4.RNAIllumina'!E:E = B286) * ('4.RNAIllumina'!Y:Y = "Y"), '4.RNAIllumina'!D:D, "")),
        IF(
            COUNTIFS('4.RNAIllumina'!E:E, B286, '4.RNAIllumina'!X:X, "Y") &gt; 0,
            _xlfn.TEXTJOIN(", ", TRUE, IF(('4.RNAIllumina'!E:E = B286) * ('4.RNAIllumina'!X:X = "Y"), '4.RNAIllumina'!D:D, "")),
            "Awaiting Status"
        )
    )
)</f>
        <v>Awaiting Status</v>
      </c>
      <c r="T286" s="6" t="str">
        <f ca="1">VLOOKUP($B286,'1.MetaData'!$B:$H,2,FALSE)</f>
        <v>F16-0175</v>
      </c>
      <c r="U286" s="7" t="str">
        <f ca="1">VLOOKUP($B286,'1.MetaData'!$B:$H,3,FALSE)</f>
        <v>Lutjanus sebae</v>
      </c>
      <c r="V286" s="7" t="str">
        <f ca="1">VLOOKUP($B286,'1.MetaData'!$B:$H,4,FALSE)</f>
        <v>Emperor Red Snapper</v>
      </c>
      <c r="W286" s="6" t="str">
        <f ca="1">VLOOKUP($B286,'1.MetaData'!$B:$H,5,FALSE)</f>
        <v xml:space="preserve">WA Fisheries </v>
      </c>
      <c r="X286" s="6" t="str">
        <f ca="1">VLOOKUP($B286,'1.MetaData'!$B:$H,6,FALSE)</f>
        <v>TrEnD</v>
      </c>
      <c r="Z286"/>
    </row>
    <row r="287" spans="1:26" hidden="1" x14ac:dyDescent="0.25">
      <c r="A287" s="17">
        <v>286</v>
      </c>
      <c r="B287" s="3" t="str">
        <f t="shared" ca="1" si="6"/>
        <v>OG286</v>
      </c>
      <c r="C287" s="219" t="s">
        <v>96</v>
      </c>
      <c r="D287" s="4">
        <f ca="1">COUNTIF('2.Tissue'!C:C,B287)</f>
        <v>1</v>
      </c>
      <c r="E287" s="4">
        <f ca="1">COUNTIFS('3.DNAExtractions'!$E:$E,$B287,'3.DNAExtractions'!$D:$D,E$1)</f>
        <v>1</v>
      </c>
      <c r="F287" s="2" t="str" cm="1">
        <f t="array" aca="1" ref="F287" ca="1">IF(
    COUNTIFS('3.DNAExtractions'!E:E, B287, '3.DNAExtractions'!Y:Y, "Y") &gt; 0,
    _xlfn.TEXTJOIN(", ", TRUE, IF(('3.DNAExtractions'!E:E = B287) * ('3.DNAExtractions'!Y:Y = "Y"), '3.DNAExtractions'!D:D, "")),
    IF(
        COUNTIFS('3.DNAExtractions'!E:E, B287, '3.DNAExtractions'!X:X, "Y") &gt; 0,
        _xlfn.TEXTJOIN(", ", TRUE, IF(('3.DNAExtractions'!E:E = B287) * ('3.DNAExtractions'!X:X = "Y"), '3.DNAExtractions'!D:D, "")),
        "Awaiting Status"
    )
)</f>
        <v>Extracted</v>
      </c>
      <c r="G287" s="45" t="s">
        <v>92</v>
      </c>
      <c r="H287" s="8" t="str" cm="1">
        <f t="array" aca="1" ref="H287" ca="1">IF(
    G287="N",
    "",
    IF(
        COUNTIFS('4.Illumina'!E:E, B287, '4.Illumina'!R:R, "Y") &gt; 0,
        _xlfn.TEXTJOIN(", ", TRUE, IF(('4.Illumina'!E:E = B287) * ('4.Illumina'!R:R = "Y"), '4.Illumina'!D:D, "")),
        IF(
            COUNTIFS('4.Illumina'!E:E, B287, '4.Illumina'!Q:Q, "Y") &gt; 0,
            _xlfn.TEXTJOIN(", ", TRUE, IF(('4.Illumina'!E:E = B287) * ('4.Illumina'!Q:Q = "Y"), '4.Illumina'!D:D, "")),
            "Awaiting Status"
        )
    )
)</f>
        <v>Sequenced</v>
      </c>
      <c r="I287" s="26" t="s">
        <v>94</v>
      </c>
      <c r="J287" s="56" t="str" cm="1">
        <f t="array" aca="1" ref="J287" ca="1">IF(
    I287="N",
    "",
    IF(
        COUNTIFS('4.PacBio'!E:E, B287, '4.PacBio'!W:W, "Y") &gt; 0,
        _xlfn.TEXTJOIN(", ", TRUE, IF(('4.PacBio'!E:E = B287) * ('4.PacBio'!W:W = "Y"), '4.PacBio'!D:D, "")),
        IF(
            COUNTIFS('4.PacBio'!E:E, B287, '4.PacBio'!V:V, "Y") &gt; 0,
            _xlfn.TEXTJOIN(", ", TRUE, IF(('4.PacBio'!E:E = B287) * ('4.PacBio'!V:V = "Y"), '4.PacBio'!D:D, "")),
            "Awaiting Status"
        )
    )
)</f>
        <v/>
      </c>
      <c r="K287" s="181" t="s">
        <v>94</v>
      </c>
      <c r="L287" s="8" t="str" cm="1">
        <f t="array" aca="1" ref="L287" ca="1">IF(
    K287="N",
    "",
    IF(
        COUNTIFS('4.HiCLibrary'!E:E, B287, '4.HiCLibrary'!V:V, "Y") &gt; 0,
        _xlfn.TEXTJOIN(", ", TRUE, IF(('4.HiCLibrary'!E:E = B287) * ('4.HiCLibrary'!V:V = "Y"), '4.HiCLibrary'!D:D, "")),
        IF(
            COUNTIFS('4.HiCLibrary'!E:E, B287, '4.HiCLibrary'!U:U, "Y") &gt; 0,
            _xlfn.TEXTJOIN(", ", TRUE, IF(('4.HiCLibrary'!E:E = B287) * ('4.HiCLibrary'!U:U = "Y"), '4.HiCLibrary'!D:D, "")),
            "Awaiting Status"
        )
    )
)</f>
        <v/>
      </c>
      <c r="M287" s="47" t="s">
        <v>94</v>
      </c>
      <c r="N287" s="56" t="str" cm="1">
        <f t="array" aca="1" ref="N287" ca="1">IF(
    M287="N",
    "",
    IF(
        COUNTIFS('4.ONT'!E:E, B287, '4.ONT'!Q:Q, "Y") &gt; 0,
        _xlfn.TEXTJOIN(", ", TRUE, IF(('4.ONT'!E:E = B287) * ('4.ONT'!Q:Q = "Y"), '4.ONT'!D:D, "")),
        IF(
            COUNTIFS('4.ONT'!E:E, B287, '4.ONT'!P:P, "Y") &gt; 0,
            _xlfn.TEXTJOIN(", ", TRUE, IF(('4.ONT'!E:E = B287) * ('4.ONT'!P:P = "Y"), '4.ONT'!D:D, "")),
            "Awaiting Status"
        )
    )
)</f>
        <v/>
      </c>
      <c r="O287" s="60" t="s">
        <v>94</v>
      </c>
      <c r="P287" s="60" t="str" cm="1">
        <f t="array" aca="1" ref="P287" ca="1">IF(
    O287="N",
    "",
    IF(
        COUNTIFS('3.RNAExtractions'!E:E, B287, '3.RNAExtractions'!Z:Z, "Y") &gt; 0,
        _xlfn.TEXTJOIN(", ", TRUE, IF(('3.RNAExtractions'!E:E = B287) * ('3.RNAExtractions'!Z:Z = "Y"), '3.RNAExtractions'!D:D, "")),
        IF(
            COUNTIFS('3.RNAExtractions'!E:E, B287, '3.RNAExtractions'!Y:Y, "Y") &gt; 0,
            _xlfn.TEXTJOIN(", ", TRUE, IF(('3.RNAExtractions'!E:E = B287) * ('3.RNAExtractions'!Y:Y = "Y"), '3.RNAExtractions'!D:D, "")),
            "Awaiting Status"
        )
    )
)</f>
        <v/>
      </c>
      <c r="Q287" s="60"/>
      <c r="R287" s="60" t="str" cm="1">
        <f t="array" aca="1" ref="R287" ca="1">IF(
    Q287="N",
    "",
    IF(
        COUNTIFS('4.RNAIllumina'!E:E, B287, '4.RNAIllumina'!Y:Y, "Y") &gt; 0,
        _xlfn.TEXTJOIN(", ", TRUE, IF(('4.RNAIllumina'!E:E = B287) * ('4.RNAIllumina'!Y:Y = "Y"), '4.RNAIllumina'!D:D, "")),
        IF(
            COUNTIFS('4.RNAIllumina'!E:E, B287, '4.RNAIllumina'!X:X, "Y") &gt; 0,
            _xlfn.TEXTJOIN(", ", TRUE, IF(('4.RNAIllumina'!E:E = B287) * ('4.RNAIllumina'!X:X = "Y"), '4.RNAIllumina'!D:D, "")),
            "Awaiting Status"
        )
    )
)</f>
        <v>Awaiting Status</v>
      </c>
      <c r="T287" s="6" t="str">
        <f ca="1">VLOOKUP($B287,'1.MetaData'!$B:$H,2,FALSE)</f>
        <v>F16-0209</v>
      </c>
      <c r="U287" s="7" t="str">
        <f ca="1">VLOOKUP($B287,'1.MetaData'!$B:$H,3,FALSE)</f>
        <v>Oplegnathus woodwardi</v>
      </c>
      <c r="V287" s="7" t="str">
        <f ca="1">VLOOKUP($B287,'1.MetaData'!$B:$H,4,FALSE)</f>
        <v>Knifejaw</v>
      </c>
      <c r="W287" s="6" t="str">
        <f ca="1">VLOOKUP($B287,'1.MetaData'!$B:$H,5,FALSE)</f>
        <v xml:space="preserve">WA Fisheries </v>
      </c>
      <c r="X287" s="6" t="str">
        <f ca="1">VLOOKUP($B287,'1.MetaData'!$B:$H,6,FALSE)</f>
        <v>TrEnD</v>
      </c>
      <c r="Z287"/>
    </row>
    <row r="288" spans="1:26" hidden="1" x14ac:dyDescent="0.25">
      <c r="A288" s="17">
        <v>287</v>
      </c>
      <c r="B288" s="3" t="str">
        <f t="shared" ca="1" si="6"/>
        <v>OG287</v>
      </c>
      <c r="C288" s="219" t="s">
        <v>96</v>
      </c>
      <c r="D288" s="4">
        <f ca="1">COUNTIF('2.Tissue'!C:C,B288)</f>
        <v>1</v>
      </c>
      <c r="E288" s="4">
        <f ca="1">COUNTIFS('3.DNAExtractions'!$E:$E,$B288,'3.DNAExtractions'!$D:$D,E$1)</f>
        <v>1</v>
      </c>
      <c r="F288" s="2" t="str" cm="1">
        <f t="array" aca="1" ref="F288" ca="1">IF(
    COUNTIFS('3.DNAExtractions'!E:E, B288, '3.DNAExtractions'!Y:Y, "Y") &gt; 0,
    _xlfn.TEXTJOIN(", ", TRUE, IF(('3.DNAExtractions'!E:E = B288) * ('3.DNAExtractions'!Y:Y = "Y"), '3.DNAExtractions'!D:D, "")),
    IF(
        COUNTIFS('3.DNAExtractions'!E:E, B288, '3.DNAExtractions'!X:X, "Y") &gt; 0,
        _xlfn.TEXTJOIN(", ", TRUE, IF(('3.DNAExtractions'!E:E = B288) * ('3.DNAExtractions'!X:X = "Y"), '3.DNAExtractions'!D:D, "")),
        "Awaiting Status"
    )
)</f>
        <v>Extracted</v>
      </c>
      <c r="G288" s="45" t="s">
        <v>92</v>
      </c>
      <c r="H288" s="8" t="str" cm="1">
        <f t="array" aca="1" ref="H288" ca="1">IF(
    G288="N",
    "",
    IF(
        COUNTIFS('4.Illumina'!E:E, B288, '4.Illumina'!R:R, "Y") &gt; 0,
        _xlfn.TEXTJOIN(", ", TRUE, IF(('4.Illumina'!E:E = B288) * ('4.Illumina'!R:R = "Y"), '4.Illumina'!D:D, "")),
        IF(
            COUNTIFS('4.Illumina'!E:E, B288, '4.Illumina'!Q:Q, "Y") &gt; 0,
            _xlfn.TEXTJOIN(", ", TRUE, IF(('4.Illumina'!E:E = B288) * ('4.Illumina'!Q:Q = "Y"), '4.Illumina'!D:D, "")),
            "Awaiting Status"
        )
    )
)</f>
        <v>Sequenced</v>
      </c>
      <c r="I288" s="26" t="s">
        <v>94</v>
      </c>
      <c r="J288" s="56" t="str" cm="1">
        <f t="array" aca="1" ref="J288" ca="1">IF(
    I288="N",
    "",
    IF(
        COUNTIFS('4.PacBio'!E:E, B288, '4.PacBio'!W:W, "Y") &gt; 0,
        _xlfn.TEXTJOIN(", ", TRUE, IF(('4.PacBio'!E:E = B288) * ('4.PacBio'!W:W = "Y"), '4.PacBio'!D:D, "")),
        IF(
            COUNTIFS('4.PacBio'!E:E, B288, '4.PacBio'!V:V, "Y") &gt; 0,
            _xlfn.TEXTJOIN(", ", TRUE, IF(('4.PacBio'!E:E = B288) * ('4.PacBio'!V:V = "Y"), '4.PacBio'!D:D, "")),
            "Awaiting Status"
        )
    )
)</f>
        <v/>
      </c>
      <c r="K288" s="181" t="s">
        <v>94</v>
      </c>
      <c r="L288" s="8" t="str" cm="1">
        <f t="array" aca="1" ref="L288" ca="1">IF(
    K288="N",
    "",
    IF(
        COUNTIFS('4.HiCLibrary'!E:E, B288, '4.HiCLibrary'!V:V, "Y") &gt; 0,
        _xlfn.TEXTJOIN(", ", TRUE, IF(('4.HiCLibrary'!E:E = B288) * ('4.HiCLibrary'!V:V = "Y"), '4.HiCLibrary'!D:D, "")),
        IF(
            COUNTIFS('4.HiCLibrary'!E:E, B288, '4.HiCLibrary'!U:U, "Y") &gt; 0,
            _xlfn.TEXTJOIN(", ", TRUE, IF(('4.HiCLibrary'!E:E = B288) * ('4.HiCLibrary'!U:U = "Y"), '4.HiCLibrary'!D:D, "")),
            "Awaiting Status"
        )
    )
)</f>
        <v/>
      </c>
      <c r="M288" s="47" t="s">
        <v>94</v>
      </c>
      <c r="N288" s="56" t="str" cm="1">
        <f t="array" aca="1" ref="N288" ca="1">IF(
    M288="N",
    "",
    IF(
        COUNTIFS('4.ONT'!E:E, B288, '4.ONT'!Q:Q, "Y") &gt; 0,
        _xlfn.TEXTJOIN(", ", TRUE, IF(('4.ONT'!E:E = B288) * ('4.ONT'!Q:Q = "Y"), '4.ONT'!D:D, "")),
        IF(
            COUNTIFS('4.ONT'!E:E, B288, '4.ONT'!P:P, "Y") &gt; 0,
            _xlfn.TEXTJOIN(", ", TRUE, IF(('4.ONT'!E:E = B288) * ('4.ONT'!P:P = "Y"), '4.ONT'!D:D, "")),
            "Awaiting Status"
        )
    )
)</f>
        <v/>
      </c>
      <c r="O288" s="60" t="s">
        <v>94</v>
      </c>
      <c r="P288" s="60" t="str" cm="1">
        <f t="array" aca="1" ref="P288" ca="1">IF(
    O288="N",
    "",
    IF(
        COUNTIFS('3.RNAExtractions'!E:E, B288, '3.RNAExtractions'!Z:Z, "Y") &gt; 0,
        _xlfn.TEXTJOIN(", ", TRUE, IF(('3.RNAExtractions'!E:E = B288) * ('3.RNAExtractions'!Z:Z = "Y"), '3.RNAExtractions'!D:D, "")),
        IF(
            COUNTIFS('3.RNAExtractions'!E:E, B288, '3.RNAExtractions'!Y:Y, "Y") &gt; 0,
            _xlfn.TEXTJOIN(", ", TRUE, IF(('3.RNAExtractions'!E:E = B288) * ('3.RNAExtractions'!Y:Y = "Y"), '3.RNAExtractions'!D:D, "")),
            "Awaiting Status"
        )
    )
)</f>
        <v/>
      </c>
      <c r="Q288" s="60"/>
      <c r="R288" s="60" t="str" cm="1">
        <f t="array" aca="1" ref="R288" ca="1">IF(
    Q288="N",
    "",
    IF(
        COUNTIFS('4.RNAIllumina'!E:E, B288, '4.RNAIllumina'!Y:Y, "Y") &gt; 0,
        _xlfn.TEXTJOIN(", ", TRUE, IF(('4.RNAIllumina'!E:E = B288) * ('4.RNAIllumina'!Y:Y = "Y"), '4.RNAIllumina'!D:D, "")),
        IF(
            COUNTIFS('4.RNAIllumina'!E:E, B288, '4.RNAIllumina'!X:X, "Y") &gt; 0,
            _xlfn.TEXTJOIN(", ", TRUE, IF(('4.RNAIllumina'!E:E = B288) * ('4.RNAIllumina'!X:X = "Y"), '4.RNAIllumina'!D:D, "")),
            "Awaiting Status"
        )
    )
)</f>
        <v>Awaiting Status</v>
      </c>
      <c r="T288" s="6" t="str">
        <f ca="1">VLOOKUP($B288,'1.MetaData'!$B:$H,2,FALSE)</f>
        <v>F16-0202</v>
      </c>
      <c r="U288" s="7" t="str">
        <f ca="1">VLOOKUP($B288,'1.MetaData'!$B:$H,3,FALSE)</f>
        <v>Parablennius postoculomaculatus</v>
      </c>
      <c r="V288" s="7" t="str">
        <f ca="1">VLOOKUP($B288,'1.MetaData'!$B:$H,4,FALSE)</f>
        <v>False Tasmanian Blenny</v>
      </c>
      <c r="W288" s="6" t="str">
        <f ca="1">VLOOKUP($B288,'1.MetaData'!$B:$H,5,FALSE)</f>
        <v xml:space="preserve">WA Fisheries </v>
      </c>
      <c r="X288" s="6" t="str">
        <f ca="1">VLOOKUP($B288,'1.MetaData'!$B:$H,6,FALSE)</f>
        <v>TrEnD</v>
      </c>
      <c r="Z288"/>
    </row>
    <row r="289" spans="1:26" hidden="1" x14ac:dyDescent="0.25">
      <c r="A289" s="17">
        <v>288</v>
      </c>
      <c r="B289" s="3" t="str">
        <f t="shared" ca="1" si="6"/>
        <v>OG288</v>
      </c>
      <c r="C289" s="219" t="s">
        <v>96</v>
      </c>
      <c r="D289" s="4">
        <f ca="1">COUNTIF('2.Tissue'!C:C,B289)</f>
        <v>1</v>
      </c>
      <c r="E289" s="4">
        <f ca="1">COUNTIFS('3.DNAExtractions'!$E:$E,$B289,'3.DNAExtractions'!$D:$D,E$1)</f>
        <v>1</v>
      </c>
      <c r="F289" s="2" t="str" cm="1">
        <f t="array" aca="1" ref="F289" ca="1">IF(
    COUNTIFS('3.DNAExtractions'!E:E, B289, '3.DNAExtractions'!Y:Y, "Y") &gt; 0,
    _xlfn.TEXTJOIN(", ", TRUE, IF(('3.DNAExtractions'!E:E = B289) * ('3.DNAExtractions'!Y:Y = "Y"), '3.DNAExtractions'!D:D, "")),
    IF(
        COUNTIFS('3.DNAExtractions'!E:E, B289, '3.DNAExtractions'!X:X, "Y") &gt; 0,
        _xlfn.TEXTJOIN(", ", TRUE, IF(('3.DNAExtractions'!E:E = B289) * ('3.DNAExtractions'!X:X = "Y"), '3.DNAExtractions'!D:D, "")),
        "Awaiting Status"
    )
)</f>
        <v>Extracted</v>
      </c>
      <c r="G289" s="45" t="s">
        <v>92</v>
      </c>
      <c r="H289" s="8" t="str" cm="1">
        <f t="array" aca="1" ref="H289" ca="1">IF(
    G289="N",
    "",
    IF(
        COUNTIFS('4.Illumina'!E:E, B289, '4.Illumina'!R:R, "Y") &gt; 0,
        _xlfn.TEXTJOIN(", ", TRUE, IF(('4.Illumina'!E:E = B289) * ('4.Illumina'!R:R = "Y"), '4.Illumina'!D:D, "")),
        IF(
            COUNTIFS('4.Illumina'!E:E, B289, '4.Illumina'!Q:Q, "Y") &gt; 0,
            _xlfn.TEXTJOIN(", ", TRUE, IF(('4.Illumina'!E:E = B289) * ('4.Illumina'!Q:Q = "Y"), '4.Illumina'!D:D, "")),
            "Awaiting Status"
        )
    )
)</f>
        <v>Sequenced</v>
      </c>
      <c r="I289" s="26" t="s">
        <v>94</v>
      </c>
      <c r="J289" s="56" t="str" cm="1">
        <f t="array" aca="1" ref="J289" ca="1">IF(
    I289="N",
    "",
    IF(
        COUNTIFS('4.PacBio'!E:E, B289, '4.PacBio'!W:W, "Y") &gt; 0,
        _xlfn.TEXTJOIN(", ", TRUE, IF(('4.PacBio'!E:E = B289) * ('4.PacBio'!W:W = "Y"), '4.PacBio'!D:D, "")),
        IF(
            COUNTIFS('4.PacBio'!E:E, B289, '4.PacBio'!V:V, "Y") &gt; 0,
            _xlfn.TEXTJOIN(", ", TRUE, IF(('4.PacBio'!E:E = B289) * ('4.PacBio'!V:V = "Y"), '4.PacBio'!D:D, "")),
            "Awaiting Status"
        )
    )
)</f>
        <v/>
      </c>
      <c r="K289" s="181" t="s">
        <v>94</v>
      </c>
      <c r="L289" s="8" t="str" cm="1">
        <f t="array" aca="1" ref="L289" ca="1">IF(
    K289="N",
    "",
    IF(
        COUNTIFS('4.HiCLibrary'!E:E, B289, '4.HiCLibrary'!V:V, "Y") &gt; 0,
        _xlfn.TEXTJOIN(", ", TRUE, IF(('4.HiCLibrary'!E:E = B289) * ('4.HiCLibrary'!V:V = "Y"), '4.HiCLibrary'!D:D, "")),
        IF(
            COUNTIFS('4.HiCLibrary'!E:E, B289, '4.HiCLibrary'!U:U, "Y") &gt; 0,
            _xlfn.TEXTJOIN(", ", TRUE, IF(('4.HiCLibrary'!E:E = B289) * ('4.HiCLibrary'!U:U = "Y"), '4.HiCLibrary'!D:D, "")),
            "Awaiting Status"
        )
    )
)</f>
        <v/>
      </c>
      <c r="M289" s="47" t="s">
        <v>94</v>
      </c>
      <c r="N289" s="56" t="str" cm="1">
        <f t="array" aca="1" ref="N289" ca="1">IF(
    M289="N",
    "",
    IF(
        COUNTIFS('4.ONT'!E:E, B289, '4.ONT'!Q:Q, "Y") &gt; 0,
        _xlfn.TEXTJOIN(", ", TRUE, IF(('4.ONT'!E:E = B289) * ('4.ONT'!Q:Q = "Y"), '4.ONT'!D:D, "")),
        IF(
            COUNTIFS('4.ONT'!E:E, B289, '4.ONT'!P:P, "Y") &gt; 0,
            _xlfn.TEXTJOIN(", ", TRUE, IF(('4.ONT'!E:E = B289) * ('4.ONT'!P:P = "Y"), '4.ONT'!D:D, "")),
            "Awaiting Status"
        )
    )
)</f>
        <v/>
      </c>
      <c r="O289" s="60" t="s">
        <v>94</v>
      </c>
      <c r="P289" s="60" t="str" cm="1">
        <f t="array" aca="1" ref="P289" ca="1">IF(
    O289="N",
    "",
    IF(
        COUNTIFS('3.RNAExtractions'!E:E, B289, '3.RNAExtractions'!Z:Z, "Y") &gt; 0,
        _xlfn.TEXTJOIN(", ", TRUE, IF(('3.RNAExtractions'!E:E = B289) * ('3.RNAExtractions'!Z:Z = "Y"), '3.RNAExtractions'!D:D, "")),
        IF(
            COUNTIFS('3.RNAExtractions'!E:E, B289, '3.RNAExtractions'!Y:Y, "Y") &gt; 0,
            _xlfn.TEXTJOIN(", ", TRUE, IF(('3.RNAExtractions'!E:E = B289) * ('3.RNAExtractions'!Y:Y = "Y"), '3.RNAExtractions'!D:D, "")),
            "Awaiting Status"
        )
    )
)</f>
        <v/>
      </c>
      <c r="Q289" s="60"/>
      <c r="R289" s="60" t="str" cm="1">
        <f t="array" aca="1" ref="R289" ca="1">IF(
    Q289="N",
    "",
    IF(
        COUNTIFS('4.RNAIllumina'!E:E, B289, '4.RNAIllumina'!Y:Y, "Y") &gt; 0,
        _xlfn.TEXTJOIN(", ", TRUE, IF(('4.RNAIllumina'!E:E = B289) * ('4.RNAIllumina'!Y:Y = "Y"), '4.RNAIllumina'!D:D, "")),
        IF(
            COUNTIFS('4.RNAIllumina'!E:E, B289, '4.RNAIllumina'!X:X, "Y") &gt; 0,
            _xlfn.TEXTJOIN(", ", TRUE, IF(('4.RNAIllumina'!E:E = B289) * ('4.RNAIllumina'!X:X = "Y"), '4.RNAIllumina'!D:D, "")),
            "Awaiting Status"
        )
    )
)</f>
        <v>Awaiting Status</v>
      </c>
      <c r="T289" s="6" t="str">
        <f ca="1">VLOOKUP($B289,'1.MetaData'!$B:$H,2,FALSE)</f>
        <v>F16-0208</v>
      </c>
      <c r="U289" s="7" t="str">
        <f ca="1">VLOOKUP($B289,'1.MetaData'!$B:$H,3,FALSE)</f>
        <v>Plagiogeneion rubiginosum</v>
      </c>
      <c r="V289" s="7" t="str">
        <f ca="1">VLOOKUP($B289,'1.MetaData'!$B:$H,4,FALSE)</f>
        <v>Rubyfish</v>
      </c>
      <c r="W289" s="6" t="str">
        <f ca="1">VLOOKUP($B289,'1.MetaData'!$B:$H,5,FALSE)</f>
        <v xml:space="preserve">WA Fisheries </v>
      </c>
      <c r="X289" s="6" t="str">
        <f ca="1">VLOOKUP($B289,'1.MetaData'!$B:$H,6,FALSE)</f>
        <v>TrEnD</v>
      </c>
      <c r="Z289"/>
    </row>
    <row r="290" spans="1:26" hidden="1" x14ac:dyDescent="0.25">
      <c r="A290" s="17">
        <v>289</v>
      </c>
      <c r="B290" s="3" t="str">
        <f t="shared" ca="1" si="6"/>
        <v>OG289</v>
      </c>
      <c r="C290" s="219" t="s">
        <v>96</v>
      </c>
      <c r="D290" s="4">
        <f ca="1">COUNTIF('2.Tissue'!C:C,B290)</f>
        <v>1</v>
      </c>
      <c r="E290" s="4">
        <f ca="1">COUNTIFS('3.DNAExtractions'!$E:$E,$B290,'3.DNAExtractions'!$D:$D,E$1)</f>
        <v>1</v>
      </c>
      <c r="F290" s="2" t="str" cm="1">
        <f t="array" aca="1" ref="F290" ca="1">IF(
    COUNTIFS('3.DNAExtractions'!E:E, B290, '3.DNAExtractions'!Y:Y, "Y") &gt; 0,
    _xlfn.TEXTJOIN(", ", TRUE, IF(('3.DNAExtractions'!E:E = B290) * ('3.DNAExtractions'!Y:Y = "Y"), '3.DNAExtractions'!D:D, "")),
    IF(
        COUNTIFS('3.DNAExtractions'!E:E, B290, '3.DNAExtractions'!X:X, "Y") &gt; 0,
        _xlfn.TEXTJOIN(", ", TRUE, IF(('3.DNAExtractions'!E:E = B290) * ('3.DNAExtractions'!X:X = "Y"), '3.DNAExtractions'!D:D, "")),
        "Awaiting Status"
    )
)</f>
        <v>Extracted</v>
      </c>
      <c r="G290" s="45" t="s">
        <v>92</v>
      </c>
      <c r="H290" s="8" t="str" cm="1">
        <f t="array" aca="1" ref="H290" ca="1">IF(
    G290="N",
    "",
    IF(
        COUNTIFS('4.Illumina'!E:E, B290, '4.Illumina'!R:R, "Y") &gt; 0,
        _xlfn.TEXTJOIN(", ", TRUE, IF(('4.Illumina'!E:E = B290) * ('4.Illumina'!R:R = "Y"), '4.Illumina'!D:D, "")),
        IF(
            COUNTIFS('4.Illumina'!E:E, B290, '4.Illumina'!Q:Q, "Y") &gt; 0,
            _xlfn.TEXTJOIN(", ", TRUE, IF(('4.Illumina'!E:E = B290) * ('4.Illumina'!Q:Q = "Y"), '4.Illumina'!D:D, "")),
            "Awaiting Status"
        )
    )
)</f>
        <v>Sequenced</v>
      </c>
      <c r="I290" s="26" t="s">
        <v>94</v>
      </c>
      <c r="J290" s="56" t="str" cm="1">
        <f t="array" aca="1" ref="J290" ca="1">IF(
    I290="N",
    "",
    IF(
        COUNTIFS('4.PacBio'!E:E, B290, '4.PacBio'!W:W, "Y") &gt; 0,
        _xlfn.TEXTJOIN(", ", TRUE, IF(('4.PacBio'!E:E = B290) * ('4.PacBio'!W:W = "Y"), '4.PacBio'!D:D, "")),
        IF(
            COUNTIFS('4.PacBio'!E:E, B290, '4.PacBio'!V:V, "Y") &gt; 0,
            _xlfn.TEXTJOIN(", ", TRUE, IF(('4.PacBio'!E:E = B290) * ('4.PacBio'!V:V = "Y"), '4.PacBio'!D:D, "")),
            "Awaiting Status"
        )
    )
)</f>
        <v/>
      </c>
      <c r="K290" s="181" t="s">
        <v>94</v>
      </c>
      <c r="L290" s="8" t="str" cm="1">
        <f t="array" aca="1" ref="L290" ca="1">IF(
    K290="N",
    "",
    IF(
        COUNTIFS('4.HiCLibrary'!E:E, B290, '4.HiCLibrary'!V:V, "Y") &gt; 0,
        _xlfn.TEXTJOIN(", ", TRUE, IF(('4.HiCLibrary'!E:E = B290) * ('4.HiCLibrary'!V:V = "Y"), '4.HiCLibrary'!D:D, "")),
        IF(
            COUNTIFS('4.HiCLibrary'!E:E, B290, '4.HiCLibrary'!U:U, "Y") &gt; 0,
            _xlfn.TEXTJOIN(", ", TRUE, IF(('4.HiCLibrary'!E:E = B290) * ('4.HiCLibrary'!U:U = "Y"), '4.HiCLibrary'!D:D, "")),
            "Awaiting Status"
        )
    )
)</f>
        <v/>
      </c>
      <c r="M290" s="47" t="s">
        <v>94</v>
      </c>
      <c r="N290" s="56" t="str" cm="1">
        <f t="array" aca="1" ref="N290" ca="1">IF(
    M290="N",
    "",
    IF(
        COUNTIFS('4.ONT'!E:E, B290, '4.ONT'!Q:Q, "Y") &gt; 0,
        _xlfn.TEXTJOIN(", ", TRUE, IF(('4.ONT'!E:E = B290) * ('4.ONT'!Q:Q = "Y"), '4.ONT'!D:D, "")),
        IF(
            COUNTIFS('4.ONT'!E:E, B290, '4.ONT'!P:P, "Y") &gt; 0,
            _xlfn.TEXTJOIN(", ", TRUE, IF(('4.ONT'!E:E = B290) * ('4.ONT'!P:P = "Y"), '4.ONT'!D:D, "")),
            "Awaiting Status"
        )
    )
)</f>
        <v/>
      </c>
      <c r="O290" s="60" t="s">
        <v>94</v>
      </c>
      <c r="P290" s="60" t="str" cm="1">
        <f t="array" aca="1" ref="P290" ca="1">IF(
    O290="N",
    "",
    IF(
        COUNTIFS('3.RNAExtractions'!E:E, B290, '3.RNAExtractions'!Z:Z, "Y") &gt; 0,
        _xlfn.TEXTJOIN(", ", TRUE, IF(('3.RNAExtractions'!E:E = B290) * ('3.RNAExtractions'!Z:Z = "Y"), '3.RNAExtractions'!D:D, "")),
        IF(
            COUNTIFS('3.RNAExtractions'!E:E, B290, '3.RNAExtractions'!Y:Y, "Y") &gt; 0,
            _xlfn.TEXTJOIN(", ", TRUE, IF(('3.RNAExtractions'!E:E = B290) * ('3.RNAExtractions'!Y:Y = "Y"), '3.RNAExtractions'!D:D, "")),
            "Awaiting Status"
        )
    )
)</f>
        <v/>
      </c>
      <c r="Q290" s="60"/>
      <c r="R290" s="60" t="str" cm="1">
        <f t="array" aca="1" ref="R290" ca="1">IF(
    Q290="N",
    "",
    IF(
        COUNTIFS('4.RNAIllumina'!E:E, B290, '4.RNAIllumina'!Y:Y, "Y") &gt; 0,
        _xlfn.TEXTJOIN(", ", TRUE, IF(('4.RNAIllumina'!E:E = B290) * ('4.RNAIllumina'!Y:Y = "Y"), '4.RNAIllumina'!D:D, "")),
        IF(
            COUNTIFS('4.RNAIllumina'!E:E, B290, '4.RNAIllumina'!X:X, "Y") &gt; 0,
            _xlfn.TEXTJOIN(", ", TRUE, IF(('4.RNAIllumina'!E:E = B290) * ('4.RNAIllumina'!X:X = "Y"), '4.RNAIllumina'!D:D, "")),
            "Awaiting Status"
        )
    )
)</f>
        <v>Awaiting Status</v>
      </c>
      <c r="T290" s="6" t="str">
        <f ca="1">VLOOKUP($B290,'1.MetaData'!$B:$H,2,FALSE)</f>
        <v>F16-0186</v>
      </c>
      <c r="U290" s="7" t="str">
        <f ca="1">VLOOKUP($B290,'1.MetaData'!$B:$H,3,FALSE)</f>
        <v xml:space="preserve">Platycephalus chauliodous </v>
      </c>
      <c r="V290" s="7" t="str">
        <f ca="1">VLOOKUP($B290,'1.MetaData'!$B:$H,4,FALSE)</f>
        <v>Bigtooth Flathead</v>
      </c>
      <c r="W290" s="6" t="str">
        <f ca="1">VLOOKUP($B290,'1.MetaData'!$B:$H,5,FALSE)</f>
        <v xml:space="preserve">WA Fisheries </v>
      </c>
      <c r="X290" s="6" t="str">
        <f ca="1">VLOOKUP($B290,'1.MetaData'!$B:$H,6,FALSE)</f>
        <v>TrEnD</v>
      </c>
      <c r="Z290"/>
    </row>
    <row r="291" spans="1:26" hidden="1" x14ac:dyDescent="0.25">
      <c r="A291" s="17">
        <v>290</v>
      </c>
      <c r="B291" s="3" t="str">
        <f t="shared" ca="1" si="6"/>
        <v>OG290</v>
      </c>
      <c r="C291" s="219" t="s">
        <v>96</v>
      </c>
      <c r="D291" s="4">
        <f ca="1">COUNTIF('2.Tissue'!C:C,B291)</f>
        <v>1</v>
      </c>
      <c r="E291" s="4">
        <f ca="1">COUNTIFS('3.DNAExtractions'!$E:$E,$B291,'3.DNAExtractions'!$D:$D,E$1)</f>
        <v>1</v>
      </c>
      <c r="F291" s="2" t="str" cm="1">
        <f t="array" aca="1" ref="F291" ca="1">IF(
    COUNTIFS('3.DNAExtractions'!E:E, B291, '3.DNAExtractions'!Y:Y, "Y") &gt; 0,
    _xlfn.TEXTJOIN(", ", TRUE, IF(('3.DNAExtractions'!E:E = B291) * ('3.DNAExtractions'!Y:Y = "Y"), '3.DNAExtractions'!D:D, "")),
    IF(
        COUNTIFS('3.DNAExtractions'!E:E, B291, '3.DNAExtractions'!X:X, "Y") &gt; 0,
        _xlfn.TEXTJOIN(", ", TRUE, IF(('3.DNAExtractions'!E:E = B291) * ('3.DNAExtractions'!X:X = "Y"), '3.DNAExtractions'!D:D, "")),
        "Awaiting Status"
    )
)</f>
        <v>Extracted</v>
      </c>
      <c r="G291" s="45" t="s">
        <v>92</v>
      </c>
      <c r="H291" s="8" t="str" cm="1">
        <f t="array" aca="1" ref="H291" ca="1">IF(
    G291="N",
    "",
    IF(
        COUNTIFS('4.Illumina'!E:E, B291, '4.Illumina'!R:R, "Y") &gt; 0,
        _xlfn.TEXTJOIN(", ", TRUE, IF(('4.Illumina'!E:E = B291) * ('4.Illumina'!R:R = "Y"), '4.Illumina'!D:D, "")),
        IF(
            COUNTIFS('4.Illumina'!E:E, B291, '4.Illumina'!Q:Q, "Y") &gt; 0,
            _xlfn.TEXTJOIN(", ", TRUE, IF(('4.Illumina'!E:E = B291) * ('4.Illumina'!Q:Q = "Y"), '4.Illumina'!D:D, "")),
            "Awaiting Status"
        )
    )
)</f>
        <v>Sequenced</v>
      </c>
      <c r="I291" s="26" t="s">
        <v>94</v>
      </c>
      <c r="J291" s="56" t="str" cm="1">
        <f t="array" aca="1" ref="J291" ca="1">IF(
    I291="N",
    "",
    IF(
        COUNTIFS('4.PacBio'!E:E, B291, '4.PacBio'!W:W, "Y") &gt; 0,
        _xlfn.TEXTJOIN(", ", TRUE, IF(('4.PacBio'!E:E = B291) * ('4.PacBio'!W:W = "Y"), '4.PacBio'!D:D, "")),
        IF(
            COUNTIFS('4.PacBio'!E:E, B291, '4.PacBio'!V:V, "Y") &gt; 0,
            _xlfn.TEXTJOIN(", ", TRUE, IF(('4.PacBio'!E:E = B291) * ('4.PacBio'!V:V = "Y"), '4.PacBio'!D:D, "")),
            "Awaiting Status"
        )
    )
)</f>
        <v/>
      </c>
      <c r="K291" s="181" t="s">
        <v>94</v>
      </c>
      <c r="L291" s="8" t="str" cm="1">
        <f t="array" aca="1" ref="L291" ca="1">IF(
    K291="N",
    "",
    IF(
        COUNTIFS('4.HiCLibrary'!E:E, B291, '4.HiCLibrary'!V:V, "Y") &gt; 0,
        _xlfn.TEXTJOIN(", ", TRUE, IF(('4.HiCLibrary'!E:E = B291) * ('4.HiCLibrary'!V:V = "Y"), '4.HiCLibrary'!D:D, "")),
        IF(
            COUNTIFS('4.HiCLibrary'!E:E, B291, '4.HiCLibrary'!U:U, "Y") &gt; 0,
            _xlfn.TEXTJOIN(", ", TRUE, IF(('4.HiCLibrary'!E:E = B291) * ('4.HiCLibrary'!U:U = "Y"), '4.HiCLibrary'!D:D, "")),
            "Awaiting Status"
        )
    )
)</f>
        <v/>
      </c>
      <c r="M291" s="47" t="s">
        <v>94</v>
      </c>
      <c r="N291" s="56" t="str" cm="1">
        <f t="array" aca="1" ref="N291" ca="1">IF(
    M291="N",
    "",
    IF(
        COUNTIFS('4.ONT'!E:E, B291, '4.ONT'!Q:Q, "Y") &gt; 0,
        _xlfn.TEXTJOIN(", ", TRUE, IF(('4.ONT'!E:E = B291) * ('4.ONT'!Q:Q = "Y"), '4.ONT'!D:D, "")),
        IF(
            COUNTIFS('4.ONT'!E:E, B291, '4.ONT'!P:P, "Y") &gt; 0,
            _xlfn.TEXTJOIN(", ", TRUE, IF(('4.ONT'!E:E = B291) * ('4.ONT'!P:P = "Y"), '4.ONT'!D:D, "")),
            "Awaiting Status"
        )
    )
)</f>
        <v/>
      </c>
      <c r="O291" s="60" t="s">
        <v>94</v>
      </c>
      <c r="P291" s="60" t="str" cm="1">
        <f t="array" aca="1" ref="P291" ca="1">IF(
    O291="N",
    "",
    IF(
        COUNTIFS('3.RNAExtractions'!E:E, B291, '3.RNAExtractions'!Z:Z, "Y") &gt; 0,
        _xlfn.TEXTJOIN(", ", TRUE, IF(('3.RNAExtractions'!E:E = B291) * ('3.RNAExtractions'!Z:Z = "Y"), '3.RNAExtractions'!D:D, "")),
        IF(
            COUNTIFS('3.RNAExtractions'!E:E, B291, '3.RNAExtractions'!Y:Y, "Y") &gt; 0,
            _xlfn.TEXTJOIN(", ", TRUE, IF(('3.RNAExtractions'!E:E = B291) * ('3.RNAExtractions'!Y:Y = "Y"), '3.RNAExtractions'!D:D, "")),
            "Awaiting Status"
        )
    )
)</f>
        <v/>
      </c>
      <c r="Q291" s="60"/>
      <c r="R291" s="60" t="str" cm="1">
        <f t="array" aca="1" ref="R291" ca="1">IF(
    Q291="N",
    "",
    IF(
        COUNTIFS('4.RNAIllumina'!E:E, B291, '4.RNAIllumina'!Y:Y, "Y") &gt; 0,
        _xlfn.TEXTJOIN(", ", TRUE, IF(('4.RNAIllumina'!E:E = B291) * ('4.RNAIllumina'!Y:Y = "Y"), '4.RNAIllumina'!D:D, "")),
        IF(
            COUNTIFS('4.RNAIllumina'!E:E, B291, '4.RNAIllumina'!X:X, "Y") &gt; 0,
            _xlfn.TEXTJOIN(", ", TRUE, IF(('4.RNAIllumina'!E:E = B291) * ('4.RNAIllumina'!X:X = "Y"), '4.RNAIllumina'!D:D, "")),
            "Awaiting Status"
        )
    )
)</f>
        <v>Awaiting Status</v>
      </c>
      <c r="T291" s="6" t="str">
        <f ca="1">VLOOKUP($B291,'1.MetaData'!$B:$H,2,FALSE)</f>
        <v>F16-0185</v>
      </c>
      <c r="U291" s="7" t="str">
        <f ca="1">VLOOKUP($B291,'1.MetaData'!$B:$H,3,FALSE)</f>
        <v>Platycephalus conatus</v>
      </c>
      <c r="V291" s="7" t="str">
        <f ca="1">VLOOKUP($B291,'1.MetaData'!$B:$H,4,FALSE)</f>
        <v>Deep-water Flathead</v>
      </c>
      <c r="W291" s="6" t="str">
        <f ca="1">VLOOKUP($B291,'1.MetaData'!$B:$H,5,FALSE)</f>
        <v xml:space="preserve">WA Fisheries </v>
      </c>
      <c r="X291" s="6" t="str">
        <f ca="1">VLOOKUP($B291,'1.MetaData'!$B:$H,6,FALSE)</f>
        <v>TrEnD</v>
      </c>
      <c r="Z291"/>
    </row>
    <row r="292" spans="1:26" hidden="1" x14ac:dyDescent="0.25">
      <c r="A292" s="17">
        <v>291</v>
      </c>
      <c r="B292" s="3" t="str">
        <f t="shared" ca="1" si="6"/>
        <v>OG291</v>
      </c>
      <c r="C292" s="219" t="s">
        <v>96</v>
      </c>
      <c r="D292" s="4">
        <f ca="1">COUNTIF('2.Tissue'!C:C,B292)</f>
        <v>1</v>
      </c>
      <c r="E292" s="4">
        <f ca="1">COUNTIFS('3.DNAExtractions'!$E:$E,$B292,'3.DNAExtractions'!$D:$D,E$1)</f>
        <v>1</v>
      </c>
      <c r="F292" s="2" t="str" cm="1">
        <f t="array" aca="1" ref="F292" ca="1">IF(
    COUNTIFS('3.DNAExtractions'!E:E, B292, '3.DNAExtractions'!Y:Y, "Y") &gt; 0,
    _xlfn.TEXTJOIN(", ", TRUE, IF(('3.DNAExtractions'!E:E = B292) * ('3.DNAExtractions'!Y:Y = "Y"), '3.DNAExtractions'!D:D, "")),
    IF(
        COUNTIFS('3.DNAExtractions'!E:E, B292, '3.DNAExtractions'!X:X, "Y") &gt; 0,
        _xlfn.TEXTJOIN(", ", TRUE, IF(('3.DNAExtractions'!E:E = B292) * ('3.DNAExtractions'!X:X = "Y"), '3.DNAExtractions'!D:D, "")),
        "Awaiting Status"
    )
)</f>
        <v>Extracted</v>
      </c>
      <c r="G292" s="45" t="s">
        <v>92</v>
      </c>
      <c r="H292" s="8" t="str" cm="1">
        <f t="array" aca="1" ref="H292" ca="1">IF(
    G292="N",
    "",
    IF(
        COUNTIFS('4.Illumina'!E:E, B292, '4.Illumina'!R:R, "Y") &gt; 0,
        _xlfn.TEXTJOIN(", ", TRUE, IF(('4.Illumina'!E:E = B292) * ('4.Illumina'!R:R = "Y"), '4.Illumina'!D:D, "")),
        IF(
            COUNTIFS('4.Illumina'!E:E, B292, '4.Illumina'!Q:Q, "Y") &gt; 0,
            _xlfn.TEXTJOIN(", ", TRUE, IF(('4.Illumina'!E:E = B292) * ('4.Illumina'!Q:Q = "Y"), '4.Illumina'!D:D, "")),
            "Awaiting Status"
        )
    )
)</f>
        <v>Sequenced</v>
      </c>
      <c r="I292" s="26" t="s">
        <v>94</v>
      </c>
      <c r="J292" s="56" t="str" cm="1">
        <f t="array" aca="1" ref="J292" ca="1">IF(
    I292="N",
    "",
    IF(
        COUNTIFS('4.PacBio'!E:E, B292, '4.PacBio'!W:W, "Y") &gt; 0,
        _xlfn.TEXTJOIN(", ", TRUE, IF(('4.PacBio'!E:E = B292) * ('4.PacBio'!W:W = "Y"), '4.PacBio'!D:D, "")),
        IF(
            COUNTIFS('4.PacBio'!E:E, B292, '4.PacBio'!V:V, "Y") &gt; 0,
            _xlfn.TEXTJOIN(", ", TRUE, IF(('4.PacBio'!E:E = B292) * ('4.PacBio'!V:V = "Y"), '4.PacBio'!D:D, "")),
            "Awaiting Status"
        )
    )
)</f>
        <v/>
      </c>
      <c r="K292" s="181" t="s">
        <v>94</v>
      </c>
      <c r="L292" s="8" t="str" cm="1">
        <f t="array" aca="1" ref="L292" ca="1">IF(
    K292="N",
    "",
    IF(
        COUNTIFS('4.HiCLibrary'!E:E, B292, '4.HiCLibrary'!V:V, "Y") &gt; 0,
        _xlfn.TEXTJOIN(", ", TRUE, IF(('4.HiCLibrary'!E:E = B292) * ('4.HiCLibrary'!V:V = "Y"), '4.HiCLibrary'!D:D, "")),
        IF(
            COUNTIFS('4.HiCLibrary'!E:E, B292, '4.HiCLibrary'!U:U, "Y") &gt; 0,
            _xlfn.TEXTJOIN(", ", TRUE, IF(('4.HiCLibrary'!E:E = B292) * ('4.HiCLibrary'!U:U = "Y"), '4.HiCLibrary'!D:D, "")),
            "Awaiting Status"
        )
    )
)</f>
        <v/>
      </c>
      <c r="M292" s="47" t="s">
        <v>94</v>
      </c>
      <c r="N292" s="56" t="str" cm="1">
        <f t="array" aca="1" ref="N292" ca="1">IF(
    M292="N",
    "",
    IF(
        COUNTIFS('4.ONT'!E:E, B292, '4.ONT'!Q:Q, "Y") &gt; 0,
        _xlfn.TEXTJOIN(", ", TRUE, IF(('4.ONT'!E:E = B292) * ('4.ONT'!Q:Q = "Y"), '4.ONT'!D:D, "")),
        IF(
            COUNTIFS('4.ONT'!E:E, B292, '4.ONT'!P:P, "Y") &gt; 0,
            _xlfn.TEXTJOIN(", ", TRUE, IF(('4.ONT'!E:E = B292) * ('4.ONT'!P:P = "Y"), '4.ONT'!D:D, "")),
            "Awaiting Status"
        )
    )
)</f>
        <v/>
      </c>
      <c r="O292" s="60" t="s">
        <v>94</v>
      </c>
      <c r="P292" s="60" t="str" cm="1">
        <f t="array" aca="1" ref="P292" ca="1">IF(
    O292="N",
    "",
    IF(
        COUNTIFS('3.RNAExtractions'!E:E, B292, '3.RNAExtractions'!Z:Z, "Y") &gt; 0,
        _xlfn.TEXTJOIN(", ", TRUE, IF(('3.RNAExtractions'!E:E = B292) * ('3.RNAExtractions'!Z:Z = "Y"), '3.RNAExtractions'!D:D, "")),
        IF(
            COUNTIFS('3.RNAExtractions'!E:E, B292, '3.RNAExtractions'!Y:Y, "Y") &gt; 0,
            _xlfn.TEXTJOIN(", ", TRUE, IF(('3.RNAExtractions'!E:E = B292) * ('3.RNAExtractions'!Y:Y = "Y"), '3.RNAExtractions'!D:D, "")),
            "Awaiting Status"
        )
    )
)</f>
        <v/>
      </c>
      <c r="Q292" s="60"/>
      <c r="R292" s="60" t="str" cm="1">
        <f t="array" aca="1" ref="R292" ca="1">IF(
    Q292="N",
    "",
    IF(
        COUNTIFS('4.RNAIllumina'!E:E, B292, '4.RNAIllumina'!Y:Y, "Y") &gt; 0,
        _xlfn.TEXTJOIN(", ", TRUE, IF(('4.RNAIllumina'!E:E = B292) * ('4.RNAIllumina'!Y:Y = "Y"), '4.RNAIllumina'!D:D, "")),
        IF(
            COUNTIFS('4.RNAIllumina'!E:E, B292, '4.RNAIllumina'!X:X, "Y") &gt; 0,
            _xlfn.TEXTJOIN(", ", TRUE, IF(('4.RNAIllumina'!E:E = B292) * ('4.RNAIllumina'!X:X = "Y"), '4.RNAIllumina'!D:D, "")),
            "Awaiting Status"
        )
    )
)</f>
        <v>Awaiting Status</v>
      </c>
      <c r="T292" s="6" t="str">
        <f ca="1">VLOOKUP($B292,'1.MetaData'!$B:$H,2,FALSE)</f>
        <v>F16-0206</v>
      </c>
      <c r="U292" s="7" t="str">
        <f ca="1">VLOOKUP($B292,'1.MetaData'!$B:$H,3,FALSE)</f>
        <v>Platycephalus conatus</v>
      </c>
      <c r="V292" s="7" t="str">
        <f ca="1">VLOOKUP($B292,'1.MetaData'!$B:$H,4,FALSE)</f>
        <v>Deep-water Flathead</v>
      </c>
      <c r="W292" s="6" t="str">
        <f ca="1">VLOOKUP($B292,'1.MetaData'!$B:$H,5,FALSE)</f>
        <v xml:space="preserve">WA Fisheries </v>
      </c>
      <c r="X292" s="6" t="str">
        <f ca="1">VLOOKUP($B292,'1.MetaData'!$B:$H,6,FALSE)</f>
        <v>TrEnD</v>
      </c>
      <c r="Z292"/>
    </row>
    <row r="293" spans="1:26" hidden="1" x14ac:dyDescent="0.25">
      <c r="A293" s="17">
        <v>292</v>
      </c>
      <c r="B293" s="3" t="str">
        <f t="shared" ca="1" si="6"/>
        <v>OG292</v>
      </c>
      <c r="C293" s="219" t="s">
        <v>96</v>
      </c>
      <c r="D293" s="4">
        <f ca="1">COUNTIF('2.Tissue'!C:C,B293)</f>
        <v>1</v>
      </c>
      <c r="E293" s="4">
        <f ca="1">COUNTIFS('3.DNAExtractions'!$E:$E,$B293,'3.DNAExtractions'!$D:$D,E$1)</f>
        <v>1</v>
      </c>
      <c r="F293" s="2" t="str" cm="1">
        <f t="array" aca="1" ref="F293" ca="1">IF(
    COUNTIFS('3.DNAExtractions'!E:E, B293, '3.DNAExtractions'!Y:Y, "Y") &gt; 0,
    _xlfn.TEXTJOIN(", ", TRUE, IF(('3.DNAExtractions'!E:E = B293) * ('3.DNAExtractions'!Y:Y = "Y"), '3.DNAExtractions'!D:D, "")),
    IF(
        COUNTIFS('3.DNAExtractions'!E:E, B293, '3.DNAExtractions'!X:X, "Y") &gt; 0,
        _xlfn.TEXTJOIN(", ", TRUE, IF(('3.DNAExtractions'!E:E = B293) * ('3.DNAExtractions'!X:X = "Y"), '3.DNAExtractions'!D:D, "")),
        "Awaiting Status"
    )
)</f>
        <v>Extracted</v>
      </c>
      <c r="G293" s="45" t="s">
        <v>92</v>
      </c>
      <c r="H293" s="8" t="str" cm="1">
        <f t="array" aca="1" ref="H293" ca="1">IF(
    G293="N",
    "",
    IF(
        COUNTIFS('4.Illumina'!E:E, B293, '4.Illumina'!R:R, "Y") &gt; 0,
        _xlfn.TEXTJOIN(", ", TRUE, IF(('4.Illumina'!E:E = B293) * ('4.Illumina'!R:R = "Y"), '4.Illumina'!D:D, "")),
        IF(
            COUNTIFS('4.Illumina'!E:E, B293, '4.Illumina'!Q:Q, "Y") &gt; 0,
            _xlfn.TEXTJOIN(", ", TRUE, IF(('4.Illumina'!E:E = B293) * ('4.Illumina'!Q:Q = "Y"), '4.Illumina'!D:D, "")),
            "Awaiting Status"
        )
    )
)</f>
        <v>Sequenced</v>
      </c>
      <c r="I293" s="26" t="s">
        <v>94</v>
      </c>
      <c r="J293" s="56" t="str" cm="1">
        <f t="array" aca="1" ref="J293" ca="1">IF(
    I293="N",
    "",
    IF(
        COUNTIFS('4.PacBio'!E:E, B293, '4.PacBio'!W:W, "Y") &gt; 0,
        _xlfn.TEXTJOIN(", ", TRUE, IF(('4.PacBio'!E:E = B293) * ('4.PacBio'!W:W = "Y"), '4.PacBio'!D:D, "")),
        IF(
            COUNTIFS('4.PacBio'!E:E, B293, '4.PacBio'!V:V, "Y") &gt; 0,
            _xlfn.TEXTJOIN(", ", TRUE, IF(('4.PacBio'!E:E = B293) * ('4.PacBio'!V:V = "Y"), '4.PacBio'!D:D, "")),
            "Awaiting Status"
        )
    )
)</f>
        <v/>
      </c>
      <c r="K293" s="181" t="s">
        <v>94</v>
      </c>
      <c r="L293" s="8" t="str" cm="1">
        <f t="array" aca="1" ref="L293" ca="1">IF(
    K293="N",
    "",
    IF(
        COUNTIFS('4.HiCLibrary'!E:E, B293, '4.HiCLibrary'!V:V, "Y") &gt; 0,
        _xlfn.TEXTJOIN(", ", TRUE, IF(('4.HiCLibrary'!E:E = B293) * ('4.HiCLibrary'!V:V = "Y"), '4.HiCLibrary'!D:D, "")),
        IF(
            COUNTIFS('4.HiCLibrary'!E:E, B293, '4.HiCLibrary'!U:U, "Y") &gt; 0,
            _xlfn.TEXTJOIN(", ", TRUE, IF(('4.HiCLibrary'!E:E = B293) * ('4.HiCLibrary'!U:U = "Y"), '4.HiCLibrary'!D:D, "")),
            "Awaiting Status"
        )
    )
)</f>
        <v/>
      </c>
      <c r="M293" s="47" t="s">
        <v>94</v>
      </c>
      <c r="N293" s="56" t="str" cm="1">
        <f t="array" aca="1" ref="N293" ca="1">IF(
    M293="N",
    "",
    IF(
        COUNTIFS('4.ONT'!E:E, B293, '4.ONT'!Q:Q, "Y") &gt; 0,
        _xlfn.TEXTJOIN(", ", TRUE, IF(('4.ONT'!E:E = B293) * ('4.ONT'!Q:Q = "Y"), '4.ONT'!D:D, "")),
        IF(
            COUNTIFS('4.ONT'!E:E, B293, '4.ONT'!P:P, "Y") &gt; 0,
            _xlfn.TEXTJOIN(", ", TRUE, IF(('4.ONT'!E:E = B293) * ('4.ONT'!P:P = "Y"), '4.ONT'!D:D, "")),
            "Awaiting Status"
        )
    )
)</f>
        <v/>
      </c>
      <c r="O293" s="60" t="s">
        <v>94</v>
      </c>
      <c r="P293" s="60" t="str" cm="1">
        <f t="array" aca="1" ref="P293" ca="1">IF(
    O293="N",
    "",
    IF(
        COUNTIFS('3.RNAExtractions'!E:E, B293, '3.RNAExtractions'!Z:Z, "Y") &gt; 0,
        _xlfn.TEXTJOIN(", ", TRUE, IF(('3.RNAExtractions'!E:E = B293) * ('3.RNAExtractions'!Z:Z = "Y"), '3.RNAExtractions'!D:D, "")),
        IF(
            COUNTIFS('3.RNAExtractions'!E:E, B293, '3.RNAExtractions'!Y:Y, "Y") &gt; 0,
            _xlfn.TEXTJOIN(", ", TRUE, IF(('3.RNAExtractions'!E:E = B293) * ('3.RNAExtractions'!Y:Y = "Y"), '3.RNAExtractions'!D:D, "")),
            "Awaiting Status"
        )
    )
)</f>
        <v/>
      </c>
      <c r="Q293" s="60"/>
      <c r="R293" s="60" t="str" cm="1">
        <f t="array" aca="1" ref="R293" ca="1">IF(
    Q293="N",
    "",
    IF(
        COUNTIFS('4.RNAIllumina'!E:E, B293, '4.RNAIllumina'!Y:Y, "Y") &gt; 0,
        _xlfn.TEXTJOIN(", ", TRUE, IF(('4.RNAIllumina'!E:E = B293) * ('4.RNAIllumina'!Y:Y = "Y"), '4.RNAIllumina'!D:D, "")),
        IF(
            COUNTIFS('4.RNAIllumina'!E:E, B293, '4.RNAIllumina'!X:X, "Y") &gt; 0,
            _xlfn.TEXTJOIN(", ", TRUE, IF(('4.RNAIllumina'!E:E = B293) * ('4.RNAIllumina'!X:X = "Y"), '4.RNAIllumina'!D:D, "")),
            "Awaiting Status"
        )
    )
)</f>
        <v>Awaiting Status</v>
      </c>
      <c r="T293" s="6" t="str">
        <f ca="1">VLOOKUP($B293,'1.MetaData'!$B:$H,2,FALSE)</f>
        <v>F16-0198</v>
      </c>
      <c r="U293" s="7" t="str">
        <f ca="1">VLOOKUP($B293,'1.MetaData'!$B:$H,3,FALSE)</f>
        <v>Platycephalus grandispinis</v>
      </c>
      <c r="V293" s="7" t="str">
        <f ca="1">VLOOKUP($B293,'1.MetaData'!$B:$H,4,FALSE)</f>
        <v>Longspine Flathead</v>
      </c>
      <c r="W293" s="6" t="str">
        <f ca="1">VLOOKUP($B293,'1.MetaData'!$B:$H,5,FALSE)</f>
        <v xml:space="preserve">WA Fisheries </v>
      </c>
      <c r="X293" s="6" t="str">
        <f ca="1">VLOOKUP($B293,'1.MetaData'!$B:$H,6,FALSE)</f>
        <v>TrEnD</v>
      </c>
      <c r="Z293"/>
    </row>
    <row r="294" spans="1:26" hidden="1" x14ac:dyDescent="0.25">
      <c r="A294" s="17">
        <v>293</v>
      </c>
      <c r="B294" s="3" t="str">
        <f t="shared" ca="1" si="6"/>
        <v>OG293</v>
      </c>
      <c r="C294" s="219" t="s">
        <v>96</v>
      </c>
      <c r="D294" s="4">
        <f ca="1">COUNTIF('2.Tissue'!C:C,B294)</f>
        <v>1</v>
      </c>
      <c r="E294" s="4">
        <f ca="1">COUNTIFS('3.DNAExtractions'!$E:$E,$B294,'3.DNAExtractions'!$D:$D,E$1)</f>
        <v>1</v>
      </c>
      <c r="F294" s="2" t="str" cm="1">
        <f t="array" aca="1" ref="F294" ca="1">IF(
    COUNTIFS('3.DNAExtractions'!E:E, B294, '3.DNAExtractions'!Y:Y, "Y") &gt; 0,
    _xlfn.TEXTJOIN(", ", TRUE, IF(('3.DNAExtractions'!E:E = B294) * ('3.DNAExtractions'!Y:Y = "Y"), '3.DNAExtractions'!D:D, "")),
    IF(
        COUNTIFS('3.DNAExtractions'!E:E, B294, '3.DNAExtractions'!X:X, "Y") &gt; 0,
        _xlfn.TEXTJOIN(", ", TRUE, IF(('3.DNAExtractions'!E:E = B294) * ('3.DNAExtractions'!X:X = "Y"), '3.DNAExtractions'!D:D, "")),
        "Awaiting Status"
    )
)</f>
        <v>Extracted</v>
      </c>
      <c r="G294" s="45" t="s">
        <v>92</v>
      </c>
      <c r="H294" s="8" t="str" cm="1">
        <f t="array" aca="1" ref="H294" ca="1">IF(
    G294="N",
    "",
    IF(
        COUNTIFS('4.Illumina'!E:E, B294, '4.Illumina'!R:R, "Y") &gt; 0,
        _xlfn.TEXTJOIN(", ", TRUE, IF(('4.Illumina'!E:E = B294) * ('4.Illumina'!R:R = "Y"), '4.Illumina'!D:D, "")),
        IF(
            COUNTIFS('4.Illumina'!E:E, B294, '4.Illumina'!Q:Q, "Y") &gt; 0,
            _xlfn.TEXTJOIN(", ", TRUE, IF(('4.Illumina'!E:E = B294) * ('4.Illumina'!Q:Q = "Y"), '4.Illumina'!D:D, "")),
            "Awaiting Status"
        )
    )
)</f>
        <v>Sequenced</v>
      </c>
      <c r="I294" s="26" t="s">
        <v>94</v>
      </c>
      <c r="J294" s="56" t="str" cm="1">
        <f t="array" aca="1" ref="J294" ca="1">IF(
    I294="N",
    "",
    IF(
        COUNTIFS('4.PacBio'!E:E, B294, '4.PacBio'!W:W, "Y") &gt; 0,
        _xlfn.TEXTJOIN(", ", TRUE, IF(('4.PacBio'!E:E = B294) * ('4.PacBio'!W:W = "Y"), '4.PacBio'!D:D, "")),
        IF(
            COUNTIFS('4.PacBio'!E:E, B294, '4.PacBio'!V:V, "Y") &gt; 0,
            _xlfn.TEXTJOIN(", ", TRUE, IF(('4.PacBio'!E:E = B294) * ('4.PacBio'!V:V = "Y"), '4.PacBio'!D:D, "")),
            "Awaiting Status"
        )
    )
)</f>
        <v/>
      </c>
      <c r="K294" s="181" t="s">
        <v>94</v>
      </c>
      <c r="L294" s="8" t="str" cm="1">
        <f t="array" aca="1" ref="L294" ca="1">IF(
    K294="N",
    "",
    IF(
        COUNTIFS('4.HiCLibrary'!E:E, B294, '4.HiCLibrary'!V:V, "Y") &gt; 0,
        _xlfn.TEXTJOIN(", ", TRUE, IF(('4.HiCLibrary'!E:E = B294) * ('4.HiCLibrary'!V:V = "Y"), '4.HiCLibrary'!D:D, "")),
        IF(
            COUNTIFS('4.HiCLibrary'!E:E, B294, '4.HiCLibrary'!U:U, "Y") &gt; 0,
            _xlfn.TEXTJOIN(", ", TRUE, IF(('4.HiCLibrary'!E:E = B294) * ('4.HiCLibrary'!U:U = "Y"), '4.HiCLibrary'!D:D, "")),
            "Awaiting Status"
        )
    )
)</f>
        <v/>
      </c>
      <c r="M294" s="47" t="s">
        <v>94</v>
      </c>
      <c r="N294" s="56" t="str" cm="1">
        <f t="array" aca="1" ref="N294" ca="1">IF(
    M294="N",
    "",
    IF(
        COUNTIFS('4.ONT'!E:E, B294, '4.ONT'!Q:Q, "Y") &gt; 0,
        _xlfn.TEXTJOIN(", ", TRUE, IF(('4.ONT'!E:E = B294) * ('4.ONT'!Q:Q = "Y"), '4.ONT'!D:D, "")),
        IF(
            COUNTIFS('4.ONT'!E:E, B294, '4.ONT'!P:P, "Y") &gt; 0,
            _xlfn.TEXTJOIN(", ", TRUE, IF(('4.ONT'!E:E = B294) * ('4.ONT'!P:P = "Y"), '4.ONT'!D:D, "")),
            "Awaiting Status"
        )
    )
)</f>
        <v/>
      </c>
      <c r="O294" s="60" t="s">
        <v>94</v>
      </c>
      <c r="P294" s="60" t="str" cm="1">
        <f t="array" aca="1" ref="P294" ca="1">IF(
    O294="N",
    "",
    IF(
        COUNTIFS('3.RNAExtractions'!E:E, B294, '3.RNAExtractions'!Z:Z, "Y") &gt; 0,
        _xlfn.TEXTJOIN(", ", TRUE, IF(('3.RNAExtractions'!E:E = B294) * ('3.RNAExtractions'!Z:Z = "Y"), '3.RNAExtractions'!D:D, "")),
        IF(
            COUNTIFS('3.RNAExtractions'!E:E, B294, '3.RNAExtractions'!Y:Y, "Y") &gt; 0,
            _xlfn.TEXTJOIN(", ", TRUE, IF(('3.RNAExtractions'!E:E = B294) * ('3.RNAExtractions'!Y:Y = "Y"), '3.RNAExtractions'!D:D, "")),
            "Awaiting Status"
        )
    )
)</f>
        <v/>
      </c>
      <c r="Q294" s="60"/>
      <c r="R294" s="60" t="str" cm="1">
        <f t="array" aca="1" ref="R294" ca="1">IF(
    Q294="N",
    "",
    IF(
        COUNTIFS('4.RNAIllumina'!E:E, B294, '4.RNAIllumina'!Y:Y, "Y") &gt; 0,
        _xlfn.TEXTJOIN(", ", TRUE, IF(('4.RNAIllumina'!E:E = B294) * ('4.RNAIllumina'!Y:Y = "Y"), '4.RNAIllumina'!D:D, "")),
        IF(
            COUNTIFS('4.RNAIllumina'!E:E, B294, '4.RNAIllumina'!X:X, "Y") &gt; 0,
            _xlfn.TEXTJOIN(", ", TRUE, IF(('4.RNAIllumina'!E:E = B294) * ('4.RNAIllumina'!X:X = "Y"), '4.RNAIllumina'!D:D, "")),
            "Awaiting Status"
        )
    )
)</f>
        <v>Awaiting Status</v>
      </c>
      <c r="T294" s="6" t="str">
        <f ca="1">VLOOKUP($B294,'1.MetaData'!$B:$H,2,FALSE)</f>
        <v>F16-0182</v>
      </c>
      <c r="U294" s="7" t="str">
        <f ca="1">VLOOKUP($B294,'1.MetaData'!$B:$H,3,FALSE)</f>
        <v>Polyprion americanus</v>
      </c>
      <c r="V294" s="7" t="str">
        <f ca="1">VLOOKUP($B294,'1.MetaData'!$B:$H,4,FALSE)</f>
        <v>Atlantic Wreckfish</v>
      </c>
      <c r="W294" s="6" t="str">
        <f ca="1">VLOOKUP($B294,'1.MetaData'!$B:$H,5,FALSE)</f>
        <v xml:space="preserve">WA Fisheries </v>
      </c>
      <c r="X294" s="6" t="str">
        <f ca="1">VLOOKUP($B294,'1.MetaData'!$B:$H,6,FALSE)</f>
        <v>TrEnD</v>
      </c>
      <c r="Z294"/>
    </row>
    <row r="295" spans="1:26" hidden="1" x14ac:dyDescent="0.25">
      <c r="A295" s="17">
        <v>294</v>
      </c>
      <c r="B295" s="3" t="str">
        <f t="shared" ca="1" si="6"/>
        <v>OG294</v>
      </c>
      <c r="C295" s="219" t="s">
        <v>96</v>
      </c>
      <c r="D295" s="4">
        <f ca="1">COUNTIF('2.Tissue'!C:C,B295)</f>
        <v>1</v>
      </c>
      <c r="E295" s="4">
        <f ca="1">COUNTIFS('3.DNAExtractions'!$E:$E,$B295,'3.DNAExtractions'!$D:$D,E$1)</f>
        <v>1</v>
      </c>
      <c r="F295" s="2" t="str" cm="1">
        <f t="array" aca="1" ref="F295" ca="1">IF(
    COUNTIFS('3.DNAExtractions'!E:E, B295, '3.DNAExtractions'!Y:Y, "Y") &gt; 0,
    _xlfn.TEXTJOIN(", ", TRUE, IF(('3.DNAExtractions'!E:E = B295) * ('3.DNAExtractions'!Y:Y = "Y"), '3.DNAExtractions'!D:D, "")),
    IF(
        COUNTIFS('3.DNAExtractions'!E:E, B295, '3.DNAExtractions'!X:X, "Y") &gt; 0,
        _xlfn.TEXTJOIN(", ", TRUE, IF(('3.DNAExtractions'!E:E = B295) * ('3.DNAExtractions'!X:X = "Y"), '3.DNAExtractions'!D:D, "")),
        "Awaiting Status"
    )
)</f>
        <v>Extracted</v>
      </c>
      <c r="G295" s="45" t="s">
        <v>92</v>
      </c>
      <c r="H295" s="8" t="str" cm="1">
        <f t="array" aca="1" ref="H295" ca="1">IF(
    G295="N",
    "",
    IF(
        COUNTIFS('4.Illumina'!E:E, B295, '4.Illumina'!R:R, "Y") &gt; 0,
        _xlfn.TEXTJOIN(", ", TRUE, IF(('4.Illumina'!E:E = B295) * ('4.Illumina'!R:R = "Y"), '4.Illumina'!D:D, "")),
        IF(
            COUNTIFS('4.Illumina'!E:E, B295, '4.Illumina'!Q:Q, "Y") &gt; 0,
            _xlfn.TEXTJOIN(", ", TRUE, IF(('4.Illumina'!E:E = B295) * ('4.Illumina'!Q:Q = "Y"), '4.Illumina'!D:D, "")),
            "Awaiting Status"
        )
    )
)</f>
        <v>Sequenced</v>
      </c>
      <c r="I295" s="26" t="s">
        <v>94</v>
      </c>
      <c r="J295" s="56" t="str" cm="1">
        <f t="array" aca="1" ref="J295" ca="1">IF(
    I295="N",
    "",
    IF(
        COUNTIFS('4.PacBio'!E:E, B295, '4.PacBio'!W:W, "Y") &gt; 0,
        _xlfn.TEXTJOIN(", ", TRUE, IF(('4.PacBio'!E:E = B295) * ('4.PacBio'!W:W = "Y"), '4.PacBio'!D:D, "")),
        IF(
            COUNTIFS('4.PacBio'!E:E, B295, '4.PacBio'!V:V, "Y") &gt; 0,
            _xlfn.TEXTJOIN(", ", TRUE, IF(('4.PacBio'!E:E = B295) * ('4.PacBio'!V:V = "Y"), '4.PacBio'!D:D, "")),
            "Awaiting Status"
        )
    )
)</f>
        <v/>
      </c>
      <c r="K295" s="181" t="s">
        <v>94</v>
      </c>
      <c r="L295" s="8" t="str" cm="1">
        <f t="array" aca="1" ref="L295" ca="1">IF(
    K295="N",
    "",
    IF(
        COUNTIFS('4.HiCLibrary'!E:E, B295, '4.HiCLibrary'!V:V, "Y") &gt; 0,
        _xlfn.TEXTJOIN(", ", TRUE, IF(('4.HiCLibrary'!E:E = B295) * ('4.HiCLibrary'!V:V = "Y"), '4.HiCLibrary'!D:D, "")),
        IF(
            COUNTIFS('4.HiCLibrary'!E:E, B295, '4.HiCLibrary'!U:U, "Y") &gt; 0,
            _xlfn.TEXTJOIN(", ", TRUE, IF(('4.HiCLibrary'!E:E = B295) * ('4.HiCLibrary'!U:U = "Y"), '4.HiCLibrary'!D:D, "")),
            "Awaiting Status"
        )
    )
)</f>
        <v/>
      </c>
      <c r="M295" s="47" t="s">
        <v>94</v>
      </c>
      <c r="N295" s="56" t="str" cm="1">
        <f t="array" aca="1" ref="N295" ca="1">IF(
    M295="N",
    "",
    IF(
        COUNTIFS('4.ONT'!E:E, B295, '4.ONT'!Q:Q, "Y") &gt; 0,
        _xlfn.TEXTJOIN(", ", TRUE, IF(('4.ONT'!E:E = B295) * ('4.ONT'!Q:Q = "Y"), '4.ONT'!D:D, "")),
        IF(
            COUNTIFS('4.ONT'!E:E, B295, '4.ONT'!P:P, "Y") &gt; 0,
            _xlfn.TEXTJOIN(", ", TRUE, IF(('4.ONT'!E:E = B295) * ('4.ONT'!P:P = "Y"), '4.ONT'!D:D, "")),
            "Awaiting Status"
        )
    )
)</f>
        <v/>
      </c>
      <c r="O295" s="60" t="s">
        <v>94</v>
      </c>
      <c r="P295" s="60" t="str" cm="1">
        <f t="array" aca="1" ref="P295" ca="1">IF(
    O295="N",
    "",
    IF(
        COUNTIFS('3.RNAExtractions'!E:E, B295, '3.RNAExtractions'!Z:Z, "Y") &gt; 0,
        _xlfn.TEXTJOIN(", ", TRUE, IF(('3.RNAExtractions'!E:E = B295) * ('3.RNAExtractions'!Z:Z = "Y"), '3.RNAExtractions'!D:D, "")),
        IF(
            COUNTIFS('3.RNAExtractions'!E:E, B295, '3.RNAExtractions'!Y:Y, "Y") &gt; 0,
            _xlfn.TEXTJOIN(", ", TRUE, IF(('3.RNAExtractions'!E:E = B295) * ('3.RNAExtractions'!Y:Y = "Y"), '3.RNAExtractions'!D:D, "")),
            "Awaiting Status"
        )
    )
)</f>
        <v/>
      </c>
      <c r="Q295" s="60"/>
      <c r="R295" s="60" t="str" cm="1">
        <f t="array" aca="1" ref="R295" ca="1">IF(
    Q295="N",
    "",
    IF(
        COUNTIFS('4.RNAIllumina'!E:E, B295, '4.RNAIllumina'!Y:Y, "Y") &gt; 0,
        _xlfn.TEXTJOIN(", ", TRUE, IF(('4.RNAIllumina'!E:E = B295) * ('4.RNAIllumina'!Y:Y = "Y"), '4.RNAIllumina'!D:D, "")),
        IF(
            COUNTIFS('4.RNAIllumina'!E:E, B295, '4.RNAIllumina'!X:X, "Y") &gt; 0,
            _xlfn.TEXTJOIN(", ", TRUE, IF(('4.RNAIllumina'!E:E = B295) * ('4.RNAIllumina'!X:X = "Y"), '4.RNAIllumina'!D:D, "")),
            "Awaiting Status"
        )
    )
)</f>
        <v>Awaiting Status</v>
      </c>
      <c r="T295" s="6" t="str">
        <f ca="1">VLOOKUP($B295,'1.MetaData'!$B:$H,2,FALSE)</f>
        <v>F16-0203</v>
      </c>
      <c r="U295" s="7" t="str">
        <f ca="1">VLOOKUP($B295,'1.MetaData'!$B:$H,3,FALSE)</f>
        <v>Pristipomoides filamentosus</v>
      </c>
      <c r="V295" s="7" t="str">
        <f ca="1">VLOOKUP($B295,'1.MetaData'!$B:$H,4,FALSE)</f>
        <v>Crimson Jobfish</v>
      </c>
      <c r="W295" s="6" t="str">
        <f ca="1">VLOOKUP($B295,'1.MetaData'!$B:$H,5,FALSE)</f>
        <v xml:space="preserve">WA Fisheries </v>
      </c>
      <c r="X295" s="6" t="str">
        <f ca="1">VLOOKUP($B295,'1.MetaData'!$B:$H,6,FALSE)</f>
        <v>TrEnD</v>
      </c>
      <c r="Z295"/>
    </row>
    <row r="296" spans="1:26" hidden="1" x14ac:dyDescent="0.25">
      <c r="A296" s="17">
        <v>295</v>
      </c>
      <c r="B296" s="3" t="str">
        <f t="shared" ca="1" si="6"/>
        <v>OG295</v>
      </c>
      <c r="C296" s="219" t="s">
        <v>96</v>
      </c>
      <c r="D296" s="4">
        <f ca="1">COUNTIF('2.Tissue'!C:C,B296)</f>
        <v>1</v>
      </c>
      <c r="E296" s="4">
        <f ca="1">COUNTIFS('3.DNAExtractions'!$E:$E,$B296,'3.DNAExtractions'!$D:$D,E$1)</f>
        <v>1</v>
      </c>
      <c r="F296" s="2" t="str" cm="1">
        <f t="array" aca="1" ref="F296" ca="1">IF(
    COUNTIFS('3.DNAExtractions'!E:E, B296, '3.DNAExtractions'!Y:Y, "Y") &gt; 0,
    _xlfn.TEXTJOIN(", ", TRUE, IF(('3.DNAExtractions'!E:E = B296) * ('3.DNAExtractions'!Y:Y = "Y"), '3.DNAExtractions'!D:D, "")),
    IF(
        COUNTIFS('3.DNAExtractions'!E:E, B296, '3.DNAExtractions'!X:X, "Y") &gt; 0,
        _xlfn.TEXTJOIN(", ", TRUE, IF(('3.DNAExtractions'!E:E = B296) * ('3.DNAExtractions'!X:X = "Y"), '3.DNAExtractions'!D:D, "")),
        "Awaiting Status"
    )
)</f>
        <v>Extracted</v>
      </c>
      <c r="G296" s="45" t="s">
        <v>92</v>
      </c>
      <c r="H296" s="8" t="str" cm="1">
        <f t="array" aca="1" ref="H296" ca="1">IF(
    G296="N",
    "",
    IF(
        COUNTIFS('4.Illumina'!E:E, B296, '4.Illumina'!R:R, "Y") &gt; 0,
        _xlfn.TEXTJOIN(", ", TRUE, IF(('4.Illumina'!E:E = B296) * ('4.Illumina'!R:R = "Y"), '4.Illumina'!D:D, "")),
        IF(
            COUNTIFS('4.Illumina'!E:E, B296, '4.Illumina'!Q:Q, "Y") &gt; 0,
            _xlfn.TEXTJOIN(", ", TRUE, IF(('4.Illumina'!E:E = B296) * ('4.Illumina'!Q:Q = "Y"), '4.Illumina'!D:D, "")),
            "Awaiting Status"
        )
    )
)</f>
        <v>Sequenced</v>
      </c>
      <c r="I296" s="26" t="s">
        <v>94</v>
      </c>
      <c r="J296" s="56" t="str" cm="1">
        <f t="array" aca="1" ref="J296" ca="1">IF(
    I296="N",
    "",
    IF(
        COUNTIFS('4.PacBio'!E:E, B296, '4.PacBio'!W:W, "Y") &gt; 0,
        _xlfn.TEXTJOIN(", ", TRUE, IF(('4.PacBio'!E:E = B296) * ('4.PacBio'!W:W = "Y"), '4.PacBio'!D:D, "")),
        IF(
            COUNTIFS('4.PacBio'!E:E, B296, '4.PacBio'!V:V, "Y") &gt; 0,
            _xlfn.TEXTJOIN(", ", TRUE, IF(('4.PacBio'!E:E = B296) * ('4.PacBio'!V:V = "Y"), '4.PacBio'!D:D, "")),
            "Awaiting Status"
        )
    )
)</f>
        <v/>
      </c>
      <c r="K296" s="181" t="s">
        <v>94</v>
      </c>
      <c r="L296" s="8" t="str" cm="1">
        <f t="array" aca="1" ref="L296" ca="1">IF(
    K296="N",
    "",
    IF(
        COUNTIFS('4.HiCLibrary'!E:E, B296, '4.HiCLibrary'!V:V, "Y") &gt; 0,
        _xlfn.TEXTJOIN(", ", TRUE, IF(('4.HiCLibrary'!E:E = B296) * ('4.HiCLibrary'!V:V = "Y"), '4.HiCLibrary'!D:D, "")),
        IF(
            COUNTIFS('4.HiCLibrary'!E:E, B296, '4.HiCLibrary'!U:U, "Y") &gt; 0,
            _xlfn.TEXTJOIN(", ", TRUE, IF(('4.HiCLibrary'!E:E = B296) * ('4.HiCLibrary'!U:U = "Y"), '4.HiCLibrary'!D:D, "")),
            "Awaiting Status"
        )
    )
)</f>
        <v/>
      </c>
      <c r="M296" s="47" t="s">
        <v>94</v>
      </c>
      <c r="N296" s="56" t="str" cm="1">
        <f t="array" aca="1" ref="N296" ca="1">IF(
    M296="N",
    "",
    IF(
        COUNTIFS('4.ONT'!E:E, B296, '4.ONT'!Q:Q, "Y") &gt; 0,
        _xlfn.TEXTJOIN(", ", TRUE, IF(('4.ONT'!E:E = B296) * ('4.ONT'!Q:Q = "Y"), '4.ONT'!D:D, "")),
        IF(
            COUNTIFS('4.ONT'!E:E, B296, '4.ONT'!P:P, "Y") &gt; 0,
            _xlfn.TEXTJOIN(", ", TRUE, IF(('4.ONT'!E:E = B296) * ('4.ONT'!P:P = "Y"), '4.ONT'!D:D, "")),
            "Awaiting Status"
        )
    )
)</f>
        <v/>
      </c>
      <c r="O296" s="60" t="s">
        <v>94</v>
      </c>
      <c r="P296" s="60" t="str" cm="1">
        <f t="array" aca="1" ref="P296" ca="1">IF(
    O296="N",
    "",
    IF(
        COUNTIFS('3.RNAExtractions'!E:E, B296, '3.RNAExtractions'!Z:Z, "Y") &gt; 0,
        _xlfn.TEXTJOIN(", ", TRUE, IF(('3.RNAExtractions'!E:E = B296) * ('3.RNAExtractions'!Z:Z = "Y"), '3.RNAExtractions'!D:D, "")),
        IF(
            COUNTIFS('3.RNAExtractions'!E:E, B296, '3.RNAExtractions'!Y:Y, "Y") &gt; 0,
            _xlfn.TEXTJOIN(", ", TRUE, IF(('3.RNAExtractions'!E:E = B296) * ('3.RNAExtractions'!Y:Y = "Y"), '3.RNAExtractions'!D:D, "")),
            "Awaiting Status"
        )
    )
)</f>
        <v/>
      </c>
      <c r="Q296" s="60"/>
      <c r="R296" s="60" t="str" cm="1">
        <f t="array" aca="1" ref="R296" ca="1">IF(
    Q296="N",
    "",
    IF(
        COUNTIFS('4.RNAIllumina'!E:E, B296, '4.RNAIllumina'!Y:Y, "Y") &gt; 0,
        _xlfn.TEXTJOIN(", ", TRUE, IF(('4.RNAIllumina'!E:E = B296) * ('4.RNAIllumina'!Y:Y = "Y"), '4.RNAIllumina'!D:D, "")),
        IF(
            COUNTIFS('4.RNAIllumina'!E:E, B296, '4.RNAIllumina'!X:X, "Y") &gt; 0,
            _xlfn.TEXTJOIN(", ", TRUE, IF(('4.RNAIllumina'!E:E = B296) * ('4.RNAIllumina'!X:X = "Y"), '4.RNAIllumina'!D:D, "")),
            "Awaiting Status"
        )
    )
)</f>
        <v>Awaiting Status</v>
      </c>
      <c r="T296" s="6" t="str">
        <f ca="1">VLOOKUP($B296,'1.MetaData'!$B:$H,2,FALSE)</f>
        <v>F16-0193</v>
      </c>
      <c r="U296" s="7" t="str">
        <f ca="1">VLOOKUP($B296,'1.MetaData'!$B:$H,3,FALSE)</f>
        <v>Pristipomoides multidens</v>
      </c>
      <c r="V296" s="7" t="str">
        <f ca="1">VLOOKUP($B296,'1.MetaData'!$B:$H,4,FALSE)</f>
        <v>Goldband Snapper</v>
      </c>
      <c r="W296" s="6" t="str">
        <f ca="1">VLOOKUP($B296,'1.MetaData'!$B:$H,5,FALSE)</f>
        <v xml:space="preserve">WA Fisheries </v>
      </c>
      <c r="X296" s="6" t="str">
        <f ca="1">VLOOKUP($B296,'1.MetaData'!$B:$H,6,FALSE)</f>
        <v>TrEnD</v>
      </c>
      <c r="Z296"/>
    </row>
    <row r="297" spans="1:26" hidden="1" x14ac:dyDescent="0.25">
      <c r="A297" s="17">
        <v>296</v>
      </c>
      <c r="B297" s="3" t="str">
        <f t="shared" ca="1" si="6"/>
        <v>OG296</v>
      </c>
      <c r="C297" s="219" t="s">
        <v>96</v>
      </c>
      <c r="D297" s="4">
        <f ca="1">COUNTIF('2.Tissue'!C:C,B297)</f>
        <v>1</v>
      </c>
      <c r="E297" s="4">
        <f ca="1">COUNTIFS('3.DNAExtractions'!$E:$E,$B297,'3.DNAExtractions'!$D:$D,E$1)</f>
        <v>1</v>
      </c>
      <c r="F297" s="2" t="str" cm="1">
        <f t="array" aca="1" ref="F297" ca="1">IF(
    COUNTIFS('3.DNAExtractions'!E:E, B297, '3.DNAExtractions'!Y:Y, "Y") &gt; 0,
    _xlfn.TEXTJOIN(", ", TRUE, IF(('3.DNAExtractions'!E:E = B297) * ('3.DNAExtractions'!Y:Y = "Y"), '3.DNAExtractions'!D:D, "")),
    IF(
        COUNTIFS('3.DNAExtractions'!E:E, B297, '3.DNAExtractions'!X:X, "Y") &gt; 0,
        _xlfn.TEXTJOIN(", ", TRUE, IF(('3.DNAExtractions'!E:E = B297) * ('3.DNAExtractions'!X:X = "Y"), '3.DNAExtractions'!D:D, "")),
        "Awaiting Status"
    )
)</f>
        <v>Extracted</v>
      </c>
      <c r="G297" s="45" t="s">
        <v>92</v>
      </c>
      <c r="H297" s="8" t="str" cm="1">
        <f t="array" aca="1" ref="H297" ca="1">IF(
    G297="N",
    "",
    IF(
        COUNTIFS('4.Illumina'!E:E, B297, '4.Illumina'!R:R, "Y") &gt; 0,
        _xlfn.TEXTJOIN(", ", TRUE, IF(('4.Illumina'!E:E = B297) * ('4.Illumina'!R:R = "Y"), '4.Illumina'!D:D, "")),
        IF(
            COUNTIFS('4.Illumina'!E:E, B297, '4.Illumina'!Q:Q, "Y") &gt; 0,
            _xlfn.TEXTJOIN(", ", TRUE, IF(('4.Illumina'!E:E = B297) * ('4.Illumina'!Q:Q = "Y"), '4.Illumina'!D:D, "")),
            "Awaiting Status"
        )
    )
)</f>
        <v>Sequenced</v>
      </c>
      <c r="I297" s="26" t="s">
        <v>94</v>
      </c>
      <c r="J297" s="56" t="str" cm="1">
        <f t="array" aca="1" ref="J297" ca="1">IF(
    I297="N",
    "",
    IF(
        COUNTIFS('4.PacBio'!E:E, B297, '4.PacBio'!W:W, "Y") &gt; 0,
        _xlfn.TEXTJOIN(", ", TRUE, IF(('4.PacBio'!E:E = B297) * ('4.PacBio'!W:W = "Y"), '4.PacBio'!D:D, "")),
        IF(
            COUNTIFS('4.PacBio'!E:E, B297, '4.PacBio'!V:V, "Y") &gt; 0,
            _xlfn.TEXTJOIN(", ", TRUE, IF(('4.PacBio'!E:E = B297) * ('4.PacBio'!V:V = "Y"), '4.PacBio'!D:D, "")),
            "Awaiting Status"
        )
    )
)</f>
        <v/>
      </c>
      <c r="K297" s="181" t="s">
        <v>94</v>
      </c>
      <c r="L297" s="8" t="str" cm="1">
        <f t="array" aca="1" ref="L297" ca="1">IF(
    K297="N",
    "",
    IF(
        COUNTIFS('4.HiCLibrary'!E:E, B297, '4.HiCLibrary'!V:V, "Y") &gt; 0,
        _xlfn.TEXTJOIN(", ", TRUE, IF(('4.HiCLibrary'!E:E = B297) * ('4.HiCLibrary'!V:V = "Y"), '4.HiCLibrary'!D:D, "")),
        IF(
            COUNTIFS('4.HiCLibrary'!E:E, B297, '4.HiCLibrary'!U:U, "Y") &gt; 0,
            _xlfn.TEXTJOIN(", ", TRUE, IF(('4.HiCLibrary'!E:E = B297) * ('4.HiCLibrary'!U:U = "Y"), '4.HiCLibrary'!D:D, "")),
            "Awaiting Status"
        )
    )
)</f>
        <v/>
      </c>
      <c r="M297" s="47" t="s">
        <v>94</v>
      </c>
      <c r="N297" s="56" t="str" cm="1">
        <f t="array" aca="1" ref="N297" ca="1">IF(
    M297="N",
    "",
    IF(
        COUNTIFS('4.ONT'!E:E, B297, '4.ONT'!Q:Q, "Y") &gt; 0,
        _xlfn.TEXTJOIN(", ", TRUE, IF(('4.ONT'!E:E = B297) * ('4.ONT'!Q:Q = "Y"), '4.ONT'!D:D, "")),
        IF(
            COUNTIFS('4.ONT'!E:E, B297, '4.ONT'!P:P, "Y") &gt; 0,
            _xlfn.TEXTJOIN(", ", TRUE, IF(('4.ONT'!E:E = B297) * ('4.ONT'!P:P = "Y"), '4.ONT'!D:D, "")),
            "Awaiting Status"
        )
    )
)</f>
        <v/>
      </c>
      <c r="O297" s="60" t="s">
        <v>94</v>
      </c>
      <c r="P297" s="60" t="str" cm="1">
        <f t="array" aca="1" ref="P297" ca="1">IF(
    O297="N",
    "",
    IF(
        COUNTIFS('3.RNAExtractions'!E:E, B297, '3.RNAExtractions'!Z:Z, "Y") &gt; 0,
        _xlfn.TEXTJOIN(", ", TRUE, IF(('3.RNAExtractions'!E:E = B297) * ('3.RNAExtractions'!Z:Z = "Y"), '3.RNAExtractions'!D:D, "")),
        IF(
            COUNTIFS('3.RNAExtractions'!E:E, B297, '3.RNAExtractions'!Y:Y, "Y") &gt; 0,
            _xlfn.TEXTJOIN(", ", TRUE, IF(('3.RNAExtractions'!E:E = B297) * ('3.RNAExtractions'!Y:Y = "Y"), '3.RNAExtractions'!D:D, "")),
            "Awaiting Status"
        )
    )
)</f>
        <v/>
      </c>
      <c r="Q297" s="60"/>
      <c r="R297" s="60" t="str" cm="1">
        <f t="array" aca="1" ref="R297" ca="1">IF(
    Q297="N",
    "",
    IF(
        COUNTIFS('4.RNAIllumina'!E:E, B297, '4.RNAIllumina'!Y:Y, "Y") &gt; 0,
        _xlfn.TEXTJOIN(", ", TRUE, IF(('4.RNAIllumina'!E:E = B297) * ('4.RNAIllumina'!Y:Y = "Y"), '4.RNAIllumina'!D:D, "")),
        IF(
            COUNTIFS('4.RNAIllumina'!E:E, B297, '4.RNAIllumina'!X:X, "Y") &gt; 0,
            _xlfn.TEXTJOIN(", ", TRUE, IF(('4.RNAIllumina'!E:E = B297) * ('4.RNAIllumina'!X:X = "Y"), '4.RNAIllumina'!D:D, "")),
            "Awaiting Status"
        )
    )
)</f>
        <v>Awaiting Status</v>
      </c>
      <c r="T297" s="6" t="str">
        <f ca="1">VLOOKUP($B297,'1.MetaData'!$B:$H,2,FALSE)</f>
        <v>F16-0189</v>
      </c>
      <c r="U297" s="7" t="str">
        <f ca="1">VLOOKUP($B297,'1.MetaData'!$B:$H,3,FALSE)</f>
        <v>Pristipomoides sieboldii</v>
      </c>
      <c r="V297" s="7" t="str">
        <f ca="1">VLOOKUP($B297,'1.MetaData'!$B:$H,4,FALSE)</f>
        <v>Lavender Jobfish</v>
      </c>
      <c r="W297" s="6" t="str">
        <f ca="1">VLOOKUP($B297,'1.MetaData'!$B:$H,5,FALSE)</f>
        <v xml:space="preserve">WA Fisheries </v>
      </c>
      <c r="X297" s="6" t="str">
        <f ca="1">VLOOKUP($B297,'1.MetaData'!$B:$H,6,FALSE)</f>
        <v>TrEnD</v>
      </c>
      <c r="Z297"/>
    </row>
    <row r="298" spans="1:26" hidden="1" x14ac:dyDescent="0.25">
      <c r="A298" s="17">
        <v>297</v>
      </c>
      <c r="B298" s="3" t="str">
        <f t="shared" ca="1" si="6"/>
        <v>OG297</v>
      </c>
      <c r="C298" s="219" t="s">
        <v>96</v>
      </c>
      <c r="D298" s="4">
        <f ca="1">COUNTIF('2.Tissue'!C:C,B298)</f>
        <v>1</v>
      </c>
      <c r="E298" s="4">
        <f ca="1">COUNTIFS('3.DNAExtractions'!$E:$E,$B298,'3.DNAExtractions'!$D:$D,E$1)</f>
        <v>1</v>
      </c>
      <c r="F298" s="2" t="str" cm="1">
        <f t="array" aca="1" ref="F298" ca="1">IF(
    COUNTIFS('3.DNAExtractions'!E:E, B298, '3.DNAExtractions'!Y:Y, "Y") &gt; 0,
    _xlfn.TEXTJOIN(", ", TRUE, IF(('3.DNAExtractions'!E:E = B298) * ('3.DNAExtractions'!Y:Y = "Y"), '3.DNAExtractions'!D:D, "")),
    IF(
        COUNTIFS('3.DNAExtractions'!E:E, B298, '3.DNAExtractions'!X:X, "Y") &gt; 0,
        _xlfn.TEXTJOIN(", ", TRUE, IF(('3.DNAExtractions'!E:E = B298) * ('3.DNAExtractions'!X:X = "Y"), '3.DNAExtractions'!D:D, "")),
        "Awaiting Status"
    )
)</f>
        <v>Extracted</v>
      </c>
      <c r="G298" s="45" t="s">
        <v>92</v>
      </c>
      <c r="H298" s="8" t="str" cm="1">
        <f t="array" aca="1" ref="H298" ca="1">IF(
    G298="N",
    "",
    IF(
        COUNTIFS('4.Illumina'!E:E, B298, '4.Illumina'!R:R, "Y") &gt; 0,
        _xlfn.TEXTJOIN(", ", TRUE, IF(('4.Illumina'!E:E = B298) * ('4.Illumina'!R:R = "Y"), '4.Illumina'!D:D, "")),
        IF(
            COUNTIFS('4.Illumina'!E:E, B298, '4.Illumina'!Q:Q, "Y") &gt; 0,
            _xlfn.TEXTJOIN(", ", TRUE, IF(('4.Illumina'!E:E = B298) * ('4.Illumina'!Q:Q = "Y"), '4.Illumina'!D:D, "")),
            "Awaiting Status"
        )
    )
)</f>
        <v>Sequenced</v>
      </c>
      <c r="I298" s="26" t="s">
        <v>94</v>
      </c>
      <c r="J298" s="56" t="str" cm="1">
        <f t="array" aca="1" ref="J298" ca="1">IF(
    I298="N",
    "",
    IF(
        COUNTIFS('4.PacBio'!E:E, B298, '4.PacBio'!W:W, "Y") &gt; 0,
        _xlfn.TEXTJOIN(", ", TRUE, IF(('4.PacBio'!E:E = B298) * ('4.PacBio'!W:W = "Y"), '4.PacBio'!D:D, "")),
        IF(
            COUNTIFS('4.PacBio'!E:E, B298, '4.PacBio'!V:V, "Y") &gt; 0,
            _xlfn.TEXTJOIN(", ", TRUE, IF(('4.PacBio'!E:E = B298) * ('4.PacBio'!V:V = "Y"), '4.PacBio'!D:D, "")),
            "Awaiting Status"
        )
    )
)</f>
        <v/>
      </c>
      <c r="K298" s="181" t="s">
        <v>94</v>
      </c>
      <c r="L298" s="8" t="str" cm="1">
        <f t="array" aca="1" ref="L298" ca="1">IF(
    K298="N",
    "",
    IF(
        COUNTIFS('4.HiCLibrary'!E:E, B298, '4.HiCLibrary'!V:V, "Y") &gt; 0,
        _xlfn.TEXTJOIN(", ", TRUE, IF(('4.HiCLibrary'!E:E = B298) * ('4.HiCLibrary'!V:V = "Y"), '4.HiCLibrary'!D:D, "")),
        IF(
            COUNTIFS('4.HiCLibrary'!E:E, B298, '4.HiCLibrary'!U:U, "Y") &gt; 0,
            _xlfn.TEXTJOIN(", ", TRUE, IF(('4.HiCLibrary'!E:E = B298) * ('4.HiCLibrary'!U:U = "Y"), '4.HiCLibrary'!D:D, "")),
            "Awaiting Status"
        )
    )
)</f>
        <v/>
      </c>
      <c r="M298" s="47" t="s">
        <v>94</v>
      </c>
      <c r="N298" s="56" t="str" cm="1">
        <f t="array" aca="1" ref="N298" ca="1">IF(
    M298="N",
    "",
    IF(
        COUNTIFS('4.ONT'!E:E, B298, '4.ONT'!Q:Q, "Y") &gt; 0,
        _xlfn.TEXTJOIN(", ", TRUE, IF(('4.ONT'!E:E = B298) * ('4.ONT'!Q:Q = "Y"), '4.ONT'!D:D, "")),
        IF(
            COUNTIFS('4.ONT'!E:E, B298, '4.ONT'!P:P, "Y") &gt; 0,
            _xlfn.TEXTJOIN(", ", TRUE, IF(('4.ONT'!E:E = B298) * ('4.ONT'!P:P = "Y"), '4.ONT'!D:D, "")),
            "Awaiting Status"
        )
    )
)</f>
        <v/>
      </c>
      <c r="O298" s="60" t="s">
        <v>94</v>
      </c>
      <c r="P298" s="60" t="str" cm="1">
        <f t="array" aca="1" ref="P298" ca="1">IF(
    O298="N",
    "",
    IF(
        COUNTIFS('3.RNAExtractions'!E:E, B298, '3.RNAExtractions'!Z:Z, "Y") &gt; 0,
        _xlfn.TEXTJOIN(", ", TRUE, IF(('3.RNAExtractions'!E:E = B298) * ('3.RNAExtractions'!Z:Z = "Y"), '3.RNAExtractions'!D:D, "")),
        IF(
            COUNTIFS('3.RNAExtractions'!E:E, B298, '3.RNAExtractions'!Y:Y, "Y") &gt; 0,
            _xlfn.TEXTJOIN(", ", TRUE, IF(('3.RNAExtractions'!E:E = B298) * ('3.RNAExtractions'!Y:Y = "Y"), '3.RNAExtractions'!D:D, "")),
            "Awaiting Status"
        )
    )
)</f>
        <v/>
      </c>
      <c r="Q298" s="60"/>
      <c r="R298" s="60" t="str" cm="1">
        <f t="array" aca="1" ref="R298" ca="1">IF(
    Q298="N",
    "",
    IF(
        COUNTIFS('4.RNAIllumina'!E:E, B298, '4.RNAIllumina'!Y:Y, "Y") &gt; 0,
        _xlfn.TEXTJOIN(", ", TRUE, IF(('4.RNAIllumina'!E:E = B298) * ('4.RNAIllumina'!Y:Y = "Y"), '4.RNAIllumina'!D:D, "")),
        IF(
            COUNTIFS('4.RNAIllumina'!E:E, B298, '4.RNAIllumina'!X:X, "Y") &gt; 0,
            _xlfn.TEXTJOIN(", ", TRUE, IF(('4.RNAIllumina'!E:E = B298) * ('4.RNAIllumina'!X:X = "Y"), '4.RNAIllumina'!D:D, "")),
            "Awaiting Status"
        )
    )
)</f>
        <v>Awaiting Status</v>
      </c>
      <c r="T298" s="6" t="str">
        <f ca="1">VLOOKUP($B298,'1.MetaData'!$B:$H,2,FALSE)</f>
        <v>F16-0192</v>
      </c>
      <c r="U298" s="7" t="str">
        <f ca="1">VLOOKUP($B298,'1.MetaData'!$B:$H,3,FALSE)</f>
        <v>Pristipomoides typus</v>
      </c>
      <c r="V298" s="7" t="str">
        <f ca="1">VLOOKUP($B298,'1.MetaData'!$B:$H,4,FALSE)</f>
        <v>Sharptooth Jobfish</v>
      </c>
      <c r="W298" s="6" t="str">
        <f ca="1">VLOOKUP($B298,'1.MetaData'!$B:$H,5,FALSE)</f>
        <v xml:space="preserve">WA Fisheries </v>
      </c>
      <c r="X298" s="6" t="str">
        <f ca="1">VLOOKUP($B298,'1.MetaData'!$B:$H,6,FALSE)</f>
        <v>TrEnD</v>
      </c>
      <c r="Z298"/>
    </row>
    <row r="299" spans="1:26" hidden="1" x14ac:dyDescent="0.25">
      <c r="A299" s="17">
        <v>298</v>
      </c>
      <c r="B299" s="3" t="str">
        <f t="shared" ca="1" si="6"/>
        <v>OG298</v>
      </c>
      <c r="C299" s="219" t="s">
        <v>96</v>
      </c>
      <c r="D299" s="4">
        <f ca="1">COUNTIF('2.Tissue'!C:C,B299)</f>
        <v>1</v>
      </c>
      <c r="E299" s="4">
        <f ca="1">COUNTIFS('3.DNAExtractions'!$E:$E,$B299,'3.DNAExtractions'!$D:$D,E$1)</f>
        <v>1</v>
      </c>
      <c r="F299" s="2" t="str" cm="1">
        <f t="array" aca="1" ref="F299" ca="1">IF(
    COUNTIFS('3.DNAExtractions'!E:E, B299, '3.DNAExtractions'!Y:Y, "Y") &gt; 0,
    _xlfn.TEXTJOIN(", ", TRUE, IF(('3.DNAExtractions'!E:E = B299) * ('3.DNAExtractions'!Y:Y = "Y"), '3.DNAExtractions'!D:D, "")),
    IF(
        COUNTIFS('3.DNAExtractions'!E:E, B299, '3.DNAExtractions'!X:X, "Y") &gt; 0,
        _xlfn.TEXTJOIN(", ", TRUE, IF(('3.DNAExtractions'!E:E = B299) * ('3.DNAExtractions'!X:X = "Y"), '3.DNAExtractions'!D:D, "")),
        "Awaiting Status"
    )
)</f>
        <v>Extracted</v>
      </c>
      <c r="G299" s="45" t="s">
        <v>92</v>
      </c>
      <c r="H299" s="8" t="str" cm="1">
        <f t="array" aca="1" ref="H299" ca="1">IF(
    G299="N",
    "",
    IF(
        COUNTIFS('4.Illumina'!E:E, B299, '4.Illumina'!R:R, "Y") &gt; 0,
        _xlfn.TEXTJOIN(", ", TRUE, IF(('4.Illumina'!E:E = B299) * ('4.Illumina'!R:R = "Y"), '4.Illumina'!D:D, "")),
        IF(
            COUNTIFS('4.Illumina'!E:E, B299, '4.Illumina'!Q:Q, "Y") &gt; 0,
            _xlfn.TEXTJOIN(", ", TRUE, IF(('4.Illumina'!E:E = B299) * ('4.Illumina'!Q:Q = "Y"), '4.Illumina'!D:D, "")),
            "Awaiting Status"
        )
    )
)</f>
        <v>Sequenced</v>
      </c>
      <c r="I299" s="26" t="s">
        <v>94</v>
      </c>
      <c r="J299" s="56" t="str" cm="1">
        <f t="array" aca="1" ref="J299" ca="1">IF(
    I299="N",
    "",
    IF(
        COUNTIFS('4.PacBio'!E:E, B299, '4.PacBio'!W:W, "Y") &gt; 0,
        _xlfn.TEXTJOIN(", ", TRUE, IF(('4.PacBio'!E:E = B299) * ('4.PacBio'!W:W = "Y"), '4.PacBio'!D:D, "")),
        IF(
            COUNTIFS('4.PacBio'!E:E, B299, '4.PacBio'!V:V, "Y") &gt; 0,
            _xlfn.TEXTJOIN(", ", TRUE, IF(('4.PacBio'!E:E = B299) * ('4.PacBio'!V:V = "Y"), '4.PacBio'!D:D, "")),
            "Awaiting Status"
        )
    )
)</f>
        <v/>
      </c>
      <c r="K299" s="181" t="s">
        <v>94</v>
      </c>
      <c r="L299" s="8" t="str" cm="1">
        <f t="array" aca="1" ref="L299" ca="1">IF(
    K299="N",
    "",
    IF(
        COUNTIFS('4.HiCLibrary'!E:E, B299, '4.HiCLibrary'!V:V, "Y") &gt; 0,
        _xlfn.TEXTJOIN(", ", TRUE, IF(('4.HiCLibrary'!E:E = B299) * ('4.HiCLibrary'!V:V = "Y"), '4.HiCLibrary'!D:D, "")),
        IF(
            COUNTIFS('4.HiCLibrary'!E:E, B299, '4.HiCLibrary'!U:U, "Y") &gt; 0,
            _xlfn.TEXTJOIN(", ", TRUE, IF(('4.HiCLibrary'!E:E = B299) * ('4.HiCLibrary'!U:U = "Y"), '4.HiCLibrary'!D:D, "")),
            "Awaiting Status"
        )
    )
)</f>
        <v/>
      </c>
      <c r="M299" s="47" t="s">
        <v>94</v>
      </c>
      <c r="N299" s="56" t="str" cm="1">
        <f t="array" aca="1" ref="N299" ca="1">IF(
    M299="N",
    "",
    IF(
        COUNTIFS('4.ONT'!E:E, B299, '4.ONT'!Q:Q, "Y") &gt; 0,
        _xlfn.TEXTJOIN(", ", TRUE, IF(('4.ONT'!E:E = B299) * ('4.ONT'!Q:Q = "Y"), '4.ONT'!D:D, "")),
        IF(
            COUNTIFS('4.ONT'!E:E, B299, '4.ONT'!P:P, "Y") &gt; 0,
            _xlfn.TEXTJOIN(", ", TRUE, IF(('4.ONT'!E:E = B299) * ('4.ONT'!P:P = "Y"), '4.ONT'!D:D, "")),
            "Awaiting Status"
        )
    )
)</f>
        <v/>
      </c>
      <c r="O299" s="60" t="s">
        <v>94</v>
      </c>
      <c r="P299" s="60" t="str" cm="1">
        <f t="array" aca="1" ref="P299" ca="1">IF(
    O299="N",
    "",
    IF(
        COUNTIFS('3.RNAExtractions'!E:E, B299, '3.RNAExtractions'!Z:Z, "Y") &gt; 0,
        _xlfn.TEXTJOIN(", ", TRUE, IF(('3.RNAExtractions'!E:E = B299) * ('3.RNAExtractions'!Z:Z = "Y"), '3.RNAExtractions'!D:D, "")),
        IF(
            COUNTIFS('3.RNAExtractions'!E:E, B299, '3.RNAExtractions'!Y:Y, "Y") &gt; 0,
            _xlfn.TEXTJOIN(", ", TRUE, IF(('3.RNAExtractions'!E:E = B299) * ('3.RNAExtractions'!Y:Y = "Y"), '3.RNAExtractions'!D:D, "")),
            "Awaiting Status"
        )
    )
)</f>
        <v/>
      </c>
      <c r="Q299" s="60"/>
      <c r="R299" s="60" t="str" cm="1">
        <f t="array" aca="1" ref="R299" ca="1">IF(
    Q299="N",
    "",
    IF(
        COUNTIFS('4.RNAIllumina'!E:E, B299, '4.RNAIllumina'!Y:Y, "Y") &gt; 0,
        _xlfn.TEXTJOIN(", ", TRUE, IF(('4.RNAIllumina'!E:E = B299) * ('4.RNAIllumina'!Y:Y = "Y"), '4.RNAIllumina'!D:D, "")),
        IF(
            COUNTIFS('4.RNAIllumina'!E:E, B299, '4.RNAIllumina'!X:X, "Y") &gt; 0,
            _xlfn.TEXTJOIN(", ", TRUE, IF(('4.RNAIllumina'!E:E = B299) * ('4.RNAIllumina'!X:X = "Y"), '4.RNAIllumina'!D:D, "")),
            "Awaiting Status"
        )
    )
)</f>
        <v>Awaiting Status</v>
      </c>
      <c r="T299" s="6" t="str">
        <f ca="1">VLOOKUP($B299,'1.MetaData'!$B:$H,2,FALSE)</f>
        <v>F16-0190</v>
      </c>
      <c r="U299" s="7" t="str">
        <f ca="1">VLOOKUP($B299,'1.MetaData'!$B:$H,3,FALSE)</f>
        <v>Randallichthys filamentosus</v>
      </c>
      <c r="V299" s="7" t="str">
        <f ca="1">VLOOKUP($B299,'1.MetaData'!$B:$H,4,FALSE)</f>
        <v>Randall's Snapper</v>
      </c>
      <c r="W299" s="6" t="str">
        <f ca="1">VLOOKUP($B299,'1.MetaData'!$B:$H,5,FALSE)</f>
        <v xml:space="preserve">WA Fisheries </v>
      </c>
      <c r="X299" s="6" t="str">
        <f ca="1">VLOOKUP($B299,'1.MetaData'!$B:$H,6,FALSE)</f>
        <v>TrEnD</v>
      </c>
      <c r="Z299"/>
    </row>
    <row r="300" spans="1:26" hidden="1" x14ac:dyDescent="0.25">
      <c r="A300" s="17">
        <v>299</v>
      </c>
      <c r="B300" s="3" t="str">
        <f t="shared" ca="1" si="6"/>
        <v>OG299</v>
      </c>
      <c r="C300" s="219" t="s">
        <v>96</v>
      </c>
      <c r="D300" s="4">
        <f ca="1">COUNTIF('2.Tissue'!C:C,B300)</f>
        <v>1</v>
      </c>
      <c r="E300" s="4">
        <f ca="1">COUNTIFS('3.DNAExtractions'!$E:$E,$B300,'3.DNAExtractions'!$D:$D,E$1)</f>
        <v>1</v>
      </c>
      <c r="F300" s="2" t="str" cm="1">
        <f t="array" aca="1" ref="F300" ca="1">IF(
    COUNTIFS('3.DNAExtractions'!E:E, B300, '3.DNAExtractions'!Y:Y, "Y") &gt; 0,
    _xlfn.TEXTJOIN(", ", TRUE, IF(('3.DNAExtractions'!E:E = B300) * ('3.DNAExtractions'!Y:Y = "Y"), '3.DNAExtractions'!D:D, "")),
    IF(
        COUNTIFS('3.DNAExtractions'!E:E, B300, '3.DNAExtractions'!X:X, "Y") &gt; 0,
        _xlfn.TEXTJOIN(", ", TRUE, IF(('3.DNAExtractions'!E:E = B300) * ('3.DNAExtractions'!X:X = "Y"), '3.DNAExtractions'!D:D, "")),
        "Awaiting Status"
    )
)</f>
        <v>Extracted</v>
      </c>
      <c r="G300" s="45" t="s">
        <v>92</v>
      </c>
      <c r="H300" s="8" t="str" cm="1">
        <f t="array" aca="1" ref="H300" ca="1">IF(
    G300="N",
    "",
    IF(
        COUNTIFS('4.Illumina'!E:E, B300, '4.Illumina'!R:R, "Y") &gt; 0,
        _xlfn.TEXTJOIN(", ", TRUE, IF(('4.Illumina'!E:E = B300) * ('4.Illumina'!R:R = "Y"), '4.Illumina'!D:D, "")),
        IF(
            COUNTIFS('4.Illumina'!E:E, B300, '4.Illumina'!Q:Q, "Y") &gt; 0,
            _xlfn.TEXTJOIN(", ", TRUE, IF(('4.Illumina'!E:E = B300) * ('4.Illumina'!Q:Q = "Y"), '4.Illumina'!D:D, "")),
            "Awaiting Status"
        )
    )
)</f>
        <v>Sequenced</v>
      </c>
      <c r="I300" s="26" t="s">
        <v>94</v>
      </c>
      <c r="J300" s="56" t="str" cm="1">
        <f t="array" aca="1" ref="J300" ca="1">IF(
    I300="N",
    "",
    IF(
        COUNTIFS('4.PacBio'!E:E, B300, '4.PacBio'!W:W, "Y") &gt; 0,
        _xlfn.TEXTJOIN(", ", TRUE, IF(('4.PacBio'!E:E = B300) * ('4.PacBio'!W:W = "Y"), '4.PacBio'!D:D, "")),
        IF(
            COUNTIFS('4.PacBio'!E:E, B300, '4.PacBio'!V:V, "Y") &gt; 0,
            _xlfn.TEXTJOIN(", ", TRUE, IF(('4.PacBio'!E:E = B300) * ('4.PacBio'!V:V = "Y"), '4.PacBio'!D:D, "")),
            "Awaiting Status"
        )
    )
)</f>
        <v/>
      </c>
      <c r="K300" s="181" t="s">
        <v>94</v>
      </c>
      <c r="L300" s="8" t="str" cm="1">
        <f t="array" aca="1" ref="L300" ca="1">IF(
    K300="N",
    "",
    IF(
        COUNTIFS('4.HiCLibrary'!E:E, B300, '4.HiCLibrary'!V:V, "Y") &gt; 0,
        _xlfn.TEXTJOIN(", ", TRUE, IF(('4.HiCLibrary'!E:E = B300) * ('4.HiCLibrary'!V:V = "Y"), '4.HiCLibrary'!D:D, "")),
        IF(
            COUNTIFS('4.HiCLibrary'!E:E, B300, '4.HiCLibrary'!U:U, "Y") &gt; 0,
            _xlfn.TEXTJOIN(", ", TRUE, IF(('4.HiCLibrary'!E:E = B300) * ('4.HiCLibrary'!U:U = "Y"), '4.HiCLibrary'!D:D, "")),
            "Awaiting Status"
        )
    )
)</f>
        <v/>
      </c>
      <c r="M300" s="47" t="s">
        <v>94</v>
      </c>
      <c r="N300" s="56" t="str" cm="1">
        <f t="array" aca="1" ref="N300" ca="1">IF(
    M300="N",
    "",
    IF(
        COUNTIFS('4.ONT'!E:E, B300, '4.ONT'!Q:Q, "Y") &gt; 0,
        _xlfn.TEXTJOIN(", ", TRUE, IF(('4.ONT'!E:E = B300) * ('4.ONT'!Q:Q = "Y"), '4.ONT'!D:D, "")),
        IF(
            COUNTIFS('4.ONT'!E:E, B300, '4.ONT'!P:P, "Y") &gt; 0,
            _xlfn.TEXTJOIN(", ", TRUE, IF(('4.ONT'!E:E = B300) * ('4.ONT'!P:P = "Y"), '4.ONT'!D:D, "")),
            "Awaiting Status"
        )
    )
)</f>
        <v/>
      </c>
      <c r="O300" s="60" t="s">
        <v>94</v>
      </c>
      <c r="P300" s="60" t="str" cm="1">
        <f t="array" aca="1" ref="P300" ca="1">IF(
    O300="N",
    "",
    IF(
        COUNTIFS('3.RNAExtractions'!E:E, B300, '3.RNAExtractions'!Z:Z, "Y") &gt; 0,
        _xlfn.TEXTJOIN(", ", TRUE, IF(('3.RNAExtractions'!E:E = B300) * ('3.RNAExtractions'!Z:Z = "Y"), '3.RNAExtractions'!D:D, "")),
        IF(
            COUNTIFS('3.RNAExtractions'!E:E, B300, '3.RNAExtractions'!Y:Y, "Y") &gt; 0,
            _xlfn.TEXTJOIN(", ", TRUE, IF(('3.RNAExtractions'!E:E = B300) * ('3.RNAExtractions'!Y:Y = "Y"), '3.RNAExtractions'!D:D, "")),
            "Awaiting Status"
        )
    )
)</f>
        <v/>
      </c>
      <c r="Q300" s="60"/>
      <c r="R300" s="60" t="str" cm="1">
        <f t="array" aca="1" ref="R300" ca="1">IF(
    Q300="N",
    "",
    IF(
        COUNTIFS('4.RNAIllumina'!E:E, B300, '4.RNAIllumina'!Y:Y, "Y") &gt; 0,
        _xlfn.TEXTJOIN(", ", TRUE, IF(('4.RNAIllumina'!E:E = B300) * ('4.RNAIllumina'!Y:Y = "Y"), '4.RNAIllumina'!D:D, "")),
        IF(
            COUNTIFS('4.RNAIllumina'!E:E, B300, '4.RNAIllumina'!X:X, "Y") &gt; 0,
            _xlfn.TEXTJOIN(", ", TRUE, IF(('4.RNAIllumina'!E:E = B300) * ('4.RNAIllumina'!X:X = "Y"), '4.RNAIllumina'!D:D, "")),
            "Awaiting Status"
        )
    )
)</f>
        <v>Awaiting Status</v>
      </c>
      <c r="T300" s="6" t="str">
        <f ca="1">VLOOKUP($B300,'1.MetaData'!$B:$H,2,FALSE)</f>
        <v>F16-0180</v>
      </c>
      <c r="U300" s="7" t="str">
        <f ca="1">VLOOKUP($B300,'1.MetaData'!$B:$H,3,FALSE)</f>
        <v>Sillago ingenuua</v>
      </c>
      <c r="V300" s="7" t="str">
        <f ca="1">VLOOKUP($B300,'1.MetaData'!$B:$H,4,FALSE)</f>
        <v>Bay Whiting</v>
      </c>
      <c r="W300" s="6" t="str">
        <f ca="1">VLOOKUP($B300,'1.MetaData'!$B:$H,5,FALSE)</f>
        <v xml:space="preserve">WA Fisheries </v>
      </c>
      <c r="X300" s="6" t="str">
        <f ca="1">VLOOKUP($B300,'1.MetaData'!$B:$H,6,FALSE)</f>
        <v>TrEnD</v>
      </c>
      <c r="Z300"/>
    </row>
    <row r="301" spans="1:26" hidden="1" x14ac:dyDescent="0.25">
      <c r="A301" s="17">
        <v>300</v>
      </c>
      <c r="B301" s="3" t="str">
        <f t="shared" ca="1" si="6"/>
        <v>OG300</v>
      </c>
      <c r="C301" s="219" t="s">
        <v>96</v>
      </c>
      <c r="D301" s="4">
        <f ca="1">COUNTIF('2.Tissue'!C:C,B301)</f>
        <v>1</v>
      </c>
      <c r="E301" s="4">
        <f ca="1">COUNTIFS('3.DNAExtractions'!$E:$E,$B301,'3.DNAExtractions'!$D:$D,E$1)</f>
        <v>1</v>
      </c>
      <c r="F301" s="2" t="str" cm="1">
        <f t="array" aca="1" ref="F301" ca="1">IF(
    COUNTIFS('3.DNAExtractions'!E:E, B301, '3.DNAExtractions'!Y:Y, "Y") &gt; 0,
    _xlfn.TEXTJOIN(", ", TRUE, IF(('3.DNAExtractions'!E:E = B301) * ('3.DNAExtractions'!Y:Y = "Y"), '3.DNAExtractions'!D:D, "")),
    IF(
        COUNTIFS('3.DNAExtractions'!E:E, B301, '3.DNAExtractions'!X:X, "Y") &gt; 0,
        _xlfn.TEXTJOIN(", ", TRUE, IF(('3.DNAExtractions'!E:E = B301) * ('3.DNAExtractions'!X:X = "Y"), '3.DNAExtractions'!D:D, "")),
        "Awaiting Status"
    )
)</f>
        <v>Extracted</v>
      </c>
      <c r="G301" s="45" t="s">
        <v>92</v>
      </c>
      <c r="H301" s="8" t="str" cm="1">
        <f t="array" aca="1" ref="H301" ca="1">IF(
    G301="N",
    "",
    IF(
        COUNTIFS('4.Illumina'!E:E, B301, '4.Illumina'!R:R, "Y") &gt; 0,
        _xlfn.TEXTJOIN(", ", TRUE, IF(('4.Illumina'!E:E = B301) * ('4.Illumina'!R:R = "Y"), '4.Illumina'!D:D, "")),
        IF(
            COUNTIFS('4.Illumina'!E:E, B301, '4.Illumina'!Q:Q, "Y") &gt; 0,
            _xlfn.TEXTJOIN(", ", TRUE, IF(('4.Illumina'!E:E = B301) * ('4.Illumina'!Q:Q = "Y"), '4.Illumina'!D:D, "")),
            "Awaiting Status"
        )
    )
)</f>
        <v>Sequenced</v>
      </c>
      <c r="I301" s="26" t="s">
        <v>94</v>
      </c>
      <c r="J301" s="56" t="str" cm="1">
        <f t="array" aca="1" ref="J301" ca="1">IF(
    I301="N",
    "",
    IF(
        COUNTIFS('4.PacBio'!E:E, B301, '4.PacBio'!W:W, "Y") &gt; 0,
        _xlfn.TEXTJOIN(", ", TRUE, IF(('4.PacBio'!E:E = B301) * ('4.PacBio'!W:W = "Y"), '4.PacBio'!D:D, "")),
        IF(
            COUNTIFS('4.PacBio'!E:E, B301, '4.PacBio'!V:V, "Y") &gt; 0,
            _xlfn.TEXTJOIN(", ", TRUE, IF(('4.PacBio'!E:E = B301) * ('4.PacBio'!V:V = "Y"), '4.PacBio'!D:D, "")),
            "Awaiting Status"
        )
    )
)</f>
        <v/>
      </c>
      <c r="K301" s="181" t="s">
        <v>94</v>
      </c>
      <c r="L301" s="8" t="str" cm="1">
        <f t="array" aca="1" ref="L301" ca="1">IF(
    K301="N",
    "",
    IF(
        COUNTIFS('4.HiCLibrary'!E:E, B301, '4.HiCLibrary'!V:V, "Y") &gt; 0,
        _xlfn.TEXTJOIN(", ", TRUE, IF(('4.HiCLibrary'!E:E = B301) * ('4.HiCLibrary'!V:V = "Y"), '4.HiCLibrary'!D:D, "")),
        IF(
            COUNTIFS('4.HiCLibrary'!E:E, B301, '4.HiCLibrary'!U:U, "Y") &gt; 0,
            _xlfn.TEXTJOIN(", ", TRUE, IF(('4.HiCLibrary'!E:E = B301) * ('4.HiCLibrary'!U:U = "Y"), '4.HiCLibrary'!D:D, "")),
            "Awaiting Status"
        )
    )
)</f>
        <v/>
      </c>
      <c r="M301" s="47" t="s">
        <v>94</v>
      </c>
      <c r="N301" s="56" t="str" cm="1">
        <f t="array" aca="1" ref="N301" ca="1">IF(
    M301="N",
    "",
    IF(
        COUNTIFS('4.ONT'!E:E, B301, '4.ONT'!Q:Q, "Y") &gt; 0,
        _xlfn.TEXTJOIN(", ", TRUE, IF(('4.ONT'!E:E = B301) * ('4.ONT'!Q:Q = "Y"), '4.ONT'!D:D, "")),
        IF(
            COUNTIFS('4.ONT'!E:E, B301, '4.ONT'!P:P, "Y") &gt; 0,
            _xlfn.TEXTJOIN(", ", TRUE, IF(('4.ONT'!E:E = B301) * ('4.ONT'!P:P = "Y"), '4.ONT'!D:D, "")),
            "Awaiting Status"
        )
    )
)</f>
        <v/>
      </c>
      <c r="O301" s="60" t="s">
        <v>94</v>
      </c>
      <c r="P301" s="60" t="str" cm="1">
        <f t="array" aca="1" ref="P301" ca="1">IF(
    O301="N",
    "",
    IF(
        COUNTIFS('3.RNAExtractions'!E:E, B301, '3.RNAExtractions'!Z:Z, "Y") &gt; 0,
        _xlfn.TEXTJOIN(", ", TRUE, IF(('3.RNAExtractions'!E:E = B301) * ('3.RNAExtractions'!Z:Z = "Y"), '3.RNAExtractions'!D:D, "")),
        IF(
            COUNTIFS('3.RNAExtractions'!E:E, B301, '3.RNAExtractions'!Y:Y, "Y") &gt; 0,
            _xlfn.TEXTJOIN(", ", TRUE, IF(('3.RNAExtractions'!E:E = B301) * ('3.RNAExtractions'!Y:Y = "Y"), '3.RNAExtractions'!D:D, "")),
            "Awaiting Status"
        )
    )
)</f>
        <v/>
      </c>
      <c r="Q301" s="60"/>
      <c r="R301" s="60" t="str" cm="1">
        <f t="array" aca="1" ref="R301" ca="1">IF(
    Q301="N",
    "",
    IF(
        COUNTIFS('4.RNAIllumina'!E:E, B301, '4.RNAIllumina'!Y:Y, "Y") &gt; 0,
        _xlfn.TEXTJOIN(", ", TRUE, IF(('4.RNAIllumina'!E:E = B301) * ('4.RNAIllumina'!Y:Y = "Y"), '4.RNAIllumina'!D:D, "")),
        IF(
            COUNTIFS('4.RNAIllumina'!E:E, B301, '4.RNAIllumina'!X:X, "Y") &gt; 0,
            _xlfn.TEXTJOIN(", ", TRUE, IF(('4.RNAIllumina'!E:E = B301) * ('4.RNAIllumina'!X:X = "Y"), '4.RNAIllumina'!D:D, "")),
            "Awaiting Status"
        )
    )
)</f>
        <v>Awaiting Status</v>
      </c>
      <c r="T301" s="6" t="str">
        <f ca="1">VLOOKUP($B301,'1.MetaData'!$B:$H,2,FALSE)</f>
        <v>F15-1920</v>
      </c>
      <c r="U301" s="7" t="str">
        <f ca="1">VLOOKUP($B301,'1.MetaData'!$B:$H,3,FALSE)</f>
        <v>Lethrinus nebulosus</v>
      </c>
      <c r="V301" s="7">
        <f ca="1">VLOOKUP($B301,'1.MetaData'!$B:$H,4,FALSE)</f>
        <v>0</v>
      </c>
      <c r="W301" s="6" t="str">
        <f ca="1">VLOOKUP($B301,'1.MetaData'!$B:$H,5,FALSE)</f>
        <v xml:space="preserve">WA Fisheries </v>
      </c>
      <c r="X301" s="6" t="str">
        <f ca="1">VLOOKUP($B301,'1.MetaData'!$B:$H,6,FALSE)</f>
        <v>TrEnD</v>
      </c>
      <c r="Z301"/>
    </row>
    <row r="302" spans="1:26" hidden="1" x14ac:dyDescent="0.25">
      <c r="A302" s="17">
        <v>301</v>
      </c>
      <c r="B302" s="3" t="str">
        <f t="shared" ref="B302:B365" ca="1" si="7">_xlfn.CONCAT("OG",A302)</f>
        <v>OG301</v>
      </c>
      <c r="C302" s="219" t="s">
        <v>96</v>
      </c>
      <c r="D302" s="4">
        <f ca="1">COUNTIF('2.Tissue'!C:C,B302)</f>
        <v>1</v>
      </c>
      <c r="E302" s="4">
        <f ca="1">COUNTIFS('3.DNAExtractions'!$E:$E,$B302,'3.DNAExtractions'!$D:$D,E$1)</f>
        <v>1</v>
      </c>
      <c r="F302" s="2" t="str" cm="1">
        <f t="array" aca="1" ref="F302" ca="1">IF(
    COUNTIFS('3.DNAExtractions'!E:E, B302, '3.DNAExtractions'!Y:Y, "Y") &gt; 0,
    _xlfn.TEXTJOIN(", ", TRUE, IF(('3.DNAExtractions'!E:E = B302) * ('3.DNAExtractions'!Y:Y = "Y"), '3.DNAExtractions'!D:D, "")),
    IF(
        COUNTIFS('3.DNAExtractions'!E:E, B302, '3.DNAExtractions'!X:X, "Y") &gt; 0,
        _xlfn.TEXTJOIN(", ", TRUE, IF(('3.DNAExtractions'!E:E = B302) * ('3.DNAExtractions'!X:X = "Y"), '3.DNAExtractions'!D:D, "")),
        "Awaiting Status"
    )
)</f>
        <v>Extracted</v>
      </c>
      <c r="G302" s="45" t="s">
        <v>92</v>
      </c>
      <c r="H302" s="8" t="str" cm="1">
        <f t="array" aca="1" ref="H302" ca="1">IF(
    G302="N",
    "",
    IF(
        COUNTIFS('4.Illumina'!E:E, B302, '4.Illumina'!R:R, "Y") &gt; 0,
        _xlfn.TEXTJOIN(", ", TRUE, IF(('4.Illumina'!E:E = B302) * ('4.Illumina'!R:R = "Y"), '4.Illumina'!D:D, "")),
        IF(
            COUNTIFS('4.Illumina'!E:E, B302, '4.Illumina'!Q:Q, "Y") &gt; 0,
            _xlfn.TEXTJOIN(", ", TRUE, IF(('4.Illumina'!E:E = B302) * ('4.Illumina'!Q:Q = "Y"), '4.Illumina'!D:D, "")),
            "Awaiting Status"
        )
    )
)</f>
        <v>Sequenced</v>
      </c>
      <c r="I302" s="26" t="s">
        <v>94</v>
      </c>
      <c r="J302" s="56" t="str" cm="1">
        <f t="array" aca="1" ref="J302" ca="1">IF(
    I302="N",
    "",
    IF(
        COUNTIFS('4.PacBio'!E:E, B302, '4.PacBio'!W:W, "Y") &gt; 0,
        _xlfn.TEXTJOIN(", ", TRUE, IF(('4.PacBio'!E:E = B302) * ('4.PacBio'!W:W = "Y"), '4.PacBio'!D:D, "")),
        IF(
            COUNTIFS('4.PacBio'!E:E, B302, '4.PacBio'!V:V, "Y") &gt; 0,
            _xlfn.TEXTJOIN(", ", TRUE, IF(('4.PacBio'!E:E = B302) * ('4.PacBio'!V:V = "Y"), '4.PacBio'!D:D, "")),
            "Awaiting Status"
        )
    )
)</f>
        <v/>
      </c>
      <c r="K302" s="181" t="s">
        <v>94</v>
      </c>
      <c r="L302" s="8" t="str" cm="1">
        <f t="array" aca="1" ref="L302" ca="1">IF(
    K302="N",
    "",
    IF(
        COUNTIFS('4.HiCLibrary'!E:E, B302, '4.HiCLibrary'!V:V, "Y") &gt; 0,
        _xlfn.TEXTJOIN(", ", TRUE, IF(('4.HiCLibrary'!E:E = B302) * ('4.HiCLibrary'!V:V = "Y"), '4.HiCLibrary'!D:D, "")),
        IF(
            COUNTIFS('4.HiCLibrary'!E:E, B302, '4.HiCLibrary'!U:U, "Y") &gt; 0,
            _xlfn.TEXTJOIN(", ", TRUE, IF(('4.HiCLibrary'!E:E = B302) * ('4.HiCLibrary'!U:U = "Y"), '4.HiCLibrary'!D:D, "")),
            "Awaiting Status"
        )
    )
)</f>
        <v/>
      </c>
      <c r="M302" s="47" t="s">
        <v>94</v>
      </c>
      <c r="N302" s="56" t="str" cm="1">
        <f t="array" aca="1" ref="N302" ca="1">IF(
    M302="N",
    "",
    IF(
        COUNTIFS('4.ONT'!E:E, B302, '4.ONT'!Q:Q, "Y") &gt; 0,
        _xlfn.TEXTJOIN(", ", TRUE, IF(('4.ONT'!E:E = B302) * ('4.ONT'!Q:Q = "Y"), '4.ONT'!D:D, "")),
        IF(
            COUNTIFS('4.ONT'!E:E, B302, '4.ONT'!P:P, "Y") &gt; 0,
            _xlfn.TEXTJOIN(", ", TRUE, IF(('4.ONT'!E:E = B302) * ('4.ONT'!P:P = "Y"), '4.ONT'!D:D, "")),
            "Awaiting Status"
        )
    )
)</f>
        <v/>
      </c>
      <c r="O302" s="60" t="s">
        <v>94</v>
      </c>
      <c r="P302" s="60" t="str" cm="1">
        <f t="array" aca="1" ref="P302" ca="1">IF(
    O302="N",
    "",
    IF(
        COUNTIFS('3.RNAExtractions'!E:E, B302, '3.RNAExtractions'!Z:Z, "Y") &gt; 0,
        _xlfn.TEXTJOIN(", ", TRUE, IF(('3.RNAExtractions'!E:E = B302) * ('3.RNAExtractions'!Z:Z = "Y"), '3.RNAExtractions'!D:D, "")),
        IF(
            COUNTIFS('3.RNAExtractions'!E:E, B302, '3.RNAExtractions'!Y:Y, "Y") &gt; 0,
            _xlfn.TEXTJOIN(", ", TRUE, IF(('3.RNAExtractions'!E:E = B302) * ('3.RNAExtractions'!Y:Y = "Y"), '3.RNAExtractions'!D:D, "")),
            "Awaiting Status"
        )
    )
)</f>
        <v/>
      </c>
      <c r="Q302" s="60"/>
      <c r="R302" s="60" t="str" cm="1">
        <f t="array" aca="1" ref="R302" ca="1">IF(
    Q302="N",
    "",
    IF(
        COUNTIFS('4.RNAIllumina'!E:E, B302, '4.RNAIllumina'!Y:Y, "Y") &gt; 0,
        _xlfn.TEXTJOIN(", ", TRUE, IF(('4.RNAIllumina'!E:E = B302) * ('4.RNAIllumina'!Y:Y = "Y"), '4.RNAIllumina'!D:D, "")),
        IF(
            COUNTIFS('4.RNAIllumina'!E:E, B302, '4.RNAIllumina'!X:X, "Y") &gt; 0,
            _xlfn.TEXTJOIN(", ", TRUE, IF(('4.RNAIllumina'!E:E = B302) * ('4.RNAIllumina'!X:X = "Y"), '4.RNAIllumina'!D:D, "")),
            "Awaiting Status"
        )
    )
)</f>
        <v>Awaiting Status</v>
      </c>
      <c r="T302" s="6" t="str">
        <f ca="1">VLOOKUP($B302,'1.MetaData'!$B:$H,2,FALSE)</f>
        <v>F15-1061a</v>
      </c>
      <c r="U302" s="7" t="str">
        <f ca="1">VLOOKUP($B302,'1.MetaData'!$B:$H,3,FALSE)</f>
        <v>Acanthurus olivaceus</v>
      </c>
      <c r="V302" s="7" t="str">
        <f ca="1">VLOOKUP($B302,'1.MetaData'!$B:$H,4,FALSE)</f>
        <v>Orangeband Surgeonfish</v>
      </c>
      <c r="W302" s="6" t="str">
        <f ca="1">VLOOKUP($B302,'1.MetaData'!$B:$H,5,FALSE)</f>
        <v xml:space="preserve">J DiBattista, JP Hobbs, Tane </v>
      </c>
      <c r="X302" s="6" t="str">
        <f ca="1">VLOOKUP($B302,'1.MetaData'!$B:$H,6,FALSE)</f>
        <v>TrEnD</v>
      </c>
      <c r="Z302"/>
    </row>
    <row r="303" spans="1:26" hidden="1" x14ac:dyDescent="0.25">
      <c r="A303" s="17">
        <v>302</v>
      </c>
      <c r="B303" s="3" t="str">
        <f t="shared" ca="1" si="7"/>
        <v>OG302</v>
      </c>
      <c r="C303" s="219" t="s">
        <v>96</v>
      </c>
      <c r="D303" s="4">
        <f ca="1">COUNTIF('2.Tissue'!C:C,B303)</f>
        <v>1</v>
      </c>
      <c r="E303" s="4">
        <f ca="1">COUNTIFS('3.DNAExtractions'!$E:$E,$B303,'3.DNAExtractions'!$D:$D,E$1)</f>
        <v>1</v>
      </c>
      <c r="F303" s="2" t="str" cm="1">
        <f t="array" aca="1" ref="F303" ca="1">IF(
    COUNTIFS('3.DNAExtractions'!E:E, B303, '3.DNAExtractions'!Y:Y, "Y") &gt; 0,
    _xlfn.TEXTJOIN(", ", TRUE, IF(('3.DNAExtractions'!E:E = B303) * ('3.DNAExtractions'!Y:Y = "Y"), '3.DNAExtractions'!D:D, "")),
    IF(
        COUNTIFS('3.DNAExtractions'!E:E, B303, '3.DNAExtractions'!X:X, "Y") &gt; 0,
        _xlfn.TEXTJOIN(", ", TRUE, IF(('3.DNAExtractions'!E:E = B303) * ('3.DNAExtractions'!X:X = "Y"), '3.DNAExtractions'!D:D, "")),
        "Awaiting Status"
    )
)</f>
        <v>Extracted</v>
      </c>
      <c r="G303" s="45" t="s">
        <v>92</v>
      </c>
      <c r="H303" s="8" t="str" cm="1">
        <f t="array" aca="1" ref="H303" ca="1">IF(
    G303="N",
    "",
    IF(
        COUNTIFS('4.Illumina'!E:E, B303, '4.Illumina'!R:R, "Y") &gt; 0,
        _xlfn.TEXTJOIN(", ", TRUE, IF(('4.Illumina'!E:E = B303) * ('4.Illumina'!R:R = "Y"), '4.Illumina'!D:D, "")),
        IF(
            COUNTIFS('4.Illumina'!E:E, B303, '4.Illumina'!Q:Q, "Y") &gt; 0,
            _xlfn.TEXTJOIN(", ", TRUE, IF(('4.Illumina'!E:E = B303) * ('4.Illumina'!Q:Q = "Y"), '4.Illumina'!D:D, "")),
            "Awaiting Status"
        )
    )
)</f>
        <v>Sequenced</v>
      </c>
      <c r="I303" s="26" t="s">
        <v>94</v>
      </c>
      <c r="J303" s="56" t="str" cm="1">
        <f t="array" aca="1" ref="J303" ca="1">IF(
    I303="N",
    "",
    IF(
        COUNTIFS('4.PacBio'!E:E, B303, '4.PacBio'!W:W, "Y") &gt; 0,
        _xlfn.TEXTJOIN(", ", TRUE, IF(('4.PacBio'!E:E = B303) * ('4.PacBio'!W:W = "Y"), '4.PacBio'!D:D, "")),
        IF(
            COUNTIFS('4.PacBio'!E:E, B303, '4.PacBio'!V:V, "Y") &gt; 0,
            _xlfn.TEXTJOIN(", ", TRUE, IF(('4.PacBio'!E:E = B303) * ('4.PacBio'!V:V = "Y"), '4.PacBio'!D:D, "")),
            "Awaiting Status"
        )
    )
)</f>
        <v/>
      </c>
      <c r="K303" s="181" t="s">
        <v>94</v>
      </c>
      <c r="L303" s="8" t="str" cm="1">
        <f t="array" aca="1" ref="L303" ca="1">IF(
    K303="N",
    "",
    IF(
        COUNTIFS('4.HiCLibrary'!E:E, B303, '4.HiCLibrary'!V:V, "Y") &gt; 0,
        _xlfn.TEXTJOIN(", ", TRUE, IF(('4.HiCLibrary'!E:E = B303) * ('4.HiCLibrary'!V:V = "Y"), '4.HiCLibrary'!D:D, "")),
        IF(
            COUNTIFS('4.HiCLibrary'!E:E, B303, '4.HiCLibrary'!U:U, "Y") &gt; 0,
            _xlfn.TEXTJOIN(", ", TRUE, IF(('4.HiCLibrary'!E:E = B303) * ('4.HiCLibrary'!U:U = "Y"), '4.HiCLibrary'!D:D, "")),
            "Awaiting Status"
        )
    )
)</f>
        <v/>
      </c>
      <c r="M303" s="47" t="s">
        <v>94</v>
      </c>
      <c r="N303" s="56" t="str" cm="1">
        <f t="array" aca="1" ref="N303" ca="1">IF(
    M303="N",
    "",
    IF(
        COUNTIFS('4.ONT'!E:E, B303, '4.ONT'!Q:Q, "Y") &gt; 0,
        _xlfn.TEXTJOIN(", ", TRUE, IF(('4.ONT'!E:E = B303) * ('4.ONT'!Q:Q = "Y"), '4.ONT'!D:D, "")),
        IF(
            COUNTIFS('4.ONT'!E:E, B303, '4.ONT'!P:P, "Y") &gt; 0,
            _xlfn.TEXTJOIN(", ", TRUE, IF(('4.ONT'!E:E = B303) * ('4.ONT'!P:P = "Y"), '4.ONT'!D:D, "")),
            "Awaiting Status"
        )
    )
)</f>
        <v/>
      </c>
      <c r="O303" s="60" t="s">
        <v>94</v>
      </c>
      <c r="P303" s="60" t="str" cm="1">
        <f t="array" aca="1" ref="P303" ca="1">IF(
    O303="N",
    "",
    IF(
        COUNTIFS('3.RNAExtractions'!E:E, B303, '3.RNAExtractions'!Z:Z, "Y") &gt; 0,
        _xlfn.TEXTJOIN(", ", TRUE, IF(('3.RNAExtractions'!E:E = B303) * ('3.RNAExtractions'!Z:Z = "Y"), '3.RNAExtractions'!D:D, "")),
        IF(
            COUNTIFS('3.RNAExtractions'!E:E, B303, '3.RNAExtractions'!Y:Y, "Y") &gt; 0,
            _xlfn.TEXTJOIN(", ", TRUE, IF(('3.RNAExtractions'!E:E = B303) * ('3.RNAExtractions'!Y:Y = "Y"), '3.RNAExtractions'!D:D, "")),
            "Awaiting Status"
        )
    )
)</f>
        <v/>
      </c>
      <c r="Q303" s="60"/>
      <c r="R303" s="60" t="str" cm="1">
        <f t="array" aca="1" ref="R303" ca="1">IF(
    Q303="N",
    "",
    IF(
        COUNTIFS('4.RNAIllumina'!E:E, B303, '4.RNAIllumina'!Y:Y, "Y") &gt; 0,
        _xlfn.TEXTJOIN(", ", TRUE, IF(('4.RNAIllumina'!E:E = B303) * ('4.RNAIllumina'!Y:Y = "Y"), '4.RNAIllumina'!D:D, "")),
        IF(
            COUNTIFS('4.RNAIllumina'!E:E, B303, '4.RNAIllumina'!X:X, "Y") &gt; 0,
            _xlfn.TEXTJOIN(", ", TRUE, IF(('4.RNAIllumina'!E:E = B303) * ('4.RNAIllumina'!X:X = "Y"), '4.RNAIllumina'!D:D, "")),
            "Awaiting Status"
        )
    )
)</f>
        <v>Awaiting Status</v>
      </c>
      <c r="T303" s="6" t="str">
        <f ca="1">VLOOKUP($B303,'1.MetaData'!$B:$H,2,FALSE)</f>
        <v>F15-1062a</v>
      </c>
      <c r="U303" s="7" t="str">
        <f ca="1">VLOOKUP($B303,'1.MetaData'!$B:$H,3,FALSE)</f>
        <v>Acanthurus tennentii</v>
      </c>
      <c r="V303" s="7" t="str">
        <f ca="1">VLOOKUP($B303,'1.MetaData'!$B:$H,4,FALSE)</f>
        <v>Doubleband Surgeonfish</v>
      </c>
      <c r="W303" s="6" t="str">
        <f ca="1">VLOOKUP($B303,'1.MetaData'!$B:$H,5,FALSE)</f>
        <v xml:space="preserve">J DiBattista, JP Hobbs, Tane </v>
      </c>
      <c r="X303" s="6" t="str">
        <f ca="1">VLOOKUP($B303,'1.MetaData'!$B:$H,6,FALSE)</f>
        <v>TrEnD</v>
      </c>
      <c r="Z303"/>
    </row>
    <row r="304" spans="1:26" hidden="1" x14ac:dyDescent="0.25">
      <c r="A304" s="17">
        <v>303</v>
      </c>
      <c r="B304" s="3" t="str">
        <f t="shared" ca="1" si="7"/>
        <v>OG303</v>
      </c>
      <c r="C304" s="219" t="s">
        <v>96</v>
      </c>
      <c r="D304" s="4">
        <f ca="1">COUNTIF('2.Tissue'!C:C,B304)</f>
        <v>1</v>
      </c>
      <c r="E304" s="4">
        <f ca="1">COUNTIFS('3.DNAExtractions'!$E:$E,$B304,'3.DNAExtractions'!$D:$D,E$1)</f>
        <v>1</v>
      </c>
      <c r="F304" s="2" t="str" cm="1">
        <f t="array" aca="1" ref="F304" ca="1">IF(
    COUNTIFS('3.DNAExtractions'!E:E, B304, '3.DNAExtractions'!Y:Y, "Y") &gt; 0,
    _xlfn.TEXTJOIN(", ", TRUE, IF(('3.DNAExtractions'!E:E = B304) * ('3.DNAExtractions'!Y:Y = "Y"), '3.DNAExtractions'!D:D, "")),
    IF(
        COUNTIFS('3.DNAExtractions'!E:E, B304, '3.DNAExtractions'!X:X, "Y") &gt; 0,
        _xlfn.TEXTJOIN(", ", TRUE, IF(('3.DNAExtractions'!E:E = B304) * ('3.DNAExtractions'!X:X = "Y"), '3.DNAExtractions'!D:D, "")),
        "Awaiting Status"
    )
)</f>
        <v>Extracted</v>
      </c>
      <c r="G304" s="45" t="s">
        <v>92</v>
      </c>
      <c r="H304" s="8" t="str" cm="1">
        <f t="array" aca="1" ref="H304" ca="1">IF(
    G304="N",
    "",
    IF(
        COUNTIFS('4.Illumina'!E:E, B304, '4.Illumina'!R:R, "Y") &gt; 0,
        _xlfn.TEXTJOIN(", ", TRUE, IF(('4.Illumina'!E:E = B304) * ('4.Illumina'!R:R = "Y"), '4.Illumina'!D:D, "")),
        IF(
            COUNTIFS('4.Illumina'!E:E, B304, '4.Illumina'!Q:Q, "Y") &gt; 0,
            _xlfn.TEXTJOIN(", ", TRUE, IF(('4.Illumina'!E:E = B304) * ('4.Illumina'!Q:Q = "Y"), '4.Illumina'!D:D, "")),
            "Awaiting Status"
        )
    )
)</f>
        <v>Sequenced</v>
      </c>
      <c r="I304" s="26" t="s">
        <v>94</v>
      </c>
      <c r="J304" s="56" t="str" cm="1">
        <f t="array" aca="1" ref="J304" ca="1">IF(
    I304="N",
    "",
    IF(
        COUNTIFS('4.PacBio'!E:E, B304, '4.PacBio'!W:W, "Y") &gt; 0,
        _xlfn.TEXTJOIN(", ", TRUE, IF(('4.PacBio'!E:E = B304) * ('4.PacBio'!W:W = "Y"), '4.PacBio'!D:D, "")),
        IF(
            COUNTIFS('4.PacBio'!E:E, B304, '4.PacBio'!V:V, "Y") &gt; 0,
            _xlfn.TEXTJOIN(", ", TRUE, IF(('4.PacBio'!E:E = B304) * ('4.PacBio'!V:V = "Y"), '4.PacBio'!D:D, "")),
            "Awaiting Status"
        )
    )
)</f>
        <v/>
      </c>
      <c r="K304" s="181" t="s">
        <v>94</v>
      </c>
      <c r="L304" s="8" t="str" cm="1">
        <f t="array" aca="1" ref="L304" ca="1">IF(
    K304="N",
    "",
    IF(
        COUNTIFS('4.HiCLibrary'!E:E, B304, '4.HiCLibrary'!V:V, "Y") &gt; 0,
        _xlfn.TEXTJOIN(", ", TRUE, IF(('4.HiCLibrary'!E:E = B304) * ('4.HiCLibrary'!V:V = "Y"), '4.HiCLibrary'!D:D, "")),
        IF(
            COUNTIFS('4.HiCLibrary'!E:E, B304, '4.HiCLibrary'!U:U, "Y") &gt; 0,
            _xlfn.TEXTJOIN(", ", TRUE, IF(('4.HiCLibrary'!E:E = B304) * ('4.HiCLibrary'!U:U = "Y"), '4.HiCLibrary'!D:D, "")),
            "Awaiting Status"
        )
    )
)</f>
        <v/>
      </c>
      <c r="M304" s="47" t="s">
        <v>94</v>
      </c>
      <c r="N304" s="56" t="str" cm="1">
        <f t="array" aca="1" ref="N304" ca="1">IF(
    M304="N",
    "",
    IF(
        COUNTIFS('4.ONT'!E:E, B304, '4.ONT'!Q:Q, "Y") &gt; 0,
        _xlfn.TEXTJOIN(", ", TRUE, IF(('4.ONT'!E:E = B304) * ('4.ONT'!Q:Q = "Y"), '4.ONT'!D:D, "")),
        IF(
            COUNTIFS('4.ONT'!E:E, B304, '4.ONT'!P:P, "Y") &gt; 0,
            _xlfn.TEXTJOIN(", ", TRUE, IF(('4.ONT'!E:E = B304) * ('4.ONT'!P:P = "Y"), '4.ONT'!D:D, "")),
            "Awaiting Status"
        )
    )
)</f>
        <v/>
      </c>
      <c r="O304" s="60" t="s">
        <v>94</v>
      </c>
      <c r="P304" s="60" t="str" cm="1">
        <f t="array" aca="1" ref="P304" ca="1">IF(
    O304="N",
    "",
    IF(
        COUNTIFS('3.RNAExtractions'!E:E, B304, '3.RNAExtractions'!Z:Z, "Y") &gt; 0,
        _xlfn.TEXTJOIN(", ", TRUE, IF(('3.RNAExtractions'!E:E = B304) * ('3.RNAExtractions'!Z:Z = "Y"), '3.RNAExtractions'!D:D, "")),
        IF(
            COUNTIFS('3.RNAExtractions'!E:E, B304, '3.RNAExtractions'!Y:Y, "Y") &gt; 0,
            _xlfn.TEXTJOIN(", ", TRUE, IF(('3.RNAExtractions'!E:E = B304) * ('3.RNAExtractions'!Y:Y = "Y"), '3.RNAExtractions'!D:D, "")),
            "Awaiting Status"
        )
    )
)</f>
        <v/>
      </c>
      <c r="Q304" s="60"/>
      <c r="R304" s="60" t="str" cm="1">
        <f t="array" aca="1" ref="R304" ca="1">IF(
    Q304="N",
    "",
    IF(
        COUNTIFS('4.RNAIllumina'!E:E, B304, '4.RNAIllumina'!Y:Y, "Y") &gt; 0,
        _xlfn.TEXTJOIN(", ", TRUE, IF(('4.RNAIllumina'!E:E = B304) * ('4.RNAIllumina'!Y:Y = "Y"), '4.RNAIllumina'!D:D, "")),
        IF(
            COUNTIFS('4.RNAIllumina'!E:E, B304, '4.RNAIllumina'!X:X, "Y") &gt; 0,
            _xlfn.TEXTJOIN(", ", TRUE, IF(('4.RNAIllumina'!E:E = B304) * ('4.RNAIllumina'!X:X = "Y"), '4.RNAIllumina'!D:D, "")),
            "Awaiting Status"
        )
    )
)</f>
        <v>Awaiting Status</v>
      </c>
      <c r="T304" s="6" t="str">
        <f ca="1">VLOOKUP($B304,'1.MetaData'!$B:$H,2,FALSE)</f>
        <v>F15-1063</v>
      </c>
      <c r="U304" s="7" t="str">
        <f ca="1">VLOOKUP($B304,'1.MetaData'!$B:$H,3,FALSE)</f>
        <v>Acanthurus tristis</v>
      </c>
      <c r="V304" s="7" t="str">
        <f ca="1">VLOOKUP($B304,'1.MetaData'!$B:$H,4,FALSE)</f>
        <v>Indian Ocean Mimic Surgeonfish</v>
      </c>
      <c r="W304" s="6" t="str">
        <f ca="1">VLOOKUP($B304,'1.MetaData'!$B:$H,5,FALSE)</f>
        <v xml:space="preserve">J DiBattista, JP Hobbs, Tane </v>
      </c>
      <c r="X304" s="6" t="str">
        <f ca="1">VLOOKUP($B304,'1.MetaData'!$B:$H,6,FALSE)</f>
        <v>TrEnD</v>
      </c>
      <c r="Z304"/>
    </row>
    <row r="305" spans="1:26" hidden="1" x14ac:dyDescent="0.25">
      <c r="A305" s="17">
        <v>304</v>
      </c>
      <c r="B305" s="3" t="str">
        <f t="shared" ca="1" si="7"/>
        <v>OG304</v>
      </c>
      <c r="C305" s="219" t="s">
        <v>96</v>
      </c>
      <c r="D305" s="4">
        <f ca="1">COUNTIF('2.Tissue'!C:C,B305)</f>
        <v>1</v>
      </c>
      <c r="E305" s="4">
        <f ca="1">COUNTIFS('3.DNAExtractions'!$E:$E,$B305,'3.DNAExtractions'!$D:$D,E$1)</f>
        <v>1</v>
      </c>
      <c r="F305" s="2" t="str" cm="1">
        <f t="array" aca="1" ref="F305" ca="1">IF(
    COUNTIFS('3.DNAExtractions'!E:E, B305, '3.DNAExtractions'!Y:Y, "Y") &gt; 0,
    _xlfn.TEXTJOIN(", ", TRUE, IF(('3.DNAExtractions'!E:E = B305) * ('3.DNAExtractions'!Y:Y = "Y"), '3.DNAExtractions'!D:D, "")),
    IF(
        COUNTIFS('3.DNAExtractions'!E:E, B305, '3.DNAExtractions'!X:X, "Y") &gt; 0,
        _xlfn.TEXTJOIN(", ", TRUE, IF(('3.DNAExtractions'!E:E = B305) * ('3.DNAExtractions'!X:X = "Y"), '3.DNAExtractions'!D:D, "")),
        "Awaiting Status"
    )
)</f>
        <v>Extracted</v>
      </c>
      <c r="G305" s="45" t="s">
        <v>92</v>
      </c>
      <c r="H305" s="8" t="str" cm="1">
        <f t="array" aca="1" ref="H305" ca="1">IF(
    G305="N",
    "",
    IF(
        COUNTIFS('4.Illumina'!E:E, B305, '4.Illumina'!R:R, "Y") &gt; 0,
        _xlfn.TEXTJOIN(", ", TRUE, IF(('4.Illumina'!E:E = B305) * ('4.Illumina'!R:R = "Y"), '4.Illumina'!D:D, "")),
        IF(
            COUNTIFS('4.Illumina'!E:E, B305, '4.Illumina'!Q:Q, "Y") &gt; 0,
            _xlfn.TEXTJOIN(", ", TRUE, IF(('4.Illumina'!E:E = B305) * ('4.Illumina'!Q:Q = "Y"), '4.Illumina'!D:D, "")),
            "Awaiting Status"
        )
    )
)</f>
        <v>Sequenced</v>
      </c>
      <c r="I305" s="26" t="s">
        <v>94</v>
      </c>
      <c r="J305" s="56" t="str" cm="1">
        <f t="array" aca="1" ref="J305" ca="1">IF(
    I305="N",
    "",
    IF(
        COUNTIFS('4.PacBio'!E:E, B305, '4.PacBio'!W:W, "Y") &gt; 0,
        _xlfn.TEXTJOIN(", ", TRUE, IF(('4.PacBio'!E:E = B305) * ('4.PacBio'!W:W = "Y"), '4.PacBio'!D:D, "")),
        IF(
            COUNTIFS('4.PacBio'!E:E, B305, '4.PacBio'!V:V, "Y") &gt; 0,
            _xlfn.TEXTJOIN(", ", TRUE, IF(('4.PacBio'!E:E = B305) * ('4.PacBio'!V:V = "Y"), '4.PacBio'!D:D, "")),
            "Awaiting Status"
        )
    )
)</f>
        <v/>
      </c>
      <c r="K305" s="181" t="s">
        <v>94</v>
      </c>
      <c r="L305" s="8" t="str" cm="1">
        <f t="array" aca="1" ref="L305" ca="1">IF(
    K305="N",
    "",
    IF(
        COUNTIFS('4.HiCLibrary'!E:E, B305, '4.HiCLibrary'!V:V, "Y") &gt; 0,
        _xlfn.TEXTJOIN(", ", TRUE, IF(('4.HiCLibrary'!E:E = B305) * ('4.HiCLibrary'!V:V = "Y"), '4.HiCLibrary'!D:D, "")),
        IF(
            COUNTIFS('4.HiCLibrary'!E:E, B305, '4.HiCLibrary'!U:U, "Y") &gt; 0,
            _xlfn.TEXTJOIN(", ", TRUE, IF(('4.HiCLibrary'!E:E = B305) * ('4.HiCLibrary'!U:U = "Y"), '4.HiCLibrary'!D:D, "")),
            "Awaiting Status"
        )
    )
)</f>
        <v/>
      </c>
      <c r="M305" s="47" t="s">
        <v>94</v>
      </c>
      <c r="N305" s="56" t="str" cm="1">
        <f t="array" aca="1" ref="N305" ca="1">IF(
    M305="N",
    "",
    IF(
        COUNTIFS('4.ONT'!E:E, B305, '4.ONT'!Q:Q, "Y") &gt; 0,
        _xlfn.TEXTJOIN(", ", TRUE, IF(('4.ONT'!E:E = B305) * ('4.ONT'!Q:Q = "Y"), '4.ONT'!D:D, "")),
        IF(
            COUNTIFS('4.ONT'!E:E, B305, '4.ONT'!P:P, "Y") &gt; 0,
            _xlfn.TEXTJOIN(", ", TRUE, IF(('4.ONT'!E:E = B305) * ('4.ONT'!P:P = "Y"), '4.ONT'!D:D, "")),
            "Awaiting Status"
        )
    )
)</f>
        <v/>
      </c>
      <c r="O305" s="60" t="s">
        <v>94</v>
      </c>
      <c r="P305" s="60" t="str" cm="1">
        <f t="array" aca="1" ref="P305" ca="1">IF(
    O305="N",
    "",
    IF(
        COUNTIFS('3.RNAExtractions'!E:E, B305, '3.RNAExtractions'!Z:Z, "Y") &gt; 0,
        _xlfn.TEXTJOIN(", ", TRUE, IF(('3.RNAExtractions'!E:E = B305) * ('3.RNAExtractions'!Z:Z = "Y"), '3.RNAExtractions'!D:D, "")),
        IF(
            COUNTIFS('3.RNAExtractions'!E:E, B305, '3.RNAExtractions'!Y:Y, "Y") &gt; 0,
            _xlfn.TEXTJOIN(", ", TRUE, IF(('3.RNAExtractions'!E:E = B305) * ('3.RNAExtractions'!Y:Y = "Y"), '3.RNAExtractions'!D:D, "")),
            "Awaiting Status"
        )
    )
)</f>
        <v/>
      </c>
      <c r="Q305" s="60"/>
      <c r="R305" s="60" t="str" cm="1">
        <f t="array" aca="1" ref="R305" ca="1">IF(
    Q305="N",
    "",
    IF(
        COUNTIFS('4.RNAIllumina'!E:E, B305, '4.RNAIllumina'!Y:Y, "Y") &gt; 0,
        _xlfn.TEXTJOIN(", ", TRUE, IF(('4.RNAIllumina'!E:E = B305) * ('4.RNAIllumina'!Y:Y = "Y"), '4.RNAIllumina'!D:D, "")),
        IF(
            COUNTIFS('4.RNAIllumina'!E:E, B305, '4.RNAIllumina'!X:X, "Y") &gt; 0,
            _xlfn.TEXTJOIN(", ", TRUE, IF(('4.RNAIllumina'!E:E = B305) * ('4.RNAIllumina'!X:X = "Y"), '4.RNAIllumina'!D:D, "")),
            "Awaiting Status"
        )
    )
)</f>
        <v>Awaiting Status</v>
      </c>
      <c r="T305" s="6" t="str">
        <f ca="1">VLOOKUP($B305,'1.MetaData'!$B:$H,2,FALSE)</f>
        <v>F15-1064</v>
      </c>
      <c r="U305" s="7" t="str">
        <f ca="1">VLOOKUP($B305,'1.MetaData'!$B:$H,3,FALSE)</f>
        <v>Antennarius</v>
      </c>
      <c r="V305" s="7" t="str">
        <f ca="1">VLOOKUP($B305,'1.MetaData'!$B:$H,4,FALSE)</f>
        <v>Frogfish</v>
      </c>
      <c r="W305" s="6" t="str">
        <f ca="1">VLOOKUP($B305,'1.MetaData'!$B:$H,5,FALSE)</f>
        <v xml:space="preserve">J DiBattista, JP Hobbs, Tane </v>
      </c>
      <c r="X305" s="6" t="str">
        <f ca="1">VLOOKUP($B305,'1.MetaData'!$B:$H,6,FALSE)</f>
        <v>TrEnD</v>
      </c>
      <c r="Z305"/>
    </row>
    <row r="306" spans="1:26" hidden="1" x14ac:dyDescent="0.25">
      <c r="A306" s="17">
        <v>305</v>
      </c>
      <c r="B306" s="3" t="str">
        <f t="shared" ca="1" si="7"/>
        <v>OG305</v>
      </c>
      <c r="C306" s="219" t="s">
        <v>96</v>
      </c>
      <c r="D306" s="4">
        <f ca="1">COUNTIF('2.Tissue'!C:C,B306)</f>
        <v>1</v>
      </c>
      <c r="E306" s="4">
        <f ca="1">COUNTIFS('3.DNAExtractions'!$E:$E,$B306,'3.DNAExtractions'!$D:$D,E$1)</f>
        <v>1</v>
      </c>
      <c r="F306" s="2" t="str" cm="1">
        <f t="array" aca="1" ref="F306" ca="1">IF(
    COUNTIFS('3.DNAExtractions'!E:E, B306, '3.DNAExtractions'!Y:Y, "Y") &gt; 0,
    _xlfn.TEXTJOIN(", ", TRUE, IF(('3.DNAExtractions'!E:E = B306) * ('3.DNAExtractions'!Y:Y = "Y"), '3.DNAExtractions'!D:D, "")),
    IF(
        COUNTIFS('3.DNAExtractions'!E:E, B306, '3.DNAExtractions'!X:X, "Y") &gt; 0,
        _xlfn.TEXTJOIN(", ", TRUE, IF(('3.DNAExtractions'!E:E = B306) * ('3.DNAExtractions'!X:X = "Y"), '3.DNAExtractions'!D:D, "")),
        "Awaiting Status"
    )
)</f>
        <v>Extracted</v>
      </c>
      <c r="G306" s="45" t="s">
        <v>92</v>
      </c>
      <c r="H306" s="8" t="str" cm="1">
        <f t="array" aca="1" ref="H306" ca="1">IF(
    G306="N",
    "",
    IF(
        COUNTIFS('4.Illumina'!E:E, B306, '4.Illumina'!R:R, "Y") &gt; 0,
        _xlfn.TEXTJOIN(", ", TRUE, IF(('4.Illumina'!E:E = B306) * ('4.Illumina'!R:R = "Y"), '4.Illumina'!D:D, "")),
        IF(
            COUNTIFS('4.Illumina'!E:E, B306, '4.Illumina'!Q:Q, "Y") &gt; 0,
            _xlfn.TEXTJOIN(", ", TRUE, IF(('4.Illumina'!E:E = B306) * ('4.Illumina'!Q:Q = "Y"), '4.Illumina'!D:D, "")),
            "Awaiting Status"
        )
    )
)</f>
        <v>Sequenced</v>
      </c>
      <c r="I306" s="26" t="s">
        <v>94</v>
      </c>
      <c r="J306" s="56" t="str" cm="1">
        <f t="array" aca="1" ref="J306" ca="1">IF(
    I306="N",
    "",
    IF(
        COUNTIFS('4.PacBio'!E:E, B306, '4.PacBio'!W:W, "Y") &gt; 0,
        _xlfn.TEXTJOIN(", ", TRUE, IF(('4.PacBio'!E:E = B306) * ('4.PacBio'!W:W = "Y"), '4.PacBio'!D:D, "")),
        IF(
            COUNTIFS('4.PacBio'!E:E, B306, '4.PacBio'!V:V, "Y") &gt; 0,
            _xlfn.TEXTJOIN(", ", TRUE, IF(('4.PacBio'!E:E = B306) * ('4.PacBio'!V:V = "Y"), '4.PacBio'!D:D, "")),
            "Awaiting Status"
        )
    )
)</f>
        <v/>
      </c>
      <c r="K306" s="181" t="s">
        <v>94</v>
      </c>
      <c r="L306" s="8" t="str" cm="1">
        <f t="array" aca="1" ref="L306" ca="1">IF(
    K306="N",
    "",
    IF(
        COUNTIFS('4.HiCLibrary'!E:E, B306, '4.HiCLibrary'!V:V, "Y") &gt; 0,
        _xlfn.TEXTJOIN(", ", TRUE, IF(('4.HiCLibrary'!E:E = B306) * ('4.HiCLibrary'!V:V = "Y"), '4.HiCLibrary'!D:D, "")),
        IF(
            COUNTIFS('4.HiCLibrary'!E:E, B306, '4.HiCLibrary'!U:U, "Y") &gt; 0,
            _xlfn.TEXTJOIN(", ", TRUE, IF(('4.HiCLibrary'!E:E = B306) * ('4.HiCLibrary'!U:U = "Y"), '4.HiCLibrary'!D:D, "")),
            "Awaiting Status"
        )
    )
)</f>
        <v/>
      </c>
      <c r="M306" s="47" t="s">
        <v>94</v>
      </c>
      <c r="N306" s="56" t="str" cm="1">
        <f t="array" aca="1" ref="N306" ca="1">IF(
    M306="N",
    "",
    IF(
        COUNTIFS('4.ONT'!E:E, B306, '4.ONT'!Q:Q, "Y") &gt; 0,
        _xlfn.TEXTJOIN(", ", TRUE, IF(('4.ONT'!E:E = B306) * ('4.ONT'!Q:Q = "Y"), '4.ONT'!D:D, "")),
        IF(
            COUNTIFS('4.ONT'!E:E, B306, '4.ONT'!P:P, "Y") &gt; 0,
            _xlfn.TEXTJOIN(", ", TRUE, IF(('4.ONT'!E:E = B306) * ('4.ONT'!P:P = "Y"), '4.ONT'!D:D, "")),
            "Awaiting Status"
        )
    )
)</f>
        <v/>
      </c>
      <c r="O306" s="60" t="s">
        <v>94</v>
      </c>
      <c r="P306" s="60" t="str" cm="1">
        <f t="array" aca="1" ref="P306" ca="1">IF(
    O306="N",
    "",
    IF(
        COUNTIFS('3.RNAExtractions'!E:E, B306, '3.RNAExtractions'!Z:Z, "Y") &gt; 0,
        _xlfn.TEXTJOIN(", ", TRUE, IF(('3.RNAExtractions'!E:E = B306) * ('3.RNAExtractions'!Z:Z = "Y"), '3.RNAExtractions'!D:D, "")),
        IF(
            COUNTIFS('3.RNAExtractions'!E:E, B306, '3.RNAExtractions'!Y:Y, "Y") &gt; 0,
            _xlfn.TEXTJOIN(", ", TRUE, IF(('3.RNAExtractions'!E:E = B306) * ('3.RNAExtractions'!Y:Y = "Y"), '3.RNAExtractions'!D:D, "")),
            "Awaiting Status"
        )
    )
)</f>
        <v/>
      </c>
      <c r="Q306" s="60"/>
      <c r="R306" s="60" t="str" cm="1">
        <f t="array" aca="1" ref="R306" ca="1">IF(
    Q306="N",
    "",
    IF(
        COUNTIFS('4.RNAIllumina'!E:E, B306, '4.RNAIllumina'!Y:Y, "Y") &gt; 0,
        _xlfn.TEXTJOIN(", ", TRUE, IF(('4.RNAIllumina'!E:E = B306) * ('4.RNAIllumina'!Y:Y = "Y"), '4.RNAIllumina'!D:D, "")),
        IF(
            COUNTIFS('4.RNAIllumina'!E:E, B306, '4.RNAIllumina'!X:X, "Y") &gt; 0,
            _xlfn.TEXTJOIN(", ", TRUE, IF(('4.RNAIllumina'!E:E = B306) * ('4.RNAIllumina'!X:X = "Y"), '4.RNAIllumina'!D:D, "")),
            "Awaiting Status"
        )
    )
)</f>
        <v>Awaiting Status</v>
      </c>
      <c r="T306" s="6" t="str">
        <f ca="1">VLOOKUP($B306,'1.MetaData'!$B:$H,2,FALSE)</f>
        <v>F15-0244</v>
      </c>
      <c r="U306" s="7" t="str">
        <f ca="1">VLOOKUP($B306,'1.MetaData'!$B:$H,3,FALSE)</f>
        <v>Bodianus frenchii</v>
      </c>
      <c r="V306" s="7" t="str">
        <f ca="1">VLOOKUP($B306,'1.MetaData'!$B:$H,4,FALSE)</f>
        <v>Western Foxfish</v>
      </c>
      <c r="W306" s="6" t="str">
        <f ca="1">VLOOKUP($B306,'1.MetaData'!$B:$H,5,FALSE)</f>
        <v xml:space="preserve">WA Fisheries </v>
      </c>
      <c r="X306" s="6" t="str">
        <f ca="1">VLOOKUP($B306,'1.MetaData'!$B:$H,6,FALSE)</f>
        <v>TrEnD</v>
      </c>
      <c r="Z306"/>
    </row>
    <row r="307" spans="1:26" hidden="1" x14ac:dyDescent="0.25">
      <c r="A307" s="17">
        <v>306</v>
      </c>
      <c r="B307" s="3" t="str">
        <f t="shared" ca="1" si="7"/>
        <v>OG306</v>
      </c>
      <c r="C307" s="219" t="s">
        <v>96</v>
      </c>
      <c r="D307" s="4">
        <f ca="1">COUNTIF('2.Tissue'!C:C,B307)</f>
        <v>1</v>
      </c>
      <c r="E307" s="4">
        <f ca="1">COUNTIFS('3.DNAExtractions'!$E:$E,$B307,'3.DNAExtractions'!$D:$D,E$1)</f>
        <v>1</v>
      </c>
      <c r="F307" s="2" t="str" cm="1">
        <f t="array" aca="1" ref="F307" ca="1">IF(
    COUNTIFS('3.DNAExtractions'!E:E, B307, '3.DNAExtractions'!Y:Y, "Y") &gt; 0,
    _xlfn.TEXTJOIN(", ", TRUE, IF(('3.DNAExtractions'!E:E = B307) * ('3.DNAExtractions'!Y:Y = "Y"), '3.DNAExtractions'!D:D, "")),
    IF(
        COUNTIFS('3.DNAExtractions'!E:E, B307, '3.DNAExtractions'!X:X, "Y") &gt; 0,
        _xlfn.TEXTJOIN(", ", TRUE, IF(('3.DNAExtractions'!E:E = B307) * ('3.DNAExtractions'!X:X = "Y"), '3.DNAExtractions'!D:D, "")),
        "Awaiting Status"
    )
)</f>
        <v>Extracted</v>
      </c>
      <c r="G307" s="45" t="s">
        <v>92</v>
      </c>
      <c r="H307" s="8" t="str" cm="1">
        <f t="array" aca="1" ref="H307" ca="1">IF(
    G307="N",
    "",
    IF(
        COUNTIFS('4.Illumina'!E:E, B307, '4.Illumina'!R:R, "Y") &gt; 0,
        _xlfn.TEXTJOIN(", ", TRUE, IF(('4.Illumina'!E:E = B307) * ('4.Illumina'!R:R = "Y"), '4.Illumina'!D:D, "")),
        IF(
            COUNTIFS('4.Illumina'!E:E, B307, '4.Illumina'!Q:Q, "Y") &gt; 0,
            _xlfn.TEXTJOIN(", ", TRUE, IF(('4.Illumina'!E:E = B307) * ('4.Illumina'!Q:Q = "Y"), '4.Illumina'!D:D, "")),
            "Awaiting Status"
        )
    )
)</f>
        <v>Sequenced</v>
      </c>
      <c r="I307" s="26" t="s">
        <v>94</v>
      </c>
      <c r="J307" s="56" t="str" cm="1">
        <f t="array" aca="1" ref="J307" ca="1">IF(
    I307="N",
    "",
    IF(
        COUNTIFS('4.PacBio'!E:E, B307, '4.PacBio'!W:W, "Y") &gt; 0,
        _xlfn.TEXTJOIN(", ", TRUE, IF(('4.PacBio'!E:E = B307) * ('4.PacBio'!W:W = "Y"), '4.PacBio'!D:D, "")),
        IF(
            COUNTIFS('4.PacBio'!E:E, B307, '4.PacBio'!V:V, "Y") &gt; 0,
            _xlfn.TEXTJOIN(", ", TRUE, IF(('4.PacBio'!E:E = B307) * ('4.PacBio'!V:V = "Y"), '4.PacBio'!D:D, "")),
            "Awaiting Status"
        )
    )
)</f>
        <v/>
      </c>
      <c r="K307" s="181" t="s">
        <v>94</v>
      </c>
      <c r="L307" s="8" t="str" cm="1">
        <f t="array" aca="1" ref="L307" ca="1">IF(
    K307="N",
    "",
    IF(
        COUNTIFS('4.HiCLibrary'!E:E, B307, '4.HiCLibrary'!V:V, "Y") &gt; 0,
        _xlfn.TEXTJOIN(", ", TRUE, IF(('4.HiCLibrary'!E:E = B307) * ('4.HiCLibrary'!V:V = "Y"), '4.HiCLibrary'!D:D, "")),
        IF(
            COUNTIFS('4.HiCLibrary'!E:E, B307, '4.HiCLibrary'!U:U, "Y") &gt; 0,
            _xlfn.TEXTJOIN(", ", TRUE, IF(('4.HiCLibrary'!E:E = B307) * ('4.HiCLibrary'!U:U = "Y"), '4.HiCLibrary'!D:D, "")),
            "Awaiting Status"
        )
    )
)</f>
        <v/>
      </c>
      <c r="M307" s="47" t="s">
        <v>94</v>
      </c>
      <c r="N307" s="56" t="str" cm="1">
        <f t="array" aca="1" ref="N307" ca="1">IF(
    M307="N",
    "",
    IF(
        COUNTIFS('4.ONT'!E:E, B307, '4.ONT'!Q:Q, "Y") &gt; 0,
        _xlfn.TEXTJOIN(", ", TRUE, IF(('4.ONT'!E:E = B307) * ('4.ONT'!Q:Q = "Y"), '4.ONT'!D:D, "")),
        IF(
            COUNTIFS('4.ONT'!E:E, B307, '4.ONT'!P:P, "Y") &gt; 0,
            _xlfn.TEXTJOIN(", ", TRUE, IF(('4.ONT'!E:E = B307) * ('4.ONT'!P:P = "Y"), '4.ONT'!D:D, "")),
            "Awaiting Status"
        )
    )
)</f>
        <v/>
      </c>
      <c r="O307" s="60" t="s">
        <v>94</v>
      </c>
      <c r="P307" s="60" t="str" cm="1">
        <f t="array" aca="1" ref="P307" ca="1">IF(
    O307="N",
    "",
    IF(
        COUNTIFS('3.RNAExtractions'!E:E, B307, '3.RNAExtractions'!Z:Z, "Y") &gt; 0,
        _xlfn.TEXTJOIN(", ", TRUE, IF(('3.RNAExtractions'!E:E = B307) * ('3.RNAExtractions'!Z:Z = "Y"), '3.RNAExtractions'!D:D, "")),
        IF(
            COUNTIFS('3.RNAExtractions'!E:E, B307, '3.RNAExtractions'!Y:Y, "Y") &gt; 0,
            _xlfn.TEXTJOIN(", ", TRUE, IF(('3.RNAExtractions'!E:E = B307) * ('3.RNAExtractions'!Y:Y = "Y"), '3.RNAExtractions'!D:D, "")),
            "Awaiting Status"
        )
    )
)</f>
        <v/>
      </c>
      <c r="Q307" s="60"/>
      <c r="R307" s="60" t="str" cm="1">
        <f t="array" aca="1" ref="R307" ca="1">IF(
    Q307="N",
    "",
    IF(
        COUNTIFS('4.RNAIllumina'!E:E, B307, '4.RNAIllumina'!Y:Y, "Y") &gt; 0,
        _xlfn.TEXTJOIN(", ", TRUE, IF(('4.RNAIllumina'!E:E = B307) * ('4.RNAIllumina'!Y:Y = "Y"), '4.RNAIllumina'!D:D, "")),
        IF(
            COUNTIFS('4.RNAIllumina'!E:E, B307, '4.RNAIllumina'!X:X, "Y") &gt; 0,
            _xlfn.TEXTJOIN(", ", TRUE, IF(('4.RNAIllumina'!E:E = B307) * ('4.RNAIllumina'!X:X = "Y"), '4.RNAIllumina'!D:D, "")),
            "Awaiting Status"
        )
    )
)</f>
        <v>Awaiting Status</v>
      </c>
      <c r="T307" s="6" t="str">
        <f ca="1">VLOOKUP($B307,'1.MetaData'!$B:$H,2,FALSE)</f>
        <v>F15-1065</v>
      </c>
      <c r="U307" s="7" t="str">
        <f ca="1">VLOOKUP($B307,'1.MetaData'!$B:$H,3,FALSE)</f>
        <v>Caranx melampygus</v>
      </c>
      <c r="V307" s="7" t="str">
        <f ca="1">VLOOKUP($B307,'1.MetaData'!$B:$H,4,FALSE)</f>
        <v>Bluefin Trevally</v>
      </c>
      <c r="W307" s="6" t="str">
        <f ca="1">VLOOKUP($B307,'1.MetaData'!$B:$H,5,FALSE)</f>
        <v xml:space="preserve">J DiBattista, JP Hobbs, Tane </v>
      </c>
      <c r="X307" s="6" t="str">
        <f ca="1">VLOOKUP($B307,'1.MetaData'!$B:$H,6,FALSE)</f>
        <v>TrEnD</v>
      </c>
      <c r="Z307"/>
    </row>
    <row r="308" spans="1:26" hidden="1" x14ac:dyDescent="0.25">
      <c r="A308" s="17">
        <v>307</v>
      </c>
      <c r="B308" s="3" t="str">
        <f t="shared" ca="1" si="7"/>
        <v>OG307</v>
      </c>
      <c r="C308" s="219" t="s">
        <v>96</v>
      </c>
      <c r="D308" s="4">
        <f ca="1">COUNTIF('2.Tissue'!C:C,B308)</f>
        <v>1</v>
      </c>
      <c r="E308" s="4">
        <f ca="1">COUNTIFS('3.DNAExtractions'!$E:$E,$B308,'3.DNAExtractions'!$D:$D,E$1)</f>
        <v>1</v>
      </c>
      <c r="F308" s="2" t="str" cm="1">
        <f t="array" aca="1" ref="F308" ca="1">IF(
    COUNTIFS('3.DNAExtractions'!E:E, B308, '3.DNAExtractions'!Y:Y, "Y") &gt; 0,
    _xlfn.TEXTJOIN(", ", TRUE, IF(('3.DNAExtractions'!E:E = B308) * ('3.DNAExtractions'!Y:Y = "Y"), '3.DNAExtractions'!D:D, "")),
    IF(
        COUNTIFS('3.DNAExtractions'!E:E, B308, '3.DNAExtractions'!X:X, "Y") &gt; 0,
        _xlfn.TEXTJOIN(", ", TRUE, IF(('3.DNAExtractions'!E:E = B308) * ('3.DNAExtractions'!X:X = "Y"), '3.DNAExtractions'!D:D, "")),
        "Awaiting Status"
    )
)</f>
        <v>Extracted</v>
      </c>
      <c r="G308" s="45" t="s">
        <v>92</v>
      </c>
      <c r="H308" s="8" t="str" cm="1">
        <f t="array" aca="1" ref="H308" ca="1">IF(
    G308="N",
    "",
    IF(
        COUNTIFS('4.Illumina'!E:E, B308, '4.Illumina'!R:R, "Y") &gt; 0,
        _xlfn.TEXTJOIN(", ", TRUE, IF(('4.Illumina'!E:E = B308) * ('4.Illumina'!R:R = "Y"), '4.Illumina'!D:D, "")),
        IF(
            COUNTIFS('4.Illumina'!E:E, B308, '4.Illumina'!Q:Q, "Y") &gt; 0,
            _xlfn.TEXTJOIN(", ", TRUE, IF(('4.Illumina'!E:E = B308) * ('4.Illumina'!Q:Q = "Y"), '4.Illumina'!D:D, "")),
            "Awaiting Status"
        )
    )
)</f>
        <v>Sequenced</v>
      </c>
      <c r="I308" s="26" t="s">
        <v>94</v>
      </c>
      <c r="J308" s="56" t="str" cm="1">
        <f t="array" aca="1" ref="J308" ca="1">IF(
    I308="N",
    "",
    IF(
        COUNTIFS('4.PacBio'!E:E, B308, '4.PacBio'!W:W, "Y") &gt; 0,
        _xlfn.TEXTJOIN(", ", TRUE, IF(('4.PacBio'!E:E = B308) * ('4.PacBio'!W:W = "Y"), '4.PacBio'!D:D, "")),
        IF(
            COUNTIFS('4.PacBio'!E:E, B308, '4.PacBio'!V:V, "Y") &gt; 0,
            _xlfn.TEXTJOIN(", ", TRUE, IF(('4.PacBio'!E:E = B308) * ('4.PacBio'!V:V = "Y"), '4.PacBio'!D:D, "")),
            "Awaiting Status"
        )
    )
)</f>
        <v/>
      </c>
      <c r="K308" s="181" t="s">
        <v>94</v>
      </c>
      <c r="L308" s="8" t="str" cm="1">
        <f t="array" aca="1" ref="L308" ca="1">IF(
    K308="N",
    "",
    IF(
        COUNTIFS('4.HiCLibrary'!E:E, B308, '4.HiCLibrary'!V:V, "Y") &gt; 0,
        _xlfn.TEXTJOIN(", ", TRUE, IF(('4.HiCLibrary'!E:E = B308) * ('4.HiCLibrary'!V:V = "Y"), '4.HiCLibrary'!D:D, "")),
        IF(
            COUNTIFS('4.HiCLibrary'!E:E, B308, '4.HiCLibrary'!U:U, "Y") &gt; 0,
            _xlfn.TEXTJOIN(", ", TRUE, IF(('4.HiCLibrary'!E:E = B308) * ('4.HiCLibrary'!U:U = "Y"), '4.HiCLibrary'!D:D, "")),
            "Awaiting Status"
        )
    )
)</f>
        <v/>
      </c>
      <c r="M308" s="47" t="s">
        <v>94</v>
      </c>
      <c r="N308" s="56" t="str" cm="1">
        <f t="array" aca="1" ref="N308" ca="1">IF(
    M308="N",
    "",
    IF(
        COUNTIFS('4.ONT'!E:E, B308, '4.ONT'!Q:Q, "Y") &gt; 0,
        _xlfn.TEXTJOIN(", ", TRUE, IF(('4.ONT'!E:E = B308) * ('4.ONT'!Q:Q = "Y"), '4.ONT'!D:D, "")),
        IF(
            COUNTIFS('4.ONT'!E:E, B308, '4.ONT'!P:P, "Y") &gt; 0,
            _xlfn.TEXTJOIN(", ", TRUE, IF(('4.ONT'!E:E = B308) * ('4.ONT'!P:P = "Y"), '4.ONT'!D:D, "")),
            "Awaiting Status"
        )
    )
)</f>
        <v/>
      </c>
      <c r="O308" s="60" t="s">
        <v>94</v>
      </c>
      <c r="P308" s="60" t="str" cm="1">
        <f t="array" aca="1" ref="P308" ca="1">IF(
    O308="N",
    "",
    IF(
        COUNTIFS('3.RNAExtractions'!E:E, B308, '3.RNAExtractions'!Z:Z, "Y") &gt; 0,
        _xlfn.TEXTJOIN(", ", TRUE, IF(('3.RNAExtractions'!E:E = B308) * ('3.RNAExtractions'!Z:Z = "Y"), '3.RNAExtractions'!D:D, "")),
        IF(
            COUNTIFS('3.RNAExtractions'!E:E, B308, '3.RNAExtractions'!Y:Y, "Y") &gt; 0,
            _xlfn.TEXTJOIN(", ", TRUE, IF(('3.RNAExtractions'!E:E = B308) * ('3.RNAExtractions'!Y:Y = "Y"), '3.RNAExtractions'!D:D, "")),
            "Awaiting Status"
        )
    )
)</f>
        <v/>
      </c>
      <c r="Q308" s="60"/>
      <c r="R308" s="60" t="str" cm="1">
        <f t="array" aca="1" ref="R308" ca="1">IF(
    Q308="N",
    "",
    IF(
        COUNTIFS('4.RNAIllumina'!E:E, B308, '4.RNAIllumina'!Y:Y, "Y") &gt; 0,
        _xlfn.TEXTJOIN(", ", TRUE, IF(('4.RNAIllumina'!E:E = B308) * ('4.RNAIllumina'!Y:Y = "Y"), '4.RNAIllumina'!D:D, "")),
        IF(
            COUNTIFS('4.RNAIllumina'!E:E, B308, '4.RNAIllumina'!X:X, "Y") &gt; 0,
            _xlfn.TEXTJOIN(", ", TRUE, IF(('4.RNAIllumina'!E:E = B308) * ('4.RNAIllumina'!X:X = "Y"), '4.RNAIllumina'!D:D, "")),
            "Awaiting Status"
        )
    )
)</f>
        <v>Awaiting Status</v>
      </c>
      <c r="T308" s="6" t="str">
        <f ca="1">VLOOKUP($B308,'1.MetaData'!$B:$H,2,FALSE)</f>
        <v>F15-0245</v>
      </c>
      <c r="U308" s="7" t="str">
        <f ca="1">VLOOKUP($B308,'1.MetaData'!$B:$H,3,FALSE)</f>
        <v>Centroberyx gerrardi</v>
      </c>
      <c r="V308" s="7" t="str">
        <f ca="1">VLOOKUP($B308,'1.MetaData'!$B:$H,4,FALSE)</f>
        <v>Bright Red Fish</v>
      </c>
      <c r="W308" s="6" t="str">
        <f ca="1">VLOOKUP($B308,'1.MetaData'!$B:$H,5,FALSE)</f>
        <v xml:space="preserve">WA Fisheries </v>
      </c>
      <c r="X308" s="6" t="str">
        <f ca="1">VLOOKUP($B308,'1.MetaData'!$B:$H,6,FALSE)</f>
        <v>TrEnD</v>
      </c>
      <c r="Z308"/>
    </row>
    <row r="309" spans="1:26" hidden="1" x14ac:dyDescent="0.25">
      <c r="A309" s="17">
        <v>308</v>
      </c>
      <c r="B309" s="3" t="str">
        <f t="shared" ca="1" si="7"/>
        <v>OG308</v>
      </c>
      <c r="C309" s="219" t="s">
        <v>96</v>
      </c>
      <c r="D309" s="4">
        <f ca="1">COUNTIF('2.Tissue'!C:C,B309)</f>
        <v>1</v>
      </c>
      <c r="E309" s="4">
        <f ca="1">COUNTIFS('3.DNAExtractions'!$E:$E,$B309,'3.DNAExtractions'!$D:$D,E$1)</f>
        <v>1</v>
      </c>
      <c r="F309" s="2" t="str" cm="1">
        <f t="array" aca="1" ref="F309" ca="1">IF(
    COUNTIFS('3.DNAExtractions'!E:E, B309, '3.DNAExtractions'!Y:Y, "Y") &gt; 0,
    _xlfn.TEXTJOIN(", ", TRUE, IF(('3.DNAExtractions'!E:E = B309) * ('3.DNAExtractions'!Y:Y = "Y"), '3.DNAExtractions'!D:D, "")),
    IF(
        COUNTIFS('3.DNAExtractions'!E:E, B309, '3.DNAExtractions'!X:X, "Y") &gt; 0,
        _xlfn.TEXTJOIN(", ", TRUE, IF(('3.DNAExtractions'!E:E = B309) * ('3.DNAExtractions'!X:X = "Y"), '3.DNAExtractions'!D:D, "")),
        "Awaiting Status"
    )
)</f>
        <v>Extracted</v>
      </c>
      <c r="G309" s="45" t="s">
        <v>92</v>
      </c>
      <c r="H309" s="8" t="str" cm="1">
        <f t="array" aca="1" ref="H309" ca="1">IF(
    G309="N",
    "",
    IF(
        COUNTIFS('4.Illumina'!E:E, B309, '4.Illumina'!R:R, "Y") &gt; 0,
        _xlfn.TEXTJOIN(", ", TRUE, IF(('4.Illumina'!E:E = B309) * ('4.Illumina'!R:R = "Y"), '4.Illumina'!D:D, "")),
        IF(
            COUNTIFS('4.Illumina'!E:E, B309, '4.Illumina'!Q:Q, "Y") &gt; 0,
            _xlfn.TEXTJOIN(", ", TRUE, IF(('4.Illumina'!E:E = B309) * ('4.Illumina'!Q:Q = "Y"), '4.Illumina'!D:D, "")),
            "Awaiting Status"
        )
    )
)</f>
        <v>Sequenced</v>
      </c>
      <c r="I309" s="26" t="s">
        <v>94</v>
      </c>
      <c r="J309" s="56" t="str" cm="1">
        <f t="array" aca="1" ref="J309" ca="1">IF(
    I309="N",
    "",
    IF(
        COUNTIFS('4.PacBio'!E:E, B309, '4.PacBio'!W:W, "Y") &gt; 0,
        _xlfn.TEXTJOIN(", ", TRUE, IF(('4.PacBio'!E:E = B309) * ('4.PacBio'!W:W = "Y"), '4.PacBio'!D:D, "")),
        IF(
            COUNTIFS('4.PacBio'!E:E, B309, '4.PacBio'!V:V, "Y") &gt; 0,
            _xlfn.TEXTJOIN(", ", TRUE, IF(('4.PacBio'!E:E = B309) * ('4.PacBio'!V:V = "Y"), '4.PacBio'!D:D, "")),
            "Awaiting Status"
        )
    )
)</f>
        <v/>
      </c>
      <c r="K309" s="181" t="s">
        <v>94</v>
      </c>
      <c r="L309" s="8" t="str" cm="1">
        <f t="array" aca="1" ref="L309" ca="1">IF(
    K309="N",
    "",
    IF(
        COUNTIFS('4.HiCLibrary'!E:E, B309, '4.HiCLibrary'!V:V, "Y") &gt; 0,
        _xlfn.TEXTJOIN(", ", TRUE, IF(('4.HiCLibrary'!E:E = B309) * ('4.HiCLibrary'!V:V = "Y"), '4.HiCLibrary'!D:D, "")),
        IF(
            COUNTIFS('4.HiCLibrary'!E:E, B309, '4.HiCLibrary'!U:U, "Y") &gt; 0,
            _xlfn.TEXTJOIN(", ", TRUE, IF(('4.HiCLibrary'!E:E = B309) * ('4.HiCLibrary'!U:U = "Y"), '4.HiCLibrary'!D:D, "")),
            "Awaiting Status"
        )
    )
)</f>
        <v/>
      </c>
      <c r="M309" s="47" t="s">
        <v>94</v>
      </c>
      <c r="N309" s="56" t="str" cm="1">
        <f t="array" aca="1" ref="N309" ca="1">IF(
    M309="N",
    "",
    IF(
        COUNTIFS('4.ONT'!E:E, B309, '4.ONT'!Q:Q, "Y") &gt; 0,
        _xlfn.TEXTJOIN(", ", TRUE, IF(('4.ONT'!E:E = B309) * ('4.ONT'!Q:Q = "Y"), '4.ONT'!D:D, "")),
        IF(
            COUNTIFS('4.ONT'!E:E, B309, '4.ONT'!P:P, "Y") &gt; 0,
            _xlfn.TEXTJOIN(", ", TRUE, IF(('4.ONT'!E:E = B309) * ('4.ONT'!P:P = "Y"), '4.ONT'!D:D, "")),
            "Awaiting Status"
        )
    )
)</f>
        <v/>
      </c>
      <c r="O309" s="60" t="s">
        <v>94</v>
      </c>
      <c r="P309" s="60" t="str" cm="1">
        <f t="array" aca="1" ref="P309" ca="1">IF(
    O309="N",
    "",
    IF(
        COUNTIFS('3.RNAExtractions'!E:E, B309, '3.RNAExtractions'!Z:Z, "Y") &gt; 0,
        _xlfn.TEXTJOIN(", ", TRUE, IF(('3.RNAExtractions'!E:E = B309) * ('3.RNAExtractions'!Z:Z = "Y"), '3.RNAExtractions'!D:D, "")),
        IF(
            COUNTIFS('3.RNAExtractions'!E:E, B309, '3.RNAExtractions'!Y:Y, "Y") &gt; 0,
            _xlfn.TEXTJOIN(", ", TRUE, IF(('3.RNAExtractions'!E:E = B309) * ('3.RNAExtractions'!Y:Y = "Y"), '3.RNAExtractions'!D:D, "")),
            "Awaiting Status"
        )
    )
)</f>
        <v/>
      </c>
      <c r="Q309" s="60"/>
      <c r="R309" s="60" t="str" cm="1">
        <f t="array" aca="1" ref="R309" ca="1">IF(
    Q309="N",
    "",
    IF(
        COUNTIFS('4.RNAIllumina'!E:E, B309, '4.RNAIllumina'!Y:Y, "Y") &gt; 0,
        _xlfn.TEXTJOIN(", ", TRUE, IF(('4.RNAIllumina'!E:E = B309) * ('4.RNAIllumina'!Y:Y = "Y"), '4.RNAIllumina'!D:D, "")),
        IF(
            COUNTIFS('4.RNAIllumina'!E:E, B309, '4.RNAIllumina'!X:X, "Y") &gt; 0,
            _xlfn.TEXTJOIN(", ", TRUE, IF(('4.RNAIllumina'!E:E = B309) * ('4.RNAIllumina'!X:X = "Y"), '4.RNAIllumina'!D:D, "")),
            "Awaiting Status"
        )
    )
)</f>
        <v>Awaiting Status</v>
      </c>
      <c r="T309" s="6" t="str">
        <f ca="1">VLOOKUP($B309,'1.MetaData'!$B:$H,2,FALSE)</f>
        <v>F15-1066</v>
      </c>
      <c r="U309" s="7" t="str">
        <f ca="1">VLOOKUP($B309,'1.MetaData'!$B:$H,3,FALSE)</f>
        <v>Centropyge colini</v>
      </c>
      <c r="V309" s="7" t="str">
        <f ca="1">VLOOKUP($B309,'1.MetaData'!$B:$H,4,FALSE)</f>
        <v>Colin's Angelfish</v>
      </c>
      <c r="W309" s="6" t="str">
        <f ca="1">VLOOKUP($B309,'1.MetaData'!$B:$H,5,FALSE)</f>
        <v xml:space="preserve">J DiBattista, JP Hobbs, Tane </v>
      </c>
      <c r="X309" s="6" t="str">
        <f ca="1">VLOOKUP($B309,'1.MetaData'!$B:$H,6,FALSE)</f>
        <v>TrEnD</v>
      </c>
      <c r="Z309"/>
    </row>
    <row r="310" spans="1:26" hidden="1" x14ac:dyDescent="0.25">
      <c r="A310" s="17">
        <v>309</v>
      </c>
      <c r="B310" s="3" t="str">
        <f t="shared" ca="1" si="7"/>
        <v>OG309</v>
      </c>
      <c r="C310" s="219" t="s">
        <v>96</v>
      </c>
      <c r="D310" s="4">
        <f ca="1">COUNTIF('2.Tissue'!C:C,B310)</f>
        <v>1</v>
      </c>
      <c r="E310" s="4">
        <f ca="1">COUNTIFS('3.DNAExtractions'!$E:$E,$B310,'3.DNAExtractions'!$D:$D,E$1)</f>
        <v>1</v>
      </c>
      <c r="F310" s="2" t="str" cm="1">
        <f t="array" aca="1" ref="F310" ca="1">IF(
    COUNTIFS('3.DNAExtractions'!E:E, B310, '3.DNAExtractions'!Y:Y, "Y") &gt; 0,
    _xlfn.TEXTJOIN(", ", TRUE, IF(('3.DNAExtractions'!E:E = B310) * ('3.DNAExtractions'!Y:Y = "Y"), '3.DNAExtractions'!D:D, "")),
    IF(
        COUNTIFS('3.DNAExtractions'!E:E, B310, '3.DNAExtractions'!X:X, "Y") &gt; 0,
        _xlfn.TEXTJOIN(", ", TRUE, IF(('3.DNAExtractions'!E:E = B310) * ('3.DNAExtractions'!X:X = "Y"), '3.DNAExtractions'!D:D, "")),
        "Awaiting Status"
    )
)</f>
        <v>Extracted</v>
      </c>
      <c r="G310" s="45" t="s">
        <v>92</v>
      </c>
      <c r="H310" s="8" t="str" cm="1">
        <f t="array" aca="1" ref="H310" ca="1">IF(
    G310="N",
    "",
    IF(
        COUNTIFS('4.Illumina'!E:E, B310, '4.Illumina'!R:R, "Y") &gt; 0,
        _xlfn.TEXTJOIN(", ", TRUE, IF(('4.Illumina'!E:E = B310) * ('4.Illumina'!R:R = "Y"), '4.Illumina'!D:D, "")),
        IF(
            COUNTIFS('4.Illumina'!E:E, B310, '4.Illumina'!Q:Q, "Y") &gt; 0,
            _xlfn.TEXTJOIN(", ", TRUE, IF(('4.Illumina'!E:E = B310) * ('4.Illumina'!Q:Q = "Y"), '4.Illumina'!D:D, "")),
            "Awaiting Status"
        )
    )
)</f>
        <v>Sequenced</v>
      </c>
      <c r="I310" s="26" t="s">
        <v>94</v>
      </c>
      <c r="J310" s="56" t="str" cm="1">
        <f t="array" aca="1" ref="J310" ca="1">IF(
    I310="N",
    "",
    IF(
        COUNTIFS('4.PacBio'!E:E, B310, '4.PacBio'!W:W, "Y") &gt; 0,
        _xlfn.TEXTJOIN(", ", TRUE, IF(('4.PacBio'!E:E = B310) * ('4.PacBio'!W:W = "Y"), '4.PacBio'!D:D, "")),
        IF(
            COUNTIFS('4.PacBio'!E:E, B310, '4.PacBio'!V:V, "Y") &gt; 0,
            _xlfn.TEXTJOIN(", ", TRUE, IF(('4.PacBio'!E:E = B310) * ('4.PacBio'!V:V = "Y"), '4.PacBio'!D:D, "")),
            "Awaiting Status"
        )
    )
)</f>
        <v/>
      </c>
      <c r="K310" s="181" t="s">
        <v>94</v>
      </c>
      <c r="L310" s="8" t="str" cm="1">
        <f t="array" aca="1" ref="L310" ca="1">IF(
    K310="N",
    "",
    IF(
        COUNTIFS('4.HiCLibrary'!E:E, B310, '4.HiCLibrary'!V:V, "Y") &gt; 0,
        _xlfn.TEXTJOIN(", ", TRUE, IF(('4.HiCLibrary'!E:E = B310) * ('4.HiCLibrary'!V:V = "Y"), '4.HiCLibrary'!D:D, "")),
        IF(
            COUNTIFS('4.HiCLibrary'!E:E, B310, '4.HiCLibrary'!U:U, "Y") &gt; 0,
            _xlfn.TEXTJOIN(", ", TRUE, IF(('4.HiCLibrary'!E:E = B310) * ('4.HiCLibrary'!U:U = "Y"), '4.HiCLibrary'!D:D, "")),
            "Awaiting Status"
        )
    )
)</f>
        <v/>
      </c>
      <c r="M310" s="47" t="s">
        <v>94</v>
      </c>
      <c r="N310" s="56" t="str" cm="1">
        <f t="array" aca="1" ref="N310" ca="1">IF(
    M310="N",
    "",
    IF(
        COUNTIFS('4.ONT'!E:E, B310, '4.ONT'!Q:Q, "Y") &gt; 0,
        _xlfn.TEXTJOIN(", ", TRUE, IF(('4.ONT'!E:E = B310) * ('4.ONT'!Q:Q = "Y"), '4.ONT'!D:D, "")),
        IF(
            COUNTIFS('4.ONT'!E:E, B310, '4.ONT'!P:P, "Y") &gt; 0,
            _xlfn.TEXTJOIN(", ", TRUE, IF(('4.ONT'!E:E = B310) * ('4.ONT'!P:P = "Y"), '4.ONT'!D:D, "")),
            "Awaiting Status"
        )
    )
)</f>
        <v/>
      </c>
      <c r="O310" s="60" t="s">
        <v>94</v>
      </c>
      <c r="P310" s="60" t="str" cm="1">
        <f t="array" aca="1" ref="P310" ca="1">IF(
    O310="N",
    "",
    IF(
        COUNTIFS('3.RNAExtractions'!E:E, B310, '3.RNAExtractions'!Z:Z, "Y") &gt; 0,
        _xlfn.TEXTJOIN(", ", TRUE, IF(('3.RNAExtractions'!E:E = B310) * ('3.RNAExtractions'!Z:Z = "Y"), '3.RNAExtractions'!D:D, "")),
        IF(
            COUNTIFS('3.RNAExtractions'!E:E, B310, '3.RNAExtractions'!Y:Y, "Y") &gt; 0,
            _xlfn.TEXTJOIN(", ", TRUE, IF(('3.RNAExtractions'!E:E = B310) * ('3.RNAExtractions'!Y:Y = "Y"), '3.RNAExtractions'!D:D, "")),
            "Awaiting Status"
        )
    )
)</f>
        <v/>
      </c>
      <c r="Q310" s="60"/>
      <c r="R310" s="60" t="str" cm="1">
        <f t="array" aca="1" ref="R310" ca="1">IF(
    Q310="N",
    "",
    IF(
        COUNTIFS('4.RNAIllumina'!E:E, B310, '4.RNAIllumina'!Y:Y, "Y") &gt; 0,
        _xlfn.TEXTJOIN(", ", TRUE, IF(('4.RNAIllumina'!E:E = B310) * ('4.RNAIllumina'!Y:Y = "Y"), '4.RNAIllumina'!D:D, "")),
        IF(
            COUNTIFS('4.RNAIllumina'!E:E, B310, '4.RNAIllumina'!X:X, "Y") &gt; 0,
            _xlfn.TEXTJOIN(", ", TRUE, IF(('4.RNAIllumina'!E:E = B310) * ('4.RNAIllumina'!X:X = "Y"), '4.RNAIllumina'!D:D, "")),
            "Awaiting Status"
        )
    )
)</f>
        <v>Awaiting Status</v>
      </c>
      <c r="T310" s="6" t="str">
        <f ca="1">VLOOKUP($B310,'1.MetaData'!$B:$H,2,FALSE)</f>
        <v>F15-1067</v>
      </c>
      <c r="U310" s="7" t="str">
        <f ca="1">VLOOKUP($B310,'1.MetaData'!$B:$H,3,FALSE)</f>
        <v>Cephalopholis sexmaculata</v>
      </c>
      <c r="V310" s="7" t="str">
        <f ca="1">VLOOKUP($B310,'1.MetaData'!$B:$H,4,FALSE)</f>
        <v>Sixblotch Hind</v>
      </c>
      <c r="W310" s="6" t="str">
        <f ca="1">VLOOKUP($B310,'1.MetaData'!$B:$H,5,FALSE)</f>
        <v xml:space="preserve">J DiBattista, JP Hobbs, Tane </v>
      </c>
      <c r="X310" s="6" t="str">
        <f ca="1">VLOOKUP($B310,'1.MetaData'!$B:$H,6,FALSE)</f>
        <v>TrEnD</v>
      </c>
      <c r="Z310"/>
    </row>
    <row r="311" spans="1:26" hidden="1" x14ac:dyDescent="0.25">
      <c r="A311" s="17">
        <v>310</v>
      </c>
      <c r="B311" s="3" t="str">
        <f t="shared" ca="1" si="7"/>
        <v>OG310</v>
      </c>
      <c r="C311" s="219" t="s">
        <v>96</v>
      </c>
      <c r="D311" s="4">
        <f ca="1">COUNTIF('2.Tissue'!C:C,B311)</f>
        <v>1</v>
      </c>
      <c r="E311" s="4">
        <f ca="1">COUNTIFS('3.DNAExtractions'!$E:$E,$B311,'3.DNAExtractions'!$D:$D,E$1)</f>
        <v>1</v>
      </c>
      <c r="F311" s="2" t="str" cm="1">
        <f t="array" aca="1" ref="F311" ca="1">IF(
    COUNTIFS('3.DNAExtractions'!E:E, B311, '3.DNAExtractions'!Y:Y, "Y") &gt; 0,
    _xlfn.TEXTJOIN(", ", TRUE, IF(('3.DNAExtractions'!E:E = B311) * ('3.DNAExtractions'!Y:Y = "Y"), '3.DNAExtractions'!D:D, "")),
    IF(
        COUNTIFS('3.DNAExtractions'!E:E, B311, '3.DNAExtractions'!X:X, "Y") &gt; 0,
        _xlfn.TEXTJOIN(", ", TRUE, IF(('3.DNAExtractions'!E:E = B311) * ('3.DNAExtractions'!X:X = "Y"), '3.DNAExtractions'!D:D, "")),
        "Awaiting Status"
    )
)</f>
        <v>Extracted</v>
      </c>
      <c r="G311" s="45" t="s">
        <v>92</v>
      </c>
      <c r="H311" s="8" t="str" cm="1">
        <f t="array" aca="1" ref="H311" ca="1">IF(
    G311="N",
    "",
    IF(
        COUNTIFS('4.Illumina'!E:E, B311, '4.Illumina'!R:R, "Y") &gt; 0,
        _xlfn.TEXTJOIN(", ", TRUE, IF(('4.Illumina'!E:E = B311) * ('4.Illumina'!R:R = "Y"), '4.Illumina'!D:D, "")),
        IF(
            COUNTIFS('4.Illumina'!E:E, B311, '4.Illumina'!Q:Q, "Y") &gt; 0,
            _xlfn.TEXTJOIN(", ", TRUE, IF(('4.Illumina'!E:E = B311) * ('4.Illumina'!Q:Q = "Y"), '4.Illumina'!D:D, "")),
            "Awaiting Status"
        )
    )
)</f>
        <v>Sequenced</v>
      </c>
      <c r="I311" s="26" t="s">
        <v>94</v>
      </c>
      <c r="J311" s="56" t="str" cm="1">
        <f t="array" aca="1" ref="J311" ca="1">IF(
    I311="N",
    "",
    IF(
        COUNTIFS('4.PacBio'!E:E, B311, '4.PacBio'!W:W, "Y") &gt; 0,
        _xlfn.TEXTJOIN(", ", TRUE, IF(('4.PacBio'!E:E = B311) * ('4.PacBio'!W:W = "Y"), '4.PacBio'!D:D, "")),
        IF(
            COUNTIFS('4.PacBio'!E:E, B311, '4.PacBio'!V:V, "Y") &gt; 0,
            _xlfn.TEXTJOIN(", ", TRUE, IF(('4.PacBio'!E:E = B311) * ('4.PacBio'!V:V = "Y"), '4.PacBio'!D:D, "")),
            "Awaiting Status"
        )
    )
)</f>
        <v/>
      </c>
      <c r="K311" s="181" t="s">
        <v>94</v>
      </c>
      <c r="L311" s="8" t="str" cm="1">
        <f t="array" aca="1" ref="L311" ca="1">IF(
    K311="N",
    "",
    IF(
        COUNTIFS('4.HiCLibrary'!E:E, B311, '4.HiCLibrary'!V:V, "Y") &gt; 0,
        _xlfn.TEXTJOIN(", ", TRUE, IF(('4.HiCLibrary'!E:E = B311) * ('4.HiCLibrary'!V:V = "Y"), '4.HiCLibrary'!D:D, "")),
        IF(
            COUNTIFS('4.HiCLibrary'!E:E, B311, '4.HiCLibrary'!U:U, "Y") &gt; 0,
            _xlfn.TEXTJOIN(", ", TRUE, IF(('4.HiCLibrary'!E:E = B311) * ('4.HiCLibrary'!U:U = "Y"), '4.HiCLibrary'!D:D, "")),
            "Awaiting Status"
        )
    )
)</f>
        <v/>
      </c>
      <c r="M311" s="47" t="s">
        <v>94</v>
      </c>
      <c r="N311" s="56" t="str" cm="1">
        <f t="array" aca="1" ref="N311" ca="1">IF(
    M311="N",
    "",
    IF(
        COUNTIFS('4.ONT'!E:E, B311, '4.ONT'!Q:Q, "Y") &gt; 0,
        _xlfn.TEXTJOIN(", ", TRUE, IF(('4.ONT'!E:E = B311) * ('4.ONT'!Q:Q = "Y"), '4.ONT'!D:D, "")),
        IF(
            COUNTIFS('4.ONT'!E:E, B311, '4.ONT'!P:P, "Y") &gt; 0,
            _xlfn.TEXTJOIN(", ", TRUE, IF(('4.ONT'!E:E = B311) * ('4.ONT'!P:P = "Y"), '4.ONT'!D:D, "")),
            "Awaiting Status"
        )
    )
)</f>
        <v/>
      </c>
      <c r="O311" s="60" t="s">
        <v>94</v>
      </c>
      <c r="P311" s="60" t="str" cm="1">
        <f t="array" aca="1" ref="P311" ca="1">IF(
    O311="N",
    "",
    IF(
        COUNTIFS('3.RNAExtractions'!E:E, B311, '3.RNAExtractions'!Z:Z, "Y") &gt; 0,
        _xlfn.TEXTJOIN(", ", TRUE, IF(('3.RNAExtractions'!E:E = B311) * ('3.RNAExtractions'!Z:Z = "Y"), '3.RNAExtractions'!D:D, "")),
        IF(
            COUNTIFS('3.RNAExtractions'!E:E, B311, '3.RNAExtractions'!Y:Y, "Y") &gt; 0,
            _xlfn.TEXTJOIN(", ", TRUE, IF(('3.RNAExtractions'!E:E = B311) * ('3.RNAExtractions'!Y:Y = "Y"), '3.RNAExtractions'!D:D, "")),
            "Awaiting Status"
        )
    )
)</f>
        <v/>
      </c>
      <c r="Q311" s="60"/>
      <c r="R311" s="60" t="str" cm="1">
        <f t="array" aca="1" ref="R311" ca="1">IF(
    Q311="N",
    "",
    IF(
        COUNTIFS('4.RNAIllumina'!E:E, B311, '4.RNAIllumina'!Y:Y, "Y") &gt; 0,
        _xlfn.TEXTJOIN(", ", TRUE, IF(('4.RNAIllumina'!E:E = B311) * ('4.RNAIllumina'!Y:Y = "Y"), '4.RNAIllumina'!D:D, "")),
        IF(
            COUNTIFS('4.RNAIllumina'!E:E, B311, '4.RNAIllumina'!X:X, "Y") &gt; 0,
            _xlfn.TEXTJOIN(", ", TRUE, IF(('4.RNAIllumina'!E:E = B311) * ('4.RNAIllumina'!X:X = "Y"), '4.RNAIllumina'!D:D, "")),
            "Awaiting Status"
        )
    )
)</f>
        <v>Awaiting Status</v>
      </c>
      <c r="T311" s="6" t="str">
        <f ca="1">VLOOKUP($B311,'1.MetaData'!$B:$H,2,FALSE)</f>
        <v>F15-1068</v>
      </c>
      <c r="U311" s="7" t="str">
        <f ca="1">VLOOKUP($B311,'1.MetaData'!$B:$H,3,FALSE)</f>
        <v>Chaetodon mitratus</v>
      </c>
      <c r="V311" s="7" t="str">
        <f ca="1">VLOOKUP($B311,'1.MetaData'!$B:$H,4,FALSE)</f>
        <v>Indian Butterflyfish</v>
      </c>
      <c r="W311" s="6" t="str">
        <f ca="1">VLOOKUP($B311,'1.MetaData'!$B:$H,5,FALSE)</f>
        <v xml:space="preserve">J DiBattista, JP Hobbs, Tane </v>
      </c>
      <c r="X311" s="6" t="str">
        <f ca="1">VLOOKUP($B311,'1.MetaData'!$B:$H,6,FALSE)</f>
        <v>TrEnD</v>
      </c>
      <c r="Z311"/>
    </row>
    <row r="312" spans="1:26" hidden="1" x14ac:dyDescent="0.25">
      <c r="A312" s="17">
        <v>311</v>
      </c>
      <c r="B312" s="3" t="str">
        <f t="shared" ca="1" si="7"/>
        <v>OG311</v>
      </c>
      <c r="C312" s="219" t="s">
        <v>96</v>
      </c>
      <c r="D312" s="4">
        <f ca="1">COUNTIF('2.Tissue'!C:C,B312)</f>
        <v>1</v>
      </c>
      <c r="E312" s="4">
        <f ca="1">COUNTIFS('3.DNAExtractions'!$E:$E,$B312,'3.DNAExtractions'!$D:$D,E$1)</f>
        <v>1</v>
      </c>
      <c r="F312" s="2" t="str" cm="1">
        <f t="array" aca="1" ref="F312" ca="1">IF(
    COUNTIFS('3.DNAExtractions'!E:E, B312, '3.DNAExtractions'!Y:Y, "Y") &gt; 0,
    _xlfn.TEXTJOIN(", ", TRUE, IF(('3.DNAExtractions'!E:E = B312) * ('3.DNAExtractions'!Y:Y = "Y"), '3.DNAExtractions'!D:D, "")),
    IF(
        COUNTIFS('3.DNAExtractions'!E:E, B312, '3.DNAExtractions'!X:X, "Y") &gt; 0,
        _xlfn.TEXTJOIN(", ", TRUE, IF(('3.DNAExtractions'!E:E = B312) * ('3.DNAExtractions'!X:X = "Y"), '3.DNAExtractions'!D:D, "")),
        "Awaiting Status"
    )
)</f>
        <v>Extracted</v>
      </c>
      <c r="G312" s="45" t="s">
        <v>92</v>
      </c>
      <c r="H312" s="8" t="str" cm="1">
        <f t="array" aca="1" ref="H312" ca="1">IF(
    G312="N",
    "",
    IF(
        COUNTIFS('4.Illumina'!E:E, B312, '4.Illumina'!R:R, "Y") &gt; 0,
        _xlfn.TEXTJOIN(", ", TRUE, IF(('4.Illumina'!E:E = B312) * ('4.Illumina'!R:R = "Y"), '4.Illumina'!D:D, "")),
        IF(
            COUNTIFS('4.Illumina'!E:E, B312, '4.Illumina'!Q:Q, "Y") &gt; 0,
            _xlfn.TEXTJOIN(", ", TRUE, IF(('4.Illumina'!E:E = B312) * ('4.Illumina'!Q:Q = "Y"), '4.Illumina'!D:D, "")),
            "Awaiting Status"
        )
    )
)</f>
        <v>Sequenced</v>
      </c>
      <c r="I312" s="26" t="s">
        <v>94</v>
      </c>
      <c r="J312" s="56" t="str" cm="1">
        <f t="array" aca="1" ref="J312" ca="1">IF(
    I312="N",
    "",
    IF(
        COUNTIFS('4.PacBio'!E:E, B312, '4.PacBio'!W:W, "Y") &gt; 0,
        _xlfn.TEXTJOIN(", ", TRUE, IF(('4.PacBio'!E:E = B312) * ('4.PacBio'!W:W = "Y"), '4.PacBio'!D:D, "")),
        IF(
            COUNTIFS('4.PacBio'!E:E, B312, '4.PacBio'!V:V, "Y") &gt; 0,
            _xlfn.TEXTJOIN(", ", TRUE, IF(('4.PacBio'!E:E = B312) * ('4.PacBio'!V:V = "Y"), '4.PacBio'!D:D, "")),
            "Awaiting Status"
        )
    )
)</f>
        <v/>
      </c>
      <c r="K312" s="181" t="s">
        <v>94</v>
      </c>
      <c r="L312" s="8" t="str" cm="1">
        <f t="array" aca="1" ref="L312" ca="1">IF(
    K312="N",
    "",
    IF(
        COUNTIFS('4.HiCLibrary'!E:E, B312, '4.HiCLibrary'!V:V, "Y") &gt; 0,
        _xlfn.TEXTJOIN(", ", TRUE, IF(('4.HiCLibrary'!E:E = B312) * ('4.HiCLibrary'!V:V = "Y"), '4.HiCLibrary'!D:D, "")),
        IF(
            COUNTIFS('4.HiCLibrary'!E:E, B312, '4.HiCLibrary'!U:U, "Y") &gt; 0,
            _xlfn.TEXTJOIN(", ", TRUE, IF(('4.HiCLibrary'!E:E = B312) * ('4.HiCLibrary'!U:U = "Y"), '4.HiCLibrary'!D:D, "")),
            "Awaiting Status"
        )
    )
)</f>
        <v/>
      </c>
      <c r="M312" s="47" t="s">
        <v>94</v>
      </c>
      <c r="N312" s="56" t="str" cm="1">
        <f t="array" aca="1" ref="N312" ca="1">IF(
    M312="N",
    "",
    IF(
        COUNTIFS('4.ONT'!E:E, B312, '4.ONT'!Q:Q, "Y") &gt; 0,
        _xlfn.TEXTJOIN(", ", TRUE, IF(('4.ONT'!E:E = B312) * ('4.ONT'!Q:Q = "Y"), '4.ONT'!D:D, "")),
        IF(
            COUNTIFS('4.ONT'!E:E, B312, '4.ONT'!P:P, "Y") &gt; 0,
            _xlfn.TEXTJOIN(", ", TRUE, IF(('4.ONT'!E:E = B312) * ('4.ONT'!P:P = "Y"), '4.ONT'!D:D, "")),
            "Awaiting Status"
        )
    )
)</f>
        <v/>
      </c>
      <c r="O312" s="60" t="s">
        <v>94</v>
      </c>
      <c r="P312" s="60" t="str" cm="1">
        <f t="array" aca="1" ref="P312" ca="1">IF(
    O312="N",
    "",
    IF(
        COUNTIFS('3.RNAExtractions'!E:E, B312, '3.RNAExtractions'!Z:Z, "Y") &gt; 0,
        _xlfn.TEXTJOIN(", ", TRUE, IF(('3.RNAExtractions'!E:E = B312) * ('3.RNAExtractions'!Z:Z = "Y"), '3.RNAExtractions'!D:D, "")),
        IF(
            COUNTIFS('3.RNAExtractions'!E:E, B312, '3.RNAExtractions'!Y:Y, "Y") &gt; 0,
            _xlfn.TEXTJOIN(", ", TRUE, IF(('3.RNAExtractions'!E:E = B312) * ('3.RNAExtractions'!Y:Y = "Y"), '3.RNAExtractions'!D:D, "")),
            "Awaiting Status"
        )
    )
)</f>
        <v/>
      </c>
      <c r="Q312" s="60"/>
      <c r="R312" s="60" t="str" cm="1">
        <f t="array" aca="1" ref="R312" ca="1">IF(
    Q312="N",
    "",
    IF(
        COUNTIFS('4.RNAIllumina'!E:E, B312, '4.RNAIllumina'!Y:Y, "Y") &gt; 0,
        _xlfn.TEXTJOIN(", ", TRUE, IF(('4.RNAIllumina'!E:E = B312) * ('4.RNAIllumina'!Y:Y = "Y"), '4.RNAIllumina'!D:D, "")),
        IF(
            COUNTIFS('4.RNAIllumina'!E:E, B312, '4.RNAIllumina'!X:X, "Y") &gt; 0,
            _xlfn.TEXTJOIN(", ", TRUE, IF(('4.RNAIllumina'!E:E = B312) * ('4.RNAIllumina'!X:X = "Y"), '4.RNAIllumina'!D:D, "")),
            "Awaiting Status"
        )
    )
)</f>
        <v>Awaiting Status</v>
      </c>
      <c r="T312" s="6" t="str">
        <f ca="1">VLOOKUP($B312,'1.MetaData'!$B:$H,2,FALSE)</f>
        <v>F15-1069</v>
      </c>
      <c r="U312" s="7" t="str">
        <f ca="1">VLOOKUP($B312,'1.MetaData'!$B:$H,3,FALSE)</f>
        <v>Cheilinus undulatus</v>
      </c>
      <c r="V312" s="7" t="str">
        <f ca="1">VLOOKUP($B312,'1.MetaData'!$B:$H,4,FALSE)</f>
        <v>Humphead Wrasse</v>
      </c>
      <c r="W312" s="6" t="str">
        <f ca="1">VLOOKUP($B312,'1.MetaData'!$B:$H,5,FALSE)</f>
        <v xml:space="preserve">J DiBattista, JP Hobbs, Tane </v>
      </c>
      <c r="X312" s="6" t="str">
        <f ca="1">VLOOKUP($B312,'1.MetaData'!$B:$H,6,FALSE)</f>
        <v>TrEnD</v>
      </c>
      <c r="Z312"/>
    </row>
    <row r="313" spans="1:26" hidden="1" x14ac:dyDescent="0.25">
      <c r="A313" s="17">
        <v>312</v>
      </c>
      <c r="B313" s="3" t="str">
        <f t="shared" ca="1" si="7"/>
        <v>OG312</v>
      </c>
      <c r="C313" s="219" t="s">
        <v>96</v>
      </c>
      <c r="D313" s="4">
        <f ca="1">COUNTIF('2.Tissue'!C:C,B313)</f>
        <v>1</v>
      </c>
      <c r="E313" s="4">
        <f ca="1">COUNTIFS('3.DNAExtractions'!$E:$E,$B313,'3.DNAExtractions'!$D:$D,E$1)</f>
        <v>1</v>
      </c>
      <c r="F313" s="2" t="str" cm="1">
        <f t="array" aca="1" ref="F313" ca="1">IF(
    COUNTIFS('3.DNAExtractions'!E:E, B313, '3.DNAExtractions'!Y:Y, "Y") &gt; 0,
    _xlfn.TEXTJOIN(", ", TRUE, IF(('3.DNAExtractions'!E:E = B313) * ('3.DNAExtractions'!Y:Y = "Y"), '3.DNAExtractions'!D:D, "")),
    IF(
        COUNTIFS('3.DNAExtractions'!E:E, B313, '3.DNAExtractions'!X:X, "Y") &gt; 0,
        _xlfn.TEXTJOIN(", ", TRUE, IF(('3.DNAExtractions'!E:E = B313) * ('3.DNAExtractions'!X:X = "Y"), '3.DNAExtractions'!D:D, "")),
        "Awaiting Status"
    )
)</f>
        <v>Extracted</v>
      </c>
      <c r="G313" s="45" t="s">
        <v>92</v>
      </c>
      <c r="H313" s="8" t="str" cm="1">
        <f t="array" aca="1" ref="H313" ca="1">IF(
    G313="N",
    "",
    IF(
        COUNTIFS('4.Illumina'!E:E, B313, '4.Illumina'!R:R, "Y") &gt; 0,
        _xlfn.TEXTJOIN(", ", TRUE, IF(('4.Illumina'!E:E = B313) * ('4.Illumina'!R:R = "Y"), '4.Illumina'!D:D, "")),
        IF(
            COUNTIFS('4.Illumina'!E:E, B313, '4.Illumina'!Q:Q, "Y") &gt; 0,
            _xlfn.TEXTJOIN(", ", TRUE, IF(('4.Illumina'!E:E = B313) * ('4.Illumina'!Q:Q = "Y"), '4.Illumina'!D:D, "")),
            "Awaiting Status"
        )
    )
)</f>
        <v>Sequenced</v>
      </c>
      <c r="I313" s="26" t="s">
        <v>94</v>
      </c>
      <c r="J313" s="56" t="str" cm="1">
        <f t="array" aca="1" ref="J313" ca="1">IF(
    I313="N",
    "",
    IF(
        COUNTIFS('4.PacBio'!E:E, B313, '4.PacBio'!W:W, "Y") &gt; 0,
        _xlfn.TEXTJOIN(", ", TRUE, IF(('4.PacBio'!E:E = B313) * ('4.PacBio'!W:W = "Y"), '4.PacBio'!D:D, "")),
        IF(
            COUNTIFS('4.PacBio'!E:E, B313, '4.PacBio'!V:V, "Y") &gt; 0,
            _xlfn.TEXTJOIN(", ", TRUE, IF(('4.PacBio'!E:E = B313) * ('4.PacBio'!V:V = "Y"), '4.PacBio'!D:D, "")),
            "Awaiting Status"
        )
    )
)</f>
        <v/>
      </c>
      <c r="K313" s="181" t="s">
        <v>94</v>
      </c>
      <c r="L313" s="8" t="str" cm="1">
        <f t="array" aca="1" ref="L313" ca="1">IF(
    K313="N",
    "",
    IF(
        COUNTIFS('4.HiCLibrary'!E:E, B313, '4.HiCLibrary'!V:V, "Y") &gt; 0,
        _xlfn.TEXTJOIN(", ", TRUE, IF(('4.HiCLibrary'!E:E = B313) * ('4.HiCLibrary'!V:V = "Y"), '4.HiCLibrary'!D:D, "")),
        IF(
            COUNTIFS('4.HiCLibrary'!E:E, B313, '4.HiCLibrary'!U:U, "Y") &gt; 0,
            _xlfn.TEXTJOIN(", ", TRUE, IF(('4.HiCLibrary'!E:E = B313) * ('4.HiCLibrary'!U:U = "Y"), '4.HiCLibrary'!D:D, "")),
            "Awaiting Status"
        )
    )
)</f>
        <v/>
      </c>
      <c r="M313" s="47" t="s">
        <v>94</v>
      </c>
      <c r="N313" s="56" t="str" cm="1">
        <f t="array" aca="1" ref="N313" ca="1">IF(
    M313="N",
    "",
    IF(
        COUNTIFS('4.ONT'!E:E, B313, '4.ONT'!Q:Q, "Y") &gt; 0,
        _xlfn.TEXTJOIN(", ", TRUE, IF(('4.ONT'!E:E = B313) * ('4.ONT'!Q:Q = "Y"), '4.ONT'!D:D, "")),
        IF(
            COUNTIFS('4.ONT'!E:E, B313, '4.ONT'!P:P, "Y") &gt; 0,
            _xlfn.TEXTJOIN(", ", TRUE, IF(('4.ONT'!E:E = B313) * ('4.ONT'!P:P = "Y"), '4.ONT'!D:D, "")),
            "Awaiting Status"
        )
    )
)</f>
        <v/>
      </c>
      <c r="O313" s="60" t="s">
        <v>94</v>
      </c>
      <c r="P313" s="60" t="str" cm="1">
        <f t="array" aca="1" ref="P313" ca="1">IF(
    O313="N",
    "",
    IF(
        COUNTIFS('3.RNAExtractions'!E:E, B313, '3.RNAExtractions'!Z:Z, "Y") &gt; 0,
        _xlfn.TEXTJOIN(", ", TRUE, IF(('3.RNAExtractions'!E:E = B313) * ('3.RNAExtractions'!Z:Z = "Y"), '3.RNAExtractions'!D:D, "")),
        IF(
            COUNTIFS('3.RNAExtractions'!E:E, B313, '3.RNAExtractions'!Y:Y, "Y") &gt; 0,
            _xlfn.TEXTJOIN(", ", TRUE, IF(('3.RNAExtractions'!E:E = B313) * ('3.RNAExtractions'!Y:Y = "Y"), '3.RNAExtractions'!D:D, "")),
            "Awaiting Status"
        )
    )
)</f>
        <v/>
      </c>
      <c r="Q313" s="60"/>
      <c r="R313" s="60" t="str" cm="1">
        <f t="array" aca="1" ref="R313" ca="1">IF(
    Q313="N",
    "",
    IF(
        COUNTIFS('4.RNAIllumina'!E:E, B313, '4.RNAIllumina'!Y:Y, "Y") &gt; 0,
        _xlfn.TEXTJOIN(", ", TRUE, IF(('4.RNAIllumina'!E:E = B313) * ('4.RNAIllumina'!Y:Y = "Y"), '4.RNAIllumina'!D:D, "")),
        IF(
            COUNTIFS('4.RNAIllumina'!E:E, B313, '4.RNAIllumina'!X:X, "Y") &gt; 0,
            _xlfn.TEXTJOIN(", ", TRUE, IF(('4.RNAIllumina'!E:E = B313) * ('4.RNAIllumina'!X:X = "Y"), '4.RNAIllumina'!D:D, "")),
            "Awaiting Status"
        )
    )
)</f>
        <v>Awaiting Status</v>
      </c>
      <c r="T313" s="6" t="str">
        <f ca="1">VLOOKUP($B313,'1.MetaData'!$B:$H,2,FALSE)</f>
        <v>F15-1070</v>
      </c>
      <c r="U313" s="7" t="str">
        <f ca="1">VLOOKUP($B313,'1.MetaData'!$B:$H,3,FALSE)</f>
        <v>Chlorurus sordidus</v>
      </c>
      <c r="V313" s="7" t="str">
        <f ca="1">VLOOKUP($B313,'1.MetaData'!$B:$H,4,FALSE)</f>
        <v>Bullethead Parrotfish</v>
      </c>
      <c r="W313" s="6" t="str">
        <f ca="1">VLOOKUP($B313,'1.MetaData'!$B:$H,5,FALSE)</f>
        <v xml:space="preserve">J DiBattista, JP Hobbs, Tane </v>
      </c>
      <c r="X313" s="6" t="str">
        <f ca="1">VLOOKUP($B313,'1.MetaData'!$B:$H,6,FALSE)</f>
        <v>TrEnD</v>
      </c>
      <c r="Z313"/>
    </row>
    <row r="314" spans="1:26" hidden="1" x14ac:dyDescent="0.25">
      <c r="A314" s="17">
        <v>313</v>
      </c>
      <c r="B314" s="3" t="str">
        <f t="shared" ca="1" si="7"/>
        <v>OG313</v>
      </c>
      <c r="C314" s="219" t="s">
        <v>96</v>
      </c>
      <c r="D314" s="4">
        <f ca="1">COUNTIF('2.Tissue'!C:C,B314)</f>
        <v>1</v>
      </c>
      <c r="E314" s="4">
        <f ca="1">COUNTIFS('3.DNAExtractions'!$E:$E,$B314,'3.DNAExtractions'!$D:$D,E$1)</f>
        <v>1</v>
      </c>
      <c r="F314" s="2" t="str" cm="1">
        <f t="array" aca="1" ref="F314" ca="1">IF(
    COUNTIFS('3.DNAExtractions'!E:E, B314, '3.DNAExtractions'!Y:Y, "Y") &gt; 0,
    _xlfn.TEXTJOIN(", ", TRUE, IF(('3.DNAExtractions'!E:E = B314) * ('3.DNAExtractions'!Y:Y = "Y"), '3.DNAExtractions'!D:D, "")),
    IF(
        COUNTIFS('3.DNAExtractions'!E:E, B314, '3.DNAExtractions'!X:X, "Y") &gt; 0,
        _xlfn.TEXTJOIN(", ", TRUE, IF(('3.DNAExtractions'!E:E = B314) * ('3.DNAExtractions'!X:X = "Y"), '3.DNAExtractions'!D:D, "")),
        "Awaiting Status"
    )
)</f>
        <v>Extracted</v>
      </c>
      <c r="G314" s="45" t="s">
        <v>92</v>
      </c>
      <c r="H314" s="8" t="str" cm="1">
        <f t="array" aca="1" ref="H314" ca="1">IF(
    G314="N",
    "",
    IF(
        COUNTIFS('4.Illumina'!E:E, B314, '4.Illumina'!R:R, "Y") &gt; 0,
        _xlfn.TEXTJOIN(", ", TRUE, IF(('4.Illumina'!E:E = B314) * ('4.Illumina'!R:R = "Y"), '4.Illumina'!D:D, "")),
        IF(
            COUNTIFS('4.Illumina'!E:E, B314, '4.Illumina'!Q:Q, "Y") &gt; 0,
            _xlfn.TEXTJOIN(", ", TRUE, IF(('4.Illumina'!E:E = B314) * ('4.Illumina'!Q:Q = "Y"), '4.Illumina'!D:D, "")),
            "Awaiting Status"
        )
    )
)</f>
        <v>Sequenced</v>
      </c>
      <c r="I314" s="26" t="s">
        <v>94</v>
      </c>
      <c r="J314" s="56" t="str" cm="1">
        <f t="array" aca="1" ref="J314" ca="1">IF(
    I314="N",
    "",
    IF(
        COUNTIFS('4.PacBio'!E:E, B314, '4.PacBio'!W:W, "Y") &gt; 0,
        _xlfn.TEXTJOIN(", ", TRUE, IF(('4.PacBio'!E:E = B314) * ('4.PacBio'!W:W = "Y"), '4.PacBio'!D:D, "")),
        IF(
            COUNTIFS('4.PacBio'!E:E, B314, '4.PacBio'!V:V, "Y") &gt; 0,
            _xlfn.TEXTJOIN(", ", TRUE, IF(('4.PacBio'!E:E = B314) * ('4.PacBio'!V:V = "Y"), '4.PacBio'!D:D, "")),
            "Awaiting Status"
        )
    )
)</f>
        <v/>
      </c>
      <c r="K314" s="181" t="s">
        <v>94</v>
      </c>
      <c r="L314" s="8" t="str" cm="1">
        <f t="array" aca="1" ref="L314" ca="1">IF(
    K314="N",
    "",
    IF(
        COUNTIFS('4.HiCLibrary'!E:E, B314, '4.HiCLibrary'!V:V, "Y") &gt; 0,
        _xlfn.TEXTJOIN(", ", TRUE, IF(('4.HiCLibrary'!E:E = B314) * ('4.HiCLibrary'!V:V = "Y"), '4.HiCLibrary'!D:D, "")),
        IF(
            COUNTIFS('4.HiCLibrary'!E:E, B314, '4.HiCLibrary'!U:U, "Y") &gt; 0,
            _xlfn.TEXTJOIN(", ", TRUE, IF(('4.HiCLibrary'!E:E = B314) * ('4.HiCLibrary'!U:U = "Y"), '4.HiCLibrary'!D:D, "")),
            "Awaiting Status"
        )
    )
)</f>
        <v/>
      </c>
      <c r="M314" s="47" t="s">
        <v>94</v>
      </c>
      <c r="N314" s="56" t="str" cm="1">
        <f t="array" aca="1" ref="N314" ca="1">IF(
    M314="N",
    "",
    IF(
        COUNTIFS('4.ONT'!E:E, B314, '4.ONT'!Q:Q, "Y") &gt; 0,
        _xlfn.TEXTJOIN(", ", TRUE, IF(('4.ONT'!E:E = B314) * ('4.ONT'!Q:Q = "Y"), '4.ONT'!D:D, "")),
        IF(
            COUNTIFS('4.ONT'!E:E, B314, '4.ONT'!P:P, "Y") &gt; 0,
            _xlfn.TEXTJOIN(", ", TRUE, IF(('4.ONT'!E:E = B314) * ('4.ONT'!P:P = "Y"), '4.ONT'!D:D, "")),
            "Awaiting Status"
        )
    )
)</f>
        <v/>
      </c>
      <c r="O314" s="60" t="s">
        <v>94</v>
      </c>
      <c r="P314" s="60" t="str" cm="1">
        <f t="array" aca="1" ref="P314" ca="1">IF(
    O314="N",
    "",
    IF(
        COUNTIFS('3.RNAExtractions'!E:E, B314, '3.RNAExtractions'!Z:Z, "Y") &gt; 0,
        _xlfn.TEXTJOIN(", ", TRUE, IF(('3.RNAExtractions'!E:E = B314) * ('3.RNAExtractions'!Z:Z = "Y"), '3.RNAExtractions'!D:D, "")),
        IF(
            COUNTIFS('3.RNAExtractions'!E:E, B314, '3.RNAExtractions'!Y:Y, "Y") &gt; 0,
            _xlfn.TEXTJOIN(", ", TRUE, IF(('3.RNAExtractions'!E:E = B314) * ('3.RNAExtractions'!Y:Y = "Y"), '3.RNAExtractions'!D:D, "")),
            "Awaiting Status"
        )
    )
)</f>
        <v/>
      </c>
      <c r="Q314" s="60"/>
      <c r="R314" s="60" t="str" cm="1">
        <f t="array" aca="1" ref="R314" ca="1">IF(
    Q314="N",
    "",
    IF(
        COUNTIFS('4.RNAIllumina'!E:E, B314, '4.RNAIllumina'!Y:Y, "Y") &gt; 0,
        _xlfn.TEXTJOIN(", ", TRUE, IF(('4.RNAIllumina'!E:E = B314) * ('4.RNAIllumina'!Y:Y = "Y"), '4.RNAIllumina'!D:D, "")),
        IF(
            COUNTIFS('4.RNAIllumina'!E:E, B314, '4.RNAIllumina'!X:X, "Y") &gt; 0,
            _xlfn.TEXTJOIN(", ", TRUE, IF(('4.RNAIllumina'!E:E = B314) * ('4.RNAIllumina'!X:X = "Y"), '4.RNAIllumina'!D:D, "")),
            "Awaiting Status"
        )
    )
)</f>
        <v>Awaiting Status</v>
      </c>
      <c r="T314" s="6" t="str">
        <f ca="1">VLOOKUP($B314,'1.MetaData'!$B:$H,2,FALSE)</f>
        <v>F15-1072</v>
      </c>
      <c r="U314" s="7" t="str">
        <f ca="1">VLOOKUP($B314,'1.MetaData'!$B:$H,3,FALSE)</f>
        <v>Chromis lineata</v>
      </c>
      <c r="V314" s="7" t="str">
        <f ca="1">VLOOKUP($B314,'1.MetaData'!$B:$H,4,FALSE)</f>
        <v>Lined Chromis</v>
      </c>
      <c r="W314" s="6" t="str">
        <f ca="1">VLOOKUP($B314,'1.MetaData'!$B:$H,5,FALSE)</f>
        <v xml:space="preserve">J DiBattista, JP Hobbs, Tane </v>
      </c>
      <c r="X314" s="6" t="str">
        <f ca="1">VLOOKUP($B314,'1.MetaData'!$B:$H,6,FALSE)</f>
        <v>TrEnD</v>
      </c>
      <c r="Z314"/>
    </row>
    <row r="315" spans="1:26" hidden="1" x14ac:dyDescent="0.25">
      <c r="A315" s="17">
        <v>314</v>
      </c>
      <c r="B315" s="3" t="str">
        <f t="shared" ca="1" si="7"/>
        <v>OG314</v>
      </c>
      <c r="C315" s="219" t="s">
        <v>96</v>
      </c>
      <c r="D315" s="4">
        <f ca="1">COUNTIF('2.Tissue'!C:C,B315)</f>
        <v>1</v>
      </c>
      <c r="E315" s="4">
        <f ca="1">COUNTIFS('3.DNAExtractions'!$E:$E,$B315,'3.DNAExtractions'!$D:$D,E$1)</f>
        <v>1</v>
      </c>
      <c r="F315" s="2" t="str" cm="1">
        <f t="array" aca="1" ref="F315" ca="1">IF(
    COUNTIFS('3.DNAExtractions'!E:E, B315, '3.DNAExtractions'!Y:Y, "Y") &gt; 0,
    _xlfn.TEXTJOIN(", ", TRUE, IF(('3.DNAExtractions'!E:E = B315) * ('3.DNAExtractions'!Y:Y = "Y"), '3.DNAExtractions'!D:D, "")),
    IF(
        COUNTIFS('3.DNAExtractions'!E:E, B315, '3.DNAExtractions'!X:X, "Y") &gt; 0,
        _xlfn.TEXTJOIN(", ", TRUE, IF(('3.DNAExtractions'!E:E = B315) * ('3.DNAExtractions'!X:X = "Y"), '3.DNAExtractions'!D:D, "")),
        "Awaiting Status"
    )
)</f>
        <v>Extracted</v>
      </c>
      <c r="G315" s="45" t="s">
        <v>92</v>
      </c>
      <c r="H315" s="8" t="str" cm="1">
        <f t="array" aca="1" ref="H315" ca="1">IF(
    G315="N",
    "",
    IF(
        COUNTIFS('4.Illumina'!E:E, B315, '4.Illumina'!R:R, "Y") &gt; 0,
        _xlfn.TEXTJOIN(", ", TRUE, IF(('4.Illumina'!E:E = B315) * ('4.Illumina'!R:R = "Y"), '4.Illumina'!D:D, "")),
        IF(
            COUNTIFS('4.Illumina'!E:E, B315, '4.Illumina'!Q:Q, "Y") &gt; 0,
            _xlfn.TEXTJOIN(", ", TRUE, IF(('4.Illumina'!E:E = B315) * ('4.Illumina'!Q:Q = "Y"), '4.Illumina'!D:D, "")),
            "Awaiting Status"
        )
    )
)</f>
        <v>Sequenced</v>
      </c>
      <c r="I315" s="26" t="s">
        <v>94</v>
      </c>
      <c r="J315" s="56" t="str" cm="1">
        <f t="array" aca="1" ref="J315" ca="1">IF(
    I315="N",
    "",
    IF(
        COUNTIFS('4.PacBio'!E:E, B315, '4.PacBio'!W:W, "Y") &gt; 0,
        _xlfn.TEXTJOIN(", ", TRUE, IF(('4.PacBio'!E:E = B315) * ('4.PacBio'!W:W = "Y"), '4.PacBio'!D:D, "")),
        IF(
            COUNTIFS('4.PacBio'!E:E, B315, '4.PacBio'!V:V, "Y") &gt; 0,
            _xlfn.TEXTJOIN(", ", TRUE, IF(('4.PacBio'!E:E = B315) * ('4.PacBio'!V:V = "Y"), '4.PacBio'!D:D, "")),
            "Awaiting Status"
        )
    )
)</f>
        <v/>
      </c>
      <c r="K315" s="181" t="s">
        <v>94</v>
      </c>
      <c r="L315" s="8" t="str" cm="1">
        <f t="array" aca="1" ref="L315" ca="1">IF(
    K315="N",
    "",
    IF(
        COUNTIFS('4.HiCLibrary'!E:E, B315, '4.HiCLibrary'!V:V, "Y") &gt; 0,
        _xlfn.TEXTJOIN(", ", TRUE, IF(('4.HiCLibrary'!E:E = B315) * ('4.HiCLibrary'!V:V = "Y"), '4.HiCLibrary'!D:D, "")),
        IF(
            COUNTIFS('4.HiCLibrary'!E:E, B315, '4.HiCLibrary'!U:U, "Y") &gt; 0,
            _xlfn.TEXTJOIN(", ", TRUE, IF(('4.HiCLibrary'!E:E = B315) * ('4.HiCLibrary'!U:U = "Y"), '4.HiCLibrary'!D:D, "")),
            "Awaiting Status"
        )
    )
)</f>
        <v/>
      </c>
      <c r="M315" s="47" t="s">
        <v>94</v>
      </c>
      <c r="N315" s="56" t="str" cm="1">
        <f t="array" aca="1" ref="N315" ca="1">IF(
    M315="N",
    "",
    IF(
        COUNTIFS('4.ONT'!E:E, B315, '4.ONT'!Q:Q, "Y") &gt; 0,
        _xlfn.TEXTJOIN(", ", TRUE, IF(('4.ONT'!E:E = B315) * ('4.ONT'!Q:Q = "Y"), '4.ONT'!D:D, "")),
        IF(
            COUNTIFS('4.ONT'!E:E, B315, '4.ONT'!P:P, "Y") &gt; 0,
            _xlfn.TEXTJOIN(", ", TRUE, IF(('4.ONT'!E:E = B315) * ('4.ONT'!P:P = "Y"), '4.ONT'!D:D, "")),
            "Awaiting Status"
        )
    )
)</f>
        <v/>
      </c>
      <c r="O315" s="60" t="s">
        <v>94</v>
      </c>
      <c r="P315" s="60" t="str" cm="1">
        <f t="array" aca="1" ref="P315" ca="1">IF(
    O315="N",
    "",
    IF(
        COUNTIFS('3.RNAExtractions'!E:E, B315, '3.RNAExtractions'!Z:Z, "Y") &gt; 0,
        _xlfn.TEXTJOIN(", ", TRUE, IF(('3.RNAExtractions'!E:E = B315) * ('3.RNAExtractions'!Z:Z = "Y"), '3.RNAExtractions'!D:D, "")),
        IF(
            COUNTIFS('3.RNAExtractions'!E:E, B315, '3.RNAExtractions'!Y:Y, "Y") &gt; 0,
            _xlfn.TEXTJOIN(", ", TRUE, IF(('3.RNAExtractions'!E:E = B315) * ('3.RNAExtractions'!Y:Y = "Y"), '3.RNAExtractions'!D:D, "")),
            "Awaiting Status"
        )
    )
)</f>
        <v/>
      </c>
      <c r="Q315" s="60"/>
      <c r="R315" s="60" t="str" cm="1">
        <f t="array" aca="1" ref="R315" ca="1">IF(
    Q315="N",
    "",
    IF(
        COUNTIFS('4.RNAIllumina'!E:E, B315, '4.RNAIllumina'!Y:Y, "Y") &gt; 0,
        _xlfn.TEXTJOIN(", ", TRUE, IF(('4.RNAIllumina'!E:E = B315) * ('4.RNAIllumina'!Y:Y = "Y"), '4.RNAIllumina'!D:D, "")),
        IF(
            COUNTIFS('4.RNAIllumina'!E:E, B315, '4.RNAIllumina'!X:X, "Y") &gt; 0,
            _xlfn.TEXTJOIN(", ", TRUE, IF(('4.RNAIllumina'!E:E = B315) * ('4.RNAIllumina'!X:X = "Y"), '4.RNAIllumina'!D:D, "")),
            "Awaiting Status"
        )
    )
)</f>
        <v>Awaiting Status</v>
      </c>
      <c r="T315" s="6" t="str">
        <f ca="1">VLOOKUP($B315,'1.MetaData'!$B:$H,2,FALSE)</f>
        <v>F15-1075</v>
      </c>
      <c r="U315" s="7" t="str">
        <f ca="1">VLOOKUP($B315,'1.MetaData'!$B:$H,3,FALSE)</f>
        <v>Chromis nigrura</v>
      </c>
      <c r="V315" s="7" t="str">
        <f ca="1">VLOOKUP($B315,'1.MetaData'!$B:$H,4,FALSE)</f>
        <v>Blacktail Chromis</v>
      </c>
      <c r="W315" s="6" t="str">
        <f ca="1">VLOOKUP($B315,'1.MetaData'!$B:$H,5,FALSE)</f>
        <v xml:space="preserve">J DiBattista, JP Hobbs, Tane </v>
      </c>
      <c r="X315" s="6" t="str">
        <f ca="1">VLOOKUP($B315,'1.MetaData'!$B:$H,6,FALSE)</f>
        <v>TrEnD</v>
      </c>
      <c r="Z315"/>
    </row>
    <row r="316" spans="1:26" hidden="1" x14ac:dyDescent="0.25">
      <c r="A316" s="17">
        <v>315</v>
      </c>
      <c r="B316" s="3" t="str">
        <f t="shared" ca="1" si="7"/>
        <v>OG315</v>
      </c>
      <c r="C316" s="219" t="s">
        <v>96</v>
      </c>
      <c r="D316" s="4">
        <f ca="1">COUNTIF('2.Tissue'!C:C,B316)</f>
        <v>1</v>
      </c>
      <c r="E316" s="4">
        <f ca="1">COUNTIFS('3.DNAExtractions'!$E:$E,$B316,'3.DNAExtractions'!$D:$D,E$1)</f>
        <v>1</v>
      </c>
      <c r="F316" s="2" t="str" cm="1">
        <f t="array" aca="1" ref="F316" ca="1">IF(
    COUNTIFS('3.DNAExtractions'!E:E, B316, '3.DNAExtractions'!Y:Y, "Y") &gt; 0,
    _xlfn.TEXTJOIN(", ", TRUE, IF(('3.DNAExtractions'!E:E = B316) * ('3.DNAExtractions'!Y:Y = "Y"), '3.DNAExtractions'!D:D, "")),
    IF(
        COUNTIFS('3.DNAExtractions'!E:E, B316, '3.DNAExtractions'!X:X, "Y") &gt; 0,
        _xlfn.TEXTJOIN(", ", TRUE, IF(('3.DNAExtractions'!E:E = B316) * ('3.DNAExtractions'!X:X = "Y"), '3.DNAExtractions'!D:D, "")),
        "Awaiting Status"
    )
)</f>
        <v>Extracted</v>
      </c>
      <c r="G316" s="45" t="s">
        <v>92</v>
      </c>
      <c r="H316" s="8" t="str" cm="1">
        <f t="array" aca="1" ref="H316" ca="1">IF(
    G316="N",
    "",
    IF(
        COUNTIFS('4.Illumina'!E:E, B316, '4.Illumina'!R:R, "Y") &gt; 0,
        _xlfn.TEXTJOIN(", ", TRUE, IF(('4.Illumina'!E:E = B316) * ('4.Illumina'!R:R = "Y"), '4.Illumina'!D:D, "")),
        IF(
            COUNTIFS('4.Illumina'!E:E, B316, '4.Illumina'!Q:Q, "Y") &gt; 0,
            _xlfn.TEXTJOIN(", ", TRUE, IF(('4.Illumina'!E:E = B316) * ('4.Illumina'!Q:Q = "Y"), '4.Illumina'!D:D, "")),
            "Awaiting Status"
        )
    )
)</f>
        <v>Sequenced</v>
      </c>
      <c r="I316" s="26" t="s">
        <v>94</v>
      </c>
      <c r="J316" s="56" t="str" cm="1">
        <f t="array" aca="1" ref="J316" ca="1">IF(
    I316="N",
    "",
    IF(
        COUNTIFS('4.PacBio'!E:E, B316, '4.PacBio'!W:W, "Y") &gt; 0,
        _xlfn.TEXTJOIN(", ", TRUE, IF(('4.PacBio'!E:E = B316) * ('4.PacBio'!W:W = "Y"), '4.PacBio'!D:D, "")),
        IF(
            COUNTIFS('4.PacBio'!E:E, B316, '4.PacBio'!V:V, "Y") &gt; 0,
            _xlfn.TEXTJOIN(", ", TRUE, IF(('4.PacBio'!E:E = B316) * ('4.PacBio'!V:V = "Y"), '4.PacBio'!D:D, "")),
            "Awaiting Status"
        )
    )
)</f>
        <v/>
      </c>
      <c r="K316" s="181" t="s">
        <v>94</v>
      </c>
      <c r="L316" s="8" t="str" cm="1">
        <f t="array" aca="1" ref="L316" ca="1">IF(
    K316="N",
    "",
    IF(
        COUNTIFS('4.HiCLibrary'!E:E, B316, '4.HiCLibrary'!V:V, "Y") &gt; 0,
        _xlfn.TEXTJOIN(", ", TRUE, IF(('4.HiCLibrary'!E:E = B316) * ('4.HiCLibrary'!V:V = "Y"), '4.HiCLibrary'!D:D, "")),
        IF(
            COUNTIFS('4.HiCLibrary'!E:E, B316, '4.HiCLibrary'!U:U, "Y") &gt; 0,
            _xlfn.TEXTJOIN(", ", TRUE, IF(('4.HiCLibrary'!E:E = B316) * ('4.HiCLibrary'!U:U = "Y"), '4.HiCLibrary'!D:D, "")),
            "Awaiting Status"
        )
    )
)</f>
        <v/>
      </c>
      <c r="M316" s="47" t="s">
        <v>94</v>
      </c>
      <c r="N316" s="56" t="str" cm="1">
        <f t="array" aca="1" ref="N316" ca="1">IF(
    M316="N",
    "",
    IF(
        COUNTIFS('4.ONT'!E:E, B316, '4.ONT'!Q:Q, "Y") &gt; 0,
        _xlfn.TEXTJOIN(", ", TRUE, IF(('4.ONT'!E:E = B316) * ('4.ONT'!Q:Q = "Y"), '4.ONT'!D:D, "")),
        IF(
            COUNTIFS('4.ONT'!E:E, B316, '4.ONT'!P:P, "Y") &gt; 0,
            _xlfn.TEXTJOIN(", ", TRUE, IF(('4.ONT'!E:E = B316) * ('4.ONT'!P:P = "Y"), '4.ONT'!D:D, "")),
            "Awaiting Status"
        )
    )
)</f>
        <v/>
      </c>
      <c r="O316" s="60" t="s">
        <v>94</v>
      </c>
      <c r="P316" s="60" t="str" cm="1">
        <f t="array" aca="1" ref="P316" ca="1">IF(
    O316="N",
    "",
    IF(
        COUNTIFS('3.RNAExtractions'!E:E, B316, '3.RNAExtractions'!Z:Z, "Y") &gt; 0,
        _xlfn.TEXTJOIN(", ", TRUE, IF(('3.RNAExtractions'!E:E = B316) * ('3.RNAExtractions'!Z:Z = "Y"), '3.RNAExtractions'!D:D, "")),
        IF(
            COUNTIFS('3.RNAExtractions'!E:E, B316, '3.RNAExtractions'!Y:Y, "Y") &gt; 0,
            _xlfn.TEXTJOIN(", ", TRUE, IF(('3.RNAExtractions'!E:E = B316) * ('3.RNAExtractions'!Y:Y = "Y"), '3.RNAExtractions'!D:D, "")),
            "Awaiting Status"
        )
    )
)</f>
        <v/>
      </c>
      <c r="Q316" s="60"/>
      <c r="R316" s="60" t="str" cm="1">
        <f t="array" aca="1" ref="R316" ca="1">IF(
    Q316="N",
    "",
    IF(
        COUNTIFS('4.RNAIllumina'!E:E, B316, '4.RNAIllumina'!Y:Y, "Y") &gt; 0,
        _xlfn.TEXTJOIN(", ", TRUE, IF(('4.RNAIllumina'!E:E = B316) * ('4.RNAIllumina'!Y:Y = "Y"), '4.RNAIllumina'!D:D, "")),
        IF(
            COUNTIFS('4.RNAIllumina'!E:E, B316, '4.RNAIllumina'!X:X, "Y") &gt; 0,
            _xlfn.TEXTJOIN(", ", TRUE, IF(('4.RNAIllumina'!E:E = B316) * ('4.RNAIllumina'!X:X = "Y"), '4.RNAIllumina'!D:D, "")),
            "Awaiting Status"
        )
    )
)</f>
        <v>Awaiting Status</v>
      </c>
      <c r="T316" s="6" t="str">
        <f ca="1">VLOOKUP($B316,'1.MetaData'!$B:$H,2,FALSE)</f>
        <v>F15-0243</v>
      </c>
      <c r="U316" s="7" t="str">
        <f ca="1">VLOOKUP($B316,'1.MetaData'!$B:$H,3,FALSE)</f>
        <v>Chrysophrys auratus</v>
      </c>
      <c r="V316" s="7" t="str">
        <f ca="1">VLOOKUP($B316,'1.MetaData'!$B:$H,4,FALSE)</f>
        <v>Pink Snapper</v>
      </c>
      <c r="W316" s="6" t="str">
        <f ca="1">VLOOKUP($B316,'1.MetaData'!$B:$H,5,FALSE)</f>
        <v xml:space="preserve">WA Fisheries </v>
      </c>
      <c r="X316" s="6" t="str">
        <f ca="1">VLOOKUP($B316,'1.MetaData'!$B:$H,6,FALSE)</f>
        <v>TrEnD</v>
      </c>
      <c r="Z316"/>
    </row>
    <row r="317" spans="1:26" hidden="1" x14ac:dyDescent="0.25">
      <c r="A317" s="17">
        <v>316</v>
      </c>
      <c r="B317" s="3" t="str">
        <f t="shared" ca="1" si="7"/>
        <v>OG316</v>
      </c>
      <c r="C317" s="219" t="s">
        <v>96</v>
      </c>
      <c r="D317" s="4">
        <f ca="1">COUNTIF('2.Tissue'!C:C,B317)</f>
        <v>1</v>
      </c>
      <c r="E317" s="4">
        <f ca="1">COUNTIFS('3.DNAExtractions'!$E:$E,$B317,'3.DNAExtractions'!$D:$D,E$1)</f>
        <v>1</v>
      </c>
      <c r="F317" s="2" t="str" cm="1">
        <f t="array" aca="1" ref="F317" ca="1">IF(
    COUNTIFS('3.DNAExtractions'!E:E, B317, '3.DNAExtractions'!Y:Y, "Y") &gt; 0,
    _xlfn.TEXTJOIN(", ", TRUE, IF(('3.DNAExtractions'!E:E = B317) * ('3.DNAExtractions'!Y:Y = "Y"), '3.DNAExtractions'!D:D, "")),
    IF(
        COUNTIFS('3.DNAExtractions'!E:E, B317, '3.DNAExtractions'!X:X, "Y") &gt; 0,
        _xlfn.TEXTJOIN(", ", TRUE, IF(('3.DNAExtractions'!E:E = B317) * ('3.DNAExtractions'!X:X = "Y"), '3.DNAExtractions'!D:D, "")),
        "Awaiting Status"
    )
)</f>
        <v>Extracted</v>
      </c>
      <c r="G317" s="45" t="s">
        <v>92</v>
      </c>
      <c r="H317" s="8" t="str" cm="1">
        <f t="array" aca="1" ref="H317" ca="1">IF(
    G317="N",
    "",
    IF(
        COUNTIFS('4.Illumina'!E:E, B317, '4.Illumina'!R:R, "Y") &gt; 0,
        _xlfn.TEXTJOIN(", ", TRUE, IF(('4.Illumina'!E:E = B317) * ('4.Illumina'!R:R = "Y"), '4.Illumina'!D:D, "")),
        IF(
            COUNTIFS('4.Illumina'!E:E, B317, '4.Illumina'!Q:Q, "Y") &gt; 0,
            _xlfn.TEXTJOIN(", ", TRUE, IF(('4.Illumina'!E:E = B317) * ('4.Illumina'!Q:Q = "Y"), '4.Illumina'!D:D, "")),
            "Awaiting Status"
        )
    )
)</f>
        <v>Sequenced</v>
      </c>
      <c r="I317" s="26" t="s">
        <v>94</v>
      </c>
      <c r="J317" s="56" t="str" cm="1">
        <f t="array" aca="1" ref="J317" ca="1">IF(
    I317="N",
    "",
    IF(
        COUNTIFS('4.PacBio'!E:E, B317, '4.PacBio'!W:W, "Y") &gt; 0,
        _xlfn.TEXTJOIN(", ", TRUE, IF(('4.PacBio'!E:E = B317) * ('4.PacBio'!W:W = "Y"), '4.PacBio'!D:D, "")),
        IF(
            COUNTIFS('4.PacBio'!E:E, B317, '4.PacBio'!V:V, "Y") &gt; 0,
            _xlfn.TEXTJOIN(", ", TRUE, IF(('4.PacBio'!E:E = B317) * ('4.PacBio'!V:V = "Y"), '4.PacBio'!D:D, "")),
            "Awaiting Status"
        )
    )
)</f>
        <v/>
      </c>
      <c r="K317" s="181" t="s">
        <v>94</v>
      </c>
      <c r="L317" s="8" t="str" cm="1">
        <f t="array" aca="1" ref="L317" ca="1">IF(
    K317="N",
    "",
    IF(
        COUNTIFS('4.HiCLibrary'!E:E, B317, '4.HiCLibrary'!V:V, "Y") &gt; 0,
        _xlfn.TEXTJOIN(", ", TRUE, IF(('4.HiCLibrary'!E:E = B317) * ('4.HiCLibrary'!V:V = "Y"), '4.HiCLibrary'!D:D, "")),
        IF(
            COUNTIFS('4.HiCLibrary'!E:E, B317, '4.HiCLibrary'!U:U, "Y") &gt; 0,
            _xlfn.TEXTJOIN(", ", TRUE, IF(('4.HiCLibrary'!E:E = B317) * ('4.HiCLibrary'!U:U = "Y"), '4.HiCLibrary'!D:D, "")),
            "Awaiting Status"
        )
    )
)</f>
        <v/>
      </c>
      <c r="M317" s="47" t="s">
        <v>94</v>
      </c>
      <c r="N317" s="56" t="str" cm="1">
        <f t="array" aca="1" ref="N317" ca="1">IF(
    M317="N",
    "",
    IF(
        COUNTIFS('4.ONT'!E:E, B317, '4.ONT'!Q:Q, "Y") &gt; 0,
        _xlfn.TEXTJOIN(", ", TRUE, IF(('4.ONT'!E:E = B317) * ('4.ONT'!Q:Q = "Y"), '4.ONT'!D:D, "")),
        IF(
            COUNTIFS('4.ONT'!E:E, B317, '4.ONT'!P:P, "Y") &gt; 0,
            _xlfn.TEXTJOIN(", ", TRUE, IF(('4.ONT'!E:E = B317) * ('4.ONT'!P:P = "Y"), '4.ONT'!D:D, "")),
            "Awaiting Status"
        )
    )
)</f>
        <v/>
      </c>
      <c r="O317" s="60" t="s">
        <v>94</v>
      </c>
      <c r="P317" s="60" t="str" cm="1">
        <f t="array" aca="1" ref="P317" ca="1">IF(
    O317="N",
    "",
    IF(
        COUNTIFS('3.RNAExtractions'!E:E, B317, '3.RNAExtractions'!Z:Z, "Y") &gt; 0,
        _xlfn.TEXTJOIN(", ", TRUE, IF(('3.RNAExtractions'!E:E = B317) * ('3.RNAExtractions'!Z:Z = "Y"), '3.RNAExtractions'!D:D, "")),
        IF(
            COUNTIFS('3.RNAExtractions'!E:E, B317, '3.RNAExtractions'!Y:Y, "Y") &gt; 0,
            _xlfn.TEXTJOIN(", ", TRUE, IF(('3.RNAExtractions'!E:E = B317) * ('3.RNAExtractions'!Y:Y = "Y"), '3.RNAExtractions'!D:D, "")),
            "Awaiting Status"
        )
    )
)</f>
        <v/>
      </c>
      <c r="Q317" s="60"/>
      <c r="R317" s="60" t="str" cm="1">
        <f t="array" aca="1" ref="R317" ca="1">IF(
    Q317="N",
    "",
    IF(
        COUNTIFS('4.RNAIllumina'!E:E, B317, '4.RNAIllumina'!Y:Y, "Y") &gt; 0,
        _xlfn.TEXTJOIN(", ", TRUE, IF(('4.RNAIllumina'!E:E = B317) * ('4.RNAIllumina'!Y:Y = "Y"), '4.RNAIllumina'!D:D, "")),
        IF(
            COUNTIFS('4.RNAIllumina'!E:E, B317, '4.RNAIllumina'!X:X, "Y") &gt; 0,
            _xlfn.TEXTJOIN(", ", TRUE, IF(('4.RNAIllumina'!E:E = B317) * ('4.RNAIllumina'!X:X = "Y"), '4.RNAIllumina'!D:D, "")),
            "Awaiting Status"
        )
    )
)</f>
        <v>Awaiting Status</v>
      </c>
      <c r="T317" s="6" t="str">
        <f ca="1">VLOOKUP($B317,'1.MetaData'!$B:$H,2,FALSE)</f>
        <v>F15-0238</v>
      </c>
      <c r="U317" s="7" t="str">
        <f ca="1">VLOOKUP($B317,'1.MetaData'!$B:$H,3,FALSE)</f>
        <v>Coryphaena hippurus</v>
      </c>
      <c r="V317" s="7" t="str">
        <f ca="1">VLOOKUP($B317,'1.MetaData'!$B:$H,4,FALSE)</f>
        <v>Dolphin Fish</v>
      </c>
      <c r="W317" s="6" t="str">
        <f ca="1">VLOOKUP($B317,'1.MetaData'!$B:$H,5,FALSE)</f>
        <v xml:space="preserve">WA Fisheries </v>
      </c>
      <c r="X317" s="6" t="str">
        <f ca="1">VLOOKUP($B317,'1.MetaData'!$B:$H,6,FALSE)</f>
        <v>TrEnD</v>
      </c>
      <c r="Z317"/>
    </row>
    <row r="318" spans="1:26" hidden="1" x14ac:dyDescent="0.25">
      <c r="A318" s="17">
        <v>317</v>
      </c>
      <c r="B318" s="3" t="str">
        <f t="shared" ca="1" si="7"/>
        <v>OG317</v>
      </c>
      <c r="C318" s="219" t="s">
        <v>96</v>
      </c>
      <c r="D318" s="4">
        <f ca="1">COUNTIF('2.Tissue'!C:C,B318)</f>
        <v>1</v>
      </c>
      <c r="E318" s="4">
        <f ca="1">COUNTIFS('3.DNAExtractions'!$E:$E,$B318,'3.DNAExtractions'!$D:$D,E$1)</f>
        <v>1</v>
      </c>
      <c r="F318" s="2" t="str" cm="1">
        <f t="array" aca="1" ref="F318" ca="1">IF(
    COUNTIFS('3.DNAExtractions'!E:E, B318, '3.DNAExtractions'!Y:Y, "Y") &gt; 0,
    _xlfn.TEXTJOIN(", ", TRUE, IF(('3.DNAExtractions'!E:E = B318) * ('3.DNAExtractions'!Y:Y = "Y"), '3.DNAExtractions'!D:D, "")),
    IF(
        COUNTIFS('3.DNAExtractions'!E:E, B318, '3.DNAExtractions'!X:X, "Y") &gt; 0,
        _xlfn.TEXTJOIN(", ", TRUE, IF(('3.DNAExtractions'!E:E = B318) * ('3.DNAExtractions'!X:X = "Y"), '3.DNAExtractions'!D:D, "")),
        "Awaiting Status"
    )
)</f>
        <v>Extracted</v>
      </c>
      <c r="G318" s="45" t="s">
        <v>92</v>
      </c>
      <c r="H318" s="8" t="str" cm="1">
        <f t="array" aca="1" ref="H318" ca="1">IF(
    G318="N",
    "",
    IF(
        COUNTIFS('4.Illumina'!E:E, B318, '4.Illumina'!R:R, "Y") &gt; 0,
        _xlfn.TEXTJOIN(", ", TRUE, IF(('4.Illumina'!E:E = B318) * ('4.Illumina'!R:R = "Y"), '4.Illumina'!D:D, "")),
        IF(
            COUNTIFS('4.Illumina'!E:E, B318, '4.Illumina'!Q:Q, "Y") &gt; 0,
            _xlfn.TEXTJOIN(", ", TRUE, IF(('4.Illumina'!E:E = B318) * ('4.Illumina'!Q:Q = "Y"), '4.Illumina'!D:D, "")),
            "Awaiting Status"
        )
    )
)</f>
        <v>Sequenced</v>
      </c>
      <c r="I318" s="26" t="s">
        <v>94</v>
      </c>
      <c r="J318" s="56" t="str" cm="1">
        <f t="array" aca="1" ref="J318" ca="1">IF(
    I318="N",
    "",
    IF(
        COUNTIFS('4.PacBio'!E:E, B318, '4.PacBio'!W:W, "Y") &gt; 0,
        _xlfn.TEXTJOIN(", ", TRUE, IF(('4.PacBio'!E:E = B318) * ('4.PacBio'!W:W = "Y"), '4.PacBio'!D:D, "")),
        IF(
            COUNTIFS('4.PacBio'!E:E, B318, '4.PacBio'!V:V, "Y") &gt; 0,
            _xlfn.TEXTJOIN(", ", TRUE, IF(('4.PacBio'!E:E = B318) * ('4.PacBio'!V:V = "Y"), '4.PacBio'!D:D, "")),
            "Awaiting Status"
        )
    )
)</f>
        <v/>
      </c>
      <c r="K318" s="181" t="s">
        <v>94</v>
      </c>
      <c r="L318" s="8" t="str" cm="1">
        <f t="array" aca="1" ref="L318" ca="1">IF(
    K318="N",
    "",
    IF(
        COUNTIFS('4.HiCLibrary'!E:E, B318, '4.HiCLibrary'!V:V, "Y") &gt; 0,
        _xlfn.TEXTJOIN(", ", TRUE, IF(('4.HiCLibrary'!E:E = B318) * ('4.HiCLibrary'!V:V = "Y"), '4.HiCLibrary'!D:D, "")),
        IF(
            COUNTIFS('4.HiCLibrary'!E:E, B318, '4.HiCLibrary'!U:U, "Y") &gt; 0,
            _xlfn.TEXTJOIN(", ", TRUE, IF(('4.HiCLibrary'!E:E = B318) * ('4.HiCLibrary'!U:U = "Y"), '4.HiCLibrary'!D:D, "")),
            "Awaiting Status"
        )
    )
)</f>
        <v/>
      </c>
      <c r="M318" s="47" t="s">
        <v>94</v>
      </c>
      <c r="N318" s="56" t="str" cm="1">
        <f t="array" aca="1" ref="N318" ca="1">IF(
    M318="N",
    "",
    IF(
        COUNTIFS('4.ONT'!E:E, B318, '4.ONT'!Q:Q, "Y") &gt; 0,
        _xlfn.TEXTJOIN(", ", TRUE, IF(('4.ONT'!E:E = B318) * ('4.ONT'!Q:Q = "Y"), '4.ONT'!D:D, "")),
        IF(
            COUNTIFS('4.ONT'!E:E, B318, '4.ONT'!P:P, "Y") &gt; 0,
            _xlfn.TEXTJOIN(", ", TRUE, IF(('4.ONT'!E:E = B318) * ('4.ONT'!P:P = "Y"), '4.ONT'!D:D, "")),
            "Awaiting Status"
        )
    )
)</f>
        <v/>
      </c>
      <c r="O318" s="60" t="s">
        <v>94</v>
      </c>
      <c r="P318" s="60" t="str" cm="1">
        <f t="array" aca="1" ref="P318" ca="1">IF(
    O318="N",
    "",
    IF(
        COUNTIFS('3.RNAExtractions'!E:E, B318, '3.RNAExtractions'!Z:Z, "Y") &gt; 0,
        _xlfn.TEXTJOIN(", ", TRUE, IF(('3.RNAExtractions'!E:E = B318) * ('3.RNAExtractions'!Z:Z = "Y"), '3.RNAExtractions'!D:D, "")),
        IF(
            COUNTIFS('3.RNAExtractions'!E:E, B318, '3.RNAExtractions'!Y:Y, "Y") &gt; 0,
            _xlfn.TEXTJOIN(", ", TRUE, IF(('3.RNAExtractions'!E:E = B318) * ('3.RNAExtractions'!Y:Y = "Y"), '3.RNAExtractions'!D:D, "")),
            "Awaiting Status"
        )
    )
)</f>
        <v/>
      </c>
      <c r="Q318" s="60"/>
      <c r="R318" s="60" t="str" cm="1">
        <f t="array" aca="1" ref="R318" ca="1">IF(
    Q318="N",
    "",
    IF(
        COUNTIFS('4.RNAIllumina'!E:E, B318, '4.RNAIllumina'!Y:Y, "Y") &gt; 0,
        _xlfn.TEXTJOIN(", ", TRUE, IF(('4.RNAIllumina'!E:E = B318) * ('4.RNAIllumina'!Y:Y = "Y"), '4.RNAIllumina'!D:D, "")),
        IF(
            COUNTIFS('4.RNAIllumina'!E:E, B318, '4.RNAIllumina'!X:X, "Y") &gt; 0,
            _xlfn.TEXTJOIN(", ", TRUE, IF(('4.RNAIllumina'!E:E = B318) * ('4.RNAIllumina'!X:X = "Y"), '4.RNAIllumina'!D:D, "")),
            "Awaiting Status"
        )
    )
)</f>
        <v>Awaiting Status</v>
      </c>
      <c r="T318" s="6" t="str">
        <f ca="1">VLOOKUP($B318,'1.MetaData'!$B:$H,2,FALSE)</f>
        <v>F15-1079</v>
      </c>
      <c r="U318" s="7" t="str">
        <f ca="1">VLOOKUP($B318,'1.MetaData'!$B:$H,3,FALSE)</f>
        <v>Dascyllus aruanus</v>
      </c>
      <c r="V318" s="7" t="str">
        <f ca="1">VLOOKUP($B318,'1.MetaData'!$B:$H,4,FALSE)</f>
        <v>Whitetail Dascyllus</v>
      </c>
      <c r="W318" s="6" t="str">
        <f ca="1">VLOOKUP($B318,'1.MetaData'!$B:$H,5,FALSE)</f>
        <v xml:space="preserve">J DiBattista, JP Hobbs, Tane </v>
      </c>
      <c r="X318" s="6" t="str">
        <f ca="1">VLOOKUP($B318,'1.MetaData'!$B:$H,6,FALSE)</f>
        <v>TrEnD</v>
      </c>
      <c r="Z318"/>
    </row>
    <row r="319" spans="1:26" hidden="1" x14ac:dyDescent="0.25">
      <c r="A319" s="17">
        <v>318</v>
      </c>
      <c r="B319" s="3" t="str">
        <f t="shared" ca="1" si="7"/>
        <v>OG318</v>
      </c>
      <c r="C319" s="219" t="s">
        <v>96</v>
      </c>
      <c r="D319" s="4">
        <f ca="1">COUNTIF('2.Tissue'!C:C,B319)</f>
        <v>1</v>
      </c>
      <c r="E319" s="4">
        <f ca="1">COUNTIFS('3.DNAExtractions'!$E:$E,$B319,'3.DNAExtractions'!$D:$D,E$1)</f>
        <v>1</v>
      </c>
      <c r="F319" s="2" t="str" cm="1">
        <f t="array" aca="1" ref="F319" ca="1">IF(
    COUNTIFS('3.DNAExtractions'!E:E, B319, '3.DNAExtractions'!Y:Y, "Y") &gt; 0,
    _xlfn.TEXTJOIN(", ", TRUE, IF(('3.DNAExtractions'!E:E = B319) * ('3.DNAExtractions'!Y:Y = "Y"), '3.DNAExtractions'!D:D, "")),
    IF(
        COUNTIFS('3.DNAExtractions'!E:E, B319, '3.DNAExtractions'!X:X, "Y") &gt; 0,
        _xlfn.TEXTJOIN(", ", TRUE, IF(('3.DNAExtractions'!E:E = B319) * ('3.DNAExtractions'!X:X = "Y"), '3.DNAExtractions'!D:D, "")),
        "Awaiting Status"
    )
)</f>
        <v>Extracted</v>
      </c>
      <c r="G319" s="45" t="s">
        <v>92</v>
      </c>
      <c r="H319" s="8" t="str" cm="1">
        <f t="array" aca="1" ref="H319" ca="1">IF(
    G319="N",
    "",
    IF(
        COUNTIFS('4.Illumina'!E:E, B319, '4.Illumina'!R:R, "Y") &gt; 0,
        _xlfn.TEXTJOIN(", ", TRUE, IF(('4.Illumina'!E:E = B319) * ('4.Illumina'!R:R = "Y"), '4.Illumina'!D:D, "")),
        IF(
            COUNTIFS('4.Illumina'!E:E, B319, '4.Illumina'!Q:Q, "Y") &gt; 0,
            _xlfn.TEXTJOIN(", ", TRUE, IF(('4.Illumina'!E:E = B319) * ('4.Illumina'!Q:Q = "Y"), '4.Illumina'!D:D, "")),
            "Awaiting Status"
        )
    )
)</f>
        <v>Sequenced</v>
      </c>
      <c r="I319" s="26" t="s">
        <v>94</v>
      </c>
      <c r="J319" s="56" t="str" cm="1">
        <f t="array" aca="1" ref="J319" ca="1">IF(
    I319="N",
    "",
    IF(
        COUNTIFS('4.PacBio'!E:E, B319, '4.PacBio'!W:W, "Y") &gt; 0,
        _xlfn.TEXTJOIN(", ", TRUE, IF(('4.PacBio'!E:E = B319) * ('4.PacBio'!W:W = "Y"), '4.PacBio'!D:D, "")),
        IF(
            COUNTIFS('4.PacBio'!E:E, B319, '4.PacBio'!V:V, "Y") &gt; 0,
            _xlfn.TEXTJOIN(", ", TRUE, IF(('4.PacBio'!E:E = B319) * ('4.PacBio'!V:V = "Y"), '4.PacBio'!D:D, "")),
            "Awaiting Status"
        )
    )
)</f>
        <v/>
      </c>
      <c r="K319" s="181" t="s">
        <v>94</v>
      </c>
      <c r="L319" s="8" t="str" cm="1">
        <f t="array" aca="1" ref="L319" ca="1">IF(
    K319="N",
    "",
    IF(
        COUNTIFS('4.HiCLibrary'!E:E, B319, '4.HiCLibrary'!V:V, "Y") &gt; 0,
        _xlfn.TEXTJOIN(", ", TRUE, IF(('4.HiCLibrary'!E:E = B319) * ('4.HiCLibrary'!V:V = "Y"), '4.HiCLibrary'!D:D, "")),
        IF(
            COUNTIFS('4.HiCLibrary'!E:E, B319, '4.HiCLibrary'!U:U, "Y") &gt; 0,
            _xlfn.TEXTJOIN(", ", TRUE, IF(('4.HiCLibrary'!E:E = B319) * ('4.HiCLibrary'!U:U = "Y"), '4.HiCLibrary'!D:D, "")),
            "Awaiting Status"
        )
    )
)</f>
        <v/>
      </c>
      <c r="M319" s="47" t="s">
        <v>94</v>
      </c>
      <c r="N319" s="56" t="str" cm="1">
        <f t="array" aca="1" ref="N319" ca="1">IF(
    M319="N",
    "",
    IF(
        COUNTIFS('4.ONT'!E:E, B319, '4.ONT'!Q:Q, "Y") &gt; 0,
        _xlfn.TEXTJOIN(", ", TRUE, IF(('4.ONT'!E:E = B319) * ('4.ONT'!Q:Q = "Y"), '4.ONT'!D:D, "")),
        IF(
            COUNTIFS('4.ONT'!E:E, B319, '4.ONT'!P:P, "Y") &gt; 0,
            _xlfn.TEXTJOIN(", ", TRUE, IF(('4.ONT'!E:E = B319) * ('4.ONT'!P:P = "Y"), '4.ONT'!D:D, "")),
            "Awaiting Status"
        )
    )
)</f>
        <v/>
      </c>
      <c r="O319" s="60" t="s">
        <v>94</v>
      </c>
      <c r="P319" s="60" t="str" cm="1">
        <f t="array" aca="1" ref="P319" ca="1">IF(
    O319="N",
    "",
    IF(
        COUNTIFS('3.RNAExtractions'!E:E, B319, '3.RNAExtractions'!Z:Z, "Y") &gt; 0,
        _xlfn.TEXTJOIN(", ", TRUE, IF(('3.RNAExtractions'!E:E = B319) * ('3.RNAExtractions'!Z:Z = "Y"), '3.RNAExtractions'!D:D, "")),
        IF(
            COUNTIFS('3.RNAExtractions'!E:E, B319, '3.RNAExtractions'!Y:Y, "Y") &gt; 0,
            _xlfn.TEXTJOIN(", ", TRUE, IF(('3.RNAExtractions'!E:E = B319) * ('3.RNAExtractions'!Y:Y = "Y"), '3.RNAExtractions'!D:D, "")),
            "Awaiting Status"
        )
    )
)</f>
        <v/>
      </c>
      <c r="Q319" s="60"/>
      <c r="R319" s="60" t="str" cm="1">
        <f t="array" aca="1" ref="R319" ca="1">IF(
    Q319="N",
    "",
    IF(
        COUNTIFS('4.RNAIllumina'!E:E, B319, '4.RNAIllumina'!Y:Y, "Y") &gt; 0,
        _xlfn.TEXTJOIN(", ", TRUE, IF(('4.RNAIllumina'!E:E = B319) * ('4.RNAIllumina'!Y:Y = "Y"), '4.RNAIllumina'!D:D, "")),
        IF(
            COUNTIFS('4.RNAIllumina'!E:E, B319, '4.RNAIllumina'!X:X, "Y") &gt; 0,
            _xlfn.TEXTJOIN(", ", TRUE, IF(('4.RNAIllumina'!E:E = B319) * ('4.RNAIllumina'!X:X = "Y"), '4.RNAIllumina'!D:D, "")),
            "Awaiting Status"
        )
    )
)</f>
        <v>Awaiting Status</v>
      </c>
      <c r="T319" s="6" t="str">
        <f ca="1">VLOOKUP($B319,'1.MetaData'!$B:$H,2,FALSE)</f>
        <v>F15-1109</v>
      </c>
      <c r="U319" s="7" t="str">
        <f ca="1">VLOOKUP($B319,'1.MetaData'!$B:$H,3,FALSE)</f>
        <v>Dascyllus trimaculatus</v>
      </c>
      <c r="V319" s="7" t="str">
        <f ca="1">VLOOKUP($B319,'1.MetaData'!$B:$H,4,FALSE)</f>
        <v>Threespot Dascyllus</v>
      </c>
      <c r="W319" s="6" t="str">
        <f ca="1">VLOOKUP($B319,'1.MetaData'!$B:$H,5,FALSE)</f>
        <v xml:space="preserve">J DiBattista, JP Hobbs, Tane </v>
      </c>
      <c r="X319" s="6" t="str">
        <f ca="1">VLOOKUP($B319,'1.MetaData'!$B:$H,6,FALSE)</f>
        <v>TrEnD</v>
      </c>
      <c r="Z319"/>
    </row>
    <row r="320" spans="1:26" hidden="1" x14ac:dyDescent="0.25">
      <c r="A320" s="17">
        <v>319</v>
      </c>
      <c r="B320" s="3" t="str">
        <f t="shared" ca="1" si="7"/>
        <v>OG319</v>
      </c>
      <c r="C320" s="219" t="s">
        <v>96</v>
      </c>
      <c r="D320" s="4">
        <f ca="1">COUNTIF('2.Tissue'!C:C,B320)</f>
        <v>1</v>
      </c>
      <c r="E320" s="4">
        <f ca="1">COUNTIFS('3.DNAExtractions'!$E:$E,$B320,'3.DNAExtractions'!$D:$D,E$1)</f>
        <v>1</v>
      </c>
      <c r="F320" s="2" t="str" cm="1">
        <f t="array" aca="1" ref="F320" ca="1">IF(
    COUNTIFS('3.DNAExtractions'!E:E, B320, '3.DNAExtractions'!Y:Y, "Y") &gt; 0,
    _xlfn.TEXTJOIN(", ", TRUE, IF(('3.DNAExtractions'!E:E = B320) * ('3.DNAExtractions'!Y:Y = "Y"), '3.DNAExtractions'!D:D, "")),
    IF(
        COUNTIFS('3.DNAExtractions'!E:E, B320, '3.DNAExtractions'!X:X, "Y") &gt; 0,
        _xlfn.TEXTJOIN(", ", TRUE, IF(('3.DNAExtractions'!E:E = B320) * ('3.DNAExtractions'!X:X = "Y"), '3.DNAExtractions'!D:D, "")),
        "Awaiting Status"
    )
)</f>
        <v>Extracted</v>
      </c>
      <c r="G320" s="45" t="s">
        <v>92</v>
      </c>
      <c r="H320" s="8" t="str" cm="1">
        <f t="array" aca="1" ref="H320" ca="1">IF(
    G320="N",
    "",
    IF(
        COUNTIFS('4.Illumina'!E:E, B320, '4.Illumina'!R:R, "Y") &gt; 0,
        _xlfn.TEXTJOIN(", ", TRUE, IF(('4.Illumina'!E:E = B320) * ('4.Illumina'!R:R = "Y"), '4.Illumina'!D:D, "")),
        IF(
            COUNTIFS('4.Illumina'!E:E, B320, '4.Illumina'!Q:Q, "Y") &gt; 0,
            _xlfn.TEXTJOIN(", ", TRUE, IF(('4.Illumina'!E:E = B320) * ('4.Illumina'!Q:Q = "Y"), '4.Illumina'!D:D, "")),
            "Awaiting Status"
        )
    )
)</f>
        <v>Sequenced</v>
      </c>
      <c r="I320" s="26" t="s">
        <v>94</v>
      </c>
      <c r="J320" s="56" t="str" cm="1">
        <f t="array" aca="1" ref="J320" ca="1">IF(
    I320="N",
    "",
    IF(
        COUNTIFS('4.PacBio'!E:E, B320, '4.PacBio'!W:W, "Y") &gt; 0,
        _xlfn.TEXTJOIN(", ", TRUE, IF(('4.PacBio'!E:E = B320) * ('4.PacBio'!W:W = "Y"), '4.PacBio'!D:D, "")),
        IF(
            COUNTIFS('4.PacBio'!E:E, B320, '4.PacBio'!V:V, "Y") &gt; 0,
            _xlfn.TEXTJOIN(", ", TRUE, IF(('4.PacBio'!E:E = B320) * ('4.PacBio'!V:V = "Y"), '4.PacBio'!D:D, "")),
            "Awaiting Status"
        )
    )
)</f>
        <v/>
      </c>
      <c r="K320" s="181" t="s">
        <v>94</v>
      </c>
      <c r="L320" s="8" t="str" cm="1">
        <f t="array" aca="1" ref="L320" ca="1">IF(
    K320="N",
    "",
    IF(
        COUNTIFS('4.HiCLibrary'!E:E, B320, '4.HiCLibrary'!V:V, "Y") &gt; 0,
        _xlfn.TEXTJOIN(", ", TRUE, IF(('4.HiCLibrary'!E:E = B320) * ('4.HiCLibrary'!V:V = "Y"), '4.HiCLibrary'!D:D, "")),
        IF(
            COUNTIFS('4.HiCLibrary'!E:E, B320, '4.HiCLibrary'!U:U, "Y") &gt; 0,
            _xlfn.TEXTJOIN(", ", TRUE, IF(('4.HiCLibrary'!E:E = B320) * ('4.HiCLibrary'!U:U = "Y"), '4.HiCLibrary'!D:D, "")),
            "Awaiting Status"
        )
    )
)</f>
        <v/>
      </c>
      <c r="M320" s="47" t="s">
        <v>94</v>
      </c>
      <c r="N320" s="56" t="str" cm="1">
        <f t="array" aca="1" ref="N320" ca="1">IF(
    M320="N",
    "",
    IF(
        COUNTIFS('4.ONT'!E:E, B320, '4.ONT'!Q:Q, "Y") &gt; 0,
        _xlfn.TEXTJOIN(", ", TRUE, IF(('4.ONT'!E:E = B320) * ('4.ONT'!Q:Q = "Y"), '4.ONT'!D:D, "")),
        IF(
            COUNTIFS('4.ONT'!E:E, B320, '4.ONT'!P:P, "Y") &gt; 0,
            _xlfn.TEXTJOIN(", ", TRUE, IF(('4.ONT'!E:E = B320) * ('4.ONT'!P:P = "Y"), '4.ONT'!D:D, "")),
            "Awaiting Status"
        )
    )
)</f>
        <v/>
      </c>
      <c r="O320" s="60" t="s">
        <v>94</v>
      </c>
      <c r="P320" s="60" t="str" cm="1">
        <f t="array" aca="1" ref="P320" ca="1">IF(
    O320="N",
    "",
    IF(
        COUNTIFS('3.RNAExtractions'!E:E, B320, '3.RNAExtractions'!Z:Z, "Y") &gt; 0,
        _xlfn.TEXTJOIN(", ", TRUE, IF(('3.RNAExtractions'!E:E = B320) * ('3.RNAExtractions'!Z:Z = "Y"), '3.RNAExtractions'!D:D, "")),
        IF(
            COUNTIFS('3.RNAExtractions'!E:E, B320, '3.RNAExtractions'!Y:Y, "Y") &gt; 0,
            _xlfn.TEXTJOIN(", ", TRUE, IF(('3.RNAExtractions'!E:E = B320) * ('3.RNAExtractions'!Y:Y = "Y"), '3.RNAExtractions'!D:D, "")),
            "Awaiting Status"
        )
    )
)</f>
        <v/>
      </c>
      <c r="Q320" s="60"/>
      <c r="R320" s="60" t="str" cm="1">
        <f t="array" aca="1" ref="R320" ca="1">IF(
    Q320="N",
    "",
    IF(
        COUNTIFS('4.RNAIllumina'!E:E, B320, '4.RNAIllumina'!Y:Y, "Y") &gt; 0,
        _xlfn.TEXTJOIN(", ", TRUE, IF(('4.RNAIllumina'!E:E = B320) * ('4.RNAIllumina'!Y:Y = "Y"), '4.RNAIllumina'!D:D, "")),
        IF(
            COUNTIFS('4.RNAIllumina'!E:E, B320, '4.RNAIllumina'!X:X, "Y") &gt; 0,
            _xlfn.TEXTJOIN(", ", TRUE, IF(('4.RNAIllumina'!E:E = B320) * ('4.RNAIllumina'!X:X = "Y"), '4.RNAIllumina'!D:D, "")),
            "Awaiting Status"
        )
    )
)</f>
        <v>Awaiting Status</v>
      </c>
      <c r="T320" s="6" t="str">
        <f ca="1">VLOOKUP($B320,'1.MetaData'!$B:$H,2,FALSE)</f>
        <v>F15-0242</v>
      </c>
      <c r="U320" s="7" t="str">
        <f ca="1">VLOOKUP($B320,'1.MetaData'!$B:$H,3,FALSE)</f>
        <v>Epinephelides armatus</v>
      </c>
      <c r="V320" s="7" t="str">
        <f ca="1">VLOOKUP($B320,'1.MetaData'!$B:$H,4,FALSE)</f>
        <v>Breaksea Cod</v>
      </c>
      <c r="W320" s="6" t="str">
        <f ca="1">VLOOKUP($B320,'1.MetaData'!$B:$H,5,FALSE)</f>
        <v xml:space="preserve">WA Fisheries </v>
      </c>
      <c r="X320" s="6" t="str">
        <f ca="1">VLOOKUP($B320,'1.MetaData'!$B:$H,6,FALSE)</f>
        <v>TrEnD</v>
      </c>
      <c r="Z320"/>
    </row>
    <row r="321" spans="1:26" hidden="1" x14ac:dyDescent="0.25">
      <c r="A321" s="17">
        <v>320</v>
      </c>
      <c r="B321" s="3" t="str">
        <f t="shared" ca="1" si="7"/>
        <v>OG320</v>
      </c>
      <c r="C321" s="219" t="s">
        <v>96</v>
      </c>
      <c r="D321" s="4">
        <f ca="1">COUNTIF('2.Tissue'!C:C,B321)</f>
        <v>1</v>
      </c>
      <c r="E321" s="4">
        <f ca="1">COUNTIFS('3.DNAExtractions'!$E:$E,$B321,'3.DNAExtractions'!$D:$D,E$1)</f>
        <v>1</v>
      </c>
      <c r="F321" s="2" t="str" cm="1">
        <f t="array" aca="1" ref="F321" ca="1">IF(
    COUNTIFS('3.DNAExtractions'!E:E, B321, '3.DNAExtractions'!Y:Y, "Y") &gt; 0,
    _xlfn.TEXTJOIN(", ", TRUE, IF(('3.DNAExtractions'!E:E = B321) * ('3.DNAExtractions'!Y:Y = "Y"), '3.DNAExtractions'!D:D, "")),
    IF(
        COUNTIFS('3.DNAExtractions'!E:E, B321, '3.DNAExtractions'!X:X, "Y") &gt; 0,
        _xlfn.TEXTJOIN(", ", TRUE, IF(('3.DNAExtractions'!E:E = B321) * ('3.DNAExtractions'!X:X = "Y"), '3.DNAExtractions'!D:D, "")),
        "Awaiting Status"
    )
)</f>
        <v>Extracted</v>
      </c>
      <c r="G321" s="45" t="s">
        <v>92</v>
      </c>
      <c r="H321" s="8" t="str" cm="1">
        <f t="array" aca="1" ref="H321" ca="1">IF(
    G321="N",
    "",
    IF(
        COUNTIFS('4.Illumina'!E:E, B321, '4.Illumina'!R:R, "Y") &gt; 0,
        _xlfn.TEXTJOIN(", ", TRUE, IF(('4.Illumina'!E:E = B321) * ('4.Illumina'!R:R = "Y"), '4.Illumina'!D:D, "")),
        IF(
            COUNTIFS('4.Illumina'!E:E, B321, '4.Illumina'!Q:Q, "Y") &gt; 0,
            _xlfn.TEXTJOIN(", ", TRUE, IF(('4.Illumina'!E:E = B321) * ('4.Illumina'!Q:Q = "Y"), '4.Illumina'!D:D, "")),
            "Awaiting Status"
        )
    )
)</f>
        <v>Sequenced</v>
      </c>
      <c r="I321" s="26" t="s">
        <v>94</v>
      </c>
      <c r="J321" s="56" t="str" cm="1">
        <f t="array" aca="1" ref="J321" ca="1">IF(
    I321="N",
    "",
    IF(
        COUNTIFS('4.PacBio'!E:E, B321, '4.PacBio'!W:W, "Y") &gt; 0,
        _xlfn.TEXTJOIN(", ", TRUE, IF(('4.PacBio'!E:E = B321) * ('4.PacBio'!W:W = "Y"), '4.PacBio'!D:D, "")),
        IF(
            COUNTIFS('4.PacBio'!E:E, B321, '4.PacBio'!V:V, "Y") &gt; 0,
            _xlfn.TEXTJOIN(", ", TRUE, IF(('4.PacBio'!E:E = B321) * ('4.PacBio'!V:V = "Y"), '4.PacBio'!D:D, "")),
            "Awaiting Status"
        )
    )
)</f>
        <v/>
      </c>
      <c r="K321" s="181" t="s">
        <v>94</v>
      </c>
      <c r="L321" s="8" t="str" cm="1">
        <f t="array" aca="1" ref="L321" ca="1">IF(
    K321="N",
    "",
    IF(
        COUNTIFS('4.HiCLibrary'!E:E, B321, '4.HiCLibrary'!V:V, "Y") &gt; 0,
        _xlfn.TEXTJOIN(", ", TRUE, IF(('4.HiCLibrary'!E:E = B321) * ('4.HiCLibrary'!V:V = "Y"), '4.HiCLibrary'!D:D, "")),
        IF(
            COUNTIFS('4.HiCLibrary'!E:E, B321, '4.HiCLibrary'!U:U, "Y") &gt; 0,
            _xlfn.TEXTJOIN(", ", TRUE, IF(('4.HiCLibrary'!E:E = B321) * ('4.HiCLibrary'!U:U = "Y"), '4.HiCLibrary'!D:D, "")),
            "Awaiting Status"
        )
    )
)</f>
        <v/>
      </c>
      <c r="M321" s="47" t="s">
        <v>94</v>
      </c>
      <c r="N321" s="56" t="str" cm="1">
        <f t="array" aca="1" ref="N321" ca="1">IF(
    M321="N",
    "",
    IF(
        COUNTIFS('4.ONT'!E:E, B321, '4.ONT'!Q:Q, "Y") &gt; 0,
        _xlfn.TEXTJOIN(", ", TRUE, IF(('4.ONT'!E:E = B321) * ('4.ONT'!Q:Q = "Y"), '4.ONT'!D:D, "")),
        IF(
            COUNTIFS('4.ONT'!E:E, B321, '4.ONT'!P:P, "Y") &gt; 0,
            _xlfn.TEXTJOIN(", ", TRUE, IF(('4.ONT'!E:E = B321) * ('4.ONT'!P:P = "Y"), '4.ONT'!D:D, "")),
            "Awaiting Status"
        )
    )
)</f>
        <v/>
      </c>
      <c r="O321" s="60" t="s">
        <v>94</v>
      </c>
      <c r="P321" s="60" t="str" cm="1">
        <f t="array" aca="1" ref="P321" ca="1">IF(
    O321="N",
    "",
    IF(
        COUNTIFS('3.RNAExtractions'!E:E, B321, '3.RNAExtractions'!Z:Z, "Y") &gt; 0,
        _xlfn.TEXTJOIN(", ", TRUE, IF(('3.RNAExtractions'!E:E = B321) * ('3.RNAExtractions'!Z:Z = "Y"), '3.RNAExtractions'!D:D, "")),
        IF(
            COUNTIFS('3.RNAExtractions'!E:E, B321, '3.RNAExtractions'!Y:Y, "Y") &gt; 0,
            _xlfn.TEXTJOIN(", ", TRUE, IF(('3.RNAExtractions'!E:E = B321) * ('3.RNAExtractions'!Y:Y = "Y"), '3.RNAExtractions'!D:D, "")),
            "Awaiting Status"
        )
    )
)</f>
        <v/>
      </c>
      <c r="Q321" s="60"/>
      <c r="R321" s="60" t="str" cm="1">
        <f t="array" aca="1" ref="R321" ca="1">IF(
    Q321="N",
    "",
    IF(
        COUNTIFS('4.RNAIllumina'!E:E, B321, '4.RNAIllumina'!Y:Y, "Y") &gt; 0,
        _xlfn.TEXTJOIN(", ", TRUE, IF(('4.RNAIllumina'!E:E = B321) * ('4.RNAIllumina'!Y:Y = "Y"), '4.RNAIllumina'!D:D, "")),
        IF(
            COUNTIFS('4.RNAIllumina'!E:E, B321, '4.RNAIllumina'!X:X, "Y") &gt; 0,
            _xlfn.TEXTJOIN(", ", TRUE, IF(('4.RNAIllumina'!E:E = B321) * ('4.RNAIllumina'!X:X = "Y"), '4.RNAIllumina'!D:D, "")),
            "Awaiting Status"
        )
    )
)</f>
        <v>Awaiting Status</v>
      </c>
      <c r="T321" s="6" t="str">
        <f ca="1">VLOOKUP($B321,'1.MetaData'!$B:$H,2,FALSE)</f>
        <v>F15-1110</v>
      </c>
      <c r="U321" s="7" t="str">
        <f ca="1">VLOOKUP($B321,'1.MetaData'!$B:$H,3,FALSE)</f>
        <v>Gerres longirostris</v>
      </c>
      <c r="V321" s="7" t="str">
        <f ca="1">VLOOKUP($B321,'1.MetaData'!$B:$H,4,FALSE)</f>
        <v>Strongspine Silver-biddy</v>
      </c>
      <c r="W321" s="6" t="str">
        <f ca="1">VLOOKUP($B321,'1.MetaData'!$B:$H,5,FALSE)</f>
        <v xml:space="preserve">J DiBattista, JP Hobbs, Tane </v>
      </c>
      <c r="X321" s="6" t="str">
        <f ca="1">VLOOKUP($B321,'1.MetaData'!$B:$H,6,FALSE)</f>
        <v>TrEnD</v>
      </c>
      <c r="Z321"/>
    </row>
    <row r="322" spans="1:26" hidden="1" x14ac:dyDescent="0.25">
      <c r="A322" s="17">
        <v>321</v>
      </c>
      <c r="B322" s="3" t="str">
        <f t="shared" ca="1" si="7"/>
        <v>OG321</v>
      </c>
      <c r="C322" s="219" t="s">
        <v>96</v>
      </c>
      <c r="D322" s="4">
        <f ca="1">COUNTIF('2.Tissue'!C:C,B322)</f>
        <v>1</v>
      </c>
      <c r="E322" s="4">
        <f ca="1">COUNTIFS('3.DNAExtractions'!$E:$E,$B322,'3.DNAExtractions'!$D:$D,E$1)</f>
        <v>1</v>
      </c>
      <c r="F322" s="2" t="str" cm="1">
        <f t="array" aca="1" ref="F322" ca="1">IF(
    COUNTIFS('3.DNAExtractions'!E:E, B322, '3.DNAExtractions'!Y:Y, "Y") &gt; 0,
    _xlfn.TEXTJOIN(", ", TRUE, IF(('3.DNAExtractions'!E:E = B322) * ('3.DNAExtractions'!Y:Y = "Y"), '3.DNAExtractions'!D:D, "")),
    IF(
        COUNTIFS('3.DNAExtractions'!E:E, B322, '3.DNAExtractions'!X:X, "Y") &gt; 0,
        _xlfn.TEXTJOIN(", ", TRUE, IF(('3.DNAExtractions'!E:E = B322) * ('3.DNAExtractions'!X:X = "Y"), '3.DNAExtractions'!D:D, "")),
        "Awaiting Status"
    )
)</f>
        <v>Extracted</v>
      </c>
      <c r="G322" s="45" t="s">
        <v>92</v>
      </c>
      <c r="H322" s="8" t="str" cm="1">
        <f t="array" aca="1" ref="H322" ca="1">IF(
    G322="N",
    "",
    IF(
        COUNTIFS('4.Illumina'!E:E, B322, '4.Illumina'!R:R, "Y") &gt; 0,
        _xlfn.TEXTJOIN(", ", TRUE, IF(('4.Illumina'!E:E = B322) * ('4.Illumina'!R:R = "Y"), '4.Illumina'!D:D, "")),
        IF(
            COUNTIFS('4.Illumina'!E:E, B322, '4.Illumina'!Q:Q, "Y") &gt; 0,
            _xlfn.TEXTJOIN(", ", TRUE, IF(('4.Illumina'!E:E = B322) * ('4.Illumina'!Q:Q = "Y"), '4.Illumina'!D:D, "")),
            "Awaiting Status"
        )
    )
)</f>
        <v>Sequenced</v>
      </c>
      <c r="I322" s="26" t="s">
        <v>94</v>
      </c>
      <c r="J322" s="56" t="str" cm="1">
        <f t="array" aca="1" ref="J322" ca="1">IF(
    I322="N",
    "",
    IF(
        COUNTIFS('4.PacBio'!E:E, B322, '4.PacBio'!W:W, "Y") &gt; 0,
        _xlfn.TEXTJOIN(", ", TRUE, IF(('4.PacBio'!E:E = B322) * ('4.PacBio'!W:W = "Y"), '4.PacBio'!D:D, "")),
        IF(
            COUNTIFS('4.PacBio'!E:E, B322, '4.PacBio'!V:V, "Y") &gt; 0,
            _xlfn.TEXTJOIN(", ", TRUE, IF(('4.PacBio'!E:E = B322) * ('4.PacBio'!V:V = "Y"), '4.PacBio'!D:D, "")),
            "Awaiting Status"
        )
    )
)</f>
        <v/>
      </c>
      <c r="K322" s="181" t="s">
        <v>94</v>
      </c>
      <c r="L322" s="8" t="str" cm="1">
        <f t="array" aca="1" ref="L322" ca="1">IF(
    K322="N",
    "",
    IF(
        COUNTIFS('4.HiCLibrary'!E:E, B322, '4.HiCLibrary'!V:V, "Y") &gt; 0,
        _xlfn.TEXTJOIN(", ", TRUE, IF(('4.HiCLibrary'!E:E = B322) * ('4.HiCLibrary'!V:V = "Y"), '4.HiCLibrary'!D:D, "")),
        IF(
            COUNTIFS('4.HiCLibrary'!E:E, B322, '4.HiCLibrary'!U:U, "Y") &gt; 0,
            _xlfn.TEXTJOIN(", ", TRUE, IF(('4.HiCLibrary'!E:E = B322) * ('4.HiCLibrary'!U:U = "Y"), '4.HiCLibrary'!D:D, "")),
            "Awaiting Status"
        )
    )
)</f>
        <v/>
      </c>
      <c r="M322" s="47" t="s">
        <v>94</v>
      </c>
      <c r="N322" s="56" t="str" cm="1">
        <f t="array" aca="1" ref="N322" ca="1">IF(
    M322="N",
    "",
    IF(
        COUNTIFS('4.ONT'!E:E, B322, '4.ONT'!Q:Q, "Y") &gt; 0,
        _xlfn.TEXTJOIN(", ", TRUE, IF(('4.ONT'!E:E = B322) * ('4.ONT'!Q:Q = "Y"), '4.ONT'!D:D, "")),
        IF(
            COUNTIFS('4.ONT'!E:E, B322, '4.ONT'!P:P, "Y") &gt; 0,
            _xlfn.TEXTJOIN(", ", TRUE, IF(('4.ONT'!E:E = B322) * ('4.ONT'!P:P = "Y"), '4.ONT'!D:D, "")),
            "Awaiting Status"
        )
    )
)</f>
        <v/>
      </c>
      <c r="O322" s="60" t="s">
        <v>94</v>
      </c>
      <c r="P322" s="60" t="str" cm="1">
        <f t="array" aca="1" ref="P322" ca="1">IF(
    O322="N",
    "",
    IF(
        COUNTIFS('3.RNAExtractions'!E:E, B322, '3.RNAExtractions'!Z:Z, "Y") &gt; 0,
        _xlfn.TEXTJOIN(", ", TRUE, IF(('3.RNAExtractions'!E:E = B322) * ('3.RNAExtractions'!Z:Z = "Y"), '3.RNAExtractions'!D:D, "")),
        IF(
            COUNTIFS('3.RNAExtractions'!E:E, B322, '3.RNAExtractions'!Y:Y, "Y") &gt; 0,
            _xlfn.TEXTJOIN(", ", TRUE, IF(('3.RNAExtractions'!E:E = B322) * ('3.RNAExtractions'!Y:Y = "Y"), '3.RNAExtractions'!D:D, "")),
            "Awaiting Status"
        )
    )
)</f>
        <v/>
      </c>
      <c r="Q322" s="60"/>
      <c r="R322" s="60" t="str" cm="1">
        <f t="array" aca="1" ref="R322" ca="1">IF(
    Q322="N",
    "",
    IF(
        COUNTIFS('4.RNAIllumina'!E:E, B322, '4.RNAIllumina'!Y:Y, "Y") &gt; 0,
        _xlfn.TEXTJOIN(", ", TRUE, IF(('4.RNAIllumina'!E:E = B322) * ('4.RNAIllumina'!Y:Y = "Y"), '4.RNAIllumina'!D:D, "")),
        IF(
            COUNTIFS('4.RNAIllumina'!E:E, B322, '4.RNAIllumina'!X:X, "Y") &gt; 0,
            _xlfn.TEXTJOIN(", ", TRUE, IF(('4.RNAIllumina'!E:E = B322) * ('4.RNAIllumina'!X:X = "Y"), '4.RNAIllumina'!D:D, "")),
            "Awaiting Status"
        )
    )
)</f>
        <v>Awaiting Status</v>
      </c>
      <c r="T322" s="6" t="str">
        <f ca="1">VLOOKUP($B322,'1.MetaData'!$B:$H,2,FALSE)</f>
        <v>F15-1111</v>
      </c>
      <c r="U322" s="7" t="str">
        <f ca="1">VLOOKUP($B322,'1.MetaData'!$B:$H,3,FALSE)</f>
        <v>Gracila albomarginata</v>
      </c>
      <c r="V322" s="7" t="str">
        <f ca="1">VLOOKUP($B322,'1.MetaData'!$B:$H,4,FALSE)</f>
        <v>Masked Grouper</v>
      </c>
      <c r="W322" s="6" t="str">
        <f ca="1">VLOOKUP($B322,'1.MetaData'!$B:$H,5,FALSE)</f>
        <v xml:space="preserve">J DiBattista, JP Hobbs, Tane </v>
      </c>
      <c r="X322" s="6" t="str">
        <f ca="1">VLOOKUP($B322,'1.MetaData'!$B:$H,6,FALSE)</f>
        <v>TrEnD</v>
      </c>
      <c r="Z322"/>
    </row>
    <row r="323" spans="1:26" hidden="1" x14ac:dyDescent="0.25">
      <c r="A323" s="17">
        <v>322</v>
      </c>
      <c r="B323" s="3" t="str">
        <f t="shared" ca="1" si="7"/>
        <v>OG322</v>
      </c>
      <c r="C323" s="219" t="s">
        <v>96</v>
      </c>
      <c r="D323" s="4">
        <f ca="1">COUNTIF('2.Tissue'!C:C,B323)</f>
        <v>1</v>
      </c>
      <c r="E323" s="4">
        <f ca="1">COUNTIFS('3.DNAExtractions'!$E:$E,$B323,'3.DNAExtractions'!$D:$D,E$1)</f>
        <v>1</v>
      </c>
      <c r="F323" s="2" t="str" cm="1">
        <f t="array" aca="1" ref="F323" ca="1">IF(
    COUNTIFS('3.DNAExtractions'!E:E, B323, '3.DNAExtractions'!Y:Y, "Y") &gt; 0,
    _xlfn.TEXTJOIN(", ", TRUE, IF(('3.DNAExtractions'!E:E = B323) * ('3.DNAExtractions'!Y:Y = "Y"), '3.DNAExtractions'!D:D, "")),
    IF(
        COUNTIFS('3.DNAExtractions'!E:E, B323, '3.DNAExtractions'!X:X, "Y") &gt; 0,
        _xlfn.TEXTJOIN(", ", TRUE, IF(('3.DNAExtractions'!E:E = B323) * ('3.DNAExtractions'!X:X = "Y"), '3.DNAExtractions'!D:D, "")),
        "Awaiting Status"
    )
)</f>
        <v>Extracted</v>
      </c>
      <c r="G323" s="45" t="s">
        <v>92</v>
      </c>
      <c r="H323" s="8" t="str" cm="1">
        <f t="array" aca="1" ref="H323" ca="1">IF(
    G323="N",
    "",
    IF(
        COUNTIFS('4.Illumina'!E:E, B323, '4.Illumina'!R:R, "Y") &gt; 0,
        _xlfn.TEXTJOIN(", ", TRUE, IF(('4.Illumina'!E:E = B323) * ('4.Illumina'!R:R = "Y"), '4.Illumina'!D:D, "")),
        IF(
            COUNTIFS('4.Illumina'!E:E, B323, '4.Illumina'!Q:Q, "Y") &gt; 0,
            _xlfn.TEXTJOIN(", ", TRUE, IF(('4.Illumina'!E:E = B323) * ('4.Illumina'!Q:Q = "Y"), '4.Illumina'!D:D, "")),
            "Awaiting Status"
        )
    )
)</f>
        <v>Sequenced</v>
      </c>
      <c r="I323" s="26" t="s">
        <v>94</v>
      </c>
      <c r="J323" s="56" t="str" cm="1">
        <f t="array" aca="1" ref="J323" ca="1">IF(
    I323="N",
    "",
    IF(
        COUNTIFS('4.PacBio'!E:E, B323, '4.PacBio'!W:W, "Y") &gt; 0,
        _xlfn.TEXTJOIN(", ", TRUE, IF(('4.PacBio'!E:E = B323) * ('4.PacBio'!W:W = "Y"), '4.PacBio'!D:D, "")),
        IF(
            COUNTIFS('4.PacBio'!E:E, B323, '4.PacBio'!V:V, "Y") &gt; 0,
            _xlfn.TEXTJOIN(", ", TRUE, IF(('4.PacBio'!E:E = B323) * ('4.PacBio'!V:V = "Y"), '4.PacBio'!D:D, "")),
            "Awaiting Status"
        )
    )
)</f>
        <v/>
      </c>
      <c r="K323" s="181" t="s">
        <v>94</v>
      </c>
      <c r="L323" s="8" t="str" cm="1">
        <f t="array" aca="1" ref="L323" ca="1">IF(
    K323="N",
    "",
    IF(
        COUNTIFS('4.HiCLibrary'!E:E, B323, '4.HiCLibrary'!V:V, "Y") &gt; 0,
        _xlfn.TEXTJOIN(", ", TRUE, IF(('4.HiCLibrary'!E:E = B323) * ('4.HiCLibrary'!V:V = "Y"), '4.HiCLibrary'!D:D, "")),
        IF(
            COUNTIFS('4.HiCLibrary'!E:E, B323, '4.HiCLibrary'!U:U, "Y") &gt; 0,
            _xlfn.TEXTJOIN(", ", TRUE, IF(('4.HiCLibrary'!E:E = B323) * ('4.HiCLibrary'!U:U = "Y"), '4.HiCLibrary'!D:D, "")),
            "Awaiting Status"
        )
    )
)</f>
        <v/>
      </c>
      <c r="M323" s="47" t="s">
        <v>94</v>
      </c>
      <c r="N323" s="56" t="str" cm="1">
        <f t="array" aca="1" ref="N323" ca="1">IF(
    M323="N",
    "",
    IF(
        COUNTIFS('4.ONT'!E:E, B323, '4.ONT'!Q:Q, "Y") &gt; 0,
        _xlfn.TEXTJOIN(", ", TRUE, IF(('4.ONT'!E:E = B323) * ('4.ONT'!Q:Q = "Y"), '4.ONT'!D:D, "")),
        IF(
            COUNTIFS('4.ONT'!E:E, B323, '4.ONT'!P:P, "Y") &gt; 0,
            _xlfn.TEXTJOIN(", ", TRUE, IF(('4.ONT'!E:E = B323) * ('4.ONT'!P:P = "Y"), '4.ONT'!D:D, "")),
            "Awaiting Status"
        )
    )
)</f>
        <v/>
      </c>
      <c r="O323" s="60" t="s">
        <v>94</v>
      </c>
      <c r="P323" s="60" t="str" cm="1">
        <f t="array" aca="1" ref="P323" ca="1">IF(
    O323="N",
    "",
    IF(
        COUNTIFS('3.RNAExtractions'!E:E, B323, '3.RNAExtractions'!Z:Z, "Y") &gt; 0,
        _xlfn.TEXTJOIN(", ", TRUE, IF(('3.RNAExtractions'!E:E = B323) * ('3.RNAExtractions'!Z:Z = "Y"), '3.RNAExtractions'!D:D, "")),
        IF(
            COUNTIFS('3.RNAExtractions'!E:E, B323, '3.RNAExtractions'!Y:Y, "Y") &gt; 0,
            _xlfn.TEXTJOIN(", ", TRUE, IF(('3.RNAExtractions'!E:E = B323) * ('3.RNAExtractions'!Y:Y = "Y"), '3.RNAExtractions'!D:D, "")),
            "Awaiting Status"
        )
    )
)</f>
        <v/>
      </c>
      <c r="Q323" s="60"/>
      <c r="R323" s="60" t="str" cm="1">
        <f t="array" aca="1" ref="R323" ca="1">IF(
    Q323="N",
    "",
    IF(
        COUNTIFS('4.RNAIllumina'!E:E, B323, '4.RNAIllumina'!Y:Y, "Y") &gt; 0,
        _xlfn.TEXTJOIN(", ", TRUE, IF(('4.RNAIllumina'!E:E = B323) * ('4.RNAIllumina'!Y:Y = "Y"), '4.RNAIllumina'!D:D, "")),
        IF(
            COUNTIFS('4.RNAIllumina'!E:E, B323, '4.RNAIllumina'!X:X, "Y") &gt; 0,
            _xlfn.TEXTJOIN(", ", TRUE, IF(('4.RNAIllumina'!E:E = B323) * ('4.RNAIllumina'!X:X = "Y"), '4.RNAIllumina'!D:D, "")),
            "Awaiting Status"
        )
    )
)</f>
        <v>Awaiting Status</v>
      </c>
      <c r="T323" s="6" t="str">
        <f ca="1">VLOOKUP($B323,'1.MetaData'!$B:$H,2,FALSE)</f>
        <v>F15-1112</v>
      </c>
      <c r="U323" s="7" t="str">
        <f ca="1">VLOOKUP($B323,'1.MetaData'!$B:$H,3,FALSE)</f>
        <v>Hipposcarus longiceps</v>
      </c>
      <c r="V323" s="7" t="str">
        <f ca="1">VLOOKUP($B323,'1.MetaData'!$B:$H,4,FALSE)</f>
        <v>Pacific Longnose</v>
      </c>
      <c r="W323" s="6" t="str">
        <f ca="1">VLOOKUP($B323,'1.MetaData'!$B:$H,5,FALSE)</f>
        <v xml:space="preserve">J DiBattista, JP Hobbs, Tane </v>
      </c>
      <c r="X323" s="6" t="str">
        <f ca="1">VLOOKUP($B323,'1.MetaData'!$B:$H,6,FALSE)</f>
        <v>TrEnD</v>
      </c>
      <c r="Z323"/>
    </row>
    <row r="324" spans="1:26" hidden="1" x14ac:dyDescent="0.25">
      <c r="A324" s="17">
        <v>323</v>
      </c>
      <c r="B324" s="3" t="str">
        <f t="shared" ca="1" si="7"/>
        <v>OG323</v>
      </c>
      <c r="C324" s="219" t="s">
        <v>96</v>
      </c>
      <c r="D324" s="4">
        <f ca="1">COUNTIF('2.Tissue'!C:C,B324)</f>
        <v>1</v>
      </c>
      <c r="E324" s="4">
        <f ca="1">COUNTIFS('3.DNAExtractions'!$E:$E,$B324,'3.DNAExtractions'!$D:$D,E$1)</f>
        <v>1</v>
      </c>
      <c r="F324" s="2" t="str" cm="1">
        <f t="array" aca="1" ref="F324" ca="1">IF(
    COUNTIFS('3.DNAExtractions'!E:E, B324, '3.DNAExtractions'!Y:Y, "Y") &gt; 0,
    _xlfn.TEXTJOIN(", ", TRUE, IF(('3.DNAExtractions'!E:E = B324) * ('3.DNAExtractions'!Y:Y = "Y"), '3.DNAExtractions'!D:D, "")),
    IF(
        COUNTIFS('3.DNAExtractions'!E:E, B324, '3.DNAExtractions'!X:X, "Y") &gt; 0,
        _xlfn.TEXTJOIN(", ", TRUE, IF(('3.DNAExtractions'!E:E = B324) * ('3.DNAExtractions'!X:X = "Y"), '3.DNAExtractions'!D:D, "")),
        "Awaiting Status"
    )
)</f>
        <v>Extracted</v>
      </c>
      <c r="G324" s="45" t="s">
        <v>92</v>
      </c>
      <c r="H324" s="8" t="str" cm="1">
        <f t="array" aca="1" ref="H324" ca="1">IF(
    G324="N",
    "",
    IF(
        COUNTIFS('4.Illumina'!E:E, B324, '4.Illumina'!R:R, "Y") &gt; 0,
        _xlfn.TEXTJOIN(", ", TRUE, IF(('4.Illumina'!E:E = B324) * ('4.Illumina'!R:R = "Y"), '4.Illumina'!D:D, "")),
        IF(
            COUNTIFS('4.Illumina'!E:E, B324, '4.Illumina'!Q:Q, "Y") &gt; 0,
            _xlfn.TEXTJOIN(", ", TRUE, IF(('4.Illumina'!E:E = B324) * ('4.Illumina'!Q:Q = "Y"), '4.Illumina'!D:D, "")),
            "Awaiting Status"
        )
    )
)</f>
        <v>Sequenced</v>
      </c>
      <c r="I324" s="26" t="s">
        <v>94</v>
      </c>
      <c r="J324" s="56" t="str" cm="1">
        <f t="array" aca="1" ref="J324" ca="1">IF(
    I324="N",
    "",
    IF(
        COUNTIFS('4.PacBio'!E:E, B324, '4.PacBio'!W:W, "Y") &gt; 0,
        _xlfn.TEXTJOIN(", ", TRUE, IF(('4.PacBio'!E:E = B324) * ('4.PacBio'!W:W = "Y"), '4.PacBio'!D:D, "")),
        IF(
            COUNTIFS('4.PacBio'!E:E, B324, '4.PacBio'!V:V, "Y") &gt; 0,
            _xlfn.TEXTJOIN(", ", TRUE, IF(('4.PacBio'!E:E = B324) * ('4.PacBio'!V:V = "Y"), '4.PacBio'!D:D, "")),
            "Awaiting Status"
        )
    )
)</f>
        <v/>
      </c>
      <c r="K324" s="181" t="s">
        <v>94</v>
      </c>
      <c r="L324" s="8" t="str" cm="1">
        <f t="array" aca="1" ref="L324" ca="1">IF(
    K324="N",
    "",
    IF(
        COUNTIFS('4.HiCLibrary'!E:E, B324, '4.HiCLibrary'!V:V, "Y") &gt; 0,
        _xlfn.TEXTJOIN(", ", TRUE, IF(('4.HiCLibrary'!E:E = B324) * ('4.HiCLibrary'!V:V = "Y"), '4.HiCLibrary'!D:D, "")),
        IF(
            COUNTIFS('4.HiCLibrary'!E:E, B324, '4.HiCLibrary'!U:U, "Y") &gt; 0,
            _xlfn.TEXTJOIN(", ", TRUE, IF(('4.HiCLibrary'!E:E = B324) * ('4.HiCLibrary'!U:U = "Y"), '4.HiCLibrary'!D:D, "")),
            "Awaiting Status"
        )
    )
)</f>
        <v/>
      </c>
      <c r="M324" s="47" t="s">
        <v>94</v>
      </c>
      <c r="N324" s="56" t="str" cm="1">
        <f t="array" aca="1" ref="N324" ca="1">IF(
    M324="N",
    "",
    IF(
        COUNTIFS('4.ONT'!E:E, B324, '4.ONT'!Q:Q, "Y") &gt; 0,
        _xlfn.TEXTJOIN(", ", TRUE, IF(('4.ONT'!E:E = B324) * ('4.ONT'!Q:Q = "Y"), '4.ONT'!D:D, "")),
        IF(
            COUNTIFS('4.ONT'!E:E, B324, '4.ONT'!P:P, "Y") &gt; 0,
            _xlfn.TEXTJOIN(", ", TRUE, IF(('4.ONT'!E:E = B324) * ('4.ONT'!P:P = "Y"), '4.ONT'!D:D, "")),
            "Awaiting Status"
        )
    )
)</f>
        <v/>
      </c>
      <c r="O324" s="60" t="s">
        <v>94</v>
      </c>
      <c r="P324" s="60" t="str" cm="1">
        <f t="array" aca="1" ref="P324" ca="1">IF(
    O324="N",
    "",
    IF(
        COUNTIFS('3.RNAExtractions'!E:E, B324, '3.RNAExtractions'!Z:Z, "Y") &gt; 0,
        _xlfn.TEXTJOIN(", ", TRUE, IF(('3.RNAExtractions'!E:E = B324) * ('3.RNAExtractions'!Z:Z = "Y"), '3.RNAExtractions'!D:D, "")),
        IF(
            COUNTIFS('3.RNAExtractions'!E:E, B324, '3.RNAExtractions'!Y:Y, "Y") &gt; 0,
            _xlfn.TEXTJOIN(", ", TRUE, IF(('3.RNAExtractions'!E:E = B324) * ('3.RNAExtractions'!Y:Y = "Y"), '3.RNAExtractions'!D:D, "")),
            "Awaiting Status"
        )
    )
)</f>
        <v/>
      </c>
      <c r="Q324" s="60"/>
      <c r="R324" s="60" t="str" cm="1">
        <f t="array" aca="1" ref="R324" ca="1">IF(
    Q324="N",
    "",
    IF(
        COUNTIFS('4.RNAIllumina'!E:E, B324, '4.RNAIllumina'!Y:Y, "Y") &gt; 0,
        _xlfn.TEXTJOIN(", ", TRUE, IF(('4.RNAIllumina'!E:E = B324) * ('4.RNAIllumina'!Y:Y = "Y"), '4.RNAIllumina'!D:D, "")),
        IF(
            COUNTIFS('4.RNAIllumina'!E:E, B324, '4.RNAIllumina'!X:X, "Y") &gt; 0,
            _xlfn.TEXTJOIN(", ", TRUE, IF(('4.RNAIllumina'!E:E = B324) * ('4.RNAIllumina'!X:X = "Y"), '4.RNAIllumina'!D:D, "")),
            "Awaiting Status"
        )
    )
)</f>
        <v>Awaiting Status</v>
      </c>
      <c r="T324" s="6" t="str">
        <f ca="1">VLOOKUP($B324,'1.MetaData'!$B:$H,2,FALSE)</f>
        <v>F15-0240</v>
      </c>
      <c r="U324" s="7" t="str">
        <f ca="1">VLOOKUP($B324,'1.MetaData'!$B:$H,3,FALSE)</f>
        <v>Lethrinus laticaudis</v>
      </c>
      <c r="V324" s="7" t="str">
        <f ca="1">VLOOKUP($B324,'1.MetaData'!$B:$H,4,FALSE)</f>
        <v>Grass Emporer</v>
      </c>
      <c r="W324" s="6" t="str">
        <f ca="1">VLOOKUP($B324,'1.MetaData'!$B:$H,5,FALSE)</f>
        <v xml:space="preserve">WA Fisheries </v>
      </c>
      <c r="X324" s="6" t="str">
        <f ca="1">VLOOKUP($B324,'1.MetaData'!$B:$H,6,FALSE)</f>
        <v>TrEnD</v>
      </c>
      <c r="Z324"/>
    </row>
    <row r="325" spans="1:26" hidden="1" x14ac:dyDescent="0.25">
      <c r="A325" s="17">
        <v>324</v>
      </c>
      <c r="B325" s="3" t="str">
        <f t="shared" ca="1" si="7"/>
        <v>OG324</v>
      </c>
      <c r="C325" s="219" t="s">
        <v>96</v>
      </c>
      <c r="D325" s="4">
        <f ca="1">COUNTIF('2.Tissue'!C:C,B325)</f>
        <v>1</v>
      </c>
      <c r="E325" s="4">
        <f ca="1">COUNTIFS('3.DNAExtractions'!$E:$E,$B325,'3.DNAExtractions'!$D:$D,E$1)</f>
        <v>1</v>
      </c>
      <c r="F325" s="2" t="str" cm="1">
        <f t="array" aca="1" ref="F325" ca="1">IF(
    COUNTIFS('3.DNAExtractions'!E:E, B325, '3.DNAExtractions'!Y:Y, "Y") &gt; 0,
    _xlfn.TEXTJOIN(", ", TRUE, IF(('3.DNAExtractions'!E:E = B325) * ('3.DNAExtractions'!Y:Y = "Y"), '3.DNAExtractions'!D:D, "")),
    IF(
        COUNTIFS('3.DNAExtractions'!E:E, B325, '3.DNAExtractions'!X:X, "Y") &gt; 0,
        _xlfn.TEXTJOIN(", ", TRUE, IF(('3.DNAExtractions'!E:E = B325) * ('3.DNAExtractions'!X:X = "Y"), '3.DNAExtractions'!D:D, "")),
        "Awaiting Status"
    )
)</f>
        <v>Extracted</v>
      </c>
      <c r="G325" s="45" t="s">
        <v>92</v>
      </c>
      <c r="H325" s="8" t="str" cm="1">
        <f t="array" aca="1" ref="H325" ca="1">IF(
    G325="N",
    "",
    IF(
        COUNTIFS('4.Illumina'!E:E, B325, '4.Illumina'!R:R, "Y") &gt; 0,
        _xlfn.TEXTJOIN(", ", TRUE, IF(('4.Illumina'!E:E = B325) * ('4.Illumina'!R:R = "Y"), '4.Illumina'!D:D, "")),
        IF(
            COUNTIFS('4.Illumina'!E:E, B325, '4.Illumina'!Q:Q, "Y") &gt; 0,
            _xlfn.TEXTJOIN(", ", TRUE, IF(('4.Illumina'!E:E = B325) * ('4.Illumina'!Q:Q = "Y"), '4.Illumina'!D:D, "")),
            "Awaiting Status"
        )
    )
)</f>
        <v>Sequenced</v>
      </c>
      <c r="I325" s="26" t="s">
        <v>94</v>
      </c>
      <c r="J325" s="56" t="str" cm="1">
        <f t="array" aca="1" ref="J325" ca="1">IF(
    I325="N",
    "",
    IF(
        COUNTIFS('4.PacBio'!E:E, B325, '4.PacBio'!W:W, "Y") &gt; 0,
        _xlfn.TEXTJOIN(", ", TRUE, IF(('4.PacBio'!E:E = B325) * ('4.PacBio'!W:W = "Y"), '4.PacBio'!D:D, "")),
        IF(
            COUNTIFS('4.PacBio'!E:E, B325, '4.PacBio'!V:V, "Y") &gt; 0,
            _xlfn.TEXTJOIN(", ", TRUE, IF(('4.PacBio'!E:E = B325) * ('4.PacBio'!V:V = "Y"), '4.PacBio'!D:D, "")),
            "Awaiting Status"
        )
    )
)</f>
        <v/>
      </c>
      <c r="K325" s="181" t="s">
        <v>94</v>
      </c>
      <c r="L325" s="8" t="str" cm="1">
        <f t="array" aca="1" ref="L325" ca="1">IF(
    K325="N",
    "",
    IF(
        COUNTIFS('4.HiCLibrary'!E:E, B325, '4.HiCLibrary'!V:V, "Y") &gt; 0,
        _xlfn.TEXTJOIN(", ", TRUE, IF(('4.HiCLibrary'!E:E = B325) * ('4.HiCLibrary'!V:V = "Y"), '4.HiCLibrary'!D:D, "")),
        IF(
            COUNTIFS('4.HiCLibrary'!E:E, B325, '4.HiCLibrary'!U:U, "Y") &gt; 0,
            _xlfn.TEXTJOIN(", ", TRUE, IF(('4.HiCLibrary'!E:E = B325) * ('4.HiCLibrary'!U:U = "Y"), '4.HiCLibrary'!D:D, "")),
            "Awaiting Status"
        )
    )
)</f>
        <v/>
      </c>
      <c r="M325" s="47" t="s">
        <v>94</v>
      </c>
      <c r="N325" s="56" t="str" cm="1">
        <f t="array" aca="1" ref="N325" ca="1">IF(
    M325="N",
    "",
    IF(
        COUNTIFS('4.ONT'!E:E, B325, '4.ONT'!Q:Q, "Y") &gt; 0,
        _xlfn.TEXTJOIN(", ", TRUE, IF(('4.ONT'!E:E = B325) * ('4.ONT'!Q:Q = "Y"), '4.ONT'!D:D, "")),
        IF(
            COUNTIFS('4.ONT'!E:E, B325, '4.ONT'!P:P, "Y") &gt; 0,
            _xlfn.TEXTJOIN(", ", TRUE, IF(('4.ONT'!E:E = B325) * ('4.ONT'!P:P = "Y"), '4.ONT'!D:D, "")),
            "Awaiting Status"
        )
    )
)</f>
        <v/>
      </c>
      <c r="O325" s="60" t="s">
        <v>94</v>
      </c>
      <c r="P325" s="60" t="str" cm="1">
        <f t="array" aca="1" ref="P325" ca="1">IF(
    O325="N",
    "",
    IF(
        COUNTIFS('3.RNAExtractions'!E:E, B325, '3.RNAExtractions'!Z:Z, "Y") &gt; 0,
        _xlfn.TEXTJOIN(", ", TRUE, IF(('3.RNAExtractions'!E:E = B325) * ('3.RNAExtractions'!Z:Z = "Y"), '3.RNAExtractions'!D:D, "")),
        IF(
            COUNTIFS('3.RNAExtractions'!E:E, B325, '3.RNAExtractions'!Y:Y, "Y") &gt; 0,
            _xlfn.TEXTJOIN(", ", TRUE, IF(('3.RNAExtractions'!E:E = B325) * ('3.RNAExtractions'!Y:Y = "Y"), '3.RNAExtractions'!D:D, "")),
            "Awaiting Status"
        )
    )
)</f>
        <v/>
      </c>
      <c r="Q325" s="60"/>
      <c r="R325" s="60" t="str" cm="1">
        <f t="array" aca="1" ref="R325" ca="1">IF(
    Q325="N",
    "",
    IF(
        COUNTIFS('4.RNAIllumina'!E:E, B325, '4.RNAIllumina'!Y:Y, "Y") &gt; 0,
        _xlfn.TEXTJOIN(", ", TRUE, IF(('4.RNAIllumina'!E:E = B325) * ('4.RNAIllumina'!Y:Y = "Y"), '4.RNAIllumina'!D:D, "")),
        IF(
            COUNTIFS('4.RNAIllumina'!E:E, B325, '4.RNAIllumina'!X:X, "Y") &gt; 0,
            _xlfn.TEXTJOIN(", ", TRUE, IF(('4.RNAIllumina'!E:E = B325) * ('4.RNAIllumina'!X:X = "Y"), '4.RNAIllumina'!D:D, "")),
            "Awaiting Status"
        )
    )
)</f>
        <v>Awaiting Status</v>
      </c>
      <c r="T325" s="6" t="str">
        <f ca="1">VLOOKUP($B325,'1.MetaData'!$B:$H,2,FALSE)</f>
        <v>F16-0273</v>
      </c>
      <c r="U325" s="7" t="str">
        <f ca="1">VLOOKUP($B325,'1.MetaData'!$B:$H,3,FALSE)</f>
        <v>Lutjanus argentimaculatus</v>
      </c>
      <c r="V325" s="7" t="str">
        <f ca="1">VLOOKUP($B325,'1.MetaData'!$B:$H,4,FALSE)</f>
        <v>Mangrove Red Snapper</v>
      </c>
      <c r="W325" s="6" t="str">
        <f ca="1">VLOOKUP($B325,'1.MetaData'!$B:$H,5,FALSE)</f>
        <v xml:space="preserve">WA Fisheries </v>
      </c>
      <c r="X325" s="6" t="str">
        <f ca="1">VLOOKUP($B325,'1.MetaData'!$B:$H,6,FALSE)</f>
        <v>TrEnD</v>
      </c>
      <c r="Z325"/>
    </row>
    <row r="326" spans="1:26" hidden="1" x14ac:dyDescent="0.25">
      <c r="A326" s="17">
        <v>325</v>
      </c>
      <c r="B326" s="3" t="str">
        <f t="shared" ca="1" si="7"/>
        <v>OG325</v>
      </c>
      <c r="C326" s="219" t="s">
        <v>96</v>
      </c>
      <c r="D326" s="4">
        <f ca="1">COUNTIF('2.Tissue'!C:C,B326)</f>
        <v>1</v>
      </c>
      <c r="E326" s="4">
        <f ca="1">COUNTIFS('3.DNAExtractions'!$E:$E,$B326,'3.DNAExtractions'!$D:$D,E$1)</f>
        <v>1</v>
      </c>
      <c r="F326" s="2" t="str" cm="1">
        <f t="array" aca="1" ref="F326" ca="1">IF(
    COUNTIFS('3.DNAExtractions'!E:E, B326, '3.DNAExtractions'!Y:Y, "Y") &gt; 0,
    _xlfn.TEXTJOIN(", ", TRUE, IF(('3.DNAExtractions'!E:E = B326) * ('3.DNAExtractions'!Y:Y = "Y"), '3.DNAExtractions'!D:D, "")),
    IF(
        COUNTIFS('3.DNAExtractions'!E:E, B326, '3.DNAExtractions'!X:X, "Y") &gt; 0,
        _xlfn.TEXTJOIN(", ", TRUE, IF(('3.DNAExtractions'!E:E = B326) * ('3.DNAExtractions'!X:X = "Y"), '3.DNAExtractions'!D:D, "")),
        "Awaiting Status"
    )
)</f>
        <v>Extracted</v>
      </c>
      <c r="G326" s="45" t="s">
        <v>92</v>
      </c>
      <c r="H326" s="8" t="str" cm="1">
        <f t="array" aca="1" ref="H326" ca="1">IF(
    G326="N",
    "",
    IF(
        COUNTIFS('4.Illumina'!E:E, B326, '4.Illumina'!R:R, "Y") &gt; 0,
        _xlfn.TEXTJOIN(", ", TRUE, IF(('4.Illumina'!E:E = B326) * ('4.Illumina'!R:R = "Y"), '4.Illumina'!D:D, "")),
        IF(
            COUNTIFS('4.Illumina'!E:E, B326, '4.Illumina'!Q:Q, "Y") &gt; 0,
            _xlfn.TEXTJOIN(", ", TRUE, IF(('4.Illumina'!E:E = B326) * ('4.Illumina'!Q:Q = "Y"), '4.Illumina'!D:D, "")),
            "Awaiting Status"
        )
    )
)</f>
        <v>Sequenced</v>
      </c>
      <c r="I326" s="26" t="s">
        <v>94</v>
      </c>
      <c r="J326" s="56" t="str" cm="1">
        <f t="array" aca="1" ref="J326" ca="1">IF(
    I326="N",
    "",
    IF(
        COUNTIFS('4.PacBio'!E:E, B326, '4.PacBio'!W:W, "Y") &gt; 0,
        _xlfn.TEXTJOIN(", ", TRUE, IF(('4.PacBio'!E:E = B326) * ('4.PacBio'!W:W = "Y"), '4.PacBio'!D:D, "")),
        IF(
            COUNTIFS('4.PacBio'!E:E, B326, '4.PacBio'!V:V, "Y") &gt; 0,
            _xlfn.TEXTJOIN(", ", TRUE, IF(('4.PacBio'!E:E = B326) * ('4.PacBio'!V:V = "Y"), '4.PacBio'!D:D, "")),
            "Awaiting Status"
        )
    )
)</f>
        <v/>
      </c>
      <c r="K326" s="181" t="s">
        <v>94</v>
      </c>
      <c r="L326" s="8" t="str" cm="1">
        <f t="array" aca="1" ref="L326" ca="1">IF(
    K326="N",
    "",
    IF(
        COUNTIFS('4.HiCLibrary'!E:E, B326, '4.HiCLibrary'!V:V, "Y") &gt; 0,
        _xlfn.TEXTJOIN(", ", TRUE, IF(('4.HiCLibrary'!E:E = B326) * ('4.HiCLibrary'!V:V = "Y"), '4.HiCLibrary'!D:D, "")),
        IF(
            COUNTIFS('4.HiCLibrary'!E:E, B326, '4.HiCLibrary'!U:U, "Y") &gt; 0,
            _xlfn.TEXTJOIN(", ", TRUE, IF(('4.HiCLibrary'!E:E = B326) * ('4.HiCLibrary'!U:U = "Y"), '4.HiCLibrary'!D:D, "")),
            "Awaiting Status"
        )
    )
)</f>
        <v/>
      </c>
      <c r="M326" s="47" t="s">
        <v>94</v>
      </c>
      <c r="N326" s="56" t="str" cm="1">
        <f t="array" aca="1" ref="N326" ca="1">IF(
    M326="N",
    "",
    IF(
        COUNTIFS('4.ONT'!E:E, B326, '4.ONT'!Q:Q, "Y") &gt; 0,
        _xlfn.TEXTJOIN(", ", TRUE, IF(('4.ONT'!E:E = B326) * ('4.ONT'!Q:Q = "Y"), '4.ONT'!D:D, "")),
        IF(
            COUNTIFS('4.ONT'!E:E, B326, '4.ONT'!P:P, "Y") &gt; 0,
            _xlfn.TEXTJOIN(", ", TRUE, IF(('4.ONT'!E:E = B326) * ('4.ONT'!P:P = "Y"), '4.ONT'!D:D, "")),
            "Awaiting Status"
        )
    )
)</f>
        <v/>
      </c>
      <c r="O326" s="60" t="s">
        <v>94</v>
      </c>
      <c r="P326" s="60" t="str" cm="1">
        <f t="array" aca="1" ref="P326" ca="1">IF(
    O326="N",
    "",
    IF(
        COUNTIFS('3.RNAExtractions'!E:E, B326, '3.RNAExtractions'!Z:Z, "Y") &gt; 0,
        _xlfn.TEXTJOIN(", ", TRUE, IF(('3.RNAExtractions'!E:E = B326) * ('3.RNAExtractions'!Z:Z = "Y"), '3.RNAExtractions'!D:D, "")),
        IF(
            COUNTIFS('3.RNAExtractions'!E:E, B326, '3.RNAExtractions'!Y:Y, "Y") &gt; 0,
            _xlfn.TEXTJOIN(", ", TRUE, IF(('3.RNAExtractions'!E:E = B326) * ('3.RNAExtractions'!Y:Y = "Y"), '3.RNAExtractions'!D:D, "")),
            "Awaiting Status"
        )
    )
)</f>
        <v/>
      </c>
      <c r="Q326" s="60"/>
      <c r="R326" s="60" t="str" cm="1">
        <f t="array" aca="1" ref="R326" ca="1">IF(
    Q326="N",
    "",
    IF(
        COUNTIFS('4.RNAIllumina'!E:E, B326, '4.RNAIllumina'!Y:Y, "Y") &gt; 0,
        _xlfn.TEXTJOIN(", ", TRUE, IF(('4.RNAIllumina'!E:E = B326) * ('4.RNAIllumina'!Y:Y = "Y"), '4.RNAIllumina'!D:D, "")),
        IF(
            COUNTIFS('4.RNAIllumina'!E:E, B326, '4.RNAIllumina'!X:X, "Y") &gt; 0,
            _xlfn.TEXTJOIN(", ", TRUE, IF(('4.RNAIllumina'!E:E = B326) * ('4.RNAIllumina'!X:X = "Y"), '4.RNAIllumina'!D:D, "")),
            "Awaiting Status"
        )
    )
)</f>
        <v>Awaiting Status</v>
      </c>
      <c r="T326" s="6" t="str">
        <f ca="1">VLOOKUP($B326,'1.MetaData'!$B:$H,2,FALSE)</f>
        <v>F15-0241</v>
      </c>
      <c r="U326" s="7" t="str">
        <f ca="1">VLOOKUP($B326,'1.MetaData'!$B:$H,3,FALSE)</f>
        <v>Lutjanus johnii</v>
      </c>
      <c r="V326" s="7" t="str">
        <f ca="1">VLOOKUP($B326,'1.MetaData'!$B:$H,4,FALSE)</f>
        <v>Golden Snapper/Fingemark</v>
      </c>
      <c r="W326" s="6" t="str">
        <f ca="1">VLOOKUP($B326,'1.MetaData'!$B:$H,5,FALSE)</f>
        <v xml:space="preserve">WA Fisheries </v>
      </c>
      <c r="X326" s="6" t="str">
        <f ca="1">VLOOKUP($B326,'1.MetaData'!$B:$H,6,FALSE)</f>
        <v>TrEnD</v>
      </c>
      <c r="Z326"/>
    </row>
    <row r="327" spans="1:26" hidden="1" x14ac:dyDescent="0.25">
      <c r="A327" s="17">
        <v>326</v>
      </c>
      <c r="B327" s="3" t="str">
        <f t="shared" ca="1" si="7"/>
        <v>OG326</v>
      </c>
      <c r="C327" s="219" t="s">
        <v>96</v>
      </c>
      <c r="D327" s="4">
        <f ca="1">COUNTIF('2.Tissue'!C:C,B327)</f>
        <v>1</v>
      </c>
      <c r="E327" s="4">
        <f ca="1">COUNTIFS('3.DNAExtractions'!$E:$E,$B327,'3.DNAExtractions'!$D:$D,E$1)</f>
        <v>1</v>
      </c>
      <c r="F327" s="2" t="str" cm="1">
        <f t="array" aca="1" ref="F327" ca="1">IF(
    COUNTIFS('3.DNAExtractions'!E:E, B327, '3.DNAExtractions'!Y:Y, "Y") &gt; 0,
    _xlfn.TEXTJOIN(", ", TRUE, IF(('3.DNAExtractions'!E:E = B327) * ('3.DNAExtractions'!Y:Y = "Y"), '3.DNAExtractions'!D:D, "")),
    IF(
        COUNTIFS('3.DNAExtractions'!E:E, B327, '3.DNAExtractions'!X:X, "Y") &gt; 0,
        _xlfn.TEXTJOIN(", ", TRUE, IF(('3.DNAExtractions'!E:E = B327) * ('3.DNAExtractions'!X:X = "Y"), '3.DNAExtractions'!D:D, "")),
        "Awaiting Status"
    )
)</f>
        <v>Extracted</v>
      </c>
      <c r="G327" s="45" t="s">
        <v>92</v>
      </c>
      <c r="H327" s="8" t="str" cm="1">
        <f t="array" aca="1" ref="H327" ca="1">IF(
    G327="N",
    "",
    IF(
        COUNTIFS('4.Illumina'!E:E, B327, '4.Illumina'!R:R, "Y") &gt; 0,
        _xlfn.TEXTJOIN(", ", TRUE, IF(('4.Illumina'!E:E = B327) * ('4.Illumina'!R:R = "Y"), '4.Illumina'!D:D, "")),
        IF(
            COUNTIFS('4.Illumina'!E:E, B327, '4.Illumina'!Q:Q, "Y") &gt; 0,
            _xlfn.TEXTJOIN(", ", TRUE, IF(('4.Illumina'!E:E = B327) * ('4.Illumina'!Q:Q = "Y"), '4.Illumina'!D:D, "")),
            "Awaiting Status"
        )
    )
)</f>
        <v>Sequenced</v>
      </c>
      <c r="I327" s="26" t="s">
        <v>94</v>
      </c>
      <c r="J327" s="56" t="str" cm="1">
        <f t="array" aca="1" ref="J327" ca="1">IF(
    I327="N",
    "",
    IF(
        COUNTIFS('4.PacBio'!E:E, B327, '4.PacBio'!W:W, "Y") &gt; 0,
        _xlfn.TEXTJOIN(", ", TRUE, IF(('4.PacBio'!E:E = B327) * ('4.PacBio'!W:W = "Y"), '4.PacBio'!D:D, "")),
        IF(
            COUNTIFS('4.PacBio'!E:E, B327, '4.PacBio'!V:V, "Y") &gt; 0,
            _xlfn.TEXTJOIN(", ", TRUE, IF(('4.PacBio'!E:E = B327) * ('4.PacBio'!V:V = "Y"), '4.PacBio'!D:D, "")),
            "Awaiting Status"
        )
    )
)</f>
        <v/>
      </c>
      <c r="K327" s="181" t="s">
        <v>94</v>
      </c>
      <c r="L327" s="8" t="str" cm="1">
        <f t="array" aca="1" ref="L327" ca="1">IF(
    K327="N",
    "",
    IF(
        COUNTIFS('4.HiCLibrary'!E:E, B327, '4.HiCLibrary'!V:V, "Y") &gt; 0,
        _xlfn.TEXTJOIN(", ", TRUE, IF(('4.HiCLibrary'!E:E = B327) * ('4.HiCLibrary'!V:V = "Y"), '4.HiCLibrary'!D:D, "")),
        IF(
            COUNTIFS('4.HiCLibrary'!E:E, B327, '4.HiCLibrary'!U:U, "Y") &gt; 0,
            _xlfn.TEXTJOIN(", ", TRUE, IF(('4.HiCLibrary'!E:E = B327) * ('4.HiCLibrary'!U:U = "Y"), '4.HiCLibrary'!D:D, "")),
            "Awaiting Status"
        )
    )
)</f>
        <v/>
      </c>
      <c r="M327" s="47" t="s">
        <v>94</v>
      </c>
      <c r="N327" s="56" t="str" cm="1">
        <f t="array" aca="1" ref="N327" ca="1">IF(
    M327="N",
    "",
    IF(
        COUNTIFS('4.ONT'!E:E, B327, '4.ONT'!Q:Q, "Y") &gt; 0,
        _xlfn.TEXTJOIN(", ", TRUE, IF(('4.ONT'!E:E = B327) * ('4.ONT'!Q:Q = "Y"), '4.ONT'!D:D, "")),
        IF(
            COUNTIFS('4.ONT'!E:E, B327, '4.ONT'!P:P, "Y") &gt; 0,
            _xlfn.TEXTJOIN(", ", TRUE, IF(('4.ONT'!E:E = B327) * ('4.ONT'!P:P = "Y"), '4.ONT'!D:D, "")),
            "Awaiting Status"
        )
    )
)</f>
        <v/>
      </c>
      <c r="O327" s="60" t="s">
        <v>94</v>
      </c>
      <c r="P327" s="60" t="str" cm="1">
        <f t="array" aca="1" ref="P327" ca="1">IF(
    O327="N",
    "",
    IF(
        COUNTIFS('3.RNAExtractions'!E:E, B327, '3.RNAExtractions'!Z:Z, "Y") &gt; 0,
        _xlfn.TEXTJOIN(", ", TRUE, IF(('3.RNAExtractions'!E:E = B327) * ('3.RNAExtractions'!Z:Z = "Y"), '3.RNAExtractions'!D:D, "")),
        IF(
            COUNTIFS('3.RNAExtractions'!E:E, B327, '3.RNAExtractions'!Y:Y, "Y") &gt; 0,
            _xlfn.TEXTJOIN(", ", TRUE, IF(('3.RNAExtractions'!E:E = B327) * ('3.RNAExtractions'!Y:Y = "Y"), '3.RNAExtractions'!D:D, "")),
            "Awaiting Status"
        )
    )
)</f>
        <v/>
      </c>
      <c r="Q327" s="60"/>
      <c r="R327" s="60" t="str" cm="1">
        <f t="array" aca="1" ref="R327" ca="1">IF(
    Q327="N",
    "",
    IF(
        COUNTIFS('4.RNAIllumina'!E:E, B327, '4.RNAIllumina'!Y:Y, "Y") &gt; 0,
        _xlfn.TEXTJOIN(", ", TRUE, IF(('4.RNAIllumina'!E:E = B327) * ('4.RNAIllumina'!Y:Y = "Y"), '4.RNAIllumina'!D:D, "")),
        IF(
            COUNTIFS('4.RNAIllumina'!E:E, B327, '4.RNAIllumina'!X:X, "Y") &gt; 0,
            _xlfn.TEXTJOIN(", ", TRUE, IF(('4.RNAIllumina'!E:E = B327) * ('4.RNAIllumina'!X:X = "Y"), '4.RNAIllumina'!D:D, "")),
            "Awaiting Status"
        )
    )
)</f>
        <v>Awaiting Status</v>
      </c>
      <c r="T327" s="6" t="str">
        <f ca="1">VLOOKUP($B327,'1.MetaData'!$B:$H,2,FALSE)</f>
        <v>F16-0272</v>
      </c>
      <c r="U327" s="7" t="str">
        <f ca="1">VLOOKUP($B327,'1.MetaData'!$B:$H,3,FALSE)</f>
        <v>Macolor niger</v>
      </c>
      <c r="V327" s="7" t="str">
        <f ca="1">VLOOKUP($B327,'1.MetaData'!$B:$H,4,FALSE)</f>
        <v>Black and White Snapper</v>
      </c>
      <c r="W327" s="6" t="str">
        <f ca="1">VLOOKUP($B327,'1.MetaData'!$B:$H,5,FALSE)</f>
        <v xml:space="preserve">WA Fisheries </v>
      </c>
      <c r="X327" s="6" t="str">
        <f ca="1">VLOOKUP($B327,'1.MetaData'!$B:$H,6,FALSE)</f>
        <v>TrEnD</v>
      </c>
      <c r="Z327"/>
    </row>
    <row r="328" spans="1:26" hidden="1" x14ac:dyDescent="0.25">
      <c r="A328" s="17">
        <v>327</v>
      </c>
      <c r="B328" s="3" t="str">
        <f t="shared" ca="1" si="7"/>
        <v>OG327</v>
      </c>
      <c r="C328" s="219" t="s">
        <v>96</v>
      </c>
      <c r="D328" s="4">
        <f ca="1">COUNTIF('2.Tissue'!C:C,B328)</f>
        <v>1</v>
      </c>
      <c r="E328" s="4">
        <f ca="1">COUNTIFS('3.DNAExtractions'!$E:$E,$B328,'3.DNAExtractions'!$D:$D,E$1)</f>
        <v>1</v>
      </c>
      <c r="F328" s="2" t="str" cm="1">
        <f t="array" aca="1" ref="F328" ca="1">IF(
    COUNTIFS('3.DNAExtractions'!E:E, B328, '3.DNAExtractions'!Y:Y, "Y") &gt; 0,
    _xlfn.TEXTJOIN(", ", TRUE, IF(('3.DNAExtractions'!E:E = B328) * ('3.DNAExtractions'!Y:Y = "Y"), '3.DNAExtractions'!D:D, "")),
    IF(
        COUNTIFS('3.DNAExtractions'!E:E, B328, '3.DNAExtractions'!X:X, "Y") &gt; 0,
        _xlfn.TEXTJOIN(", ", TRUE, IF(('3.DNAExtractions'!E:E = B328) * ('3.DNAExtractions'!X:X = "Y"), '3.DNAExtractions'!D:D, "")),
        "Awaiting Status"
    )
)</f>
        <v>Extracted</v>
      </c>
      <c r="G328" s="45" t="s">
        <v>92</v>
      </c>
      <c r="H328" s="8" t="str" cm="1">
        <f t="array" aca="1" ref="H328" ca="1">IF(
    G328="N",
    "",
    IF(
        COUNTIFS('4.Illumina'!E:E, B328, '4.Illumina'!R:R, "Y") &gt; 0,
        _xlfn.TEXTJOIN(", ", TRUE, IF(('4.Illumina'!E:E = B328) * ('4.Illumina'!R:R = "Y"), '4.Illumina'!D:D, "")),
        IF(
            COUNTIFS('4.Illumina'!E:E, B328, '4.Illumina'!Q:Q, "Y") &gt; 0,
            _xlfn.TEXTJOIN(", ", TRUE, IF(('4.Illumina'!E:E = B328) * ('4.Illumina'!Q:Q = "Y"), '4.Illumina'!D:D, "")),
            "Awaiting Status"
        )
    )
)</f>
        <v>Sequenced</v>
      </c>
      <c r="I328" s="26" t="s">
        <v>94</v>
      </c>
      <c r="J328" s="56" t="str" cm="1">
        <f t="array" aca="1" ref="J328" ca="1">IF(
    I328="N",
    "",
    IF(
        COUNTIFS('4.PacBio'!E:E, B328, '4.PacBio'!W:W, "Y") &gt; 0,
        _xlfn.TEXTJOIN(", ", TRUE, IF(('4.PacBio'!E:E = B328) * ('4.PacBio'!W:W = "Y"), '4.PacBio'!D:D, "")),
        IF(
            COUNTIFS('4.PacBio'!E:E, B328, '4.PacBio'!V:V, "Y") &gt; 0,
            _xlfn.TEXTJOIN(", ", TRUE, IF(('4.PacBio'!E:E = B328) * ('4.PacBio'!V:V = "Y"), '4.PacBio'!D:D, "")),
            "Awaiting Status"
        )
    )
)</f>
        <v/>
      </c>
      <c r="K328" s="181" t="s">
        <v>94</v>
      </c>
      <c r="L328" s="8" t="str" cm="1">
        <f t="array" aca="1" ref="L328" ca="1">IF(
    K328="N",
    "",
    IF(
        COUNTIFS('4.HiCLibrary'!E:E, B328, '4.HiCLibrary'!V:V, "Y") &gt; 0,
        _xlfn.TEXTJOIN(", ", TRUE, IF(('4.HiCLibrary'!E:E = B328) * ('4.HiCLibrary'!V:V = "Y"), '4.HiCLibrary'!D:D, "")),
        IF(
            COUNTIFS('4.HiCLibrary'!E:E, B328, '4.HiCLibrary'!U:U, "Y") &gt; 0,
            _xlfn.TEXTJOIN(", ", TRUE, IF(('4.HiCLibrary'!E:E = B328) * ('4.HiCLibrary'!U:U = "Y"), '4.HiCLibrary'!D:D, "")),
            "Awaiting Status"
        )
    )
)</f>
        <v/>
      </c>
      <c r="M328" s="47" t="s">
        <v>94</v>
      </c>
      <c r="N328" s="56" t="str" cm="1">
        <f t="array" aca="1" ref="N328" ca="1">IF(
    M328="N",
    "",
    IF(
        COUNTIFS('4.ONT'!E:E, B328, '4.ONT'!Q:Q, "Y") &gt; 0,
        _xlfn.TEXTJOIN(", ", TRUE, IF(('4.ONT'!E:E = B328) * ('4.ONT'!Q:Q = "Y"), '4.ONT'!D:D, "")),
        IF(
            COUNTIFS('4.ONT'!E:E, B328, '4.ONT'!P:P, "Y") &gt; 0,
            _xlfn.TEXTJOIN(", ", TRUE, IF(('4.ONT'!E:E = B328) * ('4.ONT'!P:P = "Y"), '4.ONT'!D:D, "")),
            "Awaiting Status"
        )
    )
)</f>
        <v/>
      </c>
      <c r="O328" s="60" t="s">
        <v>94</v>
      </c>
      <c r="P328" s="60" t="str" cm="1">
        <f t="array" aca="1" ref="P328" ca="1">IF(
    O328="N",
    "",
    IF(
        COUNTIFS('3.RNAExtractions'!E:E, B328, '3.RNAExtractions'!Z:Z, "Y") &gt; 0,
        _xlfn.TEXTJOIN(", ", TRUE, IF(('3.RNAExtractions'!E:E = B328) * ('3.RNAExtractions'!Z:Z = "Y"), '3.RNAExtractions'!D:D, "")),
        IF(
            COUNTIFS('3.RNAExtractions'!E:E, B328, '3.RNAExtractions'!Y:Y, "Y") &gt; 0,
            _xlfn.TEXTJOIN(", ", TRUE, IF(('3.RNAExtractions'!E:E = B328) * ('3.RNAExtractions'!Y:Y = "Y"), '3.RNAExtractions'!D:D, "")),
            "Awaiting Status"
        )
    )
)</f>
        <v/>
      </c>
      <c r="Q328" s="60"/>
      <c r="R328" s="60" t="str" cm="1">
        <f t="array" aca="1" ref="R328" ca="1">IF(
    Q328="N",
    "",
    IF(
        COUNTIFS('4.RNAIllumina'!E:E, B328, '4.RNAIllumina'!Y:Y, "Y") &gt; 0,
        _xlfn.TEXTJOIN(", ", TRUE, IF(('4.RNAIllumina'!E:E = B328) * ('4.RNAIllumina'!Y:Y = "Y"), '4.RNAIllumina'!D:D, "")),
        IF(
            COUNTIFS('4.RNAIllumina'!E:E, B328, '4.RNAIllumina'!X:X, "Y") &gt; 0,
            _xlfn.TEXTJOIN(", ", TRUE, IF(('4.RNAIllumina'!E:E = B328) * ('4.RNAIllumina'!X:X = "Y"), '4.RNAIllumina'!D:D, "")),
            "Awaiting Status"
        )
    )
)</f>
        <v>Awaiting Status</v>
      </c>
      <c r="T328" s="6" t="str">
        <f ca="1">VLOOKUP($B328,'1.MetaData'!$B:$H,2,FALSE)</f>
        <v>F15-1917</v>
      </c>
      <c r="U328" s="7" t="str">
        <f ca="1">VLOOKUP($B328,'1.MetaData'!$B:$H,3,FALSE)</f>
        <v>Lethrinus punctulatus</v>
      </c>
      <c r="V328" s="7">
        <f ca="1">VLOOKUP($B328,'1.MetaData'!$B:$H,4,FALSE)</f>
        <v>0</v>
      </c>
      <c r="W328" s="6" t="str">
        <f ca="1">VLOOKUP($B328,'1.MetaData'!$B:$H,5,FALSE)</f>
        <v xml:space="preserve">WA Fisheries </v>
      </c>
      <c r="X328" s="6" t="str">
        <f ca="1">VLOOKUP($B328,'1.MetaData'!$B:$H,6,FALSE)</f>
        <v>TrEnD</v>
      </c>
      <c r="Z328"/>
    </row>
    <row r="329" spans="1:26" hidden="1" x14ac:dyDescent="0.25">
      <c r="A329" s="17">
        <v>328</v>
      </c>
      <c r="B329" s="3" t="str">
        <f t="shared" ca="1" si="7"/>
        <v>OG328</v>
      </c>
      <c r="C329" s="219" t="s">
        <v>96</v>
      </c>
      <c r="D329" s="4">
        <f ca="1">COUNTIF('2.Tissue'!C:C,B329)</f>
        <v>1</v>
      </c>
      <c r="E329" s="4">
        <f ca="1">COUNTIFS('3.DNAExtractions'!$E:$E,$B329,'3.DNAExtractions'!$D:$D,E$1)</f>
        <v>1</v>
      </c>
      <c r="F329" s="2" t="str" cm="1">
        <f t="array" aca="1" ref="F329" ca="1">IF(
    COUNTIFS('3.DNAExtractions'!E:E, B329, '3.DNAExtractions'!Y:Y, "Y") &gt; 0,
    _xlfn.TEXTJOIN(", ", TRUE, IF(('3.DNAExtractions'!E:E = B329) * ('3.DNAExtractions'!Y:Y = "Y"), '3.DNAExtractions'!D:D, "")),
    IF(
        COUNTIFS('3.DNAExtractions'!E:E, B329, '3.DNAExtractions'!X:X, "Y") &gt; 0,
        _xlfn.TEXTJOIN(", ", TRUE, IF(('3.DNAExtractions'!E:E = B329) * ('3.DNAExtractions'!X:X = "Y"), '3.DNAExtractions'!D:D, "")),
        "Awaiting Status"
    )
)</f>
        <v>Extracted</v>
      </c>
      <c r="G329" s="45" t="s">
        <v>92</v>
      </c>
      <c r="H329" s="8" t="str" cm="1">
        <f t="array" aca="1" ref="H329" ca="1">IF(
    G329="N",
    "",
    IF(
        COUNTIFS('4.Illumina'!E:E, B329, '4.Illumina'!R:R, "Y") &gt; 0,
        _xlfn.TEXTJOIN(", ", TRUE, IF(('4.Illumina'!E:E = B329) * ('4.Illumina'!R:R = "Y"), '4.Illumina'!D:D, "")),
        IF(
            COUNTIFS('4.Illumina'!E:E, B329, '4.Illumina'!Q:Q, "Y") &gt; 0,
            _xlfn.TEXTJOIN(", ", TRUE, IF(('4.Illumina'!E:E = B329) * ('4.Illumina'!Q:Q = "Y"), '4.Illumina'!D:D, "")),
            "Awaiting Status"
        )
    )
)</f>
        <v>Sequenced</v>
      </c>
      <c r="I329" s="26" t="s">
        <v>94</v>
      </c>
      <c r="J329" s="56" t="str" cm="1">
        <f t="array" aca="1" ref="J329" ca="1">IF(
    I329="N",
    "",
    IF(
        COUNTIFS('4.PacBio'!E:E, B329, '4.PacBio'!W:W, "Y") &gt; 0,
        _xlfn.TEXTJOIN(", ", TRUE, IF(('4.PacBio'!E:E = B329) * ('4.PacBio'!W:W = "Y"), '4.PacBio'!D:D, "")),
        IF(
            COUNTIFS('4.PacBio'!E:E, B329, '4.PacBio'!V:V, "Y") &gt; 0,
            _xlfn.TEXTJOIN(", ", TRUE, IF(('4.PacBio'!E:E = B329) * ('4.PacBio'!V:V = "Y"), '4.PacBio'!D:D, "")),
            "Awaiting Status"
        )
    )
)</f>
        <v/>
      </c>
      <c r="K329" s="181" t="s">
        <v>94</v>
      </c>
      <c r="L329" s="8" t="str" cm="1">
        <f t="array" aca="1" ref="L329" ca="1">IF(
    K329="N",
    "",
    IF(
        COUNTIFS('4.HiCLibrary'!E:E, B329, '4.HiCLibrary'!V:V, "Y") &gt; 0,
        _xlfn.TEXTJOIN(", ", TRUE, IF(('4.HiCLibrary'!E:E = B329) * ('4.HiCLibrary'!V:V = "Y"), '4.HiCLibrary'!D:D, "")),
        IF(
            COUNTIFS('4.HiCLibrary'!E:E, B329, '4.HiCLibrary'!U:U, "Y") &gt; 0,
            _xlfn.TEXTJOIN(", ", TRUE, IF(('4.HiCLibrary'!E:E = B329) * ('4.HiCLibrary'!U:U = "Y"), '4.HiCLibrary'!D:D, "")),
            "Awaiting Status"
        )
    )
)</f>
        <v/>
      </c>
      <c r="M329" s="47" t="s">
        <v>94</v>
      </c>
      <c r="N329" s="56" t="str" cm="1">
        <f t="array" aca="1" ref="N329" ca="1">IF(
    M329="N",
    "",
    IF(
        COUNTIFS('4.ONT'!E:E, B329, '4.ONT'!Q:Q, "Y") &gt; 0,
        _xlfn.TEXTJOIN(", ", TRUE, IF(('4.ONT'!E:E = B329) * ('4.ONT'!Q:Q = "Y"), '4.ONT'!D:D, "")),
        IF(
            COUNTIFS('4.ONT'!E:E, B329, '4.ONT'!P:P, "Y") &gt; 0,
            _xlfn.TEXTJOIN(", ", TRUE, IF(('4.ONT'!E:E = B329) * ('4.ONT'!P:P = "Y"), '4.ONT'!D:D, "")),
            "Awaiting Status"
        )
    )
)</f>
        <v/>
      </c>
      <c r="O329" s="60" t="s">
        <v>94</v>
      </c>
      <c r="P329" s="60" t="str" cm="1">
        <f t="array" aca="1" ref="P329" ca="1">IF(
    O329="N",
    "",
    IF(
        COUNTIFS('3.RNAExtractions'!E:E, B329, '3.RNAExtractions'!Z:Z, "Y") &gt; 0,
        _xlfn.TEXTJOIN(", ", TRUE, IF(('3.RNAExtractions'!E:E = B329) * ('3.RNAExtractions'!Z:Z = "Y"), '3.RNAExtractions'!D:D, "")),
        IF(
            COUNTIFS('3.RNAExtractions'!E:E, B329, '3.RNAExtractions'!Y:Y, "Y") &gt; 0,
            _xlfn.TEXTJOIN(", ", TRUE, IF(('3.RNAExtractions'!E:E = B329) * ('3.RNAExtractions'!Y:Y = "Y"), '3.RNAExtractions'!D:D, "")),
            "Awaiting Status"
        )
    )
)</f>
        <v/>
      </c>
      <c r="Q329" s="60"/>
      <c r="R329" s="60" t="str" cm="1">
        <f t="array" aca="1" ref="R329" ca="1">IF(
    Q329="N",
    "",
    IF(
        COUNTIFS('4.RNAIllumina'!E:E, B329, '4.RNAIllumina'!Y:Y, "Y") &gt; 0,
        _xlfn.TEXTJOIN(", ", TRUE, IF(('4.RNAIllumina'!E:E = B329) * ('4.RNAIllumina'!Y:Y = "Y"), '4.RNAIllumina'!D:D, "")),
        IF(
            COUNTIFS('4.RNAIllumina'!E:E, B329, '4.RNAIllumina'!X:X, "Y") &gt; 0,
            _xlfn.TEXTJOIN(", ", TRUE, IF(('4.RNAIllumina'!E:E = B329) * ('4.RNAIllumina'!X:X = "Y"), '4.RNAIllumina'!D:D, "")),
            "Awaiting Status"
        )
    )
)</f>
        <v>Awaiting Status</v>
      </c>
      <c r="T329" s="6" t="str">
        <f ca="1">VLOOKUP($B329,'1.MetaData'!$B:$H,2,FALSE)</f>
        <v>F15-1942</v>
      </c>
      <c r="U329" s="7" t="str">
        <f ca="1">VLOOKUP($B329,'1.MetaData'!$B:$H,3,FALSE)</f>
        <v>Ostracion cubicus</v>
      </c>
      <c r="V329" s="7" t="str">
        <f ca="1">VLOOKUP($B329,'1.MetaData'!$B:$H,4,FALSE)</f>
        <v>Yellow Boxfish</v>
      </c>
      <c r="W329" s="6" t="str">
        <f ca="1">VLOOKUP($B329,'1.MetaData'!$B:$H,5,FALSE)</f>
        <v xml:space="preserve">WA Fisheries </v>
      </c>
      <c r="X329" s="6" t="str">
        <f ca="1">VLOOKUP($B329,'1.MetaData'!$B:$H,6,FALSE)</f>
        <v>TrEnD</v>
      </c>
      <c r="Z329"/>
    </row>
    <row r="330" spans="1:26" hidden="1" x14ac:dyDescent="0.25">
      <c r="A330" s="17">
        <v>329</v>
      </c>
      <c r="B330" s="3" t="str">
        <f t="shared" ca="1" si="7"/>
        <v>OG329</v>
      </c>
      <c r="C330" s="219" t="s">
        <v>96</v>
      </c>
      <c r="D330" s="4">
        <f ca="1">COUNTIF('2.Tissue'!C:C,B330)</f>
        <v>1</v>
      </c>
      <c r="E330" s="4">
        <f ca="1">COUNTIFS('3.DNAExtractions'!$E:$E,$B330,'3.DNAExtractions'!$D:$D,E$1)</f>
        <v>1</v>
      </c>
      <c r="F330" s="2" t="str" cm="1">
        <f t="array" aca="1" ref="F330" ca="1">IF(
    COUNTIFS('3.DNAExtractions'!E:E, B330, '3.DNAExtractions'!Y:Y, "Y") &gt; 0,
    _xlfn.TEXTJOIN(", ", TRUE, IF(('3.DNAExtractions'!E:E = B330) * ('3.DNAExtractions'!Y:Y = "Y"), '3.DNAExtractions'!D:D, "")),
    IF(
        COUNTIFS('3.DNAExtractions'!E:E, B330, '3.DNAExtractions'!X:X, "Y") &gt; 0,
        _xlfn.TEXTJOIN(", ", TRUE, IF(('3.DNAExtractions'!E:E = B330) * ('3.DNAExtractions'!X:X = "Y"), '3.DNAExtractions'!D:D, "")),
        "Awaiting Status"
    )
)</f>
        <v>Extracted</v>
      </c>
      <c r="G330" s="45" t="s">
        <v>92</v>
      </c>
      <c r="H330" s="8" t="str" cm="1">
        <f t="array" aca="1" ref="H330" ca="1">IF(
    G330="N",
    "",
    IF(
        COUNTIFS('4.Illumina'!E:E, B330, '4.Illumina'!R:R, "Y") &gt; 0,
        _xlfn.TEXTJOIN(", ", TRUE, IF(('4.Illumina'!E:E = B330) * ('4.Illumina'!R:R = "Y"), '4.Illumina'!D:D, "")),
        IF(
            COUNTIFS('4.Illumina'!E:E, B330, '4.Illumina'!Q:Q, "Y") &gt; 0,
            _xlfn.TEXTJOIN(", ", TRUE, IF(('4.Illumina'!E:E = B330) * ('4.Illumina'!Q:Q = "Y"), '4.Illumina'!D:D, "")),
            "Awaiting Status"
        )
    )
)</f>
        <v>Sequenced</v>
      </c>
      <c r="I330" s="26" t="s">
        <v>94</v>
      </c>
      <c r="J330" s="56" t="str" cm="1">
        <f t="array" aca="1" ref="J330" ca="1">IF(
    I330="N",
    "",
    IF(
        COUNTIFS('4.PacBio'!E:E, B330, '4.PacBio'!W:W, "Y") &gt; 0,
        _xlfn.TEXTJOIN(", ", TRUE, IF(('4.PacBio'!E:E = B330) * ('4.PacBio'!W:W = "Y"), '4.PacBio'!D:D, "")),
        IF(
            COUNTIFS('4.PacBio'!E:E, B330, '4.PacBio'!V:V, "Y") &gt; 0,
            _xlfn.TEXTJOIN(", ", TRUE, IF(('4.PacBio'!E:E = B330) * ('4.PacBio'!V:V = "Y"), '4.PacBio'!D:D, "")),
            "Awaiting Status"
        )
    )
)</f>
        <v/>
      </c>
      <c r="K330" s="181" t="s">
        <v>94</v>
      </c>
      <c r="L330" s="8" t="str" cm="1">
        <f t="array" aca="1" ref="L330" ca="1">IF(
    K330="N",
    "",
    IF(
        COUNTIFS('4.HiCLibrary'!E:E, B330, '4.HiCLibrary'!V:V, "Y") &gt; 0,
        _xlfn.TEXTJOIN(", ", TRUE, IF(('4.HiCLibrary'!E:E = B330) * ('4.HiCLibrary'!V:V = "Y"), '4.HiCLibrary'!D:D, "")),
        IF(
            COUNTIFS('4.HiCLibrary'!E:E, B330, '4.HiCLibrary'!U:U, "Y") &gt; 0,
            _xlfn.TEXTJOIN(", ", TRUE, IF(('4.HiCLibrary'!E:E = B330) * ('4.HiCLibrary'!U:U = "Y"), '4.HiCLibrary'!D:D, "")),
            "Awaiting Status"
        )
    )
)</f>
        <v/>
      </c>
      <c r="M330" s="47" t="s">
        <v>94</v>
      </c>
      <c r="N330" s="56" t="str" cm="1">
        <f t="array" aca="1" ref="N330" ca="1">IF(
    M330="N",
    "",
    IF(
        COUNTIFS('4.ONT'!E:E, B330, '4.ONT'!Q:Q, "Y") &gt; 0,
        _xlfn.TEXTJOIN(", ", TRUE, IF(('4.ONT'!E:E = B330) * ('4.ONT'!Q:Q = "Y"), '4.ONT'!D:D, "")),
        IF(
            COUNTIFS('4.ONT'!E:E, B330, '4.ONT'!P:P, "Y") &gt; 0,
            _xlfn.TEXTJOIN(", ", TRUE, IF(('4.ONT'!E:E = B330) * ('4.ONT'!P:P = "Y"), '4.ONT'!D:D, "")),
            "Awaiting Status"
        )
    )
)</f>
        <v/>
      </c>
      <c r="O330" s="60" t="s">
        <v>94</v>
      </c>
      <c r="P330" s="60" t="str" cm="1">
        <f t="array" aca="1" ref="P330" ca="1">IF(
    O330="N",
    "",
    IF(
        COUNTIFS('3.RNAExtractions'!E:E, B330, '3.RNAExtractions'!Z:Z, "Y") &gt; 0,
        _xlfn.TEXTJOIN(", ", TRUE, IF(('3.RNAExtractions'!E:E = B330) * ('3.RNAExtractions'!Z:Z = "Y"), '3.RNAExtractions'!D:D, "")),
        IF(
            COUNTIFS('3.RNAExtractions'!E:E, B330, '3.RNAExtractions'!Y:Y, "Y") &gt; 0,
            _xlfn.TEXTJOIN(", ", TRUE, IF(('3.RNAExtractions'!E:E = B330) * ('3.RNAExtractions'!Y:Y = "Y"), '3.RNAExtractions'!D:D, "")),
            "Awaiting Status"
        )
    )
)</f>
        <v/>
      </c>
      <c r="Q330" s="60"/>
      <c r="R330" s="60" t="str" cm="1">
        <f t="array" aca="1" ref="R330" ca="1">IF(
    Q330="N",
    "",
    IF(
        COUNTIFS('4.RNAIllumina'!E:E, B330, '4.RNAIllumina'!Y:Y, "Y") &gt; 0,
        _xlfn.TEXTJOIN(", ", TRUE, IF(('4.RNAIllumina'!E:E = B330) * ('4.RNAIllumina'!Y:Y = "Y"), '4.RNAIllumina'!D:D, "")),
        IF(
            COUNTIFS('4.RNAIllumina'!E:E, B330, '4.RNAIllumina'!X:X, "Y") &gt; 0,
            _xlfn.TEXTJOIN(", ", TRUE, IF(('4.RNAIllumina'!E:E = B330) * ('4.RNAIllumina'!X:X = "Y"), '4.RNAIllumina'!D:D, "")),
            "Awaiting Status"
        )
    )
)</f>
        <v>Awaiting Status</v>
      </c>
      <c r="T330" s="6" t="str">
        <f ca="1">VLOOKUP($B330,'1.MetaData'!$B:$H,2,FALSE)</f>
        <v>F16-0261</v>
      </c>
      <c r="U330" s="7" t="str">
        <f ca="1">VLOOKUP($B330,'1.MetaData'!$B:$H,3,FALSE)</f>
        <v xml:space="preserve">Platycephalus speculator </v>
      </c>
      <c r="V330" s="7" t="str">
        <f ca="1">VLOOKUP($B330,'1.MetaData'!$B:$H,4,FALSE)</f>
        <v>Southern Bluespotted Flathead</v>
      </c>
      <c r="W330" s="6" t="str">
        <f ca="1">VLOOKUP($B330,'1.MetaData'!$B:$H,5,FALSE)</f>
        <v xml:space="preserve">WA Fisheries </v>
      </c>
      <c r="X330" s="6" t="str">
        <f ca="1">VLOOKUP($B330,'1.MetaData'!$B:$H,6,FALSE)</f>
        <v>TrEnD</v>
      </c>
      <c r="Z330"/>
    </row>
    <row r="331" spans="1:26" hidden="1" x14ac:dyDescent="0.25">
      <c r="A331" s="17">
        <v>330</v>
      </c>
      <c r="B331" s="3" t="str">
        <f t="shared" ca="1" si="7"/>
        <v>OG330</v>
      </c>
      <c r="C331" s="219" t="s">
        <v>96</v>
      </c>
      <c r="D331" s="4">
        <f ca="1">COUNTIF('2.Tissue'!C:C,B331)</f>
        <v>1</v>
      </c>
      <c r="E331" s="4">
        <f ca="1">COUNTIFS('3.DNAExtractions'!$E:$E,$B331,'3.DNAExtractions'!$D:$D,E$1)</f>
        <v>1</v>
      </c>
      <c r="F331" s="2" t="str" cm="1">
        <f t="array" aca="1" ref="F331" ca="1">IF(
    COUNTIFS('3.DNAExtractions'!E:E, B331, '3.DNAExtractions'!Y:Y, "Y") &gt; 0,
    _xlfn.TEXTJOIN(", ", TRUE, IF(('3.DNAExtractions'!E:E = B331) * ('3.DNAExtractions'!Y:Y = "Y"), '3.DNAExtractions'!D:D, "")),
    IF(
        COUNTIFS('3.DNAExtractions'!E:E, B331, '3.DNAExtractions'!X:X, "Y") &gt; 0,
        _xlfn.TEXTJOIN(", ", TRUE, IF(('3.DNAExtractions'!E:E = B331) * ('3.DNAExtractions'!X:X = "Y"), '3.DNAExtractions'!D:D, "")),
        "Awaiting Status"
    )
)</f>
        <v>Extracted</v>
      </c>
      <c r="G331" s="45" t="s">
        <v>92</v>
      </c>
      <c r="H331" s="8" t="str" cm="1">
        <f t="array" aca="1" ref="H331" ca="1">IF(
    G331="N",
    "",
    IF(
        COUNTIFS('4.Illumina'!E:E, B331, '4.Illumina'!R:R, "Y") &gt; 0,
        _xlfn.TEXTJOIN(", ", TRUE, IF(('4.Illumina'!E:E = B331) * ('4.Illumina'!R:R = "Y"), '4.Illumina'!D:D, "")),
        IF(
            COUNTIFS('4.Illumina'!E:E, B331, '4.Illumina'!Q:Q, "Y") &gt; 0,
            _xlfn.TEXTJOIN(", ", TRUE, IF(('4.Illumina'!E:E = B331) * ('4.Illumina'!Q:Q = "Y"), '4.Illumina'!D:D, "")),
            "Awaiting Status"
        )
    )
)</f>
        <v>Sequenced</v>
      </c>
      <c r="I331" s="26" t="s">
        <v>94</v>
      </c>
      <c r="J331" s="56" t="str" cm="1">
        <f t="array" aca="1" ref="J331" ca="1">IF(
    I331="N",
    "",
    IF(
        COUNTIFS('4.PacBio'!E:E, B331, '4.PacBio'!W:W, "Y") &gt; 0,
        _xlfn.TEXTJOIN(", ", TRUE, IF(('4.PacBio'!E:E = B331) * ('4.PacBio'!W:W = "Y"), '4.PacBio'!D:D, "")),
        IF(
            COUNTIFS('4.PacBio'!E:E, B331, '4.PacBio'!V:V, "Y") &gt; 0,
            _xlfn.TEXTJOIN(", ", TRUE, IF(('4.PacBio'!E:E = B331) * ('4.PacBio'!V:V = "Y"), '4.PacBio'!D:D, "")),
            "Awaiting Status"
        )
    )
)</f>
        <v/>
      </c>
      <c r="K331" s="181" t="s">
        <v>94</v>
      </c>
      <c r="L331" s="8" t="str" cm="1">
        <f t="array" aca="1" ref="L331" ca="1">IF(
    K331="N",
    "",
    IF(
        COUNTIFS('4.HiCLibrary'!E:E, B331, '4.HiCLibrary'!V:V, "Y") &gt; 0,
        _xlfn.TEXTJOIN(", ", TRUE, IF(('4.HiCLibrary'!E:E = B331) * ('4.HiCLibrary'!V:V = "Y"), '4.HiCLibrary'!D:D, "")),
        IF(
            COUNTIFS('4.HiCLibrary'!E:E, B331, '4.HiCLibrary'!U:U, "Y") &gt; 0,
            _xlfn.TEXTJOIN(", ", TRUE, IF(('4.HiCLibrary'!E:E = B331) * ('4.HiCLibrary'!U:U = "Y"), '4.HiCLibrary'!D:D, "")),
            "Awaiting Status"
        )
    )
)</f>
        <v/>
      </c>
      <c r="M331" s="47" t="s">
        <v>94</v>
      </c>
      <c r="N331" s="56" t="str" cm="1">
        <f t="array" aca="1" ref="N331" ca="1">IF(
    M331="N",
    "",
    IF(
        COUNTIFS('4.ONT'!E:E, B331, '4.ONT'!Q:Q, "Y") &gt; 0,
        _xlfn.TEXTJOIN(", ", TRUE, IF(('4.ONT'!E:E = B331) * ('4.ONT'!Q:Q = "Y"), '4.ONT'!D:D, "")),
        IF(
            COUNTIFS('4.ONT'!E:E, B331, '4.ONT'!P:P, "Y") &gt; 0,
            _xlfn.TEXTJOIN(", ", TRUE, IF(('4.ONT'!E:E = B331) * ('4.ONT'!P:P = "Y"), '4.ONT'!D:D, "")),
            "Awaiting Status"
        )
    )
)</f>
        <v/>
      </c>
      <c r="O331" s="60" t="s">
        <v>94</v>
      </c>
      <c r="P331" s="60" t="str" cm="1">
        <f t="array" aca="1" ref="P331" ca="1">IF(
    O331="N",
    "",
    IF(
        COUNTIFS('3.RNAExtractions'!E:E, B331, '3.RNAExtractions'!Z:Z, "Y") &gt; 0,
        _xlfn.TEXTJOIN(", ", TRUE, IF(('3.RNAExtractions'!E:E = B331) * ('3.RNAExtractions'!Z:Z = "Y"), '3.RNAExtractions'!D:D, "")),
        IF(
            COUNTIFS('3.RNAExtractions'!E:E, B331, '3.RNAExtractions'!Y:Y, "Y") &gt; 0,
            _xlfn.TEXTJOIN(", ", TRUE, IF(('3.RNAExtractions'!E:E = B331) * ('3.RNAExtractions'!Y:Y = "Y"), '3.RNAExtractions'!D:D, "")),
            "Awaiting Status"
        )
    )
)</f>
        <v/>
      </c>
      <c r="Q331" s="60"/>
      <c r="R331" s="60" t="str" cm="1">
        <f t="array" aca="1" ref="R331" ca="1">IF(
    Q331="N",
    "",
    IF(
        COUNTIFS('4.RNAIllumina'!E:E, B331, '4.RNAIllumina'!Y:Y, "Y") &gt; 0,
        _xlfn.TEXTJOIN(", ", TRUE, IF(('4.RNAIllumina'!E:E = B331) * ('4.RNAIllumina'!Y:Y = "Y"), '4.RNAIllumina'!D:D, "")),
        IF(
            COUNTIFS('4.RNAIllumina'!E:E, B331, '4.RNAIllumina'!X:X, "Y") &gt; 0,
            _xlfn.TEXTJOIN(", ", TRUE, IF(('4.RNAIllumina'!E:E = B331) * ('4.RNAIllumina'!X:X = "Y"), '4.RNAIllumina'!D:D, "")),
            "Awaiting Status"
        )
    )
)</f>
        <v>Awaiting Status</v>
      </c>
      <c r="T331" s="6" t="str">
        <f ca="1">VLOOKUP($B331,'1.MetaData'!$B:$H,2,FALSE)</f>
        <v>F16-0173</v>
      </c>
      <c r="U331" s="7" t="str">
        <f ca="1">VLOOKUP($B331,'1.MetaData'!$B:$H,3,FALSE)</f>
        <v>Othos dentex</v>
      </c>
      <c r="V331" s="7" t="str">
        <f ca="1">VLOOKUP($B331,'1.MetaData'!$B:$H,4,FALSE)</f>
        <v>Harlequin Fish</v>
      </c>
      <c r="W331" s="6" t="str">
        <f ca="1">VLOOKUP($B331,'1.MetaData'!$B:$H,5,FALSE)</f>
        <v>JP Hobbs</v>
      </c>
      <c r="X331" s="6" t="str">
        <f ca="1">VLOOKUP($B331,'1.MetaData'!$B:$H,6,FALSE)</f>
        <v>TrEnD</v>
      </c>
      <c r="Z331"/>
    </row>
    <row r="332" spans="1:26" hidden="1" x14ac:dyDescent="0.25">
      <c r="A332" s="17">
        <v>331</v>
      </c>
      <c r="B332" s="3" t="str">
        <f t="shared" ca="1" si="7"/>
        <v>OG331</v>
      </c>
      <c r="C332" s="219" t="s">
        <v>96</v>
      </c>
      <c r="D332" s="4">
        <f ca="1">COUNTIF('2.Tissue'!C:C,B332)</f>
        <v>1</v>
      </c>
      <c r="E332" s="4">
        <f ca="1">COUNTIFS('3.DNAExtractions'!$E:$E,$B332,'3.DNAExtractions'!$D:$D,E$1)</f>
        <v>1</v>
      </c>
      <c r="F332" s="2" t="str" cm="1">
        <f t="array" aca="1" ref="F332" ca="1">IF(
    COUNTIFS('3.DNAExtractions'!E:E, B332, '3.DNAExtractions'!Y:Y, "Y") &gt; 0,
    _xlfn.TEXTJOIN(", ", TRUE, IF(('3.DNAExtractions'!E:E = B332) * ('3.DNAExtractions'!Y:Y = "Y"), '3.DNAExtractions'!D:D, "")),
    IF(
        COUNTIFS('3.DNAExtractions'!E:E, B332, '3.DNAExtractions'!X:X, "Y") &gt; 0,
        _xlfn.TEXTJOIN(", ", TRUE, IF(('3.DNAExtractions'!E:E = B332) * ('3.DNAExtractions'!X:X = "Y"), '3.DNAExtractions'!D:D, "")),
        "Awaiting Status"
    )
)</f>
        <v>Extracted</v>
      </c>
      <c r="G332" s="45" t="s">
        <v>92</v>
      </c>
      <c r="H332" s="8" t="str" cm="1">
        <f t="array" aca="1" ref="H332" ca="1">IF(
    G332="N",
    "",
    IF(
        COUNTIFS('4.Illumina'!E:E, B332, '4.Illumina'!R:R, "Y") &gt; 0,
        _xlfn.TEXTJOIN(", ", TRUE, IF(('4.Illumina'!E:E = B332) * ('4.Illumina'!R:R = "Y"), '4.Illumina'!D:D, "")),
        IF(
            COUNTIFS('4.Illumina'!E:E, B332, '4.Illumina'!Q:Q, "Y") &gt; 0,
            _xlfn.TEXTJOIN(", ", TRUE, IF(('4.Illumina'!E:E = B332) * ('4.Illumina'!Q:Q = "Y"), '4.Illumina'!D:D, "")),
            "Awaiting Status"
        )
    )
)</f>
        <v>Sequenced</v>
      </c>
      <c r="I332" s="26" t="s">
        <v>94</v>
      </c>
      <c r="J332" s="56" t="str" cm="1">
        <f t="array" aca="1" ref="J332" ca="1">IF(
    I332="N",
    "",
    IF(
        COUNTIFS('4.PacBio'!E:E, B332, '4.PacBio'!W:W, "Y") &gt; 0,
        _xlfn.TEXTJOIN(", ", TRUE, IF(('4.PacBio'!E:E = B332) * ('4.PacBio'!W:W = "Y"), '4.PacBio'!D:D, "")),
        IF(
            COUNTIFS('4.PacBio'!E:E, B332, '4.PacBio'!V:V, "Y") &gt; 0,
            _xlfn.TEXTJOIN(", ", TRUE, IF(('4.PacBio'!E:E = B332) * ('4.PacBio'!V:V = "Y"), '4.PacBio'!D:D, "")),
            "Awaiting Status"
        )
    )
)</f>
        <v/>
      </c>
      <c r="K332" s="181" t="s">
        <v>94</v>
      </c>
      <c r="L332" s="8" t="str" cm="1">
        <f t="array" aca="1" ref="L332" ca="1">IF(
    K332="N",
    "",
    IF(
        COUNTIFS('4.HiCLibrary'!E:E, B332, '4.HiCLibrary'!V:V, "Y") &gt; 0,
        _xlfn.TEXTJOIN(", ", TRUE, IF(('4.HiCLibrary'!E:E = B332) * ('4.HiCLibrary'!V:V = "Y"), '4.HiCLibrary'!D:D, "")),
        IF(
            COUNTIFS('4.HiCLibrary'!E:E, B332, '4.HiCLibrary'!U:U, "Y") &gt; 0,
            _xlfn.TEXTJOIN(", ", TRUE, IF(('4.HiCLibrary'!E:E = B332) * ('4.HiCLibrary'!U:U = "Y"), '4.HiCLibrary'!D:D, "")),
            "Awaiting Status"
        )
    )
)</f>
        <v/>
      </c>
      <c r="M332" s="47" t="s">
        <v>94</v>
      </c>
      <c r="N332" s="56" t="str" cm="1">
        <f t="array" aca="1" ref="N332" ca="1">IF(
    M332="N",
    "",
    IF(
        COUNTIFS('4.ONT'!E:E, B332, '4.ONT'!Q:Q, "Y") &gt; 0,
        _xlfn.TEXTJOIN(", ", TRUE, IF(('4.ONT'!E:E = B332) * ('4.ONT'!Q:Q = "Y"), '4.ONT'!D:D, "")),
        IF(
            COUNTIFS('4.ONT'!E:E, B332, '4.ONT'!P:P, "Y") &gt; 0,
            _xlfn.TEXTJOIN(", ", TRUE, IF(('4.ONT'!E:E = B332) * ('4.ONT'!P:P = "Y"), '4.ONT'!D:D, "")),
            "Awaiting Status"
        )
    )
)</f>
        <v/>
      </c>
      <c r="O332" s="60" t="s">
        <v>94</v>
      </c>
      <c r="P332" s="60" t="str" cm="1">
        <f t="array" aca="1" ref="P332" ca="1">IF(
    O332="N",
    "",
    IF(
        COUNTIFS('3.RNAExtractions'!E:E, B332, '3.RNAExtractions'!Z:Z, "Y") &gt; 0,
        _xlfn.TEXTJOIN(", ", TRUE, IF(('3.RNAExtractions'!E:E = B332) * ('3.RNAExtractions'!Z:Z = "Y"), '3.RNAExtractions'!D:D, "")),
        IF(
            COUNTIFS('3.RNAExtractions'!E:E, B332, '3.RNAExtractions'!Y:Y, "Y") &gt; 0,
            _xlfn.TEXTJOIN(", ", TRUE, IF(('3.RNAExtractions'!E:E = B332) * ('3.RNAExtractions'!Y:Y = "Y"), '3.RNAExtractions'!D:D, "")),
            "Awaiting Status"
        )
    )
)</f>
        <v/>
      </c>
      <c r="Q332" s="60"/>
      <c r="R332" s="60" t="str" cm="1">
        <f t="array" aca="1" ref="R332" ca="1">IF(
    Q332="N",
    "",
    IF(
        COUNTIFS('4.RNAIllumina'!E:E, B332, '4.RNAIllumina'!Y:Y, "Y") &gt; 0,
        _xlfn.TEXTJOIN(", ", TRUE, IF(('4.RNAIllumina'!E:E = B332) * ('4.RNAIllumina'!Y:Y = "Y"), '4.RNAIllumina'!D:D, "")),
        IF(
            COUNTIFS('4.RNAIllumina'!E:E, B332, '4.RNAIllumina'!X:X, "Y") &gt; 0,
            _xlfn.TEXTJOIN(", ", TRUE, IF(('4.RNAIllumina'!E:E = B332) * ('4.RNAIllumina'!X:X = "Y"), '4.RNAIllumina'!D:D, "")),
            "Awaiting Status"
        )
    )
)</f>
        <v>Awaiting Status</v>
      </c>
      <c r="T332" s="6" t="str">
        <f ca="1">VLOOKUP($B332,'1.MetaData'!$B:$H,2,FALSE)</f>
        <v>F15-0239</v>
      </c>
      <c r="U332" s="7" t="str">
        <f ca="1">VLOOKUP($B332,'1.MetaData'!$B:$H,3,FALSE)</f>
        <v>Protonibea diacanthus</v>
      </c>
      <c r="V332" s="7" t="str">
        <f ca="1">VLOOKUP($B332,'1.MetaData'!$B:$H,4,FALSE)</f>
        <v>Black Jew Fish</v>
      </c>
      <c r="W332" s="6" t="str">
        <f ca="1">VLOOKUP($B332,'1.MetaData'!$B:$H,5,FALSE)</f>
        <v xml:space="preserve">WA Fisheries </v>
      </c>
      <c r="X332" s="6" t="str">
        <f ca="1">VLOOKUP($B332,'1.MetaData'!$B:$H,6,FALSE)</f>
        <v>TrEnD</v>
      </c>
      <c r="Z332"/>
    </row>
    <row r="333" spans="1:26" hidden="1" x14ac:dyDescent="0.25">
      <c r="A333" s="17">
        <v>332</v>
      </c>
      <c r="B333" s="3" t="str">
        <f t="shared" ca="1" si="7"/>
        <v>OG332</v>
      </c>
      <c r="C333" s="219" t="s">
        <v>96</v>
      </c>
      <c r="D333" s="4">
        <f ca="1">COUNTIF('2.Tissue'!C:C,B333)</f>
        <v>1</v>
      </c>
      <c r="E333" s="4">
        <f ca="1">COUNTIFS('3.DNAExtractions'!$E:$E,$B333,'3.DNAExtractions'!$D:$D,E$1)</f>
        <v>1</v>
      </c>
      <c r="F333" s="2" t="str" cm="1">
        <f t="array" aca="1" ref="F333" ca="1">IF(
    COUNTIFS('3.DNAExtractions'!E:E, B333, '3.DNAExtractions'!Y:Y, "Y") &gt; 0,
    _xlfn.TEXTJOIN(", ", TRUE, IF(('3.DNAExtractions'!E:E = B333) * ('3.DNAExtractions'!Y:Y = "Y"), '3.DNAExtractions'!D:D, "")),
    IF(
        COUNTIFS('3.DNAExtractions'!E:E, B333, '3.DNAExtractions'!X:X, "Y") &gt; 0,
        _xlfn.TEXTJOIN(", ", TRUE, IF(('3.DNAExtractions'!E:E = B333) * ('3.DNAExtractions'!X:X = "Y"), '3.DNAExtractions'!D:D, "")),
        "Awaiting Status"
    )
)</f>
        <v>Extracted</v>
      </c>
      <c r="G333" s="45" t="s">
        <v>92</v>
      </c>
      <c r="H333" s="8" t="str" cm="1">
        <f t="array" aca="1" ref="H333" ca="1">IF(
    G333="N",
    "",
    IF(
        COUNTIFS('4.Illumina'!E:E, B333, '4.Illumina'!R:R, "Y") &gt; 0,
        _xlfn.TEXTJOIN(", ", TRUE, IF(('4.Illumina'!E:E = B333) * ('4.Illumina'!R:R = "Y"), '4.Illumina'!D:D, "")),
        IF(
            COUNTIFS('4.Illumina'!E:E, B333, '4.Illumina'!Q:Q, "Y") &gt; 0,
            _xlfn.TEXTJOIN(", ", TRUE, IF(('4.Illumina'!E:E = B333) * ('4.Illumina'!Q:Q = "Y"), '4.Illumina'!D:D, "")),
            "Awaiting Status"
        )
    )
)</f>
        <v>Sequenced</v>
      </c>
      <c r="I333" s="26" t="s">
        <v>94</v>
      </c>
      <c r="J333" s="56" t="str" cm="1">
        <f t="array" aca="1" ref="J333" ca="1">IF(
    I333="N",
    "",
    IF(
        COUNTIFS('4.PacBio'!E:E, B333, '4.PacBio'!W:W, "Y") &gt; 0,
        _xlfn.TEXTJOIN(", ", TRUE, IF(('4.PacBio'!E:E = B333) * ('4.PacBio'!W:W = "Y"), '4.PacBio'!D:D, "")),
        IF(
            COUNTIFS('4.PacBio'!E:E, B333, '4.PacBio'!V:V, "Y") &gt; 0,
            _xlfn.TEXTJOIN(", ", TRUE, IF(('4.PacBio'!E:E = B333) * ('4.PacBio'!V:V = "Y"), '4.PacBio'!D:D, "")),
            "Awaiting Status"
        )
    )
)</f>
        <v/>
      </c>
      <c r="K333" s="181" t="s">
        <v>94</v>
      </c>
      <c r="L333" s="8" t="str" cm="1">
        <f t="array" aca="1" ref="L333" ca="1">IF(
    K333="N",
    "",
    IF(
        COUNTIFS('4.HiCLibrary'!E:E, B333, '4.HiCLibrary'!V:V, "Y") &gt; 0,
        _xlfn.TEXTJOIN(", ", TRUE, IF(('4.HiCLibrary'!E:E = B333) * ('4.HiCLibrary'!V:V = "Y"), '4.HiCLibrary'!D:D, "")),
        IF(
            COUNTIFS('4.HiCLibrary'!E:E, B333, '4.HiCLibrary'!U:U, "Y") &gt; 0,
            _xlfn.TEXTJOIN(", ", TRUE, IF(('4.HiCLibrary'!E:E = B333) * ('4.HiCLibrary'!U:U = "Y"), '4.HiCLibrary'!D:D, "")),
            "Awaiting Status"
        )
    )
)</f>
        <v/>
      </c>
      <c r="M333" s="47" t="s">
        <v>94</v>
      </c>
      <c r="N333" s="56" t="str" cm="1">
        <f t="array" aca="1" ref="N333" ca="1">IF(
    M333="N",
    "",
    IF(
        COUNTIFS('4.ONT'!E:E, B333, '4.ONT'!Q:Q, "Y") &gt; 0,
        _xlfn.TEXTJOIN(", ", TRUE, IF(('4.ONT'!E:E = B333) * ('4.ONT'!Q:Q = "Y"), '4.ONT'!D:D, "")),
        IF(
            COUNTIFS('4.ONT'!E:E, B333, '4.ONT'!P:P, "Y") &gt; 0,
            _xlfn.TEXTJOIN(", ", TRUE, IF(('4.ONT'!E:E = B333) * ('4.ONT'!P:P = "Y"), '4.ONT'!D:D, "")),
            "Awaiting Status"
        )
    )
)</f>
        <v/>
      </c>
      <c r="O333" s="60" t="s">
        <v>94</v>
      </c>
      <c r="P333" s="60" t="str" cm="1">
        <f t="array" aca="1" ref="P333" ca="1">IF(
    O333="N",
    "",
    IF(
        COUNTIFS('3.RNAExtractions'!E:E, B333, '3.RNAExtractions'!Z:Z, "Y") &gt; 0,
        _xlfn.TEXTJOIN(", ", TRUE, IF(('3.RNAExtractions'!E:E = B333) * ('3.RNAExtractions'!Z:Z = "Y"), '3.RNAExtractions'!D:D, "")),
        IF(
            COUNTIFS('3.RNAExtractions'!E:E, B333, '3.RNAExtractions'!Y:Y, "Y") &gt; 0,
            _xlfn.TEXTJOIN(", ", TRUE, IF(('3.RNAExtractions'!E:E = B333) * ('3.RNAExtractions'!Y:Y = "Y"), '3.RNAExtractions'!D:D, "")),
            "Awaiting Status"
        )
    )
)</f>
        <v/>
      </c>
      <c r="Q333" s="60"/>
      <c r="R333" s="60" t="str" cm="1">
        <f t="array" aca="1" ref="R333" ca="1">IF(
    Q333="N",
    "",
    IF(
        COUNTIFS('4.RNAIllumina'!E:E, B333, '4.RNAIllumina'!Y:Y, "Y") &gt; 0,
        _xlfn.TEXTJOIN(", ", TRUE, IF(('4.RNAIllumina'!E:E = B333) * ('4.RNAIllumina'!Y:Y = "Y"), '4.RNAIllumina'!D:D, "")),
        IF(
            COUNTIFS('4.RNAIllumina'!E:E, B333, '4.RNAIllumina'!X:X, "Y") &gt; 0,
            _xlfn.TEXTJOIN(", ", TRUE, IF(('4.RNAIllumina'!E:E = B333) * ('4.RNAIllumina'!X:X = "Y"), '4.RNAIllumina'!D:D, "")),
            "Awaiting Status"
        )
    )
)</f>
        <v>Awaiting Status</v>
      </c>
      <c r="T333" s="6" t="str">
        <f ca="1">VLOOKUP($B333,'1.MetaData'!$B:$H,2,FALSE)</f>
        <v>F15-1115</v>
      </c>
      <c r="U333" s="7" t="str">
        <f ca="1">VLOOKUP($B333,'1.MetaData'!$B:$H,3,FALSE)</f>
        <v>Paracirrhites arcatus</v>
      </c>
      <c r="V333" s="7" t="str">
        <f ca="1">VLOOKUP($B333,'1.MetaData'!$B:$H,4,FALSE)</f>
        <v>Arc-eye Hawkfish</v>
      </c>
      <c r="W333" s="6" t="str">
        <f ca="1">VLOOKUP($B333,'1.MetaData'!$B:$H,5,FALSE)</f>
        <v xml:space="preserve">J DiBattista, JP Hobbs, Tane </v>
      </c>
      <c r="X333" s="6" t="str">
        <f ca="1">VLOOKUP($B333,'1.MetaData'!$B:$H,6,FALSE)</f>
        <v>TrEnD</v>
      </c>
      <c r="Z333"/>
    </row>
    <row r="334" spans="1:26" hidden="1" x14ac:dyDescent="0.25">
      <c r="A334" s="17">
        <v>333</v>
      </c>
      <c r="B334" s="3" t="str">
        <f t="shared" ca="1" si="7"/>
        <v>OG333</v>
      </c>
      <c r="C334" s="219" t="s">
        <v>96</v>
      </c>
      <c r="D334" s="4">
        <f ca="1">COUNTIF('2.Tissue'!C:C,B334)</f>
        <v>1</v>
      </c>
      <c r="E334" s="4">
        <f ca="1">COUNTIFS('3.DNAExtractions'!$E:$E,$B334,'3.DNAExtractions'!$D:$D,E$1)</f>
        <v>1</v>
      </c>
      <c r="F334" s="2" t="str" cm="1">
        <f t="array" aca="1" ref="F334" ca="1">IF(
    COUNTIFS('3.DNAExtractions'!E:E, B334, '3.DNAExtractions'!Y:Y, "Y") &gt; 0,
    _xlfn.TEXTJOIN(", ", TRUE, IF(('3.DNAExtractions'!E:E = B334) * ('3.DNAExtractions'!Y:Y = "Y"), '3.DNAExtractions'!D:D, "")),
    IF(
        COUNTIFS('3.DNAExtractions'!E:E, B334, '3.DNAExtractions'!X:X, "Y") &gt; 0,
        _xlfn.TEXTJOIN(", ", TRUE, IF(('3.DNAExtractions'!E:E = B334) * ('3.DNAExtractions'!X:X = "Y"), '3.DNAExtractions'!D:D, "")),
        "Awaiting Status"
    )
)</f>
        <v>Extracted</v>
      </c>
      <c r="G334" s="45" t="s">
        <v>92</v>
      </c>
      <c r="H334" s="8" t="str" cm="1">
        <f t="array" aca="1" ref="H334" ca="1">IF(
    G334="N",
    "",
    IF(
        COUNTIFS('4.Illumina'!E:E, B334, '4.Illumina'!R:R, "Y") &gt; 0,
        _xlfn.TEXTJOIN(", ", TRUE, IF(('4.Illumina'!E:E = B334) * ('4.Illumina'!R:R = "Y"), '4.Illumina'!D:D, "")),
        IF(
            COUNTIFS('4.Illumina'!E:E, B334, '4.Illumina'!Q:Q, "Y") &gt; 0,
            _xlfn.TEXTJOIN(", ", TRUE, IF(('4.Illumina'!E:E = B334) * ('4.Illumina'!Q:Q = "Y"), '4.Illumina'!D:D, "")),
            "Awaiting Status"
        )
    )
)</f>
        <v>Sequenced</v>
      </c>
      <c r="I334" s="26" t="s">
        <v>94</v>
      </c>
      <c r="J334" s="56" t="str" cm="1">
        <f t="array" aca="1" ref="J334" ca="1">IF(
    I334="N",
    "",
    IF(
        COUNTIFS('4.PacBio'!E:E, B334, '4.PacBio'!W:W, "Y") &gt; 0,
        _xlfn.TEXTJOIN(", ", TRUE, IF(('4.PacBio'!E:E = B334) * ('4.PacBio'!W:W = "Y"), '4.PacBio'!D:D, "")),
        IF(
            COUNTIFS('4.PacBio'!E:E, B334, '4.PacBio'!V:V, "Y") &gt; 0,
            _xlfn.TEXTJOIN(", ", TRUE, IF(('4.PacBio'!E:E = B334) * ('4.PacBio'!V:V = "Y"), '4.PacBio'!D:D, "")),
            "Awaiting Status"
        )
    )
)</f>
        <v/>
      </c>
      <c r="K334" s="181" t="s">
        <v>94</v>
      </c>
      <c r="L334" s="8" t="str" cm="1">
        <f t="array" aca="1" ref="L334" ca="1">IF(
    K334="N",
    "",
    IF(
        COUNTIFS('4.HiCLibrary'!E:E, B334, '4.HiCLibrary'!V:V, "Y") &gt; 0,
        _xlfn.TEXTJOIN(", ", TRUE, IF(('4.HiCLibrary'!E:E = B334) * ('4.HiCLibrary'!V:V = "Y"), '4.HiCLibrary'!D:D, "")),
        IF(
            COUNTIFS('4.HiCLibrary'!E:E, B334, '4.HiCLibrary'!U:U, "Y") &gt; 0,
            _xlfn.TEXTJOIN(", ", TRUE, IF(('4.HiCLibrary'!E:E = B334) * ('4.HiCLibrary'!U:U = "Y"), '4.HiCLibrary'!D:D, "")),
            "Awaiting Status"
        )
    )
)</f>
        <v/>
      </c>
      <c r="M334" s="47" t="s">
        <v>94</v>
      </c>
      <c r="N334" s="56" t="str" cm="1">
        <f t="array" aca="1" ref="N334" ca="1">IF(
    M334="N",
    "",
    IF(
        COUNTIFS('4.ONT'!E:E, B334, '4.ONT'!Q:Q, "Y") &gt; 0,
        _xlfn.TEXTJOIN(", ", TRUE, IF(('4.ONT'!E:E = B334) * ('4.ONT'!Q:Q = "Y"), '4.ONT'!D:D, "")),
        IF(
            COUNTIFS('4.ONT'!E:E, B334, '4.ONT'!P:P, "Y") &gt; 0,
            _xlfn.TEXTJOIN(", ", TRUE, IF(('4.ONT'!E:E = B334) * ('4.ONT'!P:P = "Y"), '4.ONT'!D:D, "")),
            "Awaiting Status"
        )
    )
)</f>
        <v/>
      </c>
      <c r="O334" s="60" t="s">
        <v>94</v>
      </c>
      <c r="P334" s="60" t="str" cm="1">
        <f t="array" aca="1" ref="P334" ca="1">IF(
    O334="N",
    "",
    IF(
        COUNTIFS('3.RNAExtractions'!E:E, B334, '3.RNAExtractions'!Z:Z, "Y") &gt; 0,
        _xlfn.TEXTJOIN(", ", TRUE, IF(('3.RNAExtractions'!E:E = B334) * ('3.RNAExtractions'!Z:Z = "Y"), '3.RNAExtractions'!D:D, "")),
        IF(
            COUNTIFS('3.RNAExtractions'!E:E, B334, '3.RNAExtractions'!Y:Y, "Y") &gt; 0,
            _xlfn.TEXTJOIN(", ", TRUE, IF(('3.RNAExtractions'!E:E = B334) * ('3.RNAExtractions'!Y:Y = "Y"), '3.RNAExtractions'!D:D, "")),
            "Awaiting Status"
        )
    )
)</f>
        <v/>
      </c>
      <c r="Q334" s="60"/>
      <c r="R334" s="60" t="str" cm="1">
        <f t="array" aca="1" ref="R334" ca="1">IF(
    Q334="N",
    "",
    IF(
        COUNTIFS('4.RNAIllumina'!E:E, B334, '4.RNAIllumina'!Y:Y, "Y") &gt; 0,
        _xlfn.TEXTJOIN(", ", TRUE, IF(('4.RNAIllumina'!E:E = B334) * ('4.RNAIllumina'!Y:Y = "Y"), '4.RNAIllumina'!D:D, "")),
        IF(
            COUNTIFS('4.RNAIllumina'!E:E, B334, '4.RNAIllumina'!X:X, "Y") &gt; 0,
            _xlfn.TEXTJOIN(", ", TRUE, IF(('4.RNAIllumina'!E:E = B334) * ('4.RNAIllumina'!X:X = "Y"), '4.RNAIllumina'!D:D, "")),
            "Awaiting Status"
        )
    )
)</f>
        <v>Awaiting Status</v>
      </c>
      <c r="T334" s="6" t="str">
        <f ca="1">VLOOKUP($B334,'1.MetaData'!$B:$H,2,FALSE)</f>
        <v>F16-0260</v>
      </c>
      <c r="U334" s="7" t="str">
        <f ca="1">VLOOKUP($B334,'1.MetaData'!$B:$H,3,FALSE)</f>
        <v>Scarus prasiognathos</v>
      </c>
      <c r="V334" s="7" t="str">
        <f ca="1">VLOOKUP($B334,'1.MetaData'!$B:$H,4,FALSE)</f>
        <v>Singapore Parrotfish</v>
      </c>
      <c r="W334" s="6" t="str">
        <f ca="1">VLOOKUP($B334,'1.MetaData'!$B:$H,5,FALSE)</f>
        <v xml:space="preserve">WA Fisheries </v>
      </c>
      <c r="X334" s="6" t="str">
        <f ca="1">VLOOKUP($B334,'1.MetaData'!$B:$H,6,FALSE)</f>
        <v>TrEnD</v>
      </c>
      <c r="Z334"/>
    </row>
    <row r="335" spans="1:26" hidden="1" x14ac:dyDescent="0.25">
      <c r="A335" s="17">
        <v>334</v>
      </c>
      <c r="B335" s="3" t="str">
        <f t="shared" ca="1" si="7"/>
        <v>OG334</v>
      </c>
      <c r="C335" s="219" t="s">
        <v>96</v>
      </c>
      <c r="D335" s="4">
        <f ca="1">COUNTIF('2.Tissue'!C:C,B335)</f>
        <v>1</v>
      </c>
      <c r="E335" s="4">
        <f ca="1">COUNTIFS('3.DNAExtractions'!$E:$E,$B335,'3.DNAExtractions'!$D:$D,E$1)</f>
        <v>1</v>
      </c>
      <c r="F335" s="2" t="str" cm="1">
        <f t="array" aca="1" ref="F335" ca="1">IF(
    COUNTIFS('3.DNAExtractions'!E:E, B335, '3.DNAExtractions'!Y:Y, "Y") &gt; 0,
    _xlfn.TEXTJOIN(", ", TRUE, IF(('3.DNAExtractions'!E:E = B335) * ('3.DNAExtractions'!Y:Y = "Y"), '3.DNAExtractions'!D:D, "")),
    IF(
        COUNTIFS('3.DNAExtractions'!E:E, B335, '3.DNAExtractions'!X:X, "Y") &gt; 0,
        _xlfn.TEXTJOIN(", ", TRUE, IF(('3.DNAExtractions'!E:E = B335) * ('3.DNAExtractions'!X:X = "Y"), '3.DNAExtractions'!D:D, "")),
        "Awaiting Status"
    )
)</f>
        <v>Extracted</v>
      </c>
      <c r="G335" s="45" t="s">
        <v>92</v>
      </c>
      <c r="H335" s="8" t="str" cm="1">
        <f t="array" aca="1" ref="H335" ca="1">IF(
    G335="N",
    "",
    IF(
        COUNTIFS('4.Illumina'!E:E, B335, '4.Illumina'!R:R, "Y") &gt; 0,
        _xlfn.TEXTJOIN(", ", TRUE, IF(('4.Illumina'!E:E = B335) * ('4.Illumina'!R:R = "Y"), '4.Illumina'!D:D, "")),
        IF(
            COUNTIFS('4.Illumina'!E:E, B335, '4.Illumina'!Q:Q, "Y") &gt; 0,
            _xlfn.TEXTJOIN(", ", TRUE, IF(('4.Illumina'!E:E = B335) * ('4.Illumina'!Q:Q = "Y"), '4.Illumina'!D:D, "")),
            "Awaiting Status"
        )
    )
)</f>
        <v>Sequenced</v>
      </c>
      <c r="I335" s="26" t="s">
        <v>94</v>
      </c>
      <c r="J335" s="56" t="str" cm="1">
        <f t="array" aca="1" ref="J335" ca="1">IF(
    I335="N",
    "",
    IF(
        COUNTIFS('4.PacBio'!E:E, B335, '4.PacBio'!W:W, "Y") &gt; 0,
        _xlfn.TEXTJOIN(", ", TRUE, IF(('4.PacBio'!E:E = B335) * ('4.PacBio'!W:W = "Y"), '4.PacBio'!D:D, "")),
        IF(
            COUNTIFS('4.PacBio'!E:E, B335, '4.PacBio'!V:V, "Y") &gt; 0,
            _xlfn.TEXTJOIN(", ", TRUE, IF(('4.PacBio'!E:E = B335) * ('4.PacBio'!V:V = "Y"), '4.PacBio'!D:D, "")),
            "Awaiting Status"
        )
    )
)</f>
        <v/>
      </c>
      <c r="K335" s="181" t="s">
        <v>94</v>
      </c>
      <c r="L335" s="8" t="str" cm="1">
        <f t="array" aca="1" ref="L335" ca="1">IF(
    K335="N",
    "",
    IF(
        COUNTIFS('4.HiCLibrary'!E:E, B335, '4.HiCLibrary'!V:V, "Y") &gt; 0,
        _xlfn.TEXTJOIN(", ", TRUE, IF(('4.HiCLibrary'!E:E = B335) * ('4.HiCLibrary'!V:V = "Y"), '4.HiCLibrary'!D:D, "")),
        IF(
            COUNTIFS('4.HiCLibrary'!E:E, B335, '4.HiCLibrary'!U:U, "Y") &gt; 0,
            _xlfn.TEXTJOIN(", ", TRUE, IF(('4.HiCLibrary'!E:E = B335) * ('4.HiCLibrary'!U:U = "Y"), '4.HiCLibrary'!D:D, "")),
            "Awaiting Status"
        )
    )
)</f>
        <v/>
      </c>
      <c r="M335" s="47" t="s">
        <v>94</v>
      </c>
      <c r="N335" s="56" t="str" cm="1">
        <f t="array" aca="1" ref="N335" ca="1">IF(
    M335="N",
    "",
    IF(
        COUNTIFS('4.ONT'!E:E, B335, '4.ONT'!Q:Q, "Y") &gt; 0,
        _xlfn.TEXTJOIN(", ", TRUE, IF(('4.ONT'!E:E = B335) * ('4.ONT'!Q:Q = "Y"), '4.ONT'!D:D, "")),
        IF(
            COUNTIFS('4.ONT'!E:E, B335, '4.ONT'!P:P, "Y") &gt; 0,
            _xlfn.TEXTJOIN(", ", TRUE, IF(('4.ONT'!E:E = B335) * ('4.ONT'!P:P = "Y"), '4.ONT'!D:D, "")),
            "Awaiting Status"
        )
    )
)</f>
        <v/>
      </c>
      <c r="O335" s="60" t="s">
        <v>94</v>
      </c>
      <c r="P335" s="60" t="str" cm="1">
        <f t="array" aca="1" ref="P335" ca="1">IF(
    O335="N",
    "",
    IF(
        COUNTIFS('3.RNAExtractions'!E:E, B335, '3.RNAExtractions'!Z:Z, "Y") &gt; 0,
        _xlfn.TEXTJOIN(", ", TRUE, IF(('3.RNAExtractions'!E:E = B335) * ('3.RNAExtractions'!Z:Z = "Y"), '3.RNAExtractions'!D:D, "")),
        IF(
            COUNTIFS('3.RNAExtractions'!E:E, B335, '3.RNAExtractions'!Y:Y, "Y") &gt; 0,
            _xlfn.TEXTJOIN(", ", TRUE, IF(('3.RNAExtractions'!E:E = B335) * ('3.RNAExtractions'!Y:Y = "Y"), '3.RNAExtractions'!D:D, "")),
            "Awaiting Status"
        )
    )
)</f>
        <v/>
      </c>
      <c r="Q335" s="60"/>
      <c r="R335" s="60" t="str" cm="1">
        <f t="array" aca="1" ref="R335" ca="1">IF(
    Q335="N",
    "",
    IF(
        COUNTIFS('4.RNAIllumina'!E:E, B335, '4.RNAIllumina'!Y:Y, "Y") &gt; 0,
        _xlfn.TEXTJOIN(", ", TRUE, IF(('4.RNAIllumina'!E:E = B335) * ('4.RNAIllumina'!Y:Y = "Y"), '4.RNAIllumina'!D:D, "")),
        IF(
            COUNTIFS('4.RNAIllumina'!E:E, B335, '4.RNAIllumina'!X:X, "Y") &gt; 0,
            _xlfn.TEXTJOIN(", ", TRUE, IF(('4.RNAIllumina'!E:E = B335) * ('4.RNAIllumina'!X:X = "Y"), '4.RNAIllumina'!D:D, "")),
            "Awaiting Status"
        )
    )
)</f>
        <v>Awaiting Status</v>
      </c>
      <c r="T335" s="6" t="str">
        <f ca="1">VLOOKUP($B335,'1.MetaData'!$B:$H,2,FALSE)</f>
        <v>F15-1116</v>
      </c>
      <c r="U335" s="7" t="str">
        <f ca="1">VLOOKUP($B335,'1.MetaData'!$B:$H,3,FALSE)</f>
        <v>Paracirrhites forsteri</v>
      </c>
      <c r="V335" s="7" t="str">
        <f ca="1">VLOOKUP($B335,'1.MetaData'!$B:$H,4,FALSE)</f>
        <v>Freckled Hawkfish</v>
      </c>
      <c r="W335" s="6" t="str">
        <f ca="1">VLOOKUP($B335,'1.MetaData'!$B:$H,5,FALSE)</f>
        <v xml:space="preserve">J DiBattista, JP Hobbs, Tane </v>
      </c>
      <c r="X335" s="6" t="str">
        <f ca="1">VLOOKUP($B335,'1.MetaData'!$B:$H,6,FALSE)</f>
        <v>TrEnD</v>
      </c>
      <c r="Z335"/>
    </row>
    <row r="336" spans="1:26" hidden="1" x14ac:dyDescent="0.25">
      <c r="A336" s="17">
        <v>335</v>
      </c>
      <c r="B336" s="3" t="str">
        <f t="shared" ca="1" si="7"/>
        <v>OG335</v>
      </c>
      <c r="C336" s="219" t="s">
        <v>96</v>
      </c>
      <c r="D336" s="4">
        <f ca="1">COUNTIF('2.Tissue'!C:C,B336)</f>
        <v>1</v>
      </c>
      <c r="E336" s="4">
        <f ca="1">COUNTIFS('3.DNAExtractions'!$E:$E,$B336,'3.DNAExtractions'!$D:$D,E$1)</f>
        <v>1</v>
      </c>
      <c r="F336" s="2" t="str" cm="1">
        <f t="array" aca="1" ref="F336" ca="1">IF(
    COUNTIFS('3.DNAExtractions'!E:E, B336, '3.DNAExtractions'!Y:Y, "Y") &gt; 0,
    _xlfn.TEXTJOIN(", ", TRUE, IF(('3.DNAExtractions'!E:E = B336) * ('3.DNAExtractions'!Y:Y = "Y"), '3.DNAExtractions'!D:D, "")),
    IF(
        COUNTIFS('3.DNAExtractions'!E:E, B336, '3.DNAExtractions'!X:X, "Y") &gt; 0,
        _xlfn.TEXTJOIN(", ", TRUE, IF(('3.DNAExtractions'!E:E = B336) * ('3.DNAExtractions'!X:X = "Y"), '3.DNAExtractions'!D:D, "")),
        "Awaiting Status"
    )
)</f>
        <v>Extracted</v>
      </c>
      <c r="G336" s="45" t="s">
        <v>92</v>
      </c>
      <c r="H336" s="8" t="str" cm="1">
        <f t="array" aca="1" ref="H336" ca="1">IF(
    G336="N",
    "",
    IF(
        COUNTIFS('4.Illumina'!E:E, B336, '4.Illumina'!R:R, "Y") &gt; 0,
        _xlfn.TEXTJOIN(", ", TRUE, IF(('4.Illumina'!E:E = B336) * ('4.Illumina'!R:R = "Y"), '4.Illumina'!D:D, "")),
        IF(
            COUNTIFS('4.Illumina'!E:E, B336, '4.Illumina'!Q:Q, "Y") &gt; 0,
            _xlfn.TEXTJOIN(", ", TRUE, IF(('4.Illumina'!E:E = B336) * ('4.Illumina'!Q:Q = "Y"), '4.Illumina'!D:D, "")),
            "Awaiting Status"
        )
    )
)</f>
        <v>Sequenced</v>
      </c>
      <c r="I336" s="26" t="s">
        <v>94</v>
      </c>
      <c r="J336" s="56" t="str" cm="1">
        <f t="array" aca="1" ref="J336" ca="1">IF(
    I336="N",
    "",
    IF(
        COUNTIFS('4.PacBio'!E:E, B336, '4.PacBio'!W:W, "Y") &gt; 0,
        _xlfn.TEXTJOIN(", ", TRUE, IF(('4.PacBio'!E:E = B336) * ('4.PacBio'!W:W = "Y"), '4.PacBio'!D:D, "")),
        IF(
            COUNTIFS('4.PacBio'!E:E, B336, '4.PacBio'!V:V, "Y") &gt; 0,
            _xlfn.TEXTJOIN(", ", TRUE, IF(('4.PacBio'!E:E = B336) * ('4.PacBio'!V:V = "Y"), '4.PacBio'!D:D, "")),
            "Awaiting Status"
        )
    )
)</f>
        <v/>
      </c>
      <c r="K336" s="181" t="s">
        <v>94</v>
      </c>
      <c r="L336" s="8" t="str" cm="1">
        <f t="array" aca="1" ref="L336" ca="1">IF(
    K336="N",
    "",
    IF(
        COUNTIFS('4.HiCLibrary'!E:E, B336, '4.HiCLibrary'!V:V, "Y") &gt; 0,
        _xlfn.TEXTJOIN(", ", TRUE, IF(('4.HiCLibrary'!E:E = B336) * ('4.HiCLibrary'!V:V = "Y"), '4.HiCLibrary'!D:D, "")),
        IF(
            COUNTIFS('4.HiCLibrary'!E:E, B336, '4.HiCLibrary'!U:U, "Y") &gt; 0,
            _xlfn.TEXTJOIN(", ", TRUE, IF(('4.HiCLibrary'!E:E = B336) * ('4.HiCLibrary'!U:U = "Y"), '4.HiCLibrary'!D:D, "")),
            "Awaiting Status"
        )
    )
)</f>
        <v/>
      </c>
      <c r="M336" s="47" t="s">
        <v>94</v>
      </c>
      <c r="N336" s="56" t="str" cm="1">
        <f t="array" aca="1" ref="N336" ca="1">IF(
    M336="N",
    "",
    IF(
        COUNTIFS('4.ONT'!E:E, B336, '4.ONT'!Q:Q, "Y") &gt; 0,
        _xlfn.TEXTJOIN(", ", TRUE, IF(('4.ONT'!E:E = B336) * ('4.ONT'!Q:Q = "Y"), '4.ONT'!D:D, "")),
        IF(
            COUNTIFS('4.ONT'!E:E, B336, '4.ONT'!P:P, "Y") &gt; 0,
            _xlfn.TEXTJOIN(", ", TRUE, IF(('4.ONT'!E:E = B336) * ('4.ONT'!P:P = "Y"), '4.ONT'!D:D, "")),
            "Awaiting Status"
        )
    )
)</f>
        <v/>
      </c>
      <c r="O336" s="60" t="s">
        <v>94</v>
      </c>
      <c r="P336" s="60" t="str" cm="1">
        <f t="array" aca="1" ref="P336" ca="1">IF(
    O336="N",
    "",
    IF(
        COUNTIFS('3.RNAExtractions'!E:E, B336, '3.RNAExtractions'!Z:Z, "Y") &gt; 0,
        _xlfn.TEXTJOIN(", ", TRUE, IF(('3.RNAExtractions'!E:E = B336) * ('3.RNAExtractions'!Z:Z = "Y"), '3.RNAExtractions'!D:D, "")),
        IF(
            COUNTIFS('3.RNAExtractions'!E:E, B336, '3.RNAExtractions'!Y:Y, "Y") &gt; 0,
            _xlfn.TEXTJOIN(", ", TRUE, IF(('3.RNAExtractions'!E:E = B336) * ('3.RNAExtractions'!Y:Y = "Y"), '3.RNAExtractions'!D:D, "")),
            "Awaiting Status"
        )
    )
)</f>
        <v/>
      </c>
      <c r="Q336" s="60"/>
      <c r="R336" s="60" t="str" cm="1">
        <f t="array" aca="1" ref="R336" ca="1">IF(
    Q336="N",
    "",
    IF(
        COUNTIFS('4.RNAIllumina'!E:E, B336, '4.RNAIllumina'!Y:Y, "Y") &gt; 0,
        _xlfn.TEXTJOIN(", ", TRUE, IF(('4.RNAIllumina'!E:E = B336) * ('4.RNAIllumina'!Y:Y = "Y"), '4.RNAIllumina'!D:D, "")),
        IF(
            COUNTIFS('4.RNAIllumina'!E:E, B336, '4.RNAIllumina'!X:X, "Y") &gt; 0,
            _xlfn.TEXTJOIN(", ", TRUE, IF(('4.RNAIllumina'!E:E = B336) * ('4.RNAIllumina'!X:X = "Y"), '4.RNAIllumina'!D:D, "")),
            "Awaiting Status"
        )
    )
)</f>
        <v>Awaiting Status</v>
      </c>
      <c r="T336" s="6" t="str">
        <f ca="1">VLOOKUP($B336,'1.MetaData'!$B:$H,2,FALSE)</f>
        <v>F15-1117</v>
      </c>
      <c r="U336" s="7" t="str">
        <f ca="1">VLOOKUP($B336,'1.MetaData'!$B:$H,3,FALSE)</f>
        <v>Paracirrhites hemistictus</v>
      </c>
      <c r="V336" s="7" t="str">
        <f ca="1">VLOOKUP($B336,'1.MetaData'!$B:$H,4,FALSE)</f>
        <v>Ornate Hawkfish</v>
      </c>
      <c r="W336" s="6" t="str">
        <f ca="1">VLOOKUP($B336,'1.MetaData'!$B:$H,5,FALSE)</f>
        <v xml:space="preserve">J DiBattista, JP Hobbs, Tane </v>
      </c>
      <c r="X336" s="6" t="str">
        <f ca="1">VLOOKUP($B336,'1.MetaData'!$B:$H,6,FALSE)</f>
        <v>TrEnD</v>
      </c>
      <c r="Z336"/>
    </row>
    <row r="337" spans="1:26" hidden="1" x14ac:dyDescent="0.25">
      <c r="A337" s="17">
        <v>336</v>
      </c>
      <c r="B337" s="3" t="str">
        <f t="shared" ca="1" si="7"/>
        <v>OG336</v>
      </c>
      <c r="C337" s="219" t="s">
        <v>96</v>
      </c>
      <c r="D337" s="4">
        <f ca="1">COUNTIF('2.Tissue'!C:C,B337)</f>
        <v>1</v>
      </c>
      <c r="E337" s="4">
        <f ca="1">COUNTIFS('3.DNAExtractions'!$E:$E,$B337,'3.DNAExtractions'!$D:$D,E$1)</f>
        <v>1</v>
      </c>
      <c r="F337" s="2" t="str" cm="1">
        <f t="array" aca="1" ref="F337" ca="1">IF(
    COUNTIFS('3.DNAExtractions'!E:E, B337, '3.DNAExtractions'!Y:Y, "Y") &gt; 0,
    _xlfn.TEXTJOIN(", ", TRUE, IF(('3.DNAExtractions'!E:E = B337) * ('3.DNAExtractions'!Y:Y = "Y"), '3.DNAExtractions'!D:D, "")),
    IF(
        COUNTIFS('3.DNAExtractions'!E:E, B337, '3.DNAExtractions'!X:X, "Y") &gt; 0,
        _xlfn.TEXTJOIN(", ", TRUE, IF(('3.DNAExtractions'!E:E = B337) * ('3.DNAExtractions'!X:X = "Y"), '3.DNAExtractions'!D:D, "")),
        "Awaiting Status"
    )
)</f>
        <v>Extracted</v>
      </c>
      <c r="G337" s="45" t="s">
        <v>92</v>
      </c>
      <c r="H337" s="8" t="str" cm="1">
        <f t="array" aca="1" ref="H337" ca="1">IF(
    G337="N",
    "",
    IF(
        COUNTIFS('4.Illumina'!E:E, B337, '4.Illumina'!R:R, "Y") &gt; 0,
        _xlfn.TEXTJOIN(", ", TRUE, IF(('4.Illumina'!E:E = B337) * ('4.Illumina'!R:R = "Y"), '4.Illumina'!D:D, "")),
        IF(
            COUNTIFS('4.Illumina'!E:E, B337, '4.Illumina'!Q:Q, "Y") &gt; 0,
            _xlfn.TEXTJOIN(", ", TRUE, IF(('4.Illumina'!E:E = B337) * ('4.Illumina'!Q:Q = "Y"), '4.Illumina'!D:D, "")),
            "Awaiting Status"
        )
    )
)</f>
        <v>Sequenced</v>
      </c>
      <c r="I337" s="26" t="s">
        <v>94</v>
      </c>
      <c r="J337" s="56" t="str" cm="1">
        <f t="array" aca="1" ref="J337" ca="1">IF(
    I337="N",
    "",
    IF(
        COUNTIFS('4.PacBio'!E:E, B337, '4.PacBio'!W:W, "Y") &gt; 0,
        _xlfn.TEXTJOIN(", ", TRUE, IF(('4.PacBio'!E:E = B337) * ('4.PacBio'!W:W = "Y"), '4.PacBio'!D:D, "")),
        IF(
            COUNTIFS('4.PacBio'!E:E, B337, '4.PacBio'!V:V, "Y") &gt; 0,
            _xlfn.TEXTJOIN(", ", TRUE, IF(('4.PacBio'!E:E = B337) * ('4.PacBio'!V:V = "Y"), '4.PacBio'!D:D, "")),
            "Awaiting Status"
        )
    )
)</f>
        <v/>
      </c>
      <c r="K337" s="181" t="s">
        <v>94</v>
      </c>
      <c r="L337" s="8" t="str" cm="1">
        <f t="array" aca="1" ref="L337" ca="1">IF(
    K337="N",
    "",
    IF(
        COUNTIFS('4.HiCLibrary'!E:E, B337, '4.HiCLibrary'!V:V, "Y") &gt; 0,
        _xlfn.TEXTJOIN(", ", TRUE, IF(('4.HiCLibrary'!E:E = B337) * ('4.HiCLibrary'!V:V = "Y"), '4.HiCLibrary'!D:D, "")),
        IF(
            COUNTIFS('4.HiCLibrary'!E:E, B337, '4.HiCLibrary'!U:U, "Y") &gt; 0,
            _xlfn.TEXTJOIN(", ", TRUE, IF(('4.HiCLibrary'!E:E = B337) * ('4.HiCLibrary'!U:U = "Y"), '4.HiCLibrary'!D:D, "")),
            "Awaiting Status"
        )
    )
)</f>
        <v/>
      </c>
      <c r="M337" s="47" t="s">
        <v>94</v>
      </c>
      <c r="N337" s="56" t="str" cm="1">
        <f t="array" aca="1" ref="N337" ca="1">IF(
    M337="N",
    "",
    IF(
        COUNTIFS('4.ONT'!E:E, B337, '4.ONT'!Q:Q, "Y") &gt; 0,
        _xlfn.TEXTJOIN(", ", TRUE, IF(('4.ONT'!E:E = B337) * ('4.ONT'!Q:Q = "Y"), '4.ONT'!D:D, "")),
        IF(
            COUNTIFS('4.ONT'!E:E, B337, '4.ONT'!P:P, "Y") &gt; 0,
            _xlfn.TEXTJOIN(", ", TRUE, IF(('4.ONT'!E:E = B337) * ('4.ONT'!P:P = "Y"), '4.ONT'!D:D, "")),
            "Awaiting Status"
        )
    )
)</f>
        <v/>
      </c>
      <c r="O337" s="60" t="s">
        <v>94</v>
      </c>
      <c r="P337" s="60" t="str" cm="1">
        <f t="array" aca="1" ref="P337" ca="1">IF(
    O337="N",
    "",
    IF(
        COUNTIFS('3.RNAExtractions'!E:E, B337, '3.RNAExtractions'!Z:Z, "Y") &gt; 0,
        _xlfn.TEXTJOIN(", ", TRUE, IF(('3.RNAExtractions'!E:E = B337) * ('3.RNAExtractions'!Z:Z = "Y"), '3.RNAExtractions'!D:D, "")),
        IF(
            COUNTIFS('3.RNAExtractions'!E:E, B337, '3.RNAExtractions'!Y:Y, "Y") &gt; 0,
            _xlfn.TEXTJOIN(", ", TRUE, IF(('3.RNAExtractions'!E:E = B337) * ('3.RNAExtractions'!Y:Y = "Y"), '3.RNAExtractions'!D:D, "")),
            "Awaiting Status"
        )
    )
)</f>
        <v/>
      </c>
      <c r="Q337" s="60"/>
      <c r="R337" s="60" t="str" cm="1">
        <f t="array" aca="1" ref="R337" ca="1">IF(
    Q337="N",
    "",
    IF(
        COUNTIFS('4.RNAIllumina'!E:E, B337, '4.RNAIllumina'!Y:Y, "Y") &gt; 0,
        _xlfn.TEXTJOIN(", ", TRUE, IF(('4.RNAIllumina'!E:E = B337) * ('4.RNAIllumina'!Y:Y = "Y"), '4.RNAIllumina'!D:D, "")),
        IF(
            COUNTIFS('4.RNAIllumina'!E:E, B337, '4.RNAIllumina'!X:X, "Y") &gt; 0,
            _xlfn.TEXTJOIN(", ", TRUE, IF(('4.RNAIllumina'!E:E = B337) * ('4.RNAIllumina'!X:X = "Y"), '4.RNAIllumina'!D:D, "")),
            "Awaiting Status"
        )
    )
)</f>
        <v>Awaiting Status</v>
      </c>
      <c r="T337" s="6" t="str">
        <f ca="1">VLOOKUP($B337,'1.MetaData'!$B:$H,2,FALSE)</f>
        <v>F15-1949</v>
      </c>
      <c r="U337" s="7" t="str">
        <f ca="1">VLOOKUP($B337,'1.MetaData'!$B:$H,3,FALSE)</f>
        <v>Parupeneus indicus</v>
      </c>
      <c r="V337" s="7" t="str">
        <f ca="1">VLOOKUP($B337,'1.MetaData'!$B:$H,4,FALSE)</f>
        <v>Yellowspot Goatfish</v>
      </c>
      <c r="W337" s="6" t="str">
        <f ca="1">VLOOKUP($B337,'1.MetaData'!$B:$H,5,FALSE)</f>
        <v xml:space="preserve">WA Fisheries </v>
      </c>
      <c r="X337" s="6" t="str">
        <f ca="1">VLOOKUP($B337,'1.MetaData'!$B:$H,6,FALSE)</f>
        <v>TrEnD</v>
      </c>
      <c r="Z337"/>
    </row>
    <row r="338" spans="1:26" hidden="1" x14ac:dyDescent="0.25">
      <c r="A338" s="17">
        <v>337</v>
      </c>
      <c r="B338" s="3" t="str">
        <f t="shared" ca="1" si="7"/>
        <v>OG337</v>
      </c>
      <c r="C338" s="219" t="s">
        <v>96</v>
      </c>
      <c r="D338" s="4">
        <f ca="1">COUNTIF('2.Tissue'!C:C,B338)</f>
        <v>1</v>
      </c>
      <c r="E338" s="4">
        <f ca="1">COUNTIFS('3.DNAExtractions'!$E:$E,$B338,'3.DNAExtractions'!$D:$D,E$1)</f>
        <v>1</v>
      </c>
      <c r="F338" s="2" t="str" cm="1">
        <f t="array" aca="1" ref="F338" ca="1">IF(
    COUNTIFS('3.DNAExtractions'!E:E, B338, '3.DNAExtractions'!Y:Y, "Y") &gt; 0,
    _xlfn.TEXTJOIN(", ", TRUE, IF(('3.DNAExtractions'!E:E = B338) * ('3.DNAExtractions'!Y:Y = "Y"), '3.DNAExtractions'!D:D, "")),
    IF(
        COUNTIFS('3.DNAExtractions'!E:E, B338, '3.DNAExtractions'!X:X, "Y") &gt; 0,
        _xlfn.TEXTJOIN(", ", TRUE, IF(('3.DNAExtractions'!E:E = B338) * ('3.DNAExtractions'!X:X = "Y"), '3.DNAExtractions'!D:D, "")),
        "Awaiting Status"
    )
)</f>
        <v>Extracted</v>
      </c>
      <c r="G338" s="45" t="s">
        <v>92</v>
      </c>
      <c r="H338" s="8" t="str" cm="1">
        <f t="array" aca="1" ref="H338" ca="1">IF(
    G338="N",
    "",
    IF(
        COUNTIFS('4.Illumina'!E:E, B338, '4.Illumina'!R:R, "Y") &gt; 0,
        _xlfn.TEXTJOIN(", ", TRUE, IF(('4.Illumina'!E:E = B338) * ('4.Illumina'!R:R = "Y"), '4.Illumina'!D:D, "")),
        IF(
            COUNTIFS('4.Illumina'!E:E, B338, '4.Illumina'!Q:Q, "Y") &gt; 0,
            _xlfn.TEXTJOIN(", ", TRUE, IF(('4.Illumina'!E:E = B338) * ('4.Illumina'!Q:Q = "Y"), '4.Illumina'!D:D, "")),
            "Awaiting Status"
        )
    )
)</f>
        <v>Sequenced</v>
      </c>
      <c r="I338" s="26" t="s">
        <v>94</v>
      </c>
      <c r="J338" s="56" t="str" cm="1">
        <f t="array" aca="1" ref="J338" ca="1">IF(
    I338="N",
    "",
    IF(
        COUNTIFS('4.PacBio'!E:E, B338, '4.PacBio'!W:W, "Y") &gt; 0,
        _xlfn.TEXTJOIN(", ", TRUE, IF(('4.PacBio'!E:E = B338) * ('4.PacBio'!W:W = "Y"), '4.PacBio'!D:D, "")),
        IF(
            COUNTIFS('4.PacBio'!E:E, B338, '4.PacBio'!V:V, "Y") &gt; 0,
            _xlfn.TEXTJOIN(", ", TRUE, IF(('4.PacBio'!E:E = B338) * ('4.PacBio'!V:V = "Y"), '4.PacBio'!D:D, "")),
            "Awaiting Status"
        )
    )
)</f>
        <v/>
      </c>
      <c r="K338" s="181" t="s">
        <v>94</v>
      </c>
      <c r="L338" s="8" t="str" cm="1">
        <f t="array" aca="1" ref="L338" ca="1">IF(
    K338="N",
    "",
    IF(
        COUNTIFS('4.HiCLibrary'!E:E, B338, '4.HiCLibrary'!V:V, "Y") &gt; 0,
        _xlfn.TEXTJOIN(", ", TRUE, IF(('4.HiCLibrary'!E:E = B338) * ('4.HiCLibrary'!V:V = "Y"), '4.HiCLibrary'!D:D, "")),
        IF(
            COUNTIFS('4.HiCLibrary'!E:E, B338, '4.HiCLibrary'!U:U, "Y") &gt; 0,
            _xlfn.TEXTJOIN(", ", TRUE, IF(('4.HiCLibrary'!E:E = B338) * ('4.HiCLibrary'!U:U = "Y"), '4.HiCLibrary'!D:D, "")),
            "Awaiting Status"
        )
    )
)</f>
        <v/>
      </c>
      <c r="M338" s="47" t="s">
        <v>94</v>
      </c>
      <c r="N338" s="56" t="str" cm="1">
        <f t="array" aca="1" ref="N338" ca="1">IF(
    M338="N",
    "",
    IF(
        COUNTIFS('4.ONT'!E:E, B338, '4.ONT'!Q:Q, "Y") &gt; 0,
        _xlfn.TEXTJOIN(", ", TRUE, IF(('4.ONT'!E:E = B338) * ('4.ONT'!Q:Q = "Y"), '4.ONT'!D:D, "")),
        IF(
            COUNTIFS('4.ONT'!E:E, B338, '4.ONT'!P:P, "Y") &gt; 0,
            _xlfn.TEXTJOIN(", ", TRUE, IF(('4.ONT'!E:E = B338) * ('4.ONT'!P:P = "Y"), '4.ONT'!D:D, "")),
            "Awaiting Status"
        )
    )
)</f>
        <v/>
      </c>
      <c r="O338" s="60" t="s">
        <v>94</v>
      </c>
      <c r="P338" s="60" t="str" cm="1">
        <f t="array" aca="1" ref="P338" ca="1">IF(
    O338="N",
    "",
    IF(
        COUNTIFS('3.RNAExtractions'!E:E, B338, '3.RNAExtractions'!Z:Z, "Y") &gt; 0,
        _xlfn.TEXTJOIN(", ", TRUE, IF(('3.RNAExtractions'!E:E = B338) * ('3.RNAExtractions'!Z:Z = "Y"), '3.RNAExtractions'!D:D, "")),
        IF(
            COUNTIFS('3.RNAExtractions'!E:E, B338, '3.RNAExtractions'!Y:Y, "Y") &gt; 0,
            _xlfn.TEXTJOIN(", ", TRUE, IF(('3.RNAExtractions'!E:E = B338) * ('3.RNAExtractions'!Y:Y = "Y"), '3.RNAExtractions'!D:D, "")),
            "Awaiting Status"
        )
    )
)</f>
        <v/>
      </c>
      <c r="Q338" s="60"/>
      <c r="R338" s="60" t="str" cm="1">
        <f t="array" aca="1" ref="R338" ca="1">IF(
    Q338="N",
    "",
    IF(
        COUNTIFS('4.RNAIllumina'!E:E, B338, '4.RNAIllumina'!Y:Y, "Y") &gt; 0,
        _xlfn.TEXTJOIN(", ", TRUE, IF(('4.RNAIllumina'!E:E = B338) * ('4.RNAIllumina'!Y:Y = "Y"), '4.RNAIllumina'!D:D, "")),
        IF(
            COUNTIFS('4.RNAIllumina'!E:E, B338, '4.RNAIllumina'!X:X, "Y") &gt; 0,
            _xlfn.TEXTJOIN(", ", TRUE, IF(('4.RNAIllumina'!E:E = B338) * ('4.RNAIllumina'!X:X = "Y"), '4.RNAIllumina'!D:D, "")),
            "Awaiting Status"
        )
    )
)</f>
        <v>Awaiting Status</v>
      </c>
      <c r="T338" s="6" t="str">
        <f ca="1">VLOOKUP($B338,'1.MetaData'!$B:$H,2,FALSE)</f>
        <v>F15-1118</v>
      </c>
      <c r="U338" s="7" t="str">
        <f ca="1">VLOOKUP($B338,'1.MetaData'!$B:$H,3,FALSE)</f>
        <v>Plectropomus areolatus</v>
      </c>
      <c r="V338" s="7" t="str">
        <f ca="1">VLOOKUP($B338,'1.MetaData'!$B:$H,4,FALSE)</f>
        <v>Spotted Coral Trout</v>
      </c>
      <c r="W338" s="6" t="str">
        <f ca="1">VLOOKUP($B338,'1.MetaData'!$B:$H,5,FALSE)</f>
        <v xml:space="preserve">J DiBattista, JP Hobbs, Tane </v>
      </c>
      <c r="X338" s="6" t="str">
        <f ca="1">VLOOKUP($B338,'1.MetaData'!$B:$H,6,FALSE)</f>
        <v>TrEnD</v>
      </c>
      <c r="Z338"/>
    </row>
    <row r="339" spans="1:26" hidden="1" x14ac:dyDescent="0.25">
      <c r="A339" s="17">
        <v>338</v>
      </c>
      <c r="B339" s="3" t="str">
        <f t="shared" ca="1" si="7"/>
        <v>OG338</v>
      </c>
      <c r="C339" s="219" t="s">
        <v>96</v>
      </c>
      <c r="D339" s="4">
        <f ca="1">COUNTIF('2.Tissue'!C:C,B339)</f>
        <v>1</v>
      </c>
      <c r="E339" s="4">
        <f ca="1">COUNTIFS('3.DNAExtractions'!$E:$E,$B339,'3.DNAExtractions'!$D:$D,E$1)</f>
        <v>1</v>
      </c>
      <c r="F339" s="2" t="str" cm="1">
        <f t="array" aca="1" ref="F339" ca="1">IF(
    COUNTIFS('3.DNAExtractions'!E:E, B339, '3.DNAExtractions'!Y:Y, "Y") &gt; 0,
    _xlfn.TEXTJOIN(", ", TRUE, IF(('3.DNAExtractions'!E:E = B339) * ('3.DNAExtractions'!Y:Y = "Y"), '3.DNAExtractions'!D:D, "")),
    IF(
        COUNTIFS('3.DNAExtractions'!E:E, B339, '3.DNAExtractions'!X:X, "Y") &gt; 0,
        _xlfn.TEXTJOIN(", ", TRUE, IF(('3.DNAExtractions'!E:E = B339) * ('3.DNAExtractions'!X:X = "Y"), '3.DNAExtractions'!D:D, "")),
        "Awaiting Status"
    )
)</f>
        <v>Extracted</v>
      </c>
      <c r="G339" s="45" t="s">
        <v>92</v>
      </c>
      <c r="H339" s="8" t="str" cm="1">
        <f t="array" aca="1" ref="H339" ca="1">IF(
    G339="N",
    "",
    IF(
        COUNTIFS('4.Illumina'!E:E, B339, '4.Illumina'!R:R, "Y") &gt; 0,
        _xlfn.TEXTJOIN(", ", TRUE, IF(('4.Illumina'!E:E = B339) * ('4.Illumina'!R:R = "Y"), '4.Illumina'!D:D, "")),
        IF(
            COUNTIFS('4.Illumina'!E:E, B339, '4.Illumina'!Q:Q, "Y") &gt; 0,
            _xlfn.TEXTJOIN(", ", TRUE, IF(('4.Illumina'!E:E = B339) * ('4.Illumina'!Q:Q = "Y"), '4.Illumina'!D:D, "")),
            "Awaiting Status"
        )
    )
)</f>
        <v>Sequenced</v>
      </c>
      <c r="I339" s="26" t="s">
        <v>94</v>
      </c>
      <c r="J339" s="56" t="str" cm="1">
        <f t="array" aca="1" ref="J339" ca="1">IF(
    I339="N",
    "",
    IF(
        COUNTIFS('4.PacBio'!E:E, B339, '4.PacBio'!W:W, "Y") &gt; 0,
        _xlfn.TEXTJOIN(", ", TRUE, IF(('4.PacBio'!E:E = B339) * ('4.PacBio'!W:W = "Y"), '4.PacBio'!D:D, "")),
        IF(
            COUNTIFS('4.PacBio'!E:E, B339, '4.PacBio'!V:V, "Y") &gt; 0,
            _xlfn.TEXTJOIN(", ", TRUE, IF(('4.PacBio'!E:E = B339) * ('4.PacBio'!V:V = "Y"), '4.PacBio'!D:D, "")),
            "Awaiting Status"
        )
    )
)</f>
        <v/>
      </c>
      <c r="K339" s="181" t="s">
        <v>94</v>
      </c>
      <c r="L339" s="8" t="str" cm="1">
        <f t="array" aca="1" ref="L339" ca="1">IF(
    K339="N",
    "",
    IF(
        COUNTIFS('4.HiCLibrary'!E:E, B339, '4.HiCLibrary'!V:V, "Y") &gt; 0,
        _xlfn.TEXTJOIN(", ", TRUE, IF(('4.HiCLibrary'!E:E = B339) * ('4.HiCLibrary'!V:V = "Y"), '4.HiCLibrary'!D:D, "")),
        IF(
            COUNTIFS('4.HiCLibrary'!E:E, B339, '4.HiCLibrary'!U:U, "Y") &gt; 0,
            _xlfn.TEXTJOIN(", ", TRUE, IF(('4.HiCLibrary'!E:E = B339) * ('4.HiCLibrary'!U:U = "Y"), '4.HiCLibrary'!D:D, "")),
            "Awaiting Status"
        )
    )
)</f>
        <v/>
      </c>
      <c r="M339" s="47" t="s">
        <v>94</v>
      </c>
      <c r="N339" s="56" t="str" cm="1">
        <f t="array" aca="1" ref="N339" ca="1">IF(
    M339="N",
    "",
    IF(
        COUNTIFS('4.ONT'!E:E, B339, '4.ONT'!Q:Q, "Y") &gt; 0,
        _xlfn.TEXTJOIN(", ", TRUE, IF(('4.ONT'!E:E = B339) * ('4.ONT'!Q:Q = "Y"), '4.ONT'!D:D, "")),
        IF(
            COUNTIFS('4.ONT'!E:E, B339, '4.ONT'!P:P, "Y") &gt; 0,
            _xlfn.TEXTJOIN(", ", TRUE, IF(('4.ONT'!E:E = B339) * ('4.ONT'!P:P = "Y"), '4.ONT'!D:D, "")),
            "Awaiting Status"
        )
    )
)</f>
        <v/>
      </c>
      <c r="O339" s="60" t="s">
        <v>94</v>
      </c>
      <c r="P339" s="60" t="str" cm="1">
        <f t="array" aca="1" ref="P339" ca="1">IF(
    O339="N",
    "",
    IF(
        COUNTIFS('3.RNAExtractions'!E:E, B339, '3.RNAExtractions'!Z:Z, "Y") &gt; 0,
        _xlfn.TEXTJOIN(", ", TRUE, IF(('3.RNAExtractions'!E:E = B339) * ('3.RNAExtractions'!Z:Z = "Y"), '3.RNAExtractions'!D:D, "")),
        IF(
            COUNTIFS('3.RNAExtractions'!E:E, B339, '3.RNAExtractions'!Y:Y, "Y") &gt; 0,
            _xlfn.TEXTJOIN(", ", TRUE, IF(('3.RNAExtractions'!E:E = B339) * ('3.RNAExtractions'!Y:Y = "Y"), '3.RNAExtractions'!D:D, "")),
            "Awaiting Status"
        )
    )
)</f>
        <v/>
      </c>
      <c r="Q339" s="60"/>
      <c r="R339" s="60" t="str" cm="1">
        <f t="array" aca="1" ref="R339" ca="1">IF(
    Q339="N",
    "",
    IF(
        COUNTIFS('4.RNAIllumina'!E:E, B339, '4.RNAIllumina'!Y:Y, "Y") &gt; 0,
        _xlfn.TEXTJOIN(", ", TRUE, IF(('4.RNAIllumina'!E:E = B339) * ('4.RNAIllumina'!Y:Y = "Y"), '4.RNAIllumina'!D:D, "")),
        IF(
            COUNTIFS('4.RNAIllumina'!E:E, B339, '4.RNAIllumina'!X:X, "Y") &gt; 0,
            _xlfn.TEXTJOIN(", ", TRUE, IF(('4.RNAIllumina'!E:E = B339) * ('4.RNAIllumina'!X:X = "Y"), '4.RNAIllumina'!D:D, "")),
            "Awaiting Status"
        )
    )
)</f>
        <v>Awaiting Status</v>
      </c>
      <c r="T339" s="6" t="str">
        <f ca="1">VLOOKUP($B339,'1.MetaData'!$B:$H,2,FALSE)</f>
        <v>F15-1908</v>
      </c>
      <c r="U339" s="7" t="str">
        <f ca="1">VLOOKUP($B339,'1.MetaData'!$B:$H,3,FALSE)</f>
        <v>Plectropomus maculatus</v>
      </c>
      <c r="V339" s="7">
        <f ca="1">VLOOKUP($B339,'1.MetaData'!$B:$H,4,FALSE)</f>
        <v>0</v>
      </c>
      <c r="W339" s="6" t="str">
        <f ca="1">VLOOKUP($B339,'1.MetaData'!$B:$H,5,FALSE)</f>
        <v xml:space="preserve">WA Fisheries </v>
      </c>
      <c r="X339" s="6" t="str">
        <f ca="1">VLOOKUP($B339,'1.MetaData'!$B:$H,6,FALSE)</f>
        <v>TrEnD</v>
      </c>
      <c r="Z339"/>
    </row>
    <row r="340" spans="1:26" hidden="1" x14ac:dyDescent="0.25">
      <c r="A340" s="17">
        <v>339</v>
      </c>
      <c r="B340" s="3" t="str">
        <f t="shared" ca="1" si="7"/>
        <v>OG339</v>
      </c>
      <c r="C340" s="219" t="s">
        <v>96</v>
      </c>
      <c r="D340" s="4">
        <f ca="1">COUNTIF('2.Tissue'!C:C,B340)</f>
        <v>1</v>
      </c>
      <c r="E340" s="4">
        <f ca="1">COUNTIFS('3.DNAExtractions'!$E:$E,$B340,'3.DNAExtractions'!$D:$D,E$1)</f>
        <v>1</v>
      </c>
      <c r="F340" s="2" t="str" cm="1">
        <f t="array" aca="1" ref="F340" ca="1">IF(
    COUNTIFS('3.DNAExtractions'!E:E, B340, '3.DNAExtractions'!Y:Y, "Y") &gt; 0,
    _xlfn.TEXTJOIN(", ", TRUE, IF(('3.DNAExtractions'!E:E = B340) * ('3.DNAExtractions'!Y:Y = "Y"), '3.DNAExtractions'!D:D, "")),
    IF(
        COUNTIFS('3.DNAExtractions'!E:E, B340, '3.DNAExtractions'!X:X, "Y") &gt; 0,
        _xlfn.TEXTJOIN(", ", TRUE, IF(('3.DNAExtractions'!E:E = B340) * ('3.DNAExtractions'!X:X = "Y"), '3.DNAExtractions'!D:D, "")),
        "Awaiting Status"
    )
)</f>
        <v>Extracted</v>
      </c>
      <c r="G340" s="45" t="s">
        <v>92</v>
      </c>
      <c r="H340" s="8" t="str" cm="1">
        <f t="array" aca="1" ref="H340" ca="1">IF(
    G340="N",
    "",
    IF(
        COUNTIFS('4.Illumina'!E:E, B340, '4.Illumina'!R:R, "Y") &gt; 0,
        _xlfn.TEXTJOIN(", ", TRUE, IF(('4.Illumina'!E:E = B340) * ('4.Illumina'!R:R = "Y"), '4.Illumina'!D:D, "")),
        IF(
            COUNTIFS('4.Illumina'!E:E, B340, '4.Illumina'!Q:Q, "Y") &gt; 0,
            _xlfn.TEXTJOIN(", ", TRUE, IF(('4.Illumina'!E:E = B340) * ('4.Illumina'!Q:Q = "Y"), '4.Illumina'!D:D, "")),
            "Awaiting Status"
        )
    )
)</f>
        <v>Sequenced</v>
      </c>
      <c r="I340" s="26" t="s">
        <v>94</v>
      </c>
      <c r="J340" s="56" t="str" cm="1">
        <f t="array" aca="1" ref="J340" ca="1">IF(
    I340="N",
    "",
    IF(
        COUNTIFS('4.PacBio'!E:E, B340, '4.PacBio'!W:W, "Y") &gt; 0,
        _xlfn.TEXTJOIN(", ", TRUE, IF(('4.PacBio'!E:E = B340) * ('4.PacBio'!W:W = "Y"), '4.PacBio'!D:D, "")),
        IF(
            COUNTIFS('4.PacBio'!E:E, B340, '4.PacBio'!V:V, "Y") &gt; 0,
            _xlfn.TEXTJOIN(", ", TRUE, IF(('4.PacBio'!E:E = B340) * ('4.PacBio'!V:V = "Y"), '4.PacBio'!D:D, "")),
            "Awaiting Status"
        )
    )
)</f>
        <v/>
      </c>
      <c r="K340" s="181" t="s">
        <v>94</v>
      </c>
      <c r="L340" s="8" t="str" cm="1">
        <f t="array" aca="1" ref="L340" ca="1">IF(
    K340="N",
    "",
    IF(
        COUNTIFS('4.HiCLibrary'!E:E, B340, '4.HiCLibrary'!V:V, "Y") &gt; 0,
        _xlfn.TEXTJOIN(", ", TRUE, IF(('4.HiCLibrary'!E:E = B340) * ('4.HiCLibrary'!V:V = "Y"), '4.HiCLibrary'!D:D, "")),
        IF(
            COUNTIFS('4.HiCLibrary'!E:E, B340, '4.HiCLibrary'!U:U, "Y") &gt; 0,
            _xlfn.TEXTJOIN(", ", TRUE, IF(('4.HiCLibrary'!E:E = B340) * ('4.HiCLibrary'!U:U = "Y"), '4.HiCLibrary'!D:D, "")),
            "Awaiting Status"
        )
    )
)</f>
        <v/>
      </c>
      <c r="M340" s="47" t="s">
        <v>94</v>
      </c>
      <c r="N340" s="56" t="str" cm="1">
        <f t="array" aca="1" ref="N340" ca="1">IF(
    M340="N",
    "",
    IF(
        COUNTIFS('4.ONT'!E:E, B340, '4.ONT'!Q:Q, "Y") &gt; 0,
        _xlfn.TEXTJOIN(", ", TRUE, IF(('4.ONT'!E:E = B340) * ('4.ONT'!Q:Q = "Y"), '4.ONT'!D:D, "")),
        IF(
            COUNTIFS('4.ONT'!E:E, B340, '4.ONT'!P:P, "Y") &gt; 0,
            _xlfn.TEXTJOIN(", ", TRUE, IF(('4.ONT'!E:E = B340) * ('4.ONT'!P:P = "Y"), '4.ONT'!D:D, "")),
            "Awaiting Status"
        )
    )
)</f>
        <v/>
      </c>
      <c r="O340" s="60" t="s">
        <v>94</v>
      </c>
      <c r="P340" s="60" t="str" cm="1">
        <f t="array" aca="1" ref="P340" ca="1">IF(
    O340="N",
    "",
    IF(
        COUNTIFS('3.RNAExtractions'!E:E, B340, '3.RNAExtractions'!Z:Z, "Y") &gt; 0,
        _xlfn.TEXTJOIN(", ", TRUE, IF(('3.RNAExtractions'!E:E = B340) * ('3.RNAExtractions'!Z:Z = "Y"), '3.RNAExtractions'!D:D, "")),
        IF(
            COUNTIFS('3.RNAExtractions'!E:E, B340, '3.RNAExtractions'!Y:Y, "Y") &gt; 0,
            _xlfn.TEXTJOIN(", ", TRUE, IF(('3.RNAExtractions'!E:E = B340) * ('3.RNAExtractions'!Y:Y = "Y"), '3.RNAExtractions'!D:D, "")),
            "Awaiting Status"
        )
    )
)</f>
        <v/>
      </c>
      <c r="Q340" s="60"/>
      <c r="R340" s="60" t="str" cm="1">
        <f t="array" aca="1" ref="R340" ca="1">IF(
    Q340="N",
    "",
    IF(
        COUNTIFS('4.RNAIllumina'!E:E, B340, '4.RNAIllumina'!Y:Y, "Y") &gt; 0,
        _xlfn.TEXTJOIN(", ", TRUE, IF(('4.RNAIllumina'!E:E = B340) * ('4.RNAIllumina'!Y:Y = "Y"), '4.RNAIllumina'!D:D, "")),
        IF(
            COUNTIFS('4.RNAIllumina'!E:E, B340, '4.RNAIllumina'!X:X, "Y") &gt; 0,
            _xlfn.TEXTJOIN(", ", TRUE, IF(('4.RNAIllumina'!E:E = B340) * ('4.RNAIllumina'!X:X = "Y"), '4.RNAIllumina'!D:D, "")),
            "Awaiting Status"
        )
    )
)</f>
        <v>Awaiting Status</v>
      </c>
      <c r="T340" s="6" t="str">
        <f ca="1">VLOOKUP($B340,'1.MetaData'!$B:$H,2,FALSE)</f>
        <v>F15-1121</v>
      </c>
      <c r="U340" s="7" t="str">
        <f ca="1">VLOOKUP($B340,'1.MetaData'!$B:$H,3,FALSE)</f>
        <v>Scarus globiceps</v>
      </c>
      <c r="V340" s="7" t="str">
        <f ca="1">VLOOKUP($B340,'1.MetaData'!$B:$H,4,FALSE)</f>
        <v>Globehead Parrotfish</v>
      </c>
      <c r="W340" s="6" t="str">
        <f ca="1">VLOOKUP($B340,'1.MetaData'!$B:$H,5,FALSE)</f>
        <v xml:space="preserve">J DiBattista, JP Hobbs, Tane </v>
      </c>
      <c r="X340" s="6" t="str">
        <f ca="1">VLOOKUP($B340,'1.MetaData'!$B:$H,6,FALSE)</f>
        <v>TrEnD</v>
      </c>
      <c r="Z340"/>
    </row>
    <row r="341" spans="1:26" hidden="1" x14ac:dyDescent="0.25">
      <c r="A341" s="17">
        <v>340</v>
      </c>
      <c r="B341" s="3" t="str">
        <f t="shared" ca="1" si="7"/>
        <v>OG340</v>
      </c>
      <c r="C341" s="219" t="s">
        <v>96</v>
      </c>
      <c r="D341" s="4">
        <f ca="1">COUNTIF('2.Tissue'!C:C,B341)</f>
        <v>1</v>
      </c>
      <c r="E341" s="4">
        <f ca="1">COUNTIFS('3.DNAExtractions'!$E:$E,$B341,'3.DNAExtractions'!$D:$D,E$1)</f>
        <v>1</v>
      </c>
      <c r="F341" s="2" t="str" cm="1">
        <f t="array" aca="1" ref="F341" ca="1">IF(
    COUNTIFS('3.DNAExtractions'!E:E, B341, '3.DNAExtractions'!Y:Y, "Y") &gt; 0,
    _xlfn.TEXTJOIN(", ", TRUE, IF(('3.DNAExtractions'!E:E = B341) * ('3.DNAExtractions'!Y:Y = "Y"), '3.DNAExtractions'!D:D, "")),
    IF(
        COUNTIFS('3.DNAExtractions'!E:E, B341, '3.DNAExtractions'!X:X, "Y") &gt; 0,
        _xlfn.TEXTJOIN(", ", TRUE, IF(('3.DNAExtractions'!E:E = B341) * ('3.DNAExtractions'!X:X = "Y"), '3.DNAExtractions'!D:D, "")),
        "Awaiting Status"
    )
)</f>
        <v>Extracted</v>
      </c>
      <c r="G341" s="45" t="s">
        <v>92</v>
      </c>
      <c r="H341" s="8" t="str" cm="1">
        <f t="array" aca="1" ref="H341" ca="1">IF(
    G341="N",
    "",
    IF(
        COUNTIFS('4.Illumina'!E:E, B341, '4.Illumina'!R:R, "Y") &gt; 0,
        _xlfn.TEXTJOIN(", ", TRUE, IF(('4.Illumina'!E:E = B341) * ('4.Illumina'!R:R = "Y"), '4.Illumina'!D:D, "")),
        IF(
            COUNTIFS('4.Illumina'!E:E, B341, '4.Illumina'!Q:Q, "Y") &gt; 0,
            _xlfn.TEXTJOIN(", ", TRUE, IF(('4.Illumina'!E:E = B341) * ('4.Illumina'!Q:Q = "Y"), '4.Illumina'!D:D, "")),
            "Awaiting Status"
        )
    )
)</f>
        <v>Sequenced</v>
      </c>
      <c r="I341" s="26" t="s">
        <v>94</v>
      </c>
      <c r="J341" s="56" t="str" cm="1">
        <f t="array" aca="1" ref="J341" ca="1">IF(
    I341="N",
    "",
    IF(
        COUNTIFS('4.PacBio'!E:E, B341, '4.PacBio'!W:W, "Y") &gt; 0,
        _xlfn.TEXTJOIN(", ", TRUE, IF(('4.PacBio'!E:E = B341) * ('4.PacBio'!W:W = "Y"), '4.PacBio'!D:D, "")),
        IF(
            COUNTIFS('4.PacBio'!E:E, B341, '4.PacBio'!V:V, "Y") &gt; 0,
            _xlfn.TEXTJOIN(", ", TRUE, IF(('4.PacBio'!E:E = B341) * ('4.PacBio'!V:V = "Y"), '4.PacBio'!D:D, "")),
            "Awaiting Status"
        )
    )
)</f>
        <v/>
      </c>
      <c r="K341" s="181" t="s">
        <v>94</v>
      </c>
      <c r="L341" s="8" t="str" cm="1">
        <f t="array" aca="1" ref="L341" ca="1">IF(
    K341="N",
    "",
    IF(
        COUNTIFS('4.HiCLibrary'!E:E, B341, '4.HiCLibrary'!V:V, "Y") &gt; 0,
        _xlfn.TEXTJOIN(", ", TRUE, IF(('4.HiCLibrary'!E:E = B341) * ('4.HiCLibrary'!V:V = "Y"), '4.HiCLibrary'!D:D, "")),
        IF(
            COUNTIFS('4.HiCLibrary'!E:E, B341, '4.HiCLibrary'!U:U, "Y") &gt; 0,
            _xlfn.TEXTJOIN(", ", TRUE, IF(('4.HiCLibrary'!E:E = B341) * ('4.HiCLibrary'!U:U = "Y"), '4.HiCLibrary'!D:D, "")),
            "Awaiting Status"
        )
    )
)</f>
        <v/>
      </c>
      <c r="M341" s="47" t="s">
        <v>94</v>
      </c>
      <c r="N341" s="56" t="str" cm="1">
        <f t="array" aca="1" ref="N341" ca="1">IF(
    M341="N",
    "",
    IF(
        COUNTIFS('4.ONT'!E:E, B341, '4.ONT'!Q:Q, "Y") &gt; 0,
        _xlfn.TEXTJOIN(", ", TRUE, IF(('4.ONT'!E:E = B341) * ('4.ONT'!Q:Q = "Y"), '4.ONT'!D:D, "")),
        IF(
            COUNTIFS('4.ONT'!E:E, B341, '4.ONT'!P:P, "Y") &gt; 0,
            _xlfn.TEXTJOIN(", ", TRUE, IF(('4.ONT'!E:E = B341) * ('4.ONT'!P:P = "Y"), '4.ONT'!D:D, "")),
            "Awaiting Status"
        )
    )
)</f>
        <v/>
      </c>
      <c r="O341" s="60" t="s">
        <v>94</v>
      </c>
      <c r="P341" s="60" t="str" cm="1">
        <f t="array" aca="1" ref="P341" ca="1">IF(
    O341="N",
    "",
    IF(
        COUNTIFS('3.RNAExtractions'!E:E, B341, '3.RNAExtractions'!Z:Z, "Y") &gt; 0,
        _xlfn.TEXTJOIN(", ", TRUE, IF(('3.RNAExtractions'!E:E = B341) * ('3.RNAExtractions'!Z:Z = "Y"), '3.RNAExtractions'!D:D, "")),
        IF(
            COUNTIFS('3.RNAExtractions'!E:E, B341, '3.RNAExtractions'!Y:Y, "Y") &gt; 0,
            _xlfn.TEXTJOIN(", ", TRUE, IF(('3.RNAExtractions'!E:E = B341) * ('3.RNAExtractions'!Y:Y = "Y"), '3.RNAExtractions'!D:D, "")),
            "Awaiting Status"
        )
    )
)</f>
        <v/>
      </c>
      <c r="Q341" s="60"/>
      <c r="R341" s="60" t="str" cm="1">
        <f t="array" aca="1" ref="R341" ca="1">IF(
    Q341="N",
    "",
    IF(
        COUNTIFS('4.RNAIllumina'!E:E, B341, '4.RNAIllumina'!Y:Y, "Y") &gt; 0,
        _xlfn.TEXTJOIN(", ", TRUE, IF(('4.RNAIllumina'!E:E = B341) * ('4.RNAIllumina'!Y:Y = "Y"), '4.RNAIllumina'!D:D, "")),
        IF(
            COUNTIFS('4.RNAIllumina'!E:E, B341, '4.RNAIllumina'!X:X, "Y") &gt; 0,
            _xlfn.TEXTJOIN(", ", TRUE, IF(('4.RNAIllumina'!E:E = B341) * ('4.RNAIllumina'!X:X = "Y"), '4.RNAIllumina'!D:D, "")),
            "Awaiting Status"
        )
    )
)</f>
        <v>Awaiting Status</v>
      </c>
      <c r="T341" s="6" t="str">
        <f ca="1">VLOOKUP($B341,'1.MetaData'!$B:$H,2,FALSE)</f>
        <v>F15-1953</v>
      </c>
      <c r="U341" s="7" t="str">
        <f ca="1">VLOOKUP($B341,'1.MetaData'!$B:$H,3,FALSE)</f>
        <v>Scarus rivulatus</v>
      </c>
      <c r="V341" s="7" t="str">
        <f ca="1">VLOOKUP($B341,'1.MetaData'!$B:$H,4,FALSE)</f>
        <v>Surf Parrotfish</v>
      </c>
      <c r="W341" s="6" t="str">
        <f ca="1">VLOOKUP($B341,'1.MetaData'!$B:$H,5,FALSE)</f>
        <v xml:space="preserve">WA Fisheries </v>
      </c>
      <c r="X341" s="6" t="str">
        <f ca="1">VLOOKUP($B341,'1.MetaData'!$B:$H,6,FALSE)</f>
        <v>TrEnD</v>
      </c>
      <c r="Z341"/>
    </row>
    <row r="342" spans="1:26" hidden="1" x14ac:dyDescent="0.25">
      <c r="A342" s="17">
        <v>341</v>
      </c>
      <c r="B342" s="3" t="str">
        <f t="shared" ca="1" si="7"/>
        <v>OG341</v>
      </c>
      <c r="C342" s="219" t="s">
        <v>96</v>
      </c>
      <c r="D342" s="4">
        <f ca="1">COUNTIF('2.Tissue'!C:C,B342)</f>
        <v>1</v>
      </c>
      <c r="E342" s="4">
        <f ca="1">COUNTIFS('3.DNAExtractions'!$E:$E,$B342,'3.DNAExtractions'!$D:$D,E$1)</f>
        <v>1</v>
      </c>
      <c r="F342" s="2" t="str" cm="1">
        <f t="array" aca="1" ref="F342" ca="1">IF(
    COUNTIFS('3.DNAExtractions'!E:E, B342, '3.DNAExtractions'!Y:Y, "Y") &gt; 0,
    _xlfn.TEXTJOIN(", ", TRUE, IF(('3.DNAExtractions'!E:E = B342) * ('3.DNAExtractions'!Y:Y = "Y"), '3.DNAExtractions'!D:D, "")),
    IF(
        COUNTIFS('3.DNAExtractions'!E:E, B342, '3.DNAExtractions'!X:X, "Y") &gt; 0,
        _xlfn.TEXTJOIN(", ", TRUE, IF(('3.DNAExtractions'!E:E = B342) * ('3.DNAExtractions'!X:X = "Y"), '3.DNAExtractions'!D:D, "")),
        "Awaiting Status"
    )
)</f>
        <v>Extracted</v>
      </c>
      <c r="G342" s="45" t="s">
        <v>92</v>
      </c>
      <c r="H342" s="8" t="str" cm="1">
        <f t="array" aca="1" ref="H342" ca="1">IF(
    G342="N",
    "",
    IF(
        COUNTIFS('4.Illumina'!E:E, B342, '4.Illumina'!R:R, "Y") &gt; 0,
        _xlfn.TEXTJOIN(", ", TRUE, IF(('4.Illumina'!E:E = B342) * ('4.Illumina'!R:R = "Y"), '4.Illumina'!D:D, "")),
        IF(
            COUNTIFS('4.Illumina'!E:E, B342, '4.Illumina'!Q:Q, "Y") &gt; 0,
            _xlfn.TEXTJOIN(", ", TRUE, IF(('4.Illumina'!E:E = B342) * ('4.Illumina'!Q:Q = "Y"), '4.Illumina'!D:D, "")),
            "Awaiting Status"
        )
    )
)</f>
        <v>Sequenced</v>
      </c>
      <c r="I342" s="26" t="s">
        <v>94</v>
      </c>
      <c r="J342" s="56" t="str" cm="1">
        <f t="array" aca="1" ref="J342" ca="1">IF(
    I342="N",
    "",
    IF(
        COUNTIFS('4.PacBio'!E:E, B342, '4.PacBio'!W:W, "Y") &gt; 0,
        _xlfn.TEXTJOIN(", ", TRUE, IF(('4.PacBio'!E:E = B342) * ('4.PacBio'!W:W = "Y"), '4.PacBio'!D:D, "")),
        IF(
            COUNTIFS('4.PacBio'!E:E, B342, '4.PacBio'!V:V, "Y") &gt; 0,
            _xlfn.TEXTJOIN(", ", TRUE, IF(('4.PacBio'!E:E = B342) * ('4.PacBio'!V:V = "Y"), '4.PacBio'!D:D, "")),
            "Awaiting Status"
        )
    )
)</f>
        <v/>
      </c>
      <c r="K342" s="181" t="s">
        <v>94</v>
      </c>
      <c r="L342" s="8" t="str" cm="1">
        <f t="array" aca="1" ref="L342" ca="1">IF(
    K342="N",
    "",
    IF(
        COUNTIFS('4.HiCLibrary'!E:E, B342, '4.HiCLibrary'!V:V, "Y") &gt; 0,
        _xlfn.TEXTJOIN(", ", TRUE, IF(('4.HiCLibrary'!E:E = B342) * ('4.HiCLibrary'!V:V = "Y"), '4.HiCLibrary'!D:D, "")),
        IF(
            COUNTIFS('4.HiCLibrary'!E:E, B342, '4.HiCLibrary'!U:U, "Y") &gt; 0,
            _xlfn.TEXTJOIN(", ", TRUE, IF(('4.HiCLibrary'!E:E = B342) * ('4.HiCLibrary'!U:U = "Y"), '4.HiCLibrary'!D:D, "")),
            "Awaiting Status"
        )
    )
)</f>
        <v/>
      </c>
      <c r="M342" s="47" t="s">
        <v>94</v>
      </c>
      <c r="N342" s="56" t="str" cm="1">
        <f t="array" aca="1" ref="N342" ca="1">IF(
    M342="N",
    "",
    IF(
        COUNTIFS('4.ONT'!E:E, B342, '4.ONT'!Q:Q, "Y") &gt; 0,
        _xlfn.TEXTJOIN(", ", TRUE, IF(('4.ONT'!E:E = B342) * ('4.ONT'!Q:Q = "Y"), '4.ONT'!D:D, "")),
        IF(
            COUNTIFS('4.ONT'!E:E, B342, '4.ONT'!P:P, "Y") &gt; 0,
            _xlfn.TEXTJOIN(", ", TRUE, IF(('4.ONT'!E:E = B342) * ('4.ONT'!P:P = "Y"), '4.ONT'!D:D, "")),
            "Awaiting Status"
        )
    )
)</f>
        <v/>
      </c>
      <c r="O342" s="60" t="s">
        <v>94</v>
      </c>
      <c r="P342" s="60" t="str" cm="1">
        <f t="array" aca="1" ref="P342" ca="1">IF(
    O342="N",
    "",
    IF(
        COUNTIFS('3.RNAExtractions'!E:E, B342, '3.RNAExtractions'!Z:Z, "Y") &gt; 0,
        _xlfn.TEXTJOIN(", ", TRUE, IF(('3.RNAExtractions'!E:E = B342) * ('3.RNAExtractions'!Z:Z = "Y"), '3.RNAExtractions'!D:D, "")),
        IF(
            COUNTIFS('3.RNAExtractions'!E:E, B342, '3.RNAExtractions'!Y:Y, "Y") &gt; 0,
            _xlfn.TEXTJOIN(", ", TRUE, IF(('3.RNAExtractions'!E:E = B342) * ('3.RNAExtractions'!Y:Y = "Y"), '3.RNAExtractions'!D:D, "")),
            "Awaiting Status"
        )
    )
)</f>
        <v/>
      </c>
      <c r="Q342" s="60"/>
      <c r="R342" s="60" t="str" cm="1">
        <f t="array" aca="1" ref="R342" ca="1">IF(
    Q342="N",
    "",
    IF(
        COUNTIFS('4.RNAIllumina'!E:E, B342, '4.RNAIllumina'!Y:Y, "Y") &gt; 0,
        _xlfn.TEXTJOIN(", ", TRUE, IF(('4.RNAIllumina'!E:E = B342) * ('4.RNAIllumina'!Y:Y = "Y"), '4.RNAIllumina'!D:D, "")),
        IF(
            COUNTIFS('4.RNAIllumina'!E:E, B342, '4.RNAIllumina'!X:X, "Y") &gt; 0,
            _xlfn.TEXTJOIN(", ", TRUE, IF(('4.RNAIllumina'!E:E = B342) * ('4.RNAIllumina'!X:X = "Y"), '4.RNAIllumina'!D:D, "")),
            "Awaiting Status"
        )
    )
)</f>
        <v>Awaiting Status</v>
      </c>
      <c r="T342" s="6" t="str">
        <f ca="1">VLOOKUP($B342,'1.MetaData'!$B:$H,2,FALSE)</f>
        <v>F15-0954</v>
      </c>
      <c r="U342" s="7" t="str">
        <f ca="1">VLOOKUP($B342,'1.MetaData'!$B:$H,3,FALSE)</f>
        <v>Siganus canaliculatus</v>
      </c>
      <c r="V342" s="7" t="str">
        <f ca="1">VLOOKUP($B342,'1.MetaData'!$B:$H,4,FALSE)</f>
        <v>White-spotted spinefoot</v>
      </c>
      <c r="W342" s="6" t="str">
        <f ca="1">VLOOKUP($B342,'1.MetaData'!$B:$H,5,FALSE)</f>
        <v xml:space="preserve">WA Fisheries </v>
      </c>
      <c r="X342" s="6" t="str">
        <f ca="1">VLOOKUP($B342,'1.MetaData'!$B:$H,6,FALSE)</f>
        <v>TrEnD</v>
      </c>
      <c r="Z342"/>
    </row>
    <row r="343" spans="1:26" hidden="1" x14ac:dyDescent="0.25">
      <c r="A343" s="17">
        <v>342</v>
      </c>
      <c r="B343" s="3" t="str">
        <f t="shared" ca="1" si="7"/>
        <v>OG342</v>
      </c>
      <c r="C343" s="219" t="s">
        <v>96</v>
      </c>
      <c r="D343" s="4">
        <f ca="1">COUNTIF('2.Tissue'!C:C,B343)</f>
        <v>1</v>
      </c>
      <c r="E343" s="4">
        <f ca="1">COUNTIFS('3.DNAExtractions'!$E:$E,$B343,'3.DNAExtractions'!$D:$D,E$1)</f>
        <v>1</v>
      </c>
      <c r="F343" s="2" t="str" cm="1">
        <f t="array" aca="1" ref="F343" ca="1">IF(
    COUNTIFS('3.DNAExtractions'!E:E, B343, '3.DNAExtractions'!Y:Y, "Y") &gt; 0,
    _xlfn.TEXTJOIN(", ", TRUE, IF(('3.DNAExtractions'!E:E = B343) * ('3.DNAExtractions'!Y:Y = "Y"), '3.DNAExtractions'!D:D, "")),
    IF(
        COUNTIFS('3.DNAExtractions'!E:E, B343, '3.DNAExtractions'!X:X, "Y") &gt; 0,
        _xlfn.TEXTJOIN(", ", TRUE, IF(('3.DNAExtractions'!E:E = B343) * ('3.DNAExtractions'!X:X = "Y"), '3.DNAExtractions'!D:D, "")),
        "Awaiting Status"
    )
)</f>
        <v>Extracted</v>
      </c>
      <c r="G343" s="45" t="s">
        <v>92</v>
      </c>
      <c r="H343" s="8" t="str" cm="1">
        <f t="array" aca="1" ref="H343" ca="1">IF(
    G343="N",
    "",
    IF(
        COUNTIFS('4.Illumina'!E:E, B343, '4.Illumina'!R:R, "Y") &gt; 0,
        _xlfn.TEXTJOIN(", ", TRUE, IF(('4.Illumina'!E:E = B343) * ('4.Illumina'!R:R = "Y"), '4.Illumina'!D:D, "")),
        IF(
            COUNTIFS('4.Illumina'!E:E, B343, '4.Illumina'!Q:Q, "Y") &gt; 0,
            _xlfn.TEXTJOIN(", ", TRUE, IF(('4.Illumina'!E:E = B343) * ('4.Illumina'!Q:Q = "Y"), '4.Illumina'!D:D, "")),
            "Awaiting Status"
        )
    )
)</f>
        <v>Sequenced</v>
      </c>
      <c r="I343" s="26" t="s">
        <v>94</v>
      </c>
      <c r="J343" s="56" t="str" cm="1">
        <f t="array" aca="1" ref="J343" ca="1">IF(
    I343="N",
    "",
    IF(
        COUNTIFS('4.PacBio'!E:E, B343, '4.PacBio'!W:W, "Y") &gt; 0,
        _xlfn.TEXTJOIN(", ", TRUE, IF(('4.PacBio'!E:E = B343) * ('4.PacBio'!W:W = "Y"), '4.PacBio'!D:D, "")),
        IF(
            COUNTIFS('4.PacBio'!E:E, B343, '4.PacBio'!V:V, "Y") &gt; 0,
            _xlfn.TEXTJOIN(", ", TRUE, IF(('4.PacBio'!E:E = B343) * ('4.PacBio'!V:V = "Y"), '4.PacBio'!D:D, "")),
            "Awaiting Status"
        )
    )
)</f>
        <v/>
      </c>
      <c r="K343" s="181" t="s">
        <v>94</v>
      </c>
      <c r="L343" s="8" t="str" cm="1">
        <f t="array" aca="1" ref="L343" ca="1">IF(
    K343="N",
    "",
    IF(
        COUNTIFS('4.HiCLibrary'!E:E, B343, '4.HiCLibrary'!V:V, "Y") &gt; 0,
        _xlfn.TEXTJOIN(", ", TRUE, IF(('4.HiCLibrary'!E:E = B343) * ('4.HiCLibrary'!V:V = "Y"), '4.HiCLibrary'!D:D, "")),
        IF(
            COUNTIFS('4.HiCLibrary'!E:E, B343, '4.HiCLibrary'!U:U, "Y") &gt; 0,
            _xlfn.TEXTJOIN(", ", TRUE, IF(('4.HiCLibrary'!E:E = B343) * ('4.HiCLibrary'!U:U = "Y"), '4.HiCLibrary'!D:D, "")),
            "Awaiting Status"
        )
    )
)</f>
        <v/>
      </c>
      <c r="M343" s="47" t="s">
        <v>94</v>
      </c>
      <c r="N343" s="56" t="str" cm="1">
        <f t="array" aca="1" ref="N343" ca="1">IF(
    M343="N",
    "",
    IF(
        COUNTIFS('4.ONT'!E:E, B343, '4.ONT'!Q:Q, "Y") &gt; 0,
        _xlfn.TEXTJOIN(", ", TRUE, IF(('4.ONT'!E:E = B343) * ('4.ONT'!Q:Q = "Y"), '4.ONT'!D:D, "")),
        IF(
            COUNTIFS('4.ONT'!E:E, B343, '4.ONT'!P:P, "Y") &gt; 0,
            _xlfn.TEXTJOIN(", ", TRUE, IF(('4.ONT'!E:E = B343) * ('4.ONT'!P:P = "Y"), '4.ONT'!D:D, "")),
            "Awaiting Status"
        )
    )
)</f>
        <v/>
      </c>
      <c r="O343" s="60" t="s">
        <v>94</v>
      </c>
      <c r="P343" s="60" t="str" cm="1">
        <f t="array" aca="1" ref="P343" ca="1">IF(
    O343="N",
    "",
    IF(
        COUNTIFS('3.RNAExtractions'!E:E, B343, '3.RNAExtractions'!Z:Z, "Y") &gt; 0,
        _xlfn.TEXTJOIN(", ", TRUE, IF(('3.RNAExtractions'!E:E = B343) * ('3.RNAExtractions'!Z:Z = "Y"), '3.RNAExtractions'!D:D, "")),
        IF(
            COUNTIFS('3.RNAExtractions'!E:E, B343, '3.RNAExtractions'!Y:Y, "Y") &gt; 0,
            _xlfn.TEXTJOIN(", ", TRUE, IF(('3.RNAExtractions'!E:E = B343) * ('3.RNAExtractions'!Y:Y = "Y"), '3.RNAExtractions'!D:D, "")),
            "Awaiting Status"
        )
    )
)</f>
        <v/>
      </c>
      <c r="Q343" s="60"/>
      <c r="R343" s="60" t="str" cm="1">
        <f t="array" aca="1" ref="R343" ca="1">IF(
    Q343="N",
    "",
    IF(
        COUNTIFS('4.RNAIllumina'!E:E, B343, '4.RNAIllumina'!Y:Y, "Y") &gt; 0,
        _xlfn.TEXTJOIN(", ", TRUE, IF(('4.RNAIllumina'!E:E = B343) * ('4.RNAIllumina'!Y:Y = "Y"), '4.RNAIllumina'!D:D, "")),
        IF(
            COUNTIFS('4.RNAIllumina'!E:E, B343, '4.RNAIllumina'!X:X, "Y") &gt; 0,
            _xlfn.TEXTJOIN(", ", TRUE, IF(('4.RNAIllumina'!E:E = B343) * ('4.RNAIllumina'!X:X = "Y"), '4.RNAIllumina'!D:D, "")),
            "Awaiting Status"
        )
    )
)</f>
        <v>Awaiting Status</v>
      </c>
      <c r="T343" s="6" t="str">
        <f ca="1">VLOOKUP($B343,'1.MetaData'!$B:$H,2,FALSE)</f>
        <v>F15-1940</v>
      </c>
      <c r="U343" s="7" t="str">
        <f ca="1">VLOOKUP($B343,'1.MetaData'!$B:$H,3,FALSE)</f>
        <v>Siganus virgatus</v>
      </c>
      <c r="V343" s="7" t="str">
        <f ca="1">VLOOKUP($B343,'1.MetaData'!$B:$H,4,FALSE)</f>
        <v>Doublebar Rabbitfish</v>
      </c>
      <c r="W343" s="6" t="str">
        <f ca="1">VLOOKUP($B343,'1.MetaData'!$B:$H,5,FALSE)</f>
        <v xml:space="preserve">WA Fisheries </v>
      </c>
      <c r="X343" s="6" t="str">
        <f ca="1">VLOOKUP($B343,'1.MetaData'!$B:$H,6,FALSE)</f>
        <v>TrEnD</v>
      </c>
      <c r="Z343"/>
    </row>
    <row r="344" spans="1:26" hidden="1" x14ac:dyDescent="0.25">
      <c r="A344" s="17">
        <v>343</v>
      </c>
      <c r="B344" s="3" t="str">
        <f t="shared" ca="1" si="7"/>
        <v>OG343</v>
      </c>
      <c r="C344" s="219" t="s">
        <v>96</v>
      </c>
      <c r="D344" s="4">
        <f ca="1">COUNTIF('2.Tissue'!C:C,B344)</f>
        <v>1</v>
      </c>
      <c r="E344" s="4">
        <f ca="1">COUNTIFS('3.DNAExtractions'!$E:$E,$B344,'3.DNAExtractions'!$D:$D,E$1)</f>
        <v>1</v>
      </c>
      <c r="F344" s="2" t="str" cm="1">
        <f t="array" aca="1" ref="F344" ca="1">IF(
    COUNTIFS('3.DNAExtractions'!E:E, B344, '3.DNAExtractions'!Y:Y, "Y") &gt; 0,
    _xlfn.TEXTJOIN(", ", TRUE, IF(('3.DNAExtractions'!E:E = B344) * ('3.DNAExtractions'!Y:Y = "Y"), '3.DNAExtractions'!D:D, "")),
    IF(
        COUNTIFS('3.DNAExtractions'!E:E, B344, '3.DNAExtractions'!X:X, "Y") &gt; 0,
        _xlfn.TEXTJOIN(", ", TRUE, IF(('3.DNAExtractions'!E:E = B344) * ('3.DNAExtractions'!X:X = "Y"), '3.DNAExtractions'!D:D, "")),
        "Awaiting Status"
    )
)</f>
        <v>Extracted</v>
      </c>
      <c r="G344" s="45" t="s">
        <v>92</v>
      </c>
      <c r="H344" s="8" t="str" cm="1">
        <f t="array" aca="1" ref="H344" ca="1">IF(
    G344="N",
    "",
    IF(
        COUNTIFS('4.Illumina'!E:E, B344, '4.Illumina'!R:R, "Y") &gt; 0,
        _xlfn.TEXTJOIN(", ", TRUE, IF(('4.Illumina'!E:E = B344) * ('4.Illumina'!R:R = "Y"), '4.Illumina'!D:D, "")),
        IF(
            COUNTIFS('4.Illumina'!E:E, B344, '4.Illumina'!Q:Q, "Y") &gt; 0,
            _xlfn.TEXTJOIN(", ", TRUE, IF(('4.Illumina'!E:E = B344) * ('4.Illumina'!Q:Q = "Y"), '4.Illumina'!D:D, "")),
            "Awaiting Status"
        )
    )
)</f>
        <v>Sequenced</v>
      </c>
      <c r="I344" s="26" t="s">
        <v>94</v>
      </c>
      <c r="J344" s="56" t="str" cm="1">
        <f t="array" aca="1" ref="J344" ca="1">IF(
    I344="N",
    "",
    IF(
        COUNTIFS('4.PacBio'!E:E, B344, '4.PacBio'!W:W, "Y") &gt; 0,
        _xlfn.TEXTJOIN(", ", TRUE, IF(('4.PacBio'!E:E = B344) * ('4.PacBio'!W:W = "Y"), '4.PacBio'!D:D, "")),
        IF(
            COUNTIFS('4.PacBio'!E:E, B344, '4.PacBio'!V:V, "Y") &gt; 0,
            _xlfn.TEXTJOIN(", ", TRUE, IF(('4.PacBio'!E:E = B344) * ('4.PacBio'!V:V = "Y"), '4.PacBio'!D:D, "")),
            "Awaiting Status"
        )
    )
)</f>
        <v/>
      </c>
      <c r="K344" s="181" t="s">
        <v>94</v>
      </c>
      <c r="L344" s="8" t="str" cm="1">
        <f t="array" aca="1" ref="L344" ca="1">IF(
    K344="N",
    "",
    IF(
        COUNTIFS('4.HiCLibrary'!E:E, B344, '4.HiCLibrary'!V:V, "Y") &gt; 0,
        _xlfn.TEXTJOIN(", ", TRUE, IF(('4.HiCLibrary'!E:E = B344) * ('4.HiCLibrary'!V:V = "Y"), '4.HiCLibrary'!D:D, "")),
        IF(
            COUNTIFS('4.HiCLibrary'!E:E, B344, '4.HiCLibrary'!U:U, "Y") &gt; 0,
            _xlfn.TEXTJOIN(", ", TRUE, IF(('4.HiCLibrary'!E:E = B344) * ('4.HiCLibrary'!U:U = "Y"), '4.HiCLibrary'!D:D, "")),
            "Awaiting Status"
        )
    )
)</f>
        <v/>
      </c>
      <c r="M344" s="47" t="s">
        <v>94</v>
      </c>
      <c r="N344" s="56" t="str" cm="1">
        <f t="array" aca="1" ref="N344" ca="1">IF(
    M344="N",
    "",
    IF(
        COUNTIFS('4.ONT'!E:E, B344, '4.ONT'!Q:Q, "Y") &gt; 0,
        _xlfn.TEXTJOIN(", ", TRUE, IF(('4.ONT'!E:E = B344) * ('4.ONT'!Q:Q = "Y"), '4.ONT'!D:D, "")),
        IF(
            COUNTIFS('4.ONT'!E:E, B344, '4.ONT'!P:P, "Y") &gt; 0,
            _xlfn.TEXTJOIN(", ", TRUE, IF(('4.ONT'!E:E = B344) * ('4.ONT'!P:P = "Y"), '4.ONT'!D:D, "")),
            "Awaiting Status"
        )
    )
)</f>
        <v/>
      </c>
      <c r="O344" s="60" t="s">
        <v>94</v>
      </c>
      <c r="P344" s="60" t="str" cm="1">
        <f t="array" aca="1" ref="P344" ca="1">IF(
    O344="N",
    "",
    IF(
        COUNTIFS('3.RNAExtractions'!E:E, B344, '3.RNAExtractions'!Z:Z, "Y") &gt; 0,
        _xlfn.TEXTJOIN(", ", TRUE, IF(('3.RNAExtractions'!E:E = B344) * ('3.RNAExtractions'!Z:Z = "Y"), '3.RNAExtractions'!D:D, "")),
        IF(
            COUNTIFS('3.RNAExtractions'!E:E, B344, '3.RNAExtractions'!Y:Y, "Y") &gt; 0,
            _xlfn.TEXTJOIN(", ", TRUE, IF(('3.RNAExtractions'!E:E = B344) * ('3.RNAExtractions'!Y:Y = "Y"), '3.RNAExtractions'!D:D, "")),
            "Awaiting Status"
        )
    )
)</f>
        <v/>
      </c>
      <c r="Q344" s="60"/>
      <c r="R344" s="60" t="str" cm="1">
        <f t="array" aca="1" ref="R344" ca="1">IF(
    Q344="N",
    "",
    IF(
        COUNTIFS('4.RNAIllumina'!E:E, B344, '4.RNAIllumina'!Y:Y, "Y") &gt; 0,
        _xlfn.TEXTJOIN(", ", TRUE, IF(('4.RNAIllumina'!E:E = B344) * ('4.RNAIllumina'!Y:Y = "Y"), '4.RNAIllumina'!D:D, "")),
        IF(
            COUNTIFS('4.RNAIllumina'!E:E, B344, '4.RNAIllumina'!X:X, "Y") &gt; 0,
            _xlfn.TEXTJOIN(", ", TRUE, IF(('4.RNAIllumina'!E:E = B344) * ('4.RNAIllumina'!X:X = "Y"), '4.RNAIllumina'!D:D, "")),
            "Awaiting Status"
        )
    )
)</f>
        <v>Awaiting Status</v>
      </c>
      <c r="T344" s="6" t="str">
        <f ca="1">VLOOKUP($B344,'1.MetaData'!$B:$H,2,FALSE)</f>
        <v>F15-1952</v>
      </c>
      <c r="U344" s="7" t="str">
        <f ca="1">VLOOKUP($B344,'1.MetaData'!$B:$H,3,FALSE)</f>
        <v>Stethojulis</v>
      </c>
      <c r="V344" s="7">
        <f ca="1">VLOOKUP($B344,'1.MetaData'!$B:$H,4,FALSE)</f>
        <v>0</v>
      </c>
      <c r="W344" s="6" t="str">
        <f ca="1">VLOOKUP($B344,'1.MetaData'!$B:$H,5,FALSE)</f>
        <v xml:space="preserve">WA Fisheries </v>
      </c>
      <c r="X344" s="6" t="str">
        <f ca="1">VLOOKUP($B344,'1.MetaData'!$B:$H,6,FALSE)</f>
        <v>TrEnD</v>
      </c>
      <c r="Z344"/>
    </row>
    <row r="345" spans="1:26" hidden="1" x14ac:dyDescent="0.25">
      <c r="A345" s="17">
        <v>344</v>
      </c>
      <c r="B345" s="3" t="str">
        <f t="shared" ca="1" si="7"/>
        <v>OG344</v>
      </c>
      <c r="C345" s="219" t="s">
        <v>96</v>
      </c>
      <c r="D345" s="4">
        <f ca="1">COUNTIF('2.Tissue'!C:C,B345)</f>
        <v>1</v>
      </c>
      <c r="E345" s="4">
        <f ca="1">COUNTIFS('3.DNAExtractions'!$E:$E,$B345,'3.DNAExtractions'!$D:$D,E$1)</f>
        <v>1</v>
      </c>
      <c r="F345" s="2" t="str" cm="1">
        <f t="array" aca="1" ref="F345" ca="1">IF(
    COUNTIFS('3.DNAExtractions'!E:E, B345, '3.DNAExtractions'!Y:Y, "Y") &gt; 0,
    _xlfn.TEXTJOIN(", ", TRUE, IF(('3.DNAExtractions'!E:E = B345) * ('3.DNAExtractions'!Y:Y = "Y"), '3.DNAExtractions'!D:D, "")),
    IF(
        COUNTIFS('3.DNAExtractions'!E:E, B345, '3.DNAExtractions'!X:X, "Y") &gt; 0,
        _xlfn.TEXTJOIN(", ", TRUE, IF(('3.DNAExtractions'!E:E = B345) * ('3.DNAExtractions'!X:X = "Y"), '3.DNAExtractions'!D:D, "")),
        "Awaiting Status"
    )
)</f>
        <v>Extracted</v>
      </c>
      <c r="G345" s="45" t="s">
        <v>92</v>
      </c>
      <c r="H345" s="8" t="str" cm="1">
        <f t="array" aca="1" ref="H345" ca="1">IF(
    G345="N",
    "",
    IF(
        COUNTIFS('4.Illumina'!E:E, B345, '4.Illumina'!R:R, "Y") &gt; 0,
        _xlfn.TEXTJOIN(", ", TRUE, IF(('4.Illumina'!E:E = B345) * ('4.Illumina'!R:R = "Y"), '4.Illumina'!D:D, "")),
        IF(
            COUNTIFS('4.Illumina'!E:E, B345, '4.Illumina'!Q:Q, "Y") &gt; 0,
            _xlfn.TEXTJOIN(", ", TRUE, IF(('4.Illumina'!E:E = B345) * ('4.Illumina'!Q:Q = "Y"), '4.Illumina'!D:D, "")),
            "Awaiting Status"
        )
    )
)</f>
        <v>Sequenced</v>
      </c>
      <c r="I345" s="26" t="s">
        <v>94</v>
      </c>
      <c r="J345" s="56" t="str" cm="1">
        <f t="array" aca="1" ref="J345" ca="1">IF(
    I345="N",
    "",
    IF(
        COUNTIFS('4.PacBio'!E:E, B345, '4.PacBio'!W:W, "Y") &gt; 0,
        _xlfn.TEXTJOIN(", ", TRUE, IF(('4.PacBio'!E:E = B345) * ('4.PacBio'!W:W = "Y"), '4.PacBio'!D:D, "")),
        IF(
            COUNTIFS('4.PacBio'!E:E, B345, '4.PacBio'!V:V, "Y") &gt; 0,
            _xlfn.TEXTJOIN(", ", TRUE, IF(('4.PacBio'!E:E = B345) * ('4.PacBio'!V:V = "Y"), '4.PacBio'!D:D, "")),
            "Awaiting Status"
        )
    )
)</f>
        <v/>
      </c>
      <c r="K345" s="181" t="s">
        <v>94</v>
      </c>
      <c r="L345" s="8" t="str" cm="1">
        <f t="array" aca="1" ref="L345" ca="1">IF(
    K345="N",
    "",
    IF(
        COUNTIFS('4.HiCLibrary'!E:E, B345, '4.HiCLibrary'!V:V, "Y") &gt; 0,
        _xlfn.TEXTJOIN(", ", TRUE, IF(('4.HiCLibrary'!E:E = B345) * ('4.HiCLibrary'!V:V = "Y"), '4.HiCLibrary'!D:D, "")),
        IF(
            COUNTIFS('4.HiCLibrary'!E:E, B345, '4.HiCLibrary'!U:U, "Y") &gt; 0,
            _xlfn.TEXTJOIN(", ", TRUE, IF(('4.HiCLibrary'!E:E = B345) * ('4.HiCLibrary'!U:U = "Y"), '4.HiCLibrary'!D:D, "")),
            "Awaiting Status"
        )
    )
)</f>
        <v/>
      </c>
      <c r="M345" s="47" t="s">
        <v>94</v>
      </c>
      <c r="N345" s="56" t="str" cm="1">
        <f t="array" aca="1" ref="N345" ca="1">IF(
    M345="N",
    "",
    IF(
        COUNTIFS('4.ONT'!E:E, B345, '4.ONT'!Q:Q, "Y") &gt; 0,
        _xlfn.TEXTJOIN(", ", TRUE, IF(('4.ONT'!E:E = B345) * ('4.ONT'!Q:Q = "Y"), '4.ONT'!D:D, "")),
        IF(
            COUNTIFS('4.ONT'!E:E, B345, '4.ONT'!P:P, "Y") &gt; 0,
            _xlfn.TEXTJOIN(", ", TRUE, IF(('4.ONT'!E:E = B345) * ('4.ONT'!P:P = "Y"), '4.ONT'!D:D, "")),
            "Awaiting Status"
        )
    )
)</f>
        <v/>
      </c>
      <c r="O345" s="60" t="s">
        <v>94</v>
      </c>
      <c r="P345" s="60" t="str" cm="1">
        <f t="array" aca="1" ref="P345" ca="1">IF(
    O345="N",
    "",
    IF(
        COUNTIFS('3.RNAExtractions'!E:E, B345, '3.RNAExtractions'!Z:Z, "Y") &gt; 0,
        _xlfn.TEXTJOIN(", ", TRUE, IF(('3.RNAExtractions'!E:E = B345) * ('3.RNAExtractions'!Z:Z = "Y"), '3.RNAExtractions'!D:D, "")),
        IF(
            COUNTIFS('3.RNAExtractions'!E:E, B345, '3.RNAExtractions'!Y:Y, "Y") &gt; 0,
            _xlfn.TEXTJOIN(", ", TRUE, IF(('3.RNAExtractions'!E:E = B345) * ('3.RNAExtractions'!Y:Y = "Y"), '3.RNAExtractions'!D:D, "")),
            "Awaiting Status"
        )
    )
)</f>
        <v/>
      </c>
      <c r="Q345" s="60"/>
      <c r="R345" s="60" t="str" cm="1">
        <f t="array" aca="1" ref="R345" ca="1">IF(
    Q345="N",
    "",
    IF(
        COUNTIFS('4.RNAIllumina'!E:E, B345, '4.RNAIllumina'!Y:Y, "Y") &gt; 0,
        _xlfn.TEXTJOIN(", ", TRUE, IF(('4.RNAIllumina'!E:E = B345) * ('4.RNAIllumina'!Y:Y = "Y"), '4.RNAIllumina'!D:D, "")),
        IF(
            COUNTIFS('4.RNAIllumina'!E:E, B345, '4.RNAIllumina'!X:X, "Y") &gt; 0,
            _xlfn.TEXTJOIN(", ", TRUE, IF(('4.RNAIllumina'!E:E = B345) * ('4.RNAIllumina'!X:X = "Y"), '4.RNAIllumina'!D:D, "")),
            "Awaiting Status"
        )
    )
)</f>
        <v>Awaiting Status</v>
      </c>
      <c r="T345" s="6" t="str">
        <f ca="1">VLOOKUP($B345,'1.MetaData'!$B:$H,2,FALSE)</f>
        <v>F15-1956</v>
      </c>
      <c r="U345" s="7" t="str">
        <f ca="1">VLOOKUP($B345,'1.MetaData'!$B:$H,3,FALSE)</f>
        <v>Stethojulis</v>
      </c>
      <c r="V345" s="7">
        <f ca="1">VLOOKUP($B345,'1.MetaData'!$B:$H,4,FALSE)</f>
        <v>0</v>
      </c>
      <c r="W345" s="6" t="str">
        <f ca="1">VLOOKUP($B345,'1.MetaData'!$B:$H,5,FALSE)</f>
        <v xml:space="preserve">WA Fisheries </v>
      </c>
      <c r="X345" s="6" t="str">
        <f ca="1">VLOOKUP($B345,'1.MetaData'!$B:$H,6,FALSE)</f>
        <v>TrEnD</v>
      </c>
      <c r="Z345"/>
    </row>
    <row r="346" spans="1:26" hidden="1" x14ac:dyDescent="0.25">
      <c r="A346" s="17">
        <v>345</v>
      </c>
      <c r="B346" s="3" t="str">
        <f t="shared" ca="1" si="7"/>
        <v>OG345</v>
      </c>
      <c r="C346" s="219" t="s">
        <v>96</v>
      </c>
      <c r="D346" s="4">
        <f ca="1">COUNTIF('2.Tissue'!C:C,B346)</f>
        <v>1</v>
      </c>
      <c r="E346" s="4">
        <f ca="1">COUNTIFS('3.DNAExtractions'!$E:$E,$B346,'3.DNAExtractions'!$D:$D,E$1)</f>
        <v>1</v>
      </c>
      <c r="F346" s="2" t="str" cm="1">
        <f t="array" aca="1" ref="F346" ca="1">IF(
    COUNTIFS('3.DNAExtractions'!E:E, B346, '3.DNAExtractions'!Y:Y, "Y") &gt; 0,
    _xlfn.TEXTJOIN(", ", TRUE, IF(('3.DNAExtractions'!E:E = B346) * ('3.DNAExtractions'!Y:Y = "Y"), '3.DNAExtractions'!D:D, "")),
    IF(
        COUNTIFS('3.DNAExtractions'!E:E, B346, '3.DNAExtractions'!X:X, "Y") &gt; 0,
        _xlfn.TEXTJOIN(", ", TRUE, IF(('3.DNAExtractions'!E:E = B346) * ('3.DNAExtractions'!X:X = "Y"), '3.DNAExtractions'!D:D, "")),
        "Awaiting Status"
    )
)</f>
        <v>Extracted</v>
      </c>
      <c r="G346" s="45" t="s">
        <v>92</v>
      </c>
      <c r="H346" s="8" t="str" cm="1">
        <f t="array" aca="1" ref="H346" ca="1">IF(
    G346="N",
    "",
    IF(
        COUNTIFS('4.Illumina'!E:E, B346, '4.Illumina'!R:R, "Y") &gt; 0,
        _xlfn.TEXTJOIN(", ", TRUE, IF(('4.Illumina'!E:E = B346) * ('4.Illumina'!R:R = "Y"), '4.Illumina'!D:D, "")),
        IF(
            COUNTIFS('4.Illumina'!E:E, B346, '4.Illumina'!Q:Q, "Y") &gt; 0,
            _xlfn.TEXTJOIN(", ", TRUE, IF(('4.Illumina'!E:E = B346) * ('4.Illumina'!Q:Q = "Y"), '4.Illumina'!D:D, "")),
            "Awaiting Status"
        )
    )
)</f>
        <v>Sequenced</v>
      </c>
      <c r="I346" s="26" t="s">
        <v>94</v>
      </c>
      <c r="J346" s="56" t="str" cm="1">
        <f t="array" aca="1" ref="J346" ca="1">IF(
    I346="N",
    "",
    IF(
        COUNTIFS('4.PacBio'!E:E, B346, '4.PacBio'!W:W, "Y") &gt; 0,
        _xlfn.TEXTJOIN(", ", TRUE, IF(('4.PacBio'!E:E = B346) * ('4.PacBio'!W:W = "Y"), '4.PacBio'!D:D, "")),
        IF(
            COUNTIFS('4.PacBio'!E:E, B346, '4.PacBio'!V:V, "Y") &gt; 0,
            _xlfn.TEXTJOIN(", ", TRUE, IF(('4.PacBio'!E:E = B346) * ('4.PacBio'!V:V = "Y"), '4.PacBio'!D:D, "")),
            "Awaiting Status"
        )
    )
)</f>
        <v/>
      </c>
      <c r="K346" s="181" t="s">
        <v>94</v>
      </c>
      <c r="L346" s="8" t="str" cm="1">
        <f t="array" aca="1" ref="L346" ca="1">IF(
    K346="N",
    "",
    IF(
        COUNTIFS('4.HiCLibrary'!E:E, B346, '4.HiCLibrary'!V:V, "Y") &gt; 0,
        _xlfn.TEXTJOIN(", ", TRUE, IF(('4.HiCLibrary'!E:E = B346) * ('4.HiCLibrary'!V:V = "Y"), '4.HiCLibrary'!D:D, "")),
        IF(
            COUNTIFS('4.HiCLibrary'!E:E, B346, '4.HiCLibrary'!U:U, "Y") &gt; 0,
            _xlfn.TEXTJOIN(", ", TRUE, IF(('4.HiCLibrary'!E:E = B346) * ('4.HiCLibrary'!U:U = "Y"), '4.HiCLibrary'!D:D, "")),
            "Awaiting Status"
        )
    )
)</f>
        <v/>
      </c>
      <c r="M346" s="47" t="s">
        <v>94</v>
      </c>
      <c r="N346" s="56" t="str" cm="1">
        <f t="array" aca="1" ref="N346" ca="1">IF(
    M346="N",
    "",
    IF(
        COUNTIFS('4.ONT'!E:E, B346, '4.ONT'!Q:Q, "Y") &gt; 0,
        _xlfn.TEXTJOIN(", ", TRUE, IF(('4.ONT'!E:E = B346) * ('4.ONT'!Q:Q = "Y"), '4.ONT'!D:D, "")),
        IF(
            COUNTIFS('4.ONT'!E:E, B346, '4.ONT'!P:P, "Y") &gt; 0,
            _xlfn.TEXTJOIN(", ", TRUE, IF(('4.ONT'!E:E = B346) * ('4.ONT'!P:P = "Y"), '4.ONT'!D:D, "")),
            "Awaiting Status"
        )
    )
)</f>
        <v/>
      </c>
      <c r="O346" s="60" t="s">
        <v>94</v>
      </c>
      <c r="P346" s="60" t="str" cm="1">
        <f t="array" aca="1" ref="P346" ca="1">IF(
    O346="N",
    "",
    IF(
        COUNTIFS('3.RNAExtractions'!E:E, B346, '3.RNAExtractions'!Z:Z, "Y") &gt; 0,
        _xlfn.TEXTJOIN(", ", TRUE, IF(('3.RNAExtractions'!E:E = B346) * ('3.RNAExtractions'!Z:Z = "Y"), '3.RNAExtractions'!D:D, "")),
        IF(
            COUNTIFS('3.RNAExtractions'!E:E, B346, '3.RNAExtractions'!Y:Y, "Y") &gt; 0,
            _xlfn.TEXTJOIN(", ", TRUE, IF(('3.RNAExtractions'!E:E = B346) * ('3.RNAExtractions'!Y:Y = "Y"), '3.RNAExtractions'!D:D, "")),
            "Awaiting Status"
        )
    )
)</f>
        <v/>
      </c>
      <c r="Q346" s="60"/>
      <c r="R346" s="60" t="str" cm="1">
        <f t="array" aca="1" ref="R346" ca="1">IF(
    Q346="N",
    "",
    IF(
        COUNTIFS('4.RNAIllumina'!E:E, B346, '4.RNAIllumina'!Y:Y, "Y") &gt; 0,
        _xlfn.TEXTJOIN(", ", TRUE, IF(('4.RNAIllumina'!E:E = B346) * ('4.RNAIllumina'!Y:Y = "Y"), '4.RNAIllumina'!D:D, "")),
        IF(
            COUNTIFS('4.RNAIllumina'!E:E, B346, '4.RNAIllumina'!X:X, "Y") &gt; 0,
            _xlfn.TEXTJOIN(", ", TRUE, IF(('4.RNAIllumina'!E:E = B346) * ('4.RNAIllumina'!X:X = "Y"), '4.RNAIllumina'!D:D, "")),
            "Awaiting Status"
        )
    )
)</f>
        <v>Awaiting Status</v>
      </c>
      <c r="T346" s="6" t="str">
        <f ca="1">VLOOKUP($B346,'1.MetaData'!$B:$H,2,FALSE)</f>
        <v>F15-1122</v>
      </c>
      <c r="U346" s="7" t="str">
        <f ca="1">VLOOKUP($B346,'1.MetaData'!$B:$H,3,FALSE)</f>
        <v>Trachinotus baillonii</v>
      </c>
      <c r="V346" s="7" t="str">
        <f ca="1">VLOOKUP($B346,'1.MetaData'!$B:$H,4,FALSE)</f>
        <v>Smallspotted Dart</v>
      </c>
      <c r="W346" s="6" t="str">
        <f ca="1">VLOOKUP($B346,'1.MetaData'!$B:$H,5,FALSE)</f>
        <v xml:space="preserve">J DiBattista, JP Hobbs, Tane </v>
      </c>
      <c r="X346" s="6" t="str">
        <f ca="1">VLOOKUP($B346,'1.MetaData'!$B:$H,6,FALSE)</f>
        <v>TrEnD</v>
      </c>
      <c r="Z346"/>
    </row>
    <row r="347" spans="1:26" hidden="1" x14ac:dyDescent="0.25">
      <c r="A347" s="17">
        <v>346</v>
      </c>
      <c r="B347" s="3" t="str">
        <f t="shared" ca="1" si="7"/>
        <v>OG346</v>
      </c>
      <c r="C347" s="219" t="s">
        <v>96</v>
      </c>
      <c r="D347" s="4">
        <f ca="1">COUNTIF('2.Tissue'!C:C,B347)</f>
        <v>1</v>
      </c>
      <c r="E347" s="4">
        <f ca="1">COUNTIFS('3.DNAExtractions'!$E:$E,$B347,'3.DNAExtractions'!$D:$D,E$1)</f>
        <v>1</v>
      </c>
      <c r="F347" s="2" t="str" cm="1">
        <f t="array" aca="1" ref="F347" ca="1">IF(
    COUNTIFS('3.DNAExtractions'!E:E, B347, '3.DNAExtractions'!Y:Y, "Y") &gt; 0,
    _xlfn.TEXTJOIN(", ", TRUE, IF(('3.DNAExtractions'!E:E = B347) * ('3.DNAExtractions'!Y:Y = "Y"), '3.DNAExtractions'!D:D, "")),
    IF(
        COUNTIFS('3.DNAExtractions'!E:E, B347, '3.DNAExtractions'!X:X, "Y") &gt; 0,
        _xlfn.TEXTJOIN(", ", TRUE, IF(('3.DNAExtractions'!E:E = B347) * ('3.DNAExtractions'!X:X = "Y"), '3.DNAExtractions'!D:D, "")),
        "Awaiting Status"
    )
)</f>
        <v>Extracted</v>
      </c>
      <c r="G347" s="45" t="s">
        <v>92</v>
      </c>
      <c r="H347" s="8" t="str" cm="1">
        <f t="array" aca="1" ref="H347" ca="1">IF(
    G347="N",
    "",
    IF(
        COUNTIFS('4.Illumina'!E:E, B347, '4.Illumina'!R:R, "Y") &gt; 0,
        _xlfn.TEXTJOIN(", ", TRUE, IF(('4.Illumina'!E:E = B347) * ('4.Illumina'!R:R = "Y"), '4.Illumina'!D:D, "")),
        IF(
            COUNTIFS('4.Illumina'!E:E, B347, '4.Illumina'!Q:Q, "Y") &gt; 0,
            _xlfn.TEXTJOIN(", ", TRUE, IF(('4.Illumina'!E:E = B347) * ('4.Illumina'!Q:Q = "Y"), '4.Illumina'!D:D, "")),
            "Awaiting Status"
        )
    )
)</f>
        <v>Sequenced</v>
      </c>
      <c r="I347" s="26" t="s">
        <v>94</v>
      </c>
      <c r="J347" s="56" t="str" cm="1">
        <f t="array" aca="1" ref="J347" ca="1">IF(
    I347="N",
    "",
    IF(
        COUNTIFS('4.PacBio'!E:E, B347, '4.PacBio'!W:W, "Y") &gt; 0,
        _xlfn.TEXTJOIN(", ", TRUE, IF(('4.PacBio'!E:E = B347) * ('4.PacBio'!W:W = "Y"), '4.PacBio'!D:D, "")),
        IF(
            COUNTIFS('4.PacBio'!E:E, B347, '4.PacBio'!V:V, "Y") &gt; 0,
            _xlfn.TEXTJOIN(", ", TRUE, IF(('4.PacBio'!E:E = B347) * ('4.PacBio'!V:V = "Y"), '4.PacBio'!D:D, "")),
            "Awaiting Status"
        )
    )
)</f>
        <v/>
      </c>
      <c r="K347" s="181" t="s">
        <v>94</v>
      </c>
      <c r="L347" s="8" t="str" cm="1">
        <f t="array" aca="1" ref="L347" ca="1">IF(
    K347="N",
    "",
    IF(
        COUNTIFS('4.HiCLibrary'!E:E, B347, '4.HiCLibrary'!V:V, "Y") &gt; 0,
        _xlfn.TEXTJOIN(", ", TRUE, IF(('4.HiCLibrary'!E:E = B347) * ('4.HiCLibrary'!V:V = "Y"), '4.HiCLibrary'!D:D, "")),
        IF(
            COUNTIFS('4.HiCLibrary'!E:E, B347, '4.HiCLibrary'!U:U, "Y") &gt; 0,
            _xlfn.TEXTJOIN(", ", TRUE, IF(('4.HiCLibrary'!E:E = B347) * ('4.HiCLibrary'!U:U = "Y"), '4.HiCLibrary'!D:D, "")),
            "Awaiting Status"
        )
    )
)</f>
        <v/>
      </c>
      <c r="M347" s="47" t="s">
        <v>94</v>
      </c>
      <c r="N347" s="56" t="str" cm="1">
        <f t="array" aca="1" ref="N347" ca="1">IF(
    M347="N",
    "",
    IF(
        COUNTIFS('4.ONT'!E:E, B347, '4.ONT'!Q:Q, "Y") &gt; 0,
        _xlfn.TEXTJOIN(", ", TRUE, IF(('4.ONT'!E:E = B347) * ('4.ONT'!Q:Q = "Y"), '4.ONT'!D:D, "")),
        IF(
            COUNTIFS('4.ONT'!E:E, B347, '4.ONT'!P:P, "Y") &gt; 0,
            _xlfn.TEXTJOIN(", ", TRUE, IF(('4.ONT'!E:E = B347) * ('4.ONT'!P:P = "Y"), '4.ONT'!D:D, "")),
            "Awaiting Status"
        )
    )
)</f>
        <v/>
      </c>
      <c r="O347" s="60" t="s">
        <v>94</v>
      </c>
      <c r="P347" s="60" t="str" cm="1">
        <f t="array" aca="1" ref="P347" ca="1">IF(
    O347="N",
    "",
    IF(
        COUNTIFS('3.RNAExtractions'!E:E, B347, '3.RNAExtractions'!Z:Z, "Y") &gt; 0,
        _xlfn.TEXTJOIN(", ", TRUE, IF(('3.RNAExtractions'!E:E = B347) * ('3.RNAExtractions'!Z:Z = "Y"), '3.RNAExtractions'!D:D, "")),
        IF(
            COUNTIFS('3.RNAExtractions'!E:E, B347, '3.RNAExtractions'!Y:Y, "Y") &gt; 0,
            _xlfn.TEXTJOIN(", ", TRUE, IF(('3.RNAExtractions'!E:E = B347) * ('3.RNAExtractions'!Y:Y = "Y"), '3.RNAExtractions'!D:D, "")),
            "Awaiting Status"
        )
    )
)</f>
        <v/>
      </c>
      <c r="Q347" s="60"/>
      <c r="R347" s="60" t="str" cm="1">
        <f t="array" aca="1" ref="R347" ca="1">IF(
    Q347="N",
    "",
    IF(
        COUNTIFS('4.RNAIllumina'!E:E, B347, '4.RNAIllumina'!Y:Y, "Y") &gt; 0,
        _xlfn.TEXTJOIN(", ", TRUE, IF(('4.RNAIllumina'!E:E = B347) * ('4.RNAIllumina'!Y:Y = "Y"), '4.RNAIllumina'!D:D, "")),
        IF(
            COUNTIFS('4.RNAIllumina'!E:E, B347, '4.RNAIllumina'!X:X, "Y") &gt; 0,
            _xlfn.TEXTJOIN(", ", TRUE, IF(('4.RNAIllumina'!E:E = B347) * ('4.RNAIllumina'!X:X = "Y"), '4.RNAIllumina'!D:D, "")),
            "Awaiting Status"
        )
    )
)</f>
        <v>Awaiting Status</v>
      </c>
      <c r="T347" s="6" t="str">
        <f ca="1">VLOOKUP($B347,'1.MetaData'!$B:$H,2,FALSE)</f>
        <v>F15-1124</v>
      </c>
      <c r="U347" s="7" t="str">
        <f ca="1">VLOOKUP($B347,'1.MetaData'!$B:$H,3,FALSE)</f>
        <v>Variola louti</v>
      </c>
      <c r="V347" s="7" t="str">
        <f ca="1">VLOOKUP($B347,'1.MetaData'!$B:$H,4,FALSE)</f>
        <v>Coronation Trout</v>
      </c>
      <c r="W347" s="6" t="str">
        <f ca="1">VLOOKUP($B347,'1.MetaData'!$B:$H,5,FALSE)</f>
        <v xml:space="preserve">J DiBattista, JP Hobbs, Tane </v>
      </c>
      <c r="X347" s="6" t="str">
        <f ca="1">VLOOKUP($B347,'1.MetaData'!$B:$H,6,FALSE)</f>
        <v>TrEnD</v>
      </c>
      <c r="Z347"/>
    </row>
    <row r="348" spans="1:26" hidden="1" x14ac:dyDescent="0.25">
      <c r="A348" s="17">
        <v>347</v>
      </c>
      <c r="B348" s="3" t="str">
        <f t="shared" ca="1" si="7"/>
        <v>OG347</v>
      </c>
      <c r="C348" s="219" t="s">
        <v>96</v>
      </c>
      <c r="D348" s="4">
        <f ca="1">COUNTIF('2.Tissue'!C:C,B348)</f>
        <v>1</v>
      </c>
      <c r="E348" s="4">
        <f ca="1">COUNTIFS('3.DNAExtractions'!$E:$E,$B348,'3.DNAExtractions'!$D:$D,E$1)</f>
        <v>1</v>
      </c>
      <c r="F348" s="2" t="str" cm="1">
        <f t="array" aca="1" ref="F348" ca="1">IF(
    COUNTIFS('3.DNAExtractions'!E:E, B348, '3.DNAExtractions'!Y:Y, "Y") &gt; 0,
    _xlfn.TEXTJOIN(", ", TRUE, IF(('3.DNAExtractions'!E:E = B348) * ('3.DNAExtractions'!Y:Y = "Y"), '3.DNAExtractions'!D:D, "")),
    IF(
        COUNTIFS('3.DNAExtractions'!E:E, B348, '3.DNAExtractions'!X:X, "Y") &gt; 0,
        _xlfn.TEXTJOIN(", ", TRUE, IF(('3.DNAExtractions'!E:E = B348) * ('3.DNAExtractions'!X:X = "Y"), '3.DNAExtractions'!D:D, "")),
        "Awaiting Status"
    )
)</f>
        <v>Extracted</v>
      </c>
      <c r="G348" s="45" t="s">
        <v>92</v>
      </c>
      <c r="H348" s="8" t="str" cm="1">
        <f t="array" aca="1" ref="H348" ca="1">IF(
    G348="N",
    "",
    IF(
        COUNTIFS('4.Illumina'!E:E, B348, '4.Illumina'!R:R, "Y") &gt; 0,
        _xlfn.TEXTJOIN(", ", TRUE, IF(('4.Illumina'!E:E = B348) * ('4.Illumina'!R:R = "Y"), '4.Illumina'!D:D, "")),
        IF(
            COUNTIFS('4.Illumina'!E:E, B348, '4.Illumina'!Q:Q, "Y") &gt; 0,
            _xlfn.TEXTJOIN(", ", TRUE, IF(('4.Illumina'!E:E = B348) * ('4.Illumina'!Q:Q = "Y"), '4.Illumina'!D:D, "")),
            "Awaiting Status"
        )
    )
)</f>
        <v>Sequenced</v>
      </c>
      <c r="I348" s="26" t="s">
        <v>94</v>
      </c>
      <c r="J348" s="56" t="str" cm="1">
        <f t="array" aca="1" ref="J348" ca="1">IF(
    I348="N",
    "",
    IF(
        COUNTIFS('4.PacBio'!E:E, B348, '4.PacBio'!W:W, "Y") &gt; 0,
        _xlfn.TEXTJOIN(", ", TRUE, IF(('4.PacBio'!E:E = B348) * ('4.PacBio'!W:W = "Y"), '4.PacBio'!D:D, "")),
        IF(
            COUNTIFS('4.PacBio'!E:E, B348, '4.PacBio'!V:V, "Y") &gt; 0,
            _xlfn.TEXTJOIN(", ", TRUE, IF(('4.PacBio'!E:E = B348) * ('4.PacBio'!V:V = "Y"), '4.PacBio'!D:D, "")),
            "Awaiting Status"
        )
    )
)</f>
        <v/>
      </c>
      <c r="K348" s="181" t="s">
        <v>94</v>
      </c>
      <c r="L348" s="8" t="str" cm="1">
        <f t="array" aca="1" ref="L348" ca="1">IF(
    K348="N",
    "",
    IF(
        COUNTIFS('4.HiCLibrary'!E:E, B348, '4.HiCLibrary'!V:V, "Y") &gt; 0,
        _xlfn.TEXTJOIN(", ", TRUE, IF(('4.HiCLibrary'!E:E = B348) * ('4.HiCLibrary'!V:V = "Y"), '4.HiCLibrary'!D:D, "")),
        IF(
            COUNTIFS('4.HiCLibrary'!E:E, B348, '4.HiCLibrary'!U:U, "Y") &gt; 0,
            _xlfn.TEXTJOIN(", ", TRUE, IF(('4.HiCLibrary'!E:E = B348) * ('4.HiCLibrary'!U:U = "Y"), '4.HiCLibrary'!D:D, "")),
            "Awaiting Status"
        )
    )
)</f>
        <v/>
      </c>
      <c r="M348" s="47" t="s">
        <v>94</v>
      </c>
      <c r="N348" s="56" t="str" cm="1">
        <f t="array" aca="1" ref="N348" ca="1">IF(
    M348="N",
    "",
    IF(
        COUNTIFS('4.ONT'!E:E, B348, '4.ONT'!Q:Q, "Y") &gt; 0,
        _xlfn.TEXTJOIN(", ", TRUE, IF(('4.ONT'!E:E = B348) * ('4.ONT'!Q:Q = "Y"), '4.ONT'!D:D, "")),
        IF(
            COUNTIFS('4.ONT'!E:E, B348, '4.ONT'!P:P, "Y") &gt; 0,
            _xlfn.TEXTJOIN(", ", TRUE, IF(('4.ONT'!E:E = B348) * ('4.ONT'!P:P = "Y"), '4.ONT'!D:D, "")),
            "Awaiting Status"
        )
    )
)</f>
        <v/>
      </c>
      <c r="O348" s="60" t="s">
        <v>94</v>
      </c>
      <c r="P348" s="60" t="str" cm="1">
        <f t="array" aca="1" ref="P348" ca="1">IF(
    O348="N",
    "",
    IF(
        COUNTIFS('3.RNAExtractions'!E:E, B348, '3.RNAExtractions'!Z:Z, "Y") &gt; 0,
        _xlfn.TEXTJOIN(", ", TRUE, IF(('3.RNAExtractions'!E:E = B348) * ('3.RNAExtractions'!Z:Z = "Y"), '3.RNAExtractions'!D:D, "")),
        IF(
            COUNTIFS('3.RNAExtractions'!E:E, B348, '3.RNAExtractions'!Y:Y, "Y") &gt; 0,
            _xlfn.TEXTJOIN(", ", TRUE, IF(('3.RNAExtractions'!E:E = B348) * ('3.RNAExtractions'!Y:Y = "Y"), '3.RNAExtractions'!D:D, "")),
            "Awaiting Status"
        )
    )
)</f>
        <v/>
      </c>
      <c r="Q348" s="60"/>
      <c r="R348" s="60" t="str" cm="1">
        <f t="array" aca="1" ref="R348" ca="1">IF(
    Q348="N",
    "",
    IF(
        COUNTIFS('4.RNAIllumina'!E:E, B348, '4.RNAIllumina'!Y:Y, "Y") &gt; 0,
        _xlfn.TEXTJOIN(", ", TRUE, IF(('4.RNAIllumina'!E:E = B348) * ('4.RNAIllumina'!Y:Y = "Y"), '4.RNAIllumina'!D:D, "")),
        IF(
            COUNTIFS('4.RNAIllumina'!E:E, B348, '4.RNAIllumina'!X:X, "Y") &gt; 0,
            _xlfn.TEXTJOIN(", ", TRUE, IF(('4.RNAIllumina'!E:E = B348) * ('4.RNAIllumina'!X:X = "Y"), '4.RNAIllumina'!D:D, "")),
            "Awaiting Status"
        )
    )
)</f>
        <v>Awaiting Status</v>
      </c>
      <c r="T348" s="6" t="str">
        <f ca="1">VLOOKUP($B348,'1.MetaData'!$B:$H,2,FALSE)</f>
        <v>F16-0498</v>
      </c>
      <c r="U348" s="7" t="str">
        <f ca="1">VLOOKUP($B348,'1.MetaData'!$B:$H,3,FALSE)</f>
        <v>Neosebastes thetidis</v>
      </c>
      <c r="V348" s="7" t="str">
        <f ca="1">VLOOKUP($B348,'1.MetaData'!$B:$H,4,FALSE)</f>
        <v>Thetis fish</v>
      </c>
      <c r="W348" s="6" t="str">
        <f ca="1">VLOOKUP($B348,'1.MetaData'!$B:$H,5,FALSE)</f>
        <v xml:space="preserve">WA FIsheries </v>
      </c>
      <c r="X348" s="6" t="str">
        <f ca="1">VLOOKUP($B348,'1.MetaData'!$B:$H,6,FALSE)</f>
        <v>TrEnD</v>
      </c>
      <c r="Z348"/>
    </row>
    <row r="349" spans="1:26" hidden="1" x14ac:dyDescent="0.25">
      <c r="A349" s="17">
        <v>348</v>
      </c>
      <c r="B349" s="3" t="str">
        <f t="shared" ca="1" si="7"/>
        <v>OG348</v>
      </c>
      <c r="C349" s="219" t="s">
        <v>96</v>
      </c>
      <c r="D349" s="4">
        <f ca="1">COUNTIF('2.Tissue'!C:C,B349)</f>
        <v>1</v>
      </c>
      <c r="E349" s="4">
        <f ca="1">COUNTIFS('3.DNAExtractions'!$E:$E,$B349,'3.DNAExtractions'!$D:$D,E$1)</f>
        <v>1</v>
      </c>
      <c r="F349" s="2" t="str" cm="1">
        <f t="array" aca="1" ref="F349" ca="1">IF(
    COUNTIFS('3.DNAExtractions'!E:E, B349, '3.DNAExtractions'!Y:Y, "Y") &gt; 0,
    _xlfn.TEXTJOIN(", ", TRUE, IF(('3.DNAExtractions'!E:E = B349) * ('3.DNAExtractions'!Y:Y = "Y"), '3.DNAExtractions'!D:D, "")),
    IF(
        COUNTIFS('3.DNAExtractions'!E:E, B349, '3.DNAExtractions'!X:X, "Y") &gt; 0,
        _xlfn.TEXTJOIN(", ", TRUE, IF(('3.DNAExtractions'!E:E = B349) * ('3.DNAExtractions'!X:X = "Y"), '3.DNAExtractions'!D:D, "")),
        "Awaiting Status"
    )
)</f>
        <v>Extracted</v>
      </c>
      <c r="G349" s="45" t="s">
        <v>92</v>
      </c>
      <c r="H349" s="8" t="str" cm="1">
        <f t="array" aca="1" ref="H349" ca="1">IF(
    G349="N",
    "",
    IF(
        COUNTIFS('4.Illumina'!E:E, B349, '4.Illumina'!R:R, "Y") &gt; 0,
        _xlfn.TEXTJOIN(", ", TRUE, IF(('4.Illumina'!E:E = B349) * ('4.Illumina'!R:R = "Y"), '4.Illumina'!D:D, "")),
        IF(
            COUNTIFS('4.Illumina'!E:E, B349, '4.Illumina'!Q:Q, "Y") &gt; 0,
            _xlfn.TEXTJOIN(", ", TRUE, IF(('4.Illumina'!E:E = B349) * ('4.Illumina'!Q:Q = "Y"), '4.Illumina'!D:D, "")),
            "Awaiting Status"
        )
    )
)</f>
        <v>Sequenced</v>
      </c>
      <c r="I349" s="26" t="s">
        <v>94</v>
      </c>
      <c r="J349" s="56" t="str" cm="1">
        <f t="array" aca="1" ref="J349" ca="1">IF(
    I349="N",
    "",
    IF(
        COUNTIFS('4.PacBio'!E:E, B349, '4.PacBio'!W:W, "Y") &gt; 0,
        _xlfn.TEXTJOIN(", ", TRUE, IF(('4.PacBio'!E:E = B349) * ('4.PacBio'!W:W = "Y"), '4.PacBio'!D:D, "")),
        IF(
            COUNTIFS('4.PacBio'!E:E, B349, '4.PacBio'!V:V, "Y") &gt; 0,
            _xlfn.TEXTJOIN(", ", TRUE, IF(('4.PacBio'!E:E = B349) * ('4.PacBio'!V:V = "Y"), '4.PacBio'!D:D, "")),
            "Awaiting Status"
        )
    )
)</f>
        <v/>
      </c>
      <c r="K349" s="181" t="s">
        <v>94</v>
      </c>
      <c r="L349" s="8" t="str" cm="1">
        <f t="array" aca="1" ref="L349" ca="1">IF(
    K349="N",
    "",
    IF(
        COUNTIFS('4.HiCLibrary'!E:E, B349, '4.HiCLibrary'!V:V, "Y") &gt; 0,
        _xlfn.TEXTJOIN(", ", TRUE, IF(('4.HiCLibrary'!E:E = B349) * ('4.HiCLibrary'!V:V = "Y"), '4.HiCLibrary'!D:D, "")),
        IF(
            COUNTIFS('4.HiCLibrary'!E:E, B349, '4.HiCLibrary'!U:U, "Y") &gt; 0,
            _xlfn.TEXTJOIN(", ", TRUE, IF(('4.HiCLibrary'!E:E = B349) * ('4.HiCLibrary'!U:U = "Y"), '4.HiCLibrary'!D:D, "")),
            "Awaiting Status"
        )
    )
)</f>
        <v/>
      </c>
      <c r="M349" s="47" t="s">
        <v>94</v>
      </c>
      <c r="N349" s="56" t="str" cm="1">
        <f t="array" aca="1" ref="N349" ca="1">IF(
    M349="N",
    "",
    IF(
        COUNTIFS('4.ONT'!E:E, B349, '4.ONT'!Q:Q, "Y") &gt; 0,
        _xlfn.TEXTJOIN(", ", TRUE, IF(('4.ONT'!E:E = B349) * ('4.ONT'!Q:Q = "Y"), '4.ONT'!D:D, "")),
        IF(
            COUNTIFS('4.ONT'!E:E, B349, '4.ONT'!P:P, "Y") &gt; 0,
            _xlfn.TEXTJOIN(", ", TRUE, IF(('4.ONT'!E:E = B349) * ('4.ONT'!P:P = "Y"), '4.ONT'!D:D, "")),
            "Awaiting Status"
        )
    )
)</f>
        <v/>
      </c>
      <c r="O349" s="60" t="s">
        <v>94</v>
      </c>
      <c r="P349" s="60" t="str" cm="1">
        <f t="array" aca="1" ref="P349" ca="1">IF(
    O349="N",
    "",
    IF(
        COUNTIFS('3.RNAExtractions'!E:E, B349, '3.RNAExtractions'!Z:Z, "Y") &gt; 0,
        _xlfn.TEXTJOIN(", ", TRUE, IF(('3.RNAExtractions'!E:E = B349) * ('3.RNAExtractions'!Z:Z = "Y"), '3.RNAExtractions'!D:D, "")),
        IF(
            COUNTIFS('3.RNAExtractions'!E:E, B349, '3.RNAExtractions'!Y:Y, "Y") &gt; 0,
            _xlfn.TEXTJOIN(", ", TRUE, IF(('3.RNAExtractions'!E:E = B349) * ('3.RNAExtractions'!Y:Y = "Y"), '3.RNAExtractions'!D:D, "")),
            "Awaiting Status"
        )
    )
)</f>
        <v/>
      </c>
      <c r="Q349" s="60"/>
      <c r="R349" s="60" t="str" cm="1">
        <f t="array" aca="1" ref="R349" ca="1">IF(
    Q349="N",
    "",
    IF(
        COUNTIFS('4.RNAIllumina'!E:E, B349, '4.RNAIllumina'!Y:Y, "Y") &gt; 0,
        _xlfn.TEXTJOIN(", ", TRUE, IF(('4.RNAIllumina'!E:E = B349) * ('4.RNAIllumina'!Y:Y = "Y"), '4.RNAIllumina'!D:D, "")),
        IF(
            COUNTIFS('4.RNAIllumina'!E:E, B349, '4.RNAIllumina'!X:X, "Y") &gt; 0,
            _xlfn.TEXTJOIN(", ", TRUE, IF(('4.RNAIllumina'!E:E = B349) * ('4.RNAIllumina'!X:X = "Y"), '4.RNAIllumina'!D:D, "")),
            "Awaiting Status"
        )
    )
)</f>
        <v>Awaiting Status</v>
      </c>
      <c r="T349" s="6" t="str">
        <f ca="1">VLOOKUP($B349,'1.MetaData'!$B:$H,2,FALSE)</f>
        <v>Sample 1</v>
      </c>
      <c r="U349" s="7">
        <f ca="1">VLOOKUP($B349,'1.MetaData'!$B:$H,3,FALSE)</f>
        <v>0</v>
      </c>
      <c r="V349" s="7">
        <f ca="1">VLOOKUP($B349,'1.MetaData'!$B:$H,4,FALSE)</f>
        <v>0</v>
      </c>
      <c r="W349" s="6">
        <f ca="1">VLOOKUP($B349,'1.MetaData'!$B:$H,5,FALSE)</f>
        <v>0</v>
      </c>
      <c r="X349" s="6" t="str">
        <f ca="1">VLOOKUP($B349,'1.MetaData'!$B:$H,6,FALSE)</f>
        <v>TrEnD</v>
      </c>
      <c r="Z349"/>
    </row>
    <row r="350" spans="1:26" hidden="1" x14ac:dyDescent="0.25">
      <c r="A350" s="17">
        <v>349</v>
      </c>
      <c r="B350" s="3" t="str">
        <f t="shared" ca="1" si="7"/>
        <v>OG349</v>
      </c>
      <c r="C350" s="219" t="s">
        <v>96</v>
      </c>
      <c r="D350" s="4">
        <f ca="1">COUNTIF('2.Tissue'!C:C,B350)</f>
        <v>1</v>
      </c>
      <c r="E350" s="4">
        <f ca="1">COUNTIFS('3.DNAExtractions'!$E:$E,$B350,'3.DNAExtractions'!$D:$D,E$1)</f>
        <v>1</v>
      </c>
      <c r="F350" s="2" t="str" cm="1">
        <f t="array" aca="1" ref="F350" ca="1">IF(
    COUNTIFS('3.DNAExtractions'!E:E, B350, '3.DNAExtractions'!Y:Y, "Y") &gt; 0,
    _xlfn.TEXTJOIN(", ", TRUE, IF(('3.DNAExtractions'!E:E = B350) * ('3.DNAExtractions'!Y:Y = "Y"), '3.DNAExtractions'!D:D, "")),
    IF(
        COUNTIFS('3.DNAExtractions'!E:E, B350, '3.DNAExtractions'!X:X, "Y") &gt; 0,
        _xlfn.TEXTJOIN(", ", TRUE, IF(('3.DNAExtractions'!E:E = B350) * ('3.DNAExtractions'!X:X = "Y"), '3.DNAExtractions'!D:D, "")),
        "Awaiting Status"
    )
)</f>
        <v>Extracted</v>
      </c>
      <c r="G350" s="45" t="s">
        <v>92</v>
      </c>
      <c r="H350" s="8" t="str" cm="1">
        <f t="array" aca="1" ref="H350" ca="1">IF(
    G350="N",
    "",
    IF(
        COUNTIFS('4.Illumina'!E:E, B350, '4.Illumina'!R:R, "Y") &gt; 0,
        _xlfn.TEXTJOIN(", ", TRUE, IF(('4.Illumina'!E:E = B350) * ('4.Illumina'!R:R = "Y"), '4.Illumina'!D:D, "")),
        IF(
            COUNTIFS('4.Illumina'!E:E, B350, '4.Illumina'!Q:Q, "Y") &gt; 0,
            _xlfn.TEXTJOIN(", ", TRUE, IF(('4.Illumina'!E:E = B350) * ('4.Illumina'!Q:Q = "Y"), '4.Illumina'!D:D, "")),
            "Awaiting Status"
        )
    )
)</f>
        <v>Sequenced</v>
      </c>
      <c r="I350" s="26" t="s">
        <v>94</v>
      </c>
      <c r="J350" s="56" t="str" cm="1">
        <f t="array" aca="1" ref="J350" ca="1">IF(
    I350="N",
    "",
    IF(
        COUNTIFS('4.PacBio'!E:E, B350, '4.PacBio'!W:W, "Y") &gt; 0,
        _xlfn.TEXTJOIN(", ", TRUE, IF(('4.PacBio'!E:E = B350) * ('4.PacBio'!W:W = "Y"), '4.PacBio'!D:D, "")),
        IF(
            COUNTIFS('4.PacBio'!E:E, B350, '4.PacBio'!V:V, "Y") &gt; 0,
            _xlfn.TEXTJOIN(", ", TRUE, IF(('4.PacBio'!E:E = B350) * ('4.PacBio'!V:V = "Y"), '4.PacBio'!D:D, "")),
            "Awaiting Status"
        )
    )
)</f>
        <v/>
      </c>
      <c r="K350" s="181" t="s">
        <v>94</v>
      </c>
      <c r="L350" s="8" t="str" cm="1">
        <f t="array" aca="1" ref="L350" ca="1">IF(
    K350="N",
    "",
    IF(
        COUNTIFS('4.HiCLibrary'!E:E, B350, '4.HiCLibrary'!V:V, "Y") &gt; 0,
        _xlfn.TEXTJOIN(", ", TRUE, IF(('4.HiCLibrary'!E:E = B350) * ('4.HiCLibrary'!V:V = "Y"), '4.HiCLibrary'!D:D, "")),
        IF(
            COUNTIFS('4.HiCLibrary'!E:E, B350, '4.HiCLibrary'!U:U, "Y") &gt; 0,
            _xlfn.TEXTJOIN(", ", TRUE, IF(('4.HiCLibrary'!E:E = B350) * ('4.HiCLibrary'!U:U = "Y"), '4.HiCLibrary'!D:D, "")),
            "Awaiting Status"
        )
    )
)</f>
        <v/>
      </c>
      <c r="M350" s="47" t="s">
        <v>94</v>
      </c>
      <c r="N350" s="56" t="str" cm="1">
        <f t="array" aca="1" ref="N350" ca="1">IF(
    M350="N",
    "",
    IF(
        COUNTIFS('4.ONT'!E:E, B350, '4.ONT'!Q:Q, "Y") &gt; 0,
        _xlfn.TEXTJOIN(", ", TRUE, IF(('4.ONT'!E:E = B350) * ('4.ONT'!Q:Q = "Y"), '4.ONT'!D:D, "")),
        IF(
            COUNTIFS('4.ONT'!E:E, B350, '4.ONT'!P:P, "Y") &gt; 0,
            _xlfn.TEXTJOIN(", ", TRUE, IF(('4.ONT'!E:E = B350) * ('4.ONT'!P:P = "Y"), '4.ONT'!D:D, "")),
            "Awaiting Status"
        )
    )
)</f>
        <v/>
      </c>
      <c r="O350" s="60" t="s">
        <v>94</v>
      </c>
      <c r="P350" s="60" t="str" cm="1">
        <f t="array" aca="1" ref="P350" ca="1">IF(
    O350="N",
    "",
    IF(
        COUNTIFS('3.RNAExtractions'!E:E, B350, '3.RNAExtractions'!Z:Z, "Y") &gt; 0,
        _xlfn.TEXTJOIN(", ", TRUE, IF(('3.RNAExtractions'!E:E = B350) * ('3.RNAExtractions'!Z:Z = "Y"), '3.RNAExtractions'!D:D, "")),
        IF(
            COUNTIFS('3.RNAExtractions'!E:E, B350, '3.RNAExtractions'!Y:Y, "Y") &gt; 0,
            _xlfn.TEXTJOIN(", ", TRUE, IF(('3.RNAExtractions'!E:E = B350) * ('3.RNAExtractions'!Y:Y = "Y"), '3.RNAExtractions'!D:D, "")),
            "Awaiting Status"
        )
    )
)</f>
        <v/>
      </c>
      <c r="Q350" s="60"/>
      <c r="R350" s="60" t="str" cm="1">
        <f t="array" aca="1" ref="R350" ca="1">IF(
    Q350="N",
    "",
    IF(
        COUNTIFS('4.RNAIllumina'!E:E, B350, '4.RNAIllumina'!Y:Y, "Y") &gt; 0,
        _xlfn.TEXTJOIN(", ", TRUE, IF(('4.RNAIllumina'!E:E = B350) * ('4.RNAIllumina'!Y:Y = "Y"), '4.RNAIllumina'!D:D, "")),
        IF(
            COUNTIFS('4.RNAIllumina'!E:E, B350, '4.RNAIllumina'!X:X, "Y") &gt; 0,
            _xlfn.TEXTJOIN(", ", TRUE, IF(('4.RNAIllumina'!E:E = B350) * ('4.RNAIllumina'!X:X = "Y"), '4.RNAIllumina'!D:D, "")),
            "Awaiting Status"
        )
    )
)</f>
        <v>Awaiting Status</v>
      </c>
      <c r="T350" s="6" t="str">
        <f ca="1">VLOOKUP($B350,'1.MetaData'!$B:$H,2,FALSE)</f>
        <v>F16-0246</v>
      </c>
      <c r="U350" s="7" t="str">
        <f ca="1">VLOOKUP($B350,'1.MetaData'!$B:$H,3,FALSE)</f>
        <v>Acanthocybium solandri</v>
      </c>
      <c r="V350" s="7" t="str">
        <f ca="1">VLOOKUP($B350,'1.MetaData'!$B:$H,4,FALSE)</f>
        <v>Wahoo</v>
      </c>
      <c r="W350" s="6" t="str">
        <f ca="1">VLOOKUP($B350,'1.MetaData'!$B:$H,5,FALSE)</f>
        <v xml:space="preserve">WA FIsheries </v>
      </c>
      <c r="X350" s="6" t="str">
        <f ca="1">VLOOKUP($B350,'1.MetaData'!$B:$H,6,FALSE)</f>
        <v>TrEnD</v>
      </c>
      <c r="Z350"/>
    </row>
    <row r="351" spans="1:26" hidden="1" x14ac:dyDescent="0.25">
      <c r="A351" s="17">
        <v>350</v>
      </c>
      <c r="B351" s="3" t="str">
        <f t="shared" ca="1" si="7"/>
        <v>OG350</v>
      </c>
      <c r="C351" s="219" t="s">
        <v>96</v>
      </c>
      <c r="D351" s="4">
        <f ca="1">COUNTIF('2.Tissue'!C:C,B351)</f>
        <v>1</v>
      </c>
      <c r="E351" s="4">
        <f ca="1">COUNTIFS('3.DNAExtractions'!$E:$E,$B351,'3.DNAExtractions'!$D:$D,E$1)</f>
        <v>1</v>
      </c>
      <c r="F351" s="2" t="str" cm="1">
        <f t="array" aca="1" ref="F351" ca="1">IF(
    COUNTIFS('3.DNAExtractions'!E:E, B351, '3.DNAExtractions'!Y:Y, "Y") &gt; 0,
    _xlfn.TEXTJOIN(", ", TRUE, IF(('3.DNAExtractions'!E:E = B351) * ('3.DNAExtractions'!Y:Y = "Y"), '3.DNAExtractions'!D:D, "")),
    IF(
        COUNTIFS('3.DNAExtractions'!E:E, B351, '3.DNAExtractions'!X:X, "Y") &gt; 0,
        _xlfn.TEXTJOIN(", ", TRUE, IF(('3.DNAExtractions'!E:E = B351) * ('3.DNAExtractions'!X:X = "Y"), '3.DNAExtractions'!D:D, "")),
        "Awaiting Status"
    )
)</f>
        <v>Extracted</v>
      </c>
      <c r="G351" s="45" t="s">
        <v>92</v>
      </c>
      <c r="H351" s="8" t="str" cm="1">
        <f t="array" aca="1" ref="H351" ca="1">IF(
    G351="N",
    "",
    IF(
        COUNTIFS('4.Illumina'!E:E, B351, '4.Illumina'!R:R, "Y") &gt; 0,
        _xlfn.TEXTJOIN(", ", TRUE, IF(('4.Illumina'!E:E = B351) * ('4.Illumina'!R:R = "Y"), '4.Illumina'!D:D, "")),
        IF(
            COUNTIFS('4.Illumina'!E:E, B351, '4.Illumina'!Q:Q, "Y") &gt; 0,
            _xlfn.TEXTJOIN(", ", TRUE, IF(('4.Illumina'!E:E = B351) * ('4.Illumina'!Q:Q = "Y"), '4.Illumina'!D:D, "")),
            "Awaiting Status"
        )
    )
)</f>
        <v>Sequenced</v>
      </c>
      <c r="I351" s="26" t="s">
        <v>94</v>
      </c>
      <c r="J351" s="56" t="str" cm="1">
        <f t="array" aca="1" ref="J351" ca="1">IF(
    I351="N",
    "",
    IF(
        COUNTIFS('4.PacBio'!E:E, B351, '4.PacBio'!W:W, "Y") &gt; 0,
        _xlfn.TEXTJOIN(", ", TRUE, IF(('4.PacBio'!E:E = B351) * ('4.PacBio'!W:W = "Y"), '4.PacBio'!D:D, "")),
        IF(
            COUNTIFS('4.PacBio'!E:E, B351, '4.PacBio'!V:V, "Y") &gt; 0,
            _xlfn.TEXTJOIN(", ", TRUE, IF(('4.PacBio'!E:E = B351) * ('4.PacBio'!V:V = "Y"), '4.PacBio'!D:D, "")),
            "Awaiting Status"
        )
    )
)</f>
        <v/>
      </c>
      <c r="K351" s="181" t="s">
        <v>94</v>
      </c>
      <c r="L351" s="8" t="str" cm="1">
        <f t="array" aca="1" ref="L351" ca="1">IF(
    K351="N",
    "",
    IF(
        COUNTIFS('4.HiCLibrary'!E:E, B351, '4.HiCLibrary'!V:V, "Y") &gt; 0,
        _xlfn.TEXTJOIN(", ", TRUE, IF(('4.HiCLibrary'!E:E = B351) * ('4.HiCLibrary'!V:V = "Y"), '4.HiCLibrary'!D:D, "")),
        IF(
            COUNTIFS('4.HiCLibrary'!E:E, B351, '4.HiCLibrary'!U:U, "Y") &gt; 0,
            _xlfn.TEXTJOIN(", ", TRUE, IF(('4.HiCLibrary'!E:E = B351) * ('4.HiCLibrary'!U:U = "Y"), '4.HiCLibrary'!D:D, "")),
            "Awaiting Status"
        )
    )
)</f>
        <v/>
      </c>
      <c r="M351" s="47" t="s">
        <v>94</v>
      </c>
      <c r="N351" s="56" t="str" cm="1">
        <f t="array" aca="1" ref="N351" ca="1">IF(
    M351="N",
    "",
    IF(
        COUNTIFS('4.ONT'!E:E, B351, '4.ONT'!Q:Q, "Y") &gt; 0,
        _xlfn.TEXTJOIN(", ", TRUE, IF(('4.ONT'!E:E = B351) * ('4.ONT'!Q:Q = "Y"), '4.ONT'!D:D, "")),
        IF(
            COUNTIFS('4.ONT'!E:E, B351, '4.ONT'!P:P, "Y") &gt; 0,
            _xlfn.TEXTJOIN(", ", TRUE, IF(('4.ONT'!E:E = B351) * ('4.ONT'!P:P = "Y"), '4.ONT'!D:D, "")),
            "Awaiting Status"
        )
    )
)</f>
        <v/>
      </c>
      <c r="O351" s="60" t="s">
        <v>94</v>
      </c>
      <c r="P351" s="60" t="str" cm="1">
        <f t="array" aca="1" ref="P351" ca="1">IF(
    O351="N",
    "",
    IF(
        COUNTIFS('3.RNAExtractions'!E:E, B351, '3.RNAExtractions'!Z:Z, "Y") &gt; 0,
        _xlfn.TEXTJOIN(", ", TRUE, IF(('3.RNAExtractions'!E:E = B351) * ('3.RNAExtractions'!Z:Z = "Y"), '3.RNAExtractions'!D:D, "")),
        IF(
            COUNTIFS('3.RNAExtractions'!E:E, B351, '3.RNAExtractions'!Y:Y, "Y") &gt; 0,
            _xlfn.TEXTJOIN(", ", TRUE, IF(('3.RNAExtractions'!E:E = B351) * ('3.RNAExtractions'!Y:Y = "Y"), '3.RNAExtractions'!D:D, "")),
            "Awaiting Status"
        )
    )
)</f>
        <v/>
      </c>
      <c r="Q351" s="60"/>
      <c r="R351" s="60" t="str" cm="1">
        <f t="array" aca="1" ref="R351" ca="1">IF(
    Q351="N",
    "",
    IF(
        COUNTIFS('4.RNAIllumina'!E:E, B351, '4.RNAIllumina'!Y:Y, "Y") &gt; 0,
        _xlfn.TEXTJOIN(", ", TRUE, IF(('4.RNAIllumina'!E:E = B351) * ('4.RNAIllumina'!Y:Y = "Y"), '4.RNAIllumina'!D:D, "")),
        IF(
            COUNTIFS('4.RNAIllumina'!E:E, B351, '4.RNAIllumina'!X:X, "Y") &gt; 0,
            _xlfn.TEXTJOIN(", ", TRUE, IF(('4.RNAIllumina'!E:E = B351) * ('4.RNAIllumina'!X:X = "Y"), '4.RNAIllumina'!D:D, "")),
            "Awaiting Status"
        )
    )
)</f>
        <v>Awaiting Status</v>
      </c>
      <c r="T351" s="6" t="str">
        <f ca="1">VLOOKUP($B351,'1.MetaData'!$B:$H,2,FALSE)</f>
        <v>F16-0247</v>
      </c>
      <c r="U351" s="7" t="str">
        <f ca="1">VLOOKUP($B351,'1.MetaData'!$B:$H,3,FALSE)</f>
        <v>Cephalopholis aurantia</v>
      </c>
      <c r="V351" s="7" t="str">
        <f ca="1">VLOOKUP($B351,'1.MetaData'!$B:$H,4,FALSE)</f>
        <v>Golden Hind</v>
      </c>
      <c r="W351" s="6" t="str">
        <f ca="1">VLOOKUP($B351,'1.MetaData'!$B:$H,5,FALSE)</f>
        <v xml:space="preserve">WA FIsheries </v>
      </c>
      <c r="X351" s="6" t="str">
        <f ca="1">VLOOKUP($B351,'1.MetaData'!$B:$H,6,FALSE)</f>
        <v>TrEnD</v>
      </c>
      <c r="Z351"/>
    </row>
    <row r="352" spans="1:26" hidden="1" x14ac:dyDescent="0.25">
      <c r="A352" s="17">
        <v>351</v>
      </c>
      <c r="B352" s="3" t="str">
        <f t="shared" ca="1" si="7"/>
        <v>OG351</v>
      </c>
      <c r="C352" s="219" t="s">
        <v>96</v>
      </c>
      <c r="D352" s="4">
        <f ca="1">COUNTIF('2.Tissue'!C:C,B352)</f>
        <v>1</v>
      </c>
      <c r="E352" s="4">
        <f ca="1">COUNTIFS('3.DNAExtractions'!$E:$E,$B352,'3.DNAExtractions'!$D:$D,E$1)</f>
        <v>1</v>
      </c>
      <c r="F352" s="2" t="str" cm="1">
        <f t="array" aca="1" ref="F352" ca="1">IF(
    COUNTIFS('3.DNAExtractions'!E:E, B352, '3.DNAExtractions'!Y:Y, "Y") &gt; 0,
    _xlfn.TEXTJOIN(", ", TRUE, IF(('3.DNAExtractions'!E:E = B352) * ('3.DNAExtractions'!Y:Y = "Y"), '3.DNAExtractions'!D:D, "")),
    IF(
        COUNTIFS('3.DNAExtractions'!E:E, B352, '3.DNAExtractions'!X:X, "Y") &gt; 0,
        _xlfn.TEXTJOIN(", ", TRUE, IF(('3.DNAExtractions'!E:E = B352) * ('3.DNAExtractions'!X:X = "Y"), '3.DNAExtractions'!D:D, "")),
        "Awaiting Status"
    )
)</f>
        <v>Extracted</v>
      </c>
      <c r="G352" s="45" t="s">
        <v>92</v>
      </c>
      <c r="H352" s="8" t="str" cm="1">
        <f t="array" aca="1" ref="H352" ca="1">IF(
    G352="N",
    "",
    IF(
        COUNTIFS('4.Illumina'!E:E, B352, '4.Illumina'!R:R, "Y") &gt; 0,
        _xlfn.TEXTJOIN(", ", TRUE, IF(('4.Illumina'!E:E = B352) * ('4.Illumina'!R:R = "Y"), '4.Illumina'!D:D, "")),
        IF(
            COUNTIFS('4.Illumina'!E:E, B352, '4.Illumina'!Q:Q, "Y") &gt; 0,
            _xlfn.TEXTJOIN(", ", TRUE, IF(('4.Illumina'!E:E = B352) * ('4.Illumina'!Q:Q = "Y"), '4.Illumina'!D:D, "")),
            "Awaiting Status"
        )
    )
)</f>
        <v>Sequenced</v>
      </c>
      <c r="I352" s="26" t="s">
        <v>94</v>
      </c>
      <c r="J352" s="56" t="str" cm="1">
        <f t="array" aca="1" ref="J352" ca="1">IF(
    I352="N",
    "",
    IF(
        COUNTIFS('4.PacBio'!E:E, B352, '4.PacBio'!W:W, "Y") &gt; 0,
        _xlfn.TEXTJOIN(", ", TRUE, IF(('4.PacBio'!E:E = B352) * ('4.PacBio'!W:W = "Y"), '4.PacBio'!D:D, "")),
        IF(
            COUNTIFS('4.PacBio'!E:E, B352, '4.PacBio'!V:V, "Y") &gt; 0,
            _xlfn.TEXTJOIN(", ", TRUE, IF(('4.PacBio'!E:E = B352) * ('4.PacBio'!V:V = "Y"), '4.PacBio'!D:D, "")),
            "Awaiting Status"
        )
    )
)</f>
        <v/>
      </c>
      <c r="K352" s="181" t="s">
        <v>94</v>
      </c>
      <c r="L352" s="8" t="str" cm="1">
        <f t="array" aca="1" ref="L352" ca="1">IF(
    K352="N",
    "",
    IF(
        COUNTIFS('4.HiCLibrary'!E:E, B352, '4.HiCLibrary'!V:V, "Y") &gt; 0,
        _xlfn.TEXTJOIN(", ", TRUE, IF(('4.HiCLibrary'!E:E = B352) * ('4.HiCLibrary'!V:V = "Y"), '4.HiCLibrary'!D:D, "")),
        IF(
            COUNTIFS('4.HiCLibrary'!E:E, B352, '4.HiCLibrary'!U:U, "Y") &gt; 0,
            _xlfn.TEXTJOIN(", ", TRUE, IF(('4.HiCLibrary'!E:E = B352) * ('4.HiCLibrary'!U:U = "Y"), '4.HiCLibrary'!D:D, "")),
            "Awaiting Status"
        )
    )
)</f>
        <v/>
      </c>
      <c r="M352" s="47" t="s">
        <v>94</v>
      </c>
      <c r="N352" s="56" t="str" cm="1">
        <f t="array" aca="1" ref="N352" ca="1">IF(
    M352="N",
    "",
    IF(
        COUNTIFS('4.ONT'!E:E, B352, '4.ONT'!Q:Q, "Y") &gt; 0,
        _xlfn.TEXTJOIN(", ", TRUE, IF(('4.ONT'!E:E = B352) * ('4.ONT'!Q:Q = "Y"), '4.ONT'!D:D, "")),
        IF(
            COUNTIFS('4.ONT'!E:E, B352, '4.ONT'!P:P, "Y") &gt; 0,
            _xlfn.TEXTJOIN(", ", TRUE, IF(('4.ONT'!E:E = B352) * ('4.ONT'!P:P = "Y"), '4.ONT'!D:D, "")),
            "Awaiting Status"
        )
    )
)</f>
        <v/>
      </c>
      <c r="O352" s="60" t="s">
        <v>94</v>
      </c>
      <c r="P352" s="60" t="str" cm="1">
        <f t="array" aca="1" ref="P352" ca="1">IF(
    O352="N",
    "",
    IF(
        COUNTIFS('3.RNAExtractions'!E:E, B352, '3.RNAExtractions'!Z:Z, "Y") &gt; 0,
        _xlfn.TEXTJOIN(", ", TRUE, IF(('3.RNAExtractions'!E:E = B352) * ('3.RNAExtractions'!Z:Z = "Y"), '3.RNAExtractions'!D:D, "")),
        IF(
            COUNTIFS('3.RNAExtractions'!E:E, B352, '3.RNAExtractions'!Y:Y, "Y") &gt; 0,
            _xlfn.TEXTJOIN(", ", TRUE, IF(('3.RNAExtractions'!E:E = B352) * ('3.RNAExtractions'!Y:Y = "Y"), '3.RNAExtractions'!D:D, "")),
            "Awaiting Status"
        )
    )
)</f>
        <v/>
      </c>
      <c r="Q352" s="60"/>
      <c r="R352" s="60" t="str" cm="1">
        <f t="array" aca="1" ref="R352" ca="1">IF(
    Q352="N",
    "",
    IF(
        COUNTIFS('4.RNAIllumina'!E:E, B352, '4.RNAIllumina'!Y:Y, "Y") &gt; 0,
        _xlfn.TEXTJOIN(", ", TRUE, IF(('4.RNAIllumina'!E:E = B352) * ('4.RNAIllumina'!Y:Y = "Y"), '4.RNAIllumina'!D:D, "")),
        IF(
            COUNTIFS('4.RNAIllumina'!E:E, B352, '4.RNAIllumina'!X:X, "Y") &gt; 0,
            _xlfn.TEXTJOIN(", ", TRUE, IF(('4.RNAIllumina'!E:E = B352) * ('4.RNAIllumina'!X:X = "Y"), '4.RNAIllumina'!D:D, "")),
            "Awaiting Status"
        )
    )
)</f>
        <v>Awaiting Status</v>
      </c>
      <c r="T352" s="6" t="str">
        <f ca="1">VLOOKUP($B352,'1.MetaData'!$B:$H,2,FALSE)</f>
        <v>F15-1922</v>
      </c>
      <c r="U352" s="7" t="str">
        <f ca="1">VLOOKUP($B352,'1.MetaData'!$B:$H,3,FALSE)</f>
        <v>Lethrinus variegatus</v>
      </c>
      <c r="V352" s="7">
        <f ca="1">VLOOKUP($B352,'1.MetaData'!$B:$H,4,FALSE)</f>
        <v>0</v>
      </c>
      <c r="W352" s="6" t="str">
        <f ca="1">VLOOKUP($B352,'1.MetaData'!$B:$H,5,FALSE)</f>
        <v xml:space="preserve">WA Fisheries </v>
      </c>
      <c r="X352" s="6" t="str">
        <f ca="1">VLOOKUP($B352,'1.MetaData'!$B:$H,6,FALSE)</f>
        <v>TrEnD</v>
      </c>
      <c r="Z352"/>
    </row>
    <row r="353" spans="1:26" hidden="1" x14ac:dyDescent="0.25">
      <c r="A353" s="17">
        <v>352</v>
      </c>
      <c r="B353" s="3" t="str">
        <f t="shared" ca="1" si="7"/>
        <v>OG352</v>
      </c>
      <c r="C353" s="219" t="s">
        <v>96</v>
      </c>
      <c r="D353" s="4">
        <f ca="1">COUNTIF('2.Tissue'!C:C,B353)</f>
        <v>1</v>
      </c>
      <c r="E353" s="4">
        <f ca="1">COUNTIFS('3.DNAExtractions'!$E:$E,$B353,'3.DNAExtractions'!$D:$D,E$1)</f>
        <v>1</v>
      </c>
      <c r="F353" s="2" t="str" cm="1">
        <f t="array" aca="1" ref="F353" ca="1">IF(
    COUNTIFS('3.DNAExtractions'!E:E, B353, '3.DNAExtractions'!Y:Y, "Y") &gt; 0,
    _xlfn.TEXTJOIN(", ", TRUE, IF(('3.DNAExtractions'!E:E = B353) * ('3.DNAExtractions'!Y:Y = "Y"), '3.DNAExtractions'!D:D, "")),
    IF(
        COUNTIFS('3.DNAExtractions'!E:E, B353, '3.DNAExtractions'!X:X, "Y") &gt; 0,
        _xlfn.TEXTJOIN(", ", TRUE, IF(('3.DNAExtractions'!E:E = B353) * ('3.DNAExtractions'!X:X = "Y"), '3.DNAExtractions'!D:D, "")),
        "Awaiting Status"
    )
)</f>
        <v>Extracted</v>
      </c>
      <c r="G353" s="45" t="s">
        <v>92</v>
      </c>
      <c r="H353" s="8" t="str" cm="1">
        <f t="array" aca="1" ref="H353" ca="1">IF(
    G353="N",
    "",
    IF(
        COUNTIFS('4.Illumina'!E:E, B353, '4.Illumina'!R:R, "Y") &gt; 0,
        _xlfn.TEXTJOIN(", ", TRUE, IF(('4.Illumina'!E:E = B353) * ('4.Illumina'!R:R = "Y"), '4.Illumina'!D:D, "")),
        IF(
            COUNTIFS('4.Illumina'!E:E, B353, '4.Illumina'!Q:Q, "Y") &gt; 0,
            _xlfn.TEXTJOIN(", ", TRUE, IF(('4.Illumina'!E:E = B353) * ('4.Illumina'!Q:Q = "Y"), '4.Illumina'!D:D, "")),
            "Awaiting Status"
        )
    )
)</f>
        <v>Sequenced</v>
      </c>
      <c r="I353" s="26" t="s">
        <v>94</v>
      </c>
      <c r="J353" s="56" t="str" cm="1">
        <f t="array" aca="1" ref="J353" ca="1">IF(
    I353="N",
    "",
    IF(
        COUNTIFS('4.PacBio'!E:E, B353, '4.PacBio'!W:W, "Y") &gt; 0,
        _xlfn.TEXTJOIN(", ", TRUE, IF(('4.PacBio'!E:E = B353) * ('4.PacBio'!W:W = "Y"), '4.PacBio'!D:D, "")),
        IF(
            COUNTIFS('4.PacBio'!E:E, B353, '4.PacBio'!V:V, "Y") &gt; 0,
            _xlfn.TEXTJOIN(", ", TRUE, IF(('4.PacBio'!E:E = B353) * ('4.PacBio'!V:V = "Y"), '4.PacBio'!D:D, "")),
            "Awaiting Status"
        )
    )
)</f>
        <v/>
      </c>
      <c r="K353" s="181" t="s">
        <v>94</v>
      </c>
      <c r="L353" s="8" t="str" cm="1">
        <f t="array" aca="1" ref="L353" ca="1">IF(
    K353="N",
    "",
    IF(
        COUNTIFS('4.HiCLibrary'!E:E, B353, '4.HiCLibrary'!V:V, "Y") &gt; 0,
        _xlfn.TEXTJOIN(", ", TRUE, IF(('4.HiCLibrary'!E:E = B353) * ('4.HiCLibrary'!V:V = "Y"), '4.HiCLibrary'!D:D, "")),
        IF(
            COUNTIFS('4.HiCLibrary'!E:E, B353, '4.HiCLibrary'!U:U, "Y") &gt; 0,
            _xlfn.TEXTJOIN(", ", TRUE, IF(('4.HiCLibrary'!E:E = B353) * ('4.HiCLibrary'!U:U = "Y"), '4.HiCLibrary'!D:D, "")),
            "Awaiting Status"
        )
    )
)</f>
        <v/>
      </c>
      <c r="M353" s="47" t="s">
        <v>94</v>
      </c>
      <c r="N353" s="56" t="str" cm="1">
        <f t="array" aca="1" ref="N353" ca="1">IF(
    M353="N",
    "",
    IF(
        COUNTIFS('4.ONT'!E:E, B353, '4.ONT'!Q:Q, "Y") &gt; 0,
        _xlfn.TEXTJOIN(", ", TRUE, IF(('4.ONT'!E:E = B353) * ('4.ONT'!Q:Q = "Y"), '4.ONT'!D:D, "")),
        IF(
            COUNTIFS('4.ONT'!E:E, B353, '4.ONT'!P:P, "Y") &gt; 0,
            _xlfn.TEXTJOIN(", ", TRUE, IF(('4.ONT'!E:E = B353) * ('4.ONT'!P:P = "Y"), '4.ONT'!D:D, "")),
            "Awaiting Status"
        )
    )
)</f>
        <v/>
      </c>
      <c r="O353" s="60" t="s">
        <v>94</v>
      </c>
      <c r="P353" s="60" t="str" cm="1">
        <f t="array" aca="1" ref="P353" ca="1">IF(
    O353="N",
    "",
    IF(
        COUNTIFS('3.RNAExtractions'!E:E, B353, '3.RNAExtractions'!Z:Z, "Y") &gt; 0,
        _xlfn.TEXTJOIN(", ", TRUE, IF(('3.RNAExtractions'!E:E = B353) * ('3.RNAExtractions'!Z:Z = "Y"), '3.RNAExtractions'!D:D, "")),
        IF(
            COUNTIFS('3.RNAExtractions'!E:E, B353, '3.RNAExtractions'!Y:Y, "Y") &gt; 0,
            _xlfn.TEXTJOIN(", ", TRUE, IF(('3.RNAExtractions'!E:E = B353) * ('3.RNAExtractions'!Y:Y = "Y"), '3.RNAExtractions'!D:D, "")),
            "Awaiting Status"
        )
    )
)</f>
        <v/>
      </c>
      <c r="Q353" s="60"/>
      <c r="R353" s="60" t="str" cm="1">
        <f t="array" aca="1" ref="R353" ca="1">IF(
    Q353="N",
    "",
    IF(
        COUNTIFS('4.RNAIllumina'!E:E, B353, '4.RNAIllumina'!Y:Y, "Y") &gt; 0,
        _xlfn.TEXTJOIN(", ", TRUE, IF(('4.RNAIllumina'!E:E = B353) * ('4.RNAIllumina'!Y:Y = "Y"), '4.RNAIllumina'!D:D, "")),
        IF(
            COUNTIFS('4.RNAIllumina'!E:E, B353, '4.RNAIllumina'!X:X, "Y") &gt; 0,
            _xlfn.TEXTJOIN(", ", TRUE, IF(('4.RNAIllumina'!E:E = B353) * ('4.RNAIllumina'!X:X = "Y"), '4.RNAIllumina'!D:D, "")),
            "Awaiting Status"
        )
    )
)</f>
        <v>Awaiting Status</v>
      </c>
      <c r="T353" s="6" t="str">
        <f ca="1">VLOOKUP($B353,'1.MetaData'!$B:$H,2,FALSE)</f>
        <v>F15-1114</v>
      </c>
      <c r="U353" s="7" t="str">
        <f ca="1">VLOOKUP($B353,'1.MetaData'!$B:$H,3,FALSE)</f>
        <v>Lethrinus xanthochilus</v>
      </c>
      <c r="V353" s="7" t="str">
        <f ca="1">VLOOKUP($B353,'1.MetaData'!$B:$H,4,FALSE)</f>
        <v>Yellowlip Emperor</v>
      </c>
      <c r="W353" s="6" t="str">
        <f ca="1">VLOOKUP($B353,'1.MetaData'!$B:$H,5,FALSE)</f>
        <v xml:space="preserve">J DiBattista, JP Hobbs, Tane </v>
      </c>
      <c r="X353" s="6" t="str">
        <f ca="1">VLOOKUP($B353,'1.MetaData'!$B:$H,6,FALSE)</f>
        <v>TrEnD</v>
      </c>
      <c r="Z353"/>
    </row>
    <row r="354" spans="1:26" hidden="1" x14ac:dyDescent="0.25">
      <c r="A354" s="17">
        <v>353</v>
      </c>
      <c r="B354" s="3" t="str">
        <f t="shared" ca="1" si="7"/>
        <v>OG353</v>
      </c>
      <c r="C354" s="219" t="s">
        <v>96</v>
      </c>
      <c r="D354" s="4">
        <f ca="1">COUNTIF('2.Tissue'!C:C,B354)</f>
        <v>1</v>
      </c>
      <c r="E354" s="4">
        <f ca="1">COUNTIFS('3.DNAExtractions'!$E:$E,$B354,'3.DNAExtractions'!$D:$D,E$1)</f>
        <v>1</v>
      </c>
      <c r="F354" s="2" t="str" cm="1">
        <f t="array" aca="1" ref="F354" ca="1">IF(
    COUNTIFS('3.DNAExtractions'!E:E, B354, '3.DNAExtractions'!Y:Y, "Y") &gt; 0,
    _xlfn.TEXTJOIN(", ", TRUE, IF(('3.DNAExtractions'!E:E = B354) * ('3.DNAExtractions'!Y:Y = "Y"), '3.DNAExtractions'!D:D, "")),
    IF(
        COUNTIFS('3.DNAExtractions'!E:E, B354, '3.DNAExtractions'!X:X, "Y") &gt; 0,
        _xlfn.TEXTJOIN(", ", TRUE, IF(('3.DNAExtractions'!E:E = B354) * ('3.DNAExtractions'!X:X = "Y"), '3.DNAExtractions'!D:D, "")),
        "Awaiting Status"
    )
)</f>
        <v>Extracted</v>
      </c>
      <c r="G354" s="45" t="s">
        <v>92</v>
      </c>
      <c r="H354" s="8" t="str" cm="1">
        <f t="array" aca="1" ref="H354" ca="1">IF(
    G354="N",
    "",
    IF(
        COUNTIFS('4.Illumina'!E:E, B354, '4.Illumina'!R:R, "Y") &gt; 0,
        _xlfn.TEXTJOIN(", ", TRUE, IF(('4.Illumina'!E:E = B354) * ('4.Illumina'!R:R = "Y"), '4.Illumina'!D:D, "")),
        IF(
            COUNTIFS('4.Illumina'!E:E, B354, '4.Illumina'!Q:Q, "Y") &gt; 0,
            _xlfn.TEXTJOIN(", ", TRUE, IF(('4.Illumina'!E:E = B354) * ('4.Illumina'!Q:Q = "Y"), '4.Illumina'!D:D, "")),
            "Awaiting Status"
        )
    )
)</f>
        <v>Sequenced</v>
      </c>
      <c r="I354" s="26" t="s">
        <v>94</v>
      </c>
      <c r="J354" s="56" t="str" cm="1">
        <f t="array" aca="1" ref="J354" ca="1">IF(
    I354="N",
    "",
    IF(
        COUNTIFS('4.PacBio'!E:E, B354, '4.PacBio'!W:W, "Y") &gt; 0,
        _xlfn.TEXTJOIN(", ", TRUE, IF(('4.PacBio'!E:E = B354) * ('4.PacBio'!W:W = "Y"), '4.PacBio'!D:D, "")),
        IF(
            COUNTIFS('4.PacBio'!E:E, B354, '4.PacBio'!V:V, "Y") &gt; 0,
            _xlfn.TEXTJOIN(", ", TRUE, IF(('4.PacBio'!E:E = B354) * ('4.PacBio'!V:V = "Y"), '4.PacBio'!D:D, "")),
            "Awaiting Status"
        )
    )
)</f>
        <v/>
      </c>
      <c r="K354" s="181" t="s">
        <v>94</v>
      </c>
      <c r="L354" s="8" t="str" cm="1">
        <f t="array" aca="1" ref="L354" ca="1">IF(
    K354="N",
    "",
    IF(
        COUNTIFS('4.HiCLibrary'!E:E, B354, '4.HiCLibrary'!V:V, "Y") &gt; 0,
        _xlfn.TEXTJOIN(", ", TRUE, IF(('4.HiCLibrary'!E:E = B354) * ('4.HiCLibrary'!V:V = "Y"), '4.HiCLibrary'!D:D, "")),
        IF(
            COUNTIFS('4.HiCLibrary'!E:E, B354, '4.HiCLibrary'!U:U, "Y") &gt; 0,
            _xlfn.TEXTJOIN(", ", TRUE, IF(('4.HiCLibrary'!E:E = B354) * ('4.HiCLibrary'!U:U = "Y"), '4.HiCLibrary'!D:D, "")),
            "Awaiting Status"
        )
    )
)</f>
        <v/>
      </c>
      <c r="M354" s="47" t="s">
        <v>94</v>
      </c>
      <c r="N354" s="56" t="str" cm="1">
        <f t="array" aca="1" ref="N354" ca="1">IF(
    M354="N",
    "",
    IF(
        COUNTIFS('4.ONT'!E:E, B354, '4.ONT'!Q:Q, "Y") &gt; 0,
        _xlfn.TEXTJOIN(", ", TRUE, IF(('4.ONT'!E:E = B354) * ('4.ONT'!Q:Q = "Y"), '4.ONT'!D:D, "")),
        IF(
            COUNTIFS('4.ONT'!E:E, B354, '4.ONT'!P:P, "Y") &gt; 0,
            _xlfn.TEXTJOIN(", ", TRUE, IF(('4.ONT'!E:E = B354) * ('4.ONT'!P:P = "Y"), '4.ONT'!D:D, "")),
            "Awaiting Status"
        )
    )
)</f>
        <v/>
      </c>
      <c r="O354" s="60" t="s">
        <v>94</v>
      </c>
      <c r="P354" s="60" t="str" cm="1">
        <f t="array" aca="1" ref="P354" ca="1">IF(
    O354="N",
    "",
    IF(
        COUNTIFS('3.RNAExtractions'!E:E, B354, '3.RNAExtractions'!Z:Z, "Y") &gt; 0,
        _xlfn.TEXTJOIN(", ", TRUE, IF(('3.RNAExtractions'!E:E = B354) * ('3.RNAExtractions'!Z:Z = "Y"), '3.RNAExtractions'!D:D, "")),
        IF(
            COUNTIFS('3.RNAExtractions'!E:E, B354, '3.RNAExtractions'!Y:Y, "Y") &gt; 0,
            _xlfn.TEXTJOIN(", ", TRUE, IF(('3.RNAExtractions'!E:E = B354) * ('3.RNAExtractions'!Y:Y = "Y"), '3.RNAExtractions'!D:D, "")),
            "Awaiting Status"
        )
    )
)</f>
        <v/>
      </c>
      <c r="Q354" s="60"/>
      <c r="R354" s="60" t="str" cm="1">
        <f t="array" aca="1" ref="R354" ca="1">IF(
    Q354="N",
    "",
    IF(
        COUNTIFS('4.RNAIllumina'!E:E, B354, '4.RNAIllumina'!Y:Y, "Y") &gt; 0,
        _xlfn.TEXTJOIN(", ", TRUE, IF(('4.RNAIllumina'!E:E = B354) * ('4.RNAIllumina'!Y:Y = "Y"), '4.RNAIllumina'!D:D, "")),
        IF(
            COUNTIFS('4.RNAIllumina'!E:E, B354, '4.RNAIllumina'!X:X, "Y") &gt; 0,
            _xlfn.TEXTJOIN(", ", TRUE, IF(('4.RNAIllumina'!E:E = B354) * ('4.RNAIllumina'!X:X = "Y"), '4.RNAIllumina'!D:D, "")),
            "Awaiting Status"
        )
    )
)</f>
        <v>Awaiting Status</v>
      </c>
      <c r="T354" s="6" t="str">
        <f ca="1">VLOOKUP($B354,'1.MetaData'!$B:$H,2,FALSE)</f>
        <v>F15-1946</v>
      </c>
      <c r="U354" s="7" t="str">
        <f ca="1">VLOOKUP($B354,'1.MetaData'!$B:$H,3,FALSE)</f>
        <v>Lutjanus carponotatus</v>
      </c>
      <c r="V354" s="7" t="str">
        <f ca="1">VLOOKUP($B354,'1.MetaData'!$B:$H,4,FALSE)</f>
        <v>Stripey Snapper</v>
      </c>
      <c r="W354" s="6" t="str">
        <f ca="1">VLOOKUP($B354,'1.MetaData'!$B:$H,5,FALSE)</f>
        <v xml:space="preserve">WA Fisheries </v>
      </c>
      <c r="X354" s="6" t="str">
        <f ca="1">VLOOKUP($B354,'1.MetaData'!$B:$H,6,FALSE)</f>
        <v>TrEnD</v>
      </c>
      <c r="Z354"/>
    </row>
    <row r="355" spans="1:26" hidden="1" x14ac:dyDescent="0.25">
      <c r="A355" s="17">
        <v>354</v>
      </c>
      <c r="B355" s="3" t="str">
        <f t="shared" ca="1" si="7"/>
        <v>OG354</v>
      </c>
      <c r="C355" s="219" t="s">
        <v>96</v>
      </c>
      <c r="D355" s="4">
        <f ca="1">COUNTIF('2.Tissue'!C:C,B355)</f>
        <v>1</v>
      </c>
      <c r="E355" s="4">
        <f ca="1">COUNTIFS('3.DNAExtractions'!$E:$E,$B355,'3.DNAExtractions'!$D:$D,E$1)</f>
        <v>1</v>
      </c>
      <c r="F355" s="2" t="str" cm="1">
        <f t="array" aca="1" ref="F355" ca="1">IF(
    COUNTIFS('3.DNAExtractions'!E:E, B355, '3.DNAExtractions'!Y:Y, "Y") &gt; 0,
    _xlfn.TEXTJOIN(", ", TRUE, IF(('3.DNAExtractions'!E:E = B355) * ('3.DNAExtractions'!Y:Y = "Y"), '3.DNAExtractions'!D:D, "")),
    IF(
        COUNTIFS('3.DNAExtractions'!E:E, B355, '3.DNAExtractions'!X:X, "Y") &gt; 0,
        _xlfn.TEXTJOIN(", ", TRUE, IF(('3.DNAExtractions'!E:E = B355) * ('3.DNAExtractions'!X:X = "Y"), '3.DNAExtractions'!D:D, "")),
        "Awaiting Status"
    )
)</f>
        <v>Extracted</v>
      </c>
      <c r="G355" s="45" t="s">
        <v>92</v>
      </c>
      <c r="H355" s="8" t="str" cm="1">
        <f t="array" aca="1" ref="H355" ca="1">IF(
    G355="N",
    "",
    IF(
        COUNTIFS('4.Illumina'!E:E, B355, '4.Illumina'!R:R, "Y") &gt; 0,
        _xlfn.TEXTJOIN(", ", TRUE, IF(('4.Illumina'!E:E = B355) * ('4.Illumina'!R:R = "Y"), '4.Illumina'!D:D, "")),
        IF(
            COUNTIFS('4.Illumina'!E:E, B355, '4.Illumina'!Q:Q, "Y") &gt; 0,
            _xlfn.TEXTJOIN(", ", TRUE, IF(('4.Illumina'!E:E = B355) * ('4.Illumina'!Q:Q = "Y"), '4.Illumina'!D:D, "")),
            "Awaiting Status"
        )
    )
)</f>
        <v>Sequenced</v>
      </c>
      <c r="I355" s="26" t="s">
        <v>94</v>
      </c>
      <c r="J355" s="56" t="str" cm="1">
        <f t="array" aca="1" ref="J355" ca="1">IF(
    I355="N",
    "",
    IF(
        COUNTIFS('4.PacBio'!E:E, B355, '4.PacBio'!W:W, "Y") &gt; 0,
        _xlfn.TEXTJOIN(", ", TRUE, IF(('4.PacBio'!E:E = B355) * ('4.PacBio'!W:W = "Y"), '4.PacBio'!D:D, "")),
        IF(
            COUNTIFS('4.PacBio'!E:E, B355, '4.PacBio'!V:V, "Y") &gt; 0,
            _xlfn.TEXTJOIN(", ", TRUE, IF(('4.PacBio'!E:E = B355) * ('4.PacBio'!V:V = "Y"), '4.PacBio'!D:D, "")),
            "Awaiting Status"
        )
    )
)</f>
        <v/>
      </c>
      <c r="K355" s="181" t="s">
        <v>94</v>
      </c>
      <c r="L355" s="8" t="str" cm="1">
        <f t="array" aca="1" ref="L355" ca="1">IF(
    K355="N",
    "",
    IF(
        COUNTIFS('4.HiCLibrary'!E:E, B355, '4.HiCLibrary'!V:V, "Y") &gt; 0,
        _xlfn.TEXTJOIN(", ", TRUE, IF(('4.HiCLibrary'!E:E = B355) * ('4.HiCLibrary'!V:V = "Y"), '4.HiCLibrary'!D:D, "")),
        IF(
            COUNTIFS('4.HiCLibrary'!E:E, B355, '4.HiCLibrary'!U:U, "Y") &gt; 0,
            _xlfn.TEXTJOIN(", ", TRUE, IF(('4.HiCLibrary'!E:E = B355) * ('4.HiCLibrary'!U:U = "Y"), '4.HiCLibrary'!D:D, "")),
            "Awaiting Status"
        )
    )
)</f>
        <v/>
      </c>
      <c r="M355" s="47" t="s">
        <v>94</v>
      </c>
      <c r="N355" s="56" t="str" cm="1">
        <f t="array" aca="1" ref="N355" ca="1">IF(
    M355="N",
    "",
    IF(
        COUNTIFS('4.ONT'!E:E, B355, '4.ONT'!Q:Q, "Y") &gt; 0,
        _xlfn.TEXTJOIN(", ", TRUE, IF(('4.ONT'!E:E = B355) * ('4.ONT'!Q:Q = "Y"), '4.ONT'!D:D, "")),
        IF(
            COUNTIFS('4.ONT'!E:E, B355, '4.ONT'!P:P, "Y") &gt; 0,
            _xlfn.TEXTJOIN(", ", TRUE, IF(('4.ONT'!E:E = B355) * ('4.ONT'!P:P = "Y"), '4.ONT'!D:D, "")),
            "Awaiting Status"
        )
    )
)</f>
        <v/>
      </c>
      <c r="O355" s="60" t="s">
        <v>94</v>
      </c>
      <c r="P355" s="60" t="str" cm="1">
        <f t="array" aca="1" ref="P355" ca="1">IF(
    O355="N",
    "",
    IF(
        COUNTIFS('3.RNAExtractions'!E:E, B355, '3.RNAExtractions'!Z:Z, "Y") &gt; 0,
        _xlfn.TEXTJOIN(", ", TRUE, IF(('3.RNAExtractions'!E:E = B355) * ('3.RNAExtractions'!Z:Z = "Y"), '3.RNAExtractions'!D:D, "")),
        IF(
            COUNTIFS('3.RNAExtractions'!E:E, B355, '3.RNAExtractions'!Y:Y, "Y") &gt; 0,
            _xlfn.TEXTJOIN(", ", TRUE, IF(('3.RNAExtractions'!E:E = B355) * ('3.RNAExtractions'!Y:Y = "Y"), '3.RNAExtractions'!D:D, "")),
            "Awaiting Status"
        )
    )
)</f>
        <v/>
      </c>
      <c r="Q355" s="60"/>
      <c r="R355" s="60" t="str" cm="1">
        <f t="array" aca="1" ref="R355" ca="1">IF(
    Q355="N",
    "",
    IF(
        COUNTIFS('4.RNAIllumina'!E:E, B355, '4.RNAIllumina'!Y:Y, "Y") &gt; 0,
        _xlfn.TEXTJOIN(", ", TRUE, IF(('4.RNAIllumina'!E:E = B355) * ('4.RNAIllumina'!Y:Y = "Y"), '4.RNAIllumina'!D:D, "")),
        IF(
            COUNTIFS('4.RNAIllumina'!E:E, B355, '4.RNAIllumina'!X:X, "Y") &gt; 0,
            _xlfn.TEXTJOIN(", ", TRUE, IF(('4.RNAIllumina'!E:E = B355) * ('4.RNAIllumina'!X:X = "Y"), '4.RNAIllumina'!D:D, "")),
            "Awaiting Status"
        )
    )
)</f>
        <v>Awaiting Status</v>
      </c>
      <c r="T355" s="6" t="str">
        <f ca="1">VLOOKUP($B355,'1.MetaData'!$B:$H,2,FALSE)</f>
        <v>F16-0231</v>
      </c>
      <c r="U355" s="7" t="str">
        <f ca="1">VLOOKUP($B355,'1.MetaData'!$B:$H,3,FALSE)</f>
        <v>Cephalopholis sonnerati</v>
      </c>
      <c r="V355" s="7" t="str">
        <f ca="1">VLOOKUP($B355,'1.MetaData'!$B:$H,4,FALSE)</f>
        <v>Tomato Hind</v>
      </c>
      <c r="W355" s="6" t="str">
        <f ca="1">VLOOKUP($B355,'1.MetaData'!$B:$H,5,FALSE)</f>
        <v xml:space="preserve">WA FIsheries </v>
      </c>
      <c r="X355" s="6" t="str">
        <f ca="1">VLOOKUP($B355,'1.MetaData'!$B:$H,6,FALSE)</f>
        <v>TrEnD</v>
      </c>
      <c r="Z355"/>
    </row>
    <row r="356" spans="1:26" hidden="1" x14ac:dyDescent="0.25">
      <c r="A356" s="17">
        <v>355</v>
      </c>
      <c r="B356" s="3" t="str">
        <f t="shared" ca="1" si="7"/>
        <v>OG355</v>
      </c>
      <c r="C356" s="219" t="s">
        <v>96</v>
      </c>
      <c r="D356" s="4">
        <f ca="1">COUNTIF('2.Tissue'!C:C,B356)</f>
        <v>1</v>
      </c>
      <c r="E356" s="4">
        <f ca="1">COUNTIFS('3.DNAExtractions'!$E:$E,$B356,'3.DNAExtractions'!$D:$D,E$1)</f>
        <v>1</v>
      </c>
      <c r="F356" s="2" t="str" cm="1">
        <f t="array" aca="1" ref="F356" ca="1">IF(
    COUNTIFS('3.DNAExtractions'!E:E, B356, '3.DNAExtractions'!Y:Y, "Y") &gt; 0,
    _xlfn.TEXTJOIN(", ", TRUE, IF(('3.DNAExtractions'!E:E = B356) * ('3.DNAExtractions'!Y:Y = "Y"), '3.DNAExtractions'!D:D, "")),
    IF(
        COUNTIFS('3.DNAExtractions'!E:E, B356, '3.DNAExtractions'!X:X, "Y") &gt; 0,
        _xlfn.TEXTJOIN(", ", TRUE, IF(('3.DNAExtractions'!E:E = B356) * ('3.DNAExtractions'!X:X = "Y"), '3.DNAExtractions'!D:D, "")),
        "Awaiting Status"
    )
)</f>
        <v>Extracted</v>
      </c>
      <c r="G356" s="45" t="s">
        <v>92</v>
      </c>
      <c r="H356" s="8" t="str" cm="1">
        <f t="array" aca="1" ref="H356" ca="1">IF(
    G356="N",
    "",
    IF(
        COUNTIFS('4.Illumina'!E:E, B356, '4.Illumina'!R:R, "Y") &gt; 0,
        _xlfn.TEXTJOIN(", ", TRUE, IF(('4.Illumina'!E:E = B356) * ('4.Illumina'!R:R = "Y"), '4.Illumina'!D:D, "")),
        IF(
            COUNTIFS('4.Illumina'!E:E, B356, '4.Illumina'!Q:Q, "Y") &gt; 0,
            _xlfn.TEXTJOIN(", ", TRUE, IF(('4.Illumina'!E:E = B356) * ('4.Illumina'!Q:Q = "Y"), '4.Illumina'!D:D, "")),
            "Awaiting Status"
        )
    )
)</f>
        <v>Sequenced</v>
      </c>
      <c r="I356" s="26" t="s">
        <v>94</v>
      </c>
      <c r="J356" s="56" t="str" cm="1">
        <f t="array" aca="1" ref="J356" ca="1">IF(
    I356="N",
    "",
    IF(
        COUNTIFS('4.PacBio'!E:E, B356, '4.PacBio'!W:W, "Y") &gt; 0,
        _xlfn.TEXTJOIN(", ", TRUE, IF(('4.PacBio'!E:E = B356) * ('4.PacBio'!W:W = "Y"), '4.PacBio'!D:D, "")),
        IF(
            COUNTIFS('4.PacBio'!E:E, B356, '4.PacBio'!V:V, "Y") &gt; 0,
            _xlfn.TEXTJOIN(", ", TRUE, IF(('4.PacBio'!E:E = B356) * ('4.PacBio'!V:V = "Y"), '4.PacBio'!D:D, "")),
            "Awaiting Status"
        )
    )
)</f>
        <v/>
      </c>
      <c r="K356" s="181" t="s">
        <v>94</v>
      </c>
      <c r="L356" s="8" t="str" cm="1">
        <f t="array" aca="1" ref="L356" ca="1">IF(
    K356="N",
    "",
    IF(
        COUNTIFS('4.HiCLibrary'!E:E, B356, '4.HiCLibrary'!V:V, "Y") &gt; 0,
        _xlfn.TEXTJOIN(", ", TRUE, IF(('4.HiCLibrary'!E:E = B356) * ('4.HiCLibrary'!V:V = "Y"), '4.HiCLibrary'!D:D, "")),
        IF(
            COUNTIFS('4.HiCLibrary'!E:E, B356, '4.HiCLibrary'!U:U, "Y") &gt; 0,
            _xlfn.TEXTJOIN(", ", TRUE, IF(('4.HiCLibrary'!E:E = B356) * ('4.HiCLibrary'!U:U = "Y"), '4.HiCLibrary'!D:D, "")),
            "Awaiting Status"
        )
    )
)</f>
        <v/>
      </c>
      <c r="M356" s="47" t="s">
        <v>94</v>
      </c>
      <c r="N356" s="56" t="str" cm="1">
        <f t="array" aca="1" ref="N356" ca="1">IF(
    M356="N",
    "",
    IF(
        COUNTIFS('4.ONT'!E:E, B356, '4.ONT'!Q:Q, "Y") &gt; 0,
        _xlfn.TEXTJOIN(", ", TRUE, IF(('4.ONT'!E:E = B356) * ('4.ONT'!Q:Q = "Y"), '4.ONT'!D:D, "")),
        IF(
            COUNTIFS('4.ONT'!E:E, B356, '4.ONT'!P:P, "Y") &gt; 0,
            _xlfn.TEXTJOIN(", ", TRUE, IF(('4.ONT'!E:E = B356) * ('4.ONT'!P:P = "Y"), '4.ONT'!D:D, "")),
            "Awaiting Status"
        )
    )
)</f>
        <v/>
      </c>
      <c r="O356" s="60" t="s">
        <v>94</v>
      </c>
      <c r="P356" s="60" t="str" cm="1">
        <f t="array" aca="1" ref="P356" ca="1">IF(
    O356="N",
    "",
    IF(
        COUNTIFS('3.RNAExtractions'!E:E, B356, '3.RNAExtractions'!Z:Z, "Y") &gt; 0,
        _xlfn.TEXTJOIN(", ", TRUE, IF(('3.RNAExtractions'!E:E = B356) * ('3.RNAExtractions'!Z:Z = "Y"), '3.RNAExtractions'!D:D, "")),
        IF(
            COUNTIFS('3.RNAExtractions'!E:E, B356, '3.RNAExtractions'!Y:Y, "Y") &gt; 0,
            _xlfn.TEXTJOIN(", ", TRUE, IF(('3.RNAExtractions'!E:E = B356) * ('3.RNAExtractions'!Y:Y = "Y"), '3.RNAExtractions'!D:D, "")),
            "Awaiting Status"
        )
    )
)</f>
        <v/>
      </c>
      <c r="Q356" s="60"/>
      <c r="R356" s="60" t="str" cm="1">
        <f t="array" aca="1" ref="R356" ca="1">IF(
    Q356="N",
    "",
    IF(
        COUNTIFS('4.RNAIllumina'!E:E, B356, '4.RNAIllumina'!Y:Y, "Y") &gt; 0,
        _xlfn.TEXTJOIN(", ", TRUE, IF(('4.RNAIllumina'!E:E = B356) * ('4.RNAIllumina'!Y:Y = "Y"), '4.RNAIllumina'!D:D, "")),
        IF(
            COUNTIFS('4.RNAIllumina'!E:E, B356, '4.RNAIllumina'!X:X, "Y") &gt; 0,
            _xlfn.TEXTJOIN(", ", TRUE, IF(('4.RNAIllumina'!E:E = B356) * ('4.RNAIllumina'!X:X = "Y"), '4.RNAIllumina'!D:D, "")),
            "Awaiting Status"
        )
    )
)</f>
        <v>Awaiting Status</v>
      </c>
      <c r="T356" s="6" t="str">
        <f ca="1">VLOOKUP($B356,'1.MetaData'!$B:$H,2,FALSE)</f>
        <v>F16-0256</v>
      </c>
      <c r="U356" s="7" t="str">
        <f ca="1">VLOOKUP($B356,'1.MetaData'!$B:$H,3,FALSE)</f>
        <v>Chlorurus microrhinos</v>
      </c>
      <c r="V356" s="7" t="str">
        <f ca="1">VLOOKUP($B356,'1.MetaData'!$B:$H,4,FALSE)</f>
        <v>Blunt-head Parrotfish</v>
      </c>
      <c r="W356" s="6" t="str">
        <f ca="1">VLOOKUP($B356,'1.MetaData'!$B:$H,5,FALSE)</f>
        <v xml:space="preserve">WA FIsheries </v>
      </c>
      <c r="X356" s="6" t="str">
        <f ca="1">VLOOKUP($B356,'1.MetaData'!$B:$H,6,FALSE)</f>
        <v>TrEnD</v>
      </c>
      <c r="Z356"/>
    </row>
    <row r="357" spans="1:26" hidden="1" x14ac:dyDescent="0.25">
      <c r="A357" s="17">
        <v>356</v>
      </c>
      <c r="B357" s="3" t="str">
        <f t="shared" ca="1" si="7"/>
        <v>OG356</v>
      </c>
      <c r="C357" s="219" t="s">
        <v>96</v>
      </c>
      <c r="D357" s="4">
        <f ca="1">COUNTIF('2.Tissue'!C:C,B357)</f>
        <v>1</v>
      </c>
      <c r="E357" s="4">
        <f ca="1">COUNTIFS('3.DNAExtractions'!$E:$E,$B357,'3.DNAExtractions'!$D:$D,E$1)</f>
        <v>1</v>
      </c>
      <c r="F357" s="2" t="str" cm="1">
        <f t="array" aca="1" ref="F357" ca="1">IF(
    COUNTIFS('3.DNAExtractions'!E:E, B357, '3.DNAExtractions'!Y:Y, "Y") &gt; 0,
    _xlfn.TEXTJOIN(", ", TRUE, IF(('3.DNAExtractions'!E:E = B357) * ('3.DNAExtractions'!Y:Y = "Y"), '3.DNAExtractions'!D:D, "")),
    IF(
        COUNTIFS('3.DNAExtractions'!E:E, B357, '3.DNAExtractions'!X:X, "Y") &gt; 0,
        _xlfn.TEXTJOIN(", ", TRUE, IF(('3.DNAExtractions'!E:E = B357) * ('3.DNAExtractions'!X:X = "Y"), '3.DNAExtractions'!D:D, "")),
        "Awaiting Status"
    )
)</f>
        <v>Extracted</v>
      </c>
      <c r="G357" s="45" t="s">
        <v>92</v>
      </c>
      <c r="H357" s="8" t="str" cm="1">
        <f t="array" aca="1" ref="H357" ca="1">IF(
    G357="N",
    "",
    IF(
        COUNTIFS('4.Illumina'!E:E, B357, '4.Illumina'!R:R, "Y") &gt; 0,
        _xlfn.TEXTJOIN(", ", TRUE, IF(('4.Illumina'!E:E = B357) * ('4.Illumina'!R:R = "Y"), '4.Illumina'!D:D, "")),
        IF(
            COUNTIFS('4.Illumina'!E:E, B357, '4.Illumina'!Q:Q, "Y") &gt; 0,
            _xlfn.TEXTJOIN(", ", TRUE, IF(('4.Illumina'!E:E = B357) * ('4.Illumina'!Q:Q = "Y"), '4.Illumina'!D:D, "")),
            "Awaiting Status"
        )
    )
)</f>
        <v>Sequenced</v>
      </c>
      <c r="I357" s="26" t="s">
        <v>94</v>
      </c>
      <c r="J357" s="56" t="str" cm="1">
        <f t="array" aca="1" ref="J357" ca="1">IF(
    I357="N",
    "",
    IF(
        COUNTIFS('4.PacBio'!E:E, B357, '4.PacBio'!W:W, "Y") &gt; 0,
        _xlfn.TEXTJOIN(", ", TRUE, IF(('4.PacBio'!E:E = B357) * ('4.PacBio'!W:W = "Y"), '4.PacBio'!D:D, "")),
        IF(
            COUNTIFS('4.PacBio'!E:E, B357, '4.PacBio'!V:V, "Y") &gt; 0,
            _xlfn.TEXTJOIN(", ", TRUE, IF(('4.PacBio'!E:E = B357) * ('4.PacBio'!V:V = "Y"), '4.PacBio'!D:D, "")),
            "Awaiting Status"
        )
    )
)</f>
        <v/>
      </c>
      <c r="K357" s="181" t="s">
        <v>94</v>
      </c>
      <c r="L357" s="8" t="str" cm="1">
        <f t="array" aca="1" ref="L357" ca="1">IF(
    K357="N",
    "",
    IF(
        COUNTIFS('4.HiCLibrary'!E:E, B357, '4.HiCLibrary'!V:V, "Y") &gt; 0,
        _xlfn.TEXTJOIN(", ", TRUE, IF(('4.HiCLibrary'!E:E = B357) * ('4.HiCLibrary'!V:V = "Y"), '4.HiCLibrary'!D:D, "")),
        IF(
            COUNTIFS('4.HiCLibrary'!E:E, B357, '4.HiCLibrary'!U:U, "Y") &gt; 0,
            _xlfn.TEXTJOIN(", ", TRUE, IF(('4.HiCLibrary'!E:E = B357) * ('4.HiCLibrary'!U:U = "Y"), '4.HiCLibrary'!D:D, "")),
            "Awaiting Status"
        )
    )
)</f>
        <v/>
      </c>
      <c r="M357" s="47" t="s">
        <v>94</v>
      </c>
      <c r="N357" s="56" t="str" cm="1">
        <f t="array" aca="1" ref="N357" ca="1">IF(
    M357="N",
    "",
    IF(
        COUNTIFS('4.ONT'!E:E, B357, '4.ONT'!Q:Q, "Y") &gt; 0,
        _xlfn.TEXTJOIN(", ", TRUE, IF(('4.ONT'!E:E = B357) * ('4.ONT'!Q:Q = "Y"), '4.ONT'!D:D, "")),
        IF(
            COUNTIFS('4.ONT'!E:E, B357, '4.ONT'!P:P, "Y") &gt; 0,
            _xlfn.TEXTJOIN(", ", TRUE, IF(('4.ONT'!E:E = B357) * ('4.ONT'!P:P = "Y"), '4.ONT'!D:D, "")),
            "Awaiting Status"
        )
    )
)</f>
        <v/>
      </c>
      <c r="O357" s="60" t="s">
        <v>94</v>
      </c>
      <c r="P357" s="60" t="str" cm="1">
        <f t="array" aca="1" ref="P357" ca="1">IF(
    O357="N",
    "",
    IF(
        COUNTIFS('3.RNAExtractions'!E:E, B357, '3.RNAExtractions'!Z:Z, "Y") &gt; 0,
        _xlfn.TEXTJOIN(", ", TRUE, IF(('3.RNAExtractions'!E:E = B357) * ('3.RNAExtractions'!Z:Z = "Y"), '3.RNAExtractions'!D:D, "")),
        IF(
            COUNTIFS('3.RNAExtractions'!E:E, B357, '3.RNAExtractions'!Y:Y, "Y") &gt; 0,
            _xlfn.TEXTJOIN(", ", TRUE, IF(('3.RNAExtractions'!E:E = B357) * ('3.RNAExtractions'!Y:Y = "Y"), '3.RNAExtractions'!D:D, "")),
            "Awaiting Status"
        )
    )
)</f>
        <v/>
      </c>
      <c r="Q357" s="60"/>
      <c r="R357" s="60" t="str" cm="1">
        <f t="array" aca="1" ref="R357" ca="1">IF(
    Q357="N",
    "",
    IF(
        COUNTIFS('4.RNAIllumina'!E:E, B357, '4.RNAIllumina'!Y:Y, "Y") &gt; 0,
        _xlfn.TEXTJOIN(", ", TRUE, IF(('4.RNAIllumina'!E:E = B357) * ('4.RNAIllumina'!Y:Y = "Y"), '4.RNAIllumina'!D:D, "")),
        IF(
            COUNTIFS('4.RNAIllumina'!E:E, B357, '4.RNAIllumina'!X:X, "Y") &gt; 0,
            _xlfn.TEXTJOIN(", ", TRUE, IF(('4.RNAIllumina'!E:E = B357) * ('4.RNAIllumina'!X:X = "Y"), '4.RNAIllumina'!D:D, "")),
            "Awaiting Status"
        )
    )
)</f>
        <v>Awaiting Status</v>
      </c>
      <c r="T357" s="6" t="str">
        <f ca="1">VLOOKUP($B357,'1.MetaData'!$B:$H,2,FALSE)</f>
        <v>F16-0504</v>
      </c>
      <c r="U357" s="7" t="str">
        <f ca="1">VLOOKUP($B357,'1.MetaData'!$B:$H,3,FALSE)</f>
        <v>Chlorurus microrhinos</v>
      </c>
      <c r="V357" s="7" t="str">
        <f ca="1">VLOOKUP($B357,'1.MetaData'!$B:$H,4,FALSE)</f>
        <v>Steephead parrotfish</v>
      </c>
      <c r="W357" s="6" t="str">
        <f ca="1">VLOOKUP($B357,'1.MetaData'!$B:$H,5,FALSE)</f>
        <v xml:space="preserve">WA FIsheries </v>
      </c>
      <c r="X357" s="6" t="str">
        <f ca="1">VLOOKUP($B357,'1.MetaData'!$B:$H,6,FALSE)</f>
        <v>TrEnD</v>
      </c>
      <c r="Z357"/>
    </row>
    <row r="358" spans="1:26" hidden="1" x14ac:dyDescent="0.25">
      <c r="A358" s="17">
        <v>357</v>
      </c>
      <c r="B358" s="3" t="str">
        <f t="shared" ca="1" si="7"/>
        <v>OG357</v>
      </c>
      <c r="C358" s="219" t="s">
        <v>96</v>
      </c>
      <c r="D358" s="4">
        <f ca="1">COUNTIF('2.Tissue'!C:C,B358)</f>
        <v>1</v>
      </c>
      <c r="E358" s="4">
        <f ca="1">COUNTIFS('3.DNAExtractions'!$E:$E,$B358,'3.DNAExtractions'!$D:$D,E$1)</f>
        <v>1</v>
      </c>
      <c r="F358" s="2" t="str" cm="1">
        <f t="array" aca="1" ref="F358" ca="1">IF(
    COUNTIFS('3.DNAExtractions'!E:E, B358, '3.DNAExtractions'!Y:Y, "Y") &gt; 0,
    _xlfn.TEXTJOIN(", ", TRUE, IF(('3.DNAExtractions'!E:E = B358) * ('3.DNAExtractions'!Y:Y = "Y"), '3.DNAExtractions'!D:D, "")),
    IF(
        COUNTIFS('3.DNAExtractions'!E:E, B358, '3.DNAExtractions'!X:X, "Y") &gt; 0,
        _xlfn.TEXTJOIN(", ", TRUE, IF(('3.DNAExtractions'!E:E = B358) * ('3.DNAExtractions'!X:X = "Y"), '3.DNAExtractions'!D:D, "")),
        "Awaiting Status"
    )
)</f>
        <v>Extracted</v>
      </c>
      <c r="G358" s="45" t="s">
        <v>92</v>
      </c>
      <c r="H358" s="8" t="str" cm="1">
        <f t="array" aca="1" ref="H358" ca="1">IF(
    G358="N",
    "",
    IF(
        COUNTIFS('4.Illumina'!E:E, B358, '4.Illumina'!R:R, "Y") &gt; 0,
        _xlfn.TEXTJOIN(", ", TRUE, IF(('4.Illumina'!E:E = B358) * ('4.Illumina'!R:R = "Y"), '4.Illumina'!D:D, "")),
        IF(
            COUNTIFS('4.Illumina'!E:E, B358, '4.Illumina'!Q:Q, "Y") &gt; 0,
            _xlfn.TEXTJOIN(", ", TRUE, IF(('4.Illumina'!E:E = B358) * ('4.Illumina'!Q:Q = "Y"), '4.Illumina'!D:D, "")),
            "Awaiting Status"
        )
    )
)</f>
        <v>Sequenced</v>
      </c>
      <c r="I358" s="26" t="s">
        <v>94</v>
      </c>
      <c r="J358" s="56" t="str" cm="1">
        <f t="array" aca="1" ref="J358" ca="1">IF(
    I358="N",
    "",
    IF(
        COUNTIFS('4.PacBio'!E:E, B358, '4.PacBio'!W:W, "Y") &gt; 0,
        _xlfn.TEXTJOIN(", ", TRUE, IF(('4.PacBio'!E:E = B358) * ('4.PacBio'!W:W = "Y"), '4.PacBio'!D:D, "")),
        IF(
            COUNTIFS('4.PacBio'!E:E, B358, '4.PacBio'!V:V, "Y") &gt; 0,
            _xlfn.TEXTJOIN(", ", TRUE, IF(('4.PacBio'!E:E = B358) * ('4.PacBio'!V:V = "Y"), '4.PacBio'!D:D, "")),
            "Awaiting Status"
        )
    )
)</f>
        <v/>
      </c>
      <c r="K358" s="181" t="s">
        <v>94</v>
      </c>
      <c r="L358" s="8" t="str" cm="1">
        <f t="array" aca="1" ref="L358" ca="1">IF(
    K358="N",
    "",
    IF(
        COUNTIFS('4.HiCLibrary'!E:E, B358, '4.HiCLibrary'!V:V, "Y") &gt; 0,
        _xlfn.TEXTJOIN(", ", TRUE, IF(('4.HiCLibrary'!E:E = B358) * ('4.HiCLibrary'!V:V = "Y"), '4.HiCLibrary'!D:D, "")),
        IF(
            COUNTIFS('4.HiCLibrary'!E:E, B358, '4.HiCLibrary'!U:U, "Y") &gt; 0,
            _xlfn.TEXTJOIN(", ", TRUE, IF(('4.HiCLibrary'!E:E = B358) * ('4.HiCLibrary'!U:U = "Y"), '4.HiCLibrary'!D:D, "")),
            "Awaiting Status"
        )
    )
)</f>
        <v/>
      </c>
      <c r="M358" s="47" t="s">
        <v>94</v>
      </c>
      <c r="N358" s="56" t="str" cm="1">
        <f t="array" aca="1" ref="N358" ca="1">IF(
    M358="N",
    "",
    IF(
        COUNTIFS('4.ONT'!E:E, B358, '4.ONT'!Q:Q, "Y") &gt; 0,
        _xlfn.TEXTJOIN(", ", TRUE, IF(('4.ONT'!E:E = B358) * ('4.ONT'!Q:Q = "Y"), '4.ONT'!D:D, "")),
        IF(
            COUNTIFS('4.ONT'!E:E, B358, '4.ONT'!P:P, "Y") &gt; 0,
            _xlfn.TEXTJOIN(", ", TRUE, IF(('4.ONT'!E:E = B358) * ('4.ONT'!P:P = "Y"), '4.ONT'!D:D, "")),
            "Awaiting Status"
        )
    )
)</f>
        <v/>
      </c>
      <c r="O358" s="60" t="s">
        <v>94</v>
      </c>
      <c r="P358" s="60" t="str" cm="1">
        <f t="array" aca="1" ref="P358" ca="1">IF(
    O358="N",
    "",
    IF(
        COUNTIFS('3.RNAExtractions'!E:E, B358, '3.RNAExtractions'!Z:Z, "Y") &gt; 0,
        _xlfn.TEXTJOIN(", ", TRUE, IF(('3.RNAExtractions'!E:E = B358) * ('3.RNAExtractions'!Z:Z = "Y"), '3.RNAExtractions'!D:D, "")),
        IF(
            COUNTIFS('3.RNAExtractions'!E:E, B358, '3.RNAExtractions'!Y:Y, "Y") &gt; 0,
            _xlfn.TEXTJOIN(", ", TRUE, IF(('3.RNAExtractions'!E:E = B358) * ('3.RNAExtractions'!Y:Y = "Y"), '3.RNAExtractions'!D:D, "")),
            "Awaiting Status"
        )
    )
)</f>
        <v/>
      </c>
      <c r="Q358" s="60"/>
      <c r="R358" s="60" t="str" cm="1">
        <f t="array" aca="1" ref="R358" ca="1">IF(
    Q358="N",
    "",
    IF(
        COUNTIFS('4.RNAIllumina'!E:E, B358, '4.RNAIllumina'!Y:Y, "Y") &gt; 0,
        _xlfn.TEXTJOIN(", ", TRUE, IF(('4.RNAIllumina'!E:E = B358) * ('4.RNAIllumina'!Y:Y = "Y"), '4.RNAIllumina'!D:D, "")),
        IF(
            COUNTIFS('4.RNAIllumina'!E:E, B358, '4.RNAIllumina'!X:X, "Y") &gt; 0,
            _xlfn.TEXTJOIN(", ", TRUE, IF(('4.RNAIllumina'!E:E = B358) * ('4.RNAIllumina'!X:X = "Y"), '4.RNAIllumina'!D:D, "")),
            "Awaiting Status"
        )
    )
)</f>
        <v>Awaiting Status</v>
      </c>
      <c r="T358" s="6" t="str">
        <f ca="1">VLOOKUP($B358,'1.MetaData'!$B:$H,2,FALSE)</f>
        <v>F16-0640</v>
      </c>
      <c r="U358" s="7" t="str">
        <f ca="1">VLOOKUP($B358,'1.MetaData'!$B:$H,3,FALSE)</f>
        <v>Nemipterus furcosus</v>
      </c>
      <c r="V358" s="7" t="str">
        <f ca="1">VLOOKUP($B358,'1.MetaData'!$B:$H,4,FALSE)</f>
        <v>Fork-tailed threadfin bream</v>
      </c>
      <c r="W358" s="6">
        <f ca="1">VLOOKUP($B358,'1.MetaData'!$B:$H,5,FALSE)</f>
        <v>0</v>
      </c>
      <c r="X358" s="6" t="str">
        <f ca="1">VLOOKUP($B358,'1.MetaData'!$B:$H,6,FALSE)</f>
        <v>TrEnD</v>
      </c>
      <c r="Z358"/>
    </row>
    <row r="359" spans="1:26" hidden="1" x14ac:dyDescent="0.25">
      <c r="A359" s="17">
        <v>358</v>
      </c>
      <c r="B359" s="3" t="str">
        <f t="shared" ca="1" si="7"/>
        <v>OG358</v>
      </c>
      <c r="C359" s="219" t="s">
        <v>96</v>
      </c>
      <c r="D359" s="4">
        <f ca="1">COUNTIF('2.Tissue'!C:C,B359)</f>
        <v>1</v>
      </c>
      <c r="E359" s="4">
        <f ca="1">COUNTIFS('3.DNAExtractions'!$E:$E,$B359,'3.DNAExtractions'!$D:$D,E$1)</f>
        <v>1</v>
      </c>
      <c r="F359" s="2" t="str" cm="1">
        <f t="array" aca="1" ref="F359" ca="1">IF(
    COUNTIFS('3.DNAExtractions'!E:E, B359, '3.DNAExtractions'!Y:Y, "Y") &gt; 0,
    _xlfn.TEXTJOIN(", ", TRUE, IF(('3.DNAExtractions'!E:E = B359) * ('3.DNAExtractions'!Y:Y = "Y"), '3.DNAExtractions'!D:D, "")),
    IF(
        COUNTIFS('3.DNAExtractions'!E:E, B359, '3.DNAExtractions'!X:X, "Y") &gt; 0,
        _xlfn.TEXTJOIN(", ", TRUE, IF(('3.DNAExtractions'!E:E = B359) * ('3.DNAExtractions'!X:X = "Y"), '3.DNAExtractions'!D:D, "")),
        "Awaiting Status"
    )
)</f>
        <v>Extracted</v>
      </c>
      <c r="G359" s="45" t="s">
        <v>92</v>
      </c>
      <c r="H359" s="8" t="str" cm="1">
        <f t="array" aca="1" ref="H359" ca="1">IF(
    G359="N",
    "",
    IF(
        COUNTIFS('4.Illumina'!E:E, B359, '4.Illumina'!R:R, "Y") &gt; 0,
        _xlfn.TEXTJOIN(", ", TRUE, IF(('4.Illumina'!E:E = B359) * ('4.Illumina'!R:R = "Y"), '4.Illumina'!D:D, "")),
        IF(
            COUNTIFS('4.Illumina'!E:E, B359, '4.Illumina'!Q:Q, "Y") &gt; 0,
            _xlfn.TEXTJOIN(", ", TRUE, IF(('4.Illumina'!E:E = B359) * ('4.Illumina'!Q:Q = "Y"), '4.Illumina'!D:D, "")),
            "Awaiting Status"
        )
    )
)</f>
        <v>Sequenced</v>
      </c>
      <c r="I359" s="26" t="s">
        <v>94</v>
      </c>
      <c r="J359" s="56" t="str" cm="1">
        <f t="array" aca="1" ref="J359" ca="1">IF(
    I359="N",
    "",
    IF(
        COUNTIFS('4.PacBio'!E:E, B359, '4.PacBio'!W:W, "Y") &gt; 0,
        _xlfn.TEXTJOIN(", ", TRUE, IF(('4.PacBio'!E:E = B359) * ('4.PacBio'!W:W = "Y"), '4.PacBio'!D:D, "")),
        IF(
            COUNTIFS('4.PacBio'!E:E, B359, '4.PacBio'!V:V, "Y") &gt; 0,
            _xlfn.TEXTJOIN(", ", TRUE, IF(('4.PacBio'!E:E = B359) * ('4.PacBio'!V:V = "Y"), '4.PacBio'!D:D, "")),
            "Awaiting Status"
        )
    )
)</f>
        <v/>
      </c>
      <c r="K359" s="181" t="s">
        <v>94</v>
      </c>
      <c r="L359" s="8" t="str" cm="1">
        <f t="array" aca="1" ref="L359" ca="1">IF(
    K359="N",
    "",
    IF(
        COUNTIFS('4.HiCLibrary'!E:E, B359, '4.HiCLibrary'!V:V, "Y") &gt; 0,
        _xlfn.TEXTJOIN(", ", TRUE, IF(('4.HiCLibrary'!E:E = B359) * ('4.HiCLibrary'!V:V = "Y"), '4.HiCLibrary'!D:D, "")),
        IF(
            COUNTIFS('4.HiCLibrary'!E:E, B359, '4.HiCLibrary'!U:U, "Y") &gt; 0,
            _xlfn.TEXTJOIN(", ", TRUE, IF(('4.HiCLibrary'!E:E = B359) * ('4.HiCLibrary'!U:U = "Y"), '4.HiCLibrary'!D:D, "")),
            "Awaiting Status"
        )
    )
)</f>
        <v/>
      </c>
      <c r="M359" s="47" t="s">
        <v>94</v>
      </c>
      <c r="N359" s="56" t="str" cm="1">
        <f t="array" aca="1" ref="N359" ca="1">IF(
    M359="N",
    "",
    IF(
        COUNTIFS('4.ONT'!E:E, B359, '4.ONT'!Q:Q, "Y") &gt; 0,
        _xlfn.TEXTJOIN(", ", TRUE, IF(('4.ONT'!E:E = B359) * ('4.ONT'!Q:Q = "Y"), '4.ONT'!D:D, "")),
        IF(
            COUNTIFS('4.ONT'!E:E, B359, '4.ONT'!P:P, "Y") &gt; 0,
            _xlfn.TEXTJOIN(", ", TRUE, IF(('4.ONT'!E:E = B359) * ('4.ONT'!P:P = "Y"), '4.ONT'!D:D, "")),
            "Awaiting Status"
        )
    )
)</f>
        <v/>
      </c>
      <c r="O359" s="60" t="s">
        <v>94</v>
      </c>
      <c r="P359" s="60" t="str" cm="1">
        <f t="array" aca="1" ref="P359" ca="1">IF(
    O359="N",
    "",
    IF(
        COUNTIFS('3.RNAExtractions'!E:E, B359, '3.RNAExtractions'!Z:Z, "Y") &gt; 0,
        _xlfn.TEXTJOIN(", ", TRUE, IF(('3.RNAExtractions'!E:E = B359) * ('3.RNAExtractions'!Z:Z = "Y"), '3.RNAExtractions'!D:D, "")),
        IF(
            COUNTIFS('3.RNAExtractions'!E:E, B359, '3.RNAExtractions'!Y:Y, "Y") &gt; 0,
            _xlfn.TEXTJOIN(", ", TRUE, IF(('3.RNAExtractions'!E:E = B359) * ('3.RNAExtractions'!Y:Y = "Y"), '3.RNAExtractions'!D:D, "")),
            "Awaiting Status"
        )
    )
)</f>
        <v/>
      </c>
      <c r="Q359" s="60"/>
      <c r="R359" s="60" t="str" cm="1">
        <f t="array" aca="1" ref="R359" ca="1">IF(
    Q359="N",
    "",
    IF(
        COUNTIFS('4.RNAIllumina'!E:E, B359, '4.RNAIllumina'!Y:Y, "Y") &gt; 0,
        _xlfn.TEXTJOIN(", ", TRUE, IF(('4.RNAIllumina'!E:E = B359) * ('4.RNAIllumina'!Y:Y = "Y"), '4.RNAIllumina'!D:D, "")),
        IF(
            COUNTIFS('4.RNAIllumina'!E:E, B359, '4.RNAIllumina'!X:X, "Y") &gt; 0,
            _xlfn.TEXTJOIN(", ", TRUE, IF(('4.RNAIllumina'!E:E = B359) * ('4.RNAIllumina'!X:X = "Y"), '4.RNAIllumina'!D:D, "")),
            "Awaiting Status"
        )
    )
)</f>
        <v>Awaiting Status</v>
      </c>
      <c r="T359" s="6" t="str">
        <f ca="1">VLOOKUP($B359,'1.MetaData'!$B:$H,2,FALSE)</f>
        <v>F16-0641</v>
      </c>
      <c r="U359" s="7" t="str">
        <f ca="1">VLOOKUP($B359,'1.MetaData'!$B:$H,3,FALSE)</f>
        <v>Neopomacentrus filamentosus</v>
      </c>
      <c r="V359" s="7" t="str">
        <f ca="1">VLOOKUP($B359,'1.MetaData'!$B:$H,4,FALSE)</f>
        <v>Brown demoiselle</v>
      </c>
      <c r="W359" s="6">
        <f ca="1">VLOOKUP($B359,'1.MetaData'!$B:$H,5,FALSE)</f>
        <v>0</v>
      </c>
      <c r="X359" s="6" t="str">
        <f ca="1">VLOOKUP($B359,'1.MetaData'!$B:$H,6,FALSE)</f>
        <v>TrEnD</v>
      </c>
      <c r="Z359"/>
    </row>
    <row r="360" spans="1:26" hidden="1" x14ac:dyDescent="0.25">
      <c r="A360" s="17">
        <v>359</v>
      </c>
      <c r="B360" s="3" t="str">
        <f t="shared" ca="1" si="7"/>
        <v>OG359</v>
      </c>
      <c r="C360" s="219" t="s">
        <v>96</v>
      </c>
      <c r="D360" s="4">
        <f ca="1">COUNTIF('2.Tissue'!C:C,B360)</f>
        <v>1</v>
      </c>
      <c r="E360" s="4">
        <f ca="1">COUNTIFS('3.DNAExtractions'!$E:$E,$B360,'3.DNAExtractions'!$D:$D,E$1)</f>
        <v>1</v>
      </c>
      <c r="F360" s="2" t="str" cm="1">
        <f t="array" aca="1" ref="F360" ca="1">IF(
    COUNTIFS('3.DNAExtractions'!E:E, B360, '3.DNAExtractions'!Y:Y, "Y") &gt; 0,
    _xlfn.TEXTJOIN(", ", TRUE, IF(('3.DNAExtractions'!E:E = B360) * ('3.DNAExtractions'!Y:Y = "Y"), '3.DNAExtractions'!D:D, "")),
    IF(
        COUNTIFS('3.DNAExtractions'!E:E, B360, '3.DNAExtractions'!X:X, "Y") &gt; 0,
        _xlfn.TEXTJOIN(", ", TRUE, IF(('3.DNAExtractions'!E:E = B360) * ('3.DNAExtractions'!X:X = "Y"), '3.DNAExtractions'!D:D, "")),
        "Awaiting Status"
    )
)</f>
        <v>Extracted</v>
      </c>
      <c r="G360" s="45" t="s">
        <v>92</v>
      </c>
      <c r="H360" s="8" t="str" cm="1">
        <f t="array" aca="1" ref="H360" ca="1">IF(
    G360="N",
    "",
    IF(
        COUNTIFS('4.Illumina'!E:E, B360, '4.Illumina'!R:R, "Y") &gt; 0,
        _xlfn.TEXTJOIN(", ", TRUE, IF(('4.Illumina'!E:E = B360) * ('4.Illumina'!R:R = "Y"), '4.Illumina'!D:D, "")),
        IF(
            COUNTIFS('4.Illumina'!E:E, B360, '4.Illumina'!Q:Q, "Y") &gt; 0,
            _xlfn.TEXTJOIN(", ", TRUE, IF(('4.Illumina'!E:E = B360) * ('4.Illumina'!Q:Q = "Y"), '4.Illumina'!D:D, "")),
            "Awaiting Status"
        )
    )
)</f>
        <v>Sequenced</v>
      </c>
      <c r="I360" s="26" t="s">
        <v>94</v>
      </c>
      <c r="J360" s="56" t="str" cm="1">
        <f t="array" aca="1" ref="J360" ca="1">IF(
    I360="N",
    "",
    IF(
        COUNTIFS('4.PacBio'!E:E, B360, '4.PacBio'!W:W, "Y") &gt; 0,
        _xlfn.TEXTJOIN(", ", TRUE, IF(('4.PacBio'!E:E = B360) * ('4.PacBio'!W:W = "Y"), '4.PacBio'!D:D, "")),
        IF(
            COUNTIFS('4.PacBio'!E:E, B360, '4.PacBio'!V:V, "Y") &gt; 0,
            _xlfn.TEXTJOIN(", ", TRUE, IF(('4.PacBio'!E:E = B360) * ('4.PacBio'!V:V = "Y"), '4.PacBio'!D:D, "")),
            "Awaiting Status"
        )
    )
)</f>
        <v/>
      </c>
      <c r="K360" s="181" t="s">
        <v>94</v>
      </c>
      <c r="L360" s="8" t="str" cm="1">
        <f t="array" aca="1" ref="L360" ca="1">IF(
    K360="N",
    "",
    IF(
        COUNTIFS('4.HiCLibrary'!E:E, B360, '4.HiCLibrary'!V:V, "Y") &gt; 0,
        _xlfn.TEXTJOIN(", ", TRUE, IF(('4.HiCLibrary'!E:E = B360) * ('4.HiCLibrary'!V:V = "Y"), '4.HiCLibrary'!D:D, "")),
        IF(
            COUNTIFS('4.HiCLibrary'!E:E, B360, '4.HiCLibrary'!U:U, "Y") &gt; 0,
            _xlfn.TEXTJOIN(", ", TRUE, IF(('4.HiCLibrary'!E:E = B360) * ('4.HiCLibrary'!U:U = "Y"), '4.HiCLibrary'!D:D, "")),
            "Awaiting Status"
        )
    )
)</f>
        <v/>
      </c>
      <c r="M360" s="47" t="s">
        <v>94</v>
      </c>
      <c r="N360" s="56" t="str" cm="1">
        <f t="array" aca="1" ref="N360" ca="1">IF(
    M360="N",
    "",
    IF(
        COUNTIFS('4.ONT'!E:E, B360, '4.ONT'!Q:Q, "Y") &gt; 0,
        _xlfn.TEXTJOIN(", ", TRUE, IF(('4.ONT'!E:E = B360) * ('4.ONT'!Q:Q = "Y"), '4.ONT'!D:D, "")),
        IF(
            COUNTIFS('4.ONT'!E:E, B360, '4.ONT'!P:P, "Y") &gt; 0,
            _xlfn.TEXTJOIN(", ", TRUE, IF(('4.ONT'!E:E = B360) * ('4.ONT'!P:P = "Y"), '4.ONT'!D:D, "")),
            "Awaiting Status"
        )
    )
)</f>
        <v/>
      </c>
      <c r="O360" s="60" t="s">
        <v>94</v>
      </c>
      <c r="P360" s="60" t="str" cm="1">
        <f t="array" aca="1" ref="P360" ca="1">IF(
    O360="N",
    "",
    IF(
        COUNTIFS('3.RNAExtractions'!E:E, B360, '3.RNAExtractions'!Z:Z, "Y") &gt; 0,
        _xlfn.TEXTJOIN(", ", TRUE, IF(('3.RNAExtractions'!E:E = B360) * ('3.RNAExtractions'!Z:Z = "Y"), '3.RNAExtractions'!D:D, "")),
        IF(
            COUNTIFS('3.RNAExtractions'!E:E, B360, '3.RNAExtractions'!Y:Y, "Y") &gt; 0,
            _xlfn.TEXTJOIN(", ", TRUE, IF(('3.RNAExtractions'!E:E = B360) * ('3.RNAExtractions'!Y:Y = "Y"), '3.RNAExtractions'!D:D, "")),
            "Awaiting Status"
        )
    )
)</f>
        <v/>
      </c>
      <c r="Q360" s="60"/>
      <c r="R360" s="60" t="str" cm="1">
        <f t="array" aca="1" ref="R360" ca="1">IF(
    Q360="N",
    "",
    IF(
        COUNTIFS('4.RNAIllumina'!E:E, B360, '4.RNAIllumina'!Y:Y, "Y") &gt; 0,
        _xlfn.TEXTJOIN(", ", TRUE, IF(('4.RNAIllumina'!E:E = B360) * ('4.RNAIllumina'!Y:Y = "Y"), '4.RNAIllumina'!D:D, "")),
        IF(
            COUNTIFS('4.RNAIllumina'!E:E, B360, '4.RNAIllumina'!X:X, "Y") &gt; 0,
            _xlfn.TEXTJOIN(", ", TRUE, IF(('4.RNAIllumina'!E:E = B360) * ('4.RNAIllumina'!X:X = "Y"), '4.RNAIllumina'!D:D, "")),
            "Awaiting Status"
        )
    )
)</f>
        <v>Awaiting Status</v>
      </c>
      <c r="T360" s="6" t="str">
        <f ca="1">VLOOKUP($B360,'1.MetaData'!$B:$H,2,FALSE)</f>
        <v>F16-0642</v>
      </c>
      <c r="U360" s="7" t="str">
        <f ca="1">VLOOKUP($B360,'1.MetaData'!$B:$H,3,FALSE)</f>
        <v>Neotrygon leylandi</v>
      </c>
      <c r="V360" s="7" t="str">
        <f ca="1">VLOOKUP($B360,'1.MetaData'!$B:$H,4,FALSE)</f>
        <v xml:space="preserve">Painted maskray </v>
      </c>
      <c r="W360" s="6">
        <f ca="1">VLOOKUP($B360,'1.MetaData'!$B:$H,5,FALSE)</f>
        <v>0</v>
      </c>
      <c r="X360" s="6" t="str">
        <f ca="1">VLOOKUP($B360,'1.MetaData'!$B:$H,6,FALSE)</f>
        <v>TrEnD</v>
      </c>
      <c r="Z360"/>
    </row>
    <row r="361" spans="1:26" hidden="1" x14ac:dyDescent="0.25">
      <c r="A361" s="17">
        <v>360</v>
      </c>
      <c r="B361" s="3" t="str">
        <f t="shared" ca="1" si="7"/>
        <v>OG360</v>
      </c>
      <c r="C361" s="219" t="s">
        <v>96</v>
      </c>
      <c r="D361" s="4">
        <f ca="1">COUNTIF('2.Tissue'!C:C,B361)</f>
        <v>1</v>
      </c>
      <c r="E361" s="4">
        <f ca="1">COUNTIFS('3.DNAExtractions'!$E:$E,$B361,'3.DNAExtractions'!$D:$D,E$1)</f>
        <v>1</v>
      </c>
      <c r="F361" s="2" t="str" cm="1">
        <f t="array" aca="1" ref="F361" ca="1">IF(
    COUNTIFS('3.DNAExtractions'!E:E, B361, '3.DNAExtractions'!Y:Y, "Y") &gt; 0,
    _xlfn.TEXTJOIN(", ", TRUE, IF(('3.DNAExtractions'!E:E = B361) * ('3.DNAExtractions'!Y:Y = "Y"), '3.DNAExtractions'!D:D, "")),
    IF(
        COUNTIFS('3.DNAExtractions'!E:E, B361, '3.DNAExtractions'!X:X, "Y") &gt; 0,
        _xlfn.TEXTJOIN(", ", TRUE, IF(('3.DNAExtractions'!E:E = B361) * ('3.DNAExtractions'!X:X = "Y"), '3.DNAExtractions'!D:D, "")),
        "Awaiting Status"
    )
)</f>
        <v>Extracted</v>
      </c>
      <c r="G361" s="45" t="s">
        <v>92</v>
      </c>
      <c r="H361" s="8" t="str" cm="1">
        <f t="array" aca="1" ref="H361" ca="1">IF(
    G361="N",
    "",
    IF(
        COUNTIFS('4.Illumina'!E:E, B361, '4.Illumina'!R:R, "Y") &gt; 0,
        _xlfn.TEXTJOIN(", ", TRUE, IF(('4.Illumina'!E:E = B361) * ('4.Illumina'!R:R = "Y"), '4.Illumina'!D:D, "")),
        IF(
            COUNTIFS('4.Illumina'!E:E, B361, '4.Illumina'!Q:Q, "Y") &gt; 0,
            _xlfn.TEXTJOIN(", ", TRUE, IF(('4.Illumina'!E:E = B361) * ('4.Illumina'!Q:Q = "Y"), '4.Illumina'!D:D, "")),
            "Awaiting Status"
        )
    )
)</f>
        <v>Sequenced</v>
      </c>
      <c r="I361" s="26" t="s">
        <v>94</v>
      </c>
      <c r="J361" s="56" t="str" cm="1">
        <f t="array" aca="1" ref="J361" ca="1">IF(
    I361="N",
    "",
    IF(
        COUNTIFS('4.PacBio'!E:E, B361, '4.PacBio'!W:W, "Y") &gt; 0,
        _xlfn.TEXTJOIN(", ", TRUE, IF(('4.PacBio'!E:E = B361) * ('4.PacBio'!W:W = "Y"), '4.PacBio'!D:D, "")),
        IF(
            COUNTIFS('4.PacBio'!E:E, B361, '4.PacBio'!V:V, "Y") &gt; 0,
            _xlfn.TEXTJOIN(", ", TRUE, IF(('4.PacBio'!E:E = B361) * ('4.PacBio'!V:V = "Y"), '4.PacBio'!D:D, "")),
            "Awaiting Status"
        )
    )
)</f>
        <v/>
      </c>
      <c r="K361" s="181" t="s">
        <v>94</v>
      </c>
      <c r="L361" s="8" t="str" cm="1">
        <f t="array" aca="1" ref="L361" ca="1">IF(
    K361="N",
    "",
    IF(
        COUNTIFS('4.HiCLibrary'!E:E, B361, '4.HiCLibrary'!V:V, "Y") &gt; 0,
        _xlfn.TEXTJOIN(", ", TRUE, IF(('4.HiCLibrary'!E:E = B361) * ('4.HiCLibrary'!V:V = "Y"), '4.HiCLibrary'!D:D, "")),
        IF(
            COUNTIFS('4.HiCLibrary'!E:E, B361, '4.HiCLibrary'!U:U, "Y") &gt; 0,
            _xlfn.TEXTJOIN(", ", TRUE, IF(('4.HiCLibrary'!E:E = B361) * ('4.HiCLibrary'!U:U = "Y"), '4.HiCLibrary'!D:D, "")),
            "Awaiting Status"
        )
    )
)</f>
        <v/>
      </c>
      <c r="M361" s="47" t="s">
        <v>94</v>
      </c>
      <c r="N361" s="56" t="str" cm="1">
        <f t="array" aca="1" ref="N361" ca="1">IF(
    M361="N",
    "",
    IF(
        COUNTIFS('4.ONT'!E:E, B361, '4.ONT'!Q:Q, "Y") &gt; 0,
        _xlfn.TEXTJOIN(", ", TRUE, IF(('4.ONT'!E:E = B361) * ('4.ONT'!Q:Q = "Y"), '4.ONT'!D:D, "")),
        IF(
            COUNTIFS('4.ONT'!E:E, B361, '4.ONT'!P:P, "Y") &gt; 0,
            _xlfn.TEXTJOIN(", ", TRUE, IF(('4.ONT'!E:E = B361) * ('4.ONT'!P:P = "Y"), '4.ONT'!D:D, "")),
            "Awaiting Status"
        )
    )
)</f>
        <v/>
      </c>
      <c r="O361" s="60" t="s">
        <v>94</v>
      </c>
      <c r="P361" s="60" t="str" cm="1">
        <f t="array" aca="1" ref="P361" ca="1">IF(
    O361="N",
    "",
    IF(
        COUNTIFS('3.RNAExtractions'!E:E, B361, '3.RNAExtractions'!Z:Z, "Y") &gt; 0,
        _xlfn.TEXTJOIN(", ", TRUE, IF(('3.RNAExtractions'!E:E = B361) * ('3.RNAExtractions'!Z:Z = "Y"), '3.RNAExtractions'!D:D, "")),
        IF(
            COUNTIFS('3.RNAExtractions'!E:E, B361, '3.RNAExtractions'!Y:Y, "Y") &gt; 0,
            _xlfn.TEXTJOIN(", ", TRUE, IF(('3.RNAExtractions'!E:E = B361) * ('3.RNAExtractions'!Y:Y = "Y"), '3.RNAExtractions'!D:D, "")),
            "Awaiting Status"
        )
    )
)</f>
        <v/>
      </c>
      <c r="Q361" s="60"/>
      <c r="R361" s="60" t="str" cm="1">
        <f t="array" aca="1" ref="R361" ca="1">IF(
    Q361="N",
    "",
    IF(
        COUNTIFS('4.RNAIllumina'!E:E, B361, '4.RNAIllumina'!Y:Y, "Y") &gt; 0,
        _xlfn.TEXTJOIN(", ", TRUE, IF(('4.RNAIllumina'!E:E = B361) * ('4.RNAIllumina'!Y:Y = "Y"), '4.RNAIllumina'!D:D, "")),
        IF(
            COUNTIFS('4.RNAIllumina'!E:E, B361, '4.RNAIllumina'!X:X, "Y") &gt; 0,
            _xlfn.TEXTJOIN(", ", TRUE, IF(('4.RNAIllumina'!E:E = B361) * ('4.RNAIllumina'!X:X = "Y"), '4.RNAIllumina'!D:D, "")),
            "Awaiting Status"
        )
    )
)</f>
        <v>Awaiting Status</v>
      </c>
      <c r="T361" s="6" t="str">
        <f ca="1">VLOOKUP($B361,'1.MetaData'!$B:$H,2,FALSE)</f>
        <v>F16-0643</v>
      </c>
      <c r="U361" s="7" t="str">
        <f ca="1">VLOOKUP($B361,'1.MetaData'!$B:$H,3,FALSE)</f>
        <v>Onigocia oligolepis</v>
      </c>
      <c r="V361" s="7" t="str">
        <f ca="1">VLOOKUP($B361,'1.MetaData'!$B:$H,4,FALSE)</f>
        <v>Large-scale flathead</v>
      </c>
      <c r="W361" s="6">
        <f ca="1">VLOOKUP($B361,'1.MetaData'!$B:$H,5,FALSE)</f>
        <v>0</v>
      </c>
      <c r="X361" s="6" t="str">
        <f ca="1">VLOOKUP($B361,'1.MetaData'!$B:$H,6,FALSE)</f>
        <v>TrEnD</v>
      </c>
      <c r="Z361"/>
    </row>
    <row r="362" spans="1:26" hidden="1" x14ac:dyDescent="0.25">
      <c r="A362" s="17">
        <v>361</v>
      </c>
      <c r="B362" s="3" t="str">
        <f t="shared" ca="1" si="7"/>
        <v>OG361</v>
      </c>
      <c r="C362" s="219" t="s">
        <v>96</v>
      </c>
      <c r="D362" s="4">
        <f ca="1">COUNTIF('2.Tissue'!C:C,B362)</f>
        <v>1</v>
      </c>
      <c r="E362" s="4">
        <f ca="1">COUNTIFS('3.DNAExtractions'!$E:$E,$B362,'3.DNAExtractions'!$D:$D,E$1)</f>
        <v>1</v>
      </c>
      <c r="F362" s="2" t="str" cm="1">
        <f t="array" aca="1" ref="F362" ca="1">IF(
    COUNTIFS('3.DNAExtractions'!E:E, B362, '3.DNAExtractions'!Y:Y, "Y") &gt; 0,
    _xlfn.TEXTJOIN(", ", TRUE, IF(('3.DNAExtractions'!E:E = B362) * ('3.DNAExtractions'!Y:Y = "Y"), '3.DNAExtractions'!D:D, "")),
    IF(
        COUNTIFS('3.DNAExtractions'!E:E, B362, '3.DNAExtractions'!X:X, "Y") &gt; 0,
        _xlfn.TEXTJOIN(", ", TRUE, IF(('3.DNAExtractions'!E:E = B362) * ('3.DNAExtractions'!X:X = "Y"), '3.DNAExtractions'!D:D, "")),
        "Awaiting Status"
    )
)</f>
        <v>Extracted</v>
      </c>
      <c r="G362" s="45" t="s">
        <v>92</v>
      </c>
      <c r="H362" s="8" t="str" cm="1">
        <f t="array" aca="1" ref="H362" ca="1">IF(
    G362="N",
    "",
    IF(
        COUNTIFS('4.Illumina'!E:E, B362, '4.Illumina'!R:R, "Y") &gt; 0,
        _xlfn.TEXTJOIN(", ", TRUE, IF(('4.Illumina'!E:E = B362) * ('4.Illumina'!R:R = "Y"), '4.Illumina'!D:D, "")),
        IF(
            COUNTIFS('4.Illumina'!E:E, B362, '4.Illumina'!Q:Q, "Y") &gt; 0,
            _xlfn.TEXTJOIN(", ", TRUE, IF(('4.Illumina'!E:E = B362) * ('4.Illumina'!Q:Q = "Y"), '4.Illumina'!D:D, "")),
            "Awaiting Status"
        )
    )
)</f>
        <v>Sequenced</v>
      </c>
      <c r="I362" s="26" t="s">
        <v>94</v>
      </c>
      <c r="J362" s="56" t="str" cm="1">
        <f t="array" aca="1" ref="J362" ca="1">IF(
    I362="N",
    "",
    IF(
        COUNTIFS('4.PacBio'!E:E, B362, '4.PacBio'!W:W, "Y") &gt; 0,
        _xlfn.TEXTJOIN(", ", TRUE, IF(('4.PacBio'!E:E = B362) * ('4.PacBio'!W:W = "Y"), '4.PacBio'!D:D, "")),
        IF(
            COUNTIFS('4.PacBio'!E:E, B362, '4.PacBio'!V:V, "Y") &gt; 0,
            _xlfn.TEXTJOIN(", ", TRUE, IF(('4.PacBio'!E:E = B362) * ('4.PacBio'!V:V = "Y"), '4.PacBio'!D:D, "")),
            "Awaiting Status"
        )
    )
)</f>
        <v/>
      </c>
      <c r="K362" s="181" t="s">
        <v>94</v>
      </c>
      <c r="L362" s="8" t="str" cm="1">
        <f t="array" aca="1" ref="L362" ca="1">IF(
    K362="N",
    "",
    IF(
        COUNTIFS('4.HiCLibrary'!E:E, B362, '4.HiCLibrary'!V:V, "Y") &gt; 0,
        _xlfn.TEXTJOIN(", ", TRUE, IF(('4.HiCLibrary'!E:E = B362) * ('4.HiCLibrary'!V:V = "Y"), '4.HiCLibrary'!D:D, "")),
        IF(
            COUNTIFS('4.HiCLibrary'!E:E, B362, '4.HiCLibrary'!U:U, "Y") &gt; 0,
            _xlfn.TEXTJOIN(", ", TRUE, IF(('4.HiCLibrary'!E:E = B362) * ('4.HiCLibrary'!U:U = "Y"), '4.HiCLibrary'!D:D, "")),
            "Awaiting Status"
        )
    )
)</f>
        <v/>
      </c>
      <c r="M362" s="47" t="s">
        <v>94</v>
      </c>
      <c r="N362" s="56" t="str" cm="1">
        <f t="array" aca="1" ref="N362" ca="1">IF(
    M362="N",
    "",
    IF(
        COUNTIFS('4.ONT'!E:E, B362, '4.ONT'!Q:Q, "Y") &gt; 0,
        _xlfn.TEXTJOIN(", ", TRUE, IF(('4.ONT'!E:E = B362) * ('4.ONT'!Q:Q = "Y"), '4.ONT'!D:D, "")),
        IF(
            COUNTIFS('4.ONT'!E:E, B362, '4.ONT'!P:P, "Y") &gt; 0,
            _xlfn.TEXTJOIN(", ", TRUE, IF(('4.ONT'!E:E = B362) * ('4.ONT'!P:P = "Y"), '4.ONT'!D:D, "")),
            "Awaiting Status"
        )
    )
)</f>
        <v/>
      </c>
      <c r="O362" s="60" t="s">
        <v>94</v>
      </c>
      <c r="P362" s="60" t="str" cm="1">
        <f t="array" aca="1" ref="P362" ca="1">IF(
    O362="N",
    "",
    IF(
        COUNTIFS('3.RNAExtractions'!E:E, B362, '3.RNAExtractions'!Z:Z, "Y") &gt; 0,
        _xlfn.TEXTJOIN(", ", TRUE, IF(('3.RNAExtractions'!E:E = B362) * ('3.RNAExtractions'!Z:Z = "Y"), '3.RNAExtractions'!D:D, "")),
        IF(
            COUNTIFS('3.RNAExtractions'!E:E, B362, '3.RNAExtractions'!Y:Y, "Y") &gt; 0,
            _xlfn.TEXTJOIN(", ", TRUE, IF(('3.RNAExtractions'!E:E = B362) * ('3.RNAExtractions'!Y:Y = "Y"), '3.RNAExtractions'!D:D, "")),
            "Awaiting Status"
        )
    )
)</f>
        <v/>
      </c>
      <c r="Q362" s="60"/>
      <c r="R362" s="60" t="str" cm="1">
        <f t="array" aca="1" ref="R362" ca="1">IF(
    Q362="N",
    "",
    IF(
        COUNTIFS('4.RNAIllumina'!E:E, B362, '4.RNAIllumina'!Y:Y, "Y") &gt; 0,
        _xlfn.TEXTJOIN(", ", TRUE, IF(('4.RNAIllumina'!E:E = B362) * ('4.RNAIllumina'!Y:Y = "Y"), '4.RNAIllumina'!D:D, "")),
        IF(
            COUNTIFS('4.RNAIllumina'!E:E, B362, '4.RNAIllumina'!X:X, "Y") &gt; 0,
            _xlfn.TEXTJOIN(", ", TRUE, IF(('4.RNAIllumina'!E:E = B362) * ('4.RNAIllumina'!X:X = "Y"), '4.RNAIllumina'!D:D, "")),
            "Awaiting Status"
        )
    )
)</f>
        <v>Awaiting Status</v>
      </c>
      <c r="T362" s="6" t="str">
        <f ca="1">VLOOKUP($B362,'1.MetaData'!$B:$H,2,FALSE)</f>
        <v>F16-0644</v>
      </c>
      <c r="U362" s="7" t="str">
        <f ca="1">VLOOKUP($B362,'1.MetaData'!$B:$H,3,FALSE)</f>
        <v>Paramonacanthus choirocephalus</v>
      </c>
      <c r="V362" s="7" t="str">
        <f ca="1">VLOOKUP($B362,'1.MetaData'!$B:$H,4,FALSE)</f>
        <v xml:space="preserve">Pig faced leather jacket </v>
      </c>
      <c r="W362" s="6">
        <f ca="1">VLOOKUP($B362,'1.MetaData'!$B:$H,5,FALSE)</f>
        <v>0</v>
      </c>
      <c r="X362" s="6" t="str">
        <f ca="1">VLOOKUP($B362,'1.MetaData'!$B:$H,6,FALSE)</f>
        <v>TrEnD</v>
      </c>
      <c r="Z362"/>
    </row>
    <row r="363" spans="1:26" hidden="1" x14ac:dyDescent="0.25">
      <c r="A363" s="17">
        <v>362</v>
      </c>
      <c r="B363" s="3" t="str">
        <f t="shared" ca="1" si="7"/>
        <v>OG362</v>
      </c>
      <c r="C363" s="219" t="s">
        <v>96</v>
      </c>
      <c r="D363" s="4">
        <f ca="1">COUNTIF('2.Tissue'!C:C,B363)</f>
        <v>1</v>
      </c>
      <c r="E363" s="4">
        <f ca="1">COUNTIFS('3.DNAExtractions'!$E:$E,$B363,'3.DNAExtractions'!$D:$D,E$1)</f>
        <v>1</v>
      </c>
      <c r="F363" s="2" t="str" cm="1">
        <f t="array" aca="1" ref="F363" ca="1">IF(
    COUNTIFS('3.DNAExtractions'!E:E, B363, '3.DNAExtractions'!Y:Y, "Y") &gt; 0,
    _xlfn.TEXTJOIN(", ", TRUE, IF(('3.DNAExtractions'!E:E = B363) * ('3.DNAExtractions'!Y:Y = "Y"), '3.DNAExtractions'!D:D, "")),
    IF(
        COUNTIFS('3.DNAExtractions'!E:E, B363, '3.DNAExtractions'!X:X, "Y") &gt; 0,
        _xlfn.TEXTJOIN(", ", TRUE, IF(('3.DNAExtractions'!E:E = B363) * ('3.DNAExtractions'!X:X = "Y"), '3.DNAExtractions'!D:D, "")),
        "Awaiting Status"
    )
)</f>
        <v>Extracted</v>
      </c>
      <c r="G363" s="45" t="s">
        <v>92</v>
      </c>
      <c r="H363" s="8" t="str" cm="1">
        <f t="array" aca="1" ref="H363" ca="1">IF(
    G363="N",
    "",
    IF(
        COUNTIFS('4.Illumina'!E:E, B363, '4.Illumina'!R:R, "Y") &gt; 0,
        _xlfn.TEXTJOIN(", ", TRUE, IF(('4.Illumina'!E:E = B363) * ('4.Illumina'!R:R = "Y"), '4.Illumina'!D:D, "")),
        IF(
            COUNTIFS('4.Illumina'!E:E, B363, '4.Illumina'!Q:Q, "Y") &gt; 0,
            _xlfn.TEXTJOIN(", ", TRUE, IF(('4.Illumina'!E:E = B363) * ('4.Illumina'!Q:Q = "Y"), '4.Illumina'!D:D, "")),
            "Awaiting Status"
        )
    )
)</f>
        <v>Sequenced</v>
      </c>
      <c r="I363" s="26" t="s">
        <v>94</v>
      </c>
      <c r="J363" s="56" t="str" cm="1">
        <f t="array" aca="1" ref="J363" ca="1">IF(
    I363="N",
    "",
    IF(
        COUNTIFS('4.PacBio'!E:E, B363, '4.PacBio'!W:W, "Y") &gt; 0,
        _xlfn.TEXTJOIN(", ", TRUE, IF(('4.PacBio'!E:E = B363) * ('4.PacBio'!W:W = "Y"), '4.PacBio'!D:D, "")),
        IF(
            COUNTIFS('4.PacBio'!E:E, B363, '4.PacBio'!V:V, "Y") &gt; 0,
            _xlfn.TEXTJOIN(", ", TRUE, IF(('4.PacBio'!E:E = B363) * ('4.PacBio'!V:V = "Y"), '4.PacBio'!D:D, "")),
            "Awaiting Status"
        )
    )
)</f>
        <v/>
      </c>
      <c r="K363" s="181" t="s">
        <v>94</v>
      </c>
      <c r="L363" s="8" t="str" cm="1">
        <f t="array" aca="1" ref="L363" ca="1">IF(
    K363="N",
    "",
    IF(
        COUNTIFS('4.HiCLibrary'!E:E, B363, '4.HiCLibrary'!V:V, "Y") &gt; 0,
        _xlfn.TEXTJOIN(", ", TRUE, IF(('4.HiCLibrary'!E:E = B363) * ('4.HiCLibrary'!V:V = "Y"), '4.HiCLibrary'!D:D, "")),
        IF(
            COUNTIFS('4.HiCLibrary'!E:E, B363, '4.HiCLibrary'!U:U, "Y") &gt; 0,
            _xlfn.TEXTJOIN(", ", TRUE, IF(('4.HiCLibrary'!E:E = B363) * ('4.HiCLibrary'!U:U = "Y"), '4.HiCLibrary'!D:D, "")),
            "Awaiting Status"
        )
    )
)</f>
        <v/>
      </c>
      <c r="M363" s="47" t="s">
        <v>94</v>
      </c>
      <c r="N363" s="56" t="str" cm="1">
        <f t="array" aca="1" ref="N363" ca="1">IF(
    M363="N",
    "",
    IF(
        COUNTIFS('4.ONT'!E:E, B363, '4.ONT'!Q:Q, "Y") &gt; 0,
        _xlfn.TEXTJOIN(", ", TRUE, IF(('4.ONT'!E:E = B363) * ('4.ONT'!Q:Q = "Y"), '4.ONT'!D:D, "")),
        IF(
            COUNTIFS('4.ONT'!E:E, B363, '4.ONT'!P:P, "Y") &gt; 0,
            _xlfn.TEXTJOIN(", ", TRUE, IF(('4.ONT'!E:E = B363) * ('4.ONT'!P:P = "Y"), '4.ONT'!D:D, "")),
            "Awaiting Status"
        )
    )
)</f>
        <v/>
      </c>
      <c r="O363" s="60" t="s">
        <v>94</v>
      </c>
      <c r="P363" s="60" t="str" cm="1">
        <f t="array" aca="1" ref="P363" ca="1">IF(
    O363="N",
    "",
    IF(
        COUNTIFS('3.RNAExtractions'!E:E, B363, '3.RNAExtractions'!Z:Z, "Y") &gt; 0,
        _xlfn.TEXTJOIN(", ", TRUE, IF(('3.RNAExtractions'!E:E = B363) * ('3.RNAExtractions'!Z:Z = "Y"), '3.RNAExtractions'!D:D, "")),
        IF(
            COUNTIFS('3.RNAExtractions'!E:E, B363, '3.RNAExtractions'!Y:Y, "Y") &gt; 0,
            _xlfn.TEXTJOIN(", ", TRUE, IF(('3.RNAExtractions'!E:E = B363) * ('3.RNAExtractions'!Y:Y = "Y"), '3.RNAExtractions'!D:D, "")),
            "Awaiting Status"
        )
    )
)</f>
        <v/>
      </c>
      <c r="Q363" s="60"/>
      <c r="R363" s="60" t="str" cm="1">
        <f t="array" aca="1" ref="R363" ca="1">IF(
    Q363="N",
    "",
    IF(
        COUNTIFS('4.RNAIllumina'!E:E, B363, '4.RNAIllumina'!Y:Y, "Y") &gt; 0,
        _xlfn.TEXTJOIN(", ", TRUE, IF(('4.RNAIllumina'!E:E = B363) * ('4.RNAIllumina'!Y:Y = "Y"), '4.RNAIllumina'!D:D, "")),
        IF(
            COUNTIFS('4.RNAIllumina'!E:E, B363, '4.RNAIllumina'!X:X, "Y") &gt; 0,
            _xlfn.TEXTJOIN(", ", TRUE, IF(('4.RNAIllumina'!E:E = B363) * ('4.RNAIllumina'!X:X = "Y"), '4.RNAIllumina'!D:D, "")),
            "Awaiting Status"
        )
    )
)</f>
        <v>Awaiting Status</v>
      </c>
      <c r="T363" s="6" t="str">
        <f ca="1">VLOOKUP($B363,'1.MetaData'!$B:$H,2,FALSE)</f>
        <v>F16-0645</v>
      </c>
      <c r="U363" s="7" t="str">
        <f ca="1">VLOOKUP($B363,'1.MetaData'!$B:$H,3,FALSE)</f>
        <v>Paramonacanthus choirocephalus</v>
      </c>
      <c r="V363" s="7" t="str">
        <f ca="1">VLOOKUP($B363,'1.MetaData'!$B:$H,4,FALSE)</f>
        <v xml:space="preserve">Pig faced leather jacket </v>
      </c>
      <c r="W363" s="6">
        <f ca="1">VLOOKUP($B363,'1.MetaData'!$B:$H,5,FALSE)</f>
        <v>0</v>
      </c>
      <c r="X363" s="6" t="str">
        <f ca="1">VLOOKUP($B363,'1.MetaData'!$B:$H,6,FALSE)</f>
        <v>TrEnD</v>
      </c>
      <c r="Z363"/>
    </row>
    <row r="364" spans="1:26" hidden="1" x14ac:dyDescent="0.25">
      <c r="A364" s="17">
        <v>363</v>
      </c>
      <c r="B364" s="3" t="str">
        <f t="shared" ca="1" si="7"/>
        <v>OG363</v>
      </c>
      <c r="C364" s="219" t="s">
        <v>96</v>
      </c>
      <c r="D364" s="4">
        <f ca="1">COUNTIF('2.Tissue'!C:C,B364)</f>
        <v>1</v>
      </c>
      <c r="E364" s="4">
        <f ca="1">COUNTIFS('3.DNAExtractions'!$E:$E,$B364,'3.DNAExtractions'!$D:$D,E$1)</f>
        <v>1</v>
      </c>
      <c r="F364" s="2" t="str" cm="1">
        <f t="array" aca="1" ref="F364" ca="1">IF(
    COUNTIFS('3.DNAExtractions'!E:E, B364, '3.DNAExtractions'!Y:Y, "Y") &gt; 0,
    _xlfn.TEXTJOIN(", ", TRUE, IF(('3.DNAExtractions'!E:E = B364) * ('3.DNAExtractions'!Y:Y = "Y"), '3.DNAExtractions'!D:D, "")),
    IF(
        COUNTIFS('3.DNAExtractions'!E:E, B364, '3.DNAExtractions'!X:X, "Y") &gt; 0,
        _xlfn.TEXTJOIN(", ", TRUE, IF(('3.DNAExtractions'!E:E = B364) * ('3.DNAExtractions'!X:X = "Y"), '3.DNAExtractions'!D:D, "")),
        "Awaiting Status"
    )
)</f>
        <v>Extracted</v>
      </c>
      <c r="G364" s="45" t="s">
        <v>92</v>
      </c>
      <c r="H364" s="8" t="str" cm="1">
        <f t="array" aca="1" ref="H364" ca="1">IF(
    G364="N",
    "",
    IF(
        COUNTIFS('4.Illumina'!E:E, B364, '4.Illumina'!R:R, "Y") &gt; 0,
        _xlfn.TEXTJOIN(", ", TRUE, IF(('4.Illumina'!E:E = B364) * ('4.Illumina'!R:R = "Y"), '4.Illumina'!D:D, "")),
        IF(
            COUNTIFS('4.Illumina'!E:E, B364, '4.Illumina'!Q:Q, "Y") &gt; 0,
            _xlfn.TEXTJOIN(", ", TRUE, IF(('4.Illumina'!E:E = B364) * ('4.Illumina'!Q:Q = "Y"), '4.Illumina'!D:D, "")),
            "Awaiting Status"
        )
    )
)</f>
        <v>Sequenced</v>
      </c>
      <c r="I364" s="26" t="s">
        <v>94</v>
      </c>
      <c r="J364" s="56" t="str" cm="1">
        <f t="array" aca="1" ref="J364" ca="1">IF(
    I364="N",
    "",
    IF(
        COUNTIFS('4.PacBio'!E:E, B364, '4.PacBio'!W:W, "Y") &gt; 0,
        _xlfn.TEXTJOIN(", ", TRUE, IF(('4.PacBio'!E:E = B364) * ('4.PacBio'!W:W = "Y"), '4.PacBio'!D:D, "")),
        IF(
            COUNTIFS('4.PacBio'!E:E, B364, '4.PacBio'!V:V, "Y") &gt; 0,
            _xlfn.TEXTJOIN(", ", TRUE, IF(('4.PacBio'!E:E = B364) * ('4.PacBio'!V:V = "Y"), '4.PacBio'!D:D, "")),
            "Awaiting Status"
        )
    )
)</f>
        <v/>
      </c>
      <c r="K364" s="181" t="s">
        <v>94</v>
      </c>
      <c r="L364" s="8" t="str" cm="1">
        <f t="array" aca="1" ref="L364" ca="1">IF(
    K364="N",
    "",
    IF(
        COUNTIFS('4.HiCLibrary'!E:E, B364, '4.HiCLibrary'!V:V, "Y") &gt; 0,
        _xlfn.TEXTJOIN(", ", TRUE, IF(('4.HiCLibrary'!E:E = B364) * ('4.HiCLibrary'!V:V = "Y"), '4.HiCLibrary'!D:D, "")),
        IF(
            COUNTIFS('4.HiCLibrary'!E:E, B364, '4.HiCLibrary'!U:U, "Y") &gt; 0,
            _xlfn.TEXTJOIN(", ", TRUE, IF(('4.HiCLibrary'!E:E = B364) * ('4.HiCLibrary'!U:U = "Y"), '4.HiCLibrary'!D:D, "")),
            "Awaiting Status"
        )
    )
)</f>
        <v/>
      </c>
      <c r="M364" s="47" t="s">
        <v>94</v>
      </c>
      <c r="N364" s="56" t="str" cm="1">
        <f t="array" aca="1" ref="N364" ca="1">IF(
    M364="N",
    "",
    IF(
        COUNTIFS('4.ONT'!E:E, B364, '4.ONT'!Q:Q, "Y") &gt; 0,
        _xlfn.TEXTJOIN(", ", TRUE, IF(('4.ONT'!E:E = B364) * ('4.ONT'!Q:Q = "Y"), '4.ONT'!D:D, "")),
        IF(
            COUNTIFS('4.ONT'!E:E, B364, '4.ONT'!P:P, "Y") &gt; 0,
            _xlfn.TEXTJOIN(", ", TRUE, IF(('4.ONT'!E:E = B364) * ('4.ONT'!P:P = "Y"), '4.ONT'!D:D, "")),
            "Awaiting Status"
        )
    )
)</f>
        <v/>
      </c>
      <c r="O364" s="60" t="s">
        <v>94</v>
      </c>
      <c r="P364" s="60" t="str" cm="1">
        <f t="array" aca="1" ref="P364" ca="1">IF(
    O364="N",
    "",
    IF(
        COUNTIFS('3.RNAExtractions'!E:E, B364, '3.RNAExtractions'!Z:Z, "Y") &gt; 0,
        _xlfn.TEXTJOIN(", ", TRUE, IF(('3.RNAExtractions'!E:E = B364) * ('3.RNAExtractions'!Z:Z = "Y"), '3.RNAExtractions'!D:D, "")),
        IF(
            COUNTIFS('3.RNAExtractions'!E:E, B364, '3.RNAExtractions'!Y:Y, "Y") &gt; 0,
            _xlfn.TEXTJOIN(", ", TRUE, IF(('3.RNAExtractions'!E:E = B364) * ('3.RNAExtractions'!Y:Y = "Y"), '3.RNAExtractions'!D:D, "")),
            "Awaiting Status"
        )
    )
)</f>
        <v/>
      </c>
      <c r="Q364" s="60"/>
      <c r="R364" s="60" t="str" cm="1">
        <f t="array" aca="1" ref="R364" ca="1">IF(
    Q364="N",
    "",
    IF(
        COUNTIFS('4.RNAIllumina'!E:E, B364, '4.RNAIllumina'!Y:Y, "Y") &gt; 0,
        _xlfn.TEXTJOIN(", ", TRUE, IF(('4.RNAIllumina'!E:E = B364) * ('4.RNAIllumina'!Y:Y = "Y"), '4.RNAIllumina'!D:D, "")),
        IF(
            COUNTIFS('4.RNAIllumina'!E:E, B364, '4.RNAIllumina'!X:X, "Y") &gt; 0,
            _xlfn.TEXTJOIN(", ", TRUE, IF(('4.RNAIllumina'!E:E = B364) * ('4.RNAIllumina'!X:X = "Y"), '4.RNAIllumina'!D:D, "")),
            "Awaiting Status"
        )
    )
)</f>
        <v>Awaiting Status</v>
      </c>
      <c r="T364" s="6" t="str">
        <f ca="1">VLOOKUP($B364,'1.MetaData'!$B:$H,2,FALSE)</f>
        <v>F16-0646</v>
      </c>
      <c r="U364" s="7" t="str">
        <f ca="1">VLOOKUP($B364,'1.MetaData'!$B:$H,3,FALSE)</f>
        <v>Paramonacanthus choirocephalus</v>
      </c>
      <c r="V364" s="7" t="str">
        <f ca="1">VLOOKUP($B364,'1.MetaData'!$B:$H,4,FALSE)</f>
        <v xml:space="preserve">Pig faced leather jacket </v>
      </c>
      <c r="W364" s="6">
        <f ca="1">VLOOKUP($B364,'1.MetaData'!$B:$H,5,FALSE)</f>
        <v>0</v>
      </c>
      <c r="X364" s="6" t="str">
        <f ca="1">VLOOKUP($B364,'1.MetaData'!$B:$H,6,FALSE)</f>
        <v>TrEnD</v>
      </c>
      <c r="Z364"/>
    </row>
    <row r="365" spans="1:26" hidden="1" x14ac:dyDescent="0.25">
      <c r="A365" s="17">
        <v>364</v>
      </c>
      <c r="B365" s="3" t="str">
        <f t="shared" ca="1" si="7"/>
        <v>OG364</v>
      </c>
      <c r="C365" s="219" t="s">
        <v>96</v>
      </c>
      <c r="D365" s="4">
        <f ca="1">COUNTIF('2.Tissue'!C:C,B365)</f>
        <v>1</v>
      </c>
      <c r="E365" s="4">
        <f ca="1">COUNTIFS('3.DNAExtractions'!$E:$E,$B365,'3.DNAExtractions'!$D:$D,E$1)</f>
        <v>1</v>
      </c>
      <c r="F365" s="2" t="str" cm="1">
        <f t="array" aca="1" ref="F365" ca="1">IF(
    COUNTIFS('3.DNAExtractions'!E:E, B365, '3.DNAExtractions'!Y:Y, "Y") &gt; 0,
    _xlfn.TEXTJOIN(", ", TRUE, IF(('3.DNAExtractions'!E:E = B365) * ('3.DNAExtractions'!Y:Y = "Y"), '3.DNAExtractions'!D:D, "")),
    IF(
        COUNTIFS('3.DNAExtractions'!E:E, B365, '3.DNAExtractions'!X:X, "Y") &gt; 0,
        _xlfn.TEXTJOIN(", ", TRUE, IF(('3.DNAExtractions'!E:E = B365) * ('3.DNAExtractions'!X:X = "Y"), '3.DNAExtractions'!D:D, "")),
        "Awaiting Status"
    )
)</f>
        <v>Extracted</v>
      </c>
      <c r="G365" s="45" t="s">
        <v>92</v>
      </c>
      <c r="H365" s="8" t="str" cm="1">
        <f t="array" aca="1" ref="H365" ca="1">IF(
    G365="N",
    "",
    IF(
        COUNTIFS('4.Illumina'!E:E, B365, '4.Illumina'!R:R, "Y") &gt; 0,
        _xlfn.TEXTJOIN(", ", TRUE, IF(('4.Illumina'!E:E = B365) * ('4.Illumina'!R:R = "Y"), '4.Illumina'!D:D, "")),
        IF(
            COUNTIFS('4.Illumina'!E:E, B365, '4.Illumina'!Q:Q, "Y") &gt; 0,
            _xlfn.TEXTJOIN(", ", TRUE, IF(('4.Illumina'!E:E = B365) * ('4.Illumina'!Q:Q = "Y"), '4.Illumina'!D:D, "")),
            "Awaiting Status"
        )
    )
)</f>
        <v>Sequenced</v>
      </c>
      <c r="I365" s="26" t="s">
        <v>94</v>
      </c>
      <c r="J365" s="56" t="str" cm="1">
        <f t="array" aca="1" ref="J365" ca="1">IF(
    I365="N",
    "",
    IF(
        COUNTIFS('4.PacBio'!E:E, B365, '4.PacBio'!W:W, "Y") &gt; 0,
        _xlfn.TEXTJOIN(", ", TRUE, IF(('4.PacBio'!E:E = B365) * ('4.PacBio'!W:W = "Y"), '4.PacBio'!D:D, "")),
        IF(
            COUNTIFS('4.PacBio'!E:E, B365, '4.PacBio'!V:V, "Y") &gt; 0,
            _xlfn.TEXTJOIN(", ", TRUE, IF(('4.PacBio'!E:E = B365) * ('4.PacBio'!V:V = "Y"), '4.PacBio'!D:D, "")),
            "Awaiting Status"
        )
    )
)</f>
        <v/>
      </c>
      <c r="K365" s="181" t="s">
        <v>94</v>
      </c>
      <c r="L365" s="8" t="str" cm="1">
        <f t="array" aca="1" ref="L365" ca="1">IF(
    K365="N",
    "",
    IF(
        COUNTIFS('4.HiCLibrary'!E:E, B365, '4.HiCLibrary'!V:V, "Y") &gt; 0,
        _xlfn.TEXTJOIN(", ", TRUE, IF(('4.HiCLibrary'!E:E = B365) * ('4.HiCLibrary'!V:V = "Y"), '4.HiCLibrary'!D:D, "")),
        IF(
            COUNTIFS('4.HiCLibrary'!E:E, B365, '4.HiCLibrary'!U:U, "Y") &gt; 0,
            _xlfn.TEXTJOIN(", ", TRUE, IF(('4.HiCLibrary'!E:E = B365) * ('4.HiCLibrary'!U:U = "Y"), '4.HiCLibrary'!D:D, "")),
            "Awaiting Status"
        )
    )
)</f>
        <v/>
      </c>
      <c r="M365" s="47" t="s">
        <v>94</v>
      </c>
      <c r="N365" s="56" t="str" cm="1">
        <f t="array" aca="1" ref="N365" ca="1">IF(
    M365="N",
    "",
    IF(
        COUNTIFS('4.ONT'!E:E, B365, '4.ONT'!Q:Q, "Y") &gt; 0,
        _xlfn.TEXTJOIN(", ", TRUE, IF(('4.ONT'!E:E = B365) * ('4.ONT'!Q:Q = "Y"), '4.ONT'!D:D, "")),
        IF(
            COUNTIFS('4.ONT'!E:E, B365, '4.ONT'!P:P, "Y") &gt; 0,
            _xlfn.TEXTJOIN(", ", TRUE, IF(('4.ONT'!E:E = B365) * ('4.ONT'!P:P = "Y"), '4.ONT'!D:D, "")),
            "Awaiting Status"
        )
    )
)</f>
        <v/>
      </c>
      <c r="O365" s="60" t="s">
        <v>94</v>
      </c>
      <c r="P365" s="60" t="str" cm="1">
        <f t="array" aca="1" ref="P365" ca="1">IF(
    O365="N",
    "",
    IF(
        COUNTIFS('3.RNAExtractions'!E:E, B365, '3.RNAExtractions'!Z:Z, "Y") &gt; 0,
        _xlfn.TEXTJOIN(", ", TRUE, IF(('3.RNAExtractions'!E:E = B365) * ('3.RNAExtractions'!Z:Z = "Y"), '3.RNAExtractions'!D:D, "")),
        IF(
            COUNTIFS('3.RNAExtractions'!E:E, B365, '3.RNAExtractions'!Y:Y, "Y") &gt; 0,
            _xlfn.TEXTJOIN(", ", TRUE, IF(('3.RNAExtractions'!E:E = B365) * ('3.RNAExtractions'!Y:Y = "Y"), '3.RNAExtractions'!D:D, "")),
            "Awaiting Status"
        )
    )
)</f>
        <v/>
      </c>
      <c r="Q365" s="60"/>
      <c r="R365" s="60" t="str" cm="1">
        <f t="array" aca="1" ref="R365" ca="1">IF(
    Q365="N",
    "",
    IF(
        COUNTIFS('4.RNAIllumina'!E:E, B365, '4.RNAIllumina'!Y:Y, "Y") &gt; 0,
        _xlfn.TEXTJOIN(", ", TRUE, IF(('4.RNAIllumina'!E:E = B365) * ('4.RNAIllumina'!Y:Y = "Y"), '4.RNAIllumina'!D:D, "")),
        IF(
            COUNTIFS('4.RNAIllumina'!E:E, B365, '4.RNAIllumina'!X:X, "Y") &gt; 0,
            _xlfn.TEXTJOIN(", ", TRUE, IF(('4.RNAIllumina'!E:E = B365) * ('4.RNAIllumina'!X:X = "Y"), '4.RNAIllumina'!D:D, "")),
            "Awaiting Status"
        )
    )
)</f>
        <v>Awaiting Status</v>
      </c>
      <c r="T365" s="6" t="str">
        <f ca="1">VLOOKUP($B365,'1.MetaData'!$B:$H,2,FALSE)</f>
        <v>F16-0647</v>
      </c>
      <c r="U365" s="7" t="str">
        <f ca="1">VLOOKUP($B365,'1.MetaData'!$B:$H,3,FALSE)</f>
        <v>Paramonacanthus choirocephalus</v>
      </c>
      <c r="V365" s="7" t="str">
        <f ca="1">VLOOKUP($B365,'1.MetaData'!$B:$H,4,FALSE)</f>
        <v xml:space="preserve">Pig faced leather jacket </v>
      </c>
      <c r="W365" s="6">
        <f ca="1">VLOOKUP($B365,'1.MetaData'!$B:$H,5,FALSE)</f>
        <v>0</v>
      </c>
      <c r="X365" s="6" t="str">
        <f ca="1">VLOOKUP($B365,'1.MetaData'!$B:$H,6,FALSE)</f>
        <v>TrEnD</v>
      </c>
      <c r="Z365"/>
    </row>
    <row r="366" spans="1:26" hidden="1" x14ac:dyDescent="0.25">
      <c r="A366" s="17">
        <v>365</v>
      </c>
      <c r="B366" s="3" t="str">
        <f t="shared" ref="B366:B429" ca="1" si="8">_xlfn.CONCAT("OG",A366)</f>
        <v>OG365</v>
      </c>
      <c r="C366" s="219" t="s">
        <v>96</v>
      </c>
      <c r="D366" s="4">
        <f ca="1">COUNTIF('2.Tissue'!C:C,B366)</f>
        <v>1</v>
      </c>
      <c r="E366" s="4">
        <f ca="1">COUNTIFS('3.DNAExtractions'!$E:$E,$B366,'3.DNAExtractions'!$D:$D,E$1)</f>
        <v>1</v>
      </c>
      <c r="F366" s="2" t="str" cm="1">
        <f t="array" aca="1" ref="F366" ca="1">IF(
    COUNTIFS('3.DNAExtractions'!E:E, B366, '3.DNAExtractions'!Y:Y, "Y") &gt; 0,
    _xlfn.TEXTJOIN(", ", TRUE, IF(('3.DNAExtractions'!E:E = B366) * ('3.DNAExtractions'!Y:Y = "Y"), '3.DNAExtractions'!D:D, "")),
    IF(
        COUNTIFS('3.DNAExtractions'!E:E, B366, '3.DNAExtractions'!X:X, "Y") &gt; 0,
        _xlfn.TEXTJOIN(", ", TRUE, IF(('3.DNAExtractions'!E:E = B366) * ('3.DNAExtractions'!X:X = "Y"), '3.DNAExtractions'!D:D, "")),
        "Awaiting Status"
    )
)</f>
        <v>Extracted</v>
      </c>
      <c r="G366" s="45" t="s">
        <v>92</v>
      </c>
      <c r="H366" s="8" t="str" cm="1">
        <f t="array" aca="1" ref="H366" ca="1">IF(
    G366="N",
    "",
    IF(
        COUNTIFS('4.Illumina'!E:E, B366, '4.Illumina'!R:R, "Y") &gt; 0,
        _xlfn.TEXTJOIN(", ", TRUE, IF(('4.Illumina'!E:E = B366) * ('4.Illumina'!R:R = "Y"), '4.Illumina'!D:D, "")),
        IF(
            COUNTIFS('4.Illumina'!E:E, B366, '4.Illumina'!Q:Q, "Y") &gt; 0,
            _xlfn.TEXTJOIN(", ", TRUE, IF(('4.Illumina'!E:E = B366) * ('4.Illumina'!Q:Q = "Y"), '4.Illumina'!D:D, "")),
            "Awaiting Status"
        )
    )
)</f>
        <v>Sequenced</v>
      </c>
      <c r="I366" s="26" t="s">
        <v>94</v>
      </c>
      <c r="J366" s="56" t="str" cm="1">
        <f t="array" aca="1" ref="J366" ca="1">IF(
    I366="N",
    "",
    IF(
        COUNTIFS('4.PacBio'!E:E, B366, '4.PacBio'!W:W, "Y") &gt; 0,
        _xlfn.TEXTJOIN(", ", TRUE, IF(('4.PacBio'!E:E = B366) * ('4.PacBio'!W:W = "Y"), '4.PacBio'!D:D, "")),
        IF(
            COUNTIFS('4.PacBio'!E:E, B366, '4.PacBio'!V:V, "Y") &gt; 0,
            _xlfn.TEXTJOIN(", ", TRUE, IF(('4.PacBio'!E:E = B366) * ('4.PacBio'!V:V = "Y"), '4.PacBio'!D:D, "")),
            "Awaiting Status"
        )
    )
)</f>
        <v/>
      </c>
      <c r="K366" s="181" t="s">
        <v>94</v>
      </c>
      <c r="L366" s="8" t="str" cm="1">
        <f t="array" aca="1" ref="L366" ca="1">IF(
    K366="N",
    "",
    IF(
        COUNTIFS('4.HiCLibrary'!E:E, B366, '4.HiCLibrary'!V:V, "Y") &gt; 0,
        _xlfn.TEXTJOIN(", ", TRUE, IF(('4.HiCLibrary'!E:E = B366) * ('4.HiCLibrary'!V:V = "Y"), '4.HiCLibrary'!D:D, "")),
        IF(
            COUNTIFS('4.HiCLibrary'!E:E, B366, '4.HiCLibrary'!U:U, "Y") &gt; 0,
            _xlfn.TEXTJOIN(", ", TRUE, IF(('4.HiCLibrary'!E:E = B366) * ('4.HiCLibrary'!U:U = "Y"), '4.HiCLibrary'!D:D, "")),
            "Awaiting Status"
        )
    )
)</f>
        <v/>
      </c>
      <c r="M366" s="47" t="s">
        <v>94</v>
      </c>
      <c r="N366" s="56" t="str" cm="1">
        <f t="array" aca="1" ref="N366" ca="1">IF(
    M366="N",
    "",
    IF(
        COUNTIFS('4.ONT'!E:E, B366, '4.ONT'!Q:Q, "Y") &gt; 0,
        _xlfn.TEXTJOIN(", ", TRUE, IF(('4.ONT'!E:E = B366) * ('4.ONT'!Q:Q = "Y"), '4.ONT'!D:D, "")),
        IF(
            COUNTIFS('4.ONT'!E:E, B366, '4.ONT'!P:P, "Y") &gt; 0,
            _xlfn.TEXTJOIN(", ", TRUE, IF(('4.ONT'!E:E = B366) * ('4.ONT'!P:P = "Y"), '4.ONT'!D:D, "")),
            "Awaiting Status"
        )
    )
)</f>
        <v/>
      </c>
      <c r="O366" s="60" t="s">
        <v>94</v>
      </c>
      <c r="P366" s="60" t="str" cm="1">
        <f t="array" aca="1" ref="P366" ca="1">IF(
    O366="N",
    "",
    IF(
        COUNTIFS('3.RNAExtractions'!E:E, B366, '3.RNAExtractions'!Z:Z, "Y") &gt; 0,
        _xlfn.TEXTJOIN(", ", TRUE, IF(('3.RNAExtractions'!E:E = B366) * ('3.RNAExtractions'!Z:Z = "Y"), '3.RNAExtractions'!D:D, "")),
        IF(
            COUNTIFS('3.RNAExtractions'!E:E, B366, '3.RNAExtractions'!Y:Y, "Y") &gt; 0,
            _xlfn.TEXTJOIN(", ", TRUE, IF(('3.RNAExtractions'!E:E = B366) * ('3.RNAExtractions'!Y:Y = "Y"), '3.RNAExtractions'!D:D, "")),
            "Awaiting Status"
        )
    )
)</f>
        <v/>
      </c>
      <c r="Q366" s="60"/>
      <c r="R366" s="60" t="str" cm="1">
        <f t="array" aca="1" ref="R366" ca="1">IF(
    Q366="N",
    "",
    IF(
        COUNTIFS('4.RNAIllumina'!E:E, B366, '4.RNAIllumina'!Y:Y, "Y") &gt; 0,
        _xlfn.TEXTJOIN(", ", TRUE, IF(('4.RNAIllumina'!E:E = B366) * ('4.RNAIllumina'!Y:Y = "Y"), '4.RNAIllumina'!D:D, "")),
        IF(
            COUNTIFS('4.RNAIllumina'!E:E, B366, '4.RNAIllumina'!X:X, "Y") &gt; 0,
            _xlfn.TEXTJOIN(", ", TRUE, IF(('4.RNAIllumina'!E:E = B366) * ('4.RNAIllumina'!X:X = "Y"), '4.RNAIllumina'!D:D, "")),
            "Awaiting Status"
        )
    )
)</f>
        <v>Awaiting Status</v>
      </c>
      <c r="T366" s="6" t="str">
        <f ca="1">VLOOKUP($B366,'1.MetaData'!$B:$H,2,FALSE)</f>
        <v>F16-0650</v>
      </c>
      <c r="U366" s="7" t="str">
        <f ca="1">VLOOKUP($B366,'1.MetaData'!$B:$H,3,FALSE)</f>
        <v>Parapercis nebulosa</v>
      </c>
      <c r="V366" s="7" t="str">
        <f ca="1">VLOOKUP($B366,'1.MetaData'!$B:$H,4,FALSE)</f>
        <v>Barred sandperch</v>
      </c>
      <c r="W366" s="6">
        <f ca="1">VLOOKUP($B366,'1.MetaData'!$B:$H,5,FALSE)</f>
        <v>0</v>
      </c>
      <c r="X366" s="6" t="str">
        <f ca="1">VLOOKUP($B366,'1.MetaData'!$B:$H,6,FALSE)</f>
        <v>TrEnD</v>
      </c>
      <c r="Z366"/>
    </row>
    <row r="367" spans="1:26" hidden="1" x14ac:dyDescent="0.25">
      <c r="A367" s="17">
        <v>366</v>
      </c>
      <c r="B367" s="3" t="str">
        <f t="shared" ca="1" si="8"/>
        <v>OG366</v>
      </c>
      <c r="C367" s="219" t="s">
        <v>96</v>
      </c>
      <c r="D367" s="4">
        <f ca="1">COUNTIF('2.Tissue'!C:C,B367)</f>
        <v>1</v>
      </c>
      <c r="E367" s="4">
        <f ca="1">COUNTIFS('3.DNAExtractions'!$E:$E,$B367,'3.DNAExtractions'!$D:$D,E$1)</f>
        <v>1</v>
      </c>
      <c r="F367" s="2" t="str" cm="1">
        <f t="array" aca="1" ref="F367" ca="1">IF(
    COUNTIFS('3.DNAExtractions'!E:E, B367, '3.DNAExtractions'!Y:Y, "Y") &gt; 0,
    _xlfn.TEXTJOIN(", ", TRUE, IF(('3.DNAExtractions'!E:E = B367) * ('3.DNAExtractions'!Y:Y = "Y"), '3.DNAExtractions'!D:D, "")),
    IF(
        COUNTIFS('3.DNAExtractions'!E:E, B367, '3.DNAExtractions'!X:X, "Y") &gt; 0,
        _xlfn.TEXTJOIN(", ", TRUE, IF(('3.DNAExtractions'!E:E = B367) * ('3.DNAExtractions'!X:X = "Y"), '3.DNAExtractions'!D:D, "")),
        "Awaiting Status"
    )
)</f>
        <v>Extracted</v>
      </c>
      <c r="G367" s="45" t="s">
        <v>92</v>
      </c>
      <c r="H367" s="8" t="str" cm="1">
        <f t="array" aca="1" ref="H367" ca="1">IF(
    G367="N",
    "",
    IF(
        COUNTIFS('4.Illumina'!E:E, B367, '4.Illumina'!R:R, "Y") &gt; 0,
        _xlfn.TEXTJOIN(", ", TRUE, IF(('4.Illumina'!E:E = B367) * ('4.Illumina'!R:R = "Y"), '4.Illumina'!D:D, "")),
        IF(
            COUNTIFS('4.Illumina'!E:E, B367, '4.Illumina'!Q:Q, "Y") &gt; 0,
            _xlfn.TEXTJOIN(", ", TRUE, IF(('4.Illumina'!E:E = B367) * ('4.Illumina'!Q:Q = "Y"), '4.Illumina'!D:D, "")),
            "Awaiting Status"
        )
    )
)</f>
        <v>Sequenced</v>
      </c>
      <c r="I367" s="26" t="s">
        <v>94</v>
      </c>
      <c r="J367" s="56" t="str" cm="1">
        <f t="array" aca="1" ref="J367" ca="1">IF(
    I367="N",
    "",
    IF(
        COUNTIFS('4.PacBio'!E:E, B367, '4.PacBio'!W:W, "Y") &gt; 0,
        _xlfn.TEXTJOIN(", ", TRUE, IF(('4.PacBio'!E:E = B367) * ('4.PacBio'!W:W = "Y"), '4.PacBio'!D:D, "")),
        IF(
            COUNTIFS('4.PacBio'!E:E, B367, '4.PacBio'!V:V, "Y") &gt; 0,
            _xlfn.TEXTJOIN(", ", TRUE, IF(('4.PacBio'!E:E = B367) * ('4.PacBio'!V:V = "Y"), '4.PacBio'!D:D, "")),
            "Awaiting Status"
        )
    )
)</f>
        <v/>
      </c>
      <c r="K367" s="181" t="s">
        <v>94</v>
      </c>
      <c r="L367" s="8" t="str" cm="1">
        <f t="array" aca="1" ref="L367" ca="1">IF(
    K367="N",
    "",
    IF(
        COUNTIFS('4.HiCLibrary'!E:E, B367, '4.HiCLibrary'!V:V, "Y") &gt; 0,
        _xlfn.TEXTJOIN(", ", TRUE, IF(('4.HiCLibrary'!E:E = B367) * ('4.HiCLibrary'!V:V = "Y"), '4.HiCLibrary'!D:D, "")),
        IF(
            COUNTIFS('4.HiCLibrary'!E:E, B367, '4.HiCLibrary'!U:U, "Y") &gt; 0,
            _xlfn.TEXTJOIN(", ", TRUE, IF(('4.HiCLibrary'!E:E = B367) * ('4.HiCLibrary'!U:U = "Y"), '4.HiCLibrary'!D:D, "")),
            "Awaiting Status"
        )
    )
)</f>
        <v/>
      </c>
      <c r="M367" s="47" t="s">
        <v>94</v>
      </c>
      <c r="N367" s="56" t="str" cm="1">
        <f t="array" aca="1" ref="N367" ca="1">IF(
    M367="N",
    "",
    IF(
        COUNTIFS('4.ONT'!E:E, B367, '4.ONT'!Q:Q, "Y") &gt; 0,
        _xlfn.TEXTJOIN(", ", TRUE, IF(('4.ONT'!E:E = B367) * ('4.ONT'!Q:Q = "Y"), '4.ONT'!D:D, "")),
        IF(
            COUNTIFS('4.ONT'!E:E, B367, '4.ONT'!P:P, "Y") &gt; 0,
            _xlfn.TEXTJOIN(", ", TRUE, IF(('4.ONT'!E:E = B367) * ('4.ONT'!P:P = "Y"), '4.ONT'!D:D, "")),
            "Awaiting Status"
        )
    )
)</f>
        <v/>
      </c>
      <c r="O367" s="60" t="s">
        <v>94</v>
      </c>
      <c r="P367" s="60" t="str" cm="1">
        <f t="array" aca="1" ref="P367" ca="1">IF(
    O367="N",
    "",
    IF(
        COUNTIFS('3.RNAExtractions'!E:E, B367, '3.RNAExtractions'!Z:Z, "Y") &gt; 0,
        _xlfn.TEXTJOIN(", ", TRUE, IF(('3.RNAExtractions'!E:E = B367) * ('3.RNAExtractions'!Z:Z = "Y"), '3.RNAExtractions'!D:D, "")),
        IF(
            COUNTIFS('3.RNAExtractions'!E:E, B367, '3.RNAExtractions'!Y:Y, "Y") &gt; 0,
            _xlfn.TEXTJOIN(", ", TRUE, IF(('3.RNAExtractions'!E:E = B367) * ('3.RNAExtractions'!Y:Y = "Y"), '3.RNAExtractions'!D:D, "")),
            "Awaiting Status"
        )
    )
)</f>
        <v/>
      </c>
      <c r="Q367" s="60"/>
      <c r="R367" s="60" t="str" cm="1">
        <f t="array" aca="1" ref="R367" ca="1">IF(
    Q367="N",
    "",
    IF(
        COUNTIFS('4.RNAIllumina'!E:E, B367, '4.RNAIllumina'!Y:Y, "Y") &gt; 0,
        _xlfn.TEXTJOIN(", ", TRUE, IF(('4.RNAIllumina'!E:E = B367) * ('4.RNAIllumina'!Y:Y = "Y"), '4.RNAIllumina'!D:D, "")),
        IF(
            COUNTIFS('4.RNAIllumina'!E:E, B367, '4.RNAIllumina'!X:X, "Y") &gt; 0,
            _xlfn.TEXTJOIN(", ", TRUE, IF(('4.RNAIllumina'!E:E = B367) * ('4.RNAIllumina'!X:X = "Y"), '4.RNAIllumina'!D:D, "")),
            "Awaiting Status"
        )
    )
)</f>
        <v>Awaiting Status</v>
      </c>
      <c r="T367" s="6" t="str">
        <f ca="1">VLOOKUP($B367,'1.MetaData'!$B:$H,2,FALSE)</f>
        <v>F16-0649</v>
      </c>
      <c r="U367" s="7" t="str">
        <f ca="1">VLOOKUP($B367,'1.MetaData'!$B:$H,3,FALSE)</f>
        <v>Parupeneus indicus</v>
      </c>
      <c r="V367" s="7" t="str">
        <f ca="1">VLOOKUP($B367,'1.MetaData'!$B:$H,4,FALSE)</f>
        <v>Indian goatfish</v>
      </c>
      <c r="W367" s="6">
        <f ca="1">VLOOKUP($B367,'1.MetaData'!$B:$H,5,FALSE)</f>
        <v>0</v>
      </c>
      <c r="X367" s="6" t="str">
        <f ca="1">VLOOKUP($B367,'1.MetaData'!$B:$H,6,FALSE)</f>
        <v>TrEnD</v>
      </c>
      <c r="Z367"/>
    </row>
    <row r="368" spans="1:26" hidden="1" x14ac:dyDescent="0.25">
      <c r="A368" s="17">
        <v>367</v>
      </c>
      <c r="B368" s="3" t="str">
        <f t="shared" ca="1" si="8"/>
        <v>OG367</v>
      </c>
      <c r="C368" s="219" t="s">
        <v>96</v>
      </c>
      <c r="D368" s="4">
        <f ca="1">COUNTIF('2.Tissue'!C:C,B368)</f>
        <v>1</v>
      </c>
      <c r="E368" s="4">
        <f ca="1">COUNTIFS('3.DNAExtractions'!$E:$E,$B368,'3.DNAExtractions'!$D:$D,E$1)</f>
        <v>1</v>
      </c>
      <c r="F368" s="2" t="str" cm="1">
        <f t="array" aca="1" ref="F368" ca="1">IF(
    COUNTIFS('3.DNAExtractions'!E:E, B368, '3.DNAExtractions'!Y:Y, "Y") &gt; 0,
    _xlfn.TEXTJOIN(", ", TRUE, IF(('3.DNAExtractions'!E:E = B368) * ('3.DNAExtractions'!Y:Y = "Y"), '3.DNAExtractions'!D:D, "")),
    IF(
        COUNTIFS('3.DNAExtractions'!E:E, B368, '3.DNAExtractions'!X:X, "Y") &gt; 0,
        _xlfn.TEXTJOIN(", ", TRUE, IF(('3.DNAExtractions'!E:E = B368) * ('3.DNAExtractions'!X:X = "Y"), '3.DNAExtractions'!D:D, "")),
        "Awaiting Status"
    )
)</f>
        <v>Extracted</v>
      </c>
      <c r="G368" s="45" t="s">
        <v>92</v>
      </c>
      <c r="H368" s="8" t="str" cm="1">
        <f t="array" aca="1" ref="H368" ca="1">IF(
    G368="N",
    "",
    IF(
        COUNTIFS('4.Illumina'!E:E, B368, '4.Illumina'!R:R, "Y") &gt; 0,
        _xlfn.TEXTJOIN(", ", TRUE, IF(('4.Illumina'!E:E = B368) * ('4.Illumina'!R:R = "Y"), '4.Illumina'!D:D, "")),
        IF(
            COUNTIFS('4.Illumina'!E:E, B368, '4.Illumina'!Q:Q, "Y") &gt; 0,
            _xlfn.TEXTJOIN(", ", TRUE, IF(('4.Illumina'!E:E = B368) * ('4.Illumina'!Q:Q = "Y"), '4.Illumina'!D:D, "")),
            "Awaiting Status"
        )
    )
)</f>
        <v>Sequenced</v>
      </c>
      <c r="I368" s="26" t="s">
        <v>94</v>
      </c>
      <c r="J368" s="56" t="str" cm="1">
        <f t="array" aca="1" ref="J368" ca="1">IF(
    I368="N",
    "",
    IF(
        COUNTIFS('4.PacBio'!E:E, B368, '4.PacBio'!W:W, "Y") &gt; 0,
        _xlfn.TEXTJOIN(", ", TRUE, IF(('4.PacBio'!E:E = B368) * ('4.PacBio'!W:W = "Y"), '4.PacBio'!D:D, "")),
        IF(
            COUNTIFS('4.PacBio'!E:E, B368, '4.PacBio'!V:V, "Y") &gt; 0,
            _xlfn.TEXTJOIN(", ", TRUE, IF(('4.PacBio'!E:E = B368) * ('4.PacBio'!V:V = "Y"), '4.PacBio'!D:D, "")),
            "Awaiting Status"
        )
    )
)</f>
        <v/>
      </c>
      <c r="K368" s="181" t="s">
        <v>94</v>
      </c>
      <c r="L368" s="8" t="str" cm="1">
        <f t="array" aca="1" ref="L368" ca="1">IF(
    K368="N",
    "",
    IF(
        COUNTIFS('4.HiCLibrary'!E:E, B368, '4.HiCLibrary'!V:V, "Y") &gt; 0,
        _xlfn.TEXTJOIN(", ", TRUE, IF(('4.HiCLibrary'!E:E = B368) * ('4.HiCLibrary'!V:V = "Y"), '4.HiCLibrary'!D:D, "")),
        IF(
            COUNTIFS('4.HiCLibrary'!E:E, B368, '4.HiCLibrary'!U:U, "Y") &gt; 0,
            _xlfn.TEXTJOIN(", ", TRUE, IF(('4.HiCLibrary'!E:E = B368) * ('4.HiCLibrary'!U:U = "Y"), '4.HiCLibrary'!D:D, "")),
            "Awaiting Status"
        )
    )
)</f>
        <v/>
      </c>
      <c r="M368" s="47" t="s">
        <v>94</v>
      </c>
      <c r="N368" s="56" t="str" cm="1">
        <f t="array" aca="1" ref="N368" ca="1">IF(
    M368="N",
    "",
    IF(
        COUNTIFS('4.ONT'!E:E, B368, '4.ONT'!Q:Q, "Y") &gt; 0,
        _xlfn.TEXTJOIN(", ", TRUE, IF(('4.ONT'!E:E = B368) * ('4.ONT'!Q:Q = "Y"), '4.ONT'!D:D, "")),
        IF(
            COUNTIFS('4.ONT'!E:E, B368, '4.ONT'!P:P, "Y") &gt; 0,
            _xlfn.TEXTJOIN(", ", TRUE, IF(('4.ONT'!E:E = B368) * ('4.ONT'!P:P = "Y"), '4.ONT'!D:D, "")),
            "Awaiting Status"
        )
    )
)</f>
        <v/>
      </c>
      <c r="O368" s="60" t="s">
        <v>94</v>
      </c>
      <c r="P368" s="60" t="str" cm="1">
        <f t="array" aca="1" ref="P368" ca="1">IF(
    O368="N",
    "",
    IF(
        COUNTIFS('3.RNAExtractions'!E:E, B368, '3.RNAExtractions'!Z:Z, "Y") &gt; 0,
        _xlfn.TEXTJOIN(", ", TRUE, IF(('3.RNAExtractions'!E:E = B368) * ('3.RNAExtractions'!Z:Z = "Y"), '3.RNAExtractions'!D:D, "")),
        IF(
            COUNTIFS('3.RNAExtractions'!E:E, B368, '3.RNAExtractions'!Y:Y, "Y") &gt; 0,
            _xlfn.TEXTJOIN(", ", TRUE, IF(('3.RNAExtractions'!E:E = B368) * ('3.RNAExtractions'!Y:Y = "Y"), '3.RNAExtractions'!D:D, "")),
            "Awaiting Status"
        )
    )
)</f>
        <v/>
      </c>
      <c r="Q368" s="60"/>
      <c r="R368" s="60" t="str" cm="1">
        <f t="array" aca="1" ref="R368" ca="1">IF(
    Q368="N",
    "",
    IF(
        COUNTIFS('4.RNAIllumina'!E:E, B368, '4.RNAIllumina'!Y:Y, "Y") &gt; 0,
        _xlfn.TEXTJOIN(", ", TRUE, IF(('4.RNAIllumina'!E:E = B368) * ('4.RNAIllumina'!Y:Y = "Y"), '4.RNAIllumina'!D:D, "")),
        IF(
            COUNTIFS('4.RNAIllumina'!E:E, B368, '4.RNAIllumina'!X:X, "Y") &gt; 0,
            _xlfn.TEXTJOIN(", ", TRUE, IF(('4.RNAIllumina'!E:E = B368) * ('4.RNAIllumina'!X:X = "Y"), '4.RNAIllumina'!D:D, "")),
            "Awaiting Status"
        )
    )
)</f>
        <v>Awaiting Status</v>
      </c>
      <c r="T368" s="6" t="str">
        <f ca="1">VLOOKUP($B368,'1.MetaData'!$B:$H,2,FALSE)</f>
        <v>F16-0651</v>
      </c>
      <c r="U368" s="7" t="str">
        <f ca="1">VLOOKUP($B368,'1.MetaData'!$B:$H,3,FALSE)</f>
        <v>Pentapodus emeryii</v>
      </c>
      <c r="V368" s="7" t="str">
        <f ca="1">VLOOKUP($B368,'1.MetaData'!$B:$H,4,FALSE)</f>
        <v xml:space="preserve">Double whiptail </v>
      </c>
      <c r="W368" s="6">
        <f ca="1">VLOOKUP($B368,'1.MetaData'!$B:$H,5,FALSE)</f>
        <v>0</v>
      </c>
      <c r="X368" s="6" t="str">
        <f ca="1">VLOOKUP($B368,'1.MetaData'!$B:$H,6,FALSE)</f>
        <v>TrEnD</v>
      </c>
      <c r="Z368"/>
    </row>
    <row r="369" spans="1:26" hidden="1" x14ac:dyDescent="0.25">
      <c r="A369" s="17">
        <v>368</v>
      </c>
      <c r="B369" s="3" t="str">
        <f t="shared" ca="1" si="8"/>
        <v>OG368</v>
      </c>
      <c r="C369" s="219" t="s">
        <v>96</v>
      </c>
      <c r="D369" s="4">
        <f ca="1">COUNTIF('2.Tissue'!C:C,B369)</f>
        <v>1</v>
      </c>
      <c r="E369" s="4">
        <f ca="1">COUNTIFS('3.DNAExtractions'!$E:$E,$B369,'3.DNAExtractions'!$D:$D,E$1)</f>
        <v>1</v>
      </c>
      <c r="F369" s="2" t="str" cm="1">
        <f t="array" aca="1" ref="F369" ca="1">IF(
    COUNTIFS('3.DNAExtractions'!E:E, B369, '3.DNAExtractions'!Y:Y, "Y") &gt; 0,
    _xlfn.TEXTJOIN(", ", TRUE, IF(('3.DNAExtractions'!E:E = B369) * ('3.DNAExtractions'!Y:Y = "Y"), '3.DNAExtractions'!D:D, "")),
    IF(
        COUNTIFS('3.DNAExtractions'!E:E, B369, '3.DNAExtractions'!X:X, "Y") &gt; 0,
        _xlfn.TEXTJOIN(", ", TRUE, IF(('3.DNAExtractions'!E:E = B369) * ('3.DNAExtractions'!X:X = "Y"), '3.DNAExtractions'!D:D, "")),
        "Awaiting Status"
    )
)</f>
        <v>Extracted</v>
      </c>
      <c r="G369" s="45" t="s">
        <v>92</v>
      </c>
      <c r="H369" s="8" t="str" cm="1">
        <f t="array" aca="1" ref="H369" ca="1">IF(
    G369="N",
    "",
    IF(
        COUNTIFS('4.Illumina'!E:E, B369, '4.Illumina'!R:R, "Y") &gt; 0,
        _xlfn.TEXTJOIN(", ", TRUE, IF(('4.Illumina'!E:E = B369) * ('4.Illumina'!R:R = "Y"), '4.Illumina'!D:D, "")),
        IF(
            COUNTIFS('4.Illumina'!E:E, B369, '4.Illumina'!Q:Q, "Y") &gt; 0,
            _xlfn.TEXTJOIN(", ", TRUE, IF(('4.Illumina'!E:E = B369) * ('4.Illumina'!Q:Q = "Y"), '4.Illumina'!D:D, "")),
            "Awaiting Status"
        )
    )
)</f>
        <v>Sequenced</v>
      </c>
      <c r="I369" s="26" t="s">
        <v>94</v>
      </c>
      <c r="J369" s="56" t="str" cm="1">
        <f t="array" aca="1" ref="J369" ca="1">IF(
    I369="N",
    "",
    IF(
        COUNTIFS('4.PacBio'!E:E, B369, '4.PacBio'!W:W, "Y") &gt; 0,
        _xlfn.TEXTJOIN(", ", TRUE, IF(('4.PacBio'!E:E = B369) * ('4.PacBio'!W:W = "Y"), '4.PacBio'!D:D, "")),
        IF(
            COUNTIFS('4.PacBio'!E:E, B369, '4.PacBio'!V:V, "Y") &gt; 0,
            _xlfn.TEXTJOIN(", ", TRUE, IF(('4.PacBio'!E:E = B369) * ('4.PacBio'!V:V = "Y"), '4.PacBio'!D:D, "")),
            "Awaiting Status"
        )
    )
)</f>
        <v/>
      </c>
      <c r="K369" s="181" t="s">
        <v>94</v>
      </c>
      <c r="L369" s="8" t="str" cm="1">
        <f t="array" aca="1" ref="L369" ca="1">IF(
    K369="N",
    "",
    IF(
        COUNTIFS('4.HiCLibrary'!E:E, B369, '4.HiCLibrary'!V:V, "Y") &gt; 0,
        _xlfn.TEXTJOIN(", ", TRUE, IF(('4.HiCLibrary'!E:E = B369) * ('4.HiCLibrary'!V:V = "Y"), '4.HiCLibrary'!D:D, "")),
        IF(
            COUNTIFS('4.HiCLibrary'!E:E, B369, '4.HiCLibrary'!U:U, "Y") &gt; 0,
            _xlfn.TEXTJOIN(", ", TRUE, IF(('4.HiCLibrary'!E:E = B369) * ('4.HiCLibrary'!U:U = "Y"), '4.HiCLibrary'!D:D, "")),
            "Awaiting Status"
        )
    )
)</f>
        <v/>
      </c>
      <c r="M369" s="47" t="s">
        <v>94</v>
      </c>
      <c r="N369" s="56" t="str" cm="1">
        <f t="array" aca="1" ref="N369" ca="1">IF(
    M369="N",
    "",
    IF(
        COUNTIFS('4.ONT'!E:E, B369, '4.ONT'!Q:Q, "Y") &gt; 0,
        _xlfn.TEXTJOIN(", ", TRUE, IF(('4.ONT'!E:E = B369) * ('4.ONT'!Q:Q = "Y"), '4.ONT'!D:D, "")),
        IF(
            COUNTIFS('4.ONT'!E:E, B369, '4.ONT'!P:P, "Y") &gt; 0,
            _xlfn.TEXTJOIN(", ", TRUE, IF(('4.ONT'!E:E = B369) * ('4.ONT'!P:P = "Y"), '4.ONT'!D:D, "")),
            "Awaiting Status"
        )
    )
)</f>
        <v/>
      </c>
      <c r="O369" s="60" t="s">
        <v>94</v>
      </c>
      <c r="P369" s="60" t="str" cm="1">
        <f t="array" aca="1" ref="P369" ca="1">IF(
    O369="N",
    "",
    IF(
        COUNTIFS('3.RNAExtractions'!E:E, B369, '3.RNAExtractions'!Z:Z, "Y") &gt; 0,
        _xlfn.TEXTJOIN(", ", TRUE, IF(('3.RNAExtractions'!E:E = B369) * ('3.RNAExtractions'!Z:Z = "Y"), '3.RNAExtractions'!D:D, "")),
        IF(
            COUNTIFS('3.RNAExtractions'!E:E, B369, '3.RNAExtractions'!Y:Y, "Y") &gt; 0,
            _xlfn.TEXTJOIN(", ", TRUE, IF(('3.RNAExtractions'!E:E = B369) * ('3.RNAExtractions'!Y:Y = "Y"), '3.RNAExtractions'!D:D, "")),
            "Awaiting Status"
        )
    )
)</f>
        <v/>
      </c>
      <c r="Q369" s="60"/>
      <c r="R369" s="60" t="str" cm="1">
        <f t="array" aca="1" ref="R369" ca="1">IF(
    Q369="N",
    "",
    IF(
        COUNTIFS('4.RNAIllumina'!E:E, B369, '4.RNAIllumina'!Y:Y, "Y") &gt; 0,
        _xlfn.TEXTJOIN(", ", TRUE, IF(('4.RNAIllumina'!E:E = B369) * ('4.RNAIllumina'!Y:Y = "Y"), '4.RNAIllumina'!D:D, "")),
        IF(
            COUNTIFS('4.RNAIllumina'!E:E, B369, '4.RNAIllumina'!X:X, "Y") &gt; 0,
            _xlfn.TEXTJOIN(", ", TRUE, IF(('4.RNAIllumina'!E:E = B369) * ('4.RNAIllumina'!X:X = "Y"), '4.RNAIllumina'!D:D, "")),
            "Awaiting Status"
        )
    )
)</f>
        <v>Awaiting Status</v>
      </c>
      <c r="T369" s="6" t="str">
        <f ca="1">VLOOKUP($B369,'1.MetaData'!$B:$H,2,FALSE)</f>
        <v>F16-0652</v>
      </c>
      <c r="U369" s="7" t="str">
        <f ca="1">VLOOKUP($B369,'1.MetaData'!$B:$H,3,FALSE)</f>
        <v>Pentapodus nagasakiensis</v>
      </c>
      <c r="V369" s="7" t="str">
        <f ca="1">VLOOKUP($B369,'1.MetaData'!$B:$H,4,FALSE)</f>
        <v>Japanese whiptail</v>
      </c>
      <c r="W369" s="6">
        <f ca="1">VLOOKUP($B369,'1.MetaData'!$B:$H,5,FALSE)</f>
        <v>0</v>
      </c>
      <c r="X369" s="6" t="str">
        <f ca="1">VLOOKUP($B369,'1.MetaData'!$B:$H,6,FALSE)</f>
        <v>TrEnD</v>
      </c>
      <c r="Z369"/>
    </row>
    <row r="370" spans="1:26" hidden="1" x14ac:dyDescent="0.25">
      <c r="A370" s="17">
        <v>369</v>
      </c>
      <c r="B370" s="3" t="str">
        <f t="shared" ca="1" si="8"/>
        <v>OG369</v>
      </c>
      <c r="C370" s="219" t="s">
        <v>96</v>
      </c>
      <c r="D370" s="4">
        <f ca="1">COUNTIF('2.Tissue'!C:C,B370)</f>
        <v>1</v>
      </c>
      <c r="E370" s="4">
        <f ca="1">COUNTIFS('3.DNAExtractions'!$E:$E,$B370,'3.DNAExtractions'!$D:$D,E$1)</f>
        <v>1</v>
      </c>
      <c r="F370" s="2" t="str" cm="1">
        <f t="array" aca="1" ref="F370" ca="1">IF(
    COUNTIFS('3.DNAExtractions'!E:E, B370, '3.DNAExtractions'!Y:Y, "Y") &gt; 0,
    _xlfn.TEXTJOIN(", ", TRUE, IF(('3.DNAExtractions'!E:E = B370) * ('3.DNAExtractions'!Y:Y = "Y"), '3.DNAExtractions'!D:D, "")),
    IF(
        COUNTIFS('3.DNAExtractions'!E:E, B370, '3.DNAExtractions'!X:X, "Y") &gt; 0,
        _xlfn.TEXTJOIN(", ", TRUE, IF(('3.DNAExtractions'!E:E = B370) * ('3.DNAExtractions'!X:X = "Y"), '3.DNAExtractions'!D:D, "")),
        "Awaiting Status"
    )
)</f>
        <v>Extracted</v>
      </c>
      <c r="G370" s="45" t="s">
        <v>92</v>
      </c>
      <c r="H370" s="8" t="str" cm="1">
        <f t="array" aca="1" ref="H370" ca="1">IF(
    G370="N",
    "",
    IF(
        COUNTIFS('4.Illumina'!E:E, B370, '4.Illumina'!R:R, "Y") &gt; 0,
        _xlfn.TEXTJOIN(", ", TRUE, IF(('4.Illumina'!E:E = B370) * ('4.Illumina'!R:R = "Y"), '4.Illumina'!D:D, "")),
        IF(
            COUNTIFS('4.Illumina'!E:E, B370, '4.Illumina'!Q:Q, "Y") &gt; 0,
            _xlfn.TEXTJOIN(", ", TRUE, IF(('4.Illumina'!E:E = B370) * ('4.Illumina'!Q:Q = "Y"), '4.Illumina'!D:D, "")),
            "Awaiting Status"
        )
    )
)</f>
        <v>Sequenced</v>
      </c>
      <c r="I370" s="26" t="s">
        <v>94</v>
      </c>
      <c r="J370" s="56" t="str" cm="1">
        <f t="array" aca="1" ref="J370" ca="1">IF(
    I370="N",
    "",
    IF(
        COUNTIFS('4.PacBio'!E:E, B370, '4.PacBio'!W:W, "Y") &gt; 0,
        _xlfn.TEXTJOIN(", ", TRUE, IF(('4.PacBio'!E:E = B370) * ('4.PacBio'!W:W = "Y"), '4.PacBio'!D:D, "")),
        IF(
            COUNTIFS('4.PacBio'!E:E, B370, '4.PacBio'!V:V, "Y") &gt; 0,
            _xlfn.TEXTJOIN(", ", TRUE, IF(('4.PacBio'!E:E = B370) * ('4.PacBio'!V:V = "Y"), '4.PacBio'!D:D, "")),
            "Awaiting Status"
        )
    )
)</f>
        <v/>
      </c>
      <c r="K370" s="181" t="s">
        <v>94</v>
      </c>
      <c r="L370" s="8" t="str" cm="1">
        <f t="array" aca="1" ref="L370" ca="1">IF(
    K370="N",
    "",
    IF(
        COUNTIFS('4.HiCLibrary'!E:E, B370, '4.HiCLibrary'!V:V, "Y") &gt; 0,
        _xlfn.TEXTJOIN(", ", TRUE, IF(('4.HiCLibrary'!E:E = B370) * ('4.HiCLibrary'!V:V = "Y"), '4.HiCLibrary'!D:D, "")),
        IF(
            COUNTIFS('4.HiCLibrary'!E:E, B370, '4.HiCLibrary'!U:U, "Y") &gt; 0,
            _xlfn.TEXTJOIN(", ", TRUE, IF(('4.HiCLibrary'!E:E = B370) * ('4.HiCLibrary'!U:U = "Y"), '4.HiCLibrary'!D:D, "")),
            "Awaiting Status"
        )
    )
)</f>
        <v/>
      </c>
      <c r="M370" s="47" t="s">
        <v>94</v>
      </c>
      <c r="N370" s="56" t="str" cm="1">
        <f t="array" aca="1" ref="N370" ca="1">IF(
    M370="N",
    "",
    IF(
        COUNTIFS('4.ONT'!E:E, B370, '4.ONT'!Q:Q, "Y") &gt; 0,
        _xlfn.TEXTJOIN(", ", TRUE, IF(('4.ONT'!E:E = B370) * ('4.ONT'!Q:Q = "Y"), '4.ONT'!D:D, "")),
        IF(
            COUNTIFS('4.ONT'!E:E, B370, '4.ONT'!P:P, "Y") &gt; 0,
            _xlfn.TEXTJOIN(", ", TRUE, IF(('4.ONT'!E:E = B370) * ('4.ONT'!P:P = "Y"), '4.ONT'!D:D, "")),
            "Awaiting Status"
        )
    )
)</f>
        <v/>
      </c>
      <c r="O370" s="60" t="s">
        <v>94</v>
      </c>
      <c r="P370" s="60" t="str" cm="1">
        <f t="array" aca="1" ref="P370" ca="1">IF(
    O370="N",
    "",
    IF(
        COUNTIFS('3.RNAExtractions'!E:E, B370, '3.RNAExtractions'!Z:Z, "Y") &gt; 0,
        _xlfn.TEXTJOIN(", ", TRUE, IF(('3.RNAExtractions'!E:E = B370) * ('3.RNAExtractions'!Z:Z = "Y"), '3.RNAExtractions'!D:D, "")),
        IF(
            COUNTIFS('3.RNAExtractions'!E:E, B370, '3.RNAExtractions'!Y:Y, "Y") &gt; 0,
            _xlfn.TEXTJOIN(", ", TRUE, IF(('3.RNAExtractions'!E:E = B370) * ('3.RNAExtractions'!Y:Y = "Y"), '3.RNAExtractions'!D:D, "")),
            "Awaiting Status"
        )
    )
)</f>
        <v/>
      </c>
      <c r="Q370" s="60"/>
      <c r="R370" s="60" t="str" cm="1">
        <f t="array" aca="1" ref="R370" ca="1">IF(
    Q370="N",
    "",
    IF(
        COUNTIFS('4.RNAIllumina'!E:E, B370, '4.RNAIllumina'!Y:Y, "Y") &gt; 0,
        _xlfn.TEXTJOIN(", ", TRUE, IF(('4.RNAIllumina'!E:E = B370) * ('4.RNAIllumina'!Y:Y = "Y"), '4.RNAIllumina'!D:D, "")),
        IF(
            COUNTIFS('4.RNAIllumina'!E:E, B370, '4.RNAIllumina'!X:X, "Y") &gt; 0,
            _xlfn.TEXTJOIN(", ", TRUE, IF(('4.RNAIllumina'!E:E = B370) * ('4.RNAIllumina'!X:X = "Y"), '4.RNAIllumina'!D:D, "")),
            "Awaiting Status"
        )
    )
)</f>
        <v>Awaiting Status</v>
      </c>
      <c r="T370" s="6" t="str">
        <f ca="1">VLOOKUP($B370,'1.MetaData'!$B:$H,2,FALSE)</f>
        <v>F15-1954</v>
      </c>
      <c r="U370" s="7" t="str">
        <f ca="1">VLOOKUP($B370,'1.MetaData'!$B:$H,3,FALSE)</f>
        <v>Symphorus nematophorus</v>
      </c>
      <c r="V370" s="7" t="str">
        <f ca="1">VLOOKUP($B370,'1.MetaData'!$B:$H,4,FALSE)</f>
        <v>Chinamanfish</v>
      </c>
      <c r="W370" s="6" t="str">
        <f ca="1">VLOOKUP($B370,'1.MetaData'!$B:$H,5,FALSE)</f>
        <v xml:space="preserve">WA Fisheries </v>
      </c>
      <c r="X370" s="6" t="str">
        <f ca="1">VLOOKUP($B370,'1.MetaData'!$B:$H,6,FALSE)</f>
        <v>TrEnD</v>
      </c>
      <c r="Z370"/>
    </row>
    <row r="371" spans="1:26" hidden="1" x14ac:dyDescent="0.25">
      <c r="A371" s="17">
        <v>370</v>
      </c>
      <c r="B371" s="3" t="str">
        <f t="shared" ca="1" si="8"/>
        <v>OG370</v>
      </c>
      <c r="C371" s="219" t="s">
        <v>96</v>
      </c>
      <c r="D371" s="4">
        <f ca="1">COUNTIF('2.Tissue'!C:C,B371)</f>
        <v>1</v>
      </c>
      <c r="E371" s="4">
        <f ca="1">COUNTIFS('3.DNAExtractions'!$E:$E,$B371,'3.DNAExtractions'!$D:$D,E$1)</f>
        <v>1</v>
      </c>
      <c r="F371" s="2" t="str" cm="1">
        <f t="array" aca="1" ref="F371" ca="1">IF(
    COUNTIFS('3.DNAExtractions'!E:E, B371, '3.DNAExtractions'!Y:Y, "Y") &gt; 0,
    _xlfn.TEXTJOIN(", ", TRUE, IF(('3.DNAExtractions'!E:E = B371) * ('3.DNAExtractions'!Y:Y = "Y"), '3.DNAExtractions'!D:D, "")),
    IF(
        COUNTIFS('3.DNAExtractions'!E:E, B371, '3.DNAExtractions'!X:X, "Y") &gt; 0,
        _xlfn.TEXTJOIN(", ", TRUE, IF(('3.DNAExtractions'!E:E = B371) * ('3.DNAExtractions'!X:X = "Y"), '3.DNAExtractions'!D:D, "")),
        "Awaiting Status"
    )
)</f>
        <v>Extracted</v>
      </c>
      <c r="G371" s="45" t="s">
        <v>92</v>
      </c>
      <c r="H371" s="8" t="str" cm="1">
        <f t="array" aca="1" ref="H371" ca="1">IF(
    G371="N",
    "",
    IF(
        COUNTIFS('4.Illumina'!E:E, B371, '4.Illumina'!R:R, "Y") &gt; 0,
        _xlfn.TEXTJOIN(", ", TRUE, IF(('4.Illumina'!E:E = B371) * ('4.Illumina'!R:R = "Y"), '4.Illumina'!D:D, "")),
        IF(
            COUNTIFS('4.Illumina'!E:E, B371, '4.Illumina'!Q:Q, "Y") &gt; 0,
            _xlfn.TEXTJOIN(", ", TRUE, IF(('4.Illumina'!E:E = B371) * ('4.Illumina'!Q:Q = "Y"), '4.Illumina'!D:D, "")),
            "Awaiting Status"
        )
    )
)</f>
        <v>Sequenced</v>
      </c>
      <c r="I371" s="26" t="s">
        <v>94</v>
      </c>
      <c r="J371" s="56" t="str" cm="1">
        <f t="array" aca="1" ref="J371" ca="1">IF(
    I371="N",
    "",
    IF(
        COUNTIFS('4.PacBio'!E:E, B371, '4.PacBio'!W:W, "Y") &gt; 0,
        _xlfn.TEXTJOIN(", ", TRUE, IF(('4.PacBio'!E:E = B371) * ('4.PacBio'!W:W = "Y"), '4.PacBio'!D:D, "")),
        IF(
            COUNTIFS('4.PacBio'!E:E, B371, '4.PacBio'!V:V, "Y") &gt; 0,
            _xlfn.TEXTJOIN(", ", TRUE, IF(('4.PacBio'!E:E = B371) * ('4.PacBio'!V:V = "Y"), '4.PacBio'!D:D, "")),
            "Awaiting Status"
        )
    )
)</f>
        <v/>
      </c>
      <c r="K371" s="181" t="s">
        <v>94</v>
      </c>
      <c r="L371" s="8" t="str" cm="1">
        <f t="array" aca="1" ref="L371" ca="1">IF(
    K371="N",
    "",
    IF(
        COUNTIFS('4.HiCLibrary'!E:E, B371, '4.HiCLibrary'!V:V, "Y") &gt; 0,
        _xlfn.TEXTJOIN(", ", TRUE, IF(('4.HiCLibrary'!E:E = B371) * ('4.HiCLibrary'!V:V = "Y"), '4.HiCLibrary'!D:D, "")),
        IF(
            COUNTIFS('4.HiCLibrary'!E:E, B371, '4.HiCLibrary'!U:U, "Y") &gt; 0,
            _xlfn.TEXTJOIN(", ", TRUE, IF(('4.HiCLibrary'!E:E = B371) * ('4.HiCLibrary'!U:U = "Y"), '4.HiCLibrary'!D:D, "")),
            "Awaiting Status"
        )
    )
)</f>
        <v/>
      </c>
      <c r="M371" s="47" t="s">
        <v>94</v>
      </c>
      <c r="N371" s="56" t="str" cm="1">
        <f t="array" aca="1" ref="N371" ca="1">IF(
    M371="N",
    "",
    IF(
        COUNTIFS('4.ONT'!E:E, B371, '4.ONT'!Q:Q, "Y") &gt; 0,
        _xlfn.TEXTJOIN(", ", TRUE, IF(('4.ONT'!E:E = B371) * ('4.ONT'!Q:Q = "Y"), '4.ONT'!D:D, "")),
        IF(
            COUNTIFS('4.ONT'!E:E, B371, '4.ONT'!P:P, "Y") &gt; 0,
            _xlfn.TEXTJOIN(", ", TRUE, IF(('4.ONT'!E:E = B371) * ('4.ONT'!P:P = "Y"), '4.ONT'!D:D, "")),
            "Awaiting Status"
        )
    )
)</f>
        <v/>
      </c>
      <c r="O371" s="60" t="s">
        <v>94</v>
      </c>
      <c r="P371" s="60" t="str" cm="1">
        <f t="array" aca="1" ref="P371" ca="1">IF(
    O371="N",
    "",
    IF(
        COUNTIFS('3.RNAExtractions'!E:E, B371, '3.RNAExtractions'!Z:Z, "Y") &gt; 0,
        _xlfn.TEXTJOIN(", ", TRUE, IF(('3.RNAExtractions'!E:E = B371) * ('3.RNAExtractions'!Z:Z = "Y"), '3.RNAExtractions'!D:D, "")),
        IF(
            COUNTIFS('3.RNAExtractions'!E:E, B371, '3.RNAExtractions'!Y:Y, "Y") &gt; 0,
            _xlfn.TEXTJOIN(", ", TRUE, IF(('3.RNAExtractions'!E:E = B371) * ('3.RNAExtractions'!Y:Y = "Y"), '3.RNAExtractions'!D:D, "")),
            "Awaiting Status"
        )
    )
)</f>
        <v/>
      </c>
      <c r="Q371" s="60"/>
      <c r="R371" s="60" t="str" cm="1">
        <f t="array" aca="1" ref="R371" ca="1">IF(
    Q371="N",
    "",
    IF(
        COUNTIFS('4.RNAIllumina'!E:E, B371, '4.RNAIllumina'!Y:Y, "Y") &gt; 0,
        _xlfn.TEXTJOIN(", ", TRUE, IF(('4.RNAIllumina'!E:E = B371) * ('4.RNAIllumina'!Y:Y = "Y"), '4.RNAIllumina'!D:D, "")),
        IF(
            COUNTIFS('4.RNAIllumina'!E:E, B371, '4.RNAIllumina'!X:X, "Y") &gt; 0,
            _xlfn.TEXTJOIN(", ", TRUE, IF(('4.RNAIllumina'!E:E = B371) * ('4.RNAIllumina'!X:X = "Y"), '4.RNAIllumina'!D:D, "")),
            "Awaiting Status"
        )
    )
)</f>
        <v>Awaiting Status</v>
      </c>
      <c r="T371" s="6" t="str">
        <f ca="1">VLOOKUP($B371,'1.MetaData'!$B:$H,2,FALSE)</f>
        <v>F16-0653</v>
      </c>
      <c r="U371" s="7" t="str">
        <f ca="1">VLOOKUP($B371,'1.MetaData'!$B:$H,3,FALSE)</f>
        <v>Pentapodus vitta</v>
      </c>
      <c r="V371" s="7" t="str">
        <f ca="1">VLOOKUP($B371,'1.MetaData'!$B:$H,4,FALSE)</f>
        <v xml:space="preserve">Striped whiptail </v>
      </c>
      <c r="W371" s="6">
        <f ca="1">VLOOKUP($B371,'1.MetaData'!$B:$H,5,FALSE)</f>
        <v>0</v>
      </c>
      <c r="X371" s="6" t="str">
        <f ca="1">VLOOKUP($B371,'1.MetaData'!$B:$H,6,FALSE)</f>
        <v>TrEnD</v>
      </c>
      <c r="Z371"/>
    </row>
    <row r="372" spans="1:26" hidden="1" x14ac:dyDescent="0.25">
      <c r="A372" s="17">
        <v>371</v>
      </c>
      <c r="B372" s="3" t="str">
        <f t="shared" ca="1" si="8"/>
        <v>OG371</v>
      </c>
      <c r="C372" s="219" t="s">
        <v>96</v>
      </c>
      <c r="D372" s="4">
        <f ca="1">COUNTIF('2.Tissue'!C:C,B372)</f>
        <v>1</v>
      </c>
      <c r="E372" s="4">
        <f ca="1">COUNTIFS('3.DNAExtractions'!$E:$E,$B372,'3.DNAExtractions'!$D:$D,E$1)</f>
        <v>1</v>
      </c>
      <c r="F372" s="2" t="str" cm="1">
        <f t="array" aca="1" ref="F372" ca="1">IF(
    COUNTIFS('3.DNAExtractions'!E:E, B372, '3.DNAExtractions'!Y:Y, "Y") &gt; 0,
    _xlfn.TEXTJOIN(", ", TRUE, IF(('3.DNAExtractions'!E:E = B372) * ('3.DNAExtractions'!Y:Y = "Y"), '3.DNAExtractions'!D:D, "")),
    IF(
        COUNTIFS('3.DNAExtractions'!E:E, B372, '3.DNAExtractions'!X:X, "Y") &gt; 0,
        _xlfn.TEXTJOIN(", ", TRUE, IF(('3.DNAExtractions'!E:E = B372) * ('3.DNAExtractions'!X:X = "Y"), '3.DNAExtractions'!D:D, "")),
        "Awaiting Status"
    )
)</f>
        <v>Extracted</v>
      </c>
      <c r="G372" s="45" t="s">
        <v>92</v>
      </c>
      <c r="H372" s="8" t="str" cm="1">
        <f t="array" aca="1" ref="H372" ca="1">IF(
    G372="N",
    "",
    IF(
        COUNTIFS('4.Illumina'!E:E, B372, '4.Illumina'!R:R, "Y") &gt; 0,
        _xlfn.TEXTJOIN(", ", TRUE, IF(('4.Illumina'!E:E = B372) * ('4.Illumina'!R:R = "Y"), '4.Illumina'!D:D, "")),
        IF(
            COUNTIFS('4.Illumina'!E:E, B372, '4.Illumina'!Q:Q, "Y") &gt; 0,
            _xlfn.TEXTJOIN(", ", TRUE, IF(('4.Illumina'!E:E = B372) * ('4.Illumina'!Q:Q = "Y"), '4.Illumina'!D:D, "")),
            "Awaiting Status"
        )
    )
)</f>
        <v>Sequenced</v>
      </c>
      <c r="I372" s="26" t="s">
        <v>94</v>
      </c>
      <c r="J372" s="56" t="str" cm="1">
        <f t="array" aca="1" ref="J372" ca="1">IF(
    I372="N",
    "",
    IF(
        COUNTIFS('4.PacBio'!E:E, B372, '4.PacBio'!W:W, "Y") &gt; 0,
        _xlfn.TEXTJOIN(", ", TRUE, IF(('4.PacBio'!E:E = B372) * ('4.PacBio'!W:W = "Y"), '4.PacBio'!D:D, "")),
        IF(
            COUNTIFS('4.PacBio'!E:E, B372, '4.PacBio'!V:V, "Y") &gt; 0,
            _xlfn.TEXTJOIN(", ", TRUE, IF(('4.PacBio'!E:E = B372) * ('4.PacBio'!V:V = "Y"), '4.PacBio'!D:D, "")),
            "Awaiting Status"
        )
    )
)</f>
        <v/>
      </c>
      <c r="K372" s="181" t="s">
        <v>94</v>
      </c>
      <c r="L372" s="8" t="str" cm="1">
        <f t="array" aca="1" ref="L372" ca="1">IF(
    K372="N",
    "",
    IF(
        COUNTIFS('4.HiCLibrary'!E:E, B372, '4.HiCLibrary'!V:V, "Y") &gt; 0,
        _xlfn.TEXTJOIN(", ", TRUE, IF(('4.HiCLibrary'!E:E = B372) * ('4.HiCLibrary'!V:V = "Y"), '4.HiCLibrary'!D:D, "")),
        IF(
            COUNTIFS('4.HiCLibrary'!E:E, B372, '4.HiCLibrary'!U:U, "Y") &gt; 0,
            _xlfn.TEXTJOIN(", ", TRUE, IF(('4.HiCLibrary'!E:E = B372) * ('4.HiCLibrary'!U:U = "Y"), '4.HiCLibrary'!D:D, "")),
            "Awaiting Status"
        )
    )
)</f>
        <v/>
      </c>
      <c r="M372" s="47" t="s">
        <v>94</v>
      </c>
      <c r="N372" s="56" t="str" cm="1">
        <f t="array" aca="1" ref="N372" ca="1">IF(
    M372="N",
    "",
    IF(
        COUNTIFS('4.ONT'!E:E, B372, '4.ONT'!Q:Q, "Y") &gt; 0,
        _xlfn.TEXTJOIN(", ", TRUE, IF(('4.ONT'!E:E = B372) * ('4.ONT'!Q:Q = "Y"), '4.ONT'!D:D, "")),
        IF(
            COUNTIFS('4.ONT'!E:E, B372, '4.ONT'!P:P, "Y") &gt; 0,
            _xlfn.TEXTJOIN(", ", TRUE, IF(('4.ONT'!E:E = B372) * ('4.ONT'!P:P = "Y"), '4.ONT'!D:D, "")),
            "Awaiting Status"
        )
    )
)</f>
        <v/>
      </c>
      <c r="O372" s="60" t="s">
        <v>94</v>
      </c>
      <c r="P372" s="60" t="str" cm="1">
        <f t="array" aca="1" ref="P372" ca="1">IF(
    O372="N",
    "",
    IF(
        COUNTIFS('3.RNAExtractions'!E:E, B372, '3.RNAExtractions'!Z:Z, "Y") &gt; 0,
        _xlfn.TEXTJOIN(", ", TRUE, IF(('3.RNAExtractions'!E:E = B372) * ('3.RNAExtractions'!Z:Z = "Y"), '3.RNAExtractions'!D:D, "")),
        IF(
            COUNTIFS('3.RNAExtractions'!E:E, B372, '3.RNAExtractions'!Y:Y, "Y") &gt; 0,
            _xlfn.TEXTJOIN(", ", TRUE, IF(('3.RNAExtractions'!E:E = B372) * ('3.RNAExtractions'!Y:Y = "Y"), '3.RNAExtractions'!D:D, "")),
            "Awaiting Status"
        )
    )
)</f>
        <v/>
      </c>
      <c r="Q372" s="60"/>
      <c r="R372" s="60" t="str" cm="1">
        <f t="array" aca="1" ref="R372" ca="1">IF(
    Q372="N",
    "",
    IF(
        COUNTIFS('4.RNAIllumina'!E:E, B372, '4.RNAIllumina'!Y:Y, "Y") &gt; 0,
        _xlfn.TEXTJOIN(", ", TRUE, IF(('4.RNAIllumina'!E:E = B372) * ('4.RNAIllumina'!Y:Y = "Y"), '4.RNAIllumina'!D:D, "")),
        IF(
            COUNTIFS('4.RNAIllumina'!E:E, B372, '4.RNAIllumina'!X:X, "Y") &gt; 0,
            _xlfn.TEXTJOIN(", ", TRUE, IF(('4.RNAIllumina'!E:E = B372) * ('4.RNAIllumina'!X:X = "Y"), '4.RNAIllumina'!D:D, "")),
            "Awaiting Status"
        )
    )
)</f>
        <v>Awaiting Status</v>
      </c>
      <c r="T372" s="6" t="str">
        <f ca="1">VLOOKUP($B372,'1.MetaData'!$B:$H,2,FALSE)</f>
        <v>F16-0654</v>
      </c>
      <c r="U372" s="7" t="str">
        <f ca="1">VLOOKUP($B372,'1.MetaData'!$B:$H,3,FALSE)</f>
        <v>Platax batavianus</v>
      </c>
      <c r="V372" s="7" t="str">
        <f ca="1">VLOOKUP($B372,'1.MetaData'!$B:$H,4,FALSE)</f>
        <v>Humpback batfish</v>
      </c>
      <c r="W372" s="6">
        <f ca="1">VLOOKUP($B372,'1.MetaData'!$B:$H,5,FALSE)</f>
        <v>0</v>
      </c>
      <c r="X372" s="6" t="str">
        <f ca="1">VLOOKUP($B372,'1.MetaData'!$B:$H,6,FALSE)</f>
        <v>TrEnD</v>
      </c>
      <c r="Z372"/>
    </row>
    <row r="373" spans="1:26" hidden="1" x14ac:dyDescent="0.25">
      <c r="A373" s="17">
        <v>372</v>
      </c>
      <c r="B373" s="3" t="str">
        <f t="shared" ca="1" si="8"/>
        <v>OG372</v>
      </c>
      <c r="C373" s="219" t="s">
        <v>96</v>
      </c>
      <c r="D373" s="4">
        <f ca="1">COUNTIF('2.Tissue'!C:C,B373)</f>
        <v>1</v>
      </c>
      <c r="E373" s="4">
        <f ca="1">COUNTIFS('3.DNAExtractions'!$E:$E,$B373,'3.DNAExtractions'!$D:$D,E$1)</f>
        <v>1</v>
      </c>
      <c r="F373" s="2" t="str" cm="1">
        <f t="array" aca="1" ref="F373" ca="1">IF(
    COUNTIFS('3.DNAExtractions'!E:E, B373, '3.DNAExtractions'!Y:Y, "Y") &gt; 0,
    _xlfn.TEXTJOIN(", ", TRUE, IF(('3.DNAExtractions'!E:E = B373) * ('3.DNAExtractions'!Y:Y = "Y"), '3.DNAExtractions'!D:D, "")),
    IF(
        COUNTIFS('3.DNAExtractions'!E:E, B373, '3.DNAExtractions'!X:X, "Y") &gt; 0,
        _xlfn.TEXTJOIN(", ", TRUE, IF(('3.DNAExtractions'!E:E = B373) * ('3.DNAExtractions'!X:X = "Y"), '3.DNAExtractions'!D:D, "")),
        "Awaiting Status"
    )
)</f>
        <v>Extracted</v>
      </c>
      <c r="G373" s="45" t="s">
        <v>92</v>
      </c>
      <c r="H373" s="8" t="str" cm="1">
        <f t="array" aca="1" ref="H373" ca="1">IF(
    G373="N",
    "",
    IF(
        COUNTIFS('4.Illumina'!E:E, B373, '4.Illumina'!R:R, "Y") &gt; 0,
        _xlfn.TEXTJOIN(", ", TRUE, IF(('4.Illumina'!E:E = B373) * ('4.Illumina'!R:R = "Y"), '4.Illumina'!D:D, "")),
        IF(
            COUNTIFS('4.Illumina'!E:E, B373, '4.Illumina'!Q:Q, "Y") &gt; 0,
            _xlfn.TEXTJOIN(", ", TRUE, IF(('4.Illumina'!E:E = B373) * ('4.Illumina'!Q:Q = "Y"), '4.Illumina'!D:D, "")),
            "Awaiting Status"
        )
    )
)</f>
        <v>Sequenced</v>
      </c>
      <c r="I373" s="26" t="s">
        <v>94</v>
      </c>
      <c r="J373" s="56" t="str" cm="1">
        <f t="array" aca="1" ref="J373" ca="1">IF(
    I373="N",
    "",
    IF(
        COUNTIFS('4.PacBio'!E:E, B373, '4.PacBio'!W:W, "Y") &gt; 0,
        _xlfn.TEXTJOIN(", ", TRUE, IF(('4.PacBio'!E:E = B373) * ('4.PacBio'!W:W = "Y"), '4.PacBio'!D:D, "")),
        IF(
            COUNTIFS('4.PacBio'!E:E, B373, '4.PacBio'!V:V, "Y") &gt; 0,
            _xlfn.TEXTJOIN(", ", TRUE, IF(('4.PacBio'!E:E = B373) * ('4.PacBio'!V:V = "Y"), '4.PacBio'!D:D, "")),
            "Awaiting Status"
        )
    )
)</f>
        <v/>
      </c>
      <c r="K373" s="181" t="s">
        <v>94</v>
      </c>
      <c r="L373" s="8" t="str" cm="1">
        <f t="array" aca="1" ref="L373" ca="1">IF(
    K373="N",
    "",
    IF(
        COUNTIFS('4.HiCLibrary'!E:E, B373, '4.HiCLibrary'!V:V, "Y") &gt; 0,
        _xlfn.TEXTJOIN(", ", TRUE, IF(('4.HiCLibrary'!E:E = B373) * ('4.HiCLibrary'!V:V = "Y"), '4.HiCLibrary'!D:D, "")),
        IF(
            COUNTIFS('4.HiCLibrary'!E:E, B373, '4.HiCLibrary'!U:U, "Y") &gt; 0,
            _xlfn.TEXTJOIN(", ", TRUE, IF(('4.HiCLibrary'!E:E = B373) * ('4.HiCLibrary'!U:U = "Y"), '4.HiCLibrary'!D:D, "")),
            "Awaiting Status"
        )
    )
)</f>
        <v/>
      </c>
      <c r="M373" s="47" t="s">
        <v>94</v>
      </c>
      <c r="N373" s="56" t="str" cm="1">
        <f t="array" aca="1" ref="N373" ca="1">IF(
    M373="N",
    "",
    IF(
        COUNTIFS('4.ONT'!E:E, B373, '4.ONT'!Q:Q, "Y") &gt; 0,
        _xlfn.TEXTJOIN(", ", TRUE, IF(('4.ONT'!E:E = B373) * ('4.ONT'!Q:Q = "Y"), '4.ONT'!D:D, "")),
        IF(
            COUNTIFS('4.ONT'!E:E, B373, '4.ONT'!P:P, "Y") &gt; 0,
            _xlfn.TEXTJOIN(", ", TRUE, IF(('4.ONT'!E:E = B373) * ('4.ONT'!P:P = "Y"), '4.ONT'!D:D, "")),
            "Awaiting Status"
        )
    )
)</f>
        <v/>
      </c>
      <c r="O373" s="60" t="s">
        <v>94</v>
      </c>
      <c r="P373" s="60" t="str" cm="1">
        <f t="array" aca="1" ref="P373" ca="1">IF(
    O373="N",
    "",
    IF(
        COUNTIFS('3.RNAExtractions'!E:E, B373, '3.RNAExtractions'!Z:Z, "Y") &gt; 0,
        _xlfn.TEXTJOIN(", ", TRUE, IF(('3.RNAExtractions'!E:E = B373) * ('3.RNAExtractions'!Z:Z = "Y"), '3.RNAExtractions'!D:D, "")),
        IF(
            COUNTIFS('3.RNAExtractions'!E:E, B373, '3.RNAExtractions'!Y:Y, "Y") &gt; 0,
            _xlfn.TEXTJOIN(", ", TRUE, IF(('3.RNAExtractions'!E:E = B373) * ('3.RNAExtractions'!Y:Y = "Y"), '3.RNAExtractions'!D:D, "")),
            "Awaiting Status"
        )
    )
)</f>
        <v/>
      </c>
      <c r="Q373" s="60"/>
      <c r="R373" s="60" t="str" cm="1">
        <f t="array" aca="1" ref="R373" ca="1">IF(
    Q373="N",
    "",
    IF(
        COUNTIFS('4.RNAIllumina'!E:E, B373, '4.RNAIllumina'!Y:Y, "Y") &gt; 0,
        _xlfn.TEXTJOIN(", ", TRUE, IF(('4.RNAIllumina'!E:E = B373) * ('4.RNAIllumina'!Y:Y = "Y"), '4.RNAIllumina'!D:D, "")),
        IF(
            COUNTIFS('4.RNAIllumina'!E:E, B373, '4.RNAIllumina'!X:X, "Y") &gt; 0,
            _xlfn.TEXTJOIN(", ", TRUE, IF(('4.RNAIllumina'!E:E = B373) * ('4.RNAIllumina'!X:X = "Y"), '4.RNAIllumina'!D:D, "")),
            "Awaiting Status"
        )
    )
)</f>
        <v>Awaiting Status</v>
      </c>
      <c r="T373" s="6" t="str">
        <f ca="1">VLOOKUP($B373,'1.MetaData'!$B:$H,2,FALSE)</f>
        <v>F16-0655</v>
      </c>
      <c r="U373" s="7" t="str">
        <f ca="1">VLOOKUP($B373,'1.MetaData'!$B:$H,3,FALSE)</f>
        <v>Platycephalus endrachtensis</v>
      </c>
      <c r="V373" s="7" t="str">
        <f ca="1">VLOOKUP($B373,'1.MetaData'!$B:$H,4,FALSE)</f>
        <v xml:space="preserve">Bar-tailed flathead </v>
      </c>
      <c r="W373" s="6">
        <f ca="1">VLOOKUP($B373,'1.MetaData'!$B:$H,5,FALSE)</f>
        <v>0</v>
      </c>
      <c r="X373" s="6" t="str">
        <f ca="1">VLOOKUP($B373,'1.MetaData'!$B:$H,6,FALSE)</f>
        <v>TrEnD</v>
      </c>
      <c r="Z373"/>
    </row>
    <row r="374" spans="1:26" hidden="1" x14ac:dyDescent="0.25">
      <c r="A374" s="17">
        <v>373</v>
      </c>
      <c r="B374" s="3" t="str">
        <f t="shared" ca="1" si="8"/>
        <v>OG373</v>
      </c>
      <c r="C374" s="219" t="s">
        <v>96</v>
      </c>
      <c r="D374" s="4">
        <f ca="1">COUNTIF('2.Tissue'!C:C,B374)</f>
        <v>1</v>
      </c>
      <c r="E374" s="4">
        <f ca="1">COUNTIFS('3.DNAExtractions'!$E:$E,$B374,'3.DNAExtractions'!$D:$D,E$1)</f>
        <v>1</v>
      </c>
      <c r="F374" s="2" t="str" cm="1">
        <f t="array" aca="1" ref="F374" ca="1">IF(
    COUNTIFS('3.DNAExtractions'!E:E, B374, '3.DNAExtractions'!Y:Y, "Y") &gt; 0,
    _xlfn.TEXTJOIN(", ", TRUE, IF(('3.DNAExtractions'!E:E = B374) * ('3.DNAExtractions'!Y:Y = "Y"), '3.DNAExtractions'!D:D, "")),
    IF(
        COUNTIFS('3.DNAExtractions'!E:E, B374, '3.DNAExtractions'!X:X, "Y") &gt; 0,
        _xlfn.TEXTJOIN(", ", TRUE, IF(('3.DNAExtractions'!E:E = B374) * ('3.DNAExtractions'!X:X = "Y"), '3.DNAExtractions'!D:D, "")),
        "Awaiting Status"
    )
)</f>
        <v>Extracted</v>
      </c>
      <c r="G374" s="45" t="s">
        <v>92</v>
      </c>
      <c r="H374" s="8" t="str" cm="1">
        <f t="array" aca="1" ref="H374" ca="1">IF(
    G374="N",
    "",
    IF(
        COUNTIFS('4.Illumina'!E:E, B374, '4.Illumina'!R:R, "Y") &gt; 0,
        _xlfn.TEXTJOIN(", ", TRUE, IF(('4.Illumina'!E:E = B374) * ('4.Illumina'!R:R = "Y"), '4.Illumina'!D:D, "")),
        IF(
            COUNTIFS('4.Illumina'!E:E, B374, '4.Illumina'!Q:Q, "Y") &gt; 0,
            _xlfn.TEXTJOIN(", ", TRUE, IF(('4.Illumina'!E:E = B374) * ('4.Illumina'!Q:Q = "Y"), '4.Illumina'!D:D, "")),
            "Awaiting Status"
        )
    )
)</f>
        <v>Sequenced</v>
      </c>
      <c r="I374" s="26" t="s">
        <v>94</v>
      </c>
      <c r="J374" s="56" t="str" cm="1">
        <f t="array" aca="1" ref="J374" ca="1">IF(
    I374="N",
    "",
    IF(
        COUNTIFS('4.PacBio'!E:E, B374, '4.PacBio'!W:W, "Y") &gt; 0,
        _xlfn.TEXTJOIN(", ", TRUE, IF(('4.PacBio'!E:E = B374) * ('4.PacBio'!W:W = "Y"), '4.PacBio'!D:D, "")),
        IF(
            COUNTIFS('4.PacBio'!E:E, B374, '4.PacBio'!V:V, "Y") &gt; 0,
            _xlfn.TEXTJOIN(", ", TRUE, IF(('4.PacBio'!E:E = B374) * ('4.PacBio'!V:V = "Y"), '4.PacBio'!D:D, "")),
            "Awaiting Status"
        )
    )
)</f>
        <v/>
      </c>
      <c r="K374" s="181" t="s">
        <v>94</v>
      </c>
      <c r="L374" s="8" t="str" cm="1">
        <f t="array" aca="1" ref="L374" ca="1">IF(
    K374="N",
    "",
    IF(
        COUNTIFS('4.HiCLibrary'!E:E, B374, '4.HiCLibrary'!V:V, "Y") &gt; 0,
        _xlfn.TEXTJOIN(", ", TRUE, IF(('4.HiCLibrary'!E:E = B374) * ('4.HiCLibrary'!V:V = "Y"), '4.HiCLibrary'!D:D, "")),
        IF(
            COUNTIFS('4.HiCLibrary'!E:E, B374, '4.HiCLibrary'!U:U, "Y") &gt; 0,
            _xlfn.TEXTJOIN(", ", TRUE, IF(('4.HiCLibrary'!E:E = B374) * ('4.HiCLibrary'!U:U = "Y"), '4.HiCLibrary'!D:D, "")),
            "Awaiting Status"
        )
    )
)</f>
        <v/>
      </c>
      <c r="M374" s="47" t="s">
        <v>94</v>
      </c>
      <c r="N374" s="56" t="str" cm="1">
        <f t="array" aca="1" ref="N374" ca="1">IF(
    M374="N",
    "",
    IF(
        COUNTIFS('4.ONT'!E:E, B374, '4.ONT'!Q:Q, "Y") &gt; 0,
        _xlfn.TEXTJOIN(", ", TRUE, IF(('4.ONT'!E:E = B374) * ('4.ONT'!Q:Q = "Y"), '4.ONT'!D:D, "")),
        IF(
            COUNTIFS('4.ONT'!E:E, B374, '4.ONT'!P:P, "Y") &gt; 0,
            _xlfn.TEXTJOIN(", ", TRUE, IF(('4.ONT'!E:E = B374) * ('4.ONT'!P:P = "Y"), '4.ONT'!D:D, "")),
            "Awaiting Status"
        )
    )
)</f>
        <v/>
      </c>
      <c r="O374" s="60" t="s">
        <v>94</v>
      </c>
      <c r="P374" s="60" t="str" cm="1">
        <f t="array" aca="1" ref="P374" ca="1">IF(
    O374="N",
    "",
    IF(
        COUNTIFS('3.RNAExtractions'!E:E, B374, '3.RNAExtractions'!Z:Z, "Y") &gt; 0,
        _xlfn.TEXTJOIN(", ", TRUE, IF(('3.RNAExtractions'!E:E = B374) * ('3.RNAExtractions'!Z:Z = "Y"), '3.RNAExtractions'!D:D, "")),
        IF(
            COUNTIFS('3.RNAExtractions'!E:E, B374, '3.RNAExtractions'!Y:Y, "Y") &gt; 0,
            _xlfn.TEXTJOIN(", ", TRUE, IF(('3.RNAExtractions'!E:E = B374) * ('3.RNAExtractions'!Y:Y = "Y"), '3.RNAExtractions'!D:D, "")),
            "Awaiting Status"
        )
    )
)</f>
        <v/>
      </c>
      <c r="Q374" s="60"/>
      <c r="R374" s="60" t="str" cm="1">
        <f t="array" aca="1" ref="R374" ca="1">IF(
    Q374="N",
    "",
    IF(
        COUNTIFS('4.RNAIllumina'!E:E, B374, '4.RNAIllumina'!Y:Y, "Y") &gt; 0,
        _xlfn.TEXTJOIN(", ", TRUE, IF(('4.RNAIllumina'!E:E = B374) * ('4.RNAIllumina'!Y:Y = "Y"), '4.RNAIllumina'!D:D, "")),
        IF(
            COUNTIFS('4.RNAIllumina'!E:E, B374, '4.RNAIllumina'!X:X, "Y") &gt; 0,
            _xlfn.TEXTJOIN(", ", TRUE, IF(('4.RNAIllumina'!E:E = B374) * ('4.RNAIllumina'!X:X = "Y"), '4.RNAIllumina'!D:D, "")),
            "Awaiting Status"
        )
    )
)</f>
        <v>Awaiting Status</v>
      </c>
      <c r="T374" s="6" t="str">
        <f ca="1">VLOOKUP($B374,'1.MetaData'!$B:$H,2,FALSE)</f>
        <v>F16-0656</v>
      </c>
      <c r="U374" s="7" t="str">
        <f ca="1">VLOOKUP($B374,'1.MetaData'!$B:$H,3,FALSE)</f>
        <v>Platycephalus endrachtensis</v>
      </c>
      <c r="V374" s="7" t="str">
        <f ca="1">VLOOKUP($B374,'1.MetaData'!$B:$H,4,FALSE)</f>
        <v xml:space="preserve">Bar-tailed flathead </v>
      </c>
      <c r="W374" s="6">
        <f ca="1">VLOOKUP($B374,'1.MetaData'!$B:$H,5,FALSE)</f>
        <v>0</v>
      </c>
      <c r="X374" s="6" t="str">
        <f ca="1">VLOOKUP($B374,'1.MetaData'!$B:$H,6,FALSE)</f>
        <v>TrEnD</v>
      </c>
      <c r="Z374"/>
    </row>
    <row r="375" spans="1:26" hidden="1" x14ac:dyDescent="0.25">
      <c r="A375" s="17">
        <v>374</v>
      </c>
      <c r="B375" s="3" t="str">
        <f t="shared" ca="1" si="8"/>
        <v>OG374</v>
      </c>
      <c r="C375" s="219" t="s">
        <v>96</v>
      </c>
      <c r="D375" s="4">
        <f ca="1">COUNTIF('2.Tissue'!C:C,B375)</f>
        <v>1</v>
      </c>
      <c r="E375" s="4">
        <f ca="1">COUNTIFS('3.DNAExtractions'!$E:$E,$B375,'3.DNAExtractions'!$D:$D,E$1)</f>
        <v>1</v>
      </c>
      <c r="F375" s="2" t="str" cm="1">
        <f t="array" aca="1" ref="F375" ca="1">IF(
    COUNTIFS('3.DNAExtractions'!E:E, B375, '3.DNAExtractions'!Y:Y, "Y") &gt; 0,
    _xlfn.TEXTJOIN(", ", TRUE, IF(('3.DNAExtractions'!E:E = B375) * ('3.DNAExtractions'!Y:Y = "Y"), '3.DNAExtractions'!D:D, "")),
    IF(
        COUNTIFS('3.DNAExtractions'!E:E, B375, '3.DNAExtractions'!X:X, "Y") &gt; 0,
        _xlfn.TEXTJOIN(", ", TRUE, IF(('3.DNAExtractions'!E:E = B375) * ('3.DNAExtractions'!X:X = "Y"), '3.DNAExtractions'!D:D, "")),
        "Awaiting Status"
    )
)</f>
        <v>Extracted</v>
      </c>
      <c r="G375" s="45" t="s">
        <v>92</v>
      </c>
      <c r="H375" s="8" t="str" cm="1">
        <f t="array" aca="1" ref="H375" ca="1">IF(
    G375="N",
    "",
    IF(
        COUNTIFS('4.Illumina'!E:E, B375, '4.Illumina'!R:R, "Y") &gt; 0,
        _xlfn.TEXTJOIN(", ", TRUE, IF(('4.Illumina'!E:E = B375) * ('4.Illumina'!R:R = "Y"), '4.Illumina'!D:D, "")),
        IF(
            COUNTIFS('4.Illumina'!E:E, B375, '4.Illumina'!Q:Q, "Y") &gt; 0,
            _xlfn.TEXTJOIN(", ", TRUE, IF(('4.Illumina'!E:E = B375) * ('4.Illumina'!Q:Q = "Y"), '4.Illumina'!D:D, "")),
            "Awaiting Status"
        )
    )
)</f>
        <v>Sequenced</v>
      </c>
      <c r="I375" s="26" t="s">
        <v>94</v>
      </c>
      <c r="J375" s="56" t="str" cm="1">
        <f t="array" aca="1" ref="J375" ca="1">IF(
    I375="N",
    "",
    IF(
        COUNTIFS('4.PacBio'!E:E, B375, '4.PacBio'!W:W, "Y") &gt; 0,
        _xlfn.TEXTJOIN(", ", TRUE, IF(('4.PacBio'!E:E = B375) * ('4.PacBio'!W:W = "Y"), '4.PacBio'!D:D, "")),
        IF(
            COUNTIFS('4.PacBio'!E:E, B375, '4.PacBio'!V:V, "Y") &gt; 0,
            _xlfn.TEXTJOIN(", ", TRUE, IF(('4.PacBio'!E:E = B375) * ('4.PacBio'!V:V = "Y"), '4.PacBio'!D:D, "")),
            "Awaiting Status"
        )
    )
)</f>
        <v/>
      </c>
      <c r="K375" s="181" t="s">
        <v>94</v>
      </c>
      <c r="L375" s="8" t="str" cm="1">
        <f t="array" aca="1" ref="L375" ca="1">IF(
    K375="N",
    "",
    IF(
        COUNTIFS('4.HiCLibrary'!E:E, B375, '4.HiCLibrary'!V:V, "Y") &gt; 0,
        _xlfn.TEXTJOIN(", ", TRUE, IF(('4.HiCLibrary'!E:E = B375) * ('4.HiCLibrary'!V:V = "Y"), '4.HiCLibrary'!D:D, "")),
        IF(
            COUNTIFS('4.HiCLibrary'!E:E, B375, '4.HiCLibrary'!U:U, "Y") &gt; 0,
            _xlfn.TEXTJOIN(", ", TRUE, IF(('4.HiCLibrary'!E:E = B375) * ('4.HiCLibrary'!U:U = "Y"), '4.HiCLibrary'!D:D, "")),
            "Awaiting Status"
        )
    )
)</f>
        <v/>
      </c>
      <c r="M375" s="47" t="s">
        <v>94</v>
      </c>
      <c r="N375" s="56" t="str" cm="1">
        <f t="array" aca="1" ref="N375" ca="1">IF(
    M375="N",
    "",
    IF(
        COUNTIFS('4.ONT'!E:E, B375, '4.ONT'!Q:Q, "Y") &gt; 0,
        _xlfn.TEXTJOIN(", ", TRUE, IF(('4.ONT'!E:E = B375) * ('4.ONT'!Q:Q = "Y"), '4.ONT'!D:D, "")),
        IF(
            COUNTIFS('4.ONT'!E:E, B375, '4.ONT'!P:P, "Y") &gt; 0,
            _xlfn.TEXTJOIN(", ", TRUE, IF(('4.ONT'!E:E = B375) * ('4.ONT'!P:P = "Y"), '4.ONT'!D:D, "")),
            "Awaiting Status"
        )
    )
)</f>
        <v/>
      </c>
      <c r="O375" s="60" t="s">
        <v>94</v>
      </c>
      <c r="P375" s="60" t="str" cm="1">
        <f t="array" aca="1" ref="P375" ca="1">IF(
    O375="N",
    "",
    IF(
        COUNTIFS('3.RNAExtractions'!E:E, B375, '3.RNAExtractions'!Z:Z, "Y") &gt; 0,
        _xlfn.TEXTJOIN(", ", TRUE, IF(('3.RNAExtractions'!E:E = B375) * ('3.RNAExtractions'!Z:Z = "Y"), '3.RNAExtractions'!D:D, "")),
        IF(
            COUNTIFS('3.RNAExtractions'!E:E, B375, '3.RNAExtractions'!Y:Y, "Y") &gt; 0,
            _xlfn.TEXTJOIN(", ", TRUE, IF(('3.RNAExtractions'!E:E = B375) * ('3.RNAExtractions'!Y:Y = "Y"), '3.RNAExtractions'!D:D, "")),
            "Awaiting Status"
        )
    )
)</f>
        <v/>
      </c>
      <c r="Q375" s="60"/>
      <c r="R375" s="60" t="str" cm="1">
        <f t="array" aca="1" ref="R375" ca="1">IF(
    Q375="N",
    "",
    IF(
        COUNTIFS('4.RNAIllumina'!E:E, B375, '4.RNAIllumina'!Y:Y, "Y") &gt; 0,
        _xlfn.TEXTJOIN(", ", TRUE, IF(('4.RNAIllumina'!E:E = B375) * ('4.RNAIllumina'!Y:Y = "Y"), '4.RNAIllumina'!D:D, "")),
        IF(
            COUNTIFS('4.RNAIllumina'!E:E, B375, '4.RNAIllumina'!X:X, "Y") &gt; 0,
            _xlfn.TEXTJOIN(", ", TRUE, IF(('4.RNAIllumina'!E:E = B375) * ('4.RNAIllumina'!X:X = "Y"), '4.RNAIllumina'!D:D, "")),
            "Awaiting Status"
        )
    )
)</f>
        <v>Awaiting Status</v>
      </c>
      <c r="T375" s="6" t="str">
        <f ca="1">VLOOKUP($B375,'1.MetaData'!$B:$H,2,FALSE)</f>
        <v>F15-1903</v>
      </c>
      <c r="U375" s="7" t="str">
        <f ca="1">VLOOKUP($B375,'1.MetaData'!$B:$H,3,FALSE)</f>
        <v>Abudefduf septemfasciatus</v>
      </c>
      <c r="V375" s="7" t="str">
        <f ca="1">VLOOKUP($B375,'1.MetaData'!$B:$H,4,FALSE)</f>
        <v>Banded Sergeant</v>
      </c>
      <c r="W375" s="6" t="str">
        <f ca="1">VLOOKUP($B375,'1.MetaData'!$B:$H,5,FALSE)</f>
        <v xml:space="preserve">WA Fisheries </v>
      </c>
      <c r="X375" s="6" t="str">
        <f ca="1">VLOOKUP($B375,'1.MetaData'!$B:$H,6,FALSE)</f>
        <v>TrEnD</v>
      </c>
      <c r="Z375"/>
    </row>
    <row r="376" spans="1:26" hidden="1" x14ac:dyDescent="0.25">
      <c r="A376" s="17">
        <v>375</v>
      </c>
      <c r="B376" s="3" t="str">
        <f t="shared" ca="1" si="8"/>
        <v>OG375</v>
      </c>
      <c r="C376" s="219" t="s">
        <v>96</v>
      </c>
      <c r="D376" s="4">
        <f ca="1">COUNTIF('2.Tissue'!C:C,B376)</f>
        <v>1</v>
      </c>
      <c r="E376" s="4">
        <f ca="1">COUNTIFS('3.DNAExtractions'!$E:$E,$B376,'3.DNAExtractions'!$D:$D,E$1)</f>
        <v>1</v>
      </c>
      <c r="F376" s="2" t="str" cm="1">
        <f t="array" aca="1" ref="F376" ca="1">IF(
    COUNTIFS('3.DNAExtractions'!E:E, B376, '3.DNAExtractions'!Y:Y, "Y") &gt; 0,
    _xlfn.TEXTJOIN(", ", TRUE, IF(('3.DNAExtractions'!E:E = B376) * ('3.DNAExtractions'!Y:Y = "Y"), '3.DNAExtractions'!D:D, "")),
    IF(
        COUNTIFS('3.DNAExtractions'!E:E, B376, '3.DNAExtractions'!X:X, "Y") &gt; 0,
        _xlfn.TEXTJOIN(", ", TRUE, IF(('3.DNAExtractions'!E:E = B376) * ('3.DNAExtractions'!X:X = "Y"), '3.DNAExtractions'!D:D, "")),
        "Awaiting Status"
    )
)</f>
        <v>Extracted</v>
      </c>
      <c r="G376" s="45" t="s">
        <v>92</v>
      </c>
      <c r="H376" s="8" t="str" cm="1">
        <f t="array" aca="1" ref="H376" ca="1">IF(
    G376="N",
    "",
    IF(
        COUNTIFS('4.Illumina'!E:E, B376, '4.Illumina'!R:R, "Y") &gt; 0,
        _xlfn.TEXTJOIN(", ", TRUE, IF(('4.Illumina'!E:E = B376) * ('4.Illumina'!R:R = "Y"), '4.Illumina'!D:D, "")),
        IF(
            COUNTIFS('4.Illumina'!E:E, B376, '4.Illumina'!Q:Q, "Y") &gt; 0,
            _xlfn.TEXTJOIN(", ", TRUE, IF(('4.Illumina'!E:E = B376) * ('4.Illumina'!Q:Q = "Y"), '4.Illumina'!D:D, "")),
            "Awaiting Status"
        )
    )
)</f>
        <v>Sequenced</v>
      </c>
      <c r="I376" s="26" t="s">
        <v>94</v>
      </c>
      <c r="J376" s="56" t="str" cm="1">
        <f t="array" aca="1" ref="J376" ca="1">IF(
    I376="N",
    "",
    IF(
        COUNTIFS('4.PacBio'!E:E, B376, '4.PacBio'!W:W, "Y") &gt; 0,
        _xlfn.TEXTJOIN(", ", TRUE, IF(('4.PacBio'!E:E = B376) * ('4.PacBio'!W:W = "Y"), '4.PacBio'!D:D, "")),
        IF(
            COUNTIFS('4.PacBio'!E:E, B376, '4.PacBio'!V:V, "Y") &gt; 0,
            _xlfn.TEXTJOIN(", ", TRUE, IF(('4.PacBio'!E:E = B376) * ('4.PacBio'!V:V = "Y"), '4.PacBio'!D:D, "")),
            "Awaiting Status"
        )
    )
)</f>
        <v/>
      </c>
      <c r="K376" s="181" t="s">
        <v>94</v>
      </c>
      <c r="L376" s="8" t="str" cm="1">
        <f t="array" aca="1" ref="L376" ca="1">IF(
    K376="N",
    "",
    IF(
        COUNTIFS('4.HiCLibrary'!E:E, B376, '4.HiCLibrary'!V:V, "Y") &gt; 0,
        _xlfn.TEXTJOIN(", ", TRUE, IF(('4.HiCLibrary'!E:E = B376) * ('4.HiCLibrary'!V:V = "Y"), '4.HiCLibrary'!D:D, "")),
        IF(
            COUNTIFS('4.HiCLibrary'!E:E, B376, '4.HiCLibrary'!U:U, "Y") &gt; 0,
            _xlfn.TEXTJOIN(", ", TRUE, IF(('4.HiCLibrary'!E:E = B376) * ('4.HiCLibrary'!U:U = "Y"), '4.HiCLibrary'!D:D, "")),
            "Awaiting Status"
        )
    )
)</f>
        <v/>
      </c>
      <c r="M376" s="47" t="s">
        <v>94</v>
      </c>
      <c r="N376" s="56" t="str" cm="1">
        <f t="array" aca="1" ref="N376" ca="1">IF(
    M376="N",
    "",
    IF(
        COUNTIFS('4.ONT'!E:E, B376, '4.ONT'!Q:Q, "Y") &gt; 0,
        _xlfn.TEXTJOIN(", ", TRUE, IF(('4.ONT'!E:E = B376) * ('4.ONT'!Q:Q = "Y"), '4.ONT'!D:D, "")),
        IF(
            COUNTIFS('4.ONT'!E:E, B376, '4.ONT'!P:P, "Y") &gt; 0,
            _xlfn.TEXTJOIN(", ", TRUE, IF(('4.ONT'!E:E = B376) * ('4.ONT'!P:P = "Y"), '4.ONT'!D:D, "")),
            "Awaiting Status"
        )
    )
)</f>
        <v/>
      </c>
      <c r="O376" s="60" t="s">
        <v>94</v>
      </c>
      <c r="P376" s="60" t="str" cm="1">
        <f t="array" aca="1" ref="P376" ca="1">IF(
    O376="N",
    "",
    IF(
        COUNTIFS('3.RNAExtractions'!E:E, B376, '3.RNAExtractions'!Z:Z, "Y") &gt; 0,
        _xlfn.TEXTJOIN(", ", TRUE, IF(('3.RNAExtractions'!E:E = B376) * ('3.RNAExtractions'!Z:Z = "Y"), '3.RNAExtractions'!D:D, "")),
        IF(
            COUNTIFS('3.RNAExtractions'!E:E, B376, '3.RNAExtractions'!Y:Y, "Y") &gt; 0,
            _xlfn.TEXTJOIN(", ", TRUE, IF(('3.RNAExtractions'!E:E = B376) * ('3.RNAExtractions'!Y:Y = "Y"), '3.RNAExtractions'!D:D, "")),
            "Awaiting Status"
        )
    )
)</f>
        <v/>
      </c>
      <c r="Q376" s="60"/>
      <c r="R376" s="60" t="str" cm="1">
        <f t="array" aca="1" ref="R376" ca="1">IF(
    Q376="N",
    "",
    IF(
        COUNTIFS('4.RNAIllumina'!E:E, B376, '4.RNAIllumina'!Y:Y, "Y") &gt; 0,
        _xlfn.TEXTJOIN(", ", TRUE, IF(('4.RNAIllumina'!E:E = B376) * ('4.RNAIllumina'!Y:Y = "Y"), '4.RNAIllumina'!D:D, "")),
        IF(
            COUNTIFS('4.RNAIllumina'!E:E, B376, '4.RNAIllumina'!X:X, "Y") &gt; 0,
            _xlfn.TEXTJOIN(", ", TRUE, IF(('4.RNAIllumina'!E:E = B376) * ('4.RNAIllumina'!X:X = "Y"), '4.RNAIllumina'!D:D, "")),
            "Awaiting Status"
        )
    )
)</f>
        <v>Awaiting Status</v>
      </c>
      <c r="T376" s="6" t="str">
        <f ca="1">VLOOKUP($B376,'1.MetaData'!$B:$H,2,FALSE)</f>
        <v>F15-955</v>
      </c>
      <c r="U376" s="7" t="str">
        <f ca="1">VLOOKUP($B376,'1.MetaData'!$B:$H,3,FALSE)</f>
        <v>Abudefduf septemfasciatus</v>
      </c>
      <c r="V376" s="7" t="str">
        <f ca="1">VLOOKUP($B376,'1.MetaData'!$B:$H,4,FALSE)</f>
        <v>Banded sergeant</v>
      </c>
      <c r="W376" s="6" t="str">
        <f ca="1">VLOOKUP($B376,'1.MetaData'!$B:$H,5,FALSE)</f>
        <v xml:space="preserve">WA Fisheries </v>
      </c>
      <c r="X376" s="6" t="str">
        <f ca="1">VLOOKUP($B376,'1.MetaData'!$B:$H,6,FALSE)</f>
        <v>TrEnD</v>
      </c>
      <c r="Z376"/>
    </row>
    <row r="377" spans="1:26" hidden="1" x14ac:dyDescent="0.25">
      <c r="A377" s="17">
        <v>376</v>
      </c>
      <c r="B377" s="3" t="str">
        <f t="shared" ca="1" si="8"/>
        <v>OG376</v>
      </c>
      <c r="C377" s="219" t="s">
        <v>96</v>
      </c>
      <c r="D377" s="4">
        <f ca="1">COUNTIF('2.Tissue'!C:C,B377)</f>
        <v>1</v>
      </c>
      <c r="E377" s="4">
        <f ca="1">COUNTIFS('3.DNAExtractions'!$E:$E,$B377,'3.DNAExtractions'!$D:$D,E$1)</f>
        <v>1</v>
      </c>
      <c r="F377" s="2" t="str" cm="1">
        <f t="array" aca="1" ref="F377" ca="1">IF(
    COUNTIFS('3.DNAExtractions'!E:E, B377, '3.DNAExtractions'!Y:Y, "Y") &gt; 0,
    _xlfn.TEXTJOIN(", ", TRUE, IF(('3.DNAExtractions'!E:E = B377) * ('3.DNAExtractions'!Y:Y = "Y"), '3.DNAExtractions'!D:D, "")),
    IF(
        COUNTIFS('3.DNAExtractions'!E:E, B377, '3.DNAExtractions'!X:X, "Y") &gt; 0,
        _xlfn.TEXTJOIN(", ", TRUE, IF(('3.DNAExtractions'!E:E = B377) * ('3.DNAExtractions'!X:X = "Y"), '3.DNAExtractions'!D:D, "")),
        "Awaiting Status"
    )
)</f>
        <v>Extracted</v>
      </c>
      <c r="G377" s="45" t="s">
        <v>92</v>
      </c>
      <c r="H377" s="8" t="str" cm="1">
        <f t="array" aca="1" ref="H377" ca="1">IF(
    G377="N",
    "",
    IF(
        COUNTIFS('4.Illumina'!E:E, B377, '4.Illumina'!R:R, "Y") &gt; 0,
        _xlfn.TEXTJOIN(", ", TRUE, IF(('4.Illumina'!E:E = B377) * ('4.Illumina'!R:R = "Y"), '4.Illumina'!D:D, "")),
        IF(
            COUNTIFS('4.Illumina'!E:E, B377, '4.Illumina'!Q:Q, "Y") &gt; 0,
            _xlfn.TEXTJOIN(", ", TRUE, IF(('4.Illumina'!E:E = B377) * ('4.Illumina'!Q:Q = "Y"), '4.Illumina'!D:D, "")),
            "Awaiting Status"
        )
    )
)</f>
        <v>Sequenced</v>
      </c>
      <c r="I377" s="26" t="s">
        <v>94</v>
      </c>
      <c r="J377" s="56" t="str" cm="1">
        <f t="array" aca="1" ref="J377" ca="1">IF(
    I377="N",
    "",
    IF(
        COUNTIFS('4.PacBio'!E:E, B377, '4.PacBio'!W:W, "Y") &gt; 0,
        _xlfn.TEXTJOIN(", ", TRUE, IF(('4.PacBio'!E:E = B377) * ('4.PacBio'!W:W = "Y"), '4.PacBio'!D:D, "")),
        IF(
            COUNTIFS('4.PacBio'!E:E, B377, '4.PacBio'!V:V, "Y") &gt; 0,
            _xlfn.TEXTJOIN(", ", TRUE, IF(('4.PacBio'!E:E = B377) * ('4.PacBio'!V:V = "Y"), '4.PacBio'!D:D, "")),
            "Awaiting Status"
        )
    )
)</f>
        <v/>
      </c>
      <c r="K377" s="181" t="s">
        <v>94</v>
      </c>
      <c r="L377" s="8" t="str" cm="1">
        <f t="array" aca="1" ref="L377" ca="1">IF(
    K377="N",
    "",
    IF(
        COUNTIFS('4.HiCLibrary'!E:E, B377, '4.HiCLibrary'!V:V, "Y") &gt; 0,
        _xlfn.TEXTJOIN(", ", TRUE, IF(('4.HiCLibrary'!E:E = B377) * ('4.HiCLibrary'!V:V = "Y"), '4.HiCLibrary'!D:D, "")),
        IF(
            COUNTIFS('4.HiCLibrary'!E:E, B377, '4.HiCLibrary'!U:U, "Y") &gt; 0,
            _xlfn.TEXTJOIN(", ", TRUE, IF(('4.HiCLibrary'!E:E = B377) * ('4.HiCLibrary'!U:U = "Y"), '4.HiCLibrary'!D:D, "")),
            "Awaiting Status"
        )
    )
)</f>
        <v/>
      </c>
      <c r="M377" s="47" t="s">
        <v>94</v>
      </c>
      <c r="N377" s="56" t="str" cm="1">
        <f t="array" aca="1" ref="N377" ca="1">IF(
    M377="N",
    "",
    IF(
        COUNTIFS('4.ONT'!E:E, B377, '4.ONT'!Q:Q, "Y") &gt; 0,
        _xlfn.TEXTJOIN(", ", TRUE, IF(('4.ONT'!E:E = B377) * ('4.ONT'!Q:Q = "Y"), '4.ONT'!D:D, "")),
        IF(
            COUNTIFS('4.ONT'!E:E, B377, '4.ONT'!P:P, "Y") &gt; 0,
            _xlfn.TEXTJOIN(", ", TRUE, IF(('4.ONT'!E:E = B377) * ('4.ONT'!P:P = "Y"), '4.ONT'!D:D, "")),
            "Awaiting Status"
        )
    )
)</f>
        <v/>
      </c>
      <c r="O377" s="60" t="s">
        <v>94</v>
      </c>
      <c r="P377" s="60" t="str" cm="1">
        <f t="array" aca="1" ref="P377" ca="1">IF(
    O377="N",
    "",
    IF(
        COUNTIFS('3.RNAExtractions'!E:E, B377, '3.RNAExtractions'!Z:Z, "Y") &gt; 0,
        _xlfn.TEXTJOIN(", ", TRUE, IF(('3.RNAExtractions'!E:E = B377) * ('3.RNAExtractions'!Z:Z = "Y"), '3.RNAExtractions'!D:D, "")),
        IF(
            COUNTIFS('3.RNAExtractions'!E:E, B377, '3.RNAExtractions'!Y:Y, "Y") &gt; 0,
            _xlfn.TEXTJOIN(", ", TRUE, IF(('3.RNAExtractions'!E:E = B377) * ('3.RNAExtractions'!Y:Y = "Y"), '3.RNAExtractions'!D:D, "")),
            "Awaiting Status"
        )
    )
)</f>
        <v/>
      </c>
      <c r="Q377" s="60"/>
      <c r="R377" s="60" t="str" cm="1">
        <f t="array" aca="1" ref="R377" ca="1">IF(
    Q377="N",
    "",
    IF(
        COUNTIFS('4.RNAIllumina'!E:E, B377, '4.RNAIllumina'!Y:Y, "Y") &gt; 0,
        _xlfn.TEXTJOIN(", ", TRUE, IF(('4.RNAIllumina'!E:E = B377) * ('4.RNAIllumina'!Y:Y = "Y"), '4.RNAIllumina'!D:D, "")),
        IF(
            COUNTIFS('4.RNAIllumina'!E:E, B377, '4.RNAIllumina'!X:X, "Y") &gt; 0,
            _xlfn.TEXTJOIN(", ", TRUE, IF(('4.RNAIllumina'!E:E = B377) * ('4.RNAIllumina'!X:X = "Y"), '4.RNAIllumina'!D:D, "")),
            "Awaiting Status"
        )
    )
)</f>
        <v>Awaiting Status</v>
      </c>
      <c r="T377" s="6" t="str">
        <f ca="1">VLOOKUP($B377,'1.MetaData'!$B:$H,2,FALSE)</f>
        <v>F15-1849</v>
      </c>
      <c r="U377" s="7" t="str">
        <f ca="1">VLOOKUP($B377,'1.MetaData'!$B:$H,3,FALSE)</f>
        <v>Abudefduf sexfasciatus</v>
      </c>
      <c r="V377" s="7" t="str">
        <f ca="1">VLOOKUP($B377,'1.MetaData'!$B:$H,4,FALSE)</f>
        <v>Scissor Tail Sergeant</v>
      </c>
      <c r="W377" s="6" t="str">
        <f ca="1">VLOOKUP($B377,'1.MetaData'!$B:$H,5,FALSE)</f>
        <v>J DiBattista</v>
      </c>
      <c r="X377" s="6" t="str">
        <f ca="1">VLOOKUP($B377,'1.MetaData'!$B:$H,6,FALSE)</f>
        <v>TrEnD</v>
      </c>
      <c r="Z377"/>
    </row>
    <row r="378" spans="1:26" hidden="1" x14ac:dyDescent="0.25">
      <c r="A378" s="17">
        <v>377</v>
      </c>
      <c r="B378" s="3" t="str">
        <f t="shared" ca="1" si="8"/>
        <v>OG377</v>
      </c>
      <c r="C378" s="219" t="s">
        <v>96</v>
      </c>
      <c r="D378" s="4">
        <f ca="1">COUNTIF('2.Tissue'!C:C,B378)</f>
        <v>1</v>
      </c>
      <c r="E378" s="4">
        <f ca="1">COUNTIFS('3.DNAExtractions'!$E:$E,$B378,'3.DNAExtractions'!$D:$D,E$1)</f>
        <v>1</v>
      </c>
      <c r="F378" s="2" t="str" cm="1">
        <f t="array" aca="1" ref="F378" ca="1">IF(
    COUNTIFS('3.DNAExtractions'!E:E, B378, '3.DNAExtractions'!Y:Y, "Y") &gt; 0,
    _xlfn.TEXTJOIN(", ", TRUE, IF(('3.DNAExtractions'!E:E = B378) * ('3.DNAExtractions'!Y:Y = "Y"), '3.DNAExtractions'!D:D, "")),
    IF(
        COUNTIFS('3.DNAExtractions'!E:E, B378, '3.DNAExtractions'!X:X, "Y") &gt; 0,
        _xlfn.TEXTJOIN(", ", TRUE, IF(('3.DNAExtractions'!E:E = B378) * ('3.DNAExtractions'!X:X = "Y"), '3.DNAExtractions'!D:D, "")),
        "Awaiting Status"
    )
)</f>
        <v>Extracted</v>
      </c>
      <c r="G378" s="45" t="s">
        <v>92</v>
      </c>
      <c r="H378" s="8" t="str" cm="1">
        <f t="array" aca="1" ref="H378" ca="1">IF(
    G378="N",
    "",
    IF(
        COUNTIFS('4.Illumina'!E:E, B378, '4.Illumina'!R:R, "Y") &gt; 0,
        _xlfn.TEXTJOIN(", ", TRUE, IF(('4.Illumina'!E:E = B378) * ('4.Illumina'!R:R = "Y"), '4.Illumina'!D:D, "")),
        IF(
            COUNTIFS('4.Illumina'!E:E, B378, '4.Illumina'!Q:Q, "Y") &gt; 0,
            _xlfn.TEXTJOIN(", ", TRUE, IF(('4.Illumina'!E:E = B378) * ('4.Illumina'!Q:Q = "Y"), '4.Illumina'!D:D, "")),
            "Awaiting Status"
        )
    )
)</f>
        <v>Sequenced</v>
      </c>
      <c r="I378" s="26" t="s">
        <v>94</v>
      </c>
      <c r="J378" s="56" t="str" cm="1">
        <f t="array" aca="1" ref="J378" ca="1">IF(
    I378="N",
    "",
    IF(
        COUNTIFS('4.PacBio'!E:E, B378, '4.PacBio'!W:W, "Y") &gt; 0,
        _xlfn.TEXTJOIN(", ", TRUE, IF(('4.PacBio'!E:E = B378) * ('4.PacBio'!W:W = "Y"), '4.PacBio'!D:D, "")),
        IF(
            COUNTIFS('4.PacBio'!E:E, B378, '4.PacBio'!V:V, "Y") &gt; 0,
            _xlfn.TEXTJOIN(", ", TRUE, IF(('4.PacBio'!E:E = B378) * ('4.PacBio'!V:V = "Y"), '4.PacBio'!D:D, "")),
            "Awaiting Status"
        )
    )
)</f>
        <v/>
      </c>
      <c r="K378" s="181" t="s">
        <v>94</v>
      </c>
      <c r="L378" s="8" t="str" cm="1">
        <f t="array" aca="1" ref="L378" ca="1">IF(
    K378="N",
    "",
    IF(
        COUNTIFS('4.HiCLibrary'!E:E, B378, '4.HiCLibrary'!V:V, "Y") &gt; 0,
        _xlfn.TEXTJOIN(", ", TRUE, IF(('4.HiCLibrary'!E:E = B378) * ('4.HiCLibrary'!V:V = "Y"), '4.HiCLibrary'!D:D, "")),
        IF(
            COUNTIFS('4.HiCLibrary'!E:E, B378, '4.HiCLibrary'!U:U, "Y") &gt; 0,
            _xlfn.TEXTJOIN(", ", TRUE, IF(('4.HiCLibrary'!E:E = B378) * ('4.HiCLibrary'!U:U = "Y"), '4.HiCLibrary'!D:D, "")),
            "Awaiting Status"
        )
    )
)</f>
        <v/>
      </c>
      <c r="M378" s="47" t="s">
        <v>94</v>
      </c>
      <c r="N378" s="56" t="str" cm="1">
        <f t="array" aca="1" ref="N378" ca="1">IF(
    M378="N",
    "",
    IF(
        COUNTIFS('4.ONT'!E:E, B378, '4.ONT'!Q:Q, "Y") &gt; 0,
        _xlfn.TEXTJOIN(", ", TRUE, IF(('4.ONT'!E:E = B378) * ('4.ONT'!Q:Q = "Y"), '4.ONT'!D:D, "")),
        IF(
            COUNTIFS('4.ONT'!E:E, B378, '4.ONT'!P:P, "Y") &gt; 0,
            _xlfn.TEXTJOIN(", ", TRUE, IF(('4.ONT'!E:E = B378) * ('4.ONT'!P:P = "Y"), '4.ONT'!D:D, "")),
            "Awaiting Status"
        )
    )
)</f>
        <v/>
      </c>
      <c r="O378" s="60" t="s">
        <v>94</v>
      </c>
      <c r="P378" s="60" t="str" cm="1">
        <f t="array" aca="1" ref="P378" ca="1">IF(
    O378="N",
    "",
    IF(
        COUNTIFS('3.RNAExtractions'!E:E, B378, '3.RNAExtractions'!Z:Z, "Y") &gt; 0,
        _xlfn.TEXTJOIN(", ", TRUE, IF(('3.RNAExtractions'!E:E = B378) * ('3.RNAExtractions'!Z:Z = "Y"), '3.RNAExtractions'!D:D, "")),
        IF(
            COUNTIFS('3.RNAExtractions'!E:E, B378, '3.RNAExtractions'!Y:Y, "Y") &gt; 0,
            _xlfn.TEXTJOIN(", ", TRUE, IF(('3.RNAExtractions'!E:E = B378) * ('3.RNAExtractions'!Y:Y = "Y"), '3.RNAExtractions'!D:D, "")),
            "Awaiting Status"
        )
    )
)</f>
        <v/>
      </c>
      <c r="Q378" s="60"/>
      <c r="R378" s="60" t="str" cm="1">
        <f t="array" aca="1" ref="R378" ca="1">IF(
    Q378="N",
    "",
    IF(
        COUNTIFS('4.RNAIllumina'!E:E, B378, '4.RNAIllumina'!Y:Y, "Y") &gt; 0,
        _xlfn.TEXTJOIN(", ", TRUE, IF(('4.RNAIllumina'!E:E = B378) * ('4.RNAIllumina'!Y:Y = "Y"), '4.RNAIllumina'!D:D, "")),
        IF(
            COUNTIFS('4.RNAIllumina'!E:E, B378, '4.RNAIllumina'!X:X, "Y") &gt; 0,
            _xlfn.TEXTJOIN(", ", TRUE, IF(('4.RNAIllumina'!E:E = B378) * ('4.RNAIllumina'!X:X = "Y"), '4.RNAIllumina'!D:D, "")),
            "Awaiting Status"
        )
    )
)</f>
        <v>Awaiting Status</v>
      </c>
      <c r="T378" s="6" t="str">
        <f ca="1">VLOOKUP($B378,'1.MetaData'!$B:$H,2,FALSE)</f>
        <v>F15-1899</v>
      </c>
      <c r="U378" s="7" t="str">
        <f ca="1">VLOOKUP($B378,'1.MetaData'!$B:$H,3,FALSE)</f>
        <v>Abudefduf sexfasciatus</v>
      </c>
      <c r="V378" s="7" t="str">
        <f ca="1">VLOOKUP($B378,'1.MetaData'!$B:$H,4,FALSE)</f>
        <v>Scissor Tail Sergeant</v>
      </c>
      <c r="W378" s="6" t="str">
        <f ca="1">VLOOKUP($B378,'1.MetaData'!$B:$H,5,FALSE)</f>
        <v xml:space="preserve">WA Fisheries </v>
      </c>
      <c r="X378" s="6" t="str">
        <f ca="1">VLOOKUP($B378,'1.MetaData'!$B:$H,6,FALSE)</f>
        <v>TrEnD</v>
      </c>
      <c r="Z378"/>
    </row>
    <row r="379" spans="1:26" hidden="1" x14ac:dyDescent="0.25">
      <c r="A379" s="17">
        <v>378</v>
      </c>
      <c r="B379" s="3" t="str">
        <f t="shared" ca="1" si="8"/>
        <v>OG378</v>
      </c>
      <c r="C379" s="219" t="s">
        <v>96</v>
      </c>
      <c r="D379" s="4">
        <f ca="1">COUNTIF('2.Tissue'!C:C,B379)</f>
        <v>1</v>
      </c>
      <c r="E379" s="4">
        <f ca="1">COUNTIFS('3.DNAExtractions'!$E:$E,$B379,'3.DNAExtractions'!$D:$D,E$1)</f>
        <v>1</v>
      </c>
      <c r="F379" s="2" t="str" cm="1">
        <f t="array" aca="1" ref="F379" ca="1">IF(
    COUNTIFS('3.DNAExtractions'!E:E, B379, '3.DNAExtractions'!Y:Y, "Y") &gt; 0,
    _xlfn.TEXTJOIN(", ", TRUE, IF(('3.DNAExtractions'!E:E = B379) * ('3.DNAExtractions'!Y:Y = "Y"), '3.DNAExtractions'!D:D, "")),
    IF(
        COUNTIFS('3.DNAExtractions'!E:E, B379, '3.DNAExtractions'!X:X, "Y") &gt; 0,
        _xlfn.TEXTJOIN(", ", TRUE, IF(('3.DNAExtractions'!E:E = B379) * ('3.DNAExtractions'!X:X = "Y"), '3.DNAExtractions'!D:D, "")),
        "Awaiting Status"
    )
)</f>
        <v>Extracted</v>
      </c>
      <c r="G379" s="45" t="s">
        <v>92</v>
      </c>
      <c r="H379" s="8" t="str" cm="1">
        <f t="array" aca="1" ref="H379" ca="1">IF(
    G379="N",
    "",
    IF(
        COUNTIFS('4.Illumina'!E:E, B379, '4.Illumina'!R:R, "Y") &gt; 0,
        _xlfn.TEXTJOIN(", ", TRUE, IF(('4.Illumina'!E:E = B379) * ('4.Illumina'!R:R = "Y"), '4.Illumina'!D:D, "")),
        IF(
            COUNTIFS('4.Illumina'!E:E, B379, '4.Illumina'!Q:Q, "Y") &gt; 0,
            _xlfn.TEXTJOIN(", ", TRUE, IF(('4.Illumina'!E:E = B379) * ('4.Illumina'!Q:Q = "Y"), '4.Illumina'!D:D, "")),
            "Awaiting Status"
        )
    )
)</f>
        <v>Sequenced</v>
      </c>
      <c r="I379" s="26" t="s">
        <v>94</v>
      </c>
      <c r="J379" s="56" t="str" cm="1">
        <f t="array" aca="1" ref="J379" ca="1">IF(
    I379="N",
    "",
    IF(
        COUNTIFS('4.PacBio'!E:E, B379, '4.PacBio'!W:W, "Y") &gt; 0,
        _xlfn.TEXTJOIN(", ", TRUE, IF(('4.PacBio'!E:E = B379) * ('4.PacBio'!W:W = "Y"), '4.PacBio'!D:D, "")),
        IF(
            COUNTIFS('4.PacBio'!E:E, B379, '4.PacBio'!V:V, "Y") &gt; 0,
            _xlfn.TEXTJOIN(", ", TRUE, IF(('4.PacBio'!E:E = B379) * ('4.PacBio'!V:V = "Y"), '4.PacBio'!D:D, "")),
            "Awaiting Status"
        )
    )
)</f>
        <v/>
      </c>
      <c r="K379" s="181" t="s">
        <v>94</v>
      </c>
      <c r="L379" s="8" t="str" cm="1">
        <f t="array" aca="1" ref="L379" ca="1">IF(
    K379="N",
    "",
    IF(
        COUNTIFS('4.HiCLibrary'!E:E, B379, '4.HiCLibrary'!V:V, "Y") &gt; 0,
        _xlfn.TEXTJOIN(", ", TRUE, IF(('4.HiCLibrary'!E:E = B379) * ('4.HiCLibrary'!V:V = "Y"), '4.HiCLibrary'!D:D, "")),
        IF(
            COUNTIFS('4.HiCLibrary'!E:E, B379, '4.HiCLibrary'!U:U, "Y") &gt; 0,
            _xlfn.TEXTJOIN(", ", TRUE, IF(('4.HiCLibrary'!E:E = B379) * ('4.HiCLibrary'!U:U = "Y"), '4.HiCLibrary'!D:D, "")),
            "Awaiting Status"
        )
    )
)</f>
        <v/>
      </c>
      <c r="M379" s="47" t="s">
        <v>94</v>
      </c>
      <c r="N379" s="56" t="str" cm="1">
        <f t="array" aca="1" ref="N379" ca="1">IF(
    M379="N",
    "",
    IF(
        COUNTIFS('4.ONT'!E:E, B379, '4.ONT'!Q:Q, "Y") &gt; 0,
        _xlfn.TEXTJOIN(", ", TRUE, IF(('4.ONT'!E:E = B379) * ('4.ONT'!Q:Q = "Y"), '4.ONT'!D:D, "")),
        IF(
            COUNTIFS('4.ONT'!E:E, B379, '4.ONT'!P:P, "Y") &gt; 0,
            _xlfn.TEXTJOIN(", ", TRUE, IF(('4.ONT'!E:E = B379) * ('4.ONT'!P:P = "Y"), '4.ONT'!D:D, "")),
            "Awaiting Status"
        )
    )
)</f>
        <v/>
      </c>
      <c r="O379" s="60" t="s">
        <v>94</v>
      </c>
      <c r="P379" s="60" t="str" cm="1">
        <f t="array" aca="1" ref="P379" ca="1">IF(
    O379="N",
    "",
    IF(
        COUNTIFS('3.RNAExtractions'!E:E, B379, '3.RNAExtractions'!Z:Z, "Y") &gt; 0,
        _xlfn.TEXTJOIN(", ", TRUE, IF(('3.RNAExtractions'!E:E = B379) * ('3.RNAExtractions'!Z:Z = "Y"), '3.RNAExtractions'!D:D, "")),
        IF(
            COUNTIFS('3.RNAExtractions'!E:E, B379, '3.RNAExtractions'!Y:Y, "Y") &gt; 0,
            _xlfn.TEXTJOIN(", ", TRUE, IF(('3.RNAExtractions'!E:E = B379) * ('3.RNAExtractions'!Y:Y = "Y"), '3.RNAExtractions'!D:D, "")),
            "Awaiting Status"
        )
    )
)</f>
        <v/>
      </c>
      <c r="Q379" s="60"/>
      <c r="R379" s="60" t="str" cm="1">
        <f t="array" aca="1" ref="R379" ca="1">IF(
    Q379="N",
    "",
    IF(
        COUNTIFS('4.RNAIllumina'!E:E, B379, '4.RNAIllumina'!Y:Y, "Y") &gt; 0,
        _xlfn.TEXTJOIN(", ", TRUE, IF(('4.RNAIllumina'!E:E = B379) * ('4.RNAIllumina'!Y:Y = "Y"), '4.RNAIllumina'!D:D, "")),
        IF(
            COUNTIFS('4.RNAIllumina'!E:E, B379, '4.RNAIllumina'!X:X, "Y") &gt; 0,
            _xlfn.TEXTJOIN(", ", TRUE, IF(('4.RNAIllumina'!E:E = B379) * ('4.RNAIllumina'!X:X = "Y"), '4.RNAIllumina'!D:D, "")),
            "Awaiting Status"
        )
    )
)</f>
        <v>Awaiting Status</v>
      </c>
      <c r="T379" s="6" t="str">
        <f ca="1">VLOOKUP($B379,'1.MetaData'!$B:$H,2,FALSE)</f>
        <v>F15-1852</v>
      </c>
      <c r="U379" s="7" t="str">
        <f ca="1">VLOOKUP($B379,'1.MetaData'!$B:$H,3,FALSE)</f>
        <v>Abudefduf vaigiensis</v>
      </c>
      <c r="V379" s="7" t="str">
        <f ca="1">VLOOKUP($B379,'1.MetaData'!$B:$H,4,FALSE)</f>
        <v>Indo-Pacific Sergeant</v>
      </c>
      <c r="W379" s="6" t="str">
        <f ca="1">VLOOKUP($B379,'1.MetaData'!$B:$H,5,FALSE)</f>
        <v>J DiBattista</v>
      </c>
      <c r="X379" s="6" t="str">
        <f ca="1">VLOOKUP($B379,'1.MetaData'!$B:$H,6,FALSE)</f>
        <v>TrEnD</v>
      </c>
      <c r="Z379"/>
    </row>
    <row r="380" spans="1:26" hidden="1" x14ac:dyDescent="0.25">
      <c r="A380" s="17">
        <v>379</v>
      </c>
      <c r="B380" s="3" t="str">
        <f t="shared" ca="1" si="8"/>
        <v>OG379</v>
      </c>
      <c r="C380" s="219" t="s">
        <v>96</v>
      </c>
      <c r="D380" s="4">
        <f ca="1">COUNTIF('2.Tissue'!C:C,B380)</f>
        <v>1</v>
      </c>
      <c r="E380" s="4">
        <f ca="1">COUNTIFS('3.DNAExtractions'!$E:$E,$B380,'3.DNAExtractions'!$D:$D,E$1)</f>
        <v>1</v>
      </c>
      <c r="F380" s="2" t="str" cm="1">
        <f t="array" aca="1" ref="F380" ca="1">IF(
    COUNTIFS('3.DNAExtractions'!E:E, B380, '3.DNAExtractions'!Y:Y, "Y") &gt; 0,
    _xlfn.TEXTJOIN(", ", TRUE, IF(('3.DNAExtractions'!E:E = B380) * ('3.DNAExtractions'!Y:Y = "Y"), '3.DNAExtractions'!D:D, "")),
    IF(
        COUNTIFS('3.DNAExtractions'!E:E, B380, '3.DNAExtractions'!X:X, "Y") &gt; 0,
        _xlfn.TEXTJOIN(", ", TRUE, IF(('3.DNAExtractions'!E:E = B380) * ('3.DNAExtractions'!X:X = "Y"), '3.DNAExtractions'!D:D, "")),
        "Awaiting Status"
    )
)</f>
        <v>Extracted</v>
      </c>
      <c r="G380" s="45" t="s">
        <v>92</v>
      </c>
      <c r="H380" s="8" t="str" cm="1">
        <f t="array" aca="1" ref="H380" ca="1">IF(
    G380="N",
    "",
    IF(
        COUNTIFS('4.Illumina'!E:E, B380, '4.Illumina'!R:R, "Y") &gt; 0,
        _xlfn.TEXTJOIN(", ", TRUE, IF(('4.Illumina'!E:E = B380) * ('4.Illumina'!R:R = "Y"), '4.Illumina'!D:D, "")),
        IF(
            COUNTIFS('4.Illumina'!E:E, B380, '4.Illumina'!Q:Q, "Y") &gt; 0,
            _xlfn.TEXTJOIN(", ", TRUE, IF(('4.Illumina'!E:E = B380) * ('4.Illumina'!Q:Q = "Y"), '4.Illumina'!D:D, "")),
            "Awaiting Status"
        )
    )
)</f>
        <v>Sequenced</v>
      </c>
      <c r="I380" s="26" t="s">
        <v>94</v>
      </c>
      <c r="J380" s="56" t="str" cm="1">
        <f t="array" aca="1" ref="J380" ca="1">IF(
    I380="N",
    "",
    IF(
        COUNTIFS('4.PacBio'!E:E, B380, '4.PacBio'!W:W, "Y") &gt; 0,
        _xlfn.TEXTJOIN(", ", TRUE, IF(('4.PacBio'!E:E = B380) * ('4.PacBio'!W:W = "Y"), '4.PacBio'!D:D, "")),
        IF(
            COUNTIFS('4.PacBio'!E:E, B380, '4.PacBio'!V:V, "Y") &gt; 0,
            _xlfn.TEXTJOIN(", ", TRUE, IF(('4.PacBio'!E:E = B380) * ('4.PacBio'!V:V = "Y"), '4.PacBio'!D:D, "")),
            "Awaiting Status"
        )
    )
)</f>
        <v/>
      </c>
      <c r="K380" s="181" t="s">
        <v>94</v>
      </c>
      <c r="L380" s="8" t="str" cm="1">
        <f t="array" aca="1" ref="L380" ca="1">IF(
    K380="N",
    "",
    IF(
        COUNTIFS('4.HiCLibrary'!E:E, B380, '4.HiCLibrary'!V:V, "Y") &gt; 0,
        _xlfn.TEXTJOIN(", ", TRUE, IF(('4.HiCLibrary'!E:E = B380) * ('4.HiCLibrary'!V:V = "Y"), '4.HiCLibrary'!D:D, "")),
        IF(
            COUNTIFS('4.HiCLibrary'!E:E, B380, '4.HiCLibrary'!U:U, "Y") &gt; 0,
            _xlfn.TEXTJOIN(", ", TRUE, IF(('4.HiCLibrary'!E:E = B380) * ('4.HiCLibrary'!U:U = "Y"), '4.HiCLibrary'!D:D, "")),
            "Awaiting Status"
        )
    )
)</f>
        <v/>
      </c>
      <c r="M380" s="47" t="s">
        <v>94</v>
      </c>
      <c r="N380" s="56" t="str" cm="1">
        <f t="array" aca="1" ref="N380" ca="1">IF(
    M380="N",
    "",
    IF(
        COUNTIFS('4.ONT'!E:E, B380, '4.ONT'!Q:Q, "Y") &gt; 0,
        _xlfn.TEXTJOIN(", ", TRUE, IF(('4.ONT'!E:E = B380) * ('4.ONT'!Q:Q = "Y"), '4.ONT'!D:D, "")),
        IF(
            COUNTIFS('4.ONT'!E:E, B380, '4.ONT'!P:P, "Y") &gt; 0,
            _xlfn.TEXTJOIN(", ", TRUE, IF(('4.ONT'!E:E = B380) * ('4.ONT'!P:P = "Y"), '4.ONT'!D:D, "")),
            "Awaiting Status"
        )
    )
)</f>
        <v/>
      </c>
      <c r="O380" s="60" t="s">
        <v>94</v>
      </c>
      <c r="P380" s="60" t="str" cm="1">
        <f t="array" aca="1" ref="P380" ca="1">IF(
    O380="N",
    "",
    IF(
        COUNTIFS('3.RNAExtractions'!E:E, B380, '3.RNAExtractions'!Z:Z, "Y") &gt; 0,
        _xlfn.TEXTJOIN(", ", TRUE, IF(('3.RNAExtractions'!E:E = B380) * ('3.RNAExtractions'!Z:Z = "Y"), '3.RNAExtractions'!D:D, "")),
        IF(
            COUNTIFS('3.RNAExtractions'!E:E, B380, '3.RNAExtractions'!Y:Y, "Y") &gt; 0,
            _xlfn.TEXTJOIN(", ", TRUE, IF(('3.RNAExtractions'!E:E = B380) * ('3.RNAExtractions'!Y:Y = "Y"), '3.RNAExtractions'!D:D, "")),
            "Awaiting Status"
        )
    )
)</f>
        <v/>
      </c>
      <c r="Q380" s="60"/>
      <c r="R380" s="60" t="str" cm="1">
        <f t="array" aca="1" ref="R380" ca="1">IF(
    Q380="N",
    "",
    IF(
        COUNTIFS('4.RNAIllumina'!E:E, B380, '4.RNAIllumina'!Y:Y, "Y") &gt; 0,
        _xlfn.TEXTJOIN(", ", TRUE, IF(('4.RNAIllumina'!E:E = B380) * ('4.RNAIllumina'!Y:Y = "Y"), '4.RNAIllumina'!D:D, "")),
        IF(
            COUNTIFS('4.RNAIllumina'!E:E, B380, '4.RNAIllumina'!X:X, "Y") &gt; 0,
            _xlfn.TEXTJOIN(", ", TRUE, IF(('4.RNAIllumina'!E:E = B380) * ('4.RNAIllumina'!X:X = "Y"), '4.RNAIllumina'!D:D, "")),
            "Awaiting Status"
        )
    )
)</f>
        <v>Awaiting Status</v>
      </c>
      <c r="T380" s="6" t="str">
        <f ca="1">VLOOKUP($B380,'1.MetaData'!$B:$H,2,FALSE)</f>
        <v>F15-1945</v>
      </c>
      <c r="U380" s="7" t="str">
        <f ca="1">VLOOKUP($B380,'1.MetaData'!$B:$H,3,FALSE)</f>
        <v>Anampses lennardi</v>
      </c>
      <c r="V380" s="7" t="str">
        <f ca="1">VLOOKUP($B380,'1.MetaData'!$B:$H,4,FALSE)</f>
        <v>Blue-And-Yellow Wrasse</v>
      </c>
      <c r="W380" s="6" t="str">
        <f ca="1">VLOOKUP($B380,'1.MetaData'!$B:$H,5,FALSE)</f>
        <v xml:space="preserve">WA Fisheries </v>
      </c>
      <c r="X380" s="6" t="str">
        <f ca="1">VLOOKUP($B380,'1.MetaData'!$B:$H,6,FALSE)</f>
        <v>TrEnD</v>
      </c>
      <c r="Z380"/>
    </row>
    <row r="381" spans="1:26" hidden="1" x14ac:dyDescent="0.25">
      <c r="A381" s="17">
        <v>380</v>
      </c>
      <c r="B381" s="3" t="str">
        <f t="shared" ca="1" si="8"/>
        <v>OG380</v>
      </c>
      <c r="C381" s="219" t="s">
        <v>96</v>
      </c>
      <c r="D381" s="4">
        <f ca="1">COUNTIF('2.Tissue'!C:C,B381)</f>
        <v>1</v>
      </c>
      <c r="E381" s="4">
        <f ca="1">COUNTIFS('3.DNAExtractions'!$E:$E,$B381,'3.DNAExtractions'!$D:$D,E$1)</f>
        <v>1</v>
      </c>
      <c r="F381" s="2" t="str" cm="1">
        <f t="array" aca="1" ref="F381" ca="1">IF(
    COUNTIFS('3.DNAExtractions'!E:E, B381, '3.DNAExtractions'!Y:Y, "Y") &gt; 0,
    _xlfn.TEXTJOIN(", ", TRUE, IF(('3.DNAExtractions'!E:E = B381) * ('3.DNAExtractions'!Y:Y = "Y"), '3.DNAExtractions'!D:D, "")),
    IF(
        COUNTIFS('3.DNAExtractions'!E:E, B381, '3.DNAExtractions'!X:X, "Y") &gt; 0,
        _xlfn.TEXTJOIN(", ", TRUE, IF(('3.DNAExtractions'!E:E = B381) * ('3.DNAExtractions'!X:X = "Y"), '3.DNAExtractions'!D:D, "")),
        "Awaiting Status"
    )
)</f>
        <v>Extracted</v>
      </c>
      <c r="G381" s="45" t="s">
        <v>92</v>
      </c>
      <c r="H381" s="8" t="str" cm="1">
        <f t="array" aca="1" ref="H381" ca="1">IF(
    G381="N",
    "",
    IF(
        COUNTIFS('4.Illumina'!E:E, B381, '4.Illumina'!R:R, "Y") &gt; 0,
        _xlfn.TEXTJOIN(", ", TRUE, IF(('4.Illumina'!E:E = B381) * ('4.Illumina'!R:R = "Y"), '4.Illumina'!D:D, "")),
        IF(
            COUNTIFS('4.Illumina'!E:E, B381, '4.Illumina'!Q:Q, "Y") &gt; 0,
            _xlfn.TEXTJOIN(", ", TRUE, IF(('4.Illumina'!E:E = B381) * ('4.Illumina'!Q:Q = "Y"), '4.Illumina'!D:D, "")),
            "Awaiting Status"
        )
    )
)</f>
        <v>Sequenced</v>
      </c>
      <c r="I381" s="26" t="s">
        <v>94</v>
      </c>
      <c r="J381" s="56" t="str" cm="1">
        <f t="array" aca="1" ref="J381" ca="1">IF(
    I381="N",
    "",
    IF(
        COUNTIFS('4.PacBio'!E:E, B381, '4.PacBio'!W:W, "Y") &gt; 0,
        _xlfn.TEXTJOIN(", ", TRUE, IF(('4.PacBio'!E:E = B381) * ('4.PacBio'!W:W = "Y"), '4.PacBio'!D:D, "")),
        IF(
            COUNTIFS('4.PacBio'!E:E, B381, '4.PacBio'!V:V, "Y") &gt; 0,
            _xlfn.TEXTJOIN(", ", TRUE, IF(('4.PacBio'!E:E = B381) * ('4.PacBio'!V:V = "Y"), '4.PacBio'!D:D, "")),
            "Awaiting Status"
        )
    )
)</f>
        <v/>
      </c>
      <c r="K381" s="181" t="s">
        <v>94</v>
      </c>
      <c r="L381" s="8" t="str" cm="1">
        <f t="array" aca="1" ref="L381" ca="1">IF(
    K381="N",
    "",
    IF(
        COUNTIFS('4.HiCLibrary'!E:E, B381, '4.HiCLibrary'!V:V, "Y") &gt; 0,
        _xlfn.TEXTJOIN(", ", TRUE, IF(('4.HiCLibrary'!E:E = B381) * ('4.HiCLibrary'!V:V = "Y"), '4.HiCLibrary'!D:D, "")),
        IF(
            COUNTIFS('4.HiCLibrary'!E:E, B381, '4.HiCLibrary'!U:U, "Y") &gt; 0,
            _xlfn.TEXTJOIN(", ", TRUE, IF(('4.HiCLibrary'!E:E = B381) * ('4.HiCLibrary'!U:U = "Y"), '4.HiCLibrary'!D:D, "")),
            "Awaiting Status"
        )
    )
)</f>
        <v/>
      </c>
      <c r="M381" s="47" t="s">
        <v>94</v>
      </c>
      <c r="N381" s="56" t="str" cm="1">
        <f t="array" aca="1" ref="N381" ca="1">IF(
    M381="N",
    "",
    IF(
        COUNTIFS('4.ONT'!E:E, B381, '4.ONT'!Q:Q, "Y") &gt; 0,
        _xlfn.TEXTJOIN(", ", TRUE, IF(('4.ONT'!E:E = B381) * ('4.ONT'!Q:Q = "Y"), '4.ONT'!D:D, "")),
        IF(
            COUNTIFS('4.ONT'!E:E, B381, '4.ONT'!P:P, "Y") &gt; 0,
            _xlfn.TEXTJOIN(", ", TRUE, IF(('4.ONT'!E:E = B381) * ('4.ONT'!P:P = "Y"), '4.ONT'!D:D, "")),
            "Awaiting Status"
        )
    )
)</f>
        <v/>
      </c>
      <c r="O381" s="60" t="s">
        <v>94</v>
      </c>
      <c r="P381" s="60" t="str" cm="1">
        <f t="array" aca="1" ref="P381" ca="1">IF(
    O381="N",
    "",
    IF(
        COUNTIFS('3.RNAExtractions'!E:E, B381, '3.RNAExtractions'!Z:Z, "Y") &gt; 0,
        _xlfn.TEXTJOIN(", ", TRUE, IF(('3.RNAExtractions'!E:E = B381) * ('3.RNAExtractions'!Z:Z = "Y"), '3.RNAExtractions'!D:D, "")),
        IF(
            COUNTIFS('3.RNAExtractions'!E:E, B381, '3.RNAExtractions'!Y:Y, "Y") &gt; 0,
            _xlfn.TEXTJOIN(", ", TRUE, IF(('3.RNAExtractions'!E:E = B381) * ('3.RNAExtractions'!Y:Y = "Y"), '3.RNAExtractions'!D:D, "")),
            "Awaiting Status"
        )
    )
)</f>
        <v/>
      </c>
      <c r="Q381" s="60"/>
      <c r="R381" s="60" t="str" cm="1">
        <f t="array" aca="1" ref="R381" ca="1">IF(
    Q381="N",
    "",
    IF(
        COUNTIFS('4.RNAIllumina'!E:E, B381, '4.RNAIllumina'!Y:Y, "Y") &gt; 0,
        _xlfn.TEXTJOIN(", ", TRUE, IF(('4.RNAIllumina'!E:E = B381) * ('4.RNAIllumina'!Y:Y = "Y"), '4.RNAIllumina'!D:D, "")),
        IF(
            COUNTIFS('4.RNAIllumina'!E:E, B381, '4.RNAIllumina'!X:X, "Y") &gt; 0,
            _xlfn.TEXTJOIN(", ", TRUE, IF(('4.RNAIllumina'!E:E = B381) * ('4.RNAIllumina'!X:X = "Y"), '4.RNAIllumina'!D:D, "")),
            "Awaiting Status"
        )
    )
)</f>
        <v>Awaiting Status</v>
      </c>
      <c r="T381" s="6" t="str">
        <f ca="1">VLOOKUP($B381,'1.MetaData'!$B:$H,2,FALSE)</f>
        <v>F16-0500</v>
      </c>
      <c r="U381" s="7" t="str">
        <f ca="1">VLOOKUP($B381,'1.MetaData'!$B:$H,3,FALSE)</f>
        <v>Arripis truttacea</v>
      </c>
      <c r="V381" s="7" t="str">
        <f ca="1">VLOOKUP($B381,'1.MetaData'!$B:$H,4,FALSE)</f>
        <v>Western Australian salmon</v>
      </c>
      <c r="W381" s="6" t="str">
        <f ca="1">VLOOKUP($B381,'1.MetaData'!$B:$H,5,FALSE)</f>
        <v xml:space="preserve">WA FIsheries </v>
      </c>
      <c r="X381" s="6" t="str">
        <f ca="1">VLOOKUP($B381,'1.MetaData'!$B:$H,6,FALSE)</f>
        <v>TrEnD</v>
      </c>
      <c r="Z381"/>
    </row>
    <row r="382" spans="1:26" hidden="1" x14ac:dyDescent="0.25">
      <c r="A382" s="17">
        <v>381</v>
      </c>
      <c r="B382" s="3" t="str">
        <f t="shared" ca="1" si="8"/>
        <v>OG381</v>
      </c>
      <c r="C382" s="219" t="s">
        <v>96</v>
      </c>
      <c r="D382" s="4">
        <f ca="1">COUNTIF('2.Tissue'!C:C,B382)</f>
        <v>1</v>
      </c>
      <c r="E382" s="4">
        <f ca="1">COUNTIFS('3.DNAExtractions'!$E:$E,$B382,'3.DNAExtractions'!$D:$D,E$1)</f>
        <v>1</v>
      </c>
      <c r="F382" s="2" t="str" cm="1">
        <f t="array" aca="1" ref="F382" ca="1">IF(
    COUNTIFS('3.DNAExtractions'!E:E, B382, '3.DNAExtractions'!Y:Y, "Y") &gt; 0,
    _xlfn.TEXTJOIN(", ", TRUE, IF(('3.DNAExtractions'!E:E = B382) * ('3.DNAExtractions'!Y:Y = "Y"), '3.DNAExtractions'!D:D, "")),
    IF(
        COUNTIFS('3.DNAExtractions'!E:E, B382, '3.DNAExtractions'!X:X, "Y") &gt; 0,
        _xlfn.TEXTJOIN(", ", TRUE, IF(('3.DNAExtractions'!E:E = B382) * ('3.DNAExtractions'!X:X = "Y"), '3.DNAExtractions'!D:D, "")),
        "Awaiting Status"
    )
)</f>
        <v>Extracted</v>
      </c>
      <c r="G382" s="45" t="s">
        <v>92</v>
      </c>
      <c r="H382" s="8" t="str" cm="1">
        <f t="array" aca="1" ref="H382" ca="1">IF(
    G382="N",
    "",
    IF(
        COUNTIFS('4.Illumina'!E:E, B382, '4.Illumina'!R:R, "Y") &gt; 0,
        _xlfn.TEXTJOIN(", ", TRUE, IF(('4.Illumina'!E:E = B382) * ('4.Illumina'!R:R = "Y"), '4.Illumina'!D:D, "")),
        IF(
            COUNTIFS('4.Illumina'!E:E, B382, '4.Illumina'!Q:Q, "Y") &gt; 0,
            _xlfn.TEXTJOIN(", ", TRUE, IF(('4.Illumina'!E:E = B382) * ('4.Illumina'!Q:Q = "Y"), '4.Illumina'!D:D, "")),
            "Awaiting Status"
        )
    )
)</f>
        <v>Sequenced</v>
      </c>
      <c r="I382" s="26" t="s">
        <v>94</v>
      </c>
      <c r="J382" s="56" t="str" cm="1">
        <f t="array" aca="1" ref="J382" ca="1">IF(
    I382="N",
    "",
    IF(
        COUNTIFS('4.PacBio'!E:E, B382, '4.PacBio'!W:W, "Y") &gt; 0,
        _xlfn.TEXTJOIN(", ", TRUE, IF(('4.PacBio'!E:E = B382) * ('4.PacBio'!W:W = "Y"), '4.PacBio'!D:D, "")),
        IF(
            COUNTIFS('4.PacBio'!E:E, B382, '4.PacBio'!V:V, "Y") &gt; 0,
            _xlfn.TEXTJOIN(", ", TRUE, IF(('4.PacBio'!E:E = B382) * ('4.PacBio'!V:V = "Y"), '4.PacBio'!D:D, "")),
            "Awaiting Status"
        )
    )
)</f>
        <v/>
      </c>
      <c r="K382" s="181" t="s">
        <v>94</v>
      </c>
      <c r="L382" s="8" t="str" cm="1">
        <f t="array" aca="1" ref="L382" ca="1">IF(
    K382="N",
    "",
    IF(
        COUNTIFS('4.HiCLibrary'!E:E, B382, '4.HiCLibrary'!V:V, "Y") &gt; 0,
        _xlfn.TEXTJOIN(", ", TRUE, IF(('4.HiCLibrary'!E:E = B382) * ('4.HiCLibrary'!V:V = "Y"), '4.HiCLibrary'!D:D, "")),
        IF(
            COUNTIFS('4.HiCLibrary'!E:E, B382, '4.HiCLibrary'!U:U, "Y") &gt; 0,
            _xlfn.TEXTJOIN(", ", TRUE, IF(('4.HiCLibrary'!E:E = B382) * ('4.HiCLibrary'!U:U = "Y"), '4.HiCLibrary'!D:D, "")),
            "Awaiting Status"
        )
    )
)</f>
        <v/>
      </c>
      <c r="M382" s="47" t="s">
        <v>94</v>
      </c>
      <c r="N382" s="56" t="str" cm="1">
        <f t="array" aca="1" ref="N382" ca="1">IF(
    M382="N",
    "",
    IF(
        COUNTIFS('4.ONT'!E:E, B382, '4.ONT'!Q:Q, "Y") &gt; 0,
        _xlfn.TEXTJOIN(", ", TRUE, IF(('4.ONT'!E:E = B382) * ('4.ONT'!Q:Q = "Y"), '4.ONT'!D:D, "")),
        IF(
            COUNTIFS('4.ONT'!E:E, B382, '4.ONT'!P:P, "Y") &gt; 0,
            _xlfn.TEXTJOIN(", ", TRUE, IF(('4.ONT'!E:E = B382) * ('4.ONT'!P:P = "Y"), '4.ONT'!D:D, "")),
            "Awaiting Status"
        )
    )
)</f>
        <v/>
      </c>
      <c r="O382" s="60" t="s">
        <v>94</v>
      </c>
      <c r="P382" s="60" t="str" cm="1">
        <f t="array" aca="1" ref="P382" ca="1">IF(
    O382="N",
    "",
    IF(
        COUNTIFS('3.RNAExtractions'!E:E, B382, '3.RNAExtractions'!Z:Z, "Y") &gt; 0,
        _xlfn.TEXTJOIN(", ", TRUE, IF(('3.RNAExtractions'!E:E = B382) * ('3.RNAExtractions'!Z:Z = "Y"), '3.RNAExtractions'!D:D, "")),
        IF(
            COUNTIFS('3.RNAExtractions'!E:E, B382, '3.RNAExtractions'!Y:Y, "Y") &gt; 0,
            _xlfn.TEXTJOIN(", ", TRUE, IF(('3.RNAExtractions'!E:E = B382) * ('3.RNAExtractions'!Y:Y = "Y"), '3.RNAExtractions'!D:D, "")),
            "Awaiting Status"
        )
    )
)</f>
        <v/>
      </c>
      <c r="Q382" s="60"/>
      <c r="R382" s="60" t="str" cm="1">
        <f t="array" aca="1" ref="R382" ca="1">IF(
    Q382="N",
    "",
    IF(
        COUNTIFS('4.RNAIllumina'!E:E, B382, '4.RNAIllumina'!Y:Y, "Y") &gt; 0,
        _xlfn.TEXTJOIN(", ", TRUE, IF(('4.RNAIllumina'!E:E = B382) * ('4.RNAIllumina'!Y:Y = "Y"), '4.RNAIllumina'!D:D, "")),
        IF(
            COUNTIFS('4.RNAIllumina'!E:E, B382, '4.RNAIllumina'!X:X, "Y") &gt; 0,
            _xlfn.TEXTJOIN(", ", TRUE, IF(('4.RNAIllumina'!E:E = B382) * ('4.RNAIllumina'!X:X = "Y"), '4.RNAIllumina'!D:D, "")),
            "Awaiting Status"
        )
    )
)</f>
        <v>Awaiting Status</v>
      </c>
      <c r="T382" s="6" t="str">
        <f ca="1">VLOOKUP($B382,'1.MetaData'!$B:$H,2,FALSE)</f>
        <v>F16-0502</v>
      </c>
      <c r="U382" s="7" t="str">
        <f ca="1">VLOOKUP($B382,'1.MetaData'!$B:$H,3,FALSE)</f>
        <v>Bodianus vulpinus</v>
      </c>
      <c r="V382" s="7" t="str">
        <f ca="1">VLOOKUP($B382,'1.MetaData'!$B:$H,4,FALSE)</f>
        <v>Western pigfish</v>
      </c>
      <c r="W382" s="6" t="str">
        <f ca="1">VLOOKUP($B382,'1.MetaData'!$B:$H,5,FALSE)</f>
        <v xml:space="preserve">WA FIsheries </v>
      </c>
      <c r="X382" s="6" t="str">
        <f ca="1">VLOOKUP($B382,'1.MetaData'!$B:$H,6,FALSE)</f>
        <v>TrEnD</v>
      </c>
      <c r="Z382"/>
    </row>
    <row r="383" spans="1:26" hidden="1" x14ac:dyDescent="0.25">
      <c r="A383" s="17">
        <v>382</v>
      </c>
      <c r="B383" s="3" t="str">
        <f t="shared" ca="1" si="8"/>
        <v>OG382</v>
      </c>
      <c r="C383" s="219" t="s">
        <v>96</v>
      </c>
      <c r="D383" s="4">
        <f ca="1">COUNTIF('2.Tissue'!C:C,B383)</f>
        <v>1</v>
      </c>
      <c r="E383" s="4">
        <f ca="1">COUNTIFS('3.DNAExtractions'!$E:$E,$B383,'3.DNAExtractions'!$D:$D,E$1)</f>
        <v>1</v>
      </c>
      <c r="F383" s="2" t="str" cm="1">
        <f t="array" aca="1" ref="F383" ca="1">IF(
    COUNTIFS('3.DNAExtractions'!E:E, B383, '3.DNAExtractions'!Y:Y, "Y") &gt; 0,
    _xlfn.TEXTJOIN(", ", TRUE, IF(('3.DNAExtractions'!E:E = B383) * ('3.DNAExtractions'!Y:Y = "Y"), '3.DNAExtractions'!D:D, "")),
    IF(
        COUNTIFS('3.DNAExtractions'!E:E, B383, '3.DNAExtractions'!X:X, "Y") &gt; 0,
        _xlfn.TEXTJOIN(", ", TRUE, IF(('3.DNAExtractions'!E:E = B383) * ('3.DNAExtractions'!X:X = "Y"), '3.DNAExtractions'!D:D, "")),
        "Awaiting Status"
    )
)</f>
        <v>Extracted</v>
      </c>
      <c r="G383" s="45" t="s">
        <v>92</v>
      </c>
      <c r="H383" s="8" t="str" cm="1">
        <f t="array" aca="1" ref="H383" ca="1">IF(
    G383="N",
    "",
    IF(
        COUNTIFS('4.Illumina'!E:E, B383, '4.Illumina'!R:R, "Y") &gt; 0,
        _xlfn.TEXTJOIN(", ", TRUE, IF(('4.Illumina'!E:E = B383) * ('4.Illumina'!R:R = "Y"), '4.Illumina'!D:D, "")),
        IF(
            COUNTIFS('4.Illumina'!E:E, B383, '4.Illumina'!Q:Q, "Y") &gt; 0,
            _xlfn.TEXTJOIN(", ", TRUE, IF(('4.Illumina'!E:E = B383) * ('4.Illumina'!Q:Q = "Y"), '4.Illumina'!D:D, "")),
            "Awaiting Status"
        )
    )
)</f>
        <v>Sequenced</v>
      </c>
      <c r="I383" s="26" t="s">
        <v>94</v>
      </c>
      <c r="J383" s="56" t="str" cm="1">
        <f t="array" aca="1" ref="J383" ca="1">IF(
    I383="N",
    "",
    IF(
        COUNTIFS('4.PacBio'!E:E, B383, '4.PacBio'!W:W, "Y") &gt; 0,
        _xlfn.TEXTJOIN(", ", TRUE, IF(('4.PacBio'!E:E = B383) * ('4.PacBio'!W:W = "Y"), '4.PacBio'!D:D, "")),
        IF(
            COUNTIFS('4.PacBio'!E:E, B383, '4.PacBio'!V:V, "Y") &gt; 0,
            _xlfn.TEXTJOIN(", ", TRUE, IF(('4.PacBio'!E:E = B383) * ('4.PacBio'!V:V = "Y"), '4.PacBio'!D:D, "")),
            "Awaiting Status"
        )
    )
)</f>
        <v/>
      </c>
      <c r="K383" s="181" t="s">
        <v>94</v>
      </c>
      <c r="L383" s="8" t="str" cm="1">
        <f t="array" aca="1" ref="L383" ca="1">IF(
    K383="N",
    "",
    IF(
        COUNTIFS('4.HiCLibrary'!E:E, B383, '4.HiCLibrary'!V:V, "Y") &gt; 0,
        _xlfn.TEXTJOIN(", ", TRUE, IF(('4.HiCLibrary'!E:E = B383) * ('4.HiCLibrary'!V:V = "Y"), '4.HiCLibrary'!D:D, "")),
        IF(
            COUNTIFS('4.HiCLibrary'!E:E, B383, '4.HiCLibrary'!U:U, "Y") &gt; 0,
            _xlfn.TEXTJOIN(", ", TRUE, IF(('4.HiCLibrary'!E:E = B383) * ('4.HiCLibrary'!U:U = "Y"), '4.HiCLibrary'!D:D, "")),
            "Awaiting Status"
        )
    )
)</f>
        <v/>
      </c>
      <c r="M383" s="47" t="s">
        <v>94</v>
      </c>
      <c r="N383" s="56" t="str" cm="1">
        <f t="array" aca="1" ref="N383" ca="1">IF(
    M383="N",
    "",
    IF(
        COUNTIFS('4.ONT'!E:E, B383, '4.ONT'!Q:Q, "Y") &gt; 0,
        _xlfn.TEXTJOIN(", ", TRUE, IF(('4.ONT'!E:E = B383) * ('4.ONT'!Q:Q = "Y"), '4.ONT'!D:D, "")),
        IF(
            COUNTIFS('4.ONT'!E:E, B383, '4.ONT'!P:P, "Y") &gt; 0,
            _xlfn.TEXTJOIN(", ", TRUE, IF(('4.ONT'!E:E = B383) * ('4.ONT'!P:P = "Y"), '4.ONT'!D:D, "")),
            "Awaiting Status"
        )
    )
)</f>
        <v/>
      </c>
      <c r="O383" s="60" t="s">
        <v>94</v>
      </c>
      <c r="P383" s="60" t="str" cm="1">
        <f t="array" aca="1" ref="P383" ca="1">IF(
    O383="N",
    "",
    IF(
        COUNTIFS('3.RNAExtractions'!E:E, B383, '3.RNAExtractions'!Z:Z, "Y") &gt; 0,
        _xlfn.TEXTJOIN(", ", TRUE, IF(('3.RNAExtractions'!E:E = B383) * ('3.RNAExtractions'!Z:Z = "Y"), '3.RNAExtractions'!D:D, "")),
        IF(
            COUNTIFS('3.RNAExtractions'!E:E, B383, '3.RNAExtractions'!Y:Y, "Y") &gt; 0,
            _xlfn.TEXTJOIN(", ", TRUE, IF(('3.RNAExtractions'!E:E = B383) * ('3.RNAExtractions'!Y:Y = "Y"), '3.RNAExtractions'!D:D, "")),
            "Awaiting Status"
        )
    )
)</f>
        <v/>
      </c>
      <c r="Q383" s="60"/>
      <c r="R383" s="60" t="str" cm="1">
        <f t="array" aca="1" ref="R383" ca="1">IF(
    Q383="N",
    "",
    IF(
        COUNTIFS('4.RNAIllumina'!E:E, B383, '4.RNAIllumina'!Y:Y, "Y") &gt; 0,
        _xlfn.TEXTJOIN(", ", TRUE, IF(('4.RNAIllumina'!E:E = B383) * ('4.RNAIllumina'!Y:Y = "Y"), '4.RNAIllumina'!D:D, "")),
        IF(
            COUNTIFS('4.RNAIllumina'!E:E, B383, '4.RNAIllumina'!X:X, "Y") &gt; 0,
            _xlfn.TEXTJOIN(", ", TRUE, IF(('4.RNAIllumina'!E:E = B383) * ('4.RNAIllumina'!X:X = "Y"), '4.RNAIllumina'!D:D, "")),
            "Awaiting Status"
        )
    )
)</f>
        <v>Awaiting Status</v>
      </c>
      <c r="T383" s="6" t="str">
        <f ca="1">VLOOKUP($B383,'1.MetaData'!$B:$H,2,FALSE)</f>
        <v>F15-1902</v>
      </c>
      <c r="U383" s="7" t="str">
        <f ca="1">VLOOKUP($B383,'1.MetaData'!$B:$H,3,FALSE)</f>
        <v>Caesio cuning</v>
      </c>
      <c r="V383" s="7" t="str">
        <f ca="1">VLOOKUP($B383,'1.MetaData'!$B:$H,4,FALSE)</f>
        <v>Yellowtail Fusilier</v>
      </c>
      <c r="W383" s="6" t="str">
        <f ca="1">VLOOKUP($B383,'1.MetaData'!$B:$H,5,FALSE)</f>
        <v xml:space="preserve">WA Fisheries </v>
      </c>
      <c r="X383" s="6" t="str">
        <f ca="1">VLOOKUP($B383,'1.MetaData'!$B:$H,6,FALSE)</f>
        <v>TrEnD</v>
      </c>
      <c r="Z383"/>
    </row>
    <row r="384" spans="1:26" hidden="1" x14ac:dyDescent="0.25">
      <c r="A384" s="17">
        <v>383</v>
      </c>
      <c r="B384" s="3" t="str">
        <f t="shared" ca="1" si="8"/>
        <v>OG383</v>
      </c>
      <c r="C384" s="219" t="s">
        <v>96</v>
      </c>
      <c r="D384" s="4">
        <f ca="1">COUNTIF('2.Tissue'!C:C,B384)</f>
        <v>1</v>
      </c>
      <c r="E384" s="4">
        <f ca="1">COUNTIFS('3.DNAExtractions'!$E:$E,$B384,'3.DNAExtractions'!$D:$D,E$1)</f>
        <v>1</v>
      </c>
      <c r="F384" s="2" t="str" cm="1">
        <f t="array" aca="1" ref="F384" ca="1">IF(
    COUNTIFS('3.DNAExtractions'!E:E, B384, '3.DNAExtractions'!Y:Y, "Y") &gt; 0,
    _xlfn.TEXTJOIN(", ", TRUE, IF(('3.DNAExtractions'!E:E = B384) * ('3.DNAExtractions'!Y:Y = "Y"), '3.DNAExtractions'!D:D, "")),
    IF(
        COUNTIFS('3.DNAExtractions'!E:E, B384, '3.DNAExtractions'!X:X, "Y") &gt; 0,
        _xlfn.TEXTJOIN(", ", TRUE, IF(('3.DNAExtractions'!E:E = B384) * ('3.DNAExtractions'!X:X = "Y"), '3.DNAExtractions'!D:D, "")),
        "Awaiting Status"
    )
)</f>
        <v>Extracted</v>
      </c>
      <c r="G384" s="45" t="s">
        <v>92</v>
      </c>
      <c r="H384" s="8" t="str" cm="1">
        <f t="array" aca="1" ref="H384" ca="1">IF(
    G384="N",
    "",
    IF(
        COUNTIFS('4.Illumina'!E:E, B384, '4.Illumina'!R:R, "Y") &gt; 0,
        _xlfn.TEXTJOIN(", ", TRUE, IF(('4.Illumina'!E:E = B384) * ('4.Illumina'!R:R = "Y"), '4.Illumina'!D:D, "")),
        IF(
            COUNTIFS('4.Illumina'!E:E, B384, '4.Illumina'!Q:Q, "Y") &gt; 0,
            _xlfn.TEXTJOIN(", ", TRUE, IF(('4.Illumina'!E:E = B384) * ('4.Illumina'!Q:Q = "Y"), '4.Illumina'!D:D, "")),
            "Awaiting Status"
        )
    )
)</f>
        <v>Sequenced</v>
      </c>
      <c r="I384" s="26" t="s">
        <v>94</v>
      </c>
      <c r="J384" s="56" t="str" cm="1">
        <f t="array" aca="1" ref="J384" ca="1">IF(
    I384="N",
    "",
    IF(
        COUNTIFS('4.PacBio'!E:E, B384, '4.PacBio'!W:W, "Y") &gt; 0,
        _xlfn.TEXTJOIN(", ", TRUE, IF(('4.PacBio'!E:E = B384) * ('4.PacBio'!W:W = "Y"), '4.PacBio'!D:D, "")),
        IF(
            COUNTIFS('4.PacBio'!E:E, B384, '4.PacBio'!V:V, "Y") &gt; 0,
            _xlfn.TEXTJOIN(", ", TRUE, IF(('4.PacBio'!E:E = B384) * ('4.PacBio'!V:V = "Y"), '4.PacBio'!D:D, "")),
            "Awaiting Status"
        )
    )
)</f>
        <v/>
      </c>
      <c r="K384" s="181" t="s">
        <v>94</v>
      </c>
      <c r="L384" s="8" t="str" cm="1">
        <f t="array" aca="1" ref="L384" ca="1">IF(
    K384="N",
    "",
    IF(
        COUNTIFS('4.HiCLibrary'!E:E, B384, '4.HiCLibrary'!V:V, "Y") &gt; 0,
        _xlfn.TEXTJOIN(", ", TRUE, IF(('4.HiCLibrary'!E:E = B384) * ('4.HiCLibrary'!V:V = "Y"), '4.HiCLibrary'!D:D, "")),
        IF(
            COUNTIFS('4.HiCLibrary'!E:E, B384, '4.HiCLibrary'!U:U, "Y") &gt; 0,
            _xlfn.TEXTJOIN(", ", TRUE, IF(('4.HiCLibrary'!E:E = B384) * ('4.HiCLibrary'!U:U = "Y"), '4.HiCLibrary'!D:D, "")),
            "Awaiting Status"
        )
    )
)</f>
        <v/>
      </c>
      <c r="M384" s="47" t="s">
        <v>94</v>
      </c>
      <c r="N384" s="56" t="str" cm="1">
        <f t="array" aca="1" ref="N384" ca="1">IF(
    M384="N",
    "",
    IF(
        COUNTIFS('4.ONT'!E:E, B384, '4.ONT'!Q:Q, "Y") &gt; 0,
        _xlfn.TEXTJOIN(", ", TRUE, IF(('4.ONT'!E:E = B384) * ('4.ONT'!Q:Q = "Y"), '4.ONT'!D:D, "")),
        IF(
            COUNTIFS('4.ONT'!E:E, B384, '4.ONT'!P:P, "Y") &gt; 0,
            _xlfn.TEXTJOIN(", ", TRUE, IF(('4.ONT'!E:E = B384) * ('4.ONT'!P:P = "Y"), '4.ONT'!D:D, "")),
            "Awaiting Status"
        )
    )
)</f>
        <v/>
      </c>
      <c r="O384" s="60" t="s">
        <v>94</v>
      </c>
      <c r="P384" s="60" t="str" cm="1">
        <f t="array" aca="1" ref="P384" ca="1">IF(
    O384="N",
    "",
    IF(
        COUNTIFS('3.RNAExtractions'!E:E, B384, '3.RNAExtractions'!Z:Z, "Y") &gt; 0,
        _xlfn.TEXTJOIN(", ", TRUE, IF(('3.RNAExtractions'!E:E = B384) * ('3.RNAExtractions'!Z:Z = "Y"), '3.RNAExtractions'!D:D, "")),
        IF(
            COUNTIFS('3.RNAExtractions'!E:E, B384, '3.RNAExtractions'!Y:Y, "Y") &gt; 0,
            _xlfn.TEXTJOIN(", ", TRUE, IF(('3.RNAExtractions'!E:E = B384) * ('3.RNAExtractions'!Y:Y = "Y"), '3.RNAExtractions'!D:D, "")),
            "Awaiting Status"
        )
    )
)</f>
        <v/>
      </c>
      <c r="Q384" s="60"/>
      <c r="R384" s="60" t="str" cm="1">
        <f t="array" aca="1" ref="R384" ca="1">IF(
    Q384="N",
    "",
    IF(
        COUNTIFS('4.RNAIllumina'!E:E, B384, '4.RNAIllumina'!Y:Y, "Y") &gt; 0,
        _xlfn.TEXTJOIN(", ", TRUE, IF(('4.RNAIllumina'!E:E = B384) * ('4.RNAIllumina'!Y:Y = "Y"), '4.RNAIllumina'!D:D, "")),
        IF(
            COUNTIFS('4.RNAIllumina'!E:E, B384, '4.RNAIllumina'!X:X, "Y") &gt; 0,
            _xlfn.TEXTJOIN(", ", TRUE, IF(('4.RNAIllumina'!E:E = B384) * ('4.RNAIllumina'!X:X = "Y"), '4.RNAIllumina'!D:D, "")),
            "Awaiting Status"
        )
    )
)</f>
        <v>Awaiting Status</v>
      </c>
      <c r="T384" s="6" t="str">
        <f ca="1">VLOOKUP($B384,'1.MetaData'!$B:$H,2,FALSE)</f>
        <v>F16-0499</v>
      </c>
      <c r="U384" s="7" t="str">
        <f ca="1">VLOOKUP($B384,'1.MetaData'!$B:$H,3,FALSE)</f>
        <v>Carangoides chrysophrys</v>
      </c>
      <c r="V384" s="7" t="str">
        <f ca="1">VLOOKUP($B384,'1.MetaData'!$B:$H,4,FALSE)</f>
        <v>Longnose trevally</v>
      </c>
      <c r="W384" s="6" t="str">
        <f ca="1">VLOOKUP($B384,'1.MetaData'!$B:$H,5,FALSE)</f>
        <v xml:space="preserve">WA FIsheries </v>
      </c>
      <c r="X384" s="6" t="str">
        <f ca="1">VLOOKUP($B384,'1.MetaData'!$B:$H,6,FALSE)</f>
        <v>TrEnD</v>
      </c>
      <c r="Z384"/>
    </row>
    <row r="385" spans="1:26" hidden="1" x14ac:dyDescent="0.25">
      <c r="A385" s="17">
        <v>384</v>
      </c>
      <c r="B385" s="3" t="str">
        <f t="shared" ca="1" si="8"/>
        <v>OG384</v>
      </c>
      <c r="C385" s="219" t="s">
        <v>96</v>
      </c>
      <c r="D385" s="4">
        <f ca="1">COUNTIF('2.Tissue'!C:C,B385)</f>
        <v>1</v>
      </c>
      <c r="E385" s="4">
        <f ca="1">COUNTIFS('3.DNAExtractions'!$E:$E,$B385,'3.DNAExtractions'!$D:$D,E$1)</f>
        <v>1</v>
      </c>
      <c r="F385" s="2" t="str" cm="1">
        <f t="array" aca="1" ref="F385" ca="1">IF(
    COUNTIFS('3.DNAExtractions'!E:E, B385, '3.DNAExtractions'!Y:Y, "Y") &gt; 0,
    _xlfn.TEXTJOIN(", ", TRUE, IF(('3.DNAExtractions'!E:E = B385) * ('3.DNAExtractions'!Y:Y = "Y"), '3.DNAExtractions'!D:D, "")),
    IF(
        COUNTIFS('3.DNAExtractions'!E:E, B385, '3.DNAExtractions'!X:X, "Y") &gt; 0,
        _xlfn.TEXTJOIN(", ", TRUE, IF(('3.DNAExtractions'!E:E = B385) * ('3.DNAExtractions'!X:X = "Y"), '3.DNAExtractions'!D:D, "")),
        "Awaiting Status"
    )
)</f>
        <v>Extracted</v>
      </c>
      <c r="G385" s="45" t="s">
        <v>92</v>
      </c>
      <c r="H385" s="8" t="str" cm="1">
        <f t="array" aca="1" ref="H385" ca="1">IF(
    G385="N",
    "",
    IF(
        COUNTIFS('4.Illumina'!E:E, B385, '4.Illumina'!R:R, "Y") &gt; 0,
        _xlfn.TEXTJOIN(", ", TRUE, IF(('4.Illumina'!E:E = B385) * ('4.Illumina'!R:R = "Y"), '4.Illumina'!D:D, "")),
        IF(
            COUNTIFS('4.Illumina'!E:E, B385, '4.Illumina'!Q:Q, "Y") &gt; 0,
            _xlfn.TEXTJOIN(", ", TRUE, IF(('4.Illumina'!E:E = B385) * ('4.Illumina'!Q:Q = "Y"), '4.Illumina'!D:D, "")),
            "Awaiting Status"
        )
    )
)</f>
        <v>Sequenced</v>
      </c>
      <c r="I385" s="26" t="s">
        <v>94</v>
      </c>
      <c r="J385" s="56" t="str" cm="1">
        <f t="array" aca="1" ref="J385" ca="1">IF(
    I385="N",
    "",
    IF(
        COUNTIFS('4.PacBio'!E:E, B385, '4.PacBio'!W:W, "Y") &gt; 0,
        _xlfn.TEXTJOIN(", ", TRUE, IF(('4.PacBio'!E:E = B385) * ('4.PacBio'!W:W = "Y"), '4.PacBio'!D:D, "")),
        IF(
            COUNTIFS('4.PacBio'!E:E, B385, '4.PacBio'!V:V, "Y") &gt; 0,
            _xlfn.TEXTJOIN(", ", TRUE, IF(('4.PacBio'!E:E = B385) * ('4.PacBio'!V:V = "Y"), '4.PacBio'!D:D, "")),
            "Awaiting Status"
        )
    )
)</f>
        <v/>
      </c>
      <c r="K385" s="181" t="s">
        <v>94</v>
      </c>
      <c r="L385" s="8" t="str" cm="1">
        <f t="array" aca="1" ref="L385" ca="1">IF(
    K385="N",
    "",
    IF(
        COUNTIFS('4.HiCLibrary'!E:E, B385, '4.HiCLibrary'!V:V, "Y") &gt; 0,
        _xlfn.TEXTJOIN(", ", TRUE, IF(('4.HiCLibrary'!E:E = B385) * ('4.HiCLibrary'!V:V = "Y"), '4.HiCLibrary'!D:D, "")),
        IF(
            COUNTIFS('4.HiCLibrary'!E:E, B385, '4.HiCLibrary'!U:U, "Y") &gt; 0,
            _xlfn.TEXTJOIN(", ", TRUE, IF(('4.HiCLibrary'!E:E = B385) * ('4.HiCLibrary'!U:U = "Y"), '4.HiCLibrary'!D:D, "")),
            "Awaiting Status"
        )
    )
)</f>
        <v/>
      </c>
      <c r="M385" s="47" t="s">
        <v>94</v>
      </c>
      <c r="N385" s="56" t="str" cm="1">
        <f t="array" aca="1" ref="N385" ca="1">IF(
    M385="N",
    "",
    IF(
        COUNTIFS('4.ONT'!E:E, B385, '4.ONT'!Q:Q, "Y") &gt; 0,
        _xlfn.TEXTJOIN(", ", TRUE, IF(('4.ONT'!E:E = B385) * ('4.ONT'!Q:Q = "Y"), '4.ONT'!D:D, "")),
        IF(
            COUNTIFS('4.ONT'!E:E, B385, '4.ONT'!P:P, "Y") &gt; 0,
            _xlfn.TEXTJOIN(", ", TRUE, IF(('4.ONT'!E:E = B385) * ('4.ONT'!P:P = "Y"), '4.ONT'!D:D, "")),
            "Awaiting Status"
        )
    )
)</f>
        <v/>
      </c>
      <c r="O385" s="60" t="s">
        <v>94</v>
      </c>
      <c r="P385" s="60" t="str" cm="1">
        <f t="array" aca="1" ref="P385" ca="1">IF(
    O385="N",
    "",
    IF(
        COUNTIFS('3.RNAExtractions'!E:E, B385, '3.RNAExtractions'!Z:Z, "Y") &gt; 0,
        _xlfn.TEXTJOIN(", ", TRUE, IF(('3.RNAExtractions'!E:E = B385) * ('3.RNAExtractions'!Z:Z = "Y"), '3.RNAExtractions'!D:D, "")),
        IF(
            COUNTIFS('3.RNAExtractions'!E:E, B385, '3.RNAExtractions'!Y:Y, "Y") &gt; 0,
            _xlfn.TEXTJOIN(", ", TRUE, IF(('3.RNAExtractions'!E:E = B385) * ('3.RNAExtractions'!Y:Y = "Y"), '3.RNAExtractions'!D:D, "")),
            "Awaiting Status"
        )
    )
)</f>
        <v/>
      </c>
      <c r="Q385" s="60"/>
      <c r="R385" s="60" t="str" cm="1">
        <f t="array" aca="1" ref="R385" ca="1">IF(
    Q385="N",
    "",
    IF(
        COUNTIFS('4.RNAIllumina'!E:E, B385, '4.RNAIllumina'!Y:Y, "Y") &gt; 0,
        _xlfn.TEXTJOIN(", ", TRUE, IF(('4.RNAIllumina'!E:E = B385) * ('4.RNAIllumina'!Y:Y = "Y"), '4.RNAIllumina'!D:D, "")),
        IF(
            COUNTIFS('4.RNAIllumina'!E:E, B385, '4.RNAIllumina'!X:X, "Y") &gt; 0,
            _xlfn.TEXTJOIN(", ", TRUE, IF(('4.RNAIllumina'!E:E = B385) * ('4.RNAIllumina'!X:X = "Y"), '4.RNAIllumina'!D:D, "")),
            "Awaiting Status"
        )
    )
)</f>
        <v>Awaiting Status</v>
      </c>
      <c r="T385" s="6" t="str">
        <f ca="1">VLOOKUP($B385,'1.MetaData'!$B:$H,2,FALSE)</f>
        <v>F16-0496</v>
      </c>
      <c r="U385" s="7" t="str">
        <f ca="1">VLOOKUP($B385,'1.MetaData'!$B:$H,3,FALSE)</f>
        <v>Centroberyx australis</v>
      </c>
      <c r="V385" s="7" t="str">
        <f ca="1">VLOOKUP($B385,'1.MetaData'!$B:$H,4,FALSE)</f>
        <v>Yelloweye redfish</v>
      </c>
      <c r="W385" s="6" t="str">
        <f ca="1">VLOOKUP($B385,'1.MetaData'!$B:$H,5,FALSE)</f>
        <v xml:space="preserve">WA FIsheries </v>
      </c>
      <c r="X385" s="6" t="str">
        <f ca="1">VLOOKUP($B385,'1.MetaData'!$B:$H,6,FALSE)</f>
        <v>TrEnD</v>
      </c>
      <c r="Z385"/>
    </row>
    <row r="386" spans="1:26" hidden="1" x14ac:dyDescent="0.25">
      <c r="A386" s="17">
        <v>385</v>
      </c>
      <c r="B386" s="3" t="str">
        <f t="shared" ca="1" si="8"/>
        <v>OG385</v>
      </c>
      <c r="C386" s="219" t="s">
        <v>96</v>
      </c>
      <c r="D386" s="4">
        <f ca="1">COUNTIF('2.Tissue'!C:C,B386)</f>
        <v>1</v>
      </c>
      <c r="E386" s="4">
        <f ca="1">COUNTIFS('3.DNAExtractions'!$E:$E,$B386,'3.DNAExtractions'!$D:$D,E$1)</f>
        <v>1</v>
      </c>
      <c r="F386" s="2" t="str" cm="1">
        <f t="array" aca="1" ref="F386" ca="1">IF(
    COUNTIFS('3.DNAExtractions'!E:E, B386, '3.DNAExtractions'!Y:Y, "Y") &gt; 0,
    _xlfn.TEXTJOIN(", ", TRUE, IF(('3.DNAExtractions'!E:E = B386) * ('3.DNAExtractions'!Y:Y = "Y"), '3.DNAExtractions'!D:D, "")),
    IF(
        COUNTIFS('3.DNAExtractions'!E:E, B386, '3.DNAExtractions'!X:X, "Y") &gt; 0,
        _xlfn.TEXTJOIN(", ", TRUE, IF(('3.DNAExtractions'!E:E = B386) * ('3.DNAExtractions'!X:X = "Y"), '3.DNAExtractions'!D:D, "")),
        "Awaiting Status"
    )
)</f>
        <v>Extracted</v>
      </c>
      <c r="G386" s="45" t="s">
        <v>92</v>
      </c>
      <c r="H386" s="8" t="str" cm="1">
        <f t="array" aca="1" ref="H386" ca="1">IF(
    G386="N",
    "",
    IF(
        COUNTIFS('4.Illumina'!E:E, B386, '4.Illumina'!R:R, "Y") &gt; 0,
        _xlfn.TEXTJOIN(", ", TRUE, IF(('4.Illumina'!E:E = B386) * ('4.Illumina'!R:R = "Y"), '4.Illumina'!D:D, "")),
        IF(
            COUNTIFS('4.Illumina'!E:E, B386, '4.Illumina'!Q:Q, "Y") &gt; 0,
            _xlfn.TEXTJOIN(", ", TRUE, IF(('4.Illumina'!E:E = B386) * ('4.Illumina'!Q:Q = "Y"), '4.Illumina'!D:D, "")),
            "Awaiting Status"
        )
    )
)</f>
        <v>Sequenced</v>
      </c>
      <c r="I386" s="26" t="s">
        <v>94</v>
      </c>
      <c r="J386" s="56" t="str" cm="1">
        <f t="array" aca="1" ref="J386" ca="1">IF(
    I386="N",
    "",
    IF(
        COUNTIFS('4.PacBio'!E:E, B386, '4.PacBio'!W:W, "Y") &gt; 0,
        _xlfn.TEXTJOIN(", ", TRUE, IF(('4.PacBio'!E:E = B386) * ('4.PacBio'!W:W = "Y"), '4.PacBio'!D:D, "")),
        IF(
            COUNTIFS('4.PacBio'!E:E, B386, '4.PacBio'!V:V, "Y") &gt; 0,
            _xlfn.TEXTJOIN(", ", TRUE, IF(('4.PacBio'!E:E = B386) * ('4.PacBio'!V:V = "Y"), '4.PacBio'!D:D, "")),
            "Awaiting Status"
        )
    )
)</f>
        <v/>
      </c>
      <c r="K386" s="181" t="s">
        <v>94</v>
      </c>
      <c r="L386" s="8" t="str" cm="1">
        <f t="array" aca="1" ref="L386" ca="1">IF(
    K386="N",
    "",
    IF(
        COUNTIFS('4.HiCLibrary'!E:E, B386, '4.HiCLibrary'!V:V, "Y") &gt; 0,
        _xlfn.TEXTJOIN(", ", TRUE, IF(('4.HiCLibrary'!E:E = B386) * ('4.HiCLibrary'!V:V = "Y"), '4.HiCLibrary'!D:D, "")),
        IF(
            COUNTIFS('4.HiCLibrary'!E:E, B386, '4.HiCLibrary'!U:U, "Y") &gt; 0,
            _xlfn.TEXTJOIN(", ", TRUE, IF(('4.HiCLibrary'!E:E = B386) * ('4.HiCLibrary'!U:U = "Y"), '4.HiCLibrary'!D:D, "")),
            "Awaiting Status"
        )
    )
)</f>
        <v/>
      </c>
      <c r="M386" s="47" t="s">
        <v>94</v>
      </c>
      <c r="N386" s="56" t="str" cm="1">
        <f t="array" aca="1" ref="N386" ca="1">IF(
    M386="N",
    "",
    IF(
        COUNTIFS('4.ONT'!E:E, B386, '4.ONT'!Q:Q, "Y") &gt; 0,
        _xlfn.TEXTJOIN(", ", TRUE, IF(('4.ONT'!E:E = B386) * ('4.ONT'!Q:Q = "Y"), '4.ONT'!D:D, "")),
        IF(
            COUNTIFS('4.ONT'!E:E, B386, '4.ONT'!P:P, "Y") &gt; 0,
            _xlfn.TEXTJOIN(", ", TRUE, IF(('4.ONT'!E:E = B386) * ('4.ONT'!P:P = "Y"), '4.ONT'!D:D, "")),
            "Awaiting Status"
        )
    )
)</f>
        <v/>
      </c>
      <c r="O386" s="60" t="s">
        <v>94</v>
      </c>
      <c r="P386" s="60" t="str" cm="1">
        <f t="array" aca="1" ref="P386" ca="1">IF(
    O386="N",
    "",
    IF(
        COUNTIFS('3.RNAExtractions'!E:E, B386, '3.RNAExtractions'!Z:Z, "Y") &gt; 0,
        _xlfn.TEXTJOIN(", ", TRUE, IF(('3.RNAExtractions'!E:E = B386) * ('3.RNAExtractions'!Z:Z = "Y"), '3.RNAExtractions'!D:D, "")),
        IF(
            COUNTIFS('3.RNAExtractions'!E:E, B386, '3.RNAExtractions'!Y:Y, "Y") &gt; 0,
            _xlfn.TEXTJOIN(", ", TRUE, IF(('3.RNAExtractions'!E:E = B386) * ('3.RNAExtractions'!Y:Y = "Y"), '3.RNAExtractions'!D:D, "")),
            "Awaiting Status"
        )
    )
)</f>
        <v/>
      </c>
      <c r="Q386" s="60"/>
      <c r="R386" s="60" t="str" cm="1">
        <f t="array" aca="1" ref="R386" ca="1">IF(
    Q386="N",
    "",
    IF(
        COUNTIFS('4.RNAIllumina'!E:E, B386, '4.RNAIllumina'!Y:Y, "Y") &gt; 0,
        _xlfn.TEXTJOIN(", ", TRUE, IF(('4.RNAIllumina'!E:E = B386) * ('4.RNAIllumina'!Y:Y = "Y"), '4.RNAIllumina'!D:D, "")),
        IF(
            COUNTIFS('4.RNAIllumina'!E:E, B386, '4.RNAIllumina'!X:X, "Y") &gt; 0,
            _xlfn.TEXTJOIN(", ", TRUE, IF(('4.RNAIllumina'!E:E = B386) * ('4.RNAIllumina'!X:X = "Y"), '4.RNAIllumina'!D:D, "")),
            "Awaiting Status"
        )
    )
)</f>
        <v>Awaiting Status</v>
      </c>
      <c r="T386" s="6" t="str">
        <f ca="1">VLOOKUP($B386,'1.MetaData'!$B:$H,2,FALSE)</f>
        <v>F16-0503</v>
      </c>
      <c r="U386" s="7" t="str">
        <f ca="1">VLOOKUP($B386,'1.MetaData'!$B:$H,3,FALSE)</f>
        <v>Centroberyx gerrardi</v>
      </c>
      <c r="V386" s="7" t="str">
        <f ca="1">VLOOKUP($B386,'1.MetaData'!$B:$H,4,FALSE)</f>
        <v>Bight redfish</v>
      </c>
      <c r="W386" s="6" t="str">
        <f ca="1">VLOOKUP($B386,'1.MetaData'!$B:$H,5,FALSE)</f>
        <v xml:space="preserve">WA FIsheries </v>
      </c>
      <c r="X386" s="6" t="str">
        <f ca="1">VLOOKUP($B386,'1.MetaData'!$B:$H,6,FALSE)</f>
        <v>TrEnD</v>
      </c>
      <c r="Z386"/>
    </row>
    <row r="387" spans="1:26" hidden="1" x14ac:dyDescent="0.25">
      <c r="A387" s="17">
        <v>386</v>
      </c>
      <c r="B387" s="3" t="str">
        <f t="shared" ca="1" si="8"/>
        <v>OG386</v>
      </c>
      <c r="C387" s="219" t="s">
        <v>96</v>
      </c>
      <c r="D387" s="4">
        <f ca="1">COUNTIF('2.Tissue'!C:C,B387)</f>
        <v>1</v>
      </c>
      <c r="E387" s="4">
        <f ca="1">COUNTIFS('3.DNAExtractions'!$E:$E,$B387,'3.DNAExtractions'!$D:$D,E$1)</f>
        <v>1</v>
      </c>
      <c r="F387" s="2" t="str" cm="1">
        <f t="array" aca="1" ref="F387" ca="1">IF(
    COUNTIFS('3.DNAExtractions'!E:E, B387, '3.DNAExtractions'!Y:Y, "Y") &gt; 0,
    _xlfn.TEXTJOIN(", ", TRUE, IF(('3.DNAExtractions'!E:E = B387) * ('3.DNAExtractions'!Y:Y = "Y"), '3.DNAExtractions'!D:D, "")),
    IF(
        COUNTIFS('3.DNAExtractions'!E:E, B387, '3.DNAExtractions'!X:X, "Y") &gt; 0,
        _xlfn.TEXTJOIN(", ", TRUE, IF(('3.DNAExtractions'!E:E = B387) * ('3.DNAExtractions'!X:X = "Y"), '3.DNAExtractions'!D:D, "")),
        "Awaiting Status"
    )
)</f>
        <v>Extracted</v>
      </c>
      <c r="G387" s="45" t="s">
        <v>92</v>
      </c>
      <c r="H387" s="8" t="str" cm="1">
        <f t="array" aca="1" ref="H387" ca="1">IF(
    G387="N",
    "",
    IF(
        COUNTIFS('4.Illumina'!E:E, B387, '4.Illumina'!R:R, "Y") &gt; 0,
        _xlfn.TEXTJOIN(", ", TRUE, IF(('4.Illumina'!E:E = B387) * ('4.Illumina'!R:R = "Y"), '4.Illumina'!D:D, "")),
        IF(
            COUNTIFS('4.Illumina'!E:E, B387, '4.Illumina'!Q:Q, "Y") &gt; 0,
            _xlfn.TEXTJOIN(", ", TRUE, IF(('4.Illumina'!E:E = B387) * ('4.Illumina'!Q:Q = "Y"), '4.Illumina'!D:D, "")),
            "Awaiting Status"
        )
    )
)</f>
        <v>Sequenced</v>
      </c>
      <c r="I387" s="26" t="s">
        <v>94</v>
      </c>
      <c r="J387" s="56" t="str" cm="1">
        <f t="array" aca="1" ref="J387" ca="1">IF(
    I387="N",
    "",
    IF(
        COUNTIFS('4.PacBio'!E:E, B387, '4.PacBio'!W:W, "Y") &gt; 0,
        _xlfn.TEXTJOIN(", ", TRUE, IF(('4.PacBio'!E:E = B387) * ('4.PacBio'!W:W = "Y"), '4.PacBio'!D:D, "")),
        IF(
            COUNTIFS('4.PacBio'!E:E, B387, '4.PacBio'!V:V, "Y") &gt; 0,
            _xlfn.TEXTJOIN(", ", TRUE, IF(('4.PacBio'!E:E = B387) * ('4.PacBio'!V:V = "Y"), '4.PacBio'!D:D, "")),
            "Awaiting Status"
        )
    )
)</f>
        <v/>
      </c>
      <c r="K387" s="181" t="s">
        <v>94</v>
      </c>
      <c r="L387" s="8" t="str" cm="1">
        <f t="array" aca="1" ref="L387" ca="1">IF(
    K387="N",
    "",
    IF(
        COUNTIFS('4.HiCLibrary'!E:E, B387, '4.HiCLibrary'!V:V, "Y") &gt; 0,
        _xlfn.TEXTJOIN(", ", TRUE, IF(('4.HiCLibrary'!E:E = B387) * ('4.HiCLibrary'!V:V = "Y"), '4.HiCLibrary'!D:D, "")),
        IF(
            COUNTIFS('4.HiCLibrary'!E:E, B387, '4.HiCLibrary'!U:U, "Y") &gt; 0,
            _xlfn.TEXTJOIN(", ", TRUE, IF(('4.HiCLibrary'!E:E = B387) * ('4.HiCLibrary'!U:U = "Y"), '4.HiCLibrary'!D:D, "")),
            "Awaiting Status"
        )
    )
)</f>
        <v/>
      </c>
      <c r="M387" s="47" t="s">
        <v>94</v>
      </c>
      <c r="N387" s="56" t="str" cm="1">
        <f t="array" aca="1" ref="N387" ca="1">IF(
    M387="N",
    "",
    IF(
        COUNTIFS('4.ONT'!E:E, B387, '4.ONT'!Q:Q, "Y") &gt; 0,
        _xlfn.TEXTJOIN(", ", TRUE, IF(('4.ONT'!E:E = B387) * ('4.ONT'!Q:Q = "Y"), '4.ONT'!D:D, "")),
        IF(
            COUNTIFS('4.ONT'!E:E, B387, '4.ONT'!P:P, "Y") &gt; 0,
            _xlfn.TEXTJOIN(", ", TRUE, IF(('4.ONT'!E:E = B387) * ('4.ONT'!P:P = "Y"), '4.ONT'!D:D, "")),
            "Awaiting Status"
        )
    )
)</f>
        <v/>
      </c>
      <c r="O387" s="60" t="s">
        <v>94</v>
      </c>
      <c r="P387" s="60" t="str" cm="1">
        <f t="array" aca="1" ref="P387" ca="1">IF(
    O387="N",
    "",
    IF(
        COUNTIFS('3.RNAExtractions'!E:E, B387, '3.RNAExtractions'!Z:Z, "Y") &gt; 0,
        _xlfn.TEXTJOIN(", ", TRUE, IF(('3.RNAExtractions'!E:E = B387) * ('3.RNAExtractions'!Z:Z = "Y"), '3.RNAExtractions'!D:D, "")),
        IF(
            COUNTIFS('3.RNAExtractions'!E:E, B387, '3.RNAExtractions'!Y:Y, "Y") &gt; 0,
            _xlfn.TEXTJOIN(", ", TRUE, IF(('3.RNAExtractions'!E:E = B387) * ('3.RNAExtractions'!Y:Y = "Y"), '3.RNAExtractions'!D:D, "")),
            "Awaiting Status"
        )
    )
)</f>
        <v/>
      </c>
      <c r="Q387" s="60"/>
      <c r="R387" s="60" t="str" cm="1">
        <f t="array" aca="1" ref="R387" ca="1">IF(
    Q387="N",
    "",
    IF(
        COUNTIFS('4.RNAIllumina'!E:E, B387, '4.RNAIllumina'!Y:Y, "Y") &gt; 0,
        _xlfn.TEXTJOIN(", ", TRUE, IF(('4.RNAIllumina'!E:E = B387) * ('4.RNAIllumina'!Y:Y = "Y"), '4.RNAIllumina'!D:D, "")),
        IF(
            COUNTIFS('4.RNAIllumina'!E:E, B387, '4.RNAIllumina'!X:X, "Y") &gt; 0,
            _xlfn.TEXTJOIN(", ", TRUE, IF(('4.RNAIllumina'!E:E = B387) * ('4.RNAIllumina'!X:X = "Y"), '4.RNAIllumina'!D:D, "")),
            "Awaiting Status"
        )
    )
)</f>
        <v>Awaiting Status</v>
      </c>
      <c r="T387" s="6" t="str">
        <f ca="1">VLOOKUP($B387,'1.MetaData'!$B:$H,2,FALSE)</f>
        <v>F16-0492</v>
      </c>
      <c r="U387" s="7" t="str">
        <f ca="1">VLOOKUP($B387,'1.MetaData'!$B:$H,3,FALSE)</f>
        <v>Cheilinus chlorourus</v>
      </c>
      <c r="V387" s="7" t="str">
        <f ca="1">VLOOKUP($B387,'1.MetaData'!$B:$H,4,FALSE)</f>
        <v>Floral wrasse</v>
      </c>
      <c r="W387" s="6" t="str">
        <f ca="1">VLOOKUP($B387,'1.MetaData'!$B:$H,5,FALSE)</f>
        <v xml:space="preserve">WA FIsheries </v>
      </c>
      <c r="X387" s="6" t="str">
        <f ca="1">VLOOKUP($B387,'1.MetaData'!$B:$H,6,FALSE)</f>
        <v>TrEnD</v>
      </c>
      <c r="Z387"/>
    </row>
    <row r="388" spans="1:26" hidden="1" x14ac:dyDescent="0.25">
      <c r="A388" s="17">
        <v>387</v>
      </c>
      <c r="B388" s="3" t="str">
        <f t="shared" ca="1" si="8"/>
        <v>OG387</v>
      </c>
      <c r="C388" s="219" t="s">
        <v>96</v>
      </c>
      <c r="D388" s="4">
        <f ca="1">COUNTIF('2.Tissue'!C:C,B388)</f>
        <v>1</v>
      </c>
      <c r="E388" s="4">
        <f ca="1">COUNTIFS('3.DNAExtractions'!$E:$E,$B388,'3.DNAExtractions'!$D:$D,E$1)</f>
        <v>1</v>
      </c>
      <c r="F388" s="2" t="str" cm="1">
        <f t="array" aca="1" ref="F388" ca="1">IF(
    COUNTIFS('3.DNAExtractions'!E:E, B388, '3.DNAExtractions'!Y:Y, "Y") &gt; 0,
    _xlfn.TEXTJOIN(", ", TRUE, IF(('3.DNAExtractions'!E:E = B388) * ('3.DNAExtractions'!Y:Y = "Y"), '3.DNAExtractions'!D:D, "")),
    IF(
        COUNTIFS('3.DNAExtractions'!E:E, B388, '3.DNAExtractions'!X:X, "Y") &gt; 0,
        _xlfn.TEXTJOIN(", ", TRUE, IF(('3.DNAExtractions'!E:E = B388) * ('3.DNAExtractions'!X:X = "Y"), '3.DNAExtractions'!D:D, "")),
        "Awaiting Status"
    )
)</f>
        <v>Extracted</v>
      </c>
      <c r="G388" s="45" t="s">
        <v>92</v>
      </c>
      <c r="H388" s="8" t="str" cm="1">
        <f t="array" aca="1" ref="H388" ca="1">IF(
    G388="N",
    "",
    IF(
        COUNTIFS('4.Illumina'!E:E, B388, '4.Illumina'!R:R, "Y") &gt; 0,
        _xlfn.TEXTJOIN(", ", TRUE, IF(('4.Illumina'!E:E = B388) * ('4.Illumina'!R:R = "Y"), '4.Illumina'!D:D, "")),
        IF(
            COUNTIFS('4.Illumina'!E:E, B388, '4.Illumina'!Q:Q, "Y") &gt; 0,
            _xlfn.TEXTJOIN(", ", TRUE, IF(('4.Illumina'!E:E = B388) * ('4.Illumina'!Q:Q = "Y"), '4.Illumina'!D:D, "")),
            "Awaiting Status"
        )
    )
)</f>
        <v>Sequenced</v>
      </c>
      <c r="I388" s="26" t="s">
        <v>94</v>
      </c>
      <c r="J388" s="56" t="str" cm="1">
        <f t="array" aca="1" ref="J388" ca="1">IF(
    I388="N",
    "",
    IF(
        COUNTIFS('4.PacBio'!E:E, B388, '4.PacBio'!W:W, "Y") &gt; 0,
        _xlfn.TEXTJOIN(", ", TRUE, IF(('4.PacBio'!E:E = B388) * ('4.PacBio'!W:W = "Y"), '4.PacBio'!D:D, "")),
        IF(
            COUNTIFS('4.PacBio'!E:E, B388, '4.PacBio'!V:V, "Y") &gt; 0,
            _xlfn.TEXTJOIN(", ", TRUE, IF(('4.PacBio'!E:E = B388) * ('4.PacBio'!V:V = "Y"), '4.PacBio'!D:D, "")),
            "Awaiting Status"
        )
    )
)</f>
        <v/>
      </c>
      <c r="K388" s="181" t="s">
        <v>94</v>
      </c>
      <c r="L388" s="8" t="str" cm="1">
        <f t="array" aca="1" ref="L388" ca="1">IF(
    K388="N",
    "",
    IF(
        COUNTIFS('4.HiCLibrary'!E:E, B388, '4.HiCLibrary'!V:V, "Y") &gt; 0,
        _xlfn.TEXTJOIN(", ", TRUE, IF(('4.HiCLibrary'!E:E = B388) * ('4.HiCLibrary'!V:V = "Y"), '4.HiCLibrary'!D:D, "")),
        IF(
            COUNTIFS('4.HiCLibrary'!E:E, B388, '4.HiCLibrary'!U:U, "Y") &gt; 0,
            _xlfn.TEXTJOIN(", ", TRUE, IF(('4.HiCLibrary'!E:E = B388) * ('4.HiCLibrary'!U:U = "Y"), '4.HiCLibrary'!D:D, "")),
            "Awaiting Status"
        )
    )
)</f>
        <v/>
      </c>
      <c r="M388" s="47" t="s">
        <v>94</v>
      </c>
      <c r="N388" s="56" t="str" cm="1">
        <f t="array" aca="1" ref="N388" ca="1">IF(
    M388="N",
    "",
    IF(
        COUNTIFS('4.ONT'!E:E, B388, '4.ONT'!Q:Q, "Y") &gt; 0,
        _xlfn.TEXTJOIN(", ", TRUE, IF(('4.ONT'!E:E = B388) * ('4.ONT'!Q:Q = "Y"), '4.ONT'!D:D, "")),
        IF(
            COUNTIFS('4.ONT'!E:E, B388, '4.ONT'!P:P, "Y") &gt; 0,
            _xlfn.TEXTJOIN(", ", TRUE, IF(('4.ONT'!E:E = B388) * ('4.ONT'!P:P = "Y"), '4.ONT'!D:D, "")),
            "Awaiting Status"
        )
    )
)</f>
        <v/>
      </c>
      <c r="O388" s="60" t="s">
        <v>94</v>
      </c>
      <c r="P388" s="60" t="str" cm="1">
        <f t="array" aca="1" ref="P388" ca="1">IF(
    O388="N",
    "",
    IF(
        COUNTIFS('3.RNAExtractions'!E:E, B388, '3.RNAExtractions'!Z:Z, "Y") &gt; 0,
        _xlfn.TEXTJOIN(", ", TRUE, IF(('3.RNAExtractions'!E:E = B388) * ('3.RNAExtractions'!Z:Z = "Y"), '3.RNAExtractions'!D:D, "")),
        IF(
            COUNTIFS('3.RNAExtractions'!E:E, B388, '3.RNAExtractions'!Y:Y, "Y") &gt; 0,
            _xlfn.TEXTJOIN(", ", TRUE, IF(('3.RNAExtractions'!E:E = B388) * ('3.RNAExtractions'!Y:Y = "Y"), '3.RNAExtractions'!D:D, "")),
            "Awaiting Status"
        )
    )
)</f>
        <v/>
      </c>
      <c r="Q388" s="60"/>
      <c r="R388" s="60" t="str" cm="1">
        <f t="array" aca="1" ref="R388" ca="1">IF(
    Q388="N",
    "",
    IF(
        COUNTIFS('4.RNAIllumina'!E:E, B388, '4.RNAIllumina'!Y:Y, "Y") &gt; 0,
        _xlfn.TEXTJOIN(", ", TRUE, IF(('4.RNAIllumina'!E:E = B388) * ('4.RNAIllumina'!Y:Y = "Y"), '4.RNAIllumina'!D:D, "")),
        IF(
            COUNTIFS('4.RNAIllumina'!E:E, B388, '4.RNAIllumina'!X:X, "Y") &gt; 0,
            _xlfn.TEXTJOIN(", ", TRUE, IF(('4.RNAIllumina'!E:E = B388) * ('4.RNAIllumina'!X:X = "Y"), '4.RNAIllumina'!D:D, "")),
            "Awaiting Status"
        )
    )
)</f>
        <v>Awaiting Status</v>
      </c>
      <c r="T388" s="6" t="str">
        <f ca="1">VLOOKUP($B388,'1.MetaData'!$B:$H,2,FALSE)</f>
        <v>F15-1904</v>
      </c>
      <c r="U388" s="7" t="str">
        <f ca="1">VLOOKUP($B388,'1.MetaData'!$B:$H,3,FALSE)</f>
        <v>Chelmon marginalis</v>
      </c>
      <c r="V388" s="7" t="str">
        <f ca="1">VLOOKUP($B388,'1.MetaData'!$B:$H,4,FALSE)</f>
        <v>Margined Coralfish</v>
      </c>
      <c r="W388" s="6" t="str">
        <f ca="1">VLOOKUP($B388,'1.MetaData'!$B:$H,5,FALSE)</f>
        <v xml:space="preserve">WA Fisheries </v>
      </c>
      <c r="X388" s="6" t="str">
        <f ca="1">VLOOKUP($B388,'1.MetaData'!$B:$H,6,FALSE)</f>
        <v>TrEnD</v>
      </c>
      <c r="Z388"/>
    </row>
    <row r="389" spans="1:26" hidden="1" x14ac:dyDescent="0.25">
      <c r="A389" s="17">
        <v>388</v>
      </c>
      <c r="B389" s="3" t="str">
        <f t="shared" ca="1" si="8"/>
        <v>OG388</v>
      </c>
      <c r="C389" s="219" t="s">
        <v>96</v>
      </c>
      <c r="D389" s="4">
        <f ca="1">COUNTIF('2.Tissue'!C:C,B389)</f>
        <v>1</v>
      </c>
      <c r="E389" s="4">
        <f ca="1">COUNTIFS('3.DNAExtractions'!$E:$E,$B389,'3.DNAExtractions'!$D:$D,E$1)</f>
        <v>1</v>
      </c>
      <c r="F389" s="2" t="str" cm="1">
        <f t="array" aca="1" ref="F389" ca="1">IF(
    COUNTIFS('3.DNAExtractions'!E:E, B389, '3.DNAExtractions'!Y:Y, "Y") &gt; 0,
    _xlfn.TEXTJOIN(", ", TRUE, IF(('3.DNAExtractions'!E:E = B389) * ('3.DNAExtractions'!Y:Y = "Y"), '3.DNAExtractions'!D:D, "")),
    IF(
        COUNTIFS('3.DNAExtractions'!E:E, B389, '3.DNAExtractions'!X:X, "Y") &gt; 0,
        _xlfn.TEXTJOIN(", ", TRUE, IF(('3.DNAExtractions'!E:E = B389) * ('3.DNAExtractions'!X:X = "Y"), '3.DNAExtractions'!D:D, "")),
        "Awaiting Status"
    )
)</f>
        <v>Extracted</v>
      </c>
      <c r="G389" s="45" t="s">
        <v>92</v>
      </c>
      <c r="H389" s="8" t="str" cm="1">
        <f t="array" aca="1" ref="H389" ca="1">IF(
    G389="N",
    "",
    IF(
        COUNTIFS('4.Illumina'!E:E, B389, '4.Illumina'!R:R, "Y") &gt; 0,
        _xlfn.TEXTJOIN(", ", TRUE, IF(('4.Illumina'!E:E = B389) * ('4.Illumina'!R:R = "Y"), '4.Illumina'!D:D, "")),
        IF(
            COUNTIFS('4.Illumina'!E:E, B389, '4.Illumina'!Q:Q, "Y") &gt; 0,
            _xlfn.TEXTJOIN(", ", TRUE, IF(('4.Illumina'!E:E = B389) * ('4.Illumina'!Q:Q = "Y"), '4.Illumina'!D:D, "")),
            "Awaiting Status"
        )
    )
)</f>
        <v>Sequenced</v>
      </c>
      <c r="I389" s="26" t="s">
        <v>94</v>
      </c>
      <c r="J389" s="56" t="str" cm="1">
        <f t="array" aca="1" ref="J389" ca="1">IF(
    I389="N",
    "",
    IF(
        COUNTIFS('4.PacBio'!E:E, B389, '4.PacBio'!W:W, "Y") &gt; 0,
        _xlfn.TEXTJOIN(", ", TRUE, IF(('4.PacBio'!E:E = B389) * ('4.PacBio'!W:W = "Y"), '4.PacBio'!D:D, "")),
        IF(
            COUNTIFS('4.PacBio'!E:E, B389, '4.PacBio'!V:V, "Y") &gt; 0,
            _xlfn.TEXTJOIN(", ", TRUE, IF(('4.PacBio'!E:E = B389) * ('4.PacBio'!V:V = "Y"), '4.PacBio'!D:D, "")),
            "Awaiting Status"
        )
    )
)</f>
        <v/>
      </c>
      <c r="K389" s="181" t="s">
        <v>94</v>
      </c>
      <c r="L389" s="8" t="str" cm="1">
        <f t="array" aca="1" ref="L389" ca="1">IF(
    K389="N",
    "",
    IF(
        COUNTIFS('4.HiCLibrary'!E:E, B389, '4.HiCLibrary'!V:V, "Y") &gt; 0,
        _xlfn.TEXTJOIN(", ", TRUE, IF(('4.HiCLibrary'!E:E = B389) * ('4.HiCLibrary'!V:V = "Y"), '4.HiCLibrary'!D:D, "")),
        IF(
            COUNTIFS('4.HiCLibrary'!E:E, B389, '4.HiCLibrary'!U:U, "Y") &gt; 0,
            _xlfn.TEXTJOIN(", ", TRUE, IF(('4.HiCLibrary'!E:E = B389) * ('4.HiCLibrary'!U:U = "Y"), '4.HiCLibrary'!D:D, "")),
            "Awaiting Status"
        )
    )
)</f>
        <v/>
      </c>
      <c r="M389" s="47" t="s">
        <v>94</v>
      </c>
      <c r="N389" s="56" t="str" cm="1">
        <f t="array" aca="1" ref="N389" ca="1">IF(
    M389="N",
    "",
    IF(
        COUNTIFS('4.ONT'!E:E, B389, '4.ONT'!Q:Q, "Y") &gt; 0,
        _xlfn.TEXTJOIN(", ", TRUE, IF(('4.ONT'!E:E = B389) * ('4.ONT'!Q:Q = "Y"), '4.ONT'!D:D, "")),
        IF(
            COUNTIFS('4.ONT'!E:E, B389, '4.ONT'!P:P, "Y") &gt; 0,
            _xlfn.TEXTJOIN(", ", TRUE, IF(('4.ONT'!E:E = B389) * ('4.ONT'!P:P = "Y"), '4.ONT'!D:D, "")),
            "Awaiting Status"
        )
    )
)</f>
        <v/>
      </c>
      <c r="O389" s="60" t="s">
        <v>94</v>
      </c>
      <c r="P389" s="60" t="str" cm="1">
        <f t="array" aca="1" ref="P389" ca="1">IF(
    O389="N",
    "",
    IF(
        COUNTIFS('3.RNAExtractions'!E:E, B389, '3.RNAExtractions'!Z:Z, "Y") &gt; 0,
        _xlfn.TEXTJOIN(", ", TRUE, IF(('3.RNAExtractions'!E:E = B389) * ('3.RNAExtractions'!Z:Z = "Y"), '3.RNAExtractions'!D:D, "")),
        IF(
            COUNTIFS('3.RNAExtractions'!E:E, B389, '3.RNAExtractions'!Y:Y, "Y") &gt; 0,
            _xlfn.TEXTJOIN(", ", TRUE, IF(('3.RNAExtractions'!E:E = B389) * ('3.RNAExtractions'!Y:Y = "Y"), '3.RNAExtractions'!D:D, "")),
            "Awaiting Status"
        )
    )
)</f>
        <v/>
      </c>
      <c r="Q389" s="60"/>
      <c r="R389" s="60" t="str" cm="1">
        <f t="array" aca="1" ref="R389" ca="1">IF(
    Q389="N",
    "",
    IF(
        COUNTIFS('4.RNAIllumina'!E:E, B389, '4.RNAIllumina'!Y:Y, "Y") &gt; 0,
        _xlfn.TEXTJOIN(", ", TRUE, IF(('4.RNAIllumina'!E:E = B389) * ('4.RNAIllumina'!Y:Y = "Y"), '4.RNAIllumina'!D:D, "")),
        IF(
            COUNTIFS('4.RNAIllumina'!E:E, B389, '4.RNAIllumina'!X:X, "Y") &gt; 0,
            _xlfn.TEXTJOIN(", ", TRUE, IF(('4.RNAIllumina'!E:E = B389) * ('4.RNAIllumina'!X:X = "Y"), '4.RNAIllumina'!D:D, "")),
            "Awaiting Status"
        )
    )
)</f>
        <v>Awaiting Status</v>
      </c>
      <c r="T389" s="6" t="str">
        <f ca="1">VLOOKUP($B389,'1.MetaData'!$B:$H,2,FALSE)</f>
        <v>F16-0322</v>
      </c>
      <c r="U389" s="7" t="str">
        <f ca="1">VLOOKUP($B389,'1.MetaData'!$B:$H,3,FALSE)</f>
        <v>Choerodon cephalotes</v>
      </c>
      <c r="V389" s="7" t="str">
        <f ca="1">VLOOKUP($B389,'1.MetaData'!$B:$H,4,FALSE)</f>
        <v>Purple Tuskfish</v>
      </c>
      <c r="W389" s="6" t="str">
        <f ca="1">VLOOKUP($B389,'1.MetaData'!$B:$H,5,FALSE)</f>
        <v xml:space="preserve">WA FIsheries </v>
      </c>
      <c r="X389" s="6" t="str">
        <f ca="1">VLOOKUP($B389,'1.MetaData'!$B:$H,6,FALSE)</f>
        <v>TrEnD</v>
      </c>
      <c r="Z389"/>
    </row>
    <row r="390" spans="1:26" hidden="1" x14ac:dyDescent="0.25">
      <c r="A390" s="17">
        <v>389</v>
      </c>
      <c r="B390" s="3" t="str">
        <f t="shared" ca="1" si="8"/>
        <v>OG389</v>
      </c>
      <c r="C390" s="219" t="s">
        <v>96</v>
      </c>
      <c r="D390" s="4">
        <f ca="1">COUNTIF('2.Tissue'!C:C,B390)</f>
        <v>1</v>
      </c>
      <c r="E390" s="4">
        <f ca="1">COUNTIFS('3.DNAExtractions'!$E:$E,$B390,'3.DNAExtractions'!$D:$D,E$1)</f>
        <v>1</v>
      </c>
      <c r="F390" s="2" t="str" cm="1">
        <f t="array" aca="1" ref="F390" ca="1">IF(
    COUNTIFS('3.DNAExtractions'!E:E, B390, '3.DNAExtractions'!Y:Y, "Y") &gt; 0,
    _xlfn.TEXTJOIN(", ", TRUE, IF(('3.DNAExtractions'!E:E = B390) * ('3.DNAExtractions'!Y:Y = "Y"), '3.DNAExtractions'!D:D, "")),
    IF(
        COUNTIFS('3.DNAExtractions'!E:E, B390, '3.DNAExtractions'!X:X, "Y") &gt; 0,
        _xlfn.TEXTJOIN(", ", TRUE, IF(('3.DNAExtractions'!E:E = B390) * ('3.DNAExtractions'!X:X = "Y"), '3.DNAExtractions'!D:D, "")),
        "Awaiting Status"
    )
)</f>
        <v>Extracted</v>
      </c>
      <c r="G390" s="45" t="s">
        <v>92</v>
      </c>
      <c r="H390" s="8" t="str" cm="1">
        <f t="array" aca="1" ref="H390" ca="1">IF(
    G390="N",
    "",
    IF(
        COUNTIFS('4.Illumina'!E:E, B390, '4.Illumina'!R:R, "Y") &gt; 0,
        _xlfn.TEXTJOIN(", ", TRUE, IF(('4.Illumina'!E:E = B390) * ('4.Illumina'!R:R = "Y"), '4.Illumina'!D:D, "")),
        IF(
            COUNTIFS('4.Illumina'!E:E, B390, '4.Illumina'!Q:Q, "Y") &gt; 0,
            _xlfn.TEXTJOIN(", ", TRUE, IF(('4.Illumina'!E:E = B390) * ('4.Illumina'!Q:Q = "Y"), '4.Illumina'!D:D, "")),
            "Awaiting Status"
        )
    )
)</f>
        <v>Sequenced</v>
      </c>
      <c r="I390" s="26" t="s">
        <v>94</v>
      </c>
      <c r="J390" s="56" t="str" cm="1">
        <f t="array" aca="1" ref="J390" ca="1">IF(
    I390="N",
    "",
    IF(
        COUNTIFS('4.PacBio'!E:E, B390, '4.PacBio'!W:W, "Y") &gt; 0,
        _xlfn.TEXTJOIN(", ", TRUE, IF(('4.PacBio'!E:E = B390) * ('4.PacBio'!W:W = "Y"), '4.PacBio'!D:D, "")),
        IF(
            COUNTIFS('4.PacBio'!E:E, B390, '4.PacBio'!V:V, "Y") &gt; 0,
            _xlfn.TEXTJOIN(", ", TRUE, IF(('4.PacBio'!E:E = B390) * ('4.PacBio'!V:V = "Y"), '4.PacBio'!D:D, "")),
            "Awaiting Status"
        )
    )
)</f>
        <v/>
      </c>
      <c r="K390" s="181" t="s">
        <v>94</v>
      </c>
      <c r="L390" s="8" t="str" cm="1">
        <f t="array" aca="1" ref="L390" ca="1">IF(
    K390="N",
    "",
    IF(
        COUNTIFS('4.HiCLibrary'!E:E, B390, '4.HiCLibrary'!V:V, "Y") &gt; 0,
        _xlfn.TEXTJOIN(", ", TRUE, IF(('4.HiCLibrary'!E:E = B390) * ('4.HiCLibrary'!V:V = "Y"), '4.HiCLibrary'!D:D, "")),
        IF(
            COUNTIFS('4.HiCLibrary'!E:E, B390, '4.HiCLibrary'!U:U, "Y") &gt; 0,
            _xlfn.TEXTJOIN(", ", TRUE, IF(('4.HiCLibrary'!E:E = B390) * ('4.HiCLibrary'!U:U = "Y"), '4.HiCLibrary'!D:D, "")),
            "Awaiting Status"
        )
    )
)</f>
        <v/>
      </c>
      <c r="M390" s="47" t="s">
        <v>94</v>
      </c>
      <c r="N390" s="56" t="str" cm="1">
        <f t="array" aca="1" ref="N390" ca="1">IF(
    M390="N",
    "",
    IF(
        COUNTIFS('4.ONT'!E:E, B390, '4.ONT'!Q:Q, "Y") &gt; 0,
        _xlfn.TEXTJOIN(", ", TRUE, IF(('4.ONT'!E:E = B390) * ('4.ONT'!Q:Q = "Y"), '4.ONT'!D:D, "")),
        IF(
            COUNTIFS('4.ONT'!E:E, B390, '4.ONT'!P:P, "Y") &gt; 0,
            _xlfn.TEXTJOIN(", ", TRUE, IF(('4.ONT'!E:E = B390) * ('4.ONT'!P:P = "Y"), '4.ONT'!D:D, "")),
            "Awaiting Status"
        )
    )
)</f>
        <v/>
      </c>
      <c r="O390" s="60" t="s">
        <v>94</v>
      </c>
      <c r="P390" s="60" t="str" cm="1">
        <f t="array" aca="1" ref="P390" ca="1">IF(
    O390="N",
    "",
    IF(
        COUNTIFS('3.RNAExtractions'!E:E, B390, '3.RNAExtractions'!Z:Z, "Y") &gt; 0,
        _xlfn.TEXTJOIN(", ", TRUE, IF(('3.RNAExtractions'!E:E = B390) * ('3.RNAExtractions'!Z:Z = "Y"), '3.RNAExtractions'!D:D, "")),
        IF(
            COUNTIFS('3.RNAExtractions'!E:E, B390, '3.RNAExtractions'!Y:Y, "Y") &gt; 0,
            _xlfn.TEXTJOIN(", ", TRUE, IF(('3.RNAExtractions'!E:E = B390) * ('3.RNAExtractions'!Y:Y = "Y"), '3.RNAExtractions'!D:D, "")),
            "Awaiting Status"
        )
    )
)</f>
        <v/>
      </c>
      <c r="Q390" s="60"/>
      <c r="R390" s="60" t="str" cm="1">
        <f t="array" aca="1" ref="R390" ca="1">IF(
    Q390="N",
    "",
    IF(
        COUNTIFS('4.RNAIllumina'!E:E, B390, '4.RNAIllumina'!Y:Y, "Y") &gt; 0,
        _xlfn.TEXTJOIN(", ", TRUE, IF(('4.RNAIllumina'!E:E = B390) * ('4.RNAIllumina'!Y:Y = "Y"), '4.RNAIllumina'!D:D, "")),
        IF(
            COUNTIFS('4.RNAIllumina'!E:E, B390, '4.RNAIllumina'!X:X, "Y") &gt; 0,
            _xlfn.TEXTJOIN(", ", TRUE, IF(('4.RNAIllumina'!E:E = B390) * ('4.RNAIllumina'!X:X = "Y"), '4.RNAIllumina'!D:D, "")),
            "Awaiting Status"
        )
    )
)</f>
        <v>Awaiting Status</v>
      </c>
      <c r="T390" s="6" t="str">
        <f ca="1">VLOOKUP($B390,'1.MetaData'!$B:$H,2,FALSE)</f>
        <v>F16-0324</v>
      </c>
      <c r="U390" s="7" t="str">
        <f ca="1">VLOOKUP($B390,'1.MetaData'!$B:$H,3,FALSE)</f>
        <v>Choerodon cephalotes</v>
      </c>
      <c r="V390" s="7" t="str">
        <f ca="1">VLOOKUP($B390,'1.MetaData'!$B:$H,4,FALSE)</f>
        <v>Purple Tuskfish</v>
      </c>
      <c r="W390" s="6" t="str">
        <f ca="1">VLOOKUP($B390,'1.MetaData'!$B:$H,5,FALSE)</f>
        <v xml:space="preserve">WA FIsheries </v>
      </c>
      <c r="X390" s="6" t="str">
        <f ca="1">VLOOKUP($B390,'1.MetaData'!$B:$H,6,FALSE)</f>
        <v>TrEnD</v>
      </c>
      <c r="Z390"/>
    </row>
    <row r="391" spans="1:26" hidden="1" x14ac:dyDescent="0.25">
      <c r="A391" s="17">
        <v>390</v>
      </c>
      <c r="B391" s="3" t="str">
        <f t="shared" ca="1" si="8"/>
        <v>OG390</v>
      </c>
      <c r="C391" s="219" t="s">
        <v>96</v>
      </c>
      <c r="D391" s="4">
        <f ca="1">COUNTIF('2.Tissue'!C:C,B391)</f>
        <v>1</v>
      </c>
      <c r="E391" s="4">
        <f ca="1">COUNTIFS('3.DNAExtractions'!$E:$E,$B391,'3.DNAExtractions'!$D:$D,E$1)</f>
        <v>1</v>
      </c>
      <c r="F391" s="2" t="str" cm="1">
        <f t="array" aca="1" ref="F391" ca="1">IF(
    COUNTIFS('3.DNAExtractions'!E:E, B391, '3.DNAExtractions'!Y:Y, "Y") &gt; 0,
    _xlfn.TEXTJOIN(", ", TRUE, IF(('3.DNAExtractions'!E:E = B391) * ('3.DNAExtractions'!Y:Y = "Y"), '3.DNAExtractions'!D:D, "")),
    IF(
        COUNTIFS('3.DNAExtractions'!E:E, B391, '3.DNAExtractions'!X:X, "Y") &gt; 0,
        _xlfn.TEXTJOIN(", ", TRUE, IF(('3.DNAExtractions'!E:E = B391) * ('3.DNAExtractions'!X:X = "Y"), '3.DNAExtractions'!D:D, "")),
        "Awaiting Status"
    )
)</f>
        <v>Extracted</v>
      </c>
      <c r="G391" s="45" t="s">
        <v>92</v>
      </c>
      <c r="H391" s="8" t="str" cm="1">
        <f t="array" aca="1" ref="H391" ca="1">IF(
    G391="N",
    "",
    IF(
        COUNTIFS('4.Illumina'!E:E, B391, '4.Illumina'!R:R, "Y") &gt; 0,
        _xlfn.TEXTJOIN(", ", TRUE, IF(('4.Illumina'!E:E = B391) * ('4.Illumina'!R:R = "Y"), '4.Illumina'!D:D, "")),
        IF(
            COUNTIFS('4.Illumina'!E:E, B391, '4.Illumina'!Q:Q, "Y") &gt; 0,
            _xlfn.TEXTJOIN(", ", TRUE, IF(('4.Illumina'!E:E = B391) * ('4.Illumina'!Q:Q = "Y"), '4.Illumina'!D:D, "")),
            "Awaiting Status"
        )
    )
)</f>
        <v>Sequenced</v>
      </c>
      <c r="I391" s="26" t="s">
        <v>94</v>
      </c>
      <c r="J391" s="56" t="str" cm="1">
        <f t="array" aca="1" ref="J391" ca="1">IF(
    I391="N",
    "",
    IF(
        COUNTIFS('4.PacBio'!E:E, B391, '4.PacBio'!W:W, "Y") &gt; 0,
        _xlfn.TEXTJOIN(", ", TRUE, IF(('4.PacBio'!E:E = B391) * ('4.PacBio'!W:W = "Y"), '4.PacBio'!D:D, "")),
        IF(
            COUNTIFS('4.PacBio'!E:E, B391, '4.PacBio'!V:V, "Y") &gt; 0,
            _xlfn.TEXTJOIN(", ", TRUE, IF(('4.PacBio'!E:E = B391) * ('4.PacBio'!V:V = "Y"), '4.PacBio'!D:D, "")),
            "Awaiting Status"
        )
    )
)</f>
        <v/>
      </c>
      <c r="K391" s="181" t="s">
        <v>94</v>
      </c>
      <c r="L391" s="8" t="str" cm="1">
        <f t="array" aca="1" ref="L391" ca="1">IF(
    K391="N",
    "",
    IF(
        COUNTIFS('4.HiCLibrary'!E:E, B391, '4.HiCLibrary'!V:V, "Y") &gt; 0,
        _xlfn.TEXTJOIN(", ", TRUE, IF(('4.HiCLibrary'!E:E = B391) * ('4.HiCLibrary'!V:V = "Y"), '4.HiCLibrary'!D:D, "")),
        IF(
            COUNTIFS('4.HiCLibrary'!E:E, B391, '4.HiCLibrary'!U:U, "Y") &gt; 0,
            _xlfn.TEXTJOIN(", ", TRUE, IF(('4.HiCLibrary'!E:E = B391) * ('4.HiCLibrary'!U:U = "Y"), '4.HiCLibrary'!D:D, "")),
            "Awaiting Status"
        )
    )
)</f>
        <v/>
      </c>
      <c r="M391" s="47" t="s">
        <v>94</v>
      </c>
      <c r="N391" s="56" t="str" cm="1">
        <f t="array" aca="1" ref="N391" ca="1">IF(
    M391="N",
    "",
    IF(
        COUNTIFS('4.ONT'!E:E, B391, '4.ONT'!Q:Q, "Y") &gt; 0,
        _xlfn.TEXTJOIN(", ", TRUE, IF(('4.ONT'!E:E = B391) * ('4.ONT'!Q:Q = "Y"), '4.ONT'!D:D, "")),
        IF(
            COUNTIFS('4.ONT'!E:E, B391, '4.ONT'!P:P, "Y") &gt; 0,
            _xlfn.TEXTJOIN(", ", TRUE, IF(('4.ONT'!E:E = B391) * ('4.ONT'!P:P = "Y"), '4.ONT'!D:D, "")),
            "Awaiting Status"
        )
    )
)</f>
        <v/>
      </c>
      <c r="O391" s="60" t="s">
        <v>94</v>
      </c>
      <c r="P391" s="60" t="str" cm="1">
        <f t="array" aca="1" ref="P391" ca="1">IF(
    O391="N",
    "",
    IF(
        COUNTIFS('3.RNAExtractions'!E:E, B391, '3.RNAExtractions'!Z:Z, "Y") &gt; 0,
        _xlfn.TEXTJOIN(", ", TRUE, IF(('3.RNAExtractions'!E:E = B391) * ('3.RNAExtractions'!Z:Z = "Y"), '3.RNAExtractions'!D:D, "")),
        IF(
            COUNTIFS('3.RNAExtractions'!E:E, B391, '3.RNAExtractions'!Y:Y, "Y") &gt; 0,
            _xlfn.TEXTJOIN(", ", TRUE, IF(('3.RNAExtractions'!E:E = B391) * ('3.RNAExtractions'!Y:Y = "Y"), '3.RNAExtractions'!D:D, "")),
            "Awaiting Status"
        )
    )
)</f>
        <v/>
      </c>
      <c r="Q391" s="60"/>
      <c r="R391" s="60" t="str" cm="1">
        <f t="array" aca="1" ref="R391" ca="1">IF(
    Q391="N",
    "",
    IF(
        COUNTIFS('4.RNAIllumina'!E:E, B391, '4.RNAIllumina'!Y:Y, "Y") &gt; 0,
        _xlfn.TEXTJOIN(", ", TRUE, IF(('4.RNAIllumina'!E:E = B391) * ('4.RNAIllumina'!Y:Y = "Y"), '4.RNAIllumina'!D:D, "")),
        IF(
            COUNTIFS('4.RNAIllumina'!E:E, B391, '4.RNAIllumina'!X:X, "Y") &gt; 0,
            _xlfn.TEXTJOIN(", ", TRUE, IF(('4.RNAIllumina'!E:E = B391) * ('4.RNAIllumina'!X:X = "Y"), '4.RNAIllumina'!D:D, "")),
            "Awaiting Status"
        )
    )
)</f>
        <v>Awaiting Status</v>
      </c>
      <c r="T391" s="6" t="str">
        <f ca="1">VLOOKUP($B391,'1.MetaData'!$B:$H,2,FALSE)</f>
        <v>F16-0323</v>
      </c>
      <c r="U391" s="7" t="str">
        <f ca="1">VLOOKUP($B391,'1.MetaData'!$B:$H,3,FALSE)</f>
        <v>Choerodon jordani</v>
      </c>
      <c r="V391" s="7" t="str">
        <f ca="1">VLOOKUP($B391,'1.MetaData'!$B:$H,4,FALSE)</f>
        <v>Jordan's Tuskfish</v>
      </c>
      <c r="W391" s="6" t="str">
        <f ca="1">VLOOKUP($B391,'1.MetaData'!$B:$H,5,FALSE)</f>
        <v xml:space="preserve">WA FIsheries </v>
      </c>
      <c r="X391" s="6" t="str">
        <f ca="1">VLOOKUP($B391,'1.MetaData'!$B:$H,6,FALSE)</f>
        <v>TrEnD</v>
      </c>
      <c r="Z391"/>
    </row>
    <row r="392" spans="1:26" hidden="1" x14ac:dyDescent="0.25">
      <c r="A392" s="17">
        <v>391</v>
      </c>
      <c r="B392" s="3" t="str">
        <f t="shared" ca="1" si="8"/>
        <v>OG391</v>
      </c>
      <c r="C392" s="219" t="s">
        <v>96</v>
      </c>
      <c r="D392" s="4">
        <f ca="1">COUNTIF('2.Tissue'!C:C,B392)</f>
        <v>1</v>
      </c>
      <c r="E392" s="4">
        <f ca="1">COUNTIFS('3.DNAExtractions'!$E:$E,$B392,'3.DNAExtractions'!$D:$D,E$1)</f>
        <v>1</v>
      </c>
      <c r="F392" s="2" t="str" cm="1">
        <f t="array" aca="1" ref="F392" ca="1">IF(
    COUNTIFS('3.DNAExtractions'!E:E, B392, '3.DNAExtractions'!Y:Y, "Y") &gt; 0,
    _xlfn.TEXTJOIN(", ", TRUE, IF(('3.DNAExtractions'!E:E = B392) * ('3.DNAExtractions'!Y:Y = "Y"), '3.DNAExtractions'!D:D, "")),
    IF(
        COUNTIFS('3.DNAExtractions'!E:E, B392, '3.DNAExtractions'!X:X, "Y") &gt; 0,
        _xlfn.TEXTJOIN(", ", TRUE, IF(('3.DNAExtractions'!E:E = B392) * ('3.DNAExtractions'!X:X = "Y"), '3.DNAExtractions'!D:D, "")),
        "Awaiting Status"
    )
)</f>
        <v>Extracted</v>
      </c>
      <c r="G392" s="45" t="s">
        <v>92</v>
      </c>
      <c r="H392" s="8" t="str" cm="1">
        <f t="array" aca="1" ref="H392" ca="1">IF(
    G392="N",
    "",
    IF(
        COUNTIFS('4.Illumina'!E:E, B392, '4.Illumina'!R:R, "Y") &gt; 0,
        _xlfn.TEXTJOIN(", ", TRUE, IF(('4.Illumina'!E:E = B392) * ('4.Illumina'!R:R = "Y"), '4.Illumina'!D:D, "")),
        IF(
            COUNTIFS('4.Illumina'!E:E, B392, '4.Illumina'!Q:Q, "Y") &gt; 0,
            _xlfn.TEXTJOIN(", ", TRUE, IF(('4.Illumina'!E:E = B392) * ('4.Illumina'!Q:Q = "Y"), '4.Illumina'!D:D, "")),
            "Awaiting Status"
        )
    )
)</f>
        <v>Sequenced</v>
      </c>
      <c r="I392" s="26" t="s">
        <v>94</v>
      </c>
      <c r="J392" s="56" t="str" cm="1">
        <f t="array" aca="1" ref="J392" ca="1">IF(
    I392="N",
    "",
    IF(
        COUNTIFS('4.PacBio'!E:E, B392, '4.PacBio'!W:W, "Y") &gt; 0,
        _xlfn.TEXTJOIN(", ", TRUE, IF(('4.PacBio'!E:E = B392) * ('4.PacBio'!W:W = "Y"), '4.PacBio'!D:D, "")),
        IF(
            COUNTIFS('4.PacBio'!E:E, B392, '4.PacBio'!V:V, "Y") &gt; 0,
            _xlfn.TEXTJOIN(", ", TRUE, IF(('4.PacBio'!E:E = B392) * ('4.PacBio'!V:V = "Y"), '4.PacBio'!D:D, "")),
            "Awaiting Status"
        )
    )
)</f>
        <v/>
      </c>
      <c r="K392" s="181" t="s">
        <v>94</v>
      </c>
      <c r="L392" s="8" t="str" cm="1">
        <f t="array" aca="1" ref="L392" ca="1">IF(
    K392="N",
    "",
    IF(
        COUNTIFS('4.HiCLibrary'!E:E, B392, '4.HiCLibrary'!V:V, "Y") &gt; 0,
        _xlfn.TEXTJOIN(", ", TRUE, IF(('4.HiCLibrary'!E:E = B392) * ('4.HiCLibrary'!V:V = "Y"), '4.HiCLibrary'!D:D, "")),
        IF(
            COUNTIFS('4.HiCLibrary'!E:E, B392, '4.HiCLibrary'!U:U, "Y") &gt; 0,
            _xlfn.TEXTJOIN(", ", TRUE, IF(('4.HiCLibrary'!E:E = B392) * ('4.HiCLibrary'!U:U = "Y"), '4.HiCLibrary'!D:D, "")),
            "Awaiting Status"
        )
    )
)</f>
        <v/>
      </c>
      <c r="M392" s="47" t="s">
        <v>94</v>
      </c>
      <c r="N392" s="56" t="str" cm="1">
        <f t="array" aca="1" ref="N392" ca="1">IF(
    M392="N",
    "",
    IF(
        COUNTIFS('4.ONT'!E:E, B392, '4.ONT'!Q:Q, "Y") &gt; 0,
        _xlfn.TEXTJOIN(", ", TRUE, IF(('4.ONT'!E:E = B392) * ('4.ONT'!Q:Q = "Y"), '4.ONT'!D:D, "")),
        IF(
            COUNTIFS('4.ONT'!E:E, B392, '4.ONT'!P:P, "Y") &gt; 0,
            _xlfn.TEXTJOIN(", ", TRUE, IF(('4.ONT'!E:E = B392) * ('4.ONT'!P:P = "Y"), '4.ONT'!D:D, "")),
            "Awaiting Status"
        )
    )
)</f>
        <v/>
      </c>
      <c r="O392" s="60" t="s">
        <v>94</v>
      </c>
      <c r="P392" s="60" t="str" cm="1">
        <f t="array" aca="1" ref="P392" ca="1">IF(
    O392="N",
    "",
    IF(
        COUNTIFS('3.RNAExtractions'!E:E, B392, '3.RNAExtractions'!Z:Z, "Y") &gt; 0,
        _xlfn.TEXTJOIN(", ", TRUE, IF(('3.RNAExtractions'!E:E = B392) * ('3.RNAExtractions'!Z:Z = "Y"), '3.RNAExtractions'!D:D, "")),
        IF(
            COUNTIFS('3.RNAExtractions'!E:E, B392, '3.RNAExtractions'!Y:Y, "Y") &gt; 0,
            _xlfn.TEXTJOIN(", ", TRUE, IF(('3.RNAExtractions'!E:E = B392) * ('3.RNAExtractions'!Y:Y = "Y"), '3.RNAExtractions'!D:D, "")),
            "Awaiting Status"
        )
    )
)</f>
        <v/>
      </c>
      <c r="Q392" s="60"/>
      <c r="R392" s="60" t="str" cm="1">
        <f t="array" aca="1" ref="R392" ca="1">IF(
    Q392="N",
    "",
    IF(
        COUNTIFS('4.RNAIllumina'!E:E, B392, '4.RNAIllumina'!Y:Y, "Y") &gt; 0,
        _xlfn.TEXTJOIN(", ", TRUE, IF(('4.RNAIllumina'!E:E = B392) * ('4.RNAIllumina'!Y:Y = "Y"), '4.RNAIllumina'!D:D, "")),
        IF(
            COUNTIFS('4.RNAIllumina'!E:E, B392, '4.RNAIllumina'!X:X, "Y") &gt; 0,
            _xlfn.TEXTJOIN(", ", TRUE, IF(('4.RNAIllumina'!E:E = B392) * ('4.RNAIllumina'!X:X = "Y"), '4.RNAIllumina'!D:D, "")),
            "Awaiting Status"
        )
    )
)</f>
        <v>Awaiting Status</v>
      </c>
      <c r="T392" s="6" t="str">
        <f ca="1">VLOOKUP($B392,'1.MetaData'!$B:$H,2,FALSE)</f>
        <v>F16-0493</v>
      </c>
      <c r="U392" s="7" t="str">
        <f ca="1">VLOOKUP($B392,'1.MetaData'!$B:$H,3,FALSE)</f>
        <v>Gephyroberyx darwinii</v>
      </c>
      <c r="V392" s="7" t="str">
        <f ca="1">VLOOKUP($B392,'1.MetaData'!$B:$H,4,FALSE)</f>
        <v>Darwin's slimehead</v>
      </c>
      <c r="W392" s="6" t="str">
        <f ca="1">VLOOKUP($B392,'1.MetaData'!$B:$H,5,FALSE)</f>
        <v xml:space="preserve">WA FIsheries </v>
      </c>
      <c r="X392" s="6" t="str">
        <f ca="1">VLOOKUP($B392,'1.MetaData'!$B:$H,6,FALSE)</f>
        <v>TrEnD</v>
      </c>
      <c r="Z392"/>
    </row>
    <row r="393" spans="1:26" hidden="1" x14ac:dyDescent="0.25">
      <c r="A393" s="17">
        <v>392</v>
      </c>
      <c r="B393" s="3" t="str">
        <f t="shared" ca="1" si="8"/>
        <v>OG392</v>
      </c>
      <c r="C393" s="219" t="s">
        <v>96</v>
      </c>
      <c r="D393" s="4">
        <f ca="1">COUNTIF('2.Tissue'!C:C,B393)</f>
        <v>1</v>
      </c>
      <c r="E393" s="4">
        <f ca="1">COUNTIFS('3.DNAExtractions'!$E:$E,$B393,'3.DNAExtractions'!$D:$D,E$1)</f>
        <v>1</v>
      </c>
      <c r="F393" s="2" t="str" cm="1">
        <f t="array" aca="1" ref="F393" ca="1">IF(
    COUNTIFS('3.DNAExtractions'!E:E, B393, '3.DNAExtractions'!Y:Y, "Y") &gt; 0,
    _xlfn.TEXTJOIN(", ", TRUE, IF(('3.DNAExtractions'!E:E = B393) * ('3.DNAExtractions'!Y:Y = "Y"), '3.DNAExtractions'!D:D, "")),
    IF(
        COUNTIFS('3.DNAExtractions'!E:E, B393, '3.DNAExtractions'!X:X, "Y") &gt; 0,
        _xlfn.TEXTJOIN(", ", TRUE, IF(('3.DNAExtractions'!E:E = B393) * ('3.DNAExtractions'!X:X = "Y"), '3.DNAExtractions'!D:D, "")),
        "Awaiting Status"
    )
)</f>
        <v>Extracted</v>
      </c>
      <c r="G393" s="45" t="s">
        <v>92</v>
      </c>
      <c r="H393" s="8" t="str" cm="1">
        <f t="array" aca="1" ref="H393" ca="1">IF(
    G393="N",
    "",
    IF(
        COUNTIFS('4.Illumina'!E:E, B393, '4.Illumina'!R:R, "Y") &gt; 0,
        _xlfn.TEXTJOIN(", ", TRUE, IF(('4.Illumina'!E:E = B393) * ('4.Illumina'!R:R = "Y"), '4.Illumina'!D:D, "")),
        IF(
            COUNTIFS('4.Illumina'!E:E, B393, '4.Illumina'!Q:Q, "Y") &gt; 0,
            _xlfn.TEXTJOIN(", ", TRUE, IF(('4.Illumina'!E:E = B393) * ('4.Illumina'!Q:Q = "Y"), '4.Illumina'!D:D, "")),
            "Awaiting Status"
        )
    )
)</f>
        <v>Sequenced</v>
      </c>
      <c r="I393" s="26" t="s">
        <v>94</v>
      </c>
      <c r="J393" s="56" t="str" cm="1">
        <f t="array" aca="1" ref="J393" ca="1">IF(
    I393="N",
    "",
    IF(
        COUNTIFS('4.PacBio'!E:E, B393, '4.PacBio'!W:W, "Y") &gt; 0,
        _xlfn.TEXTJOIN(", ", TRUE, IF(('4.PacBio'!E:E = B393) * ('4.PacBio'!W:W = "Y"), '4.PacBio'!D:D, "")),
        IF(
            COUNTIFS('4.PacBio'!E:E, B393, '4.PacBio'!V:V, "Y") &gt; 0,
            _xlfn.TEXTJOIN(", ", TRUE, IF(('4.PacBio'!E:E = B393) * ('4.PacBio'!V:V = "Y"), '4.PacBio'!D:D, "")),
            "Awaiting Status"
        )
    )
)</f>
        <v/>
      </c>
      <c r="K393" s="181" t="s">
        <v>94</v>
      </c>
      <c r="L393" s="8" t="str" cm="1">
        <f t="array" aca="1" ref="L393" ca="1">IF(
    K393="N",
    "",
    IF(
        COUNTIFS('4.HiCLibrary'!E:E, B393, '4.HiCLibrary'!V:V, "Y") &gt; 0,
        _xlfn.TEXTJOIN(", ", TRUE, IF(('4.HiCLibrary'!E:E = B393) * ('4.HiCLibrary'!V:V = "Y"), '4.HiCLibrary'!D:D, "")),
        IF(
            COUNTIFS('4.HiCLibrary'!E:E, B393, '4.HiCLibrary'!U:U, "Y") &gt; 0,
            _xlfn.TEXTJOIN(", ", TRUE, IF(('4.HiCLibrary'!E:E = B393) * ('4.HiCLibrary'!U:U = "Y"), '4.HiCLibrary'!D:D, "")),
            "Awaiting Status"
        )
    )
)</f>
        <v/>
      </c>
      <c r="M393" s="47" t="s">
        <v>94</v>
      </c>
      <c r="N393" s="56" t="str" cm="1">
        <f t="array" aca="1" ref="N393" ca="1">IF(
    M393="N",
    "",
    IF(
        COUNTIFS('4.ONT'!E:E, B393, '4.ONT'!Q:Q, "Y") &gt; 0,
        _xlfn.TEXTJOIN(", ", TRUE, IF(('4.ONT'!E:E = B393) * ('4.ONT'!Q:Q = "Y"), '4.ONT'!D:D, "")),
        IF(
            COUNTIFS('4.ONT'!E:E, B393, '4.ONT'!P:P, "Y") &gt; 0,
            _xlfn.TEXTJOIN(", ", TRUE, IF(('4.ONT'!E:E = B393) * ('4.ONT'!P:P = "Y"), '4.ONT'!D:D, "")),
            "Awaiting Status"
        )
    )
)</f>
        <v/>
      </c>
      <c r="O393" s="60" t="s">
        <v>94</v>
      </c>
      <c r="P393" s="60" t="str" cm="1">
        <f t="array" aca="1" ref="P393" ca="1">IF(
    O393="N",
    "",
    IF(
        COUNTIFS('3.RNAExtractions'!E:E, B393, '3.RNAExtractions'!Z:Z, "Y") &gt; 0,
        _xlfn.TEXTJOIN(", ", TRUE, IF(('3.RNAExtractions'!E:E = B393) * ('3.RNAExtractions'!Z:Z = "Y"), '3.RNAExtractions'!D:D, "")),
        IF(
            COUNTIFS('3.RNAExtractions'!E:E, B393, '3.RNAExtractions'!Y:Y, "Y") &gt; 0,
            _xlfn.TEXTJOIN(", ", TRUE, IF(('3.RNAExtractions'!E:E = B393) * ('3.RNAExtractions'!Y:Y = "Y"), '3.RNAExtractions'!D:D, "")),
            "Awaiting Status"
        )
    )
)</f>
        <v/>
      </c>
      <c r="Q393" s="60"/>
      <c r="R393" s="60" t="str" cm="1">
        <f t="array" aca="1" ref="R393" ca="1">IF(
    Q393="N",
    "",
    IF(
        COUNTIFS('4.RNAIllumina'!E:E, B393, '4.RNAIllumina'!Y:Y, "Y") &gt; 0,
        _xlfn.TEXTJOIN(", ", TRUE, IF(('4.RNAIllumina'!E:E = B393) * ('4.RNAIllumina'!Y:Y = "Y"), '4.RNAIllumina'!D:D, "")),
        IF(
            COUNTIFS('4.RNAIllumina'!E:E, B393, '4.RNAIllumina'!X:X, "Y") &gt; 0,
            _xlfn.TEXTJOIN(", ", TRUE, IF(('4.RNAIllumina'!E:E = B393) * ('4.RNAIllumina'!X:X = "Y"), '4.RNAIllumina'!D:D, "")),
            "Awaiting Status"
        )
    )
)</f>
        <v>Awaiting Status</v>
      </c>
      <c r="T393" s="6" t="str">
        <f ca="1">VLOOKUP($B393,'1.MetaData'!$B:$H,2,FALSE)</f>
        <v>F16-0657</v>
      </c>
      <c r="U393" s="7" t="str">
        <f ca="1">VLOOKUP($B393,'1.MetaData'!$B:$H,3,FALSE)</f>
        <v>Platycephalus endrachtensis</v>
      </c>
      <c r="V393" s="7" t="str">
        <f ca="1">VLOOKUP($B393,'1.MetaData'!$B:$H,4,FALSE)</f>
        <v xml:space="preserve">Bar-tailed flathead </v>
      </c>
      <c r="W393" s="6">
        <f ca="1">VLOOKUP($B393,'1.MetaData'!$B:$H,5,FALSE)</f>
        <v>0</v>
      </c>
      <c r="X393" s="6" t="str">
        <f ca="1">VLOOKUP($B393,'1.MetaData'!$B:$H,6,FALSE)</f>
        <v>TrEnD</v>
      </c>
      <c r="Z393"/>
    </row>
    <row r="394" spans="1:26" hidden="1" x14ac:dyDescent="0.25">
      <c r="A394" s="17">
        <v>393</v>
      </c>
      <c r="B394" s="3" t="str">
        <f t="shared" ca="1" si="8"/>
        <v>OG393</v>
      </c>
      <c r="C394" s="219" t="s">
        <v>96</v>
      </c>
      <c r="D394" s="4">
        <f ca="1">COUNTIF('2.Tissue'!C:C,B394)</f>
        <v>1</v>
      </c>
      <c r="E394" s="4">
        <f ca="1">COUNTIFS('3.DNAExtractions'!$E:$E,$B394,'3.DNAExtractions'!$D:$D,E$1)</f>
        <v>1</v>
      </c>
      <c r="F394" s="2" t="str" cm="1">
        <f t="array" aca="1" ref="F394" ca="1">IF(
    COUNTIFS('3.DNAExtractions'!E:E, B394, '3.DNAExtractions'!Y:Y, "Y") &gt; 0,
    _xlfn.TEXTJOIN(", ", TRUE, IF(('3.DNAExtractions'!E:E = B394) * ('3.DNAExtractions'!Y:Y = "Y"), '3.DNAExtractions'!D:D, "")),
    IF(
        COUNTIFS('3.DNAExtractions'!E:E, B394, '3.DNAExtractions'!X:X, "Y") &gt; 0,
        _xlfn.TEXTJOIN(", ", TRUE, IF(('3.DNAExtractions'!E:E = B394) * ('3.DNAExtractions'!X:X = "Y"), '3.DNAExtractions'!D:D, "")),
        "Awaiting Status"
    )
)</f>
        <v>Extracted</v>
      </c>
      <c r="G394" s="45" t="s">
        <v>92</v>
      </c>
      <c r="H394" s="8" t="str" cm="1">
        <f t="array" aca="1" ref="H394" ca="1">IF(
    G394="N",
    "",
    IF(
        COUNTIFS('4.Illumina'!E:E, B394, '4.Illumina'!R:R, "Y") &gt; 0,
        _xlfn.TEXTJOIN(", ", TRUE, IF(('4.Illumina'!E:E = B394) * ('4.Illumina'!R:R = "Y"), '4.Illumina'!D:D, "")),
        IF(
            COUNTIFS('4.Illumina'!E:E, B394, '4.Illumina'!Q:Q, "Y") &gt; 0,
            _xlfn.TEXTJOIN(", ", TRUE, IF(('4.Illumina'!E:E = B394) * ('4.Illumina'!Q:Q = "Y"), '4.Illumina'!D:D, "")),
            "Awaiting Status"
        )
    )
)</f>
        <v>Sequenced</v>
      </c>
      <c r="I394" s="26" t="s">
        <v>94</v>
      </c>
      <c r="J394" s="56" t="str" cm="1">
        <f t="array" aca="1" ref="J394" ca="1">IF(
    I394="N",
    "",
    IF(
        COUNTIFS('4.PacBio'!E:E, B394, '4.PacBio'!W:W, "Y") &gt; 0,
        _xlfn.TEXTJOIN(", ", TRUE, IF(('4.PacBio'!E:E = B394) * ('4.PacBio'!W:W = "Y"), '4.PacBio'!D:D, "")),
        IF(
            COUNTIFS('4.PacBio'!E:E, B394, '4.PacBio'!V:V, "Y") &gt; 0,
            _xlfn.TEXTJOIN(", ", TRUE, IF(('4.PacBio'!E:E = B394) * ('4.PacBio'!V:V = "Y"), '4.PacBio'!D:D, "")),
            "Awaiting Status"
        )
    )
)</f>
        <v/>
      </c>
      <c r="K394" s="181" t="s">
        <v>94</v>
      </c>
      <c r="L394" s="8" t="str" cm="1">
        <f t="array" aca="1" ref="L394" ca="1">IF(
    K394="N",
    "",
    IF(
        COUNTIFS('4.HiCLibrary'!E:E, B394, '4.HiCLibrary'!V:V, "Y") &gt; 0,
        _xlfn.TEXTJOIN(", ", TRUE, IF(('4.HiCLibrary'!E:E = B394) * ('4.HiCLibrary'!V:V = "Y"), '4.HiCLibrary'!D:D, "")),
        IF(
            COUNTIFS('4.HiCLibrary'!E:E, B394, '4.HiCLibrary'!U:U, "Y") &gt; 0,
            _xlfn.TEXTJOIN(", ", TRUE, IF(('4.HiCLibrary'!E:E = B394) * ('4.HiCLibrary'!U:U = "Y"), '4.HiCLibrary'!D:D, "")),
            "Awaiting Status"
        )
    )
)</f>
        <v/>
      </c>
      <c r="M394" s="47" t="s">
        <v>94</v>
      </c>
      <c r="N394" s="56" t="str" cm="1">
        <f t="array" aca="1" ref="N394" ca="1">IF(
    M394="N",
    "",
    IF(
        COUNTIFS('4.ONT'!E:E, B394, '4.ONT'!Q:Q, "Y") &gt; 0,
        _xlfn.TEXTJOIN(", ", TRUE, IF(('4.ONT'!E:E = B394) * ('4.ONT'!Q:Q = "Y"), '4.ONT'!D:D, "")),
        IF(
            COUNTIFS('4.ONT'!E:E, B394, '4.ONT'!P:P, "Y") &gt; 0,
            _xlfn.TEXTJOIN(", ", TRUE, IF(('4.ONT'!E:E = B394) * ('4.ONT'!P:P = "Y"), '4.ONT'!D:D, "")),
            "Awaiting Status"
        )
    )
)</f>
        <v/>
      </c>
      <c r="O394" s="60" t="s">
        <v>94</v>
      </c>
      <c r="P394" s="60" t="str" cm="1">
        <f t="array" aca="1" ref="P394" ca="1">IF(
    O394="N",
    "",
    IF(
        COUNTIFS('3.RNAExtractions'!E:E, B394, '3.RNAExtractions'!Z:Z, "Y") &gt; 0,
        _xlfn.TEXTJOIN(", ", TRUE, IF(('3.RNAExtractions'!E:E = B394) * ('3.RNAExtractions'!Z:Z = "Y"), '3.RNAExtractions'!D:D, "")),
        IF(
            COUNTIFS('3.RNAExtractions'!E:E, B394, '3.RNAExtractions'!Y:Y, "Y") &gt; 0,
            _xlfn.TEXTJOIN(", ", TRUE, IF(('3.RNAExtractions'!E:E = B394) * ('3.RNAExtractions'!Y:Y = "Y"), '3.RNAExtractions'!D:D, "")),
            "Awaiting Status"
        )
    )
)</f>
        <v/>
      </c>
      <c r="Q394" s="60"/>
      <c r="R394" s="60" t="str" cm="1">
        <f t="array" aca="1" ref="R394" ca="1">IF(
    Q394="N",
    "",
    IF(
        COUNTIFS('4.RNAIllumina'!E:E, B394, '4.RNAIllumina'!Y:Y, "Y") &gt; 0,
        _xlfn.TEXTJOIN(", ", TRUE, IF(('4.RNAIllumina'!E:E = B394) * ('4.RNAIllumina'!Y:Y = "Y"), '4.RNAIllumina'!D:D, "")),
        IF(
            COUNTIFS('4.RNAIllumina'!E:E, B394, '4.RNAIllumina'!X:X, "Y") &gt; 0,
            _xlfn.TEXTJOIN(", ", TRUE, IF(('4.RNAIllumina'!E:E = B394) * ('4.RNAIllumina'!X:X = "Y"), '4.RNAIllumina'!D:D, "")),
            "Awaiting Status"
        )
    )
)</f>
        <v>Awaiting Status</v>
      </c>
      <c r="T394" s="6" t="str">
        <f ca="1">VLOOKUP($B394,'1.MetaData'!$B:$H,2,FALSE)</f>
        <v>AWFS-F16-1563</v>
      </c>
      <c r="U394" s="7" t="str">
        <f ca="1">VLOOKUP($B394,'1.MetaData'!$B:$H,3,FALSE)</f>
        <v xml:space="preserve">Pictilabrus laticlavius </v>
      </c>
      <c r="V394" s="7" t="str">
        <f ca="1">VLOOKUP($B394,'1.MetaData'!$B:$H,4,FALSE)</f>
        <v xml:space="preserve">Patrician wrasse </v>
      </c>
      <c r="W394" s="6" t="str">
        <f ca="1">VLOOKUP($B394,'1.MetaData'!$B:$H,5,FALSE)</f>
        <v xml:space="preserve">WA Fisheries </v>
      </c>
      <c r="X394" s="6" t="str">
        <f ca="1">VLOOKUP($B394,'1.MetaData'!$B:$H,6,FALSE)</f>
        <v>TrEnD</v>
      </c>
      <c r="Z394"/>
    </row>
    <row r="395" spans="1:26" hidden="1" x14ac:dyDescent="0.25">
      <c r="A395" s="17">
        <v>394</v>
      </c>
      <c r="B395" s="3" t="str">
        <f t="shared" ca="1" si="8"/>
        <v>OG394</v>
      </c>
      <c r="C395" s="219" t="s">
        <v>96</v>
      </c>
      <c r="D395" s="4">
        <f ca="1">COUNTIF('2.Tissue'!C:C,B395)</f>
        <v>1</v>
      </c>
      <c r="E395" s="4">
        <f ca="1">COUNTIFS('3.DNAExtractions'!$E:$E,$B395,'3.DNAExtractions'!$D:$D,E$1)</f>
        <v>1</v>
      </c>
      <c r="F395" s="2" t="str" cm="1">
        <f t="array" aca="1" ref="F395" ca="1">IF(
    COUNTIFS('3.DNAExtractions'!E:E, B395, '3.DNAExtractions'!Y:Y, "Y") &gt; 0,
    _xlfn.TEXTJOIN(", ", TRUE, IF(('3.DNAExtractions'!E:E = B395) * ('3.DNAExtractions'!Y:Y = "Y"), '3.DNAExtractions'!D:D, "")),
    IF(
        COUNTIFS('3.DNAExtractions'!E:E, B395, '3.DNAExtractions'!X:X, "Y") &gt; 0,
        _xlfn.TEXTJOIN(", ", TRUE, IF(('3.DNAExtractions'!E:E = B395) * ('3.DNAExtractions'!X:X = "Y"), '3.DNAExtractions'!D:D, "")),
        "Awaiting Status"
    )
)</f>
        <v>Extracted</v>
      </c>
      <c r="G395" s="45" t="s">
        <v>92</v>
      </c>
      <c r="H395" s="8" t="str" cm="1">
        <f t="array" aca="1" ref="H395" ca="1">IF(
    G395="N",
    "",
    IF(
        COUNTIFS('4.Illumina'!E:E, B395, '4.Illumina'!R:R, "Y") &gt; 0,
        _xlfn.TEXTJOIN(", ", TRUE, IF(('4.Illumina'!E:E = B395) * ('4.Illumina'!R:R = "Y"), '4.Illumina'!D:D, "")),
        IF(
            COUNTIFS('4.Illumina'!E:E, B395, '4.Illumina'!Q:Q, "Y") &gt; 0,
            _xlfn.TEXTJOIN(", ", TRUE, IF(('4.Illumina'!E:E = B395) * ('4.Illumina'!Q:Q = "Y"), '4.Illumina'!D:D, "")),
            "Awaiting Status"
        )
    )
)</f>
        <v>Sequenced</v>
      </c>
      <c r="I395" s="26" t="s">
        <v>94</v>
      </c>
      <c r="J395" s="56" t="str" cm="1">
        <f t="array" aca="1" ref="J395" ca="1">IF(
    I395="N",
    "",
    IF(
        COUNTIFS('4.PacBio'!E:E, B395, '4.PacBio'!W:W, "Y") &gt; 0,
        _xlfn.TEXTJOIN(", ", TRUE, IF(('4.PacBio'!E:E = B395) * ('4.PacBio'!W:W = "Y"), '4.PacBio'!D:D, "")),
        IF(
            COUNTIFS('4.PacBio'!E:E, B395, '4.PacBio'!V:V, "Y") &gt; 0,
            _xlfn.TEXTJOIN(", ", TRUE, IF(('4.PacBio'!E:E = B395) * ('4.PacBio'!V:V = "Y"), '4.PacBio'!D:D, "")),
            "Awaiting Status"
        )
    )
)</f>
        <v/>
      </c>
      <c r="K395" s="181" t="s">
        <v>94</v>
      </c>
      <c r="L395" s="8" t="str" cm="1">
        <f t="array" aca="1" ref="L395" ca="1">IF(
    K395="N",
    "",
    IF(
        COUNTIFS('4.HiCLibrary'!E:E, B395, '4.HiCLibrary'!V:V, "Y") &gt; 0,
        _xlfn.TEXTJOIN(", ", TRUE, IF(('4.HiCLibrary'!E:E = B395) * ('4.HiCLibrary'!V:V = "Y"), '4.HiCLibrary'!D:D, "")),
        IF(
            COUNTIFS('4.HiCLibrary'!E:E, B395, '4.HiCLibrary'!U:U, "Y") &gt; 0,
            _xlfn.TEXTJOIN(", ", TRUE, IF(('4.HiCLibrary'!E:E = B395) * ('4.HiCLibrary'!U:U = "Y"), '4.HiCLibrary'!D:D, "")),
            "Awaiting Status"
        )
    )
)</f>
        <v/>
      </c>
      <c r="M395" s="47" t="s">
        <v>94</v>
      </c>
      <c r="N395" s="56" t="str" cm="1">
        <f t="array" aca="1" ref="N395" ca="1">IF(
    M395="N",
    "",
    IF(
        COUNTIFS('4.ONT'!E:E, B395, '4.ONT'!Q:Q, "Y") &gt; 0,
        _xlfn.TEXTJOIN(", ", TRUE, IF(('4.ONT'!E:E = B395) * ('4.ONT'!Q:Q = "Y"), '4.ONT'!D:D, "")),
        IF(
            COUNTIFS('4.ONT'!E:E, B395, '4.ONT'!P:P, "Y") &gt; 0,
            _xlfn.TEXTJOIN(", ", TRUE, IF(('4.ONT'!E:E = B395) * ('4.ONT'!P:P = "Y"), '4.ONT'!D:D, "")),
            "Awaiting Status"
        )
    )
)</f>
        <v/>
      </c>
      <c r="O395" s="60" t="s">
        <v>94</v>
      </c>
      <c r="P395" s="60" t="str" cm="1">
        <f t="array" aca="1" ref="P395" ca="1">IF(
    O395="N",
    "",
    IF(
        COUNTIFS('3.RNAExtractions'!E:E, B395, '3.RNAExtractions'!Z:Z, "Y") &gt; 0,
        _xlfn.TEXTJOIN(", ", TRUE, IF(('3.RNAExtractions'!E:E = B395) * ('3.RNAExtractions'!Z:Z = "Y"), '3.RNAExtractions'!D:D, "")),
        IF(
            COUNTIFS('3.RNAExtractions'!E:E, B395, '3.RNAExtractions'!Y:Y, "Y") &gt; 0,
            _xlfn.TEXTJOIN(", ", TRUE, IF(('3.RNAExtractions'!E:E = B395) * ('3.RNAExtractions'!Y:Y = "Y"), '3.RNAExtractions'!D:D, "")),
            "Awaiting Status"
        )
    )
)</f>
        <v/>
      </c>
      <c r="Q395" s="60"/>
      <c r="R395" s="60" t="str" cm="1">
        <f t="array" aca="1" ref="R395" ca="1">IF(
    Q395="N",
    "",
    IF(
        COUNTIFS('4.RNAIllumina'!E:E, B395, '4.RNAIllumina'!Y:Y, "Y") &gt; 0,
        _xlfn.TEXTJOIN(", ", TRUE, IF(('4.RNAIllumina'!E:E = B395) * ('4.RNAIllumina'!Y:Y = "Y"), '4.RNAIllumina'!D:D, "")),
        IF(
            COUNTIFS('4.RNAIllumina'!E:E, B395, '4.RNAIllumina'!X:X, "Y") &gt; 0,
            _xlfn.TEXTJOIN(", ", TRUE, IF(('4.RNAIllumina'!E:E = B395) * ('4.RNAIllumina'!X:X = "Y"), '4.RNAIllumina'!D:D, "")),
            "Awaiting Status"
        )
    )
)</f>
        <v>Awaiting Status</v>
      </c>
      <c r="T395" s="6" t="str">
        <f ca="1">VLOOKUP($B395,'1.MetaData'!$B:$H,2,FALSE)</f>
        <v>F12-0054</v>
      </c>
      <c r="U395" s="7" t="str">
        <f ca="1">VLOOKUP($B395,'1.MetaData'!$B:$H,3,FALSE)</f>
        <v>Mordacia</v>
      </c>
      <c r="V395" s="7">
        <f ca="1">VLOOKUP($B395,'1.MetaData'!$B:$H,4,FALSE)</f>
        <v>0</v>
      </c>
      <c r="W395" s="6">
        <f ca="1">VLOOKUP($B395,'1.MetaData'!$B:$H,5,FALSE)</f>
        <v>0</v>
      </c>
      <c r="X395" s="6" t="str">
        <f ca="1">VLOOKUP($B395,'1.MetaData'!$B:$H,6,FALSE)</f>
        <v>TrEnD</v>
      </c>
      <c r="Z395"/>
    </row>
    <row r="396" spans="1:26" hidden="1" x14ac:dyDescent="0.25">
      <c r="A396" s="17">
        <v>395</v>
      </c>
      <c r="B396" s="3" t="str">
        <f t="shared" ca="1" si="8"/>
        <v>OG395</v>
      </c>
      <c r="C396" s="219" t="s">
        <v>96</v>
      </c>
      <c r="D396" s="4">
        <f ca="1">COUNTIF('2.Tissue'!C:C,B396)</f>
        <v>1</v>
      </c>
      <c r="E396" s="4">
        <f ca="1">COUNTIFS('3.DNAExtractions'!$E:$E,$B396,'3.DNAExtractions'!$D:$D,E$1)</f>
        <v>1</v>
      </c>
      <c r="F396" s="2" t="str" cm="1">
        <f t="array" aca="1" ref="F396" ca="1">IF(
    COUNTIFS('3.DNAExtractions'!E:E, B396, '3.DNAExtractions'!Y:Y, "Y") &gt; 0,
    _xlfn.TEXTJOIN(", ", TRUE, IF(('3.DNAExtractions'!E:E = B396) * ('3.DNAExtractions'!Y:Y = "Y"), '3.DNAExtractions'!D:D, "")),
    IF(
        COUNTIFS('3.DNAExtractions'!E:E, B396, '3.DNAExtractions'!X:X, "Y") &gt; 0,
        _xlfn.TEXTJOIN(", ", TRUE, IF(('3.DNAExtractions'!E:E = B396) * ('3.DNAExtractions'!X:X = "Y"), '3.DNAExtractions'!D:D, "")),
        "Awaiting Status"
    )
)</f>
        <v>Extracted</v>
      </c>
      <c r="G396" s="45" t="s">
        <v>92</v>
      </c>
      <c r="H396" s="8" t="str" cm="1">
        <f t="array" aca="1" ref="H396" ca="1">IF(
    G396="N",
    "",
    IF(
        COUNTIFS('4.Illumina'!E:E, B396, '4.Illumina'!R:R, "Y") &gt; 0,
        _xlfn.TEXTJOIN(", ", TRUE, IF(('4.Illumina'!E:E = B396) * ('4.Illumina'!R:R = "Y"), '4.Illumina'!D:D, "")),
        IF(
            COUNTIFS('4.Illumina'!E:E, B396, '4.Illumina'!Q:Q, "Y") &gt; 0,
            _xlfn.TEXTJOIN(", ", TRUE, IF(('4.Illumina'!E:E = B396) * ('4.Illumina'!Q:Q = "Y"), '4.Illumina'!D:D, "")),
            "Awaiting Status"
        )
    )
)</f>
        <v>Sequenced</v>
      </c>
      <c r="I396" s="26" t="s">
        <v>94</v>
      </c>
      <c r="J396" s="56" t="str" cm="1">
        <f t="array" aca="1" ref="J396" ca="1">IF(
    I396="N",
    "",
    IF(
        COUNTIFS('4.PacBio'!E:E, B396, '4.PacBio'!W:W, "Y") &gt; 0,
        _xlfn.TEXTJOIN(", ", TRUE, IF(('4.PacBio'!E:E = B396) * ('4.PacBio'!W:W = "Y"), '4.PacBio'!D:D, "")),
        IF(
            COUNTIFS('4.PacBio'!E:E, B396, '4.PacBio'!V:V, "Y") &gt; 0,
            _xlfn.TEXTJOIN(", ", TRUE, IF(('4.PacBio'!E:E = B396) * ('4.PacBio'!V:V = "Y"), '4.PacBio'!D:D, "")),
            "Awaiting Status"
        )
    )
)</f>
        <v/>
      </c>
      <c r="K396" s="181" t="s">
        <v>94</v>
      </c>
      <c r="L396" s="8" t="str" cm="1">
        <f t="array" aca="1" ref="L396" ca="1">IF(
    K396="N",
    "",
    IF(
        COUNTIFS('4.HiCLibrary'!E:E, B396, '4.HiCLibrary'!V:V, "Y") &gt; 0,
        _xlfn.TEXTJOIN(", ", TRUE, IF(('4.HiCLibrary'!E:E = B396) * ('4.HiCLibrary'!V:V = "Y"), '4.HiCLibrary'!D:D, "")),
        IF(
            COUNTIFS('4.HiCLibrary'!E:E, B396, '4.HiCLibrary'!U:U, "Y") &gt; 0,
            _xlfn.TEXTJOIN(", ", TRUE, IF(('4.HiCLibrary'!E:E = B396) * ('4.HiCLibrary'!U:U = "Y"), '4.HiCLibrary'!D:D, "")),
            "Awaiting Status"
        )
    )
)</f>
        <v/>
      </c>
      <c r="M396" s="47" t="s">
        <v>94</v>
      </c>
      <c r="N396" s="56" t="str" cm="1">
        <f t="array" aca="1" ref="N396" ca="1">IF(
    M396="N",
    "",
    IF(
        COUNTIFS('4.ONT'!E:E, B396, '4.ONT'!Q:Q, "Y") &gt; 0,
        _xlfn.TEXTJOIN(", ", TRUE, IF(('4.ONT'!E:E = B396) * ('4.ONT'!Q:Q = "Y"), '4.ONT'!D:D, "")),
        IF(
            COUNTIFS('4.ONT'!E:E, B396, '4.ONT'!P:P, "Y") &gt; 0,
            _xlfn.TEXTJOIN(", ", TRUE, IF(('4.ONT'!E:E = B396) * ('4.ONT'!P:P = "Y"), '4.ONT'!D:D, "")),
            "Awaiting Status"
        )
    )
)</f>
        <v/>
      </c>
      <c r="O396" s="60" t="s">
        <v>94</v>
      </c>
      <c r="P396" s="60" t="str" cm="1">
        <f t="array" aca="1" ref="P396" ca="1">IF(
    O396="N",
    "",
    IF(
        COUNTIFS('3.RNAExtractions'!E:E, B396, '3.RNAExtractions'!Z:Z, "Y") &gt; 0,
        _xlfn.TEXTJOIN(", ", TRUE, IF(('3.RNAExtractions'!E:E = B396) * ('3.RNAExtractions'!Z:Z = "Y"), '3.RNAExtractions'!D:D, "")),
        IF(
            COUNTIFS('3.RNAExtractions'!E:E, B396, '3.RNAExtractions'!Y:Y, "Y") &gt; 0,
            _xlfn.TEXTJOIN(", ", TRUE, IF(('3.RNAExtractions'!E:E = B396) * ('3.RNAExtractions'!Y:Y = "Y"), '3.RNAExtractions'!D:D, "")),
            "Awaiting Status"
        )
    )
)</f>
        <v/>
      </c>
      <c r="Q396" s="60"/>
      <c r="R396" s="60" t="str" cm="1">
        <f t="array" aca="1" ref="R396" ca="1">IF(
    Q396="N",
    "",
    IF(
        COUNTIFS('4.RNAIllumina'!E:E, B396, '4.RNAIllumina'!Y:Y, "Y") &gt; 0,
        _xlfn.TEXTJOIN(", ", TRUE, IF(('4.RNAIllumina'!E:E = B396) * ('4.RNAIllumina'!Y:Y = "Y"), '4.RNAIllumina'!D:D, "")),
        IF(
            COUNTIFS('4.RNAIllumina'!E:E, B396, '4.RNAIllumina'!X:X, "Y") &gt; 0,
            _xlfn.TEXTJOIN(", ", TRUE, IF(('4.RNAIllumina'!E:E = B396) * ('4.RNAIllumina'!X:X = "Y"), '4.RNAIllumina'!D:D, "")),
            "Awaiting Status"
        )
    )
)</f>
        <v>Awaiting Status</v>
      </c>
      <c r="T396" s="6" t="str">
        <f ca="1">VLOOKUP($B396,'1.MetaData'!$B:$H,2,FALSE)</f>
        <v>F12-0062</v>
      </c>
      <c r="U396" s="7" t="str">
        <f ca="1">VLOOKUP($B396,'1.MetaData'!$B:$H,3,FALSE)</f>
        <v>Mordacia</v>
      </c>
      <c r="V396" s="7">
        <f ca="1">VLOOKUP($B396,'1.MetaData'!$B:$H,4,FALSE)</f>
        <v>0</v>
      </c>
      <c r="W396" s="6">
        <f ca="1">VLOOKUP($B396,'1.MetaData'!$B:$H,5,FALSE)</f>
        <v>0</v>
      </c>
      <c r="X396" s="6" t="str">
        <f ca="1">VLOOKUP($B396,'1.MetaData'!$B:$H,6,FALSE)</f>
        <v>TrEnD</v>
      </c>
      <c r="Z396"/>
    </row>
    <row r="397" spans="1:26" hidden="1" x14ac:dyDescent="0.25">
      <c r="A397" s="17">
        <v>396</v>
      </c>
      <c r="B397" s="3" t="str">
        <f t="shared" ca="1" si="8"/>
        <v>OG396</v>
      </c>
      <c r="C397" s="219" t="s">
        <v>96</v>
      </c>
      <c r="D397" s="4">
        <f ca="1">COUNTIF('2.Tissue'!C:C,B397)</f>
        <v>1</v>
      </c>
      <c r="E397" s="4">
        <f ca="1">COUNTIFS('3.DNAExtractions'!$E:$E,$B397,'3.DNAExtractions'!$D:$D,E$1)</f>
        <v>1</v>
      </c>
      <c r="F397" s="2" t="str" cm="1">
        <f t="array" aca="1" ref="F397" ca="1">IF(
    COUNTIFS('3.DNAExtractions'!E:E, B397, '3.DNAExtractions'!Y:Y, "Y") &gt; 0,
    _xlfn.TEXTJOIN(", ", TRUE, IF(('3.DNAExtractions'!E:E = B397) * ('3.DNAExtractions'!Y:Y = "Y"), '3.DNAExtractions'!D:D, "")),
    IF(
        COUNTIFS('3.DNAExtractions'!E:E, B397, '3.DNAExtractions'!X:X, "Y") &gt; 0,
        _xlfn.TEXTJOIN(", ", TRUE, IF(('3.DNAExtractions'!E:E = B397) * ('3.DNAExtractions'!X:X = "Y"), '3.DNAExtractions'!D:D, "")),
        "Awaiting Status"
    )
)</f>
        <v>Extracted</v>
      </c>
      <c r="G397" s="45" t="s">
        <v>92</v>
      </c>
      <c r="H397" s="8" t="str" cm="1">
        <f t="array" aca="1" ref="H397" ca="1">IF(
    G397="N",
    "",
    IF(
        COUNTIFS('4.Illumina'!E:E, B397, '4.Illumina'!R:R, "Y") &gt; 0,
        _xlfn.TEXTJOIN(", ", TRUE, IF(('4.Illumina'!E:E = B397) * ('4.Illumina'!R:R = "Y"), '4.Illumina'!D:D, "")),
        IF(
            COUNTIFS('4.Illumina'!E:E, B397, '4.Illumina'!Q:Q, "Y") &gt; 0,
            _xlfn.TEXTJOIN(", ", TRUE, IF(('4.Illumina'!E:E = B397) * ('4.Illumina'!Q:Q = "Y"), '4.Illumina'!D:D, "")),
            "Awaiting Status"
        )
    )
)</f>
        <v>Sequenced</v>
      </c>
      <c r="I397" s="26" t="s">
        <v>94</v>
      </c>
      <c r="J397" s="56" t="str" cm="1">
        <f t="array" aca="1" ref="J397" ca="1">IF(
    I397="N",
    "",
    IF(
        COUNTIFS('4.PacBio'!E:E, B397, '4.PacBio'!W:W, "Y") &gt; 0,
        _xlfn.TEXTJOIN(", ", TRUE, IF(('4.PacBio'!E:E = B397) * ('4.PacBio'!W:W = "Y"), '4.PacBio'!D:D, "")),
        IF(
            COUNTIFS('4.PacBio'!E:E, B397, '4.PacBio'!V:V, "Y") &gt; 0,
            _xlfn.TEXTJOIN(", ", TRUE, IF(('4.PacBio'!E:E = B397) * ('4.PacBio'!V:V = "Y"), '4.PacBio'!D:D, "")),
            "Awaiting Status"
        )
    )
)</f>
        <v/>
      </c>
      <c r="K397" s="181" t="s">
        <v>94</v>
      </c>
      <c r="L397" s="8" t="str" cm="1">
        <f t="array" aca="1" ref="L397" ca="1">IF(
    K397="N",
    "",
    IF(
        COUNTIFS('4.HiCLibrary'!E:E, B397, '4.HiCLibrary'!V:V, "Y") &gt; 0,
        _xlfn.TEXTJOIN(", ", TRUE, IF(('4.HiCLibrary'!E:E = B397) * ('4.HiCLibrary'!V:V = "Y"), '4.HiCLibrary'!D:D, "")),
        IF(
            COUNTIFS('4.HiCLibrary'!E:E, B397, '4.HiCLibrary'!U:U, "Y") &gt; 0,
            _xlfn.TEXTJOIN(", ", TRUE, IF(('4.HiCLibrary'!E:E = B397) * ('4.HiCLibrary'!U:U = "Y"), '4.HiCLibrary'!D:D, "")),
            "Awaiting Status"
        )
    )
)</f>
        <v/>
      </c>
      <c r="M397" s="47" t="s">
        <v>94</v>
      </c>
      <c r="N397" s="56" t="str" cm="1">
        <f t="array" aca="1" ref="N397" ca="1">IF(
    M397="N",
    "",
    IF(
        COUNTIFS('4.ONT'!E:E, B397, '4.ONT'!Q:Q, "Y") &gt; 0,
        _xlfn.TEXTJOIN(", ", TRUE, IF(('4.ONT'!E:E = B397) * ('4.ONT'!Q:Q = "Y"), '4.ONT'!D:D, "")),
        IF(
            COUNTIFS('4.ONT'!E:E, B397, '4.ONT'!P:P, "Y") &gt; 0,
            _xlfn.TEXTJOIN(", ", TRUE, IF(('4.ONT'!E:E = B397) * ('4.ONT'!P:P = "Y"), '4.ONT'!D:D, "")),
            "Awaiting Status"
        )
    )
)</f>
        <v/>
      </c>
      <c r="O397" s="60" t="s">
        <v>94</v>
      </c>
      <c r="P397" s="60" t="str" cm="1">
        <f t="array" aca="1" ref="P397" ca="1">IF(
    O397="N",
    "",
    IF(
        COUNTIFS('3.RNAExtractions'!E:E, B397, '3.RNAExtractions'!Z:Z, "Y") &gt; 0,
        _xlfn.TEXTJOIN(", ", TRUE, IF(('3.RNAExtractions'!E:E = B397) * ('3.RNAExtractions'!Z:Z = "Y"), '3.RNAExtractions'!D:D, "")),
        IF(
            COUNTIFS('3.RNAExtractions'!E:E, B397, '3.RNAExtractions'!Y:Y, "Y") &gt; 0,
            _xlfn.TEXTJOIN(", ", TRUE, IF(('3.RNAExtractions'!E:E = B397) * ('3.RNAExtractions'!Y:Y = "Y"), '3.RNAExtractions'!D:D, "")),
            "Awaiting Status"
        )
    )
)</f>
        <v/>
      </c>
      <c r="Q397" s="60"/>
      <c r="R397" s="60" t="str" cm="1">
        <f t="array" aca="1" ref="R397" ca="1">IF(
    Q397="N",
    "",
    IF(
        COUNTIFS('4.RNAIllumina'!E:E, B397, '4.RNAIllumina'!Y:Y, "Y") &gt; 0,
        _xlfn.TEXTJOIN(", ", TRUE, IF(('4.RNAIllumina'!E:E = B397) * ('4.RNAIllumina'!Y:Y = "Y"), '4.RNAIllumina'!D:D, "")),
        IF(
            COUNTIFS('4.RNAIllumina'!E:E, B397, '4.RNAIllumina'!X:X, "Y") &gt; 0,
            _xlfn.TEXTJOIN(", ", TRUE, IF(('4.RNAIllumina'!E:E = B397) * ('4.RNAIllumina'!X:X = "Y"), '4.RNAIllumina'!D:D, "")),
            "Awaiting Status"
        )
    )
)</f>
        <v>Awaiting Status</v>
      </c>
      <c r="T397" s="6" t="str">
        <f ca="1">VLOOKUP($B397,'1.MetaData'!$B:$H,2,FALSE)</f>
        <v>F16-0242</v>
      </c>
      <c r="U397" s="7" t="str">
        <f ca="1">VLOOKUP($B397,'1.MetaData'!$B:$H,3,FALSE)</f>
        <v>Epinephelus morrhua</v>
      </c>
      <c r="V397" s="7" t="str">
        <f ca="1">VLOOKUP($B397,'1.MetaData'!$B:$H,4,FALSE)</f>
        <v>Comet Grouper</v>
      </c>
      <c r="W397" s="6" t="str">
        <f ca="1">VLOOKUP($B397,'1.MetaData'!$B:$H,5,FALSE)</f>
        <v xml:space="preserve">WA FIsheries </v>
      </c>
      <c r="X397" s="6" t="str">
        <f ca="1">VLOOKUP($B397,'1.MetaData'!$B:$H,6,FALSE)</f>
        <v>TrEnD</v>
      </c>
      <c r="Z397"/>
    </row>
    <row r="398" spans="1:26" hidden="1" x14ac:dyDescent="0.25">
      <c r="A398" s="17">
        <v>397</v>
      </c>
      <c r="B398" s="3" t="str">
        <f t="shared" ca="1" si="8"/>
        <v>OG397</v>
      </c>
      <c r="C398" s="219" t="s">
        <v>96</v>
      </c>
      <c r="D398" s="4">
        <f ca="1">COUNTIF('2.Tissue'!C:C,B398)</f>
        <v>1</v>
      </c>
      <c r="E398" s="4">
        <f ca="1">COUNTIFS('3.DNAExtractions'!$E:$E,$B398,'3.DNAExtractions'!$D:$D,E$1)</f>
        <v>1</v>
      </c>
      <c r="F398" s="2" t="str" cm="1">
        <f t="array" aca="1" ref="F398" ca="1">IF(
    COUNTIFS('3.DNAExtractions'!E:E, B398, '3.DNAExtractions'!Y:Y, "Y") &gt; 0,
    _xlfn.TEXTJOIN(", ", TRUE, IF(('3.DNAExtractions'!E:E = B398) * ('3.DNAExtractions'!Y:Y = "Y"), '3.DNAExtractions'!D:D, "")),
    IF(
        COUNTIFS('3.DNAExtractions'!E:E, B398, '3.DNAExtractions'!X:X, "Y") &gt; 0,
        _xlfn.TEXTJOIN(", ", TRUE, IF(('3.DNAExtractions'!E:E = B398) * ('3.DNAExtractions'!X:X = "Y"), '3.DNAExtractions'!D:D, "")),
        "Awaiting Status"
    )
)</f>
        <v>Extracted</v>
      </c>
      <c r="G398" s="45" t="s">
        <v>92</v>
      </c>
      <c r="H398" s="8" t="str" cm="1">
        <f t="array" aca="1" ref="H398" ca="1">IF(
    G398="N",
    "",
    IF(
        COUNTIFS('4.Illumina'!E:E, B398, '4.Illumina'!R:R, "Y") &gt; 0,
        _xlfn.TEXTJOIN(", ", TRUE, IF(('4.Illumina'!E:E = B398) * ('4.Illumina'!R:R = "Y"), '4.Illumina'!D:D, "")),
        IF(
            COUNTIFS('4.Illumina'!E:E, B398, '4.Illumina'!Q:Q, "Y") &gt; 0,
            _xlfn.TEXTJOIN(", ", TRUE, IF(('4.Illumina'!E:E = B398) * ('4.Illumina'!Q:Q = "Y"), '4.Illumina'!D:D, "")),
            "Awaiting Status"
        )
    )
)</f>
        <v>Sequenced</v>
      </c>
      <c r="I398" s="26" t="s">
        <v>94</v>
      </c>
      <c r="J398" s="56" t="str" cm="1">
        <f t="array" aca="1" ref="J398" ca="1">IF(
    I398="N",
    "",
    IF(
        COUNTIFS('4.PacBio'!E:E, B398, '4.PacBio'!W:W, "Y") &gt; 0,
        _xlfn.TEXTJOIN(", ", TRUE, IF(('4.PacBio'!E:E = B398) * ('4.PacBio'!W:W = "Y"), '4.PacBio'!D:D, "")),
        IF(
            COUNTIFS('4.PacBio'!E:E, B398, '4.PacBio'!V:V, "Y") &gt; 0,
            _xlfn.TEXTJOIN(", ", TRUE, IF(('4.PacBio'!E:E = B398) * ('4.PacBio'!V:V = "Y"), '4.PacBio'!D:D, "")),
            "Awaiting Status"
        )
    )
)</f>
        <v/>
      </c>
      <c r="K398" s="181" t="s">
        <v>94</v>
      </c>
      <c r="L398" s="8" t="str" cm="1">
        <f t="array" aca="1" ref="L398" ca="1">IF(
    K398="N",
    "",
    IF(
        COUNTIFS('4.HiCLibrary'!E:E, B398, '4.HiCLibrary'!V:V, "Y") &gt; 0,
        _xlfn.TEXTJOIN(", ", TRUE, IF(('4.HiCLibrary'!E:E = B398) * ('4.HiCLibrary'!V:V = "Y"), '4.HiCLibrary'!D:D, "")),
        IF(
            COUNTIFS('4.HiCLibrary'!E:E, B398, '4.HiCLibrary'!U:U, "Y") &gt; 0,
            _xlfn.TEXTJOIN(", ", TRUE, IF(('4.HiCLibrary'!E:E = B398) * ('4.HiCLibrary'!U:U = "Y"), '4.HiCLibrary'!D:D, "")),
            "Awaiting Status"
        )
    )
)</f>
        <v/>
      </c>
      <c r="M398" s="47" t="s">
        <v>94</v>
      </c>
      <c r="N398" s="56" t="str" cm="1">
        <f t="array" aca="1" ref="N398" ca="1">IF(
    M398="N",
    "",
    IF(
        COUNTIFS('4.ONT'!E:E, B398, '4.ONT'!Q:Q, "Y") &gt; 0,
        _xlfn.TEXTJOIN(", ", TRUE, IF(('4.ONT'!E:E = B398) * ('4.ONT'!Q:Q = "Y"), '4.ONT'!D:D, "")),
        IF(
            COUNTIFS('4.ONT'!E:E, B398, '4.ONT'!P:P, "Y") &gt; 0,
            _xlfn.TEXTJOIN(", ", TRUE, IF(('4.ONT'!E:E = B398) * ('4.ONT'!P:P = "Y"), '4.ONT'!D:D, "")),
            "Awaiting Status"
        )
    )
)</f>
        <v/>
      </c>
      <c r="O398" s="60" t="s">
        <v>94</v>
      </c>
      <c r="P398" s="60" t="str" cm="1">
        <f t="array" aca="1" ref="P398" ca="1">IF(
    O398="N",
    "",
    IF(
        COUNTIFS('3.RNAExtractions'!E:E, B398, '3.RNAExtractions'!Z:Z, "Y") &gt; 0,
        _xlfn.TEXTJOIN(", ", TRUE, IF(('3.RNAExtractions'!E:E = B398) * ('3.RNAExtractions'!Z:Z = "Y"), '3.RNAExtractions'!D:D, "")),
        IF(
            COUNTIFS('3.RNAExtractions'!E:E, B398, '3.RNAExtractions'!Y:Y, "Y") &gt; 0,
            _xlfn.TEXTJOIN(", ", TRUE, IF(('3.RNAExtractions'!E:E = B398) * ('3.RNAExtractions'!Y:Y = "Y"), '3.RNAExtractions'!D:D, "")),
            "Awaiting Status"
        )
    )
)</f>
        <v/>
      </c>
      <c r="Q398" s="60"/>
      <c r="R398" s="60" t="str" cm="1">
        <f t="array" aca="1" ref="R398" ca="1">IF(
    Q398="N",
    "",
    IF(
        COUNTIFS('4.RNAIllumina'!E:E, B398, '4.RNAIllumina'!Y:Y, "Y") &gt; 0,
        _xlfn.TEXTJOIN(", ", TRUE, IF(('4.RNAIllumina'!E:E = B398) * ('4.RNAIllumina'!Y:Y = "Y"), '4.RNAIllumina'!D:D, "")),
        IF(
            COUNTIFS('4.RNAIllumina'!E:E, B398, '4.RNAIllumina'!X:X, "Y") &gt; 0,
            _xlfn.TEXTJOIN(", ", TRUE, IF(('4.RNAIllumina'!E:E = B398) * ('4.RNAIllumina'!X:X = "Y"), '4.RNAIllumina'!D:D, "")),
            "Awaiting Status"
        )
    )
)</f>
        <v>Awaiting Status</v>
      </c>
      <c r="T398" s="6" t="str">
        <f ca="1">VLOOKUP($B398,'1.MetaData'!$B:$H,2,FALSE)</f>
        <v>F16-0230</v>
      </c>
      <c r="U398" s="7" t="str">
        <f ca="1">VLOOKUP($B398,'1.MetaData'!$B:$H,3,FALSE)</f>
        <v>Lethrinus rubrioperculatus</v>
      </c>
      <c r="V398" s="7" t="str">
        <f ca="1">VLOOKUP($B398,'1.MetaData'!$B:$H,4,FALSE)</f>
        <v>Spotcheek Emperor</v>
      </c>
      <c r="W398" s="6" t="str">
        <f ca="1">VLOOKUP($B398,'1.MetaData'!$B:$H,5,FALSE)</f>
        <v xml:space="preserve">WA FIsheries </v>
      </c>
      <c r="X398" s="6" t="str">
        <f ca="1">VLOOKUP($B398,'1.MetaData'!$B:$H,6,FALSE)</f>
        <v>TrEnD</v>
      </c>
      <c r="Z398"/>
    </row>
    <row r="399" spans="1:26" hidden="1" x14ac:dyDescent="0.25">
      <c r="A399" s="17">
        <v>398</v>
      </c>
      <c r="B399" s="3" t="str">
        <f t="shared" ca="1" si="8"/>
        <v>OG398</v>
      </c>
      <c r="C399" s="219" t="s">
        <v>96</v>
      </c>
      <c r="D399" s="4">
        <f ca="1">COUNTIF('2.Tissue'!C:C,B399)</f>
        <v>1</v>
      </c>
      <c r="E399" s="4">
        <f ca="1">COUNTIFS('3.DNAExtractions'!$E:$E,$B399,'3.DNAExtractions'!$D:$D,E$1)</f>
        <v>1</v>
      </c>
      <c r="F399" s="2" t="str" cm="1">
        <f t="array" aca="1" ref="F399" ca="1">IF(
    COUNTIFS('3.DNAExtractions'!E:E, B399, '3.DNAExtractions'!Y:Y, "Y") &gt; 0,
    _xlfn.TEXTJOIN(", ", TRUE, IF(('3.DNAExtractions'!E:E = B399) * ('3.DNAExtractions'!Y:Y = "Y"), '3.DNAExtractions'!D:D, "")),
    IF(
        COUNTIFS('3.DNAExtractions'!E:E, B399, '3.DNAExtractions'!X:X, "Y") &gt; 0,
        _xlfn.TEXTJOIN(", ", TRUE, IF(('3.DNAExtractions'!E:E = B399) * ('3.DNAExtractions'!X:X = "Y"), '3.DNAExtractions'!D:D, "")),
        "Awaiting Status"
    )
)</f>
        <v>Extracted</v>
      </c>
      <c r="G399" s="45" t="s">
        <v>92</v>
      </c>
      <c r="H399" s="8" t="str" cm="1">
        <f t="array" aca="1" ref="H399" ca="1">IF(
    G399="N",
    "",
    IF(
        COUNTIFS('4.Illumina'!E:E, B399, '4.Illumina'!R:R, "Y") &gt; 0,
        _xlfn.TEXTJOIN(", ", TRUE, IF(('4.Illumina'!E:E = B399) * ('4.Illumina'!R:R = "Y"), '4.Illumina'!D:D, "")),
        IF(
            COUNTIFS('4.Illumina'!E:E, B399, '4.Illumina'!Q:Q, "Y") &gt; 0,
            _xlfn.TEXTJOIN(", ", TRUE, IF(('4.Illumina'!E:E = B399) * ('4.Illumina'!Q:Q = "Y"), '4.Illumina'!D:D, "")),
            "Awaiting Status"
        )
    )
)</f>
        <v>Sequenced</v>
      </c>
      <c r="I399" s="26" t="s">
        <v>94</v>
      </c>
      <c r="J399" s="56" t="str" cm="1">
        <f t="array" aca="1" ref="J399" ca="1">IF(
    I399="N",
    "",
    IF(
        COUNTIFS('4.PacBio'!E:E, B399, '4.PacBio'!W:W, "Y") &gt; 0,
        _xlfn.TEXTJOIN(", ", TRUE, IF(('4.PacBio'!E:E = B399) * ('4.PacBio'!W:W = "Y"), '4.PacBio'!D:D, "")),
        IF(
            COUNTIFS('4.PacBio'!E:E, B399, '4.PacBio'!V:V, "Y") &gt; 0,
            _xlfn.TEXTJOIN(", ", TRUE, IF(('4.PacBio'!E:E = B399) * ('4.PacBio'!V:V = "Y"), '4.PacBio'!D:D, "")),
            "Awaiting Status"
        )
    )
)</f>
        <v/>
      </c>
      <c r="K399" s="181" t="s">
        <v>94</v>
      </c>
      <c r="L399" s="8" t="str" cm="1">
        <f t="array" aca="1" ref="L399" ca="1">IF(
    K399="N",
    "",
    IF(
        COUNTIFS('4.HiCLibrary'!E:E, B399, '4.HiCLibrary'!V:V, "Y") &gt; 0,
        _xlfn.TEXTJOIN(", ", TRUE, IF(('4.HiCLibrary'!E:E = B399) * ('4.HiCLibrary'!V:V = "Y"), '4.HiCLibrary'!D:D, "")),
        IF(
            COUNTIFS('4.HiCLibrary'!E:E, B399, '4.HiCLibrary'!U:U, "Y") &gt; 0,
            _xlfn.TEXTJOIN(", ", TRUE, IF(('4.HiCLibrary'!E:E = B399) * ('4.HiCLibrary'!U:U = "Y"), '4.HiCLibrary'!D:D, "")),
            "Awaiting Status"
        )
    )
)</f>
        <v/>
      </c>
      <c r="M399" s="47" t="s">
        <v>94</v>
      </c>
      <c r="N399" s="56" t="str" cm="1">
        <f t="array" aca="1" ref="N399" ca="1">IF(
    M399="N",
    "",
    IF(
        COUNTIFS('4.ONT'!E:E, B399, '4.ONT'!Q:Q, "Y") &gt; 0,
        _xlfn.TEXTJOIN(", ", TRUE, IF(('4.ONT'!E:E = B399) * ('4.ONT'!Q:Q = "Y"), '4.ONT'!D:D, "")),
        IF(
            COUNTIFS('4.ONT'!E:E, B399, '4.ONT'!P:P, "Y") &gt; 0,
            _xlfn.TEXTJOIN(", ", TRUE, IF(('4.ONT'!E:E = B399) * ('4.ONT'!P:P = "Y"), '4.ONT'!D:D, "")),
            "Awaiting Status"
        )
    )
)</f>
        <v/>
      </c>
      <c r="O399" s="60" t="s">
        <v>94</v>
      </c>
      <c r="P399" s="60" t="str" cm="1">
        <f t="array" aca="1" ref="P399" ca="1">IF(
    O399="N",
    "",
    IF(
        COUNTIFS('3.RNAExtractions'!E:E, B399, '3.RNAExtractions'!Z:Z, "Y") &gt; 0,
        _xlfn.TEXTJOIN(", ", TRUE, IF(('3.RNAExtractions'!E:E = B399) * ('3.RNAExtractions'!Z:Z = "Y"), '3.RNAExtractions'!D:D, "")),
        IF(
            COUNTIFS('3.RNAExtractions'!E:E, B399, '3.RNAExtractions'!Y:Y, "Y") &gt; 0,
            _xlfn.TEXTJOIN(", ", TRUE, IF(('3.RNAExtractions'!E:E = B399) * ('3.RNAExtractions'!Y:Y = "Y"), '3.RNAExtractions'!D:D, "")),
            "Awaiting Status"
        )
    )
)</f>
        <v/>
      </c>
      <c r="Q399" s="60"/>
      <c r="R399" s="60" t="str" cm="1">
        <f t="array" aca="1" ref="R399" ca="1">IF(
    Q399="N",
    "",
    IF(
        COUNTIFS('4.RNAIllumina'!E:E, B399, '4.RNAIllumina'!Y:Y, "Y") &gt; 0,
        _xlfn.TEXTJOIN(", ", TRUE, IF(('4.RNAIllumina'!E:E = B399) * ('4.RNAIllumina'!Y:Y = "Y"), '4.RNAIllumina'!D:D, "")),
        IF(
            COUNTIFS('4.RNAIllumina'!E:E, B399, '4.RNAIllumina'!X:X, "Y") &gt; 0,
            _xlfn.TEXTJOIN(", ", TRUE, IF(('4.RNAIllumina'!E:E = B399) * ('4.RNAIllumina'!X:X = "Y"), '4.RNAIllumina'!D:D, "")),
            "Awaiting Status"
        )
    )
)</f>
        <v>Awaiting Status</v>
      </c>
      <c r="T399" s="6" t="str">
        <f ca="1">VLOOKUP($B399,'1.MetaData'!$B:$H,2,FALSE)</f>
        <v>F16-0229</v>
      </c>
      <c r="U399" s="7" t="str">
        <f ca="1">VLOOKUP($B399,'1.MetaData'!$B:$H,3,FALSE)</f>
        <v>Paracaesio sordida</v>
      </c>
      <c r="V399" s="7" t="str">
        <f ca="1">VLOOKUP($B399,'1.MetaData'!$B:$H,4,FALSE)</f>
        <v>Sordid Snapper</v>
      </c>
      <c r="W399" s="6" t="str">
        <f ca="1">VLOOKUP($B399,'1.MetaData'!$B:$H,5,FALSE)</f>
        <v xml:space="preserve">WA FIsheries </v>
      </c>
      <c r="X399" s="6" t="str">
        <f ca="1">VLOOKUP($B399,'1.MetaData'!$B:$H,6,FALSE)</f>
        <v>TrEnD</v>
      </c>
      <c r="Z399"/>
    </row>
    <row r="400" spans="1:26" hidden="1" x14ac:dyDescent="0.25">
      <c r="A400" s="17">
        <v>399</v>
      </c>
      <c r="B400" s="3" t="str">
        <f t="shared" ca="1" si="8"/>
        <v>OG399</v>
      </c>
      <c r="C400" s="219" t="s">
        <v>96</v>
      </c>
      <c r="D400" s="4">
        <f ca="1">COUNTIF('2.Tissue'!C:C,B400)</f>
        <v>1</v>
      </c>
      <c r="E400" s="4">
        <f ca="1">COUNTIFS('3.DNAExtractions'!$E:$E,$B400,'3.DNAExtractions'!$D:$D,E$1)</f>
        <v>1</v>
      </c>
      <c r="F400" s="2" t="str" cm="1">
        <f t="array" aca="1" ref="F400" ca="1">IF(
    COUNTIFS('3.DNAExtractions'!E:E, B400, '3.DNAExtractions'!Y:Y, "Y") &gt; 0,
    _xlfn.TEXTJOIN(", ", TRUE, IF(('3.DNAExtractions'!E:E = B400) * ('3.DNAExtractions'!Y:Y = "Y"), '3.DNAExtractions'!D:D, "")),
    IF(
        COUNTIFS('3.DNAExtractions'!E:E, B400, '3.DNAExtractions'!X:X, "Y") &gt; 0,
        _xlfn.TEXTJOIN(", ", TRUE, IF(('3.DNAExtractions'!E:E = B400) * ('3.DNAExtractions'!X:X = "Y"), '3.DNAExtractions'!D:D, "")),
        "Awaiting Status"
    )
)</f>
        <v>Extracted</v>
      </c>
      <c r="G400" s="45" t="s">
        <v>92</v>
      </c>
      <c r="H400" s="8" t="str" cm="1">
        <f t="array" aca="1" ref="H400" ca="1">IF(
    G400="N",
    "",
    IF(
        COUNTIFS('4.Illumina'!E:E, B400, '4.Illumina'!R:R, "Y") &gt; 0,
        _xlfn.TEXTJOIN(", ", TRUE, IF(('4.Illumina'!E:E = B400) * ('4.Illumina'!R:R = "Y"), '4.Illumina'!D:D, "")),
        IF(
            COUNTIFS('4.Illumina'!E:E, B400, '4.Illumina'!Q:Q, "Y") &gt; 0,
            _xlfn.TEXTJOIN(", ", TRUE, IF(('4.Illumina'!E:E = B400) * ('4.Illumina'!Q:Q = "Y"), '4.Illumina'!D:D, "")),
            "Awaiting Status"
        )
    )
)</f>
        <v>Sequenced</v>
      </c>
      <c r="I400" s="26" t="s">
        <v>94</v>
      </c>
      <c r="J400" s="56" t="str" cm="1">
        <f t="array" aca="1" ref="J400" ca="1">IF(
    I400="N",
    "",
    IF(
        COUNTIFS('4.PacBio'!E:E, B400, '4.PacBio'!W:W, "Y") &gt; 0,
        _xlfn.TEXTJOIN(", ", TRUE, IF(('4.PacBio'!E:E = B400) * ('4.PacBio'!W:W = "Y"), '4.PacBio'!D:D, "")),
        IF(
            COUNTIFS('4.PacBio'!E:E, B400, '4.PacBio'!V:V, "Y") &gt; 0,
            _xlfn.TEXTJOIN(", ", TRUE, IF(('4.PacBio'!E:E = B400) * ('4.PacBio'!V:V = "Y"), '4.PacBio'!D:D, "")),
            "Awaiting Status"
        )
    )
)</f>
        <v/>
      </c>
      <c r="K400" s="181" t="s">
        <v>94</v>
      </c>
      <c r="L400" s="8" t="str" cm="1">
        <f t="array" aca="1" ref="L400" ca="1">IF(
    K400="N",
    "",
    IF(
        COUNTIFS('4.HiCLibrary'!E:E, B400, '4.HiCLibrary'!V:V, "Y") &gt; 0,
        _xlfn.TEXTJOIN(", ", TRUE, IF(('4.HiCLibrary'!E:E = B400) * ('4.HiCLibrary'!V:V = "Y"), '4.HiCLibrary'!D:D, "")),
        IF(
            COUNTIFS('4.HiCLibrary'!E:E, B400, '4.HiCLibrary'!U:U, "Y") &gt; 0,
            _xlfn.TEXTJOIN(", ", TRUE, IF(('4.HiCLibrary'!E:E = B400) * ('4.HiCLibrary'!U:U = "Y"), '4.HiCLibrary'!D:D, "")),
            "Awaiting Status"
        )
    )
)</f>
        <v/>
      </c>
      <c r="M400" s="47" t="s">
        <v>94</v>
      </c>
      <c r="N400" s="56" t="str" cm="1">
        <f t="array" aca="1" ref="N400" ca="1">IF(
    M400="N",
    "",
    IF(
        COUNTIFS('4.ONT'!E:E, B400, '4.ONT'!Q:Q, "Y") &gt; 0,
        _xlfn.TEXTJOIN(", ", TRUE, IF(('4.ONT'!E:E = B400) * ('4.ONT'!Q:Q = "Y"), '4.ONT'!D:D, "")),
        IF(
            COUNTIFS('4.ONT'!E:E, B400, '4.ONT'!P:P, "Y") &gt; 0,
            _xlfn.TEXTJOIN(", ", TRUE, IF(('4.ONT'!E:E = B400) * ('4.ONT'!P:P = "Y"), '4.ONT'!D:D, "")),
            "Awaiting Status"
        )
    )
)</f>
        <v/>
      </c>
      <c r="O400" s="60" t="s">
        <v>94</v>
      </c>
      <c r="P400" s="60" t="str" cm="1">
        <f t="array" aca="1" ref="P400" ca="1">IF(
    O400="N",
    "",
    IF(
        COUNTIFS('3.RNAExtractions'!E:E, B400, '3.RNAExtractions'!Z:Z, "Y") &gt; 0,
        _xlfn.TEXTJOIN(", ", TRUE, IF(('3.RNAExtractions'!E:E = B400) * ('3.RNAExtractions'!Z:Z = "Y"), '3.RNAExtractions'!D:D, "")),
        IF(
            COUNTIFS('3.RNAExtractions'!E:E, B400, '3.RNAExtractions'!Y:Y, "Y") &gt; 0,
            _xlfn.TEXTJOIN(", ", TRUE, IF(('3.RNAExtractions'!E:E = B400) * ('3.RNAExtractions'!Y:Y = "Y"), '3.RNAExtractions'!D:D, "")),
            "Awaiting Status"
        )
    )
)</f>
        <v/>
      </c>
      <c r="Q400" s="60"/>
      <c r="R400" s="60" t="str" cm="1">
        <f t="array" aca="1" ref="R400" ca="1">IF(
    Q400="N",
    "",
    IF(
        COUNTIFS('4.RNAIllumina'!E:E, B400, '4.RNAIllumina'!Y:Y, "Y") &gt; 0,
        _xlfn.TEXTJOIN(", ", TRUE, IF(('4.RNAIllumina'!E:E = B400) * ('4.RNAIllumina'!Y:Y = "Y"), '4.RNAIllumina'!D:D, "")),
        IF(
            COUNTIFS('4.RNAIllumina'!E:E, B400, '4.RNAIllumina'!X:X, "Y") &gt; 0,
            _xlfn.TEXTJOIN(", ", TRUE, IF(('4.RNAIllumina'!E:E = B400) * ('4.RNAIllumina'!X:X = "Y"), '4.RNAIllumina'!D:D, "")),
            "Awaiting Status"
        )
    )
)</f>
        <v>Awaiting Status</v>
      </c>
      <c r="T400" s="6" t="str">
        <f ca="1">VLOOKUP($B400,'1.MetaData'!$B:$H,2,FALSE)</f>
        <v>F16-0234</v>
      </c>
      <c r="U400" s="7" t="str">
        <f ca="1">VLOOKUP($B400,'1.MetaData'!$B:$H,3,FALSE)</f>
        <v>Plectropomus leopardus</v>
      </c>
      <c r="V400" s="7" t="str">
        <f ca="1">VLOOKUP($B400,'1.MetaData'!$B:$H,4,FALSE)</f>
        <v>Common Coral Trout</v>
      </c>
      <c r="W400" s="6" t="str">
        <f ca="1">VLOOKUP($B400,'1.MetaData'!$B:$H,5,FALSE)</f>
        <v xml:space="preserve">WA FIsheries </v>
      </c>
      <c r="X400" s="6" t="str">
        <f ca="1">VLOOKUP($B400,'1.MetaData'!$B:$H,6,FALSE)</f>
        <v>TrEnD</v>
      </c>
      <c r="Z400"/>
    </row>
    <row r="401" spans="1:26" hidden="1" x14ac:dyDescent="0.25">
      <c r="A401" s="17">
        <v>400</v>
      </c>
      <c r="B401" s="3" t="str">
        <f t="shared" ca="1" si="8"/>
        <v>OG400</v>
      </c>
      <c r="C401" s="219" t="s">
        <v>96</v>
      </c>
      <c r="D401" s="4">
        <f ca="1">COUNTIF('2.Tissue'!C:C,B401)</f>
        <v>1</v>
      </c>
      <c r="E401" s="4">
        <f ca="1">COUNTIFS('3.DNAExtractions'!$E:$E,$B401,'3.DNAExtractions'!$D:$D,E$1)</f>
        <v>1</v>
      </c>
      <c r="F401" s="2" t="str" cm="1">
        <f t="array" aca="1" ref="F401" ca="1">IF(
    COUNTIFS('3.DNAExtractions'!E:E, B401, '3.DNAExtractions'!Y:Y, "Y") &gt; 0,
    _xlfn.TEXTJOIN(", ", TRUE, IF(('3.DNAExtractions'!E:E = B401) * ('3.DNAExtractions'!Y:Y = "Y"), '3.DNAExtractions'!D:D, "")),
    IF(
        COUNTIFS('3.DNAExtractions'!E:E, B401, '3.DNAExtractions'!X:X, "Y") &gt; 0,
        _xlfn.TEXTJOIN(", ", TRUE, IF(('3.DNAExtractions'!E:E = B401) * ('3.DNAExtractions'!X:X = "Y"), '3.DNAExtractions'!D:D, "")),
        "Awaiting Status"
    )
)</f>
        <v>Extracted</v>
      </c>
      <c r="G401" s="45" t="s">
        <v>92</v>
      </c>
      <c r="H401" s="8" t="str" cm="1">
        <f t="array" aca="1" ref="H401" ca="1">IF(
    G401="N",
    "",
    IF(
        COUNTIFS('4.Illumina'!E:E, B401, '4.Illumina'!R:R, "Y") &gt; 0,
        _xlfn.TEXTJOIN(", ", TRUE, IF(('4.Illumina'!E:E = B401) * ('4.Illumina'!R:R = "Y"), '4.Illumina'!D:D, "")),
        IF(
            COUNTIFS('4.Illumina'!E:E, B401, '4.Illumina'!Q:Q, "Y") &gt; 0,
            _xlfn.TEXTJOIN(", ", TRUE, IF(('4.Illumina'!E:E = B401) * ('4.Illumina'!Q:Q = "Y"), '4.Illumina'!D:D, "")),
            "Awaiting Status"
        )
    )
)</f>
        <v>Sequenced</v>
      </c>
      <c r="I401" s="26" t="s">
        <v>94</v>
      </c>
      <c r="J401" s="56" t="str" cm="1">
        <f t="array" aca="1" ref="J401" ca="1">IF(
    I401="N",
    "",
    IF(
        COUNTIFS('4.PacBio'!E:E, B401, '4.PacBio'!W:W, "Y") &gt; 0,
        _xlfn.TEXTJOIN(", ", TRUE, IF(('4.PacBio'!E:E = B401) * ('4.PacBio'!W:W = "Y"), '4.PacBio'!D:D, "")),
        IF(
            COUNTIFS('4.PacBio'!E:E, B401, '4.PacBio'!V:V, "Y") &gt; 0,
            _xlfn.TEXTJOIN(", ", TRUE, IF(('4.PacBio'!E:E = B401) * ('4.PacBio'!V:V = "Y"), '4.PacBio'!D:D, "")),
            "Awaiting Status"
        )
    )
)</f>
        <v/>
      </c>
      <c r="K401" s="181" t="s">
        <v>94</v>
      </c>
      <c r="L401" s="8" t="str" cm="1">
        <f t="array" aca="1" ref="L401" ca="1">IF(
    K401="N",
    "",
    IF(
        COUNTIFS('4.HiCLibrary'!E:E, B401, '4.HiCLibrary'!V:V, "Y") &gt; 0,
        _xlfn.TEXTJOIN(", ", TRUE, IF(('4.HiCLibrary'!E:E = B401) * ('4.HiCLibrary'!V:V = "Y"), '4.HiCLibrary'!D:D, "")),
        IF(
            COUNTIFS('4.HiCLibrary'!E:E, B401, '4.HiCLibrary'!U:U, "Y") &gt; 0,
            _xlfn.TEXTJOIN(", ", TRUE, IF(('4.HiCLibrary'!E:E = B401) * ('4.HiCLibrary'!U:U = "Y"), '4.HiCLibrary'!D:D, "")),
            "Awaiting Status"
        )
    )
)</f>
        <v/>
      </c>
      <c r="M401" s="47" t="s">
        <v>94</v>
      </c>
      <c r="N401" s="56" t="str" cm="1">
        <f t="array" aca="1" ref="N401" ca="1">IF(
    M401="N",
    "",
    IF(
        COUNTIFS('4.ONT'!E:E, B401, '4.ONT'!Q:Q, "Y") &gt; 0,
        _xlfn.TEXTJOIN(", ", TRUE, IF(('4.ONT'!E:E = B401) * ('4.ONT'!Q:Q = "Y"), '4.ONT'!D:D, "")),
        IF(
            COUNTIFS('4.ONT'!E:E, B401, '4.ONT'!P:P, "Y") &gt; 0,
            _xlfn.TEXTJOIN(", ", TRUE, IF(('4.ONT'!E:E = B401) * ('4.ONT'!P:P = "Y"), '4.ONT'!D:D, "")),
            "Awaiting Status"
        )
    )
)</f>
        <v/>
      </c>
      <c r="O401" s="60" t="s">
        <v>94</v>
      </c>
      <c r="P401" s="60" t="str" cm="1">
        <f t="array" aca="1" ref="P401" ca="1">IF(
    O401="N",
    "",
    IF(
        COUNTIFS('3.RNAExtractions'!E:E, B401, '3.RNAExtractions'!Z:Z, "Y") &gt; 0,
        _xlfn.TEXTJOIN(", ", TRUE, IF(('3.RNAExtractions'!E:E = B401) * ('3.RNAExtractions'!Z:Z = "Y"), '3.RNAExtractions'!D:D, "")),
        IF(
            COUNTIFS('3.RNAExtractions'!E:E, B401, '3.RNAExtractions'!Y:Y, "Y") &gt; 0,
            _xlfn.TEXTJOIN(", ", TRUE, IF(('3.RNAExtractions'!E:E = B401) * ('3.RNAExtractions'!Y:Y = "Y"), '3.RNAExtractions'!D:D, "")),
            "Awaiting Status"
        )
    )
)</f>
        <v/>
      </c>
      <c r="Q401" s="60"/>
      <c r="R401" s="60" t="str" cm="1">
        <f t="array" aca="1" ref="R401" ca="1">IF(
    Q401="N",
    "",
    IF(
        COUNTIFS('4.RNAIllumina'!E:E, B401, '4.RNAIllumina'!Y:Y, "Y") &gt; 0,
        _xlfn.TEXTJOIN(", ", TRUE, IF(('4.RNAIllumina'!E:E = B401) * ('4.RNAIllumina'!Y:Y = "Y"), '4.RNAIllumina'!D:D, "")),
        IF(
            COUNTIFS('4.RNAIllumina'!E:E, B401, '4.RNAIllumina'!X:X, "Y") &gt; 0,
            _xlfn.TEXTJOIN(", ", TRUE, IF(('4.RNAIllumina'!E:E = B401) * ('4.RNAIllumina'!X:X = "Y"), '4.RNAIllumina'!D:D, "")),
            "Awaiting Status"
        )
    )
)</f>
        <v>Awaiting Status</v>
      </c>
      <c r="T401" s="6" t="str">
        <f ca="1">VLOOKUP($B401,'1.MetaData'!$B:$H,2,FALSE)</f>
        <v>F16-099</v>
      </c>
      <c r="U401" s="7" t="str">
        <f ca="1">VLOOKUP($B401,'1.MetaData'!$B:$H,3,FALSE)</f>
        <v>Lethrinus miniatus</v>
      </c>
      <c r="V401" s="7" t="str">
        <f ca="1">VLOOKUP($B401,'1.MetaData'!$B:$H,4,FALSE)</f>
        <v>Redthroat Emperor</v>
      </c>
      <c r="W401" s="6" t="str">
        <f ca="1">VLOOKUP($B401,'1.MetaData'!$B:$H,5,FALSE)</f>
        <v xml:space="preserve">WA FIsheries </v>
      </c>
      <c r="X401" s="6" t="str">
        <f ca="1">VLOOKUP($B401,'1.MetaData'!$B:$H,6,FALSE)</f>
        <v>TrEnD</v>
      </c>
      <c r="Z401"/>
    </row>
    <row r="402" spans="1:26" hidden="1" x14ac:dyDescent="0.25">
      <c r="A402" s="17">
        <v>401</v>
      </c>
      <c r="B402" s="3" t="str">
        <f t="shared" ca="1" si="8"/>
        <v>OG401</v>
      </c>
      <c r="C402" s="219" t="s">
        <v>96</v>
      </c>
      <c r="D402" s="4">
        <f ca="1">COUNTIF('2.Tissue'!C:C,B402)</f>
        <v>1</v>
      </c>
      <c r="E402" s="4">
        <f ca="1">COUNTIFS('3.DNAExtractions'!$E:$E,$B402,'3.DNAExtractions'!$D:$D,E$1)</f>
        <v>1</v>
      </c>
      <c r="F402" s="2" t="str" cm="1">
        <f t="array" aca="1" ref="F402" ca="1">IF(
    COUNTIFS('3.DNAExtractions'!E:E, B402, '3.DNAExtractions'!Y:Y, "Y") &gt; 0,
    _xlfn.TEXTJOIN(", ", TRUE, IF(('3.DNAExtractions'!E:E = B402) * ('3.DNAExtractions'!Y:Y = "Y"), '3.DNAExtractions'!D:D, "")),
    IF(
        COUNTIFS('3.DNAExtractions'!E:E, B402, '3.DNAExtractions'!X:X, "Y") &gt; 0,
        _xlfn.TEXTJOIN(", ", TRUE, IF(('3.DNAExtractions'!E:E = B402) * ('3.DNAExtractions'!X:X = "Y"), '3.DNAExtractions'!D:D, "")),
        "Awaiting Status"
    )
)</f>
        <v>Extracted</v>
      </c>
      <c r="G402" s="45" t="s">
        <v>92</v>
      </c>
      <c r="H402" s="8" t="str" cm="1">
        <f t="array" aca="1" ref="H402" ca="1">IF(
    G402="N",
    "",
    IF(
        COUNTIFS('4.Illumina'!E:E, B402, '4.Illumina'!R:R, "Y") &gt; 0,
        _xlfn.TEXTJOIN(", ", TRUE, IF(('4.Illumina'!E:E = B402) * ('4.Illumina'!R:R = "Y"), '4.Illumina'!D:D, "")),
        IF(
            COUNTIFS('4.Illumina'!E:E, B402, '4.Illumina'!Q:Q, "Y") &gt; 0,
            _xlfn.TEXTJOIN(", ", TRUE, IF(('4.Illumina'!E:E = B402) * ('4.Illumina'!Q:Q = "Y"), '4.Illumina'!D:D, "")),
            "Awaiting Status"
        )
    )
)</f>
        <v>Sequenced</v>
      </c>
      <c r="I402" s="26" t="s">
        <v>94</v>
      </c>
      <c r="J402" s="56" t="str" cm="1">
        <f t="array" aca="1" ref="J402" ca="1">IF(
    I402="N",
    "",
    IF(
        COUNTIFS('4.PacBio'!E:E, B402, '4.PacBio'!W:W, "Y") &gt; 0,
        _xlfn.TEXTJOIN(", ", TRUE, IF(('4.PacBio'!E:E = B402) * ('4.PacBio'!W:W = "Y"), '4.PacBio'!D:D, "")),
        IF(
            COUNTIFS('4.PacBio'!E:E, B402, '4.PacBio'!V:V, "Y") &gt; 0,
            _xlfn.TEXTJOIN(", ", TRUE, IF(('4.PacBio'!E:E = B402) * ('4.PacBio'!V:V = "Y"), '4.PacBio'!D:D, "")),
            "Awaiting Status"
        )
    )
)</f>
        <v/>
      </c>
      <c r="K402" s="181" t="s">
        <v>94</v>
      </c>
      <c r="L402" s="8" t="str" cm="1">
        <f t="array" aca="1" ref="L402" ca="1">IF(
    K402="N",
    "",
    IF(
        COUNTIFS('4.HiCLibrary'!E:E, B402, '4.HiCLibrary'!V:V, "Y") &gt; 0,
        _xlfn.TEXTJOIN(", ", TRUE, IF(('4.HiCLibrary'!E:E = B402) * ('4.HiCLibrary'!V:V = "Y"), '4.HiCLibrary'!D:D, "")),
        IF(
            COUNTIFS('4.HiCLibrary'!E:E, B402, '4.HiCLibrary'!U:U, "Y") &gt; 0,
            _xlfn.TEXTJOIN(", ", TRUE, IF(('4.HiCLibrary'!E:E = B402) * ('4.HiCLibrary'!U:U = "Y"), '4.HiCLibrary'!D:D, "")),
            "Awaiting Status"
        )
    )
)</f>
        <v/>
      </c>
      <c r="M402" s="47" t="s">
        <v>94</v>
      </c>
      <c r="N402" s="56" t="str" cm="1">
        <f t="array" aca="1" ref="N402" ca="1">IF(
    M402="N",
    "",
    IF(
        COUNTIFS('4.ONT'!E:E, B402, '4.ONT'!Q:Q, "Y") &gt; 0,
        _xlfn.TEXTJOIN(", ", TRUE, IF(('4.ONT'!E:E = B402) * ('4.ONT'!Q:Q = "Y"), '4.ONT'!D:D, "")),
        IF(
            COUNTIFS('4.ONT'!E:E, B402, '4.ONT'!P:P, "Y") &gt; 0,
            _xlfn.TEXTJOIN(", ", TRUE, IF(('4.ONT'!E:E = B402) * ('4.ONT'!P:P = "Y"), '4.ONT'!D:D, "")),
            "Awaiting Status"
        )
    )
)</f>
        <v/>
      </c>
      <c r="O402" s="60" t="s">
        <v>94</v>
      </c>
      <c r="P402" s="60" t="str" cm="1">
        <f t="array" aca="1" ref="P402" ca="1">IF(
    O402="N",
    "",
    IF(
        COUNTIFS('3.RNAExtractions'!E:E, B402, '3.RNAExtractions'!Z:Z, "Y") &gt; 0,
        _xlfn.TEXTJOIN(", ", TRUE, IF(('3.RNAExtractions'!E:E = B402) * ('3.RNAExtractions'!Z:Z = "Y"), '3.RNAExtractions'!D:D, "")),
        IF(
            COUNTIFS('3.RNAExtractions'!E:E, B402, '3.RNAExtractions'!Y:Y, "Y") &gt; 0,
            _xlfn.TEXTJOIN(", ", TRUE, IF(('3.RNAExtractions'!E:E = B402) * ('3.RNAExtractions'!Y:Y = "Y"), '3.RNAExtractions'!D:D, "")),
            "Awaiting Status"
        )
    )
)</f>
        <v/>
      </c>
      <c r="Q402" s="60"/>
      <c r="R402" s="60" t="str" cm="1">
        <f t="array" aca="1" ref="R402" ca="1">IF(
    Q402="N",
    "",
    IF(
        COUNTIFS('4.RNAIllumina'!E:E, B402, '4.RNAIllumina'!Y:Y, "Y") &gt; 0,
        _xlfn.TEXTJOIN(", ", TRUE, IF(('4.RNAIllumina'!E:E = B402) * ('4.RNAIllumina'!Y:Y = "Y"), '4.RNAIllumina'!D:D, "")),
        IF(
            COUNTIFS('4.RNAIllumina'!E:E, B402, '4.RNAIllumina'!X:X, "Y") &gt; 0,
            _xlfn.TEXTJOIN(", ", TRUE, IF(('4.RNAIllumina'!E:E = B402) * ('4.RNAIllumina'!X:X = "Y"), '4.RNAIllumina'!D:D, "")),
            "Awaiting Status"
        )
    )
)</f>
        <v>Awaiting Status</v>
      </c>
      <c r="T402" s="6" t="str">
        <f ca="1">VLOOKUP($B402,'1.MetaData'!$B:$H,2,FALSE)</f>
        <v>F16-0067</v>
      </c>
      <c r="U402" s="7" t="str">
        <f ca="1">VLOOKUP($B402,'1.MetaData'!$B:$H,3,FALSE)</f>
        <v>Microcanthus strigatus</v>
      </c>
      <c r="V402" s="7" t="str">
        <f ca="1">VLOOKUP($B402,'1.MetaData'!$B:$H,4,FALSE)</f>
        <v>Stripey</v>
      </c>
      <c r="W402" s="6" t="str">
        <f ca="1">VLOOKUP($B402,'1.MetaData'!$B:$H,5,FALSE)</f>
        <v>J DiBattista, Ben Saunders, and JP Hobbs</v>
      </c>
      <c r="X402" s="6" t="str">
        <f ca="1">VLOOKUP($B402,'1.MetaData'!$B:$H,6,FALSE)</f>
        <v>TrEnD</v>
      </c>
      <c r="Z402"/>
    </row>
    <row r="403" spans="1:26" hidden="1" x14ac:dyDescent="0.25">
      <c r="A403" s="17">
        <v>402</v>
      </c>
      <c r="B403" s="3" t="str">
        <f t="shared" ca="1" si="8"/>
        <v>OG402</v>
      </c>
      <c r="C403" s="219" t="s">
        <v>96</v>
      </c>
      <c r="D403" s="4">
        <f ca="1">COUNTIF('2.Tissue'!C:C,B403)</f>
        <v>1</v>
      </c>
      <c r="E403" s="4">
        <f ca="1">COUNTIFS('3.DNAExtractions'!$E:$E,$B403,'3.DNAExtractions'!$D:$D,E$1)</f>
        <v>1</v>
      </c>
      <c r="F403" s="2" t="str" cm="1">
        <f t="array" aca="1" ref="F403" ca="1">IF(
    COUNTIFS('3.DNAExtractions'!E:E, B403, '3.DNAExtractions'!Y:Y, "Y") &gt; 0,
    _xlfn.TEXTJOIN(", ", TRUE, IF(('3.DNAExtractions'!E:E = B403) * ('3.DNAExtractions'!Y:Y = "Y"), '3.DNAExtractions'!D:D, "")),
    IF(
        COUNTIFS('3.DNAExtractions'!E:E, B403, '3.DNAExtractions'!X:X, "Y") &gt; 0,
        _xlfn.TEXTJOIN(", ", TRUE, IF(('3.DNAExtractions'!E:E = B403) * ('3.DNAExtractions'!X:X = "Y"), '3.DNAExtractions'!D:D, "")),
        "Awaiting Status"
    )
)</f>
        <v>Extracted</v>
      </c>
      <c r="G403" s="45" t="s">
        <v>92</v>
      </c>
      <c r="H403" s="8" t="str" cm="1">
        <f t="array" aca="1" ref="H403" ca="1">IF(
    G403="N",
    "",
    IF(
        COUNTIFS('4.Illumina'!E:E, B403, '4.Illumina'!R:R, "Y") &gt; 0,
        _xlfn.TEXTJOIN(", ", TRUE, IF(('4.Illumina'!E:E = B403) * ('4.Illumina'!R:R = "Y"), '4.Illumina'!D:D, "")),
        IF(
            COUNTIFS('4.Illumina'!E:E, B403, '4.Illumina'!Q:Q, "Y") &gt; 0,
            _xlfn.TEXTJOIN(", ", TRUE, IF(('4.Illumina'!E:E = B403) * ('4.Illumina'!Q:Q = "Y"), '4.Illumina'!D:D, "")),
            "Awaiting Status"
        )
    )
)</f>
        <v>Sequenced</v>
      </c>
      <c r="I403" s="26" t="s">
        <v>94</v>
      </c>
      <c r="J403" s="56" t="str" cm="1">
        <f t="array" aca="1" ref="J403" ca="1">IF(
    I403="N",
    "",
    IF(
        COUNTIFS('4.PacBio'!E:E, B403, '4.PacBio'!W:W, "Y") &gt; 0,
        _xlfn.TEXTJOIN(", ", TRUE, IF(('4.PacBio'!E:E = B403) * ('4.PacBio'!W:W = "Y"), '4.PacBio'!D:D, "")),
        IF(
            COUNTIFS('4.PacBio'!E:E, B403, '4.PacBio'!V:V, "Y") &gt; 0,
            _xlfn.TEXTJOIN(", ", TRUE, IF(('4.PacBio'!E:E = B403) * ('4.PacBio'!V:V = "Y"), '4.PacBio'!D:D, "")),
            "Awaiting Status"
        )
    )
)</f>
        <v/>
      </c>
      <c r="K403" s="181" t="s">
        <v>94</v>
      </c>
      <c r="L403" s="8" t="str" cm="1">
        <f t="array" aca="1" ref="L403" ca="1">IF(
    K403="N",
    "",
    IF(
        COUNTIFS('4.HiCLibrary'!E:E, B403, '4.HiCLibrary'!V:V, "Y") &gt; 0,
        _xlfn.TEXTJOIN(", ", TRUE, IF(('4.HiCLibrary'!E:E = B403) * ('4.HiCLibrary'!V:V = "Y"), '4.HiCLibrary'!D:D, "")),
        IF(
            COUNTIFS('4.HiCLibrary'!E:E, B403, '4.HiCLibrary'!U:U, "Y") &gt; 0,
            _xlfn.TEXTJOIN(", ", TRUE, IF(('4.HiCLibrary'!E:E = B403) * ('4.HiCLibrary'!U:U = "Y"), '4.HiCLibrary'!D:D, "")),
            "Awaiting Status"
        )
    )
)</f>
        <v/>
      </c>
      <c r="M403" s="47" t="s">
        <v>94</v>
      </c>
      <c r="N403" s="56" t="str" cm="1">
        <f t="array" aca="1" ref="N403" ca="1">IF(
    M403="N",
    "",
    IF(
        COUNTIFS('4.ONT'!E:E, B403, '4.ONT'!Q:Q, "Y") &gt; 0,
        _xlfn.TEXTJOIN(", ", TRUE, IF(('4.ONT'!E:E = B403) * ('4.ONT'!Q:Q = "Y"), '4.ONT'!D:D, "")),
        IF(
            COUNTIFS('4.ONT'!E:E, B403, '4.ONT'!P:P, "Y") &gt; 0,
            _xlfn.TEXTJOIN(", ", TRUE, IF(('4.ONT'!E:E = B403) * ('4.ONT'!P:P = "Y"), '4.ONT'!D:D, "")),
            "Awaiting Status"
        )
    )
)</f>
        <v/>
      </c>
      <c r="O403" s="60" t="s">
        <v>94</v>
      </c>
      <c r="P403" s="60" t="str" cm="1">
        <f t="array" aca="1" ref="P403" ca="1">IF(
    O403="N",
    "",
    IF(
        COUNTIFS('3.RNAExtractions'!E:E, B403, '3.RNAExtractions'!Z:Z, "Y") &gt; 0,
        _xlfn.TEXTJOIN(", ", TRUE, IF(('3.RNAExtractions'!E:E = B403) * ('3.RNAExtractions'!Z:Z = "Y"), '3.RNAExtractions'!D:D, "")),
        IF(
            COUNTIFS('3.RNAExtractions'!E:E, B403, '3.RNAExtractions'!Y:Y, "Y") &gt; 0,
            _xlfn.TEXTJOIN(", ", TRUE, IF(('3.RNAExtractions'!E:E = B403) * ('3.RNAExtractions'!Y:Y = "Y"), '3.RNAExtractions'!D:D, "")),
            "Awaiting Status"
        )
    )
)</f>
        <v/>
      </c>
      <c r="Q403" s="60"/>
      <c r="R403" s="60" t="str" cm="1">
        <f t="array" aca="1" ref="R403" ca="1">IF(
    Q403="N",
    "",
    IF(
        COUNTIFS('4.RNAIllumina'!E:E, B403, '4.RNAIllumina'!Y:Y, "Y") &gt; 0,
        _xlfn.TEXTJOIN(", ", TRUE, IF(('4.RNAIllumina'!E:E = B403) * ('4.RNAIllumina'!Y:Y = "Y"), '4.RNAIllumina'!D:D, "")),
        IF(
            COUNTIFS('4.RNAIllumina'!E:E, B403, '4.RNAIllumina'!X:X, "Y") &gt; 0,
            _xlfn.TEXTJOIN(", ", TRUE, IF(('4.RNAIllumina'!E:E = B403) * ('4.RNAIllumina'!X:X = "Y"), '4.RNAIllumina'!D:D, "")),
            "Awaiting Status"
        )
    )
)</f>
        <v>Awaiting Status</v>
      </c>
      <c r="T403" s="6" t="str">
        <f ca="1">VLOOKUP($B403,'1.MetaData'!$B:$H,2,FALSE)</f>
        <v>F16-0494</v>
      </c>
      <c r="U403" s="7" t="str">
        <f ca="1">VLOOKUP($B403,'1.MetaData'!$B:$H,3,FALSE)</f>
        <v>Neosebastes nigropunctatus</v>
      </c>
      <c r="V403" s="7" t="str">
        <f ca="1">VLOOKUP($B403,'1.MetaData'!$B:$H,4,FALSE)</f>
        <v>Black-spotted gurnard perch</v>
      </c>
      <c r="W403" s="6" t="str">
        <f ca="1">VLOOKUP($B403,'1.MetaData'!$B:$H,5,FALSE)</f>
        <v xml:space="preserve">WA FIsheries </v>
      </c>
      <c r="X403" s="6" t="str">
        <f ca="1">VLOOKUP($B403,'1.MetaData'!$B:$H,6,FALSE)</f>
        <v>TrEnD</v>
      </c>
      <c r="Z403"/>
    </row>
    <row r="404" spans="1:26" hidden="1" x14ac:dyDescent="0.25">
      <c r="A404" s="17">
        <v>403</v>
      </c>
      <c r="B404" s="3" t="str">
        <f t="shared" ca="1" si="8"/>
        <v>OG403</v>
      </c>
      <c r="C404" s="219" t="s">
        <v>96</v>
      </c>
      <c r="D404" s="4">
        <f ca="1">COUNTIF('2.Tissue'!C:C,B404)</f>
        <v>1</v>
      </c>
      <c r="E404" s="4">
        <f ca="1">COUNTIFS('3.DNAExtractions'!$E:$E,$B404,'3.DNAExtractions'!$D:$D,E$1)</f>
        <v>1</v>
      </c>
      <c r="F404" s="2" t="str" cm="1">
        <f t="array" aca="1" ref="F404" ca="1">IF(
    COUNTIFS('3.DNAExtractions'!E:E, B404, '3.DNAExtractions'!Y:Y, "Y") &gt; 0,
    _xlfn.TEXTJOIN(", ", TRUE, IF(('3.DNAExtractions'!E:E = B404) * ('3.DNAExtractions'!Y:Y = "Y"), '3.DNAExtractions'!D:D, "")),
    IF(
        COUNTIFS('3.DNAExtractions'!E:E, B404, '3.DNAExtractions'!X:X, "Y") &gt; 0,
        _xlfn.TEXTJOIN(", ", TRUE, IF(('3.DNAExtractions'!E:E = B404) * ('3.DNAExtractions'!X:X = "Y"), '3.DNAExtractions'!D:D, "")),
        "Awaiting Status"
    )
)</f>
        <v>Extracted</v>
      </c>
      <c r="G404" s="45" t="s">
        <v>92</v>
      </c>
      <c r="H404" s="8" t="str" cm="1">
        <f t="array" aca="1" ref="H404" ca="1">IF(
    G404="N",
    "",
    IF(
        COUNTIFS('4.Illumina'!E:E, B404, '4.Illumina'!R:R, "Y") &gt; 0,
        _xlfn.TEXTJOIN(", ", TRUE, IF(('4.Illumina'!E:E = B404) * ('4.Illumina'!R:R = "Y"), '4.Illumina'!D:D, "")),
        IF(
            COUNTIFS('4.Illumina'!E:E, B404, '4.Illumina'!Q:Q, "Y") &gt; 0,
            _xlfn.TEXTJOIN(", ", TRUE, IF(('4.Illumina'!E:E = B404) * ('4.Illumina'!Q:Q = "Y"), '4.Illumina'!D:D, "")),
            "Awaiting Status"
        )
    )
)</f>
        <v>Sequenced</v>
      </c>
      <c r="I404" s="26" t="s">
        <v>94</v>
      </c>
      <c r="J404" s="56" t="str" cm="1">
        <f t="array" aca="1" ref="J404" ca="1">IF(
    I404="N",
    "",
    IF(
        COUNTIFS('4.PacBio'!E:E, B404, '4.PacBio'!W:W, "Y") &gt; 0,
        _xlfn.TEXTJOIN(", ", TRUE, IF(('4.PacBio'!E:E = B404) * ('4.PacBio'!W:W = "Y"), '4.PacBio'!D:D, "")),
        IF(
            COUNTIFS('4.PacBio'!E:E, B404, '4.PacBio'!V:V, "Y") &gt; 0,
            _xlfn.TEXTJOIN(", ", TRUE, IF(('4.PacBio'!E:E = B404) * ('4.PacBio'!V:V = "Y"), '4.PacBio'!D:D, "")),
            "Awaiting Status"
        )
    )
)</f>
        <v/>
      </c>
      <c r="K404" s="181" t="s">
        <v>94</v>
      </c>
      <c r="L404" s="8" t="str" cm="1">
        <f t="array" aca="1" ref="L404" ca="1">IF(
    K404="N",
    "",
    IF(
        COUNTIFS('4.HiCLibrary'!E:E, B404, '4.HiCLibrary'!V:V, "Y") &gt; 0,
        _xlfn.TEXTJOIN(", ", TRUE, IF(('4.HiCLibrary'!E:E = B404) * ('4.HiCLibrary'!V:V = "Y"), '4.HiCLibrary'!D:D, "")),
        IF(
            COUNTIFS('4.HiCLibrary'!E:E, B404, '4.HiCLibrary'!U:U, "Y") &gt; 0,
            _xlfn.TEXTJOIN(", ", TRUE, IF(('4.HiCLibrary'!E:E = B404) * ('4.HiCLibrary'!U:U = "Y"), '4.HiCLibrary'!D:D, "")),
            "Awaiting Status"
        )
    )
)</f>
        <v/>
      </c>
      <c r="M404" s="47" t="s">
        <v>94</v>
      </c>
      <c r="N404" s="56" t="str" cm="1">
        <f t="array" aca="1" ref="N404" ca="1">IF(
    M404="N",
    "",
    IF(
        COUNTIFS('4.ONT'!E:E, B404, '4.ONT'!Q:Q, "Y") &gt; 0,
        _xlfn.TEXTJOIN(", ", TRUE, IF(('4.ONT'!E:E = B404) * ('4.ONT'!Q:Q = "Y"), '4.ONT'!D:D, "")),
        IF(
            COUNTIFS('4.ONT'!E:E, B404, '4.ONT'!P:P, "Y") &gt; 0,
            _xlfn.TEXTJOIN(", ", TRUE, IF(('4.ONT'!E:E = B404) * ('4.ONT'!P:P = "Y"), '4.ONT'!D:D, "")),
            "Awaiting Status"
        )
    )
)</f>
        <v/>
      </c>
      <c r="O404" s="60" t="s">
        <v>94</v>
      </c>
      <c r="P404" s="60" t="str" cm="1">
        <f t="array" aca="1" ref="P404" ca="1">IF(
    O404="N",
    "",
    IF(
        COUNTIFS('3.RNAExtractions'!E:E, B404, '3.RNAExtractions'!Z:Z, "Y") &gt; 0,
        _xlfn.TEXTJOIN(", ", TRUE, IF(('3.RNAExtractions'!E:E = B404) * ('3.RNAExtractions'!Z:Z = "Y"), '3.RNAExtractions'!D:D, "")),
        IF(
            COUNTIFS('3.RNAExtractions'!E:E, B404, '3.RNAExtractions'!Y:Y, "Y") &gt; 0,
            _xlfn.TEXTJOIN(", ", TRUE, IF(('3.RNAExtractions'!E:E = B404) * ('3.RNAExtractions'!Y:Y = "Y"), '3.RNAExtractions'!D:D, "")),
            "Awaiting Status"
        )
    )
)</f>
        <v/>
      </c>
      <c r="Q404" s="60"/>
      <c r="R404" s="60" t="str" cm="1">
        <f t="array" aca="1" ref="R404" ca="1">IF(
    Q404="N",
    "",
    IF(
        COUNTIFS('4.RNAIllumina'!E:E, B404, '4.RNAIllumina'!Y:Y, "Y") &gt; 0,
        _xlfn.TEXTJOIN(", ", TRUE, IF(('4.RNAIllumina'!E:E = B404) * ('4.RNAIllumina'!Y:Y = "Y"), '4.RNAIllumina'!D:D, "")),
        IF(
            COUNTIFS('4.RNAIllumina'!E:E, B404, '4.RNAIllumina'!X:X, "Y") &gt; 0,
            _xlfn.TEXTJOIN(", ", TRUE, IF(('4.RNAIllumina'!E:E = B404) * ('4.RNAIllumina'!X:X = "Y"), '4.RNAIllumina'!D:D, "")),
            "Awaiting Status"
        )
    )
)</f>
        <v>Awaiting Status</v>
      </c>
      <c r="T404" s="6" t="str">
        <f ca="1">VLOOKUP($B404,'1.MetaData'!$B:$H,2,FALSE)</f>
        <v>F16-0501</v>
      </c>
      <c r="U404" s="7" t="str">
        <f ca="1">VLOOKUP($B404,'1.MetaData'!$B:$H,3,FALSE)</f>
        <v>Neosebastes pandus</v>
      </c>
      <c r="V404" s="7" t="str">
        <f ca="1">VLOOKUP($B404,'1.MetaData'!$B:$H,4,FALSE)</f>
        <v>Bighead gurnard perch</v>
      </c>
      <c r="W404" s="6" t="str">
        <f ca="1">VLOOKUP($B404,'1.MetaData'!$B:$H,5,FALSE)</f>
        <v xml:space="preserve">WA FIsheries </v>
      </c>
      <c r="X404" s="6" t="str">
        <f ca="1">VLOOKUP($B404,'1.MetaData'!$B:$H,6,FALSE)</f>
        <v>TrEnD</v>
      </c>
      <c r="Z404"/>
    </row>
    <row r="405" spans="1:26" hidden="1" x14ac:dyDescent="0.25">
      <c r="A405" s="17">
        <v>404</v>
      </c>
      <c r="B405" s="3" t="str">
        <f t="shared" ca="1" si="8"/>
        <v>OG404</v>
      </c>
      <c r="C405" s="219" t="s">
        <v>96</v>
      </c>
      <c r="D405" s="4">
        <f ca="1">COUNTIF('2.Tissue'!C:C,B405)</f>
        <v>1</v>
      </c>
      <c r="E405" s="4">
        <f ca="1">COUNTIFS('3.DNAExtractions'!$E:$E,$B405,'3.DNAExtractions'!$D:$D,E$1)</f>
        <v>1</v>
      </c>
      <c r="F405" s="2" t="str" cm="1">
        <f t="array" aca="1" ref="F405" ca="1">IF(
    COUNTIFS('3.DNAExtractions'!E:E, B405, '3.DNAExtractions'!Y:Y, "Y") &gt; 0,
    _xlfn.TEXTJOIN(", ", TRUE, IF(('3.DNAExtractions'!E:E = B405) * ('3.DNAExtractions'!Y:Y = "Y"), '3.DNAExtractions'!D:D, "")),
    IF(
        COUNTIFS('3.DNAExtractions'!E:E, B405, '3.DNAExtractions'!X:X, "Y") &gt; 0,
        _xlfn.TEXTJOIN(", ", TRUE, IF(('3.DNAExtractions'!E:E = B405) * ('3.DNAExtractions'!X:X = "Y"), '3.DNAExtractions'!D:D, "")),
        "Awaiting Status"
    )
)</f>
        <v>Extracted</v>
      </c>
      <c r="G405" s="45" t="s">
        <v>92</v>
      </c>
      <c r="H405" s="8" t="str" cm="1">
        <f t="array" aca="1" ref="H405" ca="1">IF(
    G405="N",
    "",
    IF(
        COUNTIFS('4.Illumina'!E:E, B405, '4.Illumina'!R:R, "Y") &gt; 0,
        _xlfn.TEXTJOIN(", ", TRUE, IF(('4.Illumina'!E:E = B405) * ('4.Illumina'!R:R = "Y"), '4.Illumina'!D:D, "")),
        IF(
            COUNTIFS('4.Illumina'!E:E, B405, '4.Illumina'!Q:Q, "Y") &gt; 0,
            _xlfn.TEXTJOIN(", ", TRUE, IF(('4.Illumina'!E:E = B405) * ('4.Illumina'!Q:Q = "Y"), '4.Illumina'!D:D, "")),
            "Awaiting Status"
        )
    )
)</f>
        <v>Sequenced</v>
      </c>
      <c r="I405" s="26" t="s">
        <v>94</v>
      </c>
      <c r="J405" s="56" t="str" cm="1">
        <f t="array" aca="1" ref="J405" ca="1">IF(
    I405="N",
    "",
    IF(
        COUNTIFS('4.PacBio'!E:E, B405, '4.PacBio'!W:W, "Y") &gt; 0,
        _xlfn.TEXTJOIN(", ", TRUE, IF(('4.PacBio'!E:E = B405) * ('4.PacBio'!W:W = "Y"), '4.PacBio'!D:D, "")),
        IF(
            COUNTIFS('4.PacBio'!E:E, B405, '4.PacBio'!V:V, "Y") &gt; 0,
            _xlfn.TEXTJOIN(", ", TRUE, IF(('4.PacBio'!E:E = B405) * ('4.PacBio'!V:V = "Y"), '4.PacBio'!D:D, "")),
            "Awaiting Status"
        )
    )
)</f>
        <v/>
      </c>
      <c r="K405" s="181" t="s">
        <v>94</v>
      </c>
      <c r="L405" s="8" t="str" cm="1">
        <f t="array" aca="1" ref="L405" ca="1">IF(
    K405="N",
    "",
    IF(
        COUNTIFS('4.HiCLibrary'!E:E, B405, '4.HiCLibrary'!V:V, "Y") &gt; 0,
        _xlfn.TEXTJOIN(", ", TRUE, IF(('4.HiCLibrary'!E:E = B405) * ('4.HiCLibrary'!V:V = "Y"), '4.HiCLibrary'!D:D, "")),
        IF(
            COUNTIFS('4.HiCLibrary'!E:E, B405, '4.HiCLibrary'!U:U, "Y") &gt; 0,
            _xlfn.TEXTJOIN(", ", TRUE, IF(('4.HiCLibrary'!E:E = B405) * ('4.HiCLibrary'!U:U = "Y"), '4.HiCLibrary'!D:D, "")),
            "Awaiting Status"
        )
    )
)</f>
        <v/>
      </c>
      <c r="M405" s="47" t="s">
        <v>94</v>
      </c>
      <c r="N405" s="56" t="str" cm="1">
        <f t="array" aca="1" ref="N405" ca="1">IF(
    M405="N",
    "",
    IF(
        COUNTIFS('4.ONT'!E:E, B405, '4.ONT'!Q:Q, "Y") &gt; 0,
        _xlfn.TEXTJOIN(", ", TRUE, IF(('4.ONT'!E:E = B405) * ('4.ONT'!Q:Q = "Y"), '4.ONT'!D:D, "")),
        IF(
            COUNTIFS('4.ONT'!E:E, B405, '4.ONT'!P:P, "Y") &gt; 0,
            _xlfn.TEXTJOIN(", ", TRUE, IF(('4.ONT'!E:E = B405) * ('4.ONT'!P:P = "Y"), '4.ONT'!D:D, "")),
            "Awaiting Status"
        )
    )
)</f>
        <v/>
      </c>
      <c r="O405" s="60" t="s">
        <v>94</v>
      </c>
      <c r="P405" s="60" t="str" cm="1">
        <f t="array" aca="1" ref="P405" ca="1">IF(
    O405="N",
    "",
    IF(
        COUNTIFS('3.RNAExtractions'!E:E, B405, '3.RNAExtractions'!Z:Z, "Y") &gt; 0,
        _xlfn.TEXTJOIN(", ", TRUE, IF(('3.RNAExtractions'!E:E = B405) * ('3.RNAExtractions'!Z:Z = "Y"), '3.RNAExtractions'!D:D, "")),
        IF(
            COUNTIFS('3.RNAExtractions'!E:E, B405, '3.RNAExtractions'!Y:Y, "Y") &gt; 0,
            _xlfn.TEXTJOIN(", ", TRUE, IF(('3.RNAExtractions'!E:E = B405) * ('3.RNAExtractions'!Y:Y = "Y"), '3.RNAExtractions'!D:D, "")),
            "Awaiting Status"
        )
    )
)</f>
        <v/>
      </c>
      <c r="Q405" s="60"/>
      <c r="R405" s="60" t="str" cm="1">
        <f t="array" aca="1" ref="R405" ca="1">IF(
    Q405="N",
    "",
    IF(
        COUNTIFS('4.RNAIllumina'!E:E, B405, '4.RNAIllumina'!Y:Y, "Y") &gt; 0,
        _xlfn.TEXTJOIN(", ", TRUE, IF(('4.RNAIllumina'!E:E = B405) * ('4.RNAIllumina'!Y:Y = "Y"), '4.RNAIllumina'!D:D, "")),
        IF(
            COUNTIFS('4.RNAIllumina'!E:E, B405, '4.RNAIllumina'!X:X, "Y") &gt; 0,
            _xlfn.TEXTJOIN(", ", TRUE, IF(('4.RNAIllumina'!E:E = B405) * ('4.RNAIllumina'!X:X = "Y"), '4.RNAIllumina'!D:D, "")),
            "Awaiting Status"
        )
    )
)</f>
        <v>Awaiting Status</v>
      </c>
      <c r="T405" s="6" t="str">
        <f ca="1">VLOOKUP($B405,'1.MetaData'!$B:$H,2,FALSE)</f>
        <v>F16-0259</v>
      </c>
      <c r="U405" s="7" t="str">
        <f ca="1">VLOOKUP($B405,'1.MetaData'!$B:$H,3,FALSE)</f>
        <v>Plectropomus leopardus</v>
      </c>
      <c r="V405" s="7" t="str">
        <f ca="1">VLOOKUP($B405,'1.MetaData'!$B:$H,4,FALSE)</f>
        <v>Common Coral Trout</v>
      </c>
      <c r="W405" s="6" t="str">
        <f ca="1">VLOOKUP($B405,'1.MetaData'!$B:$H,5,FALSE)</f>
        <v xml:space="preserve">WA FIsheries </v>
      </c>
      <c r="X405" s="6" t="str">
        <f ca="1">VLOOKUP($B405,'1.MetaData'!$B:$H,6,FALSE)</f>
        <v>TrEnD</v>
      </c>
      <c r="Z405"/>
    </row>
    <row r="406" spans="1:26" hidden="1" x14ac:dyDescent="0.25">
      <c r="A406" s="17">
        <v>405</v>
      </c>
      <c r="B406" s="3" t="str">
        <f t="shared" ca="1" si="8"/>
        <v>OG405</v>
      </c>
      <c r="C406" s="219" t="s">
        <v>96</v>
      </c>
      <c r="D406" s="4">
        <f ca="1">COUNTIF('2.Tissue'!C:C,B406)</f>
        <v>1</v>
      </c>
      <c r="E406" s="4">
        <f ca="1">COUNTIFS('3.DNAExtractions'!$E:$E,$B406,'3.DNAExtractions'!$D:$D,E$1)</f>
        <v>1</v>
      </c>
      <c r="F406" s="2" t="str" cm="1">
        <f t="array" aca="1" ref="F406" ca="1">IF(
    COUNTIFS('3.DNAExtractions'!E:E, B406, '3.DNAExtractions'!Y:Y, "Y") &gt; 0,
    _xlfn.TEXTJOIN(", ", TRUE, IF(('3.DNAExtractions'!E:E = B406) * ('3.DNAExtractions'!Y:Y = "Y"), '3.DNAExtractions'!D:D, "")),
    IF(
        COUNTIFS('3.DNAExtractions'!E:E, B406, '3.DNAExtractions'!X:X, "Y") &gt; 0,
        _xlfn.TEXTJOIN(", ", TRUE, IF(('3.DNAExtractions'!E:E = B406) * ('3.DNAExtractions'!X:X = "Y"), '3.DNAExtractions'!D:D, "")),
        "Awaiting Status"
    )
)</f>
        <v>Extracted</v>
      </c>
      <c r="G406" s="45" t="s">
        <v>92</v>
      </c>
      <c r="H406" s="8" t="str" cm="1">
        <f t="array" aca="1" ref="H406" ca="1">IF(
    G406="N",
    "",
    IF(
        COUNTIFS('4.Illumina'!E:E, B406, '4.Illumina'!R:R, "Y") &gt; 0,
        _xlfn.TEXTJOIN(", ", TRUE, IF(('4.Illumina'!E:E = B406) * ('4.Illumina'!R:R = "Y"), '4.Illumina'!D:D, "")),
        IF(
            COUNTIFS('4.Illumina'!E:E, B406, '4.Illumina'!Q:Q, "Y") &gt; 0,
            _xlfn.TEXTJOIN(", ", TRUE, IF(('4.Illumina'!E:E = B406) * ('4.Illumina'!Q:Q = "Y"), '4.Illumina'!D:D, "")),
            "Awaiting Status"
        )
    )
)</f>
        <v>Sequenced</v>
      </c>
      <c r="I406" s="26" t="s">
        <v>94</v>
      </c>
      <c r="J406" s="56" t="str" cm="1">
        <f t="array" aca="1" ref="J406" ca="1">IF(
    I406="N",
    "",
    IF(
        COUNTIFS('4.PacBio'!E:E, B406, '4.PacBio'!W:W, "Y") &gt; 0,
        _xlfn.TEXTJOIN(", ", TRUE, IF(('4.PacBio'!E:E = B406) * ('4.PacBio'!W:W = "Y"), '4.PacBio'!D:D, "")),
        IF(
            COUNTIFS('4.PacBio'!E:E, B406, '4.PacBio'!V:V, "Y") &gt; 0,
            _xlfn.TEXTJOIN(", ", TRUE, IF(('4.PacBio'!E:E = B406) * ('4.PacBio'!V:V = "Y"), '4.PacBio'!D:D, "")),
            "Awaiting Status"
        )
    )
)</f>
        <v/>
      </c>
      <c r="K406" s="181" t="s">
        <v>94</v>
      </c>
      <c r="L406" s="8" t="str" cm="1">
        <f t="array" aca="1" ref="L406" ca="1">IF(
    K406="N",
    "",
    IF(
        COUNTIFS('4.HiCLibrary'!E:E, B406, '4.HiCLibrary'!V:V, "Y") &gt; 0,
        _xlfn.TEXTJOIN(", ", TRUE, IF(('4.HiCLibrary'!E:E = B406) * ('4.HiCLibrary'!V:V = "Y"), '4.HiCLibrary'!D:D, "")),
        IF(
            COUNTIFS('4.HiCLibrary'!E:E, B406, '4.HiCLibrary'!U:U, "Y") &gt; 0,
            _xlfn.TEXTJOIN(", ", TRUE, IF(('4.HiCLibrary'!E:E = B406) * ('4.HiCLibrary'!U:U = "Y"), '4.HiCLibrary'!D:D, "")),
            "Awaiting Status"
        )
    )
)</f>
        <v/>
      </c>
      <c r="M406" s="47" t="s">
        <v>94</v>
      </c>
      <c r="N406" s="56" t="str" cm="1">
        <f t="array" aca="1" ref="N406" ca="1">IF(
    M406="N",
    "",
    IF(
        COUNTIFS('4.ONT'!E:E, B406, '4.ONT'!Q:Q, "Y") &gt; 0,
        _xlfn.TEXTJOIN(", ", TRUE, IF(('4.ONT'!E:E = B406) * ('4.ONT'!Q:Q = "Y"), '4.ONT'!D:D, "")),
        IF(
            COUNTIFS('4.ONT'!E:E, B406, '4.ONT'!P:P, "Y") &gt; 0,
            _xlfn.TEXTJOIN(", ", TRUE, IF(('4.ONT'!E:E = B406) * ('4.ONT'!P:P = "Y"), '4.ONT'!D:D, "")),
            "Awaiting Status"
        )
    )
)</f>
        <v/>
      </c>
      <c r="O406" s="60" t="s">
        <v>94</v>
      </c>
      <c r="P406" s="60" t="str" cm="1">
        <f t="array" aca="1" ref="P406" ca="1">IF(
    O406="N",
    "",
    IF(
        COUNTIFS('3.RNAExtractions'!E:E, B406, '3.RNAExtractions'!Z:Z, "Y") &gt; 0,
        _xlfn.TEXTJOIN(", ", TRUE, IF(('3.RNAExtractions'!E:E = B406) * ('3.RNAExtractions'!Z:Z = "Y"), '3.RNAExtractions'!D:D, "")),
        IF(
            COUNTIFS('3.RNAExtractions'!E:E, B406, '3.RNAExtractions'!Y:Y, "Y") &gt; 0,
            _xlfn.TEXTJOIN(", ", TRUE, IF(('3.RNAExtractions'!E:E = B406) * ('3.RNAExtractions'!Y:Y = "Y"), '3.RNAExtractions'!D:D, "")),
            "Awaiting Status"
        )
    )
)</f>
        <v/>
      </c>
      <c r="Q406" s="60"/>
      <c r="R406" s="60" t="str" cm="1">
        <f t="array" aca="1" ref="R406" ca="1">IF(
    Q406="N",
    "",
    IF(
        COUNTIFS('4.RNAIllumina'!E:E, B406, '4.RNAIllumina'!Y:Y, "Y") &gt; 0,
        _xlfn.TEXTJOIN(", ", TRUE, IF(('4.RNAIllumina'!E:E = B406) * ('4.RNAIllumina'!Y:Y = "Y"), '4.RNAIllumina'!D:D, "")),
        IF(
            COUNTIFS('4.RNAIllumina'!E:E, B406, '4.RNAIllumina'!X:X, "Y") &gt; 0,
            _xlfn.TEXTJOIN(", ", TRUE, IF(('4.RNAIllumina'!E:E = B406) * ('4.RNAIllumina'!X:X = "Y"), '4.RNAIllumina'!D:D, "")),
            "Awaiting Status"
        )
    )
)</f>
        <v>Awaiting Status</v>
      </c>
      <c r="T406" s="6" t="str">
        <f ca="1">VLOOKUP($B406,'1.MetaData'!$B:$H,2,FALSE)</f>
        <v>F15-1905</v>
      </c>
      <c r="U406" s="7" t="str">
        <f ca="1">VLOOKUP($B406,'1.MetaData'!$B:$H,3,FALSE)</f>
        <v>Parachaetodon ocellatus</v>
      </c>
      <c r="V406" s="7" t="str">
        <f ca="1">VLOOKUP($B406,'1.MetaData'!$B:$H,4,FALSE)</f>
        <v>Ocellate Butterflyfish</v>
      </c>
      <c r="W406" s="6" t="str">
        <f ca="1">VLOOKUP($B406,'1.MetaData'!$B:$H,5,FALSE)</f>
        <v xml:space="preserve">WA Fisheries </v>
      </c>
      <c r="X406" s="6" t="str">
        <f ca="1">VLOOKUP($B406,'1.MetaData'!$B:$H,6,FALSE)</f>
        <v>TrEnD</v>
      </c>
      <c r="Z406"/>
    </row>
    <row r="407" spans="1:26" hidden="1" x14ac:dyDescent="0.25">
      <c r="A407" s="17">
        <v>406</v>
      </c>
      <c r="B407" s="3" t="str">
        <f t="shared" ca="1" si="8"/>
        <v>OG406</v>
      </c>
      <c r="C407" s="219" t="s">
        <v>96</v>
      </c>
      <c r="D407" s="4">
        <f ca="1">COUNTIF('2.Tissue'!C:C,B407)</f>
        <v>1</v>
      </c>
      <c r="E407" s="4">
        <f ca="1">COUNTIFS('3.DNAExtractions'!$E:$E,$B407,'3.DNAExtractions'!$D:$D,E$1)</f>
        <v>1</v>
      </c>
      <c r="F407" s="2" t="str" cm="1">
        <f t="array" aca="1" ref="F407" ca="1">IF(
    COUNTIFS('3.DNAExtractions'!E:E, B407, '3.DNAExtractions'!Y:Y, "Y") &gt; 0,
    _xlfn.TEXTJOIN(", ", TRUE, IF(('3.DNAExtractions'!E:E = B407) * ('3.DNAExtractions'!Y:Y = "Y"), '3.DNAExtractions'!D:D, "")),
    IF(
        COUNTIFS('3.DNAExtractions'!E:E, B407, '3.DNAExtractions'!X:X, "Y") &gt; 0,
        _xlfn.TEXTJOIN(", ", TRUE, IF(('3.DNAExtractions'!E:E = B407) * ('3.DNAExtractions'!X:X = "Y"), '3.DNAExtractions'!D:D, "")),
        "Awaiting Status"
    )
)</f>
        <v>Extracted</v>
      </c>
      <c r="G407" s="45" t="s">
        <v>92</v>
      </c>
      <c r="H407" s="8" t="str" cm="1">
        <f t="array" aca="1" ref="H407" ca="1">IF(
    G407="N",
    "",
    IF(
        COUNTIFS('4.Illumina'!E:E, B407, '4.Illumina'!R:R, "Y") &gt; 0,
        _xlfn.TEXTJOIN(", ", TRUE, IF(('4.Illumina'!E:E = B407) * ('4.Illumina'!R:R = "Y"), '4.Illumina'!D:D, "")),
        IF(
            COUNTIFS('4.Illumina'!E:E, B407, '4.Illumina'!Q:Q, "Y") &gt; 0,
            _xlfn.TEXTJOIN(", ", TRUE, IF(('4.Illumina'!E:E = B407) * ('4.Illumina'!Q:Q = "Y"), '4.Illumina'!D:D, "")),
            "Awaiting Status"
        )
    )
)</f>
        <v>Sequenced</v>
      </c>
      <c r="I407" s="26" t="s">
        <v>94</v>
      </c>
      <c r="J407" s="56" t="str" cm="1">
        <f t="array" aca="1" ref="J407" ca="1">IF(
    I407="N",
    "",
    IF(
        COUNTIFS('4.PacBio'!E:E, B407, '4.PacBio'!W:W, "Y") &gt; 0,
        _xlfn.TEXTJOIN(", ", TRUE, IF(('4.PacBio'!E:E = B407) * ('4.PacBio'!W:W = "Y"), '4.PacBio'!D:D, "")),
        IF(
            COUNTIFS('4.PacBio'!E:E, B407, '4.PacBio'!V:V, "Y") &gt; 0,
            _xlfn.TEXTJOIN(", ", TRUE, IF(('4.PacBio'!E:E = B407) * ('4.PacBio'!V:V = "Y"), '4.PacBio'!D:D, "")),
            "Awaiting Status"
        )
    )
)</f>
        <v/>
      </c>
      <c r="K407" s="181" t="s">
        <v>94</v>
      </c>
      <c r="L407" s="8" t="str" cm="1">
        <f t="array" aca="1" ref="L407" ca="1">IF(
    K407="N",
    "",
    IF(
        COUNTIFS('4.HiCLibrary'!E:E, B407, '4.HiCLibrary'!V:V, "Y") &gt; 0,
        _xlfn.TEXTJOIN(", ", TRUE, IF(('4.HiCLibrary'!E:E = B407) * ('4.HiCLibrary'!V:V = "Y"), '4.HiCLibrary'!D:D, "")),
        IF(
            COUNTIFS('4.HiCLibrary'!E:E, B407, '4.HiCLibrary'!U:U, "Y") &gt; 0,
            _xlfn.TEXTJOIN(", ", TRUE, IF(('4.HiCLibrary'!E:E = B407) * ('4.HiCLibrary'!U:U = "Y"), '4.HiCLibrary'!D:D, "")),
            "Awaiting Status"
        )
    )
)</f>
        <v/>
      </c>
      <c r="M407" s="47" t="s">
        <v>94</v>
      </c>
      <c r="N407" s="56" t="str" cm="1">
        <f t="array" aca="1" ref="N407" ca="1">IF(
    M407="N",
    "",
    IF(
        COUNTIFS('4.ONT'!E:E, B407, '4.ONT'!Q:Q, "Y") &gt; 0,
        _xlfn.TEXTJOIN(", ", TRUE, IF(('4.ONT'!E:E = B407) * ('4.ONT'!Q:Q = "Y"), '4.ONT'!D:D, "")),
        IF(
            COUNTIFS('4.ONT'!E:E, B407, '4.ONT'!P:P, "Y") &gt; 0,
            _xlfn.TEXTJOIN(", ", TRUE, IF(('4.ONT'!E:E = B407) * ('4.ONT'!P:P = "Y"), '4.ONT'!D:D, "")),
            "Awaiting Status"
        )
    )
)</f>
        <v/>
      </c>
      <c r="O407" s="60" t="s">
        <v>94</v>
      </c>
      <c r="P407" s="60" t="str" cm="1">
        <f t="array" aca="1" ref="P407" ca="1">IF(
    O407="N",
    "",
    IF(
        COUNTIFS('3.RNAExtractions'!E:E, B407, '3.RNAExtractions'!Z:Z, "Y") &gt; 0,
        _xlfn.TEXTJOIN(", ", TRUE, IF(('3.RNAExtractions'!E:E = B407) * ('3.RNAExtractions'!Z:Z = "Y"), '3.RNAExtractions'!D:D, "")),
        IF(
            COUNTIFS('3.RNAExtractions'!E:E, B407, '3.RNAExtractions'!Y:Y, "Y") &gt; 0,
            _xlfn.TEXTJOIN(", ", TRUE, IF(('3.RNAExtractions'!E:E = B407) * ('3.RNAExtractions'!Y:Y = "Y"), '3.RNAExtractions'!D:D, "")),
            "Awaiting Status"
        )
    )
)</f>
        <v/>
      </c>
      <c r="Q407" s="60"/>
      <c r="R407" s="60" t="str" cm="1">
        <f t="array" aca="1" ref="R407" ca="1">IF(
    Q407="N",
    "",
    IF(
        COUNTIFS('4.RNAIllumina'!E:E, B407, '4.RNAIllumina'!Y:Y, "Y") &gt; 0,
        _xlfn.TEXTJOIN(", ", TRUE, IF(('4.RNAIllumina'!E:E = B407) * ('4.RNAIllumina'!Y:Y = "Y"), '4.RNAIllumina'!D:D, "")),
        IF(
            COUNTIFS('4.RNAIllumina'!E:E, B407, '4.RNAIllumina'!X:X, "Y") &gt; 0,
            _xlfn.TEXTJOIN(", ", TRUE, IF(('4.RNAIllumina'!E:E = B407) * ('4.RNAIllumina'!X:X = "Y"), '4.RNAIllumina'!D:D, "")),
            "Awaiting Status"
        )
    )
)</f>
        <v>Awaiting Status</v>
      </c>
      <c r="T407" s="6" t="str">
        <f ca="1">VLOOKUP($B407,'1.MetaData'!$B:$H,2,FALSE)</f>
        <v>F15-1888</v>
      </c>
      <c r="U407" s="7" t="str">
        <f ca="1">VLOOKUP($B407,'1.MetaData'!$B:$H,3,FALSE)</f>
        <v>Parma mccullochi</v>
      </c>
      <c r="V407" s="7" t="str">
        <f ca="1">VLOOKUP($B407,'1.MetaData'!$B:$H,4,FALSE)</f>
        <v>McCulloch's Scalyfin</v>
      </c>
      <c r="W407" s="6" t="str">
        <f ca="1">VLOOKUP($B407,'1.MetaData'!$B:$H,5,FALSE)</f>
        <v>J DIBattista and Scott Bennett</v>
      </c>
      <c r="X407" s="6" t="str">
        <f ca="1">VLOOKUP($B407,'1.MetaData'!$B:$H,6,FALSE)</f>
        <v>TrEnD</v>
      </c>
      <c r="Z407"/>
    </row>
    <row r="408" spans="1:26" hidden="1" x14ac:dyDescent="0.25">
      <c r="A408" s="17">
        <v>407</v>
      </c>
      <c r="B408" s="3" t="str">
        <f t="shared" ca="1" si="8"/>
        <v>OG407</v>
      </c>
      <c r="C408" s="219" t="s">
        <v>96</v>
      </c>
      <c r="D408" s="4">
        <f ca="1">COUNTIF('2.Tissue'!C:C,B408)</f>
        <v>1</v>
      </c>
      <c r="E408" s="4">
        <f ca="1">COUNTIFS('3.DNAExtractions'!$E:$E,$B408,'3.DNAExtractions'!$D:$D,E$1)</f>
        <v>1</v>
      </c>
      <c r="F408" s="2" t="str" cm="1">
        <f t="array" aca="1" ref="F408" ca="1">IF(
    COUNTIFS('3.DNAExtractions'!E:E, B408, '3.DNAExtractions'!Y:Y, "Y") &gt; 0,
    _xlfn.TEXTJOIN(", ", TRUE, IF(('3.DNAExtractions'!E:E = B408) * ('3.DNAExtractions'!Y:Y = "Y"), '3.DNAExtractions'!D:D, "")),
    IF(
        COUNTIFS('3.DNAExtractions'!E:E, B408, '3.DNAExtractions'!X:X, "Y") &gt; 0,
        _xlfn.TEXTJOIN(", ", TRUE, IF(('3.DNAExtractions'!E:E = B408) * ('3.DNAExtractions'!X:X = "Y"), '3.DNAExtractions'!D:D, "")),
        "Awaiting Status"
    )
)</f>
        <v>Extracted</v>
      </c>
      <c r="G408" s="45" t="s">
        <v>92</v>
      </c>
      <c r="H408" s="8" t="str" cm="1">
        <f t="array" aca="1" ref="H408" ca="1">IF(
    G408="N",
    "",
    IF(
        COUNTIFS('4.Illumina'!E:E, B408, '4.Illumina'!R:R, "Y") &gt; 0,
        _xlfn.TEXTJOIN(", ", TRUE, IF(('4.Illumina'!E:E = B408) * ('4.Illumina'!R:R = "Y"), '4.Illumina'!D:D, "")),
        IF(
            COUNTIFS('4.Illumina'!E:E, B408, '4.Illumina'!Q:Q, "Y") &gt; 0,
            _xlfn.TEXTJOIN(", ", TRUE, IF(('4.Illumina'!E:E = B408) * ('4.Illumina'!Q:Q = "Y"), '4.Illumina'!D:D, "")),
            "Awaiting Status"
        )
    )
)</f>
        <v>Sequenced</v>
      </c>
      <c r="I408" s="26" t="s">
        <v>94</v>
      </c>
      <c r="J408" s="56" t="str" cm="1">
        <f t="array" aca="1" ref="J408" ca="1">IF(
    I408="N",
    "",
    IF(
        COUNTIFS('4.PacBio'!E:E, B408, '4.PacBio'!W:W, "Y") &gt; 0,
        _xlfn.TEXTJOIN(", ", TRUE, IF(('4.PacBio'!E:E = B408) * ('4.PacBio'!W:W = "Y"), '4.PacBio'!D:D, "")),
        IF(
            COUNTIFS('4.PacBio'!E:E, B408, '4.PacBio'!V:V, "Y") &gt; 0,
            _xlfn.TEXTJOIN(", ", TRUE, IF(('4.PacBio'!E:E = B408) * ('4.PacBio'!V:V = "Y"), '4.PacBio'!D:D, "")),
            "Awaiting Status"
        )
    )
)</f>
        <v/>
      </c>
      <c r="K408" s="181" t="s">
        <v>94</v>
      </c>
      <c r="L408" s="8" t="str" cm="1">
        <f t="array" aca="1" ref="L408" ca="1">IF(
    K408="N",
    "",
    IF(
        COUNTIFS('4.HiCLibrary'!E:E, B408, '4.HiCLibrary'!V:V, "Y") &gt; 0,
        _xlfn.TEXTJOIN(", ", TRUE, IF(('4.HiCLibrary'!E:E = B408) * ('4.HiCLibrary'!V:V = "Y"), '4.HiCLibrary'!D:D, "")),
        IF(
            COUNTIFS('4.HiCLibrary'!E:E, B408, '4.HiCLibrary'!U:U, "Y") &gt; 0,
            _xlfn.TEXTJOIN(", ", TRUE, IF(('4.HiCLibrary'!E:E = B408) * ('4.HiCLibrary'!U:U = "Y"), '4.HiCLibrary'!D:D, "")),
            "Awaiting Status"
        )
    )
)</f>
        <v/>
      </c>
      <c r="M408" s="47" t="s">
        <v>94</v>
      </c>
      <c r="N408" s="56" t="str" cm="1">
        <f t="array" aca="1" ref="N408" ca="1">IF(
    M408="N",
    "",
    IF(
        COUNTIFS('4.ONT'!E:E, B408, '4.ONT'!Q:Q, "Y") &gt; 0,
        _xlfn.TEXTJOIN(", ", TRUE, IF(('4.ONT'!E:E = B408) * ('4.ONT'!Q:Q = "Y"), '4.ONT'!D:D, "")),
        IF(
            COUNTIFS('4.ONT'!E:E, B408, '4.ONT'!P:P, "Y") &gt; 0,
            _xlfn.TEXTJOIN(", ", TRUE, IF(('4.ONT'!E:E = B408) * ('4.ONT'!P:P = "Y"), '4.ONT'!D:D, "")),
            "Awaiting Status"
        )
    )
)</f>
        <v/>
      </c>
      <c r="O408" s="60" t="s">
        <v>94</v>
      </c>
      <c r="P408" s="60" t="str" cm="1">
        <f t="array" aca="1" ref="P408" ca="1">IF(
    O408="N",
    "",
    IF(
        COUNTIFS('3.RNAExtractions'!E:E, B408, '3.RNAExtractions'!Z:Z, "Y") &gt; 0,
        _xlfn.TEXTJOIN(", ", TRUE, IF(('3.RNAExtractions'!E:E = B408) * ('3.RNAExtractions'!Z:Z = "Y"), '3.RNAExtractions'!D:D, "")),
        IF(
            COUNTIFS('3.RNAExtractions'!E:E, B408, '3.RNAExtractions'!Y:Y, "Y") &gt; 0,
            _xlfn.TEXTJOIN(", ", TRUE, IF(('3.RNAExtractions'!E:E = B408) * ('3.RNAExtractions'!Y:Y = "Y"), '3.RNAExtractions'!D:D, "")),
            "Awaiting Status"
        )
    )
)</f>
        <v/>
      </c>
      <c r="Q408" s="60"/>
      <c r="R408" s="60" t="str" cm="1">
        <f t="array" aca="1" ref="R408" ca="1">IF(
    Q408="N",
    "",
    IF(
        COUNTIFS('4.RNAIllumina'!E:E, B408, '4.RNAIllumina'!Y:Y, "Y") &gt; 0,
        _xlfn.TEXTJOIN(", ", TRUE, IF(('4.RNAIllumina'!E:E = B408) * ('4.RNAIllumina'!Y:Y = "Y"), '4.RNAIllumina'!D:D, "")),
        IF(
            COUNTIFS('4.RNAIllumina'!E:E, B408, '4.RNAIllumina'!X:X, "Y") &gt; 0,
            _xlfn.TEXTJOIN(", ", TRUE, IF(('4.RNAIllumina'!E:E = B408) * ('4.RNAIllumina'!X:X = "Y"), '4.RNAIllumina'!D:D, "")),
            "Awaiting Status"
        )
    )
)</f>
        <v>Awaiting Status</v>
      </c>
      <c r="T408" s="6" t="str">
        <f ca="1">VLOOKUP($B408,'1.MetaData'!$B:$H,2,FALSE)</f>
        <v>F15-1884</v>
      </c>
      <c r="U408" s="7" t="str">
        <f ca="1">VLOOKUP($B408,'1.MetaData'!$B:$H,3,FALSE)</f>
        <v>Parma occidentalis</v>
      </c>
      <c r="V408" s="7" t="str">
        <f ca="1">VLOOKUP($B408,'1.MetaData'!$B:$H,4,FALSE)</f>
        <v>Western Scalyfin</v>
      </c>
      <c r="W408" s="6" t="str">
        <f ca="1">VLOOKUP($B408,'1.MetaData'!$B:$H,5,FALSE)</f>
        <v>J DIBattista and Scott Bennett</v>
      </c>
      <c r="X408" s="6" t="str">
        <f ca="1">VLOOKUP($B408,'1.MetaData'!$B:$H,6,FALSE)</f>
        <v>TrEnD</v>
      </c>
      <c r="Z408"/>
    </row>
    <row r="409" spans="1:26" hidden="1" x14ac:dyDescent="0.25">
      <c r="A409" s="17">
        <v>408</v>
      </c>
      <c r="B409" s="3" t="str">
        <f t="shared" ca="1" si="8"/>
        <v>OG408</v>
      </c>
      <c r="C409" s="219" t="s">
        <v>96</v>
      </c>
      <c r="D409" s="4">
        <f ca="1">COUNTIF('2.Tissue'!C:C,B409)</f>
        <v>1</v>
      </c>
      <c r="E409" s="4">
        <f ca="1">COUNTIFS('3.DNAExtractions'!$E:$E,$B409,'3.DNAExtractions'!$D:$D,E$1)</f>
        <v>1</v>
      </c>
      <c r="F409" s="2" t="str" cm="1">
        <f t="array" aca="1" ref="F409" ca="1">IF(
    COUNTIFS('3.DNAExtractions'!E:E, B409, '3.DNAExtractions'!Y:Y, "Y") &gt; 0,
    _xlfn.TEXTJOIN(", ", TRUE, IF(('3.DNAExtractions'!E:E = B409) * ('3.DNAExtractions'!Y:Y = "Y"), '3.DNAExtractions'!D:D, "")),
    IF(
        COUNTIFS('3.DNAExtractions'!E:E, B409, '3.DNAExtractions'!X:X, "Y") &gt; 0,
        _xlfn.TEXTJOIN(", ", TRUE, IF(('3.DNAExtractions'!E:E = B409) * ('3.DNAExtractions'!X:X = "Y"), '3.DNAExtractions'!D:D, "")),
        "Awaiting Status"
    )
)</f>
        <v>Extracted</v>
      </c>
      <c r="G409" s="45" t="s">
        <v>92</v>
      </c>
      <c r="H409" s="8" t="str" cm="1">
        <f t="array" aca="1" ref="H409" ca="1">IF(
    G409="N",
    "",
    IF(
        COUNTIFS('4.Illumina'!E:E, B409, '4.Illumina'!R:R, "Y") &gt; 0,
        _xlfn.TEXTJOIN(", ", TRUE, IF(('4.Illumina'!E:E = B409) * ('4.Illumina'!R:R = "Y"), '4.Illumina'!D:D, "")),
        IF(
            COUNTIFS('4.Illumina'!E:E, B409, '4.Illumina'!Q:Q, "Y") &gt; 0,
            _xlfn.TEXTJOIN(", ", TRUE, IF(('4.Illumina'!E:E = B409) * ('4.Illumina'!Q:Q = "Y"), '4.Illumina'!D:D, "")),
            "Awaiting Status"
        )
    )
)</f>
        <v>Sequenced</v>
      </c>
      <c r="I409" s="26" t="s">
        <v>94</v>
      </c>
      <c r="J409" s="56" t="str" cm="1">
        <f t="array" aca="1" ref="J409" ca="1">IF(
    I409="N",
    "",
    IF(
        COUNTIFS('4.PacBio'!E:E, B409, '4.PacBio'!W:W, "Y") &gt; 0,
        _xlfn.TEXTJOIN(", ", TRUE, IF(('4.PacBio'!E:E = B409) * ('4.PacBio'!W:W = "Y"), '4.PacBio'!D:D, "")),
        IF(
            COUNTIFS('4.PacBio'!E:E, B409, '4.PacBio'!V:V, "Y") &gt; 0,
            _xlfn.TEXTJOIN(", ", TRUE, IF(('4.PacBio'!E:E = B409) * ('4.PacBio'!V:V = "Y"), '4.PacBio'!D:D, "")),
            "Awaiting Status"
        )
    )
)</f>
        <v/>
      </c>
      <c r="K409" s="181" t="s">
        <v>94</v>
      </c>
      <c r="L409" s="8" t="str" cm="1">
        <f t="array" aca="1" ref="L409" ca="1">IF(
    K409="N",
    "",
    IF(
        COUNTIFS('4.HiCLibrary'!E:E, B409, '4.HiCLibrary'!V:V, "Y") &gt; 0,
        _xlfn.TEXTJOIN(", ", TRUE, IF(('4.HiCLibrary'!E:E = B409) * ('4.HiCLibrary'!V:V = "Y"), '4.HiCLibrary'!D:D, "")),
        IF(
            COUNTIFS('4.HiCLibrary'!E:E, B409, '4.HiCLibrary'!U:U, "Y") &gt; 0,
            _xlfn.TEXTJOIN(", ", TRUE, IF(('4.HiCLibrary'!E:E = B409) * ('4.HiCLibrary'!U:U = "Y"), '4.HiCLibrary'!D:D, "")),
            "Awaiting Status"
        )
    )
)</f>
        <v/>
      </c>
      <c r="M409" s="47" t="s">
        <v>94</v>
      </c>
      <c r="N409" s="56" t="str" cm="1">
        <f t="array" aca="1" ref="N409" ca="1">IF(
    M409="N",
    "",
    IF(
        COUNTIFS('4.ONT'!E:E, B409, '4.ONT'!Q:Q, "Y") &gt; 0,
        _xlfn.TEXTJOIN(", ", TRUE, IF(('4.ONT'!E:E = B409) * ('4.ONT'!Q:Q = "Y"), '4.ONT'!D:D, "")),
        IF(
            COUNTIFS('4.ONT'!E:E, B409, '4.ONT'!P:P, "Y") &gt; 0,
            _xlfn.TEXTJOIN(", ", TRUE, IF(('4.ONT'!E:E = B409) * ('4.ONT'!P:P = "Y"), '4.ONT'!D:D, "")),
            "Awaiting Status"
        )
    )
)</f>
        <v/>
      </c>
      <c r="O409" s="60" t="s">
        <v>94</v>
      </c>
      <c r="P409" s="60" t="str" cm="1">
        <f t="array" aca="1" ref="P409" ca="1">IF(
    O409="N",
    "",
    IF(
        COUNTIFS('3.RNAExtractions'!E:E, B409, '3.RNAExtractions'!Z:Z, "Y") &gt; 0,
        _xlfn.TEXTJOIN(", ", TRUE, IF(('3.RNAExtractions'!E:E = B409) * ('3.RNAExtractions'!Z:Z = "Y"), '3.RNAExtractions'!D:D, "")),
        IF(
            COUNTIFS('3.RNAExtractions'!E:E, B409, '3.RNAExtractions'!Y:Y, "Y") &gt; 0,
            _xlfn.TEXTJOIN(", ", TRUE, IF(('3.RNAExtractions'!E:E = B409) * ('3.RNAExtractions'!Y:Y = "Y"), '3.RNAExtractions'!D:D, "")),
            "Awaiting Status"
        )
    )
)</f>
        <v/>
      </c>
      <c r="Q409" s="60"/>
      <c r="R409" s="60" t="str" cm="1">
        <f t="array" aca="1" ref="R409" ca="1">IF(
    Q409="N",
    "",
    IF(
        COUNTIFS('4.RNAIllumina'!E:E, B409, '4.RNAIllumina'!Y:Y, "Y") &gt; 0,
        _xlfn.TEXTJOIN(", ", TRUE, IF(('4.RNAIllumina'!E:E = B409) * ('4.RNAIllumina'!Y:Y = "Y"), '4.RNAIllumina'!D:D, "")),
        IF(
            COUNTIFS('4.RNAIllumina'!E:E, B409, '4.RNAIllumina'!X:X, "Y") &gt; 0,
            _xlfn.TEXTJOIN(", ", TRUE, IF(('4.RNAIllumina'!E:E = B409) * ('4.RNAIllumina'!X:X = "Y"), '4.RNAIllumina'!D:D, "")),
            "Awaiting Status"
        )
    )
)</f>
        <v>Awaiting Status</v>
      </c>
      <c r="T409" s="6" t="str">
        <f ca="1">VLOOKUP($B409,'1.MetaData'!$B:$H,2,FALSE)</f>
        <v>F16-0064</v>
      </c>
      <c r="U409" s="7" t="str">
        <f ca="1">VLOOKUP($B409,'1.MetaData'!$B:$H,3,FALSE)</f>
        <v>Pempheris klunzingeri</v>
      </c>
      <c r="V409" s="7" t="str">
        <f ca="1">VLOOKUP($B409,'1.MetaData'!$B:$H,4,FALSE)</f>
        <v>Rough bullseye</v>
      </c>
      <c r="W409" s="6" t="str">
        <f ca="1">VLOOKUP($B409,'1.MetaData'!$B:$H,5,FALSE)</f>
        <v>J DiBattista, Ben Saunders, and JP Hobbs</v>
      </c>
      <c r="X409" s="6" t="str">
        <f ca="1">VLOOKUP($B409,'1.MetaData'!$B:$H,6,FALSE)</f>
        <v>TrEnD</v>
      </c>
      <c r="Z409"/>
    </row>
    <row r="410" spans="1:26" hidden="1" x14ac:dyDescent="0.25">
      <c r="A410" s="17">
        <v>409</v>
      </c>
      <c r="B410" s="3" t="str">
        <f t="shared" ca="1" si="8"/>
        <v>OG409</v>
      </c>
      <c r="C410" s="219" t="s">
        <v>96</v>
      </c>
      <c r="D410" s="4">
        <f ca="1">COUNTIF('2.Tissue'!C:C,B410)</f>
        <v>1</v>
      </c>
      <c r="E410" s="4">
        <f ca="1">COUNTIFS('3.DNAExtractions'!$E:$E,$B410,'3.DNAExtractions'!$D:$D,E$1)</f>
        <v>1</v>
      </c>
      <c r="F410" s="2" t="str" cm="1">
        <f t="array" aca="1" ref="F410" ca="1">IF(
    COUNTIFS('3.DNAExtractions'!E:E, B410, '3.DNAExtractions'!Y:Y, "Y") &gt; 0,
    _xlfn.TEXTJOIN(", ", TRUE, IF(('3.DNAExtractions'!E:E = B410) * ('3.DNAExtractions'!Y:Y = "Y"), '3.DNAExtractions'!D:D, "")),
    IF(
        COUNTIFS('3.DNAExtractions'!E:E, B410, '3.DNAExtractions'!X:X, "Y") &gt; 0,
        _xlfn.TEXTJOIN(", ", TRUE, IF(('3.DNAExtractions'!E:E = B410) * ('3.DNAExtractions'!X:X = "Y"), '3.DNAExtractions'!D:D, "")),
        "Awaiting Status"
    )
)</f>
        <v>Extracted</v>
      </c>
      <c r="G410" s="45" t="s">
        <v>92</v>
      </c>
      <c r="H410" s="8" t="str" cm="1">
        <f t="array" aca="1" ref="H410" ca="1">IF(
    G410="N",
    "",
    IF(
        COUNTIFS('4.Illumina'!E:E, B410, '4.Illumina'!R:R, "Y") &gt; 0,
        _xlfn.TEXTJOIN(", ", TRUE, IF(('4.Illumina'!E:E = B410) * ('4.Illumina'!R:R = "Y"), '4.Illumina'!D:D, "")),
        IF(
            COUNTIFS('4.Illumina'!E:E, B410, '4.Illumina'!Q:Q, "Y") &gt; 0,
            _xlfn.TEXTJOIN(", ", TRUE, IF(('4.Illumina'!E:E = B410) * ('4.Illumina'!Q:Q = "Y"), '4.Illumina'!D:D, "")),
            "Awaiting Status"
        )
    )
)</f>
        <v>Sequenced</v>
      </c>
      <c r="I410" s="26" t="s">
        <v>94</v>
      </c>
      <c r="J410" s="56" t="str" cm="1">
        <f t="array" aca="1" ref="J410" ca="1">IF(
    I410="N",
    "",
    IF(
        COUNTIFS('4.PacBio'!E:E, B410, '4.PacBio'!W:W, "Y") &gt; 0,
        _xlfn.TEXTJOIN(", ", TRUE, IF(('4.PacBio'!E:E = B410) * ('4.PacBio'!W:W = "Y"), '4.PacBio'!D:D, "")),
        IF(
            COUNTIFS('4.PacBio'!E:E, B410, '4.PacBio'!V:V, "Y") &gt; 0,
            _xlfn.TEXTJOIN(", ", TRUE, IF(('4.PacBio'!E:E = B410) * ('4.PacBio'!V:V = "Y"), '4.PacBio'!D:D, "")),
            "Awaiting Status"
        )
    )
)</f>
        <v/>
      </c>
      <c r="K410" s="181" t="s">
        <v>94</v>
      </c>
      <c r="L410" s="8" t="str" cm="1">
        <f t="array" aca="1" ref="L410" ca="1">IF(
    K410="N",
    "",
    IF(
        COUNTIFS('4.HiCLibrary'!E:E, B410, '4.HiCLibrary'!V:V, "Y") &gt; 0,
        _xlfn.TEXTJOIN(", ", TRUE, IF(('4.HiCLibrary'!E:E = B410) * ('4.HiCLibrary'!V:V = "Y"), '4.HiCLibrary'!D:D, "")),
        IF(
            COUNTIFS('4.HiCLibrary'!E:E, B410, '4.HiCLibrary'!U:U, "Y") &gt; 0,
            _xlfn.TEXTJOIN(", ", TRUE, IF(('4.HiCLibrary'!E:E = B410) * ('4.HiCLibrary'!U:U = "Y"), '4.HiCLibrary'!D:D, "")),
            "Awaiting Status"
        )
    )
)</f>
        <v/>
      </c>
      <c r="M410" s="47" t="s">
        <v>94</v>
      </c>
      <c r="N410" s="56" t="str" cm="1">
        <f t="array" aca="1" ref="N410" ca="1">IF(
    M410="N",
    "",
    IF(
        COUNTIFS('4.ONT'!E:E, B410, '4.ONT'!Q:Q, "Y") &gt; 0,
        _xlfn.TEXTJOIN(", ", TRUE, IF(('4.ONT'!E:E = B410) * ('4.ONT'!Q:Q = "Y"), '4.ONT'!D:D, "")),
        IF(
            COUNTIFS('4.ONT'!E:E, B410, '4.ONT'!P:P, "Y") &gt; 0,
            _xlfn.TEXTJOIN(", ", TRUE, IF(('4.ONT'!E:E = B410) * ('4.ONT'!P:P = "Y"), '4.ONT'!D:D, "")),
            "Awaiting Status"
        )
    )
)</f>
        <v/>
      </c>
      <c r="O410" s="60" t="s">
        <v>94</v>
      </c>
      <c r="P410" s="60" t="str" cm="1">
        <f t="array" aca="1" ref="P410" ca="1">IF(
    O410="N",
    "",
    IF(
        COUNTIFS('3.RNAExtractions'!E:E, B410, '3.RNAExtractions'!Z:Z, "Y") &gt; 0,
        _xlfn.TEXTJOIN(", ", TRUE, IF(('3.RNAExtractions'!E:E = B410) * ('3.RNAExtractions'!Z:Z = "Y"), '3.RNAExtractions'!D:D, "")),
        IF(
            COUNTIFS('3.RNAExtractions'!E:E, B410, '3.RNAExtractions'!Y:Y, "Y") &gt; 0,
            _xlfn.TEXTJOIN(", ", TRUE, IF(('3.RNAExtractions'!E:E = B410) * ('3.RNAExtractions'!Y:Y = "Y"), '3.RNAExtractions'!D:D, "")),
            "Awaiting Status"
        )
    )
)</f>
        <v/>
      </c>
      <c r="Q410" s="60"/>
      <c r="R410" s="60" t="str" cm="1">
        <f t="array" aca="1" ref="R410" ca="1">IF(
    Q410="N",
    "",
    IF(
        COUNTIFS('4.RNAIllumina'!E:E, B410, '4.RNAIllumina'!Y:Y, "Y") &gt; 0,
        _xlfn.TEXTJOIN(", ", TRUE, IF(('4.RNAIllumina'!E:E = B410) * ('4.RNAIllumina'!Y:Y = "Y"), '4.RNAIllumina'!D:D, "")),
        IF(
            COUNTIFS('4.RNAIllumina'!E:E, B410, '4.RNAIllumina'!X:X, "Y") &gt; 0,
            _xlfn.TEXTJOIN(", ", TRUE, IF(('4.RNAIllumina'!E:E = B410) * ('4.RNAIllumina'!X:X = "Y"), '4.RNAIllumina'!D:D, "")),
            "Awaiting Status"
        )
    )
)</f>
        <v>Awaiting Status</v>
      </c>
      <c r="T410" s="6" t="str">
        <f ca="1">VLOOKUP($B410,'1.MetaData'!$B:$H,2,FALSE)</f>
        <v>F15-1901</v>
      </c>
      <c r="U410" s="7" t="str">
        <f ca="1">VLOOKUP($B410,'1.MetaData'!$B:$H,3,FALSE)</f>
        <v>Pentapodus vitta</v>
      </c>
      <c r="V410" s="7" t="str">
        <f ca="1">VLOOKUP($B410,'1.MetaData'!$B:$H,4,FALSE)</f>
        <v>Western Butterfish</v>
      </c>
      <c r="W410" s="6" t="str">
        <f ca="1">VLOOKUP($B410,'1.MetaData'!$B:$H,5,FALSE)</f>
        <v xml:space="preserve">WA Fisheries </v>
      </c>
      <c r="X410" s="6" t="str">
        <f ca="1">VLOOKUP($B410,'1.MetaData'!$B:$H,6,FALSE)</f>
        <v>TrEnD</v>
      </c>
      <c r="Z410"/>
    </row>
    <row r="411" spans="1:26" hidden="1" x14ac:dyDescent="0.25">
      <c r="A411" s="17">
        <v>410</v>
      </c>
      <c r="B411" s="3" t="str">
        <f t="shared" ca="1" si="8"/>
        <v>OG410</v>
      </c>
      <c r="C411" s="219" t="s">
        <v>96</v>
      </c>
      <c r="D411" s="4">
        <f ca="1">COUNTIF('2.Tissue'!C:C,B411)</f>
        <v>1</v>
      </c>
      <c r="E411" s="4">
        <f ca="1">COUNTIFS('3.DNAExtractions'!$E:$E,$B411,'3.DNAExtractions'!$D:$D,E$1)</f>
        <v>1</v>
      </c>
      <c r="F411" s="2" t="str" cm="1">
        <f t="array" aca="1" ref="F411" ca="1">IF(
    COUNTIFS('3.DNAExtractions'!E:E, B411, '3.DNAExtractions'!Y:Y, "Y") &gt; 0,
    _xlfn.TEXTJOIN(", ", TRUE, IF(('3.DNAExtractions'!E:E = B411) * ('3.DNAExtractions'!Y:Y = "Y"), '3.DNAExtractions'!D:D, "")),
    IF(
        COUNTIFS('3.DNAExtractions'!E:E, B411, '3.DNAExtractions'!X:X, "Y") &gt; 0,
        _xlfn.TEXTJOIN(", ", TRUE, IF(('3.DNAExtractions'!E:E = B411) * ('3.DNAExtractions'!X:X = "Y"), '3.DNAExtractions'!D:D, "")),
        "Awaiting Status"
    )
)</f>
        <v>Extracted</v>
      </c>
      <c r="G411" s="45" t="s">
        <v>92</v>
      </c>
      <c r="H411" s="8" t="str" cm="1">
        <f t="array" aca="1" ref="H411" ca="1">IF(
    G411="N",
    "",
    IF(
        COUNTIFS('4.Illumina'!E:E, B411, '4.Illumina'!R:R, "Y") &gt; 0,
        _xlfn.TEXTJOIN(", ", TRUE, IF(('4.Illumina'!E:E = B411) * ('4.Illumina'!R:R = "Y"), '4.Illumina'!D:D, "")),
        IF(
            COUNTIFS('4.Illumina'!E:E, B411, '4.Illumina'!Q:Q, "Y") &gt; 0,
            _xlfn.TEXTJOIN(", ", TRUE, IF(('4.Illumina'!E:E = B411) * ('4.Illumina'!Q:Q = "Y"), '4.Illumina'!D:D, "")),
            "Awaiting Status"
        )
    )
)</f>
        <v>Sequenced</v>
      </c>
      <c r="I411" s="26" t="s">
        <v>94</v>
      </c>
      <c r="J411" s="56" t="str" cm="1">
        <f t="array" aca="1" ref="J411" ca="1">IF(
    I411="N",
    "",
    IF(
        COUNTIFS('4.PacBio'!E:E, B411, '4.PacBio'!W:W, "Y") &gt; 0,
        _xlfn.TEXTJOIN(", ", TRUE, IF(('4.PacBio'!E:E = B411) * ('4.PacBio'!W:W = "Y"), '4.PacBio'!D:D, "")),
        IF(
            COUNTIFS('4.PacBio'!E:E, B411, '4.PacBio'!V:V, "Y") &gt; 0,
            _xlfn.TEXTJOIN(", ", TRUE, IF(('4.PacBio'!E:E = B411) * ('4.PacBio'!V:V = "Y"), '4.PacBio'!D:D, "")),
            "Awaiting Status"
        )
    )
)</f>
        <v/>
      </c>
      <c r="K411" s="181" t="s">
        <v>94</v>
      </c>
      <c r="L411" s="8" t="str" cm="1">
        <f t="array" aca="1" ref="L411" ca="1">IF(
    K411="N",
    "",
    IF(
        COUNTIFS('4.HiCLibrary'!E:E, B411, '4.HiCLibrary'!V:V, "Y") &gt; 0,
        _xlfn.TEXTJOIN(", ", TRUE, IF(('4.HiCLibrary'!E:E = B411) * ('4.HiCLibrary'!V:V = "Y"), '4.HiCLibrary'!D:D, "")),
        IF(
            COUNTIFS('4.HiCLibrary'!E:E, B411, '4.HiCLibrary'!U:U, "Y") &gt; 0,
            _xlfn.TEXTJOIN(", ", TRUE, IF(('4.HiCLibrary'!E:E = B411) * ('4.HiCLibrary'!U:U = "Y"), '4.HiCLibrary'!D:D, "")),
            "Awaiting Status"
        )
    )
)</f>
        <v/>
      </c>
      <c r="M411" s="47" t="s">
        <v>94</v>
      </c>
      <c r="N411" s="56" t="str" cm="1">
        <f t="array" aca="1" ref="N411" ca="1">IF(
    M411="N",
    "",
    IF(
        COUNTIFS('4.ONT'!E:E, B411, '4.ONT'!Q:Q, "Y") &gt; 0,
        _xlfn.TEXTJOIN(", ", TRUE, IF(('4.ONT'!E:E = B411) * ('4.ONT'!Q:Q = "Y"), '4.ONT'!D:D, "")),
        IF(
            COUNTIFS('4.ONT'!E:E, B411, '4.ONT'!P:P, "Y") &gt; 0,
            _xlfn.TEXTJOIN(", ", TRUE, IF(('4.ONT'!E:E = B411) * ('4.ONT'!P:P = "Y"), '4.ONT'!D:D, "")),
            "Awaiting Status"
        )
    )
)</f>
        <v/>
      </c>
      <c r="O411" s="60" t="s">
        <v>94</v>
      </c>
      <c r="P411" s="60" t="str" cm="1">
        <f t="array" aca="1" ref="P411" ca="1">IF(
    O411="N",
    "",
    IF(
        COUNTIFS('3.RNAExtractions'!E:E, B411, '3.RNAExtractions'!Z:Z, "Y") &gt; 0,
        _xlfn.TEXTJOIN(", ", TRUE, IF(('3.RNAExtractions'!E:E = B411) * ('3.RNAExtractions'!Z:Z = "Y"), '3.RNAExtractions'!D:D, "")),
        IF(
            COUNTIFS('3.RNAExtractions'!E:E, B411, '3.RNAExtractions'!Y:Y, "Y") &gt; 0,
            _xlfn.TEXTJOIN(", ", TRUE, IF(('3.RNAExtractions'!E:E = B411) * ('3.RNAExtractions'!Y:Y = "Y"), '3.RNAExtractions'!D:D, "")),
            "Awaiting Status"
        )
    )
)</f>
        <v/>
      </c>
      <c r="Q411" s="60"/>
      <c r="R411" s="60" t="str" cm="1">
        <f t="array" aca="1" ref="R411" ca="1">IF(
    Q411="N",
    "",
    IF(
        COUNTIFS('4.RNAIllumina'!E:E, B411, '4.RNAIllumina'!Y:Y, "Y") &gt; 0,
        _xlfn.TEXTJOIN(", ", TRUE, IF(('4.RNAIllumina'!E:E = B411) * ('4.RNAIllumina'!Y:Y = "Y"), '4.RNAIllumina'!D:D, "")),
        IF(
            COUNTIFS('4.RNAIllumina'!E:E, B411, '4.RNAIllumina'!X:X, "Y") &gt; 0,
            _xlfn.TEXTJOIN(", ", TRUE, IF(('4.RNAIllumina'!E:E = B411) * ('4.RNAIllumina'!X:X = "Y"), '4.RNAIllumina'!D:D, "")),
            "Awaiting Status"
        )
    )
)</f>
        <v>Awaiting Status</v>
      </c>
      <c r="T411" s="6" t="str">
        <f ca="1">VLOOKUP($B411,'1.MetaData'!$B:$H,2,FALSE)</f>
        <v>F15-1302</v>
      </c>
      <c r="U411" s="7" t="str">
        <f ca="1">VLOOKUP($B411,'1.MetaData'!$B:$H,3,FALSE)</f>
        <v>Petroscirtes breviceps</v>
      </c>
      <c r="V411" s="7" t="str">
        <f ca="1">VLOOKUP($B411,'1.MetaData'!$B:$H,4,FALSE)</f>
        <v>Striped Poison-Fang Blenny Mimic</v>
      </c>
      <c r="W411" s="6" t="str">
        <f ca="1">VLOOKUP($B411,'1.MetaData'!$B:$H,5,FALSE)</f>
        <v xml:space="preserve">WA Fisheries </v>
      </c>
      <c r="X411" s="6" t="str">
        <f ca="1">VLOOKUP($B411,'1.MetaData'!$B:$H,6,FALSE)</f>
        <v>TrEnD</v>
      </c>
      <c r="Z411"/>
    </row>
    <row r="412" spans="1:26" hidden="1" x14ac:dyDescent="0.25">
      <c r="A412" s="17">
        <v>411</v>
      </c>
      <c r="B412" s="3" t="str">
        <f t="shared" ca="1" si="8"/>
        <v>OG411</v>
      </c>
      <c r="C412" s="219" t="s">
        <v>96</v>
      </c>
      <c r="D412" s="4">
        <f ca="1">COUNTIF('2.Tissue'!C:C,B412)</f>
        <v>1</v>
      </c>
      <c r="E412" s="4">
        <f ca="1">COUNTIFS('3.DNAExtractions'!$E:$E,$B412,'3.DNAExtractions'!$D:$D,E$1)</f>
        <v>1</v>
      </c>
      <c r="F412" s="2" t="str" cm="1">
        <f t="array" aca="1" ref="F412" ca="1">IF(
    COUNTIFS('3.DNAExtractions'!E:E, B412, '3.DNAExtractions'!Y:Y, "Y") &gt; 0,
    _xlfn.TEXTJOIN(", ", TRUE, IF(('3.DNAExtractions'!E:E = B412) * ('3.DNAExtractions'!Y:Y = "Y"), '3.DNAExtractions'!D:D, "")),
    IF(
        COUNTIFS('3.DNAExtractions'!E:E, B412, '3.DNAExtractions'!X:X, "Y") &gt; 0,
        _xlfn.TEXTJOIN(", ", TRUE, IF(('3.DNAExtractions'!E:E = B412) * ('3.DNAExtractions'!X:X = "Y"), '3.DNAExtractions'!D:D, "")),
        "Awaiting Status"
    )
)</f>
        <v>Extracted</v>
      </c>
      <c r="G412" s="45" t="s">
        <v>92</v>
      </c>
      <c r="H412" s="8" t="str" cm="1">
        <f t="array" aca="1" ref="H412" ca="1">IF(
    G412="N",
    "",
    IF(
        COUNTIFS('4.Illumina'!E:E, B412, '4.Illumina'!R:R, "Y") &gt; 0,
        _xlfn.TEXTJOIN(", ", TRUE, IF(('4.Illumina'!E:E = B412) * ('4.Illumina'!R:R = "Y"), '4.Illumina'!D:D, "")),
        IF(
            COUNTIFS('4.Illumina'!E:E, B412, '4.Illumina'!Q:Q, "Y") &gt; 0,
            _xlfn.TEXTJOIN(", ", TRUE, IF(('4.Illumina'!E:E = B412) * ('4.Illumina'!Q:Q = "Y"), '4.Illumina'!D:D, "")),
            "Awaiting Status"
        )
    )
)</f>
        <v>Sequenced</v>
      </c>
      <c r="I412" s="26" t="s">
        <v>94</v>
      </c>
      <c r="J412" s="56" t="str" cm="1">
        <f t="array" aca="1" ref="J412" ca="1">IF(
    I412="N",
    "",
    IF(
        COUNTIFS('4.PacBio'!E:E, B412, '4.PacBio'!W:W, "Y") &gt; 0,
        _xlfn.TEXTJOIN(", ", TRUE, IF(('4.PacBio'!E:E = B412) * ('4.PacBio'!W:W = "Y"), '4.PacBio'!D:D, "")),
        IF(
            COUNTIFS('4.PacBio'!E:E, B412, '4.PacBio'!V:V, "Y") &gt; 0,
            _xlfn.TEXTJOIN(", ", TRUE, IF(('4.PacBio'!E:E = B412) * ('4.PacBio'!V:V = "Y"), '4.PacBio'!D:D, "")),
            "Awaiting Status"
        )
    )
)</f>
        <v/>
      </c>
      <c r="K412" s="181" t="s">
        <v>94</v>
      </c>
      <c r="L412" s="8" t="str" cm="1">
        <f t="array" aca="1" ref="L412" ca="1">IF(
    K412="N",
    "",
    IF(
        COUNTIFS('4.HiCLibrary'!E:E, B412, '4.HiCLibrary'!V:V, "Y") &gt; 0,
        _xlfn.TEXTJOIN(", ", TRUE, IF(('4.HiCLibrary'!E:E = B412) * ('4.HiCLibrary'!V:V = "Y"), '4.HiCLibrary'!D:D, "")),
        IF(
            COUNTIFS('4.HiCLibrary'!E:E, B412, '4.HiCLibrary'!U:U, "Y") &gt; 0,
            _xlfn.TEXTJOIN(", ", TRUE, IF(('4.HiCLibrary'!E:E = B412) * ('4.HiCLibrary'!U:U = "Y"), '4.HiCLibrary'!D:D, "")),
            "Awaiting Status"
        )
    )
)</f>
        <v/>
      </c>
      <c r="M412" s="47" t="s">
        <v>94</v>
      </c>
      <c r="N412" s="56" t="str" cm="1">
        <f t="array" aca="1" ref="N412" ca="1">IF(
    M412="N",
    "",
    IF(
        COUNTIFS('4.ONT'!E:E, B412, '4.ONT'!Q:Q, "Y") &gt; 0,
        _xlfn.TEXTJOIN(", ", TRUE, IF(('4.ONT'!E:E = B412) * ('4.ONT'!Q:Q = "Y"), '4.ONT'!D:D, "")),
        IF(
            COUNTIFS('4.ONT'!E:E, B412, '4.ONT'!P:P, "Y") &gt; 0,
            _xlfn.TEXTJOIN(", ", TRUE, IF(('4.ONT'!E:E = B412) * ('4.ONT'!P:P = "Y"), '4.ONT'!D:D, "")),
            "Awaiting Status"
        )
    )
)</f>
        <v/>
      </c>
      <c r="O412" s="60" t="s">
        <v>94</v>
      </c>
      <c r="P412" s="60" t="str" cm="1">
        <f t="array" aca="1" ref="P412" ca="1">IF(
    O412="N",
    "",
    IF(
        COUNTIFS('3.RNAExtractions'!E:E, B412, '3.RNAExtractions'!Z:Z, "Y") &gt; 0,
        _xlfn.TEXTJOIN(", ", TRUE, IF(('3.RNAExtractions'!E:E = B412) * ('3.RNAExtractions'!Z:Z = "Y"), '3.RNAExtractions'!D:D, "")),
        IF(
            COUNTIFS('3.RNAExtractions'!E:E, B412, '3.RNAExtractions'!Y:Y, "Y") &gt; 0,
            _xlfn.TEXTJOIN(", ", TRUE, IF(('3.RNAExtractions'!E:E = B412) * ('3.RNAExtractions'!Y:Y = "Y"), '3.RNAExtractions'!D:D, "")),
            "Awaiting Status"
        )
    )
)</f>
        <v/>
      </c>
      <c r="Q412" s="60"/>
      <c r="R412" s="60" t="str" cm="1">
        <f t="array" aca="1" ref="R412" ca="1">IF(
    Q412="N",
    "",
    IF(
        COUNTIFS('4.RNAIllumina'!E:E, B412, '4.RNAIllumina'!Y:Y, "Y") &gt; 0,
        _xlfn.TEXTJOIN(", ", TRUE, IF(('4.RNAIllumina'!E:E = B412) * ('4.RNAIllumina'!Y:Y = "Y"), '4.RNAIllumina'!D:D, "")),
        IF(
            COUNTIFS('4.RNAIllumina'!E:E, B412, '4.RNAIllumina'!X:X, "Y") &gt; 0,
            _xlfn.TEXTJOIN(", ", TRUE, IF(('4.RNAIllumina'!E:E = B412) * ('4.RNAIllumina'!X:X = "Y"), '4.RNAIllumina'!D:D, "")),
            "Awaiting Status"
        )
    )
)</f>
        <v>Awaiting Status</v>
      </c>
      <c r="T412" s="6" t="str">
        <f ca="1">VLOOKUP($B412,'1.MetaData'!$B:$H,2,FALSE)</f>
        <v>F15-1906</v>
      </c>
      <c r="U412" s="7" t="str">
        <f ca="1">VLOOKUP($B412,'1.MetaData'!$B:$H,3,FALSE)</f>
        <v>Plectorhynchus vittatus</v>
      </c>
      <c r="V412" s="7" t="str">
        <f ca="1">VLOOKUP($B412,'1.MetaData'!$B:$H,4,FALSE)</f>
        <v>Oriental Sweetlips</v>
      </c>
      <c r="W412" s="6" t="str">
        <f ca="1">VLOOKUP($B412,'1.MetaData'!$B:$H,5,FALSE)</f>
        <v xml:space="preserve">WA Fisheries </v>
      </c>
      <c r="X412" s="6" t="str">
        <f ca="1">VLOOKUP($B412,'1.MetaData'!$B:$H,6,FALSE)</f>
        <v>TrEnD</v>
      </c>
      <c r="Z412"/>
    </row>
    <row r="413" spans="1:26" hidden="1" x14ac:dyDescent="0.25">
      <c r="A413" s="17">
        <v>412</v>
      </c>
      <c r="B413" s="3" t="str">
        <f t="shared" ca="1" si="8"/>
        <v>OG412</v>
      </c>
      <c r="C413" s="219" t="s">
        <v>96</v>
      </c>
      <c r="D413" s="4">
        <f ca="1">COUNTIF('2.Tissue'!C:C,B413)</f>
        <v>1</v>
      </c>
      <c r="E413" s="4">
        <f ca="1">COUNTIFS('3.DNAExtractions'!$E:$E,$B413,'3.DNAExtractions'!$D:$D,E$1)</f>
        <v>1</v>
      </c>
      <c r="F413" s="2" t="str" cm="1">
        <f t="array" aca="1" ref="F413" ca="1">IF(
    COUNTIFS('3.DNAExtractions'!E:E, B413, '3.DNAExtractions'!Y:Y, "Y") &gt; 0,
    _xlfn.TEXTJOIN(", ", TRUE, IF(('3.DNAExtractions'!E:E = B413) * ('3.DNAExtractions'!Y:Y = "Y"), '3.DNAExtractions'!D:D, "")),
    IF(
        COUNTIFS('3.DNAExtractions'!E:E, B413, '3.DNAExtractions'!X:X, "Y") &gt; 0,
        _xlfn.TEXTJOIN(", ", TRUE, IF(('3.DNAExtractions'!E:E = B413) * ('3.DNAExtractions'!X:X = "Y"), '3.DNAExtractions'!D:D, "")),
        "Awaiting Status"
    )
)</f>
        <v>Extracted</v>
      </c>
      <c r="G413" s="45" t="s">
        <v>92</v>
      </c>
      <c r="H413" s="8" t="str" cm="1">
        <f t="array" aca="1" ref="H413" ca="1">IF(
    G413="N",
    "",
    IF(
        COUNTIFS('4.Illumina'!E:E, B413, '4.Illumina'!R:R, "Y") &gt; 0,
        _xlfn.TEXTJOIN(", ", TRUE, IF(('4.Illumina'!E:E = B413) * ('4.Illumina'!R:R = "Y"), '4.Illumina'!D:D, "")),
        IF(
            COUNTIFS('4.Illumina'!E:E, B413, '4.Illumina'!Q:Q, "Y") &gt; 0,
            _xlfn.TEXTJOIN(", ", TRUE, IF(('4.Illumina'!E:E = B413) * ('4.Illumina'!Q:Q = "Y"), '4.Illumina'!D:D, "")),
            "Awaiting Status"
        )
    )
)</f>
        <v>Sequenced</v>
      </c>
      <c r="I413" s="26" t="s">
        <v>94</v>
      </c>
      <c r="J413" s="56" t="str" cm="1">
        <f t="array" aca="1" ref="J413" ca="1">IF(
    I413="N",
    "",
    IF(
        COUNTIFS('4.PacBio'!E:E, B413, '4.PacBio'!W:W, "Y") &gt; 0,
        _xlfn.TEXTJOIN(", ", TRUE, IF(('4.PacBio'!E:E = B413) * ('4.PacBio'!W:W = "Y"), '4.PacBio'!D:D, "")),
        IF(
            COUNTIFS('4.PacBio'!E:E, B413, '4.PacBio'!V:V, "Y") &gt; 0,
            _xlfn.TEXTJOIN(", ", TRUE, IF(('4.PacBio'!E:E = B413) * ('4.PacBio'!V:V = "Y"), '4.PacBio'!D:D, "")),
            "Awaiting Status"
        )
    )
)</f>
        <v/>
      </c>
      <c r="K413" s="181" t="s">
        <v>94</v>
      </c>
      <c r="L413" s="8" t="str" cm="1">
        <f t="array" aca="1" ref="L413" ca="1">IF(
    K413="N",
    "",
    IF(
        COUNTIFS('4.HiCLibrary'!E:E, B413, '4.HiCLibrary'!V:V, "Y") &gt; 0,
        _xlfn.TEXTJOIN(", ", TRUE, IF(('4.HiCLibrary'!E:E = B413) * ('4.HiCLibrary'!V:V = "Y"), '4.HiCLibrary'!D:D, "")),
        IF(
            COUNTIFS('4.HiCLibrary'!E:E, B413, '4.HiCLibrary'!U:U, "Y") &gt; 0,
            _xlfn.TEXTJOIN(", ", TRUE, IF(('4.HiCLibrary'!E:E = B413) * ('4.HiCLibrary'!U:U = "Y"), '4.HiCLibrary'!D:D, "")),
            "Awaiting Status"
        )
    )
)</f>
        <v/>
      </c>
      <c r="M413" s="47" t="s">
        <v>94</v>
      </c>
      <c r="N413" s="56" t="str" cm="1">
        <f t="array" aca="1" ref="N413" ca="1">IF(
    M413="N",
    "",
    IF(
        COUNTIFS('4.ONT'!E:E, B413, '4.ONT'!Q:Q, "Y") &gt; 0,
        _xlfn.TEXTJOIN(", ", TRUE, IF(('4.ONT'!E:E = B413) * ('4.ONT'!Q:Q = "Y"), '4.ONT'!D:D, "")),
        IF(
            COUNTIFS('4.ONT'!E:E, B413, '4.ONT'!P:P, "Y") &gt; 0,
            _xlfn.TEXTJOIN(", ", TRUE, IF(('4.ONT'!E:E = B413) * ('4.ONT'!P:P = "Y"), '4.ONT'!D:D, "")),
            "Awaiting Status"
        )
    )
)</f>
        <v/>
      </c>
      <c r="O413" s="60" t="s">
        <v>94</v>
      </c>
      <c r="P413" s="60" t="str" cm="1">
        <f t="array" aca="1" ref="P413" ca="1">IF(
    O413="N",
    "",
    IF(
        COUNTIFS('3.RNAExtractions'!E:E, B413, '3.RNAExtractions'!Z:Z, "Y") &gt; 0,
        _xlfn.TEXTJOIN(", ", TRUE, IF(('3.RNAExtractions'!E:E = B413) * ('3.RNAExtractions'!Z:Z = "Y"), '3.RNAExtractions'!D:D, "")),
        IF(
            COUNTIFS('3.RNAExtractions'!E:E, B413, '3.RNAExtractions'!Y:Y, "Y") &gt; 0,
            _xlfn.TEXTJOIN(", ", TRUE, IF(('3.RNAExtractions'!E:E = B413) * ('3.RNAExtractions'!Y:Y = "Y"), '3.RNAExtractions'!D:D, "")),
            "Awaiting Status"
        )
    )
)</f>
        <v/>
      </c>
      <c r="Q413" s="60"/>
      <c r="R413" s="60" t="str" cm="1">
        <f t="array" aca="1" ref="R413" ca="1">IF(
    Q413="N",
    "",
    IF(
        COUNTIFS('4.RNAIllumina'!E:E, B413, '4.RNAIllumina'!Y:Y, "Y") &gt; 0,
        _xlfn.TEXTJOIN(", ", TRUE, IF(('4.RNAIllumina'!E:E = B413) * ('4.RNAIllumina'!Y:Y = "Y"), '4.RNAIllumina'!D:D, "")),
        IF(
            COUNTIFS('4.RNAIllumina'!E:E, B413, '4.RNAIllumina'!X:X, "Y") &gt; 0,
            _xlfn.TEXTJOIN(", ", TRUE, IF(('4.RNAIllumina'!E:E = B413) * ('4.RNAIllumina'!X:X = "Y"), '4.RNAIllumina'!D:D, "")),
            "Awaiting Status"
        )
    )
)</f>
        <v>Awaiting Status</v>
      </c>
      <c r="T413" s="6" t="str">
        <f ca="1">VLOOKUP($B413,'1.MetaData'!$B:$H,2,FALSE)</f>
        <v>F16-0148</v>
      </c>
      <c r="U413" s="7" t="str">
        <f ca="1">VLOOKUP($B413,'1.MetaData'!$B:$H,3,FALSE)</f>
        <v>Pomacentrus milleri</v>
      </c>
      <c r="V413" s="7" t="str">
        <f ca="1">VLOOKUP($B413,'1.MetaData'!$B:$H,4,FALSE)</f>
        <v>Miller's Damselfish</v>
      </c>
      <c r="W413" s="6" t="str">
        <f ca="1">VLOOKUP($B413,'1.MetaData'!$B:$H,5,FALSE)</f>
        <v>NCB Survey</v>
      </c>
      <c r="X413" s="6" t="str">
        <f ca="1">VLOOKUP($B413,'1.MetaData'!$B:$H,6,FALSE)</f>
        <v>TrEnD</v>
      </c>
      <c r="Z413"/>
    </row>
    <row r="414" spans="1:26" hidden="1" x14ac:dyDescent="0.25">
      <c r="A414" s="17">
        <v>413</v>
      </c>
      <c r="B414" s="3" t="str">
        <f t="shared" ca="1" si="8"/>
        <v>OG413</v>
      </c>
      <c r="C414" s="219" t="s">
        <v>96</v>
      </c>
      <c r="D414" s="4">
        <f ca="1">COUNTIF('2.Tissue'!C:C,B414)</f>
        <v>1</v>
      </c>
      <c r="E414" s="4">
        <f ca="1">COUNTIFS('3.DNAExtractions'!$E:$E,$B414,'3.DNAExtractions'!$D:$D,E$1)</f>
        <v>1</v>
      </c>
      <c r="F414" s="2" t="str" cm="1">
        <f t="array" aca="1" ref="F414" ca="1">IF(
    COUNTIFS('3.DNAExtractions'!E:E, B414, '3.DNAExtractions'!Y:Y, "Y") &gt; 0,
    _xlfn.TEXTJOIN(", ", TRUE, IF(('3.DNAExtractions'!E:E = B414) * ('3.DNAExtractions'!Y:Y = "Y"), '3.DNAExtractions'!D:D, "")),
    IF(
        COUNTIFS('3.DNAExtractions'!E:E, B414, '3.DNAExtractions'!X:X, "Y") &gt; 0,
        _xlfn.TEXTJOIN(", ", TRUE, IF(('3.DNAExtractions'!E:E = B414) * ('3.DNAExtractions'!X:X = "Y"), '3.DNAExtractions'!D:D, "")),
        "Awaiting Status"
    )
)</f>
        <v>Extracted</v>
      </c>
      <c r="G414" s="45" t="s">
        <v>92</v>
      </c>
      <c r="H414" s="8" t="str" cm="1">
        <f t="array" aca="1" ref="H414" ca="1">IF(
    G414="N",
    "",
    IF(
        COUNTIFS('4.Illumina'!E:E, B414, '4.Illumina'!R:R, "Y") &gt; 0,
        _xlfn.TEXTJOIN(", ", TRUE, IF(('4.Illumina'!E:E = B414) * ('4.Illumina'!R:R = "Y"), '4.Illumina'!D:D, "")),
        IF(
            COUNTIFS('4.Illumina'!E:E, B414, '4.Illumina'!Q:Q, "Y") &gt; 0,
            _xlfn.TEXTJOIN(", ", TRUE, IF(('4.Illumina'!E:E = B414) * ('4.Illumina'!Q:Q = "Y"), '4.Illumina'!D:D, "")),
            "Awaiting Status"
        )
    )
)</f>
        <v>Sequenced</v>
      </c>
      <c r="I414" s="26" t="s">
        <v>94</v>
      </c>
      <c r="J414" s="56" t="str" cm="1">
        <f t="array" aca="1" ref="J414" ca="1">IF(
    I414="N",
    "",
    IF(
        COUNTIFS('4.PacBio'!E:E, B414, '4.PacBio'!W:W, "Y") &gt; 0,
        _xlfn.TEXTJOIN(", ", TRUE, IF(('4.PacBio'!E:E = B414) * ('4.PacBio'!W:W = "Y"), '4.PacBio'!D:D, "")),
        IF(
            COUNTIFS('4.PacBio'!E:E, B414, '4.PacBio'!V:V, "Y") &gt; 0,
            _xlfn.TEXTJOIN(", ", TRUE, IF(('4.PacBio'!E:E = B414) * ('4.PacBio'!V:V = "Y"), '4.PacBio'!D:D, "")),
            "Awaiting Status"
        )
    )
)</f>
        <v/>
      </c>
      <c r="K414" s="181" t="s">
        <v>94</v>
      </c>
      <c r="L414" s="8" t="str" cm="1">
        <f t="array" aca="1" ref="L414" ca="1">IF(
    K414="N",
    "",
    IF(
        COUNTIFS('4.HiCLibrary'!E:E, B414, '4.HiCLibrary'!V:V, "Y") &gt; 0,
        _xlfn.TEXTJOIN(", ", TRUE, IF(('4.HiCLibrary'!E:E = B414) * ('4.HiCLibrary'!V:V = "Y"), '4.HiCLibrary'!D:D, "")),
        IF(
            COUNTIFS('4.HiCLibrary'!E:E, B414, '4.HiCLibrary'!U:U, "Y") &gt; 0,
            _xlfn.TEXTJOIN(", ", TRUE, IF(('4.HiCLibrary'!E:E = B414) * ('4.HiCLibrary'!U:U = "Y"), '4.HiCLibrary'!D:D, "")),
            "Awaiting Status"
        )
    )
)</f>
        <v/>
      </c>
      <c r="M414" s="47" t="s">
        <v>94</v>
      </c>
      <c r="N414" s="56" t="str" cm="1">
        <f t="array" aca="1" ref="N414" ca="1">IF(
    M414="N",
    "",
    IF(
        COUNTIFS('4.ONT'!E:E, B414, '4.ONT'!Q:Q, "Y") &gt; 0,
        _xlfn.TEXTJOIN(", ", TRUE, IF(('4.ONT'!E:E = B414) * ('4.ONT'!Q:Q = "Y"), '4.ONT'!D:D, "")),
        IF(
            COUNTIFS('4.ONT'!E:E, B414, '4.ONT'!P:P, "Y") &gt; 0,
            _xlfn.TEXTJOIN(", ", TRUE, IF(('4.ONT'!E:E = B414) * ('4.ONT'!P:P = "Y"), '4.ONT'!D:D, "")),
            "Awaiting Status"
        )
    )
)</f>
        <v/>
      </c>
      <c r="O414" s="60" t="s">
        <v>94</v>
      </c>
      <c r="P414" s="60" t="str" cm="1">
        <f t="array" aca="1" ref="P414" ca="1">IF(
    O414="N",
    "",
    IF(
        COUNTIFS('3.RNAExtractions'!E:E, B414, '3.RNAExtractions'!Z:Z, "Y") &gt; 0,
        _xlfn.TEXTJOIN(", ", TRUE, IF(('3.RNAExtractions'!E:E = B414) * ('3.RNAExtractions'!Z:Z = "Y"), '3.RNAExtractions'!D:D, "")),
        IF(
            COUNTIFS('3.RNAExtractions'!E:E, B414, '3.RNAExtractions'!Y:Y, "Y") &gt; 0,
            _xlfn.TEXTJOIN(", ", TRUE, IF(('3.RNAExtractions'!E:E = B414) * ('3.RNAExtractions'!Y:Y = "Y"), '3.RNAExtractions'!D:D, "")),
            "Awaiting Status"
        )
    )
)</f>
        <v/>
      </c>
      <c r="Q414" s="60"/>
      <c r="R414" s="60" t="str" cm="1">
        <f t="array" aca="1" ref="R414" ca="1">IF(
    Q414="N",
    "",
    IF(
        COUNTIFS('4.RNAIllumina'!E:E, B414, '4.RNAIllumina'!Y:Y, "Y") &gt; 0,
        _xlfn.TEXTJOIN(", ", TRUE, IF(('4.RNAIllumina'!E:E = B414) * ('4.RNAIllumina'!Y:Y = "Y"), '4.RNAIllumina'!D:D, "")),
        IF(
            COUNTIFS('4.RNAIllumina'!E:E, B414, '4.RNAIllumina'!X:X, "Y") &gt; 0,
            _xlfn.TEXTJOIN(", ", TRUE, IF(('4.RNAIllumina'!E:E = B414) * ('4.RNAIllumina'!X:X = "Y"), '4.RNAIllumina'!D:D, "")),
            "Awaiting Status"
        )
    )
)</f>
        <v>Awaiting Status</v>
      </c>
      <c r="T414" s="6" t="str">
        <f ca="1">VLOOKUP($B414,'1.MetaData'!$B:$H,2,FALSE)</f>
        <v>F15-1907</v>
      </c>
      <c r="U414" s="7" t="str">
        <f ca="1">VLOOKUP($B414,'1.MetaData'!$B:$H,3,FALSE)</f>
        <v>Psammoperca waigiensis</v>
      </c>
      <c r="V414" s="7" t="str">
        <f ca="1">VLOOKUP($B414,'1.MetaData'!$B:$H,4,FALSE)</f>
        <v>Sand Bass</v>
      </c>
      <c r="W414" s="6" t="str">
        <f ca="1">VLOOKUP($B414,'1.MetaData'!$B:$H,5,FALSE)</f>
        <v xml:space="preserve">WA Fisheries </v>
      </c>
      <c r="X414" s="6" t="str">
        <f ca="1">VLOOKUP($B414,'1.MetaData'!$B:$H,6,FALSE)</f>
        <v>TrEnD</v>
      </c>
      <c r="Z414"/>
    </row>
    <row r="415" spans="1:26" hidden="1" x14ac:dyDescent="0.25">
      <c r="A415" s="17">
        <v>414</v>
      </c>
      <c r="B415" s="3" t="str">
        <f t="shared" ca="1" si="8"/>
        <v>OG414</v>
      </c>
      <c r="C415" s="219" t="s">
        <v>96</v>
      </c>
      <c r="D415" s="4">
        <f ca="1">COUNTIF('2.Tissue'!C:C,B415)</f>
        <v>1</v>
      </c>
      <c r="E415" s="4">
        <f ca="1">COUNTIFS('3.DNAExtractions'!$E:$E,$B415,'3.DNAExtractions'!$D:$D,E$1)</f>
        <v>1</v>
      </c>
      <c r="F415" s="2" t="str" cm="1">
        <f t="array" aca="1" ref="F415" ca="1">IF(
    COUNTIFS('3.DNAExtractions'!E:E, B415, '3.DNAExtractions'!Y:Y, "Y") &gt; 0,
    _xlfn.TEXTJOIN(", ", TRUE, IF(('3.DNAExtractions'!E:E = B415) * ('3.DNAExtractions'!Y:Y = "Y"), '3.DNAExtractions'!D:D, "")),
    IF(
        COUNTIFS('3.DNAExtractions'!E:E, B415, '3.DNAExtractions'!X:X, "Y") &gt; 0,
        _xlfn.TEXTJOIN(", ", TRUE, IF(('3.DNAExtractions'!E:E = B415) * ('3.DNAExtractions'!X:X = "Y"), '3.DNAExtractions'!D:D, "")),
        "Awaiting Status"
    )
)</f>
        <v>Extracted</v>
      </c>
      <c r="G415" s="45" t="s">
        <v>92</v>
      </c>
      <c r="H415" s="8" t="str" cm="1">
        <f t="array" aca="1" ref="H415" ca="1">IF(
    G415="N",
    "",
    IF(
        COUNTIFS('4.Illumina'!E:E, B415, '4.Illumina'!R:R, "Y") &gt; 0,
        _xlfn.TEXTJOIN(", ", TRUE, IF(('4.Illumina'!E:E = B415) * ('4.Illumina'!R:R = "Y"), '4.Illumina'!D:D, "")),
        IF(
            COUNTIFS('4.Illumina'!E:E, B415, '4.Illumina'!Q:Q, "Y") &gt; 0,
            _xlfn.TEXTJOIN(", ", TRUE, IF(('4.Illumina'!E:E = B415) * ('4.Illumina'!Q:Q = "Y"), '4.Illumina'!D:D, "")),
            "Awaiting Status"
        )
    )
)</f>
        <v>Sequenced</v>
      </c>
      <c r="I415" s="26" t="s">
        <v>94</v>
      </c>
      <c r="J415" s="56" t="str" cm="1">
        <f t="array" aca="1" ref="J415" ca="1">IF(
    I415="N",
    "",
    IF(
        COUNTIFS('4.PacBio'!E:E, B415, '4.PacBio'!W:W, "Y") &gt; 0,
        _xlfn.TEXTJOIN(", ", TRUE, IF(('4.PacBio'!E:E = B415) * ('4.PacBio'!W:W = "Y"), '4.PacBio'!D:D, "")),
        IF(
            COUNTIFS('4.PacBio'!E:E, B415, '4.PacBio'!V:V, "Y") &gt; 0,
            _xlfn.TEXTJOIN(", ", TRUE, IF(('4.PacBio'!E:E = B415) * ('4.PacBio'!V:V = "Y"), '4.PacBio'!D:D, "")),
            "Awaiting Status"
        )
    )
)</f>
        <v/>
      </c>
      <c r="K415" s="181" t="s">
        <v>94</v>
      </c>
      <c r="L415" s="8" t="str" cm="1">
        <f t="array" aca="1" ref="L415" ca="1">IF(
    K415="N",
    "",
    IF(
        COUNTIFS('4.HiCLibrary'!E:E, B415, '4.HiCLibrary'!V:V, "Y") &gt; 0,
        _xlfn.TEXTJOIN(", ", TRUE, IF(('4.HiCLibrary'!E:E = B415) * ('4.HiCLibrary'!V:V = "Y"), '4.HiCLibrary'!D:D, "")),
        IF(
            COUNTIFS('4.HiCLibrary'!E:E, B415, '4.HiCLibrary'!U:U, "Y") &gt; 0,
            _xlfn.TEXTJOIN(", ", TRUE, IF(('4.HiCLibrary'!E:E = B415) * ('4.HiCLibrary'!U:U = "Y"), '4.HiCLibrary'!D:D, "")),
            "Awaiting Status"
        )
    )
)</f>
        <v/>
      </c>
      <c r="M415" s="47" t="s">
        <v>94</v>
      </c>
      <c r="N415" s="56" t="str" cm="1">
        <f t="array" aca="1" ref="N415" ca="1">IF(
    M415="N",
    "",
    IF(
        COUNTIFS('4.ONT'!E:E, B415, '4.ONT'!Q:Q, "Y") &gt; 0,
        _xlfn.TEXTJOIN(", ", TRUE, IF(('4.ONT'!E:E = B415) * ('4.ONT'!Q:Q = "Y"), '4.ONT'!D:D, "")),
        IF(
            COUNTIFS('4.ONT'!E:E, B415, '4.ONT'!P:P, "Y") &gt; 0,
            _xlfn.TEXTJOIN(", ", TRUE, IF(('4.ONT'!E:E = B415) * ('4.ONT'!P:P = "Y"), '4.ONT'!D:D, "")),
            "Awaiting Status"
        )
    )
)</f>
        <v/>
      </c>
      <c r="O415" s="60" t="s">
        <v>94</v>
      </c>
      <c r="P415" s="60" t="str" cm="1">
        <f t="array" aca="1" ref="P415" ca="1">IF(
    O415="N",
    "",
    IF(
        COUNTIFS('3.RNAExtractions'!E:E, B415, '3.RNAExtractions'!Z:Z, "Y") &gt; 0,
        _xlfn.TEXTJOIN(", ", TRUE, IF(('3.RNAExtractions'!E:E = B415) * ('3.RNAExtractions'!Z:Z = "Y"), '3.RNAExtractions'!D:D, "")),
        IF(
            COUNTIFS('3.RNAExtractions'!E:E, B415, '3.RNAExtractions'!Y:Y, "Y") &gt; 0,
            _xlfn.TEXTJOIN(", ", TRUE, IF(('3.RNAExtractions'!E:E = B415) * ('3.RNAExtractions'!Y:Y = "Y"), '3.RNAExtractions'!D:D, "")),
            "Awaiting Status"
        )
    )
)</f>
        <v/>
      </c>
      <c r="Q415" s="60"/>
      <c r="R415" s="60" t="str" cm="1">
        <f t="array" aca="1" ref="R415" ca="1">IF(
    Q415="N",
    "",
    IF(
        COUNTIFS('4.RNAIllumina'!E:E, B415, '4.RNAIllumina'!Y:Y, "Y") &gt; 0,
        _xlfn.TEXTJOIN(", ", TRUE, IF(('4.RNAIllumina'!E:E = B415) * ('4.RNAIllumina'!Y:Y = "Y"), '4.RNAIllumina'!D:D, "")),
        IF(
            COUNTIFS('4.RNAIllumina'!E:E, B415, '4.RNAIllumina'!X:X, "Y") &gt; 0,
            _xlfn.TEXTJOIN(", ", TRUE, IF(('4.RNAIllumina'!E:E = B415) * ('4.RNAIllumina'!X:X = "Y"), '4.RNAIllumina'!D:D, "")),
            "Awaiting Status"
        )
    )
)</f>
        <v>Awaiting Status</v>
      </c>
      <c r="T415" s="6" t="str">
        <f ca="1">VLOOKUP($B415,'1.MetaData'!$B:$H,2,FALSE)</f>
        <v>F15-1863a</v>
      </c>
      <c r="U415" s="7" t="str">
        <f ca="1">VLOOKUP($B415,'1.MetaData'!$B:$H,3,FALSE)</f>
        <v>Siganus canaliculatus</v>
      </c>
      <c r="V415" s="7" t="str">
        <f ca="1">VLOOKUP($B415,'1.MetaData'!$B:$H,4,FALSE)</f>
        <v>White-spotted Rabbitfish</v>
      </c>
      <c r="W415" s="6" t="str">
        <f ca="1">VLOOKUP($B415,'1.MetaData'!$B:$H,5,FALSE)</f>
        <v>J DiBattista</v>
      </c>
      <c r="X415" s="6" t="str">
        <f ca="1">VLOOKUP($B415,'1.MetaData'!$B:$H,6,FALSE)</f>
        <v>TrEnD</v>
      </c>
      <c r="Z415"/>
    </row>
    <row r="416" spans="1:26" hidden="1" x14ac:dyDescent="0.25">
      <c r="A416" s="17">
        <v>415</v>
      </c>
      <c r="B416" s="3" t="str">
        <f t="shared" ca="1" si="8"/>
        <v>OG415</v>
      </c>
      <c r="C416" s="219" t="s">
        <v>96</v>
      </c>
      <c r="D416" s="4">
        <f ca="1">COUNTIF('2.Tissue'!C:C,B416)</f>
        <v>1</v>
      </c>
      <c r="E416" s="4">
        <f ca="1">COUNTIFS('3.DNAExtractions'!$E:$E,$B416,'3.DNAExtractions'!$D:$D,E$1)</f>
        <v>1</v>
      </c>
      <c r="F416" s="2" t="str" cm="1">
        <f t="array" aca="1" ref="F416" ca="1">IF(
    COUNTIFS('3.DNAExtractions'!E:E, B416, '3.DNAExtractions'!Y:Y, "Y") &gt; 0,
    _xlfn.TEXTJOIN(", ", TRUE, IF(('3.DNAExtractions'!E:E = B416) * ('3.DNAExtractions'!Y:Y = "Y"), '3.DNAExtractions'!D:D, "")),
    IF(
        COUNTIFS('3.DNAExtractions'!E:E, B416, '3.DNAExtractions'!X:X, "Y") &gt; 0,
        _xlfn.TEXTJOIN(", ", TRUE, IF(('3.DNAExtractions'!E:E = B416) * ('3.DNAExtractions'!X:X = "Y"), '3.DNAExtractions'!D:D, "")),
        "Awaiting Status"
    )
)</f>
        <v>Extracted</v>
      </c>
      <c r="G416" s="45" t="s">
        <v>92</v>
      </c>
      <c r="H416" s="8" t="str" cm="1">
        <f t="array" aca="1" ref="H416" ca="1">IF(
    G416="N",
    "",
    IF(
        COUNTIFS('4.Illumina'!E:E, B416, '4.Illumina'!R:R, "Y") &gt; 0,
        _xlfn.TEXTJOIN(", ", TRUE, IF(('4.Illumina'!E:E = B416) * ('4.Illumina'!R:R = "Y"), '4.Illumina'!D:D, "")),
        IF(
            COUNTIFS('4.Illumina'!E:E, B416, '4.Illumina'!Q:Q, "Y") &gt; 0,
            _xlfn.TEXTJOIN(", ", TRUE, IF(('4.Illumina'!E:E = B416) * ('4.Illumina'!Q:Q = "Y"), '4.Illumina'!D:D, "")),
            "Awaiting Status"
        )
    )
)</f>
        <v>Sequenced</v>
      </c>
      <c r="I416" s="26" t="s">
        <v>94</v>
      </c>
      <c r="J416" s="56" t="str" cm="1">
        <f t="array" aca="1" ref="J416" ca="1">IF(
    I416="N",
    "",
    IF(
        COUNTIFS('4.PacBio'!E:E, B416, '4.PacBio'!W:W, "Y") &gt; 0,
        _xlfn.TEXTJOIN(", ", TRUE, IF(('4.PacBio'!E:E = B416) * ('4.PacBio'!W:W = "Y"), '4.PacBio'!D:D, "")),
        IF(
            COUNTIFS('4.PacBio'!E:E, B416, '4.PacBio'!V:V, "Y") &gt; 0,
            _xlfn.TEXTJOIN(", ", TRUE, IF(('4.PacBio'!E:E = B416) * ('4.PacBio'!V:V = "Y"), '4.PacBio'!D:D, "")),
            "Awaiting Status"
        )
    )
)</f>
        <v/>
      </c>
      <c r="K416" s="181" t="s">
        <v>94</v>
      </c>
      <c r="L416" s="8" t="str" cm="1">
        <f t="array" aca="1" ref="L416" ca="1">IF(
    K416="N",
    "",
    IF(
        COUNTIFS('4.HiCLibrary'!E:E, B416, '4.HiCLibrary'!V:V, "Y") &gt; 0,
        _xlfn.TEXTJOIN(", ", TRUE, IF(('4.HiCLibrary'!E:E = B416) * ('4.HiCLibrary'!V:V = "Y"), '4.HiCLibrary'!D:D, "")),
        IF(
            COUNTIFS('4.HiCLibrary'!E:E, B416, '4.HiCLibrary'!U:U, "Y") &gt; 0,
            _xlfn.TEXTJOIN(", ", TRUE, IF(('4.HiCLibrary'!E:E = B416) * ('4.HiCLibrary'!U:U = "Y"), '4.HiCLibrary'!D:D, "")),
            "Awaiting Status"
        )
    )
)</f>
        <v/>
      </c>
      <c r="M416" s="47" t="s">
        <v>94</v>
      </c>
      <c r="N416" s="56" t="str" cm="1">
        <f t="array" aca="1" ref="N416" ca="1">IF(
    M416="N",
    "",
    IF(
        COUNTIFS('4.ONT'!E:E, B416, '4.ONT'!Q:Q, "Y") &gt; 0,
        _xlfn.TEXTJOIN(", ", TRUE, IF(('4.ONT'!E:E = B416) * ('4.ONT'!Q:Q = "Y"), '4.ONT'!D:D, "")),
        IF(
            COUNTIFS('4.ONT'!E:E, B416, '4.ONT'!P:P, "Y") &gt; 0,
            _xlfn.TEXTJOIN(", ", TRUE, IF(('4.ONT'!E:E = B416) * ('4.ONT'!P:P = "Y"), '4.ONT'!D:D, "")),
            "Awaiting Status"
        )
    )
)</f>
        <v/>
      </c>
      <c r="O416" s="60" t="s">
        <v>94</v>
      </c>
      <c r="P416" s="60" t="str" cm="1">
        <f t="array" aca="1" ref="P416" ca="1">IF(
    O416="N",
    "",
    IF(
        COUNTIFS('3.RNAExtractions'!E:E, B416, '3.RNAExtractions'!Z:Z, "Y") &gt; 0,
        _xlfn.TEXTJOIN(", ", TRUE, IF(('3.RNAExtractions'!E:E = B416) * ('3.RNAExtractions'!Z:Z = "Y"), '3.RNAExtractions'!D:D, "")),
        IF(
            COUNTIFS('3.RNAExtractions'!E:E, B416, '3.RNAExtractions'!Y:Y, "Y") &gt; 0,
            _xlfn.TEXTJOIN(", ", TRUE, IF(('3.RNAExtractions'!E:E = B416) * ('3.RNAExtractions'!Y:Y = "Y"), '3.RNAExtractions'!D:D, "")),
            "Awaiting Status"
        )
    )
)</f>
        <v/>
      </c>
      <c r="Q416" s="60"/>
      <c r="R416" s="60" t="str" cm="1">
        <f t="array" aca="1" ref="R416" ca="1">IF(
    Q416="N",
    "",
    IF(
        COUNTIFS('4.RNAIllumina'!E:E, B416, '4.RNAIllumina'!Y:Y, "Y") &gt; 0,
        _xlfn.TEXTJOIN(", ", TRUE, IF(('4.RNAIllumina'!E:E = B416) * ('4.RNAIllumina'!Y:Y = "Y"), '4.RNAIllumina'!D:D, "")),
        IF(
            COUNTIFS('4.RNAIllumina'!E:E, B416, '4.RNAIllumina'!X:X, "Y") &gt; 0,
            _xlfn.TEXTJOIN(", ", TRUE, IF(('4.RNAIllumina'!E:E = B416) * ('4.RNAIllumina'!X:X = "Y"), '4.RNAIllumina'!D:D, "")),
            "Awaiting Status"
        )
    )
)</f>
        <v>Awaiting Status</v>
      </c>
      <c r="T416" s="6" t="str">
        <f ca="1">VLOOKUP($B416,'1.MetaData'!$B:$H,2,FALSE)</f>
        <v>F15-1864a</v>
      </c>
      <c r="U416" s="7" t="str">
        <f ca="1">VLOOKUP($B416,'1.MetaData'!$B:$H,3,FALSE)</f>
        <v>Siganus margaritiferus</v>
      </c>
      <c r="V416" s="7" t="str">
        <f ca="1">VLOOKUP($B416,'1.MetaData'!$B:$H,4,FALSE)</f>
        <v>Pearly-spotted Rabbitfish</v>
      </c>
      <c r="W416" s="6" t="str">
        <f ca="1">VLOOKUP($B416,'1.MetaData'!$B:$H,5,FALSE)</f>
        <v>J DiBattista</v>
      </c>
      <c r="X416" s="6" t="str">
        <f ca="1">VLOOKUP($B416,'1.MetaData'!$B:$H,6,FALSE)</f>
        <v>TrEnD</v>
      </c>
      <c r="Z416"/>
    </row>
    <row r="417" spans="1:26" hidden="1" x14ac:dyDescent="0.25">
      <c r="A417" s="17">
        <v>416</v>
      </c>
      <c r="B417" s="3" t="str">
        <f t="shared" ca="1" si="8"/>
        <v>OG416</v>
      </c>
      <c r="C417" s="219" t="s">
        <v>96</v>
      </c>
      <c r="D417" s="4">
        <f ca="1">COUNTIF('2.Tissue'!C:C,B417)</f>
        <v>1</v>
      </c>
      <c r="E417" s="4">
        <f ca="1">COUNTIFS('3.DNAExtractions'!$E:$E,$B417,'3.DNAExtractions'!$D:$D,E$1)</f>
        <v>1</v>
      </c>
      <c r="F417" s="2" t="str" cm="1">
        <f t="array" aca="1" ref="F417" ca="1">IF(
    COUNTIFS('3.DNAExtractions'!E:E, B417, '3.DNAExtractions'!Y:Y, "Y") &gt; 0,
    _xlfn.TEXTJOIN(", ", TRUE, IF(('3.DNAExtractions'!E:E = B417) * ('3.DNAExtractions'!Y:Y = "Y"), '3.DNAExtractions'!D:D, "")),
    IF(
        COUNTIFS('3.DNAExtractions'!E:E, B417, '3.DNAExtractions'!X:X, "Y") &gt; 0,
        _xlfn.TEXTJOIN(", ", TRUE, IF(('3.DNAExtractions'!E:E = B417) * ('3.DNAExtractions'!X:X = "Y"), '3.DNAExtractions'!D:D, "")),
        "Awaiting Status"
    )
)</f>
        <v>Extracted</v>
      </c>
      <c r="G417" s="45" t="s">
        <v>92</v>
      </c>
      <c r="H417" s="8" t="str" cm="1">
        <f t="array" aca="1" ref="H417" ca="1">IF(
    G417="N",
    "",
    IF(
        COUNTIFS('4.Illumina'!E:E, B417, '4.Illumina'!R:R, "Y") &gt; 0,
        _xlfn.TEXTJOIN(", ", TRUE, IF(('4.Illumina'!E:E = B417) * ('4.Illumina'!R:R = "Y"), '4.Illumina'!D:D, "")),
        IF(
            COUNTIFS('4.Illumina'!E:E, B417, '4.Illumina'!Q:Q, "Y") &gt; 0,
            _xlfn.TEXTJOIN(", ", TRUE, IF(('4.Illumina'!E:E = B417) * ('4.Illumina'!Q:Q = "Y"), '4.Illumina'!D:D, "")),
            "Awaiting Status"
        )
    )
)</f>
        <v>Sequenced</v>
      </c>
      <c r="I417" s="26" t="s">
        <v>94</v>
      </c>
      <c r="J417" s="56" t="str" cm="1">
        <f t="array" aca="1" ref="J417" ca="1">IF(
    I417="N",
    "",
    IF(
        COUNTIFS('4.PacBio'!E:E, B417, '4.PacBio'!W:W, "Y") &gt; 0,
        _xlfn.TEXTJOIN(", ", TRUE, IF(('4.PacBio'!E:E = B417) * ('4.PacBio'!W:W = "Y"), '4.PacBio'!D:D, "")),
        IF(
            COUNTIFS('4.PacBio'!E:E, B417, '4.PacBio'!V:V, "Y") &gt; 0,
            _xlfn.TEXTJOIN(", ", TRUE, IF(('4.PacBio'!E:E = B417) * ('4.PacBio'!V:V = "Y"), '4.PacBio'!D:D, "")),
            "Awaiting Status"
        )
    )
)</f>
        <v/>
      </c>
      <c r="K417" s="181" t="s">
        <v>94</v>
      </c>
      <c r="L417" s="8" t="str" cm="1">
        <f t="array" aca="1" ref="L417" ca="1">IF(
    K417="N",
    "",
    IF(
        COUNTIFS('4.HiCLibrary'!E:E, B417, '4.HiCLibrary'!V:V, "Y") &gt; 0,
        _xlfn.TEXTJOIN(", ", TRUE, IF(('4.HiCLibrary'!E:E = B417) * ('4.HiCLibrary'!V:V = "Y"), '4.HiCLibrary'!D:D, "")),
        IF(
            COUNTIFS('4.HiCLibrary'!E:E, B417, '4.HiCLibrary'!U:U, "Y") &gt; 0,
            _xlfn.TEXTJOIN(", ", TRUE, IF(('4.HiCLibrary'!E:E = B417) * ('4.HiCLibrary'!U:U = "Y"), '4.HiCLibrary'!D:D, "")),
            "Awaiting Status"
        )
    )
)</f>
        <v/>
      </c>
      <c r="M417" s="47" t="s">
        <v>94</v>
      </c>
      <c r="N417" s="56" t="str" cm="1">
        <f t="array" aca="1" ref="N417" ca="1">IF(
    M417="N",
    "",
    IF(
        COUNTIFS('4.ONT'!E:E, B417, '4.ONT'!Q:Q, "Y") &gt; 0,
        _xlfn.TEXTJOIN(", ", TRUE, IF(('4.ONT'!E:E = B417) * ('4.ONT'!Q:Q = "Y"), '4.ONT'!D:D, "")),
        IF(
            COUNTIFS('4.ONT'!E:E, B417, '4.ONT'!P:P, "Y") &gt; 0,
            _xlfn.TEXTJOIN(", ", TRUE, IF(('4.ONT'!E:E = B417) * ('4.ONT'!P:P = "Y"), '4.ONT'!D:D, "")),
            "Awaiting Status"
        )
    )
)</f>
        <v/>
      </c>
      <c r="O417" s="60" t="s">
        <v>94</v>
      </c>
      <c r="P417" s="60" t="str" cm="1">
        <f t="array" aca="1" ref="P417" ca="1">IF(
    O417="N",
    "",
    IF(
        COUNTIFS('3.RNAExtractions'!E:E, B417, '3.RNAExtractions'!Z:Z, "Y") &gt; 0,
        _xlfn.TEXTJOIN(", ", TRUE, IF(('3.RNAExtractions'!E:E = B417) * ('3.RNAExtractions'!Z:Z = "Y"), '3.RNAExtractions'!D:D, "")),
        IF(
            COUNTIFS('3.RNAExtractions'!E:E, B417, '3.RNAExtractions'!Y:Y, "Y") &gt; 0,
            _xlfn.TEXTJOIN(", ", TRUE, IF(('3.RNAExtractions'!E:E = B417) * ('3.RNAExtractions'!Y:Y = "Y"), '3.RNAExtractions'!D:D, "")),
            "Awaiting Status"
        )
    )
)</f>
        <v/>
      </c>
      <c r="Q417" s="60"/>
      <c r="R417" s="60" t="str" cm="1">
        <f t="array" aca="1" ref="R417" ca="1">IF(
    Q417="N",
    "",
    IF(
        COUNTIFS('4.RNAIllumina'!E:E, B417, '4.RNAIllumina'!Y:Y, "Y") &gt; 0,
        _xlfn.TEXTJOIN(", ", TRUE, IF(('4.RNAIllumina'!E:E = B417) * ('4.RNAIllumina'!Y:Y = "Y"), '4.RNAIllumina'!D:D, "")),
        IF(
            COUNTIFS('4.RNAIllumina'!E:E, B417, '4.RNAIllumina'!X:X, "Y") &gt; 0,
            _xlfn.TEXTJOIN(", ", TRUE, IF(('4.RNAIllumina'!E:E = B417) * ('4.RNAIllumina'!X:X = "Y"), '4.RNAIllumina'!D:D, "")),
            "Awaiting Status"
        )
    )
)</f>
        <v>Awaiting Status</v>
      </c>
      <c r="T417" s="6" t="str">
        <f ca="1">VLOOKUP($B417,'1.MetaData'!$B:$H,2,FALSE)</f>
        <v>F15-1853</v>
      </c>
      <c r="U417" s="7" t="str">
        <f ca="1">VLOOKUP($B417,'1.MetaData'!$B:$H,3,FALSE)</f>
        <v>Thalassoma lunare</v>
      </c>
      <c r="V417" s="7" t="str">
        <f ca="1">VLOOKUP($B417,'1.MetaData'!$B:$H,4,FALSE)</f>
        <v>Moon Wrasse</v>
      </c>
      <c r="W417" s="6" t="str">
        <f ca="1">VLOOKUP($B417,'1.MetaData'!$B:$H,5,FALSE)</f>
        <v>J DiBattista</v>
      </c>
      <c r="X417" s="6" t="str">
        <f ca="1">VLOOKUP($B417,'1.MetaData'!$B:$H,6,FALSE)</f>
        <v>TrEnD</v>
      </c>
      <c r="Z417"/>
    </row>
    <row r="418" spans="1:26" hidden="1" x14ac:dyDescent="0.25">
      <c r="A418" s="17">
        <v>417</v>
      </c>
      <c r="B418" s="3" t="str">
        <f t="shared" ca="1" si="8"/>
        <v>OG417</v>
      </c>
      <c r="C418" s="219" t="s">
        <v>96</v>
      </c>
      <c r="D418" s="4">
        <f ca="1">COUNTIF('2.Tissue'!C:C,B418)</f>
        <v>1</v>
      </c>
      <c r="E418" s="4">
        <f ca="1">COUNTIFS('3.DNAExtractions'!$E:$E,$B418,'3.DNAExtractions'!$D:$D,E$1)</f>
        <v>1</v>
      </c>
      <c r="F418" s="2" t="str" cm="1">
        <f t="array" aca="1" ref="F418" ca="1">IF(
    COUNTIFS('3.DNAExtractions'!E:E, B418, '3.DNAExtractions'!Y:Y, "Y") &gt; 0,
    _xlfn.TEXTJOIN(", ", TRUE, IF(('3.DNAExtractions'!E:E = B418) * ('3.DNAExtractions'!Y:Y = "Y"), '3.DNAExtractions'!D:D, "")),
    IF(
        COUNTIFS('3.DNAExtractions'!E:E, B418, '3.DNAExtractions'!X:X, "Y") &gt; 0,
        _xlfn.TEXTJOIN(", ", TRUE, IF(('3.DNAExtractions'!E:E = B418) * ('3.DNAExtractions'!X:X = "Y"), '3.DNAExtractions'!D:D, "")),
        "Awaiting Status"
    )
)</f>
        <v>Extracted</v>
      </c>
      <c r="G418" s="45" t="s">
        <v>92</v>
      </c>
      <c r="H418" s="8" t="str" cm="1">
        <f t="array" aca="1" ref="H418" ca="1">IF(
    G418="N",
    "",
    IF(
        COUNTIFS('4.Illumina'!E:E, B418, '4.Illumina'!R:R, "Y") &gt; 0,
        _xlfn.TEXTJOIN(", ", TRUE, IF(('4.Illumina'!E:E = B418) * ('4.Illumina'!R:R = "Y"), '4.Illumina'!D:D, "")),
        IF(
            COUNTIFS('4.Illumina'!E:E, B418, '4.Illumina'!Q:Q, "Y") &gt; 0,
            _xlfn.TEXTJOIN(", ", TRUE, IF(('4.Illumina'!E:E = B418) * ('4.Illumina'!Q:Q = "Y"), '4.Illumina'!D:D, "")),
            "Awaiting Status"
        )
    )
)</f>
        <v>Sequenced</v>
      </c>
      <c r="I418" s="26" t="s">
        <v>94</v>
      </c>
      <c r="J418" s="56" t="str" cm="1">
        <f t="array" aca="1" ref="J418" ca="1">IF(
    I418="N",
    "",
    IF(
        COUNTIFS('4.PacBio'!E:E, B418, '4.PacBio'!W:W, "Y") &gt; 0,
        _xlfn.TEXTJOIN(", ", TRUE, IF(('4.PacBio'!E:E = B418) * ('4.PacBio'!W:W = "Y"), '4.PacBio'!D:D, "")),
        IF(
            COUNTIFS('4.PacBio'!E:E, B418, '4.PacBio'!V:V, "Y") &gt; 0,
            _xlfn.TEXTJOIN(", ", TRUE, IF(('4.PacBio'!E:E = B418) * ('4.PacBio'!V:V = "Y"), '4.PacBio'!D:D, "")),
            "Awaiting Status"
        )
    )
)</f>
        <v/>
      </c>
      <c r="K418" s="181" t="s">
        <v>94</v>
      </c>
      <c r="L418" s="8" t="str" cm="1">
        <f t="array" aca="1" ref="L418" ca="1">IF(
    K418="N",
    "",
    IF(
        COUNTIFS('4.HiCLibrary'!E:E, B418, '4.HiCLibrary'!V:V, "Y") &gt; 0,
        _xlfn.TEXTJOIN(", ", TRUE, IF(('4.HiCLibrary'!E:E = B418) * ('4.HiCLibrary'!V:V = "Y"), '4.HiCLibrary'!D:D, "")),
        IF(
            COUNTIFS('4.HiCLibrary'!E:E, B418, '4.HiCLibrary'!U:U, "Y") &gt; 0,
            _xlfn.TEXTJOIN(", ", TRUE, IF(('4.HiCLibrary'!E:E = B418) * ('4.HiCLibrary'!U:U = "Y"), '4.HiCLibrary'!D:D, "")),
            "Awaiting Status"
        )
    )
)</f>
        <v/>
      </c>
      <c r="M418" s="47" t="s">
        <v>94</v>
      </c>
      <c r="N418" s="56" t="str" cm="1">
        <f t="array" aca="1" ref="N418" ca="1">IF(
    M418="N",
    "",
    IF(
        COUNTIFS('4.ONT'!E:E, B418, '4.ONT'!Q:Q, "Y") &gt; 0,
        _xlfn.TEXTJOIN(", ", TRUE, IF(('4.ONT'!E:E = B418) * ('4.ONT'!Q:Q = "Y"), '4.ONT'!D:D, "")),
        IF(
            COUNTIFS('4.ONT'!E:E, B418, '4.ONT'!P:P, "Y") &gt; 0,
            _xlfn.TEXTJOIN(", ", TRUE, IF(('4.ONT'!E:E = B418) * ('4.ONT'!P:P = "Y"), '4.ONT'!D:D, "")),
            "Awaiting Status"
        )
    )
)</f>
        <v/>
      </c>
      <c r="O418" s="60" t="s">
        <v>94</v>
      </c>
      <c r="P418" s="60" t="str" cm="1">
        <f t="array" aca="1" ref="P418" ca="1">IF(
    O418="N",
    "",
    IF(
        COUNTIFS('3.RNAExtractions'!E:E, B418, '3.RNAExtractions'!Z:Z, "Y") &gt; 0,
        _xlfn.TEXTJOIN(", ", TRUE, IF(('3.RNAExtractions'!E:E = B418) * ('3.RNAExtractions'!Z:Z = "Y"), '3.RNAExtractions'!D:D, "")),
        IF(
            COUNTIFS('3.RNAExtractions'!E:E, B418, '3.RNAExtractions'!Y:Y, "Y") &gt; 0,
            _xlfn.TEXTJOIN(", ", TRUE, IF(('3.RNAExtractions'!E:E = B418) * ('3.RNAExtractions'!Y:Y = "Y"), '3.RNAExtractions'!D:D, "")),
            "Awaiting Status"
        )
    )
)</f>
        <v/>
      </c>
      <c r="Q418" s="60"/>
      <c r="R418" s="60" t="str" cm="1">
        <f t="array" aca="1" ref="R418" ca="1">IF(
    Q418="N",
    "",
    IF(
        COUNTIFS('4.RNAIllumina'!E:E, B418, '4.RNAIllumina'!Y:Y, "Y") &gt; 0,
        _xlfn.TEXTJOIN(", ", TRUE, IF(('4.RNAIllumina'!E:E = B418) * ('4.RNAIllumina'!Y:Y = "Y"), '4.RNAIllumina'!D:D, "")),
        IF(
            COUNTIFS('4.RNAIllumina'!E:E, B418, '4.RNAIllumina'!X:X, "Y") &gt; 0,
            _xlfn.TEXTJOIN(", ", TRUE, IF(('4.RNAIllumina'!E:E = B418) * ('4.RNAIllumina'!X:X = "Y"), '4.RNAIllumina'!D:D, "")),
            "Awaiting Status"
        )
    )
)</f>
        <v>Awaiting Status</v>
      </c>
      <c r="T418" s="6" t="str">
        <f ca="1">VLOOKUP($B418,'1.MetaData'!$B:$H,2,FALSE)</f>
        <v>F15-1897</v>
      </c>
      <c r="U418" s="7" t="str">
        <f ca="1">VLOOKUP($B418,'1.MetaData'!$B:$H,3,FALSE)</f>
        <v>Thalassoma lunare</v>
      </c>
      <c r="V418" s="7" t="str">
        <f ca="1">VLOOKUP($B418,'1.MetaData'!$B:$H,4,FALSE)</f>
        <v>Moon Wrasse</v>
      </c>
      <c r="W418" s="6" t="str">
        <f ca="1">VLOOKUP($B418,'1.MetaData'!$B:$H,5,FALSE)</f>
        <v xml:space="preserve">WA Fisheries </v>
      </c>
      <c r="X418" s="6" t="str">
        <f ca="1">VLOOKUP($B418,'1.MetaData'!$B:$H,6,FALSE)</f>
        <v>TrEnD</v>
      </c>
      <c r="Z418"/>
    </row>
    <row r="419" spans="1:26" hidden="1" x14ac:dyDescent="0.25">
      <c r="A419" s="17">
        <v>418</v>
      </c>
      <c r="B419" s="3" t="str">
        <f t="shared" ca="1" si="8"/>
        <v>OG418</v>
      </c>
      <c r="C419" s="219" t="s">
        <v>96</v>
      </c>
      <c r="D419" s="4">
        <f ca="1">COUNTIF('2.Tissue'!C:C,B419)</f>
        <v>1</v>
      </c>
      <c r="E419" s="4">
        <f ca="1">COUNTIFS('3.DNAExtractions'!$E:$E,$B419,'3.DNAExtractions'!$D:$D,E$1)</f>
        <v>1</v>
      </c>
      <c r="F419" s="2" t="str" cm="1">
        <f t="array" aca="1" ref="F419" ca="1">IF(
    COUNTIFS('3.DNAExtractions'!E:E, B419, '3.DNAExtractions'!Y:Y, "Y") &gt; 0,
    _xlfn.TEXTJOIN(", ", TRUE, IF(('3.DNAExtractions'!E:E = B419) * ('3.DNAExtractions'!Y:Y = "Y"), '3.DNAExtractions'!D:D, "")),
    IF(
        COUNTIFS('3.DNAExtractions'!E:E, B419, '3.DNAExtractions'!X:X, "Y") &gt; 0,
        _xlfn.TEXTJOIN(", ", TRUE, IF(('3.DNAExtractions'!E:E = B419) * ('3.DNAExtractions'!X:X = "Y"), '3.DNAExtractions'!D:D, "")),
        "Awaiting Status"
    )
)</f>
        <v>Extracted</v>
      </c>
      <c r="G419" s="45" t="s">
        <v>92</v>
      </c>
      <c r="H419" s="8" t="str" cm="1">
        <f t="array" aca="1" ref="H419" ca="1">IF(
    G419="N",
    "",
    IF(
        COUNTIFS('4.Illumina'!E:E, B419, '4.Illumina'!R:R, "Y") &gt; 0,
        _xlfn.TEXTJOIN(", ", TRUE, IF(('4.Illumina'!E:E = B419) * ('4.Illumina'!R:R = "Y"), '4.Illumina'!D:D, "")),
        IF(
            COUNTIFS('4.Illumina'!E:E, B419, '4.Illumina'!Q:Q, "Y") &gt; 0,
            _xlfn.TEXTJOIN(", ", TRUE, IF(('4.Illumina'!E:E = B419) * ('4.Illumina'!Q:Q = "Y"), '4.Illumina'!D:D, "")),
            "Awaiting Status"
        )
    )
)</f>
        <v>Sequenced</v>
      </c>
      <c r="I419" s="26" t="s">
        <v>94</v>
      </c>
      <c r="J419" s="56" t="str" cm="1">
        <f t="array" aca="1" ref="J419" ca="1">IF(
    I419="N",
    "",
    IF(
        COUNTIFS('4.PacBio'!E:E, B419, '4.PacBio'!W:W, "Y") &gt; 0,
        _xlfn.TEXTJOIN(", ", TRUE, IF(('4.PacBio'!E:E = B419) * ('4.PacBio'!W:W = "Y"), '4.PacBio'!D:D, "")),
        IF(
            COUNTIFS('4.PacBio'!E:E, B419, '4.PacBio'!V:V, "Y") &gt; 0,
            _xlfn.TEXTJOIN(", ", TRUE, IF(('4.PacBio'!E:E = B419) * ('4.PacBio'!V:V = "Y"), '4.PacBio'!D:D, "")),
            "Awaiting Status"
        )
    )
)</f>
        <v/>
      </c>
      <c r="K419" s="181" t="s">
        <v>94</v>
      </c>
      <c r="L419" s="8" t="str" cm="1">
        <f t="array" aca="1" ref="L419" ca="1">IF(
    K419="N",
    "",
    IF(
        COUNTIFS('4.HiCLibrary'!E:E, B419, '4.HiCLibrary'!V:V, "Y") &gt; 0,
        _xlfn.TEXTJOIN(", ", TRUE, IF(('4.HiCLibrary'!E:E = B419) * ('4.HiCLibrary'!V:V = "Y"), '4.HiCLibrary'!D:D, "")),
        IF(
            COUNTIFS('4.HiCLibrary'!E:E, B419, '4.HiCLibrary'!U:U, "Y") &gt; 0,
            _xlfn.TEXTJOIN(", ", TRUE, IF(('4.HiCLibrary'!E:E = B419) * ('4.HiCLibrary'!U:U = "Y"), '4.HiCLibrary'!D:D, "")),
            "Awaiting Status"
        )
    )
)</f>
        <v/>
      </c>
      <c r="M419" s="47" t="s">
        <v>94</v>
      </c>
      <c r="N419" s="56" t="str" cm="1">
        <f t="array" aca="1" ref="N419" ca="1">IF(
    M419="N",
    "",
    IF(
        COUNTIFS('4.ONT'!E:E, B419, '4.ONT'!Q:Q, "Y") &gt; 0,
        _xlfn.TEXTJOIN(", ", TRUE, IF(('4.ONT'!E:E = B419) * ('4.ONT'!Q:Q = "Y"), '4.ONT'!D:D, "")),
        IF(
            COUNTIFS('4.ONT'!E:E, B419, '4.ONT'!P:P, "Y") &gt; 0,
            _xlfn.TEXTJOIN(", ", TRUE, IF(('4.ONT'!E:E = B419) * ('4.ONT'!P:P = "Y"), '4.ONT'!D:D, "")),
            "Awaiting Status"
        )
    )
)</f>
        <v/>
      </c>
      <c r="O419" s="60" t="s">
        <v>94</v>
      </c>
      <c r="P419" s="60" t="str" cm="1">
        <f t="array" aca="1" ref="P419" ca="1">IF(
    O419="N",
    "",
    IF(
        COUNTIFS('3.RNAExtractions'!E:E, B419, '3.RNAExtractions'!Z:Z, "Y") &gt; 0,
        _xlfn.TEXTJOIN(", ", TRUE, IF(('3.RNAExtractions'!E:E = B419) * ('3.RNAExtractions'!Z:Z = "Y"), '3.RNAExtractions'!D:D, "")),
        IF(
            COUNTIFS('3.RNAExtractions'!E:E, B419, '3.RNAExtractions'!Y:Y, "Y") &gt; 0,
            _xlfn.TEXTJOIN(", ", TRUE, IF(('3.RNAExtractions'!E:E = B419) * ('3.RNAExtractions'!Y:Y = "Y"), '3.RNAExtractions'!D:D, "")),
            "Awaiting Status"
        )
    )
)</f>
        <v/>
      </c>
      <c r="Q419" s="60"/>
      <c r="R419" s="60" t="str" cm="1">
        <f t="array" aca="1" ref="R419" ca="1">IF(
    Q419="N",
    "",
    IF(
        COUNTIFS('4.RNAIllumina'!E:E, B419, '4.RNAIllumina'!Y:Y, "Y") &gt; 0,
        _xlfn.TEXTJOIN(", ", TRUE, IF(('4.RNAIllumina'!E:E = B419) * ('4.RNAIllumina'!Y:Y = "Y"), '4.RNAIllumina'!D:D, "")),
        IF(
            COUNTIFS('4.RNAIllumina'!E:E, B419, '4.RNAIllumina'!X:X, "Y") &gt; 0,
            _xlfn.TEXTJOIN(", ", TRUE, IF(('4.RNAIllumina'!E:E = B419) * ('4.RNAIllumina'!X:X = "Y"), '4.RNAIllumina'!D:D, "")),
            "Awaiting Status"
        )
    )
)</f>
        <v>Awaiting Status</v>
      </c>
      <c r="T419" s="6" t="str">
        <f ca="1">VLOOKUP($B419,'1.MetaData'!$B:$H,2,FALSE)</f>
        <v>F16-0066</v>
      </c>
      <c r="U419" s="7" t="str">
        <f ca="1">VLOOKUP($B419,'1.MetaData'!$B:$H,3,FALSE)</f>
        <v>Tilodon sexfasciatus</v>
      </c>
      <c r="V419" s="7" t="str">
        <f ca="1">VLOOKUP($B419,'1.MetaData'!$B:$H,4,FALSE)</f>
        <v>Moonlighter</v>
      </c>
      <c r="W419" s="6" t="str">
        <f ca="1">VLOOKUP($B419,'1.MetaData'!$B:$H,5,FALSE)</f>
        <v>J DiBattista, Ben Saunders, and JP Hobbs</v>
      </c>
      <c r="X419" s="6" t="str">
        <f ca="1">VLOOKUP($B419,'1.MetaData'!$B:$H,6,FALSE)</f>
        <v>TrEnD</v>
      </c>
      <c r="Z419"/>
    </row>
    <row r="420" spans="1:26" hidden="1" x14ac:dyDescent="0.25">
      <c r="A420" s="17">
        <v>419</v>
      </c>
      <c r="B420" s="3" t="str">
        <f t="shared" ca="1" si="8"/>
        <v>OG419</v>
      </c>
      <c r="C420" s="219" t="s">
        <v>96</v>
      </c>
      <c r="D420" s="4">
        <f ca="1">COUNTIF('2.Tissue'!C:C,B420)</f>
        <v>1</v>
      </c>
      <c r="E420" s="4">
        <f ca="1">COUNTIFS('3.DNAExtractions'!$E:$E,$B420,'3.DNAExtractions'!$D:$D,E$1)</f>
        <v>1</v>
      </c>
      <c r="F420" s="2" t="str" cm="1">
        <f t="array" aca="1" ref="F420" ca="1">IF(
    COUNTIFS('3.DNAExtractions'!E:E, B420, '3.DNAExtractions'!Y:Y, "Y") &gt; 0,
    _xlfn.TEXTJOIN(", ", TRUE, IF(('3.DNAExtractions'!E:E = B420) * ('3.DNAExtractions'!Y:Y = "Y"), '3.DNAExtractions'!D:D, "")),
    IF(
        COUNTIFS('3.DNAExtractions'!E:E, B420, '3.DNAExtractions'!X:X, "Y") &gt; 0,
        _xlfn.TEXTJOIN(", ", TRUE, IF(('3.DNAExtractions'!E:E = B420) * ('3.DNAExtractions'!X:X = "Y"), '3.DNAExtractions'!D:D, "")),
        "Awaiting Status"
    )
)</f>
        <v>Extracted</v>
      </c>
      <c r="G420" s="45" t="s">
        <v>92</v>
      </c>
      <c r="H420" s="8" t="str" cm="1">
        <f t="array" aca="1" ref="H420" ca="1">IF(
    G420="N",
    "",
    IF(
        COUNTIFS('4.Illumina'!E:E, B420, '4.Illumina'!R:R, "Y") &gt; 0,
        _xlfn.TEXTJOIN(", ", TRUE, IF(('4.Illumina'!E:E = B420) * ('4.Illumina'!R:R = "Y"), '4.Illumina'!D:D, "")),
        IF(
            COUNTIFS('4.Illumina'!E:E, B420, '4.Illumina'!Q:Q, "Y") &gt; 0,
            _xlfn.TEXTJOIN(", ", TRUE, IF(('4.Illumina'!E:E = B420) * ('4.Illumina'!Q:Q = "Y"), '4.Illumina'!D:D, "")),
            "Awaiting Status"
        )
    )
)</f>
        <v>Sequenced</v>
      </c>
      <c r="I420" s="26" t="s">
        <v>94</v>
      </c>
      <c r="J420" s="56" t="str" cm="1">
        <f t="array" aca="1" ref="J420" ca="1">IF(
    I420="N",
    "",
    IF(
        COUNTIFS('4.PacBio'!E:E, B420, '4.PacBio'!W:W, "Y") &gt; 0,
        _xlfn.TEXTJOIN(", ", TRUE, IF(('4.PacBio'!E:E = B420) * ('4.PacBio'!W:W = "Y"), '4.PacBio'!D:D, "")),
        IF(
            COUNTIFS('4.PacBio'!E:E, B420, '4.PacBio'!V:V, "Y") &gt; 0,
            _xlfn.TEXTJOIN(", ", TRUE, IF(('4.PacBio'!E:E = B420) * ('4.PacBio'!V:V = "Y"), '4.PacBio'!D:D, "")),
            "Awaiting Status"
        )
    )
)</f>
        <v/>
      </c>
      <c r="K420" s="181" t="s">
        <v>94</v>
      </c>
      <c r="L420" s="8" t="str" cm="1">
        <f t="array" aca="1" ref="L420" ca="1">IF(
    K420="N",
    "",
    IF(
        COUNTIFS('4.HiCLibrary'!E:E, B420, '4.HiCLibrary'!V:V, "Y") &gt; 0,
        _xlfn.TEXTJOIN(", ", TRUE, IF(('4.HiCLibrary'!E:E = B420) * ('4.HiCLibrary'!V:V = "Y"), '4.HiCLibrary'!D:D, "")),
        IF(
            COUNTIFS('4.HiCLibrary'!E:E, B420, '4.HiCLibrary'!U:U, "Y") &gt; 0,
            _xlfn.TEXTJOIN(", ", TRUE, IF(('4.HiCLibrary'!E:E = B420) * ('4.HiCLibrary'!U:U = "Y"), '4.HiCLibrary'!D:D, "")),
            "Awaiting Status"
        )
    )
)</f>
        <v/>
      </c>
      <c r="M420" s="47" t="s">
        <v>94</v>
      </c>
      <c r="N420" s="56" t="str" cm="1">
        <f t="array" aca="1" ref="N420" ca="1">IF(
    M420="N",
    "",
    IF(
        COUNTIFS('4.ONT'!E:E, B420, '4.ONT'!Q:Q, "Y") &gt; 0,
        _xlfn.TEXTJOIN(", ", TRUE, IF(('4.ONT'!E:E = B420) * ('4.ONT'!Q:Q = "Y"), '4.ONT'!D:D, "")),
        IF(
            COUNTIFS('4.ONT'!E:E, B420, '4.ONT'!P:P, "Y") &gt; 0,
            _xlfn.TEXTJOIN(", ", TRUE, IF(('4.ONT'!E:E = B420) * ('4.ONT'!P:P = "Y"), '4.ONT'!D:D, "")),
            "Awaiting Status"
        )
    )
)</f>
        <v/>
      </c>
      <c r="O420" s="60" t="s">
        <v>94</v>
      </c>
      <c r="P420" s="60" t="str" cm="1">
        <f t="array" aca="1" ref="P420" ca="1">IF(
    O420="N",
    "",
    IF(
        COUNTIFS('3.RNAExtractions'!E:E, B420, '3.RNAExtractions'!Z:Z, "Y") &gt; 0,
        _xlfn.TEXTJOIN(", ", TRUE, IF(('3.RNAExtractions'!E:E = B420) * ('3.RNAExtractions'!Z:Z = "Y"), '3.RNAExtractions'!D:D, "")),
        IF(
            COUNTIFS('3.RNAExtractions'!E:E, B420, '3.RNAExtractions'!Y:Y, "Y") &gt; 0,
            _xlfn.TEXTJOIN(", ", TRUE, IF(('3.RNAExtractions'!E:E = B420) * ('3.RNAExtractions'!Y:Y = "Y"), '3.RNAExtractions'!D:D, "")),
            "Awaiting Status"
        )
    )
)</f>
        <v/>
      </c>
      <c r="Q420" s="60"/>
      <c r="R420" s="60" t="str" cm="1">
        <f t="array" aca="1" ref="R420" ca="1">IF(
    Q420="N",
    "",
    IF(
        COUNTIFS('4.RNAIllumina'!E:E, B420, '4.RNAIllumina'!Y:Y, "Y") &gt; 0,
        _xlfn.TEXTJOIN(", ", TRUE, IF(('4.RNAIllumina'!E:E = B420) * ('4.RNAIllumina'!Y:Y = "Y"), '4.RNAIllumina'!D:D, "")),
        IF(
            COUNTIFS('4.RNAIllumina'!E:E, B420, '4.RNAIllumina'!X:X, "Y") &gt; 0,
            _xlfn.TEXTJOIN(", ", TRUE, IF(('4.RNAIllumina'!E:E = B420) * ('4.RNAIllumina'!X:X = "Y"), '4.RNAIllumina'!D:D, "")),
            "Awaiting Status"
        )
    )
)</f>
        <v>Awaiting Status</v>
      </c>
      <c r="T420" s="6" t="str">
        <f ca="1">VLOOKUP($B420,'1.MetaData'!$B:$H,2,FALSE)</f>
        <v>F16-0495</v>
      </c>
      <c r="U420" s="7" t="str">
        <f ca="1">VLOOKUP($B420,'1.MetaData'!$B:$H,3,FALSE)</f>
        <v>Zeus faber</v>
      </c>
      <c r="V420" s="7" t="str">
        <f ca="1">VLOOKUP($B420,'1.MetaData'!$B:$H,4,FALSE)</f>
        <v>John Dory</v>
      </c>
      <c r="W420" s="6" t="str">
        <f ca="1">VLOOKUP($B420,'1.MetaData'!$B:$H,5,FALSE)</f>
        <v xml:space="preserve">WA FIsheries </v>
      </c>
      <c r="X420" s="6" t="str">
        <f ca="1">VLOOKUP($B420,'1.MetaData'!$B:$H,6,FALSE)</f>
        <v>TrEnD</v>
      </c>
      <c r="Z420"/>
    </row>
    <row r="421" spans="1:26" hidden="1" x14ac:dyDescent="0.25">
      <c r="A421" s="17">
        <v>420</v>
      </c>
      <c r="B421" s="3" t="str">
        <f t="shared" ca="1" si="8"/>
        <v>OG420</v>
      </c>
      <c r="C421" s="219" t="s">
        <v>96</v>
      </c>
      <c r="D421" s="4">
        <f ca="1">COUNTIF('2.Tissue'!C:C,B421)</f>
        <v>1</v>
      </c>
      <c r="E421" s="4">
        <f ca="1">COUNTIFS('3.DNAExtractions'!$E:$E,$B421,'3.DNAExtractions'!$D:$D,E$1)</f>
        <v>1</v>
      </c>
      <c r="F421" s="2" t="str" cm="1">
        <f t="array" aca="1" ref="F421" ca="1">IF(
    COUNTIFS('3.DNAExtractions'!E:E, B421, '3.DNAExtractions'!Y:Y, "Y") &gt; 0,
    _xlfn.TEXTJOIN(", ", TRUE, IF(('3.DNAExtractions'!E:E = B421) * ('3.DNAExtractions'!Y:Y = "Y"), '3.DNAExtractions'!D:D, "")),
    IF(
        COUNTIFS('3.DNAExtractions'!E:E, B421, '3.DNAExtractions'!X:X, "Y") &gt; 0,
        _xlfn.TEXTJOIN(", ", TRUE, IF(('3.DNAExtractions'!E:E = B421) * ('3.DNAExtractions'!X:X = "Y"), '3.DNAExtractions'!D:D, "")),
        "Awaiting Status"
    )
)</f>
        <v>Extracted</v>
      </c>
      <c r="G421" s="45" t="s">
        <v>92</v>
      </c>
      <c r="H421" s="8" t="str" cm="1">
        <f t="array" aca="1" ref="H421" ca="1">IF(
    G421="N",
    "",
    IF(
        COUNTIFS('4.Illumina'!E:E, B421, '4.Illumina'!R:R, "Y") &gt; 0,
        _xlfn.TEXTJOIN(", ", TRUE, IF(('4.Illumina'!E:E = B421) * ('4.Illumina'!R:R = "Y"), '4.Illumina'!D:D, "")),
        IF(
            COUNTIFS('4.Illumina'!E:E, B421, '4.Illumina'!Q:Q, "Y") &gt; 0,
            _xlfn.TEXTJOIN(", ", TRUE, IF(('4.Illumina'!E:E = B421) * ('4.Illumina'!Q:Q = "Y"), '4.Illumina'!D:D, "")),
            "Awaiting Status"
        )
    )
)</f>
        <v>Sequenced</v>
      </c>
      <c r="I421" s="26" t="s">
        <v>94</v>
      </c>
      <c r="J421" s="56" t="str" cm="1">
        <f t="array" aca="1" ref="J421" ca="1">IF(
    I421="N",
    "",
    IF(
        COUNTIFS('4.PacBio'!E:E, B421, '4.PacBio'!W:W, "Y") &gt; 0,
        _xlfn.TEXTJOIN(", ", TRUE, IF(('4.PacBio'!E:E = B421) * ('4.PacBio'!W:W = "Y"), '4.PacBio'!D:D, "")),
        IF(
            COUNTIFS('4.PacBio'!E:E, B421, '4.PacBio'!V:V, "Y") &gt; 0,
            _xlfn.TEXTJOIN(", ", TRUE, IF(('4.PacBio'!E:E = B421) * ('4.PacBio'!V:V = "Y"), '4.PacBio'!D:D, "")),
            "Awaiting Status"
        )
    )
)</f>
        <v/>
      </c>
      <c r="K421" s="181" t="s">
        <v>94</v>
      </c>
      <c r="L421" s="8" t="str" cm="1">
        <f t="array" aca="1" ref="L421" ca="1">IF(
    K421="N",
    "",
    IF(
        COUNTIFS('4.HiCLibrary'!E:E, B421, '4.HiCLibrary'!V:V, "Y") &gt; 0,
        _xlfn.TEXTJOIN(", ", TRUE, IF(('4.HiCLibrary'!E:E = B421) * ('4.HiCLibrary'!V:V = "Y"), '4.HiCLibrary'!D:D, "")),
        IF(
            COUNTIFS('4.HiCLibrary'!E:E, B421, '4.HiCLibrary'!U:U, "Y") &gt; 0,
            _xlfn.TEXTJOIN(", ", TRUE, IF(('4.HiCLibrary'!E:E = B421) * ('4.HiCLibrary'!U:U = "Y"), '4.HiCLibrary'!D:D, "")),
            "Awaiting Status"
        )
    )
)</f>
        <v/>
      </c>
      <c r="M421" s="47" t="s">
        <v>94</v>
      </c>
      <c r="N421" s="56" t="str" cm="1">
        <f t="array" aca="1" ref="N421" ca="1">IF(
    M421="N",
    "",
    IF(
        COUNTIFS('4.ONT'!E:E, B421, '4.ONT'!Q:Q, "Y") &gt; 0,
        _xlfn.TEXTJOIN(", ", TRUE, IF(('4.ONT'!E:E = B421) * ('4.ONT'!Q:Q = "Y"), '4.ONT'!D:D, "")),
        IF(
            COUNTIFS('4.ONT'!E:E, B421, '4.ONT'!P:P, "Y") &gt; 0,
            _xlfn.TEXTJOIN(", ", TRUE, IF(('4.ONT'!E:E = B421) * ('4.ONT'!P:P = "Y"), '4.ONT'!D:D, "")),
            "Awaiting Status"
        )
    )
)</f>
        <v/>
      </c>
      <c r="O421" s="60" t="s">
        <v>94</v>
      </c>
      <c r="P421" s="60" t="str" cm="1">
        <f t="array" aca="1" ref="P421" ca="1">IF(
    O421="N",
    "",
    IF(
        COUNTIFS('3.RNAExtractions'!E:E, B421, '3.RNAExtractions'!Z:Z, "Y") &gt; 0,
        _xlfn.TEXTJOIN(", ", TRUE, IF(('3.RNAExtractions'!E:E = B421) * ('3.RNAExtractions'!Z:Z = "Y"), '3.RNAExtractions'!D:D, "")),
        IF(
            COUNTIFS('3.RNAExtractions'!E:E, B421, '3.RNAExtractions'!Y:Y, "Y") &gt; 0,
            _xlfn.TEXTJOIN(", ", TRUE, IF(('3.RNAExtractions'!E:E = B421) * ('3.RNAExtractions'!Y:Y = "Y"), '3.RNAExtractions'!D:D, "")),
            "Awaiting Status"
        )
    )
)</f>
        <v/>
      </c>
      <c r="Q421" s="60"/>
      <c r="R421" s="60" t="str" cm="1">
        <f t="array" aca="1" ref="R421" ca="1">IF(
    Q421="N",
    "",
    IF(
        COUNTIFS('4.RNAIllumina'!E:E, B421, '4.RNAIllumina'!Y:Y, "Y") &gt; 0,
        _xlfn.TEXTJOIN(", ", TRUE, IF(('4.RNAIllumina'!E:E = B421) * ('4.RNAIllumina'!Y:Y = "Y"), '4.RNAIllumina'!D:D, "")),
        IF(
            COUNTIFS('4.RNAIllumina'!E:E, B421, '4.RNAIllumina'!X:X, "Y") &gt; 0,
            _xlfn.TEXTJOIN(", ", TRUE, IF(('4.RNAIllumina'!E:E = B421) * ('4.RNAIllumina'!X:X = "Y"), '4.RNAIllumina'!D:D, "")),
            "Awaiting Status"
        )
    )
)</f>
        <v>Awaiting Status</v>
      </c>
      <c r="T421" s="6" t="str">
        <f ca="1">VLOOKUP($B421,'1.MetaData'!$B:$H,2,FALSE)</f>
        <v>F16-0239</v>
      </c>
      <c r="U421" s="7" t="str">
        <f ca="1">VLOOKUP($B421,'1.MetaData'!$B:$H,3,FALSE)</f>
        <v>Plectropomus oligacanthus</v>
      </c>
      <c r="V421" s="7" t="str">
        <f ca="1">VLOOKUP($B421,'1.MetaData'!$B:$H,4,FALSE)</f>
        <v>Highfin Coralgrouper</v>
      </c>
      <c r="W421" s="6" t="str">
        <f ca="1">VLOOKUP($B421,'1.MetaData'!$B:$H,5,FALSE)</f>
        <v xml:space="preserve">WA FIsheries </v>
      </c>
      <c r="X421" s="6" t="str">
        <f ca="1">VLOOKUP($B421,'1.MetaData'!$B:$H,6,FALSE)</f>
        <v>TrEnD</v>
      </c>
      <c r="Z421"/>
    </row>
    <row r="422" spans="1:26" hidden="1" x14ac:dyDescent="0.25">
      <c r="A422" s="17">
        <v>421</v>
      </c>
      <c r="B422" s="3" t="str">
        <f t="shared" ca="1" si="8"/>
        <v>OG421</v>
      </c>
      <c r="C422" s="219" t="s">
        <v>96</v>
      </c>
      <c r="D422" s="4">
        <f ca="1">COUNTIF('2.Tissue'!C:C,B422)</f>
        <v>1</v>
      </c>
      <c r="E422" s="4">
        <f ca="1">COUNTIFS('3.DNAExtractions'!$E:$E,$B422,'3.DNAExtractions'!$D:$D,E$1)</f>
        <v>1</v>
      </c>
      <c r="F422" s="2" t="str" cm="1">
        <f t="array" aca="1" ref="F422" ca="1">IF(
    COUNTIFS('3.DNAExtractions'!E:E, B422, '3.DNAExtractions'!Y:Y, "Y") &gt; 0,
    _xlfn.TEXTJOIN(", ", TRUE, IF(('3.DNAExtractions'!E:E = B422) * ('3.DNAExtractions'!Y:Y = "Y"), '3.DNAExtractions'!D:D, "")),
    IF(
        COUNTIFS('3.DNAExtractions'!E:E, B422, '3.DNAExtractions'!X:X, "Y") &gt; 0,
        _xlfn.TEXTJOIN(", ", TRUE, IF(('3.DNAExtractions'!E:E = B422) * ('3.DNAExtractions'!X:X = "Y"), '3.DNAExtractions'!D:D, "")),
        "Awaiting Status"
    )
)</f>
        <v>Extracted</v>
      </c>
      <c r="G422" s="45" t="s">
        <v>92</v>
      </c>
      <c r="H422" s="8" t="str" cm="1">
        <f t="array" aca="1" ref="H422" ca="1">IF(
    G422="N",
    "",
    IF(
        COUNTIFS('4.Illumina'!E:E, B422, '4.Illumina'!R:R, "Y") &gt; 0,
        _xlfn.TEXTJOIN(", ", TRUE, IF(('4.Illumina'!E:E = B422) * ('4.Illumina'!R:R = "Y"), '4.Illumina'!D:D, "")),
        IF(
            COUNTIFS('4.Illumina'!E:E, B422, '4.Illumina'!Q:Q, "Y") &gt; 0,
            _xlfn.TEXTJOIN(", ", TRUE, IF(('4.Illumina'!E:E = B422) * ('4.Illumina'!Q:Q = "Y"), '4.Illumina'!D:D, "")),
            "Awaiting Status"
        )
    )
)</f>
        <v>Sequenced</v>
      </c>
      <c r="I422" s="26" t="s">
        <v>94</v>
      </c>
      <c r="J422" s="56" t="str" cm="1">
        <f t="array" aca="1" ref="J422" ca="1">IF(
    I422="N",
    "",
    IF(
        COUNTIFS('4.PacBio'!E:E, B422, '4.PacBio'!W:W, "Y") &gt; 0,
        _xlfn.TEXTJOIN(", ", TRUE, IF(('4.PacBio'!E:E = B422) * ('4.PacBio'!W:W = "Y"), '4.PacBio'!D:D, "")),
        IF(
            COUNTIFS('4.PacBio'!E:E, B422, '4.PacBio'!V:V, "Y") &gt; 0,
            _xlfn.TEXTJOIN(", ", TRUE, IF(('4.PacBio'!E:E = B422) * ('4.PacBio'!V:V = "Y"), '4.PacBio'!D:D, "")),
            "Awaiting Status"
        )
    )
)</f>
        <v/>
      </c>
      <c r="K422" s="181" t="s">
        <v>94</v>
      </c>
      <c r="L422" s="8" t="str" cm="1">
        <f t="array" aca="1" ref="L422" ca="1">IF(
    K422="N",
    "",
    IF(
        COUNTIFS('4.HiCLibrary'!E:E, B422, '4.HiCLibrary'!V:V, "Y") &gt; 0,
        _xlfn.TEXTJOIN(", ", TRUE, IF(('4.HiCLibrary'!E:E = B422) * ('4.HiCLibrary'!V:V = "Y"), '4.HiCLibrary'!D:D, "")),
        IF(
            COUNTIFS('4.HiCLibrary'!E:E, B422, '4.HiCLibrary'!U:U, "Y") &gt; 0,
            _xlfn.TEXTJOIN(", ", TRUE, IF(('4.HiCLibrary'!E:E = B422) * ('4.HiCLibrary'!U:U = "Y"), '4.HiCLibrary'!D:D, "")),
            "Awaiting Status"
        )
    )
)</f>
        <v/>
      </c>
      <c r="M422" s="47" t="s">
        <v>94</v>
      </c>
      <c r="N422" s="56" t="str" cm="1">
        <f t="array" aca="1" ref="N422" ca="1">IF(
    M422="N",
    "",
    IF(
        COUNTIFS('4.ONT'!E:E, B422, '4.ONT'!Q:Q, "Y") &gt; 0,
        _xlfn.TEXTJOIN(", ", TRUE, IF(('4.ONT'!E:E = B422) * ('4.ONT'!Q:Q = "Y"), '4.ONT'!D:D, "")),
        IF(
            COUNTIFS('4.ONT'!E:E, B422, '4.ONT'!P:P, "Y") &gt; 0,
            _xlfn.TEXTJOIN(", ", TRUE, IF(('4.ONT'!E:E = B422) * ('4.ONT'!P:P = "Y"), '4.ONT'!D:D, "")),
            "Awaiting Status"
        )
    )
)</f>
        <v/>
      </c>
      <c r="O422" s="60" t="s">
        <v>94</v>
      </c>
      <c r="P422" s="60" t="str" cm="1">
        <f t="array" aca="1" ref="P422" ca="1">IF(
    O422="N",
    "",
    IF(
        COUNTIFS('3.RNAExtractions'!E:E, B422, '3.RNAExtractions'!Z:Z, "Y") &gt; 0,
        _xlfn.TEXTJOIN(", ", TRUE, IF(('3.RNAExtractions'!E:E = B422) * ('3.RNAExtractions'!Z:Z = "Y"), '3.RNAExtractions'!D:D, "")),
        IF(
            COUNTIFS('3.RNAExtractions'!E:E, B422, '3.RNAExtractions'!Y:Y, "Y") &gt; 0,
            _xlfn.TEXTJOIN(", ", TRUE, IF(('3.RNAExtractions'!E:E = B422) * ('3.RNAExtractions'!Y:Y = "Y"), '3.RNAExtractions'!D:D, "")),
            "Awaiting Status"
        )
    )
)</f>
        <v/>
      </c>
      <c r="Q422" s="60"/>
      <c r="R422" s="60" t="str" cm="1">
        <f t="array" aca="1" ref="R422" ca="1">IF(
    Q422="N",
    "",
    IF(
        COUNTIFS('4.RNAIllumina'!E:E, B422, '4.RNAIllumina'!Y:Y, "Y") &gt; 0,
        _xlfn.TEXTJOIN(", ", TRUE, IF(('4.RNAIllumina'!E:E = B422) * ('4.RNAIllumina'!Y:Y = "Y"), '4.RNAIllumina'!D:D, "")),
        IF(
            COUNTIFS('4.RNAIllumina'!E:E, B422, '4.RNAIllumina'!X:X, "Y") &gt; 0,
            _xlfn.TEXTJOIN(", ", TRUE, IF(('4.RNAIllumina'!E:E = B422) * ('4.RNAIllumina'!X:X = "Y"), '4.RNAIllumina'!D:D, "")),
            "Awaiting Status"
        )
    )
)</f>
        <v>Awaiting Status</v>
      </c>
      <c r="T422" s="6" t="str">
        <f ca="1">VLOOKUP($B422,'1.MetaData'!$B:$H,2,FALSE)</f>
        <v>F16-0237</v>
      </c>
      <c r="U422" s="7" t="str">
        <f ca="1">VLOOKUP($B422,'1.MetaData'!$B:$H,3,FALSE)</f>
        <v>Variola albimarginata</v>
      </c>
      <c r="V422" s="7" t="str">
        <f ca="1">VLOOKUP($B422,'1.MetaData'!$B:$H,4,FALSE)</f>
        <v>White-edged Lyretail</v>
      </c>
      <c r="W422" s="6" t="str">
        <f ca="1">VLOOKUP($B422,'1.MetaData'!$B:$H,5,FALSE)</f>
        <v xml:space="preserve">WA FIsheries </v>
      </c>
      <c r="X422" s="6" t="str">
        <f ca="1">VLOOKUP($B422,'1.MetaData'!$B:$H,6,FALSE)</f>
        <v>TrEnD</v>
      </c>
      <c r="Z422"/>
    </row>
    <row r="423" spans="1:26" hidden="1" x14ac:dyDescent="0.25">
      <c r="A423" s="17">
        <v>422</v>
      </c>
      <c r="B423" s="3" t="str">
        <f t="shared" ca="1" si="8"/>
        <v>OG422</v>
      </c>
      <c r="C423" s="219" t="s">
        <v>96</v>
      </c>
      <c r="D423" s="4">
        <f ca="1">COUNTIF('2.Tissue'!C:C,B423)</f>
        <v>1</v>
      </c>
      <c r="E423" s="4">
        <f ca="1">COUNTIFS('3.DNAExtractions'!$E:$E,$B423,'3.DNAExtractions'!$D:$D,E$1)</f>
        <v>1</v>
      </c>
      <c r="F423" s="2" t="str" cm="1">
        <f t="array" aca="1" ref="F423" ca="1">IF(
    COUNTIFS('3.DNAExtractions'!E:E, B423, '3.DNAExtractions'!Y:Y, "Y") &gt; 0,
    _xlfn.TEXTJOIN(", ", TRUE, IF(('3.DNAExtractions'!E:E = B423) * ('3.DNAExtractions'!Y:Y = "Y"), '3.DNAExtractions'!D:D, "")),
    IF(
        COUNTIFS('3.DNAExtractions'!E:E, B423, '3.DNAExtractions'!X:X, "Y") &gt; 0,
        _xlfn.TEXTJOIN(", ", TRUE, IF(('3.DNAExtractions'!E:E = B423) * ('3.DNAExtractions'!X:X = "Y"), '3.DNAExtractions'!D:D, "")),
        "Awaiting Status"
    )
)</f>
        <v>Extracted</v>
      </c>
      <c r="G423" s="45" t="s">
        <v>92</v>
      </c>
      <c r="H423" s="8" t="str" cm="1">
        <f t="array" aca="1" ref="H423" ca="1">IF(
    G423="N",
    "",
    IF(
        COUNTIFS('4.Illumina'!E:E, B423, '4.Illumina'!R:R, "Y") &gt; 0,
        _xlfn.TEXTJOIN(", ", TRUE, IF(('4.Illumina'!E:E = B423) * ('4.Illumina'!R:R = "Y"), '4.Illumina'!D:D, "")),
        IF(
            COUNTIFS('4.Illumina'!E:E, B423, '4.Illumina'!Q:Q, "Y") &gt; 0,
            _xlfn.TEXTJOIN(", ", TRUE, IF(('4.Illumina'!E:E = B423) * ('4.Illumina'!Q:Q = "Y"), '4.Illumina'!D:D, "")),
            "Awaiting Status"
        )
    )
)</f>
        <v>Sequenced</v>
      </c>
      <c r="I423" s="26" t="s">
        <v>94</v>
      </c>
      <c r="J423" s="56" t="str" cm="1">
        <f t="array" aca="1" ref="J423" ca="1">IF(
    I423="N",
    "",
    IF(
        COUNTIFS('4.PacBio'!E:E, B423, '4.PacBio'!W:W, "Y") &gt; 0,
        _xlfn.TEXTJOIN(", ", TRUE, IF(('4.PacBio'!E:E = B423) * ('4.PacBio'!W:W = "Y"), '4.PacBio'!D:D, "")),
        IF(
            COUNTIFS('4.PacBio'!E:E, B423, '4.PacBio'!V:V, "Y") &gt; 0,
            _xlfn.TEXTJOIN(", ", TRUE, IF(('4.PacBio'!E:E = B423) * ('4.PacBio'!V:V = "Y"), '4.PacBio'!D:D, "")),
            "Awaiting Status"
        )
    )
)</f>
        <v/>
      </c>
      <c r="K423" s="181" t="s">
        <v>94</v>
      </c>
      <c r="L423" s="8" t="str" cm="1">
        <f t="array" aca="1" ref="L423" ca="1">IF(
    K423="N",
    "",
    IF(
        COUNTIFS('4.HiCLibrary'!E:E, B423, '4.HiCLibrary'!V:V, "Y") &gt; 0,
        _xlfn.TEXTJOIN(", ", TRUE, IF(('4.HiCLibrary'!E:E = B423) * ('4.HiCLibrary'!V:V = "Y"), '4.HiCLibrary'!D:D, "")),
        IF(
            COUNTIFS('4.HiCLibrary'!E:E, B423, '4.HiCLibrary'!U:U, "Y") &gt; 0,
            _xlfn.TEXTJOIN(", ", TRUE, IF(('4.HiCLibrary'!E:E = B423) * ('4.HiCLibrary'!U:U = "Y"), '4.HiCLibrary'!D:D, "")),
            "Awaiting Status"
        )
    )
)</f>
        <v/>
      </c>
      <c r="M423" s="47" t="s">
        <v>94</v>
      </c>
      <c r="N423" s="56" t="str" cm="1">
        <f t="array" aca="1" ref="N423" ca="1">IF(
    M423="N",
    "",
    IF(
        COUNTIFS('4.ONT'!E:E, B423, '4.ONT'!Q:Q, "Y") &gt; 0,
        _xlfn.TEXTJOIN(", ", TRUE, IF(('4.ONT'!E:E = B423) * ('4.ONT'!Q:Q = "Y"), '4.ONT'!D:D, "")),
        IF(
            COUNTIFS('4.ONT'!E:E, B423, '4.ONT'!P:P, "Y") &gt; 0,
            _xlfn.TEXTJOIN(", ", TRUE, IF(('4.ONT'!E:E = B423) * ('4.ONT'!P:P = "Y"), '4.ONT'!D:D, "")),
            "Awaiting Status"
        )
    )
)</f>
        <v/>
      </c>
      <c r="O423" s="60" t="s">
        <v>94</v>
      </c>
      <c r="P423" s="60" t="str" cm="1">
        <f t="array" aca="1" ref="P423" ca="1">IF(
    O423="N",
    "",
    IF(
        COUNTIFS('3.RNAExtractions'!E:E, B423, '3.RNAExtractions'!Z:Z, "Y") &gt; 0,
        _xlfn.TEXTJOIN(", ", TRUE, IF(('3.RNAExtractions'!E:E = B423) * ('3.RNAExtractions'!Z:Z = "Y"), '3.RNAExtractions'!D:D, "")),
        IF(
            COUNTIFS('3.RNAExtractions'!E:E, B423, '3.RNAExtractions'!Y:Y, "Y") &gt; 0,
            _xlfn.TEXTJOIN(", ", TRUE, IF(('3.RNAExtractions'!E:E = B423) * ('3.RNAExtractions'!Y:Y = "Y"), '3.RNAExtractions'!D:D, "")),
            "Awaiting Status"
        )
    )
)</f>
        <v/>
      </c>
      <c r="Q423" s="60"/>
      <c r="R423" s="60" t="str" cm="1">
        <f t="array" aca="1" ref="R423" ca="1">IF(
    Q423="N",
    "",
    IF(
        COUNTIFS('4.RNAIllumina'!E:E, B423, '4.RNAIllumina'!Y:Y, "Y") &gt; 0,
        _xlfn.TEXTJOIN(", ", TRUE, IF(('4.RNAIllumina'!E:E = B423) * ('4.RNAIllumina'!Y:Y = "Y"), '4.RNAIllumina'!D:D, "")),
        IF(
            COUNTIFS('4.RNAIllumina'!E:E, B423, '4.RNAIllumina'!X:X, "Y") &gt; 0,
            _xlfn.TEXTJOIN(", ", TRUE, IF(('4.RNAIllumina'!E:E = B423) * ('4.RNAIllumina'!X:X = "Y"), '4.RNAIllumina'!D:D, "")),
            "Awaiting Status"
        )
    )
)</f>
        <v>Awaiting Status</v>
      </c>
      <c r="T423" s="6" t="str">
        <f ca="1">VLOOKUP($B423,'1.MetaData'!$B:$H,2,FALSE)</f>
        <v>F16-0243</v>
      </c>
      <c r="U423" s="7" t="str">
        <f ca="1">VLOOKUP($B423,'1.MetaData'!$B:$H,3,FALSE)</f>
        <v>Aphareus rutilans</v>
      </c>
      <c r="V423" s="7" t="str">
        <f ca="1">VLOOKUP($B423,'1.MetaData'!$B:$H,4,FALSE)</f>
        <v>Rusty Jobfish</v>
      </c>
      <c r="W423" s="6" t="str">
        <f ca="1">VLOOKUP($B423,'1.MetaData'!$B:$H,5,FALSE)</f>
        <v xml:space="preserve">WA FIsheries </v>
      </c>
      <c r="X423" s="6" t="str">
        <f ca="1">VLOOKUP($B423,'1.MetaData'!$B:$H,6,FALSE)</f>
        <v>TrEnD</v>
      </c>
      <c r="Z423"/>
    </row>
    <row r="424" spans="1:26" hidden="1" x14ac:dyDescent="0.25">
      <c r="A424" s="17">
        <v>423</v>
      </c>
      <c r="B424" s="3" t="str">
        <f t="shared" ca="1" si="8"/>
        <v>OG423</v>
      </c>
      <c r="C424" s="219" t="s">
        <v>96</v>
      </c>
      <c r="D424" s="4">
        <f ca="1">COUNTIF('2.Tissue'!C:C,B424)</f>
        <v>1</v>
      </c>
      <c r="E424" s="4">
        <f ca="1">COUNTIFS('3.DNAExtractions'!$E:$E,$B424,'3.DNAExtractions'!$D:$D,E$1)</f>
        <v>1</v>
      </c>
      <c r="F424" s="2" t="str" cm="1">
        <f t="array" aca="1" ref="F424" ca="1">IF(
    COUNTIFS('3.DNAExtractions'!E:E, B424, '3.DNAExtractions'!Y:Y, "Y") &gt; 0,
    _xlfn.TEXTJOIN(", ", TRUE, IF(('3.DNAExtractions'!E:E = B424) * ('3.DNAExtractions'!Y:Y = "Y"), '3.DNAExtractions'!D:D, "")),
    IF(
        COUNTIFS('3.DNAExtractions'!E:E, B424, '3.DNAExtractions'!X:X, "Y") &gt; 0,
        _xlfn.TEXTJOIN(", ", TRUE, IF(('3.DNAExtractions'!E:E = B424) * ('3.DNAExtractions'!X:X = "Y"), '3.DNAExtractions'!D:D, "")),
        "Awaiting Status"
    )
)</f>
        <v>Extracted</v>
      </c>
      <c r="G424" s="45" t="s">
        <v>92</v>
      </c>
      <c r="H424" s="8" t="str" cm="1">
        <f t="array" aca="1" ref="H424" ca="1">IF(
    G424="N",
    "",
    IF(
        COUNTIFS('4.Illumina'!E:E, B424, '4.Illumina'!R:R, "Y") &gt; 0,
        _xlfn.TEXTJOIN(", ", TRUE, IF(('4.Illumina'!E:E = B424) * ('4.Illumina'!R:R = "Y"), '4.Illumina'!D:D, "")),
        IF(
            COUNTIFS('4.Illumina'!E:E, B424, '4.Illumina'!Q:Q, "Y") &gt; 0,
            _xlfn.TEXTJOIN(", ", TRUE, IF(('4.Illumina'!E:E = B424) * ('4.Illumina'!Q:Q = "Y"), '4.Illumina'!D:D, "")),
            "Awaiting Status"
        )
    )
)</f>
        <v>Sequenced</v>
      </c>
      <c r="I424" s="26" t="s">
        <v>94</v>
      </c>
      <c r="J424" s="56" t="str" cm="1">
        <f t="array" aca="1" ref="J424" ca="1">IF(
    I424="N",
    "",
    IF(
        COUNTIFS('4.PacBio'!E:E, B424, '4.PacBio'!W:W, "Y") &gt; 0,
        _xlfn.TEXTJOIN(", ", TRUE, IF(('4.PacBio'!E:E = B424) * ('4.PacBio'!W:W = "Y"), '4.PacBio'!D:D, "")),
        IF(
            COUNTIFS('4.PacBio'!E:E, B424, '4.PacBio'!V:V, "Y") &gt; 0,
            _xlfn.TEXTJOIN(", ", TRUE, IF(('4.PacBio'!E:E = B424) * ('4.PacBio'!V:V = "Y"), '4.PacBio'!D:D, "")),
            "Awaiting Status"
        )
    )
)</f>
        <v/>
      </c>
      <c r="K424" s="181" t="s">
        <v>94</v>
      </c>
      <c r="L424" s="8" t="str" cm="1">
        <f t="array" aca="1" ref="L424" ca="1">IF(
    K424="N",
    "",
    IF(
        COUNTIFS('4.HiCLibrary'!E:E, B424, '4.HiCLibrary'!V:V, "Y") &gt; 0,
        _xlfn.TEXTJOIN(", ", TRUE, IF(('4.HiCLibrary'!E:E = B424) * ('4.HiCLibrary'!V:V = "Y"), '4.HiCLibrary'!D:D, "")),
        IF(
            COUNTIFS('4.HiCLibrary'!E:E, B424, '4.HiCLibrary'!U:U, "Y") &gt; 0,
            _xlfn.TEXTJOIN(", ", TRUE, IF(('4.HiCLibrary'!E:E = B424) * ('4.HiCLibrary'!U:U = "Y"), '4.HiCLibrary'!D:D, "")),
            "Awaiting Status"
        )
    )
)</f>
        <v/>
      </c>
      <c r="M424" s="47" t="s">
        <v>94</v>
      </c>
      <c r="N424" s="56" t="str" cm="1">
        <f t="array" aca="1" ref="N424" ca="1">IF(
    M424="N",
    "",
    IF(
        COUNTIFS('4.ONT'!E:E, B424, '4.ONT'!Q:Q, "Y") &gt; 0,
        _xlfn.TEXTJOIN(", ", TRUE, IF(('4.ONT'!E:E = B424) * ('4.ONT'!Q:Q = "Y"), '4.ONT'!D:D, "")),
        IF(
            COUNTIFS('4.ONT'!E:E, B424, '4.ONT'!P:P, "Y") &gt; 0,
            _xlfn.TEXTJOIN(", ", TRUE, IF(('4.ONT'!E:E = B424) * ('4.ONT'!P:P = "Y"), '4.ONT'!D:D, "")),
            "Awaiting Status"
        )
    )
)</f>
        <v/>
      </c>
      <c r="O424" s="60" t="s">
        <v>94</v>
      </c>
      <c r="P424" s="60" t="str" cm="1">
        <f t="array" aca="1" ref="P424" ca="1">IF(
    O424="N",
    "",
    IF(
        COUNTIFS('3.RNAExtractions'!E:E, B424, '3.RNAExtractions'!Z:Z, "Y") &gt; 0,
        _xlfn.TEXTJOIN(", ", TRUE, IF(('3.RNAExtractions'!E:E = B424) * ('3.RNAExtractions'!Z:Z = "Y"), '3.RNAExtractions'!D:D, "")),
        IF(
            COUNTIFS('3.RNAExtractions'!E:E, B424, '3.RNAExtractions'!Y:Y, "Y") &gt; 0,
            _xlfn.TEXTJOIN(", ", TRUE, IF(('3.RNAExtractions'!E:E = B424) * ('3.RNAExtractions'!Y:Y = "Y"), '3.RNAExtractions'!D:D, "")),
            "Awaiting Status"
        )
    )
)</f>
        <v/>
      </c>
      <c r="Q424" s="60"/>
      <c r="R424" s="60" t="str" cm="1">
        <f t="array" aca="1" ref="R424" ca="1">IF(
    Q424="N",
    "",
    IF(
        COUNTIFS('4.RNAIllumina'!E:E, B424, '4.RNAIllumina'!Y:Y, "Y") &gt; 0,
        _xlfn.TEXTJOIN(", ", TRUE, IF(('4.RNAIllumina'!E:E = B424) * ('4.RNAIllumina'!Y:Y = "Y"), '4.RNAIllumina'!D:D, "")),
        IF(
            COUNTIFS('4.RNAIllumina'!E:E, B424, '4.RNAIllumina'!X:X, "Y") &gt; 0,
            _xlfn.TEXTJOIN(", ", TRUE, IF(('4.RNAIllumina'!E:E = B424) * ('4.RNAIllumina'!X:X = "Y"), '4.RNAIllumina'!D:D, "")),
            "Awaiting Status"
        )
    )
)</f>
        <v>Awaiting Status</v>
      </c>
      <c r="T424" s="6" t="str">
        <f ca="1">VLOOKUP($B424,'1.MetaData'!$B:$H,2,FALSE)</f>
        <v>F16-0241</v>
      </c>
      <c r="U424" s="7" t="str">
        <f ca="1">VLOOKUP($B424,'1.MetaData'!$B:$H,3,FALSE)</f>
        <v>Aprion virescens</v>
      </c>
      <c r="V424" s="7" t="str">
        <f ca="1">VLOOKUP($B424,'1.MetaData'!$B:$H,4,FALSE)</f>
        <v>Green Jobfish</v>
      </c>
      <c r="W424" s="6" t="str">
        <f ca="1">VLOOKUP($B424,'1.MetaData'!$B:$H,5,FALSE)</f>
        <v xml:space="preserve">WA FIsheries </v>
      </c>
      <c r="X424" s="6" t="str">
        <f ca="1">VLOOKUP($B424,'1.MetaData'!$B:$H,6,FALSE)</f>
        <v>TrEnD</v>
      </c>
      <c r="Z424"/>
    </row>
    <row r="425" spans="1:26" hidden="1" x14ac:dyDescent="0.25">
      <c r="A425" s="17">
        <v>424</v>
      </c>
      <c r="B425" s="3" t="str">
        <f t="shared" ca="1" si="8"/>
        <v>OG424</v>
      </c>
      <c r="C425" s="219" t="s">
        <v>96</v>
      </c>
      <c r="D425" s="4">
        <f ca="1">COUNTIF('2.Tissue'!C:C,B425)</f>
        <v>1</v>
      </c>
      <c r="E425" s="4">
        <f ca="1">COUNTIFS('3.DNAExtractions'!$E:$E,$B425,'3.DNAExtractions'!$D:$D,E$1)</f>
        <v>1</v>
      </c>
      <c r="F425" s="2" t="str" cm="1">
        <f t="array" aca="1" ref="F425" ca="1">IF(
    COUNTIFS('3.DNAExtractions'!E:E, B425, '3.DNAExtractions'!Y:Y, "Y") &gt; 0,
    _xlfn.TEXTJOIN(", ", TRUE, IF(('3.DNAExtractions'!E:E = B425) * ('3.DNAExtractions'!Y:Y = "Y"), '3.DNAExtractions'!D:D, "")),
    IF(
        COUNTIFS('3.DNAExtractions'!E:E, B425, '3.DNAExtractions'!X:X, "Y") &gt; 0,
        _xlfn.TEXTJOIN(", ", TRUE, IF(('3.DNAExtractions'!E:E = B425) * ('3.DNAExtractions'!X:X = "Y"), '3.DNAExtractions'!D:D, "")),
        "Awaiting Status"
    )
)</f>
        <v>Extracted</v>
      </c>
      <c r="G425" s="45" t="s">
        <v>92</v>
      </c>
      <c r="H425" s="8" t="str" cm="1">
        <f t="array" aca="1" ref="H425" ca="1">IF(
    G425="N",
    "",
    IF(
        COUNTIFS('4.Illumina'!E:E, B425, '4.Illumina'!R:R, "Y") &gt; 0,
        _xlfn.TEXTJOIN(", ", TRUE, IF(('4.Illumina'!E:E = B425) * ('4.Illumina'!R:R = "Y"), '4.Illumina'!D:D, "")),
        IF(
            COUNTIFS('4.Illumina'!E:E, B425, '4.Illumina'!Q:Q, "Y") &gt; 0,
            _xlfn.TEXTJOIN(", ", TRUE, IF(('4.Illumina'!E:E = B425) * ('4.Illumina'!Q:Q = "Y"), '4.Illumina'!D:D, "")),
            "Awaiting Status"
        )
    )
)</f>
        <v>Sequenced</v>
      </c>
      <c r="I425" s="26" t="s">
        <v>94</v>
      </c>
      <c r="J425" s="56" t="str" cm="1">
        <f t="array" aca="1" ref="J425" ca="1">IF(
    I425="N",
    "",
    IF(
        COUNTIFS('4.PacBio'!E:E, B425, '4.PacBio'!W:W, "Y") &gt; 0,
        _xlfn.TEXTJOIN(", ", TRUE, IF(('4.PacBio'!E:E = B425) * ('4.PacBio'!W:W = "Y"), '4.PacBio'!D:D, "")),
        IF(
            COUNTIFS('4.PacBio'!E:E, B425, '4.PacBio'!V:V, "Y") &gt; 0,
            _xlfn.TEXTJOIN(", ", TRUE, IF(('4.PacBio'!E:E = B425) * ('4.PacBio'!V:V = "Y"), '4.PacBio'!D:D, "")),
            "Awaiting Status"
        )
    )
)</f>
        <v/>
      </c>
      <c r="K425" s="181" t="s">
        <v>94</v>
      </c>
      <c r="L425" s="8" t="str" cm="1">
        <f t="array" aca="1" ref="L425" ca="1">IF(
    K425="N",
    "",
    IF(
        COUNTIFS('4.HiCLibrary'!E:E, B425, '4.HiCLibrary'!V:V, "Y") &gt; 0,
        _xlfn.TEXTJOIN(", ", TRUE, IF(('4.HiCLibrary'!E:E = B425) * ('4.HiCLibrary'!V:V = "Y"), '4.HiCLibrary'!D:D, "")),
        IF(
            COUNTIFS('4.HiCLibrary'!E:E, B425, '4.HiCLibrary'!U:U, "Y") &gt; 0,
            _xlfn.TEXTJOIN(", ", TRUE, IF(('4.HiCLibrary'!E:E = B425) * ('4.HiCLibrary'!U:U = "Y"), '4.HiCLibrary'!D:D, "")),
            "Awaiting Status"
        )
    )
)</f>
        <v/>
      </c>
      <c r="M425" s="47" t="s">
        <v>94</v>
      </c>
      <c r="N425" s="56" t="str" cm="1">
        <f t="array" aca="1" ref="N425" ca="1">IF(
    M425="N",
    "",
    IF(
        COUNTIFS('4.ONT'!E:E, B425, '4.ONT'!Q:Q, "Y") &gt; 0,
        _xlfn.TEXTJOIN(", ", TRUE, IF(('4.ONT'!E:E = B425) * ('4.ONT'!Q:Q = "Y"), '4.ONT'!D:D, "")),
        IF(
            COUNTIFS('4.ONT'!E:E, B425, '4.ONT'!P:P, "Y") &gt; 0,
            _xlfn.TEXTJOIN(", ", TRUE, IF(('4.ONT'!E:E = B425) * ('4.ONT'!P:P = "Y"), '4.ONT'!D:D, "")),
            "Awaiting Status"
        )
    )
)</f>
        <v/>
      </c>
      <c r="O425" s="60" t="s">
        <v>94</v>
      </c>
      <c r="P425" s="60" t="str" cm="1">
        <f t="array" aca="1" ref="P425" ca="1">IF(
    O425="N",
    "",
    IF(
        COUNTIFS('3.RNAExtractions'!E:E, B425, '3.RNAExtractions'!Z:Z, "Y") &gt; 0,
        _xlfn.TEXTJOIN(", ", TRUE, IF(('3.RNAExtractions'!E:E = B425) * ('3.RNAExtractions'!Z:Z = "Y"), '3.RNAExtractions'!D:D, "")),
        IF(
            COUNTIFS('3.RNAExtractions'!E:E, B425, '3.RNAExtractions'!Y:Y, "Y") &gt; 0,
            _xlfn.TEXTJOIN(", ", TRUE, IF(('3.RNAExtractions'!E:E = B425) * ('3.RNAExtractions'!Y:Y = "Y"), '3.RNAExtractions'!D:D, "")),
            "Awaiting Status"
        )
    )
)</f>
        <v/>
      </c>
      <c r="Q425" s="60"/>
      <c r="R425" s="60" t="str" cm="1">
        <f t="array" aca="1" ref="R425" ca="1">IF(
    Q425="N",
    "",
    IF(
        COUNTIFS('4.RNAIllumina'!E:E, B425, '4.RNAIllumina'!Y:Y, "Y") &gt; 0,
        _xlfn.TEXTJOIN(", ", TRUE, IF(('4.RNAIllumina'!E:E = B425) * ('4.RNAIllumina'!Y:Y = "Y"), '4.RNAIllumina'!D:D, "")),
        IF(
            COUNTIFS('4.RNAIllumina'!E:E, B425, '4.RNAIllumina'!X:X, "Y") &gt; 0,
            _xlfn.TEXTJOIN(", ", TRUE, IF(('4.RNAIllumina'!E:E = B425) * ('4.RNAIllumina'!X:X = "Y"), '4.RNAIllumina'!D:D, "")),
            "Awaiting Status"
        )
    )
)</f>
        <v>Awaiting Status</v>
      </c>
      <c r="T425" s="6" t="str">
        <f ca="1">VLOOKUP($B425,'1.MetaData'!$B:$H,2,FALSE)</f>
        <v>F16-0236</v>
      </c>
      <c r="U425" s="7" t="str">
        <f ca="1">VLOOKUP($B425,'1.MetaData'!$B:$H,3,FALSE)</f>
        <v>Cephalopholis argus</v>
      </c>
      <c r="V425" s="7" t="str">
        <f ca="1">VLOOKUP($B425,'1.MetaData'!$B:$H,4,FALSE)</f>
        <v>Peacock Hind</v>
      </c>
      <c r="W425" s="6" t="str">
        <f ca="1">VLOOKUP($B425,'1.MetaData'!$B:$H,5,FALSE)</f>
        <v xml:space="preserve">WA FIsheries </v>
      </c>
      <c r="X425" s="6" t="str">
        <f ca="1">VLOOKUP($B425,'1.MetaData'!$B:$H,6,FALSE)</f>
        <v>TrEnD</v>
      </c>
      <c r="Z425"/>
    </row>
    <row r="426" spans="1:26" hidden="1" x14ac:dyDescent="0.25">
      <c r="A426" s="17">
        <v>425</v>
      </c>
      <c r="B426" s="3" t="str">
        <f t="shared" ca="1" si="8"/>
        <v>OG425</v>
      </c>
      <c r="C426" s="219" t="s">
        <v>96</v>
      </c>
      <c r="D426" s="4">
        <f ca="1">COUNTIF('2.Tissue'!C:C,B426)</f>
        <v>1</v>
      </c>
      <c r="E426" s="4">
        <f ca="1">COUNTIFS('3.DNAExtractions'!$E:$E,$B426,'3.DNAExtractions'!$D:$D,E$1)</f>
        <v>1</v>
      </c>
      <c r="F426" s="2" t="str" cm="1">
        <f t="array" aca="1" ref="F426" ca="1">IF(
    COUNTIFS('3.DNAExtractions'!E:E, B426, '3.DNAExtractions'!Y:Y, "Y") &gt; 0,
    _xlfn.TEXTJOIN(", ", TRUE, IF(('3.DNAExtractions'!E:E = B426) * ('3.DNAExtractions'!Y:Y = "Y"), '3.DNAExtractions'!D:D, "")),
    IF(
        COUNTIFS('3.DNAExtractions'!E:E, B426, '3.DNAExtractions'!X:X, "Y") &gt; 0,
        _xlfn.TEXTJOIN(", ", TRUE, IF(('3.DNAExtractions'!E:E = B426) * ('3.DNAExtractions'!X:X = "Y"), '3.DNAExtractions'!D:D, "")),
        "Awaiting Status"
    )
)</f>
        <v>Extracted</v>
      </c>
      <c r="G426" s="45" t="s">
        <v>92</v>
      </c>
      <c r="H426" s="8" t="str" cm="1">
        <f t="array" aca="1" ref="H426" ca="1">IF(
    G426="N",
    "",
    IF(
        COUNTIFS('4.Illumina'!E:E, B426, '4.Illumina'!R:R, "Y") &gt; 0,
        _xlfn.TEXTJOIN(", ", TRUE, IF(('4.Illumina'!E:E = B426) * ('4.Illumina'!R:R = "Y"), '4.Illumina'!D:D, "")),
        IF(
            COUNTIFS('4.Illumina'!E:E, B426, '4.Illumina'!Q:Q, "Y") &gt; 0,
            _xlfn.TEXTJOIN(", ", TRUE, IF(('4.Illumina'!E:E = B426) * ('4.Illumina'!Q:Q = "Y"), '4.Illumina'!D:D, "")),
            "Awaiting Status"
        )
    )
)</f>
        <v>Sequenced</v>
      </c>
      <c r="I426" s="26" t="s">
        <v>94</v>
      </c>
      <c r="J426" s="56" t="str" cm="1">
        <f t="array" aca="1" ref="J426" ca="1">IF(
    I426="N",
    "",
    IF(
        COUNTIFS('4.PacBio'!E:E, B426, '4.PacBio'!W:W, "Y") &gt; 0,
        _xlfn.TEXTJOIN(", ", TRUE, IF(('4.PacBio'!E:E = B426) * ('4.PacBio'!W:W = "Y"), '4.PacBio'!D:D, "")),
        IF(
            COUNTIFS('4.PacBio'!E:E, B426, '4.PacBio'!V:V, "Y") &gt; 0,
            _xlfn.TEXTJOIN(", ", TRUE, IF(('4.PacBio'!E:E = B426) * ('4.PacBio'!V:V = "Y"), '4.PacBio'!D:D, "")),
            "Awaiting Status"
        )
    )
)</f>
        <v/>
      </c>
      <c r="K426" s="181" t="s">
        <v>94</v>
      </c>
      <c r="L426" s="8" t="str" cm="1">
        <f t="array" aca="1" ref="L426" ca="1">IF(
    K426="N",
    "",
    IF(
        COUNTIFS('4.HiCLibrary'!E:E, B426, '4.HiCLibrary'!V:V, "Y") &gt; 0,
        _xlfn.TEXTJOIN(", ", TRUE, IF(('4.HiCLibrary'!E:E = B426) * ('4.HiCLibrary'!V:V = "Y"), '4.HiCLibrary'!D:D, "")),
        IF(
            COUNTIFS('4.HiCLibrary'!E:E, B426, '4.HiCLibrary'!U:U, "Y") &gt; 0,
            _xlfn.TEXTJOIN(", ", TRUE, IF(('4.HiCLibrary'!E:E = B426) * ('4.HiCLibrary'!U:U = "Y"), '4.HiCLibrary'!D:D, "")),
            "Awaiting Status"
        )
    )
)</f>
        <v/>
      </c>
      <c r="M426" s="47" t="s">
        <v>94</v>
      </c>
      <c r="N426" s="56" t="str" cm="1">
        <f t="array" aca="1" ref="N426" ca="1">IF(
    M426="N",
    "",
    IF(
        COUNTIFS('4.ONT'!E:E, B426, '4.ONT'!Q:Q, "Y") &gt; 0,
        _xlfn.TEXTJOIN(", ", TRUE, IF(('4.ONT'!E:E = B426) * ('4.ONT'!Q:Q = "Y"), '4.ONT'!D:D, "")),
        IF(
            COUNTIFS('4.ONT'!E:E, B426, '4.ONT'!P:P, "Y") &gt; 0,
            _xlfn.TEXTJOIN(", ", TRUE, IF(('4.ONT'!E:E = B426) * ('4.ONT'!P:P = "Y"), '4.ONT'!D:D, "")),
            "Awaiting Status"
        )
    )
)</f>
        <v/>
      </c>
      <c r="O426" s="60" t="s">
        <v>94</v>
      </c>
      <c r="P426" s="60" t="str" cm="1">
        <f t="array" aca="1" ref="P426" ca="1">IF(
    O426="N",
    "",
    IF(
        COUNTIFS('3.RNAExtractions'!E:E, B426, '3.RNAExtractions'!Z:Z, "Y") &gt; 0,
        _xlfn.TEXTJOIN(", ", TRUE, IF(('3.RNAExtractions'!E:E = B426) * ('3.RNAExtractions'!Z:Z = "Y"), '3.RNAExtractions'!D:D, "")),
        IF(
            COUNTIFS('3.RNAExtractions'!E:E, B426, '3.RNAExtractions'!Y:Y, "Y") &gt; 0,
            _xlfn.TEXTJOIN(", ", TRUE, IF(('3.RNAExtractions'!E:E = B426) * ('3.RNAExtractions'!Y:Y = "Y"), '3.RNAExtractions'!D:D, "")),
            "Awaiting Status"
        )
    )
)</f>
        <v/>
      </c>
      <c r="Q426" s="60"/>
      <c r="R426" s="60" t="str" cm="1">
        <f t="array" aca="1" ref="R426" ca="1">IF(
    Q426="N",
    "",
    IF(
        COUNTIFS('4.RNAIllumina'!E:E, B426, '4.RNAIllumina'!Y:Y, "Y") &gt; 0,
        _xlfn.TEXTJOIN(", ", TRUE, IF(('4.RNAIllumina'!E:E = B426) * ('4.RNAIllumina'!Y:Y = "Y"), '4.RNAIllumina'!D:D, "")),
        IF(
            COUNTIFS('4.RNAIllumina'!E:E, B426, '4.RNAIllumina'!X:X, "Y") &gt; 0,
            _xlfn.TEXTJOIN(", ", TRUE, IF(('4.RNAIllumina'!E:E = B426) * ('4.RNAIllumina'!X:X = "Y"), '4.RNAIllumina'!D:D, "")),
            "Awaiting Status"
        )
    )
)</f>
        <v>Awaiting Status</v>
      </c>
      <c r="T426" s="6" t="str">
        <f ca="1">VLOOKUP($B426,'1.MetaData'!$B:$H,2,FALSE)</f>
        <v>F16-0227</v>
      </c>
      <c r="U426" s="7" t="str">
        <f ca="1">VLOOKUP($B426,'1.MetaData'!$B:$H,3,FALSE)</f>
        <v>Variola louti</v>
      </c>
      <c r="V426" s="7" t="str">
        <f ca="1">VLOOKUP($B426,'1.MetaData'!$B:$H,4,FALSE)</f>
        <v>Coronation Trout</v>
      </c>
      <c r="W426" s="6" t="str">
        <f ca="1">VLOOKUP($B426,'1.MetaData'!$B:$H,5,FALSE)</f>
        <v xml:space="preserve">WA FIsheries </v>
      </c>
      <c r="X426" s="6" t="str">
        <f ca="1">VLOOKUP($B426,'1.MetaData'!$B:$H,6,FALSE)</f>
        <v>TrEnD</v>
      </c>
      <c r="Z426"/>
    </row>
    <row r="427" spans="1:26" hidden="1" x14ac:dyDescent="0.25">
      <c r="A427" s="17">
        <v>426</v>
      </c>
      <c r="B427" s="3" t="str">
        <f t="shared" ca="1" si="8"/>
        <v>OG426</v>
      </c>
      <c r="C427" s="219" t="s">
        <v>96</v>
      </c>
      <c r="D427" s="4">
        <f ca="1">COUNTIF('2.Tissue'!C:C,B427)</f>
        <v>1</v>
      </c>
      <c r="E427" s="4">
        <f ca="1">COUNTIFS('3.DNAExtractions'!$E:$E,$B427,'3.DNAExtractions'!$D:$D,E$1)</f>
        <v>1</v>
      </c>
      <c r="F427" s="2" t="str" cm="1">
        <f t="array" aca="1" ref="F427" ca="1">IF(
    COUNTIFS('3.DNAExtractions'!E:E, B427, '3.DNAExtractions'!Y:Y, "Y") &gt; 0,
    _xlfn.TEXTJOIN(", ", TRUE, IF(('3.DNAExtractions'!E:E = B427) * ('3.DNAExtractions'!Y:Y = "Y"), '3.DNAExtractions'!D:D, "")),
    IF(
        COUNTIFS('3.DNAExtractions'!E:E, B427, '3.DNAExtractions'!X:X, "Y") &gt; 0,
        _xlfn.TEXTJOIN(", ", TRUE, IF(('3.DNAExtractions'!E:E = B427) * ('3.DNAExtractions'!X:X = "Y"), '3.DNAExtractions'!D:D, "")),
        "Awaiting Status"
    )
)</f>
        <v>Extracted</v>
      </c>
      <c r="G427" s="45" t="s">
        <v>92</v>
      </c>
      <c r="H427" s="8" t="str" cm="1">
        <f t="array" aca="1" ref="H427" ca="1">IF(
    G427="N",
    "",
    IF(
        COUNTIFS('4.Illumina'!E:E, B427, '4.Illumina'!R:R, "Y") &gt; 0,
        _xlfn.TEXTJOIN(", ", TRUE, IF(('4.Illumina'!E:E = B427) * ('4.Illumina'!R:R = "Y"), '4.Illumina'!D:D, "")),
        IF(
            COUNTIFS('4.Illumina'!E:E, B427, '4.Illumina'!Q:Q, "Y") &gt; 0,
            _xlfn.TEXTJOIN(", ", TRUE, IF(('4.Illumina'!E:E = B427) * ('4.Illumina'!Q:Q = "Y"), '4.Illumina'!D:D, "")),
            "Awaiting Status"
        )
    )
)</f>
        <v>Sequenced</v>
      </c>
      <c r="I427" s="26" t="s">
        <v>94</v>
      </c>
      <c r="J427" s="56" t="str" cm="1">
        <f t="array" aca="1" ref="J427" ca="1">IF(
    I427="N",
    "",
    IF(
        COUNTIFS('4.PacBio'!E:E, B427, '4.PacBio'!W:W, "Y") &gt; 0,
        _xlfn.TEXTJOIN(", ", TRUE, IF(('4.PacBio'!E:E = B427) * ('4.PacBio'!W:W = "Y"), '4.PacBio'!D:D, "")),
        IF(
            COUNTIFS('4.PacBio'!E:E, B427, '4.PacBio'!V:V, "Y") &gt; 0,
            _xlfn.TEXTJOIN(", ", TRUE, IF(('4.PacBio'!E:E = B427) * ('4.PacBio'!V:V = "Y"), '4.PacBio'!D:D, "")),
            "Awaiting Status"
        )
    )
)</f>
        <v/>
      </c>
      <c r="K427" s="181" t="s">
        <v>94</v>
      </c>
      <c r="L427" s="8" t="str" cm="1">
        <f t="array" aca="1" ref="L427" ca="1">IF(
    K427="N",
    "",
    IF(
        COUNTIFS('4.HiCLibrary'!E:E, B427, '4.HiCLibrary'!V:V, "Y") &gt; 0,
        _xlfn.TEXTJOIN(", ", TRUE, IF(('4.HiCLibrary'!E:E = B427) * ('4.HiCLibrary'!V:V = "Y"), '4.HiCLibrary'!D:D, "")),
        IF(
            COUNTIFS('4.HiCLibrary'!E:E, B427, '4.HiCLibrary'!U:U, "Y") &gt; 0,
            _xlfn.TEXTJOIN(", ", TRUE, IF(('4.HiCLibrary'!E:E = B427) * ('4.HiCLibrary'!U:U = "Y"), '4.HiCLibrary'!D:D, "")),
            "Awaiting Status"
        )
    )
)</f>
        <v/>
      </c>
      <c r="M427" s="47" t="s">
        <v>94</v>
      </c>
      <c r="N427" s="56" t="str" cm="1">
        <f t="array" aca="1" ref="N427" ca="1">IF(
    M427="N",
    "",
    IF(
        COUNTIFS('4.ONT'!E:E, B427, '4.ONT'!Q:Q, "Y") &gt; 0,
        _xlfn.TEXTJOIN(", ", TRUE, IF(('4.ONT'!E:E = B427) * ('4.ONT'!Q:Q = "Y"), '4.ONT'!D:D, "")),
        IF(
            COUNTIFS('4.ONT'!E:E, B427, '4.ONT'!P:P, "Y") &gt; 0,
            _xlfn.TEXTJOIN(", ", TRUE, IF(('4.ONT'!E:E = B427) * ('4.ONT'!P:P = "Y"), '4.ONT'!D:D, "")),
            "Awaiting Status"
        )
    )
)</f>
        <v/>
      </c>
      <c r="O427" s="60" t="s">
        <v>94</v>
      </c>
      <c r="P427" s="60" t="str" cm="1">
        <f t="array" aca="1" ref="P427" ca="1">IF(
    O427="N",
    "",
    IF(
        COUNTIFS('3.RNAExtractions'!E:E, B427, '3.RNAExtractions'!Z:Z, "Y") &gt; 0,
        _xlfn.TEXTJOIN(", ", TRUE, IF(('3.RNAExtractions'!E:E = B427) * ('3.RNAExtractions'!Z:Z = "Y"), '3.RNAExtractions'!D:D, "")),
        IF(
            COUNTIFS('3.RNAExtractions'!E:E, B427, '3.RNAExtractions'!Y:Y, "Y") &gt; 0,
            _xlfn.TEXTJOIN(", ", TRUE, IF(('3.RNAExtractions'!E:E = B427) * ('3.RNAExtractions'!Y:Y = "Y"), '3.RNAExtractions'!D:D, "")),
            "Awaiting Status"
        )
    )
)</f>
        <v/>
      </c>
      <c r="Q427" s="60"/>
      <c r="R427" s="60" t="str" cm="1">
        <f t="array" aca="1" ref="R427" ca="1">IF(
    Q427="N",
    "",
    IF(
        COUNTIFS('4.RNAIllumina'!E:E, B427, '4.RNAIllumina'!Y:Y, "Y") &gt; 0,
        _xlfn.TEXTJOIN(", ", TRUE, IF(('4.RNAIllumina'!E:E = B427) * ('4.RNAIllumina'!Y:Y = "Y"), '4.RNAIllumina'!D:D, "")),
        IF(
            COUNTIFS('4.RNAIllumina'!E:E, B427, '4.RNAIllumina'!X:X, "Y") &gt; 0,
            _xlfn.TEXTJOIN(", ", TRUE, IF(('4.RNAIllumina'!E:E = B427) * ('4.RNAIllumina'!X:X = "Y"), '4.RNAIllumina'!D:D, "")),
            "Awaiting Status"
        )
    )
)</f>
        <v>Awaiting Status</v>
      </c>
      <c r="T427" s="6" t="str">
        <f ca="1">VLOOKUP($B427,'1.MetaData'!$B:$H,2,FALSE)</f>
        <v>F16-0616</v>
      </c>
      <c r="U427" s="7" t="str">
        <f ca="1">VLOOKUP($B427,'1.MetaData'!$B:$H,3,FALSE)</f>
        <v>Chiloscyllium punctatum</v>
      </c>
      <c r="V427" s="7" t="str">
        <f ca="1">VLOOKUP($B427,'1.MetaData'!$B:$H,4,FALSE)</f>
        <v>Brownbanded bamboo shark</v>
      </c>
      <c r="W427" s="6">
        <f ca="1">VLOOKUP($B427,'1.MetaData'!$B:$H,5,FALSE)</f>
        <v>0</v>
      </c>
      <c r="X427" s="6" t="str">
        <f ca="1">VLOOKUP($B427,'1.MetaData'!$B:$H,6,FALSE)</f>
        <v>TrEnD</v>
      </c>
      <c r="Z427"/>
    </row>
    <row r="428" spans="1:26" hidden="1" x14ac:dyDescent="0.25">
      <c r="A428" s="17">
        <v>427</v>
      </c>
      <c r="B428" s="3" t="str">
        <f t="shared" ca="1" si="8"/>
        <v>OG427</v>
      </c>
      <c r="C428" s="219" t="s">
        <v>96</v>
      </c>
      <c r="D428" s="4">
        <f ca="1">COUNTIF('2.Tissue'!C:C,B428)</f>
        <v>1</v>
      </c>
      <c r="E428" s="4">
        <f ca="1">COUNTIFS('3.DNAExtractions'!$E:$E,$B428,'3.DNAExtractions'!$D:$D,E$1)</f>
        <v>1</v>
      </c>
      <c r="F428" s="2" t="str" cm="1">
        <f t="array" aca="1" ref="F428" ca="1">IF(
    COUNTIFS('3.DNAExtractions'!E:E, B428, '3.DNAExtractions'!Y:Y, "Y") &gt; 0,
    _xlfn.TEXTJOIN(", ", TRUE, IF(('3.DNAExtractions'!E:E = B428) * ('3.DNAExtractions'!Y:Y = "Y"), '3.DNAExtractions'!D:D, "")),
    IF(
        COUNTIFS('3.DNAExtractions'!E:E, B428, '3.DNAExtractions'!X:X, "Y") &gt; 0,
        _xlfn.TEXTJOIN(", ", TRUE, IF(('3.DNAExtractions'!E:E = B428) * ('3.DNAExtractions'!X:X = "Y"), '3.DNAExtractions'!D:D, "")),
        "Awaiting Status"
    )
)</f>
        <v>Extracted</v>
      </c>
      <c r="G428" s="45" t="s">
        <v>92</v>
      </c>
      <c r="H428" s="8" t="str" cm="1">
        <f t="array" aca="1" ref="H428" ca="1">IF(
    G428="N",
    "",
    IF(
        COUNTIFS('4.Illumina'!E:E, B428, '4.Illumina'!R:R, "Y") &gt; 0,
        _xlfn.TEXTJOIN(", ", TRUE, IF(('4.Illumina'!E:E = B428) * ('4.Illumina'!R:R = "Y"), '4.Illumina'!D:D, "")),
        IF(
            COUNTIFS('4.Illumina'!E:E, B428, '4.Illumina'!Q:Q, "Y") &gt; 0,
            _xlfn.TEXTJOIN(", ", TRUE, IF(('4.Illumina'!E:E = B428) * ('4.Illumina'!Q:Q = "Y"), '4.Illumina'!D:D, "")),
            "Awaiting Status"
        )
    )
)</f>
        <v>Sequenced</v>
      </c>
      <c r="I428" s="26" t="s">
        <v>94</v>
      </c>
      <c r="J428" s="56" t="str" cm="1">
        <f t="array" aca="1" ref="J428" ca="1">IF(
    I428="N",
    "",
    IF(
        COUNTIFS('4.PacBio'!E:E, B428, '4.PacBio'!W:W, "Y") &gt; 0,
        _xlfn.TEXTJOIN(", ", TRUE, IF(('4.PacBio'!E:E = B428) * ('4.PacBio'!W:W = "Y"), '4.PacBio'!D:D, "")),
        IF(
            COUNTIFS('4.PacBio'!E:E, B428, '4.PacBio'!V:V, "Y") &gt; 0,
            _xlfn.TEXTJOIN(", ", TRUE, IF(('4.PacBio'!E:E = B428) * ('4.PacBio'!V:V = "Y"), '4.PacBio'!D:D, "")),
            "Awaiting Status"
        )
    )
)</f>
        <v/>
      </c>
      <c r="K428" s="181" t="s">
        <v>94</v>
      </c>
      <c r="L428" s="8" t="str" cm="1">
        <f t="array" aca="1" ref="L428" ca="1">IF(
    K428="N",
    "",
    IF(
        COUNTIFS('4.HiCLibrary'!E:E, B428, '4.HiCLibrary'!V:V, "Y") &gt; 0,
        _xlfn.TEXTJOIN(", ", TRUE, IF(('4.HiCLibrary'!E:E = B428) * ('4.HiCLibrary'!V:V = "Y"), '4.HiCLibrary'!D:D, "")),
        IF(
            COUNTIFS('4.HiCLibrary'!E:E, B428, '4.HiCLibrary'!U:U, "Y") &gt; 0,
            _xlfn.TEXTJOIN(", ", TRUE, IF(('4.HiCLibrary'!E:E = B428) * ('4.HiCLibrary'!U:U = "Y"), '4.HiCLibrary'!D:D, "")),
            "Awaiting Status"
        )
    )
)</f>
        <v/>
      </c>
      <c r="M428" s="47" t="s">
        <v>94</v>
      </c>
      <c r="N428" s="56" t="str" cm="1">
        <f t="array" aca="1" ref="N428" ca="1">IF(
    M428="N",
    "",
    IF(
        COUNTIFS('4.ONT'!E:E, B428, '4.ONT'!Q:Q, "Y") &gt; 0,
        _xlfn.TEXTJOIN(", ", TRUE, IF(('4.ONT'!E:E = B428) * ('4.ONT'!Q:Q = "Y"), '4.ONT'!D:D, "")),
        IF(
            COUNTIFS('4.ONT'!E:E, B428, '4.ONT'!P:P, "Y") &gt; 0,
            _xlfn.TEXTJOIN(", ", TRUE, IF(('4.ONT'!E:E = B428) * ('4.ONT'!P:P = "Y"), '4.ONT'!D:D, "")),
            "Awaiting Status"
        )
    )
)</f>
        <v/>
      </c>
      <c r="O428" s="60" t="s">
        <v>94</v>
      </c>
      <c r="P428" s="60" t="str" cm="1">
        <f t="array" aca="1" ref="P428" ca="1">IF(
    O428="N",
    "",
    IF(
        COUNTIFS('3.RNAExtractions'!E:E, B428, '3.RNAExtractions'!Z:Z, "Y") &gt; 0,
        _xlfn.TEXTJOIN(", ", TRUE, IF(('3.RNAExtractions'!E:E = B428) * ('3.RNAExtractions'!Z:Z = "Y"), '3.RNAExtractions'!D:D, "")),
        IF(
            COUNTIFS('3.RNAExtractions'!E:E, B428, '3.RNAExtractions'!Y:Y, "Y") &gt; 0,
            _xlfn.TEXTJOIN(", ", TRUE, IF(('3.RNAExtractions'!E:E = B428) * ('3.RNAExtractions'!Y:Y = "Y"), '3.RNAExtractions'!D:D, "")),
            "Awaiting Status"
        )
    )
)</f>
        <v/>
      </c>
      <c r="Q428" s="60"/>
      <c r="R428" s="60" t="str" cm="1">
        <f t="array" aca="1" ref="R428" ca="1">IF(
    Q428="N",
    "",
    IF(
        COUNTIFS('4.RNAIllumina'!E:E, B428, '4.RNAIllumina'!Y:Y, "Y") &gt; 0,
        _xlfn.TEXTJOIN(", ", TRUE, IF(('4.RNAIllumina'!E:E = B428) * ('4.RNAIllumina'!Y:Y = "Y"), '4.RNAIllumina'!D:D, "")),
        IF(
            COUNTIFS('4.RNAIllumina'!E:E, B428, '4.RNAIllumina'!X:X, "Y") &gt; 0,
            _xlfn.TEXTJOIN(", ", TRUE, IF(('4.RNAIllumina'!E:E = B428) * ('4.RNAIllumina'!X:X = "Y"), '4.RNAIllumina'!D:D, "")),
            "Awaiting Status"
        )
    )
)</f>
        <v>Awaiting Status</v>
      </c>
      <c r="T428" s="6" t="str">
        <f ca="1">VLOOKUP($B428,'1.MetaData'!$B:$H,2,FALSE)</f>
        <v>F16-0617</v>
      </c>
      <c r="U428" s="7" t="str">
        <f ca="1">VLOOKUP($B428,'1.MetaData'!$B:$H,3,FALSE)</f>
        <v>Choerodon schoenleinii</v>
      </c>
      <c r="V428" s="7" t="str">
        <f ca="1">VLOOKUP($B428,'1.MetaData'!$B:$H,4,FALSE)</f>
        <v>Blackspot tuskfish</v>
      </c>
      <c r="W428" s="6">
        <f ca="1">VLOOKUP($B428,'1.MetaData'!$B:$H,5,FALSE)</f>
        <v>0</v>
      </c>
      <c r="X428" s="6" t="str">
        <f ca="1">VLOOKUP($B428,'1.MetaData'!$B:$H,6,FALSE)</f>
        <v>TrEnD</v>
      </c>
      <c r="Z428"/>
    </row>
    <row r="429" spans="1:26" hidden="1" x14ac:dyDescent="0.25">
      <c r="A429" s="17">
        <v>428</v>
      </c>
      <c r="B429" s="3" t="str">
        <f t="shared" ca="1" si="8"/>
        <v>OG428</v>
      </c>
      <c r="C429" s="219" t="s">
        <v>96</v>
      </c>
      <c r="D429" s="4">
        <f ca="1">COUNTIF('2.Tissue'!C:C,B429)</f>
        <v>1</v>
      </c>
      <c r="E429" s="4">
        <f ca="1">COUNTIFS('3.DNAExtractions'!$E:$E,$B429,'3.DNAExtractions'!$D:$D,E$1)</f>
        <v>1</v>
      </c>
      <c r="F429" s="2" t="str" cm="1">
        <f t="array" aca="1" ref="F429" ca="1">IF(
    COUNTIFS('3.DNAExtractions'!E:E, B429, '3.DNAExtractions'!Y:Y, "Y") &gt; 0,
    _xlfn.TEXTJOIN(", ", TRUE, IF(('3.DNAExtractions'!E:E = B429) * ('3.DNAExtractions'!Y:Y = "Y"), '3.DNAExtractions'!D:D, "")),
    IF(
        COUNTIFS('3.DNAExtractions'!E:E, B429, '3.DNAExtractions'!X:X, "Y") &gt; 0,
        _xlfn.TEXTJOIN(", ", TRUE, IF(('3.DNAExtractions'!E:E = B429) * ('3.DNAExtractions'!X:X = "Y"), '3.DNAExtractions'!D:D, "")),
        "Awaiting Status"
    )
)</f>
        <v>Extracted</v>
      </c>
      <c r="G429" s="45" t="s">
        <v>92</v>
      </c>
      <c r="H429" s="8" t="str" cm="1">
        <f t="array" aca="1" ref="H429" ca="1">IF(
    G429="N",
    "",
    IF(
        COUNTIFS('4.Illumina'!E:E, B429, '4.Illumina'!R:R, "Y") &gt; 0,
        _xlfn.TEXTJOIN(", ", TRUE, IF(('4.Illumina'!E:E = B429) * ('4.Illumina'!R:R = "Y"), '4.Illumina'!D:D, "")),
        IF(
            COUNTIFS('4.Illumina'!E:E, B429, '4.Illumina'!Q:Q, "Y") &gt; 0,
            _xlfn.TEXTJOIN(", ", TRUE, IF(('4.Illumina'!E:E = B429) * ('4.Illumina'!Q:Q = "Y"), '4.Illumina'!D:D, "")),
            "Awaiting Status"
        )
    )
)</f>
        <v>Sequenced</v>
      </c>
      <c r="I429" s="26" t="s">
        <v>94</v>
      </c>
      <c r="J429" s="56" t="str" cm="1">
        <f t="array" aca="1" ref="J429" ca="1">IF(
    I429="N",
    "",
    IF(
        COUNTIFS('4.PacBio'!E:E, B429, '4.PacBio'!W:W, "Y") &gt; 0,
        _xlfn.TEXTJOIN(", ", TRUE, IF(('4.PacBio'!E:E = B429) * ('4.PacBio'!W:W = "Y"), '4.PacBio'!D:D, "")),
        IF(
            COUNTIFS('4.PacBio'!E:E, B429, '4.PacBio'!V:V, "Y") &gt; 0,
            _xlfn.TEXTJOIN(", ", TRUE, IF(('4.PacBio'!E:E = B429) * ('4.PacBio'!V:V = "Y"), '4.PacBio'!D:D, "")),
            "Awaiting Status"
        )
    )
)</f>
        <v/>
      </c>
      <c r="K429" s="181" t="s">
        <v>94</v>
      </c>
      <c r="L429" s="8" t="str" cm="1">
        <f t="array" aca="1" ref="L429" ca="1">IF(
    K429="N",
    "",
    IF(
        COUNTIFS('4.HiCLibrary'!E:E, B429, '4.HiCLibrary'!V:V, "Y") &gt; 0,
        _xlfn.TEXTJOIN(", ", TRUE, IF(('4.HiCLibrary'!E:E = B429) * ('4.HiCLibrary'!V:V = "Y"), '4.HiCLibrary'!D:D, "")),
        IF(
            COUNTIFS('4.HiCLibrary'!E:E, B429, '4.HiCLibrary'!U:U, "Y") &gt; 0,
            _xlfn.TEXTJOIN(", ", TRUE, IF(('4.HiCLibrary'!E:E = B429) * ('4.HiCLibrary'!U:U = "Y"), '4.HiCLibrary'!D:D, "")),
            "Awaiting Status"
        )
    )
)</f>
        <v/>
      </c>
      <c r="M429" s="47" t="s">
        <v>94</v>
      </c>
      <c r="N429" s="56" t="str" cm="1">
        <f t="array" aca="1" ref="N429" ca="1">IF(
    M429="N",
    "",
    IF(
        COUNTIFS('4.ONT'!E:E, B429, '4.ONT'!Q:Q, "Y") &gt; 0,
        _xlfn.TEXTJOIN(", ", TRUE, IF(('4.ONT'!E:E = B429) * ('4.ONT'!Q:Q = "Y"), '4.ONT'!D:D, "")),
        IF(
            COUNTIFS('4.ONT'!E:E, B429, '4.ONT'!P:P, "Y") &gt; 0,
            _xlfn.TEXTJOIN(", ", TRUE, IF(('4.ONT'!E:E = B429) * ('4.ONT'!P:P = "Y"), '4.ONT'!D:D, "")),
            "Awaiting Status"
        )
    )
)</f>
        <v/>
      </c>
      <c r="O429" s="60" t="s">
        <v>94</v>
      </c>
      <c r="P429" s="60" t="str" cm="1">
        <f t="array" aca="1" ref="P429" ca="1">IF(
    O429="N",
    "",
    IF(
        COUNTIFS('3.RNAExtractions'!E:E, B429, '3.RNAExtractions'!Z:Z, "Y") &gt; 0,
        _xlfn.TEXTJOIN(", ", TRUE, IF(('3.RNAExtractions'!E:E = B429) * ('3.RNAExtractions'!Z:Z = "Y"), '3.RNAExtractions'!D:D, "")),
        IF(
            COUNTIFS('3.RNAExtractions'!E:E, B429, '3.RNAExtractions'!Y:Y, "Y") &gt; 0,
            _xlfn.TEXTJOIN(", ", TRUE, IF(('3.RNAExtractions'!E:E = B429) * ('3.RNAExtractions'!Y:Y = "Y"), '3.RNAExtractions'!D:D, "")),
            "Awaiting Status"
        )
    )
)</f>
        <v/>
      </c>
      <c r="Q429" s="60"/>
      <c r="R429" s="60" t="str" cm="1">
        <f t="array" aca="1" ref="R429" ca="1">IF(
    Q429="N",
    "",
    IF(
        COUNTIFS('4.RNAIllumina'!E:E, B429, '4.RNAIllumina'!Y:Y, "Y") &gt; 0,
        _xlfn.TEXTJOIN(", ", TRUE, IF(('4.RNAIllumina'!E:E = B429) * ('4.RNAIllumina'!Y:Y = "Y"), '4.RNAIllumina'!D:D, "")),
        IF(
            COUNTIFS('4.RNAIllumina'!E:E, B429, '4.RNAIllumina'!X:X, "Y") &gt; 0,
            _xlfn.TEXTJOIN(", ", TRUE, IF(('4.RNAIllumina'!E:E = B429) * ('4.RNAIllumina'!X:X = "Y"), '4.RNAIllumina'!D:D, "")),
            "Awaiting Status"
        )
    )
)</f>
        <v>Awaiting Status</v>
      </c>
      <c r="T429" s="6" t="str">
        <f ca="1">VLOOKUP($B429,'1.MetaData'!$B:$H,2,FALSE)</f>
        <v>F16-0619</v>
      </c>
      <c r="U429" s="7" t="str">
        <f ca="1">VLOOKUP($B429,'1.MetaData'!$B:$H,3,FALSE)</f>
        <v>Choerodon vitta</v>
      </c>
      <c r="V429" s="7" t="str">
        <f ca="1">VLOOKUP($B429,'1.MetaData'!$B:$H,4,FALSE)</f>
        <v>Redstripe tuskfish</v>
      </c>
      <c r="W429" s="6">
        <f ca="1">VLOOKUP($B429,'1.MetaData'!$B:$H,5,FALSE)</f>
        <v>0</v>
      </c>
      <c r="X429" s="6" t="str">
        <f ca="1">VLOOKUP($B429,'1.MetaData'!$B:$H,6,FALSE)</f>
        <v>TrEnD</v>
      </c>
      <c r="Z429"/>
    </row>
    <row r="430" spans="1:26" hidden="1" x14ac:dyDescent="0.25">
      <c r="A430" s="17">
        <v>429</v>
      </c>
      <c r="B430" s="3" t="str">
        <f t="shared" ref="B430:B493" ca="1" si="9">_xlfn.CONCAT("OG",A430)</f>
        <v>OG429</v>
      </c>
      <c r="C430" s="219" t="s">
        <v>96</v>
      </c>
      <c r="D430" s="4">
        <f ca="1">COUNTIF('2.Tissue'!C:C,B430)</f>
        <v>1</v>
      </c>
      <c r="E430" s="4">
        <f ca="1">COUNTIFS('3.DNAExtractions'!$E:$E,$B430,'3.DNAExtractions'!$D:$D,E$1)</f>
        <v>1</v>
      </c>
      <c r="F430" s="2" t="str" cm="1">
        <f t="array" aca="1" ref="F430" ca="1">IF(
    COUNTIFS('3.DNAExtractions'!E:E, B430, '3.DNAExtractions'!Y:Y, "Y") &gt; 0,
    _xlfn.TEXTJOIN(", ", TRUE, IF(('3.DNAExtractions'!E:E = B430) * ('3.DNAExtractions'!Y:Y = "Y"), '3.DNAExtractions'!D:D, "")),
    IF(
        COUNTIFS('3.DNAExtractions'!E:E, B430, '3.DNAExtractions'!X:X, "Y") &gt; 0,
        _xlfn.TEXTJOIN(", ", TRUE, IF(('3.DNAExtractions'!E:E = B430) * ('3.DNAExtractions'!X:X = "Y"), '3.DNAExtractions'!D:D, "")),
        "Awaiting Status"
    )
)</f>
        <v>Extracted</v>
      </c>
      <c r="G430" s="45" t="s">
        <v>92</v>
      </c>
      <c r="H430" s="8" t="str" cm="1">
        <f t="array" aca="1" ref="H430" ca="1">IF(
    G430="N",
    "",
    IF(
        COUNTIFS('4.Illumina'!E:E, B430, '4.Illumina'!R:R, "Y") &gt; 0,
        _xlfn.TEXTJOIN(", ", TRUE, IF(('4.Illumina'!E:E = B430) * ('4.Illumina'!R:R = "Y"), '4.Illumina'!D:D, "")),
        IF(
            COUNTIFS('4.Illumina'!E:E, B430, '4.Illumina'!Q:Q, "Y") &gt; 0,
            _xlfn.TEXTJOIN(", ", TRUE, IF(('4.Illumina'!E:E = B430) * ('4.Illumina'!Q:Q = "Y"), '4.Illumina'!D:D, "")),
            "Awaiting Status"
        )
    )
)</f>
        <v>Sequenced</v>
      </c>
      <c r="I430" s="26" t="s">
        <v>94</v>
      </c>
      <c r="J430" s="56" t="str" cm="1">
        <f t="array" aca="1" ref="J430" ca="1">IF(
    I430="N",
    "",
    IF(
        COUNTIFS('4.PacBio'!E:E, B430, '4.PacBio'!W:W, "Y") &gt; 0,
        _xlfn.TEXTJOIN(", ", TRUE, IF(('4.PacBio'!E:E = B430) * ('4.PacBio'!W:W = "Y"), '4.PacBio'!D:D, "")),
        IF(
            COUNTIFS('4.PacBio'!E:E, B430, '4.PacBio'!V:V, "Y") &gt; 0,
            _xlfn.TEXTJOIN(", ", TRUE, IF(('4.PacBio'!E:E = B430) * ('4.PacBio'!V:V = "Y"), '4.PacBio'!D:D, "")),
            "Awaiting Status"
        )
    )
)</f>
        <v/>
      </c>
      <c r="K430" s="181" t="s">
        <v>94</v>
      </c>
      <c r="L430" s="8" t="str" cm="1">
        <f t="array" aca="1" ref="L430" ca="1">IF(
    K430="N",
    "",
    IF(
        COUNTIFS('4.HiCLibrary'!E:E, B430, '4.HiCLibrary'!V:V, "Y") &gt; 0,
        _xlfn.TEXTJOIN(", ", TRUE, IF(('4.HiCLibrary'!E:E = B430) * ('4.HiCLibrary'!V:V = "Y"), '4.HiCLibrary'!D:D, "")),
        IF(
            COUNTIFS('4.HiCLibrary'!E:E, B430, '4.HiCLibrary'!U:U, "Y") &gt; 0,
            _xlfn.TEXTJOIN(", ", TRUE, IF(('4.HiCLibrary'!E:E = B430) * ('4.HiCLibrary'!U:U = "Y"), '4.HiCLibrary'!D:D, "")),
            "Awaiting Status"
        )
    )
)</f>
        <v/>
      </c>
      <c r="M430" s="47" t="s">
        <v>94</v>
      </c>
      <c r="N430" s="56" t="str" cm="1">
        <f t="array" aca="1" ref="N430" ca="1">IF(
    M430="N",
    "",
    IF(
        COUNTIFS('4.ONT'!E:E, B430, '4.ONT'!Q:Q, "Y") &gt; 0,
        _xlfn.TEXTJOIN(", ", TRUE, IF(('4.ONT'!E:E = B430) * ('4.ONT'!Q:Q = "Y"), '4.ONT'!D:D, "")),
        IF(
            COUNTIFS('4.ONT'!E:E, B430, '4.ONT'!P:P, "Y") &gt; 0,
            _xlfn.TEXTJOIN(", ", TRUE, IF(('4.ONT'!E:E = B430) * ('4.ONT'!P:P = "Y"), '4.ONT'!D:D, "")),
            "Awaiting Status"
        )
    )
)</f>
        <v/>
      </c>
      <c r="O430" s="60" t="s">
        <v>94</v>
      </c>
      <c r="P430" s="60" t="str" cm="1">
        <f t="array" aca="1" ref="P430" ca="1">IF(
    O430="N",
    "",
    IF(
        COUNTIFS('3.RNAExtractions'!E:E, B430, '3.RNAExtractions'!Z:Z, "Y") &gt; 0,
        _xlfn.TEXTJOIN(", ", TRUE, IF(('3.RNAExtractions'!E:E = B430) * ('3.RNAExtractions'!Z:Z = "Y"), '3.RNAExtractions'!D:D, "")),
        IF(
            COUNTIFS('3.RNAExtractions'!E:E, B430, '3.RNAExtractions'!Y:Y, "Y") &gt; 0,
            _xlfn.TEXTJOIN(", ", TRUE, IF(('3.RNAExtractions'!E:E = B430) * ('3.RNAExtractions'!Y:Y = "Y"), '3.RNAExtractions'!D:D, "")),
            "Awaiting Status"
        )
    )
)</f>
        <v/>
      </c>
      <c r="Q430" s="60"/>
      <c r="R430" s="60" t="str" cm="1">
        <f t="array" aca="1" ref="R430" ca="1">IF(
    Q430="N",
    "",
    IF(
        COUNTIFS('4.RNAIllumina'!E:E, B430, '4.RNAIllumina'!Y:Y, "Y") &gt; 0,
        _xlfn.TEXTJOIN(", ", TRUE, IF(('4.RNAIllumina'!E:E = B430) * ('4.RNAIllumina'!Y:Y = "Y"), '4.RNAIllumina'!D:D, "")),
        IF(
            COUNTIFS('4.RNAIllumina'!E:E, B430, '4.RNAIllumina'!X:X, "Y") &gt; 0,
            _xlfn.TEXTJOIN(", ", TRUE, IF(('4.RNAIllumina'!E:E = B430) * ('4.RNAIllumina'!X:X = "Y"), '4.RNAIllumina'!D:D, "")),
            "Awaiting Status"
        )
    )
)</f>
        <v>Awaiting Status</v>
      </c>
      <c r="T430" s="6" t="str">
        <f ca="1">VLOOKUP($B430,'1.MetaData'!$B:$H,2,FALSE)</f>
        <v>F16-0620</v>
      </c>
      <c r="U430" s="7" t="str">
        <f ca="1">VLOOKUP($B430,'1.MetaData'!$B:$H,3,FALSE)</f>
        <v>Coradion chrysozonus</v>
      </c>
      <c r="V430" s="7" t="str">
        <f ca="1">VLOOKUP($B430,'1.MetaData'!$B:$H,4,FALSE)</f>
        <v>Goldengirdled coralfish</v>
      </c>
      <c r="W430" s="6">
        <f ca="1">VLOOKUP($B430,'1.MetaData'!$B:$H,5,FALSE)</f>
        <v>0</v>
      </c>
      <c r="X430" s="6" t="str">
        <f ca="1">VLOOKUP($B430,'1.MetaData'!$B:$H,6,FALSE)</f>
        <v>TrEnD</v>
      </c>
      <c r="Z430"/>
    </row>
    <row r="431" spans="1:26" hidden="1" x14ac:dyDescent="0.25">
      <c r="A431" s="17">
        <v>430</v>
      </c>
      <c r="B431" s="3" t="str">
        <f t="shared" ca="1" si="9"/>
        <v>OG430</v>
      </c>
      <c r="C431" s="219" t="s">
        <v>96</v>
      </c>
      <c r="D431" s="4">
        <f ca="1">COUNTIF('2.Tissue'!C:C,B431)</f>
        <v>1</v>
      </c>
      <c r="E431" s="4">
        <f ca="1">COUNTIFS('3.DNAExtractions'!$E:$E,$B431,'3.DNAExtractions'!$D:$D,E$1)</f>
        <v>1</v>
      </c>
      <c r="F431" s="2" t="str" cm="1">
        <f t="array" aca="1" ref="F431" ca="1">IF(
    COUNTIFS('3.DNAExtractions'!E:E, B431, '3.DNAExtractions'!Y:Y, "Y") &gt; 0,
    _xlfn.TEXTJOIN(", ", TRUE, IF(('3.DNAExtractions'!E:E = B431) * ('3.DNAExtractions'!Y:Y = "Y"), '3.DNAExtractions'!D:D, "")),
    IF(
        COUNTIFS('3.DNAExtractions'!E:E, B431, '3.DNAExtractions'!X:X, "Y") &gt; 0,
        _xlfn.TEXTJOIN(", ", TRUE, IF(('3.DNAExtractions'!E:E = B431) * ('3.DNAExtractions'!X:X = "Y"), '3.DNAExtractions'!D:D, "")),
        "Awaiting Status"
    )
)</f>
        <v>Extracted</v>
      </c>
      <c r="G431" s="45" t="s">
        <v>92</v>
      </c>
      <c r="H431" s="8" t="str" cm="1">
        <f t="array" aca="1" ref="H431" ca="1">IF(
    G431="N",
    "",
    IF(
        COUNTIFS('4.Illumina'!E:E, B431, '4.Illumina'!R:R, "Y") &gt; 0,
        _xlfn.TEXTJOIN(", ", TRUE, IF(('4.Illumina'!E:E = B431) * ('4.Illumina'!R:R = "Y"), '4.Illumina'!D:D, "")),
        IF(
            COUNTIFS('4.Illumina'!E:E, B431, '4.Illumina'!Q:Q, "Y") &gt; 0,
            _xlfn.TEXTJOIN(", ", TRUE, IF(('4.Illumina'!E:E = B431) * ('4.Illumina'!Q:Q = "Y"), '4.Illumina'!D:D, "")),
            "Awaiting Status"
        )
    )
)</f>
        <v>Sequenced</v>
      </c>
      <c r="I431" s="26" t="s">
        <v>94</v>
      </c>
      <c r="J431" s="56" t="str" cm="1">
        <f t="array" aca="1" ref="J431" ca="1">IF(
    I431="N",
    "",
    IF(
        COUNTIFS('4.PacBio'!E:E, B431, '4.PacBio'!W:W, "Y") &gt; 0,
        _xlfn.TEXTJOIN(", ", TRUE, IF(('4.PacBio'!E:E = B431) * ('4.PacBio'!W:W = "Y"), '4.PacBio'!D:D, "")),
        IF(
            COUNTIFS('4.PacBio'!E:E, B431, '4.PacBio'!V:V, "Y") &gt; 0,
            _xlfn.TEXTJOIN(", ", TRUE, IF(('4.PacBio'!E:E = B431) * ('4.PacBio'!V:V = "Y"), '4.PacBio'!D:D, "")),
            "Awaiting Status"
        )
    )
)</f>
        <v/>
      </c>
      <c r="K431" s="181" t="s">
        <v>94</v>
      </c>
      <c r="L431" s="8" t="str" cm="1">
        <f t="array" aca="1" ref="L431" ca="1">IF(
    K431="N",
    "",
    IF(
        COUNTIFS('4.HiCLibrary'!E:E, B431, '4.HiCLibrary'!V:V, "Y") &gt; 0,
        _xlfn.TEXTJOIN(", ", TRUE, IF(('4.HiCLibrary'!E:E = B431) * ('4.HiCLibrary'!V:V = "Y"), '4.HiCLibrary'!D:D, "")),
        IF(
            COUNTIFS('4.HiCLibrary'!E:E, B431, '4.HiCLibrary'!U:U, "Y") &gt; 0,
            _xlfn.TEXTJOIN(", ", TRUE, IF(('4.HiCLibrary'!E:E = B431) * ('4.HiCLibrary'!U:U = "Y"), '4.HiCLibrary'!D:D, "")),
            "Awaiting Status"
        )
    )
)</f>
        <v/>
      </c>
      <c r="M431" s="47" t="s">
        <v>94</v>
      </c>
      <c r="N431" s="56" t="str" cm="1">
        <f t="array" aca="1" ref="N431" ca="1">IF(
    M431="N",
    "",
    IF(
        COUNTIFS('4.ONT'!E:E, B431, '4.ONT'!Q:Q, "Y") &gt; 0,
        _xlfn.TEXTJOIN(", ", TRUE, IF(('4.ONT'!E:E = B431) * ('4.ONT'!Q:Q = "Y"), '4.ONT'!D:D, "")),
        IF(
            COUNTIFS('4.ONT'!E:E, B431, '4.ONT'!P:P, "Y") &gt; 0,
            _xlfn.TEXTJOIN(", ", TRUE, IF(('4.ONT'!E:E = B431) * ('4.ONT'!P:P = "Y"), '4.ONT'!D:D, "")),
            "Awaiting Status"
        )
    )
)</f>
        <v/>
      </c>
      <c r="O431" s="60" t="s">
        <v>94</v>
      </c>
      <c r="P431" s="60" t="str" cm="1">
        <f t="array" aca="1" ref="P431" ca="1">IF(
    O431="N",
    "",
    IF(
        COUNTIFS('3.RNAExtractions'!E:E, B431, '3.RNAExtractions'!Z:Z, "Y") &gt; 0,
        _xlfn.TEXTJOIN(", ", TRUE, IF(('3.RNAExtractions'!E:E = B431) * ('3.RNAExtractions'!Z:Z = "Y"), '3.RNAExtractions'!D:D, "")),
        IF(
            COUNTIFS('3.RNAExtractions'!E:E, B431, '3.RNAExtractions'!Y:Y, "Y") &gt; 0,
            _xlfn.TEXTJOIN(", ", TRUE, IF(('3.RNAExtractions'!E:E = B431) * ('3.RNAExtractions'!Y:Y = "Y"), '3.RNAExtractions'!D:D, "")),
            "Awaiting Status"
        )
    )
)</f>
        <v/>
      </c>
      <c r="Q431" s="60"/>
      <c r="R431" s="60" t="str" cm="1">
        <f t="array" aca="1" ref="R431" ca="1">IF(
    Q431="N",
    "",
    IF(
        COUNTIFS('4.RNAIllumina'!E:E, B431, '4.RNAIllumina'!Y:Y, "Y") &gt; 0,
        _xlfn.TEXTJOIN(", ", TRUE, IF(('4.RNAIllumina'!E:E = B431) * ('4.RNAIllumina'!Y:Y = "Y"), '4.RNAIllumina'!D:D, "")),
        IF(
            COUNTIFS('4.RNAIllumina'!E:E, B431, '4.RNAIllumina'!X:X, "Y") &gt; 0,
            _xlfn.TEXTJOIN(", ", TRUE, IF(('4.RNAIllumina'!E:E = B431) * ('4.RNAIllumina'!X:X = "Y"), '4.RNAIllumina'!D:D, "")),
            "Awaiting Status"
        )
    )
)</f>
        <v>Awaiting Status</v>
      </c>
      <c r="T431" s="6" t="str">
        <f ca="1">VLOOKUP($B431,'1.MetaData'!$B:$H,2,FALSE)</f>
        <v>F16-0621</v>
      </c>
      <c r="U431" s="7" t="str">
        <f ca="1">VLOOKUP($B431,'1.MetaData'!$B:$H,3,FALSE)</f>
        <v>Coris pictoides</v>
      </c>
      <c r="V431" s="7" t="str">
        <f ca="1">VLOOKUP($B431,'1.MetaData'!$B:$H,4,FALSE)</f>
        <v>Blackstripe coris</v>
      </c>
      <c r="W431" s="6">
        <f ca="1">VLOOKUP($B431,'1.MetaData'!$B:$H,5,FALSE)</f>
        <v>0</v>
      </c>
      <c r="X431" s="6" t="str">
        <f ca="1">VLOOKUP($B431,'1.MetaData'!$B:$H,6,FALSE)</f>
        <v>TrEnD</v>
      </c>
      <c r="Z431"/>
    </row>
    <row r="432" spans="1:26" hidden="1" x14ac:dyDescent="0.25">
      <c r="A432" s="17">
        <v>431</v>
      </c>
      <c r="B432" s="3" t="str">
        <f t="shared" ca="1" si="9"/>
        <v>OG431</v>
      </c>
      <c r="C432" s="219" t="s">
        <v>96</v>
      </c>
      <c r="D432" s="4">
        <f ca="1">COUNTIF('2.Tissue'!C:C,B432)</f>
        <v>1</v>
      </c>
      <c r="E432" s="4">
        <f ca="1">COUNTIFS('3.DNAExtractions'!$E:$E,$B432,'3.DNAExtractions'!$D:$D,E$1)</f>
        <v>1</v>
      </c>
      <c r="F432" s="2" t="str" cm="1">
        <f t="array" aca="1" ref="F432" ca="1">IF(
    COUNTIFS('3.DNAExtractions'!E:E, B432, '3.DNAExtractions'!Y:Y, "Y") &gt; 0,
    _xlfn.TEXTJOIN(", ", TRUE, IF(('3.DNAExtractions'!E:E = B432) * ('3.DNAExtractions'!Y:Y = "Y"), '3.DNAExtractions'!D:D, "")),
    IF(
        COUNTIFS('3.DNAExtractions'!E:E, B432, '3.DNAExtractions'!X:X, "Y") &gt; 0,
        _xlfn.TEXTJOIN(", ", TRUE, IF(('3.DNAExtractions'!E:E = B432) * ('3.DNAExtractions'!X:X = "Y"), '3.DNAExtractions'!D:D, "")),
        "Awaiting Status"
    )
)</f>
        <v>Extracted</v>
      </c>
      <c r="G432" s="45" t="s">
        <v>92</v>
      </c>
      <c r="H432" s="8" t="str" cm="1">
        <f t="array" aca="1" ref="H432" ca="1">IF(
    G432="N",
    "",
    IF(
        COUNTIFS('4.Illumina'!E:E, B432, '4.Illumina'!R:R, "Y") &gt; 0,
        _xlfn.TEXTJOIN(", ", TRUE, IF(('4.Illumina'!E:E = B432) * ('4.Illumina'!R:R = "Y"), '4.Illumina'!D:D, "")),
        IF(
            COUNTIFS('4.Illumina'!E:E, B432, '4.Illumina'!Q:Q, "Y") &gt; 0,
            _xlfn.TEXTJOIN(", ", TRUE, IF(('4.Illumina'!E:E = B432) * ('4.Illumina'!Q:Q = "Y"), '4.Illumina'!D:D, "")),
            "Awaiting Status"
        )
    )
)</f>
        <v>Sequenced</v>
      </c>
      <c r="I432" s="26" t="s">
        <v>94</v>
      </c>
      <c r="J432" s="56" t="str" cm="1">
        <f t="array" aca="1" ref="J432" ca="1">IF(
    I432="N",
    "",
    IF(
        COUNTIFS('4.PacBio'!E:E, B432, '4.PacBio'!W:W, "Y") &gt; 0,
        _xlfn.TEXTJOIN(", ", TRUE, IF(('4.PacBio'!E:E = B432) * ('4.PacBio'!W:W = "Y"), '4.PacBio'!D:D, "")),
        IF(
            COUNTIFS('4.PacBio'!E:E, B432, '4.PacBio'!V:V, "Y") &gt; 0,
            _xlfn.TEXTJOIN(", ", TRUE, IF(('4.PacBio'!E:E = B432) * ('4.PacBio'!V:V = "Y"), '4.PacBio'!D:D, "")),
            "Awaiting Status"
        )
    )
)</f>
        <v/>
      </c>
      <c r="K432" s="181" t="s">
        <v>94</v>
      </c>
      <c r="L432" s="8" t="str" cm="1">
        <f t="array" aca="1" ref="L432" ca="1">IF(
    K432="N",
    "",
    IF(
        COUNTIFS('4.HiCLibrary'!E:E, B432, '4.HiCLibrary'!V:V, "Y") &gt; 0,
        _xlfn.TEXTJOIN(", ", TRUE, IF(('4.HiCLibrary'!E:E = B432) * ('4.HiCLibrary'!V:V = "Y"), '4.HiCLibrary'!D:D, "")),
        IF(
            COUNTIFS('4.HiCLibrary'!E:E, B432, '4.HiCLibrary'!U:U, "Y") &gt; 0,
            _xlfn.TEXTJOIN(", ", TRUE, IF(('4.HiCLibrary'!E:E = B432) * ('4.HiCLibrary'!U:U = "Y"), '4.HiCLibrary'!D:D, "")),
            "Awaiting Status"
        )
    )
)</f>
        <v/>
      </c>
      <c r="M432" s="47" t="s">
        <v>94</v>
      </c>
      <c r="N432" s="56" t="str" cm="1">
        <f t="array" aca="1" ref="N432" ca="1">IF(
    M432="N",
    "",
    IF(
        COUNTIFS('4.ONT'!E:E, B432, '4.ONT'!Q:Q, "Y") &gt; 0,
        _xlfn.TEXTJOIN(", ", TRUE, IF(('4.ONT'!E:E = B432) * ('4.ONT'!Q:Q = "Y"), '4.ONT'!D:D, "")),
        IF(
            COUNTIFS('4.ONT'!E:E, B432, '4.ONT'!P:P, "Y") &gt; 0,
            _xlfn.TEXTJOIN(", ", TRUE, IF(('4.ONT'!E:E = B432) * ('4.ONT'!P:P = "Y"), '4.ONT'!D:D, "")),
            "Awaiting Status"
        )
    )
)</f>
        <v/>
      </c>
      <c r="O432" s="60" t="s">
        <v>94</v>
      </c>
      <c r="P432" s="60" t="str" cm="1">
        <f t="array" aca="1" ref="P432" ca="1">IF(
    O432="N",
    "",
    IF(
        COUNTIFS('3.RNAExtractions'!E:E, B432, '3.RNAExtractions'!Z:Z, "Y") &gt; 0,
        _xlfn.TEXTJOIN(", ", TRUE, IF(('3.RNAExtractions'!E:E = B432) * ('3.RNAExtractions'!Z:Z = "Y"), '3.RNAExtractions'!D:D, "")),
        IF(
            COUNTIFS('3.RNAExtractions'!E:E, B432, '3.RNAExtractions'!Y:Y, "Y") &gt; 0,
            _xlfn.TEXTJOIN(", ", TRUE, IF(('3.RNAExtractions'!E:E = B432) * ('3.RNAExtractions'!Y:Y = "Y"), '3.RNAExtractions'!D:D, "")),
            "Awaiting Status"
        )
    )
)</f>
        <v/>
      </c>
      <c r="Q432" s="60"/>
      <c r="R432" s="60" t="str" cm="1">
        <f t="array" aca="1" ref="R432" ca="1">IF(
    Q432="N",
    "",
    IF(
        COUNTIFS('4.RNAIllumina'!E:E, B432, '4.RNAIllumina'!Y:Y, "Y") &gt; 0,
        _xlfn.TEXTJOIN(", ", TRUE, IF(('4.RNAIllumina'!E:E = B432) * ('4.RNAIllumina'!Y:Y = "Y"), '4.RNAIllumina'!D:D, "")),
        IF(
            COUNTIFS('4.RNAIllumina'!E:E, B432, '4.RNAIllumina'!X:X, "Y") &gt; 0,
            _xlfn.TEXTJOIN(", ", TRUE, IF(('4.RNAIllumina'!E:E = B432) * ('4.RNAIllumina'!X:X = "Y"), '4.RNAIllumina'!D:D, "")),
            "Awaiting Status"
        )
    )
)</f>
        <v>Awaiting Status</v>
      </c>
      <c r="T432" s="6" t="str">
        <f ca="1">VLOOKUP($B432,'1.MetaData'!$B:$H,2,FALSE)</f>
        <v>F16-0625</v>
      </c>
      <c r="U432" s="7" t="str">
        <f ca="1">VLOOKUP($B432,'1.MetaData'!$B:$H,3,FALSE)</f>
        <v>Diagramma pictum</v>
      </c>
      <c r="V432" s="7" t="str">
        <f ca="1">VLOOKUP($B432,'1.MetaData'!$B:$H,4,FALSE)</f>
        <v>Painted sweetlips</v>
      </c>
      <c r="W432" s="6">
        <f ca="1">VLOOKUP($B432,'1.MetaData'!$B:$H,5,FALSE)</f>
        <v>0</v>
      </c>
      <c r="X432" s="6" t="str">
        <f ca="1">VLOOKUP($B432,'1.MetaData'!$B:$H,6,FALSE)</f>
        <v>TrEnD</v>
      </c>
      <c r="Z432"/>
    </row>
    <row r="433" spans="1:26" hidden="1" x14ac:dyDescent="0.25">
      <c r="A433" s="17">
        <v>432</v>
      </c>
      <c r="B433" s="3" t="str">
        <f t="shared" ca="1" si="9"/>
        <v>OG432</v>
      </c>
      <c r="C433" s="219" t="s">
        <v>96</v>
      </c>
      <c r="D433" s="4">
        <f ca="1">COUNTIF('2.Tissue'!C:C,B433)</f>
        <v>1</v>
      </c>
      <c r="E433" s="4">
        <f ca="1">COUNTIFS('3.DNAExtractions'!$E:$E,$B433,'3.DNAExtractions'!$D:$D,E$1)</f>
        <v>1</v>
      </c>
      <c r="F433" s="2" t="str" cm="1">
        <f t="array" aca="1" ref="F433" ca="1">IF(
    COUNTIFS('3.DNAExtractions'!E:E, B433, '3.DNAExtractions'!Y:Y, "Y") &gt; 0,
    _xlfn.TEXTJOIN(", ", TRUE, IF(('3.DNAExtractions'!E:E = B433) * ('3.DNAExtractions'!Y:Y = "Y"), '3.DNAExtractions'!D:D, "")),
    IF(
        COUNTIFS('3.DNAExtractions'!E:E, B433, '3.DNAExtractions'!X:X, "Y") &gt; 0,
        _xlfn.TEXTJOIN(", ", TRUE, IF(('3.DNAExtractions'!E:E = B433) * ('3.DNAExtractions'!X:X = "Y"), '3.DNAExtractions'!D:D, "")),
        "Awaiting Status"
    )
)</f>
        <v>Extracted</v>
      </c>
      <c r="G433" s="45" t="s">
        <v>92</v>
      </c>
      <c r="H433" s="8" t="str" cm="1">
        <f t="array" aca="1" ref="H433" ca="1">IF(
    G433="N",
    "",
    IF(
        COUNTIFS('4.Illumina'!E:E, B433, '4.Illumina'!R:R, "Y") &gt; 0,
        _xlfn.TEXTJOIN(", ", TRUE, IF(('4.Illumina'!E:E = B433) * ('4.Illumina'!R:R = "Y"), '4.Illumina'!D:D, "")),
        IF(
            COUNTIFS('4.Illumina'!E:E, B433, '4.Illumina'!Q:Q, "Y") &gt; 0,
            _xlfn.TEXTJOIN(", ", TRUE, IF(('4.Illumina'!E:E = B433) * ('4.Illumina'!Q:Q = "Y"), '4.Illumina'!D:D, "")),
            "Awaiting Status"
        )
    )
)</f>
        <v>Sequenced</v>
      </c>
      <c r="I433" s="26" t="s">
        <v>94</v>
      </c>
      <c r="J433" s="56" t="str" cm="1">
        <f t="array" aca="1" ref="J433" ca="1">IF(
    I433="N",
    "",
    IF(
        COUNTIFS('4.PacBio'!E:E, B433, '4.PacBio'!W:W, "Y") &gt; 0,
        _xlfn.TEXTJOIN(", ", TRUE, IF(('4.PacBio'!E:E = B433) * ('4.PacBio'!W:W = "Y"), '4.PacBio'!D:D, "")),
        IF(
            COUNTIFS('4.PacBio'!E:E, B433, '4.PacBio'!V:V, "Y") &gt; 0,
            _xlfn.TEXTJOIN(", ", TRUE, IF(('4.PacBio'!E:E = B433) * ('4.PacBio'!V:V = "Y"), '4.PacBio'!D:D, "")),
            "Awaiting Status"
        )
    )
)</f>
        <v/>
      </c>
      <c r="K433" s="181" t="s">
        <v>94</v>
      </c>
      <c r="L433" s="8" t="str" cm="1">
        <f t="array" aca="1" ref="L433" ca="1">IF(
    K433="N",
    "",
    IF(
        COUNTIFS('4.HiCLibrary'!E:E, B433, '4.HiCLibrary'!V:V, "Y") &gt; 0,
        _xlfn.TEXTJOIN(", ", TRUE, IF(('4.HiCLibrary'!E:E = B433) * ('4.HiCLibrary'!V:V = "Y"), '4.HiCLibrary'!D:D, "")),
        IF(
            COUNTIFS('4.HiCLibrary'!E:E, B433, '4.HiCLibrary'!U:U, "Y") &gt; 0,
            _xlfn.TEXTJOIN(", ", TRUE, IF(('4.HiCLibrary'!E:E = B433) * ('4.HiCLibrary'!U:U = "Y"), '4.HiCLibrary'!D:D, "")),
            "Awaiting Status"
        )
    )
)</f>
        <v/>
      </c>
      <c r="M433" s="47" t="s">
        <v>94</v>
      </c>
      <c r="N433" s="56" t="str" cm="1">
        <f t="array" aca="1" ref="N433" ca="1">IF(
    M433="N",
    "",
    IF(
        COUNTIFS('4.ONT'!E:E, B433, '4.ONT'!Q:Q, "Y") &gt; 0,
        _xlfn.TEXTJOIN(", ", TRUE, IF(('4.ONT'!E:E = B433) * ('4.ONT'!Q:Q = "Y"), '4.ONT'!D:D, "")),
        IF(
            COUNTIFS('4.ONT'!E:E, B433, '4.ONT'!P:P, "Y") &gt; 0,
            _xlfn.TEXTJOIN(", ", TRUE, IF(('4.ONT'!E:E = B433) * ('4.ONT'!P:P = "Y"), '4.ONT'!D:D, "")),
            "Awaiting Status"
        )
    )
)</f>
        <v/>
      </c>
      <c r="O433" s="60" t="s">
        <v>94</v>
      </c>
      <c r="P433" s="60" t="str" cm="1">
        <f t="array" aca="1" ref="P433" ca="1">IF(
    O433="N",
    "",
    IF(
        COUNTIFS('3.RNAExtractions'!E:E, B433, '3.RNAExtractions'!Z:Z, "Y") &gt; 0,
        _xlfn.TEXTJOIN(", ", TRUE, IF(('3.RNAExtractions'!E:E = B433) * ('3.RNAExtractions'!Z:Z = "Y"), '3.RNAExtractions'!D:D, "")),
        IF(
            COUNTIFS('3.RNAExtractions'!E:E, B433, '3.RNAExtractions'!Y:Y, "Y") &gt; 0,
            _xlfn.TEXTJOIN(", ", TRUE, IF(('3.RNAExtractions'!E:E = B433) * ('3.RNAExtractions'!Y:Y = "Y"), '3.RNAExtractions'!D:D, "")),
            "Awaiting Status"
        )
    )
)</f>
        <v/>
      </c>
      <c r="Q433" s="60"/>
      <c r="R433" s="60" t="str" cm="1">
        <f t="array" aca="1" ref="R433" ca="1">IF(
    Q433="N",
    "",
    IF(
        COUNTIFS('4.RNAIllumina'!E:E, B433, '4.RNAIllumina'!Y:Y, "Y") &gt; 0,
        _xlfn.TEXTJOIN(", ", TRUE, IF(('4.RNAIllumina'!E:E = B433) * ('4.RNAIllumina'!Y:Y = "Y"), '4.RNAIllumina'!D:D, "")),
        IF(
            COUNTIFS('4.RNAIllumina'!E:E, B433, '4.RNAIllumina'!X:X, "Y") &gt; 0,
            _xlfn.TEXTJOIN(", ", TRUE, IF(('4.RNAIllumina'!E:E = B433) * ('4.RNAIllumina'!X:X = "Y"), '4.RNAIllumina'!D:D, "")),
            "Awaiting Status"
        )
    )
)</f>
        <v>Awaiting Status</v>
      </c>
      <c r="T433" s="6" t="str">
        <f ca="1">VLOOKUP($B433,'1.MetaData'!$B:$H,2,FALSE)</f>
        <v>F16-0626</v>
      </c>
      <c r="U433" s="7" t="str">
        <f ca="1">VLOOKUP($B433,'1.MetaData'!$B:$H,3,FALSE)</f>
        <v>Diploprion bifasciatum</v>
      </c>
      <c r="V433" s="7" t="str">
        <f ca="1">VLOOKUP($B433,'1.MetaData'!$B:$H,4,FALSE)</f>
        <v>Two-banded soapfish</v>
      </c>
      <c r="W433" s="6">
        <f ca="1">VLOOKUP($B433,'1.MetaData'!$B:$H,5,FALSE)</f>
        <v>0</v>
      </c>
      <c r="X433" s="6" t="str">
        <f ca="1">VLOOKUP($B433,'1.MetaData'!$B:$H,6,FALSE)</f>
        <v>TrEnD</v>
      </c>
      <c r="Z433"/>
    </row>
    <row r="434" spans="1:26" hidden="1" x14ac:dyDescent="0.25">
      <c r="A434" s="17">
        <v>433</v>
      </c>
      <c r="B434" s="3" t="str">
        <f t="shared" ca="1" si="9"/>
        <v>OG433</v>
      </c>
      <c r="C434" s="219" t="s">
        <v>96</v>
      </c>
      <c r="D434" s="4">
        <f ca="1">COUNTIF('2.Tissue'!C:C,B434)</f>
        <v>1</v>
      </c>
      <c r="E434" s="4">
        <f ca="1">COUNTIFS('3.DNAExtractions'!$E:$E,$B434,'3.DNAExtractions'!$D:$D,E$1)</f>
        <v>1</v>
      </c>
      <c r="F434" s="2" t="str" cm="1">
        <f t="array" aca="1" ref="F434" ca="1">IF(
    COUNTIFS('3.DNAExtractions'!E:E, B434, '3.DNAExtractions'!Y:Y, "Y") &gt; 0,
    _xlfn.TEXTJOIN(", ", TRUE, IF(('3.DNAExtractions'!E:E = B434) * ('3.DNAExtractions'!Y:Y = "Y"), '3.DNAExtractions'!D:D, "")),
    IF(
        COUNTIFS('3.DNAExtractions'!E:E, B434, '3.DNAExtractions'!X:X, "Y") &gt; 0,
        _xlfn.TEXTJOIN(", ", TRUE, IF(('3.DNAExtractions'!E:E = B434) * ('3.DNAExtractions'!X:X = "Y"), '3.DNAExtractions'!D:D, "")),
        "Awaiting Status"
    )
)</f>
        <v>Extracted</v>
      </c>
      <c r="G434" s="45" t="s">
        <v>92</v>
      </c>
      <c r="H434" s="8" t="str" cm="1">
        <f t="array" aca="1" ref="H434" ca="1">IF(
    G434="N",
    "",
    IF(
        COUNTIFS('4.Illumina'!E:E, B434, '4.Illumina'!R:R, "Y") &gt; 0,
        _xlfn.TEXTJOIN(", ", TRUE, IF(('4.Illumina'!E:E = B434) * ('4.Illumina'!R:R = "Y"), '4.Illumina'!D:D, "")),
        IF(
            COUNTIFS('4.Illumina'!E:E, B434, '4.Illumina'!Q:Q, "Y") &gt; 0,
            _xlfn.TEXTJOIN(", ", TRUE, IF(('4.Illumina'!E:E = B434) * ('4.Illumina'!Q:Q = "Y"), '4.Illumina'!D:D, "")),
            "Awaiting Status"
        )
    )
)</f>
        <v>Sequenced</v>
      </c>
      <c r="I434" s="26" t="s">
        <v>94</v>
      </c>
      <c r="J434" s="56" t="str" cm="1">
        <f t="array" aca="1" ref="J434" ca="1">IF(
    I434="N",
    "",
    IF(
        COUNTIFS('4.PacBio'!E:E, B434, '4.PacBio'!W:W, "Y") &gt; 0,
        _xlfn.TEXTJOIN(", ", TRUE, IF(('4.PacBio'!E:E = B434) * ('4.PacBio'!W:W = "Y"), '4.PacBio'!D:D, "")),
        IF(
            COUNTIFS('4.PacBio'!E:E, B434, '4.PacBio'!V:V, "Y") &gt; 0,
            _xlfn.TEXTJOIN(", ", TRUE, IF(('4.PacBio'!E:E = B434) * ('4.PacBio'!V:V = "Y"), '4.PacBio'!D:D, "")),
            "Awaiting Status"
        )
    )
)</f>
        <v/>
      </c>
      <c r="K434" s="181" t="s">
        <v>94</v>
      </c>
      <c r="L434" s="8" t="str" cm="1">
        <f t="array" aca="1" ref="L434" ca="1">IF(
    K434="N",
    "",
    IF(
        COUNTIFS('4.HiCLibrary'!E:E, B434, '4.HiCLibrary'!V:V, "Y") &gt; 0,
        _xlfn.TEXTJOIN(", ", TRUE, IF(('4.HiCLibrary'!E:E = B434) * ('4.HiCLibrary'!V:V = "Y"), '4.HiCLibrary'!D:D, "")),
        IF(
            COUNTIFS('4.HiCLibrary'!E:E, B434, '4.HiCLibrary'!U:U, "Y") &gt; 0,
            _xlfn.TEXTJOIN(", ", TRUE, IF(('4.HiCLibrary'!E:E = B434) * ('4.HiCLibrary'!U:U = "Y"), '4.HiCLibrary'!D:D, "")),
            "Awaiting Status"
        )
    )
)</f>
        <v/>
      </c>
      <c r="M434" s="47" t="s">
        <v>94</v>
      </c>
      <c r="N434" s="56" t="str" cm="1">
        <f t="array" aca="1" ref="N434" ca="1">IF(
    M434="N",
    "",
    IF(
        COUNTIFS('4.ONT'!E:E, B434, '4.ONT'!Q:Q, "Y") &gt; 0,
        _xlfn.TEXTJOIN(", ", TRUE, IF(('4.ONT'!E:E = B434) * ('4.ONT'!Q:Q = "Y"), '4.ONT'!D:D, "")),
        IF(
            COUNTIFS('4.ONT'!E:E, B434, '4.ONT'!P:P, "Y") &gt; 0,
            _xlfn.TEXTJOIN(", ", TRUE, IF(('4.ONT'!E:E = B434) * ('4.ONT'!P:P = "Y"), '4.ONT'!D:D, "")),
            "Awaiting Status"
        )
    )
)</f>
        <v/>
      </c>
      <c r="O434" s="60" t="s">
        <v>94</v>
      </c>
      <c r="P434" s="60" t="str" cm="1">
        <f t="array" aca="1" ref="P434" ca="1">IF(
    O434="N",
    "",
    IF(
        COUNTIFS('3.RNAExtractions'!E:E, B434, '3.RNAExtractions'!Z:Z, "Y") &gt; 0,
        _xlfn.TEXTJOIN(", ", TRUE, IF(('3.RNAExtractions'!E:E = B434) * ('3.RNAExtractions'!Z:Z = "Y"), '3.RNAExtractions'!D:D, "")),
        IF(
            COUNTIFS('3.RNAExtractions'!E:E, B434, '3.RNAExtractions'!Y:Y, "Y") &gt; 0,
            _xlfn.TEXTJOIN(", ", TRUE, IF(('3.RNAExtractions'!E:E = B434) * ('3.RNAExtractions'!Y:Y = "Y"), '3.RNAExtractions'!D:D, "")),
            "Awaiting Status"
        )
    )
)</f>
        <v/>
      </c>
      <c r="Q434" s="60"/>
      <c r="R434" s="60" t="str" cm="1">
        <f t="array" aca="1" ref="R434" ca="1">IF(
    Q434="N",
    "",
    IF(
        COUNTIFS('4.RNAIllumina'!E:E, B434, '4.RNAIllumina'!Y:Y, "Y") &gt; 0,
        _xlfn.TEXTJOIN(", ", TRUE, IF(('4.RNAIllumina'!E:E = B434) * ('4.RNAIllumina'!Y:Y = "Y"), '4.RNAIllumina'!D:D, "")),
        IF(
            COUNTIFS('4.RNAIllumina'!E:E, B434, '4.RNAIllumina'!X:X, "Y") &gt; 0,
            _xlfn.TEXTJOIN(", ", TRUE, IF(('4.RNAIllumina'!E:E = B434) * ('4.RNAIllumina'!X:X = "Y"), '4.RNAIllumina'!D:D, "")),
            "Awaiting Status"
        )
    )
)</f>
        <v>Awaiting Status</v>
      </c>
      <c r="T434" s="6" t="str">
        <f ca="1">VLOOKUP($B434,'1.MetaData'!$B:$H,2,FALSE)</f>
        <v>F16-0225</v>
      </c>
      <c r="U434" s="7" t="str">
        <f ca="1">VLOOKUP($B434,'1.MetaData'!$B:$H,3,FALSE)</f>
        <v>Lipocheilus carnolabrum</v>
      </c>
      <c r="V434" s="7" t="str">
        <f ca="1">VLOOKUP($B434,'1.MetaData'!$B:$H,4,FALSE)</f>
        <v>Tang's Snapper</v>
      </c>
      <c r="W434" s="6" t="str">
        <f ca="1">VLOOKUP($B434,'1.MetaData'!$B:$H,5,FALSE)</f>
        <v xml:space="preserve">WA FIsheries </v>
      </c>
      <c r="X434" s="6" t="str">
        <f ca="1">VLOOKUP($B434,'1.MetaData'!$B:$H,6,FALSE)</f>
        <v>TrEnD</v>
      </c>
      <c r="Z434"/>
    </row>
    <row r="435" spans="1:26" hidden="1" x14ac:dyDescent="0.25">
      <c r="A435" s="17">
        <v>434</v>
      </c>
      <c r="B435" s="3" t="str">
        <f t="shared" ca="1" si="9"/>
        <v>OG434</v>
      </c>
      <c r="C435" s="219" t="s">
        <v>96</v>
      </c>
      <c r="D435" s="4">
        <f ca="1">COUNTIF('2.Tissue'!C:C,B435)</f>
        <v>1</v>
      </c>
      <c r="E435" s="4">
        <f ca="1">COUNTIFS('3.DNAExtractions'!$E:$E,$B435,'3.DNAExtractions'!$D:$D,E$1)</f>
        <v>1</v>
      </c>
      <c r="F435" s="2" t="str" cm="1">
        <f t="array" aca="1" ref="F435" ca="1">IF(
    COUNTIFS('3.DNAExtractions'!E:E, B435, '3.DNAExtractions'!Y:Y, "Y") &gt; 0,
    _xlfn.TEXTJOIN(", ", TRUE, IF(('3.DNAExtractions'!E:E = B435) * ('3.DNAExtractions'!Y:Y = "Y"), '3.DNAExtractions'!D:D, "")),
    IF(
        COUNTIFS('3.DNAExtractions'!E:E, B435, '3.DNAExtractions'!X:X, "Y") &gt; 0,
        _xlfn.TEXTJOIN(", ", TRUE, IF(('3.DNAExtractions'!E:E = B435) * ('3.DNAExtractions'!X:X = "Y"), '3.DNAExtractions'!D:D, "")),
        "Awaiting Status"
    )
)</f>
        <v>Extracted</v>
      </c>
      <c r="G435" s="45" t="s">
        <v>92</v>
      </c>
      <c r="H435" s="8" t="str" cm="1">
        <f t="array" aca="1" ref="H435" ca="1">IF(
    G435="N",
    "",
    IF(
        COUNTIFS('4.Illumina'!E:E, B435, '4.Illumina'!R:R, "Y") &gt; 0,
        _xlfn.TEXTJOIN(", ", TRUE, IF(('4.Illumina'!E:E = B435) * ('4.Illumina'!R:R = "Y"), '4.Illumina'!D:D, "")),
        IF(
            COUNTIFS('4.Illumina'!E:E, B435, '4.Illumina'!Q:Q, "Y") &gt; 0,
            _xlfn.TEXTJOIN(", ", TRUE, IF(('4.Illumina'!E:E = B435) * ('4.Illumina'!Q:Q = "Y"), '4.Illumina'!D:D, "")),
            "Awaiting Status"
        )
    )
)</f>
        <v>Sequenced</v>
      </c>
      <c r="I435" s="26" t="s">
        <v>94</v>
      </c>
      <c r="J435" s="56" t="str" cm="1">
        <f t="array" aca="1" ref="J435" ca="1">IF(
    I435="N",
    "",
    IF(
        COUNTIFS('4.PacBio'!E:E, B435, '4.PacBio'!W:W, "Y") &gt; 0,
        _xlfn.TEXTJOIN(", ", TRUE, IF(('4.PacBio'!E:E = B435) * ('4.PacBio'!W:W = "Y"), '4.PacBio'!D:D, "")),
        IF(
            COUNTIFS('4.PacBio'!E:E, B435, '4.PacBio'!V:V, "Y") &gt; 0,
            _xlfn.TEXTJOIN(", ", TRUE, IF(('4.PacBio'!E:E = B435) * ('4.PacBio'!V:V = "Y"), '4.PacBio'!D:D, "")),
            "Awaiting Status"
        )
    )
)</f>
        <v/>
      </c>
      <c r="K435" s="181" t="s">
        <v>94</v>
      </c>
      <c r="L435" s="8" t="str" cm="1">
        <f t="array" aca="1" ref="L435" ca="1">IF(
    K435="N",
    "",
    IF(
        COUNTIFS('4.HiCLibrary'!E:E, B435, '4.HiCLibrary'!V:V, "Y") &gt; 0,
        _xlfn.TEXTJOIN(", ", TRUE, IF(('4.HiCLibrary'!E:E = B435) * ('4.HiCLibrary'!V:V = "Y"), '4.HiCLibrary'!D:D, "")),
        IF(
            COUNTIFS('4.HiCLibrary'!E:E, B435, '4.HiCLibrary'!U:U, "Y") &gt; 0,
            _xlfn.TEXTJOIN(", ", TRUE, IF(('4.HiCLibrary'!E:E = B435) * ('4.HiCLibrary'!U:U = "Y"), '4.HiCLibrary'!D:D, "")),
            "Awaiting Status"
        )
    )
)</f>
        <v/>
      </c>
      <c r="M435" s="47" t="s">
        <v>94</v>
      </c>
      <c r="N435" s="56" t="str" cm="1">
        <f t="array" aca="1" ref="N435" ca="1">IF(
    M435="N",
    "",
    IF(
        COUNTIFS('4.ONT'!E:E, B435, '4.ONT'!Q:Q, "Y") &gt; 0,
        _xlfn.TEXTJOIN(", ", TRUE, IF(('4.ONT'!E:E = B435) * ('4.ONT'!Q:Q = "Y"), '4.ONT'!D:D, "")),
        IF(
            COUNTIFS('4.ONT'!E:E, B435, '4.ONT'!P:P, "Y") &gt; 0,
            _xlfn.TEXTJOIN(", ", TRUE, IF(('4.ONT'!E:E = B435) * ('4.ONT'!P:P = "Y"), '4.ONT'!D:D, "")),
            "Awaiting Status"
        )
    )
)</f>
        <v/>
      </c>
      <c r="O435" s="60" t="s">
        <v>94</v>
      </c>
      <c r="P435" s="60" t="str" cm="1">
        <f t="array" aca="1" ref="P435" ca="1">IF(
    O435="N",
    "",
    IF(
        COUNTIFS('3.RNAExtractions'!E:E, B435, '3.RNAExtractions'!Z:Z, "Y") &gt; 0,
        _xlfn.TEXTJOIN(", ", TRUE, IF(('3.RNAExtractions'!E:E = B435) * ('3.RNAExtractions'!Z:Z = "Y"), '3.RNAExtractions'!D:D, "")),
        IF(
            COUNTIFS('3.RNAExtractions'!E:E, B435, '3.RNAExtractions'!Y:Y, "Y") &gt; 0,
            _xlfn.TEXTJOIN(", ", TRUE, IF(('3.RNAExtractions'!E:E = B435) * ('3.RNAExtractions'!Y:Y = "Y"), '3.RNAExtractions'!D:D, "")),
            "Awaiting Status"
        )
    )
)</f>
        <v/>
      </c>
      <c r="Q435" s="60"/>
      <c r="R435" s="60" t="str" cm="1">
        <f t="array" aca="1" ref="R435" ca="1">IF(
    Q435="N",
    "",
    IF(
        COUNTIFS('4.RNAIllumina'!E:E, B435, '4.RNAIllumina'!Y:Y, "Y") &gt; 0,
        _xlfn.TEXTJOIN(", ", TRUE, IF(('4.RNAIllumina'!E:E = B435) * ('4.RNAIllumina'!Y:Y = "Y"), '4.RNAIllumina'!D:D, "")),
        IF(
            COUNTIFS('4.RNAIllumina'!E:E, B435, '4.RNAIllumina'!X:X, "Y") &gt; 0,
            _xlfn.TEXTJOIN(", ", TRUE, IF(('4.RNAIllumina'!E:E = B435) * ('4.RNAIllumina'!X:X = "Y"), '4.RNAIllumina'!D:D, "")),
            "Awaiting Status"
        )
    )
)</f>
        <v>Awaiting Status</v>
      </c>
      <c r="T435" s="6" t="str">
        <f ca="1">VLOOKUP($B435,'1.MetaData'!$B:$H,2,FALSE)</f>
        <v>F16-0235</v>
      </c>
      <c r="U435" s="7" t="str">
        <f ca="1">VLOOKUP($B435,'1.MetaData'!$B:$H,3,FALSE)</f>
        <v>Lutjanus bohar</v>
      </c>
      <c r="V435" s="7" t="str">
        <f ca="1">VLOOKUP($B435,'1.MetaData'!$B:$H,4,FALSE)</f>
        <v>Two-spot Red Snapper</v>
      </c>
      <c r="W435" s="6" t="str">
        <f ca="1">VLOOKUP($B435,'1.MetaData'!$B:$H,5,FALSE)</f>
        <v xml:space="preserve">WA FIsheries </v>
      </c>
      <c r="X435" s="6" t="str">
        <f ca="1">VLOOKUP($B435,'1.MetaData'!$B:$H,6,FALSE)</f>
        <v>TrEnD</v>
      </c>
      <c r="Z435"/>
    </row>
    <row r="436" spans="1:26" hidden="1" x14ac:dyDescent="0.25">
      <c r="A436" s="17">
        <v>435</v>
      </c>
      <c r="B436" s="3" t="str">
        <f t="shared" ca="1" si="9"/>
        <v>OG435</v>
      </c>
      <c r="C436" s="219" t="s">
        <v>96</v>
      </c>
      <c r="D436" s="4">
        <f ca="1">COUNTIF('2.Tissue'!C:C,B436)</f>
        <v>1</v>
      </c>
      <c r="E436" s="4">
        <f ca="1">COUNTIFS('3.DNAExtractions'!$E:$E,$B436,'3.DNAExtractions'!$D:$D,E$1)</f>
        <v>1</v>
      </c>
      <c r="F436" s="2" t="str" cm="1">
        <f t="array" aca="1" ref="F436" ca="1">IF(
    COUNTIFS('3.DNAExtractions'!E:E, B436, '3.DNAExtractions'!Y:Y, "Y") &gt; 0,
    _xlfn.TEXTJOIN(", ", TRUE, IF(('3.DNAExtractions'!E:E = B436) * ('3.DNAExtractions'!Y:Y = "Y"), '3.DNAExtractions'!D:D, "")),
    IF(
        COUNTIFS('3.DNAExtractions'!E:E, B436, '3.DNAExtractions'!X:X, "Y") &gt; 0,
        _xlfn.TEXTJOIN(", ", TRUE, IF(('3.DNAExtractions'!E:E = B436) * ('3.DNAExtractions'!X:X = "Y"), '3.DNAExtractions'!D:D, "")),
        "Awaiting Status"
    )
)</f>
        <v>Extracted</v>
      </c>
      <c r="G436" s="45" t="s">
        <v>92</v>
      </c>
      <c r="H436" s="8" t="str" cm="1">
        <f t="array" aca="1" ref="H436" ca="1">IF(
    G436="N",
    "",
    IF(
        COUNTIFS('4.Illumina'!E:E, B436, '4.Illumina'!R:R, "Y") &gt; 0,
        _xlfn.TEXTJOIN(", ", TRUE, IF(('4.Illumina'!E:E = B436) * ('4.Illumina'!R:R = "Y"), '4.Illumina'!D:D, "")),
        IF(
            COUNTIFS('4.Illumina'!E:E, B436, '4.Illumina'!Q:Q, "Y") &gt; 0,
            _xlfn.TEXTJOIN(", ", TRUE, IF(('4.Illumina'!E:E = B436) * ('4.Illumina'!Q:Q = "Y"), '4.Illumina'!D:D, "")),
            "Awaiting Status"
        )
    )
)</f>
        <v>Sequenced</v>
      </c>
      <c r="I436" s="26" t="s">
        <v>94</v>
      </c>
      <c r="J436" s="56" t="str" cm="1">
        <f t="array" aca="1" ref="J436" ca="1">IF(
    I436="N",
    "",
    IF(
        COUNTIFS('4.PacBio'!E:E, B436, '4.PacBio'!W:W, "Y") &gt; 0,
        _xlfn.TEXTJOIN(", ", TRUE, IF(('4.PacBio'!E:E = B436) * ('4.PacBio'!W:W = "Y"), '4.PacBio'!D:D, "")),
        IF(
            COUNTIFS('4.PacBio'!E:E, B436, '4.PacBio'!V:V, "Y") &gt; 0,
            _xlfn.TEXTJOIN(", ", TRUE, IF(('4.PacBio'!E:E = B436) * ('4.PacBio'!V:V = "Y"), '4.PacBio'!D:D, "")),
            "Awaiting Status"
        )
    )
)</f>
        <v/>
      </c>
      <c r="K436" s="181" t="s">
        <v>94</v>
      </c>
      <c r="L436" s="8" t="str" cm="1">
        <f t="array" aca="1" ref="L436" ca="1">IF(
    K436="N",
    "",
    IF(
        COUNTIFS('4.HiCLibrary'!E:E, B436, '4.HiCLibrary'!V:V, "Y") &gt; 0,
        _xlfn.TEXTJOIN(", ", TRUE, IF(('4.HiCLibrary'!E:E = B436) * ('4.HiCLibrary'!V:V = "Y"), '4.HiCLibrary'!D:D, "")),
        IF(
            COUNTIFS('4.HiCLibrary'!E:E, B436, '4.HiCLibrary'!U:U, "Y") &gt; 0,
            _xlfn.TEXTJOIN(", ", TRUE, IF(('4.HiCLibrary'!E:E = B436) * ('4.HiCLibrary'!U:U = "Y"), '4.HiCLibrary'!D:D, "")),
            "Awaiting Status"
        )
    )
)</f>
        <v/>
      </c>
      <c r="M436" s="47" t="s">
        <v>94</v>
      </c>
      <c r="N436" s="56" t="str" cm="1">
        <f t="array" aca="1" ref="N436" ca="1">IF(
    M436="N",
    "",
    IF(
        COUNTIFS('4.ONT'!E:E, B436, '4.ONT'!Q:Q, "Y") &gt; 0,
        _xlfn.TEXTJOIN(", ", TRUE, IF(('4.ONT'!E:E = B436) * ('4.ONT'!Q:Q = "Y"), '4.ONT'!D:D, "")),
        IF(
            COUNTIFS('4.ONT'!E:E, B436, '4.ONT'!P:P, "Y") &gt; 0,
            _xlfn.TEXTJOIN(", ", TRUE, IF(('4.ONT'!E:E = B436) * ('4.ONT'!P:P = "Y"), '4.ONT'!D:D, "")),
            "Awaiting Status"
        )
    )
)</f>
        <v/>
      </c>
      <c r="O436" s="60" t="s">
        <v>94</v>
      </c>
      <c r="P436" s="60" t="str" cm="1">
        <f t="array" aca="1" ref="P436" ca="1">IF(
    O436="N",
    "",
    IF(
        COUNTIFS('3.RNAExtractions'!E:E, B436, '3.RNAExtractions'!Z:Z, "Y") &gt; 0,
        _xlfn.TEXTJOIN(", ", TRUE, IF(('3.RNAExtractions'!E:E = B436) * ('3.RNAExtractions'!Z:Z = "Y"), '3.RNAExtractions'!D:D, "")),
        IF(
            COUNTIFS('3.RNAExtractions'!E:E, B436, '3.RNAExtractions'!Y:Y, "Y") &gt; 0,
            _xlfn.TEXTJOIN(", ", TRUE, IF(('3.RNAExtractions'!E:E = B436) * ('3.RNAExtractions'!Y:Y = "Y"), '3.RNAExtractions'!D:D, "")),
            "Awaiting Status"
        )
    )
)</f>
        <v/>
      </c>
      <c r="Q436" s="60"/>
      <c r="R436" s="60" t="str" cm="1">
        <f t="array" aca="1" ref="R436" ca="1">IF(
    Q436="N",
    "",
    IF(
        COUNTIFS('4.RNAIllumina'!E:E, B436, '4.RNAIllumina'!Y:Y, "Y") &gt; 0,
        _xlfn.TEXTJOIN(", ", TRUE, IF(('4.RNAIllumina'!E:E = B436) * ('4.RNAIllumina'!Y:Y = "Y"), '4.RNAIllumina'!D:D, "")),
        IF(
            COUNTIFS('4.RNAIllumina'!E:E, B436, '4.RNAIllumina'!X:X, "Y") &gt; 0,
            _xlfn.TEXTJOIN(", ", TRUE, IF(('4.RNAIllumina'!E:E = B436) * ('4.RNAIllumina'!X:X = "Y"), '4.RNAIllumina'!D:D, "")),
            "Awaiting Status"
        )
    )
)</f>
        <v>Awaiting Status</v>
      </c>
      <c r="T436" s="6" t="str">
        <f ca="1">VLOOKUP($B436,'1.MetaData'!$B:$H,2,FALSE)</f>
        <v>F16-0238</v>
      </c>
      <c r="U436" s="7" t="str">
        <f ca="1">VLOOKUP($B436,'1.MetaData'!$B:$H,3,FALSE)</f>
        <v>Lutjanus rufolineatus</v>
      </c>
      <c r="V436" s="7" t="str">
        <f ca="1">VLOOKUP($B436,'1.MetaData'!$B:$H,4,FALSE)</f>
        <v>Yellow-lined Snapper</v>
      </c>
      <c r="W436" s="6" t="str">
        <f ca="1">VLOOKUP($B436,'1.MetaData'!$B:$H,5,FALSE)</f>
        <v xml:space="preserve">WA FIsheries </v>
      </c>
      <c r="X436" s="6" t="str">
        <f ca="1">VLOOKUP($B436,'1.MetaData'!$B:$H,6,FALSE)</f>
        <v>TrEnD</v>
      </c>
      <c r="Z436"/>
    </row>
    <row r="437" spans="1:26" hidden="1" x14ac:dyDescent="0.25">
      <c r="A437" s="17">
        <v>436</v>
      </c>
      <c r="B437" s="3" t="str">
        <f t="shared" ca="1" si="9"/>
        <v>OG436</v>
      </c>
      <c r="C437" s="219" t="s">
        <v>96</v>
      </c>
      <c r="D437" s="4">
        <f ca="1">COUNTIF('2.Tissue'!C:C,B437)</f>
        <v>1</v>
      </c>
      <c r="E437" s="4">
        <f ca="1">COUNTIFS('3.DNAExtractions'!$E:$E,$B437,'3.DNAExtractions'!$D:$D,E$1)</f>
        <v>1</v>
      </c>
      <c r="F437" s="2" t="str" cm="1">
        <f t="array" aca="1" ref="F437" ca="1">IF(
    COUNTIFS('3.DNAExtractions'!E:E, B437, '3.DNAExtractions'!Y:Y, "Y") &gt; 0,
    _xlfn.TEXTJOIN(", ", TRUE, IF(('3.DNAExtractions'!E:E = B437) * ('3.DNAExtractions'!Y:Y = "Y"), '3.DNAExtractions'!D:D, "")),
    IF(
        COUNTIFS('3.DNAExtractions'!E:E, B437, '3.DNAExtractions'!X:X, "Y") &gt; 0,
        _xlfn.TEXTJOIN(", ", TRUE, IF(('3.DNAExtractions'!E:E = B437) * ('3.DNAExtractions'!X:X = "Y"), '3.DNAExtractions'!D:D, "")),
        "Awaiting Status"
    )
)</f>
        <v>Extracted</v>
      </c>
      <c r="G437" s="45" t="s">
        <v>92</v>
      </c>
      <c r="H437" s="8" t="str" cm="1">
        <f t="array" aca="1" ref="H437" ca="1">IF(
    G437="N",
    "",
    IF(
        COUNTIFS('4.Illumina'!E:E, B437, '4.Illumina'!R:R, "Y") &gt; 0,
        _xlfn.TEXTJOIN(", ", TRUE, IF(('4.Illumina'!E:E = B437) * ('4.Illumina'!R:R = "Y"), '4.Illumina'!D:D, "")),
        IF(
            COUNTIFS('4.Illumina'!E:E, B437, '4.Illumina'!Q:Q, "Y") &gt; 0,
            _xlfn.TEXTJOIN(", ", TRUE, IF(('4.Illumina'!E:E = B437) * ('4.Illumina'!Q:Q = "Y"), '4.Illumina'!D:D, "")),
            "Awaiting Status"
        )
    )
)</f>
        <v>Sequenced</v>
      </c>
      <c r="I437" s="26" t="s">
        <v>94</v>
      </c>
      <c r="J437" s="56" t="str" cm="1">
        <f t="array" aca="1" ref="J437" ca="1">IF(
    I437="N",
    "",
    IF(
        COUNTIFS('4.PacBio'!E:E, B437, '4.PacBio'!W:W, "Y") &gt; 0,
        _xlfn.TEXTJOIN(", ", TRUE, IF(('4.PacBio'!E:E = B437) * ('4.PacBio'!W:W = "Y"), '4.PacBio'!D:D, "")),
        IF(
            COUNTIFS('4.PacBio'!E:E, B437, '4.PacBio'!V:V, "Y") &gt; 0,
            _xlfn.TEXTJOIN(", ", TRUE, IF(('4.PacBio'!E:E = B437) * ('4.PacBio'!V:V = "Y"), '4.PacBio'!D:D, "")),
            "Awaiting Status"
        )
    )
)</f>
        <v/>
      </c>
      <c r="K437" s="181" t="s">
        <v>94</v>
      </c>
      <c r="L437" s="8" t="str" cm="1">
        <f t="array" aca="1" ref="L437" ca="1">IF(
    K437="N",
    "",
    IF(
        COUNTIFS('4.HiCLibrary'!E:E, B437, '4.HiCLibrary'!V:V, "Y") &gt; 0,
        _xlfn.TEXTJOIN(", ", TRUE, IF(('4.HiCLibrary'!E:E = B437) * ('4.HiCLibrary'!V:V = "Y"), '4.HiCLibrary'!D:D, "")),
        IF(
            COUNTIFS('4.HiCLibrary'!E:E, B437, '4.HiCLibrary'!U:U, "Y") &gt; 0,
            _xlfn.TEXTJOIN(", ", TRUE, IF(('4.HiCLibrary'!E:E = B437) * ('4.HiCLibrary'!U:U = "Y"), '4.HiCLibrary'!D:D, "")),
            "Awaiting Status"
        )
    )
)</f>
        <v/>
      </c>
      <c r="M437" s="47" t="s">
        <v>94</v>
      </c>
      <c r="N437" s="56" t="str" cm="1">
        <f t="array" aca="1" ref="N437" ca="1">IF(
    M437="N",
    "",
    IF(
        COUNTIFS('4.ONT'!E:E, B437, '4.ONT'!Q:Q, "Y") &gt; 0,
        _xlfn.TEXTJOIN(", ", TRUE, IF(('4.ONT'!E:E = B437) * ('4.ONT'!Q:Q = "Y"), '4.ONT'!D:D, "")),
        IF(
            COUNTIFS('4.ONT'!E:E, B437, '4.ONT'!P:P, "Y") &gt; 0,
            _xlfn.TEXTJOIN(", ", TRUE, IF(('4.ONT'!E:E = B437) * ('4.ONT'!P:P = "Y"), '4.ONT'!D:D, "")),
            "Awaiting Status"
        )
    )
)</f>
        <v/>
      </c>
      <c r="O437" s="60" t="s">
        <v>94</v>
      </c>
      <c r="P437" s="60" t="str" cm="1">
        <f t="array" aca="1" ref="P437" ca="1">IF(
    O437="N",
    "",
    IF(
        COUNTIFS('3.RNAExtractions'!E:E, B437, '3.RNAExtractions'!Z:Z, "Y") &gt; 0,
        _xlfn.TEXTJOIN(", ", TRUE, IF(('3.RNAExtractions'!E:E = B437) * ('3.RNAExtractions'!Z:Z = "Y"), '3.RNAExtractions'!D:D, "")),
        IF(
            COUNTIFS('3.RNAExtractions'!E:E, B437, '3.RNAExtractions'!Y:Y, "Y") &gt; 0,
            _xlfn.TEXTJOIN(", ", TRUE, IF(('3.RNAExtractions'!E:E = B437) * ('3.RNAExtractions'!Y:Y = "Y"), '3.RNAExtractions'!D:D, "")),
            "Awaiting Status"
        )
    )
)</f>
        <v/>
      </c>
      <c r="Q437" s="60"/>
      <c r="R437" s="60" t="str" cm="1">
        <f t="array" aca="1" ref="R437" ca="1">IF(
    Q437="N",
    "",
    IF(
        COUNTIFS('4.RNAIllumina'!E:E, B437, '4.RNAIllumina'!Y:Y, "Y") &gt; 0,
        _xlfn.TEXTJOIN(", ", TRUE, IF(('4.RNAIllumina'!E:E = B437) * ('4.RNAIllumina'!Y:Y = "Y"), '4.RNAIllumina'!D:D, "")),
        IF(
            COUNTIFS('4.RNAIllumina'!E:E, B437, '4.RNAIllumina'!X:X, "Y") &gt; 0,
            _xlfn.TEXTJOIN(", ", TRUE, IF(('4.RNAIllumina'!E:E = B437) * ('4.RNAIllumina'!X:X = "Y"), '4.RNAIllumina'!D:D, "")),
            "Awaiting Status"
        )
    )
)</f>
        <v>Awaiting Status</v>
      </c>
      <c r="T437" s="6" t="str">
        <f ca="1">VLOOKUP($B437,'1.MetaData'!$B:$H,2,FALSE)</f>
        <v>F16-0627</v>
      </c>
      <c r="U437" s="7" t="str">
        <f ca="1">VLOOKUP($B437,'1.MetaData'!$B:$H,3,FALSE)</f>
        <v>Echeneis naucrates</v>
      </c>
      <c r="V437" s="7" t="str">
        <f ca="1">VLOOKUP($B437,'1.MetaData'!$B:$H,4,FALSE)</f>
        <v>Live sharksucker</v>
      </c>
      <c r="W437" s="6">
        <f ca="1">VLOOKUP($B437,'1.MetaData'!$B:$H,5,FALSE)</f>
        <v>0</v>
      </c>
      <c r="X437" s="6" t="str">
        <f ca="1">VLOOKUP($B437,'1.MetaData'!$B:$H,6,FALSE)</f>
        <v>TrEnD</v>
      </c>
      <c r="Z437"/>
    </row>
    <row r="438" spans="1:26" hidden="1" x14ac:dyDescent="0.25">
      <c r="A438" s="17">
        <v>437</v>
      </c>
      <c r="B438" s="3" t="str">
        <f t="shared" ca="1" si="9"/>
        <v>OG437</v>
      </c>
      <c r="C438" s="219" t="s">
        <v>96</v>
      </c>
      <c r="D438" s="4">
        <f ca="1">COUNTIF('2.Tissue'!C:C,B438)</f>
        <v>1</v>
      </c>
      <c r="E438" s="4">
        <f ca="1">COUNTIFS('3.DNAExtractions'!$E:$E,$B438,'3.DNAExtractions'!$D:$D,E$1)</f>
        <v>1</v>
      </c>
      <c r="F438" s="2" t="str" cm="1">
        <f t="array" aca="1" ref="F438" ca="1">IF(
    COUNTIFS('3.DNAExtractions'!E:E, B438, '3.DNAExtractions'!Y:Y, "Y") &gt; 0,
    _xlfn.TEXTJOIN(", ", TRUE, IF(('3.DNAExtractions'!E:E = B438) * ('3.DNAExtractions'!Y:Y = "Y"), '3.DNAExtractions'!D:D, "")),
    IF(
        COUNTIFS('3.DNAExtractions'!E:E, B438, '3.DNAExtractions'!X:X, "Y") &gt; 0,
        _xlfn.TEXTJOIN(", ", TRUE, IF(('3.DNAExtractions'!E:E = B438) * ('3.DNAExtractions'!X:X = "Y"), '3.DNAExtractions'!D:D, "")),
        "Awaiting Status"
    )
)</f>
        <v>Extracted</v>
      </c>
      <c r="G438" s="45" t="s">
        <v>92</v>
      </c>
      <c r="H438" s="8" t="str" cm="1">
        <f t="array" aca="1" ref="H438" ca="1">IF(
    G438="N",
    "",
    IF(
        COUNTIFS('4.Illumina'!E:E, B438, '4.Illumina'!R:R, "Y") &gt; 0,
        _xlfn.TEXTJOIN(", ", TRUE, IF(('4.Illumina'!E:E = B438) * ('4.Illumina'!R:R = "Y"), '4.Illumina'!D:D, "")),
        IF(
            COUNTIFS('4.Illumina'!E:E, B438, '4.Illumina'!Q:Q, "Y") &gt; 0,
            _xlfn.TEXTJOIN(", ", TRUE, IF(('4.Illumina'!E:E = B438) * ('4.Illumina'!Q:Q = "Y"), '4.Illumina'!D:D, "")),
            "Awaiting Status"
        )
    )
)</f>
        <v>Sequenced</v>
      </c>
      <c r="I438" s="26" t="s">
        <v>94</v>
      </c>
      <c r="J438" s="56" t="str" cm="1">
        <f t="array" aca="1" ref="J438" ca="1">IF(
    I438="N",
    "",
    IF(
        COUNTIFS('4.PacBio'!E:E, B438, '4.PacBio'!W:W, "Y") &gt; 0,
        _xlfn.TEXTJOIN(", ", TRUE, IF(('4.PacBio'!E:E = B438) * ('4.PacBio'!W:W = "Y"), '4.PacBio'!D:D, "")),
        IF(
            COUNTIFS('4.PacBio'!E:E, B438, '4.PacBio'!V:V, "Y") &gt; 0,
            _xlfn.TEXTJOIN(", ", TRUE, IF(('4.PacBio'!E:E = B438) * ('4.PacBio'!V:V = "Y"), '4.PacBio'!D:D, "")),
            "Awaiting Status"
        )
    )
)</f>
        <v/>
      </c>
      <c r="K438" s="181" t="s">
        <v>94</v>
      </c>
      <c r="L438" s="8" t="str" cm="1">
        <f t="array" aca="1" ref="L438" ca="1">IF(
    K438="N",
    "",
    IF(
        COUNTIFS('4.HiCLibrary'!E:E, B438, '4.HiCLibrary'!V:V, "Y") &gt; 0,
        _xlfn.TEXTJOIN(", ", TRUE, IF(('4.HiCLibrary'!E:E = B438) * ('4.HiCLibrary'!V:V = "Y"), '4.HiCLibrary'!D:D, "")),
        IF(
            COUNTIFS('4.HiCLibrary'!E:E, B438, '4.HiCLibrary'!U:U, "Y") &gt; 0,
            _xlfn.TEXTJOIN(", ", TRUE, IF(('4.HiCLibrary'!E:E = B438) * ('4.HiCLibrary'!U:U = "Y"), '4.HiCLibrary'!D:D, "")),
            "Awaiting Status"
        )
    )
)</f>
        <v/>
      </c>
      <c r="M438" s="47" t="s">
        <v>94</v>
      </c>
      <c r="N438" s="56" t="str" cm="1">
        <f t="array" aca="1" ref="N438" ca="1">IF(
    M438="N",
    "",
    IF(
        COUNTIFS('4.ONT'!E:E, B438, '4.ONT'!Q:Q, "Y") &gt; 0,
        _xlfn.TEXTJOIN(", ", TRUE, IF(('4.ONT'!E:E = B438) * ('4.ONT'!Q:Q = "Y"), '4.ONT'!D:D, "")),
        IF(
            COUNTIFS('4.ONT'!E:E, B438, '4.ONT'!P:P, "Y") &gt; 0,
            _xlfn.TEXTJOIN(", ", TRUE, IF(('4.ONT'!E:E = B438) * ('4.ONT'!P:P = "Y"), '4.ONT'!D:D, "")),
            "Awaiting Status"
        )
    )
)</f>
        <v/>
      </c>
      <c r="O438" s="60" t="s">
        <v>94</v>
      </c>
      <c r="P438" s="60" t="str" cm="1">
        <f t="array" aca="1" ref="P438" ca="1">IF(
    O438="N",
    "",
    IF(
        COUNTIFS('3.RNAExtractions'!E:E, B438, '3.RNAExtractions'!Z:Z, "Y") &gt; 0,
        _xlfn.TEXTJOIN(", ", TRUE, IF(('3.RNAExtractions'!E:E = B438) * ('3.RNAExtractions'!Z:Z = "Y"), '3.RNAExtractions'!D:D, "")),
        IF(
            COUNTIFS('3.RNAExtractions'!E:E, B438, '3.RNAExtractions'!Y:Y, "Y") &gt; 0,
            _xlfn.TEXTJOIN(", ", TRUE, IF(('3.RNAExtractions'!E:E = B438) * ('3.RNAExtractions'!Y:Y = "Y"), '3.RNAExtractions'!D:D, "")),
            "Awaiting Status"
        )
    )
)</f>
        <v/>
      </c>
      <c r="Q438" s="60"/>
      <c r="R438" s="60" t="str" cm="1">
        <f t="array" aca="1" ref="R438" ca="1">IF(
    Q438="N",
    "",
    IF(
        COUNTIFS('4.RNAIllumina'!E:E, B438, '4.RNAIllumina'!Y:Y, "Y") &gt; 0,
        _xlfn.TEXTJOIN(", ", TRUE, IF(('4.RNAIllumina'!E:E = B438) * ('4.RNAIllumina'!Y:Y = "Y"), '4.RNAIllumina'!D:D, "")),
        IF(
            COUNTIFS('4.RNAIllumina'!E:E, B438, '4.RNAIllumina'!X:X, "Y") &gt; 0,
            _xlfn.TEXTJOIN(", ", TRUE, IF(('4.RNAIllumina'!E:E = B438) * ('4.RNAIllumina'!X:X = "Y"), '4.RNAIllumina'!D:D, "")),
            "Awaiting Status"
        )
    )
)</f>
        <v>Awaiting Status</v>
      </c>
      <c r="T438" s="6" t="str">
        <f ca="1">VLOOKUP($B438,'1.MetaData'!$B:$H,2,FALSE)</f>
        <v>F16-0628</v>
      </c>
      <c r="U438" s="7" t="str">
        <f ca="1">VLOOKUP($B438,'1.MetaData'!$B:$H,3,FALSE)</f>
        <v>Engyprosopon grandisquama</v>
      </c>
      <c r="V438" s="7" t="str">
        <f ca="1">VLOOKUP($B438,'1.MetaData'!$B:$H,4,FALSE)</f>
        <v>Largescale flounder</v>
      </c>
      <c r="W438" s="6">
        <f ca="1">VLOOKUP($B438,'1.MetaData'!$B:$H,5,FALSE)</f>
        <v>0</v>
      </c>
      <c r="X438" s="6" t="str">
        <f ca="1">VLOOKUP($B438,'1.MetaData'!$B:$H,6,FALSE)</f>
        <v>TrEnD</v>
      </c>
      <c r="Z438"/>
    </row>
    <row r="439" spans="1:26" hidden="1" x14ac:dyDescent="0.25">
      <c r="A439" s="17">
        <v>438</v>
      </c>
      <c r="B439" s="3" t="str">
        <f t="shared" ca="1" si="9"/>
        <v>OG438</v>
      </c>
      <c r="C439" s="219" t="s">
        <v>96</v>
      </c>
      <c r="D439" s="4">
        <f ca="1">COUNTIF('2.Tissue'!C:C,B439)</f>
        <v>1</v>
      </c>
      <c r="E439" s="4">
        <f ca="1">COUNTIFS('3.DNAExtractions'!$E:$E,$B439,'3.DNAExtractions'!$D:$D,E$1)</f>
        <v>1</v>
      </c>
      <c r="F439" s="2" t="str" cm="1">
        <f t="array" aca="1" ref="F439" ca="1">IF(
    COUNTIFS('3.DNAExtractions'!E:E, B439, '3.DNAExtractions'!Y:Y, "Y") &gt; 0,
    _xlfn.TEXTJOIN(", ", TRUE, IF(('3.DNAExtractions'!E:E = B439) * ('3.DNAExtractions'!Y:Y = "Y"), '3.DNAExtractions'!D:D, "")),
    IF(
        COUNTIFS('3.DNAExtractions'!E:E, B439, '3.DNAExtractions'!X:X, "Y") &gt; 0,
        _xlfn.TEXTJOIN(", ", TRUE, IF(('3.DNAExtractions'!E:E = B439) * ('3.DNAExtractions'!X:X = "Y"), '3.DNAExtractions'!D:D, "")),
        "Awaiting Status"
    )
)</f>
        <v>Extracted</v>
      </c>
      <c r="G439" s="45" t="s">
        <v>92</v>
      </c>
      <c r="H439" s="8" t="str" cm="1">
        <f t="array" aca="1" ref="H439" ca="1">IF(
    G439="N",
    "",
    IF(
        COUNTIFS('4.Illumina'!E:E, B439, '4.Illumina'!R:R, "Y") &gt; 0,
        _xlfn.TEXTJOIN(", ", TRUE, IF(('4.Illumina'!E:E = B439) * ('4.Illumina'!R:R = "Y"), '4.Illumina'!D:D, "")),
        IF(
            COUNTIFS('4.Illumina'!E:E, B439, '4.Illumina'!Q:Q, "Y") &gt; 0,
            _xlfn.TEXTJOIN(", ", TRUE, IF(('4.Illumina'!E:E = B439) * ('4.Illumina'!Q:Q = "Y"), '4.Illumina'!D:D, "")),
            "Awaiting Status"
        )
    )
)</f>
        <v>Sequenced</v>
      </c>
      <c r="I439" s="26" t="s">
        <v>94</v>
      </c>
      <c r="J439" s="56" t="str" cm="1">
        <f t="array" aca="1" ref="J439" ca="1">IF(
    I439="N",
    "",
    IF(
        COUNTIFS('4.PacBio'!E:E, B439, '4.PacBio'!W:W, "Y") &gt; 0,
        _xlfn.TEXTJOIN(", ", TRUE, IF(('4.PacBio'!E:E = B439) * ('4.PacBio'!W:W = "Y"), '4.PacBio'!D:D, "")),
        IF(
            COUNTIFS('4.PacBio'!E:E, B439, '4.PacBio'!V:V, "Y") &gt; 0,
            _xlfn.TEXTJOIN(", ", TRUE, IF(('4.PacBio'!E:E = B439) * ('4.PacBio'!V:V = "Y"), '4.PacBio'!D:D, "")),
            "Awaiting Status"
        )
    )
)</f>
        <v/>
      </c>
      <c r="K439" s="181" t="s">
        <v>94</v>
      </c>
      <c r="L439" s="8" t="str" cm="1">
        <f t="array" aca="1" ref="L439" ca="1">IF(
    K439="N",
    "",
    IF(
        COUNTIFS('4.HiCLibrary'!E:E, B439, '4.HiCLibrary'!V:V, "Y") &gt; 0,
        _xlfn.TEXTJOIN(", ", TRUE, IF(('4.HiCLibrary'!E:E = B439) * ('4.HiCLibrary'!V:V = "Y"), '4.HiCLibrary'!D:D, "")),
        IF(
            COUNTIFS('4.HiCLibrary'!E:E, B439, '4.HiCLibrary'!U:U, "Y") &gt; 0,
            _xlfn.TEXTJOIN(", ", TRUE, IF(('4.HiCLibrary'!E:E = B439) * ('4.HiCLibrary'!U:U = "Y"), '4.HiCLibrary'!D:D, "")),
            "Awaiting Status"
        )
    )
)</f>
        <v/>
      </c>
      <c r="M439" s="47" t="s">
        <v>94</v>
      </c>
      <c r="N439" s="56" t="str" cm="1">
        <f t="array" aca="1" ref="N439" ca="1">IF(
    M439="N",
    "",
    IF(
        COUNTIFS('4.ONT'!E:E, B439, '4.ONT'!Q:Q, "Y") &gt; 0,
        _xlfn.TEXTJOIN(", ", TRUE, IF(('4.ONT'!E:E = B439) * ('4.ONT'!Q:Q = "Y"), '4.ONT'!D:D, "")),
        IF(
            COUNTIFS('4.ONT'!E:E, B439, '4.ONT'!P:P, "Y") &gt; 0,
            _xlfn.TEXTJOIN(", ", TRUE, IF(('4.ONT'!E:E = B439) * ('4.ONT'!P:P = "Y"), '4.ONT'!D:D, "")),
            "Awaiting Status"
        )
    )
)</f>
        <v/>
      </c>
      <c r="O439" s="60" t="s">
        <v>94</v>
      </c>
      <c r="P439" s="60" t="str" cm="1">
        <f t="array" aca="1" ref="P439" ca="1">IF(
    O439="N",
    "",
    IF(
        COUNTIFS('3.RNAExtractions'!E:E, B439, '3.RNAExtractions'!Z:Z, "Y") &gt; 0,
        _xlfn.TEXTJOIN(", ", TRUE, IF(('3.RNAExtractions'!E:E = B439) * ('3.RNAExtractions'!Z:Z = "Y"), '3.RNAExtractions'!D:D, "")),
        IF(
            COUNTIFS('3.RNAExtractions'!E:E, B439, '3.RNAExtractions'!Y:Y, "Y") &gt; 0,
            _xlfn.TEXTJOIN(", ", TRUE, IF(('3.RNAExtractions'!E:E = B439) * ('3.RNAExtractions'!Y:Y = "Y"), '3.RNAExtractions'!D:D, "")),
            "Awaiting Status"
        )
    )
)</f>
        <v/>
      </c>
      <c r="Q439" s="60"/>
      <c r="R439" s="60" t="str" cm="1">
        <f t="array" aca="1" ref="R439" ca="1">IF(
    Q439="N",
    "",
    IF(
        COUNTIFS('4.RNAIllumina'!E:E, B439, '4.RNAIllumina'!Y:Y, "Y") &gt; 0,
        _xlfn.TEXTJOIN(", ", TRUE, IF(('4.RNAIllumina'!E:E = B439) * ('4.RNAIllumina'!Y:Y = "Y"), '4.RNAIllumina'!D:D, "")),
        IF(
            COUNTIFS('4.RNAIllumina'!E:E, B439, '4.RNAIllumina'!X:X, "Y") &gt; 0,
            _xlfn.TEXTJOIN(", ", TRUE, IF(('4.RNAIllumina'!E:E = B439) * ('4.RNAIllumina'!X:X = "Y"), '4.RNAIllumina'!D:D, "")),
            "Awaiting Status"
        )
    )
)</f>
        <v>Awaiting Status</v>
      </c>
      <c r="T439" s="6" t="str">
        <f ca="1">VLOOKUP($B439,'1.MetaData'!$B:$H,2,FALSE)</f>
        <v>F16-0629</v>
      </c>
      <c r="U439" s="7" t="str">
        <f ca="1">VLOOKUP($B439,'1.MetaData'!$B:$H,3,FALSE)</f>
        <v>Gazza minuta</v>
      </c>
      <c r="V439" s="7" t="str">
        <f ca="1">VLOOKUP($B439,'1.MetaData'!$B:$H,4,FALSE)</f>
        <v>Toothpony</v>
      </c>
      <c r="W439" s="6">
        <f ca="1">VLOOKUP($B439,'1.MetaData'!$B:$H,5,FALSE)</f>
        <v>0</v>
      </c>
      <c r="X439" s="6" t="str">
        <f ca="1">VLOOKUP($B439,'1.MetaData'!$B:$H,6,FALSE)</f>
        <v>TrEnD</v>
      </c>
      <c r="Z439"/>
    </row>
    <row r="440" spans="1:26" hidden="1" x14ac:dyDescent="0.25">
      <c r="A440" s="17">
        <v>439</v>
      </c>
      <c r="B440" s="3" t="str">
        <f t="shared" ca="1" si="9"/>
        <v>OG439</v>
      </c>
      <c r="C440" s="219" t="s">
        <v>96</v>
      </c>
      <c r="D440" s="4">
        <f ca="1">COUNTIF('2.Tissue'!C:C,B440)</f>
        <v>1</v>
      </c>
      <c r="E440" s="4">
        <f ca="1">COUNTIFS('3.DNAExtractions'!$E:$E,$B440,'3.DNAExtractions'!$D:$D,E$1)</f>
        <v>1</v>
      </c>
      <c r="F440" s="2" t="str" cm="1">
        <f t="array" aca="1" ref="F440" ca="1">IF(
    COUNTIFS('3.DNAExtractions'!E:E, B440, '3.DNAExtractions'!Y:Y, "Y") &gt; 0,
    _xlfn.TEXTJOIN(", ", TRUE, IF(('3.DNAExtractions'!E:E = B440) * ('3.DNAExtractions'!Y:Y = "Y"), '3.DNAExtractions'!D:D, "")),
    IF(
        COUNTIFS('3.DNAExtractions'!E:E, B440, '3.DNAExtractions'!X:X, "Y") &gt; 0,
        _xlfn.TEXTJOIN(", ", TRUE, IF(('3.DNAExtractions'!E:E = B440) * ('3.DNAExtractions'!X:X = "Y"), '3.DNAExtractions'!D:D, "")),
        "Awaiting Status"
    )
)</f>
        <v>Extracted</v>
      </c>
      <c r="G440" s="45" t="s">
        <v>92</v>
      </c>
      <c r="H440" s="8" t="str" cm="1">
        <f t="array" aca="1" ref="H440" ca="1">IF(
    G440="N",
    "",
    IF(
        COUNTIFS('4.Illumina'!E:E, B440, '4.Illumina'!R:R, "Y") &gt; 0,
        _xlfn.TEXTJOIN(", ", TRUE, IF(('4.Illumina'!E:E = B440) * ('4.Illumina'!R:R = "Y"), '4.Illumina'!D:D, "")),
        IF(
            COUNTIFS('4.Illumina'!E:E, B440, '4.Illumina'!Q:Q, "Y") &gt; 0,
            _xlfn.TEXTJOIN(", ", TRUE, IF(('4.Illumina'!E:E = B440) * ('4.Illumina'!Q:Q = "Y"), '4.Illumina'!D:D, "")),
            "Awaiting Status"
        )
    )
)</f>
        <v>Sequenced</v>
      </c>
      <c r="I440" s="26" t="s">
        <v>94</v>
      </c>
      <c r="J440" s="56" t="str" cm="1">
        <f t="array" aca="1" ref="J440" ca="1">IF(
    I440="N",
    "",
    IF(
        COUNTIFS('4.PacBio'!E:E, B440, '4.PacBio'!W:W, "Y") &gt; 0,
        _xlfn.TEXTJOIN(", ", TRUE, IF(('4.PacBio'!E:E = B440) * ('4.PacBio'!W:W = "Y"), '4.PacBio'!D:D, "")),
        IF(
            COUNTIFS('4.PacBio'!E:E, B440, '4.PacBio'!V:V, "Y") &gt; 0,
            _xlfn.TEXTJOIN(", ", TRUE, IF(('4.PacBio'!E:E = B440) * ('4.PacBio'!V:V = "Y"), '4.PacBio'!D:D, "")),
            "Awaiting Status"
        )
    )
)</f>
        <v/>
      </c>
      <c r="K440" s="181" t="s">
        <v>94</v>
      </c>
      <c r="L440" s="8" t="str" cm="1">
        <f t="array" aca="1" ref="L440" ca="1">IF(
    K440="N",
    "",
    IF(
        COUNTIFS('4.HiCLibrary'!E:E, B440, '4.HiCLibrary'!V:V, "Y") &gt; 0,
        _xlfn.TEXTJOIN(", ", TRUE, IF(('4.HiCLibrary'!E:E = B440) * ('4.HiCLibrary'!V:V = "Y"), '4.HiCLibrary'!D:D, "")),
        IF(
            COUNTIFS('4.HiCLibrary'!E:E, B440, '4.HiCLibrary'!U:U, "Y") &gt; 0,
            _xlfn.TEXTJOIN(", ", TRUE, IF(('4.HiCLibrary'!E:E = B440) * ('4.HiCLibrary'!U:U = "Y"), '4.HiCLibrary'!D:D, "")),
            "Awaiting Status"
        )
    )
)</f>
        <v/>
      </c>
      <c r="M440" s="47" t="s">
        <v>94</v>
      </c>
      <c r="N440" s="56" t="str" cm="1">
        <f t="array" aca="1" ref="N440" ca="1">IF(
    M440="N",
    "",
    IF(
        COUNTIFS('4.ONT'!E:E, B440, '4.ONT'!Q:Q, "Y") &gt; 0,
        _xlfn.TEXTJOIN(", ", TRUE, IF(('4.ONT'!E:E = B440) * ('4.ONT'!Q:Q = "Y"), '4.ONT'!D:D, "")),
        IF(
            COUNTIFS('4.ONT'!E:E, B440, '4.ONT'!P:P, "Y") &gt; 0,
            _xlfn.TEXTJOIN(", ", TRUE, IF(('4.ONT'!E:E = B440) * ('4.ONT'!P:P = "Y"), '4.ONT'!D:D, "")),
            "Awaiting Status"
        )
    )
)</f>
        <v/>
      </c>
      <c r="O440" s="60" t="s">
        <v>94</v>
      </c>
      <c r="P440" s="60" t="str" cm="1">
        <f t="array" aca="1" ref="P440" ca="1">IF(
    O440="N",
    "",
    IF(
        COUNTIFS('3.RNAExtractions'!E:E, B440, '3.RNAExtractions'!Z:Z, "Y") &gt; 0,
        _xlfn.TEXTJOIN(", ", TRUE, IF(('3.RNAExtractions'!E:E = B440) * ('3.RNAExtractions'!Z:Z = "Y"), '3.RNAExtractions'!D:D, "")),
        IF(
            COUNTIFS('3.RNAExtractions'!E:E, B440, '3.RNAExtractions'!Y:Y, "Y") &gt; 0,
            _xlfn.TEXTJOIN(", ", TRUE, IF(('3.RNAExtractions'!E:E = B440) * ('3.RNAExtractions'!Y:Y = "Y"), '3.RNAExtractions'!D:D, "")),
            "Awaiting Status"
        )
    )
)</f>
        <v/>
      </c>
      <c r="Q440" s="60"/>
      <c r="R440" s="60" t="str" cm="1">
        <f t="array" aca="1" ref="R440" ca="1">IF(
    Q440="N",
    "",
    IF(
        COUNTIFS('4.RNAIllumina'!E:E, B440, '4.RNAIllumina'!Y:Y, "Y") &gt; 0,
        _xlfn.TEXTJOIN(", ", TRUE, IF(('4.RNAIllumina'!E:E = B440) * ('4.RNAIllumina'!Y:Y = "Y"), '4.RNAIllumina'!D:D, "")),
        IF(
            COUNTIFS('4.RNAIllumina'!E:E, B440, '4.RNAIllumina'!X:X, "Y") &gt; 0,
            _xlfn.TEXTJOIN(", ", TRUE, IF(('4.RNAIllumina'!E:E = B440) * ('4.RNAIllumina'!X:X = "Y"), '4.RNAIllumina'!D:D, "")),
            "Awaiting Status"
        )
    )
)</f>
        <v>Awaiting Status</v>
      </c>
      <c r="T440" s="6" t="str">
        <f ca="1">VLOOKUP($B440,'1.MetaData'!$B:$H,2,FALSE)</f>
        <v>F16-0630</v>
      </c>
      <c r="U440" s="7" t="str">
        <f ca="1">VLOOKUP($B440,'1.MetaData'!$B:$H,3,FALSE)</f>
        <v>Glaucosoma magnificum</v>
      </c>
      <c r="V440" s="7" t="str">
        <f ca="1">VLOOKUP($B440,'1.MetaData'!$B:$H,4,FALSE)</f>
        <v>Threadfin pearl-perch</v>
      </c>
      <c r="W440" s="6">
        <f ca="1">VLOOKUP($B440,'1.MetaData'!$B:$H,5,FALSE)</f>
        <v>0</v>
      </c>
      <c r="X440" s="6" t="str">
        <f ca="1">VLOOKUP($B440,'1.MetaData'!$B:$H,6,FALSE)</f>
        <v>TrEnD</v>
      </c>
      <c r="Z440"/>
    </row>
    <row r="441" spans="1:26" hidden="1" x14ac:dyDescent="0.25">
      <c r="A441" s="17">
        <v>440</v>
      </c>
      <c r="B441" s="3" t="str">
        <f t="shared" ca="1" si="9"/>
        <v>OG440</v>
      </c>
      <c r="C441" s="219" t="s">
        <v>96</v>
      </c>
      <c r="D441" s="4">
        <f ca="1">COUNTIF('2.Tissue'!C:C,B441)</f>
        <v>1</v>
      </c>
      <c r="E441" s="4">
        <f ca="1">COUNTIFS('3.DNAExtractions'!$E:$E,$B441,'3.DNAExtractions'!$D:$D,E$1)</f>
        <v>1</v>
      </c>
      <c r="F441" s="2" t="str" cm="1">
        <f t="array" aca="1" ref="F441" ca="1">IF(
    COUNTIFS('3.DNAExtractions'!E:E, B441, '3.DNAExtractions'!Y:Y, "Y") &gt; 0,
    _xlfn.TEXTJOIN(", ", TRUE, IF(('3.DNAExtractions'!E:E = B441) * ('3.DNAExtractions'!Y:Y = "Y"), '3.DNAExtractions'!D:D, "")),
    IF(
        COUNTIFS('3.DNAExtractions'!E:E, B441, '3.DNAExtractions'!X:X, "Y") &gt; 0,
        _xlfn.TEXTJOIN(", ", TRUE, IF(('3.DNAExtractions'!E:E = B441) * ('3.DNAExtractions'!X:X = "Y"), '3.DNAExtractions'!D:D, "")),
        "Awaiting Status"
    )
)</f>
        <v>Extracted</v>
      </c>
      <c r="G441" s="45" t="s">
        <v>92</v>
      </c>
      <c r="H441" s="8" t="str" cm="1">
        <f t="array" aca="1" ref="H441" ca="1">IF(
    G441="N",
    "",
    IF(
        COUNTIFS('4.Illumina'!E:E, B441, '4.Illumina'!R:R, "Y") &gt; 0,
        _xlfn.TEXTJOIN(", ", TRUE, IF(('4.Illumina'!E:E = B441) * ('4.Illumina'!R:R = "Y"), '4.Illumina'!D:D, "")),
        IF(
            COUNTIFS('4.Illumina'!E:E, B441, '4.Illumina'!Q:Q, "Y") &gt; 0,
            _xlfn.TEXTJOIN(", ", TRUE, IF(('4.Illumina'!E:E = B441) * ('4.Illumina'!Q:Q = "Y"), '4.Illumina'!D:D, "")),
            "Awaiting Status"
        )
    )
)</f>
        <v>Sequenced</v>
      </c>
      <c r="I441" s="26" t="s">
        <v>94</v>
      </c>
      <c r="J441" s="56" t="str" cm="1">
        <f t="array" aca="1" ref="J441" ca="1">IF(
    I441="N",
    "",
    IF(
        COUNTIFS('4.PacBio'!E:E, B441, '4.PacBio'!W:W, "Y") &gt; 0,
        _xlfn.TEXTJOIN(", ", TRUE, IF(('4.PacBio'!E:E = B441) * ('4.PacBio'!W:W = "Y"), '4.PacBio'!D:D, "")),
        IF(
            COUNTIFS('4.PacBio'!E:E, B441, '4.PacBio'!V:V, "Y") &gt; 0,
            _xlfn.TEXTJOIN(", ", TRUE, IF(('4.PacBio'!E:E = B441) * ('4.PacBio'!V:V = "Y"), '4.PacBio'!D:D, "")),
            "Awaiting Status"
        )
    )
)</f>
        <v/>
      </c>
      <c r="K441" s="181" t="s">
        <v>94</v>
      </c>
      <c r="L441" s="8" t="str" cm="1">
        <f t="array" aca="1" ref="L441" ca="1">IF(
    K441="N",
    "",
    IF(
        COUNTIFS('4.HiCLibrary'!E:E, B441, '4.HiCLibrary'!V:V, "Y") &gt; 0,
        _xlfn.TEXTJOIN(", ", TRUE, IF(('4.HiCLibrary'!E:E = B441) * ('4.HiCLibrary'!V:V = "Y"), '4.HiCLibrary'!D:D, "")),
        IF(
            COUNTIFS('4.HiCLibrary'!E:E, B441, '4.HiCLibrary'!U:U, "Y") &gt; 0,
            _xlfn.TEXTJOIN(", ", TRUE, IF(('4.HiCLibrary'!E:E = B441) * ('4.HiCLibrary'!U:U = "Y"), '4.HiCLibrary'!D:D, "")),
            "Awaiting Status"
        )
    )
)</f>
        <v/>
      </c>
      <c r="M441" s="47" t="s">
        <v>94</v>
      </c>
      <c r="N441" s="56" t="str" cm="1">
        <f t="array" aca="1" ref="N441" ca="1">IF(
    M441="N",
    "",
    IF(
        COUNTIFS('4.ONT'!E:E, B441, '4.ONT'!Q:Q, "Y") &gt; 0,
        _xlfn.TEXTJOIN(", ", TRUE, IF(('4.ONT'!E:E = B441) * ('4.ONT'!Q:Q = "Y"), '4.ONT'!D:D, "")),
        IF(
            COUNTIFS('4.ONT'!E:E, B441, '4.ONT'!P:P, "Y") &gt; 0,
            _xlfn.TEXTJOIN(", ", TRUE, IF(('4.ONT'!E:E = B441) * ('4.ONT'!P:P = "Y"), '4.ONT'!D:D, "")),
            "Awaiting Status"
        )
    )
)</f>
        <v/>
      </c>
      <c r="O441" s="60" t="s">
        <v>94</v>
      </c>
      <c r="P441" s="60" t="str" cm="1">
        <f t="array" aca="1" ref="P441" ca="1">IF(
    O441="N",
    "",
    IF(
        COUNTIFS('3.RNAExtractions'!E:E, B441, '3.RNAExtractions'!Z:Z, "Y") &gt; 0,
        _xlfn.TEXTJOIN(", ", TRUE, IF(('3.RNAExtractions'!E:E = B441) * ('3.RNAExtractions'!Z:Z = "Y"), '3.RNAExtractions'!D:D, "")),
        IF(
            COUNTIFS('3.RNAExtractions'!E:E, B441, '3.RNAExtractions'!Y:Y, "Y") &gt; 0,
            _xlfn.TEXTJOIN(", ", TRUE, IF(('3.RNAExtractions'!E:E = B441) * ('3.RNAExtractions'!Y:Y = "Y"), '3.RNAExtractions'!D:D, "")),
            "Awaiting Status"
        )
    )
)</f>
        <v/>
      </c>
      <c r="Q441" s="60"/>
      <c r="R441" s="60" t="str" cm="1">
        <f t="array" aca="1" ref="R441" ca="1">IF(
    Q441="N",
    "",
    IF(
        COUNTIFS('4.RNAIllumina'!E:E, B441, '4.RNAIllumina'!Y:Y, "Y") &gt; 0,
        _xlfn.TEXTJOIN(", ", TRUE, IF(('4.RNAIllumina'!E:E = B441) * ('4.RNAIllumina'!Y:Y = "Y"), '4.RNAIllumina'!D:D, "")),
        IF(
            COUNTIFS('4.RNAIllumina'!E:E, B441, '4.RNAIllumina'!X:X, "Y") &gt; 0,
            _xlfn.TEXTJOIN(", ", TRUE, IF(('4.RNAIllumina'!E:E = B441) * ('4.RNAIllumina'!X:X = "Y"), '4.RNAIllumina'!D:D, "")),
            "Awaiting Status"
        )
    )
)</f>
        <v>Awaiting Status</v>
      </c>
      <c r="T441" s="6" t="str">
        <f ca="1">VLOOKUP($B441,'1.MetaData'!$B:$H,2,FALSE)</f>
        <v>F16-0631</v>
      </c>
      <c r="U441" s="7" t="str">
        <f ca="1">VLOOKUP($B441,'1.MetaData'!$B:$H,3,FALSE)</f>
        <v>Gnathanodon speciosus</v>
      </c>
      <c r="V441" s="7" t="str">
        <f ca="1">VLOOKUP($B441,'1.MetaData'!$B:$H,4,FALSE)</f>
        <v>Golden trevally</v>
      </c>
      <c r="W441" s="6">
        <f ca="1">VLOOKUP($B441,'1.MetaData'!$B:$H,5,FALSE)</f>
        <v>0</v>
      </c>
      <c r="X441" s="6" t="str">
        <f ca="1">VLOOKUP($B441,'1.MetaData'!$B:$H,6,FALSE)</f>
        <v>TrEnD</v>
      </c>
      <c r="Z441"/>
    </row>
    <row r="442" spans="1:26" hidden="1" x14ac:dyDescent="0.25">
      <c r="A442" s="17">
        <v>441</v>
      </c>
      <c r="B442" s="3" t="str">
        <f t="shared" ca="1" si="9"/>
        <v>OG441</v>
      </c>
      <c r="C442" s="219" t="s">
        <v>96</v>
      </c>
      <c r="D442" s="4">
        <f ca="1">COUNTIF('2.Tissue'!C:C,B442)</f>
        <v>1</v>
      </c>
      <c r="E442" s="4">
        <f ca="1">COUNTIFS('3.DNAExtractions'!$E:$E,$B442,'3.DNAExtractions'!$D:$D,E$1)</f>
        <v>1</v>
      </c>
      <c r="F442" s="2" t="str" cm="1">
        <f t="array" aca="1" ref="F442" ca="1">IF(
    COUNTIFS('3.DNAExtractions'!E:E, B442, '3.DNAExtractions'!Y:Y, "Y") &gt; 0,
    _xlfn.TEXTJOIN(", ", TRUE, IF(('3.DNAExtractions'!E:E = B442) * ('3.DNAExtractions'!Y:Y = "Y"), '3.DNAExtractions'!D:D, "")),
    IF(
        COUNTIFS('3.DNAExtractions'!E:E, B442, '3.DNAExtractions'!X:X, "Y") &gt; 0,
        _xlfn.TEXTJOIN(", ", TRUE, IF(('3.DNAExtractions'!E:E = B442) * ('3.DNAExtractions'!X:X = "Y"), '3.DNAExtractions'!D:D, "")),
        "Awaiting Status"
    )
)</f>
        <v>Extracted</v>
      </c>
      <c r="G442" s="45" t="s">
        <v>92</v>
      </c>
      <c r="H442" s="8" t="str" cm="1">
        <f t="array" aca="1" ref="H442" ca="1">IF(
    G442="N",
    "",
    IF(
        COUNTIFS('4.Illumina'!E:E, B442, '4.Illumina'!R:R, "Y") &gt; 0,
        _xlfn.TEXTJOIN(", ", TRUE, IF(('4.Illumina'!E:E = B442) * ('4.Illumina'!R:R = "Y"), '4.Illumina'!D:D, "")),
        IF(
            COUNTIFS('4.Illumina'!E:E, B442, '4.Illumina'!Q:Q, "Y") &gt; 0,
            _xlfn.TEXTJOIN(", ", TRUE, IF(('4.Illumina'!E:E = B442) * ('4.Illumina'!Q:Q = "Y"), '4.Illumina'!D:D, "")),
            "Awaiting Status"
        )
    )
)</f>
        <v>Sequenced</v>
      </c>
      <c r="I442" s="26" t="s">
        <v>94</v>
      </c>
      <c r="J442" s="56" t="str" cm="1">
        <f t="array" aca="1" ref="J442" ca="1">IF(
    I442="N",
    "",
    IF(
        COUNTIFS('4.PacBio'!E:E, B442, '4.PacBio'!W:W, "Y") &gt; 0,
        _xlfn.TEXTJOIN(", ", TRUE, IF(('4.PacBio'!E:E = B442) * ('4.PacBio'!W:W = "Y"), '4.PacBio'!D:D, "")),
        IF(
            COUNTIFS('4.PacBio'!E:E, B442, '4.PacBio'!V:V, "Y") &gt; 0,
            _xlfn.TEXTJOIN(", ", TRUE, IF(('4.PacBio'!E:E = B442) * ('4.PacBio'!V:V = "Y"), '4.PacBio'!D:D, "")),
            "Awaiting Status"
        )
    )
)</f>
        <v/>
      </c>
      <c r="K442" s="181" t="s">
        <v>94</v>
      </c>
      <c r="L442" s="8" t="str" cm="1">
        <f t="array" aca="1" ref="L442" ca="1">IF(
    K442="N",
    "",
    IF(
        COUNTIFS('4.HiCLibrary'!E:E, B442, '4.HiCLibrary'!V:V, "Y") &gt; 0,
        _xlfn.TEXTJOIN(", ", TRUE, IF(('4.HiCLibrary'!E:E = B442) * ('4.HiCLibrary'!V:V = "Y"), '4.HiCLibrary'!D:D, "")),
        IF(
            COUNTIFS('4.HiCLibrary'!E:E, B442, '4.HiCLibrary'!U:U, "Y") &gt; 0,
            _xlfn.TEXTJOIN(", ", TRUE, IF(('4.HiCLibrary'!E:E = B442) * ('4.HiCLibrary'!U:U = "Y"), '4.HiCLibrary'!D:D, "")),
            "Awaiting Status"
        )
    )
)</f>
        <v/>
      </c>
      <c r="M442" s="47" t="s">
        <v>94</v>
      </c>
      <c r="N442" s="56" t="str" cm="1">
        <f t="array" aca="1" ref="N442" ca="1">IF(
    M442="N",
    "",
    IF(
        COUNTIFS('4.ONT'!E:E, B442, '4.ONT'!Q:Q, "Y") &gt; 0,
        _xlfn.TEXTJOIN(", ", TRUE, IF(('4.ONT'!E:E = B442) * ('4.ONT'!Q:Q = "Y"), '4.ONT'!D:D, "")),
        IF(
            COUNTIFS('4.ONT'!E:E, B442, '4.ONT'!P:P, "Y") &gt; 0,
            _xlfn.TEXTJOIN(", ", TRUE, IF(('4.ONT'!E:E = B442) * ('4.ONT'!P:P = "Y"), '4.ONT'!D:D, "")),
            "Awaiting Status"
        )
    )
)</f>
        <v/>
      </c>
      <c r="O442" s="60" t="s">
        <v>94</v>
      </c>
      <c r="P442" s="60" t="str" cm="1">
        <f t="array" aca="1" ref="P442" ca="1">IF(
    O442="N",
    "",
    IF(
        COUNTIFS('3.RNAExtractions'!E:E, B442, '3.RNAExtractions'!Z:Z, "Y") &gt; 0,
        _xlfn.TEXTJOIN(", ", TRUE, IF(('3.RNAExtractions'!E:E = B442) * ('3.RNAExtractions'!Z:Z = "Y"), '3.RNAExtractions'!D:D, "")),
        IF(
            COUNTIFS('3.RNAExtractions'!E:E, B442, '3.RNAExtractions'!Y:Y, "Y") &gt; 0,
            _xlfn.TEXTJOIN(", ", TRUE, IF(('3.RNAExtractions'!E:E = B442) * ('3.RNAExtractions'!Y:Y = "Y"), '3.RNAExtractions'!D:D, "")),
            "Awaiting Status"
        )
    )
)</f>
        <v/>
      </c>
      <c r="Q442" s="60"/>
      <c r="R442" s="60" t="str" cm="1">
        <f t="array" aca="1" ref="R442" ca="1">IF(
    Q442="N",
    "",
    IF(
        COUNTIFS('4.RNAIllumina'!E:E, B442, '4.RNAIllumina'!Y:Y, "Y") &gt; 0,
        _xlfn.TEXTJOIN(", ", TRUE, IF(('4.RNAIllumina'!E:E = B442) * ('4.RNAIllumina'!Y:Y = "Y"), '4.RNAIllumina'!D:D, "")),
        IF(
            COUNTIFS('4.RNAIllumina'!E:E, B442, '4.RNAIllumina'!X:X, "Y") &gt; 0,
            _xlfn.TEXTJOIN(", ", TRUE, IF(('4.RNAIllumina'!E:E = B442) * ('4.RNAIllumina'!X:X = "Y"), '4.RNAIllumina'!D:D, "")),
            "Awaiting Status"
        )
    )
)</f>
        <v>Awaiting Status</v>
      </c>
      <c r="T442" s="6" t="str">
        <f ca="1">VLOOKUP($B442,'1.MetaData'!$B:$H,2,FALSE)</f>
        <v>F16-0632</v>
      </c>
      <c r="U442" s="7" t="str">
        <f ca="1">VLOOKUP($B442,'1.MetaData'!$B:$H,3,FALSE)</f>
        <v>Gymnothorax cribroris</v>
      </c>
      <c r="V442" s="7" t="str">
        <f ca="1">VLOOKUP($B442,'1.MetaData'!$B:$H,4,FALSE)</f>
        <v xml:space="preserve">Sieve-patterned moray </v>
      </c>
      <c r="W442" s="6">
        <f ca="1">VLOOKUP($B442,'1.MetaData'!$B:$H,5,FALSE)</f>
        <v>0</v>
      </c>
      <c r="X442" s="6" t="str">
        <f ca="1">VLOOKUP($B442,'1.MetaData'!$B:$H,6,FALSE)</f>
        <v>TrEnD</v>
      </c>
      <c r="Z442"/>
    </row>
    <row r="443" spans="1:26" hidden="1" x14ac:dyDescent="0.25">
      <c r="A443" s="17">
        <v>442</v>
      </c>
      <c r="B443" s="3" t="str">
        <f t="shared" ca="1" si="9"/>
        <v>OG442</v>
      </c>
      <c r="C443" s="219" t="s">
        <v>96</v>
      </c>
      <c r="D443" s="4">
        <f ca="1">COUNTIF('2.Tissue'!C:C,B443)</f>
        <v>1</v>
      </c>
      <c r="E443" s="4">
        <f ca="1">COUNTIFS('3.DNAExtractions'!$E:$E,$B443,'3.DNAExtractions'!$D:$D,E$1)</f>
        <v>1</v>
      </c>
      <c r="F443" s="2" t="str" cm="1">
        <f t="array" aca="1" ref="F443" ca="1">IF(
    COUNTIFS('3.DNAExtractions'!E:E, B443, '3.DNAExtractions'!Y:Y, "Y") &gt; 0,
    _xlfn.TEXTJOIN(", ", TRUE, IF(('3.DNAExtractions'!E:E = B443) * ('3.DNAExtractions'!Y:Y = "Y"), '3.DNAExtractions'!D:D, "")),
    IF(
        COUNTIFS('3.DNAExtractions'!E:E, B443, '3.DNAExtractions'!X:X, "Y") &gt; 0,
        _xlfn.TEXTJOIN(", ", TRUE, IF(('3.DNAExtractions'!E:E = B443) * ('3.DNAExtractions'!X:X = "Y"), '3.DNAExtractions'!D:D, "")),
        "Awaiting Status"
    )
)</f>
        <v>Extracted</v>
      </c>
      <c r="G443" s="45" t="s">
        <v>92</v>
      </c>
      <c r="H443" s="8" t="str" cm="1">
        <f t="array" aca="1" ref="H443" ca="1">IF(
    G443="N",
    "",
    IF(
        COUNTIFS('4.Illumina'!E:E, B443, '4.Illumina'!R:R, "Y") &gt; 0,
        _xlfn.TEXTJOIN(", ", TRUE, IF(('4.Illumina'!E:E = B443) * ('4.Illumina'!R:R = "Y"), '4.Illumina'!D:D, "")),
        IF(
            COUNTIFS('4.Illumina'!E:E, B443, '4.Illumina'!Q:Q, "Y") &gt; 0,
            _xlfn.TEXTJOIN(", ", TRUE, IF(('4.Illumina'!E:E = B443) * ('4.Illumina'!Q:Q = "Y"), '4.Illumina'!D:D, "")),
            "Awaiting Status"
        )
    )
)</f>
        <v>Sequenced</v>
      </c>
      <c r="I443" s="26" t="s">
        <v>94</v>
      </c>
      <c r="J443" s="56" t="str" cm="1">
        <f t="array" aca="1" ref="J443" ca="1">IF(
    I443="N",
    "",
    IF(
        COUNTIFS('4.PacBio'!E:E, B443, '4.PacBio'!W:W, "Y") &gt; 0,
        _xlfn.TEXTJOIN(", ", TRUE, IF(('4.PacBio'!E:E = B443) * ('4.PacBio'!W:W = "Y"), '4.PacBio'!D:D, "")),
        IF(
            COUNTIFS('4.PacBio'!E:E, B443, '4.PacBio'!V:V, "Y") &gt; 0,
            _xlfn.TEXTJOIN(", ", TRUE, IF(('4.PacBio'!E:E = B443) * ('4.PacBio'!V:V = "Y"), '4.PacBio'!D:D, "")),
            "Awaiting Status"
        )
    )
)</f>
        <v/>
      </c>
      <c r="K443" s="181" t="s">
        <v>94</v>
      </c>
      <c r="L443" s="8" t="str" cm="1">
        <f t="array" aca="1" ref="L443" ca="1">IF(
    K443="N",
    "",
    IF(
        COUNTIFS('4.HiCLibrary'!E:E, B443, '4.HiCLibrary'!V:V, "Y") &gt; 0,
        _xlfn.TEXTJOIN(", ", TRUE, IF(('4.HiCLibrary'!E:E = B443) * ('4.HiCLibrary'!V:V = "Y"), '4.HiCLibrary'!D:D, "")),
        IF(
            COUNTIFS('4.HiCLibrary'!E:E, B443, '4.HiCLibrary'!U:U, "Y") &gt; 0,
            _xlfn.TEXTJOIN(", ", TRUE, IF(('4.HiCLibrary'!E:E = B443) * ('4.HiCLibrary'!U:U = "Y"), '4.HiCLibrary'!D:D, "")),
            "Awaiting Status"
        )
    )
)</f>
        <v/>
      </c>
      <c r="M443" s="47" t="s">
        <v>94</v>
      </c>
      <c r="N443" s="56" t="str" cm="1">
        <f t="array" aca="1" ref="N443" ca="1">IF(
    M443="N",
    "",
    IF(
        COUNTIFS('4.ONT'!E:E, B443, '4.ONT'!Q:Q, "Y") &gt; 0,
        _xlfn.TEXTJOIN(", ", TRUE, IF(('4.ONT'!E:E = B443) * ('4.ONT'!Q:Q = "Y"), '4.ONT'!D:D, "")),
        IF(
            COUNTIFS('4.ONT'!E:E, B443, '4.ONT'!P:P, "Y") &gt; 0,
            _xlfn.TEXTJOIN(", ", TRUE, IF(('4.ONT'!E:E = B443) * ('4.ONT'!P:P = "Y"), '4.ONT'!D:D, "")),
            "Awaiting Status"
        )
    )
)</f>
        <v/>
      </c>
      <c r="O443" s="60" t="s">
        <v>94</v>
      </c>
      <c r="P443" s="60" t="str" cm="1">
        <f t="array" aca="1" ref="P443" ca="1">IF(
    O443="N",
    "",
    IF(
        COUNTIFS('3.RNAExtractions'!E:E, B443, '3.RNAExtractions'!Z:Z, "Y") &gt; 0,
        _xlfn.TEXTJOIN(", ", TRUE, IF(('3.RNAExtractions'!E:E = B443) * ('3.RNAExtractions'!Z:Z = "Y"), '3.RNAExtractions'!D:D, "")),
        IF(
            COUNTIFS('3.RNAExtractions'!E:E, B443, '3.RNAExtractions'!Y:Y, "Y") &gt; 0,
            _xlfn.TEXTJOIN(", ", TRUE, IF(('3.RNAExtractions'!E:E = B443) * ('3.RNAExtractions'!Y:Y = "Y"), '3.RNAExtractions'!D:D, "")),
            "Awaiting Status"
        )
    )
)</f>
        <v/>
      </c>
      <c r="Q443" s="60"/>
      <c r="R443" s="60" t="str" cm="1">
        <f t="array" aca="1" ref="R443" ca="1">IF(
    Q443="N",
    "",
    IF(
        COUNTIFS('4.RNAIllumina'!E:E, B443, '4.RNAIllumina'!Y:Y, "Y") &gt; 0,
        _xlfn.TEXTJOIN(", ", TRUE, IF(('4.RNAIllumina'!E:E = B443) * ('4.RNAIllumina'!Y:Y = "Y"), '4.RNAIllumina'!D:D, "")),
        IF(
            COUNTIFS('4.RNAIllumina'!E:E, B443, '4.RNAIllumina'!X:X, "Y") &gt; 0,
            _xlfn.TEXTJOIN(", ", TRUE, IF(('4.RNAIllumina'!E:E = B443) * ('4.RNAIllumina'!X:X = "Y"), '4.RNAIllumina'!D:D, "")),
            "Awaiting Status"
        )
    )
)</f>
        <v>Awaiting Status</v>
      </c>
      <c r="T443" s="6" t="str">
        <f ca="1">VLOOKUP($B443,'1.MetaData'!$B:$H,2,FALSE)</f>
        <v>F16-0634</v>
      </c>
      <c r="U443" s="7" t="str">
        <f ca="1">VLOOKUP($B443,'1.MetaData'!$B:$H,3,FALSE)</f>
        <v>Inegocia japonica</v>
      </c>
      <c r="V443" s="7" t="str">
        <f ca="1">VLOOKUP($B443,'1.MetaData'!$B:$H,4,FALSE)</f>
        <v>Japanese flathead</v>
      </c>
      <c r="W443" s="6">
        <f ca="1">VLOOKUP($B443,'1.MetaData'!$B:$H,5,FALSE)</f>
        <v>0</v>
      </c>
      <c r="X443" s="6" t="str">
        <f ca="1">VLOOKUP($B443,'1.MetaData'!$B:$H,6,FALSE)</f>
        <v>TrEnD</v>
      </c>
      <c r="Z443"/>
    </row>
    <row r="444" spans="1:26" hidden="1" x14ac:dyDescent="0.25">
      <c r="A444" s="17">
        <v>443</v>
      </c>
      <c r="B444" s="3" t="str">
        <f t="shared" ca="1" si="9"/>
        <v>OG443</v>
      </c>
      <c r="C444" s="219" t="s">
        <v>96</v>
      </c>
      <c r="D444" s="4">
        <f ca="1">COUNTIF('2.Tissue'!C:C,B444)</f>
        <v>1</v>
      </c>
      <c r="E444" s="4">
        <f ca="1">COUNTIFS('3.DNAExtractions'!$E:$E,$B444,'3.DNAExtractions'!$D:$D,E$1)</f>
        <v>1</v>
      </c>
      <c r="F444" s="2" t="str" cm="1">
        <f t="array" aca="1" ref="F444" ca="1">IF(
    COUNTIFS('3.DNAExtractions'!E:E, B444, '3.DNAExtractions'!Y:Y, "Y") &gt; 0,
    _xlfn.TEXTJOIN(", ", TRUE, IF(('3.DNAExtractions'!E:E = B444) * ('3.DNAExtractions'!Y:Y = "Y"), '3.DNAExtractions'!D:D, "")),
    IF(
        COUNTIFS('3.DNAExtractions'!E:E, B444, '3.DNAExtractions'!X:X, "Y") &gt; 0,
        _xlfn.TEXTJOIN(", ", TRUE, IF(('3.DNAExtractions'!E:E = B444) * ('3.DNAExtractions'!X:X = "Y"), '3.DNAExtractions'!D:D, "")),
        "Awaiting Status"
    )
)</f>
        <v>Extracted</v>
      </c>
      <c r="G444" s="45" t="s">
        <v>92</v>
      </c>
      <c r="H444" s="8" t="str" cm="1">
        <f t="array" aca="1" ref="H444" ca="1">IF(
    G444="N",
    "",
    IF(
        COUNTIFS('4.Illumina'!E:E, B444, '4.Illumina'!R:R, "Y") &gt; 0,
        _xlfn.TEXTJOIN(", ", TRUE, IF(('4.Illumina'!E:E = B444) * ('4.Illumina'!R:R = "Y"), '4.Illumina'!D:D, "")),
        IF(
            COUNTIFS('4.Illumina'!E:E, B444, '4.Illumina'!Q:Q, "Y") &gt; 0,
            _xlfn.TEXTJOIN(", ", TRUE, IF(('4.Illumina'!E:E = B444) * ('4.Illumina'!Q:Q = "Y"), '4.Illumina'!D:D, "")),
            "Awaiting Status"
        )
    )
)</f>
        <v>Sequenced</v>
      </c>
      <c r="I444" s="26" t="s">
        <v>94</v>
      </c>
      <c r="J444" s="56" t="str" cm="1">
        <f t="array" aca="1" ref="J444" ca="1">IF(
    I444="N",
    "",
    IF(
        COUNTIFS('4.PacBio'!E:E, B444, '4.PacBio'!W:W, "Y") &gt; 0,
        _xlfn.TEXTJOIN(", ", TRUE, IF(('4.PacBio'!E:E = B444) * ('4.PacBio'!W:W = "Y"), '4.PacBio'!D:D, "")),
        IF(
            COUNTIFS('4.PacBio'!E:E, B444, '4.PacBio'!V:V, "Y") &gt; 0,
            _xlfn.TEXTJOIN(", ", TRUE, IF(('4.PacBio'!E:E = B444) * ('4.PacBio'!V:V = "Y"), '4.PacBio'!D:D, "")),
            "Awaiting Status"
        )
    )
)</f>
        <v/>
      </c>
      <c r="K444" s="181" t="s">
        <v>94</v>
      </c>
      <c r="L444" s="8" t="str" cm="1">
        <f t="array" aca="1" ref="L444" ca="1">IF(
    K444="N",
    "",
    IF(
        COUNTIFS('4.HiCLibrary'!E:E, B444, '4.HiCLibrary'!V:V, "Y") &gt; 0,
        _xlfn.TEXTJOIN(", ", TRUE, IF(('4.HiCLibrary'!E:E = B444) * ('4.HiCLibrary'!V:V = "Y"), '4.HiCLibrary'!D:D, "")),
        IF(
            COUNTIFS('4.HiCLibrary'!E:E, B444, '4.HiCLibrary'!U:U, "Y") &gt; 0,
            _xlfn.TEXTJOIN(", ", TRUE, IF(('4.HiCLibrary'!E:E = B444) * ('4.HiCLibrary'!U:U = "Y"), '4.HiCLibrary'!D:D, "")),
            "Awaiting Status"
        )
    )
)</f>
        <v/>
      </c>
      <c r="M444" s="47" t="s">
        <v>94</v>
      </c>
      <c r="N444" s="56" t="str" cm="1">
        <f t="array" aca="1" ref="N444" ca="1">IF(
    M444="N",
    "",
    IF(
        COUNTIFS('4.ONT'!E:E, B444, '4.ONT'!Q:Q, "Y") &gt; 0,
        _xlfn.TEXTJOIN(", ", TRUE, IF(('4.ONT'!E:E = B444) * ('4.ONT'!Q:Q = "Y"), '4.ONT'!D:D, "")),
        IF(
            COUNTIFS('4.ONT'!E:E, B444, '4.ONT'!P:P, "Y") &gt; 0,
            _xlfn.TEXTJOIN(", ", TRUE, IF(('4.ONT'!E:E = B444) * ('4.ONT'!P:P = "Y"), '4.ONT'!D:D, "")),
            "Awaiting Status"
        )
    )
)</f>
        <v/>
      </c>
      <c r="O444" s="60" t="s">
        <v>94</v>
      </c>
      <c r="P444" s="60" t="str" cm="1">
        <f t="array" aca="1" ref="P444" ca="1">IF(
    O444="N",
    "",
    IF(
        COUNTIFS('3.RNAExtractions'!E:E, B444, '3.RNAExtractions'!Z:Z, "Y") &gt; 0,
        _xlfn.TEXTJOIN(", ", TRUE, IF(('3.RNAExtractions'!E:E = B444) * ('3.RNAExtractions'!Z:Z = "Y"), '3.RNAExtractions'!D:D, "")),
        IF(
            COUNTIFS('3.RNAExtractions'!E:E, B444, '3.RNAExtractions'!Y:Y, "Y") &gt; 0,
            _xlfn.TEXTJOIN(", ", TRUE, IF(('3.RNAExtractions'!E:E = B444) * ('3.RNAExtractions'!Y:Y = "Y"), '3.RNAExtractions'!D:D, "")),
            "Awaiting Status"
        )
    )
)</f>
        <v/>
      </c>
      <c r="Q444" s="60"/>
      <c r="R444" s="60" t="str" cm="1">
        <f t="array" aca="1" ref="R444" ca="1">IF(
    Q444="N",
    "",
    IF(
        COUNTIFS('4.RNAIllumina'!E:E, B444, '4.RNAIllumina'!Y:Y, "Y") &gt; 0,
        _xlfn.TEXTJOIN(", ", TRUE, IF(('4.RNAIllumina'!E:E = B444) * ('4.RNAIllumina'!Y:Y = "Y"), '4.RNAIllumina'!D:D, "")),
        IF(
            COUNTIFS('4.RNAIllumina'!E:E, B444, '4.RNAIllumina'!X:X, "Y") &gt; 0,
            _xlfn.TEXTJOIN(", ", TRUE, IF(('4.RNAIllumina'!E:E = B444) * ('4.RNAIllumina'!X:X = "Y"), '4.RNAIllumina'!D:D, "")),
            "Awaiting Status"
        )
    )
)</f>
        <v>Awaiting Status</v>
      </c>
      <c r="T444" s="6" t="str">
        <f ca="1">VLOOKUP($B444,'1.MetaData'!$B:$H,2,FALSE)</f>
        <v>F16-0636</v>
      </c>
      <c r="U444" s="7" t="str">
        <f ca="1">VLOOKUP($B444,'1.MetaData'!$B:$H,3,FALSE)</f>
        <v>Lactoria cornuta</v>
      </c>
      <c r="V444" s="7" t="str">
        <f ca="1">VLOOKUP($B444,'1.MetaData'!$B:$H,4,FALSE)</f>
        <v>Longhorn cowfish</v>
      </c>
      <c r="W444" s="6">
        <f ca="1">VLOOKUP($B444,'1.MetaData'!$B:$H,5,FALSE)</f>
        <v>0</v>
      </c>
      <c r="X444" s="6" t="str">
        <f ca="1">VLOOKUP($B444,'1.MetaData'!$B:$H,6,FALSE)</f>
        <v>TrEnD</v>
      </c>
      <c r="Z444"/>
    </row>
    <row r="445" spans="1:26" hidden="1" x14ac:dyDescent="0.25">
      <c r="A445" s="17">
        <v>444</v>
      </c>
      <c r="B445" s="3" t="str">
        <f t="shared" ca="1" si="9"/>
        <v>OG444</v>
      </c>
      <c r="C445" s="219" t="s">
        <v>96</v>
      </c>
      <c r="D445" s="4">
        <f ca="1">COUNTIF('2.Tissue'!C:C,B445)</f>
        <v>1</v>
      </c>
      <c r="E445" s="4">
        <f ca="1">COUNTIFS('3.DNAExtractions'!$E:$E,$B445,'3.DNAExtractions'!$D:$D,E$1)</f>
        <v>1</v>
      </c>
      <c r="F445" s="2" t="str" cm="1">
        <f t="array" aca="1" ref="F445" ca="1">IF(
    COUNTIFS('3.DNAExtractions'!E:E, B445, '3.DNAExtractions'!Y:Y, "Y") &gt; 0,
    _xlfn.TEXTJOIN(", ", TRUE, IF(('3.DNAExtractions'!E:E = B445) * ('3.DNAExtractions'!Y:Y = "Y"), '3.DNAExtractions'!D:D, "")),
    IF(
        COUNTIFS('3.DNAExtractions'!E:E, B445, '3.DNAExtractions'!X:X, "Y") &gt; 0,
        _xlfn.TEXTJOIN(", ", TRUE, IF(('3.DNAExtractions'!E:E = B445) * ('3.DNAExtractions'!X:X = "Y"), '3.DNAExtractions'!D:D, "")),
        "Awaiting Status"
    )
)</f>
        <v>Extracted</v>
      </c>
      <c r="G445" s="45" t="s">
        <v>92</v>
      </c>
      <c r="H445" s="8" t="str" cm="1">
        <f t="array" aca="1" ref="H445" ca="1">IF(
    G445="N",
    "",
    IF(
        COUNTIFS('4.Illumina'!E:E, B445, '4.Illumina'!R:R, "Y") &gt; 0,
        _xlfn.TEXTJOIN(", ", TRUE, IF(('4.Illumina'!E:E = B445) * ('4.Illumina'!R:R = "Y"), '4.Illumina'!D:D, "")),
        IF(
            COUNTIFS('4.Illumina'!E:E, B445, '4.Illumina'!Q:Q, "Y") &gt; 0,
            _xlfn.TEXTJOIN(", ", TRUE, IF(('4.Illumina'!E:E = B445) * ('4.Illumina'!Q:Q = "Y"), '4.Illumina'!D:D, "")),
            "Awaiting Status"
        )
    )
)</f>
        <v>Sequenced</v>
      </c>
      <c r="I445" s="26" t="s">
        <v>94</v>
      </c>
      <c r="J445" s="56" t="str" cm="1">
        <f t="array" aca="1" ref="J445" ca="1">IF(
    I445="N",
    "",
    IF(
        COUNTIFS('4.PacBio'!E:E, B445, '4.PacBio'!W:W, "Y") &gt; 0,
        _xlfn.TEXTJOIN(", ", TRUE, IF(('4.PacBio'!E:E = B445) * ('4.PacBio'!W:W = "Y"), '4.PacBio'!D:D, "")),
        IF(
            COUNTIFS('4.PacBio'!E:E, B445, '4.PacBio'!V:V, "Y") &gt; 0,
            _xlfn.TEXTJOIN(", ", TRUE, IF(('4.PacBio'!E:E = B445) * ('4.PacBio'!V:V = "Y"), '4.PacBio'!D:D, "")),
            "Awaiting Status"
        )
    )
)</f>
        <v/>
      </c>
      <c r="K445" s="181" t="s">
        <v>94</v>
      </c>
      <c r="L445" s="8" t="str" cm="1">
        <f t="array" aca="1" ref="L445" ca="1">IF(
    K445="N",
    "",
    IF(
        COUNTIFS('4.HiCLibrary'!E:E, B445, '4.HiCLibrary'!V:V, "Y") &gt; 0,
        _xlfn.TEXTJOIN(", ", TRUE, IF(('4.HiCLibrary'!E:E = B445) * ('4.HiCLibrary'!V:V = "Y"), '4.HiCLibrary'!D:D, "")),
        IF(
            COUNTIFS('4.HiCLibrary'!E:E, B445, '4.HiCLibrary'!U:U, "Y") &gt; 0,
            _xlfn.TEXTJOIN(", ", TRUE, IF(('4.HiCLibrary'!E:E = B445) * ('4.HiCLibrary'!U:U = "Y"), '4.HiCLibrary'!D:D, "")),
            "Awaiting Status"
        )
    )
)</f>
        <v/>
      </c>
      <c r="M445" s="47" t="s">
        <v>94</v>
      </c>
      <c r="N445" s="56" t="str" cm="1">
        <f t="array" aca="1" ref="N445" ca="1">IF(
    M445="N",
    "",
    IF(
        COUNTIFS('4.ONT'!E:E, B445, '4.ONT'!Q:Q, "Y") &gt; 0,
        _xlfn.TEXTJOIN(", ", TRUE, IF(('4.ONT'!E:E = B445) * ('4.ONT'!Q:Q = "Y"), '4.ONT'!D:D, "")),
        IF(
            COUNTIFS('4.ONT'!E:E, B445, '4.ONT'!P:P, "Y") &gt; 0,
            _xlfn.TEXTJOIN(", ", TRUE, IF(('4.ONT'!E:E = B445) * ('4.ONT'!P:P = "Y"), '4.ONT'!D:D, "")),
            "Awaiting Status"
        )
    )
)</f>
        <v/>
      </c>
      <c r="O445" s="60" t="s">
        <v>94</v>
      </c>
      <c r="P445" s="60" t="str" cm="1">
        <f t="array" aca="1" ref="P445" ca="1">IF(
    O445="N",
    "",
    IF(
        COUNTIFS('3.RNAExtractions'!E:E, B445, '3.RNAExtractions'!Z:Z, "Y") &gt; 0,
        _xlfn.TEXTJOIN(", ", TRUE, IF(('3.RNAExtractions'!E:E = B445) * ('3.RNAExtractions'!Z:Z = "Y"), '3.RNAExtractions'!D:D, "")),
        IF(
            COUNTIFS('3.RNAExtractions'!E:E, B445, '3.RNAExtractions'!Y:Y, "Y") &gt; 0,
            _xlfn.TEXTJOIN(", ", TRUE, IF(('3.RNAExtractions'!E:E = B445) * ('3.RNAExtractions'!Y:Y = "Y"), '3.RNAExtractions'!D:D, "")),
            "Awaiting Status"
        )
    )
)</f>
        <v/>
      </c>
      <c r="Q445" s="60"/>
      <c r="R445" s="60" t="str" cm="1">
        <f t="array" aca="1" ref="R445" ca="1">IF(
    Q445="N",
    "",
    IF(
        COUNTIFS('4.RNAIllumina'!E:E, B445, '4.RNAIllumina'!Y:Y, "Y") &gt; 0,
        _xlfn.TEXTJOIN(", ", TRUE, IF(('4.RNAIllumina'!E:E = B445) * ('4.RNAIllumina'!Y:Y = "Y"), '4.RNAIllumina'!D:D, "")),
        IF(
            COUNTIFS('4.RNAIllumina'!E:E, B445, '4.RNAIllumina'!X:X, "Y") &gt; 0,
            _xlfn.TEXTJOIN(", ", TRUE, IF(('4.RNAIllumina'!E:E = B445) * ('4.RNAIllumina'!X:X = "Y"), '4.RNAIllumina'!D:D, "")),
            "Awaiting Status"
        )
    )
)</f>
        <v>Awaiting Status</v>
      </c>
      <c r="T445" s="6" t="str">
        <f ca="1">VLOOKUP($B445,'1.MetaData'!$B:$H,2,FALSE)</f>
        <v>F16-0637</v>
      </c>
      <c r="U445" s="7" t="str">
        <f ca="1">VLOOKUP($B445,'1.MetaData'!$B:$H,3,FALSE)</f>
        <v>Monacanthus chinensis</v>
      </c>
      <c r="V445" s="7" t="str">
        <f ca="1">VLOOKUP($B445,'1.MetaData'!$B:$H,4,FALSE)</f>
        <v>Fanbelly leatherjacket</v>
      </c>
      <c r="W445" s="6">
        <f ca="1">VLOOKUP($B445,'1.MetaData'!$B:$H,5,FALSE)</f>
        <v>0</v>
      </c>
      <c r="X445" s="6" t="str">
        <f ca="1">VLOOKUP($B445,'1.MetaData'!$B:$H,6,FALSE)</f>
        <v>TrEnD</v>
      </c>
      <c r="Z445"/>
    </row>
    <row r="446" spans="1:26" hidden="1" x14ac:dyDescent="0.25">
      <c r="A446" s="17">
        <v>445</v>
      </c>
      <c r="B446" s="3" t="str">
        <f t="shared" ca="1" si="9"/>
        <v>OG445</v>
      </c>
      <c r="C446" s="219" t="s">
        <v>96</v>
      </c>
      <c r="D446" s="4">
        <f ca="1">COUNTIF('2.Tissue'!C:C,B446)</f>
        <v>1</v>
      </c>
      <c r="E446" s="4">
        <f ca="1">COUNTIFS('3.DNAExtractions'!$E:$E,$B446,'3.DNAExtractions'!$D:$D,E$1)</f>
        <v>1</v>
      </c>
      <c r="F446" s="2" t="str" cm="1">
        <f t="array" aca="1" ref="F446" ca="1">IF(
    COUNTIFS('3.DNAExtractions'!E:E, B446, '3.DNAExtractions'!Y:Y, "Y") &gt; 0,
    _xlfn.TEXTJOIN(", ", TRUE, IF(('3.DNAExtractions'!E:E = B446) * ('3.DNAExtractions'!Y:Y = "Y"), '3.DNAExtractions'!D:D, "")),
    IF(
        COUNTIFS('3.DNAExtractions'!E:E, B446, '3.DNAExtractions'!X:X, "Y") &gt; 0,
        _xlfn.TEXTJOIN(", ", TRUE, IF(('3.DNAExtractions'!E:E = B446) * ('3.DNAExtractions'!X:X = "Y"), '3.DNAExtractions'!D:D, "")),
        "Awaiting Status"
    )
)</f>
        <v>Extracted</v>
      </c>
      <c r="G446" s="45" t="s">
        <v>92</v>
      </c>
      <c r="H446" s="8" t="str" cm="1">
        <f t="array" aca="1" ref="H446" ca="1">IF(
    G446="N",
    "",
    IF(
        COUNTIFS('4.Illumina'!E:E, B446, '4.Illumina'!R:R, "Y") &gt; 0,
        _xlfn.TEXTJOIN(", ", TRUE, IF(('4.Illumina'!E:E = B446) * ('4.Illumina'!R:R = "Y"), '4.Illumina'!D:D, "")),
        IF(
            COUNTIFS('4.Illumina'!E:E, B446, '4.Illumina'!Q:Q, "Y") &gt; 0,
            _xlfn.TEXTJOIN(", ", TRUE, IF(('4.Illumina'!E:E = B446) * ('4.Illumina'!Q:Q = "Y"), '4.Illumina'!D:D, "")),
            "Awaiting Status"
        )
    )
)</f>
        <v>Sequenced</v>
      </c>
      <c r="I446" s="26" t="s">
        <v>94</v>
      </c>
      <c r="J446" s="56" t="str" cm="1">
        <f t="array" aca="1" ref="J446" ca="1">IF(
    I446="N",
    "",
    IF(
        COUNTIFS('4.PacBio'!E:E, B446, '4.PacBio'!W:W, "Y") &gt; 0,
        _xlfn.TEXTJOIN(", ", TRUE, IF(('4.PacBio'!E:E = B446) * ('4.PacBio'!W:W = "Y"), '4.PacBio'!D:D, "")),
        IF(
            COUNTIFS('4.PacBio'!E:E, B446, '4.PacBio'!V:V, "Y") &gt; 0,
            _xlfn.TEXTJOIN(", ", TRUE, IF(('4.PacBio'!E:E = B446) * ('4.PacBio'!V:V = "Y"), '4.PacBio'!D:D, "")),
            "Awaiting Status"
        )
    )
)</f>
        <v/>
      </c>
      <c r="K446" s="181" t="s">
        <v>94</v>
      </c>
      <c r="L446" s="8" t="str" cm="1">
        <f t="array" aca="1" ref="L446" ca="1">IF(
    K446="N",
    "",
    IF(
        COUNTIFS('4.HiCLibrary'!E:E, B446, '4.HiCLibrary'!V:V, "Y") &gt; 0,
        _xlfn.TEXTJOIN(", ", TRUE, IF(('4.HiCLibrary'!E:E = B446) * ('4.HiCLibrary'!V:V = "Y"), '4.HiCLibrary'!D:D, "")),
        IF(
            COUNTIFS('4.HiCLibrary'!E:E, B446, '4.HiCLibrary'!U:U, "Y") &gt; 0,
            _xlfn.TEXTJOIN(", ", TRUE, IF(('4.HiCLibrary'!E:E = B446) * ('4.HiCLibrary'!U:U = "Y"), '4.HiCLibrary'!D:D, "")),
            "Awaiting Status"
        )
    )
)</f>
        <v/>
      </c>
      <c r="M446" s="47" t="s">
        <v>94</v>
      </c>
      <c r="N446" s="56" t="str" cm="1">
        <f t="array" aca="1" ref="N446" ca="1">IF(
    M446="N",
    "",
    IF(
        COUNTIFS('4.ONT'!E:E, B446, '4.ONT'!Q:Q, "Y") &gt; 0,
        _xlfn.TEXTJOIN(", ", TRUE, IF(('4.ONT'!E:E = B446) * ('4.ONT'!Q:Q = "Y"), '4.ONT'!D:D, "")),
        IF(
            COUNTIFS('4.ONT'!E:E, B446, '4.ONT'!P:P, "Y") &gt; 0,
            _xlfn.TEXTJOIN(", ", TRUE, IF(('4.ONT'!E:E = B446) * ('4.ONT'!P:P = "Y"), '4.ONT'!D:D, "")),
            "Awaiting Status"
        )
    )
)</f>
        <v/>
      </c>
      <c r="O446" s="60" t="s">
        <v>94</v>
      </c>
      <c r="P446" s="60" t="str" cm="1">
        <f t="array" aca="1" ref="P446" ca="1">IF(
    O446="N",
    "",
    IF(
        COUNTIFS('3.RNAExtractions'!E:E, B446, '3.RNAExtractions'!Z:Z, "Y") &gt; 0,
        _xlfn.TEXTJOIN(", ", TRUE, IF(('3.RNAExtractions'!E:E = B446) * ('3.RNAExtractions'!Z:Z = "Y"), '3.RNAExtractions'!D:D, "")),
        IF(
            COUNTIFS('3.RNAExtractions'!E:E, B446, '3.RNAExtractions'!Y:Y, "Y") &gt; 0,
            _xlfn.TEXTJOIN(", ", TRUE, IF(('3.RNAExtractions'!E:E = B446) * ('3.RNAExtractions'!Y:Y = "Y"), '3.RNAExtractions'!D:D, "")),
            "Awaiting Status"
        )
    )
)</f>
        <v/>
      </c>
      <c r="Q446" s="60"/>
      <c r="R446" s="60" t="str" cm="1">
        <f t="array" aca="1" ref="R446" ca="1">IF(
    Q446="N",
    "",
    IF(
        COUNTIFS('4.RNAIllumina'!E:E, B446, '4.RNAIllumina'!Y:Y, "Y") &gt; 0,
        _xlfn.TEXTJOIN(", ", TRUE, IF(('4.RNAIllumina'!E:E = B446) * ('4.RNAIllumina'!Y:Y = "Y"), '4.RNAIllumina'!D:D, "")),
        IF(
            COUNTIFS('4.RNAIllumina'!E:E, B446, '4.RNAIllumina'!X:X, "Y") &gt; 0,
            _xlfn.TEXTJOIN(", ", TRUE, IF(('4.RNAIllumina'!E:E = B446) * ('4.RNAIllumina'!X:X = "Y"), '4.RNAIllumina'!D:D, "")),
            "Awaiting Status"
        )
    )
)</f>
        <v>Awaiting Status</v>
      </c>
      <c r="T446" s="6" t="str">
        <f ca="1">VLOOKUP($B446,'1.MetaData'!$B:$H,2,FALSE)</f>
        <v>F16-0638</v>
      </c>
      <c r="U446" s="7" t="str">
        <f ca="1">VLOOKUP($B446,'1.MetaData'!$B:$H,3,FALSE)</f>
        <v>Nebrius ferrugineus</v>
      </c>
      <c r="V446" s="7" t="str">
        <f ca="1">VLOOKUP($B446,'1.MetaData'!$B:$H,4,FALSE)</f>
        <v>Tawny nurse shark</v>
      </c>
      <c r="W446" s="6">
        <f ca="1">VLOOKUP($B446,'1.MetaData'!$B:$H,5,FALSE)</f>
        <v>0</v>
      </c>
      <c r="X446" s="6" t="str">
        <f ca="1">VLOOKUP($B446,'1.MetaData'!$B:$H,6,FALSE)</f>
        <v>TrEnD</v>
      </c>
      <c r="Z446"/>
    </row>
    <row r="447" spans="1:26" hidden="1" x14ac:dyDescent="0.25">
      <c r="A447" s="17">
        <v>446</v>
      </c>
      <c r="B447" s="3" t="str">
        <f t="shared" ca="1" si="9"/>
        <v>OG446</v>
      </c>
      <c r="C447" s="219" t="s">
        <v>96</v>
      </c>
      <c r="D447" s="4">
        <f ca="1">COUNTIF('2.Tissue'!C:C,B447)</f>
        <v>1</v>
      </c>
      <c r="E447" s="4">
        <f ca="1">COUNTIFS('3.DNAExtractions'!$E:$E,$B447,'3.DNAExtractions'!$D:$D,E$1)</f>
        <v>1</v>
      </c>
      <c r="F447" s="2" t="str" cm="1">
        <f t="array" aca="1" ref="F447" ca="1">IF(
    COUNTIFS('3.DNAExtractions'!E:E, B447, '3.DNAExtractions'!Y:Y, "Y") &gt; 0,
    _xlfn.TEXTJOIN(", ", TRUE, IF(('3.DNAExtractions'!E:E = B447) * ('3.DNAExtractions'!Y:Y = "Y"), '3.DNAExtractions'!D:D, "")),
    IF(
        COUNTIFS('3.DNAExtractions'!E:E, B447, '3.DNAExtractions'!X:X, "Y") &gt; 0,
        _xlfn.TEXTJOIN(", ", TRUE, IF(('3.DNAExtractions'!E:E = B447) * ('3.DNAExtractions'!X:X = "Y"), '3.DNAExtractions'!D:D, "")),
        "Awaiting Status"
    )
)</f>
        <v>Extracted</v>
      </c>
      <c r="G447" s="45" t="s">
        <v>92</v>
      </c>
      <c r="H447" s="8" t="str" cm="1">
        <f t="array" aca="1" ref="H447" ca="1">IF(
    G447="N",
    "",
    IF(
        COUNTIFS('4.Illumina'!E:E, B447, '4.Illumina'!R:R, "Y") &gt; 0,
        _xlfn.TEXTJOIN(", ", TRUE, IF(('4.Illumina'!E:E = B447) * ('4.Illumina'!R:R = "Y"), '4.Illumina'!D:D, "")),
        IF(
            COUNTIFS('4.Illumina'!E:E, B447, '4.Illumina'!Q:Q, "Y") &gt; 0,
            _xlfn.TEXTJOIN(", ", TRUE, IF(('4.Illumina'!E:E = B447) * ('4.Illumina'!Q:Q = "Y"), '4.Illumina'!D:D, "")),
            "Awaiting Status"
        )
    )
)</f>
        <v>Sequenced</v>
      </c>
      <c r="I447" s="26" t="s">
        <v>94</v>
      </c>
      <c r="J447" s="56" t="str" cm="1">
        <f t="array" aca="1" ref="J447" ca="1">IF(
    I447="N",
    "",
    IF(
        COUNTIFS('4.PacBio'!E:E, B447, '4.PacBio'!W:W, "Y") &gt; 0,
        _xlfn.TEXTJOIN(", ", TRUE, IF(('4.PacBio'!E:E = B447) * ('4.PacBio'!W:W = "Y"), '4.PacBio'!D:D, "")),
        IF(
            COUNTIFS('4.PacBio'!E:E, B447, '4.PacBio'!V:V, "Y") &gt; 0,
            _xlfn.TEXTJOIN(", ", TRUE, IF(('4.PacBio'!E:E = B447) * ('4.PacBio'!V:V = "Y"), '4.PacBio'!D:D, "")),
            "Awaiting Status"
        )
    )
)</f>
        <v/>
      </c>
      <c r="K447" s="181" t="s">
        <v>94</v>
      </c>
      <c r="L447" s="8" t="str" cm="1">
        <f t="array" aca="1" ref="L447" ca="1">IF(
    K447="N",
    "",
    IF(
        COUNTIFS('4.HiCLibrary'!E:E, B447, '4.HiCLibrary'!V:V, "Y") &gt; 0,
        _xlfn.TEXTJOIN(", ", TRUE, IF(('4.HiCLibrary'!E:E = B447) * ('4.HiCLibrary'!V:V = "Y"), '4.HiCLibrary'!D:D, "")),
        IF(
            COUNTIFS('4.HiCLibrary'!E:E, B447, '4.HiCLibrary'!U:U, "Y") &gt; 0,
            _xlfn.TEXTJOIN(", ", TRUE, IF(('4.HiCLibrary'!E:E = B447) * ('4.HiCLibrary'!U:U = "Y"), '4.HiCLibrary'!D:D, "")),
            "Awaiting Status"
        )
    )
)</f>
        <v/>
      </c>
      <c r="M447" s="47" t="s">
        <v>94</v>
      </c>
      <c r="N447" s="56" t="str" cm="1">
        <f t="array" aca="1" ref="N447" ca="1">IF(
    M447="N",
    "",
    IF(
        COUNTIFS('4.ONT'!E:E, B447, '4.ONT'!Q:Q, "Y") &gt; 0,
        _xlfn.TEXTJOIN(", ", TRUE, IF(('4.ONT'!E:E = B447) * ('4.ONT'!Q:Q = "Y"), '4.ONT'!D:D, "")),
        IF(
            COUNTIFS('4.ONT'!E:E, B447, '4.ONT'!P:P, "Y") &gt; 0,
            _xlfn.TEXTJOIN(", ", TRUE, IF(('4.ONT'!E:E = B447) * ('4.ONT'!P:P = "Y"), '4.ONT'!D:D, "")),
            "Awaiting Status"
        )
    )
)</f>
        <v/>
      </c>
      <c r="O447" s="60" t="s">
        <v>94</v>
      </c>
      <c r="P447" s="60" t="str" cm="1">
        <f t="array" aca="1" ref="P447" ca="1">IF(
    O447="N",
    "",
    IF(
        COUNTIFS('3.RNAExtractions'!E:E, B447, '3.RNAExtractions'!Z:Z, "Y") &gt; 0,
        _xlfn.TEXTJOIN(", ", TRUE, IF(('3.RNAExtractions'!E:E = B447) * ('3.RNAExtractions'!Z:Z = "Y"), '3.RNAExtractions'!D:D, "")),
        IF(
            COUNTIFS('3.RNAExtractions'!E:E, B447, '3.RNAExtractions'!Y:Y, "Y") &gt; 0,
            _xlfn.TEXTJOIN(", ", TRUE, IF(('3.RNAExtractions'!E:E = B447) * ('3.RNAExtractions'!Y:Y = "Y"), '3.RNAExtractions'!D:D, "")),
            "Awaiting Status"
        )
    )
)</f>
        <v/>
      </c>
      <c r="Q447" s="60"/>
      <c r="R447" s="60" t="str" cm="1">
        <f t="array" aca="1" ref="R447" ca="1">IF(
    Q447="N",
    "",
    IF(
        COUNTIFS('4.RNAIllumina'!E:E, B447, '4.RNAIllumina'!Y:Y, "Y") &gt; 0,
        _xlfn.TEXTJOIN(", ", TRUE, IF(('4.RNAIllumina'!E:E = B447) * ('4.RNAIllumina'!Y:Y = "Y"), '4.RNAIllumina'!D:D, "")),
        IF(
            COUNTIFS('4.RNAIllumina'!E:E, B447, '4.RNAIllumina'!X:X, "Y") &gt; 0,
            _xlfn.TEXTJOIN(", ", TRUE, IF(('4.RNAIllumina'!E:E = B447) * ('4.RNAIllumina'!X:X = "Y"), '4.RNAIllumina'!D:D, "")),
            "Awaiting Status"
        )
    )
)</f>
        <v>Awaiting Status</v>
      </c>
      <c r="T447" s="6" t="str">
        <f ca="1">VLOOKUP($B447,'1.MetaData'!$B:$H,2,FALSE)</f>
        <v>F16-0685</v>
      </c>
      <c r="U447" s="7" t="str">
        <f ca="1">VLOOKUP($B447,'1.MetaData'!$B:$H,3,FALSE)</f>
        <v>Batrachomoeus trispinosus</v>
      </c>
      <c r="V447" s="7" t="str">
        <f ca="1">VLOOKUP($B447,'1.MetaData'!$B:$H,4,FALSE)</f>
        <v xml:space="preserve">Three-spined frogfish </v>
      </c>
      <c r="W447" s="6">
        <f ca="1">VLOOKUP($B447,'1.MetaData'!$B:$H,5,FALSE)</f>
        <v>0</v>
      </c>
      <c r="X447" s="6" t="str">
        <f ca="1">VLOOKUP($B447,'1.MetaData'!$B:$H,6,FALSE)</f>
        <v>TrEnD</v>
      </c>
      <c r="Z447"/>
    </row>
    <row r="448" spans="1:26" hidden="1" x14ac:dyDescent="0.25">
      <c r="A448" s="17">
        <v>447</v>
      </c>
      <c r="B448" s="3" t="str">
        <f t="shared" ca="1" si="9"/>
        <v>OG447</v>
      </c>
      <c r="C448" s="219" t="s">
        <v>96</v>
      </c>
      <c r="D448" s="4">
        <f ca="1">COUNTIF('2.Tissue'!C:C,B448)</f>
        <v>1</v>
      </c>
      <c r="E448" s="4">
        <f ca="1">COUNTIFS('3.DNAExtractions'!$E:$E,$B448,'3.DNAExtractions'!$D:$D,E$1)</f>
        <v>1</v>
      </c>
      <c r="F448" s="2" t="str" cm="1">
        <f t="array" aca="1" ref="F448" ca="1">IF(
    COUNTIFS('3.DNAExtractions'!E:E, B448, '3.DNAExtractions'!Y:Y, "Y") &gt; 0,
    _xlfn.TEXTJOIN(", ", TRUE, IF(('3.DNAExtractions'!E:E = B448) * ('3.DNAExtractions'!Y:Y = "Y"), '3.DNAExtractions'!D:D, "")),
    IF(
        COUNTIFS('3.DNAExtractions'!E:E, B448, '3.DNAExtractions'!X:X, "Y") &gt; 0,
        _xlfn.TEXTJOIN(", ", TRUE, IF(('3.DNAExtractions'!E:E = B448) * ('3.DNAExtractions'!X:X = "Y"), '3.DNAExtractions'!D:D, "")),
        "Awaiting Status"
    )
)</f>
        <v>Extracted</v>
      </c>
      <c r="G448" s="45" t="s">
        <v>92</v>
      </c>
      <c r="H448" s="8" t="str" cm="1">
        <f t="array" aca="1" ref="H448" ca="1">IF(
    G448="N",
    "",
    IF(
        COUNTIFS('4.Illumina'!E:E, B448, '4.Illumina'!R:R, "Y") &gt; 0,
        _xlfn.TEXTJOIN(", ", TRUE, IF(('4.Illumina'!E:E = B448) * ('4.Illumina'!R:R = "Y"), '4.Illumina'!D:D, "")),
        IF(
            COUNTIFS('4.Illumina'!E:E, B448, '4.Illumina'!Q:Q, "Y") &gt; 0,
            _xlfn.TEXTJOIN(", ", TRUE, IF(('4.Illumina'!E:E = B448) * ('4.Illumina'!Q:Q = "Y"), '4.Illumina'!D:D, "")),
            "Awaiting Status"
        )
    )
)</f>
        <v>Sequenced</v>
      </c>
      <c r="I448" s="26" t="s">
        <v>94</v>
      </c>
      <c r="J448" s="56" t="str" cm="1">
        <f t="array" aca="1" ref="J448" ca="1">IF(
    I448="N",
    "",
    IF(
        COUNTIFS('4.PacBio'!E:E, B448, '4.PacBio'!W:W, "Y") &gt; 0,
        _xlfn.TEXTJOIN(", ", TRUE, IF(('4.PacBio'!E:E = B448) * ('4.PacBio'!W:W = "Y"), '4.PacBio'!D:D, "")),
        IF(
            COUNTIFS('4.PacBio'!E:E, B448, '4.PacBio'!V:V, "Y") &gt; 0,
            _xlfn.TEXTJOIN(", ", TRUE, IF(('4.PacBio'!E:E = B448) * ('4.PacBio'!V:V = "Y"), '4.PacBio'!D:D, "")),
            "Awaiting Status"
        )
    )
)</f>
        <v/>
      </c>
      <c r="K448" s="181" t="s">
        <v>94</v>
      </c>
      <c r="L448" s="8" t="str" cm="1">
        <f t="array" aca="1" ref="L448" ca="1">IF(
    K448="N",
    "",
    IF(
        COUNTIFS('4.HiCLibrary'!E:E, B448, '4.HiCLibrary'!V:V, "Y") &gt; 0,
        _xlfn.TEXTJOIN(", ", TRUE, IF(('4.HiCLibrary'!E:E = B448) * ('4.HiCLibrary'!V:V = "Y"), '4.HiCLibrary'!D:D, "")),
        IF(
            COUNTIFS('4.HiCLibrary'!E:E, B448, '4.HiCLibrary'!U:U, "Y") &gt; 0,
            _xlfn.TEXTJOIN(", ", TRUE, IF(('4.HiCLibrary'!E:E = B448) * ('4.HiCLibrary'!U:U = "Y"), '4.HiCLibrary'!D:D, "")),
            "Awaiting Status"
        )
    )
)</f>
        <v/>
      </c>
      <c r="M448" s="47" t="s">
        <v>94</v>
      </c>
      <c r="N448" s="56" t="str" cm="1">
        <f t="array" aca="1" ref="N448" ca="1">IF(
    M448="N",
    "",
    IF(
        COUNTIFS('4.ONT'!E:E, B448, '4.ONT'!Q:Q, "Y") &gt; 0,
        _xlfn.TEXTJOIN(", ", TRUE, IF(('4.ONT'!E:E = B448) * ('4.ONT'!Q:Q = "Y"), '4.ONT'!D:D, "")),
        IF(
            COUNTIFS('4.ONT'!E:E, B448, '4.ONT'!P:P, "Y") &gt; 0,
            _xlfn.TEXTJOIN(", ", TRUE, IF(('4.ONT'!E:E = B448) * ('4.ONT'!P:P = "Y"), '4.ONT'!D:D, "")),
            "Awaiting Status"
        )
    )
)</f>
        <v/>
      </c>
      <c r="O448" s="60" t="s">
        <v>94</v>
      </c>
      <c r="P448" s="60" t="str" cm="1">
        <f t="array" aca="1" ref="P448" ca="1">IF(
    O448="N",
    "",
    IF(
        COUNTIFS('3.RNAExtractions'!E:E, B448, '3.RNAExtractions'!Z:Z, "Y") &gt; 0,
        _xlfn.TEXTJOIN(", ", TRUE, IF(('3.RNAExtractions'!E:E = B448) * ('3.RNAExtractions'!Z:Z = "Y"), '3.RNAExtractions'!D:D, "")),
        IF(
            COUNTIFS('3.RNAExtractions'!E:E, B448, '3.RNAExtractions'!Y:Y, "Y") &gt; 0,
            _xlfn.TEXTJOIN(", ", TRUE, IF(('3.RNAExtractions'!E:E = B448) * ('3.RNAExtractions'!Y:Y = "Y"), '3.RNAExtractions'!D:D, "")),
            "Awaiting Status"
        )
    )
)</f>
        <v/>
      </c>
      <c r="Q448" s="60"/>
      <c r="R448" s="60" t="str" cm="1">
        <f t="array" aca="1" ref="R448" ca="1">IF(
    Q448="N",
    "",
    IF(
        COUNTIFS('4.RNAIllumina'!E:E, B448, '4.RNAIllumina'!Y:Y, "Y") &gt; 0,
        _xlfn.TEXTJOIN(", ", TRUE, IF(('4.RNAIllumina'!E:E = B448) * ('4.RNAIllumina'!Y:Y = "Y"), '4.RNAIllumina'!D:D, "")),
        IF(
            COUNTIFS('4.RNAIllumina'!E:E, B448, '4.RNAIllumina'!X:X, "Y") &gt; 0,
            _xlfn.TEXTJOIN(", ", TRUE, IF(('4.RNAIllumina'!E:E = B448) * ('4.RNAIllumina'!X:X = "Y"), '4.RNAIllumina'!D:D, "")),
            "Awaiting Status"
        )
    )
)</f>
        <v>Awaiting Status</v>
      </c>
      <c r="T448" s="6" t="str">
        <f ca="1">VLOOKUP($B448,'1.MetaData'!$B:$H,2,FALSE)</f>
        <v>F16-0689</v>
      </c>
      <c r="U448" s="7" t="str">
        <f ca="1">VLOOKUP($B448,'1.MetaData'!$B:$H,3,FALSE)</f>
        <v>Callionymus japonicus</v>
      </c>
      <c r="V448" s="7" t="str">
        <f ca="1">VLOOKUP($B448,'1.MetaData'!$B:$H,4,FALSE)</f>
        <v xml:space="preserve">Japanese longtail dragonet </v>
      </c>
      <c r="W448" s="6">
        <f ca="1">VLOOKUP($B448,'1.MetaData'!$B:$H,5,FALSE)</f>
        <v>0</v>
      </c>
      <c r="X448" s="6" t="str">
        <f ca="1">VLOOKUP($B448,'1.MetaData'!$B:$H,6,FALSE)</f>
        <v>TrEnD</v>
      </c>
      <c r="Z448"/>
    </row>
    <row r="449" spans="1:26" hidden="1" x14ac:dyDescent="0.25">
      <c r="A449" s="17">
        <v>448</v>
      </c>
      <c r="B449" s="3" t="str">
        <f t="shared" ca="1" si="9"/>
        <v>OG448</v>
      </c>
      <c r="C449" s="219" t="s">
        <v>96</v>
      </c>
      <c r="D449" s="4">
        <f ca="1">COUNTIF('2.Tissue'!C:C,B449)</f>
        <v>1</v>
      </c>
      <c r="E449" s="4">
        <f ca="1">COUNTIFS('3.DNAExtractions'!$E:$E,$B449,'3.DNAExtractions'!$D:$D,E$1)</f>
        <v>1</v>
      </c>
      <c r="F449" s="2" t="str" cm="1">
        <f t="array" aca="1" ref="F449" ca="1">IF(
    COUNTIFS('3.DNAExtractions'!E:E, B449, '3.DNAExtractions'!Y:Y, "Y") &gt; 0,
    _xlfn.TEXTJOIN(", ", TRUE, IF(('3.DNAExtractions'!E:E = B449) * ('3.DNAExtractions'!Y:Y = "Y"), '3.DNAExtractions'!D:D, "")),
    IF(
        COUNTIFS('3.DNAExtractions'!E:E, B449, '3.DNAExtractions'!X:X, "Y") &gt; 0,
        _xlfn.TEXTJOIN(", ", TRUE, IF(('3.DNAExtractions'!E:E = B449) * ('3.DNAExtractions'!X:X = "Y"), '3.DNAExtractions'!D:D, "")),
        "Awaiting Status"
    )
)</f>
        <v>Extracted</v>
      </c>
      <c r="G449" s="45" t="s">
        <v>92</v>
      </c>
      <c r="H449" s="8" t="str" cm="1">
        <f t="array" aca="1" ref="H449" ca="1">IF(
    G449="N",
    "",
    IF(
        COUNTIFS('4.Illumina'!E:E, B449, '4.Illumina'!R:R, "Y") &gt; 0,
        _xlfn.TEXTJOIN(", ", TRUE, IF(('4.Illumina'!E:E = B449) * ('4.Illumina'!R:R = "Y"), '4.Illumina'!D:D, "")),
        IF(
            COUNTIFS('4.Illumina'!E:E, B449, '4.Illumina'!Q:Q, "Y") &gt; 0,
            _xlfn.TEXTJOIN(", ", TRUE, IF(('4.Illumina'!E:E = B449) * ('4.Illumina'!Q:Q = "Y"), '4.Illumina'!D:D, "")),
            "Awaiting Status"
        )
    )
)</f>
        <v>Sequenced</v>
      </c>
      <c r="I449" s="26" t="s">
        <v>94</v>
      </c>
      <c r="J449" s="56" t="str" cm="1">
        <f t="array" aca="1" ref="J449" ca="1">IF(
    I449="N",
    "",
    IF(
        COUNTIFS('4.PacBio'!E:E, B449, '4.PacBio'!W:W, "Y") &gt; 0,
        _xlfn.TEXTJOIN(", ", TRUE, IF(('4.PacBio'!E:E = B449) * ('4.PacBio'!W:W = "Y"), '4.PacBio'!D:D, "")),
        IF(
            COUNTIFS('4.PacBio'!E:E, B449, '4.PacBio'!V:V, "Y") &gt; 0,
            _xlfn.TEXTJOIN(", ", TRUE, IF(('4.PacBio'!E:E = B449) * ('4.PacBio'!V:V = "Y"), '4.PacBio'!D:D, "")),
            "Awaiting Status"
        )
    )
)</f>
        <v/>
      </c>
      <c r="K449" s="181" t="s">
        <v>94</v>
      </c>
      <c r="L449" s="8" t="str" cm="1">
        <f t="array" aca="1" ref="L449" ca="1">IF(
    K449="N",
    "",
    IF(
        COUNTIFS('4.HiCLibrary'!E:E, B449, '4.HiCLibrary'!V:V, "Y") &gt; 0,
        _xlfn.TEXTJOIN(", ", TRUE, IF(('4.HiCLibrary'!E:E = B449) * ('4.HiCLibrary'!V:V = "Y"), '4.HiCLibrary'!D:D, "")),
        IF(
            COUNTIFS('4.HiCLibrary'!E:E, B449, '4.HiCLibrary'!U:U, "Y") &gt; 0,
            _xlfn.TEXTJOIN(", ", TRUE, IF(('4.HiCLibrary'!E:E = B449) * ('4.HiCLibrary'!U:U = "Y"), '4.HiCLibrary'!D:D, "")),
            "Awaiting Status"
        )
    )
)</f>
        <v/>
      </c>
      <c r="M449" s="47" t="s">
        <v>94</v>
      </c>
      <c r="N449" s="56" t="str" cm="1">
        <f t="array" aca="1" ref="N449" ca="1">IF(
    M449="N",
    "",
    IF(
        COUNTIFS('4.ONT'!E:E, B449, '4.ONT'!Q:Q, "Y") &gt; 0,
        _xlfn.TEXTJOIN(", ", TRUE, IF(('4.ONT'!E:E = B449) * ('4.ONT'!Q:Q = "Y"), '4.ONT'!D:D, "")),
        IF(
            COUNTIFS('4.ONT'!E:E, B449, '4.ONT'!P:P, "Y") &gt; 0,
            _xlfn.TEXTJOIN(", ", TRUE, IF(('4.ONT'!E:E = B449) * ('4.ONT'!P:P = "Y"), '4.ONT'!D:D, "")),
            "Awaiting Status"
        )
    )
)</f>
        <v/>
      </c>
      <c r="O449" s="60" t="s">
        <v>94</v>
      </c>
      <c r="P449" s="60" t="str" cm="1">
        <f t="array" aca="1" ref="P449" ca="1">IF(
    O449="N",
    "",
    IF(
        COUNTIFS('3.RNAExtractions'!E:E, B449, '3.RNAExtractions'!Z:Z, "Y") &gt; 0,
        _xlfn.TEXTJOIN(", ", TRUE, IF(('3.RNAExtractions'!E:E = B449) * ('3.RNAExtractions'!Z:Z = "Y"), '3.RNAExtractions'!D:D, "")),
        IF(
            COUNTIFS('3.RNAExtractions'!E:E, B449, '3.RNAExtractions'!Y:Y, "Y") &gt; 0,
            _xlfn.TEXTJOIN(", ", TRUE, IF(('3.RNAExtractions'!E:E = B449) * ('3.RNAExtractions'!Y:Y = "Y"), '3.RNAExtractions'!D:D, "")),
            "Awaiting Status"
        )
    )
)</f>
        <v/>
      </c>
      <c r="Q449" s="60"/>
      <c r="R449" s="60" t="str" cm="1">
        <f t="array" aca="1" ref="R449" ca="1">IF(
    Q449="N",
    "",
    IF(
        COUNTIFS('4.RNAIllumina'!E:E, B449, '4.RNAIllumina'!Y:Y, "Y") &gt; 0,
        _xlfn.TEXTJOIN(", ", TRUE, IF(('4.RNAIllumina'!E:E = B449) * ('4.RNAIllumina'!Y:Y = "Y"), '4.RNAIllumina'!D:D, "")),
        IF(
            COUNTIFS('4.RNAIllumina'!E:E, B449, '4.RNAIllumina'!X:X, "Y") &gt; 0,
            _xlfn.TEXTJOIN(", ", TRUE, IF(('4.RNAIllumina'!E:E = B449) * ('4.RNAIllumina'!X:X = "Y"), '4.RNAIllumina'!D:D, "")),
            "Awaiting Status"
        )
    )
)</f>
        <v>Awaiting Status</v>
      </c>
      <c r="T449" s="6" t="str">
        <f ca="1">VLOOKUP($B449,'1.MetaData'!$B:$H,2,FALSE)</f>
        <v>F16-0681</v>
      </c>
      <c r="U449" s="7" t="str">
        <f ca="1">VLOOKUP($B449,'1.MetaData'!$B:$H,3,FALSE)</f>
        <v>Iniistius jacksonensis</v>
      </c>
      <c r="V449" s="7" t="str">
        <f ca="1">VLOOKUP($B449,'1.MetaData'!$B:$H,4,FALSE)</f>
        <v xml:space="preserve">Purple-spotted wrasse </v>
      </c>
      <c r="W449" s="6">
        <f ca="1">VLOOKUP($B449,'1.MetaData'!$B:$H,5,FALSE)</f>
        <v>0</v>
      </c>
      <c r="X449" s="6" t="str">
        <f ca="1">VLOOKUP($B449,'1.MetaData'!$B:$H,6,FALSE)</f>
        <v>TrEnD</v>
      </c>
      <c r="Z449"/>
    </row>
    <row r="450" spans="1:26" hidden="1" x14ac:dyDescent="0.25">
      <c r="A450" s="17">
        <v>449</v>
      </c>
      <c r="B450" s="3" t="str">
        <f t="shared" ca="1" si="9"/>
        <v>OG449</v>
      </c>
      <c r="C450" s="219" t="s">
        <v>96</v>
      </c>
      <c r="D450" s="4">
        <f ca="1">COUNTIF('2.Tissue'!C:C,B450)</f>
        <v>1</v>
      </c>
      <c r="E450" s="4">
        <f ca="1">COUNTIFS('3.DNAExtractions'!$E:$E,$B450,'3.DNAExtractions'!$D:$D,E$1)</f>
        <v>1</v>
      </c>
      <c r="F450" s="2" t="str" cm="1">
        <f t="array" aca="1" ref="F450" ca="1">IF(
    COUNTIFS('3.DNAExtractions'!E:E, B450, '3.DNAExtractions'!Y:Y, "Y") &gt; 0,
    _xlfn.TEXTJOIN(", ", TRUE, IF(('3.DNAExtractions'!E:E = B450) * ('3.DNAExtractions'!Y:Y = "Y"), '3.DNAExtractions'!D:D, "")),
    IF(
        COUNTIFS('3.DNAExtractions'!E:E, B450, '3.DNAExtractions'!X:X, "Y") &gt; 0,
        _xlfn.TEXTJOIN(", ", TRUE, IF(('3.DNAExtractions'!E:E = B450) * ('3.DNAExtractions'!X:X = "Y"), '3.DNAExtractions'!D:D, "")),
        "Awaiting Status"
    )
)</f>
        <v>Extracted</v>
      </c>
      <c r="G450" s="45" t="s">
        <v>92</v>
      </c>
      <c r="H450" s="8" t="str" cm="1">
        <f t="array" aca="1" ref="H450" ca="1">IF(
    G450="N",
    "",
    IF(
        COUNTIFS('4.Illumina'!E:E, B450, '4.Illumina'!R:R, "Y") &gt; 0,
        _xlfn.TEXTJOIN(", ", TRUE, IF(('4.Illumina'!E:E = B450) * ('4.Illumina'!R:R = "Y"), '4.Illumina'!D:D, "")),
        IF(
            COUNTIFS('4.Illumina'!E:E, B450, '4.Illumina'!Q:Q, "Y") &gt; 0,
            _xlfn.TEXTJOIN(", ", TRUE, IF(('4.Illumina'!E:E = B450) * ('4.Illumina'!Q:Q = "Y"), '4.Illumina'!D:D, "")),
            "Awaiting Status"
        )
    )
)</f>
        <v>Sequenced</v>
      </c>
      <c r="I450" s="26" t="s">
        <v>94</v>
      </c>
      <c r="J450" s="56" t="str" cm="1">
        <f t="array" aca="1" ref="J450" ca="1">IF(
    I450="N",
    "",
    IF(
        COUNTIFS('4.PacBio'!E:E, B450, '4.PacBio'!W:W, "Y") &gt; 0,
        _xlfn.TEXTJOIN(", ", TRUE, IF(('4.PacBio'!E:E = B450) * ('4.PacBio'!W:W = "Y"), '4.PacBio'!D:D, "")),
        IF(
            COUNTIFS('4.PacBio'!E:E, B450, '4.PacBio'!V:V, "Y") &gt; 0,
            _xlfn.TEXTJOIN(", ", TRUE, IF(('4.PacBio'!E:E = B450) * ('4.PacBio'!V:V = "Y"), '4.PacBio'!D:D, "")),
            "Awaiting Status"
        )
    )
)</f>
        <v/>
      </c>
      <c r="K450" s="181" t="s">
        <v>94</v>
      </c>
      <c r="L450" s="8" t="str" cm="1">
        <f t="array" aca="1" ref="L450" ca="1">IF(
    K450="N",
    "",
    IF(
        COUNTIFS('4.HiCLibrary'!E:E, B450, '4.HiCLibrary'!V:V, "Y") &gt; 0,
        _xlfn.TEXTJOIN(", ", TRUE, IF(('4.HiCLibrary'!E:E = B450) * ('4.HiCLibrary'!V:V = "Y"), '4.HiCLibrary'!D:D, "")),
        IF(
            COUNTIFS('4.HiCLibrary'!E:E, B450, '4.HiCLibrary'!U:U, "Y") &gt; 0,
            _xlfn.TEXTJOIN(", ", TRUE, IF(('4.HiCLibrary'!E:E = B450) * ('4.HiCLibrary'!U:U = "Y"), '4.HiCLibrary'!D:D, "")),
            "Awaiting Status"
        )
    )
)</f>
        <v/>
      </c>
      <c r="M450" s="47" t="s">
        <v>94</v>
      </c>
      <c r="N450" s="56" t="str" cm="1">
        <f t="array" aca="1" ref="N450" ca="1">IF(
    M450="N",
    "",
    IF(
        COUNTIFS('4.ONT'!E:E, B450, '4.ONT'!Q:Q, "Y") &gt; 0,
        _xlfn.TEXTJOIN(", ", TRUE, IF(('4.ONT'!E:E = B450) * ('4.ONT'!Q:Q = "Y"), '4.ONT'!D:D, "")),
        IF(
            COUNTIFS('4.ONT'!E:E, B450, '4.ONT'!P:P, "Y") &gt; 0,
            _xlfn.TEXTJOIN(", ", TRUE, IF(('4.ONT'!E:E = B450) * ('4.ONT'!P:P = "Y"), '4.ONT'!D:D, "")),
            "Awaiting Status"
        )
    )
)</f>
        <v/>
      </c>
      <c r="O450" s="60" t="s">
        <v>94</v>
      </c>
      <c r="P450" s="60" t="str" cm="1">
        <f t="array" aca="1" ref="P450" ca="1">IF(
    O450="N",
    "",
    IF(
        COUNTIFS('3.RNAExtractions'!E:E, B450, '3.RNAExtractions'!Z:Z, "Y") &gt; 0,
        _xlfn.TEXTJOIN(", ", TRUE, IF(('3.RNAExtractions'!E:E = B450) * ('3.RNAExtractions'!Z:Z = "Y"), '3.RNAExtractions'!D:D, "")),
        IF(
            COUNTIFS('3.RNAExtractions'!E:E, B450, '3.RNAExtractions'!Y:Y, "Y") &gt; 0,
            _xlfn.TEXTJOIN(", ", TRUE, IF(('3.RNAExtractions'!E:E = B450) * ('3.RNAExtractions'!Y:Y = "Y"), '3.RNAExtractions'!D:D, "")),
            "Awaiting Status"
        )
    )
)</f>
        <v/>
      </c>
      <c r="Q450" s="60"/>
      <c r="R450" s="60" t="str" cm="1">
        <f t="array" aca="1" ref="R450" ca="1">IF(
    Q450="N",
    "",
    IF(
        COUNTIFS('4.RNAIllumina'!E:E, B450, '4.RNAIllumina'!Y:Y, "Y") &gt; 0,
        _xlfn.TEXTJOIN(", ", TRUE, IF(('4.RNAIllumina'!E:E = B450) * ('4.RNAIllumina'!Y:Y = "Y"), '4.RNAIllumina'!D:D, "")),
        IF(
            COUNTIFS('4.RNAIllumina'!E:E, B450, '4.RNAIllumina'!X:X, "Y") &gt; 0,
            _xlfn.TEXTJOIN(", ", TRUE, IF(('4.RNAIllumina'!E:E = B450) * ('4.RNAIllumina'!X:X = "Y"), '4.RNAIllumina'!D:D, "")),
            "Awaiting Status"
        )
    )
)</f>
        <v>Awaiting Status</v>
      </c>
      <c r="T450" s="6" t="str">
        <f ca="1">VLOOKUP($B450,'1.MetaData'!$B:$H,2,FALSE)</f>
        <v>F16-0683</v>
      </c>
      <c r="U450" s="7" t="str">
        <f ca="1">VLOOKUP($B450,'1.MetaData'!$B:$H,3,FALSE)</f>
        <v>Lactoria diaphana</v>
      </c>
      <c r="V450" s="7" t="str">
        <f ca="1">VLOOKUP($B450,'1.MetaData'!$B:$H,4,FALSE)</f>
        <v>Roundbelly cowfish</v>
      </c>
      <c r="W450" s="6">
        <f ca="1">VLOOKUP($B450,'1.MetaData'!$B:$H,5,FALSE)</f>
        <v>0</v>
      </c>
      <c r="X450" s="6" t="str">
        <f ca="1">VLOOKUP($B450,'1.MetaData'!$B:$H,6,FALSE)</f>
        <v>TrEnD</v>
      </c>
      <c r="Z450"/>
    </row>
    <row r="451" spans="1:26" hidden="1" x14ac:dyDescent="0.25">
      <c r="A451" s="17">
        <v>450</v>
      </c>
      <c r="B451" s="3" t="str">
        <f t="shared" ca="1" si="9"/>
        <v>OG450</v>
      </c>
      <c r="C451" s="219" t="s">
        <v>96</v>
      </c>
      <c r="D451" s="4">
        <f ca="1">COUNTIF('2.Tissue'!C:C,B451)</f>
        <v>1</v>
      </c>
      <c r="E451" s="4">
        <f ca="1">COUNTIFS('3.DNAExtractions'!$E:$E,$B451,'3.DNAExtractions'!$D:$D,E$1)</f>
        <v>1</v>
      </c>
      <c r="F451" s="2" t="str" cm="1">
        <f t="array" aca="1" ref="F451" ca="1">IF(
    COUNTIFS('3.DNAExtractions'!E:E, B451, '3.DNAExtractions'!Y:Y, "Y") &gt; 0,
    _xlfn.TEXTJOIN(", ", TRUE, IF(('3.DNAExtractions'!E:E = B451) * ('3.DNAExtractions'!Y:Y = "Y"), '3.DNAExtractions'!D:D, "")),
    IF(
        COUNTIFS('3.DNAExtractions'!E:E, B451, '3.DNAExtractions'!X:X, "Y") &gt; 0,
        _xlfn.TEXTJOIN(", ", TRUE, IF(('3.DNAExtractions'!E:E = B451) * ('3.DNAExtractions'!X:X = "Y"), '3.DNAExtractions'!D:D, "")),
        "Awaiting Status"
    )
)</f>
        <v>Extracted</v>
      </c>
      <c r="G451" s="45" t="s">
        <v>92</v>
      </c>
      <c r="H451" s="8" t="str" cm="1">
        <f t="array" aca="1" ref="H451" ca="1">IF(
    G451="N",
    "",
    IF(
        COUNTIFS('4.Illumina'!E:E, B451, '4.Illumina'!R:R, "Y") &gt; 0,
        _xlfn.TEXTJOIN(", ", TRUE, IF(('4.Illumina'!E:E = B451) * ('4.Illumina'!R:R = "Y"), '4.Illumina'!D:D, "")),
        IF(
            COUNTIFS('4.Illumina'!E:E, B451, '4.Illumina'!Q:Q, "Y") &gt; 0,
            _xlfn.TEXTJOIN(", ", TRUE, IF(('4.Illumina'!E:E = B451) * ('4.Illumina'!Q:Q = "Y"), '4.Illumina'!D:D, "")),
            "Awaiting Status"
        )
    )
)</f>
        <v>Sequenced</v>
      </c>
      <c r="I451" s="26" t="s">
        <v>94</v>
      </c>
      <c r="J451" s="56" t="str" cm="1">
        <f t="array" aca="1" ref="J451" ca="1">IF(
    I451="N",
    "",
    IF(
        COUNTIFS('4.PacBio'!E:E, B451, '4.PacBio'!W:W, "Y") &gt; 0,
        _xlfn.TEXTJOIN(", ", TRUE, IF(('4.PacBio'!E:E = B451) * ('4.PacBio'!W:W = "Y"), '4.PacBio'!D:D, "")),
        IF(
            COUNTIFS('4.PacBio'!E:E, B451, '4.PacBio'!V:V, "Y") &gt; 0,
            _xlfn.TEXTJOIN(", ", TRUE, IF(('4.PacBio'!E:E = B451) * ('4.PacBio'!V:V = "Y"), '4.PacBio'!D:D, "")),
            "Awaiting Status"
        )
    )
)</f>
        <v/>
      </c>
      <c r="K451" s="181" t="s">
        <v>94</v>
      </c>
      <c r="L451" s="8" t="str" cm="1">
        <f t="array" aca="1" ref="L451" ca="1">IF(
    K451="N",
    "",
    IF(
        COUNTIFS('4.HiCLibrary'!E:E, B451, '4.HiCLibrary'!V:V, "Y") &gt; 0,
        _xlfn.TEXTJOIN(", ", TRUE, IF(('4.HiCLibrary'!E:E = B451) * ('4.HiCLibrary'!V:V = "Y"), '4.HiCLibrary'!D:D, "")),
        IF(
            COUNTIFS('4.HiCLibrary'!E:E, B451, '4.HiCLibrary'!U:U, "Y") &gt; 0,
            _xlfn.TEXTJOIN(", ", TRUE, IF(('4.HiCLibrary'!E:E = B451) * ('4.HiCLibrary'!U:U = "Y"), '4.HiCLibrary'!D:D, "")),
            "Awaiting Status"
        )
    )
)</f>
        <v/>
      </c>
      <c r="M451" s="47" t="s">
        <v>94</v>
      </c>
      <c r="N451" s="56" t="str" cm="1">
        <f t="array" aca="1" ref="N451" ca="1">IF(
    M451="N",
    "",
    IF(
        COUNTIFS('4.ONT'!E:E, B451, '4.ONT'!Q:Q, "Y") &gt; 0,
        _xlfn.TEXTJOIN(", ", TRUE, IF(('4.ONT'!E:E = B451) * ('4.ONT'!Q:Q = "Y"), '4.ONT'!D:D, "")),
        IF(
            COUNTIFS('4.ONT'!E:E, B451, '4.ONT'!P:P, "Y") &gt; 0,
            _xlfn.TEXTJOIN(", ", TRUE, IF(('4.ONT'!E:E = B451) * ('4.ONT'!P:P = "Y"), '4.ONT'!D:D, "")),
            "Awaiting Status"
        )
    )
)</f>
        <v/>
      </c>
      <c r="O451" s="60" t="s">
        <v>94</v>
      </c>
      <c r="P451" s="60" t="str" cm="1">
        <f t="array" aca="1" ref="P451" ca="1">IF(
    O451="N",
    "",
    IF(
        COUNTIFS('3.RNAExtractions'!E:E, B451, '3.RNAExtractions'!Z:Z, "Y") &gt; 0,
        _xlfn.TEXTJOIN(", ", TRUE, IF(('3.RNAExtractions'!E:E = B451) * ('3.RNAExtractions'!Z:Z = "Y"), '3.RNAExtractions'!D:D, "")),
        IF(
            COUNTIFS('3.RNAExtractions'!E:E, B451, '3.RNAExtractions'!Y:Y, "Y") &gt; 0,
            _xlfn.TEXTJOIN(", ", TRUE, IF(('3.RNAExtractions'!E:E = B451) * ('3.RNAExtractions'!Y:Y = "Y"), '3.RNAExtractions'!D:D, "")),
            "Awaiting Status"
        )
    )
)</f>
        <v/>
      </c>
      <c r="Q451" s="60"/>
      <c r="R451" s="60" t="str" cm="1">
        <f t="array" aca="1" ref="R451" ca="1">IF(
    Q451="N",
    "",
    IF(
        COUNTIFS('4.RNAIllumina'!E:E, B451, '4.RNAIllumina'!Y:Y, "Y") &gt; 0,
        _xlfn.TEXTJOIN(", ", TRUE, IF(('4.RNAIllumina'!E:E = B451) * ('4.RNAIllumina'!Y:Y = "Y"), '4.RNAIllumina'!D:D, "")),
        IF(
            COUNTIFS('4.RNAIllumina'!E:E, B451, '4.RNAIllumina'!X:X, "Y") &gt; 0,
            _xlfn.TEXTJOIN(", ", TRUE, IF(('4.RNAIllumina'!E:E = B451) * ('4.RNAIllumina'!X:X = "Y"), '4.RNAIllumina'!D:D, "")),
            "Awaiting Status"
        )
    )
)</f>
        <v>Awaiting Status</v>
      </c>
      <c r="T451" s="6" t="str">
        <f ca="1">VLOOKUP($B451,'1.MetaData'!$B:$H,2,FALSE)</f>
        <v>F16-0682</v>
      </c>
      <c r="U451" s="7" t="str">
        <f ca="1">VLOOKUP($B451,'1.MetaData'!$B:$H,3,FALSE)</f>
        <v>Lagocephalus sceleratus</v>
      </c>
      <c r="V451" s="7" t="str">
        <f ca="1">VLOOKUP($B451,'1.MetaData'!$B:$H,4,FALSE)</f>
        <v xml:space="preserve">Silver-cheeked toadfish </v>
      </c>
      <c r="W451" s="6">
        <f ca="1">VLOOKUP($B451,'1.MetaData'!$B:$H,5,FALSE)</f>
        <v>0</v>
      </c>
      <c r="X451" s="6" t="str">
        <f ca="1">VLOOKUP($B451,'1.MetaData'!$B:$H,6,FALSE)</f>
        <v>TrEnD</v>
      </c>
      <c r="Z451"/>
    </row>
    <row r="452" spans="1:26" hidden="1" x14ac:dyDescent="0.25">
      <c r="A452" s="17">
        <v>451</v>
      </c>
      <c r="B452" s="3" t="str">
        <f t="shared" ca="1" si="9"/>
        <v>OG451</v>
      </c>
      <c r="C452" s="219" t="s">
        <v>96</v>
      </c>
      <c r="D452" s="4">
        <f ca="1">COUNTIF('2.Tissue'!C:C,B452)</f>
        <v>1</v>
      </c>
      <c r="E452" s="4">
        <f ca="1">COUNTIFS('3.DNAExtractions'!$E:$E,$B452,'3.DNAExtractions'!$D:$D,E$1)</f>
        <v>1</v>
      </c>
      <c r="F452" s="2" t="str" cm="1">
        <f t="array" aca="1" ref="F452" ca="1">IF(
    COUNTIFS('3.DNAExtractions'!E:E, B452, '3.DNAExtractions'!Y:Y, "Y") &gt; 0,
    _xlfn.TEXTJOIN(", ", TRUE, IF(('3.DNAExtractions'!E:E = B452) * ('3.DNAExtractions'!Y:Y = "Y"), '3.DNAExtractions'!D:D, "")),
    IF(
        COUNTIFS('3.DNAExtractions'!E:E, B452, '3.DNAExtractions'!X:X, "Y") &gt; 0,
        _xlfn.TEXTJOIN(", ", TRUE, IF(('3.DNAExtractions'!E:E = B452) * ('3.DNAExtractions'!X:X = "Y"), '3.DNAExtractions'!D:D, "")),
        "Awaiting Status"
    )
)</f>
        <v>Extracted</v>
      </c>
      <c r="G452" s="45" t="s">
        <v>92</v>
      </c>
      <c r="H452" s="8" t="str" cm="1">
        <f t="array" aca="1" ref="H452" ca="1">IF(
    G452="N",
    "",
    IF(
        COUNTIFS('4.Illumina'!E:E, B452, '4.Illumina'!R:R, "Y") &gt; 0,
        _xlfn.TEXTJOIN(", ", TRUE, IF(('4.Illumina'!E:E = B452) * ('4.Illumina'!R:R = "Y"), '4.Illumina'!D:D, "")),
        IF(
            COUNTIFS('4.Illumina'!E:E, B452, '4.Illumina'!Q:Q, "Y") &gt; 0,
            _xlfn.TEXTJOIN(", ", TRUE, IF(('4.Illumina'!E:E = B452) * ('4.Illumina'!Q:Q = "Y"), '4.Illumina'!D:D, "")),
            "Awaiting Status"
        )
    )
)</f>
        <v>Sequenced</v>
      </c>
      <c r="I452" s="26" t="s">
        <v>94</v>
      </c>
      <c r="J452" s="56" t="str" cm="1">
        <f t="array" aca="1" ref="J452" ca="1">IF(
    I452="N",
    "",
    IF(
        COUNTIFS('4.PacBio'!E:E, B452, '4.PacBio'!W:W, "Y") &gt; 0,
        _xlfn.TEXTJOIN(", ", TRUE, IF(('4.PacBio'!E:E = B452) * ('4.PacBio'!W:W = "Y"), '4.PacBio'!D:D, "")),
        IF(
            COUNTIFS('4.PacBio'!E:E, B452, '4.PacBio'!V:V, "Y") &gt; 0,
            _xlfn.TEXTJOIN(", ", TRUE, IF(('4.PacBio'!E:E = B452) * ('4.PacBio'!V:V = "Y"), '4.PacBio'!D:D, "")),
            "Awaiting Status"
        )
    )
)</f>
        <v/>
      </c>
      <c r="K452" s="181" t="s">
        <v>94</v>
      </c>
      <c r="L452" s="8" t="str" cm="1">
        <f t="array" aca="1" ref="L452" ca="1">IF(
    K452="N",
    "",
    IF(
        COUNTIFS('4.HiCLibrary'!E:E, B452, '4.HiCLibrary'!V:V, "Y") &gt; 0,
        _xlfn.TEXTJOIN(", ", TRUE, IF(('4.HiCLibrary'!E:E = B452) * ('4.HiCLibrary'!V:V = "Y"), '4.HiCLibrary'!D:D, "")),
        IF(
            COUNTIFS('4.HiCLibrary'!E:E, B452, '4.HiCLibrary'!U:U, "Y") &gt; 0,
            _xlfn.TEXTJOIN(", ", TRUE, IF(('4.HiCLibrary'!E:E = B452) * ('4.HiCLibrary'!U:U = "Y"), '4.HiCLibrary'!D:D, "")),
            "Awaiting Status"
        )
    )
)</f>
        <v/>
      </c>
      <c r="M452" s="47" t="s">
        <v>94</v>
      </c>
      <c r="N452" s="56" t="str" cm="1">
        <f t="array" aca="1" ref="N452" ca="1">IF(
    M452="N",
    "",
    IF(
        COUNTIFS('4.ONT'!E:E, B452, '4.ONT'!Q:Q, "Y") &gt; 0,
        _xlfn.TEXTJOIN(", ", TRUE, IF(('4.ONT'!E:E = B452) * ('4.ONT'!Q:Q = "Y"), '4.ONT'!D:D, "")),
        IF(
            COUNTIFS('4.ONT'!E:E, B452, '4.ONT'!P:P, "Y") &gt; 0,
            _xlfn.TEXTJOIN(", ", TRUE, IF(('4.ONT'!E:E = B452) * ('4.ONT'!P:P = "Y"), '4.ONT'!D:D, "")),
            "Awaiting Status"
        )
    )
)</f>
        <v/>
      </c>
      <c r="O452" s="60" t="s">
        <v>94</v>
      </c>
      <c r="P452" s="60" t="str" cm="1">
        <f t="array" aca="1" ref="P452" ca="1">IF(
    O452="N",
    "",
    IF(
        COUNTIFS('3.RNAExtractions'!E:E, B452, '3.RNAExtractions'!Z:Z, "Y") &gt; 0,
        _xlfn.TEXTJOIN(", ", TRUE, IF(('3.RNAExtractions'!E:E = B452) * ('3.RNAExtractions'!Z:Z = "Y"), '3.RNAExtractions'!D:D, "")),
        IF(
            COUNTIFS('3.RNAExtractions'!E:E, B452, '3.RNAExtractions'!Y:Y, "Y") &gt; 0,
            _xlfn.TEXTJOIN(", ", TRUE, IF(('3.RNAExtractions'!E:E = B452) * ('3.RNAExtractions'!Y:Y = "Y"), '3.RNAExtractions'!D:D, "")),
            "Awaiting Status"
        )
    )
)</f>
        <v/>
      </c>
      <c r="Q452" s="60"/>
      <c r="R452" s="60" t="str" cm="1">
        <f t="array" aca="1" ref="R452" ca="1">IF(
    Q452="N",
    "",
    IF(
        COUNTIFS('4.RNAIllumina'!E:E, B452, '4.RNAIllumina'!Y:Y, "Y") &gt; 0,
        _xlfn.TEXTJOIN(", ", TRUE, IF(('4.RNAIllumina'!E:E = B452) * ('4.RNAIllumina'!Y:Y = "Y"), '4.RNAIllumina'!D:D, "")),
        IF(
            COUNTIFS('4.RNAIllumina'!E:E, B452, '4.RNAIllumina'!X:X, "Y") &gt; 0,
            _xlfn.TEXTJOIN(", ", TRUE, IF(('4.RNAIllumina'!E:E = B452) * ('4.RNAIllumina'!X:X = "Y"), '4.RNAIllumina'!D:D, "")),
            "Awaiting Status"
        )
    )
)</f>
        <v>Awaiting Status</v>
      </c>
      <c r="T452" s="6" t="str">
        <f ca="1">VLOOKUP($B452,'1.MetaData'!$B:$H,2,FALSE)</f>
        <v>F16-0688</v>
      </c>
      <c r="U452" s="7" t="str">
        <f ca="1">VLOOKUP($B452,'1.MetaData'!$B:$H,3,FALSE)</f>
        <v>Ostorhinchus hartzfeldii</v>
      </c>
      <c r="V452" s="7" t="str">
        <f ca="1">VLOOKUP($B452,'1.MetaData'!$B:$H,4,FALSE)</f>
        <v xml:space="preserve">Hartzfeld's cardinalfish </v>
      </c>
      <c r="W452" s="6">
        <f ca="1">VLOOKUP($B452,'1.MetaData'!$B:$H,5,FALSE)</f>
        <v>0</v>
      </c>
      <c r="X452" s="6" t="str">
        <f ca="1">VLOOKUP($B452,'1.MetaData'!$B:$H,6,FALSE)</f>
        <v>TrEnD</v>
      </c>
      <c r="Z452"/>
    </row>
    <row r="453" spans="1:26" hidden="1" x14ac:dyDescent="0.25">
      <c r="A453" s="17">
        <v>452</v>
      </c>
      <c r="B453" s="3" t="str">
        <f t="shared" ca="1" si="9"/>
        <v>OG452</v>
      </c>
      <c r="C453" s="219" t="s">
        <v>96</v>
      </c>
      <c r="D453" s="4">
        <f ca="1">COUNTIF('2.Tissue'!C:C,B453)</f>
        <v>1</v>
      </c>
      <c r="E453" s="4">
        <f ca="1">COUNTIFS('3.DNAExtractions'!$E:$E,$B453,'3.DNAExtractions'!$D:$D,E$1)</f>
        <v>1</v>
      </c>
      <c r="F453" s="2" t="str" cm="1">
        <f t="array" aca="1" ref="F453" ca="1">IF(
    COUNTIFS('3.DNAExtractions'!E:E, B453, '3.DNAExtractions'!Y:Y, "Y") &gt; 0,
    _xlfn.TEXTJOIN(", ", TRUE, IF(('3.DNAExtractions'!E:E = B453) * ('3.DNAExtractions'!Y:Y = "Y"), '3.DNAExtractions'!D:D, "")),
    IF(
        COUNTIFS('3.DNAExtractions'!E:E, B453, '3.DNAExtractions'!X:X, "Y") &gt; 0,
        _xlfn.TEXTJOIN(", ", TRUE, IF(('3.DNAExtractions'!E:E = B453) * ('3.DNAExtractions'!X:X = "Y"), '3.DNAExtractions'!D:D, "")),
        "Awaiting Status"
    )
)</f>
        <v>Extracted</v>
      </c>
      <c r="G453" s="45" t="s">
        <v>92</v>
      </c>
      <c r="H453" s="8" t="str" cm="1">
        <f t="array" aca="1" ref="H453" ca="1">IF(
    G453="N",
    "",
    IF(
        COUNTIFS('4.Illumina'!E:E, B453, '4.Illumina'!R:R, "Y") &gt; 0,
        _xlfn.TEXTJOIN(", ", TRUE, IF(('4.Illumina'!E:E = B453) * ('4.Illumina'!R:R = "Y"), '4.Illumina'!D:D, "")),
        IF(
            COUNTIFS('4.Illumina'!E:E, B453, '4.Illumina'!Q:Q, "Y") &gt; 0,
            _xlfn.TEXTJOIN(", ", TRUE, IF(('4.Illumina'!E:E = B453) * ('4.Illumina'!Q:Q = "Y"), '4.Illumina'!D:D, "")),
            "Awaiting Status"
        )
    )
)</f>
        <v>Sequenced</v>
      </c>
      <c r="I453" s="26" t="s">
        <v>94</v>
      </c>
      <c r="J453" s="56" t="str" cm="1">
        <f t="array" aca="1" ref="J453" ca="1">IF(
    I453="N",
    "",
    IF(
        COUNTIFS('4.PacBio'!E:E, B453, '4.PacBio'!W:W, "Y") &gt; 0,
        _xlfn.TEXTJOIN(", ", TRUE, IF(('4.PacBio'!E:E = B453) * ('4.PacBio'!W:W = "Y"), '4.PacBio'!D:D, "")),
        IF(
            COUNTIFS('4.PacBio'!E:E, B453, '4.PacBio'!V:V, "Y") &gt; 0,
            _xlfn.TEXTJOIN(", ", TRUE, IF(('4.PacBio'!E:E = B453) * ('4.PacBio'!V:V = "Y"), '4.PacBio'!D:D, "")),
            "Awaiting Status"
        )
    )
)</f>
        <v/>
      </c>
      <c r="K453" s="181" t="s">
        <v>94</v>
      </c>
      <c r="L453" s="8" t="str" cm="1">
        <f t="array" aca="1" ref="L453" ca="1">IF(
    K453="N",
    "",
    IF(
        COUNTIFS('4.HiCLibrary'!E:E, B453, '4.HiCLibrary'!V:V, "Y") &gt; 0,
        _xlfn.TEXTJOIN(", ", TRUE, IF(('4.HiCLibrary'!E:E = B453) * ('4.HiCLibrary'!V:V = "Y"), '4.HiCLibrary'!D:D, "")),
        IF(
            COUNTIFS('4.HiCLibrary'!E:E, B453, '4.HiCLibrary'!U:U, "Y") &gt; 0,
            _xlfn.TEXTJOIN(", ", TRUE, IF(('4.HiCLibrary'!E:E = B453) * ('4.HiCLibrary'!U:U = "Y"), '4.HiCLibrary'!D:D, "")),
            "Awaiting Status"
        )
    )
)</f>
        <v/>
      </c>
      <c r="M453" s="47" t="s">
        <v>94</v>
      </c>
      <c r="N453" s="56" t="str" cm="1">
        <f t="array" aca="1" ref="N453" ca="1">IF(
    M453="N",
    "",
    IF(
        COUNTIFS('4.ONT'!E:E, B453, '4.ONT'!Q:Q, "Y") &gt; 0,
        _xlfn.TEXTJOIN(", ", TRUE, IF(('4.ONT'!E:E = B453) * ('4.ONT'!Q:Q = "Y"), '4.ONT'!D:D, "")),
        IF(
            COUNTIFS('4.ONT'!E:E, B453, '4.ONT'!P:P, "Y") &gt; 0,
            _xlfn.TEXTJOIN(", ", TRUE, IF(('4.ONT'!E:E = B453) * ('4.ONT'!P:P = "Y"), '4.ONT'!D:D, "")),
            "Awaiting Status"
        )
    )
)</f>
        <v/>
      </c>
      <c r="O453" s="60" t="s">
        <v>94</v>
      </c>
      <c r="P453" s="60" t="str" cm="1">
        <f t="array" aca="1" ref="P453" ca="1">IF(
    O453="N",
    "",
    IF(
        COUNTIFS('3.RNAExtractions'!E:E, B453, '3.RNAExtractions'!Z:Z, "Y") &gt; 0,
        _xlfn.TEXTJOIN(", ", TRUE, IF(('3.RNAExtractions'!E:E = B453) * ('3.RNAExtractions'!Z:Z = "Y"), '3.RNAExtractions'!D:D, "")),
        IF(
            COUNTIFS('3.RNAExtractions'!E:E, B453, '3.RNAExtractions'!Y:Y, "Y") &gt; 0,
            _xlfn.TEXTJOIN(", ", TRUE, IF(('3.RNAExtractions'!E:E = B453) * ('3.RNAExtractions'!Y:Y = "Y"), '3.RNAExtractions'!D:D, "")),
            "Awaiting Status"
        )
    )
)</f>
        <v/>
      </c>
      <c r="Q453" s="60"/>
      <c r="R453" s="60" t="str" cm="1">
        <f t="array" aca="1" ref="R453" ca="1">IF(
    Q453="N",
    "",
    IF(
        COUNTIFS('4.RNAIllumina'!E:E, B453, '4.RNAIllumina'!Y:Y, "Y") &gt; 0,
        _xlfn.TEXTJOIN(", ", TRUE, IF(('4.RNAIllumina'!E:E = B453) * ('4.RNAIllumina'!Y:Y = "Y"), '4.RNAIllumina'!D:D, "")),
        IF(
            COUNTIFS('4.RNAIllumina'!E:E, B453, '4.RNAIllumina'!X:X, "Y") &gt; 0,
            _xlfn.TEXTJOIN(", ", TRUE, IF(('4.RNAIllumina'!E:E = B453) * ('4.RNAIllumina'!X:X = "Y"), '4.RNAIllumina'!D:D, "")),
            "Awaiting Status"
        )
    )
)</f>
        <v>Awaiting Status</v>
      </c>
      <c r="T453" s="6" t="str">
        <f ca="1">VLOOKUP($B453,'1.MetaData'!$B:$H,2,FALSE)</f>
        <v>F16-0662</v>
      </c>
      <c r="U453" s="7" t="str">
        <f ca="1">VLOOKUP($B453,'1.MetaData'!$B:$H,3,FALSE)</f>
        <v>Pseudorhombus arsius</v>
      </c>
      <c r="V453" s="7" t="str">
        <f ca="1">VLOOKUP($B453,'1.MetaData'!$B:$H,4,FALSE)</f>
        <v>Largetooth flounder</v>
      </c>
      <c r="W453" s="6">
        <f ca="1">VLOOKUP($B453,'1.MetaData'!$B:$H,5,FALSE)</f>
        <v>0</v>
      </c>
      <c r="X453" s="6" t="str">
        <f ca="1">VLOOKUP($B453,'1.MetaData'!$B:$H,6,FALSE)</f>
        <v>TrEnD</v>
      </c>
      <c r="Z453"/>
    </row>
    <row r="454" spans="1:26" hidden="1" x14ac:dyDescent="0.25">
      <c r="A454" s="17">
        <v>453</v>
      </c>
      <c r="B454" s="3" t="str">
        <f t="shared" ca="1" si="9"/>
        <v>OG453</v>
      </c>
      <c r="C454" s="219" t="s">
        <v>96</v>
      </c>
      <c r="D454" s="4">
        <f ca="1">COUNTIF('2.Tissue'!C:C,B454)</f>
        <v>1</v>
      </c>
      <c r="E454" s="4">
        <f ca="1">COUNTIFS('3.DNAExtractions'!$E:$E,$B454,'3.DNAExtractions'!$D:$D,E$1)</f>
        <v>1</v>
      </c>
      <c r="F454" s="2" t="str" cm="1">
        <f t="array" aca="1" ref="F454" ca="1">IF(
    COUNTIFS('3.DNAExtractions'!E:E, B454, '3.DNAExtractions'!Y:Y, "Y") &gt; 0,
    _xlfn.TEXTJOIN(", ", TRUE, IF(('3.DNAExtractions'!E:E = B454) * ('3.DNAExtractions'!Y:Y = "Y"), '3.DNAExtractions'!D:D, "")),
    IF(
        COUNTIFS('3.DNAExtractions'!E:E, B454, '3.DNAExtractions'!X:X, "Y") &gt; 0,
        _xlfn.TEXTJOIN(", ", TRUE, IF(('3.DNAExtractions'!E:E = B454) * ('3.DNAExtractions'!X:X = "Y"), '3.DNAExtractions'!D:D, "")),
        "Awaiting Status"
    )
)</f>
        <v>Extracted</v>
      </c>
      <c r="G454" s="45" t="s">
        <v>92</v>
      </c>
      <c r="H454" s="8" t="str" cm="1">
        <f t="array" aca="1" ref="H454" ca="1">IF(
    G454="N",
    "",
    IF(
        COUNTIFS('4.Illumina'!E:E, B454, '4.Illumina'!R:R, "Y") &gt; 0,
        _xlfn.TEXTJOIN(", ", TRUE, IF(('4.Illumina'!E:E = B454) * ('4.Illumina'!R:R = "Y"), '4.Illumina'!D:D, "")),
        IF(
            COUNTIFS('4.Illumina'!E:E, B454, '4.Illumina'!Q:Q, "Y") &gt; 0,
            _xlfn.TEXTJOIN(", ", TRUE, IF(('4.Illumina'!E:E = B454) * ('4.Illumina'!Q:Q = "Y"), '4.Illumina'!D:D, "")),
            "Awaiting Status"
        )
    )
)</f>
        <v>Sequenced</v>
      </c>
      <c r="I454" s="26" t="s">
        <v>94</v>
      </c>
      <c r="J454" s="56" t="str" cm="1">
        <f t="array" aca="1" ref="J454" ca="1">IF(
    I454="N",
    "",
    IF(
        COUNTIFS('4.PacBio'!E:E, B454, '4.PacBio'!W:W, "Y") &gt; 0,
        _xlfn.TEXTJOIN(", ", TRUE, IF(('4.PacBio'!E:E = B454) * ('4.PacBio'!W:W = "Y"), '4.PacBio'!D:D, "")),
        IF(
            COUNTIFS('4.PacBio'!E:E, B454, '4.PacBio'!V:V, "Y") &gt; 0,
            _xlfn.TEXTJOIN(", ", TRUE, IF(('4.PacBio'!E:E = B454) * ('4.PacBio'!V:V = "Y"), '4.PacBio'!D:D, "")),
            "Awaiting Status"
        )
    )
)</f>
        <v/>
      </c>
      <c r="K454" s="181" t="s">
        <v>94</v>
      </c>
      <c r="L454" s="8" t="str" cm="1">
        <f t="array" aca="1" ref="L454" ca="1">IF(
    K454="N",
    "",
    IF(
        COUNTIFS('4.HiCLibrary'!E:E, B454, '4.HiCLibrary'!V:V, "Y") &gt; 0,
        _xlfn.TEXTJOIN(", ", TRUE, IF(('4.HiCLibrary'!E:E = B454) * ('4.HiCLibrary'!V:V = "Y"), '4.HiCLibrary'!D:D, "")),
        IF(
            COUNTIFS('4.HiCLibrary'!E:E, B454, '4.HiCLibrary'!U:U, "Y") &gt; 0,
            _xlfn.TEXTJOIN(", ", TRUE, IF(('4.HiCLibrary'!E:E = B454) * ('4.HiCLibrary'!U:U = "Y"), '4.HiCLibrary'!D:D, "")),
            "Awaiting Status"
        )
    )
)</f>
        <v/>
      </c>
      <c r="M454" s="47" t="s">
        <v>94</v>
      </c>
      <c r="N454" s="56" t="str" cm="1">
        <f t="array" aca="1" ref="N454" ca="1">IF(
    M454="N",
    "",
    IF(
        COUNTIFS('4.ONT'!E:E, B454, '4.ONT'!Q:Q, "Y") &gt; 0,
        _xlfn.TEXTJOIN(", ", TRUE, IF(('4.ONT'!E:E = B454) * ('4.ONT'!Q:Q = "Y"), '4.ONT'!D:D, "")),
        IF(
            COUNTIFS('4.ONT'!E:E, B454, '4.ONT'!P:P, "Y") &gt; 0,
            _xlfn.TEXTJOIN(", ", TRUE, IF(('4.ONT'!E:E = B454) * ('4.ONT'!P:P = "Y"), '4.ONT'!D:D, "")),
            "Awaiting Status"
        )
    )
)</f>
        <v/>
      </c>
      <c r="O454" s="60" t="s">
        <v>94</v>
      </c>
      <c r="P454" s="60" t="str" cm="1">
        <f t="array" aca="1" ref="P454" ca="1">IF(
    O454="N",
    "",
    IF(
        COUNTIFS('3.RNAExtractions'!E:E, B454, '3.RNAExtractions'!Z:Z, "Y") &gt; 0,
        _xlfn.TEXTJOIN(", ", TRUE, IF(('3.RNAExtractions'!E:E = B454) * ('3.RNAExtractions'!Z:Z = "Y"), '3.RNAExtractions'!D:D, "")),
        IF(
            COUNTIFS('3.RNAExtractions'!E:E, B454, '3.RNAExtractions'!Y:Y, "Y") &gt; 0,
            _xlfn.TEXTJOIN(", ", TRUE, IF(('3.RNAExtractions'!E:E = B454) * ('3.RNAExtractions'!Y:Y = "Y"), '3.RNAExtractions'!D:D, "")),
            "Awaiting Status"
        )
    )
)</f>
        <v/>
      </c>
      <c r="Q454" s="60"/>
      <c r="R454" s="60" t="str" cm="1">
        <f t="array" aca="1" ref="R454" ca="1">IF(
    Q454="N",
    "",
    IF(
        COUNTIFS('4.RNAIllumina'!E:E, B454, '4.RNAIllumina'!Y:Y, "Y") &gt; 0,
        _xlfn.TEXTJOIN(", ", TRUE, IF(('4.RNAIllumina'!E:E = B454) * ('4.RNAIllumina'!Y:Y = "Y"), '4.RNAIllumina'!D:D, "")),
        IF(
            COUNTIFS('4.RNAIllumina'!E:E, B454, '4.RNAIllumina'!X:X, "Y") &gt; 0,
            _xlfn.TEXTJOIN(", ", TRUE, IF(('4.RNAIllumina'!E:E = B454) * ('4.RNAIllumina'!X:X = "Y"), '4.RNAIllumina'!D:D, "")),
            "Awaiting Status"
        )
    )
)</f>
        <v>Awaiting Status</v>
      </c>
      <c r="T454" s="6" t="str">
        <f ca="1">VLOOKUP($B454,'1.MetaData'!$B:$H,2,FALSE)</f>
        <v>F16-0663</v>
      </c>
      <c r="U454" s="7" t="str">
        <f ca="1">VLOOKUP($B454,'1.MetaData'!$B:$H,3,FALSE)</f>
        <v xml:space="preserve">Pseudorhombus jenynsii </v>
      </c>
      <c r="V454" s="7" t="str">
        <f ca="1">VLOOKUP($B454,'1.MetaData'!$B:$H,4,FALSE)</f>
        <v>Small-toothed flounder</v>
      </c>
      <c r="W454" s="6">
        <f ca="1">VLOOKUP($B454,'1.MetaData'!$B:$H,5,FALSE)</f>
        <v>0</v>
      </c>
      <c r="X454" s="6" t="str">
        <f ca="1">VLOOKUP($B454,'1.MetaData'!$B:$H,6,FALSE)</f>
        <v>TrEnD</v>
      </c>
      <c r="Z454"/>
    </row>
    <row r="455" spans="1:26" hidden="1" x14ac:dyDescent="0.25">
      <c r="A455" s="17">
        <v>454</v>
      </c>
      <c r="B455" s="3" t="str">
        <f t="shared" ca="1" si="9"/>
        <v>OG454</v>
      </c>
      <c r="C455" s="219" t="s">
        <v>96</v>
      </c>
      <c r="D455" s="4">
        <f ca="1">COUNTIF('2.Tissue'!C:C,B455)</f>
        <v>1</v>
      </c>
      <c r="E455" s="4">
        <f ca="1">COUNTIFS('3.DNAExtractions'!$E:$E,$B455,'3.DNAExtractions'!$D:$D,E$1)</f>
        <v>1</v>
      </c>
      <c r="F455" s="2" t="str" cm="1">
        <f t="array" aca="1" ref="F455" ca="1">IF(
    COUNTIFS('3.DNAExtractions'!E:E, B455, '3.DNAExtractions'!Y:Y, "Y") &gt; 0,
    _xlfn.TEXTJOIN(", ", TRUE, IF(('3.DNAExtractions'!E:E = B455) * ('3.DNAExtractions'!Y:Y = "Y"), '3.DNAExtractions'!D:D, "")),
    IF(
        COUNTIFS('3.DNAExtractions'!E:E, B455, '3.DNAExtractions'!X:X, "Y") &gt; 0,
        _xlfn.TEXTJOIN(", ", TRUE, IF(('3.DNAExtractions'!E:E = B455) * ('3.DNAExtractions'!X:X = "Y"), '3.DNAExtractions'!D:D, "")),
        "Awaiting Status"
    )
)</f>
        <v>Extracted</v>
      </c>
      <c r="G455" s="45" t="s">
        <v>92</v>
      </c>
      <c r="H455" s="8" t="str" cm="1">
        <f t="array" aca="1" ref="H455" ca="1">IF(
    G455="N",
    "",
    IF(
        COUNTIFS('4.Illumina'!E:E, B455, '4.Illumina'!R:R, "Y") &gt; 0,
        _xlfn.TEXTJOIN(", ", TRUE, IF(('4.Illumina'!E:E = B455) * ('4.Illumina'!R:R = "Y"), '4.Illumina'!D:D, "")),
        IF(
            COUNTIFS('4.Illumina'!E:E, B455, '4.Illumina'!Q:Q, "Y") &gt; 0,
            _xlfn.TEXTJOIN(", ", TRUE, IF(('4.Illumina'!E:E = B455) * ('4.Illumina'!Q:Q = "Y"), '4.Illumina'!D:D, "")),
            "Awaiting Status"
        )
    )
)</f>
        <v>Sequenced</v>
      </c>
      <c r="I455" s="26" t="s">
        <v>94</v>
      </c>
      <c r="J455" s="56" t="str" cm="1">
        <f t="array" aca="1" ref="J455" ca="1">IF(
    I455="N",
    "",
    IF(
        COUNTIFS('4.PacBio'!E:E, B455, '4.PacBio'!W:W, "Y") &gt; 0,
        _xlfn.TEXTJOIN(", ", TRUE, IF(('4.PacBio'!E:E = B455) * ('4.PacBio'!W:W = "Y"), '4.PacBio'!D:D, "")),
        IF(
            COUNTIFS('4.PacBio'!E:E, B455, '4.PacBio'!V:V, "Y") &gt; 0,
            _xlfn.TEXTJOIN(", ", TRUE, IF(('4.PacBio'!E:E = B455) * ('4.PacBio'!V:V = "Y"), '4.PacBio'!D:D, "")),
            "Awaiting Status"
        )
    )
)</f>
        <v/>
      </c>
      <c r="K455" s="181" t="s">
        <v>94</v>
      </c>
      <c r="L455" s="8" t="str" cm="1">
        <f t="array" aca="1" ref="L455" ca="1">IF(
    K455="N",
    "",
    IF(
        COUNTIFS('4.HiCLibrary'!E:E, B455, '4.HiCLibrary'!V:V, "Y") &gt; 0,
        _xlfn.TEXTJOIN(", ", TRUE, IF(('4.HiCLibrary'!E:E = B455) * ('4.HiCLibrary'!V:V = "Y"), '4.HiCLibrary'!D:D, "")),
        IF(
            COUNTIFS('4.HiCLibrary'!E:E, B455, '4.HiCLibrary'!U:U, "Y") &gt; 0,
            _xlfn.TEXTJOIN(", ", TRUE, IF(('4.HiCLibrary'!E:E = B455) * ('4.HiCLibrary'!U:U = "Y"), '4.HiCLibrary'!D:D, "")),
            "Awaiting Status"
        )
    )
)</f>
        <v/>
      </c>
      <c r="M455" s="47" t="s">
        <v>94</v>
      </c>
      <c r="N455" s="56" t="str" cm="1">
        <f t="array" aca="1" ref="N455" ca="1">IF(
    M455="N",
    "",
    IF(
        COUNTIFS('4.ONT'!E:E, B455, '4.ONT'!Q:Q, "Y") &gt; 0,
        _xlfn.TEXTJOIN(", ", TRUE, IF(('4.ONT'!E:E = B455) * ('4.ONT'!Q:Q = "Y"), '4.ONT'!D:D, "")),
        IF(
            COUNTIFS('4.ONT'!E:E, B455, '4.ONT'!P:P, "Y") &gt; 0,
            _xlfn.TEXTJOIN(", ", TRUE, IF(('4.ONT'!E:E = B455) * ('4.ONT'!P:P = "Y"), '4.ONT'!D:D, "")),
            "Awaiting Status"
        )
    )
)</f>
        <v/>
      </c>
      <c r="O455" s="60" t="s">
        <v>94</v>
      </c>
      <c r="P455" s="60" t="str" cm="1">
        <f t="array" aca="1" ref="P455" ca="1">IF(
    O455="N",
    "",
    IF(
        COUNTIFS('3.RNAExtractions'!E:E, B455, '3.RNAExtractions'!Z:Z, "Y") &gt; 0,
        _xlfn.TEXTJOIN(", ", TRUE, IF(('3.RNAExtractions'!E:E = B455) * ('3.RNAExtractions'!Z:Z = "Y"), '3.RNAExtractions'!D:D, "")),
        IF(
            COUNTIFS('3.RNAExtractions'!E:E, B455, '3.RNAExtractions'!Y:Y, "Y") &gt; 0,
            _xlfn.TEXTJOIN(", ", TRUE, IF(('3.RNAExtractions'!E:E = B455) * ('3.RNAExtractions'!Y:Y = "Y"), '3.RNAExtractions'!D:D, "")),
            "Awaiting Status"
        )
    )
)</f>
        <v/>
      </c>
      <c r="Q455" s="60"/>
      <c r="R455" s="60" t="str" cm="1">
        <f t="array" aca="1" ref="R455" ca="1">IF(
    Q455="N",
    "",
    IF(
        COUNTIFS('4.RNAIllumina'!E:E, B455, '4.RNAIllumina'!Y:Y, "Y") &gt; 0,
        _xlfn.TEXTJOIN(", ", TRUE, IF(('4.RNAIllumina'!E:E = B455) * ('4.RNAIllumina'!Y:Y = "Y"), '4.RNAIllumina'!D:D, "")),
        IF(
            COUNTIFS('4.RNAIllumina'!E:E, B455, '4.RNAIllumina'!X:X, "Y") &gt; 0,
            _xlfn.TEXTJOIN(", ", TRUE, IF(('4.RNAIllumina'!E:E = B455) * ('4.RNAIllumina'!X:X = "Y"), '4.RNAIllumina'!D:D, "")),
            "Awaiting Status"
        )
    )
)</f>
        <v>Awaiting Status</v>
      </c>
      <c r="T455" s="6" t="str">
        <f ca="1">VLOOKUP($B455,'1.MetaData'!$B:$H,2,FALSE)</f>
        <v>F16-0664</v>
      </c>
      <c r="U455" s="7" t="str">
        <f ca="1">VLOOKUP($B455,'1.MetaData'!$B:$H,3,FALSE)</f>
        <v>Pseudorhombus spinosus</v>
      </c>
      <c r="V455" s="7" t="str">
        <f ca="1">VLOOKUP($B455,'1.MetaData'!$B:$H,4,FALSE)</f>
        <v>Spiny flounder</v>
      </c>
      <c r="W455" s="6">
        <f ca="1">VLOOKUP($B455,'1.MetaData'!$B:$H,5,FALSE)</f>
        <v>0</v>
      </c>
      <c r="X455" s="6" t="str">
        <f ca="1">VLOOKUP($B455,'1.MetaData'!$B:$H,6,FALSE)</f>
        <v>TrEnD</v>
      </c>
      <c r="Z455"/>
    </row>
    <row r="456" spans="1:26" hidden="1" x14ac:dyDescent="0.25">
      <c r="A456" s="17">
        <v>455</v>
      </c>
      <c r="B456" s="3" t="str">
        <f t="shared" ca="1" si="9"/>
        <v>OG455</v>
      </c>
      <c r="C456" s="219" t="s">
        <v>96</v>
      </c>
      <c r="D456" s="4">
        <f ca="1">COUNTIF('2.Tissue'!C:C,B456)</f>
        <v>1</v>
      </c>
      <c r="E456" s="4">
        <f ca="1">COUNTIFS('3.DNAExtractions'!$E:$E,$B456,'3.DNAExtractions'!$D:$D,E$1)</f>
        <v>1</v>
      </c>
      <c r="F456" s="2" t="str" cm="1">
        <f t="array" aca="1" ref="F456" ca="1">IF(
    COUNTIFS('3.DNAExtractions'!E:E, B456, '3.DNAExtractions'!Y:Y, "Y") &gt; 0,
    _xlfn.TEXTJOIN(", ", TRUE, IF(('3.DNAExtractions'!E:E = B456) * ('3.DNAExtractions'!Y:Y = "Y"), '3.DNAExtractions'!D:D, "")),
    IF(
        COUNTIFS('3.DNAExtractions'!E:E, B456, '3.DNAExtractions'!X:X, "Y") &gt; 0,
        _xlfn.TEXTJOIN(", ", TRUE, IF(('3.DNAExtractions'!E:E = B456) * ('3.DNAExtractions'!X:X = "Y"), '3.DNAExtractions'!D:D, "")),
        "Awaiting Status"
    )
)</f>
        <v>Extracted</v>
      </c>
      <c r="G456" s="45" t="s">
        <v>92</v>
      </c>
      <c r="H456" s="8" t="str" cm="1">
        <f t="array" aca="1" ref="H456" ca="1">IF(
    G456="N",
    "",
    IF(
        COUNTIFS('4.Illumina'!E:E, B456, '4.Illumina'!R:R, "Y") &gt; 0,
        _xlfn.TEXTJOIN(", ", TRUE, IF(('4.Illumina'!E:E = B456) * ('4.Illumina'!R:R = "Y"), '4.Illumina'!D:D, "")),
        IF(
            COUNTIFS('4.Illumina'!E:E, B456, '4.Illumina'!Q:Q, "Y") &gt; 0,
            _xlfn.TEXTJOIN(", ", TRUE, IF(('4.Illumina'!E:E = B456) * ('4.Illumina'!Q:Q = "Y"), '4.Illumina'!D:D, "")),
            "Awaiting Status"
        )
    )
)</f>
        <v>Sequenced</v>
      </c>
      <c r="I456" s="26" t="s">
        <v>94</v>
      </c>
      <c r="J456" s="56" t="str" cm="1">
        <f t="array" aca="1" ref="J456" ca="1">IF(
    I456="N",
    "",
    IF(
        COUNTIFS('4.PacBio'!E:E, B456, '4.PacBio'!W:W, "Y") &gt; 0,
        _xlfn.TEXTJOIN(", ", TRUE, IF(('4.PacBio'!E:E = B456) * ('4.PacBio'!W:W = "Y"), '4.PacBio'!D:D, "")),
        IF(
            COUNTIFS('4.PacBio'!E:E, B456, '4.PacBio'!V:V, "Y") &gt; 0,
            _xlfn.TEXTJOIN(", ", TRUE, IF(('4.PacBio'!E:E = B456) * ('4.PacBio'!V:V = "Y"), '4.PacBio'!D:D, "")),
            "Awaiting Status"
        )
    )
)</f>
        <v/>
      </c>
      <c r="K456" s="181" t="s">
        <v>94</v>
      </c>
      <c r="L456" s="8" t="str" cm="1">
        <f t="array" aca="1" ref="L456" ca="1">IF(
    K456="N",
    "",
    IF(
        COUNTIFS('4.HiCLibrary'!E:E, B456, '4.HiCLibrary'!V:V, "Y") &gt; 0,
        _xlfn.TEXTJOIN(", ", TRUE, IF(('4.HiCLibrary'!E:E = B456) * ('4.HiCLibrary'!V:V = "Y"), '4.HiCLibrary'!D:D, "")),
        IF(
            COUNTIFS('4.HiCLibrary'!E:E, B456, '4.HiCLibrary'!U:U, "Y") &gt; 0,
            _xlfn.TEXTJOIN(", ", TRUE, IF(('4.HiCLibrary'!E:E = B456) * ('4.HiCLibrary'!U:U = "Y"), '4.HiCLibrary'!D:D, "")),
            "Awaiting Status"
        )
    )
)</f>
        <v/>
      </c>
      <c r="M456" s="47" t="s">
        <v>94</v>
      </c>
      <c r="N456" s="56" t="str" cm="1">
        <f t="array" aca="1" ref="N456" ca="1">IF(
    M456="N",
    "",
    IF(
        COUNTIFS('4.ONT'!E:E, B456, '4.ONT'!Q:Q, "Y") &gt; 0,
        _xlfn.TEXTJOIN(", ", TRUE, IF(('4.ONT'!E:E = B456) * ('4.ONT'!Q:Q = "Y"), '4.ONT'!D:D, "")),
        IF(
            COUNTIFS('4.ONT'!E:E, B456, '4.ONT'!P:P, "Y") &gt; 0,
            _xlfn.TEXTJOIN(", ", TRUE, IF(('4.ONT'!E:E = B456) * ('4.ONT'!P:P = "Y"), '4.ONT'!D:D, "")),
            "Awaiting Status"
        )
    )
)</f>
        <v/>
      </c>
      <c r="O456" s="60" t="s">
        <v>94</v>
      </c>
      <c r="P456" s="60" t="str" cm="1">
        <f t="array" aca="1" ref="P456" ca="1">IF(
    O456="N",
    "",
    IF(
        COUNTIFS('3.RNAExtractions'!E:E, B456, '3.RNAExtractions'!Z:Z, "Y") &gt; 0,
        _xlfn.TEXTJOIN(", ", TRUE, IF(('3.RNAExtractions'!E:E = B456) * ('3.RNAExtractions'!Z:Z = "Y"), '3.RNAExtractions'!D:D, "")),
        IF(
            COUNTIFS('3.RNAExtractions'!E:E, B456, '3.RNAExtractions'!Y:Y, "Y") &gt; 0,
            _xlfn.TEXTJOIN(", ", TRUE, IF(('3.RNAExtractions'!E:E = B456) * ('3.RNAExtractions'!Y:Y = "Y"), '3.RNAExtractions'!D:D, "")),
            "Awaiting Status"
        )
    )
)</f>
        <v/>
      </c>
      <c r="Q456" s="60"/>
      <c r="R456" s="60" t="str" cm="1">
        <f t="array" aca="1" ref="R456" ca="1">IF(
    Q456="N",
    "",
    IF(
        COUNTIFS('4.RNAIllumina'!E:E, B456, '4.RNAIllumina'!Y:Y, "Y") &gt; 0,
        _xlfn.TEXTJOIN(", ", TRUE, IF(('4.RNAIllumina'!E:E = B456) * ('4.RNAIllumina'!Y:Y = "Y"), '4.RNAIllumina'!D:D, "")),
        IF(
            COUNTIFS('4.RNAIllumina'!E:E, B456, '4.RNAIllumina'!X:X, "Y") &gt; 0,
            _xlfn.TEXTJOIN(", ", TRUE, IF(('4.RNAIllumina'!E:E = B456) * ('4.RNAIllumina'!X:X = "Y"), '4.RNAIllumina'!D:D, "")),
            "Awaiting Status"
        )
    )
)</f>
        <v>Awaiting Status</v>
      </c>
      <c r="T456" s="6" t="str">
        <f ca="1">VLOOKUP($B456,'1.MetaData'!$B:$H,2,FALSE)</f>
        <v>F16-0684</v>
      </c>
      <c r="U456" s="7" t="str">
        <f ca="1">VLOOKUP($B456,'1.MetaData'!$B:$H,3,FALSE)</f>
        <v>Rachycentron canadum</v>
      </c>
      <c r="V456" s="7" t="str">
        <f ca="1">VLOOKUP($B456,'1.MetaData'!$B:$H,4,FALSE)</f>
        <v>Cobia</v>
      </c>
      <c r="W456" s="6">
        <f ca="1">VLOOKUP($B456,'1.MetaData'!$B:$H,5,FALSE)</f>
        <v>0</v>
      </c>
      <c r="X456" s="6" t="str">
        <f ca="1">VLOOKUP($B456,'1.MetaData'!$B:$H,6,FALSE)</f>
        <v>TrEnD</v>
      </c>
      <c r="Z456"/>
    </row>
    <row r="457" spans="1:26" hidden="1" x14ac:dyDescent="0.25">
      <c r="A457" s="17">
        <v>456</v>
      </c>
      <c r="B457" s="3" t="str">
        <f t="shared" ca="1" si="9"/>
        <v>OG456</v>
      </c>
      <c r="C457" s="219" t="s">
        <v>96</v>
      </c>
      <c r="D457" s="4">
        <f ca="1">COUNTIF('2.Tissue'!C:C,B457)</f>
        <v>1</v>
      </c>
      <c r="E457" s="4">
        <f ca="1">COUNTIFS('3.DNAExtractions'!$E:$E,$B457,'3.DNAExtractions'!$D:$D,E$1)</f>
        <v>1</v>
      </c>
      <c r="F457" s="2" t="str" cm="1">
        <f t="array" aca="1" ref="F457" ca="1">IF(
    COUNTIFS('3.DNAExtractions'!E:E, B457, '3.DNAExtractions'!Y:Y, "Y") &gt; 0,
    _xlfn.TEXTJOIN(", ", TRUE, IF(('3.DNAExtractions'!E:E = B457) * ('3.DNAExtractions'!Y:Y = "Y"), '3.DNAExtractions'!D:D, "")),
    IF(
        COUNTIFS('3.DNAExtractions'!E:E, B457, '3.DNAExtractions'!X:X, "Y") &gt; 0,
        _xlfn.TEXTJOIN(", ", TRUE, IF(('3.DNAExtractions'!E:E = B457) * ('3.DNAExtractions'!X:X = "Y"), '3.DNAExtractions'!D:D, "")),
        "Awaiting Status"
    )
)</f>
        <v>Extracted</v>
      </c>
      <c r="G457" s="45" t="s">
        <v>92</v>
      </c>
      <c r="H457" s="8" t="str" cm="1">
        <f t="array" aca="1" ref="H457" ca="1">IF(
    G457="N",
    "",
    IF(
        COUNTIFS('4.Illumina'!E:E, B457, '4.Illumina'!R:R, "Y") &gt; 0,
        _xlfn.TEXTJOIN(", ", TRUE, IF(('4.Illumina'!E:E = B457) * ('4.Illumina'!R:R = "Y"), '4.Illumina'!D:D, "")),
        IF(
            COUNTIFS('4.Illumina'!E:E, B457, '4.Illumina'!Q:Q, "Y") &gt; 0,
            _xlfn.TEXTJOIN(", ", TRUE, IF(('4.Illumina'!E:E = B457) * ('4.Illumina'!Q:Q = "Y"), '4.Illumina'!D:D, "")),
            "Awaiting Status"
        )
    )
)</f>
        <v>Sequenced</v>
      </c>
      <c r="I457" s="26" t="s">
        <v>94</v>
      </c>
      <c r="J457" s="56" t="str" cm="1">
        <f t="array" aca="1" ref="J457" ca="1">IF(
    I457="N",
    "",
    IF(
        COUNTIFS('4.PacBio'!E:E, B457, '4.PacBio'!W:W, "Y") &gt; 0,
        _xlfn.TEXTJOIN(", ", TRUE, IF(('4.PacBio'!E:E = B457) * ('4.PacBio'!W:W = "Y"), '4.PacBio'!D:D, "")),
        IF(
            COUNTIFS('4.PacBio'!E:E, B457, '4.PacBio'!V:V, "Y") &gt; 0,
            _xlfn.TEXTJOIN(", ", TRUE, IF(('4.PacBio'!E:E = B457) * ('4.PacBio'!V:V = "Y"), '4.PacBio'!D:D, "")),
            "Awaiting Status"
        )
    )
)</f>
        <v/>
      </c>
      <c r="K457" s="181" t="s">
        <v>94</v>
      </c>
      <c r="L457" s="8" t="str" cm="1">
        <f t="array" aca="1" ref="L457" ca="1">IF(
    K457="N",
    "",
    IF(
        COUNTIFS('4.HiCLibrary'!E:E, B457, '4.HiCLibrary'!V:V, "Y") &gt; 0,
        _xlfn.TEXTJOIN(", ", TRUE, IF(('4.HiCLibrary'!E:E = B457) * ('4.HiCLibrary'!V:V = "Y"), '4.HiCLibrary'!D:D, "")),
        IF(
            COUNTIFS('4.HiCLibrary'!E:E, B457, '4.HiCLibrary'!U:U, "Y") &gt; 0,
            _xlfn.TEXTJOIN(", ", TRUE, IF(('4.HiCLibrary'!E:E = B457) * ('4.HiCLibrary'!U:U = "Y"), '4.HiCLibrary'!D:D, "")),
            "Awaiting Status"
        )
    )
)</f>
        <v/>
      </c>
      <c r="M457" s="47" t="s">
        <v>94</v>
      </c>
      <c r="N457" s="56" t="str" cm="1">
        <f t="array" aca="1" ref="N457" ca="1">IF(
    M457="N",
    "",
    IF(
        COUNTIFS('4.ONT'!E:E, B457, '4.ONT'!Q:Q, "Y") &gt; 0,
        _xlfn.TEXTJOIN(", ", TRUE, IF(('4.ONT'!E:E = B457) * ('4.ONT'!Q:Q = "Y"), '4.ONT'!D:D, "")),
        IF(
            COUNTIFS('4.ONT'!E:E, B457, '4.ONT'!P:P, "Y") &gt; 0,
            _xlfn.TEXTJOIN(", ", TRUE, IF(('4.ONT'!E:E = B457) * ('4.ONT'!P:P = "Y"), '4.ONT'!D:D, "")),
            "Awaiting Status"
        )
    )
)</f>
        <v/>
      </c>
      <c r="O457" s="60" t="s">
        <v>94</v>
      </c>
      <c r="P457" s="60" t="str" cm="1">
        <f t="array" aca="1" ref="P457" ca="1">IF(
    O457="N",
    "",
    IF(
        COUNTIFS('3.RNAExtractions'!E:E, B457, '3.RNAExtractions'!Z:Z, "Y") &gt; 0,
        _xlfn.TEXTJOIN(", ", TRUE, IF(('3.RNAExtractions'!E:E = B457) * ('3.RNAExtractions'!Z:Z = "Y"), '3.RNAExtractions'!D:D, "")),
        IF(
            COUNTIFS('3.RNAExtractions'!E:E, B457, '3.RNAExtractions'!Y:Y, "Y") &gt; 0,
            _xlfn.TEXTJOIN(", ", TRUE, IF(('3.RNAExtractions'!E:E = B457) * ('3.RNAExtractions'!Y:Y = "Y"), '3.RNAExtractions'!D:D, "")),
            "Awaiting Status"
        )
    )
)</f>
        <v/>
      </c>
      <c r="Q457" s="60"/>
      <c r="R457" s="60" t="str" cm="1">
        <f t="array" aca="1" ref="R457" ca="1">IF(
    Q457="N",
    "",
    IF(
        COUNTIFS('4.RNAIllumina'!E:E, B457, '4.RNAIllumina'!Y:Y, "Y") &gt; 0,
        _xlfn.TEXTJOIN(", ", TRUE, IF(('4.RNAIllumina'!E:E = B457) * ('4.RNAIllumina'!Y:Y = "Y"), '4.RNAIllumina'!D:D, "")),
        IF(
            COUNTIFS('4.RNAIllumina'!E:E, B457, '4.RNAIllumina'!X:X, "Y") &gt; 0,
            _xlfn.TEXTJOIN(", ", TRUE, IF(('4.RNAIllumina'!E:E = B457) * ('4.RNAIllumina'!X:X = "Y"), '4.RNAIllumina'!D:D, "")),
            "Awaiting Status"
        )
    )
)</f>
        <v>Awaiting Status</v>
      </c>
      <c r="T457" s="6" t="str">
        <f ca="1">VLOOKUP($B457,'1.MetaData'!$B:$H,2,FALSE)</f>
        <v>F16-0665</v>
      </c>
      <c r="U457" s="7" t="str">
        <f ca="1">VLOOKUP($B457,'1.MetaData'!$B:$H,3,FALSE)</f>
        <v>Rhynchobatus djiddensis</v>
      </c>
      <c r="V457" s="7" t="str">
        <f ca="1">VLOOKUP($B457,'1.MetaData'!$B:$H,4,FALSE)</f>
        <v xml:space="preserve">Giant guitarfish </v>
      </c>
      <c r="W457" s="6">
        <f ca="1">VLOOKUP($B457,'1.MetaData'!$B:$H,5,FALSE)</f>
        <v>0</v>
      </c>
      <c r="X457" s="6" t="str">
        <f ca="1">VLOOKUP($B457,'1.MetaData'!$B:$H,6,FALSE)</f>
        <v>TrEnD</v>
      </c>
      <c r="Z457"/>
    </row>
    <row r="458" spans="1:26" hidden="1" x14ac:dyDescent="0.25">
      <c r="A458" s="17">
        <v>457</v>
      </c>
      <c r="B458" s="3" t="str">
        <f t="shared" ca="1" si="9"/>
        <v>OG457</v>
      </c>
      <c r="C458" s="219" t="s">
        <v>96</v>
      </c>
      <c r="D458" s="4">
        <f ca="1">COUNTIF('2.Tissue'!C:C,B458)</f>
        <v>1</v>
      </c>
      <c r="E458" s="4">
        <f ca="1">COUNTIFS('3.DNAExtractions'!$E:$E,$B458,'3.DNAExtractions'!$D:$D,E$1)</f>
        <v>1</v>
      </c>
      <c r="F458" s="2" t="str" cm="1">
        <f t="array" aca="1" ref="F458" ca="1">IF(
    COUNTIFS('3.DNAExtractions'!E:E, B458, '3.DNAExtractions'!Y:Y, "Y") &gt; 0,
    _xlfn.TEXTJOIN(", ", TRUE, IF(('3.DNAExtractions'!E:E = B458) * ('3.DNAExtractions'!Y:Y = "Y"), '3.DNAExtractions'!D:D, "")),
    IF(
        COUNTIFS('3.DNAExtractions'!E:E, B458, '3.DNAExtractions'!X:X, "Y") &gt; 0,
        _xlfn.TEXTJOIN(", ", TRUE, IF(('3.DNAExtractions'!E:E = B458) * ('3.DNAExtractions'!X:X = "Y"), '3.DNAExtractions'!D:D, "")),
        "Awaiting Status"
    )
)</f>
        <v>Extracted</v>
      </c>
      <c r="G458" s="45" t="s">
        <v>92</v>
      </c>
      <c r="H458" s="8" t="str" cm="1">
        <f t="array" aca="1" ref="H458" ca="1">IF(
    G458="N",
    "",
    IF(
        COUNTIFS('4.Illumina'!E:E, B458, '4.Illumina'!R:R, "Y") &gt; 0,
        _xlfn.TEXTJOIN(", ", TRUE, IF(('4.Illumina'!E:E = B458) * ('4.Illumina'!R:R = "Y"), '4.Illumina'!D:D, "")),
        IF(
            COUNTIFS('4.Illumina'!E:E, B458, '4.Illumina'!Q:Q, "Y") &gt; 0,
            _xlfn.TEXTJOIN(", ", TRUE, IF(('4.Illumina'!E:E = B458) * ('4.Illumina'!Q:Q = "Y"), '4.Illumina'!D:D, "")),
            "Awaiting Status"
        )
    )
)</f>
        <v>Sequenced</v>
      </c>
      <c r="I458" s="26" t="s">
        <v>94</v>
      </c>
      <c r="J458" s="56" t="str" cm="1">
        <f t="array" aca="1" ref="J458" ca="1">IF(
    I458="N",
    "",
    IF(
        COUNTIFS('4.PacBio'!E:E, B458, '4.PacBio'!W:W, "Y") &gt; 0,
        _xlfn.TEXTJOIN(", ", TRUE, IF(('4.PacBio'!E:E = B458) * ('4.PacBio'!W:W = "Y"), '4.PacBio'!D:D, "")),
        IF(
            COUNTIFS('4.PacBio'!E:E, B458, '4.PacBio'!V:V, "Y") &gt; 0,
            _xlfn.TEXTJOIN(", ", TRUE, IF(('4.PacBio'!E:E = B458) * ('4.PacBio'!V:V = "Y"), '4.PacBio'!D:D, "")),
            "Awaiting Status"
        )
    )
)</f>
        <v/>
      </c>
      <c r="K458" s="181" t="s">
        <v>94</v>
      </c>
      <c r="L458" s="8" t="str" cm="1">
        <f t="array" aca="1" ref="L458" ca="1">IF(
    K458="N",
    "",
    IF(
        COUNTIFS('4.HiCLibrary'!E:E, B458, '4.HiCLibrary'!V:V, "Y") &gt; 0,
        _xlfn.TEXTJOIN(", ", TRUE, IF(('4.HiCLibrary'!E:E = B458) * ('4.HiCLibrary'!V:V = "Y"), '4.HiCLibrary'!D:D, "")),
        IF(
            COUNTIFS('4.HiCLibrary'!E:E, B458, '4.HiCLibrary'!U:U, "Y") &gt; 0,
            _xlfn.TEXTJOIN(", ", TRUE, IF(('4.HiCLibrary'!E:E = B458) * ('4.HiCLibrary'!U:U = "Y"), '4.HiCLibrary'!D:D, "")),
            "Awaiting Status"
        )
    )
)</f>
        <v/>
      </c>
      <c r="M458" s="47" t="s">
        <v>94</v>
      </c>
      <c r="N458" s="56" t="str" cm="1">
        <f t="array" aca="1" ref="N458" ca="1">IF(
    M458="N",
    "",
    IF(
        COUNTIFS('4.ONT'!E:E, B458, '4.ONT'!Q:Q, "Y") &gt; 0,
        _xlfn.TEXTJOIN(", ", TRUE, IF(('4.ONT'!E:E = B458) * ('4.ONT'!Q:Q = "Y"), '4.ONT'!D:D, "")),
        IF(
            COUNTIFS('4.ONT'!E:E, B458, '4.ONT'!P:P, "Y") &gt; 0,
            _xlfn.TEXTJOIN(", ", TRUE, IF(('4.ONT'!E:E = B458) * ('4.ONT'!P:P = "Y"), '4.ONT'!D:D, "")),
            "Awaiting Status"
        )
    )
)</f>
        <v/>
      </c>
      <c r="O458" s="60" t="s">
        <v>94</v>
      </c>
      <c r="P458" s="60" t="str" cm="1">
        <f t="array" aca="1" ref="P458" ca="1">IF(
    O458="N",
    "",
    IF(
        COUNTIFS('3.RNAExtractions'!E:E, B458, '3.RNAExtractions'!Z:Z, "Y") &gt; 0,
        _xlfn.TEXTJOIN(", ", TRUE, IF(('3.RNAExtractions'!E:E = B458) * ('3.RNAExtractions'!Z:Z = "Y"), '3.RNAExtractions'!D:D, "")),
        IF(
            COUNTIFS('3.RNAExtractions'!E:E, B458, '3.RNAExtractions'!Y:Y, "Y") &gt; 0,
            _xlfn.TEXTJOIN(", ", TRUE, IF(('3.RNAExtractions'!E:E = B458) * ('3.RNAExtractions'!Y:Y = "Y"), '3.RNAExtractions'!D:D, "")),
            "Awaiting Status"
        )
    )
)</f>
        <v/>
      </c>
      <c r="Q458" s="60"/>
      <c r="R458" s="60" t="str" cm="1">
        <f t="array" aca="1" ref="R458" ca="1">IF(
    Q458="N",
    "",
    IF(
        COUNTIFS('4.RNAIllumina'!E:E, B458, '4.RNAIllumina'!Y:Y, "Y") &gt; 0,
        _xlfn.TEXTJOIN(", ", TRUE, IF(('4.RNAIllumina'!E:E = B458) * ('4.RNAIllumina'!Y:Y = "Y"), '4.RNAIllumina'!D:D, "")),
        IF(
            COUNTIFS('4.RNAIllumina'!E:E, B458, '4.RNAIllumina'!X:X, "Y") &gt; 0,
            _xlfn.TEXTJOIN(", ", TRUE, IF(('4.RNAIllumina'!E:E = B458) * ('4.RNAIllumina'!X:X = "Y"), '4.RNAIllumina'!D:D, "")),
            "Awaiting Status"
        )
    )
)</f>
        <v>Awaiting Status</v>
      </c>
      <c r="T458" s="6" t="str">
        <f ca="1">VLOOKUP($B458,'1.MetaData'!$B:$H,2,FALSE)</f>
        <v>F16-0666</v>
      </c>
      <c r="U458" s="7" t="str">
        <f ca="1">VLOOKUP($B458,'1.MetaData'!$B:$H,3,FALSE)</f>
        <v>Sardinella gibbosa</v>
      </c>
      <c r="V458" s="7" t="str">
        <f ca="1">VLOOKUP($B458,'1.MetaData'!$B:$H,4,FALSE)</f>
        <v>Goldstripe sardinella</v>
      </c>
      <c r="W458" s="6">
        <f ca="1">VLOOKUP($B458,'1.MetaData'!$B:$H,5,FALSE)</f>
        <v>0</v>
      </c>
      <c r="X458" s="6" t="str">
        <f ca="1">VLOOKUP($B458,'1.MetaData'!$B:$H,6,FALSE)</f>
        <v>TrEnD</v>
      </c>
      <c r="Z458"/>
    </row>
    <row r="459" spans="1:26" hidden="1" x14ac:dyDescent="0.25">
      <c r="A459" s="17">
        <v>458</v>
      </c>
      <c r="B459" s="3" t="str">
        <f t="shared" ca="1" si="9"/>
        <v>OG458</v>
      </c>
      <c r="C459" s="219" t="s">
        <v>96</v>
      </c>
      <c r="D459" s="4">
        <f ca="1">COUNTIF('2.Tissue'!C:C,B459)</f>
        <v>1</v>
      </c>
      <c r="E459" s="4">
        <f ca="1">COUNTIFS('3.DNAExtractions'!$E:$E,$B459,'3.DNAExtractions'!$D:$D,E$1)</f>
        <v>1</v>
      </c>
      <c r="F459" s="2" t="str" cm="1">
        <f t="array" aca="1" ref="F459" ca="1">IF(
    COUNTIFS('3.DNAExtractions'!E:E, B459, '3.DNAExtractions'!Y:Y, "Y") &gt; 0,
    _xlfn.TEXTJOIN(", ", TRUE, IF(('3.DNAExtractions'!E:E = B459) * ('3.DNAExtractions'!Y:Y = "Y"), '3.DNAExtractions'!D:D, "")),
    IF(
        COUNTIFS('3.DNAExtractions'!E:E, B459, '3.DNAExtractions'!X:X, "Y") &gt; 0,
        _xlfn.TEXTJOIN(", ", TRUE, IF(('3.DNAExtractions'!E:E = B459) * ('3.DNAExtractions'!X:X = "Y"), '3.DNAExtractions'!D:D, "")),
        "Awaiting Status"
    )
)</f>
        <v>Extracted</v>
      </c>
      <c r="G459" s="45" t="s">
        <v>92</v>
      </c>
      <c r="H459" s="8" t="str" cm="1">
        <f t="array" aca="1" ref="H459" ca="1">IF(
    G459="N",
    "",
    IF(
        COUNTIFS('4.Illumina'!E:E, B459, '4.Illumina'!R:R, "Y") &gt; 0,
        _xlfn.TEXTJOIN(", ", TRUE, IF(('4.Illumina'!E:E = B459) * ('4.Illumina'!R:R = "Y"), '4.Illumina'!D:D, "")),
        IF(
            COUNTIFS('4.Illumina'!E:E, B459, '4.Illumina'!Q:Q, "Y") &gt; 0,
            _xlfn.TEXTJOIN(", ", TRUE, IF(('4.Illumina'!E:E = B459) * ('4.Illumina'!Q:Q = "Y"), '4.Illumina'!D:D, "")),
            "Awaiting Status"
        )
    )
)</f>
        <v>Sequenced</v>
      </c>
      <c r="I459" s="26" t="s">
        <v>94</v>
      </c>
      <c r="J459" s="56" t="str" cm="1">
        <f t="array" aca="1" ref="J459" ca="1">IF(
    I459="N",
    "",
    IF(
        COUNTIFS('4.PacBio'!E:E, B459, '4.PacBio'!W:W, "Y") &gt; 0,
        _xlfn.TEXTJOIN(", ", TRUE, IF(('4.PacBio'!E:E = B459) * ('4.PacBio'!W:W = "Y"), '4.PacBio'!D:D, "")),
        IF(
            COUNTIFS('4.PacBio'!E:E, B459, '4.PacBio'!V:V, "Y") &gt; 0,
            _xlfn.TEXTJOIN(", ", TRUE, IF(('4.PacBio'!E:E = B459) * ('4.PacBio'!V:V = "Y"), '4.PacBio'!D:D, "")),
            "Awaiting Status"
        )
    )
)</f>
        <v/>
      </c>
      <c r="K459" s="181" t="s">
        <v>94</v>
      </c>
      <c r="L459" s="8" t="str" cm="1">
        <f t="array" aca="1" ref="L459" ca="1">IF(
    K459="N",
    "",
    IF(
        COUNTIFS('4.HiCLibrary'!E:E, B459, '4.HiCLibrary'!V:V, "Y") &gt; 0,
        _xlfn.TEXTJOIN(", ", TRUE, IF(('4.HiCLibrary'!E:E = B459) * ('4.HiCLibrary'!V:V = "Y"), '4.HiCLibrary'!D:D, "")),
        IF(
            COUNTIFS('4.HiCLibrary'!E:E, B459, '4.HiCLibrary'!U:U, "Y") &gt; 0,
            _xlfn.TEXTJOIN(", ", TRUE, IF(('4.HiCLibrary'!E:E = B459) * ('4.HiCLibrary'!U:U = "Y"), '4.HiCLibrary'!D:D, "")),
            "Awaiting Status"
        )
    )
)</f>
        <v/>
      </c>
      <c r="M459" s="47" t="s">
        <v>94</v>
      </c>
      <c r="N459" s="56" t="str" cm="1">
        <f t="array" aca="1" ref="N459" ca="1">IF(
    M459="N",
    "",
    IF(
        COUNTIFS('4.ONT'!E:E, B459, '4.ONT'!Q:Q, "Y") &gt; 0,
        _xlfn.TEXTJOIN(", ", TRUE, IF(('4.ONT'!E:E = B459) * ('4.ONT'!Q:Q = "Y"), '4.ONT'!D:D, "")),
        IF(
            COUNTIFS('4.ONT'!E:E, B459, '4.ONT'!P:P, "Y") &gt; 0,
            _xlfn.TEXTJOIN(", ", TRUE, IF(('4.ONT'!E:E = B459) * ('4.ONT'!P:P = "Y"), '4.ONT'!D:D, "")),
            "Awaiting Status"
        )
    )
)</f>
        <v/>
      </c>
      <c r="O459" s="60" t="s">
        <v>94</v>
      </c>
      <c r="P459" s="60" t="str" cm="1">
        <f t="array" aca="1" ref="P459" ca="1">IF(
    O459="N",
    "",
    IF(
        COUNTIFS('3.RNAExtractions'!E:E, B459, '3.RNAExtractions'!Z:Z, "Y") &gt; 0,
        _xlfn.TEXTJOIN(", ", TRUE, IF(('3.RNAExtractions'!E:E = B459) * ('3.RNAExtractions'!Z:Z = "Y"), '3.RNAExtractions'!D:D, "")),
        IF(
            COUNTIFS('3.RNAExtractions'!E:E, B459, '3.RNAExtractions'!Y:Y, "Y") &gt; 0,
            _xlfn.TEXTJOIN(", ", TRUE, IF(('3.RNAExtractions'!E:E = B459) * ('3.RNAExtractions'!Y:Y = "Y"), '3.RNAExtractions'!D:D, "")),
            "Awaiting Status"
        )
    )
)</f>
        <v/>
      </c>
      <c r="Q459" s="60"/>
      <c r="R459" s="60" t="str" cm="1">
        <f t="array" aca="1" ref="R459" ca="1">IF(
    Q459="N",
    "",
    IF(
        COUNTIFS('4.RNAIllumina'!E:E, B459, '4.RNAIllumina'!Y:Y, "Y") &gt; 0,
        _xlfn.TEXTJOIN(", ", TRUE, IF(('4.RNAIllumina'!E:E = B459) * ('4.RNAIllumina'!Y:Y = "Y"), '4.RNAIllumina'!D:D, "")),
        IF(
            COUNTIFS('4.RNAIllumina'!E:E, B459, '4.RNAIllumina'!X:X, "Y") &gt; 0,
            _xlfn.TEXTJOIN(", ", TRUE, IF(('4.RNAIllumina'!E:E = B459) * ('4.RNAIllumina'!X:X = "Y"), '4.RNAIllumina'!D:D, "")),
            "Awaiting Status"
        )
    )
)</f>
        <v>Awaiting Status</v>
      </c>
      <c r="T459" s="6" t="str">
        <f ca="1">VLOOKUP($B459,'1.MetaData'!$B:$H,2,FALSE)</f>
        <v>F16-0667</v>
      </c>
      <c r="U459" s="7" t="str">
        <f ca="1">VLOOKUP($B459,'1.MetaData'!$B:$H,3,FALSE)</f>
        <v>Saurida tumbil</v>
      </c>
      <c r="V459" s="7" t="str">
        <f ca="1">VLOOKUP($B459,'1.MetaData'!$B:$H,4,FALSE)</f>
        <v xml:space="preserve">Greater lizardfish </v>
      </c>
      <c r="W459" s="6">
        <f ca="1">VLOOKUP($B459,'1.MetaData'!$B:$H,5,FALSE)</f>
        <v>0</v>
      </c>
      <c r="X459" s="6" t="str">
        <f ca="1">VLOOKUP($B459,'1.MetaData'!$B:$H,6,FALSE)</f>
        <v>TrEnD</v>
      </c>
      <c r="Z459"/>
    </row>
    <row r="460" spans="1:26" hidden="1" x14ac:dyDescent="0.25">
      <c r="A460" s="17">
        <v>459</v>
      </c>
      <c r="B460" s="3" t="str">
        <f t="shared" ca="1" si="9"/>
        <v>OG459</v>
      </c>
      <c r="C460" s="219" t="s">
        <v>96</v>
      </c>
      <c r="D460" s="4">
        <f ca="1">COUNTIF('2.Tissue'!C:C,B460)</f>
        <v>1</v>
      </c>
      <c r="E460" s="4">
        <f ca="1">COUNTIFS('3.DNAExtractions'!$E:$E,$B460,'3.DNAExtractions'!$D:$D,E$1)</f>
        <v>1</v>
      </c>
      <c r="F460" s="2" t="str" cm="1">
        <f t="array" aca="1" ref="F460" ca="1">IF(
    COUNTIFS('3.DNAExtractions'!E:E, B460, '3.DNAExtractions'!Y:Y, "Y") &gt; 0,
    _xlfn.TEXTJOIN(", ", TRUE, IF(('3.DNAExtractions'!E:E = B460) * ('3.DNAExtractions'!Y:Y = "Y"), '3.DNAExtractions'!D:D, "")),
    IF(
        COUNTIFS('3.DNAExtractions'!E:E, B460, '3.DNAExtractions'!X:X, "Y") &gt; 0,
        _xlfn.TEXTJOIN(", ", TRUE, IF(('3.DNAExtractions'!E:E = B460) * ('3.DNAExtractions'!X:X = "Y"), '3.DNAExtractions'!D:D, "")),
        "Awaiting Status"
    )
)</f>
        <v>Extracted</v>
      </c>
      <c r="G460" s="45" t="s">
        <v>92</v>
      </c>
      <c r="H460" s="8" t="str" cm="1">
        <f t="array" aca="1" ref="H460" ca="1">IF(
    G460="N",
    "",
    IF(
        COUNTIFS('4.Illumina'!E:E, B460, '4.Illumina'!R:R, "Y") &gt; 0,
        _xlfn.TEXTJOIN(", ", TRUE, IF(('4.Illumina'!E:E = B460) * ('4.Illumina'!R:R = "Y"), '4.Illumina'!D:D, "")),
        IF(
            COUNTIFS('4.Illumina'!E:E, B460, '4.Illumina'!Q:Q, "Y") &gt; 0,
            _xlfn.TEXTJOIN(", ", TRUE, IF(('4.Illumina'!E:E = B460) * ('4.Illumina'!Q:Q = "Y"), '4.Illumina'!D:D, "")),
            "Awaiting Status"
        )
    )
)</f>
        <v>Sequenced</v>
      </c>
      <c r="I460" s="26" t="s">
        <v>94</v>
      </c>
      <c r="J460" s="56" t="str" cm="1">
        <f t="array" aca="1" ref="J460" ca="1">IF(
    I460="N",
    "",
    IF(
        COUNTIFS('4.PacBio'!E:E, B460, '4.PacBio'!W:W, "Y") &gt; 0,
        _xlfn.TEXTJOIN(", ", TRUE, IF(('4.PacBio'!E:E = B460) * ('4.PacBio'!W:W = "Y"), '4.PacBio'!D:D, "")),
        IF(
            COUNTIFS('4.PacBio'!E:E, B460, '4.PacBio'!V:V, "Y") &gt; 0,
            _xlfn.TEXTJOIN(", ", TRUE, IF(('4.PacBio'!E:E = B460) * ('4.PacBio'!V:V = "Y"), '4.PacBio'!D:D, "")),
            "Awaiting Status"
        )
    )
)</f>
        <v/>
      </c>
      <c r="K460" s="181" t="s">
        <v>94</v>
      </c>
      <c r="L460" s="8" t="str" cm="1">
        <f t="array" aca="1" ref="L460" ca="1">IF(
    K460="N",
    "",
    IF(
        COUNTIFS('4.HiCLibrary'!E:E, B460, '4.HiCLibrary'!V:V, "Y") &gt; 0,
        _xlfn.TEXTJOIN(", ", TRUE, IF(('4.HiCLibrary'!E:E = B460) * ('4.HiCLibrary'!V:V = "Y"), '4.HiCLibrary'!D:D, "")),
        IF(
            COUNTIFS('4.HiCLibrary'!E:E, B460, '4.HiCLibrary'!U:U, "Y") &gt; 0,
            _xlfn.TEXTJOIN(", ", TRUE, IF(('4.HiCLibrary'!E:E = B460) * ('4.HiCLibrary'!U:U = "Y"), '4.HiCLibrary'!D:D, "")),
            "Awaiting Status"
        )
    )
)</f>
        <v/>
      </c>
      <c r="M460" s="47" t="s">
        <v>94</v>
      </c>
      <c r="N460" s="56" t="str" cm="1">
        <f t="array" aca="1" ref="N460" ca="1">IF(
    M460="N",
    "",
    IF(
        COUNTIFS('4.ONT'!E:E, B460, '4.ONT'!Q:Q, "Y") &gt; 0,
        _xlfn.TEXTJOIN(", ", TRUE, IF(('4.ONT'!E:E = B460) * ('4.ONT'!Q:Q = "Y"), '4.ONT'!D:D, "")),
        IF(
            COUNTIFS('4.ONT'!E:E, B460, '4.ONT'!P:P, "Y") &gt; 0,
            _xlfn.TEXTJOIN(", ", TRUE, IF(('4.ONT'!E:E = B460) * ('4.ONT'!P:P = "Y"), '4.ONT'!D:D, "")),
            "Awaiting Status"
        )
    )
)</f>
        <v/>
      </c>
      <c r="O460" s="60" t="s">
        <v>94</v>
      </c>
      <c r="P460" s="60" t="str" cm="1">
        <f t="array" aca="1" ref="P460" ca="1">IF(
    O460="N",
    "",
    IF(
        COUNTIFS('3.RNAExtractions'!E:E, B460, '3.RNAExtractions'!Z:Z, "Y") &gt; 0,
        _xlfn.TEXTJOIN(", ", TRUE, IF(('3.RNAExtractions'!E:E = B460) * ('3.RNAExtractions'!Z:Z = "Y"), '3.RNAExtractions'!D:D, "")),
        IF(
            COUNTIFS('3.RNAExtractions'!E:E, B460, '3.RNAExtractions'!Y:Y, "Y") &gt; 0,
            _xlfn.TEXTJOIN(", ", TRUE, IF(('3.RNAExtractions'!E:E = B460) * ('3.RNAExtractions'!Y:Y = "Y"), '3.RNAExtractions'!D:D, "")),
            "Awaiting Status"
        )
    )
)</f>
        <v/>
      </c>
      <c r="Q460" s="60"/>
      <c r="R460" s="60" t="str" cm="1">
        <f t="array" aca="1" ref="R460" ca="1">IF(
    Q460="N",
    "",
    IF(
        COUNTIFS('4.RNAIllumina'!E:E, B460, '4.RNAIllumina'!Y:Y, "Y") &gt; 0,
        _xlfn.TEXTJOIN(", ", TRUE, IF(('4.RNAIllumina'!E:E = B460) * ('4.RNAIllumina'!Y:Y = "Y"), '4.RNAIllumina'!D:D, "")),
        IF(
            COUNTIFS('4.RNAIllumina'!E:E, B460, '4.RNAIllumina'!X:X, "Y") &gt; 0,
            _xlfn.TEXTJOIN(", ", TRUE, IF(('4.RNAIllumina'!E:E = B460) * ('4.RNAIllumina'!X:X = "Y"), '4.RNAIllumina'!D:D, "")),
            "Awaiting Status"
        )
    )
)</f>
        <v>Awaiting Status</v>
      </c>
      <c r="T460" s="6" t="str">
        <f ca="1">VLOOKUP($B460,'1.MetaData'!$B:$H,2,FALSE)</f>
        <v>F16-0668</v>
      </c>
      <c r="U460" s="7" t="str">
        <f ca="1">VLOOKUP($B460,'1.MetaData'!$B:$H,3,FALSE)</f>
        <v>Saurida undosquamis</v>
      </c>
      <c r="V460" s="7" t="str">
        <f ca="1">VLOOKUP($B460,'1.MetaData'!$B:$H,4,FALSE)</f>
        <v>Brushtooth lizardfish</v>
      </c>
      <c r="W460" s="6">
        <f ca="1">VLOOKUP($B460,'1.MetaData'!$B:$H,5,FALSE)</f>
        <v>0</v>
      </c>
      <c r="X460" s="6" t="str">
        <f ca="1">VLOOKUP($B460,'1.MetaData'!$B:$H,6,FALSE)</f>
        <v>TrEnD</v>
      </c>
      <c r="Z460"/>
    </row>
    <row r="461" spans="1:26" hidden="1" x14ac:dyDescent="0.25">
      <c r="A461" s="17">
        <v>460</v>
      </c>
      <c r="B461" s="3" t="str">
        <f t="shared" ca="1" si="9"/>
        <v>OG460</v>
      </c>
      <c r="C461" s="219" t="s">
        <v>96</v>
      </c>
      <c r="D461" s="4">
        <f ca="1">COUNTIF('2.Tissue'!C:C,B461)</f>
        <v>1</v>
      </c>
      <c r="E461" s="4">
        <f ca="1">COUNTIFS('3.DNAExtractions'!$E:$E,$B461,'3.DNAExtractions'!$D:$D,E$1)</f>
        <v>1</v>
      </c>
      <c r="F461" s="2" t="str" cm="1">
        <f t="array" aca="1" ref="F461" ca="1">IF(
    COUNTIFS('3.DNAExtractions'!E:E, B461, '3.DNAExtractions'!Y:Y, "Y") &gt; 0,
    _xlfn.TEXTJOIN(", ", TRUE, IF(('3.DNAExtractions'!E:E = B461) * ('3.DNAExtractions'!Y:Y = "Y"), '3.DNAExtractions'!D:D, "")),
    IF(
        COUNTIFS('3.DNAExtractions'!E:E, B461, '3.DNAExtractions'!X:X, "Y") &gt; 0,
        _xlfn.TEXTJOIN(", ", TRUE, IF(('3.DNAExtractions'!E:E = B461) * ('3.DNAExtractions'!X:X = "Y"), '3.DNAExtractions'!D:D, "")),
        "Awaiting Status"
    )
)</f>
        <v>Extracted</v>
      </c>
      <c r="G461" s="45" t="s">
        <v>92</v>
      </c>
      <c r="H461" s="8" t="str" cm="1">
        <f t="array" aca="1" ref="H461" ca="1">IF(
    G461="N",
    "",
    IF(
        COUNTIFS('4.Illumina'!E:E, B461, '4.Illumina'!R:R, "Y") &gt; 0,
        _xlfn.TEXTJOIN(", ", TRUE, IF(('4.Illumina'!E:E = B461) * ('4.Illumina'!R:R = "Y"), '4.Illumina'!D:D, "")),
        IF(
            COUNTIFS('4.Illumina'!E:E, B461, '4.Illumina'!Q:Q, "Y") &gt; 0,
            _xlfn.TEXTJOIN(", ", TRUE, IF(('4.Illumina'!E:E = B461) * ('4.Illumina'!Q:Q = "Y"), '4.Illumina'!D:D, "")),
            "Awaiting Status"
        )
    )
)</f>
        <v>Sequenced</v>
      </c>
      <c r="I461" s="26" t="s">
        <v>94</v>
      </c>
      <c r="J461" s="56" t="str" cm="1">
        <f t="array" aca="1" ref="J461" ca="1">IF(
    I461="N",
    "",
    IF(
        COUNTIFS('4.PacBio'!E:E, B461, '4.PacBio'!W:W, "Y") &gt; 0,
        _xlfn.TEXTJOIN(", ", TRUE, IF(('4.PacBio'!E:E = B461) * ('4.PacBio'!W:W = "Y"), '4.PacBio'!D:D, "")),
        IF(
            COUNTIFS('4.PacBio'!E:E, B461, '4.PacBio'!V:V, "Y") &gt; 0,
            _xlfn.TEXTJOIN(", ", TRUE, IF(('4.PacBio'!E:E = B461) * ('4.PacBio'!V:V = "Y"), '4.PacBio'!D:D, "")),
            "Awaiting Status"
        )
    )
)</f>
        <v/>
      </c>
      <c r="K461" s="181" t="s">
        <v>94</v>
      </c>
      <c r="L461" s="8" t="str" cm="1">
        <f t="array" aca="1" ref="L461" ca="1">IF(
    K461="N",
    "",
    IF(
        COUNTIFS('4.HiCLibrary'!E:E, B461, '4.HiCLibrary'!V:V, "Y") &gt; 0,
        _xlfn.TEXTJOIN(", ", TRUE, IF(('4.HiCLibrary'!E:E = B461) * ('4.HiCLibrary'!V:V = "Y"), '4.HiCLibrary'!D:D, "")),
        IF(
            COUNTIFS('4.HiCLibrary'!E:E, B461, '4.HiCLibrary'!U:U, "Y") &gt; 0,
            _xlfn.TEXTJOIN(", ", TRUE, IF(('4.HiCLibrary'!E:E = B461) * ('4.HiCLibrary'!U:U = "Y"), '4.HiCLibrary'!D:D, "")),
            "Awaiting Status"
        )
    )
)</f>
        <v/>
      </c>
      <c r="M461" s="47" t="s">
        <v>94</v>
      </c>
      <c r="N461" s="56" t="str" cm="1">
        <f t="array" aca="1" ref="N461" ca="1">IF(
    M461="N",
    "",
    IF(
        COUNTIFS('4.ONT'!E:E, B461, '4.ONT'!Q:Q, "Y") &gt; 0,
        _xlfn.TEXTJOIN(", ", TRUE, IF(('4.ONT'!E:E = B461) * ('4.ONT'!Q:Q = "Y"), '4.ONT'!D:D, "")),
        IF(
            COUNTIFS('4.ONT'!E:E, B461, '4.ONT'!P:P, "Y") &gt; 0,
            _xlfn.TEXTJOIN(", ", TRUE, IF(('4.ONT'!E:E = B461) * ('4.ONT'!P:P = "Y"), '4.ONT'!D:D, "")),
            "Awaiting Status"
        )
    )
)</f>
        <v/>
      </c>
      <c r="O461" s="60" t="s">
        <v>94</v>
      </c>
      <c r="P461" s="60" t="str" cm="1">
        <f t="array" aca="1" ref="P461" ca="1">IF(
    O461="N",
    "",
    IF(
        COUNTIFS('3.RNAExtractions'!E:E, B461, '3.RNAExtractions'!Z:Z, "Y") &gt; 0,
        _xlfn.TEXTJOIN(", ", TRUE, IF(('3.RNAExtractions'!E:E = B461) * ('3.RNAExtractions'!Z:Z = "Y"), '3.RNAExtractions'!D:D, "")),
        IF(
            COUNTIFS('3.RNAExtractions'!E:E, B461, '3.RNAExtractions'!Y:Y, "Y") &gt; 0,
            _xlfn.TEXTJOIN(", ", TRUE, IF(('3.RNAExtractions'!E:E = B461) * ('3.RNAExtractions'!Y:Y = "Y"), '3.RNAExtractions'!D:D, "")),
            "Awaiting Status"
        )
    )
)</f>
        <v/>
      </c>
      <c r="Q461" s="60"/>
      <c r="R461" s="60" t="str" cm="1">
        <f t="array" aca="1" ref="R461" ca="1">IF(
    Q461="N",
    "",
    IF(
        COUNTIFS('4.RNAIllumina'!E:E, B461, '4.RNAIllumina'!Y:Y, "Y") &gt; 0,
        _xlfn.TEXTJOIN(", ", TRUE, IF(('4.RNAIllumina'!E:E = B461) * ('4.RNAIllumina'!Y:Y = "Y"), '4.RNAIllumina'!D:D, "")),
        IF(
            COUNTIFS('4.RNAIllumina'!E:E, B461, '4.RNAIllumina'!X:X, "Y") &gt; 0,
            _xlfn.TEXTJOIN(", ", TRUE, IF(('4.RNAIllumina'!E:E = B461) * ('4.RNAIllumina'!X:X = "Y"), '4.RNAIllumina'!D:D, "")),
            "Awaiting Status"
        )
    )
)</f>
        <v>Awaiting Status</v>
      </c>
      <c r="T461" s="6" t="str">
        <f ca="1">VLOOKUP($B461,'1.MetaData'!$B:$H,2,FALSE)</f>
        <v>F16-0669</v>
      </c>
      <c r="U461" s="7" t="str">
        <f ca="1">VLOOKUP($B461,'1.MetaData'!$B:$H,3,FALSE)</f>
        <v>Scolopsis monogramma</v>
      </c>
      <c r="V461" s="7" t="str">
        <f ca="1">VLOOKUP($B461,'1.MetaData'!$B:$H,4,FALSE)</f>
        <v>Monogrammed monocle bream</v>
      </c>
      <c r="W461" s="6">
        <f ca="1">VLOOKUP($B461,'1.MetaData'!$B:$H,5,FALSE)</f>
        <v>0</v>
      </c>
      <c r="X461" s="6" t="str">
        <f ca="1">VLOOKUP($B461,'1.MetaData'!$B:$H,6,FALSE)</f>
        <v>TrEnD</v>
      </c>
      <c r="Z461"/>
    </row>
    <row r="462" spans="1:26" hidden="1" x14ac:dyDescent="0.25">
      <c r="A462" s="17">
        <v>461</v>
      </c>
      <c r="B462" s="3" t="str">
        <f t="shared" ca="1" si="9"/>
        <v>OG461</v>
      </c>
      <c r="C462" s="219" t="s">
        <v>96</v>
      </c>
      <c r="D462" s="4">
        <f ca="1">COUNTIF('2.Tissue'!C:C,B462)</f>
        <v>1</v>
      </c>
      <c r="E462" s="4">
        <f ca="1">COUNTIFS('3.DNAExtractions'!$E:$E,$B462,'3.DNAExtractions'!$D:$D,E$1)</f>
        <v>1</v>
      </c>
      <c r="F462" s="2" t="str" cm="1">
        <f t="array" aca="1" ref="F462" ca="1">IF(
    COUNTIFS('3.DNAExtractions'!E:E, B462, '3.DNAExtractions'!Y:Y, "Y") &gt; 0,
    _xlfn.TEXTJOIN(", ", TRUE, IF(('3.DNAExtractions'!E:E = B462) * ('3.DNAExtractions'!Y:Y = "Y"), '3.DNAExtractions'!D:D, "")),
    IF(
        COUNTIFS('3.DNAExtractions'!E:E, B462, '3.DNAExtractions'!X:X, "Y") &gt; 0,
        _xlfn.TEXTJOIN(", ", TRUE, IF(('3.DNAExtractions'!E:E = B462) * ('3.DNAExtractions'!X:X = "Y"), '3.DNAExtractions'!D:D, "")),
        "Awaiting Status"
    )
)</f>
        <v>Extracted</v>
      </c>
      <c r="G462" s="45" t="s">
        <v>92</v>
      </c>
      <c r="H462" s="8" t="str" cm="1">
        <f t="array" aca="1" ref="H462" ca="1">IF(
    G462="N",
    "",
    IF(
        COUNTIFS('4.Illumina'!E:E, B462, '4.Illumina'!R:R, "Y") &gt; 0,
        _xlfn.TEXTJOIN(", ", TRUE, IF(('4.Illumina'!E:E = B462) * ('4.Illumina'!R:R = "Y"), '4.Illumina'!D:D, "")),
        IF(
            COUNTIFS('4.Illumina'!E:E, B462, '4.Illumina'!Q:Q, "Y") &gt; 0,
            _xlfn.TEXTJOIN(", ", TRUE, IF(('4.Illumina'!E:E = B462) * ('4.Illumina'!Q:Q = "Y"), '4.Illumina'!D:D, "")),
            "Awaiting Status"
        )
    )
)</f>
        <v>Sequenced</v>
      </c>
      <c r="I462" s="26" t="s">
        <v>94</v>
      </c>
      <c r="J462" s="56" t="str" cm="1">
        <f t="array" aca="1" ref="J462" ca="1">IF(
    I462="N",
    "",
    IF(
        COUNTIFS('4.PacBio'!E:E, B462, '4.PacBio'!W:W, "Y") &gt; 0,
        _xlfn.TEXTJOIN(", ", TRUE, IF(('4.PacBio'!E:E = B462) * ('4.PacBio'!W:W = "Y"), '4.PacBio'!D:D, "")),
        IF(
            COUNTIFS('4.PacBio'!E:E, B462, '4.PacBio'!V:V, "Y") &gt; 0,
            _xlfn.TEXTJOIN(", ", TRUE, IF(('4.PacBio'!E:E = B462) * ('4.PacBio'!V:V = "Y"), '4.PacBio'!D:D, "")),
            "Awaiting Status"
        )
    )
)</f>
        <v/>
      </c>
      <c r="K462" s="181" t="s">
        <v>94</v>
      </c>
      <c r="L462" s="8" t="str" cm="1">
        <f t="array" aca="1" ref="L462" ca="1">IF(
    K462="N",
    "",
    IF(
        COUNTIFS('4.HiCLibrary'!E:E, B462, '4.HiCLibrary'!V:V, "Y") &gt; 0,
        _xlfn.TEXTJOIN(", ", TRUE, IF(('4.HiCLibrary'!E:E = B462) * ('4.HiCLibrary'!V:V = "Y"), '4.HiCLibrary'!D:D, "")),
        IF(
            COUNTIFS('4.HiCLibrary'!E:E, B462, '4.HiCLibrary'!U:U, "Y") &gt; 0,
            _xlfn.TEXTJOIN(", ", TRUE, IF(('4.HiCLibrary'!E:E = B462) * ('4.HiCLibrary'!U:U = "Y"), '4.HiCLibrary'!D:D, "")),
            "Awaiting Status"
        )
    )
)</f>
        <v/>
      </c>
      <c r="M462" s="47" t="s">
        <v>94</v>
      </c>
      <c r="N462" s="56" t="str" cm="1">
        <f t="array" aca="1" ref="N462" ca="1">IF(
    M462="N",
    "",
    IF(
        COUNTIFS('4.ONT'!E:E, B462, '4.ONT'!Q:Q, "Y") &gt; 0,
        _xlfn.TEXTJOIN(", ", TRUE, IF(('4.ONT'!E:E = B462) * ('4.ONT'!Q:Q = "Y"), '4.ONT'!D:D, "")),
        IF(
            COUNTIFS('4.ONT'!E:E, B462, '4.ONT'!P:P, "Y") &gt; 0,
            _xlfn.TEXTJOIN(", ", TRUE, IF(('4.ONT'!E:E = B462) * ('4.ONT'!P:P = "Y"), '4.ONT'!D:D, "")),
            "Awaiting Status"
        )
    )
)</f>
        <v/>
      </c>
      <c r="O462" s="60" t="s">
        <v>94</v>
      </c>
      <c r="P462" s="60" t="str" cm="1">
        <f t="array" aca="1" ref="P462" ca="1">IF(
    O462="N",
    "",
    IF(
        COUNTIFS('3.RNAExtractions'!E:E, B462, '3.RNAExtractions'!Z:Z, "Y") &gt; 0,
        _xlfn.TEXTJOIN(", ", TRUE, IF(('3.RNAExtractions'!E:E = B462) * ('3.RNAExtractions'!Z:Z = "Y"), '3.RNAExtractions'!D:D, "")),
        IF(
            COUNTIFS('3.RNAExtractions'!E:E, B462, '3.RNAExtractions'!Y:Y, "Y") &gt; 0,
            _xlfn.TEXTJOIN(", ", TRUE, IF(('3.RNAExtractions'!E:E = B462) * ('3.RNAExtractions'!Y:Y = "Y"), '3.RNAExtractions'!D:D, "")),
            "Awaiting Status"
        )
    )
)</f>
        <v/>
      </c>
      <c r="Q462" s="60"/>
      <c r="R462" s="60" t="str" cm="1">
        <f t="array" aca="1" ref="R462" ca="1">IF(
    Q462="N",
    "",
    IF(
        COUNTIFS('4.RNAIllumina'!E:E, B462, '4.RNAIllumina'!Y:Y, "Y") &gt; 0,
        _xlfn.TEXTJOIN(", ", TRUE, IF(('4.RNAIllumina'!E:E = B462) * ('4.RNAIllumina'!Y:Y = "Y"), '4.RNAIllumina'!D:D, "")),
        IF(
            COUNTIFS('4.RNAIllumina'!E:E, B462, '4.RNAIllumina'!X:X, "Y") &gt; 0,
            _xlfn.TEXTJOIN(", ", TRUE, IF(('4.RNAIllumina'!E:E = B462) * ('4.RNAIllumina'!X:X = "Y"), '4.RNAIllumina'!D:D, "")),
            "Awaiting Status"
        )
    )
)</f>
        <v>Awaiting Status</v>
      </c>
      <c r="T462" s="6" t="str">
        <f ca="1">VLOOKUP($B462,'1.MetaData'!$B:$H,2,FALSE)</f>
        <v>F16-0670</v>
      </c>
      <c r="U462" s="7" t="str">
        <f ca="1">VLOOKUP($B462,'1.MetaData'!$B:$H,3,FALSE)</f>
        <v>Scomberomorus queenslandicus</v>
      </c>
      <c r="V462" s="7" t="str">
        <f ca="1">VLOOKUP($B462,'1.MetaData'!$B:$H,4,FALSE)</f>
        <v>Queensland school mackerel</v>
      </c>
      <c r="W462" s="6">
        <f ca="1">VLOOKUP($B462,'1.MetaData'!$B:$H,5,FALSE)</f>
        <v>0</v>
      </c>
      <c r="X462" s="6" t="str">
        <f ca="1">VLOOKUP($B462,'1.MetaData'!$B:$H,6,FALSE)</f>
        <v>TrEnD</v>
      </c>
      <c r="Z462"/>
    </row>
    <row r="463" spans="1:26" hidden="1" x14ac:dyDescent="0.25">
      <c r="A463" s="17">
        <v>462</v>
      </c>
      <c r="B463" s="3" t="str">
        <f t="shared" ca="1" si="9"/>
        <v>OG462</v>
      </c>
      <c r="C463" s="219" t="s">
        <v>96</v>
      </c>
      <c r="D463" s="4">
        <f ca="1">COUNTIF('2.Tissue'!C:C,B463)</f>
        <v>1</v>
      </c>
      <c r="E463" s="4">
        <f ca="1">COUNTIFS('3.DNAExtractions'!$E:$E,$B463,'3.DNAExtractions'!$D:$D,E$1)</f>
        <v>1</v>
      </c>
      <c r="F463" s="2" t="str" cm="1">
        <f t="array" aca="1" ref="F463" ca="1">IF(
    COUNTIFS('3.DNAExtractions'!E:E, B463, '3.DNAExtractions'!Y:Y, "Y") &gt; 0,
    _xlfn.TEXTJOIN(", ", TRUE, IF(('3.DNAExtractions'!E:E = B463) * ('3.DNAExtractions'!Y:Y = "Y"), '3.DNAExtractions'!D:D, "")),
    IF(
        COUNTIFS('3.DNAExtractions'!E:E, B463, '3.DNAExtractions'!X:X, "Y") &gt; 0,
        _xlfn.TEXTJOIN(", ", TRUE, IF(('3.DNAExtractions'!E:E = B463) * ('3.DNAExtractions'!X:X = "Y"), '3.DNAExtractions'!D:D, "")),
        "Awaiting Status"
    )
)</f>
        <v>Extracted</v>
      </c>
      <c r="G463" s="45" t="s">
        <v>92</v>
      </c>
      <c r="H463" s="8" t="str" cm="1">
        <f t="array" aca="1" ref="H463" ca="1">IF(
    G463="N",
    "",
    IF(
        COUNTIFS('4.Illumina'!E:E, B463, '4.Illumina'!R:R, "Y") &gt; 0,
        _xlfn.TEXTJOIN(", ", TRUE, IF(('4.Illumina'!E:E = B463) * ('4.Illumina'!R:R = "Y"), '4.Illumina'!D:D, "")),
        IF(
            COUNTIFS('4.Illumina'!E:E, B463, '4.Illumina'!Q:Q, "Y") &gt; 0,
            _xlfn.TEXTJOIN(", ", TRUE, IF(('4.Illumina'!E:E = B463) * ('4.Illumina'!Q:Q = "Y"), '4.Illumina'!D:D, "")),
            "Awaiting Status"
        )
    )
)</f>
        <v>Sequenced</v>
      </c>
      <c r="I463" s="26" t="s">
        <v>94</v>
      </c>
      <c r="J463" s="56" t="str" cm="1">
        <f t="array" aca="1" ref="J463" ca="1">IF(
    I463="N",
    "",
    IF(
        COUNTIFS('4.PacBio'!E:E, B463, '4.PacBio'!W:W, "Y") &gt; 0,
        _xlfn.TEXTJOIN(", ", TRUE, IF(('4.PacBio'!E:E = B463) * ('4.PacBio'!W:W = "Y"), '4.PacBio'!D:D, "")),
        IF(
            COUNTIFS('4.PacBio'!E:E, B463, '4.PacBio'!V:V, "Y") &gt; 0,
            _xlfn.TEXTJOIN(", ", TRUE, IF(('4.PacBio'!E:E = B463) * ('4.PacBio'!V:V = "Y"), '4.PacBio'!D:D, "")),
            "Awaiting Status"
        )
    )
)</f>
        <v/>
      </c>
      <c r="K463" s="181" t="s">
        <v>94</v>
      </c>
      <c r="L463" s="8" t="str" cm="1">
        <f t="array" aca="1" ref="L463" ca="1">IF(
    K463="N",
    "",
    IF(
        COUNTIFS('4.HiCLibrary'!E:E, B463, '4.HiCLibrary'!V:V, "Y") &gt; 0,
        _xlfn.TEXTJOIN(", ", TRUE, IF(('4.HiCLibrary'!E:E = B463) * ('4.HiCLibrary'!V:V = "Y"), '4.HiCLibrary'!D:D, "")),
        IF(
            COUNTIFS('4.HiCLibrary'!E:E, B463, '4.HiCLibrary'!U:U, "Y") &gt; 0,
            _xlfn.TEXTJOIN(", ", TRUE, IF(('4.HiCLibrary'!E:E = B463) * ('4.HiCLibrary'!U:U = "Y"), '4.HiCLibrary'!D:D, "")),
            "Awaiting Status"
        )
    )
)</f>
        <v/>
      </c>
      <c r="M463" s="47" t="s">
        <v>94</v>
      </c>
      <c r="N463" s="56" t="str" cm="1">
        <f t="array" aca="1" ref="N463" ca="1">IF(
    M463="N",
    "",
    IF(
        COUNTIFS('4.ONT'!E:E, B463, '4.ONT'!Q:Q, "Y") &gt; 0,
        _xlfn.TEXTJOIN(", ", TRUE, IF(('4.ONT'!E:E = B463) * ('4.ONT'!Q:Q = "Y"), '4.ONT'!D:D, "")),
        IF(
            COUNTIFS('4.ONT'!E:E, B463, '4.ONT'!P:P, "Y") &gt; 0,
            _xlfn.TEXTJOIN(", ", TRUE, IF(('4.ONT'!E:E = B463) * ('4.ONT'!P:P = "Y"), '4.ONT'!D:D, "")),
            "Awaiting Status"
        )
    )
)</f>
        <v/>
      </c>
      <c r="O463" s="60" t="s">
        <v>94</v>
      </c>
      <c r="P463" s="60" t="str" cm="1">
        <f t="array" aca="1" ref="P463" ca="1">IF(
    O463="N",
    "",
    IF(
        COUNTIFS('3.RNAExtractions'!E:E, B463, '3.RNAExtractions'!Z:Z, "Y") &gt; 0,
        _xlfn.TEXTJOIN(", ", TRUE, IF(('3.RNAExtractions'!E:E = B463) * ('3.RNAExtractions'!Z:Z = "Y"), '3.RNAExtractions'!D:D, "")),
        IF(
            COUNTIFS('3.RNAExtractions'!E:E, B463, '3.RNAExtractions'!Y:Y, "Y") &gt; 0,
            _xlfn.TEXTJOIN(", ", TRUE, IF(('3.RNAExtractions'!E:E = B463) * ('3.RNAExtractions'!Y:Y = "Y"), '3.RNAExtractions'!D:D, "")),
            "Awaiting Status"
        )
    )
)</f>
        <v/>
      </c>
      <c r="Q463" s="60"/>
      <c r="R463" s="60" t="str" cm="1">
        <f t="array" aca="1" ref="R463" ca="1">IF(
    Q463="N",
    "",
    IF(
        COUNTIFS('4.RNAIllumina'!E:E, B463, '4.RNAIllumina'!Y:Y, "Y") &gt; 0,
        _xlfn.TEXTJOIN(", ", TRUE, IF(('4.RNAIllumina'!E:E = B463) * ('4.RNAIllumina'!Y:Y = "Y"), '4.RNAIllumina'!D:D, "")),
        IF(
            COUNTIFS('4.RNAIllumina'!E:E, B463, '4.RNAIllumina'!X:X, "Y") &gt; 0,
            _xlfn.TEXTJOIN(", ", TRUE, IF(('4.RNAIllumina'!E:E = B463) * ('4.RNAIllumina'!X:X = "Y"), '4.RNAIllumina'!D:D, "")),
            "Awaiting Status"
        )
    )
)</f>
        <v>Awaiting Status</v>
      </c>
      <c r="T463" s="6" t="str">
        <f ca="1">VLOOKUP($B463,'1.MetaData'!$B:$H,2,FALSE)</f>
        <v>F16-0671</v>
      </c>
      <c r="U463" s="7" t="str">
        <f ca="1">VLOOKUP($B463,'1.MetaData'!$B:$H,3,FALSE)</f>
        <v>Scorpaenidae</v>
      </c>
      <c r="V463" s="7" t="str">
        <f ca="1">VLOOKUP($B463,'1.MetaData'!$B:$H,4,FALSE)</f>
        <v>Scorpionfish</v>
      </c>
      <c r="W463" s="6">
        <f ca="1">VLOOKUP($B463,'1.MetaData'!$B:$H,5,FALSE)</f>
        <v>0</v>
      </c>
      <c r="X463" s="6" t="str">
        <f ca="1">VLOOKUP($B463,'1.MetaData'!$B:$H,6,FALSE)</f>
        <v>TrEnD</v>
      </c>
      <c r="Z463"/>
    </row>
    <row r="464" spans="1:26" hidden="1" x14ac:dyDescent="0.25">
      <c r="A464" s="17">
        <v>463</v>
      </c>
      <c r="B464" s="3" t="str">
        <f t="shared" ca="1" si="9"/>
        <v>OG463</v>
      </c>
      <c r="C464" s="219" t="s">
        <v>96</v>
      </c>
      <c r="D464" s="4">
        <f ca="1">COUNTIF('2.Tissue'!C:C,B464)</f>
        <v>1</v>
      </c>
      <c r="E464" s="4">
        <f ca="1">COUNTIFS('3.DNAExtractions'!$E:$E,$B464,'3.DNAExtractions'!$D:$D,E$1)</f>
        <v>1</v>
      </c>
      <c r="F464" s="2" t="str" cm="1">
        <f t="array" aca="1" ref="F464" ca="1">IF(
    COUNTIFS('3.DNAExtractions'!E:E, B464, '3.DNAExtractions'!Y:Y, "Y") &gt; 0,
    _xlfn.TEXTJOIN(", ", TRUE, IF(('3.DNAExtractions'!E:E = B464) * ('3.DNAExtractions'!Y:Y = "Y"), '3.DNAExtractions'!D:D, "")),
    IF(
        COUNTIFS('3.DNAExtractions'!E:E, B464, '3.DNAExtractions'!X:X, "Y") &gt; 0,
        _xlfn.TEXTJOIN(", ", TRUE, IF(('3.DNAExtractions'!E:E = B464) * ('3.DNAExtractions'!X:X = "Y"), '3.DNAExtractions'!D:D, "")),
        "Awaiting Status"
    )
)</f>
        <v>Extracted</v>
      </c>
      <c r="G464" s="45" t="s">
        <v>92</v>
      </c>
      <c r="H464" s="8" t="str" cm="1">
        <f t="array" aca="1" ref="H464" ca="1">IF(
    G464="N",
    "",
    IF(
        COUNTIFS('4.Illumina'!E:E, B464, '4.Illumina'!R:R, "Y") &gt; 0,
        _xlfn.TEXTJOIN(", ", TRUE, IF(('4.Illumina'!E:E = B464) * ('4.Illumina'!R:R = "Y"), '4.Illumina'!D:D, "")),
        IF(
            COUNTIFS('4.Illumina'!E:E, B464, '4.Illumina'!Q:Q, "Y") &gt; 0,
            _xlfn.TEXTJOIN(", ", TRUE, IF(('4.Illumina'!E:E = B464) * ('4.Illumina'!Q:Q = "Y"), '4.Illumina'!D:D, "")),
            "Awaiting Status"
        )
    )
)</f>
        <v>Sequenced</v>
      </c>
      <c r="I464" s="26" t="s">
        <v>94</v>
      </c>
      <c r="J464" s="56" t="str" cm="1">
        <f t="array" aca="1" ref="J464" ca="1">IF(
    I464="N",
    "",
    IF(
        COUNTIFS('4.PacBio'!E:E, B464, '4.PacBio'!W:W, "Y") &gt; 0,
        _xlfn.TEXTJOIN(", ", TRUE, IF(('4.PacBio'!E:E = B464) * ('4.PacBio'!W:W = "Y"), '4.PacBio'!D:D, "")),
        IF(
            COUNTIFS('4.PacBio'!E:E, B464, '4.PacBio'!V:V, "Y") &gt; 0,
            _xlfn.TEXTJOIN(", ", TRUE, IF(('4.PacBio'!E:E = B464) * ('4.PacBio'!V:V = "Y"), '4.PacBio'!D:D, "")),
            "Awaiting Status"
        )
    )
)</f>
        <v/>
      </c>
      <c r="K464" s="181" t="s">
        <v>94</v>
      </c>
      <c r="L464" s="8" t="str" cm="1">
        <f t="array" aca="1" ref="L464" ca="1">IF(
    K464="N",
    "",
    IF(
        COUNTIFS('4.HiCLibrary'!E:E, B464, '4.HiCLibrary'!V:V, "Y") &gt; 0,
        _xlfn.TEXTJOIN(", ", TRUE, IF(('4.HiCLibrary'!E:E = B464) * ('4.HiCLibrary'!V:V = "Y"), '4.HiCLibrary'!D:D, "")),
        IF(
            COUNTIFS('4.HiCLibrary'!E:E, B464, '4.HiCLibrary'!U:U, "Y") &gt; 0,
            _xlfn.TEXTJOIN(", ", TRUE, IF(('4.HiCLibrary'!E:E = B464) * ('4.HiCLibrary'!U:U = "Y"), '4.HiCLibrary'!D:D, "")),
            "Awaiting Status"
        )
    )
)</f>
        <v/>
      </c>
      <c r="M464" s="47" t="s">
        <v>94</v>
      </c>
      <c r="N464" s="56" t="str" cm="1">
        <f t="array" aca="1" ref="N464" ca="1">IF(
    M464="N",
    "",
    IF(
        COUNTIFS('4.ONT'!E:E, B464, '4.ONT'!Q:Q, "Y") &gt; 0,
        _xlfn.TEXTJOIN(", ", TRUE, IF(('4.ONT'!E:E = B464) * ('4.ONT'!Q:Q = "Y"), '4.ONT'!D:D, "")),
        IF(
            COUNTIFS('4.ONT'!E:E, B464, '4.ONT'!P:P, "Y") &gt; 0,
            _xlfn.TEXTJOIN(", ", TRUE, IF(('4.ONT'!E:E = B464) * ('4.ONT'!P:P = "Y"), '4.ONT'!D:D, "")),
            "Awaiting Status"
        )
    )
)</f>
        <v/>
      </c>
      <c r="O464" s="60" t="s">
        <v>94</v>
      </c>
      <c r="P464" s="60" t="str" cm="1">
        <f t="array" aca="1" ref="P464" ca="1">IF(
    O464="N",
    "",
    IF(
        COUNTIFS('3.RNAExtractions'!E:E, B464, '3.RNAExtractions'!Z:Z, "Y") &gt; 0,
        _xlfn.TEXTJOIN(", ", TRUE, IF(('3.RNAExtractions'!E:E = B464) * ('3.RNAExtractions'!Z:Z = "Y"), '3.RNAExtractions'!D:D, "")),
        IF(
            COUNTIFS('3.RNAExtractions'!E:E, B464, '3.RNAExtractions'!Y:Y, "Y") &gt; 0,
            _xlfn.TEXTJOIN(", ", TRUE, IF(('3.RNAExtractions'!E:E = B464) * ('3.RNAExtractions'!Y:Y = "Y"), '3.RNAExtractions'!D:D, "")),
            "Awaiting Status"
        )
    )
)</f>
        <v/>
      </c>
      <c r="Q464" s="60"/>
      <c r="R464" s="60" t="str" cm="1">
        <f t="array" aca="1" ref="R464" ca="1">IF(
    Q464="N",
    "",
    IF(
        COUNTIFS('4.RNAIllumina'!E:E, B464, '4.RNAIllumina'!Y:Y, "Y") &gt; 0,
        _xlfn.TEXTJOIN(", ", TRUE, IF(('4.RNAIllumina'!E:E = B464) * ('4.RNAIllumina'!Y:Y = "Y"), '4.RNAIllumina'!D:D, "")),
        IF(
            COUNTIFS('4.RNAIllumina'!E:E, B464, '4.RNAIllumina'!X:X, "Y") &gt; 0,
            _xlfn.TEXTJOIN(", ", TRUE, IF(('4.RNAIllumina'!E:E = B464) * ('4.RNAIllumina'!X:X = "Y"), '4.RNAIllumina'!D:D, "")),
            "Awaiting Status"
        )
    )
)</f>
        <v>Awaiting Status</v>
      </c>
      <c r="T464" s="6" t="str">
        <f ca="1">VLOOKUP($B464,'1.MetaData'!$B:$H,2,FALSE)</f>
        <v>F16-0672</v>
      </c>
      <c r="U464" s="7" t="str">
        <f ca="1">VLOOKUP($B464,'1.MetaData'!$B:$H,3,FALSE)</f>
        <v>Seriolina nigrofasciata</v>
      </c>
      <c r="V464" s="7" t="str">
        <f ca="1">VLOOKUP($B464,'1.MetaData'!$B:$H,4,FALSE)</f>
        <v>Black-banded trevally</v>
      </c>
      <c r="W464" s="6">
        <f ca="1">VLOOKUP($B464,'1.MetaData'!$B:$H,5,FALSE)</f>
        <v>0</v>
      </c>
      <c r="X464" s="6" t="str">
        <f ca="1">VLOOKUP($B464,'1.MetaData'!$B:$H,6,FALSE)</f>
        <v>TrEnD</v>
      </c>
      <c r="Z464"/>
    </row>
    <row r="465" spans="1:26" hidden="1" x14ac:dyDescent="0.25">
      <c r="A465" s="17">
        <v>464</v>
      </c>
      <c r="B465" s="3" t="str">
        <f t="shared" ca="1" si="9"/>
        <v>OG464</v>
      </c>
      <c r="C465" s="219" t="s">
        <v>96</v>
      </c>
      <c r="D465" s="4">
        <f ca="1">COUNTIF('2.Tissue'!C:C,B465)</f>
        <v>1</v>
      </c>
      <c r="E465" s="4">
        <f ca="1">COUNTIFS('3.DNAExtractions'!$E:$E,$B465,'3.DNAExtractions'!$D:$D,E$1)</f>
        <v>1</v>
      </c>
      <c r="F465" s="2" t="str" cm="1">
        <f t="array" aca="1" ref="F465" ca="1">IF(
    COUNTIFS('3.DNAExtractions'!E:E, B465, '3.DNAExtractions'!Y:Y, "Y") &gt; 0,
    _xlfn.TEXTJOIN(", ", TRUE, IF(('3.DNAExtractions'!E:E = B465) * ('3.DNAExtractions'!Y:Y = "Y"), '3.DNAExtractions'!D:D, "")),
    IF(
        COUNTIFS('3.DNAExtractions'!E:E, B465, '3.DNAExtractions'!X:X, "Y") &gt; 0,
        _xlfn.TEXTJOIN(", ", TRUE, IF(('3.DNAExtractions'!E:E = B465) * ('3.DNAExtractions'!X:X = "Y"), '3.DNAExtractions'!D:D, "")),
        "Awaiting Status"
    )
)</f>
        <v>Extracted</v>
      </c>
      <c r="G465" s="45" t="s">
        <v>92</v>
      </c>
      <c r="H465" s="8" t="str" cm="1">
        <f t="array" aca="1" ref="H465" ca="1">IF(
    G465="N",
    "",
    IF(
        COUNTIFS('4.Illumina'!E:E, B465, '4.Illumina'!R:R, "Y") &gt; 0,
        _xlfn.TEXTJOIN(", ", TRUE, IF(('4.Illumina'!E:E = B465) * ('4.Illumina'!R:R = "Y"), '4.Illumina'!D:D, "")),
        IF(
            COUNTIFS('4.Illumina'!E:E, B465, '4.Illumina'!Q:Q, "Y") &gt; 0,
            _xlfn.TEXTJOIN(", ", TRUE, IF(('4.Illumina'!E:E = B465) * ('4.Illumina'!Q:Q = "Y"), '4.Illumina'!D:D, "")),
            "Awaiting Status"
        )
    )
)</f>
        <v>Sequenced</v>
      </c>
      <c r="I465" s="26" t="s">
        <v>94</v>
      </c>
      <c r="J465" s="56" t="str" cm="1">
        <f t="array" aca="1" ref="J465" ca="1">IF(
    I465="N",
    "",
    IF(
        COUNTIFS('4.PacBio'!E:E, B465, '4.PacBio'!W:W, "Y") &gt; 0,
        _xlfn.TEXTJOIN(", ", TRUE, IF(('4.PacBio'!E:E = B465) * ('4.PacBio'!W:W = "Y"), '4.PacBio'!D:D, "")),
        IF(
            COUNTIFS('4.PacBio'!E:E, B465, '4.PacBio'!V:V, "Y") &gt; 0,
            _xlfn.TEXTJOIN(", ", TRUE, IF(('4.PacBio'!E:E = B465) * ('4.PacBio'!V:V = "Y"), '4.PacBio'!D:D, "")),
            "Awaiting Status"
        )
    )
)</f>
        <v/>
      </c>
      <c r="K465" s="181" t="s">
        <v>94</v>
      </c>
      <c r="L465" s="8" t="str" cm="1">
        <f t="array" aca="1" ref="L465" ca="1">IF(
    K465="N",
    "",
    IF(
        COUNTIFS('4.HiCLibrary'!E:E, B465, '4.HiCLibrary'!V:V, "Y") &gt; 0,
        _xlfn.TEXTJOIN(", ", TRUE, IF(('4.HiCLibrary'!E:E = B465) * ('4.HiCLibrary'!V:V = "Y"), '4.HiCLibrary'!D:D, "")),
        IF(
            COUNTIFS('4.HiCLibrary'!E:E, B465, '4.HiCLibrary'!U:U, "Y") &gt; 0,
            _xlfn.TEXTJOIN(", ", TRUE, IF(('4.HiCLibrary'!E:E = B465) * ('4.HiCLibrary'!U:U = "Y"), '4.HiCLibrary'!D:D, "")),
            "Awaiting Status"
        )
    )
)</f>
        <v/>
      </c>
      <c r="M465" s="47" t="s">
        <v>94</v>
      </c>
      <c r="N465" s="56" t="str" cm="1">
        <f t="array" aca="1" ref="N465" ca="1">IF(
    M465="N",
    "",
    IF(
        COUNTIFS('4.ONT'!E:E, B465, '4.ONT'!Q:Q, "Y") &gt; 0,
        _xlfn.TEXTJOIN(", ", TRUE, IF(('4.ONT'!E:E = B465) * ('4.ONT'!Q:Q = "Y"), '4.ONT'!D:D, "")),
        IF(
            COUNTIFS('4.ONT'!E:E, B465, '4.ONT'!P:P, "Y") &gt; 0,
            _xlfn.TEXTJOIN(", ", TRUE, IF(('4.ONT'!E:E = B465) * ('4.ONT'!P:P = "Y"), '4.ONT'!D:D, "")),
            "Awaiting Status"
        )
    )
)</f>
        <v/>
      </c>
      <c r="O465" s="60" t="s">
        <v>94</v>
      </c>
      <c r="P465" s="60" t="str" cm="1">
        <f t="array" aca="1" ref="P465" ca="1">IF(
    O465="N",
    "",
    IF(
        COUNTIFS('3.RNAExtractions'!E:E, B465, '3.RNAExtractions'!Z:Z, "Y") &gt; 0,
        _xlfn.TEXTJOIN(", ", TRUE, IF(('3.RNAExtractions'!E:E = B465) * ('3.RNAExtractions'!Z:Z = "Y"), '3.RNAExtractions'!D:D, "")),
        IF(
            COUNTIFS('3.RNAExtractions'!E:E, B465, '3.RNAExtractions'!Y:Y, "Y") &gt; 0,
            _xlfn.TEXTJOIN(", ", TRUE, IF(('3.RNAExtractions'!E:E = B465) * ('3.RNAExtractions'!Y:Y = "Y"), '3.RNAExtractions'!D:D, "")),
            "Awaiting Status"
        )
    )
)</f>
        <v/>
      </c>
      <c r="Q465" s="60"/>
      <c r="R465" s="60" t="str" cm="1">
        <f t="array" aca="1" ref="R465" ca="1">IF(
    Q465="N",
    "",
    IF(
        COUNTIFS('4.RNAIllumina'!E:E, B465, '4.RNAIllumina'!Y:Y, "Y") &gt; 0,
        _xlfn.TEXTJOIN(", ", TRUE, IF(('4.RNAIllumina'!E:E = B465) * ('4.RNAIllumina'!Y:Y = "Y"), '4.RNAIllumina'!D:D, "")),
        IF(
            COUNTIFS('4.RNAIllumina'!E:E, B465, '4.RNAIllumina'!X:X, "Y") &gt; 0,
            _xlfn.TEXTJOIN(", ", TRUE, IF(('4.RNAIllumina'!E:E = B465) * ('4.RNAIllumina'!X:X = "Y"), '4.RNAIllumina'!D:D, "")),
            "Awaiting Status"
        )
    )
)</f>
        <v>Awaiting Status</v>
      </c>
      <c r="T465" s="6" t="str">
        <f ca="1">VLOOKUP($B465,'1.MetaData'!$B:$H,2,FALSE)</f>
        <v>F16-0673</v>
      </c>
      <c r="U465" s="7" t="str">
        <f ca="1">VLOOKUP($B465,'1.MetaData'!$B:$H,3,FALSE)</f>
        <v>Siderea thyrsoidea</v>
      </c>
      <c r="V465" s="7" t="str">
        <f ca="1">VLOOKUP($B465,'1.MetaData'!$B:$H,4,FALSE)</f>
        <v xml:space="preserve">White-eyed moray eel </v>
      </c>
      <c r="W465" s="6">
        <f ca="1">VLOOKUP($B465,'1.MetaData'!$B:$H,5,FALSE)</f>
        <v>0</v>
      </c>
      <c r="X465" s="6" t="str">
        <f ca="1">VLOOKUP($B465,'1.MetaData'!$B:$H,6,FALSE)</f>
        <v>TrEnD</v>
      </c>
      <c r="Z465"/>
    </row>
    <row r="466" spans="1:26" hidden="1" x14ac:dyDescent="0.25">
      <c r="A466" s="17">
        <v>465</v>
      </c>
      <c r="B466" s="3" t="str">
        <f t="shared" ca="1" si="9"/>
        <v>OG465</v>
      </c>
      <c r="C466" s="219" t="s">
        <v>96</v>
      </c>
      <c r="D466" s="4">
        <f ca="1">COUNTIF('2.Tissue'!C:C,B466)</f>
        <v>1</v>
      </c>
      <c r="E466" s="4">
        <f ca="1">COUNTIFS('3.DNAExtractions'!$E:$E,$B466,'3.DNAExtractions'!$D:$D,E$1)</f>
        <v>1</v>
      </c>
      <c r="F466" s="2" t="str" cm="1">
        <f t="array" aca="1" ref="F466" ca="1">IF(
    COUNTIFS('3.DNAExtractions'!E:E, B466, '3.DNAExtractions'!Y:Y, "Y") &gt; 0,
    _xlfn.TEXTJOIN(", ", TRUE, IF(('3.DNAExtractions'!E:E = B466) * ('3.DNAExtractions'!Y:Y = "Y"), '3.DNAExtractions'!D:D, "")),
    IF(
        COUNTIFS('3.DNAExtractions'!E:E, B466, '3.DNAExtractions'!X:X, "Y") &gt; 0,
        _xlfn.TEXTJOIN(", ", TRUE, IF(('3.DNAExtractions'!E:E = B466) * ('3.DNAExtractions'!X:X = "Y"), '3.DNAExtractions'!D:D, "")),
        "Awaiting Status"
    )
)</f>
        <v>Extracted</v>
      </c>
      <c r="G466" s="45" t="s">
        <v>92</v>
      </c>
      <c r="H466" s="8" t="str" cm="1">
        <f t="array" aca="1" ref="H466" ca="1">IF(
    G466="N",
    "",
    IF(
        COUNTIFS('4.Illumina'!E:E, B466, '4.Illumina'!R:R, "Y") &gt; 0,
        _xlfn.TEXTJOIN(", ", TRUE, IF(('4.Illumina'!E:E = B466) * ('4.Illumina'!R:R = "Y"), '4.Illumina'!D:D, "")),
        IF(
            COUNTIFS('4.Illumina'!E:E, B466, '4.Illumina'!Q:Q, "Y") &gt; 0,
            _xlfn.TEXTJOIN(", ", TRUE, IF(('4.Illumina'!E:E = B466) * ('4.Illumina'!Q:Q = "Y"), '4.Illumina'!D:D, "")),
            "Awaiting Status"
        )
    )
)</f>
        <v>Sequenced</v>
      </c>
      <c r="I466" s="26" t="s">
        <v>94</v>
      </c>
      <c r="J466" s="56" t="str" cm="1">
        <f t="array" aca="1" ref="J466" ca="1">IF(
    I466="N",
    "",
    IF(
        COUNTIFS('4.PacBio'!E:E, B466, '4.PacBio'!W:W, "Y") &gt; 0,
        _xlfn.TEXTJOIN(", ", TRUE, IF(('4.PacBio'!E:E = B466) * ('4.PacBio'!W:W = "Y"), '4.PacBio'!D:D, "")),
        IF(
            COUNTIFS('4.PacBio'!E:E, B466, '4.PacBio'!V:V, "Y") &gt; 0,
            _xlfn.TEXTJOIN(", ", TRUE, IF(('4.PacBio'!E:E = B466) * ('4.PacBio'!V:V = "Y"), '4.PacBio'!D:D, "")),
            "Awaiting Status"
        )
    )
)</f>
        <v/>
      </c>
      <c r="K466" s="181" t="s">
        <v>94</v>
      </c>
      <c r="L466" s="8" t="str" cm="1">
        <f t="array" aca="1" ref="L466" ca="1">IF(
    K466="N",
    "",
    IF(
        COUNTIFS('4.HiCLibrary'!E:E, B466, '4.HiCLibrary'!V:V, "Y") &gt; 0,
        _xlfn.TEXTJOIN(", ", TRUE, IF(('4.HiCLibrary'!E:E = B466) * ('4.HiCLibrary'!V:V = "Y"), '4.HiCLibrary'!D:D, "")),
        IF(
            COUNTIFS('4.HiCLibrary'!E:E, B466, '4.HiCLibrary'!U:U, "Y") &gt; 0,
            _xlfn.TEXTJOIN(", ", TRUE, IF(('4.HiCLibrary'!E:E = B466) * ('4.HiCLibrary'!U:U = "Y"), '4.HiCLibrary'!D:D, "")),
            "Awaiting Status"
        )
    )
)</f>
        <v/>
      </c>
      <c r="M466" s="47" t="s">
        <v>94</v>
      </c>
      <c r="N466" s="56" t="str" cm="1">
        <f t="array" aca="1" ref="N466" ca="1">IF(
    M466="N",
    "",
    IF(
        COUNTIFS('4.ONT'!E:E, B466, '4.ONT'!Q:Q, "Y") &gt; 0,
        _xlfn.TEXTJOIN(", ", TRUE, IF(('4.ONT'!E:E = B466) * ('4.ONT'!Q:Q = "Y"), '4.ONT'!D:D, "")),
        IF(
            COUNTIFS('4.ONT'!E:E, B466, '4.ONT'!P:P, "Y") &gt; 0,
            _xlfn.TEXTJOIN(", ", TRUE, IF(('4.ONT'!E:E = B466) * ('4.ONT'!P:P = "Y"), '4.ONT'!D:D, "")),
            "Awaiting Status"
        )
    )
)</f>
        <v/>
      </c>
      <c r="O466" s="60" t="s">
        <v>94</v>
      </c>
      <c r="P466" s="60" t="str" cm="1">
        <f t="array" aca="1" ref="P466" ca="1">IF(
    O466="N",
    "",
    IF(
        COUNTIFS('3.RNAExtractions'!E:E, B466, '3.RNAExtractions'!Z:Z, "Y") &gt; 0,
        _xlfn.TEXTJOIN(", ", TRUE, IF(('3.RNAExtractions'!E:E = B466) * ('3.RNAExtractions'!Z:Z = "Y"), '3.RNAExtractions'!D:D, "")),
        IF(
            COUNTIFS('3.RNAExtractions'!E:E, B466, '3.RNAExtractions'!Y:Y, "Y") &gt; 0,
            _xlfn.TEXTJOIN(", ", TRUE, IF(('3.RNAExtractions'!E:E = B466) * ('3.RNAExtractions'!Y:Y = "Y"), '3.RNAExtractions'!D:D, "")),
            "Awaiting Status"
        )
    )
)</f>
        <v/>
      </c>
      <c r="Q466" s="60"/>
      <c r="R466" s="60" t="str" cm="1">
        <f t="array" aca="1" ref="R466" ca="1">IF(
    Q466="N",
    "",
    IF(
        COUNTIFS('4.RNAIllumina'!E:E, B466, '4.RNAIllumina'!Y:Y, "Y") &gt; 0,
        _xlfn.TEXTJOIN(", ", TRUE, IF(('4.RNAIllumina'!E:E = B466) * ('4.RNAIllumina'!Y:Y = "Y"), '4.RNAIllumina'!D:D, "")),
        IF(
            COUNTIFS('4.RNAIllumina'!E:E, B466, '4.RNAIllumina'!X:X, "Y") &gt; 0,
            _xlfn.TEXTJOIN(", ", TRUE, IF(('4.RNAIllumina'!E:E = B466) * ('4.RNAIllumina'!X:X = "Y"), '4.RNAIllumina'!D:D, "")),
            "Awaiting Status"
        )
    )
)</f>
        <v>Awaiting Status</v>
      </c>
      <c r="T466" s="6" t="str">
        <f ca="1">VLOOKUP($B466,'1.MetaData'!$B:$H,2,FALSE)</f>
        <v>F16-0674</v>
      </c>
      <c r="U466" s="7" t="str">
        <f ca="1">VLOOKUP($B466,'1.MetaData'!$B:$H,3,FALSE)</f>
        <v>Siganus canaliculatus</v>
      </c>
      <c r="V466" s="7" t="str">
        <f ca="1">VLOOKUP($B466,'1.MetaData'!$B:$H,4,FALSE)</f>
        <v>White-spotted spinefoot</v>
      </c>
      <c r="W466" s="6">
        <f ca="1">VLOOKUP($B466,'1.MetaData'!$B:$H,5,FALSE)</f>
        <v>0</v>
      </c>
      <c r="X466" s="6" t="str">
        <f ca="1">VLOOKUP($B466,'1.MetaData'!$B:$H,6,FALSE)</f>
        <v>TrEnD</v>
      </c>
      <c r="Z466"/>
    </row>
    <row r="467" spans="1:26" hidden="1" x14ac:dyDescent="0.25">
      <c r="A467" s="17">
        <v>466</v>
      </c>
      <c r="B467" s="3" t="str">
        <f t="shared" ca="1" si="9"/>
        <v>OG466</v>
      </c>
      <c r="C467" s="219" t="s">
        <v>96</v>
      </c>
      <c r="D467" s="4">
        <f ca="1">COUNTIF('2.Tissue'!C:C,B467)</f>
        <v>1</v>
      </c>
      <c r="E467" s="4">
        <f ca="1">COUNTIFS('3.DNAExtractions'!$E:$E,$B467,'3.DNAExtractions'!$D:$D,E$1)</f>
        <v>1</v>
      </c>
      <c r="F467" s="2" t="str" cm="1">
        <f t="array" aca="1" ref="F467" ca="1">IF(
    COUNTIFS('3.DNAExtractions'!E:E, B467, '3.DNAExtractions'!Y:Y, "Y") &gt; 0,
    _xlfn.TEXTJOIN(", ", TRUE, IF(('3.DNAExtractions'!E:E = B467) * ('3.DNAExtractions'!Y:Y = "Y"), '3.DNAExtractions'!D:D, "")),
    IF(
        COUNTIFS('3.DNAExtractions'!E:E, B467, '3.DNAExtractions'!X:X, "Y") &gt; 0,
        _xlfn.TEXTJOIN(", ", TRUE, IF(('3.DNAExtractions'!E:E = B467) * ('3.DNAExtractions'!X:X = "Y"), '3.DNAExtractions'!D:D, "")),
        "Awaiting Status"
    )
)</f>
        <v>Extracted</v>
      </c>
      <c r="G467" s="45" t="s">
        <v>92</v>
      </c>
      <c r="H467" s="8" t="str" cm="1">
        <f t="array" aca="1" ref="H467" ca="1">IF(
    G467="N",
    "",
    IF(
        COUNTIFS('4.Illumina'!E:E, B467, '4.Illumina'!R:R, "Y") &gt; 0,
        _xlfn.TEXTJOIN(", ", TRUE, IF(('4.Illumina'!E:E = B467) * ('4.Illumina'!R:R = "Y"), '4.Illumina'!D:D, "")),
        IF(
            COUNTIFS('4.Illumina'!E:E, B467, '4.Illumina'!Q:Q, "Y") &gt; 0,
            _xlfn.TEXTJOIN(", ", TRUE, IF(('4.Illumina'!E:E = B467) * ('4.Illumina'!Q:Q = "Y"), '4.Illumina'!D:D, "")),
            "Awaiting Status"
        )
    )
)</f>
        <v>Sequenced</v>
      </c>
      <c r="I467" s="26" t="s">
        <v>94</v>
      </c>
      <c r="J467" s="56" t="str" cm="1">
        <f t="array" aca="1" ref="J467" ca="1">IF(
    I467="N",
    "",
    IF(
        COUNTIFS('4.PacBio'!E:E, B467, '4.PacBio'!W:W, "Y") &gt; 0,
        _xlfn.TEXTJOIN(", ", TRUE, IF(('4.PacBio'!E:E = B467) * ('4.PacBio'!W:W = "Y"), '4.PacBio'!D:D, "")),
        IF(
            COUNTIFS('4.PacBio'!E:E, B467, '4.PacBio'!V:V, "Y") &gt; 0,
            _xlfn.TEXTJOIN(", ", TRUE, IF(('4.PacBio'!E:E = B467) * ('4.PacBio'!V:V = "Y"), '4.PacBio'!D:D, "")),
            "Awaiting Status"
        )
    )
)</f>
        <v/>
      </c>
      <c r="K467" s="181" t="s">
        <v>94</v>
      </c>
      <c r="L467" s="8" t="str" cm="1">
        <f t="array" aca="1" ref="L467" ca="1">IF(
    K467="N",
    "",
    IF(
        COUNTIFS('4.HiCLibrary'!E:E, B467, '4.HiCLibrary'!V:V, "Y") &gt; 0,
        _xlfn.TEXTJOIN(", ", TRUE, IF(('4.HiCLibrary'!E:E = B467) * ('4.HiCLibrary'!V:V = "Y"), '4.HiCLibrary'!D:D, "")),
        IF(
            COUNTIFS('4.HiCLibrary'!E:E, B467, '4.HiCLibrary'!U:U, "Y") &gt; 0,
            _xlfn.TEXTJOIN(", ", TRUE, IF(('4.HiCLibrary'!E:E = B467) * ('4.HiCLibrary'!U:U = "Y"), '4.HiCLibrary'!D:D, "")),
            "Awaiting Status"
        )
    )
)</f>
        <v/>
      </c>
      <c r="M467" s="47" t="s">
        <v>94</v>
      </c>
      <c r="N467" s="56" t="str" cm="1">
        <f t="array" aca="1" ref="N467" ca="1">IF(
    M467="N",
    "",
    IF(
        COUNTIFS('4.ONT'!E:E, B467, '4.ONT'!Q:Q, "Y") &gt; 0,
        _xlfn.TEXTJOIN(", ", TRUE, IF(('4.ONT'!E:E = B467) * ('4.ONT'!Q:Q = "Y"), '4.ONT'!D:D, "")),
        IF(
            COUNTIFS('4.ONT'!E:E, B467, '4.ONT'!P:P, "Y") &gt; 0,
            _xlfn.TEXTJOIN(", ", TRUE, IF(('4.ONT'!E:E = B467) * ('4.ONT'!P:P = "Y"), '4.ONT'!D:D, "")),
            "Awaiting Status"
        )
    )
)</f>
        <v/>
      </c>
      <c r="O467" s="60" t="s">
        <v>94</v>
      </c>
      <c r="P467" s="60" t="str" cm="1">
        <f t="array" aca="1" ref="P467" ca="1">IF(
    O467="N",
    "",
    IF(
        COUNTIFS('3.RNAExtractions'!E:E, B467, '3.RNAExtractions'!Z:Z, "Y") &gt; 0,
        _xlfn.TEXTJOIN(", ", TRUE, IF(('3.RNAExtractions'!E:E = B467) * ('3.RNAExtractions'!Z:Z = "Y"), '3.RNAExtractions'!D:D, "")),
        IF(
            COUNTIFS('3.RNAExtractions'!E:E, B467, '3.RNAExtractions'!Y:Y, "Y") &gt; 0,
            _xlfn.TEXTJOIN(", ", TRUE, IF(('3.RNAExtractions'!E:E = B467) * ('3.RNAExtractions'!Y:Y = "Y"), '3.RNAExtractions'!D:D, "")),
            "Awaiting Status"
        )
    )
)</f>
        <v/>
      </c>
      <c r="Q467" s="60"/>
      <c r="R467" s="60" t="str" cm="1">
        <f t="array" aca="1" ref="R467" ca="1">IF(
    Q467="N",
    "",
    IF(
        COUNTIFS('4.RNAIllumina'!E:E, B467, '4.RNAIllumina'!Y:Y, "Y") &gt; 0,
        _xlfn.TEXTJOIN(", ", TRUE, IF(('4.RNAIllumina'!E:E = B467) * ('4.RNAIllumina'!Y:Y = "Y"), '4.RNAIllumina'!D:D, "")),
        IF(
            COUNTIFS('4.RNAIllumina'!E:E, B467, '4.RNAIllumina'!X:X, "Y") &gt; 0,
            _xlfn.TEXTJOIN(", ", TRUE, IF(('4.RNAIllumina'!E:E = B467) * ('4.RNAIllumina'!X:X = "Y"), '4.RNAIllumina'!D:D, "")),
            "Awaiting Status"
        )
    )
)</f>
        <v>Awaiting Status</v>
      </c>
      <c r="T467" s="6" t="str">
        <f ca="1">VLOOKUP($B467,'1.MetaData'!$B:$H,2,FALSE)</f>
        <v>F16-0675</v>
      </c>
      <c r="U467" s="7" t="str">
        <f ca="1">VLOOKUP($B467,'1.MetaData'!$B:$H,3,FALSE)</f>
        <v>Sphyraena jello</v>
      </c>
      <c r="V467" s="7" t="str">
        <f ca="1">VLOOKUP($B467,'1.MetaData'!$B:$H,4,FALSE)</f>
        <v>Pickhandle barracuda</v>
      </c>
      <c r="W467" s="6">
        <f ca="1">VLOOKUP($B467,'1.MetaData'!$B:$H,5,FALSE)</f>
        <v>0</v>
      </c>
      <c r="X467" s="6" t="str">
        <f ca="1">VLOOKUP($B467,'1.MetaData'!$B:$H,6,FALSE)</f>
        <v>TrEnD</v>
      </c>
      <c r="Z467"/>
    </row>
    <row r="468" spans="1:26" hidden="1" x14ac:dyDescent="0.25">
      <c r="A468" s="17">
        <v>467</v>
      </c>
      <c r="B468" s="3" t="str">
        <f t="shared" ca="1" si="9"/>
        <v>OG467</v>
      </c>
      <c r="C468" s="219" t="s">
        <v>96</v>
      </c>
      <c r="D468" s="4">
        <f ca="1">COUNTIF('2.Tissue'!C:C,B468)</f>
        <v>1</v>
      </c>
      <c r="E468" s="4">
        <f ca="1">COUNTIFS('3.DNAExtractions'!$E:$E,$B468,'3.DNAExtractions'!$D:$D,E$1)</f>
        <v>1</v>
      </c>
      <c r="F468" s="2" t="str" cm="1">
        <f t="array" aca="1" ref="F468" ca="1">IF(
    COUNTIFS('3.DNAExtractions'!E:E, B468, '3.DNAExtractions'!Y:Y, "Y") &gt; 0,
    _xlfn.TEXTJOIN(", ", TRUE, IF(('3.DNAExtractions'!E:E = B468) * ('3.DNAExtractions'!Y:Y = "Y"), '3.DNAExtractions'!D:D, "")),
    IF(
        COUNTIFS('3.DNAExtractions'!E:E, B468, '3.DNAExtractions'!X:X, "Y") &gt; 0,
        _xlfn.TEXTJOIN(", ", TRUE, IF(('3.DNAExtractions'!E:E = B468) * ('3.DNAExtractions'!X:X = "Y"), '3.DNAExtractions'!D:D, "")),
        "Awaiting Status"
    )
)</f>
        <v>Extracted</v>
      </c>
      <c r="G468" s="45" t="s">
        <v>92</v>
      </c>
      <c r="H468" s="8" t="str" cm="1">
        <f t="array" aca="1" ref="H468" ca="1">IF(
    G468="N",
    "",
    IF(
        COUNTIFS('4.Illumina'!E:E, B468, '4.Illumina'!R:R, "Y") &gt; 0,
        _xlfn.TEXTJOIN(", ", TRUE, IF(('4.Illumina'!E:E = B468) * ('4.Illumina'!R:R = "Y"), '4.Illumina'!D:D, "")),
        IF(
            COUNTIFS('4.Illumina'!E:E, B468, '4.Illumina'!Q:Q, "Y") &gt; 0,
            _xlfn.TEXTJOIN(", ", TRUE, IF(('4.Illumina'!E:E = B468) * ('4.Illumina'!Q:Q = "Y"), '4.Illumina'!D:D, "")),
            "Awaiting Status"
        )
    )
)</f>
        <v>Sequenced</v>
      </c>
      <c r="I468" s="26" t="s">
        <v>94</v>
      </c>
      <c r="J468" s="56" t="str" cm="1">
        <f t="array" aca="1" ref="J468" ca="1">IF(
    I468="N",
    "",
    IF(
        COUNTIFS('4.PacBio'!E:E, B468, '4.PacBio'!W:W, "Y") &gt; 0,
        _xlfn.TEXTJOIN(", ", TRUE, IF(('4.PacBio'!E:E = B468) * ('4.PacBio'!W:W = "Y"), '4.PacBio'!D:D, "")),
        IF(
            COUNTIFS('4.PacBio'!E:E, B468, '4.PacBio'!V:V, "Y") &gt; 0,
            _xlfn.TEXTJOIN(", ", TRUE, IF(('4.PacBio'!E:E = B468) * ('4.PacBio'!V:V = "Y"), '4.PacBio'!D:D, "")),
            "Awaiting Status"
        )
    )
)</f>
        <v/>
      </c>
      <c r="K468" s="181" t="s">
        <v>94</v>
      </c>
      <c r="L468" s="8" t="str" cm="1">
        <f t="array" aca="1" ref="L468" ca="1">IF(
    K468="N",
    "",
    IF(
        COUNTIFS('4.HiCLibrary'!E:E, B468, '4.HiCLibrary'!V:V, "Y") &gt; 0,
        _xlfn.TEXTJOIN(", ", TRUE, IF(('4.HiCLibrary'!E:E = B468) * ('4.HiCLibrary'!V:V = "Y"), '4.HiCLibrary'!D:D, "")),
        IF(
            COUNTIFS('4.HiCLibrary'!E:E, B468, '4.HiCLibrary'!U:U, "Y") &gt; 0,
            _xlfn.TEXTJOIN(", ", TRUE, IF(('4.HiCLibrary'!E:E = B468) * ('4.HiCLibrary'!U:U = "Y"), '4.HiCLibrary'!D:D, "")),
            "Awaiting Status"
        )
    )
)</f>
        <v/>
      </c>
      <c r="M468" s="47" t="s">
        <v>94</v>
      </c>
      <c r="N468" s="56" t="str" cm="1">
        <f t="array" aca="1" ref="N468" ca="1">IF(
    M468="N",
    "",
    IF(
        COUNTIFS('4.ONT'!E:E, B468, '4.ONT'!Q:Q, "Y") &gt; 0,
        _xlfn.TEXTJOIN(", ", TRUE, IF(('4.ONT'!E:E = B468) * ('4.ONT'!Q:Q = "Y"), '4.ONT'!D:D, "")),
        IF(
            COUNTIFS('4.ONT'!E:E, B468, '4.ONT'!P:P, "Y") &gt; 0,
            _xlfn.TEXTJOIN(", ", TRUE, IF(('4.ONT'!E:E = B468) * ('4.ONT'!P:P = "Y"), '4.ONT'!D:D, "")),
            "Awaiting Status"
        )
    )
)</f>
        <v/>
      </c>
      <c r="O468" s="60" t="s">
        <v>94</v>
      </c>
      <c r="P468" s="60" t="str" cm="1">
        <f t="array" aca="1" ref="P468" ca="1">IF(
    O468="N",
    "",
    IF(
        COUNTIFS('3.RNAExtractions'!E:E, B468, '3.RNAExtractions'!Z:Z, "Y") &gt; 0,
        _xlfn.TEXTJOIN(", ", TRUE, IF(('3.RNAExtractions'!E:E = B468) * ('3.RNAExtractions'!Z:Z = "Y"), '3.RNAExtractions'!D:D, "")),
        IF(
            COUNTIFS('3.RNAExtractions'!E:E, B468, '3.RNAExtractions'!Y:Y, "Y") &gt; 0,
            _xlfn.TEXTJOIN(", ", TRUE, IF(('3.RNAExtractions'!E:E = B468) * ('3.RNAExtractions'!Y:Y = "Y"), '3.RNAExtractions'!D:D, "")),
            "Awaiting Status"
        )
    )
)</f>
        <v/>
      </c>
      <c r="Q468" s="60"/>
      <c r="R468" s="60" t="str" cm="1">
        <f t="array" aca="1" ref="R468" ca="1">IF(
    Q468="N",
    "",
    IF(
        COUNTIFS('4.RNAIllumina'!E:E, B468, '4.RNAIllumina'!Y:Y, "Y") &gt; 0,
        _xlfn.TEXTJOIN(", ", TRUE, IF(('4.RNAIllumina'!E:E = B468) * ('4.RNAIllumina'!Y:Y = "Y"), '4.RNAIllumina'!D:D, "")),
        IF(
            COUNTIFS('4.RNAIllumina'!E:E, B468, '4.RNAIllumina'!X:X, "Y") &gt; 0,
            _xlfn.TEXTJOIN(", ", TRUE, IF(('4.RNAIllumina'!E:E = B468) * ('4.RNAIllumina'!X:X = "Y"), '4.RNAIllumina'!D:D, "")),
            "Awaiting Status"
        )
    )
)</f>
        <v>Awaiting Status</v>
      </c>
      <c r="T468" s="6" t="str">
        <f ca="1">VLOOKUP($B468,'1.MetaData'!$B:$H,2,FALSE)</f>
        <v>F16-0676</v>
      </c>
      <c r="U468" s="7" t="str">
        <f ca="1">VLOOKUP($B468,'1.MetaData'!$B:$H,3,FALSE)</f>
        <v>Synodus sageneus</v>
      </c>
      <c r="V468" s="7" t="str">
        <f ca="1">VLOOKUP($B468,'1.MetaData'!$B:$H,4,FALSE)</f>
        <v xml:space="preserve">Speartoothed grinner </v>
      </c>
      <c r="W468" s="6">
        <f ca="1">VLOOKUP($B468,'1.MetaData'!$B:$H,5,FALSE)</f>
        <v>0</v>
      </c>
      <c r="X468" s="6" t="str">
        <f ca="1">VLOOKUP($B468,'1.MetaData'!$B:$H,6,FALSE)</f>
        <v>TrEnD</v>
      </c>
      <c r="Z468"/>
    </row>
    <row r="469" spans="1:26" hidden="1" x14ac:dyDescent="0.25">
      <c r="A469" s="17">
        <v>468</v>
      </c>
      <c r="B469" s="3" t="str">
        <f t="shared" ca="1" si="9"/>
        <v>OG468</v>
      </c>
      <c r="C469" s="219" t="s">
        <v>96</v>
      </c>
      <c r="D469" s="4">
        <f ca="1">COUNTIF('2.Tissue'!C:C,B469)</f>
        <v>1</v>
      </c>
      <c r="E469" s="4">
        <f ca="1">COUNTIFS('3.DNAExtractions'!$E:$E,$B469,'3.DNAExtractions'!$D:$D,E$1)</f>
        <v>1</v>
      </c>
      <c r="F469" s="2" t="str" cm="1">
        <f t="array" aca="1" ref="F469" ca="1">IF(
    COUNTIFS('3.DNAExtractions'!E:E, B469, '3.DNAExtractions'!Y:Y, "Y") &gt; 0,
    _xlfn.TEXTJOIN(", ", TRUE, IF(('3.DNAExtractions'!E:E = B469) * ('3.DNAExtractions'!Y:Y = "Y"), '3.DNAExtractions'!D:D, "")),
    IF(
        COUNTIFS('3.DNAExtractions'!E:E, B469, '3.DNAExtractions'!X:X, "Y") &gt; 0,
        _xlfn.TEXTJOIN(", ", TRUE, IF(('3.DNAExtractions'!E:E = B469) * ('3.DNAExtractions'!X:X = "Y"), '3.DNAExtractions'!D:D, "")),
        "Awaiting Status"
    )
)</f>
        <v>Extracted</v>
      </c>
      <c r="G469" s="45" t="s">
        <v>92</v>
      </c>
      <c r="H469" s="8" t="str" cm="1">
        <f t="array" aca="1" ref="H469" ca="1">IF(
    G469="N",
    "",
    IF(
        COUNTIFS('4.Illumina'!E:E, B469, '4.Illumina'!R:R, "Y") &gt; 0,
        _xlfn.TEXTJOIN(", ", TRUE, IF(('4.Illumina'!E:E = B469) * ('4.Illumina'!R:R = "Y"), '4.Illumina'!D:D, "")),
        IF(
            COUNTIFS('4.Illumina'!E:E, B469, '4.Illumina'!Q:Q, "Y") &gt; 0,
            _xlfn.TEXTJOIN(", ", TRUE, IF(('4.Illumina'!E:E = B469) * ('4.Illumina'!Q:Q = "Y"), '4.Illumina'!D:D, "")),
            "Awaiting Status"
        )
    )
)</f>
        <v>Sequenced</v>
      </c>
      <c r="I469" s="26" t="s">
        <v>94</v>
      </c>
      <c r="J469" s="56" t="str" cm="1">
        <f t="array" aca="1" ref="J469" ca="1">IF(
    I469="N",
    "",
    IF(
        COUNTIFS('4.PacBio'!E:E, B469, '4.PacBio'!W:W, "Y") &gt; 0,
        _xlfn.TEXTJOIN(", ", TRUE, IF(('4.PacBio'!E:E = B469) * ('4.PacBio'!W:W = "Y"), '4.PacBio'!D:D, "")),
        IF(
            COUNTIFS('4.PacBio'!E:E, B469, '4.PacBio'!V:V, "Y") &gt; 0,
            _xlfn.TEXTJOIN(", ", TRUE, IF(('4.PacBio'!E:E = B469) * ('4.PacBio'!V:V = "Y"), '4.PacBio'!D:D, "")),
            "Awaiting Status"
        )
    )
)</f>
        <v/>
      </c>
      <c r="K469" s="181" t="s">
        <v>94</v>
      </c>
      <c r="L469" s="8" t="str" cm="1">
        <f t="array" aca="1" ref="L469" ca="1">IF(
    K469="N",
    "",
    IF(
        COUNTIFS('4.HiCLibrary'!E:E, B469, '4.HiCLibrary'!V:V, "Y") &gt; 0,
        _xlfn.TEXTJOIN(", ", TRUE, IF(('4.HiCLibrary'!E:E = B469) * ('4.HiCLibrary'!V:V = "Y"), '4.HiCLibrary'!D:D, "")),
        IF(
            COUNTIFS('4.HiCLibrary'!E:E, B469, '4.HiCLibrary'!U:U, "Y") &gt; 0,
            _xlfn.TEXTJOIN(", ", TRUE, IF(('4.HiCLibrary'!E:E = B469) * ('4.HiCLibrary'!U:U = "Y"), '4.HiCLibrary'!D:D, "")),
            "Awaiting Status"
        )
    )
)</f>
        <v/>
      </c>
      <c r="M469" s="47" t="s">
        <v>94</v>
      </c>
      <c r="N469" s="56" t="str" cm="1">
        <f t="array" aca="1" ref="N469" ca="1">IF(
    M469="N",
    "",
    IF(
        COUNTIFS('4.ONT'!E:E, B469, '4.ONT'!Q:Q, "Y") &gt; 0,
        _xlfn.TEXTJOIN(", ", TRUE, IF(('4.ONT'!E:E = B469) * ('4.ONT'!Q:Q = "Y"), '4.ONT'!D:D, "")),
        IF(
            COUNTIFS('4.ONT'!E:E, B469, '4.ONT'!P:P, "Y") &gt; 0,
            _xlfn.TEXTJOIN(", ", TRUE, IF(('4.ONT'!E:E = B469) * ('4.ONT'!P:P = "Y"), '4.ONT'!D:D, "")),
            "Awaiting Status"
        )
    )
)</f>
        <v/>
      </c>
      <c r="O469" s="60" t="s">
        <v>94</v>
      </c>
      <c r="P469" s="60" t="str" cm="1">
        <f t="array" aca="1" ref="P469" ca="1">IF(
    O469="N",
    "",
    IF(
        COUNTIFS('3.RNAExtractions'!E:E, B469, '3.RNAExtractions'!Z:Z, "Y") &gt; 0,
        _xlfn.TEXTJOIN(", ", TRUE, IF(('3.RNAExtractions'!E:E = B469) * ('3.RNAExtractions'!Z:Z = "Y"), '3.RNAExtractions'!D:D, "")),
        IF(
            COUNTIFS('3.RNAExtractions'!E:E, B469, '3.RNAExtractions'!Y:Y, "Y") &gt; 0,
            _xlfn.TEXTJOIN(", ", TRUE, IF(('3.RNAExtractions'!E:E = B469) * ('3.RNAExtractions'!Y:Y = "Y"), '3.RNAExtractions'!D:D, "")),
            "Awaiting Status"
        )
    )
)</f>
        <v/>
      </c>
      <c r="Q469" s="60"/>
      <c r="R469" s="60" t="str" cm="1">
        <f t="array" aca="1" ref="R469" ca="1">IF(
    Q469="N",
    "",
    IF(
        COUNTIFS('4.RNAIllumina'!E:E, B469, '4.RNAIllumina'!Y:Y, "Y") &gt; 0,
        _xlfn.TEXTJOIN(", ", TRUE, IF(('4.RNAIllumina'!E:E = B469) * ('4.RNAIllumina'!Y:Y = "Y"), '4.RNAIllumina'!D:D, "")),
        IF(
            COUNTIFS('4.RNAIllumina'!E:E, B469, '4.RNAIllumina'!X:X, "Y") &gt; 0,
            _xlfn.TEXTJOIN(", ", TRUE, IF(('4.RNAIllumina'!E:E = B469) * ('4.RNAIllumina'!X:X = "Y"), '4.RNAIllumina'!D:D, "")),
            "Awaiting Status"
        )
    )
)</f>
        <v>Awaiting Status</v>
      </c>
      <c r="T469" s="6" t="str">
        <f ca="1">VLOOKUP($B469,'1.MetaData'!$B:$H,2,FALSE)</f>
        <v>F16-0680</v>
      </c>
      <c r="U469" s="7" t="str">
        <f ca="1">VLOOKUP($B469,'1.MetaData'!$B:$H,3,FALSE)</f>
        <v>Upeneus asymmetricus</v>
      </c>
      <c r="V469" s="7" t="str">
        <f ca="1">VLOOKUP($B469,'1.MetaData'!$B:$H,4,FALSE)</f>
        <v xml:space="preserve">Asymmetrical goatfish </v>
      </c>
      <c r="W469" s="6">
        <f ca="1">VLOOKUP($B469,'1.MetaData'!$B:$H,5,FALSE)</f>
        <v>0</v>
      </c>
      <c r="X469" s="6" t="str">
        <f ca="1">VLOOKUP($B469,'1.MetaData'!$B:$H,6,FALSE)</f>
        <v>TrEnD</v>
      </c>
      <c r="Z469"/>
    </row>
    <row r="470" spans="1:26" hidden="1" x14ac:dyDescent="0.25">
      <c r="A470" s="17">
        <v>469</v>
      </c>
      <c r="B470" s="3" t="str">
        <f t="shared" ca="1" si="9"/>
        <v>OG469</v>
      </c>
      <c r="C470" s="219" t="s">
        <v>96</v>
      </c>
      <c r="D470" s="4">
        <f ca="1">COUNTIF('2.Tissue'!C:C,B470)</f>
        <v>1</v>
      </c>
      <c r="E470" s="4">
        <f ca="1">COUNTIFS('3.DNAExtractions'!$E:$E,$B470,'3.DNAExtractions'!$D:$D,E$1)</f>
        <v>1</v>
      </c>
      <c r="F470" s="2" t="str" cm="1">
        <f t="array" aca="1" ref="F470" ca="1">IF(
    COUNTIFS('3.DNAExtractions'!E:E, B470, '3.DNAExtractions'!Y:Y, "Y") &gt; 0,
    _xlfn.TEXTJOIN(", ", TRUE, IF(('3.DNAExtractions'!E:E = B470) * ('3.DNAExtractions'!Y:Y = "Y"), '3.DNAExtractions'!D:D, "")),
    IF(
        COUNTIFS('3.DNAExtractions'!E:E, B470, '3.DNAExtractions'!X:X, "Y") &gt; 0,
        _xlfn.TEXTJOIN(", ", TRUE, IF(('3.DNAExtractions'!E:E = B470) * ('3.DNAExtractions'!X:X = "Y"), '3.DNAExtractions'!D:D, "")),
        "Awaiting Status"
    )
)</f>
        <v>Extracted</v>
      </c>
      <c r="G470" s="45" t="s">
        <v>92</v>
      </c>
      <c r="H470" s="8" t="str" cm="1">
        <f t="array" aca="1" ref="H470" ca="1">IF(
    G470="N",
    "",
    IF(
        COUNTIFS('4.Illumina'!E:E, B470, '4.Illumina'!R:R, "Y") &gt; 0,
        _xlfn.TEXTJOIN(", ", TRUE, IF(('4.Illumina'!E:E = B470) * ('4.Illumina'!R:R = "Y"), '4.Illumina'!D:D, "")),
        IF(
            COUNTIFS('4.Illumina'!E:E, B470, '4.Illumina'!Q:Q, "Y") &gt; 0,
            _xlfn.TEXTJOIN(", ", TRUE, IF(('4.Illumina'!E:E = B470) * ('4.Illumina'!Q:Q = "Y"), '4.Illumina'!D:D, "")),
            "Awaiting Status"
        )
    )
)</f>
        <v>Sequenced</v>
      </c>
      <c r="I470" s="26" t="s">
        <v>94</v>
      </c>
      <c r="J470" s="56" t="str" cm="1">
        <f t="array" aca="1" ref="J470" ca="1">IF(
    I470="N",
    "",
    IF(
        COUNTIFS('4.PacBio'!E:E, B470, '4.PacBio'!W:W, "Y") &gt; 0,
        _xlfn.TEXTJOIN(", ", TRUE, IF(('4.PacBio'!E:E = B470) * ('4.PacBio'!W:W = "Y"), '4.PacBio'!D:D, "")),
        IF(
            COUNTIFS('4.PacBio'!E:E, B470, '4.PacBio'!V:V, "Y") &gt; 0,
            _xlfn.TEXTJOIN(", ", TRUE, IF(('4.PacBio'!E:E = B470) * ('4.PacBio'!V:V = "Y"), '4.PacBio'!D:D, "")),
            "Awaiting Status"
        )
    )
)</f>
        <v/>
      </c>
      <c r="K470" s="181" t="s">
        <v>94</v>
      </c>
      <c r="L470" s="8" t="str" cm="1">
        <f t="array" aca="1" ref="L470" ca="1">IF(
    K470="N",
    "",
    IF(
        COUNTIFS('4.HiCLibrary'!E:E, B470, '4.HiCLibrary'!V:V, "Y") &gt; 0,
        _xlfn.TEXTJOIN(", ", TRUE, IF(('4.HiCLibrary'!E:E = B470) * ('4.HiCLibrary'!V:V = "Y"), '4.HiCLibrary'!D:D, "")),
        IF(
            COUNTIFS('4.HiCLibrary'!E:E, B470, '4.HiCLibrary'!U:U, "Y") &gt; 0,
            _xlfn.TEXTJOIN(", ", TRUE, IF(('4.HiCLibrary'!E:E = B470) * ('4.HiCLibrary'!U:U = "Y"), '4.HiCLibrary'!D:D, "")),
            "Awaiting Status"
        )
    )
)</f>
        <v/>
      </c>
      <c r="M470" s="47" t="s">
        <v>94</v>
      </c>
      <c r="N470" s="56" t="str" cm="1">
        <f t="array" aca="1" ref="N470" ca="1">IF(
    M470="N",
    "",
    IF(
        COUNTIFS('4.ONT'!E:E, B470, '4.ONT'!Q:Q, "Y") &gt; 0,
        _xlfn.TEXTJOIN(", ", TRUE, IF(('4.ONT'!E:E = B470) * ('4.ONT'!Q:Q = "Y"), '4.ONT'!D:D, "")),
        IF(
            COUNTIFS('4.ONT'!E:E, B470, '4.ONT'!P:P, "Y") &gt; 0,
            _xlfn.TEXTJOIN(", ", TRUE, IF(('4.ONT'!E:E = B470) * ('4.ONT'!P:P = "Y"), '4.ONT'!D:D, "")),
            "Awaiting Status"
        )
    )
)</f>
        <v/>
      </c>
      <c r="O470" s="60" t="s">
        <v>94</v>
      </c>
      <c r="P470" s="60" t="str" cm="1">
        <f t="array" aca="1" ref="P470" ca="1">IF(
    O470="N",
    "",
    IF(
        COUNTIFS('3.RNAExtractions'!E:E, B470, '3.RNAExtractions'!Z:Z, "Y") &gt; 0,
        _xlfn.TEXTJOIN(", ", TRUE, IF(('3.RNAExtractions'!E:E = B470) * ('3.RNAExtractions'!Z:Z = "Y"), '3.RNAExtractions'!D:D, "")),
        IF(
            COUNTIFS('3.RNAExtractions'!E:E, B470, '3.RNAExtractions'!Y:Y, "Y") &gt; 0,
            _xlfn.TEXTJOIN(", ", TRUE, IF(('3.RNAExtractions'!E:E = B470) * ('3.RNAExtractions'!Y:Y = "Y"), '3.RNAExtractions'!D:D, "")),
            "Awaiting Status"
        )
    )
)</f>
        <v/>
      </c>
      <c r="Q470" s="60"/>
      <c r="R470" s="60" t="str" cm="1">
        <f t="array" aca="1" ref="R470" ca="1">IF(
    Q470="N",
    "",
    IF(
        COUNTIFS('4.RNAIllumina'!E:E, B470, '4.RNAIllumina'!Y:Y, "Y") &gt; 0,
        _xlfn.TEXTJOIN(", ", TRUE, IF(('4.RNAIllumina'!E:E = B470) * ('4.RNAIllumina'!Y:Y = "Y"), '4.RNAIllumina'!D:D, "")),
        IF(
            COUNTIFS('4.RNAIllumina'!E:E, B470, '4.RNAIllumina'!X:X, "Y") &gt; 0,
            _xlfn.TEXTJOIN(", ", TRUE, IF(('4.RNAIllumina'!E:E = B470) * ('4.RNAIllumina'!X:X = "Y"), '4.RNAIllumina'!D:D, "")),
            "Awaiting Status"
        )
    )
)</f>
        <v>Awaiting Status</v>
      </c>
      <c r="T470" s="6" t="str">
        <f ca="1">VLOOKUP($B470,'1.MetaData'!$B:$H,2,FALSE)</f>
        <v>F16-0690</v>
      </c>
      <c r="U470" s="7" t="str">
        <f ca="1">VLOOKUP($B470,'1.MetaData'!$B:$H,3,FALSE)</f>
        <v>Upeneus luzonius</v>
      </c>
      <c r="V470" s="7" t="str">
        <f ca="1">VLOOKUP($B470,'1.MetaData'!$B:$H,4,FALSE)</f>
        <v>Dark-barred goatfish</v>
      </c>
      <c r="W470" s="6">
        <f ca="1">VLOOKUP($B470,'1.MetaData'!$B:$H,5,FALSE)</f>
        <v>0</v>
      </c>
      <c r="X470" s="6" t="str">
        <f ca="1">VLOOKUP($B470,'1.MetaData'!$B:$H,6,FALSE)</f>
        <v>TrEnD</v>
      </c>
      <c r="Z470"/>
    </row>
    <row r="471" spans="1:26" hidden="1" x14ac:dyDescent="0.25">
      <c r="A471" s="17">
        <v>470</v>
      </c>
      <c r="B471" s="3" t="str">
        <f t="shared" ca="1" si="9"/>
        <v>OG470</v>
      </c>
      <c r="C471" s="219" t="s">
        <v>96</v>
      </c>
      <c r="D471" s="4">
        <f ca="1">COUNTIF('2.Tissue'!C:C,B471)</f>
        <v>1</v>
      </c>
      <c r="E471" s="4">
        <f ca="1">COUNTIFS('3.DNAExtractions'!$E:$E,$B471,'3.DNAExtractions'!$D:$D,E$1)</f>
        <v>1</v>
      </c>
      <c r="F471" s="2" t="str" cm="1">
        <f t="array" aca="1" ref="F471" ca="1">IF(
    COUNTIFS('3.DNAExtractions'!E:E, B471, '3.DNAExtractions'!Y:Y, "Y") &gt; 0,
    _xlfn.TEXTJOIN(", ", TRUE, IF(('3.DNAExtractions'!E:E = B471) * ('3.DNAExtractions'!Y:Y = "Y"), '3.DNAExtractions'!D:D, "")),
    IF(
        COUNTIFS('3.DNAExtractions'!E:E, B471, '3.DNAExtractions'!X:X, "Y") &gt; 0,
        _xlfn.TEXTJOIN(", ", TRUE, IF(('3.DNAExtractions'!E:E = B471) * ('3.DNAExtractions'!X:X = "Y"), '3.DNAExtractions'!D:D, "")),
        "Awaiting Status"
    )
)</f>
        <v>Extracted</v>
      </c>
      <c r="G471" s="45" t="s">
        <v>92</v>
      </c>
      <c r="H471" s="8" t="str" cm="1">
        <f t="array" aca="1" ref="H471" ca="1">IF(
    G471="N",
    "",
    IF(
        COUNTIFS('4.Illumina'!E:E, B471, '4.Illumina'!R:R, "Y") &gt; 0,
        _xlfn.TEXTJOIN(", ", TRUE, IF(('4.Illumina'!E:E = B471) * ('4.Illumina'!R:R = "Y"), '4.Illumina'!D:D, "")),
        IF(
            COUNTIFS('4.Illumina'!E:E, B471, '4.Illumina'!Q:Q, "Y") &gt; 0,
            _xlfn.TEXTJOIN(", ", TRUE, IF(('4.Illumina'!E:E = B471) * ('4.Illumina'!Q:Q = "Y"), '4.Illumina'!D:D, "")),
            "Awaiting Status"
        )
    )
)</f>
        <v>Sequenced</v>
      </c>
      <c r="I471" s="26" t="s">
        <v>94</v>
      </c>
      <c r="J471" s="56" t="str" cm="1">
        <f t="array" aca="1" ref="J471" ca="1">IF(
    I471="N",
    "",
    IF(
        COUNTIFS('4.PacBio'!E:E, B471, '4.PacBio'!W:W, "Y") &gt; 0,
        _xlfn.TEXTJOIN(", ", TRUE, IF(('4.PacBio'!E:E = B471) * ('4.PacBio'!W:W = "Y"), '4.PacBio'!D:D, "")),
        IF(
            COUNTIFS('4.PacBio'!E:E, B471, '4.PacBio'!V:V, "Y") &gt; 0,
            _xlfn.TEXTJOIN(", ", TRUE, IF(('4.PacBio'!E:E = B471) * ('4.PacBio'!V:V = "Y"), '4.PacBio'!D:D, "")),
            "Awaiting Status"
        )
    )
)</f>
        <v/>
      </c>
      <c r="K471" s="181" t="s">
        <v>94</v>
      </c>
      <c r="L471" s="8" t="str" cm="1">
        <f t="array" aca="1" ref="L471" ca="1">IF(
    K471="N",
    "",
    IF(
        COUNTIFS('4.HiCLibrary'!E:E, B471, '4.HiCLibrary'!V:V, "Y") &gt; 0,
        _xlfn.TEXTJOIN(", ", TRUE, IF(('4.HiCLibrary'!E:E = B471) * ('4.HiCLibrary'!V:V = "Y"), '4.HiCLibrary'!D:D, "")),
        IF(
            COUNTIFS('4.HiCLibrary'!E:E, B471, '4.HiCLibrary'!U:U, "Y") &gt; 0,
            _xlfn.TEXTJOIN(", ", TRUE, IF(('4.HiCLibrary'!E:E = B471) * ('4.HiCLibrary'!U:U = "Y"), '4.HiCLibrary'!D:D, "")),
            "Awaiting Status"
        )
    )
)</f>
        <v/>
      </c>
      <c r="M471" s="47" t="s">
        <v>94</v>
      </c>
      <c r="N471" s="56" t="str" cm="1">
        <f t="array" aca="1" ref="N471" ca="1">IF(
    M471="N",
    "",
    IF(
        COUNTIFS('4.ONT'!E:E, B471, '4.ONT'!Q:Q, "Y") &gt; 0,
        _xlfn.TEXTJOIN(", ", TRUE, IF(('4.ONT'!E:E = B471) * ('4.ONT'!Q:Q = "Y"), '4.ONT'!D:D, "")),
        IF(
            COUNTIFS('4.ONT'!E:E, B471, '4.ONT'!P:P, "Y") &gt; 0,
            _xlfn.TEXTJOIN(", ", TRUE, IF(('4.ONT'!E:E = B471) * ('4.ONT'!P:P = "Y"), '4.ONT'!D:D, "")),
            "Awaiting Status"
        )
    )
)</f>
        <v/>
      </c>
      <c r="O471" s="60" t="s">
        <v>94</v>
      </c>
      <c r="P471" s="60" t="str" cm="1">
        <f t="array" aca="1" ref="P471" ca="1">IF(
    O471="N",
    "",
    IF(
        COUNTIFS('3.RNAExtractions'!E:E, B471, '3.RNAExtractions'!Z:Z, "Y") &gt; 0,
        _xlfn.TEXTJOIN(", ", TRUE, IF(('3.RNAExtractions'!E:E = B471) * ('3.RNAExtractions'!Z:Z = "Y"), '3.RNAExtractions'!D:D, "")),
        IF(
            COUNTIFS('3.RNAExtractions'!E:E, B471, '3.RNAExtractions'!Y:Y, "Y") &gt; 0,
            _xlfn.TEXTJOIN(", ", TRUE, IF(('3.RNAExtractions'!E:E = B471) * ('3.RNAExtractions'!Y:Y = "Y"), '3.RNAExtractions'!D:D, "")),
            "Awaiting Status"
        )
    )
)</f>
        <v/>
      </c>
      <c r="Q471" s="60"/>
      <c r="R471" s="60" t="str" cm="1">
        <f t="array" aca="1" ref="R471" ca="1">IF(
    Q471="N",
    "",
    IF(
        COUNTIFS('4.RNAIllumina'!E:E, B471, '4.RNAIllumina'!Y:Y, "Y") &gt; 0,
        _xlfn.TEXTJOIN(", ", TRUE, IF(('4.RNAIllumina'!E:E = B471) * ('4.RNAIllumina'!Y:Y = "Y"), '4.RNAIllumina'!D:D, "")),
        IF(
            COUNTIFS('4.RNAIllumina'!E:E, B471, '4.RNAIllumina'!X:X, "Y") &gt; 0,
            _xlfn.TEXTJOIN(", ", TRUE, IF(('4.RNAIllumina'!E:E = B471) * ('4.RNAIllumina'!X:X = "Y"), '4.RNAIllumina'!D:D, "")),
            "Awaiting Status"
        )
    )
)</f>
        <v>Awaiting Status</v>
      </c>
      <c r="T471" s="6" t="str">
        <f ca="1">VLOOKUP($B471,'1.MetaData'!$B:$H,2,FALSE)</f>
        <v>F16-0678</v>
      </c>
      <c r="U471" s="7">
        <f ca="1">VLOOKUP($B471,'1.MetaData'!$B:$H,3,FALSE)</f>
        <v>0</v>
      </c>
      <c r="V471" s="7" t="str">
        <f ca="1">VLOOKUP($B471,'1.MetaData'!$B:$H,4,FALSE)</f>
        <v>Eel</v>
      </c>
      <c r="W471" s="6">
        <f ca="1">VLOOKUP($B471,'1.MetaData'!$B:$H,5,FALSE)</f>
        <v>0</v>
      </c>
      <c r="X471" s="6" t="str">
        <f ca="1">VLOOKUP($B471,'1.MetaData'!$B:$H,6,FALSE)</f>
        <v>TrEnD</v>
      </c>
      <c r="Z471"/>
    </row>
    <row r="472" spans="1:26" hidden="1" x14ac:dyDescent="0.25">
      <c r="A472" s="17">
        <v>471</v>
      </c>
      <c r="B472" s="3" t="str">
        <f t="shared" ca="1" si="9"/>
        <v>OG471</v>
      </c>
      <c r="C472" s="219" t="s">
        <v>96</v>
      </c>
      <c r="D472" s="4">
        <f ca="1">COUNTIF('2.Tissue'!C:C,B472)</f>
        <v>1</v>
      </c>
      <c r="E472" s="4">
        <f ca="1">COUNTIFS('3.DNAExtractions'!$E:$E,$B472,'3.DNAExtractions'!$D:$D,E$1)</f>
        <v>1</v>
      </c>
      <c r="F472" s="2" t="str" cm="1">
        <f t="array" aca="1" ref="F472" ca="1">IF(
    COUNTIFS('3.DNAExtractions'!E:E, B472, '3.DNAExtractions'!Y:Y, "Y") &gt; 0,
    _xlfn.TEXTJOIN(", ", TRUE, IF(('3.DNAExtractions'!E:E = B472) * ('3.DNAExtractions'!Y:Y = "Y"), '3.DNAExtractions'!D:D, "")),
    IF(
        COUNTIFS('3.DNAExtractions'!E:E, B472, '3.DNAExtractions'!X:X, "Y") &gt; 0,
        _xlfn.TEXTJOIN(", ", TRUE, IF(('3.DNAExtractions'!E:E = B472) * ('3.DNAExtractions'!X:X = "Y"), '3.DNAExtractions'!D:D, "")),
        "Awaiting Status"
    )
)</f>
        <v>Extracted</v>
      </c>
      <c r="G472" s="45" t="s">
        <v>92</v>
      </c>
      <c r="H472" s="8" t="str" cm="1">
        <f t="array" aca="1" ref="H472" ca="1">IF(
    G472="N",
    "",
    IF(
        COUNTIFS('4.Illumina'!E:E, B472, '4.Illumina'!R:R, "Y") &gt; 0,
        _xlfn.TEXTJOIN(", ", TRUE, IF(('4.Illumina'!E:E = B472) * ('4.Illumina'!R:R = "Y"), '4.Illumina'!D:D, "")),
        IF(
            COUNTIFS('4.Illumina'!E:E, B472, '4.Illumina'!Q:Q, "Y") &gt; 0,
            _xlfn.TEXTJOIN(", ", TRUE, IF(('4.Illumina'!E:E = B472) * ('4.Illumina'!Q:Q = "Y"), '4.Illumina'!D:D, "")),
            "Awaiting Status"
        )
    )
)</f>
        <v>Sequenced</v>
      </c>
      <c r="I472" s="26" t="s">
        <v>94</v>
      </c>
      <c r="J472" s="56" t="str" cm="1">
        <f t="array" aca="1" ref="J472" ca="1">IF(
    I472="N",
    "",
    IF(
        COUNTIFS('4.PacBio'!E:E, B472, '4.PacBio'!W:W, "Y") &gt; 0,
        _xlfn.TEXTJOIN(", ", TRUE, IF(('4.PacBio'!E:E = B472) * ('4.PacBio'!W:W = "Y"), '4.PacBio'!D:D, "")),
        IF(
            COUNTIFS('4.PacBio'!E:E, B472, '4.PacBio'!V:V, "Y") &gt; 0,
            _xlfn.TEXTJOIN(", ", TRUE, IF(('4.PacBio'!E:E = B472) * ('4.PacBio'!V:V = "Y"), '4.PacBio'!D:D, "")),
            "Awaiting Status"
        )
    )
)</f>
        <v/>
      </c>
      <c r="K472" s="181" t="s">
        <v>94</v>
      </c>
      <c r="L472" s="8" t="str" cm="1">
        <f t="array" aca="1" ref="L472" ca="1">IF(
    K472="N",
    "",
    IF(
        COUNTIFS('4.HiCLibrary'!E:E, B472, '4.HiCLibrary'!V:V, "Y") &gt; 0,
        _xlfn.TEXTJOIN(", ", TRUE, IF(('4.HiCLibrary'!E:E = B472) * ('4.HiCLibrary'!V:V = "Y"), '4.HiCLibrary'!D:D, "")),
        IF(
            COUNTIFS('4.HiCLibrary'!E:E, B472, '4.HiCLibrary'!U:U, "Y") &gt; 0,
            _xlfn.TEXTJOIN(", ", TRUE, IF(('4.HiCLibrary'!E:E = B472) * ('4.HiCLibrary'!U:U = "Y"), '4.HiCLibrary'!D:D, "")),
            "Awaiting Status"
        )
    )
)</f>
        <v/>
      </c>
      <c r="M472" s="47" t="s">
        <v>94</v>
      </c>
      <c r="N472" s="56" t="str" cm="1">
        <f t="array" aca="1" ref="N472" ca="1">IF(
    M472="N",
    "",
    IF(
        COUNTIFS('4.ONT'!E:E, B472, '4.ONT'!Q:Q, "Y") &gt; 0,
        _xlfn.TEXTJOIN(", ", TRUE, IF(('4.ONT'!E:E = B472) * ('4.ONT'!Q:Q = "Y"), '4.ONT'!D:D, "")),
        IF(
            COUNTIFS('4.ONT'!E:E, B472, '4.ONT'!P:P, "Y") &gt; 0,
            _xlfn.TEXTJOIN(", ", TRUE, IF(('4.ONT'!E:E = B472) * ('4.ONT'!P:P = "Y"), '4.ONT'!D:D, "")),
            "Awaiting Status"
        )
    )
)</f>
        <v/>
      </c>
      <c r="O472" s="60" t="s">
        <v>94</v>
      </c>
      <c r="P472" s="60" t="str" cm="1">
        <f t="array" aca="1" ref="P472" ca="1">IF(
    O472="N",
    "",
    IF(
        COUNTIFS('3.RNAExtractions'!E:E, B472, '3.RNAExtractions'!Z:Z, "Y") &gt; 0,
        _xlfn.TEXTJOIN(", ", TRUE, IF(('3.RNAExtractions'!E:E = B472) * ('3.RNAExtractions'!Z:Z = "Y"), '3.RNAExtractions'!D:D, "")),
        IF(
            COUNTIFS('3.RNAExtractions'!E:E, B472, '3.RNAExtractions'!Y:Y, "Y") &gt; 0,
            _xlfn.TEXTJOIN(", ", TRUE, IF(('3.RNAExtractions'!E:E = B472) * ('3.RNAExtractions'!Y:Y = "Y"), '3.RNAExtractions'!D:D, "")),
            "Awaiting Status"
        )
    )
)</f>
        <v/>
      </c>
      <c r="Q472" s="60"/>
      <c r="R472" s="60" t="str" cm="1">
        <f t="array" aca="1" ref="R472" ca="1">IF(
    Q472="N",
    "",
    IF(
        COUNTIFS('4.RNAIllumina'!E:E, B472, '4.RNAIllumina'!Y:Y, "Y") &gt; 0,
        _xlfn.TEXTJOIN(", ", TRUE, IF(('4.RNAIllumina'!E:E = B472) * ('4.RNAIllumina'!Y:Y = "Y"), '4.RNAIllumina'!D:D, "")),
        IF(
            COUNTIFS('4.RNAIllumina'!E:E, B472, '4.RNAIllumina'!X:X, "Y") &gt; 0,
            _xlfn.TEXTJOIN(", ", TRUE, IF(('4.RNAIllumina'!E:E = B472) * ('4.RNAIllumina'!X:X = "Y"), '4.RNAIllumina'!D:D, "")),
            "Awaiting Status"
        )
    )
)</f>
        <v>Awaiting Status</v>
      </c>
      <c r="T472" s="6" t="str">
        <f ca="1">VLOOKUP($B472,'1.MetaData'!$B:$H,2,FALSE)</f>
        <v>F16-0639</v>
      </c>
      <c r="U472" s="7" t="str">
        <f ca="1">VLOOKUP($B472,'1.MetaData'!$B:$H,3,FALSE)</f>
        <v>Nebrius ferrugineus</v>
      </c>
      <c r="V472" s="7" t="str">
        <f ca="1">VLOOKUP($B472,'1.MetaData'!$B:$H,4,FALSE)</f>
        <v>Tawny nurse shark</v>
      </c>
      <c r="W472" s="6">
        <f ca="1">VLOOKUP($B472,'1.MetaData'!$B:$H,5,FALSE)</f>
        <v>0</v>
      </c>
      <c r="X472" s="6" t="str">
        <f ca="1">VLOOKUP($B472,'1.MetaData'!$B:$H,6,FALSE)</f>
        <v>TrEnD</v>
      </c>
      <c r="Z472"/>
    </row>
    <row r="473" spans="1:26" hidden="1" x14ac:dyDescent="0.25">
      <c r="A473" s="17">
        <v>472</v>
      </c>
      <c r="B473" s="3" t="str">
        <f t="shared" ca="1" si="9"/>
        <v>OG472</v>
      </c>
      <c r="C473" s="219" t="s">
        <v>96</v>
      </c>
      <c r="D473" s="4">
        <f ca="1">COUNTIF('2.Tissue'!C:C,B473)</f>
        <v>1</v>
      </c>
      <c r="E473" s="4">
        <f ca="1">COUNTIFS('3.DNAExtractions'!$E:$E,$B473,'3.DNAExtractions'!$D:$D,E$1)</f>
        <v>1</v>
      </c>
      <c r="F473" s="2" t="str" cm="1">
        <f t="array" aca="1" ref="F473" ca="1">IF(
    COUNTIFS('3.DNAExtractions'!E:E, B473, '3.DNAExtractions'!Y:Y, "Y") &gt; 0,
    _xlfn.TEXTJOIN(", ", TRUE, IF(('3.DNAExtractions'!E:E = B473) * ('3.DNAExtractions'!Y:Y = "Y"), '3.DNAExtractions'!D:D, "")),
    IF(
        COUNTIFS('3.DNAExtractions'!E:E, B473, '3.DNAExtractions'!X:X, "Y") &gt; 0,
        _xlfn.TEXTJOIN(", ", TRUE, IF(('3.DNAExtractions'!E:E = B473) * ('3.DNAExtractions'!X:X = "Y"), '3.DNAExtractions'!D:D, "")),
        "Awaiting Status"
    )
)</f>
        <v>Extracted</v>
      </c>
      <c r="G473" s="45" t="s">
        <v>92</v>
      </c>
      <c r="H473" s="8" t="str" cm="1">
        <f t="array" aca="1" ref="H473" ca="1">IF(
    G473="N",
    "",
    IF(
        COUNTIFS('4.Illumina'!E:E, B473, '4.Illumina'!R:R, "Y") &gt; 0,
        _xlfn.TEXTJOIN(", ", TRUE, IF(('4.Illumina'!E:E = B473) * ('4.Illumina'!R:R = "Y"), '4.Illumina'!D:D, "")),
        IF(
            COUNTIFS('4.Illumina'!E:E, B473, '4.Illumina'!Q:Q, "Y") &gt; 0,
            _xlfn.TEXTJOIN(", ", TRUE, IF(('4.Illumina'!E:E = B473) * ('4.Illumina'!Q:Q = "Y"), '4.Illumina'!D:D, "")),
            "Awaiting Status"
        )
    )
)</f>
        <v>Failed QC</v>
      </c>
      <c r="I473" s="26" t="s">
        <v>94</v>
      </c>
      <c r="J473" s="56" t="str" cm="1">
        <f t="array" aca="1" ref="J473" ca="1">IF(
    I473="N",
    "",
    IF(
        COUNTIFS('4.PacBio'!E:E, B473, '4.PacBio'!W:W, "Y") &gt; 0,
        _xlfn.TEXTJOIN(", ", TRUE, IF(('4.PacBio'!E:E = B473) * ('4.PacBio'!W:W = "Y"), '4.PacBio'!D:D, "")),
        IF(
            COUNTIFS('4.PacBio'!E:E, B473, '4.PacBio'!V:V, "Y") &gt; 0,
            _xlfn.TEXTJOIN(", ", TRUE, IF(('4.PacBio'!E:E = B473) * ('4.PacBio'!V:V = "Y"), '4.PacBio'!D:D, "")),
            "Awaiting Status"
        )
    )
)</f>
        <v/>
      </c>
      <c r="K473" s="181" t="s">
        <v>94</v>
      </c>
      <c r="L473" s="8" t="str" cm="1">
        <f t="array" aca="1" ref="L473" ca="1">IF(
    K473="N",
    "",
    IF(
        COUNTIFS('4.HiCLibrary'!E:E, B473, '4.HiCLibrary'!V:V, "Y") &gt; 0,
        _xlfn.TEXTJOIN(", ", TRUE, IF(('4.HiCLibrary'!E:E = B473) * ('4.HiCLibrary'!V:V = "Y"), '4.HiCLibrary'!D:D, "")),
        IF(
            COUNTIFS('4.HiCLibrary'!E:E, B473, '4.HiCLibrary'!U:U, "Y") &gt; 0,
            _xlfn.TEXTJOIN(", ", TRUE, IF(('4.HiCLibrary'!E:E = B473) * ('4.HiCLibrary'!U:U = "Y"), '4.HiCLibrary'!D:D, "")),
            "Awaiting Status"
        )
    )
)</f>
        <v/>
      </c>
      <c r="M473" s="47" t="s">
        <v>94</v>
      </c>
      <c r="N473" s="56" t="str" cm="1">
        <f t="array" aca="1" ref="N473" ca="1">IF(
    M473="N",
    "",
    IF(
        COUNTIFS('4.ONT'!E:E, B473, '4.ONT'!Q:Q, "Y") &gt; 0,
        _xlfn.TEXTJOIN(", ", TRUE, IF(('4.ONT'!E:E = B473) * ('4.ONT'!Q:Q = "Y"), '4.ONT'!D:D, "")),
        IF(
            COUNTIFS('4.ONT'!E:E, B473, '4.ONT'!P:P, "Y") &gt; 0,
            _xlfn.TEXTJOIN(", ", TRUE, IF(('4.ONT'!E:E = B473) * ('4.ONT'!P:P = "Y"), '4.ONT'!D:D, "")),
            "Awaiting Status"
        )
    )
)</f>
        <v/>
      </c>
      <c r="O473" s="60" t="s">
        <v>94</v>
      </c>
      <c r="P473" s="60" t="str" cm="1">
        <f t="array" aca="1" ref="P473" ca="1">IF(
    O473="N",
    "",
    IF(
        COUNTIFS('3.RNAExtractions'!E:E, B473, '3.RNAExtractions'!Z:Z, "Y") &gt; 0,
        _xlfn.TEXTJOIN(", ", TRUE, IF(('3.RNAExtractions'!E:E = B473) * ('3.RNAExtractions'!Z:Z = "Y"), '3.RNAExtractions'!D:D, "")),
        IF(
            COUNTIFS('3.RNAExtractions'!E:E, B473, '3.RNAExtractions'!Y:Y, "Y") &gt; 0,
            _xlfn.TEXTJOIN(", ", TRUE, IF(('3.RNAExtractions'!E:E = B473) * ('3.RNAExtractions'!Y:Y = "Y"), '3.RNAExtractions'!D:D, "")),
            "Awaiting Status"
        )
    )
)</f>
        <v/>
      </c>
      <c r="Q473" s="60" t="s">
        <v>94</v>
      </c>
      <c r="R473" s="60" t="str" cm="1">
        <f t="array" aca="1" ref="R473" ca="1">IF(
    Q473="N",
    "",
    IF(
        COUNTIFS('4.RNAIllumina'!E:E, B473, '4.RNAIllumina'!Y:Y, "Y") &gt; 0,
        _xlfn.TEXTJOIN(", ", TRUE, IF(('4.RNAIllumina'!E:E = B473) * ('4.RNAIllumina'!Y:Y = "Y"), '4.RNAIllumina'!D:D, "")),
        IF(
            COUNTIFS('4.RNAIllumina'!E:E, B473, '4.RNAIllumina'!X:X, "Y") &gt; 0,
            _xlfn.TEXTJOIN(", ", TRUE, IF(('4.RNAIllumina'!E:E = B473) * ('4.RNAIllumina'!X:X = "Y"), '4.RNAIllumina'!D:D, "")),
            "Awaiting Status"
        )
    )
)</f>
        <v/>
      </c>
      <c r="T473" s="6" t="str">
        <f ca="1">VLOOKUP($B473,'1.MetaData'!$B:$H,2,FALSE)</f>
        <v>F12-0029</v>
      </c>
      <c r="U473" s="7">
        <f ca="1">VLOOKUP($B473,'1.MetaData'!$B:$H,3,FALSE)</f>
        <v>0</v>
      </c>
      <c r="V473" s="7" t="str">
        <f ca="1">VLOOKUP($B473,'1.MetaData'!$B:$H,4,FALSE)</f>
        <v>Blue Bait</v>
      </c>
      <c r="W473" s="6">
        <f ca="1">VLOOKUP($B473,'1.MetaData'!$B:$H,5,FALSE)</f>
        <v>0</v>
      </c>
      <c r="X473" s="6" t="str">
        <f ca="1">VLOOKUP($B473,'1.MetaData'!$B:$H,6,FALSE)</f>
        <v>TrEnD</v>
      </c>
      <c r="Z473"/>
    </row>
    <row r="474" spans="1:26" hidden="1" x14ac:dyDescent="0.25">
      <c r="A474" s="17">
        <v>473</v>
      </c>
      <c r="B474" s="3" t="str">
        <f t="shared" ca="1" si="9"/>
        <v>OG473</v>
      </c>
      <c r="C474" s="219" t="s">
        <v>96</v>
      </c>
      <c r="D474" s="4">
        <f ca="1">COUNTIF('2.Tissue'!C:C,B474)</f>
        <v>1</v>
      </c>
      <c r="E474" s="4">
        <f ca="1">COUNTIFS('3.DNAExtractions'!$E:$E,$B474,'3.DNAExtractions'!$D:$D,E$1)</f>
        <v>1</v>
      </c>
      <c r="F474" s="2" t="str" cm="1">
        <f t="array" aca="1" ref="F474" ca="1">IF(
    COUNTIFS('3.DNAExtractions'!E:E, B474, '3.DNAExtractions'!Y:Y, "Y") &gt; 0,
    _xlfn.TEXTJOIN(", ", TRUE, IF(('3.DNAExtractions'!E:E = B474) * ('3.DNAExtractions'!Y:Y = "Y"), '3.DNAExtractions'!D:D, "")),
    IF(
        COUNTIFS('3.DNAExtractions'!E:E, B474, '3.DNAExtractions'!X:X, "Y") &gt; 0,
        _xlfn.TEXTJOIN(", ", TRUE, IF(('3.DNAExtractions'!E:E = B474) * ('3.DNAExtractions'!X:X = "Y"), '3.DNAExtractions'!D:D, "")),
        "Awaiting Status"
    )
)</f>
        <v>Extracted</v>
      </c>
      <c r="G474" s="45" t="s">
        <v>92</v>
      </c>
      <c r="H474" s="8" t="str" cm="1">
        <f t="array" aca="1" ref="H474" ca="1">IF(
    G474="N",
    "",
    IF(
        COUNTIFS('4.Illumina'!E:E, B474, '4.Illumina'!R:R, "Y") &gt; 0,
        _xlfn.TEXTJOIN(", ", TRUE, IF(('4.Illumina'!E:E = B474) * ('4.Illumina'!R:R = "Y"), '4.Illumina'!D:D, "")),
        IF(
            COUNTIFS('4.Illumina'!E:E, B474, '4.Illumina'!Q:Q, "Y") &gt; 0,
            _xlfn.TEXTJOIN(", ", TRUE, IF(('4.Illumina'!E:E = B474) * ('4.Illumina'!Q:Q = "Y"), '4.Illumina'!D:D, "")),
            "Awaiting Status"
        )
    )
)</f>
        <v>Sequenced</v>
      </c>
      <c r="I474" s="26" t="s">
        <v>94</v>
      </c>
      <c r="J474" s="56" t="str" cm="1">
        <f t="array" aca="1" ref="J474" ca="1">IF(
    I474="N",
    "",
    IF(
        COUNTIFS('4.PacBio'!E:E, B474, '4.PacBio'!W:W, "Y") &gt; 0,
        _xlfn.TEXTJOIN(", ", TRUE, IF(('4.PacBio'!E:E = B474) * ('4.PacBio'!W:W = "Y"), '4.PacBio'!D:D, "")),
        IF(
            COUNTIFS('4.PacBio'!E:E, B474, '4.PacBio'!V:V, "Y") &gt; 0,
            _xlfn.TEXTJOIN(", ", TRUE, IF(('4.PacBio'!E:E = B474) * ('4.PacBio'!V:V = "Y"), '4.PacBio'!D:D, "")),
            "Awaiting Status"
        )
    )
)</f>
        <v/>
      </c>
      <c r="K474" s="181" t="s">
        <v>94</v>
      </c>
      <c r="L474" s="8" t="str" cm="1">
        <f t="array" aca="1" ref="L474" ca="1">IF(
    K474="N",
    "",
    IF(
        COUNTIFS('4.HiCLibrary'!E:E, B474, '4.HiCLibrary'!V:V, "Y") &gt; 0,
        _xlfn.TEXTJOIN(", ", TRUE, IF(('4.HiCLibrary'!E:E = B474) * ('4.HiCLibrary'!V:V = "Y"), '4.HiCLibrary'!D:D, "")),
        IF(
            COUNTIFS('4.HiCLibrary'!E:E, B474, '4.HiCLibrary'!U:U, "Y") &gt; 0,
            _xlfn.TEXTJOIN(", ", TRUE, IF(('4.HiCLibrary'!E:E = B474) * ('4.HiCLibrary'!U:U = "Y"), '4.HiCLibrary'!D:D, "")),
            "Awaiting Status"
        )
    )
)</f>
        <v/>
      </c>
      <c r="M474" s="47" t="s">
        <v>94</v>
      </c>
      <c r="N474" s="56" t="str" cm="1">
        <f t="array" aca="1" ref="N474" ca="1">IF(
    M474="N",
    "",
    IF(
        COUNTIFS('4.ONT'!E:E, B474, '4.ONT'!Q:Q, "Y") &gt; 0,
        _xlfn.TEXTJOIN(", ", TRUE, IF(('4.ONT'!E:E = B474) * ('4.ONT'!Q:Q = "Y"), '4.ONT'!D:D, "")),
        IF(
            COUNTIFS('4.ONT'!E:E, B474, '4.ONT'!P:P, "Y") &gt; 0,
            _xlfn.TEXTJOIN(", ", TRUE, IF(('4.ONT'!E:E = B474) * ('4.ONT'!P:P = "Y"), '4.ONT'!D:D, "")),
            "Awaiting Status"
        )
    )
)</f>
        <v/>
      </c>
      <c r="O474" s="60" t="s">
        <v>94</v>
      </c>
      <c r="P474" s="60" t="str" cm="1">
        <f t="array" aca="1" ref="P474" ca="1">IF(
    O474="N",
    "",
    IF(
        COUNTIFS('3.RNAExtractions'!E:E, B474, '3.RNAExtractions'!Z:Z, "Y") &gt; 0,
        _xlfn.TEXTJOIN(", ", TRUE, IF(('3.RNAExtractions'!E:E = B474) * ('3.RNAExtractions'!Z:Z = "Y"), '3.RNAExtractions'!D:D, "")),
        IF(
            COUNTIFS('3.RNAExtractions'!E:E, B474, '3.RNAExtractions'!Y:Y, "Y") &gt; 0,
            _xlfn.TEXTJOIN(", ", TRUE, IF(('3.RNAExtractions'!E:E = B474) * ('3.RNAExtractions'!Y:Y = "Y"), '3.RNAExtractions'!D:D, "")),
            "Awaiting Status"
        )
    )
)</f>
        <v/>
      </c>
      <c r="Q474" s="60"/>
      <c r="R474" s="60" t="str" cm="1">
        <f t="array" aca="1" ref="R474" ca="1">IF(
    Q474="N",
    "",
    IF(
        COUNTIFS('4.RNAIllumina'!E:E, B474, '4.RNAIllumina'!Y:Y, "Y") &gt; 0,
        _xlfn.TEXTJOIN(", ", TRUE, IF(('4.RNAIllumina'!E:E = B474) * ('4.RNAIllumina'!Y:Y = "Y"), '4.RNAIllumina'!D:D, "")),
        IF(
            COUNTIFS('4.RNAIllumina'!E:E, B474, '4.RNAIllumina'!X:X, "Y") &gt; 0,
            _xlfn.TEXTJOIN(", ", TRUE, IF(('4.RNAIllumina'!E:E = B474) * ('4.RNAIllumina'!X:X = "Y"), '4.RNAIllumina'!D:D, "")),
            "Awaiting Status"
        )
    )
)</f>
        <v>Awaiting Status</v>
      </c>
      <c r="T474" s="6" t="str">
        <f ca="1">VLOOKUP($B474,'1.MetaData'!$B:$H,2,FALSE)</f>
        <v>F15-1119</v>
      </c>
      <c r="U474" s="7" t="str">
        <f ca="1">VLOOKUP($B474,'1.MetaData'!$B:$H,3,FALSE)</f>
        <v>Ptereleotris microlepis</v>
      </c>
      <c r="V474" s="7" t="str">
        <f ca="1">VLOOKUP($B474,'1.MetaData'!$B:$H,4,FALSE)</f>
        <v>Greeneye Dartgoby</v>
      </c>
      <c r="W474" s="6" t="str">
        <f ca="1">VLOOKUP($B474,'1.MetaData'!$B:$H,5,FALSE)</f>
        <v xml:space="preserve">J DiBattista, JP Hobbs, Tane </v>
      </c>
      <c r="X474" s="6" t="str">
        <f ca="1">VLOOKUP($B474,'1.MetaData'!$B:$H,6,FALSE)</f>
        <v>TrEnD</v>
      </c>
      <c r="Z474"/>
    </row>
    <row r="475" spans="1:26" hidden="1" x14ac:dyDescent="0.25">
      <c r="A475" s="17">
        <v>474</v>
      </c>
      <c r="B475" s="3" t="str">
        <f t="shared" ca="1" si="9"/>
        <v>OG474</v>
      </c>
      <c r="C475" s="219" t="s">
        <v>96</v>
      </c>
      <c r="D475" s="4">
        <f ca="1">COUNTIF('2.Tissue'!C:C,B475)</f>
        <v>1</v>
      </c>
      <c r="E475" s="4">
        <f ca="1">COUNTIFS('3.DNAExtractions'!$E:$E,$B475,'3.DNAExtractions'!$D:$D,E$1)</f>
        <v>1</v>
      </c>
      <c r="F475" s="2" t="str" cm="1">
        <f t="array" aca="1" ref="F475" ca="1">IF(
    COUNTIFS('3.DNAExtractions'!E:E, B475, '3.DNAExtractions'!Y:Y, "Y") &gt; 0,
    _xlfn.TEXTJOIN(", ", TRUE, IF(('3.DNAExtractions'!E:E = B475) * ('3.DNAExtractions'!Y:Y = "Y"), '3.DNAExtractions'!D:D, "")),
    IF(
        COUNTIFS('3.DNAExtractions'!E:E, B475, '3.DNAExtractions'!X:X, "Y") &gt; 0,
        _xlfn.TEXTJOIN(", ", TRUE, IF(('3.DNAExtractions'!E:E = B475) * ('3.DNAExtractions'!X:X = "Y"), '3.DNAExtractions'!D:D, "")),
        "Awaiting Status"
    )
)</f>
        <v>Extracted</v>
      </c>
      <c r="G475" s="45" t="s">
        <v>92</v>
      </c>
      <c r="H475" s="8" t="str" cm="1">
        <f t="array" aca="1" ref="H475" ca="1">IF(
    G475="N",
    "",
    IF(
        COUNTIFS('4.Illumina'!E:E, B475, '4.Illumina'!R:R, "Y") &gt; 0,
        _xlfn.TEXTJOIN(", ", TRUE, IF(('4.Illumina'!E:E = B475) * ('4.Illumina'!R:R = "Y"), '4.Illumina'!D:D, "")),
        IF(
            COUNTIFS('4.Illumina'!E:E, B475, '4.Illumina'!Q:Q, "Y") &gt; 0,
            _xlfn.TEXTJOIN(", ", TRUE, IF(('4.Illumina'!E:E = B475) * ('4.Illumina'!Q:Q = "Y"), '4.Illumina'!D:D, "")),
            "Awaiting Status"
        )
    )
)</f>
        <v>Sequenced</v>
      </c>
      <c r="I475" s="26" t="s">
        <v>94</v>
      </c>
      <c r="J475" s="56" t="str" cm="1">
        <f t="array" aca="1" ref="J475" ca="1">IF(
    I475="N",
    "",
    IF(
        COUNTIFS('4.PacBio'!E:E, B475, '4.PacBio'!W:W, "Y") &gt; 0,
        _xlfn.TEXTJOIN(", ", TRUE, IF(('4.PacBio'!E:E = B475) * ('4.PacBio'!W:W = "Y"), '4.PacBio'!D:D, "")),
        IF(
            COUNTIFS('4.PacBio'!E:E, B475, '4.PacBio'!V:V, "Y") &gt; 0,
            _xlfn.TEXTJOIN(", ", TRUE, IF(('4.PacBio'!E:E = B475) * ('4.PacBio'!V:V = "Y"), '4.PacBio'!D:D, "")),
            "Awaiting Status"
        )
    )
)</f>
        <v/>
      </c>
      <c r="K475" s="181" t="s">
        <v>94</v>
      </c>
      <c r="L475" s="8" t="str" cm="1">
        <f t="array" aca="1" ref="L475" ca="1">IF(
    K475="N",
    "",
    IF(
        COUNTIFS('4.HiCLibrary'!E:E, B475, '4.HiCLibrary'!V:V, "Y") &gt; 0,
        _xlfn.TEXTJOIN(", ", TRUE, IF(('4.HiCLibrary'!E:E = B475) * ('4.HiCLibrary'!V:V = "Y"), '4.HiCLibrary'!D:D, "")),
        IF(
            COUNTIFS('4.HiCLibrary'!E:E, B475, '4.HiCLibrary'!U:U, "Y") &gt; 0,
            _xlfn.TEXTJOIN(", ", TRUE, IF(('4.HiCLibrary'!E:E = B475) * ('4.HiCLibrary'!U:U = "Y"), '4.HiCLibrary'!D:D, "")),
            "Awaiting Status"
        )
    )
)</f>
        <v/>
      </c>
      <c r="M475" s="47" t="s">
        <v>94</v>
      </c>
      <c r="N475" s="56" t="str" cm="1">
        <f t="array" aca="1" ref="N475" ca="1">IF(
    M475="N",
    "",
    IF(
        COUNTIFS('4.ONT'!E:E, B475, '4.ONT'!Q:Q, "Y") &gt; 0,
        _xlfn.TEXTJOIN(", ", TRUE, IF(('4.ONT'!E:E = B475) * ('4.ONT'!Q:Q = "Y"), '4.ONT'!D:D, "")),
        IF(
            COUNTIFS('4.ONT'!E:E, B475, '4.ONT'!P:P, "Y") &gt; 0,
            _xlfn.TEXTJOIN(", ", TRUE, IF(('4.ONT'!E:E = B475) * ('4.ONT'!P:P = "Y"), '4.ONT'!D:D, "")),
            "Awaiting Status"
        )
    )
)</f>
        <v/>
      </c>
      <c r="O475" s="60" t="s">
        <v>94</v>
      </c>
      <c r="P475" s="60" t="str" cm="1">
        <f t="array" aca="1" ref="P475" ca="1">IF(
    O475="N",
    "",
    IF(
        COUNTIFS('3.RNAExtractions'!E:E, B475, '3.RNAExtractions'!Z:Z, "Y") &gt; 0,
        _xlfn.TEXTJOIN(", ", TRUE, IF(('3.RNAExtractions'!E:E = B475) * ('3.RNAExtractions'!Z:Z = "Y"), '3.RNAExtractions'!D:D, "")),
        IF(
            COUNTIFS('3.RNAExtractions'!E:E, B475, '3.RNAExtractions'!Y:Y, "Y") &gt; 0,
            _xlfn.TEXTJOIN(", ", TRUE, IF(('3.RNAExtractions'!E:E = B475) * ('3.RNAExtractions'!Y:Y = "Y"), '3.RNAExtractions'!D:D, "")),
            "Awaiting Status"
        )
    )
)</f>
        <v/>
      </c>
      <c r="Q475" s="60"/>
      <c r="R475" s="60" t="str" cm="1">
        <f t="array" aca="1" ref="R475" ca="1">IF(
    Q475="N",
    "",
    IF(
        COUNTIFS('4.RNAIllumina'!E:E, B475, '4.RNAIllumina'!Y:Y, "Y") &gt; 0,
        _xlfn.TEXTJOIN(", ", TRUE, IF(('4.RNAIllumina'!E:E = B475) * ('4.RNAIllumina'!Y:Y = "Y"), '4.RNAIllumina'!D:D, "")),
        IF(
            COUNTIFS('4.RNAIllumina'!E:E, B475, '4.RNAIllumina'!X:X, "Y") &gt; 0,
            _xlfn.TEXTJOIN(", ", TRUE, IF(('4.RNAIllumina'!E:E = B475) * ('4.RNAIllumina'!X:X = "Y"), '4.RNAIllumina'!D:D, "")),
            "Awaiting Status"
        )
    )
)</f>
        <v>Awaiting Status</v>
      </c>
      <c r="T475" s="6" t="str">
        <f ca="1">VLOOKUP($B475,'1.MetaData'!$B:$H,2,FALSE)</f>
        <v>F15-1123</v>
      </c>
      <c r="U475" s="7" t="str">
        <f ca="1">VLOOKUP($B475,'1.MetaData'!$B:$H,3,FALSE)</f>
        <v>Upeneus taeniopterus</v>
      </c>
      <c r="V475" s="7" t="str">
        <f ca="1">VLOOKUP($B475,'1.MetaData'!$B:$H,4,FALSE)</f>
        <v>Finstripe Goatfish</v>
      </c>
      <c r="W475" s="6" t="str">
        <f ca="1">VLOOKUP($B475,'1.MetaData'!$B:$H,5,FALSE)</f>
        <v xml:space="preserve">J DiBattista, JP Hobbs, Tane </v>
      </c>
      <c r="X475" s="6" t="str">
        <f ca="1">VLOOKUP($B475,'1.MetaData'!$B:$H,6,FALSE)</f>
        <v>TrEnD</v>
      </c>
      <c r="Z475"/>
    </row>
    <row r="476" spans="1:26" hidden="1" x14ac:dyDescent="0.25">
      <c r="A476" s="17">
        <v>475</v>
      </c>
      <c r="B476" s="3" t="str">
        <f t="shared" ca="1" si="9"/>
        <v>OG475</v>
      </c>
      <c r="C476" s="219" t="s">
        <v>96</v>
      </c>
      <c r="D476" s="4">
        <f ca="1">COUNTIF('2.Tissue'!C:C,B476)</f>
        <v>1</v>
      </c>
      <c r="E476" s="4">
        <f ca="1">COUNTIFS('3.DNAExtractions'!$E:$E,$B476,'3.DNAExtractions'!$D:$D,E$1)</f>
        <v>1</v>
      </c>
      <c r="F476" s="2" t="str" cm="1">
        <f t="array" aca="1" ref="F476" ca="1">IF(
    COUNTIFS('3.DNAExtractions'!E:E, B476, '3.DNAExtractions'!Y:Y, "Y") &gt; 0,
    _xlfn.TEXTJOIN(", ", TRUE, IF(('3.DNAExtractions'!E:E = B476) * ('3.DNAExtractions'!Y:Y = "Y"), '3.DNAExtractions'!D:D, "")),
    IF(
        COUNTIFS('3.DNAExtractions'!E:E, B476, '3.DNAExtractions'!X:X, "Y") &gt; 0,
        _xlfn.TEXTJOIN(", ", TRUE, IF(('3.DNAExtractions'!E:E = B476) * ('3.DNAExtractions'!X:X = "Y"), '3.DNAExtractions'!D:D, "")),
        "Awaiting Status"
    )
)</f>
        <v>Extracted</v>
      </c>
      <c r="G476" s="45" t="s">
        <v>92</v>
      </c>
      <c r="H476" s="8" t="str" cm="1">
        <f t="array" aca="1" ref="H476" ca="1">IF(
    G476="N",
    "",
    IF(
        COUNTIFS('4.Illumina'!E:E, B476, '4.Illumina'!R:R, "Y") &gt; 0,
        _xlfn.TEXTJOIN(", ", TRUE, IF(('4.Illumina'!E:E = B476) * ('4.Illumina'!R:R = "Y"), '4.Illumina'!D:D, "")),
        IF(
            COUNTIFS('4.Illumina'!E:E, B476, '4.Illumina'!Q:Q, "Y") &gt; 0,
            _xlfn.TEXTJOIN(", ", TRUE, IF(('4.Illumina'!E:E = B476) * ('4.Illumina'!Q:Q = "Y"), '4.Illumina'!D:D, "")),
            "Awaiting Status"
        )
    )
)</f>
        <v>Sequenced</v>
      </c>
      <c r="I476" s="26" t="s">
        <v>94</v>
      </c>
      <c r="J476" s="56" t="str" cm="1">
        <f t="array" aca="1" ref="J476" ca="1">IF(
    I476="N",
    "",
    IF(
        COUNTIFS('4.PacBio'!E:E, B476, '4.PacBio'!W:W, "Y") &gt; 0,
        _xlfn.TEXTJOIN(", ", TRUE, IF(('4.PacBio'!E:E = B476) * ('4.PacBio'!W:W = "Y"), '4.PacBio'!D:D, "")),
        IF(
            COUNTIFS('4.PacBio'!E:E, B476, '4.PacBio'!V:V, "Y") &gt; 0,
            _xlfn.TEXTJOIN(", ", TRUE, IF(('4.PacBio'!E:E = B476) * ('4.PacBio'!V:V = "Y"), '4.PacBio'!D:D, "")),
            "Awaiting Status"
        )
    )
)</f>
        <v/>
      </c>
      <c r="K476" s="181" t="s">
        <v>94</v>
      </c>
      <c r="L476" s="8" t="str" cm="1">
        <f t="array" aca="1" ref="L476" ca="1">IF(
    K476="N",
    "",
    IF(
        COUNTIFS('4.HiCLibrary'!E:E, B476, '4.HiCLibrary'!V:V, "Y") &gt; 0,
        _xlfn.TEXTJOIN(", ", TRUE, IF(('4.HiCLibrary'!E:E = B476) * ('4.HiCLibrary'!V:V = "Y"), '4.HiCLibrary'!D:D, "")),
        IF(
            COUNTIFS('4.HiCLibrary'!E:E, B476, '4.HiCLibrary'!U:U, "Y") &gt; 0,
            _xlfn.TEXTJOIN(", ", TRUE, IF(('4.HiCLibrary'!E:E = B476) * ('4.HiCLibrary'!U:U = "Y"), '4.HiCLibrary'!D:D, "")),
            "Awaiting Status"
        )
    )
)</f>
        <v/>
      </c>
      <c r="M476" s="47" t="s">
        <v>94</v>
      </c>
      <c r="N476" s="56" t="str" cm="1">
        <f t="array" aca="1" ref="N476" ca="1">IF(
    M476="N",
    "",
    IF(
        COUNTIFS('4.ONT'!E:E, B476, '4.ONT'!Q:Q, "Y") &gt; 0,
        _xlfn.TEXTJOIN(", ", TRUE, IF(('4.ONT'!E:E = B476) * ('4.ONT'!Q:Q = "Y"), '4.ONT'!D:D, "")),
        IF(
            COUNTIFS('4.ONT'!E:E, B476, '4.ONT'!P:P, "Y") &gt; 0,
            _xlfn.TEXTJOIN(", ", TRUE, IF(('4.ONT'!E:E = B476) * ('4.ONT'!P:P = "Y"), '4.ONT'!D:D, "")),
            "Awaiting Status"
        )
    )
)</f>
        <v/>
      </c>
      <c r="O476" s="60" t="s">
        <v>94</v>
      </c>
      <c r="P476" s="60" t="str" cm="1">
        <f t="array" aca="1" ref="P476" ca="1">IF(
    O476="N",
    "",
    IF(
        COUNTIFS('3.RNAExtractions'!E:E, B476, '3.RNAExtractions'!Z:Z, "Y") &gt; 0,
        _xlfn.TEXTJOIN(", ", TRUE, IF(('3.RNAExtractions'!E:E = B476) * ('3.RNAExtractions'!Z:Z = "Y"), '3.RNAExtractions'!D:D, "")),
        IF(
            COUNTIFS('3.RNAExtractions'!E:E, B476, '3.RNAExtractions'!Y:Y, "Y") &gt; 0,
            _xlfn.TEXTJOIN(", ", TRUE, IF(('3.RNAExtractions'!E:E = B476) * ('3.RNAExtractions'!Y:Y = "Y"), '3.RNAExtractions'!D:D, "")),
            "Awaiting Status"
        )
    )
)</f>
        <v/>
      </c>
      <c r="Q476" s="60"/>
      <c r="R476" s="60" t="str" cm="1">
        <f t="array" aca="1" ref="R476" ca="1">IF(
    Q476="N",
    "",
    IF(
        COUNTIFS('4.RNAIllumina'!E:E, B476, '4.RNAIllumina'!Y:Y, "Y") &gt; 0,
        _xlfn.TEXTJOIN(", ", TRUE, IF(('4.RNAIllumina'!E:E = B476) * ('4.RNAIllumina'!Y:Y = "Y"), '4.RNAIllumina'!D:D, "")),
        IF(
            COUNTIFS('4.RNAIllumina'!E:E, B476, '4.RNAIllumina'!X:X, "Y") &gt; 0,
            _xlfn.TEXTJOIN(", ", TRUE, IF(('4.RNAIllumina'!E:E = B476) * ('4.RNAIllumina'!X:X = "Y"), '4.RNAIllumina'!D:D, "")),
            "Awaiting Status"
        )
    )
)</f>
        <v>Awaiting Status</v>
      </c>
      <c r="T476" s="6" t="str">
        <f ca="1">VLOOKUP($B476,'1.MetaData'!$B:$H,2,FALSE)</f>
        <v>F15-1955</v>
      </c>
      <c r="U476" s="7" t="str">
        <f ca="1">VLOOKUP($B476,'1.MetaData'!$B:$H,3,FALSE)</f>
        <v>Upeneus tragula</v>
      </c>
      <c r="V476" s="7" t="str">
        <f ca="1">VLOOKUP($B476,'1.MetaData'!$B:$H,4,FALSE)</f>
        <v>Bartail Goatfish</v>
      </c>
      <c r="W476" s="6" t="str">
        <f ca="1">VLOOKUP($B476,'1.MetaData'!$B:$H,5,FALSE)</f>
        <v xml:space="preserve">WA Fisheries </v>
      </c>
      <c r="X476" s="6" t="str">
        <f ca="1">VLOOKUP($B476,'1.MetaData'!$B:$H,6,FALSE)</f>
        <v>TrEnD</v>
      </c>
      <c r="Z476"/>
    </row>
    <row r="477" spans="1:26" hidden="1" x14ac:dyDescent="0.25">
      <c r="A477" s="17">
        <v>476</v>
      </c>
      <c r="B477" s="3" t="str">
        <f t="shared" ca="1" si="9"/>
        <v>OG476</v>
      </c>
      <c r="C477" s="219" t="s">
        <v>96</v>
      </c>
      <c r="D477" s="4">
        <f ca="1">COUNTIF('2.Tissue'!C:C,B477)</f>
        <v>1</v>
      </c>
      <c r="E477" s="4">
        <f ca="1">COUNTIFS('3.DNAExtractions'!$E:$E,$B477,'3.DNAExtractions'!$D:$D,E$1)</f>
        <v>1</v>
      </c>
      <c r="F477" s="2" t="str" cm="1">
        <f t="array" aca="1" ref="F477" ca="1">IF(
    COUNTIFS('3.DNAExtractions'!E:E, B477, '3.DNAExtractions'!Y:Y, "Y") &gt; 0,
    _xlfn.TEXTJOIN(", ", TRUE, IF(('3.DNAExtractions'!E:E = B477) * ('3.DNAExtractions'!Y:Y = "Y"), '3.DNAExtractions'!D:D, "")),
    IF(
        COUNTIFS('3.DNAExtractions'!E:E, B477, '3.DNAExtractions'!X:X, "Y") &gt; 0,
        _xlfn.TEXTJOIN(", ", TRUE, IF(('3.DNAExtractions'!E:E = B477) * ('3.DNAExtractions'!X:X = "Y"), '3.DNAExtractions'!D:D, "")),
        "Awaiting Status"
    )
)</f>
        <v>Extracted</v>
      </c>
      <c r="G477" s="45" t="s">
        <v>92</v>
      </c>
      <c r="H477" s="8" t="str" cm="1">
        <f t="array" aca="1" ref="H477" ca="1">IF(
    G477="N",
    "",
    IF(
        COUNTIFS('4.Illumina'!E:E, B477, '4.Illumina'!R:R, "Y") &gt; 0,
        _xlfn.TEXTJOIN(", ", TRUE, IF(('4.Illumina'!E:E = B477) * ('4.Illumina'!R:R = "Y"), '4.Illumina'!D:D, "")),
        IF(
            COUNTIFS('4.Illumina'!E:E, B477, '4.Illumina'!Q:Q, "Y") &gt; 0,
            _xlfn.TEXTJOIN(", ", TRUE, IF(('4.Illumina'!E:E = B477) * ('4.Illumina'!Q:Q = "Y"), '4.Illumina'!D:D, "")),
            "Awaiting Status"
        )
    )
)</f>
        <v>Sequenced</v>
      </c>
      <c r="I477" s="26" t="s">
        <v>94</v>
      </c>
      <c r="J477" s="56" t="str" cm="1">
        <f t="array" aca="1" ref="J477" ca="1">IF(
    I477="N",
    "",
    IF(
        COUNTIFS('4.PacBio'!E:E, B477, '4.PacBio'!W:W, "Y") &gt; 0,
        _xlfn.TEXTJOIN(", ", TRUE, IF(('4.PacBio'!E:E = B477) * ('4.PacBio'!W:W = "Y"), '4.PacBio'!D:D, "")),
        IF(
            COUNTIFS('4.PacBio'!E:E, B477, '4.PacBio'!V:V, "Y") &gt; 0,
            _xlfn.TEXTJOIN(", ", TRUE, IF(('4.PacBio'!E:E = B477) * ('4.PacBio'!V:V = "Y"), '4.PacBio'!D:D, "")),
            "Awaiting Status"
        )
    )
)</f>
        <v/>
      </c>
      <c r="K477" s="181" t="s">
        <v>94</v>
      </c>
      <c r="L477" s="8" t="str" cm="1">
        <f t="array" aca="1" ref="L477" ca="1">IF(
    K477="N",
    "",
    IF(
        COUNTIFS('4.HiCLibrary'!E:E, B477, '4.HiCLibrary'!V:V, "Y") &gt; 0,
        _xlfn.TEXTJOIN(", ", TRUE, IF(('4.HiCLibrary'!E:E = B477) * ('4.HiCLibrary'!V:V = "Y"), '4.HiCLibrary'!D:D, "")),
        IF(
            COUNTIFS('4.HiCLibrary'!E:E, B477, '4.HiCLibrary'!U:U, "Y") &gt; 0,
            _xlfn.TEXTJOIN(", ", TRUE, IF(('4.HiCLibrary'!E:E = B477) * ('4.HiCLibrary'!U:U = "Y"), '4.HiCLibrary'!D:D, "")),
            "Awaiting Status"
        )
    )
)</f>
        <v/>
      </c>
      <c r="M477" s="47" t="s">
        <v>94</v>
      </c>
      <c r="N477" s="56" t="str" cm="1">
        <f t="array" aca="1" ref="N477" ca="1">IF(
    M477="N",
    "",
    IF(
        COUNTIFS('4.ONT'!E:E, B477, '4.ONT'!Q:Q, "Y") &gt; 0,
        _xlfn.TEXTJOIN(", ", TRUE, IF(('4.ONT'!E:E = B477) * ('4.ONT'!Q:Q = "Y"), '4.ONT'!D:D, "")),
        IF(
            COUNTIFS('4.ONT'!E:E, B477, '4.ONT'!P:P, "Y") &gt; 0,
            _xlfn.TEXTJOIN(", ", TRUE, IF(('4.ONT'!E:E = B477) * ('4.ONT'!P:P = "Y"), '4.ONT'!D:D, "")),
            "Awaiting Status"
        )
    )
)</f>
        <v/>
      </c>
      <c r="O477" s="60" t="s">
        <v>94</v>
      </c>
      <c r="P477" s="60" t="str" cm="1">
        <f t="array" aca="1" ref="P477" ca="1">IF(
    O477="N",
    "",
    IF(
        COUNTIFS('3.RNAExtractions'!E:E, B477, '3.RNAExtractions'!Z:Z, "Y") &gt; 0,
        _xlfn.TEXTJOIN(", ", TRUE, IF(('3.RNAExtractions'!E:E = B477) * ('3.RNAExtractions'!Z:Z = "Y"), '3.RNAExtractions'!D:D, "")),
        IF(
            COUNTIFS('3.RNAExtractions'!E:E, B477, '3.RNAExtractions'!Y:Y, "Y") &gt; 0,
            _xlfn.TEXTJOIN(", ", TRUE, IF(('3.RNAExtractions'!E:E = B477) * ('3.RNAExtractions'!Y:Y = "Y"), '3.RNAExtractions'!D:D, "")),
            "Awaiting Status"
        )
    )
)</f>
        <v/>
      </c>
      <c r="Q477" s="60"/>
      <c r="R477" s="60" t="str" cm="1">
        <f t="array" aca="1" ref="R477" ca="1">IF(
    Q477="N",
    "",
    IF(
        COUNTIFS('4.RNAIllumina'!E:E, B477, '4.RNAIllumina'!Y:Y, "Y") &gt; 0,
        _xlfn.TEXTJOIN(", ", TRUE, IF(('4.RNAIllumina'!E:E = B477) * ('4.RNAIllumina'!Y:Y = "Y"), '4.RNAIllumina'!D:D, "")),
        IF(
            COUNTIFS('4.RNAIllumina'!E:E, B477, '4.RNAIllumina'!X:X, "Y") &gt; 0,
            _xlfn.TEXTJOIN(", ", TRUE, IF(('4.RNAIllumina'!E:E = B477) * ('4.RNAIllumina'!X:X = "Y"), '4.RNAIllumina'!D:D, "")),
            "Awaiting Status"
        )
    )
)</f>
        <v>Awaiting Status</v>
      </c>
      <c r="T477" s="6" t="str">
        <f ca="1">VLOOKUP($B477,'1.MetaData'!$B:$H,2,FALSE)</f>
        <v>F16-0290</v>
      </c>
      <c r="U477" s="7" t="str">
        <f ca="1">VLOOKUP($B477,'1.MetaData'!$B:$H,3,FALSE)</f>
        <v>Lethrinus</v>
      </c>
      <c r="V477" s="7" t="str">
        <f ca="1">VLOOKUP($B477,'1.MetaData'!$B:$H,4,FALSE)</f>
        <v>Emperor Fish</v>
      </c>
      <c r="W477" s="6" t="str">
        <f ca="1">VLOOKUP($B477,'1.MetaData'!$B:$H,5,FALSE)</f>
        <v xml:space="preserve">WA FIsheries </v>
      </c>
      <c r="X477" s="6" t="str">
        <f ca="1">VLOOKUP($B477,'1.MetaData'!$B:$H,6,FALSE)</f>
        <v>TrEnD</v>
      </c>
      <c r="Z477"/>
    </row>
    <row r="478" spans="1:26" hidden="1" x14ac:dyDescent="0.25">
      <c r="A478" s="17">
        <v>477</v>
      </c>
      <c r="B478" s="3" t="str">
        <f t="shared" ca="1" si="9"/>
        <v>OG477</v>
      </c>
      <c r="C478" s="219" t="s">
        <v>96</v>
      </c>
      <c r="D478" s="4">
        <f ca="1">COUNTIF('2.Tissue'!C:C,B478)</f>
        <v>1</v>
      </c>
      <c r="E478" s="4">
        <f ca="1">COUNTIFS('3.DNAExtractions'!$E:$E,$B478,'3.DNAExtractions'!$D:$D,E$1)</f>
        <v>1</v>
      </c>
      <c r="F478" s="2" t="str" cm="1">
        <f t="array" aca="1" ref="F478" ca="1">IF(
    COUNTIFS('3.DNAExtractions'!E:E, B478, '3.DNAExtractions'!Y:Y, "Y") &gt; 0,
    _xlfn.TEXTJOIN(", ", TRUE, IF(('3.DNAExtractions'!E:E = B478) * ('3.DNAExtractions'!Y:Y = "Y"), '3.DNAExtractions'!D:D, "")),
    IF(
        COUNTIFS('3.DNAExtractions'!E:E, B478, '3.DNAExtractions'!X:X, "Y") &gt; 0,
        _xlfn.TEXTJOIN(", ", TRUE, IF(('3.DNAExtractions'!E:E = B478) * ('3.DNAExtractions'!X:X = "Y"), '3.DNAExtractions'!D:D, "")),
        "Awaiting Status"
    )
)</f>
        <v>Extracted</v>
      </c>
      <c r="G478" s="45" t="s">
        <v>92</v>
      </c>
      <c r="H478" s="8" t="str" cm="1">
        <f t="array" aca="1" ref="H478" ca="1">IF(
    G478="N",
    "",
    IF(
        COUNTIFS('4.Illumina'!E:E, B478, '4.Illumina'!R:R, "Y") &gt; 0,
        _xlfn.TEXTJOIN(", ", TRUE, IF(('4.Illumina'!E:E = B478) * ('4.Illumina'!R:R = "Y"), '4.Illumina'!D:D, "")),
        IF(
            COUNTIFS('4.Illumina'!E:E, B478, '4.Illumina'!Q:Q, "Y") &gt; 0,
            _xlfn.TEXTJOIN(", ", TRUE, IF(('4.Illumina'!E:E = B478) * ('4.Illumina'!Q:Q = "Y"), '4.Illumina'!D:D, "")),
            "Awaiting Status"
        )
    )
)</f>
        <v>Sequenced</v>
      </c>
      <c r="I478" s="26" t="s">
        <v>94</v>
      </c>
      <c r="J478" s="56" t="str" cm="1">
        <f t="array" aca="1" ref="J478" ca="1">IF(
    I478="N",
    "",
    IF(
        COUNTIFS('4.PacBio'!E:E, B478, '4.PacBio'!W:W, "Y") &gt; 0,
        _xlfn.TEXTJOIN(", ", TRUE, IF(('4.PacBio'!E:E = B478) * ('4.PacBio'!W:W = "Y"), '4.PacBio'!D:D, "")),
        IF(
            COUNTIFS('4.PacBio'!E:E, B478, '4.PacBio'!V:V, "Y") &gt; 0,
            _xlfn.TEXTJOIN(", ", TRUE, IF(('4.PacBio'!E:E = B478) * ('4.PacBio'!V:V = "Y"), '4.PacBio'!D:D, "")),
            "Awaiting Status"
        )
    )
)</f>
        <v/>
      </c>
      <c r="K478" s="181" t="s">
        <v>94</v>
      </c>
      <c r="L478" s="8" t="str" cm="1">
        <f t="array" aca="1" ref="L478" ca="1">IF(
    K478="N",
    "",
    IF(
        COUNTIFS('4.HiCLibrary'!E:E, B478, '4.HiCLibrary'!V:V, "Y") &gt; 0,
        _xlfn.TEXTJOIN(", ", TRUE, IF(('4.HiCLibrary'!E:E = B478) * ('4.HiCLibrary'!V:V = "Y"), '4.HiCLibrary'!D:D, "")),
        IF(
            COUNTIFS('4.HiCLibrary'!E:E, B478, '4.HiCLibrary'!U:U, "Y") &gt; 0,
            _xlfn.TEXTJOIN(", ", TRUE, IF(('4.HiCLibrary'!E:E = B478) * ('4.HiCLibrary'!U:U = "Y"), '4.HiCLibrary'!D:D, "")),
            "Awaiting Status"
        )
    )
)</f>
        <v/>
      </c>
      <c r="M478" s="47" t="s">
        <v>94</v>
      </c>
      <c r="N478" s="56" t="str" cm="1">
        <f t="array" aca="1" ref="N478" ca="1">IF(
    M478="N",
    "",
    IF(
        COUNTIFS('4.ONT'!E:E, B478, '4.ONT'!Q:Q, "Y") &gt; 0,
        _xlfn.TEXTJOIN(", ", TRUE, IF(('4.ONT'!E:E = B478) * ('4.ONT'!Q:Q = "Y"), '4.ONT'!D:D, "")),
        IF(
            COUNTIFS('4.ONT'!E:E, B478, '4.ONT'!P:P, "Y") &gt; 0,
            _xlfn.TEXTJOIN(", ", TRUE, IF(('4.ONT'!E:E = B478) * ('4.ONT'!P:P = "Y"), '4.ONT'!D:D, "")),
            "Awaiting Status"
        )
    )
)</f>
        <v/>
      </c>
      <c r="O478" s="60" t="s">
        <v>94</v>
      </c>
      <c r="P478" s="60" t="str" cm="1">
        <f t="array" aca="1" ref="P478" ca="1">IF(
    O478="N",
    "",
    IF(
        COUNTIFS('3.RNAExtractions'!E:E, B478, '3.RNAExtractions'!Z:Z, "Y") &gt; 0,
        _xlfn.TEXTJOIN(", ", TRUE, IF(('3.RNAExtractions'!E:E = B478) * ('3.RNAExtractions'!Z:Z = "Y"), '3.RNAExtractions'!D:D, "")),
        IF(
            COUNTIFS('3.RNAExtractions'!E:E, B478, '3.RNAExtractions'!Y:Y, "Y") &gt; 0,
            _xlfn.TEXTJOIN(", ", TRUE, IF(('3.RNAExtractions'!E:E = B478) * ('3.RNAExtractions'!Y:Y = "Y"), '3.RNAExtractions'!D:D, "")),
            "Awaiting Status"
        )
    )
)</f>
        <v/>
      </c>
      <c r="Q478" s="60"/>
      <c r="R478" s="60" t="str" cm="1">
        <f t="array" aca="1" ref="R478" ca="1">IF(
    Q478="N",
    "",
    IF(
        COUNTIFS('4.RNAIllumina'!E:E, B478, '4.RNAIllumina'!Y:Y, "Y") &gt; 0,
        _xlfn.TEXTJOIN(", ", TRUE, IF(('4.RNAIllumina'!E:E = B478) * ('4.RNAIllumina'!Y:Y = "Y"), '4.RNAIllumina'!D:D, "")),
        IF(
            COUNTIFS('4.RNAIllumina'!E:E, B478, '4.RNAIllumina'!X:X, "Y") &gt; 0,
            _xlfn.TEXTJOIN(", ", TRUE, IF(('4.RNAIllumina'!E:E = B478) * ('4.RNAIllumina'!X:X = "Y"), '4.RNAIllumina'!D:D, "")),
            "Awaiting Status"
        )
    )
)</f>
        <v>Awaiting Status</v>
      </c>
      <c r="T478" s="6" t="str">
        <f ca="1">VLOOKUP($B478,'1.MetaData'!$B:$H,2,FALSE)</f>
        <v>F16-0596</v>
      </c>
      <c r="U478" s="7" t="str">
        <f ca="1">VLOOKUP($B478,'1.MetaData'!$B:$H,3,FALSE)</f>
        <v>Abalistes stellatus</v>
      </c>
      <c r="V478" s="7" t="str">
        <f ca="1">VLOOKUP($B478,'1.MetaData'!$B:$H,4,FALSE)</f>
        <v>Triggerfish</v>
      </c>
      <c r="W478" s="6">
        <f ca="1">VLOOKUP($B478,'1.MetaData'!$B:$H,5,FALSE)</f>
        <v>0</v>
      </c>
      <c r="X478" s="6" t="str">
        <f ca="1">VLOOKUP($B478,'1.MetaData'!$B:$H,6,FALSE)</f>
        <v>TrEnD</v>
      </c>
      <c r="Z478"/>
    </row>
    <row r="479" spans="1:26" hidden="1" x14ac:dyDescent="0.25">
      <c r="A479" s="17">
        <v>478</v>
      </c>
      <c r="B479" s="3" t="str">
        <f t="shared" ca="1" si="9"/>
        <v>OG478</v>
      </c>
      <c r="C479" s="219" t="s">
        <v>96</v>
      </c>
      <c r="D479" s="4">
        <f ca="1">COUNTIF('2.Tissue'!C:C,B479)</f>
        <v>1</v>
      </c>
      <c r="E479" s="4">
        <f ca="1">COUNTIFS('3.DNAExtractions'!$E:$E,$B479,'3.DNAExtractions'!$D:$D,E$1)</f>
        <v>1</v>
      </c>
      <c r="F479" s="2" t="str" cm="1">
        <f t="array" aca="1" ref="F479" ca="1">IF(
    COUNTIFS('3.DNAExtractions'!E:E, B479, '3.DNAExtractions'!Y:Y, "Y") &gt; 0,
    _xlfn.TEXTJOIN(", ", TRUE, IF(('3.DNAExtractions'!E:E = B479) * ('3.DNAExtractions'!Y:Y = "Y"), '3.DNAExtractions'!D:D, "")),
    IF(
        COUNTIFS('3.DNAExtractions'!E:E, B479, '3.DNAExtractions'!X:X, "Y") &gt; 0,
        _xlfn.TEXTJOIN(", ", TRUE, IF(('3.DNAExtractions'!E:E = B479) * ('3.DNAExtractions'!X:X = "Y"), '3.DNAExtractions'!D:D, "")),
        "Awaiting Status"
    )
)</f>
        <v>Extracted</v>
      </c>
      <c r="G479" s="45" t="s">
        <v>92</v>
      </c>
      <c r="H479" s="8" t="str" cm="1">
        <f t="array" aca="1" ref="H479" ca="1">IF(
    G479="N",
    "",
    IF(
        COUNTIFS('4.Illumina'!E:E, B479, '4.Illumina'!R:R, "Y") &gt; 0,
        _xlfn.TEXTJOIN(", ", TRUE, IF(('4.Illumina'!E:E = B479) * ('4.Illumina'!R:R = "Y"), '4.Illumina'!D:D, "")),
        IF(
            COUNTIFS('4.Illumina'!E:E, B479, '4.Illumina'!Q:Q, "Y") &gt; 0,
            _xlfn.TEXTJOIN(", ", TRUE, IF(('4.Illumina'!E:E = B479) * ('4.Illumina'!Q:Q = "Y"), '4.Illumina'!D:D, "")),
            "Awaiting Status"
        )
    )
)</f>
        <v>Sequenced</v>
      </c>
      <c r="I479" s="26" t="s">
        <v>94</v>
      </c>
      <c r="J479" s="56" t="str" cm="1">
        <f t="array" aca="1" ref="J479" ca="1">IF(
    I479="N",
    "",
    IF(
        COUNTIFS('4.PacBio'!E:E, B479, '4.PacBio'!W:W, "Y") &gt; 0,
        _xlfn.TEXTJOIN(", ", TRUE, IF(('4.PacBio'!E:E = B479) * ('4.PacBio'!W:W = "Y"), '4.PacBio'!D:D, "")),
        IF(
            COUNTIFS('4.PacBio'!E:E, B479, '4.PacBio'!V:V, "Y") &gt; 0,
            _xlfn.TEXTJOIN(", ", TRUE, IF(('4.PacBio'!E:E = B479) * ('4.PacBio'!V:V = "Y"), '4.PacBio'!D:D, "")),
            "Awaiting Status"
        )
    )
)</f>
        <v/>
      </c>
      <c r="K479" s="181" t="s">
        <v>94</v>
      </c>
      <c r="L479" s="8" t="str" cm="1">
        <f t="array" aca="1" ref="L479" ca="1">IF(
    K479="N",
    "",
    IF(
        COUNTIFS('4.HiCLibrary'!E:E, B479, '4.HiCLibrary'!V:V, "Y") &gt; 0,
        _xlfn.TEXTJOIN(", ", TRUE, IF(('4.HiCLibrary'!E:E = B479) * ('4.HiCLibrary'!V:V = "Y"), '4.HiCLibrary'!D:D, "")),
        IF(
            COUNTIFS('4.HiCLibrary'!E:E, B479, '4.HiCLibrary'!U:U, "Y") &gt; 0,
            _xlfn.TEXTJOIN(", ", TRUE, IF(('4.HiCLibrary'!E:E = B479) * ('4.HiCLibrary'!U:U = "Y"), '4.HiCLibrary'!D:D, "")),
            "Awaiting Status"
        )
    )
)</f>
        <v/>
      </c>
      <c r="M479" s="47" t="s">
        <v>94</v>
      </c>
      <c r="N479" s="56" t="str" cm="1">
        <f t="array" aca="1" ref="N479" ca="1">IF(
    M479="N",
    "",
    IF(
        COUNTIFS('4.ONT'!E:E, B479, '4.ONT'!Q:Q, "Y") &gt; 0,
        _xlfn.TEXTJOIN(", ", TRUE, IF(('4.ONT'!E:E = B479) * ('4.ONT'!Q:Q = "Y"), '4.ONT'!D:D, "")),
        IF(
            COUNTIFS('4.ONT'!E:E, B479, '4.ONT'!P:P, "Y") &gt; 0,
            _xlfn.TEXTJOIN(", ", TRUE, IF(('4.ONT'!E:E = B479) * ('4.ONT'!P:P = "Y"), '4.ONT'!D:D, "")),
            "Awaiting Status"
        )
    )
)</f>
        <v/>
      </c>
      <c r="O479" s="60" t="s">
        <v>94</v>
      </c>
      <c r="P479" s="60" t="str" cm="1">
        <f t="array" aca="1" ref="P479" ca="1">IF(
    O479="N",
    "",
    IF(
        COUNTIFS('3.RNAExtractions'!E:E, B479, '3.RNAExtractions'!Z:Z, "Y") &gt; 0,
        _xlfn.TEXTJOIN(", ", TRUE, IF(('3.RNAExtractions'!E:E = B479) * ('3.RNAExtractions'!Z:Z = "Y"), '3.RNAExtractions'!D:D, "")),
        IF(
            COUNTIFS('3.RNAExtractions'!E:E, B479, '3.RNAExtractions'!Y:Y, "Y") &gt; 0,
            _xlfn.TEXTJOIN(", ", TRUE, IF(('3.RNAExtractions'!E:E = B479) * ('3.RNAExtractions'!Y:Y = "Y"), '3.RNAExtractions'!D:D, "")),
            "Awaiting Status"
        )
    )
)</f>
        <v/>
      </c>
      <c r="Q479" s="60"/>
      <c r="R479" s="60" t="str" cm="1">
        <f t="array" aca="1" ref="R479" ca="1">IF(
    Q479="N",
    "",
    IF(
        COUNTIFS('4.RNAIllumina'!E:E, B479, '4.RNAIllumina'!Y:Y, "Y") &gt; 0,
        _xlfn.TEXTJOIN(", ", TRUE, IF(('4.RNAIllumina'!E:E = B479) * ('4.RNAIllumina'!Y:Y = "Y"), '4.RNAIllumina'!D:D, "")),
        IF(
            COUNTIFS('4.RNAIllumina'!E:E, B479, '4.RNAIllumina'!X:X, "Y") &gt; 0,
            _xlfn.TEXTJOIN(", ", TRUE, IF(('4.RNAIllumina'!E:E = B479) * ('4.RNAIllumina'!X:X = "Y"), '4.RNAIllumina'!D:D, "")),
            "Awaiting Status"
        )
    )
)</f>
        <v>Awaiting Status</v>
      </c>
      <c r="T479" s="6" t="str">
        <f ca="1">VLOOKUP($B479,'1.MetaData'!$B:$H,2,FALSE)</f>
        <v>F16-0579</v>
      </c>
      <c r="U479" s="7" t="str">
        <f ca="1">VLOOKUP($B479,'1.MetaData'!$B:$H,3,FALSE)</f>
        <v>Abudefduf bengalensis</v>
      </c>
      <c r="V479" s="7" t="str">
        <f ca="1">VLOOKUP($B479,'1.MetaData'!$B:$H,4,FALSE)</f>
        <v>Bengal Sergeant</v>
      </c>
      <c r="W479" s="6">
        <f ca="1">VLOOKUP($B479,'1.MetaData'!$B:$H,5,FALSE)</f>
        <v>0</v>
      </c>
      <c r="X479" s="6" t="str">
        <f ca="1">VLOOKUP($B479,'1.MetaData'!$B:$H,6,FALSE)</f>
        <v>TrEnD</v>
      </c>
      <c r="Z479"/>
    </row>
    <row r="480" spans="1:26" hidden="1" x14ac:dyDescent="0.25">
      <c r="A480" s="17">
        <v>479</v>
      </c>
      <c r="B480" s="3" t="str">
        <f t="shared" ca="1" si="9"/>
        <v>OG479</v>
      </c>
      <c r="C480" s="219" t="s">
        <v>96</v>
      </c>
      <c r="D480" s="4">
        <f ca="1">COUNTIF('2.Tissue'!C:C,B480)</f>
        <v>1</v>
      </c>
      <c r="E480" s="4">
        <f ca="1">COUNTIFS('3.DNAExtractions'!$E:$E,$B480,'3.DNAExtractions'!$D:$D,E$1)</f>
        <v>1</v>
      </c>
      <c r="F480" s="2" t="str" cm="1">
        <f t="array" aca="1" ref="F480" ca="1">IF(
    COUNTIFS('3.DNAExtractions'!E:E, B480, '3.DNAExtractions'!Y:Y, "Y") &gt; 0,
    _xlfn.TEXTJOIN(", ", TRUE, IF(('3.DNAExtractions'!E:E = B480) * ('3.DNAExtractions'!Y:Y = "Y"), '3.DNAExtractions'!D:D, "")),
    IF(
        COUNTIFS('3.DNAExtractions'!E:E, B480, '3.DNAExtractions'!X:X, "Y") &gt; 0,
        _xlfn.TEXTJOIN(", ", TRUE, IF(('3.DNAExtractions'!E:E = B480) * ('3.DNAExtractions'!X:X = "Y"), '3.DNAExtractions'!D:D, "")),
        "Awaiting Status"
    )
)</f>
        <v>Extracted</v>
      </c>
      <c r="G480" s="45" t="s">
        <v>92</v>
      </c>
      <c r="H480" s="8" t="str" cm="1">
        <f t="array" aca="1" ref="H480" ca="1">IF(
    G480="N",
    "",
    IF(
        COUNTIFS('4.Illumina'!E:E, B480, '4.Illumina'!R:R, "Y") &gt; 0,
        _xlfn.TEXTJOIN(", ", TRUE, IF(('4.Illumina'!E:E = B480) * ('4.Illumina'!R:R = "Y"), '4.Illumina'!D:D, "")),
        IF(
            COUNTIFS('4.Illumina'!E:E, B480, '4.Illumina'!Q:Q, "Y") &gt; 0,
            _xlfn.TEXTJOIN(", ", TRUE, IF(('4.Illumina'!E:E = B480) * ('4.Illumina'!Q:Q = "Y"), '4.Illumina'!D:D, "")),
            "Awaiting Status"
        )
    )
)</f>
        <v>Sequenced</v>
      </c>
      <c r="I480" s="26" t="s">
        <v>94</v>
      </c>
      <c r="J480" s="56" t="str" cm="1">
        <f t="array" aca="1" ref="J480" ca="1">IF(
    I480="N",
    "",
    IF(
        COUNTIFS('4.PacBio'!E:E, B480, '4.PacBio'!W:W, "Y") &gt; 0,
        _xlfn.TEXTJOIN(", ", TRUE, IF(('4.PacBio'!E:E = B480) * ('4.PacBio'!W:W = "Y"), '4.PacBio'!D:D, "")),
        IF(
            COUNTIFS('4.PacBio'!E:E, B480, '4.PacBio'!V:V, "Y") &gt; 0,
            _xlfn.TEXTJOIN(", ", TRUE, IF(('4.PacBio'!E:E = B480) * ('4.PacBio'!V:V = "Y"), '4.PacBio'!D:D, "")),
            "Awaiting Status"
        )
    )
)</f>
        <v/>
      </c>
      <c r="K480" s="181" t="s">
        <v>94</v>
      </c>
      <c r="L480" s="8" t="str" cm="1">
        <f t="array" aca="1" ref="L480" ca="1">IF(
    K480="N",
    "",
    IF(
        COUNTIFS('4.HiCLibrary'!E:E, B480, '4.HiCLibrary'!V:V, "Y") &gt; 0,
        _xlfn.TEXTJOIN(", ", TRUE, IF(('4.HiCLibrary'!E:E = B480) * ('4.HiCLibrary'!V:V = "Y"), '4.HiCLibrary'!D:D, "")),
        IF(
            COUNTIFS('4.HiCLibrary'!E:E, B480, '4.HiCLibrary'!U:U, "Y") &gt; 0,
            _xlfn.TEXTJOIN(", ", TRUE, IF(('4.HiCLibrary'!E:E = B480) * ('4.HiCLibrary'!U:U = "Y"), '4.HiCLibrary'!D:D, "")),
            "Awaiting Status"
        )
    )
)</f>
        <v/>
      </c>
      <c r="M480" s="47" t="s">
        <v>94</v>
      </c>
      <c r="N480" s="56" t="str" cm="1">
        <f t="array" aca="1" ref="N480" ca="1">IF(
    M480="N",
    "",
    IF(
        COUNTIFS('4.ONT'!E:E, B480, '4.ONT'!Q:Q, "Y") &gt; 0,
        _xlfn.TEXTJOIN(", ", TRUE, IF(('4.ONT'!E:E = B480) * ('4.ONT'!Q:Q = "Y"), '4.ONT'!D:D, "")),
        IF(
            COUNTIFS('4.ONT'!E:E, B480, '4.ONT'!P:P, "Y") &gt; 0,
            _xlfn.TEXTJOIN(", ", TRUE, IF(('4.ONT'!E:E = B480) * ('4.ONT'!P:P = "Y"), '4.ONT'!D:D, "")),
            "Awaiting Status"
        )
    )
)</f>
        <v/>
      </c>
      <c r="O480" s="60" t="s">
        <v>94</v>
      </c>
      <c r="P480" s="60" t="str" cm="1">
        <f t="array" aca="1" ref="P480" ca="1">IF(
    O480="N",
    "",
    IF(
        COUNTIFS('3.RNAExtractions'!E:E, B480, '3.RNAExtractions'!Z:Z, "Y") &gt; 0,
        _xlfn.TEXTJOIN(", ", TRUE, IF(('3.RNAExtractions'!E:E = B480) * ('3.RNAExtractions'!Z:Z = "Y"), '3.RNAExtractions'!D:D, "")),
        IF(
            COUNTIFS('3.RNAExtractions'!E:E, B480, '3.RNAExtractions'!Y:Y, "Y") &gt; 0,
            _xlfn.TEXTJOIN(", ", TRUE, IF(('3.RNAExtractions'!E:E = B480) * ('3.RNAExtractions'!Y:Y = "Y"), '3.RNAExtractions'!D:D, "")),
            "Awaiting Status"
        )
    )
)</f>
        <v/>
      </c>
      <c r="Q480" s="60"/>
      <c r="R480" s="60" t="str" cm="1">
        <f t="array" aca="1" ref="R480" ca="1">IF(
    Q480="N",
    "",
    IF(
        COUNTIFS('4.RNAIllumina'!E:E, B480, '4.RNAIllumina'!Y:Y, "Y") &gt; 0,
        _xlfn.TEXTJOIN(", ", TRUE, IF(('4.RNAIllumina'!E:E = B480) * ('4.RNAIllumina'!Y:Y = "Y"), '4.RNAIllumina'!D:D, "")),
        IF(
            COUNTIFS('4.RNAIllumina'!E:E, B480, '4.RNAIllumina'!X:X, "Y") &gt; 0,
            _xlfn.TEXTJOIN(", ", TRUE, IF(('4.RNAIllumina'!E:E = B480) * ('4.RNAIllumina'!X:X = "Y"), '4.RNAIllumina'!D:D, "")),
            "Awaiting Status"
        )
    )
)</f>
        <v>Awaiting Status</v>
      </c>
      <c r="T480" s="6" t="str">
        <f ca="1">VLOOKUP($B480,'1.MetaData'!$B:$H,2,FALSE)</f>
        <v>F16-0588</v>
      </c>
      <c r="U480" s="7" t="str">
        <f ca="1">VLOOKUP($B480,'1.MetaData'!$B:$H,3,FALSE)</f>
        <v>Abudefduf bengalensis</v>
      </c>
      <c r="V480" s="7" t="str">
        <f ca="1">VLOOKUP($B480,'1.MetaData'!$B:$H,4,FALSE)</f>
        <v>Bengal sergeant</v>
      </c>
      <c r="W480" s="6">
        <f ca="1">VLOOKUP($B480,'1.MetaData'!$B:$H,5,FALSE)</f>
        <v>0</v>
      </c>
      <c r="X480" s="6" t="str">
        <f ca="1">VLOOKUP($B480,'1.MetaData'!$B:$H,6,FALSE)</f>
        <v>TrEnD</v>
      </c>
      <c r="Z480"/>
    </row>
    <row r="481" spans="1:26" hidden="1" x14ac:dyDescent="0.25">
      <c r="A481" s="17">
        <v>480</v>
      </c>
      <c r="B481" s="3" t="str">
        <f t="shared" ca="1" si="9"/>
        <v>OG480</v>
      </c>
      <c r="C481" s="219" t="s">
        <v>96</v>
      </c>
      <c r="D481" s="4">
        <f ca="1">COUNTIF('2.Tissue'!C:C,B481)</f>
        <v>1</v>
      </c>
      <c r="E481" s="4">
        <f ca="1">COUNTIFS('3.DNAExtractions'!$E:$E,$B481,'3.DNAExtractions'!$D:$D,E$1)</f>
        <v>1</v>
      </c>
      <c r="F481" s="2" t="str" cm="1">
        <f t="array" aca="1" ref="F481" ca="1">IF(
    COUNTIFS('3.DNAExtractions'!E:E, B481, '3.DNAExtractions'!Y:Y, "Y") &gt; 0,
    _xlfn.TEXTJOIN(", ", TRUE, IF(('3.DNAExtractions'!E:E = B481) * ('3.DNAExtractions'!Y:Y = "Y"), '3.DNAExtractions'!D:D, "")),
    IF(
        COUNTIFS('3.DNAExtractions'!E:E, B481, '3.DNAExtractions'!X:X, "Y") &gt; 0,
        _xlfn.TEXTJOIN(", ", TRUE, IF(('3.DNAExtractions'!E:E = B481) * ('3.DNAExtractions'!X:X = "Y"), '3.DNAExtractions'!D:D, "")),
        "Awaiting Status"
    )
)</f>
        <v>Extracted</v>
      </c>
      <c r="G481" s="45" t="s">
        <v>92</v>
      </c>
      <c r="H481" s="8" t="str" cm="1">
        <f t="array" aca="1" ref="H481" ca="1">IF(
    G481="N",
    "",
    IF(
        COUNTIFS('4.Illumina'!E:E, B481, '4.Illumina'!R:R, "Y") &gt; 0,
        _xlfn.TEXTJOIN(", ", TRUE, IF(('4.Illumina'!E:E = B481) * ('4.Illumina'!R:R = "Y"), '4.Illumina'!D:D, "")),
        IF(
            COUNTIFS('4.Illumina'!E:E, B481, '4.Illumina'!Q:Q, "Y") &gt; 0,
            _xlfn.TEXTJOIN(", ", TRUE, IF(('4.Illumina'!E:E = B481) * ('4.Illumina'!Q:Q = "Y"), '4.Illumina'!D:D, "")),
            "Awaiting Status"
        )
    )
)</f>
        <v>Sequenced</v>
      </c>
      <c r="I481" s="26" t="s">
        <v>94</v>
      </c>
      <c r="J481" s="56" t="str" cm="1">
        <f t="array" aca="1" ref="J481" ca="1">IF(
    I481="N",
    "",
    IF(
        COUNTIFS('4.PacBio'!E:E, B481, '4.PacBio'!W:W, "Y") &gt; 0,
        _xlfn.TEXTJOIN(", ", TRUE, IF(('4.PacBio'!E:E = B481) * ('4.PacBio'!W:W = "Y"), '4.PacBio'!D:D, "")),
        IF(
            COUNTIFS('4.PacBio'!E:E, B481, '4.PacBio'!V:V, "Y") &gt; 0,
            _xlfn.TEXTJOIN(", ", TRUE, IF(('4.PacBio'!E:E = B481) * ('4.PacBio'!V:V = "Y"), '4.PacBio'!D:D, "")),
            "Awaiting Status"
        )
    )
)</f>
        <v/>
      </c>
      <c r="K481" s="181" t="s">
        <v>94</v>
      </c>
      <c r="L481" s="8" t="str" cm="1">
        <f t="array" aca="1" ref="L481" ca="1">IF(
    K481="N",
    "",
    IF(
        COUNTIFS('4.HiCLibrary'!E:E, B481, '4.HiCLibrary'!V:V, "Y") &gt; 0,
        _xlfn.TEXTJOIN(", ", TRUE, IF(('4.HiCLibrary'!E:E = B481) * ('4.HiCLibrary'!V:V = "Y"), '4.HiCLibrary'!D:D, "")),
        IF(
            COUNTIFS('4.HiCLibrary'!E:E, B481, '4.HiCLibrary'!U:U, "Y") &gt; 0,
            _xlfn.TEXTJOIN(", ", TRUE, IF(('4.HiCLibrary'!E:E = B481) * ('4.HiCLibrary'!U:U = "Y"), '4.HiCLibrary'!D:D, "")),
            "Awaiting Status"
        )
    )
)</f>
        <v/>
      </c>
      <c r="M481" s="47" t="s">
        <v>94</v>
      </c>
      <c r="N481" s="56" t="str" cm="1">
        <f t="array" aca="1" ref="N481" ca="1">IF(
    M481="N",
    "",
    IF(
        COUNTIFS('4.ONT'!E:E, B481, '4.ONT'!Q:Q, "Y") &gt; 0,
        _xlfn.TEXTJOIN(", ", TRUE, IF(('4.ONT'!E:E = B481) * ('4.ONT'!Q:Q = "Y"), '4.ONT'!D:D, "")),
        IF(
            COUNTIFS('4.ONT'!E:E, B481, '4.ONT'!P:P, "Y") &gt; 0,
            _xlfn.TEXTJOIN(", ", TRUE, IF(('4.ONT'!E:E = B481) * ('4.ONT'!P:P = "Y"), '4.ONT'!D:D, "")),
            "Awaiting Status"
        )
    )
)</f>
        <v/>
      </c>
      <c r="O481" s="60" t="s">
        <v>94</v>
      </c>
      <c r="P481" s="60" t="str" cm="1">
        <f t="array" aca="1" ref="P481" ca="1">IF(
    O481="N",
    "",
    IF(
        COUNTIFS('3.RNAExtractions'!E:E, B481, '3.RNAExtractions'!Z:Z, "Y") &gt; 0,
        _xlfn.TEXTJOIN(", ", TRUE, IF(('3.RNAExtractions'!E:E = B481) * ('3.RNAExtractions'!Z:Z = "Y"), '3.RNAExtractions'!D:D, "")),
        IF(
            COUNTIFS('3.RNAExtractions'!E:E, B481, '3.RNAExtractions'!Y:Y, "Y") &gt; 0,
            _xlfn.TEXTJOIN(", ", TRUE, IF(('3.RNAExtractions'!E:E = B481) * ('3.RNAExtractions'!Y:Y = "Y"), '3.RNAExtractions'!D:D, "")),
            "Awaiting Status"
        )
    )
)</f>
        <v/>
      </c>
      <c r="Q481" s="60"/>
      <c r="R481" s="60" t="str" cm="1">
        <f t="array" aca="1" ref="R481" ca="1">IF(
    Q481="N",
    "",
    IF(
        COUNTIFS('4.RNAIllumina'!E:E, B481, '4.RNAIllumina'!Y:Y, "Y") &gt; 0,
        _xlfn.TEXTJOIN(", ", TRUE, IF(('4.RNAIllumina'!E:E = B481) * ('4.RNAIllumina'!Y:Y = "Y"), '4.RNAIllumina'!D:D, "")),
        IF(
            COUNTIFS('4.RNAIllumina'!E:E, B481, '4.RNAIllumina'!X:X, "Y") &gt; 0,
            _xlfn.TEXTJOIN(", ", TRUE, IF(('4.RNAIllumina'!E:E = B481) * ('4.RNAIllumina'!X:X = "Y"), '4.RNAIllumina'!D:D, "")),
            "Awaiting Status"
        )
    )
)</f>
        <v>Awaiting Status</v>
      </c>
      <c r="T481" s="6" t="str">
        <f ca="1">VLOOKUP($B481,'1.MetaData'!$B:$H,2,FALSE)</f>
        <v>F16-0597</v>
      </c>
      <c r="U481" s="7" t="str">
        <f ca="1">VLOOKUP($B481,'1.MetaData'!$B:$H,3,FALSE)</f>
        <v>Abudefduf bengalensis</v>
      </c>
      <c r="V481" s="7" t="str">
        <f ca="1">VLOOKUP($B481,'1.MetaData'!$B:$H,4,FALSE)</f>
        <v>Bengal sergeant</v>
      </c>
      <c r="W481" s="6">
        <f ca="1">VLOOKUP($B481,'1.MetaData'!$B:$H,5,FALSE)</f>
        <v>0</v>
      </c>
      <c r="X481" s="6" t="str">
        <f ca="1">VLOOKUP($B481,'1.MetaData'!$B:$H,6,FALSE)</f>
        <v>TrEnD</v>
      </c>
      <c r="Z481"/>
    </row>
    <row r="482" spans="1:26" hidden="1" x14ac:dyDescent="0.25">
      <c r="A482" s="17">
        <v>481</v>
      </c>
      <c r="B482" s="3" t="str">
        <f t="shared" ca="1" si="9"/>
        <v>OG481</v>
      </c>
      <c r="C482" s="219" t="s">
        <v>96</v>
      </c>
      <c r="D482" s="4">
        <f ca="1">COUNTIF('2.Tissue'!C:C,B482)</f>
        <v>1</v>
      </c>
      <c r="E482" s="4">
        <f ca="1">COUNTIFS('3.DNAExtractions'!$E:$E,$B482,'3.DNAExtractions'!$D:$D,E$1)</f>
        <v>1</v>
      </c>
      <c r="F482" s="2" t="str" cm="1">
        <f t="array" aca="1" ref="F482" ca="1">IF(
    COUNTIFS('3.DNAExtractions'!E:E, B482, '3.DNAExtractions'!Y:Y, "Y") &gt; 0,
    _xlfn.TEXTJOIN(", ", TRUE, IF(('3.DNAExtractions'!E:E = B482) * ('3.DNAExtractions'!Y:Y = "Y"), '3.DNAExtractions'!D:D, "")),
    IF(
        COUNTIFS('3.DNAExtractions'!E:E, B482, '3.DNAExtractions'!X:X, "Y") &gt; 0,
        _xlfn.TEXTJOIN(", ", TRUE, IF(('3.DNAExtractions'!E:E = B482) * ('3.DNAExtractions'!X:X = "Y"), '3.DNAExtractions'!D:D, "")),
        "Awaiting Status"
    )
)</f>
        <v>Extracted</v>
      </c>
      <c r="G482" s="45" t="s">
        <v>92</v>
      </c>
      <c r="H482" s="8" t="str" cm="1">
        <f t="array" aca="1" ref="H482" ca="1">IF(
    G482="N",
    "",
    IF(
        COUNTIFS('4.Illumina'!E:E, B482, '4.Illumina'!R:R, "Y") &gt; 0,
        _xlfn.TEXTJOIN(", ", TRUE, IF(('4.Illumina'!E:E = B482) * ('4.Illumina'!R:R = "Y"), '4.Illumina'!D:D, "")),
        IF(
            COUNTIFS('4.Illumina'!E:E, B482, '4.Illumina'!Q:Q, "Y") &gt; 0,
            _xlfn.TEXTJOIN(", ", TRUE, IF(('4.Illumina'!E:E = B482) * ('4.Illumina'!Q:Q = "Y"), '4.Illumina'!D:D, "")),
            "Awaiting Status"
        )
    )
)</f>
        <v>Sequenced</v>
      </c>
      <c r="I482" s="26" t="s">
        <v>94</v>
      </c>
      <c r="J482" s="56" t="str" cm="1">
        <f t="array" aca="1" ref="J482" ca="1">IF(
    I482="N",
    "",
    IF(
        COUNTIFS('4.PacBio'!E:E, B482, '4.PacBio'!W:W, "Y") &gt; 0,
        _xlfn.TEXTJOIN(", ", TRUE, IF(('4.PacBio'!E:E = B482) * ('4.PacBio'!W:W = "Y"), '4.PacBio'!D:D, "")),
        IF(
            COUNTIFS('4.PacBio'!E:E, B482, '4.PacBio'!V:V, "Y") &gt; 0,
            _xlfn.TEXTJOIN(", ", TRUE, IF(('4.PacBio'!E:E = B482) * ('4.PacBio'!V:V = "Y"), '4.PacBio'!D:D, "")),
            "Awaiting Status"
        )
    )
)</f>
        <v/>
      </c>
      <c r="K482" s="181" t="s">
        <v>94</v>
      </c>
      <c r="L482" s="8" t="str" cm="1">
        <f t="array" aca="1" ref="L482" ca="1">IF(
    K482="N",
    "",
    IF(
        COUNTIFS('4.HiCLibrary'!E:E, B482, '4.HiCLibrary'!V:V, "Y") &gt; 0,
        _xlfn.TEXTJOIN(", ", TRUE, IF(('4.HiCLibrary'!E:E = B482) * ('4.HiCLibrary'!V:V = "Y"), '4.HiCLibrary'!D:D, "")),
        IF(
            COUNTIFS('4.HiCLibrary'!E:E, B482, '4.HiCLibrary'!U:U, "Y") &gt; 0,
            _xlfn.TEXTJOIN(", ", TRUE, IF(('4.HiCLibrary'!E:E = B482) * ('4.HiCLibrary'!U:U = "Y"), '4.HiCLibrary'!D:D, "")),
            "Awaiting Status"
        )
    )
)</f>
        <v/>
      </c>
      <c r="M482" s="47" t="s">
        <v>94</v>
      </c>
      <c r="N482" s="56" t="str" cm="1">
        <f t="array" aca="1" ref="N482" ca="1">IF(
    M482="N",
    "",
    IF(
        COUNTIFS('4.ONT'!E:E, B482, '4.ONT'!Q:Q, "Y") &gt; 0,
        _xlfn.TEXTJOIN(", ", TRUE, IF(('4.ONT'!E:E = B482) * ('4.ONT'!Q:Q = "Y"), '4.ONT'!D:D, "")),
        IF(
            COUNTIFS('4.ONT'!E:E, B482, '4.ONT'!P:P, "Y") &gt; 0,
            _xlfn.TEXTJOIN(", ", TRUE, IF(('4.ONT'!E:E = B482) * ('4.ONT'!P:P = "Y"), '4.ONT'!D:D, "")),
            "Awaiting Status"
        )
    )
)</f>
        <v/>
      </c>
      <c r="O482" s="60" t="s">
        <v>94</v>
      </c>
      <c r="P482" s="60" t="str" cm="1">
        <f t="array" aca="1" ref="P482" ca="1">IF(
    O482="N",
    "",
    IF(
        COUNTIFS('3.RNAExtractions'!E:E, B482, '3.RNAExtractions'!Z:Z, "Y") &gt; 0,
        _xlfn.TEXTJOIN(", ", TRUE, IF(('3.RNAExtractions'!E:E = B482) * ('3.RNAExtractions'!Z:Z = "Y"), '3.RNAExtractions'!D:D, "")),
        IF(
            COUNTIFS('3.RNAExtractions'!E:E, B482, '3.RNAExtractions'!Y:Y, "Y") &gt; 0,
            _xlfn.TEXTJOIN(", ", TRUE, IF(('3.RNAExtractions'!E:E = B482) * ('3.RNAExtractions'!Y:Y = "Y"), '3.RNAExtractions'!D:D, "")),
            "Awaiting Status"
        )
    )
)</f>
        <v/>
      </c>
      <c r="Q482" s="60"/>
      <c r="R482" s="60" t="str" cm="1">
        <f t="array" aca="1" ref="R482" ca="1">IF(
    Q482="N",
    "",
    IF(
        COUNTIFS('4.RNAIllumina'!E:E, B482, '4.RNAIllumina'!Y:Y, "Y") &gt; 0,
        _xlfn.TEXTJOIN(", ", TRUE, IF(('4.RNAIllumina'!E:E = B482) * ('4.RNAIllumina'!Y:Y = "Y"), '4.RNAIllumina'!D:D, "")),
        IF(
            COUNTIFS('4.RNAIllumina'!E:E, B482, '4.RNAIllumina'!X:X, "Y") &gt; 0,
            _xlfn.TEXTJOIN(", ", TRUE, IF(('4.RNAIllumina'!E:E = B482) * ('4.RNAIllumina'!X:X = "Y"), '4.RNAIllumina'!D:D, "")),
            "Awaiting Status"
        )
    )
)</f>
        <v>Awaiting Status</v>
      </c>
      <c r="T482" s="6" t="str">
        <f ca="1">VLOOKUP($B482,'1.MetaData'!$B:$H,2,FALSE)</f>
        <v>F16-0580</v>
      </c>
      <c r="U482" s="7" t="str">
        <f ca="1">VLOOKUP($B482,'1.MetaData'!$B:$H,3,FALSE)</f>
        <v>Acanthopagrus latus</v>
      </c>
      <c r="V482" s="7" t="str">
        <f ca="1">VLOOKUP($B482,'1.MetaData'!$B:$H,4,FALSE)</f>
        <v>Yellowfin seabream</v>
      </c>
      <c r="W482" s="6">
        <f ca="1">VLOOKUP($B482,'1.MetaData'!$B:$H,5,FALSE)</f>
        <v>0</v>
      </c>
      <c r="X482" s="6" t="str">
        <f ca="1">VLOOKUP($B482,'1.MetaData'!$B:$H,6,FALSE)</f>
        <v>TrEnD</v>
      </c>
      <c r="Z482"/>
    </row>
    <row r="483" spans="1:26" hidden="1" x14ac:dyDescent="0.25">
      <c r="A483" s="17">
        <v>482</v>
      </c>
      <c r="B483" s="3" t="str">
        <f t="shared" ca="1" si="9"/>
        <v>OG482</v>
      </c>
      <c r="C483" s="219" t="s">
        <v>96</v>
      </c>
      <c r="D483" s="4">
        <f ca="1">COUNTIF('2.Tissue'!C:C,B483)</f>
        <v>1</v>
      </c>
      <c r="E483" s="4">
        <f ca="1">COUNTIFS('3.DNAExtractions'!$E:$E,$B483,'3.DNAExtractions'!$D:$D,E$1)</f>
        <v>1</v>
      </c>
      <c r="F483" s="2" t="str" cm="1">
        <f t="array" aca="1" ref="F483" ca="1">IF(
    COUNTIFS('3.DNAExtractions'!E:E, B483, '3.DNAExtractions'!Y:Y, "Y") &gt; 0,
    _xlfn.TEXTJOIN(", ", TRUE, IF(('3.DNAExtractions'!E:E = B483) * ('3.DNAExtractions'!Y:Y = "Y"), '3.DNAExtractions'!D:D, "")),
    IF(
        COUNTIFS('3.DNAExtractions'!E:E, B483, '3.DNAExtractions'!X:X, "Y") &gt; 0,
        _xlfn.TEXTJOIN(", ", TRUE, IF(('3.DNAExtractions'!E:E = B483) * ('3.DNAExtractions'!X:X = "Y"), '3.DNAExtractions'!D:D, "")),
        "Awaiting Status"
    )
)</f>
        <v>Extracted</v>
      </c>
      <c r="G483" s="45" t="s">
        <v>92</v>
      </c>
      <c r="H483" s="8" t="str" cm="1">
        <f t="array" aca="1" ref="H483" ca="1">IF(
    G483="N",
    "",
    IF(
        COUNTIFS('4.Illumina'!E:E, B483, '4.Illumina'!R:R, "Y") &gt; 0,
        _xlfn.TEXTJOIN(", ", TRUE, IF(('4.Illumina'!E:E = B483) * ('4.Illumina'!R:R = "Y"), '4.Illumina'!D:D, "")),
        IF(
            COUNTIFS('4.Illumina'!E:E, B483, '4.Illumina'!Q:Q, "Y") &gt; 0,
            _xlfn.TEXTJOIN(", ", TRUE, IF(('4.Illumina'!E:E = B483) * ('4.Illumina'!Q:Q = "Y"), '4.Illumina'!D:D, "")),
            "Awaiting Status"
        )
    )
)</f>
        <v>Sequenced</v>
      </c>
      <c r="I483" s="26" t="s">
        <v>94</v>
      </c>
      <c r="J483" s="56" t="str" cm="1">
        <f t="array" aca="1" ref="J483" ca="1">IF(
    I483="N",
    "",
    IF(
        COUNTIFS('4.PacBio'!E:E, B483, '4.PacBio'!W:W, "Y") &gt; 0,
        _xlfn.TEXTJOIN(", ", TRUE, IF(('4.PacBio'!E:E = B483) * ('4.PacBio'!W:W = "Y"), '4.PacBio'!D:D, "")),
        IF(
            COUNTIFS('4.PacBio'!E:E, B483, '4.PacBio'!V:V, "Y") &gt; 0,
            _xlfn.TEXTJOIN(", ", TRUE, IF(('4.PacBio'!E:E = B483) * ('4.PacBio'!V:V = "Y"), '4.PacBio'!D:D, "")),
            "Awaiting Status"
        )
    )
)</f>
        <v/>
      </c>
      <c r="K483" s="181" t="s">
        <v>94</v>
      </c>
      <c r="L483" s="8" t="str" cm="1">
        <f t="array" aca="1" ref="L483" ca="1">IF(
    K483="N",
    "",
    IF(
        COUNTIFS('4.HiCLibrary'!E:E, B483, '4.HiCLibrary'!V:V, "Y") &gt; 0,
        _xlfn.TEXTJOIN(", ", TRUE, IF(('4.HiCLibrary'!E:E = B483) * ('4.HiCLibrary'!V:V = "Y"), '4.HiCLibrary'!D:D, "")),
        IF(
            COUNTIFS('4.HiCLibrary'!E:E, B483, '4.HiCLibrary'!U:U, "Y") &gt; 0,
            _xlfn.TEXTJOIN(", ", TRUE, IF(('4.HiCLibrary'!E:E = B483) * ('4.HiCLibrary'!U:U = "Y"), '4.HiCLibrary'!D:D, "")),
            "Awaiting Status"
        )
    )
)</f>
        <v/>
      </c>
      <c r="M483" s="47" t="s">
        <v>94</v>
      </c>
      <c r="N483" s="56" t="str" cm="1">
        <f t="array" aca="1" ref="N483" ca="1">IF(
    M483="N",
    "",
    IF(
        COUNTIFS('4.ONT'!E:E, B483, '4.ONT'!Q:Q, "Y") &gt; 0,
        _xlfn.TEXTJOIN(", ", TRUE, IF(('4.ONT'!E:E = B483) * ('4.ONT'!Q:Q = "Y"), '4.ONT'!D:D, "")),
        IF(
            COUNTIFS('4.ONT'!E:E, B483, '4.ONT'!P:P, "Y") &gt; 0,
            _xlfn.TEXTJOIN(", ", TRUE, IF(('4.ONT'!E:E = B483) * ('4.ONT'!P:P = "Y"), '4.ONT'!D:D, "")),
            "Awaiting Status"
        )
    )
)</f>
        <v/>
      </c>
      <c r="O483" s="60" t="s">
        <v>94</v>
      </c>
      <c r="P483" s="60" t="str" cm="1">
        <f t="array" aca="1" ref="P483" ca="1">IF(
    O483="N",
    "",
    IF(
        COUNTIFS('3.RNAExtractions'!E:E, B483, '3.RNAExtractions'!Z:Z, "Y") &gt; 0,
        _xlfn.TEXTJOIN(", ", TRUE, IF(('3.RNAExtractions'!E:E = B483) * ('3.RNAExtractions'!Z:Z = "Y"), '3.RNAExtractions'!D:D, "")),
        IF(
            COUNTIFS('3.RNAExtractions'!E:E, B483, '3.RNAExtractions'!Y:Y, "Y") &gt; 0,
            _xlfn.TEXTJOIN(", ", TRUE, IF(('3.RNAExtractions'!E:E = B483) * ('3.RNAExtractions'!Y:Y = "Y"), '3.RNAExtractions'!D:D, "")),
            "Awaiting Status"
        )
    )
)</f>
        <v/>
      </c>
      <c r="Q483" s="60"/>
      <c r="R483" s="60" t="str" cm="1">
        <f t="array" aca="1" ref="R483" ca="1">IF(
    Q483="N",
    "",
    IF(
        COUNTIFS('4.RNAIllumina'!E:E, B483, '4.RNAIllumina'!Y:Y, "Y") &gt; 0,
        _xlfn.TEXTJOIN(", ", TRUE, IF(('4.RNAIllumina'!E:E = B483) * ('4.RNAIllumina'!Y:Y = "Y"), '4.RNAIllumina'!D:D, "")),
        IF(
            COUNTIFS('4.RNAIllumina'!E:E, B483, '4.RNAIllumina'!X:X, "Y") &gt; 0,
            _xlfn.TEXTJOIN(", ", TRUE, IF(('4.RNAIllumina'!E:E = B483) * ('4.RNAIllumina'!X:X = "Y"), '4.RNAIllumina'!D:D, "")),
            "Awaiting Status"
        )
    )
)</f>
        <v>Awaiting Status</v>
      </c>
      <c r="T483" s="6" t="str">
        <f ca="1">VLOOKUP($B483,'1.MetaData'!$B:$H,2,FALSE)</f>
        <v>F16-0598</v>
      </c>
      <c r="U483" s="7" t="str">
        <f ca="1">VLOOKUP($B483,'1.MetaData'!$B:$H,3,FALSE)</f>
        <v>Alepes apercna</v>
      </c>
      <c r="V483" s="7" t="str">
        <f ca="1">VLOOKUP($B483,'1.MetaData'!$B:$H,4,FALSE)</f>
        <v xml:space="preserve">smallmouth scad </v>
      </c>
      <c r="W483" s="6">
        <f ca="1">VLOOKUP($B483,'1.MetaData'!$B:$H,5,FALSE)</f>
        <v>0</v>
      </c>
      <c r="X483" s="6" t="str">
        <f ca="1">VLOOKUP($B483,'1.MetaData'!$B:$H,6,FALSE)</f>
        <v>TrEnD</v>
      </c>
      <c r="Z483"/>
    </row>
    <row r="484" spans="1:26" hidden="1" x14ac:dyDescent="0.25">
      <c r="A484" s="17">
        <v>483</v>
      </c>
      <c r="B484" s="3" t="str">
        <f t="shared" ca="1" si="9"/>
        <v>OG483</v>
      </c>
      <c r="C484" s="219" t="s">
        <v>96</v>
      </c>
      <c r="D484" s="4">
        <f ca="1">COUNTIF('2.Tissue'!C:C,B484)</f>
        <v>1</v>
      </c>
      <c r="E484" s="4">
        <f ca="1">COUNTIFS('3.DNAExtractions'!$E:$E,$B484,'3.DNAExtractions'!$D:$D,E$1)</f>
        <v>1</v>
      </c>
      <c r="F484" s="2" t="str" cm="1">
        <f t="array" aca="1" ref="F484" ca="1">IF(
    COUNTIFS('3.DNAExtractions'!E:E, B484, '3.DNAExtractions'!Y:Y, "Y") &gt; 0,
    _xlfn.TEXTJOIN(", ", TRUE, IF(('3.DNAExtractions'!E:E = B484) * ('3.DNAExtractions'!Y:Y = "Y"), '3.DNAExtractions'!D:D, "")),
    IF(
        COUNTIFS('3.DNAExtractions'!E:E, B484, '3.DNAExtractions'!X:X, "Y") &gt; 0,
        _xlfn.TEXTJOIN(", ", TRUE, IF(('3.DNAExtractions'!E:E = B484) * ('3.DNAExtractions'!X:X = "Y"), '3.DNAExtractions'!D:D, "")),
        "Awaiting Status"
    )
)</f>
        <v>Extracted</v>
      </c>
      <c r="G484" s="45" t="s">
        <v>92</v>
      </c>
      <c r="H484" s="8" t="str" cm="1">
        <f t="array" aca="1" ref="H484" ca="1">IF(
    G484="N",
    "",
    IF(
        COUNTIFS('4.Illumina'!E:E, B484, '4.Illumina'!R:R, "Y") &gt; 0,
        _xlfn.TEXTJOIN(", ", TRUE, IF(('4.Illumina'!E:E = B484) * ('4.Illumina'!R:R = "Y"), '4.Illumina'!D:D, "")),
        IF(
            COUNTIFS('4.Illumina'!E:E, B484, '4.Illumina'!Q:Q, "Y") &gt; 0,
            _xlfn.TEXTJOIN(", ", TRUE, IF(('4.Illumina'!E:E = B484) * ('4.Illumina'!Q:Q = "Y"), '4.Illumina'!D:D, "")),
            "Awaiting Status"
        )
    )
)</f>
        <v>Sequenced</v>
      </c>
      <c r="I484" s="26" t="s">
        <v>94</v>
      </c>
      <c r="J484" s="56" t="str" cm="1">
        <f t="array" aca="1" ref="J484" ca="1">IF(
    I484="N",
    "",
    IF(
        COUNTIFS('4.PacBio'!E:E, B484, '4.PacBio'!W:W, "Y") &gt; 0,
        _xlfn.TEXTJOIN(", ", TRUE, IF(('4.PacBio'!E:E = B484) * ('4.PacBio'!W:W = "Y"), '4.PacBio'!D:D, "")),
        IF(
            COUNTIFS('4.PacBio'!E:E, B484, '4.PacBio'!V:V, "Y") &gt; 0,
            _xlfn.TEXTJOIN(", ", TRUE, IF(('4.PacBio'!E:E = B484) * ('4.PacBio'!V:V = "Y"), '4.PacBio'!D:D, "")),
            "Awaiting Status"
        )
    )
)</f>
        <v/>
      </c>
      <c r="K484" s="181" t="s">
        <v>94</v>
      </c>
      <c r="L484" s="8" t="str" cm="1">
        <f t="array" aca="1" ref="L484" ca="1">IF(
    K484="N",
    "",
    IF(
        COUNTIFS('4.HiCLibrary'!E:E, B484, '4.HiCLibrary'!V:V, "Y") &gt; 0,
        _xlfn.TEXTJOIN(", ", TRUE, IF(('4.HiCLibrary'!E:E = B484) * ('4.HiCLibrary'!V:V = "Y"), '4.HiCLibrary'!D:D, "")),
        IF(
            COUNTIFS('4.HiCLibrary'!E:E, B484, '4.HiCLibrary'!U:U, "Y") &gt; 0,
            _xlfn.TEXTJOIN(", ", TRUE, IF(('4.HiCLibrary'!E:E = B484) * ('4.HiCLibrary'!U:U = "Y"), '4.HiCLibrary'!D:D, "")),
            "Awaiting Status"
        )
    )
)</f>
        <v/>
      </c>
      <c r="M484" s="47" t="s">
        <v>94</v>
      </c>
      <c r="N484" s="56" t="str" cm="1">
        <f t="array" aca="1" ref="N484" ca="1">IF(
    M484="N",
    "",
    IF(
        COUNTIFS('4.ONT'!E:E, B484, '4.ONT'!Q:Q, "Y") &gt; 0,
        _xlfn.TEXTJOIN(", ", TRUE, IF(('4.ONT'!E:E = B484) * ('4.ONT'!Q:Q = "Y"), '4.ONT'!D:D, "")),
        IF(
            COUNTIFS('4.ONT'!E:E, B484, '4.ONT'!P:P, "Y") &gt; 0,
            _xlfn.TEXTJOIN(", ", TRUE, IF(('4.ONT'!E:E = B484) * ('4.ONT'!P:P = "Y"), '4.ONT'!D:D, "")),
            "Awaiting Status"
        )
    )
)</f>
        <v/>
      </c>
      <c r="O484" s="60" t="s">
        <v>94</v>
      </c>
      <c r="P484" s="60" t="str" cm="1">
        <f t="array" aca="1" ref="P484" ca="1">IF(
    O484="N",
    "",
    IF(
        COUNTIFS('3.RNAExtractions'!E:E, B484, '3.RNAExtractions'!Z:Z, "Y") &gt; 0,
        _xlfn.TEXTJOIN(", ", TRUE, IF(('3.RNAExtractions'!E:E = B484) * ('3.RNAExtractions'!Z:Z = "Y"), '3.RNAExtractions'!D:D, "")),
        IF(
            COUNTIFS('3.RNAExtractions'!E:E, B484, '3.RNAExtractions'!Y:Y, "Y") &gt; 0,
            _xlfn.TEXTJOIN(", ", TRUE, IF(('3.RNAExtractions'!E:E = B484) * ('3.RNAExtractions'!Y:Y = "Y"), '3.RNAExtractions'!D:D, "")),
            "Awaiting Status"
        )
    )
)</f>
        <v/>
      </c>
      <c r="Q484" s="60"/>
      <c r="R484" s="60" t="str" cm="1">
        <f t="array" aca="1" ref="R484" ca="1">IF(
    Q484="N",
    "",
    IF(
        COUNTIFS('4.RNAIllumina'!E:E, B484, '4.RNAIllumina'!Y:Y, "Y") &gt; 0,
        _xlfn.TEXTJOIN(", ", TRUE, IF(('4.RNAIllumina'!E:E = B484) * ('4.RNAIllumina'!Y:Y = "Y"), '4.RNAIllumina'!D:D, "")),
        IF(
            COUNTIFS('4.RNAIllumina'!E:E, B484, '4.RNAIllumina'!X:X, "Y") &gt; 0,
            _xlfn.TEXTJOIN(", ", TRUE, IF(('4.RNAIllumina'!E:E = B484) * ('4.RNAIllumina'!X:X = "Y"), '4.RNAIllumina'!D:D, "")),
            "Awaiting Status"
        )
    )
)</f>
        <v>Awaiting Status</v>
      </c>
      <c r="T484" s="6" t="str">
        <f ca="1">VLOOKUP($B484,'1.MetaData'!$B:$H,2,FALSE)</f>
        <v>F16-0578</v>
      </c>
      <c r="U484" s="7" t="str">
        <f ca="1">VLOOKUP($B484,'1.MetaData'!$B:$H,3,FALSE)</f>
        <v>Amphiprion clarkii</v>
      </c>
      <c r="V484" s="7" t="str">
        <f ca="1">VLOOKUP($B484,'1.MetaData'!$B:$H,4,FALSE)</f>
        <v>Clark's anemonefish</v>
      </c>
      <c r="W484" s="6">
        <f ca="1">VLOOKUP($B484,'1.MetaData'!$B:$H,5,FALSE)</f>
        <v>0</v>
      </c>
      <c r="X484" s="6" t="str">
        <f ca="1">VLOOKUP($B484,'1.MetaData'!$B:$H,6,FALSE)</f>
        <v>TrEnD</v>
      </c>
      <c r="Z484"/>
    </row>
    <row r="485" spans="1:26" hidden="1" x14ac:dyDescent="0.25">
      <c r="A485" s="17">
        <v>484</v>
      </c>
      <c r="B485" s="3" t="str">
        <f t="shared" ca="1" si="9"/>
        <v>OG484</v>
      </c>
      <c r="C485" s="219" t="s">
        <v>96</v>
      </c>
      <c r="D485" s="4">
        <f ca="1">COUNTIF('2.Tissue'!C:C,B485)</f>
        <v>1</v>
      </c>
      <c r="E485" s="4">
        <f ca="1">COUNTIFS('3.DNAExtractions'!$E:$E,$B485,'3.DNAExtractions'!$D:$D,E$1)</f>
        <v>1</v>
      </c>
      <c r="F485" s="2" t="str" cm="1">
        <f t="array" aca="1" ref="F485" ca="1">IF(
    COUNTIFS('3.DNAExtractions'!E:E, B485, '3.DNAExtractions'!Y:Y, "Y") &gt; 0,
    _xlfn.TEXTJOIN(", ", TRUE, IF(('3.DNAExtractions'!E:E = B485) * ('3.DNAExtractions'!Y:Y = "Y"), '3.DNAExtractions'!D:D, "")),
    IF(
        COUNTIFS('3.DNAExtractions'!E:E, B485, '3.DNAExtractions'!X:X, "Y") &gt; 0,
        _xlfn.TEXTJOIN(", ", TRUE, IF(('3.DNAExtractions'!E:E = B485) * ('3.DNAExtractions'!X:X = "Y"), '3.DNAExtractions'!D:D, "")),
        "Awaiting Status"
    )
)</f>
        <v>Extracted</v>
      </c>
      <c r="G485" s="45" t="s">
        <v>92</v>
      </c>
      <c r="H485" s="8" t="str" cm="1">
        <f t="array" aca="1" ref="H485" ca="1">IF(
    G485="N",
    "",
    IF(
        COUNTIFS('4.Illumina'!E:E, B485, '4.Illumina'!R:R, "Y") &gt; 0,
        _xlfn.TEXTJOIN(", ", TRUE, IF(('4.Illumina'!E:E = B485) * ('4.Illumina'!R:R = "Y"), '4.Illumina'!D:D, "")),
        IF(
            COUNTIFS('4.Illumina'!E:E, B485, '4.Illumina'!Q:Q, "Y") &gt; 0,
            _xlfn.TEXTJOIN(", ", TRUE, IF(('4.Illumina'!E:E = B485) * ('4.Illumina'!Q:Q = "Y"), '4.Illumina'!D:D, "")),
            "Awaiting Status"
        )
    )
)</f>
        <v>Sequenced</v>
      </c>
      <c r="I485" s="26" t="s">
        <v>94</v>
      </c>
      <c r="J485" s="56" t="str" cm="1">
        <f t="array" aca="1" ref="J485" ca="1">IF(
    I485="N",
    "",
    IF(
        COUNTIFS('4.PacBio'!E:E, B485, '4.PacBio'!W:W, "Y") &gt; 0,
        _xlfn.TEXTJOIN(", ", TRUE, IF(('4.PacBio'!E:E = B485) * ('4.PacBio'!W:W = "Y"), '4.PacBio'!D:D, "")),
        IF(
            COUNTIFS('4.PacBio'!E:E, B485, '4.PacBio'!V:V, "Y") &gt; 0,
            _xlfn.TEXTJOIN(", ", TRUE, IF(('4.PacBio'!E:E = B485) * ('4.PacBio'!V:V = "Y"), '4.PacBio'!D:D, "")),
            "Awaiting Status"
        )
    )
)</f>
        <v/>
      </c>
      <c r="K485" s="181" t="s">
        <v>94</v>
      </c>
      <c r="L485" s="8" t="str" cm="1">
        <f t="array" aca="1" ref="L485" ca="1">IF(
    K485="N",
    "",
    IF(
        COUNTIFS('4.HiCLibrary'!E:E, B485, '4.HiCLibrary'!V:V, "Y") &gt; 0,
        _xlfn.TEXTJOIN(", ", TRUE, IF(('4.HiCLibrary'!E:E = B485) * ('4.HiCLibrary'!V:V = "Y"), '4.HiCLibrary'!D:D, "")),
        IF(
            COUNTIFS('4.HiCLibrary'!E:E, B485, '4.HiCLibrary'!U:U, "Y") &gt; 0,
            _xlfn.TEXTJOIN(", ", TRUE, IF(('4.HiCLibrary'!E:E = B485) * ('4.HiCLibrary'!U:U = "Y"), '4.HiCLibrary'!D:D, "")),
            "Awaiting Status"
        )
    )
)</f>
        <v/>
      </c>
      <c r="M485" s="47" t="s">
        <v>94</v>
      </c>
      <c r="N485" s="56" t="str" cm="1">
        <f t="array" aca="1" ref="N485" ca="1">IF(
    M485="N",
    "",
    IF(
        COUNTIFS('4.ONT'!E:E, B485, '4.ONT'!Q:Q, "Y") &gt; 0,
        _xlfn.TEXTJOIN(", ", TRUE, IF(('4.ONT'!E:E = B485) * ('4.ONT'!Q:Q = "Y"), '4.ONT'!D:D, "")),
        IF(
            COUNTIFS('4.ONT'!E:E, B485, '4.ONT'!P:P, "Y") &gt; 0,
            _xlfn.TEXTJOIN(", ", TRUE, IF(('4.ONT'!E:E = B485) * ('4.ONT'!P:P = "Y"), '4.ONT'!D:D, "")),
            "Awaiting Status"
        )
    )
)</f>
        <v/>
      </c>
      <c r="O485" s="60" t="s">
        <v>94</v>
      </c>
      <c r="P485" s="60" t="str" cm="1">
        <f t="array" aca="1" ref="P485" ca="1">IF(
    O485="N",
    "",
    IF(
        COUNTIFS('3.RNAExtractions'!E:E, B485, '3.RNAExtractions'!Z:Z, "Y") &gt; 0,
        _xlfn.TEXTJOIN(", ", TRUE, IF(('3.RNAExtractions'!E:E = B485) * ('3.RNAExtractions'!Z:Z = "Y"), '3.RNAExtractions'!D:D, "")),
        IF(
            COUNTIFS('3.RNAExtractions'!E:E, B485, '3.RNAExtractions'!Y:Y, "Y") &gt; 0,
            _xlfn.TEXTJOIN(", ", TRUE, IF(('3.RNAExtractions'!E:E = B485) * ('3.RNAExtractions'!Y:Y = "Y"), '3.RNAExtractions'!D:D, "")),
            "Awaiting Status"
        )
    )
)</f>
        <v/>
      </c>
      <c r="Q485" s="60"/>
      <c r="R485" s="60" t="str" cm="1">
        <f t="array" aca="1" ref="R485" ca="1">IF(
    Q485="N",
    "",
    IF(
        COUNTIFS('4.RNAIllumina'!E:E, B485, '4.RNAIllumina'!Y:Y, "Y") &gt; 0,
        _xlfn.TEXTJOIN(", ", TRUE, IF(('4.RNAIllumina'!E:E = B485) * ('4.RNAIllumina'!Y:Y = "Y"), '4.RNAIllumina'!D:D, "")),
        IF(
            COUNTIFS('4.RNAIllumina'!E:E, B485, '4.RNAIllumina'!X:X, "Y") &gt; 0,
            _xlfn.TEXTJOIN(", ", TRUE, IF(('4.RNAIllumina'!E:E = B485) * ('4.RNAIllumina'!X:X = "Y"), '4.RNAIllumina'!D:D, "")),
            "Awaiting Status"
        )
    )
)</f>
        <v>Awaiting Status</v>
      </c>
      <c r="T485" s="6" t="str">
        <f ca="1">VLOOKUP($B485,'1.MetaData'!$B:$H,2,FALSE)</f>
        <v>F16-0599</v>
      </c>
      <c r="U485" s="7" t="str">
        <f ca="1">VLOOKUP($B485,'1.MetaData'!$B:$H,3,FALSE)</f>
        <v>Amphiprion clarkii</v>
      </c>
      <c r="V485" s="7" t="str">
        <f ca="1">VLOOKUP($B485,'1.MetaData'!$B:$H,4,FALSE)</f>
        <v>Clark's anemonefish</v>
      </c>
      <c r="W485" s="6">
        <f ca="1">VLOOKUP($B485,'1.MetaData'!$B:$H,5,FALSE)</f>
        <v>0</v>
      </c>
      <c r="X485" s="6" t="str">
        <f ca="1">VLOOKUP($B485,'1.MetaData'!$B:$H,6,FALSE)</f>
        <v>TrEnD</v>
      </c>
      <c r="Z485"/>
    </row>
    <row r="486" spans="1:26" hidden="1" x14ac:dyDescent="0.25">
      <c r="A486" s="17">
        <v>485</v>
      </c>
      <c r="B486" s="3" t="str">
        <f t="shared" ca="1" si="9"/>
        <v>OG485</v>
      </c>
      <c r="C486" s="219" t="s">
        <v>96</v>
      </c>
      <c r="D486" s="4">
        <f ca="1">COUNTIF('2.Tissue'!C:C,B486)</f>
        <v>1</v>
      </c>
      <c r="E486" s="4">
        <f ca="1">COUNTIFS('3.DNAExtractions'!$E:$E,$B486,'3.DNAExtractions'!$D:$D,E$1)</f>
        <v>1</v>
      </c>
      <c r="F486" s="2" t="str" cm="1">
        <f t="array" aca="1" ref="F486" ca="1">IF(
    COUNTIFS('3.DNAExtractions'!E:E, B486, '3.DNAExtractions'!Y:Y, "Y") &gt; 0,
    _xlfn.TEXTJOIN(", ", TRUE, IF(('3.DNAExtractions'!E:E = B486) * ('3.DNAExtractions'!Y:Y = "Y"), '3.DNAExtractions'!D:D, "")),
    IF(
        COUNTIFS('3.DNAExtractions'!E:E, B486, '3.DNAExtractions'!X:X, "Y") &gt; 0,
        _xlfn.TEXTJOIN(", ", TRUE, IF(('3.DNAExtractions'!E:E = B486) * ('3.DNAExtractions'!X:X = "Y"), '3.DNAExtractions'!D:D, "")),
        "Awaiting Status"
    )
)</f>
        <v>Extracted</v>
      </c>
      <c r="G486" s="45" t="s">
        <v>92</v>
      </c>
      <c r="H486" s="8" t="str" cm="1">
        <f t="array" aca="1" ref="H486" ca="1">IF(
    G486="N",
    "",
    IF(
        COUNTIFS('4.Illumina'!E:E, B486, '4.Illumina'!R:R, "Y") &gt; 0,
        _xlfn.TEXTJOIN(", ", TRUE, IF(('4.Illumina'!E:E = B486) * ('4.Illumina'!R:R = "Y"), '4.Illumina'!D:D, "")),
        IF(
            COUNTIFS('4.Illumina'!E:E, B486, '4.Illumina'!Q:Q, "Y") &gt; 0,
            _xlfn.TEXTJOIN(", ", TRUE, IF(('4.Illumina'!E:E = B486) * ('4.Illumina'!Q:Q = "Y"), '4.Illumina'!D:D, "")),
            "Awaiting Status"
        )
    )
)</f>
        <v>Sequenced</v>
      </c>
      <c r="I486" s="26" t="s">
        <v>94</v>
      </c>
      <c r="J486" s="56" t="str" cm="1">
        <f t="array" aca="1" ref="J486" ca="1">IF(
    I486="N",
    "",
    IF(
        COUNTIFS('4.PacBio'!E:E, B486, '4.PacBio'!W:W, "Y") &gt; 0,
        _xlfn.TEXTJOIN(", ", TRUE, IF(('4.PacBio'!E:E = B486) * ('4.PacBio'!W:W = "Y"), '4.PacBio'!D:D, "")),
        IF(
            COUNTIFS('4.PacBio'!E:E, B486, '4.PacBio'!V:V, "Y") &gt; 0,
            _xlfn.TEXTJOIN(", ", TRUE, IF(('4.PacBio'!E:E = B486) * ('4.PacBio'!V:V = "Y"), '4.PacBio'!D:D, "")),
            "Awaiting Status"
        )
    )
)</f>
        <v/>
      </c>
      <c r="K486" s="181" t="s">
        <v>94</v>
      </c>
      <c r="L486" s="8" t="str" cm="1">
        <f t="array" aca="1" ref="L486" ca="1">IF(
    K486="N",
    "",
    IF(
        COUNTIFS('4.HiCLibrary'!E:E, B486, '4.HiCLibrary'!V:V, "Y") &gt; 0,
        _xlfn.TEXTJOIN(", ", TRUE, IF(('4.HiCLibrary'!E:E = B486) * ('4.HiCLibrary'!V:V = "Y"), '4.HiCLibrary'!D:D, "")),
        IF(
            COUNTIFS('4.HiCLibrary'!E:E, B486, '4.HiCLibrary'!U:U, "Y") &gt; 0,
            _xlfn.TEXTJOIN(", ", TRUE, IF(('4.HiCLibrary'!E:E = B486) * ('4.HiCLibrary'!U:U = "Y"), '4.HiCLibrary'!D:D, "")),
            "Awaiting Status"
        )
    )
)</f>
        <v/>
      </c>
      <c r="M486" s="47" t="s">
        <v>94</v>
      </c>
      <c r="N486" s="56" t="str" cm="1">
        <f t="array" aca="1" ref="N486" ca="1">IF(
    M486="N",
    "",
    IF(
        COUNTIFS('4.ONT'!E:E, B486, '4.ONT'!Q:Q, "Y") &gt; 0,
        _xlfn.TEXTJOIN(", ", TRUE, IF(('4.ONT'!E:E = B486) * ('4.ONT'!Q:Q = "Y"), '4.ONT'!D:D, "")),
        IF(
            COUNTIFS('4.ONT'!E:E, B486, '4.ONT'!P:P, "Y") &gt; 0,
            _xlfn.TEXTJOIN(", ", TRUE, IF(('4.ONT'!E:E = B486) * ('4.ONT'!P:P = "Y"), '4.ONT'!D:D, "")),
            "Awaiting Status"
        )
    )
)</f>
        <v/>
      </c>
      <c r="O486" s="60" t="s">
        <v>94</v>
      </c>
      <c r="P486" s="60" t="str" cm="1">
        <f t="array" aca="1" ref="P486" ca="1">IF(
    O486="N",
    "",
    IF(
        COUNTIFS('3.RNAExtractions'!E:E, B486, '3.RNAExtractions'!Z:Z, "Y") &gt; 0,
        _xlfn.TEXTJOIN(", ", TRUE, IF(('3.RNAExtractions'!E:E = B486) * ('3.RNAExtractions'!Z:Z = "Y"), '3.RNAExtractions'!D:D, "")),
        IF(
            COUNTIFS('3.RNAExtractions'!E:E, B486, '3.RNAExtractions'!Y:Y, "Y") &gt; 0,
            _xlfn.TEXTJOIN(", ", TRUE, IF(('3.RNAExtractions'!E:E = B486) * ('3.RNAExtractions'!Y:Y = "Y"), '3.RNAExtractions'!D:D, "")),
            "Awaiting Status"
        )
    )
)</f>
        <v/>
      </c>
      <c r="Q486" s="60"/>
      <c r="R486" s="60" t="str" cm="1">
        <f t="array" aca="1" ref="R486" ca="1">IF(
    Q486="N",
    "",
    IF(
        COUNTIFS('4.RNAIllumina'!E:E, B486, '4.RNAIllumina'!Y:Y, "Y") &gt; 0,
        _xlfn.TEXTJOIN(", ", TRUE, IF(('4.RNAIllumina'!E:E = B486) * ('4.RNAIllumina'!Y:Y = "Y"), '4.RNAIllumina'!D:D, "")),
        IF(
            COUNTIFS('4.RNAIllumina'!E:E, B486, '4.RNAIllumina'!X:X, "Y") &gt; 0,
            _xlfn.TEXTJOIN(", ", TRUE, IF(('4.RNAIllumina'!E:E = B486) * ('4.RNAIllumina'!X:X = "Y"), '4.RNAIllumina'!D:D, "")),
            "Awaiting Status"
        )
    )
)</f>
        <v>Awaiting Status</v>
      </c>
      <c r="T486" s="6" t="str">
        <f ca="1">VLOOKUP($B486,'1.MetaData'!$B:$H,2,FALSE)</f>
        <v>F16-0601</v>
      </c>
      <c r="U486" s="7" t="str">
        <f ca="1">VLOOKUP($B486,'1.MetaData'!$B:$H,3,FALSE)</f>
        <v>Apogon apogonides</v>
      </c>
      <c r="V486" s="7" t="str">
        <f ca="1">VLOOKUP($B486,'1.MetaData'!$B:$H,4,FALSE)</f>
        <v>Plain cardinalfish</v>
      </c>
      <c r="W486" s="6">
        <f ca="1">VLOOKUP($B486,'1.MetaData'!$B:$H,5,FALSE)</f>
        <v>0</v>
      </c>
      <c r="X486" s="6" t="str">
        <f ca="1">VLOOKUP($B486,'1.MetaData'!$B:$H,6,FALSE)</f>
        <v>TrEnD</v>
      </c>
      <c r="Z486"/>
    </row>
    <row r="487" spans="1:26" hidden="1" x14ac:dyDescent="0.25">
      <c r="A487" s="17">
        <v>486</v>
      </c>
      <c r="B487" s="3" t="str">
        <f t="shared" ca="1" si="9"/>
        <v>OG486</v>
      </c>
      <c r="C487" s="219" t="s">
        <v>96</v>
      </c>
      <c r="D487" s="4">
        <f ca="1">COUNTIF('2.Tissue'!C:C,B487)</f>
        <v>1</v>
      </c>
      <c r="E487" s="4">
        <f ca="1">COUNTIFS('3.DNAExtractions'!$E:$E,$B487,'3.DNAExtractions'!$D:$D,E$1)</f>
        <v>1</v>
      </c>
      <c r="F487" s="2" t="str" cm="1">
        <f t="array" aca="1" ref="F487" ca="1">IF(
    COUNTIFS('3.DNAExtractions'!E:E, B487, '3.DNAExtractions'!Y:Y, "Y") &gt; 0,
    _xlfn.TEXTJOIN(", ", TRUE, IF(('3.DNAExtractions'!E:E = B487) * ('3.DNAExtractions'!Y:Y = "Y"), '3.DNAExtractions'!D:D, "")),
    IF(
        COUNTIFS('3.DNAExtractions'!E:E, B487, '3.DNAExtractions'!X:X, "Y") &gt; 0,
        _xlfn.TEXTJOIN(", ", TRUE, IF(('3.DNAExtractions'!E:E = B487) * ('3.DNAExtractions'!X:X = "Y"), '3.DNAExtractions'!D:D, "")),
        "Awaiting Status"
    )
)</f>
        <v>Extracted</v>
      </c>
      <c r="G487" s="45" t="s">
        <v>92</v>
      </c>
      <c r="H487" s="8" t="str" cm="1">
        <f t="array" aca="1" ref="H487" ca="1">IF(
    G487="N",
    "",
    IF(
        COUNTIFS('4.Illumina'!E:E, B487, '4.Illumina'!R:R, "Y") &gt; 0,
        _xlfn.TEXTJOIN(", ", TRUE, IF(('4.Illumina'!E:E = B487) * ('4.Illumina'!R:R = "Y"), '4.Illumina'!D:D, "")),
        IF(
            COUNTIFS('4.Illumina'!E:E, B487, '4.Illumina'!Q:Q, "Y") &gt; 0,
            _xlfn.TEXTJOIN(", ", TRUE, IF(('4.Illumina'!E:E = B487) * ('4.Illumina'!Q:Q = "Y"), '4.Illumina'!D:D, "")),
            "Awaiting Status"
        )
    )
)</f>
        <v>Sequenced</v>
      </c>
      <c r="I487" s="26" t="s">
        <v>94</v>
      </c>
      <c r="J487" s="56" t="str" cm="1">
        <f t="array" aca="1" ref="J487" ca="1">IF(
    I487="N",
    "",
    IF(
        COUNTIFS('4.PacBio'!E:E, B487, '4.PacBio'!W:W, "Y") &gt; 0,
        _xlfn.TEXTJOIN(", ", TRUE, IF(('4.PacBio'!E:E = B487) * ('4.PacBio'!W:W = "Y"), '4.PacBio'!D:D, "")),
        IF(
            COUNTIFS('4.PacBio'!E:E, B487, '4.PacBio'!V:V, "Y") &gt; 0,
            _xlfn.TEXTJOIN(", ", TRUE, IF(('4.PacBio'!E:E = B487) * ('4.PacBio'!V:V = "Y"), '4.PacBio'!D:D, "")),
            "Awaiting Status"
        )
    )
)</f>
        <v/>
      </c>
      <c r="K487" s="181" t="s">
        <v>94</v>
      </c>
      <c r="L487" s="8" t="str" cm="1">
        <f t="array" aca="1" ref="L487" ca="1">IF(
    K487="N",
    "",
    IF(
        COUNTIFS('4.HiCLibrary'!E:E, B487, '4.HiCLibrary'!V:V, "Y") &gt; 0,
        _xlfn.TEXTJOIN(", ", TRUE, IF(('4.HiCLibrary'!E:E = B487) * ('4.HiCLibrary'!V:V = "Y"), '4.HiCLibrary'!D:D, "")),
        IF(
            COUNTIFS('4.HiCLibrary'!E:E, B487, '4.HiCLibrary'!U:U, "Y") &gt; 0,
            _xlfn.TEXTJOIN(", ", TRUE, IF(('4.HiCLibrary'!E:E = B487) * ('4.HiCLibrary'!U:U = "Y"), '4.HiCLibrary'!D:D, "")),
            "Awaiting Status"
        )
    )
)</f>
        <v/>
      </c>
      <c r="M487" s="47" t="s">
        <v>94</v>
      </c>
      <c r="N487" s="56" t="str" cm="1">
        <f t="array" aca="1" ref="N487" ca="1">IF(
    M487="N",
    "",
    IF(
        COUNTIFS('4.ONT'!E:E, B487, '4.ONT'!Q:Q, "Y") &gt; 0,
        _xlfn.TEXTJOIN(", ", TRUE, IF(('4.ONT'!E:E = B487) * ('4.ONT'!Q:Q = "Y"), '4.ONT'!D:D, "")),
        IF(
            COUNTIFS('4.ONT'!E:E, B487, '4.ONT'!P:P, "Y") &gt; 0,
            _xlfn.TEXTJOIN(", ", TRUE, IF(('4.ONT'!E:E = B487) * ('4.ONT'!P:P = "Y"), '4.ONT'!D:D, "")),
            "Awaiting Status"
        )
    )
)</f>
        <v/>
      </c>
      <c r="O487" s="60" t="s">
        <v>94</v>
      </c>
      <c r="P487" s="60" t="str" cm="1">
        <f t="array" aca="1" ref="P487" ca="1">IF(
    O487="N",
    "",
    IF(
        COUNTIFS('3.RNAExtractions'!E:E, B487, '3.RNAExtractions'!Z:Z, "Y") &gt; 0,
        _xlfn.TEXTJOIN(", ", TRUE, IF(('3.RNAExtractions'!E:E = B487) * ('3.RNAExtractions'!Z:Z = "Y"), '3.RNAExtractions'!D:D, "")),
        IF(
            COUNTIFS('3.RNAExtractions'!E:E, B487, '3.RNAExtractions'!Y:Y, "Y") &gt; 0,
            _xlfn.TEXTJOIN(", ", TRUE, IF(('3.RNAExtractions'!E:E = B487) * ('3.RNAExtractions'!Y:Y = "Y"), '3.RNAExtractions'!D:D, "")),
            "Awaiting Status"
        )
    )
)</f>
        <v/>
      </c>
      <c r="Q487" s="60"/>
      <c r="R487" s="60" t="str" cm="1">
        <f t="array" aca="1" ref="R487" ca="1">IF(
    Q487="N",
    "",
    IF(
        COUNTIFS('4.RNAIllumina'!E:E, B487, '4.RNAIllumina'!Y:Y, "Y") &gt; 0,
        _xlfn.TEXTJOIN(", ", TRUE, IF(('4.RNAIllumina'!E:E = B487) * ('4.RNAIllumina'!Y:Y = "Y"), '4.RNAIllumina'!D:D, "")),
        IF(
            COUNTIFS('4.RNAIllumina'!E:E, B487, '4.RNAIllumina'!X:X, "Y") &gt; 0,
            _xlfn.TEXTJOIN(", ", TRUE, IF(('4.RNAIllumina'!E:E = B487) * ('4.RNAIllumina'!X:X = "Y"), '4.RNAIllumina'!D:D, "")),
            "Awaiting Status"
        )
    )
)</f>
        <v>Awaiting Status</v>
      </c>
      <c r="T487" s="6" t="str">
        <f ca="1">VLOOKUP($B487,'1.MetaData'!$B:$H,2,FALSE)</f>
        <v>F16-0602</v>
      </c>
      <c r="U487" s="7" t="str">
        <f ca="1">VLOOKUP($B487,'1.MetaData'!$B:$H,3,FALSE)</f>
        <v>Apogon brevicaudatus</v>
      </c>
      <c r="V487" s="7" t="str">
        <f ca="1">VLOOKUP($B487,'1.MetaData'!$B:$H,4,FALSE)</f>
        <v>Many-banded cardinalfish</v>
      </c>
      <c r="W487" s="6">
        <f ca="1">VLOOKUP($B487,'1.MetaData'!$B:$H,5,FALSE)</f>
        <v>0</v>
      </c>
      <c r="X487" s="6" t="str">
        <f ca="1">VLOOKUP($B487,'1.MetaData'!$B:$H,6,FALSE)</f>
        <v>TrEnD</v>
      </c>
      <c r="Z487"/>
    </row>
    <row r="488" spans="1:26" hidden="1" x14ac:dyDescent="0.25">
      <c r="A488" s="17">
        <v>487</v>
      </c>
      <c r="B488" s="3" t="str">
        <f t="shared" ca="1" si="9"/>
        <v>OG487</v>
      </c>
      <c r="C488" s="219" t="s">
        <v>96</v>
      </c>
      <c r="D488" s="4">
        <f ca="1">COUNTIF('2.Tissue'!C:C,B488)</f>
        <v>1</v>
      </c>
      <c r="E488" s="4">
        <f ca="1">COUNTIFS('3.DNAExtractions'!$E:$E,$B488,'3.DNAExtractions'!$D:$D,E$1)</f>
        <v>1</v>
      </c>
      <c r="F488" s="2" t="str" cm="1">
        <f t="array" aca="1" ref="F488" ca="1">IF(
    COUNTIFS('3.DNAExtractions'!E:E, B488, '3.DNAExtractions'!Y:Y, "Y") &gt; 0,
    _xlfn.TEXTJOIN(", ", TRUE, IF(('3.DNAExtractions'!E:E = B488) * ('3.DNAExtractions'!Y:Y = "Y"), '3.DNAExtractions'!D:D, "")),
    IF(
        COUNTIFS('3.DNAExtractions'!E:E, B488, '3.DNAExtractions'!X:X, "Y") &gt; 0,
        _xlfn.TEXTJOIN(", ", TRUE, IF(('3.DNAExtractions'!E:E = B488) * ('3.DNAExtractions'!X:X = "Y"), '3.DNAExtractions'!D:D, "")),
        "Awaiting Status"
    )
)</f>
        <v>Extracted</v>
      </c>
      <c r="G488" s="45" t="s">
        <v>92</v>
      </c>
      <c r="H488" s="8" t="str" cm="1">
        <f t="array" aca="1" ref="H488" ca="1">IF(
    G488="N",
    "",
    IF(
        COUNTIFS('4.Illumina'!E:E, B488, '4.Illumina'!R:R, "Y") &gt; 0,
        _xlfn.TEXTJOIN(", ", TRUE, IF(('4.Illumina'!E:E = B488) * ('4.Illumina'!R:R = "Y"), '4.Illumina'!D:D, "")),
        IF(
            COUNTIFS('4.Illumina'!E:E, B488, '4.Illumina'!Q:Q, "Y") &gt; 0,
            _xlfn.TEXTJOIN(", ", TRUE, IF(('4.Illumina'!E:E = B488) * ('4.Illumina'!Q:Q = "Y"), '4.Illumina'!D:D, "")),
            "Awaiting Status"
        )
    )
)</f>
        <v>Sequenced</v>
      </c>
      <c r="I488" s="26" t="s">
        <v>94</v>
      </c>
      <c r="J488" s="56" t="str" cm="1">
        <f t="array" aca="1" ref="J488" ca="1">IF(
    I488="N",
    "",
    IF(
        COUNTIFS('4.PacBio'!E:E, B488, '4.PacBio'!W:W, "Y") &gt; 0,
        _xlfn.TEXTJOIN(", ", TRUE, IF(('4.PacBio'!E:E = B488) * ('4.PacBio'!W:W = "Y"), '4.PacBio'!D:D, "")),
        IF(
            COUNTIFS('4.PacBio'!E:E, B488, '4.PacBio'!V:V, "Y") &gt; 0,
            _xlfn.TEXTJOIN(", ", TRUE, IF(('4.PacBio'!E:E = B488) * ('4.PacBio'!V:V = "Y"), '4.PacBio'!D:D, "")),
            "Awaiting Status"
        )
    )
)</f>
        <v/>
      </c>
      <c r="K488" s="181" t="s">
        <v>94</v>
      </c>
      <c r="L488" s="8" t="str" cm="1">
        <f t="array" aca="1" ref="L488" ca="1">IF(
    K488="N",
    "",
    IF(
        COUNTIFS('4.HiCLibrary'!E:E, B488, '4.HiCLibrary'!V:V, "Y") &gt; 0,
        _xlfn.TEXTJOIN(", ", TRUE, IF(('4.HiCLibrary'!E:E = B488) * ('4.HiCLibrary'!V:V = "Y"), '4.HiCLibrary'!D:D, "")),
        IF(
            COUNTIFS('4.HiCLibrary'!E:E, B488, '4.HiCLibrary'!U:U, "Y") &gt; 0,
            _xlfn.TEXTJOIN(", ", TRUE, IF(('4.HiCLibrary'!E:E = B488) * ('4.HiCLibrary'!U:U = "Y"), '4.HiCLibrary'!D:D, "")),
            "Awaiting Status"
        )
    )
)</f>
        <v/>
      </c>
      <c r="M488" s="47" t="s">
        <v>94</v>
      </c>
      <c r="N488" s="56" t="str" cm="1">
        <f t="array" aca="1" ref="N488" ca="1">IF(
    M488="N",
    "",
    IF(
        COUNTIFS('4.ONT'!E:E, B488, '4.ONT'!Q:Q, "Y") &gt; 0,
        _xlfn.TEXTJOIN(", ", TRUE, IF(('4.ONT'!E:E = B488) * ('4.ONT'!Q:Q = "Y"), '4.ONT'!D:D, "")),
        IF(
            COUNTIFS('4.ONT'!E:E, B488, '4.ONT'!P:P, "Y") &gt; 0,
            _xlfn.TEXTJOIN(", ", TRUE, IF(('4.ONT'!E:E = B488) * ('4.ONT'!P:P = "Y"), '4.ONT'!D:D, "")),
            "Awaiting Status"
        )
    )
)</f>
        <v/>
      </c>
      <c r="O488" s="60" t="s">
        <v>94</v>
      </c>
      <c r="P488" s="60" t="str" cm="1">
        <f t="array" aca="1" ref="P488" ca="1">IF(
    O488="N",
    "",
    IF(
        COUNTIFS('3.RNAExtractions'!E:E, B488, '3.RNAExtractions'!Z:Z, "Y") &gt; 0,
        _xlfn.TEXTJOIN(", ", TRUE, IF(('3.RNAExtractions'!E:E = B488) * ('3.RNAExtractions'!Z:Z = "Y"), '3.RNAExtractions'!D:D, "")),
        IF(
            COUNTIFS('3.RNAExtractions'!E:E, B488, '3.RNAExtractions'!Y:Y, "Y") &gt; 0,
            _xlfn.TEXTJOIN(", ", TRUE, IF(('3.RNAExtractions'!E:E = B488) * ('3.RNAExtractions'!Y:Y = "Y"), '3.RNAExtractions'!D:D, "")),
            "Awaiting Status"
        )
    )
)</f>
        <v/>
      </c>
      <c r="Q488" s="60"/>
      <c r="R488" s="60" t="str" cm="1">
        <f t="array" aca="1" ref="R488" ca="1">IF(
    Q488="N",
    "",
    IF(
        COUNTIFS('4.RNAIllumina'!E:E, B488, '4.RNAIllumina'!Y:Y, "Y") &gt; 0,
        _xlfn.TEXTJOIN(", ", TRUE, IF(('4.RNAIllumina'!E:E = B488) * ('4.RNAIllumina'!Y:Y = "Y"), '4.RNAIllumina'!D:D, "")),
        IF(
            COUNTIFS('4.RNAIllumina'!E:E, B488, '4.RNAIllumina'!X:X, "Y") &gt; 0,
            _xlfn.TEXTJOIN(", ", TRUE, IF(('4.RNAIllumina'!E:E = B488) * ('4.RNAIllumina'!X:X = "Y"), '4.RNAIllumina'!D:D, "")),
            "Awaiting Status"
        )
    )
)</f>
        <v>Awaiting Status</v>
      </c>
      <c r="T488" s="6" t="str">
        <f ca="1">VLOOKUP($B488,'1.MetaData'!$B:$H,2,FALSE)</f>
        <v>F16-0603</v>
      </c>
      <c r="U488" s="7" t="str">
        <f ca="1">VLOOKUP($B488,'1.MetaData'!$B:$H,3,FALSE)</f>
        <v>Apogonichthyoides nigripinnis</v>
      </c>
      <c r="V488" s="7" t="str">
        <f ca="1">VLOOKUP($B488,'1.MetaData'!$B:$H,4,FALSE)</f>
        <v>Bullseye</v>
      </c>
      <c r="W488" s="6">
        <f ca="1">VLOOKUP($B488,'1.MetaData'!$B:$H,5,FALSE)</f>
        <v>0</v>
      </c>
      <c r="X488" s="6" t="str">
        <f ca="1">VLOOKUP($B488,'1.MetaData'!$B:$H,6,FALSE)</f>
        <v>TrEnD</v>
      </c>
      <c r="Z488"/>
    </row>
    <row r="489" spans="1:26" hidden="1" x14ac:dyDescent="0.25">
      <c r="A489" s="17">
        <v>488</v>
      </c>
      <c r="B489" s="3" t="str">
        <f t="shared" ca="1" si="9"/>
        <v>OG488</v>
      </c>
      <c r="C489" s="219" t="s">
        <v>93</v>
      </c>
      <c r="D489" s="4">
        <f ca="1">COUNTIF('2.Tissue'!C:C,B489)</f>
        <v>1</v>
      </c>
      <c r="E489" s="4">
        <f ca="1">COUNTIFS('3.DNAExtractions'!$E:$E,$B489,'3.DNAExtractions'!$D:$D,E$1)</f>
        <v>1</v>
      </c>
      <c r="F489" s="2" t="str" cm="1">
        <f t="array" aca="1" ref="F489" ca="1">IF(
    COUNTIFS('3.DNAExtractions'!E:E, B489, '3.DNAExtractions'!Y:Y, "Y") &gt; 0,
    _xlfn.TEXTJOIN(", ", TRUE, IF(('3.DNAExtractions'!E:E = B489) * ('3.DNAExtractions'!Y:Y = "Y"), '3.DNAExtractions'!D:D, "")),
    IF(
        COUNTIFS('3.DNAExtractions'!E:E, B489, '3.DNAExtractions'!X:X, "Y") &gt; 0,
        _xlfn.TEXTJOIN(", ", TRUE, IF(('3.DNAExtractions'!E:E = B489) * ('3.DNAExtractions'!X:X = "Y"), '3.DNAExtractions'!D:D, "")),
        "Awaiting Status"
    )
)</f>
        <v>Extracted</v>
      </c>
      <c r="G489" s="45" t="s">
        <v>92</v>
      </c>
      <c r="H489" s="8" t="str" cm="1">
        <f t="array" aca="1" ref="H489" ca="1">IF(
    G489="N",
    "",
    IF(
        COUNTIFS('4.Illumina'!E:E, B489, '4.Illumina'!R:R, "Y") &gt; 0,
        _xlfn.TEXTJOIN(", ", TRUE, IF(('4.Illumina'!E:E = B489) * ('4.Illumina'!R:R = "Y"), '4.Illumina'!D:D, "")),
        IF(
            COUNTIFS('4.Illumina'!E:E, B489, '4.Illumina'!Q:Q, "Y") &gt; 0,
            _xlfn.TEXTJOIN(", ", TRUE, IF(('4.Illumina'!E:E = B489) * ('4.Illumina'!Q:Q = "Y"), '4.Illumina'!D:D, "")),
            "Awaiting Status"
        )
    )
)</f>
        <v>Sequenced</v>
      </c>
      <c r="I489" s="26" t="s">
        <v>94</v>
      </c>
      <c r="J489" s="56" t="str" cm="1">
        <f t="array" aca="1" ref="J489" ca="1">IF(
    I489="N",
    "",
    IF(
        COUNTIFS('4.PacBio'!E:E, B489, '4.PacBio'!W:W, "Y") &gt; 0,
        _xlfn.TEXTJOIN(", ", TRUE, IF(('4.PacBio'!E:E = B489) * ('4.PacBio'!W:W = "Y"), '4.PacBio'!D:D, "")),
        IF(
            COUNTIFS('4.PacBio'!E:E, B489, '4.PacBio'!V:V, "Y") &gt; 0,
            _xlfn.TEXTJOIN(", ", TRUE, IF(('4.PacBio'!E:E = B489) * ('4.PacBio'!V:V = "Y"), '4.PacBio'!D:D, "")),
            "Awaiting Status"
        )
    )
)</f>
        <v/>
      </c>
      <c r="K489" s="181" t="s">
        <v>94</v>
      </c>
      <c r="L489" s="8" t="str" cm="1">
        <f t="array" aca="1" ref="L489" ca="1">IF(
    K489="N",
    "",
    IF(
        COUNTIFS('4.HiCLibrary'!E:E, B489, '4.HiCLibrary'!V:V, "Y") &gt; 0,
        _xlfn.TEXTJOIN(", ", TRUE, IF(('4.HiCLibrary'!E:E = B489) * ('4.HiCLibrary'!V:V = "Y"), '4.HiCLibrary'!D:D, "")),
        IF(
            COUNTIFS('4.HiCLibrary'!E:E, B489, '4.HiCLibrary'!U:U, "Y") &gt; 0,
            _xlfn.TEXTJOIN(", ", TRUE, IF(('4.HiCLibrary'!E:E = B489) * ('4.HiCLibrary'!U:U = "Y"), '4.HiCLibrary'!D:D, "")),
            "Awaiting Status"
        )
    )
)</f>
        <v/>
      </c>
      <c r="M489" s="47" t="s">
        <v>94</v>
      </c>
      <c r="N489" s="56" t="str" cm="1">
        <f t="array" aca="1" ref="N489" ca="1">IF(
    M489="N",
    "",
    IF(
        COUNTIFS('4.ONT'!E:E, B489, '4.ONT'!Q:Q, "Y") &gt; 0,
        _xlfn.TEXTJOIN(", ", TRUE, IF(('4.ONT'!E:E = B489) * ('4.ONT'!Q:Q = "Y"), '4.ONT'!D:D, "")),
        IF(
            COUNTIFS('4.ONT'!E:E, B489, '4.ONT'!P:P, "Y") &gt; 0,
            _xlfn.TEXTJOIN(", ", TRUE, IF(('4.ONT'!E:E = B489) * ('4.ONT'!P:P = "Y"), '4.ONT'!D:D, "")),
            "Awaiting Status"
        )
    )
)</f>
        <v/>
      </c>
      <c r="O489" s="60" t="s">
        <v>94</v>
      </c>
      <c r="P489" s="60" t="str" cm="1">
        <f t="array" aca="1" ref="P489" ca="1">IF(
    O489="N",
    "",
    IF(
        COUNTIFS('3.RNAExtractions'!E:E, B489, '3.RNAExtractions'!Z:Z, "Y") &gt; 0,
        _xlfn.TEXTJOIN(", ", TRUE, IF(('3.RNAExtractions'!E:E = B489) * ('3.RNAExtractions'!Z:Z = "Y"), '3.RNAExtractions'!D:D, "")),
        IF(
            COUNTIFS('3.RNAExtractions'!E:E, B489, '3.RNAExtractions'!Y:Y, "Y") &gt; 0,
            _xlfn.TEXTJOIN(", ", TRUE, IF(('3.RNAExtractions'!E:E = B489) * ('3.RNAExtractions'!Y:Y = "Y"), '3.RNAExtractions'!D:D, "")),
            "Awaiting Status"
        )
    )
)</f>
        <v/>
      </c>
      <c r="Q489" s="26" t="s">
        <v>94</v>
      </c>
      <c r="R489" s="60" t="str" cm="1">
        <f t="array" aca="1" ref="R489" ca="1">IF(
    Q489="N",
    "",
    IF(
        COUNTIFS('4.RNAIllumina'!E:E, B489, '4.RNAIllumina'!Y:Y, "Y") &gt; 0,
        _xlfn.TEXTJOIN(", ", TRUE, IF(('4.RNAIllumina'!E:E = B489) * ('4.RNAIllumina'!Y:Y = "Y"), '4.RNAIllumina'!D:D, "")),
        IF(
            COUNTIFS('4.RNAIllumina'!E:E, B489, '4.RNAIllumina'!X:X, "Y") &gt; 0,
            _xlfn.TEXTJOIN(", ", TRUE, IF(('4.RNAIllumina'!E:E = B489) * ('4.RNAIllumina'!X:X = "Y"), '4.RNAIllumina'!D:D, "")),
            "Awaiting Status"
        )
    )
)</f>
        <v/>
      </c>
      <c r="T489" s="6" t="str">
        <f ca="1">VLOOKUP($B489,'1.MetaData'!$B:$H,2,FALSE)</f>
        <v>F16-0572</v>
      </c>
      <c r="U489" s="7" t="str">
        <f ca="1">VLOOKUP($B489,'1.MetaData'!$B:$H,3,FALSE)</f>
        <v>Argyrosomus hololepidotus</v>
      </c>
      <c r="V489" s="7" t="str">
        <f ca="1">VLOOKUP($B489,'1.MetaData'!$B:$H,4,FALSE)</f>
        <v>Mulloway</v>
      </c>
      <c r="W489" s="6">
        <f ca="1">VLOOKUP($B489,'1.MetaData'!$B:$H,5,FALSE)</f>
        <v>0</v>
      </c>
      <c r="X489" s="6" t="str">
        <f ca="1">VLOOKUP($B489,'1.MetaData'!$B:$H,6,FALSE)</f>
        <v>TrEnD</v>
      </c>
      <c r="Z489"/>
    </row>
    <row r="490" spans="1:26" hidden="1" x14ac:dyDescent="0.25">
      <c r="A490" s="17">
        <v>489</v>
      </c>
      <c r="B490" s="3" t="str">
        <f t="shared" ca="1" si="9"/>
        <v>OG489</v>
      </c>
      <c r="C490" s="219" t="s">
        <v>96</v>
      </c>
      <c r="D490" s="4">
        <f ca="1">COUNTIF('2.Tissue'!C:C,B490)</f>
        <v>1</v>
      </c>
      <c r="E490" s="4">
        <f ca="1">COUNTIFS('3.DNAExtractions'!$E:$E,$B490,'3.DNAExtractions'!$D:$D,E$1)</f>
        <v>1</v>
      </c>
      <c r="F490" s="2" t="str" cm="1">
        <f t="array" aca="1" ref="F490" ca="1">IF(
    COUNTIFS('3.DNAExtractions'!E:E, B490, '3.DNAExtractions'!Y:Y, "Y") &gt; 0,
    _xlfn.TEXTJOIN(", ", TRUE, IF(('3.DNAExtractions'!E:E = B490) * ('3.DNAExtractions'!Y:Y = "Y"), '3.DNAExtractions'!D:D, "")),
    IF(
        COUNTIFS('3.DNAExtractions'!E:E, B490, '3.DNAExtractions'!X:X, "Y") &gt; 0,
        _xlfn.TEXTJOIN(", ", TRUE, IF(('3.DNAExtractions'!E:E = B490) * ('3.DNAExtractions'!X:X = "Y"), '3.DNAExtractions'!D:D, "")),
        "Awaiting Status"
    )
)</f>
        <v>Extracted</v>
      </c>
      <c r="G490" s="45" t="s">
        <v>92</v>
      </c>
      <c r="H490" s="8" t="str" cm="1">
        <f t="array" aca="1" ref="H490" ca="1">IF(
    G490="N",
    "",
    IF(
        COUNTIFS('4.Illumina'!E:E, B490, '4.Illumina'!R:R, "Y") &gt; 0,
        _xlfn.TEXTJOIN(", ", TRUE, IF(('4.Illumina'!E:E = B490) * ('4.Illumina'!R:R = "Y"), '4.Illumina'!D:D, "")),
        IF(
            COUNTIFS('4.Illumina'!E:E, B490, '4.Illumina'!Q:Q, "Y") &gt; 0,
            _xlfn.TEXTJOIN(", ", TRUE, IF(('4.Illumina'!E:E = B490) * ('4.Illumina'!Q:Q = "Y"), '4.Illumina'!D:D, "")),
            "Awaiting Status"
        )
    )
)</f>
        <v>Sequenced</v>
      </c>
      <c r="I490" s="26" t="s">
        <v>94</v>
      </c>
      <c r="J490" s="56" t="str" cm="1">
        <f t="array" aca="1" ref="J490" ca="1">IF(
    I490="N",
    "",
    IF(
        COUNTIFS('4.PacBio'!E:E, B490, '4.PacBio'!W:W, "Y") &gt; 0,
        _xlfn.TEXTJOIN(", ", TRUE, IF(('4.PacBio'!E:E = B490) * ('4.PacBio'!W:W = "Y"), '4.PacBio'!D:D, "")),
        IF(
            COUNTIFS('4.PacBio'!E:E, B490, '4.PacBio'!V:V, "Y") &gt; 0,
            _xlfn.TEXTJOIN(", ", TRUE, IF(('4.PacBio'!E:E = B490) * ('4.PacBio'!V:V = "Y"), '4.PacBio'!D:D, "")),
            "Awaiting Status"
        )
    )
)</f>
        <v/>
      </c>
      <c r="K490" s="181" t="s">
        <v>94</v>
      </c>
      <c r="L490" s="8" t="str" cm="1">
        <f t="array" aca="1" ref="L490" ca="1">IF(
    K490="N",
    "",
    IF(
        COUNTIFS('4.HiCLibrary'!E:E, B490, '4.HiCLibrary'!V:V, "Y") &gt; 0,
        _xlfn.TEXTJOIN(", ", TRUE, IF(('4.HiCLibrary'!E:E = B490) * ('4.HiCLibrary'!V:V = "Y"), '4.HiCLibrary'!D:D, "")),
        IF(
            COUNTIFS('4.HiCLibrary'!E:E, B490, '4.HiCLibrary'!U:U, "Y") &gt; 0,
            _xlfn.TEXTJOIN(", ", TRUE, IF(('4.HiCLibrary'!E:E = B490) * ('4.HiCLibrary'!U:U = "Y"), '4.HiCLibrary'!D:D, "")),
            "Awaiting Status"
        )
    )
)</f>
        <v/>
      </c>
      <c r="M490" s="47" t="s">
        <v>94</v>
      </c>
      <c r="N490" s="56" t="str" cm="1">
        <f t="array" aca="1" ref="N490" ca="1">IF(
    M490="N",
    "",
    IF(
        COUNTIFS('4.ONT'!E:E, B490, '4.ONT'!Q:Q, "Y") &gt; 0,
        _xlfn.TEXTJOIN(", ", TRUE, IF(('4.ONT'!E:E = B490) * ('4.ONT'!Q:Q = "Y"), '4.ONT'!D:D, "")),
        IF(
            COUNTIFS('4.ONT'!E:E, B490, '4.ONT'!P:P, "Y") &gt; 0,
            _xlfn.TEXTJOIN(", ", TRUE, IF(('4.ONT'!E:E = B490) * ('4.ONT'!P:P = "Y"), '4.ONT'!D:D, "")),
            "Awaiting Status"
        )
    )
)</f>
        <v/>
      </c>
      <c r="O490" s="60" t="s">
        <v>94</v>
      </c>
      <c r="P490" s="60" t="str" cm="1">
        <f t="array" aca="1" ref="P490" ca="1">IF(
    O490="N",
    "",
    IF(
        COUNTIFS('3.RNAExtractions'!E:E, B490, '3.RNAExtractions'!Z:Z, "Y") &gt; 0,
        _xlfn.TEXTJOIN(", ", TRUE, IF(('3.RNAExtractions'!E:E = B490) * ('3.RNAExtractions'!Z:Z = "Y"), '3.RNAExtractions'!D:D, "")),
        IF(
            COUNTIFS('3.RNAExtractions'!E:E, B490, '3.RNAExtractions'!Y:Y, "Y") &gt; 0,
            _xlfn.TEXTJOIN(", ", TRUE, IF(('3.RNAExtractions'!E:E = B490) * ('3.RNAExtractions'!Y:Y = "Y"), '3.RNAExtractions'!D:D, "")),
            "Awaiting Status"
        )
    )
)</f>
        <v/>
      </c>
      <c r="Q490" s="60"/>
      <c r="R490" s="60" t="str" cm="1">
        <f t="array" aca="1" ref="R490" ca="1">IF(
    Q490="N",
    "",
    IF(
        COUNTIFS('4.RNAIllumina'!E:E, B490, '4.RNAIllumina'!Y:Y, "Y") &gt; 0,
        _xlfn.TEXTJOIN(", ", TRUE, IF(('4.RNAIllumina'!E:E = B490) * ('4.RNAIllumina'!Y:Y = "Y"), '4.RNAIllumina'!D:D, "")),
        IF(
            COUNTIFS('4.RNAIllumina'!E:E, B490, '4.RNAIllumina'!X:X, "Y") &gt; 0,
            _xlfn.TEXTJOIN(", ", TRUE, IF(('4.RNAIllumina'!E:E = B490) * ('4.RNAIllumina'!X:X = "Y"), '4.RNAIllumina'!D:D, "")),
            "Awaiting Status"
        )
    )
)</f>
        <v>Awaiting Status</v>
      </c>
      <c r="T490" s="6" t="str">
        <f ca="1">VLOOKUP($B490,'1.MetaData'!$B:$H,2,FALSE)</f>
        <v>F16-0604</v>
      </c>
      <c r="U490" s="7" t="str">
        <f ca="1">VLOOKUP($B490,'1.MetaData'!$B:$H,3,FALSE)</f>
        <v>Assiculus punctatus</v>
      </c>
      <c r="V490" s="7" t="str">
        <f ca="1">VLOOKUP($B490,'1.MetaData'!$B:$H,4,FALSE)</f>
        <v>Dottyback</v>
      </c>
      <c r="W490" s="6">
        <f ca="1">VLOOKUP($B490,'1.MetaData'!$B:$H,5,FALSE)</f>
        <v>0</v>
      </c>
      <c r="X490" s="6" t="str">
        <f ca="1">VLOOKUP($B490,'1.MetaData'!$B:$H,6,FALSE)</f>
        <v>TrEnD</v>
      </c>
      <c r="Z490"/>
    </row>
    <row r="491" spans="1:26" hidden="1" x14ac:dyDescent="0.25">
      <c r="A491" s="17">
        <v>490</v>
      </c>
      <c r="B491" s="3" t="str">
        <f t="shared" ca="1" si="9"/>
        <v>OG490</v>
      </c>
      <c r="C491" s="219" t="s">
        <v>96</v>
      </c>
      <c r="D491" s="4">
        <f ca="1">COUNTIF('2.Tissue'!C:C,B491)</f>
        <v>1</v>
      </c>
      <c r="E491" s="4">
        <f ca="1">COUNTIFS('3.DNAExtractions'!$E:$E,$B491,'3.DNAExtractions'!$D:$D,E$1)</f>
        <v>1</v>
      </c>
      <c r="F491" s="2" t="str" cm="1">
        <f t="array" aca="1" ref="F491" ca="1">IF(
    COUNTIFS('3.DNAExtractions'!E:E, B491, '3.DNAExtractions'!Y:Y, "Y") &gt; 0,
    _xlfn.TEXTJOIN(", ", TRUE, IF(('3.DNAExtractions'!E:E = B491) * ('3.DNAExtractions'!Y:Y = "Y"), '3.DNAExtractions'!D:D, "")),
    IF(
        COUNTIFS('3.DNAExtractions'!E:E, B491, '3.DNAExtractions'!X:X, "Y") &gt; 0,
        _xlfn.TEXTJOIN(", ", TRUE, IF(('3.DNAExtractions'!E:E = B491) * ('3.DNAExtractions'!X:X = "Y"), '3.DNAExtractions'!D:D, "")),
        "Awaiting Status"
    )
)</f>
        <v>Extracted</v>
      </c>
      <c r="G491" s="45" t="s">
        <v>92</v>
      </c>
      <c r="H491" s="8" t="str" cm="1">
        <f t="array" aca="1" ref="H491" ca="1">IF(
    G491="N",
    "",
    IF(
        COUNTIFS('4.Illumina'!E:E, B491, '4.Illumina'!R:R, "Y") &gt; 0,
        _xlfn.TEXTJOIN(", ", TRUE, IF(('4.Illumina'!E:E = B491) * ('4.Illumina'!R:R = "Y"), '4.Illumina'!D:D, "")),
        IF(
            COUNTIFS('4.Illumina'!E:E, B491, '4.Illumina'!Q:Q, "Y") &gt; 0,
            _xlfn.TEXTJOIN(", ", TRUE, IF(('4.Illumina'!E:E = B491) * ('4.Illumina'!Q:Q = "Y"), '4.Illumina'!D:D, "")),
            "Awaiting Status"
        )
    )
)</f>
        <v>Sequenced</v>
      </c>
      <c r="I491" s="26" t="s">
        <v>94</v>
      </c>
      <c r="J491" s="56" t="str" cm="1">
        <f t="array" aca="1" ref="J491" ca="1">IF(
    I491="N",
    "",
    IF(
        COUNTIFS('4.PacBio'!E:E, B491, '4.PacBio'!W:W, "Y") &gt; 0,
        _xlfn.TEXTJOIN(", ", TRUE, IF(('4.PacBio'!E:E = B491) * ('4.PacBio'!W:W = "Y"), '4.PacBio'!D:D, "")),
        IF(
            COUNTIFS('4.PacBio'!E:E, B491, '4.PacBio'!V:V, "Y") &gt; 0,
            _xlfn.TEXTJOIN(", ", TRUE, IF(('4.PacBio'!E:E = B491) * ('4.PacBio'!V:V = "Y"), '4.PacBio'!D:D, "")),
            "Awaiting Status"
        )
    )
)</f>
        <v/>
      </c>
      <c r="K491" s="181" t="s">
        <v>94</v>
      </c>
      <c r="L491" s="8" t="str" cm="1">
        <f t="array" aca="1" ref="L491" ca="1">IF(
    K491="N",
    "",
    IF(
        COUNTIFS('4.HiCLibrary'!E:E, B491, '4.HiCLibrary'!V:V, "Y") &gt; 0,
        _xlfn.TEXTJOIN(", ", TRUE, IF(('4.HiCLibrary'!E:E = B491) * ('4.HiCLibrary'!V:V = "Y"), '4.HiCLibrary'!D:D, "")),
        IF(
            COUNTIFS('4.HiCLibrary'!E:E, B491, '4.HiCLibrary'!U:U, "Y") &gt; 0,
            _xlfn.TEXTJOIN(", ", TRUE, IF(('4.HiCLibrary'!E:E = B491) * ('4.HiCLibrary'!U:U = "Y"), '4.HiCLibrary'!D:D, "")),
            "Awaiting Status"
        )
    )
)</f>
        <v/>
      </c>
      <c r="M491" s="47" t="s">
        <v>94</v>
      </c>
      <c r="N491" s="56" t="str" cm="1">
        <f t="array" aca="1" ref="N491" ca="1">IF(
    M491="N",
    "",
    IF(
        COUNTIFS('4.ONT'!E:E, B491, '4.ONT'!Q:Q, "Y") &gt; 0,
        _xlfn.TEXTJOIN(", ", TRUE, IF(('4.ONT'!E:E = B491) * ('4.ONT'!Q:Q = "Y"), '4.ONT'!D:D, "")),
        IF(
            COUNTIFS('4.ONT'!E:E, B491, '4.ONT'!P:P, "Y") &gt; 0,
            _xlfn.TEXTJOIN(", ", TRUE, IF(('4.ONT'!E:E = B491) * ('4.ONT'!P:P = "Y"), '4.ONT'!D:D, "")),
            "Awaiting Status"
        )
    )
)</f>
        <v/>
      </c>
      <c r="O491" s="60" t="s">
        <v>94</v>
      </c>
      <c r="P491" s="60" t="str" cm="1">
        <f t="array" aca="1" ref="P491" ca="1">IF(
    O491="N",
    "",
    IF(
        COUNTIFS('3.RNAExtractions'!E:E, B491, '3.RNAExtractions'!Z:Z, "Y") &gt; 0,
        _xlfn.TEXTJOIN(", ", TRUE, IF(('3.RNAExtractions'!E:E = B491) * ('3.RNAExtractions'!Z:Z = "Y"), '3.RNAExtractions'!D:D, "")),
        IF(
            COUNTIFS('3.RNAExtractions'!E:E, B491, '3.RNAExtractions'!Y:Y, "Y") &gt; 0,
            _xlfn.TEXTJOIN(", ", TRUE, IF(('3.RNAExtractions'!E:E = B491) * ('3.RNAExtractions'!Y:Y = "Y"), '3.RNAExtractions'!D:D, "")),
            "Awaiting Status"
        )
    )
)</f>
        <v/>
      </c>
      <c r="Q491" s="60"/>
      <c r="R491" s="60" t="str" cm="1">
        <f t="array" aca="1" ref="R491" ca="1">IF(
    Q491="N",
    "",
    IF(
        COUNTIFS('4.RNAIllumina'!E:E, B491, '4.RNAIllumina'!Y:Y, "Y") &gt; 0,
        _xlfn.TEXTJOIN(", ", TRUE, IF(('4.RNAIllumina'!E:E = B491) * ('4.RNAIllumina'!Y:Y = "Y"), '4.RNAIllumina'!D:D, "")),
        IF(
            COUNTIFS('4.RNAIllumina'!E:E, B491, '4.RNAIllumina'!X:X, "Y") &gt; 0,
            _xlfn.TEXTJOIN(", ", TRUE, IF(('4.RNAIllumina'!E:E = B491) * ('4.RNAIllumina'!X:X = "Y"), '4.RNAIllumina'!D:D, "")),
            "Awaiting Status"
        )
    )
)</f>
        <v>Awaiting Status</v>
      </c>
      <c r="T491" s="6" t="str">
        <f ca="1">VLOOKUP($B491,'1.MetaData'!$B:$H,2,FALSE)</f>
        <v>F16-0606</v>
      </c>
      <c r="U491" s="7" t="str">
        <f ca="1">VLOOKUP($B491,'1.MetaData'!$B:$H,3,FALSE)</f>
        <v>Callionymus moretonensis</v>
      </c>
      <c r="V491" s="7" t="str">
        <f ca="1">VLOOKUP($B491,'1.MetaData'!$B:$H,4,FALSE)</f>
        <v>Queensland stinkfish</v>
      </c>
      <c r="W491" s="6">
        <f ca="1">VLOOKUP($B491,'1.MetaData'!$B:$H,5,FALSE)</f>
        <v>0</v>
      </c>
      <c r="X491" s="6" t="str">
        <f ca="1">VLOOKUP($B491,'1.MetaData'!$B:$H,6,FALSE)</f>
        <v>TrEnD</v>
      </c>
      <c r="Z491"/>
    </row>
    <row r="492" spans="1:26" hidden="1" x14ac:dyDescent="0.25">
      <c r="A492" s="17">
        <v>491</v>
      </c>
      <c r="B492" s="3" t="str">
        <f t="shared" ca="1" si="9"/>
        <v>OG491</v>
      </c>
      <c r="C492" s="219" t="s">
        <v>96</v>
      </c>
      <c r="D492" s="4">
        <f ca="1">COUNTIF('2.Tissue'!C:C,B492)</f>
        <v>1</v>
      </c>
      <c r="E492" s="4">
        <f ca="1">COUNTIFS('3.DNAExtractions'!$E:$E,$B492,'3.DNAExtractions'!$D:$D,E$1)</f>
        <v>1</v>
      </c>
      <c r="F492" s="2" t="str" cm="1">
        <f t="array" aca="1" ref="F492" ca="1">IF(
    COUNTIFS('3.DNAExtractions'!E:E, B492, '3.DNAExtractions'!Y:Y, "Y") &gt; 0,
    _xlfn.TEXTJOIN(", ", TRUE, IF(('3.DNAExtractions'!E:E = B492) * ('3.DNAExtractions'!Y:Y = "Y"), '3.DNAExtractions'!D:D, "")),
    IF(
        COUNTIFS('3.DNAExtractions'!E:E, B492, '3.DNAExtractions'!X:X, "Y") &gt; 0,
        _xlfn.TEXTJOIN(", ", TRUE, IF(('3.DNAExtractions'!E:E = B492) * ('3.DNAExtractions'!X:X = "Y"), '3.DNAExtractions'!D:D, "")),
        "Awaiting Status"
    )
)</f>
        <v>Extracted</v>
      </c>
      <c r="G492" s="45" t="s">
        <v>92</v>
      </c>
      <c r="H492" s="8" t="str" cm="1">
        <f t="array" aca="1" ref="H492" ca="1">IF(
    G492="N",
    "",
    IF(
        COUNTIFS('4.Illumina'!E:E, B492, '4.Illumina'!R:R, "Y") &gt; 0,
        _xlfn.TEXTJOIN(", ", TRUE, IF(('4.Illumina'!E:E = B492) * ('4.Illumina'!R:R = "Y"), '4.Illumina'!D:D, "")),
        IF(
            COUNTIFS('4.Illumina'!E:E, B492, '4.Illumina'!Q:Q, "Y") &gt; 0,
            _xlfn.TEXTJOIN(", ", TRUE, IF(('4.Illumina'!E:E = B492) * ('4.Illumina'!Q:Q = "Y"), '4.Illumina'!D:D, "")),
            "Awaiting Status"
        )
    )
)</f>
        <v>Sequenced</v>
      </c>
      <c r="I492" s="26" t="s">
        <v>94</v>
      </c>
      <c r="J492" s="56" t="str" cm="1">
        <f t="array" aca="1" ref="J492" ca="1">IF(
    I492="N",
    "",
    IF(
        COUNTIFS('4.PacBio'!E:E, B492, '4.PacBio'!W:W, "Y") &gt; 0,
        _xlfn.TEXTJOIN(", ", TRUE, IF(('4.PacBio'!E:E = B492) * ('4.PacBio'!W:W = "Y"), '4.PacBio'!D:D, "")),
        IF(
            COUNTIFS('4.PacBio'!E:E, B492, '4.PacBio'!V:V, "Y") &gt; 0,
            _xlfn.TEXTJOIN(", ", TRUE, IF(('4.PacBio'!E:E = B492) * ('4.PacBio'!V:V = "Y"), '4.PacBio'!D:D, "")),
            "Awaiting Status"
        )
    )
)</f>
        <v/>
      </c>
      <c r="K492" s="181" t="s">
        <v>94</v>
      </c>
      <c r="L492" s="8" t="str" cm="1">
        <f t="array" aca="1" ref="L492" ca="1">IF(
    K492="N",
    "",
    IF(
        COUNTIFS('4.HiCLibrary'!E:E, B492, '4.HiCLibrary'!V:V, "Y") &gt; 0,
        _xlfn.TEXTJOIN(", ", TRUE, IF(('4.HiCLibrary'!E:E = B492) * ('4.HiCLibrary'!V:V = "Y"), '4.HiCLibrary'!D:D, "")),
        IF(
            COUNTIFS('4.HiCLibrary'!E:E, B492, '4.HiCLibrary'!U:U, "Y") &gt; 0,
            _xlfn.TEXTJOIN(", ", TRUE, IF(('4.HiCLibrary'!E:E = B492) * ('4.HiCLibrary'!U:U = "Y"), '4.HiCLibrary'!D:D, "")),
            "Awaiting Status"
        )
    )
)</f>
        <v/>
      </c>
      <c r="M492" s="47" t="s">
        <v>94</v>
      </c>
      <c r="N492" s="56" t="str" cm="1">
        <f t="array" aca="1" ref="N492" ca="1">IF(
    M492="N",
    "",
    IF(
        COUNTIFS('4.ONT'!E:E, B492, '4.ONT'!Q:Q, "Y") &gt; 0,
        _xlfn.TEXTJOIN(", ", TRUE, IF(('4.ONT'!E:E = B492) * ('4.ONT'!Q:Q = "Y"), '4.ONT'!D:D, "")),
        IF(
            COUNTIFS('4.ONT'!E:E, B492, '4.ONT'!P:P, "Y") &gt; 0,
            _xlfn.TEXTJOIN(", ", TRUE, IF(('4.ONT'!E:E = B492) * ('4.ONT'!P:P = "Y"), '4.ONT'!D:D, "")),
            "Awaiting Status"
        )
    )
)</f>
        <v/>
      </c>
      <c r="O492" s="60" t="s">
        <v>94</v>
      </c>
      <c r="P492" s="60" t="str" cm="1">
        <f t="array" aca="1" ref="P492" ca="1">IF(
    O492="N",
    "",
    IF(
        COUNTIFS('3.RNAExtractions'!E:E, B492, '3.RNAExtractions'!Z:Z, "Y") &gt; 0,
        _xlfn.TEXTJOIN(", ", TRUE, IF(('3.RNAExtractions'!E:E = B492) * ('3.RNAExtractions'!Z:Z = "Y"), '3.RNAExtractions'!D:D, "")),
        IF(
            COUNTIFS('3.RNAExtractions'!E:E, B492, '3.RNAExtractions'!Y:Y, "Y") &gt; 0,
            _xlfn.TEXTJOIN(", ", TRUE, IF(('3.RNAExtractions'!E:E = B492) * ('3.RNAExtractions'!Y:Y = "Y"), '3.RNAExtractions'!D:D, "")),
            "Awaiting Status"
        )
    )
)</f>
        <v/>
      </c>
      <c r="Q492" s="60"/>
      <c r="R492" s="60" t="str" cm="1">
        <f t="array" aca="1" ref="R492" ca="1">IF(
    Q492="N",
    "",
    IF(
        COUNTIFS('4.RNAIllumina'!E:E, B492, '4.RNAIllumina'!Y:Y, "Y") &gt; 0,
        _xlfn.TEXTJOIN(", ", TRUE, IF(('4.RNAIllumina'!E:E = B492) * ('4.RNAIllumina'!Y:Y = "Y"), '4.RNAIllumina'!D:D, "")),
        IF(
            COUNTIFS('4.RNAIllumina'!E:E, B492, '4.RNAIllumina'!X:X, "Y") &gt; 0,
            _xlfn.TEXTJOIN(", ", TRUE, IF(('4.RNAIllumina'!E:E = B492) * ('4.RNAIllumina'!X:X = "Y"), '4.RNAIllumina'!D:D, "")),
            "Awaiting Status"
        )
    )
)</f>
        <v>Awaiting Status</v>
      </c>
      <c r="T492" s="6" t="str">
        <f ca="1">VLOOKUP($B492,'1.MetaData'!$B:$H,2,FALSE)</f>
        <v>F16-0607</v>
      </c>
      <c r="U492" s="7" t="str">
        <f ca="1">VLOOKUP($B492,'1.MetaData'!$B:$H,3,FALSE)</f>
        <v>Carangoides equula</v>
      </c>
      <c r="V492" s="7" t="str">
        <f ca="1">VLOOKUP($B492,'1.MetaData'!$B:$H,4,FALSE)</f>
        <v>Whitefin trevally</v>
      </c>
      <c r="W492" s="6">
        <f ca="1">VLOOKUP($B492,'1.MetaData'!$B:$H,5,FALSE)</f>
        <v>0</v>
      </c>
      <c r="X492" s="6" t="str">
        <f ca="1">VLOOKUP($B492,'1.MetaData'!$B:$H,6,FALSE)</f>
        <v>TrEnD</v>
      </c>
      <c r="Z492"/>
    </row>
    <row r="493" spans="1:26" hidden="1" x14ac:dyDescent="0.25">
      <c r="A493" s="17">
        <v>492</v>
      </c>
      <c r="B493" s="3" t="str">
        <f t="shared" ca="1" si="9"/>
        <v>OG492</v>
      </c>
      <c r="C493" s="219" t="s">
        <v>96</v>
      </c>
      <c r="D493" s="4">
        <f ca="1">COUNTIF('2.Tissue'!C:C,B493)</f>
        <v>1</v>
      </c>
      <c r="E493" s="4">
        <f ca="1">COUNTIFS('3.DNAExtractions'!$E:$E,$B493,'3.DNAExtractions'!$D:$D,E$1)</f>
        <v>1</v>
      </c>
      <c r="F493" s="2" t="str" cm="1">
        <f t="array" aca="1" ref="F493" ca="1">IF(
    COUNTIFS('3.DNAExtractions'!E:E, B493, '3.DNAExtractions'!Y:Y, "Y") &gt; 0,
    _xlfn.TEXTJOIN(", ", TRUE, IF(('3.DNAExtractions'!E:E = B493) * ('3.DNAExtractions'!Y:Y = "Y"), '3.DNAExtractions'!D:D, "")),
    IF(
        COUNTIFS('3.DNAExtractions'!E:E, B493, '3.DNAExtractions'!X:X, "Y") &gt; 0,
        _xlfn.TEXTJOIN(", ", TRUE, IF(('3.DNAExtractions'!E:E = B493) * ('3.DNAExtractions'!X:X = "Y"), '3.DNAExtractions'!D:D, "")),
        "Awaiting Status"
    )
)</f>
        <v>Extracted</v>
      </c>
      <c r="G493" s="45" t="s">
        <v>92</v>
      </c>
      <c r="H493" s="8" t="str" cm="1">
        <f t="array" aca="1" ref="H493" ca="1">IF(
    G493="N",
    "",
    IF(
        COUNTIFS('4.Illumina'!E:E, B493, '4.Illumina'!R:R, "Y") &gt; 0,
        _xlfn.TEXTJOIN(", ", TRUE, IF(('4.Illumina'!E:E = B493) * ('4.Illumina'!R:R = "Y"), '4.Illumina'!D:D, "")),
        IF(
            COUNTIFS('4.Illumina'!E:E, B493, '4.Illumina'!Q:Q, "Y") &gt; 0,
            _xlfn.TEXTJOIN(", ", TRUE, IF(('4.Illumina'!E:E = B493) * ('4.Illumina'!Q:Q = "Y"), '4.Illumina'!D:D, "")),
            "Awaiting Status"
        )
    )
)</f>
        <v>Sequenced</v>
      </c>
      <c r="I493" s="26" t="s">
        <v>94</v>
      </c>
      <c r="J493" s="56" t="str" cm="1">
        <f t="array" aca="1" ref="J493" ca="1">IF(
    I493="N",
    "",
    IF(
        COUNTIFS('4.PacBio'!E:E, B493, '4.PacBio'!W:W, "Y") &gt; 0,
        _xlfn.TEXTJOIN(", ", TRUE, IF(('4.PacBio'!E:E = B493) * ('4.PacBio'!W:W = "Y"), '4.PacBio'!D:D, "")),
        IF(
            COUNTIFS('4.PacBio'!E:E, B493, '4.PacBio'!V:V, "Y") &gt; 0,
            _xlfn.TEXTJOIN(", ", TRUE, IF(('4.PacBio'!E:E = B493) * ('4.PacBio'!V:V = "Y"), '4.PacBio'!D:D, "")),
            "Awaiting Status"
        )
    )
)</f>
        <v/>
      </c>
      <c r="K493" s="181" t="s">
        <v>94</v>
      </c>
      <c r="L493" s="8" t="str" cm="1">
        <f t="array" aca="1" ref="L493" ca="1">IF(
    K493="N",
    "",
    IF(
        COUNTIFS('4.HiCLibrary'!E:E, B493, '4.HiCLibrary'!V:V, "Y") &gt; 0,
        _xlfn.TEXTJOIN(", ", TRUE, IF(('4.HiCLibrary'!E:E = B493) * ('4.HiCLibrary'!V:V = "Y"), '4.HiCLibrary'!D:D, "")),
        IF(
            COUNTIFS('4.HiCLibrary'!E:E, B493, '4.HiCLibrary'!U:U, "Y") &gt; 0,
            _xlfn.TEXTJOIN(", ", TRUE, IF(('4.HiCLibrary'!E:E = B493) * ('4.HiCLibrary'!U:U = "Y"), '4.HiCLibrary'!D:D, "")),
            "Awaiting Status"
        )
    )
)</f>
        <v/>
      </c>
      <c r="M493" s="47" t="s">
        <v>94</v>
      </c>
      <c r="N493" s="56" t="str" cm="1">
        <f t="array" aca="1" ref="N493" ca="1">IF(
    M493="N",
    "",
    IF(
        COUNTIFS('4.ONT'!E:E, B493, '4.ONT'!Q:Q, "Y") &gt; 0,
        _xlfn.TEXTJOIN(", ", TRUE, IF(('4.ONT'!E:E = B493) * ('4.ONT'!Q:Q = "Y"), '4.ONT'!D:D, "")),
        IF(
            COUNTIFS('4.ONT'!E:E, B493, '4.ONT'!P:P, "Y") &gt; 0,
            _xlfn.TEXTJOIN(", ", TRUE, IF(('4.ONT'!E:E = B493) * ('4.ONT'!P:P = "Y"), '4.ONT'!D:D, "")),
            "Awaiting Status"
        )
    )
)</f>
        <v/>
      </c>
      <c r="O493" s="60" t="s">
        <v>94</v>
      </c>
      <c r="P493" s="60" t="str" cm="1">
        <f t="array" aca="1" ref="P493" ca="1">IF(
    O493="N",
    "",
    IF(
        COUNTIFS('3.RNAExtractions'!E:E, B493, '3.RNAExtractions'!Z:Z, "Y") &gt; 0,
        _xlfn.TEXTJOIN(", ", TRUE, IF(('3.RNAExtractions'!E:E = B493) * ('3.RNAExtractions'!Z:Z = "Y"), '3.RNAExtractions'!D:D, "")),
        IF(
            COUNTIFS('3.RNAExtractions'!E:E, B493, '3.RNAExtractions'!Y:Y, "Y") &gt; 0,
            _xlfn.TEXTJOIN(", ", TRUE, IF(('3.RNAExtractions'!E:E = B493) * ('3.RNAExtractions'!Y:Y = "Y"), '3.RNAExtractions'!D:D, "")),
            "Awaiting Status"
        )
    )
)</f>
        <v/>
      </c>
      <c r="Q493" s="60"/>
      <c r="R493" s="60" t="str" cm="1">
        <f t="array" aca="1" ref="R493" ca="1">IF(
    Q493="N",
    "",
    IF(
        COUNTIFS('4.RNAIllumina'!E:E, B493, '4.RNAIllumina'!Y:Y, "Y") &gt; 0,
        _xlfn.TEXTJOIN(", ", TRUE, IF(('4.RNAIllumina'!E:E = B493) * ('4.RNAIllumina'!Y:Y = "Y"), '4.RNAIllumina'!D:D, "")),
        IF(
            COUNTIFS('4.RNAIllumina'!E:E, B493, '4.RNAIllumina'!X:X, "Y") &gt; 0,
            _xlfn.TEXTJOIN(", ", TRUE, IF(('4.RNAIllumina'!E:E = B493) * ('4.RNAIllumina'!X:X = "Y"), '4.RNAIllumina'!D:D, "")),
            "Awaiting Status"
        )
    )
)</f>
        <v>Awaiting Status</v>
      </c>
      <c r="T493" s="6" t="str">
        <f ca="1">VLOOKUP($B493,'1.MetaData'!$B:$H,2,FALSE)</f>
        <v>F16-0608</v>
      </c>
      <c r="U493" s="7" t="str">
        <f ca="1">VLOOKUP($B493,'1.MetaData'!$B:$H,3,FALSE)</f>
        <v>Carangoides fulvoguttatus</v>
      </c>
      <c r="V493" s="7" t="str">
        <f ca="1">VLOOKUP($B493,'1.MetaData'!$B:$H,4,FALSE)</f>
        <v>Yellowspotted trevally</v>
      </c>
      <c r="W493" s="6">
        <f ca="1">VLOOKUP($B493,'1.MetaData'!$B:$H,5,FALSE)</f>
        <v>0</v>
      </c>
      <c r="X493" s="6" t="str">
        <f ca="1">VLOOKUP($B493,'1.MetaData'!$B:$H,6,FALSE)</f>
        <v>TrEnD</v>
      </c>
      <c r="Z493"/>
    </row>
    <row r="494" spans="1:26" hidden="1" x14ac:dyDescent="0.25">
      <c r="A494" s="17">
        <v>493</v>
      </c>
      <c r="B494" s="3" t="str">
        <f t="shared" ref="B494:B557" ca="1" si="10">_xlfn.CONCAT("OG",A494)</f>
        <v>OG493</v>
      </c>
      <c r="C494" s="219" t="s">
        <v>96</v>
      </c>
      <c r="D494" s="4">
        <f ca="1">COUNTIF('2.Tissue'!C:C,B494)</f>
        <v>1</v>
      </c>
      <c r="E494" s="4">
        <f ca="1">COUNTIFS('3.DNAExtractions'!$E:$E,$B494,'3.DNAExtractions'!$D:$D,E$1)</f>
        <v>1</v>
      </c>
      <c r="F494" s="2" t="str" cm="1">
        <f t="array" aca="1" ref="F494" ca="1">IF(
    COUNTIFS('3.DNAExtractions'!E:E, B494, '3.DNAExtractions'!Y:Y, "Y") &gt; 0,
    _xlfn.TEXTJOIN(", ", TRUE, IF(('3.DNAExtractions'!E:E = B494) * ('3.DNAExtractions'!Y:Y = "Y"), '3.DNAExtractions'!D:D, "")),
    IF(
        COUNTIFS('3.DNAExtractions'!E:E, B494, '3.DNAExtractions'!X:X, "Y") &gt; 0,
        _xlfn.TEXTJOIN(", ", TRUE, IF(('3.DNAExtractions'!E:E = B494) * ('3.DNAExtractions'!X:X = "Y"), '3.DNAExtractions'!D:D, "")),
        "Awaiting Status"
    )
)</f>
        <v>Extracted</v>
      </c>
      <c r="G494" s="45" t="s">
        <v>92</v>
      </c>
      <c r="H494" s="8" t="str" cm="1">
        <f t="array" aca="1" ref="H494" ca="1">IF(
    G494="N",
    "",
    IF(
        COUNTIFS('4.Illumina'!E:E, B494, '4.Illumina'!R:R, "Y") &gt; 0,
        _xlfn.TEXTJOIN(", ", TRUE, IF(('4.Illumina'!E:E = B494) * ('4.Illumina'!R:R = "Y"), '4.Illumina'!D:D, "")),
        IF(
            COUNTIFS('4.Illumina'!E:E, B494, '4.Illumina'!Q:Q, "Y") &gt; 0,
            _xlfn.TEXTJOIN(", ", TRUE, IF(('4.Illumina'!E:E = B494) * ('4.Illumina'!Q:Q = "Y"), '4.Illumina'!D:D, "")),
            "Awaiting Status"
        )
    )
)</f>
        <v>Sequenced</v>
      </c>
      <c r="I494" s="26" t="s">
        <v>94</v>
      </c>
      <c r="J494" s="56" t="str" cm="1">
        <f t="array" aca="1" ref="J494" ca="1">IF(
    I494="N",
    "",
    IF(
        COUNTIFS('4.PacBio'!E:E, B494, '4.PacBio'!W:W, "Y") &gt; 0,
        _xlfn.TEXTJOIN(", ", TRUE, IF(('4.PacBio'!E:E = B494) * ('4.PacBio'!W:W = "Y"), '4.PacBio'!D:D, "")),
        IF(
            COUNTIFS('4.PacBio'!E:E, B494, '4.PacBio'!V:V, "Y") &gt; 0,
            _xlfn.TEXTJOIN(", ", TRUE, IF(('4.PacBio'!E:E = B494) * ('4.PacBio'!V:V = "Y"), '4.PacBio'!D:D, "")),
            "Awaiting Status"
        )
    )
)</f>
        <v/>
      </c>
      <c r="K494" s="181" t="s">
        <v>94</v>
      </c>
      <c r="L494" s="8" t="str" cm="1">
        <f t="array" aca="1" ref="L494" ca="1">IF(
    K494="N",
    "",
    IF(
        COUNTIFS('4.HiCLibrary'!E:E, B494, '4.HiCLibrary'!V:V, "Y") &gt; 0,
        _xlfn.TEXTJOIN(", ", TRUE, IF(('4.HiCLibrary'!E:E = B494) * ('4.HiCLibrary'!V:V = "Y"), '4.HiCLibrary'!D:D, "")),
        IF(
            COUNTIFS('4.HiCLibrary'!E:E, B494, '4.HiCLibrary'!U:U, "Y") &gt; 0,
            _xlfn.TEXTJOIN(", ", TRUE, IF(('4.HiCLibrary'!E:E = B494) * ('4.HiCLibrary'!U:U = "Y"), '4.HiCLibrary'!D:D, "")),
            "Awaiting Status"
        )
    )
)</f>
        <v/>
      </c>
      <c r="M494" s="47" t="s">
        <v>94</v>
      </c>
      <c r="N494" s="56" t="str" cm="1">
        <f t="array" aca="1" ref="N494" ca="1">IF(
    M494="N",
    "",
    IF(
        COUNTIFS('4.ONT'!E:E, B494, '4.ONT'!Q:Q, "Y") &gt; 0,
        _xlfn.TEXTJOIN(", ", TRUE, IF(('4.ONT'!E:E = B494) * ('4.ONT'!Q:Q = "Y"), '4.ONT'!D:D, "")),
        IF(
            COUNTIFS('4.ONT'!E:E, B494, '4.ONT'!P:P, "Y") &gt; 0,
            _xlfn.TEXTJOIN(", ", TRUE, IF(('4.ONT'!E:E = B494) * ('4.ONT'!P:P = "Y"), '4.ONT'!D:D, "")),
            "Awaiting Status"
        )
    )
)</f>
        <v/>
      </c>
      <c r="O494" s="60" t="s">
        <v>94</v>
      </c>
      <c r="P494" s="60" t="str" cm="1">
        <f t="array" aca="1" ref="P494" ca="1">IF(
    O494="N",
    "",
    IF(
        COUNTIFS('3.RNAExtractions'!E:E, B494, '3.RNAExtractions'!Z:Z, "Y") &gt; 0,
        _xlfn.TEXTJOIN(", ", TRUE, IF(('3.RNAExtractions'!E:E = B494) * ('3.RNAExtractions'!Z:Z = "Y"), '3.RNAExtractions'!D:D, "")),
        IF(
            COUNTIFS('3.RNAExtractions'!E:E, B494, '3.RNAExtractions'!Y:Y, "Y") &gt; 0,
            _xlfn.TEXTJOIN(", ", TRUE, IF(('3.RNAExtractions'!E:E = B494) * ('3.RNAExtractions'!Y:Y = "Y"), '3.RNAExtractions'!D:D, "")),
            "Awaiting Status"
        )
    )
)</f>
        <v/>
      </c>
      <c r="Q494" s="60"/>
      <c r="R494" s="60" t="str" cm="1">
        <f t="array" aca="1" ref="R494" ca="1">IF(
    Q494="N",
    "",
    IF(
        COUNTIFS('4.RNAIllumina'!E:E, B494, '4.RNAIllumina'!Y:Y, "Y") &gt; 0,
        _xlfn.TEXTJOIN(", ", TRUE, IF(('4.RNAIllumina'!E:E = B494) * ('4.RNAIllumina'!Y:Y = "Y"), '4.RNAIllumina'!D:D, "")),
        IF(
            COUNTIFS('4.RNAIllumina'!E:E, B494, '4.RNAIllumina'!X:X, "Y") &gt; 0,
            _xlfn.TEXTJOIN(", ", TRUE, IF(('4.RNAIllumina'!E:E = B494) * ('4.RNAIllumina'!X:X = "Y"), '4.RNAIllumina'!D:D, "")),
            "Awaiting Status"
        )
    )
)</f>
        <v>Awaiting Status</v>
      </c>
      <c r="T494" s="6" t="str">
        <f ca="1">VLOOKUP($B494,'1.MetaData'!$B:$H,2,FALSE)</f>
        <v>F16-0609</v>
      </c>
      <c r="U494" s="7" t="str">
        <f ca="1">VLOOKUP($B494,'1.MetaData'!$B:$H,3,FALSE)</f>
        <v>Caranx ignobilis</v>
      </c>
      <c r="V494" s="7" t="str">
        <f ca="1">VLOOKUP($B494,'1.MetaData'!$B:$H,4,FALSE)</f>
        <v>Giant trevally</v>
      </c>
      <c r="W494" s="6">
        <f ca="1">VLOOKUP($B494,'1.MetaData'!$B:$H,5,FALSE)</f>
        <v>0</v>
      </c>
      <c r="X494" s="6" t="str">
        <f ca="1">VLOOKUP($B494,'1.MetaData'!$B:$H,6,FALSE)</f>
        <v>TrEnD</v>
      </c>
      <c r="Z494"/>
    </row>
    <row r="495" spans="1:26" hidden="1" x14ac:dyDescent="0.25">
      <c r="A495" s="17">
        <v>494</v>
      </c>
      <c r="B495" s="3" t="str">
        <f t="shared" ca="1" si="10"/>
        <v>OG494</v>
      </c>
      <c r="C495" s="219" t="s">
        <v>96</v>
      </c>
      <c r="D495" s="4">
        <f ca="1">COUNTIF('2.Tissue'!C:C,B495)</f>
        <v>1</v>
      </c>
      <c r="E495" s="4">
        <f ca="1">COUNTIFS('3.DNAExtractions'!$E:$E,$B495,'3.DNAExtractions'!$D:$D,E$1)</f>
        <v>1</v>
      </c>
      <c r="F495" s="2" t="str" cm="1">
        <f t="array" aca="1" ref="F495" ca="1">IF(
    COUNTIFS('3.DNAExtractions'!E:E, B495, '3.DNAExtractions'!Y:Y, "Y") &gt; 0,
    _xlfn.TEXTJOIN(", ", TRUE, IF(('3.DNAExtractions'!E:E = B495) * ('3.DNAExtractions'!Y:Y = "Y"), '3.DNAExtractions'!D:D, "")),
    IF(
        COUNTIFS('3.DNAExtractions'!E:E, B495, '3.DNAExtractions'!X:X, "Y") &gt; 0,
        _xlfn.TEXTJOIN(", ", TRUE, IF(('3.DNAExtractions'!E:E = B495) * ('3.DNAExtractions'!X:X = "Y"), '3.DNAExtractions'!D:D, "")),
        "Awaiting Status"
    )
)</f>
        <v>Extracted</v>
      </c>
      <c r="G495" s="45" t="s">
        <v>92</v>
      </c>
      <c r="H495" s="8" t="str" cm="1">
        <f t="array" aca="1" ref="H495" ca="1">IF(
    G495="N",
    "",
    IF(
        COUNTIFS('4.Illumina'!E:E, B495, '4.Illumina'!R:R, "Y") &gt; 0,
        _xlfn.TEXTJOIN(", ", TRUE, IF(('4.Illumina'!E:E = B495) * ('4.Illumina'!R:R = "Y"), '4.Illumina'!D:D, "")),
        IF(
            COUNTIFS('4.Illumina'!E:E, B495, '4.Illumina'!Q:Q, "Y") &gt; 0,
            _xlfn.TEXTJOIN(", ", TRUE, IF(('4.Illumina'!E:E = B495) * ('4.Illumina'!Q:Q = "Y"), '4.Illumina'!D:D, "")),
            "Awaiting Status"
        )
    )
)</f>
        <v>Sequenced</v>
      </c>
      <c r="I495" s="26" t="s">
        <v>94</v>
      </c>
      <c r="J495" s="56" t="str" cm="1">
        <f t="array" aca="1" ref="J495" ca="1">IF(
    I495="N",
    "",
    IF(
        COUNTIFS('4.PacBio'!E:E, B495, '4.PacBio'!W:W, "Y") &gt; 0,
        _xlfn.TEXTJOIN(", ", TRUE, IF(('4.PacBio'!E:E = B495) * ('4.PacBio'!W:W = "Y"), '4.PacBio'!D:D, "")),
        IF(
            COUNTIFS('4.PacBio'!E:E, B495, '4.PacBio'!V:V, "Y") &gt; 0,
            _xlfn.TEXTJOIN(", ", TRUE, IF(('4.PacBio'!E:E = B495) * ('4.PacBio'!V:V = "Y"), '4.PacBio'!D:D, "")),
            "Awaiting Status"
        )
    )
)</f>
        <v/>
      </c>
      <c r="K495" s="181" t="s">
        <v>94</v>
      </c>
      <c r="L495" s="8" t="str" cm="1">
        <f t="array" aca="1" ref="L495" ca="1">IF(
    K495="N",
    "",
    IF(
        COUNTIFS('4.HiCLibrary'!E:E, B495, '4.HiCLibrary'!V:V, "Y") &gt; 0,
        _xlfn.TEXTJOIN(", ", TRUE, IF(('4.HiCLibrary'!E:E = B495) * ('4.HiCLibrary'!V:V = "Y"), '4.HiCLibrary'!D:D, "")),
        IF(
            COUNTIFS('4.HiCLibrary'!E:E, B495, '4.HiCLibrary'!U:U, "Y") &gt; 0,
            _xlfn.TEXTJOIN(", ", TRUE, IF(('4.HiCLibrary'!E:E = B495) * ('4.HiCLibrary'!U:U = "Y"), '4.HiCLibrary'!D:D, "")),
            "Awaiting Status"
        )
    )
)</f>
        <v/>
      </c>
      <c r="M495" s="47" t="s">
        <v>94</v>
      </c>
      <c r="N495" s="56" t="str" cm="1">
        <f t="array" aca="1" ref="N495" ca="1">IF(
    M495="N",
    "",
    IF(
        COUNTIFS('4.ONT'!E:E, B495, '4.ONT'!Q:Q, "Y") &gt; 0,
        _xlfn.TEXTJOIN(", ", TRUE, IF(('4.ONT'!E:E = B495) * ('4.ONT'!Q:Q = "Y"), '4.ONT'!D:D, "")),
        IF(
            COUNTIFS('4.ONT'!E:E, B495, '4.ONT'!P:P, "Y") &gt; 0,
            _xlfn.TEXTJOIN(", ", TRUE, IF(('4.ONT'!E:E = B495) * ('4.ONT'!P:P = "Y"), '4.ONT'!D:D, "")),
            "Awaiting Status"
        )
    )
)</f>
        <v/>
      </c>
      <c r="O495" s="60" t="s">
        <v>94</v>
      </c>
      <c r="P495" s="60" t="str" cm="1">
        <f t="array" aca="1" ref="P495" ca="1">IF(
    O495="N",
    "",
    IF(
        COUNTIFS('3.RNAExtractions'!E:E, B495, '3.RNAExtractions'!Z:Z, "Y") &gt; 0,
        _xlfn.TEXTJOIN(", ", TRUE, IF(('3.RNAExtractions'!E:E = B495) * ('3.RNAExtractions'!Z:Z = "Y"), '3.RNAExtractions'!D:D, "")),
        IF(
            COUNTIFS('3.RNAExtractions'!E:E, B495, '3.RNAExtractions'!Y:Y, "Y") &gt; 0,
            _xlfn.TEXTJOIN(", ", TRUE, IF(('3.RNAExtractions'!E:E = B495) * ('3.RNAExtractions'!Y:Y = "Y"), '3.RNAExtractions'!D:D, "")),
            "Awaiting Status"
        )
    )
)</f>
        <v/>
      </c>
      <c r="Q495" s="60"/>
      <c r="R495" s="60" t="str" cm="1">
        <f t="array" aca="1" ref="R495" ca="1">IF(
    Q495="N",
    "",
    IF(
        COUNTIFS('4.RNAIllumina'!E:E, B495, '4.RNAIllumina'!Y:Y, "Y") &gt; 0,
        _xlfn.TEXTJOIN(", ", TRUE, IF(('4.RNAIllumina'!E:E = B495) * ('4.RNAIllumina'!Y:Y = "Y"), '4.RNAIllumina'!D:D, "")),
        IF(
            COUNTIFS('4.RNAIllumina'!E:E, B495, '4.RNAIllumina'!X:X, "Y") &gt; 0,
            _xlfn.TEXTJOIN(", ", TRUE, IF(('4.RNAIllumina'!E:E = B495) * ('4.RNAIllumina'!X:X = "Y"), '4.RNAIllumina'!D:D, "")),
            "Awaiting Status"
        )
    )
)</f>
        <v>Awaiting Status</v>
      </c>
      <c r="T495" s="6" t="str">
        <f ca="1">VLOOKUP($B495,'1.MetaData'!$B:$H,2,FALSE)</f>
        <v>F16-0610</v>
      </c>
      <c r="U495" s="7" t="str">
        <f ca="1">VLOOKUP($B495,'1.MetaData'!$B:$H,3,FALSE)</f>
        <v>Cephalopholis boenak</v>
      </c>
      <c r="V495" s="7" t="str">
        <f ca="1">VLOOKUP($B495,'1.MetaData'!$B:$H,4,FALSE)</f>
        <v>Bluelined coralcod</v>
      </c>
      <c r="W495" s="6">
        <f ca="1">VLOOKUP($B495,'1.MetaData'!$B:$H,5,FALSE)</f>
        <v>0</v>
      </c>
      <c r="X495" s="6" t="str">
        <f ca="1">VLOOKUP($B495,'1.MetaData'!$B:$H,6,FALSE)</f>
        <v>TrEnD</v>
      </c>
      <c r="Z495"/>
    </row>
    <row r="496" spans="1:26" hidden="1" x14ac:dyDescent="0.25">
      <c r="A496" s="17">
        <v>495</v>
      </c>
      <c r="B496" s="3" t="str">
        <f t="shared" ca="1" si="10"/>
        <v>OG495</v>
      </c>
      <c r="C496" s="219" t="s">
        <v>96</v>
      </c>
      <c r="D496" s="4">
        <f ca="1">COUNTIF('2.Tissue'!C:C,B496)</f>
        <v>1</v>
      </c>
      <c r="E496" s="4">
        <f ca="1">COUNTIFS('3.DNAExtractions'!$E:$E,$B496,'3.DNAExtractions'!$D:$D,E$1)</f>
        <v>1</v>
      </c>
      <c r="F496" s="2" t="str" cm="1">
        <f t="array" aca="1" ref="F496" ca="1">IF(
    COUNTIFS('3.DNAExtractions'!E:E, B496, '3.DNAExtractions'!Y:Y, "Y") &gt; 0,
    _xlfn.TEXTJOIN(", ", TRUE, IF(('3.DNAExtractions'!E:E = B496) * ('3.DNAExtractions'!Y:Y = "Y"), '3.DNAExtractions'!D:D, "")),
    IF(
        COUNTIFS('3.DNAExtractions'!E:E, B496, '3.DNAExtractions'!X:X, "Y") &gt; 0,
        _xlfn.TEXTJOIN(", ", TRUE, IF(('3.DNAExtractions'!E:E = B496) * ('3.DNAExtractions'!X:X = "Y"), '3.DNAExtractions'!D:D, "")),
        "Awaiting Status"
    )
)</f>
        <v>Extracted</v>
      </c>
      <c r="G496" s="45" t="s">
        <v>92</v>
      </c>
      <c r="H496" s="8" t="str" cm="1">
        <f t="array" aca="1" ref="H496" ca="1">IF(
    G496="N",
    "",
    IF(
        COUNTIFS('4.Illumina'!E:E, B496, '4.Illumina'!R:R, "Y") &gt; 0,
        _xlfn.TEXTJOIN(", ", TRUE, IF(('4.Illumina'!E:E = B496) * ('4.Illumina'!R:R = "Y"), '4.Illumina'!D:D, "")),
        IF(
            COUNTIFS('4.Illumina'!E:E, B496, '4.Illumina'!Q:Q, "Y") &gt; 0,
            _xlfn.TEXTJOIN(", ", TRUE, IF(('4.Illumina'!E:E = B496) * ('4.Illumina'!Q:Q = "Y"), '4.Illumina'!D:D, "")),
            "Awaiting Status"
        )
    )
)</f>
        <v>Sequenced</v>
      </c>
      <c r="I496" s="26" t="s">
        <v>94</v>
      </c>
      <c r="J496" s="56" t="str" cm="1">
        <f t="array" aca="1" ref="J496" ca="1">IF(
    I496="N",
    "",
    IF(
        COUNTIFS('4.PacBio'!E:E, B496, '4.PacBio'!W:W, "Y") &gt; 0,
        _xlfn.TEXTJOIN(", ", TRUE, IF(('4.PacBio'!E:E = B496) * ('4.PacBio'!W:W = "Y"), '4.PacBio'!D:D, "")),
        IF(
            COUNTIFS('4.PacBio'!E:E, B496, '4.PacBio'!V:V, "Y") &gt; 0,
            _xlfn.TEXTJOIN(", ", TRUE, IF(('4.PacBio'!E:E = B496) * ('4.PacBio'!V:V = "Y"), '4.PacBio'!D:D, "")),
            "Awaiting Status"
        )
    )
)</f>
        <v/>
      </c>
      <c r="K496" s="181" t="s">
        <v>94</v>
      </c>
      <c r="L496" s="8" t="str" cm="1">
        <f t="array" aca="1" ref="L496" ca="1">IF(
    K496="N",
    "",
    IF(
        COUNTIFS('4.HiCLibrary'!E:E, B496, '4.HiCLibrary'!V:V, "Y") &gt; 0,
        _xlfn.TEXTJOIN(", ", TRUE, IF(('4.HiCLibrary'!E:E = B496) * ('4.HiCLibrary'!V:V = "Y"), '4.HiCLibrary'!D:D, "")),
        IF(
            COUNTIFS('4.HiCLibrary'!E:E, B496, '4.HiCLibrary'!U:U, "Y") &gt; 0,
            _xlfn.TEXTJOIN(", ", TRUE, IF(('4.HiCLibrary'!E:E = B496) * ('4.HiCLibrary'!U:U = "Y"), '4.HiCLibrary'!D:D, "")),
            "Awaiting Status"
        )
    )
)</f>
        <v/>
      </c>
      <c r="M496" s="47" t="s">
        <v>94</v>
      </c>
      <c r="N496" s="56" t="str" cm="1">
        <f t="array" aca="1" ref="N496" ca="1">IF(
    M496="N",
    "",
    IF(
        COUNTIFS('4.ONT'!E:E, B496, '4.ONT'!Q:Q, "Y") &gt; 0,
        _xlfn.TEXTJOIN(", ", TRUE, IF(('4.ONT'!E:E = B496) * ('4.ONT'!Q:Q = "Y"), '4.ONT'!D:D, "")),
        IF(
            COUNTIFS('4.ONT'!E:E, B496, '4.ONT'!P:P, "Y") &gt; 0,
            _xlfn.TEXTJOIN(", ", TRUE, IF(('4.ONT'!E:E = B496) * ('4.ONT'!P:P = "Y"), '4.ONT'!D:D, "")),
            "Awaiting Status"
        )
    )
)</f>
        <v/>
      </c>
      <c r="O496" s="60" t="s">
        <v>94</v>
      </c>
      <c r="P496" s="60" t="str" cm="1">
        <f t="array" aca="1" ref="P496" ca="1">IF(
    O496="N",
    "",
    IF(
        COUNTIFS('3.RNAExtractions'!E:E, B496, '3.RNAExtractions'!Z:Z, "Y") &gt; 0,
        _xlfn.TEXTJOIN(", ", TRUE, IF(('3.RNAExtractions'!E:E = B496) * ('3.RNAExtractions'!Z:Z = "Y"), '3.RNAExtractions'!D:D, "")),
        IF(
            COUNTIFS('3.RNAExtractions'!E:E, B496, '3.RNAExtractions'!Y:Y, "Y") &gt; 0,
            _xlfn.TEXTJOIN(", ", TRUE, IF(('3.RNAExtractions'!E:E = B496) * ('3.RNAExtractions'!Y:Y = "Y"), '3.RNAExtractions'!D:D, "")),
            "Awaiting Status"
        )
    )
)</f>
        <v/>
      </c>
      <c r="Q496" s="60"/>
      <c r="R496" s="60" t="str" cm="1">
        <f t="array" aca="1" ref="R496" ca="1">IF(
    Q496="N",
    "",
    IF(
        COUNTIFS('4.RNAIllumina'!E:E, B496, '4.RNAIllumina'!Y:Y, "Y") &gt; 0,
        _xlfn.TEXTJOIN(", ", TRUE, IF(('4.RNAIllumina'!E:E = B496) * ('4.RNAIllumina'!Y:Y = "Y"), '4.RNAIllumina'!D:D, "")),
        IF(
            COUNTIFS('4.RNAIllumina'!E:E, B496, '4.RNAIllumina'!X:X, "Y") &gt; 0,
            _xlfn.TEXTJOIN(", ", TRUE, IF(('4.RNAIllumina'!E:E = B496) * ('4.RNAIllumina'!X:X = "Y"), '4.RNAIllumina'!D:D, "")),
            "Awaiting Status"
        )
    )
)</f>
        <v>Awaiting Status</v>
      </c>
      <c r="T496" s="6" t="str">
        <f ca="1">VLOOKUP($B496,'1.MetaData'!$B:$H,2,FALSE)</f>
        <v>F16-0611</v>
      </c>
      <c r="U496" s="7" t="str">
        <f ca="1">VLOOKUP($B496,'1.MetaData'!$B:$H,3,FALSE)</f>
        <v>Chaetodermis penicilligerus</v>
      </c>
      <c r="V496" s="7" t="str">
        <f ca="1">VLOOKUP($B496,'1.MetaData'!$B:$H,4,FALSE)</f>
        <v xml:space="preserve">Prickly leatherjacket </v>
      </c>
      <c r="W496" s="6">
        <f ca="1">VLOOKUP($B496,'1.MetaData'!$B:$H,5,FALSE)</f>
        <v>0</v>
      </c>
      <c r="X496" s="6" t="str">
        <f ca="1">VLOOKUP($B496,'1.MetaData'!$B:$H,6,FALSE)</f>
        <v>TrEnD</v>
      </c>
      <c r="Z496"/>
    </row>
    <row r="497" spans="1:26" hidden="1" x14ac:dyDescent="0.25">
      <c r="A497" s="17">
        <v>496</v>
      </c>
      <c r="B497" s="3" t="str">
        <f t="shared" ca="1" si="10"/>
        <v>OG496</v>
      </c>
      <c r="C497" s="219" t="s">
        <v>96</v>
      </c>
      <c r="D497" s="4">
        <f ca="1">COUNTIF('2.Tissue'!C:C,B497)</f>
        <v>1</v>
      </c>
      <c r="E497" s="4">
        <f ca="1">COUNTIFS('3.DNAExtractions'!$E:$E,$B497,'3.DNAExtractions'!$D:$D,E$1)</f>
        <v>1</v>
      </c>
      <c r="F497" s="2" t="str" cm="1">
        <f t="array" aca="1" ref="F497" ca="1">IF(
    COUNTIFS('3.DNAExtractions'!E:E, B497, '3.DNAExtractions'!Y:Y, "Y") &gt; 0,
    _xlfn.TEXTJOIN(", ", TRUE, IF(('3.DNAExtractions'!E:E = B497) * ('3.DNAExtractions'!Y:Y = "Y"), '3.DNAExtractions'!D:D, "")),
    IF(
        COUNTIFS('3.DNAExtractions'!E:E, B497, '3.DNAExtractions'!X:X, "Y") &gt; 0,
        _xlfn.TEXTJOIN(", ", TRUE, IF(('3.DNAExtractions'!E:E = B497) * ('3.DNAExtractions'!X:X = "Y"), '3.DNAExtractions'!D:D, "")),
        "Awaiting Status"
    )
)</f>
        <v>Extracted</v>
      </c>
      <c r="G497" s="45" t="s">
        <v>92</v>
      </c>
      <c r="H497" s="8" t="str" cm="1">
        <f t="array" aca="1" ref="H497" ca="1">IF(
    G497="N",
    "",
    IF(
        COUNTIFS('4.Illumina'!E:E, B497, '4.Illumina'!R:R, "Y") &gt; 0,
        _xlfn.TEXTJOIN(", ", TRUE, IF(('4.Illumina'!E:E = B497) * ('4.Illumina'!R:R = "Y"), '4.Illumina'!D:D, "")),
        IF(
            COUNTIFS('4.Illumina'!E:E, B497, '4.Illumina'!Q:Q, "Y") &gt; 0,
            _xlfn.TEXTJOIN(", ", TRUE, IF(('4.Illumina'!E:E = B497) * ('4.Illumina'!Q:Q = "Y"), '4.Illumina'!D:D, "")),
            "Awaiting Status"
        )
    )
)</f>
        <v>Sequenced</v>
      </c>
      <c r="I497" s="26" t="s">
        <v>94</v>
      </c>
      <c r="J497" s="56" t="str" cm="1">
        <f t="array" aca="1" ref="J497" ca="1">IF(
    I497="N",
    "",
    IF(
        COUNTIFS('4.PacBio'!E:E, B497, '4.PacBio'!W:W, "Y") &gt; 0,
        _xlfn.TEXTJOIN(", ", TRUE, IF(('4.PacBio'!E:E = B497) * ('4.PacBio'!W:W = "Y"), '4.PacBio'!D:D, "")),
        IF(
            COUNTIFS('4.PacBio'!E:E, B497, '4.PacBio'!V:V, "Y") &gt; 0,
            _xlfn.TEXTJOIN(", ", TRUE, IF(('4.PacBio'!E:E = B497) * ('4.PacBio'!V:V = "Y"), '4.PacBio'!D:D, "")),
            "Awaiting Status"
        )
    )
)</f>
        <v/>
      </c>
      <c r="K497" s="181" t="s">
        <v>94</v>
      </c>
      <c r="L497" s="8" t="str" cm="1">
        <f t="array" aca="1" ref="L497" ca="1">IF(
    K497="N",
    "",
    IF(
        COUNTIFS('4.HiCLibrary'!E:E, B497, '4.HiCLibrary'!V:V, "Y") &gt; 0,
        _xlfn.TEXTJOIN(", ", TRUE, IF(('4.HiCLibrary'!E:E = B497) * ('4.HiCLibrary'!V:V = "Y"), '4.HiCLibrary'!D:D, "")),
        IF(
            COUNTIFS('4.HiCLibrary'!E:E, B497, '4.HiCLibrary'!U:U, "Y") &gt; 0,
            _xlfn.TEXTJOIN(", ", TRUE, IF(('4.HiCLibrary'!E:E = B497) * ('4.HiCLibrary'!U:U = "Y"), '4.HiCLibrary'!D:D, "")),
            "Awaiting Status"
        )
    )
)</f>
        <v/>
      </c>
      <c r="M497" s="47" t="s">
        <v>94</v>
      </c>
      <c r="N497" s="56" t="str" cm="1">
        <f t="array" aca="1" ref="N497" ca="1">IF(
    M497="N",
    "",
    IF(
        COUNTIFS('4.ONT'!E:E, B497, '4.ONT'!Q:Q, "Y") &gt; 0,
        _xlfn.TEXTJOIN(", ", TRUE, IF(('4.ONT'!E:E = B497) * ('4.ONT'!Q:Q = "Y"), '4.ONT'!D:D, "")),
        IF(
            COUNTIFS('4.ONT'!E:E, B497, '4.ONT'!P:P, "Y") &gt; 0,
            _xlfn.TEXTJOIN(", ", TRUE, IF(('4.ONT'!E:E = B497) * ('4.ONT'!P:P = "Y"), '4.ONT'!D:D, "")),
            "Awaiting Status"
        )
    )
)</f>
        <v/>
      </c>
      <c r="O497" s="60" t="s">
        <v>94</v>
      </c>
      <c r="P497" s="60" t="str" cm="1">
        <f t="array" aca="1" ref="P497" ca="1">IF(
    O497="N",
    "",
    IF(
        COUNTIFS('3.RNAExtractions'!E:E, B497, '3.RNAExtractions'!Z:Z, "Y") &gt; 0,
        _xlfn.TEXTJOIN(", ", TRUE, IF(('3.RNAExtractions'!E:E = B497) * ('3.RNAExtractions'!Z:Z = "Y"), '3.RNAExtractions'!D:D, "")),
        IF(
            COUNTIFS('3.RNAExtractions'!E:E, B497, '3.RNAExtractions'!Y:Y, "Y") &gt; 0,
            _xlfn.TEXTJOIN(", ", TRUE, IF(('3.RNAExtractions'!E:E = B497) * ('3.RNAExtractions'!Y:Y = "Y"), '3.RNAExtractions'!D:D, "")),
            "Awaiting Status"
        )
    )
)</f>
        <v/>
      </c>
      <c r="Q497" s="60"/>
      <c r="R497" s="60" t="str" cm="1">
        <f t="array" aca="1" ref="R497" ca="1">IF(
    Q497="N",
    "",
    IF(
        COUNTIFS('4.RNAIllumina'!E:E, B497, '4.RNAIllumina'!Y:Y, "Y") &gt; 0,
        _xlfn.TEXTJOIN(", ", TRUE, IF(('4.RNAIllumina'!E:E = B497) * ('4.RNAIllumina'!Y:Y = "Y"), '4.RNAIllumina'!D:D, "")),
        IF(
            COUNTIFS('4.RNAIllumina'!E:E, B497, '4.RNAIllumina'!X:X, "Y") &gt; 0,
            _xlfn.TEXTJOIN(", ", TRUE, IF(('4.RNAIllumina'!E:E = B497) * ('4.RNAIllumina'!X:X = "Y"), '4.RNAIllumina'!D:D, "")),
            "Awaiting Status"
        )
    )
)</f>
        <v>Awaiting Status</v>
      </c>
      <c r="T497" s="6" t="str">
        <f ca="1">VLOOKUP($B497,'1.MetaData'!$B:$H,2,FALSE)</f>
        <v>F16-0585</v>
      </c>
      <c r="U497" s="7" t="str">
        <f ca="1">VLOOKUP($B497,'1.MetaData'!$B:$H,3,FALSE)</f>
        <v>Chaetodontoplus duboulayi</v>
      </c>
      <c r="V497" s="7" t="str">
        <f ca="1">VLOOKUP($B497,'1.MetaData'!$B:$H,4,FALSE)</f>
        <v>Scribbled angelfish</v>
      </c>
      <c r="W497" s="6">
        <f ca="1">VLOOKUP($B497,'1.MetaData'!$B:$H,5,FALSE)</f>
        <v>0</v>
      </c>
      <c r="X497" s="6" t="str">
        <f ca="1">VLOOKUP($B497,'1.MetaData'!$B:$H,6,FALSE)</f>
        <v>TrEnD</v>
      </c>
      <c r="Z497"/>
    </row>
    <row r="498" spans="1:26" hidden="1" x14ac:dyDescent="0.25">
      <c r="A498" s="17">
        <v>497</v>
      </c>
      <c r="B498" s="3" t="str">
        <f t="shared" ca="1" si="10"/>
        <v>OG497</v>
      </c>
      <c r="C498" s="219" t="s">
        <v>96</v>
      </c>
      <c r="D498" s="4">
        <f ca="1">COUNTIF('2.Tissue'!C:C,B498)</f>
        <v>1</v>
      </c>
      <c r="E498" s="4">
        <f ca="1">COUNTIFS('3.DNAExtractions'!$E:$E,$B498,'3.DNAExtractions'!$D:$D,E$1)</f>
        <v>1</v>
      </c>
      <c r="F498" s="2" t="str" cm="1">
        <f t="array" aca="1" ref="F498" ca="1">IF(
    COUNTIFS('3.DNAExtractions'!E:E, B498, '3.DNAExtractions'!Y:Y, "Y") &gt; 0,
    _xlfn.TEXTJOIN(", ", TRUE, IF(('3.DNAExtractions'!E:E = B498) * ('3.DNAExtractions'!Y:Y = "Y"), '3.DNAExtractions'!D:D, "")),
    IF(
        COUNTIFS('3.DNAExtractions'!E:E, B498, '3.DNAExtractions'!X:X, "Y") &gt; 0,
        _xlfn.TEXTJOIN(", ", TRUE, IF(('3.DNAExtractions'!E:E = B498) * ('3.DNAExtractions'!X:X = "Y"), '3.DNAExtractions'!D:D, "")),
        "Awaiting Status"
    )
)</f>
        <v>Extracted</v>
      </c>
      <c r="G498" s="45" t="s">
        <v>92</v>
      </c>
      <c r="H498" s="8" t="str" cm="1">
        <f t="array" aca="1" ref="H498" ca="1">IF(
    G498="N",
    "",
    IF(
        COUNTIFS('4.Illumina'!E:E, B498, '4.Illumina'!R:R, "Y") &gt; 0,
        _xlfn.TEXTJOIN(", ", TRUE, IF(('4.Illumina'!E:E = B498) * ('4.Illumina'!R:R = "Y"), '4.Illumina'!D:D, "")),
        IF(
            COUNTIFS('4.Illumina'!E:E, B498, '4.Illumina'!Q:Q, "Y") &gt; 0,
            _xlfn.TEXTJOIN(", ", TRUE, IF(('4.Illumina'!E:E = B498) * ('4.Illumina'!Q:Q = "Y"), '4.Illumina'!D:D, "")),
            "Awaiting Status"
        )
    )
)</f>
        <v>Sequenced</v>
      </c>
      <c r="I498" s="26" t="s">
        <v>94</v>
      </c>
      <c r="J498" s="56" t="str" cm="1">
        <f t="array" aca="1" ref="J498" ca="1">IF(
    I498="N",
    "",
    IF(
        COUNTIFS('4.PacBio'!E:E, B498, '4.PacBio'!W:W, "Y") &gt; 0,
        _xlfn.TEXTJOIN(", ", TRUE, IF(('4.PacBio'!E:E = B498) * ('4.PacBio'!W:W = "Y"), '4.PacBio'!D:D, "")),
        IF(
            COUNTIFS('4.PacBio'!E:E, B498, '4.PacBio'!V:V, "Y") &gt; 0,
            _xlfn.TEXTJOIN(", ", TRUE, IF(('4.PacBio'!E:E = B498) * ('4.PacBio'!V:V = "Y"), '4.PacBio'!D:D, "")),
            "Awaiting Status"
        )
    )
)</f>
        <v/>
      </c>
      <c r="K498" s="181" t="s">
        <v>94</v>
      </c>
      <c r="L498" s="8" t="str" cm="1">
        <f t="array" aca="1" ref="L498" ca="1">IF(
    K498="N",
    "",
    IF(
        COUNTIFS('4.HiCLibrary'!E:E, B498, '4.HiCLibrary'!V:V, "Y") &gt; 0,
        _xlfn.TEXTJOIN(", ", TRUE, IF(('4.HiCLibrary'!E:E = B498) * ('4.HiCLibrary'!V:V = "Y"), '4.HiCLibrary'!D:D, "")),
        IF(
            COUNTIFS('4.HiCLibrary'!E:E, B498, '4.HiCLibrary'!U:U, "Y") &gt; 0,
            _xlfn.TEXTJOIN(", ", TRUE, IF(('4.HiCLibrary'!E:E = B498) * ('4.HiCLibrary'!U:U = "Y"), '4.HiCLibrary'!D:D, "")),
            "Awaiting Status"
        )
    )
)</f>
        <v/>
      </c>
      <c r="M498" s="47" t="s">
        <v>94</v>
      </c>
      <c r="N498" s="56" t="str" cm="1">
        <f t="array" aca="1" ref="N498" ca="1">IF(
    M498="N",
    "",
    IF(
        COUNTIFS('4.ONT'!E:E, B498, '4.ONT'!Q:Q, "Y") &gt; 0,
        _xlfn.TEXTJOIN(", ", TRUE, IF(('4.ONT'!E:E = B498) * ('4.ONT'!Q:Q = "Y"), '4.ONT'!D:D, "")),
        IF(
            COUNTIFS('4.ONT'!E:E, B498, '4.ONT'!P:P, "Y") &gt; 0,
            _xlfn.TEXTJOIN(", ", TRUE, IF(('4.ONT'!E:E = B498) * ('4.ONT'!P:P = "Y"), '4.ONT'!D:D, "")),
            "Awaiting Status"
        )
    )
)</f>
        <v/>
      </c>
      <c r="O498" s="60" t="s">
        <v>94</v>
      </c>
      <c r="P498" s="60" t="str" cm="1">
        <f t="array" aca="1" ref="P498" ca="1">IF(
    O498="N",
    "",
    IF(
        COUNTIFS('3.RNAExtractions'!E:E, B498, '3.RNAExtractions'!Z:Z, "Y") &gt; 0,
        _xlfn.TEXTJOIN(", ", TRUE, IF(('3.RNAExtractions'!E:E = B498) * ('3.RNAExtractions'!Z:Z = "Y"), '3.RNAExtractions'!D:D, "")),
        IF(
            COUNTIFS('3.RNAExtractions'!E:E, B498, '3.RNAExtractions'!Y:Y, "Y") &gt; 0,
            _xlfn.TEXTJOIN(", ", TRUE, IF(('3.RNAExtractions'!E:E = B498) * ('3.RNAExtractions'!Y:Y = "Y"), '3.RNAExtractions'!D:D, "")),
            "Awaiting Status"
        )
    )
)</f>
        <v/>
      </c>
      <c r="Q498" s="60"/>
      <c r="R498" s="60" t="str" cm="1">
        <f t="array" aca="1" ref="R498" ca="1">IF(
    Q498="N",
    "",
    IF(
        COUNTIFS('4.RNAIllumina'!E:E, B498, '4.RNAIllumina'!Y:Y, "Y") &gt; 0,
        _xlfn.TEXTJOIN(", ", TRUE, IF(('4.RNAIllumina'!E:E = B498) * ('4.RNAIllumina'!Y:Y = "Y"), '4.RNAIllumina'!D:D, "")),
        IF(
            COUNTIFS('4.RNAIllumina'!E:E, B498, '4.RNAIllumina'!X:X, "Y") &gt; 0,
            _xlfn.TEXTJOIN(", ", TRUE, IF(('4.RNAIllumina'!E:E = B498) * ('4.RNAIllumina'!X:X = "Y"), '4.RNAIllumina'!D:D, "")),
            "Awaiting Status"
        )
    )
)</f>
        <v>Awaiting Status</v>
      </c>
      <c r="T498" s="6" t="str">
        <f ca="1">VLOOKUP($B498,'1.MetaData'!$B:$H,2,FALSE)</f>
        <v>F16-0613</v>
      </c>
      <c r="U498" s="7" t="str">
        <f ca="1">VLOOKUP($B498,'1.MetaData'!$B:$H,3,FALSE)</f>
        <v>Chaetodontoplus duboulayi</v>
      </c>
      <c r="V498" s="7" t="str">
        <f ca="1">VLOOKUP($B498,'1.MetaData'!$B:$H,4,FALSE)</f>
        <v>Scribbled angelfish</v>
      </c>
      <c r="W498" s="6">
        <f ca="1">VLOOKUP($B498,'1.MetaData'!$B:$H,5,FALSE)</f>
        <v>0</v>
      </c>
      <c r="X498" s="6" t="str">
        <f ca="1">VLOOKUP($B498,'1.MetaData'!$B:$H,6,FALSE)</f>
        <v>TrEnD</v>
      </c>
      <c r="Z498"/>
    </row>
    <row r="499" spans="1:26" hidden="1" x14ac:dyDescent="0.25">
      <c r="A499" s="17">
        <v>498</v>
      </c>
      <c r="B499" s="3" t="str">
        <f t="shared" ca="1" si="10"/>
        <v>OG498</v>
      </c>
      <c r="C499" s="219" t="s">
        <v>96</v>
      </c>
      <c r="D499" s="4">
        <f ca="1">COUNTIF('2.Tissue'!C:C,B499)</f>
        <v>1</v>
      </c>
      <c r="E499" s="4">
        <f ca="1">COUNTIFS('3.DNAExtractions'!$E:$E,$B499,'3.DNAExtractions'!$D:$D,E$1)</f>
        <v>1</v>
      </c>
      <c r="F499" s="2" t="str" cm="1">
        <f t="array" aca="1" ref="F499" ca="1">IF(
    COUNTIFS('3.DNAExtractions'!E:E, B499, '3.DNAExtractions'!Y:Y, "Y") &gt; 0,
    _xlfn.TEXTJOIN(", ", TRUE, IF(('3.DNAExtractions'!E:E = B499) * ('3.DNAExtractions'!Y:Y = "Y"), '3.DNAExtractions'!D:D, "")),
    IF(
        COUNTIFS('3.DNAExtractions'!E:E, B499, '3.DNAExtractions'!X:X, "Y") &gt; 0,
        _xlfn.TEXTJOIN(", ", TRUE, IF(('3.DNAExtractions'!E:E = B499) * ('3.DNAExtractions'!X:X = "Y"), '3.DNAExtractions'!D:D, "")),
        "Awaiting Status"
    )
)</f>
        <v>Extracted</v>
      </c>
      <c r="G499" s="45" t="s">
        <v>92</v>
      </c>
      <c r="H499" s="8" t="str" cm="1">
        <f t="array" aca="1" ref="H499" ca="1">IF(
    G499="N",
    "",
    IF(
        COUNTIFS('4.Illumina'!E:E, B499, '4.Illumina'!R:R, "Y") &gt; 0,
        _xlfn.TEXTJOIN(", ", TRUE, IF(('4.Illumina'!E:E = B499) * ('4.Illumina'!R:R = "Y"), '4.Illumina'!D:D, "")),
        IF(
            COUNTIFS('4.Illumina'!E:E, B499, '4.Illumina'!Q:Q, "Y") &gt; 0,
            _xlfn.TEXTJOIN(", ", TRUE, IF(('4.Illumina'!E:E = B499) * ('4.Illumina'!Q:Q = "Y"), '4.Illumina'!D:D, "")),
            "Awaiting Status"
        )
    )
)</f>
        <v>Sequenced</v>
      </c>
      <c r="I499" s="26" t="s">
        <v>94</v>
      </c>
      <c r="J499" s="56" t="str" cm="1">
        <f t="array" aca="1" ref="J499" ca="1">IF(
    I499="N",
    "",
    IF(
        COUNTIFS('4.PacBio'!E:E, B499, '4.PacBio'!W:W, "Y") &gt; 0,
        _xlfn.TEXTJOIN(", ", TRUE, IF(('4.PacBio'!E:E = B499) * ('4.PacBio'!W:W = "Y"), '4.PacBio'!D:D, "")),
        IF(
            COUNTIFS('4.PacBio'!E:E, B499, '4.PacBio'!V:V, "Y") &gt; 0,
            _xlfn.TEXTJOIN(", ", TRUE, IF(('4.PacBio'!E:E = B499) * ('4.PacBio'!V:V = "Y"), '4.PacBio'!D:D, "")),
            "Awaiting Status"
        )
    )
)</f>
        <v/>
      </c>
      <c r="K499" s="181" t="s">
        <v>94</v>
      </c>
      <c r="L499" s="8" t="str" cm="1">
        <f t="array" aca="1" ref="L499" ca="1">IF(
    K499="N",
    "",
    IF(
        COUNTIFS('4.HiCLibrary'!E:E, B499, '4.HiCLibrary'!V:V, "Y") &gt; 0,
        _xlfn.TEXTJOIN(", ", TRUE, IF(('4.HiCLibrary'!E:E = B499) * ('4.HiCLibrary'!V:V = "Y"), '4.HiCLibrary'!D:D, "")),
        IF(
            COUNTIFS('4.HiCLibrary'!E:E, B499, '4.HiCLibrary'!U:U, "Y") &gt; 0,
            _xlfn.TEXTJOIN(", ", TRUE, IF(('4.HiCLibrary'!E:E = B499) * ('4.HiCLibrary'!U:U = "Y"), '4.HiCLibrary'!D:D, "")),
            "Awaiting Status"
        )
    )
)</f>
        <v/>
      </c>
      <c r="M499" s="47" t="s">
        <v>94</v>
      </c>
      <c r="N499" s="56" t="str" cm="1">
        <f t="array" aca="1" ref="N499" ca="1">IF(
    M499="N",
    "",
    IF(
        COUNTIFS('4.ONT'!E:E, B499, '4.ONT'!Q:Q, "Y") &gt; 0,
        _xlfn.TEXTJOIN(", ", TRUE, IF(('4.ONT'!E:E = B499) * ('4.ONT'!Q:Q = "Y"), '4.ONT'!D:D, "")),
        IF(
            COUNTIFS('4.ONT'!E:E, B499, '4.ONT'!P:P, "Y") &gt; 0,
            _xlfn.TEXTJOIN(", ", TRUE, IF(('4.ONT'!E:E = B499) * ('4.ONT'!P:P = "Y"), '4.ONT'!D:D, "")),
            "Awaiting Status"
        )
    )
)</f>
        <v/>
      </c>
      <c r="O499" s="60" t="s">
        <v>94</v>
      </c>
      <c r="P499" s="60" t="str" cm="1">
        <f t="array" aca="1" ref="P499" ca="1">IF(
    O499="N",
    "",
    IF(
        COUNTIFS('3.RNAExtractions'!E:E, B499, '3.RNAExtractions'!Z:Z, "Y") &gt; 0,
        _xlfn.TEXTJOIN(", ", TRUE, IF(('3.RNAExtractions'!E:E = B499) * ('3.RNAExtractions'!Z:Z = "Y"), '3.RNAExtractions'!D:D, "")),
        IF(
            COUNTIFS('3.RNAExtractions'!E:E, B499, '3.RNAExtractions'!Y:Y, "Y") &gt; 0,
            _xlfn.TEXTJOIN(", ", TRUE, IF(('3.RNAExtractions'!E:E = B499) * ('3.RNAExtractions'!Y:Y = "Y"), '3.RNAExtractions'!D:D, "")),
            "Awaiting Status"
        )
    )
)</f>
        <v/>
      </c>
      <c r="Q499" s="60"/>
      <c r="R499" s="60" t="str" cm="1">
        <f t="array" aca="1" ref="R499" ca="1">IF(
    Q499="N",
    "",
    IF(
        COUNTIFS('4.RNAIllumina'!E:E, B499, '4.RNAIllumina'!Y:Y, "Y") &gt; 0,
        _xlfn.TEXTJOIN(", ", TRUE, IF(('4.RNAIllumina'!E:E = B499) * ('4.RNAIllumina'!Y:Y = "Y"), '4.RNAIllumina'!D:D, "")),
        IF(
            COUNTIFS('4.RNAIllumina'!E:E, B499, '4.RNAIllumina'!X:X, "Y") &gt; 0,
            _xlfn.TEXTJOIN(", ", TRUE, IF(('4.RNAIllumina'!E:E = B499) * ('4.RNAIllumina'!X:X = "Y"), '4.RNAIllumina'!D:D, "")),
            "Awaiting Status"
        )
    )
)</f>
        <v>Awaiting Status</v>
      </c>
      <c r="T499" s="6" t="str">
        <f ca="1">VLOOKUP($B499,'1.MetaData'!$B:$H,2,FALSE)</f>
        <v>F16-0615</v>
      </c>
      <c r="U499" s="7" t="str">
        <f ca="1">VLOOKUP($B499,'1.MetaData'!$B:$H,3,FALSE)</f>
        <v>Chelmon rostratus</v>
      </c>
      <c r="V499" s="7" t="str">
        <f ca="1">VLOOKUP($B499,'1.MetaData'!$B:$H,4,FALSE)</f>
        <v>Copperband butterflyfish</v>
      </c>
      <c r="W499" s="6">
        <f ca="1">VLOOKUP($B499,'1.MetaData'!$B:$H,5,FALSE)</f>
        <v>0</v>
      </c>
      <c r="X499" s="6" t="str">
        <f ca="1">VLOOKUP($B499,'1.MetaData'!$B:$H,6,FALSE)</f>
        <v>TrEnD</v>
      </c>
      <c r="Z499"/>
    </row>
    <row r="500" spans="1:26" hidden="1" x14ac:dyDescent="0.25">
      <c r="A500" s="17">
        <v>499</v>
      </c>
      <c r="B500" s="3" t="str">
        <f t="shared" ca="1" si="10"/>
        <v>OG499</v>
      </c>
      <c r="C500" s="219" t="s">
        <v>96</v>
      </c>
      <c r="D500" s="4">
        <f ca="1">COUNTIF('2.Tissue'!C:C,B500)</f>
        <v>1</v>
      </c>
      <c r="E500" s="4">
        <f ca="1">COUNTIFS('3.DNAExtractions'!$E:$E,$B500,'3.DNAExtractions'!$D:$D,E$1)</f>
        <v>1</v>
      </c>
      <c r="F500" s="2" t="str" cm="1">
        <f t="array" aca="1" ref="F500" ca="1">IF(
    COUNTIFS('3.DNAExtractions'!E:E, B500, '3.DNAExtractions'!Y:Y, "Y") &gt; 0,
    _xlfn.TEXTJOIN(", ", TRUE, IF(('3.DNAExtractions'!E:E = B500) * ('3.DNAExtractions'!Y:Y = "Y"), '3.DNAExtractions'!D:D, "")),
    IF(
        COUNTIFS('3.DNAExtractions'!E:E, B500, '3.DNAExtractions'!X:X, "Y") &gt; 0,
        _xlfn.TEXTJOIN(", ", TRUE, IF(('3.DNAExtractions'!E:E = B500) * ('3.DNAExtractions'!X:X = "Y"), '3.DNAExtractions'!D:D, "")),
        "Awaiting Status"
    )
)</f>
        <v>Extracted</v>
      </c>
      <c r="G500" s="45" t="s">
        <v>92</v>
      </c>
      <c r="H500" s="8" t="str" cm="1">
        <f t="array" aca="1" ref="H500" ca="1">IF(
    G500="N",
    "",
    IF(
        COUNTIFS('4.Illumina'!E:E, B500, '4.Illumina'!R:R, "Y") &gt; 0,
        _xlfn.TEXTJOIN(", ", TRUE, IF(('4.Illumina'!E:E = B500) * ('4.Illumina'!R:R = "Y"), '4.Illumina'!D:D, "")),
        IF(
            COUNTIFS('4.Illumina'!E:E, B500, '4.Illumina'!Q:Q, "Y") &gt; 0,
            _xlfn.TEXTJOIN(", ", TRUE, IF(('4.Illumina'!E:E = B500) * ('4.Illumina'!Q:Q = "Y"), '4.Illumina'!D:D, "")),
            "Awaiting Status"
        )
    )
)</f>
        <v>Sequenced</v>
      </c>
      <c r="I500" s="26" t="s">
        <v>94</v>
      </c>
      <c r="J500" s="56" t="str" cm="1">
        <f t="array" aca="1" ref="J500" ca="1">IF(
    I500="N",
    "",
    IF(
        COUNTIFS('4.PacBio'!E:E, B500, '4.PacBio'!W:W, "Y") &gt; 0,
        _xlfn.TEXTJOIN(", ", TRUE, IF(('4.PacBio'!E:E = B500) * ('4.PacBio'!W:W = "Y"), '4.PacBio'!D:D, "")),
        IF(
            COUNTIFS('4.PacBio'!E:E, B500, '4.PacBio'!V:V, "Y") &gt; 0,
            _xlfn.TEXTJOIN(", ", TRUE, IF(('4.PacBio'!E:E = B500) * ('4.PacBio'!V:V = "Y"), '4.PacBio'!D:D, "")),
            "Awaiting Status"
        )
    )
)</f>
        <v/>
      </c>
      <c r="K500" s="181" t="s">
        <v>94</v>
      </c>
      <c r="L500" s="8" t="str" cm="1">
        <f t="array" aca="1" ref="L500" ca="1">IF(
    K500="N",
    "",
    IF(
        COUNTIFS('4.HiCLibrary'!E:E, B500, '4.HiCLibrary'!V:V, "Y") &gt; 0,
        _xlfn.TEXTJOIN(", ", TRUE, IF(('4.HiCLibrary'!E:E = B500) * ('4.HiCLibrary'!V:V = "Y"), '4.HiCLibrary'!D:D, "")),
        IF(
            COUNTIFS('4.HiCLibrary'!E:E, B500, '4.HiCLibrary'!U:U, "Y") &gt; 0,
            _xlfn.TEXTJOIN(", ", TRUE, IF(('4.HiCLibrary'!E:E = B500) * ('4.HiCLibrary'!U:U = "Y"), '4.HiCLibrary'!D:D, "")),
            "Awaiting Status"
        )
    )
)</f>
        <v/>
      </c>
      <c r="M500" s="47" t="s">
        <v>94</v>
      </c>
      <c r="N500" s="56" t="str" cm="1">
        <f t="array" aca="1" ref="N500" ca="1">IF(
    M500="N",
    "",
    IF(
        COUNTIFS('4.ONT'!E:E, B500, '4.ONT'!Q:Q, "Y") &gt; 0,
        _xlfn.TEXTJOIN(", ", TRUE, IF(('4.ONT'!E:E = B500) * ('4.ONT'!Q:Q = "Y"), '4.ONT'!D:D, "")),
        IF(
            COUNTIFS('4.ONT'!E:E, B500, '4.ONT'!P:P, "Y") &gt; 0,
            _xlfn.TEXTJOIN(", ", TRUE, IF(('4.ONT'!E:E = B500) * ('4.ONT'!P:P = "Y"), '4.ONT'!D:D, "")),
            "Awaiting Status"
        )
    )
)</f>
        <v/>
      </c>
      <c r="O500" s="60" t="s">
        <v>94</v>
      </c>
      <c r="P500" s="60" t="str" cm="1">
        <f t="array" aca="1" ref="P500" ca="1">IF(
    O500="N",
    "",
    IF(
        COUNTIFS('3.RNAExtractions'!E:E, B500, '3.RNAExtractions'!Z:Z, "Y") &gt; 0,
        _xlfn.TEXTJOIN(", ", TRUE, IF(('3.RNAExtractions'!E:E = B500) * ('3.RNAExtractions'!Z:Z = "Y"), '3.RNAExtractions'!D:D, "")),
        IF(
            COUNTIFS('3.RNAExtractions'!E:E, B500, '3.RNAExtractions'!Y:Y, "Y") &gt; 0,
            _xlfn.TEXTJOIN(", ", TRUE, IF(('3.RNAExtractions'!E:E = B500) * ('3.RNAExtractions'!Y:Y = "Y"), '3.RNAExtractions'!D:D, "")),
            "Awaiting Status"
        )
    )
)</f>
        <v/>
      </c>
      <c r="Q500" s="60"/>
      <c r="R500" s="60" t="str" cm="1">
        <f t="array" aca="1" ref="R500" ca="1">IF(
    Q500="N",
    "",
    IF(
        COUNTIFS('4.RNAIllumina'!E:E, B500, '4.RNAIllumina'!Y:Y, "Y") &gt; 0,
        _xlfn.TEXTJOIN(", ", TRUE, IF(('4.RNAIllumina'!E:E = B500) * ('4.RNAIllumina'!Y:Y = "Y"), '4.RNAIllumina'!D:D, "")),
        IF(
            COUNTIFS('4.RNAIllumina'!E:E, B500, '4.RNAIllumina'!X:X, "Y") &gt; 0,
            _xlfn.TEXTJOIN(", ", TRUE, IF(('4.RNAIllumina'!E:E = B500) * ('4.RNAIllumina'!X:X = "Y"), '4.RNAIllumina'!D:D, "")),
            "Awaiting Status"
        )
    )
)</f>
        <v>Awaiting Status</v>
      </c>
      <c r="T500" s="6" t="str">
        <f ca="1">VLOOKUP($B500,'1.MetaData'!$B:$H,2,FALSE)</f>
        <v>F16-0587</v>
      </c>
      <c r="U500" s="7" t="str">
        <f ca="1">VLOOKUP($B500,'1.MetaData'!$B:$H,3,FALSE)</f>
        <v>Ctenochaetus</v>
      </c>
      <c r="V500" s="7">
        <f ca="1">VLOOKUP($B500,'1.MetaData'!$B:$H,4,FALSE)</f>
        <v>0</v>
      </c>
      <c r="W500" s="6">
        <f ca="1">VLOOKUP($B500,'1.MetaData'!$B:$H,5,FALSE)</f>
        <v>0</v>
      </c>
      <c r="X500" s="6" t="str">
        <f ca="1">VLOOKUP($B500,'1.MetaData'!$B:$H,6,FALSE)</f>
        <v>TrEnD</v>
      </c>
      <c r="Z500"/>
    </row>
    <row r="501" spans="1:26" hidden="1" x14ac:dyDescent="0.25">
      <c r="A501" s="17">
        <v>500</v>
      </c>
      <c r="B501" s="3" t="str">
        <f t="shared" ca="1" si="10"/>
        <v>OG500</v>
      </c>
      <c r="C501" s="219" t="s">
        <v>96</v>
      </c>
      <c r="D501" s="4">
        <f ca="1">COUNTIF('2.Tissue'!C:C,B501)</f>
        <v>1</v>
      </c>
      <c r="E501" s="4">
        <f ca="1">COUNTIFS('3.DNAExtractions'!$E:$E,$B501,'3.DNAExtractions'!$D:$D,E$1)</f>
        <v>1</v>
      </c>
      <c r="F501" s="2" t="str" cm="1">
        <f t="array" aca="1" ref="F501" ca="1">IF(
    COUNTIFS('3.DNAExtractions'!E:E, B501, '3.DNAExtractions'!Y:Y, "Y") &gt; 0,
    _xlfn.TEXTJOIN(", ", TRUE, IF(('3.DNAExtractions'!E:E = B501) * ('3.DNAExtractions'!Y:Y = "Y"), '3.DNAExtractions'!D:D, "")),
    IF(
        COUNTIFS('3.DNAExtractions'!E:E, B501, '3.DNAExtractions'!X:X, "Y") &gt; 0,
        _xlfn.TEXTJOIN(", ", TRUE, IF(('3.DNAExtractions'!E:E = B501) * ('3.DNAExtractions'!X:X = "Y"), '3.DNAExtractions'!D:D, "")),
        "Awaiting Status"
    )
)</f>
        <v>Extracted</v>
      </c>
      <c r="G501" s="45" t="s">
        <v>92</v>
      </c>
      <c r="H501" s="8" t="str" cm="1">
        <f t="array" aca="1" ref="H501" ca="1">IF(
    G501="N",
    "",
    IF(
        COUNTIFS('4.Illumina'!E:E, B501, '4.Illumina'!R:R, "Y") &gt; 0,
        _xlfn.TEXTJOIN(", ", TRUE, IF(('4.Illumina'!E:E = B501) * ('4.Illumina'!R:R = "Y"), '4.Illumina'!D:D, "")),
        IF(
            COUNTIFS('4.Illumina'!E:E, B501, '4.Illumina'!Q:Q, "Y") &gt; 0,
            _xlfn.TEXTJOIN(", ", TRUE, IF(('4.Illumina'!E:E = B501) * ('4.Illumina'!Q:Q = "Y"), '4.Illumina'!D:D, "")),
            "Awaiting Status"
        )
    )
)</f>
        <v>Sequenced</v>
      </c>
      <c r="I501" s="26" t="s">
        <v>94</v>
      </c>
      <c r="J501" s="56" t="str" cm="1">
        <f t="array" aca="1" ref="J501" ca="1">IF(
    I501="N",
    "",
    IF(
        COUNTIFS('4.PacBio'!E:E, B501, '4.PacBio'!W:W, "Y") &gt; 0,
        _xlfn.TEXTJOIN(", ", TRUE, IF(('4.PacBio'!E:E = B501) * ('4.PacBio'!W:W = "Y"), '4.PacBio'!D:D, "")),
        IF(
            COUNTIFS('4.PacBio'!E:E, B501, '4.PacBio'!V:V, "Y") &gt; 0,
            _xlfn.TEXTJOIN(", ", TRUE, IF(('4.PacBio'!E:E = B501) * ('4.PacBio'!V:V = "Y"), '4.PacBio'!D:D, "")),
            "Awaiting Status"
        )
    )
)</f>
        <v/>
      </c>
      <c r="K501" s="181" t="s">
        <v>94</v>
      </c>
      <c r="L501" s="8" t="str" cm="1">
        <f t="array" aca="1" ref="L501" ca="1">IF(
    K501="N",
    "",
    IF(
        COUNTIFS('4.HiCLibrary'!E:E, B501, '4.HiCLibrary'!V:V, "Y") &gt; 0,
        _xlfn.TEXTJOIN(", ", TRUE, IF(('4.HiCLibrary'!E:E = B501) * ('4.HiCLibrary'!V:V = "Y"), '4.HiCLibrary'!D:D, "")),
        IF(
            COUNTIFS('4.HiCLibrary'!E:E, B501, '4.HiCLibrary'!U:U, "Y") &gt; 0,
            _xlfn.TEXTJOIN(", ", TRUE, IF(('4.HiCLibrary'!E:E = B501) * ('4.HiCLibrary'!U:U = "Y"), '4.HiCLibrary'!D:D, "")),
            "Awaiting Status"
        )
    )
)</f>
        <v/>
      </c>
      <c r="M501" s="47" t="s">
        <v>94</v>
      </c>
      <c r="N501" s="56" t="str" cm="1">
        <f t="array" aca="1" ref="N501" ca="1">IF(
    M501="N",
    "",
    IF(
        COUNTIFS('4.ONT'!E:E, B501, '4.ONT'!Q:Q, "Y") &gt; 0,
        _xlfn.TEXTJOIN(", ", TRUE, IF(('4.ONT'!E:E = B501) * ('4.ONT'!Q:Q = "Y"), '4.ONT'!D:D, "")),
        IF(
            COUNTIFS('4.ONT'!E:E, B501, '4.ONT'!P:P, "Y") &gt; 0,
            _xlfn.TEXTJOIN(", ", TRUE, IF(('4.ONT'!E:E = B501) * ('4.ONT'!P:P = "Y"), '4.ONT'!D:D, "")),
            "Awaiting Status"
        )
    )
)</f>
        <v/>
      </c>
      <c r="O501" s="60" t="s">
        <v>94</v>
      </c>
      <c r="P501" s="60" t="str" cm="1">
        <f t="array" aca="1" ref="P501" ca="1">IF(
    O501="N",
    "",
    IF(
        COUNTIFS('3.RNAExtractions'!E:E, B501, '3.RNAExtractions'!Z:Z, "Y") &gt; 0,
        _xlfn.TEXTJOIN(", ", TRUE, IF(('3.RNAExtractions'!E:E = B501) * ('3.RNAExtractions'!Z:Z = "Y"), '3.RNAExtractions'!D:D, "")),
        IF(
            COUNTIFS('3.RNAExtractions'!E:E, B501, '3.RNAExtractions'!Y:Y, "Y") &gt; 0,
            _xlfn.TEXTJOIN(", ", TRUE, IF(('3.RNAExtractions'!E:E = B501) * ('3.RNAExtractions'!Y:Y = "Y"), '3.RNAExtractions'!D:D, "")),
            "Awaiting Status"
        )
    )
)</f>
        <v/>
      </c>
      <c r="Q501" s="60"/>
      <c r="R501" s="60" t="str" cm="1">
        <f t="array" aca="1" ref="R501" ca="1">IF(
    Q501="N",
    "",
    IF(
        COUNTIFS('4.RNAIllumina'!E:E, B501, '4.RNAIllumina'!Y:Y, "Y") &gt; 0,
        _xlfn.TEXTJOIN(", ", TRUE, IF(('4.RNAIllumina'!E:E = B501) * ('4.RNAIllumina'!Y:Y = "Y"), '4.RNAIllumina'!D:D, "")),
        IF(
            COUNTIFS('4.RNAIllumina'!E:E, B501, '4.RNAIllumina'!X:X, "Y") &gt; 0,
            _xlfn.TEXTJOIN(", ", TRUE, IF(('4.RNAIllumina'!E:E = B501) * ('4.RNAIllumina'!X:X = "Y"), '4.RNAIllumina'!D:D, "")),
            "Awaiting Status"
        )
    )
)</f>
        <v>Awaiting Status</v>
      </c>
      <c r="T501" s="6" t="str">
        <f ca="1">VLOOKUP($B501,'1.MetaData'!$B:$H,2,FALSE)</f>
        <v>F16-0577</v>
      </c>
      <c r="U501" s="7" t="str">
        <f ca="1">VLOOKUP($B501,'1.MetaData'!$B:$H,3,FALSE)</f>
        <v>Epinephelus multinotatus</v>
      </c>
      <c r="V501" s="7" t="str">
        <f ca="1">VLOOKUP($B501,'1.MetaData'!$B:$H,4,FALSE)</f>
        <v>White-blotched grouper</v>
      </c>
      <c r="W501" s="6">
        <f ca="1">VLOOKUP($B501,'1.MetaData'!$B:$H,5,FALSE)</f>
        <v>0</v>
      </c>
      <c r="X501" s="6" t="str">
        <f ca="1">VLOOKUP($B501,'1.MetaData'!$B:$H,6,FALSE)</f>
        <v>TrEnD</v>
      </c>
      <c r="Z501"/>
    </row>
    <row r="502" spans="1:26" hidden="1" x14ac:dyDescent="0.25">
      <c r="A502" s="17">
        <v>501</v>
      </c>
      <c r="B502" s="3" t="str">
        <f t="shared" ca="1" si="10"/>
        <v>OG501</v>
      </c>
      <c r="C502" s="219" t="s">
        <v>96</v>
      </c>
      <c r="D502" s="4">
        <f ca="1">COUNTIF('2.Tissue'!C:C,B502)</f>
        <v>1</v>
      </c>
      <c r="E502" s="4">
        <f ca="1">COUNTIFS('3.DNAExtractions'!$E:$E,$B502,'3.DNAExtractions'!$D:$D,E$1)</f>
        <v>1</v>
      </c>
      <c r="F502" s="2" t="str" cm="1">
        <f t="array" aca="1" ref="F502" ca="1">IF(
    COUNTIFS('3.DNAExtractions'!E:E, B502, '3.DNAExtractions'!Y:Y, "Y") &gt; 0,
    _xlfn.TEXTJOIN(", ", TRUE, IF(('3.DNAExtractions'!E:E = B502) * ('3.DNAExtractions'!Y:Y = "Y"), '3.DNAExtractions'!D:D, "")),
    IF(
        COUNTIFS('3.DNAExtractions'!E:E, B502, '3.DNAExtractions'!X:X, "Y") &gt; 0,
        _xlfn.TEXTJOIN(", ", TRUE, IF(('3.DNAExtractions'!E:E = B502) * ('3.DNAExtractions'!X:X = "Y"), '3.DNAExtractions'!D:D, "")),
        "Awaiting Status"
    )
)</f>
        <v>Extracted</v>
      </c>
      <c r="G502" s="45" t="s">
        <v>92</v>
      </c>
      <c r="H502" s="8" t="str" cm="1">
        <f t="array" aca="1" ref="H502" ca="1">IF(
    G502="N",
    "",
    IF(
        COUNTIFS('4.Illumina'!E:E, B502, '4.Illumina'!R:R, "Y") &gt; 0,
        _xlfn.TEXTJOIN(", ", TRUE, IF(('4.Illumina'!E:E = B502) * ('4.Illumina'!R:R = "Y"), '4.Illumina'!D:D, "")),
        IF(
            COUNTIFS('4.Illumina'!E:E, B502, '4.Illumina'!Q:Q, "Y") &gt; 0,
            _xlfn.TEXTJOIN(", ", TRUE, IF(('4.Illumina'!E:E = B502) * ('4.Illumina'!Q:Q = "Y"), '4.Illumina'!D:D, "")),
            "Awaiting Status"
        )
    )
)</f>
        <v>Sequenced</v>
      </c>
      <c r="I502" s="26" t="s">
        <v>94</v>
      </c>
      <c r="J502" s="56" t="str" cm="1">
        <f t="array" aca="1" ref="J502" ca="1">IF(
    I502="N",
    "",
    IF(
        COUNTIFS('4.PacBio'!E:E, B502, '4.PacBio'!W:W, "Y") &gt; 0,
        _xlfn.TEXTJOIN(", ", TRUE, IF(('4.PacBio'!E:E = B502) * ('4.PacBio'!W:W = "Y"), '4.PacBio'!D:D, "")),
        IF(
            COUNTIFS('4.PacBio'!E:E, B502, '4.PacBio'!V:V, "Y") &gt; 0,
            _xlfn.TEXTJOIN(", ", TRUE, IF(('4.PacBio'!E:E = B502) * ('4.PacBio'!V:V = "Y"), '4.PacBio'!D:D, "")),
            "Awaiting Status"
        )
    )
)</f>
        <v/>
      </c>
      <c r="K502" s="181" t="s">
        <v>94</v>
      </c>
      <c r="L502" s="8" t="str" cm="1">
        <f t="array" aca="1" ref="L502" ca="1">IF(
    K502="N",
    "",
    IF(
        COUNTIFS('4.HiCLibrary'!E:E, B502, '4.HiCLibrary'!V:V, "Y") &gt; 0,
        _xlfn.TEXTJOIN(", ", TRUE, IF(('4.HiCLibrary'!E:E = B502) * ('4.HiCLibrary'!V:V = "Y"), '4.HiCLibrary'!D:D, "")),
        IF(
            COUNTIFS('4.HiCLibrary'!E:E, B502, '4.HiCLibrary'!U:U, "Y") &gt; 0,
            _xlfn.TEXTJOIN(", ", TRUE, IF(('4.HiCLibrary'!E:E = B502) * ('4.HiCLibrary'!U:U = "Y"), '4.HiCLibrary'!D:D, "")),
            "Awaiting Status"
        )
    )
)</f>
        <v/>
      </c>
      <c r="M502" s="47" t="s">
        <v>94</v>
      </c>
      <c r="N502" s="56" t="str" cm="1">
        <f t="array" aca="1" ref="N502" ca="1">IF(
    M502="N",
    "",
    IF(
        COUNTIFS('4.ONT'!E:E, B502, '4.ONT'!Q:Q, "Y") &gt; 0,
        _xlfn.TEXTJOIN(", ", TRUE, IF(('4.ONT'!E:E = B502) * ('4.ONT'!Q:Q = "Y"), '4.ONT'!D:D, "")),
        IF(
            COUNTIFS('4.ONT'!E:E, B502, '4.ONT'!P:P, "Y") &gt; 0,
            _xlfn.TEXTJOIN(", ", TRUE, IF(('4.ONT'!E:E = B502) * ('4.ONT'!P:P = "Y"), '4.ONT'!D:D, "")),
            "Awaiting Status"
        )
    )
)</f>
        <v/>
      </c>
      <c r="O502" s="60" t="s">
        <v>94</v>
      </c>
      <c r="P502" s="60" t="str" cm="1">
        <f t="array" aca="1" ref="P502" ca="1">IF(
    O502="N",
    "",
    IF(
        COUNTIFS('3.RNAExtractions'!E:E, B502, '3.RNAExtractions'!Z:Z, "Y") &gt; 0,
        _xlfn.TEXTJOIN(", ", TRUE, IF(('3.RNAExtractions'!E:E = B502) * ('3.RNAExtractions'!Z:Z = "Y"), '3.RNAExtractions'!D:D, "")),
        IF(
            COUNTIFS('3.RNAExtractions'!E:E, B502, '3.RNAExtractions'!Y:Y, "Y") &gt; 0,
            _xlfn.TEXTJOIN(", ", TRUE, IF(('3.RNAExtractions'!E:E = B502) * ('3.RNAExtractions'!Y:Y = "Y"), '3.RNAExtractions'!D:D, "")),
            "Awaiting Status"
        )
    )
)</f>
        <v/>
      </c>
      <c r="Q502" s="60"/>
      <c r="R502" s="60" t="str" cm="1">
        <f t="array" aca="1" ref="R502" ca="1">IF(
    Q502="N",
    "",
    IF(
        COUNTIFS('4.RNAIllumina'!E:E, B502, '4.RNAIllumina'!Y:Y, "Y") &gt; 0,
        _xlfn.TEXTJOIN(", ", TRUE, IF(('4.RNAIllumina'!E:E = B502) * ('4.RNAIllumina'!Y:Y = "Y"), '4.RNAIllumina'!D:D, "")),
        IF(
            COUNTIFS('4.RNAIllumina'!E:E, B502, '4.RNAIllumina'!X:X, "Y") &gt; 0,
            _xlfn.TEXTJOIN(", ", TRUE, IF(('4.RNAIllumina'!E:E = B502) * ('4.RNAIllumina'!X:X = "Y"), '4.RNAIllumina'!D:D, "")),
            "Awaiting Status"
        )
    )
)</f>
        <v>Awaiting Status</v>
      </c>
      <c r="T502" s="6" t="str">
        <f ca="1">VLOOKUP($B502,'1.MetaData'!$B:$H,2,FALSE)</f>
        <v>F16-0600</v>
      </c>
      <c r="U502" s="7" t="str">
        <f ca="1">VLOOKUP($B502,'1.MetaData'!$B:$H,3,FALSE)</f>
        <v>Feroxodon multistriatus</v>
      </c>
      <c r="V502" s="7" t="str">
        <f ca="1">VLOOKUP($B502,'1.MetaData'!$B:$H,4,FALSE)</f>
        <v xml:space="preserve">Manystriped blowfish </v>
      </c>
      <c r="W502" s="6">
        <f ca="1">VLOOKUP($B502,'1.MetaData'!$B:$H,5,FALSE)</f>
        <v>0</v>
      </c>
      <c r="X502" s="6" t="str">
        <f ca="1">VLOOKUP($B502,'1.MetaData'!$B:$H,6,FALSE)</f>
        <v>TrEnD</v>
      </c>
      <c r="Z502"/>
    </row>
    <row r="503" spans="1:26" hidden="1" x14ac:dyDescent="0.25">
      <c r="A503" s="17">
        <v>502</v>
      </c>
      <c r="B503" s="3" t="str">
        <f t="shared" ca="1" si="10"/>
        <v>OG502</v>
      </c>
      <c r="C503" s="219" t="s">
        <v>96</v>
      </c>
      <c r="D503" s="4">
        <f ca="1">COUNTIF('2.Tissue'!C:C,B503)</f>
        <v>1</v>
      </c>
      <c r="E503" s="4">
        <f ca="1">COUNTIFS('3.DNAExtractions'!$E:$E,$B503,'3.DNAExtractions'!$D:$D,E$1)</f>
        <v>1</v>
      </c>
      <c r="F503" s="2" t="str" cm="1">
        <f t="array" aca="1" ref="F503" ca="1">IF(
    COUNTIFS('3.DNAExtractions'!E:E, B503, '3.DNAExtractions'!Y:Y, "Y") &gt; 0,
    _xlfn.TEXTJOIN(", ", TRUE, IF(('3.DNAExtractions'!E:E = B503) * ('3.DNAExtractions'!Y:Y = "Y"), '3.DNAExtractions'!D:D, "")),
    IF(
        COUNTIFS('3.DNAExtractions'!E:E, B503, '3.DNAExtractions'!X:X, "Y") &gt; 0,
        _xlfn.TEXTJOIN(", ", TRUE, IF(('3.DNAExtractions'!E:E = B503) * ('3.DNAExtractions'!X:X = "Y"), '3.DNAExtractions'!D:D, "")),
        "Awaiting Status"
    )
)</f>
        <v>Extracted</v>
      </c>
      <c r="G503" s="45" t="s">
        <v>92</v>
      </c>
      <c r="H503" s="8" t="str" cm="1">
        <f t="array" aca="1" ref="H503" ca="1">IF(
    G503="N",
    "",
    IF(
        COUNTIFS('4.Illumina'!E:E, B503, '4.Illumina'!R:R, "Y") &gt; 0,
        _xlfn.TEXTJOIN(", ", TRUE, IF(('4.Illumina'!E:E = B503) * ('4.Illumina'!R:R = "Y"), '4.Illumina'!D:D, "")),
        IF(
            COUNTIFS('4.Illumina'!E:E, B503, '4.Illumina'!Q:Q, "Y") &gt; 0,
            _xlfn.TEXTJOIN(", ", TRUE, IF(('4.Illumina'!E:E = B503) * ('4.Illumina'!Q:Q = "Y"), '4.Illumina'!D:D, "")),
            "Awaiting Status"
        )
    )
)</f>
        <v>Sequenced</v>
      </c>
      <c r="I503" s="26" t="s">
        <v>94</v>
      </c>
      <c r="J503" s="56" t="str" cm="1">
        <f t="array" aca="1" ref="J503" ca="1">IF(
    I503="N",
    "",
    IF(
        COUNTIFS('4.PacBio'!E:E, B503, '4.PacBio'!W:W, "Y") &gt; 0,
        _xlfn.TEXTJOIN(", ", TRUE, IF(('4.PacBio'!E:E = B503) * ('4.PacBio'!W:W = "Y"), '4.PacBio'!D:D, "")),
        IF(
            COUNTIFS('4.PacBio'!E:E, B503, '4.PacBio'!V:V, "Y") &gt; 0,
            _xlfn.TEXTJOIN(", ", TRUE, IF(('4.PacBio'!E:E = B503) * ('4.PacBio'!V:V = "Y"), '4.PacBio'!D:D, "")),
            "Awaiting Status"
        )
    )
)</f>
        <v/>
      </c>
      <c r="K503" s="181" t="s">
        <v>94</v>
      </c>
      <c r="L503" s="8" t="str" cm="1">
        <f t="array" aca="1" ref="L503" ca="1">IF(
    K503="N",
    "",
    IF(
        COUNTIFS('4.HiCLibrary'!E:E, B503, '4.HiCLibrary'!V:V, "Y") &gt; 0,
        _xlfn.TEXTJOIN(", ", TRUE, IF(('4.HiCLibrary'!E:E = B503) * ('4.HiCLibrary'!V:V = "Y"), '4.HiCLibrary'!D:D, "")),
        IF(
            COUNTIFS('4.HiCLibrary'!E:E, B503, '4.HiCLibrary'!U:U, "Y") &gt; 0,
            _xlfn.TEXTJOIN(", ", TRUE, IF(('4.HiCLibrary'!E:E = B503) * ('4.HiCLibrary'!U:U = "Y"), '4.HiCLibrary'!D:D, "")),
            "Awaiting Status"
        )
    )
)</f>
        <v/>
      </c>
      <c r="M503" s="47" t="s">
        <v>94</v>
      </c>
      <c r="N503" s="56" t="str" cm="1">
        <f t="array" aca="1" ref="N503" ca="1">IF(
    M503="N",
    "",
    IF(
        COUNTIFS('4.ONT'!E:E, B503, '4.ONT'!Q:Q, "Y") &gt; 0,
        _xlfn.TEXTJOIN(", ", TRUE, IF(('4.ONT'!E:E = B503) * ('4.ONT'!Q:Q = "Y"), '4.ONT'!D:D, "")),
        IF(
            COUNTIFS('4.ONT'!E:E, B503, '4.ONT'!P:P, "Y") &gt; 0,
            _xlfn.TEXTJOIN(", ", TRUE, IF(('4.ONT'!E:E = B503) * ('4.ONT'!P:P = "Y"), '4.ONT'!D:D, "")),
            "Awaiting Status"
        )
    )
)</f>
        <v/>
      </c>
      <c r="O503" s="60" t="s">
        <v>94</v>
      </c>
      <c r="P503" s="60" t="str" cm="1">
        <f t="array" aca="1" ref="P503" ca="1">IF(
    O503="N",
    "",
    IF(
        COUNTIFS('3.RNAExtractions'!E:E, B503, '3.RNAExtractions'!Z:Z, "Y") &gt; 0,
        _xlfn.TEXTJOIN(", ", TRUE, IF(('3.RNAExtractions'!E:E = B503) * ('3.RNAExtractions'!Z:Z = "Y"), '3.RNAExtractions'!D:D, "")),
        IF(
            COUNTIFS('3.RNAExtractions'!E:E, B503, '3.RNAExtractions'!Y:Y, "Y") &gt; 0,
            _xlfn.TEXTJOIN(", ", TRUE, IF(('3.RNAExtractions'!E:E = B503) * ('3.RNAExtractions'!Y:Y = "Y"), '3.RNAExtractions'!D:D, "")),
            "Awaiting Status"
        )
    )
)</f>
        <v/>
      </c>
      <c r="Q503" s="60"/>
      <c r="R503" s="60" t="str" cm="1">
        <f t="array" aca="1" ref="R503" ca="1">IF(
    Q503="N",
    "",
    IF(
        COUNTIFS('4.RNAIllumina'!E:E, B503, '4.RNAIllumina'!Y:Y, "Y") &gt; 0,
        _xlfn.TEXTJOIN(", ", TRUE, IF(('4.RNAIllumina'!E:E = B503) * ('4.RNAIllumina'!Y:Y = "Y"), '4.RNAIllumina'!D:D, "")),
        IF(
            COUNTIFS('4.RNAIllumina'!E:E, B503, '4.RNAIllumina'!X:X, "Y") &gt; 0,
            _xlfn.TEXTJOIN(", ", TRUE, IF(('4.RNAIllumina'!E:E = B503) * ('4.RNAIllumina'!X:X = "Y"), '4.RNAIllumina'!D:D, "")),
            "Awaiting Status"
        )
    )
)</f>
        <v>Awaiting Status</v>
      </c>
      <c r="T503" s="6" t="str">
        <f ca="1">VLOOKUP($B503,'1.MetaData'!$B:$H,2,FALSE)</f>
        <v>F16-0593</v>
      </c>
      <c r="U503" s="7" t="str">
        <f ca="1">VLOOKUP($B503,'1.MetaData'!$B:$H,3,FALSE)</f>
        <v>Labroides dimidiatus</v>
      </c>
      <c r="V503" s="7" t="str">
        <f ca="1">VLOOKUP($B503,'1.MetaData'!$B:$H,4,FALSE)</f>
        <v>Bluestreak cleaner wrasse</v>
      </c>
      <c r="W503" s="6">
        <f ca="1">VLOOKUP($B503,'1.MetaData'!$B:$H,5,FALSE)</f>
        <v>0</v>
      </c>
      <c r="X503" s="6" t="str">
        <f ca="1">VLOOKUP($B503,'1.MetaData'!$B:$H,6,FALSE)</f>
        <v>TrEnD</v>
      </c>
      <c r="Z503"/>
    </row>
    <row r="504" spans="1:26" hidden="1" x14ac:dyDescent="0.25">
      <c r="A504" s="17">
        <v>503</v>
      </c>
      <c r="B504" s="3" t="str">
        <f t="shared" ca="1" si="10"/>
        <v>OG503</v>
      </c>
      <c r="C504" s="219" t="s">
        <v>96</v>
      </c>
      <c r="D504" s="4">
        <f ca="1">COUNTIF('2.Tissue'!C:C,B504)</f>
        <v>1</v>
      </c>
      <c r="E504" s="4">
        <f ca="1">COUNTIFS('3.DNAExtractions'!$E:$E,$B504,'3.DNAExtractions'!$D:$D,E$1)</f>
        <v>1</v>
      </c>
      <c r="F504" s="2" t="str" cm="1">
        <f t="array" aca="1" ref="F504" ca="1">IF(
    COUNTIFS('3.DNAExtractions'!E:E, B504, '3.DNAExtractions'!Y:Y, "Y") &gt; 0,
    _xlfn.TEXTJOIN(", ", TRUE, IF(('3.DNAExtractions'!E:E = B504) * ('3.DNAExtractions'!Y:Y = "Y"), '3.DNAExtractions'!D:D, "")),
    IF(
        COUNTIFS('3.DNAExtractions'!E:E, B504, '3.DNAExtractions'!X:X, "Y") &gt; 0,
        _xlfn.TEXTJOIN(", ", TRUE, IF(('3.DNAExtractions'!E:E = B504) * ('3.DNAExtractions'!X:X = "Y"), '3.DNAExtractions'!D:D, "")),
        "Awaiting Status"
    )
)</f>
        <v>Extracted</v>
      </c>
      <c r="G504" s="45" t="s">
        <v>92</v>
      </c>
      <c r="H504" s="8" t="str" cm="1">
        <f t="array" aca="1" ref="H504" ca="1">IF(
    G504="N",
    "",
    IF(
        COUNTIFS('4.Illumina'!E:E, B504, '4.Illumina'!R:R, "Y") &gt; 0,
        _xlfn.TEXTJOIN(", ", TRUE, IF(('4.Illumina'!E:E = B504) * ('4.Illumina'!R:R = "Y"), '4.Illumina'!D:D, "")),
        IF(
            COUNTIFS('4.Illumina'!E:E, B504, '4.Illumina'!Q:Q, "Y") &gt; 0,
            _xlfn.TEXTJOIN(", ", TRUE, IF(('4.Illumina'!E:E = B504) * ('4.Illumina'!Q:Q = "Y"), '4.Illumina'!D:D, "")),
            "Awaiting Status"
        )
    )
)</f>
        <v>Sequenced</v>
      </c>
      <c r="I504" s="26" t="s">
        <v>94</v>
      </c>
      <c r="J504" s="56" t="str" cm="1">
        <f t="array" aca="1" ref="J504" ca="1">IF(
    I504="N",
    "",
    IF(
        COUNTIFS('4.PacBio'!E:E, B504, '4.PacBio'!W:W, "Y") &gt; 0,
        _xlfn.TEXTJOIN(", ", TRUE, IF(('4.PacBio'!E:E = B504) * ('4.PacBio'!W:W = "Y"), '4.PacBio'!D:D, "")),
        IF(
            COUNTIFS('4.PacBio'!E:E, B504, '4.PacBio'!V:V, "Y") &gt; 0,
            _xlfn.TEXTJOIN(", ", TRUE, IF(('4.PacBio'!E:E = B504) * ('4.PacBio'!V:V = "Y"), '4.PacBio'!D:D, "")),
            "Awaiting Status"
        )
    )
)</f>
        <v/>
      </c>
      <c r="K504" s="181" t="s">
        <v>94</v>
      </c>
      <c r="L504" s="8" t="str" cm="1">
        <f t="array" aca="1" ref="L504" ca="1">IF(
    K504="N",
    "",
    IF(
        COUNTIFS('4.HiCLibrary'!E:E, B504, '4.HiCLibrary'!V:V, "Y") &gt; 0,
        _xlfn.TEXTJOIN(", ", TRUE, IF(('4.HiCLibrary'!E:E = B504) * ('4.HiCLibrary'!V:V = "Y"), '4.HiCLibrary'!D:D, "")),
        IF(
            COUNTIFS('4.HiCLibrary'!E:E, B504, '4.HiCLibrary'!U:U, "Y") &gt; 0,
            _xlfn.TEXTJOIN(", ", TRUE, IF(('4.HiCLibrary'!E:E = B504) * ('4.HiCLibrary'!U:U = "Y"), '4.HiCLibrary'!D:D, "")),
            "Awaiting Status"
        )
    )
)</f>
        <v/>
      </c>
      <c r="M504" s="47" t="s">
        <v>94</v>
      </c>
      <c r="N504" s="56" t="str" cm="1">
        <f t="array" aca="1" ref="N504" ca="1">IF(
    M504="N",
    "",
    IF(
        COUNTIFS('4.ONT'!E:E, B504, '4.ONT'!Q:Q, "Y") &gt; 0,
        _xlfn.TEXTJOIN(", ", TRUE, IF(('4.ONT'!E:E = B504) * ('4.ONT'!Q:Q = "Y"), '4.ONT'!D:D, "")),
        IF(
            COUNTIFS('4.ONT'!E:E, B504, '4.ONT'!P:P, "Y") &gt; 0,
            _xlfn.TEXTJOIN(", ", TRUE, IF(('4.ONT'!E:E = B504) * ('4.ONT'!P:P = "Y"), '4.ONT'!D:D, "")),
            "Awaiting Status"
        )
    )
)</f>
        <v/>
      </c>
      <c r="O504" s="60" t="s">
        <v>94</v>
      </c>
      <c r="P504" s="60" t="str" cm="1">
        <f t="array" aca="1" ref="P504" ca="1">IF(
    O504="N",
    "",
    IF(
        COUNTIFS('3.RNAExtractions'!E:E, B504, '3.RNAExtractions'!Z:Z, "Y") &gt; 0,
        _xlfn.TEXTJOIN(", ", TRUE, IF(('3.RNAExtractions'!E:E = B504) * ('3.RNAExtractions'!Z:Z = "Y"), '3.RNAExtractions'!D:D, "")),
        IF(
            COUNTIFS('3.RNAExtractions'!E:E, B504, '3.RNAExtractions'!Y:Y, "Y") &gt; 0,
            _xlfn.TEXTJOIN(", ", TRUE, IF(('3.RNAExtractions'!E:E = B504) * ('3.RNAExtractions'!Y:Y = "Y"), '3.RNAExtractions'!D:D, "")),
            "Awaiting Status"
        )
    )
)</f>
        <v/>
      </c>
      <c r="Q504" s="60"/>
      <c r="R504" s="60" t="str" cm="1">
        <f t="array" aca="1" ref="R504" ca="1">IF(
    Q504="N",
    "",
    IF(
        COUNTIFS('4.RNAIllumina'!E:E, B504, '4.RNAIllumina'!Y:Y, "Y") &gt; 0,
        _xlfn.TEXTJOIN(", ", TRUE, IF(('4.RNAIllumina'!E:E = B504) * ('4.RNAIllumina'!Y:Y = "Y"), '4.RNAIllumina'!D:D, "")),
        IF(
            COUNTIFS('4.RNAIllumina'!E:E, B504, '4.RNAIllumina'!X:X, "Y") &gt; 0,
            _xlfn.TEXTJOIN(", ", TRUE, IF(('4.RNAIllumina'!E:E = B504) * ('4.RNAIllumina'!X:X = "Y"), '4.RNAIllumina'!D:D, "")),
            "Awaiting Status"
        )
    )
)</f>
        <v>Awaiting Status</v>
      </c>
      <c r="T504" s="6" t="str">
        <f ca="1">VLOOKUP($B504,'1.MetaData'!$B:$H,2,FALSE)</f>
        <v>F16-0595</v>
      </c>
      <c r="U504" s="7" t="str">
        <f ca="1">VLOOKUP($B504,'1.MetaData'!$B:$H,3,FALSE)</f>
        <v>Liza vaigiensis</v>
      </c>
      <c r="V504" s="7" t="str">
        <f ca="1">VLOOKUP($B504,'1.MetaData'!$B:$H,4,FALSE)</f>
        <v>Diamond-scale mullet</v>
      </c>
      <c r="W504" s="6">
        <f ca="1">VLOOKUP($B504,'1.MetaData'!$B:$H,5,FALSE)</f>
        <v>0</v>
      </c>
      <c r="X504" s="6" t="str">
        <f ca="1">VLOOKUP($B504,'1.MetaData'!$B:$H,6,FALSE)</f>
        <v>TrEnD</v>
      </c>
      <c r="Z504"/>
    </row>
    <row r="505" spans="1:26" hidden="1" x14ac:dyDescent="0.25">
      <c r="A505" s="17">
        <v>504</v>
      </c>
      <c r="B505" s="3" t="str">
        <f t="shared" ca="1" si="10"/>
        <v>OG504</v>
      </c>
      <c r="C505" s="219" t="s">
        <v>96</v>
      </c>
      <c r="D505" s="4">
        <f ca="1">COUNTIF('2.Tissue'!C:C,B505)</f>
        <v>1</v>
      </c>
      <c r="E505" s="4">
        <f ca="1">COUNTIFS('3.DNAExtractions'!$E:$E,$B505,'3.DNAExtractions'!$D:$D,E$1)</f>
        <v>1</v>
      </c>
      <c r="F505" s="2" t="str" cm="1">
        <f t="array" aca="1" ref="F505" ca="1">IF(
    COUNTIFS('3.DNAExtractions'!E:E, B505, '3.DNAExtractions'!Y:Y, "Y") &gt; 0,
    _xlfn.TEXTJOIN(", ", TRUE, IF(('3.DNAExtractions'!E:E = B505) * ('3.DNAExtractions'!Y:Y = "Y"), '3.DNAExtractions'!D:D, "")),
    IF(
        COUNTIFS('3.DNAExtractions'!E:E, B505, '3.DNAExtractions'!X:X, "Y") &gt; 0,
        _xlfn.TEXTJOIN(", ", TRUE, IF(('3.DNAExtractions'!E:E = B505) * ('3.DNAExtractions'!X:X = "Y"), '3.DNAExtractions'!D:D, "")),
        "Awaiting Status"
    )
)</f>
        <v>Extracted</v>
      </c>
      <c r="G505" s="45" t="s">
        <v>92</v>
      </c>
      <c r="H505" s="8" t="str" cm="1">
        <f t="array" aca="1" ref="H505" ca="1">IF(
    G505="N",
    "",
    IF(
        COUNTIFS('4.Illumina'!E:E, B505, '4.Illumina'!R:R, "Y") &gt; 0,
        _xlfn.TEXTJOIN(", ", TRUE, IF(('4.Illumina'!E:E = B505) * ('4.Illumina'!R:R = "Y"), '4.Illumina'!D:D, "")),
        IF(
            COUNTIFS('4.Illumina'!E:E, B505, '4.Illumina'!Q:Q, "Y") &gt; 0,
            _xlfn.TEXTJOIN(", ", TRUE, IF(('4.Illumina'!E:E = B505) * ('4.Illumina'!Q:Q = "Y"), '4.Illumina'!D:D, "")),
            "Awaiting Status"
        )
    )
)</f>
        <v>Sequenced</v>
      </c>
      <c r="I505" s="26" t="s">
        <v>94</v>
      </c>
      <c r="J505" s="56" t="str" cm="1">
        <f t="array" aca="1" ref="J505" ca="1">IF(
    I505="N",
    "",
    IF(
        COUNTIFS('4.PacBio'!E:E, B505, '4.PacBio'!W:W, "Y") &gt; 0,
        _xlfn.TEXTJOIN(", ", TRUE, IF(('4.PacBio'!E:E = B505) * ('4.PacBio'!W:W = "Y"), '4.PacBio'!D:D, "")),
        IF(
            COUNTIFS('4.PacBio'!E:E, B505, '4.PacBio'!V:V, "Y") &gt; 0,
            _xlfn.TEXTJOIN(", ", TRUE, IF(('4.PacBio'!E:E = B505) * ('4.PacBio'!V:V = "Y"), '4.PacBio'!D:D, "")),
            "Awaiting Status"
        )
    )
)</f>
        <v/>
      </c>
      <c r="K505" s="181" t="s">
        <v>94</v>
      </c>
      <c r="L505" s="8" t="str" cm="1">
        <f t="array" aca="1" ref="L505" ca="1">IF(
    K505="N",
    "",
    IF(
        COUNTIFS('4.HiCLibrary'!E:E, B505, '4.HiCLibrary'!V:V, "Y") &gt; 0,
        _xlfn.TEXTJOIN(", ", TRUE, IF(('4.HiCLibrary'!E:E = B505) * ('4.HiCLibrary'!V:V = "Y"), '4.HiCLibrary'!D:D, "")),
        IF(
            COUNTIFS('4.HiCLibrary'!E:E, B505, '4.HiCLibrary'!U:U, "Y") &gt; 0,
            _xlfn.TEXTJOIN(", ", TRUE, IF(('4.HiCLibrary'!E:E = B505) * ('4.HiCLibrary'!U:U = "Y"), '4.HiCLibrary'!D:D, "")),
            "Awaiting Status"
        )
    )
)</f>
        <v/>
      </c>
      <c r="M505" s="47" t="s">
        <v>94</v>
      </c>
      <c r="N505" s="56" t="str" cm="1">
        <f t="array" aca="1" ref="N505" ca="1">IF(
    M505="N",
    "",
    IF(
        COUNTIFS('4.ONT'!E:E, B505, '4.ONT'!Q:Q, "Y") &gt; 0,
        _xlfn.TEXTJOIN(", ", TRUE, IF(('4.ONT'!E:E = B505) * ('4.ONT'!Q:Q = "Y"), '4.ONT'!D:D, "")),
        IF(
            COUNTIFS('4.ONT'!E:E, B505, '4.ONT'!P:P, "Y") &gt; 0,
            _xlfn.TEXTJOIN(", ", TRUE, IF(('4.ONT'!E:E = B505) * ('4.ONT'!P:P = "Y"), '4.ONT'!D:D, "")),
            "Awaiting Status"
        )
    )
)</f>
        <v/>
      </c>
      <c r="O505" s="60" t="s">
        <v>94</v>
      </c>
      <c r="P505" s="60" t="str" cm="1">
        <f t="array" aca="1" ref="P505" ca="1">IF(
    O505="N",
    "",
    IF(
        COUNTIFS('3.RNAExtractions'!E:E, B505, '3.RNAExtractions'!Z:Z, "Y") &gt; 0,
        _xlfn.TEXTJOIN(", ", TRUE, IF(('3.RNAExtractions'!E:E = B505) * ('3.RNAExtractions'!Z:Z = "Y"), '3.RNAExtractions'!D:D, "")),
        IF(
            COUNTIFS('3.RNAExtractions'!E:E, B505, '3.RNAExtractions'!Y:Y, "Y") &gt; 0,
            _xlfn.TEXTJOIN(", ", TRUE, IF(('3.RNAExtractions'!E:E = B505) * ('3.RNAExtractions'!Y:Y = "Y"), '3.RNAExtractions'!D:D, "")),
            "Awaiting Status"
        )
    )
)</f>
        <v/>
      </c>
      <c r="Q505" s="60"/>
      <c r="R505" s="60" t="str" cm="1">
        <f t="array" aca="1" ref="R505" ca="1">IF(
    Q505="N",
    "",
    IF(
        COUNTIFS('4.RNAIllumina'!E:E, B505, '4.RNAIllumina'!Y:Y, "Y") &gt; 0,
        _xlfn.TEXTJOIN(", ", TRUE, IF(('4.RNAIllumina'!E:E = B505) * ('4.RNAIllumina'!Y:Y = "Y"), '4.RNAIllumina'!D:D, "")),
        IF(
            COUNTIFS('4.RNAIllumina'!E:E, B505, '4.RNAIllumina'!X:X, "Y") &gt; 0,
            _xlfn.TEXTJOIN(", ", TRUE, IF(('4.RNAIllumina'!E:E = B505) * ('4.RNAIllumina'!X:X = "Y"), '4.RNAIllumina'!D:D, "")),
            "Awaiting Status"
        )
    )
)</f>
        <v>Awaiting Status</v>
      </c>
      <c r="T505" s="6" t="str">
        <f ca="1">VLOOKUP($B505,'1.MetaData'!$B:$H,2,FALSE)</f>
        <v>F16-0612</v>
      </c>
      <c r="U505" s="7" t="str">
        <f ca="1">VLOOKUP($B505,'1.MetaData'!$B:$H,3,FALSE)</f>
        <v>Parachaetodon ocellatus</v>
      </c>
      <c r="V505" s="7" t="str">
        <f ca="1">VLOOKUP($B505,'1.MetaData'!$B:$H,4,FALSE)</f>
        <v xml:space="preserve">Spotfin butterflyfish </v>
      </c>
      <c r="W505" s="6">
        <f ca="1">VLOOKUP($B505,'1.MetaData'!$B:$H,5,FALSE)</f>
        <v>0</v>
      </c>
      <c r="X505" s="6" t="str">
        <f ca="1">VLOOKUP($B505,'1.MetaData'!$B:$H,6,FALSE)</f>
        <v>TrEnD</v>
      </c>
      <c r="Z505"/>
    </row>
    <row r="506" spans="1:26" hidden="1" x14ac:dyDescent="0.25">
      <c r="A506" s="17">
        <v>505</v>
      </c>
      <c r="B506" s="3" t="str">
        <f t="shared" ca="1" si="10"/>
        <v>OG505</v>
      </c>
      <c r="C506" s="219" t="s">
        <v>96</v>
      </c>
      <c r="D506" s="4">
        <f ca="1">COUNTIF('2.Tissue'!C:C,B506)</f>
        <v>1</v>
      </c>
      <c r="E506" s="4">
        <f ca="1">COUNTIFS('3.DNAExtractions'!$E:$E,$B506,'3.DNAExtractions'!$D:$D,E$1)</f>
        <v>1</v>
      </c>
      <c r="F506" s="2" t="str" cm="1">
        <f t="array" aca="1" ref="F506" ca="1">IF(
    COUNTIFS('3.DNAExtractions'!E:E, B506, '3.DNAExtractions'!Y:Y, "Y") &gt; 0,
    _xlfn.TEXTJOIN(", ", TRUE, IF(('3.DNAExtractions'!E:E = B506) * ('3.DNAExtractions'!Y:Y = "Y"), '3.DNAExtractions'!D:D, "")),
    IF(
        COUNTIFS('3.DNAExtractions'!E:E, B506, '3.DNAExtractions'!X:X, "Y") &gt; 0,
        _xlfn.TEXTJOIN(", ", TRUE, IF(('3.DNAExtractions'!E:E = B506) * ('3.DNAExtractions'!X:X = "Y"), '3.DNAExtractions'!D:D, "")),
        "Awaiting Status"
    )
)</f>
        <v>Extracted</v>
      </c>
      <c r="G506" s="45" t="s">
        <v>92</v>
      </c>
      <c r="H506" s="8" t="str" cm="1">
        <f t="array" aca="1" ref="H506" ca="1">IF(
    G506="N",
    "",
    IF(
        COUNTIFS('4.Illumina'!E:E, B506, '4.Illumina'!R:R, "Y") &gt; 0,
        _xlfn.TEXTJOIN(", ", TRUE, IF(('4.Illumina'!E:E = B506) * ('4.Illumina'!R:R = "Y"), '4.Illumina'!D:D, "")),
        IF(
            COUNTIFS('4.Illumina'!E:E, B506, '4.Illumina'!Q:Q, "Y") &gt; 0,
            _xlfn.TEXTJOIN(", ", TRUE, IF(('4.Illumina'!E:E = B506) * ('4.Illumina'!Q:Q = "Y"), '4.Illumina'!D:D, "")),
            "Awaiting Status"
        )
    )
)</f>
        <v>Sequenced</v>
      </c>
      <c r="I506" s="26" t="s">
        <v>94</v>
      </c>
      <c r="J506" s="56" t="str" cm="1">
        <f t="array" aca="1" ref="J506" ca="1">IF(
    I506="N",
    "",
    IF(
        COUNTIFS('4.PacBio'!E:E, B506, '4.PacBio'!W:W, "Y") &gt; 0,
        _xlfn.TEXTJOIN(", ", TRUE, IF(('4.PacBio'!E:E = B506) * ('4.PacBio'!W:W = "Y"), '4.PacBio'!D:D, "")),
        IF(
            COUNTIFS('4.PacBio'!E:E, B506, '4.PacBio'!V:V, "Y") &gt; 0,
            _xlfn.TEXTJOIN(", ", TRUE, IF(('4.PacBio'!E:E = B506) * ('4.PacBio'!V:V = "Y"), '4.PacBio'!D:D, "")),
            "Awaiting Status"
        )
    )
)</f>
        <v/>
      </c>
      <c r="K506" s="181" t="s">
        <v>94</v>
      </c>
      <c r="L506" s="8" t="str" cm="1">
        <f t="array" aca="1" ref="L506" ca="1">IF(
    K506="N",
    "",
    IF(
        COUNTIFS('4.HiCLibrary'!E:E, B506, '4.HiCLibrary'!V:V, "Y") &gt; 0,
        _xlfn.TEXTJOIN(", ", TRUE, IF(('4.HiCLibrary'!E:E = B506) * ('4.HiCLibrary'!V:V = "Y"), '4.HiCLibrary'!D:D, "")),
        IF(
            COUNTIFS('4.HiCLibrary'!E:E, B506, '4.HiCLibrary'!U:U, "Y") &gt; 0,
            _xlfn.TEXTJOIN(", ", TRUE, IF(('4.HiCLibrary'!E:E = B506) * ('4.HiCLibrary'!U:U = "Y"), '4.HiCLibrary'!D:D, "")),
            "Awaiting Status"
        )
    )
)</f>
        <v/>
      </c>
      <c r="M506" s="47" t="s">
        <v>94</v>
      </c>
      <c r="N506" s="56" t="str" cm="1">
        <f t="array" aca="1" ref="N506" ca="1">IF(
    M506="N",
    "",
    IF(
        COUNTIFS('4.ONT'!E:E, B506, '4.ONT'!Q:Q, "Y") &gt; 0,
        _xlfn.TEXTJOIN(", ", TRUE, IF(('4.ONT'!E:E = B506) * ('4.ONT'!Q:Q = "Y"), '4.ONT'!D:D, "")),
        IF(
            COUNTIFS('4.ONT'!E:E, B506, '4.ONT'!P:P, "Y") &gt; 0,
            _xlfn.TEXTJOIN(", ", TRUE, IF(('4.ONT'!E:E = B506) * ('4.ONT'!P:P = "Y"), '4.ONT'!D:D, "")),
            "Awaiting Status"
        )
    )
)</f>
        <v/>
      </c>
      <c r="O506" s="60" t="s">
        <v>94</v>
      </c>
      <c r="P506" s="60" t="str" cm="1">
        <f t="array" aca="1" ref="P506" ca="1">IF(
    O506="N",
    "",
    IF(
        COUNTIFS('3.RNAExtractions'!E:E, B506, '3.RNAExtractions'!Z:Z, "Y") &gt; 0,
        _xlfn.TEXTJOIN(", ", TRUE, IF(('3.RNAExtractions'!E:E = B506) * ('3.RNAExtractions'!Z:Z = "Y"), '3.RNAExtractions'!D:D, "")),
        IF(
            COUNTIFS('3.RNAExtractions'!E:E, B506, '3.RNAExtractions'!Y:Y, "Y") &gt; 0,
            _xlfn.TEXTJOIN(", ", TRUE, IF(('3.RNAExtractions'!E:E = B506) * ('3.RNAExtractions'!Y:Y = "Y"), '3.RNAExtractions'!D:D, "")),
            "Awaiting Status"
        )
    )
)</f>
        <v/>
      </c>
      <c r="Q506" s="60"/>
      <c r="R506" s="60" t="str" cm="1">
        <f t="array" aca="1" ref="R506" ca="1">IF(
    Q506="N",
    "",
    IF(
        COUNTIFS('4.RNAIllumina'!E:E, B506, '4.RNAIllumina'!Y:Y, "Y") &gt; 0,
        _xlfn.TEXTJOIN(", ", TRUE, IF(('4.RNAIllumina'!E:E = B506) * ('4.RNAIllumina'!Y:Y = "Y"), '4.RNAIllumina'!D:D, "")),
        IF(
            COUNTIFS('4.RNAIllumina'!E:E, B506, '4.RNAIllumina'!X:X, "Y") &gt; 0,
            _xlfn.TEXTJOIN(", ", TRUE, IF(('4.RNAIllumina'!E:E = B506) * ('4.RNAIllumina'!X:X = "Y"), '4.RNAIllumina'!D:D, "")),
            "Awaiting Status"
        )
    )
)</f>
        <v>Awaiting Status</v>
      </c>
      <c r="T506" s="6" t="str">
        <f ca="1">VLOOKUP($B506,'1.MetaData'!$B:$H,2,FALSE)</f>
        <v>F16-0594</v>
      </c>
      <c r="U506" s="7" t="str">
        <f ca="1">VLOOKUP($B506,'1.MetaData'!$B:$H,3,FALSE)</f>
        <v>Pempheris klunzingeri</v>
      </c>
      <c r="V506" s="7" t="str">
        <f ca="1">VLOOKUP($B506,'1.MetaData'!$B:$H,4,FALSE)</f>
        <v xml:space="preserve">Klunzinger's bullseye </v>
      </c>
      <c r="W506" s="6">
        <f ca="1">VLOOKUP($B506,'1.MetaData'!$B:$H,5,FALSE)</f>
        <v>0</v>
      </c>
      <c r="X506" s="6" t="str">
        <f ca="1">VLOOKUP($B506,'1.MetaData'!$B:$H,6,FALSE)</f>
        <v>TrEnD</v>
      </c>
      <c r="Z506"/>
    </row>
    <row r="507" spans="1:26" hidden="1" x14ac:dyDescent="0.25">
      <c r="A507" s="17">
        <v>506</v>
      </c>
      <c r="B507" s="3" t="str">
        <f t="shared" ca="1" si="10"/>
        <v>OG506</v>
      </c>
      <c r="C507" s="219" t="s">
        <v>96</v>
      </c>
      <c r="D507" s="4">
        <f ca="1">COUNTIF('2.Tissue'!C:C,B507)</f>
        <v>1</v>
      </c>
      <c r="E507" s="4">
        <f ca="1">COUNTIFS('3.DNAExtractions'!$E:$E,$B507,'3.DNAExtractions'!$D:$D,E$1)</f>
        <v>1</v>
      </c>
      <c r="F507" s="2" t="str" cm="1">
        <f t="array" aca="1" ref="F507" ca="1">IF(
    COUNTIFS('3.DNAExtractions'!E:E, B507, '3.DNAExtractions'!Y:Y, "Y") &gt; 0,
    _xlfn.TEXTJOIN(", ", TRUE, IF(('3.DNAExtractions'!E:E = B507) * ('3.DNAExtractions'!Y:Y = "Y"), '3.DNAExtractions'!D:D, "")),
    IF(
        COUNTIFS('3.DNAExtractions'!E:E, B507, '3.DNAExtractions'!X:X, "Y") &gt; 0,
        _xlfn.TEXTJOIN(", ", TRUE, IF(('3.DNAExtractions'!E:E = B507) * ('3.DNAExtractions'!X:X = "Y"), '3.DNAExtractions'!D:D, "")),
        "Awaiting Status"
    )
)</f>
        <v>Extracted</v>
      </c>
      <c r="G507" s="45" t="s">
        <v>92</v>
      </c>
      <c r="H507" s="8" t="str" cm="1">
        <f t="array" aca="1" ref="H507" ca="1">IF(
    G507="N",
    "",
    IF(
        COUNTIFS('4.Illumina'!E:E, B507, '4.Illumina'!R:R, "Y") &gt; 0,
        _xlfn.TEXTJOIN(", ", TRUE, IF(('4.Illumina'!E:E = B507) * ('4.Illumina'!R:R = "Y"), '4.Illumina'!D:D, "")),
        IF(
            COUNTIFS('4.Illumina'!E:E, B507, '4.Illumina'!Q:Q, "Y") &gt; 0,
            _xlfn.TEXTJOIN(", ", TRUE, IF(('4.Illumina'!E:E = B507) * ('4.Illumina'!Q:Q = "Y"), '4.Illumina'!D:D, "")),
            "Awaiting Status"
        )
    )
)</f>
        <v>Sequenced</v>
      </c>
      <c r="I507" s="26" t="s">
        <v>94</v>
      </c>
      <c r="J507" s="56" t="str" cm="1">
        <f t="array" aca="1" ref="J507" ca="1">IF(
    I507="N",
    "",
    IF(
        COUNTIFS('4.PacBio'!E:E, B507, '4.PacBio'!W:W, "Y") &gt; 0,
        _xlfn.TEXTJOIN(", ", TRUE, IF(('4.PacBio'!E:E = B507) * ('4.PacBio'!W:W = "Y"), '4.PacBio'!D:D, "")),
        IF(
            COUNTIFS('4.PacBio'!E:E, B507, '4.PacBio'!V:V, "Y") &gt; 0,
            _xlfn.TEXTJOIN(", ", TRUE, IF(('4.PacBio'!E:E = B507) * ('4.PacBio'!V:V = "Y"), '4.PacBio'!D:D, "")),
            "Awaiting Status"
        )
    )
)</f>
        <v/>
      </c>
      <c r="K507" s="181" t="s">
        <v>94</v>
      </c>
      <c r="L507" s="8" t="str" cm="1">
        <f t="array" aca="1" ref="L507" ca="1">IF(
    K507="N",
    "",
    IF(
        COUNTIFS('4.HiCLibrary'!E:E, B507, '4.HiCLibrary'!V:V, "Y") &gt; 0,
        _xlfn.TEXTJOIN(", ", TRUE, IF(('4.HiCLibrary'!E:E = B507) * ('4.HiCLibrary'!V:V = "Y"), '4.HiCLibrary'!D:D, "")),
        IF(
            COUNTIFS('4.HiCLibrary'!E:E, B507, '4.HiCLibrary'!U:U, "Y") &gt; 0,
            _xlfn.TEXTJOIN(", ", TRUE, IF(('4.HiCLibrary'!E:E = B507) * ('4.HiCLibrary'!U:U = "Y"), '4.HiCLibrary'!D:D, "")),
            "Awaiting Status"
        )
    )
)</f>
        <v/>
      </c>
      <c r="M507" s="47" t="s">
        <v>94</v>
      </c>
      <c r="N507" s="56" t="str" cm="1">
        <f t="array" aca="1" ref="N507" ca="1">IF(
    M507="N",
    "",
    IF(
        COUNTIFS('4.ONT'!E:E, B507, '4.ONT'!Q:Q, "Y") &gt; 0,
        _xlfn.TEXTJOIN(", ", TRUE, IF(('4.ONT'!E:E = B507) * ('4.ONT'!Q:Q = "Y"), '4.ONT'!D:D, "")),
        IF(
            COUNTIFS('4.ONT'!E:E, B507, '4.ONT'!P:P, "Y") &gt; 0,
            _xlfn.TEXTJOIN(", ", TRUE, IF(('4.ONT'!E:E = B507) * ('4.ONT'!P:P = "Y"), '4.ONT'!D:D, "")),
            "Awaiting Status"
        )
    )
)</f>
        <v/>
      </c>
      <c r="O507" s="60" t="s">
        <v>94</v>
      </c>
      <c r="P507" s="60" t="str" cm="1">
        <f t="array" aca="1" ref="P507" ca="1">IF(
    O507="N",
    "",
    IF(
        COUNTIFS('3.RNAExtractions'!E:E, B507, '3.RNAExtractions'!Z:Z, "Y") &gt; 0,
        _xlfn.TEXTJOIN(", ", TRUE, IF(('3.RNAExtractions'!E:E = B507) * ('3.RNAExtractions'!Z:Z = "Y"), '3.RNAExtractions'!D:D, "")),
        IF(
            COUNTIFS('3.RNAExtractions'!E:E, B507, '3.RNAExtractions'!Y:Y, "Y") &gt; 0,
            _xlfn.TEXTJOIN(", ", TRUE, IF(('3.RNAExtractions'!E:E = B507) * ('3.RNAExtractions'!Y:Y = "Y"), '3.RNAExtractions'!D:D, "")),
            "Awaiting Status"
        )
    )
)</f>
        <v/>
      </c>
      <c r="Q507" s="60"/>
      <c r="R507" s="60" t="str" cm="1">
        <f t="array" aca="1" ref="R507" ca="1">IF(
    Q507="N",
    "",
    IF(
        COUNTIFS('4.RNAIllumina'!E:E, B507, '4.RNAIllumina'!Y:Y, "Y") &gt; 0,
        _xlfn.TEXTJOIN(", ", TRUE, IF(('4.RNAIllumina'!E:E = B507) * ('4.RNAIllumina'!Y:Y = "Y"), '4.RNAIllumina'!D:D, "")),
        IF(
            COUNTIFS('4.RNAIllumina'!E:E, B507, '4.RNAIllumina'!X:X, "Y") &gt; 0,
            _xlfn.TEXTJOIN(", ", TRUE, IF(('4.RNAIllumina'!E:E = B507) * ('4.RNAIllumina'!X:X = "Y"), '4.RNAIllumina'!D:D, "")),
            "Awaiting Status"
        )
    )
)</f>
        <v>Awaiting Status</v>
      </c>
      <c r="T507" s="6" t="str">
        <f ca="1">VLOOKUP($B507,'1.MetaData'!$B:$H,2,FALSE)</f>
        <v>F16-0586</v>
      </c>
      <c r="U507" s="7" t="str">
        <f ca="1">VLOOKUP($B507,'1.MetaData'!$B:$H,3,FALSE)</f>
        <v>Plectorhinchus flavomaculatus</v>
      </c>
      <c r="V507" s="7" t="str">
        <f ca="1">VLOOKUP($B507,'1.MetaData'!$B:$H,4,FALSE)</f>
        <v>Goldspotted sweetlips</v>
      </c>
      <c r="W507" s="6">
        <f ca="1">VLOOKUP($B507,'1.MetaData'!$B:$H,5,FALSE)</f>
        <v>0</v>
      </c>
      <c r="X507" s="6" t="str">
        <f ca="1">VLOOKUP($B507,'1.MetaData'!$B:$H,6,FALSE)</f>
        <v>TrEnD</v>
      </c>
      <c r="Z507"/>
    </row>
    <row r="508" spans="1:26" hidden="1" x14ac:dyDescent="0.25">
      <c r="A508" s="17">
        <v>507</v>
      </c>
      <c r="B508" s="3" t="str">
        <f t="shared" ca="1" si="10"/>
        <v>OG507</v>
      </c>
      <c r="C508" s="219" t="s">
        <v>96</v>
      </c>
      <c r="D508" s="4">
        <f ca="1">COUNTIF('2.Tissue'!C:C,B508)</f>
        <v>1</v>
      </c>
      <c r="E508" s="4">
        <f ca="1">COUNTIFS('3.DNAExtractions'!$E:$E,$B508,'3.DNAExtractions'!$D:$D,E$1)</f>
        <v>1</v>
      </c>
      <c r="F508" s="2" t="str" cm="1">
        <f t="array" aca="1" ref="F508" ca="1">IF(
    COUNTIFS('3.DNAExtractions'!E:E, B508, '3.DNAExtractions'!Y:Y, "Y") &gt; 0,
    _xlfn.TEXTJOIN(", ", TRUE, IF(('3.DNAExtractions'!E:E = B508) * ('3.DNAExtractions'!Y:Y = "Y"), '3.DNAExtractions'!D:D, "")),
    IF(
        COUNTIFS('3.DNAExtractions'!E:E, B508, '3.DNAExtractions'!X:X, "Y") &gt; 0,
        _xlfn.TEXTJOIN(", ", TRUE, IF(('3.DNAExtractions'!E:E = B508) * ('3.DNAExtractions'!X:X = "Y"), '3.DNAExtractions'!D:D, "")),
        "Awaiting Status"
    )
)</f>
        <v>Extracted</v>
      </c>
      <c r="G508" s="45" t="s">
        <v>92</v>
      </c>
      <c r="H508" s="8" t="str" cm="1">
        <f t="array" aca="1" ref="H508" ca="1">IF(
    G508="N",
    "",
    IF(
        COUNTIFS('4.Illumina'!E:E, B508, '4.Illumina'!R:R, "Y") &gt; 0,
        _xlfn.TEXTJOIN(", ", TRUE, IF(('4.Illumina'!E:E = B508) * ('4.Illumina'!R:R = "Y"), '4.Illumina'!D:D, "")),
        IF(
            COUNTIFS('4.Illumina'!E:E, B508, '4.Illumina'!Q:Q, "Y") &gt; 0,
            _xlfn.TEXTJOIN(", ", TRUE, IF(('4.Illumina'!E:E = B508) * ('4.Illumina'!Q:Q = "Y"), '4.Illumina'!D:D, "")),
            "Awaiting Status"
        )
    )
)</f>
        <v>Sequenced</v>
      </c>
      <c r="I508" s="26" t="s">
        <v>94</v>
      </c>
      <c r="J508" s="56" t="str" cm="1">
        <f t="array" aca="1" ref="J508" ca="1">IF(
    I508="N",
    "",
    IF(
        COUNTIFS('4.PacBio'!E:E, B508, '4.PacBio'!W:W, "Y") &gt; 0,
        _xlfn.TEXTJOIN(", ", TRUE, IF(('4.PacBio'!E:E = B508) * ('4.PacBio'!W:W = "Y"), '4.PacBio'!D:D, "")),
        IF(
            COUNTIFS('4.PacBio'!E:E, B508, '4.PacBio'!V:V, "Y") &gt; 0,
            _xlfn.TEXTJOIN(", ", TRUE, IF(('4.PacBio'!E:E = B508) * ('4.PacBio'!V:V = "Y"), '4.PacBio'!D:D, "")),
            "Awaiting Status"
        )
    )
)</f>
        <v/>
      </c>
      <c r="K508" s="181" t="s">
        <v>94</v>
      </c>
      <c r="L508" s="8" t="str" cm="1">
        <f t="array" aca="1" ref="L508" ca="1">IF(
    K508="N",
    "",
    IF(
        COUNTIFS('4.HiCLibrary'!E:E, B508, '4.HiCLibrary'!V:V, "Y") &gt; 0,
        _xlfn.TEXTJOIN(", ", TRUE, IF(('4.HiCLibrary'!E:E = B508) * ('4.HiCLibrary'!V:V = "Y"), '4.HiCLibrary'!D:D, "")),
        IF(
            COUNTIFS('4.HiCLibrary'!E:E, B508, '4.HiCLibrary'!U:U, "Y") &gt; 0,
            _xlfn.TEXTJOIN(", ", TRUE, IF(('4.HiCLibrary'!E:E = B508) * ('4.HiCLibrary'!U:U = "Y"), '4.HiCLibrary'!D:D, "")),
            "Awaiting Status"
        )
    )
)</f>
        <v/>
      </c>
      <c r="M508" s="47" t="s">
        <v>94</v>
      </c>
      <c r="N508" s="56" t="str" cm="1">
        <f t="array" aca="1" ref="N508" ca="1">IF(
    M508="N",
    "",
    IF(
        COUNTIFS('4.ONT'!E:E, B508, '4.ONT'!Q:Q, "Y") &gt; 0,
        _xlfn.TEXTJOIN(", ", TRUE, IF(('4.ONT'!E:E = B508) * ('4.ONT'!Q:Q = "Y"), '4.ONT'!D:D, "")),
        IF(
            COUNTIFS('4.ONT'!E:E, B508, '4.ONT'!P:P, "Y") &gt; 0,
            _xlfn.TEXTJOIN(", ", TRUE, IF(('4.ONT'!E:E = B508) * ('4.ONT'!P:P = "Y"), '4.ONT'!D:D, "")),
            "Awaiting Status"
        )
    )
)</f>
        <v/>
      </c>
      <c r="O508" s="60" t="s">
        <v>94</v>
      </c>
      <c r="P508" s="60" t="str" cm="1">
        <f t="array" aca="1" ref="P508" ca="1">IF(
    O508="N",
    "",
    IF(
        COUNTIFS('3.RNAExtractions'!E:E, B508, '3.RNAExtractions'!Z:Z, "Y") &gt; 0,
        _xlfn.TEXTJOIN(", ", TRUE, IF(('3.RNAExtractions'!E:E = B508) * ('3.RNAExtractions'!Z:Z = "Y"), '3.RNAExtractions'!D:D, "")),
        IF(
            COUNTIFS('3.RNAExtractions'!E:E, B508, '3.RNAExtractions'!Y:Y, "Y") &gt; 0,
            _xlfn.TEXTJOIN(", ", TRUE, IF(('3.RNAExtractions'!E:E = B508) * ('3.RNAExtractions'!Y:Y = "Y"), '3.RNAExtractions'!D:D, "")),
            "Awaiting Status"
        )
    )
)</f>
        <v/>
      </c>
      <c r="Q508" s="60"/>
      <c r="R508" s="60" t="str" cm="1">
        <f t="array" aca="1" ref="R508" ca="1">IF(
    Q508="N",
    "",
    IF(
        COUNTIFS('4.RNAIllumina'!E:E, B508, '4.RNAIllumina'!Y:Y, "Y") &gt; 0,
        _xlfn.TEXTJOIN(", ", TRUE, IF(('4.RNAIllumina'!E:E = B508) * ('4.RNAIllumina'!Y:Y = "Y"), '4.RNAIllumina'!D:D, "")),
        IF(
            COUNTIFS('4.RNAIllumina'!E:E, B508, '4.RNAIllumina'!X:X, "Y") &gt; 0,
            _xlfn.TEXTJOIN(", ", TRUE, IF(('4.RNAIllumina'!E:E = B508) * ('4.RNAIllumina'!X:X = "Y"), '4.RNAIllumina'!D:D, "")),
            "Awaiting Status"
        )
    )
)</f>
        <v>Awaiting Status</v>
      </c>
      <c r="T508" s="6" t="str">
        <f ca="1">VLOOKUP($B508,'1.MetaData'!$B:$H,2,FALSE)</f>
        <v>F16-0575</v>
      </c>
      <c r="U508" s="7" t="str">
        <f ca="1">VLOOKUP($B508,'1.MetaData'!$B:$H,3,FALSE)</f>
        <v>Plectropomus maculatus</v>
      </c>
      <c r="V508" s="7" t="str">
        <f ca="1">VLOOKUP($B508,'1.MetaData'!$B:$H,4,FALSE)</f>
        <v>Spotted coralgrouper</v>
      </c>
      <c r="W508" s="6">
        <f ca="1">VLOOKUP($B508,'1.MetaData'!$B:$H,5,FALSE)</f>
        <v>0</v>
      </c>
      <c r="X508" s="6" t="str">
        <f ca="1">VLOOKUP($B508,'1.MetaData'!$B:$H,6,FALSE)</f>
        <v>TrEnD</v>
      </c>
      <c r="Z508"/>
    </row>
    <row r="509" spans="1:26" hidden="1" x14ac:dyDescent="0.25">
      <c r="A509" s="17">
        <v>508</v>
      </c>
      <c r="B509" s="3" t="str">
        <f t="shared" ca="1" si="10"/>
        <v>OG508</v>
      </c>
      <c r="C509" s="219" t="s">
        <v>96</v>
      </c>
      <c r="D509" s="4">
        <f ca="1">COUNTIF('2.Tissue'!C:C,B509)</f>
        <v>1</v>
      </c>
      <c r="E509" s="4">
        <f ca="1">COUNTIFS('3.DNAExtractions'!$E:$E,$B509,'3.DNAExtractions'!$D:$D,E$1)</f>
        <v>1</v>
      </c>
      <c r="F509" s="2" t="str" cm="1">
        <f t="array" aca="1" ref="F509" ca="1">IF(
    COUNTIFS('3.DNAExtractions'!E:E, B509, '3.DNAExtractions'!Y:Y, "Y") &gt; 0,
    _xlfn.TEXTJOIN(", ", TRUE, IF(('3.DNAExtractions'!E:E = B509) * ('3.DNAExtractions'!Y:Y = "Y"), '3.DNAExtractions'!D:D, "")),
    IF(
        COUNTIFS('3.DNAExtractions'!E:E, B509, '3.DNAExtractions'!X:X, "Y") &gt; 0,
        _xlfn.TEXTJOIN(", ", TRUE, IF(('3.DNAExtractions'!E:E = B509) * ('3.DNAExtractions'!X:X = "Y"), '3.DNAExtractions'!D:D, "")),
        "Awaiting Status"
    )
)</f>
        <v>Extracted</v>
      </c>
      <c r="G509" s="45" t="s">
        <v>92</v>
      </c>
      <c r="H509" s="8" t="str" cm="1">
        <f t="array" aca="1" ref="H509" ca="1">IF(
    G509="N",
    "",
    IF(
        COUNTIFS('4.Illumina'!E:E, B509, '4.Illumina'!R:R, "Y") &gt; 0,
        _xlfn.TEXTJOIN(", ", TRUE, IF(('4.Illumina'!E:E = B509) * ('4.Illumina'!R:R = "Y"), '4.Illumina'!D:D, "")),
        IF(
            COUNTIFS('4.Illumina'!E:E, B509, '4.Illumina'!Q:Q, "Y") &gt; 0,
            _xlfn.TEXTJOIN(", ", TRUE, IF(('4.Illumina'!E:E = B509) * ('4.Illumina'!Q:Q = "Y"), '4.Illumina'!D:D, "")),
            "Awaiting Status"
        )
    )
)</f>
        <v>Sequenced</v>
      </c>
      <c r="I509" s="26" t="s">
        <v>94</v>
      </c>
      <c r="J509" s="56" t="str" cm="1">
        <f t="array" aca="1" ref="J509" ca="1">IF(
    I509="N",
    "",
    IF(
        COUNTIFS('4.PacBio'!E:E, B509, '4.PacBio'!W:W, "Y") &gt; 0,
        _xlfn.TEXTJOIN(", ", TRUE, IF(('4.PacBio'!E:E = B509) * ('4.PacBio'!W:W = "Y"), '4.PacBio'!D:D, "")),
        IF(
            COUNTIFS('4.PacBio'!E:E, B509, '4.PacBio'!V:V, "Y") &gt; 0,
            _xlfn.TEXTJOIN(", ", TRUE, IF(('4.PacBio'!E:E = B509) * ('4.PacBio'!V:V = "Y"), '4.PacBio'!D:D, "")),
            "Awaiting Status"
        )
    )
)</f>
        <v/>
      </c>
      <c r="K509" s="181" t="s">
        <v>94</v>
      </c>
      <c r="L509" s="8" t="str" cm="1">
        <f t="array" aca="1" ref="L509" ca="1">IF(
    K509="N",
    "",
    IF(
        COUNTIFS('4.HiCLibrary'!E:E, B509, '4.HiCLibrary'!V:V, "Y") &gt; 0,
        _xlfn.TEXTJOIN(", ", TRUE, IF(('4.HiCLibrary'!E:E = B509) * ('4.HiCLibrary'!V:V = "Y"), '4.HiCLibrary'!D:D, "")),
        IF(
            COUNTIFS('4.HiCLibrary'!E:E, B509, '4.HiCLibrary'!U:U, "Y") &gt; 0,
            _xlfn.TEXTJOIN(", ", TRUE, IF(('4.HiCLibrary'!E:E = B509) * ('4.HiCLibrary'!U:U = "Y"), '4.HiCLibrary'!D:D, "")),
            "Awaiting Status"
        )
    )
)</f>
        <v/>
      </c>
      <c r="M509" s="47" t="s">
        <v>94</v>
      </c>
      <c r="N509" s="56" t="str" cm="1">
        <f t="array" aca="1" ref="N509" ca="1">IF(
    M509="N",
    "",
    IF(
        COUNTIFS('4.ONT'!E:E, B509, '4.ONT'!Q:Q, "Y") &gt; 0,
        _xlfn.TEXTJOIN(", ", TRUE, IF(('4.ONT'!E:E = B509) * ('4.ONT'!Q:Q = "Y"), '4.ONT'!D:D, "")),
        IF(
            COUNTIFS('4.ONT'!E:E, B509, '4.ONT'!P:P, "Y") &gt; 0,
            _xlfn.TEXTJOIN(", ", TRUE, IF(('4.ONT'!E:E = B509) * ('4.ONT'!P:P = "Y"), '4.ONT'!D:D, "")),
            "Awaiting Status"
        )
    )
)</f>
        <v/>
      </c>
      <c r="O509" s="60" t="s">
        <v>94</v>
      </c>
      <c r="P509" s="60" t="str" cm="1">
        <f t="array" aca="1" ref="P509" ca="1">IF(
    O509="N",
    "",
    IF(
        COUNTIFS('3.RNAExtractions'!E:E, B509, '3.RNAExtractions'!Z:Z, "Y") &gt; 0,
        _xlfn.TEXTJOIN(", ", TRUE, IF(('3.RNAExtractions'!E:E = B509) * ('3.RNAExtractions'!Z:Z = "Y"), '3.RNAExtractions'!D:D, "")),
        IF(
            COUNTIFS('3.RNAExtractions'!E:E, B509, '3.RNAExtractions'!Y:Y, "Y") &gt; 0,
            _xlfn.TEXTJOIN(", ", TRUE, IF(('3.RNAExtractions'!E:E = B509) * ('3.RNAExtractions'!Y:Y = "Y"), '3.RNAExtractions'!D:D, "")),
            "Awaiting Status"
        )
    )
)</f>
        <v/>
      </c>
      <c r="Q509" s="60"/>
      <c r="R509" s="60" t="str" cm="1">
        <f t="array" aca="1" ref="R509" ca="1">IF(
    Q509="N",
    "",
    IF(
        COUNTIFS('4.RNAIllumina'!E:E, B509, '4.RNAIllumina'!Y:Y, "Y") &gt; 0,
        _xlfn.TEXTJOIN(", ", TRUE, IF(('4.RNAIllumina'!E:E = B509) * ('4.RNAIllumina'!Y:Y = "Y"), '4.RNAIllumina'!D:D, "")),
        IF(
            COUNTIFS('4.RNAIllumina'!E:E, B509, '4.RNAIllumina'!X:X, "Y") &gt; 0,
            _xlfn.TEXTJOIN(", ", TRUE, IF(('4.RNAIllumina'!E:E = B509) * ('4.RNAIllumina'!X:X = "Y"), '4.RNAIllumina'!D:D, "")),
            "Awaiting Status"
        )
    )
)</f>
        <v>Awaiting Status</v>
      </c>
      <c r="T509" s="6" t="str">
        <f ca="1">VLOOKUP($B509,'1.MetaData'!$B:$H,2,FALSE)</f>
        <v>F16-0571</v>
      </c>
      <c r="U509" s="7" t="str">
        <f ca="1">VLOOKUP($B509,'1.MetaData'!$B:$H,3,FALSE)</f>
        <v>Rachycentron canadum</v>
      </c>
      <c r="V509" s="7" t="str">
        <f ca="1">VLOOKUP($B509,'1.MetaData'!$B:$H,4,FALSE)</f>
        <v>Cobia</v>
      </c>
      <c r="W509" s="6">
        <f ca="1">VLOOKUP($B509,'1.MetaData'!$B:$H,5,FALSE)</f>
        <v>0</v>
      </c>
      <c r="X509" s="6" t="str">
        <f ca="1">VLOOKUP($B509,'1.MetaData'!$B:$H,6,FALSE)</f>
        <v>TrEnD</v>
      </c>
      <c r="Z509"/>
    </row>
    <row r="510" spans="1:26" hidden="1" x14ac:dyDescent="0.25">
      <c r="A510" s="17">
        <v>509</v>
      </c>
      <c r="B510" s="3" t="str">
        <f t="shared" ca="1" si="10"/>
        <v>OG509</v>
      </c>
      <c r="C510" s="219" t="s">
        <v>96</v>
      </c>
      <c r="D510" s="4">
        <f ca="1">COUNTIF('2.Tissue'!C:C,B510)</f>
        <v>1</v>
      </c>
      <c r="E510" s="4">
        <f ca="1">COUNTIFS('3.DNAExtractions'!$E:$E,$B510,'3.DNAExtractions'!$D:$D,E$1)</f>
        <v>1</v>
      </c>
      <c r="F510" s="2" t="str" cm="1">
        <f t="array" aca="1" ref="F510" ca="1">IF(
    COUNTIFS('3.DNAExtractions'!E:E, B510, '3.DNAExtractions'!Y:Y, "Y") &gt; 0,
    _xlfn.TEXTJOIN(", ", TRUE, IF(('3.DNAExtractions'!E:E = B510) * ('3.DNAExtractions'!Y:Y = "Y"), '3.DNAExtractions'!D:D, "")),
    IF(
        COUNTIFS('3.DNAExtractions'!E:E, B510, '3.DNAExtractions'!X:X, "Y") &gt; 0,
        _xlfn.TEXTJOIN(", ", TRUE, IF(('3.DNAExtractions'!E:E = B510) * ('3.DNAExtractions'!X:X = "Y"), '3.DNAExtractions'!D:D, "")),
        "Awaiting Status"
    )
)</f>
        <v>Extracted</v>
      </c>
      <c r="G510" s="45" t="s">
        <v>92</v>
      </c>
      <c r="H510" s="8" t="str" cm="1">
        <f t="array" aca="1" ref="H510" ca="1">IF(
    G510="N",
    "",
    IF(
        COUNTIFS('4.Illumina'!E:E, B510, '4.Illumina'!R:R, "Y") &gt; 0,
        _xlfn.TEXTJOIN(", ", TRUE, IF(('4.Illumina'!E:E = B510) * ('4.Illumina'!R:R = "Y"), '4.Illumina'!D:D, "")),
        IF(
            COUNTIFS('4.Illumina'!E:E, B510, '4.Illumina'!Q:Q, "Y") &gt; 0,
            _xlfn.TEXTJOIN(", ", TRUE, IF(('4.Illumina'!E:E = B510) * ('4.Illumina'!Q:Q = "Y"), '4.Illumina'!D:D, "")),
            "Awaiting Status"
        )
    )
)</f>
        <v>Sequenced</v>
      </c>
      <c r="I510" s="26" t="s">
        <v>94</v>
      </c>
      <c r="J510" s="56" t="str" cm="1">
        <f t="array" aca="1" ref="J510" ca="1">IF(
    I510="N",
    "",
    IF(
        COUNTIFS('4.PacBio'!E:E, B510, '4.PacBio'!W:W, "Y") &gt; 0,
        _xlfn.TEXTJOIN(", ", TRUE, IF(('4.PacBio'!E:E = B510) * ('4.PacBio'!W:W = "Y"), '4.PacBio'!D:D, "")),
        IF(
            COUNTIFS('4.PacBio'!E:E, B510, '4.PacBio'!V:V, "Y") &gt; 0,
            _xlfn.TEXTJOIN(", ", TRUE, IF(('4.PacBio'!E:E = B510) * ('4.PacBio'!V:V = "Y"), '4.PacBio'!D:D, "")),
            "Awaiting Status"
        )
    )
)</f>
        <v/>
      </c>
      <c r="K510" s="181" t="s">
        <v>94</v>
      </c>
      <c r="L510" s="8" t="str" cm="1">
        <f t="array" aca="1" ref="L510" ca="1">IF(
    K510="N",
    "",
    IF(
        COUNTIFS('4.HiCLibrary'!E:E, B510, '4.HiCLibrary'!V:V, "Y") &gt; 0,
        _xlfn.TEXTJOIN(", ", TRUE, IF(('4.HiCLibrary'!E:E = B510) * ('4.HiCLibrary'!V:V = "Y"), '4.HiCLibrary'!D:D, "")),
        IF(
            COUNTIFS('4.HiCLibrary'!E:E, B510, '4.HiCLibrary'!U:U, "Y") &gt; 0,
            _xlfn.TEXTJOIN(", ", TRUE, IF(('4.HiCLibrary'!E:E = B510) * ('4.HiCLibrary'!U:U = "Y"), '4.HiCLibrary'!D:D, "")),
            "Awaiting Status"
        )
    )
)</f>
        <v/>
      </c>
      <c r="M510" s="47" t="s">
        <v>94</v>
      </c>
      <c r="N510" s="56" t="str" cm="1">
        <f t="array" aca="1" ref="N510" ca="1">IF(
    M510="N",
    "",
    IF(
        COUNTIFS('4.ONT'!E:E, B510, '4.ONT'!Q:Q, "Y") &gt; 0,
        _xlfn.TEXTJOIN(", ", TRUE, IF(('4.ONT'!E:E = B510) * ('4.ONT'!Q:Q = "Y"), '4.ONT'!D:D, "")),
        IF(
            COUNTIFS('4.ONT'!E:E, B510, '4.ONT'!P:P, "Y") &gt; 0,
            _xlfn.TEXTJOIN(", ", TRUE, IF(('4.ONT'!E:E = B510) * ('4.ONT'!P:P = "Y"), '4.ONT'!D:D, "")),
            "Awaiting Status"
        )
    )
)</f>
        <v/>
      </c>
      <c r="O510" s="60" t="s">
        <v>94</v>
      </c>
      <c r="P510" s="60" t="str" cm="1">
        <f t="array" aca="1" ref="P510" ca="1">IF(
    O510="N",
    "",
    IF(
        COUNTIFS('3.RNAExtractions'!E:E, B510, '3.RNAExtractions'!Z:Z, "Y") &gt; 0,
        _xlfn.TEXTJOIN(", ", TRUE, IF(('3.RNAExtractions'!E:E = B510) * ('3.RNAExtractions'!Z:Z = "Y"), '3.RNAExtractions'!D:D, "")),
        IF(
            COUNTIFS('3.RNAExtractions'!E:E, B510, '3.RNAExtractions'!Y:Y, "Y") &gt; 0,
            _xlfn.TEXTJOIN(", ", TRUE, IF(('3.RNAExtractions'!E:E = B510) * ('3.RNAExtractions'!Y:Y = "Y"), '3.RNAExtractions'!D:D, "")),
            "Awaiting Status"
        )
    )
)</f>
        <v/>
      </c>
      <c r="Q510" s="60"/>
      <c r="R510" s="60" t="str" cm="1">
        <f t="array" aca="1" ref="R510" ca="1">IF(
    Q510="N",
    "",
    IF(
        COUNTIFS('4.RNAIllumina'!E:E, B510, '4.RNAIllumina'!Y:Y, "Y") &gt; 0,
        _xlfn.TEXTJOIN(", ", TRUE, IF(('4.RNAIllumina'!E:E = B510) * ('4.RNAIllumina'!Y:Y = "Y"), '4.RNAIllumina'!D:D, "")),
        IF(
            COUNTIFS('4.RNAIllumina'!E:E, B510, '4.RNAIllumina'!X:X, "Y") &gt; 0,
            _xlfn.TEXTJOIN(", ", TRUE, IF(('4.RNAIllumina'!E:E = B510) * ('4.RNAIllumina'!X:X = "Y"), '4.RNAIllumina'!D:D, "")),
            "Awaiting Status"
        )
    )
)</f>
        <v>Awaiting Status</v>
      </c>
      <c r="T510" s="6" t="str">
        <f ca="1">VLOOKUP($B510,'1.MetaData'!$B:$H,2,FALSE)</f>
        <v>F16-0584</v>
      </c>
      <c r="U510" s="7" t="str">
        <f ca="1">VLOOKUP($B510,'1.MetaData'!$B:$H,3,FALSE)</f>
        <v>Rhabdosargus sarba</v>
      </c>
      <c r="V510" s="7" t="str">
        <f ca="1">VLOOKUP($B510,'1.MetaData'!$B:$H,4,FALSE)</f>
        <v>Tarwhine</v>
      </c>
      <c r="W510" s="6">
        <f ca="1">VLOOKUP($B510,'1.MetaData'!$B:$H,5,FALSE)</f>
        <v>0</v>
      </c>
      <c r="X510" s="6" t="str">
        <f ca="1">VLOOKUP($B510,'1.MetaData'!$B:$H,6,FALSE)</f>
        <v>TrEnD</v>
      </c>
      <c r="Z510"/>
    </row>
    <row r="511" spans="1:26" hidden="1" x14ac:dyDescent="0.25">
      <c r="A511" s="17">
        <v>510</v>
      </c>
      <c r="B511" s="3" t="str">
        <f t="shared" ca="1" si="10"/>
        <v>OG510</v>
      </c>
      <c r="C511" s="219" t="s">
        <v>96</v>
      </c>
      <c r="D511" s="4">
        <f ca="1">COUNTIF('2.Tissue'!C:C,B511)</f>
        <v>1</v>
      </c>
      <c r="E511" s="4">
        <f ca="1">COUNTIFS('3.DNAExtractions'!$E:$E,$B511,'3.DNAExtractions'!$D:$D,E$1)</f>
        <v>1</v>
      </c>
      <c r="F511" s="2" t="str" cm="1">
        <f t="array" aca="1" ref="F511" ca="1">IF(
    COUNTIFS('3.DNAExtractions'!E:E, B511, '3.DNAExtractions'!Y:Y, "Y") &gt; 0,
    _xlfn.TEXTJOIN(", ", TRUE, IF(('3.DNAExtractions'!E:E = B511) * ('3.DNAExtractions'!Y:Y = "Y"), '3.DNAExtractions'!D:D, "")),
    IF(
        COUNTIFS('3.DNAExtractions'!E:E, B511, '3.DNAExtractions'!X:X, "Y") &gt; 0,
        _xlfn.TEXTJOIN(", ", TRUE, IF(('3.DNAExtractions'!E:E = B511) * ('3.DNAExtractions'!X:X = "Y"), '3.DNAExtractions'!D:D, "")),
        "Awaiting Status"
    )
)</f>
        <v>Extracted</v>
      </c>
      <c r="G511" s="45" t="s">
        <v>92</v>
      </c>
      <c r="H511" s="8" t="str" cm="1">
        <f t="array" aca="1" ref="H511" ca="1">IF(
    G511="N",
    "",
    IF(
        COUNTIFS('4.Illumina'!E:E, B511, '4.Illumina'!R:R, "Y") &gt; 0,
        _xlfn.TEXTJOIN(", ", TRUE, IF(('4.Illumina'!E:E = B511) * ('4.Illumina'!R:R = "Y"), '4.Illumina'!D:D, "")),
        IF(
            COUNTIFS('4.Illumina'!E:E, B511, '4.Illumina'!Q:Q, "Y") &gt; 0,
            _xlfn.TEXTJOIN(", ", TRUE, IF(('4.Illumina'!E:E = B511) * ('4.Illumina'!Q:Q = "Y"), '4.Illumina'!D:D, "")),
            "Awaiting Status"
        )
    )
)</f>
        <v>Sequenced</v>
      </c>
      <c r="I511" s="26" t="s">
        <v>94</v>
      </c>
      <c r="J511" s="56" t="str" cm="1">
        <f t="array" aca="1" ref="J511" ca="1">IF(
    I511="N",
    "",
    IF(
        COUNTIFS('4.PacBio'!E:E, B511, '4.PacBio'!W:W, "Y") &gt; 0,
        _xlfn.TEXTJOIN(", ", TRUE, IF(('4.PacBio'!E:E = B511) * ('4.PacBio'!W:W = "Y"), '4.PacBio'!D:D, "")),
        IF(
            COUNTIFS('4.PacBio'!E:E, B511, '4.PacBio'!V:V, "Y") &gt; 0,
            _xlfn.TEXTJOIN(", ", TRUE, IF(('4.PacBio'!E:E = B511) * ('4.PacBio'!V:V = "Y"), '4.PacBio'!D:D, "")),
            "Awaiting Status"
        )
    )
)</f>
        <v/>
      </c>
      <c r="K511" s="181" t="s">
        <v>94</v>
      </c>
      <c r="L511" s="8" t="str" cm="1">
        <f t="array" aca="1" ref="L511" ca="1">IF(
    K511="N",
    "",
    IF(
        COUNTIFS('4.HiCLibrary'!E:E, B511, '4.HiCLibrary'!V:V, "Y") &gt; 0,
        _xlfn.TEXTJOIN(", ", TRUE, IF(('4.HiCLibrary'!E:E = B511) * ('4.HiCLibrary'!V:V = "Y"), '4.HiCLibrary'!D:D, "")),
        IF(
            COUNTIFS('4.HiCLibrary'!E:E, B511, '4.HiCLibrary'!U:U, "Y") &gt; 0,
            _xlfn.TEXTJOIN(", ", TRUE, IF(('4.HiCLibrary'!E:E = B511) * ('4.HiCLibrary'!U:U = "Y"), '4.HiCLibrary'!D:D, "")),
            "Awaiting Status"
        )
    )
)</f>
        <v/>
      </c>
      <c r="M511" s="47" t="s">
        <v>94</v>
      </c>
      <c r="N511" s="56" t="str" cm="1">
        <f t="array" aca="1" ref="N511" ca="1">IF(
    M511="N",
    "",
    IF(
        COUNTIFS('4.ONT'!E:E, B511, '4.ONT'!Q:Q, "Y") &gt; 0,
        _xlfn.TEXTJOIN(", ", TRUE, IF(('4.ONT'!E:E = B511) * ('4.ONT'!Q:Q = "Y"), '4.ONT'!D:D, "")),
        IF(
            COUNTIFS('4.ONT'!E:E, B511, '4.ONT'!P:P, "Y") &gt; 0,
            _xlfn.TEXTJOIN(", ", TRUE, IF(('4.ONT'!E:E = B511) * ('4.ONT'!P:P = "Y"), '4.ONT'!D:D, "")),
            "Awaiting Status"
        )
    )
)</f>
        <v/>
      </c>
      <c r="O511" s="60" t="s">
        <v>94</v>
      </c>
      <c r="P511" s="60" t="str" cm="1">
        <f t="array" aca="1" ref="P511" ca="1">IF(
    O511="N",
    "",
    IF(
        COUNTIFS('3.RNAExtractions'!E:E, B511, '3.RNAExtractions'!Z:Z, "Y") &gt; 0,
        _xlfn.TEXTJOIN(", ", TRUE, IF(('3.RNAExtractions'!E:E = B511) * ('3.RNAExtractions'!Z:Z = "Y"), '3.RNAExtractions'!D:D, "")),
        IF(
            COUNTIFS('3.RNAExtractions'!E:E, B511, '3.RNAExtractions'!Y:Y, "Y") &gt; 0,
            _xlfn.TEXTJOIN(", ", TRUE, IF(('3.RNAExtractions'!E:E = B511) * ('3.RNAExtractions'!Y:Y = "Y"), '3.RNAExtractions'!D:D, "")),
            "Awaiting Status"
        )
    )
)</f>
        <v/>
      </c>
      <c r="Q511" s="60"/>
      <c r="R511" s="60" t="str" cm="1">
        <f t="array" aca="1" ref="R511" ca="1">IF(
    Q511="N",
    "",
    IF(
        COUNTIFS('4.RNAIllumina'!E:E, B511, '4.RNAIllumina'!Y:Y, "Y") &gt; 0,
        _xlfn.TEXTJOIN(", ", TRUE, IF(('4.RNAIllumina'!E:E = B511) * ('4.RNAIllumina'!Y:Y = "Y"), '4.RNAIllumina'!D:D, "")),
        IF(
            COUNTIFS('4.RNAIllumina'!E:E, B511, '4.RNAIllumina'!X:X, "Y") &gt; 0,
            _xlfn.TEXTJOIN(", ", TRUE, IF(('4.RNAIllumina'!E:E = B511) * ('4.RNAIllumina'!X:X = "Y"), '4.RNAIllumina'!D:D, "")),
            "Awaiting Status"
        )
    )
)</f>
        <v>Awaiting Status</v>
      </c>
      <c r="T511" s="6" t="str">
        <f ca="1">VLOOKUP($B511,'1.MetaData'!$B:$H,2,FALSE)</f>
        <v>F16-0576</v>
      </c>
      <c r="U511" s="7" t="str">
        <f ca="1">VLOOKUP($B511,'1.MetaData'!$B:$H,3,FALSE)</f>
        <v>Scomberomorus commerson</v>
      </c>
      <c r="V511" s="7" t="str">
        <f ca="1">VLOOKUP($B511,'1.MetaData'!$B:$H,4,FALSE)</f>
        <v>Narrow-barred Spanish mackerel</v>
      </c>
      <c r="W511" s="6">
        <f ca="1">VLOOKUP($B511,'1.MetaData'!$B:$H,5,FALSE)</f>
        <v>0</v>
      </c>
      <c r="X511" s="6" t="str">
        <f ca="1">VLOOKUP($B511,'1.MetaData'!$B:$H,6,FALSE)</f>
        <v>TrEnD</v>
      </c>
      <c r="Z511"/>
    </row>
    <row r="512" spans="1:26" hidden="1" x14ac:dyDescent="0.25">
      <c r="A512" s="17">
        <v>511</v>
      </c>
      <c r="B512" s="3" t="str">
        <f t="shared" ca="1" si="10"/>
        <v>OG511</v>
      </c>
      <c r="C512" s="219" t="s">
        <v>96</v>
      </c>
      <c r="D512" s="4">
        <f ca="1">COUNTIF('2.Tissue'!C:C,B512)</f>
        <v>1</v>
      </c>
      <c r="E512" s="4">
        <f ca="1">COUNTIFS('3.DNAExtractions'!$E:$E,$B512,'3.DNAExtractions'!$D:$D,E$1)</f>
        <v>1</v>
      </c>
      <c r="F512" s="2" t="str" cm="1">
        <f t="array" aca="1" ref="F512" ca="1">IF(
    COUNTIFS('3.DNAExtractions'!E:E, B512, '3.DNAExtractions'!Y:Y, "Y") &gt; 0,
    _xlfn.TEXTJOIN(", ", TRUE, IF(('3.DNAExtractions'!E:E = B512) * ('3.DNAExtractions'!Y:Y = "Y"), '3.DNAExtractions'!D:D, "")),
    IF(
        COUNTIFS('3.DNAExtractions'!E:E, B512, '3.DNAExtractions'!X:X, "Y") &gt; 0,
        _xlfn.TEXTJOIN(", ", TRUE, IF(('3.DNAExtractions'!E:E = B512) * ('3.DNAExtractions'!X:X = "Y"), '3.DNAExtractions'!D:D, "")),
        "Awaiting Status"
    )
)</f>
        <v>Extracted</v>
      </c>
      <c r="G512" s="45" t="s">
        <v>92</v>
      </c>
      <c r="H512" s="8" t="str" cm="1">
        <f t="array" aca="1" ref="H512" ca="1">IF(
    G512="N",
    "",
    IF(
        COUNTIFS('4.Illumina'!E:E, B512, '4.Illumina'!R:R, "Y") &gt; 0,
        _xlfn.TEXTJOIN(", ", TRUE, IF(('4.Illumina'!E:E = B512) * ('4.Illumina'!R:R = "Y"), '4.Illumina'!D:D, "")),
        IF(
            COUNTIFS('4.Illumina'!E:E, B512, '4.Illumina'!Q:Q, "Y") &gt; 0,
            _xlfn.TEXTJOIN(", ", TRUE, IF(('4.Illumina'!E:E = B512) * ('4.Illumina'!Q:Q = "Y"), '4.Illumina'!D:D, "")),
            "Awaiting Status"
        )
    )
)</f>
        <v>Sequenced</v>
      </c>
      <c r="I512" s="26" t="s">
        <v>94</v>
      </c>
      <c r="J512" s="56" t="str" cm="1">
        <f t="array" aca="1" ref="J512" ca="1">IF(
    I512="N",
    "",
    IF(
        COUNTIFS('4.PacBio'!E:E, B512, '4.PacBio'!W:W, "Y") &gt; 0,
        _xlfn.TEXTJOIN(", ", TRUE, IF(('4.PacBio'!E:E = B512) * ('4.PacBio'!W:W = "Y"), '4.PacBio'!D:D, "")),
        IF(
            COUNTIFS('4.PacBio'!E:E, B512, '4.PacBio'!V:V, "Y") &gt; 0,
            _xlfn.TEXTJOIN(", ", TRUE, IF(('4.PacBio'!E:E = B512) * ('4.PacBio'!V:V = "Y"), '4.PacBio'!D:D, "")),
            "Awaiting Status"
        )
    )
)</f>
        <v/>
      </c>
      <c r="K512" s="181" t="s">
        <v>94</v>
      </c>
      <c r="L512" s="8" t="str" cm="1">
        <f t="array" aca="1" ref="L512" ca="1">IF(
    K512="N",
    "",
    IF(
        COUNTIFS('4.HiCLibrary'!E:E, B512, '4.HiCLibrary'!V:V, "Y") &gt; 0,
        _xlfn.TEXTJOIN(", ", TRUE, IF(('4.HiCLibrary'!E:E = B512) * ('4.HiCLibrary'!V:V = "Y"), '4.HiCLibrary'!D:D, "")),
        IF(
            COUNTIFS('4.HiCLibrary'!E:E, B512, '4.HiCLibrary'!U:U, "Y") &gt; 0,
            _xlfn.TEXTJOIN(", ", TRUE, IF(('4.HiCLibrary'!E:E = B512) * ('4.HiCLibrary'!U:U = "Y"), '4.HiCLibrary'!D:D, "")),
            "Awaiting Status"
        )
    )
)</f>
        <v/>
      </c>
      <c r="M512" s="47" t="s">
        <v>94</v>
      </c>
      <c r="N512" s="56" t="str" cm="1">
        <f t="array" aca="1" ref="N512" ca="1">IF(
    M512="N",
    "",
    IF(
        COUNTIFS('4.ONT'!E:E, B512, '4.ONT'!Q:Q, "Y") &gt; 0,
        _xlfn.TEXTJOIN(", ", TRUE, IF(('4.ONT'!E:E = B512) * ('4.ONT'!Q:Q = "Y"), '4.ONT'!D:D, "")),
        IF(
            COUNTIFS('4.ONT'!E:E, B512, '4.ONT'!P:P, "Y") &gt; 0,
            _xlfn.TEXTJOIN(", ", TRUE, IF(('4.ONT'!E:E = B512) * ('4.ONT'!P:P = "Y"), '4.ONT'!D:D, "")),
            "Awaiting Status"
        )
    )
)</f>
        <v/>
      </c>
      <c r="O512" s="60" t="s">
        <v>94</v>
      </c>
      <c r="P512" s="60" t="str" cm="1">
        <f t="array" aca="1" ref="P512" ca="1">IF(
    O512="N",
    "",
    IF(
        COUNTIFS('3.RNAExtractions'!E:E, B512, '3.RNAExtractions'!Z:Z, "Y") &gt; 0,
        _xlfn.TEXTJOIN(", ", TRUE, IF(('3.RNAExtractions'!E:E = B512) * ('3.RNAExtractions'!Z:Z = "Y"), '3.RNAExtractions'!D:D, "")),
        IF(
            COUNTIFS('3.RNAExtractions'!E:E, B512, '3.RNAExtractions'!Y:Y, "Y") &gt; 0,
            _xlfn.TEXTJOIN(", ", TRUE, IF(('3.RNAExtractions'!E:E = B512) * ('3.RNAExtractions'!Y:Y = "Y"), '3.RNAExtractions'!D:D, "")),
            "Awaiting Status"
        )
    )
)</f>
        <v/>
      </c>
      <c r="Q512" s="60"/>
      <c r="R512" s="60" t="str" cm="1">
        <f t="array" aca="1" ref="R512" ca="1">IF(
    Q512="N",
    "",
    IF(
        COUNTIFS('4.RNAIllumina'!E:E, B512, '4.RNAIllumina'!Y:Y, "Y") &gt; 0,
        _xlfn.TEXTJOIN(", ", TRUE, IF(('4.RNAIllumina'!E:E = B512) * ('4.RNAIllumina'!Y:Y = "Y"), '4.RNAIllumina'!D:D, "")),
        IF(
            COUNTIFS('4.RNAIllumina'!E:E, B512, '4.RNAIllumina'!X:X, "Y") &gt; 0,
            _xlfn.TEXTJOIN(", ", TRUE, IF(('4.RNAIllumina'!E:E = B512) * ('4.RNAIllumina'!X:X = "Y"), '4.RNAIllumina'!D:D, "")),
            "Awaiting Status"
        )
    )
)</f>
        <v>Awaiting Status</v>
      </c>
      <c r="T512" s="6" t="str">
        <f ca="1">VLOOKUP($B512,'1.MetaData'!$B:$H,2,FALSE)</f>
        <v>F16-0591</v>
      </c>
      <c r="U512" s="7" t="str">
        <f ca="1">VLOOKUP($B512,'1.MetaData'!$B:$H,3,FALSE)</f>
        <v>Sphyraena pinguis</v>
      </c>
      <c r="V512" s="7" t="str">
        <f ca="1">VLOOKUP($B512,'1.MetaData'!$B:$H,4,FALSE)</f>
        <v>Striped barracuda</v>
      </c>
      <c r="W512" s="6">
        <f ca="1">VLOOKUP($B512,'1.MetaData'!$B:$H,5,FALSE)</f>
        <v>0</v>
      </c>
      <c r="X512" s="6" t="str">
        <f ca="1">VLOOKUP($B512,'1.MetaData'!$B:$H,6,FALSE)</f>
        <v>TrEnD</v>
      </c>
      <c r="Z512"/>
    </row>
    <row r="513" spans="1:26" hidden="1" x14ac:dyDescent="0.25">
      <c r="A513" s="17">
        <v>512</v>
      </c>
      <c r="B513" s="3" t="str">
        <f t="shared" ca="1" si="10"/>
        <v>OG512</v>
      </c>
      <c r="C513" s="219" t="s">
        <v>96</v>
      </c>
      <c r="D513" s="4">
        <f ca="1">COUNTIF('2.Tissue'!C:C,B513)</f>
        <v>1</v>
      </c>
      <c r="E513" s="4">
        <f ca="1">COUNTIFS('3.DNAExtractions'!$E:$E,$B513,'3.DNAExtractions'!$D:$D,E$1)</f>
        <v>1</v>
      </c>
      <c r="F513" s="2" t="str" cm="1">
        <f t="array" aca="1" ref="F513" ca="1">IF(
    COUNTIFS('3.DNAExtractions'!E:E, B513, '3.DNAExtractions'!Y:Y, "Y") &gt; 0,
    _xlfn.TEXTJOIN(", ", TRUE, IF(('3.DNAExtractions'!E:E = B513) * ('3.DNAExtractions'!Y:Y = "Y"), '3.DNAExtractions'!D:D, "")),
    IF(
        COUNTIFS('3.DNAExtractions'!E:E, B513, '3.DNAExtractions'!X:X, "Y") &gt; 0,
        _xlfn.TEXTJOIN(", ", TRUE, IF(('3.DNAExtractions'!E:E = B513) * ('3.DNAExtractions'!X:X = "Y"), '3.DNAExtractions'!D:D, "")),
        "Awaiting Status"
    )
)</f>
        <v>Extracted</v>
      </c>
      <c r="G513" s="45" t="s">
        <v>92</v>
      </c>
      <c r="H513" s="8" t="str" cm="1">
        <f t="array" aca="1" ref="H513" ca="1">IF(
    G513="N",
    "",
    IF(
        COUNTIFS('4.Illumina'!E:E, B513, '4.Illumina'!R:R, "Y") &gt; 0,
        _xlfn.TEXTJOIN(", ", TRUE, IF(('4.Illumina'!E:E = B513) * ('4.Illumina'!R:R = "Y"), '4.Illumina'!D:D, "")),
        IF(
            COUNTIFS('4.Illumina'!E:E, B513, '4.Illumina'!Q:Q, "Y") &gt; 0,
            _xlfn.TEXTJOIN(", ", TRUE, IF(('4.Illumina'!E:E = B513) * ('4.Illumina'!Q:Q = "Y"), '4.Illumina'!D:D, "")),
            "Awaiting Status"
        )
    )
)</f>
        <v>Sequenced</v>
      </c>
      <c r="I513" s="26" t="s">
        <v>94</v>
      </c>
      <c r="J513" s="56" t="str" cm="1">
        <f t="array" aca="1" ref="J513" ca="1">IF(
    I513="N",
    "",
    IF(
        COUNTIFS('4.PacBio'!E:E, B513, '4.PacBio'!W:W, "Y") &gt; 0,
        _xlfn.TEXTJOIN(", ", TRUE, IF(('4.PacBio'!E:E = B513) * ('4.PacBio'!W:W = "Y"), '4.PacBio'!D:D, "")),
        IF(
            COUNTIFS('4.PacBio'!E:E, B513, '4.PacBio'!V:V, "Y") &gt; 0,
            _xlfn.TEXTJOIN(", ", TRUE, IF(('4.PacBio'!E:E = B513) * ('4.PacBio'!V:V = "Y"), '4.PacBio'!D:D, "")),
            "Awaiting Status"
        )
    )
)</f>
        <v/>
      </c>
      <c r="K513" s="181" t="s">
        <v>94</v>
      </c>
      <c r="L513" s="8" t="str" cm="1">
        <f t="array" aca="1" ref="L513" ca="1">IF(
    K513="N",
    "",
    IF(
        COUNTIFS('4.HiCLibrary'!E:E, B513, '4.HiCLibrary'!V:V, "Y") &gt; 0,
        _xlfn.TEXTJOIN(", ", TRUE, IF(('4.HiCLibrary'!E:E = B513) * ('4.HiCLibrary'!V:V = "Y"), '4.HiCLibrary'!D:D, "")),
        IF(
            COUNTIFS('4.HiCLibrary'!E:E, B513, '4.HiCLibrary'!U:U, "Y") &gt; 0,
            _xlfn.TEXTJOIN(", ", TRUE, IF(('4.HiCLibrary'!E:E = B513) * ('4.HiCLibrary'!U:U = "Y"), '4.HiCLibrary'!D:D, "")),
            "Awaiting Status"
        )
    )
)</f>
        <v/>
      </c>
      <c r="M513" s="47" t="s">
        <v>94</v>
      </c>
      <c r="N513" s="56" t="str" cm="1">
        <f t="array" aca="1" ref="N513" ca="1">IF(
    M513="N",
    "",
    IF(
        COUNTIFS('4.ONT'!E:E, B513, '4.ONT'!Q:Q, "Y") &gt; 0,
        _xlfn.TEXTJOIN(", ", TRUE, IF(('4.ONT'!E:E = B513) * ('4.ONT'!Q:Q = "Y"), '4.ONT'!D:D, "")),
        IF(
            COUNTIFS('4.ONT'!E:E, B513, '4.ONT'!P:P, "Y") &gt; 0,
            _xlfn.TEXTJOIN(", ", TRUE, IF(('4.ONT'!E:E = B513) * ('4.ONT'!P:P = "Y"), '4.ONT'!D:D, "")),
            "Awaiting Status"
        )
    )
)</f>
        <v/>
      </c>
      <c r="O513" s="60" t="s">
        <v>94</v>
      </c>
      <c r="P513" s="60" t="str" cm="1">
        <f t="array" aca="1" ref="P513" ca="1">IF(
    O513="N",
    "",
    IF(
        COUNTIFS('3.RNAExtractions'!E:E, B513, '3.RNAExtractions'!Z:Z, "Y") &gt; 0,
        _xlfn.TEXTJOIN(", ", TRUE, IF(('3.RNAExtractions'!E:E = B513) * ('3.RNAExtractions'!Z:Z = "Y"), '3.RNAExtractions'!D:D, "")),
        IF(
            COUNTIFS('3.RNAExtractions'!E:E, B513, '3.RNAExtractions'!Y:Y, "Y") &gt; 0,
            _xlfn.TEXTJOIN(", ", TRUE, IF(('3.RNAExtractions'!E:E = B513) * ('3.RNAExtractions'!Y:Y = "Y"), '3.RNAExtractions'!D:D, "")),
            "Awaiting Status"
        )
    )
)</f>
        <v/>
      </c>
      <c r="Q513" s="60"/>
      <c r="R513" s="60" t="str" cm="1">
        <f t="array" aca="1" ref="R513" ca="1">IF(
    Q513="N",
    "",
    IF(
        COUNTIFS('4.RNAIllumina'!E:E, B513, '4.RNAIllumina'!Y:Y, "Y") &gt; 0,
        _xlfn.TEXTJOIN(", ", TRUE, IF(('4.RNAIllumina'!E:E = B513) * ('4.RNAIllumina'!Y:Y = "Y"), '4.RNAIllumina'!D:D, "")),
        IF(
            COUNTIFS('4.RNAIllumina'!E:E, B513, '4.RNAIllumina'!X:X, "Y") &gt; 0,
            _xlfn.TEXTJOIN(", ", TRUE, IF(('4.RNAIllumina'!E:E = B513) * ('4.RNAIllumina'!X:X = "Y"), '4.RNAIllumina'!D:D, "")),
            "Awaiting Status"
        )
    )
)</f>
        <v>Awaiting Status</v>
      </c>
      <c r="T513" s="6" t="str">
        <f ca="1">VLOOKUP($B513,'1.MetaData'!$B:$H,2,FALSE)</f>
        <v>F16-0589</v>
      </c>
      <c r="U513" s="7" t="str">
        <f ca="1">VLOOKUP($B513,'1.MetaData'!$B:$H,3,FALSE)</f>
        <v>Stegastes</v>
      </c>
      <c r="V513" s="7">
        <f ca="1">VLOOKUP($B513,'1.MetaData'!$B:$H,4,FALSE)</f>
        <v>0</v>
      </c>
      <c r="W513" s="6">
        <f ca="1">VLOOKUP($B513,'1.MetaData'!$B:$H,5,FALSE)</f>
        <v>0</v>
      </c>
      <c r="X513" s="6" t="str">
        <f ca="1">VLOOKUP($B513,'1.MetaData'!$B:$H,6,FALSE)</f>
        <v>TrEnD</v>
      </c>
      <c r="Z513"/>
    </row>
    <row r="514" spans="1:26" hidden="1" x14ac:dyDescent="0.25">
      <c r="A514" s="17">
        <v>513</v>
      </c>
      <c r="B514" s="3" t="str">
        <f t="shared" ca="1" si="10"/>
        <v>OG513</v>
      </c>
      <c r="C514" s="219" t="s">
        <v>96</v>
      </c>
      <c r="D514" s="4">
        <f ca="1">COUNTIF('2.Tissue'!C:C,B514)</f>
        <v>1</v>
      </c>
      <c r="E514" s="4">
        <f ca="1">COUNTIFS('3.DNAExtractions'!$E:$E,$B514,'3.DNAExtractions'!$D:$D,E$1)</f>
        <v>1</v>
      </c>
      <c r="F514" s="2" t="str" cm="1">
        <f t="array" aca="1" ref="F514" ca="1">IF(
    COUNTIFS('3.DNAExtractions'!E:E, B514, '3.DNAExtractions'!Y:Y, "Y") &gt; 0,
    _xlfn.TEXTJOIN(", ", TRUE, IF(('3.DNAExtractions'!E:E = B514) * ('3.DNAExtractions'!Y:Y = "Y"), '3.DNAExtractions'!D:D, "")),
    IF(
        COUNTIFS('3.DNAExtractions'!E:E, B514, '3.DNAExtractions'!X:X, "Y") &gt; 0,
        _xlfn.TEXTJOIN(", ", TRUE, IF(('3.DNAExtractions'!E:E = B514) * ('3.DNAExtractions'!X:X = "Y"), '3.DNAExtractions'!D:D, "")),
        "Awaiting Status"
    )
)</f>
        <v>Extracted</v>
      </c>
      <c r="G514" s="45" t="s">
        <v>92</v>
      </c>
      <c r="H514" s="8" t="str" cm="1">
        <f t="array" aca="1" ref="H514" ca="1">IF(
    G514="N",
    "",
    IF(
        COUNTIFS('4.Illumina'!E:E, B514, '4.Illumina'!R:R, "Y") &gt; 0,
        _xlfn.TEXTJOIN(", ", TRUE, IF(('4.Illumina'!E:E = B514) * ('4.Illumina'!R:R = "Y"), '4.Illumina'!D:D, "")),
        IF(
            COUNTIFS('4.Illumina'!E:E, B514, '4.Illumina'!Q:Q, "Y") &gt; 0,
            _xlfn.TEXTJOIN(", ", TRUE, IF(('4.Illumina'!E:E = B514) * ('4.Illumina'!Q:Q = "Y"), '4.Illumina'!D:D, "")),
            "Awaiting Status"
        )
    )
)</f>
        <v>Sequenced</v>
      </c>
      <c r="I514" s="26" t="s">
        <v>94</v>
      </c>
      <c r="J514" s="56" t="str" cm="1">
        <f t="array" aca="1" ref="J514" ca="1">IF(
    I514="N",
    "",
    IF(
        COUNTIFS('4.PacBio'!E:E, B514, '4.PacBio'!W:W, "Y") &gt; 0,
        _xlfn.TEXTJOIN(", ", TRUE, IF(('4.PacBio'!E:E = B514) * ('4.PacBio'!W:W = "Y"), '4.PacBio'!D:D, "")),
        IF(
            COUNTIFS('4.PacBio'!E:E, B514, '4.PacBio'!V:V, "Y") &gt; 0,
            _xlfn.TEXTJOIN(", ", TRUE, IF(('4.PacBio'!E:E = B514) * ('4.PacBio'!V:V = "Y"), '4.PacBio'!D:D, "")),
            "Awaiting Status"
        )
    )
)</f>
        <v/>
      </c>
      <c r="K514" s="181" t="s">
        <v>94</v>
      </c>
      <c r="L514" s="8" t="str" cm="1">
        <f t="array" aca="1" ref="L514" ca="1">IF(
    K514="N",
    "",
    IF(
        COUNTIFS('4.HiCLibrary'!E:E, B514, '4.HiCLibrary'!V:V, "Y") &gt; 0,
        _xlfn.TEXTJOIN(", ", TRUE, IF(('4.HiCLibrary'!E:E = B514) * ('4.HiCLibrary'!V:V = "Y"), '4.HiCLibrary'!D:D, "")),
        IF(
            COUNTIFS('4.HiCLibrary'!E:E, B514, '4.HiCLibrary'!U:U, "Y") &gt; 0,
            _xlfn.TEXTJOIN(", ", TRUE, IF(('4.HiCLibrary'!E:E = B514) * ('4.HiCLibrary'!U:U = "Y"), '4.HiCLibrary'!D:D, "")),
            "Awaiting Status"
        )
    )
)</f>
        <v/>
      </c>
      <c r="M514" s="47" t="s">
        <v>94</v>
      </c>
      <c r="N514" s="56" t="str" cm="1">
        <f t="array" aca="1" ref="N514" ca="1">IF(
    M514="N",
    "",
    IF(
        COUNTIFS('4.ONT'!E:E, B514, '4.ONT'!Q:Q, "Y") &gt; 0,
        _xlfn.TEXTJOIN(", ", TRUE, IF(('4.ONT'!E:E = B514) * ('4.ONT'!Q:Q = "Y"), '4.ONT'!D:D, "")),
        IF(
            COUNTIFS('4.ONT'!E:E, B514, '4.ONT'!P:P, "Y") &gt; 0,
            _xlfn.TEXTJOIN(", ", TRUE, IF(('4.ONT'!E:E = B514) * ('4.ONT'!P:P = "Y"), '4.ONT'!D:D, "")),
            "Awaiting Status"
        )
    )
)</f>
        <v/>
      </c>
      <c r="O514" s="60" t="s">
        <v>94</v>
      </c>
      <c r="P514" s="60" t="str" cm="1">
        <f t="array" aca="1" ref="P514" ca="1">IF(
    O514="N",
    "",
    IF(
        COUNTIFS('3.RNAExtractions'!E:E, B514, '3.RNAExtractions'!Z:Z, "Y") &gt; 0,
        _xlfn.TEXTJOIN(", ", TRUE, IF(('3.RNAExtractions'!E:E = B514) * ('3.RNAExtractions'!Z:Z = "Y"), '3.RNAExtractions'!D:D, "")),
        IF(
            COUNTIFS('3.RNAExtractions'!E:E, B514, '3.RNAExtractions'!Y:Y, "Y") &gt; 0,
            _xlfn.TEXTJOIN(", ", TRUE, IF(('3.RNAExtractions'!E:E = B514) * ('3.RNAExtractions'!Y:Y = "Y"), '3.RNAExtractions'!D:D, "")),
            "Awaiting Status"
        )
    )
)</f>
        <v/>
      </c>
      <c r="Q514" s="60"/>
      <c r="R514" s="60" t="str" cm="1">
        <f t="array" aca="1" ref="R514" ca="1">IF(
    Q514="N",
    "",
    IF(
        COUNTIFS('4.RNAIllumina'!E:E, B514, '4.RNAIllumina'!Y:Y, "Y") &gt; 0,
        _xlfn.TEXTJOIN(", ", TRUE, IF(('4.RNAIllumina'!E:E = B514) * ('4.RNAIllumina'!Y:Y = "Y"), '4.RNAIllumina'!D:D, "")),
        IF(
            COUNTIFS('4.RNAIllumina'!E:E, B514, '4.RNAIllumina'!X:X, "Y") &gt; 0,
            _xlfn.TEXTJOIN(", ", TRUE, IF(('4.RNAIllumina'!E:E = B514) * ('4.RNAIllumina'!X:X = "Y"), '4.RNAIllumina'!D:D, "")),
            "Awaiting Status"
        )
    )
)</f>
        <v>Awaiting Status</v>
      </c>
      <c r="T514" s="6" t="str">
        <f ca="1">VLOOKUP($B514,'1.MetaData'!$B:$H,2,FALSE)</f>
        <v>F16-0590</v>
      </c>
      <c r="U514" s="7" t="str">
        <f ca="1">VLOOKUP($B514,'1.MetaData'!$B:$H,3,FALSE)</f>
        <v>Stegastes</v>
      </c>
      <c r="V514" s="7">
        <f ca="1">VLOOKUP($B514,'1.MetaData'!$B:$H,4,FALSE)</f>
        <v>0</v>
      </c>
      <c r="W514" s="6">
        <f ca="1">VLOOKUP($B514,'1.MetaData'!$B:$H,5,FALSE)</f>
        <v>0</v>
      </c>
      <c r="X514" s="6" t="str">
        <f ca="1">VLOOKUP($B514,'1.MetaData'!$B:$H,6,FALSE)</f>
        <v>TrEnD</v>
      </c>
      <c r="Z514"/>
    </row>
    <row r="515" spans="1:26" hidden="1" x14ac:dyDescent="0.25">
      <c r="A515" s="17">
        <v>514</v>
      </c>
      <c r="B515" s="3" t="str">
        <f t="shared" ca="1" si="10"/>
        <v>OG514</v>
      </c>
      <c r="C515" s="219" t="s">
        <v>96</v>
      </c>
      <c r="D515" s="4">
        <f ca="1">COUNTIF('2.Tissue'!C:C,B515)</f>
        <v>1</v>
      </c>
      <c r="E515" s="4">
        <f ca="1">COUNTIFS('3.DNAExtractions'!$E:$E,$B515,'3.DNAExtractions'!$D:$D,E$1)</f>
        <v>1</v>
      </c>
      <c r="F515" s="2" t="str" cm="1">
        <f t="array" aca="1" ref="F515" ca="1">IF(
    COUNTIFS('3.DNAExtractions'!E:E, B515, '3.DNAExtractions'!Y:Y, "Y") &gt; 0,
    _xlfn.TEXTJOIN(", ", TRUE, IF(('3.DNAExtractions'!E:E = B515) * ('3.DNAExtractions'!Y:Y = "Y"), '3.DNAExtractions'!D:D, "")),
    IF(
        COUNTIFS('3.DNAExtractions'!E:E, B515, '3.DNAExtractions'!X:X, "Y") &gt; 0,
        _xlfn.TEXTJOIN(", ", TRUE, IF(('3.DNAExtractions'!E:E = B515) * ('3.DNAExtractions'!X:X = "Y"), '3.DNAExtractions'!D:D, "")),
        "Awaiting Status"
    )
)</f>
        <v>Extracted</v>
      </c>
      <c r="G515" s="45" t="s">
        <v>92</v>
      </c>
      <c r="H515" s="8" t="str" cm="1">
        <f t="array" aca="1" ref="H515" ca="1">IF(
    G515="N",
    "",
    IF(
        COUNTIFS('4.Illumina'!E:E, B515, '4.Illumina'!R:R, "Y") &gt; 0,
        _xlfn.TEXTJOIN(", ", TRUE, IF(('4.Illumina'!E:E = B515) * ('4.Illumina'!R:R = "Y"), '4.Illumina'!D:D, "")),
        IF(
            COUNTIFS('4.Illumina'!E:E, B515, '4.Illumina'!Q:Q, "Y") &gt; 0,
            _xlfn.TEXTJOIN(", ", TRUE, IF(('4.Illumina'!E:E = B515) * ('4.Illumina'!Q:Q = "Y"), '4.Illumina'!D:D, "")),
            "Awaiting Status"
        )
    )
)</f>
        <v>Sequenced</v>
      </c>
      <c r="I515" s="26" t="s">
        <v>94</v>
      </c>
      <c r="J515" s="56" t="str" cm="1">
        <f t="array" aca="1" ref="J515" ca="1">IF(
    I515="N",
    "",
    IF(
        COUNTIFS('4.PacBio'!E:E, B515, '4.PacBio'!W:W, "Y") &gt; 0,
        _xlfn.TEXTJOIN(", ", TRUE, IF(('4.PacBio'!E:E = B515) * ('4.PacBio'!W:W = "Y"), '4.PacBio'!D:D, "")),
        IF(
            COUNTIFS('4.PacBio'!E:E, B515, '4.PacBio'!V:V, "Y") &gt; 0,
            _xlfn.TEXTJOIN(", ", TRUE, IF(('4.PacBio'!E:E = B515) * ('4.PacBio'!V:V = "Y"), '4.PacBio'!D:D, "")),
            "Awaiting Status"
        )
    )
)</f>
        <v/>
      </c>
      <c r="K515" s="181" t="s">
        <v>94</v>
      </c>
      <c r="L515" s="8" t="str" cm="1">
        <f t="array" aca="1" ref="L515" ca="1">IF(
    K515="N",
    "",
    IF(
        COUNTIFS('4.HiCLibrary'!E:E, B515, '4.HiCLibrary'!V:V, "Y") &gt; 0,
        _xlfn.TEXTJOIN(", ", TRUE, IF(('4.HiCLibrary'!E:E = B515) * ('4.HiCLibrary'!V:V = "Y"), '4.HiCLibrary'!D:D, "")),
        IF(
            COUNTIFS('4.HiCLibrary'!E:E, B515, '4.HiCLibrary'!U:U, "Y") &gt; 0,
            _xlfn.TEXTJOIN(", ", TRUE, IF(('4.HiCLibrary'!E:E = B515) * ('4.HiCLibrary'!U:U = "Y"), '4.HiCLibrary'!D:D, "")),
            "Awaiting Status"
        )
    )
)</f>
        <v/>
      </c>
      <c r="M515" s="47" t="s">
        <v>94</v>
      </c>
      <c r="N515" s="56" t="str" cm="1">
        <f t="array" aca="1" ref="N515" ca="1">IF(
    M515="N",
    "",
    IF(
        COUNTIFS('4.ONT'!E:E, B515, '4.ONT'!Q:Q, "Y") &gt; 0,
        _xlfn.TEXTJOIN(", ", TRUE, IF(('4.ONT'!E:E = B515) * ('4.ONT'!Q:Q = "Y"), '4.ONT'!D:D, "")),
        IF(
            COUNTIFS('4.ONT'!E:E, B515, '4.ONT'!P:P, "Y") &gt; 0,
            _xlfn.TEXTJOIN(", ", TRUE, IF(('4.ONT'!E:E = B515) * ('4.ONT'!P:P = "Y"), '4.ONT'!D:D, "")),
            "Awaiting Status"
        )
    )
)</f>
        <v/>
      </c>
      <c r="O515" s="60" t="s">
        <v>94</v>
      </c>
      <c r="P515" s="60" t="str" cm="1">
        <f t="array" aca="1" ref="P515" ca="1">IF(
    O515="N",
    "",
    IF(
        COUNTIFS('3.RNAExtractions'!E:E, B515, '3.RNAExtractions'!Z:Z, "Y") &gt; 0,
        _xlfn.TEXTJOIN(", ", TRUE, IF(('3.RNAExtractions'!E:E = B515) * ('3.RNAExtractions'!Z:Z = "Y"), '3.RNAExtractions'!D:D, "")),
        IF(
            COUNTIFS('3.RNAExtractions'!E:E, B515, '3.RNAExtractions'!Y:Y, "Y") &gt; 0,
            _xlfn.TEXTJOIN(", ", TRUE, IF(('3.RNAExtractions'!E:E = B515) * ('3.RNAExtractions'!Y:Y = "Y"), '3.RNAExtractions'!D:D, "")),
            "Awaiting Status"
        )
    )
)</f>
        <v/>
      </c>
      <c r="Q515" s="60"/>
      <c r="R515" s="60" t="str" cm="1">
        <f t="array" aca="1" ref="R515" ca="1">IF(
    Q515="N",
    "",
    IF(
        COUNTIFS('4.RNAIllumina'!E:E, B515, '4.RNAIllumina'!Y:Y, "Y") &gt; 0,
        _xlfn.TEXTJOIN(", ", TRUE, IF(('4.RNAIllumina'!E:E = B515) * ('4.RNAIllumina'!Y:Y = "Y"), '4.RNAIllumina'!D:D, "")),
        IF(
            COUNTIFS('4.RNAIllumina'!E:E, B515, '4.RNAIllumina'!X:X, "Y") &gt; 0,
            _xlfn.TEXTJOIN(", ", TRUE, IF(('4.RNAIllumina'!E:E = B515) * ('4.RNAIllumina'!X:X = "Y"), '4.RNAIllumina'!D:D, "")),
            "Awaiting Status"
        )
    )
)</f>
        <v>Awaiting Status</v>
      </c>
      <c r="T515" s="6" t="str">
        <f ca="1">VLOOKUP($B515,'1.MetaData'!$B:$H,2,FALSE)</f>
        <v>F16-0592</v>
      </c>
      <c r="U515" s="7" t="str">
        <f ca="1">VLOOKUP($B515,'1.MetaData'!$B:$H,3,FALSE)</f>
        <v xml:space="preserve">Thalassoma hardwicke </v>
      </c>
      <c r="V515" s="7" t="str">
        <f ca="1">VLOOKUP($B515,'1.MetaData'!$B:$H,4,FALSE)</f>
        <v>Sixbar wrasse</v>
      </c>
      <c r="W515" s="6">
        <f ca="1">VLOOKUP($B515,'1.MetaData'!$B:$H,5,FALSE)</f>
        <v>0</v>
      </c>
      <c r="X515" s="6" t="str">
        <f ca="1">VLOOKUP($B515,'1.MetaData'!$B:$H,6,FALSE)</f>
        <v>TrEnD</v>
      </c>
      <c r="Z515"/>
    </row>
    <row r="516" spans="1:26" hidden="1" x14ac:dyDescent="0.25">
      <c r="A516" s="17">
        <v>515</v>
      </c>
      <c r="B516" s="3" t="str">
        <f t="shared" ca="1" si="10"/>
        <v>OG515</v>
      </c>
      <c r="C516" s="219" t="s">
        <v>96</v>
      </c>
      <c r="D516" s="4">
        <f ca="1">COUNTIF('2.Tissue'!C:C,B516)</f>
        <v>1</v>
      </c>
      <c r="E516" s="4">
        <f ca="1">COUNTIFS('3.DNAExtractions'!$E:$E,$B516,'3.DNAExtractions'!$D:$D,E$1)</f>
        <v>1</v>
      </c>
      <c r="F516" s="2" t="str" cm="1">
        <f t="array" aca="1" ref="F516" ca="1">IF(
    COUNTIFS('3.DNAExtractions'!E:E, B516, '3.DNAExtractions'!Y:Y, "Y") &gt; 0,
    _xlfn.TEXTJOIN(", ", TRUE, IF(('3.DNAExtractions'!E:E = B516) * ('3.DNAExtractions'!Y:Y = "Y"), '3.DNAExtractions'!D:D, "")),
    IF(
        COUNTIFS('3.DNAExtractions'!E:E, B516, '3.DNAExtractions'!X:X, "Y") &gt; 0,
        _xlfn.TEXTJOIN(", ", TRUE, IF(('3.DNAExtractions'!E:E = B516) * ('3.DNAExtractions'!X:X = "Y"), '3.DNAExtractions'!D:D, "")),
        "Awaiting Status"
    )
)</f>
        <v>Extracted</v>
      </c>
      <c r="G516" s="45" t="s">
        <v>92</v>
      </c>
      <c r="H516" s="8" t="str" cm="1">
        <f t="array" aca="1" ref="H516" ca="1">IF(
    G516="N",
    "",
    IF(
        COUNTIFS('4.Illumina'!E:E, B516, '4.Illumina'!R:R, "Y") &gt; 0,
        _xlfn.TEXTJOIN(", ", TRUE, IF(('4.Illumina'!E:E = B516) * ('4.Illumina'!R:R = "Y"), '4.Illumina'!D:D, "")),
        IF(
            COUNTIFS('4.Illumina'!E:E, B516, '4.Illumina'!Q:Q, "Y") &gt; 0,
            _xlfn.TEXTJOIN(", ", TRUE, IF(('4.Illumina'!E:E = B516) * ('4.Illumina'!Q:Q = "Y"), '4.Illumina'!D:D, "")),
            "Awaiting Status"
        )
    )
)</f>
        <v>Sequenced</v>
      </c>
      <c r="I516" s="26" t="s">
        <v>94</v>
      </c>
      <c r="J516" s="56" t="str" cm="1">
        <f t="array" aca="1" ref="J516" ca="1">IF(
    I516="N",
    "",
    IF(
        COUNTIFS('4.PacBio'!E:E, B516, '4.PacBio'!W:W, "Y") &gt; 0,
        _xlfn.TEXTJOIN(", ", TRUE, IF(('4.PacBio'!E:E = B516) * ('4.PacBio'!W:W = "Y"), '4.PacBio'!D:D, "")),
        IF(
            COUNTIFS('4.PacBio'!E:E, B516, '4.PacBio'!V:V, "Y") &gt; 0,
            _xlfn.TEXTJOIN(", ", TRUE, IF(('4.PacBio'!E:E = B516) * ('4.PacBio'!V:V = "Y"), '4.PacBio'!D:D, "")),
            "Awaiting Status"
        )
    )
)</f>
        <v/>
      </c>
      <c r="K516" s="181" t="s">
        <v>94</v>
      </c>
      <c r="L516" s="8" t="str" cm="1">
        <f t="array" aca="1" ref="L516" ca="1">IF(
    K516="N",
    "",
    IF(
        COUNTIFS('4.HiCLibrary'!E:E, B516, '4.HiCLibrary'!V:V, "Y") &gt; 0,
        _xlfn.TEXTJOIN(", ", TRUE, IF(('4.HiCLibrary'!E:E = B516) * ('4.HiCLibrary'!V:V = "Y"), '4.HiCLibrary'!D:D, "")),
        IF(
            COUNTIFS('4.HiCLibrary'!E:E, B516, '4.HiCLibrary'!U:U, "Y") &gt; 0,
            _xlfn.TEXTJOIN(", ", TRUE, IF(('4.HiCLibrary'!E:E = B516) * ('4.HiCLibrary'!U:U = "Y"), '4.HiCLibrary'!D:D, "")),
            "Awaiting Status"
        )
    )
)</f>
        <v/>
      </c>
      <c r="M516" s="47" t="s">
        <v>94</v>
      </c>
      <c r="N516" s="56" t="str" cm="1">
        <f t="array" aca="1" ref="N516" ca="1">IF(
    M516="N",
    "",
    IF(
        COUNTIFS('4.ONT'!E:E, B516, '4.ONT'!Q:Q, "Y") &gt; 0,
        _xlfn.TEXTJOIN(", ", TRUE, IF(('4.ONT'!E:E = B516) * ('4.ONT'!Q:Q = "Y"), '4.ONT'!D:D, "")),
        IF(
            COUNTIFS('4.ONT'!E:E, B516, '4.ONT'!P:P, "Y") &gt; 0,
            _xlfn.TEXTJOIN(", ", TRUE, IF(('4.ONT'!E:E = B516) * ('4.ONT'!P:P = "Y"), '4.ONT'!D:D, "")),
            "Awaiting Status"
        )
    )
)</f>
        <v/>
      </c>
      <c r="O516" s="60" t="s">
        <v>94</v>
      </c>
      <c r="P516" s="60" t="str" cm="1">
        <f t="array" aca="1" ref="P516" ca="1">IF(
    O516="N",
    "",
    IF(
        COUNTIFS('3.RNAExtractions'!E:E, B516, '3.RNAExtractions'!Z:Z, "Y") &gt; 0,
        _xlfn.TEXTJOIN(", ", TRUE, IF(('3.RNAExtractions'!E:E = B516) * ('3.RNAExtractions'!Z:Z = "Y"), '3.RNAExtractions'!D:D, "")),
        IF(
            COUNTIFS('3.RNAExtractions'!E:E, B516, '3.RNAExtractions'!Y:Y, "Y") &gt; 0,
            _xlfn.TEXTJOIN(", ", TRUE, IF(('3.RNAExtractions'!E:E = B516) * ('3.RNAExtractions'!Y:Y = "Y"), '3.RNAExtractions'!D:D, "")),
            "Awaiting Status"
        )
    )
)</f>
        <v/>
      </c>
      <c r="Q516" s="60"/>
      <c r="R516" s="60" t="str" cm="1">
        <f t="array" aca="1" ref="R516" ca="1">IF(
    Q516="N",
    "",
    IF(
        COUNTIFS('4.RNAIllumina'!E:E, B516, '4.RNAIllumina'!Y:Y, "Y") &gt; 0,
        _xlfn.TEXTJOIN(", ", TRUE, IF(('4.RNAIllumina'!E:E = B516) * ('4.RNAIllumina'!Y:Y = "Y"), '4.RNAIllumina'!D:D, "")),
        IF(
            COUNTIFS('4.RNAIllumina'!E:E, B516, '4.RNAIllumina'!X:X, "Y") &gt; 0,
            _xlfn.TEXTJOIN(", ", TRUE, IF(('4.RNAIllumina'!E:E = B516) * ('4.RNAIllumina'!X:X = "Y"), '4.RNAIllumina'!D:D, "")),
            "Awaiting Status"
        )
    )
)</f>
        <v>Awaiting Status</v>
      </c>
      <c r="T516" s="6" t="str">
        <f ca="1">VLOOKUP($B516,'1.MetaData'!$B:$H,2,FALSE)</f>
        <v>F16-0573</v>
      </c>
      <c r="U516" s="7" t="str">
        <f ca="1">VLOOKUP($B516,'1.MetaData'!$B:$H,3,FALSE)</f>
        <v>Variola louti</v>
      </c>
      <c r="V516" s="7" t="str">
        <f ca="1">VLOOKUP($B516,'1.MetaData'!$B:$H,4,FALSE)</f>
        <v>Coronation trout</v>
      </c>
      <c r="W516" s="6">
        <f ca="1">VLOOKUP($B516,'1.MetaData'!$B:$H,5,FALSE)</f>
        <v>0</v>
      </c>
      <c r="X516" s="6" t="str">
        <f ca="1">VLOOKUP($B516,'1.MetaData'!$B:$H,6,FALSE)</f>
        <v>TrEnD</v>
      </c>
      <c r="Z516"/>
    </row>
    <row r="517" spans="1:26" hidden="1" x14ac:dyDescent="0.25">
      <c r="A517" s="17">
        <v>516</v>
      </c>
      <c r="B517" s="3" t="str">
        <f t="shared" ca="1" si="10"/>
        <v>OG516</v>
      </c>
      <c r="C517" s="219" t="s">
        <v>96</v>
      </c>
      <c r="D517" s="4">
        <f ca="1">COUNTIF('2.Tissue'!C:C,B517)</f>
        <v>1</v>
      </c>
      <c r="E517" s="4">
        <f ca="1">COUNTIFS('3.DNAExtractions'!$E:$E,$B517,'3.DNAExtractions'!$D:$D,E$1)</f>
        <v>1</v>
      </c>
      <c r="F517" s="2" t="str" cm="1">
        <f t="array" aca="1" ref="F517" ca="1">IF(
    COUNTIFS('3.DNAExtractions'!E:E, B517, '3.DNAExtractions'!Y:Y, "Y") &gt; 0,
    _xlfn.TEXTJOIN(", ", TRUE, IF(('3.DNAExtractions'!E:E = B517) * ('3.DNAExtractions'!Y:Y = "Y"), '3.DNAExtractions'!D:D, "")),
    IF(
        COUNTIFS('3.DNAExtractions'!E:E, B517, '3.DNAExtractions'!X:X, "Y") &gt; 0,
        _xlfn.TEXTJOIN(", ", TRUE, IF(('3.DNAExtractions'!E:E = B517) * ('3.DNAExtractions'!X:X = "Y"), '3.DNAExtractions'!D:D, "")),
        "Awaiting Status"
    )
)</f>
        <v>Extracted</v>
      </c>
      <c r="G517" s="45" t="s">
        <v>92</v>
      </c>
      <c r="H517" s="8" t="str" cm="1">
        <f t="array" aca="1" ref="H517" ca="1">IF(
    G517="N",
    "",
    IF(
        COUNTIFS('4.Illumina'!E:E, B517, '4.Illumina'!R:R, "Y") &gt; 0,
        _xlfn.TEXTJOIN(", ", TRUE, IF(('4.Illumina'!E:E = B517) * ('4.Illumina'!R:R = "Y"), '4.Illumina'!D:D, "")),
        IF(
            COUNTIFS('4.Illumina'!E:E, B517, '4.Illumina'!Q:Q, "Y") &gt; 0,
            _xlfn.TEXTJOIN(", ", TRUE, IF(('4.Illumina'!E:E = B517) * ('4.Illumina'!Q:Q = "Y"), '4.Illumina'!D:D, "")),
            "Awaiting Status"
        )
    )
)</f>
        <v>Sequenced</v>
      </c>
      <c r="I517" s="26" t="s">
        <v>94</v>
      </c>
      <c r="J517" s="56" t="str" cm="1">
        <f t="array" aca="1" ref="J517" ca="1">IF(
    I517="N",
    "",
    IF(
        COUNTIFS('4.PacBio'!E:E, B517, '4.PacBio'!W:W, "Y") &gt; 0,
        _xlfn.TEXTJOIN(", ", TRUE, IF(('4.PacBio'!E:E = B517) * ('4.PacBio'!W:W = "Y"), '4.PacBio'!D:D, "")),
        IF(
            COUNTIFS('4.PacBio'!E:E, B517, '4.PacBio'!V:V, "Y") &gt; 0,
            _xlfn.TEXTJOIN(", ", TRUE, IF(('4.PacBio'!E:E = B517) * ('4.PacBio'!V:V = "Y"), '4.PacBio'!D:D, "")),
            "Awaiting Status"
        )
    )
)</f>
        <v/>
      </c>
      <c r="K517" s="181" t="s">
        <v>94</v>
      </c>
      <c r="L517" s="8" t="str" cm="1">
        <f t="array" aca="1" ref="L517" ca="1">IF(
    K517="N",
    "",
    IF(
        COUNTIFS('4.HiCLibrary'!E:E, B517, '4.HiCLibrary'!V:V, "Y") &gt; 0,
        _xlfn.TEXTJOIN(", ", TRUE, IF(('4.HiCLibrary'!E:E = B517) * ('4.HiCLibrary'!V:V = "Y"), '4.HiCLibrary'!D:D, "")),
        IF(
            COUNTIFS('4.HiCLibrary'!E:E, B517, '4.HiCLibrary'!U:U, "Y") &gt; 0,
            _xlfn.TEXTJOIN(", ", TRUE, IF(('4.HiCLibrary'!E:E = B517) * ('4.HiCLibrary'!U:U = "Y"), '4.HiCLibrary'!D:D, "")),
            "Awaiting Status"
        )
    )
)</f>
        <v/>
      </c>
      <c r="M517" s="47" t="s">
        <v>94</v>
      </c>
      <c r="N517" s="56" t="str" cm="1">
        <f t="array" aca="1" ref="N517" ca="1">IF(
    M517="N",
    "",
    IF(
        COUNTIFS('4.ONT'!E:E, B517, '4.ONT'!Q:Q, "Y") &gt; 0,
        _xlfn.TEXTJOIN(", ", TRUE, IF(('4.ONT'!E:E = B517) * ('4.ONT'!Q:Q = "Y"), '4.ONT'!D:D, "")),
        IF(
            COUNTIFS('4.ONT'!E:E, B517, '4.ONT'!P:P, "Y") &gt; 0,
            _xlfn.TEXTJOIN(", ", TRUE, IF(('4.ONT'!E:E = B517) * ('4.ONT'!P:P = "Y"), '4.ONT'!D:D, "")),
            "Awaiting Status"
        )
    )
)</f>
        <v/>
      </c>
      <c r="O517" s="60" t="s">
        <v>94</v>
      </c>
      <c r="P517" s="60" t="str" cm="1">
        <f t="array" aca="1" ref="P517" ca="1">IF(
    O517="N",
    "",
    IF(
        COUNTIFS('3.RNAExtractions'!E:E, B517, '3.RNAExtractions'!Z:Z, "Y") &gt; 0,
        _xlfn.TEXTJOIN(", ", TRUE, IF(('3.RNAExtractions'!E:E = B517) * ('3.RNAExtractions'!Z:Z = "Y"), '3.RNAExtractions'!D:D, "")),
        IF(
            COUNTIFS('3.RNAExtractions'!E:E, B517, '3.RNAExtractions'!Y:Y, "Y") &gt; 0,
            _xlfn.TEXTJOIN(", ", TRUE, IF(('3.RNAExtractions'!E:E = B517) * ('3.RNAExtractions'!Y:Y = "Y"), '3.RNAExtractions'!D:D, "")),
            "Awaiting Status"
        )
    )
)</f>
        <v/>
      </c>
      <c r="Q517" s="60"/>
      <c r="R517" s="60" t="str" cm="1">
        <f t="array" aca="1" ref="R517" ca="1">IF(
    Q517="N",
    "",
    IF(
        COUNTIFS('4.RNAIllumina'!E:E, B517, '4.RNAIllumina'!Y:Y, "Y") &gt; 0,
        _xlfn.TEXTJOIN(", ", TRUE, IF(('4.RNAIllumina'!E:E = B517) * ('4.RNAIllumina'!Y:Y = "Y"), '4.RNAIllumina'!D:D, "")),
        IF(
            COUNTIFS('4.RNAIllumina'!E:E, B517, '4.RNAIllumina'!X:X, "Y") &gt; 0,
            _xlfn.TEXTJOIN(", ", TRUE, IF(('4.RNAIllumina'!E:E = B517) * ('4.RNAIllumina'!X:X = "Y"), '4.RNAIllumina'!D:D, "")),
            "Awaiting Status"
        )
    )
)</f>
        <v>Awaiting Status</v>
      </c>
      <c r="T517" s="6" t="str">
        <f ca="1">VLOOKUP($B517,'1.MetaData'!$B:$H,2,FALSE)</f>
        <v>F16-0581</v>
      </c>
      <c r="U517" s="7">
        <f ca="1">VLOOKUP($B517,'1.MetaData'!$B:$H,3,FALSE)</f>
        <v>0</v>
      </c>
      <c r="V517" s="7" t="str">
        <f ca="1">VLOOKUP($B517,'1.MetaData'!$B:$H,4,FALSE)</f>
        <v>Silvery</v>
      </c>
      <c r="W517" s="6">
        <f ca="1">VLOOKUP($B517,'1.MetaData'!$B:$H,5,FALSE)</f>
        <v>0</v>
      </c>
      <c r="X517" s="6" t="str">
        <f ca="1">VLOOKUP($B517,'1.MetaData'!$B:$H,6,FALSE)</f>
        <v>TrEnD</v>
      </c>
      <c r="Z517"/>
    </row>
    <row r="518" spans="1:26" hidden="1" x14ac:dyDescent="0.25">
      <c r="A518" s="17">
        <v>517</v>
      </c>
      <c r="B518" s="3" t="str">
        <f t="shared" ca="1" si="10"/>
        <v>OG517</v>
      </c>
      <c r="C518" s="219" t="s">
        <v>96</v>
      </c>
      <c r="D518" s="4">
        <f ca="1">COUNTIF('2.Tissue'!C:C,B518)</f>
        <v>1</v>
      </c>
      <c r="E518" s="4">
        <f ca="1">COUNTIFS('3.DNAExtractions'!$E:$E,$B518,'3.DNAExtractions'!$D:$D,E$1)</f>
        <v>1</v>
      </c>
      <c r="F518" s="2" t="str" cm="1">
        <f t="array" aca="1" ref="F518" ca="1">IF(
    COUNTIFS('3.DNAExtractions'!E:E, B518, '3.DNAExtractions'!Y:Y, "Y") &gt; 0,
    _xlfn.TEXTJOIN(", ", TRUE, IF(('3.DNAExtractions'!E:E = B518) * ('3.DNAExtractions'!Y:Y = "Y"), '3.DNAExtractions'!D:D, "")),
    IF(
        COUNTIFS('3.DNAExtractions'!E:E, B518, '3.DNAExtractions'!X:X, "Y") &gt; 0,
        _xlfn.TEXTJOIN(", ", TRUE, IF(('3.DNAExtractions'!E:E = B518) * ('3.DNAExtractions'!X:X = "Y"), '3.DNAExtractions'!D:D, "")),
        "Awaiting Status"
    )
)</f>
        <v>Extracted</v>
      </c>
      <c r="G518" s="45" t="s">
        <v>92</v>
      </c>
      <c r="H518" s="8" t="str" cm="1">
        <f t="array" aca="1" ref="H518" ca="1">IF(
    G518="N",
    "",
    IF(
        COUNTIFS('4.Illumina'!E:E, B518, '4.Illumina'!R:R, "Y") &gt; 0,
        _xlfn.TEXTJOIN(", ", TRUE, IF(('4.Illumina'!E:E = B518) * ('4.Illumina'!R:R = "Y"), '4.Illumina'!D:D, "")),
        IF(
            COUNTIFS('4.Illumina'!E:E, B518, '4.Illumina'!Q:Q, "Y") &gt; 0,
            _xlfn.TEXTJOIN(", ", TRUE, IF(('4.Illumina'!E:E = B518) * ('4.Illumina'!Q:Q = "Y"), '4.Illumina'!D:D, "")),
            "Awaiting Status"
        )
    )
)</f>
        <v>Sequenced</v>
      </c>
      <c r="I518" s="26" t="s">
        <v>94</v>
      </c>
      <c r="J518" s="56" t="str" cm="1">
        <f t="array" aca="1" ref="J518" ca="1">IF(
    I518="N",
    "",
    IF(
        COUNTIFS('4.PacBio'!E:E, B518, '4.PacBio'!W:W, "Y") &gt; 0,
        _xlfn.TEXTJOIN(", ", TRUE, IF(('4.PacBio'!E:E = B518) * ('4.PacBio'!W:W = "Y"), '4.PacBio'!D:D, "")),
        IF(
            COUNTIFS('4.PacBio'!E:E, B518, '4.PacBio'!V:V, "Y") &gt; 0,
            _xlfn.TEXTJOIN(", ", TRUE, IF(('4.PacBio'!E:E = B518) * ('4.PacBio'!V:V = "Y"), '4.PacBio'!D:D, "")),
            "Awaiting Status"
        )
    )
)</f>
        <v/>
      </c>
      <c r="K518" s="181" t="s">
        <v>94</v>
      </c>
      <c r="L518" s="8" t="str" cm="1">
        <f t="array" aca="1" ref="L518" ca="1">IF(
    K518="N",
    "",
    IF(
        COUNTIFS('4.HiCLibrary'!E:E, B518, '4.HiCLibrary'!V:V, "Y") &gt; 0,
        _xlfn.TEXTJOIN(", ", TRUE, IF(('4.HiCLibrary'!E:E = B518) * ('4.HiCLibrary'!V:V = "Y"), '4.HiCLibrary'!D:D, "")),
        IF(
            COUNTIFS('4.HiCLibrary'!E:E, B518, '4.HiCLibrary'!U:U, "Y") &gt; 0,
            _xlfn.TEXTJOIN(", ", TRUE, IF(('4.HiCLibrary'!E:E = B518) * ('4.HiCLibrary'!U:U = "Y"), '4.HiCLibrary'!D:D, "")),
            "Awaiting Status"
        )
    )
)</f>
        <v/>
      </c>
      <c r="M518" s="47" t="s">
        <v>94</v>
      </c>
      <c r="N518" s="56" t="str" cm="1">
        <f t="array" aca="1" ref="N518" ca="1">IF(
    M518="N",
    "",
    IF(
        COUNTIFS('4.ONT'!E:E, B518, '4.ONT'!Q:Q, "Y") &gt; 0,
        _xlfn.TEXTJOIN(", ", TRUE, IF(('4.ONT'!E:E = B518) * ('4.ONT'!Q:Q = "Y"), '4.ONT'!D:D, "")),
        IF(
            COUNTIFS('4.ONT'!E:E, B518, '4.ONT'!P:P, "Y") &gt; 0,
            _xlfn.TEXTJOIN(", ", TRUE, IF(('4.ONT'!E:E = B518) * ('4.ONT'!P:P = "Y"), '4.ONT'!D:D, "")),
            "Awaiting Status"
        )
    )
)</f>
        <v/>
      </c>
      <c r="O518" s="60" t="s">
        <v>94</v>
      </c>
      <c r="P518" s="60" t="str" cm="1">
        <f t="array" aca="1" ref="P518" ca="1">IF(
    O518="N",
    "",
    IF(
        COUNTIFS('3.RNAExtractions'!E:E, B518, '3.RNAExtractions'!Z:Z, "Y") &gt; 0,
        _xlfn.TEXTJOIN(", ", TRUE, IF(('3.RNAExtractions'!E:E = B518) * ('3.RNAExtractions'!Z:Z = "Y"), '3.RNAExtractions'!D:D, "")),
        IF(
            COUNTIFS('3.RNAExtractions'!E:E, B518, '3.RNAExtractions'!Y:Y, "Y") &gt; 0,
            _xlfn.TEXTJOIN(", ", TRUE, IF(('3.RNAExtractions'!E:E = B518) * ('3.RNAExtractions'!Y:Y = "Y"), '3.RNAExtractions'!D:D, "")),
            "Awaiting Status"
        )
    )
)</f>
        <v/>
      </c>
      <c r="Q518" s="60"/>
      <c r="R518" s="60" t="str" cm="1">
        <f t="array" aca="1" ref="R518" ca="1">IF(
    Q518="N",
    "",
    IF(
        COUNTIFS('4.RNAIllumina'!E:E, B518, '4.RNAIllumina'!Y:Y, "Y") &gt; 0,
        _xlfn.TEXTJOIN(", ", TRUE, IF(('4.RNAIllumina'!E:E = B518) * ('4.RNAIllumina'!Y:Y = "Y"), '4.RNAIllumina'!D:D, "")),
        IF(
            COUNTIFS('4.RNAIllumina'!E:E, B518, '4.RNAIllumina'!X:X, "Y") &gt; 0,
            _xlfn.TEXTJOIN(", ", TRUE, IF(('4.RNAIllumina'!E:E = B518) * ('4.RNAIllumina'!X:X = "Y"), '4.RNAIllumina'!D:D, "")),
            "Awaiting Status"
        )
    )
)</f>
        <v>Awaiting Status</v>
      </c>
      <c r="T518" s="6" t="str">
        <f ca="1">VLOOKUP($B518,'1.MetaData'!$B:$H,2,FALSE)</f>
        <v>F16-1458</v>
      </c>
      <c r="U518" s="7" t="str">
        <f ca="1">VLOOKUP($B518,'1.MetaData'!$B:$H,3,FALSE)</f>
        <v xml:space="preserve"> Arothron hispidus</v>
      </c>
      <c r="V518" s="7" t="str">
        <f ca="1">VLOOKUP($B518,'1.MetaData'!$B:$H,4,FALSE)</f>
        <v>White-spotted pufferfish</v>
      </c>
      <c r="W518" s="6" t="str">
        <f ca="1">VLOOKUP($B518,'1.MetaData'!$B:$H,5,FALSE)</f>
        <v xml:space="preserve">WA Fisheries </v>
      </c>
      <c r="X518" s="6" t="str">
        <f ca="1">VLOOKUP($B518,'1.MetaData'!$B:$H,6,FALSE)</f>
        <v>TrEnD</v>
      </c>
      <c r="Z518"/>
    </row>
    <row r="519" spans="1:26" hidden="1" x14ac:dyDescent="0.25">
      <c r="A519" s="17">
        <v>518</v>
      </c>
      <c r="B519" s="3" t="str">
        <f t="shared" ca="1" si="10"/>
        <v>OG518</v>
      </c>
      <c r="C519" s="219" t="s">
        <v>96</v>
      </c>
      <c r="D519" s="4">
        <f ca="1">COUNTIF('2.Tissue'!C:C,B519)</f>
        <v>1</v>
      </c>
      <c r="E519" s="4">
        <f ca="1">COUNTIFS('3.DNAExtractions'!$E:$E,$B519,'3.DNAExtractions'!$D:$D,E$1)</f>
        <v>1</v>
      </c>
      <c r="F519" s="2" t="str" cm="1">
        <f t="array" aca="1" ref="F519" ca="1">IF(
    COUNTIFS('3.DNAExtractions'!E:E, B519, '3.DNAExtractions'!Y:Y, "Y") &gt; 0,
    _xlfn.TEXTJOIN(", ", TRUE, IF(('3.DNAExtractions'!E:E = B519) * ('3.DNAExtractions'!Y:Y = "Y"), '3.DNAExtractions'!D:D, "")),
    IF(
        COUNTIFS('3.DNAExtractions'!E:E, B519, '3.DNAExtractions'!X:X, "Y") &gt; 0,
        _xlfn.TEXTJOIN(", ", TRUE, IF(('3.DNAExtractions'!E:E = B519) * ('3.DNAExtractions'!X:X = "Y"), '3.DNAExtractions'!D:D, "")),
        "Awaiting Status"
    )
)</f>
        <v>Extracted</v>
      </c>
      <c r="G519" s="45" t="s">
        <v>92</v>
      </c>
      <c r="H519" s="8" t="str" cm="1">
        <f t="array" aca="1" ref="H519" ca="1">IF(
    G519="N",
    "",
    IF(
        COUNTIFS('4.Illumina'!E:E, B519, '4.Illumina'!R:R, "Y") &gt; 0,
        _xlfn.TEXTJOIN(", ", TRUE, IF(('4.Illumina'!E:E = B519) * ('4.Illumina'!R:R = "Y"), '4.Illumina'!D:D, "")),
        IF(
            COUNTIFS('4.Illumina'!E:E, B519, '4.Illumina'!Q:Q, "Y") &gt; 0,
            _xlfn.TEXTJOIN(", ", TRUE, IF(('4.Illumina'!E:E = B519) * ('4.Illumina'!Q:Q = "Y"), '4.Illumina'!D:D, "")),
            "Awaiting Status"
        )
    )
)</f>
        <v>Sequenced</v>
      </c>
      <c r="I519" s="26" t="s">
        <v>94</v>
      </c>
      <c r="J519" s="56" t="str" cm="1">
        <f t="array" aca="1" ref="J519" ca="1">IF(
    I519="N",
    "",
    IF(
        COUNTIFS('4.PacBio'!E:E, B519, '4.PacBio'!W:W, "Y") &gt; 0,
        _xlfn.TEXTJOIN(", ", TRUE, IF(('4.PacBio'!E:E = B519) * ('4.PacBio'!W:W = "Y"), '4.PacBio'!D:D, "")),
        IF(
            COUNTIFS('4.PacBio'!E:E, B519, '4.PacBio'!V:V, "Y") &gt; 0,
            _xlfn.TEXTJOIN(", ", TRUE, IF(('4.PacBio'!E:E = B519) * ('4.PacBio'!V:V = "Y"), '4.PacBio'!D:D, "")),
            "Awaiting Status"
        )
    )
)</f>
        <v/>
      </c>
      <c r="K519" s="181" t="s">
        <v>94</v>
      </c>
      <c r="L519" s="8" t="str" cm="1">
        <f t="array" aca="1" ref="L519" ca="1">IF(
    K519="N",
    "",
    IF(
        COUNTIFS('4.HiCLibrary'!E:E, B519, '4.HiCLibrary'!V:V, "Y") &gt; 0,
        _xlfn.TEXTJOIN(", ", TRUE, IF(('4.HiCLibrary'!E:E = B519) * ('4.HiCLibrary'!V:V = "Y"), '4.HiCLibrary'!D:D, "")),
        IF(
            COUNTIFS('4.HiCLibrary'!E:E, B519, '4.HiCLibrary'!U:U, "Y") &gt; 0,
            _xlfn.TEXTJOIN(", ", TRUE, IF(('4.HiCLibrary'!E:E = B519) * ('4.HiCLibrary'!U:U = "Y"), '4.HiCLibrary'!D:D, "")),
            "Awaiting Status"
        )
    )
)</f>
        <v/>
      </c>
      <c r="M519" s="47" t="s">
        <v>94</v>
      </c>
      <c r="N519" s="56" t="str" cm="1">
        <f t="array" aca="1" ref="N519" ca="1">IF(
    M519="N",
    "",
    IF(
        COUNTIFS('4.ONT'!E:E, B519, '4.ONT'!Q:Q, "Y") &gt; 0,
        _xlfn.TEXTJOIN(", ", TRUE, IF(('4.ONT'!E:E = B519) * ('4.ONT'!Q:Q = "Y"), '4.ONT'!D:D, "")),
        IF(
            COUNTIFS('4.ONT'!E:E, B519, '4.ONT'!P:P, "Y") &gt; 0,
            _xlfn.TEXTJOIN(", ", TRUE, IF(('4.ONT'!E:E = B519) * ('4.ONT'!P:P = "Y"), '4.ONT'!D:D, "")),
            "Awaiting Status"
        )
    )
)</f>
        <v/>
      </c>
      <c r="O519" s="60" t="s">
        <v>94</v>
      </c>
      <c r="P519" s="60" t="str" cm="1">
        <f t="array" aca="1" ref="P519" ca="1">IF(
    O519="N",
    "",
    IF(
        COUNTIFS('3.RNAExtractions'!E:E, B519, '3.RNAExtractions'!Z:Z, "Y") &gt; 0,
        _xlfn.TEXTJOIN(", ", TRUE, IF(('3.RNAExtractions'!E:E = B519) * ('3.RNAExtractions'!Z:Z = "Y"), '3.RNAExtractions'!D:D, "")),
        IF(
            COUNTIFS('3.RNAExtractions'!E:E, B519, '3.RNAExtractions'!Y:Y, "Y") &gt; 0,
            _xlfn.TEXTJOIN(", ", TRUE, IF(('3.RNAExtractions'!E:E = B519) * ('3.RNAExtractions'!Y:Y = "Y"), '3.RNAExtractions'!D:D, "")),
            "Awaiting Status"
        )
    )
)</f>
        <v/>
      </c>
      <c r="Q519" s="60"/>
      <c r="R519" s="60" t="str" cm="1">
        <f t="array" aca="1" ref="R519" ca="1">IF(
    Q519="N",
    "",
    IF(
        COUNTIFS('4.RNAIllumina'!E:E, B519, '4.RNAIllumina'!Y:Y, "Y") &gt; 0,
        _xlfn.TEXTJOIN(", ", TRUE, IF(('4.RNAIllumina'!E:E = B519) * ('4.RNAIllumina'!Y:Y = "Y"), '4.RNAIllumina'!D:D, "")),
        IF(
            COUNTIFS('4.RNAIllumina'!E:E, B519, '4.RNAIllumina'!X:X, "Y") &gt; 0,
            _xlfn.TEXTJOIN(", ", TRUE, IF(('4.RNAIllumina'!E:E = B519) * ('4.RNAIllumina'!X:X = "Y"), '4.RNAIllumina'!D:D, "")),
            "Awaiting Status"
        )
    )
)</f>
        <v>Awaiting Status</v>
      </c>
      <c r="T519" s="6" t="str">
        <f ca="1">VLOOKUP($B519,'1.MetaData'!$B:$H,2,FALSE)</f>
        <v>F16-1455</v>
      </c>
      <c r="U519" s="7" t="str">
        <f ca="1">VLOOKUP($B519,'1.MetaData'!$B:$H,3,FALSE)</f>
        <v>Alepes apercna</v>
      </c>
      <c r="V519" s="7" t="str">
        <f ca="1">VLOOKUP($B519,'1.MetaData'!$B:$H,4,FALSE)</f>
        <v>Smallmouth scad</v>
      </c>
      <c r="W519" s="6" t="str">
        <f ca="1">VLOOKUP($B519,'1.MetaData'!$B:$H,5,FALSE)</f>
        <v xml:space="preserve">WA Fisheries </v>
      </c>
      <c r="X519" s="6" t="str">
        <f ca="1">VLOOKUP($B519,'1.MetaData'!$B:$H,6,FALSE)</f>
        <v>TrEnD</v>
      </c>
      <c r="Z519"/>
    </row>
    <row r="520" spans="1:26" hidden="1" x14ac:dyDescent="0.25">
      <c r="A520" s="17">
        <v>519</v>
      </c>
      <c r="B520" s="3" t="str">
        <f t="shared" ca="1" si="10"/>
        <v>OG519</v>
      </c>
      <c r="C520" s="219" t="s">
        <v>96</v>
      </c>
      <c r="D520" s="4">
        <f ca="1">COUNTIF('2.Tissue'!C:C,B520)</f>
        <v>1</v>
      </c>
      <c r="E520" s="4">
        <f ca="1">COUNTIFS('3.DNAExtractions'!$E:$E,$B520,'3.DNAExtractions'!$D:$D,E$1)</f>
        <v>1</v>
      </c>
      <c r="F520" s="2" t="str" cm="1">
        <f t="array" aca="1" ref="F520" ca="1">IF(
    COUNTIFS('3.DNAExtractions'!E:E, B520, '3.DNAExtractions'!Y:Y, "Y") &gt; 0,
    _xlfn.TEXTJOIN(", ", TRUE, IF(('3.DNAExtractions'!E:E = B520) * ('3.DNAExtractions'!Y:Y = "Y"), '3.DNAExtractions'!D:D, "")),
    IF(
        COUNTIFS('3.DNAExtractions'!E:E, B520, '3.DNAExtractions'!X:X, "Y") &gt; 0,
        _xlfn.TEXTJOIN(", ", TRUE, IF(('3.DNAExtractions'!E:E = B520) * ('3.DNAExtractions'!X:X = "Y"), '3.DNAExtractions'!D:D, "")),
        "Awaiting Status"
    )
)</f>
        <v>Extracted</v>
      </c>
      <c r="G520" s="45" t="s">
        <v>92</v>
      </c>
      <c r="H520" s="8" t="str" cm="1">
        <f t="array" aca="1" ref="H520" ca="1">IF(
    G520="N",
    "",
    IF(
        COUNTIFS('4.Illumina'!E:E, B520, '4.Illumina'!R:R, "Y") &gt; 0,
        _xlfn.TEXTJOIN(", ", TRUE, IF(('4.Illumina'!E:E = B520) * ('4.Illumina'!R:R = "Y"), '4.Illumina'!D:D, "")),
        IF(
            COUNTIFS('4.Illumina'!E:E, B520, '4.Illumina'!Q:Q, "Y") &gt; 0,
            _xlfn.TEXTJOIN(", ", TRUE, IF(('4.Illumina'!E:E = B520) * ('4.Illumina'!Q:Q = "Y"), '4.Illumina'!D:D, "")),
            "Awaiting Status"
        )
    )
)</f>
        <v>Sequenced</v>
      </c>
      <c r="I520" s="26" t="s">
        <v>94</v>
      </c>
      <c r="J520" s="56" t="str" cm="1">
        <f t="array" aca="1" ref="J520" ca="1">IF(
    I520="N",
    "",
    IF(
        COUNTIFS('4.PacBio'!E:E, B520, '4.PacBio'!W:W, "Y") &gt; 0,
        _xlfn.TEXTJOIN(", ", TRUE, IF(('4.PacBio'!E:E = B520) * ('4.PacBio'!W:W = "Y"), '4.PacBio'!D:D, "")),
        IF(
            COUNTIFS('4.PacBio'!E:E, B520, '4.PacBio'!V:V, "Y") &gt; 0,
            _xlfn.TEXTJOIN(", ", TRUE, IF(('4.PacBio'!E:E = B520) * ('4.PacBio'!V:V = "Y"), '4.PacBio'!D:D, "")),
            "Awaiting Status"
        )
    )
)</f>
        <v/>
      </c>
      <c r="K520" s="181" t="s">
        <v>94</v>
      </c>
      <c r="L520" s="8" t="str" cm="1">
        <f t="array" aca="1" ref="L520" ca="1">IF(
    K520="N",
    "",
    IF(
        COUNTIFS('4.HiCLibrary'!E:E, B520, '4.HiCLibrary'!V:V, "Y") &gt; 0,
        _xlfn.TEXTJOIN(", ", TRUE, IF(('4.HiCLibrary'!E:E = B520) * ('4.HiCLibrary'!V:V = "Y"), '4.HiCLibrary'!D:D, "")),
        IF(
            COUNTIFS('4.HiCLibrary'!E:E, B520, '4.HiCLibrary'!U:U, "Y") &gt; 0,
            _xlfn.TEXTJOIN(", ", TRUE, IF(('4.HiCLibrary'!E:E = B520) * ('4.HiCLibrary'!U:U = "Y"), '4.HiCLibrary'!D:D, "")),
            "Awaiting Status"
        )
    )
)</f>
        <v/>
      </c>
      <c r="M520" s="47" t="s">
        <v>94</v>
      </c>
      <c r="N520" s="56" t="str" cm="1">
        <f t="array" aca="1" ref="N520" ca="1">IF(
    M520="N",
    "",
    IF(
        COUNTIFS('4.ONT'!E:E, B520, '4.ONT'!Q:Q, "Y") &gt; 0,
        _xlfn.TEXTJOIN(", ", TRUE, IF(('4.ONT'!E:E = B520) * ('4.ONT'!Q:Q = "Y"), '4.ONT'!D:D, "")),
        IF(
            COUNTIFS('4.ONT'!E:E, B520, '4.ONT'!P:P, "Y") &gt; 0,
            _xlfn.TEXTJOIN(", ", TRUE, IF(('4.ONT'!E:E = B520) * ('4.ONT'!P:P = "Y"), '4.ONT'!D:D, "")),
            "Awaiting Status"
        )
    )
)</f>
        <v/>
      </c>
      <c r="O520" s="60" t="s">
        <v>94</v>
      </c>
      <c r="P520" s="60" t="str" cm="1">
        <f t="array" aca="1" ref="P520" ca="1">IF(
    O520="N",
    "",
    IF(
        COUNTIFS('3.RNAExtractions'!E:E, B520, '3.RNAExtractions'!Z:Z, "Y") &gt; 0,
        _xlfn.TEXTJOIN(", ", TRUE, IF(('3.RNAExtractions'!E:E = B520) * ('3.RNAExtractions'!Z:Z = "Y"), '3.RNAExtractions'!D:D, "")),
        IF(
            COUNTIFS('3.RNAExtractions'!E:E, B520, '3.RNAExtractions'!Y:Y, "Y") &gt; 0,
            _xlfn.TEXTJOIN(", ", TRUE, IF(('3.RNAExtractions'!E:E = B520) * ('3.RNAExtractions'!Y:Y = "Y"), '3.RNAExtractions'!D:D, "")),
            "Awaiting Status"
        )
    )
)</f>
        <v/>
      </c>
      <c r="Q520" s="60"/>
      <c r="R520" s="60" t="str" cm="1">
        <f t="array" aca="1" ref="R520" ca="1">IF(
    Q520="N",
    "",
    IF(
        COUNTIFS('4.RNAIllumina'!E:E, B520, '4.RNAIllumina'!Y:Y, "Y") &gt; 0,
        _xlfn.TEXTJOIN(", ", TRUE, IF(('4.RNAIllumina'!E:E = B520) * ('4.RNAIllumina'!Y:Y = "Y"), '4.RNAIllumina'!D:D, "")),
        IF(
            COUNTIFS('4.RNAIllumina'!E:E, B520, '4.RNAIllumina'!X:X, "Y") &gt; 0,
            _xlfn.TEXTJOIN(", ", TRUE, IF(('4.RNAIllumina'!E:E = B520) * ('4.RNAIllumina'!X:X = "Y"), '4.RNAIllumina'!D:D, "")),
            "Awaiting Status"
        )
    )
)</f>
        <v>Awaiting Status</v>
      </c>
      <c r="T520" s="6" t="str">
        <f ca="1">VLOOKUP($B520,'1.MetaData'!$B:$H,2,FALSE)</f>
        <v>F16-1451</v>
      </c>
      <c r="U520" s="7" t="str">
        <f ca="1">VLOOKUP($B520,'1.MetaData'!$B:$H,3,FALSE)</f>
        <v>Apistus carinatus</v>
      </c>
      <c r="V520" s="7" t="str">
        <f ca="1">VLOOKUP($B520,'1.MetaData'!$B:$H,4,FALSE)</f>
        <v>Ocellated waspfish</v>
      </c>
      <c r="W520" s="6" t="str">
        <f ca="1">VLOOKUP($B520,'1.MetaData'!$B:$H,5,FALSE)</f>
        <v xml:space="preserve">WA Fisheries </v>
      </c>
      <c r="X520" s="6" t="str">
        <f ca="1">VLOOKUP($B520,'1.MetaData'!$B:$H,6,FALSE)</f>
        <v>TrEnD</v>
      </c>
      <c r="Z520"/>
    </row>
    <row r="521" spans="1:26" hidden="1" x14ac:dyDescent="0.25">
      <c r="A521" s="17">
        <v>520</v>
      </c>
      <c r="B521" s="3" t="str">
        <f t="shared" ca="1" si="10"/>
        <v>OG520</v>
      </c>
      <c r="C521" s="219" t="s">
        <v>96</v>
      </c>
      <c r="D521" s="4">
        <f ca="1">COUNTIF('2.Tissue'!C:C,B521)</f>
        <v>1</v>
      </c>
      <c r="E521" s="4">
        <f ca="1">COUNTIFS('3.DNAExtractions'!$E:$E,$B521,'3.DNAExtractions'!$D:$D,E$1)</f>
        <v>1</v>
      </c>
      <c r="F521" s="2" t="str" cm="1">
        <f t="array" aca="1" ref="F521" ca="1">IF(
    COUNTIFS('3.DNAExtractions'!E:E, B521, '3.DNAExtractions'!Y:Y, "Y") &gt; 0,
    _xlfn.TEXTJOIN(", ", TRUE, IF(('3.DNAExtractions'!E:E = B521) * ('3.DNAExtractions'!Y:Y = "Y"), '3.DNAExtractions'!D:D, "")),
    IF(
        COUNTIFS('3.DNAExtractions'!E:E, B521, '3.DNAExtractions'!X:X, "Y") &gt; 0,
        _xlfn.TEXTJOIN(", ", TRUE, IF(('3.DNAExtractions'!E:E = B521) * ('3.DNAExtractions'!X:X = "Y"), '3.DNAExtractions'!D:D, "")),
        "Awaiting Status"
    )
)</f>
        <v>Extracted</v>
      </c>
      <c r="G521" s="45" t="s">
        <v>92</v>
      </c>
      <c r="H521" s="8" t="str" cm="1">
        <f t="array" aca="1" ref="H521" ca="1">IF(
    G521="N",
    "",
    IF(
        COUNTIFS('4.Illumina'!E:E, B521, '4.Illumina'!R:R, "Y") &gt; 0,
        _xlfn.TEXTJOIN(", ", TRUE, IF(('4.Illumina'!E:E = B521) * ('4.Illumina'!R:R = "Y"), '4.Illumina'!D:D, "")),
        IF(
            COUNTIFS('4.Illumina'!E:E, B521, '4.Illumina'!Q:Q, "Y") &gt; 0,
            _xlfn.TEXTJOIN(", ", TRUE, IF(('4.Illumina'!E:E = B521) * ('4.Illumina'!Q:Q = "Y"), '4.Illumina'!D:D, "")),
            "Awaiting Status"
        )
    )
)</f>
        <v>Sequenced</v>
      </c>
      <c r="I521" s="26" t="s">
        <v>94</v>
      </c>
      <c r="J521" s="56" t="str" cm="1">
        <f t="array" aca="1" ref="J521" ca="1">IF(
    I521="N",
    "",
    IF(
        COUNTIFS('4.PacBio'!E:E, B521, '4.PacBio'!W:W, "Y") &gt; 0,
        _xlfn.TEXTJOIN(", ", TRUE, IF(('4.PacBio'!E:E = B521) * ('4.PacBio'!W:W = "Y"), '4.PacBio'!D:D, "")),
        IF(
            COUNTIFS('4.PacBio'!E:E, B521, '4.PacBio'!V:V, "Y") &gt; 0,
            _xlfn.TEXTJOIN(", ", TRUE, IF(('4.PacBio'!E:E = B521) * ('4.PacBio'!V:V = "Y"), '4.PacBio'!D:D, "")),
            "Awaiting Status"
        )
    )
)</f>
        <v/>
      </c>
      <c r="K521" s="181" t="s">
        <v>94</v>
      </c>
      <c r="L521" s="8" t="str" cm="1">
        <f t="array" aca="1" ref="L521" ca="1">IF(
    K521="N",
    "",
    IF(
        COUNTIFS('4.HiCLibrary'!E:E, B521, '4.HiCLibrary'!V:V, "Y") &gt; 0,
        _xlfn.TEXTJOIN(", ", TRUE, IF(('4.HiCLibrary'!E:E = B521) * ('4.HiCLibrary'!V:V = "Y"), '4.HiCLibrary'!D:D, "")),
        IF(
            COUNTIFS('4.HiCLibrary'!E:E, B521, '4.HiCLibrary'!U:U, "Y") &gt; 0,
            _xlfn.TEXTJOIN(", ", TRUE, IF(('4.HiCLibrary'!E:E = B521) * ('4.HiCLibrary'!U:U = "Y"), '4.HiCLibrary'!D:D, "")),
            "Awaiting Status"
        )
    )
)</f>
        <v/>
      </c>
      <c r="M521" s="47" t="s">
        <v>94</v>
      </c>
      <c r="N521" s="56" t="str" cm="1">
        <f t="array" aca="1" ref="N521" ca="1">IF(
    M521="N",
    "",
    IF(
        COUNTIFS('4.ONT'!E:E, B521, '4.ONT'!Q:Q, "Y") &gt; 0,
        _xlfn.TEXTJOIN(", ", TRUE, IF(('4.ONT'!E:E = B521) * ('4.ONT'!Q:Q = "Y"), '4.ONT'!D:D, "")),
        IF(
            COUNTIFS('4.ONT'!E:E, B521, '4.ONT'!P:P, "Y") &gt; 0,
            _xlfn.TEXTJOIN(", ", TRUE, IF(('4.ONT'!E:E = B521) * ('4.ONT'!P:P = "Y"), '4.ONT'!D:D, "")),
            "Awaiting Status"
        )
    )
)</f>
        <v/>
      </c>
      <c r="O521" s="60" t="s">
        <v>94</v>
      </c>
      <c r="P521" s="60" t="str" cm="1">
        <f t="array" aca="1" ref="P521" ca="1">IF(
    O521="N",
    "",
    IF(
        COUNTIFS('3.RNAExtractions'!E:E, B521, '3.RNAExtractions'!Z:Z, "Y") &gt; 0,
        _xlfn.TEXTJOIN(", ", TRUE, IF(('3.RNAExtractions'!E:E = B521) * ('3.RNAExtractions'!Z:Z = "Y"), '3.RNAExtractions'!D:D, "")),
        IF(
            COUNTIFS('3.RNAExtractions'!E:E, B521, '3.RNAExtractions'!Y:Y, "Y") &gt; 0,
            _xlfn.TEXTJOIN(", ", TRUE, IF(('3.RNAExtractions'!E:E = B521) * ('3.RNAExtractions'!Y:Y = "Y"), '3.RNAExtractions'!D:D, "")),
            "Awaiting Status"
        )
    )
)</f>
        <v/>
      </c>
      <c r="Q521" s="60"/>
      <c r="R521" s="60" t="str" cm="1">
        <f t="array" aca="1" ref="R521" ca="1">IF(
    Q521="N",
    "",
    IF(
        COUNTIFS('4.RNAIllumina'!E:E, B521, '4.RNAIllumina'!Y:Y, "Y") &gt; 0,
        _xlfn.TEXTJOIN(", ", TRUE, IF(('4.RNAIllumina'!E:E = B521) * ('4.RNAIllumina'!Y:Y = "Y"), '4.RNAIllumina'!D:D, "")),
        IF(
            COUNTIFS('4.RNAIllumina'!E:E, B521, '4.RNAIllumina'!X:X, "Y") &gt; 0,
            _xlfn.TEXTJOIN(", ", TRUE, IF(('4.RNAIllumina'!E:E = B521) * ('4.RNAIllumina'!X:X = "Y"), '4.RNAIllumina'!D:D, "")),
            "Awaiting Status"
        )
    )
)</f>
        <v>Awaiting Status</v>
      </c>
      <c r="T521" s="6" t="str">
        <f ca="1">VLOOKUP($B521,'1.MetaData'!$B:$H,2,FALSE)</f>
        <v>F16-1459</v>
      </c>
      <c r="U521" s="7" t="str">
        <f ca="1">VLOOKUP($B521,'1.MetaData'!$B:$H,3,FALSE)</f>
        <v>Callionymus grossi</v>
      </c>
      <c r="V521" s="7" t="str">
        <f ca="1">VLOOKUP($B521,'1.MetaData'!$B:$H,4,FALSE)</f>
        <v>Gross's stinkfish</v>
      </c>
      <c r="W521" s="6" t="str">
        <f ca="1">VLOOKUP($B521,'1.MetaData'!$B:$H,5,FALSE)</f>
        <v xml:space="preserve">WA Fisheries </v>
      </c>
      <c r="X521" s="6" t="str">
        <f ca="1">VLOOKUP($B521,'1.MetaData'!$B:$H,6,FALSE)</f>
        <v>TrEnD</v>
      </c>
      <c r="Z521"/>
    </row>
    <row r="522" spans="1:26" hidden="1" x14ac:dyDescent="0.25">
      <c r="A522" s="17">
        <v>521</v>
      </c>
      <c r="B522" s="3" t="str">
        <f t="shared" ca="1" si="10"/>
        <v>OG521</v>
      </c>
      <c r="C522" s="219" t="s">
        <v>96</v>
      </c>
      <c r="D522" s="4">
        <f ca="1">COUNTIF('2.Tissue'!C:C,B522)</f>
        <v>1</v>
      </c>
      <c r="E522" s="4">
        <f ca="1">COUNTIFS('3.DNAExtractions'!$E:$E,$B522,'3.DNAExtractions'!$D:$D,E$1)</f>
        <v>1</v>
      </c>
      <c r="F522" s="2" t="str" cm="1">
        <f t="array" aca="1" ref="F522" ca="1">IF(
    COUNTIFS('3.DNAExtractions'!E:E, B522, '3.DNAExtractions'!Y:Y, "Y") &gt; 0,
    _xlfn.TEXTJOIN(", ", TRUE, IF(('3.DNAExtractions'!E:E = B522) * ('3.DNAExtractions'!Y:Y = "Y"), '3.DNAExtractions'!D:D, "")),
    IF(
        COUNTIFS('3.DNAExtractions'!E:E, B522, '3.DNAExtractions'!X:X, "Y") &gt; 0,
        _xlfn.TEXTJOIN(", ", TRUE, IF(('3.DNAExtractions'!E:E = B522) * ('3.DNAExtractions'!X:X = "Y"), '3.DNAExtractions'!D:D, "")),
        "Awaiting Status"
    )
)</f>
        <v>Extracted</v>
      </c>
      <c r="G522" s="45" t="s">
        <v>92</v>
      </c>
      <c r="H522" s="8" t="str" cm="1">
        <f t="array" aca="1" ref="H522" ca="1">IF(
    G522="N",
    "",
    IF(
        COUNTIFS('4.Illumina'!E:E, B522, '4.Illumina'!R:R, "Y") &gt; 0,
        _xlfn.TEXTJOIN(", ", TRUE, IF(('4.Illumina'!E:E = B522) * ('4.Illumina'!R:R = "Y"), '4.Illumina'!D:D, "")),
        IF(
            COUNTIFS('4.Illumina'!E:E, B522, '4.Illumina'!Q:Q, "Y") &gt; 0,
            _xlfn.TEXTJOIN(", ", TRUE, IF(('4.Illumina'!E:E = B522) * ('4.Illumina'!Q:Q = "Y"), '4.Illumina'!D:D, "")),
            "Awaiting Status"
        )
    )
)</f>
        <v>Sequenced</v>
      </c>
      <c r="I522" s="26" t="s">
        <v>94</v>
      </c>
      <c r="J522" s="56" t="str" cm="1">
        <f t="array" aca="1" ref="J522" ca="1">IF(
    I522="N",
    "",
    IF(
        COUNTIFS('4.PacBio'!E:E, B522, '4.PacBio'!W:W, "Y") &gt; 0,
        _xlfn.TEXTJOIN(", ", TRUE, IF(('4.PacBio'!E:E = B522) * ('4.PacBio'!W:W = "Y"), '4.PacBio'!D:D, "")),
        IF(
            COUNTIFS('4.PacBio'!E:E, B522, '4.PacBio'!V:V, "Y") &gt; 0,
            _xlfn.TEXTJOIN(", ", TRUE, IF(('4.PacBio'!E:E = B522) * ('4.PacBio'!V:V = "Y"), '4.PacBio'!D:D, "")),
            "Awaiting Status"
        )
    )
)</f>
        <v/>
      </c>
      <c r="K522" s="181" t="s">
        <v>94</v>
      </c>
      <c r="L522" s="8" t="str" cm="1">
        <f t="array" aca="1" ref="L522" ca="1">IF(
    K522="N",
    "",
    IF(
        COUNTIFS('4.HiCLibrary'!E:E, B522, '4.HiCLibrary'!V:V, "Y") &gt; 0,
        _xlfn.TEXTJOIN(", ", TRUE, IF(('4.HiCLibrary'!E:E = B522) * ('4.HiCLibrary'!V:V = "Y"), '4.HiCLibrary'!D:D, "")),
        IF(
            COUNTIFS('4.HiCLibrary'!E:E, B522, '4.HiCLibrary'!U:U, "Y") &gt; 0,
            _xlfn.TEXTJOIN(", ", TRUE, IF(('4.HiCLibrary'!E:E = B522) * ('4.HiCLibrary'!U:U = "Y"), '4.HiCLibrary'!D:D, "")),
            "Awaiting Status"
        )
    )
)</f>
        <v/>
      </c>
      <c r="M522" s="47" t="s">
        <v>94</v>
      </c>
      <c r="N522" s="56" t="str" cm="1">
        <f t="array" aca="1" ref="N522" ca="1">IF(
    M522="N",
    "",
    IF(
        COUNTIFS('4.ONT'!E:E, B522, '4.ONT'!Q:Q, "Y") &gt; 0,
        _xlfn.TEXTJOIN(", ", TRUE, IF(('4.ONT'!E:E = B522) * ('4.ONT'!Q:Q = "Y"), '4.ONT'!D:D, "")),
        IF(
            COUNTIFS('4.ONT'!E:E, B522, '4.ONT'!P:P, "Y") &gt; 0,
            _xlfn.TEXTJOIN(", ", TRUE, IF(('4.ONT'!E:E = B522) * ('4.ONT'!P:P = "Y"), '4.ONT'!D:D, "")),
            "Awaiting Status"
        )
    )
)</f>
        <v/>
      </c>
      <c r="O522" s="60" t="s">
        <v>94</v>
      </c>
      <c r="P522" s="60" t="str" cm="1">
        <f t="array" aca="1" ref="P522" ca="1">IF(
    O522="N",
    "",
    IF(
        COUNTIFS('3.RNAExtractions'!E:E, B522, '3.RNAExtractions'!Z:Z, "Y") &gt; 0,
        _xlfn.TEXTJOIN(", ", TRUE, IF(('3.RNAExtractions'!E:E = B522) * ('3.RNAExtractions'!Z:Z = "Y"), '3.RNAExtractions'!D:D, "")),
        IF(
            COUNTIFS('3.RNAExtractions'!E:E, B522, '3.RNAExtractions'!Y:Y, "Y") &gt; 0,
            _xlfn.TEXTJOIN(", ", TRUE, IF(('3.RNAExtractions'!E:E = B522) * ('3.RNAExtractions'!Y:Y = "Y"), '3.RNAExtractions'!D:D, "")),
            "Awaiting Status"
        )
    )
)</f>
        <v/>
      </c>
      <c r="Q522" s="60"/>
      <c r="R522" s="60" t="str" cm="1">
        <f t="array" aca="1" ref="R522" ca="1">IF(
    Q522="N",
    "",
    IF(
        COUNTIFS('4.RNAIllumina'!E:E, B522, '4.RNAIllumina'!Y:Y, "Y") &gt; 0,
        _xlfn.TEXTJOIN(", ", TRUE, IF(('4.RNAIllumina'!E:E = B522) * ('4.RNAIllumina'!Y:Y = "Y"), '4.RNAIllumina'!D:D, "")),
        IF(
            COUNTIFS('4.RNAIllumina'!E:E, B522, '4.RNAIllumina'!X:X, "Y") &gt; 0,
            _xlfn.TEXTJOIN(", ", TRUE, IF(('4.RNAIllumina'!E:E = B522) * ('4.RNAIllumina'!X:X = "Y"), '4.RNAIllumina'!D:D, "")),
            "Awaiting Status"
        )
    )
)</f>
        <v>Awaiting Status</v>
      </c>
      <c r="T522" s="6" t="str">
        <f ca="1">VLOOKUP($B522,'1.MetaData'!$B:$H,2,FALSE)</f>
        <v>F16-1462</v>
      </c>
      <c r="U522" s="7" t="str">
        <f ca="1">VLOOKUP($B522,'1.MetaData'!$B:$H,3,FALSE)</f>
        <v>Caranx bucculentus</v>
      </c>
      <c r="V522" s="7" t="str">
        <f ca="1">VLOOKUP($B522,'1.MetaData'!$B:$H,4,FALSE)</f>
        <v>Bluespotted trevally</v>
      </c>
      <c r="W522" s="6" t="str">
        <f ca="1">VLOOKUP($B522,'1.MetaData'!$B:$H,5,FALSE)</f>
        <v xml:space="preserve">WA Fisheries </v>
      </c>
      <c r="X522" s="6" t="str">
        <f ca="1">VLOOKUP($B522,'1.MetaData'!$B:$H,6,FALSE)</f>
        <v>TrEnD</v>
      </c>
      <c r="Z522"/>
    </row>
    <row r="523" spans="1:26" hidden="1" x14ac:dyDescent="0.25">
      <c r="A523" s="17">
        <v>522</v>
      </c>
      <c r="B523" s="3" t="str">
        <f t="shared" ca="1" si="10"/>
        <v>OG522</v>
      </c>
      <c r="C523" s="219" t="s">
        <v>96</v>
      </c>
      <c r="D523" s="4">
        <f ca="1">COUNTIF('2.Tissue'!C:C,B523)</f>
        <v>1</v>
      </c>
      <c r="E523" s="4">
        <f ca="1">COUNTIFS('3.DNAExtractions'!$E:$E,$B523,'3.DNAExtractions'!$D:$D,E$1)</f>
        <v>1</v>
      </c>
      <c r="F523" s="2" t="str" cm="1">
        <f t="array" aca="1" ref="F523" ca="1">IF(
    COUNTIFS('3.DNAExtractions'!E:E, B523, '3.DNAExtractions'!Y:Y, "Y") &gt; 0,
    _xlfn.TEXTJOIN(", ", TRUE, IF(('3.DNAExtractions'!E:E = B523) * ('3.DNAExtractions'!Y:Y = "Y"), '3.DNAExtractions'!D:D, "")),
    IF(
        COUNTIFS('3.DNAExtractions'!E:E, B523, '3.DNAExtractions'!X:X, "Y") &gt; 0,
        _xlfn.TEXTJOIN(", ", TRUE, IF(('3.DNAExtractions'!E:E = B523) * ('3.DNAExtractions'!X:X = "Y"), '3.DNAExtractions'!D:D, "")),
        "Awaiting Status"
    )
)</f>
        <v>Extracted</v>
      </c>
      <c r="G523" s="45" t="s">
        <v>92</v>
      </c>
      <c r="H523" s="8" t="str" cm="1">
        <f t="array" aca="1" ref="H523" ca="1">IF(
    G523="N",
    "",
    IF(
        COUNTIFS('4.Illumina'!E:E, B523, '4.Illumina'!R:R, "Y") &gt; 0,
        _xlfn.TEXTJOIN(", ", TRUE, IF(('4.Illumina'!E:E = B523) * ('4.Illumina'!R:R = "Y"), '4.Illumina'!D:D, "")),
        IF(
            COUNTIFS('4.Illumina'!E:E, B523, '4.Illumina'!Q:Q, "Y") &gt; 0,
            _xlfn.TEXTJOIN(", ", TRUE, IF(('4.Illumina'!E:E = B523) * ('4.Illumina'!Q:Q = "Y"), '4.Illumina'!D:D, "")),
            "Awaiting Status"
        )
    )
)</f>
        <v>Sequenced</v>
      </c>
      <c r="I523" s="26" t="s">
        <v>94</v>
      </c>
      <c r="J523" s="56" t="str" cm="1">
        <f t="array" aca="1" ref="J523" ca="1">IF(
    I523="N",
    "",
    IF(
        COUNTIFS('4.PacBio'!E:E, B523, '4.PacBio'!W:W, "Y") &gt; 0,
        _xlfn.TEXTJOIN(", ", TRUE, IF(('4.PacBio'!E:E = B523) * ('4.PacBio'!W:W = "Y"), '4.PacBio'!D:D, "")),
        IF(
            COUNTIFS('4.PacBio'!E:E, B523, '4.PacBio'!V:V, "Y") &gt; 0,
            _xlfn.TEXTJOIN(", ", TRUE, IF(('4.PacBio'!E:E = B523) * ('4.PacBio'!V:V = "Y"), '4.PacBio'!D:D, "")),
            "Awaiting Status"
        )
    )
)</f>
        <v/>
      </c>
      <c r="K523" s="181" t="s">
        <v>94</v>
      </c>
      <c r="L523" s="8" t="str" cm="1">
        <f t="array" aca="1" ref="L523" ca="1">IF(
    K523="N",
    "",
    IF(
        COUNTIFS('4.HiCLibrary'!E:E, B523, '4.HiCLibrary'!V:V, "Y") &gt; 0,
        _xlfn.TEXTJOIN(", ", TRUE, IF(('4.HiCLibrary'!E:E = B523) * ('4.HiCLibrary'!V:V = "Y"), '4.HiCLibrary'!D:D, "")),
        IF(
            COUNTIFS('4.HiCLibrary'!E:E, B523, '4.HiCLibrary'!U:U, "Y") &gt; 0,
            _xlfn.TEXTJOIN(", ", TRUE, IF(('4.HiCLibrary'!E:E = B523) * ('4.HiCLibrary'!U:U = "Y"), '4.HiCLibrary'!D:D, "")),
            "Awaiting Status"
        )
    )
)</f>
        <v/>
      </c>
      <c r="M523" s="47" t="s">
        <v>94</v>
      </c>
      <c r="N523" s="56" t="str" cm="1">
        <f t="array" aca="1" ref="N523" ca="1">IF(
    M523="N",
    "",
    IF(
        COUNTIFS('4.ONT'!E:E, B523, '4.ONT'!Q:Q, "Y") &gt; 0,
        _xlfn.TEXTJOIN(", ", TRUE, IF(('4.ONT'!E:E = B523) * ('4.ONT'!Q:Q = "Y"), '4.ONT'!D:D, "")),
        IF(
            COUNTIFS('4.ONT'!E:E, B523, '4.ONT'!P:P, "Y") &gt; 0,
            _xlfn.TEXTJOIN(", ", TRUE, IF(('4.ONT'!E:E = B523) * ('4.ONT'!P:P = "Y"), '4.ONT'!D:D, "")),
            "Awaiting Status"
        )
    )
)</f>
        <v/>
      </c>
      <c r="O523" s="60" t="s">
        <v>94</v>
      </c>
      <c r="P523" s="60" t="str" cm="1">
        <f t="array" aca="1" ref="P523" ca="1">IF(
    O523="N",
    "",
    IF(
        COUNTIFS('3.RNAExtractions'!E:E, B523, '3.RNAExtractions'!Z:Z, "Y") &gt; 0,
        _xlfn.TEXTJOIN(", ", TRUE, IF(('3.RNAExtractions'!E:E = B523) * ('3.RNAExtractions'!Z:Z = "Y"), '3.RNAExtractions'!D:D, "")),
        IF(
            COUNTIFS('3.RNAExtractions'!E:E, B523, '3.RNAExtractions'!Y:Y, "Y") &gt; 0,
            _xlfn.TEXTJOIN(", ", TRUE, IF(('3.RNAExtractions'!E:E = B523) * ('3.RNAExtractions'!Y:Y = "Y"), '3.RNAExtractions'!D:D, "")),
            "Awaiting Status"
        )
    )
)</f>
        <v/>
      </c>
      <c r="Q523" s="60"/>
      <c r="R523" s="60" t="str" cm="1">
        <f t="array" aca="1" ref="R523" ca="1">IF(
    Q523="N",
    "",
    IF(
        COUNTIFS('4.RNAIllumina'!E:E, B523, '4.RNAIllumina'!Y:Y, "Y") &gt; 0,
        _xlfn.TEXTJOIN(", ", TRUE, IF(('4.RNAIllumina'!E:E = B523) * ('4.RNAIllumina'!Y:Y = "Y"), '4.RNAIllumina'!D:D, "")),
        IF(
            COUNTIFS('4.RNAIllumina'!E:E, B523, '4.RNAIllumina'!X:X, "Y") &gt; 0,
            _xlfn.TEXTJOIN(", ", TRUE, IF(('4.RNAIllumina'!E:E = B523) * ('4.RNAIllumina'!X:X = "Y"), '4.RNAIllumina'!D:D, "")),
            "Awaiting Status"
        )
    )
)</f>
        <v>Awaiting Status</v>
      </c>
      <c r="T523" s="6" t="str">
        <f ca="1">VLOOKUP($B523,'1.MetaData'!$B:$H,2,FALSE)</f>
        <v>F16-1465</v>
      </c>
      <c r="U523" s="7" t="str">
        <f ca="1">VLOOKUP($B523,'1.MetaData'!$B:$H,3,FALSE)</f>
        <v>Choerodon cephalotes</v>
      </c>
      <c r="V523" s="7" t="str">
        <f ca="1">VLOOKUP($B523,'1.MetaData'!$B:$H,4,FALSE)</f>
        <v>Purple tuskfish</v>
      </c>
      <c r="W523" s="6" t="str">
        <f ca="1">VLOOKUP($B523,'1.MetaData'!$B:$H,5,FALSE)</f>
        <v xml:space="preserve">WA Fisheries </v>
      </c>
      <c r="X523" s="6" t="str">
        <f ca="1">VLOOKUP($B523,'1.MetaData'!$B:$H,6,FALSE)</f>
        <v>TrEnD</v>
      </c>
      <c r="Z523"/>
    </row>
    <row r="524" spans="1:26" hidden="1" x14ac:dyDescent="0.25">
      <c r="A524" s="17">
        <v>523</v>
      </c>
      <c r="B524" s="3" t="str">
        <f t="shared" ca="1" si="10"/>
        <v>OG523</v>
      </c>
      <c r="C524" s="219" t="s">
        <v>96</v>
      </c>
      <c r="D524" s="4">
        <f ca="1">COUNTIF('2.Tissue'!C:C,B524)</f>
        <v>1</v>
      </c>
      <c r="E524" s="4">
        <f ca="1">COUNTIFS('3.DNAExtractions'!$E:$E,$B524,'3.DNAExtractions'!$D:$D,E$1)</f>
        <v>1</v>
      </c>
      <c r="F524" s="2" t="str" cm="1">
        <f t="array" aca="1" ref="F524" ca="1">IF(
    COUNTIFS('3.DNAExtractions'!E:E, B524, '3.DNAExtractions'!Y:Y, "Y") &gt; 0,
    _xlfn.TEXTJOIN(", ", TRUE, IF(('3.DNAExtractions'!E:E = B524) * ('3.DNAExtractions'!Y:Y = "Y"), '3.DNAExtractions'!D:D, "")),
    IF(
        COUNTIFS('3.DNAExtractions'!E:E, B524, '3.DNAExtractions'!X:X, "Y") &gt; 0,
        _xlfn.TEXTJOIN(", ", TRUE, IF(('3.DNAExtractions'!E:E = B524) * ('3.DNAExtractions'!X:X = "Y"), '3.DNAExtractions'!D:D, "")),
        "Awaiting Status"
    )
)</f>
        <v>Extracted</v>
      </c>
      <c r="G524" s="45" t="s">
        <v>92</v>
      </c>
      <c r="H524" s="8" t="str" cm="1">
        <f t="array" aca="1" ref="H524" ca="1">IF(
    G524="N",
    "",
    IF(
        COUNTIFS('4.Illumina'!E:E, B524, '4.Illumina'!R:R, "Y") &gt; 0,
        _xlfn.TEXTJOIN(", ", TRUE, IF(('4.Illumina'!E:E = B524) * ('4.Illumina'!R:R = "Y"), '4.Illumina'!D:D, "")),
        IF(
            COUNTIFS('4.Illumina'!E:E, B524, '4.Illumina'!Q:Q, "Y") &gt; 0,
            _xlfn.TEXTJOIN(", ", TRUE, IF(('4.Illumina'!E:E = B524) * ('4.Illumina'!Q:Q = "Y"), '4.Illumina'!D:D, "")),
            "Awaiting Status"
        )
    )
)</f>
        <v>Sequenced</v>
      </c>
      <c r="I524" s="26" t="s">
        <v>94</v>
      </c>
      <c r="J524" s="56" t="str" cm="1">
        <f t="array" aca="1" ref="J524" ca="1">IF(
    I524="N",
    "",
    IF(
        COUNTIFS('4.PacBio'!E:E, B524, '4.PacBio'!W:W, "Y") &gt; 0,
        _xlfn.TEXTJOIN(", ", TRUE, IF(('4.PacBio'!E:E = B524) * ('4.PacBio'!W:W = "Y"), '4.PacBio'!D:D, "")),
        IF(
            COUNTIFS('4.PacBio'!E:E, B524, '4.PacBio'!V:V, "Y") &gt; 0,
            _xlfn.TEXTJOIN(", ", TRUE, IF(('4.PacBio'!E:E = B524) * ('4.PacBio'!V:V = "Y"), '4.PacBio'!D:D, "")),
            "Awaiting Status"
        )
    )
)</f>
        <v/>
      </c>
      <c r="K524" s="181" t="s">
        <v>94</v>
      </c>
      <c r="L524" s="8" t="str" cm="1">
        <f t="array" aca="1" ref="L524" ca="1">IF(
    K524="N",
    "",
    IF(
        COUNTIFS('4.HiCLibrary'!E:E, B524, '4.HiCLibrary'!V:V, "Y") &gt; 0,
        _xlfn.TEXTJOIN(", ", TRUE, IF(('4.HiCLibrary'!E:E = B524) * ('4.HiCLibrary'!V:V = "Y"), '4.HiCLibrary'!D:D, "")),
        IF(
            COUNTIFS('4.HiCLibrary'!E:E, B524, '4.HiCLibrary'!U:U, "Y") &gt; 0,
            _xlfn.TEXTJOIN(", ", TRUE, IF(('4.HiCLibrary'!E:E = B524) * ('4.HiCLibrary'!U:U = "Y"), '4.HiCLibrary'!D:D, "")),
            "Awaiting Status"
        )
    )
)</f>
        <v/>
      </c>
      <c r="M524" s="47" t="s">
        <v>94</v>
      </c>
      <c r="N524" s="56" t="str" cm="1">
        <f t="array" aca="1" ref="N524" ca="1">IF(
    M524="N",
    "",
    IF(
        COUNTIFS('4.ONT'!E:E, B524, '4.ONT'!Q:Q, "Y") &gt; 0,
        _xlfn.TEXTJOIN(", ", TRUE, IF(('4.ONT'!E:E = B524) * ('4.ONT'!Q:Q = "Y"), '4.ONT'!D:D, "")),
        IF(
            COUNTIFS('4.ONT'!E:E, B524, '4.ONT'!P:P, "Y") &gt; 0,
            _xlfn.TEXTJOIN(", ", TRUE, IF(('4.ONT'!E:E = B524) * ('4.ONT'!P:P = "Y"), '4.ONT'!D:D, "")),
            "Awaiting Status"
        )
    )
)</f>
        <v/>
      </c>
      <c r="O524" s="60" t="s">
        <v>94</v>
      </c>
      <c r="P524" s="60" t="str" cm="1">
        <f t="array" aca="1" ref="P524" ca="1">IF(
    O524="N",
    "",
    IF(
        COUNTIFS('3.RNAExtractions'!E:E, B524, '3.RNAExtractions'!Z:Z, "Y") &gt; 0,
        _xlfn.TEXTJOIN(", ", TRUE, IF(('3.RNAExtractions'!E:E = B524) * ('3.RNAExtractions'!Z:Z = "Y"), '3.RNAExtractions'!D:D, "")),
        IF(
            COUNTIFS('3.RNAExtractions'!E:E, B524, '3.RNAExtractions'!Y:Y, "Y") &gt; 0,
            _xlfn.TEXTJOIN(", ", TRUE, IF(('3.RNAExtractions'!E:E = B524) * ('3.RNAExtractions'!Y:Y = "Y"), '3.RNAExtractions'!D:D, "")),
            "Awaiting Status"
        )
    )
)</f>
        <v/>
      </c>
      <c r="Q524" s="60"/>
      <c r="R524" s="60" t="str" cm="1">
        <f t="array" aca="1" ref="R524" ca="1">IF(
    Q524="N",
    "",
    IF(
        COUNTIFS('4.RNAIllumina'!E:E, B524, '4.RNAIllumina'!Y:Y, "Y") &gt; 0,
        _xlfn.TEXTJOIN(", ", TRUE, IF(('4.RNAIllumina'!E:E = B524) * ('4.RNAIllumina'!Y:Y = "Y"), '4.RNAIllumina'!D:D, "")),
        IF(
            COUNTIFS('4.RNAIllumina'!E:E, B524, '4.RNAIllumina'!X:X, "Y") &gt; 0,
            _xlfn.TEXTJOIN(", ", TRUE, IF(('4.RNAIllumina'!E:E = B524) * ('4.RNAIllumina'!X:X = "Y"), '4.RNAIllumina'!D:D, "")),
            "Awaiting Status"
        )
    )
)</f>
        <v>Awaiting Status</v>
      </c>
      <c r="T524" s="6" t="str">
        <f ca="1">VLOOKUP($B524,'1.MetaData'!$B:$H,2,FALSE)</f>
        <v>F16-1467</v>
      </c>
      <c r="U524" s="7" t="str">
        <f ca="1">VLOOKUP($B524,'1.MetaData'!$B:$H,3,FALSE)</f>
        <v>Dactyloptena papilio</v>
      </c>
      <c r="V524" s="7" t="str">
        <f ca="1">VLOOKUP($B524,'1.MetaData'!$B:$H,4,FALSE)</f>
        <v>Red-spotted flying gurnard</v>
      </c>
      <c r="W524" s="6" t="str">
        <f ca="1">VLOOKUP($B524,'1.MetaData'!$B:$H,5,FALSE)</f>
        <v xml:space="preserve">WA Fisheries </v>
      </c>
      <c r="X524" s="6" t="str">
        <f ca="1">VLOOKUP($B524,'1.MetaData'!$B:$H,6,FALSE)</f>
        <v>TrEnD</v>
      </c>
      <c r="Z524"/>
    </row>
    <row r="525" spans="1:26" hidden="1" x14ac:dyDescent="0.25">
      <c r="A525" s="17">
        <v>524</v>
      </c>
      <c r="B525" s="3" t="str">
        <f t="shared" ca="1" si="10"/>
        <v>OG524</v>
      </c>
      <c r="C525" s="219" t="s">
        <v>96</v>
      </c>
      <c r="D525" s="4">
        <f ca="1">COUNTIF('2.Tissue'!C:C,B525)</f>
        <v>1</v>
      </c>
      <c r="E525" s="4">
        <f ca="1">COUNTIFS('3.DNAExtractions'!$E:$E,$B525,'3.DNAExtractions'!$D:$D,E$1)</f>
        <v>1</v>
      </c>
      <c r="F525" s="2" t="str" cm="1">
        <f t="array" aca="1" ref="F525" ca="1">IF(
    COUNTIFS('3.DNAExtractions'!E:E, B525, '3.DNAExtractions'!Y:Y, "Y") &gt; 0,
    _xlfn.TEXTJOIN(", ", TRUE, IF(('3.DNAExtractions'!E:E = B525) * ('3.DNAExtractions'!Y:Y = "Y"), '3.DNAExtractions'!D:D, "")),
    IF(
        COUNTIFS('3.DNAExtractions'!E:E, B525, '3.DNAExtractions'!X:X, "Y") &gt; 0,
        _xlfn.TEXTJOIN(", ", TRUE, IF(('3.DNAExtractions'!E:E = B525) * ('3.DNAExtractions'!X:X = "Y"), '3.DNAExtractions'!D:D, "")),
        "Awaiting Status"
    )
)</f>
        <v>Extracted</v>
      </c>
      <c r="G525" s="45" t="s">
        <v>92</v>
      </c>
      <c r="H525" s="8" t="str" cm="1">
        <f t="array" aca="1" ref="H525" ca="1">IF(
    G525="N",
    "",
    IF(
        COUNTIFS('4.Illumina'!E:E, B525, '4.Illumina'!R:R, "Y") &gt; 0,
        _xlfn.TEXTJOIN(", ", TRUE, IF(('4.Illumina'!E:E = B525) * ('4.Illumina'!R:R = "Y"), '4.Illumina'!D:D, "")),
        IF(
            COUNTIFS('4.Illumina'!E:E, B525, '4.Illumina'!Q:Q, "Y") &gt; 0,
            _xlfn.TEXTJOIN(", ", TRUE, IF(('4.Illumina'!E:E = B525) * ('4.Illumina'!Q:Q = "Y"), '4.Illumina'!D:D, "")),
            "Awaiting Status"
        )
    )
)</f>
        <v>Sequenced</v>
      </c>
      <c r="I525" s="26" t="s">
        <v>94</v>
      </c>
      <c r="J525" s="56" t="str" cm="1">
        <f t="array" aca="1" ref="J525" ca="1">IF(
    I525="N",
    "",
    IF(
        COUNTIFS('4.PacBio'!E:E, B525, '4.PacBio'!W:W, "Y") &gt; 0,
        _xlfn.TEXTJOIN(", ", TRUE, IF(('4.PacBio'!E:E = B525) * ('4.PacBio'!W:W = "Y"), '4.PacBio'!D:D, "")),
        IF(
            COUNTIFS('4.PacBio'!E:E, B525, '4.PacBio'!V:V, "Y") &gt; 0,
            _xlfn.TEXTJOIN(", ", TRUE, IF(('4.PacBio'!E:E = B525) * ('4.PacBio'!V:V = "Y"), '4.PacBio'!D:D, "")),
            "Awaiting Status"
        )
    )
)</f>
        <v/>
      </c>
      <c r="K525" s="181" t="s">
        <v>94</v>
      </c>
      <c r="L525" s="8" t="str" cm="1">
        <f t="array" aca="1" ref="L525" ca="1">IF(
    K525="N",
    "",
    IF(
        COUNTIFS('4.HiCLibrary'!E:E, B525, '4.HiCLibrary'!V:V, "Y") &gt; 0,
        _xlfn.TEXTJOIN(", ", TRUE, IF(('4.HiCLibrary'!E:E = B525) * ('4.HiCLibrary'!V:V = "Y"), '4.HiCLibrary'!D:D, "")),
        IF(
            COUNTIFS('4.HiCLibrary'!E:E, B525, '4.HiCLibrary'!U:U, "Y") &gt; 0,
            _xlfn.TEXTJOIN(", ", TRUE, IF(('4.HiCLibrary'!E:E = B525) * ('4.HiCLibrary'!U:U = "Y"), '4.HiCLibrary'!D:D, "")),
            "Awaiting Status"
        )
    )
)</f>
        <v/>
      </c>
      <c r="M525" s="47" t="s">
        <v>94</v>
      </c>
      <c r="N525" s="56" t="str" cm="1">
        <f t="array" aca="1" ref="N525" ca="1">IF(
    M525="N",
    "",
    IF(
        COUNTIFS('4.ONT'!E:E, B525, '4.ONT'!Q:Q, "Y") &gt; 0,
        _xlfn.TEXTJOIN(", ", TRUE, IF(('4.ONT'!E:E = B525) * ('4.ONT'!Q:Q = "Y"), '4.ONT'!D:D, "")),
        IF(
            COUNTIFS('4.ONT'!E:E, B525, '4.ONT'!P:P, "Y") &gt; 0,
            _xlfn.TEXTJOIN(", ", TRUE, IF(('4.ONT'!E:E = B525) * ('4.ONT'!P:P = "Y"), '4.ONT'!D:D, "")),
            "Awaiting Status"
        )
    )
)</f>
        <v/>
      </c>
      <c r="O525" s="60" t="s">
        <v>94</v>
      </c>
      <c r="P525" s="60" t="str" cm="1">
        <f t="array" aca="1" ref="P525" ca="1">IF(
    O525="N",
    "",
    IF(
        COUNTIFS('3.RNAExtractions'!E:E, B525, '3.RNAExtractions'!Z:Z, "Y") &gt; 0,
        _xlfn.TEXTJOIN(", ", TRUE, IF(('3.RNAExtractions'!E:E = B525) * ('3.RNAExtractions'!Z:Z = "Y"), '3.RNAExtractions'!D:D, "")),
        IF(
            COUNTIFS('3.RNAExtractions'!E:E, B525, '3.RNAExtractions'!Y:Y, "Y") &gt; 0,
            _xlfn.TEXTJOIN(", ", TRUE, IF(('3.RNAExtractions'!E:E = B525) * ('3.RNAExtractions'!Y:Y = "Y"), '3.RNAExtractions'!D:D, "")),
            "Awaiting Status"
        )
    )
)</f>
        <v/>
      </c>
      <c r="Q525" s="60"/>
      <c r="R525" s="60" t="str" cm="1">
        <f t="array" aca="1" ref="R525" ca="1">IF(
    Q525="N",
    "",
    IF(
        COUNTIFS('4.RNAIllumina'!E:E, B525, '4.RNAIllumina'!Y:Y, "Y") &gt; 0,
        _xlfn.TEXTJOIN(", ", TRUE, IF(('4.RNAIllumina'!E:E = B525) * ('4.RNAIllumina'!Y:Y = "Y"), '4.RNAIllumina'!D:D, "")),
        IF(
            COUNTIFS('4.RNAIllumina'!E:E, B525, '4.RNAIllumina'!X:X, "Y") &gt; 0,
            _xlfn.TEXTJOIN(", ", TRUE, IF(('4.RNAIllumina'!E:E = B525) * ('4.RNAIllumina'!X:X = "Y"), '4.RNAIllumina'!D:D, "")),
            "Awaiting Status"
        )
    )
)</f>
        <v>Awaiting Status</v>
      </c>
      <c r="T525" s="6" t="str">
        <f ca="1">VLOOKUP($B525,'1.MetaData'!$B:$H,2,FALSE)</f>
        <v>F16-1468</v>
      </c>
      <c r="U525" s="7" t="str">
        <f ca="1">VLOOKUP($B525,'1.MetaData'!$B:$H,3,FALSE)</f>
        <v>Decapterus macarellus</v>
      </c>
      <c r="V525" s="7" t="str">
        <f ca="1">VLOOKUP($B525,'1.MetaData'!$B:$H,4,FALSE)</f>
        <v>Mackerel scad</v>
      </c>
      <c r="W525" s="6" t="str">
        <f ca="1">VLOOKUP($B525,'1.MetaData'!$B:$H,5,FALSE)</f>
        <v xml:space="preserve">WA Fisheries </v>
      </c>
      <c r="X525" s="6" t="str">
        <f ca="1">VLOOKUP($B525,'1.MetaData'!$B:$H,6,FALSE)</f>
        <v>TrEnD</v>
      </c>
      <c r="Z525"/>
    </row>
    <row r="526" spans="1:26" hidden="1" x14ac:dyDescent="0.25">
      <c r="A526" s="17">
        <v>525</v>
      </c>
      <c r="B526" s="3" t="str">
        <f t="shared" ca="1" si="10"/>
        <v>OG525</v>
      </c>
      <c r="C526" s="219" t="s">
        <v>96</v>
      </c>
      <c r="D526" s="4">
        <f ca="1">COUNTIF('2.Tissue'!C:C,B526)</f>
        <v>1</v>
      </c>
      <c r="E526" s="4">
        <f ca="1">COUNTIFS('3.DNAExtractions'!$E:$E,$B526,'3.DNAExtractions'!$D:$D,E$1)</f>
        <v>1</v>
      </c>
      <c r="F526" s="2" t="str" cm="1">
        <f t="array" aca="1" ref="F526" ca="1">IF(
    COUNTIFS('3.DNAExtractions'!E:E, B526, '3.DNAExtractions'!Y:Y, "Y") &gt; 0,
    _xlfn.TEXTJOIN(", ", TRUE, IF(('3.DNAExtractions'!E:E = B526) * ('3.DNAExtractions'!Y:Y = "Y"), '3.DNAExtractions'!D:D, "")),
    IF(
        COUNTIFS('3.DNAExtractions'!E:E, B526, '3.DNAExtractions'!X:X, "Y") &gt; 0,
        _xlfn.TEXTJOIN(", ", TRUE, IF(('3.DNAExtractions'!E:E = B526) * ('3.DNAExtractions'!X:X = "Y"), '3.DNAExtractions'!D:D, "")),
        "Awaiting Status"
    )
)</f>
        <v>Extracted</v>
      </c>
      <c r="G526" s="45" t="s">
        <v>92</v>
      </c>
      <c r="H526" s="8" t="str" cm="1">
        <f t="array" aca="1" ref="H526" ca="1">IF(
    G526="N",
    "",
    IF(
        COUNTIFS('4.Illumina'!E:E, B526, '4.Illumina'!R:R, "Y") &gt; 0,
        _xlfn.TEXTJOIN(", ", TRUE, IF(('4.Illumina'!E:E = B526) * ('4.Illumina'!R:R = "Y"), '4.Illumina'!D:D, "")),
        IF(
            COUNTIFS('4.Illumina'!E:E, B526, '4.Illumina'!Q:Q, "Y") &gt; 0,
            _xlfn.TEXTJOIN(", ", TRUE, IF(('4.Illumina'!E:E = B526) * ('4.Illumina'!Q:Q = "Y"), '4.Illumina'!D:D, "")),
            "Awaiting Status"
        )
    )
)</f>
        <v>Sequenced</v>
      </c>
      <c r="I526" s="26" t="s">
        <v>94</v>
      </c>
      <c r="J526" s="56" t="str" cm="1">
        <f t="array" aca="1" ref="J526" ca="1">IF(
    I526="N",
    "",
    IF(
        COUNTIFS('4.PacBio'!E:E, B526, '4.PacBio'!W:W, "Y") &gt; 0,
        _xlfn.TEXTJOIN(", ", TRUE, IF(('4.PacBio'!E:E = B526) * ('4.PacBio'!W:W = "Y"), '4.PacBio'!D:D, "")),
        IF(
            COUNTIFS('4.PacBio'!E:E, B526, '4.PacBio'!V:V, "Y") &gt; 0,
            _xlfn.TEXTJOIN(", ", TRUE, IF(('4.PacBio'!E:E = B526) * ('4.PacBio'!V:V = "Y"), '4.PacBio'!D:D, "")),
            "Awaiting Status"
        )
    )
)</f>
        <v/>
      </c>
      <c r="K526" s="181" t="s">
        <v>94</v>
      </c>
      <c r="L526" s="8" t="str" cm="1">
        <f t="array" aca="1" ref="L526" ca="1">IF(
    K526="N",
    "",
    IF(
        COUNTIFS('4.HiCLibrary'!E:E, B526, '4.HiCLibrary'!V:V, "Y") &gt; 0,
        _xlfn.TEXTJOIN(", ", TRUE, IF(('4.HiCLibrary'!E:E = B526) * ('4.HiCLibrary'!V:V = "Y"), '4.HiCLibrary'!D:D, "")),
        IF(
            COUNTIFS('4.HiCLibrary'!E:E, B526, '4.HiCLibrary'!U:U, "Y") &gt; 0,
            _xlfn.TEXTJOIN(", ", TRUE, IF(('4.HiCLibrary'!E:E = B526) * ('4.HiCLibrary'!U:U = "Y"), '4.HiCLibrary'!D:D, "")),
            "Awaiting Status"
        )
    )
)</f>
        <v/>
      </c>
      <c r="M526" s="47" t="s">
        <v>94</v>
      </c>
      <c r="N526" s="56" t="str" cm="1">
        <f t="array" aca="1" ref="N526" ca="1">IF(
    M526="N",
    "",
    IF(
        COUNTIFS('4.ONT'!E:E, B526, '4.ONT'!Q:Q, "Y") &gt; 0,
        _xlfn.TEXTJOIN(", ", TRUE, IF(('4.ONT'!E:E = B526) * ('4.ONT'!Q:Q = "Y"), '4.ONT'!D:D, "")),
        IF(
            COUNTIFS('4.ONT'!E:E, B526, '4.ONT'!P:P, "Y") &gt; 0,
            _xlfn.TEXTJOIN(", ", TRUE, IF(('4.ONT'!E:E = B526) * ('4.ONT'!P:P = "Y"), '4.ONT'!D:D, "")),
            "Awaiting Status"
        )
    )
)</f>
        <v/>
      </c>
      <c r="O526" s="60" t="s">
        <v>94</v>
      </c>
      <c r="P526" s="60" t="str" cm="1">
        <f t="array" aca="1" ref="P526" ca="1">IF(
    O526="N",
    "",
    IF(
        COUNTIFS('3.RNAExtractions'!E:E, B526, '3.RNAExtractions'!Z:Z, "Y") &gt; 0,
        _xlfn.TEXTJOIN(", ", TRUE, IF(('3.RNAExtractions'!E:E = B526) * ('3.RNAExtractions'!Z:Z = "Y"), '3.RNAExtractions'!D:D, "")),
        IF(
            COUNTIFS('3.RNAExtractions'!E:E, B526, '3.RNAExtractions'!Y:Y, "Y") &gt; 0,
            _xlfn.TEXTJOIN(", ", TRUE, IF(('3.RNAExtractions'!E:E = B526) * ('3.RNAExtractions'!Y:Y = "Y"), '3.RNAExtractions'!D:D, "")),
            "Awaiting Status"
        )
    )
)</f>
        <v/>
      </c>
      <c r="Q526" s="60"/>
      <c r="R526" s="60" t="str" cm="1">
        <f t="array" aca="1" ref="R526" ca="1">IF(
    Q526="N",
    "",
    IF(
        COUNTIFS('4.RNAIllumina'!E:E, B526, '4.RNAIllumina'!Y:Y, "Y") &gt; 0,
        _xlfn.TEXTJOIN(", ", TRUE, IF(('4.RNAIllumina'!E:E = B526) * ('4.RNAIllumina'!Y:Y = "Y"), '4.RNAIllumina'!D:D, "")),
        IF(
            COUNTIFS('4.RNAIllumina'!E:E, B526, '4.RNAIllumina'!X:X, "Y") &gt; 0,
            _xlfn.TEXTJOIN(", ", TRUE, IF(('4.RNAIllumina'!E:E = B526) * ('4.RNAIllumina'!X:X = "Y"), '4.RNAIllumina'!D:D, "")),
            "Awaiting Status"
        )
    )
)</f>
        <v>Awaiting Status</v>
      </c>
      <c r="T526" s="6" t="str">
        <f ca="1">VLOOKUP($B526,'1.MetaData'!$B:$H,2,FALSE)</f>
        <v>F16-1471</v>
      </c>
      <c r="U526" s="7" t="str">
        <f ca="1">VLOOKUP($B526,'1.MetaData'!$B:$H,3,FALSE)</f>
        <v>Gobiidae</v>
      </c>
      <c r="V526" s="7" t="str">
        <f ca="1">VLOOKUP($B526,'1.MetaData'!$B:$H,4,FALSE)</f>
        <v>Goby</v>
      </c>
      <c r="W526" s="6" t="str">
        <f ca="1">VLOOKUP($B526,'1.MetaData'!$B:$H,5,FALSE)</f>
        <v xml:space="preserve">WA Fisheries </v>
      </c>
      <c r="X526" s="6" t="str">
        <f ca="1">VLOOKUP($B526,'1.MetaData'!$B:$H,6,FALSE)</f>
        <v>TrEnD</v>
      </c>
      <c r="Z526"/>
    </row>
    <row r="527" spans="1:26" hidden="1" x14ac:dyDescent="0.25">
      <c r="A527" s="17">
        <v>526</v>
      </c>
      <c r="B527" s="3" t="str">
        <f t="shared" ca="1" si="10"/>
        <v>OG526</v>
      </c>
      <c r="C527" s="219" t="s">
        <v>96</v>
      </c>
      <c r="D527" s="4">
        <f ca="1">COUNTIF('2.Tissue'!C:C,B527)</f>
        <v>1</v>
      </c>
      <c r="E527" s="4">
        <f ca="1">COUNTIFS('3.DNAExtractions'!$E:$E,$B527,'3.DNAExtractions'!$D:$D,E$1)</f>
        <v>1</v>
      </c>
      <c r="F527" s="2" t="str" cm="1">
        <f t="array" aca="1" ref="F527" ca="1">IF(
    COUNTIFS('3.DNAExtractions'!E:E, B527, '3.DNAExtractions'!Y:Y, "Y") &gt; 0,
    _xlfn.TEXTJOIN(", ", TRUE, IF(('3.DNAExtractions'!E:E = B527) * ('3.DNAExtractions'!Y:Y = "Y"), '3.DNAExtractions'!D:D, "")),
    IF(
        COUNTIFS('3.DNAExtractions'!E:E, B527, '3.DNAExtractions'!X:X, "Y") &gt; 0,
        _xlfn.TEXTJOIN(", ", TRUE, IF(('3.DNAExtractions'!E:E = B527) * ('3.DNAExtractions'!X:X = "Y"), '3.DNAExtractions'!D:D, "")),
        "Awaiting Status"
    )
)</f>
        <v>Extracted</v>
      </c>
      <c r="G527" s="45" t="s">
        <v>92</v>
      </c>
      <c r="H527" s="8" t="str" cm="1">
        <f t="array" aca="1" ref="H527" ca="1">IF(
    G527="N",
    "",
    IF(
        COUNTIFS('4.Illumina'!E:E, B527, '4.Illumina'!R:R, "Y") &gt; 0,
        _xlfn.TEXTJOIN(", ", TRUE, IF(('4.Illumina'!E:E = B527) * ('4.Illumina'!R:R = "Y"), '4.Illumina'!D:D, "")),
        IF(
            COUNTIFS('4.Illumina'!E:E, B527, '4.Illumina'!Q:Q, "Y") &gt; 0,
            _xlfn.TEXTJOIN(", ", TRUE, IF(('4.Illumina'!E:E = B527) * ('4.Illumina'!Q:Q = "Y"), '4.Illumina'!D:D, "")),
            "Awaiting Status"
        )
    )
)</f>
        <v>Sequenced</v>
      </c>
      <c r="I527" s="26" t="s">
        <v>94</v>
      </c>
      <c r="J527" s="56" t="str" cm="1">
        <f t="array" aca="1" ref="J527" ca="1">IF(
    I527="N",
    "",
    IF(
        COUNTIFS('4.PacBio'!E:E, B527, '4.PacBio'!W:W, "Y") &gt; 0,
        _xlfn.TEXTJOIN(", ", TRUE, IF(('4.PacBio'!E:E = B527) * ('4.PacBio'!W:W = "Y"), '4.PacBio'!D:D, "")),
        IF(
            COUNTIFS('4.PacBio'!E:E, B527, '4.PacBio'!V:V, "Y") &gt; 0,
            _xlfn.TEXTJOIN(", ", TRUE, IF(('4.PacBio'!E:E = B527) * ('4.PacBio'!V:V = "Y"), '4.PacBio'!D:D, "")),
            "Awaiting Status"
        )
    )
)</f>
        <v/>
      </c>
      <c r="K527" s="181" t="s">
        <v>94</v>
      </c>
      <c r="L527" s="8" t="str" cm="1">
        <f t="array" aca="1" ref="L527" ca="1">IF(
    K527="N",
    "",
    IF(
        COUNTIFS('4.HiCLibrary'!E:E, B527, '4.HiCLibrary'!V:V, "Y") &gt; 0,
        _xlfn.TEXTJOIN(", ", TRUE, IF(('4.HiCLibrary'!E:E = B527) * ('4.HiCLibrary'!V:V = "Y"), '4.HiCLibrary'!D:D, "")),
        IF(
            COUNTIFS('4.HiCLibrary'!E:E, B527, '4.HiCLibrary'!U:U, "Y") &gt; 0,
            _xlfn.TEXTJOIN(", ", TRUE, IF(('4.HiCLibrary'!E:E = B527) * ('4.HiCLibrary'!U:U = "Y"), '4.HiCLibrary'!D:D, "")),
            "Awaiting Status"
        )
    )
)</f>
        <v/>
      </c>
      <c r="M527" s="47" t="s">
        <v>94</v>
      </c>
      <c r="N527" s="56" t="str" cm="1">
        <f t="array" aca="1" ref="N527" ca="1">IF(
    M527="N",
    "",
    IF(
        COUNTIFS('4.ONT'!E:E, B527, '4.ONT'!Q:Q, "Y") &gt; 0,
        _xlfn.TEXTJOIN(", ", TRUE, IF(('4.ONT'!E:E = B527) * ('4.ONT'!Q:Q = "Y"), '4.ONT'!D:D, "")),
        IF(
            COUNTIFS('4.ONT'!E:E, B527, '4.ONT'!P:P, "Y") &gt; 0,
            _xlfn.TEXTJOIN(", ", TRUE, IF(('4.ONT'!E:E = B527) * ('4.ONT'!P:P = "Y"), '4.ONT'!D:D, "")),
            "Awaiting Status"
        )
    )
)</f>
        <v/>
      </c>
      <c r="O527" s="60" t="s">
        <v>94</v>
      </c>
      <c r="P527" s="60" t="str" cm="1">
        <f t="array" aca="1" ref="P527" ca="1">IF(
    O527="N",
    "",
    IF(
        COUNTIFS('3.RNAExtractions'!E:E, B527, '3.RNAExtractions'!Z:Z, "Y") &gt; 0,
        _xlfn.TEXTJOIN(", ", TRUE, IF(('3.RNAExtractions'!E:E = B527) * ('3.RNAExtractions'!Z:Z = "Y"), '3.RNAExtractions'!D:D, "")),
        IF(
            COUNTIFS('3.RNAExtractions'!E:E, B527, '3.RNAExtractions'!Y:Y, "Y") &gt; 0,
            _xlfn.TEXTJOIN(", ", TRUE, IF(('3.RNAExtractions'!E:E = B527) * ('3.RNAExtractions'!Y:Y = "Y"), '3.RNAExtractions'!D:D, "")),
            "Awaiting Status"
        )
    )
)</f>
        <v/>
      </c>
      <c r="Q527" s="60"/>
      <c r="R527" s="60" t="str" cm="1">
        <f t="array" aca="1" ref="R527" ca="1">IF(
    Q527="N",
    "",
    IF(
        COUNTIFS('4.RNAIllumina'!E:E, B527, '4.RNAIllumina'!Y:Y, "Y") &gt; 0,
        _xlfn.TEXTJOIN(", ", TRUE, IF(('4.RNAIllumina'!E:E = B527) * ('4.RNAIllumina'!Y:Y = "Y"), '4.RNAIllumina'!D:D, "")),
        IF(
            COUNTIFS('4.RNAIllumina'!E:E, B527, '4.RNAIllumina'!X:X, "Y") &gt; 0,
            _xlfn.TEXTJOIN(", ", TRUE, IF(('4.RNAIllumina'!E:E = B527) * ('4.RNAIllumina'!X:X = "Y"), '4.RNAIllumina'!D:D, "")),
            "Awaiting Status"
        )
    )
)</f>
        <v>Awaiting Status</v>
      </c>
      <c r="T527" s="6" t="str">
        <f ca="1">VLOOKUP($B527,'1.MetaData'!$B:$H,2,FALSE)</f>
        <v>F16-1474</v>
      </c>
      <c r="U527" s="7" t="str">
        <f ca="1">VLOOKUP($B527,'1.MetaData'!$B:$H,3,FALSE)</f>
        <v xml:space="preserve">Inimicus sinensis </v>
      </c>
      <c r="V527" s="7" t="str">
        <f ca="1">VLOOKUP($B527,'1.MetaData'!$B:$H,4,FALSE)</f>
        <v>Spotted ghoul</v>
      </c>
      <c r="W527" s="6" t="str">
        <f ca="1">VLOOKUP($B527,'1.MetaData'!$B:$H,5,FALSE)</f>
        <v xml:space="preserve">WA Fisheries </v>
      </c>
      <c r="X527" s="6" t="str">
        <f ca="1">VLOOKUP($B527,'1.MetaData'!$B:$H,6,FALSE)</f>
        <v>TrEnD</v>
      </c>
      <c r="Z527"/>
    </row>
    <row r="528" spans="1:26" hidden="1" x14ac:dyDescent="0.25">
      <c r="A528" s="17">
        <v>527</v>
      </c>
      <c r="B528" s="3" t="str">
        <f t="shared" ca="1" si="10"/>
        <v>OG527</v>
      </c>
      <c r="C528" s="219" t="s">
        <v>96</v>
      </c>
      <c r="D528" s="4">
        <f ca="1">COUNTIF('2.Tissue'!C:C,B528)</f>
        <v>1</v>
      </c>
      <c r="E528" s="4">
        <f ca="1">COUNTIFS('3.DNAExtractions'!$E:$E,$B528,'3.DNAExtractions'!$D:$D,E$1)</f>
        <v>1</v>
      </c>
      <c r="F528" s="2" t="str" cm="1">
        <f t="array" aca="1" ref="F528" ca="1">IF(
    COUNTIFS('3.DNAExtractions'!E:E, B528, '3.DNAExtractions'!Y:Y, "Y") &gt; 0,
    _xlfn.TEXTJOIN(", ", TRUE, IF(('3.DNAExtractions'!E:E = B528) * ('3.DNAExtractions'!Y:Y = "Y"), '3.DNAExtractions'!D:D, "")),
    IF(
        COUNTIFS('3.DNAExtractions'!E:E, B528, '3.DNAExtractions'!X:X, "Y") &gt; 0,
        _xlfn.TEXTJOIN(", ", TRUE, IF(('3.DNAExtractions'!E:E = B528) * ('3.DNAExtractions'!X:X = "Y"), '3.DNAExtractions'!D:D, "")),
        "Awaiting Status"
    )
)</f>
        <v>Extracted</v>
      </c>
      <c r="G528" s="45" t="s">
        <v>92</v>
      </c>
      <c r="H528" s="8" t="str" cm="1">
        <f t="array" aca="1" ref="H528" ca="1">IF(
    G528="N",
    "",
    IF(
        COUNTIFS('4.Illumina'!E:E, B528, '4.Illumina'!R:R, "Y") &gt; 0,
        _xlfn.TEXTJOIN(", ", TRUE, IF(('4.Illumina'!E:E = B528) * ('4.Illumina'!R:R = "Y"), '4.Illumina'!D:D, "")),
        IF(
            COUNTIFS('4.Illumina'!E:E, B528, '4.Illumina'!Q:Q, "Y") &gt; 0,
            _xlfn.TEXTJOIN(", ", TRUE, IF(('4.Illumina'!E:E = B528) * ('4.Illumina'!Q:Q = "Y"), '4.Illumina'!D:D, "")),
            "Awaiting Status"
        )
    )
)</f>
        <v>Sequenced</v>
      </c>
      <c r="I528" s="26" t="s">
        <v>94</v>
      </c>
      <c r="J528" s="56" t="str" cm="1">
        <f t="array" aca="1" ref="J528" ca="1">IF(
    I528="N",
    "",
    IF(
        COUNTIFS('4.PacBio'!E:E, B528, '4.PacBio'!W:W, "Y") &gt; 0,
        _xlfn.TEXTJOIN(", ", TRUE, IF(('4.PacBio'!E:E = B528) * ('4.PacBio'!W:W = "Y"), '4.PacBio'!D:D, "")),
        IF(
            COUNTIFS('4.PacBio'!E:E, B528, '4.PacBio'!V:V, "Y") &gt; 0,
            _xlfn.TEXTJOIN(", ", TRUE, IF(('4.PacBio'!E:E = B528) * ('4.PacBio'!V:V = "Y"), '4.PacBio'!D:D, "")),
            "Awaiting Status"
        )
    )
)</f>
        <v/>
      </c>
      <c r="K528" s="181" t="s">
        <v>94</v>
      </c>
      <c r="L528" s="8" t="str" cm="1">
        <f t="array" aca="1" ref="L528" ca="1">IF(
    K528="N",
    "",
    IF(
        COUNTIFS('4.HiCLibrary'!E:E, B528, '4.HiCLibrary'!V:V, "Y") &gt; 0,
        _xlfn.TEXTJOIN(", ", TRUE, IF(('4.HiCLibrary'!E:E = B528) * ('4.HiCLibrary'!V:V = "Y"), '4.HiCLibrary'!D:D, "")),
        IF(
            COUNTIFS('4.HiCLibrary'!E:E, B528, '4.HiCLibrary'!U:U, "Y") &gt; 0,
            _xlfn.TEXTJOIN(", ", TRUE, IF(('4.HiCLibrary'!E:E = B528) * ('4.HiCLibrary'!U:U = "Y"), '4.HiCLibrary'!D:D, "")),
            "Awaiting Status"
        )
    )
)</f>
        <v/>
      </c>
      <c r="M528" s="47" t="s">
        <v>94</v>
      </c>
      <c r="N528" s="56" t="str" cm="1">
        <f t="array" aca="1" ref="N528" ca="1">IF(
    M528="N",
    "",
    IF(
        COUNTIFS('4.ONT'!E:E, B528, '4.ONT'!Q:Q, "Y") &gt; 0,
        _xlfn.TEXTJOIN(", ", TRUE, IF(('4.ONT'!E:E = B528) * ('4.ONT'!Q:Q = "Y"), '4.ONT'!D:D, "")),
        IF(
            COUNTIFS('4.ONT'!E:E, B528, '4.ONT'!P:P, "Y") &gt; 0,
            _xlfn.TEXTJOIN(", ", TRUE, IF(('4.ONT'!E:E = B528) * ('4.ONT'!P:P = "Y"), '4.ONT'!D:D, "")),
            "Awaiting Status"
        )
    )
)</f>
        <v/>
      </c>
      <c r="O528" s="60" t="s">
        <v>94</v>
      </c>
      <c r="P528" s="60" t="str" cm="1">
        <f t="array" aca="1" ref="P528" ca="1">IF(
    O528="N",
    "",
    IF(
        COUNTIFS('3.RNAExtractions'!E:E, B528, '3.RNAExtractions'!Z:Z, "Y") &gt; 0,
        _xlfn.TEXTJOIN(", ", TRUE, IF(('3.RNAExtractions'!E:E = B528) * ('3.RNAExtractions'!Z:Z = "Y"), '3.RNAExtractions'!D:D, "")),
        IF(
            COUNTIFS('3.RNAExtractions'!E:E, B528, '3.RNAExtractions'!Y:Y, "Y") &gt; 0,
            _xlfn.TEXTJOIN(", ", TRUE, IF(('3.RNAExtractions'!E:E = B528) * ('3.RNAExtractions'!Y:Y = "Y"), '3.RNAExtractions'!D:D, "")),
            "Awaiting Status"
        )
    )
)</f>
        <v/>
      </c>
      <c r="Q528" s="60"/>
      <c r="R528" s="60" t="str" cm="1">
        <f t="array" aca="1" ref="R528" ca="1">IF(
    Q528="N",
    "",
    IF(
        COUNTIFS('4.RNAIllumina'!E:E, B528, '4.RNAIllumina'!Y:Y, "Y") &gt; 0,
        _xlfn.TEXTJOIN(", ", TRUE, IF(('4.RNAIllumina'!E:E = B528) * ('4.RNAIllumina'!Y:Y = "Y"), '4.RNAIllumina'!D:D, "")),
        IF(
            COUNTIFS('4.RNAIllumina'!E:E, B528, '4.RNAIllumina'!X:X, "Y") &gt; 0,
            _xlfn.TEXTJOIN(", ", TRUE, IF(('4.RNAIllumina'!E:E = B528) * ('4.RNAIllumina'!X:X = "Y"), '4.RNAIllumina'!D:D, "")),
            "Awaiting Status"
        )
    )
)</f>
        <v>Awaiting Status</v>
      </c>
      <c r="T528" s="6" t="str">
        <f ca="1">VLOOKUP($B528,'1.MetaData'!$B:$H,2,FALSE)</f>
        <v>F16-1473</v>
      </c>
      <c r="U528" s="7" t="str">
        <f ca="1">VLOOKUP($B528,'1.MetaData'!$B:$H,3,FALSE)</f>
        <v>Inegocia japonica</v>
      </c>
      <c r="V528" s="7" t="str">
        <f ca="1">VLOOKUP($B528,'1.MetaData'!$B:$H,4,FALSE)</f>
        <v>Japanese flathead</v>
      </c>
      <c r="W528" s="6" t="str">
        <f ca="1">VLOOKUP($B528,'1.MetaData'!$B:$H,5,FALSE)</f>
        <v xml:space="preserve">WA Fisheries </v>
      </c>
      <c r="X528" s="6" t="str">
        <f ca="1">VLOOKUP($B528,'1.MetaData'!$B:$H,6,FALSE)</f>
        <v>TrEnD</v>
      </c>
      <c r="Z528"/>
    </row>
    <row r="529" spans="1:26" hidden="1" x14ac:dyDescent="0.25">
      <c r="A529" s="17">
        <v>528</v>
      </c>
      <c r="B529" s="3" t="str">
        <f t="shared" ca="1" si="10"/>
        <v>OG528</v>
      </c>
      <c r="C529" s="219" t="s">
        <v>96</v>
      </c>
      <c r="D529" s="4">
        <f ca="1">COUNTIF('2.Tissue'!C:C,B529)</f>
        <v>1</v>
      </c>
      <c r="E529" s="4">
        <f ca="1">COUNTIFS('3.DNAExtractions'!$E:$E,$B529,'3.DNAExtractions'!$D:$D,E$1)</f>
        <v>1</v>
      </c>
      <c r="F529" s="2" t="str" cm="1">
        <f t="array" aca="1" ref="F529" ca="1">IF(
    COUNTIFS('3.DNAExtractions'!E:E, B529, '3.DNAExtractions'!Y:Y, "Y") &gt; 0,
    _xlfn.TEXTJOIN(", ", TRUE, IF(('3.DNAExtractions'!E:E = B529) * ('3.DNAExtractions'!Y:Y = "Y"), '3.DNAExtractions'!D:D, "")),
    IF(
        COUNTIFS('3.DNAExtractions'!E:E, B529, '3.DNAExtractions'!X:X, "Y") &gt; 0,
        _xlfn.TEXTJOIN(", ", TRUE, IF(('3.DNAExtractions'!E:E = B529) * ('3.DNAExtractions'!X:X = "Y"), '3.DNAExtractions'!D:D, "")),
        "Awaiting Status"
    )
)</f>
        <v>Extracted</v>
      </c>
      <c r="G529" s="45" t="s">
        <v>92</v>
      </c>
      <c r="H529" s="8" t="str" cm="1">
        <f t="array" aca="1" ref="H529" ca="1">IF(
    G529="N",
    "",
    IF(
        COUNTIFS('4.Illumina'!E:E, B529, '4.Illumina'!R:R, "Y") &gt; 0,
        _xlfn.TEXTJOIN(", ", TRUE, IF(('4.Illumina'!E:E = B529) * ('4.Illumina'!R:R = "Y"), '4.Illumina'!D:D, "")),
        IF(
            COUNTIFS('4.Illumina'!E:E, B529, '4.Illumina'!Q:Q, "Y") &gt; 0,
            _xlfn.TEXTJOIN(", ", TRUE, IF(('4.Illumina'!E:E = B529) * ('4.Illumina'!Q:Q = "Y"), '4.Illumina'!D:D, "")),
            "Awaiting Status"
        )
    )
)</f>
        <v>Sequenced</v>
      </c>
      <c r="I529" s="26" t="s">
        <v>94</v>
      </c>
      <c r="J529" s="56" t="str" cm="1">
        <f t="array" aca="1" ref="J529" ca="1">IF(
    I529="N",
    "",
    IF(
        COUNTIFS('4.PacBio'!E:E, B529, '4.PacBio'!W:W, "Y") &gt; 0,
        _xlfn.TEXTJOIN(", ", TRUE, IF(('4.PacBio'!E:E = B529) * ('4.PacBio'!W:W = "Y"), '4.PacBio'!D:D, "")),
        IF(
            COUNTIFS('4.PacBio'!E:E, B529, '4.PacBio'!V:V, "Y") &gt; 0,
            _xlfn.TEXTJOIN(", ", TRUE, IF(('4.PacBio'!E:E = B529) * ('4.PacBio'!V:V = "Y"), '4.PacBio'!D:D, "")),
            "Awaiting Status"
        )
    )
)</f>
        <v/>
      </c>
      <c r="K529" s="181" t="s">
        <v>94</v>
      </c>
      <c r="L529" s="8" t="str" cm="1">
        <f t="array" aca="1" ref="L529" ca="1">IF(
    K529="N",
    "",
    IF(
        COUNTIFS('4.HiCLibrary'!E:E, B529, '4.HiCLibrary'!V:V, "Y") &gt; 0,
        _xlfn.TEXTJOIN(", ", TRUE, IF(('4.HiCLibrary'!E:E = B529) * ('4.HiCLibrary'!V:V = "Y"), '4.HiCLibrary'!D:D, "")),
        IF(
            COUNTIFS('4.HiCLibrary'!E:E, B529, '4.HiCLibrary'!U:U, "Y") &gt; 0,
            _xlfn.TEXTJOIN(", ", TRUE, IF(('4.HiCLibrary'!E:E = B529) * ('4.HiCLibrary'!U:U = "Y"), '4.HiCLibrary'!D:D, "")),
            "Awaiting Status"
        )
    )
)</f>
        <v/>
      </c>
      <c r="M529" s="47" t="s">
        <v>94</v>
      </c>
      <c r="N529" s="56" t="str" cm="1">
        <f t="array" aca="1" ref="N529" ca="1">IF(
    M529="N",
    "",
    IF(
        COUNTIFS('4.ONT'!E:E, B529, '4.ONT'!Q:Q, "Y") &gt; 0,
        _xlfn.TEXTJOIN(", ", TRUE, IF(('4.ONT'!E:E = B529) * ('4.ONT'!Q:Q = "Y"), '4.ONT'!D:D, "")),
        IF(
            COUNTIFS('4.ONT'!E:E, B529, '4.ONT'!P:P, "Y") &gt; 0,
            _xlfn.TEXTJOIN(", ", TRUE, IF(('4.ONT'!E:E = B529) * ('4.ONT'!P:P = "Y"), '4.ONT'!D:D, "")),
            "Awaiting Status"
        )
    )
)</f>
        <v/>
      </c>
      <c r="O529" s="60" t="s">
        <v>94</v>
      </c>
      <c r="P529" s="60" t="str" cm="1">
        <f t="array" aca="1" ref="P529" ca="1">IF(
    O529="N",
    "",
    IF(
        COUNTIFS('3.RNAExtractions'!E:E, B529, '3.RNAExtractions'!Z:Z, "Y") &gt; 0,
        _xlfn.TEXTJOIN(", ", TRUE, IF(('3.RNAExtractions'!E:E = B529) * ('3.RNAExtractions'!Z:Z = "Y"), '3.RNAExtractions'!D:D, "")),
        IF(
            COUNTIFS('3.RNAExtractions'!E:E, B529, '3.RNAExtractions'!Y:Y, "Y") &gt; 0,
            _xlfn.TEXTJOIN(", ", TRUE, IF(('3.RNAExtractions'!E:E = B529) * ('3.RNAExtractions'!Y:Y = "Y"), '3.RNAExtractions'!D:D, "")),
            "Awaiting Status"
        )
    )
)</f>
        <v/>
      </c>
      <c r="Q529" s="60"/>
      <c r="R529" s="60" t="str" cm="1">
        <f t="array" aca="1" ref="R529" ca="1">IF(
    Q529="N",
    "",
    IF(
        COUNTIFS('4.RNAIllumina'!E:E, B529, '4.RNAIllumina'!Y:Y, "Y") &gt; 0,
        _xlfn.TEXTJOIN(", ", TRUE, IF(('4.RNAIllumina'!E:E = B529) * ('4.RNAIllumina'!Y:Y = "Y"), '4.RNAIllumina'!D:D, "")),
        IF(
            COUNTIFS('4.RNAIllumina'!E:E, B529, '4.RNAIllumina'!X:X, "Y") &gt; 0,
            _xlfn.TEXTJOIN(", ", TRUE, IF(('4.RNAIllumina'!E:E = B529) * ('4.RNAIllumina'!X:X = "Y"), '4.RNAIllumina'!D:D, "")),
            "Awaiting Status"
        )
    )
)</f>
        <v>Awaiting Status</v>
      </c>
      <c r="T529" s="6" t="str">
        <f ca="1">VLOOKUP($B529,'1.MetaData'!$B:$H,2,FALSE)</f>
        <v>F16-1456</v>
      </c>
      <c r="U529" s="7" t="str">
        <f ca="1">VLOOKUP($B529,'1.MetaData'!$B:$H,3,FALSE)</f>
        <v>Jaydia ellioti</v>
      </c>
      <c r="V529" s="7" t="str">
        <f ca="1">VLOOKUP($B529,'1.MetaData'!$B:$H,4,FALSE)</f>
        <v>Flag-in cardinalfish</v>
      </c>
      <c r="W529" s="6" t="str">
        <f ca="1">VLOOKUP($B529,'1.MetaData'!$B:$H,5,FALSE)</f>
        <v xml:space="preserve">WA Fisheries </v>
      </c>
      <c r="X529" s="6" t="str">
        <f ca="1">VLOOKUP($B529,'1.MetaData'!$B:$H,6,FALSE)</f>
        <v>TrEnD</v>
      </c>
      <c r="Z529"/>
    </row>
    <row r="530" spans="1:26" hidden="1" x14ac:dyDescent="0.25">
      <c r="A530" s="17">
        <v>529</v>
      </c>
      <c r="B530" s="3" t="str">
        <f t="shared" ca="1" si="10"/>
        <v>OG529</v>
      </c>
      <c r="C530" s="219" t="s">
        <v>96</v>
      </c>
      <c r="D530" s="4">
        <f ca="1">COUNTIF('2.Tissue'!C:C,B530)</f>
        <v>1</v>
      </c>
      <c r="E530" s="4">
        <f ca="1">COUNTIFS('3.DNAExtractions'!$E:$E,$B530,'3.DNAExtractions'!$D:$D,E$1)</f>
        <v>1</v>
      </c>
      <c r="F530" s="2" t="str" cm="1">
        <f t="array" aca="1" ref="F530" ca="1">IF(
    COUNTIFS('3.DNAExtractions'!E:E, B530, '3.DNAExtractions'!Y:Y, "Y") &gt; 0,
    _xlfn.TEXTJOIN(", ", TRUE, IF(('3.DNAExtractions'!E:E = B530) * ('3.DNAExtractions'!Y:Y = "Y"), '3.DNAExtractions'!D:D, "")),
    IF(
        COUNTIFS('3.DNAExtractions'!E:E, B530, '3.DNAExtractions'!X:X, "Y") &gt; 0,
        _xlfn.TEXTJOIN(", ", TRUE, IF(('3.DNAExtractions'!E:E = B530) * ('3.DNAExtractions'!X:X = "Y"), '3.DNAExtractions'!D:D, "")),
        "Awaiting Status"
    )
)</f>
        <v>Extracted</v>
      </c>
      <c r="G530" s="45" t="s">
        <v>92</v>
      </c>
      <c r="H530" s="8" t="str" cm="1">
        <f t="array" aca="1" ref="H530" ca="1">IF(
    G530="N",
    "",
    IF(
        COUNTIFS('4.Illumina'!E:E, B530, '4.Illumina'!R:R, "Y") &gt; 0,
        _xlfn.TEXTJOIN(", ", TRUE, IF(('4.Illumina'!E:E = B530) * ('4.Illumina'!R:R = "Y"), '4.Illumina'!D:D, "")),
        IF(
            COUNTIFS('4.Illumina'!E:E, B530, '4.Illumina'!Q:Q, "Y") &gt; 0,
            _xlfn.TEXTJOIN(", ", TRUE, IF(('4.Illumina'!E:E = B530) * ('4.Illumina'!Q:Q = "Y"), '4.Illumina'!D:D, "")),
            "Awaiting Status"
        )
    )
)</f>
        <v>Sequenced</v>
      </c>
      <c r="I530" s="26" t="s">
        <v>94</v>
      </c>
      <c r="J530" s="56" t="str" cm="1">
        <f t="array" aca="1" ref="J530" ca="1">IF(
    I530="N",
    "",
    IF(
        COUNTIFS('4.PacBio'!E:E, B530, '4.PacBio'!W:W, "Y") &gt; 0,
        _xlfn.TEXTJOIN(", ", TRUE, IF(('4.PacBio'!E:E = B530) * ('4.PacBio'!W:W = "Y"), '4.PacBio'!D:D, "")),
        IF(
            COUNTIFS('4.PacBio'!E:E, B530, '4.PacBio'!V:V, "Y") &gt; 0,
            _xlfn.TEXTJOIN(", ", TRUE, IF(('4.PacBio'!E:E = B530) * ('4.PacBio'!V:V = "Y"), '4.PacBio'!D:D, "")),
            "Awaiting Status"
        )
    )
)</f>
        <v/>
      </c>
      <c r="K530" s="181" t="s">
        <v>94</v>
      </c>
      <c r="L530" s="8" t="str" cm="1">
        <f t="array" aca="1" ref="L530" ca="1">IF(
    K530="N",
    "",
    IF(
        COUNTIFS('4.HiCLibrary'!E:E, B530, '4.HiCLibrary'!V:V, "Y") &gt; 0,
        _xlfn.TEXTJOIN(", ", TRUE, IF(('4.HiCLibrary'!E:E = B530) * ('4.HiCLibrary'!V:V = "Y"), '4.HiCLibrary'!D:D, "")),
        IF(
            COUNTIFS('4.HiCLibrary'!E:E, B530, '4.HiCLibrary'!U:U, "Y") &gt; 0,
            _xlfn.TEXTJOIN(", ", TRUE, IF(('4.HiCLibrary'!E:E = B530) * ('4.HiCLibrary'!U:U = "Y"), '4.HiCLibrary'!D:D, "")),
            "Awaiting Status"
        )
    )
)</f>
        <v/>
      </c>
      <c r="M530" s="47" t="s">
        <v>94</v>
      </c>
      <c r="N530" s="56" t="str" cm="1">
        <f t="array" aca="1" ref="N530" ca="1">IF(
    M530="N",
    "",
    IF(
        COUNTIFS('4.ONT'!E:E, B530, '4.ONT'!Q:Q, "Y") &gt; 0,
        _xlfn.TEXTJOIN(", ", TRUE, IF(('4.ONT'!E:E = B530) * ('4.ONT'!Q:Q = "Y"), '4.ONT'!D:D, "")),
        IF(
            COUNTIFS('4.ONT'!E:E, B530, '4.ONT'!P:P, "Y") &gt; 0,
            _xlfn.TEXTJOIN(", ", TRUE, IF(('4.ONT'!E:E = B530) * ('4.ONT'!P:P = "Y"), '4.ONT'!D:D, "")),
            "Awaiting Status"
        )
    )
)</f>
        <v/>
      </c>
      <c r="O530" s="60" t="s">
        <v>94</v>
      </c>
      <c r="P530" s="60" t="str" cm="1">
        <f t="array" aca="1" ref="P530" ca="1">IF(
    O530="N",
    "",
    IF(
        COUNTIFS('3.RNAExtractions'!E:E, B530, '3.RNAExtractions'!Z:Z, "Y") &gt; 0,
        _xlfn.TEXTJOIN(", ", TRUE, IF(('3.RNAExtractions'!E:E = B530) * ('3.RNAExtractions'!Z:Z = "Y"), '3.RNAExtractions'!D:D, "")),
        IF(
            COUNTIFS('3.RNAExtractions'!E:E, B530, '3.RNAExtractions'!Y:Y, "Y") &gt; 0,
            _xlfn.TEXTJOIN(", ", TRUE, IF(('3.RNAExtractions'!E:E = B530) * ('3.RNAExtractions'!Y:Y = "Y"), '3.RNAExtractions'!D:D, "")),
            "Awaiting Status"
        )
    )
)</f>
        <v/>
      </c>
      <c r="Q530" s="60"/>
      <c r="R530" s="60" t="str" cm="1">
        <f t="array" aca="1" ref="R530" ca="1">IF(
    Q530="N",
    "",
    IF(
        COUNTIFS('4.RNAIllumina'!E:E, B530, '4.RNAIllumina'!Y:Y, "Y") &gt; 0,
        _xlfn.TEXTJOIN(", ", TRUE, IF(('4.RNAIllumina'!E:E = B530) * ('4.RNAIllumina'!Y:Y = "Y"), '4.RNAIllumina'!D:D, "")),
        IF(
            COUNTIFS('4.RNAIllumina'!E:E, B530, '4.RNAIllumina'!X:X, "Y") &gt; 0,
            _xlfn.TEXTJOIN(", ", TRUE, IF(('4.RNAIllumina'!E:E = B530) * ('4.RNAIllumina'!X:X = "Y"), '4.RNAIllumina'!D:D, "")),
            "Awaiting Status"
        )
    )
)</f>
        <v>Awaiting Status</v>
      </c>
      <c r="T530" s="6" t="str">
        <f ca="1">VLOOKUP($B530,'1.MetaData'!$B:$H,2,FALSE)</f>
        <v>F16-1476</v>
      </c>
      <c r="U530" s="7" t="str">
        <f ca="1">VLOOKUP($B530,'1.MetaData'!$B:$H,3,FALSE)</f>
        <v>Lagocephalus lunaris</v>
      </c>
      <c r="V530" s="7" t="str">
        <f ca="1">VLOOKUP($B530,'1.MetaData'!$B:$H,4,FALSE)</f>
        <v>Lunar-tail puffer</v>
      </c>
      <c r="W530" s="6" t="str">
        <f ca="1">VLOOKUP($B530,'1.MetaData'!$B:$H,5,FALSE)</f>
        <v xml:space="preserve">WA Fisheries </v>
      </c>
      <c r="X530" s="6" t="str">
        <f ca="1">VLOOKUP($B530,'1.MetaData'!$B:$H,6,FALSE)</f>
        <v>TrEnD</v>
      </c>
      <c r="Z530"/>
    </row>
    <row r="531" spans="1:26" hidden="1" x14ac:dyDescent="0.25">
      <c r="A531" s="17">
        <v>530</v>
      </c>
      <c r="B531" s="3" t="str">
        <f t="shared" ca="1" si="10"/>
        <v>OG530</v>
      </c>
      <c r="C531" s="219" t="s">
        <v>96</v>
      </c>
      <c r="D531" s="4">
        <f ca="1">COUNTIF('2.Tissue'!C:C,B531)</f>
        <v>1</v>
      </c>
      <c r="E531" s="4">
        <f ca="1">COUNTIFS('3.DNAExtractions'!$E:$E,$B531,'3.DNAExtractions'!$D:$D,E$1)</f>
        <v>1</v>
      </c>
      <c r="F531" s="2" t="str" cm="1">
        <f t="array" aca="1" ref="F531" ca="1">IF(
    COUNTIFS('3.DNAExtractions'!E:E, B531, '3.DNAExtractions'!Y:Y, "Y") &gt; 0,
    _xlfn.TEXTJOIN(", ", TRUE, IF(('3.DNAExtractions'!E:E = B531) * ('3.DNAExtractions'!Y:Y = "Y"), '3.DNAExtractions'!D:D, "")),
    IF(
        COUNTIFS('3.DNAExtractions'!E:E, B531, '3.DNAExtractions'!X:X, "Y") &gt; 0,
        _xlfn.TEXTJOIN(", ", TRUE, IF(('3.DNAExtractions'!E:E = B531) * ('3.DNAExtractions'!X:X = "Y"), '3.DNAExtractions'!D:D, "")),
        "Awaiting Status"
    )
)</f>
        <v>Extracted</v>
      </c>
      <c r="G531" s="45" t="s">
        <v>92</v>
      </c>
      <c r="H531" s="8" t="str" cm="1">
        <f t="array" aca="1" ref="H531" ca="1">IF(
    G531="N",
    "",
    IF(
        COUNTIFS('4.Illumina'!E:E, B531, '4.Illumina'!R:R, "Y") &gt; 0,
        _xlfn.TEXTJOIN(", ", TRUE, IF(('4.Illumina'!E:E = B531) * ('4.Illumina'!R:R = "Y"), '4.Illumina'!D:D, "")),
        IF(
            COUNTIFS('4.Illumina'!E:E, B531, '4.Illumina'!Q:Q, "Y") &gt; 0,
            _xlfn.TEXTJOIN(", ", TRUE, IF(('4.Illumina'!E:E = B531) * ('4.Illumina'!Q:Q = "Y"), '4.Illumina'!D:D, "")),
            "Awaiting Status"
        )
    )
)</f>
        <v>Sequenced</v>
      </c>
      <c r="I531" s="26" t="s">
        <v>94</v>
      </c>
      <c r="J531" s="56" t="str" cm="1">
        <f t="array" aca="1" ref="J531" ca="1">IF(
    I531="N",
    "",
    IF(
        COUNTIFS('4.PacBio'!E:E, B531, '4.PacBio'!W:W, "Y") &gt; 0,
        _xlfn.TEXTJOIN(", ", TRUE, IF(('4.PacBio'!E:E = B531) * ('4.PacBio'!W:W = "Y"), '4.PacBio'!D:D, "")),
        IF(
            COUNTIFS('4.PacBio'!E:E, B531, '4.PacBio'!V:V, "Y") &gt; 0,
            _xlfn.TEXTJOIN(", ", TRUE, IF(('4.PacBio'!E:E = B531) * ('4.PacBio'!V:V = "Y"), '4.PacBio'!D:D, "")),
            "Awaiting Status"
        )
    )
)</f>
        <v/>
      </c>
      <c r="K531" s="181" t="s">
        <v>94</v>
      </c>
      <c r="L531" s="8" t="str" cm="1">
        <f t="array" aca="1" ref="L531" ca="1">IF(
    K531="N",
    "",
    IF(
        COUNTIFS('4.HiCLibrary'!E:E, B531, '4.HiCLibrary'!V:V, "Y") &gt; 0,
        _xlfn.TEXTJOIN(", ", TRUE, IF(('4.HiCLibrary'!E:E = B531) * ('4.HiCLibrary'!V:V = "Y"), '4.HiCLibrary'!D:D, "")),
        IF(
            COUNTIFS('4.HiCLibrary'!E:E, B531, '4.HiCLibrary'!U:U, "Y") &gt; 0,
            _xlfn.TEXTJOIN(", ", TRUE, IF(('4.HiCLibrary'!E:E = B531) * ('4.HiCLibrary'!U:U = "Y"), '4.HiCLibrary'!D:D, "")),
            "Awaiting Status"
        )
    )
)</f>
        <v/>
      </c>
      <c r="M531" s="47" t="s">
        <v>94</v>
      </c>
      <c r="N531" s="56" t="str" cm="1">
        <f t="array" aca="1" ref="N531" ca="1">IF(
    M531="N",
    "",
    IF(
        COUNTIFS('4.ONT'!E:E, B531, '4.ONT'!Q:Q, "Y") &gt; 0,
        _xlfn.TEXTJOIN(", ", TRUE, IF(('4.ONT'!E:E = B531) * ('4.ONT'!Q:Q = "Y"), '4.ONT'!D:D, "")),
        IF(
            COUNTIFS('4.ONT'!E:E, B531, '4.ONT'!P:P, "Y") &gt; 0,
            _xlfn.TEXTJOIN(", ", TRUE, IF(('4.ONT'!E:E = B531) * ('4.ONT'!P:P = "Y"), '4.ONT'!D:D, "")),
            "Awaiting Status"
        )
    )
)</f>
        <v/>
      </c>
      <c r="O531" s="60" t="s">
        <v>94</v>
      </c>
      <c r="P531" s="60" t="str" cm="1">
        <f t="array" aca="1" ref="P531" ca="1">IF(
    O531="N",
    "",
    IF(
        COUNTIFS('3.RNAExtractions'!E:E, B531, '3.RNAExtractions'!Z:Z, "Y") &gt; 0,
        _xlfn.TEXTJOIN(", ", TRUE, IF(('3.RNAExtractions'!E:E = B531) * ('3.RNAExtractions'!Z:Z = "Y"), '3.RNAExtractions'!D:D, "")),
        IF(
            COUNTIFS('3.RNAExtractions'!E:E, B531, '3.RNAExtractions'!Y:Y, "Y") &gt; 0,
            _xlfn.TEXTJOIN(", ", TRUE, IF(('3.RNAExtractions'!E:E = B531) * ('3.RNAExtractions'!Y:Y = "Y"), '3.RNAExtractions'!D:D, "")),
            "Awaiting Status"
        )
    )
)</f>
        <v/>
      </c>
      <c r="Q531" s="60"/>
      <c r="R531" s="60" t="str" cm="1">
        <f t="array" aca="1" ref="R531" ca="1">IF(
    Q531="N",
    "",
    IF(
        COUNTIFS('4.RNAIllumina'!E:E, B531, '4.RNAIllumina'!Y:Y, "Y") &gt; 0,
        _xlfn.TEXTJOIN(", ", TRUE, IF(('4.RNAIllumina'!E:E = B531) * ('4.RNAIllumina'!Y:Y = "Y"), '4.RNAIllumina'!D:D, "")),
        IF(
            COUNTIFS('4.RNAIllumina'!E:E, B531, '4.RNAIllumina'!X:X, "Y") &gt; 0,
            _xlfn.TEXTJOIN(", ", TRUE, IF(('4.RNAIllumina'!E:E = B531) * ('4.RNAIllumina'!X:X = "Y"), '4.RNAIllumina'!D:D, "")),
            "Awaiting Status"
        )
    )
)</f>
        <v>Awaiting Status</v>
      </c>
      <c r="T531" s="6" t="str">
        <f ca="1">VLOOKUP($B531,'1.MetaData'!$B:$H,2,FALSE)</f>
        <v>F16-1475</v>
      </c>
      <c r="U531" s="7" t="str">
        <f ca="1">VLOOKUP($B531,'1.MetaData'!$B:$H,3,FALSE)</f>
        <v>Johnius borneensis</v>
      </c>
      <c r="V531" s="7" t="str">
        <f ca="1">VLOOKUP($B531,'1.MetaData'!$B:$H,4,FALSE)</f>
        <v>River jewfish</v>
      </c>
      <c r="W531" s="6" t="str">
        <f ca="1">VLOOKUP($B531,'1.MetaData'!$B:$H,5,FALSE)</f>
        <v xml:space="preserve">WA Fisheries </v>
      </c>
      <c r="X531" s="6" t="str">
        <f ca="1">VLOOKUP($B531,'1.MetaData'!$B:$H,6,FALSE)</f>
        <v>TrEnD</v>
      </c>
      <c r="Z531"/>
    </row>
    <row r="532" spans="1:26" hidden="1" x14ac:dyDescent="0.25">
      <c r="A532" s="17">
        <v>531</v>
      </c>
      <c r="B532" s="3" t="str">
        <f t="shared" ca="1" si="10"/>
        <v>OG531</v>
      </c>
      <c r="C532" s="219" t="s">
        <v>96</v>
      </c>
      <c r="D532" s="4">
        <f ca="1">COUNTIF('2.Tissue'!C:C,B532)</f>
        <v>1</v>
      </c>
      <c r="E532" s="4">
        <f ca="1">COUNTIFS('3.DNAExtractions'!$E:$E,$B532,'3.DNAExtractions'!$D:$D,E$1)</f>
        <v>1</v>
      </c>
      <c r="F532" s="2" t="str" cm="1">
        <f t="array" aca="1" ref="F532" ca="1">IF(
    COUNTIFS('3.DNAExtractions'!E:E, B532, '3.DNAExtractions'!Y:Y, "Y") &gt; 0,
    _xlfn.TEXTJOIN(", ", TRUE, IF(('3.DNAExtractions'!E:E = B532) * ('3.DNAExtractions'!Y:Y = "Y"), '3.DNAExtractions'!D:D, "")),
    IF(
        COUNTIFS('3.DNAExtractions'!E:E, B532, '3.DNAExtractions'!X:X, "Y") &gt; 0,
        _xlfn.TEXTJOIN(", ", TRUE, IF(('3.DNAExtractions'!E:E = B532) * ('3.DNAExtractions'!X:X = "Y"), '3.DNAExtractions'!D:D, "")),
        "Awaiting Status"
    )
)</f>
        <v>Extracted</v>
      </c>
      <c r="G532" s="45" t="s">
        <v>92</v>
      </c>
      <c r="H532" s="8" t="str" cm="1">
        <f t="array" aca="1" ref="H532" ca="1">IF(
    G532="N",
    "",
    IF(
        COUNTIFS('4.Illumina'!E:E, B532, '4.Illumina'!R:R, "Y") &gt; 0,
        _xlfn.TEXTJOIN(", ", TRUE, IF(('4.Illumina'!E:E = B532) * ('4.Illumina'!R:R = "Y"), '4.Illumina'!D:D, "")),
        IF(
            COUNTIFS('4.Illumina'!E:E, B532, '4.Illumina'!Q:Q, "Y") &gt; 0,
            _xlfn.TEXTJOIN(", ", TRUE, IF(('4.Illumina'!E:E = B532) * ('4.Illumina'!Q:Q = "Y"), '4.Illumina'!D:D, "")),
            "Awaiting Status"
        )
    )
)</f>
        <v>Sequenced</v>
      </c>
      <c r="I532" s="26" t="s">
        <v>94</v>
      </c>
      <c r="J532" s="56" t="str" cm="1">
        <f t="array" aca="1" ref="J532" ca="1">IF(
    I532="N",
    "",
    IF(
        COUNTIFS('4.PacBio'!E:E, B532, '4.PacBio'!W:W, "Y") &gt; 0,
        _xlfn.TEXTJOIN(", ", TRUE, IF(('4.PacBio'!E:E = B532) * ('4.PacBio'!W:W = "Y"), '4.PacBio'!D:D, "")),
        IF(
            COUNTIFS('4.PacBio'!E:E, B532, '4.PacBio'!V:V, "Y") &gt; 0,
            _xlfn.TEXTJOIN(", ", TRUE, IF(('4.PacBio'!E:E = B532) * ('4.PacBio'!V:V = "Y"), '4.PacBio'!D:D, "")),
            "Awaiting Status"
        )
    )
)</f>
        <v/>
      </c>
      <c r="K532" s="181" t="s">
        <v>94</v>
      </c>
      <c r="L532" s="8" t="str" cm="1">
        <f t="array" aca="1" ref="L532" ca="1">IF(
    K532="N",
    "",
    IF(
        COUNTIFS('4.HiCLibrary'!E:E, B532, '4.HiCLibrary'!V:V, "Y") &gt; 0,
        _xlfn.TEXTJOIN(", ", TRUE, IF(('4.HiCLibrary'!E:E = B532) * ('4.HiCLibrary'!V:V = "Y"), '4.HiCLibrary'!D:D, "")),
        IF(
            COUNTIFS('4.HiCLibrary'!E:E, B532, '4.HiCLibrary'!U:U, "Y") &gt; 0,
            _xlfn.TEXTJOIN(", ", TRUE, IF(('4.HiCLibrary'!E:E = B532) * ('4.HiCLibrary'!U:U = "Y"), '4.HiCLibrary'!D:D, "")),
            "Awaiting Status"
        )
    )
)</f>
        <v/>
      </c>
      <c r="M532" s="47" t="s">
        <v>94</v>
      </c>
      <c r="N532" s="56" t="str" cm="1">
        <f t="array" aca="1" ref="N532" ca="1">IF(
    M532="N",
    "",
    IF(
        COUNTIFS('4.ONT'!E:E, B532, '4.ONT'!Q:Q, "Y") &gt; 0,
        _xlfn.TEXTJOIN(", ", TRUE, IF(('4.ONT'!E:E = B532) * ('4.ONT'!Q:Q = "Y"), '4.ONT'!D:D, "")),
        IF(
            COUNTIFS('4.ONT'!E:E, B532, '4.ONT'!P:P, "Y") &gt; 0,
            _xlfn.TEXTJOIN(", ", TRUE, IF(('4.ONT'!E:E = B532) * ('4.ONT'!P:P = "Y"), '4.ONT'!D:D, "")),
            "Awaiting Status"
        )
    )
)</f>
        <v/>
      </c>
      <c r="O532" s="60" t="s">
        <v>94</v>
      </c>
      <c r="P532" s="60" t="str" cm="1">
        <f t="array" aca="1" ref="P532" ca="1">IF(
    O532="N",
    "",
    IF(
        COUNTIFS('3.RNAExtractions'!E:E, B532, '3.RNAExtractions'!Z:Z, "Y") &gt; 0,
        _xlfn.TEXTJOIN(", ", TRUE, IF(('3.RNAExtractions'!E:E = B532) * ('3.RNAExtractions'!Z:Z = "Y"), '3.RNAExtractions'!D:D, "")),
        IF(
            COUNTIFS('3.RNAExtractions'!E:E, B532, '3.RNAExtractions'!Y:Y, "Y") &gt; 0,
            _xlfn.TEXTJOIN(", ", TRUE, IF(('3.RNAExtractions'!E:E = B532) * ('3.RNAExtractions'!Y:Y = "Y"), '3.RNAExtractions'!D:D, "")),
            "Awaiting Status"
        )
    )
)</f>
        <v/>
      </c>
      <c r="Q532" s="60"/>
      <c r="R532" s="60" t="str" cm="1">
        <f t="array" aca="1" ref="R532" ca="1">IF(
    Q532="N",
    "",
    IF(
        COUNTIFS('4.RNAIllumina'!E:E, B532, '4.RNAIllumina'!Y:Y, "Y") &gt; 0,
        _xlfn.TEXTJOIN(", ", TRUE, IF(('4.RNAIllumina'!E:E = B532) * ('4.RNAIllumina'!Y:Y = "Y"), '4.RNAIllumina'!D:D, "")),
        IF(
            COUNTIFS('4.RNAIllumina'!E:E, B532, '4.RNAIllumina'!X:X, "Y") &gt; 0,
            _xlfn.TEXTJOIN(", ", TRUE, IF(('4.RNAIllumina'!E:E = B532) * ('4.RNAIllumina'!X:X = "Y"), '4.RNAIllumina'!D:D, "")),
            "Awaiting Status"
        )
    )
)</f>
        <v>Awaiting Status</v>
      </c>
      <c r="T532" s="6" t="str">
        <f ca="1">VLOOKUP($B532,'1.MetaData'!$B:$H,2,FALSE)</f>
        <v>F16-1450</v>
      </c>
      <c r="U532" s="7" t="str">
        <f ca="1">VLOOKUP($B532,'1.MetaData'!$B:$H,3,FALSE)</f>
        <v>Monacanthus chinensis</v>
      </c>
      <c r="V532" s="7" t="str">
        <f ca="1">VLOOKUP($B532,'1.MetaData'!$B:$H,4,FALSE)</f>
        <v>Fan-bellied leatherjacket</v>
      </c>
      <c r="W532" s="6" t="str">
        <f ca="1">VLOOKUP($B532,'1.MetaData'!$B:$H,5,FALSE)</f>
        <v xml:space="preserve">WA Fisheries </v>
      </c>
      <c r="X532" s="6" t="str">
        <f ca="1">VLOOKUP($B532,'1.MetaData'!$B:$H,6,FALSE)</f>
        <v>TrEnD</v>
      </c>
      <c r="Z532"/>
    </row>
    <row r="533" spans="1:26" hidden="1" x14ac:dyDescent="0.25">
      <c r="A533" s="17">
        <v>532</v>
      </c>
      <c r="B533" s="3" t="str">
        <f t="shared" ca="1" si="10"/>
        <v>OG532</v>
      </c>
      <c r="C533" s="219" t="s">
        <v>96</v>
      </c>
      <c r="D533" s="4">
        <f ca="1">COUNTIF('2.Tissue'!C:C,B533)</f>
        <v>1</v>
      </c>
      <c r="E533" s="4">
        <f ca="1">COUNTIFS('3.DNAExtractions'!$E:$E,$B533,'3.DNAExtractions'!$D:$D,E$1)</f>
        <v>1</v>
      </c>
      <c r="F533" s="2" t="str" cm="1">
        <f t="array" aca="1" ref="F533" ca="1">IF(
    COUNTIFS('3.DNAExtractions'!E:E, B533, '3.DNAExtractions'!Y:Y, "Y") &gt; 0,
    _xlfn.TEXTJOIN(", ", TRUE, IF(('3.DNAExtractions'!E:E = B533) * ('3.DNAExtractions'!Y:Y = "Y"), '3.DNAExtractions'!D:D, "")),
    IF(
        COUNTIFS('3.DNAExtractions'!E:E, B533, '3.DNAExtractions'!X:X, "Y") &gt; 0,
        _xlfn.TEXTJOIN(", ", TRUE, IF(('3.DNAExtractions'!E:E = B533) * ('3.DNAExtractions'!X:X = "Y"), '3.DNAExtractions'!D:D, "")),
        "Awaiting Status"
    )
)</f>
        <v>Extracted</v>
      </c>
      <c r="G533" s="45" t="s">
        <v>92</v>
      </c>
      <c r="H533" s="8" t="str" cm="1">
        <f t="array" aca="1" ref="H533" ca="1">IF(
    G533="N",
    "",
    IF(
        COUNTIFS('4.Illumina'!E:E, B533, '4.Illumina'!R:R, "Y") &gt; 0,
        _xlfn.TEXTJOIN(", ", TRUE, IF(('4.Illumina'!E:E = B533) * ('4.Illumina'!R:R = "Y"), '4.Illumina'!D:D, "")),
        IF(
            COUNTIFS('4.Illumina'!E:E, B533, '4.Illumina'!Q:Q, "Y") &gt; 0,
            _xlfn.TEXTJOIN(", ", TRUE, IF(('4.Illumina'!E:E = B533) * ('4.Illumina'!Q:Q = "Y"), '4.Illumina'!D:D, "")),
            "Awaiting Status"
        )
    )
)</f>
        <v>Sequenced</v>
      </c>
      <c r="I533" s="26" t="s">
        <v>94</v>
      </c>
      <c r="J533" s="56" t="str" cm="1">
        <f t="array" aca="1" ref="J533" ca="1">IF(
    I533="N",
    "",
    IF(
        COUNTIFS('4.PacBio'!E:E, B533, '4.PacBio'!W:W, "Y") &gt; 0,
        _xlfn.TEXTJOIN(", ", TRUE, IF(('4.PacBio'!E:E = B533) * ('4.PacBio'!W:W = "Y"), '4.PacBio'!D:D, "")),
        IF(
            COUNTIFS('4.PacBio'!E:E, B533, '4.PacBio'!V:V, "Y") &gt; 0,
            _xlfn.TEXTJOIN(", ", TRUE, IF(('4.PacBio'!E:E = B533) * ('4.PacBio'!V:V = "Y"), '4.PacBio'!D:D, "")),
            "Awaiting Status"
        )
    )
)</f>
        <v/>
      </c>
      <c r="K533" s="181" t="s">
        <v>94</v>
      </c>
      <c r="L533" s="8" t="str" cm="1">
        <f t="array" aca="1" ref="L533" ca="1">IF(
    K533="N",
    "",
    IF(
        COUNTIFS('4.HiCLibrary'!E:E, B533, '4.HiCLibrary'!V:V, "Y") &gt; 0,
        _xlfn.TEXTJOIN(", ", TRUE, IF(('4.HiCLibrary'!E:E = B533) * ('4.HiCLibrary'!V:V = "Y"), '4.HiCLibrary'!D:D, "")),
        IF(
            COUNTIFS('4.HiCLibrary'!E:E, B533, '4.HiCLibrary'!U:U, "Y") &gt; 0,
            _xlfn.TEXTJOIN(", ", TRUE, IF(('4.HiCLibrary'!E:E = B533) * ('4.HiCLibrary'!U:U = "Y"), '4.HiCLibrary'!D:D, "")),
            "Awaiting Status"
        )
    )
)</f>
        <v/>
      </c>
      <c r="M533" s="47" t="s">
        <v>94</v>
      </c>
      <c r="N533" s="56" t="str" cm="1">
        <f t="array" aca="1" ref="N533" ca="1">IF(
    M533="N",
    "",
    IF(
        COUNTIFS('4.ONT'!E:E, B533, '4.ONT'!Q:Q, "Y") &gt; 0,
        _xlfn.TEXTJOIN(", ", TRUE, IF(('4.ONT'!E:E = B533) * ('4.ONT'!Q:Q = "Y"), '4.ONT'!D:D, "")),
        IF(
            COUNTIFS('4.ONT'!E:E, B533, '4.ONT'!P:P, "Y") &gt; 0,
            _xlfn.TEXTJOIN(", ", TRUE, IF(('4.ONT'!E:E = B533) * ('4.ONT'!P:P = "Y"), '4.ONT'!D:D, "")),
            "Awaiting Status"
        )
    )
)</f>
        <v/>
      </c>
      <c r="O533" s="60" t="s">
        <v>94</v>
      </c>
      <c r="P533" s="60" t="str" cm="1">
        <f t="array" aca="1" ref="P533" ca="1">IF(
    O533="N",
    "",
    IF(
        COUNTIFS('3.RNAExtractions'!E:E, B533, '3.RNAExtractions'!Z:Z, "Y") &gt; 0,
        _xlfn.TEXTJOIN(", ", TRUE, IF(('3.RNAExtractions'!E:E = B533) * ('3.RNAExtractions'!Z:Z = "Y"), '3.RNAExtractions'!D:D, "")),
        IF(
            COUNTIFS('3.RNAExtractions'!E:E, B533, '3.RNAExtractions'!Y:Y, "Y") &gt; 0,
            _xlfn.TEXTJOIN(", ", TRUE, IF(('3.RNAExtractions'!E:E = B533) * ('3.RNAExtractions'!Y:Y = "Y"), '3.RNAExtractions'!D:D, "")),
            "Awaiting Status"
        )
    )
)</f>
        <v/>
      </c>
      <c r="Q533" s="60"/>
      <c r="R533" s="60" t="str" cm="1">
        <f t="array" aca="1" ref="R533" ca="1">IF(
    Q533="N",
    "",
    IF(
        COUNTIFS('4.RNAIllumina'!E:E, B533, '4.RNAIllumina'!Y:Y, "Y") &gt; 0,
        _xlfn.TEXTJOIN(", ", TRUE, IF(('4.RNAIllumina'!E:E = B533) * ('4.RNAIllumina'!Y:Y = "Y"), '4.RNAIllumina'!D:D, "")),
        IF(
            COUNTIFS('4.RNAIllumina'!E:E, B533, '4.RNAIllumina'!X:X, "Y") &gt; 0,
            _xlfn.TEXTJOIN(", ", TRUE, IF(('4.RNAIllumina'!E:E = B533) * ('4.RNAIllumina'!X:X = "Y"), '4.RNAIllumina'!D:D, "")),
            "Awaiting Status"
        )
    )
)</f>
        <v>Awaiting Status</v>
      </c>
      <c r="T533" s="6" t="str">
        <f ca="1">VLOOKUP($B533,'1.MetaData'!$B:$H,2,FALSE)</f>
        <v>F16-1481</v>
      </c>
      <c r="U533" s="7" t="str">
        <f ca="1">VLOOKUP($B533,'1.MetaData'!$B:$H,3,FALSE)</f>
        <v>Nemipterus peronii</v>
      </c>
      <c r="V533" s="7" t="str">
        <f ca="1">VLOOKUP($B533,'1.MetaData'!$B:$H,4,FALSE)</f>
        <v>Notchedfin threadfin bream</v>
      </c>
      <c r="W533" s="6" t="str">
        <f ca="1">VLOOKUP($B533,'1.MetaData'!$B:$H,5,FALSE)</f>
        <v xml:space="preserve">WA Fisheries </v>
      </c>
      <c r="X533" s="6" t="str">
        <f ca="1">VLOOKUP($B533,'1.MetaData'!$B:$H,6,FALSE)</f>
        <v>TrEnD</v>
      </c>
      <c r="Z533"/>
    </row>
    <row r="534" spans="1:26" hidden="1" x14ac:dyDescent="0.25">
      <c r="A534" s="17">
        <v>533</v>
      </c>
      <c r="B534" s="3" t="str">
        <f t="shared" ca="1" si="10"/>
        <v>OG533</v>
      </c>
      <c r="C534" s="219" t="s">
        <v>96</v>
      </c>
      <c r="D534" s="4">
        <f ca="1">COUNTIF('2.Tissue'!C:C,B534)</f>
        <v>1</v>
      </c>
      <c r="E534" s="4">
        <f ca="1">COUNTIFS('3.DNAExtractions'!$E:$E,$B534,'3.DNAExtractions'!$D:$D,E$1)</f>
        <v>1</v>
      </c>
      <c r="F534" s="2" t="str" cm="1">
        <f t="array" aca="1" ref="F534" ca="1">IF(
    COUNTIFS('3.DNAExtractions'!E:E, B534, '3.DNAExtractions'!Y:Y, "Y") &gt; 0,
    _xlfn.TEXTJOIN(", ", TRUE, IF(('3.DNAExtractions'!E:E = B534) * ('3.DNAExtractions'!Y:Y = "Y"), '3.DNAExtractions'!D:D, "")),
    IF(
        COUNTIFS('3.DNAExtractions'!E:E, B534, '3.DNAExtractions'!X:X, "Y") &gt; 0,
        _xlfn.TEXTJOIN(", ", TRUE, IF(('3.DNAExtractions'!E:E = B534) * ('3.DNAExtractions'!X:X = "Y"), '3.DNAExtractions'!D:D, "")),
        "Awaiting Status"
    )
)</f>
        <v>Extracted</v>
      </c>
      <c r="G534" s="45" t="s">
        <v>92</v>
      </c>
      <c r="H534" s="8" t="str" cm="1">
        <f t="array" aca="1" ref="H534" ca="1">IF(
    G534="N",
    "",
    IF(
        COUNTIFS('4.Illumina'!E:E, B534, '4.Illumina'!R:R, "Y") &gt; 0,
        _xlfn.TEXTJOIN(", ", TRUE, IF(('4.Illumina'!E:E = B534) * ('4.Illumina'!R:R = "Y"), '4.Illumina'!D:D, "")),
        IF(
            COUNTIFS('4.Illumina'!E:E, B534, '4.Illumina'!Q:Q, "Y") &gt; 0,
            _xlfn.TEXTJOIN(", ", TRUE, IF(('4.Illumina'!E:E = B534) * ('4.Illumina'!Q:Q = "Y"), '4.Illumina'!D:D, "")),
            "Awaiting Status"
        )
    )
)</f>
        <v>Sequenced</v>
      </c>
      <c r="I534" s="26" t="s">
        <v>94</v>
      </c>
      <c r="J534" s="56" t="str" cm="1">
        <f t="array" aca="1" ref="J534" ca="1">IF(
    I534="N",
    "",
    IF(
        COUNTIFS('4.PacBio'!E:E, B534, '4.PacBio'!W:W, "Y") &gt; 0,
        _xlfn.TEXTJOIN(", ", TRUE, IF(('4.PacBio'!E:E = B534) * ('4.PacBio'!W:W = "Y"), '4.PacBio'!D:D, "")),
        IF(
            COUNTIFS('4.PacBio'!E:E, B534, '4.PacBio'!V:V, "Y") &gt; 0,
            _xlfn.TEXTJOIN(", ", TRUE, IF(('4.PacBio'!E:E = B534) * ('4.PacBio'!V:V = "Y"), '4.PacBio'!D:D, "")),
            "Awaiting Status"
        )
    )
)</f>
        <v/>
      </c>
      <c r="K534" s="181" t="s">
        <v>94</v>
      </c>
      <c r="L534" s="8" t="str" cm="1">
        <f t="array" aca="1" ref="L534" ca="1">IF(
    K534="N",
    "",
    IF(
        COUNTIFS('4.HiCLibrary'!E:E, B534, '4.HiCLibrary'!V:V, "Y") &gt; 0,
        _xlfn.TEXTJOIN(", ", TRUE, IF(('4.HiCLibrary'!E:E = B534) * ('4.HiCLibrary'!V:V = "Y"), '4.HiCLibrary'!D:D, "")),
        IF(
            COUNTIFS('4.HiCLibrary'!E:E, B534, '4.HiCLibrary'!U:U, "Y") &gt; 0,
            _xlfn.TEXTJOIN(", ", TRUE, IF(('4.HiCLibrary'!E:E = B534) * ('4.HiCLibrary'!U:U = "Y"), '4.HiCLibrary'!D:D, "")),
            "Awaiting Status"
        )
    )
)</f>
        <v/>
      </c>
      <c r="M534" s="47" t="s">
        <v>94</v>
      </c>
      <c r="N534" s="56" t="str" cm="1">
        <f t="array" aca="1" ref="N534" ca="1">IF(
    M534="N",
    "",
    IF(
        COUNTIFS('4.ONT'!E:E, B534, '4.ONT'!Q:Q, "Y") &gt; 0,
        _xlfn.TEXTJOIN(", ", TRUE, IF(('4.ONT'!E:E = B534) * ('4.ONT'!Q:Q = "Y"), '4.ONT'!D:D, "")),
        IF(
            COUNTIFS('4.ONT'!E:E, B534, '4.ONT'!P:P, "Y") &gt; 0,
            _xlfn.TEXTJOIN(", ", TRUE, IF(('4.ONT'!E:E = B534) * ('4.ONT'!P:P = "Y"), '4.ONT'!D:D, "")),
            "Awaiting Status"
        )
    )
)</f>
        <v/>
      </c>
      <c r="O534" s="60" t="s">
        <v>94</v>
      </c>
      <c r="P534" s="60" t="str" cm="1">
        <f t="array" aca="1" ref="P534" ca="1">IF(
    O534="N",
    "",
    IF(
        COUNTIFS('3.RNAExtractions'!E:E, B534, '3.RNAExtractions'!Z:Z, "Y") &gt; 0,
        _xlfn.TEXTJOIN(", ", TRUE, IF(('3.RNAExtractions'!E:E = B534) * ('3.RNAExtractions'!Z:Z = "Y"), '3.RNAExtractions'!D:D, "")),
        IF(
            COUNTIFS('3.RNAExtractions'!E:E, B534, '3.RNAExtractions'!Y:Y, "Y") &gt; 0,
            _xlfn.TEXTJOIN(", ", TRUE, IF(('3.RNAExtractions'!E:E = B534) * ('3.RNAExtractions'!Y:Y = "Y"), '3.RNAExtractions'!D:D, "")),
            "Awaiting Status"
        )
    )
)</f>
        <v/>
      </c>
      <c r="Q534" s="60"/>
      <c r="R534" s="60" t="str" cm="1">
        <f t="array" aca="1" ref="R534" ca="1">IF(
    Q534="N",
    "",
    IF(
        COUNTIFS('4.RNAIllumina'!E:E, B534, '4.RNAIllumina'!Y:Y, "Y") &gt; 0,
        _xlfn.TEXTJOIN(", ", TRUE, IF(('4.RNAIllumina'!E:E = B534) * ('4.RNAIllumina'!Y:Y = "Y"), '4.RNAIllumina'!D:D, "")),
        IF(
            COUNTIFS('4.RNAIllumina'!E:E, B534, '4.RNAIllumina'!X:X, "Y") &gt; 0,
            _xlfn.TEXTJOIN(", ", TRUE, IF(('4.RNAIllumina'!E:E = B534) * ('4.RNAIllumina'!X:X = "Y"), '4.RNAIllumina'!D:D, "")),
            "Awaiting Status"
        )
    )
)</f>
        <v>Awaiting Status</v>
      </c>
      <c r="T534" s="6" t="str">
        <f ca="1">VLOOKUP($B534,'1.MetaData'!$B:$H,2,FALSE)</f>
        <v>F16-1452</v>
      </c>
      <c r="U534" s="7" t="str">
        <f ca="1">VLOOKUP($B534,'1.MetaData'!$B:$H,3,FALSE)</f>
        <v>Ostorhinchus apogonoides</v>
      </c>
      <c r="V534" s="7" t="str">
        <f ca="1">VLOOKUP($B534,'1.MetaData'!$B:$H,4,FALSE)</f>
        <v>Short-tooth cardinal</v>
      </c>
      <c r="W534" s="6" t="str">
        <f ca="1">VLOOKUP($B534,'1.MetaData'!$B:$H,5,FALSE)</f>
        <v xml:space="preserve">WA Fisheries </v>
      </c>
      <c r="X534" s="6" t="str">
        <f ca="1">VLOOKUP($B534,'1.MetaData'!$B:$H,6,FALSE)</f>
        <v>TrEnD</v>
      </c>
      <c r="Z534"/>
    </row>
    <row r="535" spans="1:26" hidden="1" x14ac:dyDescent="0.25">
      <c r="A535" s="17">
        <v>534</v>
      </c>
      <c r="B535" s="3" t="str">
        <f t="shared" ca="1" si="10"/>
        <v>OG534</v>
      </c>
      <c r="C535" s="219" t="s">
        <v>96</v>
      </c>
      <c r="D535" s="4">
        <f ca="1">COUNTIF('2.Tissue'!C:C,B535)</f>
        <v>1</v>
      </c>
      <c r="E535" s="4">
        <f ca="1">COUNTIFS('3.DNAExtractions'!$E:$E,$B535,'3.DNAExtractions'!$D:$D,E$1)</f>
        <v>1</v>
      </c>
      <c r="F535" s="2" t="str" cm="1">
        <f t="array" aca="1" ref="F535" ca="1">IF(
    COUNTIFS('3.DNAExtractions'!E:E, B535, '3.DNAExtractions'!Y:Y, "Y") &gt; 0,
    _xlfn.TEXTJOIN(", ", TRUE, IF(('3.DNAExtractions'!E:E = B535) * ('3.DNAExtractions'!Y:Y = "Y"), '3.DNAExtractions'!D:D, "")),
    IF(
        COUNTIFS('3.DNAExtractions'!E:E, B535, '3.DNAExtractions'!X:X, "Y") &gt; 0,
        _xlfn.TEXTJOIN(", ", TRUE, IF(('3.DNAExtractions'!E:E = B535) * ('3.DNAExtractions'!X:X = "Y"), '3.DNAExtractions'!D:D, "")),
        "Awaiting Status"
    )
)</f>
        <v>Extracted</v>
      </c>
      <c r="G535" s="45" t="s">
        <v>92</v>
      </c>
      <c r="H535" s="8" t="str" cm="1">
        <f t="array" aca="1" ref="H535" ca="1">IF(
    G535="N",
    "",
    IF(
        COUNTIFS('4.Illumina'!E:E, B535, '4.Illumina'!R:R, "Y") &gt; 0,
        _xlfn.TEXTJOIN(", ", TRUE, IF(('4.Illumina'!E:E = B535) * ('4.Illumina'!R:R = "Y"), '4.Illumina'!D:D, "")),
        IF(
            COUNTIFS('4.Illumina'!E:E, B535, '4.Illumina'!Q:Q, "Y") &gt; 0,
            _xlfn.TEXTJOIN(", ", TRUE, IF(('4.Illumina'!E:E = B535) * ('4.Illumina'!Q:Q = "Y"), '4.Illumina'!D:D, "")),
            "Awaiting Status"
        )
    )
)</f>
        <v>Sequenced</v>
      </c>
      <c r="I535" s="26" t="s">
        <v>94</v>
      </c>
      <c r="J535" s="56" t="str" cm="1">
        <f t="array" aca="1" ref="J535" ca="1">IF(
    I535="N",
    "",
    IF(
        COUNTIFS('4.PacBio'!E:E, B535, '4.PacBio'!W:W, "Y") &gt; 0,
        _xlfn.TEXTJOIN(", ", TRUE, IF(('4.PacBio'!E:E = B535) * ('4.PacBio'!W:W = "Y"), '4.PacBio'!D:D, "")),
        IF(
            COUNTIFS('4.PacBio'!E:E, B535, '4.PacBio'!V:V, "Y") &gt; 0,
            _xlfn.TEXTJOIN(", ", TRUE, IF(('4.PacBio'!E:E = B535) * ('4.PacBio'!V:V = "Y"), '4.PacBio'!D:D, "")),
            "Awaiting Status"
        )
    )
)</f>
        <v/>
      </c>
      <c r="K535" s="181" t="s">
        <v>94</v>
      </c>
      <c r="L535" s="8" t="str" cm="1">
        <f t="array" aca="1" ref="L535" ca="1">IF(
    K535="N",
    "",
    IF(
        COUNTIFS('4.HiCLibrary'!E:E, B535, '4.HiCLibrary'!V:V, "Y") &gt; 0,
        _xlfn.TEXTJOIN(", ", TRUE, IF(('4.HiCLibrary'!E:E = B535) * ('4.HiCLibrary'!V:V = "Y"), '4.HiCLibrary'!D:D, "")),
        IF(
            COUNTIFS('4.HiCLibrary'!E:E, B535, '4.HiCLibrary'!U:U, "Y") &gt; 0,
            _xlfn.TEXTJOIN(", ", TRUE, IF(('4.HiCLibrary'!E:E = B535) * ('4.HiCLibrary'!U:U = "Y"), '4.HiCLibrary'!D:D, "")),
            "Awaiting Status"
        )
    )
)</f>
        <v/>
      </c>
      <c r="M535" s="47" t="s">
        <v>94</v>
      </c>
      <c r="N535" s="56" t="str" cm="1">
        <f t="array" aca="1" ref="N535" ca="1">IF(
    M535="N",
    "",
    IF(
        COUNTIFS('4.ONT'!E:E, B535, '4.ONT'!Q:Q, "Y") &gt; 0,
        _xlfn.TEXTJOIN(", ", TRUE, IF(('4.ONT'!E:E = B535) * ('4.ONT'!Q:Q = "Y"), '4.ONT'!D:D, "")),
        IF(
            COUNTIFS('4.ONT'!E:E, B535, '4.ONT'!P:P, "Y") &gt; 0,
            _xlfn.TEXTJOIN(", ", TRUE, IF(('4.ONT'!E:E = B535) * ('4.ONT'!P:P = "Y"), '4.ONT'!D:D, "")),
            "Awaiting Status"
        )
    )
)</f>
        <v/>
      </c>
      <c r="O535" s="60" t="s">
        <v>94</v>
      </c>
      <c r="P535" s="60" t="str" cm="1">
        <f t="array" aca="1" ref="P535" ca="1">IF(
    O535="N",
    "",
    IF(
        COUNTIFS('3.RNAExtractions'!E:E, B535, '3.RNAExtractions'!Z:Z, "Y") &gt; 0,
        _xlfn.TEXTJOIN(", ", TRUE, IF(('3.RNAExtractions'!E:E = B535) * ('3.RNAExtractions'!Z:Z = "Y"), '3.RNAExtractions'!D:D, "")),
        IF(
            COUNTIFS('3.RNAExtractions'!E:E, B535, '3.RNAExtractions'!Y:Y, "Y") &gt; 0,
            _xlfn.TEXTJOIN(", ", TRUE, IF(('3.RNAExtractions'!E:E = B535) * ('3.RNAExtractions'!Y:Y = "Y"), '3.RNAExtractions'!D:D, "")),
            "Awaiting Status"
        )
    )
)</f>
        <v/>
      </c>
      <c r="Q535" s="60"/>
      <c r="R535" s="60" t="str" cm="1">
        <f t="array" aca="1" ref="R535" ca="1">IF(
    Q535="N",
    "",
    IF(
        COUNTIFS('4.RNAIllumina'!E:E, B535, '4.RNAIllumina'!Y:Y, "Y") &gt; 0,
        _xlfn.TEXTJOIN(", ", TRUE, IF(('4.RNAIllumina'!E:E = B535) * ('4.RNAIllumina'!Y:Y = "Y"), '4.RNAIllumina'!D:D, "")),
        IF(
            COUNTIFS('4.RNAIllumina'!E:E, B535, '4.RNAIllumina'!X:X, "Y") &gt; 0,
            _xlfn.TEXTJOIN(", ", TRUE, IF(('4.RNAIllumina'!E:E = B535) * ('4.RNAIllumina'!X:X = "Y"), '4.RNAIllumina'!D:D, "")),
            "Awaiting Status"
        )
    )
)</f>
        <v>Awaiting Status</v>
      </c>
      <c r="T535" s="6" t="str">
        <f ca="1">VLOOKUP($B535,'1.MetaData'!$B:$H,2,FALSE)</f>
        <v>F16-1484</v>
      </c>
      <c r="U535" s="7" t="str">
        <f ca="1">VLOOKUP($B535,'1.MetaData'!$B:$H,3,FALSE)</f>
        <v>Pantolabus radiatus</v>
      </c>
      <c r="V535" s="7" t="str">
        <f ca="1">VLOOKUP($B535,'1.MetaData'!$B:$H,4,FALSE)</f>
        <v>Fringefin trevally</v>
      </c>
      <c r="W535" s="6" t="str">
        <f ca="1">VLOOKUP($B535,'1.MetaData'!$B:$H,5,FALSE)</f>
        <v xml:space="preserve">WA Fisheries </v>
      </c>
      <c r="X535" s="6" t="str">
        <f ca="1">VLOOKUP($B535,'1.MetaData'!$B:$H,6,FALSE)</f>
        <v>TrEnD</v>
      </c>
      <c r="Z535"/>
    </row>
    <row r="536" spans="1:26" hidden="1" x14ac:dyDescent="0.25">
      <c r="A536" s="17">
        <v>535</v>
      </c>
      <c r="B536" s="3" t="str">
        <f t="shared" ca="1" si="10"/>
        <v>OG535</v>
      </c>
      <c r="C536" s="219" t="s">
        <v>96</v>
      </c>
      <c r="D536" s="4">
        <f ca="1">COUNTIF('2.Tissue'!C:C,B536)</f>
        <v>1</v>
      </c>
      <c r="E536" s="4">
        <f ca="1">COUNTIFS('3.DNAExtractions'!$E:$E,$B536,'3.DNAExtractions'!$D:$D,E$1)</f>
        <v>1</v>
      </c>
      <c r="F536" s="2" t="str" cm="1">
        <f t="array" aca="1" ref="F536" ca="1">IF(
    COUNTIFS('3.DNAExtractions'!E:E, B536, '3.DNAExtractions'!Y:Y, "Y") &gt; 0,
    _xlfn.TEXTJOIN(", ", TRUE, IF(('3.DNAExtractions'!E:E = B536) * ('3.DNAExtractions'!Y:Y = "Y"), '3.DNAExtractions'!D:D, "")),
    IF(
        COUNTIFS('3.DNAExtractions'!E:E, B536, '3.DNAExtractions'!X:X, "Y") &gt; 0,
        _xlfn.TEXTJOIN(", ", TRUE, IF(('3.DNAExtractions'!E:E = B536) * ('3.DNAExtractions'!X:X = "Y"), '3.DNAExtractions'!D:D, "")),
        "Awaiting Status"
    )
)</f>
        <v>Extracted</v>
      </c>
      <c r="G536" s="45" t="s">
        <v>92</v>
      </c>
      <c r="H536" s="8" t="str" cm="1">
        <f t="array" aca="1" ref="H536" ca="1">IF(
    G536="N",
    "",
    IF(
        COUNTIFS('4.Illumina'!E:E, B536, '4.Illumina'!R:R, "Y") &gt; 0,
        _xlfn.TEXTJOIN(", ", TRUE, IF(('4.Illumina'!E:E = B536) * ('4.Illumina'!R:R = "Y"), '4.Illumina'!D:D, "")),
        IF(
            COUNTIFS('4.Illumina'!E:E, B536, '4.Illumina'!Q:Q, "Y") &gt; 0,
            _xlfn.TEXTJOIN(", ", TRUE, IF(('4.Illumina'!E:E = B536) * ('4.Illumina'!Q:Q = "Y"), '4.Illumina'!D:D, "")),
            "Awaiting Status"
        )
    )
)</f>
        <v>Sequenced</v>
      </c>
      <c r="I536" s="26" t="s">
        <v>94</v>
      </c>
      <c r="J536" s="56" t="str" cm="1">
        <f t="array" aca="1" ref="J536" ca="1">IF(
    I536="N",
    "",
    IF(
        COUNTIFS('4.PacBio'!E:E, B536, '4.PacBio'!W:W, "Y") &gt; 0,
        _xlfn.TEXTJOIN(", ", TRUE, IF(('4.PacBio'!E:E = B536) * ('4.PacBio'!W:W = "Y"), '4.PacBio'!D:D, "")),
        IF(
            COUNTIFS('4.PacBio'!E:E, B536, '4.PacBio'!V:V, "Y") &gt; 0,
            _xlfn.TEXTJOIN(", ", TRUE, IF(('4.PacBio'!E:E = B536) * ('4.PacBio'!V:V = "Y"), '4.PacBio'!D:D, "")),
            "Awaiting Status"
        )
    )
)</f>
        <v/>
      </c>
      <c r="K536" s="181" t="s">
        <v>94</v>
      </c>
      <c r="L536" s="8" t="str" cm="1">
        <f t="array" aca="1" ref="L536" ca="1">IF(
    K536="N",
    "",
    IF(
        COUNTIFS('4.HiCLibrary'!E:E, B536, '4.HiCLibrary'!V:V, "Y") &gt; 0,
        _xlfn.TEXTJOIN(", ", TRUE, IF(('4.HiCLibrary'!E:E = B536) * ('4.HiCLibrary'!V:V = "Y"), '4.HiCLibrary'!D:D, "")),
        IF(
            COUNTIFS('4.HiCLibrary'!E:E, B536, '4.HiCLibrary'!U:U, "Y") &gt; 0,
            _xlfn.TEXTJOIN(", ", TRUE, IF(('4.HiCLibrary'!E:E = B536) * ('4.HiCLibrary'!U:U = "Y"), '4.HiCLibrary'!D:D, "")),
            "Awaiting Status"
        )
    )
)</f>
        <v/>
      </c>
      <c r="M536" s="47" t="s">
        <v>94</v>
      </c>
      <c r="N536" s="56" t="str" cm="1">
        <f t="array" aca="1" ref="N536" ca="1">IF(
    M536="N",
    "",
    IF(
        COUNTIFS('4.ONT'!E:E, B536, '4.ONT'!Q:Q, "Y") &gt; 0,
        _xlfn.TEXTJOIN(", ", TRUE, IF(('4.ONT'!E:E = B536) * ('4.ONT'!Q:Q = "Y"), '4.ONT'!D:D, "")),
        IF(
            COUNTIFS('4.ONT'!E:E, B536, '4.ONT'!P:P, "Y") &gt; 0,
            _xlfn.TEXTJOIN(", ", TRUE, IF(('4.ONT'!E:E = B536) * ('4.ONT'!P:P = "Y"), '4.ONT'!D:D, "")),
            "Awaiting Status"
        )
    )
)</f>
        <v/>
      </c>
      <c r="O536" s="60" t="s">
        <v>94</v>
      </c>
      <c r="P536" s="60" t="str" cm="1">
        <f t="array" aca="1" ref="P536" ca="1">IF(
    O536="N",
    "",
    IF(
        COUNTIFS('3.RNAExtractions'!E:E, B536, '3.RNAExtractions'!Z:Z, "Y") &gt; 0,
        _xlfn.TEXTJOIN(", ", TRUE, IF(('3.RNAExtractions'!E:E = B536) * ('3.RNAExtractions'!Z:Z = "Y"), '3.RNAExtractions'!D:D, "")),
        IF(
            COUNTIFS('3.RNAExtractions'!E:E, B536, '3.RNAExtractions'!Y:Y, "Y") &gt; 0,
            _xlfn.TEXTJOIN(", ", TRUE, IF(('3.RNAExtractions'!E:E = B536) * ('3.RNAExtractions'!Y:Y = "Y"), '3.RNAExtractions'!D:D, "")),
            "Awaiting Status"
        )
    )
)</f>
        <v/>
      </c>
      <c r="Q536" s="60"/>
      <c r="R536" s="60" t="str" cm="1">
        <f t="array" aca="1" ref="R536" ca="1">IF(
    Q536="N",
    "",
    IF(
        COUNTIFS('4.RNAIllumina'!E:E, B536, '4.RNAIllumina'!Y:Y, "Y") &gt; 0,
        _xlfn.TEXTJOIN(", ", TRUE, IF(('4.RNAIllumina'!E:E = B536) * ('4.RNAIllumina'!Y:Y = "Y"), '4.RNAIllumina'!D:D, "")),
        IF(
            COUNTIFS('4.RNAIllumina'!E:E, B536, '4.RNAIllumina'!X:X, "Y") &gt; 0,
            _xlfn.TEXTJOIN(", ", TRUE, IF(('4.RNAIllumina'!E:E = B536) * ('4.RNAIllumina'!X:X = "Y"), '4.RNAIllumina'!D:D, "")),
            "Awaiting Status"
        )
    )
)</f>
        <v>Awaiting Status</v>
      </c>
      <c r="T536" s="6" t="str">
        <f ca="1">VLOOKUP($B536,'1.MetaData'!$B:$H,2,FALSE)</f>
        <v>F16-1488</v>
      </c>
      <c r="U536" s="7" t="str">
        <f ca="1">VLOOKUP($B536,'1.MetaData'!$B:$H,3,FALSE)</f>
        <v>Parapercis nebulosa</v>
      </c>
      <c r="V536" s="7" t="str">
        <f ca="1">VLOOKUP($B536,'1.MetaData'!$B:$H,4,FALSE)</f>
        <v xml:space="preserve">Barred sandperch </v>
      </c>
      <c r="W536" s="6" t="str">
        <f ca="1">VLOOKUP($B536,'1.MetaData'!$B:$H,5,FALSE)</f>
        <v xml:space="preserve">WA Fisheries </v>
      </c>
      <c r="X536" s="6" t="str">
        <f ca="1">VLOOKUP($B536,'1.MetaData'!$B:$H,6,FALSE)</f>
        <v>TrEnD</v>
      </c>
      <c r="Z536"/>
    </row>
    <row r="537" spans="1:26" hidden="1" x14ac:dyDescent="0.25">
      <c r="A537" s="17">
        <v>536</v>
      </c>
      <c r="B537" s="3" t="str">
        <f t="shared" ca="1" si="10"/>
        <v>OG536</v>
      </c>
      <c r="C537" s="219" t="s">
        <v>96</v>
      </c>
      <c r="D537" s="4">
        <f ca="1">COUNTIF('2.Tissue'!C:C,B537)</f>
        <v>1</v>
      </c>
      <c r="E537" s="4">
        <f ca="1">COUNTIFS('3.DNAExtractions'!$E:$E,$B537,'3.DNAExtractions'!$D:$D,E$1)</f>
        <v>1</v>
      </c>
      <c r="F537" s="2" t="str" cm="1">
        <f t="array" aca="1" ref="F537" ca="1">IF(
    COUNTIFS('3.DNAExtractions'!E:E, B537, '3.DNAExtractions'!Y:Y, "Y") &gt; 0,
    _xlfn.TEXTJOIN(", ", TRUE, IF(('3.DNAExtractions'!E:E = B537) * ('3.DNAExtractions'!Y:Y = "Y"), '3.DNAExtractions'!D:D, "")),
    IF(
        COUNTIFS('3.DNAExtractions'!E:E, B537, '3.DNAExtractions'!X:X, "Y") &gt; 0,
        _xlfn.TEXTJOIN(", ", TRUE, IF(('3.DNAExtractions'!E:E = B537) * ('3.DNAExtractions'!X:X = "Y"), '3.DNAExtractions'!D:D, "")),
        "Awaiting Status"
    )
)</f>
        <v>Extracted</v>
      </c>
      <c r="G537" s="45" t="s">
        <v>92</v>
      </c>
      <c r="H537" s="8" t="str" cm="1">
        <f t="array" aca="1" ref="H537" ca="1">IF(
    G537="N",
    "",
    IF(
        COUNTIFS('4.Illumina'!E:E, B537, '4.Illumina'!R:R, "Y") &gt; 0,
        _xlfn.TEXTJOIN(", ", TRUE, IF(('4.Illumina'!E:E = B537) * ('4.Illumina'!R:R = "Y"), '4.Illumina'!D:D, "")),
        IF(
            COUNTIFS('4.Illumina'!E:E, B537, '4.Illumina'!Q:Q, "Y") &gt; 0,
            _xlfn.TEXTJOIN(", ", TRUE, IF(('4.Illumina'!E:E = B537) * ('4.Illumina'!Q:Q = "Y"), '4.Illumina'!D:D, "")),
            "Awaiting Status"
        )
    )
)</f>
        <v>Sequenced</v>
      </c>
      <c r="I537" s="26" t="s">
        <v>94</v>
      </c>
      <c r="J537" s="56" t="str" cm="1">
        <f t="array" aca="1" ref="J537" ca="1">IF(
    I537="N",
    "",
    IF(
        COUNTIFS('4.PacBio'!E:E, B537, '4.PacBio'!W:W, "Y") &gt; 0,
        _xlfn.TEXTJOIN(", ", TRUE, IF(('4.PacBio'!E:E = B537) * ('4.PacBio'!W:W = "Y"), '4.PacBio'!D:D, "")),
        IF(
            COUNTIFS('4.PacBio'!E:E, B537, '4.PacBio'!V:V, "Y") &gt; 0,
            _xlfn.TEXTJOIN(", ", TRUE, IF(('4.PacBio'!E:E = B537) * ('4.PacBio'!V:V = "Y"), '4.PacBio'!D:D, "")),
            "Awaiting Status"
        )
    )
)</f>
        <v/>
      </c>
      <c r="K537" s="181" t="s">
        <v>94</v>
      </c>
      <c r="L537" s="8" t="str" cm="1">
        <f t="array" aca="1" ref="L537" ca="1">IF(
    K537="N",
    "",
    IF(
        COUNTIFS('4.HiCLibrary'!E:E, B537, '4.HiCLibrary'!V:V, "Y") &gt; 0,
        _xlfn.TEXTJOIN(", ", TRUE, IF(('4.HiCLibrary'!E:E = B537) * ('4.HiCLibrary'!V:V = "Y"), '4.HiCLibrary'!D:D, "")),
        IF(
            COUNTIFS('4.HiCLibrary'!E:E, B537, '4.HiCLibrary'!U:U, "Y") &gt; 0,
            _xlfn.TEXTJOIN(", ", TRUE, IF(('4.HiCLibrary'!E:E = B537) * ('4.HiCLibrary'!U:U = "Y"), '4.HiCLibrary'!D:D, "")),
            "Awaiting Status"
        )
    )
)</f>
        <v/>
      </c>
      <c r="M537" s="47" t="s">
        <v>94</v>
      </c>
      <c r="N537" s="56" t="str" cm="1">
        <f t="array" aca="1" ref="N537" ca="1">IF(
    M537="N",
    "",
    IF(
        COUNTIFS('4.ONT'!E:E, B537, '4.ONT'!Q:Q, "Y") &gt; 0,
        _xlfn.TEXTJOIN(", ", TRUE, IF(('4.ONT'!E:E = B537) * ('4.ONT'!Q:Q = "Y"), '4.ONT'!D:D, "")),
        IF(
            COUNTIFS('4.ONT'!E:E, B537, '4.ONT'!P:P, "Y") &gt; 0,
            _xlfn.TEXTJOIN(", ", TRUE, IF(('4.ONT'!E:E = B537) * ('4.ONT'!P:P = "Y"), '4.ONT'!D:D, "")),
            "Awaiting Status"
        )
    )
)</f>
        <v/>
      </c>
      <c r="O537" s="60" t="s">
        <v>94</v>
      </c>
      <c r="P537" s="60" t="str" cm="1">
        <f t="array" aca="1" ref="P537" ca="1">IF(
    O537="N",
    "",
    IF(
        COUNTIFS('3.RNAExtractions'!E:E, B537, '3.RNAExtractions'!Z:Z, "Y") &gt; 0,
        _xlfn.TEXTJOIN(", ", TRUE, IF(('3.RNAExtractions'!E:E = B537) * ('3.RNAExtractions'!Z:Z = "Y"), '3.RNAExtractions'!D:D, "")),
        IF(
            COUNTIFS('3.RNAExtractions'!E:E, B537, '3.RNAExtractions'!Y:Y, "Y") &gt; 0,
            _xlfn.TEXTJOIN(", ", TRUE, IF(('3.RNAExtractions'!E:E = B537) * ('3.RNAExtractions'!Y:Y = "Y"), '3.RNAExtractions'!D:D, "")),
            "Awaiting Status"
        )
    )
)</f>
        <v/>
      </c>
      <c r="Q537" s="60"/>
      <c r="R537" s="60" t="str" cm="1">
        <f t="array" aca="1" ref="R537" ca="1">IF(
    Q537="N",
    "",
    IF(
        COUNTIFS('4.RNAIllumina'!E:E, B537, '4.RNAIllumina'!Y:Y, "Y") &gt; 0,
        _xlfn.TEXTJOIN(", ", TRUE, IF(('4.RNAIllumina'!E:E = B537) * ('4.RNAIllumina'!Y:Y = "Y"), '4.RNAIllumina'!D:D, "")),
        IF(
            COUNTIFS('4.RNAIllumina'!E:E, B537, '4.RNAIllumina'!X:X, "Y") &gt; 0,
            _xlfn.TEXTJOIN(", ", TRUE, IF(('4.RNAIllumina'!E:E = B537) * ('4.RNAIllumina'!X:X = "Y"), '4.RNAIllumina'!D:D, "")),
            "Awaiting Status"
        )
    )
)</f>
        <v>Awaiting Status</v>
      </c>
      <c r="T537" s="6" t="str">
        <f ca="1">VLOOKUP($B537,'1.MetaData'!$B:$H,2,FALSE)</f>
        <v>F16-1489</v>
      </c>
      <c r="U537" s="7" t="str">
        <f ca="1">VLOOKUP($B537,'1.MetaData'!$B:$H,3,FALSE)</f>
        <v>Paraplotosus</v>
      </c>
      <c r="V537" s="7" t="str">
        <f ca="1">VLOOKUP($B537,'1.MetaData'!$B:$H,4,FALSE)</f>
        <v>Eeltailed catfish</v>
      </c>
      <c r="W537" s="6" t="str">
        <f ca="1">VLOOKUP($B537,'1.MetaData'!$B:$H,5,FALSE)</f>
        <v xml:space="preserve">WA Fisheries </v>
      </c>
      <c r="X537" s="6" t="str">
        <f ca="1">VLOOKUP($B537,'1.MetaData'!$B:$H,6,FALSE)</f>
        <v>TrEnD</v>
      </c>
      <c r="Z537"/>
    </row>
    <row r="538" spans="1:26" hidden="1" x14ac:dyDescent="0.25">
      <c r="A538" s="17">
        <v>537</v>
      </c>
      <c r="B538" s="3" t="str">
        <f t="shared" ca="1" si="10"/>
        <v>OG537</v>
      </c>
      <c r="C538" s="219" t="s">
        <v>96</v>
      </c>
      <c r="D538" s="4">
        <f ca="1">COUNTIF('2.Tissue'!C:C,B538)</f>
        <v>1</v>
      </c>
      <c r="E538" s="4">
        <f ca="1">COUNTIFS('3.DNAExtractions'!$E:$E,$B538,'3.DNAExtractions'!$D:$D,E$1)</f>
        <v>1</v>
      </c>
      <c r="F538" s="2" t="str" cm="1">
        <f t="array" aca="1" ref="F538" ca="1">IF(
    COUNTIFS('3.DNAExtractions'!E:E, B538, '3.DNAExtractions'!Y:Y, "Y") &gt; 0,
    _xlfn.TEXTJOIN(", ", TRUE, IF(('3.DNAExtractions'!E:E = B538) * ('3.DNAExtractions'!Y:Y = "Y"), '3.DNAExtractions'!D:D, "")),
    IF(
        COUNTIFS('3.DNAExtractions'!E:E, B538, '3.DNAExtractions'!X:X, "Y") &gt; 0,
        _xlfn.TEXTJOIN(", ", TRUE, IF(('3.DNAExtractions'!E:E = B538) * ('3.DNAExtractions'!X:X = "Y"), '3.DNAExtractions'!D:D, "")),
        "Awaiting Status"
    )
)</f>
        <v>Extracted</v>
      </c>
      <c r="G538" s="45" t="s">
        <v>92</v>
      </c>
      <c r="H538" s="8" t="str" cm="1">
        <f t="array" aca="1" ref="H538" ca="1">IF(
    G538="N",
    "",
    IF(
        COUNTIFS('4.Illumina'!E:E, B538, '4.Illumina'!R:R, "Y") &gt; 0,
        _xlfn.TEXTJOIN(", ", TRUE, IF(('4.Illumina'!E:E = B538) * ('4.Illumina'!R:R = "Y"), '4.Illumina'!D:D, "")),
        IF(
            COUNTIFS('4.Illumina'!E:E, B538, '4.Illumina'!Q:Q, "Y") &gt; 0,
            _xlfn.TEXTJOIN(", ", TRUE, IF(('4.Illumina'!E:E = B538) * ('4.Illumina'!Q:Q = "Y"), '4.Illumina'!D:D, "")),
            "Awaiting Status"
        )
    )
)</f>
        <v>Sequenced</v>
      </c>
      <c r="I538" s="26" t="s">
        <v>94</v>
      </c>
      <c r="J538" s="56" t="str" cm="1">
        <f t="array" aca="1" ref="J538" ca="1">IF(
    I538="N",
    "",
    IF(
        COUNTIFS('4.PacBio'!E:E, B538, '4.PacBio'!W:W, "Y") &gt; 0,
        _xlfn.TEXTJOIN(", ", TRUE, IF(('4.PacBio'!E:E = B538) * ('4.PacBio'!W:W = "Y"), '4.PacBio'!D:D, "")),
        IF(
            COUNTIFS('4.PacBio'!E:E, B538, '4.PacBio'!V:V, "Y") &gt; 0,
            _xlfn.TEXTJOIN(", ", TRUE, IF(('4.PacBio'!E:E = B538) * ('4.PacBio'!V:V = "Y"), '4.PacBio'!D:D, "")),
            "Awaiting Status"
        )
    )
)</f>
        <v/>
      </c>
      <c r="K538" s="181" t="s">
        <v>94</v>
      </c>
      <c r="L538" s="8" t="str" cm="1">
        <f t="array" aca="1" ref="L538" ca="1">IF(
    K538="N",
    "",
    IF(
        COUNTIFS('4.HiCLibrary'!E:E, B538, '4.HiCLibrary'!V:V, "Y") &gt; 0,
        _xlfn.TEXTJOIN(", ", TRUE, IF(('4.HiCLibrary'!E:E = B538) * ('4.HiCLibrary'!V:V = "Y"), '4.HiCLibrary'!D:D, "")),
        IF(
            COUNTIFS('4.HiCLibrary'!E:E, B538, '4.HiCLibrary'!U:U, "Y") &gt; 0,
            _xlfn.TEXTJOIN(", ", TRUE, IF(('4.HiCLibrary'!E:E = B538) * ('4.HiCLibrary'!U:U = "Y"), '4.HiCLibrary'!D:D, "")),
            "Awaiting Status"
        )
    )
)</f>
        <v/>
      </c>
      <c r="M538" s="47" t="s">
        <v>94</v>
      </c>
      <c r="N538" s="56" t="str" cm="1">
        <f t="array" aca="1" ref="N538" ca="1">IF(
    M538="N",
    "",
    IF(
        COUNTIFS('4.ONT'!E:E, B538, '4.ONT'!Q:Q, "Y") &gt; 0,
        _xlfn.TEXTJOIN(", ", TRUE, IF(('4.ONT'!E:E = B538) * ('4.ONT'!Q:Q = "Y"), '4.ONT'!D:D, "")),
        IF(
            COUNTIFS('4.ONT'!E:E, B538, '4.ONT'!P:P, "Y") &gt; 0,
            _xlfn.TEXTJOIN(", ", TRUE, IF(('4.ONT'!E:E = B538) * ('4.ONT'!P:P = "Y"), '4.ONT'!D:D, "")),
            "Awaiting Status"
        )
    )
)</f>
        <v/>
      </c>
      <c r="O538" s="60" t="s">
        <v>94</v>
      </c>
      <c r="P538" s="60" t="str" cm="1">
        <f t="array" aca="1" ref="P538" ca="1">IF(
    O538="N",
    "",
    IF(
        COUNTIFS('3.RNAExtractions'!E:E, B538, '3.RNAExtractions'!Z:Z, "Y") &gt; 0,
        _xlfn.TEXTJOIN(", ", TRUE, IF(('3.RNAExtractions'!E:E = B538) * ('3.RNAExtractions'!Z:Z = "Y"), '3.RNAExtractions'!D:D, "")),
        IF(
            COUNTIFS('3.RNAExtractions'!E:E, B538, '3.RNAExtractions'!Y:Y, "Y") &gt; 0,
            _xlfn.TEXTJOIN(", ", TRUE, IF(('3.RNAExtractions'!E:E = B538) * ('3.RNAExtractions'!Y:Y = "Y"), '3.RNAExtractions'!D:D, "")),
            "Awaiting Status"
        )
    )
)</f>
        <v/>
      </c>
      <c r="Q538" s="60"/>
      <c r="R538" s="60" t="str" cm="1">
        <f t="array" aca="1" ref="R538" ca="1">IF(
    Q538="N",
    "",
    IF(
        COUNTIFS('4.RNAIllumina'!E:E, B538, '4.RNAIllumina'!Y:Y, "Y") &gt; 0,
        _xlfn.TEXTJOIN(", ", TRUE, IF(('4.RNAIllumina'!E:E = B538) * ('4.RNAIllumina'!Y:Y = "Y"), '4.RNAIllumina'!D:D, "")),
        IF(
            COUNTIFS('4.RNAIllumina'!E:E, B538, '4.RNAIllumina'!X:X, "Y") &gt; 0,
            _xlfn.TEXTJOIN(", ", TRUE, IF(('4.RNAIllumina'!E:E = B538) * ('4.RNAIllumina'!X:X = "Y"), '4.RNAIllumina'!D:D, "")),
            "Awaiting Status"
        )
    )
)</f>
        <v>Awaiting Status</v>
      </c>
      <c r="T538" s="6" t="str">
        <f ca="1">VLOOKUP($B538,'1.MetaData'!$B:$H,2,FALSE)</f>
        <v>AWFS-F16-1552</v>
      </c>
      <c r="U538" s="7" t="str">
        <f ca="1">VLOOKUP($B538,'1.MetaData'!$B:$H,3,FALSE)</f>
        <v>Aphareus furca</v>
      </c>
      <c r="V538" s="7" t="str">
        <f ca="1">VLOOKUP($B538,'1.MetaData'!$B:$H,4,FALSE)</f>
        <v xml:space="preserve">Small toothed jobfish </v>
      </c>
      <c r="W538" s="6" t="str">
        <f ca="1">VLOOKUP($B538,'1.MetaData'!$B:$H,5,FALSE)</f>
        <v xml:space="preserve">WA Fisheries </v>
      </c>
      <c r="X538" s="6" t="str">
        <f ca="1">VLOOKUP($B538,'1.MetaData'!$B:$H,6,FALSE)</f>
        <v>TrEnD</v>
      </c>
      <c r="Z538"/>
    </row>
    <row r="539" spans="1:26" hidden="1" x14ac:dyDescent="0.25">
      <c r="A539" s="17">
        <v>538</v>
      </c>
      <c r="B539" s="3" t="str">
        <f t="shared" ca="1" si="10"/>
        <v>OG538</v>
      </c>
      <c r="C539" s="219" t="s">
        <v>96</v>
      </c>
      <c r="D539" s="4">
        <f ca="1">COUNTIF('2.Tissue'!C:C,B539)</f>
        <v>1</v>
      </c>
      <c r="E539" s="4">
        <f ca="1">COUNTIFS('3.DNAExtractions'!$E:$E,$B539,'3.DNAExtractions'!$D:$D,E$1)</f>
        <v>1</v>
      </c>
      <c r="F539" s="2" t="str" cm="1">
        <f t="array" aca="1" ref="F539" ca="1">IF(
    COUNTIFS('3.DNAExtractions'!E:E, B539, '3.DNAExtractions'!Y:Y, "Y") &gt; 0,
    _xlfn.TEXTJOIN(", ", TRUE, IF(('3.DNAExtractions'!E:E = B539) * ('3.DNAExtractions'!Y:Y = "Y"), '3.DNAExtractions'!D:D, "")),
    IF(
        COUNTIFS('3.DNAExtractions'!E:E, B539, '3.DNAExtractions'!X:X, "Y") &gt; 0,
        _xlfn.TEXTJOIN(", ", TRUE, IF(('3.DNAExtractions'!E:E = B539) * ('3.DNAExtractions'!X:X = "Y"), '3.DNAExtractions'!D:D, "")),
        "Awaiting Status"
    )
)</f>
        <v>Extracted</v>
      </c>
      <c r="G539" s="45" t="s">
        <v>92</v>
      </c>
      <c r="H539" s="8" t="str" cm="1">
        <f t="array" aca="1" ref="H539" ca="1">IF(
    G539="N",
    "",
    IF(
        COUNTIFS('4.Illumina'!E:E, B539, '4.Illumina'!R:R, "Y") &gt; 0,
        _xlfn.TEXTJOIN(", ", TRUE, IF(('4.Illumina'!E:E = B539) * ('4.Illumina'!R:R = "Y"), '4.Illumina'!D:D, "")),
        IF(
            COUNTIFS('4.Illumina'!E:E, B539, '4.Illumina'!Q:Q, "Y") &gt; 0,
            _xlfn.TEXTJOIN(", ", TRUE, IF(('4.Illumina'!E:E = B539) * ('4.Illumina'!Q:Q = "Y"), '4.Illumina'!D:D, "")),
            "Awaiting Status"
        )
    )
)</f>
        <v>Sequenced</v>
      </c>
      <c r="I539" s="26" t="s">
        <v>94</v>
      </c>
      <c r="J539" s="56" t="str" cm="1">
        <f t="array" aca="1" ref="J539" ca="1">IF(
    I539="N",
    "",
    IF(
        COUNTIFS('4.PacBio'!E:E, B539, '4.PacBio'!W:W, "Y") &gt; 0,
        _xlfn.TEXTJOIN(", ", TRUE, IF(('4.PacBio'!E:E = B539) * ('4.PacBio'!W:W = "Y"), '4.PacBio'!D:D, "")),
        IF(
            COUNTIFS('4.PacBio'!E:E, B539, '4.PacBio'!V:V, "Y") &gt; 0,
            _xlfn.TEXTJOIN(", ", TRUE, IF(('4.PacBio'!E:E = B539) * ('4.PacBio'!V:V = "Y"), '4.PacBio'!D:D, "")),
            "Awaiting Status"
        )
    )
)</f>
        <v/>
      </c>
      <c r="K539" s="181" t="s">
        <v>94</v>
      </c>
      <c r="L539" s="8" t="str" cm="1">
        <f t="array" aca="1" ref="L539" ca="1">IF(
    K539="N",
    "",
    IF(
        COUNTIFS('4.HiCLibrary'!E:E, B539, '4.HiCLibrary'!V:V, "Y") &gt; 0,
        _xlfn.TEXTJOIN(", ", TRUE, IF(('4.HiCLibrary'!E:E = B539) * ('4.HiCLibrary'!V:V = "Y"), '4.HiCLibrary'!D:D, "")),
        IF(
            COUNTIFS('4.HiCLibrary'!E:E, B539, '4.HiCLibrary'!U:U, "Y") &gt; 0,
            _xlfn.TEXTJOIN(", ", TRUE, IF(('4.HiCLibrary'!E:E = B539) * ('4.HiCLibrary'!U:U = "Y"), '4.HiCLibrary'!D:D, "")),
            "Awaiting Status"
        )
    )
)</f>
        <v/>
      </c>
      <c r="M539" s="47" t="s">
        <v>94</v>
      </c>
      <c r="N539" s="56" t="str" cm="1">
        <f t="array" aca="1" ref="N539" ca="1">IF(
    M539="N",
    "",
    IF(
        COUNTIFS('4.ONT'!E:E, B539, '4.ONT'!Q:Q, "Y") &gt; 0,
        _xlfn.TEXTJOIN(", ", TRUE, IF(('4.ONT'!E:E = B539) * ('4.ONT'!Q:Q = "Y"), '4.ONT'!D:D, "")),
        IF(
            COUNTIFS('4.ONT'!E:E, B539, '4.ONT'!P:P, "Y") &gt; 0,
            _xlfn.TEXTJOIN(", ", TRUE, IF(('4.ONT'!E:E = B539) * ('4.ONT'!P:P = "Y"), '4.ONT'!D:D, "")),
            "Awaiting Status"
        )
    )
)</f>
        <v/>
      </c>
      <c r="O539" s="60" t="s">
        <v>94</v>
      </c>
      <c r="P539" s="60" t="str" cm="1">
        <f t="array" aca="1" ref="P539" ca="1">IF(
    O539="N",
    "",
    IF(
        COUNTIFS('3.RNAExtractions'!E:E, B539, '3.RNAExtractions'!Z:Z, "Y") &gt; 0,
        _xlfn.TEXTJOIN(", ", TRUE, IF(('3.RNAExtractions'!E:E = B539) * ('3.RNAExtractions'!Z:Z = "Y"), '3.RNAExtractions'!D:D, "")),
        IF(
            COUNTIFS('3.RNAExtractions'!E:E, B539, '3.RNAExtractions'!Y:Y, "Y") &gt; 0,
            _xlfn.TEXTJOIN(", ", TRUE, IF(('3.RNAExtractions'!E:E = B539) * ('3.RNAExtractions'!Y:Y = "Y"), '3.RNAExtractions'!D:D, "")),
            "Awaiting Status"
        )
    )
)</f>
        <v/>
      </c>
      <c r="Q539" s="60"/>
      <c r="R539" s="60" t="str" cm="1">
        <f t="array" aca="1" ref="R539" ca="1">IF(
    Q539="N",
    "",
    IF(
        COUNTIFS('4.RNAIllumina'!E:E, B539, '4.RNAIllumina'!Y:Y, "Y") &gt; 0,
        _xlfn.TEXTJOIN(", ", TRUE, IF(('4.RNAIllumina'!E:E = B539) * ('4.RNAIllumina'!Y:Y = "Y"), '4.RNAIllumina'!D:D, "")),
        IF(
            COUNTIFS('4.RNAIllumina'!E:E, B539, '4.RNAIllumina'!X:X, "Y") &gt; 0,
            _xlfn.TEXTJOIN(", ", TRUE, IF(('4.RNAIllumina'!E:E = B539) * ('4.RNAIllumina'!X:X = "Y"), '4.RNAIllumina'!D:D, "")),
            "Awaiting Status"
        )
    )
)</f>
        <v>Awaiting Status</v>
      </c>
      <c r="T539" s="6" t="str">
        <f ca="1">VLOOKUP($B539,'1.MetaData'!$B:$H,2,FALSE)</f>
        <v>AWFS-F16-1586</v>
      </c>
      <c r="U539" s="7" t="str">
        <f ca="1">VLOOKUP($B539,'1.MetaData'!$B:$H,3,FALSE)</f>
        <v>Callionymus grossi</v>
      </c>
      <c r="V539" s="7">
        <f ca="1">VLOOKUP($B539,'1.MetaData'!$B:$H,4,FALSE)</f>
        <v>0</v>
      </c>
      <c r="W539" s="6" t="str">
        <f ca="1">VLOOKUP($B539,'1.MetaData'!$B:$H,5,FALSE)</f>
        <v xml:space="preserve">WA Fisheries </v>
      </c>
      <c r="X539" s="6" t="str">
        <f ca="1">VLOOKUP($B539,'1.MetaData'!$B:$H,6,FALSE)</f>
        <v>TrEnD</v>
      </c>
      <c r="Z539"/>
    </row>
    <row r="540" spans="1:26" hidden="1" x14ac:dyDescent="0.25">
      <c r="A540" s="17">
        <v>539</v>
      </c>
      <c r="B540" s="3" t="str">
        <f t="shared" ca="1" si="10"/>
        <v>OG539</v>
      </c>
      <c r="C540" s="219" t="s">
        <v>96</v>
      </c>
      <c r="D540" s="4">
        <f ca="1">COUNTIF('2.Tissue'!C:C,B540)</f>
        <v>1</v>
      </c>
      <c r="E540" s="4">
        <f ca="1">COUNTIFS('3.DNAExtractions'!$E:$E,$B540,'3.DNAExtractions'!$D:$D,E$1)</f>
        <v>1</v>
      </c>
      <c r="F540" s="2" t="str" cm="1">
        <f t="array" aca="1" ref="F540" ca="1">IF(
    COUNTIFS('3.DNAExtractions'!E:E, B540, '3.DNAExtractions'!Y:Y, "Y") &gt; 0,
    _xlfn.TEXTJOIN(", ", TRUE, IF(('3.DNAExtractions'!E:E = B540) * ('3.DNAExtractions'!Y:Y = "Y"), '3.DNAExtractions'!D:D, "")),
    IF(
        COUNTIFS('3.DNAExtractions'!E:E, B540, '3.DNAExtractions'!X:X, "Y") &gt; 0,
        _xlfn.TEXTJOIN(", ", TRUE, IF(('3.DNAExtractions'!E:E = B540) * ('3.DNAExtractions'!X:X = "Y"), '3.DNAExtractions'!D:D, "")),
        "Awaiting Status"
    )
)</f>
        <v>Extracted</v>
      </c>
      <c r="G540" s="45" t="s">
        <v>92</v>
      </c>
      <c r="H540" s="8" t="str" cm="1">
        <f t="array" aca="1" ref="H540" ca="1">IF(
    G540="N",
    "",
    IF(
        COUNTIFS('4.Illumina'!E:E, B540, '4.Illumina'!R:R, "Y") &gt; 0,
        _xlfn.TEXTJOIN(", ", TRUE, IF(('4.Illumina'!E:E = B540) * ('4.Illumina'!R:R = "Y"), '4.Illumina'!D:D, "")),
        IF(
            COUNTIFS('4.Illumina'!E:E, B540, '4.Illumina'!Q:Q, "Y") &gt; 0,
            _xlfn.TEXTJOIN(", ", TRUE, IF(('4.Illumina'!E:E = B540) * ('4.Illumina'!Q:Q = "Y"), '4.Illumina'!D:D, "")),
            "Awaiting Status"
        )
    )
)</f>
        <v>Sequenced</v>
      </c>
      <c r="I540" s="26" t="s">
        <v>94</v>
      </c>
      <c r="J540" s="56" t="str" cm="1">
        <f t="array" aca="1" ref="J540" ca="1">IF(
    I540="N",
    "",
    IF(
        COUNTIFS('4.PacBio'!E:E, B540, '4.PacBio'!W:W, "Y") &gt; 0,
        _xlfn.TEXTJOIN(", ", TRUE, IF(('4.PacBio'!E:E = B540) * ('4.PacBio'!W:W = "Y"), '4.PacBio'!D:D, "")),
        IF(
            COUNTIFS('4.PacBio'!E:E, B540, '4.PacBio'!V:V, "Y") &gt; 0,
            _xlfn.TEXTJOIN(", ", TRUE, IF(('4.PacBio'!E:E = B540) * ('4.PacBio'!V:V = "Y"), '4.PacBio'!D:D, "")),
            "Awaiting Status"
        )
    )
)</f>
        <v/>
      </c>
      <c r="K540" s="181" t="s">
        <v>94</v>
      </c>
      <c r="L540" s="8" t="str" cm="1">
        <f t="array" aca="1" ref="L540" ca="1">IF(
    K540="N",
    "",
    IF(
        COUNTIFS('4.HiCLibrary'!E:E, B540, '4.HiCLibrary'!V:V, "Y") &gt; 0,
        _xlfn.TEXTJOIN(", ", TRUE, IF(('4.HiCLibrary'!E:E = B540) * ('4.HiCLibrary'!V:V = "Y"), '4.HiCLibrary'!D:D, "")),
        IF(
            COUNTIFS('4.HiCLibrary'!E:E, B540, '4.HiCLibrary'!U:U, "Y") &gt; 0,
            _xlfn.TEXTJOIN(", ", TRUE, IF(('4.HiCLibrary'!E:E = B540) * ('4.HiCLibrary'!U:U = "Y"), '4.HiCLibrary'!D:D, "")),
            "Awaiting Status"
        )
    )
)</f>
        <v/>
      </c>
      <c r="M540" s="47" t="s">
        <v>94</v>
      </c>
      <c r="N540" s="56" t="str" cm="1">
        <f t="array" aca="1" ref="N540" ca="1">IF(
    M540="N",
    "",
    IF(
        COUNTIFS('4.ONT'!E:E, B540, '4.ONT'!Q:Q, "Y") &gt; 0,
        _xlfn.TEXTJOIN(", ", TRUE, IF(('4.ONT'!E:E = B540) * ('4.ONT'!Q:Q = "Y"), '4.ONT'!D:D, "")),
        IF(
            COUNTIFS('4.ONT'!E:E, B540, '4.ONT'!P:P, "Y") &gt; 0,
            _xlfn.TEXTJOIN(", ", TRUE, IF(('4.ONT'!E:E = B540) * ('4.ONT'!P:P = "Y"), '4.ONT'!D:D, "")),
            "Awaiting Status"
        )
    )
)</f>
        <v/>
      </c>
      <c r="O540" s="60" t="s">
        <v>94</v>
      </c>
      <c r="P540" s="60" t="str" cm="1">
        <f t="array" aca="1" ref="P540" ca="1">IF(
    O540="N",
    "",
    IF(
        COUNTIFS('3.RNAExtractions'!E:E, B540, '3.RNAExtractions'!Z:Z, "Y") &gt; 0,
        _xlfn.TEXTJOIN(", ", TRUE, IF(('3.RNAExtractions'!E:E = B540) * ('3.RNAExtractions'!Z:Z = "Y"), '3.RNAExtractions'!D:D, "")),
        IF(
            COUNTIFS('3.RNAExtractions'!E:E, B540, '3.RNAExtractions'!Y:Y, "Y") &gt; 0,
            _xlfn.TEXTJOIN(", ", TRUE, IF(('3.RNAExtractions'!E:E = B540) * ('3.RNAExtractions'!Y:Y = "Y"), '3.RNAExtractions'!D:D, "")),
            "Awaiting Status"
        )
    )
)</f>
        <v/>
      </c>
      <c r="Q540" s="60"/>
      <c r="R540" s="60" t="str" cm="1">
        <f t="array" aca="1" ref="R540" ca="1">IF(
    Q540="N",
    "",
    IF(
        COUNTIFS('4.RNAIllumina'!E:E, B540, '4.RNAIllumina'!Y:Y, "Y") &gt; 0,
        _xlfn.TEXTJOIN(", ", TRUE, IF(('4.RNAIllumina'!E:E = B540) * ('4.RNAIllumina'!Y:Y = "Y"), '4.RNAIllumina'!D:D, "")),
        IF(
            COUNTIFS('4.RNAIllumina'!E:E, B540, '4.RNAIllumina'!X:X, "Y") &gt; 0,
            _xlfn.TEXTJOIN(", ", TRUE, IF(('4.RNAIllumina'!E:E = B540) * ('4.RNAIllumina'!X:X = "Y"), '4.RNAIllumina'!D:D, "")),
            "Awaiting Status"
        )
    )
)</f>
        <v>Awaiting Status</v>
      </c>
      <c r="T540" s="6" t="str">
        <f ca="1">VLOOKUP($B540,'1.MetaData'!$B:$H,2,FALSE)</f>
        <v>AWFS-F16-1501</v>
      </c>
      <c r="U540" s="7" t="str">
        <f ca="1">VLOOKUP($B540,'1.MetaData'!$B:$H,3,FALSE)</f>
        <v>Callionymus sublaevis</v>
      </c>
      <c r="V540" s="7" t="str">
        <f ca="1">VLOOKUP($B540,'1.MetaData'!$B:$H,4,FALSE)</f>
        <v>Australian filamentous dragonet</v>
      </c>
      <c r="W540" s="6" t="str">
        <f ca="1">VLOOKUP($B540,'1.MetaData'!$B:$H,5,FALSE)</f>
        <v xml:space="preserve">WA Fisheries </v>
      </c>
      <c r="X540" s="6" t="str">
        <f ca="1">VLOOKUP($B540,'1.MetaData'!$B:$H,6,FALSE)</f>
        <v>TrEnD</v>
      </c>
      <c r="Z540"/>
    </row>
    <row r="541" spans="1:26" hidden="1" x14ac:dyDescent="0.25">
      <c r="A541" s="17">
        <v>540</v>
      </c>
      <c r="B541" s="3" t="str">
        <f t="shared" ca="1" si="10"/>
        <v>OG540</v>
      </c>
      <c r="C541" s="219" t="s">
        <v>96</v>
      </c>
      <c r="D541" s="4">
        <f ca="1">COUNTIF('2.Tissue'!C:C,B541)</f>
        <v>1</v>
      </c>
      <c r="E541" s="4">
        <f ca="1">COUNTIFS('3.DNAExtractions'!$E:$E,$B541,'3.DNAExtractions'!$D:$D,E$1)</f>
        <v>1</v>
      </c>
      <c r="F541" s="2" t="str" cm="1">
        <f t="array" aca="1" ref="F541" ca="1">IF(
    COUNTIFS('3.DNAExtractions'!E:E, B541, '3.DNAExtractions'!Y:Y, "Y") &gt; 0,
    _xlfn.TEXTJOIN(", ", TRUE, IF(('3.DNAExtractions'!E:E = B541) * ('3.DNAExtractions'!Y:Y = "Y"), '3.DNAExtractions'!D:D, "")),
    IF(
        COUNTIFS('3.DNAExtractions'!E:E, B541, '3.DNAExtractions'!X:X, "Y") &gt; 0,
        _xlfn.TEXTJOIN(", ", TRUE, IF(('3.DNAExtractions'!E:E = B541) * ('3.DNAExtractions'!X:X = "Y"), '3.DNAExtractions'!D:D, "")),
        "Awaiting Status"
    )
)</f>
        <v>Extracted</v>
      </c>
      <c r="G541" s="45" t="s">
        <v>92</v>
      </c>
      <c r="H541" s="8" t="str" cm="1">
        <f t="array" aca="1" ref="H541" ca="1">IF(
    G541="N",
    "",
    IF(
        COUNTIFS('4.Illumina'!E:E, B541, '4.Illumina'!R:R, "Y") &gt; 0,
        _xlfn.TEXTJOIN(", ", TRUE, IF(('4.Illumina'!E:E = B541) * ('4.Illumina'!R:R = "Y"), '4.Illumina'!D:D, "")),
        IF(
            COUNTIFS('4.Illumina'!E:E, B541, '4.Illumina'!Q:Q, "Y") &gt; 0,
            _xlfn.TEXTJOIN(", ", TRUE, IF(('4.Illumina'!E:E = B541) * ('4.Illumina'!Q:Q = "Y"), '4.Illumina'!D:D, "")),
            "Awaiting Status"
        )
    )
)</f>
        <v>Sequenced</v>
      </c>
      <c r="I541" s="26" t="s">
        <v>94</v>
      </c>
      <c r="J541" s="56" t="str" cm="1">
        <f t="array" aca="1" ref="J541" ca="1">IF(
    I541="N",
    "",
    IF(
        COUNTIFS('4.PacBio'!E:E, B541, '4.PacBio'!W:W, "Y") &gt; 0,
        _xlfn.TEXTJOIN(", ", TRUE, IF(('4.PacBio'!E:E = B541) * ('4.PacBio'!W:W = "Y"), '4.PacBio'!D:D, "")),
        IF(
            COUNTIFS('4.PacBio'!E:E, B541, '4.PacBio'!V:V, "Y") &gt; 0,
            _xlfn.TEXTJOIN(", ", TRUE, IF(('4.PacBio'!E:E = B541) * ('4.PacBio'!V:V = "Y"), '4.PacBio'!D:D, "")),
            "Awaiting Status"
        )
    )
)</f>
        <v/>
      </c>
      <c r="K541" s="181" t="s">
        <v>94</v>
      </c>
      <c r="L541" s="8" t="str" cm="1">
        <f t="array" aca="1" ref="L541" ca="1">IF(
    K541="N",
    "",
    IF(
        COUNTIFS('4.HiCLibrary'!E:E, B541, '4.HiCLibrary'!V:V, "Y") &gt; 0,
        _xlfn.TEXTJOIN(", ", TRUE, IF(('4.HiCLibrary'!E:E = B541) * ('4.HiCLibrary'!V:V = "Y"), '4.HiCLibrary'!D:D, "")),
        IF(
            COUNTIFS('4.HiCLibrary'!E:E, B541, '4.HiCLibrary'!U:U, "Y") &gt; 0,
            _xlfn.TEXTJOIN(", ", TRUE, IF(('4.HiCLibrary'!E:E = B541) * ('4.HiCLibrary'!U:U = "Y"), '4.HiCLibrary'!D:D, "")),
            "Awaiting Status"
        )
    )
)</f>
        <v/>
      </c>
      <c r="M541" s="47" t="s">
        <v>94</v>
      </c>
      <c r="N541" s="56" t="str" cm="1">
        <f t="array" aca="1" ref="N541" ca="1">IF(
    M541="N",
    "",
    IF(
        COUNTIFS('4.ONT'!E:E, B541, '4.ONT'!Q:Q, "Y") &gt; 0,
        _xlfn.TEXTJOIN(", ", TRUE, IF(('4.ONT'!E:E = B541) * ('4.ONT'!Q:Q = "Y"), '4.ONT'!D:D, "")),
        IF(
            COUNTIFS('4.ONT'!E:E, B541, '4.ONT'!P:P, "Y") &gt; 0,
            _xlfn.TEXTJOIN(", ", TRUE, IF(('4.ONT'!E:E = B541) * ('4.ONT'!P:P = "Y"), '4.ONT'!D:D, "")),
            "Awaiting Status"
        )
    )
)</f>
        <v/>
      </c>
      <c r="O541" s="60" t="s">
        <v>94</v>
      </c>
      <c r="P541" s="60" t="str" cm="1">
        <f t="array" aca="1" ref="P541" ca="1">IF(
    O541="N",
    "",
    IF(
        COUNTIFS('3.RNAExtractions'!E:E, B541, '3.RNAExtractions'!Z:Z, "Y") &gt; 0,
        _xlfn.TEXTJOIN(", ", TRUE, IF(('3.RNAExtractions'!E:E = B541) * ('3.RNAExtractions'!Z:Z = "Y"), '3.RNAExtractions'!D:D, "")),
        IF(
            COUNTIFS('3.RNAExtractions'!E:E, B541, '3.RNAExtractions'!Y:Y, "Y") &gt; 0,
            _xlfn.TEXTJOIN(", ", TRUE, IF(('3.RNAExtractions'!E:E = B541) * ('3.RNAExtractions'!Y:Y = "Y"), '3.RNAExtractions'!D:D, "")),
            "Awaiting Status"
        )
    )
)</f>
        <v/>
      </c>
      <c r="Q541" s="60"/>
      <c r="R541" s="60" t="str" cm="1">
        <f t="array" aca="1" ref="R541" ca="1">IF(
    Q541="N",
    "",
    IF(
        COUNTIFS('4.RNAIllumina'!E:E, B541, '4.RNAIllumina'!Y:Y, "Y") &gt; 0,
        _xlfn.TEXTJOIN(", ", TRUE, IF(('4.RNAIllumina'!E:E = B541) * ('4.RNAIllumina'!Y:Y = "Y"), '4.RNAIllumina'!D:D, "")),
        IF(
            COUNTIFS('4.RNAIllumina'!E:E, B541, '4.RNAIllumina'!X:X, "Y") &gt; 0,
            _xlfn.TEXTJOIN(", ", TRUE, IF(('4.RNAIllumina'!E:E = B541) * ('4.RNAIllumina'!X:X = "Y"), '4.RNAIllumina'!D:D, "")),
            "Awaiting Status"
        )
    )
)</f>
        <v>Awaiting Status</v>
      </c>
      <c r="T541" s="6" t="str">
        <f ca="1">VLOOKUP($B541,'1.MetaData'!$B:$H,2,FALSE)</f>
        <v>AWFS-F16-1588</v>
      </c>
      <c r="U541" s="7" t="str">
        <f ca="1">VLOOKUP($B541,'1.MetaData'!$B:$H,3,FALSE)</f>
        <v>Carangoides chrysophrys</v>
      </c>
      <c r="V541" s="7">
        <f ca="1">VLOOKUP($B541,'1.MetaData'!$B:$H,4,FALSE)</f>
        <v>0</v>
      </c>
      <c r="W541" s="6" t="str">
        <f ca="1">VLOOKUP($B541,'1.MetaData'!$B:$H,5,FALSE)</f>
        <v xml:space="preserve">WA Fisheries </v>
      </c>
      <c r="X541" s="6" t="str">
        <f ca="1">VLOOKUP($B541,'1.MetaData'!$B:$H,6,FALSE)</f>
        <v>TrEnD</v>
      </c>
      <c r="Z541"/>
    </row>
    <row r="542" spans="1:26" hidden="1" x14ac:dyDescent="0.25">
      <c r="A542" s="17">
        <v>541</v>
      </c>
      <c r="B542" s="3" t="str">
        <f t="shared" ca="1" si="10"/>
        <v>OG541</v>
      </c>
      <c r="C542" s="219" t="s">
        <v>96</v>
      </c>
      <c r="D542" s="4">
        <f ca="1">COUNTIF('2.Tissue'!C:C,B542)</f>
        <v>1</v>
      </c>
      <c r="E542" s="4">
        <f ca="1">COUNTIFS('3.DNAExtractions'!$E:$E,$B542,'3.DNAExtractions'!$D:$D,E$1)</f>
        <v>1</v>
      </c>
      <c r="F542" s="2" t="str" cm="1">
        <f t="array" aca="1" ref="F542" ca="1">IF(
    COUNTIFS('3.DNAExtractions'!E:E, B542, '3.DNAExtractions'!Y:Y, "Y") &gt; 0,
    _xlfn.TEXTJOIN(", ", TRUE, IF(('3.DNAExtractions'!E:E = B542) * ('3.DNAExtractions'!Y:Y = "Y"), '3.DNAExtractions'!D:D, "")),
    IF(
        COUNTIFS('3.DNAExtractions'!E:E, B542, '3.DNAExtractions'!X:X, "Y") &gt; 0,
        _xlfn.TEXTJOIN(", ", TRUE, IF(('3.DNAExtractions'!E:E = B542) * ('3.DNAExtractions'!X:X = "Y"), '3.DNAExtractions'!D:D, "")),
        "Awaiting Status"
    )
)</f>
        <v>Extracted</v>
      </c>
      <c r="G542" s="45" t="s">
        <v>92</v>
      </c>
      <c r="H542" s="8" t="str" cm="1">
        <f t="array" aca="1" ref="H542" ca="1">IF(
    G542="N",
    "",
    IF(
        COUNTIFS('4.Illumina'!E:E, B542, '4.Illumina'!R:R, "Y") &gt; 0,
        _xlfn.TEXTJOIN(", ", TRUE, IF(('4.Illumina'!E:E = B542) * ('4.Illumina'!R:R = "Y"), '4.Illumina'!D:D, "")),
        IF(
            COUNTIFS('4.Illumina'!E:E, B542, '4.Illumina'!Q:Q, "Y") &gt; 0,
            _xlfn.TEXTJOIN(", ", TRUE, IF(('4.Illumina'!E:E = B542) * ('4.Illumina'!Q:Q = "Y"), '4.Illumina'!D:D, "")),
            "Awaiting Status"
        )
    )
)</f>
        <v>Sequenced</v>
      </c>
      <c r="I542" s="26" t="s">
        <v>94</v>
      </c>
      <c r="J542" s="56" t="str" cm="1">
        <f t="array" aca="1" ref="J542" ca="1">IF(
    I542="N",
    "",
    IF(
        COUNTIFS('4.PacBio'!E:E, B542, '4.PacBio'!W:W, "Y") &gt; 0,
        _xlfn.TEXTJOIN(", ", TRUE, IF(('4.PacBio'!E:E = B542) * ('4.PacBio'!W:W = "Y"), '4.PacBio'!D:D, "")),
        IF(
            COUNTIFS('4.PacBio'!E:E, B542, '4.PacBio'!V:V, "Y") &gt; 0,
            _xlfn.TEXTJOIN(", ", TRUE, IF(('4.PacBio'!E:E = B542) * ('4.PacBio'!V:V = "Y"), '4.PacBio'!D:D, "")),
            "Awaiting Status"
        )
    )
)</f>
        <v/>
      </c>
      <c r="K542" s="181" t="s">
        <v>94</v>
      </c>
      <c r="L542" s="8" t="str" cm="1">
        <f t="array" aca="1" ref="L542" ca="1">IF(
    K542="N",
    "",
    IF(
        COUNTIFS('4.HiCLibrary'!E:E, B542, '4.HiCLibrary'!V:V, "Y") &gt; 0,
        _xlfn.TEXTJOIN(", ", TRUE, IF(('4.HiCLibrary'!E:E = B542) * ('4.HiCLibrary'!V:V = "Y"), '4.HiCLibrary'!D:D, "")),
        IF(
            COUNTIFS('4.HiCLibrary'!E:E, B542, '4.HiCLibrary'!U:U, "Y") &gt; 0,
            _xlfn.TEXTJOIN(", ", TRUE, IF(('4.HiCLibrary'!E:E = B542) * ('4.HiCLibrary'!U:U = "Y"), '4.HiCLibrary'!D:D, "")),
            "Awaiting Status"
        )
    )
)</f>
        <v/>
      </c>
      <c r="M542" s="47" t="s">
        <v>94</v>
      </c>
      <c r="N542" s="56" t="str" cm="1">
        <f t="array" aca="1" ref="N542" ca="1">IF(
    M542="N",
    "",
    IF(
        COUNTIFS('4.ONT'!E:E, B542, '4.ONT'!Q:Q, "Y") &gt; 0,
        _xlfn.TEXTJOIN(", ", TRUE, IF(('4.ONT'!E:E = B542) * ('4.ONT'!Q:Q = "Y"), '4.ONT'!D:D, "")),
        IF(
            COUNTIFS('4.ONT'!E:E, B542, '4.ONT'!P:P, "Y") &gt; 0,
            _xlfn.TEXTJOIN(", ", TRUE, IF(('4.ONT'!E:E = B542) * ('4.ONT'!P:P = "Y"), '4.ONT'!D:D, "")),
            "Awaiting Status"
        )
    )
)</f>
        <v/>
      </c>
      <c r="O542" s="60" t="s">
        <v>94</v>
      </c>
      <c r="P542" s="60" t="str" cm="1">
        <f t="array" aca="1" ref="P542" ca="1">IF(
    O542="N",
    "",
    IF(
        COUNTIFS('3.RNAExtractions'!E:E, B542, '3.RNAExtractions'!Z:Z, "Y") &gt; 0,
        _xlfn.TEXTJOIN(", ", TRUE, IF(('3.RNAExtractions'!E:E = B542) * ('3.RNAExtractions'!Z:Z = "Y"), '3.RNAExtractions'!D:D, "")),
        IF(
            COUNTIFS('3.RNAExtractions'!E:E, B542, '3.RNAExtractions'!Y:Y, "Y") &gt; 0,
            _xlfn.TEXTJOIN(", ", TRUE, IF(('3.RNAExtractions'!E:E = B542) * ('3.RNAExtractions'!Y:Y = "Y"), '3.RNAExtractions'!D:D, "")),
            "Awaiting Status"
        )
    )
)</f>
        <v/>
      </c>
      <c r="Q542" s="60"/>
      <c r="R542" s="60" t="str" cm="1">
        <f t="array" aca="1" ref="R542" ca="1">IF(
    Q542="N",
    "",
    IF(
        COUNTIFS('4.RNAIllumina'!E:E, B542, '4.RNAIllumina'!Y:Y, "Y") &gt; 0,
        _xlfn.TEXTJOIN(", ", TRUE, IF(('4.RNAIllumina'!E:E = B542) * ('4.RNAIllumina'!Y:Y = "Y"), '4.RNAIllumina'!D:D, "")),
        IF(
            COUNTIFS('4.RNAIllumina'!E:E, B542, '4.RNAIllumina'!X:X, "Y") &gt; 0,
            _xlfn.TEXTJOIN(", ", TRUE, IF(('4.RNAIllumina'!E:E = B542) * ('4.RNAIllumina'!X:X = "Y"), '4.RNAIllumina'!D:D, "")),
            "Awaiting Status"
        )
    )
)</f>
        <v>Awaiting Status</v>
      </c>
      <c r="T542" s="6" t="str">
        <f ca="1">VLOOKUP($B542,'1.MetaData'!$B:$H,2,FALSE)</f>
        <v>AWFS-F16-1533</v>
      </c>
      <c r="U542" s="7" t="str">
        <f ca="1">VLOOKUP($B542,'1.MetaData'!$B:$H,3,FALSE)</f>
        <v>Carangoides gymnostethus</v>
      </c>
      <c r="V542" s="7" t="str">
        <f ca="1">VLOOKUP($B542,'1.MetaData'!$B:$H,4,FALSE)</f>
        <v xml:space="preserve">Bludger </v>
      </c>
      <c r="W542" s="6" t="str">
        <f ca="1">VLOOKUP($B542,'1.MetaData'!$B:$H,5,FALSE)</f>
        <v xml:space="preserve">WA Fisheries </v>
      </c>
      <c r="X542" s="6" t="str">
        <f ca="1">VLOOKUP($B542,'1.MetaData'!$B:$H,6,FALSE)</f>
        <v>TrEnD</v>
      </c>
      <c r="Z542"/>
    </row>
    <row r="543" spans="1:26" hidden="1" x14ac:dyDescent="0.25">
      <c r="A543" s="17">
        <v>542</v>
      </c>
      <c r="B543" s="3" t="str">
        <f t="shared" ca="1" si="10"/>
        <v>OG542</v>
      </c>
      <c r="C543" s="219" t="s">
        <v>96</v>
      </c>
      <c r="D543" s="4">
        <f ca="1">COUNTIF('2.Tissue'!C:C,B543)</f>
        <v>1</v>
      </c>
      <c r="E543" s="4">
        <f ca="1">COUNTIFS('3.DNAExtractions'!$E:$E,$B543,'3.DNAExtractions'!$D:$D,E$1)</f>
        <v>1</v>
      </c>
      <c r="F543" s="2" t="str" cm="1">
        <f t="array" aca="1" ref="F543" ca="1">IF(
    COUNTIFS('3.DNAExtractions'!E:E, B543, '3.DNAExtractions'!Y:Y, "Y") &gt; 0,
    _xlfn.TEXTJOIN(", ", TRUE, IF(('3.DNAExtractions'!E:E = B543) * ('3.DNAExtractions'!Y:Y = "Y"), '3.DNAExtractions'!D:D, "")),
    IF(
        COUNTIFS('3.DNAExtractions'!E:E, B543, '3.DNAExtractions'!X:X, "Y") &gt; 0,
        _xlfn.TEXTJOIN(", ", TRUE, IF(('3.DNAExtractions'!E:E = B543) * ('3.DNAExtractions'!X:X = "Y"), '3.DNAExtractions'!D:D, "")),
        "Awaiting Status"
    )
)</f>
        <v>Extracted</v>
      </c>
      <c r="G543" s="45" t="s">
        <v>92</v>
      </c>
      <c r="H543" s="8" t="str" cm="1">
        <f t="array" aca="1" ref="H543" ca="1">IF(
    G543="N",
    "",
    IF(
        COUNTIFS('4.Illumina'!E:E, B543, '4.Illumina'!R:R, "Y") &gt; 0,
        _xlfn.TEXTJOIN(", ", TRUE, IF(('4.Illumina'!E:E = B543) * ('4.Illumina'!R:R = "Y"), '4.Illumina'!D:D, "")),
        IF(
            COUNTIFS('4.Illumina'!E:E, B543, '4.Illumina'!Q:Q, "Y") &gt; 0,
            _xlfn.TEXTJOIN(", ", TRUE, IF(('4.Illumina'!E:E = B543) * ('4.Illumina'!Q:Q = "Y"), '4.Illumina'!D:D, "")),
            "Awaiting Status"
        )
    )
)</f>
        <v>Sequenced</v>
      </c>
      <c r="I543" s="26" t="s">
        <v>94</v>
      </c>
      <c r="J543" s="56" t="str" cm="1">
        <f t="array" aca="1" ref="J543" ca="1">IF(
    I543="N",
    "",
    IF(
        COUNTIFS('4.PacBio'!E:E, B543, '4.PacBio'!W:W, "Y") &gt; 0,
        _xlfn.TEXTJOIN(", ", TRUE, IF(('4.PacBio'!E:E = B543) * ('4.PacBio'!W:W = "Y"), '4.PacBio'!D:D, "")),
        IF(
            COUNTIFS('4.PacBio'!E:E, B543, '4.PacBio'!V:V, "Y") &gt; 0,
            _xlfn.TEXTJOIN(", ", TRUE, IF(('4.PacBio'!E:E = B543) * ('4.PacBio'!V:V = "Y"), '4.PacBio'!D:D, "")),
            "Awaiting Status"
        )
    )
)</f>
        <v/>
      </c>
      <c r="K543" s="181" t="s">
        <v>94</v>
      </c>
      <c r="L543" s="8" t="str" cm="1">
        <f t="array" aca="1" ref="L543" ca="1">IF(
    K543="N",
    "",
    IF(
        COUNTIFS('4.HiCLibrary'!E:E, B543, '4.HiCLibrary'!V:V, "Y") &gt; 0,
        _xlfn.TEXTJOIN(", ", TRUE, IF(('4.HiCLibrary'!E:E = B543) * ('4.HiCLibrary'!V:V = "Y"), '4.HiCLibrary'!D:D, "")),
        IF(
            COUNTIFS('4.HiCLibrary'!E:E, B543, '4.HiCLibrary'!U:U, "Y") &gt; 0,
            _xlfn.TEXTJOIN(", ", TRUE, IF(('4.HiCLibrary'!E:E = B543) * ('4.HiCLibrary'!U:U = "Y"), '4.HiCLibrary'!D:D, "")),
            "Awaiting Status"
        )
    )
)</f>
        <v/>
      </c>
      <c r="M543" s="47" t="s">
        <v>94</v>
      </c>
      <c r="N543" s="56" t="str" cm="1">
        <f t="array" aca="1" ref="N543" ca="1">IF(
    M543="N",
    "",
    IF(
        COUNTIFS('4.ONT'!E:E, B543, '4.ONT'!Q:Q, "Y") &gt; 0,
        _xlfn.TEXTJOIN(", ", TRUE, IF(('4.ONT'!E:E = B543) * ('4.ONT'!Q:Q = "Y"), '4.ONT'!D:D, "")),
        IF(
            COUNTIFS('4.ONT'!E:E, B543, '4.ONT'!P:P, "Y") &gt; 0,
            _xlfn.TEXTJOIN(", ", TRUE, IF(('4.ONT'!E:E = B543) * ('4.ONT'!P:P = "Y"), '4.ONT'!D:D, "")),
            "Awaiting Status"
        )
    )
)</f>
        <v/>
      </c>
      <c r="O543" s="60" t="s">
        <v>94</v>
      </c>
      <c r="P543" s="60" t="str" cm="1">
        <f t="array" aca="1" ref="P543" ca="1">IF(
    O543="N",
    "",
    IF(
        COUNTIFS('3.RNAExtractions'!E:E, B543, '3.RNAExtractions'!Z:Z, "Y") &gt; 0,
        _xlfn.TEXTJOIN(", ", TRUE, IF(('3.RNAExtractions'!E:E = B543) * ('3.RNAExtractions'!Z:Z = "Y"), '3.RNAExtractions'!D:D, "")),
        IF(
            COUNTIFS('3.RNAExtractions'!E:E, B543, '3.RNAExtractions'!Y:Y, "Y") &gt; 0,
            _xlfn.TEXTJOIN(", ", TRUE, IF(('3.RNAExtractions'!E:E = B543) * ('3.RNAExtractions'!Y:Y = "Y"), '3.RNAExtractions'!D:D, "")),
            "Awaiting Status"
        )
    )
)</f>
        <v/>
      </c>
      <c r="Q543" s="60"/>
      <c r="R543" s="60" t="str" cm="1">
        <f t="array" aca="1" ref="R543" ca="1">IF(
    Q543="N",
    "",
    IF(
        COUNTIFS('4.RNAIllumina'!E:E, B543, '4.RNAIllumina'!Y:Y, "Y") &gt; 0,
        _xlfn.TEXTJOIN(", ", TRUE, IF(('4.RNAIllumina'!E:E = B543) * ('4.RNAIllumina'!Y:Y = "Y"), '4.RNAIllumina'!D:D, "")),
        IF(
            COUNTIFS('4.RNAIllumina'!E:E, B543, '4.RNAIllumina'!X:X, "Y") &gt; 0,
            _xlfn.TEXTJOIN(", ", TRUE, IF(('4.RNAIllumina'!E:E = B543) * ('4.RNAIllumina'!X:X = "Y"), '4.RNAIllumina'!D:D, "")),
            "Awaiting Status"
        )
    )
)</f>
        <v>Awaiting Status</v>
      </c>
      <c r="T543" s="6" t="str">
        <f ca="1">VLOOKUP($B543,'1.MetaData'!$B:$H,2,FALSE)</f>
        <v>AWFS-F16-1594</v>
      </c>
      <c r="U543" s="7" t="str">
        <f ca="1">VLOOKUP($B543,'1.MetaData'!$B:$H,3,FALSE)</f>
        <v>Carangoides hedlandensis</v>
      </c>
      <c r="V543" s="7">
        <f ca="1">VLOOKUP($B543,'1.MetaData'!$B:$H,4,FALSE)</f>
        <v>0</v>
      </c>
      <c r="W543" s="6" t="str">
        <f ca="1">VLOOKUP($B543,'1.MetaData'!$B:$H,5,FALSE)</f>
        <v xml:space="preserve">WA Fisheries </v>
      </c>
      <c r="X543" s="6" t="str">
        <f ca="1">VLOOKUP($B543,'1.MetaData'!$B:$H,6,FALSE)</f>
        <v>TrEnD</v>
      </c>
      <c r="Z543"/>
    </row>
    <row r="544" spans="1:26" hidden="1" x14ac:dyDescent="0.25">
      <c r="A544" s="17">
        <v>543</v>
      </c>
      <c r="B544" s="3" t="str">
        <f t="shared" ca="1" si="10"/>
        <v>OG543</v>
      </c>
      <c r="C544" s="219" t="s">
        <v>96</v>
      </c>
      <c r="D544" s="4">
        <f ca="1">COUNTIF('2.Tissue'!C:C,B544)</f>
        <v>1</v>
      </c>
      <c r="E544" s="4">
        <f ca="1">COUNTIFS('3.DNAExtractions'!$E:$E,$B544,'3.DNAExtractions'!$D:$D,E$1)</f>
        <v>1</v>
      </c>
      <c r="F544" s="2" t="str" cm="1">
        <f t="array" aca="1" ref="F544" ca="1">IF(
    COUNTIFS('3.DNAExtractions'!E:E, B544, '3.DNAExtractions'!Y:Y, "Y") &gt; 0,
    _xlfn.TEXTJOIN(", ", TRUE, IF(('3.DNAExtractions'!E:E = B544) * ('3.DNAExtractions'!Y:Y = "Y"), '3.DNAExtractions'!D:D, "")),
    IF(
        COUNTIFS('3.DNAExtractions'!E:E, B544, '3.DNAExtractions'!X:X, "Y") &gt; 0,
        _xlfn.TEXTJOIN(", ", TRUE, IF(('3.DNAExtractions'!E:E = B544) * ('3.DNAExtractions'!X:X = "Y"), '3.DNAExtractions'!D:D, "")),
        "Awaiting Status"
    )
)</f>
        <v>Extracted</v>
      </c>
      <c r="G544" s="45" t="s">
        <v>92</v>
      </c>
      <c r="H544" s="8" t="str" cm="1">
        <f t="array" aca="1" ref="H544" ca="1">IF(
    G544="N",
    "",
    IF(
        COUNTIFS('4.Illumina'!E:E, B544, '4.Illumina'!R:R, "Y") &gt; 0,
        _xlfn.TEXTJOIN(", ", TRUE, IF(('4.Illumina'!E:E = B544) * ('4.Illumina'!R:R = "Y"), '4.Illumina'!D:D, "")),
        IF(
            COUNTIFS('4.Illumina'!E:E, B544, '4.Illumina'!Q:Q, "Y") &gt; 0,
            _xlfn.TEXTJOIN(", ", TRUE, IF(('4.Illumina'!E:E = B544) * ('4.Illumina'!Q:Q = "Y"), '4.Illumina'!D:D, "")),
            "Awaiting Status"
        )
    )
)</f>
        <v>Sequenced</v>
      </c>
      <c r="I544" s="26" t="s">
        <v>94</v>
      </c>
      <c r="J544" s="56" t="str" cm="1">
        <f t="array" aca="1" ref="J544" ca="1">IF(
    I544="N",
    "",
    IF(
        COUNTIFS('4.PacBio'!E:E, B544, '4.PacBio'!W:W, "Y") &gt; 0,
        _xlfn.TEXTJOIN(", ", TRUE, IF(('4.PacBio'!E:E = B544) * ('4.PacBio'!W:W = "Y"), '4.PacBio'!D:D, "")),
        IF(
            COUNTIFS('4.PacBio'!E:E, B544, '4.PacBio'!V:V, "Y") &gt; 0,
            _xlfn.TEXTJOIN(", ", TRUE, IF(('4.PacBio'!E:E = B544) * ('4.PacBio'!V:V = "Y"), '4.PacBio'!D:D, "")),
            "Awaiting Status"
        )
    )
)</f>
        <v/>
      </c>
      <c r="K544" s="181" t="s">
        <v>94</v>
      </c>
      <c r="L544" s="8" t="str" cm="1">
        <f t="array" aca="1" ref="L544" ca="1">IF(
    K544="N",
    "",
    IF(
        COUNTIFS('4.HiCLibrary'!E:E, B544, '4.HiCLibrary'!V:V, "Y") &gt; 0,
        _xlfn.TEXTJOIN(", ", TRUE, IF(('4.HiCLibrary'!E:E = B544) * ('4.HiCLibrary'!V:V = "Y"), '4.HiCLibrary'!D:D, "")),
        IF(
            COUNTIFS('4.HiCLibrary'!E:E, B544, '4.HiCLibrary'!U:U, "Y") &gt; 0,
            _xlfn.TEXTJOIN(", ", TRUE, IF(('4.HiCLibrary'!E:E = B544) * ('4.HiCLibrary'!U:U = "Y"), '4.HiCLibrary'!D:D, "")),
            "Awaiting Status"
        )
    )
)</f>
        <v/>
      </c>
      <c r="M544" s="47" t="s">
        <v>94</v>
      </c>
      <c r="N544" s="56" t="str" cm="1">
        <f t="array" aca="1" ref="N544" ca="1">IF(
    M544="N",
    "",
    IF(
        COUNTIFS('4.ONT'!E:E, B544, '4.ONT'!Q:Q, "Y") &gt; 0,
        _xlfn.TEXTJOIN(", ", TRUE, IF(('4.ONT'!E:E = B544) * ('4.ONT'!Q:Q = "Y"), '4.ONT'!D:D, "")),
        IF(
            COUNTIFS('4.ONT'!E:E, B544, '4.ONT'!P:P, "Y") &gt; 0,
            _xlfn.TEXTJOIN(", ", TRUE, IF(('4.ONT'!E:E = B544) * ('4.ONT'!P:P = "Y"), '4.ONT'!D:D, "")),
            "Awaiting Status"
        )
    )
)</f>
        <v/>
      </c>
      <c r="O544" s="60" t="s">
        <v>94</v>
      </c>
      <c r="P544" s="60" t="str" cm="1">
        <f t="array" aca="1" ref="P544" ca="1">IF(
    O544="N",
    "",
    IF(
        COUNTIFS('3.RNAExtractions'!E:E, B544, '3.RNAExtractions'!Z:Z, "Y") &gt; 0,
        _xlfn.TEXTJOIN(", ", TRUE, IF(('3.RNAExtractions'!E:E = B544) * ('3.RNAExtractions'!Z:Z = "Y"), '3.RNAExtractions'!D:D, "")),
        IF(
            COUNTIFS('3.RNAExtractions'!E:E, B544, '3.RNAExtractions'!Y:Y, "Y") &gt; 0,
            _xlfn.TEXTJOIN(", ", TRUE, IF(('3.RNAExtractions'!E:E = B544) * ('3.RNAExtractions'!Y:Y = "Y"), '3.RNAExtractions'!D:D, "")),
            "Awaiting Status"
        )
    )
)</f>
        <v/>
      </c>
      <c r="Q544" s="60"/>
      <c r="R544" s="60" t="str" cm="1">
        <f t="array" aca="1" ref="R544" ca="1">IF(
    Q544="N",
    "",
    IF(
        COUNTIFS('4.RNAIllumina'!E:E, B544, '4.RNAIllumina'!Y:Y, "Y") &gt; 0,
        _xlfn.TEXTJOIN(", ", TRUE, IF(('4.RNAIllumina'!E:E = B544) * ('4.RNAIllumina'!Y:Y = "Y"), '4.RNAIllumina'!D:D, "")),
        IF(
            COUNTIFS('4.RNAIllumina'!E:E, B544, '4.RNAIllumina'!X:X, "Y") &gt; 0,
            _xlfn.TEXTJOIN(", ", TRUE, IF(('4.RNAIllumina'!E:E = B544) * ('4.RNAIllumina'!X:X = "Y"), '4.RNAIllumina'!D:D, "")),
            "Awaiting Status"
        )
    )
)</f>
        <v>Awaiting Status</v>
      </c>
      <c r="T544" s="6" t="str">
        <f ca="1">VLOOKUP($B544,'1.MetaData'!$B:$H,2,FALSE)</f>
        <v>AWFS-F16-1581</v>
      </c>
      <c r="U544" s="7" t="str">
        <f ca="1">VLOOKUP($B544,'1.MetaData'!$B:$H,3,FALSE)</f>
        <v>Carangoides humerosus</v>
      </c>
      <c r="V544" s="7">
        <f ca="1">VLOOKUP($B544,'1.MetaData'!$B:$H,4,FALSE)</f>
        <v>0</v>
      </c>
      <c r="W544" s="6" t="str">
        <f ca="1">VLOOKUP($B544,'1.MetaData'!$B:$H,5,FALSE)</f>
        <v xml:space="preserve">WA Fisheries </v>
      </c>
      <c r="X544" s="6" t="str">
        <f ca="1">VLOOKUP($B544,'1.MetaData'!$B:$H,6,FALSE)</f>
        <v>TrEnD</v>
      </c>
      <c r="Z544"/>
    </row>
    <row r="545" spans="1:26" hidden="1" x14ac:dyDescent="0.25">
      <c r="A545" s="17">
        <v>544</v>
      </c>
      <c r="B545" s="3" t="str">
        <f t="shared" ca="1" si="10"/>
        <v>OG544</v>
      </c>
      <c r="C545" s="219" t="s">
        <v>96</v>
      </c>
      <c r="D545" s="4">
        <f ca="1">COUNTIF('2.Tissue'!C:C,B545)</f>
        <v>1</v>
      </c>
      <c r="E545" s="4">
        <f ca="1">COUNTIFS('3.DNAExtractions'!$E:$E,$B545,'3.DNAExtractions'!$D:$D,E$1)</f>
        <v>1</v>
      </c>
      <c r="F545" s="2" t="str" cm="1">
        <f t="array" aca="1" ref="F545" ca="1">IF(
    COUNTIFS('3.DNAExtractions'!E:E, B545, '3.DNAExtractions'!Y:Y, "Y") &gt; 0,
    _xlfn.TEXTJOIN(", ", TRUE, IF(('3.DNAExtractions'!E:E = B545) * ('3.DNAExtractions'!Y:Y = "Y"), '3.DNAExtractions'!D:D, "")),
    IF(
        COUNTIFS('3.DNAExtractions'!E:E, B545, '3.DNAExtractions'!X:X, "Y") &gt; 0,
        _xlfn.TEXTJOIN(", ", TRUE, IF(('3.DNAExtractions'!E:E = B545) * ('3.DNAExtractions'!X:X = "Y"), '3.DNAExtractions'!D:D, "")),
        "Awaiting Status"
    )
)</f>
        <v>Extracted</v>
      </c>
      <c r="G545" s="45" t="s">
        <v>92</v>
      </c>
      <c r="H545" s="8" t="str" cm="1">
        <f t="array" aca="1" ref="H545" ca="1">IF(
    G545="N",
    "",
    IF(
        COUNTIFS('4.Illumina'!E:E, B545, '4.Illumina'!R:R, "Y") &gt; 0,
        _xlfn.TEXTJOIN(", ", TRUE, IF(('4.Illumina'!E:E = B545) * ('4.Illumina'!R:R = "Y"), '4.Illumina'!D:D, "")),
        IF(
            COUNTIFS('4.Illumina'!E:E, B545, '4.Illumina'!Q:Q, "Y") &gt; 0,
            _xlfn.TEXTJOIN(", ", TRUE, IF(('4.Illumina'!E:E = B545) * ('4.Illumina'!Q:Q = "Y"), '4.Illumina'!D:D, "")),
            "Awaiting Status"
        )
    )
)</f>
        <v>Sequenced</v>
      </c>
      <c r="I545" s="26" t="s">
        <v>94</v>
      </c>
      <c r="J545" s="56" t="str" cm="1">
        <f t="array" aca="1" ref="J545" ca="1">IF(
    I545="N",
    "",
    IF(
        COUNTIFS('4.PacBio'!E:E, B545, '4.PacBio'!W:W, "Y") &gt; 0,
        _xlfn.TEXTJOIN(", ", TRUE, IF(('4.PacBio'!E:E = B545) * ('4.PacBio'!W:W = "Y"), '4.PacBio'!D:D, "")),
        IF(
            COUNTIFS('4.PacBio'!E:E, B545, '4.PacBio'!V:V, "Y") &gt; 0,
            _xlfn.TEXTJOIN(", ", TRUE, IF(('4.PacBio'!E:E = B545) * ('4.PacBio'!V:V = "Y"), '4.PacBio'!D:D, "")),
            "Awaiting Status"
        )
    )
)</f>
        <v/>
      </c>
      <c r="K545" s="181" t="s">
        <v>94</v>
      </c>
      <c r="L545" s="8" t="str" cm="1">
        <f t="array" aca="1" ref="L545" ca="1">IF(
    K545="N",
    "",
    IF(
        COUNTIFS('4.HiCLibrary'!E:E, B545, '4.HiCLibrary'!V:V, "Y") &gt; 0,
        _xlfn.TEXTJOIN(", ", TRUE, IF(('4.HiCLibrary'!E:E = B545) * ('4.HiCLibrary'!V:V = "Y"), '4.HiCLibrary'!D:D, "")),
        IF(
            COUNTIFS('4.HiCLibrary'!E:E, B545, '4.HiCLibrary'!U:U, "Y") &gt; 0,
            _xlfn.TEXTJOIN(", ", TRUE, IF(('4.HiCLibrary'!E:E = B545) * ('4.HiCLibrary'!U:U = "Y"), '4.HiCLibrary'!D:D, "")),
            "Awaiting Status"
        )
    )
)</f>
        <v/>
      </c>
      <c r="M545" s="47" t="s">
        <v>94</v>
      </c>
      <c r="N545" s="56" t="str" cm="1">
        <f t="array" aca="1" ref="N545" ca="1">IF(
    M545="N",
    "",
    IF(
        COUNTIFS('4.ONT'!E:E, B545, '4.ONT'!Q:Q, "Y") &gt; 0,
        _xlfn.TEXTJOIN(", ", TRUE, IF(('4.ONT'!E:E = B545) * ('4.ONT'!Q:Q = "Y"), '4.ONT'!D:D, "")),
        IF(
            COUNTIFS('4.ONT'!E:E, B545, '4.ONT'!P:P, "Y") &gt; 0,
            _xlfn.TEXTJOIN(", ", TRUE, IF(('4.ONT'!E:E = B545) * ('4.ONT'!P:P = "Y"), '4.ONT'!D:D, "")),
            "Awaiting Status"
        )
    )
)</f>
        <v/>
      </c>
      <c r="O545" s="60" t="s">
        <v>94</v>
      </c>
      <c r="P545" s="60" t="str" cm="1">
        <f t="array" aca="1" ref="P545" ca="1">IF(
    O545="N",
    "",
    IF(
        COUNTIFS('3.RNAExtractions'!E:E, B545, '3.RNAExtractions'!Z:Z, "Y") &gt; 0,
        _xlfn.TEXTJOIN(", ", TRUE, IF(('3.RNAExtractions'!E:E = B545) * ('3.RNAExtractions'!Z:Z = "Y"), '3.RNAExtractions'!D:D, "")),
        IF(
            COUNTIFS('3.RNAExtractions'!E:E, B545, '3.RNAExtractions'!Y:Y, "Y") &gt; 0,
            _xlfn.TEXTJOIN(", ", TRUE, IF(('3.RNAExtractions'!E:E = B545) * ('3.RNAExtractions'!Y:Y = "Y"), '3.RNAExtractions'!D:D, "")),
            "Awaiting Status"
        )
    )
)</f>
        <v/>
      </c>
      <c r="Q545" s="60"/>
      <c r="R545" s="60" t="str" cm="1">
        <f t="array" aca="1" ref="R545" ca="1">IF(
    Q545="N",
    "",
    IF(
        COUNTIFS('4.RNAIllumina'!E:E, B545, '4.RNAIllumina'!Y:Y, "Y") &gt; 0,
        _xlfn.TEXTJOIN(", ", TRUE, IF(('4.RNAIllumina'!E:E = B545) * ('4.RNAIllumina'!Y:Y = "Y"), '4.RNAIllumina'!D:D, "")),
        IF(
            COUNTIFS('4.RNAIllumina'!E:E, B545, '4.RNAIllumina'!X:X, "Y") &gt; 0,
            _xlfn.TEXTJOIN(", ", TRUE, IF(('4.RNAIllumina'!E:E = B545) * ('4.RNAIllumina'!X:X = "Y"), '4.RNAIllumina'!D:D, "")),
            "Awaiting Status"
        )
    )
)</f>
        <v>Awaiting Status</v>
      </c>
      <c r="T545" s="6" t="str">
        <f ca="1">VLOOKUP($B545,'1.MetaData'!$B:$H,2,FALSE)</f>
        <v>AWFS-F16-1580</v>
      </c>
      <c r="U545" s="7" t="str">
        <f ca="1">VLOOKUP($B545,'1.MetaData'!$B:$H,3,FALSE)</f>
        <v>Carangoides malabaricus</v>
      </c>
      <c r="V545" s="7">
        <f ca="1">VLOOKUP($B545,'1.MetaData'!$B:$H,4,FALSE)</f>
        <v>0</v>
      </c>
      <c r="W545" s="6" t="str">
        <f ca="1">VLOOKUP($B545,'1.MetaData'!$B:$H,5,FALSE)</f>
        <v xml:space="preserve">WA Fisheries </v>
      </c>
      <c r="X545" s="6" t="str">
        <f ca="1">VLOOKUP($B545,'1.MetaData'!$B:$H,6,FALSE)</f>
        <v>TrEnD</v>
      </c>
      <c r="Z545"/>
    </row>
    <row r="546" spans="1:26" hidden="1" x14ac:dyDescent="0.25">
      <c r="A546" s="17">
        <v>545</v>
      </c>
      <c r="B546" s="3" t="str">
        <f t="shared" ca="1" si="10"/>
        <v>OG545</v>
      </c>
      <c r="C546" s="219" t="s">
        <v>96</v>
      </c>
      <c r="D546" s="4">
        <f ca="1">COUNTIF('2.Tissue'!C:C,B546)</f>
        <v>1</v>
      </c>
      <c r="E546" s="4">
        <f ca="1">COUNTIFS('3.DNAExtractions'!$E:$E,$B546,'3.DNAExtractions'!$D:$D,E$1)</f>
        <v>1</v>
      </c>
      <c r="F546" s="2" t="str" cm="1">
        <f t="array" aca="1" ref="F546" ca="1">IF(
    COUNTIFS('3.DNAExtractions'!E:E, B546, '3.DNAExtractions'!Y:Y, "Y") &gt; 0,
    _xlfn.TEXTJOIN(", ", TRUE, IF(('3.DNAExtractions'!E:E = B546) * ('3.DNAExtractions'!Y:Y = "Y"), '3.DNAExtractions'!D:D, "")),
    IF(
        COUNTIFS('3.DNAExtractions'!E:E, B546, '3.DNAExtractions'!X:X, "Y") &gt; 0,
        _xlfn.TEXTJOIN(", ", TRUE, IF(('3.DNAExtractions'!E:E = B546) * ('3.DNAExtractions'!X:X = "Y"), '3.DNAExtractions'!D:D, "")),
        "Awaiting Status"
    )
)</f>
        <v>Extracted</v>
      </c>
      <c r="G546" s="45" t="s">
        <v>92</v>
      </c>
      <c r="H546" s="8" t="str" cm="1">
        <f t="array" aca="1" ref="H546" ca="1">IF(
    G546="N",
    "",
    IF(
        COUNTIFS('4.Illumina'!E:E, B546, '4.Illumina'!R:R, "Y") &gt; 0,
        _xlfn.TEXTJOIN(", ", TRUE, IF(('4.Illumina'!E:E = B546) * ('4.Illumina'!R:R = "Y"), '4.Illumina'!D:D, "")),
        IF(
            COUNTIFS('4.Illumina'!E:E, B546, '4.Illumina'!Q:Q, "Y") &gt; 0,
            _xlfn.TEXTJOIN(", ", TRUE, IF(('4.Illumina'!E:E = B546) * ('4.Illumina'!Q:Q = "Y"), '4.Illumina'!D:D, "")),
            "Awaiting Status"
        )
    )
)</f>
        <v>Sequenced</v>
      </c>
      <c r="I546" s="26" t="s">
        <v>94</v>
      </c>
      <c r="J546" s="56" t="str" cm="1">
        <f t="array" aca="1" ref="J546" ca="1">IF(
    I546="N",
    "",
    IF(
        COUNTIFS('4.PacBio'!E:E, B546, '4.PacBio'!W:W, "Y") &gt; 0,
        _xlfn.TEXTJOIN(", ", TRUE, IF(('4.PacBio'!E:E = B546) * ('4.PacBio'!W:W = "Y"), '4.PacBio'!D:D, "")),
        IF(
            COUNTIFS('4.PacBio'!E:E, B546, '4.PacBio'!V:V, "Y") &gt; 0,
            _xlfn.TEXTJOIN(", ", TRUE, IF(('4.PacBio'!E:E = B546) * ('4.PacBio'!V:V = "Y"), '4.PacBio'!D:D, "")),
            "Awaiting Status"
        )
    )
)</f>
        <v/>
      </c>
      <c r="K546" s="181" t="s">
        <v>94</v>
      </c>
      <c r="L546" s="8" t="str" cm="1">
        <f t="array" aca="1" ref="L546" ca="1">IF(
    K546="N",
    "",
    IF(
        COUNTIFS('4.HiCLibrary'!E:E, B546, '4.HiCLibrary'!V:V, "Y") &gt; 0,
        _xlfn.TEXTJOIN(", ", TRUE, IF(('4.HiCLibrary'!E:E = B546) * ('4.HiCLibrary'!V:V = "Y"), '4.HiCLibrary'!D:D, "")),
        IF(
            COUNTIFS('4.HiCLibrary'!E:E, B546, '4.HiCLibrary'!U:U, "Y") &gt; 0,
            _xlfn.TEXTJOIN(", ", TRUE, IF(('4.HiCLibrary'!E:E = B546) * ('4.HiCLibrary'!U:U = "Y"), '4.HiCLibrary'!D:D, "")),
            "Awaiting Status"
        )
    )
)</f>
        <v/>
      </c>
      <c r="M546" s="47" t="s">
        <v>94</v>
      </c>
      <c r="N546" s="56" t="str" cm="1">
        <f t="array" aca="1" ref="N546" ca="1">IF(
    M546="N",
    "",
    IF(
        COUNTIFS('4.ONT'!E:E, B546, '4.ONT'!Q:Q, "Y") &gt; 0,
        _xlfn.TEXTJOIN(", ", TRUE, IF(('4.ONT'!E:E = B546) * ('4.ONT'!Q:Q = "Y"), '4.ONT'!D:D, "")),
        IF(
            COUNTIFS('4.ONT'!E:E, B546, '4.ONT'!P:P, "Y") &gt; 0,
            _xlfn.TEXTJOIN(", ", TRUE, IF(('4.ONT'!E:E = B546) * ('4.ONT'!P:P = "Y"), '4.ONT'!D:D, "")),
            "Awaiting Status"
        )
    )
)</f>
        <v/>
      </c>
      <c r="O546" s="60" t="s">
        <v>94</v>
      </c>
      <c r="P546" s="60" t="str" cm="1">
        <f t="array" aca="1" ref="P546" ca="1">IF(
    O546="N",
    "",
    IF(
        COUNTIFS('3.RNAExtractions'!E:E, B546, '3.RNAExtractions'!Z:Z, "Y") &gt; 0,
        _xlfn.TEXTJOIN(", ", TRUE, IF(('3.RNAExtractions'!E:E = B546) * ('3.RNAExtractions'!Z:Z = "Y"), '3.RNAExtractions'!D:D, "")),
        IF(
            COUNTIFS('3.RNAExtractions'!E:E, B546, '3.RNAExtractions'!Y:Y, "Y") &gt; 0,
            _xlfn.TEXTJOIN(", ", TRUE, IF(('3.RNAExtractions'!E:E = B546) * ('3.RNAExtractions'!Y:Y = "Y"), '3.RNAExtractions'!D:D, "")),
            "Awaiting Status"
        )
    )
)</f>
        <v/>
      </c>
      <c r="Q546" s="60"/>
      <c r="R546" s="60" t="str" cm="1">
        <f t="array" aca="1" ref="R546" ca="1">IF(
    Q546="N",
    "",
    IF(
        COUNTIFS('4.RNAIllumina'!E:E, B546, '4.RNAIllumina'!Y:Y, "Y") &gt; 0,
        _xlfn.TEXTJOIN(", ", TRUE, IF(('4.RNAIllumina'!E:E = B546) * ('4.RNAIllumina'!Y:Y = "Y"), '4.RNAIllumina'!D:D, "")),
        IF(
            COUNTIFS('4.RNAIllumina'!E:E, B546, '4.RNAIllumina'!X:X, "Y") &gt; 0,
            _xlfn.TEXTJOIN(", ", TRUE, IF(('4.RNAIllumina'!E:E = B546) * ('4.RNAIllumina'!X:X = "Y"), '4.RNAIllumina'!D:D, "")),
            "Awaiting Status"
        )
    )
)</f>
        <v>Awaiting Status</v>
      </c>
      <c r="T546" s="6" t="str">
        <f ca="1">VLOOKUP($B546,'1.MetaData'!$B:$H,2,FALSE)</f>
        <v>AWFS-F16-1571</v>
      </c>
      <c r="U546" s="7" t="str">
        <f ca="1">VLOOKUP($B546,'1.MetaData'!$B:$H,3,FALSE)</f>
        <v>Caranx bucculentus</v>
      </c>
      <c r="V546" s="7">
        <f ca="1">VLOOKUP($B546,'1.MetaData'!$B:$H,4,FALSE)</f>
        <v>0</v>
      </c>
      <c r="W546" s="6" t="str">
        <f ca="1">VLOOKUP($B546,'1.MetaData'!$B:$H,5,FALSE)</f>
        <v xml:space="preserve">WA Fisheries </v>
      </c>
      <c r="X546" s="6" t="str">
        <f ca="1">VLOOKUP($B546,'1.MetaData'!$B:$H,6,FALSE)</f>
        <v>TrEnD</v>
      </c>
      <c r="Z546"/>
    </row>
    <row r="547" spans="1:26" hidden="1" x14ac:dyDescent="0.25">
      <c r="A547" s="17">
        <v>546</v>
      </c>
      <c r="B547" s="3" t="str">
        <f t="shared" ca="1" si="10"/>
        <v>OG546</v>
      </c>
      <c r="C547" s="219" t="s">
        <v>96</v>
      </c>
      <c r="D547" s="4">
        <f ca="1">COUNTIF('2.Tissue'!C:C,B547)</f>
        <v>1</v>
      </c>
      <c r="E547" s="4">
        <f ca="1">COUNTIFS('3.DNAExtractions'!$E:$E,$B547,'3.DNAExtractions'!$D:$D,E$1)</f>
        <v>1</v>
      </c>
      <c r="F547" s="2" t="str" cm="1">
        <f t="array" aca="1" ref="F547" ca="1">IF(
    COUNTIFS('3.DNAExtractions'!E:E, B547, '3.DNAExtractions'!Y:Y, "Y") &gt; 0,
    _xlfn.TEXTJOIN(", ", TRUE, IF(('3.DNAExtractions'!E:E = B547) * ('3.DNAExtractions'!Y:Y = "Y"), '3.DNAExtractions'!D:D, "")),
    IF(
        COUNTIFS('3.DNAExtractions'!E:E, B547, '3.DNAExtractions'!X:X, "Y") &gt; 0,
        _xlfn.TEXTJOIN(", ", TRUE, IF(('3.DNAExtractions'!E:E = B547) * ('3.DNAExtractions'!X:X = "Y"), '3.DNAExtractions'!D:D, "")),
        "Awaiting Status"
    )
)</f>
        <v>Extracted</v>
      </c>
      <c r="G547" s="45" t="s">
        <v>92</v>
      </c>
      <c r="H547" s="8" t="str" cm="1">
        <f t="array" aca="1" ref="H547" ca="1">IF(
    G547="N",
    "",
    IF(
        COUNTIFS('4.Illumina'!E:E, B547, '4.Illumina'!R:R, "Y") &gt; 0,
        _xlfn.TEXTJOIN(", ", TRUE, IF(('4.Illumina'!E:E = B547) * ('4.Illumina'!R:R = "Y"), '4.Illumina'!D:D, "")),
        IF(
            COUNTIFS('4.Illumina'!E:E, B547, '4.Illumina'!Q:Q, "Y") &gt; 0,
            _xlfn.TEXTJOIN(", ", TRUE, IF(('4.Illumina'!E:E = B547) * ('4.Illumina'!Q:Q = "Y"), '4.Illumina'!D:D, "")),
            "Awaiting Status"
        )
    )
)</f>
        <v>Sequenced</v>
      </c>
      <c r="I547" s="26" t="s">
        <v>94</v>
      </c>
      <c r="J547" s="56" t="str" cm="1">
        <f t="array" aca="1" ref="J547" ca="1">IF(
    I547="N",
    "",
    IF(
        COUNTIFS('4.PacBio'!E:E, B547, '4.PacBio'!W:W, "Y") &gt; 0,
        _xlfn.TEXTJOIN(", ", TRUE, IF(('4.PacBio'!E:E = B547) * ('4.PacBio'!W:W = "Y"), '4.PacBio'!D:D, "")),
        IF(
            COUNTIFS('4.PacBio'!E:E, B547, '4.PacBio'!V:V, "Y") &gt; 0,
            _xlfn.TEXTJOIN(", ", TRUE, IF(('4.PacBio'!E:E = B547) * ('4.PacBio'!V:V = "Y"), '4.PacBio'!D:D, "")),
            "Awaiting Status"
        )
    )
)</f>
        <v/>
      </c>
      <c r="K547" s="181" t="s">
        <v>94</v>
      </c>
      <c r="L547" s="8" t="str" cm="1">
        <f t="array" aca="1" ref="L547" ca="1">IF(
    K547="N",
    "",
    IF(
        COUNTIFS('4.HiCLibrary'!E:E, B547, '4.HiCLibrary'!V:V, "Y") &gt; 0,
        _xlfn.TEXTJOIN(", ", TRUE, IF(('4.HiCLibrary'!E:E = B547) * ('4.HiCLibrary'!V:V = "Y"), '4.HiCLibrary'!D:D, "")),
        IF(
            COUNTIFS('4.HiCLibrary'!E:E, B547, '4.HiCLibrary'!U:U, "Y") &gt; 0,
            _xlfn.TEXTJOIN(", ", TRUE, IF(('4.HiCLibrary'!E:E = B547) * ('4.HiCLibrary'!U:U = "Y"), '4.HiCLibrary'!D:D, "")),
            "Awaiting Status"
        )
    )
)</f>
        <v/>
      </c>
      <c r="M547" s="47" t="s">
        <v>94</v>
      </c>
      <c r="N547" s="56" t="str" cm="1">
        <f t="array" aca="1" ref="N547" ca="1">IF(
    M547="N",
    "",
    IF(
        COUNTIFS('4.ONT'!E:E, B547, '4.ONT'!Q:Q, "Y") &gt; 0,
        _xlfn.TEXTJOIN(", ", TRUE, IF(('4.ONT'!E:E = B547) * ('4.ONT'!Q:Q = "Y"), '4.ONT'!D:D, "")),
        IF(
            COUNTIFS('4.ONT'!E:E, B547, '4.ONT'!P:P, "Y") &gt; 0,
            _xlfn.TEXTJOIN(", ", TRUE, IF(('4.ONT'!E:E = B547) * ('4.ONT'!P:P = "Y"), '4.ONT'!D:D, "")),
            "Awaiting Status"
        )
    )
)</f>
        <v/>
      </c>
      <c r="O547" s="60" t="s">
        <v>94</v>
      </c>
      <c r="P547" s="60" t="str" cm="1">
        <f t="array" aca="1" ref="P547" ca="1">IF(
    O547="N",
    "",
    IF(
        COUNTIFS('3.RNAExtractions'!E:E, B547, '3.RNAExtractions'!Z:Z, "Y") &gt; 0,
        _xlfn.TEXTJOIN(", ", TRUE, IF(('3.RNAExtractions'!E:E = B547) * ('3.RNAExtractions'!Z:Z = "Y"), '3.RNAExtractions'!D:D, "")),
        IF(
            COUNTIFS('3.RNAExtractions'!E:E, B547, '3.RNAExtractions'!Y:Y, "Y") &gt; 0,
            _xlfn.TEXTJOIN(", ", TRUE, IF(('3.RNAExtractions'!E:E = B547) * ('3.RNAExtractions'!Y:Y = "Y"), '3.RNAExtractions'!D:D, "")),
            "Awaiting Status"
        )
    )
)</f>
        <v/>
      </c>
      <c r="Q547" s="60"/>
      <c r="R547" s="60" t="str" cm="1">
        <f t="array" aca="1" ref="R547" ca="1">IF(
    Q547="N",
    "",
    IF(
        COUNTIFS('4.RNAIllumina'!E:E, B547, '4.RNAIllumina'!Y:Y, "Y") &gt; 0,
        _xlfn.TEXTJOIN(", ", TRUE, IF(('4.RNAIllumina'!E:E = B547) * ('4.RNAIllumina'!Y:Y = "Y"), '4.RNAIllumina'!D:D, "")),
        IF(
            COUNTIFS('4.RNAIllumina'!E:E, B547, '4.RNAIllumina'!X:X, "Y") &gt; 0,
            _xlfn.TEXTJOIN(", ", TRUE, IF(('4.RNAIllumina'!E:E = B547) * ('4.RNAIllumina'!X:X = "Y"), '4.RNAIllumina'!D:D, "")),
            "Awaiting Status"
        )
    )
)</f>
        <v>Awaiting Status</v>
      </c>
      <c r="T547" s="6" t="str">
        <f ca="1">VLOOKUP($B547,'1.MetaData'!$B:$H,2,FALSE)</f>
        <v>AWFS-F16-1567</v>
      </c>
      <c r="U547" s="7" t="str">
        <f ca="1">VLOOKUP($B547,'1.MetaData'!$B:$H,3,FALSE)</f>
        <v>Cheilodactylus gibbosus</v>
      </c>
      <c r="V547" s="7" t="str">
        <f ca="1">VLOOKUP($B547,'1.MetaData'!$B:$H,4,FALSE)</f>
        <v xml:space="preserve">Western crested morwong </v>
      </c>
      <c r="W547" s="6" t="str">
        <f ca="1">VLOOKUP($B547,'1.MetaData'!$B:$H,5,FALSE)</f>
        <v xml:space="preserve">WA Fisheries </v>
      </c>
      <c r="X547" s="6" t="str">
        <f ca="1">VLOOKUP($B547,'1.MetaData'!$B:$H,6,FALSE)</f>
        <v>TrEnD</v>
      </c>
      <c r="Z547"/>
    </row>
    <row r="548" spans="1:26" hidden="1" x14ac:dyDescent="0.25">
      <c r="A548" s="17">
        <v>547</v>
      </c>
      <c r="B548" s="3" t="str">
        <f t="shared" ca="1" si="10"/>
        <v>OG547</v>
      </c>
      <c r="C548" s="219" t="s">
        <v>96</v>
      </c>
      <c r="D548" s="4">
        <f ca="1">COUNTIF('2.Tissue'!C:C,B548)</f>
        <v>1</v>
      </c>
      <c r="E548" s="4">
        <f ca="1">COUNTIFS('3.DNAExtractions'!$E:$E,$B548,'3.DNAExtractions'!$D:$D,E$1)</f>
        <v>1</v>
      </c>
      <c r="F548" s="2" t="str" cm="1">
        <f t="array" aca="1" ref="F548" ca="1">IF(
    COUNTIFS('3.DNAExtractions'!E:E, B548, '3.DNAExtractions'!Y:Y, "Y") &gt; 0,
    _xlfn.TEXTJOIN(", ", TRUE, IF(('3.DNAExtractions'!E:E = B548) * ('3.DNAExtractions'!Y:Y = "Y"), '3.DNAExtractions'!D:D, "")),
    IF(
        COUNTIFS('3.DNAExtractions'!E:E, B548, '3.DNAExtractions'!X:X, "Y") &gt; 0,
        _xlfn.TEXTJOIN(", ", TRUE, IF(('3.DNAExtractions'!E:E = B548) * ('3.DNAExtractions'!X:X = "Y"), '3.DNAExtractions'!D:D, "")),
        "Awaiting Status"
    )
)</f>
        <v>Extracted</v>
      </c>
      <c r="G548" s="45" t="s">
        <v>92</v>
      </c>
      <c r="H548" s="8" t="str" cm="1">
        <f t="array" aca="1" ref="H548" ca="1">IF(
    G548="N",
    "",
    IF(
        COUNTIFS('4.Illumina'!E:E, B548, '4.Illumina'!R:R, "Y") &gt; 0,
        _xlfn.TEXTJOIN(", ", TRUE, IF(('4.Illumina'!E:E = B548) * ('4.Illumina'!R:R = "Y"), '4.Illumina'!D:D, "")),
        IF(
            COUNTIFS('4.Illumina'!E:E, B548, '4.Illumina'!Q:Q, "Y") &gt; 0,
            _xlfn.TEXTJOIN(", ", TRUE, IF(('4.Illumina'!E:E = B548) * ('4.Illumina'!Q:Q = "Y"), '4.Illumina'!D:D, "")),
            "Awaiting Status"
        )
    )
)</f>
        <v>Sequenced</v>
      </c>
      <c r="I548" s="26" t="s">
        <v>94</v>
      </c>
      <c r="J548" s="56" t="str" cm="1">
        <f t="array" aca="1" ref="J548" ca="1">IF(
    I548="N",
    "",
    IF(
        COUNTIFS('4.PacBio'!E:E, B548, '4.PacBio'!W:W, "Y") &gt; 0,
        _xlfn.TEXTJOIN(", ", TRUE, IF(('4.PacBio'!E:E = B548) * ('4.PacBio'!W:W = "Y"), '4.PacBio'!D:D, "")),
        IF(
            COUNTIFS('4.PacBio'!E:E, B548, '4.PacBio'!V:V, "Y") &gt; 0,
            _xlfn.TEXTJOIN(", ", TRUE, IF(('4.PacBio'!E:E = B548) * ('4.PacBio'!V:V = "Y"), '4.PacBio'!D:D, "")),
            "Awaiting Status"
        )
    )
)</f>
        <v/>
      </c>
      <c r="K548" s="181" t="s">
        <v>94</v>
      </c>
      <c r="L548" s="8" t="str" cm="1">
        <f t="array" aca="1" ref="L548" ca="1">IF(
    K548="N",
    "",
    IF(
        COUNTIFS('4.HiCLibrary'!E:E, B548, '4.HiCLibrary'!V:V, "Y") &gt; 0,
        _xlfn.TEXTJOIN(", ", TRUE, IF(('4.HiCLibrary'!E:E = B548) * ('4.HiCLibrary'!V:V = "Y"), '4.HiCLibrary'!D:D, "")),
        IF(
            COUNTIFS('4.HiCLibrary'!E:E, B548, '4.HiCLibrary'!U:U, "Y") &gt; 0,
            _xlfn.TEXTJOIN(", ", TRUE, IF(('4.HiCLibrary'!E:E = B548) * ('4.HiCLibrary'!U:U = "Y"), '4.HiCLibrary'!D:D, "")),
            "Awaiting Status"
        )
    )
)</f>
        <v/>
      </c>
      <c r="M548" s="47" t="s">
        <v>94</v>
      </c>
      <c r="N548" s="56" t="str" cm="1">
        <f t="array" aca="1" ref="N548" ca="1">IF(
    M548="N",
    "",
    IF(
        COUNTIFS('4.ONT'!E:E, B548, '4.ONT'!Q:Q, "Y") &gt; 0,
        _xlfn.TEXTJOIN(", ", TRUE, IF(('4.ONT'!E:E = B548) * ('4.ONT'!Q:Q = "Y"), '4.ONT'!D:D, "")),
        IF(
            COUNTIFS('4.ONT'!E:E, B548, '4.ONT'!P:P, "Y") &gt; 0,
            _xlfn.TEXTJOIN(", ", TRUE, IF(('4.ONT'!E:E = B548) * ('4.ONT'!P:P = "Y"), '4.ONT'!D:D, "")),
            "Awaiting Status"
        )
    )
)</f>
        <v/>
      </c>
      <c r="O548" s="60" t="s">
        <v>94</v>
      </c>
      <c r="P548" s="60" t="str" cm="1">
        <f t="array" aca="1" ref="P548" ca="1">IF(
    O548="N",
    "",
    IF(
        COUNTIFS('3.RNAExtractions'!E:E, B548, '3.RNAExtractions'!Z:Z, "Y") &gt; 0,
        _xlfn.TEXTJOIN(", ", TRUE, IF(('3.RNAExtractions'!E:E = B548) * ('3.RNAExtractions'!Z:Z = "Y"), '3.RNAExtractions'!D:D, "")),
        IF(
            COUNTIFS('3.RNAExtractions'!E:E, B548, '3.RNAExtractions'!Y:Y, "Y") &gt; 0,
            _xlfn.TEXTJOIN(", ", TRUE, IF(('3.RNAExtractions'!E:E = B548) * ('3.RNAExtractions'!Y:Y = "Y"), '3.RNAExtractions'!D:D, "")),
            "Awaiting Status"
        )
    )
)</f>
        <v/>
      </c>
      <c r="Q548" s="60"/>
      <c r="R548" s="60" t="str" cm="1">
        <f t="array" aca="1" ref="R548" ca="1">IF(
    Q548="N",
    "",
    IF(
        COUNTIFS('4.RNAIllumina'!E:E, B548, '4.RNAIllumina'!Y:Y, "Y") &gt; 0,
        _xlfn.TEXTJOIN(", ", TRUE, IF(('4.RNAIllumina'!E:E = B548) * ('4.RNAIllumina'!Y:Y = "Y"), '4.RNAIllumina'!D:D, "")),
        IF(
            COUNTIFS('4.RNAIllumina'!E:E, B548, '4.RNAIllumina'!X:X, "Y") &gt; 0,
            _xlfn.TEXTJOIN(", ", TRUE, IF(('4.RNAIllumina'!E:E = B548) * ('4.RNAIllumina'!X:X = "Y"), '4.RNAIllumina'!D:D, "")),
            "Awaiting Status"
        )
    )
)</f>
        <v>Awaiting Status</v>
      </c>
      <c r="T548" s="6" t="str">
        <f ca="1">VLOOKUP($B548,'1.MetaData'!$B:$H,2,FALSE)</f>
        <v>AWFS-F16-1522</v>
      </c>
      <c r="U548" s="7" t="str">
        <f ca="1">VLOOKUP($B548,'1.MetaData'!$B:$H,3,FALSE)</f>
        <v>Choerodon cauteroma</v>
      </c>
      <c r="V548" s="7" t="str">
        <f ca="1">VLOOKUP($B548,'1.MetaData'!$B:$H,4,FALSE)</f>
        <v xml:space="preserve">Bluespotted tuskfish </v>
      </c>
      <c r="W548" s="6" t="str">
        <f ca="1">VLOOKUP($B548,'1.MetaData'!$B:$H,5,FALSE)</f>
        <v xml:space="preserve">WA Fisheries </v>
      </c>
      <c r="X548" s="6" t="str">
        <f ca="1">VLOOKUP($B548,'1.MetaData'!$B:$H,6,FALSE)</f>
        <v>TrEnD</v>
      </c>
      <c r="Z548"/>
    </row>
    <row r="549" spans="1:26" hidden="1" x14ac:dyDescent="0.25">
      <c r="A549" s="17">
        <v>548</v>
      </c>
      <c r="B549" s="3" t="str">
        <f t="shared" ca="1" si="10"/>
        <v>OG548</v>
      </c>
      <c r="C549" s="219" t="s">
        <v>96</v>
      </c>
      <c r="D549" s="4">
        <f ca="1">COUNTIF('2.Tissue'!C:C,B549)</f>
        <v>1</v>
      </c>
      <c r="E549" s="4">
        <f ca="1">COUNTIFS('3.DNAExtractions'!$E:$E,$B549,'3.DNAExtractions'!$D:$D,E$1)</f>
        <v>1</v>
      </c>
      <c r="F549" s="2" t="str" cm="1">
        <f t="array" aca="1" ref="F549" ca="1">IF(
    COUNTIFS('3.DNAExtractions'!E:E, B549, '3.DNAExtractions'!Y:Y, "Y") &gt; 0,
    _xlfn.TEXTJOIN(", ", TRUE, IF(('3.DNAExtractions'!E:E = B549) * ('3.DNAExtractions'!Y:Y = "Y"), '3.DNAExtractions'!D:D, "")),
    IF(
        COUNTIFS('3.DNAExtractions'!E:E, B549, '3.DNAExtractions'!X:X, "Y") &gt; 0,
        _xlfn.TEXTJOIN(", ", TRUE, IF(('3.DNAExtractions'!E:E = B549) * ('3.DNAExtractions'!X:X = "Y"), '3.DNAExtractions'!D:D, "")),
        "Awaiting Status"
    )
)</f>
        <v>Extracted</v>
      </c>
      <c r="G549" s="45" t="s">
        <v>92</v>
      </c>
      <c r="H549" s="8" t="str" cm="1">
        <f t="array" aca="1" ref="H549" ca="1">IF(
    G549="N",
    "",
    IF(
        COUNTIFS('4.Illumina'!E:E, B549, '4.Illumina'!R:R, "Y") &gt; 0,
        _xlfn.TEXTJOIN(", ", TRUE, IF(('4.Illumina'!E:E = B549) * ('4.Illumina'!R:R = "Y"), '4.Illumina'!D:D, "")),
        IF(
            COUNTIFS('4.Illumina'!E:E, B549, '4.Illumina'!Q:Q, "Y") &gt; 0,
            _xlfn.TEXTJOIN(", ", TRUE, IF(('4.Illumina'!E:E = B549) * ('4.Illumina'!Q:Q = "Y"), '4.Illumina'!D:D, "")),
            "Awaiting Status"
        )
    )
)</f>
        <v>Sequenced</v>
      </c>
      <c r="I549" s="26" t="s">
        <v>94</v>
      </c>
      <c r="J549" s="56" t="str" cm="1">
        <f t="array" aca="1" ref="J549" ca="1">IF(
    I549="N",
    "",
    IF(
        COUNTIFS('4.PacBio'!E:E, B549, '4.PacBio'!W:W, "Y") &gt; 0,
        _xlfn.TEXTJOIN(", ", TRUE, IF(('4.PacBio'!E:E = B549) * ('4.PacBio'!W:W = "Y"), '4.PacBio'!D:D, "")),
        IF(
            COUNTIFS('4.PacBio'!E:E, B549, '4.PacBio'!V:V, "Y") &gt; 0,
            _xlfn.TEXTJOIN(", ", TRUE, IF(('4.PacBio'!E:E = B549) * ('4.PacBio'!V:V = "Y"), '4.PacBio'!D:D, "")),
            "Awaiting Status"
        )
    )
)</f>
        <v/>
      </c>
      <c r="K549" s="181" t="s">
        <v>94</v>
      </c>
      <c r="L549" s="8" t="str" cm="1">
        <f t="array" aca="1" ref="L549" ca="1">IF(
    K549="N",
    "",
    IF(
        COUNTIFS('4.HiCLibrary'!E:E, B549, '4.HiCLibrary'!V:V, "Y") &gt; 0,
        _xlfn.TEXTJOIN(", ", TRUE, IF(('4.HiCLibrary'!E:E = B549) * ('4.HiCLibrary'!V:V = "Y"), '4.HiCLibrary'!D:D, "")),
        IF(
            COUNTIFS('4.HiCLibrary'!E:E, B549, '4.HiCLibrary'!U:U, "Y") &gt; 0,
            _xlfn.TEXTJOIN(", ", TRUE, IF(('4.HiCLibrary'!E:E = B549) * ('4.HiCLibrary'!U:U = "Y"), '4.HiCLibrary'!D:D, "")),
            "Awaiting Status"
        )
    )
)</f>
        <v/>
      </c>
      <c r="M549" s="47" t="s">
        <v>94</v>
      </c>
      <c r="N549" s="56" t="str" cm="1">
        <f t="array" aca="1" ref="N549" ca="1">IF(
    M549="N",
    "",
    IF(
        COUNTIFS('4.ONT'!E:E, B549, '4.ONT'!Q:Q, "Y") &gt; 0,
        _xlfn.TEXTJOIN(", ", TRUE, IF(('4.ONT'!E:E = B549) * ('4.ONT'!Q:Q = "Y"), '4.ONT'!D:D, "")),
        IF(
            COUNTIFS('4.ONT'!E:E, B549, '4.ONT'!P:P, "Y") &gt; 0,
            _xlfn.TEXTJOIN(", ", TRUE, IF(('4.ONT'!E:E = B549) * ('4.ONT'!P:P = "Y"), '4.ONT'!D:D, "")),
            "Awaiting Status"
        )
    )
)</f>
        <v/>
      </c>
      <c r="O549" s="60" t="s">
        <v>94</v>
      </c>
      <c r="P549" s="60" t="str" cm="1">
        <f t="array" aca="1" ref="P549" ca="1">IF(
    O549="N",
    "",
    IF(
        COUNTIFS('3.RNAExtractions'!E:E, B549, '3.RNAExtractions'!Z:Z, "Y") &gt; 0,
        _xlfn.TEXTJOIN(", ", TRUE, IF(('3.RNAExtractions'!E:E = B549) * ('3.RNAExtractions'!Z:Z = "Y"), '3.RNAExtractions'!D:D, "")),
        IF(
            COUNTIFS('3.RNAExtractions'!E:E, B549, '3.RNAExtractions'!Y:Y, "Y") &gt; 0,
            _xlfn.TEXTJOIN(", ", TRUE, IF(('3.RNAExtractions'!E:E = B549) * ('3.RNAExtractions'!Y:Y = "Y"), '3.RNAExtractions'!D:D, "")),
            "Awaiting Status"
        )
    )
)</f>
        <v/>
      </c>
      <c r="Q549" s="60"/>
      <c r="R549" s="60" t="str" cm="1">
        <f t="array" aca="1" ref="R549" ca="1">IF(
    Q549="N",
    "",
    IF(
        COUNTIFS('4.RNAIllumina'!E:E, B549, '4.RNAIllumina'!Y:Y, "Y") &gt; 0,
        _xlfn.TEXTJOIN(", ", TRUE, IF(('4.RNAIllumina'!E:E = B549) * ('4.RNAIllumina'!Y:Y = "Y"), '4.RNAIllumina'!D:D, "")),
        IF(
            COUNTIFS('4.RNAIllumina'!E:E, B549, '4.RNAIllumina'!X:X, "Y") &gt; 0,
            _xlfn.TEXTJOIN(", ", TRUE, IF(('4.RNAIllumina'!E:E = B549) * ('4.RNAIllumina'!X:X = "Y"), '4.RNAIllumina'!D:D, "")),
            "Awaiting Status"
        )
    )
)</f>
        <v>Awaiting Status</v>
      </c>
      <c r="T549" s="6" t="str">
        <f ca="1">VLOOKUP($B549,'1.MetaData'!$B:$H,2,FALSE)</f>
        <v>AWFS-F16-1523</v>
      </c>
      <c r="U549" s="7" t="str">
        <f ca="1">VLOOKUP($B549,'1.MetaData'!$B:$H,3,FALSE)</f>
        <v>Cybiosarda elegans</v>
      </c>
      <c r="V549" s="7" t="str">
        <f ca="1">VLOOKUP($B549,'1.MetaData'!$B:$H,4,FALSE)</f>
        <v xml:space="preserve">Leaping bonito </v>
      </c>
      <c r="W549" s="6" t="str">
        <f ca="1">VLOOKUP($B549,'1.MetaData'!$B:$H,5,FALSE)</f>
        <v xml:space="preserve">WA Fisheries </v>
      </c>
      <c r="X549" s="6" t="str">
        <f ca="1">VLOOKUP($B549,'1.MetaData'!$B:$H,6,FALSE)</f>
        <v>TrEnD</v>
      </c>
      <c r="Z549"/>
    </row>
    <row r="550" spans="1:26" hidden="1" x14ac:dyDescent="0.25">
      <c r="A550" s="17">
        <v>549</v>
      </c>
      <c r="B550" s="3" t="str">
        <f t="shared" ca="1" si="10"/>
        <v>OG549</v>
      </c>
      <c r="C550" s="219" t="s">
        <v>96</v>
      </c>
      <c r="D550" s="4">
        <f ca="1">COUNTIF('2.Tissue'!C:C,B550)</f>
        <v>1</v>
      </c>
      <c r="E550" s="4">
        <f ca="1">COUNTIFS('3.DNAExtractions'!$E:$E,$B550,'3.DNAExtractions'!$D:$D,E$1)</f>
        <v>1</v>
      </c>
      <c r="F550" s="2" t="str" cm="1">
        <f t="array" aca="1" ref="F550" ca="1">IF(
    COUNTIFS('3.DNAExtractions'!E:E, B550, '3.DNAExtractions'!Y:Y, "Y") &gt; 0,
    _xlfn.TEXTJOIN(", ", TRUE, IF(('3.DNAExtractions'!E:E = B550) * ('3.DNAExtractions'!Y:Y = "Y"), '3.DNAExtractions'!D:D, "")),
    IF(
        COUNTIFS('3.DNAExtractions'!E:E, B550, '3.DNAExtractions'!X:X, "Y") &gt; 0,
        _xlfn.TEXTJOIN(", ", TRUE, IF(('3.DNAExtractions'!E:E = B550) * ('3.DNAExtractions'!X:X = "Y"), '3.DNAExtractions'!D:D, "")),
        "Awaiting Status"
    )
)</f>
        <v>Extracted</v>
      </c>
      <c r="G550" s="45" t="s">
        <v>92</v>
      </c>
      <c r="H550" s="8" t="str" cm="1">
        <f t="array" aca="1" ref="H550" ca="1">IF(
    G550="N",
    "",
    IF(
        COUNTIFS('4.Illumina'!E:E, B550, '4.Illumina'!R:R, "Y") &gt; 0,
        _xlfn.TEXTJOIN(", ", TRUE, IF(('4.Illumina'!E:E = B550) * ('4.Illumina'!R:R = "Y"), '4.Illumina'!D:D, "")),
        IF(
            COUNTIFS('4.Illumina'!E:E, B550, '4.Illumina'!Q:Q, "Y") &gt; 0,
            _xlfn.TEXTJOIN(", ", TRUE, IF(('4.Illumina'!E:E = B550) * ('4.Illumina'!Q:Q = "Y"), '4.Illumina'!D:D, "")),
            "Awaiting Status"
        )
    )
)</f>
        <v>Sequenced</v>
      </c>
      <c r="I550" s="26" t="s">
        <v>94</v>
      </c>
      <c r="J550" s="56" t="str" cm="1">
        <f t="array" aca="1" ref="J550" ca="1">IF(
    I550="N",
    "",
    IF(
        COUNTIFS('4.PacBio'!E:E, B550, '4.PacBio'!W:W, "Y") &gt; 0,
        _xlfn.TEXTJOIN(", ", TRUE, IF(('4.PacBio'!E:E = B550) * ('4.PacBio'!W:W = "Y"), '4.PacBio'!D:D, "")),
        IF(
            COUNTIFS('4.PacBio'!E:E, B550, '4.PacBio'!V:V, "Y") &gt; 0,
            _xlfn.TEXTJOIN(", ", TRUE, IF(('4.PacBio'!E:E = B550) * ('4.PacBio'!V:V = "Y"), '4.PacBio'!D:D, "")),
            "Awaiting Status"
        )
    )
)</f>
        <v/>
      </c>
      <c r="K550" s="181" t="s">
        <v>94</v>
      </c>
      <c r="L550" s="8" t="str" cm="1">
        <f t="array" aca="1" ref="L550" ca="1">IF(
    K550="N",
    "",
    IF(
        COUNTIFS('4.HiCLibrary'!E:E, B550, '4.HiCLibrary'!V:V, "Y") &gt; 0,
        _xlfn.TEXTJOIN(", ", TRUE, IF(('4.HiCLibrary'!E:E = B550) * ('4.HiCLibrary'!V:V = "Y"), '4.HiCLibrary'!D:D, "")),
        IF(
            COUNTIFS('4.HiCLibrary'!E:E, B550, '4.HiCLibrary'!U:U, "Y") &gt; 0,
            _xlfn.TEXTJOIN(", ", TRUE, IF(('4.HiCLibrary'!E:E = B550) * ('4.HiCLibrary'!U:U = "Y"), '4.HiCLibrary'!D:D, "")),
            "Awaiting Status"
        )
    )
)</f>
        <v/>
      </c>
      <c r="M550" s="47" t="s">
        <v>94</v>
      </c>
      <c r="N550" s="56" t="str" cm="1">
        <f t="array" aca="1" ref="N550" ca="1">IF(
    M550="N",
    "",
    IF(
        COUNTIFS('4.ONT'!E:E, B550, '4.ONT'!Q:Q, "Y") &gt; 0,
        _xlfn.TEXTJOIN(", ", TRUE, IF(('4.ONT'!E:E = B550) * ('4.ONT'!Q:Q = "Y"), '4.ONT'!D:D, "")),
        IF(
            COUNTIFS('4.ONT'!E:E, B550, '4.ONT'!P:P, "Y") &gt; 0,
            _xlfn.TEXTJOIN(", ", TRUE, IF(('4.ONT'!E:E = B550) * ('4.ONT'!P:P = "Y"), '4.ONT'!D:D, "")),
            "Awaiting Status"
        )
    )
)</f>
        <v/>
      </c>
      <c r="O550" s="60" t="s">
        <v>94</v>
      </c>
      <c r="P550" s="60" t="str" cm="1">
        <f t="array" aca="1" ref="P550" ca="1">IF(
    O550="N",
    "",
    IF(
        COUNTIFS('3.RNAExtractions'!E:E, B550, '3.RNAExtractions'!Z:Z, "Y") &gt; 0,
        _xlfn.TEXTJOIN(", ", TRUE, IF(('3.RNAExtractions'!E:E = B550) * ('3.RNAExtractions'!Z:Z = "Y"), '3.RNAExtractions'!D:D, "")),
        IF(
            COUNTIFS('3.RNAExtractions'!E:E, B550, '3.RNAExtractions'!Y:Y, "Y") &gt; 0,
            _xlfn.TEXTJOIN(", ", TRUE, IF(('3.RNAExtractions'!E:E = B550) * ('3.RNAExtractions'!Y:Y = "Y"), '3.RNAExtractions'!D:D, "")),
            "Awaiting Status"
        )
    )
)</f>
        <v/>
      </c>
      <c r="Q550" s="60"/>
      <c r="R550" s="60" t="str" cm="1">
        <f t="array" aca="1" ref="R550" ca="1">IF(
    Q550="N",
    "",
    IF(
        COUNTIFS('4.RNAIllumina'!E:E, B550, '4.RNAIllumina'!Y:Y, "Y") &gt; 0,
        _xlfn.TEXTJOIN(", ", TRUE, IF(('4.RNAIllumina'!E:E = B550) * ('4.RNAIllumina'!Y:Y = "Y"), '4.RNAIllumina'!D:D, "")),
        IF(
            COUNTIFS('4.RNAIllumina'!E:E, B550, '4.RNAIllumina'!X:X, "Y") &gt; 0,
            _xlfn.TEXTJOIN(", ", TRUE, IF(('4.RNAIllumina'!E:E = B550) * ('4.RNAIllumina'!X:X = "Y"), '4.RNAIllumina'!D:D, "")),
            "Awaiting Status"
        )
    )
)</f>
        <v>Awaiting Status</v>
      </c>
      <c r="T550" s="6" t="str">
        <f ca="1">VLOOKUP($B550,'1.MetaData'!$B:$H,2,FALSE)</f>
        <v>AWFS-F16-1535</v>
      </c>
      <c r="U550" s="7" t="str">
        <f ca="1">VLOOKUP($B550,'1.MetaData'!$B:$H,3,FALSE)</f>
        <v>Decapterus maruadsi</v>
      </c>
      <c r="V550" s="7" t="str">
        <f ca="1">VLOOKUP($B550,'1.MetaData'!$B:$H,4,FALSE)</f>
        <v xml:space="preserve">Japanese scad </v>
      </c>
      <c r="W550" s="6" t="str">
        <f ca="1">VLOOKUP($B550,'1.MetaData'!$B:$H,5,FALSE)</f>
        <v xml:space="preserve">WA Fisheries </v>
      </c>
      <c r="X550" s="6" t="str">
        <f ca="1">VLOOKUP($B550,'1.MetaData'!$B:$H,6,FALSE)</f>
        <v>TrEnD</v>
      </c>
      <c r="Z550"/>
    </row>
    <row r="551" spans="1:26" hidden="1" x14ac:dyDescent="0.25">
      <c r="A551" s="17">
        <v>550</v>
      </c>
      <c r="B551" s="3" t="str">
        <f t="shared" ca="1" si="10"/>
        <v>OG550</v>
      </c>
      <c r="C551" s="219" t="s">
        <v>96</v>
      </c>
      <c r="D551" s="4">
        <f ca="1">COUNTIF('2.Tissue'!C:C,B551)</f>
        <v>1</v>
      </c>
      <c r="E551" s="4">
        <f ca="1">COUNTIFS('3.DNAExtractions'!$E:$E,$B551,'3.DNAExtractions'!$D:$D,E$1)</f>
        <v>1</v>
      </c>
      <c r="F551" s="2" t="str" cm="1">
        <f t="array" aca="1" ref="F551" ca="1">IF(
    COUNTIFS('3.DNAExtractions'!E:E, B551, '3.DNAExtractions'!Y:Y, "Y") &gt; 0,
    _xlfn.TEXTJOIN(", ", TRUE, IF(('3.DNAExtractions'!E:E = B551) * ('3.DNAExtractions'!Y:Y = "Y"), '3.DNAExtractions'!D:D, "")),
    IF(
        COUNTIFS('3.DNAExtractions'!E:E, B551, '3.DNAExtractions'!X:X, "Y") &gt; 0,
        _xlfn.TEXTJOIN(", ", TRUE, IF(('3.DNAExtractions'!E:E = B551) * ('3.DNAExtractions'!X:X = "Y"), '3.DNAExtractions'!D:D, "")),
        "Awaiting Status"
    )
)</f>
        <v>Extracted</v>
      </c>
      <c r="G551" s="45" t="s">
        <v>92</v>
      </c>
      <c r="H551" s="8" t="str" cm="1">
        <f t="array" aca="1" ref="H551" ca="1">IF(
    G551="N",
    "",
    IF(
        COUNTIFS('4.Illumina'!E:E, B551, '4.Illumina'!R:R, "Y") &gt; 0,
        _xlfn.TEXTJOIN(", ", TRUE, IF(('4.Illumina'!E:E = B551) * ('4.Illumina'!R:R = "Y"), '4.Illumina'!D:D, "")),
        IF(
            COUNTIFS('4.Illumina'!E:E, B551, '4.Illumina'!Q:Q, "Y") &gt; 0,
            _xlfn.TEXTJOIN(", ", TRUE, IF(('4.Illumina'!E:E = B551) * ('4.Illumina'!Q:Q = "Y"), '4.Illumina'!D:D, "")),
            "Awaiting Status"
        )
    )
)</f>
        <v>Sequenced</v>
      </c>
      <c r="I551" s="26" t="s">
        <v>94</v>
      </c>
      <c r="J551" s="56" t="str" cm="1">
        <f t="array" aca="1" ref="J551" ca="1">IF(
    I551="N",
    "",
    IF(
        COUNTIFS('4.PacBio'!E:E, B551, '4.PacBio'!W:W, "Y") &gt; 0,
        _xlfn.TEXTJOIN(", ", TRUE, IF(('4.PacBio'!E:E = B551) * ('4.PacBio'!W:W = "Y"), '4.PacBio'!D:D, "")),
        IF(
            COUNTIFS('4.PacBio'!E:E, B551, '4.PacBio'!V:V, "Y") &gt; 0,
            _xlfn.TEXTJOIN(", ", TRUE, IF(('4.PacBio'!E:E = B551) * ('4.PacBio'!V:V = "Y"), '4.PacBio'!D:D, "")),
            "Awaiting Status"
        )
    )
)</f>
        <v/>
      </c>
      <c r="K551" s="181" t="s">
        <v>94</v>
      </c>
      <c r="L551" s="8" t="str" cm="1">
        <f t="array" aca="1" ref="L551" ca="1">IF(
    K551="N",
    "",
    IF(
        COUNTIFS('4.HiCLibrary'!E:E, B551, '4.HiCLibrary'!V:V, "Y") &gt; 0,
        _xlfn.TEXTJOIN(", ", TRUE, IF(('4.HiCLibrary'!E:E = B551) * ('4.HiCLibrary'!V:V = "Y"), '4.HiCLibrary'!D:D, "")),
        IF(
            COUNTIFS('4.HiCLibrary'!E:E, B551, '4.HiCLibrary'!U:U, "Y") &gt; 0,
            _xlfn.TEXTJOIN(", ", TRUE, IF(('4.HiCLibrary'!E:E = B551) * ('4.HiCLibrary'!U:U = "Y"), '4.HiCLibrary'!D:D, "")),
            "Awaiting Status"
        )
    )
)</f>
        <v/>
      </c>
      <c r="M551" s="47" t="s">
        <v>94</v>
      </c>
      <c r="N551" s="56" t="str" cm="1">
        <f t="array" aca="1" ref="N551" ca="1">IF(
    M551="N",
    "",
    IF(
        COUNTIFS('4.ONT'!E:E, B551, '4.ONT'!Q:Q, "Y") &gt; 0,
        _xlfn.TEXTJOIN(", ", TRUE, IF(('4.ONT'!E:E = B551) * ('4.ONT'!Q:Q = "Y"), '4.ONT'!D:D, "")),
        IF(
            COUNTIFS('4.ONT'!E:E, B551, '4.ONT'!P:P, "Y") &gt; 0,
            _xlfn.TEXTJOIN(", ", TRUE, IF(('4.ONT'!E:E = B551) * ('4.ONT'!P:P = "Y"), '4.ONT'!D:D, "")),
            "Awaiting Status"
        )
    )
)</f>
        <v/>
      </c>
      <c r="O551" s="60" t="s">
        <v>94</v>
      </c>
      <c r="P551" s="60" t="str" cm="1">
        <f t="array" aca="1" ref="P551" ca="1">IF(
    O551="N",
    "",
    IF(
        COUNTIFS('3.RNAExtractions'!E:E, B551, '3.RNAExtractions'!Z:Z, "Y") &gt; 0,
        _xlfn.TEXTJOIN(", ", TRUE, IF(('3.RNAExtractions'!E:E = B551) * ('3.RNAExtractions'!Z:Z = "Y"), '3.RNAExtractions'!D:D, "")),
        IF(
            COUNTIFS('3.RNAExtractions'!E:E, B551, '3.RNAExtractions'!Y:Y, "Y") &gt; 0,
            _xlfn.TEXTJOIN(", ", TRUE, IF(('3.RNAExtractions'!E:E = B551) * ('3.RNAExtractions'!Y:Y = "Y"), '3.RNAExtractions'!D:D, "")),
            "Awaiting Status"
        )
    )
)</f>
        <v/>
      </c>
      <c r="Q551" s="60"/>
      <c r="R551" s="60" t="str" cm="1">
        <f t="array" aca="1" ref="R551" ca="1">IF(
    Q551="N",
    "",
    IF(
        COUNTIFS('4.RNAIllumina'!E:E, B551, '4.RNAIllumina'!Y:Y, "Y") &gt; 0,
        _xlfn.TEXTJOIN(", ", TRUE, IF(('4.RNAIllumina'!E:E = B551) * ('4.RNAIllumina'!Y:Y = "Y"), '4.RNAIllumina'!D:D, "")),
        IF(
            COUNTIFS('4.RNAIllumina'!E:E, B551, '4.RNAIllumina'!X:X, "Y") &gt; 0,
            _xlfn.TEXTJOIN(", ", TRUE, IF(('4.RNAIllumina'!E:E = B551) * ('4.RNAIllumina'!X:X = "Y"), '4.RNAIllumina'!D:D, "")),
            "Awaiting Status"
        )
    )
)</f>
        <v>Awaiting Status</v>
      </c>
      <c r="T551" s="6" t="str">
        <f ca="1">VLOOKUP($B551,'1.MetaData'!$B:$H,2,FALSE)</f>
        <v>AWFS-F16-1582</v>
      </c>
      <c r="U551" s="7" t="str">
        <f ca="1">VLOOKUP($B551,'1.MetaData'!$B:$H,3,FALSE)</f>
        <v>Elates ransonnettii</v>
      </c>
      <c r="V551" s="7">
        <f ca="1">VLOOKUP($B551,'1.MetaData'!$B:$H,4,FALSE)</f>
        <v>0</v>
      </c>
      <c r="W551" s="6" t="str">
        <f ca="1">VLOOKUP($B551,'1.MetaData'!$B:$H,5,FALSE)</f>
        <v xml:space="preserve">WA Fisheries </v>
      </c>
      <c r="X551" s="6" t="str">
        <f ca="1">VLOOKUP($B551,'1.MetaData'!$B:$H,6,FALSE)</f>
        <v>TrEnD</v>
      </c>
      <c r="Z551"/>
    </row>
    <row r="552" spans="1:26" hidden="1" x14ac:dyDescent="0.25">
      <c r="A552" s="17">
        <v>551</v>
      </c>
      <c r="B552" s="3" t="str">
        <f t="shared" ca="1" si="10"/>
        <v>OG551</v>
      </c>
      <c r="C552" s="219" t="s">
        <v>96</v>
      </c>
      <c r="D552" s="4">
        <f ca="1">COUNTIF('2.Tissue'!C:C,B552)</f>
        <v>1</v>
      </c>
      <c r="E552" s="4">
        <f ca="1">COUNTIFS('3.DNAExtractions'!$E:$E,$B552,'3.DNAExtractions'!$D:$D,E$1)</f>
        <v>1</v>
      </c>
      <c r="F552" s="2" t="str" cm="1">
        <f t="array" aca="1" ref="F552" ca="1">IF(
    COUNTIFS('3.DNAExtractions'!E:E, B552, '3.DNAExtractions'!Y:Y, "Y") &gt; 0,
    _xlfn.TEXTJOIN(", ", TRUE, IF(('3.DNAExtractions'!E:E = B552) * ('3.DNAExtractions'!Y:Y = "Y"), '3.DNAExtractions'!D:D, "")),
    IF(
        COUNTIFS('3.DNAExtractions'!E:E, B552, '3.DNAExtractions'!X:X, "Y") &gt; 0,
        _xlfn.TEXTJOIN(", ", TRUE, IF(('3.DNAExtractions'!E:E = B552) * ('3.DNAExtractions'!X:X = "Y"), '3.DNAExtractions'!D:D, "")),
        "Awaiting Status"
    )
)</f>
        <v>Extracted</v>
      </c>
      <c r="G552" s="45" t="s">
        <v>92</v>
      </c>
      <c r="H552" s="8" t="str" cm="1">
        <f t="array" aca="1" ref="H552" ca="1">IF(
    G552="N",
    "",
    IF(
        COUNTIFS('4.Illumina'!E:E, B552, '4.Illumina'!R:R, "Y") &gt; 0,
        _xlfn.TEXTJOIN(", ", TRUE, IF(('4.Illumina'!E:E = B552) * ('4.Illumina'!R:R = "Y"), '4.Illumina'!D:D, "")),
        IF(
            COUNTIFS('4.Illumina'!E:E, B552, '4.Illumina'!Q:Q, "Y") &gt; 0,
            _xlfn.TEXTJOIN(", ", TRUE, IF(('4.Illumina'!E:E = B552) * ('4.Illumina'!Q:Q = "Y"), '4.Illumina'!D:D, "")),
            "Awaiting Status"
        )
    )
)</f>
        <v>Sequenced</v>
      </c>
      <c r="I552" s="26" t="s">
        <v>94</v>
      </c>
      <c r="J552" s="56" t="str" cm="1">
        <f t="array" aca="1" ref="J552" ca="1">IF(
    I552="N",
    "",
    IF(
        COUNTIFS('4.PacBio'!E:E, B552, '4.PacBio'!W:W, "Y") &gt; 0,
        _xlfn.TEXTJOIN(", ", TRUE, IF(('4.PacBio'!E:E = B552) * ('4.PacBio'!W:W = "Y"), '4.PacBio'!D:D, "")),
        IF(
            COUNTIFS('4.PacBio'!E:E, B552, '4.PacBio'!V:V, "Y") &gt; 0,
            _xlfn.TEXTJOIN(", ", TRUE, IF(('4.PacBio'!E:E = B552) * ('4.PacBio'!V:V = "Y"), '4.PacBio'!D:D, "")),
            "Awaiting Status"
        )
    )
)</f>
        <v/>
      </c>
      <c r="K552" s="181" t="s">
        <v>94</v>
      </c>
      <c r="L552" s="8" t="str" cm="1">
        <f t="array" aca="1" ref="L552" ca="1">IF(
    K552="N",
    "",
    IF(
        COUNTIFS('4.HiCLibrary'!E:E, B552, '4.HiCLibrary'!V:V, "Y") &gt; 0,
        _xlfn.TEXTJOIN(", ", TRUE, IF(('4.HiCLibrary'!E:E = B552) * ('4.HiCLibrary'!V:V = "Y"), '4.HiCLibrary'!D:D, "")),
        IF(
            COUNTIFS('4.HiCLibrary'!E:E, B552, '4.HiCLibrary'!U:U, "Y") &gt; 0,
            _xlfn.TEXTJOIN(", ", TRUE, IF(('4.HiCLibrary'!E:E = B552) * ('4.HiCLibrary'!U:U = "Y"), '4.HiCLibrary'!D:D, "")),
            "Awaiting Status"
        )
    )
)</f>
        <v/>
      </c>
      <c r="M552" s="47" t="s">
        <v>94</v>
      </c>
      <c r="N552" s="56" t="str" cm="1">
        <f t="array" aca="1" ref="N552" ca="1">IF(
    M552="N",
    "",
    IF(
        COUNTIFS('4.ONT'!E:E, B552, '4.ONT'!Q:Q, "Y") &gt; 0,
        _xlfn.TEXTJOIN(", ", TRUE, IF(('4.ONT'!E:E = B552) * ('4.ONT'!Q:Q = "Y"), '4.ONT'!D:D, "")),
        IF(
            COUNTIFS('4.ONT'!E:E, B552, '4.ONT'!P:P, "Y") &gt; 0,
            _xlfn.TEXTJOIN(", ", TRUE, IF(('4.ONT'!E:E = B552) * ('4.ONT'!P:P = "Y"), '4.ONT'!D:D, "")),
            "Awaiting Status"
        )
    )
)</f>
        <v/>
      </c>
      <c r="O552" s="60" t="s">
        <v>94</v>
      </c>
      <c r="P552" s="60" t="str" cm="1">
        <f t="array" aca="1" ref="P552" ca="1">IF(
    O552="N",
    "",
    IF(
        COUNTIFS('3.RNAExtractions'!E:E, B552, '3.RNAExtractions'!Z:Z, "Y") &gt; 0,
        _xlfn.TEXTJOIN(", ", TRUE, IF(('3.RNAExtractions'!E:E = B552) * ('3.RNAExtractions'!Z:Z = "Y"), '3.RNAExtractions'!D:D, "")),
        IF(
            COUNTIFS('3.RNAExtractions'!E:E, B552, '3.RNAExtractions'!Y:Y, "Y") &gt; 0,
            _xlfn.TEXTJOIN(", ", TRUE, IF(('3.RNAExtractions'!E:E = B552) * ('3.RNAExtractions'!Y:Y = "Y"), '3.RNAExtractions'!D:D, "")),
            "Awaiting Status"
        )
    )
)</f>
        <v/>
      </c>
      <c r="Q552" s="60"/>
      <c r="R552" s="60" t="str" cm="1">
        <f t="array" aca="1" ref="R552" ca="1">IF(
    Q552="N",
    "",
    IF(
        COUNTIFS('4.RNAIllumina'!E:E, B552, '4.RNAIllumina'!Y:Y, "Y") &gt; 0,
        _xlfn.TEXTJOIN(", ", TRUE, IF(('4.RNAIllumina'!E:E = B552) * ('4.RNAIllumina'!Y:Y = "Y"), '4.RNAIllumina'!D:D, "")),
        IF(
            COUNTIFS('4.RNAIllumina'!E:E, B552, '4.RNAIllumina'!X:X, "Y") &gt; 0,
            _xlfn.TEXTJOIN(", ", TRUE, IF(('4.RNAIllumina'!E:E = B552) * ('4.RNAIllumina'!X:X = "Y"), '4.RNAIllumina'!D:D, "")),
            "Awaiting Status"
        )
    )
)</f>
        <v>Awaiting Status</v>
      </c>
      <c r="T552" s="6" t="str">
        <f ca="1">VLOOKUP($B552,'1.MetaData'!$B:$H,2,FALSE)</f>
        <v>AWFS-F16-1540</v>
      </c>
      <c r="U552" s="7" t="str">
        <f ca="1">VLOOKUP($B552,'1.MetaData'!$B:$H,3,FALSE)</f>
        <v>Epinephelus latifasciatus</v>
      </c>
      <c r="V552" s="7" t="str">
        <f ca="1">VLOOKUP($B552,'1.MetaData'!$B:$H,4,FALSE)</f>
        <v xml:space="preserve">Striped grouper </v>
      </c>
      <c r="W552" s="6" t="str">
        <f ca="1">VLOOKUP($B552,'1.MetaData'!$B:$H,5,FALSE)</f>
        <v xml:space="preserve">WA Fisheries </v>
      </c>
      <c r="X552" s="6" t="str">
        <f ca="1">VLOOKUP($B552,'1.MetaData'!$B:$H,6,FALSE)</f>
        <v>TrEnD</v>
      </c>
      <c r="Z552"/>
    </row>
    <row r="553" spans="1:26" hidden="1" x14ac:dyDescent="0.25">
      <c r="A553" s="17">
        <v>552</v>
      </c>
      <c r="B553" s="3" t="str">
        <f t="shared" ca="1" si="10"/>
        <v>OG552</v>
      </c>
      <c r="C553" s="219" t="s">
        <v>96</v>
      </c>
      <c r="D553" s="4">
        <f ca="1">COUNTIF('2.Tissue'!C:C,B553)</f>
        <v>1</v>
      </c>
      <c r="E553" s="4">
        <f ca="1">COUNTIFS('3.DNAExtractions'!$E:$E,$B553,'3.DNAExtractions'!$D:$D,E$1)</f>
        <v>1</v>
      </c>
      <c r="F553" s="2" t="str" cm="1">
        <f t="array" aca="1" ref="F553" ca="1">IF(
    COUNTIFS('3.DNAExtractions'!E:E, B553, '3.DNAExtractions'!Y:Y, "Y") &gt; 0,
    _xlfn.TEXTJOIN(", ", TRUE, IF(('3.DNAExtractions'!E:E = B553) * ('3.DNAExtractions'!Y:Y = "Y"), '3.DNAExtractions'!D:D, "")),
    IF(
        COUNTIFS('3.DNAExtractions'!E:E, B553, '3.DNAExtractions'!X:X, "Y") &gt; 0,
        _xlfn.TEXTJOIN(", ", TRUE, IF(('3.DNAExtractions'!E:E = B553) * ('3.DNAExtractions'!X:X = "Y"), '3.DNAExtractions'!D:D, "")),
        "Awaiting Status"
    )
)</f>
        <v>Extracted</v>
      </c>
      <c r="G553" s="45" t="s">
        <v>92</v>
      </c>
      <c r="H553" s="8" t="str" cm="1">
        <f t="array" aca="1" ref="H553" ca="1">IF(
    G553="N",
    "",
    IF(
        COUNTIFS('4.Illumina'!E:E, B553, '4.Illumina'!R:R, "Y") &gt; 0,
        _xlfn.TEXTJOIN(", ", TRUE, IF(('4.Illumina'!E:E = B553) * ('4.Illumina'!R:R = "Y"), '4.Illumina'!D:D, "")),
        IF(
            COUNTIFS('4.Illumina'!E:E, B553, '4.Illumina'!Q:Q, "Y") &gt; 0,
            _xlfn.TEXTJOIN(", ", TRUE, IF(('4.Illumina'!E:E = B553) * ('4.Illumina'!Q:Q = "Y"), '4.Illumina'!D:D, "")),
            "Awaiting Status"
        )
    )
)</f>
        <v>Sequenced</v>
      </c>
      <c r="I553" s="26" t="s">
        <v>94</v>
      </c>
      <c r="J553" s="56" t="str" cm="1">
        <f t="array" aca="1" ref="J553" ca="1">IF(
    I553="N",
    "",
    IF(
        COUNTIFS('4.PacBio'!E:E, B553, '4.PacBio'!W:W, "Y") &gt; 0,
        _xlfn.TEXTJOIN(", ", TRUE, IF(('4.PacBio'!E:E = B553) * ('4.PacBio'!W:W = "Y"), '4.PacBio'!D:D, "")),
        IF(
            COUNTIFS('4.PacBio'!E:E, B553, '4.PacBio'!V:V, "Y") &gt; 0,
            _xlfn.TEXTJOIN(", ", TRUE, IF(('4.PacBio'!E:E = B553) * ('4.PacBio'!V:V = "Y"), '4.PacBio'!D:D, "")),
            "Awaiting Status"
        )
    )
)</f>
        <v/>
      </c>
      <c r="K553" s="181" t="s">
        <v>94</v>
      </c>
      <c r="L553" s="8" t="str" cm="1">
        <f t="array" aca="1" ref="L553" ca="1">IF(
    K553="N",
    "",
    IF(
        COUNTIFS('4.HiCLibrary'!E:E, B553, '4.HiCLibrary'!V:V, "Y") &gt; 0,
        _xlfn.TEXTJOIN(", ", TRUE, IF(('4.HiCLibrary'!E:E = B553) * ('4.HiCLibrary'!V:V = "Y"), '4.HiCLibrary'!D:D, "")),
        IF(
            COUNTIFS('4.HiCLibrary'!E:E, B553, '4.HiCLibrary'!U:U, "Y") &gt; 0,
            _xlfn.TEXTJOIN(", ", TRUE, IF(('4.HiCLibrary'!E:E = B553) * ('4.HiCLibrary'!U:U = "Y"), '4.HiCLibrary'!D:D, "")),
            "Awaiting Status"
        )
    )
)</f>
        <v/>
      </c>
      <c r="M553" s="47" t="s">
        <v>94</v>
      </c>
      <c r="N553" s="56" t="str" cm="1">
        <f t="array" aca="1" ref="N553" ca="1">IF(
    M553="N",
    "",
    IF(
        COUNTIFS('4.ONT'!E:E, B553, '4.ONT'!Q:Q, "Y") &gt; 0,
        _xlfn.TEXTJOIN(", ", TRUE, IF(('4.ONT'!E:E = B553) * ('4.ONT'!Q:Q = "Y"), '4.ONT'!D:D, "")),
        IF(
            COUNTIFS('4.ONT'!E:E, B553, '4.ONT'!P:P, "Y") &gt; 0,
            _xlfn.TEXTJOIN(", ", TRUE, IF(('4.ONT'!E:E = B553) * ('4.ONT'!P:P = "Y"), '4.ONT'!D:D, "")),
            "Awaiting Status"
        )
    )
)</f>
        <v/>
      </c>
      <c r="O553" s="60" t="s">
        <v>94</v>
      </c>
      <c r="P553" s="60" t="str" cm="1">
        <f t="array" aca="1" ref="P553" ca="1">IF(
    O553="N",
    "",
    IF(
        COUNTIFS('3.RNAExtractions'!E:E, B553, '3.RNAExtractions'!Z:Z, "Y") &gt; 0,
        _xlfn.TEXTJOIN(", ", TRUE, IF(('3.RNAExtractions'!E:E = B553) * ('3.RNAExtractions'!Z:Z = "Y"), '3.RNAExtractions'!D:D, "")),
        IF(
            COUNTIFS('3.RNAExtractions'!E:E, B553, '3.RNAExtractions'!Y:Y, "Y") &gt; 0,
            _xlfn.TEXTJOIN(", ", TRUE, IF(('3.RNAExtractions'!E:E = B553) * ('3.RNAExtractions'!Y:Y = "Y"), '3.RNAExtractions'!D:D, "")),
            "Awaiting Status"
        )
    )
)</f>
        <v/>
      </c>
      <c r="Q553" s="60"/>
      <c r="R553" s="60" t="str" cm="1">
        <f t="array" aca="1" ref="R553" ca="1">IF(
    Q553="N",
    "",
    IF(
        COUNTIFS('4.RNAIllumina'!E:E, B553, '4.RNAIllumina'!Y:Y, "Y") &gt; 0,
        _xlfn.TEXTJOIN(", ", TRUE, IF(('4.RNAIllumina'!E:E = B553) * ('4.RNAIllumina'!Y:Y = "Y"), '4.RNAIllumina'!D:D, "")),
        IF(
            COUNTIFS('4.RNAIllumina'!E:E, B553, '4.RNAIllumina'!X:X, "Y") &gt; 0,
            _xlfn.TEXTJOIN(", ", TRUE, IF(('4.RNAIllumina'!E:E = B553) * ('4.RNAIllumina'!X:X = "Y"), '4.RNAIllumina'!D:D, "")),
            "Awaiting Status"
        )
    )
)</f>
        <v>Awaiting Status</v>
      </c>
      <c r="T553" s="6" t="str">
        <f ca="1">VLOOKUP($B553,'1.MetaData'!$B:$H,2,FALSE)</f>
        <v>AWFS-F16-1556</v>
      </c>
      <c r="U553" s="7" t="str">
        <f ca="1">VLOOKUP($B553,'1.MetaData'!$B:$H,3,FALSE)</f>
        <v>Epinephelus malabaricus</v>
      </c>
      <c r="V553" s="7" t="str">
        <f ca="1">VLOOKUP($B553,'1.MetaData'!$B:$H,4,FALSE)</f>
        <v xml:space="preserve">Malabar grouper </v>
      </c>
      <c r="W553" s="6" t="str">
        <f ca="1">VLOOKUP($B553,'1.MetaData'!$B:$H,5,FALSE)</f>
        <v xml:space="preserve">WA Fisheries </v>
      </c>
      <c r="X553" s="6" t="str">
        <f ca="1">VLOOKUP($B553,'1.MetaData'!$B:$H,6,FALSE)</f>
        <v>TrEnD</v>
      </c>
      <c r="Z553"/>
    </row>
    <row r="554" spans="1:26" hidden="1" x14ac:dyDescent="0.25">
      <c r="A554" s="17">
        <v>553</v>
      </c>
      <c r="B554" s="3" t="str">
        <f t="shared" ca="1" si="10"/>
        <v>OG553</v>
      </c>
      <c r="C554" s="219" t="s">
        <v>96</v>
      </c>
      <c r="D554" s="4">
        <f ca="1">COUNTIF('2.Tissue'!C:C,B554)</f>
        <v>1</v>
      </c>
      <c r="E554" s="4">
        <f ca="1">COUNTIFS('3.DNAExtractions'!$E:$E,$B554,'3.DNAExtractions'!$D:$D,E$1)</f>
        <v>1</v>
      </c>
      <c r="F554" s="2" t="str" cm="1">
        <f t="array" aca="1" ref="F554" ca="1">IF(
    COUNTIFS('3.DNAExtractions'!E:E, B554, '3.DNAExtractions'!Y:Y, "Y") &gt; 0,
    _xlfn.TEXTJOIN(", ", TRUE, IF(('3.DNAExtractions'!E:E = B554) * ('3.DNAExtractions'!Y:Y = "Y"), '3.DNAExtractions'!D:D, "")),
    IF(
        COUNTIFS('3.DNAExtractions'!E:E, B554, '3.DNAExtractions'!X:X, "Y") &gt; 0,
        _xlfn.TEXTJOIN(", ", TRUE, IF(('3.DNAExtractions'!E:E = B554) * ('3.DNAExtractions'!X:X = "Y"), '3.DNAExtractions'!D:D, "")),
        "Awaiting Status"
    )
)</f>
        <v>Extracted</v>
      </c>
      <c r="G554" s="45" t="s">
        <v>92</v>
      </c>
      <c r="H554" s="8" t="str" cm="1">
        <f t="array" aca="1" ref="H554" ca="1">IF(
    G554="N",
    "",
    IF(
        COUNTIFS('4.Illumina'!E:E, B554, '4.Illumina'!R:R, "Y") &gt; 0,
        _xlfn.TEXTJOIN(", ", TRUE, IF(('4.Illumina'!E:E = B554) * ('4.Illumina'!R:R = "Y"), '4.Illumina'!D:D, "")),
        IF(
            COUNTIFS('4.Illumina'!E:E, B554, '4.Illumina'!Q:Q, "Y") &gt; 0,
            _xlfn.TEXTJOIN(", ", TRUE, IF(('4.Illumina'!E:E = B554) * ('4.Illumina'!Q:Q = "Y"), '4.Illumina'!D:D, "")),
            "Awaiting Status"
        )
    )
)</f>
        <v>Sequenced</v>
      </c>
      <c r="I554" s="26" t="s">
        <v>94</v>
      </c>
      <c r="J554" s="56" t="str" cm="1">
        <f t="array" aca="1" ref="J554" ca="1">IF(
    I554="N",
    "",
    IF(
        COUNTIFS('4.PacBio'!E:E, B554, '4.PacBio'!W:W, "Y") &gt; 0,
        _xlfn.TEXTJOIN(", ", TRUE, IF(('4.PacBio'!E:E = B554) * ('4.PacBio'!W:W = "Y"), '4.PacBio'!D:D, "")),
        IF(
            COUNTIFS('4.PacBio'!E:E, B554, '4.PacBio'!V:V, "Y") &gt; 0,
            _xlfn.TEXTJOIN(", ", TRUE, IF(('4.PacBio'!E:E = B554) * ('4.PacBio'!V:V = "Y"), '4.PacBio'!D:D, "")),
            "Awaiting Status"
        )
    )
)</f>
        <v/>
      </c>
      <c r="K554" s="181" t="s">
        <v>94</v>
      </c>
      <c r="L554" s="8" t="str" cm="1">
        <f t="array" aca="1" ref="L554" ca="1">IF(
    K554="N",
    "",
    IF(
        COUNTIFS('4.HiCLibrary'!E:E, B554, '4.HiCLibrary'!V:V, "Y") &gt; 0,
        _xlfn.TEXTJOIN(", ", TRUE, IF(('4.HiCLibrary'!E:E = B554) * ('4.HiCLibrary'!V:V = "Y"), '4.HiCLibrary'!D:D, "")),
        IF(
            COUNTIFS('4.HiCLibrary'!E:E, B554, '4.HiCLibrary'!U:U, "Y") &gt; 0,
            _xlfn.TEXTJOIN(", ", TRUE, IF(('4.HiCLibrary'!E:E = B554) * ('4.HiCLibrary'!U:U = "Y"), '4.HiCLibrary'!D:D, "")),
            "Awaiting Status"
        )
    )
)</f>
        <v/>
      </c>
      <c r="M554" s="47" t="s">
        <v>94</v>
      </c>
      <c r="N554" s="56" t="str" cm="1">
        <f t="array" aca="1" ref="N554" ca="1">IF(
    M554="N",
    "",
    IF(
        COUNTIFS('4.ONT'!E:E, B554, '4.ONT'!Q:Q, "Y") &gt; 0,
        _xlfn.TEXTJOIN(", ", TRUE, IF(('4.ONT'!E:E = B554) * ('4.ONT'!Q:Q = "Y"), '4.ONT'!D:D, "")),
        IF(
            COUNTIFS('4.ONT'!E:E, B554, '4.ONT'!P:P, "Y") &gt; 0,
            _xlfn.TEXTJOIN(", ", TRUE, IF(('4.ONT'!E:E = B554) * ('4.ONT'!P:P = "Y"), '4.ONT'!D:D, "")),
            "Awaiting Status"
        )
    )
)</f>
        <v/>
      </c>
      <c r="O554" s="60" t="s">
        <v>94</v>
      </c>
      <c r="P554" s="60" t="str" cm="1">
        <f t="array" aca="1" ref="P554" ca="1">IF(
    O554="N",
    "",
    IF(
        COUNTIFS('3.RNAExtractions'!E:E, B554, '3.RNAExtractions'!Z:Z, "Y") &gt; 0,
        _xlfn.TEXTJOIN(", ", TRUE, IF(('3.RNAExtractions'!E:E = B554) * ('3.RNAExtractions'!Z:Z = "Y"), '3.RNAExtractions'!D:D, "")),
        IF(
            COUNTIFS('3.RNAExtractions'!E:E, B554, '3.RNAExtractions'!Y:Y, "Y") &gt; 0,
            _xlfn.TEXTJOIN(", ", TRUE, IF(('3.RNAExtractions'!E:E = B554) * ('3.RNAExtractions'!Y:Y = "Y"), '3.RNAExtractions'!D:D, "")),
            "Awaiting Status"
        )
    )
)</f>
        <v/>
      </c>
      <c r="Q554" s="60"/>
      <c r="R554" s="60" t="str" cm="1">
        <f t="array" aca="1" ref="R554" ca="1">IF(
    Q554="N",
    "",
    IF(
        COUNTIFS('4.RNAIllumina'!E:E, B554, '4.RNAIllumina'!Y:Y, "Y") &gt; 0,
        _xlfn.TEXTJOIN(", ", TRUE, IF(('4.RNAIllumina'!E:E = B554) * ('4.RNAIllumina'!Y:Y = "Y"), '4.RNAIllumina'!D:D, "")),
        IF(
            COUNTIFS('4.RNAIllumina'!E:E, B554, '4.RNAIllumina'!X:X, "Y") &gt; 0,
            _xlfn.TEXTJOIN(", ", TRUE, IF(('4.RNAIllumina'!E:E = B554) * ('4.RNAIllumina'!X:X = "Y"), '4.RNAIllumina'!D:D, "")),
            "Awaiting Status"
        )
    )
)</f>
        <v>Awaiting Status</v>
      </c>
      <c r="T554" s="6" t="str">
        <f ca="1">VLOOKUP($B554,'1.MetaData'!$B:$H,2,FALSE)</f>
        <v>AWFS-F16-1554</v>
      </c>
      <c r="U554" s="7" t="str">
        <f ca="1">VLOOKUP($B554,'1.MetaData'!$B:$H,3,FALSE)</f>
        <v>Epinephelus sexfasciatus</v>
      </c>
      <c r="V554" s="7" t="str">
        <f ca="1">VLOOKUP($B554,'1.MetaData'!$B:$H,4,FALSE)</f>
        <v xml:space="preserve">Sixbar grouper </v>
      </c>
      <c r="W554" s="6" t="str">
        <f ca="1">VLOOKUP($B554,'1.MetaData'!$B:$H,5,FALSE)</f>
        <v xml:space="preserve">WA Fisheries </v>
      </c>
      <c r="X554" s="6" t="str">
        <f ca="1">VLOOKUP($B554,'1.MetaData'!$B:$H,6,FALSE)</f>
        <v>TrEnD</v>
      </c>
      <c r="Z554"/>
    </row>
    <row r="555" spans="1:26" hidden="1" x14ac:dyDescent="0.25">
      <c r="A555" s="17">
        <v>554</v>
      </c>
      <c r="B555" s="3" t="str">
        <f t="shared" ca="1" si="10"/>
        <v>OG554</v>
      </c>
      <c r="C555" s="219" t="s">
        <v>96</v>
      </c>
      <c r="D555" s="4">
        <f ca="1">COUNTIF('2.Tissue'!C:C,B555)</f>
        <v>1</v>
      </c>
      <c r="E555" s="4">
        <f ca="1">COUNTIFS('3.DNAExtractions'!$E:$E,$B555,'3.DNAExtractions'!$D:$D,E$1)</f>
        <v>1</v>
      </c>
      <c r="F555" s="2" t="str" cm="1">
        <f t="array" aca="1" ref="F555" ca="1">IF(
    COUNTIFS('3.DNAExtractions'!E:E, B555, '3.DNAExtractions'!Y:Y, "Y") &gt; 0,
    _xlfn.TEXTJOIN(", ", TRUE, IF(('3.DNAExtractions'!E:E = B555) * ('3.DNAExtractions'!Y:Y = "Y"), '3.DNAExtractions'!D:D, "")),
    IF(
        COUNTIFS('3.DNAExtractions'!E:E, B555, '3.DNAExtractions'!X:X, "Y") &gt; 0,
        _xlfn.TEXTJOIN(", ", TRUE, IF(('3.DNAExtractions'!E:E = B555) * ('3.DNAExtractions'!X:X = "Y"), '3.DNAExtractions'!D:D, "")),
        "Awaiting Status"
    )
)</f>
        <v>Extracted</v>
      </c>
      <c r="G555" s="45" t="s">
        <v>92</v>
      </c>
      <c r="H555" s="8" t="str" cm="1">
        <f t="array" aca="1" ref="H555" ca="1">IF(
    G555="N",
    "",
    IF(
        COUNTIFS('4.Illumina'!E:E, B555, '4.Illumina'!R:R, "Y") &gt; 0,
        _xlfn.TEXTJOIN(", ", TRUE, IF(('4.Illumina'!E:E = B555) * ('4.Illumina'!R:R = "Y"), '4.Illumina'!D:D, "")),
        IF(
            COUNTIFS('4.Illumina'!E:E, B555, '4.Illumina'!Q:Q, "Y") &gt; 0,
            _xlfn.TEXTJOIN(", ", TRUE, IF(('4.Illumina'!E:E = B555) * ('4.Illumina'!Q:Q = "Y"), '4.Illumina'!D:D, "")),
            "Awaiting Status"
        )
    )
)</f>
        <v>Sequenced</v>
      </c>
      <c r="I555" s="26" t="s">
        <v>94</v>
      </c>
      <c r="J555" s="56" t="str" cm="1">
        <f t="array" aca="1" ref="J555" ca="1">IF(
    I555="N",
    "",
    IF(
        COUNTIFS('4.PacBio'!E:E, B555, '4.PacBio'!W:W, "Y") &gt; 0,
        _xlfn.TEXTJOIN(", ", TRUE, IF(('4.PacBio'!E:E = B555) * ('4.PacBio'!W:W = "Y"), '4.PacBio'!D:D, "")),
        IF(
            COUNTIFS('4.PacBio'!E:E, B555, '4.PacBio'!V:V, "Y") &gt; 0,
            _xlfn.TEXTJOIN(", ", TRUE, IF(('4.PacBio'!E:E = B555) * ('4.PacBio'!V:V = "Y"), '4.PacBio'!D:D, "")),
            "Awaiting Status"
        )
    )
)</f>
        <v/>
      </c>
      <c r="K555" s="181" t="s">
        <v>94</v>
      </c>
      <c r="L555" s="8" t="str" cm="1">
        <f t="array" aca="1" ref="L555" ca="1">IF(
    K555="N",
    "",
    IF(
        COUNTIFS('4.HiCLibrary'!E:E, B555, '4.HiCLibrary'!V:V, "Y") &gt; 0,
        _xlfn.TEXTJOIN(", ", TRUE, IF(('4.HiCLibrary'!E:E = B555) * ('4.HiCLibrary'!V:V = "Y"), '4.HiCLibrary'!D:D, "")),
        IF(
            COUNTIFS('4.HiCLibrary'!E:E, B555, '4.HiCLibrary'!U:U, "Y") &gt; 0,
            _xlfn.TEXTJOIN(", ", TRUE, IF(('4.HiCLibrary'!E:E = B555) * ('4.HiCLibrary'!U:U = "Y"), '4.HiCLibrary'!D:D, "")),
            "Awaiting Status"
        )
    )
)</f>
        <v/>
      </c>
      <c r="M555" s="47" t="s">
        <v>94</v>
      </c>
      <c r="N555" s="56" t="str" cm="1">
        <f t="array" aca="1" ref="N555" ca="1">IF(
    M555="N",
    "",
    IF(
        COUNTIFS('4.ONT'!E:E, B555, '4.ONT'!Q:Q, "Y") &gt; 0,
        _xlfn.TEXTJOIN(", ", TRUE, IF(('4.ONT'!E:E = B555) * ('4.ONT'!Q:Q = "Y"), '4.ONT'!D:D, "")),
        IF(
            COUNTIFS('4.ONT'!E:E, B555, '4.ONT'!P:P, "Y") &gt; 0,
            _xlfn.TEXTJOIN(", ", TRUE, IF(('4.ONT'!E:E = B555) * ('4.ONT'!P:P = "Y"), '4.ONT'!D:D, "")),
            "Awaiting Status"
        )
    )
)</f>
        <v/>
      </c>
      <c r="O555" s="60" t="s">
        <v>94</v>
      </c>
      <c r="P555" s="60" t="str" cm="1">
        <f t="array" aca="1" ref="P555" ca="1">IF(
    O555="N",
    "",
    IF(
        COUNTIFS('3.RNAExtractions'!E:E, B555, '3.RNAExtractions'!Z:Z, "Y") &gt; 0,
        _xlfn.TEXTJOIN(", ", TRUE, IF(('3.RNAExtractions'!E:E = B555) * ('3.RNAExtractions'!Z:Z = "Y"), '3.RNAExtractions'!D:D, "")),
        IF(
            COUNTIFS('3.RNAExtractions'!E:E, B555, '3.RNAExtractions'!Y:Y, "Y") &gt; 0,
            _xlfn.TEXTJOIN(", ", TRUE, IF(('3.RNAExtractions'!E:E = B555) * ('3.RNAExtractions'!Y:Y = "Y"), '3.RNAExtractions'!D:D, "")),
            "Awaiting Status"
        )
    )
)</f>
        <v/>
      </c>
      <c r="Q555" s="60"/>
      <c r="R555" s="60" t="str" cm="1">
        <f t="array" aca="1" ref="R555" ca="1">IF(
    Q555="N",
    "",
    IF(
        COUNTIFS('4.RNAIllumina'!E:E, B555, '4.RNAIllumina'!Y:Y, "Y") &gt; 0,
        _xlfn.TEXTJOIN(", ", TRUE, IF(('4.RNAIllumina'!E:E = B555) * ('4.RNAIllumina'!Y:Y = "Y"), '4.RNAIllumina'!D:D, "")),
        IF(
            COUNTIFS('4.RNAIllumina'!E:E, B555, '4.RNAIllumina'!X:X, "Y") &gt; 0,
            _xlfn.TEXTJOIN(", ", TRUE, IF(('4.RNAIllumina'!E:E = B555) * ('4.RNAIllumina'!X:X = "Y"), '4.RNAIllumina'!D:D, "")),
            "Awaiting Status"
        )
    )
)</f>
        <v>Awaiting Status</v>
      </c>
      <c r="T555" s="6" t="str">
        <f ca="1">VLOOKUP($B555,'1.MetaData'!$B:$H,2,FALSE)</f>
        <v>AWFS-F16-1555</v>
      </c>
      <c r="U555" s="7" t="str">
        <f ca="1">VLOOKUP($B555,'1.MetaData'!$B:$H,3,FALSE)</f>
        <v>Epinephelus stictus</v>
      </c>
      <c r="V555" s="7" t="str">
        <f ca="1">VLOOKUP($B555,'1.MetaData'!$B:$H,4,FALSE)</f>
        <v xml:space="preserve">Black-dotted grouper </v>
      </c>
      <c r="W555" s="6" t="str">
        <f ca="1">VLOOKUP($B555,'1.MetaData'!$B:$H,5,FALSE)</f>
        <v xml:space="preserve">WA Fisheries </v>
      </c>
      <c r="X555" s="6" t="str">
        <f ca="1">VLOOKUP($B555,'1.MetaData'!$B:$H,6,FALSE)</f>
        <v>TrEnD</v>
      </c>
      <c r="Z555"/>
    </row>
    <row r="556" spans="1:26" hidden="1" x14ac:dyDescent="0.25">
      <c r="A556" s="17">
        <v>555</v>
      </c>
      <c r="B556" s="3" t="str">
        <f t="shared" ca="1" si="10"/>
        <v>OG555</v>
      </c>
      <c r="C556" s="219" t="s">
        <v>96</v>
      </c>
      <c r="D556" s="4">
        <f ca="1">COUNTIF('2.Tissue'!C:C,B556)</f>
        <v>1</v>
      </c>
      <c r="E556" s="4">
        <f ca="1">COUNTIFS('3.DNAExtractions'!$E:$E,$B556,'3.DNAExtractions'!$D:$D,E$1)</f>
        <v>1</v>
      </c>
      <c r="F556" s="2" t="str" cm="1">
        <f t="array" aca="1" ref="F556" ca="1">IF(
    COUNTIFS('3.DNAExtractions'!E:E, B556, '3.DNAExtractions'!Y:Y, "Y") &gt; 0,
    _xlfn.TEXTJOIN(", ", TRUE, IF(('3.DNAExtractions'!E:E = B556) * ('3.DNAExtractions'!Y:Y = "Y"), '3.DNAExtractions'!D:D, "")),
    IF(
        COUNTIFS('3.DNAExtractions'!E:E, B556, '3.DNAExtractions'!X:X, "Y") &gt; 0,
        _xlfn.TEXTJOIN(", ", TRUE, IF(('3.DNAExtractions'!E:E = B556) * ('3.DNAExtractions'!X:X = "Y"), '3.DNAExtractions'!D:D, "")),
        "Awaiting Status"
    )
)</f>
        <v>Extracted</v>
      </c>
      <c r="G556" s="45" t="s">
        <v>92</v>
      </c>
      <c r="H556" s="8" t="str" cm="1">
        <f t="array" aca="1" ref="H556" ca="1">IF(
    G556="N",
    "",
    IF(
        COUNTIFS('4.Illumina'!E:E, B556, '4.Illumina'!R:R, "Y") &gt; 0,
        _xlfn.TEXTJOIN(", ", TRUE, IF(('4.Illumina'!E:E = B556) * ('4.Illumina'!R:R = "Y"), '4.Illumina'!D:D, "")),
        IF(
            COUNTIFS('4.Illumina'!E:E, B556, '4.Illumina'!Q:Q, "Y") &gt; 0,
            _xlfn.TEXTJOIN(", ", TRUE, IF(('4.Illumina'!E:E = B556) * ('4.Illumina'!Q:Q = "Y"), '4.Illumina'!D:D, "")),
            "Awaiting Status"
        )
    )
)</f>
        <v>Sequenced</v>
      </c>
      <c r="I556" s="26" t="s">
        <v>94</v>
      </c>
      <c r="J556" s="56" t="str" cm="1">
        <f t="array" aca="1" ref="J556" ca="1">IF(
    I556="N",
    "",
    IF(
        COUNTIFS('4.PacBio'!E:E, B556, '4.PacBio'!W:W, "Y") &gt; 0,
        _xlfn.TEXTJOIN(", ", TRUE, IF(('4.PacBio'!E:E = B556) * ('4.PacBio'!W:W = "Y"), '4.PacBio'!D:D, "")),
        IF(
            COUNTIFS('4.PacBio'!E:E, B556, '4.PacBio'!V:V, "Y") &gt; 0,
            _xlfn.TEXTJOIN(", ", TRUE, IF(('4.PacBio'!E:E = B556) * ('4.PacBio'!V:V = "Y"), '4.PacBio'!D:D, "")),
            "Awaiting Status"
        )
    )
)</f>
        <v/>
      </c>
      <c r="K556" s="181" t="s">
        <v>94</v>
      </c>
      <c r="L556" s="8" t="str" cm="1">
        <f t="array" aca="1" ref="L556" ca="1">IF(
    K556="N",
    "",
    IF(
        COUNTIFS('4.HiCLibrary'!E:E, B556, '4.HiCLibrary'!V:V, "Y") &gt; 0,
        _xlfn.TEXTJOIN(", ", TRUE, IF(('4.HiCLibrary'!E:E = B556) * ('4.HiCLibrary'!V:V = "Y"), '4.HiCLibrary'!D:D, "")),
        IF(
            COUNTIFS('4.HiCLibrary'!E:E, B556, '4.HiCLibrary'!U:U, "Y") &gt; 0,
            _xlfn.TEXTJOIN(", ", TRUE, IF(('4.HiCLibrary'!E:E = B556) * ('4.HiCLibrary'!U:U = "Y"), '4.HiCLibrary'!D:D, "")),
            "Awaiting Status"
        )
    )
)</f>
        <v/>
      </c>
      <c r="M556" s="47" t="s">
        <v>94</v>
      </c>
      <c r="N556" s="56" t="str" cm="1">
        <f t="array" aca="1" ref="N556" ca="1">IF(
    M556="N",
    "",
    IF(
        COUNTIFS('4.ONT'!E:E, B556, '4.ONT'!Q:Q, "Y") &gt; 0,
        _xlfn.TEXTJOIN(", ", TRUE, IF(('4.ONT'!E:E = B556) * ('4.ONT'!Q:Q = "Y"), '4.ONT'!D:D, "")),
        IF(
            COUNTIFS('4.ONT'!E:E, B556, '4.ONT'!P:P, "Y") &gt; 0,
            _xlfn.TEXTJOIN(", ", TRUE, IF(('4.ONT'!E:E = B556) * ('4.ONT'!P:P = "Y"), '4.ONT'!D:D, "")),
            "Awaiting Status"
        )
    )
)</f>
        <v/>
      </c>
      <c r="O556" s="60" t="s">
        <v>94</v>
      </c>
      <c r="P556" s="60" t="str" cm="1">
        <f t="array" aca="1" ref="P556" ca="1">IF(
    O556="N",
    "",
    IF(
        COUNTIFS('3.RNAExtractions'!E:E, B556, '3.RNAExtractions'!Z:Z, "Y") &gt; 0,
        _xlfn.TEXTJOIN(", ", TRUE, IF(('3.RNAExtractions'!E:E = B556) * ('3.RNAExtractions'!Z:Z = "Y"), '3.RNAExtractions'!D:D, "")),
        IF(
            COUNTIFS('3.RNAExtractions'!E:E, B556, '3.RNAExtractions'!Y:Y, "Y") &gt; 0,
            _xlfn.TEXTJOIN(", ", TRUE, IF(('3.RNAExtractions'!E:E = B556) * ('3.RNAExtractions'!Y:Y = "Y"), '3.RNAExtractions'!D:D, "")),
            "Awaiting Status"
        )
    )
)</f>
        <v/>
      </c>
      <c r="Q556" s="60"/>
      <c r="R556" s="60" t="str" cm="1">
        <f t="array" aca="1" ref="R556" ca="1">IF(
    Q556="N",
    "",
    IF(
        COUNTIFS('4.RNAIllumina'!E:E, B556, '4.RNAIllumina'!Y:Y, "Y") &gt; 0,
        _xlfn.TEXTJOIN(", ", TRUE, IF(('4.RNAIllumina'!E:E = B556) * ('4.RNAIllumina'!Y:Y = "Y"), '4.RNAIllumina'!D:D, "")),
        IF(
            COUNTIFS('4.RNAIllumina'!E:E, B556, '4.RNAIllumina'!X:X, "Y") &gt; 0,
            _xlfn.TEXTJOIN(", ", TRUE, IF(('4.RNAIllumina'!E:E = B556) * ('4.RNAIllumina'!X:X = "Y"), '4.RNAIllumina'!D:D, "")),
            "Awaiting Status"
        )
    )
)</f>
        <v>Awaiting Status</v>
      </c>
      <c r="T556" s="6" t="str">
        <f ca="1">VLOOKUP($B556,'1.MetaData'!$B:$H,2,FALSE)</f>
        <v>AWFS-F16-1541</v>
      </c>
      <c r="U556" s="7" t="str">
        <f ca="1">VLOOKUP($B556,'1.MetaData'!$B:$H,3,FALSE)</f>
        <v>Etelis carbunculus</v>
      </c>
      <c r="V556" s="7" t="str">
        <f ca="1">VLOOKUP($B556,'1.MetaData'!$B:$H,4,FALSE)</f>
        <v xml:space="preserve">Deep-water red snapper </v>
      </c>
      <c r="W556" s="6" t="str">
        <f ca="1">VLOOKUP($B556,'1.MetaData'!$B:$H,5,FALSE)</f>
        <v xml:space="preserve">WA Fisheries </v>
      </c>
      <c r="X556" s="6" t="str">
        <f ca="1">VLOOKUP($B556,'1.MetaData'!$B:$H,6,FALSE)</f>
        <v>TrEnD</v>
      </c>
      <c r="Z556"/>
    </row>
    <row r="557" spans="1:26" hidden="1" x14ac:dyDescent="0.25">
      <c r="A557" s="17">
        <v>556</v>
      </c>
      <c r="B557" s="3" t="str">
        <f t="shared" ca="1" si="10"/>
        <v>OG556</v>
      </c>
      <c r="C557" s="219" t="s">
        <v>96</v>
      </c>
      <c r="D557" s="4">
        <f ca="1">COUNTIF('2.Tissue'!C:C,B557)</f>
        <v>1</v>
      </c>
      <c r="E557" s="4">
        <f ca="1">COUNTIFS('3.DNAExtractions'!$E:$E,$B557,'3.DNAExtractions'!$D:$D,E$1)</f>
        <v>1</v>
      </c>
      <c r="F557" s="2" t="str" cm="1">
        <f t="array" aca="1" ref="F557" ca="1">IF(
    COUNTIFS('3.DNAExtractions'!E:E, B557, '3.DNAExtractions'!Y:Y, "Y") &gt; 0,
    _xlfn.TEXTJOIN(", ", TRUE, IF(('3.DNAExtractions'!E:E = B557) * ('3.DNAExtractions'!Y:Y = "Y"), '3.DNAExtractions'!D:D, "")),
    IF(
        COUNTIFS('3.DNAExtractions'!E:E, B557, '3.DNAExtractions'!X:X, "Y") &gt; 0,
        _xlfn.TEXTJOIN(", ", TRUE, IF(('3.DNAExtractions'!E:E = B557) * ('3.DNAExtractions'!X:X = "Y"), '3.DNAExtractions'!D:D, "")),
        "Awaiting Status"
    )
)</f>
        <v>Extracted</v>
      </c>
      <c r="G557" s="45" t="s">
        <v>92</v>
      </c>
      <c r="H557" s="8" t="str" cm="1">
        <f t="array" aca="1" ref="H557" ca="1">IF(
    G557="N",
    "",
    IF(
        COUNTIFS('4.Illumina'!E:E, B557, '4.Illumina'!R:R, "Y") &gt; 0,
        _xlfn.TEXTJOIN(", ", TRUE, IF(('4.Illumina'!E:E = B557) * ('4.Illumina'!R:R = "Y"), '4.Illumina'!D:D, "")),
        IF(
            COUNTIFS('4.Illumina'!E:E, B557, '4.Illumina'!Q:Q, "Y") &gt; 0,
            _xlfn.TEXTJOIN(", ", TRUE, IF(('4.Illumina'!E:E = B557) * ('4.Illumina'!Q:Q = "Y"), '4.Illumina'!D:D, "")),
            "Awaiting Status"
        )
    )
)</f>
        <v>Sequenced</v>
      </c>
      <c r="I557" s="26" t="s">
        <v>94</v>
      </c>
      <c r="J557" s="56" t="str" cm="1">
        <f t="array" aca="1" ref="J557" ca="1">IF(
    I557="N",
    "",
    IF(
        COUNTIFS('4.PacBio'!E:E, B557, '4.PacBio'!W:W, "Y") &gt; 0,
        _xlfn.TEXTJOIN(", ", TRUE, IF(('4.PacBio'!E:E = B557) * ('4.PacBio'!W:W = "Y"), '4.PacBio'!D:D, "")),
        IF(
            COUNTIFS('4.PacBio'!E:E, B557, '4.PacBio'!V:V, "Y") &gt; 0,
            _xlfn.TEXTJOIN(", ", TRUE, IF(('4.PacBio'!E:E = B557) * ('4.PacBio'!V:V = "Y"), '4.PacBio'!D:D, "")),
            "Awaiting Status"
        )
    )
)</f>
        <v/>
      </c>
      <c r="K557" s="181" t="s">
        <v>94</v>
      </c>
      <c r="L557" s="8" t="str" cm="1">
        <f t="array" aca="1" ref="L557" ca="1">IF(
    K557="N",
    "",
    IF(
        COUNTIFS('4.HiCLibrary'!E:E, B557, '4.HiCLibrary'!V:V, "Y") &gt; 0,
        _xlfn.TEXTJOIN(", ", TRUE, IF(('4.HiCLibrary'!E:E = B557) * ('4.HiCLibrary'!V:V = "Y"), '4.HiCLibrary'!D:D, "")),
        IF(
            COUNTIFS('4.HiCLibrary'!E:E, B557, '4.HiCLibrary'!U:U, "Y") &gt; 0,
            _xlfn.TEXTJOIN(", ", TRUE, IF(('4.HiCLibrary'!E:E = B557) * ('4.HiCLibrary'!U:U = "Y"), '4.HiCLibrary'!D:D, "")),
            "Awaiting Status"
        )
    )
)</f>
        <v/>
      </c>
      <c r="M557" s="47" t="s">
        <v>94</v>
      </c>
      <c r="N557" s="56" t="str" cm="1">
        <f t="array" aca="1" ref="N557" ca="1">IF(
    M557="N",
    "",
    IF(
        COUNTIFS('4.ONT'!E:E, B557, '4.ONT'!Q:Q, "Y") &gt; 0,
        _xlfn.TEXTJOIN(", ", TRUE, IF(('4.ONT'!E:E = B557) * ('4.ONT'!Q:Q = "Y"), '4.ONT'!D:D, "")),
        IF(
            COUNTIFS('4.ONT'!E:E, B557, '4.ONT'!P:P, "Y") &gt; 0,
            _xlfn.TEXTJOIN(", ", TRUE, IF(('4.ONT'!E:E = B557) * ('4.ONT'!P:P = "Y"), '4.ONT'!D:D, "")),
            "Awaiting Status"
        )
    )
)</f>
        <v/>
      </c>
      <c r="O557" s="60" t="s">
        <v>94</v>
      </c>
      <c r="P557" s="60" t="str" cm="1">
        <f t="array" aca="1" ref="P557" ca="1">IF(
    O557="N",
    "",
    IF(
        COUNTIFS('3.RNAExtractions'!E:E, B557, '3.RNAExtractions'!Z:Z, "Y") &gt; 0,
        _xlfn.TEXTJOIN(", ", TRUE, IF(('3.RNAExtractions'!E:E = B557) * ('3.RNAExtractions'!Z:Z = "Y"), '3.RNAExtractions'!D:D, "")),
        IF(
            COUNTIFS('3.RNAExtractions'!E:E, B557, '3.RNAExtractions'!Y:Y, "Y") &gt; 0,
            _xlfn.TEXTJOIN(", ", TRUE, IF(('3.RNAExtractions'!E:E = B557) * ('3.RNAExtractions'!Y:Y = "Y"), '3.RNAExtractions'!D:D, "")),
            "Awaiting Status"
        )
    )
)</f>
        <v/>
      </c>
      <c r="Q557" s="60"/>
      <c r="R557" s="60" t="str" cm="1">
        <f t="array" aca="1" ref="R557" ca="1">IF(
    Q557="N",
    "",
    IF(
        COUNTIFS('4.RNAIllumina'!E:E, B557, '4.RNAIllumina'!Y:Y, "Y") &gt; 0,
        _xlfn.TEXTJOIN(", ", TRUE, IF(('4.RNAIllumina'!E:E = B557) * ('4.RNAIllumina'!Y:Y = "Y"), '4.RNAIllumina'!D:D, "")),
        IF(
            COUNTIFS('4.RNAIllumina'!E:E, B557, '4.RNAIllumina'!X:X, "Y") &gt; 0,
            _xlfn.TEXTJOIN(", ", TRUE, IF(('4.RNAIllumina'!E:E = B557) * ('4.RNAIllumina'!X:X = "Y"), '4.RNAIllumina'!D:D, "")),
            "Awaiting Status"
        )
    )
)</f>
        <v>Awaiting Status</v>
      </c>
      <c r="T557" s="6" t="str">
        <f ca="1">VLOOKUP($B557,'1.MetaData'!$B:$H,2,FALSE)</f>
        <v>AWFS-F16-1566</v>
      </c>
      <c r="U557" s="7" t="str">
        <f ca="1">VLOOKUP($B557,'1.MetaData'!$B:$H,3,FALSE)</f>
        <v>Eubalichthys mosaicus</v>
      </c>
      <c r="V557" s="7" t="str">
        <f ca="1">VLOOKUP($B557,'1.MetaData'!$B:$H,4,FALSE)</f>
        <v xml:space="preserve">Mosaic leatherjacket </v>
      </c>
      <c r="W557" s="6" t="str">
        <f ca="1">VLOOKUP($B557,'1.MetaData'!$B:$H,5,FALSE)</f>
        <v xml:space="preserve">WA Fisheries </v>
      </c>
      <c r="X557" s="6" t="str">
        <f ca="1">VLOOKUP($B557,'1.MetaData'!$B:$H,6,FALSE)</f>
        <v>TrEnD</v>
      </c>
      <c r="Z557"/>
    </row>
    <row r="558" spans="1:26" hidden="1" x14ac:dyDescent="0.25">
      <c r="A558" s="17">
        <v>557</v>
      </c>
      <c r="B558" s="3" t="str">
        <f t="shared" ref="B558:B621" ca="1" si="11">_xlfn.CONCAT("OG",A558)</f>
        <v>OG557</v>
      </c>
      <c r="C558" s="219" t="s">
        <v>96</v>
      </c>
      <c r="D558" s="4">
        <f ca="1">COUNTIF('2.Tissue'!C:C,B558)</f>
        <v>1</v>
      </c>
      <c r="E558" s="4">
        <f ca="1">COUNTIFS('3.DNAExtractions'!$E:$E,$B558,'3.DNAExtractions'!$D:$D,E$1)</f>
        <v>1</v>
      </c>
      <c r="F558" s="2" t="str" cm="1">
        <f t="array" aca="1" ref="F558" ca="1">IF(
    COUNTIFS('3.DNAExtractions'!E:E, B558, '3.DNAExtractions'!Y:Y, "Y") &gt; 0,
    _xlfn.TEXTJOIN(", ", TRUE, IF(('3.DNAExtractions'!E:E = B558) * ('3.DNAExtractions'!Y:Y = "Y"), '3.DNAExtractions'!D:D, "")),
    IF(
        COUNTIFS('3.DNAExtractions'!E:E, B558, '3.DNAExtractions'!X:X, "Y") &gt; 0,
        _xlfn.TEXTJOIN(", ", TRUE, IF(('3.DNAExtractions'!E:E = B558) * ('3.DNAExtractions'!X:X = "Y"), '3.DNAExtractions'!D:D, "")),
        "Awaiting Status"
    )
)</f>
        <v>Extracted</v>
      </c>
      <c r="G558" s="45" t="s">
        <v>92</v>
      </c>
      <c r="H558" s="8" t="str" cm="1">
        <f t="array" aca="1" ref="H558" ca="1">IF(
    G558="N",
    "",
    IF(
        COUNTIFS('4.Illumina'!E:E, B558, '4.Illumina'!R:R, "Y") &gt; 0,
        _xlfn.TEXTJOIN(", ", TRUE, IF(('4.Illumina'!E:E = B558) * ('4.Illumina'!R:R = "Y"), '4.Illumina'!D:D, "")),
        IF(
            COUNTIFS('4.Illumina'!E:E, B558, '4.Illumina'!Q:Q, "Y") &gt; 0,
            _xlfn.TEXTJOIN(", ", TRUE, IF(('4.Illumina'!E:E = B558) * ('4.Illumina'!Q:Q = "Y"), '4.Illumina'!D:D, "")),
            "Awaiting Status"
        )
    )
)</f>
        <v>Sequenced</v>
      </c>
      <c r="I558" s="26" t="s">
        <v>94</v>
      </c>
      <c r="J558" s="56" t="str" cm="1">
        <f t="array" aca="1" ref="J558" ca="1">IF(
    I558="N",
    "",
    IF(
        COUNTIFS('4.PacBio'!E:E, B558, '4.PacBio'!W:W, "Y") &gt; 0,
        _xlfn.TEXTJOIN(", ", TRUE, IF(('4.PacBio'!E:E = B558) * ('4.PacBio'!W:W = "Y"), '4.PacBio'!D:D, "")),
        IF(
            COUNTIFS('4.PacBio'!E:E, B558, '4.PacBio'!V:V, "Y") &gt; 0,
            _xlfn.TEXTJOIN(", ", TRUE, IF(('4.PacBio'!E:E = B558) * ('4.PacBio'!V:V = "Y"), '4.PacBio'!D:D, "")),
            "Awaiting Status"
        )
    )
)</f>
        <v/>
      </c>
      <c r="K558" s="181" t="s">
        <v>94</v>
      </c>
      <c r="L558" s="8" t="str" cm="1">
        <f t="array" aca="1" ref="L558" ca="1">IF(
    K558="N",
    "",
    IF(
        COUNTIFS('4.HiCLibrary'!E:E, B558, '4.HiCLibrary'!V:V, "Y") &gt; 0,
        _xlfn.TEXTJOIN(", ", TRUE, IF(('4.HiCLibrary'!E:E = B558) * ('4.HiCLibrary'!V:V = "Y"), '4.HiCLibrary'!D:D, "")),
        IF(
            COUNTIFS('4.HiCLibrary'!E:E, B558, '4.HiCLibrary'!U:U, "Y") &gt; 0,
            _xlfn.TEXTJOIN(", ", TRUE, IF(('4.HiCLibrary'!E:E = B558) * ('4.HiCLibrary'!U:U = "Y"), '4.HiCLibrary'!D:D, "")),
            "Awaiting Status"
        )
    )
)</f>
        <v/>
      </c>
      <c r="M558" s="47" t="s">
        <v>94</v>
      </c>
      <c r="N558" s="56" t="str" cm="1">
        <f t="array" aca="1" ref="N558" ca="1">IF(
    M558="N",
    "",
    IF(
        COUNTIFS('4.ONT'!E:E, B558, '4.ONT'!Q:Q, "Y") &gt; 0,
        _xlfn.TEXTJOIN(", ", TRUE, IF(('4.ONT'!E:E = B558) * ('4.ONT'!Q:Q = "Y"), '4.ONT'!D:D, "")),
        IF(
            COUNTIFS('4.ONT'!E:E, B558, '4.ONT'!P:P, "Y") &gt; 0,
            _xlfn.TEXTJOIN(", ", TRUE, IF(('4.ONT'!E:E = B558) * ('4.ONT'!P:P = "Y"), '4.ONT'!D:D, "")),
            "Awaiting Status"
        )
    )
)</f>
        <v/>
      </c>
      <c r="O558" s="60" t="s">
        <v>94</v>
      </c>
      <c r="P558" s="60" t="str" cm="1">
        <f t="array" aca="1" ref="P558" ca="1">IF(
    O558="N",
    "",
    IF(
        COUNTIFS('3.RNAExtractions'!E:E, B558, '3.RNAExtractions'!Z:Z, "Y") &gt; 0,
        _xlfn.TEXTJOIN(", ", TRUE, IF(('3.RNAExtractions'!E:E = B558) * ('3.RNAExtractions'!Z:Z = "Y"), '3.RNAExtractions'!D:D, "")),
        IF(
            COUNTIFS('3.RNAExtractions'!E:E, B558, '3.RNAExtractions'!Y:Y, "Y") &gt; 0,
            _xlfn.TEXTJOIN(", ", TRUE, IF(('3.RNAExtractions'!E:E = B558) * ('3.RNAExtractions'!Y:Y = "Y"), '3.RNAExtractions'!D:D, "")),
            "Awaiting Status"
        )
    )
)</f>
        <v/>
      </c>
      <c r="Q558" s="60"/>
      <c r="R558" s="60" t="str" cm="1">
        <f t="array" aca="1" ref="R558" ca="1">IF(
    Q558="N",
    "",
    IF(
        COUNTIFS('4.RNAIllumina'!E:E, B558, '4.RNAIllumina'!Y:Y, "Y") &gt; 0,
        _xlfn.TEXTJOIN(", ", TRUE, IF(('4.RNAIllumina'!E:E = B558) * ('4.RNAIllumina'!Y:Y = "Y"), '4.RNAIllumina'!D:D, "")),
        IF(
            COUNTIFS('4.RNAIllumina'!E:E, B558, '4.RNAIllumina'!X:X, "Y") &gt; 0,
            _xlfn.TEXTJOIN(", ", TRUE, IF(('4.RNAIllumina'!E:E = B558) * ('4.RNAIllumina'!X:X = "Y"), '4.RNAIllumina'!D:D, "")),
            "Awaiting Status"
        )
    )
)</f>
        <v>Awaiting Status</v>
      </c>
      <c r="T558" s="6" t="str">
        <f ca="1">VLOOKUP($B558,'1.MetaData'!$B:$H,2,FALSE)</f>
        <v>AWFS-F16-1525</v>
      </c>
      <c r="U558" s="7" t="str">
        <f ca="1">VLOOKUP($B558,'1.MetaData'!$B:$H,3,FALSE)</f>
        <v>Glaucosoma buergeri</v>
      </c>
      <c r="V558" s="7" t="str">
        <f ca="1">VLOOKUP($B558,'1.MetaData'!$B:$H,4,FALSE)</f>
        <v xml:space="preserve">Deepsea jewfish </v>
      </c>
      <c r="W558" s="6" t="str">
        <f ca="1">VLOOKUP($B558,'1.MetaData'!$B:$H,5,FALSE)</f>
        <v xml:space="preserve">WA Fisheries </v>
      </c>
      <c r="X558" s="6" t="str">
        <f ca="1">VLOOKUP($B558,'1.MetaData'!$B:$H,6,FALSE)</f>
        <v>TrEnD</v>
      </c>
      <c r="Z558"/>
    </row>
    <row r="559" spans="1:26" hidden="1" x14ac:dyDescent="0.25">
      <c r="A559" s="17">
        <v>558</v>
      </c>
      <c r="B559" s="3" t="str">
        <f t="shared" ca="1" si="11"/>
        <v>OG558</v>
      </c>
      <c r="C559" s="219" t="s">
        <v>96</v>
      </c>
      <c r="D559" s="4">
        <f ca="1">COUNTIF('2.Tissue'!C:C,B559)</f>
        <v>1</v>
      </c>
      <c r="E559" s="4">
        <f ca="1">COUNTIFS('3.DNAExtractions'!$E:$E,$B559,'3.DNAExtractions'!$D:$D,E$1)</f>
        <v>1</v>
      </c>
      <c r="F559" s="2" t="str" cm="1">
        <f t="array" aca="1" ref="F559" ca="1">IF(
    COUNTIFS('3.DNAExtractions'!E:E, B559, '3.DNAExtractions'!Y:Y, "Y") &gt; 0,
    _xlfn.TEXTJOIN(", ", TRUE, IF(('3.DNAExtractions'!E:E = B559) * ('3.DNAExtractions'!Y:Y = "Y"), '3.DNAExtractions'!D:D, "")),
    IF(
        COUNTIFS('3.DNAExtractions'!E:E, B559, '3.DNAExtractions'!X:X, "Y") &gt; 0,
        _xlfn.TEXTJOIN(", ", TRUE, IF(('3.DNAExtractions'!E:E = B559) * ('3.DNAExtractions'!X:X = "Y"), '3.DNAExtractions'!D:D, "")),
        "Awaiting Status"
    )
)</f>
        <v>Extracted</v>
      </c>
      <c r="G559" s="45" t="s">
        <v>92</v>
      </c>
      <c r="H559" s="8" t="str" cm="1">
        <f t="array" aca="1" ref="H559" ca="1">IF(
    G559="N",
    "",
    IF(
        COUNTIFS('4.Illumina'!E:E, B559, '4.Illumina'!R:R, "Y") &gt; 0,
        _xlfn.TEXTJOIN(", ", TRUE, IF(('4.Illumina'!E:E = B559) * ('4.Illumina'!R:R = "Y"), '4.Illumina'!D:D, "")),
        IF(
            COUNTIFS('4.Illumina'!E:E, B559, '4.Illumina'!Q:Q, "Y") &gt; 0,
            _xlfn.TEXTJOIN(", ", TRUE, IF(('4.Illumina'!E:E = B559) * ('4.Illumina'!Q:Q = "Y"), '4.Illumina'!D:D, "")),
            "Awaiting Status"
        )
    )
)</f>
        <v>Sequenced</v>
      </c>
      <c r="I559" s="26" t="s">
        <v>94</v>
      </c>
      <c r="J559" s="56" t="str" cm="1">
        <f t="array" aca="1" ref="J559" ca="1">IF(
    I559="N",
    "",
    IF(
        COUNTIFS('4.PacBio'!E:E, B559, '4.PacBio'!W:W, "Y") &gt; 0,
        _xlfn.TEXTJOIN(", ", TRUE, IF(('4.PacBio'!E:E = B559) * ('4.PacBio'!W:W = "Y"), '4.PacBio'!D:D, "")),
        IF(
            COUNTIFS('4.PacBio'!E:E, B559, '4.PacBio'!V:V, "Y") &gt; 0,
            _xlfn.TEXTJOIN(", ", TRUE, IF(('4.PacBio'!E:E = B559) * ('4.PacBio'!V:V = "Y"), '4.PacBio'!D:D, "")),
            "Awaiting Status"
        )
    )
)</f>
        <v/>
      </c>
      <c r="K559" s="181" t="s">
        <v>94</v>
      </c>
      <c r="L559" s="8" t="str" cm="1">
        <f t="array" aca="1" ref="L559" ca="1">IF(
    K559="N",
    "",
    IF(
        COUNTIFS('4.HiCLibrary'!E:E, B559, '4.HiCLibrary'!V:V, "Y") &gt; 0,
        _xlfn.TEXTJOIN(", ", TRUE, IF(('4.HiCLibrary'!E:E = B559) * ('4.HiCLibrary'!V:V = "Y"), '4.HiCLibrary'!D:D, "")),
        IF(
            COUNTIFS('4.HiCLibrary'!E:E, B559, '4.HiCLibrary'!U:U, "Y") &gt; 0,
            _xlfn.TEXTJOIN(", ", TRUE, IF(('4.HiCLibrary'!E:E = B559) * ('4.HiCLibrary'!U:U = "Y"), '4.HiCLibrary'!D:D, "")),
            "Awaiting Status"
        )
    )
)</f>
        <v/>
      </c>
      <c r="M559" s="47" t="s">
        <v>94</v>
      </c>
      <c r="N559" s="56" t="str" cm="1">
        <f t="array" aca="1" ref="N559" ca="1">IF(
    M559="N",
    "",
    IF(
        COUNTIFS('4.ONT'!E:E, B559, '4.ONT'!Q:Q, "Y") &gt; 0,
        _xlfn.TEXTJOIN(", ", TRUE, IF(('4.ONT'!E:E = B559) * ('4.ONT'!Q:Q = "Y"), '4.ONT'!D:D, "")),
        IF(
            COUNTIFS('4.ONT'!E:E, B559, '4.ONT'!P:P, "Y") &gt; 0,
            _xlfn.TEXTJOIN(", ", TRUE, IF(('4.ONT'!E:E = B559) * ('4.ONT'!P:P = "Y"), '4.ONT'!D:D, "")),
            "Awaiting Status"
        )
    )
)</f>
        <v/>
      </c>
      <c r="O559" s="60" t="s">
        <v>94</v>
      </c>
      <c r="P559" s="60" t="str" cm="1">
        <f t="array" aca="1" ref="P559" ca="1">IF(
    O559="N",
    "",
    IF(
        COUNTIFS('3.RNAExtractions'!E:E, B559, '3.RNAExtractions'!Z:Z, "Y") &gt; 0,
        _xlfn.TEXTJOIN(", ", TRUE, IF(('3.RNAExtractions'!E:E = B559) * ('3.RNAExtractions'!Z:Z = "Y"), '3.RNAExtractions'!D:D, "")),
        IF(
            COUNTIFS('3.RNAExtractions'!E:E, B559, '3.RNAExtractions'!Y:Y, "Y") &gt; 0,
            _xlfn.TEXTJOIN(", ", TRUE, IF(('3.RNAExtractions'!E:E = B559) * ('3.RNAExtractions'!Y:Y = "Y"), '3.RNAExtractions'!D:D, "")),
            "Awaiting Status"
        )
    )
)</f>
        <v/>
      </c>
      <c r="Q559" s="60"/>
      <c r="R559" s="60" t="str" cm="1">
        <f t="array" aca="1" ref="R559" ca="1">IF(
    Q559="N",
    "",
    IF(
        COUNTIFS('4.RNAIllumina'!E:E, B559, '4.RNAIllumina'!Y:Y, "Y") &gt; 0,
        _xlfn.TEXTJOIN(", ", TRUE, IF(('4.RNAIllumina'!E:E = B559) * ('4.RNAIllumina'!Y:Y = "Y"), '4.RNAIllumina'!D:D, "")),
        IF(
            COUNTIFS('4.RNAIllumina'!E:E, B559, '4.RNAIllumina'!X:X, "Y") &gt; 0,
            _xlfn.TEXTJOIN(", ", TRUE, IF(('4.RNAIllumina'!E:E = B559) * ('4.RNAIllumina'!X:X = "Y"), '4.RNAIllumina'!D:D, "")),
            "Awaiting Status"
        )
    )
)</f>
        <v>Awaiting Status</v>
      </c>
      <c r="T559" s="6" t="str">
        <f ca="1">VLOOKUP($B559,'1.MetaData'!$B:$H,2,FALSE)</f>
        <v>AWFS-F16-1531</v>
      </c>
      <c r="U559" s="7" t="str">
        <f ca="1">VLOOKUP($B559,'1.MetaData'!$B:$H,3,FALSE)</f>
        <v>Gnathanodon speciosus</v>
      </c>
      <c r="V559" s="7" t="str">
        <f ca="1">VLOOKUP($B559,'1.MetaData'!$B:$H,4,FALSE)</f>
        <v xml:space="preserve">Golden trevally </v>
      </c>
      <c r="W559" s="6" t="str">
        <f ca="1">VLOOKUP($B559,'1.MetaData'!$B:$H,5,FALSE)</f>
        <v xml:space="preserve">WA Fisheries </v>
      </c>
      <c r="X559" s="6" t="str">
        <f ca="1">VLOOKUP($B559,'1.MetaData'!$B:$H,6,FALSE)</f>
        <v>TrEnD</v>
      </c>
      <c r="Z559"/>
    </row>
    <row r="560" spans="1:26" hidden="1" x14ac:dyDescent="0.25">
      <c r="A560" s="17">
        <v>559</v>
      </c>
      <c r="B560" s="3" t="str">
        <f t="shared" ca="1" si="11"/>
        <v>OG559</v>
      </c>
      <c r="C560" s="219" t="s">
        <v>96</v>
      </c>
      <c r="D560" s="4">
        <f ca="1">COUNTIF('2.Tissue'!C:C,B560)</f>
        <v>1</v>
      </c>
      <c r="E560" s="4">
        <f ca="1">COUNTIFS('3.DNAExtractions'!$E:$E,$B560,'3.DNAExtractions'!$D:$D,E$1)</f>
        <v>1</v>
      </c>
      <c r="F560" s="2" t="str" cm="1">
        <f t="array" aca="1" ref="F560" ca="1">IF(
    COUNTIFS('3.DNAExtractions'!E:E, B560, '3.DNAExtractions'!Y:Y, "Y") &gt; 0,
    _xlfn.TEXTJOIN(", ", TRUE, IF(('3.DNAExtractions'!E:E = B560) * ('3.DNAExtractions'!Y:Y = "Y"), '3.DNAExtractions'!D:D, "")),
    IF(
        COUNTIFS('3.DNAExtractions'!E:E, B560, '3.DNAExtractions'!X:X, "Y") &gt; 0,
        _xlfn.TEXTJOIN(", ", TRUE, IF(('3.DNAExtractions'!E:E = B560) * ('3.DNAExtractions'!X:X = "Y"), '3.DNAExtractions'!D:D, "")),
        "Awaiting Status"
    )
)</f>
        <v>Extracted</v>
      </c>
      <c r="G560" s="45" t="s">
        <v>92</v>
      </c>
      <c r="H560" s="8" t="str" cm="1">
        <f t="array" aca="1" ref="H560" ca="1">IF(
    G560="N",
    "",
    IF(
        COUNTIFS('4.Illumina'!E:E, B560, '4.Illumina'!R:R, "Y") &gt; 0,
        _xlfn.TEXTJOIN(", ", TRUE, IF(('4.Illumina'!E:E = B560) * ('4.Illumina'!R:R = "Y"), '4.Illumina'!D:D, "")),
        IF(
            COUNTIFS('4.Illumina'!E:E, B560, '4.Illumina'!Q:Q, "Y") &gt; 0,
            _xlfn.TEXTJOIN(", ", TRUE, IF(('4.Illumina'!E:E = B560) * ('4.Illumina'!Q:Q = "Y"), '4.Illumina'!D:D, "")),
            "Awaiting Status"
        )
    )
)</f>
        <v>Sequenced</v>
      </c>
      <c r="I560" s="26" t="s">
        <v>94</v>
      </c>
      <c r="J560" s="56" t="str" cm="1">
        <f t="array" aca="1" ref="J560" ca="1">IF(
    I560="N",
    "",
    IF(
        COUNTIFS('4.PacBio'!E:E, B560, '4.PacBio'!W:W, "Y") &gt; 0,
        _xlfn.TEXTJOIN(", ", TRUE, IF(('4.PacBio'!E:E = B560) * ('4.PacBio'!W:W = "Y"), '4.PacBio'!D:D, "")),
        IF(
            COUNTIFS('4.PacBio'!E:E, B560, '4.PacBio'!V:V, "Y") &gt; 0,
            _xlfn.TEXTJOIN(", ", TRUE, IF(('4.PacBio'!E:E = B560) * ('4.PacBio'!V:V = "Y"), '4.PacBio'!D:D, "")),
            "Awaiting Status"
        )
    )
)</f>
        <v/>
      </c>
      <c r="K560" s="181" t="s">
        <v>94</v>
      </c>
      <c r="L560" s="8" t="str" cm="1">
        <f t="array" aca="1" ref="L560" ca="1">IF(
    K560="N",
    "",
    IF(
        COUNTIFS('4.HiCLibrary'!E:E, B560, '4.HiCLibrary'!V:V, "Y") &gt; 0,
        _xlfn.TEXTJOIN(", ", TRUE, IF(('4.HiCLibrary'!E:E = B560) * ('4.HiCLibrary'!V:V = "Y"), '4.HiCLibrary'!D:D, "")),
        IF(
            COUNTIFS('4.HiCLibrary'!E:E, B560, '4.HiCLibrary'!U:U, "Y") &gt; 0,
            _xlfn.TEXTJOIN(", ", TRUE, IF(('4.HiCLibrary'!E:E = B560) * ('4.HiCLibrary'!U:U = "Y"), '4.HiCLibrary'!D:D, "")),
            "Awaiting Status"
        )
    )
)</f>
        <v/>
      </c>
      <c r="M560" s="47" t="s">
        <v>94</v>
      </c>
      <c r="N560" s="56" t="str" cm="1">
        <f t="array" aca="1" ref="N560" ca="1">IF(
    M560="N",
    "",
    IF(
        COUNTIFS('4.ONT'!E:E, B560, '4.ONT'!Q:Q, "Y") &gt; 0,
        _xlfn.TEXTJOIN(", ", TRUE, IF(('4.ONT'!E:E = B560) * ('4.ONT'!Q:Q = "Y"), '4.ONT'!D:D, "")),
        IF(
            COUNTIFS('4.ONT'!E:E, B560, '4.ONT'!P:P, "Y") &gt; 0,
            _xlfn.TEXTJOIN(", ", TRUE, IF(('4.ONT'!E:E = B560) * ('4.ONT'!P:P = "Y"), '4.ONT'!D:D, "")),
            "Awaiting Status"
        )
    )
)</f>
        <v/>
      </c>
      <c r="O560" s="60" t="s">
        <v>94</v>
      </c>
      <c r="P560" s="60" t="str" cm="1">
        <f t="array" aca="1" ref="P560" ca="1">IF(
    O560="N",
    "",
    IF(
        COUNTIFS('3.RNAExtractions'!E:E, B560, '3.RNAExtractions'!Z:Z, "Y") &gt; 0,
        _xlfn.TEXTJOIN(", ", TRUE, IF(('3.RNAExtractions'!E:E = B560) * ('3.RNAExtractions'!Z:Z = "Y"), '3.RNAExtractions'!D:D, "")),
        IF(
            COUNTIFS('3.RNAExtractions'!E:E, B560, '3.RNAExtractions'!Y:Y, "Y") &gt; 0,
            _xlfn.TEXTJOIN(", ", TRUE, IF(('3.RNAExtractions'!E:E = B560) * ('3.RNAExtractions'!Y:Y = "Y"), '3.RNAExtractions'!D:D, "")),
            "Awaiting Status"
        )
    )
)</f>
        <v/>
      </c>
      <c r="Q560" s="60"/>
      <c r="R560" s="60" t="str" cm="1">
        <f t="array" aca="1" ref="R560" ca="1">IF(
    Q560="N",
    "",
    IF(
        COUNTIFS('4.RNAIllumina'!E:E, B560, '4.RNAIllumina'!Y:Y, "Y") &gt; 0,
        _xlfn.TEXTJOIN(", ", TRUE, IF(('4.RNAIllumina'!E:E = B560) * ('4.RNAIllumina'!Y:Y = "Y"), '4.RNAIllumina'!D:D, "")),
        IF(
            COUNTIFS('4.RNAIllumina'!E:E, B560, '4.RNAIllumina'!X:X, "Y") &gt; 0,
            _xlfn.TEXTJOIN(", ", TRUE, IF(('4.RNAIllumina'!E:E = B560) * ('4.RNAIllumina'!X:X = "Y"), '4.RNAIllumina'!D:D, "")),
            "Awaiting Status"
        )
    )
)</f>
        <v>Awaiting Status</v>
      </c>
      <c r="T560" s="6" t="str">
        <f ca="1">VLOOKUP($B560,'1.MetaData'!$B:$H,2,FALSE)</f>
        <v>AWFS-F16-1532</v>
      </c>
      <c r="U560" s="7" t="str">
        <f ca="1">VLOOKUP($B560,'1.MetaData'!$B:$H,3,FALSE)</f>
        <v>Gymnocranius grandoculis</v>
      </c>
      <c r="V560" s="7" t="str">
        <f ca="1">VLOOKUP($B560,'1.MetaData'!$B:$H,4,FALSE)</f>
        <v xml:space="preserve">Blue-lined large-eye bream </v>
      </c>
      <c r="W560" s="6" t="str">
        <f ca="1">VLOOKUP($B560,'1.MetaData'!$B:$H,5,FALSE)</f>
        <v xml:space="preserve">WA Fisheries </v>
      </c>
      <c r="X560" s="6" t="str">
        <f ca="1">VLOOKUP($B560,'1.MetaData'!$B:$H,6,FALSE)</f>
        <v>TrEnD</v>
      </c>
      <c r="Z560"/>
    </row>
    <row r="561" spans="1:26" hidden="1" x14ac:dyDescent="0.25">
      <c r="A561" s="17">
        <v>560</v>
      </c>
      <c r="B561" s="3" t="str">
        <f t="shared" ca="1" si="11"/>
        <v>OG560</v>
      </c>
      <c r="C561" s="219" t="s">
        <v>96</v>
      </c>
      <c r="D561" s="4">
        <f ca="1">COUNTIF('2.Tissue'!C:C,B561)</f>
        <v>1</v>
      </c>
      <c r="E561" s="4">
        <f ca="1">COUNTIFS('3.DNAExtractions'!$E:$E,$B561,'3.DNAExtractions'!$D:$D,E$1)</f>
        <v>1</v>
      </c>
      <c r="F561" s="2" t="str" cm="1">
        <f t="array" aca="1" ref="F561" ca="1">IF(
    COUNTIFS('3.DNAExtractions'!E:E, B561, '3.DNAExtractions'!Y:Y, "Y") &gt; 0,
    _xlfn.TEXTJOIN(", ", TRUE, IF(('3.DNAExtractions'!E:E = B561) * ('3.DNAExtractions'!Y:Y = "Y"), '3.DNAExtractions'!D:D, "")),
    IF(
        COUNTIFS('3.DNAExtractions'!E:E, B561, '3.DNAExtractions'!X:X, "Y") &gt; 0,
        _xlfn.TEXTJOIN(", ", TRUE, IF(('3.DNAExtractions'!E:E = B561) * ('3.DNAExtractions'!X:X = "Y"), '3.DNAExtractions'!D:D, "")),
        "Awaiting Status"
    )
)</f>
        <v>Extracted</v>
      </c>
      <c r="G561" s="45" t="s">
        <v>92</v>
      </c>
      <c r="H561" s="8" t="str" cm="1">
        <f t="array" aca="1" ref="H561" ca="1">IF(
    G561="N",
    "",
    IF(
        COUNTIFS('4.Illumina'!E:E, B561, '4.Illumina'!R:R, "Y") &gt; 0,
        _xlfn.TEXTJOIN(", ", TRUE, IF(('4.Illumina'!E:E = B561) * ('4.Illumina'!R:R = "Y"), '4.Illumina'!D:D, "")),
        IF(
            COUNTIFS('4.Illumina'!E:E, B561, '4.Illumina'!Q:Q, "Y") &gt; 0,
            _xlfn.TEXTJOIN(", ", TRUE, IF(('4.Illumina'!E:E = B561) * ('4.Illumina'!Q:Q = "Y"), '4.Illumina'!D:D, "")),
            "Awaiting Status"
        )
    )
)</f>
        <v>Sequenced</v>
      </c>
      <c r="I561" s="26" t="s">
        <v>94</v>
      </c>
      <c r="J561" s="56" t="str" cm="1">
        <f t="array" aca="1" ref="J561" ca="1">IF(
    I561="N",
    "",
    IF(
        COUNTIFS('4.PacBio'!E:E, B561, '4.PacBio'!W:W, "Y") &gt; 0,
        _xlfn.TEXTJOIN(", ", TRUE, IF(('4.PacBio'!E:E = B561) * ('4.PacBio'!W:W = "Y"), '4.PacBio'!D:D, "")),
        IF(
            COUNTIFS('4.PacBio'!E:E, B561, '4.PacBio'!V:V, "Y") &gt; 0,
            _xlfn.TEXTJOIN(", ", TRUE, IF(('4.PacBio'!E:E = B561) * ('4.PacBio'!V:V = "Y"), '4.PacBio'!D:D, "")),
            "Awaiting Status"
        )
    )
)</f>
        <v/>
      </c>
      <c r="K561" s="181" t="s">
        <v>94</v>
      </c>
      <c r="L561" s="8" t="str" cm="1">
        <f t="array" aca="1" ref="L561" ca="1">IF(
    K561="N",
    "",
    IF(
        COUNTIFS('4.HiCLibrary'!E:E, B561, '4.HiCLibrary'!V:V, "Y") &gt; 0,
        _xlfn.TEXTJOIN(", ", TRUE, IF(('4.HiCLibrary'!E:E = B561) * ('4.HiCLibrary'!V:V = "Y"), '4.HiCLibrary'!D:D, "")),
        IF(
            COUNTIFS('4.HiCLibrary'!E:E, B561, '4.HiCLibrary'!U:U, "Y") &gt; 0,
            _xlfn.TEXTJOIN(", ", TRUE, IF(('4.HiCLibrary'!E:E = B561) * ('4.HiCLibrary'!U:U = "Y"), '4.HiCLibrary'!D:D, "")),
            "Awaiting Status"
        )
    )
)</f>
        <v/>
      </c>
      <c r="M561" s="47" t="s">
        <v>94</v>
      </c>
      <c r="N561" s="56" t="str" cm="1">
        <f t="array" aca="1" ref="N561" ca="1">IF(
    M561="N",
    "",
    IF(
        COUNTIFS('4.ONT'!E:E, B561, '4.ONT'!Q:Q, "Y") &gt; 0,
        _xlfn.TEXTJOIN(", ", TRUE, IF(('4.ONT'!E:E = B561) * ('4.ONT'!Q:Q = "Y"), '4.ONT'!D:D, "")),
        IF(
            COUNTIFS('4.ONT'!E:E, B561, '4.ONT'!P:P, "Y") &gt; 0,
            _xlfn.TEXTJOIN(", ", TRUE, IF(('4.ONT'!E:E = B561) * ('4.ONT'!P:P = "Y"), '4.ONT'!D:D, "")),
            "Awaiting Status"
        )
    )
)</f>
        <v/>
      </c>
      <c r="O561" s="60" t="s">
        <v>94</v>
      </c>
      <c r="P561" s="60" t="str" cm="1">
        <f t="array" aca="1" ref="P561" ca="1">IF(
    O561="N",
    "",
    IF(
        COUNTIFS('3.RNAExtractions'!E:E, B561, '3.RNAExtractions'!Z:Z, "Y") &gt; 0,
        _xlfn.TEXTJOIN(", ", TRUE, IF(('3.RNAExtractions'!E:E = B561) * ('3.RNAExtractions'!Z:Z = "Y"), '3.RNAExtractions'!D:D, "")),
        IF(
            COUNTIFS('3.RNAExtractions'!E:E, B561, '3.RNAExtractions'!Y:Y, "Y") &gt; 0,
            _xlfn.TEXTJOIN(", ", TRUE, IF(('3.RNAExtractions'!E:E = B561) * ('3.RNAExtractions'!Y:Y = "Y"), '3.RNAExtractions'!D:D, "")),
            "Awaiting Status"
        )
    )
)</f>
        <v/>
      </c>
      <c r="Q561" s="60"/>
      <c r="R561" s="60" t="str" cm="1">
        <f t="array" aca="1" ref="R561" ca="1">IF(
    Q561="N",
    "",
    IF(
        COUNTIFS('4.RNAIllumina'!E:E, B561, '4.RNAIllumina'!Y:Y, "Y") &gt; 0,
        _xlfn.TEXTJOIN(", ", TRUE, IF(('4.RNAIllumina'!E:E = B561) * ('4.RNAIllumina'!Y:Y = "Y"), '4.RNAIllumina'!D:D, "")),
        IF(
            COUNTIFS('4.RNAIllumina'!E:E, B561, '4.RNAIllumina'!X:X, "Y") &gt; 0,
            _xlfn.TEXTJOIN(", ", TRUE, IF(('4.RNAIllumina'!E:E = B561) * ('4.RNAIllumina'!X:X = "Y"), '4.RNAIllumina'!D:D, "")),
            "Awaiting Status"
        )
    )
)</f>
        <v>Awaiting Status</v>
      </c>
      <c r="T561" s="6" t="str">
        <f ca="1">VLOOKUP($B561,'1.MetaData'!$B:$H,2,FALSE)</f>
        <v>AWFS-F16-1548</v>
      </c>
      <c r="U561" s="7" t="str">
        <f ca="1">VLOOKUP($B561,'1.MetaData'!$B:$H,3,FALSE)</f>
        <v>Gymnocranius grandoculis</v>
      </c>
      <c r="V561" s="7" t="str">
        <f ca="1">VLOOKUP($B561,'1.MetaData'!$B:$H,4,FALSE)</f>
        <v xml:space="preserve">Blue-lined large-eye bream </v>
      </c>
      <c r="W561" s="6" t="str">
        <f ca="1">VLOOKUP($B561,'1.MetaData'!$B:$H,5,FALSE)</f>
        <v xml:space="preserve">WA Fisheries </v>
      </c>
      <c r="X561" s="6" t="str">
        <f ca="1">VLOOKUP($B561,'1.MetaData'!$B:$H,6,FALSE)</f>
        <v>TrEnD</v>
      </c>
      <c r="Z561"/>
    </row>
    <row r="562" spans="1:26" hidden="1" x14ac:dyDescent="0.25">
      <c r="A562" s="17">
        <v>561</v>
      </c>
      <c r="B562" s="3" t="str">
        <f t="shared" ca="1" si="11"/>
        <v>OG561</v>
      </c>
      <c r="C562" s="219" t="s">
        <v>96</v>
      </c>
      <c r="D562" s="4">
        <f ca="1">COUNTIF('2.Tissue'!C:C,B562)</f>
        <v>1</v>
      </c>
      <c r="E562" s="4">
        <f ca="1">COUNTIFS('3.DNAExtractions'!$E:$E,$B562,'3.DNAExtractions'!$D:$D,E$1)</f>
        <v>1</v>
      </c>
      <c r="F562" s="2" t="str" cm="1">
        <f t="array" aca="1" ref="F562" ca="1">IF(
    COUNTIFS('3.DNAExtractions'!E:E, B562, '3.DNAExtractions'!Y:Y, "Y") &gt; 0,
    _xlfn.TEXTJOIN(", ", TRUE, IF(('3.DNAExtractions'!E:E = B562) * ('3.DNAExtractions'!Y:Y = "Y"), '3.DNAExtractions'!D:D, "")),
    IF(
        COUNTIFS('3.DNAExtractions'!E:E, B562, '3.DNAExtractions'!X:X, "Y") &gt; 0,
        _xlfn.TEXTJOIN(", ", TRUE, IF(('3.DNAExtractions'!E:E = B562) * ('3.DNAExtractions'!X:X = "Y"), '3.DNAExtractions'!D:D, "")),
        "Awaiting Status"
    )
)</f>
        <v>Extracted</v>
      </c>
      <c r="G562" s="45" t="s">
        <v>92</v>
      </c>
      <c r="H562" s="8" t="str" cm="1">
        <f t="array" aca="1" ref="H562" ca="1">IF(
    G562="N",
    "",
    IF(
        COUNTIFS('4.Illumina'!E:E, B562, '4.Illumina'!R:R, "Y") &gt; 0,
        _xlfn.TEXTJOIN(", ", TRUE, IF(('4.Illumina'!E:E = B562) * ('4.Illumina'!R:R = "Y"), '4.Illumina'!D:D, "")),
        IF(
            COUNTIFS('4.Illumina'!E:E, B562, '4.Illumina'!Q:Q, "Y") &gt; 0,
            _xlfn.TEXTJOIN(", ", TRUE, IF(('4.Illumina'!E:E = B562) * ('4.Illumina'!Q:Q = "Y"), '4.Illumina'!D:D, "")),
            "Awaiting Status"
        )
    )
)</f>
        <v>Sequenced</v>
      </c>
      <c r="I562" s="26" t="s">
        <v>94</v>
      </c>
      <c r="J562" s="56" t="str" cm="1">
        <f t="array" aca="1" ref="J562" ca="1">IF(
    I562="N",
    "",
    IF(
        COUNTIFS('4.PacBio'!E:E, B562, '4.PacBio'!W:W, "Y") &gt; 0,
        _xlfn.TEXTJOIN(", ", TRUE, IF(('4.PacBio'!E:E = B562) * ('4.PacBio'!W:W = "Y"), '4.PacBio'!D:D, "")),
        IF(
            COUNTIFS('4.PacBio'!E:E, B562, '4.PacBio'!V:V, "Y") &gt; 0,
            _xlfn.TEXTJOIN(", ", TRUE, IF(('4.PacBio'!E:E = B562) * ('4.PacBio'!V:V = "Y"), '4.PacBio'!D:D, "")),
            "Awaiting Status"
        )
    )
)</f>
        <v/>
      </c>
      <c r="K562" s="181" t="s">
        <v>94</v>
      </c>
      <c r="L562" s="8" t="str" cm="1">
        <f t="array" aca="1" ref="L562" ca="1">IF(
    K562="N",
    "",
    IF(
        COUNTIFS('4.HiCLibrary'!E:E, B562, '4.HiCLibrary'!V:V, "Y") &gt; 0,
        _xlfn.TEXTJOIN(", ", TRUE, IF(('4.HiCLibrary'!E:E = B562) * ('4.HiCLibrary'!V:V = "Y"), '4.HiCLibrary'!D:D, "")),
        IF(
            COUNTIFS('4.HiCLibrary'!E:E, B562, '4.HiCLibrary'!U:U, "Y") &gt; 0,
            _xlfn.TEXTJOIN(", ", TRUE, IF(('4.HiCLibrary'!E:E = B562) * ('4.HiCLibrary'!U:U = "Y"), '4.HiCLibrary'!D:D, "")),
            "Awaiting Status"
        )
    )
)</f>
        <v/>
      </c>
      <c r="M562" s="47" t="s">
        <v>94</v>
      </c>
      <c r="N562" s="56" t="str" cm="1">
        <f t="array" aca="1" ref="N562" ca="1">IF(
    M562="N",
    "",
    IF(
        COUNTIFS('4.ONT'!E:E, B562, '4.ONT'!Q:Q, "Y") &gt; 0,
        _xlfn.TEXTJOIN(", ", TRUE, IF(('4.ONT'!E:E = B562) * ('4.ONT'!Q:Q = "Y"), '4.ONT'!D:D, "")),
        IF(
            COUNTIFS('4.ONT'!E:E, B562, '4.ONT'!P:P, "Y") &gt; 0,
            _xlfn.TEXTJOIN(", ", TRUE, IF(('4.ONT'!E:E = B562) * ('4.ONT'!P:P = "Y"), '4.ONT'!D:D, "")),
            "Awaiting Status"
        )
    )
)</f>
        <v/>
      </c>
      <c r="O562" s="60" t="s">
        <v>94</v>
      </c>
      <c r="P562" s="60" t="str" cm="1">
        <f t="array" aca="1" ref="P562" ca="1">IF(
    O562="N",
    "",
    IF(
        COUNTIFS('3.RNAExtractions'!E:E, B562, '3.RNAExtractions'!Z:Z, "Y") &gt; 0,
        _xlfn.TEXTJOIN(", ", TRUE, IF(('3.RNAExtractions'!E:E = B562) * ('3.RNAExtractions'!Z:Z = "Y"), '3.RNAExtractions'!D:D, "")),
        IF(
            COUNTIFS('3.RNAExtractions'!E:E, B562, '3.RNAExtractions'!Y:Y, "Y") &gt; 0,
            _xlfn.TEXTJOIN(", ", TRUE, IF(('3.RNAExtractions'!E:E = B562) * ('3.RNAExtractions'!Y:Y = "Y"), '3.RNAExtractions'!D:D, "")),
            "Awaiting Status"
        )
    )
)</f>
        <v/>
      </c>
      <c r="Q562" s="60"/>
      <c r="R562" s="60" t="str" cm="1">
        <f t="array" aca="1" ref="R562" ca="1">IF(
    Q562="N",
    "",
    IF(
        COUNTIFS('4.RNAIllumina'!E:E, B562, '4.RNAIllumina'!Y:Y, "Y") &gt; 0,
        _xlfn.TEXTJOIN(", ", TRUE, IF(('4.RNAIllumina'!E:E = B562) * ('4.RNAIllumina'!Y:Y = "Y"), '4.RNAIllumina'!D:D, "")),
        IF(
            COUNTIFS('4.RNAIllumina'!E:E, B562, '4.RNAIllumina'!X:X, "Y") &gt; 0,
            _xlfn.TEXTJOIN(", ", TRUE, IF(('4.RNAIllumina'!E:E = B562) * ('4.RNAIllumina'!X:X = "Y"), '4.RNAIllumina'!D:D, "")),
            "Awaiting Status"
        )
    )
)</f>
        <v>Awaiting Status</v>
      </c>
      <c r="T562" s="6" t="str">
        <f ca="1">VLOOKUP($B562,'1.MetaData'!$B:$H,2,FALSE)</f>
        <v>AWFS-F16-1558</v>
      </c>
      <c r="U562" s="7" t="str">
        <f ca="1">VLOOKUP($B562,'1.MetaData'!$B:$H,3,FALSE)</f>
        <v>Gymnosarda unicolor</v>
      </c>
      <c r="V562" s="7" t="str">
        <f ca="1">VLOOKUP($B562,'1.MetaData'!$B:$H,4,FALSE)</f>
        <v xml:space="preserve">Dogtooth tuna </v>
      </c>
      <c r="W562" s="6" t="str">
        <f ca="1">VLOOKUP($B562,'1.MetaData'!$B:$H,5,FALSE)</f>
        <v xml:space="preserve">WA Fisheries </v>
      </c>
      <c r="X562" s="6" t="str">
        <f ca="1">VLOOKUP($B562,'1.MetaData'!$B:$H,6,FALSE)</f>
        <v>TrEnD</v>
      </c>
      <c r="Z562"/>
    </row>
    <row r="563" spans="1:26" hidden="1" x14ac:dyDescent="0.25">
      <c r="A563" s="17">
        <v>562</v>
      </c>
      <c r="B563" s="3" t="str">
        <f t="shared" ca="1" si="11"/>
        <v>OG562</v>
      </c>
      <c r="C563" s="219" t="s">
        <v>96</v>
      </c>
      <c r="D563" s="4">
        <f ca="1">COUNTIF('2.Tissue'!C:C,B563)</f>
        <v>1</v>
      </c>
      <c r="E563" s="4">
        <f ca="1">COUNTIFS('3.DNAExtractions'!$E:$E,$B563,'3.DNAExtractions'!$D:$D,E$1)</f>
        <v>1</v>
      </c>
      <c r="F563" s="2" t="str" cm="1">
        <f t="array" aca="1" ref="F563" ca="1">IF(
    COUNTIFS('3.DNAExtractions'!E:E, B563, '3.DNAExtractions'!Y:Y, "Y") &gt; 0,
    _xlfn.TEXTJOIN(", ", TRUE, IF(('3.DNAExtractions'!E:E = B563) * ('3.DNAExtractions'!Y:Y = "Y"), '3.DNAExtractions'!D:D, "")),
    IF(
        COUNTIFS('3.DNAExtractions'!E:E, B563, '3.DNAExtractions'!X:X, "Y") &gt; 0,
        _xlfn.TEXTJOIN(", ", TRUE, IF(('3.DNAExtractions'!E:E = B563) * ('3.DNAExtractions'!X:X = "Y"), '3.DNAExtractions'!D:D, "")),
        "Awaiting Status"
    )
)</f>
        <v>Extracted</v>
      </c>
      <c r="G563" s="45" t="s">
        <v>92</v>
      </c>
      <c r="H563" s="8" t="str" cm="1">
        <f t="array" aca="1" ref="H563" ca="1">IF(
    G563="N",
    "",
    IF(
        COUNTIFS('4.Illumina'!E:E, B563, '4.Illumina'!R:R, "Y") &gt; 0,
        _xlfn.TEXTJOIN(", ", TRUE, IF(('4.Illumina'!E:E = B563) * ('4.Illumina'!R:R = "Y"), '4.Illumina'!D:D, "")),
        IF(
            COUNTIFS('4.Illumina'!E:E, B563, '4.Illumina'!Q:Q, "Y") &gt; 0,
            _xlfn.TEXTJOIN(", ", TRUE, IF(('4.Illumina'!E:E = B563) * ('4.Illumina'!Q:Q = "Y"), '4.Illumina'!D:D, "")),
            "Awaiting Status"
        )
    )
)</f>
        <v>Sequenced</v>
      </c>
      <c r="I563" s="26" t="s">
        <v>94</v>
      </c>
      <c r="J563" s="56" t="str" cm="1">
        <f t="array" aca="1" ref="J563" ca="1">IF(
    I563="N",
    "",
    IF(
        COUNTIFS('4.PacBio'!E:E, B563, '4.PacBio'!W:W, "Y") &gt; 0,
        _xlfn.TEXTJOIN(", ", TRUE, IF(('4.PacBio'!E:E = B563) * ('4.PacBio'!W:W = "Y"), '4.PacBio'!D:D, "")),
        IF(
            COUNTIFS('4.PacBio'!E:E, B563, '4.PacBio'!V:V, "Y") &gt; 0,
            _xlfn.TEXTJOIN(", ", TRUE, IF(('4.PacBio'!E:E = B563) * ('4.PacBio'!V:V = "Y"), '4.PacBio'!D:D, "")),
            "Awaiting Status"
        )
    )
)</f>
        <v/>
      </c>
      <c r="K563" s="181" t="s">
        <v>94</v>
      </c>
      <c r="L563" s="8" t="str" cm="1">
        <f t="array" aca="1" ref="L563" ca="1">IF(
    K563="N",
    "",
    IF(
        COUNTIFS('4.HiCLibrary'!E:E, B563, '4.HiCLibrary'!V:V, "Y") &gt; 0,
        _xlfn.TEXTJOIN(", ", TRUE, IF(('4.HiCLibrary'!E:E = B563) * ('4.HiCLibrary'!V:V = "Y"), '4.HiCLibrary'!D:D, "")),
        IF(
            COUNTIFS('4.HiCLibrary'!E:E, B563, '4.HiCLibrary'!U:U, "Y") &gt; 0,
            _xlfn.TEXTJOIN(", ", TRUE, IF(('4.HiCLibrary'!E:E = B563) * ('4.HiCLibrary'!U:U = "Y"), '4.HiCLibrary'!D:D, "")),
            "Awaiting Status"
        )
    )
)</f>
        <v/>
      </c>
      <c r="M563" s="47" t="s">
        <v>94</v>
      </c>
      <c r="N563" s="56" t="str" cm="1">
        <f t="array" aca="1" ref="N563" ca="1">IF(
    M563="N",
    "",
    IF(
        COUNTIFS('4.ONT'!E:E, B563, '4.ONT'!Q:Q, "Y") &gt; 0,
        _xlfn.TEXTJOIN(", ", TRUE, IF(('4.ONT'!E:E = B563) * ('4.ONT'!Q:Q = "Y"), '4.ONT'!D:D, "")),
        IF(
            COUNTIFS('4.ONT'!E:E, B563, '4.ONT'!P:P, "Y") &gt; 0,
            _xlfn.TEXTJOIN(", ", TRUE, IF(('4.ONT'!E:E = B563) * ('4.ONT'!P:P = "Y"), '4.ONT'!D:D, "")),
            "Awaiting Status"
        )
    )
)</f>
        <v/>
      </c>
      <c r="O563" s="60" t="s">
        <v>94</v>
      </c>
      <c r="P563" s="60" t="str" cm="1">
        <f t="array" aca="1" ref="P563" ca="1">IF(
    O563="N",
    "",
    IF(
        COUNTIFS('3.RNAExtractions'!E:E, B563, '3.RNAExtractions'!Z:Z, "Y") &gt; 0,
        _xlfn.TEXTJOIN(", ", TRUE, IF(('3.RNAExtractions'!E:E = B563) * ('3.RNAExtractions'!Z:Z = "Y"), '3.RNAExtractions'!D:D, "")),
        IF(
            COUNTIFS('3.RNAExtractions'!E:E, B563, '3.RNAExtractions'!Y:Y, "Y") &gt; 0,
            _xlfn.TEXTJOIN(", ", TRUE, IF(('3.RNAExtractions'!E:E = B563) * ('3.RNAExtractions'!Y:Y = "Y"), '3.RNAExtractions'!D:D, "")),
            "Awaiting Status"
        )
    )
)</f>
        <v/>
      </c>
      <c r="Q563" s="60"/>
      <c r="R563" s="60" t="str" cm="1">
        <f t="array" aca="1" ref="R563" ca="1">IF(
    Q563="N",
    "",
    IF(
        COUNTIFS('4.RNAIllumina'!E:E, B563, '4.RNAIllumina'!Y:Y, "Y") &gt; 0,
        _xlfn.TEXTJOIN(", ", TRUE, IF(('4.RNAIllumina'!E:E = B563) * ('4.RNAIllumina'!Y:Y = "Y"), '4.RNAIllumina'!D:D, "")),
        IF(
            COUNTIFS('4.RNAIllumina'!E:E, B563, '4.RNAIllumina'!X:X, "Y") &gt; 0,
            _xlfn.TEXTJOIN(", ", TRUE, IF(('4.RNAIllumina'!E:E = B563) * ('4.RNAIllumina'!X:X = "Y"), '4.RNAIllumina'!D:D, "")),
            "Awaiting Status"
        )
    )
)</f>
        <v>Awaiting Status</v>
      </c>
      <c r="T563" s="6" t="str">
        <f ca="1">VLOOKUP($B563,'1.MetaData'!$B:$H,2,FALSE)</f>
        <v>AWFS-F16-1579</v>
      </c>
      <c r="U563" s="7" t="str">
        <f ca="1">VLOOKUP($B563,'1.MetaData'!$B:$H,3,FALSE)</f>
        <v>Herklotsichthys lippa</v>
      </c>
      <c r="V563" s="7">
        <f ca="1">VLOOKUP($B563,'1.MetaData'!$B:$H,4,FALSE)</f>
        <v>0</v>
      </c>
      <c r="W563" s="6" t="str">
        <f ca="1">VLOOKUP($B563,'1.MetaData'!$B:$H,5,FALSE)</f>
        <v xml:space="preserve">WA Fisheries </v>
      </c>
      <c r="X563" s="6" t="str">
        <f ca="1">VLOOKUP($B563,'1.MetaData'!$B:$H,6,FALSE)</f>
        <v>TrEnD</v>
      </c>
      <c r="Z563"/>
    </row>
    <row r="564" spans="1:26" hidden="1" x14ac:dyDescent="0.25">
      <c r="A564" s="17">
        <v>563</v>
      </c>
      <c r="B564" s="3" t="str">
        <f t="shared" ca="1" si="11"/>
        <v>OG563</v>
      </c>
      <c r="C564" s="219" t="s">
        <v>96</v>
      </c>
      <c r="D564" s="4">
        <f ca="1">COUNTIF('2.Tissue'!C:C,B564)</f>
        <v>1</v>
      </c>
      <c r="E564" s="4">
        <f ca="1">COUNTIFS('3.DNAExtractions'!$E:$E,$B564,'3.DNAExtractions'!$D:$D,E$1)</f>
        <v>1</v>
      </c>
      <c r="F564" s="2" t="str" cm="1">
        <f t="array" aca="1" ref="F564" ca="1">IF(
    COUNTIFS('3.DNAExtractions'!E:E, B564, '3.DNAExtractions'!Y:Y, "Y") &gt; 0,
    _xlfn.TEXTJOIN(", ", TRUE, IF(('3.DNAExtractions'!E:E = B564) * ('3.DNAExtractions'!Y:Y = "Y"), '3.DNAExtractions'!D:D, "")),
    IF(
        COUNTIFS('3.DNAExtractions'!E:E, B564, '3.DNAExtractions'!X:X, "Y") &gt; 0,
        _xlfn.TEXTJOIN(", ", TRUE, IF(('3.DNAExtractions'!E:E = B564) * ('3.DNAExtractions'!X:X = "Y"), '3.DNAExtractions'!D:D, "")),
        "Awaiting Status"
    )
)</f>
        <v>Extracted</v>
      </c>
      <c r="G564" s="45" t="s">
        <v>92</v>
      </c>
      <c r="H564" s="8" t="str" cm="1">
        <f t="array" aca="1" ref="H564" ca="1">IF(
    G564="N",
    "",
    IF(
        COUNTIFS('4.Illumina'!E:E, B564, '4.Illumina'!R:R, "Y") &gt; 0,
        _xlfn.TEXTJOIN(", ", TRUE, IF(('4.Illumina'!E:E = B564) * ('4.Illumina'!R:R = "Y"), '4.Illumina'!D:D, "")),
        IF(
            COUNTIFS('4.Illumina'!E:E, B564, '4.Illumina'!Q:Q, "Y") &gt; 0,
            _xlfn.TEXTJOIN(", ", TRUE, IF(('4.Illumina'!E:E = B564) * ('4.Illumina'!Q:Q = "Y"), '4.Illumina'!D:D, "")),
            "Awaiting Status"
        )
    )
)</f>
        <v>Sequenced</v>
      </c>
      <c r="I564" s="26" t="s">
        <v>94</v>
      </c>
      <c r="J564" s="56" t="str" cm="1">
        <f t="array" aca="1" ref="J564" ca="1">IF(
    I564="N",
    "",
    IF(
        COUNTIFS('4.PacBio'!E:E, B564, '4.PacBio'!W:W, "Y") &gt; 0,
        _xlfn.TEXTJOIN(", ", TRUE, IF(('4.PacBio'!E:E = B564) * ('4.PacBio'!W:W = "Y"), '4.PacBio'!D:D, "")),
        IF(
            COUNTIFS('4.PacBio'!E:E, B564, '4.PacBio'!V:V, "Y") &gt; 0,
            _xlfn.TEXTJOIN(", ", TRUE, IF(('4.PacBio'!E:E = B564) * ('4.PacBio'!V:V = "Y"), '4.PacBio'!D:D, "")),
            "Awaiting Status"
        )
    )
)</f>
        <v/>
      </c>
      <c r="K564" s="181" t="s">
        <v>94</v>
      </c>
      <c r="L564" s="8" t="str" cm="1">
        <f t="array" aca="1" ref="L564" ca="1">IF(
    K564="N",
    "",
    IF(
        COUNTIFS('4.HiCLibrary'!E:E, B564, '4.HiCLibrary'!V:V, "Y") &gt; 0,
        _xlfn.TEXTJOIN(", ", TRUE, IF(('4.HiCLibrary'!E:E = B564) * ('4.HiCLibrary'!V:V = "Y"), '4.HiCLibrary'!D:D, "")),
        IF(
            COUNTIFS('4.HiCLibrary'!E:E, B564, '4.HiCLibrary'!U:U, "Y") &gt; 0,
            _xlfn.TEXTJOIN(", ", TRUE, IF(('4.HiCLibrary'!E:E = B564) * ('4.HiCLibrary'!U:U = "Y"), '4.HiCLibrary'!D:D, "")),
            "Awaiting Status"
        )
    )
)</f>
        <v/>
      </c>
      <c r="M564" s="47" t="s">
        <v>94</v>
      </c>
      <c r="N564" s="56" t="str" cm="1">
        <f t="array" aca="1" ref="N564" ca="1">IF(
    M564="N",
    "",
    IF(
        COUNTIFS('4.ONT'!E:E, B564, '4.ONT'!Q:Q, "Y") &gt; 0,
        _xlfn.TEXTJOIN(", ", TRUE, IF(('4.ONT'!E:E = B564) * ('4.ONT'!Q:Q = "Y"), '4.ONT'!D:D, "")),
        IF(
            COUNTIFS('4.ONT'!E:E, B564, '4.ONT'!P:P, "Y") &gt; 0,
            _xlfn.TEXTJOIN(", ", TRUE, IF(('4.ONT'!E:E = B564) * ('4.ONT'!P:P = "Y"), '4.ONT'!D:D, "")),
            "Awaiting Status"
        )
    )
)</f>
        <v/>
      </c>
      <c r="O564" s="60" t="s">
        <v>94</v>
      </c>
      <c r="P564" s="60" t="str" cm="1">
        <f t="array" aca="1" ref="P564" ca="1">IF(
    O564="N",
    "",
    IF(
        COUNTIFS('3.RNAExtractions'!E:E, B564, '3.RNAExtractions'!Z:Z, "Y") &gt; 0,
        _xlfn.TEXTJOIN(", ", TRUE, IF(('3.RNAExtractions'!E:E = B564) * ('3.RNAExtractions'!Z:Z = "Y"), '3.RNAExtractions'!D:D, "")),
        IF(
            COUNTIFS('3.RNAExtractions'!E:E, B564, '3.RNAExtractions'!Y:Y, "Y") &gt; 0,
            _xlfn.TEXTJOIN(", ", TRUE, IF(('3.RNAExtractions'!E:E = B564) * ('3.RNAExtractions'!Y:Y = "Y"), '3.RNAExtractions'!D:D, "")),
            "Awaiting Status"
        )
    )
)</f>
        <v/>
      </c>
      <c r="Q564" s="60"/>
      <c r="R564" s="60" t="str" cm="1">
        <f t="array" aca="1" ref="R564" ca="1">IF(
    Q564="N",
    "",
    IF(
        COUNTIFS('4.RNAIllumina'!E:E, B564, '4.RNAIllumina'!Y:Y, "Y") &gt; 0,
        _xlfn.TEXTJOIN(", ", TRUE, IF(('4.RNAIllumina'!E:E = B564) * ('4.RNAIllumina'!Y:Y = "Y"), '4.RNAIllumina'!D:D, "")),
        IF(
            COUNTIFS('4.RNAIllumina'!E:E, B564, '4.RNAIllumina'!X:X, "Y") &gt; 0,
            _xlfn.TEXTJOIN(", ", TRUE, IF(('4.RNAIllumina'!E:E = B564) * ('4.RNAIllumina'!X:X = "Y"), '4.RNAIllumina'!D:D, "")),
            "Awaiting Status"
        )
    )
)</f>
        <v>Awaiting Status</v>
      </c>
      <c r="T564" s="6" t="str">
        <f ca="1">VLOOKUP($B564,'1.MetaData'!$B:$H,2,FALSE)</f>
        <v>AWFS-F16-1574</v>
      </c>
      <c r="U564" s="7" t="str">
        <f ca="1">VLOOKUP($B564,'1.MetaData'!$B:$H,3,FALSE)</f>
        <v>Jaydia melanopus</v>
      </c>
      <c r="V564" s="7">
        <f ca="1">VLOOKUP($B564,'1.MetaData'!$B:$H,4,FALSE)</f>
        <v>0</v>
      </c>
      <c r="W564" s="6" t="str">
        <f ca="1">VLOOKUP($B564,'1.MetaData'!$B:$H,5,FALSE)</f>
        <v xml:space="preserve">WA Fisheries </v>
      </c>
      <c r="X564" s="6" t="str">
        <f ca="1">VLOOKUP($B564,'1.MetaData'!$B:$H,6,FALSE)</f>
        <v>TrEnD</v>
      </c>
      <c r="Z564"/>
    </row>
    <row r="565" spans="1:26" hidden="1" x14ac:dyDescent="0.25">
      <c r="A565" s="17">
        <v>564</v>
      </c>
      <c r="B565" s="3" t="str">
        <f t="shared" ca="1" si="11"/>
        <v>OG564</v>
      </c>
      <c r="C565" s="219" t="s">
        <v>96</v>
      </c>
      <c r="D565" s="4">
        <f ca="1">COUNTIF('2.Tissue'!C:C,B565)</f>
        <v>1</v>
      </c>
      <c r="E565" s="4">
        <f ca="1">COUNTIFS('3.DNAExtractions'!$E:$E,$B565,'3.DNAExtractions'!$D:$D,E$1)</f>
        <v>1</v>
      </c>
      <c r="F565" s="2" t="str" cm="1">
        <f t="array" aca="1" ref="F565" ca="1">IF(
    COUNTIFS('3.DNAExtractions'!E:E, B565, '3.DNAExtractions'!Y:Y, "Y") &gt; 0,
    _xlfn.TEXTJOIN(", ", TRUE, IF(('3.DNAExtractions'!E:E = B565) * ('3.DNAExtractions'!Y:Y = "Y"), '3.DNAExtractions'!D:D, "")),
    IF(
        COUNTIFS('3.DNAExtractions'!E:E, B565, '3.DNAExtractions'!X:X, "Y") &gt; 0,
        _xlfn.TEXTJOIN(", ", TRUE, IF(('3.DNAExtractions'!E:E = B565) * ('3.DNAExtractions'!X:X = "Y"), '3.DNAExtractions'!D:D, "")),
        "Awaiting Status"
    )
)</f>
        <v>Extracted</v>
      </c>
      <c r="G565" s="45" t="s">
        <v>92</v>
      </c>
      <c r="H565" s="8" t="str" cm="1">
        <f t="array" aca="1" ref="H565" ca="1">IF(
    G565="N",
    "",
    IF(
        COUNTIFS('4.Illumina'!E:E, B565, '4.Illumina'!R:R, "Y") &gt; 0,
        _xlfn.TEXTJOIN(", ", TRUE, IF(('4.Illumina'!E:E = B565) * ('4.Illumina'!R:R = "Y"), '4.Illumina'!D:D, "")),
        IF(
            COUNTIFS('4.Illumina'!E:E, B565, '4.Illumina'!Q:Q, "Y") &gt; 0,
            _xlfn.TEXTJOIN(", ", TRUE, IF(('4.Illumina'!E:E = B565) * ('4.Illumina'!Q:Q = "Y"), '4.Illumina'!D:D, "")),
            "Awaiting Status"
        )
    )
)</f>
        <v>Sequenced</v>
      </c>
      <c r="I565" s="26" t="s">
        <v>94</v>
      </c>
      <c r="J565" s="56" t="str" cm="1">
        <f t="array" aca="1" ref="J565" ca="1">IF(
    I565="N",
    "",
    IF(
        COUNTIFS('4.PacBio'!E:E, B565, '4.PacBio'!W:W, "Y") &gt; 0,
        _xlfn.TEXTJOIN(", ", TRUE, IF(('4.PacBio'!E:E = B565) * ('4.PacBio'!W:W = "Y"), '4.PacBio'!D:D, "")),
        IF(
            COUNTIFS('4.PacBio'!E:E, B565, '4.PacBio'!V:V, "Y") &gt; 0,
            _xlfn.TEXTJOIN(", ", TRUE, IF(('4.PacBio'!E:E = B565) * ('4.PacBio'!V:V = "Y"), '4.PacBio'!D:D, "")),
            "Awaiting Status"
        )
    )
)</f>
        <v/>
      </c>
      <c r="K565" s="181" t="s">
        <v>94</v>
      </c>
      <c r="L565" s="8" t="str" cm="1">
        <f t="array" aca="1" ref="L565" ca="1">IF(
    K565="N",
    "",
    IF(
        COUNTIFS('4.HiCLibrary'!E:E, B565, '4.HiCLibrary'!V:V, "Y") &gt; 0,
        _xlfn.TEXTJOIN(", ", TRUE, IF(('4.HiCLibrary'!E:E = B565) * ('4.HiCLibrary'!V:V = "Y"), '4.HiCLibrary'!D:D, "")),
        IF(
            COUNTIFS('4.HiCLibrary'!E:E, B565, '4.HiCLibrary'!U:U, "Y") &gt; 0,
            _xlfn.TEXTJOIN(", ", TRUE, IF(('4.HiCLibrary'!E:E = B565) * ('4.HiCLibrary'!U:U = "Y"), '4.HiCLibrary'!D:D, "")),
            "Awaiting Status"
        )
    )
)</f>
        <v/>
      </c>
      <c r="M565" s="47" t="s">
        <v>94</v>
      </c>
      <c r="N565" s="56" t="str" cm="1">
        <f t="array" aca="1" ref="N565" ca="1">IF(
    M565="N",
    "",
    IF(
        COUNTIFS('4.ONT'!E:E, B565, '4.ONT'!Q:Q, "Y") &gt; 0,
        _xlfn.TEXTJOIN(", ", TRUE, IF(('4.ONT'!E:E = B565) * ('4.ONT'!Q:Q = "Y"), '4.ONT'!D:D, "")),
        IF(
            COUNTIFS('4.ONT'!E:E, B565, '4.ONT'!P:P, "Y") &gt; 0,
            _xlfn.TEXTJOIN(", ", TRUE, IF(('4.ONT'!E:E = B565) * ('4.ONT'!P:P = "Y"), '4.ONT'!D:D, "")),
            "Awaiting Status"
        )
    )
)</f>
        <v/>
      </c>
      <c r="O565" s="60" t="s">
        <v>94</v>
      </c>
      <c r="P565" s="60" t="str" cm="1">
        <f t="array" aca="1" ref="P565" ca="1">IF(
    O565="N",
    "",
    IF(
        COUNTIFS('3.RNAExtractions'!E:E, B565, '3.RNAExtractions'!Z:Z, "Y") &gt; 0,
        _xlfn.TEXTJOIN(", ", TRUE, IF(('3.RNAExtractions'!E:E = B565) * ('3.RNAExtractions'!Z:Z = "Y"), '3.RNAExtractions'!D:D, "")),
        IF(
            COUNTIFS('3.RNAExtractions'!E:E, B565, '3.RNAExtractions'!Y:Y, "Y") &gt; 0,
            _xlfn.TEXTJOIN(", ", TRUE, IF(('3.RNAExtractions'!E:E = B565) * ('3.RNAExtractions'!Y:Y = "Y"), '3.RNAExtractions'!D:D, "")),
            "Awaiting Status"
        )
    )
)</f>
        <v/>
      </c>
      <c r="Q565" s="60"/>
      <c r="R565" s="60" t="str" cm="1">
        <f t="array" aca="1" ref="R565" ca="1">IF(
    Q565="N",
    "",
    IF(
        COUNTIFS('4.RNAIllumina'!E:E, B565, '4.RNAIllumina'!Y:Y, "Y") &gt; 0,
        _xlfn.TEXTJOIN(", ", TRUE, IF(('4.RNAIllumina'!E:E = B565) * ('4.RNAIllumina'!Y:Y = "Y"), '4.RNAIllumina'!D:D, "")),
        IF(
            COUNTIFS('4.RNAIllumina'!E:E, B565, '4.RNAIllumina'!X:X, "Y") &gt; 0,
            _xlfn.TEXTJOIN(", ", TRUE, IF(('4.RNAIllumina'!E:E = B565) * ('4.RNAIllumina'!X:X = "Y"), '4.RNAIllumina'!D:D, "")),
            "Awaiting Status"
        )
    )
)</f>
        <v>Awaiting Status</v>
      </c>
      <c r="T565" s="6" t="str">
        <f ca="1">VLOOKUP($B565,'1.MetaData'!$B:$H,2,FALSE)</f>
        <v>AWFS-F16-1578</v>
      </c>
      <c r="U565" s="7" t="str">
        <f ca="1">VLOOKUP($B565,'1.MetaData'!$B:$H,3,FALSE)</f>
        <v>Lagocephalus lunaris</v>
      </c>
      <c r="V565" s="7">
        <f ca="1">VLOOKUP($B565,'1.MetaData'!$B:$H,4,FALSE)</f>
        <v>0</v>
      </c>
      <c r="W565" s="6" t="str">
        <f ca="1">VLOOKUP($B565,'1.MetaData'!$B:$H,5,FALSE)</f>
        <v xml:space="preserve">WA Fisheries </v>
      </c>
      <c r="X565" s="6" t="str">
        <f ca="1">VLOOKUP($B565,'1.MetaData'!$B:$H,6,FALSE)</f>
        <v>TrEnD</v>
      </c>
      <c r="Z565"/>
    </row>
    <row r="566" spans="1:26" hidden="1" x14ac:dyDescent="0.25">
      <c r="A566" s="17">
        <v>565</v>
      </c>
      <c r="B566" s="3" t="str">
        <f t="shared" ca="1" si="11"/>
        <v>OG565</v>
      </c>
      <c r="C566" s="219" t="s">
        <v>96</v>
      </c>
      <c r="D566" s="4">
        <f ca="1">COUNTIF('2.Tissue'!C:C,B566)</f>
        <v>1</v>
      </c>
      <c r="E566" s="4">
        <f ca="1">COUNTIFS('3.DNAExtractions'!$E:$E,$B566,'3.DNAExtractions'!$D:$D,E$1)</f>
        <v>1</v>
      </c>
      <c r="F566" s="2" t="str" cm="1">
        <f t="array" aca="1" ref="F566" ca="1">IF(
    COUNTIFS('3.DNAExtractions'!E:E, B566, '3.DNAExtractions'!Y:Y, "Y") &gt; 0,
    _xlfn.TEXTJOIN(", ", TRUE, IF(('3.DNAExtractions'!E:E = B566) * ('3.DNAExtractions'!Y:Y = "Y"), '3.DNAExtractions'!D:D, "")),
    IF(
        COUNTIFS('3.DNAExtractions'!E:E, B566, '3.DNAExtractions'!X:X, "Y") &gt; 0,
        _xlfn.TEXTJOIN(", ", TRUE, IF(('3.DNAExtractions'!E:E = B566) * ('3.DNAExtractions'!X:X = "Y"), '3.DNAExtractions'!D:D, "")),
        "Awaiting Status"
    )
)</f>
        <v>Extracted</v>
      </c>
      <c r="G566" s="45" t="s">
        <v>92</v>
      </c>
      <c r="H566" s="8" t="str" cm="1">
        <f t="array" aca="1" ref="H566" ca="1">IF(
    G566="N",
    "",
    IF(
        COUNTIFS('4.Illumina'!E:E, B566, '4.Illumina'!R:R, "Y") &gt; 0,
        _xlfn.TEXTJOIN(", ", TRUE, IF(('4.Illumina'!E:E = B566) * ('4.Illumina'!R:R = "Y"), '4.Illumina'!D:D, "")),
        IF(
            COUNTIFS('4.Illumina'!E:E, B566, '4.Illumina'!Q:Q, "Y") &gt; 0,
            _xlfn.TEXTJOIN(", ", TRUE, IF(('4.Illumina'!E:E = B566) * ('4.Illumina'!Q:Q = "Y"), '4.Illumina'!D:D, "")),
            "Awaiting Status"
        )
    )
)</f>
        <v>Sequenced</v>
      </c>
      <c r="I566" s="26" t="s">
        <v>94</v>
      </c>
      <c r="J566" s="56" t="str" cm="1">
        <f t="array" aca="1" ref="J566" ca="1">IF(
    I566="N",
    "",
    IF(
        COUNTIFS('4.PacBio'!E:E, B566, '4.PacBio'!W:W, "Y") &gt; 0,
        _xlfn.TEXTJOIN(", ", TRUE, IF(('4.PacBio'!E:E = B566) * ('4.PacBio'!W:W = "Y"), '4.PacBio'!D:D, "")),
        IF(
            COUNTIFS('4.PacBio'!E:E, B566, '4.PacBio'!V:V, "Y") &gt; 0,
            _xlfn.TEXTJOIN(", ", TRUE, IF(('4.PacBio'!E:E = B566) * ('4.PacBio'!V:V = "Y"), '4.PacBio'!D:D, "")),
            "Awaiting Status"
        )
    )
)</f>
        <v/>
      </c>
      <c r="K566" s="181" t="s">
        <v>94</v>
      </c>
      <c r="L566" s="8" t="str" cm="1">
        <f t="array" aca="1" ref="L566" ca="1">IF(
    K566="N",
    "",
    IF(
        COUNTIFS('4.HiCLibrary'!E:E, B566, '4.HiCLibrary'!V:V, "Y") &gt; 0,
        _xlfn.TEXTJOIN(", ", TRUE, IF(('4.HiCLibrary'!E:E = B566) * ('4.HiCLibrary'!V:V = "Y"), '4.HiCLibrary'!D:D, "")),
        IF(
            COUNTIFS('4.HiCLibrary'!E:E, B566, '4.HiCLibrary'!U:U, "Y") &gt; 0,
            _xlfn.TEXTJOIN(", ", TRUE, IF(('4.HiCLibrary'!E:E = B566) * ('4.HiCLibrary'!U:U = "Y"), '4.HiCLibrary'!D:D, "")),
            "Awaiting Status"
        )
    )
)</f>
        <v/>
      </c>
      <c r="M566" s="47" t="s">
        <v>94</v>
      </c>
      <c r="N566" s="56" t="str" cm="1">
        <f t="array" aca="1" ref="N566" ca="1">IF(
    M566="N",
    "",
    IF(
        COUNTIFS('4.ONT'!E:E, B566, '4.ONT'!Q:Q, "Y") &gt; 0,
        _xlfn.TEXTJOIN(", ", TRUE, IF(('4.ONT'!E:E = B566) * ('4.ONT'!Q:Q = "Y"), '4.ONT'!D:D, "")),
        IF(
            COUNTIFS('4.ONT'!E:E, B566, '4.ONT'!P:P, "Y") &gt; 0,
            _xlfn.TEXTJOIN(", ", TRUE, IF(('4.ONT'!E:E = B566) * ('4.ONT'!P:P = "Y"), '4.ONT'!D:D, "")),
            "Awaiting Status"
        )
    )
)</f>
        <v/>
      </c>
      <c r="O566" s="60" t="s">
        <v>94</v>
      </c>
      <c r="P566" s="60" t="str" cm="1">
        <f t="array" aca="1" ref="P566" ca="1">IF(
    O566="N",
    "",
    IF(
        COUNTIFS('3.RNAExtractions'!E:E, B566, '3.RNAExtractions'!Z:Z, "Y") &gt; 0,
        _xlfn.TEXTJOIN(", ", TRUE, IF(('3.RNAExtractions'!E:E = B566) * ('3.RNAExtractions'!Z:Z = "Y"), '3.RNAExtractions'!D:D, "")),
        IF(
            COUNTIFS('3.RNAExtractions'!E:E, B566, '3.RNAExtractions'!Y:Y, "Y") &gt; 0,
            _xlfn.TEXTJOIN(", ", TRUE, IF(('3.RNAExtractions'!E:E = B566) * ('3.RNAExtractions'!Y:Y = "Y"), '3.RNAExtractions'!D:D, "")),
            "Awaiting Status"
        )
    )
)</f>
        <v/>
      </c>
      <c r="Q566" s="60"/>
      <c r="R566" s="60" t="str" cm="1">
        <f t="array" aca="1" ref="R566" ca="1">IF(
    Q566="N",
    "",
    IF(
        COUNTIFS('4.RNAIllumina'!E:E, B566, '4.RNAIllumina'!Y:Y, "Y") &gt; 0,
        _xlfn.TEXTJOIN(", ", TRUE, IF(('4.RNAIllumina'!E:E = B566) * ('4.RNAIllumina'!Y:Y = "Y"), '4.RNAIllumina'!D:D, "")),
        IF(
            COUNTIFS('4.RNAIllumina'!E:E, B566, '4.RNAIllumina'!X:X, "Y") &gt; 0,
            _xlfn.TEXTJOIN(", ", TRUE, IF(('4.RNAIllumina'!E:E = B566) * ('4.RNAIllumina'!X:X = "Y"), '4.RNAIllumina'!D:D, "")),
            "Awaiting Status"
        )
    )
)</f>
        <v>Awaiting Status</v>
      </c>
      <c r="T566" s="6" t="str">
        <f ca="1">VLOOKUP($B566,'1.MetaData'!$B:$H,2,FALSE)</f>
        <v>AWFS-F16-1592</v>
      </c>
      <c r="U566" s="7" t="str">
        <f ca="1">VLOOKUP($B566,'1.MetaData'!$B:$H,3,FALSE)</f>
        <v>Lagocephalus sceleratus</v>
      </c>
      <c r="V566" s="7">
        <f ca="1">VLOOKUP($B566,'1.MetaData'!$B:$H,4,FALSE)</f>
        <v>0</v>
      </c>
      <c r="W566" s="6" t="str">
        <f ca="1">VLOOKUP($B566,'1.MetaData'!$B:$H,5,FALSE)</f>
        <v xml:space="preserve">WA Fisheries </v>
      </c>
      <c r="X566" s="6" t="str">
        <f ca="1">VLOOKUP($B566,'1.MetaData'!$B:$H,6,FALSE)</f>
        <v>TrEnD</v>
      </c>
      <c r="Z566"/>
    </row>
    <row r="567" spans="1:26" hidden="1" x14ac:dyDescent="0.25">
      <c r="A567" s="17">
        <v>566</v>
      </c>
      <c r="B567" s="3" t="str">
        <f t="shared" ca="1" si="11"/>
        <v>OG566</v>
      </c>
      <c r="C567" s="219" t="s">
        <v>96</v>
      </c>
      <c r="D567" s="4">
        <f ca="1">COUNTIF('2.Tissue'!C:C,B567)</f>
        <v>1</v>
      </c>
      <c r="E567" s="4">
        <f ca="1">COUNTIFS('3.DNAExtractions'!$E:$E,$B567,'3.DNAExtractions'!$D:$D,E$1)</f>
        <v>1</v>
      </c>
      <c r="F567" s="2" t="str" cm="1">
        <f t="array" aca="1" ref="F567" ca="1">IF(
    COUNTIFS('3.DNAExtractions'!E:E, B567, '3.DNAExtractions'!Y:Y, "Y") &gt; 0,
    _xlfn.TEXTJOIN(", ", TRUE, IF(('3.DNAExtractions'!E:E = B567) * ('3.DNAExtractions'!Y:Y = "Y"), '3.DNAExtractions'!D:D, "")),
    IF(
        COUNTIFS('3.DNAExtractions'!E:E, B567, '3.DNAExtractions'!X:X, "Y") &gt; 0,
        _xlfn.TEXTJOIN(", ", TRUE, IF(('3.DNAExtractions'!E:E = B567) * ('3.DNAExtractions'!X:X = "Y"), '3.DNAExtractions'!D:D, "")),
        "Awaiting Status"
    )
)</f>
        <v>Extracted</v>
      </c>
      <c r="G567" s="45" t="s">
        <v>92</v>
      </c>
      <c r="H567" s="8" t="str" cm="1">
        <f t="array" aca="1" ref="H567" ca="1">IF(
    G567="N",
    "",
    IF(
        COUNTIFS('4.Illumina'!E:E, B567, '4.Illumina'!R:R, "Y") &gt; 0,
        _xlfn.TEXTJOIN(", ", TRUE, IF(('4.Illumina'!E:E = B567) * ('4.Illumina'!R:R = "Y"), '4.Illumina'!D:D, "")),
        IF(
            COUNTIFS('4.Illumina'!E:E, B567, '4.Illumina'!Q:Q, "Y") &gt; 0,
            _xlfn.TEXTJOIN(", ", TRUE, IF(('4.Illumina'!E:E = B567) * ('4.Illumina'!Q:Q = "Y"), '4.Illumina'!D:D, "")),
            "Awaiting Status"
        )
    )
)</f>
        <v>Sequenced</v>
      </c>
      <c r="I567" s="26" t="s">
        <v>94</v>
      </c>
      <c r="J567" s="56" t="str" cm="1">
        <f t="array" aca="1" ref="J567" ca="1">IF(
    I567="N",
    "",
    IF(
        COUNTIFS('4.PacBio'!E:E, B567, '4.PacBio'!W:W, "Y") &gt; 0,
        _xlfn.TEXTJOIN(", ", TRUE, IF(('4.PacBio'!E:E = B567) * ('4.PacBio'!W:W = "Y"), '4.PacBio'!D:D, "")),
        IF(
            COUNTIFS('4.PacBio'!E:E, B567, '4.PacBio'!V:V, "Y") &gt; 0,
            _xlfn.TEXTJOIN(", ", TRUE, IF(('4.PacBio'!E:E = B567) * ('4.PacBio'!V:V = "Y"), '4.PacBio'!D:D, "")),
            "Awaiting Status"
        )
    )
)</f>
        <v/>
      </c>
      <c r="K567" s="181" t="s">
        <v>94</v>
      </c>
      <c r="L567" s="8" t="str" cm="1">
        <f t="array" aca="1" ref="L567" ca="1">IF(
    K567="N",
    "",
    IF(
        COUNTIFS('4.HiCLibrary'!E:E, B567, '4.HiCLibrary'!V:V, "Y") &gt; 0,
        _xlfn.TEXTJOIN(", ", TRUE, IF(('4.HiCLibrary'!E:E = B567) * ('4.HiCLibrary'!V:V = "Y"), '4.HiCLibrary'!D:D, "")),
        IF(
            COUNTIFS('4.HiCLibrary'!E:E, B567, '4.HiCLibrary'!U:U, "Y") &gt; 0,
            _xlfn.TEXTJOIN(", ", TRUE, IF(('4.HiCLibrary'!E:E = B567) * ('4.HiCLibrary'!U:U = "Y"), '4.HiCLibrary'!D:D, "")),
            "Awaiting Status"
        )
    )
)</f>
        <v/>
      </c>
      <c r="M567" s="47" t="s">
        <v>94</v>
      </c>
      <c r="N567" s="56" t="str" cm="1">
        <f t="array" aca="1" ref="N567" ca="1">IF(
    M567="N",
    "",
    IF(
        COUNTIFS('4.ONT'!E:E, B567, '4.ONT'!Q:Q, "Y") &gt; 0,
        _xlfn.TEXTJOIN(", ", TRUE, IF(('4.ONT'!E:E = B567) * ('4.ONT'!Q:Q = "Y"), '4.ONT'!D:D, "")),
        IF(
            COUNTIFS('4.ONT'!E:E, B567, '4.ONT'!P:P, "Y") &gt; 0,
            _xlfn.TEXTJOIN(", ", TRUE, IF(('4.ONT'!E:E = B567) * ('4.ONT'!P:P = "Y"), '4.ONT'!D:D, "")),
            "Awaiting Status"
        )
    )
)</f>
        <v/>
      </c>
      <c r="O567" s="60" t="s">
        <v>94</v>
      </c>
      <c r="P567" s="60" t="str" cm="1">
        <f t="array" aca="1" ref="P567" ca="1">IF(
    O567="N",
    "",
    IF(
        COUNTIFS('3.RNAExtractions'!E:E, B567, '3.RNAExtractions'!Z:Z, "Y") &gt; 0,
        _xlfn.TEXTJOIN(", ", TRUE, IF(('3.RNAExtractions'!E:E = B567) * ('3.RNAExtractions'!Z:Z = "Y"), '3.RNAExtractions'!D:D, "")),
        IF(
            COUNTIFS('3.RNAExtractions'!E:E, B567, '3.RNAExtractions'!Y:Y, "Y") &gt; 0,
            _xlfn.TEXTJOIN(", ", TRUE, IF(('3.RNAExtractions'!E:E = B567) * ('3.RNAExtractions'!Y:Y = "Y"), '3.RNAExtractions'!D:D, "")),
            "Awaiting Status"
        )
    )
)</f>
        <v/>
      </c>
      <c r="Q567" s="60"/>
      <c r="R567" s="60" t="str" cm="1">
        <f t="array" aca="1" ref="R567" ca="1">IF(
    Q567="N",
    "",
    IF(
        COUNTIFS('4.RNAIllumina'!E:E, B567, '4.RNAIllumina'!Y:Y, "Y") &gt; 0,
        _xlfn.TEXTJOIN(", ", TRUE, IF(('4.RNAIllumina'!E:E = B567) * ('4.RNAIllumina'!Y:Y = "Y"), '4.RNAIllumina'!D:D, "")),
        IF(
            COUNTIFS('4.RNAIllumina'!E:E, B567, '4.RNAIllumina'!X:X, "Y") &gt; 0,
            _xlfn.TEXTJOIN(", ", TRUE, IF(('4.RNAIllumina'!E:E = B567) * ('4.RNAIllumina'!X:X = "Y"), '4.RNAIllumina'!D:D, "")),
            "Awaiting Status"
        )
    )
)</f>
        <v>Awaiting Status</v>
      </c>
      <c r="T567" s="6" t="str">
        <f ca="1">VLOOKUP($B567,'1.MetaData'!$B:$H,2,FALSE)</f>
        <v>AWFS-F16-1575</v>
      </c>
      <c r="U567" s="7" t="str">
        <f ca="1">VLOOKUP($B567,'1.MetaData'!$B:$H,3,FALSE)</f>
        <v>Leiognathus</v>
      </c>
      <c r="V567" s="7">
        <f ca="1">VLOOKUP($B567,'1.MetaData'!$B:$H,4,FALSE)</f>
        <v>0</v>
      </c>
      <c r="W567" s="6" t="str">
        <f ca="1">VLOOKUP($B567,'1.MetaData'!$B:$H,5,FALSE)</f>
        <v xml:space="preserve">WA Fisheries </v>
      </c>
      <c r="X567" s="6" t="str">
        <f ca="1">VLOOKUP($B567,'1.MetaData'!$B:$H,6,FALSE)</f>
        <v>TrEnD</v>
      </c>
      <c r="Z567"/>
    </row>
    <row r="568" spans="1:26" hidden="1" x14ac:dyDescent="0.25">
      <c r="A568" s="17">
        <v>567</v>
      </c>
      <c r="B568" s="3" t="str">
        <f t="shared" ca="1" si="11"/>
        <v>OG567</v>
      </c>
      <c r="C568" s="219" t="s">
        <v>96</v>
      </c>
      <c r="D568" s="4">
        <f ca="1">COUNTIF('2.Tissue'!C:C,B568)</f>
        <v>1</v>
      </c>
      <c r="E568" s="4">
        <f ca="1">COUNTIFS('3.DNAExtractions'!$E:$E,$B568,'3.DNAExtractions'!$D:$D,E$1)</f>
        <v>1</v>
      </c>
      <c r="F568" s="2" t="str" cm="1">
        <f t="array" aca="1" ref="F568" ca="1">IF(
    COUNTIFS('3.DNAExtractions'!E:E, B568, '3.DNAExtractions'!Y:Y, "Y") &gt; 0,
    _xlfn.TEXTJOIN(", ", TRUE, IF(('3.DNAExtractions'!E:E = B568) * ('3.DNAExtractions'!Y:Y = "Y"), '3.DNAExtractions'!D:D, "")),
    IF(
        COUNTIFS('3.DNAExtractions'!E:E, B568, '3.DNAExtractions'!X:X, "Y") &gt; 0,
        _xlfn.TEXTJOIN(", ", TRUE, IF(('3.DNAExtractions'!E:E = B568) * ('3.DNAExtractions'!X:X = "Y"), '3.DNAExtractions'!D:D, "")),
        "Awaiting Status"
    )
)</f>
        <v>Extracted</v>
      </c>
      <c r="G568" s="45" t="s">
        <v>92</v>
      </c>
      <c r="H568" s="8" t="str" cm="1">
        <f t="array" aca="1" ref="H568" ca="1">IF(
    G568="N",
    "",
    IF(
        COUNTIFS('4.Illumina'!E:E, B568, '4.Illumina'!R:R, "Y") &gt; 0,
        _xlfn.TEXTJOIN(", ", TRUE, IF(('4.Illumina'!E:E = B568) * ('4.Illumina'!R:R = "Y"), '4.Illumina'!D:D, "")),
        IF(
            COUNTIFS('4.Illumina'!E:E, B568, '4.Illumina'!Q:Q, "Y") &gt; 0,
            _xlfn.TEXTJOIN(", ", TRUE, IF(('4.Illumina'!E:E = B568) * ('4.Illumina'!Q:Q = "Y"), '4.Illumina'!D:D, "")),
            "Awaiting Status"
        )
    )
)</f>
        <v>Sequenced</v>
      </c>
      <c r="I568" s="26" t="s">
        <v>94</v>
      </c>
      <c r="J568" s="56" t="str" cm="1">
        <f t="array" aca="1" ref="J568" ca="1">IF(
    I568="N",
    "",
    IF(
        COUNTIFS('4.PacBio'!E:E, B568, '4.PacBio'!W:W, "Y") &gt; 0,
        _xlfn.TEXTJOIN(", ", TRUE, IF(('4.PacBio'!E:E = B568) * ('4.PacBio'!W:W = "Y"), '4.PacBio'!D:D, "")),
        IF(
            COUNTIFS('4.PacBio'!E:E, B568, '4.PacBio'!V:V, "Y") &gt; 0,
            _xlfn.TEXTJOIN(", ", TRUE, IF(('4.PacBio'!E:E = B568) * ('4.PacBio'!V:V = "Y"), '4.PacBio'!D:D, "")),
            "Awaiting Status"
        )
    )
)</f>
        <v/>
      </c>
      <c r="K568" s="181" t="s">
        <v>94</v>
      </c>
      <c r="L568" s="8" t="str" cm="1">
        <f t="array" aca="1" ref="L568" ca="1">IF(
    K568="N",
    "",
    IF(
        COUNTIFS('4.HiCLibrary'!E:E, B568, '4.HiCLibrary'!V:V, "Y") &gt; 0,
        _xlfn.TEXTJOIN(", ", TRUE, IF(('4.HiCLibrary'!E:E = B568) * ('4.HiCLibrary'!V:V = "Y"), '4.HiCLibrary'!D:D, "")),
        IF(
            COUNTIFS('4.HiCLibrary'!E:E, B568, '4.HiCLibrary'!U:U, "Y") &gt; 0,
            _xlfn.TEXTJOIN(", ", TRUE, IF(('4.HiCLibrary'!E:E = B568) * ('4.HiCLibrary'!U:U = "Y"), '4.HiCLibrary'!D:D, "")),
            "Awaiting Status"
        )
    )
)</f>
        <v/>
      </c>
      <c r="M568" s="47" t="s">
        <v>94</v>
      </c>
      <c r="N568" s="56" t="str" cm="1">
        <f t="array" aca="1" ref="N568" ca="1">IF(
    M568="N",
    "",
    IF(
        COUNTIFS('4.ONT'!E:E, B568, '4.ONT'!Q:Q, "Y") &gt; 0,
        _xlfn.TEXTJOIN(", ", TRUE, IF(('4.ONT'!E:E = B568) * ('4.ONT'!Q:Q = "Y"), '4.ONT'!D:D, "")),
        IF(
            COUNTIFS('4.ONT'!E:E, B568, '4.ONT'!P:P, "Y") &gt; 0,
            _xlfn.TEXTJOIN(", ", TRUE, IF(('4.ONT'!E:E = B568) * ('4.ONT'!P:P = "Y"), '4.ONT'!D:D, "")),
            "Awaiting Status"
        )
    )
)</f>
        <v/>
      </c>
      <c r="O568" s="60" t="s">
        <v>94</v>
      </c>
      <c r="P568" s="60" t="str" cm="1">
        <f t="array" aca="1" ref="P568" ca="1">IF(
    O568="N",
    "",
    IF(
        COUNTIFS('3.RNAExtractions'!E:E, B568, '3.RNAExtractions'!Z:Z, "Y") &gt; 0,
        _xlfn.TEXTJOIN(", ", TRUE, IF(('3.RNAExtractions'!E:E = B568) * ('3.RNAExtractions'!Z:Z = "Y"), '3.RNAExtractions'!D:D, "")),
        IF(
            COUNTIFS('3.RNAExtractions'!E:E, B568, '3.RNAExtractions'!Y:Y, "Y") &gt; 0,
            _xlfn.TEXTJOIN(", ", TRUE, IF(('3.RNAExtractions'!E:E = B568) * ('3.RNAExtractions'!Y:Y = "Y"), '3.RNAExtractions'!D:D, "")),
            "Awaiting Status"
        )
    )
)</f>
        <v/>
      </c>
      <c r="Q568" s="60"/>
      <c r="R568" s="60" t="str" cm="1">
        <f t="array" aca="1" ref="R568" ca="1">IF(
    Q568="N",
    "",
    IF(
        COUNTIFS('4.RNAIllumina'!E:E, B568, '4.RNAIllumina'!Y:Y, "Y") &gt; 0,
        _xlfn.TEXTJOIN(", ", TRUE, IF(('4.RNAIllumina'!E:E = B568) * ('4.RNAIllumina'!Y:Y = "Y"), '4.RNAIllumina'!D:D, "")),
        IF(
            COUNTIFS('4.RNAIllumina'!E:E, B568, '4.RNAIllumina'!X:X, "Y") &gt; 0,
            _xlfn.TEXTJOIN(", ", TRUE, IF(('4.RNAIllumina'!E:E = B568) * ('4.RNAIllumina'!X:X = "Y"), '4.RNAIllumina'!D:D, "")),
            "Awaiting Status"
        )
    )
)</f>
        <v>Awaiting Status</v>
      </c>
      <c r="T568" s="6" t="str">
        <f ca="1">VLOOKUP($B568,'1.MetaData'!$B:$H,2,FALSE)</f>
        <v>AWFS-F16-1526</v>
      </c>
      <c r="U568" s="7" t="str">
        <f ca="1">VLOOKUP($B568,'1.MetaData'!$B:$H,3,FALSE)</f>
        <v>Lutjanus russellii</v>
      </c>
      <c r="V568" s="7" t="str">
        <f ca="1">VLOOKUP($B568,'1.MetaData'!$B:$H,4,FALSE)</f>
        <v xml:space="preserve">Russell's snapper </v>
      </c>
      <c r="W568" s="6" t="str">
        <f ca="1">VLOOKUP($B568,'1.MetaData'!$B:$H,5,FALSE)</f>
        <v xml:space="preserve">WA Fisheries </v>
      </c>
      <c r="X568" s="6" t="str">
        <f ca="1">VLOOKUP($B568,'1.MetaData'!$B:$H,6,FALSE)</f>
        <v>TrEnD</v>
      </c>
      <c r="Z568"/>
    </row>
    <row r="569" spans="1:26" hidden="1" x14ac:dyDescent="0.25">
      <c r="A569" s="17">
        <v>568</v>
      </c>
      <c r="B569" s="3" t="str">
        <f t="shared" ca="1" si="11"/>
        <v>OG568</v>
      </c>
      <c r="C569" s="219" t="s">
        <v>96</v>
      </c>
      <c r="D569" s="4">
        <f ca="1">COUNTIF('2.Tissue'!C:C,B569)</f>
        <v>1</v>
      </c>
      <c r="E569" s="4">
        <f ca="1">COUNTIFS('3.DNAExtractions'!$E:$E,$B569,'3.DNAExtractions'!$D:$D,E$1)</f>
        <v>1</v>
      </c>
      <c r="F569" s="2" t="str" cm="1">
        <f t="array" aca="1" ref="F569" ca="1">IF(
    COUNTIFS('3.DNAExtractions'!E:E, B569, '3.DNAExtractions'!Y:Y, "Y") &gt; 0,
    _xlfn.TEXTJOIN(", ", TRUE, IF(('3.DNAExtractions'!E:E = B569) * ('3.DNAExtractions'!Y:Y = "Y"), '3.DNAExtractions'!D:D, "")),
    IF(
        COUNTIFS('3.DNAExtractions'!E:E, B569, '3.DNAExtractions'!X:X, "Y") &gt; 0,
        _xlfn.TEXTJOIN(", ", TRUE, IF(('3.DNAExtractions'!E:E = B569) * ('3.DNAExtractions'!X:X = "Y"), '3.DNAExtractions'!D:D, "")),
        "Awaiting Status"
    )
)</f>
        <v>Extracted</v>
      </c>
      <c r="G569" s="45" t="s">
        <v>92</v>
      </c>
      <c r="H569" s="8" t="str" cm="1">
        <f t="array" aca="1" ref="H569" ca="1">IF(
    G569="N",
    "",
    IF(
        COUNTIFS('4.Illumina'!E:E, B569, '4.Illumina'!R:R, "Y") &gt; 0,
        _xlfn.TEXTJOIN(", ", TRUE, IF(('4.Illumina'!E:E = B569) * ('4.Illumina'!R:R = "Y"), '4.Illumina'!D:D, "")),
        IF(
            COUNTIFS('4.Illumina'!E:E, B569, '4.Illumina'!Q:Q, "Y") &gt; 0,
            _xlfn.TEXTJOIN(", ", TRUE, IF(('4.Illumina'!E:E = B569) * ('4.Illumina'!Q:Q = "Y"), '4.Illumina'!D:D, "")),
            "Awaiting Status"
        )
    )
)</f>
        <v>Sequenced</v>
      </c>
      <c r="I569" s="26" t="s">
        <v>94</v>
      </c>
      <c r="J569" s="56" t="str" cm="1">
        <f t="array" aca="1" ref="J569" ca="1">IF(
    I569="N",
    "",
    IF(
        COUNTIFS('4.PacBio'!E:E, B569, '4.PacBio'!W:W, "Y") &gt; 0,
        _xlfn.TEXTJOIN(", ", TRUE, IF(('4.PacBio'!E:E = B569) * ('4.PacBio'!W:W = "Y"), '4.PacBio'!D:D, "")),
        IF(
            COUNTIFS('4.PacBio'!E:E, B569, '4.PacBio'!V:V, "Y") &gt; 0,
            _xlfn.TEXTJOIN(", ", TRUE, IF(('4.PacBio'!E:E = B569) * ('4.PacBio'!V:V = "Y"), '4.PacBio'!D:D, "")),
            "Awaiting Status"
        )
    )
)</f>
        <v/>
      </c>
      <c r="K569" s="181" t="s">
        <v>94</v>
      </c>
      <c r="L569" s="8" t="str" cm="1">
        <f t="array" aca="1" ref="L569" ca="1">IF(
    K569="N",
    "",
    IF(
        COUNTIFS('4.HiCLibrary'!E:E, B569, '4.HiCLibrary'!V:V, "Y") &gt; 0,
        _xlfn.TEXTJOIN(", ", TRUE, IF(('4.HiCLibrary'!E:E = B569) * ('4.HiCLibrary'!V:V = "Y"), '4.HiCLibrary'!D:D, "")),
        IF(
            COUNTIFS('4.HiCLibrary'!E:E, B569, '4.HiCLibrary'!U:U, "Y") &gt; 0,
            _xlfn.TEXTJOIN(", ", TRUE, IF(('4.HiCLibrary'!E:E = B569) * ('4.HiCLibrary'!U:U = "Y"), '4.HiCLibrary'!D:D, "")),
            "Awaiting Status"
        )
    )
)</f>
        <v/>
      </c>
      <c r="M569" s="47" t="s">
        <v>94</v>
      </c>
      <c r="N569" s="56" t="str" cm="1">
        <f t="array" aca="1" ref="N569" ca="1">IF(
    M569="N",
    "",
    IF(
        COUNTIFS('4.ONT'!E:E, B569, '4.ONT'!Q:Q, "Y") &gt; 0,
        _xlfn.TEXTJOIN(", ", TRUE, IF(('4.ONT'!E:E = B569) * ('4.ONT'!Q:Q = "Y"), '4.ONT'!D:D, "")),
        IF(
            COUNTIFS('4.ONT'!E:E, B569, '4.ONT'!P:P, "Y") &gt; 0,
            _xlfn.TEXTJOIN(", ", TRUE, IF(('4.ONT'!E:E = B569) * ('4.ONT'!P:P = "Y"), '4.ONT'!D:D, "")),
            "Awaiting Status"
        )
    )
)</f>
        <v/>
      </c>
      <c r="O569" s="60" t="s">
        <v>94</v>
      </c>
      <c r="P569" s="60" t="str" cm="1">
        <f t="array" aca="1" ref="P569" ca="1">IF(
    O569="N",
    "",
    IF(
        COUNTIFS('3.RNAExtractions'!E:E, B569, '3.RNAExtractions'!Z:Z, "Y") &gt; 0,
        _xlfn.TEXTJOIN(", ", TRUE, IF(('3.RNAExtractions'!E:E = B569) * ('3.RNAExtractions'!Z:Z = "Y"), '3.RNAExtractions'!D:D, "")),
        IF(
            COUNTIFS('3.RNAExtractions'!E:E, B569, '3.RNAExtractions'!Y:Y, "Y") &gt; 0,
            _xlfn.TEXTJOIN(", ", TRUE, IF(('3.RNAExtractions'!E:E = B569) * ('3.RNAExtractions'!Y:Y = "Y"), '3.RNAExtractions'!D:D, "")),
            "Awaiting Status"
        )
    )
)</f>
        <v/>
      </c>
      <c r="Q569" s="60"/>
      <c r="R569" s="60" t="str" cm="1">
        <f t="array" aca="1" ref="R569" ca="1">IF(
    Q569="N",
    "",
    IF(
        COUNTIFS('4.RNAIllumina'!E:E, B569, '4.RNAIllumina'!Y:Y, "Y") &gt; 0,
        _xlfn.TEXTJOIN(", ", TRUE, IF(('4.RNAIllumina'!E:E = B569) * ('4.RNAIllumina'!Y:Y = "Y"), '4.RNAIllumina'!D:D, "")),
        IF(
            COUNTIFS('4.RNAIllumina'!E:E, B569, '4.RNAIllumina'!X:X, "Y") &gt; 0,
            _xlfn.TEXTJOIN(", ", TRUE, IF(('4.RNAIllumina'!E:E = B569) * ('4.RNAIllumina'!X:X = "Y"), '4.RNAIllumina'!D:D, "")),
            "Awaiting Status"
        )
    )
)</f>
        <v>Awaiting Status</v>
      </c>
      <c r="T569" s="6" t="str">
        <f ca="1">VLOOKUP($B569,'1.MetaData'!$B:$H,2,FALSE)</f>
        <v>AWFS-F16-1559</v>
      </c>
      <c r="U569" s="7" t="str">
        <f ca="1">VLOOKUP($B569,'1.MetaData'!$B:$H,3,FALSE)</f>
        <v>Meuschenia flavolineata</v>
      </c>
      <c r="V569" s="7" t="str">
        <f ca="1">VLOOKUP($B569,'1.MetaData'!$B:$H,4,FALSE)</f>
        <v xml:space="preserve">Yellow-striped leatherjacket </v>
      </c>
      <c r="W569" s="6" t="str">
        <f ca="1">VLOOKUP($B569,'1.MetaData'!$B:$H,5,FALSE)</f>
        <v xml:space="preserve">WA Fisheries </v>
      </c>
      <c r="X569" s="6" t="str">
        <f ca="1">VLOOKUP($B569,'1.MetaData'!$B:$H,6,FALSE)</f>
        <v>TrEnD</v>
      </c>
      <c r="Z569"/>
    </row>
    <row r="570" spans="1:26" hidden="1" x14ac:dyDescent="0.25">
      <c r="A570" s="17">
        <v>569</v>
      </c>
      <c r="B570" s="3" t="str">
        <f t="shared" ca="1" si="11"/>
        <v>OG569</v>
      </c>
      <c r="C570" s="219" t="s">
        <v>96</v>
      </c>
      <c r="D570" s="4">
        <f ca="1">COUNTIF('2.Tissue'!C:C,B570)</f>
        <v>1</v>
      </c>
      <c r="E570" s="4">
        <f ca="1">COUNTIFS('3.DNAExtractions'!$E:$E,$B570,'3.DNAExtractions'!$D:$D,E$1)</f>
        <v>1</v>
      </c>
      <c r="F570" s="2" t="str" cm="1">
        <f t="array" aca="1" ref="F570" ca="1">IF(
    COUNTIFS('3.DNAExtractions'!E:E, B570, '3.DNAExtractions'!Y:Y, "Y") &gt; 0,
    _xlfn.TEXTJOIN(", ", TRUE, IF(('3.DNAExtractions'!E:E = B570) * ('3.DNAExtractions'!Y:Y = "Y"), '3.DNAExtractions'!D:D, "")),
    IF(
        COUNTIFS('3.DNAExtractions'!E:E, B570, '3.DNAExtractions'!X:X, "Y") &gt; 0,
        _xlfn.TEXTJOIN(", ", TRUE, IF(('3.DNAExtractions'!E:E = B570) * ('3.DNAExtractions'!X:X = "Y"), '3.DNAExtractions'!D:D, "")),
        "Awaiting Status"
    )
)</f>
        <v>Extracted</v>
      </c>
      <c r="G570" s="45" t="s">
        <v>92</v>
      </c>
      <c r="H570" s="8" t="str" cm="1">
        <f t="array" aca="1" ref="H570" ca="1">IF(
    G570="N",
    "",
    IF(
        COUNTIFS('4.Illumina'!E:E, B570, '4.Illumina'!R:R, "Y") &gt; 0,
        _xlfn.TEXTJOIN(", ", TRUE, IF(('4.Illumina'!E:E = B570) * ('4.Illumina'!R:R = "Y"), '4.Illumina'!D:D, "")),
        IF(
            COUNTIFS('4.Illumina'!E:E, B570, '4.Illumina'!Q:Q, "Y") &gt; 0,
            _xlfn.TEXTJOIN(", ", TRUE, IF(('4.Illumina'!E:E = B570) * ('4.Illumina'!Q:Q = "Y"), '4.Illumina'!D:D, "")),
            "Awaiting Status"
        )
    )
)</f>
        <v>Sequenced</v>
      </c>
      <c r="I570" s="26" t="s">
        <v>94</v>
      </c>
      <c r="J570" s="56" t="str" cm="1">
        <f t="array" aca="1" ref="J570" ca="1">IF(
    I570="N",
    "",
    IF(
        COUNTIFS('4.PacBio'!E:E, B570, '4.PacBio'!W:W, "Y") &gt; 0,
        _xlfn.TEXTJOIN(", ", TRUE, IF(('4.PacBio'!E:E = B570) * ('4.PacBio'!W:W = "Y"), '4.PacBio'!D:D, "")),
        IF(
            COUNTIFS('4.PacBio'!E:E, B570, '4.PacBio'!V:V, "Y") &gt; 0,
            _xlfn.TEXTJOIN(", ", TRUE, IF(('4.PacBio'!E:E = B570) * ('4.PacBio'!V:V = "Y"), '4.PacBio'!D:D, "")),
            "Awaiting Status"
        )
    )
)</f>
        <v/>
      </c>
      <c r="K570" s="181" t="s">
        <v>94</v>
      </c>
      <c r="L570" s="8" t="str" cm="1">
        <f t="array" aca="1" ref="L570" ca="1">IF(
    K570="N",
    "",
    IF(
        COUNTIFS('4.HiCLibrary'!E:E, B570, '4.HiCLibrary'!V:V, "Y") &gt; 0,
        _xlfn.TEXTJOIN(", ", TRUE, IF(('4.HiCLibrary'!E:E = B570) * ('4.HiCLibrary'!V:V = "Y"), '4.HiCLibrary'!D:D, "")),
        IF(
            COUNTIFS('4.HiCLibrary'!E:E, B570, '4.HiCLibrary'!U:U, "Y") &gt; 0,
            _xlfn.TEXTJOIN(", ", TRUE, IF(('4.HiCLibrary'!E:E = B570) * ('4.HiCLibrary'!U:U = "Y"), '4.HiCLibrary'!D:D, "")),
            "Awaiting Status"
        )
    )
)</f>
        <v/>
      </c>
      <c r="M570" s="47" t="s">
        <v>94</v>
      </c>
      <c r="N570" s="56" t="str" cm="1">
        <f t="array" aca="1" ref="N570" ca="1">IF(
    M570="N",
    "",
    IF(
        COUNTIFS('4.ONT'!E:E, B570, '4.ONT'!Q:Q, "Y") &gt; 0,
        _xlfn.TEXTJOIN(", ", TRUE, IF(('4.ONT'!E:E = B570) * ('4.ONT'!Q:Q = "Y"), '4.ONT'!D:D, "")),
        IF(
            COUNTIFS('4.ONT'!E:E, B570, '4.ONT'!P:P, "Y") &gt; 0,
            _xlfn.TEXTJOIN(", ", TRUE, IF(('4.ONT'!E:E = B570) * ('4.ONT'!P:P = "Y"), '4.ONT'!D:D, "")),
            "Awaiting Status"
        )
    )
)</f>
        <v/>
      </c>
      <c r="O570" s="60" t="s">
        <v>94</v>
      </c>
      <c r="P570" s="60" t="str" cm="1">
        <f t="array" aca="1" ref="P570" ca="1">IF(
    O570="N",
    "",
    IF(
        COUNTIFS('3.RNAExtractions'!E:E, B570, '3.RNAExtractions'!Z:Z, "Y") &gt; 0,
        _xlfn.TEXTJOIN(", ", TRUE, IF(('3.RNAExtractions'!E:E = B570) * ('3.RNAExtractions'!Z:Z = "Y"), '3.RNAExtractions'!D:D, "")),
        IF(
            COUNTIFS('3.RNAExtractions'!E:E, B570, '3.RNAExtractions'!Y:Y, "Y") &gt; 0,
            _xlfn.TEXTJOIN(", ", TRUE, IF(('3.RNAExtractions'!E:E = B570) * ('3.RNAExtractions'!Y:Y = "Y"), '3.RNAExtractions'!D:D, "")),
            "Awaiting Status"
        )
    )
)</f>
        <v/>
      </c>
      <c r="Q570" s="60"/>
      <c r="R570" s="60" t="str" cm="1">
        <f t="array" aca="1" ref="R570" ca="1">IF(
    Q570="N",
    "",
    IF(
        COUNTIFS('4.RNAIllumina'!E:E, B570, '4.RNAIllumina'!Y:Y, "Y") &gt; 0,
        _xlfn.TEXTJOIN(", ", TRUE, IF(('4.RNAIllumina'!E:E = B570) * ('4.RNAIllumina'!Y:Y = "Y"), '4.RNAIllumina'!D:D, "")),
        IF(
            COUNTIFS('4.RNAIllumina'!E:E, B570, '4.RNAIllumina'!X:X, "Y") &gt; 0,
            _xlfn.TEXTJOIN(", ", TRUE, IF(('4.RNAIllumina'!E:E = B570) * ('4.RNAIllumina'!X:X = "Y"), '4.RNAIllumina'!D:D, "")),
            "Awaiting Status"
        )
    )
)</f>
        <v>Awaiting Status</v>
      </c>
      <c r="T570" s="6" t="str">
        <f ca="1">VLOOKUP($B570,'1.MetaData'!$B:$H,2,FALSE)</f>
        <v>AWFS-F16-1547</v>
      </c>
      <c r="U570" s="7" t="str">
        <f ca="1">VLOOKUP($B570,'1.MetaData'!$B:$H,3,FALSE)</f>
        <v>Mobula japanica</v>
      </c>
      <c r="V570" s="7" t="str">
        <f ca="1">VLOOKUP($B570,'1.MetaData'!$B:$H,4,FALSE)</f>
        <v xml:space="preserve">Spinetail mobula </v>
      </c>
      <c r="W570" s="6" t="str">
        <f ca="1">VLOOKUP($B570,'1.MetaData'!$B:$H,5,FALSE)</f>
        <v xml:space="preserve">WA Fisheries </v>
      </c>
      <c r="X570" s="6" t="str">
        <f ca="1">VLOOKUP($B570,'1.MetaData'!$B:$H,6,FALSE)</f>
        <v>TrEnD</v>
      </c>
      <c r="Z570"/>
    </row>
    <row r="571" spans="1:26" hidden="1" x14ac:dyDescent="0.25">
      <c r="A571" s="17">
        <v>570</v>
      </c>
      <c r="B571" s="3" t="str">
        <f t="shared" ca="1" si="11"/>
        <v>OG570</v>
      </c>
      <c r="C571" s="219" t="s">
        <v>96</v>
      </c>
      <c r="D571" s="4">
        <f ca="1">COUNTIF('2.Tissue'!C:C,B571)</f>
        <v>1</v>
      </c>
      <c r="E571" s="4">
        <f ca="1">COUNTIFS('3.DNAExtractions'!$E:$E,$B571,'3.DNAExtractions'!$D:$D,E$1)</f>
        <v>1</v>
      </c>
      <c r="F571" s="2" t="str" cm="1">
        <f t="array" aca="1" ref="F571" ca="1">IF(
    COUNTIFS('3.DNAExtractions'!E:E, B571, '3.DNAExtractions'!Y:Y, "Y") &gt; 0,
    _xlfn.TEXTJOIN(", ", TRUE, IF(('3.DNAExtractions'!E:E = B571) * ('3.DNAExtractions'!Y:Y = "Y"), '3.DNAExtractions'!D:D, "")),
    IF(
        COUNTIFS('3.DNAExtractions'!E:E, B571, '3.DNAExtractions'!X:X, "Y") &gt; 0,
        _xlfn.TEXTJOIN(", ", TRUE, IF(('3.DNAExtractions'!E:E = B571) * ('3.DNAExtractions'!X:X = "Y"), '3.DNAExtractions'!D:D, "")),
        "Awaiting Status"
    )
)</f>
        <v>Extracted</v>
      </c>
      <c r="G571" s="45" t="s">
        <v>92</v>
      </c>
      <c r="H571" s="8" t="str" cm="1">
        <f t="array" aca="1" ref="H571" ca="1">IF(
    G571="N",
    "",
    IF(
        COUNTIFS('4.Illumina'!E:E, B571, '4.Illumina'!R:R, "Y") &gt; 0,
        _xlfn.TEXTJOIN(", ", TRUE, IF(('4.Illumina'!E:E = B571) * ('4.Illumina'!R:R = "Y"), '4.Illumina'!D:D, "")),
        IF(
            COUNTIFS('4.Illumina'!E:E, B571, '4.Illumina'!Q:Q, "Y") &gt; 0,
            _xlfn.TEXTJOIN(", ", TRUE, IF(('4.Illumina'!E:E = B571) * ('4.Illumina'!Q:Q = "Y"), '4.Illumina'!D:D, "")),
            "Awaiting Status"
        )
    )
)</f>
        <v>Sequenced</v>
      </c>
      <c r="I571" s="26" t="s">
        <v>94</v>
      </c>
      <c r="J571" s="56" t="str" cm="1">
        <f t="array" aca="1" ref="J571" ca="1">IF(
    I571="N",
    "",
    IF(
        COUNTIFS('4.PacBio'!E:E, B571, '4.PacBio'!W:W, "Y") &gt; 0,
        _xlfn.TEXTJOIN(", ", TRUE, IF(('4.PacBio'!E:E = B571) * ('4.PacBio'!W:W = "Y"), '4.PacBio'!D:D, "")),
        IF(
            COUNTIFS('4.PacBio'!E:E, B571, '4.PacBio'!V:V, "Y") &gt; 0,
            _xlfn.TEXTJOIN(", ", TRUE, IF(('4.PacBio'!E:E = B571) * ('4.PacBio'!V:V = "Y"), '4.PacBio'!D:D, "")),
            "Awaiting Status"
        )
    )
)</f>
        <v/>
      </c>
      <c r="K571" s="181" t="s">
        <v>94</v>
      </c>
      <c r="L571" s="8" t="str" cm="1">
        <f t="array" aca="1" ref="L571" ca="1">IF(
    K571="N",
    "",
    IF(
        COUNTIFS('4.HiCLibrary'!E:E, B571, '4.HiCLibrary'!V:V, "Y") &gt; 0,
        _xlfn.TEXTJOIN(", ", TRUE, IF(('4.HiCLibrary'!E:E = B571) * ('4.HiCLibrary'!V:V = "Y"), '4.HiCLibrary'!D:D, "")),
        IF(
            COUNTIFS('4.HiCLibrary'!E:E, B571, '4.HiCLibrary'!U:U, "Y") &gt; 0,
            _xlfn.TEXTJOIN(", ", TRUE, IF(('4.HiCLibrary'!E:E = B571) * ('4.HiCLibrary'!U:U = "Y"), '4.HiCLibrary'!D:D, "")),
            "Awaiting Status"
        )
    )
)</f>
        <v/>
      </c>
      <c r="M571" s="47" t="s">
        <v>94</v>
      </c>
      <c r="N571" s="56" t="str" cm="1">
        <f t="array" aca="1" ref="N571" ca="1">IF(
    M571="N",
    "",
    IF(
        COUNTIFS('4.ONT'!E:E, B571, '4.ONT'!Q:Q, "Y") &gt; 0,
        _xlfn.TEXTJOIN(", ", TRUE, IF(('4.ONT'!E:E = B571) * ('4.ONT'!Q:Q = "Y"), '4.ONT'!D:D, "")),
        IF(
            COUNTIFS('4.ONT'!E:E, B571, '4.ONT'!P:P, "Y") &gt; 0,
            _xlfn.TEXTJOIN(", ", TRUE, IF(('4.ONT'!E:E = B571) * ('4.ONT'!P:P = "Y"), '4.ONT'!D:D, "")),
            "Awaiting Status"
        )
    )
)</f>
        <v/>
      </c>
      <c r="O571" s="60" t="s">
        <v>94</v>
      </c>
      <c r="P571" s="60" t="str" cm="1">
        <f t="array" aca="1" ref="P571" ca="1">IF(
    O571="N",
    "",
    IF(
        COUNTIFS('3.RNAExtractions'!E:E, B571, '3.RNAExtractions'!Z:Z, "Y") &gt; 0,
        _xlfn.TEXTJOIN(", ", TRUE, IF(('3.RNAExtractions'!E:E = B571) * ('3.RNAExtractions'!Z:Z = "Y"), '3.RNAExtractions'!D:D, "")),
        IF(
            COUNTIFS('3.RNAExtractions'!E:E, B571, '3.RNAExtractions'!Y:Y, "Y") &gt; 0,
            _xlfn.TEXTJOIN(", ", TRUE, IF(('3.RNAExtractions'!E:E = B571) * ('3.RNAExtractions'!Y:Y = "Y"), '3.RNAExtractions'!D:D, "")),
            "Awaiting Status"
        )
    )
)</f>
        <v/>
      </c>
      <c r="Q571" s="60"/>
      <c r="R571" s="60" t="str" cm="1">
        <f t="array" aca="1" ref="R571" ca="1">IF(
    Q571="N",
    "",
    IF(
        COUNTIFS('4.RNAIllumina'!E:E, B571, '4.RNAIllumina'!Y:Y, "Y") &gt; 0,
        _xlfn.TEXTJOIN(", ", TRUE, IF(('4.RNAIllumina'!E:E = B571) * ('4.RNAIllumina'!Y:Y = "Y"), '4.RNAIllumina'!D:D, "")),
        IF(
            COUNTIFS('4.RNAIllumina'!E:E, B571, '4.RNAIllumina'!X:X, "Y") &gt; 0,
            _xlfn.TEXTJOIN(", ", TRUE, IF(('4.RNAIllumina'!E:E = B571) * ('4.RNAIllumina'!X:X = "Y"), '4.RNAIllumina'!D:D, "")),
            "Awaiting Status"
        )
    )
)</f>
        <v>Awaiting Status</v>
      </c>
      <c r="T571" s="6" t="str">
        <f ca="1">VLOOKUP($B571,'1.MetaData'!$B:$H,2,FALSE)</f>
        <v>AWFS-F16-1577</v>
      </c>
      <c r="U571" s="7" t="str">
        <f ca="1">VLOOKUP($B571,'1.MetaData'!$B:$H,3,FALSE)</f>
        <v>Nemipterus hexodon</v>
      </c>
      <c r="V571" s="7">
        <f ca="1">VLOOKUP($B571,'1.MetaData'!$B:$H,4,FALSE)</f>
        <v>0</v>
      </c>
      <c r="W571" s="6" t="str">
        <f ca="1">VLOOKUP($B571,'1.MetaData'!$B:$H,5,FALSE)</f>
        <v xml:space="preserve">WA Fisheries </v>
      </c>
      <c r="X571" s="6" t="str">
        <f ca="1">VLOOKUP($B571,'1.MetaData'!$B:$H,6,FALSE)</f>
        <v>TrEnD</v>
      </c>
      <c r="Z571"/>
    </row>
    <row r="572" spans="1:26" hidden="1" x14ac:dyDescent="0.25">
      <c r="A572" s="17">
        <v>571</v>
      </c>
      <c r="B572" s="3" t="str">
        <f t="shared" ca="1" si="11"/>
        <v>OG571</v>
      </c>
      <c r="C572" s="219" t="s">
        <v>96</v>
      </c>
      <c r="D572" s="4">
        <f ca="1">COUNTIF('2.Tissue'!C:C,B572)</f>
        <v>1</v>
      </c>
      <c r="E572" s="4">
        <f ca="1">COUNTIFS('3.DNAExtractions'!$E:$E,$B572,'3.DNAExtractions'!$D:$D,E$1)</f>
        <v>1</v>
      </c>
      <c r="F572" s="2" t="str" cm="1">
        <f t="array" aca="1" ref="F572" ca="1">IF(
    COUNTIFS('3.DNAExtractions'!E:E, B572, '3.DNAExtractions'!Y:Y, "Y") &gt; 0,
    _xlfn.TEXTJOIN(", ", TRUE, IF(('3.DNAExtractions'!E:E = B572) * ('3.DNAExtractions'!Y:Y = "Y"), '3.DNAExtractions'!D:D, "")),
    IF(
        COUNTIFS('3.DNAExtractions'!E:E, B572, '3.DNAExtractions'!X:X, "Y") &gt; 0,
        _xlfn.TEXTJOIN(", ", TRUE, IF(('3.DNAExtractions'!E:E = B572) * ('3.DNAExtractions'!X:X = "Y"), '3.DNAExtractions'!D:D, "")),
        "Awaiting Status"
    )
)</f>
        <v>Extracted</v>
      </c>
      <c r="G572" s="45" t="s">
        <v>92</v>
      </c>
      <c r="H572" s="8" t="str" cm="1">
        <f t="array" aca="1" ref="H572" ca="1">IF(
    G572="N",
    "",
    IF(
        COUNTIFS('4.Illumina'!E:E, B572, '4.Illumina'!R:R, "Y") &gt; 0,
        _xlfn.TEXTJOIN(", ", TRUE, IF(('4.Illumina'!E:E = B572) * ('4.Illumina'!R:R = "Y"), '4.Illumina'!D:D, "")),
        IF(
            COUNTIFS('4.Illumina'!E:E, B572, '4.Illumina'!Q:Q, "Y") &gt; 0,
            _xlfn.TEXTJOIN(", ", TRUE, IF(('4.Illumina'!E:E = B572) * ('4.Illumina'!Q:Q = "Y"), '4.Illumina'!D:D, "")),
            "Awaiting Status"
        )
    )
)</f>
        <v>Sequenced</v>
      </c>
      <c r="I572" s="26" t="s">
        <v>94</v>
      </c>
      <c r="J572" s="56" t="str" cm="1">
        <f t="array" aca="1" ref="J572" ca="1">IF(
    I572="N",
    "",
    IF(
        COUNTIFS('4.PacBio'!E:E, B572, '4.PacBio'!W:W, "Y") &gt; 0,
        _xlfn.TEXTJOIN(", ", TRUE, IF(('4.PacBio'!E:E = B572) * ('4.PacBio'!W:W = "Y"), '4.PacBio'!D:D, "")),
        IF(
            COUNTIFS('4.PacBio'!E:E, B572, '4.PacBio'!V:V, "Y") &gt; 0,
            _xlfn.TEXTJOIN(", ", TRUE, IF(('4.PacBio'!E:E = B572) * ('4.PacBio'!V:V = "Y"), '4.PacBio'!D:D, "")),
            "Awaiting Status"
        )
    )
)</f>
        <v/>
      </c>
      <c r="K572" s="181" t="s">
        <v>94</v>
      </c>
      <c r="L572" s="8" t="str" cm="1">
        <f t="array" aca="1" ref="L572" ca="1">IF(
    K572="N",
    "",
    IF(
        COUNTIFS('4.HiCLibrary'!E:E, B572, '4.HiCLibrary'!V:V, "Y") &gt; 0,
        _xlfn.TEXTJOIN(", ", TRUE, IF(('4.HiCLibrary'!E:E = B572) * ('4.HiCLibrary'!V:V = "Y"), '4.HiCLibrary'!D:D, "")),
        IF(
            COUNTIFS('4.HiCLibrary'!E:E, B572, '4.HiCLibrary'!U:U, "Y") &gt; 0,
            _xlfn.TEXTJOIN(", ", TRUE, IF(('4.HiCLibrary'!E:E = B572) * ('4.HiCLibrary'!U:U = "Y"), '4.HiCLibrary'!D:D, "")),
            "Awaiting Status"
        )
    )
)</f>
        <v/>
      </c>
      <c r="M572" s="47" t="s">
        <v>94</v>
      </c>
      <c r="N572" s="56" t="str" cm="1">
        <f t="array" aca="1" ref="N572" ca="1">IF(
    M572="N",
    "",
    IF(
        COUNTIFS('4.ONT'!E:E, B572, '4.ONT'!Q:Q, "Y") &gt; 0,
        _xlfn.TEXTJOIN(", ", TRUE, IF(('4.ONT'!E:E = B572) * ('4.ONT'!Q:Q = "Y"), '4.ONT'!D:D, "")),
        IF(
            COUNTIFS('4.ONT'!E:E, B572, '4.ONT'!P:P, "Y") &gt; 0,
            _xlfn.TEXTJOIN(", ", TRUE, IF(('4.ONT'!E:E = B572) * ('4.ONT'!P:P = "Y"), '4.ONT'!D:D, "")),
            "Awaiting Status"
        )
    )
)</f>
        <v/>
      </c>
      <c r="O572" s="60" t="s">
        <v>94</v>
      </c>
      <c r="P572" s="60" t="str" cm="1">
        <f t="array" aca="1" ref="P572" ca="1">IF(
    O572="N",
    "",
    IF(
        COUNTIFS('3.RNAExtractions'!E:E, B572, '3.RNAExtractions'!Z:Z, "Y") &gt; 0,
        _xlfn.TEXTJOIN(", ", TRUE, IF(('3.RNAExtractions'!E:E = B572) * ('3.RNAExtractions'!Z:Z = "Y"), '3.RNAExtractions'!D:D, "")),
        IF(
            COUNTIFS('3.RNAExtractions'!E:E, B572, '3.RNAExtractions'!Y:Y, "Y") &gt; 0,
            _xlfn.TEXTJOIN(", ", TRUE, IF(('3.RNAExtractions'!E:E = B572) * ('3.RNAExtractions'!Y:Y = "Y"), '3.RNAExtractions'!D:D, "")),
            "Awaiting Status"
        )
    )
)</f>
        <v/>
      </c>
      <c r="Q572" s="60"/>
      <c r="R572" s="60" t="str" cm="1">
        <f t="array" aca="1" ref="R572" ca="1">IF(
    Q572="N",
    "",
    IF(
        COUNTIFS('4.RNAIllumina'!E:E, B572, '4.RNAIllumina'!Y:Y, "Y") &gt; 0,
        _xlfn.TEXTJOIN(", ", TRUE, IF(('4.RNAIllumina'!E:E = B572) * ('4.RNAIllumina'!Y:Y = "Y"), '4.RNAIllumina'!D:D, "")),
        IF(
            COUNTIFS('4.RNAIllumina'!E:E, B572, '4.RNAIllumina'!X:X, "Y") &gt; 0,
            _xlfn.TEXTJOIN(", ", TRUE, IF(('4.RNAIllumina'!E:E = B572) * ('4.RNAIllumina'!X:X = "Y"), '4.RNAIllumina'!D:D, "")),
            "Awaiting Status"
        )
    )
)</f>
        <v>Awaiting Status</v>
      </c>
      <c r="T572" s="6" t="str">
        <f ca="1">VLOOKUP($B572,'1.MetaData'!$B:$H,2,FALSE)</f>
        <v>AWFS-F16-1583</v>
      </c>
      <c r="U572" s="7" t="str">
        <f ca="1">VLOOKUP($B572,'1.MetaData'!$B:$H,3,FALSE)</f>
        <v>Nuchequula gerreoides</v>
      </c>
      <c r="V572" s="7">
        <f ca="1">VLOOKUP($B572,'1.MetaData'!$B:$H,4,FALSE)</f>
        <v>0</v>
      </c>
      <c r="W572" s="6" t="str">
        <f ca="1">VLOOKUP($B572,'1.MetaData'!$B:$H,5,FALSE)</f>
        <v xml:space="preserve">WA Fisheries </v>
      </c>
      <c r="X572" s="6" t="str">
        <f ca="1">VLOOKUP($B572,'1.MetaData'!$B:$H,6,FALSE)</f>
        <v>TrEnD</v>
      </c>
      <c r="Z572"/>
    </row>
    <row r="573" spans="1:26" hidden="1" x14ac:dyDescent="0.25">
      <c r="A573" s="17">
        <v>572</v>
      </c>
      <c r="B573" s="3" t="str">
        <f t="shared" ca="1" si="11"/>
        <v>OG572</v>
      </c>
      <c r="C573" s="219" t="s">
        <v>96</v>
      </c>
      <c r="D573" s="4">
        <f ca="1">COUNTIF('2.Tissue'!C:C,B573)</f>
        <v>1</v>
      </c>
      <c r="E573" s="4">
        <f ca="1">COUNTIFS('3.DNAExtractions'!$E:$E,$B573,'3.DNAExtractions'!$D:$D,E$1)</f>
        <v>1</v>
      </c>
      <c r="F573" s="2" t="str" cm="1">
        <f t="array" aca="1" ref="F573" ca="1">IF(
    COUNTIFS('3.DNAExtractions'!E:E, B573, '3.DNAExtractions'!Y:Y, "Y") &gt; 0,
    _xlfn.TEXTJOIN(", ", TRUE, IF(('3.DNAExtractions'!E:E = B573) * ('3.DNAExtractions'!Y:Y = "Y"), '3.DNAExtractions'!D:D, "")),
    IF(
        COUNTIFS('3.DNAExtractions'!E:E, B573, '3.DNAExtractions'!X:X, "Y") &gt; 0,
        _xlfn.TEXTJOIN(", ", TRUE, IF(('3.DNAExtractions'!E:E = B573) * ('3.DNAExtractions'!X:X = "Y"), '3.DNAExtractions'!D:D, "")),
        "Awaiting Status"
    )
)</f>
        <v>Extracted</v>
      </c>
      <c r="G573" s="45" t="s">
        <v>92</v>
      </c>
      <c r="H573" s="8" t="str" cm="1">
        <f t="array" aca="1" ref="H573" ca="1">IF(
    G573="N",
    "",
    IF(
        COUNTIFS('4.Illumina'!E:E, B573, '4.Illumina'!R:R, "Y") &gt; 0,
        _xlfn.TEXTJOIN(", ", TRUE, IF(('4.Illumina'!E:E = B573) * ('4.Illumina'!R:R = "Y"), '4.Illumina'!D:D, "")),
        IF(
            COUNTIFS('4.Illumina'!E:E, B573, '4.Illumina'!Q:Q, "Y") &gt; 0,
            _xlfn.TEXTJOIN(", ", TRUE, IF(('4.Illumina'!E:E = B573) * ('4.Illumina'!Q:Q = "Y"), '4.Illumina'!D:D, "")),
            "Awaiting Status"
        )
    )
)</f>
        <v>Sequenced</v>
      </c>
      <c r="I573" s="26" t="s">
        <v>94</v>
      </c>
      <c r="J573" s="56" t="str" cm="1">
        <f t="array" aca="1" ref="J573" ca="1">IF(
    I573="N",
    "",
    IF(
        COUNTIFS('4.PacBio'!E:E, B573, '4.PacBio'!W:W, "Y") &gt; 0,
        _xlfn.TEXTJOIN(", ", TRUE, IF(('4.PacBio'!E:E = B573) * ('4.PacBio'!W:W = "Y"), '4.PacBio'!D:D, "")),
        IF(
            COUNTIFS('4.PacBio'!E:E, B573, '4.PacBio'!V:V, "Y") &gt; 0,
            _xlfn.TEXTJOIN(", ", TRUE, IF(('4.PacBio'!E:E = B573) * ('4.PacBio'!V:V = "Y"), '4.PacBio'!D:D, "")),
            "Awaiting Status"
        )
    )
)</f>
        <v/>
      </c>
      <c r="K573" s="181" t="s">
        <v>94</v>
      </c>
      <c r="L573" s="8" t="str" cm="1">
        <f t="array" aca="1" ref="L573" ca="1">IF(
    K573="N",
    "",
    IF(
        COUNTIFS('4.HiCLibrary'!E:E, B573, '4.HiCLibrary'!V:V, "Y") &gt; 0,
        _xlfn.TEXTJOIN(", ", TRUE, IF(('4.HiCLibrary'!E:E = B573) * ('4.HiCLibrary'!V:V = "Y"), '4.HiCLibrary'!D:D, "")),
        IF(
            COUNTIFS('4.HiCLibrary'!E:E, B573, '4.HiCLibrary'!U:U, "Y") &gt; 0,
            _xlfn.TEXTJOIN(", ", TRUE, IF(('4.HiCLibrary'!E:E = B573) * ('4.HiCLibrary'!U:U = "Y"), '4.HiCLibrary'!D:D, "")),
            "Awaiting Status"
        )
    )
)</f>
        <v/>
      </c>
      <c r="M573" s="47" t="s">
        <v>94</v>
      </c>
      <c r="N573" s="56" t="str" cm="1">
        <f t="array" aca="1" ref="N573" ca="1">IF(
    M573="N",
    "",
    IF(
        COUNTIFS('4.ONT'!E:E, B573, '4.ONT'!Q:Q, "Y") &gt; 0,
        _xlfn.TEXTJOIN(", ", TRUE, IF(('4.ONT'!E:E = B573) * ('4.ONT'!Q:Q = "Y"), '4.ONT'!D:D, "")),
        IF(
            COUNTIFS('4.ONT'!E:E, B573, '4.ONT'!P:P, "Y") &gt; 0,
            _xlfn.TEXTJOIN(", ", TRUE, IF(('4.ONT'!E:E = B573) * ('4.ONT'!P:P = "Y"), '4.ONT'!D:D, "")),
            "Awaiting Status"
        )
    )
)</f>
        <v/>
      </c>
      <c r="O573" s="60" t="s">
        <v>94</v>
      </c>
      <c r="P573" s="60" t="str" cm="1">
        <f t="array" aca="1" ref="P573" ca="1">IF(
    O573="N",
    "",
    IF(
        COUNTIFS('3.RNAExtractions'!E:E, B573, '3.RNAExtractions'!Z:Z, "Y") &gt; 0,
        _xlfn.TEXTJOIN(", ", TRUE, IF(('3.RNAExtractions'!E:E = B573) * ('3.RNAExtractions'!Z:Z = "Y"), '3.RNAExtractions'!D:D, "")),
        IF(
            COUNTIFS('3.RNAExtractions'!E:E, B573, '3.RNAExtractions'!Y:Y, "Y") &gt; 0,
            _xlfn.TEXTJOIN(", ", TRUE, IF(('3.RNAExtractions'!E:E = B573) * ('3.RNAExtractions'!Y:Y = "Y"), '3.RNAExtractions'!D:D, "")),
            "Awaiting Status"
        )
    )
)</f>
        <v/>
      </c>
      <c r="Q573" s="60"/>
      <c r="R573" s="60" t="str" cm="1">
        <f t="array" aca="1" ref="R573" ca="1">IF(
    Q573="N",
    "",
    IF(
        COUNTIFS('4.RNAIllumina'!E:E, B573, '4.RNAIllumina'!Y:Y, "Y") &gt; 0,
        _xlfn.TEXTJOIN(", ", TRUE, IF(('4.RNAIllumina'!E:E = B573) * ('4.RNAIllumina'!Y:Y = "Y"), '4.RNAIllumina'!D:D, "")),
        IF(
            COUNTIFS('4.RNAIllumina'!E:E, B573, '4.RNAIllumina'!X:X, "Y") &gt; 0,
            _xlfn.TEXTJOIN(", ", TRUE, IF(('4.RNAIllumina'!E:E = B573) * ('4.RNAIllumina'!X:X = "Y"), '4.RNAIllumina'!D:D, "")),
            "Awaiting Status"
        )
    )
)</f>
        <v>Awaiting Status</v>
      </c>
      <c r="T573" s="6" t="str">
        <f ca="1">VLOOKUP($B573,'1.MetaData'!$B:$H,2,FALSE)</f>
        <v>AWFS-F16-1527</v>
      </c>
      <c r="U573" s="7" t="str">
        <f ca="1">VLOOKUP($B573,'1.MetaData'!$B:$H,3,FALSE)</f>
        <v>Paracaesio xanthura</v>
      </c>
      <c r="V573" s="7" t="str">
        <f ca="1">VLOOKUP($B573,'1.MetaData'!$B:$H,4,FALSE)</f>
        <v>Yellowtail blue snapper</v>
      </c>
      <c r="W573" s="6" t="str">
        <f ca="1">VLOOKUP($B573,'1.MetaData'!$B:$H,5,FALSE)</f>
        <v xml:space="preserve">WA Fisheries </v>
      </c>
      <c r="X573" s="6" t="str">
        <f ca="1">VLOOKUP($B573,'1.MetaData'!$B:$H,6,FALSE)</f>
        <v>TrEnD</v>
      </c>
      <c r="Z573"/>
    </row>
    <row r="574" spans="1:26" hidden="1" x14ac:dyDescent="0.25">
      <c r="A574" s="17">
        <v>573</v>
      </c>
      <c r="B574" s="3" t="str">
        <f t="shared" ca="1" si="11"/>
        <v>OG573</v>
      </c>
      <c r="C574" s="219" t="s">
        <v>96</v>
      </c>
      <c r="D574" s="4">
        <f ca="1">COUNTIF('2.Tissue'!C:C,B574)</f>
        <v>1</v>
      </c>
      <c r="E574" s="4">
        <f ca="1">COUNTIFS('3.DNAExtractions'!$E:$E,$B574,'3.DNAExtractions'!$D:$D,E$1)</f>
        <v>1</v>
      </c>
      <c r="F574" s="2" t="str" cm="1">
        <f t="array" aca="1" ref="F574" ca="1">IF(
    COUNTIFS('3.DNAExtractions'!E:E, B574, '3.DNAExtractions'!Y:Y, "Y") &gt; 0,
    _xlfn.TEXTJOIN(", ", TRUE, IF(('3.DNAExtractions'!E:E = B574) * ('3.DNAExtractions'!Y:Y = "Y"), '3.DNAExtractions'!D:D, "")),
    IF(
        COUNTIFS('3.DNAExtractions'!E:E, B574, '3.DNAExtractions'!X:X, "Y") &gt; 0,
        _xlfn.TEXTJOIN(", ", TRUE, IF(('3.DNAExtractions'!E:E = B574) * ('3.DNAExtractions'!X:X = "Y"), '3.DNAExtractions'!D:D, "")),
        "Awaiting Status"
    )
)</f>
        <v>Extracted</v>
      </c>
      <c r="G574" s="45" t="s">
        <v>92</v>
      </c>
      <c r="H574" s="8" t="str" cm="1">
        <f t="array" aca="1" ref="H574" ca="1">IF(
    G574="N",
    "",
    IF(
        COUNTIFS('4.Illumina'!E:E, B574, '4.Illumina'!R:R, "Y") &gt; 0,
        _xlfn.TEXTJOIN(", ", TRUE, IF(('4.Illumina'!E:E = B574) * ('4.Illumina'!R:R = "Y"), '4.Illumina'!D:D, "")),
        IF(
            COUNTIFS('4.Illumina'!E:E, B574, '4.Illumina'!Q:Q, "Y") &gt; 0,
            _xlfn.TEXTJOIN(", ", TRUE, IF(('4.Illumina'!E:E = B574) * ('4.Illumina'!Q:Q = "Y"), '4.Illumina'!D:D, "")),
            "Awaiting Status"
        )
    )
)</f>
        <v>Sequenced</v>
      </c>
      <c r="I574" s="26" t="s">
        <v>94</v>
      </c>
      <c r="J574" s="56" t="str" cm="1">
        <f t="array" aca="1" ref="J574" ca="1">IF(
    I574="N",
    "",
    IF(
        COUNTIFS('4.PacBio'!E:E, B574, '4.PacBio'!W:W, "Y") &gt; 0,
        _xlfn.TEXTJOIN(", ", TRUE, IF(('4.PacBio'!E:E = B574) * ('4.PacBio'!W:W = "Y"), '4.PacBio'!D:D, "")),
        IF(
            COUNTIFS('4.PacBio'!E:E, B574, '4.PacBio'!V:V, "Y") &gt; 0,
            _xlfn.TEXTJOIN(", ", TRUE, IF(('4.PacBio'!E:E = B574) * ('4.PacBio'!V:V = "Y"), '4.PacBio'!D:D, "")),
            "Awaiting Status"
        )
    )
)</f>
        <v/>
      </c>
      <c r="K574" s="181" t="s">
        <v>94</v>
      </c>
      <c r="L574" s="8" t="str" cm="1">
        <f t="array" aca="1" ref="L574" ca="1">IF(
    K574="N",
    "",
    IF(
        COUNTIFS('4.HiCLibrary'!E:E, B574, '4.HiCLibrary'!V:V, "Y") &gt; 0,
        _xlfn.TEXTJOIN(", ", TRUE, IF(('4.HiCLibrary'!E:E = B574) * ('4.HiCLibrary'!V:V = "Y"), '4.HiCLibrary'!D:D, "")),
        IF(
            COUNTIFS('4.HiCLibrary'!E:E, B574, '4.HiCLibrary'!U:U, "Y") &gt; 0,
            _xlfn.TEXTJOIN(", ", TRUE, IF(('4.HiCLibrary'!E:E = B574) * ('4.HiCLibrary'!U:U = "Y"), '4.HiCLibrary'!D:D, "")),
            "Awaiting Status"
        )
    )
)</f>
        <v/>
      </c>
      <c r="M574" s="47" t="s">
        <v>94</v>
      </c>
      <c r="N574" s="56" t="str" cm="1">
        <f t="array" aca="1" ref="N574" ca="1">IF(
    M574="N",
    "",
    IF(
        COUNTIFS('4.ONT'!E:E, B574, '4.ONT'!Q:Q, "Y") &gt; 0,
        _xlfn.TEXTJOIN(", ", TRUE, IF(('4.ONT'!E:E = B574) * ('4.ONT'!Q:Q = "Y"), '4.ONT'!D:D, "")),
        IF(
            COUNTIFS('4.ONT'!E:E, B574, '4.ONT'!P:P, "Y") &gt; 0,
            _xlfn.TEXTJOIN(", ", TRUE, IF(('4.ONT'!E:E = B574) * ('4.ONT'!P:P = "Y"), '4.ONT'!D:D, "")),
            "Awaiting Status"
        )
    )
)</f>
        <v/>
      </c>
      <c r="O574" s="60" t="s">
        <v>94</v>
      </c>
      <c r="P574" s="60" t="str" cm="1">
        <f t="array" aca="1" ref="P574" ca="1">IF(
    O574="N",
    "",
    IF(
        COUNTIFS('3.RNAExtractions'!E:E, B574, '3.RNAExtractions'!Z:Z, "Y") &gt; 0,
        _xlfn.TEXTJOIN(", ", TRUE, IF(('3.RNAExtractions'!E:E = B574) * ('3.RNAExtractions'!Z:Z = "Y"), '3.RNAExtractions'!D:D, "")),
        IF(
            COUNTIFS('3.RNAExtractions'!E:E, B574, '3.RNAExtractions'!Y:Y, "Y") &gt; 0,
            _xlfn.TEXTJOIN(", ", TRUE, IF(('3.RNAExtractions'!E:E = B574) * ('3.RNAExtractions'!Y:Y = "Y"), '3.RNAExtractions'!D:D, "")),
            "Awaiting Status"
        )
    )
)</f>
        <v/>
      </c>
      <c r="Q574" s="60"/>
      <c r="R574" s="60" t="str" cm="1">
        <f t="array" aca="1" ref="R574" ca="1">IF(
    Q574="N",
    "",
    IF(
        COUNTIFS('4.RNAIllumina'!E:E, B574, '4.RNAIllumina'!Y:Y, "Y") &gt; 0,
        _xlfn.TEXTJOIN(", ", TRUE, IF(('4.RNAIllumina'!E:E = B574) * ('4.RNAIllumina'!Y:Y = "Y"), '4.RNAIllumina'!D:D, "")),
        IF(
            COUNTIFS('4.RNAIllumina'!E:E, B574, '4.RNAIllumina'!X:X, "Y") &gt; 0,
            _xlfn.TEXTJOIN(", ", TRUE, IF(('4.RNAIllumina'!E:E = B574) * ('4.RNAIllumina'!X:X = "Y"), '4.RNAIllumina'!D:D, "")),
            "Awaiting Status"
        )
    )
)</f>
        <v>Awaiting Status</v>
      </c>
      <c r="T574" s="6" t="str">
        <f ca="1">VLOOKUP($B574,'1.MetaData'!$B:$H,2,FALSE)</f>
        <v>AWFS-F16-1538</v>
      </c>
      <c r="U574" s="7" t="str">
        <f ca="1">VLOOKUP($B574,'1.MetaData'!$B:$H,3,FALSE)</f>
        <v>Hyporhamphus quoyi</v>
      </c>
      <c r="V574" s="7" t="str">
        <f ca="1">VLOOKUP($B574,'1.MetaData'!$B:$H,4,FALSE)</f>
        <v>Gaimard's halfbeak</v>
      </c>
      <c r="W574" s="6" t="str">
        <f ca="1">VLOOKUP($B574,'1.MetaData'!$B:$H,5,FALSE)</f>
        <v xml:space="preserve">WA Fisheries </v>
      </c>
      <c r="X574" s="6" t="str">
        <f ca="1">VLOOKUP($B574,'1.MetaData'!$B:$H,6,FALSE)</f>
        <v>TrEnD</v>
      </c>
      <c r="Z574"/>
    </row>
    <row r="575" spans="1:26" hidden="1" x14ac:dyDescent="0.25">
      <c r="A575" s="17">
        <v>574</v>
      </c>
      <c r="B575" s="3" t="str">
        <f t="shared" ca="1" si="11"/>
        <v>OG574</v>
      </c>
      <c r="C575" s="219" t="s">
        <v>96</v>
      </c>
      <c r="D575" s="4">
        <f ca="1">COUNTIF('2.Tissue'!C:C,B575)</f>
        <v>1</v>
      </c>
      <c r="E575" s="4">
        <f ca="1">COUNTIFS('3.DNAExtractions'!$E:$E,$B575,'3.DNAExtractions'!$D:$D,E$1)</f>
        <v>1</v>
      </c>
      <c r="F575" s="2" t="str" cm="1">
        <f t="array" aca="1" ref="F575" ca="1">IF(
    COUNTIFS('3.DNAExtractions'!E:E, B575, '3.DNAExtractions'!Y:Y, "Y") &gt; 0,
    _xlfn.TEXTJOIN(", ", TRUE, IF(('3.DNAExtractions'!E:E = B575) * ('3.DNAExtractions'!Y:Y = "Y"), '3.DNAExtractions'!D:D, "")),
    IF(
        COUNTIFS('3.DNAExtractions'!E:E, B575, '3.DNAExtractions'!X:X, "Y") &gt; 0,
        _xlfn.TEXTJOIN(", ", TRUE, IF(('3.DNAExtractions'!E:E = B575) * ('3.DNAExtractions'!X:X = "Y"), '3.DNAExtractions'!D:D, "")),
        "Awaiting Status"
    )
)</f>
        <v>Extracted</v>
      </c>
      <c r="G575" s="45" t="s">
        <v>92</v>
      </c>
      <c r="H575" s="8" t="str" cm="1">
        <f t="array" aca="1" ref="H575" ca="1">IF(
    G575="N",
    "",
    IF(
        COUNTIFS('4.Illumina'!E:E, B575, '4.Illumina'!R:R, "Y") &gt; 0,
        _xlfn.TEXTJOIN(", ", TRUE, IF(('4.Illumina'!E:E = B575) * ('4.Illumina'!R:R = "Y"), '4.Illumina'!D:D, "")),
        IF(
            COUNTIFS('4.Illumina'!E:E, B575, '4.Illumina'!Q:Q, "Y") &gt; 0,
            _xlfn.TEXTJOIN(", ", TRUE, IF(('4.Illumina'!E:E = B575) * ('4.Illumina'!Q:Q = "Y"), '4.Illumina'!D:D, "")),
            "Awaiting Status"
        )
    )
)</f>
        <v>Sequenced</v>
      </c>
      <c r="I575" s="26" t="s">
        <v>94</v>
      </c>
      <c r="J575" s="56" t="str" cm="1">
        <f t="array" aca="1" ref="J575" ca="1">IF(
    I575="N",
    "",
    IF(
        COUNTIFS('4.PacBio'!E:E, B575, '4.PacBio'!W:W, "Y") &gt; 0,
        _xlfn.TEXTJOIN(", ", TRUE, IF(('4.PacBio'!E:E = B575) * ('4.PacBio'!W:W = "Y"), '4.PacBio'!D:D, "")),
        IF(
            COUNTIFS('4.PacBio'!E:E, B575, '4.PacBio'!V:V, "Y") &gt; 0,
            _xlfn.TEXTJOIN(", ", TRUE, IF(('4.PacBio'!E:E = B575) * ('4.PacBio'!V:V = "Y"), '4.PacBio'!D:D, "")),
            "Awaiting Status"
        )
    )
)</f>
        <v/>
      </c>
      <c r="K575" s="181" t="s">
        <v>94</v>
      </c>
      <c r="L575" s="8" t="str" cm="1">
        <f t="array" aca="1" ref="L575" ca="1">IF(
    K575="N",
    "",
    IF(
        COUNTIFS('4.HiCLibrary'!E:E, B575, '4.HiCLibrary'!V:V, "Y") &gt; 0,
        _xlfn.TEXTJOIN(", ", TRUE, IF(('4.HiCLibrary'!E:E = B575) * ('4.HiCLibrary'!V:V = "Y"), '4.HiCLibrary'!D:D, "")),
        IF(
            COUNTIFS('4.HiCLibrary'!E:E, B575, '4.HiCLibrary'!U:U, "Y") &gt; 0,
            _xlfn.TEXTJOIN(", ", TRUE, IF(('4.HiCLibrary'!E:E = B575) * ('4.HiCLibrary'!U:U = "Y"), '4.HiCLibrary'!D:D, "")),
            "Awaiting Status"
        )
    )
)</f>
        <v/>
      </c>
      <c r="M575" s="47" t="s">
        <v>94</v>
      </c>
      <c r="N575" s="56" t="str" cm="1">
        <f t="array" aca="1" ref="N575" ca="1">IF(
    M575="N",
    "",
    IF(
        COUNTIFS('4.ONT'!E:E, B575, '4.ONT'!Q:Q, "Y") &gt; 0,
        _xlfn.TEXTJOIN(", ", TRUE, IF(('4.ONT'!E:E = B575) * ('4.ONT'!Q:Q = "Y"), '4.ONT'!D:D, "")),
        IF(
            COUNTIFS('4.ONT'!E:E, B575, '4.ONT'!P:P, "Y") &gt; 0,
            _xlfn.TEXTJOIN(", ", TRUE, IF(('4.ONT'!E:E = B575) * ('4.ONT'!P:P = "Y"), '4.ONT'!D:D, "")),
            "Awaiting Status"
        )
    )
)</f>
        <v/>
      </c>
      <c r="O575" s="60" t="s">
        <v>94</v>
      </c>
      <c r="P575" s="60" t="str" cm="1">
        <f t="array" aca="1" ref="P575" ca="1">IF(
    O575="N",
    "",
    IF(
        COUNTIFS('3.RNAExtractions'!E:E, B575, '3.RNAExtractions'!Z:Z, "Y") &gt; 0,
        _xlfn.TEXTJOIN(", ", TRUE, IF(('3.RNAExtractions'!E:E = B575) * ('3.RNAExtractions'!Z:Z = "Y"), '3.RNAExtractions'!D:D, "")),
        IF(
            COUNTIFS('3.RNAExtractions'!E:E, B575, '3.RNAExtractions'!Y:Y, "Y") &gt; 0,
            _xlfn.TEXTJOIN(", ", TRUE, IF(('3.RNAExtractions'!E:E = B575) * ('3.RNAExtractions'!Y:Y = "Y"), '3.RNAExtractions'!D:D, "")),
            "Awaiting Status"
        )
    )
)</f>
        <v/>
      </c>
      <c r="Q575" s="60"/>
      <c r="R575" s="60" t="str" cm="1">
        <f t="array" aca="1" ref="R575" ca="1">IF(
    Q575="N",
    "",
    IF(
        COUNTIFS('4.RNAIllumina'!E:E, B575, '4.RNAIllumina'!Y:Y, "Y") &gt; 0,
        _xlfn.TEXTJOIN(", ", TRUE, IF(('4.RNAIllumina'!E:E = B575) * ('4.RNAIllumina'!Y:Y = "Y"), '4.RNAIllumina'!D:D, "")),
        IF(
            COUNTIFS('4.RNAIllumina'!E:E, B575, '4.RNAIllumina'!X:X, "Y") &gt; 0,
            _xlfn.TEXTJOIN(", ", TRUE, IF(('4.RNAIllumina'!E:E = B575) * ('4.RNAIllumina'!X:X = "Y"), '4.RNAIllumina'!D:D, "")),
            "Awaiting Status"
        )
    )
)</f>
        <v>Awaiting Status</v>
      </c>
      <c r="T575" s="6" t="str">
        <f ca="1">VLOOKUP($B575,'1.MetaData'!$B:$H,2,FALSE)</f>
        <v>AWFS-F16-1528</v>
      </c>
      <c r="U575" s="7" t="str">
        <f ca="1">VLOOKUP($B575,'1.MetaData'!$B:$H,3,FALSE)</f>
        <v>Plectorhinchus flavomaculatus</v>
      </c>
      <c r="V575" s="7" t="str">
        <f ca="1">VLOOKUP($B575,'1.MetaData'!$B:$H,4,FALSE)</f>
        <v xml:space="preserve">Lemonfish </v>
      </c>
      <c r="W575" s="6" t="str">
        <f ca="1">VLOOKUP($B575,'1.MetaData'!$B:$H,5,FALSE)</f>
        <v xml:space="preserve">WA Fisheries </v>
      </c>
      <c r="X575" s="6" t="str">
        <f ca="1">VLOOKUP($B575,'1.MetaData'!$B:$H,6,FALSE)</f>
        <v>TrEnD</v>
      </c>
      <c r="Z575"/>
    </row>
    <row r="576" spans="1:26" hidden="1" x14ac:dyDescent="0.25">
      <c r="A576" s="17">
        <v>575</v>
      </c>
      <c r="B576" s="3" t="str">
        <f t="shared" ca="1" si="11"/>
        <v>OG575</v>
      </c>
      <c r="C576" s="219" t="s">
        <v>96</v>
      </c>
      <c r="D576" s="4">
        <f ca="1">COUNTIF('2.Tissue'!C:C,B576)</f>
        <v>1</v>
      </c>
      <c r="E576" s="4">
        <f ca="1">COUNTIFS('3.DNAExtractions'!$E:$E,$B576,'3.DNAExtractions'!$D:$D,E$1)</f>
        <v>1</v>
      </c>
      <c r="F576" s="2" t="str" cm="1">
        <f t="array" aca="1" ref="F576" ca="1">IF(
    COUNTIFS('3.DNAExtractions'!E:E, B576, '3.DNAExtractions'!Y:Y, "Y") &gt; 0,
    _xlfn.TEXTJOIN(", ", TRUE, IF(('3.DNAExtractions'!E:E = B576) * ('3.DNAExtractions'!Y:Y = "Y"), '3.DNAExtractions'!D:D, "")),
    IF(
        COUNTIFS('3.DNAExtractions'!E:E, B576, '3.DNAExtractions'!X:X, "Y") &gt; 0,
        _xlfn.TEXTJOIN(", ", TRUE, IF(('3.DNAExtractions'!E:E = B576) * ('3.DNAExtractions'!X:X = "Y"), '3.DNAExtractions'!D:D, "")),
        "Awaiting Status"
    )
)</f>
        <v>Extracted</v>
      </c>
      <c r="G576" s="45" t="s">
        <v>92</v>
      </c>
      <c r="H576" s="8" t="str" cm="1">
        <f t="array" aca="1" ref="H576" ca="1">IF(
    G576="N",
    "",
    IF(
        COUNTIFS('4.Illumina'!E:E, B576, '4.Illumina'!R:R, "Y") &gt; 0,
        _xlfn.TEXTJOIN(", ", TRUE, IF(('4.Illumina'!E:E = B576) * ('4.Illumina'!R:R = "Y"), '4.Illumina'!D:D, "")),
        IF(
            COUNTIFS('4.Illumina'!E:E, B576, '4.Illumina'!Q:Q, "Y") &gt; 0,
            _xlfn.TEXTJOIN(", ", TRUE, IF(('4.Illumina'!E:E = B576) * ('4.Illumina'!Q:Q = "Y"), '4.Illumina'!D:D, "")),
            "Awaiting Status"
        )
    )
)</f>
        <v>Sequenced</v>
      </c>
      <c r="I576" s="26" t="s">
        <v>94</v>
      </c>
      <c r="J576" s="56" t="str" cm="1">
        <f t="array" aca="1" ref="J576" ca="1">IF(
    I576="N",
    "",
    IF(
        COUNTIFS('4.PacBio'!E:E, B576, '4.PacBio'!W:W, "Y") &gt; 0,
        _xlfn.TEXTJOIN(", ", TRUE, IF(('4.PacBio'!E:E = B576) * ('4.PacBio'!W:W = "Y"), '4.PacBio'!D:D, "")),
        IF(
            COUNTIFS('4.PacBio'!E:E, B576, '4.PacBio'!V:V, "Y") &gt; 0,
            _xlfn.TEXTJOIN(", ", TRUE, IF(('4.PacBio'!E:E = B576) * ('4.PacBio'!V:V = "Y"), '4.PacBio'!D:D, "")),
            "Awaiting Status"
        )
    )
)</f>
        <v/>
      </c>
      <c r="K576" s="181" t="s">
        <v>94</v>
      </c>
      <c r="L576" s="8" t="str" cm="1">
        <f t="array" aca="1" ref="L576" ca="1">IF(
    K576="N",
    "",
    IF(
        COUNTIFS('4.HiCLibrary'!E:E, B576, '4.HiCLibrary'!V:V, "Y") &gt; 0,
        _xlfn.TEXTJOIN(", ", TRUE, IF(('4.HiCLibrary'!E:E = B576) * ('4.HiCLibrary'!V:V = "Y"), '4.HiCLibrary'!D:D, "")),
        IF(
            COUNTIFS('4.HiCLibrary'!E:E, B576, '4.HiCLibrary'!U:U, "Y") &gt; 0,
            _xlfn.TEXTJOIN(", ", TRUE, IF(('4.HiCLibrary'!E:E = B576) * ('4.HiCLibrary'!U:U = "Y"), '4.HiCLibrary'!D:D, "")),
            "Awaiting Status"
        )
    )
)</f>
        <v/>
      </c>
      <c r="M576" s="47" t="s">
        <v>94</v>
      </c>
      <c r="N576" s="56" t="str" cm="1">
        <f t="array" aca="1" ref="N576" ca="1">IF(
    M576="N",
    "",
    IF(
        COUNTIFS('4.ONT'!E:E, B576, '4.ONT'!Q:Q, "Y") &gt; 0,
        _xlfn.TEXTJOIN(", ", TRUE, IF(('4.ONT'!E:E = B576) * ('4.ONT'!Q:Q = "Y"), '4.ONT'!D:D, "")),
        IF(
            COUNTIFS('4.ONT'!E:E, B576, '4.ONT'!P:P, "Y") &gt; 0,
            _xlfn.TEXTJOIN(", ", TRUE, IF(('4.ONT'!E:E = B576) * ('4.ONT'!P:P = "Y"), '4.ONT'!D:D, "")),
            "Awaiting Status"
        )
    )
)</f>
        <v/>
      </c>
      <c r="O576" s="60" t="s">
        <v>94</v>
      </c>
      <c r="P576" s="60" t="str" cm="1">
        <f t="array" aca="1" ref="P576" ca="1">IF(
    O576="N",
    "",
    IF(
        COUNTIFS('3.RNAExtractions'!E:E, B576, '3.RNAExtractions'!Z:Z, "Y") &gt; 0,
        _xlfn.TEXTJOIN(", ", TRUE, IF(('3.RNAExtractions'!E:E = B576) * ('3.RNAExtractions'!Z:Z = "Y"), '3.RNAExtractions'!D:D, "")),
        IF(
            COUNTIFS('3.RNAExtractions'!E:E, B576, '3.RNAExtractions'!Y:Y, "Y") &gt; 0,
            _xlfn.TEXTJOIN(", ", TRUE, IF(('3.RNAExtractions'!E:E = B576) * ('3.RNAExtractions'!Y:Y = "Y"), '3.RNAExtractions'!D:D, "")),
            "Awaiting Status"
        )
    )
)</f>
        <v/>
      </c>
      <c r="Q576" s="60"/>
      <c r="R576" s="60" t="str" cm="1">
        <f t="array" aca="1" ref="R576" ca="1">IF(
    Q576="N",
    "",
    IF(
        COUNTIFS('4.RNAIllumina'!E:E, B576, '4.RNAIllumina'!Y:Y, "Y") &gt; 0,
        _xlfn.TEXTJOIN(", ", TRUE, IF(('4.RNAIllumina'!E:E = B576) * ('4.RNAIllumina'!Y:Y = "Y"), '4.RNAIllumina'!D:D, "")),
        IF(
            COUNTIFS('4.RNAIllumina'!E:E, B576, '4.RNAIllumina'!X:X, "Y") &gt; 0,
            _xlfn.TEXTJOIN(", ", TRUE, IF(('4.RNAIllumina'!E:E = B576) * ('4.RNAIllumina'!X:X = "Y"), '4.RNAIllumina'!D:D, "")),
            "Awaiting Status"
        )
    )
)</f>
        <v>Awaiting Status</v>
      </c>
      <c r="T576" s="6" t="str">
        <f ca="1">VLOOKUP($B576,'1.MetaData'!$B:$H,2,FALSE)</f>
        <v>AWFS-F16-1546</v>
      </c>
      <c r="U576" s="7" t="str">
        <f ca="1">VLOOKUP($B576,'1.MetaData'!$B:$H,3,FALSE)</f>
        <v>Plectropomus laevis</v>
      </c>
      <c r="V576" s="7" t="str">
        <f ca="1">VLOOKUP($B576,'1.MetaData'!$B:$H,4,FALSE)</f>
        <v xml:space="preserve">Blacksaddled coralgrouper </v>
      </c>
      <c r="W576" s="6" t="str">
        <f ca="1">VLOOKUP($B576,'1.MetaData'!$B:$H,5,FALSE)</f>
        <v xml:space="preserve">WA Fisheries </v>
      </c>
      <c r="X576" s="6" t="str">
        <f ca="1">VLOOKUP($B576,'1.MetaData'!$B:$H,6,FALSE)</f>
        <v>TrEnD</v>
      </c>
      <c r="Z576"/>
    </row>
    <row r="577" spans="1:26" hidden="1" x14ac:dyDescent="0.25">
      <c r="A577" s="17">
        <v>576</v>
      </c>
      <c r="B577" s="3" t="str">
        <f t="shared" ca="1" si="11"/>
        <v>OG576</v>
      </c>
      <c r="C577" s="219" t="s">
        <v>96</v>
      </c>
      <c r="D577" s="4">
        <f ca="1">COUNTIF('2.Tissue'!C:C,B577)</f>
        <v>1</v>
      </c>
      <c r="E577" s="4">
        <f ca="1">COUNTIFS('3.DNAExtractions'!$E:$E,$B577,'3.DNAExtractions'!$D:$D,E$1)</f>
        <v>1</v>
      </c>
      <c r="F577" s="2" t="str" cm="1">
        <f t="array" aca="1" ref="F577" ca="1">IF(
    COUNTIFS('3.DNAExtractions'!E:E, B577, '3.DNAExtractions'!Y:Y, "Y") &gt; 0,
    _xlfn.TEXTJOIN(", ", TRUE, IF(('3.DNAExtractions'!E:E = B577) * ('3.DNAExtractions'!Y:Y = "Y"), '3.DNAExtractions'!D:D, "")),
    IF(
        COUNTIFS('3.DNAExtractions'!E:E, B577, '3.DNAExtractions'!X:X, "Y") &gt; 0,
        _xlfn.TEXTJOIN(", ", TRUE, IF(('3.DNAExtractions'!E:E = B577) * ('3.DNAExtractions'!X:X = "Y"), '3.DNAExtractions'!D:D, "")),
        "Awaiting Status"
    )
)</f>
        <v>Extracted</v>
      </c>
      <c r="G577" s="45" t="s">
        <v>92</v>
      </c>
      <c r="H577" s="8" t="str" cm="1">
        <f t="array" aca="1" ref="H577" ca="1">IF(
    G577="N",
    "",
    IF(
        COUNTIFS('4.Illumina'!E:E, B577, '4.Illumina'!R:R, "Y") &gt; 0,
        _xlfn.TEXTJOIN(", ", TRUE, IF(('4.Illumina'!E:E = B577) * ('4.Illumina'!R:R = "Y"), '4.Illumina'!D:D, "")),
        IF(
            COUNTIFS('4.Illumina'!E:E, B577, '4.Illumina'!Q:Q, "Y") &gt; 0,
            _xlfn.TEXTJOIN(", ", TRUE, IF(('4.Illumina'!E:E = B577) * ('4.Illumina'!Q:Q = "Y"), '4.Illumina'!D:D, "")),
            "Awaiting Status"
        )
    )
)</f>
        <v>Sequenced</v>
      </c>
      <c r="I577" s="26" t="s">
        <v>94</v>
      </c>
      <c r="J577" s="56" t="str" cm="1">
        <f t="array" aca="1" ref="J577" ca="1">IF(
    I577="N",
    "",
    IF(
        COUNTIFS('4.PacBio'!E:E, B577, '4.PacBio'!W:W, "Y") &gt; 0,
        _xlfn.TEXTJOIN(", ", TRUE, IF(('4.PacBio'!E:E = B577) * ('4.PacBio'!W:W = "Y"), '4.PacBio'!D:D, "")),
        IF(
            COUNTIFS('4.PacBio'!E:E, B577, '4.PacBio'!V:V, "Y") &gt; 0,
            _xlfn.TEXTJOIN(", ", TRUE, IF(('4.PacBio'!E:E = B577) * ('4.PacBio'!V:V = "Y"), '4.PacBio'!D:D, "")),
            "Awaiting Status"
        )
    )
)</f>
        <v/>
      </c>
      <c r="K577" s="181" t="s">
        <v>94</v>
      </c>
      <c r="L577" s="8" t="str" cm="1">
        <f t="array" aca="1" ref="L577" ca="1">IF(
    K577="N",
    "",
    IF(
        COUNTIFS('4.HiCLibrary'!E:E, B577, '4.HiCLibrary'!V:V, "Y") &gt; 0,
        _xlfn.TEXTJOIN(", ", TRUE, IF(('4.HiCLibrary'!E:E = B577) * ('4.HiCLibrary'!V:V = "Y"), '4.HiCLibrary'!D:D, "")),
        IF(
            COUNTIFS('4.HiCLibrary'!E:E, B577, '4.HiCLibrary'!U:U, "Y") &gt; 0,
            _xlfn.TEXTJOIN(", ", TRUE, IF(('4.HiCLibrary'!E:E = B577) * ('4.HiCLibrary'!U:U = "Y"), '4.HiCLibrary'!D:D, "")),
            "Awaiting Status"
        )
    )
)</f>
        <v/>
      </c>
      <c r="M577" s="47" t="s">
        <v>94</v>
      </c>
      <c r="N577" s="56" t="str" cm="1">
        <f t="array" aca="1" ref="N577" ca="1">IF(
    M577="N",
    "",
    IF(
        COUNTIFS('4.ONT'!E:E, B577, '4.ONT'!Q:Q, "Y") &gt; 0,
        _xlfn.TEXTJOIN(", ", TRUE, IF(('4.ONT'!E:E = B577) * ('4.ONT'!Q:Q = "Y"), '4.ONT'!D:D, "")),
        IF(
            COUNTIFS('4.ONT'!E:E, B577, '4.ONT'!P:P, "Y") &gt; 0,
            _xlfn.TEXTJOIN(", ", TRUE, IF(('4.ONT'!E:E = B577) * ('4.ONT'!P:P = "Y"), '4.ONT'!D:D, "")),
            "Awaiting Status"
        )
    )
)</f>
        <v/>
      </c>
      <c r="O577" s="60" t="s">
        <v>94</v>
      </c>
      <c r="P577" s="60" t="str" cm="1">
        <f t="array" aca="1" ref="P577" ca="1">IF(
    O577="N",
    "",
    IF(
        COUNTIFS('3.RNAExtractions'!E:E, B577, '3.RNAExtractions'!Z:Z, "Y") &gt; 0,
        _xlfn.TEXTJOIN(", ", TRUE, IF(('3.RNAExtractions'!E:E = B577) * ('3.RNAExtractions'!Z:Z = "Y"), '3.RNAExtractions'!D:D, "")),
        IF(
            COUNTIFS('3.RNAExtractions'!E:E, B577, '3.RNAExtractions'!Y:Y, "Y") &gt; 0,
            _xlfn.TEXTJOIN(", ", TRUE, IF(('3.RNAExtractions'!E:E = B577) * ('3.RNAExtractions'!Y:Y = "Y"), '3.RNAExtractions'!D:D, "")),
            "Awaiting Status"
        )
    )
)</f>
        <v/>
      </c>
      <c r="Q577" s="60"/>
      <c r="R577" s="60" t="str" cm="1">
        <f t="array" aca="1" ref="R577" ca="1">IF(
    Q577="N",
    "",
    IF(
        COUNTIFS('4.RNAIllumina'!E:E, B577, '4.RNAIllumina'!Y:Y, "Y") &gt; 0,
        _xlfn.TEXTJOIN(", ", TRUE, IF(('4.RNAIllumina'!E:E = B577) * ('4.RNAIllumina'!Y:Y = "Y"), '4.RNAIllumina'!D:D, "")),
        IF(
            COUNTIFS('4.RNAIllumina'!E:E, B577, '4.RNAIllumina'!X:X, "Y") &gt; 0,
            _xlfn.TEXTJOIN(", ", TRUE, IF(('4.RNAIllumina'!E:E = B577) * ('4.RNAIllumina'!X:X = "Y"), '4.RNAIllumina'!D:D, "")),
            "Awaiting Status"
        )
    )
)</f>
        <v>Awaiting Status</v>
      </c>
      <c r="T577" s="6" t="str">
        <f ca="1">VLOOKUP($B577,'1.MetaData'!$B:$H,2,FALSE)</f>
        <v>AWFS-F16-1570</v>
      </c>
      <c r="U577" s="7" t="str">
        <f ca="1">VLOOKUP($B577,'1.MetaData'!$B:$H,3,FALSE)</f>
        <v xml:space="preserve">Priacanthus blochii </v>
      </c>
      <c r="V577" s="7" t="str">
        <f ca="1">VLOOKUP($B577,'1.MetaData'!$B:$H,4,FALSE)</f>
        <v xml:space="preserve">Paeony bulleye </v>
      </c>
      <c r="W577" s="6" t="str">
        <f ca="1">VLOOKUP($B577,'1.MetaData'!$B:$H,5,FALSE)</f>
        <v xml:space="preserve">WA Fisheries </v>
      </c>
      <c r="X577" s="6" t="str">
        <f ca="1">VLOOKUP($B577,'1.MetaData'!$B:$H,6,FALSE)</f>
        <v>TrEnD</v>
      </c>
      <c r="Z577"/>
    </row>
    <row r="578" spans="1:26" hidden="1" x14ac:dyDescent="0.25">
      <c r="A578" s="17">
        <v>577</v>
      </c>
      <c r="B578" s="3" t="str">
        <f t="shared" ca="1" si="11"/>
        <v>OG577</v>
      </c>
      <c r="C578" s="219" t="s">
        <v>96</v>
      </c>
      <c r="D578" s="4">
        <f ca="1">COUNTIF('2.Tissue'!C:C,B578)</f>
        <v>1</v>
      </c>
      <c r="E578" s="4">
        <f ca="1">COUNTIFS('3.DNAExtractions'!$E:$E,$B578,'3.DNAExtractions'!$D:$D,E$1)</f>
        <v>1</v>
      </c>
      <c r="F578" s="2" t="str" cm="1">
        <f t="array" aca="1" ref="F578" ca="1">IF(
    COUNTIFS('3.DNAExtractions'!E:E, B578, '3.DNAExtractions'!Y:Y, "Y") &gt; 0,
    _xlfn.TEXTJOIN(", ", TRUE, IF(('3.DNAExtractions'!E:E = B578) * ('3.DNAExtractions'!Y:Y = "Y"), '3.DNAExtractions'!D:D, "")),
    IF(
        COUNTIFS('3.DNAExtractions'!E:E, B578, '3.DNAExtractions'!X:X, "Y") &gt; 0,
        _xlfn.TEXTJOIN(", ", TRUE, IF(('3.DNAExtractions'!E:E = B578) * ('3.DNAExtractions'!X:X = "Y"), '3.DNAExtractions'!D:D, "")),
        "Awaiting Status"
    )
)</f>
        <v>Extracted</v>
      </c>
      <c r="G578" s="45" t="s">
        <v>92</v>
      </c>
      <c r="H578" s="8" t="str" cm="1">
        <f t="array" aca="1" ref="H578" ca="1">IF(
    G578="N",
    "",
    IF(
        COUNTIFS('4.Illumina'!E:E, B578, '4.Illumina'!R:R, "Y") &gt; 0,
        _xlfn.TEXTJOIN(", ", TRUE, IF(('4.Illumina'!E:E = B578) * ('4.Illumina'!R:R = "Y"), '4.Illumina'!D:D, "")),
        IF(
            COUNTIFS('4.Illumina'!E:E, B578, '4.Illumina'!Q:Q, "Y") &gt; 0,
            _xlfn.TEXTJOIN(", ", TRUE, IF(('4.Illumina'!E:E = B578) * ('4.Illumina'!Q:Q = "Y"), '4.Illumina'!D:D, "")),
            "Awaiting Status"
        )
    )
)</f>
        <v>Sequenced</v>
      </c>
      <c r="I578" s="26" t="s">
        <v>94</v>
      </c>
      <c r="J578" s="56" t="str" cm="1">
        <f t="array" aca="1" ref="J578" ca="1">IF(
    I578="N",
    "",
    IF(
        COUNTIFS('4.PacBio'!E:E, B578, '4.PacBio'!W:W, "Y") &gt; 0,
        _xlfn.TEXTJOIN(", ", TRUE, IF(('4.PacBio'!E:E = B578) * ('4.PacBio'!W:W = "Y"), '4.PacBio'!D:D, "")),
        IF(
            COUNTIFS('4.PacBio'!E:E, B578, '4.PacBio'!V:V, "Y") &gt; 0,
            _xlfn.TEXTJOIN(", ", TRUE, IF(('4.PacBio'!E:E = B578) * ('4.PacBio'!V:V = "Y"), '4.PacBio'!D:D, "")),
            "Awaiting Status"
        )
    )
)</f>
        <v/>
      </c>
      <c r="K578" s="181" t="s">
        <v>94</v>
      </c>
      <c r="L578" s="8" t="str" cm="1">
        <f t="array" aca="1" ref="L578" ca="1">IF(
    K578="N",
    "",
    IF(
        COUNTIFS('4.HiCLibrary'!E:E, B578, '4.HiCLibrary'!V:V, "Y") &gt; 0,
        _xlfn.TEXTJOIN(", ", TRUE, IF(('4.HiCLibrary'!E:E = B578) * ('4.HiCLibrary'!V:V = "Y"), '4.HiCLibrary'!D:D, "")),
        IF(
            COUNTIFS('4.HiCLibrary'!E:E, B578, '4.HiCLibrary'!U:U, "Y") &gt; 0,
            _xlfn.TEXTJOIN(", ", TRUE, IF(('4.HiCLibrary'!E:E = B578) * ('4.HiCLibrary'!U:U = "Y"), '4.HiCLibrary'!D:D, "")),
            "Awaiting Status"
        )
    )
)</f>
        <v/>
      </c>
      <c r="M578" s="47" t="s">
        <v>94</v>
      </c>
      <c r="N578" s="56" t="str" cm="1">
        <f t="array" aca="1" ref="N578" ca="1">IF(
    M578="N",
    "",
    IF(
        COUNTIFS('4.ONT'!E:E, B578, '4.ONT'!Q:Q, "Y") &gt; 0,
        _xlfn.TEXTJOIN(", ", TRUE, IF(('4.ONT'!E:E = B578) * ('4.ONT'!Q:Q = "Y"), '4.ONT'!D:D, "")),
        IF(
            COUNTIFS('4.ONT'!E:E, B578, '4.ONT'!P:P, "Y") &gt; 0,
            _xlfn.TEXTJOIN(", ", TRUE, IF(('4.ONT'!E:E = B578) * ('4.ONT'!P:P = "Y"), '4.ONT'!D:D, "")),
            "Awaiting Status"
        )
    )
)</f>
        <v/>
      </c>
      <c r="O578" s="60" t="s">
        <v>94</v>
      </c>
      <c r="P578" s="60" t="str" cm="1">
        <f t="array" aca="1" ref="P578" ca="1">IF(
    O578="N",
    "",
    IF(
        COUNTIFS('3.RNAExtractions'!E:E, B578, '3.RNAExtractions'!Z:Z, "Y") &gt; 0,
        _xlfn.TEXTJOIN(", ", TRUE, IF(('3.RNAExtractions'!E:E = B578) * ('3.RNAExtractions'!Z:Z = "Y"), '3.RNAExtractions'!D:D, "")),
        IF(
            COUNTIFS('3.RNAExtractions'!E:E, B578, '3.RNAExtractions'!Y:Y, "Y") &gt; 0,
            _xlfn.TEXTJOIN(", ", TRUE, IF(('3.RNAExtractions'!E:E = B578) * ('3.RNAExtractions'!Y:Y = "Y"), '3.RNAExtractions'!D:D, "")),
            "Awaiting Status"
        )
    )
)</f>
        <v/>
      </c>
      <c r="Q578" s="60"/>
      <c r="R578" s="60" t="str" cm="1">
        <f t="array" aca="1" ref="R578" ca="1">IF(
    Q578="N",
    "",
    IF(
        COUNTIFS('4.RNAIllumina'!E:E, B578, '4.RNAIllumina'!Y:Y, "Y") &gt; 0,
        _xlfn.TEXTJOIN(", ", TRUE, IF(('4.RNAIllumina'!E:E = B578) * ('4.RNAIllumina'!Y:Y = "Y"), '4.RNAIllumina'!D:D, "")),
        IF(
            COUNTIFS('4.RNAIllumina'!E:E, B578, '4.RNAIllumina'!X:X, "Y") &gt; 0,
            _xlfn.TEXTJOIN(", ", TRUE, IF(('4.RNAIllumina'!E:E = B578) * ('4.RNAIllumina'!X:X = "Y"), '4.RNAIllumina'!D:D, "")),
            "Awaiting Status"
        )
    )
)</f>
        <v>Awaiting Status</v>
      </c>
      <c r="T578" s="6" t="str">
        <f ca="1">VLOOKUP($B578,'1.MetaData'!$B:$H,2,FALSE)</f>
        <v>AWFS-F16-1493</v>
      </c>
      <c r="U578" s="7" t="str">
        <f ca="1">VLOOKUP($B578,'1.MetaData'!$B:$H,3,FALSE)</f>
        <v>Priacanthus tayenus</v>
      </c>
      <c r="V578" s="7" t="str">
        <f ca="1">VLOOKUP($B578,'1.MetaData'!$B:$H,4,FALSE)</f>
        <v xml:space="preserve">Purple-spotted bigeye </v>
      </c>
      <c r="W578" s="6" t="str">
        <f ca="1">VLOOKUP($B578,'1.MetaData'!$B:$H,5,FALSE)</f>
        <v xml:space="preserve">WA Fisheries </v>
      </c>
      <c r="X578" s="6" t="str">
        <f ca="1">VLOOKUP($B578,'1.MetaData'!$B:$H,6,FALSE)</f>
        <v>TrEnD</v>
      </c>
      <c r="Z578"/>
    </row>
    <row r="579" spans="1:26" hidden="1" x14ac:dyDescent="0.25">
      <c r="A579" s="17">
        <v>578</v>
      </c>
      <c r="B579" s="3" t="str">
        <f t="shared" ca="1" si="11"/>
        <v>OG578</v>
      </c>
      <c r="C579" s="219" t="s">
        <v>96</v>
      </c>
      <c r="D579" s="4">
        <f ca="1">COUNTIF('2.Tissue'!C:C,B579)</f>
        <v>1</v>
      </c>
      <c r="E579" s="4">
        <f ca="1">COUNTIFS('3.DNAExtractions'!$E:$E,$B579,'3.DNAExtractions'!$D:$D,E$1)</f>
        <v>1</v>
      </c>
      <c r="F579" s="2" t="str" cm="1">
        <f t="array" aca="1" ref="F579" ca="1">IF(
    COUNTIFS('3.DNAExtractions'!E:E, B579, '3.DNAExtractions'!Y:Y, "Y") &gt; 0,
    _xlfn.TEXTJOIN(", ", TRUE, IF(('3.DNAExtractions'!E:E = B579) * ('3.DNAExtractions'!Y:Y = "Y"), '3.DNAExtractions'!D:D, "")),
    IF(
        COUNTIFS('3.DNAExtractions'!E:E, B579, '3.DNAExtractions'!X:X, "Y") &gt; 0,
        _xlfn.TEXTJOIN(", ", TRUE, IF(('3.DNAExtractions'!E:E = B579) * ('3.DNAExtractions'!X:X = "Y"), '3.DNAExtractions'!D:D, "")),
        "Awaiting Status"
    )
)</f>
        <v>Extracted</v>
      </c>
      <c r="G579" s="45" t="s">
        <v>92</v>
      </c>
      <c r="H579" s="8" t="str" cm="1">
        <f t="array" aca="1" ref="H579" ca="1">IF(
    G579="N",
    "",
    IF(
        COUNTIFS('4.Illumina'!E:E, B579, '4.Illumina'!R:R, "Y") &gt; 0,
        _xlfn.TEXTJOIN(", ", TRUE, IF(('4.Illumina'!E:E = B579) * ('4.Illumina'!R:R = "Y"), '4.Illumina'!D:D, "")),
        IF(
            COUNTIFS('4.Illumina'!E:E, B579, '4.Illumina'!Q:Q, "Y") &gt; 0,
            _xlfn.TEXTJOIN(", ", TRUE, IF(('4.Illumina'!E:E = B579) * ('4.Illumina'!Q:Q = "Y"), '4.Illumina'!D:D, "")),
            "Awaiting Status"
        )
    )
)</f>
        <v>Sequenced</v>
      </c>
      <c r="I579" s="26" t="s">
        <v>94</v>
      </c>
      <c r="J579" s="56" t="str" cm="1">
        <f t="array" aca="1" ref="J579" ca="1">IF(
    I579="N",
    "",
    IF(
        COUNTIFS('4.PacBio'!E:E, B579, '4.PacBio'!W:W, "Y") &gt; 0,
        _xlfn.TEXTJOIN(", ", TRUE, IF(('4.PacBio'!E:E = B579) * ('4.PacBio'!W:W = "Y"), '4.PacBio'!D:D, "")),
        IF(
            COUNTIFS('4.PacBio'!E:E, B579, '4.PacBio'!V:V, "Y") &gt; 0,
            _xlfn.TEXTJOIN(", ", TRUE, IF(('4.PacBio'!E:E = B579) * ('4.PacBio'!V:V = "Y"), '4.PacBio'!D:D, "")),
            "Awaiting Status"
        )
    )
)</f>
        <v/>
      </c>
      <c r="K579" s="181" t="s">
        <v>94</v>
      </c>
      <c r="L579" s="8" t="str" cm="1">
        <f t="array" aca="1" ref="L579" ca="1">IF(
    K579="N",
    "",
    IF(
        COUNTIFS('4.HiCLibrary'!E:E, B579, '4.HiCLibrary'!V:V, "Y") &gt; 0,
        _xlfn.TEXTJOIN(", ", TRUE, IF(('4.HiCLibrary'!E:E = B579) * ('4.HiCLibrary'!V:V = "Y"), '4.HiCLibrary'!D:D, "")),
        IF(
            COUNTIFS('4.HiCLibrary'!E:E, B579, '4.HiCLibrary'!U:U, "Y") &gt; 0,
            _xlfn.TEXTJOIN(", ", TRUE, IF(('4.HiCLibrary'!E:E = B579) * ('4.HiCLibrary'!U:U = "Y"), '4.HiCLibrary'!D:D, "")),
            "Awaiting Status"
        )
    )
)</f>
        <v/>
      </c>
      <c r="M579" s="47" t="s">
        <v>94</v>
      </c>
      <c r="N579" s="56" t="str" cm="1">
        <f t="array" aca="1" ref="N579" ca="1">IF(
    M579="N",
    "",
    IF(
        COUNTIFS('4.ONT'!E:E, B579, '4.ONT'!Q:Q, "Y") &gt; 0,
        _xlfn.TEXTJOIN(", ", TRUE, IF(('4.ONT'!E:E = B579) * ('4.ONT'!Q:Q = "Y"), '4.ONT'!D:D, "")),
        IF(
            COUNTIFS('4.ONT'!E:E, B579, '4.ONT'!P:P, "Y") &gt; 0,
            _xlfn.TEXTJOIN(", ", TRUE, IF(('4.ONT'!E:E = B579) * ('4.ONT'!P:P = "Y"), '4.ONT'!D:D, "")),
            "Awaiting Status"
        )
    )
)</f>
        <v/>
      </c>
      <c r="O579" s="60" t="s">
        <v>94</v>
      </c>
      <c r="P579" s="60" t="str" cm="1">
        <f t="array" aca="1" ref="P579" ca="1">IF(
    O579="N",
    "",
    IF(
        COUNTIFS('3.RNAExtractions'!E:E, B579, '3.RNAExtractions'!Z:Z, "Y") &gt; 0,
        _xlfn.TEXTJOIN(", ", TRUE, IF(('3.RNAExtractions'!E:E = B579) * ('3.RNAExtractions'!Z:Z = "Y"), '3.RNAExtractions'!D:D, "")),
        IF(
            COUNTIFS('3.RNAExtractions'!E:E, B579, '3.RNAExtractions'!Y:Y, "Y") &gt; 0,
            _xlfn.TEXTJOIN(", ", TRUE, IF(('3.RNAExtractions'!E:E = B579) * ('3.RNAExtractions'!Y:Y = "Y"), '3.RNAExtractions'!D:D, "")),
            "Awaiting Status"
        )
    )
)</f>
        <v/>
      </c>
      <c r="Q579" s="60"/>
      <c r="R579" s="60" t="str" cm="1">
        <f t="array" aca="1" ref="R579" ca="1">IF(
    Q579="N",
    "",
    IF(
        COUNTIFS('4.RNAIllumina'!E:E, B579, '4.RNAIllumina'!Y:Y, "Y") &gt; 0,
        _xlfn.TEXTJOIN(", ", TRUE, IF(('4.RNAIllumina'!E:E = B579) * ('4.RNAIllumina'!Y:Y = "Y"), '4.RNAIllumina'!D:D, "")),
        IF(
            COUNTIFS('4.RNAIllumina'!E:E, B579, '4.RNAIllumina'!X:X, "Y") &gt; 0,
            _xlfn.TEXTJOIN(", ", TRUE, IF(('4.RNAIllumina'!E:E = B579) * ('4.RNAIllumina'!X:X = "Y"), '4.RNAIllumina'!D:D, "")),
            "Awaiting Status"
        )
    )
)</f>
        <v>Awaiting Status</v>
      </c>
      <c r="T579" s="6" t="str">
        <f ca="1">VLOOKUP($B579,'1.MetaData'!$B:$H,2,FALSE)</f>
        <v>AWFS-F16-1589</v>
      </c>
      <c r="U579" s="7" t="str">
        <f ca="1">VLOOKUP($B579,'1.MetaData'!$B:$H,3,FALSE)</f>
        <v>Priacanthus tayenus</v>
      </c>
      <c r="V579" s="7">
        <f ca="1">VLOOKUP($B579,'1.MetaData'!$B:$H,4,FALSE)</f>
        <v>0</v>
      </c>
      <c r="W579" s="6" t="str">
        <f ca="1">VLOOKUP($B579,'1.MetaData'!$B:$H,5,FALSE)</f>
        <v xml:space="preserve">WA Fisheries </v>
      </c>
      <c r="X579" s="6" t="str">
        <f ca="1">VLOOKUP($B579,'1.MetaData'!$B:$H,6,FALSE)</f>
        <v>TrEnD</v>
      </c>
      <c r="Z579"/>
    </row>
    <row r="580" spans="1:26" hidden="1" x14ac:dyDescent="0.25">
      <c r="A580" s="17">
        <v>579</v>
      </c>
      <c r="B580" s="3" t="str">
        <f t="shared" ca="1" si="11"/>
        <v>OG579</v>
      </c>
      <c r="C580" s="219" t="s">
        <v>96</v>
      </c>
      <c r="D580" s="4">
        <f ca="1">COUNTIF('2.Tissue'!C:C,B580)</f>
        <v>1</v>
      </c>
      <c r="E580" s="4">
        <f ca="1">COUNTIFS('3.DNAExtractions'!$E:$E,$B580,'3.DNAExtractions'!$D:$D,E$1)</f>
        <v>1</v>
      </c>
      <c r="F580" s="2" t="str" cm="1">
        <f t="array" aca="1" ref="F580" ca="1">IF(
    COUNTIFS('3.DNAExtractions'!E:E, B580, '3.DNAExtractions'!Y:Y, "Y") &gt; 0,
    _xlfn.TEXTJOIN(", ", TRUE, IF(('3.DNAExtractions'!E:E = B580) * ('3.DNAExtractions'!Y:Y = "Y"), '3.DNAExtractions'!D:D, "")),
    IF(
        COUNTIFS('3.DNAExtractions'!E:E, B580, '3.DNAExtractions'!X:X, "Y") &gt; 0,
        _xlfn.TEXTJOIN(", ", TRUE, IF(('3.DNAExtractions'!E:E = B580) * ('3.DNAExtractions'!X:X = "Y"), '3.DNAExtractions'!D:D, "")),
        "Awaiting Status"
    )
)</f>
        <v>Extracted</v>
      </c>
      <c r="G580" s="45" t="s">
        <v>92</v>
      </c>
      <c r="H580" s="8" t="str" cm="1">
        <f t="array" aca="1" ref="H580" ca="1">IF(
    G580="N",
    "",
    IF(
        COUNTIFS('4.Illumina'!E:E, B580, '4.Illumina'!R:R, "Y") &gt; 0,
        _xlfn.TEXTJOIN(", ", TRUE, IF(('4.Illumina'!E:E = B580) * ('4.Illumina'!R:R = "Y"), '4.Illumina'!D:D, "")),
        IF(
            COUNTIFS('4.Illumina'!E:E, B580, '4.Illumina'!Q:Q, "Y") &gt; 0,
            _xlfn.TEXTJOIN(", ", TRUE, IF(('4.Illumina'!E:E = B580) * ('4.Illumina'!Q:Q = "Y"), '4.Illumina'!D:D, "")),
            "Awaiting Status"
        )
    )
)</f>
        <v>Sequenced</v>
      </c>
      <c r="I580" s="26" t="s">
        <v>94</v>
      </c>
      <c r="J580" s="56" t="str" cm="1">
        <f t="array" aca="1" ref="J580" ca="1">IF(
    I580="N",
    "",
    IF(
        COUNTIFS('4.PacBio'!E:E, B580, '4.PacBio'!W:W, "Y") &gt; 0,
        _xlfn.TEXTJOIN(", ", TRUE, IF(('4.PacBio'!E:E = B580) * ('4.PacBio'!W:W = "Y"), '4.PacBio'!D:D, "")),
        IF(
            COUNTIFS('4.PacBio'!E:E, B580, '4.PacBio'!V:V, "Y") &gt; 0,
            _xlfn.TEXTJOIN(", ", TRUE, IF(('4.PacBio'!E:E = B580) * ('4.PacBio'!V:V = "Y"), '4.PacBio'!D:D, "")),
            "Awaiting Status"
        )
    )
)</f>
        <v/>
      </c>
      <c r="K580" s="181" t="s">
        <v>94</v>
      </c>
      <c r="L580" s="8" t="str" cm="1">
        <f t="array" aca="1" ref="L580" ca="1">IF(
    K580="N",
    "",
    IF(
        COUNTIFS('4.HiCLibrary'!E:E, B580, '4.HiCLibrary'!V:V, "Y") &gt; 0,
        _xlfn.TEXTJOIN(", ", TRUE, IF(('4.HiCLibrary'!E:E = B580) * ('4.HiCLibrary'!V:V = "Y"), '4.HiCLibrary'!D:D, "")),
        IF(
            COUNTIFS('4.HiCLibrary'!E:E, B580, '4.HiCLibrary'!U:U, "Y") &gt; 0,
            _xlfn.TEXTJOIN(", ", TRUE, IF(('4.HiCLibrary'!E:E = B580) * ('4.HiCLibrary'!U:U = "Y"), '4.HiCLibrary'!D:D, "")),
            "Awaiting Status"
        )
    )
)</f>
        <v/>
      </c>
      <c r="M580" s="47" t="s">
        <v>94</v>
      </c>
      <c r="N580" s="56" t="str" cm="1">
        <f t="array" aca="1" ref="N580" ca="1">IF(
    M580="N",
    "",
    IF(
        COUNTIFS('4.ONT'!E:E, B580, '4.ONT'!Q:Q, "Y") &gt; 0,
        _xlfn.TEXTJOIN(", ", TRUE, IF(('4.ONT'!E:E = B580) * ('4.ONT'!Q:Q = "Y"), '4.ONT'!D:D, "")),
        IF(
            COUNTIFS('4.ONT'!E:E, B580, '4.ONT'!P:P, "Y") &gt; 0,
            _xlfn.TEXTJOIN(", ", TRUE, IF(('4.ONT'!E:E = B580) * ('4.ONT'!P:P = "Y"), '4.ONT'!D:D, "")),
            "Awaiting Status"
        )
    )
)</f>
        <v/>
      </c>
      <c r="O580" s="60" t="s">
        <v>94</v>
      </c>
      <c r="P580" s="60" t="str" cm="1">
        <f t="array" aca="1" ref="P580" ca="1">IF(
    O580="N",
    "",
    IF(
        COUNTIFS('3.RNAExtractions'!E:E, B580, '3.RNAExtractions'!Z:Z, "Y") &gt; 0,
        _xlfn.TEXTJOIN(", ", TRUE, IF(('3.RNAExtractions'!E:E = B580) * ('3.RNAExtractions'!Z:Z = "Y"), '3.RNAExtractions'!D:D, "")),
        IF(
            COUNTIFS('3.RNAExtractions'!E:E, B580, '3.RNAExtractions'!Y:Y, "Y") &gt; 0,
            _xlfn.TEXTJOIN(", ", TRUE, IF(('3.RNAExtractions'!E:E = B580) * ('3.RNAExtractions'!Y:Y = "Y"), '3.RNAExtractions'!D:D, "")),
            "Awaiting Status"
        )
    )
)</f>
        <v/>
      </c>
      <c r="Q580" s="60"/>
      <c r="R580" s="60" t="str" cm="1">
        <f t="array" aca="1" ref="R580" ca="1">IF(
    Q580="N",
    "",
    IF(
        COUNTIFS('4.RNAIllumina'!E:E, B580, '4.RNAIllumina'!Y:Y, "Y") &gt; 0,
        _xlfn.TEXTJOIN(", ", TRUE, IF(('4.RNAIllumina'!E:E = B580) * ('4.RNAIllumina'!Y:Y = "Y"), '4.RNAIllumina'!D:D, "")),
        IF(
            COUNTIFS('4.RNAIllumina'!E:E, B580, '4.RNAIllumina'!X:X, "Y") &gt; 0,
            _xlfn.TEXTJOIN(", ", TRUE, IF(('4.RNAIllumina'!E:E = B580) * ('4.RNAIllumina'!X:X = "Y"), '4.RNAIllumina'!D:D, "")),
            "Awaiting Status"
        )
    )
)</f>
        <v>Awaiting Status</v>
      </c>
      <c r="T580" s="6" t="str">
        <f ca="1">VLOOKUP($B580,'1.MetaData'!$B:$H,2,FALSE)</f>
        <v>AWFS-F16-1550</v>
      </c>
      <c r="U580" s="7" t="str">
        <f ca="1">VLOOKUP($B580,'1.MetaData'!$B:$H,3,FALSE)</f>
        <v>Pristipomoides auricilla</v>
      </c>
      <c r="V580" s="7" t="str">
        <f ca="1">VLOOKUP($B580,'1.MetaData'!$B:$H,4,FALSE)</f>
        <v xml:space="preserve">Goldflag jobfish </v>
      </c>
      <c r="W580" s="6" t="str">
        <f ca="1">VLOOKUP($B580,'1.MetaData'!$B:$H,5,FALSE)</f>
        <v xml:space="preserve">WA Fisheries </v>
      </c>
      <c r="X580" s="6" t="str">
        <f ca="1">VLOOKUP($B580,'1.MetaData'!$B:$H,6,FALSE)</f>
        <v>TrEnD</v>
      </c>
      <c r="Z580"/>
    </row>
    <row r="581" spans="1:26" hidden="1" x14ac:dyDescent="0.25">
      <c r="A581" s="17">
        <v>580</v>
      </c>
      <c r="B581" s="3" t="str">
        <f t="shared" ca="1" si="11"/>
        <v>OG580</v>
      </c>
      <c r="C581" s="219" t="s">
        <v>96</v>
      </c>
      <c r="D581" s="4">
        <f ca="1">COUNTIF('2.Tissue'!C:C,B581)</f>
        <v>1</v>
      </c>
      <c r="E581" s="4">
        <f ca="1">COUNTIFS('3.DNAExtractions'!$E:$E,$B581,'3.DNAExtractions'!$D:$D,E$1)</f>
        <v>1</v>
      </c>
      <c r="F581" s="2" t="str" cm="1">
        <f t="array" aca="1" ref="F581" ca="1">IF(
    COUNTIFS('3.DNAExtractions'!E:E, B581, '3.DNAExtractions'!Y:Y, "Y") &gt; 0,
    _xlfn.TEXTJOIN(", ", TRUE, IF(('3.DNAExtractions'!E:E = B581) * ('3.DNAExtractions'!Y:Y = "Y"), '3.DNAExtractions'!D:D, "")),
    IF(
        COUNTIFS('3.DNAExtractions'!E:E, B581, '3.DNAExtractions'!X:X, "Y") &gt; 0,
        _xlfn.TEXTJOIN(", ", TRUE, IF(('3.DNAExtractions'!E:E = B581) * ('3.DNAExtractions'!X:X = "Y"), '3.DNAExtractions'!D:D, "")),
        "Awaiting Status"
    )
)</f>
        <v>Extracted</v>
      </c>
      <c r="G581" s="45" t="s">
        <v>92</v>
      </c>
      <c r="H581" s="8" t="str" cm="1">
        <f t="array" aca="1" ref="H581" ca="1">IF(
    G581="N",
    "",
    IF(
        COUNTIFS('4.Illumina'!E:E, B581, '4.Illumina'!R:R, "Y") &gt; 0,
        _xlfn.TEXTJOIN(", ", TRUE, IF(('4.Illumina'!E:E = B581) * ('4.Illumina'!R:R = "Y"), '4.Illumina'!D:D, "")),
        IF(
            COUNTIFS('4.Illumina'!E:E, B581, '4.Illumina'!Q:Q, "Y") &gt; 0,
            _xlfn.TEXTJOIN(", ", TRUE, IF(('4.Illumina'!E:E = B581) * ('4.Illumina'!Q:Q = "Y"), '4.Illumina'!D:D, "")),
            "Awaiting Status"
        )
    )
)</f>
        <v>Sequenced</v>
      </c>
      <c r="I581" s="26" t="s">
        <v>94</v>
      </c>
      <c r="J581" s="56" t="str" cm="1">
        <f t="array" aca="1" ref="J581" ca="1">IF(
    I581="N",
    "",
    IF(
        COUNTIFS('4.PacBio'!E:E, B581, '4.PacBio'!W:W, "Y") &gt; 0,
        _xlfn.TEXTJOIN(", ", TRUE, IF(('4.PacBio'!E:E = B581) * ('4.PacBio'!W:W = "Y"), '4.PacBio'!D:D, "")),
        IF(
            COUNTIFS('4.PacBio'!E:E, B581, '4.PacBio'!V:V, "Y") &gt; 0,
            _xlfn.TEXTJOIN(", ", TRUE, IF(('4.PacBio'!E:E = B581) * ('4.PacBio'!V:V = "Y"), '4.PacBio'!D:D, "")),
            "Awaiting Status"
        )
    )
)</f>
        <v/>
      </c>
      <c r="K581" s="181" t="s">
        <v>94</v>
      </c>
      <c r="L581" s="8" t="str" cm="1">
        <f t="array" aca="1" ref="L581" ca="1">IF(
    K581="N",
    "",
    IF(
        COUNTIFS('4.HiCLibrary'!E:E, B581, '4.HiCLibrary'!V:V, "Y") &gt; 0,
        _xlfn.TEXTJOIN(", ", TRUE, IF(('4.HiCLibrary'!E:E = B581) * ('4.HiCLibrary'!V:V = "Y"), '4.HiCLibrary'!D:D, "")),
        IF(
            COUNTIFS('4.HiCLibrary'!E:E, B581, '4.HiCLibrary'!U:U, "Y") &gt; 0,
            _xlfn.TEXTJOIN(", ", TRUE, IF(('4.HiCLibrary'!E:E = B581) * ('4.HiCLibrary'!U:U = "Y"), '4.HiCLibrary'!D:D, "")),
            "Awaiting Status"
        )
    )
)</f>
        <v/>
      </c>
      <c r="M581" s="47" t="s">
        <v>94</v>
      </c>
      <c r="N581" s="56" t="str" cm="1">
        <f t="array" aca="1" ref="N581" ca="1">IF(
    M581="N",
    "",
    IF(
        COUNTIFS('4.ONT'!E:E, B581, '4.ONT'!Q:Q, "Y") &gt; 0,
        _xlfn.TEXTJOIN(", ", TRUE, IF(('4.ONT'!E:E = B581) * ('4.ONT'!Q:Q = "Y"), '4.ONT'!D:D, "")),
        IF(
            COUNTIFS('4.ONT'!E:E, B581, '4.ONT'!P:P, "Y") &gt; 0,
            _xlfn.TEXTJOIN(", ", TRUE, IF(('4.ONT'!E:E = B581) * ('4.ONT'!P:P = "Y"), '4.ONT'!D:D, "")),
            "Awaiting Status"
        )
    )
)</f>
        <v/>
      </c>
      <c r="O581" s="60" t="s">
        <v>94</v>
      </c>
      <c r="P581" s="60" t="str" cm="1">
        <f t="array" aca="1" ref="P581" ca="1">IF(
    O581="N",
    "",
    IF(
        COUNTIFS('3.RNAExtractions'!E:E, B581, '3.RNAExtractions'!Z:Z, "Y") &gt; 0,
        _xlfn.TEXTJOIN(", ", TRUE, IF(('3.RNAExtractions'!E:E = B581) * ('3.RNAExtractions'!Z:Z = "Y"), '3.RNAExtractions'!D:D, "")),
        IF(
            COUNTIFS('3.RNAExtractions'!E:E, B581, '3.RNAExtractions'!Y:Y, "Y") &gt; 0,
            _xlfn.TEXTJOIN(", ", TRUE, IF(('3.RNAExtractions'!E:E = B581) * ('3.RNAExtractions'!Y:Y = "Y"), '3.RNAExtractions'!D:D, "")),
            "Awaiting Status"
        )
    )
)</f>
        <v/>
      </c>
      <c r="Q581" s="60"/>
      <c r="R581" s="60" t="str" cm="1">
        <f t="array" aca="1" ref="R581" ca="1">IF(
    Q581="N",
    "",
    IF(
        COUNTIFS('4.RNAIllumina'!E:E, B581, '4.RNAIllumina'!Y:Y, "Y") &gt; 0,
        _xlfn.TEXTJOIN(", ", TRUE, IF(('4.RNAIllumina'!E:E = B581) * ('4.RNAIllumina'!Y:Y = "Y"), '4.RNAIllumina'!D:D, "")),
        IF(
            COUNTIFS('4.RNAIllumina'!E:E, B581, '4.RNAIllumina'!X:X, "Y") &gt; 0,
            _xlfn.TEXTJOIN(", ", TRUE, IF(('4.RNAIllumina'!E:E = B581) * ('4.RNAIllumina'!X:X = "Y"), '4.RNAIllumina'!D:D, "")),
            "Awaiting Status"
        )
    )
)</f>
        <v>Awaiting Status</v>
      </c>
      <c r="T581" s="6" t="str">
        <f ca="1">VLOOKUP($B581,'1.MetaData'!$B:$H,2,FALSE)</f>
        <v>AWFS-F16-1553</v>
      </c>
      <c r="U581" s="7" t="str">
        <f ca="1">VLOOKUP($B581,'1.MetaData'!$B:$H,3,FALSE)</f>
        <v xml:space="preserve">Pristipomoides zonatus </v>
      </c>
      <c r="V581" s="7" t="str">
        <f ca="1">VLOOKUP($B581,'1.MetaData'!$B:$H,4,FALSE)</f>
        <v xml:space="preserve">Oblique-banded snapper </v>
      </c>
      <c r="W581" s="6" t="str">
        <f ca="1">VLOOKUP($B581,'1.MetaData'!$B:$H,5,FALSE)</f>
        <v xml:space="preserve">WA Fisheries </v>
      </c>
      <c r="X581" s="6" t="str">
        <f ca="1">VLOOKUP($B581,'1.MetaData'!$B:$H,6,FALSE)</f>
        <v>TrEnD</v>
      </c>
      <c r="Z581"/>
    </row>
    <row r="582" spans="1:26" hidden="1" x14ac:dyDescent="0.25">
      <c r="A582" s="17">
        <v>581</v>
      </c>
      <c r="B582" s="3" t="str">
        <f t="shared" ca="1" si="11"/>
        <v>OG581</v>
      </c>
      <c r="C582" s="219" t="s">
        <v>96</v>
      </c>
      <c r="D582" s="4">
        <f ca="1">COUNTIF('2.Tissue'!C:C,B582)</f>
        <v>1</v>
      </c>
      <c r="E582" s="4">
        <f ca="1">COUNTIFS('3.DNAExtractions'!$E:$E,$B582,'3.DNAExtractions'!$D:$D,E$1)</f>
        <v>1</v>
      </c>
      <c r="F582" s="2" t="str" cm="1">
        <f t="array" aca="1" ref="F582" ca="1">IF(
    COUNTIFS('3.DNAExtractions'!E:E, B582, '3.DNAExtractions'!Y:Y, "Y") &gt; 0,
    _xlfn.TEXTJOIN(", ", TRUE, IF(('3.DNAExtractions'!E:E = B582) * ('3.DNAExtractions'!Y:Y = "Y"), '3.DNAExtractions'!D:D, "")),
    IF(
        COUNTIFS('3.DNAExtractions'!E:E, B582, '3.DNAExtractions'!X:X, "Y") &gt; 0,
        _xlfn.TEXTJOIN(", ", TRUE, IF(('3.DNAExtractions'!E:E = B582) * ('3.DNAExtractions'!X:X = "Y"), '3.DNAExtractions'!D:D, "")),
        "Awaiting Status"
    )
)</f>
        <v>Extracted</v>
      </c>
      <c r="G582" s="45" t="s">
        <v>92</v>
      </c>
      <c r="H582" s="8" t="str" cm="1">
        <f t="array" aca="1" ref="H582" ca="1">IF(
    G582="N",
    "",
    IF(
        COUNTIFS('4.Illumina'!E:E, B582, '4.Illumina'!R:R, "Y") &gt; 0,
        _xlfn.TEXTJOIN(", ", TRUE, IF(('4.Illumina'!E:E = B582) * ('4.Illumina'!R:R = "Y"), '4.Illumina'!D:D, "")),
        IF(
            COUNTIFS('4.Illumina'!E:E, B582, '4.Illumina'!Q:Q, "Y") &gt; 0,
            _xlfn.TEXTJOIN(", ", TRUE, IF(('4.Illumina'!E:E = B582) * ('4.Illumina'!Q:Q = "Y"), '4.Illumina'!D:D, "")),
            "Awaiting Status"
        )
    )
)</f>
        <v>Sequenced</v>
      </c>
      <c r="I582" s="26" t="s">
        <v>94</v>
      </c>
      <c r="J582" s="56" t="str" cm="1">
        <f t="array" aca="1" ref="J582" ca="1">IF(
    I582="N",
    "",
    IF(
        COUNTIFS('4.PacBio'!E:E, B582, '4.PacBio'!W:W, "Y") &gt; 0,
        _xlfn.TEXTJOIN(", ", TRUE, IF(('4.PacBio'!E:E = B582) * ('4.PacBio'!W:W = "Y"), '4.PacBio'!D:D, "")),
        IF(
            COUNTIFS('4.PacBio'!E:E, B582, '4.PacBio'!V:V, "Y") &gt; 0,
            _xlfn.TEXTJOIN(", ", TRUE, IF(('4.PacBio'!E:E = B582) * ('4.PacBio'!V:V = "Y"), '4.PacBio'!D:D, "")),
            "Awaiting Status"
        )
    )
)</f>
        <v/>
      </c>
      <c r="K582" s="181" t="s">
        <v>94</v>
      </c>
      <c r="L582" s="8" t="str" cm="1">
        <f t="array" aca="1" ref="L582" ca="1">IF(
    K582="N",
    "",
    IF(
        COUNTIFS('4.HiCLibrary'!E:E, B582, '4.HiCLibrary'!V:V, "Y") &gt; 0,
        _xlfn.TEXTJOIN(", ", TRUE, IF(('4.HiCLibrary'!E:E = B582) * ('4.HiCLibrary'!V:V = "Y"), '4.HiCLibrary'!D:D, "")),
        IF(
            COUNTIFS('4.HiCLibrary'!E:E, B582, '4.HiCLibrary'!U:U, "Y") &gt; 0,
            _xlfn.TEXTJOIN(", ", TRUE, IF(('4.HiCLibrary'!E:E = B582) * ('4.HiCLibrary'!U:U = "Y"), '4.HiCLibrary'!D:D, "")),
            "Awaiting Status"
        )
    )
)</f>
        <v/>
      </c>
      <c r="M582" s="47" t="s">
        <v>94</v>
      </c>
      <c r="N582" s="56" t="str" cm="1">
        <f t="array" aca="1" ref="N582" ca="1">IF(
    M582="N",
    "",
    IF(
        COUNTIFS('4.ONT'!E:E, B582, '4.ONT'!Q:Q, "Y") &gt; 0,
        _xlfn.TEXTJOIN(", ", TRUE, IF(('4.ONT'!E:E = B582) * ('4.ONT'!Q:Q = "Y"), '4.ONT'!D:D, "")),
        IF(
            COUNTIFS('4.ONT'!E:E, B582, '4.ONT'!P:P, "Y") &gt; 0,
            _xlfn.TEXTJOIN(", ", TRUE, IF(('4.ONT'!E:E = B582) * ('4.ONT'!P:P = "Y"), '4.ONT'!D:D, "")),
            "Awaiting Status"
        )
    )
)</f>
        <v/>
      </c>
      <c r="O582" s="60" t="s">
        <v>94</v>
      </c>
      <c r="P582" s="60" t="str" cm="1">
        <f t="array" aca="1" ref="P582" ca="1">IF(
    O582="N",
    "",
    IF(
        COUNTIFS('3.RNAExtractions'!E:E, B582, '3.RNAExtractions'!Z:Z, "Y") &gt; 0,
        _xlfn.TEXTJOIN(", ", TRUE, IF(('3.RNAExtractions'!E:E = B582) * ('3.RNAExtractions'!Z:Z = "Y"), '3.RNAExtractions'!D:D, "")),
        IF(
            COUNTIFS('3.RNAExtractions'!E:E, B582, '3.RNAExtractions'!Y:Y, "Y") &gt; 0,
            _xlfn.TEXTJOIN(", ", TRUE, IF(('3.RNAExtractions'!E:E = B582) * ('3.RNAExtractions'!Y:Y = "Y"), '3.RNAExtractions'!D:D, "")),
            "Awaiting Status"
        )
    )
)</f>
        <v/>
      </c>
      <c r="Q582" s="60"/>
      <c r="R582" s="60" t="str" cm="1">
        <f t="array" aca="1" ref="R582" ca="1">IF(
    Q582="N",
    "",
    IF(
        COUNTIFS('4.RNAIllumina'!E:E, B582, '4.RNAIllumina'!Y:Y, "Y") &gt; 0,
        _xlfn.TEXTJOIN(", ", TRUE, IF(('4.RNAIllumina'!E:E = B582) * ('4.RNAIllumina'!Y:Y = "Y"), '4.RNAIllumina'!D:D, "")),
        IF(
            COUNTIFS('4.RNAIllumina'!E:E, B582, '4.RNAIllumina'!X:X, "Y") &gt; 0,
            _xlfn.TEXTJOIN(", ", TRUE, IF(('4.RNAIllumina'!E:E = B582) * ('4.RNAIllumina'!X:X = "Y"), '4.RNAIllumina'!D:D, "")),
            "Awaiting Status"
        )
    )
)</f>
        <v>Awaiting Status</v>
      </c>
      <c r="T582" s="6" t="str">
        <f ca="1">VLOOKUP($B582,'1.MetaData'!$B:$H,2,FALSE)</f>
        <v>AWFS-F16-1494</v>
      </c>
      <c r="U582" s="7" t="str">
        <f ca="1">VLOOKUP($B582,'1.MetaData'!$B:$H,3,FALSE)</f>
        <v>Pristotis obtusirostris</v>
      </c>
      <c r="V582" s="7" t="str">
        <f ca="1">VLOOKUP($B582,'1.MetaData'!$B:$H,4,FALSE)</f>
        <v xml:space="preserve">Gulf damselfish </v>
      </c>
      <c r="W582" s="6" t="str">
        <f ca="1">VLOOKUP($B582,'1.MetaData'!$B:$H,5,FALSE)</f>
        <v xml:space="preserve">WA Fisheries </v>
      </c>
      <c r="X582" s="6" t="str">
        <f ca="1">VLOOKUP($B582,'1.MetaData'!$B:$H,6,FALSE)</f>
        <v>TrEnD</v>
      </c>
      <c r="Z582"/>
    </row>
    <row r="583" spans="1:26" hidden="1" x14ac:dyDescent="0.25">
      <c r="A583" s="17">
        <v>582</v>
      </c>
      <c r="B583" s="3" t="str">
        <f t="shared" ca="1" si="11"/>
        <v>OG582</v>
      </c>
      <c r="C583" s="219" t="s">
        <v>96</v>
      </c>
      <c r="D583" s="4">
        <f ca="1">COUNTIF('2.Tissue'!C:C,B583)</f>
        <v>1</v>
      </c>
      <c r="E583" s="4">
        <f ca="1">COUNTIFS('3.DNAExtractions'!$E:$E,$B583,'3.DNAExtractions'!$D:$D,E$1)</f>
        <v>1</v>
      </c>
      <c r="F583" s="2" t="str" cm="1">
        <f t="array" aca="1" ref="F583" ca="1">IF(
    COUNTIFS('3.DNAExtractions'!E:E, B583, '3.DNAExtractions'!Y:Y, "Y") &gt; 0,
    _xlfn.TEXTJOIN(", ", TRUE, IF(('3.DNAExtractions'!E:E = B583) * ('3.DNAExtractions'!Y:Y = "Y"), '3.DNAExtractions'!D:D, "")),
    IF(
        COUNTIFS('3.DNAExtractions'!E:E, B583, '3.DNAExtractions'!X:X, "Y") &gt; 0,
        _xlfn.TEXTJOIN(", ", TRUE, IF(('3.DNAExtractions'!E:E = B583) * ('3.DNAExtractions'!X:X = "Y"), '3.DNAExtractions'!D:D, "")),
        "Awaiting Status"
    )
)</f>
        <v>Extracted</v>
      </c>
      <c r="G583" s="45" t="s">
        <v>92</v>
      </c>
      <c r="H583" s="8" t="str" cm="1">
        <f t="array" aca="1" ref="H583" ca="1">IF(
    G583="N",
    "",
    IF(
        COUNTIFS('4.Illumina'!E:E, B583, '4.Illumina'!R:R, "Y") &gt; 0,
        _xlfn.TEXTJOIN(", ", TRUE, IF(('4.Illumina'!E:E = B583) * ('4.Illumina'!R:R = "Y"), '4.Illumina'!D:D, "")),
        IF(
            COUNTIFS('4.Illumina'!E:E, B583, '4.Illumina'!Q:Q, "Y") &gt; 0,
            _xlfn.TEXTJOIN(", ", TRUE, IF(('4.Illumina'!E:E = B583) * ('4.Illumina'!Q:Q = "Y"), '4.Illumina'!D:D, "")),
            "Awaiting Status"
        )
    )
)</f>
        <v>Sequenced</v>
      </c>
      <c r="I583" s="26" t="s">
        <v>94</v>
      </c>
      <c r="J583" s="56" t="str" cm="1">
        <f t="array" aca="1" ref="J583" ca="1">IF(
    I583="N",
    "",
    IF(
        COUNTIFS('4.PacBio'!E:E, B583, '4.PacBio'!W:W, "Y") &gt; 0,
        _xlfn.TEXTJOIN(", ", TRUE, IF(('4.PacBio'!E:E = B583) * ('4.PacBio'!W:W = "Y"), '4.PacBio'!D:D, "")),
        IF(
            COUNTIFS('4.PacBio'!E:E, B583, '4.PacBio'!V:V, "Y") &gt; 0,
            _xlfn.TEXTJOIN(", ", TRUE, IF(('4.PacBio'!E:E = B583) * ('4.PacBio'!V:V = "Y"), '4.PacBio'!D:D, "")),
            "Awaiting Status"
        )
    )
)</f>
        <v/>
      </c>
      <c r="K583" s="181" t="s">
        <v>94</v>
      </c>
      <c r="L583" s="8" t="str" cm="1">
        <f t="array" aca="1" ref="L583" ca="1">IF(
    K583="N",
    "",
    IF(
        COUNTIFS('4.HiCLibrary'!E:E, B583, '4.HiCLibrary'!V:V, "Y") &gt; 0,
        _xlfn.TEXTJOIN(", ", TRUE, IF(('4.HiCLibrary'!E:E = B583) * ('4.HiCLibrary'!V:V = "Y"), '4.HiCLibrary'!D:D, "")),
        IF(
            COUNTIFS('4.HiCLibrary'!E:E, B583, '4.HiCLibrary'!U:U, "Y") &gt; 0,
            _xlfn.TEXTJOIN(", ", TRUE, IF(('4.HiCLibrary'!E:E = B583) * ('4.HiCLibrary'!U:U = "Y"), '4.HiCLibrary'!D:D, "")),
            "Awaiting Status"
        )
    )
)</f>
        <v/>
      </c>
      <c r="M583" s="47" t="s">
        <v>94</v>
      </c>
      <c r="N583" s="56" t="str" cm="1">
        <f t="array" aca="1" ref="N583" ca="1">IF(
    M583="N",
    "",
    IF(
        COUNTIFS('4.ONT'!E:E, B583, '4.ONT'!Q:Q, "Y") &gt; 0,
        _xlfn.TEXTJOIN(", ", TRUE, IF(('4.ONT'!E:E = B583) * ('4.ONT'!Q:Q = "Y"), '4.ONT'!D:D, "")),
        IF(
            COUNTIFS('4.ONT'!E:E, B583, '4.ONT'!P:P, "Y") &gt; 0,
            _xlfn.TEXTJOIN(", ", TRUE, IF(('4.ONT'!E:E = B583) * ('4.ONT'!P:P = "Y"), '4.ONT'!D:D, "")),
            "Awaiting Status"
        )
    )
)</f>
        <v/>
      </c>
      <c r="O583" s="60" t="s">
        <v>94</v>
      </c>
      <c r="P583" s="60" t="str" cm="1">
        <f t="array" aca="1" ref="P583" ca="1">IF(
    O583="N",
    "",
    IF(
        COUNTIFS('3.RNAExtractions'!E:E, B583, '3.RNAExtractions'!Z:Z, "Y") &gt; 0,
        _xlfn.TEXTJOIN(", ", TRUE, IF(('3.RNAExtractions'!E:E = B583) * ('3.RNAExtractions'!Z:Z = "Y"), '3.RNAExtractions'!D:D, "")),
        IF(
            COUNTIFS('3.RNAExtractions'!E:E, B583, '3.RNAExtractions'!Y:Y, "Y") &gt; 0,
            _xlfn.TEXTJOIN(", ", TRUE, IF(('3.RNAExtractions'!E:E = B583) * ('3.RNAExtractions'!Y:Y = "Y"), '3.RNAExtractions'!D:D, "")),
            "Awaiting Status"
        )
    )
)</f>
        <v/>
      </c>
      <c r="Q583" s="60"/>
      <c r="R583" s="60" t="str" cm="1">
        <f t="array" aca="1" ref="R583" ca="1">IF(
    Q583="N",
    "",
    IF(
        COUNTIFS('4.RNAIllumina'!E:E, B583, '4.RNAIllumina'!Y:Y, "Y") &gt; 0,
        _xlfn.TEXTJOIN(", ", TRUE, IF(('4.RNAIllumina'!E:E = B583) * ('4.RNAIllumina'!Y:Y = "Y"), '4.RNAIllumina'!D:D, "")),
        IF(
            COUNTIFS('4.RNAIllumina'!E:E, B583, '4.RNAIllumina'!X:X, "Y") &gt; 0,
            _xlfn.TEXTJOIN(", ", TRUE, IF(('4.RNAIllumina'!E:E = B583) * ('4.RNAIllumina'!X:X = "Y"), '4.RNAIllumina'!D:D, "")),
            "Awaiting Status"
        )
    )
)</f>
        <v>Awaiting Status</v>
      </c>
      <c r="T583" s="6" t="str">
        <f ca="1">VLOOKUP($B583,'1.MetaData'!$B:$H,2,FALSE)</f>
        <v>AWFS-F16-1499</v>
      </c>
      <c r="U583" s="7" t="str">
        <f ca="1">VLOOKUP($B583,'1.MetaData'!$B:$H,3,FALSE)</f>
        <v>Pterocaesio digramma</v>
      </c>
      <c r="V583" s="7" t="str">
        <f ca="1">VLOOKUP($B583,'1.MetaData'!$B:$H,4,FALSE)</f>
        <v xml:space="preserve">Double-lined fusilier </v>
      </c>
      <c r="W583" s="6" t="str">
        <f ca="1">VLOOKUP($B583,'1.MetaData'!$B:$H,5,FALSE)</f>
        <v xml:space="preserve">WA Fisheries </v>
      </c>
      <c r="X583" s="6" t="str">
        <f ca="1">VLOOKUP($B583,'1.MetaData'!$B:$H,6,FALSE)</f>
        <v>TrEnD</v>
      </c>
      <c r="Z583"/>
    </row>
    <row r="584" spans="1:26" hidden="1" x14ac:dyDescent="0.25">
      <c r="A584" s="17">
        <v>583</v>
      </c>
      <c r="B584" s="3" t="str">
        <f t="shared" ca="1" si="11"/>
        <v>OG583</v>
      </c>
      <c r="C584" s="219" t="s">
        <v>96</v>
      </c>
      <c r="D584" s="4">
        <f ca="1">COUNTIF('2.Tissue'!C:C,B584)</f>
        <v>1</v>
      </c>
      <c r="E584" s="4">
        <f ca="1">COUNTIFS('3.DNAExtractions'!$E:$E,$B584,'3.DNAExtractions'!$D:$D,E$1)</f>
        <v>1</v>
      </c>
      <c r="F584" s="2" t="str" cm="1">
        <f t="array" aca="1" ref="F584" ca="1">IF(
    COUNTIFS('3.DNAExtractions'!E:E, B584, '3.DNAExtractions'!Y:Y, "Y") &gt; 0,
    _xlfn.TEXTJOIN(", ", TRUE, IF(('3.DNAExtractions'!E:E = B584) * ('3.DNAExtractions'!Y:Y = "Y"), '3.DNAExtractions'!D:D, "")),
    IF(
        COUNTIFS('3.DNAExtractions'!E:E, B584, '3.DNAExtractions'!X:X, "Y") &gt; 0,
        _xlfn.TEXTJOIN(", ", TRUE, IF(('3.DNAExtractions'!E:E = B584) * ('3.DNAExtractions'!X:X = "Y"), '3.DNAExtractions'!D:D, "")),
        "Awaiting Status"
    )
)</f>
        <v>Extracted</v>
      </c>
      <c r="G584" s="45" t="s">
        <v>92</v>
      </c>
      <c r="H584" s="8" t="str" cm="1">
        <f t="array" aca="1" ref="H584" ca="1">IF(
    G584="N",
    "",
    IF(
        COUNTIFS('4.Illumina'!E:E, B584, '4.Illumina'!R:R, "Y") &gt; 0,
        _xlfn.TEXTJOIN(", ", TRUE, IF(('4.Illumina'!E:E = B584) * ('4.Illumina'!R:R = "Y"), '4.Illumina'!D:D, "")),
        IF(
            COUNTIFS('4.Illumina'!E:E, B584, '4.Illumina'!Q:Q, "Y") &gt; 0,
            _xlfn.TEXTJOIN(", ", TRUE, IF(('4.Illumina'!E:E = B584) * ('4.Illumina'!Q:Q = "Y"), '4.Illumina'!D:D, "")),
            "Awaiting Status"
        )
    )
)</f>
        <v>Sequenced</v>
      </c>
      <c r="I584" s="26" t="s">
        <v>94</v>
      </c>
      <c r="J584" s="56" t="str" cm="1">
        <f t="array" aca="1" ref="J584" ca="1">IF(
    I584="N",
    "",
    IF(
        COUNTIFS('4.PacBio'!E:E, B584, '4.PacBio'!W:W, "Y") &gt; 0,
        _xlfn.TEXTJOIN(", ", TRUE, IF(('4.PacBio'!E:E = B584) * ('4.PacBio'!W:W = "Y"), '4.PacBio'!D:D, "")),
        IF(
            COUNTIFS('4.PacBio'!E:E, B584, '4.PacBio'!V:V, "Y") &gt; 0,
            _xlfn.TEXTJOIN(", ", TRUE, IF(('4.PacBio'!E:E = B584) * ('4.PacBio'!V:V = "Y"), '4.PacBio'!D:D, "")),
            "Awaiting Status"
        )
    )
)</f>
        <v/>
      </c>
      <c r="K584" s="181" t="s">
        <v>94</v>
      </c>
      <c r="L584" s="8" t="str" cm="1">
        <f t="array" aca="1" ref="L584" ca="1">IF(
    K584="N",
    "",
    IF(
        COUNTIFS('4.HiCLibrary'!E:E, B584, '4.HiCLibrary'!V:V, "Y") &gt; 0,
        _xlfn.TEXTJOIN(", ", TRUE, IF(('4.HiCLibrary'!E:E = B584) * ('4.HiCLibrary'!V:V = "Y"), '4.HiCLibrary'!D:D, "")),
        IF(
            COUNTIFS('4.HiCLibrary'!E:E, B584, '4.HiCLibrary'!U:U, "Y") &gt; 0,
            _xlfn.TEXTJOIN(", ", TRUE, IF(('4.HiCLibrary'!E:E = B584) * ('4.HiCLibrary'!U:U = "Y"), '4.HiCLibrary'!D:D, "")),
            "Awaiting Status"
        )
    )
)</f>
        <v/>
      </c>
      <c r="M584" s="47" t="s">
        <v>94</v>
      </c>
      <c r="N584" s="56" t="str" cm="1">
        <f t="array" aca="1" ref="N584" ca="1">IF(
    M584="N",
    "",
    IF(
        COUNTIFS('4.ONT'!E:E, B584, '4.ONT'!Q:Q, "Y") &gt; 0,
        _xlfn.TEXTJOIN(", ", TRUE, IF(('4.ONT'!E:E = B584) * ('4.ONT'!Q:Q = "Y"), '4.ONT'!D:D, "")),
        IF(
            COUNTIFS('4.ONT'!E:E, B584, '4.ONT'!P:P, "Y") &gt; 0,
            _xlfn.TEXTJOIN(", ", TRUE, IF(('4.ONT'!E:E = B584) * ('4.ONT'!P:P = "Y"), '4.ONT'!D:D, "")),
            "Awaiting Status"
        )
    )
)</f>
        <v/>
      </c>
      <c r="O584" s="60" t="s">
        <v>94</v>
      </c>
      <c r="P584" s="60" t="str" cm="1">
        <f t="array" aca="1" ref="P584" ca="1">IF(
    O584="N",
    "",
    IF(
        COUNTIFS('3.RNAExtractions'!E:E, B584, '3.RNAExtractions'!Z:Z, "Y") &gt; 0,
        _xlfn.TEXTJOIN(", ", TRUE, IF(('3.RNAExtractions'!E:E = B584) * ('3.RNAExtractions'!Z:Z = "Y"), '3.RNAExtractions'!D:D, "")),
        IF(
            COUNTIFS('3.RNAExtractions'!E:E, B584, '3.RNAExtractions'!Y:Y, "Y") &gt; 0,
            _xlfn.TEXTJOIN(", ", TRUE, IF(('3.RNAExtractions'!E:E = B584) * ('3.RNAExtractions'!Y:Y = "Y"), '3.RNAExtractions'!D:D, "")),
            "Awaiting Status"
        )
    )
)</f>
        <v/>
      </c>
      <c r="Q584" s="60"/>
      <c r="R584" s="60" t="str" cm="1">
        <f t="array" aca="1" ref="R584" ca="1">IF(
    Q584="N",
    "",
    IF(
        COUNTIFS('4.RNAIllumina'!E:E, B584, '4.RNAIllumina'!Y:Y, "Y") &gt; 0,
        _xlfn.TEXTJOIN(", ", TRUE, IF(('4.RNAIllumina'!E:E = B584) * ('4.RNAIllumina'!Y:Y = "Y"), '4.RNAIllumina'!D:D, "")),
        IF(
            COUNTIFS('4.RNAIllumina'!E:E, B584, '4.RNAIllumina'!X:X, "Y") &gt; 0,
            _xlfn.TEXTJOIN(", ", TRUE, IF(('4.RNAIllumina'!E:E = B584) * ('4.RNAIllumina'!X:X = "Y"), '4.RNAIllumina'!D:D, "")),
            "Awaiting Status"
        )
    )
)</f>
        <v>Awaiting Status</v>
      </c>
      <c r="T584" s="6" t="str">
        <f ca="1">VLOOKUP($B584,'1.MetaData'!$B:$H,2,FALSE)</f>
        <v>AWFS-F16-1502</v>
      </c>
      <c r="U584" s="7" t="str">
        <f ca="1">VLOOKUP($B584,'1.MetaData'!$B:$H,3,FALSE)</f>
        <v>Saurida gracilis</v>
      </c>
      <c r="V584" s="7" t="str">
        <f ca="1">VLOOKUP($B584,'1.MetaData'!$B:$H,4,FALSE)</f>
        <v xml:space="preserve">Gracile lizardfish </v>
      </c>
      <c r="W584" s="6" t="str">
        <f ca="1">VLOOKUP($B584,'1.MetaData'!$B:$H,5,FALSE)</f>
        <v xml:space="preserve">WA Fisheries </v>
      </c>
      <c r="X584" s="6" t="str">
        <f ca="1">VLOOKUP($B584,'1.MetaData'!$B:$H,6,FALSE)</f>
        <v>TrEnD</v>
      </c>
      <c r="Z584"/>
    </row>
    <row r="585" spans="1:26" hidden="1" x14ac:dyDescent="0.25">
      <c r="A585" s="17">
        <v>584</v>
      </c>
      <c r="B585" s="3" t="str">
        <f t="shared" ca="1" si="11"/>
        <v>OG584</v>
      </c>
      <c r="C585" s="219" t="s">
        <v>96</v>
      </c>
      <c r="D585" s="4">
        <f ca="1">COUNTIF('2.Tissue'!C:C,B585)</f>
        <v>1</v>
      </c>
      <c r="E585" s="4">
        <f ca="1">COUNTIFS('3.DNAExtractions'!$E:$E,$B585,'3.DNAExtractions'!$D:$D,E$1)</f>
        <v>1</v>
      </c>
      <c r="F585" s="2" t="str" cm="1">
        <f t="array" aca="1" ref="F585" ca="1">IF(
    COUNTIFS('3.DNAExtractions'!E:E, B585, '3.DNAExtractions'!Y:Y, "Y") &gt; 0,
    _xlfn.TEXTJOIN(", ", TRUE, IF(('3.DNAExtractions'!E:E = B585) * ('3.DNAExtractions'!Y:Y = "Y"), '3.DNAExtractions'!D:D, "")),
    IF(
        COUNTIFS('3.DNAExtractions'!E:E, B585, '3.DNAExtractions'!X:X, "Y") &gt; 0,
        _xlfn.TEXTJOIN(", ", TRUE, IF(('3.DNAExtractions'!E:E = B585) * ('3.DNAExtractions'!X:X = "Y"), '3.DNAExtractions'!D:D, "")),
        "Awaiting Status"
    )
)</f>
        <v>Extracted</v>
      </c>
      <c r="G585" s="45" t="s">
        <v>92</v>
      </c>
      <c r="H585" s="8" t="str" cm="1">
        <f t="array" aca="1" ref="H585" ca="1">IF(
    G585="N",
    "",
    IF(
        COUNTIFS('4.Illumina'!E:E, B585, '4.Illumina'!R:R, "Y") &gt; 0,
        _xlfn.TEXTJOIN(", ", TRUE, IF(('4.Illumina'!E:E = B585) * ('4.Illumina'!R:R = "Y"), '4.Illumina'!D:D, "")),
        IF(
            COUNTIFS('4.Illumina'!E:E, B585, '4.Illumina'!Q:Q, "Y") &gt; 0,
            _xlfn.TEXTJOIN(", ", TRUE, IF(('4.Illumina'!E:E = B585) * ('4.Illumina'!Q:Q = "Y"), '4.Illumina'!D:D, "")),
            "Awaiting Status"
        )
    )
)</f>
        <v>Sequenced</v>
      </c>
      <c r="I585" s="26" t="s">
        <v>94</v>
      </c>
      <c r="J585" s="56" t="str" cm="1">
        <f t="array" aca="1" ref="J585" ca="1">IF(
    I585="N",
    "",
    IF(
        COUNTIFS('4.PacBio'!E:E, B585, '4.PacBio'!W:W, "Y") &gt; 0,
        _xlfn.TEXTJOIN(", ", TRUE, IF(('4.PacBio'!E:E = B585) * ('4.PacBio'!W:W = "Y"), '4.PacBio'!D:D, "")),
        IF(
            COUNTIFS('4.PacBio'!E:E, B585, '4.PacBio'!V:V, "Y") &gt; 0,
            _xlfn.TEXTJOIN(", ", TRUE, IF(('4.PacBio'!E:E = B585) * ('4.PacBio'!V:V = "Y"), '4.PacBio'!D:D, "")),
            "Awaiting Status"
        )
    )
)</f>
        <v/>
      </c>
      <c r="K585" s="181" t="s">
        <v>94</v>
      </c>
      <c r="L585" s="8" t="str" cm="1">
        <f t="array" aca="1" ref="L585" ca="1">IF(
    K585="N",
    "",
    IF(
        COUNTIFS('4.HiCLibrary'!E:E, B585, '4.HiCLibrary'!V:V, "Y") &gt; 0,
        _xlfn.TEXTJOIN(", ", TRUE, IF(('4.HiCLibrary'!E:E = B585) * ('4.HiCLibrary'!V:V = "Y"), '4.HiCLibrary'!D:D, "")),
        IF(
            COUNTIFS('4.HiCLibrary'!E:E, B585, '4.HiCLibrary'!U:U, "Y") &gt; 0,
            _xlfn.TEXTJOIN(", ", TRUE, IF(('4.HiCLibrary'!E:E = B585) * ('4.HiCLibrary'!U:U = "Y"), '4.HiCLibrary'!D:D, "")),
            "Awaiting Status"
        )
    )
)</f>
        <v/>
      </c>
      <c r="M585" s="47" t="s">
        <v>94</v>
      </c>
      <c r="N585" s="56" t="str" cm="1">
        <f t="array" aca="1" ref="N585" ca="1">IF(
    M585="N",
    "",
    IF(
        COUNTIFS('4.ONT'!E:E, B585, '4.ONT'!Q:Q, "Y") &gt; 0,
        _xlfn.TEXTJOIN(", ", TRUE, IF(('4.ONT'!E:E = B585) * ('4.ONT'!Q:Q = "Y"), '4.ONT'!D:D, "")),
        IF(
            COUNTIFS('4.ONT'!E:E, B585, '4.ONT'!P:P, "Y") &gt; 0,
            _xlfn.TEXTJOIN(", ", TRUE, IF(('4.ONT'!E:E = B585) * ('4.ONT'!P:P = "Y"), '4.ONT'!D:D, "")),
            "Awaiting Status"
        )
    )
)</f>
        <v/>
      </c>
      <c r="O585" s="60" t="s">
        <v>94</v>
      </c>
      <c r="P585" s="60" t="str" cm="1">
        <f t="array" aca="1" ref="P585" ca="1">IF(
    O585="N",
    "",
    IF(
        COUNTIFS('3.RNAExtractions'!E:E, B585, '3.RNAExtractions'!Z:Z, "Y") &gt; 0,
        _xlfn.TEXTJOIN(", ", TRUE, IF(('3.RNAExtractions'!E:E = B585) * ('3.RNAExtractions'!Z:Z = "Y"), '3.RNAExtractions'!D:D, "")),
        IF(
            COUNTIFS('3.RNAExtractions'!E:E, B585, '3.RNAExtractions'!Y:Y, "Y") &gt; 0,
            _xlfn.TEXTJOIN(", ", TRUE, IF(('3.RNAExtractions'!E:E = B585) * ('3.RNAExtractions'!Y:Y = "Y"), '3.RNAExtractions'!D:D, "")),
            "Awaiting Status"
        )
    )
)</f>
        <v/>
      </c>
      <c r="Q585" s="60"/>
      <c r="R585" s="60" t="str" cm="1">
        <f t="array" aca="1" ref="R585" ca="1">IF(
    Q585="N",
    "",
    IF(
        COUNTIFS('4.RNAIllumina'!E:E, B585, '4.RNAIllumina'!Y:Y, "Y") &gt; 0,
        _xlfn.TEXTJOIN(", ", TRUE, IF(('4.RNAIllumina'!E:E = B585) * ('4.RNAIllumina'!Y:Y = "Y"), '4.RNAIllumina'!D:D, "")),
        IF(
            COUNTIFS('4.RNAIllumina'!E:E, B585, '4.RNAIllumina'!X:X, "Y") &gt; 0,
            _xlfn.TEXTJOIN(", ", TRUE, IF(('4.RNAIllumina'!E:E = B585) * ('4.RNAIllumina'!X:X = "Y"), '4.RNAIllumina'!D:D, "")),
            "Awaiting Status"
        )
    )
)</f>
        <v>Awaiting Status</v>
      </c>
      <c r="T585" s="6" t="str">
        <f ca="1">VLOOKUP($B585,'1.MetaData'!$B:$H,2,FALSE)</f>
        <v>AWFS-F16-1543</v>
      </c>
      <c r="U585" s="7" t="str">
        <f ca="1">VLOOKUP($B585,'1.MetaData'!$B:$H,3,FALSE)</f>
        <v>Scarus ghobban</v>
      </c>
      <c r="V585" s="7" t="str">
        <f ca="1">VLOOKUP($B585,'1.MetaData'!$B:$H,4,FALSE)</f>
        <v xml:space="preserve">Blue-barred parrotfish </v>
      </c>
      <c r="W585" s="6" t="str">
        <f ca="1">VLOOKUP($B585,'1.MetaData'!$B:$H,5,FALSE)</f>
        <v xml:space="preserve">WA Fisheries </v>
      </c>
      <c r="X585" s="6" t="str">
        <f ca="1">VLOOKUP($B585,'1.MetaData'!$B:$H,6,FALSE)</f>
        <v>TrEnD</v>
      </c>
      <c r="Z585"/>
    </row>
    <row r="586" spans="1:26" hidden="1" x14ac:dyDescent="0.25">
      <c r="A586" s="17">
        <v>585</v>
      </c>
      <c r="B586" s="3" t="str">
        <f t="shared" ca="1" si="11"/>
        <v>OG585</v>
      </c>
      <c r="C586" s="219" t="s">
        <v>96</v>
      </c>
      <c r="D586" s="4">
        <f ca="1">COUNTIF('2.Tissue'!C:C,B586)</f>
        <v>1</v>
      </c>
      <c r="E586" s="4">
        <f ca="1">COUNTIFS('3.DNAExtractions'!$E:$E,$B586,'3.DNAExtractions'!$D:$D,E$1)</f>
        <v>1</v>
      </c>
      <c r="F586" s="2" t="str" cm="1">
        <f t="array" aca="1" ref="F586" ca="1">IF(
    COUNTIFS('3.DNAExtractions'!E:E, B586, '3.DNAExtractions'!Y:Y, "Y") &gt; 0,
    _xlfn.TEXTJOIN(", ", TRUE, IF(('3.DNAExtractions'!E:E = B586) * ('3.DNAExtractions'!Y:Y = "Y"), '3.DNAExtractions'!D:D, "")),
    IF(
        COUNTIFS('3.DNAExtractions'!E:E, B586, '3.DNAExtractions'!X:X, "Y") &gt; 0,
        _xlfn.TEXTJOIN(", ", TRUE, IF(('3.DNAExtractions'!E:E = B586) * ('3.DNAExtractions'!X:X = "Y"), '3.DNAExtractions'!D:D, "")),
        "Awaiting Status"
    )
)</f>
        <v>Extracted</v>
      </c>
      <c r="G586" s="45" t="s">
        <v>92</v>
      </c>
      <c r="H586" s="8" t="str" cm="1">
        <f t="array" aca="1" ref="H586" ca="1">IF(
    G586="N",
    "",
    IF(
        COUNTIFS('4.Illumina'!E:E, B586, '4.Illumina'!R:R, "Y") &gt; 0,
        _xlfn.TEXTJOIN(", ", TRUE, IF(('4.Illumina'!E:E = B586) * ('4.Illumina'!R:R = "Y"), '4.Illumina'!D:D, "")),
        IF(
            COUNTIFS('4.Illumina'!E:E, B586, '4.Illumina'!Q:Q, "Y") &gt; 0,
            _xlfn.TEXTJOIN(", ", TRUE, IF(('4.Illumina'!E:E = B586) * ('4.Illumina'!Q:Q = "Y"), '4.Illumina'!D:D, "")),
            "Awaiting Status"
        )
    )
)</f>
        <v>Sequenced</v>
      </c>
      <c r="I586" s="26" t="s">
        <v>94</v>
      </c>
      <c r="J586" s="56" t="str" cm="1">
        <f t="array" aca="1" ref="J586" ca="1">IF(
    I586="N",
    "",
    IF(
        COUNTIFS('4.PacBio'!E:E, B586, '4.PacBio'!W:W, "Y") &gt; 0,
        _xlfn.TEXTJOIN(", ", TRUE, IF(('4.PacBio'!E:E = B586) * ('4.PacBio'!W:W = "Y"), '4.PacBio'!D:D, "")),
        IF(
            COUNTIFS('4.PacBio'!E:E, B586, '4.PacBio'!V:V, "Y") &gt; 0,
            _xlfn.TEXTJOIN(", ", TRUE, IF(('4.PacBio'!E:E = B586) * ('4.PacBio'!V:V = "Y"), '4.PacBio'!D:D, "")),
            "Awaiting Status"
        )
    )
)</f>
        <v/>
      </c>
      <c r="K586" s="181" t="s">
        <v>94</v>
      </c>
      <c r="L586" s="8" t="str" cm="1">
        <f t="array" aca="1" ref="L586" ca="1">IF(
    K586="N",
    "",
    IF(
        COUNTIFS('4.HiCLibrary'!E:E, B586, '4.HiCLibrary'!V:V, "Y") &gt; 0,
        _xlfn.TEXTJOIN(", ", TRUE, IF(('4.HiCLibrary'!E:E = B586) * ('4.HiCLibrary'!V:V = "Y"), '4.HiCLibrary'!D:D, "")),
        IF(
            COUNTIFS('4.HiCLibrary'!E:E, B586, '4.HiCLibrary'!U:U, "Y") &gt; 0,
            _xlfn.TEXTJOIN(", ", TRUE, IF(('4.HiCLibrary'!E:E = B586) * ('4.HiCLibrary'!U:U = "Y"), '4.HiCLibrary'!D:D, "")),
            "Awaiting Status"
        )
    )
)</f>
        <v/>
      </c>
      <c r="M586" s="47" t="s">
        <v>94</v>
      </c>
      <c r="N586" s="56" t="str" cm="1">
        <f t="array" aca="1" ref="N586" ca="1">IF(
    M586="N",
    "",
    IF(
        COUNTIFS('4.ONT'!E:E, B586, '4.ONT'!Q:Q, "Y") &gt; 0,
        _xlfn.TEXTJOIN(", ", TRUE, IF(('4.ONT'!E:E = B586) * ('4.ONT'!Q:Q = "Y"), '4.ONT'!D:D, "")),
        IF(
            COUNTIFS('4.ONT'!E:E, B586, '4.ONT'!P:P, "Y") &gt; 0,
            _xlfn.TEXTJOIN(", ", TRUE, IF(('4.ONT'!E:E = B586) * ('4.ONT'!P:P = "Y"), '4.ONT'!D:D, "")),
            "Awaiting Status"
        )
    )
)</f>
        <v/>
      </c>
      <c r="O586" s="60" t="s">
        <v>94</v>
      </c>
      <c r="P586" s="60" t="str" cm="1">
        <f t="array" aca="1" ref="P586" ca="1">IF(
    O586="N",
    "",
    IF(
        COUNTIFS('3.RNAExtractions'!E:E, B586, '3.RNAExtractions'!Z:Z, "Y") &gt; 0,
        _xlfn.TEXTJOIN(", ", TRUE, IF(('3.RNAExtractions'!E:E = B586) * ('3.RNAExtractions'!Z:Z = "Y"), '3.RNAExtractions'!D:D, "")),
        IF(
            COUNTIFS('3.RNAExtractions'!E:E, B586, '3.RNAExtractions'!Y:Y, "Y") &gt; 0,
            _xlfn.TEXTJOIN(", ", TRUE, IF(('3.RNAExtractions'!E:E = B586) * ('3.RNAExtractions'!Y:Y = "Y"), '3.RNAExtractions'!D:D, "")),
            "Awaiting Status"
        )
    )
)</f>
        <v/>
      </c>
      <c r="Q586" s="60"/>
      <c r="R586" s="60" t="str" cm="1">
        <f t="array" aca="1" ref="R586" ca="1">IF(
    Q586="N",
    "",
    IF(
        COUNTIFS('4.RNAIllumina'!E:E, B586, '4.RNAIllumina'!Y:Y, "Y") &gt; 0,
        _xlfn.TEXTJOIN(", ", TRUE, IF(('4.RNAIllumina'!E:E = B586) * ('4.RNAIllumina'!Y:Y = "Y"), '4.RNAIllumina'!D:D, "")),
        IF(
            COUNTIFS('4.RNAIllumina'!E:E, B586, '4.RNAIllumina'!X:X, "Y") &gt; 0,
            _xlfn.TEXTJOIN(", ", TRUE, IF(('4.RNAIllumina'!E:E = B586) * ('4.RNAIllumina'!X:X = "Y"), '4.RNAIllumina'!D:D, "")),
            "Awaiting Status"
        )
    )
)</f>
        <v>Awaiting Status</v>
      </c>
      <c r="T586" s="6" t="str">
        <f ca="1">VLOOKUP($B586,'1.MetaData'!$B:$H,2,FALSE)</f>
        <v>AWFS-F16-1503</v>
      </c>
      <c r="U586" s="7" t="str">
        <f ca="1">VLOOKUP($B586,'1.MetaData'!$B:$H,3,FALSE)</f>
        <v>Scolopsis taenioptera</v>
      </c>
      <c r="V586" s="7" t="str">
        <f ca="1">VLOOKUP($B586,'1.MetaData'!$B:$H,4,FALSE)</f>
        <v xml:space="preserve">Lattice monocle bream </v>
      </c>
      <c r="W586" s="6" t="str">
        <f ca="1">VLOOKUP($B586,'1.MetaData'!$B:$H,5,FALSE)</f>
        <v xml:space="preserve">WA Fisheries </v>
      </c>
      <c r="X586" s="6" t="str">
        <f ca="1">VLOOKUP($B586,'1.MetaData'!$B:$H,6,FALSE)</f>
        <v>TrEnD</v>
      </c>
      <c r="Z586"/>
    </row>
    <row r="587" spans="1:26" hidden="1" x14ac:dyDescent="0.25">
      <c r="A587" s="17">
        <v>586</v>
      </c>
      <c r="B587" s="3" t="str">
        <f t="shared" ca="1" si="11"/>
        <v>OG586</v>
      </c>
      <c r="C587" s="219" t="s">
        <v>96</v>
      </c>
      <c r="D587" s="4">
        <f ca="1">COUNTIF('2.Tissue'!C:C,B587)</f>
        <v>1</v>
      </c>
      <c r="E587" s="4">
        <f ca="1">COUNTIFS('3.DNAExtractions'!$E:$E,$B587,'3.DNAExtractions'!$D:$D,E$1)</f>
        <v>1</v>
      </c>
      <c r="F587" s="2" t="str" cm="1">
        <f t="array" aca="1" ref="F587" ca="1">IF(
    COUNTIFS('3.DNAExtractions'!E:E, B587, '3.DNAExtractions'!Y:Y, "Y") &gt; 0,
    _xlfn.TEXTJOIN(", ", TRUE, IF(('3.DNAExtractions'!E:E = B587) * ('3.DNAExtractions'!Y:Y = "Y"), '3.DNAExtractions'!D:D, "")),
    IF(
        COUNTIFS('3.DNAExtractions'!E:E, B587, '3.DNAExtractions'!X:X, "Y") &gt; 0,
        _xlfn.TEXTJOIN(", ", TRUE, IF(('3.DNAExtractions'!E:E = B587) * ('3.DNAExtractions'!X:X = "Y"), '3.DNAExtractions'!D:D, "")),
        "Awaiting Status"
    )
)</f>
        <v>Extracted</v>
      </c>
      <c r="G587" s="45" t="s">
        <v>92</v>
      </c>
      <c r="H587" s="8" t="str" cm="1">
        <f t="array" aca="1" ref="H587" ca="1">IF(
    G587="N",
    "",
    IF(
        COUNTIFS('4.Illumina'!E:E, B587, '4.Illumina'!R:R, "Y") &gt; 0,
        _xlfn.TEXTJOIN(", ", TRUE, IF(('4.Illumina'!E:E = B587) * ('4.Illumina'!R:R = "Y"), '4.Illumina'!D:D, "")),
        IF(
            COUNTIFS('4.Illumina'!E:E, B587, '4.Illumina'!Q:Q, "Y") &gt; 0,
            _xlfn.TEXTJOIN(", ", TRUE, IF(('4.Illumina'!E:E = B587) * ('4.Illumina'!Q:Q = "Y"), '4.Illumina'!D:D, "")),
            "Awaiting Status"
        )
    )
)</f>
        <v>Sequenced</v>
      </c>
      <c r="I587" s="26" t="s">
        <v>94</v>
      </c>
      <c r="J587" s="56" t="str" cm="1">
        <f t="array" aca="1" ref="J587" ca="1">IF(
    I587="N",
    "",
    IF(
        COUNTIFS('4.PacBio'!E:E, B587, '4.PacBio'!W:W, "Y") &gt; 0,
        _xlfn.TEXTJOIN(", ", TRUE, IF(('4.PacBio'!E:E = B587) * ('4.PacBio'!W:W = "Y"), '4.PacBio'!D:D, "")),
        IF(
            COUNTIFS('4.PacBio'!E:E, B587, '4.PacBio'!V:V, "Y") &gt; 0,
            _xlfn.TEXTJOIN(", ", TRUE, IF(('4.PacBio'!E:E = B587) * ('4.PacBio'!V:V = "Y"), '4.PacBio'!D:D, "")),
            "Awaiting Status"
        )
    )
)</f>
        <v/>
      </c>
      <c r="K587" s="181" t="s">
        <v>94</v>
      </c>
      <c r="L587" s="8" t="str" cm="1">
        <f t="array" aca="1" ref="L587" ca="1">IF(
    K587="N",
    "",
    IF(
        COUNTIFS('4.HiCLibrary'!E:E, B587, '4.HiCLibrary'!V:V, "Y") &gt; 0,
        _xlfn.TEXTJOIN(", ", TRUE, IF(('4.HiCLibrary'!E:E = B587) * ('4.HiCLibrary'!V:V = "Y"), '4.HiCLibrary'!D:D, "")),
        IF(
            COUNTIFS('4.HiCLibrary'!E:E, B587, '4.HiCLibrary'!U:U, "Y") &gt; 0,
            _xlfn.TEXTJOIN(", ", TRUE, IF(('4.HiCLibrary'!E:E = B587) * ('4.HiCLibrary'!U:U = "Y"), '4.HiCLibrary'!D:D, "")),
            "Awaiting Status"
        )
    )
)</f>
        <v/>
      </c>
      <c r="M587" s="47" t="s">
        <v>94</v>
      </c>
      <c r="N587" s="56" t="str" cm="1">
        <f t="array" aca="1" ref="N587" ca="1">IF(
    M587="N",
    "",
    IF(
        COUNTIFS('4.ONT'!E:E, B587, '4.ONT'!Q:Q, "Y") &gt; 0,
        _xlfn.TEXTJOIN(", ", TRUE, IF(('4.ONT'!E:E = B587) * ('4.ONT'!Q:Q = "Y"), '4.ONT'!D:D, "")),
        IF(
            COUNTIFS('4.ONT'!E:E, B587, '4.ONT'!P:P, "Y") &gt; 0,
            _xlfn.TEXTJOIN(", ", TRUE, IF(('4.ONT'!E:E = B587) * ('4.ONT'!P:P = "Y"), '4.ONT'!D:D, "")),
            "Awaiting Status"
        )
    )
)</f>
        <v/>
      </c>
      <c r="O587" s="60" t="s">
        <v>94</v>
      </c>
      <c r="P587" s="60" t="str" cm="1">
        <f t="array" aca="1" ref="P587" ca="1">IF(
    O587="N",
    "",
    IF(
        COUNTIFS('3.RNAExtractions'!E:E, B587, '3.RNAExtractions'!Z:Z, "Y") &gt; 0,
        _xlfn.TEXTJOIN(", ", TRUE, IF(('3.RNAExtractions'!E:E = B587) * ('3.RNAExtractions'!Z:Z = "Y"), '3.RNAExtractions'!D:D, "")),
        IF(
            COUNTIFS('3.RNAExtractions'!E:E, B587, '3.RNAExtractions'!Y:Y, "Y") &gt; 0,
            _xlfn.TEXTJOIN(", ", TRUE, IF(('3.RNAExtractions'!E:E = B587) * ('3.RNAExtractions'!Y:Y = "Y"), '3.RNAExtractions'!D:D, "")),
            "Awaiting Status"
        )
    )
)</f>
        <v/>
      </c>
      <c r="Q587" s="60"/>
      <c r="R587" s="60" t="str" cm="1">
        <f t="array" aca="1" ref="R587" ca="1">IF(
    Q587="N",
    "",
    IF(
        COUNTIFS('4.RNAIllumina'!E:E, B587, '4.RNAIllumina'!Y:Y, "Y") &gt; 0,
        _xlfn.TEXTJOIN(", ", TRUE, IF(('4.RNAIllumina'!E:E = B587) * ('4.RNAIllumina'!Y:Y = "Y"), '4.RNAIllumina'!D:D, "")),
        IF(
            COUNTIFS('4.RNAIllumina'!E:E, B587, '4.RNAIllumina'!X:X, "Y") &gt; 0,
            _xlfn.TEXTJOIN(", ", TRUE, IF(('4.RNAIllumina'!E:E = B587) * ('4.RNAIllumina'!X:X = "Y"), '4.RNAIllumina'!D:D, "")),
            "Awaiting Status"
        )
    )
)</f>
        <v>Awaiting Status</v>
      </c>
      <c r="T587" s="6" t="str">
        <f ca="1">VLOOKUP($B587,'1.MetaData'!$B:$H,2,FALSE)</f>
        <v>AWFS-F16-1573</v>
      </c>
      <c r="U587" s="7" t="str">
        <f ca="1">VLOOKUP($B587,'1.MetaData'!$B:$H,3,FALSE)</f>
        <v>Scolopsis taenioptera</v>
      </c>
      <c r="V587" s="7" t="str">
        <f ca="1">VLOOKUP($B587,'1.MetaData'!$B:$H,4,FALSE)</f>
        <v>Bream</v>
      </c>
      <c r="W587" s="6" t="str">
        <f ca="1">VLOOKUP($B587,'1.MetaData'!$B:$H,5,FALSE)</f>
        <v xml:space="preserve">WA Fisheries </v>
      </c>
      <c r="X587" s="6" t="str">
        <f ca="1">VLOOKUP($B587,'1.MetaData'!$B:$H,6,FALSE)</f>
        <v>TrEnD</v>
      </c>
      <c r="Z587"/>
    </row>
    <row r="588" spans="1:26" hidden="1" x14ac:dyDescent="0.25">
      <c r="A588" s="17">
        <v>587</v>
      </c>
      <c r="B588" s="3" t="str">
        <f t="shared" ca="1" si="11"/>
        <v>OG587</v>
      </c>
      <c r="C588" s="219" t="s">
        <v>96</v>
      </c>
      <c r="D588" s="4">
        <f ca="1">COUNTIF('2.Tissue'!C:C,B588)</f>
        <v>1</v>
      </c>
      <c r="E588" s="4">
        <f ca="1">COUNTIFS('3.DNAExtractions'!$E:$E,$B588,'3.DNAExtractions'!$D:$D,E$1)</f>
        <v>1</v>
      </c>
      <c r="F588" s="2" t="str" cm="1">
        <f t="array" aca="1" ref="F588" ca="1">IF(
    COUNTIFS('3.DNAExtractions'!E:E, B588, '3.DNAExtractions'!Y:Y, "Y") &gt; 0,
    _xlfn.TEXTJOIN(", ", TRUE, IF(('3.DNAExtractions'!E:E = B588) * ('3.DNAExtractions'!Y:Y = "Y"), '3.DNAExtractions'!D:D, "")),
    IF(
        COUNTIFS('3.DNAExtractions'!E:E, B588, '3.DNAExtractions'!X:X, "Y") &gt; 0,
        _xlfn.TEXTJOIN(", ", TRUE, IF(('3.DNAExtractions'!E:E = B588) * ('3.DNAExtractions'!X:X = "Y"), '3.DNAExtractions'!D:D, "")),
        "Awaiting Status"
    )
)</f>
        <v>Extracted</v>
      </c>
      <c r="G588" s="45" t="s">
        <v>92</v>
      </c>
      <c r="H588" s="8" t="str" cm="1">
        <f t="array" aca="1" ref="H588" ca="1">IF(
    G588="N",
    "",
    IF(
        COUNTIFS('4.Illumina'!E:E, B588, '4.Illumina'!R:R, "Y") &gt; 0,
        _xlfn.TEXTJOIN(", ", TRUE, IF(('4.Illumina'!E:E = B588) * ('4.Illumina'!R:R = "Y"), '4.Illumina'!D:D, "")),
        IF(
            COUNTIFS('4.Illumina'!E:E, B588, '4.Illumina'!Q:Q, "Y") &gt; 0,
            _xlfn.TEXTJOIN(", ", TRUE, IF(('4.Illumina'!E:E = B588) * ('4.Illumina'!Q:Q = "Y"), '4.Illumina'!D:D, "")),
            "Awaiting Status"
        )
    )
)</f>
        <v>Sequenced</v>
      </c>
      <c r="I588" s="26" t="s">
        <v>94</v>
      </c>
      <c r="J588" s="56" t="str" cm="1">
        <f t="array" aca="1" ref="J588" ca="1">IF(
    I588="N",
    "",
    IF(
        COUNTIFS('4.PacBio'!E:E, B588, '4.PacBio'!W:W, "Y") &gt; 0,
        _xlfn.TEXTJOIN(", ", TRUE, IF(('4.PacBio'!E:E = B588) * ('4.PacBio'!W:W = "Y"), '4.PacBio'!D:D, "")),
        IF(
            COUNTIFS('4.PacBio'!E:E, B588, '4.PacBio'!V:V, "Y") &gt; 0,
            _xlfn.TEXTJOIN(", ", TRUE, IF(('4.PacBio'!E:E = B588) * ('4.PacBio'!V:V = "Y"), '4.PacBio'!D:D, "")),
            "Awaiting Status"
        )
    )
)</f>
        <v/>
      </c>
      <c r="K588" s="181" t="s">
        <v>94</v>
      </c>
      <c r="L588" s="8" t="str" cm="1">
        <f t="array" aca="1" ref="L588" ca="1">IF(
    K588="N",
    "",
    IF(
        COUNTIFS('4.HiCLibrary'!E:E, B588, '4.HiCLibrary'!V:V, "Y") &gt; 0,
        _xlfn.TEXTJOIN(", ", TRUE, IF(('4.HiCLibrary'!E:E = B588) * ('4.HiCLibrary'!V:V = "Y"), '4.HiCLibrary'!D:D, "")),
        IF(
            COUNTIFS('4.HiCLibrary'!E:E, B588, '4.HiCLibrary'!U:U, "Y") &gt; 0,
            _xlfn.TEXTJOIN(", ", TRUE, IF(('4.HiCLibrary'!E:E = B588) * ('4.HiCLibrary'!U:U = "Y"), '4.HiCLibrary'!D:D, "")),
            "Awaiting Status"
        )
    )
)</f>
        <v/>
      </c>
      <c r="M588" s="47" t="s">
        <v>94</v>
      </c>
      <c r="N588" s="56" t="str" cm="1">
        <f t="array" aca="1" ref="N588" ca="1">IF(
    M588="N",
    "",
    IF(
        COUNTIFS('4.ONT'!E:E, B588, '4.ONT'!Q:Q, "Y") &gt; 0,
        _xlfn.TEXTJOIN(", ", TRUE, IF(('4.ONT'!E:E = B588) * ('4.ONT'!Q:Q = "Y"), '4.ONT'!D:D, "")),
        IF(
            COUNTIFS('4.ONT'!E:E, B588, '4.ONT'!P:P, "Y") &gt; 0,
            _xlfn.TEXTJOIN(", ", TRUE, IF(('4.ONT'!E:E = B588) * ('4.ONT'!P:P = "Y"), '4.ONT'!D:D, "")),
            "Awaiting Status"
        )
    )
)</f>
        <v/>
      </c>
      <c r="O588" s="60" t="s">
        <v>94</v>
      </c>
      <c r="P588" s="60" t="str" cm="1">
        <f t="array" aca="1" ref="P588" ca="1">IF(
    O588="N",
    "",
    IF(
        COUNTIFS('3.RNAExtractions'!E:E, B588, '3.RNAExtractions'!Z:Z, "Y") &gt; 0,
        _xlfn.TEXTJOIN(", ", TRUE, IF(('3.RNAExtractions'!E:E = B588) * ('3.RNAExtractions'!Z:Z = "Y"), '3.RNAExtractions'!D:D, "")),
        IF(
            COUNTIFS('3.RNAExtractions'!E:E, B588, '3.RNAExtractions'!Y:Y, "Y") &gt; 0,
            _xlfn.TEXTJOIN(", ", TRUE, IF(('3.RNAExtractions'!E:E = B588) * ('3.RNAExtractions'!Y:Y = "Y"), '3.RNAExtractions'!D:D, "")),
            "Awaiting Status"
        )
    )
)</f>
        <v/>
      </c>
      <c r="Q588" s="60"/>
      <c r="R588" s="60" t="str" cm="1">
        <f t="array" aca="1" ref="R588" ca="1">IF(
    Q588="N",
    "",
    IF(
        COUNTIFS('4.RNAIllumina'!E:E, B588, '4.RNAIllumina'!Y:Y, "Y") &gt; 0,
        _xlfn.TEXTJOIN(", ", TRUE, IF(('4.RNAIllumina'!E:E = B588) * ('4.RNAIllumina'!Y:Y = "Y"), '4.RNAIllumina'!D:D, "")),
        IF(
            COUNTIFS('4.RNAIllumina'!E:E, B588, '4.RNAIllumina'!X:X, "Y") &gt; 0,
            _xlfn.TEXTJOIN(", ", TRUE, IF(('4.RNAIllumina'!E:E = B588) * ('4.RNAIllumina'!X:X = "Y"), '4.RNAIllumina'!D:D, "")),
            "Awaiting Status"
        )
    )
)</f>
        <v>Awaiting Status</v>
      </c>
      <c r="T588" s="6" t="str">
        <f ca="1">VLOOKUP($B588,'1.MetaData'!$B:$H,2,FALSE)</f>
        <v>AWFS-F16-1549</v>
      </c>
      <c r="U588" s="7" t="str">
        <f ca="1">VLOOKUP($B588,'1.MetaData'!$B:$H,3,FALSE)</f>
        <v>Scomberomorus commerson</v>
      </c>
      <c r="V588" s="7" t="str">
        <f ca="1">VLOOKUP($B588,'1.MetaData'!$B:$H,4,FALSE)</f>
        <v xml:space="preserve">Narrow-barred Spanish mackerel </v>
      </c>
      <c r="W588" s="6" t="str">
        <f ca="1">VLOOKUP($B588,'1.MetaData'!$B:$H,5,FALSE)</f>
        <v xml:space="preserve">WA Fisheries </v>
      </c>
      <c r="X588" s="6" t="str">
        <f ca="1">VLOOKUP($B588,'1.MetaData'!$B:$H,6,FALSE)</f>
        <v>TrEnD</v>
      </c>
      <c r="Z588"/>
    </row>
    <row r="589" spans="1:26" hidden="1" x14ac:dyDescent="0.25">
      <c r="A589" s="17">
        <v>588</v>
      </c>
      <c r="B589" s="3" t="str">
        <f t="shared" ca="1" si="11"/>
        <v>OG588</v>
      </c>
      <c r="C589" s="219" t="s">
        <v>96</v>
      </c>
      <c r="D589" s="4">
        <f ca="1">COUNTIF('2.Tissue'!C:C,B589)</f>
        <v>1</v>
      </c>
      <c r="E589" s="4">
        <f ca="1">COUNTIFS('3.DNAExtractions'!$E:$E,$B589,'3.DNAExtractions'!$D:$D,E$1)</f>
        <v>1</v>
      </c>
      <c r="F589" s="2" t="str" cm="1">
        <f t="array" aca="1" ref="F589" ca="1">IF(
    COUNTIFS('3.DNAExtractions'!E:E, B589, '3.DNAExtractions'!Y:Y, "Y") &gt; 0,
    _xlfn.TEXTJOIN(", ", TRUE, IF(('3.DNAExtractions'!E:E = B589) * ('3.DNAExtractions'!Y:Y = "Y"), '3.DNAExtractions'!D:D, "")),
    IF(
        COUNTIFS('3.DNAExtractions'!E:E, B589, '3.DNAExtractions'!X:X, "Y") &gt; 0,
        _xlfn.TEXTJOIN(", ", TRUE, IF(('3.DNAExtractions'!E:E = B589) * ('3.DNAExtractions'!X:X = "Y"), '3.DNAExtractions'!D:D, "")),
        "Awaiting Status"
    )
)</f>
        <v>Extracted</v>
      </c>
      <c r="G589" s="45" t="s">
        <v>92</v>
      </c>
      <c r="H589" s="8" t="str" cm="1">
        <f t="array" aca="1" ref="H589" ca="1">IF(
    G589="N",
    "",
    IF(
        COUNTIFS('4.Illumina'!E:E, B589, '4.Illumina'!R:R, "Y") &gt; 0,
        _xlfn.TEXTJOIN(", ", TRUE, IF(('4.Illumina'!E:E = B589) * ('4.Illumina'!R:R = "Y"), '4.Illumina'!D:D, "")),
        IF(
            COUNTIFS('4.Illumina'!E:E, B589, '4.Illumina'!Q:Q, "Y") &gt; 0,
            _xlfn.TEXTJOIN(", ", TRUE, IF(('4.Illumina'!E:E = B589) * ('4.Illumina'!Q:Q = "Y"), '4.Illumina'!D:D, "")),
            "Awaiting Status"
        )
    )
)</f>
        <v>Sequenced</v>
      </c>
      <c r="I589" s="26" t="s">
        <v>94</v>
      </c>
      <c r="J589" s="56" t="str" cm="1">
        <f t="array" aca="1" ref="J589" ca="1">IF(
    I589="N",
    "",
    IF(
        COUNTIFS('4.PacBio'!E:E, B589, '4.PacBio'!W:W, "Y") &gt; 0,
        _xlfn.TEXTJOIN(", ", TRUE, IF(('4.PacBio'!E:E = B589) * ('4.PacBio'!W:W = "Y"), '4.PacBio'!D:D, "")),
        IF(
            COUNTIFS('4.PacBio'!E:E, B589, '4.PacBio'!V:V, "Y") &gt; 0,
            _xlfn.TEXTJOIN(", ", TRUE, IF(('4.PacBio'!E:E = B589) * ('4.PacBio'!V:V = "Y"), '4.PacBio'!D:D, "")),
            "Awaiting Status"
        )
    )
)</f>
        <v/>
      </c>
      <c r="K589" s="181" t="s">
        <v>94</v>
      </c>
      <c r="L589" s="8" t="str" cm="1">
        <f t="array" aca="1" ref="L589" ca="1">IF(
    K589="N",
    "",
    IF(
        COUNTIFS('4.HiCLibrary'!E:E, B589, '4.HiCLibrary'!V:V, "Y") &gt; 0,
        _xlfn.TEXTJOIN(", ", TRUE, IF(('4.HiCLibrary'!E:E = B589) * ('4.HiCLibrary'!V:V = "Y"), '4.HiCLibrary'!D:D, "")),
        IF(
            COUNTIFS('4.HiCLibrary'!E:E, B589, '4.HiCLibrary'!U:U, "Y") &gt; 0,
            _xlfn.TEXTJOIN(", ", TRUE, IF(('4.HiCLibrary'!E:E = B589) * ('4.HiCLibrary'!U:U = "Y"), '4.HiCLibrary'!D:D, "")),
            "Awaiting Status"
        )
    )
)</f>
        <v/>
      </c>
      <c r="M589" s="47" t="s">
        <v>94</v>
      </c>
      <c r="N589" s="56" t="str" cm="1">
        <f t="array" aca="1" ref="N589" ca="1">IF(
    M589="N",
    "",
    IF(
        COUNTIFS('4.ONT'!E:E, B589, '4.ONT'!Q:Q, "Y") &gt; 0,
        _xlfn.TEXTJOIN(", ", TRUE, IF(('4.ONT'!E:E = B589) * ('4.ONT'!Q:Q = "Y"), '4.ONT'!D:D, "")),
        IF(
            COUNTIFS('4.ONT'!E:E, B589, '4.ONT'!P:P, "Y") &gt; 0,
            _xlfn.TEXTJOIN(", ", TRUE, IF(('4.ONT'!E:E = B589) * ('4.ONT'!P:P = "Y"), '4.ONT'!D:D, "")),
            "Awaiting Status"
        )
    )
)</f>
        <v/>
      </c>
      <c r="O589" s="60" t="s">
        <v>94</v>
      </c>
      <c r="P589" s="60" t="str" cm="1">
        <f t="array" aca="1" ref="P589" ca="1">IF(
    O589="N",
    "",
    IF(
        COUNTIFS('3.RNAExtractions'!E:E, B589, '3.RNAExtractions'!Z:Z, "Y") &gt; 0,
        _xlfn.TEXTJOIN(", ", TRUE, IF(('3.RNAExtractions'!E:E = B589) * ('3.RNAExtractions'!Z:Z = "Y"), '3.RNAExtractions'!D:D, "")),
        IF(
            COUNTIFS('3.RNAExtractions'!E:E, B589, '3.RNAExtractions'!Y:Y, "Y") &gt; 0,
            _xlfn.TEXTJOIN(", ", TRUE, IF(('3.RNAExtractions'!E:E = B589) * ('3.RNAExtractions'!Y:Y = "Y"), '3.RNAExtractions'!D:D, "")),
            "Awaiting Status"
        )
    )
)</f>
        <v/>
      </c>
      <c r="Q589" s="60"/>
      <c r="R589" s="60" t="str" cm="1">
        <f t="array" aca="1" ref="R589" ca="1">IF(
    Q589="N",
    "",
    IF(
        COUNTIFS('4.RNAIllumina'!E:E, B589, '4.RNAIllumina'!Y:Y, "Y") &gt; 0,
        _xlfn.TEXTJOIN(", ", TRUE, IF(('4.RNAIllumina'!E:E = B589) * ('4.RNAIllumina'!Y:Y = "Y"), '4.RNAIllumina'!D:D, "")),
        IF(
            COUNTIFS('4.RNAIllumina'!E:E, B589, '4.RNAIllumina'!X:X, "Y") &gt; 0,
            _xlfn.TEXTJOIN(", ", TRUE, IF(('4.RNAIllumina'!E:E = B589) * ('4.RNAIllumina'!X:X = "Y"), '4.RNAIllumina'!D:D, "")),
            "Awaiting Status"
        )
    )
)</f>
        <v>Awaiting Status</v>
      </c>
      <c r="T589" s="6" t="str">
        <f ca="1">VLOOKUP($B589,'1.MetaData'!$B:$H,2,FALSE)</f>
        <v>AWFS-F16-1551</v>
      </c>
      <c r="U589" s="7" t="str">
        <f ca="1">VLOOKUP($B589,'1.MetaData'!$B:$H,3,FALSE)</f>
        <v>Scomberomorus semifasciatus</v>
      </c>
      <c r="V589" s="7" t="str">
        <f ca="1">VLOOKUP($B589,'1.MetaData'!$B:$H,4,FALSE)</f>
        <v xml:space="preserve">Broad-barred king mackerel </v>
      </c>
      <c r="W589" s="6" t="str">
        <f ca="1">VLOOKUP($B589,'1.MetaData'!$B:$H,5,FALSE)</f>
        <v xml:space="preserve">WA Fisheries </v>
      </c>
      <c r="X589" s="6" t="str">
        <f ca="1">VLOOKUP($B589,'1.MetaData'!$B:$H,6,FALSE)</f>
        <v>TrEnD</v>
      </c>
      <c r="Z589"/>
    </row>
    <row r="590" spans="1:26" hidden="1" x14ac:dyDescent="0.25">
      <c r="A590" s="17">
        <v>589</v>
      </c>
      <c r="B590" s="3" t="str">
        <f t="shared" ca="1" si="11"/>
        <v>OG589</v>
      </c>
      <c r="C590" s="219" t="s">
        <v>96</v>
      </c>
      <c r="D590" s="4">
        <f ca="1">COUNTIF('2.Tissue'!C:C,B590)</f>
        <v>1</v>
      </c>
      <c r="E590" s="4">
        <f ca="1">COUNTIFS('3.DNAExtractions'!$E:$E,$B590,'3.DNAExtractions'!$D:$D,E$1)</f>
        <v>1</v>
      </c>
      <c r="F590" s="2" t="str" cm="1">
        <f t="array" aca="1" ref="F590" ca="1">IF(
    COUNTIFS('3.DNAExtractions'!E:E, B590, '3.DNAExtractions'!Y:Y, "Y") &gt; 0,
    _xlfn.TEXTJOIN(", ", TRUE, IF(('3.DNAExtractions'!E:E = B590) * ('3.DNAExtractions'!Y:Y = "Y"), '3.DNAExtractions'!D:D, "")),
    IF(
        COUNTIFS('3.DNAExtractions'!E:E, B590, '3.DNAExtractions'!X:X, "Y") &gt; 0,
        _xlfn.TEXTJOIN(", ", TRUE, IF(('3.DNAExtractions'!E:E = B590) * ('3.DNAExtractions'!X:X = "Y"), '3.DNAExtractions'!D:D, "")),
        "Awaiting Status"
    )
)</f>
        <v>Extracted</v>
      </c>
      <c r="G590" s="45" t="s">
        <v>92</v>
      </c>
      <c r="H590" s="8" t="str" cm="1">
        <f t="array" aca="1" ref="H590" ca="1">IF(
    G590="N",
    "",
    IF(
        COUNTIFS('4.Illumina'!E:E, B590, '4.Illumina'!R:R, "Y") &gt; 0,
        _xlfn.TEXTJOIN(", ", TRUE, IF(('4.Illumina'!E:E = B590) * ('4.Illumina'!R:R = "Y"), '4.Illumina'!D:D, "")),
        IF(
            COUNTIFS('4.Illumina'!E:E, B590, '4.Illumina'!Q:Q, "Y") &gt; 0,
            _xlfn.TEXTJOIN(", ", TRUE, IF(('4.Illumina'!E:E = B590) * ('4.Illumina'!Q:Q = "Y"), '4.Illumina'!D:D, "")),
            "Awaiting Status"
        )
    )
)</f>
        <v>Sequenced</v>
      </c>
      <c r="I590" s="26" t="s">
        <v>94</v>
      </c>
      <c r="J590" s="56" t="str" cm="1">
        <f t="array" aca="1" ref="J590" ca="1">IF(
    I590="N",
    "",
    IF(
        COUNTIFS('4.PacBio'!E:E, B590, '4.PacBio'!W:W, "Y") &gt; 0,
        _xlfn.TEXTJOIN(", ", TRUE, IF(('4.PacBio'!E:E = B590) * ('4.PacBio'!W:W = "Y"), '4.PacBio'!D:D, "")),
        IF(
            COUNTIFS('4.PacBio'!E:E, B590, '4.PacBio'!V:V, "Y") &gt; 0,
            _xlfn.TEXTJOIN(", ", TRUE, IF(('4.PacBio'!E:E = B590) * ('4.PacBio'!V:V = "Y"), '4.PacBio'!D:D, "")),
            "Awaiting Status"
        )
    )
)</f>
        <v/>
      </c>
      <c r="K590" s="181" t="s">
        <v>94</v>
      </c>
      <c r="L590" s="8" t="str" cm="1">
        <f t="array" aca="1" ref="L590" ca="1">IF(
    K590="N",
    "",
    IF(
        COUNTIFS('4.HiCLibrary'!E:E, B590, '4.HiCLibrary'!V:V, "Y") &gt; 0,
        _xlfn.TEXTJOIN(", ", TRUE, IF(('4.HiCLibrary'!E:E = B590) * ('4.HiCLibrary'!V:V = "Y"), '4.HiCLibrary'!D:D, "")),
        IF(
            COUNTIFS('4.HiCLibrary'!E:E, B590, '4.HiCLibrary'!U:U, "Y") &gt; 0,
            _xlfn.TEXTJOIN(", ", TRUE, IF(('4.HiCLibrary'!E:E = B590) * ('4.HiCLibrary'!U:U = "Y"), '4.HiCLibrary'!D:D, "")),
            "Awaiting Status"
        )
    )
)</f>
        <v/>
      </c>
      <c r="M590" s="47" t="s">
        <v>94</v>
      </c>
      <c r="N590" s="56" t="str" cm="1">
        <f t="array" aca="1" ref="N590" ca="1">IF(
    M590="N",
    "",
    IF(
        COUNTIFS('4.ONT'!E:E, B590, '4.ONT'!Q:Q, "Y") &gt; 0,
        _xlfn.TEXTJOIN(", ", TRUE, IF(('4.ONT'!E:E = B590) * ('4.ONT'!Q:Q = "Y"), '4.ONT'!D:D, "")),
        IF(
            COUNTIFS('4.ONT'!E:E, B590, '4.ONT'!P:P, "Y") &gt; 0,
            _xlfn.TEXTJOIN(", ", TRUE, IF(('4.ONT'!E:E = B590) * ('4.ONT'!P:P = "Y"), '4.ONT'!D:D, "")),
            "Awaiting Status"
        )
    )
)</f>
        <v/>
      </c>
      <c r="O590" s="60" t="s">
        <v>94</v>
      </c>
      <c r="P590" s="60" t="str" cm="1">
        <f t="array" aca="1" ref="P590" ca="1">IF(
    O590="N",
    "",
    IF(
        COUNTIFS('3.RNAExtractions'!E:E, B590, '3.RNAExtractions'!Z:Z, "Y") &gt; 0,
        _xlfn.TEXTJOIN(", ", TRUE, IF(('3.RNAExtractions'!E:E = B590) * ('3.RNAExtractions'!Z:Z = "Y"), '3.RNAExtractions'!D:D, "")),
        IF(
            COUNTIFS('3.RNAExtractions'!E:E, B590, '3.RNAExtractions'!Y:Y, "Y") &gt; 0,
            _xlfn.TEXTJOIN(", ", TRUE, IF(('3.RNAExtractions'!E:E = B590) * ('3.RNAExtractions'!Y:Y = "Y"), '3.RNAExtractions'!D:D, "")),
            "Awaiting Status"
        )
    )
)</f>
        <v/>
      </c>
      <c r="Q590" s="60"/>
      <c r="R590" s="60" t="str" cm="1">
        <f t="array" aca="1" ref="R590" ca="1">IF(
    Q590="N",
    "",
    IF(
        COUNTIFS('4.RNAIllumina'!E:E, B590, '4.RNAIllumina'!Y:Y, "Y") &gt; 0,
        _xlfn.TEXTJOIN(", ", TRUE, IF(('4.RNAIllumina'!E:E = B590) * ('4.RNAIllumina'!Y:Y = "Y"), '4.RNAIllumina'!D:D, "")),
        IF(
            COUNTIFS('4.RNAIllumina'!E:E, B590, '4.RNAIllumina'!X:X, "Y") &gt; 0,
            _xlfn.TEXTJOIN(", ", TRUE, IF(('4.RNAIllumina'!E:E = B590) * ('4.RNAIllumina'!X:X = "Y"), '4.RNAIllumina'!D:D, "")),
            "Awaiting Status"
        )
    )
)</f>
        <v>Awaiting Status</v>
      </c>
      <c r="T590" s="6" t="str">
        <f ca="1">VLOOKUP($B590,'1.MetaData'!$B:$H,2,FALSE)</f>
        <v>AWFS-F16-1504</v>
      </c>
      <c r="U590" s="7" t="str">
        <f ca="1">VLOOKUP($B590,'1.MetaData'!$B:$H,3,FALSE)</f>
        <v>Selaroides leptolepis</v>
      </c>
      <c r="V590" s="7" t="str">
        <f ca="1">VLOOKUP($B590,'1.MetaData'!$B:$H,4,FALSE)</f>
        <v>Yellowstripe scad</v>
      </c>
      <c r="W590" s="6" t="str">
        <f ca="1">VLOOKUP($B590,'1.MetaData'!$B:$H,5,FALSE)</f>
        <v xml:space="preserve">WA Fisheries </v>
      </c>
      <c r="X590" s="6" t="str">
        <f ca="1">VLOOKUP($B590,'1.MetaData'!$B:$H,6,FALSE)</f>
        <v>TrEnD</v>
      </c>
      <c r="Z590"/>
    </row>
    <row r="591" spans="1:26" hidden="1" x14ac:dyDescent="0.25">
      <c r="A591" s="17">
        <v>590</v>
      </c>
      <c r="B591" s="3" t="str">
        <f t="shared" ca="1" si="11"/>
        <v>OG590</v>
      </c>
      <c r="C591" s="219" t="s">
        <v>96</v>
      </c>
      <c r="D591" s="4">
        <f ca="1">COUNTIF('2.Tissue'!C:C,B591)</f>
        <v>1</v>
      </c>
      <c r="E591" s="4">
        <f ca="1">COUNTIFS('3.DNAExtractions'!$E:$E,$B591,'3.DNAExtractions'!$D:$D,E$1)</f>
        <v>1</v>
      </c>
      <c r="F591" s="2" t="str" cm="1">
        <f t="array" aca="1" ref="F591" ca="1">IF(
    COUNTIFS('3.DNAExtractions'!E:E, B591, '3.DNAExtractions'!Y:Y, "Y") &gt; 0,
    _xlfn.TEXTJOIN(", ", TRUE, IF(('3.DNAExtractions'!E:E = B591) * ('3.DNAExtractions'!Y:Y = "Y"), '3.DNAExtractions'!D:D, "")),
    IF(
        COUNTIFS('3.DNAExtractions'!E:E, B591, '3.DNAExtractions'!X:X, "Y") &gt; 0,
        _xlfn.TEXTJOIN(", ", TRUE, IF(('3.DNAExtractions'!E:E = B591) * ('3.DNAExtractions'!X:X = "Y"), '3.DNAExtractions'!D:D, "")),
        "Awaiting Status"
    )
)</f>
        <v>Extracted</v>
      </c>
      <c r="G591" s="45" t="s">
        <v>92</v>
      </c>
      <c r="H591" s="8" t="str" cm="1">
        <f t="array" aca="1" ref="H591" ca="1">IF(
    G591="N",
    "",
    IF(
        COUNTIFS('4.Illumina'!E:E, B591, '4.Illumina'!R:R, "Y") &gt; 0,
        _xlfn.TEXTJOIN(", ", TRUE, IF(('4.Illumina'!E:E = B591) * ('4.Illumina'!R:R = "Y"), '4.Illumina'!D:D, "")),
        IF(
            COUNTIFS('4.Illumina'!E:E, B591, '4.Illumina'!Q:Q, "Y") &gt; 0,
            _xlfn.TEXTJOIN(", ", TRUE, IF(('4.Illumina'!E:E = B591) * ('4.Illumina'!Q:Q = "Y"), '4.Illumina'!D:D, "")),
            "Awaiting Status"
        )
    )
)</f>
        <v>Sequenced</v>
      </c>
      <c r="I591" s="26" t="s">
        <v>94</v>
      </c>
      <c r="J591" s="56" t="str" cm="1">
        <f t="array" aca="1" ref="J591" ca="1">IF(
    I591="N",
    "",
    IF(
        COUNTIFS('4.PacBio'!E:E, B591, '4.PacBio'!W:W, "Y") &gt; 0,
        _xlfn.TEXTJOIN(", ", TRUE, IF(('4.PacBio'!E:E = B591) * ('4.PacBio'!W:W = "Y"), '4.PacBio'!D:D, "")),
        IF(
            COUNTIFS('4.PacBio'!E:E, B591, '4.PacBio'!V:V, "Y") &gt; 0,
            _xlfn.TEXTJOIN(", ", TRUE, IF(('4.PacBio'!E:E = B591) * ('4.PacBio'!V:V = "Y"), '4.PacBio'!D:D, "")),
            "Awaiting Status"
        )
    )
)</f>
        <v/>
      </c>
      <c r="K591" s="181" t="s">
        <v>94</v>
      </c>
      <c r="L591" s="8" t="str" cm="1">
        <f t="array" aca="1" ref="L591" ca="1">IF(
    K591="N",
    "",
    IF(
        COUNTIFS('4.HiCLibrary'!E:E, B591, '4.HiCLibrary'!V:V, "Y") &gt; 0,
        _xlfn.TEXTJOIN(", ", TRUE, IF(('4.HiCLibrary'!E:E = B591) * ('4.HiCLibrary'!V:V = "Y"), '4.HiCLibrary'!D:D, "")),
        IF(
            COUNTIFS('4.HiCLibrary'!E:E, B591, '4.HiCLibrary'!U:U, "Y") &gt; 0,
            _xlfn.TEXTJOIN(", ", TRUE, IF(('4.HiCLibrary'!E:E = B591) * ('4.HiCLibrary'!U:U = "Y"), '4.HiCLibrary'!D:D, "")),
            "Awaiting Status"
        )
    )
)</f>
        <v/>
      </c>
      <c r="M591" s="47" t="s">
        <v>94</v>
      </c>
      <c r="N591" s="56" t="str" cm="1">
        <f t="array" aca="1" ref="N591" ca="1">IF(
    M591="N",
    "",
    IF(
        COUNTIFS('4.ONT'!E:E, B591, '4.ONT'!Q:Q, "Y") &gt; 0,
        _xlfn.TEXTJOIN(", ", TRUE, IF(('4.ONT'!E:E = B591) * ('4.ONT'!Q:Q = "Y"), '4.ONT'!D:D, "")),
        IF(
            COUNTIFS('4.ONT'!E:E, B591, '4.ONT'!P:P, "Y") &gt; 0,
            _xlfn.TEXTJOIN(", ", TRUE, IF(('4.ONT'!E:E = B591) * ('4.ONT'!P:P = "Y"), '4.ONT'!D:D, "")),
            "Awaiting Status"
        )
    )
)</f>
        <v/>
      </c>
      <c r="O591" s="60" t="s">
        <v>94</v>
      </c>
      <c r="P591" s="60" t="str" cm="1">
        <f t="array" aca="1" ref="P591" ca="1">IF(
    O591="N",
    "",
    IF(
        COUNTIFS('3.RNAExtractions'!E:E, B591, '3.RNAExtractions'!Z:Z, "Y") &gt; 0,
        _xlfn.TEXTJOIN(", ", TRUE, IF(('3.RNAExtractions'!E:E = B591) * ('3.RNAExtractions'!Z:Z = "Y"), '3.RNAExtractions'!D:D, "")),
        IF(
            COUNTIFS('3.RNAExtractions'!E:E, B591, '3.RNAExtractions'!Y:Y, "Y") &gt; 0,
            _xlfn.TEXTJOIN(", ", TRUE, IF(('3.RNAExtractions'!E:E = B591) * ('3.RNAExtractions'!Y:Y = "Y"), '3.RNAExtractions'!D:D, "")),
            "Awaiting Status"
        )
    )
)</f>
        <v/>
      </c>
      <c r="Q591" s="60"/>
      <c r="R591" s="60" t="str" cm="1">
        <f t="array" aca="1" ref="R591" ca="1">IF(
    Q591="N",
    "",
    IF(
        COUNTIFS('4.RNAIllumina'!E:E, B591, '4.RNAIllumina'!Y:Y, "Y") &gt; 0,
        _xlfn.TEXTJOIN(", ", TRUE, IF(('4.RNAIllumina'!E:E = B591) * ('4.RNAIllumina'!Y:Y = "Y"), '4.RNAIllumina'!D:D, "")),
        IF(
            COUNTIFS('4.RNAIllumina'!E:E, B591, '4.RNAIllumina'!X:X, "Y") &gt; 0,
            _xlfn.TEXTJOIN(", ", TRUE, IF(('4.RNAIllumina'!E:E = B591) * ('4.RNAIllumina'!X:X = "Y"), '4.RNAIllumina'!D:D, "")),
            "Awaiting Status"
        )
    )
)</f>
        <v>Awaiting Status</v>
      </c>
      <c r="T591" s="6" t="str">
        <f ca="1">VLOOKUP($B591,'1.MetaData'!$B:$H,2,FALSE)</f>
        <v>AWFS-F16-1529</v>
      </c>
      <c r="U591" s="7" t="str">
        <f ca="1">VLOOKUP($B591,'1.MetaData'!$B:$H,3,FALSE)</f>
        <v>Seriola dumerili</v>
      </c>
      <c r="V591" s="7" t="str">
        <f ca="1">VLOOKUP($B591,'1.MetaData'!$B:$H,4,FALSE)</f>
        <v xml:space="preserve">Greater amberjack </v>
      </c>
      <c r="W591" s="6" t="str">
        <f ca="1">VLOOKUP($B591,'1.MetaData'!$B:$H,5,FALSE)</f>
        <v xml:space="preserve">WA Fisheries </v>
      </c>
      <c r="X591" s="6" t="str">
        <f ca="1">VLOOKUP($B591,'1.MetaData'!$B:$H,6,FALSE)</f>
        <v>TrEnD</v>
      </c>
      <c r="Z591"/>
    </row>
    <row r="592" spans="1:26" hidden="1" x14ac:dyDescent="0.25">
      <c r="A592" s="17">
        <v>591</v>
      </c>
      <c r="B592" s="3" t="str">
        <f t="shared" ca="1" si="11"/>
        <v>OG591</v>
      </c>
      <c r="C592" s="219" t="s">
        <v>96</v>
      </c>
      <c r="D592" s="4">
        <f ca="1">COUNTIF('2.Tissue'!C:C,B592)</f>
        <v>1</v>
      </c>
      <c r="E592" s="4">
        <f ca="1">COUNTIFS('3.DNAExtractions'!$E:$E,$B592,'3.DNAExtractions'!$D:$D,E$1)</f>
        <v>1</v>
      </c>
      <c r="F592" s="2" t="str" cm="1">
        <f t="array" aca="1" ref="F592" ca="1">IF(
    COUNTIFS('3.DNAExtractions'!E:E, B592, '3.DNAExtractions'!Y:Y, "Y") &gt; 0,
    _xlfn.TEXTJOIN(", ", TRUE, IF(('3.DNAExtractions'!E:E = B592) * ('3.DNAExtractions'!Y:Y = "Y"), '3.DNAExtractions'!D:D, "")),
    IF(
        COUNTIFS('3.DNAExtractions'!E:E, B592, '3.DNAExtractions'!X:X, "Y") &gt; 0,
        _xlfn.TEXTJOIN(", ", TRUE, IF(('3.DNAExtractions'!E:E = B592) * ('3.DNAExtractions'!X:X = "Y"), '3.DNAExtractions'!D:D, "")),
        "Awaiting Status"
    )
)</f>
        <v>Extracted</v>
      </c>
      <c r="G592" s="45" t="s">
        <v>92</v>
      </c>
      <c r="H592" s="8" t="str" cm="1">
        <f t="array" aca="1" ref="H592" ca="1">IF(
    G592="N",
    "",
    IF(
        COUNTIFS('4.Illumina'!E:E, B592, '4.Illumina'!R:R, "Y") &gt; 0,
        _xlfn.TEXTJOIN(", ", TRUE, IF(('4.Illumina'!E:E = B592) * ('4.Illumina'!R:R = "Y"), '4.Illumina'!D:D, "")),
        IF(
            COUNTIFS('4.Illumina'!E:E, B592, '4.Illumina'!Q:Q, "Y") &gt; 0,
            _xlfn.TEXTJOIN(", ", TRUE, IF(('4.Illumina'!E:E = B592) * ('4.Illumina'!Q:Q = "Y"), '4.Illumina'!D:D, "")),
            "Awaiting Status"
        )
    )
)</f>
        <v>Sequenced</v>
      </c>
      <c r="I592" s="26" t="s">
        <v>94</v>
      </c>
      <c r="J592" s="56" t="str" cm="1">
        <f t="array" aca="1" ref="J592" ca="1">IF(
    I592="N",
    "",
    IF(
        COUNTIFS('4.PacBio'!E:E, B592, '4.PacBio'!W:W, "Y") &gt; 0,
        _xlfn.TEXTJOIN(", ", TRUE, IF(('4.PacBio'!E:E = B592) * ('4.PacBio'!W:W = "Y"), '4.PacBio'!D:D, "")),
        IF(
            COUNTIFS('4.PacBio'!E:E, B592, '4.PacBio'!V:V, "Y") &gt; 0,
            _xlfn.TEXTJOIN(", ", TRUE, IF(('4.PacBio'!E:E = B592) * ('4.PacBio'!V:V = "Y"), '4.PacBio'!D:D, "")),
            "Awaiting Status"
        )
    )
)</f>
        <v/>
      </c>
      <c r="K592" s="181" t="s">
        <v>94</v>
      </c>
      <c r="L592" s="8" t="str" cm="1">
        <f t="array" aca="1" ref="L592" ca="1">IF(
    K592="N",
    "",
    IF(
        COUNTIFS('4.HiCLibrary'!E:E, B592, '4.HiCLibrary'!V:V, "Y") &gt; 0,
        _xlfn.TEXTJOIN(", ", TRUE, IF(('4.HiCLibrary'!E:E = B592) * ('4.HiCLibrary'!V:V = "Y"), '4.HiCLibrary'!D:D, "")),
        IF(
            COUNTIFS('4.HiCLibrary'!E:E, B592, '4.HiCLibrary'!U:U, "Y") &gt; 0,
            _xlfn.TEXTJOIN(", ", TRUE, IF(('4.HiCLibrary'!E:E = B592) * ('4.HiCLibrary'!U:U = "Y"), '4.HiCLibrary'!D:D, "")),
            "Awaiting Status"
        )
    )
)</f>
        <v/>
      </c>
      <c r="M592" s="47" t="s">
        <v>94</v>
      </c>
      <c r="N592" s="56" t="str" cm="1">
        <f t="array" aca="1" ref="N592" ca="1">IF(
    M592="N",
    "",
    IF(
        COUNTIFS('4.ONT'!E:E, B592, '4.ONT'!Q:Q, "Y") &gt; 0,
        _xlfn.TEXTJOIN(", ", TRUE, IF(('4.ONT'!E:E = B592) * ('4.ONT'!Q:Q = "Y"), '4.ONT'!D:D, "")),
        IF(
            COUNTIFS('4.ONT'!E:E, B592, '4.ONT'!P:P, "Y") &gt; 0,
            _xlfn.TEXTJOIN(", ", TRUE, IF(('4.ONT'!E:E = B592) * ('4.ONT'!P:P = "Y"), '4.ONT'!D:D, "")),
            "Awaiting Status"
        )
    )
)</f>
        <v/>
      </c>
      <c r="O592" s="60" t="s">
        <v>94</v>
      </c>
      <c r="P592" s="60" t="str" cm="1">
        <f t="array" aca="1" ref="P592" ca="1">IF(
    O592="N",
    "",
    IF(
        COUNTIFS('3.RNAExtractions'!E:E, B592, '3.RNAExtractions'!Z:Z, "Y") &gt; 0,
        _xlfn.TEXTJOIN(", ", TRUE, IF(('3.RNAExtractions'!E:E = B592) * ('3.RNAExtractions'!Z:Z = "Y"), '3.RNAExtractions'!D:D, "")),
        IF(
            COUNTIFS('3.RNAExtractions'!E:E, B592, '3.RNAExtractions'!Y:Y, "Y") &gt; 0,
            _xlfn.TEXTJOIN(", ", TRUE, IF(('3.RNAExtractions'!E:E = B592) * ('3.RNAExtractions'!Y:Y = "Y"), '3.RNAExtractions'!D:D, "")),
            "Awaiting Status"
        )
    )
)</f>
        <v/>
      </c>
      <c r="Q592" s="60"/>
      <c r="R592" s="60" t="str" cm="1">
        <f t="array" aca="1" ref="R592" ca="1">IF(
    Q592="N",
    "",
    IF(
        COUNTIFS('4.RNAIllumina'!E:E, B592, '4.RNAIllumina'!Y:Y, "Y") &gt; 0,
        _xlfn.TEXTJOIN(", ", TRUE, IF(('4.RNAIllumina'!E:E = B592) * ('4.RNAIllumina'!Y:Y = "Y"), '4.RNAIllumina'!D:D, "")),
        IF(
            COUNTIFS('4.RNAIllumina'!E:E, B592, '4.RNAIllumina'!X:X, "Y") &gt; 0,
            _xlfn.TEXTJOIN(", ", TRUE, IF(('4.RNAIllumina'!E:E = B592) * ('4.RNAIllumina'!X:X = "Y"), '4.RNAIllumina'!D:D, "")),
            "Awaiting Status"
        )
    )
)</f>
        <v>Awaiting Status</v>
      </c>
      <c r="T592" s="6" t="str">
        <f ca="1">VLOOKUP($B592,'1.MetaData'!$B:$H,2,FALSE)</f>
        <v>AWFS-F16-1587</v>
      </c>
      <c r="U592" s="7" t="str">
        <f ca="1">VLOOKUP($B592,'1.MetaData'!$B:$H,3,FALSE)</f>
        <v>Seriolina nigrofasciata</v>
      </c>
      <c r="V592" s="7">
        <f ca="1">VLOOKUP($B592,'1.MetaData'!$B:$H,4,FALSE)</f>
        <v>0</v>
      </c>
      <c r="W592" s="6" t="str">
        <f ca="1">VLOOKUP($B592,'1.MetaData'!$B:$H,5,FALSE)</f>
        <v xml:space="preserve">WA Fisheries </v>
      </c>
      <c r="X592" s="6" t="str">
        <f ca="1">VLOOKUP($B592,'1.MetaData'!$B:$H,6,FALSE)</f>
        <v>TrEnD</v>
      </c>
      <c r="Z592"/>
    </row>
    <row r="593" spans="1:26" hidden="1" x14ac:dyDescent="0.25">
      <c r="A593" s="17">
        <v>592</v>
      </c>
      <c r="B593" s="3" t="str">
        <f t="shared" ca="1" si="11"/>
        <v>OG592</v>
      </c>
      <c r="C593" s="219" t="s">
        <v>96</v>
      </c>
      <c r="D593" s="4">
        <f ca="1">COUNTIF('2.Tissue'!C:C,B593)</f>
        <v>1</v>
      </c>
      <c r="E593" s="4">
        <f ca="1">COUNTIFS('3.DNAExtractions'!$E:$E,$B593,'3.DNAExtractions'!$D:$D,E$1)</f>
        <v>1</v>
      </c>
      <c r="F593" s="2" t="str" cm="1">
        <f t="array" aca="1" ref="F593" ca="1">IF(
    COUNTIFS('3.DNAExtractions'!E:E, B593, '3.DNAExtractions'!Y:Y, "Y") &gt; 0,
    _xlfn.TEXTJOIN(", ", TRUE, IF(('3.DNAExtractions'!E:E = B593) * ('3.DNAExtractions'!Y:Y = "Y"), '3.DNAExtractions'!D:D, "")),
    IF(
        COUNTIFS('3.DNAExtractions'!E:E, B593, '3.DNAExtractions'!X:X, "Y") &gt; 0,
        _xlfn.TEXTJOIN(", ", TRUE, IF(('3.DNAExtractions'!E:E = B593) * ('3.DNAExtractions'!X:X = "Y"), '3.DNAExtractions'!D:D, "")),
        "Awaiting Status"
    )
)</f>
        <v>Extracted</v>
      </c>
      <c r="G593" s="45" t="s">
        <v>92</v>
      </c>
      <c r="H593" s="8" t="str" cm="1">
        <f t="array" aca="1" ref="H593" ca="1">IF(
    G593="N",
    "",
    IF(
        COUNTIFS('4.Illumina'!E:E, B593, '4.Illumina'!R:R, "Y") &gt; 0,
        _xlfn.TEXTJOIN(", ", TRUE, IF(('4.Illumina'!E:E = B593) * ('4.Illumina'!R:R = "Y"), '4.Illumina'!D:D, "")),
        IF(
            COUNTIFS('4.Illumina'!E:E, B593, '4.Illumina'!Q:Q, "Y") &gt; 0,
            _xlfn.TEXTJOIN(", ", TRUE, IF(('4.Illumina'!E:E = B593) * ('4.Illumina'!Q:Q = "Y"), '4.Illumina'!D:D, "")),
            "Awaiting Status"
        )
    )
)</f>
        <v>Sequenced</v>
      </c>
      <c r="I593" s="26" t="s">
        <v>94</v>
      </c>
      <c r="J593" s="56" t="str" cm="1">
        <f t="array" aca="1" ref="J593" ca="1">IF(
    I593="N",
    "",
    IF(
        COUNTIFS('4.PacBio'!E:E, B593, '4.PacBio'!W:W, "Y") &gt; 0,
        _xlfn.TEXTJOIN(", ", TRUE, IF(('4.PacBio'!E:E = B593) * ('4.PacBio'!W:W = "Y"), '4.PacBio'!D:D, "")),
        IF(
            COUNTIFS('4.PacBio'!E:E, B593, '4.PacBio'!V:V, "Y") &gt; 0,
            _xlfn.TEXTJOIN(", ", TRUE, IF(('4.PacBio'!E:E = B593) * ('4.PacBio'!V:V = "Y"), '4.PacBio'!D:D, "")),
            "Awaiting Status"
        )
    )
)</f>
        <v/>
      </c>
      <c r="K593" s="181" t="s">
        <v>94</v>
      </c>
      <c r="L593" s="8" t="str" cm="1">
        <f t="array" aca="1" ref="L593" ca="1">IF(
    K593="N",
    "",
    IF(
        COUNTIFS('4.HiCLibrary'!E:E, B593, '4.HiCLibrary'!V:V, "Y") &gt; 0,
        _xlfn.TEXTJOIN(", ", TRUE, IF(('4.HiCLibrary'!E:E = B593) * ('4.HiCLibrary'!V:V = "Y"), '4.HiCLibrary'!D:D, "")),
        IF(
            COUNTIFS('4.HiCLibrary'!E:E, B593, '4.HiCLibrary'!U:U, "Y") &gt; 0,
            _xlfn.TEXTJOIN(", ", TRUE, IF(('4.HiCLibrary'!E:E = B593) * ('4.HiCLibrary'!U:U = "Y"), '4.HiCLibrary'!D:D, "")),
            "Awaiting Status"
        )
    )
)</f>
        <v/>
      </c>
      <c r="M593" s="47" t="s">
        <v>94</v>
      </c>
      <c r="N593" s="56" t="str" cm="1">
        <f t="array" aca="1" ref="N593" ca="1">IF(
    M593="N",
    "",
    IF(
        COUNTIFS('4.ONT'!E:E, B593, '4.ONT'!Q:Q, "Y") &gt; 0,
        _xlfn.TEXTJOIN(", ", TRUE, IF(('4.ONT'!E:E = B593) * ('4.ONT'!Q:Q = "Y"), '4.ONT'!D:D, "")),
        IF(
            COUNTIFS('4.ONT'!E:E, B593, '4.ONT'!P:P, "Y") &gt; 0,
            _xlfn.TEXTJOIN(", ", TRUE, IF(('4.ONT'!E:E = B593) * ('4.ONT'!P:P = "Y"), '4.ONT'!D:D, "")),
            "Awaiting Status"
        )
    )
)</f>
        <v/>
      </c>
      <c r="O593" s="60" t="s">
        <v>94</v>
      </c>
      <c r="P593" s="60" t="str" cm="1">
        <f t="array" aca="1" ref="P593" ca="1">IF(
    O593="N",
    "",
    IF(
        COUNTIFS('3.RNAExtractions'!E:E, B593, '3.RNAExtractions'!Z:Z, "Y") &gt; 0,
        _xlfn.TEXTJOIN(", ", TRUE, IF(('3.RNAExtractions'!E:E = B593) * ('3.RNAExtractions'!Z:Z = "Y"), '3.RNAExtractions'!D:D, "")),
        IF(
            COUNTIFS('3.RNAExtractions'!E:E, B593, '3.RNAExtractions'!Y:Y, "Y") &gt; 0,
            _xlfn.TEXTJOIN(", ", TRUE, IF(('3.RNAExtractions'!E:E = B593) * ('3.RNAExtractions'!Y:Y = "Y"), '3.RNAExtractions'!D:D, "")),
            "Awaiting Status"
        )
    )
)</f>
        <v/>
      </c>
      <c r="Q593" s="60"/>
      <c r="R593" s="60" t="str" cm="1">
        <f t="array" aca="1" ref="R593" ca="1">IF(
    Q593="N",
    "",
    IF(
        COUNTIFS('4.RNAIllumina'!E:E, B593, '4.RNAIllumina'!Y:Y, "Y") &gt; 0,
        _xlfn.TEXTJOIN(", ", TRUE, IF(('4.RNAIllumina'!E:E = B593) * ('4.RNAIllumina'!Y:Y = "Y"), '4.RNAIllumina'!D:D, "")),
        IF(
            COUNTIFS('4.RNAIllumina'!E:E, B593, '4.RNAIllumina'!X:X, "Y") &gt; 0,
            _xlfn.TEXTJOIN(", ", TRUE, IF(('4.RNAIllumina'!E:E = B593) * ('4.RNAIllumina'!X:X = "Y"), '4.RNAIllumina'!D:D, "")),
            "Awaiting Status"
        )
    )
)</f>
        <v>Awaiting Status</v>
      </c>
      <c r="T593" s="6" t="str">
        <f ca="1">VLOOKUP($B593,'1.MetaData'!$B:$H,2,FALSE)</f>
        <v>AWFS-F16-1511</v>
      </c>
      <c r="U593" s="7" t="str">
        <f ca="1">VLOOKUP($B593,'1.MetaData'!$B:$H,3,FALSE)</f>
        <v>Synodus myops</v>
      </c>
      <c r="V593" s="7" t="str">
        <f ca="1">VLOOKUP($B593,'1.MetaData'!$B:$H,4,FALSE)</f>
        <v xml:space="preserve">Snakefish </v>
      </c>
      <c r="W593" s="6" t="str">
        <f ca="1">VLOOKUP($B593,'1.MetaData'!$B:$H,5,FALSE)</f>
        <v xml:space="preserve">WA Fisheries </v>
      </c>
      <c r="X593" s="6" t="str">
        <f ca="1">VLOOKUP($B593,'1.MetaData'!$B:$H,6,FALSE)</f>
        <v>TrEnD</v>
      </c>
      <c r="Z593"/>
    </row>
    <row r="594" spans="1:26" hidden="1" x14ac:dyDescent="0.25">
      <c r="A594" s="17">
        <v>593</v>
      </c>
      <c r="B594" s="3" t="str">
        <f t="shared" ca="1" si="11"/>
        <v>OG593</v>
      </c>
      <c r="C594" s="219" t="s">
        <v>96</v>
      </c>
      <c r="D594" s="4">
        <f ca="1">COUNTIF('2.Tissue'!C:C,B594)</f>
        <v>1</v>
      </c>
      <c r="E594" s="4">
        <f ca="1">COUNTIFS('3.DNAExtractions'!$E:$E,$B594,'3.DNAExtractions'!$D:$D,E$1)</f>
        <v>1</v>
      </c>
      <c r="F594" s="2" t="str" cm="1">
        <f t="array" aca="1" ref="F594" ca="1">IF(
    COUNTIFS('3.DNAExtractions'!E:E, B594, '3.DNAExtractions'!Y:Y, "Y") &gt; 0,
    _xlfn.TEXTJOIN(", ", TRUE, IF(('3.DNAExtractions'!E:E = B594) * ('3.DNAExtractions'!Y:Y = "Y"), '3.DNAExtractions'!D:D, "")),
    IF(
        COUNTIFS('3.DNAExtractions'!E:E, B594, '3.DNAExtractions'!X:X, "Y") &gt; 0,
        _xlfn.TEXTJOIN(", ", TRUE, IF(('3.DNAExtractions'!E:E = B594) * ('3.DNAExtractions'!X:X = "Y"), '3.DNAExtractions'!D:D, "")),
        "Awaiting Status"
    )
)</f>
        <v>Extracted</v>
      </c>
      <c r="G594" s="45" t="s">
        <v>92</v>
      </c>
      <c r="H594" s="8" t="str" cm="1">
        <f t="array" aca="1" ref="H594" ca="1">IF(
    G594="N",
    "",
    IF(
        COUNTIFS('4.Illumina'!E:E, B594, '4.Illumina'!R:R, "Y") &gt; 0,
        _xlfn.TEXTJOIN(", ", TRUE, IF(('4.Illumina'!E:E = B594) * ('4.Illumina'!R:R = "Y"), '4.Illumina'!D:D, "")),
        IF(
            COUNTIFS('4.Illumina'!E:E, B594, '4.Illumina'!Q:Q, "Y") &gt; 0,
            _xlfn.TEXTJOIN(", ", TRUE, IF(('4.Illumina'!E:E = B594) * ('4.Illumina'!Q:Q = "Y"), '4.Illumina'!D:D, "")),
            "Awaiting Status"
        )
    )
)</f>
        <v>Sequenced</v>
      </c>
      <c r="I594" s="26" t="s">
        <v>94</v>
      </c>
      <c r="J594" s="56" t="str" cm="1">
        <f t="array" aca="1" ref="J594" ca="1">IF(
    I594="N",
    "",
    IF(
        COUNTIFS('4.PacBio'!E:E, B594, '4.PacBio'!W:W, "Y") &gt; 0,
        _xlfn.TEXTJOIN(", ", TRUE, IF(('4.PacBio'!E:E = B594) * ('4.PacBio'!W:W = "Y"), '4.PacBio'!D:D, "")),
        IF(
            COUNTIFS('4.PacBio'!E:E, B594, '4.PacBio'!V:V, "Y") &gt; 0,
            _xlfn.TEXTJOIN(", ", TRUE, IF(('4.PacBio'!E:E = B594) * ('4.PacBio'!V:V = "Y"), '4.PacBio'!D:D, "")),
            "Awaiting Status"
        )
    )
)</f>
        <v/>
      </c>
      <c r="K594" s="181" t="s">
        <v>94</v>
      </c>
      <c r="L594" s="8" t="str" cm="1">
        <f t="array" aca="1" ref="L594" ca="1">IF(
    K594="N",
    "",
    IF(
        COUNTIFS('4.HiCLibrary'!E:E, B594, '4.HiCLibrary'!V:V, "Y") &gt; 0,
        _xlfn.TEXTJOIN(", ", TRUE, IF(('4.HiCLibrary'!E:E = B594) * ('4.HiCLibrary'!V:V = "Y"), '4.HiCLibrary'!D:D, "")),
        IF(
            COUNTIFS('4.HiCLibrary'!E:E, B594, '4.HiCLibrary'!U:U, "Y") &gt; 0,
            _xlfn.TEXTJOIN(", ", TRUE, IF(('4.HiCLibrary'!E:E = B594) * ('4.HiCLibrary'!U:U = "Y"), '4.HiCLibrary'!D:D, "")),
            "Awaiting Status"
        )
    )
)</f>
        <v/>
      </c>
      <c r="M594" s="47" t="s">
        <v>94</v>
      </c>
      <c r="N594" s="56" t="str" cm="1">
        <f t="array" aca="1" ref="N594" ca="1">IF(
    M594="N",
    "",
    IF(
        COUNTIFS('4.ONT'!E:E, B594, '4.ONT'!Q:Q, "Y") &gt; 0,
        _xlfn.TEXTJOIN(", ", TRUE, IF(('4.ONT'!E:E = B594) * ('4.ONT'!Q:Q = "Y"), '4.ONT'!D:D, "")),
        IF(
            COUNTIFS('4.ONT'!E:E, B594, '4.ONT'!P:P, "Y") &gt; 0,
            _xlfn.TEXTJOIN(", ", TRUE, IF(('4.ONT'!E:E = B594) * ('4.ONT'!P:P = "Y"), '4.ONT'!D:D, "")),
            "Awaiting Status"
        )
    )
)</f>
        <v/>
      </c>
      <c r="O594" s="60" t="s">
        <v>94</v>
      </c>
      <c r="P594" s="60" t="str" cm="1">
        <f t="array" aca="1" ref="P594" ca="1">IF(
    O594="N",
    "",
    IF(
        COUNTIFS('3.RNAExtractions'!E:E, B594, '3.RNAExtractions'!Z:Z, "Y") &gt; 0,
        _xlfn.TEXTJOIN(", ", TRUE, IF(('3.RNAExtractions'!E:E = B594) * ('3.RNAExtractions'!Z:Z = "Y"), '3.RNAExtractions'!D:D, "")),
        IF(
            COUNTIFS('3.RNAExtractions'!E:E, B594, '3.RNAExtractions'!Y:Y, "Y") &gt; 0,
            _xlfn.TEXTJOIN(", ", TRUE, IF(('3.RNAExtractions'!E:E = B594) * ('3.RNAExtractions'!Y:Y = "Y"), '3.RNAExtractions'!D:D, "")),
            "Awaiting Status"
        )
    )
)</f>
        <v/>
      </c>
      <c r="Q594" s="60"/>
      <c r="R594" s="60" t="str" cm="1">
        <f t="array" aca="1" ref="R594" ca="1">IF(
    Q594="N",
    "",
    IF(
        COUNTIFS('4.RNAIllumina'!E:E, B594, '4.RNAIllumina'!Y:Y, "Y") &gt; 0,
        _xlfn.TEXTJOIN(", ", TRUE, IF(('4.RNAIllumina'!E:E = B594) * ('4.RNAIllumina'!Y:Y = "Y"), '4.RNAIllumina'!D:D, "")),
        IF(
            COUNTIFS('4.RNAIllumina'!E:E, B594, '4.RNAIllumina'!X:X, "Y") &gt; 0,
            _xlfn.TEXTJOIN(", ", TRUE, IF(('4.RNAIllumina'!E:E = B594) * ('4.RNAIllumina'!X:X = "Y"), '4.RNAIllumina'!D:D, "")),
            "Awaiting Status"
        )
    )
)</f>
        <v>Awaiting Status</v>
      </c>
      <c r="T594" s="6" t="str">
        <f ca="1">VLOOKUP($B594,'1.MetaData'!$B:$H,2,FALSE)</f>
        <v>AWFS-F16-1498</v>
      </c>
      <c r="U594" s="7" t="str">
        <f ca="1">VLOOKUP($B594,'1.MetaData'!$B:$H,3,FALSE)</f>
        <v xml:space="preserve">Taeniopsetta ocellata </v>
      </c>
      <c r="V594" s="7" t="str">
        <f ca="1">VLOOKUP($B594,'1.MetaData'!$B:$H,4,FALSE)</f>
        <v xml:space="preserve">Indo-Pacific ocellated flounder </v>
      </c>
      <c r="W594" s="6" t="str">
        <f ca="1">VLOOKUP($B594,'1.MetaData'!$B:$H,5,FALSE)</f>
        <v xml:space="preserve">WA Fisheries </v>
      </c>
      <c r="X594" s="6" t="str">
        <f ca="1">VLOOKUP($B594,'1.MetaData'!$B:$H,6,FALSE)</f>
        <v>TrEnD</v>
      </c>
      <c r="Z594"/>
    </row>
    <row r="595" spans="1:26" hidden="1" x14ac:dyDescent="0.25">
      <c r="A595" s="17">
        <v>594</v>
      </c>
      <c r="B595" s="3" t="str">
        <f t="shared" ca="1" si="11"/>
        <v>OG594</v>
      </c>
      <c r="C595" s="219" t="s">
        <v>96</v>
      </c>
      <c r="D595" s="4">
        <f ca="1">COUNTIF('2.Tissue'!C:C,B595)</f>
        <v>1</v>
      </c>
      <c r="E595" s="4">
        <f ca="1">COUNTIFS('3.DNAExtractions'!$E:$E,$B595,'3.DNAExtractions'!$D:$D,E$1)</f>
        <v>1</v>
      </c>
      <c r="F595" s="2" t="str" cm="1">
        <f t="array" aca="1" ref="F595" ca="1">IF(
    COUNTIFS('3.DNAExtractions'!E:E, B595, '3.DNAExtractions'!Y:Y, "Y") &gt; 0,
    _xlfn.TEXTJOIN(", ", TRUE, IF(('3.DNAExtractions'!E:E = B595) * ('3.DNAExtractions'!Y:Y = "Y"), '3.DNAExtractions'!D:D, "")),
    IF(
        COUNTIFS('3.DNAExtractions'!E:E, B595, '3.DNAExtractions'!X:X, "Y") &gt; 0,
        _xlfn.TEXTJOIN(", ", TRUE, IF(('3.DNAExtractions'!E:E = B595) * ('3.DNAExtractions'!X:X = "Y"), '3.DNAExtractions'!D:D, "")),
        "Awaiting Status"
    )
)</f>
        <v>Extracted</v>
      </c>
      <c r="G595" s="45" t="s">
        <v>92</v>
      </c>
      <c r="H595" s="8" t="str" cm="1">
        <f t="array" aca="1" ref="H595" ca="1">IF(
    G595="N",
    "",
    IF(
        COUNTIFS('4.Illumina'!E:E, B595, '4.Illumina'!R:R, "Y") &gt; 0,
        _xlfn.TEXTJOIN(", ", TRUE, IF(('4.Illumina'!E:E = B595) * ('4.Illumina'!R:R = "Y"), '4.Illumina'!D:D, "")),
        IF(
            COUNTIFS('4.Illumina'!E:E, B595, '4.Illumina'!Q:Q, "Y") &gt; 0,
            _xlfn.TEXTJOIN(", ", TRUE, IF(('4.Illumina'!E:E = B595) * ('4.Illumina'!Q:Q = "Y"), '4.Illumina'!D:D, "")),
            "Awaiting Status"
        )
    )
)</f>
        <v>Sequenced</v>
      </c>
      <c r="I595" s="26" t="s">
        <v>94</v>
      </c>
      <c r="J595" s="56" t="str" cm="1">
        <f t="array" aca="1" ref="J595" ca="1">IF(
    I595="N",
    "",
    IF(
        COUNTIFS('4.PacBio'!E:E, B595, '4.PacBio'!W:W, "Y") &gt; 0,
        _xlfn.TEXTJOIN(", ", TRUE, IF(('4.PacBio'!E:E = B595) * ('4.PacBio'!W:W = "Y"), '4.PacBio'!D:D, "")),
        IF(
            COUNTIFS('4.PacBio'!E:E, B595, '4.PacBio'!V:V, "Y") &gt; 0,
            _xlfn.TEXTJOIN(", ", TRUE, IF(('4.PacBio'!E:E = B595) * ('4.PacBio'!V:V = "Y"), '4.PacBio'!D:D, "")),
            "Awaiting Status"
        )
    )
)</f>
        <v/>
      </c>
      <c r="K595" s="181" t="s">
        <v>94</v>
      </c>
      <c r="L595" s="8" t="str" cm="1">
        <f t="array" aca="1" ref="L595" ca="1">IF(
    K595="N",
    "",
    IF(
        COUNTIFS('4.HiCLibrary'!E:E, B595, '4.HiCLibrary'!V:V, "Y") &gt; 0,
        _xlfn.TEXTJOIN(", ", TRUE, IF(('4.HiCLibrary'!E:E = B595) * ('4.HiCLibrary'!V:V = "Y"), '4.HiCLibrary'!D:D, "")),
        IF(
            COUNTIFS('4.HiCLibrary'!E:E, B595, '4.HiCLibrary'!U:U, "Y") &gt; 0,
            _xlfn.TEXTJOIN(", ", TRUE, IF(('4.HiCLibrary'!E:E = B595) * ('4.HiCLibrary'!U:U = "Y"), '4.HiCLibrary'!D:D, "")),
            "Awaiting Status"
        )
    )
)</f>
        <v/>
      </c>
      <c r="M595" s="47" t="s">
        <v>94</v>
      </c>
      <c r="N595" s="56" t="str" cm="1">
        <f t="array" aca="1" ref="N595" ca="1">IF(
    M595="N",
    "",
    IF(
        COUNTIFS('4.ONT'!E:E, B595, '4.ONT'!Q:Q, "Y") &gt; 0,
        _xlfn.TEXTJOIN(", ", TRUE, IF(('4.ONT'!E:E = B595) * ('4.ONT'!Q:Q = "Y"), '4.ONT'!D:D, "")),
        IF(
            COUNTIFS('4.ONT'!E:E, B595, '4.ONT'!P:P, "Y") &gt; 0,
            _xlfn.TEXTJOIN(", ", TRUE, IF(('4.ONT'!E:E = B595) * ('4.ONT'!P:P = "Y"), '4.ONT'!D:D, "")),
            "Awaiting Status"
        )
    )
)</f>
        <v/>
      </c>
      <c r="O595" s="60" t="s">
        <v>94</v>
      </c>
      <c r="P595" s="60" t="str" cm="1">
        <f t="array" aca="1" ref="P595" ca="1">IF(
    O595="N",
    "",
    IF(
        COUNTIFS('3.RNAExtractions'!E:E, B595, '3.RNAExtractions'!Z:Z, "Y") &gt; 0,
        _xlfn.TEXTJOIN(", ", TRUE, IF(('3.RNAExtractions'!E:E = B595) * ('3.RNAExtractions'!Z:Z = "Y"), '3.RNAExtractions'!D:D, "")),
        IF(
            COUNTIFS('3.RNAExtractions'!E:E, B595, '3.RNAExtractions'!Y:Y, "Y") &gt; 0,
            _xlfn.TEXTJOIN(", ", TRUE, IF(('3.RNAExtractions'!E:E = B595) * ('3.RNAExtractions'!Y:Y = "Y"), '3.RNAExtractions'!D:D, "")),
            "Awaiting Status"
        )
    )
)</f>
        <v/>
      </c>
      <c r="Q595" s="60"/>
      <c r="R595" s="60" t="str" cm="1">
        <f t="array" aca="1" ref="R595" ca="1">IF(
    Q595="N",
    "",
    IF(
        COUNTIFS('4.RNAIllumina'!E:E, B595, '4.RNAIllumina'!Y:Y, "Y") &gt; 0,
        _xlfn.TEXTJOIN(", ", TRUE, IF(('4.RNAIllumina'!E:E = B595) * ('4.RNAIllumina'!Y:Y = "Y"), '4.RNAIllumina'!D:D, "")),
        IF(
            COUNTIFS('4.RNAIllumina'!E:E, B595, '4.RNAIllumina'!X:X, "Y") &gt; 0,
            _xlfn.TEXTJOIN(", ", TRUE, IF(('4.RNAIllumina'!E:E = B595) * ('4.RNAIllumina'!X:X = "Y"), '4.RNAIllumina'!D:D, "")),
            "Awaiting Status"
        )
    )
)</f>
        <v>Awaiting Status</v>
      </c>
      <c r="T595" s="6" t="str">
        <f ca="1">VLOOKUP($B595,'1.MetaData'!$B:$H,2,FALSE)</f>
        <v>AWFS-F16-1506</v>
      </c>
      <c r="U595" s="7" t="str">
        <f ca="1">VLOOKUP($B595,'1.MetaData'!$B:$H,3,FALSE)</f>
        <v>Tathicarpus butleri</v>
      </c>
      <c r="V595" s="7" t="str">
        <f ca="1">VLOOKUP($B595,'1.MetaData'!$B:$H,4,FALSE)</f>
        <v xml:space="preserve">Butler's frogfish </v>
      </c>
      <c r="W595" s="6" t="str">
        <f ca="1">VLOOKUP($B595,'1.MetaData'!$B:$H,5,FALSE)</f>
        <v xml:space="preserve">WA Fisheries </v>
      </c>
      <c r="X595" s="6" t="str">
        <f ca="1">VLOOKUP($B595,'1.MetaData'!$B:$H,6,FALSE)</f>
        <v>TrEnD</v>
      </c>
      <c r="Z595"/>
    </row>
    <row r="596" spans="1:26" hidden="1" x14ac:dyDescent="0.25">
      <c r="A596" s="17">
        <v>595</v>
      </c>
      <c r="B596" s="3" t="str">
        <f t="shared" ca="1" si="11"/>
        <v>OG595</v>
      </c>
      <c r="C596" s="219" t="s">
        <v>96</v>
      </c>
      <c r="D596" s="4">
        <f ca="1">COUNTIF('2.Tissue'!C:C,B596)</f>
        <v>1</v>
      </c>
      <c r="E596" s="4">
        <f ca="1">COUNTIFS('3.DNAExtractions'!$E:$E,$B596,'3.DNAExtractions'!$D:$D,E$1)</f>
        <v>1</v>
      </c>
      <c r="F596" s="2" t="str" cm="1">
        <f t="array" aca="1" ref="F596" ca="1">IF(
    COUNTIFS('3.DNAExtractions'!E:E, B596, '3.DNAExtractions'!Y:Y, "Y") &gt; 0,
    _xlfn.TEXTJOIN(", ", TRUE, IF(('3.DNAExtractions'!E:E = B596) * ('3.DNAExtractions'!Y:Y = "Y"), '3.DNAExtractions'!D:D, "")),
    IF(
        COUNTIFS('3.DNAExtractions'!E:E, B596, '3.DNAExtractions'!X:X, "Y") &gt; 0,
        _xlfn.TEXTJOIN(", ", TRUE, IF(('3.DNAExtractions'!E:E = B596) * ('3.DNAExtractions'!X:X = "Y"), '3.DNAExtractions'!D:D, "")),
        "Awaiting Status"
    )
)</f>
        <v>Extracted</v>
      </c>
      <c r="G596" s="45" t="s">
        <v>92</v>
      </c>
      <c r="H596" s="8" t="str" cm="1">
        <f t="array" aca="1" ref="H596" ca="1">IF(
    G596="N",
    "",
    IF(
        COUNTIFS('4.Illumina'!E:E, B596, '4.Illumina'!R:R, "Y") &gt; 0,
        _xlfn.TEXTJOIN(", ", TRUE, IF(('4.Illumina'!E:E = B596) * ('4.Illumina'!R:R = "Y"), '4.Illumina'!D:D, "")),
        IF(
            COUNTIFS('4.Illumina'!E:E, B596, '4.Illumina'!Q:Q, "Y") &gt; 0,
            _xlfn.TEXTJOIN(", ", TRUE, IF(('4.Illumina'!E:E = B596) * ('4.Illumina'!Q:Q = "Y"), '4.Illumina'!D:D, "")),
            "Awaiting Status"
        )
    )
)</f>
        <v>Sequenced</v>
      </c>
      <c r="I596" s="26" t="s">
        <v>94</v>
      </c>
      <c r="J596" s="56" t="str" cm="1">
        <f t="array" aca="1" ref="J596" ca="1">IF(
    I596="N",
    "",
    IF(
        COUNTIFS('4.PacBio'!E:E, B596, '4.PacBio'!W:W, "Y") &gt; 0,
        _xlfn.TEXTJOIN(", ", TRUE, IF(('4.PacBio'!E:E = B596) * ('4.PacBio'!W:W = "Y"), '4.PacBio'!D:D, "")),
        IF(
            COUNTIFS('4.PacBio'!E:E, B596, '4.PacBio'!V:V, "Y") &gt; 0,
            _xlfn.TEXTJOIN(", ", TRUE, IF(('4.PacBio'!E:E = B596) * ('4.PacBio'!V:V = "Y"), '4.PacBio'!D:D, "")),
            "Awaiting Status"
        )
    )
)</f>
        <v/>
      </c>
      <c r="K596" s="181" t="s">
        <v>94</v>
      </c>
      <c r="L596" s="8" t="str" cm="1">
        <f t="array" aca="1" ref="L596" ca="1">IF(
    K596="N",
    "",
    IF(
        COUNTIFS('4.HiCLibrary'!E:E, B596, '4.HiCLibrary'!V:V, "Y") &gt; 0,
        _xlfn.TEXTJOIN(", ", TRUE, IF(('4.HiCLibrary'!E:E = B596) * ('4.HiCLibrary'!V:V = "Y"), '4.HiCLibrary'!D:D, "")),
        IF(
            COUNTIFS('4.HiCLibrary'!E:E, B596, '4.HiCLibrary'!U:U, "Y") &gt; 0,
            _xlfn.TEXTJOIN(", ", TRUE, IF(('4.HiCLibrary'!E:E = B596) * ('4.HiCLibrary'!U:U = "Y"), '4.HiCLibrary'!D:D, "")),
            "Awaiting Status"
        )
    )
)</f>
        <v/>
      </c>
      <c r="M596" s="47" t="s">
        <v>94</v>
      </c>
      <c r="N596" s="56" t="str" cm="1">
        <f t="array" aca="1" ref="N596" ca="1">IF(
    M596="N",
    "",
    IF(
        COUNTIFS('4.ONT'!E:E, B596, '4.ONT'!Q:Q, "Y") &gt; 0,
        _xlfn.TEXTJOIN(", ", TRUE, IF(('4.ONT'!E:E = B596) * ('4.ONT'!Q:Q = "Y"), '4.ONT'!D:D, "")),
        IF(
            COUNTIFS('4.ONT'!E:E, B596, '4.ONT'!P:P, "Y") &gt; 0,
            _xlfn.TEXTJOIN(", ", TRUE, IF(('4.ONT'!E:E = B596) * ('4.ONT'!P:P = "Y"), '4.ONT'!D:D, "")),
            "Awaiting Status"
        )
    )
)</f>
        <v/>
      </c>
      <c r="O596" s="60" t="s">
        <v>94</v>
      </c>
      <c r="P596" s="60" t="str" cm="1">
        <f t="array" aca="1" ref="P596" ca="1">IF(
    O596="N",
    "",
    IF(
        COUNTIFS('3.RNAExtractions'!E:E, B596, '3.RNAExtractions'!Z:Z, "Y") &gt; 0,
        _xlfn.TEXTJOIN(", ", TRUE, IF(('3.RNAExtractions'!E:E = B596) * ('3.RNAExtractions'!Z:Z = "Y"), '3.RNAExtractions'!D:D, "")),
        IF(
            COUNTIFS('3.RNAExtractions'!E:E, B596, '3.RNAExtractions'!Y:Y, "Y") &gt; 0,
            _xlfn.TEXTJOIN(", ", TRUE, IF(('3.RNAExtractions'!E:E = B596) * ('3.RNAExtractions'!Y:Y = "Y"), '3.RNAExtractions'!D:D, "")),
            "Awaiting Status"
        )
    )
)</f>
        <v/>
      </c>
      <c r="Q596" s="60"/>
      <c r="R596" s="60" t="str" cm="1">
        <f t="array" aca="1" ref="R596" ca="1">IF(
    Q596="N",
    "",
    IF(
        COUNTIFS('4.RNAIllumina'!E:E, B596, '4.RNAIllumina'!Y:Y, "Y") &gt; 0,
        _xlfn.TEXTJOIN(", ", TRUE, IF(('4.RNAIllumina'!E:E = B596) * ('4.RNAIllumina'!Y:Y = "Y"), '4.RNAIllumina'!D:D, "")),
        IF(
            COUNTIFS('4.RNAIllumina'!E:E, B596, '4.RNAIllumina'!X:X, "Y") &gt; 0,
            _xlfn.TEXTJOIN(", ", TRUE, IF(('4.RNAIllumina'!E:E = B596) * ('4.RNAIllumina'!X:X = "Y"), '4.RNAIllumina'!D:D, "")),
            "Awaiting Status"
        )
    )
)</f>
        <v>Awaiting Status</v>
      </c>
      <c r="T596" s="6" t="str">
        <f ca="1">VLOOKUP($B596,'1.MetaData'!$B:$H,2,FALSE)</f>
        <v>AWFS-F16-1530</v>
      </c>
      <c r="U596" s="7" t="str">
        <f ca="1">VLOOKUP($B596,'1.MetaData'!$B:$H,3,FALSE)</f>
        <v>Thunnus tonggol</v>
      </c>
      <c r="V596" s="7" t="str">
        <f ca="1">VLOOKUP($B596,'1.MetaData'!$B:$H,4,FALSE)</f>
        <v xml:space="preserve">Longtail tuna </v>
      </c>
      <c r="W596" s="6" t="str">
        <f ca="1">VLOOKUP($B596,'1.MetaData'!$B:$H,5,FALSE)</f>
        <v xml:space="preserve">WA Fisheries </v>
      </c>
      <c r="X596" s="6" t="str">
        <f ca="1">VLOOKUP($B596,'1.MetaData'!$B:$H,6,FALSE)</f>
        <v>TrEnD</v>
      </c>
      <c r="Z596"/>
    </row>
    <row r="597" spans="1:26" hidden="1" x14ac:dyDescent="0.25">
      <c r="A597" s="17">
        <v>596</v>
      </c>
      <c r="B597" s="3" t="str">
        <f t="shared" ca="1" si="11"/>
        <v>OG596</v>
      </c>
      <c r="C597" s="219" t="s">
        <v>96</v>
      </c>
      <c r="D597" s="4">
        <f ca="1">COUNTIF('2.Tissue'!C:C,B597)</f>
        <v>1</v>
      </c>
      <c r="E597" s="4">
        <f ca="1">COUNTIFS('3.DNAExtractions'!$E:$E,$B597,'3.DNAExtractions'!$D:$D,E$1)</f>
        <v>1</v>
      </c>
      <c r="F597" s="2" t="str" cm="1">
        <f t="array" aca="1" ref="F597" ca="1">IF(
    COUNTIFS('3.DNAExtractions'!E:E, B597, '3.DNAExtractions'!Y:Y, "Y") &gt; 0,
    _xlfn.TEXTJOIN(", ", TRUE, IF(('3.DNAExtractions'!E:E = B597) * ('3.DNAExtractions'!Y:Y = "Y"), '3.DNAExtractions'!D:D, "")),
    IF(
        COUNTIFS('3.DNAExtractions'!E:E, B597, '3.DNAExtractions'!X:X, "Y") &gt; 0,
        _xlfn.TEXTJOIN(", ", TRUE, IF(('3.DNAExtractions'!E:E = B597) * ('3.DNAExtractions'!X:X = "Y"), '3.DNAExtractions'!D:D, "")),
        "Awaiting Status"
    )
)</f>
        <v>Extracted</v>
      </c>
      <c r="G597" s="45" t="s">
        <v>92</v>
      </c>
      <c r="H597" s="8" t="str" cm="1">
        <f t="array" aca="1" ref="H597" ca="1">IF(
    G597="N",
    "",
    IF(
        COUNTIFS('4.Illumina'!E:E, B597, '4.Illumina'!R:R, "Y") &gt; 0,
        _xlfn.TEXTJOIN(", ", TRUE, IF(('4.Illumina'!E:E = B597) * ('4.Illumina'!R:R = "Y"), '4.Illumina'!D:D, "")),
        IF(
            COUNTIFS('4.Illumina'!E:E, B597, '4.Illumina'!Q:Q, "Y") &gt; 0,
            _xlfn.TEXTJOIN(", ", TRUE, IF(('4.Illumina'!E:E = B597) * ('4.Illumina'!Q:Q = "Y"), '4.Illumina'!D:D, "")),
            "Awaiting Status"
        )
    )
)</f>
        <v>Sequenced</v>
      </c>
      <c r="I597" s="26" t="s">
        <v>94</v>
      </c>
      <c r="J597" s="56" t="str" cm="1">
        <f t="array" aca="1" ref="J597" ca="1">IF(
    I597="N",
    "",
    IF(
        COUNTIFS('4.PacBio'!E:E, B597, '4.PacBio'!W:W, "Y") &gt; 0,
        _xlfn.TEXTJOIN(", ", TRUE, IF(('4.PacBio'!E:E = B597) * ('4.PacBio'!W:W = "Y"), '4.PacBio'!D:D, "")),
        IF(
            COUNTIFS('4.PacBio'!E:E, B597, '4.PacBio'!V:V, "Y") &gt; 0,
            _xlfn.TEXTJOIN(", ", TRUE, IF(('4.PacBio'!E:E = B597) * ('4.PacBio'!V:V = "Y"), '4.PacBio'!D:D, "")),
            "Awaiting Status"
        )
    )
)</f>
        <v/>
      </c>
      <c r="K597" s="181" t="s">
        <v>94</v>
      </c>
      <c r="L597" s="8" t="str" cm="1">
        <f t="array" aca="1" ref="L597" ca="1">IF(
    K597="N",
    "",
    IF(
        COUNTIFS('4.HiCLibrary'!E:E, B597, '4.HiCLibrary'!V:V, "Y") &gt; 0,
        _xlfn.TEXTJOIN(", ", TRUE, IF(('4.HiCLibrary'!E:E = B597) * ('4.HiCLibrary'!V:V = "Y"), '4.HiCLibrary'!D:D, "")),
        IF(
            COUNTIFS('4.HiCLibrary'!E:E, B597, '4.HiCLibrary'!U:U, "Y") &gt; 0,
            _xlfn.TEXTJOIN(", ", TRUE, IF(('4.HiCLibrary'!E:E = B597) * ('4.HiCLibrary'!U:U = "Y"), '4.HiCLibrary'!D:D, "")),
            "Awaiting Status"
        )
    )
)</f>
        <v/>
      </c>
      <c r="M597" s="47" t="s">
        <v>94</v>
      </c>
      <c r="N597" s="56" t="str" cm="1">
        <f t="array" aca="1" ref="N597" ca="1">IF(
    M597="N",
    "",
    IF(
        COUNTIFS('4.ONT'!E:E, B597, '4.ONT'!Q:Q, "Y") &gt; 0,
        _xlfn.TEXTJOIN(", ", TRUE, IF(('4.ONT'!E:E = B597) * ('4.ONT'!Q:Q = "Y"), '4.ONT'!D:D, "")),
        IF(
            COUNTIFS('4.ONT'!E:E, B597, '4.ONT'!P:P, "Y") &gt; 0,
            _xlfn.TEXTJOIN(", ", TRUE, IF(('4.ONT'!E:E = B597) * ('4.ONT'!P:P = "Y"), '4.ONT'!D:D, "")),
            "Awaiting Status"
        )
    )
)</f>
        <v/>
      </c>
      <c r="O597" s="60" t="s">
        <v>94</v>
      </c>
      <c r="P597" s="60" t="str" cm="1">
        <f t="array" aca="1" ref="P597" ca="1">IF(
    O597="N",
    "",
    IF(
        COUNTIFS('3.RNAExtractions'!E:E, B597, '3.RNAExtractions'!Z:Z, "Y") &gt; 0,
        _xlfn.TEXTJOIN(", ", TRUE, IF(('3.RNAExtractions'!E:E = B597) * ('3.RNAExtractions'!Z:Z = "Y"), '3.RNAExtractions'!D:D, "")),
        IF(
            COUNTIFS('3.RNAExtractions'!E:E, B597, '3.RNAExtractions'!Y:Y, "Y") &gt; 0,
            _xlfn.TEXTJOIN(", ", TRUE, IF(('3.RNAExtractions'!E:E = B597) * ('3.RNAExtractions'!Y:Y = "Y"), '3.RNAExtractions'!D:D, "")),
            "Awaiting Status"
        )
    )
)</f>
        <v/>
      </c>
      <c r="Q597" s="60"/>
      <c r="R597" s="60" t="str" cm="1">
        <f t="array" aca="1" ref="R597" ca="1">IF(
    Q597="N",
    "",
    IF(
        COUNTIFS('4.RNAIllumina'!E:E, B597, '4.RNAIllumina'!Y:Y, "Y") &gt; 0,
        _xlfn.TEXTJOIN(", ", TRUE, IF(('4.RNAIllumina'!E:E = B597) * ('4.RNAIllumina'!Y:Y = "Y"), '4.RNAIllumina'!D:D, "")),
        IF(
            COUNTIFS('4.RNAIllumina'!E:E, B597, '4.RNAIllumina'!X:X, "Y") &gt; 0,
            _xlfn.TEXTJOIN(", ", TRUE, IF(('4.RNAIllumina'!E:E = B597) * ('4.RNAIllumina'!X:X = "Y"), '4.RNAIllumina'!D:D, "")),
            "Awaiting Status"
        )
    )
)</f>
        <v>Awaiting Status</v>
      </c>
      <c r="T597" s="6" t="str">
        <f ca="1">VLOOKUP($B597,'1.MetaData'!$B:$H,2,FALSE)</f>
        <v>AWFS-F16-1564</v>
      </c>
      <c r="U597" s="7" t="str">
        <f ca="1">VLOOKUP($B597,'1.MetaData'!$B:$H,3,FALSE)</f>
        <v xml:space="preserve">Trachichthys australis </v>
      </c>
      <c r="V597" s="7" t="str">
        <f ca="1">VLOOKUP($B597,'1.MetaData'!$B:$H,4,FALSE)</f>
        <v>Roughy</v>
      </c>
      <c r="W597" s="6" t="str">
        <f ca="1">VLOOKUP($B597,'1.MetaData'!$B:$H,5,FALSE)</f>
        <v xml:space="preserve">WA Fisheries </v>
      </c>
      <c r="X597" s="6" t="str">
        <f ca="1">VLOOKUP($B597,'1.MetaData'!$B:$H,6,FALSE)</f>
        <v>TrEnD</v>
      </c>
      <c r="Z597"/>
    </row>
    <row r="598" spans="1:26" hidden="1" x14ac:dyDescent="0.25">
      <c r="A598" s="17">
        <v>597</v>
      </c>
      <c r="B598" s="3" t="str">
        <f t="shared" ca="1" si="11"/>
        <v>OG597</v>
      </c>
      <c r="C598" s="219" t="s">
        <v>96</v>
      </c>
      <c r="D598" s="4">
        <f ca="1">COUNTIF('2.Tissue'!C:C,B598)</f>
        <v>1</v>
      </c>
      <c r="E598" s="4">
        <f ca="1">COUNTIFS('3.DNAExtractions'!$E:$E,$B598,'3.DNAExtractions'!$D:$D,E$1)</f>
        <v>1</v>
      </c>
      <c r="F598" s="2" t="str" cm="1">
        <f t="array" aca="1" ref="F598" ca="1">IF(
    COUNTIFS('3.DNAExtractions'!E:E, B598, '3.DNAExtractions'!Y:Y, "Y") &gt; 0,
    _xlfn.TEXTJOIN(", ", TRUE, IF(('3.DNAExtractions'!E:E = B598) * ('3.DNAExtractions'!Y:Y = "Y"), '3.DNAExtractions'!D:D, "")),
    IF(
        COUNTIFS('3.DNAExtractions'!E:E, B598, '3.DNAExtractions'!X:X, "Y") &gt; 0,
        _xlfn.TEXTJOIN(", ", TRUE, IF(('3.DNAExtractions'!E:E = B598) * ('3.DNAExtractions'!X:X = "Y"), '3.DNAExtractions'!D:D, "")),
        "Awaiting Status"
    )
)</f>
        <v>Extracted</v>
      </c>
      <c r="G598" s="45" t="s">
        <v>92</v>
      </c>
      <c r="H598" s="8" t="str" cm="1">
        <f t="array" aca="1" ref="H598" ca="1">IF(
    G598="N",
    "",
    IF(
        COUNTIFS('4.Illumina'!E:E, B598, '4.Illumina'!R:R, "Y") &gt; 0,
        _xlfn.TEXTJOIN(", ", TRUE, IF(('4.Illumina'!E:E = B598) * ('4.Illumina'!R:R = "Y"), '4.Illumina'!D:D, "")),
        IF(
            COUNTIFS('4.Illumina'!E:E, B598, '4.Illumina'!Q:Q, "Y") &gt; 0,
            _xlfn.TEXTJOIN(", ", TRUE, IF(('4.Illumina'!E:E = B598) * ('4.Illumina'!Q:Q = "Y"), '4.Illumina'!D:D, "")),
            "Awaiting Status"
        )
    )
)</f>
        <v>Sequenced</v>
      </c>
      <c r="I598" s="26" t="s">
        <v>94</v>
      </c>
      <c r="J598" s="56" t="str" cm="1">
        <f t="array" aca="1" ref="J598" ca="1">IF(
    I598="N",
    "",
    IF(
        COUNTIFS('4.PacBio'!E:E, B598, '4.PacBio'!W:W, "Y") &gt; 0,
        _xlfn.TEXTJOIN(", ", TRUE, IF(('4.PacBio'!E:E = B598) * ('4.PacBio'!W:W = "Y"), '4.PacBio'!D:D, "")),
        IF(
            COUNTIFS('4.PacBio'!E:E, B598, '4.PacBio'!V:V, "Y") &gt; 0,
            _xlfn.TEXTJOIN(", ", TRUE, IF(('4.PacBio'!E:E = B598) * ('4.PacBio'!V:V = "Y"), '4.PacBio'!D:D, "")),
            "Awaiting Status"
        )
    )
)</f>
        <v/>
      </c>
      <c r="K598" s="181" t="s">
        <v>94</v>
      </c>
      <c r="L598" s="8" t="str" cm="1">
        <f t="array" aca="1" ref="L598" ca="1">IF(
    K598="N",
    "",
    IF(
        COUNTIFS('4.HiCLibrary'!E:E, B598, '4.HiCLibrary'!V:V, "Y") &gt; 0,
        _xlfn.TEXTJOIN(", ", TRUE, IF(('4.HiCLibrary'!E:E = B598) * ('4.HiCLibrary'!V:V = "Y"), '4.HiCLibrary'!D:D, "")),
        IF(
            COUNTIFS('4.HiCLibrary'!E:E, B598, '4.HiCLibrary'!U:U, "Y") &gt; 0,
            _xlfn.TEXTJOIN(", ", TRUE, IF(('4.HiCLibrary'!E:E = B598) * ('4.HiCLibrary'!U:U = "Y"), '4.HiCLibrary'!D:D, "")),
            "Awaiting Status"
        )
    )
)</f>
        <v/>
      </c>
      <c r="M598" s="47" t="s">
        <v>94</v>
      </c>
      <c r="N598" s="56" t="str" cm="1">
        <f t="array" aca="1" ref="N598" ca="1">IF(
    M598="N",
    "",
    IF(
        COUNTIFS('4.ONT'!E:E, B598, '4.ONT'!Q:Q, "Y") &gt; 0,
        _xlfn.TEXTJOIN(", ", TRUE, IF(('4.ONT'!E:E = B598) * ('4.ONT'!Q:Q = "Y"), '4.ONT'!D:D, "")),
        IF(
            COUNTIFS('4.ONT'!E:E, B598, '4.ONT'!P:P, "Y") &gt; 0,
            _xlfn.TEXTJOIN(", ", TRUE, IF(('4.ONT'!E:E = B598) * ('4.ONT'!P:P = "Y"), '4.ONT'!D:D, "")),
            "Awaiting Status"
        )
    )
)</f>
        <v/>
      </c>
      <c r="O598" s="60" t="s">
        <v>94</v>
      </c>
      <c r="P598" s="60" t="str" cm="1">
        <f t="array" aca="1" ref="P598" ca="1">IF(
    O598="N",
    "",
    IF(
        COUNTIFS('3.RNAExtractions'!E:E, B598, '3.RNAExtractions'!Z:Z, "Y") &gt; 0,
        _xlfn.TEXTJOIN(", ", TRUE, IF(('3.RNAExtractions'!E:E = B598) * ('3.RNAExtractions'!Z:Z = "Y"), '3.RNAExtractions'!D:D, "")),
        IF(
            COUNTIFS('3.RNAExtractions'!E:E, B598, '3.RNAExtractions'!Y:Y, "Y") &gt; 0,
            _xlfn.TEXTJOIN(", ", TRUE, IF(('3.RNAExtractions'!E:E = B598) * ('3.RNAExtractions'!Y:Y = "Y"), '3.RNAExtractions'!D:D, "")),
            "Awaiting Status"
        )
    )
)</f>
        <v/>
      </c>
      <c r="Q598" s="60"/>
      <c r="R598" s="60" t="str" cm="1">
        <f t="array" aca="1" ref="R598" ca="1">IF(
    Q598="N",
    "",
    IF(
        COUNTIFS('4.RNAIllumina'!E:E, B598, '4.RNAIllumina'!Y:Y, "Y") &gt; 0,
        _xlfn.TEXTJOIN(", ", TRUE, IF(('4.RNAIllumina'!E:E = B598) * ('4.RNAIllumina'!Y:Y = "Y"), '4.RNAIllumina'!D:D, "")),
        IF(
            COUNTIFS('4.RNAIllumina'!E:E, B598, '4.RNAIllumina'!X:X, "Y") &gt; 0,
            _xlfn.TEXTJOIN(", ", TRUE, IF(('4.RNAIllumina'!E:E = B598) * ('4.RNAIllumina'!X:X = "Y"), '4.RNAIllumina'!D:D, "")),
            "Awaiting Status"
        )
    )
)</f>
        <v>Awaiting Status</v>
      </c>
      <c r="T598" s="6" t="str">
        <f ca="1">VLOOKUP($B598,'1.MetaData'!$B:$H,2,FALSE)</f>
        <v>AWFS-F16-1512</v>
      </c>
      <c r="U598" s="7" t="str">
        <f ca="1">VLOOKUP($B598,'1.MetaData'!$B:$H,3,FALSE)</f>
        <v>Tragulichthys jaculiferus</v>
      </c>
      <c r="V598" s="7" t="str">
        <f ca="1">VLOOKUP($B598,'1.MetaData'!$B:$H,4,FALSE)</f>
        <v xml:space="preserve">Longspine burrfish </v>
      </c>
      <c r="W598" s="6" t="str">
        <f ca="1">VLOOKUP($B598,'1.MetaData'!$B:$H,5,FALSE)</f>
        <v xml:space="preserve">WA Fisheries </v>
      </c>
      <c r="X598" s="6" t="str">
        <f ca="1">VLOOKUP($B598,'1.MetaData'!$B:$H,6,FALSE)</f>
        <v>TrEnD</v>
      </c>
      <c r="Z598"/>
    </row>
    <row r="599" spans="1:26" hidden="1" x14ac:dyDescent="0.25">
      <c r="A599" s="17">
        <v>598</v>
      </c>
      <c r="B599" s="3" t="str">
        <f t="shared" ca="1" si="11"/>
        <v>OG598</v>
      </c>
      <c r="C599" s="219" t="s">
        <v>96</v>
      </c>
      <c r="D599" s="4">
        <f ca="1">COUNTIF('2.Tissue'!C:C,B599)</f>
        <v>1</v>
      </c>
      <c r="E599" s="4">
        <f ca="1">COUNTIFS('3.DNAExtractions'!$E:$E,$B599,'3.DNAExtractions'!$D:$D,E$1)</f>
        <v>1</v>
      </c>
      <c r="F599" s="2" t="str" cm="1">
        <f t="array" aca="1" ref="F599" ca="1">IF(
    COUNTIFS('3.DNAExtractions'!E:E, B599, '3.DNAExtractions'!Y:Y, "Y") &gt; 0,
    _xlfn.TEXTJOIN(", ", TRUE, IF(('3.DNAExtractions'!E:E = B599) * ('3.DNAExtractions'!Y:Y = "Y"), '3.DNAExtractions'!D:D, "")),
    IF(
        COUNTIFS('3.DNAExtractions'!E:E, B599, '3.DNAExtractions'!X:X, "Y") &gt; 0,
        _xlfn.TEXTJOIN(", ", TRUE, IF(('3.DNAExtractions'!E:E = B599) * ('3.DNAExtractions'!X:X = "Y"), '3.DNAExtractions'!D:D, "")),
        "Awaiting Status"
    )
)</f>
        <v>Extracted</v>
      </c>
      <c r="G599" s="45" t="s">
        <v>92</v>
      </c>
      <c r="H599" s="8" t="str" cm="1">
        <f t="array" aca="1" ref="H599" ca="1">IF(
    G599="N",
    "",
    IF(
        COUNTIFS('4.Illumina'!E:E, B599, '4.Illumina'!R:R, "Y") &gt; 0,
        _xlfn.TEXTJOIN(", ", TRUE, IF(('4.Illumina'!E:E = B599) * ('4.Illumina'!R:R = "Y"), '4.Illumina'!D:D, "")),
        IF(
            COUNTIFS('4.Illumina'!E:E, B599, '4.Illumina'!Q:Q, "Y") &gt; 0,
            _xlfn.TEXTJOIN(", ", TRUE, IF(('4.Illumina'!E:E = B599) * ('4.Illumina'!Q:Q = "Y"), '4.Illumina'!D:D, "")),
            "Awaiting Status"
        )
    )
)</f>
        <v>Sequenced</v>
      </c>
      <c r="I599" s="26" t="s">
        <v>94</v>
      </c>
      <c r="J599" s="56" t="str" cm="1">
        <f t="array" aca="1" ref="J599" ca="1">IF(
    I599="N",
    "",
    IF(
        COUNTIFS('4.PacBio'!E:E, B599, '4.PacBio'!W:W, "Y") &gt; 0,
        _xlfn.TEXTJOIN(", ", TRUE, IF(('4.PacBio'!E:E = B599) * ('4.PacBio'!W:W = "Y"), '4.PacBio'!D:D, "")),
        IF(
            COUNTIFS('4.PacBio'!E:E, B599, '4.PacBio'!V:V, "Y") &gt; 0,
            _xlfn.TEXTJOIN(", ", TRUE, IF(('4.PacBio'!E:E = B599) * ('4.PacBio'!V:V = "Y"), '4.PacBio'!D:D, "")),
            "Awaiting Status"
        )
    )
)</f>
        <v/>
      </c>
      <c r="K599" s="181" t="s">
        <v>94</v>
      </c>
      <c r="L599" s="8" t="str" cm="1">
        <f t="array" aca="1" ref="L599" ca="1">IF(
    K599="N",
    "",
    IF(
        COUNTIFS('4.HiCLibrary'!E:E, B599, '4.HiCLibrary'!V:V, "Y") &gt; 0,
        _xlfn.TEXTJOIN(", ", TRUE, IF(('4.HiCLibrary'!E:E = B599) * ('4.HiCLibrary'!V:V = "Y"), '4.HiCLibrary'!D:D, "")),
        IF(
            COUNTIFS('4.HiCLibrary'!E:E, B599, '4.HiCLibrary'!U:U, "Y") &gt; 0,
            _xlfn.TEXTJOIN(", ", TRUE, IF(('4.HiCLibrary'!E:E = B599) * ('4.HiCLibrary'!U:U = "Y"), '4.HiCLibrary'!D:D, "")),
            "Awaiting Status"
        )
    )
)</f>
        <v/>
      </c>
      <c r="M599" s="47" t="s">
        <v>94</v>
      </c>
      <c r="N599" s="56" t="str" cm="1">
        <f t="array" aca="1" ref="N599" ca="1">IF(
    M599="N",
    "",
    IF(
        COUNTIFS('4.ONT'!E:E, B599, '4.ONT'!Q:Q, "Y") &gt; 0,
        _xlfn.TEXTJOIN(", ", TRUE, IF(('4.ONT'!E:E = B599) * ('4.ONT'!Q:Q = "Y"), '4.ONT'!D:D, "")),
        IF(
            COUNTIFS('4.ONT'!E:E, B599, '4.ONT'!P:P, "Y") &gt; 0,
            _xlfn.TEXTJOIN(", ", TRUE, IF(('4.ONT'!E:E = B599) * ('4.ONT'!P:P = "Y"), '4.ONT'!D:D, "")),
            "Awaiting Status"
        )
    )
)</f>
        <v/>
      </c>
      <c r="O599" s="60" t="s">
        <v>94</v>
      </c>
      <c r="P599" s="60" t="str" cm="1">
        <f t="array" aca="1" ref="P599" ca="1">IF(
    O599="N",
    "",
    IF(
        COUNTIFS('3.RNAExtractions'!E:E, B599, '3.RNAExtractions'!Z:Z, "Y") &gt; 0,
        _xlfn.TEXTJOIN(", ", TRUE, IF(('3.RNAExtractions'!E:E = B599) * ('3.RNAExtractions'!Z:Z = "Y"), '3.RNAExtractions'!D:D, "")),
        IF(
            COUNTIFS('3.RNAExtractions'!E:E, B599, '3.RNAExtractions'!Y:Y, "Y") &gt; 0,
            _xlfn.TEXTJOIN(", ", TRUE, IF(('3.RNAExtractions'!E:E = B599) * ('3.RNAExtractions'!Y:Y = "Y"), '3.RNAExtractions'!D:D, "")),
            "Awaiting Status"
        )
    )
)</f>
        <v/>
      </c>
      <c r="Q599" s="60"/>
      <c r="R599" s="60" t="str" cm="1">
        <f t="array" aca="1" ref="R599" ca="1">IF(
    Q599="N",
    "",
    IF(
        COUNTIFS('4.RNAIllumina'!E:E, B599, '4.RNAIllumina'!Y:Y, "Y") &gt; 0,
        _xlfn.TEXTJOIN(", ", TRUE, IF(('4.RNAIllumina'!E:E = B599) * ('4.RNAIllumina'!Y:Y = "Y"), '4.RNAIllumina'!D:D, "")),
        IF(
            COUNTIFS('4.RNAIllumina'!E:E, B599, '4.RNAIllumina'!X:X, "Y") &gt; 0,
            _xlfn.TEXTJOIN(", ", TRUE, IF(('4.RNAIllumina'!E:E = B599) * ('4.RNAIllumina'!X:X = "Y"), '4.RNAIllumina'!D:D, "")),
            "Awaiting Status"
        )
    )
)</f>
        <v>Awaiting Status</v>
      </c>
      <c r="T599" s="6" t="str">
        <f ca="1">VLOOKUP($B599,'1.MetaData'!$B:$H,2,FALSE)</f>
        <v>AWFS-F16-1514</v>
      </c>
      <c r="U599" s="7" t="str">
        <f ca="1">VLOOKUP($B599,'1.MetaData'!$B:$H,3,FALSE)</f>
        <v>Upeneus asymmetricus</v>
      </c>
      <c r="V599" s="7" t="str">
        <f ca="1">VLOOKUP($B599,'1.MetaData'!$B:$H,4,FALSE)</f>
        <v xml:space="preserve">Asymmetrical goatfish </v>
      </c>
      <c r="W599" s="6" t="str">
        <f ca="1">VLOOKUP($B599,'1.MetaData'!$B:$H,5,FALSE)</f>
        <v xml:space="preserve">WA Fisheries </v>
      </c>
      <c r="X599" s="6" t="str">
        <f ca="1">VLOOKUP($B599,'1.MetaData'!$B:$H,6,FALSE)</f>
        <v>TrEnD</v>
      </c>
      <c r="Z599"/>
    </row>
    <row r="600" spans="1:26" hidden="1" x14ac:dyDescent="0.25">
      <c r="A600" s="17">
        <v>599</v>
      </c>
      <c r="B600" s="3" t="str">
        <f t="shared" ca="1" si="11"/>
        <v>OG599</v>
      </c>
      <c r="C600" s="219" t="s">
        <v>96</v>
      </c>
      <c r="D600" s="4">
        <f ca="1">COUNTIF('2.Tissue'!C:C,B600)</f>
        <v>1</v>
      </c>
      <c r="E600" s="4">
        <f ca="1">COUNTIFS('3.DNAExtractions'!$E:$E,$B600,'3.DNAExtractions'!$D:$D,E$1)</f>
        <v>1</v>
      </c>
      <c r="F600" s="2" t="str" cm="1">
        <f t="array" aca="1" ref="F600" ca="1">IF(
    COUNTIFS('3.DNAExtractions'!E:E, B600, '3.DNAExtractions'!Y:Y, "Y") &gt; 0,
    _xlfn.TEXTJOIN(", ", TRUE, IF(('3.DNAExtractions'!E:E = B600) * ('3.DNAExtractions'!Y:Y = "Y"), '3.DNAExtractions'!D:D, "")),
    IF(
        COUNTIFS('3.DNAExtractions'!E:E, B600, '3.DNAExtractions'!X:X, "Y") &gt; 0,
        _xlfn.TEXTJOIN(", ", TRUE, IF(('3.DNAExtractions'!E:E = B600) * ('3.DNAExtractions'!X:X = "Y"), '3.DNAExtractions'!D:D, "")),
        "Awaiting Status"
    )
)</f>
        <v>Extracted</v>
      </c>
      <c r="G600" s="45" t="s">
        <v>92</v>
      </c>
      <c r="H600" s="8" t="str" cm="1">
        <f t="array" aca="1" ref="H600" ca="1">IF(
    G600="N",
    "",
    IF(
        COUNTIFS('4.Illumina'!E:E, B600, '4.Illumina'!R:R, "Y") &gt; 0,
        _xlfn.TEXTJOIN(", ", TRUE, IF(('4.Illumina'!E:E = B600) * ('4.Illumina'!R:R = "Y"), '4.Illumina'!D:D, "")),
        IF(
            COUNTIFS('4.Illumina'!E:E, B600, '4.Illumina'!Q:Q, "Y") &gt; 0,
            _xlfn.TEXTJOIN(", ", TRUE, IF(('4.Illumina'!E:E = B600) * ('4.Illumina'!Q:Q = "Y"), '4.Illumina'!D:D, "")),
            "Awaiting Status"
        )
    )
)</f>
        <v>Sequenced</v>
      </c>
      <c r="I600" s="26" t="s">
        <v>94</v>
      </c>
      <c r="J600" s="56" t="str" cm="1">
        <f t="array" aca="1" ref="J600" ca="1">IF(
    I600="N",
    "",
    IF(
        COUNTIFS('4.PacBio'!E:E, B600, '4.PacBio'!W:W, "Y") &gt; 0,
        _xlfn.TEXTJOIN(", ", TRUE, IF(('4.PacBio'!E:E = B600) * ('4.PacBio'!W:W = "Y"), '4.PacBio'!D:D, "")),
        IF(
            COUNTIFS('4.PacBio'!E:E, B600, '4.PacBio'!V:V, "Y") &gt; 0,
            _xlfn.TEXTJOIN(", ", TRUE, IF(('4.PacBio'!E:E = B600) * ('4.PacBio'!V:V = "Y"), '4.PacBio'!D:D, "")),
            "Awaiting Status"
        )
    )
)</f>
        <v/>
      </c>
      <c r="K600" s="181" t="s">
        <v>94</v>
      </c>
      <c r="L600" s="8" t="str" cm="1">
        <f t="array" aca="1" ref="L600" ca="1">IF(
    K600="N",
    "",
    IF(
        COUNTIFS('4.HiCLibrary'!E:E, B600, '4.HiCLibrary'!V:V, "Y") &gt; 0,
        _xlfn.TEXTJOIN(", ", TRUE, IF(('4.HiCLibrary'!E:E = B600) * ('4.HiCLibrary'!V:V = "Y"), '4.HiCLibrary'!D:D, "")),
        IF(
            COUNTIFS('4.HiCLibrary'!E:E, B600, '4.HiCLibrary'!U:U, "Y") &gt; 0,
            _xlfn.TEXTJOIN(", ", TRUE, IF(('4.HiCLibrary'!E:E = B600) * ('4.HiCLibrary'!U:U = "Y"), '4.HiCLibrary'!D:D, "")),
            "Awaiting Status"
        )
    )
)</f>
        <v/>
      </c>
      <c r="M600" s="47" t="s">
        <v>94</v>
      </c>
      <c r="N600" s="56" t="str" cm="1">
        <f t="array" aca="1" ref="N600" ca="1">IF(
    M600="N",
    "",
    IF(
        COUNTIFS('4.ONT'!E:E, B600, '4.ONT'!Q:Q, "Y") &gt; 0,
        _xlfn.TEXTJOIN(", ", TRUE, IF(('4.ONT'!E:E = B600) * ('4.ONT'!Q:Q = "Y"), '4.ONT'!D:D, "")),
        IF(
            COUNTIFS('4.ONT'!E:E, B600, '4.ONT'!P:P, "Y") &gt; 0,
            _xlfn.TEXTJOIN(", ", TRUE, IF(('4.ONT'!E:E = B600) * ('4.ONT'!P:P = "Y"), '4.ONT'!D:D, "")),
            "Awaiting Status"
        )
    )
)</f>
        <v/>
      </c>
      <c r="O600" s="60" t="s">
        <v>94</v>
      </c>
      <c r="P600" s="60" t="str" cm="1">
        <f t="array" aca="1" ref="P600" ca="1">IF(
    O600="N",
    "",
    IF(
        COUNTIFS('3.RNAExtractions'!E:E, B600, '3.RNAExtractions'!Z:Z, "Y") &gt; 0,
        _xlfn.TEXTJOIN(", ", TRUE, IF(('3.RNAExtractions'!E:E = B600) * ('3.RNAExtractions'!Z:Z = "Y"), '3.RNAExtractions'!D:D, "")),
        IF(
            COUNTIFS('3.RNAExtractions'!E:E, B600, '3.RNAExtractions'!Y:Y, "Y") &gt; 0,
            _xlfn.TEXTJOIN(", ", TRUE, IF(('3.RNAExtractions'!E:E = B600) * ('3.RNAExtractions'!Y:Y = "Y"), '3.RNAExtractions'!D:D, "")),
            "Awaiting Status"
        )
    )
)</f>
        <v/>
      </c>
      <c r="Q600" s="60"/>
      <c r="R600" s="60" t="str" cm="1">
        <f t="array" aca="1" ref="R600" ca="1">IF(
    Q600="N",
    "",
    IF(
        COUNTIFS('4.RNAIllumina'!E:E, B600, '4.RNAIllumina'!Y:Y, "Y") &gt; 0,
        _xlfn.TEXTJOIN(", ", TRUE, IF(('4.RNAIllumina'!E:E = B600) * ('4.RNAIllumina'!Y:Y = "Y"), '4.RNAIllumina'!D:D, "")),
        IF(
            COUNTIFS('4.RNAIllumina'!E:E, B600, '4.RNAIllumina'!X:X, "Y") &gt; 0,
            _xlfn.TEXTJOIN(", ", TRUE, IF(('4.RNAIllumina'!E:E = B600) * ('4.RNAIllumina'!X:X = "Y"), '4.RNAIllumina'!D:D, "")),
            "Awaiting Status"
        )
    )
)</f>
        <v>Awaiting Status</v>
      </c>
      <c r="T600" s="6" t="str">
        <f ca="1">VLOOKUP($B600,'1.MetaData'!$B:$H,2,FALSE)</f>
        <v>AWFS-F16-1515</v>
      </c>
      <c r="U600" s="7" t="str">
        <f ca="1">VLOOKUP($B600,'1.MetaData'!$B:$H,3,FALSE)</f>
        <v>Upeneus sulphureus</v>
      </c>
      <c r="V600" s="7" t="str">
        <f ca="1">VLOOKUP($B600,'1.MetaData'!$B:$H,4,FALSE)</f>
        <v xml:space="preserve">Sulphur goatfish </v>
      </c>
      <c r="W600" s="6" t="str">
        <f ca="1">VLOOKUP($B600,'1.MetaData'!$B:$H,5,FALSE)</f>
        <v xml:space="preserve">WA Fisheries </v>
      </c>
      <c r="X600" s="6" t="str">
        <f ca="1">VLOOKUP($B600,'1.MetaData'!$B:$H,6,FALSE)</f>
        <v>TrEnD</v>
      </c>
      <c r="Z600"/>
    </row>
    <row r="601" spans="1:26" hidden="1" x14ac:dyDescent="0.25">
      <c r="A601" s="17">
        <v>600</v>
      </c>
      <c r="B601" s="3" t="str">
        <f t="shared" ca="1" si="11"/>
        <v>OG600</v>
      </c>
      <c r="C601" s="219" t="s">
        <v>96</v>
      </c>
      <c r="D601" s="4">
        <f ca="1">COUNTIF('2.Tissue'!C:C,B601)</f>
        <v>1</v>
      </c>
      <c r="E601" s="4">
        <f ca="1">COUNTIFS('3.DNAExtractions'!$E:$E,$B601,'3.DNAExtractions'!$D:$D,E$1)</f>
        <v>1</v>
      </c>
      <c r="F601" s="2" t="str" cm="1">
        <f t="array" aca="1" ref="F601" ca="1">IF(
    COUNTIFS('3.DNAExtractions'!E:E, B601, '3.DNAExtractions'!Y:Y, "Y") &gt; 0,
    _xlfn.TEXTJOIN(", ", TRUE, IF(('3.DNAExtractions'!E:E = B601) * ('3.DNAExtractions'!Y:Y = "Y"), '3.DNAExtractions'!D:D, "")),
    IF(
        COUNTIFS('3.DNAExtractions'!E:E, B601, '3.DNAExtractions'!X:X, "Y") &gt; 0,
        _xlfn.TEXTJOIN(", ", TRUE, IF(('3.DNAExtractions'!E:E = B601) * ('3.DNAExtractions'!X:X = "Y"), '3.DNAExtractions'!D:D, "")),
        "Awaiting Status"
    )
)</f>
        <v>Extracted</v>
      </c>
      <c r="G601" s="45" t="s">
        <v>92</v>
      </c>
      <c r="H601" s="8" t="str" cm="1">
        <f t="array" aca="1" ref="H601" ca="1">IF(
    G601="N",
    "",
    IF(
        COUNTIFS('4.Illumina'!E:E, B601, '4.Illumina'!R:R, "Y") &gt; 0,
        _xlfn.TEXTJOIN(", ", TRUE, IF(('4.Illumina'!E:E = B601) * ('4.Illumina'!R:R = "Y"), '4.Illumina'!D:D, "")),
        IF(
            COUNTIFS('4.Illumina'!E:E, B601, '4.Illumina'!Q:Q, "Y") &gt; 0,
            _xlfn.TEXTJOIN(", ", TRUE, IF(('4.Illumina'!E:E = B601) * ('4.Illumina'!Q:Q = "Y"), '4.Illumina'!D:D, "")),
            "Awaiting Status"
        )
    )
)</f>
        <v>Sequenced</v>
      </c>
      <c r="I601" s="26" t="s">
        <v>94</v>
      </c>
      <c r="J601" s="56" t="str" cm="1">
        <f t="array" aca="1" ref="J601" ca="1">IF(
    I601="N",
    "",
    IF(
        COUNTIFS('4.PacBio'!E:E, B601, '4.PacBio'!W:W, "Y") &gt; 0,
        _xlfn.TEXTJOIN(", ", TRUE, IF(('4.PacBio'!E:E = B601) * ('4.PacBio'!W:W = "Y"), '4.PacBio'!D:D, "")),
        IF(
            COUNTIFS('4.PacBio'!E:E, B601, '4.PacBio'!V:V, "Y") &gt; 0,
            _xlfn.TEXTJOIN(", ", TRUE, IF(('4.PacBio'!E:E = B601) * ('4.PacBio'!V:V = "Y"), '4.PacBio'!D:D, "")),
            "Awaiting Status"
        )
    )
)</f>
        <v/>
      </c>
      <c r="K601" s="181" t="s">
        <v>94</v>
      </c>
      <c r="L601" s="8" t="str" cm="1">
        <f t="array" aca="1" ref="L601" ca="1">IF(
    K601="N",
    "",
    IF(
        COUNTIFS('4.HiCLibrary'!E:E, B601, '4.HiCLibrary'!V:V, "Y") &gt; 0,
        _xlfn.TEXTJOIN(", ", TRUE, IF(('4.HiCLibrary'!E:E = B601) * ('4.HiCLibrary'!V:V = "Y"), '4.HiCLibrary'!D:D, "")),
        IF(
            COUNTIFS('4.HiCLibrary'!E:E, B601, '4.HiCLibrary'!U:U, "Y") &gt; 0,
            _xlfn.TEXTJOIN(", ", TRUE, IF(('4.HiCLibrary'!E:E = B601) * ('4.HiCLibrary'!U:U = "Y"), '4.HiCLibrary'!D:D, "")),
            "Awaiting Status"
        )
    )
)</f>
        <v/>
      </c>
      <c r="M601" s="47" t="s">
        <v>94</v>
      </c>
      <c r="N601" s="56" t="str" cm="1">
        <f t="array" aca="1" ref="N601" ca="1">IF(
    M601="N",
    "",
    IF(
        COUNTIFS('4.ONT'!E:E, B601, '4.ONT'!Q:Q, "Y") &gt; 0,
        _xlfn.TEXTJOIN(", ", TRUE, IF(('4.ONT'!E:E = B601) * ('4.ONT'!Q:Q = "Y"), '4.ONT'!D:D, "")),
        IF(
            COUNTIFS('4.ONT'!E:E, B601, '4.ONT'!P:P, "Y") &gt; 0,
            _xlfn.TEXTJOIN(", ", TRUE, IF(('4.ONT'!E:E = B601) * ('4.ONT'!P:P = "Y"), '4.ONT'!D:D, "")),
            "Awaiting Status"
        )
    )
)</f>
        <v/>
      </c>
      <c r="O601" s="60" t="s">
        <v>94</v>
      </c>
      <c r="P601" s="60" t="str" cm="1">
        <f t="array" aca="1" ref="P601" ca="1">IF(
    O601="N",
    "",
    IF(
        COUNTIFS('3.RNAExtractions'!E:E, B601, '3.RNAExtractions'!Z:Z, "Y") &gt; 0,
        _xlfn.TEXTJOIN(", ", TRUE, IF(('3.RNAExtractions'!E:E = B601) * ('3.RNAExtractions'!Z:Z = "Y"), '3.RNAExtractions'!D:D, "")),
        IF(
            COUNTIFS('3.RNAExtractions'!E:E, B601, '3.RNAExtractions'!Y:Y, "Y") &gt; 0,
            _xlfn.TEXTJOIN(", ", TRUE, IF(('3.RNAExtractions'!E:E = B601) * ('3.RNAExtractions'!Y:Y = "Y"), '3.RNAExtractions'!D:D, "")),
            "Awaiting Status"
        )
    )
)</f>
        <v/>
      </c>
      <c r="Q601" s="60"/>
      <c r="R601" s="60" t="str" cm="1">
        <f t="array" aca="1" ref="R601" ca="1">IF(
    Q601="N",
    "",
    IF(
        COUNTIFS('4.RNAIllumina'!E:E, B601, '4.RNAIllumina'!Y:Y, "Y") &gt; 0,
        _xlfn.TEXTJOIN(", ", TRUE, IF(('4.RNAIllumina'!E:E = B601) * ('4.RNAIllumina'!Y:Y = "Y"), '4.RNAIllumina'!D:D, "")),
        IF(
            COUNTIFS('4.RNAIllumina'!E:E, B601, '4.RNAIllumina'!X:X, "Y") &gt; 0,
            _xlfn.TEXTJOIN(", ", TRUE, IF(('4.RNAIllumina'!E:E = B601) * ('4.RNAIllumina'!X:X = "Y"), '4.RNAIllumina'!D:D, "")),
            "Awaiting Status"
        )
    )
)</f>
        <v>Awaiting Status</v>
      </c>
      <c r="T601" s="6" t="str">
        <f ca="1">VLOOKUP($B601,'1.MetaData'!$B:$H,2,FALSE)</f>
        <v>AWFS-F16-1516</v>
      </c>
      <c r="U601" s="7" t="str">
        <f ca="1">VLOOKUP($B601,'1.MetaData'!$B:$H,3,FALSE)</f>
        <v>Upeneus sundaicus</v>
      </c>
      <c r="V601" s="7" t="str">
        <f ca="1">VLOOKUP($B601,'1.MetaData'!$B:$H,4,FALSE)</f>
        <v xml:space="preserve">Ochrebanded goatfish </v>
      </c>
      <c r="W601" s="6" t="str">
        <f ca="1">VLOOKUP($B601,'1.MetaData'!$B:$H,5,FALSE)</f>
        <v xml:space="preserve">WA Fisheries </v>
      </c>
      <c r="X601" s="6" t="str">
        <f ca="1">VLOOKUP($B601,'1.MetaData'!$B:$H,6,FALSE)</f>
        <v>TrEnD</v>
      </c>
      <c r="Z601"/>
    </row>
    <row r="602" spans="1:26" hidden="1" x14ac:dyDescent="0.25">
      <c r="A602" s="17">
        <v>601</v>
      </c>
      <c r="B602" s="3" t="str">
        <f t="shared" ca="1" si="11"/>
        <v>OG601</v>
      </c>
      <c r="C602" s="219" t="s">
        <v>96</v>
      </c>
      <c r="D602" s="4">
        <f ca="1">COUNTIF('2.Tissue'!C:C,B602)</f>
        <v>1</v>
      </c>
      <c r="E602" s="4">
        <f ca="1">COUNTIFS('3.DNAExtractions'!$E:$E,$B602,'3.DNAExtractions'!$D:$D,E$1)</f>
        <v>1</v>
      </c>
      <c r="F602" s="2" t="str" cm="1">
        <f t="array" aca="1" ref="F602" ca="1">IF(
    COUNTIFS('3.DNAExtractions'!E:E, B602, '3.DNAExtractions'!Y:Y, "Y") &gt; 0,
    _xlfn.TEXTJOIN(", ", TRUE, IF(('3.DNAExtractions'!E:E = B602) * ('3.DNAExtractions'!Y:Y = "Y"), '3.DNAExtractions'!D:D, "")),
    IF(
        COUNTIFS('3.DNAExtractions'!E:E, B602, '3.DNAExtractions'!X:X, "Y") &gt; 0,
        _xlfn.TEXTJOIN(", ", TRUE, IF(('3.DNAExtractions'!E:E = B602) * ('3.DNAExtractions'!X:X = "Y"), '3.DNAExtractions'!D:D, "")),
        "Awaiting Status"
    )
)</f>
        <v>Extracted</v>
      </c>
      <c r="G602" s="45" t="s">
        <v>92</v>
      </c>
      <c r="H602" s="8" t="str" cm="1">
        <f t="array" aca="1" ref="H602" ca="1">IF(
    G602="N",
    "",
    IF(
        COUNTIFS('4.Illumina'!E:E, B602, '4.Illumina'!R:R, "Y") &gt; 0,
        _xlfn.TEXTJOIN(", ", TRUE, IF(('4.Illumina'!E:E = B602) * ('4.Illumina'!R:R = "Y"), '4.Illumina'!D:D, "")),
        IF(
            COUNTIFS('4.Illumina'!E:E, B602, '4.Illumina'!Q:Q, "Y") &gt; 0,
            _xlfn.TEXTJOIN(", ", TRUE, IF(('4.Illumina'!E:E = B602) * ('4.Illumina'!Q:Q = "Y"), '4.Illumina'!D:D, "")),
            "Awaiting Status"
        )
    )
)</f>
        <v>Sequenced</v>
      </c>
      <c r="I602" s="26" t="s">
        <v>94</v>
      </c>
      <c r="J602" s="56" t="str" cm="1">
        <f t="array" aca="1" ref="J602" ca="1">IF(
    I602="N",
    "",
    IF(
        COUNTIFS('4.PacBio'!E:E, B602, '4.PacBio'!W:W, "Y") &gt; 0,
        _xlfn.TEXTJOIN(", ", TRUE, IF(('4.PacBio'!E:E = B602) * ('4.PacBio'!W:W = "Y"), '4.PacBio'!D:D, "")),
        IF(
            COUNTIFS('4.PacBio'!E:E, B602, '4.PacBio'!V:V, "Y") &gt; 0,
            _xlfn.TEXTJOIN(", ", TRUE, IF(('4.PacBio'!E:E = B602) * ('4.PacBio'!V:V = "Y"), '4.PacBio'!D:D, "")),
            "Awaiting Status"
        )
    )
)</f>
        <v/>
      </c>
      <c r="K602" s="181" t="s">
        <v>94</v>
      </c>
      <c r="L602" s="8" t="str" cm="1">
        <f t="array" aca="1" ref="L602" ca="1">IF(
    K602="N",
    "",
    IF(
        COUNTIFS('4.HiCLibrary'!E:E, B602, '4.HiCLibrary'!V:V, "Y") &gt; 0,
        _xlfn.TEXTJOIN(", ", TRUE, IF(('4.HiCLibrary'!E:E = B602) * ('4.HiCLibrary'!V:V = "Y"), '4.HiCLibrary'!D:D, "")),
        IF(
            COUNTIFS('4.HiCLibrary'!E:E, B602, '4.HiCLibrary'!U:U, "Y") &gt; 0,
            _xlfn.TEXTJOIN(", ", TRUE, IF(('4.HiCLibrary'!E:E = B602) * ('4.HiCLibrary'!U:U = "Y"), '4.HiCLibrary'!D:D, "")),
            "Awaiting Status"
        )
    )
)</f>
        <v/>
      </c>
      <c r="M602" s="47" t="s">
        <v>94</v>
      </c>
      <c r="N602" s="56" t="str" cm="1">
        <f t="array" aca="1" ref="N602" ca="1">IF(
    M602="N",
    "",
    IF(
        COUNTIFS('4.ONT'!E:E, B602, '4.ONT'!Q:Q, "Y") &gt; 0,
        _xlfn.TEXTJOIN(", ", TRUE, IF(('4.ONT'!E:E = B602) * ('4.ONT'!Q:Q = "Y"), '4.ONT'!D:D, "")),
        IF(
            COUNTIFS('4.ONT'!E:E, B602, '4.ONT'!P:P, "Y") &gt; 0,
            _xlfn.TEXTJOIN(", ", TRUE, IF(('4.ONT'!E:E = B602) * ('4.ONT'!P:P = "Y"), '4.ONT'!D:D, "")),
            "Awaiting Status"
        )
    )
)</f>
        <v/>
      </c>
      <c r="O602" s="60" t="s">
        <v>94</v>
      </c>
      <c r="P602" s="60" t="str" cm="1">
        <f t="array" aca="1" ref="P602" ca="1">IF(
    O602="N",
    "",
    IF(
        COUNTIFS('3.RNAExtractions'!E:E, B602, '3.RNAExtractions'!Z:Z, "Y") &gt; 0,
        _xlfn.TEXTJOIN(", ", TRUE, IF(('3.RNAExtractions'!E:E = B602) * ('3.RNAExtractions'!Z:Z = "Y"), '3.RNAExtractions'!D:D, "")),
        IF(
            COUNTIFS('3.RNAExtractions'!E:E, B602, '3.RNAExtractions'!Y:Y, "Y") &gt; 0,
            _xlfn.TEXTJOIN(", ", TRUE, IF(('3.RNAExtractions'!E:E = B602) * ('3.RNAExtractions'!Y:Y = "Y"), '3.RNAExtractions'!D:D, "")),
            "Awaiting Status"
        )
    )
)</f>
        <v/>
      </c>
      <c r="Q602" s="60"/>
      <c r="R602" s="60" t="str" cm="1">
        <f t="array" aca="1" ref="R602" ca="1">IF(
    Q602="N",
    "",
    IF(
        COUNTIFS('4.RNAIllumina'!E:E, B602, '4.RNAIllumina'!Y:Y, "Y") &gt; 0,
        _xlfn.TEXTJOIN(", ", TRUE, IF(('4.RNAIllumina'!E:E = B602) * ('4.RNAIllumina'!Y:Y = "Y"), '4.RNAIllumina'!D:D, "")),
        IF(
            COUNTIFS('4.RNAIllumina'!E:E, B602, '4.RNAIllumina'!X:X, "Y") &gt; 0,
            _xlfn.TEXTJOIN(", ", TRUE, IF(('4.RNAIllumina'!E:E = B602) * ('4.RNAIllumina'!X:X = "Y"), '4.RNAIllumina'!D:D, "")),
            "Awaiting Status"
        )
    )
)</f>
        <v>Awaiting Status</v>
      </c>
      <c r="T602" s="6" t="str">
        <f ca="1">VLOOKUP($B602,'1.MetaData'!$B:$H,2,FALSE)</f>
        <v>AWFS-F16-1590</v>
      </c>
      <c r="U602" s="7" t="str">
        <f ca="1">VLOOKUP($B602,'1.MetaData'!$B:$H,3,FALSE)</f>
        <v>Upeneus sundaicus</v>
      </c>
      <c r="V602" s="7">
        <f ca="1">VLOOKUP($B602,'1.MetaData'!$B:$H,4,FALSE)</f>
        <v>0</v>
      </c>
      <c r="W602" s="6" t="str">
        <f ca="1">VLOOKUP($B602,'1.MetaData'!$B:$H,5,FALSE)</f>
        <v xml:space="preserve">WA Fisheries </v>
      </c>
      <c r="X602" s="6" t="str">
        <f ca="1">VLOOKUP($B602,'1.MetaData'!$B:$H,6,FALSE)</f>
        <v>TrEnD</v>
      </c>
      <c r="Z602"/>
    </row>
    <row r="603" spans="1:26" hidden="1" x14ac:dyDescent="0.25">
      <c r="A603" s="17">
        <v>602</v>
      </c>
      <c r="B603" s="3" t="str">
        <f t="shared" ca="1" si="11"/>
        <v>OG602</v>
      </c>
      <c r="C603" s="219" t="s">
        <v>96</v>
      </c>
      <c r="D603" s="4">
        <f ca="1">COUNTIF('2.Tissue'!C:C,B603)</f>
        <v>1</v>
      </c>
      <c r="E603" s="4">
        <f ca="1">COUNTIFS('3.DNAExtractions'!$E:$E,$B603,'3.DNAExtractions'!$D:$D,E$1)</f>
        <v>1</v>
      </c>
      <c r="F603" s="2" t="str" cm="1">
        <f t="array" aca="1" ref="F603" ca="1">IF(
    COUNTIFS('3.DNAExtractions'!E:E, B603, '3.DNAExtractions'!Y:Y, "Y") &gt; 0,
    _xlfn.TEXTJOIN(", ", TRUE, IF(('3.DNAExtractions'!E:E = B603) * ('3.DNAExtractions'!Y:Y = "Y"), '3.DNAExtractions'!D:D, "")),
    IF(
        COUNTIFS('3.DNAExtractions'!E:E, B603, '3.DNAExtractions'!X:X, "Y") &gt; 0,
        _xlfn.TEXTJOIN(", ", TRUE, IF(('3.DNAExtractions'!E:E = B603) * ('3.DNAExtractions'!X:X = "Y"), '3.DNAExtractions'!D:D, "")),
        "Awaiting Status"
    )
)</f>
        <v>Extracted</v>
      </c>
      <c r="G603" s="45" t="s">
        <v>92</v>
      </c>
      <c r="H603" s="8" t="str" cm="1">
        <f t="array" aca="1" ref="H603" ca="1">IF(
    G603="N",
    "",
    IF(
        COUNTIFS('4.Illumina'!E:E, B603, '4.Illumina'!R:R, "Y") &gt; 0,
        _xlfn.TEXTJOIN(", ", TRUE, IF(('4.Illumina'!E:E = B603) * ('4.Illumina'!R:R = "Y"), '4.Illumina'!D:D, "")),
        IF(
            COUNTIFS('4.Illumina'!E:E, B603, '4.Illumina'!Q:Q, "Y") &gt; 0,
            _xlfn.TEXTJOIN(", ", TRUE, IF(('4.Illumina'!E:E = B603) * ('4.Illumina'!Q:Q = "Y"), '4.Illumina'!D:D, "")),
            "Awaiting Status"
        )
    )
)</f>
        <v>Sequenced</v>
      </c>
      <c r="I603" s="26" t="s">
        <v>94</v>
      </c>
      <c r="J603" s="56" t="str" cm="1">
        <f t="array" aca="1" ref="J603" ca="1">IF(
    I603="N",
    "",
    IF(
        COUNTIFS('4.PacBio'!E:E, B603, '4.PacBio'!W:W, "Y") &gt; 0,
        _xlfn.TEXTJOIN(", ", TRUE, IF(('4.PacBio'!E:E = B603) * ('4.PacBio'!W:W = "Y"), '4.PacBio'!D:D, "")),
        IF(
            COUNTIFS('4.PacBio'!E:E, B603, '4.PacBio'!V:V, "Y") &gt; 0,
            _xlfn.TEXTJOIN(", ", TRUE, IF(('4.PacBio'!E:E = B603) * ('4.PacBio'!V:V = "Y"), '4.PacBio'!D:D, "")),
            "Awaiting Status"
        )
    )
)</f>
        <v/>
      </c>
      <c r="K603" s="181" t="s">
        <v>94</v>
      </c>
      <c r="L603" s="8" t="str" cm="1">
        <f t="array" aca="1" ref="L603" ca="1">IF(
    K603="N",
    "",
    IF(
        COUNTIFS('4.HiCLibrary'!E:E, B603, '4.HiCLibrary'!V:V, "Y") &gt; 0,
        _xlfn.TEXTJOIN(", ", TRUE, IF(('4.HiCLibrary'!E:E = B603) * ('4.HiCLibrary'!V:V = "Y"), '4.HiCLibrary'!D:D, "")),
        IF(
            COUNTIFS('4.HiCLibrary'!E:E, B603, '4.HiCLibrary'!U:U, "Y") &gt; 0,
            _xlfn.TEXTJOIN(", ", TRUE, IF(('4.HiCLibrary'!E:E = B603) * ('4.HiCLibrary'!U:U = "Y"), '4.HiCLibrary'!D:D, "")),
            "Awaiting Status"
        )
    )
)</f>
        <v/>
      </c>
      <c r="M603" s="47" t="s">
        <v>94</v>
      </c>
      <c r="N603" s="56" t="str" cm="1">
        <f t="array" aca="1" ref="N603" ca="1">IF(
    M603="N",
    "",
    IF(
        COUNTIFS('4.ONT'!E:E, B603, '4.ONT'!Q:Q, "Y") &gt; 0,
        _xlfn.TEXTJOIN(", ", TRUE, IF(('4.ONT'!E:E = B603) * ('4.ONT'!Q:Q = "Y"), '4.ONT'!D:D, "")),
        IF(
            COUNTIFS('4.ONT'!E:E, B603, '4.ONT'!P:P, "Y") &gt; 0,
            _xlfn.TEXTJOIN(", ", TRUE, IF(('4.ONT'!E:E = B603) * ('4.ONT'!P:P = "Y"), '4.ONT'!D:D, "")),
            "Awaiting Status"
        )
    )
)</f>
        <v/>
      </c>
      <c r="O603" s="60" t="s">
        <v>94</v>
      </c>
      <c r="P603" s="60" t="str" cm="1">
        <f t="array" aca="1" ref="P603" ca="1">IF(
    O603="N",
    "",
    IF(
        COUNTIFS('3.RNAExtractions'!E:E, B603, '3.RNAExtractions'!Z:Z, "Y") &gt; 0,
        _xlfn.TEXTJOIN(", ", TRUE, IF(('3.RNAExtractions'!E:E = B603) * ('3.RNAExtractions'!Z:Z = "Y"), '3.RNAExtractions'!D:D, "")),
        IF(
            COUNTIFS('3.RNAExtractions'!E:E, B603, '3.RNAExtractions'!Y:Y, "Y") &gt; 0,
            _xlfn.TEXTJOIN(", ", TRUE, IF(('3.RNAExtractions'!E:E = B603) * ('3.RNAExtractions'!Y:Y = "Y"), '3.RNAExtractions'!D:D, "")),
            "Awaiting Status"
        )
    )
)</f>
        <v/>
      </c>
      <c r="Q603" s="60"/>
      <c r="R603" s="60" t="str" cm="1">
        <f t="array" aca="1" ref="R603" ca="1">IF(
    Q603="N",
    "",
    IF(
        COUNTIFS('4.RNAIllumina'!E:E, B603, '4.RNAIllumina'!Y:Y, "Y") &gt; 0,
        _xlfn.TEXTJOIN(", ", TRUE, IF(('4.RNAIllumina'!E:E = B603) * ('4.RNAIllumina'!Y:Y = "Y"), '4.RNAIllumina'!D:D, "")),
        IF(
            COUNTIFS('4.RNAIllumina'!E:E, B603, '4.RNAIllumina'!X:X, "Y") &gt; 0,
            _xlfn.TEXTJOIN(", ", TRUE, IF(('4.RNAIllumina'!E:E = B603) * ('4.RNAIllumina'!X:X = "Y"), '4.RNAIllumina'!D:D, "")),
            "Awaiting Status"
        )
    )
)</f>
        <v>Awaiting Status</v>
      </c>
      <c r="T603" s="6" t="str">
        <f ca="1">VLOOKUP($B603,'1.MetaData'!$B:$H,2,FALSE)</f>
        <v>AWFS-F16-1517</v>
      </c>
      <c r="U603" s="7" t="str">
        <f ca="1">VLOOKUP($B603,'1.MetaData'!$B:$H,3,FALSE)</f>
        <v xml:space="preserve">Yongeichthys criniger </v>
      </c>
      <c r="V603" s="7" t="str">
        <f ca="1">VLOOKUP($B603,'1.MetaData'!$B:$H,4,FALSE)</f>
        <v>Goby</v>
      </c>
      <c r="W603" s="6" t="str">
        <f ca="1">VLOOKUP($B603,'1.MetaData'!$B:$H,5,FALSE)</f>
        <v xml:space="preserve">WA Fisheries </v>
      </c>
      <c r="X603" s="6" t="str">
        <f ca="1">VLOOKUP($B603,'1.MetaData'!$B:$H,6,FALSE)</f>
        <v>TrEnD</v>
      </c>
      <c r="Z603"/>
    </row>
    <row r="604" spans="1:26" hidden="1" x14ac:dyDescent="0.25">
      <c r="A604" s="17">
        <v>603</v>
      </c>
      <c r="B604" s="3" t="str">
        <f t="shared" ca="1" si="11"/>
        <v>OG603</v>
      </c>
      <c r="C604" s="219" t="s">
        <v>96</v>
      </c>
      <c r="D604" s="4">
        <f ca="1">COUNTIF('2.Tissue'!C:C,B604)</f>
        <v>1</v>
      </c>
      <c r="E604" s="4">
        <f ca="1">COUNTIFS('3.DNAExtractions'!$E:$E,$B604,'3.DNAExtractions'!$D:$D,E$1)</f>
        <v>1</v>
      </c>
      <c r="F604" s="2" t="str" cm="1">
        <f t="array" aca="1" ref="F604" ca="1">IF(
    COUNTIFS('3.DNAExtractions'!E:E, B604, '3.DNAExtractions'!Y:Y, "Y") &gt; 0,
    _xlfn.TEXTJOIN(", ", TRUE, IF(('3.DNAExtractions'!E:E = B604) * ('3.DNAExtractions'!Y:Y = "Y"), '3.DNAExtractions'!D:D, "")),
    IF(
        COUNTIFS('3.DNAExtractions'!E:E, B604, '3.DNAExtractions'!X:X, "Y") &gt; 0,
        _xlfn.TEXTJOIN(", ", TRUE, IF(('3.DNAExtractions'!E:E = B604) * ('3.DNAExtractions'!X:X = "Y"), '3.DNAExtractions'!D:D, "")),
        "Awaiting Status"
    )
)</f>
        <v>Extracted</v>
      </c>
      <c r="G604" s="45" t="s">
        <v>92</v>
      </c>
      <c r="H604" s="8" t="str" cm="1">
        <f t="array" aca="1" ref="H604" ca="1">IF(
    G604="N",
    "",
    IF(
        COUNTIFS('4.Illumina'!E:E, B604, '4.Illumina'!R:R, "Y") &gt; 0,
        _xlfn.TEXTJOIN(", ", TRUE, IF(('4.Illumina'!E:E = B604) * ('4.Illumina'!R:R = "Y"), '4.Illumina'!D:D, "")),
        IF(
            COUNTIFS('4.Illumina'!E:E, B604, '4.Illumina'!Q:Q, "Y") &gt; 0,
            _xlfn.TEXTJOIN(", ", TRUE, IF(('4.Illumina'!E:E = B604) * ('4.Illumina'!Q:Q = "Y"), '4.Illumina'!D:D, "")),
            "Awaiting Status"
        )
    )
)</f>
        <v>Sequenced</v>
      </c>
      <c r="I604" s="26" t="s">
        <v>94</v>
      </c>
      <c r="J604" s="56" t="str" cm="1">
        <f t="array" aca="1" ref="J604" ca="1">IF(
    I604="N",
    "",
    IF(
        COUNTIFS('4.PacBio'!E:E, B604, '4.PacBio'!W:W, "Y") &gt; 0,
        _xlfn.TEXTJOIN(", ", TRUE, IF(('4.PacBio'!E:E = B604) * ('4.PacBio'!W:W = "Y"), '4.PacBio'!D:D, "")),
        IF(
            COUNTIFS('4.PacBio'!E:E, B604, '4.PacBio'!V:V, "Y") &gt; 0,
            _xlfn.TEXTJOIN(", ", TRUE, IF(('4.PacBio'!E:E = B604) * ('4.PacBio'!V:V = "Y"), '4.PacBio'!D:D, "")),
            "Awaiting Status"
        )
    )
)</f>
        <v/>
      </c>
      <c r="K604" s="181" t="s">
        <v>94</v>
      </c>
      <c r="L604" s="8" t="str" cm="1">
        <f t="array" aca="1" ref="L604" ca="1">IF(
    K604="N",
    "",
    IF(
        COUNTIFS('4.HiCLibrary'!E:E, B604, '4.HiCLibrary'!V:V, "Y") &gt; 0,
        _xlfn.TEXTJOIN(", ", TRUE, IF(('4.HiCLibrary'!E:E = B604) * ('4.HiCLibrary'!V:V = "Y"), '4.HiCLibrary'!D:D, "")),
        IF(
            COUNTIFS('4.HiCLibrary'!E:E, B604, '4.HiCLibrary'!U:U, "Y") &gt; 0,
            _xlfn.TEXTJOIN(", ", TRUE, IF(('4.HiCLibrary'!E:E = B604) * ('4.HiCLibrary'!U:U = "Y"), '4.HiCLibrary'!D:D, "")),
            "Awaiting Status"
        )
    )
)</f>
        <v/>
      </c>
      <c r="M604" s="47" t="s">
        <v>94</v>
      </c>
      <c r="N604" s="56" t="str" cm="1">
        <f t="array" aca="1" ref="N604" ca="1">IF(
    M604="N",
    "",
    IF(
        COUNTIFS('4.ONT'!E:E, B604, '4.ONT'!Q:Q, "Y") &gt; 0,
        _xlfn.TEXTJOIN(", ", TRUE, IF(('4.ONT'!E:E = B604) * ('4.ONT'!Q:Q = "Y"), '4.ONT'!D:D, "")),
        IF(
            COUNTIFS('4.ONT'!E:E, B604, '4.ONT'!P:P, "Y") &gt; 0,
            _xlfn.TEXTJOIN(", ", TRUE, IF(('4.ONT'!E:E = B604) * ('4.ONT'!P:P = "Y"), '4.ONT'!D:D, "")),
            "Awaiting Status"
        )
    )
)</f>
        <v/>
      </c>
      <c r="O604" s="60" t="s">
        <v>94</v>
      </c>
      <c r="P604" s="60" t="str" cm="1">
        <f t="array" aca="1" ref="P604" ca="1">IF(
    O604="N",
    "",
    IF(
        COUNTIFS('3.RNAExtractions'!E:E, B604, '3.RNAExtractions'!Z:Z, "Y") &gt; 0,
        _xlfn.TEXTJOIN(", ", TRUE, IF(('3.RNAExtractions'!E:E = B604) * ('3.RNAExtractions'!Z:Z = "Y"), '3.RNAExtractions'!D:D, "")),
        IF(
            COUNTIFS('3.RNAExtractions'!E:E, B604, '3.RNAExtractions'!Y:Y, "Y") &gt; 0,
            _xlfn.TEXTJOIN(", ", TRUE, IF(('3.RNAExtractions'!E:E = B604) * ('3.RNAExtractions'!Y:Y = "Y"), '3.RNAExtractions'!D:D, "")),
            "Awaiting Status"
        )
    )
)</f>
        <v/>
      </c>
      <c r="Q604" s="60"/>
      <c r="R604" s="60" t="str" cm="1">
        <f t="array" aca="1" ref="R604" ca="1">IF(
    Q604="N",
    "",
    IF(
        COUNTIFS('4.RNAIllumina'!E:E, B604, '4.RNAIllumina'!Y:Y, "Y") &gt; 0,
        _xlfn.TEXTJOIN(", ", TRUE, IF(('4.RNAIllumina'!E:E = B604) * ('4.RNAIllumina'!Y:Y = "Y"), '4.RNAIllumina'!D:D, "")),
        IF(
            COUNTIFS('4.RNAIllumina'!E:E, B604, '4.RNAIllumina'!X:X, "Y") &gt; 0,
            _xlfn.TEXTJOIN(", ", TRUE, IF(('4.RNAIllumina'!E:E = B604) * ('4.RNAIllumina'!X:X = "Y"), '4.RNAIllumina'!D:D, "")),
            "Awaiting Status"
        )
    )
)</f>
        <v>Awaiting Status</v>
      </c>
      <c r="T604" s="6" t="str">
        <f ca="1">VLOOKUP($B604,'1.MetaData'!$B:$H,2,FALSE)</f>
        <v>F16-1604</v>
      </c>
      <c r="U604" s="7" t="str">
        <f ca="1">VLOOKUP($B604,'1.MetaData'!$B:$H,3,FALSE)</f>
        <v>Alepes kleinii</v>
      </c>
      <c r="V604" s="7">
        <f ca="1">VLOOKUP($B604,'1.MetaData'!$B:$H,4,FALSE)</f>
        <v>0</v>
      </c>
      <c r="W604" s="6">
        <f ca="1">VLOOKUP($B604,'1.MetaData'!$B:$H,5,FALSE)</f>
        <v>0</v>
      </c>
      <c r="X604" s="6" t="str">
        <f ca="1">VLOOKUP($B604,'1.MetaData'!$B:$H,6,FALSE)</f>
        <v>TrEnD</v>
      </c>
      <c r="Z604"/>
    </row>
    <row r="605" spans="1:26" hidden="1" x14ac:dyDescent="0.25">
      <c r="A605" s="17">
        <v>604</v>
      </c>
      <c r="B605" s="3" t="str">
        <f t="shared" ca="1" si="11"/>
        <v>OG604</v>
      </c>
      <c r="C605" s="219" t="s">
        <v>96</v>
      </c>
      <c r="D605" s="4">
        <f ca="1">COUNTIF('2.Tissue'!C:C,B605)</f>
        <v>1</v>
      </c>
      <c r="E605" s="4">
        <f ca="1">COUNTIFS('3.DNAExtractions'!$E:$E,$B605,'3.DNAExtractions'!$D:$D,E$1)</f>
        <v>1</v>
      </c>
      <c r="F605" s="2" t="str" cm="1">
        <f t="array" aca="1" ref="F605" ca="1">IF(
    COUNTIFS('3.DNAExtractions'!E:E, B605, '3.DNAExtractions'!Y:Y, "Y") &gt; 0,
    _xlfn.TEXTJOIN(", ", TRUE, IF(('3.DNAExtractions'!E:E = B605) * ('3.DNAExtractions'!Y:Y = "Y"), '3.DNAExtractions'!D:D, "")),
    IF(
        COUNTIFS('3.DNAExtractions'!E:E, B605, '3.DNAExtractions'!X:X, "Y") &gt; 0,
        _xlfn.TEXTJOIN(", ", TRUE, IF(('3.DNAExtractions'!E:E = B605) * ('3.DNAExtractions'!X:X = "Y"), '3.DNAExtractions'!D:D, "")),
        "Awaiting Status"
    )
)</f>
        <v>Extracted</v>
      </c>
      <c r="G605" s="45" t="s">
        <v>92</v>
      </c>
      <c r="H605" s="8" t="str" cm="1">
        <f t="array" aca="1" ref="H605" ca="1">IF(
    G605="N",
    "",
    IF(
        COUNTIFS('4.Illumina'!E:E, B605, '4.Illumina'!R:R, "Y") &gt; 0,
        _xlfn.TEXTJOIN(", ", TRUE, IF(('4.Illumina'!E:E = B605) * ('4.Illumina'!R:R = "Y"), '4.Illumina'!D:D, "")),
        IF(
            COUNTIFS('4.Illumina'!E:E, B605, '4.Illumina'!Q:Q, "Y") &gt; 0,
            _xlfn.TEXTJOIN(", ", TRUE, IF(('4.Illumina'!E:E = B605) * ('4.Illumina'!Q:Q = "Y"), '4.Illumina'!D:D, "")),
            "Awaiting Status"
        )
    )
)</f>
        <v>Sequenced</v>
      </c>
      <c r="I605" s="26" t="s">
        <v>94</v>
      </c>
      <c r="J605" s="56" t="str" cm="1">
        <f t="array" aca="1" ref="J605" ca="1">IF(
    I605="N",
    "",
    IF(
        COUNTIFS('4.PacBio'!E:E, B605, '4.PacBio'!W:W, "Y") &gt; 0,
        _xlfn.TEXTJOIN(", ", TRUE, IF(('4.PacBio'!E:E = B605) * ('4.PacBio'!W:W = "Y"), '4.PacBio'!D:D, "")),
        IF(
            COUNTIFS('4.PacBio'!E:E, B605, '4.PacBio'!V:V, "Y") &gt; 0,
            _xlfn.TEXTJOIN(", ", TRUE, IF(('4.PacBio'!E:E = B605) * ('4.PacBio'!V:V = "Y"), '4.PacBio'!D:D, "")),
            "Awaiting Status"
        )
    )
)</f>
        <v/>
      </c>
      <c r="K605" s="181" t="s">
        <v>94</v>
      </c>
      <c r="L605" s="8" t="str" cm="1">
        <f t="array" aca="1" ref="L605" ca="1">IF(
    K605="N",
    "",
    IF(
        COUNTIFS('4.HiCLibrary'!E:E, B605, '4.HiCLibrary'!V:V, "Y") &gt; 0,
        _xlfn.TEXTJOIN(", ", TRUE, IF(('4.HiCLibrary'!E:E = B605) * ('4.HiCLibrary'!V:V = "Y"), '4.HiCLibrary'!D:D, "")),
        IF(
            COUNTIFS('4.HiCLibrary'!E:E, B605, '4.HiCLibrary'!U:U, "Y") &gt; 0,
            _xlfn.TEXTJOIN(", ", TRUE, IF(('4.HiCLibrary'!E:E = B605) * ('4.HiCLibrary'!U:U = "Y"), '4.HiCLibrary'!D:D, "")),
            "Awaiting Status"
        )
    )
)</f>
        <v/>
      </c>
      <c r="M605" s="47" t="s">
        <v>94</v>
      </c>
      <c r="N605" s="56" t="str" cm="1">
        <f t="array" aca="1" ref="N605" ca="1">IF(
    M605="N",
    "",
    IF(
        COUNTIFS('4.ONT'!E:E, B605, '4.ONT'!Q:Q, "Y") &gt; 0,
        _xlfn.TEXTJOIN(", ", TRUE, IF(('4.ONT'!E:E = B605) * ('4.ONT'!Q:Q = "Y"), '4.ONT'!D:D, "")),
        IF(
            COUNTIFS('4.ONT'!E:E, B605, '4.ONT'!P:P, "Y") &gt; 0,
            _xlfn.TEXTJOIN(", ", TRUE, IF(('4.ONT'!E:E = B605) * ('4.ONT'!P:P = "Y"), '4.ONT'!D:D, "")),
            "Awaiting Status"
        )
    )
)</f>
        <v/>
      </c>
      <c r="O605" s="60" t="s">
        <v>94</v>
      </c>
      <c r="P605" s="60" t="str" cm="1">
        <f t="array" aca="1" ref="P605" ca="1">IF(
    O605="N",
    "",
    IF(
        COUNTIFS('3.RNAExtractions'!E:E, B605, '3.RNAExtractions'!Z:Z, "Y") &gt; 0,
        _xlfn.TEXTJOIN(", ", TRUE, IF(('3.RNAExtractions'!E:E = B605) * ('3.RNAExtractions'!Z:Z = "Y"), '3.RNAExtractions'!D:D, "")),
        IF(
            COUNTIFS('3.RNAExtractions'!E:E, B605, '3.RNAExtractions'!Y:Y, "Y") &gt; 0,
            _xlfn.TEXTJOIN(", ", TRUE, IF(('3.RNAExtractions'!E:E = B605) * ('3.RNAExtractions'!Y:Y = "Y"), '3.RNAExtractions'!D:D, "")),
            "Awaiting Status"
        )
    )
)</f>
        <v/>
      </c>
      <c r="Q605" s="60"/>
      <c r="R605" s="60" t="str" cm="1">
        <f t="array" aca="1" ref="R605" ca="1">IF(
    Q605="N",
    "",
    IF(
        COUNTIFS('4.RNAIllumina'!E:E, B605, '4.RNAIllumina'!Y:Y, "Y") &gt; 0,
        _xlfn.TEXTJOIN(", ", TRUE, IF(('4.RNAIllumina'!E:E = B605) * ('4.RNAIllumina'!Y:Y = "Y"), '4.RNAIllumina'!D:D, "")),
        IF(
            COUNTIFS('4.RNAIllumina'!E:E, B605, '4.RNAIllumina'!X:X, "Y") &gt; 0,
            _xlfn.TEXTJOIN(", ", TRUE, IF(('4.RNAIllumina'!E:E = B605) * ('4.RNAIllumina'!X:X = "Y"), '4.RNAIllumina'!D:D, "")),
            "Awaiting Status"
        )
    )
)</f>
        <v>Awaiting Status</v>
      </c>
      <c r="T605" s="6" t="str">
        <f ca="1">VLOOKUP($B605,'1.MetaData'!$B:$H,2,FALSE)</f>
        <v>F16-1608</v>
      </c>
      <c r="U605" s="7" t="str">
        <f ca="1">VLOOKUP($B605,'1.MetaData'!$B:$H,3,FALSE)</f>
        <v>Apistus carinatus</v>
      </c>
      <c r="V605" s="7">
        <f ca="1">VLOOKUP($B605,'1.MetaData'!$B:$H,4,FALSE)</f>
        <v>0</v>
      </c>
      <c r="W605" s="6">
        <f ca="1">VLOOKUP($B605,'1.MetaData'!$B:$H,5,FALSE)</f>
        <v>0</v>
      </c>
      <c r="X605" s="6" t="str">
        <f ca="1">VLOOKUP($B605,'1.MetaData'!$B:$H,6,FALSE)</f>
        <v>TrEnD</v>
      </c>
      <c r="Z605"/>
    </row>
    <row r="606" spans="1:26" hidden="1" x14ac:dyDescent="0.25">
      <c r="A606" s="17">
        <v>605</v>
      </c>
      <c r="B606" s="3" t="str">
        <f t="shared" ca="1" si="11"/>
        <v>OG605</v>
      </c>
      <c r="C606" s="219" t="s">
        <v>96</v>
      </c>
      <c r="D606" s="4">
        <f ca="1">COUNTIF('2.Tissue'!C:C,B606)</f>
        <v>1</v>
      </c>
      <c r="E606" s="4">
        <f ca="1">COUNTIFS('3.DNAExtractions'!$E:$E,$B606,'3.DNAExtractions'!$D:$D,E$1)</f>
        <v>1</v>
      </c>
      <c r="F606" s="2" t="str" cm="1">
        <f t="array" aca="1" ref="F606" ca="1">IF(
    COUNTIFS('3.DNAExtractions'!E:E, B606, '3.DNAExtractions'!Y:Y, "Y") &gt; 0,
    _xlfn.TEXTJOIN(", ", TRUE, IF(('3.DNAExtractions'!E:E = B606) * ('3.DNAExtractions'!Y:Y = "Y"), '3.DNAExtractions'!D:D, "")),
    IF(
        COUNTIFS('3.DNAExtractions'!E:E, B606, '3.DNAExtractions'!X:X, "Y") &gt; 0,
        _xlfn.TEXTJOIN(", ", TRUE, IF(('3.DNAExtractions'!E:E = B606) * ('3.DNAExtractions'!X:X = "Y"), '3.DNAExtractions'!D:D, "")),
        "Awaiting Status"
    )
)</f>
        <v>Extracted</v>
      </c>
      <c r="G606" s="45" t="s">
        <v>92</v>
      </c>
      <c r="H606" s="8" t="str" cm="1">
        <f t="array" aca="1" ref="H606" ca="1">IF(
    G606="N",
    "",
    IF(
        COUNTIFS('4.Illumina'!E:E, B606, '4.Illumina'!R:R, "Y") &gt; 0,
        _xlfn.TEXTJOIN(", ", TRUE, IF(('4.Illumina'!E:E = B606) * ('4.Illumina'!R:R = "Y"), '4.Illumina'!D:D, "")),
        IF(
            COUNTIFS('4.Illumina'!E:E, B606, '4.Illumina'!Q:Q, "Y") &gt; 0,
            _xlfn.TEXTJOIN(", ", TRUE, IF(('4.Illumina'!E:E = B606) * ('4.Illumina'!Q:Q = "Y"), '4.Illumina'!D:D, "")),
            "Awaiting Status"
        )
    )
)</f>
        <v>Sequenced</v>
      </c>
      <c r="I606" s="26" t="s">
        <v>94</v>
      </c>
      <c r="J606" s="56" t="str" cm="1">
        <f t="array" aca="1" ref="J606" ca="1">IF(
    I606="N",
    "",
    IF(
        COUNTIFS('4.PacBio'!E:E, B606, '4.PacBio'!W:W, "Y") &gt; 0,
        _xlfn.TEXTJOIN(", ", TRUE, IF(('4.PacBio'!E:E = B606) * ('4.PacBio'!W:W = "Y"), '4.PacBio'!D:D, "")),
        IF(
            COUNTIFS('4.PacBio'!E:E, B606, '4.PacBio'!V:V, "Y") &gt; 0,
            _xlfn.TEXTJOIN(", ", TRUE, IF(('4.PacBio'!E:E = B606) * ('4.PacBio'!V:V = "Y"), '4.PacBio'!D:D, "")),
            "Awaiting Status"
        )
    )
)</f>
        <v/>
      </c>
      <c r="K606" s="181" t="s">
        <v>94</v>
      </c>
      <c r="L606" s="8" t="str" cm="1">
        <f t="array" aca="1" ref="L606" ca="1">IF(
    K606="N",
    "",
    IF(
        COUNTIFS('4.HiCLibrary'!E:E, B606, '4.HiCLibrary'!V:V, "Y") &gt; 0,
        _xlfn.TEXTJOIN(", ", TRUE, IF(('4.HiCLibrary'!E:E = B606) * ('4.HiCLibrary'!V:V = "Y"), '4.HiCLibrary'!D:D, "")),
        IF(
            COUNTIFS('4.HiCLibrary'!E:E, B606, '4.HiCLibrary'!U:U, "Y") &gt; 0,
            _xlfn.TEXTJOIN(", ", TRUE, IF(('4.HiCLibrary'!E:E = B606) * ('4.HiCLibrary'!U:U = "Y"), '4.HiCLibrary'!D:D, "")),
            "Awaiting Status"
        )
    )
)</f>
        <v/>
      </c>
      <c r="M606" s="47" t="s">
        <v>94</v>
      </c>
      <c r="N606" s="56" t="str" cm="1">
        <f t="array" aca="1" ref="N606" ca="1">IF(
    M606="N",
    "",
    IF(
        COUNTIFS('4.ONT'!E:E, B606, '4.ONT'!Q:Q, "Y") &gt; 0,
        _xlfn.TEXTJOIN(", ", TRUE, IF(('4.ONT'!E:E = B606) * ('4.ONT'!Q:Q = "Y"), '4.ONT'!D:D, "")),
        IF(
            COUNTIFS('4.ONT'!E:E, B606, '4.ONT'!P:P, "Y") &gt; 0,
            _xlfn.TEXTJOIN(", ", TRUE, IF(('4.ONT'!E:E = B606) * ('4.ONT'!P:P = "Y"), '4.ONT'!D:D, "")),
            "Awaiting Status"
        )
    )
)</f>
        <v/>
      </c>
      <c r="O606" s="60" t="s">
        <v>94</v>
      </c>
      <c r="P606" s="60" t="str" cm="1">
        <f t="array" aca="1" ref="P606" ca="1">IF(
    O606="N",
    "",
    IF(
        COUNTIFS('3.RNAExtractions'!E:E, B606, '3.RNAExtractions'!Z:Z, "Y") &gt; 0,
        _xlfn.TEXTJOIN(", ", TRUE, IF(('3.RNAExtractions'!E:E = B606) * ('3.RNAExtractions'!Z:Z = "Y"), '3.RNAExtractions'!D:D, "")),
        IF(
            COUNTIFS('3.RNAExtractions'!E:E, B606, '3.RNAExtractions'!Y:Y, "Y") &gt; 0,
            _xlfn.TEXTJOIN(", ", TRUE, IF(('3.RNAExtractions'!E:E = B606) * ('3.RNAExtractions'!Y:Y = "Y"), '3.RNAExtractions'!D:D, "")),
            "Awaiting Status"
        )
    )
)</f>
        <v/>
      </c>
      <c r="Q606" s="60"/>
      <c r="R606" s="60" t="str" cm="1">
        <f t="array" aca="1" ref="R606" ca="1">IF(
    Q606="N",
    "",
    IF(
        COUNTIFS('4.RNAIllumina'!E:E, B606, '4.RNAIllumina'!Y:Y, "Y") &gt; 0,
        _xlfn.TEXTJOIN(", ", TRUE, IF(('4.RNAIllumina'!E:E = B606) * ('4.RNAIllumina'!Y:Y = "Y"), '4.RNAIllumina'!D:D, "")),
        IF(
            COUNTIFS('4.RNAIllumina'!E:E, B606, '4.RNAIllumina'!X:X, "Y") &gt; 0,
            _xlfn.TEXTJOIN(", ", TRUE, IF(('4.RNAIllumina'!E:E = B606) * ('4.RNAIllumina'!X:X = "Y"), '4.RNAIllumina'!D:D, "")),
            "Awaiting Status"
        )
    )
)</f>
        <v>Awaiting Status</v>
      </c>
      <c r="T606" s="6" t="str">
        <f ca="1">VLOOKUP($B606,'1.MetaData'!$B:$H,2,FALSE)</f>
        <v>F16-1603</v>
      </c>
      <c r="U606" s="7" t="str">
        <f ca="1">VLOOKUP($B606,'1.MetaData'!$B:$H,3,FALSE)</f>
        <v>Caranx</v>
      </c>
      <c r="V606" s="7">
        <f ca="1">VLOOKUP($B606,'1.MetaData'!$B:$H,4,FALSE)</f>
        <v>0</v>
      </c>
      <c r="W606" s="6">
        <f ca="1">VLOOKUP($B606,'1.MetaData'!$B:$H,5,FALSE)</f>
        <v>0</v>
      </c>
      <c r="X606" s="6" t="str">
        <f ca="1">VLOOKUP($B606,'1.MetaData'!$B:$H,6,FALSE)</f>
        <v>TrEnD</v>
      </c>
      <c r="Z606"/>
    </row>
    <row r="607" spans="1:26" hidden="1" x14ac:dyDescent="0.25">
      <c r="A607" s="17">
        <v>606</v>
      </c>
      <c r="B607" s="3" t="str">
        <f t="shared" ca="1" si="11"/>
        <v>OG606</v>
      </c>
      <c r="C607" s="219" t="s">
        <v>96</v>
      </c>
      <c r="D607" s="4">
        <f ca="1">COUNTIF('2.Tissue'!C:C,B607)</f>
        <v>1</v>
      </c>
      <c r="E607" s="4">
        <f ca="1">COUNTIFS('3.DNAExtractions'!$E:$E,$B607,'3.DNAExtractions'!$D:$D,E$1)</f>
        <v>1</v>
      </c>
      <c r="F607" s="2" t="str" cm="1">
        <f t="array" aca="1" ref="F607" ca="1">IF(
    COUNTIFS('3.DNAExtractions'!E:E, B607, '3.DNAExtractions'!Y:Y, "Y") &gt; 0,
    _xlfn.TEXTJOIN(", ", TRUE, IF(('3.DNAExtractions'!E:E = B607) * ('3.DNAExtractions'!Y:Y = "Y"), '3.DNAExtractions'!D:D, "")),
    IF(
        COUNTIFS('3.DNAExtractions'!E:E, B607, '3.DNAExtractions'!X:X, "Y") &gt; 0,
        _xlfn.TEXTJOIN(", ", TRUE, IF(('3.DNAExtractions'!E:E = B607) * ('3.DNAExtractions'!X:X = "Y"), '3.DNAExtractions'!D:D, "")),
        "Awaiting Status"
    )
)</f>
        <v>Extracted</v>
      </c>
      <c r="G607" s="45" t="s">
        <v>92</v>
      </c>
      <c r="H607" s="8" t="str" cm="1">
        <f t="array" aca="1" ref="H607" ca="1">IF(
    G607="N",
    "",
    IF(
        COUNTIFS('4.Illumina'!E:E, B607, '4.Illumina'!R:R, "Y") &gt; 0,
        _xlfn.TEXTJOIN(", ", TRUE, IF(('4.Illumina'!E:E = B607) * ('4.Illumina'!R:R = "Y"), '4.Illumina'!D:D, "")),
        IF(
            COUNTIFS('4.Illumina'!E:E, B607, '4.Illumina'!Q:Q, "Y") &gt; 0,
            _xlfn.TEXTJOIN(", ", TRUE, IF(('4.Illumina'!E:E = B607) * ('4.Illumina'!Q:Q = "Y"), '4.Illumina'!D:D, "")),
            "Awaiting Status"
        )
    )
)</f>
        <v>Sequenced</v>
      </c>
      <c r="I607" s="26" t="s">
        <v>94</v>
      </c>
      <c r="J607" s="56" t="str" cm="1">
        <f t="array" aca="1" ref="J607" ca="1">IF(
    I607="N",
    "",
    IF(
        COUNTIFS('4.PacBio'!E:E, B607, '4.PacBio'!W:W, "Y") &gt; 0,
        _xlfn.TEXTJOIN(", ", TRUE, IF(('4.PacBio'!E:E = B607) * ('4.PacBio'!W:W = "Y"), '4.PacBio'!D:D, "")),
        IF(
            COUNTIFS('4.PacBio'!E:E, B607, '4.PacBio'!V:V, "Y") &gt; 0,
            _xlfn.TEXTJOIN(", ", TRUE, IF(('4.PacBio'!E:E = B607) * ('4.PacBio'!V:V = "Y"), '4.PacBio'!D:D, "")),
            "Awaiting Status"
        )
    )
)</f>
        <v/>
      </c>
      <c r="K607" s="181" t="s">
        <v>94</v>
      </c>
      <c r="L607" s="8" t="str" cm="1">
        <f t="array" aca="1" ref="L607" ca="1">IF(
    K607="N",
    "",
    IF(
        COUNTIFS('4.HiCLibrary'!E:E, B607, '4.HiCLibrary'!V:V, "Y") &gt; 0,
        _xlfn.TEXTJOIN(", ", TRUE, IF(('4.HiCLibrary'!E:E = B607) * ('4.HiCLibrary'!V:V = "Y"), '4.HiCLibrary'!D:D, "")),
        IF(
            COUNTIFS('4.HiCLibrary'!E:E, B607, '4.HiCLibrary'!U:U, "Y") &gt; 0,
            _xlfn.TEXTJOIN(", ", TRUE, IF(('4.HiCLibrary'!E:E = B607) * ('4.HiCLibrary'!U:U = "Y"), '4.HiCLibrary'!D:D, "")),
            "Awaiting Status"
        )
    )
)</f>
        <v/>
      </c>
      <c r="M607" s="47" t="s">
        <v>94</v>
      </c>
      <c r="N607" s="56" t="str" cm="1">
        <f t="array" aca="1" ref="N607" ca="1">IF(
    M607="N",
    "",
    IF(
        COUNTIFS('4.ONT'!E:E, B607, '4.ONT'!Q:Q, "Y") &gt; 0,
        _xlfn.TEXTJOIN(", ", TRUE, IF(('4.ONT'!E:E = B607) * ('4.ONT'!Q:Q = "Y"), '4.ONT'!D:D, "")),
        IF(
            COUNTIFS('4.ONT'!E:E, B607, '4.ONT'!P:P, "Y") &gt; 0,
            _xlfn.TEXTJOIN(", ", TRUE, IF(('4.ONT'!E:E = B607) * ('4.ONT'!P:P = "Y"), '4.ONT'!D:D, "")),
            "Awaiting Status"
        )
    )
)</f>
        <v/>
      </c>
      <c r="O607" s="60" t="s">
        <v>94</v>
      </c>
      <c r="P607" s="60" t="str" cm="1">
        <f t="array" aca="1" ref="P607" ca="1">IF(
    O607="N",
    "",
    IF(
        COUNTIFS('3.RNAExtractions'!E:E, B607, '3.RNAExtractions'!Z:Z, "Y") &gt; 0,
        _xlfn.TEXTJOIN(", ", TRUE, IF(('3.RNAExtractions'!E:E = B607) * ('3.RNAExtractions'!Z:Z = "Y"), '3.RNAExtractions'!D:D, "")),
        IF(
            COUNTIFS('3.RNAExtractions'!E:E, B607, '3.RNAExtractions'!Y:Y, "Y") &gt; 0,
            _xlfn.TEXTJOIN(", ", TRUE, IF(('3.RNAExtractions'!E:E = B607) * ('3.RNAExtractions'!Y:Y = "Y"), '3.RNAExtractions'!D:D, "")),
            "Awaiting Status"
        )
    )
)</f>
        <v/>
      </c>
      <c r="Q607" s="60"/>
      <c r="R607" s="60" t="str" cm="1">
        <f t="array" aca="1" ref="R607" ca="1">IF(
    Q607="N",
    "",
    IF(
        COUNTIFS('4.RNAIllumina'!E:E, B607, '4.RNAIllumina'!Y:Y, "Y") &gt; 0,
        _xlfn.TEXTJOIN(", ", TRUE, IF(('4.RNAIllumina'!E:E = B607) * ('4.RNAIllumina'!Y:Y = "Y"), '4.RNAIllumina'!D:D, "")),
        IF(
            COUNTIFS('4.RNAIllumina'!E:E, B607, '4.RNAIllumina'!X:X, "Y") &gt; 0,
            _xlfn.TEXTJOIN(", ", TRUE, IF(('4.RNAIllumina'!E:E = B607) * ('4.RNAIllumina'!X:X = "Y"), '4.RNAIllumina'!D:D, "")),
            "Awaiting Status"
        )
    )
)</f>
        <v>Awaiting Status</v>
      </c>
      <c r="T607" s="6" t="str">
        <f ca="1">VLOOKUP($B607,'1.MetaData'!$B:$H,2,FALSE)</f>
        <v>F16-1612</v>
      </c>
      <c r="U607" s="7" t="str">
        <f ca="1">VLOOKUP($B607,'1.MetaData'!$B:$H,3,FALSE)</f>
        <v>Caranx</v>
      </c>
      <c r="V607" s="7">
        <f ca="1">VLOOKUP($B607,'1.MetaData'!$B:$H,4,FALSE)</f>
        <v>0</v>
      </c>
      <c r="W607" s="6">
        <f ca="1">VLOOKUP($B607,'1.MetaData'!$B:$H,5,FALSE)</f>
        <v>0</v>
      </c>
      <c r="X607" s="6" t="str">
        <f ca="1">VLOOKUP($B607,'1.MetaData'!$B:$H,6,FALSE)</f>
        <v>TrEnD</v>
      </c>
      <c r="Z607"/>
    </row>
    <row r="608" spans="1:26" hidden="1" x14ac:dyDescent="0.25">
      <c r="A608" s="17">
        <v>607</v>
      </c>
      <c r="B608" s="3" t="str">
        <f t="shared" ca="1" si="11"/>
        <v>OG607</v>
      </c>
      <c r="C608" s="219" t="s">
        <v>96</v>
      </c>
      <c r="D608" s="4">
        <f ca="1">COUNTIF('2.Tissue'!C:C,B608)</f>
        <v>1</v>
      </c>
      <c r="E608" s="4">
        <f ca="1">COUNTIFS('3.DNAExtractions'!$E:$E,$B608,'3.DNAExtractions'!$D:$D,E$1)</f>
        <v>1</v>
      </c>
      <c r="F608" s="2" t="str" cm="1">
        <f t="array" aca="1" ref="F608" ca="1">IF(
    COUNTIFS('3.DNAExtractions'!E:E, B608, '3.DNAExtractions'!Y:Y, "Y") &gt; 0,
    _xlfn.TEXTJOIN(", ", TRUE, IF(('3.DNAExtractions'!E:E = B608) * ('3.DNAExtractions'!Y:Y = "Y"), '3.DNAExtractions'!D:D, "")),
    IF(
        COUNTIFS('3.DNAExtractions'!E:E, B608, '3.DNAExtractions'!X:X, "Y") &gt; 0,
        _xlfn.TEXTJOIN(", ", TRUE, IF(('3.DNAExtractions'!E:E = B608) * ('3.DNAExtractions'!X:X = "Y"), '3.DNAExtractions'!D:D, "")),
        "Awaiting Status"
    )
)</f>
        <v>Extracted</v>
      </c>
      <c r="G608" s="45" t="s">
        <v>92</v>
      </c>
      <c r="H608" s="8" t="str" cm="1">
        <f t="array" aca="1" ref="H608" ca="1">IF(
    G608="N",
    "",
    IF(
        COUNTIFS('4.Illumina'!E:E, B608, '4.Illumina'!R:R, "Y") &gt; 0,
        _xlfn.TEXTJOIN(", ", TRUE, IF(('4.Illumina'!E:E = B608) * ('4.Illumina'!R:R = "Y"), '4.Illumina'!D:D, "")),
        IF(
            COUNTIFS('4.Illumina'!E:E, B608, '4.Illumina'!Q:Q, "Y") &gt; 0,
            _xlfn.TEXTJOIN(", ", TRUE, IF(('4.Illumina'!E:E = B608) * ('4.Illumina'!Q:Q = "Y"), '4.Illumina'!D:D, "")),
            "Awaiting Status"
        )
    )
)</f>
        <v>Sequenced</v>
      </c>
      <c r="I608" s="26" t="s">
        <v>94</v>
      </c>
      <c r="J608" s="56" t="str" cm="1">
        <f t="array" aca="1" ref="J608" ca="1">IF(
    I608="N",
    "",
    IF(
        COUNTIFS('4.PacBio'!E:E, B608, '4.PacBio'!W:W, "Y") &gt; 0,
        _xlfn.TEXTJOIN(", ", TRUE, IF(('4.PacBio'!E:E = B608) * ('4.PacBio'!W:W = "Y"), '4.PacBio'!D:D, "")),
        IF(
            COUNTIFS('4.PacBio'!E:E, B608, '4.PacBio'!V:V, "Y") &gt; 0,
            _xlfn.TEXTJOIN(", ", TRUE, IF(('4.PacBio'!E:E = B608) * ('4.PacBio'!V:V = "Y"), '4.PacBio'!D:D, "")),
            "Awaiting Status"
        )
    )
)</f>
        <v/>
      </c>
      <c r="K608" s="181" t="s">
        <v>94</v>
      </c>
      <c r="L608" s="8" t="str" cm="1">
        <f t="array" aca="1" ref="L608" ca="1">IF(
    K608="N",
    "",
    IF(
        COUNTIFS('4.HiCLibrary'!E:E, B608, '4.HiCLibrary'!V:V, "Y") &gt; 0,
        _xlfn.TEXTJOIN(", ", TRUE, IF(('4.HiCLibrary'!E:E = B608) * ('4.HiCLibrary'!V:V = "Y"), '4.HiCLibrary'!D:D, "")),
        IF(
            COUNTIFS('4.HiCLibrary'!E:E, B608, '4.HiCLibrary'!U:U, "Y") &gt; 0,
            _xlfn.TEXTJOIN(", ", TRUE, IF(('4.HiCLibrary'!E:E = B608) * ('4.HiCLibrary'!U:U = "Y"), '4.HiCLibrary'!D:D, "")),
            "Awaiting Status"
        )
    )
)</f>
        <v/>
      </c>
      <c r="M608" s="47" t="s">
        <v>94</v>
      </c>
      <c r="N608" s="56" t="str" cm="1">
        <f t="array" aca="1" ref="N608" ca="1">IF(
    M608="N",
    "",
    IF(
        COUNTIFS('4.ONT'!E:E, B608, '4.ONT'!Q:Q, "Y") &gt; 0,
        _xlfn.TEXTJOIN(", ", TRUE, IF(('4.ONT'!E:E = B608) * ('4.ONT'!Q:Q = "Y"), '4.ONT'!D:D, "")),
        IF(
            COUNTIFS('4.ONT'!E:E, B608, '4.ONT'!P:P, "Y") &gt; 0,
            _xlfn.TEXTJOIN(", ", TRUE, IF(('4.ONT'!E:E = B608) * ('4.ONT'!P:P = "Y"), '4.ONT'!D:D, "")),
            "Awaiting Status"
        )
    )
)</f>
        <v/>
      </c>
      <c r="O608" s="60" t="s">
        <v>94</v>
      </c>
      <c r="P608" s="60" t="str" cm="1">
        <f t="array" aca="1" ref="P608" ca="1">IF(
    O608="N",
    "",
    IF(
        COUNTIFS('3.RNAExtractions'!E:E, B608, '3.RNAExtractions'!Z:Z, "Y") &gt; 0,
        _xlfn.TEXTJOIN(", ", TRUE, IF(('3.RNAExtractions'!E:E = B608) * ('3.RNAExtractions'!Z:Z = "Y"), '3.RNAExtractions'!D:D, "")),
        IF(
            COUNTIFS('3.RNAExtractions'!E:E, B608, '3.RNAExtractions'!Y:Y, "Y") &gt; 0,
            _xlfn.TEXTJOIN(", ", TRUE, IF(('3.RNAExtractions'!E:E = B608) * ('3.RNAExtractions'!Y:Y = "Y"), '3.RNAExtractions'!D:D, "")),
            "Awaiting Status"
        )
    )
)</f>
        <v/>
      </c>
      <c r="Q608" s="60"/>
      <c r="R608" s="60" t="str" cm="1">
        <f t="array" aca="1" ref="R608" ca="1">IF(
    Q608="N",
    "",
    IF(
        COUNTIFS('4.RNAIllumina'!E:E, B608, '4.RNAIllumina'!Y:Y, "Y") &gt; 0,
        _xlfn.TEXTJOIN(", ", TRUE, IF(('4.RNAIllumina'!E:E = B608) * ('4.RNAIllumina'!Y:Y = "Y"), '4.RNAIllumina'!D:D, "")),
        IF(
            COUNTIFS('4.RNAIllumina'!E:E, B608, '4.RNAIllumina'!X:X, "Y") &gt; 0,
            _xlfn.TEXTJOIN(", ", TRUE, IF(('4.RNAIllumina'!E:E = B608) * ('4.RNAIllumina'!X:X = "Y"), '4.RNAIllumina'!D:D, "")),
            "Awaiting Status"
        )
    )
)</f>
        <v>Awaiting Status</v>
      </c>
      <c r="T608" s="6" t="str">
        <f ca="1">VLOOKUP($B608,'1.MetaData'!$B:$H,2,FALSE)</f>
        <v>F16-1602</v>
      </c>
      <c r="U608" s="7" t="str">
        <f ca="1">VLOOKUP($B608,'1.MetaData'!$B:$H,3,FALSE)</f>
        <v xml:space="preserve">Euristhmus lepturus </v>
      </c>
      <c r="V608" s="7">
        <f ca="1">VLOOKUP($B608,'1.MetaData'!$B:$H,4,FALSE)</f>
        <v>0</v>
      </c>
      <c r="W608" s="6">
        <f ca="1">VLOOKUP($B608,'1.MetaData'!$B:$H,5,FALSE)</f>
        <v>0</v>
      </c>
      <c r="X608" s="6" t="str">
        <f ca="1">VLOOKUP($B608,'1.MetaData'!$B:$H,6,FALSE)</f>
        <v>TrEnD</v>
      </c>
      <c r="Z608"/>
    </row>
    <row r="609" spans="1:26" hidden="1" x14ac:dyDescent="0.25">
      <c r="A609" s="17">
        <v>608</v>
      </c>
      <c r="B609" s="3" t="str">
        <f t="shared" ca="1" si="11"/>
        <v>OG608</v>
      </c>
      <c r="C609" s="219" t="s">
        <v>96</v>
      </c>
      <c r="D609" s="4">
        <f ca="1">COUNTIF('2.Tissue'!C:C,B609)</f>
        <v>1</v>
      </c>
      <c r="E609" s="4">
        <f ca="1">COUNTIFS('3.DNAExtractions'!$E:$E,$B609,'3.DNAExtractions'!$D:$D,E$1)</f>
        <v>1</v>
      </c>
      <c r="F609" s="2" t="str" cm="1">
        <f t="array" aca="1" ref="F609" ca="1">IF(
    COUNTIFS('3.DNAExtractions'!E:E, B609, '3.DNAExtractions'!Y:Y, "Y") &gt; 0,
    _xlfn.TEXTJOIN(", ", TRUE, IF(('3.DNAExtractions'!E:E = B609) * ('3.DNAExtractions'!Y:Y = "Y"), '3.DNAExtractions'!D:D, "")),
    IF(
        COUNTIFS('3.DNAExtractions'!E:E, B609, '3.DNAExtractions'!X:X, "Y") &gt; 0,
        _xlfn.TEXTJOIN(", ", TRUE, IF(('3.DNAExtractions'!E:E = B609) * ('3.DNAExtractions'!X:X = "Y"), '3.DNAExtractions'!D:D, "")),
        "Awaiting Status"
    )
)</f>
        <v>Extracted</v>
      </c>
      <c r="G609" s="45" t="s">
        <v>92</v>
      </c>
      <c r="H609" s="8" t="str" cm="1">
        <f t="array" aca="1" ref="H609" ca="1">IF(
    G609="N",
    "",
    IF(
        COUNTIFS('4.Illumina'!E:E, B609, '4.Illumina'!R:R, "Y") &gt; 0,
        _xlfn.TEXTJOIN(", ", TRUE, IF(('4.Illumina'!E:E = B609) * ('4.Illumina'!R:R = "Y"), '4.Illumina'!D:D, "")),
        IF(
            COUNTIFS('4.Illumina'!E:E, B609, '4.Illumina'!Q:Q, "Y") &gt; 0,
            _xlfn.TEXTJOIN(", ", TRUE, IF(('4.Illumina'!E:E = B609) * ('4.Illumina'!Q:Q = "Y"), '4.Illumina'!D:D, "")),
            "Awaiting Status"
        )
    )
)</f>
        <v>Sequenced</v>
      </c>
      <c r="I609" s="26" t="s">
        <v>94</v>
      </c>
      <c r="J609" s="56" t="str" cm="1">
        <f t="array" aca="1" ref="J609" ca="1">IF(
    I609="N",
    "",
    IF(
        COUNTIFS('4.PacBio'!E:E, B609, '4.PacBio'!W:W, "Y") &gt; 0,
        _xlfn.TEXTJOIN(", ", TRUE, IF(('4.PacBio'!E:E = B609) * ('4.PacBio'!W:W = "Y"), '4.PacBio'!D:D, "")),
        IF(
            COUNTIFS('4.PacBio'!E:E, B609, '4.PacBio'!V:V, "Y") &gt; 0,
            _xlfn.TEXTJOIN(", ", TRUE, IF(('4.PacBio'!E:E = B609) * ('4.PacBio'!V:V = "Y"), '4.PacBio'!D:D, "")),
            "Awaiting Status"
        )
    )
)</f>
        <v/>
      </c>
      <c r="K609" s="181" t="s">
        <v>94</v>
      </c>
      <c r="L609" s="8" t="str" cm="1">
        <f t="array" aca="1" ref="L609" ca="1">IF(
    K609="N",
    "",
    IF(
        COUNTIFS('4.HiCLibrary'!E:E, B609, '4.HiCLibrary'!V:V, "Y") &gt; 0,
        _xlfn.TEXTJOIN(", ", TRUE, IF(('4.HiCLibrary'!E:E = B609) * ('4.HiCLibrary'!V:V = "Y"), '4.HiCLibrary'!D:D, "")),
        IF(
            COUNTIFS('4.HiCLibrary'!E:E, B609, '4.HiCLibrary'!U:U, "Y") &gt; 0,
            _xlfn.TEXTJOIN(", ", TRUE, IF(('4.HiCLibrary'!E:E = B609) * ('4.HiCLibrary'!U:U = "Y"), '4.HiCLibrary'!D:D, "")),
            "Awaiting Status"
        )
    )
)</f>
        <v/>
      </c>
      <c r="M609" s="47" t="s">
        <v>94</v>
      </c>
      <c r="N609" s="56" t="str" cm="1">
        <f t="array" aca="1" ref="N609" ca="1">IF(
    M609="N",
    "",
    IF(
        COUNTIFS('4.ONT'!E:E, B609, '4.ONT'!Q:Q, "Y") &gt; 0,
        _xlfn.TEXTJOIN(", ", TRUE, IF(('4.ONT'!E:E = B609) * ('4.ONT'!Q:Q = "Y"), '4.ONT'!D:D, "")),
        IF(
            COUNTIFS('4.ONT'!E:E, B609, '4.ONT'!P:P, "Y") &gt; 0,
            _xlfn.TEXTJOIN(", ", TRUE, IF(('4.ONT'!E:E = B609) * ('4.ONT'!P:P = "Y"), '4.ONT'!D:D, "")),
            "Awaiting Status"
        )
    )
)</f>
        <v/>
      </c>
      <c r="O609" s="60" t="s">
        <v>94</v>
      </c>
      <c r="P609" s="60" t="str" cm="1">
        <f t="array" aca="1" ref="P609" ca="1">IF(
    O609="N",
    "",
    IF(
        COUNTIFS('3.RNAExtractions'!E:E, B609, '3.RNAExtractions'!Z:Z, "Y") &gt; 0,
        _xlfn.TEXTJOIN(", ", TRUE, IF(('3.RNAExtractions'!E:E = B609) * ('3.RNAExtractions'!Z:Z = "Y"), '3.RNAExtractions'!D:D, "")),
        IF(
            COUNTIFS('3.RNAExtractions'!E:E, B609, '3.RNAExtractions'!Y:Y, "Y") &gt; 0,
            _xlfn.TEXTJOIN(", ", TRUE, IF(('3.RNAExtractions'!E:E = B609) * ('3.RNAExtractions'!Y:Y = "Y"), '3.RNAExtractions'!D:D, "")),
            "Awaiting Status"
        )
    )
)</f>
        <v/>
      </c>
      <c r="Q609" s="60"/>
      <c r="R609" s="60" t="str" cm="1">
        <f t="array" aca="1" ref="R609" ca="1">IF(
    Q609="N",
    "",
    IF(
        COUNTIFS('4.RNAIllumina'!E:E, B609, '4.RNAIllumina'!Y:Y, "Y") &gt; 0,
        _xlfn.TEXTJOIN(", ", TRUE, IF(('4.RNAIllumina'!E:E = B609) * ('4.RNAIllumina'!Y:Y = "Y"), '4.RNAIllumina'!D:D, "")),
        IF(
            COUNTIFS('4.RNAIllumina'!E:E, B609, '4.RNAIllumina'!X:X, "Y") &gt; 0,
            _xlfn.TEXTJOIN(", ", TRUE, IF(('4.RNAIllumina'!E:E = B609) * ('4.RNAIllumina'!X:X = "Y"), '4.RNAIllumina'!D:D, "")),
            "Awaiting Status"
        )
    )
)</f>
        <v>Awaiting Status</v>
      </c>
      <c r="T609" s="6" t="str">
        <f ca="1">VLOOKUP($B609,'1.MetaData'!$B:$H,2,FALSE)</f>
        <v>F16-1609</v>
      </c>
      <c r="U609" s="7" t="str">
        <f ca="1">VLOOKUP($B609,'1.MetaData'!$B:$H,3,FALSE)</f>
        <v>Inimicus sinensis</v>
      </c>
      <c r="V609" s="7">
        <f ca="1">VLOOKUP($B609,'1.MetaData'!$B:$H,4,FALSE)</f>
        <v>0</v>
      </c>
      <c r="W609" s="6">
        <f ca="1">VLOOKUP($B609,'1.MetaData'!$B:$H,5,FALSE)</f>
        <v>0</v>
      </c>
      <c r="X609" s="6" t="str">
        <f ca="1">VLOOKUP($B609,'1.MetaData'!$B:$H,6,FALSE)</f>
        <v>TrEnD</v>
      </c>
      <c r="Z609"/>
    </row>
    <row r="610" spans="1:26" hidden="1" x14ac:dyDescent="0.25">
      <c r="A610" s="17">
        <v>609</v>
      </c>
      <c r="B610" s="3" t="str">
        <f t="shared" ca="1" si="11"/>
        <v>OG609</v>
      </c>
      <c r="C610" s="219" t="s">
        <v>96</v>
      </c>
      <c r="D610" s="4">
        <f ca="1">COUNTIF('2.Tissue'!C:C,B610)</f>
        <v>1</v>
      </c>
      <c r="E610" s="4">
        <f ca="1">COUNTIFS('3.DNAExtractions'!$E:$E,$B610,'3.DNAExtractions'!$D:$D,E$1)</f>
        <v>1</v>
      </c>
      <c r="F610" s="2" t="str" cm="1">
        <f t="array" aca="1" ref="F610" ca="1">IF(
    COUNTIFS('3.DNAExtractions'!E:E, B610, '3.DNAExtractions'!Y:Y, "Y") &gt; 0,
    _xlfn.TEXTJOIN(", ", TRUE, IF(('3.DNAExtractions'!E:E = B610) * ('3.DNAExtractions'!Y:Y = "Y"), '3.DNAExtractions'!D:D, "")),
    IF(
        COUNTIFS('3.DNAExtractions'!E:E, B610, '3.DNAExtractions'!X:X, "Y") &gt; 0,
        _xlfn.TEXTJOIN(", ", TRUE, IF(('3.DNAExtractions'!E:E = B610) * ('3.DNAExtractions'!X:X = "Y"), '3.DNAExtractions'!D:D, "")),
        "Awaiting Status"
    )
)</f>
        <v>Extracted</v>
      </c>
      <c r="G610" s="45" t="s">
        <v>92</v>
      </c>
      <c r="H610" s="8" t="str" cm="1">
        <f t="array" aca="1" ref="H610" ca="1">IF(
    G610="N",
    "",
    IF(
        COUNTIFS('4.Illumina'!E:E, B610, '4.Illumina'!R:R, "Y") &gt; 0,
        _xlfn.TEXTJOIN(", ", TRUE, IF(('4.Illumina'!E:E = B610) * ('4.Illumina'!R:R = "Y"), '4.Illumina'!D:D, "")),
        IF(
            COUNTIFS('4.Illumina'!E:E, B610, '4.Illumina'!Q:Q, "Y") &gt; 0,
            _xlfn.TEXTJOIN(", ", TRUE, IF(('4.Illumina'!E:E = B610) * ('4.Illumina'!Q:Q = "Y"), '4.Illumina'!D:D, "")),
            "Awaiting Status"
        )
    )
)</f>
        <v>Sequenced</v>
      </c>
      <c r="I610" s="26" t="s">
        <v>94</v>
      </c>
      <c r="J610" s="56" t="str" cm="1">
        <f t="array" aca="1" ref="J610" ca="1">IF(
    I610="N",
    "",
    IF(
        COUNTIFS('4.PacBio'!E:E, B610, '4.PacBio'!W:W, "Y") &gt; 0,
        _xlfn.TEXTJOIN(", ", TRUE, IF(('4.PacBio'!E:E = B610) * ('4.PacBio'!W:W = "Y"), '4.PacBio'!D:D, "")),
        IF(
            COUNTIFS('4.PacBio'!E:E, B610, '4.PacBio'!V:V, "Y") &gt; 0,
            _xlfn.TEXTJOIN(", ", TRUE, IF(('4.PacBio'!E:E = B610) * ('4.PacBio'!V:V = "Y"), '4.PacBio'!D:D, "")),
            "Awaiting Status"
        )
    )
)</f>
        <v/>
      </c>
      <c r="K610" s="181" t="s">
        <v>94</v>
      </c>
      <c r="L610" s="8" t="str" cm="1">
        <f t="array" aca="1" ref="L610" ca="1">IF(
    K610="N",
    "",
    IF(
        COUNTIFS('4.HiCLibrary'!E:E, B610, '4.HiCLibrary'!V:V, "Y") &gt; 0,
        _xlfn.TEXTJOIN(", ", TRUE, IF(('4.HiCLibrary'!E:E = B610) * ('4.HiCLibrary'!V:V = "Y"), '4.HiCLibrary'!D:D, "")),
        IF(
            COUNTIFS('4.HiCLibrary'!E:E, B610, '4.HiCLibrary'!U:U, "Y") &gt; 0,
            _xlfn.TEXTJOIN(", ", TRUE, IF(('4.HiCLibrary'!E:E = B610) * ('4.HiCLibrary'!U:U = "Y"), '4.HiCLibrary'!D:D, "")),
            "Awaiting Status"
        )
    )
)</f>
        <v/>
      </c>
      <c r="M610" s="47" t="s">
        <v>94</v>
      </c>
      <c r="N610" s="56" t="str" cm="1">
        <f t="array" aca="1" ref="N610" ca="1">IF(
    M610="N",
    "",
    IF(
        COUNTIFS('4.ONT'!E:E, B610, '4.ONT'!Q:Q, "Y") &gt; 0,
        _xlfn.TEXTJOIN(", ", TRUE, IF(('4.ONT'!E:E = B610) * ('4.ONT'!Q:Q = "Y"), '4.ONT'!D:D, "")),
        IF(
            COUNTIFS('4.ONT'!E:E, B610, '4.ONT'!P:P, "Y") &gt; 0,
            _xlfn.TEXTJOIN(", ", TRUE, IF(('4.ONT'!E:E = B610) * ('4.ONT'!P:P = "Y"), '4.ONT'!D:D, "")),
            "Awaiting Status"
        )
    )
)</f>
        <v/>
      </c>
      <c r="O610" s="60" t="s">
        <v>94</v>
      </c>
      <c r="P610" s="60" t="str" cm="1">
        <f t="array" aca="1" ref="P610" ca="1">IF(
    O610="N",
    "",
    IF(
        COUNTIFS('3.RNAExtractions'!E:E, B610, '3.RNAExtractions'!Z:Z, "Y") &gt; 0,
        _xlfn.TEXTJOIN(", ", TRUE, IF(('3.RNAExtractions'!E:E = B610) * ('3.RNAExtractions'!Z:Z = "Y"), '3.RNAExtractions'!D:D, "")),
        IF(
            COUNTIFS('3.RNAExtractions'!E:E, B610, '3.RNAExtractions'!Y:Y, "Y") &gt; 0,
            _xlfn.TEXTJOIN(", ", TRUE, IF(('3.RNAExtractions'!E:E = B610) * ('3.RNAExtractions'!Y:Y = "Y"), '3.RNAExtractions'!D:D, "")),
            "Awaiting Status"
        )
    )
)</f>
        <v/>
      </c>
      <c r="Q610" s="60"/>
      <c r="R610" s="60" t="str" cm="1">
        <f t="array" aca="1" ref="R610" ca="1">IF(
    Q610="N",
    "",
    IF(
        COUNTIFS('4.RNAIllumina'!E:E, B610, '4.RNAIllumina'!Y:Y, "Y") &gt; 0,
        _xlfn.TEXTJOIN(", ", TRUE, IF(('4.RNAIllumina'!E:E = B610) * ('4.RNAIllumina'!Y:Y = "Y"), '4.RNAIllumina'!D:D, "")),
        IF(
            COUNTIFS('4.RNAIllumina'!E:E, B610, '4.RNAIllumina'!X:X, "Y") &gt; 0,
            _xlfn.TEXTJOIN(", ", TRUE, IF(('4.RNAIllumina'!E:E = B610) * ('4.RNAIllumina'!X:X = "Y"), '4.RNAIllumina'!D:D, "")),
            "Awaiting Status"
        )
    )
)</f>
        <v>Awaiting Status</v>
      </c>
      <c r="T610" s="6" t="str">
        <f ca="1">VLOOKUP($B610,'1.MetaData'!$B:$H,2,FALSE)</f>
        <v>F16-1596</v>
      </c>
      <c r="U610" s="7" t="str">
        <f ca="1">VLOOKUP($B610,'1.MetaData'!$B:$H,3,FALSE)</f>
        <v>Johnius borneensis</v>
      </c>
      <c r="V610" s="7">
        <f ca="1">VLOOKUP($B610,'1.MetaData'!$B:$H,4,FALSE)</f>
        <v>0</v>
      </c>
      <c r="W610" s="6" t="str">
        <f ca="1">VLOOKUP($B610,'1.MetaData'!$B:$H,5,FALSE)</f>
        <v xml:space="preserve">WA Fisheries </v>
      </c>
      <c r="X610" s="6" t="str">
        <f ca="1">VLOOKUP($B610,'1.MetaData'!$B:$H,6,FALSE)</f>
        <v>TrEnD</v>
      </c>
      <c r="Z610"/>
    </row>
    <row r="611" spans="1:26" hidden="1" x14ac:dyDescent="0.25">
      <c r="A611" s="17">
        <v>610</v>
      </c>
      <c r="B611" s="3" t="str">
        <f t="shared" ca="1" si="11"/>
        <v>OG610</v>
      </c>
      <c r="C611" s="219" t="s">
        <v>96</v>
      </c>
      <c r="D611" s="4">
        <f ca="1">COUNTIF('2.Tissue'!C:C,B611)</f>
        <v>1</v>
      </c>
      <c r="E611" s="4">
        <f ca="1">COUNTIFS('3.DNAExtractions'!$E:$E,$B611,'3.DNAExtractions'!$D:$D,E$1)</f>
        <v>1</v>
      </c>
      <c r="F611" s="2" t="str" cm="1">
        <f t="array" aca="1" ref="F611" ca="1">IF(
    COUNTIFS('3.DNAExtractions'!E:E, B611, '3.DNAExtractions'!Y:Y, "Y") &gt; 0,
    _xlfn.TEXTJOIN(", ", TRUE, IF(('3.DNAExtractions'!E:E = B611) * ('3.DNAExtractions'!Y:Y = "Y"), '3.DNAExtractions'!D:D, "")),
    IF(
        COUNTIFS('3.DNAExtractions'!E:E, B611, '3.DNAExtractions'!X:X, "Y") &gt; 0,
        _xlfn.TEXTJOIN(", ", TRUE, IF(('3.DNAExtractions'!E:E = B611) * ('3.DNAExtractions'!X:X = "Y"), '3.DNAExtractions'!D:D, "")),
        "Awaiting Status"
    )
)</f>
        <v>Extracted</v>
      </c>
      <c r="G611" s="45" t="s">
        <v>92</v>
      </c>
      <c r="H611" s="8" t="str" cm="1">
        <f t="array" aca="1" ref="H611" ca="1">IF(
    G611="N",
    "",
    IF(
        COUNTIFS('4.Illumina'!E:E, B611, '4.Illumina'!R:R, "Y") &gt; 0,
        _xlfn.TEXTJOIN(", ", TRUE, IF(('4.Illumina'!E:E = B611) * ('4.Illumina'!R:R = "Y"), '4.Illumina'!D:D, "")),
        IF(
            COUNTIFS('4.Illumina'!E:E, B611, '4.Illumina'!Q:Q, "Y") &gt; 0,
            _xlfn.TEXTJOIN(", ", TRUE, IF(('4.Illumina'!E:E = B611) * ('4.Illumina'!Q:Q = "Y"), '4.Illumina'!D:D, "")),
            "Awaiting Status"
        )
    )
)</f>
        <v>Sequenced</v>
      </c>
      <c r="I611" s="26" t="s">
        <v>94</v>
      </c>
      <c r="J611" s="56" t="str" cm="1">
        <f t="array" aca="1" ref="J611" ca="1">IF(
    I611="N",
    "",
    IF(
        COUNTIFS('4.PacBio'!E:E, B611, '4.PacBio'!W:W, "Y") &gt; 0,
        _xlfn.TEXTJOIN(", ", TRUE, IF(('4.PacBio'!E:E = B611) * ('4.PacBio'!W:W = "Y"), '4.PacBio'!D:D, "")),
        IF(
            COUNTIFS('4.PacBio'!E:E, B611, '4.PacBio'!V:V, "Y") &gt; 0,
            _xlfn.TEXTJOIN(", ", TRUE, IF(('4.PacBio'!E:E = B611) * ('4.PacBio'!V:V = "Y"), '4.PacBio'!D:D, "")),
            "Awaiting Status"
        )
    )
)</f>
        <v/>
      </c>
      <c r="K611" s="181" t="s">
        <v>94</v>
      </c>
      <c r="L611" s="8" t="str" cm="1">
        <f t="array" aca="1" ref="L611" ca="1">IF(
    K611="N",
    "",
    IF(
        COUNTIFS('4.HiCLibrary'!E:E, B611, '4.HiCLibrary'!V:V, "Y") &gt; 0,
        _xlfn.TEXTJOIN(", ", TRUE, IF(('4.HiCLibrary'!E:E = B611) * ('4.HiCLibrary'!V:V = "Y"), '4.HiCLibrary'!D:D, "")),
        IF(
            COUNTIFS('4.HiCLibrary'!E:E, B611, '4.HiCLibrary'!U:U, "Y") &gt; 0,
            _xlfn.TEXTJOIN(", ", TRUE, IF(('4.HiCLibrary'!E:E = B611) * ('4.HiCLibrary'!U:U = "Y"), '4.HiCLibrary'!D:D, "")),
            "Awaiting Status"
        )
    )
)</f>
        <v/>
      </c>
      <c r="M611" s="47" t="s">
        <v>94</v>
      </c>
      <c r="N611" s="56" t="str" cm="1">
        <f t="array" aca="1" ref="N611" ca="1">IF(
    M611="N",
    "",
    IF(
        COUNTIFS('4.ONT'!E:E, B611, '4.ONT'!Q:Q, "Y") &gt; 0,
        _xlfn.TEXTJOIN(", ", TRUE, IF(('4.ONT'!E:E = B611) * ('4.ONT'!Q:Q = "Y"), '4.ONT'!D:D, "")),
        IF(
            COUNTIFS('4.ONT'!E:E, B611, '4.ONT'!P:P, "Y") &gt; 0,
            _xlfn.TEXTJOIN(", ", TRUE, IF(('4.ONT'!E:E = B611) * ('4.ONT'!P:P = "Y"), '4.ONT'!D:D, "")),
            "Awaiting Status"
        )
    )
)</f>
        <v/>
      </c>
      <c r="O611" s="60" t="s">
        <v>94</v>
      </c>
      <c r="P611" s="60" t="str" cm="1">
        <f t="array" aca="1" ref="P611" ca="1">IF(
    O611="N",
    "",
    IF(
        COUNTIFS('3.RNAExtractions'!E:E, B611, '3.RNAExtractions'!Z:Z, "Y") &gt; 0,
        _xlfn.TEXTJOIN(", ", TRUE, IF(('3.RNAExtractions'!E:E = B611) * ('3.RNAExtractions'!Z:Z = "Y"), '3.RNAExtractions'!D:D, "")),
        IF(
            COUNTIFS('3.RNAExtractions'!E:E, B611, '3.RNAExtractions'!Y:Y, "Y") &gt; 0,
            _xlfn.TEXTJOIN(", ", TRUE, IF(('3.RNAExtractions'!E:E = B611) * ('3.RNAExtractions'!Y:Y = "Y"), '3.RNAExtractions'!D:D, "")),
            "Awaiting Status"
        )
    )
)</f>
        <v/>
      </c>
      <c r="Q611" s="60"/>
      <c r="R611" s="60" t="str" cm="1">
        <f t="array" aca="1" ref="R611" ca="1">IF(
    Q611="N",
    "",
    IF(
        COUNTIFS('4.RNAIllumina'!E:E, B611, '4.RNAIllumina'!Y:Y, "Y") &gt; 0,
        _xlfn.TEXTJOIN(", ", TRUE, IF(('4.RNAIllumina'!E:E = B611) * ('4.RNAIllumina'!Y:Y = "Y"), '4.RNAIllumina'!D:D, "")),
        IF(
            COUNTIFS('4.RNAIllumina'!E:E, B611, '4.RNAIllumina'!X:X, "Y") &gt; 0,
            _xlfn.TEXTJOIN(", ", TRUE, IF(('4.RNAIllumina'!E:E = B611) * ('4.RNAIllumina'!X:X = "Y"), '4.RNAIllumina'!D:D, "")),
            "Awaiting Status"
        )
    )
)</f>
        <v>Awaiting Status</v>
      </c>
      <c r="T611" s="6" t="str">
        <f ca="1">VLOOKUP($B611,'1.MetaData'!$B:$H,2,FALSE)</f>
        <v>F16-1599</v>
      </c>
      <c r="U611" s="7" t="str">
        <f ca="1">VLOOKUP($B611,'1.MetaData'!$B:$H,3,FALSE)</f>
        <v>Lutjanus malabaricus</v>
      </c>
      <c r="V611" s="7">
        <f ca="1">VLOOKUP($B611,'1.MetaData'!$B:$H,4,FALSE)</f>
        <v>0</v>
      </c>
      <c r="W611" s="6">
        <f ca="1">VLOOKUP($B611,'1.MetaData'!$B:$H,5,FALSE)</f>
        <v>0</v>
      </c>
      <c r="X611" s="6" t="str">
        <f ca="1">VLOOKUP($B611,'1.MetaData'!$B:$H,6,FALSE)</f>
        <v>TrEnD</v>
      </c>
      <c r="Z611"/>
    </row>
    <row r="612" spans="1:26" hidden="1" x14ac:dyDescent="0.25">
      <c r="A612" s="17">
        <v>611</v>
      </c>
      <c r="B612" s="3" t="str">
        <f t="shared" ca="1" si="11"/>
        <v>OG611</v>
      </c>
      <c r="C612" s="219" t="s">
        <v>96</v>
      </c>
      <c r="D612" s="4">
        <f ca="1">COUNTIF('2.Tissue'!C:C,B612)</f>
        <v>1</v>
      </c>
      <c r="E612" s="4">
        <f ca="1">COUNTIFS('3.DNAExtractions'!$E:$E,$B612,'3.DNAExtractions'!$D:$D,E$1)</f>
        <v>1</v>
      </c>
      <c r="F612" s="2" t="str" cm="1">
        <f t="array" aca="1" ref="F612" ca="1">IF(
    COUNTIFS('3.DNAExtractions'!E:E, B612, '3.DNAExtractions'!Y:Y, "Y") &gt; 0,
    _xlfn.TEXTJOIN(", ", TRUE, IF(('3.DNAExtractions'!E:E = B612) * ('3.DNAExtractions'!Y:Y = "Y"), '3.DNAExtractions'!D:D, "")),
    IF(
        COUNTIFS('3.DNAExtractions'!E:E, B612, '3.DNAExtractions'!X:X, "Y") &gt; 0,
        _xlfn.TEXTJOIN(", ", TRUE, IF(('3.DNAExtractions'!E:E = B612) * ('3.DNAExtractions'!X:X = "Y"), '3.DNAExtractions'!D:D, "")),
        "Awaiting Status"
    )
)</f>
        <v>Extracted</v>
      </c>
      <c r="G612" s="45" t="s">
        <v>92</v>
      </c>
      <c r="H612" s="8" t="str" cm="1">
        <f t="array" aca="1" ref="H612" ca="1">IF(
    G612="N",
    "",
    IF(
        COUNTIFS('4.Illumina'!E:E, B612, '4.Illumina'!R:R, "Y") &gt; 0,
        _xlfn.TEXTJOIN(", ", TRUE, IF(('4.Illumina'!E:E = B612) * ('4.Illumina'!R:R = "Y"), '4.Illumina'!D:D, "")),
        IF(
            COUNTIFS('4.Illumina'!E:E, B612, '4.Illumina'!Q:Q, "Y") &gt; 0,
            _xlfn.TEXTJOIN(", ", TRUE, IF(('4.Illumina'!E:E = B612) * ('4.Illumina'!Q:Q = "Y"), '4.Illumina'!D:D, "")),
            "Awaiting Status"
        )
    )
)</f>
        <v>Sequenced</v>
      </c>
      <c r="I612" s="26" t="s">
        <v>94</v>
      </c>
      <c r="J612" s="56" t="str" cm="1">
        <f t="array" aca="1" ref="J612" ca="1">IF(
    I612="N",
    "",
    IF(
        COUNTIFS('4.PacBio'!E:E, B612, '4.PacBio'!W:W, "Y") &gt; 0,
        _xlfn.TEXTJOIN(", ", TRUE, IF(('4.PacBio'!E:E = B612) * ('4.PacBio'!W:W = "Y"), '4.PacBio'!D:D, "")),
        IF(
            COUNTIFS('4.PacBio'!E:E, B612, '4.PacBio'!V:V, "Y") &gt; 0,
            _xlfn.TEXTJOIN(", ", TRUE, IF(('4.PacBio'!E:E = B612) * ('4.PacBio'!V:V = "Y"), '4.PacBio'!D:D, "")),
            "Awaiting Status"
        )
    )
)</f>
        <v/>
      </c>
      <c r="K612" s="181" t="s">
        <v>94</v>
      </c>
      <c r="L612" s="8" t="str" cm="1">
        <f t="array" aca="1" ref="L612" ca="1">IF(
    K612="N",
    "",
    IF(
        COUNTIFS('4.HiCLibrary'!E:E, B612, '4.HiCLibrary'!V:V, "Y") &gt; 0,
        _xlfn.TEXTJOIN(", ", TRUE, IF(('4.HiCLibrary'!E:E = B612) * ('4.HiCLibrary'!V:V = "Y"), '4.HiCLibrary'!D:D, "")),
        IF(
            COUNTIFS('4.HiCLibrary'!E:E, B612, '4.HiCLibrary'!U:U, "Y") &gt; 0,
            _xlfn.TEXTJOIN(", ", TRUE, IF(('4.HiCLibrary'!E:E = B612) * ('4.HiCLibrary'!U:U = "Y"), '4.HiCLibrary'!D:D, "")),
            "Awaiting Status"
        )
    )
)</f>
        <v/>
      </c>
      <c r="M612" s="47" t="s">
        <v>94</v>
      </c>
      <c r="N612" s="56" t="str" cm="1">
        <f t="array" aca="1" ref="N612" ca="1">IF(
    M612="N",
    "",
    IF(
        COUNTIFS('4.ONT'!E:E, B612, '4.ONT'!Q:Q, "Y") &gt; 0,
        _xlfn.TEXTJOIN(", ", TRUE, IF(('4.ONT'!E:E = B612) * ('4.ONT'!Q:Q = "Y"), '4.ONT'!D:D, "")),
        IF(
            COUNTIFS('4.ONT'!E:E, B612, '4.ONT'!P:P, "Y") &gt; 0,
            _xlfn.TEXTJOIN(", ", TRUE, IF(('4.ONT'!E:E = B612) * ('4.ONT'!P:P = "Y"), '4.ONT'!D:D, "")),
            "Awaiting Status"
        )
    )
)</f>
        <v/>
      </c>
      <c r="O612" s="60" t="s">
        <v>94</v>
      </c>
      <c r="P612" s="60" t="str" cm="1">
        <f t="array" aca="1" ref="P612" ca="1">IF(
    O612="N",
    "",
    IF(
        COUNTIFS('3.RNAExtractions'!E:E, B612, '3.RNAExtractions'!Z:Z, "Y") &gt; 0,
        _xlfn.TEXTJOIN(", ", TRUE, IF(('3.RNAExtractions'!E:E = B612) * ('3.RNAExtractions'!Z:Z = "Y"), '3.RNAExtractions'!D:D, "")),
        IF(
            COUNTIFS('3.RNAExtractions'!E:E, B612, '3.RNAExtractions'!Y:Y, "Y") &gt; 0,
            _xlfn.TEXTJOIN(", ", TRUE, IF(('3.RNAExtractions'!E:E = B612) * ('3.RNAExtractions'!Y:Y = "Y"), '3.RNAExtractions'!D:D, "")),
            "Awaiting Status"
        )
    )
)</f>
        <v/>
      </c>
      <c r="Q612" s="60"/>
      <c r="R612" s="60" t="str" cm="1">
        <f t="array" aca="1" ref="R612" ca="1">IF(
    Q612="N",
    "",
    IF(
        COUNTIFS('4.RNAIllumina'!E:E, B612, '4.RNAIllumina'!Y:Y, "Y") &gt; 0,
        _xlfn.TEXTJOIN(", ", TRUE, IF(('4.RNAIllumina'!E:E = B612) * ('4.RNAIllumina'!Y:Y = "Y"), '4.RNAIllumina'!D:D, "")),
        IF(
            COUNTIFS('4.RNAIllumina'!E:E, B612, '4.RNAIllumina'!X:X, "Y") &gt; 0,
            _xlfn.TEXTJOIN(", ", TRUE, IF(('4.RNAIllumina'!E:E = B612) * ('4.RNAIllumina'!X:X = "Y"), '4.RNAIllumina'!D:D, "")),
            "Awaiting Status"
        )
    )
)</f>
        <v>Awaiting Status</v>
      </c>
      <c r="T612" s="6" t="str">
        <f ca="1">VLOOKUP($B612,'1.MetaData'!$B:$H,2,FALSE)</f>
        <v>F16-1606</v>
      </c>
      <c r="U612" s="7" t="str">
        <f ca="1">VLOOKUP($B612,'1.MetaData'!$B:$H,3,FALSE)</f>
        <v>Netuma thalassina</v>
      </c>
      <c r="V612" s="7">
        <f ca="1">VLOOKUP($B612,'1.MetaData'!$B:$H,4,FALSE)</f>
        <v>0</v>
      </c>
      <c r="W612" s="6">
        <f ca="1">VLOOKUP($B612,'1.MetaData'!$B:$H,5,FALSE)</f>
        <v>0</v>
      </c>
      <c r="X612" s="6" t="str">
        <f ca="1">VLOOKUP($B612,'1.MetaData'!$B:$H,6,FALSE)</f>
        <v>TrEnD</v>
      </c>
      <c r="Z612"/>
    </row>
    <row r="613" spans="1:26" hidden="1" x14ac:dyDescent="0.25">
      <c r="A613" s="17">
        <v>612</v>
      </c>
      <c r="B613" s="3" t="str">
        <f t="shared" ca="1" si="11"/>
        <v>OG612</v>
      </c>
      <c r="C613" s="219" t="s">
        <v>96</v>
      </c>
      <c r="D613" s="4">
        <f ca="1">COUNTIF('2.Tissue'!C:C,B613)</f>
        <v>1</v>
      </c>
      <c r="E613" s="4">
        <f ca="1">COUNTIFS('3.DNAExtractions'!$E:$E,$B613,'3.DNAExtractions'!$D:$D,E$1)</f>
        <v>1</v>
      </c>
      <c r="F613" s="2" t="str" cm="1">
        <f t="array" aca="1" ref="F613" ca="1">IF(
    COUNTIFS('3.DNAExtractions'!E:E, B613, '3.DNAExtractions'!Y:Y, "Y") &gt; 0,
    _xlfn.TEXTJOIN(", ", TRUE, IF(('3.DNAExtractions'!E:E = B613) * ('3.DNAExtractions'!Y:Y = "Y"), '3.DNAExtractions'!D:D, "")),
    IF(
        COUNTIFS('3.DNAExtractions'!E:E, B613, '3.DNAExtractions'!X:X, "Y") &gt; 0,
        _xlfn.TEXTJOIN(", ", TRUE, IF(('3.DNAExtractions'!E:E = B613) * ('3.DNAExtractions'!X:X = "Y"), '3.DNAExtractions'!D:D, "")),
        "Awaiting Status"
    )
)</f>
        <v>Extracted</v>
      </c>
      <c r="G613" s="45" t="s">
        <v>92</v>
      </c>
      <c r="H613" s="8" t="str" cm="1">
        <f t="array" aca="1" ref="H613" ca="1">IF(
    G613="N",
    "",
    IF(
        COUNTIFS('4.Illumina'!E:E, B613, '4.Illumina'!R:R, "Y") &gt; 0,
        _xlfn.TEXTJOIN(", ", TRUE, IF(('4.Illumina'!E:E = B613) * ('4.Illumina'!R:R = "Y"), '4.Illumina'!D:D, "")),
        IF(
            COUNTIFS('4.Illumina'!E:E, B613, '4.Illumina'!Q:Q, "Y") &gt; 0,
            _xlfn.TEXTJOIN(", ", TRUE, IF(('4.Illumina'!E:E = B613) * ('4.Illumina'!Q:Q = "Y"), '4.Illumina'!D:D, "")),
            "Awaiting Status"
        )
    )
)</f>
        <v>Sequenced</v>
      </c>
      <c r="I613" s="26" t="s">
        <v>94</v>
      </c>
      <c r="J613" s="56" t="str" cm="1">
        <f t="array" aca="1" ref="J613" ca="1">IF(
    I613="N",
    "",
    IF(
        COUNTIFS('4.PacBio'!E:E, B613, '4.PacBio'!W:W, "Y") &gt; 0,
        _xlfn.TEXTJOIN(", ", TRUE, IF(('4.PacBio'!E:E = B613) * ('4.PacBio'!W:W = "Y"), '4.PacBio'!D:D, "")),
        IF(
            COUNTIFS('4.PacBio'!E:E, B613, '4.PacBio'!V:V, "Y") &gt; 0,
            _xlfn.TEXTJOIN(", ", TRUE, IF(('4.PacBio'!E:E = B613) * ('4.PacBio'!V:V = "Y"), '4.PacBio'!D:D, "")),
            "Awaiting Status"
        )
    )
)</f>
        <v/>
      </c>
      <c r="K613" s="181" t="s">
        <v>94</v>
      </c>
      <c r="L613" s="8" t="str" cm="1">
        <f t="array" aca="1" ref="L613" ca="1">IF(
    K613="N",
    "",
    IF(
        COUNTIFS('4.HiCLibrary'!E:E, B613, '4.HiCLibrary'!V:V, "Y") &gt; 0,
        _xlfn.TEXTJOIN(", ", TRUE, IF(('4.HiCLibrary'!E:E = B613) * ('4.HiCLibrary'!V:V = "Y"), '4.HiCLibrary'!D:D, "")),
        IF(
            COUNTIFS('4.HiCLibrary'!E:E, B613, '4.HiCLibrary'!U:U, "Y") &gt; 0,
            _xlfn.TEXTJOIN(", ", TRUE, IF(('4.HiCLibrary'!E:E = B613) * ('4.HiCLibrary'!U:U = "Y"), '4.HiCLibrary'!D:D, "")),
            "Awaiting Status"
        )
    )
)</f>
        <v/>
      </c>
      <c r="M613" s="47" t="s">
        <v>94</v>
      </c>
      <c r="N613" s="56" t="str" cm="1">
        <f t="array" aca="1" ref="N613" ca="1">IF(
    M613="N",
    "",
    IF(
        COUNTIFS('4.ONT'!E:E, B613, '4.ONT'!Q:Q, "Y") &gt; 0,
        _xlfn.TEXTJOIN(", ", TRUE, IF(('4.ONT'!E:E = B613) * ('4.ONT'!Q:Q = "Y"), '4.ONT'!D:D, "")),
        IF(
            COUNTIFS('4.ONT'!E:E, B613, '4.ONT'!P:P, "Y") &gt; 0,
            _xlfn.TEXTJOIN(", ", TRUE, IF(('4.ONT'!E:E = B613) * ('4.ONT'!P:P = "Y"), '4.ONT'!D:D, "")),
            "Awaiting Status"
        )
    )
)</f>
        <v/>
      </c>
      <c r="O613" s="60" t="s">
        <v>94</v>
      </c>
      <c r="P613" s="60" t="str" cm="1">
        <f t="array" aca="1" ref="P613" ca="1">IF(
    O613="N",
    "",
    IF(
        COUNTIFS('3.RNAExtractions'!E:E, B613, '3.RNAExtractions'!Z:Z, "Y") &gt; 0,
        _xlfn.TEXTJOIN(", ", TRUE, IF(('3.RNAExtractions'!E:E = B613) * ('3.RNAExtractions'!Z:Z = "Y"), '3.RNAExtractions'!D:D, "")),
        IF(
            COUNTIFS('3.RNAExtractions'!E:E, B613, '3.RNAExtractions'!Y:Y, "Y") &gt; 0,
            _xlfn.TEXTJOIN(", ", TRUE, IF(('3.RNAExtractions'!E:E = B613) * ('3.RNAExtractions'!Y:Y = "Y"), '3.RNAExtractions'!D:D, "")),
            "Awaiting Status"
        )
    )
)</f>
        <v/>
      </c>
      <c r="Q613" s="60"/>
      <c r="R613" s="60" t="str" cm="1">
        <f t="array" aca="1" ref="R613" ca="1">IF(
    Q613="N",
    "",
    IF(
        COUNTIFS('4.RNAIllumina'!E:E, B613, '4.RNAIllumina'!Y:Y, "Y") &gt; 0,
        _xlfn.TEXTJOIN(", ", TRUE, IF(('4.RNAIllumina'!E:E = B613) * ('4.RNAIllumina'!Y:Y = "Y"), '4.RNAIllumina'!D:D, "")),
        IF(
            COUNTIFS('4.RNAIllumina'!E:E, B613, '4.RNAIllumina'!X:X, "Y") &gt; 0,
            _xlfn.TEXTJOIN(", ", TRUE, IF(('4.RNAIllumina'!E:E = B613) * ('4.RNAIllumina'!X:X = "Y"), '4.RNAIllumina'!D:D, "")),
            "Awaiting Status"
        )
    )
)</f>
        <v>Awaiting Status</v>
      </c>
      <c r="T613" s="6" t="str">
        <f ca="1">VLOOKUP($B613,'1.MetaData'!$B:$H,2,FALSE)</f>
        <v>F16-1605</v>
      </c>
      <c r="U613" s="7" t="str">
        <f ca="1">VLOOKUP($B613,'1.MetaData'!$B:$H,3,FALSE)</f>
        <v>Paramonacanthus filicauda</v>
      </c>
      <c r="V613" s="7">
        <f ca="1">VLOOKUP($B613,'1.MetaData'!$B:$H,4,FALSE)</f>
        <v>0</v>
      </c>
      <c r="W613" s="6">
        <f ca="1">VLOOKUP($B613,'1.MetaData'!$B:$H,5,FALSE)</f>
        <v>0</v>
      </c>
      <c r="X613" s="6" t="str">
        <f ca="1">VLOOKUP($B613,'1.MetaData'!$B:$H,6,FALSE)</f>
        <v>TrEnD</v>
      </c>
      <c r="Z613"/>
    </row>
    <row r="614" spans="1:26" hidden="1" x14ac:dyDescent="0.25">
      <c r="A614" s="17">
        <v>613</v>
      </c>
      <c r="B614" s="3" t="str">
        <f t="shared" ca="1" si="11"/>
        <v>OG613</v>
      </c>
      <c r="C614" s="219" t="s">
        <v>96</v>
      </c>
      <c r="D614" s="4">
        <f ca="1">COUNTIF('2.Tissue'!C:C,B614)</f>
        <v>1</v>
      </c>
      <c r="E614" s="4">
        <f ca="1">COUNTIFS('3.DNAExtractions'!$E:$E,$B614,'3.DNAExtractions'!$D:$D,E$1)</f>
        <v>1</v>
      </c>
      <c r="F614" s="2" t="str" cm="1">
        <f t="array" aca="1" ref="F614" ca="1">IF(
    COUNTIFS('3.DNAExtractions'!E:E, B614, '3.DNAExtractions'!Y:Y, "Y") &gt; 0,
    _xlfn.TEXTJOIN(", ", TRUE, IF(('3.DNAExtractions'!E:E = B614) * ('3.DNAExtractions'!Y:Y = "Y"), '3.DNAExtractions'!D:D, "")),
    IF(
        COUNTIFS('3.DNAExtractions'!E:E, B614, '3.DNAExtractions'!X:X, "Y") &gt; 0,
        _xlfn.TEXTJOIN(", ", TRUE, IF(('3.DNAExtractions'!E:E = B614) * ('3.DNAExtractions'!X:X = "Y"), '3.DNAExtractions'!D:D, "")),
        "Awaiting Status"
    )
)</f>
        <v>Extracted</v>
      </c>
      <c r="G614" s="45" t="s">
        <v>92</v>
      </c>
      <c r="H614" s="8" t="str" cm="1">
        <f t="array" aca="1" ref="H614" ca="1">IF(
    G614="N",
    "",
    IF(
        COUNTIFS('4.Illumina'!E:E, B614, '4.Illumina'!R:R, "Y") &gt; 0,
        _xlfn.TEXTJOIN(", ", TRUE, IF(('4.Illumina'!E:E = B614) * ('4.Illumina'!R:R = "Y"), '4.Illumina'!D:D, "")),
        IF(
            COUNTIFS('4.Illumina'!E:E, B614, '4.Illumina'!Q:Q, "Y") &gt; 0,
            _xlfn.TEXTJOIN(", ", TRUE, IF(('4.Illumina'!E:E = B614) * ('4.Illumina'!Q:Q = "Y"), '4.Illumina'!D:D, "")),
            "Awaiting Status"
        )
    )
)</f>
        <v>Sequenced</v>
      </c>
      <c r="I614" s="26" t="s">
        <v>94</v>
      </c>
      <c r="J614" s="56" t="str" cm="1">
        <f t="array" aca="1" ref="J614" ca="1">IF(
    I614="N",
    "",
    IF(
        COUNTIFS('4.PacBio'!E:E, B614, '4.PacBio'!W:W, "Y") &gt; 0,
        _xlfn.TEXTJOIN(", ", TRUE, IF(('4.PacBio'!E:E = B614) * ('4.PacBio'!W:W = "Y"), '4.PacBio'!D:D, "")),
        IF(
            COUNTIFS('4.PacBio'!E:E, B614, '4.PacBio'!V:V, "Y") &gt; 0,
            _xlfn.TEXTJOIN(", ", TRUE, IF(('4.PacBio'!E:E = B614) * ('4.PacBio'!V:V = "Y"), '4.PacBio'!D:D, "")),
            "Awaiting Status"
        )
    )
)</f>
        <v/>
      </c>
      <c r="K614" s="181" t="s">
        <v>94</v>
      </c>
      <c r="L614" s="8" t="str" cm="1">
        <f t="array" aca="1" ref="L614" ca="1">IF(
    K614="N",
    "",
    IF(
        COUNTIFS('4.HiCLibrary'!E:E, B614, '4.HiCLibrary'!V:V, "Y") &gt; 0,
        _xlfn.TEXTJOIN(", ", TRUE, IF(('4.HiCLibrary'!E:E = B614) * ('4.HiCLibrary'!V:V = "Y"), '4.HiCLibrary'!D:D, "")),
        IF(
            COUNTIFS('4.HiCLibrary'!E:E, B614, '4.HiCLibrary'!U:U, "Y") &gt; 0,
            _xlfn.TEXTJOIN(", ", TRUE, IF(('4.HiCLibrary'!E:E = B614) * ('4.HiCLibrary'!U:U = "Y"), '4.HiCLibrary'!D:D, "")),
            "Awaiting Status"
        )
    )
)</f>
        <v/>
      </c>
      <c r="M614" s="47" t="s">
        <v>94</v>
      </c>
      <c r="N614" s="56" t="str" cm="1">
        <f t="array" aca="1" ref="N614" ca="1">IF(
    M614="N",
    "",
    IF(
        COUNTIFS('4.ONT'!E:E, B614, '4.ONT'!Q:Q, "Y") &gt; 0,
        _xlfn.TEXTJOIN(", ", TRUE, IF(('4.ONT'!E:E = B614) * ('4.ONT'!Q:Q = "Y"), '4.ONT'!D:D, "")),
        IF(
            COUNTIFS('4.ONT'!E:E, B614, '4.ONT'!P:P, "Y") &gt; 0,
            _xlfn.TEXTJOIN(", ", TRUE, IF(('4.ONT'!E:E = B614) * ('4.ONT'!P:P = "Y"), '4.ONT'!D:D, "")),
            "Awaiting Status"
        )
    )
)</f>
        <v/>
      </c>
      <c r="O614" s="60" t="s">
        <v>94</v>
      </c>
      <c r="P614" s="60" t="str" cm="1">
        <f t="array" aca="1" ref="P614" ca="1">IF(
    O614="N",
    "",
    IF(
        COUNTIFS('3.RNAExtractions'!E:E, B614, '3.RNAExtractions'!Z:Z, "Y") &gt; 0,
        _xlfn.TEXTJOIN(", ", TRUE, IF(('3.RNAExtractions'!E:E = B614) * ('3.RNAExtractions'!Z:Z = "Y"), '3.RNAExtractions'!D:D, "")),
        IF(
            COUNTIFS('3.RNAExtractions'!E:E, B614, '3.RNAExtractions'!Y:Y, "Y") &gt; 0,
            _xlfn.TEXTJOIN(", ", TRUE, IF(('3.RNAExtractions'!E:E = B614) * ('3.RNAExtractions'!Y:Y = "Y"), '3.RNAExtractions'!D:D, "")),
            "Awaiting Status"
        )
    )
)</f>
        <v/>
      </c>
      <c r="Q614" s="60"/>
      <c r="R614" s="60" t="str" cm="1">
        <f t="array" aca="1" ref="R614" ca="1">IF(
    Q614="N",
    "",
    IF(
        COUNTIFS('4.RNAIllumina'!E:E, B614, '4.RNAIllumina'!Y:Y, "Y") &gt; 0,
        _xlfn.TEXTJOIN(", ", TRUE, IF(('4.RNAIllumina'!E:E = B614) * ('4.RNAIllumina'!Y:Y = "Y"), '4.RNAIllumina'!D:D, "")),
        IF(
            COUNTIFS('4.RNAIllumina'!E:E, B614, '4.RNAIllumina'!X:X, "Y") &gt; 0,
            _xlfn.TEXTJOIN(", ", TRUE, IF(('4.RNAIllumina'!E:E = B614) * ('4.RNAIllumina'!X:X = "Y"), '4.RNAIllumina'!D:D, "")),
            "Awaiting Status"
        )
    )
)</f>
        <v>Awaiting Status</v>
      </c>
      <c r="T614" s="6" t="str">
        <f ca="1">VLOOKUP($B614,'1.MetaData'!$B:$H,2,FALSE)</f>
        <v>F16-1598</v>
      </c>
      <c r="U614" s="7" t="str">
        <f ca="1">VLOOKUP($B614,'1.MetaData'!$B:$H,3,FALSE)</f>
        <v>Pomadasys argyreus</v>
      </c>
      <c r="V614" s="7">
        <f ca="1">VLOOKUP($B614,'1.MetaData'!$B:$H,4,FALSE)</f>
        <v>0</v>
      </c>
      <c r="W614" s="6">
        <f ca="1">VLOOKUP($B614,'1.MetaData'!$B:$H,5,FALSE)</f>
        <v>0</v>
      </c>
      <c r="X614" s="6" t="str">
        <f ca="1">VLOOKUP($B614,'1.MetaData'!$B:$H,6,FALSE)</f>
        <v>TrEnD</v>
      </c>
      <c r="Z614"/>
    </row>
    <row r="615" spans="1:26" hidden="1" x14ac:dyDescent="0.25">
      <c r="A615" s="17">
        <v>614</v>
      </c>
      <c r="B615" s="3" t="str">
        <f t="shared" ca="1" si="11"/>
        <v>OG614</v>
      </c>
      <c r="C615" s="219" t="s">
        <v>96</v>
      </c>
      <c r="D615" s="4">
        <f ca="1">COUNTIF('2.Tissue'!C:C,B615)</f>
        <v>1</v>
      </c>
      <c r="E615" s="4">
        <f ca="1">COUNTIFS('3.DNAExtractions'!$E:$E,$B615,'3.DNAExtractions'!$D:$D,E$1)</f>
        <v>1</v>
      </c>
      <c r="F615" s="2" t="str" cm="1">
        <f t="array" aca="1" ref="F615" ca="1">IF(
    COUNTIFS('3.DNAExtractions'!E:E, B615, '3.DNAExtractions'!Y:Y, "Y") &gt; 0,
    _xlfn.TEXTJOIN(", ", TRUE, IF(('3.DNAExtractions'!E:E = B615) * ('3.DNAExtractions'!Y:Y = "Y"), '3.DNAExtractions'!D:D, "")),
    IF(
        COUNTIFS('3.DNAExtractions'!E:E, B615, '3.DNAExtractions'!X:X, "Y") &gt; 0,
        _xlfn.TEXTJOIN(", ", TRUE, IF(('3.DNAExtractions'!E:E = B615) * ('3.DNAExtractions'!X:X = "Y"), '3.DNAExtractions'!D:D, "")),
        "Awaiting Status"
    )
)</f>
        <v>Extracted</v>
      </c>
      <c r="G615" s="45" t="s">
        <v>92</v>
      </c>
      <c r="H615" s="8" t="str" cm="1">
        <f t="array" aca="1" ref="H615" ca="1">IF(
    G615="N",
    "",
    IF(
        COUNTIFS('4.Illumina'!E:E, B615, '4.Illumina'!R:R, "Y") &gt; 0,
        _xlfn.TEXTJOIN(", ", TRUE, IF(('4.Illumina'!E:E = B615) * ('4.Illumina'!R:R = "Y"), '4.Illumina'!D:D, "")),
        IF(
            COUNTIFS('4.Illumina'!E:E, B615, '4.Illumina'!Q:Q, "Y") &gt; 0,
            _xlfn.TEXTJOIN(", ", TRUE, IF(('4.Illumina'!E:E = B615) * ('4.Illumina'!Q:Q = "Y"), '4.Illumina'!D:D, "")),
            "Awaiting Status"
        )
    )
)</f>
        <v>Sequenced</v>
      </c>
      <c r="I615" s="26" t="s">
        <v>94</v>
      </c>
      <c r="J615" s="56" t="str" cm="1">
        <f t="array" aca="1" ref="J615" ca="1">IF(
    I615="N",
    "",
    IF(
        COUNTIFS('4.PacBio'!E:E, B615, '4.PacBio'!W:W, "Y") &gt; 0,
        _xlfn.TEXTJOIN(", ", TRUE, IF(('4.PacBio'!E:E = B615) * ('4.PacBio'!W:W = "Y"), '4.PacBio'!D:D, "")),
        IF(
            COUNTIFS('4.PacBio'!E:E, B615, '4.PacBio'!V:V, "Y") &gt; 0,
            _xlfn.TEXTJOIN(", ", TRUE, IF(('4.PacBio'!E:E = B615) * ('4.PacBio'!V:V = "Y"), '4.PacBio'!D:D, "")),
            "Awaiting Status"
        )
    )
)</f>
        <v/>
      </c>
      <c r="K615" s="181" t="s">
        <v>94</v>
      </c>
      <c r="L615" s="8" t="str" cm="1">
        <f t="array" aca="1" ref="L615" ca="1">IF(
    K615="N",
    "",
    IF(
        COUNTIFS('4.HiCLibrary'!E:E, B615, '4.HiCLibrary'!V:V, "Y") &gt; 0,
        _xlfn.TEXTJOIN(", ", TRUE, IF(('4.HiCLibrary'!E:E = B615) * ('4.HiCLibrary'!V:V = "Y"), '4.HiCLibrary'!D:D, "")),
        IF(
            COUNTIFS('4.HiCLibrary'!E:E, B615, '4.HiCLibrary'!U:U, "Y") &gt; 0,
            _xlfn.TEXTJOIN(", ", TRUE, IF(('4.HiCLibrary'!E:E = B615) * ('4.HiCLibrary'!U:U = "Y"), '4.HiCLibrary'!D:D, "")),
            "Awaiting Status"
        )
    )
)</f>
        <v/>
      </c>
      <c r="M615" s="47" t="s">
        <v>94</v>
      </c>
      <c r="N615" s="56" t="str" cm="1">
        <f t="array" aca="1" ref="N615" ca="1">IF(
    M615="N",
    "",
    IF(
        COUNTIFS('4.ONT'!E:E, B615, '4.ONT'!Q:Q, "Y") &gt; 0,
        _xlfn.TEXTJOIN(", ", TRUE, IF(('4.ONT'!E:E = B615) * ('4.ONT'!Q:Q = "Y"), '4.ONT'!D:D, "")),
        IF(
            COUNTIFS('4.ONT'!E:E, B615, '4.ONT'!P:P, "Y") &gt; 0,
            _xlfn.TEXTJOIN(", ", TRUE, IF(('4.ONT'!E:E = B615) * ('4.ONT'!P:P = "Y"), '4.ONT'!D:D, "")),
            "Awaiting Status"
        )
    )
)</f>
        <v/>
      </c>
      <c r="O615" s="60" t="s">
        <v>94</v>
      </c>
      <c r="P615" s="60" t="str" cm="1">
        <f t="array" aca="1" ref="P615" ca="1">IF(
    O615="N",
    "",
    IF(
        COUNTIFS('3.RNAExtractions'!E:E, B615, '3.RNAExtractions'!Z:Z, "Y") &gt; 0,
        _xlfn.TEXTJOIN(", ", TRUE, IF(('3.RNAExtractions'!E:E = B615) * ('3.RNAExtractions'!Z:Z = "Y"), '3.RNAExtractions'!D:D, "")),
        IF(
            COUNTIFS('3.RNAExtractions'!E:E, B615, '3.RNAExtractions'!Y:Y, "Y") &gt; 0,
            _xlfn.TEXTJOIN(", ", TRUE, IF(('3.RNAExtractions'!E:E = B615) * ('3.RNAExtractions'!Y:Y = "Y"), '3.RNAExtractions'!D:D, "")),
            "Awaiting Status"
        )
    )
)</f>
        <v/>
      </c>
      <c r="Q615" s="60"/>
      <c r="R615" s="60" t="str" cm="1">
        <f t="array" aca="1" ref="R615" ca="1">IF(
    Q615="N",
    "",
    IF(
        COUNTIFS('4.RNAIllumina'!E:E, B615, '4.RNAIllumina'!Y:Y, "Y") &gt; 0,
        _xlfn.TEXTJOIN(", ", TRUE, IF(('4.RNAIllumina'!E:E = B615) * ('4.RNAIllumina'!Y:Y = "Y"), '4.RNAIllumina'!D:D, "")),
        IF(
            COUNTIFS('4.RNAIllumina'!E:E, B615, '4.RNAIllumina'!X:X, "Y") &gt; 0,
            _xlfn.TEXTJOIN(", ", TRUE, IF(('4.RNAIllumina'!E:E = B615) * ('4.RNAIllumina'!X:X = "Y"), '4.RNAIllumina'!D:D, "")),
            "Awaiting Status"
        )
    )
)</f>
        <v>Awaiting Status</v>
      </c>
      <c r="T615" s="6" t="str">
        <f ca="1">VLOOKUP($B615,'1.MetaData'!$B:$H,2,FALSE)</f>
        <v>F16-1597</v>
      </c>
      <c r="U615" s="7" t="str">
        <f ca="1">VLOOKUP($B615,'1.MetaData'!$B:$H,3,FALSE)</f>
        <v>Pomadasys kaakan</v>
      </c>
      <c r="V615" s="7">
        <f ca="1">VLOOKUP($B615,'1.MetaData'!$B:$H,4,FALSE)</f>
        <v>0</v>
      </c>
      <c r="W615" s="6">
        <f ca="1">VLOOKUP($B615,'1.MetaData'!$B:$H,5,FALSE)</f>
        <v>0</v>
      </c>
      <c r="X615" s="6" t="str">
        <f ca="1">VLOOKUP($B615,'1.MetaData'!$B:$H,6,FALSE)</f>
        <v>TrEnD</v>
      </c>
      <c r="Z615"/>
    </row>
    <row r="616" spans="1:26" hidden="1" x14ac:dyDescent="0.25">
      <c r="A616" s="17">
        <v>615</v>
      </c>
      <c r="B616" s="3" t="str">
        <f t="shared" ca="1" si="11"/>
        <v>OG615</v>
      </c>
      <c r="C616" s="219" t="s">
        <v>96</v>
      </c>
      <c r="D616" s="4">
        <f ca="1">COUNTIF('2.Tissue'!C:C,B616)</f>
        <v>1</v>
      </c>
      <c r="E616" s="4">
        <f ca="1">COUNTIFS('3.DNAExtractions'!$E:$E,$B616,'3.DNAExtractions'!$D:$D,E$1)</f>
        <v>1</v>
      </c>
      <c r="F616" s="2" t="str" cm="1">
        <f t="array" aca="1" ref="F616" ca="1">IF(
    COUNTIFS('3.DNAExtractions'!E:E, B616, '3.DNAExtractions'!Y:Y, "Y") &gt; 0,
    _xlfn.TEXTJOIN(", ", TRUE, IF(('3.DNAExtractions'!E:E = B616) * ('3.DNAExtractions'!Y:Y = "Y"), '3.DNAExtractions'!D:D, "")),
    IF(
        COUNTIFS('3.DNAExtractions'!E:E, B616, '3.DNAExtractions'!X:X, "Y") &gt; 0,
        _xlfn.TEXTJOIN(", ", TRUE, IF(('3.DNAExtractions'!E:E = B616) * ('3.DNAExtractions'!X:X = "Y"), '3.DNAExtractions'!D:D, "")),
        "Awaiting Status"
    )
)</f>
        <v>Extracted</v>
      </c>
      <c r="G616" s="45" t="s">
        <v>92</v>
      </c>
      <c r="H616" s="8" t="str" cm="1">
        <f t="array" aca="1" ref="H616" ca="1">IF(
    G616="N",
    "",
    IF(
        COUNTIFS('4.Illumina'!E:E, B616, '4.Illumina'!R:R, "Y") &gt; 0,
        _xlfn.TEXTJOIN(", ", TRUE, IF(('4.Illumina'!E:E = B616) * ('4.Illumina'!R:R = "Y"), '4.Illumina'!D:D, "")),
        IF(
            COUNTIFS('4.Illumina'!E:E, B616, '4.Illumina'!Q:Q, "Y") &gt; 0,
            _xlfn.TEXTJOIN(", ", TRUE, IF(('4.Illumina'!E:E = B616) * ('4.Illumina'!Q:Q = "Y"), '4.Illumina'!D:D, "")),
            "Awaiting Status"
        )
    )
)</f>
        <v>Sequenced</v>
      </c>
      <c r="I616" s="26" t="s">
        <v>94</v>
      </c>
      <c r="J616" s="56" t="str" cm="1">
        <f t="array" aca="1" ref="J616" ca="1">IF(
    I616="N",
    "",
    IF(
        COUNTIFS('4.PacBio'!E:E, B616, '4.PacBio'!W:W, "Y") &gt; 0,
        _xlfn.TEXTJOIN(", ", TRUE, IF(('4.PacBio'!E:E = B616) * ('4.PacBio'!W:W = "Y"), '4.PacBio'!D:D, "")),
        IF(
            COUNTIFS('4.PacBio'!E:E, B616, '4.PacBio'!V:V, "Y") &gt; 0,
            _xlfn.TEXTJOIN(", ", TRUE, IF(('4.PacBio'!E:E = B616) * ('4.PacBio'!V:V = "Y"), '4.PacBio'!D:D, "")),
            "Awaiting Status"
        )
    )
)</f>
        <v/>
      </c>
      <c r="K616" s="181" t="s">
        <v>94</v>
      </c>
      <c r="L616" s="8" t="str" cm="1">
        <f t="array" aca="1" ref="L616" ca="1">IF(
    K616="N",
    "",
    IF(
        COUNTIFS('4.HiCLibrary'!E:E, B616, '4.HiCLibrary'!V:V, "Y") &gt; 0,
        _xlfn.TEXTJOIN(", ", TRUE, IF(('4.HiCLibrary'!E:E = B616) * ('4.HiCLibrary'!V:V = "Y"), '4.HiCLibrary'!D:D, "")),
        IF(
            COUNTIFS('4.HiCLibrary'!E:E, B616, '4.HiCLibrary'!U:U, "Y") &gt; 0,
            _xlfn.TEXTJOIN(", ", TRUE, IF(('4.HiCLibrary'!E:E = B616) * ('4.HiCLibrary'!U:U = "Y"), '4.HiCLibrary'!D:D, "")),
            "Awaiting Status"
        )
    )
)</f>
        <v/>
      </c>
      <c r="M616" s="47" t="s">
        <v>94</v>
      </c>
      <c r="N616" s="56" t="str" cm="1">
        <f t="array" aca="1" ref="N616" ca="1">IF(
    M616="N",
    "",
    IF(
        COUNTIFS('4.ONT'!E:E, B616, '4.ONT'!Q:Q, "Y") &gt; 0,
        _xlfn.TEXTJOIN(", ", TRUE, IF(('4.ONT'!E:E = B616) * ('4.ONT'!Q:Q = "Y"), '4.ONT'!D:D, "")),
        IF(
            COUNTIFS('4.ONT'!E:E, B616, '4.ONT'!P:P, "Y") &gt; 0,
            _xlfn.TEXTJOIN(", ", TRUE, IF(('4.ONT'!E:E = B616) * ('4.ONT'!P:P = "Y"), '4.ONT'!D:D, "")),
            "Awaiting Status"
        )
    )
)</f>
        <v/>
      </c>
      <c r="O616" s="60" t="s">
        <v>94</v>
      </c>
      <c r="P616" s="60" t="str" cm="1">
        <f t="array" aca="1" ref="P616" ca="1">IF(
    O616="N",
    "",
    IF(
        COUNTIFS('3.RNAExtractions'!E:E, B616, '3.RNAExtractions'!Z:Z, "Y") &gt; 0,
        _xlfn.TEXTJOIN(", ", TRUE, IF(('3.RNAExtractions'!E:E = B616) * ('3.RNAExtractions'!Z:Z = "Y"), '3.RNAExtractions'!D:D, "")),
        IF(
            COUNTIFS('3.RNAExtractions'!E:E, B616, '3.RNAExtractions'!Y:Y, "Y") &gt; 0,
            _xlfn.TEXTJOIN(", ", TRUE, IF(('3.RNAExtractions'!E:E = B616) * ('3.RNAExtractions'!Y:Y = "Y"), '3.RNAExtractions'!D:D, "")),
            "Awaiting Status"
        )
    )
)</f>
        <v/>
      </c>
      <c r="Q616" s="60"/>
      <c r="R616" s="60" t="str" cm="1">
        <f t="array" aca="1" ref="R616" ca="1">IF(
    Q616="N",
    "",
    IF(
        COUNTIFS('4.RNAIllumina'!E:E, B616, '4.RNAIllumina'!Y:Y, "Y") &gt; 0,
        _xlfn.TEXTJOIN(", ", TRUE, IF(('4.RNAIllumina'!E:E = B616) * ('4.RNAIllumina'!Y:Y = "Y"), '4.RNAIllumina'!D:D, "")),
        IF(
            COUNTIFS('4.RNAIllumina'!E:E, B616, '4.RNAIllumina'!X:X, "Y") &gt; 0,
            _xlfn.TEXTJOIN(", ", TRUE, IF(('4.RNAIllumina'!E:E = B616) * ('4.RNAIllumina'!X:X = "Y"), '4.RNAIllumina'!D:D, "")),
            "Awaiting Status"
        )
    )
)</f>
        <v>Awaiting Status</v>
      </c>
      <c r="T616" s="6" t="str">
        <f ca="1">VLOOKUP($B616,'1.MetaData'!$B:$H,2,FALSE)</f>
        <v>F16-1615</v>
      </c>
      <c r="U616" s="7" t="str">
        <f ca="1">VLOOKUP($B616,'1.MetaData'!$B:$H,3,FALSE)</f>
        <v>Pomadasys maculatus</v>
      </c>
      <c r="V616" s="7">
        <f ca="1">VLOOKUP($B616,'1.MetaData'!$B:$H,4,FALSE)</f>
        <v>0</v>
      </c>
      <c r="W616" s="6">
        <f ca="1">VLOOKUP($B616,'1.MetaData'!$B:$H,5,FALSE)</f>
        <v>0</v>
      </c>
      <c r="X616" s="6" t="str">
        <f ca="1">VLOOKUP($B616,'1.MetaData'!$B:$H,6,FALSE)</f>
        <v>TrEnD</v>
      </c>
      <c r="Z616"/>
    </row>
    <row r="617" spans="1:26" hidden="1" x14ac:dyDescent="0.25">
      <c r="A617" s="17">
        <v>616</v>
      </c>
      <c r="B617" s="3" t="str">
        <f t="shared" ca="1" si="11"/>
        <v>OG616</v>
      </c>
      <c r="C617" s="219" t="s">
        <v>96</v>
      </c>
      <c r="D617" s="4">
        <f ca="1">COUNTIF('2.Tissue'!C:C,B617)</f>
        <v>1</v>
      </c>
      <c r="E617" s="4">
        <f ca="1">COUNTIFS('3.DNAExtractions'!$E:$E,$B617,'3.DNAExtractions'!$D:$D,E$1)</f>
        <v>1</v>
      </c>
      <c r="F617" s="2" t="str" cm="1">
        <f t="array" aca="1" ref="F617" ca="1">IF(
    COUNTIFS('3.DNAExtractions'!E:E, B617, '3.DNAExtractions'!Y:Y, "Y") &gt; 0,
    _xlfn.TEXTJOIN(", ", TRUE, IF(('3.DNAExtractions'!E:E = B617) * ('3.DNAExtractions'!Y:Y = "Y"), '3.DNAExtractions'!D:D, "")),
    IF(
        COUNTIFS('3.DNAExtractions'!E:E, B617, '3.DNAExtractions'!X:X, "Y") &gt; 0,
        _xlfn.TEXTJOIN(", ", TRUE, IF(('3.DNAExtractions'!E:E = B617) * ('3.DNAExtractions'!X:X = "Y"), '3.DNAExtractions'!D:D, "")),
        "Awaiting Status"
    )
)</f>
        <v>Extracted</v>
      </c>
      <c r="G617" s="45" t="s">
        <v>92</v>
      </c>
      <c r="H617" s="8" t="str" cm="1">
        <f t="array" aca="1" ref="H617" ca="1">IF(
    G617="N",
    "",
    IF(
        COUNTIFS('4.Illumina'!E:E, B617, '4.Illumina'!R:R, "Y") &gt; 0,
        _xlfn.TEXTJOIN(", ", TRUE, IF(('4.Illumina'!E:E = B617) * ('4.Illumina'!R:R = "Y"), '4.Illumina'!D:D, "")),
        IF(
            COUNTIFS('4.Illumina'!E:E, B617, '4.Illumina'!Q:Q, "Y") &gt; 0,
            _xlfn.TEXTJOIN(", ", TRUE, IF(('4.Illumina'!E:E = B617) * ('4.Illumina'!Q:Q = "Y"), '4.Illumina'!D:D, "")),
            "Awaiting Status"
        )
    )
)</f>
        <v>Sequenced</v>
      </c>
      <c r="I617" s="26" t="s">
        <v>94</v>
      </c>
      <c r="J617" s="56" t="str" cm="1">
        <f t="array" aca="1" ref="J617" ca="1">IF(
    I617="N",
    "",
    IF(
        COUNTIFS('4.PacBio'!E:E, B617, '4.PacBio'!W:W, "Y") &gt; 0,
        _xlfn.TEXTJOIN(", ", TRUE, IF(('4.PacBio'!E:E = B617) * ('4.PacBio'!W:W = "Y"), '4.PacBio'!D:D, "")),
        IF(
            COUNTIFS('4.PacBio'!E:E, B617, '4.PacBio'!V:V, "Y") &gt; 0,
            _xlfn.TEXTJOIN(", ", TRUE, IF(('4.PacBio'!E:E = B617) * ('4.PacBio'!V:V = "Y"), '4.PacBio'!D:D, "")),
            "Awaiting Status"
        )
    )
)</f>
        <v/>
      </c>
      <c r="K617" s="181" t="s">
        <v>94</v>
      </c>
      <c r="L617" s="8" t="str" cm="1">
        <f t="array" aca="1" ref="L617" ca="1">IF(
    K617="N",
    "",
    IF(
        COUNTIFS('4.HiCLibrary'!E:E, B617, '4.HiCLibrary'!V:V, "Y") &gt; 0,
        _xlfn.TEXTJOIN(", ", TRUE, IF(('4.HiCLibrary'!E:E = B617) * ('4.HiCLibrary'!V:V = "Y"), '4.HiCLibrary'!D:D, "")),
        IF(
            COUNTIFS('4.HiCLibrary'!E:E, B617, '4.HiCLibrary'!U:U, "Y") &gt; 0,
            _xlfn.TEXTJOIN(", ", TRUE, IF(('4.HiCLibrary'!E:E = B617) * ('4.HiCLibrary'!U:U = "Y"), '4.HiCLibrary'!D:D, "")),
            "Awaiting Status"
        )
    )
)</f>
        <v/>
      </c>
      <c r="M617" s="47" t="s">
        <v>94</v>
      </c>
      <c r="N617" s="56" t="str" cm="1">
        <f t="array" aca="1" ref="N617" ca="1">IF(
    M617="N",
    "",
    IF(
        COUNTIFS('4.ONT'!E:E, B617, '4.ONT'!Q:Q, "Y") &gt; 0,
        _xlfn.TEXTJOIN(", ", TRUE, IF(('4.ONT'!E:E = B617) * ('4.ONT'!Q:Q = "Y"), '4.ONT'!D:D, "")),
        IF(
            COUNTIFS('4.ONT'!E:E, B617, '4.ONT'!P:P, "Y") &gt; 0,
            _xlfn.TEXTJOIN(", ", TRUE, IF(('4.ONT'!E:E = B617) * ('4.ONT'!P:P = "Y"), '4.ONT'!D:D, "")),
            "Awaiting Status"
        )
    )
)</f>
        <v/>
      </c>
      <c r="O617" s="60" t="s">
        <v>94</v>
      </c>
      <c r="P617" s="60" t="str" cm="1">
        <f t="array" aca="1" ref="P617" ca="1">IF(
    O617="N",
    "",
    IF(
        COUNTIFS('3.RNAExtractions'!E:E, B617, '3.RNAExtractions'!Z:Z, "Y") &gt; 0,
        _xlfn.TEXTJOIN(", ", TRUE, IF(('3.RNAExtractions'!E:E = B617) * ('3.RNAExtractions'!Z:Z = "Y"), '3.RNAExtractions'!D:D, "")),
        IF(
            COUNTIFS('3.RNAExtractions'!E:E, B617, '3.RNAExtractions'!Y:Y, "Y") &gt; 0,
            _xlfn.TEXTJOIN(", ", TRUE, IF(('3.RNAExtractions'!E:E = B617) * ('3.RNAExtractions'!Y:Y = "Y"), '3.RNAExtractions'!D:D, "")),
            "Awaiting Status"
        )
    )
)</f>
        <v/>
      </c>
      <c r="Q617" s="60"/>
      <c r="R617" s="60" t="str" cm="1">
        <f t="array" aca="1" ref="R617" ca="1">IF(
    Q617="N",
    "",
    IF(
        COUNTIFS('4.RNAIllumina'!E:E, B617, '4.RNAIllumina'!Y:Y, "Y") &gt; 0,
        _xlfn.TEXTJOIN(", ", TRUE, IF(('4.RNAIllumina'!E:E = B617) * ('4.RNAIllumina'!Y:Y = "Y"), '4.RNAIllumina'!D:D, "")),
        IF(
            COUNTIFS('4.RNAIllumina'!E:E, B617, '4.RNAIllumina'!X:X, "Y") &gt; 0,
            _xlfn.TEXTJOIN(", ", TRUE, IF(('4.RNAIllumina'!E:E = B617) * ('4.RNAIllumina'!X:X = "Y"), '4.RNAIllumina'!D:D, "")),
            "Awaiting Status"
        )
    )
)</f>
        <v>Awaiting Status</v>
      </c>
      <c r="T617" s="6" t="str">
        <f ca="1">VLOOKUP($B617,'1.MetaData'!$B:$H,2,FALSE)</f>
        <v>F16-1619</v>
      </c>
      <c r="U617" s="7" t="str">
        <f ca="1">VLOOKUP($B617,'1.MetaData'!$B:$H,3,FALSE)</f>
        <v>Prionobutis microps</v>
      </c>
      <c r="V617" s="7">
        <f ca="1">VLOOKUP($B617,'1.MetaData'!$B:$H,4,FALSE)</f>
        <v>0</v>
      </c>
      <c r="W617" s="6">
        <f ca="1">VLOOKUP($B617,'1.MetaData'!$B:$H,5,FALSE)</f>
        <v>0</v>
      </c>
      <c r="X617" s="6" t="str">
        <f ca="1">VLOOKUP($B617,'1.MetaData'!$B:$H,6,FALSE)</f>
        <v>TrEnD</v>
      </c>
      <c r="Z617"/>
    </row>
    <row r="618" spans="1:26" hidden="1" x14ac:dyDescent="0.25">
      <c r="A618" s="17">
        <v>617</v>
      </c>
      <c r="B618" s="3" t="str">
        <f t="shared" ca="1" si="11"/>
        <v>OG617</v>
      </c>
      <c r="C618" s="219" t="s">
        <v>93</v>
      </c>
      <c r="D618" s="4">
        <f ca="1">COUNTIF('2.Tissue'!C:C,B618)</f>
        <v>1</v>
      </c>
      <c r="E618" s="4">
        <f ca="1">COUNTIFS('3.DNAExtractions'!$E:$E,$B618,'3.DNAExtractions'!$D:$D,E$1)</f>
        <v>1</v>
      </c>
      <c r="F618" s="2" t="str" cm="1">
        <f t="array" aca="1" ref="F618" ca="1">IF(
    COUNTIFS('3.DNAExtractions'!E:E, B618, '3.DNAExtractions'!Y:Y, "Y") &gt; 0,
    _xlfn.TEXTJOIN(", ", TRUE, IF(('3.DNAExtractions'!E:E = B618) * ('3.DNAExtractions'!Y:Y = "Y"), '3.DNAExtractions'!D:D, "")),
    IF(
        COUNTIFS('3.DNAExtractions'!E:E, B618, '3.DNAExtractions'!X:X, "Y") &gt; 0,
        _xlfn.TEXTJOIN(", ", TRUE, IF(('3.DNAExtractions'!E:E = B618) * ('3.DNAExtractions'!X:X = "Y"), '3.DNAExtractions'!D:D, "")),
        "Awaiting Status"
    )
)</f>
        <v>Extracted</v>
      </c>
      <c r="G618" s="45" t="s">
        <v>92</v>
      </c>
      <c r="H618" s="8" t="str" cm="1">
        <f t="array" aca="1" ref="H618" ca="1">IF(
    G618="N",
    "",
    IF(
        COUNTIFS('4.Illumina'!E:E, B618, '4.Illumina'!R:R, "Y") &gt; 0,
        _xlfn.TEXTJOIN(", ", TRUE, IF(('4.Illumina'!E:E = B618) * ('4.Illumina'!R:R = "Y"), '4.Illumina'!D:D, "")),
        IF(
            COUNTIFS('4.Illumina'!E:E, B618, '4.Illumina'!Q:Q, "Y") &gt; 0,
            _xlfn.TEXTJOIN(", ", TRUE, IF(('4.Illumina'!E:E = B618) * ('4.Illumina'!Q:Q = "Y"), '4.Illumina'!D:D, "")),
            "Awaiting Status"
        )
    )
)</f>
        <v>Sequenced</v>
      </c>
      <c r="I618" s="26" t="s">
        <v>94</v>
      </c>
      <c r="J618" s="56" t="str" cm="1">
        <f t="array" aca="1" ref="J618" ca="1">IF(
    I618="N",
    "",
    IF(
        COUNTIFS('4.PacBio'!E:E, B618, '4.PacBio'!W:W, "Y") &gt; 0,
        _xlfn.TEXTJOIN(", ", TRUE, IF(('4.PacBio'!E:E = B618) * ('4.PacBio'!W:W = "Y"), '4.PacBio'!D:D, "")),
        IF(
            COUNTIFS('4.PacBio'!E:E, B618, '4.PacBio'!V:V, "Y") &gt; 0,
            _xlfn.TEXTJOIN(", ", TRUE, IF(('4.PacBio'!E:E = B618) * ('4.PacBio'!V:V = "Y"), '4.PacBio'!D:D, "")),
            "Awaiting Status"
        )
    )
)</f>
        <v/>
      </c>
      <c r="K618" s="181" t="s">
        <v>94</v>
      </c>
      <c r="L618" s="8" t="str" cm="1">
        <f t="array" aca="1" ref="L618" ca="1">IF(
    K618="N",
    "",
    IF(
        COUNTIFS('4.HiCLibrary'!E:E, B618, '4.HiCLibrary'!V:V, "Y") &gt; 0,
        _xlfn.TEXTJOIN(", ", TRUE, IF(('4.HiCLibrary'!E:E = B618) * ('4.HiCLibrary'!V:V = "Y"), '4.HiCLibrary'!D:D, "")),
        IF(
            COUNTIFS('4.HiCLibrary'!E:E, B618, '4.HiCLibrary'!U:U, "Y") &gt; 0,
            _xlfn.TEXTJOIN(", ", TRUE, IF(('4.HiCLibrary'!E:E = B618) * ('4.HiCLibrary'!U:U = "Y"), '4.HiCLibrary'!D:D, "")),
            "Awaiting Status"
        )
    )
)</f>
        <v/>
      </c>
      <c r="M618" s="47" t="s">
        <v>94</v>
      </c>
      <c r="N618" s="56" t="str" cm="1">
        <f t="array" aca="1" ref="N618" ca="1">IF(
    M618="N",
    "",
    IF(
        COUNTIFS('4.ONT'!E:E, B618, '4.ONT'!Q:Q, "Y") &gt; 0,
        _xlfn.TEXTJOIN(", ", TRUE, IF(('4.ONT'!E:E = B618) * ('4.ONT'!Q:Q = "Y"), '4.ONT'!D:D, "")),
        IF(
            COUNTIFS('4.ONT'!E:E, B618, '4.ONT'!P:P, "Y") &gt; 0,
            _xlfn.TEXTJOIN(", ", TRUE, IF(('4.ONT'!E:E = B618) * ('4.ONT'!P:P = "Y"), '4.ONT'!D:D, "")),
            "Awaiting Status"
        )
    )
)</f>
        <v/>
      </c>
      <c r="O618" s="60" t="s">
        <v>94</v>
      </c>
      <c r="P618" s="60" t="str" cm="1">
        <f t="array" aca="1" ref="P618" ca="1">IF(
    O618="N",
    "",
    IF(
        COUNTIFS('3.RNAExtractions'!E:E, B618, '3.RNAExtractions'!Z:Z, "Y") &gt; 0,
        _xlfn.TEXTJOIN(", ", TRUE, IF(('3.RNAExtractions'!E:E = B618) * ('3.RNAExtractions'!Z:Z = "Y"), '3.RNAExtractions'!D:D, "")),
        IF(
            COUNTIFS('3.RNAExtractions'!E:E, B618, '3.RNAExtractions'!Y:Y, "Y") &gt; 0,
            _xlfn.TEXTJOIN(", ", TRUE, IF(('3.RNAExtractions'!E:E = B618) * ('3.RNAExtractions'!Y:Y = "Y"), '3.RNAExtractions'!D:D, "")),
            "Awaiting Status"
        )
    )
)</f>
        <v/>
      </c>
      <c r="Q618" s="26" t="s">
        <v>94</v>
      </c>
      <c r="R618" s="60" t="str" cm="1">
        <f t="array" aca="1" ref="R618" ca="1">IF(
    Q618="N",
    "",
    IF(
        COUNTIFS('4.RNAIllumina'!E:E, B618, '4.RNAIllumina'!Y:Y, "Y") &gt; 0,
        _xlfn.TEXTJOIN(", ", TRUE, IF(('4.RNAIllumina'!E:E = B618) * ('4.RNAIllumina'!Y:Y = "Y"), '4.RNAIllumina'!D:D, "")),
        IF(
            COUNTIFS('4.RNAIllumina'!E:E, B618, '4.RNAIllumina'!X:X, "Y") &gt; 0,
            _xlfn.TEXTJOIN(", ", TRUE, IF(('4.RNAIllumina'!E:E = B618) * ('4.RNAIllumina'!X:X = "Y"), '4.RNAIllumina'!D:D, "")),
            "Awaiting Status"
        )
    )
)</f>
        <v/>
      </c>
      <c r="T618" s="6" t="str">
        <f ca="1">VLOOKUP($B618,'1.MetaData'!$B:$H,2,FALSE)</f>
        <v>F16-1617</v>
      </c>
      <c r="U618" s="7" t="str">
        <f ca="1">VLOOKUP($B618,'1.MetaData'!$B:$H,3,FALSE)</f>
        <v>Rogadius asper</v>
      </c>
      <c r="V618" s="7">
        <f ca="1">VLOOKUP($B618,'1.MetaData'!$B:$H,4,FALSE)</f>
        <v>0</v>
      </c>
      <c r="W618" s="6">
        <f ca="1">VLOOKUP($B618,'1.MetaData'!$B:$H,5,FALSE)</f>
        <v>0</v>
      </c>
      <c r="X618" s="6" t="str">
        <f ca="1">VLOOKUP($B618,'1.MetaData'!$B:$H,6,FALSE)</f>
        <v>TrEnD</v>
      </c>
      <c r="Z618"/>
    </row>
    <row r="619" spans="1:26" hidden="1" x14ac:dyDescent="0.25">
      <c r="A619" s="17">
        <v>618</v>
      </c>
      <c r="B619" s="3" t="str">
        <f t="shared" ca="1" si="11"/>
        <v>OG618</v>
      </c>
      <c r="C619" s="219" t="s">
        <v>96</v>
      </c>
      <c r="D619" s="4">
        <f ca="1">COUNTIF('2.Tissue'!C:C,B619)</f>
        <v>1</v>
      </c>
      <c r="E619" s="4">
        <f ca="1">COUNTIFS('3.DNAExtractions'!$E:$E,$B619,'3.DNAExtractions'!$D:$D,E$1)</f>
        <v>1</v>
      </c>
      <c r="F619" s="2" t="str" cm="1">
        <f t="array" aca="1" ref="F619" ca="1">IF(
    COUNTIFS('3.DNAExtractions'!E:E, B619, '3.DNAExtractions'!Y:Y, "Y") &gt; 0,
    _xlfn.TEXTJOIN(", ", TRUE, IF(('3.DNAExtractions'!E:E = B619) * ('3.DNAExtractions'!Y:Y = "Y"), '3.DNAExtractions'!D:D, "")),
    IF(
        COUNTIFS('3.DNAExtractions'!E:E, B619, '3.DNAExtractions'!X:X, "Y") &gt; 0,
        _xlfn.TEXTJOIN(", ", TRUE, IF(('3.DNAExtractions'!E:E = B619) * ('3.DNAExtractions'!X:X = "Y"), '3.DNAExtractions'!D:D, "")),
        "Awaiting Status"
    )
)</f>
        <v>Extracted</v>
      </c>
      <c r="G619" s="45" t="s">
        <v>92</v>
      </c>
      <c r="H619" s="8" t="str" cm="1">
        <f t="array" aca="1" ref="H619" ca="1">IF(
    G619="N",
    "",
    IF(
        COUNTIFS('4.Illumina'!E:E, B619, '4.Illumina'!R:R, "Y") &gt; 0,
        _xlfn.TEXTJOIN(", ", TRUE, IF(('4.Illumina'!E:E = B619) * ('4.Illumina'!R:R = "Y"), '4.Illumina'!D:D, "")),
        IF(
            COUNTIFS('4.Illumina'!E:E, B619, '4.Illumina'!Q:Q, "Y") &gt; 0,
            _xlfn.TEXTJOIN(", ", TRUE, IF(('4.Illumina'!E:E = B619) * ('4.Illumina'!Q:Q = "Y"), '4.Illumina'!D:D, "")),
            "Awaiting Status"
        )
    )
)</f>
        <v>Sequenced</v>
      </c>
      <c r="I619" s="26" t="s">
        <v>94</v>
      </c>
      <c r="J619" s="56" t="str" cm="1">
        <f t="array" aca="1" ref="J619" ca="1">IF(
    I619="N",
    "",
    IF(
        COUNTIFS('4.PacBio'!E:E, B619, '4.PacBio'!W:W, "Y") &gt; 0,
        _xlfn.TEXTJOIN(", ", TRUE, IF(('4.PacBio'!E:E = B619) * ('4.PacBio'!W:W = "Y"), '4.PacBio'!D:D, "")),
        IF(
            COUNTIFS('4.PacBio'!E:E, B619, '4.PacBio'!V:V, "Y") &gt; 0,
            _xlfn.TEXTJOIN(", ", TRUE, IF(('4.PacBio'!E:E = B619) * ('4.PacBio'!V:V = "Y"), '4.PacBio'!D:D, "")),
            "Awaiting Status"
        )
    )
)</f>
        <v/>
      </c>
      <c r="K619" s="181" t="s">
        <v>94</v>
      </c>
      <c r="L619" s="8" t="str" cm="1">
        <f t="array" aca="1" ref="L619" ca="1">IF(
    K619="N",
    "",
    IF(
        COUNTIFS('4.HiCLibrary'!E:E, B619, '4.HiCLibrary'!V:V, "Y") &gt; 0,
        _xlfn.TEXTJOIN(", ", TRUE, IF(('4.HiCLibrary'!E:E = B619) * ('4.HiCLibrary'!V:V = "Y"), '4.HiCLibrary'!D:D, "")),
        IF(
            COUNTIFS('4.HiCLibrary'!E:E, B619, '4.HiCLibrary'!U:U, "Y") &gt; 0,
            _xlfn.TEXTJOIN(", ", TRUE, IF(('4.HiCLibrary'!E:E = B619) * ('4.HiCLibrary'!U:U = "Y"), '4.HiCLibrary'!D:D, "")),
            "Awaiting Status"
        )
    )
)</f>
        <v/>
      </c>
      <c r="M619" s="47" t="s">
        <v>94</v>
      </c>
      <c r="N619" s="56" t="str" cm="1">
        <f t="array" aca="1" ref="N619" ca="1">IF(
    M619="N",
    "",
    IF(
        COUNTIFS('4.ONT'!E:E, B619, '4.ONT'!Q:Q, "Y") &gt; 0,
        _xlfn.TEXTJOIN(", ", TRUE, IF(('4.ONT'!E:E = B619) * ('4.ONT'!Q:Q = "Y"), '4.ONT'!D:D, "")),
        IF(
            COUNTIFS('4.ONT'!E:E, B619, '4.ONT'!P:P, "Y") &gt; 0,
            _xlfn.TEXTJOIN(", ", TRUE, IF(('4.ONT'!E:E = B619) * ('4.ONT'!P:P = "Y"), '4.ONT'!D:D, "")),
            "Awaiting Status"
        )
    )
)</f>
        <v/>
      </c>
      <c r="O619" s="60" t="s">
        <v>94</v>
      </c>
      <c r="P619" s="60" t="str" cm="1">
        <f t="array" aca="1" ref="P619" ca="1">IF(
    O619="N",
    "",
    IF(
        COUNTIFS('3.RNAExtractions'!E:E, B619, '3.RNAExtractions'!Z:Z, "Y") &gt; 0,
        _xlfn.TEXTJOIN(", ", TRUE, IF(('3.RNAExtractions'!E:E = B619) * ('3.RNAExtractions'!Z:Z = "Y"), '3.RNAExtractions'!D:D, "")),
        IF(
            COUNTIFS('3.RNAExtractions'!E:E, B619, '3.RNAExtractions'!Y:Y, "Y") &gt; 0,
            _xlfn.TEXTJOIN(", ", TRUE, IF(('3.RNAExtractions'!E:E = B619) * ('3.RNAExtractions'!Y:Y = "Y"), '3.RNAExtractions'!D:D, "")),
            "Awaiting Status"
        )
    )
)</f>
        <v/>
      </c>
      <c r="Q619" s="60"/>
      <c r="R619" s="60" t="str" cm="1">
        <f t="array" aca="1" ref="R619" ca="1">IF(
    Q619="N",
    "",
    IF(
        COUNTIFS('4.RNAIllumina'!E:E, B619, '4.RNAIllumina'!Y:Y, "Y") &gt; 0,
        _xlfn.TEXTJOIN(", ", TRUE, IF(('4.RNAIllumina'!E:E = B619) * ('4.RNAIllumina'!Y:Y = "Y"), '4.RNAIllumina'!D:D, "")),
        IF(
            COUNTIFS('4.RNAIllumina'!E:E, B619, '4.RNAIllumina'!X:X, "Y") &gt; 0,
            _xlfn.TEXTJOIN(", ", TRUE, IF(('4.RNAIllumina'!E:E = B619) * ('4.RNAIllumina'!X:X = "Y"), '4.RNAIllumina'!D:D, "")),
            "Awaiting Status"
        )
    )
)</f>
        <v>Awaiting Status</v>
      </c>
      <c r="T619" s="6" t="str">
        <f ca="1">VLOOKUP($B619,'1.MetaData'!$B:$H,2,FALSE)</f>
        <v>F16-1614</v>
      </c>
      <c r="U619" s="7" t="str">
        <f ca="1">VLOOKUP($B619,'1.MetaData'!$B:$H,3,FALSE)</f>
        <v>Sardinella brachysoma</v>
      </c>
      <c r="V619" s="7">
        <f ca="1">VLOOKUP($B619,'1.MetaData'!$B:$H,4,FALSE)</f>
        <v>0</v>
      </c>
      <c r="W619" s="6">
        <f ca="1">VLOOKUP($B619,'1.MetaData'!$B:$H,5,FALSE)</f>
        <v>0</v>
      </c>
      <c r="X619" s="6" t="str">
        <f ca="1">VLOOKUP($B619,'1.MetaData'!$B:$H,6,FALSE)</f>
        <v>TrEnD</v>
      </c>
      <c r="Z619"/>
    </row>
    <row r="620" spans="1:26" hidden="1" x14ac:dyDescent="0.25">
      <c r="A620" s="17">
        <v>619</v>
      </c>
      <c r="B620" s="3" t="str">
        <f t="shared" ca="1" si="11"/>
        <v>OG619</v>
      </c>
      <c r="C620" s="219" t="s">
        <v>96</v>
      </c>
      <c r="D620" s="4">
        <f ca="1">COUNTIF('2.Tissue'!C:C,B620)</f>
        <v>1</v>
      </c>
      <c r="E620" s="4">
        <f ca="1">COUNTIFS('3.DNAExtractions'!$E:$E,$B620,'3.DNAExtractions'!$D:$D,E$1)</f>
        <v>1</v>
      </c>
      <c r="F620" s="2" t="str" cm="1">
        <f t="array" aca="1" ref="F620" ca="1">IF(
    COUNTIFS('3.DNAExtractions'!E:E, B620, '3.DNAExtractions'!Y:Y, "Y") &gt; 0,
    _xlfn.TEXTJOIN(", ", TRUE, IF(('3.DNAExtractions'!E:E = B620) * ('3.DNAExtractions'!Y:Y = "Y"), '3.DNAExtractions'!D:D, "")),
    IF(
        COUNTIFS('3.DNAExtractions'!E:E, B620, '3.DNAExtractions'!X:X, "Y") &gt; 0,
        _xlfn.TEXTJOIN(", ", TRUE, IF(('3.DNAExtractions'!E:E = B620) * ('3.DNAExtractions'!X:X = "Y"), '3.DNAExtractions'!D:D, "")),
        "Awaiting Status"
    )
)</f>
        <v>Extracted</v>
      </c>
      <c r="G620" s="45" t="s">
        <v>92</v>
      </c>
      <c r="H620" s="8" t="str" cm="1">
        <f t="array" aca="1" ref="H620" ca="1">IF(
    G620="N",
    "",
    IF(
        COUNTIFS('4.Illumina'!E:E, B620, '4.Illumina'!R:R, "Y") &gt; 0,
        _xlfn.TEXTJOIN(", ", TRUE, IF(('4.Illumina'!E:E = B620) * ('4.Illumina'!R:R = "Y"), '4.Illumina'!D:D, "")),
        IF(
            COUNTIFS('4.Illumina'!E:E, B620, '4.Illumina'!Q:Q, "Y") &gt; 0,
            _xlfn.TEXTJOIN(", ", TRUE, IF(('4.Illumina'!E:E = B620) * ('4.Illumina'!Q:Q = "Y"), '4.Illumina'!D:D, "")),
            "Awaiting Status"
        )
    )
)</f>
        <v>Sequenced</v>
      </c>
      <c r="I620" s="26" t="s">
        <v>94</v>
      </c>
      <c r="J620" s="56" t="str" cm="1">
        <f t="array" aca="1" ref="J620" ca="1">IF(
    I620="N",
    "",
    IF(
        COUNTIFS('4.PacBio'!E:E, B620, '4.PacBio'!W:W, "Y") &gt; 0,
        _xlfn.TEXTJOIN(", ", TRUE, IF(('4.PacBio'!E:E = B620) * ('4.PacBio'!W:W = "Y"), '4.PacBio'!D:D, "")),
        IF(
            COUNTIFS('4.PacBio'!E:E, B620, '4.PacBio'!V:V, "Y") &gt; 0,
            _xlfn.TEXTJOIN(", ", TRUE, IF(('4.PacBio'!E:E = B620) * ('4.PacBio'!V:V = "Y"), '4.PacBio'!D:D, "")),
            "Awaiting Status"
        )
    )
)</f>
        <v/>
      </c>
      <c r="K620" s="181" t="s">
        <v>94</v>
      </c>
      <c r="L620" s="8" t="str" cm="1">
        <f t="array" aca="1" ref="L620" ca="1">IF(
    K620="N",
    "",
    IF(
        COUNTIFS('4.HiCLibrary'!E:E, B620, '4.HiCLibrary'!V:V, "Y") &gt; 0,
        _xlfn.TEXTJOIN(", ", TRUE, IF(('4.HiCLibrary'!E:E = B620) * ('4.HiCLibrary'!V:V = "Y"), '4.HiCLibrary'!D:D, "")),
        IF(
            COUNTIFS('4.HiCLibrary'!E:E, B620, '4.HiCLibrary'!U:U, "Y") &gt; 0,
            _xlfn.TEXTJOIN(", ", TRUE, IF(('4.HiCLibrary'!E:E = B620) * ('4.HiCLibrary'!U:U = "Y"), '4.HiCLibrary'!D:D, "")),
            "Awaiting Status"
        )
    )
)</f>
        <v/>
      </c>
      <c r="M620" s="47" t="s">
        <v>94</v>
      </c>
      <c r="N620" s="56" t="str" cm="1">
        <f t="array" aca="1" ref="N620" ca="1">IF(
    M620="N",
    "",
    IF(
        COUNTIFS('4.ONT'!E:E, B620, '4.ONT'!Q:Q, "Y") &gt; 0,
        _xlfn.TEXTJOIN(", ", TRUE, IF(('4.ONT'!E:E = B620) * ('4.ONT'!Q:Q = "Y"), '4.ONT'!D:D, "")),
        IF(
            COUNTIFS('4.ONT'!E:E, B620, '4.ONT'!P:P, "Y") &gt; 0,
            _xlfn.TEXTJOIN(", ", TRUE, IF(('4.ONT'!E:E = B620) * ('4.ONT'!P:P = "Y"), '4.ONT'!D:D, "")),
            "Awaiting Status"
        )
    )
)</f>
        <v/>
      </c>
      <c r="O620" s="60" t="s">
        <v>94</v>
      </c>
      <c r="P620" s="60" t="str" cm="1">
        <f t="array" aca="1" ref="P620" ca="1">IF(
    O620="N",
    "",
    IF(
        COUNTIFS('3.RNAExtractions'!E:E, B620, '3.RNAExtractions'!Z:Z, "Y") &gt; 0,
        _xlfn.TEXTJOIN(", ", TRUE, IF(('3.RNAExtractions'!E:E = B620) * ('3.RNAExtractions'!Z:Z = "Y"), '3.RNAExtractions'!D:D, "")),
        IF(
            COUNTIFS('3.RNAExtractions'!E:E, B620, '3.RNAExtractions'!Y:Y, "Y") &gt; 0,
            _xlfn.TEXTJOIN(", ", TRUE, IF(('3.RNAExtractions'!E:E = B620) * ('3.RNAExtractions'!Y:Y = "Y"), '3.RNAExtractions'!D:D, "")),
            "Awaiting Status"
        )
    )
)</f>
        <v/>
      </c>
      <c r="Q620" s="60"/>
      <c r="R620" s="60" t="str" cm="1">
        <f t="array" aca="1" ref="R620" ca="1">IF(
    Q620="N",
    "",
    IF(
        COUNTIFS('4.RNAIllumina'!E:E, B620, '4.RNAIllumina'!Y:Y, "Y") &gt; 0,
        _xlfn.TEXTJOIN(", ", TRUE, IF(('4.RNAIllumina'!E:E = B620) * ('4.RNAIllumina'!Y:Y = "Y"), '4.RNAIllumina'!D:D, "")),
        IF(
            COUNTIFS('4.RNAIllumina'!E:E, B620, '4.RNAIllumina'!X:X, "Y") &gt; 0,
            _xlfn.TEXTJOIN(", ", TRUE, IF(('4.RNAIllumina'!E:E = B620) * ('4.RNAIllumina'!X:X = "Y"), '4.RNAIllumina'!D:D, "")),
            "Awaiting Status"
        )
    )
)</f>
        <v>Awaiting Status</v>
      </c>
      <c r="T620" s="6" t="str">
        <f ca="1">VLOOKUP($B620,'1.MetaData'!$B:$H,2,FALSE)</f>
        <v>F16-1621</v>
      </c>
      <c r="U620" s="7" t="str">
        <f ca="1">VLOOKUP($B620,'1.MetaData'!$B:$H,3,FALSE)</f>
        <v>Scatophagus argus</v>
      </c>
      <c r="V620" s="7">
        <f ca="1">VLOOKUP($B620,'1.MetaData'!$B:$H,4,FALSE)</f>
        <v>0</v>
      </c>
      <c r="W620" s="6">
        <f ca="1">VLOOKUP($B620,'1.MetaData'!$B:$H,5,FALSE)</f>
        <v>0</v>
      </c>
      <c r="X620" s="6" t="str">
        <f ca="1">VLOOKUP($B620,'1.MetaData'!$B:$H,6,FALSE)</f>
        <v>TrEnD</v>
      </c>
      <c r="Z620"/>
    </row>
    <row r="621" spans="1:26" hidden="1" x14ac:dyDescent="0.25">
      <c r="A621" s="17">
        <v>620</v>
      </c>
      <c r="B621" s="3" t="str">
        <f t="shared" ca="1" si="11"/>
        <v>OG620</v>
      </c>
      <c r="C621" s="219" t="s">
        <v>96</v>
      </c>
      <c r="D621" s="4">
        <f ca="1">COUNTIF('2.Tissue'!C:C,B621)</f>
        <v>1</v>
      </c>
      <c r="E621" s="4">
        <f ca="1">COUNTIFS('3.DNAExtractions'!$E:$E,$B621,'3.DNAExtractions'!$D:$D,E$1)</f>
        <v>1</v>
      </c>
      <c r="F621" s="2" t="str" cm="1">
        <f t="array" aca="1" ref="F621" ca="1">IF(
    COUNTIFS('3.DNAExtractions'!E:E, B621, '3.DNAExtractions'!Y:Y, "Y") &gt; 0,
    _xlfn.TEXTJOIN(", ", TRUE, IF(('3.DNAExtractions'!E:E = B621) * ('3.DNAExtractions'!Y:Y = "Y"), '3.DNAExtractions'!D:D, "")),
    IF(
        COUNTIFS('3.DNAExtractions'!E:E, B621, '3.DNAExtractions'!X:X, "Y") &gt; 0,
        _xlfn.TEXTJOIN(", ", TRUE, IF(('3.DNAExtractions'!E:E = B621) * ('3.DNAExtractions'!X:X = "Y"), '3.DNAExtractions'!D:D, "")),
        "Awaiting Status"
    )
)</f>
        <v>Extracted</v>
      </c>
      <c r="G621" s="45" t="s">
        <v>92</v>
      </c>
      <c r="H621" s="8" t="str" cm="1">
        <f t="array" aca="1" ref="H621" ca="1">IF(
    G621="N",
    "",
    IF(
        COUNTIFS('4.Illumina'!E:E, B621, '4.Illumina'!R:R, "Y") &gt; 0,
        _xlfn.TEXTJOIN(", ", TRUE, IF(('4.Illumina'!E:E = B621) * ('4.Illumina'!R:R = "Y"), '4.Illumina'!D:D, "")),
        IF(
            COUNTIFS('4.Illumina'!E:E, B621, '4.Illumina'!Q:Q, "Y") &gt; 0,
            _xlfn.TEXTJOIN(", ", TRUE, IF(('4.Illumina'!E:E = B621) * ('4.Illumina'!Q:Q = "Y"), '4.Illumina'!D:D, "")),
            "Awaiting Status"
        )
    )
)</f>
        <v>Sequenced</v>
      </c>
      <c r="I621" s="26" t="s">
        <v>94</v>
      </c>
      <c r="J621" s="56" t="str" cm="1">
        <f t="array" aca="1" ref="J621" ca="1">IF(
    I621="N",
    "",
    IF(
        COUNTIFS('4.PacBio'!E:E, B621, '4.PacBio'!W:W, "Y") &gt; 0,
        _xlfn.TEXTJOIN(", ", TRUE, IF(('4.PacBio'!E:E = B621) * ('4.PacBio'!W:W = "Y"), '4.PacBio'!D:D, "")),
        IF(
            COUNTIFS('4.PacBio'!E:E, B621, '4.PacBio'!V:V, "Y") &gt; 0,
            _xlfn.TEXTJOIN(", ", TRUE, IF(('4.PacBio'!E:E = B621) * ('4.PacBio'!V:V = "Y"), '4.PacBio'!D:D, "")),
            "Awaiting Status"
        )
    )
)</f>
        <v/>
      </c>
      <c r="K621" s="181" t="s">
        <v>94</v>
      </c>
      <c r="L621" s="8" t="str" cm="1">
        <f t="array" aca="1" ref="L621" ca="1">IF(
    K621="N",
    "",
    IF(
        COUNTIFS('4.HiCLibrary'!E:E, B621, '4.HiCLibrary'!V:V, "Y") &gt; 0,
        _xlfn.TEXTJOIN(", ", TRUE, IF(('4.HiCLibrary'!E:E = B621) * ('4.HiCLibrary'!V:V = "Y"), '4.HiCLibrary'!D:D, "")),
        IF(
            COUNTIFS('4.HiCLibrary'!E:E, B621, '4.HiCLibrary'!U:U, "Y") &gt; 0,
            _xlfn.TEXTJOIN(", ", TRUE, IF(('4.HiCLibrary'!E:E = B621) * ('4.HiCLibrary'!U:U = "Y"), '4.HiCLibrary'!D:D, "")),
            "Awaiting Status"
        )
    )
)</f>
        <v/>
      </c>
      <c r="M621" s="47" t="s">
        <v>94</v>
      </c>
      <c r="N621" s="56" t="str" cm="1">
        <f t="array" aca="1" ref="N621" ca="1">IF(
    M621="N",
    "",
    IF(
        COUNTIFS('4.ONT'!E:E, B621, '4.ONT'!Q:Q, "Y") &gt; 0,
        _xlfn.TEXTJOIN(", ", TRUE, IF(('4.ONT'!E:E = B621) * ('4.ONT'!Q:Q = "Y"), '4.ONT'!D:D, "")),
        IF(
            COUNTIFS('4.ONT'!E:E, B621, '4.ONT'!P:P, "Y") &gt; 0,
            _xlfn.TEXTJOIN(", ", TRUE, IF(('4.ONT'!E:E = B621) * ('4.ONT'!P:P = "Y"), '4.ONT'!D:D, "")),
            "Awaiting Status"
        )
    )
)</f>
        <v/>
      </c>
      <c r="O621" s="60" t="s">
        <v>94</v>
      </c>
      <c r="P621" s="60" t="str" cm="1">
        <f t="array" aca="1" ref="P621" ca="1">IF(
    O621="N",
    "",
    IF(
        COUNTIFS('3.RNAExtractions'!E:E, B621, '3.RNAExtractions'!Z:Z, "Y") &gt; 0,
        _xlfn.TEXTJOIN(", ", TRUE, IF(('3.RNAExtractions'!E:E = B621) * ('3.RNAExtractions'!Z:Z = "Y"), '3.RNAExtractions'!D:D, "")),
        IF(
            COUNTIFS('3.RNAExtractions'!E:E, B621, '3.RNAExtractions'!Y:Y, "Y") &gt; 0,
            _xlfn.TEXTJOIN(", ", TRUE, IF(('3.RNAExtractions'!E:E = B621) * ('3.RNAExtractions'!Y:Y = "Y"), '3.RNAExtractions'!D:D, "")),
            "Awaiting Status"
        )
    )
)</f>
        <v/>
      </c>
      <c r="Q621" s="60"/>
      <c r="R621" s="60" t="str" cm="1">
        <f t="array" aca="1" ref="R621" ca="1">IF(
    Q621="N",
    "",
    IF(
        COUNTIFS('4.RNAIllumina'!E:E, B621, '4.RNAIllumina'!Y:Y, "Y") &gt; 0,
        _xlfn.TEXTJOIN(", ", TRUE, IF(('4.RNAIllumina'!E:E = B621) * ('4.RNAIllumina'!Y:Y = "Y"), '4.RNAIllumina'!D:D, "")),
        IF(
            COUNTIFS('4.RNAIllumina'!E:E, B621, '4.RNAIllumina'!X:X, "Y") &gt; 0,
            _xlfn.TEXTJOIN(", ", TRUE, IF(('4.RNAIllumina'!E:E = B621) * ('4.RNAIllumina'!X:X = "Y"), '4.RNAIllumina'!D:D, "")),
            "Awaiting Status"
        )
    )
)</f>
        <v>Awaiting Status</v>
      </c>
      <c r="T621" s="6" t="str">
        <f ca="1">VLOOKUP($B621,'1.MetaData'!$B:$H,2,FALSE)</f>
        <v>F16-1618</v>
      </c>
      <c r="U621" s="7" t="str">
        <f ca="1">VLOOKUP($B621,'1.MetaData'!$B:$H,3,FALSE)</f>
        <v>Scomberoides tol</v>
      </c>
      <c r="V621" s="7">
        <f ca="1">VLOOKUP($B621,'1.MetaData'!$B:$H,4,FALSE)</f>
        <v>0</v>
      </c>
      <c r="W621" s="6">
        <f ca="1">VLOOKUP($B621,'1.MetaData'!$B:$H,5,FALSE)</f>
        <v>0</v>
      </c>
      <c r="X621" s="6" t="str">
        <f ca="1">VLOOKUP($B621,'1.MetaData'!$B:$H,6,FALSE)</f>
        <v>TrEnD</v>
      </c>
      <c r="Z621"/>
    </row>
    <row r="622" spans="1:26" hidden="1" x14ac:dyDescent="0.25">
      <c r="A622" s="17">
        <v>621</v>
      </c>
      <c r="B622" s="3" t="str">
        <f t="shared" ref="B622:B685" ca="1" si="12">_xlfn.CONCAT("OG",A622)</f>
        <v>OG621</v>
      </c>
      <c r="C622" s="219" t="s">
        <v>96</v>
      </c>
      <c r="D622" s="4">
        <f ca="1">COUNTIF('2.Tissue'!C:C,B622)</f>
        <v>1</v>
      </c>
      <c r="E622" s="4">
        <f ca="1">COUNTIFS('3.DNAExtractions'!$E:$E,$B622,'3.DNAExtractions'!$D:$D,E$1)</f>
        <v>1</v>
      </c>
      <c r="F622" s="2" t="str" cm="1">
        <f t="array" aca="1" ref="F622" ca="1">IF(
    COUNTIFS('3.DNAExtractions'!E:E, B622, '3.DNAExtractions'!Y:Y, "Y") &gt; 0,
    _xlfn.TEXTJOIN(", ", TRUE, IF(('3.DNAExtractions'!E:E = B622) * ('3.DNAExtractions'!Y:Y = "Y"), '3.DNAExtractions'!D:D, "")),
    IF(
        COUNTIFS('3.DNAExtractions'!E:E, B622, '3.DNAExtractions'!X:X, "Y") &gt; 0,
        _xlfn.TEXTJOIN(", ", TRUE, IF(('3.DNAExtractions'!E:E = B622) * ('3.DNAExtractions'!X:X = "Y"), '3.DNAExtractions'!D:D, "")),
        "Awaiting Status"
    )
)</f>
        <v>Extracted</v>
      </c>
      <c r="G622" s="45" t="s">
        <v>92</v>
      </c>
      <c r="H622" s="8" t="str" cm="1">
        <f t="array" aca="1" ref="H622" ca="1">IF(
    G622="N",
    "",
    IF(
        COUNTIFS('4.Illumina'!E:E, B622, '4.Illumina'!R:R, "Y") &gt; 0,
        _xlfn.TEXTJOIN(", ", TRUE, IF(('4.Illumina'!E:E = B622) * ('4.Illumina'!R:R = "Y"), '4.Illumina'!D:D, "")),
        IF(
            COUNTIFS('4.Illumina'!E:E, B622, '4.Illumina'!Q:Q, "Y") &gt; 0,
            _xlfn.TEXTJOIN(", ", TRUE, IF(('4.Illumina'!E:E = B622) * ('4.Illumina'!Q:Q = "Y"), '4.Illumina'!D:D, "")),
            "Awaiting Status"
        )
    )
)</f>
        <v>Sequenced</v>
      </c>
      <c r="I622" s="26" t="s">
        <v>94</v>
      </c>
      <c r="J622" s="56" t="str" cm="1">
        <f t="array" aca="1" ref="J622" ca="1">IF(
    I622="N",
    "",
    IF(
        COUNTIFS('4.PacBio'!E:E, B622, '4.PacBio'!W:W, "Y") &gt; 0,
        _xlfn.TEXTJOIN(", ", TRUE, IF(('4.PacBio'!E:E = B622) * ('4.PacBio'!W:W = "Y"), '4.PacBio'!D:D, "")),
        IF(
            COUNTIFS('4.PacBio'!E:E, B622, '4.PacBio'!V:V, "Y") &gt; 0,
            _xlfn.TEXTJOIN(", ", TRUE, IF(('4.PacBio'!E:E = B622) * ('4.PacBio'!V:V = "Y"), '4.PacBio'!D:D, "")),
            "Awaiting Status"
        )
    )
)</f>
        <v/>
      </c>
      <c r="K622" s="181" t="s">
        <v>94</v>
      </c>
      <c r="L622" s="8" t="str" cm="1">
        <f t="array" aca="1" ref="L622" ca="1">IF(
    K622="N",
    "",
    IF(
        COUNTIFS('4.HiCLibrary'!E:E, B622, '4.HiCLibrary'!V:V, "Y") &gt; 0,
        _xlfn.TEXTJOIN(", ", TRUE, IF(('4.HiCLibrary'!E:E = B622) * ('4.HiCLibrary'!V:V = "Y"), '4.HiCLibrary'!D:D, "")),
        IF(
            COUNTIFS('4.HiCLibrary'!E:E, B622, '4.HiCLibrary'!U:U, "Y") &gt; 0,
            _xlfn.TEXTJOIN(", ", TRUE, IF(('4.HiCLibrary'!E:E = B622) * ('4.HiCLibrary'!U:U = "Y"), '4.HiCLibrary'!D:D, "")),
            "Awaiting Status"
        )
    )
)</f>
        <v/>
      </c>
      <c r="M622" s="47" t="s">
        <v>94</v>
      </c>
      <c r="N622" s="56" t="str" cm="1">
        <f t="array" aca="1" ref="N622" ca="1">IF(
    M622="N",
    "",
    IF(
        COUNTIFS('4.ONT'!E:E, B622, '4.ONT'!Q:Q, "Y") &gt; 0,
        _xlfn.TEXTJOIN(", ", TRUE, IF(('4.ONT'!E:E = B622) * ('4.ONT'!Q:Q = "Y"), '4.ONT'!D:D, "")),
        IF(
            COUNTIFS('4.ONT'!E:E, B622, '4.ONT'!P:P, "Y") &gt; 0,
            _xlfn.TEXTJOIN(", ", TRUE, IF(('4.ONT'!E:E = B622) * ('4.ONT'!P:P = "Y"), '4.ONT'!D:D, "")),
            "Awaiting Status"
        )
    )
)</f>
        <v/>
      </c>
      <c r="O622" s="60" t="s">
        <v>94</v>
      </c>
      <c r="P622" s="60" t="str" cm="1">
        <f t="array" aca="1" ref="P622" ca="1">IF(
    O622="N",
    "",
    IF(
        COUNTIFS('3.RNAExtractions'!E:E, B622, '3.RNAExtractions'!Z:Z, "Y") &gt; 0,
        _xlfn.TEXTJOIN(", ", TRUE, IF(('3.RNAExtractions'!E:E = B622) * ('3.RNAExtractions'!Z:Z = "Y"), '3.RNAExtractions'!D:D, "")),
        IF(
            COUNTIFS('3.RNAExtractions'!E:E, B622, '3.RNAExtractions'!Y:Y, "Y") &gt; 0,
            _xlfn.TEXTJOIN(", ", TRUE, IF(('3.RNAExtractions'!E:E = B622) * ('3.RNAExtractions'!Y:Y = "Y"), '3.RNAExtractions'!D:D, "")),
            "Awaiting Status"
        )
    )
)</f>
        <v/>
      </c>
      <c r="Q622" s="60"/>
      <c r="R622" s="60" t="str" cm="1">
        <f t="array" aca="1" ref="R622" ca="1">IF(
    Q622="N",
    "",
    IF(
        COUNTIFS('4.RNAIllumina'!E:E, B622, '4.RNAIllumina'!Y:Y, "Y") &gt; 0,
        _xlfn.TEXTJOIN(", ", TRUE, IF(('4.RNAIllumina'!E:E = B622) * ('4.RNAIllumina'!Y:Y = "Y"), '4.RNAIllumina'!D:D, "")),
        IF(
            COUNTIFS('4.RNAIllumina'!E:E, B622, '4.RNAIllumina'!X:X, "Y") &gt; 0,
            _xlfn.TEXTJOIN(", ", TRUE, IF(('4.RNAIllumina'!E:E = B622) * ('4.RNAIllumina'!X:X = "Y"), '4.RNAIllumina'!D:D, "")),
            "Awaiting Status"
        )
    )
)</f>
        <v>Awaiting Status</v>
      </c>
      <c r="T622" s="6" t="str">
        <f ca="1">VLOOKUP($B622,'1.MetaData'!$B:$H,2,FALSE)</f>
        <v>F16-1610</v>
      </c>
      <c r="U622" s="7" t="str">
        <f ca="1">VLOOKUP($B622,'1.MetaData'!$B:$H,3,FALSE)</f>
        <v>Thryssa hamiltonii</v>
      </c>
      <c r="V622" s="7">
        <f ca="1">VLOOKUP($B622,'1.MetaData'!$B:$H,4,FALSE)</f>
        <v>0</v>
      </c>
      <c r="W622" s="6">
        <f ca="1">VLOOKUP($B622,'1.MetaData'!$B:$H,5,FALSE)</f>
        <v>0</v>
      </c>
      <c r="X622" s="6" t="str">
        <f ca="1">VLOOKUP($B622,'1.MetaData'!$B:$H,6,FALSE)</f>
        <v>TrEnD</v>
      </c>
      <c r="Z622"/>
    </row>
    <row r="623" spans="1:26" hidden="1" x14ac:dyDescent="0.25">
      <c r="A623" s="17">
        <v>622</v>
      </c>
      <c r="B623" s="3" t="str">
        <f t="shared" ca="1" si="12"/>
        <v>OG622</v>
      </c>
      <c r="C623" s="219" t="s">
        <v>96</v>
      </c>
      <c r="D623" s="4">
        <f ca="1">COUNTIF('2.Tissue'!C:C,B623)</f>
        <v>1</v>
      </c>
      <c r="E623" s="4">
        <f ca="1">COUNTIFS('3.DNAExtractions'!$E:$E,$B623,'3.DNAExtractions'!$D:$D,E$1)</f>
        <v>1</v>
      </c>
      <c r="F623" s="2" t="str" cm="1">
        <f t="array" aca="1" ref="F623" ca="1">IF(
    COUNTIFS('3.DNAExtractions'!E:E, B623, '3.DNAExtractions'!Y:Y, "Y") &gt; 0,
    _xlfn.TEXTJOIN(", ", TRUE, IF(('3.DNAExtractions'!E:E = B623) * ('3.DNAExtractions'!Y:Y = "Y"), '3.DNAExtractions'!D:D, "")),
    IF(
        COUNTIFS('3.DNAExtractions'!E:E, B623, '3.DNAExtractions'!X:X, "Y") &gt; 0,
        _xlfn.TEXTJOIN(", ", TRUE, IF(('3.DNAExtractions'!E:E = B623) * ('3.DNAExtractions'!X:X = "Y"), '3.DNAExtractions'!D:D, "")),
        "Awaiting Status"
    )
)</f>
        <v>Extracted</v>
      </c>
      <c r="G623" s="45" t="s">
        <v>92</v>
      </c>
      <c r="H623" s="8" t="str" cm="1">
        <f t="array" aca="1" ref="H623" ca="1">IF(
    G623="N",
    "",
    IF(
        COUNTIFS('4.Illumina'!E:E, B623, '4.Illumina'!R:R, "Y") &gt; 0,
        _xlfn.TEXTJOIN(", ", TRUE, IF(('4.Illumina'!E:E = B623) * ('4.Illumina'!R:R = "Y"), '4.Illumina'!D:D, "")),
        IF(
            COUNTIFS('4.Illumina'!E:E, B623, '4.Illumina'!Q:Q, "Y") &gt; 0,
            _xlfn.TEXTJOIN(", ", TRUE, IF(('4.Illumina'!E:E = B623) * ('4.Illumina'!Q:Q = "Y"), '4.Illumina'!D:D, "")),
            "Awaiting Status"
        )
    )
)</f>
        <v>Sequenced</v>
      </c>
      <c r="I623" s="26" t="s">
        <v>94</v>
      </c>
      <c r="J623" s="56" t="str" cm="1">
        <f t="array" aca="1" ref="J623" ca="1">IF(
    I623="N",
    "",
    IF(
        COUNTIFS('4.PacBio'!E:E, B623, '4.PacBio'!W:W, "Y") &gt; 0,
        _xlfn.TEXTJOIN(", ", TRUE, IF(('4.PacBio'!E:E = B623) * ('4.PacBio'!W:W = "Y"), '4.PacBio'!D:D, "")),
        IF(
            COUNTIFS('4.PacBio'!E:E, B623, '4.PacBio'!V:V, "Y") &gt; 0,
            _xlfn.TEXTJOIN(", ", TRUE, IF(('4.PacBio'!E:E = B623) * ('4.PacBio'!V:V = "Y"), '4.PacBio'!D:D, "")),
            "Awaiting Status"
        )
    )
)</f>
        <v/>
      </c>
      <c r="K623" s="181" t="s">
        <v>94</v>
      </c>
      <c r="L623" s="8" t="str" cm="1">
        <f t="array" aca="1" ref="L623" ca="1">IF(
    K623="N",
    "",
    IF(
        COUNTIFS('4.HiCLibrary'!E:E, B623, '4.HiCLibrary'!V:V, "Y") &gt; 0,
        _xlfn.TEXTJOIN(", ", TRUE, IF(('4.HiCLibrary'!E:E = B623) * ('4.HiCLibrary'!V:V = "Y"), '4.HiCLibrary'!D:D, "")),
        IF(
            COUNTIFS('4.HiCLibrary'!E:E, B623, '4.HiCLibrary'!U:U, "Y") &gt; 0,
            _xlfn.TEXTJOIN(", ", TRUE, IF(('4.HiCLibrary'!E:E = B623) * ('4.HiCLibrary'!U:U = "Y"), '4.HiCLibrary'!D:D, "")),
            "Awaiting Status"
        )
    )
)</f>
        <v/>
      </c>
      <c r="M623" s="47" t="s">
        <v>94</v>
      </c>
      <c r="N623" s="56" t="str" cm="1">
        <f t="array" aca="1" ref="N623" ca="1">IF(
    M623="N",
    "",
    IF(
        COUNTIFS('4.ONT'!E:E, B623, '4.ONT'!Q:Q, "Y") &gt; 0,
        _xlfn.TEXTJOIN(", ", TRUE, IF(('4.ONT'!E:E = B623) * ('4.ONT'!Q:Q = "Y"), '4.ONT'!D:D, "")),
        IF(
            COUNTIFS('4.ONT'!E:E, B623, '4.ONT'!P:P, "Y") &gt; 0,
            _xlfn.TEXTJOIN(", ", TRUE, IF(('4.ONT'!E:E = B623) * ('4.ONT'!P:P = "Y"), '4.ONT'!D:D, "")),
            "Awaiting Status"
        )
    )
)</f>
        <v/>
      </c>
      <c r="O623" s="60" t="s">
        <v>94</v>
      </c>
      <c r="P623" s="60" t="str" cm="1">
        <f t="array" aca="1" ref="P623" ca="1">IF(
    O623="N",
    "",
    IF(
        COUNTIFS('3.RNAExtractions'!E:E, B623, '3.RNAExtractions'!Z:Z, "Y") &gt; 0,
        _xlfn.TEXTJOIN(", ", TRUE, IF(('3.RNAExtractions'!E:E = B623) * ('3.RNAExtractions'!Z:Z = "Y"), '3.RNAExtractions'!D:D, "")),
        IF(
            COUNTIFS('3.RNAExtractions'!E:E, B623, '3.RNAExtractions'!Y:Y, "Y") &gt; 0,
            _xlfn.TEXTJOIN(", ", TRUE, IF(('3.RNAExtractions'!E:E = B623) * ('3.RNAExtractions'!Y:Y = "Y"), '3.RNAExtractions'!D:D, "")),
            "Awaiting Status"
        )
    )
)</f>
        <v/>
      </c>
      <c r="Q623" s="60"/>
      <c r="R623" s="60" t="str" cm="1">
        <f t="array" aca="1" ref="R623" ca="1">IF(
    Q623="N",
    "",
    IF(
        COUNTIFS('4.RNAIllumina'!E:E, B623, '4.RNAIllumina'!Y:Y, "Y") &gt; 0,
        _xlfn.TEXTJOIN(", ", TRUE, IF(('4.RNAIllumina'!E:E = B623) * ('4.RNAIllumina'!Y:Y = "Y"), '4.RNAIllumina'!D:D, "")),
        IF(
            COUNTIFS('4.RNAIllumina'!E:E, B623, '4.RNAIllumina'!X:X, "Y") &gt; 0,
            _xlfn.TEXTJOIN(", ", TRUE, IF(('4.RNAIllumina'!E:E = B623) * ('4.RNAIllumina'!X:X = "Y"), '4.RNAIllumina'!D:D, "")),
            "Awaiting Status"
        )
    )
)</f>
        <v>Awaiting Status</v>
      </c>
      <c r="T623" s="6" t="str">
        <f ca="1">VLOOKUP($B623,'1.MetaData'!$B:$H,2,FALSE)</f>
        <v>F16-1611</v>
      </c>
      <c r="U623" s="7" t="str">
        <f ca="1">VLOOKUP($B623,'1.MetaData'!$B:$H,3,FALSE)</f>
        <v>Thryssa setirostris</v>
      </c>
      <c r="V623" s="7">
        <f ca="1">VLOOKUP($B623,'1.MetaData'!$B:$H,4,FALSE)</f>
        <v>0</v>
      </c>
      <c r="W623" s="6">
        <f ca="1">VLOOKUP($B623,'1.MetaData'!$B:$H,5,FALSE)</f>
        <v>0</v>
      </c>
      <c r="X623" s="6" t="str">
        <f ca="1">VLOOKUP($B623,'1.MetaData'!$B:$H,6,FALSE)</f>
        <v>TrEnD</v>
      </c>
      <c r="Z623"/>
    </row>
    <row r="624" spans="1:26" hidden="1" x14ac:dyDescent="0.25">
      <c r="A624" s="17">
        <v>623</v>
      </c>
      <c r="B624" s="3" t="str">
        <f t="shared" ca="1" si="12"/>
        <v>OG623</v>
      </c>
      <c r="C624" s="219" t="s">
        <v>96</v>
      </c>
      <c r="D624" s="4">
        <f ca="1">COUNTIF('2.Tissue'!C:C,B624)</f>
        <v>1</v>
      </c>
      <c r="E624" s="4">
        <f ca="1">COUNTIFS('3.DNAExtractions'!$E:$E,$B624,'3.DNAExtractions'!$D:$D,E$1)</f>
        <v>1</v>
      </c>
      <c r="F624" s="2" t="str" cm="1">
        <f t="array" aca="1" ref="F624" ca="1">IF(
    COUNTIFS('3.DNAExtractions'!E:E, B624, '3.DNAExtractions'!Y:Y, "Y") &gt; 0,
    _xlfn.TEXTJOIN(", ", TRUE, IF(('3.DNAExtractions'!E:E = B624) * ('3.DNAExtractions'!Y:Y = "Y"), '3.DNAExtractions'!D:D, "")),
    IF(
        COUNTIFS('3.DNAExtractions'!E:E, B624, '3.DNAExtractions'!X:X, "Y") &gt; 0,
        _xlfn.TEXTJOIN(", ", TRUE, IF(('3.DNAExtractions'!E:E = B624) * ('3.DNAExtractions'!X:X = "Y"), '3.DNAExtractions'!D:D, "")),
        "Awaiting Status"
    )
)</f>
        <v>Extracted</v>
      </c>
      <c r="G624" s="45" t="s">
        <v>92</v>
      </c>
      <c r="H624" s="8" t="str" cm="1">
        <f t="array" aca="1" ref="H624" ca="1">IF(
    G624="N",
    "",
    IF(
        COUNTIFS('4.Illumina'!E:E, B624, '4.Illumina'!R:R, "Y") &gt; 0,
        _xlfn.TEXTJOIN(", ", TRUE, IF(('4.Illumina'!E:E = B624) * ('4.Illumina'!R:R = "Y"), '4.Illumina'!D:D, "")),
        IF(
            COUNTIFS('4.Illumina'!E:E, B624, '4.Illumina'!Q:Q, "Y") &gt; 0,
            _xlfn.TEXTJOIN(", ", TRUE, IF(('4.Illumina'!E:E = B624) * ('4.Illumina'!Q:Q = "Y"), '4.Illumina'!D:D, "")),
            "Awaiting Status"
        )
    )
)</f>
        <v>Sequenced</v>
      </c>
      <c r="I624" s="26" t="s">
        <v>94</v>
      </c>
      <c r="J624" s="56" t="str" cm="1">
        <f t="array" aca="1" ref="J624" ca="1">IF(
    I624="N",
    "",
    IF(
        COUNTIFS('4.PacBio'!E:E, B624, '4.PacBio'!W:W, "Y") &gt; 0,
        _xlfn.TEXTJOIN(", ", TRUE, IF(('4.PacBio'!E:E = B624) * ('4.PacBio'!W:W = "Y"), '4.PacBio'!D:D, "")),
        IF(
            COUNTIFS('4.PacBio'!E:E, B624, '4.PacBio'!V:V, "Y") &gt; 0,
            _xlfn.TEXTJOIN(", ", TRUE, IF(('4.PacBio'!E:E = B624) * ('4.PacBio'!V:V = "Y"), '4.PacBio'!D:D, "")),
            "Awaiting Status"
        )
    )
)</f>
        <v/>
      </c>
      <c r="K624" s="181" t="s">
        <v>94</v>
      </c>
      <c r="L624" s="8" t="str" cm="1">
        <f t="array" aca="1" ref="L624" ca="1">IF(
    K624="N",
    "",
    IF(
        COUNTIFS('4.HiCLibrary'!E:E, B624, '4.HiCLibrary'!V:V, "Y") &gt; 0,
        _xlfn.TEXTJOIN(", ", TRUE, IF(('4.HiCLibrary'!E:E = B624) * ('4.HiCLibrary'!V:V = "Y"), '4.HiCLibrary'!D:D, "")),
        IF(
            COUNTIFS('4.HiCLibrary'!E:E, B624, '4.HiCLibrary'!U:U, "Y") &gt; 0,
            _xlfn.TEXTJOIN(", ", TRUE, IF(('4.HiCLibrary'!E:E = B624) * ('4.HiCLibrary'!U:U = "Y"), '4.HiCLibrary'!D:D, "")),
            "Awaiting Status"
        )
    )
)</f>
        <v/>
      </c>
      <c r="M624" s="47" t="s">
        <v>94</v>
      </c>
      <c r="N624" s="56" t="str" cm="1">
        <f t="array" aca="1" ref="N624" ca="1">IF(
    M624="N",
    "",
    IF(
        COUNTIFS('4.ONT'!E:E, B624, '4.ONT'!Q:Q, "Y") &gt; 0,
        _xlfn.TEXTJOIN(", ", TRUE, IF(('4.ONT'!E:E = B624) * ('4.ONT'!Q:Q = "Y"), '4.ONT'!D:D, "")),
        IF(
            COUNTIFS('4.ONT'!E:E, B624, '4.ONT'!P:P, "Y") &gt; 0,
            _xlfn.TEXTJOIN(", ", TRUE, IF(('4.ONT'!E:E = B624) * ('4.ONT'!P:P = "Y"), '4.ONT'!D:D, "")),
            "Awaiting Status"
        )
    )
)</f>
        <v/>
      </c>
      <c r="O624" s="60" t="s">
        <v>94</v>
      </c>
      <c r="P624" s="60" t="str" cm="1">
        <f t="array" aca="1" ref="P624" ca="1">IF(
    O624="N",
    "",
    IF(
        COUNTIFS('3.RNAExtractions'!E:E, B624, '3.RNAExtractions'!Z:Z, "Y") &gt; 0,
        _xlfn.TEXTJOIN(", ", TRUE, IF(('3.RNAExtractions'!E:E = B624) * ('3.RNAExtractions'!Z:Z = "Y"), '3.RNAExtractions'!D:D, "")),
        IF(
            COUNTIFS('3.RNAExtractions'!E:E, B624, '3.RNAExtractions'!Y:Y, "Y") &gt; 0,
            _xlfn.TEXTJOIN(", ", TRUE, IF(('3.RNAExtractions'!E:E = B624) * ('3.RNAExtractions'!Y:Y = "Y"), '3.RNAExtractions'!D:D, "")),
            "Awaiting Status"
        )
    )
)</f>
        <v/>
      </c>
      <c r="Q624" s="60"/>
      <c r="R624" s="60" t="str" cm="1">
        <f t="array" aca="1" ref="R624" ca="1">IF(
    Q624="N",
    "",
    IF(
        COUNTIFS('4.RNAIllumina'!E:E, B624, '4.RNAIllumina'!Y:Y, "Y") &gt; 0,
        _xlfn.TEXTJOIN(", ", TRUE, IF(('4.RNAIllumina'!E:E = B624) * ('4.RNAIllumina'!Y:Y = "Y"), '4.RNAIllumina'!D:D, "")),
        IF(
            COUNTIFS('4.RNAIllumina'!E:E, B624, '4.RNAIllumina'!X:X, "Y") &gt; 0,
            _xlfn.TEXTJOIN(", ", TRUE, IF(('4.RNAIllumina'!E:E = B624) * ('4.RNAIllumina'!X:X = "Y"), '4.RNAIllumina'!D:D, "")),
            "Awaiting Status"
        )
    )
)</f>
        <v>Awaiting Status</v>
      </c>
      <c r="T624" s="6" t="str">
        <f ca="1">VLOOKUP($B624,'1.MetaData'!$B:$H,2,FALSE)</f>
        <v>F16-1613</v>
      </c>
      <c r="U624" s="7" t="str">
        <f ca="1">VLOOKUP($B624,'1.MetaData'!$B:$H,3,FALSE)</f>
        <v>Unidentified mackerel</v>
      </c>
      <c r="V624" s="7">
        <f ca="1">VLOOKUP($B624,'1.MetaData'!$B:$H,4,FALSE)</f>
        <v>0</v>
      </c>
      <c r="W624" s="6">
        <f ca="1">VLOOKUP($B624,'1.MetaData'!$B:$H,5,FALSE)</f>
        <v>0</v>
      </c>
      <c r="X624" s="6" t="str">
        <f ca="1">VLOOKUP($B624,'1.MetaData'!$B:$H,6,FALSE)</f>
        <v>TrEnD</v>
      </c>
      <c r="Z624"/>
    </row>
    <row r="625" spans="1:26" hidden="1" x14ac:dyDescent="0.25">
      <c r="A625" s="17">
        <v>624</v>
      </c>
      <c r="B625" s="3" t="str">
        <f t="shared" ca="1" si="12"/>
        <v>OG624</v>
      </c>
      <c r="C625" s="219" t="s">
        <v>96</v>
      </c>
      <c r="D625" s="4">
        <f ca="1">COUNTIF('2.Tissue'!C:C,B625)</f>
        <v>1</v>
      </c>
      <c r="E625" s="4">
        <f ca="1">COUNTIFS('3.DNAExtractions'!$E:$E,$B625,'3.DNAExtractions'!$D:$D,E$1)</f>
        <v>1</v>
      </c>
      <c r="F625" s="2" t="str" cm="1">
        <f t="array" aca="1" ref="F625" ca="1">IF(
    COUNTIFS('3.DNAExtractions'!E:E, B625, '3.DNAExtractions'!Y:Y, "Y") &gt; 0,
    _xlfn.TEXTJOIN(", ", TRUE, IF(('3.DNAExtractions'!E:E = B625) * ('3.DNAExtractions'!Y:Y = "Y"), '3.DNAExtractions'!D:D, "")),
    IF(
        COUNTIFS('3.DNAExtractions'!E:E, B625, '3.DNAExtractions'!X:X, "Y") &gt; 0,
        _xlfn.TEXTJOIN(", ", TRUE, IF(('3.DNAExtractions'!E:E = B625) * ('3.DNAExtractions'!X:X = "Y"), '3.DNAExtractions'!D:D, "")),
        "Awaiting Status"
    )
)</f>
        <v>Extracted</v>
      </c>
      <c r="G625" s="45" t="s">
        <v>92</v>
      </c>
      <c r="H625" s="8" t="str" cm="1">
        <f t="array" aca="1" ref="H625" ca="1">IF(
    G625="N",
    "",
    IF(
        COUNTIFS('4.Illumina'!E:E, B625, '4.Illumina'!R:R, "Y") &gt; 0,
        _xlfn.TEXTJOIN(", ", TRUE, IF(('4.Illumina'!E:E = B625) * ('4.Illumina'!R:R = "Y"), '4.Illumina'!D:D, "")),
        IF(
            COUNTIFS('4.Illumina'!E:E, B625, '4.Illumina'!Q:Q, "Y") &gt; 0,
            _xlfn.TEXTJOIN(", ", TRUE, IF(('4.Illumina'!E:E = B625) * ('4.Illumina'!Q:Q = "Y"), '4.Illumina'!D:D, "")),
            "Awaiting Status"
        )
    )
)</f>
        <v>Sequenced</v>
      </c>
      <c r="I625" s="26" t="s">
        <v>94</v>
      </c>
      <c r="J625" s="56" t="str" cm="1">
        <f t="array" aca="1" ref="J625" ca="1">IF(
    I625="N",
    "",
    IF(
        COUNTIFS('4.PacBio'!E:E, B625, '4.PacBio'!W:W, "Y") &gt; 0,
        _xlfn.TEXTJOIN(", ", TRUE, IF(('4.PacBio'!E:E = B625) * ('4.PacBio'!W:W = "Y"), '4.PacBio'!D:D, "")),
        IF(
            COUNTIFS('4.PacBio'!E:E, B625, '4.PacBio'!V:V, "Y") &gt; 0,
            _xlfn.TEXTJOIN(", ", TRUE, IF(('4.PacBio'!E:E = B625) * ('4.PacBio'!V:V = "Y"), '4.PacBio'!D:D, "")),
            "Awaiting Status"
        )
    )
)</f>
        <v/>
      </c>
      <c r="K625" s="181" t="s">
        <v>94</v>
      </c>
      <c r="L625" s="8" t="str" cm="1">
        <f t="array" aca="1" ref="L625" ca="1">IF(
    K625="N",
    "",
    IF(
        COUNTIFS('4.HiCLibrary'!E:E, B625, '4.HiCLibrary'!V:V, "Y") &gt; 0,
        _xlfn.TEXTJOIN(", ", TRUE, IF(('4.HiCLibrary'!E:E = B625) * ('4.HiCLibrary'!V:V = "Y"), '4.HiCLibrary'!D:D, "")),
        IF(
            COUNTIFS('4.HiCLibrary'!E:E, B625, '4.HiCLibrary'!U:U, "Y") &gt; 0,
            _xlfn.TEXTJOIN(", ", TRUE, IF(('4.HiCLibrary'!E:E = B625) * ('4.HiCLibrary'!U:U = "Y"), '4.HiCLibrary'!D:D, "")),
            "Awaiting Status"
        )
    )
)</f>
        <v/>
      </c>
      <c r="M625" s="47" t="s">
        <v>94</v>
      </c>
      <c r="N625" s="56" t="str" cm="1">
        <f t="array" aca="1" ref="N625" ca="1">IF(
    M625="N",
    "",
    IF(
        COUNTIFS('4.ONT'!E:E, B625, '4.ONT'!Q:Q, "Y") &gt; 0,
        _xlfn.TEXTJOIN(", ", TRUE, IF(('4.ONT'!E:E = B625) * ('4.ONT'!Q:Q = "Y"), '4.ONT'!D:D, "")),
        IF(
            COUNTIFS('4.ONT'!E:E, B625, '4.ONT'!P:P, "Y") &gt; 0,
            _xlfn.TEXTJOIN(", ", TRUE, IF(('4.ONT'!E:E = B625) * ('4.ONT'!P:P = "Y"), '4.ONT'!D:D, "")),
            "Awaiting Status"
        )
    )
)</f>
        <v/>
      </c>
      <c r="O625" s="60" t="s">
        <v>94</v>
      </c>
      <c r="P625" s="60" t="str" cm="1">
        <f t="array" aca="1" ref="P625" ca="1">IF(
    O625="N",
    "",
    IF(
        COUNTIFS('3.RNAExtractions'!E:E, B625, '3.RNAExtractions'!Z:Z, "Y") &gt; 0,
        _xlfn.TEXTJOIN(", ", TRUE, IF(('3.RNAExtractions'!E:E = B625) * ('3.RNAExtractions'!Z:Z = "Y"), '3.RNAExtractions'!D:D, "")),
        IF(
            COUNTIFS('3.RNAExtractions'!E:E, B625, '3.RNAExtractions'!Y:Y, "Y") &gt; 0,
            _xlfn.TEXTJOIN(", ", TRUE, IF(('3.RNAExtractions'!E:E = B625) * ('3.RNAExtractions'!Y:Y = "Y"), '3.RNAExtractions'!D:D, "")),
            "Awaiting Status"
        )
    )
)</f>
        <v/>
      </c>
      <c r="Q625" s="60"/>
      <c r="R625" s="60" t="str" cm="1">
        <f t="array" aca="1" ref="R625" ca="1">IF(
    Q625="N",
    "",
    IF(
        COUNTIFS('4.RNAIllumina'!E:E, B625, '4.RNAIllumina'!Y:Y, "Y") &gt; 0,
        _xlfn.TEXTJOIN(", ", TRUE, IF(('4.RNAIllumina'!E:E = B625) * ('4.RNAIllumina'!Y:Y = "Y"), '4.RNAIllumina'!D:D, "")),
        IF(
            COUNTIFS('4.RNAIllumina'!E:E, B625, '4.RNAIllumina'!X:X, "Y") &gt; 0,
            _xlfn.TEXTJOIN(", ", TRUE, IF(('4.RNAIllumina'!E:E = B625) * ('4.RNAIllumina'!X:X = "Y"), '4.RNAIllumina'!D:D, "")),
            "Awaiting Status"
        )
    )
)</f>
        <v>Awaiting Status</v>
      </c>
      <c r="T625" s="6" t="str">
        <f ca="1">VLOOKUP($B625,'1.MetaData'!$B:$H,2,FALSE)</f>
        <v>F16-1616</v>
      </c>
      <c r="U625" s="7" t="str">
        <f ca="1">VLOOKUP($B625,'1.MetaData'!$B:$H,3,FALSE)</f>
        <v>Zabidius novemaculeatus</v>
      </c>
      <c r="V625" s="7">
        <f ca="1">VLOOKUP($B625,'1.MetaData'!$B:$H,4,FALSE)</f>
        <v>0</v>
      </c>
      <c r="W625" s="6">
        <f ca="1">VLOOKUP($B625,'1.MetaData'!$B:$H,5,FALSE)</f>
        <v>0</v>
      </c>
      <c r="X625" s="6" t="str">
        <f ca="1">VLOOKUP($B625,'1.MetaData'!$B:$H,6,FALSE)</f>
        <v>TrEnD</v>
      </c>
      <c r="Z625"/>
    </row>
    <row r="626" spans="1:26" hidden="1" x14ac:dyDescent="0.25">
      <c r="A626" s="17">
        <v>625</v>
      </c>
      <c r="B626" s="3" t="str">
        <f t="shared" ca="1" si="12"/>
        <v>OG625</v>
      </c>
      <c r="C626" s="219" t="s">
        <v>107</v>
      </c>
      <c r="D626" s="4">
        <f ca="1">COUNTIF('2.Tissue'!C:C,B626)</f>
        <v>0</v>
      </c>
      <c r="E626" s="4">
        <f ca="1">COUNTIFS('3.DNAExtractions'!$E:$E,$B626,'3.DNAExtractions'!$D:$D,E$1)</f>
        <v>0</v>
      </c>
      <c r="F626" s="2" t="str" cm="1">
        <f t="array" aca="1" ref="F626" ca="1">IF(
    COUNTIFS('3.DNAExtractions'!E:E, B626, '3.DNAExtractions'!Y:Y, "Y") &gt; 0,
    _xlfn.TEXTJOIN(", ", TRUE, IF(('3.DNAExtractions'!E:E = B626) * ('3.DNAExtractions'!Y:Y = "Y"), '3.DNAExtractions'!D:D, "")),
    IF(
        COUNTIFS('3.DNAExtractions'!E:E, B626, '3.DNAExtractions'!X:X, "Y") &gt; 0,
        _xlfn.TEXTJOIN(", ", TRUE, IF(('3.DNAExtractions'!E:E = B626) * ('3.DNAExtractions'!X:X = "Y"), '3.DNAExtractions'!D:D, "")),
        "Awaiting Status"
    )
)</f>
        <v>Awaiting Status</v>
      </c>
      <c r="G626" s="26" t="s">
        <v>94</v>
      </c>
      <c r="H626" s="8" t="str" cm="1">
        <f t="array" aca="1" ref="H626" ca="1">IF(
    G626="N",
    "",
    IF(
        COUNTIFS('4.Illumina'!E:E, B626, '4.Illumina'!R:R, "Y") &gt; 0,
        _xlfn.TEXTJOIN(", ", TRUE, IF(('4.Illumina'!E:E = B626) * ('4.Illumina'!R:R = "Y"), '4.Illumina'!D:D, "")),
        IF(
            COUNTIFS('4.Illumina'!E:E, B626, '4.Illumina'!Q:Q, "Y") &gt; 0,
            _xlfn.TEXTJOIN(", ", TRUE, IF(('4.Illumina'!E:E = B626) * ('4.Illumina'!Q:Q = "Y"), '4.Illumina'!D:D, "")),
            "Awaiting Status"
        )
    )
)</f>
        <v/>
      </c>
      <c r="I626" s="26" t="s">
        <v>94</v>
      </c>
      <c r="J626" s="56" t="str" cm="1">
        <f t="array" aca="1" ref="J626" ca="1">IF(
    I626="N",
    "",
    IF(
        COUNTIFS('4.PacBio'!E:E, B626, '4.PacBio'!W:W, "Y") &gt; 0,
        _xlfn.TEXTJOIN(", ", TRUE, IF(('4.PacBio'!E:E = B626) * ('4.PacBio'!W:W = "Y"), '4.PacBio'!D:D, "")),
        IF(
            COUNTIFS('4.PacBio'!E:E, B626, '4.PacBio'!V:V, "Y") &gt; 0,
            _xlfn.TEXTJOIN(", ", TRUE, IF(('4.PacBio'!E:E = B626) * ('4.PacBio'!V:V = "Y"), '4.PacBio'!D:D, "")),
            "Awaiting Status"
        )
    )
)</f>
        <v/>
      </c>
      <c r="K626" s="26" t="s">
        <v>94</v>
      </c>
      <c r="L626" s="8" t="str" cm="1">
        <f t="array" aca="1" ref="L626" ca="1">IF(
    K626="N",
    "",
    IF(
        COUNTIFS('4.HiCLibrary'!E:E, B626, '4.HiCLibrary'!V:V, "Y") &gt; 0,
        _xlfn.TEXTJOIN(", ", TRUE, IF(('4.HiCLibrary'!E:E = B626) * ('4.HiCLibrary'!V:V = "Y"), '4.HiCLibrary'!D:D, "")),
        IF(
            COUNTIFS('4.HiCLibrary'!E:E, B626, '4.HiCLibrary'!U:U, "Y") &gt; 0,
            _xlfn.TEXTJOIN(", ", TRUE, IF(('4.HiCLibrary'!E:E = B626) * ('4.HiCLibrary'!U:U = "Y"), '4.HiCLibrary'!D:D, "")),
            "Awaiting Status"
        )
    )
)</f>
        <v/>
      </c>
      <c r="M626" s="26" t="s">
        <v>94</v>
      </c>
      <c r="N626" s="56" t="str" cm="1">
        <f t="array" aca="1" ref="N626" ca="1">IF(
    M626="N",
    "",
    IF(
        COUNTIFS('4.ONT'!E:E, B626, '4.ONT'!Q:Q, "Y") &gt; 0,
        _xlfn.TEXTJOIN(", ", TRUE, IF(('4.ONT'!E:E = B626) * ('4.ONT'!Q:Q = "Y"), '4.ONT'!D:D, "")),
        IF(
            COUNTIFS('4.ONT'!E:E, B626, '4.ONT'!P:P, "Y") &gt; 0,
            _xlfn.TEXTJOIN(", ", TRUE, IF(('4.ONT'!E:E = B626) * ('4.ONT'!P:P = "Y"), '4.ONT'!D:D, "")),
            "Awaiting Status"
        )
    )
)</f>
        <v/>
      </c>
      <c r="O626" s="26" t="s">
        <v>94</v>
      </c>
      <c r="P626" s="60" t="str" cm="1">
        <f t="array" aca="1" ref="P626" ca="1">IF(
    O626="N",
    "",
    IF(
        COUNTIFS('3.RNAExtractions'!E:E, B626, '3.RNAExtractions'!Z:Z, "Y") &gt; 0,
        _xlfn.TEXTJOIN(", ", TRUE, IF(('3.RNAExtractions'!E:E = B626) * ('3.RNAExtractions'!Z:Z = "Y"), '3.RNAExtractions'!D:D, "")),
        IF(
            COUNTIFS('3.RNAExtractions'!E:E, B626, '3.RNAExtractions'!Y:Y, "Y") &gt; 0,
            _xlfn.TEXTJOIN(", ", TRUE, IF(('3.RNAExtractions'!E:E = B626) * ('3.RNAExtractions'!Y:Y = "Y"), '3.RNAExtractions'!D:D, "")),
            "Awaiting Status"
        )
    )
)</f>
        <v/>
      </c>
      <c r="Q626" s="26" t="s">
        <v>94</v>
      </c>
      <c r="R626" s="60" t="str" cm="1">
        <f t="array" aca="1" ref="R626" ca="1">IF(
    Q626="N",
    "",
    IF(
        COUNTIFS('4.RNAIllumina'!E:E, B626, '4.RNAIllumina'!Y:Y, "Y") &gt; 0,
        _xlfn.TEXTJOIN(", ", TRUE, IF(('4.RNAIllumina'!E:E = B626) * ('4.RNAIllumina'!Y:Y = "Y"), '4.RNAIllumina'!D:D, "")),
        IF(
            COUNTIFS('4.RNAIllumina'!E:E, B626, '4.RNAIllumina'!X:X, "Y") &gt; 0,
            _xlfn.TEXTJOIN(", ", TRUE, IF(('4.RNAIllumina'!E:E = B626) * ('4.RNAIllumina'!X:X = "Y"), '4.RNAIllumina'!D:D, "")),
            "Awaiting Status"
        )
    )
)</f>
        <v/>
      </c>
      <c r="T626" s="6" t="str">
        <f ca="1">VLOOKUP($B626,'1.MetaData'!$B:$H,2,FALSE)</f>
        <v>Doesn’t exist</v>
      </c>
      <c r="U626" s="7" t="str">
        <f ca="1">VLOOKUP($B626,'1.MetaData'!$B:$H,3,FALSE)</f>
        <v>Doesn’t exist</v>
      </c>
      <c r="V626" s="7">
        <f ca="1">VLOOKUP($B626,'1.MetaData'!$B:$H,4,FALSE)</f>
        <v>0</v>
      </c>
      <c r="W626" s="6">
        <f ca="1">VLOOKUP($B626,'1.MetaData'!$B:$H,5,FALSE)</f>
        <v>0</v>
      </c>
      <c r="X626" s="6">
        <f ca="1">VLOOKUP($B626,'1.MetaData'!$B:$H,6,FALSE)</f>
        <v>0</v>
      </c>
      <c r="Z626"/>
    </row>
    <row r="627" spans="1:26" hidden="1" x14ac:dyDescent="0.25">
      <c r="A627" s="17">
        <v>626</v>
      </c>
      <c r="B627" s="3" t="str">
        <f t="shared" ca="1" si="12"/>
        <v>OG626</v>
      </c>
      <c r="C627" s="219" t="s">
        <v>107</v>
      </c>
      <c r="D627" s="4">
        <f ca="1">COUNTIF('2.Tissue'!C:C,B627)</f>
        <v>0</v>
      </c>
      <c r="E627" s="4">
        <f ca="1">COUNTIFS('3.DNAExtractions'!$E:$E,$B627,'3.DNAExtractions'!$D:$D,E$1)</f>
        <v>0</v>
      </c>
      <c r="F627" s="2" t="str" cm="1">
        <f t="array" aca="1" ref="F627" ca="1">IF(
    COUNTIFS('3.DNAExtractions'!E:E, B627, '3.DNAExtractions'!Y:Y, "Y") &gt; 0,
    _xlfn.TEXTJOIN(", ", TRUE, IF(('3.DNAExtractions'!E:E = B627) * ('3.DNAExtractions'!Y:Y = "Y"), '3.DNAExtractions'!D:D, "")),
    IF(
        COUNTIFS('3.DNAExtractions'!E:E, B627, '3.DNAExtractions'!X:X, "Y") &gt; 0,
        _xlfn.TEXTJOIN(", ", TRUE, IF(('3.DNAExtractions'!E:E = B627) * ('3.DNAExtractions'!X:X = "Y"), '3.DNAExtractions'!D:D, "")),
        "Awaiting Status"
    )
)</f>
        <v>Awaiting Status</v>
      </c>
      <c r="G627" s="26" t="s">
        <v>94</v>
      </c>
      <c r="H627" s="8" t="str" cm="1">
        <f t="array" aca="1" ref="H627" ca="1">IF(
    G627="N",
    "",
    IF(
        COUNTIFS('4.Illumina'!E:E, B627, '4.Illumina'!R:R, "Y") &gt; 0,
        _xlfn.TEXTJOIN(", ", TRUE, IF(('4.Illumina'!E:E = B627) * ('4.Illumina'!R:R = "Y"), '4.Illumina'!D:D, "")),
        IF(
            COUNTIFS('4.Illumina'!E:E, B627, '4.Illumina'!Q:Q, "Y") &gt; 0,
            _xlfn.TEXTJOIN(", ", TRUE, IF(('4.Illumina'!E:E = B627) * ('4.Illumina'!Q:Q = "Y"), '4.Illumina'!D:D, "")),
            "Awaiting Status"
        )
    )
)</f>
        <v/>
      </c>
      <c r="I627" s="26" t="s">
        <v>94</v>
      </c>
      <c r="J627" s="56" t="str" cm="1">
        <f t="array" aca="1" ref="J627" ca="1">IF(
    I627="N",
    "",
    IF(
        COUNTIFS('4.PacBio'!E:E, B627, '4.PacBio'!W:W, "Y") &gt; 0,
        _xlfn.TEXTJOIN(", ", TRUE, IF(('4.PacBio'!E:E = B627) * ('4.PacBio'!W:W = "Y"), '4.PacBio'!D:D, "")),
        IF(
            COUNTIFS('4.PacBio'!E:E, B627, '4.PacBio'!V:V, "Y") &gt; 0,
            _xlfn.TEXTJOIN(", ", TRUE, IF(('4.PacBio'!E:E = B627) * ('4.PacBio'!V:V = "Y"), '4.PacBio'!D:D, "")),
            "Awaiting Status"
        )
    )
)</f>
        <v/>
      </c>
      <c r="K627" s="26" t="s">
        <v>94</v>
      </c>
      <c r="L627" s="8" t="str" cm="1">
        <f t="array" aca="1" ref="L627" ca="1">IF(
    K627="N",
    "",
    IF(
        COUNTIFS('4.HiCLibrary'!E:E, B627, '4.HiCLibrary'!V:V, "Y") &gt; 0,
        _xlfn.TEXTJOIN(", ", TRUE, IF(('4.HiCLibrary'!E:E = B627) * ('4.HiCLibrary'!V:V = "Y"), '4.HiCLibrary'!D:D, "")),
        IF(
            COUNTIFS('4.HiCLibrary'!E:E, B627, '4.HiCLibrary'!U:U, "Y") &gt; 0,
            _xlfn.TEXTJOIN(", ", TRUE, IF(('4.HiCLibrary'!E:E = B627) * ('4.HiCLibrary'!U:U = "Y"), '4.HiCLibrary'!D:D, "")),
            "Awaiting Status"
        )
    )
)</f>
        <v/>
      </c>
      <c r="M627" s="26" t="s">
        <v>94</v>
      </c>
      <c r="N627" s="56" t="str" cm="1">
        <f t="array" aca="1" ref="N627" ca="1">IF(
    M627="N",
    "",
    IF(
        COUNTIFS('4.ONT'!E:E, B627, '4.ONT'!Q:Q, "Y") &gt; 0,
        _xlfn.TEXTJOIN(", ", TRUE, IF(('4.ONT'!E:E = B627) * ('4.ONT'!Q:Q = "Y"), '4.ONT'!D:D, "")),
        IF(
            COUNTIFS('4.ONT'!E:E, B627, '4.ONT'!P:P, "Y") &gt; 0,
            _xlfn.TEXTJOIN(", ", TRUE, IF(('4.ONT'!E:E = B627) * ('4.ONT'!P:P = "Y"), '4.ONT'!D:D, "")),
            "Awaiting Status"
        )
    )
)</f>
        <v/>
      </c>
      <c r="O627" s="26" t="s">
        <v>94</v>
      </c>
      <c r="P627" s="60" t="str" cm="1">
        <f t="array" aca="1" ref="P627" ca="1">IF(
    O627="N",
    "",
    IF(
        COUNTIFS('3.RNAExtractions'!E:E, B627, '3.RNAExtractions'!Z:Z, "Y") &gt; 0,
        _xlfn.TEXTJOIN(", ", TRUE, IF(('3.RNAExtractions'!E:E = B627) * ('3.RNAExtractions'!Z:Z = "Y"), '3.RNAExtractions'!D:D, "")),
        IF(
            COUNTIFS('3.RNAExtractions'!E:E, B627, '3.RNAExtractions'!Y:Y, "Y") &gt; 0,
            _xlfn.TEXTJOIN(", ", TRUE, IF(('3.RNAExtractions'!E:E = B627) * ('3.RNAExtractions'!Y:Y = "Y"), '3.RNAExtractions'!D:D, "")),
            "Awaiting Status"
        )
    )
)</f>
        <v/>
      </c>
      <c r="Q627" s="26" t="s">
        <v>94</v>
      </c>
      <c r="R627" s="60" t="str" cm="1">
        <f t="array" aca="1" ref="R627" ca="1">IF(
    Q627="N",
    "",
    IF(
        COUNTIFS('4.RNAIllumina'!E:E, B627, '4.RNAIllumina'!Y:Y, "Y") &gt; 0,
        _xlfn.TEXTJOIN(", ", TRUE, IF(('4.RNAIllumina'!E:E = B627) * ('4.RNAIllumina'!Y:Y = "Y"), '4.RNAIllumina'!D:D, "")),
        IF(
            COUNTIFS('4.RNAIllumina'!E:E, B627, '4.RNAIllumina'!X:X, "Y") &gt; 0,
            _xlfn.TEXTJOIN(", ", TRUE, IF(('4.RNAIllumina'!E:E = B627) * ('4.RNAIllumina'!X:X = "Y"), '4.RNAIllumina'!D:D, "")),
            "Awaiting Status"
        )
    )
)</f>
        <v/>
      </c>
      <c r="T627" s="6" t="str">
        <f ca="1">VLOOKUP($B627,'1.MetaData'!$B:$H,2,FALSE)</f>
        <v>Doesn’t exist</v>
      </c>
      <c r="U627" s="7" t="str">
        <f ca="1">VLOOKUP($B627,'1.MetaData'!$B:$H,3,FALSE)</f>
        <v>Doesn’t exist</v>
      </c>
      <c r="V627" s="7">
        <f ca="1">VLOOKUP($B627,'1.MetaData'!$B:$H,4,FALSE)</f>
        <v>0</v>
      </c>
      <c r="W627" s="6">
        <f ca="1">VLOOKUP($B627,'1.MetaData'!$B:$H,5,FALSE)</f>
        <v>0</v>
      </c>
      <c r="X627" s="6">
        <f ca="1">VLOOKUP($B627,'1.MetaData'!$B:$H,6,FALSE)</f>
        <v>0</v>
      </c>
      <c r="Z627"/>
    </row>
    <row r="628" spans="1:26" hidden="1" x14ac:dyDescent="0.25">
      <c r="A628" s="17">
        <v>627</v>
      </c>
      <c r="B628" s="3" t="str">
        <f t="shared" ca="1" si="12"/>
        <v>OG627</v>
      </c>
      <c r="C628" s="219" t="s">
        <v>107</v>
      </c>
      <c r="D628" s="4">
        <f ca="1">COUNTIF('2.Tissue'!C:C,B628)</f>
        <v>0</v>
      </c>
      <c r="E628" s="4">
        <f ca="1">COUNTIFS('3.DNAExtractions'!$E:$E,$B628,'3.DNAExtractions'!$D:$D,E$1)</f>
        <v>0</v>
      </c>
      <c r="F628" s="2" t="str" cm="1">
        <f t="array" aca="1" ref="F628" ca="1">IF(
    COUNTIFS('3.DNAExtractions'!E:E, B628, '3.DNAExtractions'!Y:Y, "Y") &gt; 0,
    _xlfn.TEXTJOIN(", ", TRUE, IF(('3.DNAExtractions'!E:E = B628) * ('3.DNAExtractions'!Y:Y = "Y"), '3.DNAExtractions'!D:D, "")),
    IF(
        COUNTIFS('3.DNAExtractions'!E:E, B628, '3.DNAExtractions'!X:X, "Y") &gt; 0,
        _xlfn.TEXTJOIN(", ", TRUE, IF(('3.DNAExtractions'!E:E = B628) * ('3.DNAExtractions'!X:X = "Y"), '3.DNAExtractions'!D:D, "")),
        "Awaiting Status"
    )
)</f>
        <v>Awaiting Status</v>
      </c>
      <c r="G628" s="26" t="s">
        <v>94</v>
      </c>
      <c r="H628" s="8" t="str" cm="1">
        <f t="array" aca="1" ref="H628" ca="1">IF(
    G628="N",
    "",
    IF(
        COUNTIFS('4.Illumina'!E:E, B628, '4.Illumina'!R:R, "Y") &gt; 0,
        _xlfn.TEXTJOIN(", ", TRUE, IF(('4.Illumina'!E:E = B628) * ('4.Illumina'!R:R = "Y"), '4.Illumina'!D:D, "")),
        IF(
            COUNTIFS('4.Illumina'!E:E, B628, '4.Illumina'!Q:Q, "Y") &gt; 0,
            _xlfn.TEXTJOIN(", ", TRUE, IF(('4.Illumina'!E:E = B628) * ('4.Illumina'!Q:Q = "Y"), '4.Illumina'!D:D, "")),
            "Awaiting Status"
        )
    )
)</f>
        <v/>
      </c>
      <c r="I628" s="26" t="s">
        <v>94</v>
      </c>
      <c r="J628" s="56" t="str" cm="1">
        <f t="array" aca="1" ref="J628" ca="1">IF(
    I628="N",
    "",
    IF(
        COUNTIFS('4.PacBio'!E:E, B628, '4.PacBio'!W:W, "Y") &gt; 0,
        _xlfn.TEXTJOIN(", ", TRUE, IF(('4.PacBio'!E:E = B628) * ('4.PacBio'!W:W = "Y"), '4.PacBio'!D:D, "")),
        IF(
            COUNTIFS('4.PacBio'!E:E, B628, '4.PacBio'!V:V, "Y") &gt; 0,
            _xlfn.TEXTJOIN(", ", TRUE, IF(('4.PacBio'!E:E = B628) * ('4.PacBio'!V:V = "Y"), '4.PacBio'!D:D, "")),
            "Awaiting Status"
        )
    )
)</f>
        <v/>
      </c>
      <c r="K628" s="26" t="s">
        <v>94</v>
      </c>
      <c r="L628" s="8" t="str" cm="1">
        <f t="array" aca="1" ref="L628" ca="1">IF(
    K628="N",
    "",
    IF(
        COUNTIFS('4.HiCLibrary'!E:E, B628, '4.HiCLibrary'!V:V, "Y") &gt; 0,
        _xlfn.TEXTJOIN(", ", TRUE, IF(('4.HiCLibrary'!E:E = B628) * ('4.HiCLibrary'!V:V = "Y"), '4.HiCLibrary'!D:D, "")),
        IF(
            COUNTIFS('4.HiCLibrary'!E:E, B628, '4.HiCLibrary'!U:U, "Y") &gt; 0,
            _xlfn.TEXTJOIN(", ", TRUE, IF(('4.HiCLibrary'!E:E = B628) * ('4.HiCLibrary'!U:U = "Y"), '4.HiCLibrary'!D:D, "")),
            "Awaiting Status"
        )
    )
)</f>
        <v/>
      </c>
      <c r="M628" s="26" t="s">
        <v>94</v>
      </c>
      <c r="N628" s="56" t="str" cm="1">
        <f t="array" aca="1" ref="N628" ca="1">IF(
    M628="N",
    "",
    IF(
        COUNTIFS('4.ONT'!E:E, B628, '4.ONT'!Q:Q, "Y") &gt; 0,
        _xlfn.TEXTJOIN(", ", TRUE, IF(('4.ONT'!E:E = B628) * ('4.ONT'!Q:Q = "Y"), '4.ONT'!D:D, "")),
        IF(
            COUNTIFS('4.ONT'!E:E, B628, '4.ONT'!P:P, "Y") &gt; 0,
            _xlfn.TEXTJOIN(", ", TRUE, IF(('4.ONT'!E:E = B628) * ('4.ONT'!P:P = "Y"), '4.ONT'!D:D, "")),
            "Awaiting Status"
        )
    )
)</f>
        <v/>
      </c>
      <c r="O628" s="26" t="s">
        <v>94</v>
      </c>
      <c r="P628" s="60" t="str" cm="1">
        <f t="array" aca="1" ref="P628" ca="1">IF(
    O628="N",
    "",
    IF(
        COUNTIFS('3.RNAExtractions'!E:E, B628, '3.RNAExtractions'!Z:Z, "Y") &gt; 0,
        _xlfn.TEXTJOIN(", ", TRUE, IF(('3.RNAExtractions'!E:E = B628) * ('3.RNAExtractions'!Z:Z = "Y"), '3.RNAExtractions'!D:D, "")),
        IF(
            COUNTIFS('3.RNAExtractions'!E:E, B628, '3.RNAExtractions'!Y:Y, "Y") &gt; 0,
            _xlfn.TEXTJOIN(", ", TRUE, IF(('3.RNAExtractions'!E:E = B628) * ('3.RNAExtractions'!Y:Y = "Y"), '3.RNAExtractions'!D:D, "")),
            "Awaiting Status"
        )
    )
)</f>
        <v/>
      </c>
      <c r="Q628" s="26" t="s">
        <v>94</v>
      </c>
      <c r="R628" s="60" t="str" cm="1">
        <f t="array" aca="1" ref="R628" ca="1">IF(
    Q628="N",
    "",
    IF(
        COUNTIFS('4.RNAIllumina'!E:E, B628, '4.RNAIllumina'!Y:Y, "Y") &gt; 0,
        _xlfn.TEXTJOIN(", ", TRUE, IF(('4.RNAIllumina'!E:E = B628) * ('4.RNAIllumina'!Y:Y = "Y"), '4.RNAIllumina'!D:D, "")),
        IF(
            COUNTIFS('4.RNAIllumina'!E:E, B628, '4.RNAIllumina'!X:X, "Y") &gt; 0,
            _xlfn.TEXTJOIN(", ", TRUE, IF(('4.RNAIllumina'!E:E = B628) * ('4.RNAIllumina'!X:X = "Y"), '4.RNAIllumina'!D:D, "")),
            "Awaiting Status"
        )
    )
)</f>
        <v/>
      </c>
      <c r="T628" s="6" t="str">
        <f ca="1">VLOOKUP($B628,'1.MetaData'!$B:$H,2,FALSE)</f>
        <v>Doesn’t exist</v>
      </c>
      <c r="U628" s="7" t="str">
        <f ca="1">VLOOKUP($B628,'1.MetaData'!$B:$H,3,FALSE)</f>
        <v>Doesn’t exist</v>
      </c>
      <c r="V628" s="7">
        <f ca="1">VLOOKUP($B628,'1.MetaData'!$B:$H,4,FALSE)</f>
        <v>0</v>
      </c>
      <c r="W628" s="6">
        <f ca="1">VLOOKUP($B628,'1.MetaData'!$B:$H,5,FALSE)</f>
        <v>0</v>
      </c>
      <c r="X628" s="6">
        <f ca="1">VLOOKUP($B628,'1.MetaData'!$B:$H,6,FALSE)</f>
        <v>0</v>
      </c>
      <c r="Z628"/>
    </row>
    <row r="629" spans="1:26" hidden="1" x14ac:dyDescent="0.25">
      <c r="A629" s="17">
        <v>628</v>
      </c>
      <c r="B629" s="3" t="str">
        <f t="shared" ca="1" si="12"/>
        <v>OG628</v>
      </c>
      <c r="C629" s="219" t="s">
        <v>107</v>
      </c>
      <c r="D629" s="4">
        <f ca="1">COUNTIF('2.Tissue'!C:C,B629)</f>
        <v>0</v>
      </c>
      <c r="E629" s="4">
        <f ca="1">COUNTIFS('3.DNAExtractions'!$E:$E,$B629,'3.DNAExtractions'!$D:$D,E$1)</f>
        <v>0</v>
      </c>
      <c r="F629" s="2" t="str" cm="1">
        <f t="array" aca="1" ref="F629" ca="1">IF(
    COUNTIFS('3.DNAExtractions'!E:E, B629, '3.DNAExtractions'!Y:Y, "Y") &gt; 0,
    _xlfn.TEXTJOIN(", ", TRUE, IF(('3.DNAExtractions'!E:E = B629) * ('3.DNAExtractions'!Y:Y = "Y"), '3.DNAExtractions'!D:D, "")),
    IF(
        COUNTIFS('3.DNAExtractions'!E:E, B629, '3.DNAExtractions'!X:X, "Y") &gt; 0,
        _xlfn.TEXTJOIN(", ", TRUE, IF(('3.DNAExtractions'!E:E = B629) * ('3.DNAExtractions'!X:X = "Y"), '3.DNAExtractions'!D:D, "")),
        "Awaiting Status"
    )
)</f>
        <v>Awaiting Status</v>
      </c>
      <c r="G629" s="26" t="s">
        <v>94</v>
      </c>
      <c r="H629" s="8" t="str" cm="1">
        <f t="array" aca="1" ref="H629" ca="1">IF(
    G629="N",
    "",
    IF(
        COUNTIFS('4.Illumina'!E:E, B629, '4.Illumina'!R:R, "Y") &gt; 0,
        _xlfn.TEXTJOIN(", ", TRUE, IF(('4.Illumina'!E:E = B629) * ('4.Illumina'!R:R = "Y"), '4.Illumina'!D:D, "")),
        IF(
            COUNTIFS('4.Illumina'!E:E, B629, '4.Illumina'!Q:Q, "Y") &gt; 0,
            _xlfn.TEXTJOIN(", ", TRUE, IF(('4.Illumina'!E:E = B629) * ('4.Illumina'!Q:Q = "Y"), '4.Illumina'!D:D, "")),
            "Awaiting Status"
        )
    )
)</f>
        <v/>
      </c>
      <c r="I629" s="26" t="s">
        <v>94</v>
      </c>
      <c r="J629" s="56" t="str" cm="1">
        <f t="array" aca="1" ref="J629" ca="1">IF(
    I629="N",
    "",
    IF(
        COUNTIFS('4.PacBio'!E:E, B629, '4.PacBio'!W:W, "Y") &gt; 0,
        _xlfn.TEXTJOIN(", ", TRUE, IF(('4.PacBio'!E:E = B629) * ('4.PacBio'!W:W = "Y"), '4.PacBio'!D:D, "")),
        IF(
            COUNTIFS('4.PacBio'!E:E, B629, '4.PacBio'!V:V, "Y") &gt; 0,
            _xlfn.TEXTJOIN(", ", TRUE, IF(('4.PacBio'!E:E = B629) * ('4.PacBio'!V:V = "Y"), '4.PacBio'!D:D, "")),
            "Awaiting Status"
        )
    )
)</f>
        <v/>
      </c>
      <c r="K629" s="26" t="s">
        <v>94</v>
      </c>
      <c r="L629" s="8" t="str" cm="1">
        <f t="array" aca="1" ref="L629" ca="1">IF(
    K629="N",
    "",
    IF(
        COUNTIFS('4.HiCLibrary'!E:E, B629, '4.HiCLibrary'!V:V, "Y") &gt; 0,
        _xlfn.TEXTJOIN(", ", TRUE, IF(('4.HiCLibrary'!E:E = B629) * ('4.HiCLibrary'!V:V = "Y"), '4.HiCLibrary'!D:D, "")),
        IF(
            COUNTIFS('4.HiCLibrary'!E:E, B629, '4.HiCLibrary'!U:U, "Y") &gt; 0,
            _xlfn.TEXTJOIN(", ", TRUE, IF(('4.HiCLibrary'!E:E = B629) * ('4.HiCLibrary'!U:U = "Y"), '4.HiCLibrary'!D:D, "")),
            "Awaiting Status"
        )
    )
)</f>
        <v/>
      </c>
      <c r="M629" s="26" t="s">
        <v>94</v>
      </c>
      <c r="N629" s="56" t="str" cm="1">
        <f t="array" aca="1" ref="N629" ca="1">IF(
    M629="N",
    "",
    IF(
        COUNTIFS('4.ONT'!E:E, B629, '4.ONT'!Q:Q, "Y") &gt; 0,
        _xlfn.TEXTJOIN(", ", TRUE, IF(('4.ONT'!E:E = B629) * ('4.ONT'!Q:Q = "Y"), '4.ONT'!D:D, "")),
        IF(
            COUNTIFS('4.ONT'!E:E, B629, '4.ONT'!P:P, "Y") &gt; 0,
            _xlfn.TEXTJOIN(", ", TRUE, IF(('4.ONT'!E:E = B629) * ('4.ONT'!P:P = "Y"), '4.ONT'!D:D, "")),
            "Awaiting Status"
        )
    )
)</f>
        <v/>
      </c>
      <c r="O629" s="26" t="s">
        <v>94</v>
      </c>
      <c r="P629" s="60" t="str" cm="1">
        <f t="array" aca="1" ref="P629" ca="1">IF(
    O629="N",
    "",
    IF(
        COUNTIFS('3.RNAExtractions'!E:E, B629, '3.RNAExtractions'!Z:Z, "Y") &gt; 0,
        _xlfn.TEXTJOIN(", ", TRUE, IF(('3.RNAExtractions'!E:E = B629) * ('3.RNAExtractions'!Z:Z = "Y"), '3.RNAExtractions'!D:D, "")),
        IF(
            COUNTIFS('3.RNAExtractions'!E:E, B629, '3.RNAExtractions'!Y:Y, "Y") &gt; 0,
            _xlfn.TEXTJOIN(", ", TRUE, IF(('3.RNAExtractions'!E:E = B629) * ('3.RNAExtractions'!Y:Y = "Y"), '3.RNAExtractions'!D:D, "")),
            "Awaiting Status"
        )
    )
)</f>
        <v/>
      </c>
      <c r="Q629" s="26" t="s">
        <v>94</v>
      </c>
      <c r="R629" s="60" t="str" cm="1">
        <f t="array" aca="1" ref="R629" ca="1">IF(
    Q629="N",
    "",
    IF(
        COUNTIFS('4.RNAIllumina'!E:E, B629, '4.RNAIllumina'!Y:Y, "Y") &gt; 0,
        _xlfn.TEXTJOIN(", ", TRUE, IF(('4.RNAIllumina'!E:E = B629) * ('4.RNAIllumina'!Y:Y = "Y"), '4.RNAIllumina'!D:D, "")),
        IF(
            COUNTIFS('4.RNAIllumina'!E:E, B629, '4.RNAIllumina'!X:X, "Y") &gt; 0,
            _xlfn.TEXTJOIN(", ", TRUE, IF(('4.RNAIllumina'!E:E = B629) * ('4.RNAIllumina'!X:X = "Y"), '4.RNAIllumina'!D:D, "")),
            "Awaiting Status"
        )
    )
)</f>
        <v/>
      </c>
      <c r="T629" s="6" t="str">
        <f ca="1">VLOOKUP($B629,'1.MetaData'!$B:$H,2,FALSE)</f>
        <v>Doesn’t exist</v>
      </c>
      <c r="U629" s="7" t="str">
        <f ca="1">VLOOKUP($B629,'1.MetaData'!$B:$H,3,FALSE)</f>
        <v>Doesn’t exist</v>
      </c>
      <c r="V629" s="7">
        <f ca="1">VLOOKUP($B629,'1.MetaData'!$B:$H,4,FALSE)</f>
        <v>0</v>
      </c>
      <c r="W629" s="6">
        <f ca="1">VLOOKUP($B629,'1.MetaData'!$B:$H,5,FALSE)</f>
        <v>0</v>
      </c>
      <c r="X629" s="6">
        <f ca="1">VLOOKUP($B629,'1.MetaData'!$B:$H,6,FALSE)</f>
        <v>0</v>
      </c>
      <c r="Z629"/>
    </row>
    <row r="630" spans="1:26" hidden="1" x14ac:dyDescent="0.25">
      <c r="A630" s="17">
        <v>629</v>
      </c>
      <c r="B630" s="3" t="str">
        <f t="shared" ca="1" si="12"/>
        <v>OG629</v>
      </c>
      <c r="C630" s="219" t="s">
        <v>107</v>
      </c>
      <c r="D630" s="4">
        <f ca="1">COUNTIF('2.Tissue'!C:C,B630)</f>
        <v>0</v>
      </c>
      <c r="E630" s="4">
        <f ca="1">COUNTIFS('3.DNAExtractions'!$E:$E,$B630,'3.DNAExtractions'!$D:$D,E$1)</f>
        <v>0</v>
      </c>
      <c r="F630" s="2" t="str" cm="1">
        <f t="array" aca="1" ref="F630" ca="1">IF(
    COUNTIFS('3.DNAExtractions'!E:E, B630, '3.DNAExtractions'!Y:Y, "Y") &gt; 0,
    _xlfn.TEXTJOIN(", ", TRUE, IF(('3.DNAExtractions'!E:E = B630) * ('3.DNAExtractions'!Y:Y = "Y"), '3.DNAExtractions'!D:D, "")),
    IF(
        COUNTIFS('3.DNAExtractions'!E:E, B630, '3.DNAExtractions'!X:X, "Y") &gt; 0,
        _xlfn.TEXTJOIN(", ", TRUE, IF(('3.DNAExtractions'!E:E = B630) * ('3.DNAExtractions'!X:X = "Y"), '3.DNAExtractions'!D:D, "")),
        "Awaiting Status"
    )
)</f>
        <v>Awaiting Status</v>
      </c>
      <c r="G630" s="26" t="s">
        <v>94</v>
      </c>
      <c r="H630" s="8" t="str" cm="1">
        <f t="array" aca="1" ref="H630" ca="1">IF(
    G630="N",
    "",
    IF(
        COUNTIFS('4.Illumina'!E:E, B630, '4.Illumina'!R:R, "Y") &gt; 0,
        _xlfn.TEXTJOIN(", ", TRUE, IF(('4.Illumina'!E:E = B630) * ('4.Illumina'!R:R = "Y"), '4.Illumina'!D:D, "")),
        IF(
            COUNTIFS('4.Illumina'!E:E, B630, '4.Illumina'!Q:Q, "Y") &gt; 0,
            _xlfn.TEXTJOIN(", ", TRUE, IF(('4.Illumina'!E:E = B630) * ('4.Illumina'!Q:Q = "Y"), '4.Illumina'!D:D, "")),
            "Awaiting Status"
        )
    )
)</f>
        <v/>
      </c>
      <c r="I630" s="26" t="s">
        <v>94</v>
      </c>
      <c r="J630" s="56" t="str" cm="1">
        <f t="array" aca="1" ref="J630" ca="1">IF(
    I630="N",
    "",
    IF(
        COUNTIFS('4.PacBio'!E:E, B630, '4.PacBio'!W:W, "Y") &gt; 0,
        _xlfn.TEXTJOIN(", ", TRUE, IF(('4.PacBio'!E:E = B630) * ('4.PacBio'!W:W = "Y"), '4.PacBio'!D:D, "")),
        IF(
            COUNTIFS('4.PacBio'!E:E, B630, '4.PacBio'!V:V, "Y") &gt; 0,
            _xlfn.TEXTJOIN(", ", TRUE, IF(('4.PacBio'!E:E = B630) * ('4.PacBio'!V:V = "Y"), '4.PacBio'!D:D, "")),
            "Awaiting Status"
        )
    )
)</f>
        <v/>
      </c>
      <c r="K630" s="26" t="s">
        <v>94</v>
      </c>
      <c r="L630" s="8" t="str" cm="1">
        <f t="array" aca="1" ref="L630" ca="1">IF(
    K630="N",
    "",
    IF(
        COUNTIFS('4.HiCLibrary'!E:E, B630, '4.HiCLibrary'!V:V, "Y") &gt; 0,
        _xlfn.TEXTJOIN(", ", TRUE, IF(('4.HiCLibrary'!E:E = B630) * ('4.HiCLibrary'!V:V = "Y"), '4.HiCLibrary'!D:D, "")),
        IF(
            COUNTIFS('4.HiCLibrary'!E:E, B630, '4.HiCLibrary'!U:U, "Y") &gt; 0,
            _xlfn.TEXTJOIN(", ", TRUE, IF(('4.HiCLibrary'!E:E = B630) * ('4.HiCLibrary'!U:U = "Y"), '4.HiCLibrary'!D:D, "")),
            "Awaiting Status"
        )
    )
)</f>
        <v/>
      </c>
      <c r="M630" s="26" t="s">
        <v>94</v>
      </c>
      <c r="N630" s="56" t="str" cm="1">
        <f t="array" aca="1" ref="N630" ca="1">IF(
    M630="N",
    "",
    IF(
        COUNTIFS('4.ONT'!E:E, B630, '4.ONT'!Q:Q, "Y") &gt; 0,
        _xlfn.TEXTJOIN(", ", TRUE, IF(('4.ONT'!E:E = B630) * ('4.ONT'!Q:Q = "Y"), '4.ONT'!D:D, "")),
        IF(
            COUNTIFS('4.ONT'!E:E, B630, '4.ONT'!P:P, "Y") &gt; 0,
            _xlfn.TEXTJOIN(", ", TRUE, IF(('4.ONT'!E:E = B630) * ('4.ONT'!P:P = "Y"), '4.ONT'!D:D, "")),
            "Awaiting Status"
        )
    )
)</f>
        <v/>
      </c>
      <c r="O630" s="26" t="s">
        <v>94</v>
      </c>
      <c r="P630" s="60" t="str" cm="1">
        <f t="array" aca="1" ref="P630" ca="1">IF(
    O630="N",
    "",
    IF(
        COUNTIFS('3.RNAExtractions'!E:E, B630, '3.RNAExtractions'!Z:Z, "Y") &gt; 0,
        _xlfn.TEXTJOIN(", ", TRUE, IF(('3.RNAExtractions'!E:E = B630) * ('3.RNAExtractions'!Z:Z = "Y"), '3.RNAExtractions'!D:D, "")),
        IF(
            COUNTIFS('3.RNAExtractions'!E:E, B630, '3.RNAExtractions'!Y:Y, "Y") &gt; 0,
            _xlfn.TEXTJOIN(", ", TRUE, IF(('3.RNAExtractions'!E:E = B630) * ('3.RNAExtractions'!Y:Y = "Y"), '3.RNAExtractions'!D:D, "")),
            "Awaiting Status"
        )
    )
)</f>
        <v/>
      </c>
      <c r="Q630" s="26" t="s">
        <v>94</v>
      </c>
      <c r="R630" s="60" t="str" cm="1">
        <f t="array" aca="1" ref="R630" ca="1">IF(
    Q630="N",
    "",
    IF(
        COUNTIFS('4.RNAIllumina'!E:E, B630, '4.RNAIllumina'!Y:Y, "Y") &gt; 0,
        _xlfn.TEXTJOIN(", ", TRUE, IF(('4.RNAIllumina'!E:E = B630) * ('4.RNAIllumina'!Y:Y = "Y"), '4.RNAIllumina'!D:D, "")),
        IF(
            COUNTIFS('4.RNAIllumina'!E:E, B630, '4.RNAIllumina'!X:X, "Y") &gt; 0,
            _xlfn.TEXTJOIN(", ", TRUE, IF(('4.RNAIllumina'!E:E = B630) * ('4.RNAIllumina'!X:X = "Y"), '4.RNAIllumina'!D:D, "")),
            "Awaiting Status"
        )
    )
)</f>
        <v/>
      </c>
      <c r="T630" s="6" t="str">
        <f ca="1">VLOOKUP($B630,'1.MetaData'!$B:$H,2,FALSE)</f>
        <v>Doesn’t exist</v>
      </c>
      <c r="U630" s="7" t="str">
        <f ca="1">VLOOKUP($B630,'1.MetaData'!$B:$H,3,FALSE)</f>
        <v>Doesn’t exist</v>
      </c>
      <c r="V630" s="7">
        <f ca="1">VLOOKUP($B630,'1.MetaData'!$B:$H,4,FALSE)</f>
        <v>0</v>
      </c>
      <c r="W630" s="6">
        <f ca="1">VLOOKUP($B630,'1.MetaData'!$B:$H,5,FALSE)</f>
        <v>0</v>
      </c>
      <c r="X630" s="6">
        <f ca="1">VLOOKUP($B630,'1.MetaData'!$B:$H,6,FALSE)</f>
        <v>0</v>
      </c>
      <c r="Z630"/>
    </row>
    <row r="631" spans="1:26" hidden="1" x14ac:dyDescent="0.25">
      <c r="A631" s="17">
        <v>630</v>
      </c>
      <c r="B631" s="3" t="str">
        <f t="shared" ca="1" si="12"/>
        <v>OG630</v>
      </c>
      <c r="C631" s="219" t="s">
        <v>102</v>
      </c>
      <c r="D631" s="4">
        <f ca="1">COUNTIF('2.Tissue'!C:C,B631)</f>
        <v>1</v>
      </c>
      <c r="E631" s="4">
        <f ca="1">COUNTIFS('3.DNAExtractions'!$E:$E,$B631,'3.DNAExtractions'!$D:$D,E$1)</f>
        <v>1</v>
      </c>
      <c r="F631" s="2" t="str" cm="1">
        <f t="array" aca="1" ref="F631" ca="1">IF(
    COUNTIFS('3.DNAExtractions'!E:E, B631, '3.DNAExtractions'!Y:Y, "Y") &gt; 0,
    _xlfn.TEXTJOIN(", ", TRUE, IF(('3.DNAExtractions'!E:E = B631) * ('3.DNAExtractions'!Y:Y = "Y"), '3.DNAExtractions'!D:D, "")),
    IF(
        COUNTIFS('3.DNAExtractions'!E:E, B631, '3.DNAExtractions'!X:X, "Y") &gt; 0,
        _xlfn.TEXTJOIN(", ", TRUE, IF(('3.DNAExtractions'!E:E = B631) * ('3.DNAExtractions'!X:X = "Y"), '3.DNAExtractions'!D:D, "")),
        "Awaiting Status"
    )
)</f>
        <v>Extracted</v>
      </c>
      <c r="G631" s="45" t="s">
        <v>92</v>
      </c>
      <c r="H631" s="8" t="str" cm="1">
        <f t="array" aca="1" ref="H631" ca="1">IF(
    G631="N",
    "",
    IF(
        COUNTIFS('4.Illumina'!E:E, B631, '4.Illumina'!R:R, "Y") &gt; 0,
        _xlfn.TEXTJOIN(", ", TRUE, IF(('4.Illumina'!E:E = B631) * ('4.Illumina'!R:R = "Y"), '4.Illumina'!D:D, "")),
        IF(
            COUNTIFS('4.Illumina'!E:E, B631, '4.Illumina'!Q:Q, "Y") &gt; 0,
            _xlfn.TEXTJOIN(", ", TRUE, IF(('4.Illumina'!E:E = B631) * ('4.Illumina'!Q:Q = "Y"), '4.Illumina'!D:D, "")),
            "Awaiting Status"
        )
    )
)</f>
        <v>Sequenced</v>
      </c>
      <c r="I631" s="26" t="s">
        <v>94</v>
      </c>
      <c r="J631" s="56" t="str" cm="1">
        <f t="array" aca="1" ref="J631" ca="1">IF(
    I631="N",
    "",
    IF(
        COUNTIFS('4.PacBio'!E:E, B631, '4.PacBio'!W:W, "Y") &gt; 0,
        _xlfn.TEXTJOIN(", ", TRUE, IF(('4.PacBio'!E:E = B631) * ('4.PacBio'!W:W = "Y"), '4.PacBio'!D:D, "")),
        IF(
            COUNTIFS('4.PacBio'!E:E, B631, '4.PacBio'!V:V, "Y") &gt; 0,
            _xlfn.TEXTJOIN(", ", TRUE, IF(('4.PacBio'!E:E = B631) * ('4.PacBio'!V:V = "Y"), '4.PacBio'!D:D, "")),
            "Awaiting Status"
        )
    )
)</f>
        <v/>
      </c>
      <c r="K631" s="181" t="s">
        <v>94</v>
      </c>
      <c r="L631" s="8" t="str" cm="1">
        <f t="array" aca="1" ref="L631" ca="1">IF(
    K631="N",
    "",
    IF(
        COUNTIFS('4.HiCLibrary'!E:E, B631, '4.HiCLibrary'!V:V, "Y") &gt; 0,
        _xlfn.TEXTJOIN(", ", TRUE, IF(('4.HiCLibrary'!E:E = B631) * ('4.HiCLibrary'!V:V = "Y"), '4.HiCLibrary'!D:D, "")),
        IF(
            COUNTIFS('4.HiCLibrary'!E:E, B631, '4.HiCLibrary'!U:U, "Y") &gt; 0,
            _xlfn.TEXTJOIN(", ", TRUE, IF(('4.HiCLibrary'!E:E = B631) * ('4.HiCLibrary'!U:U = "Y"), '4.HiCLibrary'!D:D, "")),
            "Awaiting Status"
        )
    )
)</f>
        <v/>
      </c>
      <c r="M631" s="181" t="s">
        <v>94</v>
      </c>
      <c r="N631" s="56" t="str" cm="1">
        <f t="array" aca="1" ref="N631" ca="1">IF(
    M631="N",
    "",
    IF(
        COUNTIFS('4.ONT'!E:E, B631, '4.ONT'!Q:Q, "Y") &gt; 0,
        _xlfn.TEXTJOIN(", ", TRUE, IF(('4.ONT'!E:E = B631) * ('4.ONT'!Q:Q = "Y"), '4.ONT'!D:D, "")),
        IF(
            COUNTIFS('4.ONT'!E:E, B631, '4.ONT'!P:P, "Y") &gt; 0,
            _xlfn.TEXTJOIN(", ", TRUE, IF(('4.ONT'!E:E = B631) * ('4.ONT'!P:P = "Y"), '4.ONT'!D:D, "")),
            "Awaiting Status"
        )
    )
)</f>
        <v/>
      </c>
      <c r="O631" s="181" t="s">
        <v>94</v>
      </c>
      <c r="P631" s="60" t="str" cm="1">
        <f t="array" aca="1" ref="P631" ca="1">IF(
    O631="N",
    "",
    IF(
        COUNTIFS('3.RNAExtractions'!E:E, B631, '3.RNAExtractions'!Z:Z, "Y") &gt; 0,
        _xlfn.TEXTJOIN(", ", TRUE, IF(('3.RNAExtractions'!E:E = B631) * ('3.RNAExtractions'!Z:Z = "Y"), '3.RNAExtractions'!D:D, "")),
        IF(
            COUNTIFS('3.RNAExtractions'!E:E, B631, '3.RNAExtractions'!Y:Y, "Y") &gt; 0,
            _xlfn.TEXTJOIN(", ", TRUE, IF(('3.RNAExtractions'!E:E = B631) * ('3.RNAExtractions'!Y:Y = "Y"), '3.RNAExtractions'!D:D, "")),
            "Awaiting Status"
        )
    )
)</f>
        <v/>
      </c>
      <c r="Q631" s="26" t="s">
        <v>94</v>
      </c>
      <c r="R631" s="60" t="str" cm="1">
        <f t="array" aca="1" ref="R631" ca="1">IF(
    Q631="N",
    "",
    IF(
        COUNTIFS('4.RNAIllumina'!E:E, B631, '4.RNAIllumina'!Y:Y, "Y") &gt; 0,
        _xlfn.TEXTJOIN(", ", TRUE, IF(('4.RNAIllumina'!E:E = B631) * ('4.RNAIllumina'!Y:Y = "Y"), '4.RNAIllumina'!D:D, "")),
        IF(
            COUNTIFS('4.RNAIllumina'!E:E, B631, '4.RNAIllumina'!X:X, "Y") &gt; 0,
            _xlfn.TEXTJOIN(", ", TRUE, IF(('4.RNAIllumina'!E:E = B631) * ('4.RNAIllumina'!X:X = "Y"), '4.RNAIllumina'!D:D, "")),
            "Awaiting Status"
        )
    )
)</f>
        <v/>
      </c>
      <c r="T631" s="6" t="str">
        <f ca="1">VLOOKUP($B631,'1.MetaData'!$B:$H,2,FALSE)</f>
        <v>EX23_TS_1</v>
      </c>
      <c r="U631" s="7" t="str">
        <f ca="1">VLOOKUP($B631,'1.MetaData'!$B:$H,3,FALSE)</f>
        <v>Galeocerdo cuvier</v>
      </c>
      <c r="V631" s="7" t="str">
        <f ca="1">VLOOKUP($B631,'1.MetaData'!$B:$H,4,FALSE)</f>
        <v>Tiger shark</v>
      </c>
      <c r="W631" s="6" t="str">
        <f ca="1">VLOOKUP($B631,'1.MetaData'!$B:$H,5,FALSE)</f>
        <v>Jess Pearce</v>
      </c>
      <c r="X631" s="6" t="str">
        <f ca="1">VLOOKUP($B631,'1.MetaData'!$B:$H,6,FALSE)</f>
        <v>Jess Pearce</v>
      </c>
      <c r="Z631"/>
    </row>
    <row r="632" spans="1:26" hidden="1" x14ac:dyDescent="0.25">
      <c r="A632" s="17">
        <v>631</v>
      </c>
      <c r="B632" s="3" t="str">
        <f t="shared" ca="1" si="12"/>
        <v>OG631</v>
      </c>
      <c r="C632" s="219" t="s">
        <v>102</v>
      </c>
      <c r="D632" s="4">
        <f ca="1">COUNTIF('2.Tissue'!C:C,B632)</f>
        <v>1</v>
      </c>
      <c r="E632" s="4">
        <f ca="1">COUNTIFS('3.DNAExtractions'!$E:$E,$B632,'3.DNAExtractions'!$D:$D,E$1)</f>
        <v>1</v>
      </c>
      <c r="F632" s="2" t="str" cm="1">
        <f t="array" aca="1" ref="F632" ca="1">IF(
    COUNTIFS('3.DNAExtractions'!E:E, B632, '3.DNAExtractions'!Y:Y, "Y") &gt; 0,
    _xlfn.TEXTJOIN(", ", TRUE, IF(('3.DNAExtractions'!E:E = B632) * ('3.DNAExtractions'!Y:Y = "Y"), '3.DNAExtractions'!D:D, "")),
    IF(
        COUNTIFS('3.DNAExtractions'!E:E, B632, '3.DNAExtractions'!X:X, "Y") &gt; 0,
        _xlfn.TEXTJOIN(", ", TRUE, IF(('3.DNAExtractions'!E:E = B632) * ('3.DNAExtractions'!X:X = "Y"), '3.DNAExtractions'!D:D, "")),
        "Awaiting Status"
    )
)</f>
        <v>Extracted</v>
      </c>
      <c r="G632" s="45" t="s">
        <v>92</v>
      </c>
      <c r="H632" s="8" t="str" cm="1">
        <f t="array" aca="1" ref="H632" ca="1">IF(
    G632="N",
    "",
    IF(
        COUNTIFS('4.Illumina'!E:E, B632, '4.Illumina'!R:R, "Y") &gt; 0,
        _xlfn.TEXTJOIN(", ", TRUE, IF(('4.Illumina'!E:E = B632) * ('4.Illumina'!R:R = "Y"), '4.Illumina'!D:D, "")),
        IF(
            COUNTIFS('4.Illumina'!E:E, B632, '4.Illumina'!Q:Q, "Y") &gt; 0,
            _xlfn.TEXTJOIN(", ", TRUE, IF(('4.Illumina'!E:E = B632) * ('4.Illumina'!Q:Q = "Y"), '4.Illumina'!D:D, "")),
            "Awaiting Status"
        )
    )
)</f>
        <v>Sequenced</v>
      </c>
      <c r="I632" s="26" t="s">
        <v>94</v>
      </c>
      <c r="J632" s="56" t="str" cm="1">
        <f t="array" aca="1" ref="J632" ca="1">IF(
    I632="N",
    "",
    IF(
        COUNTIFS('4.PacBio'!E:E, B632, '4.PacBio'!W:W, "Y") &gt; 0,
        _xlfn.TEXTJOIN(", ", TRUE, IF(('4.PacBio'!E:E = B632) * ('4.PacBio'!W:W = "Y"), '4.PacBio'!D:D, "")),
        IF(
            COUNTIFS('4.PacBio'!E:E, B632, '4.PacBio'!V:V, "Y") &gt; 0,
            _xlfn.TEXTJOIN(", ", TRUE, IF(('4.PacBio'!E:E = B632) * ('4.PacBio'!V:V = "Y"), '4.PacBio'!D:D, "")),
            "Awaiting Status"
        )
    )
)</f>
        <v/>
      </c>
      <c r="K632" s="181" t="s">
        <v>94</v>
      </c>
      <c r="L632" s="8" t="str" cm="1">
        <f t="array" aca="1" ref="L632" ca="1">IF(
    K632="N",
    "",
    IF(
        COUNTIFS('4.HiCLibrary'!E:E, B632, '4.HiCLibrary'!V:V, "Y") &gt; 0,
        _xlfn.TEXTJOIN(", ", TRUE, IF(('4.HiCLibrary'!E:E = B632) * ('4.HiCLibrary'!V:V = "Y"), '4.HiCLibrary'!D:D, "")),
        IF(
            COUNTIFS('4.HiCLibrary'!E:E, B632, '4.HiCLibrary'!U:U, "Y") &gt; 0,
            _xlfn.TEXTJOIN(", ", TRUE, IF(('4.HiCLibrary'!E:E = B632) * ('4.HiCLibrary'!U:U = "Y"), '4.HiCLibrary'!D:D, "")),
            "Awaiting Status"
        )
    )
)</f>
        <v/>
      </c>
      <c r="M632" s="181" t="s">
        <v>94</v>
      </c>
      <c r="N632" s="56" t="str" cm="1">
        <f t="array" aca="1" ref="N632" ca="1">IF(
    M632="N",
    "",
    IF(
        COUNTIFS('4.ONT'!E:E, B632, '4.ONT'!Q:Q, "Y") &gt; 0,
        _xlfn.TEXTJOIN(", ", TRUE, IF(('4.ONT'!E:E = B632) * ('4.ONT'!Q:Q = "Y"), '4.ONT'!D:D, "")),
        IF(
            COUNTIFS('4.ONT'!E:E, B632, '4.ONT'!P:P, "Y") &gt; 0,
            _xlfn.TEXTJOIN(", ", TRUE, IF(('4.ONT'!E:E = B632) * ('4.ONT'!P:P = "Y"), '4.ONT'!D:D, "")),
            "Awaiting Status"
        )
    )
)</f>
        <v/>
      </c>
      <c r="O632" s="181" t="s">
        <v>94</v>
      </c>
      <c r="P632" s="60" t="str" cm="1">
        <f t="array" aca="1" ref="P632" ca="1">IF(
    O632="N",
    "",
    IF(
        COUNTIFS('3.RNAExtractions'!E:E, B632, '3.RNAExtractions'!Z:Z, "Y") &gt; 0,
        _xlfn.TEXTJOIN(", ", TRUE, IF(('3.RNAExtractions'!E:E = B632) * ('3.RNAExtractions'!Z:Z = "Y"), '3.RNAExtractions'!D:D, "")),
        IF(
            COUNTIFS('3.RNAExtractions'!E:E, B632, '3.RNAExtractions'!Y:Y, "Y") &gt; 0,
            _xlfn.TEXTJOIN(", ", TRUE, IF(('3.RNAExtractions'!E:E = B632) * ('3.RNAExtractions'!Y:Y = "Y"), '3.RNAExtractions'!D:D, "")),
            "Awaiting Status"
        )
    )
)</f>
        <v/>
      </c>
      <c r="Q632" s="26" t="s">
        <v>94</v>
      </c>
      <c r="R632" s="60" t="str" cm="1">
        <f t="array" aca="1" ref="R632" ca="1">IF(
    Q632="N",
    "",
    IF(
        COUNTIFS('4.RNAIllumina'!E:E, B632, '4.RNAIllumina'!Y:Y, "Y") &gt; 0,
        _xlfn.TEXTJOIN(", ", TRUE, IF(('4.RNAIllumina'!E:E = B632) * ('4.RNAIllumina'!Y:Y = "Y"), '4.RNAIllumina'!D:D, "")),
        IF(
            COUNTIFS('4.RNAIllumina'!E:E, B632, '4.RNAIllumina'!X:X, "Y") &gt; 0,
            _xlfn.TEXTJOIN(", ", TRUE, IF(('4.RNAIllumina'!E:E = B632) * ('4.RNAIllumina'!X:X = "Y"), '4.RNAIllumina'!D:D, "")),
            "Awaiting Status"
        )
    )
)</f>
        <v/>
      </c>
      <c r="T632" s="6" t="str">
        <f ca="1">VLOOKUP($B632,'1.MetaData'!$B:$H,2,FALSE)</f>
        <v>EX23_TS_2</v>
      </c>
      <c r="U632" s="7" t="str">
        <f ca="1">VLOOKUP($B632,'1.MetaData'!$B:$H,3,FALSE)</f>
        <v>Galeocerdo cuvier</v>
      </c>
      <c r="V632" s="7" t="str">
        <f ca="1">VLOOKUP($B632,'1.MetaData'!$B:$H,4,FALSE)</f>
        <v>Tiger shark</v>
      </c>
      <c r="W632" s="6" t="str">
        <f ca="1">VLOOKUP($B632,'1.MetaData'!$B:$H,5,FALSE)</f>
        <v>Jess Pearce</v>
      </c>
      <c r="X632" s="6" t="str">
        <f ca="1">VLOOKUP($B632,'1.MetaData'!$B:$H,6,FALSE)</f>
        <v>Jess Pearce</v>
      </c>
      <c r="Z632"/>
    </row>
    <row r="633" spans="1:26" hidden="1" x14ac:dyDescent="0.25">
      <c r="A633" s="17">
        <v>632</v>
      </c>
      <c r="B633" s="3" t="str">
        <f t="shared" ca="1" si="12"/>
        <v>OG632</v>
      </c>
      <c r="C633" s="219" t="s">
        <v>102</v>
      </c>
      <c r="D633" s="4">
        <f ca="1">COUNTIF('2.Tissue'!C:C,B633)</f>
        <v>1</v>
      </c>
      <c r="E633" s="4">
        <f ca="1">COUNTIFS('3.DNAExtractions'!$E:$E,$B633,'3.DNAExtractions'!$D:$D,E$1)</f>
        <v>1</v>
      </c>
      <c r="F633" s="2" t="str" cm="1">
        <f t="array" aca="1" ref="F633" ca="1">IF(
    COUNTIFS('3.DNAExtractions'!E:E, B633, '3.DNAExtractions'!Y:Y, "Y") &gt; 0,
    _xlfn.TEXTJOIN(", ", TRUE, IF(('3.DNAExtractions'!E:E = B633) * ('3.DNAExtractions'!Y:Y = "Y"), '3.DNAExtractions'!D:D, "")),
    IF(
        COUNTIFS('3.DNAExtractions'!E:E, B633, '3.DNAExtractions'!X:X, "Y") &gt; 0,
        _xlfn.TEXTJOIN(", ", TRUE, IF(('3.DNAExtractions'!E:E = B633) * ('3.DNAExtractions'!X:X = "Y"), '3.DNAExtractions'!D:D, "")),
        "Awaiting Status"
    )
)</f>
        <v>Extracted</v>
      </c>
      <c r="G633" s="45" t="s">
        <v>92</v>
      </c>
      <c r="H633" s="8" t="str" cm="1">
        <f t="array" aca="1" ref="H633" ca="1">IF(
    G633="N",
    "",
    IF(
        COUNTIFS('4.Illumina'!E:E, B633, '4.Illumina'!R:R, "Y") &gt; 0,
        _xlfn.TEXTJOIN(", ", TRUE, IF(('4.Illumina'!E:E = B633) * ('4.Illumina'!R:R = "Y"), '4.Illumina'!D:D, "")),
        IF(
            COUNTIFS('4.Illumina'!E:E, B633, '4.Illumina'!Q:Q, "Y") &gt; 0,
            _xlfn.TEXTJOIN(", ", TRUE, IF(('4.Illumina'!E:E = B633) * ('4.Illumina'!Q:Q = "Y"), '4.Illumina'!D:D, "")),
            "Awaiting Status"
        )
    )
)</f>
        <v>Sequenced</v>
      </c>
      <c r="I633" s="26" t="s">
        <v>94</v>
      </c>
      <c r="J633" s="56" t="str" cm="1">
        <f t="array" aca="1" ref="J633" ca="1">IF(
    I633="N",
    "",
    IF(
        COUNTIFS('4.PacBio'!E:E, B633, '4.PacBio'!W:W, "Y") &gt; 0,
        _xlfn.TEXTJOIN(", ", TRUE, IF(('4.PacBio'!E:E = B633) * ('4.PacBio'!W:W = "Y"), '4.PacBio'!D:D, "")),
        IF(
            COUNTIFS('4.PacBio'!E:E, B633, '4.PacBio'!V:V, "Y") &gt; 0,
            _xlfn.TEXTJOIN(", ", TRUE, IF(('4.PacBio'!E:E = B633) * ('4.PacBio'!V:V = "Y"), '4.PacBio'!D:D, "")),
            "Awaiting Status"
        )
    )
)</f>
        <v/>
      </c>
      <c r="K633" s="181" t="s">
        <v>94</v>
      </c>
      <c r="L633" s="8" t="str" cm="1">
        <f t="array" aca="1" ref="L633" ca="1">IF(
    K633="N",
    "",
    IF(
        COUNTIFS('4.HiCLibrary'!E:E, B633, '4.HiCLibrary'!V:V, "Y") &gt; 0,
        _xlfn.TEXTJOIN(", ", TRUE, IF(('4.HiCLibrary'!E:E = B633) * ('4.HiCLibrary'!V:V = "Y"), '4.HiCLibrary'!D:D, "")),
        IF(
            COUNTIFS('4.HiCLibrary'!E:E, B633, '4.HiCLibrary'!U:U, "Y") &gt; 0,
            _xlfn.TEXTJOIN(", ", TRUE, IF(('4.HiCLibrary'!E:E = B633) * ('4.HiCLibrary'!U:U = "Y"), '4.HiCLibrary'!D:D, "")),
            "Awaiting Status"
        )
    )
)</f>
        <v/>
      </c>
      <c r="M633" s="181" t="s">
        <v>94</v>
      </c>
      <c r="N633" s="56" t="str" cm="1">
        <f t="array" aca="1" ref="N633" ca="1">IF(
    M633="N",
    "",
    IF(
        COUNTIFS('4.ONT'!E:E, B633, '4.ONT'!Q:Q, "Y") &gt; 0,
        _xlfn.TEXTJOIN(", ", TRUE, IF(('4.ONT'!E:E = B633) * ('4.ONT'!Q:Q = "Y"), '4.ONT'!D:D, "")),
        IF(
            COUNTIFS('4.ONT'!E:E, B633, '4.ONT'!P:P, "Y") &gt; 0,
            _xlfn.TEXTJOIN(", ", TRUE, IF(('4.ONT'!E:E = B633) * ('4.ONT'!P:P = "Y"), '4.ONT'!D:D, "")),
            "Awaiting Status"
        )
    )
)</f>
        <v/>
      </c>
      <c r="O633" s="181" t="s">
        <v>94</v>
      </c>
      <c r="P633" s="60" t="str" cm="1">
        <f t="array" aca="1" ref="P633" ca="1">IF(
    O633="N",
    "",
    IF(
        COUNTIFS('3.RNAExtractions'!E:E, B633, '3.RNAExtractions'!Z:Z, "Y") &gt; 0,
        _xlfn.TEXTJOIN(", ", TRUE, IF(('3.RNAExtractions'!E:E = B633) * ('3.RNAExtractions'!Z:Z = "Y"), '3.RNAExtractions'!D:D, "")),
        IF(
            COUNTIFS('3.RNAExtractions'!E:E, B633, '3.RNAExtractions'!Y:Y, "Y") &gt; 0,
            _xlfn.TEXTJOIN(", ", TRUE, IF(('3.RNAExtractions'!E:E = B633) * ('3.RNAExtractions'!Y:Y = "Y"), '3.RNAExtractions'!D:D, "")),
            "Awaiting Status"
        )
    )
)</f>
        <v/>
      </c>
      <c r="Q633" s="26" t="s">
        <v>94</v>
      </c>
      <c r="R633" s="60" t="str" cm="1">
        <f t="array" aca="1" ref="R633" ca="1">IF(
    Q633="N",
    "",
    IF(
        COUNTIFS('4.RNAIllumina'!E:E, B633, '4.RNAIllumina'!Y:Y, "Y") &gt; 0,
        _xlfn.TEXTJOIN(", ", TRUE, IF(('4.RNAIllumina'!E:E = B633) * ('4.RNAIllumina'!Y:Y = "Y"), '4.RNAIllumina'!D:D, "")),
        IF(
            COUNTIFS('4.RNAIllumina'!E:E, B633, '4.RNAIllumina'!X:X, "Y") &gt; 0,
            _xlfn.TEXTJOIN(", ", TRUE, IF(('4.RNAIllumina'!E:E = B633) * ('4.RNAIllumina'!X:X = "Y"), '4.RNAIllumina'!D:D, "")),
            "Awaiting Status"
        )
    )
)</f>
        <v/>
      </c>
      <c r="T633" s="6" t="str">
        <f ca="1">VLOOKUP($B633,'1.MetaData'!$B:$H,2,FALSE)</f>
        <v>EX23_TS_3</v>
      </c>
      <c r="U633" s="7" t="str">
        <f ca="1">VLOOKUP($B633,'1.MetaData'!$B:$H,3,FALSE)</f>
        <v>Galeocerdo cuvier</v>
      </c>
      <c r="V633" s="7" t="str">
        <f ca="1">VLOOKUP($B633,'1.MetaData'!$B:$H,4,FALSE)</f>
        <v>Tiger shark</v>
      </c>
      <c r="W633" s="6" t="str">
        <f ca="1">VLOOKUP($B633,'1.MetaData'!$B:$H,5,FALSE)</f>
        <v>Jess Pearce</v>
      </c>
      <c r="X633" s="6" t="str">
        <f ca="1">VLOOKUP($B633,'1.MetaData'!$B:$H,6,FALSE)</f>
        <v>Jess Pearce</v>
      </c>
      <c r="Z633"/>
    </row>
    <row r="634" spans="1:26" hidden="1" x14ac:dyDescent="0.25">
      <c r="A634" s="17">
        <v>633</v>
      </c>
      <c r="B634" s="3" t="str">
        <f t="shared" ca="1" si="12"/>
        <v>OG633</v>
      </c>
      <c r="C634" s="219" t="s">
        <v>102</v>
      </c>
      <c r="D634" s="4">
        <f ca="1">COUNTIF('2.Tissue'!C:C,B634)</f>
        <v>2</v>
      </c>
      <c r="E634" s="4">
        <f ca="1">COUNTIFS('3.DNAExtractions'!$E:$E,$B634,'3.DNAExtractions'!$D:$D,E$1)</f>
        <v>1</v>
      </c>
      <c r="F634" s="2" t="str" cm="1">
        <f t="array" aca="1" ref="F634" ca="1">IF(
    COUNTIFS('3.DNAExtractions'!E:E, B634, '3.DNAExtractions'!Y:Y, "Y") &gt; 0,
    _xlfn.TEXTJOIN(", ", TRUE, IF(('3.DNAExtractions'!E:E = B634) * ('3.DNAExtractions'!Y:Y = "Y"), '3.DNAExtractions'!D:D, "")),
    IF(
        COUNTIFS('3.DNAExtractions'!E:E, B634, '3.DNAExtractions'!X:X, "Y") &gt; 0,
        _xlfn.TEXTJOIN(", ", TRUE, IF(('3.DNAExtractions'!E:E = B634) * ('3.DNAExtractions'!X:X = "Y"), '3.DNAExtractions'!D:D, "")),
        "Awaiting Status"
    )
)</f>
        <v>Extracted</v>
      </c>
      <c r="G634" s="45" t="s">
        <v>92</v>
      </c>
      <c r="H634" s="8" t="str" cm="1">
        <f t="array" aca="1" ref="H634" ca="1">IF(
    G634="N",
    "",
    IF(
        COUNTIFS('4.Illumina'!E:E, B634, '4.Illumina'!R:R, "Y") &gt; 0,
        _xlfn.TEXTJOIN(", ", TRUE, IF(('4.Illumina'!E:E = B634) * ('4.Illumina'!R:R = "Y"), '4.Illumina'!D:D, "")),
        IF(
            COUNTIFS('4.Illumina'!E:E, B634, '4.Illumina'!Q:Q, "Y") &gt; 0,
            _xlfn.TEXTJOIN(", ", TRUE, IF(('4.Illumina'!E:E = B634) * ('4.Illumina'!Q:Q = "Y"), '4.Illumina'!D:D, "")),
            "Awaiting Status"
        )
    )
)</f>
        <v>Sequenced</v>
      </c>
      <c r="I634" s="26" t="s">
        <v>94</v>
      </c>
      <c r="J634" s="56" t="str" cm="1">
        <f t="array" aca="1" ref="J634" ca="1">IF(
    I634="N",
    "",
    IF(
        COUNTIFS('4.PacBio'!E:E, B634, '4.PacBio'!W:W, "Y") &gt; 0,
        _xlfn.TEXTJOIN(", ", TRUE, IF(('4.PacBio'!E:E = B634) * ('4.PacBio'!W:W = "Y"), '4.PacBio'!D:D, "")),
        IF(
            COUNTIFS('4.PacBio'!E:E, B634, '4.PacBio'!V:V, "Y") &gt; 0,
            _xlfn.TEXTJOIN(", ", TRUE, IF(('4.PacBio'!E:E = B634) * ('4.PacBio'!V:V = "Y"), '4.PacBio'!D:D, "")),
            "Awaiting Status"
        )
    )
)</f>
        <v/>
      </c>
      <c r="K634" s="181" t="s">
        <v>94</v>
      </c>
      <c r="L634" s="8" t="str" cm="1">
        <f t="array" aca="1" ref="L634" ca="1">IF(
    K634="N",
    "",
    IF(
        COUNTIFS('4.HiCLibrary'!E:E, B634, '4.HiCLibrary'!V:V, "Y") &gt; 0,
        _xlfn.TEXTJOIN(", ", TRUE, IF(('4.HiCLibrary'!E:E = B634) * ('4.HiCLibrary'!V:V = "Y"), '4.HiCLibrary'!D:D, "")),
        IF(
            COUNTIFS('4.HiCLibrary'!E:E, B634, '4.HiCLibrary'!U:U, "Y") &gt; 0,
            _xlfn.TEXTJOIN(", ", TRUE, IF(('4.HiCLibrary'!E:E = B634) * ('4.HiCLibrary'!U:U = "Y"), '4.HiCLibrary'!D:D, "")),
            "Awaiting Status"
        )
    )
)</f>
        <v/>
      </c>
      <c r="M634" s="181" t="s">
        <v>94</v>
      </c>
      <c r="N634" s="56" t="str" cm="1">
        <f t="array" aca="1" ref="N634" ca="1">IF(
    M634="N",
    "",
    IF(
        COUNTIFS('4.ONT'!E:E, B634, '4.ONT'!Q:Q, "Y") &gt; 0,
        _xlfn.TEXTJOIN(", ", TRUE, IF(('4.ONT'!E:E = B634) * ('4.ONT'!Q:Q = "Y"), '4.ONT'!D:D, "")),
        IF(
            COUNTIFS('4.ONT'!E:E, B634, '4.ONT'!P:P, "Y") &gt; 0,
            _xlfn.TEXTJOIN(", ", TRUE, IF(('4.ONT'!E:E = B634) * ('4.ONT'!P:P = "Y"), '4.ONT'!D:D, "")),
            "Awaiting Status"
        )
    )
)</f>
        <v/>
      </c>
      <c r="O634" s="181" t="s">
        <v>94</v>
      </c>
      <c r="P634" s="60" t="str" cm="1">
        <f t="array" aca="1" ref="P634" ca="1">IF(
    O634="N",
    "",
    IF(
        COUNTIFS('3.RNAExtractions'!E:E, B634, '3.RNAExtractions'!Z:Z, "Y") &gt; 0,
        _xlfn.TEXTJOIN(", ", TRUE, IF(('3.RNAExtractions'!E:E = B634) * ('3.RNAExtractions'!Z:Z = "Y"), '3.RNAExtractions'!D:D, "")),
        IF(
            COUNTIFS('3.RNAExtractions'!E:E, B634, '3.RNAExtractions'!Y:Y, "Y") &gt; 0,
            _xlfn.TEXTJOIN(", ", TRUE, IF(('3.RNAExtractions'!E:E = B634) * ('3.RNAExtractions'!Y:Y = "Y"), '3.RNAExtractions'!D:D, "")),
            "Awaiting Status"
        )
    )
)</f>
        <v/>
      </c>
      <c r="Q634" s="26" t="s">
        <v>94</v>
      </c>
      <c r="R634" s="60" t="str" cm="1">
        <f t="array" aca="1" ref="R634" ca="1">IF(
    Q634="N",
    "",
    IF(
        COUNTIFS('4.RNAIllumina'!E:E, B634, '4.RNAIllumina'!Y:Y, "Y") &gt; 0,
        _xlfn.TEXTJOIN(", ", TRUE, IF(('4.RNAIllumina'!E:E = B634) * ('4.RNAIllumina'!Y:Y = "Y"), '4.RNAIllumina'!D:D, "")),
        IF(
            COUNTIFS('4.RNAIllumina'!E:E, B634, '4.RNAIllumina'!X:X, "Y") &gt; 0,
            _xlfn.TEXTJOIN(", ", TRUE, IF(('4.RNAIllumina'!E:E = B634) * ('4.RNAIllumina'!X:X = "Y"), '4.RNAIllumina'!D:D, "")),
            "Awaiting Status"
        )
    )
)</f>
        <v/>
      </c>
      <c r="T634" s="6" t="str">
        <f ca="1">VLOOKUP($B634,'1.MetaData'!$B:$H,2,FALSE)</f>
        <v>EX23_TS_4</v>
      </c>
      <c r="U634" s="7" t="str">
        <f ca="1">VLOOKUP($B634,'1.MetaData'!$B:$H,3,FALSE)</f>
        <v>Galeocerdo cuvier</v>
      </c>
      <c r="V634" s="7" t="str">
        <f ca="1">VLOOKUP($B634,'1.MetaData'!$B:$H,4,FALSE)</f>
        <v>Tiger shark</v>
      </c>
      <c r="W634" s="6" t="str">
        <f ca="1">VLOOKUP($B634,'1.MetaData'!$B:$H,5,FALSE)</f>
        <v>Jess Pearce</v>
      </c>
      <c r="X634" s="6" t="str">
        <f ca="1">VLOOKUP($B634,'1.MetaData'!$B:$H,6,FALSE)</f>
        <v>Jess Pearce</v>
      </c>
      <c r="Z634"/>
    </row>
    <row r="635" spans="1:26" hidden="1" x14ac:dyDescent="0.25">
      <c r="A635" s="17">
        <v>634</v>
      </c>
      <c r="B635" s="3" t="str">
        <f t="shared" ca="1" si="12"/>
        <v>OG634</v>
      </c>
      <c r="C635" s="219" t="s">
        <v>102</v>
      </c>
      <c r="D635" s="4">
        <f ca="1">COUNTIF('2.Tissue'!C:C,B635)</f>
        <v>2</v>
      </c>
      <c r="E635" s="4">
        <f ca="1">COUNTIFS('3.DNAExtractions'!$E:$E,$B635,'3.DNAExtractions'!$D:$D,E$1)</f>
        <v>1</v>
      </c>
      <c r="F635" s="2" t="str" cm="1">
        <f t="array" aca="1" ref="F635" ca="1">IF(
    COUNTIFS('3.DNAExtractions'!E:E, B635, '3.DNAExtractions'!Y:Y, "Y") &gt; 0,
    _xlfn.TEXTJOIN(", ", TRUE, IF(('3.DNAExtractions'!E:E = B635) * ('3.DNAExtractions'!Y:Y = "Y"), '3.DNAExtractions'!D:D, "")),
    IF(
        COUNTIFS('3.DNAExtractions'!E:E, B635, '3.DNAExtractions'!X:X, "Y") &gt; 0,
        _xlfn.TEXTJOIN(", ", TRUE, IF(('3.DNAExtractions'!E:E = B635) * ('3.DNAExtractions'!X:X = "Y"), '3.DNAExtractions'!D:D, "")),
        "Awaiting Status"
    )
)</f>
        <v>Extracted</v>
      </c>
      <c r="G635" s="45" t="s">
        <v>92</v>
      </c>
      <c r="H635" s="8" t="str" cm="1">
        <f t="array" aca="1" ref="H635" ca="1">IF(
    G635="N",
    "",
    IF(
        COUNTIFS('4.Illumina'!E:E, B635, '4.Illumina'!R:R, "Y") &gt; 0,
        _xlfn.TEXTJOIN(", ", TRUE, IF(('4.Illumina'!E:E = B635) * ('4.Illumina'!R:R = "Y"), '4.Illumina'!D:D, "")),
        IF(
            COUNTIFS('4.Illumina'!E:E, B635, '4.Illumina'!Q:Q, "Y") &gt; 0,
            _xlfn.TEXTJOIN(", ", TRUE, IF(('4.Illumina'!E:E = B635) * ('4.Illumina'!Q:Q = "Y"), '4.Illumina'!D:D, "")),
            "Awaiting Status"
        )
    )
)</f>
        <v>Sequenced</v>
      </c>
      <c r="I635" s="26" t="s">
        <v>94</v>
      </c>
      <c r="J635" s="56" t="str" cm="1">
        <f t="array" aca="1" ref="J635" ca="1">IF(
    I635="N",
    "",
    IF(
        COUNTIFS('4.PacBio'!E:E, B635, '4.PacBio'!W:W, "Y") &gt; 0,
        _xlfn.TEXTJOIN(", ", TRUE, IF(('4.PacBio'!E:E = B635) * ('4.PacBio'!W:W = "Y"), '4.PacBio'!D:D, "")),
        IF(
            COUNTIFS('4.PacBio'!E:E, B635, '4.PacBio'!V:V, "Y") &gt; 0,
            _xlfn.TEXTJOIN(", ", TRUE, IF(('4.PacBio'!E:E = B635) * ('4.PacBio'!V:V = "Y"), '4.PacBio'!D:D, "")),
            "Awaiting Status"
        )
    )
)</f>
        <v/>
      </c>
      <c r="K635" s="181" t="s">
        <v>94</v>
      </c>
      <c r="L635" s="8" t="str" cm="1">
        <f t="array" aca="1" ref="L635" ca="1">IF(
    K635="N",
    "",
    IF(
        COUNTIFS('4.HiCLibrary'!E:E, B635, '4.HiCLibrary'!V:V, "Y") &gt; 0,
        _xlfn.TEXTJOIN(", ", TRUE, IF(('4.HiCLibrary'!E:E = B635) * ('4.HiCLibrary'!V:V = "Y"), '4.HiCLibrary'!D:D, "")),
        IF(
            COUNTIFS('4.HiCLibrary'!E:E, B635, '4.HiCLibrary'!U:U, "Y") &gt; 0,
            _xlfn.TEXTJOIN(", ", TRUE, IF(('4.HiCLibrary'!E:E = B635) * ('4.HiCLibrary'!U:U = "Y"), '4.HiCLibrary'!D:D, "")),
            "Awaiting Status"
        )
    )
)</f>
        <v/>
      </c>
      <c r="M635" s="181" t="s">
        <v>94</v>
      </c>
      <c r="N635" s="56" t="str" cm="1">
        <f t="array" aca="1" ref="N635" ca="1">IF(
    M635="N",
    "",
    IF(
        COUNTIFS('4.ONT'!E:E, B635, '4.ONT'!Q:Q, "Y") &gt; 0,
        _xlfn.TEXTJOIN(", ", TRUE, IF(('4.ONT'!E:E = B635) * ('4.ONT'!Q:Q = "Y"), '4.ONT'!D:D, "")),
        IF(
            COUNTIFS('4.ONT'!E:E, B635, '4.ONT'!P:P, "Y") &gt; 0,
            _xlfn.TEXTJOIN(", ", TRUE, IF(('4.ONT'!E:E = B635) * ('4.ONT'!P:P = "Y"), '4.ONT'!D:D, "")),
            "Awaiting Status"
        )
    )
)</f>
        <v/>
      </c>
      <c r="O635" s="181" t="s">
        <v>94</v>
      </c>
      <c r="P635" s="60" t="str" cm="1">
        <f t="array" aca="1" ref="P635" ca="1">IF(
    O635="N",
    "",
    IF(
        COUNTIFS('3.RNAExtractions'!E:E, B635, '3.RNAExtractions'!Z:Z, "Y") &gt; 0,
        _xlfn.TEXTJOIN(", ", TRUE, IF(('3.RNAExtractions'!E:E = B635) * ('3.RNAExtractions'!Z:Z = "Y"), '3.RNAExtractions'!D:D, "")),
        IF(
            COUNTIFS('3.RNAExtractions'!E:E, B635, '3.RNAExtractions'!Y:Y, "Y") &gt; 0,
            _xlfn.TEXTJOIN(", ", TRUE, IF(('3.RNAExtractions'!E:E = B635) * ('3.RNAExtractions'!Y:Y = "Y"), '3.RNAExtractions'!D:D, "")),
            "Awaiting Status"
        )
    )
)</f>
        <v/>
      </c>
      <c r="Q635" s="26" t="s">
        <v>94</v>
      </c>
      <c r="R635" s="60" t="str" cm="1">
        <f t="array" aca="1" ref="R635" ca="1">IF(
    Q635="N",
    "",
    IF(
        COUNTIFS('4.RNAIllumina'!E:E, B635, '4.RNAIllumina'!Y:Y, "Y") &gt; 0,
        _xlfn.TEXTJOIN(", ", TRUE, IF(('4.RNAIllumina'!E:E = B635) * ('4.RNAIllumina'!Y:Y = "Y"), '4.RNAIllumina'!D:D, "")),
        IF(
            COUNTIFS('4.RNAIllumina'!E:E, B635, '4.RNAIllumina'!X:X, "Y") &gt; 0,
            _xlfn.TEXTJOIN(", ", TRUE, IF(('4.RNAIllumina'!E:E = B635) * ('4.RNAIllumina'!X:X = "Y"), '4.RNAIllumina'!D:D, "")),
            "Awaiting Status"
        )
    )
)</f>
        <v/>
      </c>
      <c r="T635" s="6" t="str">
        <f ca="1">VLOOKUP($B635,'1.MetaData'!$B:$H,2,FALSE)</f>
        <v>EX23_TS_5</v>
      </c>
      <c r="U635" s="7" t="str">
        <f ca="1">VLOOKUP($B635,'1.MetaData'!$B:$H,3,FALSE)</f>
        <v>Galeocerdo cuvier</v>
      </c>
      <c r="V635" s="7" t="str">
        <f ca="1">VLOOKUP($B635,'1.MetaData'!$B:$H,4,FALSE)</f>
        <v>Tiger shark</v>
      </c>
      <c r="W635" s="6" t="str">
        <f ca="1">VLOOKUP($B635,'1.MetaData'!$B:$H,5,FALSE)</f>
        <v>Jess Pearce</v>
      </c>
      <c r="X635" s="6" t="str">
        <f ca="1">VLOOKUP($B635,'1.MetaData'!$B:$H,6,FALSE)</f>
        <v>Jess Pearce</v>
      </c>
      <c r="Z635"/>
    </row>
    <row r="636" spans="1:26" hidden="1" x14ac:dyDescent="0.25">
      <c r="A636" s="17">
        <v>635</v>
      </c>
      <c r="B636" s="3" t="str">
        <f t="shared" ca="1" si="12"/>
        <v>OG635</v>
      </c>
      <c r="C636" s="219" t="s">
        <v>102</v>
      </c>
      <c r="D636" s="4">
        <f ca="1">COUNTIF('2.Tissue'!C:C,B636)</f>
        <v>1</v>
      </c>
      <c r="E636" s="4">
        <f ca="1">COUNTIFS('3.DNAExtractions'!$E:$E,$B636,'3.DNAExtractions'!$D:$D,E$1)</f>
        <v>1</v>
      </c>
      <c r="F636" s="2" t="str" cm="1">
        <f t="array" aca="1" ref="F636" ca="1">IF(
    COUNTIFS('3.DNAExtractions'!E:E, B636, '3.DNAExtractions'!Y:Y, "Y") &gt; 0,
    _xlfn.TEXTJOIN(", ", TRUE, IF(('3.DNAExtractions'!E:E = B636) * ('3.DNAExtractions'!Y:Y = "Y"), '3.DNAExtractions'!D:D, "")),
    IF(
        COUNTIFS('3.DNAExtractions'!E:E, B636, '3.DNAExtractions'!X:X, "Y") &gt; 0,
        _xlfn.TEXTJOIN(", ", TRUE, IF(('3.DNAExtractions'!E:E = B636) * ('3.DNAExtractions'!X:X = "Y"), '3.DNAExtractions'!D:D, "")),
        "Awaiting Status"
    )
)</f>
        <v>Extracted</v>
      </c>
      <c r="G636" s="45" t="s">
        <v>92</v>
      </c>
      <c r="H636" s="8" t="str" cm="1">
        <f t="array" aca="1" ref="H636" ca="1">IF(
    G636="N",
    "",
    IF(
        COUNTIFS('4.Illumina'!E:E, B636, '4.Illumina'!R:R, "Y") &gt; 0,
        _xlfn.TEXTJOIN(", ", TRUE, IF(('4.Illumina'!E:E = B636) * ('4.Illumina'!R:R = "Y"), '4.Illumina'!D:D, "")),
        IF(
            COUNTIFS('4.Illumina'!E:E, B636, '4.Illumina'!Q:Q, "Y") &gt; 0,
            _xlfn.TEXTJOIN(", ", TRUE, IF(('4.Illumina'!E:E = B636) * ('4.Illumina'!Q:Q = "Y"), '4.Illumina'!D:D, "")),
            "Awaiting Status"
        )
    )
)</f>
        <v>Sequenced</v>
      </c>
      <c r="I636" s="26" t="s">
        <v>94</v>
      </c>
      <c r="J636" s="56" t="str" cm="1">
        <f t="array" aca="1" ref="J636" ca="1">IF(
    I636="N",
    "",
    IF(
        COUNTIFS('4.PacBio'!E:E, B636, '4.PacBio'!W:W, "Y") &gt; 0,
        _xlfn.TEXTJOIN(", ", TRUE, IF(('4.PacBio'!E:E = B636) * ('4.PacBio'!W:W = "Y"), '4.PacBio'!D:D, "")),
        IF(
            COUNTIFS('4.PacBio'!E:E, B636, '4.PacBio'!V:V, "Y") &gt; 0,
            _xlfn.TEXTJOIN(", ", TRUE, IF(('4.PacBio'!E:E = B636) * ('4.PacBio'!V:V = "Y"), '4.PacBio'!D:D, "")),
            "Awaiting Status"
        )
    )
)</f>
        <v/>
      </c>
      <c r="K636" s="181" t="s">
        <v>94</v>
      </c>
      <c r="L636" s="8" t="str" cm="1">
        <f t="array" aca="1" ref="L636" ca="1">IF(
    K636="N",
    "",
    IF(
        COUNTIFS('4.HiCLibrary'!E:E, B636, '4.HiCLibrary'!V:V, "Y") &gt; 0,
        _xlfn.TEXTJOIN(", ", TRUE, IF(('4.HiCLibrary'!E:E = B636) * ('4.HiCLibrary'!V:V = "Y"), '4.HiCLibrary'!D:D, "")),
        IF(
            COUNTIFS('4.HiCLibrary'!E:E, B636, '4.HiCLibrary'!U:U, "Y") &gt; 0,
            _xlfn.TEXTJOIN(", ", TRUE, IF(('4.HiCLibrary'!E:E = B636) * ('4.HiCLibrary'!U:U = "Y"), '4.HiCLibrary'!D:D, "")),
            "Awaiting Status"
        )
    )
)</f>
        <v/>
      </c>
      <c r="M636" s="181" t="s">
        <v>94</v>
      </c>
      <c r="N636" s="56" t="str" cm="1">
        <f t="array" aca="1" ref="N636" ca="1">IF(
    M636="N",
    "",
    IF(
        COUNTIFS('4.ONT'!E:E, B636, '4.ONT'!Q:Q, "Y") &gt; 0,
        _xlfn.TEXTJOIN(", ", TRUE, IF(('4.ONT'!E:E = B636) * ('4.ONT'!Q:Q = "Y"), '4.ONT'!D:D, "")),
        IF(
            COUNTIFS('4.ONT'!E:E, B636, '4.ONT'!P:P, "Y") &gt; 0,
            _xlfn.TEXTJOIN(", ", TRUE, IF(('4.ONT'!E:E = B636) * ('4.ONT'!P:P = "Y"), '4.ONT'!D:D, "")),
            "Awaiting Status"
        )
    )
)</f>
        <v/>
      </c>
      <c r="O636" s="181" t="s">
        <v>94</v>
      </c>
      <c r="P636" s="60" t="str" cm="1">
        <f t="array" aca="1" ref="P636" ca="1">IF(
    O636="N",
    "",
    IF(
        COUNTIFS('3.RNAExtractions'!E:E, B636, '3.RNAExtractions'!Z:Z, "Y") &gt; 0,
        _xlfn.TEXTJOIN(", ", TRUE, IF(('3.RNAExtractions'!E:E = B636) * ('3.RNAExtractions'!Z:Z = "Y"), '3.RNAExtractions'!D:D, "")),
        IF(
            COUNTIFS('3.RNAExtractions'!E:E, B636, '3.RNAExtractions'!Y:Y, "Y") &gt; 0,
            _xlfn.TEXTJOIN(", ", TRUE, IF(('3.RNAExtractions'!E:E = B636) * ('3.RNAExtractions'!Y:Y = "Y"), '3.RNAExtractions'!D:D, "")),
            "Awaiting Status"
        )
    )
)</f>
        <v/>
      </c>
      <c r="Q636" s="26" t="s">
        <v>94</v>
      </c>
      <c r="R636" s="60" t="str" cm="1">
        <f t="array" aca="1" ref="R636" ca="1">IF(
    Q636="N",
    "",
    IF(
        COUNTIFS('4.RNAIllumina'!E:E, B636, '4.RNAIllumina'!Y:Y, "Y") &gt; 0,
        _xlfn.TEXTJOIN(", ", TRUE, IF(('4.RNAIllumina'!E:E = B636) * ('4.RNAIllumina'!Y:Y = "Y"), '4.RNAIllumina'!D:D, "")),
        IF(
            COUNTIFS('4.RNAIllumina'!E:E, B636, '4.RNAIllumina'!X:X, "Y") &gt; 0,
            _xlfn.TEXTJOIN(", ", TRUE, IF(('4.RNAIllumina'!E:E = B636) * ('4.RNAIllumina'!X:X = "Y"), '4.RNAIllumina'!D:D, "")),
            "Awaiting Status"
        )
    )
)</f>
        <v/>
      </c>
      <c r="T636" s="6" t="str">
        <f ca="1">VLOOKUP($B636,'1.MetaData'!$B:$H,2,FALSE)</f>
        <v>EX23_TS_6</v>
      </c>
      <c r="U636" s="7" t="str">
        <f ca="1">VLOOKUP($B636,'1.MetaData'!$B:$H,3,FALSE)</f>
        <v>Galeocerdo cuvier</v>
      </c>
      <c r="V636" s="7" t="str">
        <f ca="1">VLOOKUP($B636,'1.MetaData'!$B:$H,4,FALSE)</f>
        <v>Tiger shark</v>
      </c>
      <c r="W636" s="6" t="str">
        <f ca="1">VLOOKUP($B636,'1.MetaData'!$B:$H,5,FALSE)</f>
        <v>Jess Pearce</v>
      </c>
      <c r="X636" s="6" t="str">
        <f ca="1">VLOOKUP($B636,'1.MetaData'!$B:$H,6,FALSE)</f>
        <v>Jess Pearce</v>
      </c>
      <c r="Z636"/>
    </row>
    <row r="637" spans="1:26" hidden="1" x14ac:dyDescent="0.25">
      <c r="A637" s="17">
        <v>636</v>
      </c>
      <c r="B637" s="3" t="str">
        <f t="shared" ca="1" si="12"/>
        <v>OG636</v>
      </c>
      <c r="C637" s="219" t="s">
        <v>102</v>
      </c>
      <c r="D637" s="4">
        <f ca="1">COUNTIF('2.Tissue'!C:C,B637)</f>
        <v>1</v>
      </c>
      <c r="E637" s="4">
        <f ca="1">COUNTIFS('3.DNAExtractions'!$E:$E,$B637,'3.DNAExtractions'!$D:$D,E$1)</f>
        <v>1</v>
      </c>
      <c r="F637" s="2" t="str" cm="1">
        <f t="array" aca="1" ref="F637" ca="1">IF(
    COUNTIFS('3.DNAExtractions'!E:E, B637, '3.DNAExtractions'!Y:Y, "Y") &gt; 0,
    _xlfn.TEXTJOIN(", ", TRUE, IF(('3.DNAExtractions'!E:E = B637) * ('3.DNAExtractions'!Y:Y = "Y"), '3.DNAExtractions'!D:D, "")),
    IF(
        COUNTIFS('3.DNAExtractions'!E:E, B637, '3.DNAExtractions'!X:X, "Y") &gt; 0,
        _xlfn.TEXTJOIN(", ", TRUE, IF(('3.DNAExtractions'!E:E = B637) * ('3.DNAExtractions'!X:X = "Y"), '3.DNAExtractions'!D:D, "")),
        "Awaiting Status"
    )
)</f>
        <v>Extracted</v>
      </c>
      <c r="G637" s="45" t="s">
        <v>92</v>
      </c>
      <c r="H637" s="8" t="str" cm="1">
        <f t="array" aca="1" ref="H637" ca="1">IF(
    G637="N",
    "",
    IF(
        COUNTIFS('4.Illumina'!E:E, B637, '4.Illumina'!R:R, "Y") &gt; 0,
        _xlfn.TEXTJOIN(", ", TRUE, IF(('4.Illumina'!E:E = B637) * ('4.Illumina'!R:R = "Y"), '4.Illumina'!D:D, "")),
        IF(
            COUNTIFS('4.Illumina'!E:E, B637, '4.Illumina'!Q:Q, "Y") &gt; 0,
            _xlfn.TEXTJOIN(", ", TRUE, IF(('4.Illumina'!E:E = B637) * ('4.Illumina'!Q:Q = "Y"), '4.Illumina'!D:D, "")),
            "Awaiting Status"
        )
    )
)</f>
        <v>Sequenced</v>
      </c>
      <c r="I637" s="26" t="s">
        <v>94</v>
      </c>
      <c r="J637" s="56" t="str" cm="1">
        <f t="array" aca="1" ref="J637" ca="1">IF(
    I637="N",
    "",
    IF(
        COUNTIFS('4.PacBio'!E:E, B637, '4.PacBio'!W:W, "Y") &gt; 0,
        _xlfn.TEXTJOIN(", ", TRUE, IF(('4.PacBio'!E:E = B637) * ('4.PacBio'!W:W = "Y"), '4.PacBio'!D:D, "")),
        IF(
            COUNTIFS('4.PacBio'!E:E, B637, '4.PacBio'!V:V, "Y") &gt; 0,
            _xlfn.TEXTJOIN(", ", TRUE, IF(('4.PacBio'!E:E = B637) * ('4.PacBio'!V:V = "Y"), '4.PacBio'!D:D, "")),
            "Awaiting Status"
        )
    )
)</f>
        <v/>
      </c>
      <c r="K637" s="181" t="s">
        <v>94</v>
      </c>
      <c r="L637" s="8" t="str" cm="1">
        <f t="array" aca="1" ref="L637" ca="1">IF(
    K637="N",
    "",
    IF(
        COUNTIFS('4.HiCLibrary'!E:E, B637, '4.HiCLibrary'!V:V, "Y") &gt; 0,
        _xlfn.TEXTJOIN(", ", TRUE, IF(('4.HiCLibrary'!E:E = B637) * ('4.HiCLibrary'!V:V = "Y"), '4.HiCLibrary'!D:D, "")),
        IF(
            COUNTIFS('4.HiCLibrary'!E:E, B637, '4.HiCLibrary'!U:U, "Y") &gt; 0,
            _xlfn.TEXTJOIN(", ", TRUE, IF(('4.HiCLibrary'!E:E = B637) * ('4.HiCLibrary'!U:U = "Y"), '4.HiCLibrary'!D:D, "")),
            "Awaiting Status"
        )
    )
)</f>
        <v/>
      </c>
      <c r="M637" s="181" t="s">
        <v>94</v>
      </c>
      <c r="N637" s="56" t="str" cm="1">
        <f t="array" aca="1" ref="N637" ca="1">IF(
    M637="N",
    "",
    IF(
        COUNTIFS('4.ONT'!E:E, B637, '4.ONT'!Q:Q, "Y") &gt; 0,
        _xlfn.TEXTJOIN(", ", TRUE, IF(('4.ONT'!E:E = B637) * ('4.ONT'!Q:Q = "Y"), '4.ONT'!D:D, "")),
        IF(
            COUNTIFS('4.ONT'!E:E, B637, '4.ONT'!P:P, "Y") &gt; 0,
            _xlfn.TEXTJOIN(", ", TRUE, IF(('4.ONT'!E:E = B637) * ('4.ONT'!P:P = "Y"), '4.ONT'!D:D, "")),
            "Awaiting Status"
        )
    )
)</f>
        <v/>
      </c>
      <c r="O637" s="181" t="s">
        <v>94</v>
      </c>
      <c r="P637" s="60" t="str" cm="1">
        <f t="array" aca="1" ref="P637" ca="1">IF(
    O637="N",
    "",
    IF(
        COUNTIFS('3.RNAExtractions'!E:E, B637, '3.RNAExtractions'!Z:Z, "Y") &gt; 0,
        _xlfn.TEXTJOIN(", ", TRUE, IF(('3.RNAExtractions'!E:E = B637) * ('3.RNAExtractions'!Z:Z = "Y"), '3.RNAExtractions'!D:D, "")),
        IF(
            COUNTIFS('3.RNAExtractions'!E:E, B637, '3.RNAExtractions'!Y:Y, "Y") &gt; 0,
            _xlfn.TEXTJOIN(", ", TRUE, IF(('3.RNAExtractions'!E:E = B637) * ('3.RNAExtractions'!Y:Y = "Y"), '3.RNAExtractions'!D:D, "")),
            "Awaiting Status"
        )
    )
)</f>
        <v/>
      </c>
      <c r="Q637" s="26" t="s">
        <v>94</v>
      </c>
      <c r="R637" s="60" t="str" cm="1">
        <f t="array" aca="1" ref="R637" ca="1">IF(
    Q637="N",
    "",
    IF(
        COUNTIFS('4.RNAIllumina'!E:E, B637, '4.RNAIllumina'!Y:Y, "Y") &gt; 0,
        _xlfn.TEXTJOIN(", ", TRUE, IF(('4.RNAIllumina'!E:E = B637) * ('4.RNAIllumina'!Y:Y = "Y"), '4.RNAIllumina'!D:D, "")),
        IF(
            COUNTIFS('4.RNAIllumina'!E:E, B637, '4.RNAIllumina'!X:X, "Y") &gt; 0,
            _xlfn.TEXTJOIN(", ", TRUE, IF(('4.RNAIllumina'!E:E = B637) * ('4.RNAIllumina'!X:X = "Y"), '4.RNAIllumina'!D:D, "")),
            "Awaiting Status"
        )
    )
)</f>
        <v/>
      </c>
      <c r="T637" s="6" t="str">
        <f ca="1">VLOOKUP($B637,'1.MetaData'!$B:$H,2,FALSE)</f>
        <v>EX23_TS_7</v>
      </c>
      <c r="U637" s="7" t="str">
        <f ca="1">VLOOKUP($B637,'1.MetaData'!$B:$H,3,FALSE)</f>
        <v>Galeocerdo cuvier</v>
      </c>
      <c r="V637" s="7" t="str">
        <f ca="1">VLOOKUP($B637,'1.MetaData'!$B:$H,4,FALSE)</f>
        <v>Tiger shark</v>
      </c>
      <c r="W637" s="6" t="str">
        <f ca="1">VLOOKUP($B637,'1.MetaData'!$B:$H,5,FALSE)</f>
        <v>Jess Pearce</v>
      </c>
      <c r="X637" s="6" t="str">
        <f ca="1">VLOOKUP($B637,'1.MetaData'!$B:$H,6,FALSE)</f>
        <v>Jess Pearce</v>
      </c>
      <c r="Z637"/>
    </row>
    <row r="638" spans="1:26" x14ac:dyDescent="0.25">
      <c r="A638" s="17">
        <v>637</v>
      </c>
      <c r="B638" s="3" t="str">
        <f t="shared" ca="1" si="12"/>
        <v>OG637</v>
      </c>
      <c r="C638" s="219" t="s">
        <v>91</v>
      </c>
      <c r="D638" s="4">
        <f ca="1">COUNTIF('2.Tissue'!C:C,B638)</f>
        <v>2</v>
      </c>
      <c r="E638" s="4">
        <f ca="1">COUNTIFS('3.DNAExtractions'!$E:$E,$B638,'3.DNAExtractions'!$D:$D,E$1)</f>
        <v>7</v>
      </c>
      <c r="F638" s="2" t="str" cm="1">
        <f t="array" aca="1" ref="F638" ca="1">IF(
    COUNTIFS('3.DNAExtractions'!E:E, B638, '3.DNAExtractions'!Y:Y, "Y") &gt; 0,
    _xlfn.TEXTJOIN(", ", TRUE, IF(('3.DNAExtractions'!E:E = B638) * ('3.DNAExtractions'!Y:Y = "Y"), '3.DNAExtractions'!D:D, "")),
    IF(
        COUNTIFS('3.DNAExtractions'!E:E, B638, '3.DNAExtractions'!X:X, "Y") &gt; 0,
        _xlfn.TEXTJOIN(", ", TRUE, IF(('3.DNAExtractions'!E:E = B638) * ('3.DNAExtractions'!X:X = "Y"), '3.DNAExtractions'!D:D, "")),
        "Awaiting Status"
    )
)</f>
        <v>Extracted</v>
      </c>
      <c r="G638" s="45" t="s">
        <v>94</v>
      </c>
      <c r="H638" s="8" t="str" cm="1">
        <f t="array" aca="1" ref="H638" ca="1">IF(
    G638="N",
    "",
    IF(
        COUNTIFS('4.Illumina'!E:E, B638, '4.Illumina'!R:R, "Y") &gt; 0,
        _xlfn.TEXTJOIN(", ", TRUE, IF(('4.Illumina'!E:E = B638) * ('4.Illumina'!R:R = "Y"), '4.Illumina'!D:D, "")),
        IF(
            COUNTIFS('4.Illumina'!E:E, B638, '4.Illumina'!Q:Q, "Y") &gt; 0,
            _xlfn.TEXTJOIN(", ", TRUE, IF(('4.Illumina'!E:E = B638) * ('4.Illumina'!Q:Q = "Y"), '4.Illumina'!D:D, "")),
            "Awaiting Status"
        )
    )
)</f>
        <v/>
      </c>
      <c r="I638" s="26" t="s">
        <v>92</v>
      </c>
      <c r="J638" s="56" t="str" cm="1">
        <f t="array" aca="1" ref="J638" ca="1">IF(
    I638="N",
    "",
    IF(
        COUNTIFS('4.PacBio'!E:E, B638, '4.PacBio'!W:W, "Y") &gt; 0,
        _xlfn.TEXTJOIN(", ", TRUE, IF(('4.PacBio'!E:E = B638) * ('4.PacBio'!W:W = "Y"), '4.PacBio'!D:D, "")),
        IF(
            COUNTIFS('4.PacBio'!E:E, B638, '4.PacBio'!V:V, "Y") &gt; 0,
            _xlfn.TEXTJOIN(", ", TRUE, IF(('4.PacBio'!E:E = B638) * ('4.PacBio'!V:V = "Y"), '4.PacBio'!D:D, "")),
            "Awaiting Status"
        )
    )
)</f>
        <v>Sequenced</v>
      </c>
      <c r="K638" s="26" t="s">
        <v>92</v>
      </c>
      <c r="L638" s="8" t="str" cm="1">
        <f t="array" aca="1" ref="L638" ca="1">IF(
    K638="N",
    "",
    IF(
        COUNTIFS('4.HiCLibrary'!E:E, B638, '4.HiCLibrary'!V:V, "Y") &gt; 0,
        _xlfn.TEXTJOIN(", ", TRUE, IF(('4.HiCLibrary'!E:E = B638) * ('4.HiCLibrary'!V:V = "Y"), '4.HiCLibrary'!D:D, "")),
        IF(
            COUNTIFS('4.HiCLibrary'!E:E, B638, '4.HiCLibrary'!U:U, "Y") &gt; 0,
            _xlfn.TEXTJOIN(", ", TRUE, IF(('4.HiCLibrary'!E:E = B638) * ('4.HiCLibrary'!U:U = "Y"), '4.HiCLibrary'!D:D, "")),
            "Awaiting Status"
        )
    )
)</f>
        <v>Sequenced</v>
      </c>
      <c r="M638" s="181" t="s">
        <v>92</v>
      </c>
      <c r="N638" s="56" t="str" cm="1">
        <f t="array" aca="1" ref="N638" ca="1">IF(
    M638="N",
    "",
    IF(
        COUNTIFS('4.ONT'!E:E, B638, '4.ONT'!Q:Q, "Y") &gt; 0,
        _xlfn.TEXTJOIN(", ", TRUE, IF(('4.ONT'!E:E = B638) * ('4.ONT'!Q:Q = "Y"), '4.ONT'!D:D, "")),
        IF(
            COUNTIFS('4.ONT'!E:E, B638, '4.ONT'!P:P, "Y") &gt; 0,
            _xlfn.TEXTJOIN(", ", TRUE, IF(('4.ONT'!E:E = B638) * ('4.ONT'!P:P = "Y"), '4.ONT'!D:D, "")),
            "Awaiting Status"
        )
    )
)</f>
        <v>Sequenced, Sequenced</v>
      </c>
      <c r="O638" s="26" t="s">
        <v>92</v>
      </c>
      <c r="P638" s="60" t="str" cm="1">
        <f t="array" aca="1" ref="P638" ca="1">IF(
    O638="N",
    "",
    IF(
        COUNTIFS('3.RNAExtractions'!E:E, B638, '3.RNAExtractions'!Z:Z, "Y") &gt; 0,
        _xlfn.TEXTJOIN(", ", TRUE, IF(('3.RNAExtractions'!E:E = B638) * ('3.RNAExtractions'!Z:Z = "Y"), '3.RNAExtractions'!D:D, "")),
        IF(
            COUNTIFS('3.RNAExtractions'!E:E, B638, '3.RNAExtractions'!Y:Y, "Y") &gt; 0,
            _xlfn.TEXTJOIN(", ", TRUE, IF(('3.RNAExtractions'!E:E = B638) * ('3.RNAExtractions'!Y:Y = "Y"), '3.RNAExtractions'!D:D, "")),
            "Awaiting Status"
        )
    )
)</f>
        <v>Extracted</v>
      </c>
      <c r="Q638" s="26" t="s">
        <v>92</v>
      </c>
      <c r="R638" s="60" t="str" cm="1">
        <f t="array" aca="1" ref="R638" ca="1">IF(
    Q638="N",
    "",
    IF(
        COUNTIFS('4.RNAIllumina'!E:E, B638, '4.RNAIllumina'!Y:Y, "Y") &gt; 0,
        _xlfn.TEXTJOIN(", ", TRUE, IF(('4.RNAIllumina'!E:E = B638) * ('4.RNAIllumina'!Y:Y = "Y"), '4.RNAIllumina'!D:D, "")),
        IF(
            COUNTIFS('4.RNAIllumina'!E:E, B638, '4.RNAIllumina'!X:X, "Y") &gt; 0,
            _xlfn.TEXTJOIN(", ", TRUE, IF(('4.RNAIllumina'!E:E = B638) * ('4.RNAIllumina'!X:X = "Y"), '4.RNAIllumina'!D:D, "")),
            "Awaiting Status"
        )
    )
)</f>
        <v>Failed QC</v>
      </c>
      <c r="T638" s="6" t="str">
        <f ca="1">VLOOKUP($B638,'1.MetaData'!$B:$H,2,FALSE)</f>
        <v>EX23_TS_8</v>
      </c>
      <c r="U638" s="7" t="str">
        <f ca="1">VLOOKUP($B638,'1.MetaData'!$B:$H,3,FALSE)</f>
        <v>Galeocerdo cuvier</v>
      </c>
      <c r="V638" s="7" t="str">
        <f ca="1">VLOOKUP($B638,'1.MetaData'!$B:$H,4,FALSE)</f>
        <v>Tiger shark</v>
      </c>
      <c r="W638" s="6" t="str">
        <f ca="1">VLOOKUP($B638,'1.MetaData'!$B:$H,5,FALSE)</f>
        <v>Jess Pearce</v>
      </c>
      <c r="X638" s="6" t="str">
        <f ca="1">VLOOKUP($B638,'1.MetaData'!$B:$H,6,FALSE)</f>
        <v>Jess Pearce</v>
      </c>
      <c r="Z638"/>
    </row>
    <row r="639" spans="1:26" hidden="1" x14ac:dyDescent="0.25">
      <c r="A639" s="17">
        <v>638</v>
      </c>
      <c r="B639" s="3" t="str">
        <f t="shared" ca="1" si="12"/>
        <v>OG638</v>
      </c>
      <c r="C639" s="219" t="s">
        <v>102</v>
      </c>
      <c r="D639" s="4">
        <f ca="1">COUNTIF('2.Tissue'!C:C,B639)</f>
        <v>1</v>
      </c>
      <c r="E639" s="4">
        <f ca="1">COUNTIFS('3.DNAExtractions'!$E:$E,$B639,'3.DNAExtractions'!$D:$D,E$1)</f>
        <v>1</v>
      </c>
      <c r="F639" s="2" t="str" cm="1">
        <f t="array" aca="1" ref="F639" ca="1">IF(
    COUNTIFS('3.DNAExtractions'!E:E, B639, '3.DNAExtractions'!Y:Y, "Y") &gt; 0,
    _xlfn.TEXTJOIN(", ", TRUE, IF(('3.DNAExtractions'!E:E = B639) * ('3.DNAExtractions'!Y:Y = "Y"), '3.DNAExtractions'!D:D, "")),
    IF(
        COUNTIFS('3.DNAExtractions'!E:E, B639, '3.DNAExtractions'!X:X, "Y") &gt; 0,
        _xlfn.TEXTJOIN(", ", TRUE, IF(('3.DNAExtractions'!E:E = B639) * ('3.DNAExtractions'!X:X = "Y"), '3.DNAExtractions'!D:D, "")),
        "Awaiting Status"
    )
)</f>
        <v>Extracted</v>
      </c>
      <c r="G639" s="45" t="s">
        <v>92</v>
      </c>
      <c r="H639" s="8" t="str" cm="1">
        <f t="array" aca="1" ref="H639" ca="1">IF(
    G639="N",
    "",
    IF(
        COUNTIFS('4.Illumina'!E:E, B639, '4.Illumina'!R:R, "Y") &gt; 0,
        _xlfn.TEXTJOIN(", ", TRUE, IF(('4.Illumina'!E:E = B639) * ('4.Illumina'!R:R = "Y"), '4.Illumina'!D:D, "")),
        IF(
            COUNTIFS('4.Illumina'!E:E, B639, '4.Illumina'!Q:Q, "Y") &gt; 0,
            _xlfn.TEXTJOIN(", ", TRUE, IF(('4.Illumina'!E:E = B639) * ('4.Illumina'!Q:Q = "Y"), '4.Illumina'!D:D, "")),
            "Awaiting Status"
        )
    )
)</f>
        <v>Sequenced</v>
      </c>
      <c r="I639" s="26" t="s">
        <v>94</v>
      </c>
      <c r="J639" s="56" t="str" cm="1">
        <f t="array" aca="1" ref="J639" ca="1">IF(
    I639="N",
    "",
    IF(
        COUNTIFS('4.PacBio'!E:E, B639, '4.PacBio'!W:W, "Y") &gt; 0,
        _xlfn.TEXTJOIN(", ", TRUE, IF(('4.PacBio'!E:E = B639) * ('4.PacBio'!W:W = "Y"), '4.PacBio'!D:D, "")),
        IF(
            COUNTIFS('4.PacBio'!E:E, B639, '4.PacBio'!V:V, "Y") &gt; 0,
            _xlfn.TEXTJOIN(", ", TRUE, IF(('4.PacBio'!E:E = B639) * ('4.PacBio'!V:V = "Y"), '4.PacBio'!D:D, "")),
            "Awaiting Status"
        )
    )
)</f>
        <v/>
      </c>
      <c r="K639" s="181" t="s">
        <v>94</v>
      </c>
      <c r="L639" s="8" t="str" cm="1">
        <f t="array" aca="1" ref="L639" ca="1">IF(
    K639="N",
    "",
    IF(
        COUNTIFS('4.HiCLibrary'!E:E, B639, '4.HiCLibrary'!V:V, "Y") &gt; 0,
        _xlfn.TEXTJOIN(", ", TRUE, IF(('4.HiCLibrary'!E:E = B639) * ('4.HiCLibrary'!V:V = "Y"), '4.HiCLibrary'!D:D, "")),
        IF(
            COUNTIFS('4.HiCLibrary'!E:E, B639, '4.HiCLibrary'!U:U, "Y") &gt; 0,
            _xlfn.TEXTJOIN(", ", TRUE, IF(('4.HiCLibrary'!E:E = B639) * ('4.HiCLibrary'!U:U = "Y"), '4.HiCLibrary'!D:D, "")),
            "Awaiting Status"
        )
    )
)</f>
        <v/>
      </c>
      <c r="M639" s="181" t="s">
        <v>94</v>
      </c>
      <c r="N639" s="56" t="str" cm="1">
        <f t="array" aca="1" ref="N639" ca="1">IF(
    M639="N",
    "",
    IF(
        COUNTIFS('4.ONT'!E:E, B639, '4.ONT'!Q:Q, "Y") &gt; 0,
        _xlfn.TEXTJOIN(", ", TRUE, IF(('4.ONT'!E:E = B639) * ('4.ONT'!Q:Q = "Y"), '4.ONT'!D:D, "")),
        IF(
            COUNTIFS('4.ONT'!E:E, B639, '4.ONT'!P:P, "Y") &gt; 0,
            _xlfn.TEXTJOIN(", ", TRUE, IF(('4.ONT'!E:E = B639) * ('4.ONT'!P:P = "Y"), '4.ONT'!D:D, "")),
            "Awaiting Status"
        )
    )
)</f>
        <v/>
      </c>
      <c r="O639" s="181" t="s">
        <v>94</v>
      </c>
      <c r="P639" s="60" t="str" cm="1">
        <f t="array" aca="1" ref="P639" ca="1">IF(
    O639="N",
    "",
    IF(
        COUNTIFS('3.RNAExtractions'!E:E, B639, '3.RNAExtractions'!Z:Z, "Y") &gt; 0,
        _xlfn.TEXTJOIN(", ", TRUE, IF(('3.RNAExtractions'!E:E = B639) * ('3.RNAExtractions'!Z:Z = "Y"), '3.RNAExtractions'!D:D, "")),
        IF(
            COUNTIFS('3.RNAExtractions'!E:E, B639, '3.RNAExtractions'!Y:Y, "Y") &gt; 0,
            _xlfn.TEXTJOIN(", ", TRUE, IF(('3.RNAExtractions'!E:E = B639) * ('3.RNAExtractions'!Y:Y = "Y"), '3.RNAExtractions'!D:D, "")),
            "Awaiting Status"
        )
    )
)</f>
        <v/>
      </c>
      <c r="Q639" s="26" t="s">
        <v>94</v>
      </c>
      <c r="R639" s="60" t="str" cm="1">
        <f t="array" aca="1" ref="R639" ca="1">IF(
    Q639="N",
    "",
    IF(
        COUNTIFS('4.RNAIllumina'!E:E, B639, '4.RNAIllumina'!Y:Y, "Y") &gt; 0,
        _xlfn.TEXTJOIN(", ", TRUE, IF(('4.RNAIllumina'!E:E = B639) * ('4.RNAIllumina'!Y:Y = "Y"), '4.RNAIllumina'!D:D, "")),
        IF(
            COUNTIFS('4.RNAIllumina'!E:E, B639, '4.RNAIllumina'!X:X, "Y") &gt; 0,
            _xlfn.TEXTJOIN(", ", TRUE, IF(('4.RNAIllumina'!E:E = B639) * ('4.RNAIllumina'!X:X = "Y"), '4.RNAIllumina'!D:D, "")),
            "Awaiting Status"
        )
    )
)</f>
        <v/>
      </c>
      <c r="T639" s="6" t="str">
        <f ca="1">VLOOKUP($B639,'1.MetaData'!$B:$H,2,FALSE)</f>
        <v>EX23_TS_9</v>
      </c>
      <c r="U639" s="7" t="str">
        <f ca="1">VLOOKUP($B639,'1.MetaData'!$B:$H,3,FALSE)</f>
        <v>Galeocerdo cuvier</v>
      </c>
      <c r="V639" s="7" t="str">
        <f ca="1">VLOOKUP($B639,'1.MetaData'!$B:$H,4,FALSE)</f>
        <v>Tiger shark</v>
      </c>
      <c r="W639" s="6" t="str">
        <f ca="1">VLOOKUP($B639,'1.MetaData'!$B:$H,5,FALSE)</f>
        <v>Jess Pearce</v>
      </c>
      <c r="X639" s="6" t="str">
        <f ca="1">VLOOKUP($B639,'1.MetaData'!$B:$H,6,FALSE)</f>
        <v>Jess Pearce</v>
      </c>
      <c r="Z639"/>
    </row>
    <row r="640" spans="1:26" hidden="1" x14ac:dyDescent="0.25">
      <c r="A640" s="17">
        <v>639</v>
      </c>
      <c r="B640" s="3" t="str">
        <f t="shared" ca="1" si="12"/>
        <v>OG639</v>
      </c>
      <c r="C640" s="219" t="s">
        <v>102</v>
      </c>
      <c r="D640" s="4">
        <f ca="1">COUNTIF('2.Tissue'!C:C,B640)</f>
        <v>2</v>
      </c>
      <c r="E640" s="4">
        <f ca="1">COUNTIFS('3.DNAExtractions'!$E:$E,$B640,'3.DNAExtractions'!$D:$D,E$1)</f>
        <v>10</v>
      </c>
      <c r="F640" s="2" t="str" cm="1">
        <f t="array" aca="1" ref="F640" ca="1">IF(
    COUNTIFS('3.DNAExtractions'!E:E, B640, '3.DNAExtractions'!Y:Y, "Y") &gt; 0,
    _xlfn.TEXTJOIN(", ", TRUE, IF(('3.DNAExtractions'!E:E = B640) * ('3.DNAExtractions'!Y:Y = "Y"), '3.DNAExtractions'!D:D, "")),
    IF(
        COUNTIFS('3.DNAExtractions'!E:E, B640, '3.DNAExtractions'!X:X, "Y") &gt; 0,
        _xlfn.TEXTJOIN(", ", TRUE, IF(('3.DNAExtractions'!E:E = B640) * ('3.DNAExtractions'!X:X = "Y"), '3.DNAExtractions'!D:D, "")),
        "Awaiting Status"
    )
)</f>
        <v>Extracted, Extracted</v>
      </c>
      <c r="G640" s="45" t="s">
        <v>92</v>
      </c>
      <c r="H640" s="8" t="str" cm="1">
        <f t="array" aca="1" ref="H640" ca="1">IF(
    G640="N",
    "",
    IF(
        COUNTIFS('4.Illumina'!E:E, B640, '4.Illumina'!R:R, "Y") &gt; 0,
        _xlfn.TEXTJOIN(", ", TRUE, IF(('4.Illumina'!E:E = B640) * ('4.Illumina'!R:R = "Y"), '4.Illumina'!D:D, "")),
        IF(
            COUNTIFS('4.Illumina'!E:E, B640, '4.Illumina'!Q:Q, "Y") &gt; 0,
            _xlfn.TEXTJOIN(", ", TRUE, IF(('4.Illumina'!E:E = B640) * ('4.Illumina'!Q:Q = "Y"), '4.Illumina'!D:D, "")),
            "Awaiting Status"
        )
    )
)</f>
        <v>Sequenced</v>
      </c>
      <c r="I640" s="26" t="s">
        <v>94</v>
      </c>
      <c r="J640" s="56" t="str" cm="1">
        <f t="array" aca="1" ref="J640" ca="1">IF(
    I640="N",
    "",
    IF(
        COUNTIFS('4.PacBio'!E:E, B640, '4.PacBio'!W:W, "Y") &gt; 0,
        _xlfn.TEXTJOIN(", ", TRUE, IF(('4.PacBio'!E:E = B640) * ('4.PacBio'!W:W = "Y"), '4.PacBio'!D:D, "")),
        IF(
            COUNTIFS('4.PacBio'!E:E, B640, '4.PacBio'!V:V, "Y") &gt; 0,
            _xlfn.TEXTJOIN(", ", TRUE, IF(('4.PacBio'!E:E = B640) * ('4.PacBio'!V:V = "Y"), '4.PacBio'!D:D, "")),
            "Awaiting Status"
        )
    )
)</f>
        <v/>
      </c>
      <c r="K640" s="181" t="s">
        <v>94</v>
      </c>
      <c r="L640" s="8" t="str" cm="1">
        <f t="array" aca="1" ref="L640" ca="1">IF(
    K640="N",
    "",
    IF(
        COUNTIFS('4.HiCLibrary'!E:E, B640, '4.HiCLibrary'!V:V, "Y") &gt; 0,
        _xlfn.TEXTJOIN(", ", TRUE, IF(('4.HiCLibrary'!E:E = B640) * ('4.HiCLibrary'!V:V = "Y"), '4.HiCLibrary'!D:D, "")),
        IF(
            COUNTIFS('4.HiCLibrary'!E:E, B640, '4.HiCLibrary'!U:U, "Y") &gt; 0,
            _xlfn.TEXTJOIN(", ", TRUE, IF(('4.HiCLibrary'!E:E = B640) * ('4.HiCLibrary'!U:U = "Y"), '4.HiCLibrary'!D:D, "")),
            "Awaiting Status"
        )
    )
)</f>
        <v/>
      </c>
      <c r="M640" s="47" t="s">
        <v>92</v>
      </c>
      <c r="N640" s="56" t="str" cm="1">
        <f t="array" aca="1" ref="N640" ca="1">IF(
    M640="N",
    "",
    IF(
        COUNTIFS('4.ONT'!E:E, B640, '4.ONT'!Q:Q, "Y") &gt; 0,
        _xlfn.TEXTJOIN(", ", TRUE, IF(('4.ONT'!E:E = B640) * ('4.ONT'!Q:Q = "Y"), '4.ONT'!D:D, "")),
        IF(
            COUNTIFS('4.ONT'!E:E, B640, '4.ONT'!P:P, "Y") &gt; 0,
            _xlfn.TEXTJOIN(", ", TRUE, IF(('4.ONT'!E:E = B640) * ('4.ONT'!P:P = "Y"), '4.ONT'!D:D, "")),
            "Awaiting Status"
        )
    )
)</f>
        <v>Sequenced, Sequenced, Sequenced, Sequenced</v>
      </c>
      <c r="O640" s="60" t="s">
        <v>94</v>
      </c>
      <c r="P640" s="60" t="str" cm="1">
        <f t="array" aca="1" ref="P640" ca="1">IF(
    O640="N",
    "",
    IF(
        COUNTIFS('3.RNAExtractions'!E:E, B640, '3.RNAExtractions'!Z:Z, "Y") &gt; 0,
        _xlfn.TEXTJOIN(", ", TRUE, IF(('3.RNAExtractions'!E:E = B640) * ('3.RNAExtractions'!Z:Z = "Y"), '3.RNAExtractions'!D:D, "")),
        IF(
            COUNTIFS('3.RNAExtractions'!E:E, B640, '3.RNAExtractions'!Y:Y, "Y") &gt; 0,
            _xlfn.TEXTJOIN(", ", TRUE, IF(('3.RNAExtractions'!E:E = B640) * ('3.RNAExtractions'!Y:Y = "Y"), '3.RNAExtractions'!D:D, "")),
            "Awaiting Status"
        )
    )
)</f>
        <v/>
      </c>
      <c r="Q640" s="26" t="s">
        <v>94</v>
      </c>
      <c r="R640" s="60" t="str" cm="1">
        <f t="array" aca="1" ref="R640" ca="1">IF(
    Q640="N",
    "",
    IF(
        COUNTIFS('4.RNAIllumina'!E:E, B640, '4.RNAIllumina'!Y:Y, "Y") &gt; 0,
        _xlfn.TEXTJOIN(", ", TRUE, IF(('4.RNAIllumina'!E:E = B640) * ('4.RNAIllumina'!Y:Y = "Y"), '4.RNAIllumina'!D:D, "")),
        IF(
            COUNTIFS('4.RNAIllumina'!E:E, B640, '4.RNAIllumina'!X:X, "Y") &gt; 0,
            _xlfn.TEXTJOIN(", ", TRUE, IF(('4.RNAIllumina'!E:E = B640) * ('4.RNAIllumina'!X:X = "Y"), '4.RNAIllumina'!D:D, "")),
            "Awaiting Status"
        )
    )
)</f>
        <v/>
      </c>
      <c r="T640" s="6" t="str">
        <f ca="1">VLOOKUP($B640,'1.MetaData'!$B:$H,2,FALSE)</f>
        <v>EX23_TS_10</v>
      </c>
      <c r="U640" s="7" t="str">
        <f ca="1">VLOOKUP($B640,'1.MetaData'!$B:$H,3,FALSE)</f>
        <v>Galeocerdo cuvier</v>
      </c>
      <c r="V640" s="7" t="str">
        <f ca="1">VLOOKUP($B640,'1.MetaData'!$B:$H,4,FALSE)</f>
        <v>Tiger shark</v>
      </c>
      <c r="W640" s="6" t="str">
        <f ca="1">VLOOKUP($B640,'1.MetaData'!$B:$H,5,FALSE)</f>
        <v>Jess Pearce</v>
      </c>
      <c r="X640" s="6" t="str">
        <f ca="1">VLOOKUP($B640,'1.MetaData'!$B:$H,6,FALSE)</f>
        <v>Jess Pearce</v>
      </c>
      <c r="Z640"/>
    </row>
    <row r="641" spans="1:26" hidden="1" x14ac:dyDescent="0.25">
      <c r="A641" s="17">
        <v>640</v>
      </c>
      <c r="B641" s="3" t="str">
        <f t="shared" ca="1" si="12"/>
        <v>OG640</v>
      </c>
      <c r="C641" s="219" t="s">
        <v>102</v>
      </c>
      <c r="D641" s="4">
        <f ca="1">COUNTIF('2.Tissue'!C:C,B641)</f>
        <v>1</v>
      </c>
      <c r="E641" s="4">
        <f ca="1">COUNTIFS('3.DNAExtractions'!$E:$E,$B641,'3.DNAExtractions'!$D:$D,E$1)</f>
        <v>1</v>
      </c>
      <c r="F641" s="2" t="str" cm="1">
        <f t="array" aca="1" ref="F641" ca="1">IF(
    COUNTIFS('3.DNAExtractions'!E:E, B641, '3.DNAExtractions'!Y:Y, "Y") &gt; 0,
    _xlfn.TEXTJOIN(", ", TRUE, IF(('3.DNAExtractions'!E:E = B641) * ('3.DNAExtractions'!Y:Y = "Y"), '3.DNAExtractions'!D:D, "")),
    IF(
        COUNTIFS('3.DNAExtractions'!E:E, B641, '3.DNAExtractions'!X:X, "Y") &gt; 0,
        _xlfn.TEXTJOIN(", ", TRUE, IF(('3.DNAExtractions'!E:E = B641) * ('3.DNAExtractions'!X:X = "Y"), '3.DNAExtractions'!D:D, "")),
        "Awaiting Status"
    )
)</f>
        <v>Extracted</v>
      </c>
      <c r="G641" s="45" t="s">
        <v>92</v>
      </c>
      <c r="H641" s="8" t="str" cm="1">
        <f t="array" aca="1" ref="H641" ca="1">IF(
    G641="N",
    "",
    IF(
        COUNTIFS('4.Illumina'!E:E, B641, '4.Illumina'!R:R, "Y") &gt; 0,
        _xlfn.TEXTJOIN(", ", TRUE, IF(('4.Illumina'!E:E = B641) * ('4.Illumina'!R:R = "Y"), '4.Illumina'!D:D, "")),
        IF(
            COUNTIFS('4.Illumina'!E:E, B641, '4.Illumina'!Q:Q, "Y") &gt; 0,
            _xlfn.TEXTJOIN(", ", TRUE, IF(('4.Illumina'!E:E = B641) * ('4.Illumina'!Q:Q = "Y"), '4.Illumina'!D:D, "")),
            "Awaiting Status"
        )
    )
)</f>
        <v>Sequenced</v>
      </c>
      <c r="I641" s="26" t="s">
        <v>94</v>
      </c>
      <c r="J641" s="56" t="str" cm="1">
        <f t="array" aca="1" ref="J641" ca="1">IF(
    I641="N",
    "",
    IF(
        COUNTIFS('4.PacBio'!E:E, B641, '4.PacBio'!W:W, "Y") &gt; 0,
        _xlfn.TEXTJOIN(", ", TRUE, IF(('4.PacBio'!E:E = B641) * ('4.PacBio'!W:W = "Y"), '4.PacBio'!D:D, "")),
        IF(
            COUNTIFS('4.PacBio'!E:E, B641, '4.PacBio'!V:V, "Y") &gt; 0,
            _xlfn.TEXTJOIN(", ", TRUE, IF(('4.PacBio'!E:E = B641) * ('4.PacBio'!V:V = "Y"), '4.PacBio'!D:D, "")),
            "Awaiting Status"
        )
    )
)</f>
        <v/>
      </c>
      <c r="K641" s="181" t="s">
        <v>94</v>
      </c>
      <c r="L641" s="8" t="str" cm="1">
        <f t="array" aca="1" ref="L641" ca="1">IF(
    K641="N",
    "",
    IF(
        COUNTIFS('4.HiCLibrary'!E:E, B641, '4.HiCLibrary'!V:V, "Y") &gt; 0,
        _xlfn.TEXTJOIN(", ", TRUE, IF(('4.HiCLibrary'!E:E = B641) * ('4.HiCLibrary'!V:V = "Y"), '4.HiCLibrary'!D:D, "")),
        IF(
            COUNTIFS('4.HiCLibrary'!E:E, B641, '4.HiCLibrary'!U:U, "Y") &gt; 0,
            _xlfn.TEXTJOIN(", ", TRUE, IF(('4.HiCLibrary'!E:E = B641) * ('4.HiCLibrary'!U:U = "Y"), '4.HiCLibrary'!D:D, "")),
            "Awaiting Status"
        )
    )
)</f>
        <v/>
      </c>
      <c r="M641" s="181" t="s">
        <v>94</v>
      </c>
      <c r="N641" s="56" t="str" cm="1">
        <f t="array" aca="1" ref="N641" ca="1">IF(
    M641="N",
    "",
    IF(
        COUNTIFS('4.ONT'!E:E, B641, '4.ONT'!Q:Q, "Y") &gt; 0,
        _xlfn.TEXTJOIN(", ", TRUE, IF(('4.ONT'!E:E = B641) * ('4.ONT'!Q:Q = "Y"), '4.ONT'!D:D, "")),
        IF(
            COUNTIFS('4.ONT'!E:E, B641, '4.ONT'!P:P, "Y") &gt; 0,
            _xlfn.TEXTJOIN(", ", TRUE, IF(('4.ONT'!E:E = B641) * ('4.ONT'!P:P = "Y"), '4.ONT'!D:D, "")),
            "Awaiting Status"
        )
    )
)</f>
        <v/>
      </c>
      <c r="O641" s="181" t="s">
        <v>94</v>
      </c>
      <c r="P641" s="60" t="str" cm="1">
        <f t="array" aca="1" ref="P641" ca="1">IF(
    O641="N",
    "",
    IF(
        COUNTIFS('3.RNAExtractions'!E:E, B641, '3.RNAExtractions'!Z:Z, "Y") &gt; 0,
        _xlfn.TEXTJOIN(", ", TRUE, IF(('3.RNAExtractions'!E:E = B641) * ('3.RNAExtractions'!Z:Z = "Y"), '3.RNAExtractions'!D:D, "")),
        IF(
            COUNTIFS('3.RNAExtractions'!E:E, B641, '3.RNAExtractions'!Y:Y, "Y") &gt; 0,
            _xlfn.TEXTJOIN(", ", TRUE, IF(('3.RNAExtractions'!E:E = B641) * ('3.RNAExtractions'!Y:Y = "Y"), '3.RNAExtractions'!D:D, "")),
            "Awaiting Status"
        )
    )
)</f>
        <v/>
      </c>
      <c r="Q641" s="26" t="s">
        <v>94</v>
      </c>
      <c r="R641" s="60" t="str" cm="1">
        <f t="array" aca="1" ref="R641" ca="1">IF(
    Q641="N",
    "",
    IF(
        COUNTIFS('4.RNAIllumina'!E:E, B641, '4.RNAIllumina'!Y:Y, "Y") &gt; 0,
        _xlfn.TEXTJOIN(", ", TRUE, IF(('4.RNAIllumina'!E:E = B641) * ('4.RNAIllumina'!Y:Y = "Y"), '4.RNAIllumina'!D:D, "")),
        IF(
            COUNTIFS('4.RNAIllumina'!E:E, B641, '4.RNAIllumina'!X:X, "Y") &gt; 0,
            _xlfn.TEXTJOIN(", ", TRUE, IF(('4.RNAIllumina'!E:E = B641) * ('4.RNAIllumina'!X:X = "Y"), '4.RNAIllumina'!D:D, "")),
            "Awaiting Status"
        )
    )
)</f>
        <v/>
      </c>
      <c r="T641" s="6" t="str">
        <f ca="1">VLOOKUP($B641,'1.MetaData'!$B:$H,2,FALSE)</f>
        <v>EX23_TS_11</v>
      </c>
      <c r="U641" s="7" t="str">
        <f ca="1">VLOOKUP($B641,'1.MetaData'!$B:$H,3,FALSE)</f>
        <v>Galeocerdo cuvier</v>
      </c>
      <c r="V641" s="7" t="str">
        <f ca="1">VLOOKUP($B641,'1.MetaData'!$B:$H,4,FALSE)</f>
        <v>Tiger shark</v>
      </c>
      <c r="W641" s="6" t="str">
        <f ca="1">VLOOKUP($B641,'1.MetaData'!$B:$H,5,FALSE)</f>
        <v>Jess Pearce</v>
      </c>
      <c r="X641" s="6" t="str">
        <f ca="1">VLOOKUP($B641,'1.MetaData'!$B:$H,6,FALSE)</f>
        <v>Jess Pearce</v>
      </c>
      <c r="Z641"/>
    </row>
    <row r="642" spans="1:26" hidden="1" x14ac:dyDescent="0.25">
      <c r="A642" s="17">
        <v>641</v>
      </c>
      <c r="B642" s="3" t="str">
        <f t="shared" ca="1" si="12"/>
        <v>OG641</v>
      </c>
      <c r="C642" s="219" t="s">
        <v>102</v>
      </c>
      <c r="D642" s="4">
        <f ca="1">COUNTIF('2.Tissue'!C:C,B642)</f>
        <v>1</v>
      </c>
      <c r="E642" s="4">
        <f ca="1">COUNTIFS('3.DNAExtractions'!$E:$E,$B642,'3.DNAExtractions'!$D:$D,E$1)</f>
        <v>1</v>
      </c>
      <c r="F642" s="2" t="str" cm="1">
        <f t="array" aca="1" ref="F642" ca="1">IF(
    COUNTIFS('3.DNAExtractions'!E:E, B642, '3.DNAExtractions'!Y:Y, "Y") &gt; 0,
    _xlfn.TEXTJOIN(", ", TRUE, IF(('3.DNAExtractions'!E:E = B642) * ('3.DNAExtractions'!Y:Y = "Y"), '3.DNAExtractions'!D:D, "")),
    IF(
        COUNTIFS('3.DNAExtractions'!E:E, B642, '3.DNAExtractions'!X:X, "Y") &gt; 0,
        _xlfn.TEXTJOIN(", ", TRUE, IF(('3.DNAExtractions'!E:E = B642) * ('3.DNAExtractions'!X:X = "Y"), '3.DNAExtractions'!D:D, "")),
        "Awaiting Status"
    )
)</f>
        <v>Extracted</v>
      </c>
      <c r="G642" s="45" t="s">
        <v>92</v>
      </c>
      <c r="H642" s="8" t="str" cm="1">
        <f t="array" aca="1" ref="H642" ca="1">IF(
    G642="N",
    "",
    IF(
        COUNTIFS('4.Illumina'!E:E, B642, '4.Illumina'!R:R, "Y") &gt; 0,
        _xlfn.TEXTJOIN(", ", TRUE, IF(('4.Illumina'!E:E = B642) * ('4.Illumina'!R:R = "Y"), '4.Illumina'!D:D, "")),
        IF(
            COUNTIFS('4.Illumina'!E:E, B642, '4.Illumina'!Q:Q, "Y") &gt; 0,
            _xlfn.TEXTJOIN(", ", TRUE, IF(('4.Illumina'!E:E = B642) * ('4.Illumina'!Q:Q = "Y"), '4.Illumina'!D:D, "")),
            "Awaiting Status"
        )
    )
)</f>
        <v>Sequenced</v>
      </c>
      <c r="I642" s="26" t="s">
        <v>94</v>
      </c>
      <c r="J642" s="56" t="str" cm="1">
        <f t="array" aca="1" ref="J642" ca="1">IF(
    I642="N",
    "",
    IF(
        COUNTIFS('4.PacBio'!E:E, B642, '4.PacBio'!W:W, "Y") &gt; 0,
        _xlfn.TEXTJOIN(", ", TRUE, IF(('4.PacBio'!E:E = B642) * ('4.PacBio'!W:W = "Y"), '4.PacBio'!D:D, "")),
        IF(
            COUNTIFS('4.PacBio'!E:E, B642, '4.PacBio'!V:V, "Y") &gt; 0,
            _xlfn.TEXTJOIN(", ", TRUE, IF(('4.PacBio'!E:E = B642) * ('4.PacBio'!V:V = "Y"), '4.PacBio'!D:D, "")),
            "Awaiting Status"
        )
    )
)</f>
        <v/>
      </c>
      <c r="K642" s="181" t="s">
        <v>94</v>
      </c>
      <c r="L642" s="8" t="str" cm="1">
        <f t="array" aca="1" ref="L642" ca="1">IF(
    K642="N",
    "",
    IF(
        COUNTIFS('4.HiCLibrary'!E:E, B642, '4.HiCLibrary'!V:V, "Y") &gt; 0,
        _xlfn.TEXTJOIN(", ", TRUE, IF(('4.HiCLibrary'!E:E = B642) * ('4.HiCLibrary'!V:V = "Y"), '4.HiCLibrary'!D:D, "")),
        IF(
            COUNTIFS('4.HiCLibrary'!E:E, B642, '4.HiCLibrary'!U:U, "Y") &gt; 0,
            _xlfn.TEXTJOIN(", ", TRUE, IF(('4.HiCLibrary'!E:E = B642) * ('4.HiCLibrary'!U:U = "Y"), '4.HiCLibrary'!D:D, "")),
            "Awaiting Status"
        )
    )
)</f>
        <v/>
      </c>
      <c r="M642" s="181" t="s">
        <v>94</v>
      </c>
      <c r="N642" s="56" t="str" cm="1">
        <f t="array" aca="1" ref="N642" ca="1">IF(
    M642="N",
    "",
    IF(
        COUNTIFS('4.ONT'!E:E, B642, '4.ONT'!Q:Q, "Y") &gt; 0,
        _xlfn.TEXTJOIN(", ", TRUE, IF(('4.ONT'!E:E = B642) * ('4.ONT'!Q:Q = "Y"), '4.ONT'!D:D, "")),
        IF(
            COUNTIFS('4.ONT'!E:E, B642, '4.ONT'!P:P, "Y") &gt; 0,
            _xlfn.TEXTJOIN(", ", TRUE, IF(('4.ONT'!E:E = B642) * ('4.ONT'!P:P = "Y"), '4.ONT'!D:D, "")),
            "Awaiting Status"
        )
    )
)</f>
        <v/>
      </c>
      <c r="O642" s="181" t="s">
        <v>94</v>
      </c>
      <c r="P642" s="60" t="str" cm="1">
        <f t="array" aca="1" ref="P642" ca="1">IF(
    O642="N",
    "",
    IF(
        COUNTIFS('3.RNAExtractions'!E:E, B642, '3.RNAExtractions'!Z:Z, "Y") &gt; 0,
        _xlfn.TEXTJOIN(", ", TRUE, IF(('3.RNAExtractions'!E:E = B642) * ('3.RNAExtractions'!Z:Z = "Y"), '3.RNAExtractions'!D:D, "")),
        IF(
            COUNTIFS('3.RNAExtractions'!E:E, B642, '3.RNAExtractions'!Y:Y, "Y") &gt; 0,
            _xlfn.TEXTJOIN(", ", TRUE, IF(('3.RNAExtractions'!E:E = B642) * ('3.RNAExtractions'!Y:Y = "Y"), '3.RNAExtractions'!D:D, "")),
            "Awaiting Status"
        )
    )
)</f>
        <v/>
      </c>
      <c r="Q642" s="26" t="s">
        <v>94</v>
      </c>
      <c r="R642" s="60" t="str" cm="1">
        <f t="array" aca="1" ref="R642" ca="1">IF(
    Q642="N",
    "",
    IF(
        COUNTIFS('4.RNAIllumina'!E:E, B642, '4.RNAIllumina'!Y:Y, "Y") &gt; 0,
        _xlfn.TEXTJOIN(", ", TRUE, IF(('4.RNAIllumina'!E:E = B642) * ('4.RNAIllumina'!Y:Y = "Y"), '4.RNAIllumina'!D:D, "")),
        IF(
            COUNTIFS('4.RNAIllumina'!E:E, B642, '4.RNAIllumina'!X:X, "Y") &gt; 0,
            _xlfn.TEXTJOIN(", ", TRUE, IF(('4.RNAIllumina'!E:E = B642) * ('4.RNAIllumina'!X:X = "Y"), '4.RNAIllumina'!D:D, "")),
            "Awaiting Status"
        )
    )
)</f>
        <v/>
      </c>
      <c r="T642" s="6" t="str">
        <f ca="1">VLOOKUP($B642,'1.MetaData'!$B:$H,2,FALSE)</f>
        <v>EX23_TS_12</v>
      </c>
      <c r="U642" s="7" t="str">
        <f ca="1">VLOOKUP($B642,'1.MetaData'!$B:$H,3,FALSE)</f>
        <v>Galeocerdo cuvier</v>
      </c>
      <c r="V642" s="7" t="str">
        <f ca="1">VLOOKUP($B642,'1.MetaData'!$B:$H,4,FALSE)</f>
        <v>Tiger shark</v>
      </c>
      <c r="W642" s="6" t="str">
        <f ca="1">VLOOKUP($B642,'1.MetaData'!$B:$H,5,FALSE)</f>
        <v>Jess Pearce</v>
      </c>
      <c r="X642" s="6" t="str">
        <f ca="1">VLOOKUP($B642,'1.MetaData'!$B:$H,6,FALSE)</f>
        <v>Jess Pearce</v>
      </c>
      <c r="Z642"/>
    </row>
    <row r="643" spans="1:26" hidden="1" x14ac:dyDescent="0.25">
      <c r="A643" s="17">
        <v>642</v>
      </c>
      <c r="B643" s="3" t="str">
        <f t="shared" ca="1" si="12"/>
        <v>OG642</v>
      </c>
      <c r="C643" s="219" t="s">
        <v>102</v>
      </c>
      <c r="D643" s="4">
        <f ca="1">COUNTIF('2.Tissue'!C:C,B643)</f>
        <v>1</v>
      </c>
      <c r="E643" s="4">
        <f ca="1">COUNTIFS('3.DNAExtractions'!$E:$E,$B643,'3.DNAExtractions'!$D:$D,E$1)</f>
        <v>1</v>
      </c>
      <c r="F643" s="2" t="str" cm="1">
        <f t="array" aca="1" ref="F643" ca="1">IF(
    COUNTIFS('3.DNAExtractions'!E:E, B643, '3.DNAExtractions'!Y:Y, "Y") &gt; 0,
    _xlfn.TEXTJOIN(", ", TRUE, IF(('3.DNAExtractions'!E:E = B643) * ('3.DNAExtractions'!Y:Y = "Y"), '3.DNAExtractions'!D:D, "")),
    IF(
        COUNTIFS('3.DNAExtractions'!E:E, B643, '3.DNAExtractions'!X:X, "Y") &gt; 0,
        _xlfn.TEXTJOIN(", ", TRUE, IF(('3.DNAExtractions'!E:E = B643) * ('3.DNAExtractions'!X:X = "Y"), '3.DNAExtractions'!D:D, "")),
        "Awaiting Status"
    )
)</f>
        <v>Extracted</v>
      </c>
      <c r="G643" s="45" t="s">
        <v>92</v>
      </c>
      <c r="H643" s="8" t="str" cm="1">
        <f t="array" aca="1" ref="H643" ca="1">IF(
    G643="N",
    "",
    IF(
        COUNTIFS('4.Illumina'!E:E, B643, '4.Illumina'!R:R, "Y") &gt; 0,
        _xlfn.TEXTJOIN(", ", TRUE, IF(('4.Illumina'!E:E = B643) * ('4.Illumina'!R:R = "Y"), '4.Illumina'!D:D, "")),
        IF(
            COUNTIFS('4.Illumina'!E:E, B643, '4.Illumina'!Q:Q, "Y") &gt; 0,
            _xlfn.TEXTJOIN(", ", TRUE, IF(('4.Illumina'!E:E = B643) * ('4.Illumina'!Q:Q = "Y"), '4.Illumina'!D:D, "")),
            "Awaiting Status"
        )
    )
)</f>
        <v>Sequenced</v>
      </c>
      <c r="I643" s="26" t="s">
        <v>94</v>
      </c>
      <c r="J643" s="56" t="str" cm="1">
        <f t="array" aca="1" ref="J643" ca="1">IF(
    I643="N",
    "",
    IF(
        COUNTIFS('4.PacBio'!E:E, B643, '4.PacBio'!W:W, "Y") &gt; 0,
        _xlfn.TEXTJOIN(", ", TRUE, IF(('4.PacBio'!E:E = B643) * ('4.PacBio'!W:W = "Y"), '4.PacBio'!D:D, "")),
        IF(
            COUNTIFS('4.PacBio'!E:E, B643, '4.PacBio'!V:V, "Y") &gt; 0,
            _xlfn.TEXTJOIN(", ", TRUE, IF(('4.PacBio'!E:E = B643) * ('4.PacBio'!V:V = "Y"), '4.PacBio'!D:D, "")),
            "Awaiting Status"
        )
    )
)</f>
        <v/>
      </c>
      <c r="K643" s="181" t="s">
        <v>94</v>
      </c>
      <c r="L643" s="8" t="str" cm="1">
        <f t="array" aca="1" ref="L643" ca="1">IF(
    K643="N",
    "",
    IF(
        COUNTIFS('4.HiCLibrary'!E:E, B643, '4.HiCLibrary'!V:V, "Y") &gt; 0,
        _xlfn.TEXTJOIN(", ", TRUE, IF(('4.HiCLibrary'!E:E = B643) * ('4.HiCLibrary'!V:V = "Y"), '4.HiCLibrary'!D:D, "")),
        IF(
            COUNTIFS('4.HiCLibrary'!E:E, B643, '4.HiCLibrary'!U:U, "Y") &gt; 0,
            _xlfn.TEXTJOIN(", ", TRUE, IF(('4.HiCLibrary'!E:E = B643) * ('4.HiCLibrary'!U:U = "Y"), '4.HiCLibrary'!D:D, "")),
            "Awaiting Status"
        )
    )
)</f>
        <v/>
      </c>
      <c r="M643" s="181" t="s">
        <v>94</v>
      </c>
      <c r="N643" s="56" t="str" cm="1">
        <f t="array" aca="1" ref="N643" ca="1">IF(
    M643="N",
    "",
    IF(
        COUNTIFS('4.ONT'!E:E, B643, '4.ONT'!Q:Q, "Y") &gt; 0,
        _xlfn.TEXTJOIN(", ", TRUE, IF(('4.ONT'!E:E = B643) * ('4.ONT'!Q:Q = "Y"), '4.ONT'!D:D, "")),
        IF(
            COUNTIFS('4.ONT'!E:E, B643, '4.ONT'!P:P, "Y") &gt; 0,
            _xlfn.TEXTJOIN(", ", TRUE, IF(('4.ONT'!E:E = B643) * ('4.ONT'!P:P = "Y"), '4.ONT'!D:D, "")),
            "Awaiting Status"
        )
    )
)</f>
        <v/>
      </c>
      <c r="O643" s="181" t="s">
        <v>94</v>
      </c>
      <c r="P643" s="60" t="str" cm="1">
        <f t="array" aca="1" ref="P643" ca="1">IF(
    O643="N",
    "",
    IF(
        COUNTIFS('3.RNAExtractions'!E:E, B643, '3.RNAExtractions'!Z:Z, "Y") &gt; 0,
        _xlfn.TEXTJOIN(", ", TRUE, IF(('3.RNAExtractions'!E:E = B643) * ('3.RNAExtractions'!Z:Z = "Y"), '3.RNAExtractions'!D:D, "")),
        IF(
            COUNTIFS('3.RNAExtractions'!E:E, B643, '3.RNAExtractions'!Y:Y, "Y") &gt; 0,
            _xlfn.TEXTJOIN(", ", TRUE, IF(('3.RNAExtractions'!E:E = B643) * ('3.RNAExtractions'!Y:Y = "Y"), '3.RNAExtractions'!D:D, "")),
            "Awaiting Status"
        )
    )
)</f>
        <v/>
      </c>
      <c r="Q643" s="26" t="s">
        <v>94</v>
      </c>
      <c r="R643" s="60" t="str" cm="1">
        <f t="array" aca="1" ref="R643" ca="1">IF(
    Q643="N",
    "",
    IF(
        COUNTIFS('4.RNAIllumina'!E:E, B643, '4.RNAIllumina'!Y:Y, "Y") &gt; 0,
        _xlfn.TEXTJOIN(", ", TRUE, IF(('4.RNAIllumina'!E:E = B643) * ('4.RNAIllumina'!Y:Y = "Y"), '4.RNAIllumina'!D:D, "")),
        IF(
            COUNTIFS('4.RNAIllumina'!E:E, B643, '4.RNAIllumina'!X:X, "Y") &gt; 0,
            _xlfn.TEXTJOIN(", ", TRUE, IF(('4.RNAIllumina'!E:E = B643) * ('4.RNAIllumina'!X:X = "Y"), '4.RNAIllumina'!D:D, "")),
            "Awaiting Status"
        )
    )
)</f>
        <v/>
      </c>
      <c r="T643" s="6" t="str">
        <f ca="1">VLOOKUP($B643,'1.MetaData'!$B:$H,2,FALSE)</f>
        <v>EX23_TS_13</v>
      </c>
      <c r="U643" s="7" t="str">
        <f ca="1">VLOOKUP($B643,'1.MetaData'!$B:$H,3,FALSE)</f>
        <v>Galeocerdo cuvier</v>
      </c>
      <c r="V643" s="7" t="str">
        <f ca="1">VLOOKUP($B643,'1.MetaData'!$B:$H,4,FALSE)</f>
        <v>Tiger shark</v>
      </c>
      <c r="W643" s="6" t="str">
        <f ca="1">VLOOKUP($B643,'1.MetaData'!$B:$H,5,FALSE)</f>
        <v>Jess Pearce</v>
      </c>
      <c r="X643" s="6" t="str">
        <f ca="1">VLOOKUP($B643,'1.MetaData'!$B:$H,6,FALSE)</f>
        <v>Jess Pearce</v>
      </c>
      <c r="Z643"/>
    </row>
    <row r="644" spans="1:26" hidden="1" x14ac:dyDescent="0.25">
      <c r="A644" s="17">
        <v>643</v>
      </c>
      <c r="B644" s="3" t="str">
        <f t="shared" ca="1" si="12"/>
        <v>OG643</v>
      </c>
      <c r="C644" s="219" t="s">
        <v>102</v>
      </c>
      <c r="D644" s="4">
        <f ca="1">COUNTIF('2.Tissue'!C:C,B644)</f>
        <v>2</v>
      </c>
      <c r="E644" s="4">
        <f ca="1">COUNTIFS('3.DNAExtractions'!$E:$E,$B644,'3.DNAExtractions'!$D:$D,E$1)</f>
        <v>1</v>
      </c>
      <c r="F644" s="2" t="str" cm="1">
        <f t="array" aca="1" ref="F644" ca="1">IF(
    COUNTIFS('3.DNAExtractions'!E:E, B644, '3.DNAExtractions'!Y:Y, "Y") &gt; 0,
    _xlfn.TEXTJOIN(", ", TRUE, IF(('3.DNAExtractions'!E:E = B644) * ('3.DNAExtractions'!Y:Y = "Y"), '3.DNAExtractions'!D:D, "")),
    IF(
        COUNTIFS('3.DNAExtractions'!E:E, B644, '3.DNAExtractions'!X:X, "Y") &gt; 0,
        _xlfn.TEXTJOIN(", ", TRUE, IF(('3.DNAExtractions'!E:E = B644) * ('3.DNAExtractions'!X:X = "Y"), '3.DNAExtractions'!D:D, "")),
        "Awaiting Status"
    )
)</f>
        <v>Extracted</v>
      </c>
      <c r="G644" s="45" t="s">
        <v>92</v>
      </c>
      <c r="H644" s="8" t="str" cm="1">
        <f t="array" aca="1" ref="H644" ca="1">IF(
    G644="N",
    "",
    IF(
        COUNTIFS('4.Illumina'!E:E, B644, '4.Illumina'!R:R, "Y") &gt; 0,
        _xlfn.TEXTJOIN(", ", TRUE, IF(('4.Illumina'!E:E = B644) * ('4.Illumina'!R:R = "Y"), '4.Illumina'!D:D, "")),
        IF(
            COUNTIFS('4.Illumina'!E:E, B644, '4.Illumina'!Q:Q, "Y") &gt; 0,
            _xlfn.TEXTJOIN(", ", TRUE, IF(('4.Illumina'!E:E = B644) * ('4.Illumina'!Q:Q = "Y"), '4.Illumina'!D:D, "")),
            "Awaiting Status"
        )
    )
)</f>
        <v>Sequenced</v>
      </c>
      <c r="I644" s="26" t="s">
        <v>94</v>
      </c>
      <c r="J644" s="56" t="str" cm="1">
        <f t="array" aca="1" ref="J644" ca="1">IF(
    I644="N",
    "",
    IF(
        COUNTIFS('4.PacBio'!E:E, B644, '4.PacBio'!W:W, "Y") &gt; 0,
        _xlfn.TEXTJOIN(", ", TRUE, IF(('4.PacBio'!E:E = B644) * ('4.PacBio'!W:W = "Y"), '4.PacBio'!D:D, "")),
        IF(
            COUNTIFS('4.PacBio'!E:E, B644, '4.PacBio'!V:V, "Y") &gt; 0,
            _xlfn.TEXTJOIN(", ", TRUE, IF(('4.PacBio'!E:E = B644) * ('4.PacBio'!V:V = "Y"), '4.PacBio'!D:D, "")),
            "Awaiting Status"
        )
    )
)</f>
        <v/>
      </c>
      <c r="K644" s="181" t="s">
        <v>94</v>
      </c>
      <c r="L644" s="8" t="str" cm="1">
        <f t="array" aca="1" ref="L644" ca="1">IF(
    K644="N",
    "",
    IF(
        COUNTIFS('4.HiCLibrary'!E:E, B644, '4.HiCLibrary'!V:V, "Y") &gt; 0,
        _xlfn.TEXTJOIN(", ", TRUE, IF(('4.HiCLibrary'!E:E = B644) * ('4.HiCLibrary'!V:V = "Y"), '4.HiCLibrary'!D:D, "")),
        IF(
            COUNTIFS('4.HiCLibrary'!E:E, B644, '4.HiCLibrary'!U:U, "Y") &gt; 0,
            _xlfn.TEXTJOIN(", ", TRUE, IF(('4.HiCLibrary'!E:E = B644) * ('4.HiCLibrary'!U:U = "Y"), '4.HiCLibrary'!D:D, "")),
            "Awaiting Status"
        )
    )
)</f>
        <v/>
      </c>
      <c r="M644" s="181" t="s">
        <v>94</v>
      </c>
      <c r="N644" s="56" t="str" cm="1">
        <f t="array" aca="1" ref="N644" ca="1">IF(
    M644="N",
    "",
    IF(
        COUNTIFS('4.ONT'!E:E, B644, '4.ONT'!Q:Q, "Y") &gt; 0,
        _xlfn.TEXTJOIN(", ", TRUE, IF(('4.ONT'!E:E = B644) * ('4.ONT'!Q:Q = "Y"), '4.ONT'!D:D, "")),
        IF(
            COUNTIFS('4.ONT'!E:E, B644, '4.ONT'!P:P, "Y") &gt; 0,
            _xlfn.TEXTJOIN(", ", TRUE, IF(('4.ONT'!E:E = B644) * ('4.ONT'!P:P = "Y"), '4.ONT'!D:D, "")),
            "Awaiting Status"
        )
    )
)</f>
        <v/>
      </c>
      <c r="O644" s="181" t="s">
        <v>94</v>
      </c>
      <c r="P644" s="60" t="str" cm="1">
        <f t="array" aca="1" ref="P644" ca="1">IF(
    O644="N",
    "",
    IF(
        COUNTIFS('3.RNAExtractions'!E:E, B644, '3.RNAExtractions'!Z:Z, "Y") &gt; 0,
        _xlfn.TEXTJOIN(", ", TRUE, IF(('3.RNAExtractions'!E:E = B644) * ('3.RNAExtractions'!Z:Z = "Y"), '3.RNAExtractions'!D:D, "")),
        IF(
            COUNTIFS('3.RNAExtractions'!E:E, B644, '3.RNAExtractions'!Y:Y, "Y") &gt; 0,
            _xlfn.TEXTJOIN(", ", TRUE, IF(('3.RNAExtractions'!E:E = B644) * ('3.RNAExtractions'!Y:Y = "Y"), '3.RNAExtractions'!D:D, "")),
            "Awaiting Status"
        )
    )
)</f>
        <v/>
      </c>
      <c r="Q644" s="26" t="s">
        <v>94</v>
      </c>
      <c r="R644" s="60" t="str" cm="1">
        <f t="array" aca="1" ref="R644" ca="1">IF(
    Q644="N",
    "",
    IF(
        COUNTIFS('4.RNAIllumina'!E:E, B644, '4.RNAIllumina'!Y:Y, "Y") &gt; 0,
        _xlfn.TEXTJOIN(", ", TRUE, IF(('4.RNAIllumina'!E:E = B644) * ('4.RNAIllumina'!Y:Y = "Y"), '4.RNAIllumina'!D:D, "")),
        IF(
            COUNTIFS('4.RNAIllumina'!E:E, B644, '4.RNAIllumina'!X:X, "Y") &gt; 0,
            _xlfn.TEXTJOIN(", ", TRUE, IF(('4.RNAIllumina'!E:E = B644) * ('4.RNAIllumina'!X:X = "Y"), '4.RNAIllumina'!D:D, "")),
            "Awaiting Status"
        )
    )
)</f>
        <v/>
      </c>
      <c r="T644" s="6" t="str">
        <f ca="1">VLOOKUP($B644,'1.MetaData'!$B:$H,2,FALSE)</f>
        <v>EX23_TS_14</v>
      </c>
      <c r="U644" s="7" t="str">
        <f ca="1">VLOOKUP($B644,'1.MetaData'!$B:$H,3,FALSE)</f>
        <v>Galeocerdo cuvier</v>
      </c>
      <c r="V644" s="7" t="str">
        <f ca="1">VLOOKUP($B644,'1.MetaData'!$B:$H,4,FALSE)</f>
        <v>Tiger shark</v>
      </c>
      <c r="W644" s="6" t="str">
        <f ca="1">VLOOKUP($B644,'1.MetaData'!$B:$H,5,FALSE)</f>
        <v>Jess Pearce</v>
      </c>
      <c r="X644" s="6" t="str">
        <f ca="1">VLOOKUP($B644,'1.MetaData'!$B:$H,6,FALSE)</f>
        <v>Jess Pearce</v>
      </c>
      <c r="Z644"/>
    </row>
    <row r="645" spans="1:26" hidden="1" x14ac:dyDescent="0.25">
      <c r="A645" s="17">
        <v>644</v>
      </c>
      <c r="B645" s="3" t="str">
        <f t="shared" ca="1" si="12"/>
        <v>OG644</v>
      </c>
      <c r="C645" s="219" t="s">
        <v>102</v>
      </c>
      <c r="D645" s="4">
        <f ca="1">COUNTIF('2.Tissue'!C:C,B645)</f>
        <v>1</v>
      </c>
      <c r="E645" s="4">
        <f ca="1">COUNTIFS('3.DNAExtractions'!$E:$E,$B645,'3.DNAExtractions'!$D:$D,E$1)</f>
        <v>1</v>
      </c>
      <c r="F645" s="2" t="str" cm="1">
        <f t="array" aca="1" ref="F645" ca="1">IF(
    COUNTIFS('3.DNAExtractions'!E:E, B645, '3.DNAExtractions'!Y:Y, "Y") &gt; 0,
    _xlfn.TEXTJOIN(", ", TRUE, IF(('3.DNAExtractions'!E:E = B645) * ('3.DNAExtractions'!Y:Y = "Y"), '3.DNAExtractions'!D:D, "")),
    IF(
        COUNTIFS('3.DNAExtractions'!E:E, B645, '3.DNAExtractions'!X:X, "Y") &gt; 0,
        _xlfn.TEXTJOIN(", ", TRUE, IF(('3.DNAExtractions'!E:E = B645) * ('3.DNAExtractions'!X:X = "Y"), '3.DNAExtractions'!D:D, "")),
        "Awaiting Status"
    )
)</f>
        <v>Extracted</v>
      </c>
      <c r="G645" s="45" t="s">
        <v>92</v>
      </c>
      <c r="H645" s="8" t="str" cm="1">
        <f t="array" aca="1" ref="H645" ca="1">IF(
    G645="N",
    "",
    IF(
        COUNTIFS('4.Illumina'!E:E, B645, '4.Illumina'!R:R, "Y") &gt; 0,
        _xlfn.TEXTJOIN(", ", TRUE, IF(('4.Illumina'!E:E = B645) * ('4.Illumina'!R:R = "Y"), '4.Illumina'!D:D, "")),
        IF(
            COUNTIFS('4.Illumina'!E:E, B645, '4.Illumina'!Q:Q, "Y") &gt; 0,
            _xlfn.TEXTJOIN(", ", TRUE, IF(('4.Illumina'!E:E = B645) * ('4.Illumina'!Q:Q = "Y"), '4.Illumina'!D:D, "")),
            "Awaiting Status"
        )
    )
)</f>
        <v>Sequenced</v>
      </c>
      <c r="I645" s="26" t="s">
        <v>94</v>
      </c>
      <c r="J645" s="56" t="str" cm="1">
        <f t="array" aca="1" ref="J645" ca="1">IF(
    I645="N",
    "",
    IF(
        COUNTIFS('4.PacBio'!E:E, B645, '4.PacBio'!W:W, "Y") &gt; 0,
        _xlfn.TEXTJOIN(", ", TRUE, IF(('4.PacBio'!E:E = B645) * ('4.PacBio'!W:W = "Y"), '4.PacBio'!D:D, "")),
        IF(
            COUNTIFS('4.PacBio'!E:E, B645, '4.PacBio'!V:V, "Y") &gt; 0,
            _xlfn.TEXTJOIN(", ", TRUE, IF(('4.PacBio'!E:E = B645) * ('4.PacBio'!V:V = "Y"), '4.PacBio'!D:D, "")),
            "Awaiting Status"
        )
    )
)</f>
        <v/>
      </c>
      <c r="K645" s="181" t="s">
        <v>94</v>
      </c>
      <c r="L645" s="8" t="str" cm="1">
        <f t="array" aca="1" ref="L645" ca="1">IF(
    K645="N",
    "",
    IF(
        COUNTIFS('4.HiCLibrary'!E:E, B645, '4.HiCLibrary'!V:V, "Y") &gt; 0,
        _xlfn.TEXTJOIN(", ", TRUE, IF(('4.HiCLibrary'!E:E = B645) * ('4.HiCLibrary'!V:V = "Y"), '4.HiCLibrary'!D:D, "")),
        IF(
            COUNTIFS('4.HiCLibrary'!E:E, B645, '4.HiCLibrary'!U:U, "Y") &gt; 0,
            _xlfn.TEXTJOIN(", ", TRUE, IF(('4.HiCLibrary'!E:E = B645) * ('4.HiCLibrary'!U:U = "Y"), '4.HiCLibrary'!D:D, "")),
            "Awaiting Status"
        )
    )
)</f>
        <v/>
      </c>
      <c r="M645" s="181" t="s">
        <v>94</v>
      </c>
      <c r="N645" s="56" t="str" cm="1">
        <f t="array" aca="1" ref="N645" ca="1">IF(
    M645="N",
    "",
    IF(
        COUNTIFS('4.ONT'!E:E, B645, '4.ONT'!Q:Q, "Y") &gt; 0,
        _xlfn.TEXTJOIN(", ", TRUE, IF(('4.ONT'!E:E = B645) * ('4.ONT'!Q:Q = "Y"), '4.ONT'!D:D, "")),
        IF(
            COUNTIFS('4.ONT'!E:E, B645, '4.ONT'!P:P, "Y") &gt; 0,
            _xlfn.TEXTJOIN(", ", TRUE, IF(('4.ONT'!E:E = B645) * ('4.ONT'!P:P = "Y"), '4.ONT'!D:D, "")),
            "Awaiting Status"
        )
    )
)</f>
        <v/>
      </c>
      <c r="O645" s="181" t="s">
        <v>94</v>
      </c>
      <c r="P645" s="60" t="str" cm="1">
        <f t="array" aca="1" ref="P645" ca="1">IF(
    O645="N",
    "",
    IF(
        COUNTIFS('3.RNAExtractions'!E:E, B645, '3.RNAExtractions'!Z:Z, "Y") &gt; 0,
        _xlfn.TEXTJOIN(", ", TRUE, IF(('3.RNAExtractions'!E:E = B645) * ('3.RNAExtractions'!Z:Z = "Y"), '3.RNAExtractions'!D:D, "")),
        IF(
            COUNTIFS('3.RNAExtractions'!E:E, B645, '3.RNAExtractions'!Y:Y, "Y") &gt; 0,
            _xlfn.TEXTJOIN(", ", TRUE, IF(('3.RNAExtractions'!E:E = B645) * ('3.RNAExtractions'!Y:Y = "Y"), '3.RNAExtractions'!D:D, "")),
            "Awaiting Status"
        )
    )
)</f>
        <v/>
      </c>
      <c r="Q645" s="26" t="s">
        <v>94</v>
      </c>
      <c r="R645" s="60" t="str" cm="1">
        <f t="array" aca="1" ref="R645" ca="1">IF(
    Q645="N",
    "",
    IF(
        COUNTIFS('4.RNAIllumina'!E:E, B645, '4.RNAIllumina'!Y:Y, "Y") &gt; 0,
        _xlfn.TEXTJOIN(", ", TRUE, IF(('4.RNAIllumina'!E:E = B645) * ('4.RNAIllumina'!Y:Y = "Y"), '4.RNAIllumina'!D:D, "")),
        IF(
            COUNTIFS('4.RNAIllumina'!E:E, B645, '4.RNAIllumina'!X:X, "Y") &gt; 0,
            _xlfn.TEXTJOIN(", ", TRUE, IF(('4.RNAIllumina'!E:E = B645) * ('4.RNAIllumina'!X:X = "Y"), '4.RNAIllumina'!D:D, "")),
            "Awaiting Status"
        )
    )
)</f>
        <v/>
      </c>
      <c r="T645" s="6" t="str">
        <f ca="1">VLOOKUP($B645,'1.MetaData'!$B:$H,2,FALSE)</f>
        <v>EX23_TS_15</v>
      </c>
      <c r="U645" s="7" t="str">
        <f ca="1">VLOOKUP($B645,'1.MetaData'!$B:$H,3,FALSE)</f>
        <v>Galeocerdo cuvier</v>
      </c>
      <c r="V645" s="7" t="str">
        <f ca="1">VLOOKUP($B645,'1.MetaData'!$B:$H,4,FALSE)</f>
        <v>Tiger shark</v>
      </c>
      <c r="W645" s="6" t="str">
        <f ca="1">VLOOKUP($B645,'1.MetaData'!$B:$H,5,FALSE)</f>
        <v>Jess Pearce</v>
      </c>
      <c r="X645" s="6" t="str">
        <f ca="1">VLOOKUP($B645,'1.MetaData'!$B:$H,6,FALSE)</f>
        <v>Jess Pearce</v>
      </c>
      <c r="Z645"/>
    </row>
    <row r="646" spans="1:26" x14ac:dyDescent="0.25">
      <c r="A646" s="17">
        <v>645</v>
      </c>
      <c r="B646" s="3" t="str">
        <f t="shared" ca="1" si="12"/>
        <v>OG645</v>
      </c>
      <c r="C646" s="219" t="s">
        <v>91</v>
      </c>
      <c r="D646" s="4">
        <f ca="1">COUNTIF('2.Tissue'!C:C,B646)</f>
        <v>5</v>
      </c>
      <c r="E646" s="4">
        <f ca="1">COUNTIFS('3.DNAExtractions'!$E:$E,$B646,'3.DNAExtractions'!$D:$D,E$1)</f>
        <v>1</v>
      </c>
      <c r="F646" s="2" t="str" cm="1">
        <f t="array" aca="1" ref="F646" ca="1">IF(
    COUNTIFS('3.DNAExtractions'!E:E, B646, '3.DNAExtractions'!Y:Y, "Y") &gt; 0,
    _xlfn.TEXTJOIN(", ", TRUE, IF(('3.DNAExtractions'!E:E = B646) * ('3.DNAExtractions'!Y:Y = "Y"), '3.DNAExtractions'!D:D, "")),
    IF(
        COUNTIFS('3.DNAExtractions'!E:E, B646, '3.DNAExtractions'!X:X, "Y") &gt; 0,
        _xlfn.TEXTJOIN(", ", TRUE, IF(('3.DNAExtractions'!E:E = B646) * ('3.DNAExtractions'!X:X = "Y"), '3.DNAExtractions'!D:D, "")),
        "Awaiting Status"
    )
)</f>
        <v>Extracted</v>
      </c>
      <c r="G646" s="45" t="s">
        <v>94</v>
      </c>
      <c r="H646" s="8" t="str" cm="1">
        <f t="array" aca="1" ref="H646" ca="1">IF(
    G646="N",
    "",
    IF(
        COUNTIFS('4.Illumina'!E:E, B646, '4.Illumina'!R:R, "Y") &gt; 0,
        _xlfn.TEXTJOIN(", ", TRUE, IF(('4.Illumina'!E:E = B646) * ('4.Illumina'!R:R = "Y"), '4.Illumina'!D:D, "")),
        IF(
            COUNTIFS('4.Illumina'!E:E, B646, '4.Illumina'!Q:Q, "Y") &gt; 0,
            _xlfn.TEXTJOIN(", ", TRUE, IF(('4.Illumina'!E:E = B646) * ('4.Illumina'!Q:Q = "Y"), '4.Illumina'!D:D, "")),
            "Awaiting Status"
        )
    )
)</f>
        <v/>
      </c>
      <c r="I646" s="26" t="s">
        <v>92</v>
      </c>
      <c r="J646" s="56" t="str" cm="1">
        <f t="array" aca="1" ref="J646" ca="1">IF(
    I646="N",
    "",
    IF(
        COUNTIFS('4.PacBio'!E:E, B646, '4.PacBio'!W:W, "Y") &gt; 0,
        _xlfn.TEXTJOIN(", ", TRUE, IF(('4.PacBio'!E:E = B646) * ('4.PacBio'!W:W = "Y"), '4.PacBio'!D:D, "")),
        IF(
            COUNTIFS('4.PacBio'!E:E, B646, '4.PacBio'!V:V, "Y") &gt; 0,
            _xlfn.TEXTJOIN(", ", TRUE, IF(('4.PacBio'!E:E = B646) * ('4.PacBio'!V:V = "Y"), '4.PacBio'!D:D, "")),
            "Awaiting Status"
        )
    )
)</f>
        <v>Sequenced</v>
      </c>
      <c r="K646" s="26" t="s">
        <v>92</v>
      </c>
      <c r="L646" s="8" t="str" cm="1">
        <f t="array" aca="1" ref="L646" ca="1">IF(
    K646="N",
    "",
    IF(
        COUNTIFS('4.HiCLibrary'!E:E, B646, '4.HiCLibrary'!V:V, "Y") &gt; 0,
        _xlfn.TEXTJOIN(", ", TRUE, IF(('4.HiCLibrary'!E:E = B646) * ('4.HiCLibrary'!V:V = "Y"), '4.HiCLibrary'!D:D, "")),
        IF(
            COUNTIFS('4.HiCLibrary'!E:E, B646, '4.HiCLibrary'!U:U, "Y") &gt; 0,
            _xlfn.TEXTJOIN(", ", TRUE, IF(('4.HiCLibrary'!E:E = B646) * ('4.HiCLibrary'!U:U = "Y"), '4.HiCLibrary'!D:D, "")),
            "Awaiting Status"
        )
    )
)</f>
        <v>Sequenced</v>
      </c>
      <c r="N646" s="56" t="str" cm="1">
        <f t="array" aca="1" ref="N646" ca="1">IF(
    M646="N",
    "",
    IF(
        COUNTIFS('4.ONT'!E:E, B646, '4.ONT'!Q:Q, "Y") &gt; 0,
        _xlfn.TEXTJOIN(", ", TRUE, IF(('4.ONT'!E:E = B646) * ('4.ONT'!Q:Q = "Y"), '4.ONT'!D:D, "")),
        IF(
            COUNTIFS('4.ONT'!E:E, B646, '4.ONT'!P:P, "Y") &gt; 0,
            _xlfn.TEXTJOIN(", ", TRUE, IF(('4.ONT'!E:E = B646) * ('4.ONT'!P:P = "Y"), '4.ONT'!D:D, "")),
            "Awaiting Status"
        )
    )
)</f>
        <v>Awaiting Status</v>
      </c>
      <c r="O646" s="26" t="s">
        <v>92</v>
      </c>
      <c r="P646" s="60" t="str" cm="1">
        <f t="array" aca="1" ref="P646" ca="1">IF(
    O646="N",
    "",
    IF(
        COUNTIFS('3.RNAExtractions'!E:E, B646, '3.RNAExtractions'!Z:Z, "Y") &gt; 0,
        _xlfn.TEXTJOIN(", ", TRUE, IF(('3.RNAExtractions'!E:E = B646) * ('3.RNAExtractions'!Z:Z = "Y"), '3.RNAExtractions'!D:D, "")),
        IF(
            COUNTIFS('3.RNAExtractions'!E:E, B646, '3.RNAExtractions'!Y:Y, "Y") &gt; 0,
            _xlfn.TEXTJOIN(", ", TRUE, IF(('3.RNAExtractions'!E:E = B646) * ('3.RNAExtractions'!Y:Y = "Y"), '3.RNAExtractions'!D:D, "")),
            "Awaiting Status"
        )
    )
)</f>
        <v>Awaiting Status</v>
      </c>
      <c r="Q646" s="26" t="s">
        <v>92</v>
      </c>
      <c r="R646" s="60" t="str" cm="1">
        <f t="array" aca="1" ref="R646" ca="1">IF(
    Q646="N",
    "",
    IF(
        COUNTIFS('4.RNAIllumina'!E:E, B646, '4.RNAIllumina'!Y:Y, "Y") &gt; 0,
        _xlfn.TEXTJOIN(", ", TRUE, IF(('4.RNAIllumina'!E:E = B646) * ('4.RNAIllumina'!Y:Y = "Y"), '4.RNAIllumina'!D:D, "")),
        IF(
            COUNTIFS('4.RNAIllumina'!E:E, B646, '4.RNAIllumina'!X:X, "Y") &gt; 0,
            _xlfn.TEXTJOIN(", ", TRUE, IF(('4.RNAIllumina'!E:E = B646) * ('4.RNAIllumina'!X:X = "Y"), '4.RNAIllumina'!D:D, "")),
            "Awaiting Status"
        )
    )
)</f>
        <v>Awaiting Status</v>
      </c>
      <c r="T646" s="6" t="str">
        <f ca="1">VLOOKUP($B646,'1.MetaData'!$B:$H,2,FALSE)</f>
        <v xml:space="preserve">OG645 </v>
      </c>
      <c r="U646" s="7" t="str">
        <f ca="1">VLOOKUP($B646,'1.MetaData'!$B:$H,3,FALSE)</f>
        <v>Thunnus obesus</v>
      </c>
      <c r="V646" s="7" t="str">
        <f ca="1">VLOOKUP($B646,'1.MetaData'!$B:$H,4,FALSE)</f>
        <v>Bigeye tuna</v>
      </c>
      <c r="W646" s="6" t="str">
        <f ca="1">VLOOKUP($B646,'1.MetaData'!$B:$H,5,FALSE)</f>
        <v>Too Chong Huat (owner of Seaview Fish n Chipz, commercial fishing license on Christmas Island)</v>
      </c>
      <c r="X646" s="6" t="str">
        <f ca="1">VLOOKUP($B646,'1.MetaData'!$B:$H,6,FALSE)</f>
        <v>V13IOT Shannon Corrigan &amp; Adrianne Doran &amp; Marcelle Ayad</v>
      </c>
      <c r="Z646"/>
    </row>
    <row r="647" spans="1:26" x14ac:dyDescent="0.25">
      <c r="A647" s="17">
        <v>646</v>
      </c>
      <c r="B647" s="3" t="str">
        <f t="shared" ca="1" si="12"/>
        <v>OG646</v>
      </c>
      <c r="C647" s="219" t="s">
        <v>91</v>
      </c>
      <c r="D647" s="4">
        <f ca="1">COUNTIF('2.Tissue'!C:C,B647)</f>
        <v>3</v>
      </c>
      <c r="E647" s="4">
        <f ca="1">COUNTIFS('3.DNAExtractions'!$E:$E,$B647,'3.DNAExtractions'!$D:$D,E$1)</f>
        <v>1</v>
      </c>
      <c r="F647" s="2" t="str" cm="1">
        <f t="array" aca="1" ref="F647" ca="1">IF(
    COUNTIFS('3.DNAExtractions'!E:E, B647, '3.DNAExtractions'!Y:Y, "Y") &gt; 0,
    _xlfn.TEXTJOIN(", ", TRUE, IF(('3.DNAExtractions'!E:E = B647) * ('3.DNAExtractions'!Y:Y = "Y"), '3.DNAExtractions'!D:D, "")),
    IF(
        COUNTIFS('3.DNAExtractions'!E:E, B647, '3.DNAExtractions'!X:X, "Y") &gt; 0,
        _xlfn.TEXTJOIN(", ", TRUE, IF(('3.DNAExtractions'!E:E = B647) * ('3.DNAExtractions'!X:X = "Y"), '3.DNAExtractions'!D:D, "")),
        "Awaiting Status"
    )
)</f>
        <v>Extracted</v>
      </c>
      <c r="G647" s="45" t="s">
        <v>94</v>
      </c>
      <c r="H647" s="8" t="str" cm="1">
        <f t="array" aca="1" ref="H647" ca="1">IF(
    G647="N",
    "",
    IF(
        COUNTIFS('4.Illumina'!E:E, B647, '4.Illumina'!R:R, "Y") &gt; 0,
        _xlfn.TEXTJOIN(", ", TRUE, IF(('4.Illumina'!E:E = B647) * ('4.Illumina'!R:R = "Y"), '4.Illumina'!D:D, "")),
        IF(
            COUNTIFS('4.Illumina'!E:E, B647, '4.Illumina'!Q:Q, "Y") &gt; 0,
            _xlfn.TEXTJOIN(", ", TRUE, IF(('4.Illumina'!E:E = B647) * ('4.Illumina'!Q:Q = "Y"), '4.Illumina'!D:D, "")),
            "Awaiting Status"
        )
    )
)</f>
        <v/>
      </c>
      <c r="I647" s="26" t="s">
        <v>92</v>
      </c>
      <c r="J647" s="56" t="str" cm="1">
        <f t="array" aca="1" ref="J647" ca="1">IF(
    I647="N",
    "",
    IF(
        COUNTIFS('4.PacBio'!E:E, B647, '4.PacBio'!W:W, "Y") &gt; 0,
        _xlfn.TEXTJOIN(", ", TRUE, IF(('4.PacBio'!E:E = B647) * ('4.PacBio'!W:W = "Y"), '4.PacBio'!D:D, "")),
        IF(
            COUNTIFS('4.PacBio'!E:E, B647, '4.PacBio'!V:V, "Y") &gt; 0,
            _xlfn.TEXTJOIN(", ", TRUE, IF(('4.PacBio'!E:E = B647) * ('4.PacBio'!V:V = "Y"), '4.PacBio'!D:D, "")),
            "Awaiting Status"
        )
    )
)</f>
        <v>Sequenced</v>
      </c>
      <c r="K647" s="26" t="s">
        <v>92</v>
      </c>
      <c r="L647" s="8" t="str" cm="1">
        <f t="array" aca="1" ref="L647" ca="1">IF(
    K647="N",
    "",
    IF(
        COUNTIFS('4.HiCLibrary'!E:E, B647, '4.HiCLibrary'!V:V, "Y") &gt; 0,
        _xlfn.TEXTJOIN(", ", TRUE, IF(('4.HiCLibrary'!E:E = B647) * ('4.HiCLibrary'!V:V = "Y"), '4.HiCLibrary'!D:D, "")),
        IF(
            COUNTIFS('4.HiCLibrary'!E:E, B647, '4.HiCLibrary'!U:U, "Y") &gt; 0,
            _xlfn.TEXTJOIN(", ", TRUE, IF(('4.HiCLibrary'!E:E = B647) * ('4.HiCLibrary'!U:U = "Y"), '4.HiCLibrary'!D:D, "")),
            "Awaiting Status"
        )
    )
)</f>
        <v>Sequenced</v>
      </c>
      <c r="N647" s="56" t="str" cm="1">
        <f t="array" aca="1" ref="N647" ca="1">IF(
    M647="N",
    "",
    IF(
        COUNTIFS('4.ONT'!E:E, B647, '4.ONT'!Q:Q, "Y") &gt; 0,
        _xlfn.TEXTJOIN(", ", TRUE, IF(('4.ONT'!E:E = B647) * ('4.ONT'!Q:Q = "Y"), '4.ONT'!D:D, "")),
        IF(
            COUNTIFS('4.ONT'!E:E, B647, '4.ONT'!P:P, "Y") &gt; 0,
            _xlfn.TEXTJOIN(", ", TRUE, IF(('4.ONT'!E:E = B647) * ('4.ONT'!P:P = "Y"), '4.ONT'!D:D, "")),
            "Awaiting Status"
        )
    )
)</f>
        <v>Awaiting Status</v>
      </c>
      <c r="O647" s="26" t="s">
        <v>92</v>
      </c>
      <c r="P647" s="60" t="str" cm="1">
        <f t="array" aca="1" ref="P647" ca="1">IF(
    O647="N",
    "",
    IF(
        COUNTIFS('3.RNAExtractions'!E:E, B647, '3.RNAExtractions'!Z:Z, "Y") &gt; 0,
        _xlfn.TEXTJOIN(", ", TRUE, IF(('3.RNAExtractions'!E:E = B647) * ('3.RNAExtractions'!Z:Z = "Y"), '3.RNAExtractions'!D:D, "")),
        IF(
            COUNTIFS('3.RNAExtractions'!E:E, B647, '3.RNAExtractions'!Y:Y, "Y") &gt; 0,
            _xlfn.TEXTJOIN(", ", TRUE, IF(('3.RNAExtractions'!E:E = B647) * ('3.RNAExtractions'!Y:Y = "Y"), '3.RNAExtractions'!D:D, "")),
            "Awaiting Status"
        )
    )
)</f>
        <v>Extracted</v>
      </c>
      <c r="Q647" s="26" t="s">
        <v>92</v>
      </c>
      <c r="R647" s="60" t="str" cm="1">
        <f t="array" aca="1" ref="R647" ca="1">IF(
    Q647="N",
    "",
    IF(
        COUNTIFS('4.RNAIllumina'!E:E, B647, '4.RNAIllumina'!Y:Y, "Y") &gt; 0,
        _xlfn.TEXTJOIN(", ", TRUE, IF(('4.RNAIllumina'!E:E = B647) * ('4.RNAIllumina'!Y:Y = "Y"), '4.RNAIllumina'!D:D, "")),
        IF(
            COUNTIFS('4.RNAIllumina'!E:E, B647, '4.RNAIllumina'!X:X, "Y") &gt; 0,
            _xlfn.TEXTJOIN(", ", TRUE, IF(('4.RNAIllumina'!E:E = B647) * ('4.RNAIllumina'!X:X = "Y"), '4.RNAIllumina'!D:D, "")),
            "Awaiting Status"
        )
    )
)</f>
        <v>Awaiting Status</v>
      </c>
      <c r="T647" s="6" t="str">
        <f ca="1">VLOOKUP($B647,'1.MetaData'!$B:$H,2,FALSE)</f>
        <v>OG646</v>
      </c>
      <c r="U647" s="7" t="str">
        <f ca="1">VLOOKUP($B647,'1.MetaData'!$B:$H,3,FALSE)</f>
        <v>Pristipomoides auricilla</v>
      </c>
      <c r="V647" s="7" t="str">
        <f ca="1">VLOOKUP($B647,'1.MetaData'!$B:$H,4,FALSE)</f>
        <v>Goldflag jobfish</v>
      </c>
      <c r="W647" s="6" t="str">
        <f ca="1">VLOOKUP($B647,'1.MetaData'!$B:$H,5,FALSE)</f>
        <v>Too Chong Huat (owner of Seaview Fish n Chipz, commercial fishing license on Christmas Island)</v>
      </c>
      <c r="X647" s="6" t="str">
        <f ca="1">VLOOKUP($B647,'1.MetaData'!$B:$H,6,FALSE)</f>
        <v>V13IOT Shannon Corrigan &amp; Adrianne Doran &amp; Marcelle Ayad</v>
      </c>
      <c r="Z647"/>
    </row>
    <row r="648" spans="1:26" x14ac:dyDescent="0.25">
      <c r="A648" s="17">
        <v>647</v>
      </c>
      <c r="B648" s="3" t="str">
        <f t="shared" ca="1" si="12"/>
        <v>OG647</v>
      </c>
      <c r="C648" s="219" t="s">
        <v>91</v>
      </c>
      <c r="D648" s="4">
        <f ca="1">COUNTIF('2.Tissue'!C:C,B648)</f>
        <v>3</v>
      </c>
      <c r="E648" s="4">
        <f ca="1">COUNTIFS('3.DNAExtractions'!$E:$E,$B648,'3.DNAExtractions'!$D:$D,E$1)</f>
        <v>1</v>
      </c>
      <c r="F648" s="2" t="str" cm="1">
        <f t="array" aca="1" ref="F648" ca="1">IF(
    COUNTIFS('3.DNAExtractions'!E:E, B648, '3.DNAExtractions'!Y:Y, "Y") &gt; 0,
    _xlfn.TEXTJOIN(", ", TRUE, IF(('3.DNAExtractions'!E:E = B648) * ('3.DNAExtractions'!Y:Y = "Y"), '3.DNAExtractions'!D:D, "")),
    IF(
        COUNTIFS('3.DNAExtractions'!E:E, B648, '3.DNAExtractions'!X:X, "Y") &gt; 0,
        _xlfn.TEXTJOIN(", ", TRUE, IF(('3.DNAExtractions'!E:E = B648) * ('3.DNAExtractions'!X:X = "Y"), '3.DNAExtractions'!D:D, "")),
        "Awaiting Status"
    )
)</f>
        <v>Extracted</v>
      </c>
      <c r="G648" s="45" t="s">
        <v>94</v>
      </c>
      <c r="H648" s="8" t="str" cm="1">
        <f t="array" aca="1" ref="H648" ca="1">IF(
    G648="N",
    "",
    IF(
        COUNTIFS('4.Illumina'!E:E, B648, '4.Illumina'!R:R, "Y") &gt; 0,
        _xlfn.TEXTJOIN(", ", TRUE, IF(('4.Illumina'!E:E = B648) * ('4.Illumina'!R:R = "Y"), '4.Illumina'!D:D, "")),
        IF(
            COUNTIFS('4.Illumina'!E:E, B648, '4.Illumina'!Q:Q, "Y") &gt; 0,
            _xlfn.TEXTJOIN(", ", TRUE, IF(('4.Illumina'!E:E = B648) * ('4.Illumina'!Q:Q = "Y"), '4.Illumina'!D:D, "")),
            "Awaiting Status"
        )
    )
)</f>
        <v/>
      </c>
      <c r="I648" s="26" t="s">
        <v>92</v>
      </c>
      <c r="J648" s="56" t="str" cm="1">
        <f t="array" aca="1" ref="J648" ca="1">IF(
    I648="N",
    "",
    IF(
        COUNTIFS('4.PacBio'!E:E, B648, '4.PacBio'!W:W, "Y") &gt; 0,
        _xlfn.TEXTJOIN(", ", TRUE, IF(('4.PacBio'!E:E = B648) * ('4.PacBio'!W:W = "Y"), '4.PacBio'!D:D, "")),
        IF(
            COUNTIFS('4.PacBio'!E:E, B648, '4.PacBio'!V:V, "Y") &gt; 0,
            _xlfn.TEXTJOIN(", ", TRUE, IF(('4.PacBio'!E:E = B648) * ('4.PacBio'!V:V = "Y"), '4.PacBio'!D:D, "")),
            "Awaiting Status"
        )
    )
)</f>
        <v>Sequenced</v>
      </c>
      <c r="K648" s="26" t="s">
        <v>92</v>
      </c>
      <c r="L648" s="8" t="str" cm="1">
        <f t="array" aca="1" ref="L648" ca="1">IF(
    K648="N",
    "",
    IF(
        COUNTIFS('4.HiCLibrary'!E:E, B648, '4.HiCLibrary'!V:V, "Y") &gt; 0,
        _xlfn.TEXTJOIN(", ", TRUE, IF(('4.HiCLibrary'!E:E = B648) * ('4.HiCLibrary'!V:V = "Y"), '4.HiCLibrary'!D:D, "")),
        IF(
            COUNTIFS('4.HiCLibrary'!E:E, B648, '4.HiCLibrary'!U:U, "Y") &gt; 0,
            _xlfn.TEXTJOIN(", ", TRUE, IF(('4.HiCLibrary'!E:E = B648) * ('4.HiCLibrary'!U:U = "Y"), '4.HiCLibrary'!D:D, "")),
            "Awaiting Status"
        )
    )
)</f>
        <v>Sequenced</v>
      </c>
      <c r="N648" s="56" t="str" cm="1">
        <f t="array" aca="1" ref="N648" ca="1">IF(
    M648="N",
    "",
    IF(
        COUNTIFS('4.ONT'!E:E, B648, '4.ONT'!Q:Q, "Y") &gt; 0,
        _xlfn.TEXTJOIN(", ", TRUE, IF(('4.ONT'!E:E = B648) * ('4.ONT'!Q:Q = "Y"), '4.ONT'!D:D, "")),
        IF(
            COUNTIFS('4.ONT'!E:E, B648, '4.ONT'!P:P, "Y") &gt; 0,
            _xlfn.TEXTJOIN(", ", TRUE, IF(('4.ONT'!E:E = B648) * ('4.ONT'!P:P = "Y"), '4.ONT'!D:D, "")),
            "Awaiting Status"
        )
    )
)</f>
        <v>Awaiting Status</v>
      </c>
      <c r="O648" s="26" t="s">
        <v>92</v>
      </c>
      <c r="P648" s="60" t="str" cm="1">
        <f t="array" aca="1" ref="P648" ca="1">IF(
    O648="N",
    "",
    IF(
        COUNTIFS('3.RNAExtractions'!E:E, B648, '3.RNAExtractions'!Z:Z, "Y") &gt; 0,
        _xlfn.TEXTJOIN(", ", TRUE, IF(('3.RNAExtractions'!E:E = B648) * ('3.RNAExtractions'!Z:Z = "Y"), '3.RNAExtractions'!D:D, "")),
        IF(
            COUNTIFS('3.RNAExtractions'!E:E, B648, '3.RNAExtractions'!Y:Y, "Y") &gt; 0,
            _xlfn.TEXTJOIN(", ", TRUE, IF(('3.RNAExtractions'!E:E = B648) * ('3.RNAExtractions'!Y:Y = "Y"), '3.RNAExtractions'!D:D, "")),
            "Awaiting Status"
        )
    )
)</f>
        <v>Extracted</v>
      </c>
      <c r="Q648" s="26" t="s">
        <v>92</v>
      </c>
      <c r="R648" s="60" t="str" cm="1">
        <f t="array" aca="1" ref="R648" ca="1">IF(
    Q648="N",
    "",
    IF(
        COUNTIFS('4.RNAIllumina'!E:E, B648, '4.RNAIllumina'!Y:Y, "Y") &gt; 0,
        _xlfn.TEXTJOIN(", ", TRUE, IF(('4.RNAIllumina'!E:E = B648) * ('4.RNAIllumina'!Y:Y = "Y"), '4.RNAIllumina'!D:D, "")),
        IF(
            COUNTIFS('4.RNAIllumina'!E:E, B648, '4.RNAIllumina'!X:X, "Y") &gt; 0,
            _xlfn.TEXTJOIN(", ", TRUE, IF(('4.RNAIllumina'!E:E = B648) * ('4.RNAIllumina'!X:X = "Y"), '4.RNAIllumina'!D:D, "")),
            "Awaiting Status"
        )
    )
)</f>
        <v>Awaiting Status</v>
      </c>
      <c r="T648" s="6" t="str">
        <f ca="1">VLOOKUP($B648,'1.MetaData'!$B:$H,2,FALSE)</f>
        <v>OG647</v>
      </c>
      <c r="U648" s="7" t="str">
        <f ca="1">VLOOKUP($B648,'1.MetaData'!$B:$H,3,FALSE)</f>
        <v>Etelis carbunculus</v>
      </c>
      <c r="V648" s="7" t="str">
        <f ca="1">VLOOKUP($B648,'1.MetaData'!$B:$H,4,FALSE)</f>
        <v>Ruby snapper</v>
      </c>
      <c r="W648" s="6" t="str">
        <f ca="1">VLOOKUP($B648,'1.MetaData'!$B:$H,5,FALSE)</f>
        <v>Too Chong Huat (owner of Seaview Fish n Chipz, commercial fishing license on Christmas Island)</v>
      </c>
      <c r="X648" s="6" t="str">
        <f ca="1">VLOOKUP($B648,'1.MetaData'!$B:$H,6,FALSE)</f>
        <v>V13IOT Shannon Corrigan &amp; Adrianne Doran &amp; Marcelle Ayad</v>
      </c>
      <c r="Z648"/>
    </row>
    <row r="649" spans="1:26" x14ac:dyDescent="0.25">
      <c r="A649" s="17">
        <v>648</v>
      </c>
      <c r="B649" s="3" t="str">
        <f t="shared" ca="1" si="12"/>
        <v>OG648</v>
      </c>
      <c r="C649" s="219" t="s">
        <v>109</v>
      </c>
      <c r="D649" s="4">
        <f ca="1">COUNTIF('2.Tissue'!C:C,B649)</f>
        <v>2</v>
      </c>
      <c r="E649" s="4">
        <f ca="1">COUNTIFS('3.DNAExtractions'!$E:$E,$B649,'3.DNAExtractions'!$D:$D,E$1)</f>
        <v>0</v>
      </c>
      <c r="F649" s="2" t="str" cm="1">
        <f t="array" aca="1" ref="F649" ca="1">IF(
    COUNTIFS('3.DNAExtractions'!E:E, B649, '3.DNAExtractions'!Y:Y, "Y") &gt; 0,
    _xlfn.TEXTJOIN(", ", TRUE, IF(('3.DNAExtractions'!E:E = B649) * ('3.DNAExtractions'!Y:Y = "Y"), '3.DNAExtractions'!D:D, "")),
    IF(
        COUNTIFS('3.DNAExtractions'!E:E, B649, '3.DNAExtractions'!X:X, "Y") &gt; 0,
        _xlfn.TEXTJOIN(", ", TRUE, IF(('3.DNAExtractions'!E:E = B649) * ('3.DNAExtractions'!X:X = "Y"), '3.DNAExtractions'!D:D, "")),
        "Awaiting Status"
    )
)</f>
        <v>Extraction - Nanobind</v>
      </c>
      <c r="G649" s="45" t="s">
        <v>94</v>
      </c>
      <c r="H649" s="8" t="str" cm="1">
        <f t="array" aca="1" ref="H649" ca="1">IF(
    G649="N",
    "",
    IF(
        COUNTIFS('4.Illumina'!E:E, B649, '4.Illumina'!R:R, "Y") &gt; 0,
        _xlfn.TEXTJOIN(", ", TRUE, IF(('4.Illumina'!E:E = B649) * ('4.Illumina'!R:R = "Y"), '4.Illumina'!D:D, "")),
        IF(
            COUNTIFS('4.Illumina'!E:E, B649, '4.Illumina'!Q:Q, "Y") &gt; 0,
            _xlfn.TEXTJOIN(", ", TRUE, IF(('4.Illumina'!E:E = B649) * ('4.Illumina'!Q:Q = "Y"), '4.Illumina'!D:D, "")),
            "Awaiting Status"
        )
    )
)</f>
        <v/>
      </c>
      <c r="I649" s="26" t="s">
        <v>92</v>
      </c>
      <c r="J649" s="56" t="str" cm="1">
        <f t="array" aca="1" ref="J649" ca="1">IF(
    I649="N",
    "",
    IF(
        COUNTIFS('4.PacBio'!E:E, B649, '4.PacBio'!W:W, "Y") &gt; 0,
        _xlfn.TEXTJOIN(", ", TRUE, IF(('4.PacBio'!E:E = B649) * ('4.PacBio'!W:W = "Y"), '4.PacBio'!D:D, "")),
        IF(
            COUNTIFS('4.PacBio'!E:E, B649, '4.PacBio'!V:V, "Y") &gt; 0,
            _xlfn.TEXTJOIN(", ", TRUE, IF(('4.PacBio'!E:E = B649) * ('4.PacBio'!V:V = "Y"), '4.PacBio'!D:D, "")),
            "Awaiting Status"
        )
    )
)</f>
        <v>Awaiting Status</v>
      </c>
      <c r="K649" s="26" t="s">
        <v>92</v>
      </c>
      <c r="L649" s="8" t="str" cm="1">
        <f t="array" aca="1" ref="L649" ca="1">IF(
    K649="N",
    "",
    IF(
        COUNTIFS('4.HiCLibrary'!E:E, B649, '4.HiCLibrary'!V:V, "Y") &gt; 0,
        _xlfn.TEXTJOIN(", ", TRUE, IF(('4.HiCLibrary'!E:E = B649) * ('4.HiCLibrary'!V:V = "Y"), '4.HiCLibrary'!D:D, "")),
        IF(
            COUNTIFS('4.HiCLibrary'!E:E, B649, '4.HiCLibrary'!U:U, "Y") &gt; 0,
            _xlfn.TEXTJOIN(", ", TRUE, IF(('4.HiCLibrary'!E:E = B649) * ('4.HiCLibrary'!U:U = "Y"), '4.HiCLibrary'!D:D, "")),
            "Awaiting Status"
        )
    )
)</f>
        <v>Awaiting Status</v>
      </c>
      <c r="M649" s="47"/>
      <c r="N649" s="56" t="str" cm="1">
        <f t="array" aca="1" ref="N649" ca="1">IF(
    M649="N",
    "",
    IF(
        COUNTIFS('4.ONT'!E:E, B649, '4.ONT'!Q:Q, "Y") &gt; 0,
        _xlfn.TEXTJOIN(", ", TRUE, IF(('4.ONT'!E:E = B649) * ('4.ONT'!Q:Q = "Y"), '4.ONT'!D:D, "")),
        IF(
            COUNTIFS('4.ONT'!E:E, B649, '4.ONT'!P:P, "Y") &gt; 0,
            _xlfn.TEXTJOIN(", ", TRUE, IF(('4.ONT'!E:E = B649) * ('4.ONT'!P:P = "Y"), '4.ONT'!D:D, "")),
            "Awaiting Status"
        )
    )
)</f>
        <v>Awaiting Status</v>
      </c>
      <c r="O649" s="26" t="s">
        <v>92</v>
      </c>
      <c r="P649" s="60" t="str" cm="1">
        <f t="array" aca="1" ref="P649" ca="1">IF(
    O649="N",
    "",
    IF(
        COUNTIFS('3.RNAExtractions'!E:E, B649, '3.RNAExtractions'!Z:Z, "Y") &gt; 0,
        _xlfn.TEXTJOIN(", ", TRUE, IF(('3.RNAExtractions'!E:E = B649) * ('3.RNAExtractions'!Z:Z = "Y"), '3.RNAExtractions'!D:D, "")),
        IF(
            COUNTIFS('3.RNAExtractions'!E:E, B649, '3.RNAExtractions'!Y:Y, "Y") &gt; 0,
            _xlfn.TEXTJOIN(", ", TRUE, IF(('3.RNAExtractions'!E:E = B649) * ('3.RNAExtractions'!Y:Y = "Y"), '3.RNAExtractions'!D:D, "")),
            "Awaiting Status"
        )
    )
)</f>
        <v>Awaiting Status</v>
      </c>
      <c r="Q649" s="26" t="s">
        <v>92</v>
      </c>
      <c r="R649" s="60" t="str" cm="1">
        <f t="array" aca="1" ref="R649" ca="1">IF(
    Q649="N",
    "",
    IF(
        COUNTIFS('4.RNAIllumina'!E:E, B649, '4.RNAIllumina'!Y:Y, "Y") &gt; 0,
        _xlfn.TEXTJOIN(", ", TRUE, IF(('4.RNAIllumina'!E:E = B649) * ('4.RNAIllumina'!Y:Y = "Y"), '4.RNAIllumina'!D:D, "")),
        IF(
            COUNTIFS('4.RNAIllumina'!E:E, B649, '4.RNAIllumina'!X:X, "Y") &gt; 0,
            _xlfn.TEXTJOIN(", ", TRUE, IF(('4.RNAIllumina'!E:E = B649) * ('4.RNAIllumina'!X:X = "Y"), '4.RNAIllumina'!D:D, "")),
            "Awaiting Status"
        )
    )
)</f>
        <v>Awaiting Status</v>
      </c>
      <c r="T649" s="6" t="str">
        <f ca="1">VLOOKUP($B649,'1.MetaData'!$B:$H,2,FALSE)</f>
        <v>OG648</v>
      </c>
      <c r="U649" s="7" t="str">
        <f ca="1">VLOOKUP($B649,'1.MetaData'!$B:$H,3,FALSE)</f>
        <v>Saloptia powelli</v>
      </c>
      <c r="V649" s="7" t="str">
        <f ca="1">VLOOKUP($B649,'1.MetaData'!$B:$H,4,FALSE)</f>
        <v>Golden grouper</v>
      </c>
      <c r="W649" s="6" t="str">
        <f ca="1">VLOOKUP($B649,'1.MetaData'!$B:$H,5,FALSE)</f>
        <v>Too Chong Huat (owner of Seaview Fish n Chipz, commercial fishing license on Christmas Island)</v>
      </c>
      <c r="X649" s="6" t="str">
        <f ca="1">VLOOKUP($B649,'1.MetaData'!$B:$H,6,FALSE)</f>
        <v>V13IOT Shannon Corrigan &amp; Adrianne Doran &amp; Marcelle Ayad</v>
      </c>
      <c r="Z649"/>
    </row>
    <row r="650" spans="1:26" x14ac:dyDescent="0.25">
      <c r="A650" s="17">
        <v>649</v>
      </c>
      <c r="B650" s="3" t="str">
        <f t="shared" ca="1" si="12"/>
        <v>OG649</v>
      </c>
      <c r="C650" s="219" t="s">
        <v>106</v>
      </c>
      <c r="D650" s="4">
        <f ca="1">COUNTIF('2.Tissue'!C:C,B650)</f>
        <v>4</v>
      </c>
      <c r="E650" s="4">
        <f ca="1">COUNTIFS('3.DNAExtractions'!$E:$E,$B650,'3.DNAExtractions'!$D:$D,E$1)</f>
        <v>4</v>
      </c>
      <c r="F650" s="2" t="str" cm="1">
        <f t="array" aca="1" ref="F650" ca="1">IF(
    COUNTIFS('3.DNAExtractions'!E:E, B650, '3.DNAExtractions'!Y:Y, "Y") &gt; 0,
    _xlfn.TEXTJOIN(", ", TRUE, IF(('3.DNAExtractions'!E:E = B650) * ('3.DNAExtractions'!Y:Y = "Y"), '3.DNAExtractions'!D:D, "")),
    IF(
        COUNTIFS('3.DNAExtractions'!E:E, B650, '3.DNAExtractions'!X:X, "Y") &gt; 0,
        _xlfn.TEXTJOIN(", ", TRUE, IF(('3.DNAExtractions'!E:E = B650) * ('3.DNAExtractions'!X:X = "Y"), '3.DNAExtractions'!D:D, "")),
        "Awaiting Status"
    )
)</f>
        <v>Extracted</v>
      </c>
      <c r="G650" s="45" t="s">
        <v>94</v>
      </c>
      <c r="H650" s="8" t="str" cm="1">
        <f t="array" aca="1" ref="H650" ca="1">IF(
    G650="N",
    "",
    IF(
        COUNTIFS('4.Illumina'!E:E, B650, '4.Illumina'!R:R, "Y") &gt; 0,
        _xlfn.TEXTJOIN(", ", TRUE, IF(('4.Illumina'!E:E = B650) * ('4.Illumina'!R:R = "Y"), '4.Illumina'!D:D, "")),
        IF(
            COUNTIFS('4.Illumina'!E:E, B650, '4.Illumina'!Q:Q, "Y") &gt; 0,
            _xlfn.TEXTJOIN(", ", TRUE, IF(('4.Illumina'!E:E = B650) * ('4.Illumina'!Q:Q = "Y"), '4.Illumina'!D:D, "")),
            "Awaiting Status"
        )
    )
)</f>
        <v/>
      </c>
      <c r="I650" s="26" t="s">
        <v>92</v>
      </c>
      <c r="J650" s="56" t="str" cm="1">
        <f t="array" aca="1" ref="J650" ca="1">IF(
    I650="N",
    "",
    IF(
        COUNTIFS('4.PacBio'!E:E, B650, '4.PacBio'!W:W, "Y") &gt; 0,
        _xlfn.TEXTJOIN(", ", TRUE, IF(('4.PacBio'!E:E = B650) * ('4.PacBio'!W:W = "Y"), '4.PacBio'!D:D, "")),
        IF(
            COUNTIFS('4.PacBio'!E:E, B650, '4.PacBio'!V:V, "Y") &gt; 0,
            _xlfn.TEXTJOIN(", ", TRUE, IF(('4.PacBio'!E:E = B650) * ('4.PacBio'!V:V = "Y"), '4.PacBio'!D:D, "")),
            "Awaiting Status"
        )
    )
)</f>
        <v>Sequenced</v>
      </c>
      <c r="K650" s="26" t="s">
        <v>92</v>
      </c>
      <c r="L650" s="8" t="str" cm="1">
        <f t="array" aca="1" ref="L650" ca="1">IF(
    K650="N",
    "",
    IF(
        COUNTIFS('4.HiCLibrary'!E:E, B650, '4.HiCLibrary'!V:V, "Y") &gt; 0,
        _xlfn.TEXTJOIN(", ", TRUE, IF(('4.HiCLibrary'!E:E = B650) * ('4.HiCLibrary'!V:V = "Y"), '4.HiCLibrary'!D:D, "")),
        IF(
            COUNTIFS('4.HiCLibrary'!E:E, B650, '4.HiCLibrary'!U:U, "Y") &gt; 0,
            _xlfn.TEXTJOIN(", ", TRUE, IF(('4.HiCLibrary'!E:E = B650) * ('4.HiCLibrary'!U:U = "Y"), '4.HiCLibrary'!D:D, "")),
            "Awaiting Status"
        )
    )
)</f>
        <v>Awaiting Status</v>
      </c>
      <c r="M650" s="47"/>
      <c r="N650" s="56" t="str" cm="1">
        <f t="array" aca="1" ref="N650" ca="1">IF(
    M650="N",
    "",
    IF(
        COUNTIFS('4.ONT'!E:E, B650, '4.ONT'!Q:Q, "Y") &gt; 0,
        _xlfn.TEXTJOIN(", ", TRUE, IF(('4.ONT'!E:E = B650) * ('4.ONT'!Q:Q = "Y"), '4.ONT'!D:D, "")),
        IF(
            COUNTIFS('4.ONT'!E:E, B650, '4.ONT'!P:P, "Y") &gt; 0,
            _xlfn.TEXTJOIN(", ", TRUE, IF(('4.ONT'!E:E = B650) * ('4.ONT'!P:P = "Y"), '4.ONT'!D:D, "")),
            "Awaiting Status"
        )
    )
)</f>
        <v>Awaiting Status</v>
      </c>
      <c r="O650" s="26" t="s">
        <v>92</v>
      </c>
      <c r="P650" s="60" t="str" cm="1">
        <f t="array" aca="1" ref="P650" ca="1">IF(
    O650="N",
    "",
    IF(
        COUNTIFS('3.RNAExtractions'!E:E, B650, '3.RNAExtractions'!Z:Z, "Y") &gt; 0,
        _xlfn.TEXTJOIN(", ", TRUE, IF(('3.RNAExtractions'!E:E = B650) * ('3.RNAExtractions'!Z:Z = "Y"), '3.RNAExtractions'!D:D, "")),
        IF(
            COUNTIFS('3.RNAExtractions'!E:E, B650, '3.RNAExtractions'!Y:Y, "Y") &gt; 0,
            _xlfn.TEXTJOIN(", ", TRUE, IF(('3.RNAExtractions'!E:E = B650) * ('3.RNAExtractions'!Y:Y = "Y"), '3.RNAExtractions'!D:D, "")),
            "Awaiting Status"
        )
    )
)</f>
        <v>Awaiting Status</v>
      </c>
      <c r="Q650" s="26" t="s">
        <v>92</v>
      </c>
      <c r="R650" s="60" t="str" cm="1">
        <f t="array" aca="1" ref="R650" ca="1">IF(
    Q650="N",
    "",
    IF(
        COUNTIFS('4.RNAIllumina'!E:E, B650, '4.RNAIllumina'!Y:Y, "Y") &gt; 0,
        _xlfn.TEXTJOIN(", ", TRUE, IF(('4.RNAIllumina'!E:E = B650) * ('4.RNAIllumina'!Y:Y = "Y"), '4.RNAIllumina'!D:D, "")),
        IF(
            COUNTIFS('4.RNAIllumina'!E:E, B650, '4.RNAIllumina'!X:X, "Y") &gt; 0,
            _xlfn.TEXTJOIN(", ", TRUE, IF(('4.RNAIllumina'!E:E = B650) * ('4.RNAIllumina'!X:X = "Y"), '4.RNAIllumina'!D:D, "")),
            "Awaiting Status"
        )
    )
)</f>
        <v>Awaiting Status</v>
      </c>
      <c r="T650" s="6" t="str">
        <f ca="1">VLOOKUP($B650,'1.MetaData'!$B:$H,2,FALSE)</f>
        <v>OG649</v>
      </c>
      <c r="U650" s="7" t="str">
        <f ca="1">VLOOKUP($B650,'1.MetaData'!$B:$H,3,FALSE)</f>
        <v>Caranx lugubris</v>
      </c>
      <c r="V650" s="7" t="str">
        <f ca="1">VLOOKUP($B650,'1.MetaData'!$B:$H,4,FALSE)</f>
        <v>Black trevally</v>
      </c>
      <c r="W650" s="6" t="str">
        <f ca="1">VLOOKUP($B650,'1.MetaData'!$B:$H,5,FALSE)</f>
        <v>Shah Jamil (Christmas Island fisheries ranger)</v>
      </c>
      <c r="X650" s="6" t="str">
        <f ca="1">VLOOKUP($B650,'1.MetaData'!$B:$H,6,FALSE)</f>
        <v>V13IOT Shannon Corrigan &amp; Adrianne Doran &amp; Marcelle Ayad</v>
      </c>
      <c r="Z650"/>
    </row>
    <row r="651" spans="1:26" x14ac:dyDescent="0.25">
      <c r="A651" s="17">
        <v>650</v>
      </c>
      <c r="B651" s="3" t="str">
        <f t="shared" ca="1" si="12"/>
        <v>OG650</v>
      </c>
      <c r="C651" s="219" t="s">
        <v>91</v>
      </c>
      <c r="D651" s="4">
        <f ca="1">COUNTIF('2.Tissue'!C:C,B651)</f>
        <v>4</v>
      </c>
      <c r="E651" s="4">
        <f ca="1">COUNTIFS('3.DNAExtractions'!$E:$E,$B651,'3.DNAExtractions'!$D:$D,E$1)</f>
        <v>1</v>
      </c>
      <c r="F651" s="2" t="str" cm="1">
        <f t="array" aca="1" ref="F651" ca="1">IF(
    COUNTIFS('3.DNAExtractions'!E:E, B651, '3.DNAExtractions'!Y:Y, "Y") &gt; 0,
    _xlfn.TEXTJOIN(", ", TRUE, IF(('3.DNAExtractions'!E:E = B651) * ('3.DNAExtractions'!Y:Y = "Y"), '3.DNAExtractions'!D:D, "")),
    IF(
        COUNTIFS('3.DNAExtractions'!E:E, B651, '3.DNAExtractions'!X:X, "Y") &gt; 0,
        _xlfn.TEXTJOIN(", ", TRUE, IF(('3.DNAExtractions'!E:E = B651) * ('3.DNAExtractions'!X:X = "Y"), '3.DNAExtractions'!D:D, "")),
        "Awaiting Status"
    )
)</f>
        <v>Extracted</v>
      </c>
      <c r="G651" s="45" t="s">
        <v>94</v>
      </c>
      <c r="H651" s="8" t="str" cm="1">
        <f t="array" aca="1" ref="H651" ca="1">IF(
    G651="N",
    "",
    IF(
        COUNTIFS('4.Illumina'!E:E, B651, '4.Illumina'!R:R, "Y") &gt; 0,
        _xlfn.TEXTJOIN(", ", TRUE, IF(('4.Illumina'!E:E = B651) * ('4.Illumina'!R:R = "Y"), '4.Illumina'!D:D, "")),
        IF(
            COUNTIFS('4.Illumina'!E:E, B651, '4.Illumina'!Q:Q, "Y") &gt; 0,
            _xlfn.TEXTJOIN(", ", TRUE, IF(('4.Illumina'!E:E = B651) * ('4.Illumina'!Q:Q = "Y"), '4.Illumina'!D:D, "")),
            "Awaiting Status"
        )
    )
)</f>
        <v/>
      </c>
      <c r="I651" s="26" t="s">
        <v>92</v>
      </c>
      <c r="J651" s="56" t="str" cm="1">
        <f t="array" aca="1" ref="J651" ca="1">IF(
    I651="N",
    "",
    IF(
        COUNTIFS('4.PacBio'!E:E, B651, '4.PacBio'!W:W, "Y") &gt; 0,
        _xlfn.TEXTJOIN(", ", TRUE, IF(('4.PacBio'!E:E = B651) * ('4.PacBio'!W:W = "Y"), '4.PacBio'!D:D, "")),
        IF(
            COUNTIFS('4.PacBio'!E:E, B651, '4.PacBio'!V:V, "Y") &gt; 0,
            _xlfn.TEXTJOIN(", ", TRUE, IF(('4.PacBio'!E:E = B651) * ('4.PacBio'!V:V = "Y"), '4.PacBio'!D:D, "")),
            "Awaiting Status"
        )
    )
)</f>
        <v>Sequenced</v>
      </c>
      <c r="K651" s="26" t="s">
        <v>92</v>
      </c>
      <c r="L651" s="8" t="str" cm="1">
        <f t="array" aca="1" ref="L651" ca="1">IF(
    K651="N",
    "",
    IF(
        COUNTIFS('4.HiCLibrary'!E:E, B651, '4.HiCLibrary'!V:V, "Y") &gt; 0,
        _xlfn.TEXTJOIN(", ", TRUE, IF(('4.HiCLibrary'!E:E = B651) * ('4.HiCLibrary'!V:V = "Y"), '4.HiCLibrary'!D:D, "")),
        IF(
            COUNTIFS('4.HiCLibrary'!E:E, B651, '4.HiCLibrary'!U:U, "Y") &gt; 0,
            _xlfn.TEXTJOIN(", ", TRUE, IF(('4.HiCLibrary'!E:E = B651) * ('4.HiCLibrary'!U:U = "Y"), '4.HiCLibrary'!D:D, "")),
            "Awaiting Status"
        )
    )
)</f>
        <v>Sequenced</v>
      </c>
      <c r="N651" s="56" t="str" cm="1">
        <f t="array" aca="1" ref="N651" ca="1">IF(
    M651="N",
    "",
    IF(
        COUNTIFS('4.ONT'!E:E, B651, '4.ONT'!Q:Q, "Y") &gt; 0,
        _xlfn.TEXTJOIN(", ", TRUE, IF(('4.ONT'!E:E = B651) * ('4.ONT'!Q:Q = "Y"), '4.ONT'!D:D, "")),
        IF(
            COUNTIFS('4.ONT'!E:E, B651, '4.ONT'!P:P, "Y") &gt; 0,
            _xlfn.TEXTJOIN(", ", TRUE, IF(('4.ONT'!E:E = B651) * ('4.ONT'!P:P = "Y"), '4.ONT'!D:D, "")),
            "Awaiting Status"
        )
    )
)</f>
        <v>Library - LSK</v>
      </c>
      <c r="O651" s="26" t="s">
        <v>92</v>
      </c>
      <c r="P651" s="60" t="str" cm="1">
        <f t="array" aca="1" ref="P651" ca="1">IF(
    O651="N",
    "",
    IF(
        COUNTIFS('3.RNAExtractions'!E:E, B651, '3.RNAExtractions'!Z:Z, "Y") &gt; 0,
        _xlfn.TEXTJOIN(", ", TRUE, IF(('3.RNAExtractions'!E:E = B651) * ('3.RNAExtractions'!Z:Z = "Y"), '3.RNAExtractions'!D:D, "")),
        IF(
            COUNTIFS('3.RNAExtractions'!E:E, B651, '3.RNAExtractions'!Y:Y, "Y") &gt; 0,
            _xlfn.TEXTJOIN(", ", TRUE, IF(('3.RNAExtractions'!E:E = B651) * ('3.RNAExtractions'!Y:Y = "Y"), '3.RNAExtractions'!D:D, "")),
            "Awaiting Status"
        )
    )
)</f>
        <v>0</v>
      </c>
      <c r="Q651" s="26" t="s">
        <v>92</v>
      </c>
      <c r="R651" s="60" t="str" cm="1">
        <f t="array" aca="1" ref="R651" ca="1">IF(
    Q651="N",
    "",
    IF(
        COUNTIFS('4.RNAIllumina'!E:E, B651, '4.RNAIllumina'!Y:Y, "Y") &gt; 0,
        _xlfn.TEXTJOIN(", ", TRUE, IF(('4.RNAIllumina'!E:E = B651) * ('4.RNAIllumina'!Y:Y = "Y"), '4.RNAIllumina'!D:D, "")),
        IF(
            COUNTIFS('4.RNAIllumina'!E:E, B651, '4.RNAIllumina'!X:X, "Y") &gt; 0,
            _xlfn.TEXTJOIN(", ", TRUE, IF(('4.RNAIllumina'!E:E = B651) * ('4.RNAIllumina'!X:X = "Y"), '4.RNAIllumina'!D:D, "")),
            "Awaiting Status"
        )
    )
)</f>
        <v>Awaiting Status</v>
      </c>
      <c r="T651" s="6" t="str">
        <f ca="1">VLOOKUP($B651,'1.MetaData'!$B:$H,2,FALSE)</f>
        <v>OG650</v>
      </c>
      <c r="U651" s="7" t="str">
        <f ca="1">VLOOKUP($B651,'1.MetaData'!$B:$H,3,FALSE)</f>
        <v>Etelis coruscans</v>
      </c>
      <c r="V651" s="7" t="str">
        <f ca="1">VLOOKUP($B651,'1.MetaData'!$B:$H,4,FALSE)</f>
        <v>Flame snapper</v>
      </c>
      <c r="W651" s="6" t="str">
        <f ca="1">VLOOKUP($B651,'1.MetaData'!$B:$H,5,FALSE)</f>
        <v>Shah Jamil (Christmas Island fisheries ranger)</v>
      </c>
      <c r="X651" s="6" t="str">
        <f ca="1">VLOOKUP($B651,'1.MetaData'!$B:$H,6,FALSE)</f>
        <v>V13IOT Shannon Corrigan &amp; Adrianne Doran &amp; Marcelle Ayad</v>
      </c>
      <c r="Z651"/>
    </row>
    <row r="652" spans="1:26" x14ac:dyDescent="0.25">
      <c r="A652" s="17">
        <v>651</v>
      </c>
      <c r="B652" s="3" t="str">
        <f t="shared" ca="1" si="12"/>
        <v>OG651</v>
      </c>
      <c r="C652" s="219" t="s">
        <v>91</v>
      </c>
      <c r="D652" s="4">
        <f ca="1">COUNTIF('2.Tissue'!C:C,B652)</f>
        <v>3</v>
      </c>
      <c r="E652" s="4">
        <f ca="1">COUNTIFS('3.DNAExtractions'!$E:$E,$B652,'3.DNAExtractions'!$D:$D,E$1)</f>
        <v>2</v>
      </c>
      <c r="F652" s="2" t="str" cm="1">
        <f t="array" aca="1" ref="F652" ca="1">IF(
    COUNTIFS('3.DNAExtractions'!E:E, B652, '3.DNAExtractions'!Y:Y, "Y") &gt; 0,
    _xlfn.TEXTJOIN(", ", TRUE, IF(('3.DNAExtractions'!E:E = B652) * ('3.DNAExtractions'!Y:Y = "Y"), '3.DNAExtractions'!D:D, "")),
    IF(
        COUNTIFS('3.DNAExtractions'!E:E, B652, '3.DNAExtractions'!X:X, "Y") &gt; 0,
        _xlfn.TEXTJOIN(", ", TRUE, IF(('3.DNAExtractions'!E:E = B652) * ('3.DNAExtractions'!X:X = "Y"), '3.DNAExtractions'!D:D, "")),
        "Awaiting Status"
    )
)</f>
        <v>Extracted</v>
      </c>
      <c r="G652" s="45" t="s">
        <v>94</v>
      </c>
      <c r="H652" s="8" t="str" cm="1">
        <f t="array" aca="1" ref="H652" ca="1">IF(
    G652="N",
    "",
    IF(
        COUNTIFS('4.Illumina'!E:E, B652, '4.Illumina'!R:R, "Y") &gt; 0,
        _xlfn.TEXTJOIN(", ", TRUE, IF(('4.Illumina'!E:E = B652) * ('4.Illumina'!R:R = "Y"), '4.Illumina'!D:D, "")),
        IF(
            COUNTIFS('4.Illumina'!E:E, B652, '4.Illumina'!Q:Q, "Y") &gt; 0,
            _xlfn.TEXTJOIN(", ", TRUE, IF(('4.Illumina'!E:E = B652) * ('4.Illumina'!Q:Q = "Y"), '4.Illumina'!D:D, "")),
            "Awaiting Status"
        )
    )
)</f>
        <v/>
      </c>
      <c r="I652" s="26" t="s">
        <v>92</v>
      </c>
      <c r="J652" s="56" t="str" cm="1">
        <f t="array" aca="1" ref="J652" ca="1">IF(
    I652="N",
    "",
    IF(
        COUNTIFS('4.PacBio'!E:E, B652, '4.PacBio'!W:W, "Y") &gt; 0,
        _xlfn.TEXTJOIN(", ", TRUE, IF(('4.PacBio'!E:E = B652) * ('4.PacBio'!W:W = "Y"), '4.PacBio'!D:D, "")),
        IF(
            COUNTIFS('4.PacBio'!E:E, B652, '4.PacBio'!V:V, "Y") &gt; 0,
            _xlfn.TEXTJOIN(", ", TRUE, IF(('4.PacBio'!E:E = B652) * ('4.PacBio'!V:V = "Y"), '4.PacBio'!D:D, "")),
            "Awaiting Status"
        )
    )
)</f>
        <v>Sequenced</v>
      </c>
      <c r="K652" s="26" t="s">
        <v>92</v>
      </c>
      <c r="L652" s="8" t="str" cm="1">
        <f t="array" aca="1" ref="L652" ca="1">IF(
    K652="N",
    "",
    IF(
        COUNTIFS('4.HiCLibrary'!E:E, B652, '4.HiCLibrary'!V:V, "Y") &gt; 0,
        _xlfn.TEXTJOIN(", ", TRUE, IF(('4.HiCLibrary'!E:E = B652) * ('4.HiCLibrary'!V:V = "Y"), '4.HiCLibrary'!D:D, "")),
        IF(
            COUNTIFS('4.HiCLibrary'!E:E, B652, '4.HiCLibrary'!U:U, "Y") &gt; 0,
            _xlfn.TEXTJOIN(", ", TRUE, IF(('4.HiCLibrary'!E:E = B652) * ('4.HiCLibrary'!U:U = "Y"), '4.HiCLibrary'!D:D, "")),
            "Awaiting Status"
        )
    )
)</f>
        <v>Sequenced</v>
      </c>
      <c r="N652" s="56" t="str" cm="1">
        <f t="array" aca="1" ref="N652" ca="1">IF(
    M652="N",
    "",
    IF(
        COUNTIFS('4.ONT'!E:E, B652, '4.ONT'!Q:Q, "Y") &gt; 0,
        _xlfn.TEXTJOIN(", ", TRUE, IF(('4.ONT'!E:E = B652) * ('4.ONT'!Q:Q = "Y"), '4.ONT'!D:D, "")),
        IF(
            COUNTIFS('4.ONT'!E:E, B652, '4.ONT'!P:P, "Y") &gt; 0,
            _xlfn.TEXTJOIN(", ", TRUE, IF(('4.ONT'!E:E = B652) * ('4.ONT'!P:P = "Y"), '4.ONT'!D:D, "")),
            "Awaiting Status"
        )
    )
)</f>
        <v>Awaiting Status</v>
      </c>
      <c r="O652" s="26" t="s">
        <v>92</v>
      </c>
      <c r="P652" s="60" t="str" cm="1">
        <f t="array" aca="1" ref="P652" ca="1">IF(
    O652="N",
    "",
    IF(
        COUNTIFS('3.RNAExtractions'!E:E, B652, '3.RNAExtractions'!Z:Z, "Y") &gt; 0,
        _xlfn.TEXTJOIN(", ", TRUE, IF(('3.RNAExtractions'!E:E = B652) * ('3.RNAExtractions'!Z:Z = "Y"), '3.RNAExtractions'!D:D, "")),
        IF(
            COUNTIFS('3.RNAExtractions'!E:E, B652, '3.RNAExtractions'!Y:Y, "Y") &gt; 0,
            _xlfn.TEXTJOIN(", ", TRUE, IF(('3.RNAExtractions'!E:E = B652) * ('3.RNAExtractions'!Y:Y = "Y"), '3.RNAExtractions'!D:D, "")),
            "Awaiting Status"
        )
    )
)</f>
        <v>Extracted</v>
      </c>
      <c r="Q652" s="26" t="s">
        <v>92</v>
      </c>
      <c r="R652" s="60" t="str" cm="1">
        <f t="array" aca="1" ref="R652" ca="1">IF(
    Q652="N",
    "",
    IF(
        COUNTIFS('4.RNAIllumina'!E:E, B652, '4.RNAIllumina'!Y:Y, "Y") &gt; 0,
        _xlfn.TEXTJOIN(", ", TRUE, IF(('4.RNAIllumina'!E:E = B652) * ('4.RNAIllumina'!Y:Y = "Y"), '4.RNAIllumina'!D:D, "")),
        IF(
            COUNTIFS('4.RNAIllumina'!E:E, B652, '4.RNAIllumina'!X:X, "Y") &gt; 0,
            _xlfn.TEXTJOIN(", ", TRUE, IF(('4.RNAIllumina'!E:E = B652) * ('4.RNAIllumina'!X:X = "Y"), '4.RNAIllumina'!D:D, "")),
            "Awaiting Status"
        )
    )
)</f>
        <v>Awaiting Status</v>
      </c>
      <c r="T652" s="6" t="str">
        <f ca="1">VLOOKUP($B652,'1.MetaData'!$B:$H,2,FALSE)</f>
        <v>OG651</v>
      </c>
      <c r="U652" s="7" t="str">
        <f ca="1">VLOOKUP($B652,'1.MetaData'!$B:$H,3,FALSE)</f>
        <v>Pristipomoides zonatus</v>
      </c>
      <c r="V652" s="7" t="str">
        <f ca="1">VLOOKUP($B652,'1.MetaData'!$B:$H,4,FALSE)</f>
        <v>Oblique-banded snapper</v>
      </c>
      <c r="W652" s="6" t="str">
        <f ca="1">VLOOKUP($B652,'1.MetaData'!$B:$H,5,FALSE)</f>
        <v>Ir Melan (local fisherman)</v>
      </c>
      <c r="X652" s="6" t="str">
        <f ca="1">VLOOKUP($B652,'1.MetaData'!$B:$H,6,FALSE)</f>
        <v>V13IOT Shannon Corrigan &amp; Adrianne Doran &amp; Marcelle Ayad</v>
      </c>
      <c r="Z652"/>
    </row>
    <row r="653" spans="1:26" x14ac:dyDescent="0.25">
      <c r="A653" s="17">
        <v>652</v>
      </c>
      <c r="B653" s="3" t="str">
        <f t="shared" ca="1" si="12"/>
        <v>OG652</v>
      </c>
      <c r="C653" s="219" t="s">
        <v>91</v>
      </c>
      <c r="D653" s="4">
        <f ca="1">COUNTIF('2.Tissue'!C:C,B653)</f>
        <v>5</v>
      </c>
      <c r="E653" s="4">
        <f ca="1">COUNTIFS('3.DNAExtractions'!$E:$E,$B653,'3.DNAExtractions'!$D:$D,E$1)</f>
        <v>1</v>
      </c>
      <c r="F653" s="2" t="str" cm="1">
        <f t="array" aca="1" ref="F653" ca="1">IF(
    COUNTIFS('3.DNAExtractions'!E:E, B653, '3.DNAExtractions'!Y:Y, "Y") &gt; 0,
    _xlfn.TEXTJOIN(", ", TRUE, IF(('3.DNAExtractions'!E:E = B653) * ('3.DNAExtractions'!Y:Y = "Y"), '3.DNAExtractions'!D:D, "")),
    IF(
        COUNTIFS('3.DNAExtractions'!E:E, B653, '3.DNAExtractions'!X:X, "Y") &gt; 0,
        _xlfn.TEXTJOIN(", ", TRUE, IF(('3.DNAExtractions'!E:E = B653) * ('3.DNAExtractions'!X:X = "Y"), '3.DNAExtractions'!D:D, "")),
        "Awaiting Status"
    )
)</f>
        <v>Extracted</v>
      </c>
      <c r="G653" s="45" t="s">
        <v>94</v>
      </c>
      <c r="H653" s="8" t="str" cm="1">
        <f t="array" aca="1" ref="H653" ca="1">IF(
    G653="N",
    "",
    IF(
        COUNTIFS('4.Illumina'!E:E, B653, '4.Illumina'!R:R, "Y") &gt; 0,
        _xlfn.TEXTJOIN(", ", TRUE, IF(('4.Illumina'!E:E = B653) * ('4.Illumina'!R:R = "Y"), '4.Illumina'!D:D, "")),
        IF(
            COUNTIFS('4.Illumina'!E:E, B653, '4.Illumina'!Q:Q, "Y") &gt; 0,
            _xlfn.TEXTJOIN(", ", TRUE, IF(('4.Illumina'!E:E = B653) * ('4.Illumina'!Q:Q = "Y"), '4.Illumina'!D:D, "")),
            "Awaiting Status"
        )
    )
)</f>
        <v/>
      </c>
      <c r="I653" s="26" t="s">
        <v>92</v>
      </c>
      <c r="J653" s="56" t="str" cm="1">
        <f t="array" aca="1" ref="J653" ca="1">IF(
    I653="N",
    "",
    IF(
        COUNTIFS('4.PacBio'!E:E, B653, '4.PacBio'!W:W, "Y") &gt; 0,
        _xlfn.TEXTJOIN(", ", TRUE, IF(('4.PacBio'!E:E = B653) * ('4.PacBio'!W:W = "Y"), '4.PacBio'!D:D, "")),
        IF(
            COUNTIFS('4.PacBio'!E:E, B653, '4.PacBio'!V:V, "Y") &gt; 0,
            _xlfn.TEXTJOIN(", ", TRUE, IF(('4.PacBio'!E:E = B653) * ('4.PacBio'!V:V = "Y"), '4.PacBio'!D:D, "")),
            "Awaiting Status"
        )
    )
)</f>
        <v>Sequenced</v>
      </c>
      <c r="K653" s="26" t="s">
        <v>92</v>
      </c>
      <c r="L653" s="8" t="str" cm="1">
        <f t="array" aca="1" ref="L653" ca="1">IF(
    K653="N",
    "",
    IF(
        COUNTIFS('4.HiCLibrary'!E:E, B653, '4.HiCLibrary'!V:V, "Y") &gt; 0,
        _xlfn.TEXTJOIN(", ", TRUE, IF(('4.HiCLibrary'!E:E = B653) * ('4.HiCLibrary'!V:V = "Y"), '4.HiCLibrary'!D:D, "")),
        IF(
            COUNTIFS('4.HiCLibrary'!E:E, B653, '4.HiCLibrary'!U:U, "Y") &gt; 0,
            _xlfn.TEXTJOIN(", ", TRUE, IF(('4.HiCLibrary'!E:E = B653) * ('4.HiCLibrary'!U:U = "Y"), '4.HiCLibrary'!D:D, "")),
            "Awaiting Status"
        )
    )
)</f>
        <v>Failed QC</v>
      </c>
      <c r="M653" s="47"/>
      <c r="N653" s="56" t="str" cm="1">
        <f t="array" aca="1" ref="N653" ca="1">IF(
    M653="N",
    "",
    IF(
        COUNTIFS('4.ONT'!E:E, B653, '4.ONT'!Q:Q, "Y") &gt; 0,
        _xlfn.TEXTJOIN(", ", TRUE, IF(('4.ONT'!E:E = B653) * ('4.ONT'!Q:Q = "Y"), '4.ONT'!D:D, "")),
        IF(
            COUNTIFS('4.ONT'!E:E, B653, '4.ONT'!P:P, "Y") &gt; 0,
            _xlfn.TEXTJOIN(", ", TRUE, IF(('4.ONT'!E:E = B653) * ('4.ONT'!P:P = "Y"), '4.ONT'!D:D, "")),
            "Awaiting Status"
        )
    )
)</f>
        <v>Awaiting Status</v>
      </c>
      <c r="O653" s="26" t="s">
        <v>92</v>
      </c>
      <c r="P653" s="60" t="str" cm="1">
        <f t="array" aca="1" ref="P653" ca="1">IF(
    O653="N",
    "",
    IF(
        COUNTIFS('3.RNAExtractions'!E:E, B653, '3.RNAExtractions'!Z:Z, "Y") &gt; 0,
        _xlfn.TEXTJOIN(", ", TRUE, IF(('3.RNAExtractions'!E:E = B653) * ('3.RNAExtractions'!Z:Z = "Y"), '3.RNAExtractions'!D:D, "")),
        IF(
            COUNTIFS('3.RNAExtractions'!E:E, B653, '3.RNAExtractions'!Y:Y, "Y") &gt; 0,
            _xlfn.TEXTJOIN(", ", TRUE, IF(('3.RNAExtractions'!E:E = B653) * ('3.RNAExtractions'!Y:Y = "Y"), '3.RNAExtractions'!D:D, "")),
            "Awaiting Status"
        )
    )
)</f>
        <v>Awaiting Status</v>
      </c>
      <c r="Q653" s="26" t="s">
        <v>92</v>
      </c>
      <c r="R653" s="60" t="str" cm="1">
        <f t="array" aca="1" ref="R653" ca="1">IF(
    Q653="N",
    "",
    IF(
        COUNTIFS('4.RNAIllumina'!E:E, B653, '4.RNAIllumina'!Y:Y, "Y") &gt; 0,
        _xlfn.TEXTJOIN(", ", TRUE, IF(('4.RNAIllumina'!E:E = B653) * ('4.RNAIllumina'!Y:Y = "Y"), '4.RNAIllumina'!D:D, "")),
        IF(
            COUNTIFS('4.RNAIllumina'!E:E, B653, '4.RNAIllumina'!X:X, "Y") &gt; 0,
            _xlfn.TEXTJOIN(", ", TRUE, IF(('4.RNAIllumina'!E:E = B653) * ('4.RNAIllumina'!X:X = "Y"), '4.RNAIllumina'!D:D, "")),
            "Awaiting Status"
        )
    )
)</f>
        <v>Awaiting Status</v>
      </c>
      <c r="T653" s="6" t="str">
        <f ca="1">VLOOKUP($B653,'1.MetaData'!$B:$H,2,FALSE)</f>
        <v>OG652</v>
      </c>
      <c r="U653" s="7" t="str">
        <f ca="1">VLOOKUP($B653,'1.MetaData'!$B:$H,3,FALSE)</f>
        <v>Acanthocybium solandri</v>
      </c>
      <c r="V653" s="7" t="str">
        <f ca="1">VLOOKUP($B653,'1.MetaData'!$B:$H,4,FALSE)</f>
        <v>Wahoo</v>
      </c>
      <c r="W653" s="6" t="str">
        <f ca="1">VLOOKUP($B653,'1.MetaData'!$B:$H,5,FALSE)</f>
        <v>Mark Rochfort (owner of Shorefire, 0448 712 990)</v>
      </c>
      <c r="X653" s="6" t="str">
        <f ca="1">VLOOKUP($B653,'1.MetaData'!$B:$H,6,FALSE)</f>
        <v>V13IOT Shannon Corrigan &amp; Adrianne Doran &amp; Marcelle Ayad</v>
      </c>
      <c r="Z653"/>
    </row>
    <row r="654" spans="1:26" hidden="1" x14ac:dyDescent="0.25">
      <c r="A654" s="17">
        <v>653</v>
      </c>
      <c r="B654" s="3" t="str">
        <f t="shared" ca="1" si="12"/>
        <v>OG653</v>
      </c>
      <c r="C654" s="219" t="s">
        <v>93</v>
      </c>
      <c r="D654" s="4">
        <f ca="1">COUNTIF('2.Tissue'!C:C,B654)</f>
        <v>5</v>
      </c>
      <c r="E654" s="4">
        <f ca="1">COUNTIFS('3.DNAExtractions'!$E:$E,$B654,'3.DNAExtractions'!$D:$D,E$1)</f>
        <v>1</v>
      </c>
      <c r="F654" s="2" t="str" cm="1">
        <f t="array" aca="1" ref="F654" ca="1">IF(
    COUNTIFS('3.DNAExtractions'!E:E, B654, '3.DNAExtractions'!Y:Y, "Y") &gt; 0,
    _xlfn.TEXTJOIN(", ", TRUE, IF(('3.DNAExtractions'!E:E = B654) * ('3.DNAExtractions'!Y:Y = "Y"), '3.DNAExtractions'!D:D, "")),
    IF(
        COUNTIFS('3.DNAExtractions'!E:E, B654, '3.DNAExtractions'!X:X, "Y") &gt; 0,
        _xlfn.TEXTJOIN(", ", TRUE, IF(('3.DNAExtractions'!E:E = B654) * ('3.DNAExtractions'!X:X = "Y"), '3.DNAExtractions'!D:D, "")),
        "Awaiting Status"
    )
)</f>
        <v>Extracted</v>
      </c>
      <c r="G654" s="45" t="s">
        <v>92</v>
      </c>
      <c r="H654" s="8" t="str" cm="1">
        <f t="array" aca="1" ref="H654" ca="1">IF(
    G654="N",
    "",
    IF(
        COUNTIFS('4.Illumina'!E:E, B654, '4.Illumina'!R:R, "Y") &gt; 0,
        _xlfn.TEXTJOIN(", ", TRUE, IF(('4.Illumina'!E:E = B654) * ('4.Illumina'!R:R = "Y"), '4.Illumina'!D:D, "")),
        IF(
            COUNTIFS('4.Illumina'!E:E, B654, '4.Illumina'!Q:Q, "Y") &gt; 0,
            _xlfn.TEXTJOIN(", ", TRUE, IF(('4.Illumina'!E:E = B654) * ('4.Illumina'!Q:Q = "Y"), '4.Illumina'!D:D, "")),
            "Awaiting Status"
        )
    )
)</f>
        <v>Sequenced</v>
      </c>
      <c r="I654" s="26" t="s">
        <v>94</v>
      </c>
      <c r="J654" s="56" t="str" cm="1">
        <f t="array" aca="1" ref="J654" ca="1">IF(
    I654="N",
    "",
    IF(
        COUNTIFS('4.PacBio'!E:E, B654, '4.PacBio'!W:W, "Y") &gt; 0,
        _xlfn.TEXTJOIN(", ", TRUE, IF(('4.PacBio'!E:E = B654) * ('4.PacBio'!W:W = "Y"), '4.PacBio'!D:D, "")),
        IF(
            COUNTIFS('4.PacBio'!E:E, B654, '4.PacBio'!V:V, "Y") &gt; 0,
            _xlfn.TEXTJOIN(", ", TRUE, IF(('4.PacBio'!E:E = B654) * ('4.PacBio'!V:V = "Y"), '4.PacBio'!D:D, "")),
            "Awaiting Status"
        )
    )
)</f>
        <v/>
      </c>
      <c r="K654" s="181" t="s">
        <v>94</v>
      </c>
      <c r="L654" s="8" t="str" cm="1">
        <f t="array" aca="1" ref="L654" ca="1">IF(
    K654="N",
    "",
    IF(
        COUNTIFS('4.HiCLibrary'!E:E, B654, '4.HiCLibrary'!V:V, "Y") &gt; 0,
        _xlfn.TEXTJOIN(", ", TRUE, IF(('4.HiCLibrary'!E:E = B654) * ('4.HiCLibrary'!V:V = "Y"), '4.HiCLibrary'!D:D, "")),
        IF(
            COUNTIFS('4.HiCLibrary'!E:E, B654, '4.HiCLibrary'!U:U, "Y") &gt; 0,
            _xlfn.TEXTJOIN(", ", TRUE, IF(('4.HiCLibrary'!E:E = B654) * ('4.HiCLibrary'!U:U = "Y"), '4.HiCLibrary'!D:D, "")),
            "Awaiting Status"
        )
    )
)</f>
        <v/>
      </c>
      <c r="M654" s="47" t="s">
        <v>94</v>
      </c>
      <c r="N654" s="56" t="str" cm="1">
        <f t="array" aca="1" ref="N654" ca="1">IF(
    M654="N",
    "",
    IF(
        COUNTIFS('4.ONT'!E:E, B654, '4.ONT'!Q:Q, "Y") &gt; 0,
        _xlfn.TEXTJOIN(", ", TRUE, IF(('4.ONT'!E:E = B654) * ('4.ONT'!Q:Q = "Y"), '4.ONT'!D:D, "")),
        IF(
            COUNTIFS('4.ONT'!E:E, B654, '4.ONT'!P:P, "Y") &gt; 0,
            _xlfn.TEXTJOIN(", ", TRUE, IF(('4.ONT'!E:E = B654) * ('4.ONT'!P:P = "Y"), '4.ONT'!D:D, "")),
            "Awaiting Status"
        )
    )
)</f>
        <v/>
      </c>
      <c r="O654" s="60" t="s">
        <v>94</v>
      </c>
      <c r="P654" s="60" t="str" cm="1">
        <f t="array" aca="1" ref="P654" ca="1">IF(
    O654="N",
    "",
    IF(
        COUNTIFS('3.RNAExtractions'!E:E, B654, '3.RNAExtractions'!Z:Z, "Y") &gt; 0,
        _xlfn.TEXTJOIN(", ", TRUE, IF(('3.RNAExtractions'!E:E = B654) * ('3.RNAExtractions'!Z:Z = "Y"), '3.RNAExtractions'!D:D, "")),
        IF(
            COUNTIFS('3.RNAExtractions'!E:E, B654, '3.RNAExtractions'!Y:Y, "Y") &gt; 0,
            _xlfn.TEXTJOIN(", ", TRUE, IF(('3.RNAExtractions'!E:E = B654) * ('3.RNAExtractions'!Y:Y = "Y"), '3.RNAExtractions'!D:D, "")),
            "Awaiting Status"
        )
    )
)</f>
        <v/>
      </c>
      <c r="Q654" s="26" t="s">
        <v>94</v>
      </c>
      <c r="R654" s="60" t="str" cm="1">
        <f t="array" aca="1" ref="R654" ca="1">IF(
    Q654="N",
    "",
    IF(
        COUNTIFS('4.RNAIllumina'!E:E, B654, '4.RNAIllumina'!Y:Y, "Y") &gt; 0,
        _xlfn.TEXTJOIN(", ", TRUE, IF(('4.RNAIllumina'!E:E = B654) * ('4.RNAIllumina'!Y:Y = "Y"), '4.RNAIllumina'!D:D, "")),
        IF(
            COUNTIFS('4.RNAIllumina'!E:E, B654, '4.RNAIllumina'!X:X, "Y") &gt; 0,
            _xlfn.TEXTJOIN(", ", TRUE, IF(('4.RNAIllumina'!E:E = B654) * ('4.RNAIllumina'!X:X = "Y"), '4.RNAIllumina'!D:D, "")),
            "Awaiting Status"
        )
    )
)</f>
        <v/>
      </c>
      <c r="T654" s="6" t="str">
        <f ca="1">VLOOKUP($B654,'1.MetaData'!$B:$H,2,FALSE)</f>
        <v>OG653</v>
      </c>
      <c r="U654" s="7" t="str">
        <f ca="1">VLOOKUP($B654,'1.MetaData'!$B:$H,3,FALSE)</f>
        <v>Thunnus albacares</v>
      </c>
      <c r="V654" s="7" t="str">
        <f ca="1">VLOOKUP($B654,'1.MetaData'!$B:$H,4,FALSE)</f>
        <v>Yellowfin tuna</v>
      </c>
      <c r="W654" s="6" t="str">
        <f ca="1">VLOOKUP($B654,'1.MetaData'!$B:$H,5,FALSE)</f>
        <v>Mark Rochfort (owner of Shorefire, 0448 712 990)</v>
      </c>
      <c r="X654" s="6" t="str">
        <f ca="1">VLOOKUP($B654,'1.MetaData'!$B:$H,6,FALSE)</f>
        <v>V13IOT Shannon Corrigan &amp; Adrianne Doran &amp; Marcelle Ayad</v>
      </c>
      <c r="Z654"/>
    </row>
    <row r="655" spans="1:26" x14ac:dyDescent="0.25">
      <c r="A655" s="17">
        <v>654</v>
      </c>
      <c r="B655" s="3" t="str">
        <f t="shared" ca="1" si="12"/>
        <v>OG654</v>
      </c>
      <c r="C655" s="219" t="s">
        <v>91</v>
      </c>
      <c r="D655" s="4">
        <f ca="1">COUNTIF('2.Tissue'!C:C,B655)</f>
        <v>5</v>
      </c>
      <c r="E655" s="4">
        <f ca="1">COUNTIFS('3.DNAExtractions'!$E:$E,$B655,'3.DNAExtractions'!$D:$D,E$1)</f>
        <v>1</v>
      </c>
      <c r="F655" s="2" t="str" cm="1">
        <f t="array" aca="1" ref="F655" ca="1">IF(
    COUNTIFS('3.DNAExtractions'!E:E, B655, '3.DNAExtractions'!Y:Y, "Y") &gt; 0,
    _xlfn.TEXTJOIN(", ", TRUE, IF(('3.DNAExtractions'!E:E = B655) * ('3.DNAExtractions'!Y:Y = "Y"), '3.DNAExtractions'!D:D, "")),
    IF(
        COUNTIFS('3.DNAExtractions'!E:E, B655, '3.DNAExtractions'!X:X, "Y") &gt; 0,
        _xlfn.TEXTJOIN(", ", TRUE, IF(('3.DNAExtractions'!E:E = B655) * ('3.DNAExtractions'!X:X = "Y"), '3.DNAExtractions'!D:D, "")),
        "Awaiting Status"
    )
)</f>
        <v>Extracted</v>
      </c>
      <c r="G655" s="45" t="s">
        <v>94</v>
      </c>
      <c r="H655" s="8" t="str" cm="1">
        <f t="array" aca="1" ref="H655" ca="1">IF(
    G655="N",
    "",
    IF(
        COUNTIFS('4.Illumina'!E:E, B655, '4.Illumina'!R:R, "Y") &gt; 0,
        _xlfn.TEXTJOIN(", ", TRUE, IF(('4.Illumina'!E:E = B655) * ('4.Illumina'!R:R = "Y"), '4.Illumina'!D:D, "")),
        IF(
            COUNTIFS('4.Illumina'!E:E, B655, '4.Illumina'!Q:Q, "Y") &gt; 0,
            _xlfn.TEXTJOIN(", ", TRUE, IF(('4.Illumina'!E:E = B655) * ('4.Illumina'!Q:Q = "Y"), '4.Illumina'!D:D, "")),
            "Awaiting Status"
        )
    )
)</f>
        <v/>
      </c>
      <c r="I655" s="26" t="s">
        <v>92</v>
      </c>
      <c r="J655" s="56" t="str" cm="1">
        <f t="array" aca="1" ref="J655" ca="1">IF(
    I655="N",
    "",
    IF(
        COUNTIFS('4.PacBio'!E:E, B655, '4.PacBio'!W:W, "Y") &gt; 0,
        _xlfn.TEXTJOIN(", ", TRUE, IF(('4.PacBio'!E:E = B655) * ('4.PacBio'!W:W = "Y"), '4.PacBio'!D:D, "")),
        IF(
            COUNTIFS('4.PacBio'!E:E, B655, '4.PacBio'!V:V, "Y") &gt; 0,
            _xlfn.TEXTJOIN(", ", TRUE, IF(('4.PacBio'!E:E = B655) * ('4.PacBio'!V:V = "Y"), '4.PacBio'!D:D, "")),
            "Awaiting Status"
        )
    )
)</f>
        <v>Sequenced</v>
      </c>
      <c r="K655" s="26" t="s">
        <v>92</v>
      </c>
      <c r="L655" s="8" t="str" cm="1">
        <f t="array" aca="1" ref="L655" ca="1">IF(
    K655="N",
    "",
    IF(
        COUNTIFS('4.HiCLibrary'!E:E, B655, '4.HiCLibrary'!V:V, "Y") &gt; 0,
        _xlfn.TEXTJOIN(", ", TRUE, IF(('4.HiCLibrary'!E:E = B655) * ('4.HiCLibrary'!V:V = "Y"), '4.HiCLibrary'!D:D, "")),
        IF(
            COUNTIFS('4.HiCLibrary'!E:E, B655, '4.HiCLibrary'!U:U, "Y") &gt; 0,
            _xlfn.TEXTJOIN(", ", TRUE, IF(('4.HiCLibrary'!E:E = B655) * ('4.HiCLibrary'!U:U = "Y"), '4.HiCLibrary'!D:D, "")),
            "Awaiting Status"
        )
    )
)</f>
        <v>Sequenced</v>
      </c>
      <c r="N655" s="56" t="str" cm="1">
        <f t="array" aca="1" ref="N655" ca="1">IF(
    M655="N",
    "",
    IF(
        COUNTIFS('4.ONT'!E:E, B655, '4.ONT'!Q:Q, "Y") &gt; 0,
        _xlfn.TEXTJOIN(", ", TRUE, IF(('4.ONT'!E:E = B655) * ('4.ONT'!Q:Q = "Y"), '4.ONT'!D:D, "")),
        IF(
            COUNTIFS('4.ONT'!E:E, B655, '4.ONT'!P:P, "Y") &gt; 0,
            _xlfn.TEXTJOIN(", ", TRUE, IF(('4.ONT'!E:E = B655) * ('4.ONT'!P:P = "Y"), '4.ONT'!D:D, "")),
            "Awaiting Status"
        )
    )
)</f>
        <v>Sequenced</v>
      </c>
      <c r="O655" s="26" t="s">
        <v>92</v>
      </c>
      <c r="P655" s="60" t="str" cm="1">
        <f t="array" aca="1" ref="P655" ca="1">IF(
    O655="N",
    "",
    IF(
        COUNTIFS('3.RNAExtractions'!E:E, B655, '3.RNAExtractions'!Z:Z, "Y") &gt; 0,
        _xlfn.TEXTJOIN(", ", TRUE, IF(('3.RNAExtractions'!E:E = B655) * ('3.RNAExtractions'!Z:Z = "Y"), '3.RNAExtractions'!D:D, "")),
        IF(
            COUNTIFS('3.RNAExtractions'!E:E, B655, '3.RNAExtractions'!Y:Y, "Y") &gt; 0,
            _xlfn.TEXTJOIN(", ", TRUE, IF(('3.RNAExtractions'!E:E = B655) * ('3.RNAExtractions'!Y:Y = "Y"), '3.RNAExtractions'!D:D, "")),
            "Awaiting Status"
        )
    )
)</f>
        <v>Extracted</v>
      </c>
      <c r="Q655" s="26" t="s">
        <v>92</v>
      </c>
      <c r="R655" s="60" t="str" cm="1">
        <f t="array" aca="1" ref="R655" ca="1">IF(
    Q655="N",
    "",
    IF(
        COUNTIFS('4.RNAIllumina'!E:E, B655, '4.RNAIllumina'!Y:Y, "Y") &gt; 0,
        _xlfn.TEXTJOIN(", ", TRUE, IF(('4.RNAIllumina'!E:E = B655) * ('4.RNAIllumina'!Y:Y = "Y"), '4.RNAIllumina'!D:D, "")),
        IF(
            COUNTIFS('4.RNAIllumina'!E:E, B655, '4.RNAIllumina'!X:X, "Y") &gt; 0,
            _xlfn.TEXTJOIN(", ", TRUE, IF(('4.RNAIllumina'!E:E = B655) * ('4.RNAIllumina'!X:X = "Y"), '4.RNAIllumina'!D:D, "")),
            "Awaiting Status"
        )
    )
)</f>
        <v>Awaiting Status</v>
      </c>
      <c r="T655" s="6" t="str">
        <f ca="1">VLOOKUP($B655,'1.MetaData'!$B:$H,2,FALSE)</f>
        <v>OG654</v>
      </c>
      <c r="U655" s="7" t="str">
        <f ca="1">VLOOKUP($B655,'1.MetaData'!$B:$H,3,FALSE)</f>
        <v>Eumegistus illustris</v>
      </c>
      <c r="V655" s="7" t="str">
        <f ca="1">VLOOKUP($B655,'1.MetaData'!$B:$H,4,FALSE)</f>
        <v>Brilliant pomfret/ Black sepat</v>
      </c>
      <c r="W655" s="6" t="str">
        <f ca="1">VLOOKUP($B655,'1.MetaData'!$B:$H,5,FALSE)</f>
        <v>Shah Jamil (Christmas Island fisheries ranger)</v>
      </c>
      <c r="X655" s="6" t="str">
        <f ca="1">VLOOKUP($B655,'1.MetaData'!$B:$H,6,FALSE)</f>
        <v>V13IOT Shannon Corrigan &amp; Adrianne Doran &amp; Marcelle Ayad</v>
      </c>
      <c r="Z655"/>
    </row>
    <row r="656" spans="1:26" hidden="1" x14ac:dyDescent="0.25">
      <c r="A656" s="17">
        <v>655</v>
      </c>
      <c r="B656" s="3" t="str">
        <f t="shared" ca="1" si="12"/>
        <v>OG655</v>
      </c>
      <c r="C656" s="219" t="s">
        <v>93</v>
      </c>
      <c r="D656" s="4">
        <f ca="1">COUNTIF('2.Tissue'!C:C,B656)</f>
        <v>4</v>
      </c>
      <c r="E656" s="4">
        <f ca="1">COUNTIFS('3.DNAExtractions'!$E:$E,$B656,'3.DNAExtractions'!$D:$D,E$1)</f>
        <v>1</v>
      </c>
      <c r="F656" s="2" t="str" cm="1">
        <f t="array" aca="1" ref="F656" ca="1">IF(
    COUNTIFS('3.DNAExtractions'!E:E, B656, '3.DNAExtractions'!Y:Y, "Y") &gt; 0,
    _xlfn.TEXTJOIN(", ", TRUE, IF(('3.DNAExtractions'!E:E = B656) * ('3.DNAExtractions'!Y:Y = "Y"), '3.DNAExtractions'!D:D, "")),
    IF(
        COUNTIFS('3.DNAExtractions'!E:E, B656, '3.DNAExtractions'!X:X, "Y") &gt; 0,
        _xlfn.TEXTJOIN(", ", TRUE, IF(('3.DNAExtractions'!E:E = B656) * ('3.DNAExtractions'!X:X = "Y"), '3.DNAExtractions'!D:D, "")),
        "Awaiting Status"
    )
)</f>
        <v>Extracted</v>
      </c>
      <c r="G656" s="45" t="s">
        <v>92</v>
      </c>
      <c r="H656" s="8" t="str" cm="1">
        <f t="array" aca="1" ref="H656" ca="1">IF(
    G656="N",
    "",
    IF(
        COUNTIFS('4.Illumina'!E:E, B656, '4.Illumina'!R:R, "Y") &gt; 0,
        _xlfn.TEXTJOIN(", ", TRUE, IF(('4.Illumina'!E:E = B656) * ('4.Illumina'!R:R = "Y"), '4.Illumina'!D:D, "")),
        IF(
            COUNTIFS('4.Illumina'!E:E, B656, '4.Illumina'!Q:Q, "Y") &gt; 0,
            _xlfn.TEXTJOIN(", ", TRUE, IF(('4.Illumina'!E:E = B656) * ('4.Illumina'!Q:Q = "Y"), '4.Illumina'!D:D, "")),
            "Awaiting Status"
        )
    )
)</f>
        <v>Sequenced</v>
      </c>
      <c r="I656" s="26" t="s">
        <v>94</v>
      </c>
      <c r="J656" s="56" t="str" cm="1">
        <f t="array" aca="1" ref="J656" ca="1">IF(
    I656="N",
    "",
    IF(
        COUNTIFS('4.PacBio'!E:E, B656, '4.PacBio'!W:W, "Y") &gt; 0,
        _xlfn.TEXTJOIN(", ", TRUE, IF(('4.PacBio'!E:E = B656) * ('4.PacBio'!W:W = "Y"), '4.PacBio'!D:D, "")),
        IF(
            COUNTIFS('4.PacBio'!E:E, B656, '4.PacBio'!V:V, "Y") &gt; 0,
            _xlfn.TEXTJOIN(", ", TRUE, IF(('4.PacBio'!E:E = B656) * ('4.PacBio'!V:V = "Y"), '4.PacBio'!D:D, "")),
            "Awaiting Status"
        )
    )
)</f>
        <v/>
      </c>
      <c r="K656" s="181" t="s">
        <v>94</v>
      </c>
      <c r="L656" s="8" t="str" cm="1">
        <f t="array" aca="1" ref="L656" ca="1">IF(
    K656="N",
    "",
    IF(
        COUNTIFS('4.HiCLibrary'!E:E, B656, '4.HiCLibrary'!V:V, "Y") &gt; 0,
        _xlfn.TEXTJOIN(", ", TRUE, IF(('4.HiCLibrary'!E:E = B656) * ('4.HiCLibrary'!V:V = "Y"), '4.HiCLibrary'!D:D, "")),
        IF(
            COUNTIFS('4.HiCLibrary'!E:E, B656, '4.HiCLibrary'!U:U, "Y") &gt; 0,
            _xlfn.TEXTJOIN(", ", TRUE, IF(('4.HiCLibrary'!E:E = B656) * ('4.HiCLibrary'!U:U = "Y"), '4.HiCLibrary'!D:D, "")),
            "Awaiting Status"
        )
    )
)</f>
        <v/>
      </c>
      <c r="M656" s="47" t="s">
        <v>94</v>
      </c>
      <c r="N656" s="56" t="str" cm="1">
        <f t="array" aca="1" ref="N656" ca="1">IF(
    M656="N",
    "",
    IF(
        COUNTIFS('4.ONT'!E:E, B656, '4.ONT'!Q:Q, "Y") &gt; 0,
        _xlfn.TEXTJOIN(", ", TRUE, IF(('4.ONT'!E:E = B656) * ('4.ONT'!Q:Q = "Y"), '4.ONT'!D:D, "")),
        IF(
            COUNTIFS('4.ONT'!E:E, B656, '4.ONT'!P:P, "Y") &gt; 0,
            _xlfn.TEXTJOIN(", ", TRUE, IF(('4.ONT'!E:E = B656) * ('4.ONT'!P:P = "Y"), '4.ONT'!D:D, "")),
            "Awaiting Status"
        )
    )
)</f>
        <v/>
      </c>
      <c r="O656" s="60" t="s">
        <v>94</v>
      </c>
      <c r="P656" s="60" t="str" cm="1">
        <f t="array" aca="1" ref="P656" ca="1">IF(
    O656="N",
    "",
    IF(
        COUNTIFS('3.RNAExtractions'!E:E, B656, '3.RNAExtractions'!Z:Z, "Y") &gt; 0,
        _xlfn.TEXTJOIN(", ", TRUE, IF(('3.RNAExtractions'!E:E = B656) * ('3.RNAExtractions'!Z:Z = "Y"), '3.RNAExtractions'!D:D, "")),
        IF(
            COUNTIFS('3.RNAExtractions'!E:E, B656, '3.RNAExtractions'!Y:Y, "Y") &gt; 0,
            _xlfn.TEXTJOIN(", ", TRUE, IF(('3.RNAExtractions'!E:E = B656) * ('3.RNAExtractions'!Y:Y = "Y"), '3.RNAExtractions'!D:D, "")),
            "Awaiting Status"
        )
    )
)</f>
        <v/>
      </c>
      <c r="Q656" s="26" t="s">
        <v>94</v>
      </c>
      <c r="R656" s="60" t="str" cm="1">
        <f t="array" aca="1" ref="R656" ca="1">IF(
    Q656="N",
    "",
    IF(
        COUNTIFS('4.RNAIllumina'!E:E, B656, '4.RNAIllumina'!Y:Y, "Y") &gt; 0,
        _xlfn.TEXTJOIN(", ", TRUE, IF(('4.RNAIllumina'!E:E = B656) * ('4.RNAIllumina'!Y:Y = "Y"), '4.RNAIllumina'!D:D, "")),
        IF(
            COUNTIFS('4.RNAIllumina'!E:E, B656, '4.RNAIllumina'!X:X, "Y") &gt; 0,
            _xlfn.TEXTJOIN(", ", TRUE, IF(('4.RNAIllumina'!E:E = B656) * ('4.RNAIllumina'!X:X = "Y"), '4.RNAIllumina'!D:D, "")),
            "Awaiting Status"
        )
    )
)</f>
        <v/>
      </c>
      <c r="T656" s="6" t="str">
        <f ca="1">VLOOKUP($B656,'1.MetaData'!$B:$H,2,FALSE)</f>
        <v>OG655</v>
      </c>
      <c r="U656" s="7" t="str">
        <f ca="1">VLOOKUP($B656,'1.MetaData'!$B:$H,3,FALSE)</f>
        <v>Cephalopholis aurantia</v>
      </c>
      <c r="V656" s="7" t="str">
        <f ca="1">VLOOKUP($B656,'1.MetaData'!$B:$H,4,FALSE)</f>
        <v>Tomato rockcod?</v>
      </c>
      <c r="W656" s="6" t="str">
        <f ca="1">VLOOKUP($B656,'1.MetaData'!$B:$H,5,FALSE)</f>
        <v>Shah Jamil (Christmas Island fisheries ranger)</v>
      </c>
      <c r="X656" s="6" t="str">
        <f ca="1">VLOOKUP($B656,'1.MetaData'!$B:$H,6,FALSE)</f>
        <v>V13IOT Shannon Corrigan &amp; Adrianne Doran &amp; Marcelle Ayad</v>
      </c>
      <c r="Z656"/>
    </row>
    <row r="657" spans="1:26" hidden="1" x14ac:dyDescent="0.25">
      <c r="A657" s="17">
        <v>656</v>
      </c>
      <c r="B657" s="3" t="str">
        <f t="shared" ca="1" si="12"/>
        <v>OG656</v>
      </c>
      <c r="C657" s="219" t="s">
        <v>93</v>
      </c>
      <c r="D657" s="4">
        <f ca="1">COUNTIF('2.Tissue'!C:C,B657)</f>
        <v>4</v>
      </c>
      <c r="E657" s="4">
        <f ca="1">COUNTIFS('3.DNAExtractions'!$E:$E,$B657,'3.DNAExtractions'!$D:$D,E$1)</f>
        <v>1</v>
      </c>
      <c r="F657" s="2" t="str" cm="1">
        <f t="array" aca="1" ref="F657" ca="1">IF(
    COUNTIFS('3.DNAExtractions'!E:E, B657, '3.DNAExtractions'!Y:Y, "Y") &gt; 0,
    _xlfn.TEXTJOIN(", ", TRUE, IF(('3.DNAExtractions'!E:E = B657) * ('3.DNAExtractions'!Y:Y = "Y"), '3.DNAExtractions'!D:D, "")),
    IF(
        COUNTIFS('3.DNAExtractions'!E:E, B657, '3.DNAExtractions'!X:X, "Y") &gt; 0,
        _xlfn.TEXTJOIN(", ", TRUE, IF(('3.DNAExtractions'!E:E = B657) * ('3.DNAExtractions'!X:X = "Y"), '3.DNAExtractions'!D:D, "")),
        "Awaiting Status"
    )
)</f>
        <v>Extracted</v>
      </c>
      <c r="G657" s="45" t="s">
        <v>92</v>
      </c>
      <c r="H657" s="8" t="str" cm="1">
        <f t="array" aca="1" ref="H657" ca="1">IF(
    G657="N",
    "",
    IF(
        COUNTIFS('4.Illumina'!E:E, B657, '4.Illumina'!R:R, "Y") &gt; 0,
        _xlfn.TEXTJOIN(", ", TRUE, IF(('4.Illumina'!E:E = B657) * ('4.Illumina'!R:R = "Y"), '4.Illumina'!D:D, "")),
        IF(
            COUNTIFS('4.Illumina'!E:E, B657, '4.Illumina'!Q:Q, "Y") &gt; 0,
            _xlfn.TEXTJOIN(", ", TRUE, IF(('4.Illumina'!E:E = B657) * ('4.Illumina'!Q:Q = "Y"), '4.Illumina'!D:D, "")),
            "Awaiting Status"
        )
    )
)</f>
        <v>Sequenced</v>
      </c>
      <c r="I657" s="26" t="s">
        <v>94</v>
      </c>
      <c r="J657" s="56" t="str" cm="1">
        <f t="array" aca="1" ref="J657" ca="1">IF(
    I657="N",
    "",
    IF(
        COUNTIFS('4.PacBio'!E:E, B657, '4.PacBio'!W:W, "Y") &gt; 0,
        _xlfn.TEXTJOIN(", ", TRUE, IF(('4.PacBio'!E:E = B657) * ('4.PacBio'!W:W = "Y"), '4.PacBio'!D:D, "")),
        IF(
            COUNTIFS('4.PacBio'!E:E, B657, '4.PacBio'!V:V, "Y") &gt; 0,
            _xlfn.TEXTJOIN(", ", TRUE, IF(('4.PacBio'!E:E = B657) * ('4.PacBio'!V:V = "Y"), '4.PacBio'!D:D, "")),
            "Awaiting Status"
        )
    )
)</f>
        <v/>
      </c>
      <c r="K657" s="181" t="s">
        <v>94</v>
      </c>
      <c r="L657" s="8" t="str" cm="1">
        <f t="array" aca="1" ref="L657" ca="1">IF(
    K657="N",
    "",
    IF(
        COUNTIFS('4.HiCLibrary'!E:E, B657, '4.HiCLibrary'!V:V, "Y") &gt; 0,
        _xlfn.TEXTJOIN(", ", TRUE, IF(('4.HiCLibrary'!E:E = B657) * ('4.HiCLibrary'!V:V = "Y"), '4.HiCLibrary'!D:D, "")),
        IF(
            COUNTIFS('4.HiCLibrary'!E:E, B657, '4.HiCLibrary'!U:U, "Y") &gt; 0,
            _xlfn.TEXTJOIN(", ", TRUE, IF(('4.HiCLibrary'!E:E = B657) * ('4.HiCLibrary'!U:U = "Y"), '4.HiCLibrary'!D:D, "")),
            "Awaiting Status"
        )
    )
)</f>
        <v/>
      </c>
      <c r="M657" s="47" t="s">
        <v>94</v>
      </c>
      <c r="N657" s="56" t="str" cm="1">
        <f t="array" aca="1" ref="N657" ca="1">IF(
    M657="N",
    "",
    IF(
        COUNTIFS('4.ONT'!E:E, B657, '4.ONT'!Q:Q, "Y") &gt; 0,
        _xlfn.TEXTJOIN(", ", TRUE, IF(('4.ONT'!E:E = B657) * ('4.ONT'!Q:Q = "Y"), '4.ONT'!D:D, "")),
        IF(
            COUNTIFS('4.ONT'!E:E, B657, '4.ONT'!P:P, "Y") &gt; 0,
            _xlfn.TEXTJOIN(", ", TRUE, IF(('4.ONT'!E:E = B657) * ('4.ONT'!P:P = "Y"), '4.ONT'!D:D, "")),
            "Awaiting Status"
        )
    )
)</f>
        <v/>
      </c>
      <c r="O657" s="60" t="s">
        <v>94</v>
      </c>
      <c r="P657" s="60" t="str" cm="1">
        <f t="array" aca="1" ref="P657" ca="1">IF(
    O657="N",
    "",
    IF(
        COUNTIFS('3.RNAExtractions'!E:E, B657, '3.RNAExtractions'!Z:Z, "Y") &gt; 0,
        _xlfn.TEXTJOIN(", ", TRUE, IF(('3.RNAExtractions'!E:E = B657) * ('3.RNAExtractions'!Z:Z = "Y"), '3.RNAExtractions'!D:D, "")),
        IF(
            COUNTIFS('3.RNAExtractions'!E:E, B657, '3.RNAExtractions'!Y:Y, "Y") &gt; 0,
            _xlfn.TEXTJOIN(", ", TRUE, IF(('3.RNAExtractions'!E:E = B657) * ('3.RNAExtractions'!Y:Y = "Y"), '3.RNAExtractions'!D:D, "")),
            "Awaiting Status"
        )
    )
)</f>
        <v/>
      </c>
      <c r="Q657" s="26" t="s">
        <v>94</v>
      </c>
      <c r="R657" s="60" t="str" cm="1">
        <f t="array" aca="1" ref="R657" ca="1">IF(
    Q657="N",
    "",
    IF(
        COUNTIFS('4.RNAIllumina'!E:E, B657, '4.RNAIllumina'!Y:Y, "Y") &gt; 0,
        _xlfn.TEXTJOIN(", ", TRUE, IF(('4.RNAIllumina'!E:E = B657) * ('4.RNAIllumina'!Y:Y = "Y"), '4.RNAIllumina'!D:D, "")),
        IF(
            COUNTIFS('4.RNAIllumina'!E:E, B657, '4.RNAIllumina'!X:X, "Y") &gt; 0,
            _xlfn.TEXTJOIN(", ", TRUE, IF(('4.RNAIllumina'!E:E = B657) * ('4.RNAIllumina'!X:X = "Y"), '4.RNAIllumina'!D:D, "")),
            "Awaiting Status"
        )
    )
)</f>
        <v/>
      </c>
      <c r="T657" s="6" t="str">
        <f ca="1">VLOOKUP($B657,'1.MetaData'!$B:$H,2,FALSE)</f>
        <v>OG656</v>
      </c>
      <c r="U657" s="7" t="str">
        <f ca="1">VLOOKUP($B657,'1.MetaData'!$B:$H,3,FALSE)</f>
        <v>Epinephelus retouti</v>
      </c>
      <c r="V657" s="7" t="str">
        <f ca="1">VLOOKUP($B657,'1.MetaData'!$B:$H,4,FALSE)</f>
        <v>Red tip grouper</v>
      </c>
      <c r="W657" s="6" t="str">
        <f ca="1">VLOOKUP($B657,'1.MetaData'!$B:$H,5,FALSE)</f>
        <v>Shah Jamil (Christmas Island fisheries ranger)</v>
      </c>
      <c r="X657" s="6" t="str">
        <f ca="1">VLOOKUP($B657,'1.MetaData'!$B:$H,6,FALSE)</f>
        <v>V13IOT Shannon Corrigan &amp; Adrianne Doran &amp; Marcelle Ayad</v>
      </c>
      <c r="Z657"/>
    </row>
    <row r="658" spans="1:26" x14ac:dyDescent="0.25">
      <c r="A658" s="17">
        <v>657</v>
      </c>
      <c r="B658" s="3" t="str">
        <f t="shared" ca="1" si="12"/>
        <v>OG657</v>
      </c>
      <c r="C658" s="219" t="s">
        <v>91</v>
      </c>
      <c r="D658" s="4">
        <f ca="1">COUNTIF('2.Tissue'!C:C,B658)</f>
        <v>4</v>
      </c>
      <c r="E658" s="4">
        <f ca="1">COUNTIFS('3.DNAExtractions'!$E:$E,$B658,'3.DNAExtractions'!$D:$D,E$1)</f>
        <v>1</v>
      </c>
      <c r="F658" s="2" t="str" cm="1">
        <f t="array" aca="1" ref="F658" ca="1">IF(
    COUNTIFS('3.DNAExtractions'!E:E, B658, '3.DNAExtractions'!Y:Y, "Y") &gt; 0,
    _xlfn.TEXTJOIN(", ", TRUE, IF(('3.DNAExtractions'!E:E = B658) * ('3.DNAExtractions'!Y:Y = "Y"), '3.DNAExtractions'!D:D, "")),
    IF(
        COUNTIFS('3.DNAExtractions'!E:E, B658, '3.DNAExtractions'!X:X, "Y") &gt; 0,
        _xlfn.TEXTJOIN(", ", TRUE, IF(('3.DNAExtractions'!E:E = B658) * ('3.DNAExtractions'!X:X = "Y"), '3.DNAExtractions'!D:D, "")),
        "Awaiting Status"
    )
)</f>
        <v>Extracted</v>
      </c>
      <c r="G658" s="45" t="s">
        <v>94</v>
      </c>
      <c r="H658" s="8" t="str" cm="1">
        <f t="array" aca="1" ref="H658" ca="1">IF(
    G658="N",
    "",
    IF(
        COUNTIFS('4.Illumina'!E:E, B658, '4.Illumina'!R:R, "Y") &gt; 0,
        _xlfn.TEXTJOIN(", ", TRUE, IF(('4.Illumina'!E:E = B658) * ('4.Illumina'!R:R = "Y"), '4.Illumina'!D:D, "")),
        IF(
            COUNTIFS('4.Illumina'!E:E, B658, '4.Illumina'!Q:Q, "Y") &gt; 0,
            _xlfn.TEXTJOIN(", ", TRUE, IF(('4.Illumina'!E:E = B658) * ('4.Illumina'!Q:Q = "Y"), '4.Illumina'!D:D, "")),
            "Awaiting Status"
        )
    )
)</f>
        <v/>
      </c>
      <c r="I658" s="26" t="s">
        <v>92</v>
      </c>
      <c r="J658" s="56" t="str" cm="1">
        <f t="array" aca="1" ref="J658" ca="1">IF(
    I658="N",
    "",
    IF(
        COUNTIFS('4.PacBio'!E:E, B658, '4.PacBio'!W:W, "Y") &gt; 0,
        _xlfn.TEXTJOIN(", ", TRUE, IF(('4.PacBio'!E:E = B658) * ('4.PacBio'!W:W = "Y"), '4.PacBio'!D:D, "")),
        IF(
            COUNTIFS('4.PacBio'!E:E, B658, '4.PacBio'!V:V, "Y") &gt; 0,
            _xlfn.TEXTJOIN(", ", TRUE, IF(('4.PacBio'!E:E = B658) * ('4.PacBio'!V:V = "Y"), '4.PacBio'!D:D, "")),
            "Awaiting Status"
        )
    )
)</f>
        <v>Sequenced</v>
      </c>
      <c r="K658" s="26" t="s">
        <v>92</v>
      </c>
      <c r="L658" s="8" t="str" cm="1">
        <f t="array" aca="1" ref="L658" ca="1">IF(
    K658="N",
    "",
    IF(
        COUNTIFS('4.HiCLibrary'!E:E, B658, '4.HiCLibrary'!V:V, "Y") &gt; 0,
        _xlfn.TEXTJOIN(", ", TRUE, IF(('4.HiCLibrary'!E:E = B658) * ('4.HiCLibrary'!V:V = "Y"), '4.HiCLibrary'!D:D, "")),
        IF(
            COUNTIFS('4.HiCLibrary'!E:E, B658, '4.HiCLibrary'!U:U, "Y") &gt; 0,
            _xlfn.TEXTJOIN(", ", TRUE, IF(('4.HiCLibrary'!E:E = B658) * ('4.HiCLibrary'!U:U = "Y"), '4.HiCLibrary'!D:D, "")),
            "Awaiting Status"
        )
    )
)</f>
        <v>Sequenced</v>
      </c>
      <c r="N658" s="56" t="str" cm="1">
        <f t="array" aca="1" ref="N658" ca="1">IF(
    M658="N",
    "",
    IF(
        COUNTIFS('4.ONT'!E:E, B658, '4.ONT'!Q:Q, "Y") &gt; 0,
        _xlfn.TEXTJOIN(", ", TRUE, IF(('4.ONT'!E:E = B658) * ('4.ONT'!Q:Q = "Y"), '4.ONT'!D:D, "")),
        IF(
            COUNTIFS('4.ONT'!E:E, B658, '4.ONT'!P:P, "Y") &gt; 0,
            _xlfn.TEXTJOIN(", ", TRUE, IF(('4.ONT'!E:E = B658) * ('4.ONT'!P:P = "Y"), '4.ONT'!D:D, "")),
            "Awaiting Status"
        )
    )
)</f>
        <v>Awaiting Status</v>
      </c>
      <c r="O658" s="26" t="s">
        <v>92</v>
      </c>
      <c r="P658" s="60" t="str" cm="1">
        <f t="array" aca="1" ref="P658" ca="1">IF(
    O658="N",
    "",
    IF(
        COUNTIFS('3.RNAExtractions'!E:E, B658, '3.RNAExtractions'!Z:Z, "Y") &gt; 0,
        _xlfn.TEXTJOIN(", ", TRUE, IF(('3.RNAExtractions'!E:E = B658) * ('3.RNAExtractions'!Z:Z = "Y"), '3.RNAExtractions'!D:D, "")),
        IF(
            COUNTIFS('3.RNAExtractions'!E:E, B658, '3.RNAExtractions'!Y:Y, "Y") &gt; 0,
            _xlfn.TEXTJOIN(", ", TRUE, IF(('3.RNAExtractions'!E:E = B658) * ('3.RNAExtractions'!Y:Y = "Y"), '3.RNAExtractions'!D:D, "")),
            "Awaiting Status"
        )
    )
)</f>
        <v>0</v>
      </c>
      <c r="Q658" s="26" t="s">
        <v>92</v>
      </c>
      <c r="R658" s="60" t="str" cm="1">
        <f t="array" aca="1" ref="R658" ca="1">IF(
    Q658="N",
    "",
    IF(
        COUNTIFS('4.RNAIllumina'!E:E, B658, '4.RNAIllumina'!Y:Y, "Y") &gt; 0,
        _xlfn.TEXTJOIN(", ", TRUE, IF(('4.RNAIllumina'!E:E = B658) * ('4.RNAIllumina'!Y:Y = "Y"), '4.RNAIllumina'!D:D, "")),
        IF(
            COUNTIFS('4.RNAIllumina'!E:E, B658, '4.RNAIllumina'!X:X, "Y") &gt; 0,
            _xlfn.TEXTJOIN(", ", TRUE, IF(('4.RNAIllumina'!E:E = B658) * ('4.RNAIllumina'!X:X = "Y"), '4.RNAIllumina'!D:D, "")),
            "Awaiting Status"
        )
    )
)</f>
        <v>Awaiting Status</v>
      </c>
      <c r="T658" s="6" t="str">
        <f ca="1">VLOOKUP($B658,'1.MetaData'!$B:$H,2,FALSE)</f>
        <v>OG657</v>
      </c>
      <c r="U658" s="7" t="str">
        <f ca="1">VLOOKUP($B658,'1.MetaData'!$B:$H,3,FALSE)</f>
        <v>Aphareus furca</v>
      </c>
      <c r="V658" s="7" t="str">
        <f ca="1">VLOOKUP($B658,'1.MetaData'!$B:$H,4,FALSE)</f>
        <v>Smalltooth jobfish</v>
      </c>
      <c r="W658" s="6" t="str">
        <f ca="1">VLOOKUP($B658,'1.MetaData'!$B:$H,5,FALSE)</f>
        <v>Shah Jamil (Christmas Island fisheries ranger)</v>
      </c>
      <c r="X658" s="6" t="str">
        <f ca="1">VLOOKUP($B658,'1.MetaData'!$B:$H,6,FALSE)</f>
        <v>V13IOT Shannon Corrigan &amp; Adrianne Doran &amp; Marcelle Ayad</v>
      </c>
      <c r="Z658"/>
    </row>
    <row r="659" spans="1:26" x14ac:dyDescent="0.25">
      <c r="A659" s="17">
        <v>658</v>
      </c>
      <c r="B659" s="3" t="str">
        <f t="shared" ca="1" si="12"/>
        <v>OG658</v>
      </c>
      <c r="C659" s="219" t="s">
        <v>109</v>
      </c>
      <c r="D659" s="4">
        <f ca="1">COUNTIF('2.Tissue'!C:C,B659)</f>
        <v>3</v>
      </c>
      <c r="E659" s="4">
        <f ca="1">COUNTIFS('3.DNAExtractions'!$E:$E,$B659,'3.DNAExtractions'!$D:$D,E$1)</f>
        <v>1</v>
      </c>
      <c r="F659" s="2" t="str" cm="1">
        <f t="array" aca="1" ref="F659" ca="1">IF(
    COUNTIFS('3.DNAExtractions'!E:E, B659, '3.DNAExtractions'!Y:Y, "Y") &gt; 0,
    _xlfn.TEXTJOIN(", ", TRUE, IF(('3.DNAExtractions'!E:E = B659) * ('3.DNAExtractions'!Y:Y = "Y"), '3.DNAExtractions'!D:D, "")),
    IF(
        COUNTIFS('3.DNAExtractions'!E:E, B659, '3.DNAExtractions'!X:X, "Y") &gt; 0,
        _xlfn.TEXTJOIN(", ", TRUE, IF(('3.DNAExtractions'!E:E = B659) * ('3.DNAExtractions'!X:X = "Y"), '3.DNAExtractions'!D:D, "")),
        "Awaiting Status"
    )
)</f>
        <v>Extracted</v>
      </c>
      <c r="G659" s="45" t="s">
        <v>94</v>
      </c>
      <c r="H659" s="8" t="str" cm="1">
        <f t="array" aca="1" ref="H659" ca="1">IF(
    G659="N",
    "",
    IF(
        COUNTIFS('4.Illumina'!E:E, B659, '4.Illumina'!R:R, "Y") &gt; 0,
        _xlfn.TEXTJOIN(", ", TRUE, IF(('4.Illumina'!E:E = B659) * ('4.Illumina'!R:R = "Y"), '4.Illumina'!D:D, "")),
        IF(
            COUNTIFS('4.Illumina'!E:E, B659, '4.Illumina'!Q:Q, "Y") &gt; 0,
            _xlfn.TEXTJOIN(", ", TRUE, IF(('4.Illumina'!E:E = B659) * ('4.Illumina'!Q:Q = "Y"), '4.Illumina'!D:D, "")),
            "Awaiting Status"
        )
    )
)</f>
        <v/>
      </c>
      <c r="I659" s="26" t="s">
        <v>92</v>
      </c>
      <c r="J659" s="56" t="str" cm="1">
        <f t="array" aca="1" ref="J659" ca="1">IF(
    I659="N",
    "",
    IF(
        COUNTIFS('4.PacBio'!E:E, B659, '4.PacBio'!W:W, "Y") &gt; 0,
        _xlfn.TEXTJOIN(", ", TRUE, IF(('4.PacBio'!E:E = B659) * ('4.PacBio'!W:W = "Y"), '4.PacBio'!D:D, "")),
        IF(
            COUNTIFS('4.PacBio'!E:E, B659, '4.PacBio'!V:V, "Y") &gt; 0,
            _xlfn.TEXTJOIN(", ", TRUE, IF(('4.PacBio'!E:E = B659) * ('4.PacBio'!V:V = "Y"), '4.PacBio'!D:D, "")),
            "Awaiting Status"
        )
    )
)</f>
        <v>Sequenced</v>
      </c>
      <c r="K659" s="26" t="s">
        <v>92</v>
      </c>
      <c r="L659" s="8" t="str" cm="1">
        <f t="array" aca="1" ref="L659" ca="1">IF(
    K659="N",
    "",
    IF(
        COUNTIFS('4.HiCLibrary'!E:E, B659, '4.HiCLibrary'!V:V, "Y") &gt; 0,
        _xlfn.TEXTJOIN(", ", TRUE, IF(('4.HiCLibrary'!E:E = B659) * ('4.HiCLibrary'!V:V = "Y"), '4.HiCLibrary'!D:D, "")),
        IF(
            COUNTIFS('4.HiCLibrary'!E:E, B659, '4.HiCLibrary'!U:U, "Y") &gt; 0,
            _xlfn.TEXTJOIN(", ", TRUE, IF(('4.HiCLibrary'!E:E = B659) * ('4.HiCLibrary'!U:U = "Y"), '4.HiCLibrary'!D:D, "")),
            "Awaiting Status"
        )
    )
)</f>
        <v>Awaiting Status</v>
      </c>
      <c r="M659" s="47"/>
      <c r="N659" s="56" t="str" cm="1">
        <f t="array" aca="1" ref="N659" ca="1">IF(
    M659="N",
    "",
    IF(
        COUNTIFS('4.ONT'!E:E, B659, '4.ONT'!Q:Q, "Y") &gt; 0,
        _xlfn.TEXTJOIN(", ", TRUE, IF(('4.ONT'!E:E = B659) * ('4.ONT'!Q:Q = "Y"), '4.ONT'!D:D, "")),
        IF(
            COUNTIFS('4.ONT'!E:E, B659, '4.ONT'!P:P, "Y") &gt; 0,
            _xlfn.TEXTJOIN(", ", TRUE, IF(('4.ONT'!E:E = B659) * ('4.ONT'!P:P = "Y"), '4.ONT'!D:D, "")),
            "Awaiting Status"
        )
    )
)</f>
        <v>Awaiting Status</v>
      </c>
      <c r="O659" s="26" t="s">
        <v>92</v>
      </c>
      <c r="P659" s="60" t="str" cm="1">
        <f t="array" aca="1" ref="P659" ca="1">IF(
    O659="N",
    "",
    IF(
        COUNTIFS('3.RNAExtractions'!E:E, B659, '3.RNAExtractions'!Z:Z, "Y") &gt; 0,
        _xlfn.TEXTJOIN(", ", TRUE, IF(('3.RNAExtractions'!E:E = B659) * ('3.RNAExtractions'!Z:Z = "Y"), '3.RNAExtractions'!D:D, "")),
        IF(
            COUNTIFS('3.RNAExtractions'!E:E, B659, '3.RNAExtractions'!Y:Y, "Y") &gt; 0,
            _xlfn.TEXTJOIN(", ", TRUE, IF(('3.RNAExtractions'!E:E = B659) * ('3.RNAExtractions'!Y:Y = "Y"), '3.RNAExtractions'!D:D, "")),
            "Awaiting Status"
        )
    )
)</f>
        <v>Awaiting Status</v>
      </c>
      <c r="Q659" s="26" t="s">
        <v>92</v>
      </c>
      <c r="R659" s="60" t="str" cm="1">
        <f t="array" aca="1" ref="R659" ca="1">IF(
    Q659="N",
    "",
    IF(
        COUNTIFS('4.RNAIllumina'!E:E, B659, '4.RNAIllumina'!Y:Y, "Y") &gt; 0,
        _xlfn.TEXTJOIN(", ", TRUE, IF(('4.RNAIllumina'!E:E = B659) * ('4.RNAIllumina'!Y:Y = "Y"), '4.RNAIllumina'!D:D, "")),
        IF(
            COUNTIFS('4.RNAIllumina'!E:E, B659, '4.RNAIllumina'!X:X, "Y") &gt; 0,
            _xlfn.TEXTJOIN(", ", TRUE, IF(('4.RNAIllumina'!E:E = B659) * ('4.RNAIllumina'!X:X = "Y"), '4.RNAIllumina'!D:D, "")),
            "Awaiting Status"
        )
    )
)</f>
        <v>Awaiting Status</v>
      </c>
      <c r="T659" s="6" t="str">
        <f ca="1">VLOOKUP($B659,'1.MetaData'!$B:$H,2,FALSE)</f>
        <v>OG658</v>
      </c>
      <c r="U659" s="7" t="str">
        <f ca="1">VLOOKUP($B659,'1.MetaData'!$B:$H,3,FALSE)</f>
        <v>Oxycheilinus unifasciatus</v>
      </c>
      <c r="V659" s="7" t="str">
        <f ca="1">VLOOKUP($B659,'1.MetaData'!$B:$H,4,FALSE)</f>
        <v>Ringtail maori wrasse</v>
      </c>
      <c r="W659" s="6" t="str">
        <f ca="1">VLOOKUP($B659,'1.MetaData'!$B:$H,5,FALSE)</f>
        <v>Shah Jamil (Christmas Island fisheries ranger)</v>
      </c>
      <c r="X659" s="6" t="str">
        <f ca="1">VLOOKUP($B659,'1.MetaData'!$B:$H,6,FALSE)</f>
        <v>V13IOT Shannon Corrigan &amp; Adrianne Doran &amp; Marcelle Ayad</v>
      </c>
      <c r="Z659"/>
    </row>
    <row r="660" spans="1:26" x14ac:dyDescent="0.25">
      <c r="A660" s="17">
        <v>659</v>
      </c>
      <c r="B660" s="3" t="str">
        <f t="shared" ca="1" si="12"/>
        <v>OG659</v>
      </c>
      <c r="C660" s="219" t="s">
        <v>91</v>
      </c>
      <c r="D660" s="4">
        <f ca="1">COUNTIF('2.Tissue'!C:C,B660)</f>
        <v>4</v>
      </c>
      <c r="E660" s="4">
        <f ca="1">COUNTIFS('3.DNAExtractions'!$E:$E,$B660,'3.DNAExtractions'!$D:$D,E$1)</f>
        <v>1</v>
      </c>
      <c r="F660" s="2" t="str" cm="1">
        <f t="array" aca="1" ref="F660" ca="1">IF(
    COUNTIFS('3.DNAExtractions'!E:E, B660, '3.DNAExtractions'!Y:Y, "Y") &gt; 0,
    _xlfn.TEXTJOIN(", ", TRUE, IF(('3.DNAExtractions'!E:E = B660) * ('3.DNAExtractions'!Y:Y = "Y"), '3.DNAExtractions'!D:D, "")),
    IF(
        COUNTIFS('3.DNAExtractions'!E:E, B660, '3.DNAExtractions'!X:X, "Y") &gt; 0,
        _xlfn.TEXTJOIN(", ", TRUE, IF(('3.DNAExtractions'!E:E = B660) * ('3.DNAExtractions'!X:X = "Y"), '3.DNAExtractions'!D:D, "")),
        "Awaiting Status"
    )
)</f>
        <v>Extracted</v>
      </c>
      <c r="G660" s="45" t="s">
        <v>94</v>
      </c>
      <c r="H660" s="8" t="str" cm="1">
        <f t="array" aca="1" ref="H660" ca="1">IF(
    G660="N",
    "",
    IF(
        COUNTIFS('4.Illumina'!E:E, B660, '4.Illumina'!R:R, "Y") &gt; 0,
        _xlfn.TEXTJOIN(", ", TRUE, IF(('4.Illumina'!E:E = B660) * ('4.Illumina'!R:R = "Y"), '4.Illumina'!D:D, "")),
        IF(
            COUNTIFS('4.Illumina'!E:E, B660, '4.Illumina'!Q:Q, "Y") &gt; 0,
            _xlfn.TEXTJOIN(", ", TRUE, IF(('4.Illumina'!E:E = B660) * ('4.Illumina'!Q:Q = "Y"), '4.Illumina'!D:D, "")),
            "Awaiting Status"
        )
    )
)</f>
        <v/>
      </c>
      <c r="I660" s="26" t="s">
        <v>92</v>
      </c>
      <c r="J660" s="56" t="str" cm="1">
        <f t="array" aca="1" ref="J660" ca="1">IF(
    I660="N",
    "",
    IF(
        COUNTIFS('4.PacBio'!E:E, B660, '4.PacBio'!W:W, "Y") &gt; 0,
        _xlfn.TEXTJOIN(", ", TRUE, IF(('4.PacBio'!E:E = B660) * ('4.PacBio'!W:W = "Y"), '4.PacBio'!D:D, "")),
        IF(
            COUNTIFS('4.PacBio'!E:E, B660, '4.PacBio'!V:V, "Y") &gt; 0,
            _xlfn.TEXTJOIN(", ", TRUE, IF(('4.PacBio'!E:E = B660) * ('4.PacBio'!V:V = "Y"), '4.PacBio'!D:D, "")),
            "Awaiting Status"
        )
    )
)</f>
        <v>Sequenced</v>
      </c>
      <c r="K660" s="26" t="s">
        <v>92</v>
      </c>
      <c r="L660" s="8" t="str" cm="1">
        <f t="array" aca="1" ref="L660" ca="1">IF(
    K660="N",
    "",
    IF(
        COUNTIFS('4.HiCLibrary'!E:E, B660, '4.HiCLibrary'!V:V, "Y") &gt; 0,
        _xlfn.TEXTJOIN(", ", TRUE, IF(('4.HiCLibrary'!E:E = B660) * ('4.HiCLibrary'!V:V = "Y"), '4.HiCLibrary'!D:D, "")),
        IF(
            COUNTIFS('4.HiCLibrary'!E:E, B660, '4.HiCLibrary'!U:U, "Y") &gt; 0,
            _xlfn.TEXTJOIN(", ", TRUE, IF(('4.HiCLibrary'!E:E = B660) * ('4.HiCLibrary'!U:U = "Y"), '4.HiCLibrary'!D:D, "")),
            "Awaiting Status"
        )
    )
)</f>
        <v>Sequenced</v>
      </c>
      <c r="N660" s="56" t="str" cm="1">
        <f t="array" aca="1" ref="N660" ca="1">IF(
    M660="N",
    "",
    IF(
        COUNTIFS('4.ONT'!E:E, B660, '4.ONT'!Q:Q, "Y") &gt; 0,
        _xlfn.TEXTJOIN(", ", TRUE, IF(('4.ONT'!E:E = B660) * ('4.ONT'!Q:Q = "Y"), '4.ONT'!D:D, "")),
        IF(
            COUNTIFS('4.ONT'!E:E, B660, '4.ONT'!P:P, "Y") &gt; 0,
            _xlfn.TEXTJOIN(", ", TRUE, IF(('4.ONT'!E:E = B660) * ('4.ONT'!P:P = "Y"), '4.ONT'!D:D, "")),
            "Awaiting Status"
        )
    )
)</f>
        <v>SRE</v>
      </c>
      <c r="O660" s="26" t="s">
        <v>92</v>
      </c>
      <c r="P660" s="60" t="str" cm="1">
        <f t="array" aca="1" ref="P660" ca="1">IF(
    O660="N",
    "",
    IF(
        COUNTIFS('3.RNAExtractions'!E:E, B660, '3.RNAExtractions'!Z:Z, "Y") &gt; 0,
        _xlfn.TEXTJOIN(", ", TRUE, IF(('3.RNAExtractions'!E:E = B660) * ('3.RNAExtractions'!Z:Z = "Y"), '3.RNAExtractions'!D:D, "")),
        IF(
            COUNTIFS('3.RNAExtractions'!E:E, B660, '3.RNAExtractions'!Y:Y, "Y") &gt; 0,
            _xlfn.TEXTJOIN(", ", TRUE, IF(('3.RNAExtractions'!E:E = B660) * ('3.RNAExtractions'!Y:Y = "Y"), '3.RNAExtractions'!D:D, "")),
            "Awaiting Status"
        )
    )
)</f>
        <v>Awaiting Status</v>
      </c>
      <c r="Q660" s="26" t="s">
        <v>92</v>
      </c>
      <c r="R660" s="60" t="str" cm="1">
        <f t="array" aca="1" ref="R660" ca="1">IF(
    Q660="N",
    "",
    IF(
        COUNTIFS('4.RNAIllumina'!E:E, B660, '4.RNAIllumina'!Y:Y, "Y") &gt; 0,
        _xlfn.TEXTJOIN(", ", TRUE, IF(('4.RNAIllumina'!E:E = B660) * ('4.RNAIllumina'!Y:Y = "Y"), '4.RNAIllumina'!D:D, "")),
        IF(
            COUNTIFS('4.RNAIllumina'!E:E, B660, '4.RNAIllumina'!X:X, "Y") &gt; 0,
            _xlfn.TEXTJOIN(", ", TRUE, IF(('4.RNAIllumina'!E:E = B660) * ('4.RNAIllumina'!X:X = "Y"), '4.RNAIllumina'!D:D, "")),
            "Awaiting Status"
        )
    )
)</f>
        <v>Awaiting Status</v>
      </c>
      <c r="T660" s="6" t="str">
        <f ca="1">VLOOKUP($B660,'1.MetaData'!$B:$H,2,FALSE)</f>
        <v>OG659</v>
      </c>
      <c r="U660" s="7" t="str">
        <f ca="1">VLOOKUP($B660,'1.MetaData'!$B:$H,3,FALSE)</f>
        <v>Beryx decadactylus</v>
      </c>
      <c r="V660" s="7" t="str">
        <f ca="1">VLOOKUP($B660,'1.MetaData'!$B:$H,4,FALSE)</f>
        <v>Red sepat/ Alfonsino</v>
      </c>
      <c r="W660" s="6" t="str">
        <f ca="1">VLOOKUP($B660,'1.MetaData'!$B:$H,5,FALSE)</f>
        <v>Khairul (local fisherman)</v>
      </c>
      <c r="X660" s="6" t="str">
        <f ca="1">VLOOKUP($B660,'1.MetaData'!$B:$H,6,FALSE)</f>
        <v>V13IOT Shannon Corrigan &amp; Adrianne Doran &amp; Marcelle Ayad</v>
      </c>
      <c r="Z660"/>
    </row>
    <row r="661" spans="1:26" hidden="1" x14ac:dyDescent="0.25">
      <c r="A661" s="17">
        <v>660</v>
      </c>
      <c r="B661" s="3" t="str">
        <f t="shared" ca="1" si="12"/>
        <v>OG660</v>
      </c>
      <c r="C661" s="219" t="s">
        <v>96</v>
      </c>
      <c r="D661" s="4">
        <f ca="1">COUNTIF('2.Tissue'!C:C,B661)</f>
        <v>4</v>
      </c>
      <c r="E661" s="4">
        <f ca="1">COUNTIFS('3.DNAExtractions'!$E:$E,$B661,'3.DNAExtractions'!$D:$D,E$1)</f>
        <v>2</v>
      </c>
      <c r="F661" s="2" t="str" cm="1">
        <f t="array" aca="1" ref="F661" ca="1">IF(
    COUNTIFS('3.DNAExtractions'!E:E, B661, '3.DNAExtractions'!Y:Y, "Y") &gt; 0,
    _xlfn.TEXTJOIN(", ", TRUE, IF(('3.DNAExtractions'!E:E = B661) * ('3.DNAExtractions'!Y:Y = "Y"), '3.DNAExtractions'!D:D, "")),
    IF(
        COUNTIFS('3.DNAExtractions'!E:E, B661, '3.DNAExtractions'!X:X, "Y") &gt; 0,
        _xlfn.TEXTJOIN(", ", TRUE, IF(('3.DNAExtractions'!E:E = B661) * ('3.DNAExtractions'!X:X = "Y"), '3.DNAExtractions'!D:D, "")),
        "Awaiting Status"
    )
)</f>
        <v>Extracted</v>
      </c>
      <c r="G661" s="45"/>
      <c r="H661" s="8" t="str" cm="1">
        <f t="array" aca="1" ref="H661" ca="1">IF(
    G661="N",
    "",
    IF(
        COUNTIFS('4.Illumina'!E:E, B661, '4.Illumina'!R:R, "Y") &gt; 0,
        _xlfn.TEXTJOIN(", ", TRUE, IF(('4.Illumina'!E:E = B661) * ('4.Illumina'!R:R = "Y"), '4.Illumina'!D:D, "")),
        IF(
            COUNTIFS('4.Illumina'!E:E, B661, '4.Illumina'!Q:Q, "Y") &gt; 0,
            _xlfn.TEXTJOIN(", ", TRUE, IF(('4.Illumina'!E:E = B661) * ('4.Illumina'!Q:Q = "Y"), '4.Illumina'!D:D, "")),
            "Awaiting Status"
        )
    )
)</f>
        <v>Failed QC</v>
      </c>
      <c r="I661" s="26" t="s">
        <v>92</v>
      </c>
      <c r="J661" s="56" t="str" cm="1">
        <f t="array" aca="1" ref="J661" ca="1">IF(
    I661="N",
    "",
    IF(
        COUNTIFS('4.PacBio'!E:E, B661, '4.PacBio'!W:W, "Y") &gt; 0,
        _xlfn.TEXTJOIN(", ", TRUE, IF(('4.PacBio'!E:E = B661) * ('4.PacBio'!W:W = "Y"), '4.PacBio'!D:D, "")),
        IF(
            COUNTIFS('4.PacBio'!E:E, B661, '4.PacBio'!V:V, "Y") &gt; 0,
            _xlfn.TEXTJOIN(", ", TRUE, IF(('4.PacBio'!E:E = B661) * ('4.PacBio'!V:V = "Y"), '4.PacBio'!D:D, "")),
            "Awaiting Status"
        )
    )
)</f>
        <v>Sequenced</v>
      </c>
      <c r="K661" s="181" t="s">
        <v>92</v>
      </c>
      <c r="L661" s="8" t="str" cm="1">
        <f t="array" aca="1" ref="L661" ca="1">IF(
    K661="N",
    "",
    IF(
        COUNTIFS('4.HiCLibrary'!E:E, B661, '4.HiCLibrary'!V:V, "Y") &gt; 0,
        _xlfn.TEXTJOIN(", ", TRUE, IF(('4.HiCLibrary'!E:E = B661) * ('4.HiCLibrary'!V:V = "Y"), '4.HiCLibrary'!D:D, "")),
        IF(
            COUNTIFS('4.HiCLibrary'!E:E, B661, '4.HiCLibrary'!U:U, "Y") &gt; 0,
            _xlfn.TEXTJOIN(", ", TRUE, IF(('4.HiCLibrary'!E:E = B661) * ('4.HiCLibrary'!U:U = "Y"), '4.HiCLibrary'!D:D, "")),
            "Awaiting Status"
        )
    )
)</f>
        <v>Sequenced</v>
      </c>
      <c r="M661" s="181" t="s">
        <v>92</v>
      </c>
      <c r="N661" s="56" t="str" cm="1">
        <f t="array" aca="1" ref="N661" ca="1">IF(
    M661="N",
    "",
    IF(
        COUNTIFS('4.ONT'!E:E, B661, '4.ONT'!Q:Q, "Y") &gt; 0,
        _xlfn.TEXTJOIN(", ", TRUE, IF(('4.ONT'!E:E = B661) * ('4.ONT'!Q:Q = "Y"), '4.ONT'!D:D, "")),
        IF(
            COUNTIFS('4.ONT'!E:E, B661, '4.ONT'!P:P, "Y") &gt; 0,
            _xlfn.TEXTJOIN(", ", TRUE, IF(('4.ONT'!E:E = B661) * ('4.ONT'!P:P = "Y"), '4.ONT'!D:D, "")),
            "Awaiting Status"
        )
    )
)</f>
        <v>Sequenced</v>
      </c>
      <c r="O661" s="60" t="s">
        <v>92</v>
      </c>
      <c r="P661" s="60" t="str" cm="1">
        <f t="array" aca="1" ref="P661" ca="1">IF(
    O661="N",
    "",
    IF(
        COUNTIFS('3.RNAExtractions'!E:E, B661, '3.RNAExtractions'!Z:Z, "Y") &gt; 0,
        _xlfn.TEXTJOIN(", ", TRUE, IF(('3.RNAExtractions'!E:E = B661) * ('3.RNAExtractions'!Z:Z = "Y"), '3.RNAExtractions'!D:D, "")),
        IF(
            COUNTIFS('3.RNAExtractions'!E:E, B661, '3.RNAExtractions'!Y:Y, "Y") &gt; 0,
            _xlfn.TEXTJOIN(", ", TRUE, IF(('3.RNAExtractions'!E:E = B661) * ('3.RNAExtractions'!Y:Y = "Y"), '3.RNAExtractions'!D:D, "")),
            "Awaiting Status"
        )
    )
)</f>
        <v>Extracted</v>
      </c>
      <c r="Q661" s="60" t="s">
        <v>92</v>
      </c>
      <c r="R661" s="60" t="str" cm="1">
        <f t="array" aca="1" ref="R661" ca="1">IF(
    Q661="N",
    "",
    IF(
        COUNTIFS('4.RNAIllumina'!E:E, B661, '4.RNAIllumina'!Y:Y, "Y") &gt; 0,
        _xlfn.TEXTJOIN(", ", TRUE, IF(('4.RNAIllumina'!E:E = B661) * ('4.RNAIllumina'!Y:Y = "Y"), '4.RNAIllumina'!D:D, "")),
        IF(
            COUNTIFS('4.RNAIllumina'!E:E, B661, '4.RNAIllumina'!X:X, "Y") &gt; 0,
            _xlfn.TEXTJOIN(", ", TRUE, IF(('4.RNAIllumina'!E:E = B661) * ('4.RNAIllumina'!X:X = "Y"), '4.RNAIllumina'!D:D, "")),
            "Awaiting Status"
        )
    )
)</f>
        <v>Sequenced</v>
      </c>
      <c r="T661" s="6" t="str">
        <f ca="1">VLOOKUP($B661,'1.MetaData'!$B:$H,2,FALSE)</f>
        <v>OG660</v>
      </c>
      <c r="U661" s="7" t="str">
        <f ca="1">VLOOKUP($B661,'1.MetaData'!$B:$H,3,FALSE)</f>
        <v>Polymixia berndti</v>
      </c>
      <c r="V661" s="7" t="str">
        <f ca="1">VLOOKUP($B661,'1.MetaData'!$B:$H,4,FALSE)</f>
        <v>Beardfish?</v>
      </c>
      <c r="W661" s="6" t="str">
        <f ca="1">VLOOKUP($B661,'1.MetaData'!$B:$H,5,FALSE)</f>
        <v>Khairul (local fisherman)</v>
      </c>
      <c r="X661" s="6" t="str">
        <f ca="1">VLOOKUP($B661,'1.MetaData'!$B:$H,6,FALSE)</f>
        <v>V13IOT Shannon Corrigan &amp; Adrianne Doran &amp; Marcelle Ayad</v>
      </c>
      <c r="Z661"/>
    </row>
    <row r="662" spans="1:26" hidden="1" x14ac:dyDescent="0.25">
      <c r="A662" s="17">
        <v>661</v>
      </c>
      <c r="B662" s="3" t="str">
        <f t="shared" ca="1" si="12"/>
        <v>OG661</v>
      </c>
      <c r="C662" s="219" t="s">
        <v>93</v>
      </c>
      <c r="D662" s="4">
        <f ca="1">COUNTIF('2.Tissue'!C:C,B662)</f>
        <v>6</v>
      </c>
      <c r="E662" s="4">
        <f ca="1">COUNTIFS('3.DNAExtractions'!$E:$E,$B662,'3.DNAExtractions'!$D:$D,E$1)</f>
        <v>1</v>
      </c>
      <c r="F662" s="2" t="str" cm="1">
        <f t="array" aca="1" ref="F662" ca="1">IF(
    COUNTIFS('3.DNAExtractions'!E:E, B662, '3.DNAExtractions'!Y:Y, "Y") &gt; 0,
    _xlfn.TEXTJOIN(", ", TRUE, IF(('3.DNAExtractions'!E:E = B662) * ('3.DNAExtractions'!Y:Y = "Y"), '3.DNAExtractions'!D:D, "")),
    IF(
        COUNTIFS('3.DNAExtractions'!E:E, B662, '3.DNAExtractions'!X:X, "Y") &gt; 0,
        _xlfn.TEXTJOIN(", ", TRUE, IF(('3.DNAExtractions'!E:E = B662) * ('3.DNAExtractions'!X:X = "Y"), '3.DNAExtractions'!D:D, "")),
        "Awaiting Status"
    )
)</f>
        <v>Extracted</v>
      </c>
      <c r="G662" s="45" t="s">
        <v>92</v>
      </c>
      <c r="H662" s="8" t="str" cm="1">
        <f t="array" aca="1" ref="H662" ca="1">IF(
    G662="N",
    "",
    IF(
        COUNTIFS('4.Illumina'!E:E, B662, '4.Illumina'!R:R, "Y") &gt; 0,
        _xlfn.TEXTJOIN(", ", TRUE, IF(('4.Illumina'!E:E = B662) * ('4.Illumina'!R:R = "Y"), '4.Illumina'!D:D, "")),
        IF(
            COUNTIFS('4.Illumina'!E:E, B662, '4.Illumina'!Q:Q, "Y") &gt; 0,
            _xlfn.TEXTJOIN(", ", TRUE, IF(('4.Illumina'!E:E = B662) * ('4.Illumina'!Q:Q = "Y"), '4.Illumina'!D:D, "")),
            "Awaiting Status"
        )
    )
)</f>
        <v>Sequenced</v>
      </c>
      <c r="I662" s="26" t="s">
        <v>94</v>
      </c>
      <c r="J662" s="56" t="str" cm="1">
        <f t="array" aca="1" ref="J662" ca="1">IF(
    I662="N",
    "",
    IF(
        COUNTIFS('4.PacBio'!E:E, B662, '4.PacBio'!W:W, "Y") &gt; 0,
        _xlfn.TEXTJOIN(", ", TRUE, IF(('4.PacBio'!E:E = B662) * ('4.PacBio'!W:W = "Y"), '4.PacBio'!D:D, "")),
        IF(
            COUNTIFS('4.PacBio'!E:E, B662, '4.PacBio'!V:V, "Y") &gt; 0,
            _xlfn.TEXTJOIN(", ", TRUE, IF(('4.PacBio'!E:E = B662) * ('4.PacBio'!V:V = "Y"), '4.PacBio'!D:D, "")),
            "Awaiting Status"
        )
    )
)</f>
        <v/>
      </c>
      <c r="K662" s="181" t="s">
        <v>94</v>
      </c>
      <c r="L662" s="8" t="str" cm="1">
        <f t="array" aca="1" ref="L662" ca="1">IF(
    K662="N",
    "",
    IF(
        COUNTIFS('4.HiCLibrary'!E:E, B662, '4.HiCLibrary'!V:V, "Y") &gt; 0,
        _xlfn.TEXTJOIN(", ", TRUE, IF(('4.HiCLibrary'!E:E = B662) * ('4.HiCLibrary'!V:V = "Y"), '4.HiCLibrary'!D:D, "")),
        IF(
            COUNTIFS('4.HiCLibrary'!E:E, B662, '4.HiCLibrary'!U:U, "Y") &gt; 0,
            _xlfn.TEXTJOIN(", ", TRUE, IF(('4.HiCLibrary'!E:E = B662) * ('4.HiCLibrary'!U:U = "Y"), '4.HiCLibrary'!D:D, "")),
            "Awaiting Status"
        )
    )
)</f>
        <v/>
      </c>
      <c r="M662" s="47" t="s">
        <v>94</v>
      </c>
      <c r="N662" s="56" t="str" cm="1">
        <f t="array" aca="1" ref="N662" ca="1">IF(
    M662="N",
    "",
    IF(
        COUNTIFS('4.ONT'!E:E, B662, '4.ONT'!Q:Q, "Y") &gt; 0,
        _xlfn.TEXTJOIN(", ", TRUE, IF(('4.ONT'!E:E = B662) * ('4.ONT'!Q:Q = "Y"), '4.ONT'!D:D, "")),
        IF(
            COUNTIFS('4.ONT'!E:E, B662, '4.ONT'!P:P, "Y") &gt; 0,
            _xlfn.TEXTJOIN(", ", TRUE, IF(('4.ONT'!E:E = B662) * ('4.ONT'!P:P = "Y"), '4.ONT'!D:D, "")),
            "Awaiting Status"
        )
    )
)</f>
        <v/>
      </c>
      <c r="O662" s="60" t="s">
        <v>94</v>
      </c>
      <c r="P662" s="60" t="str" cm="1">
        <f t="array" aca="1" ref="P662" ca="1">IF(
    O662="N",
    "",
    IF(
        COUNTIFS('3.RNAExtractions'!E:E, B662, '3.RNAExtractions'!Z:Z, "Y") &gt; 0,
        _xlfn.TEXTJOIN(", ", TRUE, IF(('3.RNAExtractions'!E:E = B662) * ('3.RNAExtractions'!Z:Z = "Y"), '3.RNAExtractions'!D:D, "")),
        IF(
            COUNTIFS('3.RNAExtractions'!E:E, B662, '3.RNAExtractions'!Y:Y, "Y") &gt; 0,
            _xlfn.TEXTJOIN(", ", TRUE, IF(('3.RNAExtractions'!E:E = B662) * ('3.RNAExtractions'!Y:Y = "Y"), '3.RNAExtractions'!D:D, "")),
            "Awaiting Status"
        )
    )
)</f>
        <v/>
      </c>
      <c r="Q662" s="26" t="s">
        <v>94</v>
      </c>
      <c r="R662" s="60" t="str" cm="1">
        <f t="array" aca="1" ref="R662" ca="1">IF(
    Q662="N",
    "",
    IF(
        COUNTIFS('4.RNAIllumina'!E:E, B662, '4.RNAIllumina'!Y:Y, "Y") &gt; 0,
        _xlfn.TEXTJOIN(", ", TRUE, IF(('4.RNAIllumina'!E:E = B662) * ('4.RNAIllumina'!Y:Y = "Y"), '4.RNAIllumina'!D:D, "")),
        IF(
            COUNTIFS('4.RNAIllumina'!E:E, B662, '4.RNAIllumina'!X:X, "Y") &gt; 0,
            _xlfn.TEXTJOIN(", ", TRUE, IF(('4.RNAIllumina'!E:E = B662) * ('4.RNAIllumina'!X:X = "Y"), '4.RNAIllumina'!D:D, "")),
            "Awaiting Status"
        )
    )
)</f>
        <v/>
      </c>
      <c r="T662" s="6" t="str">
        <f ca="1">VLOOKUP($B662,'1.MetaData'!$B:$H,2,FALSE)</f>
        <v>OG661</v>
      </c>
      <c r="U662" s="7" t="str">
        <f ca="1">VLOOKUP($B662,'1.MetaData'!$B:$H,3,FALSE)</f>
        <v>Conger macrocephalus</v>
      </c>
      <c r="V662" s="7" t="str">
        <f ca="1">VLOOKUP($B662,'1.MetaData'!$B:$H,4,FALSE)</f>
        <v>Conger macrocephalus</v>
      </c>
      <c r="W662" s="6" t="str">
        <f ca="1">VLOOKUP($B662,'1.MetaData'!$B:$H,5,FALSE)</f>
        <v>Syvat Shonygon (local fisherman)</v>
      </c>
      <c r="X662" s="6" t="str">
        <f ca="1">VLOOKUP($B662,'1.MetaData'!$B:$H,6,FALSE)</f>
        <v>V13IOT Shannon Corrigan &amp; Adrianne Doran &amp; Marcelle Ayad</v>
      </c>
      <c r="Z662"/>
    </row>
    <row r="663" spans="1:26" x14ac:dyDescent="0.25">
      <c r="A663" s="17">
        <v>662</v>
      </c>
      <c r="B663" s="3" t="str">
        <f t="shared" ca="1" si="12"/>
        <v>OG662</v>
      </c>
      <c r="C663" s="219" t="s">
        <v>109</v>
      </c>
      <c r="D663" s="4">
        <f ca="1">COUNTIF('2.Tissue'!C:C,B663)</f>
        <v>3</v>
      </c>
      <c r="E663" s="4">
        <f ca="1">COUNTIFS('3.DNAExtractions'!$E:$E,$B663,'3.DNAExtractions'!$D:$D,E$1)</f>
        <v>1</v>
      </c>
      <c r="F663" s="2" t="str" cm="1">
        <f t="array" aca="1" ref="F663" ca="1">IF(
    COUNTIFS('3.DNAExtractions'!E:E, B663, '3.DNAExtractions'!Y:Y, "Y") &gt; 0,
    _xlfn.TEXTJOIN(", ", TRUE, IF(('3.DNAExtractions'!E:E = B663) * ('3.DNAExtractions'!Y:Y = "Y"), '3.DNAExtractions'!D:D, "")),
    IF(
        COUNTIFS('3.DNAExtractions'!E:E, B663, '3.DNAExtractions'!X:X, "Y") &gt; 0,
        _xlfn.TEXTJOIN(", ", TRUE, IF(('3.DNAExtractions'!E:E = B663) * ('3.DNAExtractions'!X:X = "Y"), '3.DNAExtractions'!D:D, "")),
        "Awaiting Status"
    )
)</f>
        <v>Extracted</v>
      </c>
      <c r="G663" s="45" t="s">
        <v>94</v>
      </c>
      <c r="H663" s="8" t="str" cm="1">
        <f t="array" aca="1" ref="H663" ca="1">IF(
    G663="N",
    "",
    IF(
        COUNTIFS('4.Illumina'!E:E, B663, '4.Illumina'!R:R, "Y") &gt; 0,
        _xlfn.TEXTJOIN(", ", TRUE, IF(('4.Illumina'!E:E = B663) * ('4.Illumina'!R:R = "Y"), '4.Illumina'!D:D, "")),
        IF(
            COUNTIFS('4.Illumina'!E:E, B663, '4.Illumina'!Q:Q, "Y") &gt; 0,
            _xlfn.TEXTJOIN(", ", TRUE, IF(('4.Illumina'!E:E = B663) * ('4.Illumina'!Q:Q = "Y"), '4.Illumina'!D:D, "")),
            "Awaiting Status"
        )
    )
)</f>
        <v/>
      </c>
      <c r="I663" s="26" t="s">
        <v>92</v>
      </c>
      <c r="J663" s="56" t="str" cm="1">
        <f t="array" aca="1" ref="J663" ca="1">IF(
    I663="N",
    "",
    IF(
        COUNTIFS('4.PacBio'!E:E, B663, '4.PacBio'!W:W, "Y") &gt; 0,
        _xlfn.TEXTJOIN(", ", TRUE, IF(('4.PacBio'!E:E = B663) * ('4.PacBio'!W:W = "Y"), '4.PacBio'!D:D, "")),
        IF(
            COUNTIFS('4.PacBio'!E:E, B663, '4.PacBio'!V:V, "Y") &gt; 0,
            _xlfn.TEXTJOIN(", ", TRUE, IF(('4.PacBio'!E:E = B663) * ('4.PacBio'!V:V = "Y"), '4.PacBio'!D:D, "")),
            "Awaiting Status"
        )
    )
)</f>
        <v>Sequenced</v>
      </c>
      <c r="K663" s="26" t="s">
        <v>92</v>
      </c>
      <c r="L663" s="8" t="str" cm="1">
        <f t="array" aca="1" ref="L663" ca="1">IF(
    K663="N",
    "",
    IF(
        COUNTIFS('4.HiCLibrary'!E:E, B663, '4.HiCLibrary'!V:V, "Y") &gt; 0,
        _xlfn.TEXTJOIN(", ", TRUE, IF(('4.HiCLibrary'!E:E = B663) * ('4.HiCLibrary'!V:V = "Y"), '4.HiCLibrary'!D:D, "")),
        IF(
            COUNTIFS('4.HiCLibrary'!E:E, B663, '4.HiCLibrary'!U:U, "Y") &gt; 0,
            _xlfn.TEXTJOIN(", ", TRUE, IF(('4.HiCLibrary'!E:E = B663) * ('4.HiCLibrary'!U:U = "Y"), '4.HiCLibrary'!D:D, "")),
            "Awaiting Status"
        )
    )
)</f>
        <v>Awaiting Status</v>
      </c>
      <c r="M663" s="47"/>
      <c r="N663" s="56" t="str" cm="1">
        <f t="array" aca="1" ref="N663" ca="1">IF(
    M663="N",
    "",
    IF(
        COUNTIFS('4.ONT'!E:E, B663, '4.ONT'!Q:Q, "Y") &gt; 0,
        _xlfn.TEXTJOIN(", ", TRUE, IF(('4.ONT'!E:E = B663) * ('4.ONT'!Q:Q = "Y"), '4.ONT'!D:D, "")),
        IF(
            COUNTIFS('4.ONT'!E:E, B663, '4.ONT'!P:P, "Y") &gt; 0,
            _xlfn.TEXTJOIN(", ", TRUE, IF(('4.ONT'!E:E = B663) * ('4.ONT'!P:P = "Y"), '4.ONT'!D:D, "")),
            "Awaiting Status"
        )
    )
)</f>
        <v>Sequenced</v>
      </c>
      <c r="O663" s="26" t="s">
        <v>92</v>
      </c>
      <c r="P663" s="60" t="str" cm="1">
        <f t="array" aca="1" ref="P663" ca="1">IF(
    O663="N",
    "",
    IF(
        COUNTIFS('3.RNAExtractions'!E:E, B663, '3.RNAExtractions'!Z:Z, "Y") &gt; 0,
        _xlfn.TEXTJOIN(", ", TRUE, IF(('3.RNAExtractions'!E:E = B663) * ('3.RNAExtractions'!Z:Z = "Y"), '3.RNAExtractions'!D:D, "")),
        IF(
            COUNTIFS('3.RNAExtractions'!E:E, B663, '3.RNAExtractions'!Y:Y, "Y") &gt; 0,
            _xlfn.TEXTJOIN(", ", TRUE, IF(('3.RNAExtractions'!E:E = B663) * ('3.RNAExtractions'!Y:Y = "Y"), '3.RNAExtractions'!D:D, "")),
            "Awaiting Status"
        )
    )
)</f>
        <v>Awaiting Status</v>
      </c>
      <c r="Q663" s="26" t="s">
        <v>92</v>
      </c>
      <c r="R663" s="60" t="str" cm="1">
        <f t="array" aca="1" ref="R663" ca="1">IF(
    Q663="N",
    "",
    IF(
        COUNTIFS('4.RNAIllumina'!E:E, B663, '4.RNAIllumina'!Y:Y, "Y") &gt; 0,
        _xlfn.TEXTJOIN(", ", TRUE, IF(('4.RNAIllumina'!E:E = B663) * ('4.RNAIllumina'!Y:Y = "Y"), '4.RNAIllumina'!D:D, "")),
        IF(
            COUNTIFS('4.RNAIllumina'!E:E, B663, '4.RNAIllumina'!X:X, "Y") &gt; 0,
            _xlfn.TEXTJOIN(", ", TRUE, IF(('4.RNAIllumina'!E:E = B663) * ('4.RNAIllumina'!X:X = "Y"), '4.RNAIllumina'!D:D, "")),
            "Awaiting Status"
        )
    )
)</f>
        <v>Awaiting Status</v>
      </c>
      <c r="T663" s="6" t="str">
        <f ca="1">VLOOKUP($B663,'1.MetaData'!$B:$H,2,FALSE)</f>
        <v>OG662</v>
      </c>
      <c r="U663" s="7" t="str">
        <f ca="1">VLOOKUP($B663,'1.MetaData'!$B:$H,3,FALSE)</f>
        <v>Xiphasia setifer</v>
      </c>
      <c r="V663" s="7" t="str">
        <f ca="1">VLOOKUP($B663,'1.MetaData'!$B:$H,4,FALSE)</f>
        <v>Hairtail blenny</v>
      </c>
      <c r="W663" s="6" t="str">
        <f ca="1">VLOOKUP($B663,'1.MetaData'!$B:$H,5,FALSE)</f>
        <v>Syvat Shonygon (local fisherman)</v>
      </c>
      <c r="X663" s="6" t="str">
        <f ca="1">VLOOKUP($B663,'1.MetaData'!$B:$H,6,FALSE)</f>
        <v>V13IOT Shannon Corrigan &amp; Adrianne Doran &amp; Marcelle Ayad</v>
      </c>
      <c r="Z663"/>
    </row>
    <row r="664" spans="1:26" hidden="1" x14ac:dyDescent="0.25">
      <c r="A664" s="17">
        <v>663</v>
      </c>
      <c r="B664" s="3" t="str">
        <f t="shared" ca="1" si="12"/>
        <v>OG663</v>
      </c>
      <c r="C664" s="219" t="s">
        <v>93</v>
      </c>
      <c r="D664" s="4">
        <f ca="1">COUNTIF('2.Tissue'!C:C,B664)</f>
        <v>3</v>
      </c>
      <c r="E664" s="4">
        <f ca="1">COUNTIFS('3.DNAExtractions'!$E:$E,$B664,'3.DNAExtractions'!$D:$D,E$1)</f>
        <v>1</v>
      </c>
      <c r="F664" s="2" t="str" cm="1">
        <f t="array" aca="1" ref="F664" ca="1">IF(
    COUNTIFS('3.DNAExtractions'!E:E, B664, '3.DNAExtractions'!Y:Y, "Y") &gt; 0,
    _xlfn.TEXTJOIN(", ", TRUE, IF(('3.DNAExtractions'!E:E = B664) * ('3.DNAExtractions'!Y:Y = "Y"), '3.DNAExtractions'!D:D, "")),
    IF(
        COUNTIFS('3.DNAExtractions'!E:E, B664, '3.DNAExtractions'!X:X, "Y") &gt; 0,
        _xlfn.TEXTJOIN(", ", TRUE, IF(('3.DNAExtractions'!E:E = B664) * ('3.DNAExtractions'!X:X = "Y"), '3.DNAExtractions'!D:D, "")),
        "Awaiting Status"
    )
)</f>
        <v>Extracted</v>
      </c>
      <c r="G664" s="45" t="s">
        <v>92</v>
      </c>
      <c r="H664" s="8" t="str" cm="1">
        <f t="array" aca="1" ref="H664" ca="1">IF(
    G664="N",
    "",
    IF(
        COUNTIFS('4.Illumina'!E:E, B664, '4.Illumina'!R:R, "Y") &gt; 0,
        _xlfn.TEXTJOIN(", ", TRUE, IF(('4.Illumina'!E:E = B664) * ('4.Illumina'!R:R = "Y"), '4.Illumina'!D:D, "")),
        IF(
            COUNTIFS('4.Illumina'!E:E, B664, '4.Illumina'!Q:Q, "Y") &gt; 0,
            _xlfn.TEXTJOIN(", ", TRUE, IF(('4.Illumina'!E:E = B664) * ('4.Illumina'!Q:Q = "Y"), '4.Illumina'!D:D, "")),
            "Awaiting Status"
        )
    )
)</f>
        <v>Sequenced</v>
      </c>
      <c r="I664" s="26" t="s">
        <v>94</v>
      </c>
      <c r="J664" s="56" t="str" cm="1">
        <f t="array" aca="1" ref="J664" ca="1">IF(
    I664="N",
    "",
    IF(
        COUNTIFS('4.PacBio'!E:E, B664, '4.PacBio'!W:W, "Y") &gt; 0,
        _xlfn.TEXTJOIN(", ", TRUE, IF(('4.PacBio'!E:E = B664) * ('4.PacBio'!W:W = "Y"), '4.PacBio'!D:D, "")),
        IF(
            COUNTIFS('4.PacBio'!E:E, B664, '4.PacBio'!V:V, "Y") &gt; 0,
            _xlfn.TEXTJOIN(", ", TRUE, IF(('4.PacBio'!E:E = B664) * ('4.PacBio'!V:V = "Y"), '4.PacBio'!D:D, "")),
            "Awaiting Status"
        )
    )
)</f>
        <v/>
      </c>
      <c r="K664" s="181" t="s">
        <v>94</v>
      </c>
      <c r="L664" s="8" t="str" cm="1">
        <f t="array" aca="1" ref="L664" ca="1">IF(
    K664="N",
    "",
    IF(
        COUNTIFS('4.HiCLibrary'!E:E, B664, '4.HiCLibrary'!V:V, "Y") &gt; 0,
        _xlfn.TEXTJOIN(", ", TRUE, IF(('4.HiCLibrary'!E:E = B664) * ('4.HiCLibrary'!V:V = "Y"), '4.HiCLibrary'!D:D, "")),
        IF(
            COUNTIFS('4.HiCLibrary'!E:E, B664, '4.HiCLibrary'!U:U, "Y") &gt; 0,
            _xlfn.TEXTJOIN(", ", TRUE, IF(('4.HiCLibrary'!E:E = B664) * ('4.HiCLibrary'!U:U = "Y"), '4.HiCLibrary'!D:D, "")),
            "Awaiting Status"
        )
    )
)</f>
        <v/>
      </c>
      <c r="M664" s="47" t="s">
        <v>94</v>
      </c>
      <c r="N664" s="56" t="str" cm="1">
        <f t="array" aca="1" ref="N664" ca="1">IF(
    M664="N",
    "",
    IF(
        COUNTIFS('4.ONT'!E:E, B664, '4.ONT'!Q:Q, "Y") &gt; 0,
        _xlfn.TEXTJOIN(", ", TRUE, IF(('4.ONT'!E:E = B664) * ('4.ONT'!Q:Q = "Y"), '4.ONT'!D:D, "")),
        IF(
            COUNTIFS('4.ONT'!E:E, B664, '4.ONT'!P:P, "Y") &gt; 0,
            _xlfn.TEXTJOIN(", ", TRUE, IF(('4.ONT'!E:E = B664) * ('4.ONT'!P:P = "Y"), '4.ONT'!D:D, "")),
            "Awaiting Status"
        )
    )
)</f>
        <v/>
      </c>
      <c r="O664" s="60" t="s">
        <v>94</v>
      </c>
      <c r="P664" s="60" t="str" cm="1">
        <f t="array" aca="1" ref="P664" ca="1">IF(
    O664="N",
    "",
    IF(
        COUNTIFS('3.RNAExtractions'!E:E, B664, '3.RNAExtractions'!Z:Z, "Y") &gt; 0,
        _xlfn.TEXTJOIN(", ", TRUE, IF(('3.RNAExtractions'!E:E = B664) * ('3.RNAExtractions'!Z:Z = "Y"), '3.RNAExtractions'!D:D, "")),
        IF(
            COUNTIFS('3.RNAExtractions'!E:E, B664, '3.RNAExtractions'!Y:Y, "Y") &gt; 0,
            _xlfn.TEXTJOIN(", ", TRUE, IF(('3.RNAExtractions'!E:E = B664) * ('3.RNAExtractions'!Y:Y = "Y"), '3.RNAExtractions'!D:D, "")),
            "Awaiting Status"
        )
    )
)</f>
        <v/>
      </c>
      <c r="Q664" s="26" t="s">
        <v>94</v>
      </c>
      <c r="R664" s="60" t="str" cm="1">
        <f t="array" aca="1" ref="R664" ca="1">IF(
    Q664="N",
    "",
    IF(
        COUNTIFS('4.RNAIllumina'!E:E, B664, '4.RNAIllumina'!Y:Y, "Y") &gt; 0,
        _xlfn.TEXTJOIN(", ", TRUE, IF(('4.RNAIllumina'!E:E = B664) * ('4.RNAIllumina'!Y:Y = "Y"), '4.RNAIllumina'!D:D, "")),
        IF(
            COUNTIFS('4.RNAIllumina'!E:E, B664, '4.RNAIllumina'!X:X, "Y") &gt; 0,
            _xlfn.TEXTJOIN(", ", TRUE, IF(('4.RNAIllumina'!E:E = B664) * ('4.RNAIllumina'!X:X = "Y"), '4.RNAIllumina'!D:D, "")),
            "Awaiting Status"
        )
    )
)</f>
        <v/>
      </c>
      <c r="T664" s="6" t="str">
        <f ca="1">VLOOKUP($B664,'1.MetaData'!$B:$H,2,FALSE)</f>
        <v>OG663</v>
      </c>
      <c r="U664" s="7" t="str">
        <f ca="1">VLOOKUP($B664,'1.MetaData'!$B:$H,3,FALSE)</f>
        <v>Epinephelus retouti</v>
      </c>
      <c r="V664" s="7" t="str">
        <f ca="1">VLOOKUP($B664,'1.MetaData'!$B:$H,4,FALSE)</f>
        <v>Red tip grouper</v>
      </c>
      <c r="W664" s="6" t="str">
        <f ca="1">VLOOKUP($B664,'1.MetaData'!$B:$H,5,FALSE)</f>
        <v>Tang (local fisherman)</v>
      </c>
      <c r="X664" s="6" t="str">
        <f ca="1">VLOOKUP($B664,'1.MetaData'!$B:$H,6,FALSE)</f>
        <v>V13IOT Shannon Corrigan &amp; Adrianne Doran &amp; Marcelle Ayad</v>
      </c>
      <c r="Z664"/>
    </row>
    <row r="665" spans="1:26" x14ac:dyDescent="0.25">
      <c r="A665" s="17">
        <v>664</v>
      </c>
      <c r="B665" s="3" t="str">
        <f t="shared" ca="1" si="12"/>
        <v>OG664</v>
      </c>
      <c r="C665" s="219" t="s">
        <v>106</v>
      </c>
      <c r="D665" s="4">
        <f ca="1">COUNTIF('2.Tissue'!C:C,B665)</f>
        <v>4</v>
      </c>
      <c r="E665" s="4">
        <f ca="1">COUNTIFS('3.DNAExtractions'!$E:$E,$B665,'3.DNAExtractions'!$D:$D,E$1)</f>
        <v>1</v>
      </c>
      <c r="F665" s="2" t="str" cm="1">
        <f t="array" aca="1" ref="F665" ca="1">IF(
    COUNTIFS('3.DNAExtractions'!E:E, B665, '3.DNAExtractions'!Y:Y, "Y") &gt; 0,
    _xlfn.TEXTJOIN(", ", TRUE, IF(('3.DNAExtractions'!E:E = B665) * ('3.DNAExtractions'!Y:Y = "Y"), '3.DNAExtractions'!D:D, "")),
    IF(
        COUNTIFS('3.DNAExtractions'!E:E, B665, '3.DNAExtractions'!X:X, "Y") &gt; 0,
        _xlfn.TEXTJOIN(", ", TRUE, IF(('3.DNAExtractions'!E:E = B665) * ('3.DNAExtractions'!X:X = "Y"), '3.DNAExtractions'!D:D, "")),
        "Awaiting Status"
    )
)</f>
        <v>Extracted</v>
      </c>
      <c r="G665" s="45" t="s">
        <v>94</v>
      </c>
      <c r="H665" s="8" t="str" cm="1">
        <f t="array" aca="1" ref="H665" ca="1">IF(
    G665="N",
    "",
    IF(
        COUNTIFS('4.Illumina'!E:E, B665, '4.Illumina'!R:R, "Y") &gt; 0,
        _xlfn.TEXTJOIN(", ", TRUE, IF(('4.Illumina'!E:E = B665) * ('4.Illumina'!R:R = "Y"), '4.Illumina'!D:D, "")),
        IF(
            COUNTIFS('4.Illumina'!E:E, B665, '4.Illumina'!Q:Q, "Y") &gt; 0,
            _xlfn.TEXTJOIN(", ", TRUE, IF(('4.Illumina'!E:E = B665) * ('4.Illumina'!Q:Q = "Y"), '4.Illumina'!D:D, "")),
            "Awaiting Status"
        )
    )
)</f>
        <v/>
      </c>
      <c r="I665" s="26" t="s">
        <v>92</v>
      </c>
      <c r="J665" s="56" t="str" cm="1">
        <f t="array" aca="1" ref="J665" ca="1">IF(
    I665="N",
    "",
    IF(
        COUNTIFS('4.PacBio'!E:E, B665, '4.PacBio'!W:W, "Y") &gt; 0,
        _xlfn.TEXTJOIN(", ", TRUE, IF(('4.PacBio'!E:E = B665) * ('4.PacBio'!W:W = "Y"), '4.PacBio'!D:D, "")),
        IF(
            COUNTIFS('4.PacBio'!E:E, B665, '4.PacBio'!V:V, "Y") &gt; 0,
            _xlfn.TEXTJOIN(", ", TRUE, IF(('4.PacBio'!E:E = B665) * ('4.PacBio'!V:V = "Y"), '4.PacBio'!D:D, "")),
            "Awaiting Status"
        )
    )
)</f>
        <v>Sequenced</v>
      </c>
      <c r="K665" s="26" t="s">
        <v>92</v>
      </c>
      <c r="L665" s="8" t="str" cm="1">
        <f t="array" aca="1" ref="L665" ca="1">IF(
    K665="N",
    "",
    IF(
        COUNTIFS('4.HiCLibrary'!E:E, B665, '4.HiCLibrary'!V:V, "Y") &gt; 0,
        _xlfn.TEXTJOIN(", ", TRUE, IF(('4.HiCLibrary'!E:E = B665) * ('4.HiCLibrary'!V:V = "Y"), '4.HiCLibrary'!D:D, "")),
        IF(
            COUNTIFS('4.HiCLibrary'!E:E, B665, '4.HiCLibrary'!U:U, "Y") &gt; 0,
            _xlfn.TEXTJOIN(", ", TRUE, IF(('4.HiCLibrary'!E:E = B665) * ('4.HiCLibrary'!U:U = "Y"), '4.HiCLibrary'!D:D, "")),
            "Awaiting Status"
        )
    )
)</f>
        <v>Stage 4 - Library Prep</v>
      </c>
      <c r="M665" s="47"/>
      <c r="N665" s="56" t="str" cm="1">
        <f t="array" aca="1" ref="N665" ca="1">IF(
    M665="N",
    "",
    IF(
        COUNTIFS('4.ONT'!E:E, B665, '4.ONT'!Q:Q, "Y") &gt; 0,
        _xlfn.TEXTJOIN(", ", TRUE, IF(('4.ONT'!E:E = B665) * ('4.ONT'!Q:Q = "Y"), '4.ONT'!D:D, "")),
        IF(
            COUNTIFS('4.ONT'!E:E, B665, '4.ONT'!P:P, "Y") &gt; 0,
            _xlfn.TEXTJOIN(", ", TRUE, IF(('4.ONT'!E:E = B665) * ('4.ONT'!P:P = "Y"), '4.ONT'!D:D, "")),
            "Awaiting Status"
        )
    )
)</f>
        <v>Awaiting Status</v>
      </c>
      <c r="O665" s="26" t="s">
        <v>92</v>
      </c>
      <c r="P665" s="60" t="str" cm="1">
        <f t="array" aca="1" ref="P665" ca="1">IF(
    O665="N",
    "",
    IF(
        COUNTIFS('3.RNAExtractions'!E:E, B665, '3.RNAExtractions'!Z:Z, "Y") &gt; 0,
        _xlfn.TEXTJOIN(", ", TRUE, IF(('3.RNAExtractions'!E:E = B665) * ('3.RNAExtractions'!Z:Z = "Y"), '3.RNAExtractions'!D:D, "")),
        IF(
            COUNTIFS('3.RNAExtractions'!E:E, B665, '3.RNAExtractions'!Y:Y, "Y") &gt; 0,
            _xlfn.TEXTJOIN(", ", TRUE, IF(('3.RNAExtractions'!E:E = B665) * ('3.RNAExtractions'!Y:Y = "Y"), '3.RNAExtractions'!D:D, "")),
            "Awaiting Status"
        )
    )
)</f>
        <v>Awaiting Status</v>
      </c>
      <c r="Q665" s="26" t="s">
        <v>92</v>
      </c>
      <c r="R665" s="60" t="str" cm="1">
        <f t="array" aca="1" ref="R665" ca="1">IF(
    Q665="N",
    "",
    IF(
        COUNTIFS('4.RNAIllumina'!E:E, B665, '4.RNAIllumina'!Y:Y, "Y") &gt; 0,
        _xlfn.TEXTJOIN(", ", TRUE, IF(('4.RNAIllumina'!E:E = B665) * ('4.RNAIllumina'!Y:Y = "Y"), '4.RNAIllumina'!D:D, "")),
        IF(
            COUNTIFS('4.RNAIllumina'!E:E, B665, '4.RNAIllumina'!X:X, "Y") &gt; 0,
            _xlfn.TEXTJOIN(", ", TRUE, IF(('4.RNAIllumina'!E:E = B665) * ('4.RNAIllumina'!X:X = "Y"), '4.RNAIllumina'!D:D, "")),
            "Awaiting Status"
        )
    )
)</f>
        <v>Awaiting Status</v>
      </c>
      <c r="T665" s="6" t="str">
        <f ca="1">VLOOKUP($B665,'1.MetaData'!$B:$H,2,FALSE)</f>
        <v>OG664</v>
      </c>
      <c r="U665" s="7" t="str">
        <f ca="1">VLOOKUP($B665,'1.MetaData'!$B:$H,3,FALSE)</f>
        <v>Variola louti</v>
      </c>
      <c r="V665" s="7" t="str">
        <f ca="1">VLOOKUP($B665,'1.MetaData'!$B:$H,4,FALSE)</f>
        <v>Coronation trout</v>
      </c>
      <c r="W665" s="6" t="str">
        <f ca="1">VLOOKUP($B665,'1.MetaData'!$B:$H,5,FALSE)</f>
        <v>Syvat Shonygon (local fisherman)</v>
      </c>
      <c r="X665" s="6" t="str">
        <f ca="1">VLOOKUP($B665,'1.MetaData'!$B:$H,6,FALSE)</f>
        <v>V13IOT Shannon Corrigan &amp; Adrianne Doran &amp; Marcelle Ayad</v>
      </c>
      <c r="Z665"/>
    </row>
    <row r="666" spans="1:26" x14ac:dyDescent="0.25">
      <c r="A666" s="17">
        <v>665</v>
      </c>
      <c r="B666" s="3" t="str">
        <f t="shared" ca="1" si="12"/>
        <v>OG665</v>
      </c>
      <c r="C666" s="219" t="s">
        <v>91</v>
      </c>
      <c r="D666" s="4">
        <f ca="1">COUNTIF('2.Tissue'!C:C,B666)</f>
        <v>4</v>
      </c>
      <c r="E666" s="4">
        <f ca="1">COUNTIFS('3.DNAExtractions'!$E:$E,$B666,'3.DNAExtractions'!$D:$D,E$1)</f>
        <v>1</v>
      </c>
      <c r="F666" s="2" t="str" cm="1">
        <f t="array" aca="1" ref="F666" ca="1">IF(
    COUNTIFS('3.DNAExtractions'!E:E, B666, '3.DNAExtractions'!Y:Y, "Y") &gt; 0,
    _xlfn.TEXTJOIN(", ", TRUE, IF(('3.DNAExtractions'!E:E = B666) * ('3.DNAExtractions'!Y:Y = "Y"), '3.DNAExtractions'!D:D, "")),
    IF(
        COUNTIFS('3.DNAExtractions'!E:E, B666, '3.DNAExtractions'!X:X, "Y") &gt; 0,
        _xlfn.TEXTJOIN(", ", TRUE, IF(('3.DNAExtractions'!E:E = B666) * ('3.DNAExtractions'!X:X = "Y"), '3.DNAExtractions'!D:D, "")),
        "Awaiting Status"
    )
)</f>
        <v>Extracted</v>
      </c>
      <c r="G666" s="45" t="s">
        <v>94</v>
      </c>
      <c r="H666" s="8" t="str" cm="1">
        <f t="array" aca="1" ref="H666" ca="1">IF(
    G666="N",
    "",
    IF(
        COUNTIFS('4.Illumina'!E:E, B666, '4.Illumina'!R:R, "Y") &gt; 0,
        _xlfn.TEXTJOIN(", ", TRUE, IF(('4.Illumina'!E:E = B666) * ('4.Illumina'!R:R = "Y"), '4.Illumina'!D:D, "")),
        IF(
            COUNTIFS('4.Illumina'!E:E, B666, '4.Illumina'!Q:Q, "Y") &gt; 0,
            _xlfn.TEXTJOIN(", ", TRUE, IF(('4.Illumina'!E:E = B666) * ('4.Illumina'!Q:Q = "Y"), '4.Illumina'!D:D, "")),
            "Awaiting Status"
        )
    )
)</f>
        <v/>
      </c>
      <c r="I666" s="26" t="s">
        <v>92</v>
      </c>
      <c r="J666" s="56" t="str" cm="1">
        <f t="array" aca="1" ref="J666" ca="1">IF(
    I666="N",
    "",
    IF(
        COUNTIFS('4.PacBio'!E:E, B666, '4.PacBio'!W:W, "Y") &gt; 0,
        _xlfn.TEXTJOIN(", ", TRUE, IF(('4.PacBio'!E:E = B666) * ('4.PacBio'!W:W = "Y"), '4.PacBio'!D:D, "")),
        IF(
            COUNTIFS('4.PacBio'!E:E, B666, '4.PacBio'!V:V, "Y") &gt; 0,
            _xlfn.TEXTJOIN(", ", TRUE, IF(('4.PacBio'!E:E = B666) * ('4.PacBio'!V:V = "Y"), '4.PacBio'!D:D, "")),
            "Awaiting Status"
        )
    )
)</f>
        <v>Sequenced</v>
      </c>
      <c r="K666" s="26" t="s">
        <v>92</v>
      </c>
      <c r="L666" s="8" t="str" cm="1">
        <f t="array" aca="1" ref="L666" ca="1">IF(
    K666="N",
    "",
    IF(
        COUNTIFS('4.HiCLibrary'!E:E, B666, '4.HiCLibrary'!V:V, "Y") &gt; 0,
        _xlfn.TEXTJOIN(", ", TRUE, IF(('4.HiCLibrary'!E:E = B666) * ('4.HiCLibrary'!V:V = "Y"), '4.HiCLibrary'!D:D, "")),
        IF(
            COUNTIFS('4.HiCLibrary'!E:E, B666, '4.HiCLibrary'!U:U, "Y") &gt; 0,
            _xlfn.TEXTJOIN(", ", TRUE, IF(('4.HiCLibrary'!E:E = B666) * ('4.HiCLibrary'!U:U = "Y"), '4.HiCLibrary'!D:D, "")),
            "Awaiting Status"
        )
    )
)</f>
        <v>Sequenced, Stage 4 - Library Prep</v>
      </c>
      <c r="M666" s="181" t="s">
        <v>92</v>
      </c>
      <c r="N666" s="56" t="str" cm="1">
        <f t="array" aca="1" ref="N666" ca="1">IF(
    M666="N",
    "",
    IF(
        COUNTIFS('4.ONT'!E:E, B666, '4.ONT'!Q:Q, "Y") &gt; 0,
        _xlfn.TEXTJOIN(", ", TRUE, IF(('4.ONT'!E:E = B666) * ('4.ONT'!Q:Q = "Y"), '4.ONT'!D:D, "")),
        IF(
            COUNTIFS('4.ONT'!E:E, B666, '4.ONT'!P:P, "Y") &gt; 0,
            _xlfn.TEXTJOIN(", ", TRUE, IF(('4.ONT'!E:E = B666) * ('4.ONT'!P:P = "Y"), '4.ONT'!D:D, "")),
            "Awaiting Status"
        )
    )
)</f>
        <v>Sequenced</v>
      </c>
      <c r="O666" s="26" t="s">
        <v>92</v>
      </c>
      <c r="P666" s="60" t="str" cm="1">
        <f t="array" aca="1" ref="P666" ca="1">IF(
    O666="N",
    "",
    IF(
        COUNTIFS('3.RNAExtractions'!E:E, B666, '3.RNAExtractions'!Z:Z, "Y") &gt; 0,
        _xlfn.TEXTJOIN(", ", TRUE, IF(('3.RNAExtractions'!E:E = B666) * ('3.RNAExtractions'!Z:Z = "Y"), '3.RNAExtractions'!D:D, "")),
        IF(
            COUNTIFS('3.RNAExtractions'!E:E, B666, '3.RNAExtractions'!Y:Y, "Y") &gt; 0,
            _xlfn.TEXTJOIN(", ", TRUE, IF(('3.RNAExtractions'!E:E = B666) * ('3.RNAExtractions'!Y:Y = "Y"), '3.RNAExtractions'!D:D, "")),
            "Awaiting Status"
        )
    )
)</f>
        <v>Awaiting Status</v>
      </c>
      <c r="Q666" s="26" t="s">
        <v>92</v>
      </c>
      <c r="R666" s="60" t="str" cm="1">
        <f t="array" aca="1" ref="R666" ca="1">IF(
    Q666="N",
    "",
    IF(
        COUNTIFS('4.RNAIllumina'!E:E, B666, '4.RNAIllumina'!Y:Y, "Y") &gt; 0,
        _xlfn.TEXTJOIN(", ", TRUE, IF(('4.RNAIllumina'!E:E = B666) * ('4.RNAIllumina'!Y:Y = "Y"), '4.RNAIllumina'!D:D, "")),
        IF(
            COUNTIFS('4.RNAIllumina'!E:E, B666, '4.RNAIllumina'!X:X, "Y") &gt; 0,
            _xlfn.TEXTJOIN(", ", TRUE, IF(('4.RNAIllumina'!E:E = B666) * ('4.RNAIllumina'!X:X = "Y"), '4.RNAIllumina'!D:D, "")),
            "Awaiting Status"
        )
    )
)</f>
        <v>Awaiting Status</v>
      </c>
      <c r="T666" s="6" t="str">
        <f ca="1">VLOOKUP($B666,'1.MetaData'!$B:$H,2,FALSE)</f>
        <v>OG665</v>
      </c>
      <c r="U666" s="7" t="str">
        <f ca="1">VLOOKUP($B666,'1.MetaData'!$B:$H,3,FALSE)</f>
        <v>Sphyraena barracuda</v>
      </c>
      <c r="V666" s="7" t="str">
        <f ca="1">VLOOKUP($B666,'1.MetaData'!$B:$H,4,FALSE)</f>
        <v>Great barracuda</v>
      </c>
      <c r="W666" s="6" t="str">
        <f ca="1">VLOOKUP($B666,'1.MetaData'!$B:$H,5,FALSE)</f>
        <v>Murray Hudson (local fisherman)</v>
      </c>
      <c r="X666" s="6" t="str">
        <f ca="1">VLOOKUP($B666,'1.MetaData'!$B:$H,6,FALSE)</f>
        <v>V13IOT Shannon Corrigan &amp; Adrianne Doran &amp; Marcelle Ayad</v>
      </c>
      <c r="Z666"/>
    </row>
    <row r="667" spans="1:26" x14ac:dyDescent="0.25">
      <c r="A667" s="17">
        <v>666</v>
      </c>
      <c r="B667" s="3" t="str">
        <f t="shared" ca="1" si="12"/>
        <v>OG666</v>
      </c>
      <c r="C667" s="219" t="s">
        <v>106</v>
      </c>
      <c r="D667" s="4">
        <f ca="1">COUNTIF('2.Tissue'!C:C,B667)</f>
        <v>4</v>
      </c>
      <c r="E667" s="4">
        <f ca="1">COUNTIFS('3.DNAExtractions'!$E:$E,$B667,'3.DNAExtractions'!$D:$D,E$1)</f>
        <v>2</v>
      </c>
      <c r="F667" s="2" t="str" cm="1">
        <f t="array" aca="1" ref="F667" ca="1">IF(
    COUNTIFS('3.DNAExtractions'!E:E, B667, '3.DNAExtractions'!Y:Y, "Y") &gt; 0,
    _xlfn.TEXTJOIN(", ", TRUE, IF(('3.DNAExtractions'!E:E = B667) * ('3.DNAExtractions'!Y:Y = "Y"), '3.DNAExtractions'!D:D, "")),
    IF(
        COUNTIFS('3.DNAExtractions'!E:E, B667, '3.DNAExtractions'!X:X, "Y") &gt; 0,
        _xlfn.TEXTJOIN(", ", TRUE, IF(('3.DNAExtractions'!E:E = B667) * ('3.DNAExtractions'!X:X = "Y"), '3.DNAExtractions'!D:D, "")),
        "Awaiting Status"
    )
)</f>
        <v>Extracted, Extracted</v>
      </c>
      <c r="G667" s="45" t="s">
        <v>92</v>
      </c>
      <c r="H667" s="8" t="str" cm="1">
        <f t="array" aca="1" ref="H667" ca="1">IF(
    G667="N",
    "",
    IF(
        COUNTIFS('4.Illumina'!E:E, B667, '4.Illumina'!R:R, "Y") &gt; 0,
        _xlfn.TEXTJOIN(", ", TRUE, IF(('4.Illumina'!E:E = B667) * ('4.Illumina'!R:R = "Y"), '4.Illumina'!D:D, "")),
        IF(
            COUNTIFS('4.Illumina'!E:E, B667, '4.Illumina'!Q:Q, "Y") &gt; 0,
            _xlfn.TEXTJOIN(", ", TRUE, IF(('4.Illumina'!E:E = B667) * ('4.Illumina'!Q:Q = "Y"), '4.Illumina'!D:D, "")),
            "Awaiting Status"
        )
    )
)</f>
        <v>Sequenced</v>
      </c>
      <c r="I667" s="26" t="s">
        <v>92</v>
      </c>
      <c r="J667" s="56" t="str" cm="1">
        <f t="array" aca="1" ref="J667" ca="1">IF(
    I667="N",
    "",
    IF(
        COUNTIFS('4.PacBio'!E:E, B667, '4.PacBio'!W:W, "Y") &gt; 0,
        _xlfn.TEXTJOIN(", ", TRUE, IF(('4.PacBio'!E:E = B667) * ('4.PacBio'!W:W = "Y"), '4.PacBio'!D:D, "")),
        IF(
            COUNTIFS('4.PacBio'!E:E, B667, '4.PacBio'!V:V, "Y") &gt; 0,
            _xlfn.TEXTJOIN(", ", TRUE, IF(('4.PacBio'!E:E = B667) * ('4.PacBio'!V:V = "Y"), '4.PacBio'!D:D, "")),
            "Awaiting Status"
        )
    )
)</f>
        <v>Sequenced</v>
      </c>
      <c r="K667" s="26" t="s">
        <v>92</v>
      </c>
      <c r="L667" s="8" t="str" cm="1">
        <f t="array" aca="1" ref="L667" ca="1">IF(
    K667="N",
    "",
    IF(
        COUNTIFS('4.HiCLibrary'!E:E, B667, '4.HiCLibrary'!V:V, "Y") &gt; 0,
        _xlfn.TEXTJOIN(", ", TRUE, IF(('4.HiCLibrary'!E:E = B667) * ('4.HiCLibrary'!V:V = "Y"), '4.HiCLibrary'!D:D, "")),
        IF(
            COUNTIFS('4.HiCLibrary'!E:E, B667, '4.HiCLibrary'!U:U, "Y") &gt; 0,
            _xlfn.TEXTJOIN(", ", TRUE, IF(('4.HiCLibrary'!E:E = B667) * ('4.HiCLibrary'!U:U = "Y"), '4.HiCLibrary'!D:D, "")),
            "Awaiting Status"
        )
    )
)</f>
        <v>Awaiting Status</v>
      </c>
      <c r="M667" s="47" t="s">
        <v>94</v>
      </c>
      <c r="N667" s="56" t="str" cm="1">
        <f t="array" aca="1" ref="N667" ca="1">IF(
    M667="N",
    "",
    IF(
        COUNTIFS('4.ONT'!E:E, B667, '4.ONT'!Q:Q, "Y") &gt; 0,
        _xlfn.TEXTJOIN(", ", TRUE, IF(('4.ONT'!E:E = B667) * ('4.ONT'!Q:Q = "Y"), '4.ONT'!D:D, "")),
        IF(
            COUNTIFS('4.ONT'!E:E, B667, '4.ONT'!P:P, "Y") &gt; 0,
            _xlfn.TEXTJOIN(", ", TRUE, IF(('4.ONT'!E:E = B667) * ('4.ONT'!P:P = "Y"), '4.ONT'!D:D, "")),
            "Awaiting Status"
        )
    )
)</f>
        <v/>
      </c>
      <c r="O667" s="26" t="s">
        <v>92</v>
      </c>
      <c r="P667" s="60" t="str" cm="1">
        <f t="array" aca="1" ref="P667" ca="1">IF(
    O667="N",
    "",
    IF(
        COUNTIFS('3.RNAExtractions'!E:E, B667, '3.RNAExtractions'!Z:Z, "Y") &gt; 0,
        _xlfn.TEXTJOIN(", ", TRUE, IF(('3.RNAExtractions'!E:E = B667) * ('3.RNAExtractions'!Z:Z = "Y"), '3.RNAExtractions'!D:D, "")),
        IF(
            COUNTIFS('3.RNAExtractions'!E:E, B667, '3.RNAExtractions'!Y:Y, "Y") &gt; 0,
            _xlfn.TEXTJOIN(", ", TRUE, IF(('3.RNAExtractions'!E:E = B667) * ('3.RNAExtractions'!Y:Y = "Y"), '3.RNAExtractions'!D:D, "")),
            "Awaiting Status"
        )
    )
)</f>
        <v>Awaiting Status</v>
      </c>
      <c r="Q667" s="26" t="s">
        <v>92</v>
      </c>
      <c r="R667" s="60" t="str" cm="1">
        <f t="array" aca="1" ref="R667" ca="1">IF(
    Q667="N",
    "",
    IF(
        COUNTIFS('4.RNAIllumina'!E:E, B667, '4.RNAIllumina'!Y:Y, "Y") &gt; 0,
        _xlfn.TEXTJOIN(", ", TRUE, IF(('4.RNAIllumina'!E:E = B667) * ('4.RNAIllumina'!Y:Y = "Y"), '4.RNAIllumina'!D:D, "")),
        IF(
            COUNTIFS('4.RNAIllumina'!E:E, B667, '4.RNAIllumina'!X:X, "Y") &gt; 0,
            _xlfn.TEXTJOIN(", ", TRUE, IF(('4.RNAIllumina'!E:E = B667) * ('4.RNAIllumina'!X:X = "Y"), '4.RNAIllumina'!D:D, "")),
            "Awaiting Status"
        )
    )
)</f>
        <v>Awaiting Status</v>
      </c>
      <c r="T667" s="6" t="str">
        <f ca="1">VLOOKUP($B667,'1.MetaData'!$B:$H,2,FALSE)</f>
        <v>OG666</v>
      </c>
      <c r="U667" s="7" t="str">
        <f ca="1">VLOOKUP($B667,'1.MetaData'!$B:$H,3,FALSE)</f>
        <v>Cephalopholis miniata</v>
      </c>
      <c r="V667" s="7" t="str">
        <f ca="1">VLOOKUP($B667,'1.MetaData'!$B:$H,4,FALSE)</f>
        <v>Coral rockcod?</v>
      </c>
      <c r="W667" s="6" t="str">
        <f ca="1">VLOOKUP($B667,'1.MetaData'!$B:$H,5,FALSE)</f>
        <v>Unknown fisherman</v>
      </c>
      <c r="X667" s="6" t="str">
        <f ca="1">VLOOKUP($B667,'1.MetaData'!$B:$H,6,FALSE)</f>
        <v>V13IOT Shannon Corrigan &amp; Adrianne Doran &amp; Marcelle Ayad</v>
      </c>
      <c r="Z667"/>
    </row>
    <row r="668" spans="1:26" hidden="1" x14ac:dyDescent="0.25">
      <c r="A668" s="17">
        <v>667</v>
      </c>
      <c r="B668" s="3" t="str">
        <f t="shared" ca="1" si="12"/>
        <v>OG667</v>
      </c>
      <c r="C668" s="219" t="s">
        <v>93</v>
      </c>
      <c r="D668" s="4">
        <f ca="1">COUNTIF('2.Tissue'!C:C,B668)</f>
        <v>4</v>
      </c>
      <c r="E668" s="4">
        <f ca="1">COUNTIFS('3.DNAExtractions'!$E:$E,$B668,'3.DNAExtractions'!$D:$D,E$1)</f>
        <v>1</v>
      </c>
      <c r="F668" s="2" t="str" cm="1">
        <f t="array" aca="1" ref="F668" ca="1">IF(
    COUNTIFS('3.DNAExtractions'!E:E, B668, '3.DNAExtractions'!Y:Y, "Y") &gt; 0,
    _xlfn.TEXTJOIN(", ", TRUE, IF(('3.DNAExtractions'!E:E = B668) * ('3.DNAExtractions'!Y:Y = "Y"), '3.DNAExtractions'!D:D, "")),
    IF(
        COUNTIFS('3.DNAExtractions'!E:E, B668, '3.DNAExtractions'!X:X, "Y") &gt; 0,
        _xlfn.TEXTJOIN(", ", TRUE, IF(('3.DNAExtractions'!E:E = B668) * ('3.DNAExtractions'!X:X = "Y"), '3.DNAExtractions'!D:D, "")),
        "Awaiting Status"
    )
)</f>
        <v>Extracted</v>
      </c>
      <c r="G668" s="45" t="s">
        <v>92</v>
      </c>
      <c r="H668" s="8" t="str" cm="1">
        <f t="array" aca="1" ref="H668" ca="1">IF(
    G668="N",
    "",
    IF(
        COUNTIFS('4.Illumina'!E:E, B668, '4.Illumina'!R:R, "Y") &gt; 0,
        _xlfn.TEXTJOIN(", ", TRUE, IF(('4.Illumina'!E:E = B668) * ('4.Illumina'!R:R = "Y"), '4.Illumina'!D:D, "")),
        IF(
            COUNTIFS('4.Illumina'!E:E, B668, '4.Illumina'!Q:Q, "Y") &gt; 0,
            _xlfn.TEXTJOIN(", ", TRUE, IF(('4.Illumina'!E:E = B668) * ('4.Illumina'!Q:Q = "Y"), '4.Illumina'!D:D, "")),
            "Awaiting Status"
        )
    )
)</f>
        <v>Sequenced</v>
      </c>
      <c r="I668" s="26" t="s">
        <v>94</v>
      </c>
      <c r="J668" s="56" t="str" cm="1">
        <f t="array" aca="1" ref="J668" ca="1">IF(
    I668="N",
    "",
    IF(
        COUNTIFS('4.PacBio'!E:E, B668, '4.PacBio'!W:W, "Y") &gt; 0,
        _xlfn.TEXTJOIN(", ", TRUE, IF(('4.PacBio'!E:E = B668) * ('4.PacBio'!W:W = "Y"), '4.PacBio'!D:D, "")),
        IF(
            COUNTIFS('4.PacBio'!E:E, B668, '4.PacBio'!V:V, "Y") &gt; 0,
            _xlfn.TEXTJOIN(", ", TRUE, IF(('4.PacBio'!E:E = B668) * ('4.PacBio'!V:V = "Y"), '4.PacBio'!D:D, "")),
            "Awaiting Status"
        )
    )
)</f>
        <v/>
      </c>
      <c r="K668" s="181" t="s">
        <v>94</v>
      </c>
      <c r="L668" s="8" t="str" cm="1">
        <f t="array" aca="1" ref="L668" ca="1">IF(
    K668="N",
    "",
    IF(
        COUNTIFS('4.HiCLibrary'!E:E, B668, '4.HiCLibrary'!V:V, "Y") &gt; 0,
        _xlfn.TEXTJOIN(", ", TRUE, IF(('4.HiCLibrary'!E:E = B668) * ('4.HiCLibrary'!V:V = "Y"), '4.HiCLibrary'!D:D, "")),
        IF(
            COUNTIFS('4.HiCLibrary'!E:E, B668, '4.HiCLibrary'!U:U, "Y") &gt; 0,
            _xlfn.TEXTJOIN(", ", TRUE, IF(('4.HiCLibrary'!E:E = B668) * ('4.HiCLibrary'!U:U = "Y"), '4.HiCLibrary'!D:D, "")),
            "Awaiting Status"
        )
    )
)</f>
        <v/>
      </c>
      <c r="M668" s="47" t="s">
        <v>94</v>
      </c>
      <c r="N668" s="56" t="str" cm="1">
        <f t="array" aca="1" ref="N668" ca="1">IF(
    M668="N",
    "",
    IF(
        COUNTIFS('4.ONT'!E:E, B668, '4.ONT'!Q:Q, "Y") &gt; 0,
        _xlfn.TEXTJOIN(", ", TRUE, IF(('4.ONT'!E:E = B668) * ('4.ONT'!Q:Q = "Y"), '4.ONT'!D:D, "")),
        IF(
            COUNTIFS('4.ONT'!E:E, B668, '4.ONT'!P:P, "Y") &gt; 0,
            _xlfn.TEXTJOIN(", ", TRUE, IF(('4.ONT'!E:E = B668) * ('4.ONT'!P:P = "Y"), '4.ONT'!D:D, "")),
            "Awaiting Status"
        )
    )
)</f>
        <v/>
      </c>
      <c r="O668" s="60" t="s">
        <v>94</v>
      </c>
      <c r="P668" s="60" t="str" cm="1">
        <f t="array" aca="1" ref="P668" ca="1">IF(
    O668="N",
    "",
    IF(
        COUNTIFS('3.RNAExtractions'!E:E, B668, '3.RNAExtractions'!Z:Z, "Y") &gt; 0,
        _xlfn.TEXTJOIN(", ", TRUE, IF(('3.RNAExtractions'!E:E = B668) * ('3.RNAExtractions'!Z:Z = "Y"), '3.RNAExtractions'!D:D, "")),
        IF(
            COUNTIFS('3.RNAExtractions'!E:E, B668, '3.RNAExtractions'!Y:Y, "Y") &gt; 0,
            _xlfn.TEXTJOIN(", ", TRUE, IF(('3.RNAExtractions'!E:E = B668) * ('3.RNAExtractions'!Y:Y = "Y"), '3.RNAExtractions'!D:D, "")),
            "Awaiting Status"
        )
    )
)</f>
        <v/>
      </c>
      <c r="Q668" s="26" t="s">
        <v>94</v>
      </c>
      <c r="R668" s="60" t="str" cm="1">
        <f t="array" aca="1" ref="R668" ca="1">IF(
    Q668="N",
    "",
    IF(
        COUNTIFS('4.RNAIllumina'!E:E, B668, '4.RNAIllumina'!Y:Y, "Y") &gt; 0,
        _xlfn.TEXTJOIN(", ", TRUE, IF(('4.RNAIllumina'!E:E = B668) * ('4.RNAIllumina'!Y:Y = "Y"), '4.RNAIllumina'!D:D, "")),
        IF(
            COUNTIFS('4.RNAIllumina'!E:E, B668, '4.RNAIllumina'!X:X, "Y") &gt; 0,
            _xlfn.TEXTJOIN(", ", TRUE, IF(('4.RNAIllumina'!E:E = B668) * ('4.RNAIllumina'!X:X = "Y"), '4.RNAIllumina'!D:D, "")),
            "Awaiting Status"
        )
    )
)</f>
        <v/>
      </c>
      <c r="T668" s="6" t="str">
        <f ca="1">VLOOKUP($B668,'1.MetaData'!$B:$H,2,FALSE)</f>
        <v>OG667</v>
      </c>
      <c r="U668" s="7" t="str">
        <f ca="1">VLOOKUP($B668,'1.MetaData'!$B:$H,3,FALSE)</f>
        <v>Aphareus furca</v>
      </c>
      <c r="V668" s="7" t="str">
        <f ca="1">VLOOKUP($B668,'1.MetaData'!$B:$H,4,FALSE)</f>
        <v>Smalltooth jobfish</v>
      </c>
      <c r="W668" s="6" t="str">
        <f ca="1">VLOOKUP($B668,'1.MetaData'!$B:$H,5,FALSE)</f>
        <v>Unknown fisherman</v>
      </c>
      <c r="X668" s="6" t="str">
        <f ca="1">VLOOKUP($B668,'1.MetaData'!$B:$H,6,FALSE)</f>
        <v>V13IOT Shannon Corrigan &amp; Adrianne Doran &amp; Marcelle Ayad</v>
      </c>
      <c r="Z668"/>
    </row>
    <row r="669" spans="1:26" hidden="1" x14ac:dyDescent="0.25">
      <c r="A669" s="17">
        <v>668</v>
      </c>
      <c r="B669" s="3" t="str">
        <f t="shared" ca="1" si="12"/>
        <v>OG668</v>
      </c>
      <c r="C669" s="219" t="s">
        <v>93</v>
      </c>
      <c r="D669" s="4">
        <f ca="1">COUNTIF('2.Tissue'!C:C,B669)</f>
        <v>4</v>
      </c>
      <c r="E669" s="4">
        <f ca="1">COUNTIFS('3.DNAExtractions'!$E:$E,$B669,'3.DNAExtractions'!$D:$D,E$1)</f>
        <v>1</v>
      </c>
      <c r="F669" s="2" t="str" cm="1">
        <f t="array" aca="1" ref="F669" ca="1">IF(
    COUNTIFS('3.DNAExtractions'!E:E, B669, '3.DNAExtractions'!Y:Y, "Y") &gt; 0,
    _xlfn.TEXTJOIN(", ", TRUE, IF(('3.DNAExtractions'!E:E = B669) * ('3.DNAExtractions'!Y:Y = "Y"), '3.DNAExtractions'!D:D, "")),
    IF(
        COUNTIFS('3.DNAExtractions'!E:E, B669, '3.DNAExtractions'!X:X, "Y") &gt; 0,
        _xlfn.TEXTJOIN(", ", TRUE, IF(('3.DNAExtractions'!E:E = B669) * ('3.DNAExtractions'!X:X = "Y"), '3.DNAExtractions'!D:D, "")),
        "Awaiting Status"
    )
)</f>
        <v>Extracted</v>
      </c>
      <c r="G669" s="45" t="s">
        <v>92</v>
      </c>
      <c r="H669" s="8" t="str" cm="1">
        <f t="array" aca="1" ref="H669" ca="1">IF(
    G669="N",
    "",
    IF(
        COUNTIFS('4.Illumina'!E:E, B669, '4.Illumina'!R:R, "Y") &gt; 0,
        _xlfn.TEXTJOIN(", ", TRUE, IF(('4.Illumina'!E:E = B669) * ('4.Illumina'!R:R = "Y"), '4.Illumina'!D:D, "")),
        IF(
            COUNTIFS('4.Illumina'!E:E, B669, '4.Illumina'!Q:Q, "Y") &gt; 0,
            _xlfn.TEXTJOIN(", ", TRUE, IF(('4.Illumina'!E:E = B669) * ('4.Illumina'!Q:Q = "Y"), '4.Illumina'!D:D, "")),
            "Awaiting Status"
        )
    )
)</f>
        <v>Sequenced</v>
      </c>
      <c r="I669" s="26" t="s">
        <v>94</v>
      </c>
      <c r="J669" s="56" t="str" cm="1">
        <f t="array" aca="1" ref="J669" ca="1">IF(
    I669="N",
    "",
    IF(
        COUNTIFS('4.PacBio'!E:E, B669, '4.PacBio'!W:W, "Y") &gt; 0,
        _xlfn.TEXTJOIN(", ", TRUE, IF(('4.PacBio'!E:E = B669) * ('4.PacBio'!W:W = "Y"), '4.PacBio'!D:D, "")),
        IF(
            COUNTIFS('4.PacBio'!E:E, B669, '4.PacBio'!V:V, "Y") &gt; 0,
            _xlfn.TEXTJOIN(", ", TRUE, IF(('4.PacBio'!E:E = B669) * ('4.PacBio'!V:V = "Y"), '4.PacBio'!D:D, "")),
            "Awaiting Status"
        )
    )
)</f>
        <v/>
      </c>
      <c r="K669" s="181" t="s">
        <v>94</v>
      </c>
      <c r="L669" s="8" t="str" cm="1">
        <f t="array" aca="1" ref="L669" ca="1">IF(
    K669="N",
    "",
    IF(
        COUNTIFS('4.HiCLibrary'!E:E, B669, '4.HiCLibrary'!V:V, "Y") &gt; 0,
        _xlfn.TEXTJOIN(", ", TRUE, IF(('4.HiCLibrary'!E:E = B669) * ('4.HiCLibrary'!V:V = "Y"), '4.HiCLibrary'!D:D, "")),
        IF(
            COUNTIFS('4.HiCLibrary'!E:E, B669, '4.HiCLibrary'!U:U, "Y") &gt; 0,
            _xlfn.TEXTJOIN(", ", TRUE, IF(('4.HiCLibrary'!E:E = B669) * ('4.HiCLibrary'!U:U = "Y"), '4.HiCLibrary'!D:D, "")),
            "Awaiting Status"
        )
    )
)</f>
        <v/>
      </c>
      <c r="M669" s="47" t="s">
        <v>94</v>
      </c>
      <c r="N669" s="56" t="str" cm="1">
        <f t="array" aca="1" ref="N669" ca="1">IF(
    M669="N",
    "",
    IF(
        COUNTIFS('4.ONT'!E:E, B669, '4.ONT'!Q:Q, "Y") &gt; 0,
        _xlfn.TEXTJOIN(", ", TRUE, IF(('4.ONT'!E:E = B669) * ('4.ONT'!Q:Q = "Y"), '4.ONT'!D:D, "")),
        IF(
            COUNTIFS('4.ONT'!E:E, B669, '4.ONT'!P:P, "Y") &gt; 0,
            _xlfn.TEXTJOIN(", ", TRUE, IF(('4.ONT'!E:E = B669) * ('4.ONT'!P:P = "Y"), '4.ONT'!D:D, "")),
            "Awaiting Status"
        )
    )
)</f>
        <v/>
      </c>
      <c r="O669" s="60" t="s">
        <v>94</v>
      </c>
      <c r="P669" s="60" t="str" cm="1">
        <f t="array" aca="1" ref="P669" ca="1">IF(
    O669="N",
    "",
    IF(
        COUNTIFS('3.RNAExtractions'!E:E, B669, '3.RNAExtractions'!Z:Z, "Y") &gt; 0,
        _xlfn.TEXTJOIN(", ", TRUE, IF(('3.RNAExtractions'!E:E = B669) * ('3.RNAExtractions'!Z:Z = "Y"), '3.RNAExtractions'!D:D, "")),
        IF(
            COUNTIFS('3.RNAExtractions'!E:E, B669, '3.RNAExtractions'!Y:Y, "Y") &gt; 0,
            _xlfn.TEXTJOIN(", ", TRUE, IF(('3.RNAExtractions'!E:E = B669) * ('3.RNAExtractions'!Y:Y = "Y"), '3.RNAExtractions'!D:D, "")),
            "Awaiting Status"
        )
    )
)</f>
        <v/>
      </c>
      <c r="Q669" s="26" t="s">
        <v>94</v>
      </c>
      <c r="R669" s="60" t="str" cm="1">
        <f t="array" aca="1" ref="R669" ca="1">IF(
    Q669="N",
    "",
    IF(
        COUNTIFS('4.RNAIllumina'!E:E, B669, '4.RNAIllumina'!Y:Y, "Y") &gt; 0,
        _xlfn.TEXTJOIN(", ", TRUE, IF(('4.RNAIllumina'!E:E = B669) * ('4.RNAIllumina'!Y:Y = "Y"), '4.RNAIllumina'!D:D, "")),
        IF(
            COUNTIFS('4.RNAIllumina'!E:E, B669, '4.RNAIllumina'!X:X, "Y") &gt; 0,
            _xlfn.TEXTJOIN(", ", TRUE, IF(('4.RNAIllumina'!E:E = B669) * ('4.RNAIllumina'!X:X = "Y"), '4.RNAIllumina'!D:D, "")),
            "Awaiting Status"
        )
    )
)</f>
        <v/>
      </c>
      <c r="T669" s="6" t="str">
        <f ca="1">VLOOKUP($B669,'1.MetaData'!$B:$H,2,FALSE)</f>
        <v>OG668</v>
      </c>
      <c r="U669" s="7" t="str">
        <f ca="1">VLOOKUP($B669,'1.MetaData'!$B:$H,3,FALSE)</f>
        <v>Cephalopholis aurantia</v>
      </c>
      <c r="V669" s="7" t="str">
        <f ca="1">VLOOKUP($B669,'1.MetaData'!$B:$H,4,FALSE)</f>
        <v>Golden hind?</v>
      </c>
      <c r="W669" s="6" t="str">
        <f ca="1">VLOOKUP($B669,'1.MetaData'!$B:$H,5,FALSE)</f>
        <v>Unknown fisherman</v>
      </c>
      <c r="X669" s="6" t="str">
        <f ca="1">VLOOKUP($B669,'1.MetaData'!$B:$H,6,FALSE)</f>
        <v>V13IOT Shannon Corrigan &amp; Adrianne Doran &amp; Marcelle Ayad</v>
      </c>
      <c r="Z669"/>
    </row>
    <row r="670" spans="1:26" hidden="1" x14ac:dyDescent="0.25">
      <c r="A670" s="17">
        <v>669</v>
      </c>
      <c r="B670" s="3" t="str">
        <f t="shared" ca="1" si="12"/>
        <v>OG669</v>
      </c>
      <c r="C670" s="219" t="s">
        <v>93</v>
      </c>
      <c r="D670" s="4">
        <f ca="1">COUNTIF('2.Tissue'!C:C,B670)</f>
        <v>4</v>
      </c>
      <c r="E670" s="4">
        <f ca="1">COUNTIFS('3.DNAExtractions'!$E:$E,$B670,'3.DNAExtractions'!$D:$D,E$1)</f>
        <v>1</v>
      </c>
      <c r="F670" s="2" t="str" cm="1">
        <f t="array" aca="1" ref="F670" ca="1">IF(
    COUNTIFS('3.DNAExtractions'!E:E, B670, '3.DNAExtractions'!Y:Y, "Y") &gt; 0,
    _xlfn.TEXTJOIN(", ", TRUE, IF(('3.DNAExtractions'!E:E = B670) * ('3.DNAExtractions'!Y:Y = "Y"), '3.DNAExtractions'!D:D, "")),
    IF(
        COUNTIFS('3.DNAExtractions'!E:E, B670, '3.DNAExtractions'!X:X, "Y") &gt; 0,
        _xlfn.TEXTJOIN(", ", TRUE, IF(('3.DNAExtractions'!E:E = B670) * ('3.DNAExtractions'!X:X = "Y"), '3.DNAExtractions'!D:D, "")),
        "Awaiting Status"
    )
)</f>
        <v>Extraction - DNeasy</v>
      </c>
      <c r="G670" s="45" t="s">
        <v>92</v>
      </c>
      <c r="H670" s="8" t="str" cm="1">
        <f t="array" aca="1" ref="H670" ca="1">IF(
    G670="N",
    "",
    IF(
        COUNTIFS('4.Illumina'!E:E, B670, '4.Illumina'!R:R, "Y") &gt; 0,
        _xlfn.TEXTJOIN(", ", TRUE, IF(('4.Illumina'!E:E = B670) * ('4.Illumina'!R:R = "Y"), '4.Illumina'!D:D, "")),
        IF(
            COUNTIFS('4.Illumina'!E:E, B670, '4.Illumina'!Q:Q, "Y") &gt; 0,
            _xlfn.TEXTJOIN(", ", TRUE, IF(('4.Illumina'!E:E = B670) * ('4.Illumina'!Q:Q = "Y"), '4.Illumina'!D:D, "")),
            "Awaiting Status"
        )
    )
)</f>
        <v>Failed QC</v>
      </c>
      <c r="I670" s="26" t="s">
        <v>94</v>
      </c>
      <c r="J670" s="56" t="str" cm="1">
        <f t="array" aca="1" ref="J670" ca="1">IF(
    I670="N",
    "",
    IF(
        COUNTIFS('4.PacBio'!E:E, B670, '4.PacBio'!W:W, "Y") &gt; 0,
        _xlfn.TEXTJOIN(", ", TRUE, IF(('4.PacBio'!E:E = B670) * ('4.PacBio'!W:W = "Y"), '4.PacBio'!D:D, "")),
        IF(
            COUNTIFS('4.PacBio'!E:E, B670, '4.PacBio'!V:V, "Y") &gt; 0,
            _xlfn.TEXTJOIN(", ", TRUE, IF(('4.PacBio'!E:E = B670) * ('4.PacBio'!V:V = "Y"), '4.PacBio'!D:D, "")),
            "Awaiting Status"
        )
    )
)</f>
        <v/>
      </c>
      <c r="K670" s="181" t="s">
        <v>94</v>
      </c>
      <c r="L670" s="8" t="str" cm="1">
        <f t="array" aca="1" ref="L670" ca="1">IF(
    K670="N",
    "",
    IF(
        COUNTIFS('4.HiCLibrary'!E:E, B670, '4.HiCLibrary'!V:V, "Y") &gt; 0,
        _xlfn.TEXTJOIN(", ", TRUE, IF(('4.HiCLibrary'!E:E = B670) * ('4.HiCLibrary'!V:V = "Y"), '4.HiCLibrary'!D:D, "")),
        IF(
            COUNTIFS('4.HiCLibrary'!E:E, B670, '4.HiCLibrary'!U:U, "Y") &gt; 0,
            _xlfn.TEXTJOIN(", ", TRUE, IF(('4.HiCLibrary'!E:E = B670) * ('4.HiCLibrary'!U:U = "Y"), '4.HiCLibrary'!D:D, "")),
            "Awaiting Status"
        )
    )
)</f>
        <v/>
      </c>
      <c r="M670" s="181" t="s">
        <v>94</v>
      </c>
      <c r="N670" s="56" t="str" cm="1">
        <f t="array" aca="1" ref="N670" ca="1">IF(
    M670="N",
    "",
    IF(
        COUNTIFS('4.ONT'!E:E, B670, '4.ONT'!Q:Q, "Y") &gt; 0,
        _xlfn.TEXTJOIN(", ", TRUE, IF(('4.ONT'!E:E = B670) * ('4.ONT'!Q:Q = "Y"), '4.ONT'!D:D, "")),
        IF(
            COUNTIFS('4.ONT'!E:E, B670, '4.ONT'!P:P, "Y") &gt; 0,
            _xlfn.TEXTJOIN(", ", TRUE, IF(('4.ONT'!E:E = B670) * ('4.ONT'!P:P = "Y"), '4.ONT'!D:D, "")),
            "Awaiting Status"
        )
    )
)</f>
        <v/>
      </c>
      <c r="O670" s="60" t="s">
        <v>94</v>
      </c>
      <c r="P670" s="60" t="str" cm="1">
        <f t="array" aca="1" ref="P670" ca="1">IF(
    O670="N",
    "",
    IF(
        COUNTIFS('3.RNAExtractions'!E:E, B670, '3.RNAExtractions'!Z:Z, "Y") &gt; 0,
        _xlfn.TEXTJOIN(", ", TRUE, IF(('3.RNAExtractions'!E:E = B670) * ('3.RNAExtractions'!Z:Z = "Y"), '3.RNAExtractions'!D:D, "")),
        IF(
            COUNTIFS('3.RNAExtractions'!E:E, B670, '3.RNAExtractions'!Y:Y, "Y") &gt; 0,
            _xlfn.TEXTJOIN(", ", TRUE, IF(('3.RNAExtractions'!E:E = B670) * ('3.RNAExtractions'!Y:Y = "Y"), '3.RNAExtractions'!D:D, "")),
            "Awaiting Status"
        )
    )
)</f>
        <v/>
      </c>
      <c r="Q670" s="26" t="s">
        <v>94</v>
      </c>
      <c r="R670" s="60" t="str" cm="1">
        <f t="array" aca="1" ref="R670" ca="1">IF(
    Q670="N",
    "",
    IF(
        COUNTIFS('4.RNAIllumina'!E:E, B670, '4.RNAIllumina'!Y:Y, "Y") &gt; 0,
        _xlfn.TEXTJOIN(", ", TRUE, IF(('4.RNAIllumina'!E:E = B670) * ('4.RNAIllumina'!Y:Y = "Y"), '4.RNAIllumina'!D:D, "")),
        IF(
            COUNTIFS('4.RNAIllumina'!E:E, B670, '4.RNAIllumina'!X:X, "Y") &gt; 0,
            _xlfn.TEXTJOIN(", ", TRUE, IF(('4.RNAIllumina'!E:E = B670) * ('4.RNAIllumina'!X:X = "Y"), '4.RNAIllumina'!D:D, "")),
            "Awaiting Status"
        )
    )
)</f>
        <v/>
      </c>
      <c r="T670" s="6" t="str">
        <f ca="1">VLOOKUP($B670,'1.MetaData'!$B:$H,2,FALSE)</f>
        <v>OG669</v>
      </c>
      <c r="U670" s="7" t="str">
        <f ca="1">VLOOKUP($B670,'1.MetaData'!$B:$H,3,FALSE)</f>
        <v>Epinephelus spilotoceps</v>
      </c>
      <c r="V670" s="7" t="str">
        <f ca="1">VLOOKUP($B670,'1.MetaData'!$B:$H,4,FALSE)</f>
        <v>Foursaddle grouper</v>
      </c>
      <c r="W670" s="6" t="str">
        <f ca="1">VLOOKUP($B670,'1.MetaData'!$B:$H,5,FALSE)</f>
        <v>Shazril Shahrin (Shah's son)</v>
      </c>
      <c r="X670" s="6" t="str">
        <f ca="1">VLOOKUP($B670,'1.MetaData'!$B:$H,6,FALSE)</f>
        <v>V13IOT Shannon Corrigan &amp; Adrianne Doran &amp; Marcelle Ayad</v>
      </c>
      <c r="Z670"/>
    </row>
    <row r="671" spans="1:26" hidden="1" x14ac:dyDescent="0.25">
      <c r="A671" s="17">
        <v>670</v>
      </c>
      <c r="B671" s="3" t="str">
        <f t="shared" ca="1" si="12"/>
        <v>OG670</v>
      </c>
      <c r="C671" s="219" t="s">
        <v>93</v>
      </c>
      <c r="D671" s="4">
        <f ca="1">COUNTIF('2.Tissue'!C:C,B671)</f>
        <v>2</v>
      </c>
      <c r="E671" s="4">
        <f ca="1">COUNTIFS('3.DNAExtractions'!$E:$E,$B671,'3.DNAExtractions'!$D:$D,E$1)</f>
        <v>1</v>
      </c>
      <c r="F671" s="2" t="str" cm="1">
        <f t="array" aca="1" ref="F671" ca="1">IF(
    COUNTIFS('3.DNAExtractions'!E:E, B671, '3.DNAExtractions'!Y:Y, "Y") &gt; 0,
    _xlfn.TEXTJOIN(", ", TRUE, IF(('3.DNAExtractions'!E:E = B671) * ('3.DNAExtractions'!Y:Y = "Y"), '3.DNAExtractions'!D:D, "")),
    IF(
        COUNTIFS('3.DNAExtractions'!E:E, B671, '3.DNAExtractions'!X:X, "Y") &gt; 0,
        _xlfn.TEXTJOIN(", ", TRUE, IF(('3.DNAExtractions'!E:E = B671) * ('3.DNAExtractions'!X:X = "Y"), '3.DNAExtractions'!D:D, "")),
        "Awaiting Status"
    )
)</f>
        <v>Extracted</v>
      </c>
      <c r="G671" s="45" t="s">
        <v>92</v>
      </c>
      <c r="H671" s="8" t="str" cm="1">
        <f t="array" aca="1" ref="H671" ca="1">IF(
    G671="N",
    "",
    IF(
        COUNTIFS('4.Illumina'!E:E, B671, '4.Illumina'!R:R, "Y") &gt; 0,
        _xlfn.TEXTJOIN(", ", TRUE, IF(('4.Illumina'!E:E = B671) * ('4.Illumina'!R:R = "Y"), '4.Illumina'!D:D, "")),
        IF(
            COUNTIFS('4.Illumina'!E:E, B671, '4.Illumina'!Q:Q, "Y") &gt; 0,
            _xlfn.TEXTJOIN(", ", TRUE, IF(('4.Illumina'!E:E = B671) * ('4.Illumina'!Q:Q = "Y"), '4.Illumina'!D:D, "")),
            "Awaiting Status"
        )
    )
)</f>
        <v>Sequenced</v>
      </c>
      <c r="I671" s="26" t="s">
        <v>94</v>
      </c>
      <c r="J671" s="56" t="str" cm="1">
        <f t="array" aca="1" ref="J671" ca="1">IF(
    I671="N",
    "",
    IF(
        COUNTIFS('4.PacBio'!E:E, B671, '4.PacBio'!W:W, "Y") &gt; 0,
        _xlfn.TEXTJOIN(", ", TRUE, IF(('4.PacBio'!E:E = B671) * ('4.PacBio'!W:W = "Y"), '4.PacBio'!D:D, "")),
        IF(
            COUNTIFS('4.PacBio'!E:E, B671, '4.PacBio'!V:V, "Y") &gt; 0,
            _xlfn.TEXTJOIN(", ", TRUE, IF(('4.PacBio'!E:E = B671) * ('4.PacBio'!V:V = "Y"), '4.PacBio'!D:D, "")),
            "Awaiting Status"
        )
    )
)</f>
        <v/>
      </c>
      <c r="K671" s="181" t="s">
        <v>94</v>
      </c>
      <c r="L671" s="8" t="str" cm="1">
        <f t="array" aca="1" ref="L671" ca="1">IF(
    K671="N",
    "",
    IF(
        COUNTIFS('4.HiCLibrary'!E:E, B671, '4.HiCLibrary'!V:V, "Y") &gt; 0,
        _xlfn.TEXTJOIN(", ", TRUE, IF(('4.HiCLibrary'!E:E = B671) * ('4.HiCLibrary'!V:V = "Y"), '4.HiCLibrary'!D:D, "")),
        IF(
            COUNTIFS('4.HiCLibrary'!E:E, B671, '4.HiCLibrary'!U:U, "Y") &gt; 0,
            _xlfn.TEXTJOIN(", ", TRUE, IF(('4.HiCLibrary'!E:E = B671) * ('4.HiCLibrary'!U:U = "Y"), '4.HiCLibrary'!D:D, "")),
            "Awaiting Status"
        )
    )
)</f>
        <v/>
      </c>
      <c r="M671" s="47" t="s">
        <v>94</v>
      </c>
      <c r="N671" s="56" t="str" cm="1">
        <f t="array" aca="1" ref="N671" ca="1">IF(
    M671="N",
    "",
    IF(
        COUNTIFS('4.ONT'!E:E, B671, '4.ONT'!Q:Q, "Y") &gt; 0,
        _xlfn.TEXTJOIN(", ", TRUE, IF(('4.ONT'!E:E = B671) * ('4.ONT'!Q:Q = "Y"), '4.ONT'!D:D, "")),
        IF(
            COUNTIFS('4.ONT'!E:E, B671, '4.ONT'!P:P, "Y") &gt; 0,
            _xlfn.TEXTJOIN(", ", TRUE, IF(('4.ONT'!E:E = B671) * ('4.ONT'!P:P = "Y"), '4.ONT'!D:D, "")),
            "Awaiting Status"
        )
    )
)</f>
        <v/>
      </c>
      <c r="O671" s="60" t="s">
        <v>94</v>
      </c>
      <c r="P671" s="60" t="str" cm="1">
        <f t="array" aca="1" ref="P671" ca="1">IF(
    O671="N",
    "",
    IF(
        COUNTIFS('3.RNAExtractions'!E:E, B671, '3.RNAExtractions'!Z:Z, "Y") &gt; 0,
        _xlfn.TEXTJOIN(", ", TRUE, IF(('3.RNAExtractions'!E:E = B671) * ('3.RNAExtractions'!Z:Z = "Y"), '3.RNAExtractions'!D:D, "")),
        IF(
            COUNTIFS('3.RNAExtractions'!E:E, B671, '3.RNAExtractions'!Y:Y, "Y") &gt; 0,
            _xlfn.TEXTJOIN(", ", TRUE, IF(('3.RNAExtractions'!E:E = B671) * ('3.RNAExtractions'!Y:Y = "Y"), '3.RNAExtractions'!D:D, "")),
            "Awaiting Status"
        )
    )
)</f>
        <v/>
      </c>
      <c r="Q671" s="26" t="s">
        <v>94</v>
      </c>
      <c r="R671" s="60" t="str" cm="1">
        <f t="array" aca="1" ref="R671" ca="1">IF(
    Q671="N",
    "",
    IF(
        COUNTIFS('4.RNAIllumina'!E:E, B671, '4.RNAIllumina'!Y:Y, "Y") &gt; 0,
        _xlfn.TEXTJOIN(", ", TRUE, IF(('4.RNAIllumina'!E:E = B671) * ('4.RNAIllumina'!Y:Y = "Y"), '4.RNAIllumina'!D:D, "")),
        IF(
            COUNTIFS('4.RNAIllumina'!E:E, B671, '4.RNAIllumina'!X:X, "Y") &gt; 0,
            _xlfn.TEXTJOIN(", ", TRUE, IF(('4.RNAIllumina'!E:E = B671) * ('4.RNAIllumina'!X:X = "Y"), '4.RNAIllumina'!D:D, "")),
            "Awaiting Status"
        )
    )
)</f>
        <v/>
      </c>
      <c r="T671" s="6" t="str">
        <f ca="1">VLOOKUP($B671,'1.MetaData'!$B:$H,2,FALSE)</f>
        <v>OG670</v>
      </c>
      <c r="U671" s="7" t="str">
        <f ca="1">VLOOKUP($B671,'1.MetaData'!$B:$H,3,FALSE)</f>
        <v>Epinephelus retouti</v>
      </c>
      <c r="V671" s="7" t="str">
        <f ca="1">VLOOKUP($B671,'1.MetaData'!$B:$H,4,FALSE)</f>
        <v>Red tip grouper</v>
      </c>
      <c r="W671" s="6" t="str">
        <f ca="1">VLOOKUP($B671,'1.MetaData'!$B:$H,5,FALSE)</f>
        <v>Syvat Shonygon (local fisherman)</v>
      </c>
      <c r="X671" s="6" t="str">
        <f ca="1">VLOOKUP($B671,'1.MetaData'!$B:$H,6,FALSE)</f>
        <v>V13IOT Shannon Corrigan &amp; Adrianne Doran &amp; Marcelle Ayad</v>
      </c>
      <c r="Z671"/>
    </row>
    <row r="672" spans="1:26" hidden="1" x14ac:dyDescent="0.25">
      <c r="A672" s="17">
        <v>671</v>
      </c>
      <c r="B672" s="3" t="str">
        <f t="shared" ca="1" si="12"/>
        <v>OG671</v>
      </c>
      <c r="C672" s="219" t="s">
        <v>93</v>
      </c>
      <c r="D672" s="4">
        <f ca="1">COUNTIF('2.Tissue'!C:C,B672)</f>
        <v>1</v>
      </c>
      <c r="E672" s="4">
        <f ca="1">COUNTIFS('3.DNAExtractions'!$E:$E,$B672,'3.DNAExtractions'!$D:$D,E$1)</f>
        <v>1</v>
      </c>
      <c r="F672" s="2" t="str" cm="1">
        <f t="array" aca="1" ref="F672" ca="1">IF(
    COUNTIFS('3.DNAExtractions'!E:E, B672, '3.DNAExtractions'!Y:Y, "Y") &gt; 0,
    _xlfn.TEXTJOIN(", ", TRUE, IF(('3.DNAExtractions'!E:E = B672) * ('3.DNAExtractions'!Y:Y = "Y"), '3.DNAExtractions'!D:D, "")),
    IF(
        COUNTIFS('3.DNAExtractions'!E:E, B672, '3.DNAExtractions'!X:X, "Y") &gt; 0,
        _xlfn.TEXTJOIN(", ", TRUE, IF(('3.DNAExtractions'!E:E = B672) * ('3.DNAExtractions'!X:X = "Y"), '3.DNAExtractions'!D:D, "")),
        "Awaiting Status"
    )
)</f>
        <v>Extracted</v>
      </c>
      <c r="G672" s="45" t="s">
        <v>92</v>
      </c>
      <c r="H672" s="8" t="str" cm="1">
        <f t="array" aca="1" ref="H672" ca="1">IF(
    G672="N",
    "",
    IF(
        COUNTIFS('4.Illumina'!E:E, B672, '4.Illumina'!R:R, "Y") &gt; 0,
        _xlfn.TEXTJOIN(", ", TRUE, IF(('4.Illumina'!E:E = B672) * ('4.Illumina'!R:R = "Y"), '4.Illumina'!D:D, "")),
        IF(
            COUNTIFS('4.Illumina'!E:E, B672, '4.Illumina'!Q:Q, "Y") &gt; 0,
            _xlfn.TEXTJOIN(", ", TRUE, IF(('4.Illumina'!E:E = B672) * ('4.Illumina'!Q:Q = "Y"), '4.Illumina'!D:D, "")),
            "Awaiting Status"
        )
    )
)</f>
        <v>Sequenced</v>
      </c>
      <c r="I672" s="26" t="s">
        <v>94</v>
      </c>
      <c r="J672" s="56" t="str" cm="1">
        <f t="array" aca="1" ref="J672" ca="1">IF(
    I672="N",
    "",
    IF(
        COUNTIFS('4.PacBio'!E:E, B672, '4.PacBio'!W:W, "Y") &gt; 0,
        _xlfn.TEXTJOIN(", ", TRUE, IF(('4.PacBio'!E:E = B672) * ('4.PacBio'!W:W = "Y"), '4.PacBio'!D:D, "")),
        IF(
            COUNTIFS('4.PacBio'!E:E, B672, '4.PacBio'!V:V, "Y") &gt; 0,
            _xlfn.TEXTJOIN(", ", TRUE, IF(('4.PacBio'!E:E = B672) * ('4.PacBio'!V:V = "Y"), '4.PacBio'!D:D, "")),
            "Awaiting Status"
        )
    )
)</f>
        <v/>
      </c>
      <c r="K672" s="181" t="s">
        <v>94</v>
      </c>
      <c r="L672" s="8" t="str" cm="1">
        <f t="array" aca="1" ref="L672" ca="1">IF(
    K672="N",
    "",
    IF(
        COUNTIFS('4.HiCLibrary'!E:E, B672, '4.HiCLibrary'!V:V, "Y") &gt; 0,
        _xlfn.TEXTJOIN(", ", TRUE, IF(('4.HiCLibrary'!E:E = B672) * ('4.HiCLibrary'!V:V = "Y"), '4.HiCLibrary'!D:D, "")),
        IF(
            COUNTIFS('4.HiCLibrary'!E:E, B672, '4.HiCLibrary'!U:U, "Y") &gt; 0,
            _xlfn.TEXTJOIN(", ", TRUE, IF(('4.HiCLibrary'!E:E = B672) * ('4.HiCLibrary'!U:U = "Y"), '4.HiCLibrary'!D:D, "")),
            "Awaiting Status"
        )
    )
)</f>
        <v/>
      </c>
      <c r="M672" s="47" t="s">
        <v>94</v>
      </c>
      <c r="N672" s="56" t="str" cm="1">
        <f t="array" aca="1" ref="N672" ca="1">IF(
    M672="N",
    "",
    IF(
        COUNTIFS('4.ONT'!E:E, B672, '4.ONT'!Q:Q, "Y") &gt; 0,
        _xlfn.TEXTJOIN(", ", TRUE, IF(('4.ONT'!E:E = B672) * ('4.ONT'!Q:Q = "Y"), '4.ONT'!D:D, "")),
        IF(
            COUNTIFS('4.ONT'!E:E, B672, '4.ONT'!P:P, "Y") &gt; 0,
            _xlfn.TEXTJOIN(", ", TRUE, IF(('4.ONT'!E:E = B672) * ('4.ONT'!P:P = "Y"), '4.ONT'!D:D, "")),
            "Awaiting Status"
        )
    )
)</f>
        <v/>
      </c>
      <c r="O672" s="60" t="s">
        <v>94</v>
      </c>
      <c r="P672" s="60" t="str" cm="1">
        <f t="array" aca="1" ref="P672" ca="1">IF(
    O672="N",
    "",
    IF(
        COUNTIFS('3.RNAExtractions'!E:E, B672, '3.RNAExtractions'!Z:Z, "Y") &gt; 0,
        _xlfn.TEXTJOIN(", ", TRUE, IF(('3.RNAExtractions'!E:E = B672) * ('3.RNAExtractions'!Z:Z = "Y"), '3.RNAExtractions'!D:D, "")),
        IF(
            COUNTIFS('3.RNAExtractions'!E:E, B672, '3.RNAExtractions'!Y:Y, "Y") &gt; 0,
            _xlfn.TEXTJOIN(", ", TRUE, IF(('3.RNAExtractions'!E:E = B672) * ('3.RNAExtractions'!Y:Y = "Y"), '3.RNAExtractions'!D:D, "")),
            "Awaiting Status"
        )
    )
)</f>
        <v/>
      </c>
      <c r="Q672" s="26" t="s">
        <v>94</v>
      </c>
      <c r="R672" s="60" t="str" cm="1">
        <f t="array" aca="1" ref="R672" ca="1">IF(
    Q672="N",
    "",
    IF(
        COUNTIFS('4.RNAIllumina'!E:E, B672, '4.RNAIllumina'!Y:Y, "Y") &gt; 0,
        _xlfn.TEXTJOIN(", ", TRUE, IF(('4.RNAIllumina'!E:E = B672) * ('4.RNAIllumina'!Y:Y = "Y"), '4.RNAIllumina'!D:D, "")),
        IF(
            COUNTIFS('4.RNAIllumina'!E:E, B672, '4.RNAIllumina'!X:X, "Y") &gt; 0,
            _xlfn.TEXTJOIN(", ", TRUE, IF(('4.RNAIllumina'!E:E = B672) * ('4.RNAIllumina'!X:X = "Y"), '4.RNAIllumina'!D:D, "")),
            "Awaiting Status"
        )
    )
)</f>
        <v/>
      </c>
      <c r="T672" s="6" t="str">
        <f ca="1">VLOOKUP($B672,'1.MetaData'!$B:$H,2,FALSE)</f>
        <v>OG671</v>
      </c>
      <c r="U672" s="7" t="str">
        <f ca="1">VLOOKUP($B672,'1.MetaData'!$B:$H,3,FALSE)</f>
        <v>Cephalopholis argus</v>
      </c>
      <c r="V672" s="7" t="str">
        <f ca="1">VLOOKUP($B672,'1.MetaData'!$B:$H,4,FALSE)</f>
        <v>Peacock cod</v>
      </c>
      <c r="W672" s="6" t="str">
        <f ca="1">VLOOKUP($B672,'1.MetaData'!$B:$H,5,FALSE)</f>
        <v>Sharah Wilson (local fisherman)</v>
      </c>
      <c r="X672" s="6" t="str">
        <f ca="1">VLOOKUP($B672,'1.MetaData'!$B:$H,6,FALSE)</f>
        <v>V13IOT Shannon Corrigan &amp; Adrianne Doran &amp; Marcelle Ayad</v>
      </c>
      <c r="Z672"/>
    </row>
    <row r="673" spans="1:26" hidden="1" x14ac:dyDescent="0.25">
      <c r="A673" s="17">
        <v>672</v>
      </c>
      <c r="B673" s="3" t="str">
        <f t="shared" ca="1" si="12"/>
        <v>OG672</v>
      </c>
      <c r="C673" s="219" t="s">
        <v>96</v>
      </c>
      <c r="D673" s="4">
        <f ca="1">COUNTIF('2.Tissue'!C:C,B673)</f>
        <v>4</v>
      </c>
      <c r="E673" s="4">
        <f ca="1">COUNTIFS('3.DNAExtractions'!$E:$E,$B673,'3.DNAExtractions'!$D:$D,E$1)</f>
        <v>2</v>
      </c>
      <c r="F673" s="2" t="str" cm="1">
        <f t="array" aca="1" ref="F673" ca="1">IF(
    COUNTIFS('3.DNAExtractions'!E:E, B673, '3.DNAExtractions'!Y:Y, "Y") &gt; 0,
    _xlfn.TEXTJOIN(", ", TRUE, IF(('3.DNAExtractions'!E:E = B673) * ('3.DNAExtractions'!Y:Y = "Y"), '3.DNAExtractions'!D:D, "")),
    IF(
        COUNTIFS('3.DNAExtractions'!E:E, B673, '3.DNAExtractions'!X:X, "Y") &gt; 0,
        _xlfn.TEXTJOIN(", ", TRUE, IF(('3.DNAExtractions'!E:E = B673) * ('3.DNAExtractions'!X:X = "Y"), '3.DNAExtractions'!D:D, "")),
        "Awaiting Status"
    )
)</f>
        <v>Extracted</v>
      </c>
      <c r="G673" s="45" t="s">
        <v>94</v>
      </c>
      <c r="H673" s="8" t="str" cm="1">
        <f t="array" aca="1" ref="H673" ca="1">IF(
    G673="N",
    "",
    IF(
        COUNTIFS('4.Illumina'!E:E, B673, '4.Illumina'!R:R, "Y") &gt; 0,
        _xlfn.TEXTJOIN(", ", TRUE, IF(('4.Illumina'!E:E = B673) * ('4.Illumina'!R:R = "Y"), '4.Illumina'!D:D, "")),
        IF(
            COUNTIFS('4.Illumina'!E:E, B673, '4.Illumina'!Q:Q, "Y") &gt; 0,
            _xlfn.TEXTJOIN(", ", TRUE, IF(('4.Illumina'!E:E = B673) * ('4.Illumina'!Q:Q = "Y"), '4.Illumina'!D:D, "")),
            "Awaiting Status"
        )
    )
)</f>
        <v/>
      </c>
      <c r="I673" s="26" t="s">
        <v>92</v>
      </c>
      <c r="J673" s="56" t="str" cm="1">
        <f t="array" aca="1" ref="J673" ca="1">IF(
    I673="N",
    "",
    IF(
        COUNTIFS('4.PacBio'!E:E, B673, '4.PacBio'!W:W, "Y") &gt; 0,
        _xlfn.TEXTJOIN(", ", TRUE, IF(('4.PacBio'!E:E = B673) * ('4.PacBio'!W:W = "Y"), '4.PacBio'!D:D, "")),
        IF(
            COUNTIFS('4.PacBio'!E:E, B673, '4.PacBio'!V:V, "Y") &gt; 0,
            _xlfn.TEXTJOIN(", ", TRUE, IF(('4.PacBio'!E:E = B673) * ('4.PacBio'!V:V = "Y"), '4.PacBio'!D:D, "")),
            "Awaiting Status"
        )
    )
)</f>
        <v>Sequenced</v>
      </c>
      <c r="K673" s="26" t="s">
        <v>92</v>
      </c>
      <c r="L673" s="8" t="str" cm="1">
        <f t="array" aca="1" ref="L673" ca="1">IF(
    K673="N",
    "",
    IF(
        COUNTIFS('4.HiCLibrary'!E:E, B673, '4.HiCLibrary'!V:V, "Y") &gt; 0,
        _xlfn.TEXTJOIN(", ", TRUE, IF(('4.HiCLibrary'!E:E = B673) * ('4.HiCLibrary'!V:V = "Y"), '4.HiCLibrary'!D:D, "")),
        IF(
            COUNTIFS('4.HiCLibrary'!E:E, B673, '4.HiCLibrary'!U:U, "Y") &gt; 0,
            _xlfn.TEXTJOIN(", ", TRUE, IF(('4.HiCLibrary'!E:E = B673) * ('4.HiCLibrary'!U:U = "Y"), '4.HiCLibrary'!D:D, "")),
            "Awaiting Status"
        )
    )
)</f>
        <v>Sequenced</v>
      </c>
      <c r="N673" s="56" t="str" cm="1">
        <f t="array" aca="1" ref="N673" ca="1">IF(
    M673="N",
    "",
    IF(
        COUNTIFS('4.ONT'!E:E, B673, '4.ONT'!Q:Q, "Y") &gt; 0,
        _xlfn.TEXTJOIN(", ", TRUE, IF(('4.ONT'!E:E = B673) * ('4.ONT'!Q:Q = "Y"), '4.ONT'!D:D, "")),
        IF(
            COUNTIFS('4.ONT'!E:E, B673, '4.ONT'!P:P, "Y") &gt; 0,
            _xlfn.TEXTJOIN(", ", TRUE, IF(('4.ONT'!E:E = B673) * ('4.ONT'!P:P = "Y"), '4.ONT'!D:D, "")),
            "Awaiting Status"
        )
    )
)</f>
        <v>Sequenced</v>
      </c>
      <c r="O673" s="26" t="s">
        <v>92</v>
      </c>
      <c r="P673" s="60" t="str" cm="1">
        <f t="array" aca="1" ref="P673" ca="1">IF(
    O673="N",
    "",
    IF(
        COUNTIFS('3.RNAExtractions'!E:E, B673, '3.RNAExtractions'!Z:Z, "Y") &gt; 0,
        _xlfn.TEXTJOIN(", ", TRUE, IF(('3.RNAExtractions'!E:E = B673) * ('3.RNAExtractions'!Z:Z = "Y"), '3.RNAExtractions'!D:D, "")),
        IF(
            COUNTIFS('3.RNAExtractions'!E:E, B673, '3.RNAExtractions'!Y:Y, "Y") &gt; 0,
            _xlfn.TEXTJOIN(", ", TRUE, IF(('3.RNAExtractions'!E:E = B673) * ('3.RNAExtractions'!Y:Y = "Y"), '3.RNAExtractions'!D:D, "")),
            "Awaiting Status"
        )
    )
)</f>
        <v>Extracted, Extracted</v>
      </c>
      <c r="Q673" s="26" t="s">
        <v>92</v>
      </c>
      <c r="R673" s="60" t="str" cm="1">
        <f t="array" aca="1" ref="R673" ca="1">IF(
    Q673="N",
    "",
    IF(
        COUNTIFS('4.RNAIllumina'!E:E, B673, '4.RNAIllumina'!Y:Y, "Y") &gt; 0,
        _xlfn.TEXTJOIN(", ", TRUE, IF(('4.RNAIllumina'!E:E = B673) * ('4.RNAIllumina'!Y:Y = "Y"), '4.RNAIllumina'!D:D, "")),
        IF(
            COUNTIFS('4.RNAIllumina'!E:E, B673, '4.RNAIllumina'!X:X, "Y") &gt; 0,
            _xlfn.TEXTJOIN(", ", TRUE, IF(('4.RNAIllumina'!E:E = B673) * ('4.RNAIllumina'!X:X = "Y"), '4.RNAIllumina'!D:D, "")),
            "Awaiting Status"
        )
    )
)</f>
        <v>Sequenced</v>
      </c>
      <c r="T673" s="6" t="str">
        <f ca="1">VLOOKUP($B673,'1.MetaData'!$B:$H,2,FALSE)</f>
        <v>OG672</v>
      </c>
      <c r="U673" s="7" t="str">
        <f ca="1">VLOOKUP($B673,'1.MetaData'!$B:$H,3,FALSE)</f>
        <v>Caesio teres</v>
      </c>
      <c r="V673" s="7" t="str">
        <f ca="1">VLOOKUP($B673,'1.MetaData'!$B:$H,4,FALSE)</f>
        <v>Blue fusilier</v>
      </c>
      <c r="W673" s="6" t="str">
        <f ca="1">VLOOKUP($B673,'1.MetaData'!$B:$H,5,FALSE)</f>
        <v>Syvatt Shonygon (local fisherman)</v>
      </c>
      <c r="X673" s="6" t="str">
        <f ca="1">VLOOKUP($B673,'1.MetaData'!$B:$H,6,FALSE)</f>
        <v>V13IOT Shannon Corrigan &amp; Adrianne Doran &amp; Marcelle Ayad</v>
      </c>
      <c r="Z673"/>
    </row>
    <row r="674" spans="1:26" x14ac:dyDescent="0.25">
      <c r="A674" s="17">
        <v>673</v>
      </c>
      <c r="B674" s="3" t="str">
        <f t="shared" ca="1" si="12"/>
        <v>OG673</v>
      </c>
      <c r="C674" s="219" t="s">
        <v>91</v>
      </c>
      <c r="D674" s="4">
        <f ca="1">COUNTIF('2.Tissue'!C:C,B674)</f>
        <v>8</v>
      </c>
      <c r="E674" s="4">
        <f ca="1">COUNTIFS('3.DNAExtractions'!$E:$E,$B674,'3.DNAExtractions'!$D:$D,E$1)</f>
        <v>1</v>
      </c>
      <c r="F674" s="2" t="str" cm="1">
        <f t="array" aca="1" ref="F674" ca="1">IF(
    COUNTIFS('3.DNAExtractions'!E:E, B674, '3.DNAExtractions'!Y:Y, "Y") &gt; 0,
    _xlfn.TEXTJOIN(", ", TRUE, IF(('3.DNAExtractions'!E:E = B674) * ('3.DNAExtractions'!Y:Y = "Y"), '3.DNAExtractions'!D:D, "")),
    IF(
        COUNTIFS('3.DNAExtractions'!E:E, B674, '3.DNAExtractions'!X:X, "Y") &gt; 0,
        _xlfn.TEXTJOIN(", ", TRUE, IF(('3.DNAExtractions'!E:E = B674) * ('3.DNAExtractions'!X:X = "Y"), '3.DNAExtractions'!D:D, "")),
        "Awaiting Status"
    )
)</f>
        <v>Extracted</v>
      </c>
      <c r="G674" s="45" t="s">
        <v>94</v>
      </c>
      <c r="H674" s="8" t="str" cm="1">
        <f t="array" aca="1" ref="H674" ca="1">IF(
    G674="N",
    "",
    IF(
        COUNTIFS('4.Illumina'!E:E, B674, '4.Illumina'!R:R, "Y") &gt; 0,
        _xlfn.TEXTJOIN(", ", TRUE, IF(('4.Illumina'!E:E = B674) * ('4.Illumina'!R:R = "Y"), '4.Illumina'!D:D, "")),
        IF(
            COUNTIFS('4.Illumina'!E:E, B674, '4.Illumina'!Q:Q, "Y") &gt; 0,
            _xlfn.TEXTJOIN(", ", TRUE, IF(('4.Illumina'!E:E = B674) * ('4.Illumina'!Q:Q = "Y"), '4.Illumina'!D:D, "")),
            "Awaiting Status"
        )
    )
)</f>
        <v/>
      </c>
      <c r="I674" s="26" t="s">
        <v>92</v>
      </c>
      <c r="J674" s="56" t="str" cm="1">
        <f t="array" aca="1" ref="J674" ca="1">IF(
    I674="N",
    "",
    IF(
        COUNTIFS('4.PacBio'!E:E, B674, '4.PacBio'!W:W, "Y") &gt; 0,
        _xlfn.TEXTJOIN(", ", TRUE, IF(('4.PacBio'!E:E = B674) * ('4.PacBio'!W:W = "Y"), '4.PacBio'!D:D, "")),
        IF(
            COUNTIFS('4.PacBio'!E:E, B674, '4.PacBio'!V:V, "Y") &gt; 0,
            _xlfn.TEXTJOIN(", ", TRUE, IF(('4.PacBio'!E:E = B674) * ('4.PacBio'!V:V = "Y"), '4.PacBio'!D:D, "")),
            "Awaiting Status"
        )
    )
)</f>
        <v>Sequenced</v>
      </c>
      <c r="K674" s="26" t="s">
        <v>92</v>
      </c>
      <c r="L674" s="8" t="str" cm="1">
        <f t="array" aca="1" ref="L674" ca="1">IF(
    K674="N",
    "",
    IF(
        COUNTIFS('4.HiCLibrary'!E:E, B674, '4.HiCLibrary'!V:V, "Y") &gt; 0,
        _xlfn.TEXTJOIN(", ", TRUE, IF(('4.HiCLibrary'!E:E = B674) * ('4.HiCLibrary'!V:V = "Y"), '4.HiCLibrary'!D:D, "")),
        IF(
            COUNTIFS('4.HiCLibrary'!E:E, B674, '4.HiCLibrary'!U:U, "Y") &gt; 0,
            _xlfn.TEXTJOIN(", ", TRUE, IF(('4.HiCLibrary'!E:E = B674) * ('4.HiCLibrary'!U:U = "Y"), '4.HiCLibrary'!D:D, "")),
            "Awaiting Status"
        )
    )
)</f>
        <v>Sequenced</v>
      </c>
      <c r="N674" s="56" t="str" cm="1">
        <f t="array" aca="1" ref="N674" ca="1">IF(
    M674="N",
    "",
    IF(
        COUNTIFS('4.ONT'!E:E, B674, '4.ONT'!Q:Q, "Y") &gt; 0,
        _xlfn.TEXTJOIN(", ", TRUE, IF(('4.ONT'!E:E = B674) * ('4.ONT'!Q:Q = "Y"), '4.ONT'!D:D, "")),
        IF(
            COUNTIFS('4.ONT'!E:E, B674, '4.ONT'!P:P, "Y") &gt; 0,
            _xlfn.TEXTJOIN(", ", TRUE, IF(('4.ONT'!E:E = B674) * ('4.ONT'!P:P = "Y"), '4.ONT'!D:D, "")),
            "Awaiting Status"
        )
    )
)</f>
        <v>Awaiting Status</v>
      </c>
      <c r="O674" s="26" t="s">
        <v>92</v>
      </c>
      <c r="P674" s="60" t="str" cm="1">
        <f t="array" aca="1" ref="P674" ca="1">IF(
    O674="N",
    "",
    IF(
        COUNTIFS('3.RNAExtractions'!E:E, B674, '3.RNAExtractions'!Z:Z, "Y") &gt; 0,
        _xlfn.TEXTJOIN(", ", TRUE, IF(('3.RNAExtractions'!E:E = B674) * ('3.RNAExtractions'!Z:Z = "Y"), '3.RNAExtractions'!D:D, "")),
        IF(
            COUNTIFS('3.RNAExtractions'!E:E, B674, '3.RNAExtractions'!Y:Y, "Y") &gt; 0,
            _xlfn.TEXTJOIN(", ", TRUE, IF(('3.RNAExtractions'!E:E = B674) * ('3.RNAExtractions'!Y:Y = "Y"), '3.RNAExtractions'!D:D, "")),
            "Awaiting Status"
        )
    )
)</f>
        <v>Extracted</v>
      </c>
      <c r="Q674" s="26" t="s">
        <v>92</v>
      </c>
      <c r="R674" s="60" t="str" cm="1">
        <f t="array" aca="1" ref="R674" ca="1">IF(
    Q674="N",
    "",
    IF(
        COUNTIFS('4.RNAIllumina'!E:E, B674, '4.RNAIllumina'!Y:Y, "Y") &gt; 0,
        _xlfn.TEXTJOIN(", ", TRUE, IF(('4.RNAIllumina'!E:E = B674) * ('4.RNAIllumina'!Y:Y = "Y"), '4.RNAIllumina'!D:D, "")),
        IF(
            COUNTIFS('4.RNAIllumina'!E:E, B674, '4.RNAIllumina'!X:X, "Y") &gt; 0,
            _xlfn.TEXTJOIN(", ", TRUE, IF(('4.RNAIllumina'!E:E = B674) * ('4.RNAIllumina'!X:X = "Y"), '4.RNAIllumina'!D:D, "")),
            "Awaiting Status"
        )
    )
)</f>
        <v>Awaiting Status</v>
      </c>
      <c r="T674" s="6" t="str">
        <f ca="1">VLOOKUP($B674,'1.MetaData'!$B:$H,2,FALSE)</f>
        <v>OG673</v>
      </c>
      <c r="U674" s="7" t="str">
        <f ca="1">VLOOKUP($B674,'1.MetaData'!$B:$H,3,FALSE)</f>
        <v>Gymnosarda unicolor</v>
      </c>
      <c r="V674" s="7" t="str">
        <f ca="1">VLOOKUP($B674,'1.MetaData'!$B:$H,4,FALSE)</f>
        <v>Dogtooth tuna</v>
      </c>
      <c r="W674" s="6" t="str">
        <f ca="1">VLOOKUP($B674,'1.MetaData'!$B:$H,5,FALSE)</f>
        <v>Kamal Borchardt (local fisherman)</v>
      </c>
      <c r="X674" s="6" t="str">
        <f ca="1">VLOOKUP($B674,'1.MetaData'!$B:$H,6,FALSE)</f>
        <v>V13IOT Shannon Corrigan &amp; Adrianne Doran &amp; Marcelle Ayad</v>
      </c>
      <c r="Z674"/>
    </row>
    <row r="675" spans="1:26" hidden="1" x14ac:dyDescent="0.25">
      <c r="A675" s="17">
        <v>674</v>
      </c>
      <c r="B675" s="3" t="str">
        <f t="shared" ca="1" si="12"/>
        <v>OG674</v>
      </c>
      <c r="C675" s="219" t="s">
        <v>93</v>
      </c>
      <c r="D675" s="4">
        <f ca="1">COUNTIF('2.Tissue'!C:C,B675)</f>
        <v>3</v>
      </c>
      <c r="E675" s="4">
        <f ca="1">COUNTIFS('3.DNAExtractions'!$E:$E,$B675,'3.DNAExtractions'!$D:$D,E$1)</f>
        <v>1</v>
      </c>
      <c r="F675" s="2" t="str" cm="1">
        <f t="array" aca="1" ref="F675" ca="1">IF(
    COUNTIFS('3.DNAExtractions'!E:E, B675, '3.DNAExtractions'!Y:Y, "Y") &gt; 0,
    _xlfn.TEXTJOIN(", ", TRUE, IF(('3.DNAExtractions'!E:E = B675) * ('3.DNAExtractions'!Y:Y = "Y"), '3.DNAExtractions'!D:D, "")),
    IF(
        COUNTIFS('3.DNAExtractions'!E:E, B675, '3.DNAExtractions'!X:X, "Y") &gt; 0,
        _xlfn.TEXTJOIN(", ", TRUE, IF(('3.DNAExtractions'!E:E = B675) * ('3.DNAExtractions'!X:X = "Y"), '3.DNAExtractions'!D:D, "")),
        "Awaiting Status"
    )
)</f>
        <v>Extracted</v>
      </c>
      <c r="G675" s="45" t="s">
        <v>92</v>
      </c>
      <c r="H675" s="8" t="str" cm="1">
        <f t="array" aca="1" ref="H675" ca="1">IF(
    G675="N",
    "",
    IF(
        COUNTIFS('4.Illumina'!E:E, B675, '4.Illumina'!R:R, "Y") &gt; 0,
        _xlfn.TEXTJOIN(", ", TRUE, IF(('4.Illumina'!E:E = B675) * ('4.Illumina'!R:R = "Y"), '4.Illumina'!D:D, "")),
        IF(
            COUNTIFS('4.Illumina'!E:E, B675, '4.Illumina'!Q:Q, "Y") &gt; 0,
            _xlfn.TEXTJOIN(", ", TRUE, IF(('4.Illumina'!E:E = B675) * ('4.Illumina'!Q:Q = "Y"), '4.Illumina'!D:D, "")),
            "Awaiting Status"
        )
    )
)</f>
        <v>Sequenced</v>
      </c>
      <c r="I675" s="26" t="s">
        <v>94</v>
      </c>
      <c r="J675" s="56" t="str" cm="1">
        <f t="array" aca="1" ref="J675" ca="1">IF(
    I675="N",
    "",
    IF(
        COUNTIFS('4.PacBio'!E:E, B675, '4.PacBio'!W:W, "Y") &gt; 0,
        _xlfn.TEXTJOIN(", ", TRUE, IF(('4.PacBio'!E:E = B675) * ('4.PacBio'!W:W = "Y"), '4.PacBio'!D:D, "")),
        IF(
            COUNTIFS('4.PacBio'!E:E, B675, '4.PacBio'!V:V, "Y") &gt; 0,
            _xlfn.TEXTJOIN(", ", TRUE, IF(('4.PacBio'!E:E = B675) * ('4.PacBio'!V:V = "Y"), '4.PacBio'!D:D, "")),
            "Awaiting Status"
        )
    )
)</f>
        <v/>
      </c>
      <c r="K675" s="181" t="s">
        <v>94</v>
      </c>
      <c r="L675" s="8" t="str" cm="1">
        <f t="array" aca="1" ref="L675" ca="1">IF(
    K675="N",
    "",
    IF(
        COUNTIFS('4.HiCLibrary'!E:E, B675, '4.HiCLibrary'!V:V, "Y") &gt; 0,
        _xlfn.TEXTJOIN(", ", TRUE, IF(('4.HiCLibrary'!E:E = B675) * ('4.HiCLibrary'!V:V = "Y"), '4.HiCLibrary'!D:D, "")),
        IF(
            COUNTIFS('4.HiCLibrary'!E:E, B675, '4.HiCLibrary'!U:U, "Y") &gt; 0,
            _xlfn.TEXTJOIN(", ", TRUE, IF(('4.HiCLibrary'!E:E = B675) * ('4.HiCLibrary'!U:U = "Y"), '4.HiCLibrary'!D:D, "")),
            "Awaiting Status"
        )
    )
)</f>
        <v/>
      </c>
      <c r="M675" s="47" t="s">
        <v>94</v>
      </c>
      <c r="N675" s="56" t="str" cm="1">
        <f t="array" aca="1" ref="N675" ca="1">IF(
    M675="N",
    "",
    IF(
        COUNTIFS('4.ONT'!E:E, B675, '4.ONT'!Q:Q, "Y") &gt; 0,
        _xlfn.TEXTJOIN(", ", TRUE, IF(('4.ONT'!E:E = B675) * ('4.ONT'!Q:Q = "Y"), '4.ONT'!D:D, "")),
        IF(
            COUNTIFS('4.ONT'!E:E, B675, '4.ONT'!P:P, "Y") &gt; 0,
            _xlfn.TEXTJOIN(", ", TRUE, IF(('4.ONT'!E:E = B675) * ('4.ONT'!P:P = "Y"), '4.ONT'!D:D, "")),
            "Awaiting Status"
        )
    )
)</f>
        <v/>
      </c>
      <c r="O675" s="60" t="s">
        <v>94</v>
      </c>
      <c r="P675" s="60" t="str" cm="1">
        <f t="array" aca="1" ref="P675" ca="1">IF(
    O675="N",
    "",
    IF(
        COUNTIFS('3.RNAExtractions'!E:E, B675, '3.RNAExtractions'!Z:Z, "Y") &gt; 0,
        _xlfn.TEXTJOIN(", ", TRUE, IF(('3.RNAExtractions'!E:E = B675) * ('3.RNAExtractions'!Z:Z = "Y"), '3.RNAExtractions'!D:D, "")),
        IF(
            COUNTIFS('3.RNAExtractions'!E:E, B675, '3.RNAExtractions'!Y:Y, "Y") &gt; 0,
            _xlfn.TEXTJOIN(", ", TRUE, IF(('3.RNAExtractions'!E:E = B675) * ('3.RNAExtractions'!Y:Y = "Y"), '3.RNAExtractions'!D:D, "")),
            "Awaiting Status"
        )
    )
)</f>
        <v/>
      </c>
      <c r="Q675" s="26" t="s">
        <v>94</v>
      </c>
      <c r="R675" s="60" t="str" cm="1">
        <f t="array" aca="1" ref="R675" ca="1">IF(
    Q675="N",
    "",
    IF(
        COUNTIFS('4.RNAIllumina'!E:E, B675, '4.RNAIllumina'!Y:Y, "Y") &gt; 0,
        _xlfn.TEXTJOIN(", ", TRUE, IF(('4.RNAIllumina'!E:E = B675) * ('4.RNAIllumina'!Y:Y = "Y"), '4.RNAIllumina'!D:D, "")),
        IF(
            COUNTIFS('4.RNAIllumina'!E:E, B675, '4.RNAIllumina'!X:X, "Y") &gt; 0,
            _xlfn.TEXTJOIN(", ", TRUE, IF(('4.RNAIllumina'!E:E = B675) * ('4.RNAIllumina'!X:X = "Y"), '4.RNAIllumina'!D:D, "")),
            "Awaiting Status"
        )
    )
)</f>
        <v/>
      </c>
      <c r="T675" s="6" t="str">
        <f ca="1">VLOOKUP($B675,'1.MetaData'!$B:$H,2,FALSE)</f>
        <v>OG674</v>
      </c>
      <c r="U675" s="7" t="str">
        <f ca="1">VLOOKUP($B675,'1.MetaData'!$B:$H,3,FALSE)</f>
        <v>Melichthys niger</v>
      </c>
      <c r="V675" s="7" t="str">
        <f ca="1">VLOOKUP($B675,'1.MetaData'!$B:$H,4,FALSE)</f>
        <v>Black triggerfish</v>
      </c>
      <c r="W675" s="6" t="str">
        <f ca="1">VLOOKUP($B675,'1.MetaData'!$B:$H,5,FALSE)</f>
        <v>Shannon Corrigan</v>
      </c>
      <c r="X675" s="6" t="str">
        <f ca="1">VLOOKUP($B675,'1.MetaData'!$B:$H,6,FALSE)</f>
        <v>V13IOT Shannon Corrigan &amp; Adrianne Doran &amp; Marcelle Ayad</v>
      </c>
      <c r="Z675"/>
    </row>
    <row r="676" spans="1:26" x14ac:dyDescent="0.25">
      <c r="A676" s="17">
        <v>675</v>
      </c>
      <c r="B676" s="3" t="str">
        <f t="shared" ca="1" si="12"/>
        <v>OG675</v>
      </c>
      <c r="C676" s="219" t="s">
        <v>109</v>
      </c>
      <c r="D676" s="4">
        <f ca="1">COUNTIF('2.Tissue'!C:C,B676)</f>
        <v>3</v>
      </c>
      <c r="E676" s="4">
        <f ca="1">COUNTIFS('3.DNAExtractions'!$E:$E,$B676,'3.DNAExtractions'!$D:$D,E$1)</f>
        <v>0</v>
      </c>
      <c r="F676" s="2" t="str" cm="1">
        <f t="array" aca="1" ref="F676" ca="1">IF(
    COUNTIFS('3.DNAExtractions'!E:E, B676, '3.DNAExtractions'!Y:Y, "Y") &gt; 0,
    _xlfn.TEXTJOIN(", ", TRUE, IF(('3.DNAExtractions'!E:E = B676) * ('3.DNAExtractions'!Y:Y = "Y"), '3.DNAExtractions'!D:D, "")),
    IF(
        COUNTIFS('3.DNAExtractions'!E:E, B676, '3.DNAExtractions'!X:X, "Y") &gt; 0,
        _xlfn.TEXTJOIN(", ", TRUE, IF(('3.DNAExtractions'!E:E = B676) * ('3.DNAExtractions'!X:X = "Y"), '3.DNAExtractions'!D:D, "")),
        "Awaiting Status"
    )
)</f>
        <v>Extraction - Nanobind</v>
      </c>
      <c r="G676" s="45" t="s">
        <v>94</v>
      </c>
      <c r="H676" s="8" t="str" cm="1">
        <f t="array" aca="1" ref="H676" ca="1">IF(
    G676="N",
    "",
    IF(
        COUNTIFS('4.Illumina'!E:E, B676, '4.Illumina'!R:R, "Y") &gt; 0,
        _xlfn.TEXTJOIN(", ", TRUE, IF(('4.Illumina'!E:E = B676) * ('4.Illumina'!R:R = "Y"), '4.Illumina'!D:D, "")),
        IF(
            COUNTIFS('4.Illumina'!E:E, B676, '4.Illumina'!Q:Q, "Y") &gt; 0,
            _xlfn.TEXTJOIN(", ", TRUE, IF(('4.Illumina'!E:E = B676) * ('4.Illumina'!Q:Q = "Y"), '4.Illumina'!D:D, "")),
            "Awaiting Status"
        )
    )
)</f>
        <v/>
      </c>
      <c r="I676" s="26" t="s">
        <v>92</v>
      </c>
      <c r="J676" s="56" t="str" cm="1">
        <f t="array" aca="1" ref="J676" ca="1">IF(
    I676="N",
    "",
    IF(
        COUNTIFS('4.PacBio'!E:E, B676, '4.PacBio'!W:W, "Y") &gt; 0,
        _xlfn.TEXTJOIN(", ", TRUE, IF(('4.PacBio'!E:E = B676) * ('4.PacBio'!W:W = "Y"), '4.PacBio'!D:D, "")),
        IF(
            COUNTIFS('4.PacBio'!E:E, B676, '4.PacBio'!V:V, "Y") &gt; 0,
            _xlfn.TEXTJOIN(", ", TRUE, IF(('4.PacBio'!E:E = B676) * ('4.PacBio'!V:V = "Y"), '4.PacBio'!D:D, "")),
            "Awaiting Status"
        )
    )
)</f>
        <v>Awaiting Status</v>
      </c>
      <c r="K676" s="26" t="s">
        <v>92</v>
      </c>
      <c r="L676" s="8" t="str" cm="1">
        <f t="array" aca="1" ref="L676" ca="1">IF(
    K676="N",
    "",
    IF(
        COUNTIFS('4.HiCLibrary'!E:E, B676, '4.HiCLibrary'!V:V, "Y") &gt; 0,
        _xlfn.TEXTJOIN(", ", TRUE, IF(('4.HiCLibrary'!E:E = B676) * ('4.HiCLibrary'!V:V = "Y"), '4.HiCLibrary'!D:D, "")),
        IF(
            COUNTIFS('4.HiCLibrary'!E:E, B676, '4.HiCLibrary'!U:U, "Y") &gt; 0,
            _xlfn.TEXTJOIN(", ", TRUE, IF(('4.HiCLibrary'!E:E = B676) * ('4.HiCLibrary'!U:U = "Y"), '4.HiCLibrary'!D:D, "")),
            "Awaiting Status"
        )
    )
)</f>
        <v>Awaiting Status</v>
      </c>
      <c r="M676" s="47"/>
      <c r="N676" s="56" t="str" cm="1">
        <f t="array" aca="1" ref="N676" ca="1">IF(
    M676="N",
    "",
    IF(
        COUNTIFS('4.ONT'!E:E, B676, '4.ONT'!Q:Q, "Y") &gt; 0,
        _xlfn.TEXTJOIN(", ", TRUE, IF(('4.ONT'!E:E = B676) * ('4.ONT'!Q:Q = "Y"), '4.ONT'!D:D, "")),
        IF(
            COUNTIFS('4.ONT'!E:E, B676, '4.ONT'!P:P, "Y") &gt; 0,
            _xlfn.TEXTJOIN(", ", TRUE, IF(('4.ONT'!E:E = B676) * ('4.ONT'!P:P = "Y"), '4.ONT'!D:D, "")),
            "Awaiting Status"
        )
    )
)</f>
        <v>Awaiting Status</v>
      </c>
      <c r="O676" s="26" t="s">
        <v>92</v>
      </c>
      <c r="P676" s="60" t="str" cm="1">
        <f t="array" aca="1" ref="P676" ca="1">IF(
    O676="N",
    "",
    IF(
        COUNTIFS('3.RNAExtractions'!E:E, B676, '3.RNAExtractions'!Z:Z, "Y") &gt; 0,
        _xlfn.TEXTJOIN(", ", TRUE, IF(('3.RNAExtractions'!E:E = B676) * ('3.RNAExtractions'!Z:Z = "Y"), '3.RNAExtractions'!D:D, "")),
        IF(
            COUNTIFS('3.RNAExtractions'!E:E, B676, '3.RNAExtractions'!Y:Y, "Y") &gt; 0,
            _xlfn.TEXTJOIN(", ", TRUE, IF(('3.RNAExtractions'!E:E = B676) * ('3.RNAExtractions'!Y:Y = "Y"), '3.RNAExtractions'!D:D, "")),
            "Awaiting Status"
        )
    )
)</f>
        <v>Awaiting Status</v>
      </c>
      <c r="Q676" s="26" t="s">
        <v>92</v>
      </c>
      <c r="R676" s="60" t="str" cm="1">
        <f t="array" aca="1" ref="R676" ca="1">IF(
    Q676="N",
    "",
    IF(
        COUNTIFS('4.RNAIllumina'!E:E, B676, '4.RNAIllumina'!Y:Y, "Y") &gt; 0,
        _xlfn.TEXTJOIN(", ", TRUE, IF(('4.RNAIllumina'!E:E = B676) * ('4.RNAIllumina'!Y:Y = "Y"), '4.RNAIllumina'!D:D, "")),
        IF(
            COUNTIFS('4.RNAIllumina'!E:E, B676, '4.RNAIllumina'!X:X, "Y") &gt; 0,
            _xlfn.TEXTJOIN(", ", TRUE, IF(('4.RNAIllumina'!E:E = B676) * ('4.RNAIllumina'!X:X = "Y"), '4.RNAIllumina'!D:D, "")),
            "Awaiting Status"
        )
    )
)</f>
        <v>Awaiting Status</v>
      </c>
      <c r="T676" s="6" t="str">
        <f ca="1">VLOOKUP($B676,'1.MetaData'!$B:$H,2,FALSE)</f>
        <v>OG675</v>
      </c>
      <c r="U676" s="7" t="str">
        <f ca="1">VLOOKUP($B676,'1.MetaData'!$B:$H,3,FALSE)</f>
        <v>Chaetodon meyeri</v>
      </c>
      <c r="V676" s="7" t="str">
        <f ca="1">VLOOKUP($B676,'1.MetaData'!$B:$H,4,FALSE)</f>
        <v>Meyer's butterfly fish</v>
      </c>
      <c r="W676" s="6" t="str">
        <f ca="1">VLOOKUP($B676,'1.MetaData'!$B:$H,5,FALSE)</f>
        <v>Shannon Corrigan</v>
      </c>
      <c r="X676" s="6" t="str">
        <f ca="1">VLOOKUP($B676,'1.MetaData'!$B:$H,6,FALSE)</f>
        <v>V13IOT Shannon Corrigan &amp; Adrianne Doran &amp; Marcelle Ayad</v>
      </c>
      <c r="Z676"/>
    </row>
    <row r="677" spans="1:26" x14ac:dyDescent="0.25">
      <c r="A677" s="17">
        <v>676</v>
      </c>
      <c r="B677" s="3" t="str">
        <f t="shared" ca="1" si="12"/>
        <v>OG676</v>
      </c>
      <c r="C677" s="219" t="s">
        <v>91</v>
      </c>
      <c r="D677" s="4">
        <f ca="1">COUNTIF('2.Tissue'!C:C,B677)</f>
        <v>4</v>
      </c>
      <c r="E677" s="4">
        <f ca="1">COUNTIFS('3.DNAExtractions'!$E:$E,$B677,'3.DNAExtractions'!$D:$D,E$1)</f>
        <v>1</v>
      </c>
      <c r="F677" s="2" t="str" cm="1">
        <f t="array" aca="1" ref="F677" ca="1">IF(
    COUNTIFS('3.DNAExtractions'!E:E, B677, '3.DNAExtractions'!Y:Y, "Y") &gt; 0,
    _xlfn.TEXTJOIN(", ", TRUE, IF(('3.DNAExtractions'!E:E = B677) * ('3.DNAExtractions'!Y:Y = "Y"), '3.DNAExtractions'!D:D, "")),
    IF(
        COUNTIFS('3.DNAExtractions'!E:E, B677, '3.DNAExtractions'!X:X, "Y") &gt; 0,
        _xlfn.TEXTJOIN(", ", TRUE, IF(('3.DNAExtractions'!E:E = B677) * ('3.DNAExtractions'!X:X = "Y"), '3.DNAExtractions'!D:D, "")),
        "Awaiting Status"
    )
)</f>
        <v>Extracted</v>
      </c>
      <c r="G677" s="45" t="s">
        <v>94</v>
      </c>
      <c r="H677" s="8" t="str" cm="1">
        <f t="array" aca="1" ref="H677" ca="1">IF(
    G677="N",
    "",
    IF(
        COUNTIFS('4.Illumina'!E:E, B677, '4.Illumina'!R:R, "Y") &gt; 0,
        _xlfn.TEXTJOIN(", ", TRUE, IF(('4.Illumina'!E:E = B677) * ('4.Illumina'!R:R = "Y"), '4.Illumina'!D:D, "")),
        IF(
            COUNTIFS('4.Illumina'!E:E, B677, '4.Illumina'!Q:Q, "Y") &gt; 0,
            _xlfn.TEXTJOIN(", ", TRUE, IF(('4.Illumina'!E:E = B677) * ('4.Illumina'!Q:Q = "Y"), '4.Illumina'!D:D, "")),
            "Awaiting Status"
        )
    )
)</f>
        <v/>
      </c>
      <c r="I677" s="26" t="s">
        <v>92</v>
      </c>
      <c r="J677" s="56" t="str" cm="1">
        <f t="array" aca="1" ref="J677" ca="1">IF(
    I677="N",
    "",
    IF(
        COUNTIFS('4.PacBio'!E:E, B677, '4.PacBio'!W:W, "Y") &gt; 0,
        _xlfn.TEXTJOIN(", ", TRUE, IF(('4.PacBio'!E:E = B677) * ('4.PacBio'!W:W = "Y"), '4.PacBio'!D:D, "")),
        IF(
            COUNTIFS('4.PacBio'!E:E, B677, '4.PacBio'!V:V, "Y") &gt; 0,
            _xlfn.TEXTJOIN(", ", TRUE, IF(('4.PacBio'!E:E = B677) * ('4.PacBio'!V:V = "Y"), '4.PacBio'!D:D, "")),
            "Awaiting Status"
        )
    )
)</f>
        <v>Sequenced</v>
      </c>
      <c r="K677" s="26" t="s">
        <v>92</v>
      </c>
      <c r="L677" s="8" t="str" cm="1">
        <f t="array" aca="1" ref="L677" ca="1">IF(
    K677="N",
    "",
    IF(
        COUNTIFS('4.HiCLibrary'!E:E, B677, '4.HiCLibrary'!V:V, "Y") &gt; 0,
        _xlfn.TEXTJOIN(", ", TRUE, IF(('4.HiCLibrary'!E:E = B677) * ('4.HiCLibrary'!V:V = "Y"), '4.HiCLibrary'!D:D, "")),
        IF(
            COUNTIFS('4.HiCLibrary'!E:E, B677, '4.HiCLibrary'!U:U, "Y") &gt; 0,
            _xlfn.TEXTJOIN(", ", TRUE, IF(('4.HiCLibrary'!E:E = B677) * ('4.HiCLibrary'!U:U = "Y"), '4.HiCLibrary'!D:D, "")),
            "Awaiting Status"
        )
    )
)</f>
        <v>Sequenced</v>
      </c>
      <c r="N677" s="56" t="str" cm="1">
        <f t="array" aca="1" ref="N677" ca="1">IF(
    M677="N",
    "",
    IF(
        COUNTIFS('4.ONT'!E:E, B677, '4.ONT'!Q:Q, "Y") &gt; 0,
        _xlfn.TEXTJOIN(", ", TRUE, IF(('4.ONT'!E:E = B677) * ('4.ONT'!Q:Q = "Y"), '4.ONT'!D:D, "")),
        IF(
            COUNTIFS('4.ONT'!E:E, B677, '4.ONT'!P:P, "Y") &gt; 0,
            _xlfn.TEXTJOIN(", ", TRUE, IF(('4.ONT'!E:E = B677) * ('4.ONT'!P:P = "Y"), '4.ONT'!D:D, "")),
            "Awaiting Status"
        )
    )
)</f>
        <v>Library - LSK</v>
      </c>
      <c r="O677" s="26" t="s">
        <v>92</v>
      </c>
      <c r="P677" s="60" t="str" cm="1">
        <f t="array" aca="1" ref="P677" ca="1">IF(
    O677="N",
    "",
    IF(
        COUNTIFS('3.RNAExtractions'!E:E, B677, '3.RNAExtractions'!Z:Z, "Y") &gt; 0,
        _xlfn.TEXTJOIN(", ", TRUE, IF(('3.RNAExtractions'!E:E = B677) * ('3.RNAExtractions'!Z:Z = "Y"), '3.RNAExtractions'!D:D, "")),
        IF(
            COUNTIFS('3.RNAExtractions'!E:E, B677, '3.RNAExtractions'!Y:Y, "Y") &gt; 0,
            _xlfn.TEXTJOIN(", ", TRUE, IF(('3.RNAExtractions'!E:E = B677) * ('3.RNAExtractions'!Y:Y = "Y"), '3.RNAExtractions'!D:D, "")),
            "Awaiting Status"
        )
    )
)</f>
        <v>Awaiting Status</v>
      </c>
      <c r="Q677" s="26" t="s">
        <v>92</v>
      </c>
      <c r="R677" s="60" t="str" cm="1">
        <f t="array" aca="1" ref="R677" ca="1">IF(
    Q677="N",
    "",
    IF(
        COUNTIFS('4.RNAIllumina'!E:E, B677, '4.RNAIllumina'!Y:Y, "Y") &gt; 0,
        _xlfn.TEXTJOIN(", ", TRUE, IF(('4.RNAIllumina'!E:E = B677) * ('4.RNAIllumina'!Y:Y = "Y"), '4.RNAIllumina'!D:D, "")),
        IF(
            COUNTIFS('4.RNAIllumina'!E:E, B677, '4.RNAIllumina'!X:X, "Y") &gt; 0,
            _xlfn.TEXTJOIN(", ", TRUE, IF(('4.RNAIllumina'!E:E = B677) * ('4.RNAIllumina'!X:X = "Y"), '4.RNAIllumina'!D:D, "")),
            "Awaiting Status"
        )
    )
)</f>
        <v>Awaiting Status</v>
      </c>
      <c r="T677" s="6" t="str">
        <f ca="1">VLOOKUP($B677,'1.MetaData'!$B:$H,2,FALSE)</f>
        <v>OG676</v>
      </c>
      <c r="U677" s="7" t="str">
        <f ca="1">VLOOKUP($B677,'1.MetaData'!$B:$H,3,FALSE)</f>
        <v>Acanthurus nigricans</v>
      </c>
      <c r="V677" s="7" t="str">
        <f ca="1">VLOOKUP($B677,'1.MetaData'!$B:$H,4,FALSE)</f>
        <v>Velvet surgeonfish</v>
      </c>
      <c r="W677" s="6" t="str">
        <f ca="1">VLOOKUP($B677,'1.MetaData'!$B:$H,5,FALSE)</f>
        <v>Marcelle Ayad</v>
      </c>
      <c r="X677" s="6" t="str">
        <f ca="1">VLOOKUP($B677,'1.MetaData'!$B:$H,6,FALSE)</f>
        <v>V13IOT Shannon Corrigan &amp; Adrianne Doran &amp; Marcelle Ayad</v>
      </c>
      <c r="Z677"/>
    </row>
    <row r="678" spans="1:26" hidden="1" x14ac:dyDescent="0.25">
      <c r="A678" s="17">
        <v>677</v>
      </c>
      <c r="B678" s="3" t="str">
        <f t="shared" ca="1" si="12"/>
        <v>OG677</v>
      </c>
      <c r="C678" s="219" t="s">
        <v>93</v>
      </c>
      <c r="D678" s="4">
        <f ca="1">COUNTIF('2.Tissue'!C:C,B678)</f>
        <v>4</v>
      </c>
      <c r="E678" s="4">
        <f ca="1">COUNTIFS('3.DNAExtractions'!$E:$E,$B678,'3.DNAExtractions'!$D:$D,E$1)</f>
        <v>1</v>
      </c>
      <c r="F678" s="2" t="str" cm="1">
        <f t="array" aca="1" ref="F678" ca="1">IF(
    COUNTIFS('3.DNAExtractions'!E:E, B678, '3.DNAExtractions'!Y:Y, "Y") &gt; 0,
    _xlfn.TEXTJOIN(", ", TRUE, IF(('3.DNAExtractions'!E:E = B678) * ('3.DNAExtractions'!Y:Y = "Y"), '3.DNAExtractions'!D:D, "")),
    IF(
        COUNTIFS('3.DNAExtractions'!E:E, B678, '3.DNAExtractions'!X:X, "Y") &gt; 0,
        _xlfn.TEXTJOIN(", ", TRUE, IF(('3.DNAExtractions'!E:E = B678) * ('3.DNAExtractions'!X:X = "Y"), '3.DNAExtractions'!D:D, "")),
        "Awaiting Status"
    )
)</f>
        <v>Extracted</v>
      </c>
      <c r="G678" s="45" t="s">
        <v>92</v>
      </c>
      <c r="H678" s="8" t="str" cm="1">
        <f t="array" aca="1" ref="H678" ca="1">IF(
    G678="N",
    "",
    IF(
        COUNTIFS('4.Illumina'!E:E, B678, '4.Illumina'!R:R, "Y") &gt; 0,
        _xlfn.TEXTJOIN(", ", TRUE, IF(('4.Illumina'!E:E = B678) * ('4.Illumina'!R:R = "Y"), '4.Illumina'!D:D, "")),
        IF(
            COUNTIFS('4.Illumina'!E:E, B678, '4.Illumina'!Q:Q, "Y") &gt; 0,
            _xlfn.TEXTJOIN(", ", TRUE, IF(('4.Illumina'!E:E = B678) * ('4.Illumina'!Q:Q = "Y"), '4.Illumina'!D:D, "")),
            "Awaiting Status"
        )
    )
)</f>
        <v>Sequenced</v>
      </c>
      <c r="I678" s="26" t="s">
        <v>94</v>
      </c>
      <c r="J678" s="56" t="str" cm="1">
        <f t="array" aca="1" ref="J678" ca="1">IF(
    I678="N",
    "",
    IF(
        COUNTIFS('4.PacBio'!E:E, B678, '4.PacBio'!W:W, "Y") &gt; 0,
        _xlfn.TEXTJOIN(", ", TRUE, IF(('4.PacBio'!E:E = B678) * ('4.PacBio'!W:W = "Y"), '4.PacBio'!D:D, "")),
        IF(
            COUNTIFS('4.PacBio'!E:E, B678, '4.PacBio'!V:V, "Y") &gt; 0,
            _xlfn.TEXTJOIN(", ", TRUE, IF(('4.PacBio'!E:E = B678) * ('4.PacBio'!V:V = "Y"), '4.PacBio'!D:D, "")),
            "Awaiting Status"
        )
    )
)</f>
        <v/>
      </c>
      <c r="K678" s="181" t="s">
        <v>94</v>
      </c>
      <c r="L678" s="8" t="str" cm="1">
        <f t="array" aca="1" ref="L678" ca="1">IF(
    K678="N",
    "",
    IF(
        COUNTIFS('4.HiCLibrary'!E:E, B678, '4.HiCLibrary'!V:V, "Y") &gt; 0,
        _xlfn.TEXTJOIN(", ", TRUE, IF(('4.HiCLibrary'!E:E = B678) * ('4.HiCLibrary'!V:V = "Y"), '4.HiCLibrary'!D:D, "")),
        IF(
            COUNTIFS('4.HiCLibrary'!E:E, B678, '4.HiCLibrary'!U:U, "Y") &gt; 0,
            _xlfn.TEXTJOIN(", ", TRUE, IF(('4.HiCLibrary'!E:E = B678) * ('4.HiCLibrary'!U:U = "Y"), '4.HiCLibrary'!D:D, "")),
            "Awaiting Status"
        )
    )
)</f>
        <v/>
      </c>
      <c r="M678" s="47" t="s">
        <v>94</v>
      </c>
      <c r="N678" s="56" t="str" cm="1">
        <f t="array" aca="1" ref="N678" ca="1">IF(
    M678="N",
    "",
    IF(
        COUNTIFS('4.ONT'!E:E, B678, '4.ONT'!Q:Q, "Y") &gt; 0,
        _xlfn.TEXTJOIN(", ", TRUE, IF(('4.ONT'!E:E = B678) * ('4.ONT'!Q:Q = "Y"), '4.ONT'!D:D, "")),
        IF(
            COUNTIFS('4.ONT'!E:E, B678, '4.ONT'!P:P, "Y") &gt; 0,
            _xlfn.TEXTJOIN(", ", TRUE, IF(('4.ONT'!E:E = B678) * ('4.ONT'!P:P = "Y"), '4.ONT'!D:D, "")),
            "Awaiting Status"
        )
    )
)</f>
        <v/>
      </c>
      <c r="O678" s="60" t="s">
        <v>94</v>
      </c>
      <c r="P678" s="60" t="str" cm="1">
        <f t="array" aca="1" ref="P678" ca="1">IF(
    O678="N",
    "",
    IF(
        COUNTIFS('3.RNAExtractions'!E:E, B678, '3.RNAExtractions'!Z:Z, "Y") &gt; 0,
        _xlfn.TEXTJOIN(", ", TRUE, IF(('3.RNAExtractions'!E:E = B678) * ('3.RNAExtractions'!Z:Z = "Y"), '3.RNAExtractions'!D:D, "")),
        IF(
            COUNTIFS('3.RNAExtractions'!E:E, B678, '3.RNAExtractions'!Y:Y, "Y") &gt; 0,
            _xlfn.TEXTJOIN(", ", TRUE, IF(('3.RNAExtractions'!E:E = B678) * ('3.RNAExtractions'!Y:Y = "Y"), '3.RNAExtractions'!D:D, "")),
            "Awaiting Status"
        )
    )
)</f>
        <v/>
      </c>
      <c r="Q678" s="26" t="s">
        <v>94</v>
      </c>
      <c r="R678" s="60" t="str" cm="1">
        <f t="array" aca="1" ref="R678" ca="1">IF(
    Q678="N",
    "",
    IF(
        COUNTIFS('4.RNAIllumina'!E:E, B678, '4.RNAIllumina'!Y:Y, "Y") &gt; 0,
        _xlfn.TEXTJOIN(", ", TRUE, IF(('4.RNAIllumina'!E:E = B678) * ('4.RNAIllumina'!Y:Y = "Y"), '4.RNAIllumina'!D:D, "")),
        IF(
            COUNTIFS('4.RNAIllumina'!E:E, B678, '4.RNAIllumina'!X:X, "Y") &gt; 0,
            _xlfn.TEXTJOIN(", ", TRUE, IF(('4.RNAIllumina'!E:E = B678) * ('4.RNAIllumina'!X:X = "Y"), '4.RNAIllumina'!D:D, "")),
            "Awaiting Status"
        )
    )
)</f>
        <v/>
      </c>
      <c r="T678" s="6" t="str">
        <f ca="1">VLOOKUP($B678,'1.MetaData'!$B:$H,2,FALSE)</f>
        <v>OG677</v>
      </c>
      <c r="U678" s="7" t="str">
        <f ca="1">VLOOKUP($B678,'1.MetaData'!$B:$H,3,FALSE)</f>
        <v>Acanthurus triostegus</v>
      </c>
      <c r="V678" s="7" t="str">
        <f ca="1">VLOOKUP($B678,'1.MetaData'!$B:$H,4,FALSE)</f>
        <v>Convict surgeonfish</v>
      </c>
      <c r="W678" s="6" t="str">
        <f ca="1">VLOOKUP($B678,'1.MetaData'!$B:$H,5,FALSE)</f>
        <v>Marcelle Ayad</v>
      </c>
      <c r="X678" s="6" t="str">
        <f ca="1">VLOOKUP($B678,'1.MetaData'!$B:$H,6,FALSE)</f>
        <v>V13IOT Shannon Corrigan &amp; Adrianne Doran &amp; Marcelle Ayad</v>
      </c>
      <c r="Z678"/>
    </row>
    <row r="679" spans="1:26" x14ac:dyDescent="0.25">
      <c r="A679" s="17">
        <v>678</v>
      </c>
      <c r="B679" s="3" t="str">
        <f t="shared" ca="1" si="12"/>
        <v>OG678</v>
      </c>
      <c r="C679" s="219" t="s">
        <v>91</v>
      </c>
      <c r="D679" s="4">
        <f ca="1">COUNTIF('2.Tissue'!C:C,B679)</f>
        <v>3</v>
      </c>
      <c r="E679" s="4">
        <f ca="1">COUNTIFS('3.DNAExtractions'!$E:$E,$B679,'3.DNAExtractions'!$D:$D,E$1)</f>
        <v>1</v>
      </c>
      <c r="F679" s="2" t="str" cm="1">
        <f t="array" aca="1" ref="F679" ca="1">IF(
    COUNTIFS('3.DNAExtractions'!E:E, B679, '3.DNAExtractions'!Y:Y, "Y") &gt; 0,
    _xlfn.TEXTJOIN(", ", TRUE, IF(('3.DNAExtractions'!E:E = B679) * ('3.DNAExtractions'!Y:Y = "Y"), '3.DNAExtractions'!D:D, "")),
    IF(
        COUNTIFS('3.DNAExtractions'!E:E, B679, '3.DNAExtractions'!X:X, "Y") &gt; 0,
        _xlfn.TEXTJOIN(", ", TRUE, IF(('3.DNAExtractions'!E:E = B679) * ('3.DNAExtractions'!X:X = "Y"), '3.DNAExtractions'!D:D, "")),
        "Awaiting Status"
    )
)</f>
        <v>Extracted</v>
      </c>
      <c r="G679" s="45" t="s">
        <v>94</v>
      </c>
      <c r="H679" s="8" t="str" cm="1">
        <f t="array" aca="1" ref="H679" ca="1">IF(
    G679="N",
    "",
    IF(
        COUNTIFS('4.Illumina'!E:E, B679, '4.Illumina'!R:R, "Y") &gt; 0,
        _xlfn.TEXTJOIN(", ", TRUE, IF(('4.Illumina'!E:E = B679) * ('4.Illumina'!R:R = "Y"), '4.Illumina'!D:D, "")),
        IF(
            COUNTIFS('4.Illumina'!E:E, B679, '4.Illumina'!Q:Q, "Y") &gt; 0,
            _xlfn.TEXTJOIN(", ", TRUE, IF(('4.Illumina'!E:E = B679) * ('4.Illumina'!Q:Q = "Y"), '4.Illumina'!D:D, "")),
            "Awaiting Status"
        )
    )
)</f>
        <v/>
      </c>
      <c r="I679" s="26" t="s">
        <v>92</v>
      </c>
      <c r="J679" s="56" t="str" cm="1">
        <f t="array" aca="1" ref="J679" ca="1">IF(
    I679="N",
    "",
    IF(
        COUNTIFS('4.PacBio'!E:E, B679, '4.PacBio'!W:W, "Y") &gt; 0,
        _xlfn.TEXTJOIN(", ", TRUE, IF(('4.PacBio'!E:E = B679) * ('4.PacBio'!W:W = "Y"), '4.PacBio'!D:D, "")),
        IF(
            COUNTIFS('4.PacBio'!E:E, B679, '4.PacBio'!V:V, "Y") &gt; 0,
            _xlfn.TEXTJOIN(", ", TRUE, IF(('4.PacBio'!E:E = B679) * ('4.PacBio'!V:V = "Y"), '4.PacBio'!D:D, "")),
            "Awaiting Status"
        )
    )
)</f>
        <v>Sequenced</v>
      </c>
      <c r="K679" s="26" t="s">
        <v>92</v>
      </c>
      <c r="L679" s="8" t="str" cm="1">
        <f t="array" aca="1" ref="L679" ca="1">IF(
    K679="N",
    "",
    IF(
        COUNTIFS('4.HiCLibrary'!E:E, B679, '4.HiCLibrary'!V:V, "Y") &gt; 0,
        _xlfn.TEXTJOIN(", ", TRUE, IF(('4.HiCLibrary'!E:E = B679) * ('4.HiCLibrary'!V:V = "Y"), '4.HiCLibrary'!D:D, "")),
        IF(
            COUNTIFS('4.HiCLibrary'!E:E, B679, '4.HiCLibrary'!U:U, "Y") &gt; 0,
            _xlfn.TEXTJOIN(", ", TRUE, IF(('4.HiCLibrary'!E:E = B679) * ('4.HiCLibrary'!U:U = "Y"), '4.HiCLibrary'!D:D, "")),
            "Awaiting Status"
        )
    )
)</f>
        <v>Sequenced</v>
      </c>
      <c r="N679" s="56" t="str" cm="1">
        <f t="array" aca="1" ref="N679" ca="1">IF(
    M679="N",
    "",
    IF(
        COUNTIFS('4.ONT'!E:E, B679, '4.ONT'!Q:Q, "Y") &gt; 0,
        _xlfn.TEXTJOIN(", ", TRUE, IF(('4.ONT'!E:E = B679) * ('4.ONT'!Q:Q = "Y"), '4.ONT'!D:D, "")),
        IF(
            COUNTIFS('4.ONT'!E:E, B679, '4.ONT'!P:P, "Y") &gt; 0,
            _xlfn.TEXTJOIN(", ", TRUE, IF(('4.ONT'!E:E = B679) * ('4.ONT'!P:P = "Y"), '4.ONT'!D:D, "")),
            "Awaiting Status"
        )
    )
)</f>
        <v>Awaiting Status</v>
      </c>
      <c r="O679" s="26" t="s">
        <v>92</v>
      </c>
      <c r="P679" s="60" t="str" cm="1">
        <f t="array" aca="1" ref="P679" ca="1">IF(
    O679="N",
    "",
    IF(
        COUNTIFS('3.RNAExtractions'!E:E, B679, '3.RNAExtractions'!Z:Z, "Y") &gt; 0,
        _xlfn.TEXTJOIN(", ", TRUE, IF(('3.RNAExtractions'!E:E = B679) * ('3.RNAExtractions'!Z:Z = "Y"), '3.RNAExtractions'!D:D, "")),
        IF(
            COUNTIFS('3.RNAExtractions'!E:E, B679, '3.RNAExtractions'!Y:Y, "Y") &gt; 0,
            _xlfn.TEXTJOIN(", ", TRUE, IF(('3.RNAExtractions'!E:E = B679) * ('3.RNAExtractions'!Y:Y = "Y"), '3.RNAExtractions'!D:D, "")),
            "Awaiting Status"
        )
    )
)</f>
        <v>Awaiting Status</v>
      </c>
      <c r="Q679" s="26" t="s">
        <v>92</v>
      </c>
      <c r="R679" s="60" t="str" cm="1">
        <f t="array" aca="1" ref="R679" ca="1">IF(
    Q679="N",
    "",
    IF(
        COUNTIFS('4.RNAIllumina'!E:E, B679, '4.RNAIllumina'!Y:Y, "Y") &gt; 0,
        _xlfn.TEXTJOIN(", ", TRUE, IF(('4.RNAIllumina'!E:E = B679) * ('4.RNAIllumina'!Y:Y = "Y"), '4.RNAIllumina'!D:D, "")),
        IF(
            COUNTIFS('4.RNAIllumina'!E:E, B679, '4.RNAIllumina'!X:X, "Y") &gt; 0,
            _xlfn.TEXTJOIN(", ", TRUE, IF(('4.RNAIllumina'!E:E = B679) * ('4.RNAIllumina'!X:X = "Y"), '4.RNAIllumina'!D:D, "")),
            "Awaiting Status"
        )
    )
)</f>
        <v>Awaiting Status</v>
      </c>
      <c r="T679" s="6" t="str">
        <f ca="1">VLOOKUP($B679,'1.MetaData'!$B:$H,2,FALSE)</f>
        <v>OG678</v>
      </c>
      <c r="U679" s="7" t="str">
        <f ca="1">VLOOKUP($B679,'1.MetaData'!$B:$H,3,FALSE)</f>
        <v>Zanclus cornutus</v>
      </c>
      <c r="V679" s="7" t="str">
        <f ca="1">VLOOKUP($B679,'1.MetaData'!$B:$H,4,FALSE)</f>
        <v>Moorish idol</v>
      </c>
      <c r="W679" s="6" t="str">
        <f ca="1">VLOOKUP($B679,'1.MetaData'!$B:$H,5,FALSE)</f>
        <v>Marcelle Ayad</v>
      </c>
      <c r="X679" s="6" t="str">
        <f ca="1">VLOOKUP($B679,'1.MetaData'!$B:$H,6,FALSE)</f>
        <v>V13IOT Shannon Corrigan &amp; Adrianne Doran &amp; Marcelle Ayad</v>
      </c>
      <c r="Z679"/>
    </row>
    <row r="680" spans="1:26" x14ac:dyDescent="0.25">
      <c r="A680" s="17">
        <v>679</v>
      </c>
      <c r="B680" s="3" t="str">
        <f t="shared" ca="1" si="12"/>
        <v>OG679</v>
      </c>
      <c r="C680" s="219" t="s">
        <v>109</v>
      </c>
      <c r="D680" s="4">
        <f ca="1">COUNTIF('2.Tissue'!C:C,B680)</f>
        <v>4</v>
      </c>
      <c r="E680" s="4">
        <f ca="1">COUNTIFS('3.DNAExtractions'!$E:$E,$B680,'3.DNAExtractions'!$D:$D,E$1)</f>
        <v>0</v>
      </c>
      <c r="F680" s="2" t="str" cm="1">
        <f t="array" aca="1" ref="F680" ca="1">IF(
    COUNTIFS('3.DNAExtractions'!E:E, B680, '3.DNAExtractions'!Y:Y, "Y") &gt; 0,
    _xlfn.TEXTJOIN(", ", TRUE, IF(('3.DNAExtractions'!E:E = B680) * ('3.DNAExtractions'!Y:Y = "Y"), '3.DNAExtractions'!D:D, "")),
    IF(
        COUNTIFS('3.DNAExtractions'!E:E, B680, '3.DNAExtractions'!X:X, "Y") &gt; 0,
        _xlfn.TEXTJOIN(", ", TRUE, IF(('3.DNAExtractions'!E:E = B680) * ('3.DNAExtractions'!X:X = "Y"), '3.DNAExtractions'!D:D, "")),
        "Awaiting Status"
    )
)</f>
        <v>Extracted</v>
      </c>
      <c r="G680" s="45" t="s">
        <v>94</v>
      </c>
      <c r="H680" s="8" t="str" cm="1">
        <f t="array" aca="1" ref="H680" ca="1">IF(
    G680="N",
    "",
    IF(
        COUNTIFS('4.Illumina'!E:E, B680, '4.Illumina'!R:R, "Y") &gt; 0,
        _xlfn.TEXTJOIN(", ", TRUE, IF(('4.Illumina'!E:E = B680) * ('4.Illumina'!R:R = "Y"), '4.Illumina'!D:D, "")),
        IF(
            COUNTIFS('4.Illumina'!E:E, B680, '4.Illumina'!Q:Q, "Y") &gt; 0,
            _xlfn.TEXTJOIN(", ", TRUE, IF(('4.Illumina'!E:E = B680) * ('4.Illumina'!Q:Q = "Y"), '4.Illumina'!D:D, "")),
            "Awaiting Status"
        )
    )
)</f>
        <v/>
      </c>
      <c r="I680" s="26" t="s">
        <v>92</v>
      </c>
      <c r="J680" s="56" t="str" cm="1">
        <f t="array" aca="1" ref="J680" ca="1">IF(
    I680="N",
    "",
    IF(
        COUNTIFS('4.PacBio'!E:E, B680, '4.PacBio'!W:W, "Y") &gt; 0,
        _xlfn.TEXTJOIN(", ", TRUE, IF(('4.PacBio'!E:E = B680) * ('4.PacBio'!W:W = "Y"), '4.PacBio'!D:D, "")),
        IF(
            COUNTIFS('4.PacBio'!E:E, B680, '4.PacBio'!V:V, "Y") &gt; 0,
            _xlfn.TEXTJOIN(", ", TRUE, IF(('4.PacBio'!E:E = B680) * ('4.PacBio'!V:V = "Y"), '4.PacBio'!D:D, "")),
            "Awaiting Status"
        )
    )
)</f>
        <v>Awaiting Status</v>
      </c>
      <c r="K680" s="26" t="s">
        <v>92</v>
      </c>
      <c r="L680" s="8" t="str" cm="1">
        <f t="array" aca="1" ref="L680" ca="1">IF(
    K680="N",
    "",
    IF(
        COUNTIFS('4.HiCLibrary'!E:E, B680, '4.HiCLibrary'!V:V, "Y") &gt; 0,
        _xlfn.TEXTJOIN(", ", TRUE, IF(('4.HiCLibrary'!E:E = B680) * ('4.HiCLibrary'!V:V = "Y"), '4.HiCLibrary'!D:D, "")),
        IF(
            COUNTIFS('4.HiCLibrary'!E:E, B680, '4.HiCLibrary'!U:U, "Y") &gt; 0,
            _xlfn.TEXTJOIN(", ", TRUE, IF(('4.HiCLibrary'!E:E = B680) * ('4.HiCLibrary'!U:U = "Y"), '4.HiCLibrary'!D:D, "")),
            "Awaiting Status"
        )
    )
)</f>
        <v>Awaiting Status</v>
      </c>
      <c r="M680" s="47"/>
      <c r="N680" s="56" t="str" cm="1">
        <f t="array" aca="1" ref="N680" ca="1">IF(
    M680="N",
    "",
    IF(
        COUNTIFS('4.ONT'!E:E, B680, '4.ONT'!Q:Q, "Y") &gt; 0,
        _xlfn.TEXTJOIN(", ", TRUE, IF(('4.ONT'!E:E = B680) * ('4.ONT'!Q:Q = "Y"), '4.ONT'!D:D, "")),
        IF(
            COUNTIFS('4.ONT'!E:E, B680, '4.ONT'!P:P, "Y") &gt; 0,
            _xlfn.TEXTJOIN(", ", TRUE, IF(('4.ONT'!E:E = B680) * ('4.ONT'!P:P = "Y"), '4.ONT'!D:D, "")),
            "Awaiting Status"
        )
    )
)</f>
        <v>Awaiting Status</v>
      </c>
      <c r="O680" s="26" t="s">
        <v>92</v>
      </c>
      <c r="P680" s="60" t="str" cm="1">
        <f t="array" aca="1" ref="P680" ca="1">IF(
    O680="N",
    "",
    IF(
        COUNTIFS('3.RNAExtractions'!E:E, B680, '3.RNAExtractions'!Z:Z, "Y") &gt; 0,
        _xlfn.TEXTJOIN(", ", TRUE, IF(('3.RNAExtractions'!E:E = B680) * ('3.RNAExtractions'!Z:Z = "Y"), '3.RNAExtractions'!D:D, "")),
        IF(
            COUNTIFS('3.RNAExtractions'!E:E, B680, '3.RNAExtractions'!Y:Y, "Y") &gt; 0,
            _xlfn.TEXTJOIN(", ", TRUE, IF(('3.RNAExtractions'!E:E = B680) * ('3.RNAExtractions'!Y:Y = "Y"), '3.RNAExtractions'!D:D, "")),
            "Awaiting Status"
        )
    )
)</f>
        <v>Awaiting Status</v>
      </c>
      <c r="Q680" s="26" t="s">
        <v>92</v>
      </c>
      <c r="R680" s="60" t="str" cm="1">
        <f t="array" aca="1" ref="R680" ca="1">IF(
    Q680="N",
    "",
    IF(
        COUNTIFS('4.RNAIllumina'!E:E, B680, '4.RNAIllumina'!Y:Y, "Y") &gt; 0,
        _xlfn.TEXTJOIN(", ", TRUE, IF(('4.RNAIllumina'!E:E = B680) * ('4.RNAIllumina'!Y:Y = "Y"), '4.RNAIllumina'!D:D, "")),
        IF(
            COUNTIFS('4.RNAIllumina'!E:E, B680, '4.RNAIllumina'!X:X, "Y") &gt; 0,
            _xlfn.TEXTJOIN(", ", TRUE, IF(('4.RNAIllumina'!E:E = B680) * ('4.RNAIllumina'!X:X = "Y"), '4.RNAIllumina'!D:D, "")),
            "Awaiting Status"
        )
    )
)</f>
        <v>Awaiting Status</v>
      </c>
      <c r="T680" s="6" t="str">
        <f ca="1">VLOOKUP($B680,'1.MetaData'!$B:$H,2,FALSE)</f>
        <v>OG679</v>
      </c>
      <c r="U680" s="7" t="str">
        <f ca="1">VLOOKUP($B680,'1.MetaData'!$B:$H,3,FALSE)</f>
        <v>Paracanthurus hepatus</v>
      </c>
      <c r="V680" s="7" t="str">
        <f ca="1">VLOOKUP($B680,'1.MetaData'!$B:$H,4,FALSE)</f>
        <v>Blue tang</v>
      </c>
      <c r="W680" s="6" t="str">
        <f ca="1">VLOOKUP($B680,'1.MetaData'!$B:$H,5,FALSE)</f>
        <v>Marcelle Ayad</v>
      </c>
      <c r="X680" s="6" t="str">
        <f ca="1">VLOOKUP($B680,'1.MetaData'!$B:$H,6,FALSE)</f>
        <v>V13IOT Shannon Corrigan &amp; Adrianne Doran &amp; Marcelle Ayad</v>
      </c>
      <c r="Z680"/>
    </row>
    <row r="681" spans="1:26" x14ac:dyDescent="0.25">
      <c r="A681" s="17">
        <v>680</v>
      </c>
      <c r="B681" s="3" t="str">
        <f t="shared" ca="1" si="12"/>
        <v>OG680</v>
      </c>
      <c r="C681" s="219" t="s">
        <v>91</v>
      </c>
      <c r="D681" s="4">
        <f ca="1">COUNTIF('2.Tissue'!C:C,B681)</f>
        <v>4</v>
      </c>
      <c r="E681" s="4">
        <f ca="1">COUNTIFS('3.DNAExtractions'!$E:$E,$B681,'3.DNAExtractions'!$D:$D,E$1)</f>
        <v>1</v>
      </c>
      <c r="F681" s="2" t="str" cm="1">
        <f t="array" aca="1" ref="F681" ca="1">IF(
    COUNTIFS('3.DNAExtractions'!E:E, B681, '3.DNAExtractions'!Y:Y, "Y") &gt; 0,
    _xlfn.TEXTJOIN(", ", TRUE, IF(('3.DNAExtractions'!E:E = B681) * ('3.DNAExtractions'!Y:Y = "Y"), '3.DNAExtractions'!D:D, "")),
    IF(
        COUNTIFS('3.DNAExtractions'!E:E, B681, '3.DNAExtractions'!X:X, "Y") &gt; 0,
        _xlfn.TEXTJOIN(", ", TRUE, IF(('3.DNAExtractions'!E:E = B681) * ('3.DNAExtractions'!X:X = "Y"), '3.DNAExtractions'!D:D, "")),
        "Awaiting Status"
    )
)</f>
        <v>Extracted</v>
      </c>
      <c r="G681" s="45" t="s">
        <v>94</v>
      </c>
      <c r="H681" s="8" t="str" cm="1">
        <f t="array" aca="1" ref="H681" ca="1">IF(
    G681="N",
    "",
    IF(
        COUNTIFS('4.Illumina'!E:E, B681, '4.Illumina'!R:R, "Y") &gt; 0,
        _xlfn.TEXTJOIN(", ", TRUE, IF(('4.Illumina'!E:E = B681) * ('4.Illumina'!R:R = "Y"), '4.Illumina'!D:D, "")),
        IF(
            COUNTIFS('4.Illumina'!E:E, B681, '4.Illumina'!Q:Q, "Y") &gt; 0,
            _xlfn.TEXTJOIN(", ", TRUE, IF(('4.Illumina'!E:E = B681) * ('4.Illumina'!Q:Q = "Y"), '4.Illumina'!D:D, "")),
            "Awaiting Status"
        )
    )
)</f>
        <v/>
      </c>
      <c r="I681" s="26" t="s">
        <v>92</v>
      </c>
      <c r="J681" s="56" t="str" cm="1">
        <f t="array" aca="1" ref="J681" ca="1">IF(
    I681="N",
    "",
    IF(
        COUNTIFS('4.PacBio'!E:E, B681, '4.PacBio'!W:W, "Y") &gt; 0,
        _xlfn.TEXTJOIN(", ", TRUE, IF(('4.PacBio'!E:E = B681) * ('4.PacBio'!W:W = "Y"), '4.PacBio'!D:D, "")),
        IF(
            COUNTIFS('4.PacBio'!E:E, B681, '4.PacBio'!V:V, "Y") &gt; 0,
            _xlfn.TEXTJOIN(", ", TRUE, IF(('4.PacBio'!E:E = B681) * ('4.PacBio'!V:V = "Y"), '4.PacBio'!D:D, "")),
            "Awaiting Status"
        )
    )
)</f>
        <v>Sequenced</v>
      </c>
      <c r="K681" s="26" t="s">
        <v>92</v>
      </c>
      <c r="L681" s="8" t="str" cm="1">
        <f t="array" aca="1" ref="L681" ca="1">IF(
    K681="N",
    "",
    IF(
        COUNTIFS('4.HiCLibrary'!E:E, B681, '4.HiCLibrary'!V:V, "Y") &gt; 0,
        _xlfn.TEXTJOIN(", ", TRUE, IF(('4.HiCLibrary'!E:E = B681) * ('4.HiCLibrary'!V:V = "Y"), '4.HiCLibrary'!D:D, "")),
        IF(
            COUNTIFS('4.HiCLibrary'!E:E, B681, '4.HiCLibrary'!U:U, "Y") &gt; 0,
            _xlfn.TEXTJOIN(", ", TRUE, IF(('4.HiCLibrary'!E:E = B681) * ('4.HiCLibrary'!U:U = "Y"), '4.HiCLibrary'!D:D, "")),
            "Awaiting Status"
        )
    )
)</f>
        <v>State 3 - Proximity Ligation</v>
      </c>
      <c r="M681" s="47"/>
      <c r="N681" s="56" t="str" cm="1">
        <f t="array" aca="1" ref="N681" ca="1">IF(
    M681="N",
    "",
    IF(
        COUNTIFS('4.ONT'!E:E, B681, '4.ONT'!Q:Q, "Y") &gt; 0,
        _xlfn.TEXTJOIN(", ", TRUE, IF(('4.ONT'!E:E = B681) * ('4.ONT'!Q:Q = "Y"), '4.ONT'!D:D, "")),
        IF(
            COUNTIFS('4.ONT'!E:E, B681, '4.ONT'!P:P, "Y") &gt; 0,
            _xlfn.TEXTJOIN(", ", TRUE, IF(('4.ONT'!E:E = B681) * ('4.ONT'!P:P = "Y"), '4.ONT'!D:D, "")),
            "Awaiting Status"
        )
    )
)</f>
        <v>Awaiting Status</v>
      </c>
      <c r="O681" s="26" t="s">
        <v>92</v>
      </c>
      <c r="P681" s="60" t="str" cm="1">
        <f t="array" aca="1" ref="P681" ca="1">IF(
    O681="N",
    "",
    IF(
        COUNTIFS('3.RNAExtractions'!E:E, B681, '3.RNAExtractions'!Z:Z, "Y") &gt; 0,
        _xlfn.TEXTJOIN(", ", TRUE, IF(('3.RNAExtractions'!E:E = B681) * ('3.RNAExtractions'!Z:Z = "Y"), '3.RNAExtractions'!D:D, "")),
        IF(
            COUNTIFS('3.RNAExtractions'!E:E, B681, '3.RNAExtractions'!Y:Y, "Y") &gt; 0,
            _xlfn.TEXTJOIN(", ", TRUE, IF(('3.RNAExtractions'!E:E = B681) * ('3.RNAExtractions'!Y:Y = "Y"), '3.RNAExtractions'!D:D, "")),
            "Awaiting Status"
        )
    )
)</f>
        <v>Awaiting Status</v>
      </c>
      <c r="Q681" s="26" t="s">
        <v>92</v>
      </c>
      <c r="R681" s="60" t="str" cm="1">
        <f t="array" aca="1" ref="R681" ca="1">IF(
    Q681="N",
    "",
    IF(
        COUNTIFS('4.RNAIllumina'!E:E, B681, '4.RNAIllumina'!Y:Y, "Y") &gt; 0,
        _xlfn.TEXTJOIN(", ", TRUE, IF(('4.RNAIllumina'!E:E = B681) * ('4.RNAIllumina'!Y:Y = "Y"), '4.RNAIllumina'!D:D, "")),
        IF(
            COUNTIFS('4.RNAIllumina'!E:E, B681, '4.RNAIllumina'!X:X, "Y") &gt; 0,
            _xlfn.TEXTJOIN(", ", TRUE, IF(('4.RNAIllumina'!E:E = B681) * ('4.RNAIllumina'!X:X = "Y"), '4.RNAIllumina'!D:D, "")),
            "Awaiting Status"
        )
    )
)</f>
        <v>Awaiting Status</v>
      </c>
      <c r="T681" s="6" t="str">
        <f ca="1">VLOOKUP($B681,'1.MetaData'!$B:$H,2,FALSE)</f>
        <v>OG680</v>
      </c>
      <c r="U681" s="7" t="str">
        <f ca="1">VLOOKUP($B681,'1.MetaData'!$B:$H,3,FALSE)</f>
        <v>Aluterus scriptus</v>
      </c>
      <c r="V681" s="7" t="str">
        <f ca="1">VLOOKUP($B681,'1.MetaData'!$B:$H,4,FALSE)</f>
        <v>Scrawled leatherjacket</v>
      </c>
      <c r="W681" s="6" t="str">
        <f ca="1">VLOOKUP($B681,'1.MetaData'!$B:$H,5,FALSE)</f>
        <v>Callum and Darcy (local fisherman)</v>
      </c>
      <c r="X681" s="6" t="str">
        <f ca="1">VLOOKUP($B681,'1.MetaData'!$B:$H,6,FALSE)</f>
        <v>V13IOT Shannon Corrigan &amp; Adrianne Doran &amp; Marcelle Ayad</v>
      </c>
      <c r="Z681"/>
    </row>
    <row r="682" spans="1:26" x14ac:dyDescent="0.25">
      <c r="A682" s="17">
        <v>681</v>
      </c>
      <c r="B682" s="3" t="str">
        <f t="shared" ca="1" si="12"/>
        <v>OG681</v>
      </c>
      <c r="C682" s="219" t="s">
        <v>109</v>
      </c>
      <c r="D682" s="4">
        <f ca="1">COUNTIF('2.Tissue'!C:C,B682)</f>
        <v>4</v>
      </c>
      <c r="E682" s="4">
        <f ca="1">COUNTIFS('3.DNAExtractions'!$E:$E,$B682,'3.DNAExtractions'!$D:$D,E$1)</f>
        <v>0</v>
      </c>
      <c r="F682" s="2" t="str" cm="1">
        <f t="array" aca="1" ref="F682" ca="1">IF(
    COUNTIFS('3.DNAExtractions'!E:E, B682, '3.DNAExtractions'!Y:Y, "Y") &gt; 0,
    _xlfn.TEXTJOIN(", ", TRUE, IF(('3.DNAExtractions'!E:E = B682) * ('3.DNAExtractions'!Y:Y = "Y"), '3.DNAExtractions'!D:D, "")),
    IF(
        COUNTIFS('3.DNAExtractions'!E:E, B682, '3.DNAExtractions'!X:X, "Y") &gt; 0,
        _xlfn.TEXTJOIN(", ", TRUE, IF(('3.DNAExtractions'!E:E = B682) * ('3.DNAExtractions'!X:X = "Y"), '3.DNAExtractions'!D:D, "")),
        "Awaiting Status"
    )
)</f>
        <v>Extracted</v>
      </c>
      <c r="G682" s="45" t="s">
        <v>94</v>
      </c>
      <c r="H682" s="8" t="str" cm="1">
        <f t="array" aca="1" ref="H682" ca="1">IF(
    G682="N",
    "",
    IF(
        COUNTIFS('4.Illumina'!E:E, B682, '4.Illumina'!R:R, "Y") &gt; 0,
        _xlfn.TEXTJOIN(", ", TRUE, IF(('4.Illumina'!E:E = B682) * ('4.Illumina'!R:R = "Y"), '4.Illumina'!D:D, "")),
        IF(
            COUNTIFS('4.Illumina'!E:E, B682, '4.Illumina'!Q:Q, "Y") &gt; 0,
            _xlfn.TEXTJOIN(", ", TRUE, IF(('4.Illumina'!E:E = B682) * ('4.Illumina'!Q:Q = "Y"), '4.Illumina'!D:D, "")),
            "Awaiting Status"
        )
    )
)</f>
        <v/>
      </c>
      <c r="I682" s="26" t="s">
        <v>92</v>
      </c>
      <c r="J682" s="56" t="str" cm="1">
        <f t="array" aca="1" ref="J682" ca="1">IF(
    I682="N",
    "",
    IF(
        COUNTIFS('4.PacBio'!E:E, B682, '4.PacBio'!W:W, "Y") &gt; 0,
        _xlfn.TEXTJOIN(", ", TRUE, IF(('4.PacBio'!E:E = B682) * ('4.PacBio'!W:W = "Y"), '4.PacBio'!D:D, "")),
        IF(
            COUNTIFS('4.PacBio'!E:E, B682, '4.PacBio'!V:V, "Y") &gt; 0,
            _xlfn.TEXTJOIN(", ", TRUE, IF(('4.PacBio'!E:E = B682) * ('4.PacBio'!V:V = "Y"), '4.PacBio'!D:D, "")),
            "Awaiting Status"
        )
    )
)</f>
        <v>Awaiting Status</v>
      </c>
      <c r="K682" s="26" t="s">
        <v>92</v>
      </c>
      <c r="L682" s="8" t="str" cm="1">
        <f t="array" aca="1" ref="L682" ca="1">IF(
    K682="N",
    "",
    IF(
        COUNTIFS('4.HiCLibrary'!E:E, B682, '4.HiCLibrary'!V:V, "Y") &gt; 0,
        _xlfn.TEXTJOIN(", ", TRUE, IF(('4.HiCLibrary'!E:E = B682) * ('4.HiCLibrary'!V:V = "Y"), '4.HiCLibrary'!D:D, "")),
        IF(
            COUNTIFS('4.HiCLibrary'!E:E, B682, '4.HiCLibrary'!U:U, "Y") &gt; 0,
            _xlfn.TEXTJOIN(", ", TRUE, IF(('4.HiCLibrary'!E:E = B682) * ('4.HiCLibrary'!U:U = "Y"), '4.HiCLibrary'!D:D, "")),
            "Awaiting Status"
        )
    )
)</f>
        <v>Awaiting Status</v>
      </c>
      <c r="M682" s="47"/>
      <c r="N682" s="56" t="str" cm="1">
        <f t="array" aca="1" ref="N682" ca="1">IF(
    M682="N",
    "",
    IF(
        COUNTIFS('4.ONT'!E:E, B682, '4.ONT'!Q:Q, "Y") &gt; 0,
        _xlfn.TEXTJOIN(", ", TRUE, IF(('4.ONT'!E:E = B682) * ('4.ONT'!Q:Q = "Y"), '4.ONT'!D:D, "")),
        IF(
            COUNTIFS('4.ONT'!E:E, B682, '4.ONT'!P:P, "Y") &gt; 0,
            _xlfn.TEXTJOIN(", ", TRUE, IF(('4.ONT'!E:E = B682) * ('4.ONT'!P:P = "Y"), '4.ONT'!D:D, "")),
            "Awaiting Status"
        )
    )
)</f>
        <v>Awaiting Status</v>
      </c>
      <c r="O682" s="26" t="s">
        <v>92</v>
      </c>
      <c r="P682" s="60" t="str" cm="1">
        <f t="array" aca="1" ref="P682" ca="1">IF(
    O682="N",
    "",
    IF(
        COUNTIFS('3.RNAExtractions'!E:E, B682, '3.RNAExtractions'!Z:Z, "Y") &gt; 0,
        _xlfn.TEXTJOIN(", ", TRUE, IF(('3.RNAExtractions'!E:E = B682) * ('3.RNAExtractions'!Z:Z = "Y"), '3.RNAExtractions'!D:D, "")),
        IF(
            COUNTIFS('3.RNAExtractions'!E:E, B682, '3.RNAExtractions'!Y:Y, "Y") &gt; 0,
            _xlfn.TEXTJOIN(", ", TRUE, IF(('3.RNAExtractions'!E:E = B682) * ('3.RNAExtractions'!Y:Y = "Y"), '3.RNAExtractions'!D:D, "")),
            "Awaiting Status"
        )
    )
)</f>
        <v>Awaiting Status</v>
      </c>
      <c r="Q682" s="26" t="s">
        <v>92</v>
      </c>
      <c r="R682" s="60" t="str" cm="1">
        <f t="array" aca="1" ref="R682" ca="1">IF(
    Q682="N",
    "",
    IF(
        COUNTIFS('4.RNAIllumina'!E:E, B682, '4.RNAIllumina'!Y:Y, "Y") &gt; 0,
        _xlfn.TEXTJOIN(", ", TRUE, IF(('4.RNAIllumina'!E:E = B682) * ('4.RNAIllumina'!Y:Y = "Y"), '4.RNAIllumina'!D:D, "")),
        IF(
            COUNTIFS('4.RNAIllumina'!E:E, B682, '4.RNAIllumina'!X:X, "Y") &gt; 0,
            _xlfn.TEXTJOIN(", ", TRUE, IF(('4.RNAIllumina'!E:E = B682) * ('4.RNAIllumina'!X:X = "Y"), '4.RNAIllumina'!D:D, "")),
            "Awaiting Status"
        )
    )
)</f>
        <v>Awaiting Status</v>
      </c>
      <c r="T682" s="6" t="str">
        <f ca="1">VLOOKUP($B682,'1.MetaData'!$B:$H,2,FALSE)</f>
        <v>OG681</v>
      </c>
      <c r="U682" s="7" t="str">
        <f ca="1">VLOOKUP($B682,'1.MetaData'!$B:$H,3,FALSE)</f>
        <v>Abudefduf sexfasciatus</v>
      </c>
      <c r="V682" s="7" t="str">
        <f ca="1">VLOOKUP($B682,'1.MetaData'!$B:$H,4,FALSE)</f>
        <v>Scissortail sergeant</v>
      </c>
      <c r="W682" s="6" t="str">
        <f ca="1">VLOOKUP($B682,'1.MetaData'!$B:$H,5,FALSE)</f>
        <v>Callum and Darcy (local fisherman)</v>
      </c>
      <c r="X682" s="6" t="str">
        <f ca="1">VLOOKUP($B682,'1.MetaData'!$B:$H,6,FALSE)</f>
        <v>V13IOT Shannon Corrigan &amp; Adrianne Doran &amp; Marcelle Ayad</v>
      </c>
      <c r="Z682"/>
    </row>
    <row r="683" spans="1:26" hidden="1" x14ac:dyDescent="0.25">
      <c r="A683" s="17">
        <v>682</v>
      </c>
      <c r="B683" s="3" t="str">
        <f t="shared" ca="1" si="12"/>
        <v>OG682</v>
      </c>
      <c r="C683" s="219" t="s">
        <v>93</v>
      </c>
      <c r="D683" s="4">
        <f ca="1">COUNTIF('2.Tissue'!C:C,B683)</f>
        <v>4</v>
      </c>
      <c r="E683" s="4">
        <f ca="1">COUNTIFS('3.DNAExtractions'!$E:$E,$B683,'3.DNAExtractions'!$D:$D,E$1)</f>
        <v>1</v>
      </c>
      <c r="F683" s="2" t="str" cm="1">
        <f t="array" aca="1" ref="F683" ca="1">IF(
    COUNTIFS('3.DNAExtractions'!E:E, B683, '3.DNAExtractions'!Y:Y, "Y") &gt; 0,
    _xlfn.TEXTJOIN(", ", TRUE, IF(('3.DNAExtractions'!E:E = B683) * ('3.DNAExtractions'!Y:Y = "Y"), '3.DNAExtractions'!D:D, "")),
    IF(
        COUNTIFS('3.DNAExtractions'!E:E, B683, '3.DNAExtractions'!X:X, "Y") &gt; 0,
        _xlfn.TEXTJOIN(", ", TRUE, IF(('3.DNAExtractions'!E:E = B683) * ('3.DNAExtractions'!X:X = "Y"), '3.DNAExtractions'!D:D, "")),
        "Awaiting Status"
    )
)</f>
        <v>Extracted</v>
      </c>
      <c r="G683" s="45" t="s">
        <v>92</v>
      </c>
      <c r="H683" s="8" t="str" cm="1">
        <f t="array" aca="1" ref="H683" ca="1">IF(
    G683="N",
    "",
    IF(
        COUNTIFS('4.Illumina'!E:E, B683, '4.Illumina'!R:R, "Y") &gt; 0,
        _xlfn.TEXTJOIN(", ", TRUE, IF(('4.Illumina'!E:E = B683) * ('4.Illumina'!R:R = "Y"), '4.Illumina'!D:D, "")),
        IF(
            COUNTIFS('4.Illumina'!E:E, B683, '4.Illumina'!Q:Q, "Y") &gt; 0,
            _xlfn.TEXTJOIN(", ", TRUE, IF(('4.Illumina'!E:E = B683) * ('4.Illumina'!Q:Q = "Y"), '4.Illumina'!D:D, "")),
            "Awaiting Status"
        )
    )
)</f>
        <v>Sequenced</v>
      </c>
      <c r="I683" s="26" t="s">
        <v>94</v>
      </c>
      <c r="J683" s="56" t="str" cm="1">
        <f t="array" aca="1" ref="J683" ca="1">IF(
    I683="N",
    "",
    IF(
        COUNTIFS('4.PacBio'!E:E, B683, '4.PacBio'!W:W, "Y") &gt; 0,
        _xlfn.TEXTJOIN(", ", TRUE, IF(('4.PacBio'!E:E = B683) * ('4.PacBio'!W:W = "Y"), '4.PacBio'!D:D, "")),
        IF(
            COUNTIFS('4.PacBio'!E:E, B683, '4.PacBio'!V:V, "Y") &gt; 0,
            _xlfn.TEXTJOIN(", ", TRUE, IF(('4.PacBio'!E:E = B683) * ('4.PacBio'!V:V = "Y"), '4.PacBio'!D:D, "")),
            "Awaiting Status"
        )
    )
)</f>
        <v/>
      </c>
      <c r="K683" s="181" t="s">
        <v>94</v>
      </c>
      <c r="L683" s="8" t="str" cm="1">
        <f t="array" aca="1" ref="L683" ca="1">IF(
    K683="N",
    "",
    IF(
        COUNTIFS('4.HiCLibrary'!E:E, B683, '4.HiCLibrary'!V:V, "Y") &gt; 0,
        _xlfn.TEXTJOIN(", ", TRUE, IF(('4.HiCLibrary'!E:E = B683) * ('4.HiCLibrary'!V:V = "Y"), '4.HiCLibrary'!D:D, "")),
        IF(
            COUNTIFS('4.HiCLibrary'!E:E, B683, '4.HiCLibrary'!U:U, "Y") &gt; 0,
            _xlfn.TEXTJOIN(", ", TRUE, IF(('4.HiCLibrary'!E:E = B683) * ('4.HiCLibrary'!U:U = "Y"), '4.HiCLibrary'!D:D, "")),
            "Awaiting Status"
        )
    )
)</f>
        <v/>
      </c>
      <c r="M683" s="47" t="s">
        <v>94</v>
      </c>
      <c r="N683" s="56" t="str" cm="1">
        <f t="array" aca="1" ref="N683" ca="1">IF(
    M683="N",
    "",
    IF(
        COUNTIFS('4.ONT'!E:E, B683, '4.ONT'!Q:Q, "Y") &gt; 0,
        _xlfn.TEXTJOIN(", ", TRUE, IF(('4.ONT'!E:E = B683) * ('4.ONT'!Q:Q = "Y"), '4.ONT'!D:D, "")),
        IF(
            COUNTIFS('4.ONT'!E:E, B683, '4.ONT'!P:P, "Y") &gt; 0,
            _xlfn.TEXTJOIN(", ", TRUE, IF(('4.ONT'!E:E = B683) * ('4.ONT'!P:P = "Y"), '4.ONT'!D:D, "")),
            "Awaiting Status"
        )
    )
)</f>
        <v/>
      </c>
      <c r="O683" s="60" t="s">
        <v>94</v>
      </c>
      <c r="P683" s="60" t="str" cm="1">
        <f t="array" aca="1" ref="P683" ca="1">IF(
    O683="N",
    "",
    IF(
        COUNTIFS('3.RNAExtractions'!E:E, B683, '3.RNAExtractions'!Z:Z, "Y") &gt; 0,
        _xlfn.TEXTJOIN(", ", TRUE, IF(('3.RNAExtractions'!E:E = B683) * ('3.RNAExtractions'!Z:Z = "Y"), '3.RNAExtractions'!D:D, "")),
        IF(
            COUNTIFS('3.RNAExtractions'!E:E, B683, '3.RNAExtractions'!Y:Y, "Y") &gt; 0,
            _xlfn.TEXTJOIN(", ", TRUE, IF(('3.RNAExtractions'!E:E = B683) * ('3.RNAExtractions'!Y:Y = "Y"), '3.RNAExtractions'!D:D, "")),
            "Awaiting Status"
        )
    )
)</f>
        <v/>
      </c>
      <c r="Q683" s="26" t="s">
        <v>94</v>
      </c>
      <c r="R683" s="60" t="str" cm="1">
        <f t="array" aca="1" ref="R683" ca="1">IF(
    Q683="N",
    "",
    IF(
        COUNTIFS('4.RNAIllumina'!E:E, B683, '4.RNAIllumina'!Y:Y, "Y") &gt; 0,
        _xlfn.TEXTJOIN(", ", TRUE, IF(('4.RNAIllumina'!E:E = B683) * ('4.RNAIllumina'!Y:Y = "Y"), '4.RNAIllumina'!D:D, "")),
        IF(
            COUNTIFS('4.RNAIllumina'!E:E, B683, '4.RNAIllumina'!X:X, "Y") &gt; 0,
            _xlfn.TEXTJOIN(", ", TRUE, IF(('4.RNAIllumina'!E:E = B683) * ('4.RNAIllumina'!X:X = "Y"), '4.RNAIllumina'!D:D, "")),
            "Awaiting Status"
        )
    )
)</f>
        <v/>
      </c>
      <c r="T683" s="6" t="str">
        <f ca="1">VLOOKUP($B683,'1.MetaData'!$B:$H,2,FALSE)</f>
        <v>OG682</v>
      </c>
      <c r="U683" s="7" t="str">
        <f ca="1">VLOOKUP($B683,'1.MetaData'!$B:$H,3,FALSE)</f>
        <v>Dascyllus trimaculatus</v>
      </c>
      <c r="V683" s="7" t="str">
        <f ca="1">VLOOKUP($B683,'1.MetaData'!$B:$H,4,FALSE)</f>
        <v>Threespot humbug</v>
      </c>
      <c r="W683" s="6" t="str">
        <f ca="1">VLOOKUP($B683,'1.MetaData'!$B:$H,5,FALSE)</f>
        <v>Callum and Darcy (local fisherman)</v>
      </c>
      <c r="X683" s="6" t="str">
        <f ca="1">VLOOKUP($B683,'1.MetaData'!$B:$H,6,FALSE)</f>
        <v>V13IOT Shannon Corrigan &amp; Adrianne Doran &amp; Marcelle Ayad</v>
      </c>
      <c r="Z683"/>
    </row>
    <row r="684" spans="1:26" x14ac:dyDescent="0.25">
      <c r="A684" s="17">
        <v>683</v>
      </c>
      <c r="B684" s="3" t="str">
        <f t="shared" ca="1" si="12"/>
        <v>OG683</v>
      </c>
      <c r="C684" s="219" t="s">
        <v>91</v>
      </c>
      <c r="D684" s="4">
        <f ca="1">COUNTIF('2.Tissue'!C:C,B684)</f>
        <v>4</v>
      </c>
      <c r="E684" s="4">
        <f ca="1">COUNTIFS('3.DNAExtractions'!$E:$E,$B684,'3.DNAExtractions'!$D:$D,E$1)</f>
        <v>3</v>
      </c>
      <c r="F684" s="2" t="str" cm="1">
        <f t="array" aca="1" ref="F684" ca="1">IF(
    COUNTIFS('3.DNAExtractions'!E:E, B684, '3.DNAExtractions'!Y:Y, "Y") &gt; 0,
    _xlfn.TEXTJOIN(", ", TRUE, IF(('3.DNAExtractions'!E:E = B684) * ('3.DNAExtractions'!Y:Y = "Y"), '3.DNAExtractions'!D:D, "")),
    IF(
        COUNTIFS('3.DNAExtractions'!E:E, B684, '3.DNAExtractions'!X:X, "Y") &gt; 0,
        _xlfn.TEXTJOIN(", ", TRUE, IF(('3.DNAExtractions'!E:E = B684) * ('3.DNAExtractions'!X:X = "Y"), '3.DNAExtractions'!D:D, "")),
        "Awaiting Status"
    )
)</f>
        <v>Extracted</v>
      </c>
      <c r="G684" s="45" t="s">
        <v>94</v>
      </c>
      <c r="H684" s="8" t="str" cm="1">
        <f t="array" aca="1" ref="H684" ca="1">IF(
    G684="N",
    "",
    IF(
        COUNTIFS('4.Illumina'!E:E, B684, '4.Illumina'!R:R, "Y") &gt; 0,
        _xlfn.TEXTJOIN(", ", TRUE, IF(('4.Illumina'!E:E = B684) * ('4.Illumina'!R:R = "Y"), '4.Illumina'!D:D, "")),
        IF(
            COUNTIFS('4.Illumina'!E:E, B684, '4.Illumina'!Q:Q, "Y") &gt; 0,
            _xlfn.TEXTJOIN(", ", TRUE, IF(('4.Illumina'!E:E = B684) * ('4.Illumina'!Q:Q = "Y"), '4.Illumina'!D:D, "")),
            "Awaiting Status"
        )
    )
)</f>
        <v/>
      </c>
      <c r="I684" s="26" t="s">
        <v>92</v>
      </c>
      <c r="J684" s="56" t="str" cm="1">
        <f t="array" aca="1" ref="J684" ca="1">IF(
    I684="N",
    "",
    IF(
        COUNTIFS('4.PacBio'!E:E, B684, '4.PacBio'!W:W, "Y") &gt; 0,
        _xlfn.TEXTJOIN(", ", TRUE, IF(('4.PacBio'!E:E = B684) * ('4.PacBio'!W:W = "Y"), '4.PacBio'!D:D, "")),
        IF(
            COUNTIFS('4.PacBio'!E:E, B684, '4.PacBio'!V:V, "Y") &gt; 0,
            _xlfn.TEXTJOIN(", ", TRUE, IF(('4.PacBio'!E:E = B684) * ('4.PacBio'!V:V = "Y"), '4.PacBio'!D:D, "")),
            "Awaiting Status"
        )
    )
)</f>
        <v>Sequenced</v>
      </c>
      <c r="K684" s="26" t="s">
        <v>92</v>
      </c>
      <c r="L684" s="8" t="str" cm="1">
        <f t="array" aca="1" ref="L684" ca="1">IF(
    K684="N",
    "",
    IF(
        COUNTIFS('4.HiCLibrary'!E:E, B684, '4.HiCLibrary'!V:V, "Y") &gt; 0,
        _xlfn.TEXTJOIN(", ", TRUE, IF(('4.HiCLibrary'!E:E = B684) * ('4.HiCLibrary'!V:V = "Y"), '4.HiCLibrary'!D:D, "")),
        IF(
            COUNTIFS('4.HiCLibrary'!E:E, B684, '4.HiCLibrary'!U:U, "Y") &gt; 0,
            _xlfn.TEXTJOIN(", ", TRUE, IF(('4.HiCLibrary'!E:E = B684) * ('4.HiCLibrary'!U:U = "Y"), '4.HiCLibrary'!D:D, "")),
            "Awaiting Status"
        )
    )
)</f>
        <v>Sequenced</v>
      </c>
      <c r="N684" s="56" t="str" cm="1">
        <f t="array" aca="1" ref="N684" ca="1">IF(
    M684="N",
    "",
    IF(
        COUNTIFS('4.ONT'!E:E, B684, '4.ONT'!Q:Q, "Y") &gt; 0,
        _xlfn.TEXTJOIN(", ", TRUE, IF(('4.ONT'!E:E = B684) * ('4.ONT'!Q:Q = "Y"), '4.ONT'!D:D, "")),
        IF(
            COUNTIFS('4.ONT'!E:E, B684, '4.ONT'!P:P, "Y") &gt; 0,
            _xlfn.TEXTJOIN(", ", TRUE, IF(('4.ONT'!E:E = B684) * ('4.ONT'!P:P = "Y"), '4.ONT'!D:D, "")),
            "Awaiting Status"
        )
    )
)</f>
        <v>Awaiting Status</v>
      </c>
      <c r="O684" s="26" t="s">
        <v>92</v>
      </c>
      <c r="P684" s="60" t="str" cm="1">
        <f t="array" aca="1" ref="P684" ca="1">IF(
    O684="N",
    "",
    IF(
        COUNTIFS('3.RNAExtractions'!E:E, B684, '3.RNAExtractions'!Z:Z, "Y") &gt; 0,
        _xlfn.TEXTJOIN(", ", TRUE, IF(('3.RNAExtractions'!E:E = B684) * ('3.RNAExtractions'!Z:Z = "Y"), '3.RNAExtractions'!D:D, "")),
        IF(
            COUNTIFS('3.RNAExtractions'!E:E, B684, '3.RNAExtractions'!Y:Y, "Y") &gt; 0,
            _xlfn.TEXTJOIN(", ", TRUE, IF(('3.RNAExtractions'!E:E = B684) * ('3.RNAExtractions'!Y:Y = "Y"), '3.RNAExtractions'!D:D, "")),
            "Awaiting Status"
        )
    )
)</f>
        <v>0</v>
      </c>
      <c r="Q684" s="26" t="s">
        <v>92</v>
      </c>
      <c r="R684" s="60" t="str" cm="1">
        <f t="array" aca="1" ref="R684" ca="1">IF(
    Q684="N",
    "",
    IF(
        COUNTIFS('4.RNAIllumina'!E:E, B684, '4.RNAIllumina'!Y:Y, "Y") &gt; 0,
        _xlfn.TEXTJOIN(", ", TRUE, IF(('4.RNAIllumina'!E:E = B684) * ('4.RNAIllumina'!Y:Y = "Y"), '4.RNAIllumina'!D:D, "")),
        IF(
            COUNTIFS('4.RNAIllumina'!E:E, B684, '4.RNAIllumina'!X:X, "Y") &gt; 0,
            _xlfn.TEXTJOIN(", ", TRUE, IF(('4.RNAIllumina'!E:E = B684) * ('4.RNAIllumina'!X:X = "Y"), '4.RNAIllumina'!D:D, "")),
            "Awaiting Status"
        )
    )
)</f>
        <v>Awaiting Status</v>
      </c>
      <c r="T684" s="6" t="str">
        <f ca="1">VLOOKUP($B684,'1.MetaData'!$B:$H,2,FALSE)</f>
        <v>OG683</v>
      </c>
      <c r="U684" s="7" t="str">
        <f ca="1">VLOOKUP($B684,'1.MetaData'!$B:$H,3,FALSE)</f>
        <v>Aphareus rutilans</v>
      </c>
      <c r="V684" s="7" t="str">
        <f ca="1">VLOOKUP($B684,'1.MetaData'!$B:$H,4,FALSE)</f>
        <v>Rusty jobfish</v>
      </c>
      <c r="W684" s="6" t="str">
        <f ca="1">VLOOKUP($B684,'1.MetaData'!$B:$H,5,FALSE)</f>
        <v>Shah Jamil (Christmas Island fisheries ranger)</v>
      </c>
      <c r="X684" s="6" t="str">
        <f ca="1">VLOOKUP($B684,'1.MetaData'!$B:$H,6,FALSE)</f>
        <v>V13IOT Shannon Corrigan &amp; Adrianne Doran &amp; Marcelle Ayad</v>
      </c>
      <c r="Z684"/>
    </row>
    <row r="685" spans="1:26" hidden="1" x14ac:dyDescent="0.25">
      <c r="A685" s="17">
        <v>684</v>
      </c>
      <c r="B685" s="3" t="str">
        <f t="shared" ca="1" si="12"/>
        <v>OG684</v>
      </c>
      <c r="C685" s="219" t="s">
        <v>93</v>
      </c>
      <c r="D685" s="4">
        <f ca="1">COUNTIF('2.Tissue'!C:C,B685)</f>
        <v>4</v>
      </c>
      <c r="E685" s="4">
        <f ca="1">COUNTIFS('3.DNAExtractions'!$E:$E,$B685,'3.DNAExtractions'!$D:$D,E$1)</f>
        <v>1</v>
      </c>
      <c r="F685" s="2" t="str" cm="1">
        <f t="array" aca="1" ref="F685" ca="1">IF(
    COUNTIFS('3.DNAExtractions'!E:E, B685, '3.DNAExtractions'!Y:Y, "Y") &gt; 0,
    _xlfn.TEXTJOIN(", ", TRUE, IF(('3.DNAExtractions'!E:E = B685) * ('3.DNAExtractions'!Y:Y = "Y"), '3.DNAExtractions'!D:D, "")),
    IF(
        COUNTIFS('3.DNAExtractions'!E:E, B685, '3.DNAExtractions'!X:X, "Y") &gt; 0,
        _xlfn.TEXTJOIN(", ", TRUE, IF(('3.DNAExtractions'!E:E = B685) * ('3.DNAExtractions'!X:X = "Y"), '3.DNAExtractions'!D:D, "")),
        "Awaiting Status"
    )
)</f>
        <v>Extracted</v>
      </c>
      <c r="G685" s="45" t="s">
        <v>92</v>
      </c>
      <c r="H685" s="8" t="str" cm="1">
        <f t="array" aca="1" ref="H685" ca="1">IF(
    G685="N",
    "",
    IF(
        COUNTIFS('4.Illumina'!E:E, B685, '4.Illumina'!R:R, "Y") &gt; 0,
        _xlfn.TEXTJOIN(", ", TRUE, IF(('4.Illumina'!E:E = B685) * ('4.Illumina'!R:R = "Y"), '4.Illumina'!D:D, "")),
        IF(
            COUNTIFS('4.Illumina'!E:E, B685, '4.Illumina'!Q:Q, "Y") &gt; 0,
            _xlfn.TEXTJOIN(", ", TRUE, IF(('4.Illumina'!E:E = B685) * ('4.Illumina'!Q:Q = "Y"), '4.Illumina'!D:D, "")),
            "Awaiting Status"
        )
    )
)</f>
        <v>Sequenced</v>
      </c>
      <c r="I685" s="26" t="s">
        <v>94</v>
      </c>
      <c r="J685" s="56" t="str" cm="1">
        <f t="array" aca="1" ref="J685" ca="1">IF(
    I685="N",
    "",
    IF(
        COUNTIFS('4.PacBio'!E:E, B685, '4.PacBio'!W:W, "Y") &gt; 0,
        _xlfn.TEXTJOIN(", ", TRUE, IF(('4.PacBio'!E:E = B685) * ('4.PacBio'!W:W = "Y"), '4.PacBio'!D:D, "")),
        IF(
            COUNTIFS('4.PacBio'!E:E, B685, '4.PacBio'!V:V, "Y") &gt; 0,
            _xlfn.TEXTJOIN(", ", TRUE, IF(('4.PacBio'!E:E = B685) * ('4.PacBio'!V:V = "Y"), '4.PacBio'!D:D, "")),
            "Awaiting Status"
        )
    )
)</f>
        <v/>
      </c>
      <c r="K685" s="181" t="s">
        <v>94</v>
      </c>
      <c r="L685" s="8" t="str" cm="1">
        <f t="array" aca="1" ref="L685" ca="1">IF(
    K685="N",
    "",
    IF(
        COUNTIFS('4.HiCLibrary'!E:E, B685, '4.HiCLibrary'!V:V, "Y") &gt; 0,
        _xlfn.TEXTJOIN(", ", TRUE, IF(('4.HiCLibrary'!E:E = B685) * ('4.HiCLibrary'!V:V = "Y"), '4.HiCLibrary'!D:D, "")),
        IF(
            COUNTIFS('4.HiCLibrary'!E:E, B685, '4.HiCLibrary'!U:U, "Y") &gt; 0,
            _xlfn.TEXTJOIN(", ", TRUE, IF(('4.HiCLibrary'!E:E = B685) * ('4.HiCLibrary'!U:U = "Y"), '4.HiCLibrary'!D:D, "")),
            "Awaiting Status"
        )
    )
)</f>
        <v/>
      </c>
      <c r="M685" s="47" t="s">
        <v>94</v>
      </c>
      <c r="N685" s="56" t="str" cm="1">
        <f t="array" aca="1" ref="N685" ca="1">IF(
    M685="N",
    "",
    IF(
        COUNTIFS('4.ONT'!E:E, B685, '4.ONT'!Q:Q, "Y") &gt; 0,
        _xlfn.TEXTJOIN(", ", TRUE, IF(('4.ONT'!E:E = B685) * ('4.ONT'!Q:Q = "Y"), '4.ONT'!D:D, "")),
        IF(
            COUNTIFS('4.ONT'!E:E, B685, '4.ONT'!P:P, "Y") &gt; 0,
            _xlfn.TEXTJOIN(", ", TRUE, IF(('4.ONT'!E:E = B685) * ('4.ONT'!P:P = "Y"), '4.ONT'!D:D, "")),
            "Awaiting Status"
        )
    )
)</f>
        <v/>
      </c>
      <c r="O685" s="60" t="s">
        <v>94</v>
      </c>
      <c r="P685" s="60" t="str" cm="1">
        <f t="array" aca="1" ref="P685" ca="1">IF(
    O685="N",
    "",
    IF(
        COUNTIFS('3.RNAExtractions'!E:E, B685, '3.RNAExtractions'!Z:Z, "Y") &gt; 0,
        _xlfn.TEXTJOIN(", ", TRUE, IF(('3.RNAExtractions'!E:E = B685) * ('3.RNAExtractions'!Z:Z = "Y"), '3.RNAExtractions'!D:D, "")),
        IF(
            COUNTIFS('3.RNAExtractions'!E:E, B685, '3.RNAExtractions'!Y:Y, "Y") &gt; 0,
            _xlfn.TEXTJOIN(", ", TRUE, IF(('3.RNAExtractions'!E:E = B685) * ('3.RNAExtractions'!Y:Y = "Y"), '3.RNAExtractions'!D:D, "")),
            "Awaiting Status"
        )
    )
)</f>
        <v/>
      </c>
      <c r="Q685" s="26" t="s">
        <v>94</v>
      </c>
      <c r="R685" s="60" t="str" cm="1">
        <f t="array" aca="1" ref="R685" ca="1">IF(
    Q685="N",
    "",
    IF(
        COUNTIFS('4.RNAIllumina'!E:E, B685, '4.RNAIllumina'!Y:Y, "Y") &gt; 0,
        _xlfn.TEXTJOIN(", ", TRUE, IF(('4.RNAIllumina'!E:E = B685) * ('4.RNAIllumina'!Y:Y = "Y"), '4.RNAIllumina'!D:D, "")),
        IF(
            COUNTIFS('4.RNAIllumina'!E:E, B685, '4.RNAIllumina'!X:X, "Y") &gt; 0,
            _xlfn.TEXTJOIN(", ", TRUE, IF(('4.RNAIllumina'!E:E = B685) * ('4.RNAIllumina'!X:X = "Y"), '4.RNAIllumina'!D:D, "")),
            "Awaiting Status"
        )
    )
)</f>
        <v/>
      </c>
      <c r="T685" s="6" t="str">
        <f ca="1">VLOOKUP($B685,'1.MetaData'!$B:$H,2,FALSE)</f>
        <v>OG684</v>
      </c>
      <c r="U685" s="7" t="str">
        <f ca="1">VLOOKUP($B685,'1.MetaData'!$B:$H,3,FALSE)</f>
        <v>Hirundichthys oxycephalus</v>
      </c>
      <c r="V685" s="7" t="str">
        <f ca="1">VLOOKUP($B685,'1.MetaData'!$B:$H,4,FALSE)</f>
        <v>Bony flyingfish</v>
      </c>
      <c r="W685" s="6" t="str">
        <f ca="1">VLOOKUP($B685,'1.MetaData'!$B:$H,5,FALSE)</f>
        <v>Found on POE deck</v>
      </c>
      <c r="X685" s="6" t="str">
        <f ca="1">VLOOKUP($B685,'1.MetaData'!$B:$H,6,FALSE)</f>
        <v>V13IOT Shannon Corrigan &amp; Adrianne Doran &amp; Marcelle Ayad</v>
      </c>
      <c r="Z685"/>
    </row>
    <row r="686" spans="1:26" hidden="1" x14ac:dyDescent="0.25">
      <c r="A686" s="17">
        <v>685</v>
      </c>
      <c r="B686" s="3" t="str">
        <f t="shared" ref="B686:B749" ca="1" si="13">_xlfn.CONCAT("OG",A686)</f>
        <v>OG685</v>
      </c>
      <c r="C686" s="219" t="s">
        <v>93</v>
      </c>
      <c r="D686" s="4">
        <f ca="1">COUNTIF('2.Tissue'!C:C,B686)</f>
        <v>1</v>
      </c>
      <c r="E686" s="4">
        <f ca="1">COUNTIFS('3.DNAExtractions'!$E:$E,$B686,'3.DNAExtractions'!$D:$D,E$1)</f>
        <v>1</v>
      </c>
      <c r="F686" s="2" t="str" cm="1">
        <f t="array" aca="1" ref="F686" ca="1">IF(
    COUNTIFS('3.DNAExtractions'!E:E, B686, '3.DNAExtractions'!Y:Y, "Y") &gt; 0,
    _xlfn.TEXTJOIN(", ", TRUE, IF(('3.DNAExtractions'!E:E = B686) * ('3.DNAExtractions'!Y:Y = "Y"), '3.DNAExtractions'!D:D, "")),
    IF(
        COUNTIFS('3.DNAExtractions'!E:E, B686, '3.DNAExtractions'!X:X, "Y") &gt; 0,
        _xlfn.TEXTJOIN(", ", TRUE, IF(('3.DNAExtractions'!E:E = B686) * ('3.DNAExtractions'!X:X = "Y"), '3.DNAExtractions'!D:D, "")),
        "Awaiting Status"
    )
)</f>
        <v>Extracted</v>
      </c>
      <c r="G686" s="45" t="s">
        <v>92</v>
      </c>
      <c r="H686" s="8" t="str" cm="1">
        <f t="array" aca="1" ref="H686" ca="1">IF(
    G686="N",
    "",
    IF(
        COUNTIFS('4.Illumina'!E:E, B686, '4.Illumina'!R:R, "Y") &gt; 0,
        _xlfn.TEXTJOIN(", ", TRUE, IF(('4.Illumina'!E:E = B686) * ('4.Illumina'!R:R = "Y"), '4.Illumina'!D:D, "")),
        IF(
            COUNTIFS('4.Illumina'!E:E, B686, '4.Illumina'!Q:Q, "Y") &gt; 0,
            _xlfn.TEXTJOIN(", ", TRUE, IF(('4.Illumina'!E:E = B686) * ('4.Illumina'!Q:Q = "Y"), '4.Illumina'!D:D, "")),
            "Awaiting Status"
        )
    )
)</f>
        <v>Sequenced</v>
      </c>
      <c r="I686" s="26" t="s">
        <v>94</v>
      </c>
      <c r="J686" s="56" t="str" cm="1">
        <f t="array" aca="1" ref="J686" ca="1">IF(
    I686="N",
    "",
    IF(
        COUNTIFS('4.PacBio'!E:E, B686, '4.PacBio'!W:W, "Y") &gt; 0,
        _xlfn.TEXTJOIN(", ", TRUE, IF(('4.PacBio'!E:E = B686) * ('4.PacBio'!W:W = "Y"), '4.PacBio'!D:D, "")),
        IF(
            COUNTIFS('4.PacBio'!E:E, B686, '4.PacBio'!V:V, "Y") &gt; 0,
            _xlfn.TEXTJOIN(", ", TRUE, IF(('4.PacBio'!E:E = B686) * ('4.PacBio'!V:V = "Y"), '4.PacBio'!D:D, "")),
            "Awaiting Status"
        )
    )
)</f>
        <v/>
      </c>
      <c r="K686" s="181" t="s">
        <v>94</v>
      </c>
      <c r="L686" s="8" t="str" cm="1">
        <f t="array" aca="1" ref="L686" ca="1">IF(
    K686="N",
    "",
    IF(
        COUNTIFS('4.HiCLibrary'!E:E, B686, '4.HiCLibrary'!V:V, "Y") &gt; 0,
        _xlfn.TEXTJOIN(", ", TRUE, IF(('4.HiCLibrary'!E:E = B686) * ('4.HiCLibrary'!V:V = "Y"), '4.HiCLibrary'!D:D, "")),
        IF(
            COUNTIFS('4.HiCLibrary'!E:E, B686, '4.HiCLibrary'!U:U, "Y") &gt; 0,
            _xlfn.TEXTJOIN(", ", TRUE, IF(('4.HiCLibrary'!E:E = B686) * ('4.HiCLibrary'!U:U = "Y"), '4.HiCLibrary'!D:D, "")),
            "Awaiting Status"
        )
    )
)</f>
        <v/>
      </c>
      <c r="M686" s="47" t="s">
        <v>94</v>
      </c>
      <c r="N686" s="56" t="str" cm="1">
        <f t="array" aca="1" ref="N686" ca="1">IF(
    M686="N",
    "",
    IF(
        COUNTIFS('4.ONT'!E:E, B686, '4.ONT'!Q:Q, "Y") &gt; 0,
        _xlfn.TEXTJOIN(", ", TRUE, IF(('4.ONT'!E:E = B686) * ('4.ONT'!Q:Q = "Y"), '4.ONT'!D:D, "")),
        IF(
            COUNTIFS('4.ONT'!E:E, B686, '4.ONT'!P:P, "Y") &gt; 0,
            _xlfn.TEXTJOIN(", ", TRUE, IF(('4.ONT'!E:E = B686) * ('4.ONT'!P:P = "Y"), '4.ONT'!D:D, "")),
            "Awaiting Status"
        )
    )
)</f>
        <v/>
      </c>
      <c r="O686" s="60" t="s">
        <v>94</v>
      </c>
      <c r="P686" s="60" t="str" cm="1">
        <f t="array" aca="1" ref="P686" ca="1">IF(
    O686="N",
    "",
    IF(
        COUNTIFS('3.RNAExtractions'!E:E, B686, '3.RNAExtractions'!Z:Z, "Y") &gt; 0,
        _xlfn.TEXTJOIN(", ", TRUE, IF(('3.RNAExtractions'!E:E = B686) * ('3.RNAExtractions'!Z:Z = "Y"), '3.RNAExtractions'!D:D, "")),
        IF(
            COUNTIFS('3.RNAExtractions'!E:E, B686, '3.RNAExtractions'!Y:Y, "Y") &gt; 0,
            _xlfn.TEXTJOIN(", ", TRUE, IF(('3.RNAExtractions'!E:E = B686) * ('3.RNAExtractions'!Y:Y = "Y"), '3.RNAExtractions'!D:D, "")),
            "Awaiting Status"
        )
    )
)</f>
        <v/>
      </c>
      <c r="Q686" s="26" t="s">
        <v>94</v>
      </c>
      <c r="R686" s="60" t="str" cm="1">
        <f t="array" aca="1" ref="R686" ca="1">IF(
    Q686="N",
    "",
    IF(
        COUNTIFS('4.RNAIllumina'!E:E, B686, '4.RNAIllumina'!Y:Y, "Y") &gt; 0,
        _xlfn.TEXTJOIN(", ", TRUE, IF(('4.RNAIllumina'!E:E = B686) * ('4.RNAIllumina'!Y:Y = "Y"), '4.RNAIllumina'!D:D, "")),
        IF(
            COUNTIFS('4.RNAIllumina'!E:E, B686, '4.RNAIllumina'!X:X, "Y") &gt; 0,
            _xlfn.TEXTJOIN(", ", TRUE, IF(('4.RNAIllumina'!E:E = B686) * ('4.RNAIllumina'!X:X = "Y"), '4.RNAIllumina'!D:D, "")),
            "Awaiting Status"
        )
    )
)</f>
        <v/>
      </c>
      <c r="T686" s="6" t="str">
        <f ca="1">VLOOKUP($B686,'1.MetaData'!$B:$H,2,FALSE)</f>
        <v>OG685</v>
      </c>
      <c r="U686" s="7" t="str">
        <f ca="1">VLOOKUP($B686,'1.MetaData'!$B:$H,3,FALSE)</f>
        <v>Spratelloides robustus</v>
      </c>
      <c r="V686" s="7" t="str">
        <f ca="1">VLOOKUP($B686,'1.MetaData'!$B:$H,4,FALSE)</f>
        <v>Blue sprat?</v>
      </c>
      <c r="W686" s="6" t="str">
        <f ca="1">VLOOKUP($B686,'1.MetaData'!$B:$H,5,FALSE)</f>
        <v>Found on POE deck</v>
      </c>
      <c r="X686" s="6" t="str">
        <f ca="1">VLOOKUP($B686,'1.MetaData'!$B:$H,6,FALSE)</f>
        <v>V13IOT Shannon Corrigan &amp; Adrianne Doran &amp; Marcelle Ayad</v>
      </c>
      <c r="Z686"/>
    </row>
    <row r="687" spans="1:26" x14ac:dyDescent="0.25">
      <c r="A687" s="17">
        <v>686</v>
      </c>
      <c r="B687" s="3" t="str">
        <f t="shared" ca="1" si="13"/>
        <v>OG686</v>
      </c>
      <c r="C687" s="219" t="s">
        <v>106</v>
      </c>
      <c r="D687" s="4">
        <f ca="1">COUNTIF('2.Tissue'!C:C,B687)</f>
        <v>3</v>
      </c>
      <c r="E687" s="4">
        <f ca="1">COUNTIFS('3.DNAExtractions'!$E:$E,$B687,'3.DNAExtractions'!$D:$D,E$1)</f>
        <v>1</v>
      </c>
      <c r="F687" s="2" t="str" cm="1">
        <f t="array" aca="1" ref="F687" ca="1">IF(
    COUNTIFS('3.DNAExtractions'!E:E, B687, '3.DNAExtractions'!Y:Y, "Y") &gt; 0,
    _xlfn.TEXTJOIN(", ", TRUE, IF(('3.DNAExtractions'!E:E = B687) * ('3.DNAExtractions'!Y:Y = "Y"), '3.DNAExtractions'!D:D, "")),
    IF(
        COUNTIFS('3.DNAExtractions'!E:E, B687, '3.DNAExtractions'!X:X, "Y") &gt; 0,
        _xlfn.TEXTJOIN(", ", TRUE, IF(('3.DNAExtractions'!E:E = B687) * ('3.DNAExtractions'!X:X = "Y"), '3.DNAExtractions'!D:D, "")),
        "Awaiting Status"
    )
)</f>
        <v>Extracted</v>
      </c>
      <c r="G687" s="45" t="s">
        <v>94</v>
      </c>
      <c r="H687" s="8" t="str" cm="1">
        <f t="array" aca="1" ref="H687" ca="1">IF(
    G687="N",
    "",
    IF(
        COUNTIFS('4.Illumina'!E:E, B687, '4.Illumina'!R:R, "Y") &gt; 0,
        _xlfn.TEXTJOIN(", ", TRUE, IF(('4.Illumina'!E:E = B687) * ('4.Illumina'!R:R = "Y"), '4.Illumina'!D:D, "")),
        IF(
            COUNTIFS('4.Illumina'!E:E, B687, '4.Illumina'!Q:Q, "Y") &gt; 0,
            _xlfn.TEXTJOIN(", ", TRUE, IF(('4.Illumina'!E:E = B687) * ('4.Illumina'!Q:Q = "Y"), '4.Illumina'!D:D, "")),
            "Awaiting Status"
        )
    )
)</f>
        <v/>
      </c>
      <c r="I687" s="26" t="s">
        <v>92</v>
      </c>
      <c r="J687" s="56" t="str" cm="1">
        <f t="array" aca="1" ref="J687" ca="1">IF(
    I687="N",
    "",
    IF(
        COUNTIFS('4.PacBio'!E:E, B687, '4.PacBio'!W:W, "Y") &gt; 0,
        _xlfn.TEXTJOIN(", ", TRUE, IF(('4.PacBio'!E:E = B687) * ('4.PacBio'!W:W = "Y"), '4.PacBio'!D:D, "")),
        IF(
            COUNTIFS('4.PacBio'!E:E, B687, '4.PacBio'!V:V, "Y") &gt; 0,
            _xlfn.TEXTJOIN(", ", TRUE, IF(('4.PacBio'!E:E = B687) * ('4.PacBio'!V:V = "Y"), '4.PacBio'!D:D, "")),
            "Awaiting Status"
        )
    )
)</f>
        <v>Sequenced</v>
      </c>
      <c r="K687" s="26" t="s">
        <v>92</v>
      </c>
      <c r="L687" s="8" t="str" cm="1">
        <f t="array" aca="1" ref="L687" ca="1">IF(
    K687="N",
    "",
    IF(
        COUNTIFS('4.HiCLibrary'!E:E, B687, '4.HiCLibrary'!V:V, "Y") &gt; 0,
        _xlfn.TEXTJOIN(", ", TRUE, IF(('4.HiCLibrary'!E:E = B687) * ('4.HiCLibrary'!V:V = "Y"), '4.HiCLibrary'!D:D, "")),
        IF(
            COUNTIFS('4.HiCLibrary'!E:E, B687, '4.HiCLibrary'!U:U, "Y") &gt; 0,
            _xlfn.TEXTJOIN(", ", TRUE, IF(('4.HiCLibrary'!E:E = B687) * ('4.HiCLibrary'!U:U = "Y"), '4.HiCLibrary'!D:D, "")),
            "Awaiting Status"
        )
    )
)</f>
        <v>Awaiting Status</v>
      </c>
      <c r="M687" s="47"/>
      <c r="N687" s="56" t="str" cm="1">
        <f t="array" aca="1" ref="N687" ca="1">IF(
    M687="N",
    "",
    IF(
        COUNTIFS('4.ONT'!E:E, B687, '4.ONT'!Q:Q, "Y") &gt; 0,
        _xlfn.TEXTJOIN(", ", TRUE, IF(('4.ONT'!E:E = B687) * ('4.ONT'!Q:Q = "Y"), '4.ONT'!D:D, "")),
        IF(
            COUNTIFS('4.ONT'!E:E, B687, '4.ONT'!P:P, "Y") &gt; 0,
            _xlfn.TEXTJOIN(", ", TRUE, IF(('4.ONT'!E:E = B687) * ('4.ONT'!P:P = "Y"), '4.ONT'!D:D, "")),
            "Awaiting Status"
        )
    )
)</f>
        <v>Awaiting Status</v>
      </c>
      <c r="O687" s="26" t="s">
        <v>92</v>
      </c>
      <c r="P687" s="60" t="str" cm="1">
        <f t="array" aca="1" ref="P687" ca="1">IF(
    O687="N",
    "",
    IF(
        COUNTIFS('3.RNAExtractions'!E:E, B687, '3.RNAExtractions'!Z:Z, "Y") &gt; 0,
        _xlfn.TEXTJOIN(", ", TRUE, IF(('3.RNAExtractions'!E:E = B687) * ('3.RNAExtractions'!Z:Z = "Y"), '3.RNAExtractions'!D:D, "")),
        IF(
            COUNTIFS('3.RNAExtractions'!E:E, B687, '3.RNAExtractions'!Y:Y, "Y") &gt; 0,
            _xlfn.TEXTJOIN(", ", TRUE, IF(('3.RNAExtractions'!E:E = B687) * ('3.RNAExtractions'!Y:Y = "Y"), '3.RNAExtractions'!D:D, "")),
            "Awaiting Status"
        )
    )
)</f>
        <v>Awaiting Status</v>
      </c>
      <c r="Q687" s="26" t="s">
        <v>92</v>
      </c>
      <c r="R687" s="60" t="str" cm="1">
        <f t="array" aca="1" ref="R687" ca="1">IF(
    Q687="N",
    "",
    IF(
        COUNTIFS('4.RNAIllumina'!E:E, B687, '4.RNAIllumina'!Y:Y, "Y") &gt; 0,
        _xlfn.TEXTJOIN(", ", TRUE, IF(('4.RNAIllumina'!E:E = B687) * ('4.RNAIllumina'!Y:Y = "Y"), '4.RNAIllumina'!D:D, "")),
        IF(
            COUNTIFS('4.RNAIllumina'!E:E, B687, '4.RNAIllumina'!X:X, "Y") &gt; 0,
            _xlfn.TEXTJOIN(", ", TRUE, IF(('4.RNAIllumina'!E:E = B687) * ('4.RNAIllumina'!X:X = "Y"), '4.RNAIllumina'!D:D, "")),
            "Awaiting Status"
        )
    )
)</f>
        <v>Awaiting Status</v>
      </c>
      <c r="T687" s="6" t="str">
        <f ca="1">VLOOKUP($B687,'1.MetaData'!$B:$H,2,FALSE)</f>
        <v>OG686</v>
      </c>
      <c r="U687" s="7" t="str">
        <f ca="1">VLOOKUP($B687,'1.MetaData'!$B:$H,3,FALSE)</f>
        <v>Carangoides orthogrammus</v>
      </c>
      <c r="V687" s="7" t="str">
        <f ca="1">VLOOKUP($B687,'1.MetaData'!$B:$H,4,FALSE)</f>
        <v>Thicklip trevally</v>
      </c>
      <c r="W687" s="6" t="str">
        <f ca="1">VLOOKUP($B687,'1.MetaData'!$B:$H,5,FALSE)</f>
        <v>Marcelle Ayad</v>
      </c>
      <c r="X687" s="6" t="str">
        <f ca="1">VLOOKUP($B687,'1.MetaData'!$B:$H,6,FALSE)</f>
        <v>V13IOT Shannon Corrigan &amp; Adrianne Doran &amp; Marcelle Ayad</v>
      </c>
      <c r="Z687"/>
    </row>
    <row r="688" spans="1:26" hidden="1" x14ac:dyDescent="0.25">
      <c r="A688" s="17">
        <v>687</v>
      </c>
      <c r="B688" s="3" t="str">
        <f t="shared" ca="1" si="13"/>
        <v>OG687</v>
      </c>
      <c r="C688" s="219" t="s">
        <v>93</v>
      </c>
      <c r="D688" s="4">
        <f ca="1">COUNTIF('2.Tissue'!C:C,B688)</f>
        <v>4</v>
      </c>
      <c r="E688" s="4">
        <f ca="1">COUNTIFS('3.DNAExtractions'!$E:$E,$B688,'3.DNAExtractions'!$D:$D,E$1)</f>
        <v>1</v>
      </c>
      <c r="F688" s="2" t="str" cm="1">
        <f t="array" aca="1" ref="F688" ca="1">IF(
    COUNTIFS('3.DNAExtractions'!E:E, B688, '3.DNAExtractions'!Y:Y, "Y") &gt; 0,
    _xlfn.TEXTJOIN(", ", TRUE, IF(('3.DNAExtractions'!E:E = B688) * ('3.DNAExtractions'!Y:Y = "Y"), '3.DNAExtractions'!D:D, "")),
    IF(
        COUNTIFS('3.DNAExtractions'!E:E, B688, '3.DNAExtractions'!X:X, "Y") &gt; 0,
        _xlfn.TEXTJOIN(", ", TRUE, IF(('3.DNAExtractions'!E:E = B688) * ('3.DNAExtractions'!X:X = "Y"), '3.DNAExtractions'!D:D, "")),
        "Awaiting Status"
    )
)</f>
        <v>Extracted</v>
      </c>
      <c r="G688" s="45" t="s">
        <v>92</v>
      </c>
      <c r="H688" s="8" t="str" cm="1">
        <f t="array" aca="1" ref="H688" ca="1">IF(
    G688="N",
    "",
    IF(
        COUNTIFS('4.Illumina'!E:E, B688, '4.Illumina'!R:R, "Y") &gt; 0,
        _xlfn.TEXTJOIN(", ", TRUE, IF(('4.Illumina'!E:E = B688) * ('4.Illumina'!R:R = "Y"), '4.Illumina'!D:D, "")),
        IF(
            COUNTIFS('4.Illumina'!E:E, B688, '4.Illumina'!Q:Q, "Y") &gt; 0,
            _xlfn.TEXTJOIN(", ", TRUE, IF(('4.Illumina'!E:E = B688) * ('4.Illumina'!Q:Q = "Y"), '4.Illumina'!D:D, "")),
            "Awaiting Status"
        )
    )
)</f>
        <v>Sequenced</v>
      </c>
      <c r="I688" s="26" t="s">
        <v>94</v>
      </c>
      <c r="J688" s="56" t="str" cm="1">
        <f t="array" aca="1" ref="J688" ca="1">IF(
    I688="N",
    "",
    IF(
        COUNTIFS('4.PacBio'!E:E, B688, '4.PacBio'!W:W, "Y") &gt; 0,
        _xlfn.TEXTJOIN(", ", TRUE, IF(('4.PacBio'!E:E = B688) * ('4.PacBio'!W:W = "Y"), '4.PacBio'!D:D, "")),
        IF(
            COUNTIFS('4.PacBio'!E:E, B688, '4.PacBio'!V:V, "Y") &gt; 0,
            _xlfn.TEXTJOIN(", ", TRUE, IF(('4.PacBio'!E:E = B688) * ('4.PacBio'!V:V = "Y"), '4.PacBio'!D:D, "")),
            "Awaiting Status"
        )
    )
)</f>
        <v/>
      </c>
      <c r="K688" s="181" t="s">
        <v>94</v>
      </c>
      <c r="L688" s="8" t="str" cm="1">
        <f t="array" aca="1" ref="L688" ca="1">IF(
    K688="N",
    "",
    IF(
        COUNTIFS('4.HiCLibrary'!E:E, B688, '4.HiCLibrary'!V:V, "Y") &gt; 0,
        _xlfn.TEXTJOIN(", ", TRUE, IF(('4.HiCLibrary'!E:E = B688) * ('4.HiCLibrary'!V:V = "Y"), '4.HiCLibrary'!D:D, "")),
        IF(
            COUNTIFS('4.HiCLibrary'!E:E, B688, '4.HiCLibrary'!U:U, "Y") &gt; 0,
            _xlfn.TEXTJOIN(", ", TRUE, IF(('4.HiCLibrary'!E:E = B688) * ('4.HiCLibrary'!U:U = "Y"), '4.HiCLibrary'!D:D, "")),
            "Awaiting Status"
        )
    )
)</f>
        <v/>
      </c>
      <c r="M688" s="47" t="s">
        <v>94</v>
      </c>
      <c r="N688" s="56" t="str" cm="1">
        <f t="array" aca="1" ref="N688" ca="1">IF(
    M688="N",
    "",
    IF(
        COUNTIFS('4.ONT'!E:E, B688, '4.ONT'!Q:Q, "Y") &gt; 0,
        _xlfn.TEXTJOIN(", ", TRUE, IF(('4.ONT'!E:E = B688) * ('4.ONT'!Q:Q = "Y"), '4.ONT'!D:D, "")),
        IF(
            COUNTIFS('4.ONT'!E:E, B688, '4.ONT'!P:P, "Y") &gt; 0,
            _xlfn.TEXTJOIN(", ", TRUE, IF(('4.ONT'!E:E = B688) * ('4.ONT'!P:P = "Y"), '4.ONT'!D:D, "")),
            "Awaiting Status"
        )
    )
)</f>
        <v/>
      </c>
      <c r="O688" s="60" t="s">
        <v>94</v>
      </c>
      <c r="P688" s="60" t="str" cm="1">
        <f t="array" aca="1" ref="P688" ca="1">IF(
    O688="N",
    "",
    IF(
        COUNTIFS('3.RNAExtractions'!E:E, B688, '3.RNAExtractions'!Z:Z, "Y") &gt; 0,
        _xlfn.TEXTJOIN(", ", TRUE, IF(('3.RNAExtractions'!E:E = B688) * ('3.RNAExtractions'!Z:Z = "Y"), '3.RNAExtractions'!D:D, "")),
        IF(
            COUNTIFS('3.RNAExtractions'!E:E, B688, '3.RNAExtractions'!Y:Y, "Y") &gt; 0,
            _xlfn.TEXTJOIN(", ", TRUE, IF(('3.RNAExtractions'!E:E = B688) * ('3.RNAExtractions'!Y:Y = "Y"), '3.RNAExtractions'!D:D, "")),
            "Awaiting Status"
        )
    )
)</f>
        <v/>
      </c>
      <c r="Q688" s="26" t="s">
        <v>94</v>
      </c>
      <c r="R688" s="60" t="str" cm="1">
        <f t="array" aca="1" ref="R688" ca="1">IF(
    Q688="N",
    "",
    IF(
        COUNTIFS('4.RNAIllumina'!E:E, B688, '4.RNAIllumina'!Y:Y, "Y") &gt; 0,
        _xlfn.TEXTJOIN(", ", TRUE, IF(('4.RNAIllumina'!E:E = B688) * ('4.RNAIllumina'!Y:Y = "Y"), '4.RNAIllumina'!D:D, "")),
        IF(
            COUNTIFS('4.RNAIllumina'!E:E, B688, '4.RNAIllumina'!X:X, "Y") &gt; 0,
            _xlfn.TEXTJOIN(", ", TRUE, IF(('4.RNAIllumina'!E:E = B688) * ('4.RNAIllumina'!X:X = "Y"), '4.RNAIllumina'!D:D, "")),
            "Awaiting Status"
        )
    )
)</f>
        <v/>
      </c>
      <c r="T688" s="6" t="str">
        <f ca="1">VLOOKUP($B688,'1.MetaData'!$B:$H,2,FALSE)</f>
        <v>OG687</v>
      </c>
      <c r="U688" s="7" t="str">
        <f ca="1">VLOOKUP($B688,'1.MetaData'!$B:$H,3,FALSE)</f>
        <v>Lethrinus erythropterus</v>
      </c>
      <c r="V688" s="7" t="str">
        <f ca="1">VLOOKUP($B688,'1.MetaData'!$B:$H,4,FALSE)</f>
        <v>Longfin emporer</v>
      </c>
      <c r="W688" s="6" t="str">
        <f ca="1">VLOOKUP($B688,'1.MetaData'!$B:$H,5,FALSE)</f>
        <v>Marcelle Ayad</v>
      </c>
      <c r="X688" s="6" t="str">
        <f ca="1">VLOOKUP($B688,'1.MetaData'!$B:$H,6,FALSE)</f>
        <v>V13IOT Shannon Corrigan &amp; Adrianne Doran &amp; Marcelle Ayad</v>
      </c>
      <c r="Z688"/>
    </row>
    <row r="689" spans="1:26" hidden="1" x14ac:dyDescent="0.25">
      <c r="A689" s="17">
        <v>688</v>
      </c>
      <c r="B689" s="3" t="str">
        <f t="shared" ca="1" si="13"/>
        <v>OG688</v>
      </c>
      <c r="C689" s="219" t="s">
        <v>93</v>
      </c>
      <c r="D689" s="4">
        <f ca="1">COUNTIF('2.Tissue'!C:C,B689)</f>
        <v>4</v>
      </c>
      <c r="E689" s="4">
        <f ca="1">COUNTIFS('3.DNAExtractions'!$E:$E,$B689,'3.DNAExtractions'!$D:$D,E$1)</f>
        <v>1</v>
      </c>
      <c r="F689" s="2" t="str" cm="1">
        <f t="array" aca="1" ref="F689" ca="1">IF(
    COUNTIFS('3.DNAExtractions'!E:E, B689, '3.DNAExtractions'!Y:Y, "Y") &gt; 0,
    _xlfn.TEXTJOIN(", ", TRUE, IF(('3.DNAExtractions'!E:E = B689) * ('3.DNAExtractions'!Y:Y = "Y"), '3.DNAExtractions'!D:D, "")),
    IF(
        COUNTIFS('3.DNAExtractions'!E:E, B689, '3.DNAExtractions'!X:X, "Y") &gt; 0,
        _xlfn.TEXTJOIN(", ", TRUE, IF(('3.DNAExtractions'!E:E = B689) * ('3.DNAExtractions'!X:X = "Y"), '3.DNAExtractions'!D:D, "")),
        "Awaiting Status"
    )
)</f>
        <v>Extracted</v>
      </c>
      <c r="G689" s="45" t="s">
        <v>92</v>
      </c>
      <c r="H689" s="8" t="str" cm="1">
        <f t="array" aca="1" ref="H689" ca="1">IF(
    G689="N",
    "",
    IF(
        COUNTIFS('4.Illumina'!E:E, B689, '4.Illumina'!R:R, "Y") &gt; 0,
        _xlfn.TEXTJOIN(", ", TRUE, IF(('4.Illumina'!E:E = B689) * ('4.Illumina'!R:R = "Y"), '4.Illumina'!D:D, "")),
        IF(
            COUNTIFS('4.Illumina'!E:E, B689, '4.Illumina'!Q:Q, "Y") &gt; 0,
            _xlfn.TEXTJOIN(", ", TRUE, IF(('4.Illumina'!E:E = B689) * ('4.Illumina'!Q:Q = "Y"), '4.Illumina'!D:D, "")),
            "Awaiting Status"
        )
    )
)</f>
        <v>Sequenced</v>
      </c>
      <c r="I689" s="26" t="s">
        <v>94</v>
      </c>
      <c r="J689" s="56" t="str" cm="1">
        <f t="array" aca="1" ref="J689" ca="1">IF(
    I689="N",
    "",
    IF(
        COUNTIFS('4.PacBio'!E:E, B689, '4.PacBio'!W:W, "Y") &gt; 0,
        _xlfn.TEXTJOIN(", ", TRUE, IF(('4.PacBio'!E:E = B689) * ('4.PacBio'!W:W = "Y"), '4.PacBio'!D:D, "")),
        IF(
            COUNTIFS('4.PacBio'!E:E, B689, '4.PacBio'!V:V, "Y") &gt; 0,
            _xlfn.TEXTJOIN(", ", TRUE, IF(('4.PacBio'!E:E = B689) * ('4.PacBio'!V:V = "Y"), '4.PacBio'!D:D, "")),
            "Awaiting Status"
        )
    )
)</f>
        <v/>
      </c>
      <c r="K689" s="181" t="s">
        <v>94</v>
      </c>
      <c r="L689" s="8" t="str" cm="1">
        <f t="array" aca="1" ref="L689" ca="1">IF(
    K689="N",
    "",
    IF(
        COUNTIFS('4.HiCLibrary'!E:E, B689, '4.HiCLibrary'!V:V, "Y") &gt; 0,
        _xlfn.TEXTJOIN(", ", TRUE, IF(('4.HiCLibrary'!E:E = B689) * ('4.HiCLibrary'!V:V = "Y"), '4.HiCLibrary'!D:D, "")),
        IF(
            COUNTIFS('4.HiCLibrary'!E:E, B689, '4.HiCLibrary'!U:U, "Y") &gt; 0,
            _xlfn.TEXTJOIN(", ", TRUE, IF(('4.HiCLibrary'!E:E = B689) * ('4.HiCLibrary'!U:U = "Y"), '4.HiCLibrary'!D:D, "")),
            "Awaiting Status"
        )
    )
)</f>
        <v/>
      </c>
      <c r="M689" s="47" t="s">
        <v>94</v>
      </c>
      <c r="N689" s="56" t="str" cm="1">
        <f t="array" aca="1" ref="N689" ca="1">IF(
    M689="N",
    "",
    IF(
        COUNTIFS('4.ONT'!E:E, B689, '4.ONT'!Q:Q, "Y") &gt; 0,
        _xlfn.TEXTJOIN(", ", TRUE, IF(('4.ONT'!E:E = B689) * ('4.ONT'!Q:Q = "Y"), '4.ONT'!D:D, "")),
        IF(
            COUNTIFS('4.ONT'!E:E, B689, '4.ONT'!P:P, "Y") &gt; 0,
            _xlfn.TEXTJOIN(", ", TRUE, IF(('4.ONT'!E:E = B689) * ('4.ONT'!P:P = "Y"), '4.ONT'!D:D, "")),
            "Awaiting Status"
        )
    )
)</f>
        <v/>
      </c>
      <c r="O689" s="60" t="s">
        <v>94</v>
      </c>
      <c r="P689" s="60" t="str" cm="1">
        <f t="array" aca="1" ref="P689" ca="1">IF(
    O689="N",
    "",
    IF(
        COUNTIFS('3.RNAExtractions'!E:E, B689, '3.RNAExtractions'!Z:Z, "Y") &gt; 0,
        _xlfn.TEXTJOIN(", ", TRUE, IF(('3.RNAExtractions'!E:E = B689) * ('3.RNAExtractions'!Z:Z = "Y"), '3.RNAExtractions'!D:D, "")),
        IF(
            COUNTIFS('3.RNAExtractions'!E:E, B689, '3.RNAExtractions'!Y:Y, "Y") &gt; 0,
            _xlfn.TEXTJOIN(", ", TRUE, IF(('3.RNAExtractions'!E:E = B689) * ('3.RNAExtractions'!Y:Y = "Y"), '3.RNAExtractions'!D:D, "")),
            "Awaiting Status"
        )
    )
)</f>
        <v/>
      </c>
      <c r="Q689" s="26" t="s">
        <v>94</v>
      </c>
      <c r="R689" s="60" t="str" cm="1">
        <f t="array" aca="1" ref="R689" ca="1">IF(
    Q689="N",
    "",
    IF(
        COUNTIFS('4.RNAIllumina'!E:E, B689, '4.RNAIllumina'!Y:Y, "Y") &gt; 0,
        _xlfn.TEXTJOIN(", ", TRUE, IF(('4.RNAIllumina'!E:E = B689) * ('4.RNAIllumina'!Y:Y = "Y"), '4.RNAIllumina'!D:D, "")),
        IF(
            COUNTIFS('4.RNAIllumina'!E:E, B689, '4.RNAIllumina'!X:X, "Y") &gt; 0,
            _xlfn.TEXTJOIN(", ", TRUE, IF(('4.RNAIllumina'!E:E = B689) * ('4.RNAIllumina'!X:X = "Y"), '4.RNAIllumina'!D:D, "")),
            "Awaiting Status"
        )
    )
)</f>
        <v/>
      </c>
      <c r="T689" s="6" t="str">
        <f ca="1">VLOOKUP($B689,'1.MetaData'!$B:$H,2,FALSE)</f>
        <v>OG688</v>
      </c>
      <c r="U689" s="7" t="str">
        <f ca="1">VLOOKUP($B689,'1.MetaData'!$B:$H,3,FALSE)</f>
        <v>Melichthys niger</v>
      </c>
      <c r="V689" s="7" t="str">
        <f ca="1">VLOOKUP($B689,'1.MetaData'!$B:$H,4,FALSE)</f>
        <v>Black triggerfish</v>
      </c>
      <c r="W689" s="6" t="str">
        <f ca="1">VLOOKUP($B689,'1.MetaData'!$B:$H,5,FALSE)</f>
        <v>Marcelle Ayad</v>
      </c>
      <c r="X689" s="6" t="str">
        <f ca="1">VLOOKUP($B689,'1.MetaData'!$B:$H,6,FALSE)</f>
        <v>V13IOT Shannon Corrigan &amp; Adrianne Doran &amp; Marcelle Ayad</v>
      </c>
      <c r="Z689"/>
    </row>
    <row r="690" spans="1:26" hidden="1" x14ac:dyDescent="0.25">
      <c r="A690" s="17">
        <v>689</v>
      </c>
      <c r="B690" s="3" t="str">
        <f t="shared" ca="1" si="13"/>
        <v>OG689</v>
      </c>
      <c r="C690" s="219" t="s">
        <v>93</v>
      </c>
      <c r="D690" s="4">
        <f ca="1">COUNTIF('2.Tissue'!C:C,B690)</f>
        <v>4</v>
      </c>
      <c r="E690" s="4">
        <f ca="1">COUNTIFS('3.DNAExtractions'!$E:$E,$B690,'3.DNAExtractions'!$D:$D,E$1)</f>
        <v>2</v>
      </c>
      <c r="F690" s="2" t="str" cm="1">
        <f t="array" aca="1" ref="F690" ca="1">IF(
    COUNTIFS('3.DNAExtractions'!E:E, B690, '3.DNAExtractions'!Y:Y, "Y") &gt; 0,
    _xlfn.TEXTJOIN(", ", TRUE, IF(('3.DNAExtractions'!E:E = B690) * ('3.DNAExtractions'!Y:Y = "Y"), '3.DNAExtractions'!D:D, "")),
    IF(
        COUNTIFS('3.DNAExtractions'!E:E, B690, '3.DNAExtractions'!X:X, "Y") &gt; 0,
        _xlfn.TEXTJOIN(", ", TRUE, IF(('3.DNAExtractions'!E:E = B690) * ('3.DNAExtractions'!X:X = "Y"), '3.DNAExtractions'!D:D, "")),
        "Awaiting Status"
    )
)</f>
        <v>Extracted</v>
      </c>
      <c r="G690" s="45" t="s">
        <v>92</v>
      </c>
      <c r="H690" s="8" t="str" cm="1">
        <f t="array" aca="1" ref="H690" ca="1">IF(
    G690="N",
    "",
    IF(
        COUNTIFS('4.Illumina'!E:E, B690, '4.Illumina'!R:R, "Y") &gt; 0,
        _xlfn.TEXTJOIN(", ", TRUE, IF(('4.Illumina'!E:E = B690) * ('4.Illumina'!R:R = "Y"), '4.Illumina'!D:D, "")),
        IF(
            COUNTIFS('4.Illumina'!E:E, B690, '4.Illumina'!Q:Q, "Y") &gt; 0,
            _xlfn.TEXTJOIN(", ", TRUE, IF(('4.Illumina'!E:E = B690) * ('4.Illumina'!Q:Q = "Y"), '4.Illumina'!D:D, "")),
            "Awaiting Status"
        )
    )
)</f>
        <v>Sequenced</v>
      </c>
      <c r="I690" s="26" t="s">
        <v>94</v>
      </c>
      <c r="J690" s="56" t="str" cm="1">
        <f t="array" aca="1" ref="J690" ca="1">IF(
    I690="N",
    "",
    IF(
        COUNTIFS('4.PacBio'!E:E, B690, '4.PacBio'!W:W, "Y") &gt; 0,
        _xlfn.TEXTJOIN(", ", TRUE, IF(('4.PacBio'!E:E = B690) * ('4.PacBio'!W:W = "Y"), '4.PacBio'!D:D, "")),
        IF(
            COUNTIFS('4.PacBio'!E:E, B690, '4.PacBio'!V:V, "Y") &gt; 0,
            _xlfn.TEXTJOIN(", ", TRUE, IF(('4.PacBio'!E:E = B690) * ('4.PacBio'!V:V = "Y"), '4.PacBio'!D:D, "")),
            "Awaiting Status"
        )
    )
)</f>
        <v/>
      </c>
      <c r="K690" s="181" t="s">
        <v>94</v>
      </c>
      <c r="L690" s="8" t="str" cm="1">
        <f t="array" aca="1" ref="L690" ca="1">IF(
    K690="N",
    "",
    IF(
        COUNTIFS('4.HiCLibrary'!E:E, B690, '4.HiCLibrary'!V:V, "Y") &gt; 0,
        _xlfn.TEXTJOIN(", ", TRUE, IF(('4.HiCLibrary'!E:E = B690) * ('4.HiCLibrary'!V:V = "Y"), '4.HiCLibrary'!D:D, "")),
        IF(
            COUNTIFS('4.HiCLibrary'!E:E, B690, '4.HiCLibrary'!U:U, "Y") &gt; 0,
            _xlfn.TEXTJOIN(", ", TRUE, IF(('4.HiCLibrary'!E:E = B690) * ('4.HiCLibrary'!U:U = "Y"), '4.HiCLibrary'!D:D, "")),
            "Awaiting Status"
        )
    )
)</f>
        <v/>
      </c>
      <c r="M690" s="47" t="s">
        <v>94</v>
      </c>
      <c r="N690" s="56" t="str" cm="1">
        <f t="array" aca="1" ref="N690" ca="1">IF(
    M690="N",
    "",
    IF(
        COUNTIFS('4.ONT'!E:E, B690, '4.ONT'!Q:Q, "Y") &gt; 0,
        _xlfn.TEXTJOIN(", ", TRUE, IF(('4.ONT'!E:E = B690) * ('4.ONT'!Q:Q = "Y"), '4.ONT'!D:D, "")),
        IF(
            COUNTIFS('4.ONT'!E:E, B690, '4.ONT'!P:P, "Y") &gt; 0,
            _xlfn.TEXTJOIN(", ", TRUE, IF(('4.ONT'!E:E = B690) * ('4.ONT'!P:P = "Y"), '4.ONT'!D:D, "")),
            "Awaiting Status"
        )
    )
)</f>
        <v/>
      </c>
      <c r="O690" s="60" t="s">
        <v>94</v>
      </c>
      <c r="P690" s="60" t="str" cm="1">
        <f t="array" aca="1" ref="P690" ca="1">IF(
    O690="N",
    "",
    IF(
        COUNTIFS('3.RNAExtractions'!E:E, B690, '3.RNAExtractions'!Z:Z, "Y") &gt; 0,
        _xlfn.TEXTJOIN(", ", TRUE, IF(('3.RNAExtractions'!E:E = B690) * ('3.RNAExtractions'!Z:Z = "Y"), '3.RNAExtractions'!D:D, "")),
        IF(
            COUNTIFS('3.RNAExtractions'!E:E, B690, '3.RNAExtractions'!Y:Y, "Y") &gt; 0,
            _xlfn.TEXTJOIN(", ", TRUE, IF(('3.RNAExtractions'!E:E = B690) * ('3.RNAExtractions'!Y:Y = "Y"), '3.RNAExtractions'!D:D, "")),
            "Awaiting Status"
        )
    )
)</f>
        <v/>
      </c>
      <c r="Q690" s="26" t="s">
        <v>94</v>
      </c>
      <c r="R690" s="60" t="str" cm="1">
        <f t="array" aca="1" ref="R690" ca="1">IF(
    Q690="N",
    "",
    IF(
        COUNTIFS('4.RNAIllumina'!E:E, B690, '4.RNAIllumina'!Y:Y, "Y") &gt; 0,
        _xlfn.TEXTJOIN(", ", TRUE, IF(('4.RNAIllumina'!E:E = B690) * ('4.RNAIllumina'!Y:Y = "Y"), '4.RNAIllumina'!D:D, "")),
        IF(
            COUNTIFS('4.RNAIllumina'!E:E, B690, '4.RNAIllumina'!X:X, "Y") &gt; 0,
            _xlfn.TEXTJOIN(", ", TRUE, IF(('4.RNAIllumina'!E:E = B690) * ('4.RNAIllumina'!X:X = "Y"), '4.RNAIllumina'!D:D, "")),
            "Awaiting Status"
        )
    )
)</f>
        <v/>
      </c>
      <c r="T690" s="6" t="str">
        <f ca="1">VLOOKUP($B690,'1.MetaData'!$B:$H,2,FALSE)</f>
        <v>OG689</v>
      </c>
      <c r="U690" s="7" t="str">
        <f ca="1">VLOOKUP($B690,'1.MetaData'!$B:$H,3,FALSE)</f>
        <v>Lethrinus xanthochilus</v>
      </c>
      <c r="V690" s="7" t="str">
        <f ca="1">VLOOKUP($B690,'1.MetaData'!$B:$H,4,FALSE)</f>
        <v>Yellowlip emporer</v>
      </c>
      <c r="W690" s="6" t="str">
        <f ca="1">VLOOKUP($B690,'1.MetaData'!$B:$H,5,FALSE)</f>
        <v>Marcelle Ayad</v>
      </c>
      <c r="X690" s="6" t="str">
        <f ca="1">VLOOKUP($B690,'1.MetaData'!$B:$H,6,FALSE)</f>
        <v>V13IOT Shannon Corrigan &amp; Adrianne Doran &amp; Marcelle Ayad</v>
      </c>
      <c r="Z690"/>
    </row>
    <row r="691" spans="1:26" hidden="1" x14ac:dyDescent="0.25">
      <c r="A691" s="17">
        <v>690</v>
      </c>
      <c r="B691" s="3" t="str">
        <f t="shared" ca="1" si="13"/>
        <v>OG690</v>
      </c>
      <c r="C691" s="219" t="s">
        <v>93</v>
      </c>
      <c r="D691" s="4">
        <f ca="1">COUNTIF('2.Tissue'!C:C,B691)</f>
        <v>4</v>
      </c>
      <c r="E691" s="4">
        <f ca="1">COUNTIFS('3.DNAExtractions'!$E:$E,$B691,'3.DNAExtractions'!$D:$D,E$1)</f>
        <v>1</v>
      </c>
      <c r="F691" s="2" t="str" cm="1">
        <f t="array" aca="1" ref="F691" ca="1">IF(
    COUNTIFS('3.DNAExtractions'!E:E, B691, '3.DNAExtractions'!Y:Y, "Y") &gt; 0,
    _xlfn.TEXTJOIN(", ", TRUE, IF(('3.DNAExtractions'!E:E = B691) * ('3.DNAExtractions'!Y:Y = "Y"), '3.DNAExtractions'!D:D, "")),
    IF(
        COUNTIFS('3.DNAExtractions'!E:E, B691, '3.DNAExtractions'!X:X, "Y") &gt; 0,
        _xlfn.TEXTJOIN(", ", TRUE, IF(('3.DNAExtractions'!E:E = B691) * ('3.DNAExtractions'!X:X = "Y"), '3.DNAExtractions'!D:D, "")),
        "Awaiting Status"
    )
)</f>
        <v>Extracted</v>
      </c>
      <c r="G691" s="45" t="s">
        <v>92</v>
      </c>
      <c r="H691" s="8" t="str" cm="1">
        <f t="array" aca="1" ref="H691" ca="1">IF(
    G691="N",
    "",
    IF(
        COUNTIFS('4.Illumina'!E:E, B691, '4.Illumina'!R:R, "Y") &gt; 0,
        _xlfn.TEXTJOIN(", ", TRUE, IF(('4.Illumina'!E:E = B691) * ('4.Illumina'!R:R = "Y"), '4.Illumina'!D:D, "")),
        IF(
            COUNTIFS('4.Illumina'!E:E, B691, '4.Illumina'!Q:Q, "Y") &gt; 0,
            _xlfn.TEXTJOIN(", ", TRUE, IF(('4.Illumina'!E:E = B691) * ('4.Illumina'!Q:Q = "Y"), '4.Illumina'!D:D, "")),
            "Awaiting Status"
        )
    )
)</f>
        <v>Sequenced</v>
      </c>
      <c r="I691" s="26" t="s">
        <v>94</v>
      </c>
      <c r="J691" s="56" t="str" cm="1">
        <f t="array" aca="1" ref="J691" ca="1">IF(
    I691="N",
    "",
    IF(
        COUNTIFS('4.PacBio'!E:E, B691, '4.PacBio'!W:W, "Y") &gt; 0,
        _xlfn.TEXTJOIN(", ", TRUE, IF(('4.PacBio'!E:E = B691) * ('4.PacBio'!W:W = "Y"), '4.PacBio'!D:D, "")),
        IF(
            COUNTIFS('4.PacBio'!E:E, B691, '4.PacBio'!V:V, "Y") &gt; 0,
            _xlfn.TEXTJOIN(", ", TRUE, IF(('4.PacBio'!E:E = B691) * ('4.PacBio'!V:V = "Y"), '4.PacBio'!D:D, "")),
            "Awaiting Status"
        )
    )
)</f>
        <v/>
      </c>
      <c r="K691" s="181" t="s">
        <v>94</v>
      </c>
      <c r="L691" s="8" t="str" cm="1">
        <f t="array" aca="1" ref="L691" ca="1">IF(
    K691="N",
    "",
    IF(
        COUNTIFS('4.HiCLibrary'!E:E, B691, '4.HiCLibrary'!V:V, "Y") &gt; 0,
        _xlfn.TEXTJOIN(", ", TRUE, IF(('4.HiCLibrary'!E:E = B691) * ('4.HiCLibrary'!V:V = "Y"), '4.HiCLibrary'!D:D, "")),
        IF(
            COUNTIFS('4.HiCLibrary'!E:E, B691, '4.HiCLibrary'!U:U, "Y") &gt; 0,
            _xlfn.TEXTJOIN(", ", TRUE, IF(('4.HiCLibrary'!E:E = B691) * ('4.HiCLibrary'!U:U = "Y"), '4.HiCLibrary'!D:D, "")),
            "Awaiting Status"
        )
    )
)</f>
        <v/>
      </c>
      <c r="M691" s="47" t="s">
        <v>94</v>
      </c>
      <c r="N691" s="56" t="str" cm="1">
        <f t="array" aca="1" ref="N691" ca="1">IF(
    M691="N",
    "",
    IF(
        COUNTIFS('4.ONT'!E:E, B691, '4.ONT'!Q:Q, "Y") &gt; 0,
        _xlfn.TEXTJOIN(", ", TRUE, IF(('4.ONT'!E:E = B691) * ('4.ONT'!Q:Q = "Y"), '4.ONT'!D:D, "")),
        IF(
            COUNTIFS('4.ONT'!E:E, B691, '4.ONT'!P:P, "Y") &gt; 0,
            _xlfn.TEXTJOIN(", ", TRUE, IF(('4.ONT'!E:E = B691) * ('4.ONT'!P:P = "Y"), '4.ONT'!D:D, "")),
            "Awaiting Status"
        )
    )
)</f>
        <v/>
      </c>
      <c r="O691" s="60" t="s">
        <v>94</v>
      </c>
      <c r="P691" s="60" t="str" cm="1">
        <f t="array" aca="1" ref="P691" ca="1">IF(
    O691="N",
    "",
    IF(
        COUNTIFS('3.RNAExtractions'!E:E, B691, '3.RNAExtractions'!Z:Z, "Y") &gt; 0,
        _xlfn.TEXTJOIN(", ", TRUE, IF(('3.RNAExtractions'!E:E = B691) * ('3.RNAExtractions'!Z:Z = "Y"), '3.RNAExtractions'!D:D, "")),
        IF(
            COUNTIFS('3.RNAExtractions'!E:E, B691, '3.RNAExtractions'!Y:Y, "Y") &gt; 0,
            _xlfn.TEXTJOIN(", ", TRUE, IF(('3.RNAExtractions'!E:E = B691) * ('3.RNAExtractions'!Y:Y = "Y"), '3.RNAExtractions'!D:D, "")),
            "Awaiting Status"
        )
    )
)</f>
        <v/>
      </c>
      <c r="Q691" s="60" t="s">
        <v>94</v>
      </c>
      <c r="R691" s="60" t="str" cm="1">
        <f t="array" aca="1" ref="R691" ca="1">IF(
    Q691="N",
    "",
    IF(
        COUNTIFS('4.RNAIllumina'!E:E, B691, '4.RNAIllumina'!Y:Y, "Y") &gt; 0,
        _xlfn.TEXTJOIN(", ", TRUE, IF(('4.RNAIllumina'!E:E = B691) * ('4.RNAIllumina'!Y:Y = "Y"), '4.RNAIllumina'!D:D, "")),
        IF(
            COUNTIFS('4.RNAIllumina'!E:E, B691, '4.RNAIllumina'!X:X, "Y") &gt; 0,
            _xlfn.TEXTJOIN(", ", TRUE, IF(('4.RNAIllumina'!E:E = B691) * ('4.RNAIllumina'!X:X = "Y"), '4.RNAIllumina'!D:D, "")),
            "Awaiting Status"
        )
    )
)</f>
        <v/>
      </c>
      <c r="T691" s="6" t="str">
        <f ca="1">VLOOKUP($B691,'1.MetaData'!$B:$H,2,FALSE)</f>
        <v>OG690</v>
      </c>
      <c r="U691" s="7" t="str">
        <f ca="1">VLOOKUP($B691,'1.MetaData'!$B:$H,3,FALSE)</f>
        <v>Lethrinus harak</v>
      </c>
      <c r="V691" s="7" t="str">
        <f ca="1">VLOOKUP($B691,'1.MetaData'!$B:$H,4,FALSE)</f>
        <v>Thumbprint emperor</v>
      </c>
      <c r="W691" s="6" t="str">
        <f ca="1">VLOOKUP($B691,'1.MetaData'!$B:$H,5,FALSE)</f>
        <v>Marcelle Ayad</v>
      </c>
      <c r="X691" s="6" t="str">
        <f ca="1">VLOOKUP($B691,'1.MetaData'!$B:$H,6,FALSE)</f>
        <v>V13IOT Shannon Corrigan &amp; Adrianne Doran &amp; Marcelle Ayad</v>
      </c>
      <c r="Z691"/>
    </row>
    <row r="692" spans="1:26" hidden="1" x14ac:dyDescent="0.25">
      <c r="A692" s="17">
        <v>691</v>
      </c>
      <c r="B692" s="3" t="str">
        <f t="shared" ca="1" si="13"/>
        <v>OG691</v>
      </c>
      <c r="C692" s="219" t="s">
        <v>93</v>
      </c>
      <c r="D692" s="4">
        <f ca="1">COUNTIF('2.Tissue'!C:C,B692)</f>
        <v>4</v>
      </c>
      <c r="E692" s="4">
        <f ca="1">COUNTIFS('3.DNAExtractions'!$E:$E,$B692,'3.DNAExtractions'!$D:$D,E$1)</f>
        <v>1</v>
      </c>
      <c r="F692" s="2" t="str" cm="1">
        <f t="array" aca="1" ref="F692" ca="1">IF(
    COUNTIFS('3.DNAExtractions'!E:E, B692, '3.DNAExtractions'!Y:Y, "Y") &gt; 0,
    _xlfn.TEXTJOIN(", ", TRUE, IF(('3.DNAExtractions'!E:E = B692) * ('3.DNAExtractions'!Y:Y = "Y"), '3.DNAExtractions'!D:D, "")),
    IF(
        COUNTIFS('3.DNAExtractions'!E:E, B692, '3.DNAExtractions'!X:X, "Y") &gt; 0,
        _xlfn.TEXTJOIN(", ", TRUE, IF(('3.DNAExtractions'!E:E = B692) * ('3.DNAExtractions'!X:X = "Y"), '3.DNAExtractions'!D:D, "")),
        "Awaiting Status"
    )
)</f>
        <v>Extracted</v>
      </c>
      <c r="G692" s="45" t="s">
        <v>92</v>
      </c>
      <c r="H692" s="8" t="str" cm="1">
        <f t="array" aca="1" ref="H692" ca="1">IF(
    G692="N",
    "",
    IF(
        COUNTIFS('4.Illumina'!E:E, B692, '4.Illumina'!R:R, "Y") &gt; 0,
        _xlfn.TEXTJOIN(", ", TRUE, IF(('4.Illumina'!E:E = B692) * ('4.Illumina'!R:R = "Y"), '4.Illumina'!D:D, "")),
        IF(
            COUNTIFS('4.Illumina'!E:E, B692, '4.Illumina'!Q:Q, "Y") &gt; 0,
            _xlfn.TEXTJOIN(", ", TRUE, IF(('4.Illumina'!E:E = B692) * ('4.Illumina'!Q:Q = "Y"), '4.Illumina'!D:D, "")),
            "Awaiting Status"
        )
    )
)</f>
        <v>Sequenced</v>
      </c>
      <c r="I692" s="26" t="s">
        <v>94</v>
      </c>
      <c r="J692" s="56" t="str" cm="1">
        <f t="array" aca="1" ref="J692" ca="1">IF(
    I692="N",
    "",
    IF(
        COUNTIFS('4.PacBio'!E:E, B692, '4.PacBio'!W:W, "Y") &gt; 0,
        _xlfn.TEXTJOIN(", ", TRUE, IF(('4.PacBio'!E:E = B692) * ('4.PacBio'!W:W = "Y"), '4.PacBio'!D:D, "")),
        IF(
            COUNTIFS('4.PacBio'!E:E, B692, '4.PacBio'!V:V, "Y") &gt; 0,
            _xlfn.TEXTJOIN(", ", TRUE, IF(('4.PacBio'!E:E = B692) * ('4.PacBio'!V:V = "Y"), '4.PacBio'!D:D, "")),
            "Awaiting Status"
        )
    )
)</f>
        <v/>
      </c>
      <c r="K692" s="181" t="s">
        <v>94</v>
      </c>
      <c r="L692" s="8" t="str" cm="1">
        <f t="array" aca="1" ref="L692" ca="1">IF(
    K692="N",
    "",
    IF(
        COUNTIFS('4.HiCLibrary'!E:E, B692, '4.HiCLibrary'!V:V, "Y") &gt; 0,
        _xlfn.TEXTJOIN(", ", TRUE, IF(('4.HiCLibrary'!E:E = B692) * ('4.HiCLibrary'!V:V = "Y"), '4.HiCLibrary'!D:D, "")),
        IF(
            COUNTIFS('4.HiCLibrary'!E:E, B692, '4.HiCLibrary'!U:U, "Y") &gt; 0,
            _xlfn.TEXTJOIN(", ", TRUE, IF(('4.HiCLibrary'!E:E = B692) * ('4.HiCLibrary'!U:U = "Y"), '4.HiCLibrary'!D:D, "")),
            "Awaiting Status"
        )
    )
)</f>
        <v/>
      </c>
      <c r="M692" s="47" t="s">
        <v>94</v>
      </c>
      <c r="N692" s="56" t="str" cm="1">
        <f t="array" aca="1" ref="N692" ca="1">IF(
    M692="N",
    "",
    IF(
        COUNTIFS('4.ONT'!E:E, B692, '4.ONT'!Q:Q, "Y") &gt; 0,
        _xlfn.TEXTJOIN(", ", TRUE, IF(('4.ONT'!E:E = B692) * ('4.ONT'!Q:Q = "Y"), '4.ONT'!D:D, "")),
        IF(
            COUNTIFS('4.ONT'!E:E, B692, '4.ONT'!P:P, "Y") &gt; 0,
            _xlfn.TEXTJOIN(", ", TRUE, IF(('4.ONT'!E:E = B692) * ('4.ONT'!P:P = "Y"), '4.ONT'!D:D, "")),
            "Awaiting Status"
        )
    )
)</f>
        <v/>
      </c>
      <c r="O692" s="60" t="s">
        <v>94</v>
      </c>
      <c r="P692" s="60" t="str" cm="1">
        <f t="array" aca="1" ref="P692" ca="1">IF(
    O692="N",
    "",
    IF(
        COUNTIFS('3.RNAExtractions'!E:E, B692, '3.RNAExtractions'!Z:Z, "Y") &gt; 0,
        _xlfn.TEXTJOIN(", ", TRUE, IF(('3.RNAExtractions'!E:E = B692) * ('3.RNAExtractions'!Z:Z = "Y"), '3.RNAExtractions'!D:D, "")),
        IF(
            COUNTIFS('3.RNAExtractions'!E:E, B692, '3.RNAExtractions'!Y:Y, "Y") &gt; 0,
            _xlfn.TEXTJOIN(", ", TRUE, IF(('3.RNAExtractions'!E:E = B692) * ('3.RNAExtractions'!Y:Y = "Y"), '3.RNAExtractions'!D:D, "")),
            "Awaiting Status"
        )
    )
)</f>
        <v/>
      </c>
      <c r="Q692" s="60" t="s">
        <v>94</v>
      </c>
      <c r="R692" s="60" t="str" cm="1">
        <f t="array" aca="1" ref="R692" ca="1">IF(
    Q692="N",
    "",
    IF(
        COUNTIFS('4.RNAIllumina'!E:E, B692, '4.RNAIllumina'!Y:Y, "Y") &gt; 0,
        _xlfn.TEXTJOIN(", ", TRUE, IF(('4.RNAIllumina'!E:E = B692) * ('4.RNAIllumina'!Y:Y = "Y"), '4.RNAIllumina'!D:D, "")),
        IF(
            COUNTIFS('4.RNAIllumina'!E:E, B692, '4.RNAIllumina'!X:X, "Y") &gt; 0,
            _xlfn.TEXTJOIN(", ", TRUE, IF(('4.RNAIllumina'!E:E = B692) * ('4.RNAIllumina'!X:X = "Y"), '4.RNAIllumina'!D:D, "")),
            "Awaiting Status"
        )
    )
)</f>
        <v/>
      </c>
      <c r="T692" s="6" t="str">
        <f ca="1">VLOOKUP($B692,'1.MetaData'!$B:$H,2,FALSE)</f>
        <v>OG691</v>
      </c>
      <c r="U692" s="7" t="str">
        <f ca="1">VLOOKUP($B692,'1.MetaData'!$B:$H,3,FALSE)</f>
        <v>Lethrinus obsoletus</v>
      </c>
      <c r="V692" s="7" t="str">
        <f ca="1">VLOOKUP($B692,'1.MetaData'!$B:$H,4,FALSE)</f>
        <v>Orange line emporer</v>
      </c>
      <c r="W692" s="6" t="str">
        <f ca="1">VLOOKUP($B692,'1.MetaData'!$B:$H,5,FALSE)</f>
        <v>Marcelle Ayad</v>
      </c>
      <c r="X692" s="6" t="str">
        <f ca="1">VLOOKUP($B692,'1.MetaData'!$B:$H,6,FALSE)</f>
        <v>V13IOT Shannon Corrigan &amp; Adrianne Doran &amp; Marcelle Ayad</v>
      </c>
      <c r="Z692"/>
    </row>
    <row r="693" spans="1:26" hidden="1" x14ac:dyDescent="0.25">
      <c r="A693" s="17">
        <v>692</v>
      </c>
      <c r="B693" s="3" t="str">
        <f t="shared" ca="1" si="13"/>
        <v>OG692</v>
      </c>
      <c r="C693" s="219" t="s">
        <v>93</v>
      </c>
      <c r="D693" s="4">
        <f ca="1">COUNTIF('2.Tissue'!C:C,B693)</f>
        <v>4</v>
      </c>
      <c r="E693" s="4">
        <f ca="1">COUNTIFS('3.DNAExtractions'!$E:$E,$B693,'3.DNAExtractions'!$D:$D,E$1)</f>
        <v>1</v>
      </c>
      <c r="F693" s="2" t="str" cm="1">
        <f t="array" aca="1" ref="F693" ca="1">IF(
    COUNTIFS('3.DNAExtractions'!E:E, B693, '3.DNAExtractions'!Y:Y, "Y") &gt; 0,
    _xlfn.TEXTJOIN(", ", TRUE, IF(('3.DNAExtractions'!E:E = B693) * ('3.DNAExtractions'!Y:Y = "Y"), '3.DNAExtractions'!D:D, "")),
    IF(
        COUNTIFS('3.DNAExtractions'!E:E, B693, '3.DNAExtractions'!X:X, "Y") &gt; 0,
        _xlfn.TEXTJOIN(", ", TRUE, IF(('3.DNAExtractions'!E:E = B693) * ('3.DNAExtractions'!X:X = "Y"), '3.DNAExtractions'!D:D, "")),
        "Awaiting Status"
    )
)</f>
        <v>Extracted</v>
      </c>
      <c r="G693" s="45" t="s">
        <v>92</v>
      </c>
      <c r="H693" s="8" t="str" cm="1">
        <f t="array" aca="1" ref="H693" ca="1">IF(
    G693="N",
    "",
    IF(
        COUNTIFS('4.Illumina'!E:E, B693, '4.Illumina'!R:R, "Y") &gt; 0,
        _xlfn.TEXTJOIN(", ", TRUE, IF(('4.Illumina'!E:E = B693) * ('4.Illumina'!R:R = "Y"), '4.Illumina'!D:D, "")),
        IF(
            COUNTIFS('4.Illumina'!E:E, B693, '4.Illumina'!Q:Q, "Y") &gt; 0,
            _xlfn.TEXTJOIN(", ", TRUE, IF(('4.Illumina'!E:E = B693) * ('4.Illumina'!Q:Q = "Y"), '4.Illumina'!D:D, "")),
            "Awaiting Status"
        )
    )
)</f>
        <v>Sequenced</v>
      </c>
      <c r="I693" s="181" t="s">
        <v>94</v>
      </c>
      <c r="J693" s="56" t="str" cm="1">
        <f t="array" aca="1" ref="J693" ca="1">IF(
    I693="N",
    "",
    IF(
        COUNTIFS('4.PacBio'!E:E, B693, '4.PacBio'!W:W, "Y") &gt; 0,
        _xlfn.TEXTJOIN(", ", TRUE, IF(('4.PacBio'!E:E = B693) * ('4.PacBio'!W:W = "Y"), '4.PacBio'!D:D, "")),
        IF(
            COUNTIFS('4.PacBio'!E:E, B693, '4.PacBio'!V:V, "Y") &gt; 0,
            _xlfn.TEXTJOIN(", ", TRUE, IF(('4.PacBio'!E:E = B693) * ('4.PacBio'!V:V = "Y"), '4.PacBio'!D:D, "")),
            "Awaiting Status"
        )
    )
)</f>
        <v/>
      </c>
      <c r="K693" s="181" t="s">
        <v>94</v>
      </c>
      <c r="L693" s="8" t="str" cm="1">
        <f t="array" aca="1" ref="L693" ca="1">IF(
    K693="N",
    "",
    IF(
        COUNTIFS('4.HiCLibrary'!E:E, B693, '4.HiCLibrary'!V:V, "Y") &gt; 0,
        _xlfn.TEXTJOIN(", ", TRUE, IF(('4.HiCLibrary'!E:E = B693) * ('4.HiCLibrary'!V:V = "Y"), '4.HiCLibrary'!D:D, "")),
        IF(
            COUNTIFS('4.HiCLibrary'!E:E, B693, '4.HiCLibrary'!U:U, "Y") &gt; 0,
            _xlfn.TEXTJOIN(", ", TRUE, IF(('4.HiCLibrary'!E:E = B693) * ('4.HiCLibrary'!U:U = "Y"), '4.HiCLibrary'!D:D, "")),
            "Awaiting Status"
        )
    )
)</f>
        <v/>
      </c>
      <c r="M693" s="181" t="s">
        <v>94</v>
      </c>
      <c r="N693" s="56" t="str" cm="1">
        <f t="array" aca="1" ref="N693" ca="1">IF(
    M693="N",
    "",
    IF(
        COUNTIFS('4.ONT'!E:E, B693, '4.ONT'!Q:Q, "Y") &gt; 0,
        _xlfn.TEXTJOIN(", ", TRUE, IF(('4.ONT'!E:E = B693) * ('4.ONT'!Q:Q = "Y"), '4.ONT'!D:D, "")),
        IF(
            COUNTIFS('4.ONT'!E:E, B693, '4.ONT'!P:P, "Y") &gt; 0,
            _xlfn.TEXTJOIN(", ", TRUE, IF(('4.ONT'!E:E = B693) * ('4.ONT'!P:P = "Y"), '4.ONT'!D:D, "")),
            "Awaiting Status"
        )
    )
)</f>
        <v/>
      </c>
      <c r="O693" s="181" t="s">
        <v>94</v>
      </c>
      <c r="P693" s="60" t="str" cm="1">
        <f t="array" aca="1" ref="P693" ca="1">IF(
    O693="N",
    "",
    IF(
        COUNTIFS('3.RNAExtractions'!E:E, B693, '3.RNAExtractions'!Z:Z, "Y") &gt; 0,
        _xlfn.TEXTJOIN(", ", TRUE, IF(('3.RNAExtractions'!E:E = B693) * ('3.RNAExtractions'!Z:Z = "Y"), '3.RNAExtractions'!D:D, "")),
        IF(
            COUNTIFS('3.RNAExtractions'!E:E, B693, '3.RNAExtractions'!Y:Y, "Y") &gt; 0,
            _xlfn.TEXTJOIN(", ", TRUE, IF(('3.RNAExtractions'!E:E = B693) * ('3.RNAExtractions'!Y:Y = "Y"), '3.RNAExtractions'!D:D, "")),
            "Awaiting Status"
        )
    )
)</f>
        <v/>
      </c>
      <c r="Q693" s="26" t="s">
        <v>94</v>
      </c>
      <c r="R693" s="60" t="str" cm="1">
        <f t="array" aca="1" ref="R693" ca="1">IF(
    Q693="N",
    "",
    IF(
        COUNTIFS('4.RNAIllumina'!E:E, B693, '4.RNAIllumina'!Y:Y, "Y") &gt; 0,
        _xlfn.TEXTJOIN(", ", TRUE, IF(('4.RNAIllumina'!E:E = B693) * ('4.RNAIllumina'!Y:Y = "Y"), '4.RNAIllumina'!D:D, "")),
        IF(
            COUNTIFS('4.RNAIllumina'!E:E, B693, '4.RNAIllumina'!X:X, "Y") &gt; 0,
            _xlfn.TEXTJOIN(", ", TRUE, IF(('4.RNAIllumina'!E:E = B693) * ('4.RNAIllumina'!X:X = "Y"), '4.RNAIllumina'!D:D, "")),
            "Awaiting Status"
        )
    )
)</f>
        <v/>
      </c>
      <c r="T693" s="6" t="str">
        <f ca="1">VLOOKUP($B693,'1.MetaData'!$B:$H,2,FALSE)</f>
        <v>OG692</v>
      </c>
      <c r="U693" s="7" t="str">
        <f ca="1">VLOOKUP($B693,'1.MetaData'!$B:$H,3,FALSE)</f>
        <v>Epinephelus tauvina</v>
      </c>
      <c r="V693" s="7" t="str">
        <f ca="1">VLOOKUP($B693,'1.MetaData'!$B:$H,4,FALSE)</f>
        <v>Greasy rockcod? TBC</v>
      </c>
      <c r="W693" s="6" t="str">
        <f ca="1">VLOOKUP($B693,'1.MetaData'!$B:$H,5,FALSE)</f>
        <v>Unknown local fisherman</v>
      </c>
      <c r="X693" s="6" t="str">
        <f ca="1">VLOOKUP($B693,'1.MetaData'!$B:$H,6,FALSE)</f>
        <v>V13IOT Shannon Corrigan &amp; Adrianne Doran &amp; Marcelle Ayad</v>
      </c>
      <c r="Z693"/>
    </row>
    <row r="694" spans="1:26" hidden="1" x14ac:dyDescent="0.25">
      <c r="A694" s="17">
        <v>693</v>
      </c>
      <c r="B694" s="3" t="str">
        <f t="shared" ca="1" si="13"/>
        <v>OG693</v>
      </c>
      <c r="C694" s="219" t="s">
        <v>93</v>
      </c>
      <c r="D694" s="4">
        <f ca="1">COUNTIF('2.Tissue'!C:C,B694)</f>
        <v>3</v>
      </c>
      <c r="E694" s="4">
        <f ca="1">COUNTIFS('3.DNAExtractions'!$E:$E,$B694,'3.DNAExtractions'!$D:$D,E$1)</f>
        <v>1</v>
      </c>
      <c r="F694" s="2" t="str" cm="1">
        <f t="array" aca="1" ref="F694" ca="1">IF(
    COUNTIFS('3.DNAExtractions'!E:E, B694, '3.DNAExtractions'!Y:Y, "Y") &gt; 0,
    _xlfn.TEXTJOIN(", ", TRUE, IF(('3.DNAExtractions'!E:E = B694) * ('3.DNAExtractions'!Y:Y = "Y"), '3.DNAExtractions'!D:D, "")),
    IF(
        COUNTIFS('3.DNAExtractions'!E:E, B694, '3.DNAExtractions'!X:X, "Y") &gt; 0,
        _xlfn.TEXTJOIN(", ", TRUE, IF(('3.DNAExtractions'!E:E = B694) * ('3.DNAExtractions'!X:X = "Y"), '3.DNAExtractions'!D:D, "")),
        "Awaiting Status"
    )
)</f>
        <v>Extracted</v>
      </c>
      <c r="G694" s="45" t="s">
        <v>92</v>
      </c>
      <c r="H694" s="8" t="str" cm="1">
        <f t="array" aca="1" ref="H694" ca="1">IF(
    G694="N",
    "",
    IF(
        COUNTIFS('4.Illumina'!E:E, B694, '4.Illumina'!R:R, "Y") &gt; 0,
        _xlfn.TEXTJOIN(", ", TRUE, IF(('4.Illumina'!E:E = B694) * ('4.Illumina'!R:R = "Y"), '4.Illumina'!D:D, "")),
        IF(
            COUNTIFS('4.Illumina'!E:E, B694, '4.Illumina'!Q:Q, "Y") &gt; 0,
            _xlfn.TEXTJOIN(", ", TRUE, IF(('4.Illumina'!E:E = B694) * ('4.Illumina'!Q:Q = "Y"), '4.Illumina'!D:D, "")),
            "Awaiting Status"
        )
    )
)</f>
        <v>Sequenced</v>
      </c>
      <c r="I694" s="181" t="s">
        <v>94</v>
      </c>
      <c r="J694" s="56" t="str" cm="1">
        <f t="array" aca="1" ref="J694" ca="1">IF(
    I694="N",
    "",
    IF(
        COUNTIFS('4.PacBio'!E:E, B694, '4.PacBio'!W:W, "Y") &gt; 0,
        _xlfn.TEXTJOIN(", ", TRUE, IF(('4.PacBio'!E:E = B694) * ('4.PacBio'!W:W = "Y"), '4.PacBio'!D:D, "")),
        IF(
            COUNTIFS('4.PacBio'!E:E, B694, '4.PacBio'!V:V, "Y") &gt; 0,
            _xlfn.TEXTJOIN(", ", TRUE, IF(('4.PacBio'!E:E = B694) * ('4.PacBio'!V:V = "Y"), '4.PacBio'!D:D, "")),
            "Awaiting Status"
        )
    )
)</f>
        <v/>
      </c>
      <c r="K694" s="181" t="s">
        <v>94</v>
      </c>
      <c r="L694" s="8" t="str" cm="1">
        <f t="array" aca="1" ref="L694" ca="1">IF(
    K694="N",
    "",
    IF(
        COUNTIFS('4.HiCLibrary'!E:E, B694, '4.HiCLibrary'!V:V, "Y") &gt; 0,
        _xlfn.TEXTJOIN(", ", TRUE, IF(('4.HiCLibrary'!E:E = B694) * ('4.HiCLibrary'!V:V = "Y"), '4.HiCLibrary'!D:D, "")),
        IF(
            COUNTIFS('4.HiCLibrary'!E:E, B694, '4.HiCLibrary'!U:U, "Y") &gt; 0,
            _xlfn.TEXTJOIN(", ", TRUE, IF(('4.HiCLibrary'!E:E = B694) * ('4.HiCLibrary'!U:U = "Y"), '4.HiCLibrary'!D:D, "")),
            "Awaiting Status"
        )
    )
)</f>
        <v/>
      </c>
      <c r="M694" s="181" t="s">
        <v>94</v>
      </c>
      <c r="N694" s="56" t="str" cm="1">
        <f t="array" aca="1" ref="N694" ca="1">IF(
    M694="N",
    "",
    IF(
        COUNTIFS('4.ONT'!E:E, B694, '4.ONT'!Q:Q, "Y") &gt; 0,
        _xlfn.TEXTJOIN(", ", TRUE, IF(('4.ONT'!E:E = B694) * ('4.ONT'!Q:Q = "Y"), '4.ONT'!D:D, "")),
        IF(
            COUNTIFS('4.ONT'!E:E, B694, '4.ONT'!P:P, "Y") &gt; 0,
            _xlfn.TEXTJOIN(", ", TRUE, IF(('4.ONT'!E:E = B694) * ('4.ONT'!P:P = "Y"), '4.ONT'!D:D, "")),
            "Awaiting Status"
        )
    )
)</f>
        <v/>
      </c>
      <c r="O694" s="181" t="s">
        <v>94</v>
      </c>
      <c r="P694" s="60" t="str" cm="1">
        <f t="array" aca="1" ref="P694" ca="1">IF(
    O694="N",
    "",
    IF(
        COUNTIFS('3.RNAExtractions'!E:E, B694, '3.RNAExtractions'!Z:Z, "Y") &gt; 0,
        _xlfn.TEXTJOIN(", ", TRUE, IF(('3.RNAExtractions'!E:E = B694) * ('3.RNAExtractions'!Z:Z = "Y"), '3.RNAExtractions'!D:D, "")),
        IF(
            COUNTIFS('3.RNAExtractions'!E:E, B694, '3.RNAExtractions'!Y:Y, "Y") &gt; 0,
            _xlfn.TEXTJOIN(", ", TRUE, IF(('3.RNAExtractions'!E:E = B694) * ('3.RNAExtractions'!Y:Y = "Y"), '3.RNAExtractions'!D:D, "")),
            "Awaiting Status"
        )
    )
)</f>
        <v/>
      </c>
      <c r="Q694" s="26" t="s">
        <v>94</v>
      </c>
      <c r="R694" s="60" t="str" cm="1">
        <f t="array" aca="1" ref="R694" ca="1">IF(
    Q694="N",
    "",
    IF(
        COUNTIFS('4.RNAIllumina'!E:E, B694, '4.RNAIllumina'!Y:Y, "Y") &gt; 0,
        _xlfn.TEXTJOIN(", ", TRUE, IF(('4.RNAIllumina'!E:E = B694) * ('4.RNAIllumina'!Y:Y = "Y"), '4.RNAIllumina'!D:D, "")),
        IF(
            COUNTIFS('4.RNAIllumina'!E:E, B694, '4.RNAIllumina'!X:X, "Y") &gt; 0,
            _xlfn.TEXTJOIN(", ", TRUE, IF(('4.RNAIllumina'!E:E = B694) * ('4.RNAIllumina'!X:X = "Y"), '4.RNAIllumina'!D:D, "")),
            "Awaiting Status"
        )
    )
)</f>
        <v/>
      </c>
      <c r="T694" s="6" t="str">
        <f ca="1">VLOOKUP($B694,'1.MetaData'!$B:$H,2,FALSE)</f>
        <v>OG693</v>
      </c>
      <c r="U694" s="7" t="str">
        <f ca="1">VLOOKUP($B694,'1.MetaData'!$B:$H,3,FALSE)</f>
        <v>Cheilinus fasciatus</v>
      </c>
      <c r="V694" s="7" t="str">
        <f ca="1">VLOOKUP($B694,'1.MetaData'!$B:$H,4,FALSE)</f>
        <v>Redbreasted wrasse</v>
      </c>
      <c r="W694" s="6" t="str">
        <f ca="1">VLOOKUP($B694,'1.MetaData'!$B:$H,5,FALSE)</f>
        <v>Juffrey Jason (local fisherman)</v>
      </c>
      <c r="X694" s="6" t="str">
        <f ca="1">VLOOKUP($B694,'1.MetaData'!$B:$H,6,FALSE)</f>
        <v>V13IOT Shannon Corrigan &amp; Adrianne Doran &amp; Marcelle Ayad</v>
      </c>
      <c r="Z694"/>
    </row>
    <row r="695" spans="1:26" hidden="1" x14ac:dyDescent="0.25">
      <c r="A695" s="17">
        <v>694</v>
      </c>
      <c r="B695" s="3" t="str">
        <f t="shared" ca="1" si="13"/>
        <v>OG694</v>
      </c>
      <c r="C695" s="219" t="s">
        <v>93</v>
      </c>
      <c r="D695" s="4">
        <f ca="1">COUNTIF('2.Tissue'!C:C,B695)</f>
        <v>4</v>
      </c>
      <c r="E695" s="4">
        <f ca="1">COUNTIFS('3.DNAExtractions'!$E:$E,$B695,'3.DNAExtractions'!$D:$D,E$1)</f>
        <v>1</v>
      </c>
      <c r="F695" s="2" t="str" cm="1">
        <f t="array" aca="1" ref="F695" ca="1">IF(
    COUNTIFS('3.DNAExtractions'!E:E, B695, '3.DNAExtractions'!Y:Y, "Y") &gt; 0,
    _xlfn.TEXTJOIN(", ", TRUE, IF(('3.DNAExtractions'!E:E = B695) * ('3.DNAExtractions'!Y:Y = "Y"), '3.DNAExtractions'!D:D, "")),
    IF(
        COUNTIFS('3.DNAExtractions'!E:E, B695, '3.DNAExtractions'!X:X, "Y") &gt; 0,
        _xlfn.TEXTJOIN(", ", TRUE, IF(('3.DNAExtractions'!E:E = B695) * ('3.DNAExtractions'!X:X = "Y"), '3.DNAExtractions'!D:D, "")),
        "Awaiting Status"
    )
)</f>
        <v>Extracted</v>
      </c>
      <c r="G695" s="45" t="s">
        <v>92</v>
      </c>
      <c r="H695" s="8" t="str" cm="1">
        <f t="array" aca="1" ref="H695" ca="1">IF(
    G695="N",
    "",
    IF(
        COUNTIFS('4.Illumina'!E:E, B695, '4.Illumina'!R:R, "Y") &gt; 0,
        _xlfn.TEXTJOIN(", ", TRUE, IF(('4.Illumina'!E:E = B695) * ('4.Illumina'!R:R = "Y"), '4.Illumina'!D:D, "")),
        IF(
            COUNTIFS('4.Illumina'!E:E, B695, '4.Illumina'!Q:Q, "Y") &gt; 0,
            _xlfn.TEXTJOIN(", ", TRUE, IF(('4.Illumina'!E:E = B695) * ('4.Illumina'!Q:Q = "Y"), '4.Illumina'!D:D, "")),
            "Awaiting Status"
        )
    )
)</f>
        <v>Sequenced</v>
      </c>
      <c r="I695" s="181" t="s">
        <v>94</v>
      </c>
      <c r="J695" s="56" t="str" cm="1">
        <f t="array" aca="1" ref="J695" ca="1">IF(
    I695="N",
    "",
    IF(
        COUNTIFS('4.PacBio'!E:E, B695, '4.PacBio'!W:W, "Y") &gt; 0,
        _xlfn.TEXTJOIN(", ", TRUE, IF(('4.PacBio'!E:E = B695) * ('4.PacBio'!W:W = "Y"), '4.PacBio'!D:D, "")),
        IF(
            COUNTIFS('4.PacBio'!E:E, B695, '4.PacBio'!V:V, "Y") &gt; 0,
            _xlfn.TEXTJOIN(", ", TRUE, IF(('4.PacBio'!E:E = B695) * ('4.PacBio'!V:V = "Y"), '4.PacBio'!D:D, "")),
            "Awaiting Status"
        )
    )
)</f>
        <v/>
      </c>
      <c r="K695" s="181" t="s">
        <v>94</v>
      </c>
      <c r="L695" s="8" t="str" cm="1">
        <f t="array" aca="1" ref="L695" ca="1">IF(
    K695="N",
    "",
    IF(
        COUNTIFS('4.HiCLibrary'!E:E, B695, '4.HiCLibrary'!V:V, "Y") &gt; 0,
        _xlfn.TEXTJOIN(", ", TRUE, IF(('4.HiCLibrary'!E:E = B695) * ('4.HiCLibrary'!V:V = "Y"), '4.HiCLibrary'!D:D, "")),
        IF(
            COUNTIFS('4.HiCLibrary'!E:E, B695, '4.HiCLibrary'!U:U, "Y") &gt; 0,
            _xlfn.TEXTJOIN(", ", TRUE, IF(('4.HiCLibrary'!E:E = B695) * ('4.HiCLibrary'!U:U = "Y"), '4.HiCLibrary'!D:D, "")),
            "Awaiting Status"
        )
    )
)</f>
        <v/>
      </c>
      <c r="M695" s="181" t="s">
        <v>94</v>
      </c>
      <c r="N695" s="56" t="str" cm="1">
        <f t="array" aca="1" ref="N695" ca="1">IF(
    M695="N",
    "",
    IF(
        COUNTIFS('4.ONT'!E:E, B695, '4.ONT'!Q:Q, "Y") &gt; 0,
        _xlfn.TEXTJOIN(", ", TRUE, IF(('4.ONT'!E:E = B695) * ('4.ONT'!Q:Q = "Y"), '4.ONT'!D:D, "")),
        IF(
            COUNTIFS('4.ONT'!E:E, B695, '4.ONT'!P:P, "Y") &gt; 0,
            _xlfn.TEXTJOIN(", ", TRUE, IF(('4.ONT'!E:E = B695) * ('4.ONT'!P:P = "Y"), '4.ONT'!D:D, "")),
            "Awaiting Status"
        )
    )
)</f>
        <v/>
      </c>
      <c r="O695" s="181" t="s">
        <v>94</v>
      </c>
      <c r="P695" s="60" t="str" cm="1">
        <f t="array" aca="1" ref="P695" ca="1">IF(
    O695="N",
    "",
    IF(
        COUNTIFS('3.RNAExtractions'!E:E, B695, '3.RNAExtractions'!Z:Z, "Y") &gt; 0,
        _xlfn.TEXTJOIN(", ", TRUE, IF(('3.RNAExtractions'!E:E = B695) * ('3.RNAExtractions'!Z:Z = "Y"), '3.RNAExtractions'!D:D, "")),
        IF(
            COUNTIFS('3.RNAExtractions'!E:E, B695, '3.RNAExtractions'!Y:Y, "Y") &gt; 0,
            _xlfn.TEXTJOIN(", ", TRUE, IF(('3.RNAExtractions'!E:E = B695) * ('3.RNAExtractions'!Y:Y = "Y"), '3.RNAExtractions'!D:D, "")),
            "Awaiting Status"
        )
    )
)</f>
        <v/>
      </c>
      <c r="Q695" s="26" t="s">
        <v>94</v>
      </c>
      <c r="R695" s="60" t="str" cm="1">
        <f t="array" aca="1" ref="R695" ca="1">IF(
    Q695="N",
    "",
    IF(
        COUNTIFS('4.RNAIllumina'!E:E, B695, '4.RNAIllumina'!Y:Y, "Y") &gt; 0,
        _xlfn.TEXTJOIN(", ", TRUE, IF(('4.RNAIllumina'!E:E = B695) * ('4.RNAIllumina'!Y:Y = "Y"), '4.RNAIllumina'!D:D, "")),
        IF(
            COUNTIFS('4.RNAIllumina'!E:E, B695, '4.RNAIllumina'!X:X, "Y") &gt; 0,
            _xlfn.TEXTJOIN(", ", TRUE, IF(('4.RNAIllumina'!E:E = B695) * ('4.RNAIllumina'!X:X = "Y"), '4.RNAIllumina'!D:D, "")),
            "Awaiting Status"
        )
    )
)</f>
        <v/>
      </c>
      <c r="T695" s="6" t="str">
        <f ca="1">VLOOKUP($B695,'1.MetaData'!$B:$H,2,FALSE)</f>
        <v>OG694</v>
      </c>
      <c r="U695" s="7" t="str">
        <f ca="1">VLOOKUP($B695,'1.MetaData'!$B:$H,3,FALSE)</f>
        <v>Plectropomus leopardus</v>
      </c>
      <c r="V695" s="7" t="str">
        <f ca="1">VLOOKUP($B695,'1.MetaData'!$B:$H,4,FALSE)</f>
        <v>Common coral trout</v>
      </c>
      <c r="W695" s="6" t="str">
        <f ca="1">VLOOKUP($B695,'1.MetaData'!$B:$H,5,FALSE)</f>
        <v>Jamil Ibram (local fisherman)</v>
      </c>
      <c r="X695" s="6" t="str">
        <f ca="1">VLOOKUP($B695,'1.MetaData'!$B:$H,6,FALSE)</f>
        <v>V13IOT Shannon Corrigan &amp; Adrianne Doran &amp; Marcelle Ayad</v>
      </c>
      <c r="Z695"/>
    </row>
    <row r="696" spans="1:26" x14ac:dyDescent="0.25">
      <c r="A696" s="17">
        <v>695</v>
      </c>
      <c r="B696" s="3" t="str">
        <f t="shared" ca="1" si="13"/>
        <v>OG695</v>
      </c>
      <c r="C696" s="219" t="s">
        <v>91</v>
      </c>
      <c r="D696" s="4">
        <f ca="1">COUNTIF('2.Tissue'!C:C,B696)</f>
        <v>4</v>
      </c>
      <c r="E696" s="4">
        <f ca="1">COUNTIFS('3.DNAExtractions'!$E:$E,$B696,'3.DNAExtractions'!$D:$D,E$1)</f>
        <v>1</v>
      </c>
      <c r="F696" s="2" t="str" cm="1">
        <f t="array" aca="1" ref="F696" ca="1">IF(
    COUNTIFS('3.DNAExtractions'!E:E, B696, '3.DNAExtractions'!Y:Y, "Y") &gt; 0,
    _xlfn.TEXTJOIN(", ", TRUE, IF(('3.DNAExtractions'!E:E = B696) * ('3.DNAExtractions'!Y:Y = "Y"), '3.DNAExtractions'!D:D, "")),
    IF(
        COUNTIFS('3.DNAExtractions'!E:E, B696, '3.DNAExtractions'!X:X, "Y") &gt; 0,
        _xlfn.TEXTJOIN(", ", TRUE, IF(('3.DNAExtractions'!E:E = B696) * ('3.DNAExtractions'!X:X = "Y"), '3.DNAExtractions'!D:D, "")),
        "Awaiting Status"
    )
)</f>
        <v>Extracted</v>
      </c>
      <c r="G696" s="45" t="s">
        <v>94</v>
      </c>
      <c r="H696" s="8" t="str" cm="1">
        <f t="array" aca="1" ref="H696" ca="1">IF(
    G696="N",
    "",
    IF(
        COUNTIFS('4.Illumina'!E:E, B696, '4.Illumina'!R:R, "Y") &gt; 0,
        _xlfn.TEXTJOIN(", ", TRUE, IF(('4.Illumina'!E:E = B696) * ('4.Illumina'!R:R = "Y"), '4.Illumina'!D:D, "")),
        IF(
            COUNTIFS('4.Illumina'!E:E, B696, '4.Illumina'!Q:Q, "Y") &gt; 0,
            _xlfn.TEXTJOIN(", ", TRUE, IF(('4.Illumina'!E:E = B696) * ('4.Illumina'!Q:Q = "Y"), '4.Illumina'!D:D, "")),
            "Awaiting Status"
        )
    )
)</f>
        <v/>
      </c>
      <c r="I696" s="26" t="s">
        <v>92</v>
      </c>
      <c r="J696" s="56" t="str" cm="1">
        <f t="array" aca="1" ref="J696" ca="1">IF(
    I696="N",
    "",
    IF(
        COUNTIFS('4.PacBio'!E:E, B696, '4.PacBio'!W:W, "Y") &gt; 0,
        _xlfn.TEXTJOIN(", ", TRUE, IF(('4.PacBio'!E:E = B696) * ('4.PacBio'!W:W = "Y"), '4.PacBio'!D:D, "")),
        IF(
            COUNTIFS('4.PacBio'!E:E, B696, '4.PacBio'!V:V, "Y") &gt; 0,
            _xlfn.TEXTJOIN(", ", TRUE, IF(('4.PacBio'!E:E = B696) * ('4.PacBio'!V:V = "Y"), '4.PacBio'!D:D, "")),
            "Awaiting Status"
        )
    )
)</f>
        <v>Sequenced</v>
      </c>
      <c r="K696" s="26" t="s">
        <v>92</v>
      </c>
      <c r="L696" s="8" t="str" cm="1">
        <f t="array" aca="1" ref="L696" ca="1">IF(
    K696="N",
    "",
    IF(
        COUNTIFS('4.HiCLibrary'!E:E, B696, '4.HiCLibrary'!V:V, "Y") &gt; 0,
        _xlfn.TEXTJOIN(", ", TRUE, IF(('4.HiCLibrary'!E:E = B696) * ('4.HiCLibrary'!V:V = "Y"), '4.HiCLibrary'!D:D, "")),
        IF(
            COUNTIFS('4.HiCLibrary'!E:E, B696, '4.HiCLibrary'!U:U, "Y") &gt; 0,
            _xlfn.TEXTJOIN(", ", TRUE, IF(('4.HiCLibrary'!E:E = B696) * ('4.HiCLibrary'!U:U = "Y"), '4.HiCLibrary'!D:D, "")),
            "Awaiting Status"
        )
    )
)</f>
        <v>Sequenced</v>
      </c>
      <c r="N696" s="56" t="str" cm="1">
        <f t="array" aca="1" ref="N696" ca="1">IF(
    M696="N",
    "",
    IF(
        COUNTIFS('4.ONT'!E:E, B696, '4.ONT'!Q:Q, "Y") &gt; 0,
        _xlfn.TEXTJOIN(", ", TRUE, IF(('4.ONT'!E:E = B696) * ('4.ONT'!Q:Q = "Y"), '4.ONT'!D:D, "")),
        IF(
            COUNTIFS('4.ONT'!E:E, B696, '4.ONT'!P:P, "Y") &gt; 0,
            _xlfn.TEXTJOIN(", ", TRUE, IF(('4.ONT'!E:E = B696) * ('4.ONT'!P:P = "Y"), '4.ONT'!D:D, "")),
            "Awaiting Status"
        )
    )
)</f>
        <v>Awaiting Status</v>
      </c>
      <c r="O696" s="26" t="s">
        <v>92</v>
      </c>
      <c r="P696" s="60" t="str" cm="1">
        <f t="array" aca="1" ref="P696" ca="1">IF(
    O696="N",
    "",
    IF(
        COUNTIFS('3.RNAExtractions'!E:E, B696, '3.RNAExtractions'!Z:Z, "Y") &gt; 0,
        _xlfn.TEXTJOIN(", ", TRUE, IF(('3.RNAExtractions'!E:E = B696) * ('3.RNAExtractions'!Z:Z = "Y"), '3.RNAExtractions'!D:D, "")),
        IF(
            COUNTIFS('3.RNAExtractions'!E:E, B696, '3.RNAExtractions'!Y:Y, "Y") &gt; 0,
            _xlfn.TEXTJOIN(", ", TRUE, IF(('3.RNAExtractions'!E:E = B696) * ('3.RNAExtractions'!Y:Y = "Y"), '3.RNAExtractions'!D:D, "")),
            "Awaiting Status"
        )
    )
)</f>
        <v>Awaiting Status</v>
      </c>
      <c r="Q696" s="26" t="s">
        <v>92</v>
      </c>
      <c r="R696" s="60" t="str" cm="1">
        <f t="array" aca="1" ref="R696" ca="1">IF(
    Q696="N",
    "",
    IF(
        COUNTIFS('4.RNAIllumina'!E:E, B696, '4.RNAIllumina'!Y:Y, "Y") &gt; 0,
        _xlfn.TEXTJOIN(", ", TRUE, IF(('4.RNAIllumina'!E:E = B696) * ('4.RNAIllumina'!Y:Y = "Y"), '4.RNAIllumina'!D:D, "")),
        IF(
            COUNTIFS('4.RNAIllumina'!E:E, B696, '4.RNAIllumina'!X:X, "Y") &gt; 0,
            _xlfn.TEXTJOIN(", ", TRUE, IF(('4.RNAIllumina'!E:E = B696) * ('4.RNAIllumina'!X:X = "Y"), '4.RNAIllumina'!D:D, "")),
            "Awaiting Status"
        )
    )
)</f>
        <v>Awaiting Status</v>
      </c>
      <c r="T696" s="6" t="str">
        <f ca="1">VLOOKUP($B696,'1.MetaData'!$B:$H,2,FALSE)</f>
        <v>OG695</v>
      </c>
      <c r="U696" s="7" t="str">
        <f ca="1">VLOOKUP($B696,'1.MetaData'!$B:$H,3,FALSE)</f>
        <v>Tylosurus crocodilus</v>
      </c>
      <c r="V696" s="7" t="str">
        <f ca="1">VLOOKUP($B696,'1.MetaData'!$B:$H,4,FALSE)</f>
        <v>Crocodile longtom</v>
      </c>
      <c r="W696" s="6" t="str">
        <f ca="1">VLOOKUP($B696,'1.MetaData'!$B:$H,5,FALSE)</f>
        <v>Jamil Ibram (local fisherman)</v>
      </c>
      <c r="X696" s="6" t="str">
        <f ca="1">VLOOKUP($B696,'1.MetaData'!$B:$H,6,FALSE)</f>
        <v>V13IOT Shannon Corrigan &amp; Adrianne Doran &amp; Marcelle Ayad</v>
      </c>
      <c r="Z696"/>
    </row>
    <row r="697" spans="1:26" x14ac:dyDescent="0.25">
      <c r="A697" s="17">
        <v>696</v>
      </c>
      <c r="B697" s="3" t="str">
        <f t="shared" ca="1" si="13"/>
        <v>OG696</v>
      </c>
      <c r="C697" s="219" t="s">
        <v>91</v>
      </c>
      <c r="D697" s="4">
        <f ca="1">COUNTIF('2.Tissue'!C:C,B697)</f>
        <v>3</v>
      </c>
      <c r="E697" s="4">
        <f ca="1">COUNTIFS('3.DNAExtractions'!$E:$E,$B697,'3.DNAExtractions'!$D:$D,E$1)</f>
        <v>1</v>
      </c>
      <c r="F697" s="2" t="str" cm="1">
        <f t="array" aca="1" ref="F697" ca="1">IF(
    COUNTIFS('3.DNAExtractions'!E:E, B697, '3.DNAExtractions'!Y:Y, "Y") &gt; 0,
    _xlfn.TEXTJOIN(", ", TRUE, IF(('3.DNAExtractions'!E:E = B697) * ('3.DNAExtractions'!Y:Y = "Y"), '3.DNAExtractions'!D:D, "")),
    IF(
        COUNTIFS('3.DNAExtractions'!E:E, B697, '3.DNAExtractions'!X:X, "Y") &gt; 0,
        _xlfn.TEXTJOIN(", ", TRUE, IF(('3.DNAExtractions'!E:E = B697) * ('3.DNAExtractions'!X:X = "Y"), '3.DNAExtractions'!D:D, "")),
        "Awaiting Status"
    )
)</f>
        <v>Extracted</v>
      </c>
      <c r="G697" s="45" t="s">
        <v>94</v>
      </c>
      <c r="H697" s="8" t="str" cm="1">
        <f t="array" aca="1" ref="H697" ca="1">IF(
    G697="N",
    "",
    IF(
        COUNTIFS('4.Illumina'!E:E, B697, '4.Illumina'!R:R, "Y") &gt; 0,
        _xlfn.TEXTJOIN(", ", TRUE, IF(('4.Illumina'!E:E = B697) * ('4.Illumina'!R:R = "Y"), '4.Illumina'!D:D, "")),
        IF(
            COUNTIFS('4.Illumina'!E:E, B697, '4.Illumina'!Q:Q, "Y") &gt; 0,
            _xlfn.TEXTJOIN(", ", TRUE, IF(('4.Illumina'!E:E = B697) * ('4.Illumina'!Q:Q = "Y"), '4.Illumina'!D:D, "")),
            "Awaiting Status"
        )
    )
)</f>
        <v/>
      </c>
      <c r="I697" s="26" t="s">
        <v>92</v>
      </c>
      <c r="J697" s="56" t="str" cm="1">
        <f t="array" aca="1" ref="J697" ca="1">IF(
    I697="N",
    "",
    IF(
        COUNTIFS('4.PacBio'!E:E, B697, '4.PacBio'!W:W, "Y") &gt; 0,
        _xlfn.TEXTJOIN(", ", TRUE, IF(('4.PacBio'!E:E = B697) * ('4.PacBio'!W:W = "Y"), '4.PacBio'!D:D, "")),
        IF(
            COUNTIFS('4.PacBio'!E:E, B697, '4.PacBio'!V:V, "Y") &gt; 0,
            _xlfn.TEXTJOIN(", ", TRUE, IF(('4.PacBio'!E:E = B697) * ('4.PacBio'!V:V = "Y"), '4.PacBio'!D:D, "")),
            "Awaiting Status"
        )
    )
)</f>
        <v>Sequenced</v>
      </c>
      <c r="K697" s="26" t="s">
        <v>92</v>
      </c>
      <c r="L697" s="8" t="str" cm="1">
        <f t="array" aca="1" ref="L697" ca="1">IF(
    K697="N",
    "",
    IF(
        COUNTIFS('4.HiCLibrary'!E:E, B697, '4.HiCLibrary'!V:V, "Y") &gt; 0,
        _xlfn.TEXTJOIN(", ", TRUE, IF(('4.HiCLibrary'!E:E = B697) * ('4.HiCLibrary'!V:V = "Y"), '4.HiCLibrary'!D:D, "")),
        IF(
            COUNTIFS('4.HiCLibrary'!E:E, B697, '4.HiCLibrary'!U:U, "Y") &gt; 0,
            _xlfn.TEXTJOIN(", ", TRUE, IF(('4.HiCLibrary'!E:E = B697) * ('4.HiCLibrary'!U:U = "Y"), '4.HiCLibrary'!D:D, "")),
            "Awaiting Status"
        )
    )
)</f>
        <v>Sequenced</v>
      </c>
      <c r="N697" s="56" t="str" cm="1">
        <f t="array" aca="1" ref="N697" ca="1">IF(
    M697="N",
    "",
    IF(
        COUNTIFS('4.ONT'!E:E, B697, '4.ONT'!Q:Q, "Y") &gt; 0,
        _xlfn.TEXTJOIN(", ", TRUE, IF(('4.ONT'!E:E = B697) * ('4.ONT'!Q:Q = "Y"), '4.ONT'!D:D, "")),
        IF(
            COUNTIFS('4.ONT'!E:E, B697, '4.ONT'!P:P, "Y") &gt; 0,
            _xlfn.TEXTJOIN(", ", TRUE, IF(('4.ONT'!E:E = B697) * ('4.ONT'!P:P = "Y"), '4.ONT'!D:D, "")),
            "Awaiting Status"
        )
    )
)</f>
        <v>Sequenced</v>
      </c>
      <c r="O697" s="26" t="s">
        <v>92</v>
      </c>
      <c r="P697" s="60" t="str" cm="1">
        <f t="array" aca="1" ref="P697" ca="1">IF(
    O697="N",
    "",
    IF(
        COUNTIFS('3.RNAExtractions'!E:E, B697, '3.RNAExtractions'!Z:Z, "Y") &gt; 0,
        _xlfn.TEXTJOIN(", ", TRUE, IF(('3.RNAExtractions'!E:E = B697) * ('3.RNAExtractions'!Z:Z = "Y"), '3.RNAExtractions'!D:D, "")),
        IF(
            COUNTIFS('3.RNAExtractions'!E:E, B697, '3.RNAExtractions'!Y:Y, "Y") &gt; 0,
            _xlfn.TEXTJOIN(", ", TRUE, IF(('3.RNAExtractions'!E:E = B697) * ('3.RNAExtractions'!Y:Y = "Y"), '3.RNAExtractions'!D:D, "")),
            "Awaiting Status"
        )
    )
)</f>
        <v>Awaiting Status</v>
      </c>
      <c r="Q697" s="26" t="s">
        <v>92</v>
      </c>
      <c r="R697" s="60" t="str" cm="1">
        <f t="array" aca="1" ref="R697" ca="1">IF(
    Q697="N",
    "",
    IF(
        COUNTIFS('4.RNAIllumina'!E:E, B697, '4.RNAIllumina'!Y:Y, "Y") &gt; 0,
        _xlfn.TEXTJOIN(", ", TRUE, IF(('4.RNAIllumina'!E:E = B697) * ('4.RNAIllumina'!Y:Y = "Y"), '4.RNAIllumina'!D:D, "")),
        IF(
            COUNTIFS('4.RNAIllumina'!E:E, B697, '4.RNAIllumina'!X:X, "Y") &gt; 0,
            _xlfn.TEXTJOIN(", ", TRUE, IF(('4.RNAIllumina'!E:E = B697) * ('4.RNAIllumina'!X:X = "Y"), '4.RNAIllumina'!D:D, "")),
            "Awaiting Status"
        )
    )
)</f>
        <v>Awaiting Status</v>
      </c>
      <c r="T697" s="6" t="str">
        <f ca="1">VLOOKUP($B697,'1.MetaData'!$B:$H,2,FALSE)</f>
        <v>OG696</v>
      </c>
      <c r="U697" s="7" t="str">
        <f ca="1">VLOOKUP($B697,'1.MetaData'!$B:$H,3,FALSE)</f>
        <v>Scarus tricolor</v>
      </c>
      <c r="V697" s="7" t="str">
        <f ca="1">VLOOKUP($B697,'1.MetaData'!$B:$H,4,FALSE)</f>
        <v>Tricolour parrotfish? TBC</v>
      </c>
      <c r="W697" s="6" t="str">
        <f ca="1">VLOOKUP($B697,'1.MetaData'!$B:$H,5,FALSE)</f>
        <v>Daniel Sim (local fisherman)</v>
      </c>
      <c r="X697" s="6" t="str">
        <f ca="1">VLOOKUP($B697,'1.MetaData'!$B:$H,6,FALSE)</f>
        <v>V13IOT Shannon Corrigan &amp; Adrianne Doran &amp; Marcelle Ayad</v>
      </c>
      <c r="Z697"/>
    </row>
    <row r="698" spans="1:26" hidden="1" x14ac:dyDescent="0.25">
      <c r="A698" s="17">
        <v>697</v>
      </c>
      <c r="B698" s="3" t="str">
        <f t="shared" ca="1" si="13"/>
        <v>OG697</v>
      </c>
      <c r="C698" s="219" t="s">
        <v>93</v>
      </c>
      <c r="D698" s="4">
        <f ca="1">COUNTIF('2.Tissue'!C:C,B698)</f>
        <v>4</v>
      </c>
      <c r="E698" s="4">
        <f ca="1">COUNTIFS('3.DNAExtractions'!$E:$E,$B698,'3.DNAExtractions'!$D:$D,E$1)</f>
        <v>1</v>
      </c>
      <c r="F698" s="2" t="str" cm="1">
        <f t="array" aca="1" ref="F698" ca="1">IF(
    COUNTIFS('3.DNAExtractions'!E:E, B698, '3.DNAExtractions'!Y:Y, "Y") &gt; 0,
    _xlfn.TEXTJOIN(", ", TRUE, IF(('3.DNAExtractions'!E:E = B698) * ('3.DNAExtractions'!Y:Y = "Y"), '3.DNAExtractions'!D:D, "")),
    IF(
        COUNTIFS('3.DNAExtractions'!E:E, B698, '3.DNAExtractions'!X:X, "Y") &gt; 0,
        _xlfn.TEXTJOIN(", ", TRUE, IF(('3.DNAExtractions'!E:E = B698) * ('3.DNAExtractions'!X:X = "Y"), '3.DNAExtractions'!D:D, "")),
        "Awaiting Status"
    )
)</f>
        <v>Extracted</v>
      </c>
      <c r="G698" s="45" t="s">
        <v>92</v>
      </c>
      <c r="H698" s="8" t="str" cm="1">
        <f t="array" aca="1" ref="H698" ca="1">IF(
    G698="N",
    "",
    IF(
        COUNTIFS('4.Illumina'!E:E, B698, '4.Illumina'!R:R, "Y") &gt; 0,
        _xlfn.TEXTJOIN(", ", TRUE, IF(('4.Illumina'!E:E = B698) * ('4.Illumina'!R:R = "Y"), '4.Illumina'!D:D, "")),
        IF(
            COUNTIFS('4.Illumina'!E:E, B698, '4.Illumina'!Q:Q, "Y") &gt; 0,
            _xlfn.TEXTJOIN(", ", TRUE, IF(('4.Illumina'!E:E = B698) * ('4.Illumina'!Q:Q = "Y"), '4.Illumina'!D:D, "")),
            "Awaiting Status"
        )
    )
)</f>
        <v>Sequenced</v>
      </c>
      <c r="I698" s="181" t="s">
        <v>94</v>
      </c>
      <c r="J698" s="56" t="str" cm="1">
        <f t="array" aca="1" ref="J698" ca="1">IF(
    I698="N",
    "",
    IF(
        COUNTIFS('4.PacBio'!E:E, B698, '4.PacBio'!W:W, "Y") &gt; 0,
        _xlfn.TEXTJOIN(", ", TRUE, IF(('4.PacBio'!E:E = B698) * ('4.PacBio'!W:W = "Y"), '4.PacBio'!D:D, "")),
        IF(
            COUNTIFS('4.PacBio'!E:E, B698, '4.PacBio'!V:V, "Y") &gt; 0,
            _xlfn.TEXTJOIN(", ", TRUE, IF(('4.PacBio'!E:E = B698) * ('4.PacBio'!V:V = "Y"), '4.PacBio'!D:D, "")),
            "Awaiting Status"
        )
    )
)</f>
        <v/>
      </c>
      <c r="K698" s="181" t="s">
        <v>94</v>
      </c>
      <c r="L698" s="8" t="str" cm="1">
        <f t="array" aca="1" ref="L698" ca="1">IF(
    K698="N",
    "",
    IF(
        COUNTIFS('4.HiCLibrary'!E:E, B698, '4.HiCLibrary'!V:V, "Y") &gt; 0,
        _xlfn.TEXTJOIN(", ", TRUE, IF(('4.HiCLibrary'!E:E = B698) * ('4.HiCLibrary'!V:V = "Y"), '4.HiCLibrary'!D:D, "")),
        IF(
            COUNTIFS('4.HiCLibrary'!E:E, B698, '4.HiCLibrary'!U:U, "Y") &gt; 0,
            _xlfn.TEXTJOIN(", ", TRUE, IF(('4.HiCLibrary'!E:E = B698) * ('4.HiCLibrary'!U:U = "Y"), '4.HiCLibrary'!D:D, "")),
            "Awaiting Status"
        )
    )
)</f>
        <v/>
      </c>
      <c r="M698" s="181" t="s">
        <v>94</v>
      </c>
      <c r="N698" s="56" t="str" cm="1">
        <f t="array" aca="1" ref="N698" ca="1">IF(
    M698="N",
    "",
    IF(
        COUNTIFS('4.ONT'!E:E, B698, '4.ONT'!Q:Q, "Y") &gt; 0,
        _xlfn.TEXTJOIN(", ", TRUE, IF(('4.ONT'!E:E = B698) * ('4.ONT'!Q:Q = "Y"), '4.ONT'!D:D, "")),
        IF(
            COUNTIFS('4.ONT'!E:E, B698, '4.ONT'!P:P, "Y") &gt; 0,
            _xlfn.TEXTJOIN(", ", TRUE, IF(('4.ONT'!E:E = B698) * ('4.ONT'!P:P = "Y"), '4.ONT'!D:D, "")),
            "Awaiting Status"
        )
    )
)</f>
        <v/>
      </c>
      <c r="O698" s="181" t="s">
        <v>94</v>
      </c>
      <c r="P698" s="60" t="str" cm="1">
        <f t="array" aca="1" ref="P698" ca="1">IF(
    O698="N",
    "",
    IF(
        COUNTIFS('3.RNAExtractions'!E:E, B698, '3.RNAExtractions'!Z:Z, "Y") &gt; 0,
        _xlfn.TEXTJOIN(", ", TRUE, IF(('3.RNAExtractions'!E:E = B698) * ('3.RNAExtractions'!Z:Z = "Y"), '3.RNAExtractions'!D:D, "")),
        IF(
            COUNTIFS('3.RNAExtractions'!E:E, B698, '3.RNAExtractions'!Y:Y, "Y") &gt; 0,
            _xlfn.TEXTJOIN(", ", TRUE, IF(('3.RNAExtractions'!E:E = B698) * ('3.RNAExtractions'!Y:Y = "Y"), '3.RNAExtractions'!D:D, "")),
            "Awaiting Status"
        )
    )
)</f>
        <v/>
      </c>
      <c r="Q698" s="26" t="s">
        <v>94</v>
      </c>
      <c r="R698" s="60" t="str" cm="1">
        <f t="array" aca="1" ref="R698" ca="1">IF(
    Q698="N",
    "",
    IF(
        COUNTIFS('4.RNAIllumina'!E:E, B698, '4.RNAIllumina'!Y:Y, "Y") &gt; 0,
        _xlfn.TEXTJOIN(", ", TRUE, IF(('4.RNAIllumina'!E:E = B698) * ('4.RNAIllumina'!Y:Y = "Y"), '4.RNAIllumina'!D:D, "")),
        IF(
            COUNTIFS('4.RNAIllumina'!E:E, B698, '4.RNAIllumina'!X:X, "Y") &gt; 0,
            _xlfn.TEXTJOIN(", ", TRUE, IF(('4.RNAIllumina'!E:E = B698) * ('4.RNAIllumina'!X:X = "Y"), '4.RNAIllumina'!D:D, "")),
            "Awaiting Status"
        )
    )
)</f>
        <v/>
      </c>
      <c r="T698" s="6" t="str">
        <f ca="1">VLOOKUP($B698,'1.MetaData'!$B:$H,2,FALSE)</f>
        <v>OG697</v>
      </c>
      <c r="U698" s="7" t="str">
        <f ca="1">VLOOKUP($B698,'1.MetaData'!$B:$H,3,FALSE)</f>
        <v>Lethrinus erythropterus</v>
      </c>
      <c r="V698" s="7" t="str">
        <f ca="1">VLOOKUP($B698,'1.MetaData'!$B:$H,4,FALSE)</f>
        <v>Longfish emporer</v>
      </c>
      <c r="W698" s="6" t="str">
        <f ca="1">VLOOKUP($B698,'1.MetaData'!$B:$H,5,FALSE)</f>
        <v>Daniel Sim (local fisherman)</v>
      </c>
      <c r="X698" s="6" t="str">
        <f ca="1">VLOOKUP($B698,'1.MetaData'!$B:$H,6,FALSE)</f>
        <v>V13IOT Shannon Corrigan &amp; Adrianne Doran &amp; Marcelle Ayad</v>
      </c>
      <c r="Z698"/>
    </row>
    <row r="699" spans="1:26" x14ac:dyDescent="0.25">
      <c r="A699" s="17">
        <v>698</v>
      </c>
      <c r="B699" s="3" t="str">
        <f t="shared" ca="1" si="13"/>
        <v>OG698</v>
      </c>
      <c r="C699" s="219" t="s">
        <v>91</v>
      </c>
      <c r="D699" s="4">
        <f ca="1">COUNTIF('2.Tissue'!C:C,B699)</f>
        <v>4</v>
      </c>
      <c r="E699" s="4">
        <f ca="1">COUNTIFS('3.DNAExtractions'!$E:$E,$B699,'3.DNAExtractions'!$D:$D,E$1)</f>
        <v>2</v>
      </c>
      <c r="F699" s="2" t="str" cm="1">
        <f t="array" aca="1" ref="F699" ca="1">IF(
    COUNTIFS('3.DNAExtractions'!E:E, B699, '3.DNAExtractions'!Y:Y, "Y") &gt; 0,
    _xlfn.TEXTJOIN(", ", TRUE, IF(('3.DNAExtractions'!E:E = B699) * ('3.DNAExtractions'!Y:Y = "Y"), '3.DNAExtractions'!D:D, "")),
    IF(
        COUNTIFS('3.DNAExtractions'!E:E, B699, '3.DNAExtractions'!X:X, "Y") &gt; 0,
        _xlfn.TEXTJOIN(", ", TRUE, IF(('3.DNAExtractions'!E:E = B699) * ('3.DNAExtractions'!X:X = "Y"), '3.DNAExtractions'!D:D, "")),
        "Awaiting Status"
    )
)</f>
        <v>Extracted</v>
      </c>
      <c r="G699" s="45" t="s">
        <v>92</v>
      </c>
      <c r="H699" s="8" t="str" cm="1">
        <f t="array" aca="1" ref="H699" ca="1">IF(
    G699="N",
    "",
    IF(
        COUNTIFS('4.Illumina'!E:E, B699, '4.Illumina'!R:R, "Y") &gt; 0,
        _xlfn.TEXTJOIN(", ", TRUE, IF(('4.Illumina'!E:E = B699) * ('4.Illumina'!R:R = "Y"), '4.Illumina'!D:D, "")),
        IF(
            COUNTIFS('4.Illumina'!E:E, B699, '4.Illumina'!Q:Q, "Y") &gt; 0,
            _xlfn.TEXTJOIN(", ", TRUE, IF(('4.Illumina'!E:E = B699) * ('4.Illumina'!Q:Q = "Y"), '4.Illumina'!D:D, "")),
            "Awaiting Status"
        )
    )
)</f>
        <v>Sequenced</v>
      </c>
      <c r="I699" s="26" t="s">
        <v>92</v>
      </c>
      <c r="J699" s="56" t="str" cm="1">
        <f t="array" aca="1" ref="J699" ca="1">IF(
    I699="N",
    "",
    IF(
        COUNTIFS('4.PacBio'!E:E, B699, '4.PacBio'!W:W, "Y") &gt; 0,
        _xlfn.TEXTJOIN(", ", TRUE, IF(('4.PacBio'!E:E = B699) * ('4.PacBio'!W:W = "Y"), '4.PacBio'!D:D, "")),
        IF(
            COUNTIFS('4.PacBio'!E:E, B699, '4.PacBio'!V:V, "Y") &gt; 0,
            _xlfn.TEXTJOIN(", ", TRUE, IF(('4.PacBio'!E:E = B699) * ('4.PacBio'!V:V = "Y"), '4.PacBio'!D:D, "")),
            "Awaiting Status"
        )
    )
)</f>
        <v>Sequenced</v>
      </c>
      <c r="K699" s="26" t="s">
        <v>92</v>
      </c>
      <c r="L699" s="8" t="str" cm="1">
        <f t="array" aca="1" ref="L699" ca="1">IF(
    K699="N",
    "",
    IF(
        COUNTIFS('4.HiCLibrary'!E:E, B699, '4.HiCLibrary'!V:V, "Y") &gt; 0,
        _xlfn.TEXTJOIN(", ", TRUE, IF(('4.HiCLibrary'!E:E = B699) * ('4.HiCLibrary'!V:V = "Y"), '4.HiCLibrary'!D:D, "")),
        IF(
            COUNTIFS('4.HiCLibrary'!E:E, B699, '4.HiCLibrary'!U:U, "Y") &gt; 0,
            _xlfn.TEXTJOIN(", ", TRUE, IF(('4.HiCLibrary'!E:E = B699) * ('4.HiCLibrary'!U:U = "Y"), '4.HiCLibrary'!D:D, "")),
            "Awaiting Status"
        )
    )
)</f>
        <v>Shallow Seqeunce - iSEQ</v>
      </c>
      <c r="M699" s="47" t="s">
        <v>94</v>
      </c>
      <c r="N699" s="56" t="str" cm="1">
        <f t="array" aca="1" ref="N699" ca="1">IF(
    M699="N",
    "",
    IF(
        COUNTIFS('4.ONT'!E:E, B699, '4.ONT'!Q:Q, "Y") &gt; 0,
        _xlfn.TEXTJOIN(", ", TRUE, IF(('4.ONT'!E:E = B699) * ('4.ONT'!Q:Q = "Y"), '4.ONT'!D:D, "")),
        IF(
            COUNTIFS('4.ONT'!E:E, B699, '4.ONT'!P:P, "Y") &gt; 0,
            _xlfn.TEXTJOIN(", ", TRUE, IF(('4.ONT'!E:E = B699) * ('4.ONT'!P:P = "Y"), '4.ONT'!D:D, "")),
            "Awaiting Status"
        )
    )
)</f>
        <v/>
      </c>
      <c r="O699" s="26" t="s">
        <v>92</v>
      </c>
      <c r="P699" s="60" t="str" cm="1">
        <f t="array" aca="1" ref="P699" ca="1">IF(
    O699="N",
    "",
    IF(
        COUNTIFS('3.RNAExtractions'!E:E, B699, '3.RNAExtractions'!Z:Z, "Y") &gt; 0,
        _xlfn.TEXTJOIN(", ", TRUE, IF(('3.RNAExtractions'!E:E = B699) * ('3.RNAExtractions'!Z:Z = "Y"), '3.RNAExtractions'!D:D, "")),
        IF(
            COUNTIFS('3.RNAExtractions'!E:E, B699, '3.RNAExtractions'!Y:Y, "Y") &gt; 0,
            _xlfn.TEXTJOIN(", ", TRUE, IF(('3.RNAExtractions'!E:E = B699) * ('3.RNAExtractions'!Y:Y = "Y"), '3.RNAExtractions'!D:D, "")),
            "Awaiting Status"
        )
    )
)</f>
        <v>Awaiting Status</v>
      </c>
      <c r="Q699" s="26" t="s">
        <v>92</v>
      </c>
      <c r="R699" s="60" t="str" cm="1">
        <f t="array" aca="1" ref="R699" ca="1">IF(
    Q699="N",
    "",
    IF(
        COUNTIFS('4.RNAIllumina'!E:E, B699, '4.RNAIllumina'!Y:Y, "Y") &gt; 0,
        _xlfn.TEXTJOIN(", ", TRUE, IF(('4.RNAIllumina'!E:E = B699) * ('4.RNAIllumina'!Y:Y = "Y"), '4.RNAIllumina'!D:D, "")),
        IF(
            COUNTIFS('4.RNAIllumina'!E:E, B699, '4.RNAIllumina'!X:X, "Y") &gt; 0,
            _xlfn.TEXTJOIN(", ", TRUE, IF(('4.RNAIllumina'!E:E = B699) * ('4.RNAIllumina'!X:X = "Y"), '4.RNAIllumina'!D:D, "")),
            "Awaiting Status"
        )
    )
)</f>
        <v>Awaiting Status</v>
      </c>
      <c r="T699" s="6" t="str">
        <f ca="1">VLOOKUP($B699,'1.MetaData'!$B:$H,2,FALSE)</f>
        <v>OG698</v>
      </c>
      <c r="U699" s="7" t="str">
        <f ca="1">VLOOKUP($B699,'1.MetaData'!$B:$H,3,FALSE)</f>
        <v>Epinephelus polyphekadion</v>
      </c>
      <c r="V699" s="7" t="str">
        <f ca="1">VLOOKUP($B699,'1.MetaData'!$B:$H,4,FALSE)</f>
        <v>Camoflague Grouper? TBC</v>
      </c>
      <c r="W699" s="6" t="str">
        <f ca="1">VLOOKUP($B699,'1.MetaData'!$B:$H,5,FALSE)</f>
        <v>Musahirin Shakirin (local fisherman)</v>
      </c>
      <c r="X699" s="6" t="str">
        <f ca="1">VLOOKUP($B699,'1.MetaData'!$B:$H,6,FALSE)</f>
        <v>V13IOT Shannon Corrigan &amp; Adrianne Doran &amp; Marcelle Ayad</v>
      </c>
      <c r="Z699"/>
    </row>
    <row r="700" spans="1:26" x14ac:dyDescent="0.25">
      <c r="A700" s="17">
        <v>699</v>
      </c>
      <c r="B700" s="3" t="str">
        <f t="shared" ca="1" si="13"/>
        <v>OG699</v>
      </c>
      <c r="C700" s="219" t="s">
        <v>109</v>
      </c>
      <c r="D700" s="4">
        <f ca="1">COUNTIF('2.Tissue'!C:C,B700)</f>
        <v>4</v>
      </c>
      <c r="E700" s="4">
        <f ca="1">COUNTIFS('3.DNAExtractions'!$E:$E,$B700,'3.DNAExtractions'!$D:$D,E$1)</f>
        <v>0</v>
      </c>
      <c r="F700" s="2" t="str" cm="1">
        <f t="array" aca="1" ref="F700" ca="1">IF(
    COUNTIFS('3.DNAExtractions'!E:E, B700, '3.DNAExtractions'!Y:Y, "Y") &gt; 0,
    _xlfn.TEXTJOIN(", ", TRUE, IF(('3.DNAExtractions'!E:E = B700) * ('3.DNAExtractions'!Y:Y = "Y"), '3.DNAExtractions'!D:D, "")),
    IF(
        COUNTIFS('3.DNAExtractions'!E:E, B700, '3.DNAExtractions'!X:X, "Y") &gt; 0,
        _xlfn.TEXTJOIN(", ", TRUE, IF(('3.DNAExtractions'!E:E = B700) * ('3.DNAExtractions'!X:X = "Y"), '3.DNAExtractions'!D:D, "")),
        "Awaiting Status"
    )
)</f>
        <v>Extracted</v>
      </c>
      <c r="G700" s="45" t="s">
        <v>94</v>
      </c>
      <c r="H700" s="8" t="str" cm="1">
        <f t="array" aca="1" ref="H700" ca="1">IF(
    G700="N",
    "",
    IF(
        COUNTIFS('4.Illumina'!E:E, B700, '4.Illumina'!R:R, "Y") &gt; 0,
        _xlfn.TEXTJOIN(", ", TRUE, IF(('4.Illumina'!E:E = B700) * ('4.Illumina'!R:R = "Y"), '4.Illumina'!D:D, "")),
        IF(
            COUNTIFS('4.Illumina'!E:E, B700, '4.Illumina'!Q:Q, "Y") &gt; 0,
            _xlfn.TEXTJOIN(", ", TRUE, IF(('4.Illumina'!E:E = B700) * ('4.Illumina'!Q:Q = "Y"), '4.Illumina'!D:D, "")),
            "Awaiting Status"
        )
    )
)</f>
        <v/>
      </c>
      <c r="I700" s="26" t="s">
        <v>92</v>
      </c>
      <c r="J700" s="56" t="str" cm="1">
        <f t="array" aca="1" ref="J700" ca="1">IF(
    I700="N",
    "",
    IF(
        COUNTIFS('4.PacBio'!E:E, B700, '4.PacBio'!W:W, "Y") &gt; 0,
        _xlfn.TEXTJOIN(", ", TRUE, IF(('4.PacBio'!E:E = B700) * ('4.PacBio'!W:W = "Y"), '4.PacBio'!D:D, "")),
        IF(
            COUNTIFS('4.PacBio'!E:E, B700, '4.PacBio'!V:V, "Y") &gt; 0,
            _xlfn.TEXTJOIN(", ", TRUE, IF(('4.PacBio'!E:E = B700) * ('4.PacBio'!V:V = "Y"), '4.PacBio'!D:D, "")),
            "Awaiting Status"
        )
    )
)</f>
        <v>Awaiting Status</v>
      </c>
      <c r="K700" s="26" t="s">
        <v>92</v>
      </c>
      <c r="L700" s="8" t="str" cm="1">
        <f t="array" aca="1" ref="L700" ca="1">IF(
    K700="N",
    "",
    IF(
        COUNTIFS('4.HiCLibrary'!E:E, B700, '4.HiCLibrary'!V:V, "Y") &gt; 0,
        _xlfn.TEXTJOIN(", ", TRUE, IF(('4.HiCLibrary'!E:E = B700) * ('4.HiCLibrary'!V:V = "Y"), '4.HiCLibrary'!D:D, "")),
        IF(
            COUNTIFS('4.HiCLibrary'!E:E, B700, '4.HiCLibrary'!U:U, "Y") &gt; 0,
            _xlfn.TEXTJOIN(", ", TRUE, IF(('4.HiCLibrary'!E:E = B700) * ('4.HiCLibrary'!U:U = "Y"), '4.HiCLibrary'!D:D, "")),
            "Awaiting Status"
        )
    )
)</f>
        <v>Awaiting Status</v>
      </c>
      <c r="M700" s="47"/>
      <c r="N700" s="56" t="str" cm="1">
        <f t="array" aca="1" ref="N700" ca="1">IF(
    M700="N",
    "",
    IF(
        COUNTIFS('4.ONT'!E:E, B700, '4.ONT'!Q:Q, "Y") &gt; 0,
        _xlfn.TEXTJOIN(", ", TRUE, IF(('4.ONT'!E:E = B700) * ('4.ONT'!Q:Q = "Y"), '4.ONT'!D:D, "")),
        IF(
            COUNTIFS('4.ONT'!E:E, B700, '4.ONT'!P:P, "Y") &gt; 0,
            _xlfn.TEXTJOIN(", ", TRUE, IF(('4.ONT'!E:E = B700) * ('4.ONT'!P:P = "Y"), '4.ONT'!D:D, "")),
            "Awaiting Status"
        )
    )
)</f>
        <v>Awaiting Status</v>
      </c>
      <c r="O700" s="26" t="s">
        <v>92</v>
      </c>
      <c r="P700" s="60" t="str" cm="1">
        <f t="array" aca="1" ref="P700" ca="1">IF(
    O700="N",
    "",
    IF(
        COUNTIFS('3.RNAExtractions'!E:E, B700, '3.RNAExtractions'!Z:Z, "Y") &gt; 0,
        _xlfn.TEXTJOIN(", ", TRUE, IF(('3.RNAExtractions'!E:E = B700) * ('3.RNAExtractions'!Z:Z = "Y"), '3.RNAExtractions'!D:D, "")),
        IF(
            COUNTIFS('3.RNAExtractions'!E:E, B700, '3.RNAExtractions'!Y:Y, "Y") &gt; 0,
            _xlfn.TEXTJOIN(", ", TRUE, IF(('3.RNAExtractions'!E:E = B700) * ('3.RNAExtractions'!Y:Y = "Y"), '3.RNAExtractions'!D:D, "")),
            "Awaiting Status"
        )
    )
)</f>
        <v>Awaiting Status</v>
      </c>
      <c r="Q700" s="26" t="s">
        <v>92</v>
      </c>
      <c r="R700" s="60" t="str" cm="1">
        <f t="array" aca="1" ref="R700" ca="1">IF(
    Q700="N",
    "",
    IF(
        COUNTIFS('4.RNAIllumina'!E:E, B700, '4.RNAIllumina'!Y:Y, "Y") &gt; 0,
        _xlfn.TEXTJOIN(", ", TRUE, IF(('4.RNAIllumina'!E:E = B700) * ('4.RNAIllumina'!Y:Y = "Y"), '4.RNAIllumina'!D:D, "")),
        IF(
            COUNTIFS('4.RNAIllumina'!E:E, B700, '4.RNAIllumina'!X:X, "Y") &gt; 0,
            _xlfn.TEXTJOIN(", ", TRUE, IF(('4.RNAIllumina'!E:E = B700) * ('4.RNAIllumina'!X:X = "Y"), '4.RNAIllumina'!D:D, "")),
            "Awaiting Status"
        )
    )
)</f>
        <v>Awaiting Status</v>
      </c>
      <c r="T700" s="6" t="str">
        <f ca="1">VLOOKUP($B700,'1.MetaData'!$B:$H,2,FALSE)</f>
        <v>OG699</v>
      </c>
      <c r="U700" s="7" t="str">
        <f ca="1">VLOOKUP($B700,'1.MetaData'!$B:$H,3,FALSE)</f>
        <v>Monotaxis grandoculis</v>
      </c>
      <c r="V700" s="7" t="str">
        <f ca="1">VLOOKUP($B700,'1.MetaData'!$B:$H,4,FALSE)</f>
        <v>Bigeye seabream</v>
      </c>
      <c r="W700" s="6" t="str">
        <f ca="1">VLOOKUP($B700,'1.MetaData'!$B:$H,5,FALSE)</f>
        <v>Amid Mocksen (local fisherman)</v>
      </c>
      <c r="X700" s="6" t="str">
        <f ca="1">VLOOKUP($B700,'1.MetaData'!$B:$H,6,FALSE)</f>
        <v>V13IOT Shannon Corrigan &amp; Adrianne Doran &amp; Marcelle Ayad</v>
      </c>
      <c r="Z700"/>
    </row>
    <row r="701" spans="1:26" hidden="1" x14ac:dyDescent="0.25">
      <c r="A701" s="17">
        <v>700</v>
      </c>
      <c r="B701" s="3" t="str">
        <f t="shared" ca="1" si="13"/>
        <v>OG700</v>
      </c>
      <c r="C701" s="219" t="s">
        <v>93</v>
      </c>
      <c r="D701" s="4">
        <f ca="1">COUNTIF('2.Tissue'!C:C,B701)</f>
        <v>4</v>
      </c>
      <c r="E701" s="4">
        <f ca="1">COUNTIFS('3.DNAExtractions'!$E:$E,$B701,'3.DNAExtractions'!$D:$D,E$1)</f>
        <v>1</v>
      </c>
      <c r="F701" s="2" t="str" cm="1">
        <f t="array" aca="1" ref="F701" ca="1">IF(
    COUNTIFS('3.DNAExtractions'!E:E, B701, '3.DNAExtractions'!Y:Y, "Y") &gt; 0,
    _xlfn.TEXTJOIN(", ", TRUE, IF(('3.DNAExtractions'!E:E = B701) * ('3.DNAExtractions'!Y:Y = "Y"), '3.DNAExtractions'!D:D, "")),
    IF(
        COUNTIFS('3.DNAExtractions'!E:E, B701, '3.DNAExtractions'!X:X, "Y") &gt; 0,
        _xlfn.TEXTJOIN(", ", TRUE, IF(('3.DNAExtractions'!E:E = B701) * ('3.DNAExtractions'!X:X = "Y"), '3.DNAExtractions'!D:D, "")),
        "Awaiting Status"
    )
)</f>
        <v>Extracted</v>
      </c>
      <c r="G701" s="45" t="s">
        <v>92</v>
      </c>
      <c r="H701" s="8" t="str" cm="1">
        <f t="array" aca="1" ref="H701" ca="1">IF(
    G701="N",
    "",
    IF(
        COUNTIFS('4.Illumina'!E:E, B701, '4.Illumina'!R:R, "Y") &gt; 0,
        _xlfn.TEXTJOIN(", ", TRUE, IF(('4.Illumina'!E:E = B701) * ('4.Illumina'!R:R = "Y"), '4.Illumina'!D:D, "")),
        IF(
            COUNTIFS('4.Illumina'!E:E, B701, '4.Illumina'!Q:Q, "Y") &gt; 0,
            _xlfn.TEXTJOIN(", ", TRUE, IF(('4.Illumina'!E:E = B701) * ('4.Illumina'!Q:Q = "Y"), '4.Illumina'!D:D, "")),
            "Awaiting Status"
        )
    )
)</f>
        <v>Sequenced</v>
      </c>
      <c r="I701" s="181" t="s">
        <v>94</v>
      </c>
      <c r="J701" s="56" t="str" cm="1">
        <f t="array" aca="1" ref="J701" ca="1">IF(
    I701="N",
    "",
    IF(
        COUNTIFS('4.PacBio'!E:E, B701, '4.PacBio'!W:W, "Y") &gt; 0,
        _xlfn.TEXTJOIN(", ", TRUE, IF(('4.PacBio'!E:E = B701) * ('4.PacBio'!W:W = "Y"), '4.PacBio'!D:D, "")),
        IF(
            COUNTIFS('4.PacBio'!E:E, B701, '4.PacBio'!V:V, "Y") &gt; 0,
            _xlfn.TEXTJOIN(", ", TRUE, IF(('4.PacBio'!E:E = B701) * ('4.PacBio'!V:V = "Y"), '4.PacBio'!D:D, "")),
            "Awaiting Status"
        )
    )
)</f>
        <v/>
      </c>
      <c r="K701" s="181" t="s">
        <v>94</v>
      </c>
      <c r="L701" s="8" t="str" cm="1">
        <f t="array" aca="1" ref="L701" ca="1">IF(
    K701="N",
    "",
    IF(
        COUNTIFS('4.HiCLibrary'!E:E, B701, '4.HiCLibrary'!V:V, "Y") &gt; 0,
        _xlfn.TEXTJOIN(", ", TRUE, IF(('4.HiCLibrary'!E:E = B701) * ('4.HiCLibrary'!V:V = "Y"), '4.HiCLibrary'!D:D, "")),
        IF(
            COUNTIFS('4.HiCLibrary'!E:E, B701, '4.HiCLibrary'!U:U, "Y") &gt; 0,
            _xlfn.TEXTJOIN(", ", TRUE, IF(('4.HiCLibrary'!E:E = B701) * ('4.HiCLibrary'!U:U = "Y"), '4.HiCLibrary'!D:D, "")),
            "Awaiting Status"
        )
    )
)</f>
        <v/>
      </c>
      <c r="M701" s="181" t="s">
        <v>94</v>
      </c>
      <c r="N701" s="56" t="str" cm="1">
        <f t="array" aca="1" ref="N701" ca="1">IF(
    M701="N",
    "",
    IF(
        COUNTIFS('4.ONT'!E:E, B701, '4.ONT'!Q:Q, "Y") &gt; 0,
        _xlfn.TEXTJOIN(", ", TRUE, IF(('4.ONT'!E:E = B701) * ('4.ONT'!Q:Q = "Y"), '4.ONT'!D:D, "")),
        IF(
            COUNTIFS('4.ONT'!E:E, B701, '4.ONT'!P:P, "Y") &gt; 0,
            _xlfn.TEXTJOIN(", ", TRUE, IF(('4.ONT'!E:E = B701) * ('4.ONT'!P:P = "Y"), '4.ONT'!D:D, "")),
            "Awaiting Status"
        )
    )
)</f>
        <v/>
      </c>
      <c r="O701" s="181" t="s">
        <v>94</v>
      </c>
      <c r="P701" s="60" t="str" cm="1">
        <f t="array" aca="1" ref="P701" ca="1">IF(
    O701="N",
    "",
    IF(
        COUNTIFS('3.RNAExtractions'!E:E, B701, '3.RNAExtractions'!Z:Z, "Y") &gt; 0,
        _xlfn.TEXTJOIN(", ", TRUE, IF(('3.RNAExtractions'!E:E = B701) * ('3.RNAExtractions'!Z:Z = "Y"), '3.RNAExtractions'!D:D, "")),
        IF(
            COUNTIFS('3.RNAExtractions'!E:E, B701, '3.RNAExtractions'!Y:Y, "Y") &gt; 0,
            _xlfn.TEXTJOIN(", ", TRUE, IF(('3.RNAExtractions'!E:E = B701) * ('3.RNAExtractions'!Y:Y = "Y"), '3.RNAExtractions'!D:D, "")),
            "Awaiting Status"
        )
    )
)</f>
        <v/>
      </c>
      <c r="Q701" s="26" t="s">
        <v>94</v>
      </c>
      <c r="R701" s="60" t="str" cm="1">
        <f t="array" aca="1" ref="R701" ca="1">IF(
    Q701="N",
    "",
    IF(
        COUNTIFS('4.RNAIllumina'!E:E, B701, '4.RNAIllumina'!Y:Y, "Y") &gt; 0,
        _xlfn.TEXTJOIN(", ", TRUE, IF(('4.RNAIllumina'!E:E = B701) * ('4.RNAIllumina'!Y:Y = "Y"), '4.RNAIllumina'!D:D, "")),
        IF(
            COUNTIFS('4.RNAIllumina'!E:E, B701, '4.RNAIllumina'!X:X, "Y") &gt; 0,
            _xlfn.TEXTJOIN(", ", TRUE, IF(('4.RNAIllumina'!E:E = B701) * ('4.RNAIllumina'!X:X = "Y"), '4.RNAIllumina'!D:D, "")),
            "Awaiting Status"
        )
    )
)</f>
        <v/>
      </c>
      <c r="T701" s="6" t="str">
        <f ca="1">VLOOKUP($B701,'1.MetaData'!$B:$H,2,FALSE)</f>
        <v>OG700</v>
      </c>
      <c r="U701" s="7" t="str">
        <f ca="1">VLOOKUP($B701,'1.MetaData'!$B:$H,3,FALSE)</f>
        <v>Cheilinus undulatus</v>
      </c>
      <c r="V701" s="7" t="str">
        <f ca="1">VLOOKUP($B701,'1.MetaData'!$B:$H,4,FALSE)</f>
        <v>Maori Wrasse</v>
      </c>
      <c r="W701" s="6" t="str">
        <f ca="1">VLOOKUP($B701,'1.MetaData'!$B:$H,5,FALSE)</f>
        <v>Amid Mocksen (local fisherman)</v>
      </c>
      <c r="X701" s="6" t="str">
        <f ca="1">VLOOKUP($B701,'1.MetaData'!$B:$H,6,FALSE)</f>
        <v>V13IOT Shannon Corrigan &amp; Adrianne Doran &amp; Marcelle Ayad</v>
      </c>
      <c r="Z701"/>
    </row>
    <row r="702" spans="1:26" x14ac:dyDescent="0.25">
      <c r="A702" s="17">
        <v>701</v>
      </c>
      <c r="B702" s="3" t="str">
        <f t="shared" ca="1" si="13"/>
        <v>OG701</v>
      </c>
      <c r="C702" s="219" t="s">
        <v>91</v>
      </c>
      <c r="D702" s="4">
        <f ca="1">COUNTIF('2.Tissue'!C:C,B702)</f>
        <v>4</v>
      </c>
      <c r="E702" s="4">
        <f ca="1">COUNTIFS('3.DNAExtractions'!$E:$E,$B702,'3.DNAExtractions'!$D:$D,E$1)</f>
        <v>1</v>
      </c>
      <c r="F702" s="2" t="str" cm="1">
        <f t="array" aca="1" ref="F702" ca="1">IF(
    COUNTIFS('3.DNAExtractions'!E:E, B702, '3.DNAExtractions'!Y:Y, "Y") &gt; 0,
    _xlfn.TEXTJOIN(", ", TRUE, IF(('3.DNAExtractions'!E:E = B702) * ('3.DNAExtractions'!Y:Y = "Y"), '3.DNAExtractions'!D:D, "")),
    IF(
        COUNTIFS('3.DNAExtractions'!E:E, B702, '3.DNAExtractions'!X:X, "Y") &gt; 0,
        _xlfn.TEXTJOIN(", ", TRUE, IF(('3.DNAExtractions'!E:E = B702) * ('3.DNAExtractions'!X:X = "Y"), '3.DNAExtractions'!D:D, "")),
        "Awaiting Status"
    )
)</f>
        <v>Extracted</v>
      </c>
      <c r="G702" s="45" t="s">
        <v>94</v>
      </c>
      <c r="H702" s="8" t="str" cm="1">
        <f t="array" aca="1" ref="H702" ca="1">IF(
    G702="N",
    "",
    IF(
        COUNTIFS('4.Illumina'!E:E, B702, '4.Illumina'!R:R, "Y") &gt; 0,
        _xlfn.TEXTJOIN(", ", TRUE, IF(('4.Illumina'!E:E = B702) * ('4.Illumina'!R:R = "Y"), '4.Illumina'!D:D, "")),
        IF(
            COUNTIFS('4.Illumina'!E:E, B702, '4.Illumina'!Q:Q, "Y") &gt; 0,
            _xlfn.TEXTJOIN(", ", TRUE, IF(('4.Illumina'!E:E = B702) * ('4.Illumina'!Q:Q = "Y"), '4.Illumina'!D:D, "")),
            "Awaiting Status"
        )
    )
)</f>
        <v/>
      </c>
      <c r="I702" s="26" t="s">
        <v>92</v>
      </c>
      <c r="J702" s="56" t="str" cm="1">
        <f t="array" aca="1" ref="J702" ca="1">IF(
    I702="N",
    "",
    IF(
        COUNTIFS('4.PacBio'!E:E, B702, '4.PacBio'!W:W, "Y") &gt; 0,
        _xlfn.TEXTJOIN(", ", TRUE, IF(('4.PacBio'!E:E = B702) * ('4.PacBio'!W:W = "Y"), '4.PacBio'!D:D, "")),
        IF(
            COUNTIFS('4.PacBio'!E:E, B702, '4.PacBio'!V:V, "Y") &gt; 0,
            _xlfn.TEXTJOIN(", ", TRUE, IF(('4.PacBio'!E:E = B702) * ('4.PacBio'!V:V = "Y"), '4.PacBio'!D:D, "")),
            "Awaiting Status"
        )
    )
)</f>
        <v>Sequenced</v>
      </c>
      <c r="K702" s="26" t="s">
        <v>92</v>
      </c>
      <c r="L702" s="8" t="str" cm="1">
        <f t="array" aca="1" ref="L702" ca="1">IF(
    K702="N",
    "",
    IF(
        COUNTIFS('4.HiCLibrary'!E:E, B702, '4.HiCLibrary'!V:V, "Y") &gt; 0,
        _xlfn.TEXTJOIN(", ", TRUE, IF(('4.HiCLibrary'!E:E = B702) * ('4.HiCLibrary'!V:V = "Y"), '4.HiCLibrary'!D:D, "")),
        IF(
            COUNTIFS('4.HiCLibrary'!E:E, B702, '4.HiCLibrary'!U:U, "Y") &gt; 0,
            _xlfn.TEXTJOIN(", ", TRUE, IF(('4.HiCLibrary'!E:E = B702) * ('4.HiCLibrary'!U:U = "Y"), '4.HiCLibrary'!D:D, "")),
            "Awaiting Status"
        )
    )
)</f>
        <v>Sequenced</v>
      </c>
      <c r="N702" s="56" t="str" cm="1">
        <f t="array" aca="1" ref="N702" ca="1">IF(
    M702="N",
    "",
    IF(
        COUNTIFS('4.ONT'!E:E, B702, '4.ONT'!Q:Q, "Y") &gt; 0,
        _xlfn.TEXTJOIN(", ", TRUE, IF(('4.ONT'!E:E = B702) * ('4.ONT'!Q:Q = "Y"), '4.ONT'!D:D, "")),
        IF(
            COUNTIFS('4.ONT'!E:E, B702, '4.ONT'!P:P, "Y") &gt; 0,
            _xlfn.TEXTJOIN(", ", TRUE, IF(('4.ONT'!E:E = B702) * ('4.ONT'!P:P = "Y"), '4.ONT'!D:D, "")),
            "Awaiting Status"
        )
    )
)</f>
        <v>Awaiting Status</v>
      </c>
      <c r="O702" s="26" t="s">
        <v>92</v>
      </c>
      <c r="P702" s="60" t="str" cm="1">
        <f t="array" aca="1" ref="P702" ca="1">IF(
    O702="N",
    "",
    IF(
        COUNTIFS('3.RNAExtractions'!E:E, B702, '3.RNAExtractions'!Z:Z, "Y") &gt; 0,
        _xlfn.TEXTJOIN(", ", TRUE, IF(('3.RNAExtractions'!E:E = B702) * ('3.RNAExtractions'!Z:Z = "Y"), '3.RNAExtractions'!D:D, "")),
        IF(
            COUNTIFS('3.RNAExtractions'!E:E, B702, '3.RNAExtractions'!Y:Y, "Y") &gt; 0,
            _xlfn.TEXTJOIN(", ", TRUE, IF(('3.RNAExtractions'!E:E = B702) * ('3.RNAExtractions'!Y:Y = "Y"), '3.RNAExtractions'!D:D, "")),
            "Awaiting Status"
        )
    )
)</f>
        <v>Extracted</v>
      </c>
      <c r="Q702" s="26" t="s">
        <v>92</v>
      </c>
      <c r="R702" s="60" t="str" cm="1">
        <f t="array" aca="1" ref="R702" ca="1">IF(
    Q702="N",
    "",
    IF(
        COUNTIFS('4.RNAIllumina'!E:E, B702, '4.RNAIllumina'!Y:Y, "Y") &gt; 0,
        _xlfn.TEXTJOIN(", ", TRUE, IF(('4.RNAIllumina'!E:E = B702) * ('4.RNAIllumina'!Y:Y = "Y"), '4.RNAIllumina'!D:D, "")),
        IF(
            COUNTIFS('4.RNAIllumina'!E:E, B702, '4.RNAIllumina'!X:X, "Y") &gt; 0,
            _xlfn.TEXTJOIN(", ", TRUE, IF(('4.RNAIllumina'!E:E = B702) * ('4.RNAIllumina'!X:X = "Y"), '4.RNAIllumina'!D:D, "")),
            "Awaiting Status"
        )
    )
)</f>
        <v>Awaiting Status</v>
      </c>
      <c r="T702" s="6" t="str">
        <f ca="1">VLOOKUP($B702,'1.MetaData'!$B:$H,2,FALSE)</f>
        <v>OG701</v>
      </c>
      <c r="U702" s="7" t="str">
        <f ca="1">VLOOKUP($B702,'1.MetaData'!$B:$H,3,FALSE)</f>
        <v>Lutjanus fulvus</v>
      </c>
      <c r="V702" s="7" t="str">
        <f ca="1">VLOOKUP($B702,'1.MetaData'!$B:$H,4,FALSE)</f>
        <v>Blacktail snapper</v>
      </c>
      <c r="W702" s="6" t="str">
        <f ca="1">VLOOKUP($B702,'1.MetaData'!$B:$H,5,FALSE)</f>
        <v>Huzaifah Balmut (local fisherman)</v>
      </c>
      <c r="X702" s="6" t="str">
        <f ca="1">VLOOKUP($B702,'1.MetaData'!$B:$H,6,FALSE)</f>
        <v>V13IOT Shannon Corrigan &amp; Adrianne Doran &amp; Marcelle Ayad</v>
      </c>
      <c r="Z702"/>
    </row>
    <row r="703" spans="1:26" x14ac:dyDescent="0.25">
      <c r="A703" s="17">
        <v>702</v>
      </c>
      <c r="B703" s="3" t="str">
        <f t="shared" ca="1" si="13"/>
        <v>OG702</v>
      </c>
      <c r="C703" s="219" t="s">
        <v>91</v>
      </c>
      <c r="D703" s="4">
        <f ca="1">COUNTIF('2.Tissue'!C:C,B703)</f>
        <v>4</v>
      </c>
      <c r="E703" s="4">
        <f ca="1">COUNTIFS('3.DNAExtractions'!$E:$E,$B703,'3.DNAExtractions'!$D:$D,E$1)</f>
        <v>1</v>
      </c>
      <c r="F703" s="2" t="str" cm="1">
        <f t="array" aca="1" ref="F703" ca="1">IF(
    COUNTIFS('3.DNAExtractions'!E:E, B703, '3.DNAExtractions'!Y:Y, "Y") &gt; 0,
    _xlfn.TEXTJOIN(", ", TRUE, IF(('3.DNAExtractions'!E:E = B703) * ('3.DNAExtractions'!Y:Y = "Y"), '3.DNAExtractions'!D:D, "")),
    IF(
        COUNTIFS('3.DNAExtractions'!E:E, B703, '3.DNAExtractions'!X:X, "Y") &gt; 0,
        _xlfn.TEXTJOIN(", ", TRUE, IF(('3.DNAExtractions'!E:E = B703) * ('3.DNAExtractions'!X:X = "Y"), '3.DNAExtractions'!D:D, "")),
        "Awaiting Status"
    )
)</f>
        <v>Extracted</v>
      </c>
      <c r="G703" s="45" t="s">
        <v>94</v>
      </c>
      <c r="H703" s="8" t="str" cm="1">
        <f t="array" aca="1" ref="H703" ca="1">IF(
    G703="N",
    "",
    IF(
        COUNTIFS('4.Illumina'!E:E, B703, '4.Illumina'!R:R, "Y") &gt; 0,
        _xlfn.TEXTJOIN(", ", TRUE, IF(('4.Illumina'!E:E = B703) * ('4.Illumina'!R:R = "Y"), '4.Illumina'!D:D, "")),
        IF(
            COUNTIFS('4.Illumina'!E:E, B703, '4.Illumina'!Q:Q, "Y") &gt; 0,
            _xlfn.TEXTJOIN(", ", TRUE, IF(('4.Illumina'!E:E = B703) * ('4.Illumina'!Q:Q = "Y"), '4.Illumina'!D:D, "")),
            "Awaiting Status"
        )
    )
)</f>
        <v/>
      </c>
      <c r="I703" s="26" t="s">
        <v>92</v>
      </c>
      <c r="J703" s="56" t="str" cm="1">
        <f t="array" aca="1" ref="J703" ca="1">IF(
    I703="N",
    "",
    IF(
        COUNTIFS('4.PacBio'!E:E, B703, '4.PacBio'!W:W, "Y") &gt; 0,
        _xlfn.TEXTJOIN(", ", TRUE, IF(('4.PacBio'!E:E = B703) * ('4.PacBio'!W:W = "Y"), '4.PacBio'!D:D, "")),
        IF(
            COUNTIFS('4.PacBio'!E:E, B703, '4.PacBio'!V:V, "Y") &gt; 0,
            _xlfn.TEXTJOIN(", ", TRUE, IF(('4.PacBio'!E:E = B703) * ('4.PacBio'!V:V = "Y"), '4.PacBio'!D:D, "")),
            "Awaiting Status"
        )
    )
)</f>
        <v>Sequenced</v>
      </c>
      <c r="K703" s="26" t="s">
        <v>92</v>
      </c>
      <c r="L703" s="8" t="str" cm="1">
        <f t="array" aca="1" ref="L703" ca="1">IF(
    K703="N",
    "",
    IF(
        COUNTIFS('4.HiCLibrary'!E:E, B703, '4.HiCLibrary'!V:V, "Y") &gt; 0,
        _xlfn.TEXTJOIN(", ", TRUE, IF(('4.HiCLibrary'!E:E = B703) * ('4.HiCLibrary'!V:V = "Y"), '4.HiCLibrary'!D:D, "")),
        IF(
            COUNTIFS('4.HiCLibrary'!E:E, B703, '4.HiCLibrary'!U:U, "Y") &gt; 0,
            _xlfn.TEXTJOIN(", ", TRUE, IF(('4.HiCLibrary'!E:E = B703) * ('4.HiCLibrary'!U:U = "Y"), '4.HiCLibrary'!D:D, "")),
            "Awaiting Status"
        )
    )
)</f>
        <v>Sequenced</v>
      </c>
      <c r="M703" s="47"/>
      <c r="N703" s="56" t="str" cm="1">
        <f t="array" aca="1" ref="N703" ca="1">IF(
    M703="N",
    "",
    IF(
        COUNTIFS('4.ONT'!E:E, B703, '4.ONT'!Q:Q, "Y") &gt; 0,
        _xlfn.TEXTJOIN(", ", TRUE, IF(('4.ONT'!E:E = B703) * ('4.ONT'!Q:Q = "Y"), '4.ONT'!D:D, "")),
        IF(
            COUNTIFS('4.ONT'!E:E, B703, '4.ONT'!P:P, "Y") &gt; 0,
            _xlfn.TEXTJOIN(", ", TRUE, IF(('4.ONT'!E:E = B703) * ('4.ONT'!P:P = "Y"), '4.ONT'!D:D, "")),
            "Awaiting Status"
        )
    )
)</f>
        <v>Awaiting Status</v>
      </c>
      <c r="O703" s="26" t="s">
        <v>92</v>
      </c>
      <c r="P703" s="60" t="str" cm="1">
        <f t="array" aca="1" ref="P703" ca="1">IF(
    O703="N",
    "",
    IF(
        COUNTIFS('3.RNAExtractions'!E:E, B703, '3.RNAExtractions'!Z:Z, "Y") &gt; 0,
        _xlfn.TEXTJOIN(", ", TRUE, IF(('3.RNAExtractions'!E:E = B703) * ('3.RNAExtractions'!Z:Z = "Y"), '3.RNAExtractions'!D:D, "")),
        IF(
            COUNTIFS('3.RNAExtractions'!E:E, B703, '3.RNAExtractions'!Y:Y, "Y") &gt; 0,
            _xlfn.TEXTJOIN(", ", TRUE, IF(('3.RNAExtractions'!E:E = B703) * ('3.RNAExtractions'!Y:Y = "Y"), '3.RNAExtractions'!D:D, "")),
            "Awaiting Status"
        )
    )
)</f>
        <v>0</v>
      </c>
      <c r="Q703" s="26" t="s">
        <v>92</v>
      </c>
      <c r="R703" s="60" t="str" cm="1">
        <f t="array" aca="1" ref="R703" ca="1">IF(
    Q703="N",
    "",
    IF(
        COUNTIFS('4.RNAIllumina'!E:E, B703, '4.RNAIllumina'!Y:Y, "Y") &gt; 0,
        _xlfn.TEXTJOIN(", ", TRUE, IF(('4.RNAIllumina'!E:E = B703) * ('4.RNAIllumina'!Y:Y = "Y"), '4.RNAIllumina'!D:D, "")),
        IF(
            COUNTIFS('4.RNAIllumina'!E:E, B703, '4.RNAIllumina'!X:X, "Y") &gt; 0,
            _xlfn.TEXTJOIN(", ", TRUE, IF(('4.RNAIllumina'!E:E = B703) * ('4.RNAIllumina'!X:X = "Y"), '4.RNAIllumina'!D:D, "")),
            "Awaiting Status"
        )
    )
)</f>
        <v>Awaiting Status</v>
      </c>
      <c r="T703" s="6" t="str">
        <f ca="1">VLOOKUP($B703,'1.MetaData'!$B:$H,2,FALSE)</f>
        <v>OG702</v>
      </c>
      <c r="U703" s="7" t="str">
        <f ca="1">VLOOKUP($B703,'1.MetaData'!$B:$H,3,FALSE)</f>
        <v>Lutjanus bohar</v>
      </c>
      <c r="V703" s="7" t="str">
        <f ca="1">VLOOKUP($B703,'1.MetaData'!$B:$H,4,FALSE)</f>
        <v>Red bass</v>
      </c>
      <c r="W703" s="6" t="str">
        <f ca="1">VLOOKUP($B703,'1.MetaData'!$B:$H,5,FALSE)</f>
        <v>Fazli Musa (local fisherman)</v>
      </c>
      <c r="X703" s="6" t="str">
        <f ca="1">VLOOKUP($B703,'1.MetaData'!$B:$H,6,FALSE)</f>
        <v>V13IOT Shannon Corrigan &amp; Adrianne Doran &amp; Marcelle Ayad</v>
      </c>
      <c r="Z703"/>
    </row>
    <row r="704" spans="1:26" hidden="1" x14ac:dyDescent="0.25">
      <c r="A704" s="17">
        <v>703</v>
      </c>
      <c r="B704" s="3" t="str">
        <f t="shared" ca="1" si="13"/>
        <v>OG703</v>
      </c>
      <c r="C704" s="219" t="s">
        <v>93</v>
      </c>
      <c r="D704" s="4">
        <f ca="1">COUNTIF('2.Tissue'!C:C,B704)</f>
        <v>8</v>
      </c>
      <c r="E704" s="4">
        <f ca="1">COUNTIFS('3.DNAExtractions'!$E:$E,$B704,'3.DNAExtractions'!$D:$D,E$1)</f>
        <v>1</v>
      </c>
      <c r="F704" s="2" t="str" cm="1">
        <f t="array" aca="1" ref="F704" ca="1">IF(
    COUNTIFS('3.DNAExtractions'!E:E, B704, '3.DNAExtractions'!Y:Y, "Y") &gt; 0,
    _xlfn.TEXTJOIN(", ", TRUE, IF(('3.DNAExtractions'!E:E = B704) * ('3.DNAExtractions'!Y:Y = "Y"), '3.DNAExtractions'!D:D, "")),
    IF(
        COUNTIFS('3.DNAExtractions'!E:E, B704, '3.DNAExtractions'!X:X, "Y") &gt; 0,
        _xlfn.TEXTJOIN(", ", TRUE, IF(('3.DNAExtractions'!E:E = B704) * ('3.DNAExtractions'!X:X = "Y"), '3.DNAExtractions'!D:D, "")),
        "Awaiting Status"
    )
)</f>
        <v>Extracted</v>
      </c>
      <c r="G704" s="45" t="s">
        <v>92</v>
      </c>
      <c r="H704" s="8" t="str" cm="1">
        <f t="array" aca="1" ref="H704" ca="1">IF(
    G704="N",
    "",
    IF(
        COUNTIFS('4.Illumina'!E:E, B704, '4.Illumina'!R:R, "Y") &gt; 0,
        _xlfn.TEXTJOIN(", ", TRUE, IF(('4.Illumina'!E:E = B704) * ('4.Illumina'!R:R = "Y"), '4.Illumina'!D:D, "")),
        IF(
            COUNTIFS('4.Illumina'!E:E, B704, '4.Illumina'!Q:Q, "Y") &gt; 0,
            _xlfn.TEXTJOIN(", ", TRUE, IF(('4.Illumina'!E:E = B704) * ('4.Illumina'!Q:Q = "Y"), '4.Illumina'!D:D, "")),
            "Awaiting Status"
        )
    )
)</f>
        <v>Sequenced</v>
      </c>
      <c r="I704" s="181" t="s">
        <v>94</v>
      </c>
      <c r="J704" s="56" t="str" cm="1">
        <f t="array" aca="1" ref="J704" ca="1">IF(
    I704="N",
    "",
    IF(
        COUNTIFS('4.PacBio'!E:E, B704, '4.PacBio'!W:W, "Y") &gt; 0,
        _xlfn.TEXTJOIN(", ", TRUE, IF(('4.PacBio'!E:E = B704) * ('4.PacBio'!W:W = "Y"), '4.PacBio'!D:D, "")),
        IF(
            COUNTIFS('4.PacBio'!E:E, B704, '4.PacBio'!V:V, "Y") &gt; 0,
            _xlfn.TEXTJOIN(", ", TRUE, IF(('4.PacBio'!E:E = B704) * ('4.PacBio'!V:V = "Y"), '4.PacBio'!D:D, "")),
            "Awaiting Status"
        )
    )
)</f>
        <v/>
      </c>
      <c r="K704" s="181" t="s">
        <v>94</v>
      </c>
      <c r="L704" s="8" t="str" cm="1">
        <f t="array" aca="1" ref="L704" ca="1">IF(
    K704="N",
    "",
    IF(
        COUNTIFS('4.HiCLibrary'!E:E, B704, '4.HiCLibrary'!V:V, "Y") &gt; 0,
        _xlfn.TEXTJOIN(", ", TRUE, IF(('4.HiCLibrary'!E:E = B704) * ('4.HiCLibrary'!V:V = "Y"), '4.HiCLibrary'!D:D, "")),
        IF(
            COUNTIFS('4.HiCLibrary'!E:E, B704, '4.HiCLibrary'!U:U, "Y") &gt; 0,
            _xlfn.TEXTJOIN(", ", TRUE, IF(('4.HiCLibrary'!E:E = B704) * ('4.HiCLibrary'!U:U = "Y"), '4.HiCLibrary'!D:D, "")),
            "Awaiting Status"
        )
    )
)</f>
        <v/>
      </c>
      <c r="M704" s="181" t="s">
        <v>94</v>
      </c>
      <c r="N704" s="56" t="str" cm="1">
        <f t="array" aca="1" ref="N704" ca="1">IF(
    M704="N",
    "",
    IF(
        COUNTIFS('4.ONT'!E:E, B704, '4.ONT'!Q:Q, "Y") &gt; 0,
        _xlfn.TEXTJOIN(", ", TRUE, IF(('4.ONT'!E:E = B704) * ('4.ONT'!Q:Q = "Y"), '4.ONT'!D:D, "")),
        IF(
            COUNTIFS('4.ONT'!E:E, B704, '4.ONT'!P:P, "Y") &gt; 0,
            _xlfn.TEXTJOIN(", ", TRUE, IF(('4.ONT'!E:E = B704) * ('4.ONT'!P:P = "Y"), '4.ONT'!D:D, "")),
            "Awaiting Status"
        )
    )
)</f>
        <v/>
      </c>
      <c r="O704" s="181" t="s">
        <v>94</v>
      </c>
      <c r="P704" s="60" t="str" cm="1">
        <f t="array" aca="1" ref="P704" ca="1">IF(
    O704="N",
    "",
    IF(
        COUNTIFS('3.RNAExtractions'!E:E, B704, '3.RNAExtractions'!Z:Z, "Y") &gt; 0,
        _xlfn.TEXTJOIN(", ", TRUE, IF(('3.RNAExtractions'!E:E = B704) * ('3.RNAExtractions'!Z:Z = "Y"), '3.RNAExtractions'!D:D, "")),
        IF(
            COUNTIFS('3.RNAExtractions'!E:E, B704, '3.RNAExtractions'!Y:Y, "Y") &gt; 0,
            _xlfn.TEXTJOIN(", ", TRUE, IF(('3.RNAExtractions'!E:E = B704) * ('3.RNAExtractions'!Y:Y = "Y"), '3.RNAExtractions'!D:D, "")),
            "Awaiting Status"
        )
    )
)</f>
        <v/>
      </c>
      <c r="Q704" s="26" t="s">
        <v>94</v>
      </c>
      <c r="R704" s="60" t="str" cm="1">
        <f t="array" aca="1" ref="R704" ca="1">IF(
    Q704="N",
    "",
    IF(
        COUNTIFS('4.RNAIllumina'!E:E, B704, '4.RNAIllumina'!Y:Y, "Y") &gt; 0,
        _xlfn.TEXTJOIN(", ", TRUE, IF(('4.RNAIllumina'!E:E = B704) * ('4.RNAIllumina'!Y:Y = "Y"), '4.RNAIllumina'!D:D, "")),
        IF(
            COUNTIFS('4.RNAIllumina'!E:E, B704, '4.RNAIllumina'!X:X, "Y") &gt; 0,
            _xlfn.TEXTJOIN(", ", TRUE, IF(('4.RNAIllumina'!E:E = B704) * ('4.RNAIllumina'!X:X = "Y"), '4.RNAIllumina'!D:D, "")),
            "Awaiting Status"
        )
    )
)</f>
        <v/>
      </c>
      <c r="T704" s="6" t="str">
        <f ca="1">VLOOKUP($B704,'1.MetaData'!$B:$H,2,FALSE)</f>
        <v>OG703</v>
      </c>
      <c r="U704" s="7" t="str">
        <f ca="1">VLOOKUP($B704,'1.MetaData'!$B:$H,3,FALSE)</f>
        <v>Istiophorus platypterus</v>
      </c>
      <c r="V704" s="7" t="str">
        <f ca="1">VLOOKUP($B704,'1.MetaData'!$B:$H,4,FALSE)</f>
        <v>Sailfish</v>
      </c>
      <c r="W704" s="6" t="str">
        <f ca="1">VLOOKUP($B704,'1.MetaData'!$B:$H,5,FALSE)</f>
        <v>Hisham McRae (local fisherman)</v>
      </c>
      <c r="X704" s="6" t="str">
        <f ca="1">VLOOKUP($B704,'1.MetaData'!$B:$H,6,FALSE)</f>
        <v>V13IOT Shannon Corrigan &amp; Adrianne Doran &amp; Marcelle Ayad</v>
      </c>
      <c r="Z704"/>
    </row>
    <row r="705" spans="1:26" x14ac:dyDescent="0.25">
      <c r="A705" s="17">
        <v>704</v>
      </c>
      <c r="B705" s="3" t="str">
        <f t="shared" ca="1" si="13"/>
        <v>OG704</v>
      </c>
      <c r="C705" s="219" t="s">
        <v>106</v>
      </c>
      <c r="D705" s="4">
        <f ca="1">COUNTIF('2.Tissue'!C:C,B705)</f>
        <v>4</v>
      </c>
      <c r="E705" s="4">
        <f ca="1">COUNTIFS('3.DNAExtractions'!$E:$E,$B705,'3.DNAExtractions'!$D:$D,E$1)</f>
        <v>3</v>
      </c>
      <c r="F705" s="2" t="str" cm="1">
        <f t="array" aca="1" ref="F705" ca="1">IF(
    COUNTIFS('3.DNAExtractions'!E:E, B705, '3.DNAExtractions'!Y:Y, "Y") &gt; 0,
    _xlfn.TEXTJOIN(", ", TRUE, IF(('3.DNAExtractions'!E:E = B705) * ('3.DNAExtractions'!Y:Y = "Y"), '3.DNAExtractions'!D:D, "")),
    IF(
        COUNTIFS('3.DNAExtractions'!E:E, B705, '3.DNAExtractions'!X:X, "Y") &gt; 0,
        _xlfn.TEXTJOIN(", ", TRUE, IF(('3.DNAExtractions'!E:E = B705) * ('3.DNAExtractions'!X:X = "Y"), '3.DNAExtractions'!D:D, "")),
        "Awaiting Status"
    )
)</f>
        <v>Extracted</v>
      </c>
      <c r="G705" s="45" t="s">
        <v>94</v>
      </c>
      <c r="H705" s="8" t="str" cm="1">
        <f t="array" aca="1" ref="H705" ca="1">IF(
    G705="N",
    "",
    IF(
        COUNTIFS('4.Illumina'!E:E, B705, '4.Illumina'!R:R, "Y") &gt; 0,
        _xlfn.TEXTJOIN(", ", TRUE, IF(('4.Illumina'!E:E = B705) * ('4.Illumina'!R:R = "Y"), '4.Illumina'!D:D, "")),
        IF(
            COUNTIFS('4.Illumina'!E:E, B705, '4.Illumina'!Q:Q, "Y") &gt; 0,
            _xlfn.TEXTJOIN(", ", TRUE, IF(('4.Illumina'!E:E = B705) * ('4.Illumina'!Q:Q = "Y"), '4.Illumina'!D:D, "")),
            "Awaiting Status"
        )
    )
)</f>
        <v/>
      </c>
      <c r="I705" s="26" t="s">
        <v>92</v>
      </c>
      <c r="J705" s="56" t="str" cm="1">
        <f t="array" aca="1" ref="J705" ca="1">IF(
    I705="N",
    "",
    IF(
        COUNTIFS('4.PacBio'!E:E, B705, '4.PacBio'!W:W, "Y") &gt; 0,
        _xlfn.TEXTJOIN(", ", TRUE, IF(('4.PacBio'!E:E = B705) * ('4.PacBio'!W:W = "Y"), '4.PacBio'!D:D, "")),
        IF(
            COUNTIFS('4.PacBio'!E:E, B705, '4.PacBio'!V:V, "Y") &gt; 0,
            _xlfn.TEXTJOIN(", ", TRUE, IF(('4.PacBio'!E:E = B705) * ('4.PacBio'!V:V = "Y"), '4.PacBio'!D:D, "")),
            "Awaiting Status"
        )
    )
)</f>
        <v>Sequenced</v>
      </c>
      <c r="K705" s="26" t="s">
        <v>92</v>
      </c>
      <c r="L705" s="8" t="str" cm="1">
        <f t="array" aca="1" ref="L705" ca="1">IF(
    K705="N",
    "",
    IF(
        COUNTIFS('4.HiCLibrary'!E:E, B705, '4.HiCLibrary'!V:V, "Y") &gt; 0,
        _xlfn.TEXTJOIN(", ", TRUE, IF(('4.HiCLibrary'!E:E = B705) * ('4.HiCLibrary'!V:V = "Y"), '4.HiCLibrary'!D:D, "")),
        IF(
            COUNTIFS('4.HiCLibrary'!E:E, B705, '4.HiCLibrary'!U:U, "Y") &gt; 0,
            _xlfn.TEXTJOIN(", ", TRUE, IF(('4.HiCLibrary'!E:E = B705) * ('4.HiCLibrary'!U:U = "Y"), '4.HiCLibrary'!D:D, "")),
            "Awaiting Status"
        )
    )
)</f>
        <v>Awaiting Status</v>
      </c>
      <c r="M705" s="47"/>
      <c r="N705" s="56" t="str" cm="1">
        <f t="array" aca="1" ref="N705" ca="1">IF(
    M705="N",
    "",
    IF(
        COUNTIFS('4.ONT'!E:E, B705, '4.ONT'!Q:Q, "Y") &gt; 0,
        _xlfn.TEXTJOIN(", ", TRUE, IF(('4.ONT'!E:E = B705) * ('4.ONT'!Q:Q = "Y"), '4.ONT'!D:D, "")),
        IF(
            COUNTIFS('4.ONT'!E:E, B705, '4.ONT'!P:P, "Y") &gt; 0,
            _xlfn.TEXTJOIN(", ", TRUE, IF(('4.ONT'!E:E = B705) * ('4.ONT'!P:P = "Y"), '4.ONT'!D:D, "")),
            "Awaiting Status"
        )
    )
)</f>
        <v>Awaiting Status</v>
      </c>
      <c r="O705" s="26" t="s">
        <v>92</v>
      </c>
      <c r="P705" s="60" t="str" cm="1">
        <f t="array" aca="1" ref="P705" ca="1">IF(
    O705="N",
    "",
    IF(
        COUNTIFS('3.RNAExtractions'!E:E, B705, '3.RNAExtractions'!Z:Z, "Y") &gt; 0,
        _xlfn.TEXTJOIN(", ", TRUE, IF(('3.RNAExtractions'!E:E = B705) * ('3.RNAExtractions'!Z:Z = "Y"), '3.RNAExtractions'!D:D, "")),
        IF(
            COUNTIFS('3.RNAExtractions'!E:E, B705, '3.RNAExtractions'!Y:Y, "Y") &gt; 0,
            _xlfn.TEXTJOIN(", ", TRUE, IF(('3.RNAExtractions'!E:E = B705) * ('3.RNAExtractions'!Y:Y = "Y"), '3.RNAExtractions'!D:D, "")),
            "Awaiting Status"
        )
    )
)</f>
        <v>Awaiting Status</v>
      </c>
      <c r="Q705" s="26" t="s">
        <v>92</v>
      </c>
      <c r="R705" s="60" t="str" cm="1">
        <f t="array" aca="1" ref="R705" ca="1">IF(
    Q705="N",
    "",
    IF(
        COUNTIFS('4.RNAIllumina'!E:E, B705, '4.RNAIllumina'!Y:Y, "Y") &gt; 0,
        _xlfn.TEXTJOIN(", ", TRUE, IF(('4.RNAIllumina'!E:E = B705) * ('4.RNAIllumina'!Y:Y = "Y"), '4.RNAIllumina'!D:D, "")),
        IF(
            COUNTIFS('4.RNAIllumina'!E:E, B705, '4.RNAIllumina'!X:X, "Y") &gt; 0,
            _xlfn.TEXTJOIN(", ", TRUE, IF(('4.RNAIllumina'!E:E = B705) * ('4.RNAIllumina'!X:X = "Y"), '4.RNAIllumina'!D:D, "")),
            "Awaiting Status"
        )
    )
)</f>
        <v>Awaiting Status</v>
      </c>
      <c r="T705" s="6" t="str">
        <f ca="1">VLOOKUP($B705,'1.MetaData'!$B:$H,2,FALSE)</f>
        <v>OG704</v>
      </c>
      <c r="U705" s="7" t="str">
        <f ca="1">VLOOKUP($B705,'1.MetaData'!$B:$H,3,FALSE)</f>
        <v>Caranx sexfasciatus</v>
      </c>
      <c r="V705" s="7" t="str">
        <f ca="1">VLOOKUP($B705,'1.MetaData'!$B:$H,4,FALSE)</f>
        <v>Bigeye trevally</v>
      </c>
      <c r="W705" s="6" t="str">
        <f ca="1">VLOOKUP($B705,'1.MetaData'!$B:$H,5,FALSE)</f>
        <v>Marcelle Ayad</v>
      </c>
      <c r="X705" s="6" t="str">
        <f ca="1">VLOOKUP($B705,'1.MetaData'!$B:$H,6,FALSE)</f>
        <v>V13IOT Shannon Corrigan &amp; Adrianne Doran &amp; Marcelle Ayad</v>
      </c>
      <c r="Z705"/>
    </row>
    <row r="706" spans="1:26" hidden="1" x14ac:dyDescent="0.25">
      <c r="A706" s="17">
        <v>705</v>
      </c>
      <c r="B706" s="3" t="str">
        <f t="shared" ca="1" si="13"/>
        <v>OG705</v>
      </c>
      <c r="C706" s="219" t="s">
        <v>93</v>
      </c>
      <c r="D706" s="4">
        <f ca="1">COUNTIF('2.Tissue'!C:C,B706)</f>
        <v>4</v>
      </c>
      <c r="E706" s="4">
        <f ca="1">COUNTIFS('3.DNAExtractions'!$E:$E,$B706,'3.DNAExtractions'!$D:$D,E$1)</f>
        <v>1</v>
      </c>
      <c r="F706" s="2" t="str" cm="1">
        <f t="array" aca="1" ref="F706" ca="1">IF(
    COUNTIFS('3.DNAExtractions'!E:E, B706, '3.DNAExtractions'!Y:Y, "Y") &gt; 0,
    _xlfn.TEXTJOIN(", ", TRUE, IF(('3.DNAExtractions'!E:E = B706) * ('3.DNAExtractions'!Y:Y = "Y"), '3.DNAExtractions'!D:D, "")),
    IF(
        COUNTIFS('3.DNAExtractions'!E:E, B706, '3.DNAExtractions'!X:X, "Y") &gt; 0,
        _xlfn.TEXTJOIN(", ", TRUE, IF(('3.DNAExtractions'!E:E = B706) * ('3.DNAExtractions'!X:X = "Y"), '3.DNAExtractions'!D:D, "")),
        "Awaiting Status"
    )
)</f>
        <v>Extracted</v>
      </c>
      <c r="G706" s="45" t="s">
        <v>92</v>
      </c>
      <c r="H706" s="8" t="str" cm="1">
        <f t="array" aca="1" ref="H706" ca="1">IF(
    G706="N",
    "",
    IF(
        COUNTIFS('4.Illumina'!E:E, B706, '4.Illumina'!R:R, "Y") &gt; 0,
        _xlfn.TEXTJOIN(", ", TRUE, IF(('4.Illumina'!E:E = B706) * ('4.Illumina'!R:R = "Y"), '4.Illumina'!D:D, "")),
        IF(
            COUNTIFS('4.Illumina'!E:E, B706, '4.Illumina'!Q:Q, "Y") &gt; 0,
            _xlfn.TEXTJOIN(", ", TRUE, IF(('4.Illumina'!E:E = B706) * ('4.Illumina'!Q:Q = "Y"), '4.Illumina'!D:D, "")),
            "Awaiting Status"
        )
    )
)</f>
        <v>Sequenced</v>
      </c>
      <c r="I706" s="181" t="s">
        <v>94</v>
      </c>
      <c r="J706" s="56" t="str" cm="1">
        <f t="array" aca="1" ref="J706" ca="1">IF(
    I706="N",
    "",
    IF(
        COUNTIFS('4.PacBio'!E:E, B706, '4.PacBio'!W:W, "Y") &gt; 0,
        _xlfn.TEXTJOIN(", ", TRUE, IF(('4.PacBio'!E:E = B706) * ('4.PacBio'!W:W = "Y"), '4.PacBio'!D:D, "")),
        IF(
            COUNTIFS('4.PacBio'!E:E, B706, '4.PacBio'!V:V, "Y") &gt; 0,
            _xlfn.TEXTJOIN(", ", TRUE, IF(('4.PacBio'!E:E = B706) * ('4.PacBio'!V:V = "Y"), '4.PacBio'!D:D, "")),
            "Awaiting Status"
        )
    )
)</f>
        <v/>
      </c>
      <c r="K706" s="181" t="s">
        <v>94</v>
      </c>
      <c r="L706" s="8" t="str" cm="1">
        <f t="array" aca="1" ref="L706" ca="1">IF(
    K706="N",
    "",
    IF(
        COUNTIFS('4.HiCLibrary'!E:E, B706, '4.HiCLibrary'!V:V, "Y") &gt; 0,
        _xlfn.TEXTJOIN(", ", TRUE, IF(('4.HiCLibrary'!E:E = B706) * ('4.HiCLibrary'!V:V = "Y"), '4.HiCLibrary'!D:D, "")),
        IF(
            COUNTIFS('4.HiCLibrary'!E:E, B706, '4.HiCLibrary'!U:U, "Y") &gt; 0,
            _xlfn.TEXTJOIN(", ", TRUE, IF(('4.HiCLibrary'!E:E = B706) * ('4.HiCLibrary'!U:U = "Y"), '4.HiCLibrary'!D:D, "")),
            "Awaiting Status"
        )
    )
)</f>
        <v/>
      </c>
      <c r="M706" s="181" t="s">
        <v>94</v>
      </c>
      <c r="N706" s="56" t="str" cm="1">
        <f t="array" aca="1" ref="N706" ca="1">IF(
    M706="N",
    "",
    IF(
        COUNTIFS('4.ONT'!E:E, B706, '4.ONT'!Q:Q, "Y") &gt; 0,
        _xlfn.TEXTJOIN(", ", TRUE, IF(('4.ONT'!E:E = B706) * ('4.ONT'!Q:Q = "Y"), '4.ONT'!D:D, "")),
        IF(
            COUNTIFS('4.ONT'!E:E, B706, '4.ONT'!P:P, "Y") &gt; 0,
            _xlfn.TEXTJOIN(", ", TRUE, IF(('4.ONT'!E:E = B706) * ('4.ONT'!P:P = "Y"), '4.ONT'!D:D, "")),
            "Awaiting Status"
        )
    )
)</f>
        <v/>
      </c>
      <c r="O706" s="181" t="s">
        <v>94</v>
      </c>
      <c r="P706" s="60" t="str" cm="1">
        <f t="array" aca="1" ref="P706" ca="1">IF(
    O706="N",
    "",
    IF(
        COUNTIFS('3.RNAExtractions'!E:E, B706, '3.RNAExtractions'!Z:Z, "Y") &gt; 0,
        _xlfn.TEXTJOIN(", ", TRUE, IF(('3.RNAExtractions'!E:E = B706) * ('3.RNAExtractions'!Z:Z = "Y"), '3.RNAExtractions'!D:D, "")),
        IF(
            COUNTIFS('3.RNAExtractions'!E:E, B706, '3.RNAExtractions'!Y:Y, "Y") &gt; 0,
            _xlfn.TEXTJOIN(", ", TRUE, IF(('3.RNAExtractions'!E:E = B706) * ('3.RNAExtractions'!Y:Y = "Y"), '3.RNAExtractions'!D:D, "")),
            "Awaiting Status"
        )
    )
)</f>
        <v/>
      </c>
      <c r="Q706" s="26" t="s">
        <v>94</v>
      </c>
      <c r="R706" s="60" t="str" cm="1">
        <f t="array" aca="1" ref="R706" ca="1">IF(
    Q706="N",
    "",
    IF(
        COUNTIFS('4.RNAIllumina'!E:E, B706, '4.RNAIllumina'!Y:Y, "Y") &gt; 0,
        _xlfn.TEXTJOIN(", ", TRUE, IF(('4.RNAIllumina'!E:E = B706) * ('4.RNAIllumina'!Y:Y = "Y"), '4.RNAIllumina'!D:D, "")),
        IF(
            COUNTIFS('4.RNAIllumina'!E:E, B706, '4.RNAIllumina'!X:X, "Y") &gt; 0,
            _xlfn.TEXTJOIN(", ", TRUE, IF(('4.RNAIllumina'!E:E = B706) * ('4.RNAIllumina'!X:X = "Y"), '4.RNAIllumina'!D:D, "")),
            "Awaiting Status"
        )
    )
)</f>
        <v/>
      </c>
      <c r="T706" s="6" t="str">
        <f ca="1">VLOOKUP($B706,'1.MetaData'!$B:$H,2,FALSE)</f>
        <v>Shark ID 995</v>
      </c>
      <c r="U706" s="7" t="str">
        <f ca="1">VLOOKUP($B706,'1.MetaData'!$B:$H,3,FALSE)</f>
        <v>Galeorhinus galeus</v>
      </c>
      <c r="V706" s="7" t="str">
        <f ca="1">VLOOKUP($B706,'1.MetaData'!$B:$H,4,FALSE)</f>
        <v>School shark</v>
      </c>
      <c r="W706" s="6" t="str">
        <f ca="1">VLOOKUP($B706,'1.MetaData'!$B:$H,5,FALSE)</f>
        <v>Katherine Ollerhead, IMAS, UTAS</v>
      </c>
      <c r="X706" s="6" t="str">
        <f ca="1">VLOOKUP($B706,'1.MetaData'!$B:$H,6,FALSE)</f>
        <v xml:space="preserve">Katherine Ollerhead (IMAS, UTAS), Floriaan Devloo-Delva floriaan.devloo-delva@csiro.au </v>
      </c>
      <c r="Z706"/>
    </row>
    <row r="707" spans="1:26" x14ac:dyDescent="0.25">
      <c r="A707" s="17">
        <v>706</v>
      </c>
      <c r="B707" s="3" t="str">
        <f t="shared" ca="1" si="13"/>
        <v>OG706</v>
      </c>
      <c r="C707" s="219" t="s">
        <v>91</v>
      </c>
      <c r="D707" s="4">
        <f ca="1">COUNTIF('2.Tissue'!C:C,B707)</f>
        <v>4</v>
      </c>
      <c r="E707" s="4">
        <f ca="1">COUNTIFS('3.DNAExtractions'!$E:$E,$B707,'3.DNAExtractions'!$D:$D,E$1)</f>
        <v>3</v>
      </c>
      <c r="F707" s="2" t="str" cm="1">
        <f t="array" aca="1" ref="F707" ca="1">IF(
    COUNTIFS('3.DNAExtractions'!E:E, B707, '3.DNAExtractions'!Y:Y, "Y") &gt; 0,
    _xlfn.TEXTJOIN(", ", TRUE, IF(('3.DNAExtractions'!E:E = B707) * ('3.DNAExtractions'!Y:Y = "Y"), '3.DNAExtractions'!D:D, "")),
    IF(
        COUNTIFS('3.DNAExtractions'!E:E, B707, '3.DNAExtractions'!X:X, "Y") &gt; 0,
        _xlfn.TEXTJOIN(", ", TRUE, IF(('3.DNAExtractions'!E:E = B707) * ('3.DNAExtractions'!X:X = "Y"), '3.DNAExtractions'!D:D, "")),
        "Awaiting Status"
    )
)</f>
        <v>Extracted</v>
      </c>
      <c r="G707" s="45" t="s">
        <v>94</v>
      </c>
      <c r="H707" s="8" t="str" cm="1">
        <f t="array" aca="1" ref="H707" ca="1">IF(
    G707="N",
    "",
    IF(
        COUNTIFS('4.Illumina'!E:E, B707, '4.Illumina'!R:R, "Y") &gt; 0,
        _xlfn.TEXTJOIN(", ", TRUE, IF(('4.Illumina'!E:E = B707) * ('4.Illumina'!R:R = "Y"), '4.Illumina'!D:D, "")),
        IF(
            COUNTIFS('4.Illumina'!E:E, B707, '4.Illumina'!Q:Q, "Y") &gt; 0,
            _xlfn.TEXTJOIN(", ", TRUE, IF(('4.Illumina'!E:E = B707) * ('4.Illumina'!Q:Q = "Y"), '4.Illumina'!D:D, "")),
            "Awaiting Status"
        )
    )
)</f>
        <v/>
      </c>
      <c r="I707" s="26" t="s">
        <v>92</v>
      </c>
      <c r="J707" s="56" t="str" cm="1">
        <f t="array" aca="1" ref="J707" ca="1">IF(
    I707="N",
    "",
    IF(
        COUNTIFS('4.PacBio'!E:E, B707, '4.PacBio'!W:W, "Y") &gt; 0,
        _xlfn.TEXTJOIN(", ", TRUE, IF(('4.PacBio'!E:E = B707) * ('4.PacBio'!W:W = "Y"), '4.PacBio'!D:D, "")),
        IF(
            COUNTIFS('4.PacBio'!E:E, B707, '4.PacBio'!V:V, "Y") &gt; 0,
            _xlfn.TEXTJOIN(", ", TRUE, IF(('4.PacBio'!E:E = B707) * ('4.PacBio'!V:V = "Y"), '4.PacBio'!D:D, "")),
            "Awaiting Status"
        )
    )
)</f>
        <v>Sequenced</v>
      </c>
      <c r="K707" s="26" t="s">
        <v>92</v>
      </c>
      <c r="L707" s="8" t="str" cm="1">
        <f t="array" aca="1" ref="L707" ca="1">IF(
    K707="N",
    "",
    IF(
        COUNTIFS('4.HiCLibrary'!E:E, B707, '4.HiCLibrary'!V:V, "Y") &gt; 0,
        _xlfn.TEXTJOIN(", ", TRUE, IF(('4.HiCLibrary'!E:E = B707) * ('4.HiCLibrary'!V:V = "Y"), '4.HiCLibrary'!D:D, "")),
        IF(
            COUNTIFS('4.HiCLibrary'!E:E, B707, '4.HiCLibrary'!U:U, "Y") &gt; 0,
            _xlfn.TEXTJOIN(", ", TRUE, IF(('4.HiCLibrary'!E:E = B707) * ('4.HiCLibrary'!U:U = "Y"), '4.HiCLibrary'!D:D, "")),
            "Awaiting Status"
        )
    )
)</f>
        <v>Sequenced</v>
      </c>
      <c r="N707" s="56" t="str" cm="1">
        <f t="array" aca="1" ref="N707" ca="1">IF(
    M707="N",
    "",
    IF(
        COUNTIFS('4.ONT'!E:E, B707, '4.ONT'!Q:Q, "Y") &gt; 0,
        _xlfn.TEXTJOIN(", ", TRUE, IF(('4.ONT'!E:E = B707) * ('4.ONT'!Q:Q = "Y"), '4.ONT'!D:D, "")),
        IF(
            COUNTIFS('4.ONT'!E:E, B707, '4.ONT'!P:P, "Y") &gt; 0,
            _xlfn.TEXTJOIN(", ", TRUE, IF(('4.ONT'!E:E = B707) * ('4.ONT'!P:P = "Y"), '4.ONT'!D:D, "")),
            "Awaiting Status"
        )
    )
)</f>
        <v>SRE, Sequenced, Sequenced</v>
      </c>
      <c r="O707" s="26" t="s">
        <v>92</v>
      </c>
      <c r="P707" s="60" t="str" cm="1">
        <f t="array" aca="1" ref="P707" ca="1">IF(
    O707="N",
    "",
    IF(
        COUNTIFS('3.RNAExtractions'!E:E, B707, '3.RNAExtractions'!Z:Z, "Y") &gt; 0,
        _xlfn.TEXTJOIN(", ", TRUE, IF(('3.RNAExtractions'!E:E = B707) * ('3.RNAExtractions'!Z:Z = "Y"), '3.RNAExtractions'!D:D, "")),
        IF(
            COUNTIFS('3.RNAExtractions'!E:E, B707, '3.RNAExtractions'!Y:Y, "Y") &gt; 0,
            _xlfn.TEXTJOIN(", ", TRUE, IF(('3.RNAExtractions'!E:E = B707) * ('3.RNAExtractions'!Y:Y = "Y"), '3.RNAExtractions'!D:D, "")),
            "Awaiting Status"
        )
    )
)</f>
        <v>Awaiting Status</v>
      </c>
      <c r="Q707" s="26" t="s">
        <v>92</v>
      </c>
      <c r="R707" s="60" t="str" cm="1">
        <f t="array" aca="1" ref="R707" ca="1">IF(
    Q707="N",
    "",
    IF(
        COUNTIFS('4.RNAIllumina'!E:E, B707, '4.RNAIllumina'!Y:Y, "Y") &gt; 0,
        _xlfn.TEXTJOIN(", ", TRUE, IF(('4.RNAIllumina'!E:E = B707) * ('4.RNAIllumina'!Y:Y = "Y"), '4.RNAIllumina'!D:D, "")),
        IF(
            COUNTIFS('4.RNAIllumina'!E:E, B707, '4.RNAIllumina'!X:X, "Y") &gt; 0,
            _xlfn.TEXTJOIN(", ", TRUE, IF(('4.RNAIllumina'!E:E = B707) * ('4.RNAIllumina'!X:X = "Y"), '4.RNAIllumina'!D:D, "")),
            "Awaiting Status"
        )
    )
)</f>
        <v>Awaiting Status</v>
      </c>
      <c r="T707" s="6" t="str">
        <f ca="1">VLOOKUP($B707,'1.MetaData'!$B:$H,2,FALSE)</f>
        <v>Shark ID 101</v>
      </c>
      <c r="U707" s="7" t="str">
        <f ca="1">VLOOKUP($B707,'1.MetaData'!$B:$H,3,FALSE)</f>
        <v>Galeorhinus galeus</v>
      </c>
      <c r="V707" s="7" t="str">
        <f ca="1">VLOOKUP($B707,'1.MetaData'!$B:$H,4,FALSE)</f>
        <v>School shark</v>
      </c>
      <c r="W707" s="6" t="str">
        <f ca="1">VLOOKUP($B707,'1.MetaData'!$B:$H,5,FALSE)</f>
        <v>Katherine Ollerhead, IMAS, UTAS</v>
      </c>
      <c r="X707" s="6" t="str">
        <f ca="1">VLOOKUP($B707,'1.MetaData'!$B:$H,6,FALSE)</f>
        <v xml:space="preserve">Katherine Ollerhead (IMAS, UTAS), Floriaan Devloo-Delva floriaan.devloo-delva@csiro.au </v>
      </c>
      <c r="Z707"/>
    </row>
    <row r="708" spans="1:26" hidden="1" x14ac:dyDescent="0.25">
      <c r="A708" s="17">
        <v>707</v>
      </c>
      <c r="B708" s="3" t="str">
        <f t="shared" ca="1" si="13"/>
        <v>OG707</v>
      </c>
      <c r="C708" s="219" t="s">
        <v>111</v>
      </c>
      <c r="D708" s="4">
        <f ca="1">COUNTIF('2.Tissue'!C:C,B708)</f>
        <v>1</v>
      </c>
      <c r="E708" s="4">
        <f ca="1">COUNTIFS('3.DNAExtractions'!$E:$E,$B708,'3.DNAExtractions'!$D:$D,E$1)</f>
        <v>0</v>
      </c>
      <c r="F708" s="2" t="str" cm="1">
        <f t="array" aca="1" ref="F708" ca="1">IF(
    COUNTIFS('3.DNAExtractions'!E:E, B708, '3.DNAExtractions'!Y:Y, "Y") &gt; 0,
    _xlfn.TEXTJOIN(", ", TRUE, IF(('3.DNAExtractions'!E:E = B708) * ('3.DNAExtractions'!Y:Y = "Y"), '3.DNAExtractions'!D:D, "")),
    IF(
        COUNTIFS('3.DNAExtractions'!E:E, B708, '3.DNAExtractions'!X:X, "Y") &gt; 0,
        _xlfn.TEXTJOIN(", ", TRUE, IF(('3.DNAExtractions'!E:E = B708) * ('3.DNAExtractions'!X:X = "Y"), '3.DNAExtractions'!D:D, "")),
        "Awaiting Status"
    )
)</f>
        <v>Awaiting Status</v>
      </c>
      <c r="G708" s="45"/>
      <c r="H708" s="8" t="str" cm="1">
        <f t="array" aca="1" ref="H708" ca="1">IF(
    G708="N",
    "",
    IF(
        COUNTIFS('4.Illumina'!E:E, B708, '4.Illumina'!R:R, "Y") &gt; 0,
        _xlfn.TEXTJOIN(", ", TRUE, IF(('4.Illumina'!E:E = B708) * ('4.Illumina'!R:R = "Y"), '4.Illumina'!D:D, "")),
        IF(
            COUNTIFS('4.Illumina'!E:E, B708, '4.Illumina'!Q:Q, "Y") &gt; 0,
            _xlfn.TEXTJOIN(", ", TRUE, IF(('4.Illumina'!E:E = B708) * ('4.Illumina'!Q:Q = "Y"), '4.Illumina'!D:D, "")),
            "Awaiting Status"
        )
    )
)</f>
        <v>Awaiting Status</v>
      </c>
      <c r="J708" s="56" t="str" cm="1">
        <f t="array" aca="1" ref="J708" ca="1">IF(
    I708="N",
    "",
    IF(
        COUNTIFS('4.PacBio'!E:E, B708, '4.PacBio'!W:W, "Y") &gt; 0,
        _xlfn.TEXTJOIN(", ", TRUE, IF(('4.PacBio'!E:E = B708) * ('4.PacBio'!W:W = "Y"), '4.PacBio'!D:D, "")),
        IF(
            COUNTIFS('4.PacBio'!E:E, B708, '4.PacBio'!V:V, "Y") &gt; 0,
            _xlfn.TEXTJOIN(", ", TRUE, IF(('4.PacBio'!E:E = B708) * ('4.PacBio'!V:V = "Y"), '4.PacBio'!D:D, "")),
            "Awaiting Status"
        )
    )
)</f>
        <v>Awaiting Status</v>
      </c>
      <c r="L708" s="8" t="str" cm="1">
        <f t="array" aca="1" ref="L708" ca="1">IF(
    K708="N",
    "",
    IF(
        COUNTIFS('4.HiCLibrary'!E:E, B708, '4.HiCLibrary'!V:V, "Y") &gt; 0,
        _xlfn.TEXTJOIN(", ", TRUE, IF(('4.HiCLibrary'!E:E = B708) * ('4.HiCLibrary'!V:V = "Y"), '4.HiCLibrary'!D:D, "")),
        IF(
            COUNTIFS('4.HiCLibrary'!E:E, B708, '4.HiCLibrary'!U:U, "Y") &gt; 0,
            _xlfn.TEXTJOIN(", ", TRUE, IF(('4.HiCLibrary'!E:E = B708) * ('4.HiCLibrary'!U:U = "Y"), '4.HiCLibrary'!D:D, "")),
            "Awaiting Status"
        )
    )
)</f>
        <v>Awaiting Status</v>
      </c>
      <c r="M708" s="47"/>
      <c r="N708" s="56" t="str" cm="1">
        <f t="array" aca="1" ref="N708" ca="1">IF(
    M708="N",
    "",
    IF(
        COUNTIFS('4.ONT'!E:E, B708, '4.ONT'!Q:Q, "Y") &gt; 0,
        _xlfn.TEXTJOIN(", ", TRUE, IF(('4.ONT'!E:E = B708) * ('4.ONT'!Q:Q = "Y"), '4.ONT'!D:D, "")),
        IF(
            COUNTIFS('4.ONT'!E:E, B708, '4.ONT'!P:P, "Y") &gt; 0,
            _xlfn.TEXTJOIN(", ", TRUE, IF(('4.ONT'!E:E = B708) * ('4.ONT'!P:P = "Y"), '4.ONT'!D:D, "")),
            "Awaiting Status"
        )
    )
)</f>
        <v>Awaiting Status</v>
      </c>
      <c r="O708" s="60"/>
      <c r="P708" s="60" t="str" cm="1">
        <f t="array" aca="1" ref="P708" ca="1">IF(
    O708="N",
    "",
    IF(
        COUNTIFS('3.RNAExtractions'!E:E, B708, '3.RNAExtractions'!Z:Z, "Y") &gt; 0,
        _xlfn.TEXTJOIN(", ", TRUE, IF(('3.RNAExtractions'!E:E = B708) * ('3.RNAExtractions'!Z:Z = "Y"), '3.RNAExtractions'!D:D, "")),
        IF(
            COUNTIFS('3.RNAExtractions'!E:E, B708, '3.RNAExtractions'!Y:Y, "Y") &gt; 0,
            _xlfn.TEXTJOIN(", ", TRUE, IF(('3.RNAExtractions'!E:E = B708) * ('3.RNAExtractions'!Y:Y = "Y"), '3.RNAExtractions'!D:D, "")),
            "Awaiting Status"
        )
    )
)</f>
        <v>Awaiting Status</v>
      </c>
      <c r="Q708" s="60"/>
      <c r="R708" s="60" t="str" cm="1">
        <f t="array" aca="1" ref="R708" ca="1">IF(
    Q708="N",
    "",
    IF(
        COUNTIFS('4.RNAIllumina'!E:E, B708, '4.RNAIllumina'!Y:Y, "Y") &gt; 0,
        _xlfn.TEXTJOIN(", ", TRUE, IF(('4.RNAIllumina'!E:E = B708) * ('4.RNAIllumina'!Y:Y = "Y"), '4.RNAIllumina'!D:D, "")),
        IF(
            COUNTIFS('4.RNAIllumina'!E:E, B708, '4.RNAIllumina'!X:X, "Y") &gt; 0,
            _xlfn.TEXTJOIN(", ", TRUE, IF(('4.RNAIllumina'!E:E = B708) * ('4.RNAIllumina'!X:X = "Y"), '4.RNAIllumina'!D:D, "")),
            "Awaiting Status"
        )
    )
)</f>
        <v>Awaiting Status</v>
      </c>
      <c r="T708" s="6" t="str">
        <f ca="1">VLOOKUP($B708,'1.MetaData'!$B:$H,2,FALSE)</f>
        <v>Large tube – Taenioides purple</v>
      </c>
      <c r="U708" s="7" t="str">
        <f ca="1">VLOOKUP($B708,'1.MetaData'!$B:$H,3,FALSE)</f>
        <v>Taenioides sp. Purple</v>
      </c>
      <c r="V708" s="7" t="str">
        <f ca="1">VLOOKUP($B708,'1.MetaData'!$B:$H,4,FALSE)</f>
        <v>Purple wormgoby</v>
      </c>
      <c r="W708" s="6" t="str">
        <f ca="1">VLOOKUP($B708,'1.MetaData'!$B:$H,5,FALSE)</f>
        <v>Michael Hammer, MAGNT</v>
      </c>
      <c r="X708" s="6" t="str">
        <f ca="1">VLOOKUP($B708,'1.MetaData'!$B:$H,6,FALSE)</f>
        <v>Matthew McGee</v>
      </c>
      <c r="Z708"/>
    </row>
    <row r="709" spans="1:26" hidden="1" x14ac:dyDescent="0.25">
      <c r="A709" s="17">
        <v>708</v>
      </c>
      <c r="B709" s="3" t="str">
        <f t="shared" ca="1" si="13"/>
        <v>OG708</v>
      </c>
      <c r="C709" s="219" t="s">
        <v>111</v>
      </c>
      <c r="D709" s="4">
        <f ca="1">COUNTIF('2.Tissue'!C:C,B709)</f>
        <v>1</v>
      </c>
      <c r="E709" s="4">
        <f ca="1">COUNTIFS('3.DNAExtractions'!$E:$E,$B709,'3.DNAExtractions'!$D:$D,E$1)</f>
        <v>0</v>
      </c>
      <c r="F709" s="2" t="str" cm="1">
        <f t="array" aca="1" ref="F709" ca="1">IF(
    COUNTIFS('3.DNAExtractions'!E:E, B709, '3.DNAExtractions'!Y:Y, "Y") &gt; 0,
    _xlfn.TEXTJOIN(", ", TRUE, IF(('3.DNAExtractions'!E:E = B709) * ('3.DNAExtractions'!Y:Y = "Y"), '3.DNAExtractions'!D:D, "")),
    IF(
        COUNTIFS('3.DNAExtractions'!E:E, B709, '3.DNAExtractions'!X:X, "Y") &gt; 0,
        _xlfn.TEXTJOIN(", ", TRUE, IF(('3.DNAExtractions'!E:E = B709) * ('3.DNAExtractions'!X:X = "Y"), '3.DNAExtractions'!D:D, "")),
        "Awaiting Status"
    )
)</f>
        <v>Awaiting Status</v>
      </c>
      <c r="G709" s="45"/>
      <c r="H709" s="8" t="str" cm="1">
        <f t="array" aca="1" ref="H709" ca="1">IF(
    G709="N",
    "",
    IF(
        COUNTIFS('4.Illumina'!E:E, B709, '4.Illumina'!R:R, "Y") &gt; 0,
        _xlfn.TEXTJOIN(", ", TRUE, IF(('4.Illumina'!E:E = B709) * ('4.Illumina'!R:R = "Y"), '4.Illumina'!D:D, "")),
        IF(
            COUNTIFS('4.Illumina'!E:E, B709, '4.Illumina'!Q:Q, "Y") &gt; 0,
            _xlfn.TEXTJOIN(", ", TRUE, IF(('4.Illumina'!E:E = B709) * ('4.Illumina'!Q:Q = "Y"), '4.Illumina'!D:D, "")),
            "Awaiting Status"
        )
    )
)</f>
        <v>Awaiting Status</v>
      </c>
      <c r="J709" s="56" t="str" cm="1">
        <f t="array" aca="1" ref="J709" ca="1">IF(
    I709="N",
    "",
    IF(
        COUNTIFS('4.PacBio'!E:E, B709, '4.PacBio'!W:W, "Y") &gt; 0,
        _xlfn.TEXTJOIN(", ", TRUE, IF(('4.PacBio'!E:E = B709) * ('4.PacBio'!W:W = "Y"), '4.PacBio'!D:D, "")),
        IF(
            COUNTIFS('4.PacBio'!E:E, B709, '4.PacBio'!V:V, "Y") &gt; 0,
            _xlfn.TEXTJOIN(", ", TRUE, IF(('4.PacBio'!E:E = B709) * ('4.PacBio'!V:V = "Y"), '4.PacBio'!D:D, "")),
            "Awaiting Status"
        )
    )
)</f>
        <v>Awaiting Status</v>
      </c>
      <c r="L709" s="8" t="str" cm="1">
        <f t="array" aca="1" ref="L709" ca="1">IF(
    K709="N",
    "",
    IF(
        COUNTIFS('4.HiCLibrary'!E:E, B709, '4.HiCLibrary'!V:V, "Y") &gt; 0,
        _xlfn.TEXTJOIN(", ", TRUE, IF(('4.HiCLibrary'!E:E = B709) * ('4.HiCLibrary'!V:V = "Y"), '4.HiCLibrary'!D:D, "")),
        IF(
            COUNTIFS('4.HiCLibrary'!E:E, B709, '4.HiCLibrary'!U:U, "Y") &gt; 0,
            _xlfn.TEXTJOIN(", ", TRUE, IF(('4.HiCLibrary'!E:E = B709) * ('4.HiCLibrary'!U:U = "Y"), '4.HiCLibrary'!D:D, "")),
            "Awaiting Status"
        )
    )
)</f>
        <v>Awaiting Status</v>
      </c>
      <c r="M709" s="47"/>
      <c r="N709" s="56" t="str" cm="1">
        <f t="array" aca="1" ref="N709" ca="1">IF(
    M709="N",
    "",
    IF(
        COUNTIFS('4.ONT'!E:E, B709, '4.ONT'!Q:Q, "Y") &gt; 0,
        _xlfn.TEXTJOIN(", ", TRUE, IF(('4.ONT'!E:E = B709) * ('4.ONT'!Q:Q = "Y"), '4.ONT'!D:D, "")),
        IF(
            COUNTIFS('4.ONT'!E:E, B709, '4.ONT'!P:P, "Y") &gt; 0,
            _xlfn.TEXTJOIN(", ", TRUE, IF(('4.ONT'!E:E = B709) * ('4.ONT'!P:P = "Y"), '4.ONT'!D:D, "")),
            "Awaiting Status"
        )
    )
)</f>
        <v>Awaiting Status</v>
      </c>
      <c r="O709" s="60"/>
      <c r="P709" s="60" t="str" cm="1">
        <f t="array" aca="1" ref="P709" ca="1">IF(
    O709="N",
    "",
    IF(
        COUNTIFS('3.RNAExtractions'!E:E, B709, '3.RNAExtractions'!Z:Z, "Y") &gt; 0,
        _xlfn.TEXTJOIN(", ", TRUE, IF(('3.RNAExtractions'!E:E = B709) * ('3.RNAExtractions'!Z:Z = "Y"), '3.RNAExtractions'!D:D, "")),
        IF(
            COUNTIFS('3.RNAExtractions'!E:E, B709, '3.RNAExtractions'!Y:Y, "Y") &gt; 0,
            _xlfn.TEXTJOIN(", ", TRUE, IF(('3.RNAExtractions'!E:E = B709) * ('3.RNAExtractions'!Y:Y = "Y"), '3.RNAExtractions'!D:D, "")),
            "Awaiting Status"
        )
    )
)</f>
        <v>Awaiting Status</v>
      </c>
      <c r="Q709" s="60"/>
      <c r="R709" s="60" t="str" cm="1">
        <f t="array" aca="1" ref="R709" ca="1">IF(
    Q709="N",
    "",
    IF(
        COUNTIFS('4.RNAIllumina'!E:E, B709, '4.RNAIllumina'!Y:Y, "Y") &gt; 0,
        _xlfn.TEXTJOIN(", ", TRUE, IF(('4.RNAIllumina'!E:E = B709) * ('4.RNAIllumina'!Y:Y = "Y"), '4.RNAIllumina'!D:D, "")),
        IF(
            COUNTIFS('4.RNAIllumina'!E:E, B709, '4.RNAIllumina'!X:X, "Y") &gt; 0,
            _xlfn.TEXTJOIN(", ", TRUE, IF(('4.RNAIllumina'!E:E = B709) * ('4.RNAIllumina'!X:X = "Y"), '4.RNAIllumina'!D:D, "")),
            "Awaiting Status"
        )
    )
)</f>
        <v>Awaiting Status</v>
      </c>
      <c r="T709" s="6" t="str">
        <f ca="1">VLOOKUP($B709,'1.MetaData'!$B:$H,2,FALSE)</f>
        <v>Large tube – Taenioides silver</v>
      </c>
      <c r="U709" s="7" t="str">
        <f ca="1">VLOOKUP($B709,'1.MetaData'!$B:$H,3,FALSE)</f>
        <v>Taenioides sp. Silver</v>
      </c>
      <c r="V709" s="7" t="str">
        <f ca="1">VLOOKUP($B709,'1.MetaData'!$B:$H,4,FALSE)</f>
        <v>Silver wormgoby</v>
      </c>
      <c r="W709" s="6" t="str">
        <f ca="1">VLOOKUP($B709,'1.MetaData'!$B:$H,5,FALSE)</f>
        <v>Michael Hammer, MAGNT</v>
      </c>
      <c r="X709" s="6" t="str">
        <f ca="1">VLOOKUP($B709,'1.MetaData'!$B:$H,6,FALSE)</f>
        <v>Matthew McGee</v>
      </c>
      <c r="Z709"/>
    </row>
    <row r="710" spans="1:26" x14ac:dyDescent="0.25">
      <c r="A710" s="17">
        <v>709</v>
      </c>
      <c r="B710" s="3" t="str">
        <f t="shared" ca="1" si="13"/>
        <v>OG709</v>
      </c>
      <c r="C710" s="219" t="s">
        <v>91</v>
      </c>
      <c r="D710" s="4">
        <f ca="1">COUNTIF('2.Tissue'!C:C,B710)</f>
        <v>2</v>
      </c>
      <c r="E710" s="4">
        <f ca="1">COUNTIFS('3.DNAExtractions'!$E:$E,$B710,'3.DNAExtractions'!$D:$D,E$1)</f>
        <v>1</v>
      </c>
      <c r="F710" s="2" t="str" cm="1">
        <f t="array" aca="1" ref="F710" ca="1">IF(
    COUNTIFS('3.DNAExtractions'!E:E, B710, '3.DNAExtractions'!Y:Y, "Y") &gt; 0,
    _xlfn.TEXTJOIN(", ", TRUE, IF(('3.DNAExtractions'!E:E = B710) * ('3.DNAExtractions'!Y:Y = "Y"), '3.DNAExtractions'!D:D, "")),
    IF(
        COUNTIFS('3.DNAExtractions'!E:E, B710, '3.DNAExtractions'!X:X, "Y") &gt; 0,
        _xlfn.TEXTJOIN(", ", TRUE, IF(('3.DNAExtractions'!E:E = B710) * ('3.DNAExtractions'!X:X = "Y"), '3.DNAExtractions'!D:D, "")),
        "Awaiting Status"
    )
)</f>
        <v>Extracted</v>
      </c>
      <c r="G710" s="45" t="s">
        <v>94</v>
      </c>
      <c r="H710" s="8" t="str" cm="1">
        <f t="array" aca="1" ref="H710" ca="1">IF(
    G710="N",
    "",
    IF(
        COUNTIFS('4.Illumina'!E:E, B710, '4.Illumina'!R:R, "Y") &gt; 0,
        _xlfn.TEXTJOIN(", ", TRUE, IF(('4.Illumina'!E:E = B710) * ('4.Illumina'!R:R = "Y"), '4.Illumina'!D:D, "")),
        IF(
            COUNTIFS('4.Illumina'!E:E, B710, '4.Illumina'!Q:Q, "Y") &gt; 0,
            _xlfn.TEXTJOIN(", ", TRUE, IF(('4.Illumina'!E:E = B710) * ('4.Illumina'!Q:Q = "Y"), '4.Illumina'!D:D, "")),
            "Awaiting Status"
        )
    )
)</f>
        <v/>
      </c>
      <c r="I710" s="26" t="s">
        <v>92</v>
      </c>
      <c r="J710" s="56" t="str" cm="1">
        <f t="array" aca="1" ref="J710" ca="1">IF(
    I710="N",
    "",
    IF(
        COUNTIFS('4.PacBio'!E:E, B710, '4.PacBio'!W:W, "Y") &gt; 0,
        _xlfn.TEXTJOIN(", ", TRUE, IF(('4.PacBio'!E:E = B710) * ('4.PacBio'!W:W = "Y"), '4.PacBio'!D:D, "")),
        IF(
            COUNTIFS('4.PacBio'!E:E, B710, '4.PacBio'!V:V, "Y") &gt; 0,
            _xlfn.TEXTJOIN(", ", TRUE, IF(('4.PacBio'!E:E = B710) * ('4.PacBio'!V:V = "Y"), '4.PacBio'!D:D, "")),
            "Awaiting Status"
        )
    )
)</f>
        <v>Sequenced</v>
      </c>
      <c r="K710" s="26" t="s">
        <v>92</v>
      </c>
      <c r="L710" s="8" t="str" cm="1">
        <f t="array" aca="1" ref="L710" ca="1">IF(
    K710="N",
    "",
    IF(
        COUNTIFS('4.HiCLibrary'!E:E, B710, '4.HiCLibrary'!V:V, "Y") &gt; 0,
        _xlfn.TEXTJOIN(", ", TRUE, IF(('4.HiCLibrary'!E:E = B710) * ('4.HiCLibrary'!V:V = "Y"), '4.HiCLibrary'!D:D, "")),
        IF(
            COUNTIFS('4.HiCLibrary'!E:E, B710, '4.HiCLibrary'!U:U, "Y") &gt; 0,
            _xlfn.TEXTJOIN(", ", TRUE, IF(('4.HiCLibrary'!E:E = B710) * ('4.HiCLibrary'!U:U = "Y"), '4.HiCLibrary'!D:D, "")),
            "Awaiting Status"
        )
    )
)</f>
        <v>HOLD</v>
      </c>
      <c r="M710" s="47"/>
      <c r="N710" s="56" t="str" cm="1">
        <f t="array" aca="1" ref="N710" ca="1">IF(
    M710="N",
    "",
    IF(
        COUNTIFS('4.ONT'!E:E, B710, '4.ONT'!Q:Q, "Y") &gt; 0,
        _xlfn.TEXTJOIN(", ", TRUE, IF(('4.ONT'!E:E = B710) * ('4.ONT'!Q:Q = "Y"), '4.ONT'!D:D, "")),
        IF(
            COUNTIFS('4.ONT'!E:E, B710, '4.ONT'!P:P, "Y") &gt; 0,
            _xlfn.TEXTJOIN(", ", TRUE, IF(('4.ONT'!E:E = B710) * ('4.ONT'!P:P = "Y"), '4.ONT'!D:D, "")),
            "Awaiting Status"
        )
    )
)</f>
        <v>Awaiting Status</v>
      </c>
      <c r="O710" s="26" t="s">
        <v>92</v>
      </c>
      <c r="P710" s="60" t="str" cm="1">
        <f t="array" aca="1" ref="P710" ca="1">IF(
    O710="N",
    "",
    IF(
        COUNTIFS('3.RNAExtractions'!E:E, B710, '3.RNAExtractions'!Z:Z, "Y") &gt; 0,
        _xlfn.TEXTJOIN(", ", TRUE, IF(('3.RNAExtractions'!E:E = B710) * ('3.RNAExtractions'!Z:Z = "Y"), '3.RNAExtractions'!D:D, "")),
        IF(
            COUNTIFS('3.RNAExtractions'!E:E, B710, '3.RNAExtractions'!Y:Y, "Y") &gt; 0,
            _xlfn.TEXTJOIN(", ", TRUE, IF(('3.RNAExtractions'!E:E = B710) * ('3.RNAExtractions'!Y:Y = "Y"), '3.RNAExtractions'!D:D, "")),
            "Awaiting Status"
        )
    )
)</f>
        <v>Awaiting Status</v>
      </c>
      <c r="Q710" s="26" t="s">
        <v>92</v>
      </c>
      <c r="R710" s="60" t="str" cm="1">
        <f t="array" aca="1" ref="R710" ca="1">IF(
    Q710="N",
    "",
    IF(
        COUNTIFS('4.RNAIllumina'!E:E, B710, '4.RNAIllumina'!Y:Y, "Y") &gt; 0,
        _xlfn.TEXTJOIN(", ", TRUE, IF(('4.RNAIllumina'!E:E = B710) * ('4.RNAIllumina'!Y:Y = "Y"), '4.RNAIllumina'!D:D, "")),
        IF(
            COUNTIFS('4.RNAIllumina'!E:E, B710, '4.RNAIllumina'!X:X, "Y") &gt; 0,
            _xlfn.TEXTJOIN(", ", TRUE, IF(('4.RNAIllumina'!E:E = B710) * ('4.RNAIllumina'!X:X = "Y"), '4.RNAIllumina'!D:D, "")),
            "Awaiting Status"
        )
    )
)</f>
        <v>Awaiting Status</v>
      </c>
      <c r="T710" s="6" t="str">
        <f ca="1">VLOOKUP($B710,'1.MetaData'!$B:$H,2,FALSE)</f>
        <v>Large tube – Ambassis vac</v>
      </c>
      <c r="U710" s="7" t="str">
        <f ca="1">VLOOKUP($B710,'1.MetaData'!$B:$H,3,FALSE)</f>
        <v>Ambassis vachellii</v>
      </c>
      <c r="V710" s="7" t="str">
        <f ca="1">VLOOKUP($B710,'1.MetaData'!$B:$H,4,FALSE)</f>
        <v>Vachel’s glass perchlet</v>
      </c>
      <c r="W710" s="6" t="str">
        <f ca="1">VLOOKUP($B710,'1.MetaData'!$B:$H,5,FALSE)</f>
        <v>Michael Hammer, MAGNT</v>
      </c>
      <c r="X710" s="6" t="str">
        <f ca="1">VLOOKUP($B710,'1.MetaData'!$B:$H,6,FALSE)</f>
        <v>Matthew McGee</v>
      </c>
      <c r="Z710"/>
    </row>
    <row r="711" spans="1:26" x14ac:dyDescent="0.25">
      <c r="A711" s="17">
        <v>710</v>
      </c>
      <c r="B711" s="3" t="str">
        <f t="shared" ca="1" si="13"/>
        <v>OG710</v>
      </c>
      <c r="C711" s="219" t="s">
        <v>109</v>
      </c>
      <c r="D711" s="4">
        <f ca="1">COUNTIF('2.Tissue'!C:C,B711)</f>
        <v>3</v>
      </c>
      <c r="E711" s="4">
        <f ca="1">COUNTIFS('3.DNAExtractions'!$E:$E,$B711,'3.DNAExtractions'!$D:$D,E$1)</f>
        <v>0</v>
      </c>
      <c r="F711" s="2" t="str" cm="1">
        <f t="array" aca="1" ref="F711" ca="1">IF(
    COUNTIFS('3.DNAExtractions'!E:E, B711, '3.DNAExtractions'!Y:Y, "Y") &gt; 0,
    _xlfn.TEXTJOIN(", ", TRUE, IF(('3.DNAExtractions'!E:E = B711) * ('3.DNAExtractions'!Y:Y = "Y"), '3.DNAExtractions'!D:D, "")),
    IF(
        COUNTIFS('3.DNAExtractions'!E:E, B711, '3.DNAExtractions'!X:X, "Y") &gt; 0,
        _xlfn.TEXTJOIN(", ", TRUE, IF(('3.DNAExtractions'!E:E = B711) * ('3.DNAExtractions'!X:X = "Y"), '3.DNAExtractions'!D:D, "")),
        "Awaiting Status"
    )
)</f>
        <v>Extraction - Nanobind</v>
      </c>
      <c r="G711" s="45" t="s">
        <v>94</v>
      </c>
      <c r="H711" s="8" t="str" cm="1">
        <f t="array" aca="1" ref="H711" ca="1">IF(
    G711="N",
    "",
    IF(
        COUNTIFS('4.Illumina'!E:E, B711, '4.Illumina'!R:R, "Y") &gt; 0,
        _xlfn.TEXTJOIN(", ", TRUE, IF(('4.Illumina'!E:E = B711) * ('4.Illumina'!R:R = "Y"), '4.Illumina'!D:D, "")),
        IF(
            COUNTIFS('4.Illumina'!E:E, B711, '4.Illumina'!Q:Q, "Y") &gt; 0,
            _xlfn.TEXTJOIN(", ", TRUE, IF(('4.Illumina'!E:E = B711) * ('4.Illumina'!Q:Q = "Y"), '4.Illumina'!D:D, "")),
            "Awaiting Status"
        )
    )
)</f>
        <v/>
      </c>
      <c r="I711" s="26" t="s">
        <v>92</v>
      </c>
      <c r="J711" s="56" t="str" cm="1">
        <f t="array" aca="1" ref="J711" ca="1">IF(
    I711="N",
    "",
    IF(
        COUNTIFS('4.PacBio'!E:E, B711, '4.PacBio'!W:W, "Y") &gt; 0,
        _xlfn.TEXTJOIN(", ", TRUE, IF(('4.PacBio'!E:E = B711) * ('4.PacBio'!W:W = "Y"), '4.PacBio'!D:D, "")),
        IF(
            COUNTIFS('4.PacBio'!E:E, B711, '4.PacBio'!V:V, "Y") &gt; 0,
            _xlfn.TEXTJOIN(", ", TRUE, IF(('4.PacBio'!E:E = B711) * ('4.PacBio'!V:V = "Y"), '4.PacBio'!D:D, "")),
            "Awaiting Status"
        )
    )
)</f>
        <v>Awaiting Status</v>
      </c>
      <c r="K711" s="26" t="s">
        <v>92</v>
      </c>
      <c r="L711" s="8" t="str" cm="1">
        <f t="array" aca="1" ref="L711" ca="1">IF(
    K711="N",
    "",
    IF(
        COUNTIFS('4.HiCLibrary'!E:E, B711, '4.HiCLibrary'!V:V, "Y") &gt; 0,
        _xlfn.TEXTJOIN(", ", TRUE, IF(('4.HiCLibrary'!E:E = B711) * ('4.HiCLibrary'!V:V = "Y"), '4.HiCLibrary'!D:D, "")),
        IF(
            COUNTIFS('4.HiCLibrary'!E:E, B711, '4.HiCLibrary'!U:U, "Y") &gt; 0,
            _xlfn.TEXTJOIN(", ", TRUE, IF(('4.HiCLibrary'!E:E = B711) * ('4.HiCLibrary'!U:U = "Y"), '4.HiCLibrary'!D:D, "")),
            "Awaiting Status"
        )
    )
)</f>
        <v>Awaiting Status</v>
      </c>
      <c r="M711" s="47"/>
      <c r="N711" s="56" t="str" cm="1">
        <f t="array" aca="1" ref="N711" ca="1">IF(
    M711="N",
    "",
    IF(
        COUNTIFS('4.ONT'!E:E, B711, '4.ONT'!Q:Q, "Y") &gt; 0,
        _xlfn.TEXTJOIN(", ", TRUE, IF(('4.ONT'!E:E = B711) * ('4.ONT'!Q:Q = "Y"), '4.ONT'!D:D, "")),
        IF(
            COUNTIFS('4.ONT'!E:E, B711, '4.ONT'!P:P, "Y") &gt; 0,
            _xlfn.TEXTJOIN(", ", TRUE, IF(('4.ONT'!E:E = B711) * ('4.ONT'!P:P = "Y"), '4.ONT'!D:D, "")),
            "Awaiting Status"
        )
    )
)</f>
        <v>Awaiting Status</v>
      </c>
      <c r="O711" s="26" t="s">
        <v>92</v>
      </c>
      <c r="P711" s="60" t="str" cm="1">
        <f t="array" aca="1" ref="P711" ca="1">IF(
    O711="N",
    "",
    IF(
        COUNTIFS('3.RNAExtractions'!E:E, B711, '3.RNAExtractions'!Z:Z, "Y") &gt; 0,
        _xlfn.TEXTJOIN(", ", TRUE, IF(('3.RNAExtractions'!E:E = B711) * ('3.RNAExtractions'!Z:Z = "Y"), '3.RNAExtractions'!D:D, "")),
        IF(
            COUNTIFS('3.RNAExtractions'!E:E, B711, '3.RNAExtractions'!Y:Y, "Y") &gt; 0,
            _xlfn.TEXTJOIN(", ", TRUE, IF(('3.RNAExtractions'!E:E = B711) * ('3.RNAExtractions'!Y:Y = "Y"), '3.RNAExtractions'!D:D, "")),
            "Awaiting Status"
        )
    )
)</f>
        <v>Awaiting Status</v>
      </c>
      <c r="Q711" s="26" t="s">
        <v>92</v>
      </c>
      <c r="R711" s="60" t="str" cm="1">
        <f t="array" aca="1" ref="R711" ca="1">IF(
    Q711="N",
    "",
    IF(
        COUNTIFS('4.RNAIllumina'!E:E, B711, '4.RNAIllumina'!Y:Y, "Y") &gt; 0,
        _xlfn.TEXTJOIN(", ", TRUE, IF(('4.RNAIllumina'!E:E = B711) * ('4.RNAIllumina'!Y:Y = "Y"), '4.RNAIllumina'!D:D, "")),
        IF(
            COUNTIFS('4.RNAIllumina'!E:E, B711, '4.RNAIllumina'!X:X, "Y") &gt; 0,
            _xlfn.TEXTJOIN(", ", TRUE, IF(('4.RNAIllumina'!E:E = B711) * ('4.RNAIllumina'!X:X = "Y"), '4.RNAIllumina'!D:D, "")),
            "Awaiting Status"
        )
    )
)</f>
        <v>Awaiting Status</v>
      </c>
      <c r="T711" s="6" t="str">
        <f ca="1">VLOOKUP($B711,'1.MetaData'!$B:$H,2,FALSE)</f>
        <v>Ophi_poro (x3)</v>
      </c>
      <c r="U711" s="7" t="str">
        <f ca="1">VLOOKUP($B711,'1.MetaData'!$B:$H,3,FALSE)</f>
        <v>Ophiocara porocephala</v>
      </c>
      <c r="V711" s="7" t="str">
        <f ca="1">VLOOKUP($B711,'1.MetaData'!$B:$H,4,FALSE)</f>
        <v>Spangled gudgeon</v>
      </c>
      <c r="W711" s="6" t="str">
        <f ca="1">VLOOKUP($B711,'1.MetaData'!$B:$H,5,FALSE)</f>
        <v>Corey Young, Fish Organic, SA</v>
      </c>
      <c r="X711" s="6" t="str">
        <f ca="1">VLOOKUP($B711,'1.MetaData'!$B:$H,6,FALSE)</f>
        <v>Matthew McGee</v>
      </c>
      <c r="Z711"/>
    </row>
    <row r="712" spans="1:26" x14ac:dyDescent="0.25">
      <c r="A712" s="17">
        <v>711</v>
      </c>
      <c r="B712" s="3" t="str">
        <f t="shared" ca="1" si="13"/>
        <v>OG711</v>
      </c>
      <c r="C712" s="219" t="s">
        <v>91</v>
      </c>
      <c r="D712" s="4">
        <f ca="1">COUNTIF('2.Tissue'!C:C,B712)</f>
        <v>3</v>
      </c>
      <c r="E712" s="4">
        <f ca="1">COUNTIFS('3.DNAExtractions'!$E:$E,$B712,'3.DNAExtractions'!$D:$D,E$1)</f>
        <v>3</v>
      </c>
      <c r="F712" s="2" t="str" cm="1">
        <f t="array" aca="1" ref="F712" ca="1">IF(
    COUNTIFS('3.DNAExtractions'!E:E, B712, '3.DNAExtractions'!Y:Y, "Y") &gt; 0,
    _xlfn.TEXTJOIN(", ", TRUE, IF(('3.DNAExtractions'!E:E = B712) * ('3.DNAExtractions'!Y:Y = "Y"), '3.DNAExtractions'!D:D, "")),
    IF(
        COUNTIFS('3.DNAExtractions'!E:E, B712, '3.DNAExtractions'!X:X, "Y") &gt; 0,
        _xlfn.TEXTJOIN(", ", TRUE, IF(('3.DNAExtractions'!E:E = B712) * ('3.DNAExtractions'!X:X = "Y"), '3.DNAExtractions'!D:D, "")),
        "Awaiting Status"
    )
)</f>
        <v>Extracted</v>
      </c>
      <c r="G712" s="45" t="s">
        <v>94</v>
      </c>
      <c r="H712" s="8" t="str" cm="1">
        <f t="array" aca="1" ref="H712" ca="1">IF(
    G712="N",
    "",
    IF(
        COUNTIFS('4.Illumina'!E:E, B712, '4.Illumina'!R:R, "Y") &gt; 0,
        _xlfn.TEXTJOIN(", ", TRUE, IF(('4.Illumina'!E:E = B712) * ('4.Illumina'!R:R = "Y"), '4.Illumina'!D:D, "")),
        IF(
            COUNTIFS('4.Illumina'!E:E, B712, '4.Illumina'!Q:Q, "Y") &gt; 0,
            _xlfn.TEXTJOIN(", ", TRUE, IF(('4.Illumina'!E:E = B712) * ('4.Illumina'!Q:Q = "Y"), '4.Illumina'!D:D, "")),
            "Awaiting Status"
        )
    )
)</f>
        <v/>
      </c>
      <c r="I712" s="26" t="s">
        <v>92</v>
      </c>
      <c r="J712" s="56" t="str" cm="1">
        <f t="array" aca="1" ref="J712" ca="1">IF(
    I712="N",
    "",
    IF(
        COUNTIFS('4.PacBio'!E:E, B712, '4.PacBio'!W:W, "Y") &gt; 0,
        _xlfn.TEXTJOIN(", ", TRUE, IF(('4.PacBio'!E:E = B712) * ('4.PacBio'!W:W = "Y"), '4.PacBio'!D:D, "")),
        IF(
            COUNTIFS('4.PacBio'!E:E, B712, '4.PacBio'!V:V, "Y") &gt; 0,
            _xlfn.TEXTJOIN(", ", TRUE, IF(('4.PacBio'!E:E = B712) * ('4.PacBio'!V:V = "Y"), '4.PacBio'!D:D, "")),
            "Awaiting Status"
        )
    )
)</f>
        <v>Sequenced</v>
      </c>
      <c r="K712" s="26" t="s">
        <v>92</v>
      </c>
      <c r="L712" s="8" t="str" cm="1">
        <f t="array" aca="1" ref="L712" ca="1">IF(
    K712="N",
    "",
    IF(
        COUNTIFS('4.HiCLibrary'!E:E, B712, '4.HiCLibrary'!V:V, "Y") &gt; 0,
        _xlfn.TEXTJOIN(", ", TRUE, IF(('4.HiCLibrary'!E:E = B712) * ('4.HiCLibrary'!V:V = "Y"), '4.HiCLibrary'!D:D, "")),
        IF(
            COUNTIFS('4.HiCLibrary'!E:E, B712, '4.HiCLibrary'!U:U, "Y") &gt; 0,
            _xlfn.TEXTJOIN(", ", TRUE, IF(('4.HiCLibrary'!E:E = B712) * ('4.HiCLibrary'!U:U = "Y"), '4.HiCLibrary'!D:D, "")),
            "Awaiting Status"
        )
    )
)</f>
        <v>HOLD</v>
      </c>
      <c r="M712" s="47"/>
      <c r="N712" s="56" t="str" cm="1">
        <f t="array" aca="1" ref="N712" ca="1">IF(
    M712="N",
    "",
    IF(
        COUNTIFS('4.ONT'!E:E, B712, '4.ONT'!Q:Q, "Y") &gt; 0,
        _xlfn.TEXTJOIN(", ", TRUE, IF(('4.ONT'!E:E = B712) * ('4.ONT'!Q:Q = "Y"), '4.ONT'!D:D, "")),
        IF(
            COUNTIFS('4.ONT'!E:E, B712, '4.ONT'!P:P, "Y") &gt; 0,
            _xlfn.TEXTJOIN(", ", TRUE, IF(('4.ONT'!E:E = B712) * ('4.ONT'!P:P = "Y"), '4.ONT'!D:D, "")),
            "Awaiting Status"
        )
    )
)</f>
        <v>Awaiting Status</v>
      </c>
      <c r="O712" s="26" t="s">
        <v>92</v>
      </c>
      <c r="P712" s="60" t="str" cm="1">
        <f t="array" aca="1" ref="P712" ca="1">IF(
    O712="N",
    "",
    IF(
        COUNTIFS('3.RNAExtractions'!E:E, B712, '3.RNAExtractions'!Z:Z, "Y") &gt; 0,
        _xlfn.TEXTJOIN(", ", TRUE, IF(('3.RNAExtractions'!E:E = B712) * ('3.RNAExtractions'!Z:Z = "Y"), '3.RNAExtractions'!D:D, "")),
        IF(
            COUNTIFS('3.RNAExtractions'!E:E, B712, '3.RNAExtractions'!Y:Y, "Y") &gt; 0,
            _xlfn.TEXTJOIN(", ", TRUE, IF(('3.RNAExtractions'!E:E = B712) * ('3.RNAExtractions'!Y:Y = "Y"), '3.RNAExtractions'!D:D, "")),
            "Awaiting Status"
        )
    )
)</f>
        <v>Awaiting Status</v>
      </c>
      <c r="Q712" s="26" t="s">
        <v>92</v>
      </c>
      <c r="R712" s="60" t="str" cm="1">
        <f t="array" aca="1" ref="R712" ca="1">IF(
    Q712="N",
    "",
    IF(
        COUNTIFS('4.RNAIllumina'!E:E, B712, '4.RNAIllumina'!Y:Y, "Y") &gt; 0,
        _xlfn.TEXTJOIN(", ", TRUE, IF(('4.RNAIllumina'!E:E = B712) * ('4.RNAIllumina'!Y:Y = "Y"), '4.RNAIllumina'!D:D, "")),
        IF(
            COUNTIFS('4.RNAIllumina'!E:E, B712, '4.RNAIllumina'!X:X, "Y") &gt; 0,
            _xlfn.TEXTJOIN(", ", TRUE, IF(('4.RNAIllumina'!E:E = B712) * ('4.RNAIllumina'!X:X = "Y"), '4.RNAIllumina'!D:D, "")),
            "Awaiting Status"
        )
    )
)</f>
        <v>Awaiting Status</v>
      </c>
      <c r="T712" s="6" t="str">
        <f ca="1">VLOOKUP($B712,'1.MetaData'!$B:$H,2,FALSE)</f>
        <v>Amn_cau (x3)</v>
      </c>
      <c r="U712" s="7" t="str">
        <f ca="1">VLOOKUP($B712,'1.MetaData'!$B:$H,3,FALSE)</f>
        <v>Amniataba caudavittata</v>
      </c>
      <c r="V712" s="7" t="str">
        <f ca="1">VLOOKUP($B712,'1.MetaData'!$B:$H,4,FALSE)</f>
        <v>Yellowtail grunter</v>
      </c>
      <c r="W712" s="6" t="str">
        <f ca="1">VLOOKUP($B712,'1.MetaData'!$B:$H,5,FALSE)</f>
        <v>NA, Aquarium Industries</v>
      </c>
      <c r="X712" s="6" t="str">
        <f ca="1">VLOOKUP($B712,'1.MetaData'!$B:$H,6,FALSE)</f>
        <v>Matthew McGee</v>
      </c>
      <c r="Z712"/>
    </row>
    <row r="713" spans="1:26" hidden="1" x14ac:dyDescent="0.25">
      <c r="A713" s="17">
        <v>712</v>
      </c>
      <c r="B713" s="3" t="str">
        <f t="shared" ca="1" si="13"/>
        <v>OG712</v>
      </c>
      <c r="C713" s="219" t="s">
        <v>111</v>
      </c>
      <c r="D713" s="4">
        <f ca="1">COUNTIF('2.Tissue'!C:C,B713)</f>
        <v>3</v>
      </c>
      <c r="E713" s="4">
        <f ca="1">COUNTIFS('3.DNAExtractions'!$E:$E,$B713,'3.DNAExtractions'!$D:$D,E$1)</f>
        <v>0</v>
      </c>
      <c r="F713" s="2" t="str" cm="1">
        <f t="array" aca="1" ref="F713" ca="1">IF(
    COUNTIFS('3.DNAExtractions'!E:E, B713, '3.DNAExtractions'!Y:Y, "Y") &gt; 0,
    _xlfn.TEXTJOIN(", ", TRUE, IF(('3.DNAExtractions'!E:E = B713) * ('3.DNAExtractions'!Y:Y = "Y"), '3.DNAExtractions'!D:D, "")),
    IF(
        COUNTIFS('3.DNAExtractions'!E:E, B713, '3.DNAExtractions'!X:X, "Y") &gt; 0,
        _xlfn.TEXTJOIN(", ", TRUE, IF(('3.DNAExtractions'!E:E = B713) * ('3.DNAExtractions'!X:X = "Y"), '3.DNAExtractions'!D:D, "")),
        "Awaiting Status"
    )
)</f>
        <v>Awaiting Status</v>
      </c>
      <c r="G713" s="45"/>
      <c r="H713" s="8" t="str" cm="1">
        <f t="array" aca="1" ref="H713" ca="1">IF(
    G713="N",
    "",
    IF(
        COUNTIFS('4.Illumina'!E:E, B713, '4.Illumina'!R:R, "Y") &gt; 0,
        _xlfn.TEXTJOIN(", ", TRUE, IF(('4.Illumina'!E:E = B713) * ('4.Illumina'!R:R = "Y"), '4.Illumina'!D:D, "")),
        IF(
            COUNTIFS('4.Illumina'!E:E, B713, '4.Illumina'!Q:Q, "Y") &gt; 0,
            _xlfn.TEXTJOIN(", ", TRUE, IF(('4.Illumina'!E:E = B713) * ('4.Illumina'!Q:Q = "Y"), '4.Illumina'!D:D, "")),
            "Awaiting Status"
        )
    )
)</f>
        <v>Awaiting Status</v>
      </c>
      <c r="J713" s="56" t="str" cm="1">
        <f t="array" aca="1" ref="J713" ca="1">IF(
    I713="N",
    "",
    IF(
        COUNTIFS('4.PacBio'!E:E, B713, '4.PacBio'!W:W, "Y") &gt; 0,
        _xlfn.TEXTJOIN(", ", TRUE, IF(('4.PacBio'!E:E = B713) * ('4.PacBio'!W:W = "Y"), '4.PacBio'!D:D, "")),
        IF(
            COUNTIFS('4.PacBio'!E:E, B713, '4.PacBio'!V:V, "Y") &gt; 0,
            _xlfn.TEXTJOIN(", ", TRUE, IF(('4.PacBio'!E:E = B713) * ('4.PacBio'!V:V = "Y"), '4.PacBio'!D:D, "")),
            "Awaiting Status"
        )
    )
)</f>
        <v>Awaiting Status</v>
      </c>
      <c r="L713" s="8" t="str" cm="1">
        <f t="array" aca="1" ref="L713" ca="1">IF(
    K713="N",
    "",
    IF(
        COUNTIFS('4.HiCLibrary'!E:E, B713, '4.HiCLibrary'!V:V, "Y") &gt; 0,
        _xlfn.TEXTJOIN(", ", TRUE, IF(('4.HiCLibrary'!E:E = B713) * ('4.HiCLibrary'!V:V = "Y"), '4.HiCLibrary'!D:D, "")),
        IF(
            COUNTIFS('4.HiCLibrary'!E:E, B713, '4.HiCLibrary'!U:U, "Y") &gt; 0,
            _xlfn.TEXTJOIN(", ", TRUE, IF(('4.HiCLibrary'!E:E = B713) * ('4.HiCLibrary'!U:U = "Y"), '4.HiCLibrary'!D:D, "")),
            "Awaiting Status"
        )
    )
)</f>
        <v>Awaiting Status</v>
      </c>
      <c r="M713" s="47"/>
      <c r="N713" s="56" t="str" cm="1">
        <f t="array" aca="1" ref="N713" ca="1">IF(
    M713="N",
    "",
    IF(
        COUNTIFS('4.ONT'!E:E, B713, '4.ONT'!Q:Q, "Y") &gt; 0,
        _xlfn.TEXTJOIN(", ", TRUE, IF(('4.ONT'!E:E = B713) * ('4.ONT'!Q:Q = "Y"), '4.ONT'!D:D, "")),
        IF(
            COUNTIFS('4.ONT'!E:E, B713, '4.ONT'!P:P, "Y") &gt; 0,
            _xlfn.TEXTJOIN(", ", TRUE, IF(('4.ONT'!E:E = B713) * ('4.ONT'!P:P = "Y"), '4.ONT'!D:D, "")),
            "Awaiting Status"
        )
    )
)</f>
        <v>Awaiting Status</v>
      </c>
      <c r="O713" s="60"/>
      <c r="P713" s="60" t="str" cm="1">
        <f t="array" aca="1" ref="P713" ca="1">IF(
    O713="N",
    "",
    IF(
        COUNTIFS('3.RNAExtractions'!E:E, B713, '3.RNAExtractions'!Z:Z, "Y") &gt; 0,
        _xlfn.TEXTJOIN(", ", TRUE, IF(('3.RNAExtractions'!E:E = B713) * ('3.RNAExtractions'!Z:Z = "Y"), '3.RNAExtractions'!D:D, "")),
        IF(
            COUNTIFS('3.RNAExtractions'!E:E, B713, '3.RNAExtractions'!Y:Y, "Y") &gt; 0,
            _xlfn.TEXTJOIN(", ", TRUE, IF(('3.RNAExtractions'!E:E = B713) * ('3.RNAExtractions'!Y:Y = "Y"), '3.RNAExtractions'!D:D, "")),
            "Awaiting Status"
        )
    )
)</f>
        <v>Awaiting Status</v>
      </c>
      <c r="Q713" s="60"/>
      <c r="R713" s="60" t="str" cm="1">
        <f t="array" aca="1" ref="R713" ca="1">IF(
    Q713="N",
    "",
    IF(
        COUNTIFS('4.RNAIllumina'!E:E, B713, '4.RNAIllumina'!Y:Y, "Y") &gt; 0,
        _xlfn.TEXTJOIN(", ", TRUE, IF(('4.RNAIllumina'!E:E = B713) * ('4.RNAIllumina'!Y:Y = "Y"), '4.RNAIllumina'!D:D, "")),
        IF(
            COUNTIFS('4.RNAIllumina'!E:E, B713, '4.RNAIllumina'!X:X, "Y") &gt; 0,
            _xlfn.TEXTJOIN(", ", TRUE, IF(('4.RNAIllumina'!E:E = B713) * ('4.RNAIllumina'!X:X = "Y"), '4.RNAIllumina'!D:D, "")),
            "Awaiting Status"
        )
    )
)</f>
        <v>Awaiting Status</v>
      </c>
      <c r="T713" s="6" t="str">
        <f ca="1">VLOOKUP($B713,'1.MetaData'!$B:$H,2,FALSE)</f>
        <v>Chel_pat (x3)</v>
      </c>
      <c r="U713" s="7" t="str">
        <f ca="1">VLOOKUP($B713,'1.MetaData'!$B:$H,3,FALSE)</f>
        <v>Chelonodon patoca</v>
      </c>
      <c r="V713" s="7" t="str">
        <f ca="1">VLOOKUP($B713,'1.MetaData'!$B:$H,4,FALSE)</f>
        <v>Milkspotted puffer</v>
      </c>
      <c r="W713" s="6" t="str">
        <f ca="1">VLOOKUP($B713,'1.MetaData'!$B:$H,5,FALSE)</f>
        <v>Corey Young, Fish Organic, SA</v>
      </c>
      <c r="X713" s="6" t="str">
        <f ca="1">VLOOKUP($B713,'1.MetaData'!$B:$H,6,FALSE)</f>
        <v>Matthew McGee</v>
      </c>
      <c r="Z713"/>
    </row>
    <row r="714" spans="1:26" hidden="1" x14ac:dyDescent="0.25">
      <c r="A714" s="17">
        <v>713</v>
      </c>
      <c r="B714" s="3" t="str">
        <f t="shared" ca="1" si="13"/>
        <v>OG713</v>
      </c>
      <c r="C714" s="219" t="s">
        <v>111</v>
      </c>
      <c r="D714" s="4">
        <f ca="1">COUNTIF('2.Tissue'!C:C,B714)</f>
        <v>1</v>
      </c>
      <c r="E714" s="4">
        <f ca="1">COUNTIFS('3.DNAExtractions'!$E:$E,$B714,'3.DNAExtractions'!$D:$D,E$1)</f>
        <v>0</v>
      </c>
      <c r="F714" s="2" t="str" cm="1">
        <f t="array" aca="1" ref="F714" ca="1">IF(
    COUNTIFS('3.DNAExtractions'!E:E, B714, '3.DNAExtractions'!Y:Y, "Y") &gt; 0,
    _xlfn.TEXTJOIN(", ", TRUE, IF(('3.DNAExtractions'!E:E = B714) * ('3.DNAExtractions'!Y:Y = "Y"), '3.DNAExtractions'!D:D, "")),
    IF(
        COUNTIFS('3.DNAExtractions'!E:E, B714, '3.DNAExtractions'!X:X, "Y") &gt; 0,
        _xlfn.TEXTJOIN(", ", TRUE, IF(('3.DNAExtractions'!E:E = B714) * ('3.DNAExtractions'!X:X = "Y"), '3.DNAExtractions'!D:D, "")),
        "Awaiting Status"
    )
)</f>
        <v>Awaiting Status</v>
      </c>
      <c r="G714" s="45"/>
      <c r="H714" s="8" t="str" cm="1">
        <f t="array" aca="1" ref="H714" ca="1">IF(
    G714="N",
    "",
    IF(
        COUNTIFS('4.Illumina'!E:E, B714, '4.Illumina'!R:R, "Y") &gt; 0,
        _xlfn.TEXTJOIN(", ", TRUE, IF(('4.Illumina'!E:E = B714) * ('4.Illumina'!R:R = "Y"), '4.Illumina'!D:D, "")),
        IF(
            COUNTIFS('4.Illumina'!E:E, B714, '4.Illumina'!Q:Q, "Y") &gt; 0,
            _xlfn.TEXTJOIN(", ", TRUE, IF(('4.Illumina'!E:E = B714) * ('4.Illumina'!Q:Q = "Y"), '4.Illumina'!D:D, "")),
            "Awaiting Status"
        )
    )
)</f>
        <v>Awaiting Status</v>
      </c>
      <c r="J714" s="56" t="str" cm="1">
        <f t="array" aca="1" ref="J714" ca="1">IF(
    I714="N",
    "",
    IF(
        COUNTIFS('4.PacBio'!E:E, B714, '4.PacBio'!W:W, "Y") &gt; 0,
        _xlfn.TEXTJOIN(", ", TRUE, IF(('4.PacBio'!E:E = B714) * ('4.PacBio'!W:W = "Y"), '4.PacBio'!D:D, "")),
        IF(
            COUNTIFS('4.PacBio'!E:E, B714, '4.PacBio'!V:V, "Y") &gt; 0,
            _xlfn.TEXTJOIN(", ", TRUE, IF(('4.PacBio'!E:E = B714) * ('4.PacBio'!V:V = "Y"), '4.PacBio'!D:D, "")),
            "Awaiting Status"
        )
    )
)</f>
        <v>Awaiting Status</v>
      </c>
      <c r="L714" s="8" t="str" cm="1">
        <f t="array" aca="1" ref="L714" ca="1">IF(
    K714="N",
    "",
    IF(
        COUNTIFS('4.HiCLibrary'!E:E, B714, '4.HiCLibrary'!V:V, "Y") &gt; 0,
        _xlfn.TEXTJOIN(", ", TRUE, IF(('4.HiCLibrary'!E:E = B714) * ('4.HiCLibrary'!V:V = "Y"), '4.HiCLibrary'!D:D, "")),
        IF(
            COUNTIFS('4.HiCLibrary'!E:E, B714, '4.HiCLibrary'!U:U, "Y") &gt; 0,
            _xlfn.TEXTJOIN(", ", TRUE, IF(('4.HiCLibrary'!E:E = B714) * ('4.HiCLibrary'!U:U = "Y"), '4.HiCLibrary'!D:D, "")),
            "Awaiting Status"
        )
    )
)</f>
        <v>Awaiting Status</v>
      </c>
      <c r="M714" s="47"/>
      <c r="N714" s="56" t="str" cm="1">
        <f t="array" aca="1" ref="N714" ca="1">IF(
    M714="N",
    "",
    IF(
        COUNTIFS('4.ONT'!E:E, B714, '4.ONT'!Q:Q, "Y") &gt; 0,
        _xlfn.TEXTJOIN(", ", TRUE, IF(('4.ONT'!E:E = B714) * ('4.ONT'!Q:Q = "Y"), '4.ONT'!D:D, "")),
        IF(
            COUNTIFS('4.ONT'!E:E, B714, '4.ONT'!P:P, "Y") &gt; 0,
            _xlfn.TEXTJOIN(", ", TRUE, IF(('4.ONT'!E:E = B714) * ('4.ONT'!P:P = "Y"), '4.ONT'!D:D, "")),
            "Awaiting Status"
        )
    )
)</f>
        <v>Awaiting Status</v>
      </c>
      <c r="O714" s="60"/>
      <c r="P714" s="60" t="str" cm="1">
        <f t="array" aca="1" ref="P714" ca="1">IF(
    O714="N",
    "",
    IF(
        COUNTIFS('3.RNAExtractions'!E:E, B714, '3.RNAExtractions'!Z:Z, "Y") &gt; 0,
        _xlfn.TEXTJOIN(", ", TRUE, IF(('3.RNAExtractions'!E:E = B714) * ('3.RNAExtractions'!Z:Z = "Y"), '3.RNAExtractions'!D:D, "")),
        IF(
            COUNTIFS('3.RNAExtractions'!E:E, B714, '3.RNAExtractions'!Y:Y, "Y") &gt; 0,
            _xlfn.TEXTJOIN(", ", TRUE, IF(('3.RNAExtractions'!E:E = B714) * ('3.RNAExtractions'!Y:Y = "Y"), '3.RNAExtractions'!D:D, "")),
            "Awaiting Status"
        )
    )
)</f>
        <v>Awaiting Status</v>
      </c>
      <c r="Q714" s="60"/>
      <c r="R714" s="60" t="str" cm="1">
        <f t="array" aca="1" ref="R714" ca="1">IF(
    Q714="N",
    "",
    IF(
        COUNTIFS('4.RNAIllumina'!E:E, B714, '4.RNAIllumina'!Y:Y, "Y") &gt; 0,
        _xlfn.TEXTJOIN(", ", TRUE, IF(('4.RNAIllumina'!E:E = B714) * ('4.RNAIllumina'!Y:Y = "Y"), '4.RNAIllumina'!D:D, "")),
        IF(
            COUNTIFS('4.RNAIllumina'!E:E, B714, '4.RNAIllumina'!X:X, "Y") &gt; 0,
            _xlfn.TEXTJOIN(", ", TRUE, IF(('4.RNAIllumina'!E:E = B714) * ('4.RNAIllumina'!X:X = "Y"), '4.RNAIllumina'!D:D, "")),
            "Awaiting Status"
        )
    )
)</f>
        <v>Awaiting Status</v>
      </c>
      <c r="T714" s="6" t="str">
        <f ca="1">VLOOKUP($B714,'1.MetaData'!$B:$H,2,FALSE)</f>
        <v>Prio_micr</v>
      </c>
      <c r="U714" s="7" t="str">
        <f ca="1">VLOOKUP($B714,'1.MetaData'!$B:$H,3,FALSE)</f>
        <v>Prionobutis microps</v>
      </c>
      <c r="V714" s="7" t="str">
        <f ca="1">VLOOKUP($B714,'1.MetaData'!$B:$H,4,FALSE)</f>
        <v>Smalleyed gudgeon</v>
      </c>
      <c r="W714" s="6" t="str">
        <f ca="1">VLOOKUP($B714,'1.MetaData'!$B:$H,5,FALSE)</f>
        <v>Corey Young, Fish Organic, SA</v>
      </c>
      <c r="X714" s="6" t="str">
        <f ca="1">VLOOKUP($B714,'1.MetaData'!$B:$H,6,FALSE)</f>
        <v>Matthew McGee</v>
      </c>
      <c r="Z714"/>
    </row>
    <row r="715" spans="1:26" hidden="1" x14ac:dyDescent="0.25">
      <c r="A715" s="17">
        <v>714</v>
      </c>
      <c r="B715" s="3" t="str">
        <f t="shared" ca="1" si="13"/>
        <v>OG714</v>
      </c>
      <c r="C715" s="219" t="s">
        <v>111</v>
      </c>
      <c r="D715" s="4">
        <f ca="1">COUNTIF('2.Tissue'!C:C,B715)</f>
        <v>0</v>
      </c>
      <c r="E715" s="4">
        <f ca="1">COUNTIFS('3.DNAExtractions'!$E:$E,$B715,'3.DNAExtractions'!$D:$D,E$1)</f>
        <v>0</v>
      </c>
      <c r="F715" s="2" t="str" cm="1">
        <f t="array" aca="1" ref="F715" ca="1">IF(
    COUNTIFS('3.DNAExtractions'!E:E, B715, '3.DNAExtractions'!Y:Y, "Y") &gt; 0,
    _xlfn.TEXTJOIN(", ", TRUE, IF(('3.DNAExtractions'!E:E = B715) * ('3.DNAExtractions'!Y:Y = "Y"), '3.DNAExtractions'!D:D, "")),
    IF(
        COUNTIFS('3.DNAExtractions'!E:E, B715, '3.DNAExtractions'!X:X, "Y") &gt; 0,
        _xlfn.TEXTJOIN(", ", TRUE, IF(('3.DNAExtractions'!E:E = B715) * ('3.DNAExtractions'!X:X = "Y"), '3.DNAExtractions'!D:D, "")),
        "Awaiting Status"
    )
)</f>
        <v>Awaiting Status</v>
      </c>
      <c r="G715" s="45"/>
      <c r="H715" s="8" t="str" cm="1">
        <f t="array" aca="1" ref="H715" ca="1">IF(
    G715="N",
    "",
    IF(
        COUNTIFS('4.Illumina'!E:E, B715, '4.Illumina'!R:R, "Y") &gt; 0,
        _xlfn.TEXTJOIN(", ", TRUE, IF(('4.Illumina'!E:E = B715) * ('4.Illumina'!R:R = "Y"), '4.Illumina'!D:D, "")),
        IF(
            COUNTIFS('4.Illumina'!E:E, B715, '4.Illumina'!Q:Q, "Y") &gt; 0,
            _xlfn.TEXTJOIN(", ", TRUE, IF(('4.Illumina'!E:E = B715) * ('4.Illumina'!Q:Q = "Y"), '4.Illumina'!D:D, "")),
            "Awaiting Status"
        )
    )
)</f>
        <v>Awaiting Status</v>
      </c>
      <c r="J715" s="56" t="str" cm="1">
        <f t="array" aca="1" ref="J715" ca="1">IF(
    I715="N",
    "",
    IF(
        COUNTIFS('4.PacBio'!E:E, B715, '4.PacBio'!W:W, "Y") &gt; 0,
        _xlfn.TEXTJOIN(", ", TRUE, IF(('4.PacBio'!E:E = B715) * ('4.PacBio'!W:W = "Y"), '4.PacBio'!D:D, "")),
        IF(
            COUNTIFS('4.PacBio'!E:E, B715, '4.PacBio'!V:V, "Y") &gt; 0,
            _xlfn.TEXTJOIN(", ", TRUE, IF(('4.PacBio'!E:E = B715) * ('4.PacBio'!V:V = "Y"), '4.PacBio'!D:D, "")),
            "Awaiting Status"
        )
    )
)</f>
        <v>Awaiting Status</v>
      </c>
      <c r="L715" s="8" t="str" cm="1">
        <f t="array" aca="1" ref="L715" ca="1">IF(
    K715="N",
    "",
    IF(
        COUNTIFS('4.HiCLibrary'!E:E, B715, '4.HiCLibrary'!V:V, "Y") &gt; 0,
        _xlfn.TEXTJOIN(", ", TRUE, IF(('4.HiCLibrary'!E:E = B715) * ('4.HiCLibrary'!V:V = "Y"), '4.HiCLibrary'!D:D, "")),
        IF(
            COUNTIFS('4.HiCLibrary'!E:E, B715, '4.HiCLibrary'!U:U, "Y") &gt; 0,
            _xlfn.TEXTJOIN(", ", TRUE, IF(('4.HiCLibrary'!E:E = B715) * ('4.HiCLibrary'!U:U = "Y"), '4.HiCLibrary'!D:D, "")),
            "Awaiting Status"
        )
    )
)</f>
        <v>Awaiting Status</v>
      </c>
      <c r="M715" s="47"/>
      <c r="N715" s="56" t="str" cm="1">
        <f t="array" aca="1" ref="N715" ca="1">IF(
    M715="N",
    "",
    IF(
        COUNTIFS('4.ONT'!E:E, B715, '4.ONT'!Q:Q, "Y") &gt; 0,
        _xlfn.TEXTJOIN(", ", TRUE, IF(('4.ONT'!E:E = B715) * ('4.ONT'!Q:Q = "Y"), '4.ONT'!D:D, "")),
        IF(
            COUNTIFS('4.ONT'!E:E, B715, '4.ONT'!P:P, "Y") &gt; 0,
            _xlfn.TEXTJOIN(", ", TRUE, IF(('4.ONT'!E:E = B715) * ('4.ONT'!P:P = "Y"), '4.ONT'!D:D, "")),
            "Awaiting Status"
        )
    )
)</f>
        <v>Awaiting Status</v>
      </c>
      <c r="O715" s="60"/>
      <c r="P715" s="60" t="str" cm="1">
        <f t="array" aca="1" ref="P715" ca="1">IF(
    O715="N",
    "",
    IF(
        COUNTIFS('3.RNAExtractions'!E:E, B715, '3.RNAExtractions'!Z:Z, "Y") &gt; 0,
        _xlfn.TEXTJOIN(", ", TRUE, IF(('3.RNAExtractions'!E:E = B715) * ('3.RNAExtractions'!Z:Z = "Y"), '3.RNAExtractions'!D:D, "")),
        IF(
            COUNTIFS('3.RNAExtractions'!E:E, B715, '3.RNAExtractions'!Y:Y, "Y") &gt; 0,
            _xlfn.TEXTJOIN(", ", TRUE, IF(('3.RNAExtractions'!E:E = B715) * ('3.RNAExtractions'!Y:Y = "Y"), '3.RNAExtractions'!D:D, "")),
            "Awaiting Status"
        )
    )
)</f>
        <v>Awaiting Status</v>
      </c>
      <c r="Q715" s="60"/>
      <c r="R715" s="60" t="str" cm="1">
        <f t="array" aca="1" ref="R715" ca="1">IF(
    Q715="N",
    "",
    IF(
        COUNTIFS('4.RNAIllumina'!E:E, B715, '4.RNAIllumina'!Y:Y, "Y") &gt; 0,
        _xlfn.TEXTJOIN(", ", TRUE, IF(('4.RNAIllumina'!E:E = B715) * ('4.RNAIllumina'!Y:Y = "Y"), '4.RNAIllumina'!D:D, "")),
        IF(
            COUNTIFS('4.RNAIllumina'!E:E, B715, '4.RNAIllumina'!X:X, "Y") &gt; 0,
            _xlfn.TEXTJOIN(", ", TRUE, IF(('4.RNAIllumina'!E:E = B715) * ('4.RNAIllumina'!X:X = "Y"), '4.RNAIllumina'!D:D, "")),
            "Awaiting Status"
        )
    )
)</f>
        <v>Awaiting Status</v>
      </c>
      <c r="T715" s="6" t="str">
        <f ca="1">VLOOKUP($B715,'1.MetaData'!$B:$H,2,FALSE)</f>
        <v>Apo_mad</v>
      </c>
      <c r="U715" s="7" t="str">
        <f ca="1">VLOOKUP($B715,'1.MetaData'!$B:$H,3,FALSE)</f>
        <v>Apocryptodon madurensis</v>
      </c>
      <c r="V715" s="7" t="str">
        <f ca="1">VLOOKUP($B715,'1.MetaData'!$B:$H,4,FALSE)</f>
        <v>Madura goby</v>
      </c>
      <c r="W715" s="6" t="str">
        <f ca="1">VLOOKUP($B715,'1.MetaData'!$B:$H,5,FALSE)</f>
        <v>Michael Hammer, MAGNT</v>
      </c>
      <c r="X715" s="6" t="str">
        <f ca="1">VLOOKUP($B715,'1.MetaData'!$B:$H,6,FALSE)</f>
        <v>Matthew McGee</v>
      </c>
      <c r="Z715"/>
    </row>
    <row r="716" spans="1:26" hidden="1" x14ac:dyDescent="0.25">
      <c r="A716" s="17">
        <v>715</v>
      </c>
      <c r="B716" s="3" t="str">
        <f t="shared" ca="1" si="13"/>
        <v>OG715</v>
      </c>
      <c r="C716" s="219" t="s">
        <v>111</v>
      </c>
      <c r="D716" s="4">
        <f ca="1">COUNTIF('2.Tissue'!C:C,B716)</f>
        <v>1</v>
      </c>
      <c r="E716" s="4">
        <f ca="1">COUNTIFS('3.DNAExtractions'!$E:$E,$B716,'3.DNAExtractions'!$D:$D,E$1)</f>
        <v>0</v>
      </c>
      <c r="F716" s="2" t="str" cm="1">
        <f t="array" aca="1" ref="F716" ca="1">IF(
    COUNTIFS('3.DNAExtractions'!E:E, B716, '3.DNAExtractions'!Y:Y, "Y") &gt; 0,
    _xlfn.TEXTJOIN(", ", TRUE, IF(('3.DNAExtractions'!E:E = B716) * ('3.DNAExtractions'!Y:Y = "Y"), '3.DNAExtractions'!D:D, "")),
    IF(
        COUNTIFS('3.DNAExtractions'!E:E, B716, '3.DNAExtractions'!X:X, "Y") &gt; 0,
        _xlfn.TEXTJOIN(", ", TRUE, IF(('3.DNAExtractions'!E:E = B716) * ('3.DNAExtractions'!X:X = "Y"), '3.DNAExtractions'!D:D, "")),
        "Awaiting Status"
    )
)</f>
        <v>Awaiting Status</v>
      </c>
      <c r="G716" s="45"/>
      <c r="H716" s="8" t="str" cm="1">
        <f t="array" aca="1" ref="H716" ca="1">IF(
    G716="N",
    "",
    IF(
        COUNTIFS('4.Illumina'!E:E, B716, '4.Illumina'!R:R, "Y") &gt; 0,
        _xlfn.TEXTJOIN(", ", TRUE, IF(('4.Illumina'!E:E = B716) * ('4.Illumina'!R:R = "Y"), '4.Illumina'!D:D, "")),
        IF(
            COUNTIFS('4.Illumina'!E:E, B716, '4.Illumina'!Q:Q, "Y") &gt; 0,
            _xlfn.TEXTJOIN(", ", TRUE, IF(('4.Illumina'!E:E = B716) * ('4.Illumina'!Q:Q = "Y"), '4.Illumina'!D:D, "")),
            "Awaiting Status"
        )
    )
)</f>
        <v>Awaiting Status</v>
      </c>
      <c r="J716" s="56" t="str" cm="1">
        <f t="array" aca="1" ref="J716" ca="1">IF(
    I716="N",
    "",
    IF(
        COUNTIFS('4.PacBio'!E:E, B716, '4.PacBio'!W:W, "Y") &gt; 0,
        _xlfn.TEXTJOIN(", ", TRUE, IF(('4.PacBio'!E:E = B716) * ('4.PacBio'!W:W = "Y"), '4.PacBio'!D:D, "")),
        IF(
            COUNTIFS('4.PacBio'!E:E, B716, '4.PacBio'!V:V, "Y") &gt; 0,
            _xlfn.TEXTJOIN(", ", TRUE, IF(('4.PacBio'!E:E = B716) * ('4.PacBio'!V:V = "Y"), '4.PacBio'!D:D, "")),
            "Awaiting Status"
        )
    )
)</f>
        <v>Awaiting Status</v>
      </c>
      <c r="L716" s="8" t="str" cm="1">
        <f t="array" aca="1" ref="L716" ca="1">IF(
    K716="N",
    "",
    IF(
        COUNTIFS('4.HiCLibrary'!E:E, B716, '4.HiCLibrary'!V:V, "Y") &gt; 0,
        _xlfn.TEXTJOIN(", ", TRUE, IF(('4.HiCLibrary'!E:E = B716) * ('4.HiCLibrary'!V:V = "Y"), '4.HiCLibrary'!D:D, "")),
        IF(
            COUNTIFS('4.HiCLibrary'!E:E, B716, '4.HiCLibrary'!U:U, "Y") &gt; 0,
            _xlfn.TEXTJOIN(", ", TRUE, IF(('4.HiCLibrary'!E:E = B716) * ('4.HiCLibrary'!U:U = "Y"), '4.HiCLibrary'!D:D, "")),
            "Awaiting Status"
        )
    )
)</f>
        <v>Awaiting Status</v>
      </c>
      <c r="M716" s="47"/>
      <c r="N716" s="56" t="str" cm="1">
        <f t="array" aca="1" ref="N716" ca="1">IF(
    M716="N",
    "",
    IF(
        COUNTIFS('4.ONT'!E:E, B716, '4.ONT'!Q:Q, "Y") &gt; 0,
        _xlfn.TEXTJOIN(", ", TRUE, IF(('4.ONT'!E:E = B716) * ('4.ONT'!Q:Q = "Y"), '4.ONT'!D:D, "")),
        IF(
            COUNTIFS('4.ONT'!E:E, B716, '4.ONT'!P:P, "Y") &gt; 0,
            _xlfn.TEXTJOIN(", ", TRUE, IF(('4.ONT'!E:E = B716) * ('4.ONT'!P:P = "Y"), '4.ONT'!D:D, "")),
            "Awaiting Status"
        )
    )
)</f>
        <v>Awaiting Status</v>
      </c>
      <c r="O716" s="60"/>
      <c r="P716" s="60" t="str" cm="1">
        <f t="array" aca="1" ref="P716" ca="1">IF(
    O716="N",
    "",
    IF(
        COUNTIFS('3.RNAExtractions'!E:E, B716, '3.RNAExtractions'!Z:Z, "Y") &gt; 0,
        _xlfn.TEXTJOIN(", ", TRUE, IF(('3.RNAExtractions'!E:E = B716) * ('3.RNAExtractions'!Z:Z = "Y"), '3.RNAExtractions'!D:D, "")),
        IF(
            COUNTIFS('3.RNAExtractions'!E:E, B716, '3.RNAExtractions'!Y:Y, "Y") &gt; 0,
            _xlfn.TEXTJOIN(", ", TRUE, IF(('3.RNAExtractions'!E:E = B716) * ('3.RNAExtractions'!Y:Y = "Y"), '3.RNAExtractions'!D:D, "")),
            "Awaiting Status"
        )
    )
)</f>
        <v>Awaiting Status</v>
      </c>
      <c r="Q716" s="60"/>
      <c r="R716" s="60" t="str" cm="1">
        <f t="array" aca="1" ref="R716" ca="1">IF(
    Q716="N",
    "",
    IF(
        COUNTIFS('4.RNAIllumina'!E:E, B716, '4.RNAIllumina'!Y:Y, "Y") &gt; 0,
        _xlfn.TEXTJOIN(", ", TRUE, IF(('4.RNAIllumina'!E:E = B716) * ('4.RNAIllumina'!Y:Y = "Y"), '4.RNAIllumina'!D:D, "")),
        IF(
            COUNTIFS('4.RNAIllumina'!E:E, B716, '4.RNAIllumina'!X:X, "Y") &gt; 0,
            _xlfn.TEXTJOIN(", ", TRUE, IF(('4.RNAIllumina'!E:E = B716) * ('4.RNAIllumina'!X:X = "Y"), '4.RNAIllumina'!D:D, "")),
            "Awaiting Status"
        )
    )
)</f>
        <v>Awaiting Status</v>
      </c>
      <c r="T716" s="6" t="str">
        <f ca="1">VLOOKUP($B716,'1.MetaData'!$B:$H,2,FALSE)</f>
        <v>Pse_aqu</v>
      </c>
      <c r="U716" s="7" t="str">
        <f ca="1">VLOOKUP($B716,'1.MetaData'!$B:$H,3,FALSE)</f>
        <v>Pseudogobius aquilonius</v>
      </c>
      <c r="V716" s="7" t="str">
        <f ca="1">VLOOKUP($B716,'1.MetaData'!$B:$H,4,FALSE)</f>
        <v>Snubnose goby</v>
      </c>
      <c r="W716" s="6" t="str">
        <f ca="1">VLOOKUP($B716,'1.MetaData'!$B:$H,5,FALSE)</f>
        <v>Michael Hammer, MAGNT</v>
      </c>
      <c r="X716" s="6" t="str">
        <f ca="1">VLOOKUP($B716,'1.MetaData'!$B:$H,6,FALSE)</f>
        <v>Matthew McGee</v>
      </c>
      <c r="Z716"/>
    </row>
    <row r="717" spans="1:26" x14ac:dyDescent="0.25">
      <c r="A717" s="17">
        <v>716</v>
      </c>
      <c r="B717" s="3" t="str">
        <f t="shared" ca="1" si="13"/>
        <v>OG716</v>
      </c>
      <c r="C717" s="219" t="s">
        <v>109</v>
      </c>
      <c r="D717" s="4">
        <f ca="1">COUNTIF('2.Tissue'!C:C,B717)</f>
        <v>1</v>
      </c>
      <c r="E717" s="4">
        <f ca="1">COUNTIFS('3.DNAExtractions'!$E:$E,$B717,'3.DNAExtractions'!$D:$D,E$1)</f>
        <v>0</v>
      </c>
      <c r="F717" s="2" t="str" cm="1">
        <f t="array" aca="1" ref="F717" ca="1">IF(
    COUNTIFS('3.DNAExtractions'!E:E, B717, '3.DNAExtractions'!Y:Y, "Y") &gt; 0,
    _xlfn.TEXTJOIN(", ", TRUE, IF(('3.DNAExtractions'!E:E = B717) * ('3.DNAExtractions'!Y:Y = "Y"), '3.DNAExtractions'!D:D, "")),
    IF(
        COUNTIFS('3.DNAExtractions'!E:E, B717, '3.DNAExtractions'!X:X, "Y") &gt; 0,
        _xlfn.TEXTJOIN(", ", TRUE, IF(('3.DNAExtractions'!E:E = B717) * ('3.DNAExtractions'!X:X = "Y"), '3.DNAExtractions'!D:D, "")),
        "Awaiting Status"
    )
)</f>
        <v>Extraction - Nanobind</v>
      </c>
      <c r="G717" s="45" t="s">
        <v>94</v>
      </c>
      <c r="H717" s="8" t="str" cm="1">
        <f t="array" aca="1" ref="H717" ca="1">IF(
    G717="N",
    "",
    IF(
        COUNTIFS('4.Illumina'!E:E, B717, '4.Illumina'!R:R, "Y") &gt; 0,
        _xlfn.TEXTJOIN(", ", TRUE, IF(('4.Illumina'!E:E = B717) * ('4.Illumina'!R:R = "Y"), '4.Illumina'!D:D, "")),
        IF(
            COUNTIFS('4.Illumina'!E:E, B717, '4.Illumina'!Q:Q, "Y") &gt; 0,
            _xlfn.TEXTJOIN(", ", TRUE, IF(('4.Illumina'!E:E = B717) * ('4.Illumina'!Q:Q = "Y"), '4.Illumina'!D:D, "")),
            "Awaiting Status"
        )
    )
)</f>
        <v/>
      </c>
      <c r="I717" s="26" t="s">
        <v>92</v>
      </c>
      <c r="J717" s="56" t="str" cm="1">
        <f t="array" aca="1" ref="J717" ca="1">IF(
    I717="N",
    "",
    IF(
        COUNTIFS('4.PacBio'!E:E, B717, '4.PacBio'!W:W, "Y") &gt; 0,
        _xlfn.TEXTJOIN(", ", TRUE, IF(('4.PacBio'!E:E = B717) * ('4.PacBio'!W:W = "Y"), '4.PacBio'!D:D, "")),
        IF(
            COUNTIFS('4.PacBio'!E:E, B717, '4.PacBio'!V:V, "Y") &gt; 0,
            _xlfn.TEXTJOIN(", ", TRUE, IF(('4.PacBio'!E:E = B717) * ('4.PacBio'!V:V = "Y"), '4.PacBio'!D:D, "")),
            "Awaiting Status"
        )
    )
)</f>
        <v>Awaiting Status</v>
      </c>
      <c r="K717" s="26" t="s">
        <v>92</v>
      </c>
      <c r="L717" s="8" t="str" cm="1">
        <f t="array" aca="1" ref="L717" ca="1">IF(
    K717="N",
    "",
    IF(
        COUNTIFS('4.HiCLibrary'!E:E, B717, '4.HiCLibrary'!V:V, "Y") &gt; 0,
        _xlfn.TEXTJOIN(", ", TRUE, IF(('4.HiCLibrary'!E:E = B717) * ('4.HiCLibrary'!V:V = "Y"), '4.HiCLibrary'!D:D, "")),
        IF(
            COUNTIFS('4.HiCLibrary'!E:E, B717, '4.HiCLibrary'!U:U, "Y") &gt; 0,
            _xlfn.TEXTJOIN(", ", TRUE, IF(('4.HiCLibrary'!E:E = B717) * ('4.HiCLibrary'!U:U = "Y"), '4.HiCLibrary'!D:D, "")),
            "Awaiting Status"
        )
    )
)</f>
        <v>Awaiting Status</v>
      </c>
      <c r="M717" s="47"/>
      <c r="N717" s="56" t="str" cm="1">
        <f t="array" aca="1" ref="N717" ca="1">IF(
    M717="N",
    "",
    IF(
        COUNTIFS('4.ONT'!E:E, B717, '4.ONT'!Q:Q, "Y") &gt; 0,
        _xlfn.TEXTJOIN(", ", TRUE, IF(('4.ONT'!E:E = B717) * ('4.ONT'!Q:Q = "Y"), '4.ONT'!D:D, "")),
        IF(
            COUNTIFS('4.ONT'!E:E, B717, '4.ONT'!P:P, "Y") &gt; 0,
            _xlfn.TEXTJOIN(", ", TRUE, IF(('4.ONT'!E:E = B717) * ('4.ONT'!P:P = "Y"), '4.ONT'!D:D, "")),
            "Awaiting Status"
        )
    )
)</f>
        <v>Awaiting Status</v>
      </c>
      <c r="O717" s="26" t="s">
        <v>92</v>
      </c>
      <c r="P717" s="60" t="str" cm="1">
        <f t="array" aca="1" ref="P717" ca="1">IF(
    O717="N",
    "",
    IF(
        COUNTIFS('3.RNAExtractions'!E:E, B717, '3.RNAExtractions'!Z:Z, "Y") &gt; 0,
        _xlfn.TEXTJOIN(", ", TRUE, IF(('3.RNAExtractions'!E:E = B717) * ('3.RNAExtractions'!Z:Z = "Y"), '3.RNAExtractions'!D:D, "")),
        IF(
            COUNTIFS('3.RNAExtractions'!E:E, B717, '3.RNAExtractions'!Y:Y, "Y") &gt; 0,
            _xlfn.TEXTJOIN(", ", TRUE, IF(('3.RNAExtractions'!E:E = B717) * ('3.RNAExtractions'!Y:Y = "Y"), '3.RNAExtractions'!D:D, "")),
            "Awaiting Status"
        )
    )
)</f>
        <v>Awaiting Status</v>
      </c>
      <c r="Q717" s="26" t="s">
        <v>92</v>
      </c>
      <c r="R717" s="60" t="str" cm="1">
        <f t="array" aca="1" ref="R717" ca="1">IF(
    Q717="N",
    "",
    IF(
        COUNTIFS('4.RNAIllumina'!E:E, B717, '4.RNAIllumina'!Y:Y, "Y") &gt; 0,
        _xlfn.TEXTJOIN(", ", TRUE, IF(('4.RNAIllumina'!E:E = B717) * ('4.RNAIllumina'!Y:Y = "Y"), '4.RNAIllumina'!D:D, "")),
        IF(
            COUNTIFS('4.RNAIllumina'!E:E, B717, '4.RNAIllumina'!X:X, "Y") &gt; 0,
            _xlfn.TEXTJOIN(", ", TRUE, IF(('4.RNAIllumina'!E:E = B717) * ('4.RNAIllumina'!X:X = "Y"), '4.RNAIllumina'!D:D, "")),
            "Awaiting Status"
        )
    )
)</f>
        <v>Awaiting Status</v>
      </c>
      <c r="T717" s="6" t="str">
        <f ca="1">VLOOKUP($B717,'1.MetaData'!$B:$H,2,FALSE)</f>
        <v>Ace_vir</v>
      </c>
      <c r="U717" s="7" t="str">
        <f ca="1">VLOOKUP($B717,'1.MetaData'!$B:$H,3,FALSE)</f>
        <v>Acentrogobius viridipunctatus</v>
      </c>
      <c r="V717" s="7" t="str">
        <f ca="1">VLOOKUP($B717,'1.MetaData'!$B:$H,4,FALSE)</f>
        <v>Spotted green goby</v>
      </c>
      <c r="W717" s="6" t="str">
        <f ca="1">VLOOKUP($B717,'1.MetaData'!$B:$H,5,FALSE)</f>
        <v>Michael Hammer, MAGNT</v>
      </c>
      <c r="X717" s="6" t="str">
        <f ca="1">VLOOKUP($B717,'1.MetaData'!$B:$H,6,FALSE)</f>
        <v>Matthew McGee</v>
      </c>
      <c r="Z717"/>
    </row>
    <row r="718" spans="1:26" hidden="1" x14ac:dyDescent="0.25">
      <c r="A718" s="17">
        <v>717</v>
      </c>
      <c r="B718" s="3" t="str">
        <f t="shared" ca="1" si="13"/>
        <v>OG717</v>
      </c>
      <c r="C718" s="219" t="s">
        <v>111</v>
      </c>
      <c r="D718" s="4">
        <f ca="1">COUNTIF('2.Tissue'!C:C,B718)</f>
        <v>1</v>
      </c>
      <c r="E718" s="4">
        <f ca="1">COUNTIFS('3.DNAExtractions'!$E:$E,$B718,'3.DNAExtractions'!$D:$D,E$1)</f>
        <v>0</v>
      </c>
      <c r="F718" s="2" t="str" cm="1">
        <f t="array" aca="1" ref="F718" ca="1">IF(
    COUNTIFS('3.DNAExtractions'!E:E, B718, '3.DNAExtractions'!Y:Y, "Y") &gt; 0,
    _xlfn.TEXTJOIN(", ", TRUE, IF(('3.DNAExtractions'!E:E = B718) * ('3.DNAExtractions'!Y:Y = "Y"), '3.DNAExtractions'!D:D, "")),
    IF(
        COUNTIFS('3.DNAExtractions'!E:E, B718, '3.DNAExtractions'!X:X, "Y") &gt; 0,
        _xlfn.TEXTJOIN(", ", TRUE, IF(('3.DNAExtractions'!E:E = B718) * ('3.DNAExtractions'!X:X = "Y"), '3.DNAExtractions'!D:D, "")),
        "Awaiting Status"
    )
)</f>
        <v>Awaiting Status</v>
      </c>
      <c r="G718" s="45"/>
      <c r="H718" s="8" t="str" cm="1">
        <f t="array" aca="1" ref="H718" ca="1">IF(
    G718="N",
    "",
    IF(
        COUNTIFS('4.Illumina'!E:E, B718, '4.Illumina'!R:R, "Y") &gt; 0,
        _xlfn.TEXTJOIN(", ", TRUE, IF(('4.Illumina'!E:E = B718) * ('4.Illumina'!R:R = "Y"), '4.Illumina'!D:D, "")),
        IF(
            COUNTIFS('4.Illumina'!E:E, B718, '4.Illumina'!Q:Q, "Y") &gt; 0,
            _xlfn.TEXTJOIN(", ", TRUE, IF(('4.Illumina'!E:E = B718) * ('4.Illumina'!Q:Q = "Y"), '4.Illumina'!D:D, "")),
            "Awaiting Status"
        )
    )
)</f>
        <v>Awaiting Status</v>
      </c>
      <c r="J718" s="56" t="str" cm="1">
        <f t="array" aca="1" ref="J718" ca="1">IF(
    I718="N",
    "",
    IF(
        COUNTIFS('4.PacBio'!E:E, B718, '4.PacBio'!W:W, "Y") &gt; 0,
        _xlfn.TEXTJOIN(", ", TRUE, IF(('4.PacBio'!E:E = B718) * ('4.PacBio'!W:W = "Y"), '4.PacBio'!D:D, "")),
        IF(
            COUNTIFS('4.PacBio'!E:E, B718, '4.PacBio'!V:V, "Y") &gt; 0,
            _xlfn.TEXTJOIN(", ", TRUE, IF(('4.PacBio'!E:E = B718) * ('4.PacBio'!V:V = "Y"), '4.PacBio'!D:D, "")),
            "Awaiting Status"
        )
    )
)</f>
        <v>Awaiting Status</v>
      </c>
      <c r="L718" s="8" t="str" cm="1">
        <f t="array" aca="1" ref="L718" ca="1">IF(
    K718="N",
    "",
    IF(
        COUNTIFS('4.HiCLibrary'!E:E, B718, '4.HiCLibrary'!V:V, "Y") &gt; 0,
        _xlfn.TEXTJOIN(", ", TRUE, IF(('4.HiCLibrary'!E:E = B718) * ('4.HiCLibrary'!V:V = "Y"), '4.HiCLibrary'!D:D, "")),
        IF(
            COUNTIFS('4.HiCLibrary'!E:E, B718, '4.HiCLibrary'!U:U, "Y") &gt; 0,
            _xlfn.TEXTJOIN(", ", TRUE, IF(('4.HiCLibrary'!E:E = B718) * ('4.HiCLibrary'!U:U = "Y"), '4.HiCLibrary'!D:D, "")),
            "Awaiting Status"
        )
    )
)</f>
        <v>Awaiting Status</v>
      </c>
      <c r="M718" s="47"/>
      <c r="N718" s="56" t="str" cm="1">
        <f t="array" aca="1" ref="N718" ca="1">IF(
    M718="N",
    "",
    IF(
        COUNTIFS('4.ONT'!E:E, B718, '4.ONT'!Q:Q, "Y") &gt; 0,
        _xlfn.TEXTJOIN(", ", TRUE, IF(('4.ONT'!E:E = B718) * ('4.ONT'!Q:Q = "Y"), '4.ONT'!D:D, "")),
        IF(
            COUNTIFS('4.ONT'!E:E, B718, '4.ONT'!P:P, "Y") &gt; 0,
            _xlfn.TEXTJOIN(", ", TRUE, IF(('4.ONT'!E:E = B718) * ('4.ONT'!P:P = "Y"), '4.ONT'!D:D, "")),
            "Awaiting Status"
        )
    )
)</f>
        <v>Awaiting Status</v>
      </c>
      <c r="O718" s="60"/>
      <c r="P718" s="60" t="str" cm="1">
        <f t="array" aca="1" ref="P718" ca="1">IF(
    O718="N",
    "",
    IF(
        COUNTIFS('3.RNAExtractions'!E:E, B718, '3.RNAExtractions'!Z:Z, "Y") &gt; 0,
        _xlfn.TEXTJOIN(", ", TRUE, IF(('3.RNAExtractions'!E:E = B718) * ('3.RNAExtractions'!Z:Z = "Y"), '3.RNAExtractions'!D:D, "")),
        IF(
            COUNTIFS('3.RNAExtractions'!E:E, B718, '3.RNAExtractions'!Y:Y, "Y") &gt; 0,
            _xlfn.TEXTJOIN(", ", TRUE, IF(('3.RNAExtractions'!E:E = B718) * ('3.RNAExtractions'!Y:Y = "Y"), '3.RNAExtractions'!D:D, "")),
            "Awaiting Status"
        )
    )
)</f>
        <v>Awaiting Status</v>
      </c>
      <c r="Q718" s="60"/>
      <c r="R718" s="60" t="str" cm="1">
        <f t="array" aca="1" ref="R718" ca="1">IF(
    Q718="N",
    "",
    IF(
        COUNTIFS('4.RNAIllumina'!E:E, B718, '4.RNAIllumina'!Y:Y, "Y") &gt; 0,
        _xlfn.TEXTJOIN(", ", TRUE, IF(('4.RNAIllumina'!E:E = B718) * ('4.RNAIllumina'!Y:Y = "Y"), '4.RNAIllumina'!D:D, "")),
        IF(
            COUNTIFS('4.RNAIllumina'!E:E, B718, '4.RNAIllumina'!X:X, "Y") &gt; 0,
            _xlfn.TEXTJOIN(", ", TRUE, IF(('4.RNAIllumina'!E:E = B718) * ('4.RNAIllumina'!X:X = "Y"), '4.RNAIllumina'!D:D, "")),
            "Awaiting Status"
        )
    )
)</f>
        <v>Awaiting Status</v>
      </c>
      <c r="T718" s="6" t="str">
        <f ca="1">VLOOKUP($B718,'1.MetaData'!$B:$H,2,FALSE)</f>
        <v>Per_darw</v>
      </c>
      <c r="U718" s="7" t="str">
        <f ca="1">VLOOKUP($B718,'1.MetaData'!$B:$H,3,FALSE)</f>
        <v>Periophthalmus darwiniensis</v>
      </c>
      <c r="V718" s="7" t="str">
        <f ca="1">VLOOKUP($B718,'1.MetaData'!$B:$H,4,FALSE)</f>
        <v>Darwin mudskipper</v>
      </c>
      <c r="W718" s="6" t="str">
        <f ca="1">VLOOKUP($B718,'1.MetaData'!$B:$H,5,FALSE)</f>
        <v>Michael Hammer, MAGNT</v>
      </c>
      <c r="X718" s="6" t="str">
        <f ca="1">VLOOKUP($B718,'1.MetaData'!$B:$H,6,FALSE)</f>
        <v>Matthew McGee</v>
      </c>
      <c r="Z718"/>
    </row>
    <row r="719" spans="1:26" hidden="1" x14ac:dyDescent="0.25">
      <c r="A719" s="17">
        <v>718</v>
      </c>
      <c r="B719" s="3" t="str">
        <f t="shared" ca="1" si="13"/>
        <v>OG718</v>
      </c>
      <c r="C719" s="219" t="s">
        <v>111</v>
      </c>
      <c r="D719" s="4">
        <f ca="1">COUNTIF('2.Tissue'!C:C,B719)</f>
        <v>1</v>
      </c>
      <c r="E719" s="4">
        <f ca="1">COUNTIFS('3.DNAExtractions'!$E:$E,$B719,'3.DNAExtractions'!$D:$D,E$1)</f>
        <v>0</v>
      </c>
      <c r="F719" s="2" t="str" cm="1">
        <f t="array" aca="1" ref="F719" ca="1">IF(
    COUNTIFS('3.DNAExtractions'!E:E, B719, '3.DNAExtractions'!Y:Y, "Y") &gt; 0,
    _xlfn.TEXTJOIN(", ", TRUE, IF(('3.DNAExtractions'!E:E = B719) * ('3.DNAExtractions'!Y:Y = "Y"), '3.DNAExtractions'!D:D, "")),
    IF(
        COUNTIFS('3.DNAExtractions'!E:E, B719, '3.DNAExtractions'!X:X, "Y") &gt; 0,
        _xlfn.TEXTJOIN(", ", TRUE, IF(('3.DNAExtractions'!E:E = B719) * ('3.DNAExtractions'!X:X = "Y"), '3.DNAExtractions'!D:D, "")),
        "Awaiting Status"
    )
)</f>
        <v>Awaiting Status</v>
      </c>
      <c r="G719" s="45"/>
      <c r="H719" s="8" t="str" cm="1">
        <f t="array" aca="1" ref="H719" ca="1">IF(
    G719="N",
    "",
    IF(
        COUNTIFS('4.Illumina'!E:E, B719, '4.Illumina'!R:R, "Y") &gt; 0,
        _xlfn.TEXTJOIN(", ", TRUE, IF(('4.Illumina'!E:E = B719) * ('4.Illumina'!R:R = "Y"), '4.Illumina'!D:D, "")),
        IF(
            COUNTIFS('4.Illumina'!E:E, B719, '4.Illumina'!Q:Q, "Y") &gt; 0,
            _xlfn.TEXTJOIN(", ", TRUE, IF(('4.Illumina'!E:E = B719) * ('4.Illumina'!Q:Q = "Y"), '4.Illumina'!D:D, "")),
            "Awaiting Status"
        )
    )
)</f>
        <v>Awaiting Status</v>
      </c>
      <c r="J719" s="56" t="str" cm="1">
        <f t="array" aca="1" ref="J719" ca="1">IF(
    I719="N",
    "",
    IF(
        COUNTIFS('4.PacBio'!E:E, B719, '4.PacBio'!W:W, "Y") &gt; 0,
        _xlfn.TEXTJOIN(", ", TRUE, IF(('4.PacBio'!E:E = B719) * ('4.PacBio'!W:W = "Y"), '4.PacBio'!D:D, "")),
        IF(
            COUNTIFS('4.PacBio'!E:E, B719, '4.PacBio'!V:V, "Y") &gt; 0,
            _xlfn.TEXTJOIN(", ", TRUE, IF(('4.PacBio'!E:E = B719) * ('4.PacBio'!V:V = "Y"), '4.PacBio'!D:D, "")),
            "Awaiting Status"
        )
    )
)</f>
        <v>Awaiting Status</v>
      </c>
      <c r="L719" s="8" t="str" cm="1">
        <f t="array" aca="1" ref="L719" ca="1">IF(
    K719="N",
    "",
    IF(
        COUNTIFS('4.HiCLibrary'!E:E, B719, '4.HiCLibrary'!V:V, "Y") &gt; 0,
        _xlfn.TEXTJOIN(", ", TRUE, IF(('4.HiCLibrary'!E:E = B719) * ('4.HiCLibrary'!V:V = "Y"), '4.HiCLibrary'!D:D, "")),
        IF(
            COUNTIFS('4.HiCLibrary'!E:E, B719, '4.HiCLibrary'!U:U, "Y") &gt; 0,
            _xlfn.TEXTJOIN(", ", TRUE, IF(('4.HiCLibrary'!E:E = B719) * ('4.HiCLibrary'!U:U = "Y"), '4.HiCLibrary'!D:D, "")),
            "Awaiting Status"
        )
    )
)</f>
        <v>Awaiting Status</v>
      </c>
      <c r="M719" s="47"/>
      <c r="N719" s="56" t="str" cm="1">
        <f t="array" aca="1" ref="N719" ca="1">IF(
    M719="N",
    "",
    IF(
        COUNTIFS('4.ONT'!E:E, B719, '4.ONT'!Q:Q, "Y") &gt; 0,
        _xlfn.TEXTJOIN(", ", TRUE, IF(('4.ONT'!E:E = B719) * ('4.ONT'!Q:Q = "Y"), '4.ONT'!D:D, "")),
        IF(
            COUNTIFS('4.ONT'!E:E, B719, '4.ONT'!P:P, "Y") &gt; 0,
            _xlfn.TEXTJOIN(", ", TRUE, IF(('4.ONT'!E:E = B719) * ('4.ONT'!P:P = "Y"), '4.ONT'!D:D, "")),
            "Awaiting Status"
        )
    )
)</f>
        <v>Awaiting Status</v>
      </c>
      <c r="O719" s="60"/>
      <c r="P719" s="60" t="str" cm="1">
        <f t="array" aca="1" ref="P719" ca="1">IF(
    O719="N",
    "",
    IF(
        COUNTIFS('3.RNAExtractions'!E:E, B719, '3.RNAExtractions'!Z:Z, "Y") &gt; 0,
        _xlfn.TEXTJOIN(", ", TRUE, IF(('3.RNAExtractions'!E:E = B719) * ('3.RNAExtractions'!Z:Z = "Y"), '3.RNAExtractions'!D:D, "")),
        IF(
            COUNTIFS('3.RNAExtractions'!E:E, B719, '3.RNAExtractions'!Y:Y, "Y") &gt; 0,
            _xlfn.TEXTJOIN(", ", TRUE, IF(('3.RNAExtractions'!E:E = B719) * ('3.RNAExtractions'!Y:Y = "Y"), '3.RNAExtractions'!D:D, "")),
            "Awaiting Status"
        )
    )
)</f>
        <v>Awaiting Status</v>
      </c>
      <c r="Q719" s="60"/>
      <c r="R719" s="60" t="str" cm="1">
        <f t="array" aca="1" ref="R719" ca="1">IF(
    Q719="N",
    "",
    IF(
        COUNTIFS('4.RNAIllumina'!E:E, B719, '4.RNAIllumina'!Y:Y, "Y") &gt; 0,
        _xlfn.TEXTJOIN(", ", TRUE, IF(('4.RNAIllumina'!E:E = B719) * ('4.RNAIllumina'!Y:Y = "Y"), '4.RNAIllumina'!D:D, "")),
        IF(
            COUNTIFS('4.RNAIllumina'!E:E, B719, '4.RNAIllumina'!X:X, "Y") &gt; 0,
            _xlfn.TEXTJOIN(", ", TRUE, IF(('4.RNAIllumina'!E:E = B719) * ('4.RNAIllumina'!X:X = "Y"), '4.RNAIllumina'!D:D, "")),
            "Awaiting Status"
        )
    )
)</f>
        <v>Awaiting Status</v>
      </c>
      <c r="T719" s="6" t="str">
        <f ca="1">VLOOKUP($B719,'1.MetaData'!$B:$H,2,FALSE)</f>
        <v>Per_arg</v>
      </c>
      <c r="U719" s="7" t="str">
        <f ca="1">VLOOKUP($B719,'1.MetaData'!$B:$H,3,FALSE)</f>
        <v>Periophthalmus argenteus</v>
      </c>
      <c r="V719" s="7" t="str">
        <f ca="1">VLOOKUP($B719,'1.MetaData'!$B:$H,4,FALSE)</f>
        <v>Silver mudskipper</v>
      </c>
      <c r="W719" s="6" t="str">
        <f ca="1">VLOOKUP($B719,'1.MetaData'!$B:$H,5,FALSE)</f>
        <v>Michael Hammer, MAGNT</v>
      </c>
      <c r="X719" s="6" t="str">
        <f ca="1">VLOOKUP($B719,'1.MetaData'!$B:$H,6,FALSE)</f>
        <v>Matthew McGee</v>
      </c>
      <c r="Z719"/>
    </row>
    <row r="720" spans="1:26" hidden="1" x14ac:dyDescent="0.25">
      <c r="A720" s="17">
        <v>719</v>
      </c>
      <c r="B720" s="3" t="str">
        <f t="shared" ca="1" si="13"/>
        <v>OG719</v>
      </c>
      <c r="C720" s="219" t="s">
        <v>111</v>
      </c>
      <c r="D720" s="4">
        <f ca="1">COUNTIF('2.Tissue'!C:C,B720)</f>
        <v>1</v>
      </c>
      <c r="E720" s="4">
        <f ca="1">COUNTIFS('3.DNAExtractions'!$E:$E,$B720,'3.DNAExtractions'!$D:$D,E$1)</f>
        <v>0</v>
      </c>
      <c r="F720" s="2" t="str" cm="1">
        <f t="array" aca="1" ref="F720" ca="1">IF(
    COUNTIFS('3.DNAExtractions'!E:E, B720, '3.DNAExtractions'!Y:Y, "Y") &gt; 0,
    _xlfn.TEXTJOIN(", ", TRUE, IF(('3.DNAExtractions'!E:E = B720) * ('3.DNAExtractions'!Y:Y = "Y"), '3.DNAExtractions'!D:D, "")),
    IF(
        COUNTIFS('3.DNAExtractions'!E:E, B720, '3.DNAExtractions'!X:X, "Y") &gt; 0,
        _xlfn.TEXTJOIN(", ", TRUE, IF(('3.DNAExtractions'!E:E = B720) * ('3.DNAExtractions'!X:X = "Y"), '3.DNAExtractions'!D:D, "")),
        "Awaiting Status"
    )
)</f>
        <v>Awaiting Status</v>
      </c>
      <c r="G720" s="45"/>
      <c r="H720" s="8" t="str" cm="1">
        <f t="array" aca="1" ref="H720" ca="1">IF(
    G720="N",
    "",
    IF(
        COUNTIFS('4.Illumina'!E:E, B720, '4.Illumina'!R:R, "Y") &gt; 0,
        _xlfn.TEXTJOIN(", ", TRUE, IF(('4.Illumina'!E:E = B720) * ('4.Illumina'!R:R = "Y"), '4.Illumina'!D:D, "")),
        IF(
            COUNTIFS('4.Illumina'!E:E, B720, '4.Illumina'!Q:Q, "Y") &gt; 0,
            _xlfn.TEXTJOIN(", ", TRUE, IF(('4.Illumina'!E:E = B720) * ('4.Illumina'!Q:Q = "Y"), '4.Illumina'!D:D, "")),
            "Awaiting Status"
        )
    )
)</f>
        <v>Awaiting Status</v>
      </c>
      <c r="J720" s="56" t="str" cm="1">
        <f t="array" aca="1" ref="J720" ca="1">IF(
    I720="N",
    "",
    IF(
        COUNTIFS('4.PacBio'!E:E, B720, '4.PacBio'!W:W, "Y") &gt; 0,
        _xlfn.TEXTJOIN(", ", TRUE, IF(('4.PacBio'!E:E = B720) * ('4.PacBio'!W:W = "Y"), '4.PacBio'!D:D, "")),
        IF(
            COUNTIFS('4.PacBio'!E:E, B720, '4.PacBio'!V:V, "Y") &gt; 0,
            _xlfn.TEXTJOIN(", ", TRUE, IF(('4.PacBio'!E:E = B720) * ('4.PacBio'!V:V = "Y"), '4.PacBio'!D:D, "")),
            "Awaiting Status"
        )
    )
)</f>
        <v>Awaiting Status</v>
      </c>
      <c r="L720" s="8" t="str" cm="1">
        <f t="array" aca="1" ref="L720" ca="1">IF(
    K720="N",
    "",
    IF(
        COUNTIFS('4.HiCLibrary'!E:E, B720, '4.HiCLibrary'!V:V, "Y") &gt; 0,
        _xlfn.TEXTJOIN(", ", TRUE, IF(('4.HiCLibrary'!E:E = B720) * ('4.HiCLibrary'!V:V = "Y"), '4.HiCLibrary'!D:D, "")),
        IF(
            COUNTIFS('4.HiCLibrary'!E:E, B720, '4.HiCLibrary'!U:U, "Y") &gt; 0,
            _xlfn.TEXTJOIN(", ", TRUE, IF(('4.HiCLibrary'!E:E = B720) * ('4.HiCLibrary'!U:U = "Y"), '4.HiCLibrary'!D:D, "")),
            "Awaiting Status"
        )
    )
)</f>
        <v>Awaiting Status</v>
      </c>
      <c r="M720" s="47"/>
      <c r="N720" s="56" t="str" cm="1">
        <f t="array" aca="1" ref="N720" ca="1">IF(
    M720="N",
    "",
    IF(
        COUNTIFS('4.ONT'!E:E, B720, '4.ONT'!Q:Q, "Y") &gt; 0,
        _xlfn.TEXTJOIN(", ", TRUE, IF(('4.ONT'!E:E = B720) * ('4.ONT'!Q:Q = "Y"), '4.ONT'!D:D, "")),
        IF(
            COUNTIFS('4.ONT'!E:E, B720, '4.ONT'!P:P, "Y") &gt; 0,
            _xlfn.TEXTJOIN(", ", TRUE, IF(('4.ONT'!E:E = B720) * ('4.ONT'!P:P = "Y"), '4.ONT'!D:D, "")),
            "Awaiting Status"
        )
    )
)</f>
        <v>Awaiting Status</v>
      </c>
      <c r="O720" s="60"/>
      <c r="P720" s="60" t="str" cm="1">
        <f t="array" aca="1" ref="P720" ca="1">IF(
    O720="N",
    "",
    IF(
        COUNTIFS('3.RNAExtractions'!E:E, B720, '3.RNAExtractions'!Z:Z, "Y") &gt; 0,
        _xlfn.TEXTJOIN(", ", TRUE, IF(('3.RNAExtractions'!E:E = B720) * ('3.RNAExtractions'!Z:Z = "Y"), '3.RNAExtractions'!D:D, "")),
        IF(
            COUNTIFS('3.RNAExtractions'!E:E, B720, '3.RNAExtractions'!Y:Y, "Y") &gt; 0,
            _xlfn.TEXTJOIN(", ", TRUE, IF(('3.RNAExtractions'!E:E = B720) * ('3.RNAExtractions'!Y:Y = "Y"), '3.RNAExtractions'!D:D, "")),
            "Awaiting Status"
        )
    )
)</f>
        <v>Awaiting Status</v>
      </c>
      <c r="Q720" s="60"/>
      <c r="R720" s="60" t="str" cm="1">
        <f t="array" aca="1" ref="R720" ca="1">IF(
    Q720="N",
    "",
    IF(
        COUNTIFS('4.RNAIllumina'!E:E, B720, '4.RNAIllumina'!Y:Y, "Y") &gt; 0,
        _xlfn.TEXTJOIN(", ", TRUE, IF(('4.RNAIllumina'!E:E = B720) * ('4.RNAIllumina'!Y:Y = "Y"), '4.RNAIllumina'!D:D, "")),
        IF(
            COUNTIFS('4.RNAIllumina'!E:E, B720, '4.RNAIllumina'!X:X, "Y") &gt; 0,
            _xlfn.TEXTJOIN(", ", TRUE, IF(('4.RNAIllumina'!E:E = B720) * ('4.RNAIllumina'!X:X = "Y"), '4.RNAIllumina'!D:D, "")),
            "Awaiting Status"
        )
    )
)</f>
        <v>Awaiting Status</v>
      </c>
      <c r="T720" s="6" t="str">
        <f ca="1">VLOOKUP($B720,'1.MetaData'!$B:$H,2,FALSE)</f>
        <v>Per_tak</v>
      </c>
      <c r="U720" s="7" t="str">
        <f ca="1">VLOOKUP($B720,'1.MetaData'!$B:$H,3,FALSE)</f>
        <v>Periophthalmus takita</v>
      </c>
      <c r="V720" s="7" t="str">
        <f ca="1">VLOOKUP($B720,'1.MetaData'!$B:$H,4,FALSE)</f>
        <v>Takita’s mudskipper</v>
      </c>
      <c r="W720" s="6" t="str">
        <f ca="1">VLOOKUP($B720,'1.MetaData'!$B:$H,5,FALSE)</f>
        <v>Michael Hammer, MAGNT</v>
      </c>
      <c r="X720" s="6" t="str">
        <f ca="1">VLOOKUP($B720,'1.MetaData'!$B:$H,6,FALSE)</f>
        <v>Matthew McGee</v>
      </c>
      <c r="Z720"/>
    </row>
    <row r="721" spans="1:26" hidden="1" x14ac:dyDescent="0.25">
      <c r="A721" s="17">
        <v>720</v>
      </c>
      <c r="B721" s="3" t="str">
        <f t="shared" ca="1" si="13"/>
        <v>OG720</v>
      </c>
      <c r="C721" s="219" t="s">
        <v>111</v>
      </c>
      <c r="D721" s="4">
        <f ca="1">COUNTIF('2.Tissue'!C:C,B721)</f>
        <v>1</v>
      </c>
      <c r="E721" s="4">
        <f ca="1">COUNTIFS('3.DNAExtractions'!$E:$E,$B721,'3.DNAExtractions'!$D:$D,E$1)</f>
        <v>0</v>
      </c>
      <c r="F721" s="2" t="str" cm="1">
        <f t="array" aca="1" ref="F721" ca="1">IF(
    COUNTIFS('3.DNAExtractions'!E:E, B721, '3.DNAExtractions'!Y:Y, "Y") &gt; 0,
    _xlfn.TEXTJOIN(", ", TRUE, IF(('3.DNAExtractions'!E:E = B721) * ('3.DNAExtractions'!Y:Y = "Y"), '3.DNAExtractions'!D:D, "")),
    IF(
        COUNTIFS('3.DNAExtractions'!E:E, B721, '3.DNAExtractions'!X:X, "Y") &gt; 0,
        _xlfn.TEXTJOIN(", ", TRUE, IF(('3.DNAExtractions'!E:E = B721) * ('3.DNAExtractions'!X:X = "Y"), '3.DNAExtractions'!D:D, "")),
        "Awaiting Status"
    )
)</f>
        <v>Awaiting Status</v>
      </c>
      <c r="G721" s="45"/>
      <c r="H721" s="8" t="str" cm="1">
        <f t="array" aca="1" ref="H721" ca="1">IF(
    G721="N",
    "",
    IF(
        COUNTIFS('4.Illumina'!E:E, B721, '4.Illumina'!R:R, "Y") &gt; 0,
        _xlfn.TEXTJOIN(", ", TRUE, IF(('4.Illumina'!E:E = B721) * ('4.Illumina'!R:R = "Y"), '4.Illumina'!D:D, "")),
        IF(
            COUNTIFS('4.Illumina'!E:E, B721, '4.Illumina'!Q:Q, "Y") &gt; 0,
            _xlfn.TEXTJOIN(", ", TRUE, IF(('4.Illumina'!E:E = B721) * ('4.Illumina'!Q:Q = "Y"), '4.Illumina'!D:D, "")),
            "Awaiting Status"
        )
    )
)</f>
        <v>Awaiting Status</v>
      </c>
      <c r="J721" s="56" t="str" cm="1">
        <f t="array" aca="1" ref="J721" ca="1">IF(
    I721="N",
    "",
    IF(
        COUNTIFS('4.PacBio'!E:E, B721, '4.PacBio'!W:W, "Y") &gt; 0,
        _xlfn.TEXTJOIN(", ", TRUE, IF(('4.PacBio'!E:E = B721) * ('4.PacBio'!W:W = "Y"), '4.PacBio'!D:D, "")),
        IF(
            COUNTIFS('4.PacBio'!E:E, B721, '4.PacBio'!V:V, "Y") &gt; 0,
            _xlfn.TEXTJOIN(", ", TRUE, IF(('4.PacBio'!E:E = B721) * ('4.PacBio'!V:V = "Y"), '4.PacBio'!D:D, "")),
            "Awaiting Status"
        )
    )
)</f>
        <v>Awaiting Status</v>
      </c>
      <c r="L721" s="8" t="str" cm="1">
        <f t="array" aca="1" ref="L721" ca="1">IF(
    K721="N",
    "",
    IF(
        COUNTIFS('4.HiCLibrary'!E:E, B721, '4.HiCLibrary'!V:V, "Y") &gt; 0,
        _xlfn.TEXTJOIN(", ", TRUE, IF(('4.HiCLibrary'!E:E = B721) * ('4.HiCLibrary'!V:V = "Y"), '4.HiCLibrary'!D:D, "")),
        IF(
            COUNTIFS('4.HiCLibrary'!E:E, B721, '4.HiCLibrary'!U:U, "Y") &gt; 0,
            _xlfn.TEXTJOIN(", ", TRUE, IF(('4.HiCLibrary'!E:E = B721) * ('4.HiCLibrary'!U:U = "Y"), '4.HiCLibrary'!D:D, "")),
            "Awaiting Status"
        )
    )
)</f>
        <v>Awaiting Status</v>
      </c>
      <c r="M721" s="47"/>
      <c r="N721" s="56" t="str" cm="1">
        <f t="array" aca="1" ref="N721" ca="1">IF(
    M721="N",
    "",
    IF(
        COUNTIFS('4.ONT'!E:E, B721, '4.ONT'!Q:Q, "Y") &gt; 0,
        _xlfn.TEXTJOIN(", ", TRUE, IF(('4.ONT'!E:E = B721) * ('4.ONT'!Q:Q = "Y"), '4.ONT'!D:D, "")),
        IF(
            COUNTIFS('4.ONT'!E:E, B721, '4.ONT'!P:P, "Y") &gt; 0,
            _xlfn.TEXTJOIN(", ", TRUE, IF(('4.ONT'!E:E = B721) * ('4.ONT'!P:P = "Y"), '4.ONT'!D:D, "")),
            "Awaiting Status"
        )
    )
)</f>
        <v>Awaiting Status</v>
      </c>
      <c r="O721" s="60"/>
      <c r="P721" s="60" t="str" cm="1">
        <f t="array" aca="1" ref="P721" ca="1">IF(
    O721="N",
    "",
    IF(
        COUNTIFS('3.RNAExtractions'!E:E, B721, '3.RNAExtractions'!Z:Z, "Y") &gt; 0,
        _xlfn.TEXTJOIN(", ", TRUE, IF(('3.RNAExtractions'!E:E = B721) * ('3.RNAExtractions'!Z:Z = "Y"), '3.RNAExtractions'!D:D, "")),
        IF(
            COUNTIFS('3.RNAExtractions'!E:E, B721, '3.RNAExtractions'!Y:Y, "Y") &gt; 0,
            _xlfn.TEXTJOIN(", ", TRUE, IF(('3.RNAExtractions'!E:E = B721) * ('3.RNAExtractions'!Y:Y = "Y"), '3.RNAExtractions'!D:D, "")),
            "Awaiting Status"
        )
    )
)</f>
        <v>Awaiting Status</v>
      </c>
      <c r="Q721" s="60"/>
      <c r="R721" s="60" t="str" cm="1">
        <f t="array" aca="1" ref="R721" ca="1">IF(
    Q721="N",
    "",
    IF(
        COUNTIFS('4.RNAIllumina'!E:E, B721, '4.RNAIllumina'!Y:Y, "Y") &gt; 0,
        _xlfn.TEXTJOIN(", ", TRUE, IF(('4.RNAIllumina'!E:E = B721) * ('4.RNAIllumina'!Y:Y = "Y"), '4.RNAIllumina'!D:D, "")),
        IF(
            COUNTIFS('4.RNAIllumina'!E:E, B721, '4.RNAIllumina'!X:X, "Y") &gt; 0,
            _xlfn.TEXTJOIN(", ", TRUE, IF(('4.RNAIllumina'!E:E = B721) * ('4.RNAIllumina'!X:X = "Y"), '4.RNAIllumina'!D:D, "")),
            "Awaiting Status"
        )
    )
)</f>
        <v>Awaiting Status</v>
      </c>
      <c r="T721" s="6" t="str">
        <f ca="1">VLOOKUP($B721,'1.MetaData'!$B:$H,2,FALSE)</f>
        <v>Mug_riv</v>
      </c>
      <c r="U721" s="7" t="str">
        <f ca="1">VLOOKUP($B721,'1.MetaData'!$B:$H,3,FALSE)</f>
        <v>Mugilogobius rivulus</v>
      </c>
      <c r="V721" s="7" t="str">
        <f ca="1">VLOOKUP($B721,'1.MetaData'!$B:$H,4,FALSE)</f>
        <v>Drain mangrovegoby</v>
      </c>
      <c r="W721" s="6" t="str">
        <f ca="1">VLOOKUP($B721,'1.MetaData'!$B:$H,5,FALSE)</f>
        <v>Michael Hammer, MAGNT</v>
      </c>
      <c r="X721" s="6" t="str">
        <f ca="1">VLOOKUP($B721,'1.MetaData'!$B:$H,6,FALSE)</f>
        <v>Matthew McGee</v>
      </c>
      <c r="Z721"/>
    </row>
    <row r="722" spans="1:26" x14ac:dyDescent="0.25">
      <c r="A722" s="17">
        <v>721</v>
      </c>
      <c r="B722" s="3" t="str">
        <f t="shared" ca="1" si="13"/>
        <v>OG721</v>
      </c>
      <c r="C722" s="219" t="s">
        <v>91</v>
      </c>
      <c r="D722" s="4">
        <f ca="1">COUNTIF('2.Tissue'!C:C,B722)</f>
        <v>2</v>
      </c>
      <c r="E722" s="4">
        <f ca="1">COUNTIFS('3.DNAExtractions'!$E:$E,$B722,'3.DNAExtractions'!$D:$D,E$1)</f>
        <v>2</v>
      </c>
      <c r="F722" s="2" t="str" cm="1">
        <f t="array" aca="1" ref="F722" ca="1">IF(
    COUNTIFS('3.DNAExtractions'!E:E, B722, '3.DNAExtractions'!Y:Y, "Y") &gt; 0,
    _xlfn.TEXTJOIN(", ", TRUE, IF(('3.DNAExtractions'!E:E = B722) * ('3.DNAExtractions'!Y:Y = "Y"), '3.DNAExtractions'!D:D, "")),
    IF(
        COUNTIFS('3.DNAExtractions'!E:E, B722, '3.DNAExtractions'!X:X, "Y") &gt; 0,
        _xlfn.TEXTJOIN(", ", TRUE, IF(('3.DNAExtractions'!E:E = B722) * ('3.DNAExtractions'!X:X = "Y"), '3.DNAExtractions'!D:D, "")),
        "Awaiting Status"
    )
)</f>
        <v>Extracted</v>
      </c>
      <c r="G722" s="45" t="s">
        <v>94</v>
      </c>
      <c r="H722" s="8" t="str" cm="1">
        <f t="array" aca="1" ref="H722" ca="1">IF(
    G722="N",
    "",
    IF(
        COUNTIFS('4.Illumina'!E:E, B722, '4.Illumina'!R:R, "Y") &gt; 0,
        _xlfn.TEXTJOIN(", ", TRUE, IF(('4.Illumina'!E:E = B722) * ('4.Illumina'!R:R = "Y"), '4.Illumina'!D:D, "")),
        IF(
            COUNTIFS('4.Illumina'!E:E, B722, '4.Illumina'!Q:Q, "Y") &gt; 0,
            _xlfn.TEXTJOIN(", ", TRUE, IF(('4.Illumina'!E:E = B722) * ('4.Illumina'!Q:Q = "Y"), '4.Illumina'!D:D, "")),
            "Awaiting Status"
        )
    )
)</f>
        <v/>
      </c>
      <c r="I722" s="26" t="s">
        <v>92</v>
      </c>
      <c r="J722" s="56" t="str" cm="1">
        <f t="array" aca="1" ref="J722" ca="1">IF(
    I722="N",
    "",
    IF(
        COUNTIFS('4.PacBio'!E:E, B722, '4.PacBio'!W:W, "Y") &gt; 0,
        _xlfn.TEXTJOIN(", ", TRUE, IF(('4.PacBio'!E:E = B722) * ('4.PacBio'!W:W = "Y"), '4.PacBio'!D:D, "")),
        IF(
            COUNTIFS('4.PacBio'!E:E, B722, '4.PacBio'!V:V, "Y") &gt; 0,
            _xlfn.TEXTJOIN(", ", TRUE, IF(('4.PacBio'!E:E = B722) * ('4.PacBio'!V:V = "Y"), '4.PacBio'!D:D, "")),
            "Awaiting Status"
        )
    )
)</f>
        <v>Sequenced</v>
      </c>
      <c r="K722" s="26" t="s">
        <v>92</v>
      </c>
      <c r="L722" s="8" t="str" cm="1">
        <f t="array" aca="1" ref="L722" ca="1">IF(
    K722="N",
    "",
    IF(
        COUNTIFS('4.HiCLibrary'!E:E, B722, '4.HiCLibrary'!V:V, "Y") &gt; 0,
        _xlfn.TEXTJOIN(", ", TRUE, IF(('4.HiCLibrary'!E:E = B722) * ('4.HiCLibrary'!V:V = "Y"), '4.HiCLibrary'!D:D, "")),
        IF(
            COUNTIFS('4.HiCLibrary'!E:E, B722, '4.HiCLibrary'!U:U, "Y") &gt; 0,
            _xlfn.TEXTJOIN(", ", TRUE, IF(('4.HiCLibrary'!E:E = B722) * ('4.HiCLibrary'!U:U = "Y"), '4.HiCLibrary'!D:D, "")),
            "Awaiting Status"
        )
    )
)</f>
        <v>HOLD</v>
      </c>
      <c r="M722" s="47"/>
      <c r="N722" s="56" t="str" cm="1">
        <f t="array" aca="1" ref="N722" ca="1">IF(
    M722="N",
    "",
    IF(
        COUNTIFS('4.ONT'!E:E, B722, '4.ONT'!Q:Q, "Y") &gt; 0,
        _xlfn.TEXTJOIN(", ", TRUE, IF(('4.ONT'!E:E = B722) * ('4.ONT'!Q:Q = "Y"), '4.ONT'!D:D, "")),
        IF(
            COUNTIFS('4.ONT'!E:E, B722, '4.ONT'!P:P, "Y") &gt; 0,
            _xlfn.TEXTJOIN(", ", TRUE, IF(('4.ONT'!E:E = B722) * ('4.ONT'!P:P = "Y"), '4.ONT'!D:D, "")),
            "Awaiting Status"
        )
    )
)</f>
        <v>Awaiting Status</v>
      </c>
      <c r="O722" s="26" t="s">
        <v>92</v>
      </c>
      <c r="P722" s="60" t="str" cm="1">
        <f t="array" aca="1" ref="P722" ca="1">IF(
    O722="N",
    "",
    IF(
        COUNTIFS('3.RNAExtractions'!E:E, B722, '3.RNAExtractions'!Z:Z, "Y") &gt; 0,
        _xlfn.TEXTJOIN(", ", TRUE, IF(('3.RNAExtractions'!E:E = B722) * ('3.RNAExtractions'!Z:Z = "Y"), '3.RNAExtractions'!D:D, "")),
        IF(
            COUNTIFS('3.RNAExtractions'!E:E, B722, '3.RNAExtractions'!Y:Y, "Y") &gt; 0,
            _xlfn.TEXTJOIN(", ", TRUE, IF(('3.RNAExtractions'!E:E = B722) * ('3.RNAExtractions'!Y:Y = "Y"), '3.RNAExtractions'!D:D, "")),
            "Awaiting Status"
        )
    )
)</f>
        <v>Awaiting Status</v>
      </c>
      <c r="Q722" s="26" t="s">
        <v>92</v>
      </c>
      <c r="R722" s="60" t="str" cm="1">
        <f t="array" aca="1" ref="R722" ca="1">IF(
    Q722="N",
    "",
    IF(
        COUNTIFS('4.RNAIllumina'!E:E, B722, '4.RNAIllumina'!Y:Y, "Y") &gt; 0,
        _xlfn.TEXTJOIN(", ", TRUE, IF(('4.RNAIllumina'!E:E = B722) * ('4.RNAIllumina'!Y:Y = "Y"), '4.RNAIllumina'!D:D, "")),
        IF(
            COUNTIFS('4.RNAIllumina'!E:E, B722, '4.RNAIllumina'!X:X, "Y") &gt; 0,
            _xlfn.TEXTJOIN(", ", TRUE, IF(('4.RNAIllumina'!E:E = B722) * ('4.RNAIllumina'!X:X = "Y"), '4.RNAIllumina'!D:D, "")),
            "Awaiting Status"
        )
    )
)</f>
        <v>Awaiting Status</v>
      </c>
      <c r="T722" s="6" t="str">
        <f ca="1">VLOOKUP($B722,'1.MetaData'!$B:$H,2,FALSE)</f>
        <v>Ps_cyano</v>
      </c>
      <c r="U722" s="7" t="str">
        <f ca="1">VLOOKUP($B722,'1.MetaData'!$B:$H,3,FALSE)</f>
        <v>Pseudomugil cyanodorsalis</v>
      </c>
      <c r="V722" s="7" t="str">
        <f ca="1">VLOOKUP($B722,'1.MetaData'!$B:$H,4,FALSE)</f>
        <v>Neon blue-eye</v>
      </c>
      <c r="W722" s="6" t="str">
        <f ca="1">VLOOKUP($B722,'1.MetaData'!$B:$H,5,FALSE)</f>
        <v>Michael Hammer, MAGNT</v>
      </c>
      <c r="X722" s="6" t="str">
        <f ca="1">VLOOKUP($B722,'1.MetaData'!$B:$H,6,FALSE)</f>
        <v>Matthew McGee</v>
      </c>
      <c r="Z722"/>
    </row>
    <row r="723" spans="1:26" hidden="1" x14ac:dyDescent="0.25">
      <c r="A723" s="17">
        <v>722</v>
      </c>
      <c r="B723" s="3" t="str">
        <f t="shared" ca="1" si="13"/>
        <v>OG722</v>
      </c>
      <c r="C723" s="219" t="s">
        <v>111</v>
      </c>
      <c r="D723" s="4">
        <f ca="1">COUNTIF('2.Tissue'!C:C,B723)</f>
        <v>2</v>
      </c>
      <c r="E723" s="4">
        <f ca="1">COUNTIFS('3.DNAExtractions'!$E:$E,$B723,'3.DNAExtractions'!$D:$D,E$1)</f>
        <v>0</v>
      </c>
      <c r="F723" s="2" t="str" cm="1">
        <f t="array" aca="1" ref="F723" ca="1">IF(
    COUNTIFS('3.DNAExtractions'!E:E, B723, '3.DNAExtractions'!Y:Y, "Y") &gt; 0,
    _xlfn.TEXTJOIN(", ", TRUE, IF(('3.DNAExtractions'!E:E = B723) * ('3.DNAExtractions'!Y:Y = "Y"), '3.DNAExtractions'!D:D, "")),
    IF(
        COUNTIFS('3.DNAExtractions'!E:E, B723, '3.DNAExtractions'!X:X, "Y") &gt; 0,
        _xlfn.TEXTJOIN(", ", TRUE, IF(('3.DNAExtractions'!E:E = B723) * ('3.DNAExtractions'!X:X = "Y"), '3.DNAExtractions'!D:D, "")),
        "Awaiting Status"
    )
)</f>
        <v>Awaiting Status</v>
      </c>
      <c r="G723" s="45"/>
      <c r="H723" s="8" t="str" cm="1">
        <f t="array" aca="1" ref="H723" ca="1">IF(
    G723="N",
    "",
    IF(
        COUNTIFS('4.Illumina'!E:E, B723, '4.Illumina'!R:R, "Y") &gt; 0,
        _xlfn.TEXTJOIN(", ", TRUE, IF(('4.Illumina'!E:E = B723) * ('4.Illumina'!R:R = "Y"), '4.Illumina'!D:D, "")),
        IF(
            COUNTIFS('4.Illumina'!E:E, B723, '4.Illumina'!Q:Q, "Y") &gt; 0,
            _xlfn.TEXTJOIN(", ", TRUE, IF(('4.Illumina'!E:E = B723) * ('4.Illumina'!Q:Q = "Y"), '4.Illumina'!D:D, "")),
            "Awaiting Status"
        )
    )
)</f>
        <v>Awaiting Status</v>
      </c>
      <c r="J723" s="56" t="str" cm="1">
        <f t="array" aca="1" ref="J723" ca="1">IF(
    I723="N",
    "",
    IF(
        COUNTIFS('4.PacBio'!E:E, B723, '4.PacBio'!W:W, "Y") &gt; 0,
        _xlfn.TEXTJOIN(", ", TRUE, IF(('4.PacBio'!E:E = B723) * ('4.PacBio'!W:W = "Y"), '4.PacBio'!D:D, "")),
        IF(
            COUNTIFS('4.PacBio'!E:E, B723, '4.PacBio'!V:V, "Y") &gt; 0,
            _xlfn.TEXTJOIN(", ", TRUE, IF(('4.PacBio'!E:E = B723) * ('4.PacBio'!V:V = "Y"), '4.PacBio'!D:D, "")),
            "Awaiting Status"
        )
    )
)</f>
        <v>Awaiting Status</v>
      </c>
      <c r="L723" s="8" t="str" cm="1">
        <f t="array" aca="1" ref="L723" ca="1">IF(
    K723="N",
    "",
    IF(
        COUNTIFS('4.HiCLibrary'!E:E, B723, '4.HiCLibrary'!V:V, "Y") &gt; 0,
        _xlfn.TEXTJOIN(", ", TRUE, IF(('4.HiCLibrary'!E:E = B723) * ('4.HiCLibrary'!V:V = "Y"), '4.HiCLibrary'!D:D, "")),
        IF(
            COUNTIFS('4.HiCLibrary'!E:E, B723, '4.HiCLibrary'!U:U, "Y") &gt; 0,
            _xlfn.TEXTJOIN(", ", TRUE, IF(('4.HiCLibrary'!E:E = B723) * ('4.HiCLibrary'!U:U = "Y"), '4.HiCLibrary'!D:D, "")),
            "Awaiting Status"
        )
    )
)</f>
        <v>Awaiting Status</v>
      </c>
      <c r="M723" s="47"/>
      <c r="N723" s="56" t="str" cm="1">
        <f t="array" aca="1" ref="N723" ca="1">IF(
    M723="N",
    "",
    IF(
        COUNTIFS('4.ONT'!E:E, B723, '4.ONT'!Q:Q, "Y") &gt; 0,
        _xlfn.TEXTJOIN(", ", TRUE, IF(('4.ONT'!E:E = B723) * ('4.ONT'!Q:Q = "Y"), '4.ONT'!D:D, "")),
        IF(
            COUNTIFS('4.ONT'!E:E, B723, '4.ONT'!P:P, "Y") &gt; 0,
            _xlfn.TEXTJOIN(", ", TRUE, IF(('4.ONT'!E:E = B723) * ('4.ONT'!P:P = "Y"), '4.ONT'!D:D, "")),
            "Awaiting Status"
        )
    )
)</f>
        <v>Awaiting Status</v>
      </c>
      <c r="O723" s="60"/>
      <c r="P723" s="60" t="str" cm="1">
        <f t="array" aca="1" ref="P723" ca="1">IF(
    O723="N",
    "",
    IF(
        COUNTIFS('3.RNAExtractions'!E:E, B723, '3.RNAExtractions'!Z:Z, "Y") &gt; 0,
        _xlfn.TEXTJOIN(", ", TRUE, IF(('3.RNAExtractions'!E:E = B723) * ('3.RNAExtractions'!Z:Z = "Y"), '3.RNAExtractions'!D:D, "")),
        IF(
            COUNTIFS('3.RNAExtractions'!E:E, B723, '3.RNAExtractions'!Y:Y, "Y") &gt; 0,
            _xlfn.TEXTJOIN(", ", TRUE, IF(('3.RNAExtractions'!E:E = B723) * ('3.RNAExtractions'!Y:Y = "Y"), '3.RNAExtractions'!D:D, "")),
            "Awaiting Status"
        )
    )
)</f>
        <v>Awaiting Status</v>
      </c>
      <c r="Q723" s="60"/>
      <c r="R723" s="60" t="str" cm="1">
        <f t="array" aca="1" ref="R723" ca="1">IF(
    Q723="N",
    "",
    IF(
        COUNTIFS('4.RNAIllumina'!E:E, B723, '4.RNAIllumina'!Y:Y, "Y") &gt; 0,
        _xlfn.TEXTJOIN(", ", TRUE, IF(('4.RNAIllumina'!E:E = B723) * ('4.RNAIllumina'!Y:Y = "Y"), '4.RNAIllumina'!D:D, "")),
        IF(
            COUNTIFS('4.RNAIllumina'!E:E, B723, '4.RNAIllumina'!X:X, "Y") &gt; 0,
            _xlfn.TEXTJOIN(", ", TRUE, IF(('4.RNAIllumina'!E:E = B723) * ('4.RNAIllumina'!X:X = "Y"), '4.RNAIllumina'!D:D, "")),
            "Awaiting Status"
        )
    )
)</f>
        <v>Awaiting Status</v>
      </c>
      <c r="T723" s="6" t="str">
        <f ca="1">VLOOKUP($B723,'1.MetaData'!$B:$H,2,FALSE)</f>
        <v>Toxo_chat (x2)</v>
      </c>
      <c r="U723" s="7" t="str">
        <f ca="1">VLOOKUP($B723,'1.MetaData'!$B:$H,3,FALSE)</f>
        <v>Toxotes chatareus</v>
      </c>
      <c r="V723" s="7" t="str">
        <f ca="1">VLOOKUP($B723,'1.MetaData'!$B:$H,4,FALSE)</f>
        <v>Sevenspot archerfish</v>
      </c>
      <c r="W723" s="6" t="str">
        <f ca="1">VLOOKUP($B723,'1.MetaData'!$B:$H,5,FALSE)</f>
        <v>Corey Young, Fish Organic, SA</v>
      </c>
      <c r="X723" s="6" t="str">
        <f ca="1">VLOOKUP($B723,'1.MetaData'!$B:$H,6,FALSE)</f>
        <v>Matthew McGee</v>
      </c>
      <c r="Z723"/>
    </row>
    <row r="724" spans="1:26" hidden="1" x14ac:dyDescent="0.25">
      <c r="A724" s="17">
        <v>723</v>
      </c>
      <c r="B724" s="3" t="str">
        <f t="shared" ca="1" si="13"/>
        <v>OG723</v>
      </c>
      <c r="C724" s="219" t="s">
        <v>111</v>
      </c>
      <c r="D724" s="4">
        <f ca="1">COUNTIF('2.Tissue'!C:C,B724)</f>
        <v>0</v>
      </c>
      <c r="E724" s="4">
        <f ca="1">COUNTIFS('3.DNAExtractions'!$E:$E,$B724,'3.DNAExtractions'!$D:$D,E$1)</f>
        <v>0</v>
      </c>
      <c r="F724" s="2" t="str" cm="1">
        <f t="array" aca="1" ref="F724" ca="1">IF(
    COUNTIFS('3.DNAExtractions'!E:E, B724, '3.DNAExtractions'!Y:Y, "Y") &gt; 0,
    _xlfn.TEXTJOIN(", ", TRUE, IF(('3.DNAExtractions'!E:E = B724) * ('3.DNAExtractions'!Y:Y = "Y"), '3.DNAExtractions'!D:D, "")),
    IF(
        COUNTIFS('3.DNAExtractions'!E:E, B724, '3.DNAExtractions'!X:X, "Y") &gt; 0,
        _xlfn.TEXTJOIN(", ", TRUE, IF(('3.DNAExtractions'!E:E = B724) * ('3.DNAExtractions'!X:X = "Y"), '3.DNAExtractions'!D:D, "")),
        "Awaiting Status"
    )
)</f>
        <v>Awaiting Status</v>
      </c>
      <c r="G724" s="45"/>
      <c r="H724" s="8" t="str" cm="1">
        <f t="array" aca="1" ref="H724" ca="1">IF(
    G724="N",
    "",
    IF(
        COUNTIFS('4.Illumina'!E:E, B724, '4.Illumina'!R:R, "Y") &gt; 0,
        _xlfn.TEXTJOIN(", ", TRUE, IF(('4.Illumina'!E:E = B724) * ('4.Illumina'!R:R = "Y"), '4.Illumina'!D:D, "")),
        IF(
            COUNTIFS('4.Illumina'!E:E, B724, '4.Illumina'!Q:Q, "Y") &gt; 0,
            _xlfn.TEXTJOIN(", ", TRUE, IF(('4.Illumina'!E:E = B724) * ('4.Illumina'!Q:Q = "Y"), '4.Illumina'!D:D, "")),
            "Awaiting Status"
        )
    )
)</f>
        <v>Awaiting Status</v>
      </c>
      <c r="J724" s="56" t="str" cm="1">
        <f t="array" aca="1" ref="J724" ca="1">IF(
    I724="N",
    "",
    IF(
        COUNTIFS('4.PacBio'!E:E, B724, '4.PacBio'!W:W, "Y") &gt; 0,
        _xlfn.TEXTJOIN(", ", TRUE, IF(('4.PacBio'!E:E = B724) * ('4.PacBio'!W:W = "Y"), '4.PacBio'!D:D, "")),
        IF(
            COUNTIFS('4.PacBio'!E:E, B724, '4.PacBio'!V:V, "Y") &gt; 0,
            _xlfn.TEXTJOIN(", ", TRUE, IF(('4.PacBio'!E:E = B724) * ('4.PacBio'!V:V = "Y"), '4.PacBio'!D:D, "")),
            "Awaiting Status"
        )
    )
)</f>
        <v>Awaiting Status</v>
      </c>
      <c r="L724" s="8" t="str" cm="1">
        <f t="array" aca="1" ref="L724" ca="1">IF(
    K724="N",
    "",
    IF(
        COUNTIFS('4.HiCLibrary'!E:E, B724, '4.HiCLibrary'!V:V, "Y") &gt; 0,
        _xlfn.TEXTJOIN(", ", TRUE, IF(('4.HiCLibrary'!E:E = B724) * ('4.HiCLibrary'!V:V = "Y"), '4.HiCLibrary'!D:D, "")),
        IF(
            COUNTIFS('4.HiCLibrary'!E:E, B724, '4.HiCLibrary'!U:U, "Y") &gt; 0,
            _xlfn.TEXTJOIN(", ", TRUE, IF(('4.HiCLibrary'!E:E = B724) * ('4.HiCLibrary'!U:U = "Y"), '4.HiCLibrary'!D:D, "")),
            "Awaiting Status"
        )
    )
)</f>
        <v>Awaiting Status</v>
      </c>
      <c r="M724" s="47"/>
      <c r="N724" s="56" t="str" cm="1">
        <f t="array" aca="1" ref="N724" ca="1">IF(
    M724="N",
    "",
    IF(
        COUNTIFS('4.ONT'!E:E, B724, '4.ONT'!Q:Q, "Y") &gt; 0,
        _xlfn.TEXTJOIN(", ", TRUE, IF(('4.ONT'!E:E = B724) * ('4.ONT'!Q:Q = "Y"), '4.ONT'!D:D, "")),
        IF(
            COUNTIFS('4.ONT'!E:E, B724, '4.ONT'!P:P, "Y") &gt; 0,
            _xlfn.TEXTJOIN(", ", TRUE, IF(('4.ONT'!E:E = B724) * ('4.ONT'!P:P = "Y"), '4.ONT'!D:D, "")),
            "Awaiting Status"
        )
    )
)</f>
        <v>Awaiting Status</v>
      </c>
      <c r="O724" s="60"/>
      <c r="P724" s="60" t="str" cm="1">
        <f t="array" aca="1" ref="P724" ca="1">IF(
    O724="N",
    "",
    IF(
        COUNTIFS('3.RNAExtractions'!E:E, B724, '3.RNAExtractions'!Z:Z, "Y") &gt; 0,
        _xlfn.TEXTJOIN(", ", TRUE, IF(('3.RNAExtractions'!E:E = B724) * ('3.RNAExtractions'!Z:Z = "Y"), '3.RNAExtractions'!D:D, "")),
        IF(
            COUNTIFS('3.RNAExtractions'!E:E, B724, '3.RNAExtractions'!Y:Y, "Y") &gt; 0,
            _xlfn.TEXTJOIN(", ", TRUE, IF(('3.RNAExtractions'!E:E = B724) * ('3.RNAExtractions'!Y:Y = "Y"), '3.RNAExtractions'!D:D, "")),
            "Awaiting Status"
        )
    )
)</f>
        <v>Awaiting Status</v>
      </c>
      <c r="Q724" s="60"/>
      <c r="R724" s="60" t="str" cm="1">
        <f t="array" aca="1" ref="R724" ca="1">IF(
    Q724="N",
    "",
    IF(
        COUNTIFS('4.RNAIllumina'!E:E, B724, '4.RNAIllumina'!Y:Y, "Y") &gt; 0,
        _xlfn.TEXTJOIN(", ", TRUE, IF(('4.RNAIllumina'!E:E = B724) * ('4.RNAIllumina'!Y:Y = "Y"), '4.RNAIllumina'!D:D, "")),
        IF(
            COUNTIFS('4.RNAIllumina'!E:E, B724, '4.RNAIllumina'!X:X, "Y") &gt; 0,
            _xlfn.TEXTJOIN(", ", TRUE, IF(('4.RNAIllumina'!E:E = B724) * ('4.RNAIllumina'!X:X = "Y"), '4.RNAIllumina'!D:D, "")),
            "Awaiting Status"
        )
    )
)</f>
        <v>Awaiting Status</v>
      </c>
      <c r="T724" s="6" t="str">
        <f ca="1">VLOOKUP($B724,'1.MetaData'!$B:$H,2,FALSE)</f>
        <v>Gobi_hist</v>
      </c>
      <c r="U724" s="7" t="str">
        <f ca="1">VLOOKUP($B724,'1.MetaData'!$B:$H,3,FALSE)</f>
        <v>Gobiodon histrio</v>
      </c>
      <c r="V724" s="7" t="str">
        <f ca="1">VLOOKUP($B724,'1.MetaData'!$B:$H,4,FALSE)</f>
        <v>Clown goby</v>
      </c>
      <c r="W724" s="6" t="str">
        <f ca="1">VLOOKUP($B724,'1.MetaData'!$B:$H,5,FALSE)</f>
        <v>Cairns Marine, Cairns Marine</v>
      </c>
      <c r="X724" s="6" t="str">
        <f ca="1">VLOOKUP($B724,'1.MetaData'!$B:$H,6,FALSE)</f>
        <v>Matthew McGee</v>
      </c>
      <c r="Z724"/>
    </row>
    <row r="725" spans="1:26" hidden="1" x14ac:dyDescent="0.25">
      <c r="A725" s="17">
        <v>724</v>
      </c>
      <c r="B725" s="3" t="str">
        <f t="shared" ca="1" si="13"/>
        <v>OG724</v>
      </c>
      <c r="C725" s="219" t="s">
        <v>111</v>
      </c>
      <c r="D725" s="4">
        <f ca="1">COUNTIF('2.Tissue'!C:C,B725)</f>
        <v>0</v>
      </c>
      <c r="E725" s="4">
        <f ca="1">COUNTIFS('3.DNAExtractions'!$E:$E,$B725,'3.DNAExtractions'!$D:$D,E$1)</f>
        <v>0</v>
      </c>
      <c r="F725" s="2" t="str" cm="1">
        <f t="array" aca="1" ref="F725" ca="1">IF(
    COUNTIFS('3.DNAExtractions'!E:E, B725, '3.DNAExtractions'!Y:Y, "Y") &gt; 0,
    _xlfn.TEXTJOIN(", ", TRUE, IF(('3.DNAExtractions'!E:E = B725) * ('3.DNAExtractions'!Y:Y = "Y"), '3.DNAExtractions'!D:D, "")),
    IF(
        COUNTIFS('3.DNAExtractions'!E:E, B725, '3.DNAExtractions'!X:X, "Y") &gt; 0,
        _xlfn.TEXTJOIN(", ", TRUE, IF(('3.DNAExtractions'!E:E = B725) * ('3.DNAExtractions'!X:X = "Y"), '3.DNAExtractions'!D:D, "")),
        "Awaiting Status"
    )
)</f>
        <v>Awaiting Status</v>
      </c>
      <c r="G725" s="45"/>
      <c r="H725" s="8" t="str" cm="1">
        <f t="array" aca="1" ref="H725" ca="1">IF(
    G725="N",
    "",
    IF(
        COUNTIFS('4.Illumina'!E:E, B725, '4.Illumina'!R:R, "Y") &gt; 0,
        _xlfn.TEXTJOIN(", ", TRUE, IF(('4.Illumina'!E:E = B725) * ('4.Illumina'!R:R = "Y"), '4.Illumina'!D:D, "")),
        IF(
            COUNTIFS('4.Illumina'!E:E, B725, '4.Illumina'!Q:Q, "Y") &gt; 0,
            _xlfn.TEXTJOIN(", ", TRUE, IF(('4.Illumina'!E:E = B725) * ('4.Illumina'!Q:Q = "Y"), '4.Illumina'!D:D, "")),
            "Awaiting Status"
        )
    )
)</f>
        <v>Awaiting Status</v>
      </c>
      <c r="J725" s="56" t="str" cm="1">
        <f t="array" aca="1" ref="J725" ca="1">IF(
    I725="N",
    "",
    IF(
        COUNTIFS('4.PacBio'!E:E, B725, '4.PacBio'!W:W, "Y") &gt; 0,
        _xlfn.TEXTJOIN(", ", TRUE, IF(('4.PacBio'!E:E = B725) * ('4.PacBio'!W:W = "Y"), '4.PacBio'!D:D, "")),
        IF(
            COUNTIFS('4.PacBio'!E:E, B725, '4.PacBio'!V:V, "Y") &gt; 0,
            _xlfn.TEXTJOIN(", ", TRUE, IF(('4.PacBio'!E:E = B725) * ('4.PacBio'!V:V = "Y"), '4.PacBio'!D:D, "")),
            "Awaiting Status"
        )
    )
)</f>
        <v>Awaiting Status</v>
      </c>
      <c r="L725" s="8" t="str" cm="1">
        <f t="array" aca="1" ref="L725" ca="1">IF(
    K725="N",
    "",
    IF(
        COUNTIFS('4.HiCLibrary'!E:E, B725, '4.HiCLibrary'!V:V, "Y") &gt; 0,
        _xlfn.TEXTJOIN(", ", TRUE, IF(('4.HiCLibrary'!E:E = B725) * ('4.HiCLibrary'!V:V = "Y"), '4.HiCLibrary'!D:D, "")),
        IF(
            COUNTIFS('4.HiCLibrary'!E:E, B725, '4.HiCLibrary'!U:U, "Y") &gt; 0,
            _xlfn.TEXTJOIN(", ", TRUE, IF(('4.HiCLibrary'!E:E = B725) * ('4.HiCLibrary'!U:U = "Y"), '4.HiCLibrary'!D:D, "")),
            "Awaiting Status"
        )
    )
)</f>
        <v>Awaiting Status</v>
      </c>
      <c r="M725" s="47"/>
      <c r="N725" s="56" t="str" cm="1">
        <f t="array" aca="1" ref="N725" ca="1">IF(
    M725="N",
    "",
    IF(
        COUNTIFS('4.ONT'!E:E, B725, '4.ONT'!Q:Q, "Y") &gt; 0,
        _xlfn.TEXTJOIN(", ", TRUE, IF(('4.ONT'!E:E = B725) * ('4.ONT'!Q:Q = "Y"), '4.ONT'!D:D, "")),
        IF(
            COUNTIFS('4.ONT'!E:E, B725, '4.ONT'!P:P, "Y") &gt; 0,
            _xlfn.TEXTJOIN(", ", TRUE, IF(('4.ONT'!E:E = B725) * ('4.ONT'!P:P = "Y"), '4.ONT'!D:D, "")),
            "Awaiting Status"
        )
    )
)</f>
        <v>Awaiting Status</v>
      </c>
      <c r="O725" s="60"/>
      <c r="P725" s="60" t="str" cm="1">
        <f t="array" aca="1" ref="P725" ca="1">IF(
    O725="N",
    "",
    IF(
        COUNTIFS('3.RNAExtractions'!E:E, B725, '3.RNAExtractions'!Z:Z, "Y") &gt; 0,
        _xlfn.TEXTJOIN(", ", TRUE, IF(('3.RNAExtractions'!E:E = B725) * ('3.RNAExtractions'!Z:Z = "Y"), '3.RNAExtractions'!D:D, "")),
        IF(
            COUNTIFS('3.RNAExtractions'!E:E, B725, '3.RNAExtractions'!Y:Y, "Y") &gt; 0,
            _xlfn.TEXTJOIN(", ", TRUE, IF(('3.RNAExtractions'!E:E = B725) * ('3.RNAExtractions'!Y:Y = "Y"), '3.RNAExtractions'!D:D, "")),
            "Awaiting Status"
        )
    )
)</f>
        <v>Awaiting Status</v>
      </c>
      <c r="Q725" s="60"/>
      <c r="R725" s="60" t="str" cm="1">
        <f t="array" aca="1" ref="R725" ca="1">IF(
    Q725="N",
    "",
    IF(
        COUNTIFS('4.RNAIllumina'!E:E, B725, '4.RNAIllumina'!Y:Y, "Y") &gt; 0,
        _xlfn.TEXTJOIN(", ", TRUE, IF(('4.RNAIllumina'!E:E = B725) * ('4.RNAIllumina'!Y:Y = "Y"), '4.RNAIllumina'!D:D, "")),
        IF(
            COUNTIFS('4.RNAIllumina'!E:E, B725, '4.RNAIllumina'!X:X, "Y") &gt; 0,
            _xlfn.TEXTJOIN(", ", TRUE, IF(('4.RNAIllumina'!E:E = B725) * ('4.RNAIllumina'!X:X = "Y"), '4.RNAIllumina'!D:D, "")),
            "Awaiting Status"
        )
    )
)</f>
        <v>Awaiting Status</v>
      </c>
      <c r="T725" s="6" t="str">
        <f ca="1">VLOOKUP($B725,'1.MetaData'!$B:$H,2,FALSE)</f>
        <v>Cent_aust</v>
      </c>
      <c r="U725" s="7" t="str">
        <f ca="1">VLOOKUP($B725,'1.MetaData'!$B:$H,3,FALSE)</f>
        <v>Centroberyx australis</v>
      </c>
      <c r="V725" s="7" t="str">
        <f ca="1">VLOOKUP($B725,'1.MetaData'!$B:$H,4,FALSE)</f>
        <v>Yellowfin nannygai</v>
      </c>
      <c r="W725" s="6" t="str">
        <f ca="1">VLOOKUP($B725,'1.MetaData'!$B:$H,5,FALSE)</f>
        <v>Tiffany Sih, AIMS</v>
      </c>
      <c r="X725" s="6" t="str">
        <f ca="1">VLOOKUP($B725,'1.MetaData'!$B:$H,6,FALSE)</f>
        <v>Matthew McGee</v>
      </c>
      <c r="Z725"/>
    </row>
    <row r="726" spans="1:26" hidden="1" x14ac:dyDescent="0.25">
      <c r="A726" s="17">
        <v>725</v>
      </c>
      <c r="B726" s="3" t="str">
        <f t="shared" ca="1" si="13"/>
        <v>OG725</v>
      </c>
      <c r="C726" s="219" t="s">
        <v>111</v>
      </c>
      <c r="D726" s="4">
        <f ca="1">COUNTIF('2.Tissue'!C:C,B726)</f>
        <v>0</v>
      </c>
      <c r="E726" s="4">
        <f ca="1">COUNTIFS('3.DNAExtractions'!$E:$E,$B726,'3.DNAExtractions'!$D:$D,E$1)</f>
        <v>0</v>
      </c>
      <c r="F726" s="2" t="str" cm="1">
        <f t="array" aca="1" ref="F726" ca="1">IF(
    COUNTIFS('3.DNAExtractions'!E:E, B726, '3.DNAExtractions'!Y:Y, "Y") &gt; 0,
    _xlfn.TEXTJOIN(", ", TRUE, IF(('3.DNAExtractions'!E:E = B726) * ('3.DNAExtractions'!Y:Y = "Y"), '3.DNAExtractions'!D:D, "")),
    IF(
        COUNTIFS('3.DNAExtractions'!E:E, B726, '3.DNAExtractions'!X:X, "Y") &gt; 0,
        _xlfn.TEXTJOIN(", ", TRUE, IF(('3.DNAExtractions'!E:E = B726) * ('3.DNAExtractions'!X:X = "Y"), '3.DNAExtractions'!D:D, "")),
        "Awaiting Status"
    )
)</f>
        <v>Awaiting Status</v>
      </c>
      <c r="G726" s="45"/>
      <c r="H726" s="8" t="str" cm="1">
        <f t="array" aca="1" ref="H726" ca="1">IF(
    G726="N",
    "",
    IF(
        COUNTIFS('4.Illumina'!E:E, B726, '4.Illumina'!R:R, "Y") &gt; 0,
        _xlfn.TEXTJOIN(", ", TRUE, IF(('4.Illumina'!E:E = B726) * ('4.Illumina'!R:R = "Y"), '4.Illumina'!D:D, "")),
        IF(
            COUNTIFS('4.Illumina'!E:E, B726, '4.Illumina'!Q:Q, "Y") &gt; 0,
            _xlfn.TEXTJOIN(", ", TRUE, IF(('4.Illumina'!E:E = B726) * ('4.Illumina'!Q:Q = "Y"), '4.Illumina'!D:D, "")),
            "Awaiting Status"
        )
    )
)</f>
        <v>Awaiting Status</v>
      </c>
      <c r="J726" s="56" t="str" cm="1">
        <f t="array" aca="1" ref="J726" ca="1">IF(
    I726="N",
    "",
    IF(
        COUNTIFS('4.PacBio'!E:E, B726, '4.PacBio'!W:W, "Y") &gt; 0,
        _xlfn.TEXTJOIN(", ", TRUE, IF(('4.PacBio'!E:E = B726) * ('4.PacBio'!W:W = "Y"), '4.PacBio'!D:D, "")),
        IF(
            COUNTIFS('4.PacBio'!E:E, B726, '4.PacBio'!V:V, "Y") &gt; 0,
            _xlfn.TEXTJOIN(", ", TRUE, IF(('4.PacBio'!E:E = B726) * ('4.PacBio'!V:V = "Y"), '4.PacBio'!D:D, "")),
            "Awaiting Status"
        )
    )
)</f>
        <v>Awaiting Status</v>
      </c>
      <c r="L726" s="8" t="str" cm="1">
        <f t="array" aca="1" ref="L726" ca="1">IF(
    K726="N",
    "",
    IF(
        COUNTIFS('4.HiCLibrary'!E:E, B726, '4.HiCLibrary'!V:V, "Y") &gt; 0,
        _xlfn.TEXTJOIN(", ", TRUE, IF(('4.HiCLibrary'!E:E = B726) * ('4.HiCLibrary'!V:V = "Y"), '4.HiCLibrary'!D:D, "")),
        IF(
            COUNTIFS('4.HiCLibrary'!E:E, B726, '4.HiCLibrary'!U:U, "Y") &gt; 0,
            _xlfn.TEXTJOIN(", ", TRUE, IF(('4.HiCLibrary'!E:E = B726) * ('4.HiCLibrary'!U:U = "Y"), '4.HiCLibrary'!D:D, "")),
            "Awaiting Status"
        )
    )
)</f>
        <v>Awaiting Status</v>
      </c>
      <c r="M726" s="47"/>
      <c r="N726" s="56" t="str" cm="1">
        <f t="array" aca="1" ref="N726" ca="1">IF(
    M726="N",
    "",
    IF(
        COUNTIFS('4.ONT'!E:E, B726, '4.ONT'!Q:Q, "Y") &gt; 0,
        _xlfn.TEXTJOIN(", ", TRUE, IF(('4.ONT'!E:E = B726) * ('4.ONT'!Q:Q = "Y"), '4.ONT'!D:D, "")),
        IF(
            COUNTIFS('4.ONT'!E:E, B726, '4.ONT'!P:P, "Y") &gt; 0,
            _xlfn.TEXTJOIN(", ", TRUE, IF(('4.ONT'!E:E = B726) * ('4.ONT'!P:P = "Y"), '4.ONT'!D:D, "")),
            "Awaiting Status"
        )
    )
)</f>
        <v>Awaiting Status</v>
      </c>
      <c r="O726" s="60"/>
      <c r="P726" s="60" t="str" cm="1">
        <f t="array" aca="1" ref="P726" ca="1">IF(
    O726="N",
    "",
    IF(
        COUNTIFS('3.RNAExtractions'!E:E, B726, '3.RNAExtractions'!Z:Z, "Y") &gt; 0,
        _xlfn.TEXTJOIN(", ", TRUE, IF(('3.RNAExtractions'!E:E = B726) * ('3.RNAExtractions'!Z:Z = "Y"), '3.RNAExtractions'!D:D, "")),
        IF(
            COUNTIFS('3.RNAExtractions'!E:E, B726, '3.RNAExtractions'!Y:Y, "Y") &gt; 0,
            _xlfn.TEXTJOIN(", ", TRUE, IF(('3.RNAExtractions'!E:E = B726) * ('3.RNAExtractions'!Y:Y = "Y"), '3.RNAExtractions'!D:D, "")),
            "Awaiting Status"
        )
    )
)</f>
        <v>Awaiting Status</v>
      </c>
      <c r="Q726" s="60"/>
      <c r="R726" s="60" t="str" cm="1">
        <f t="array" aca="1" ref="R726" ca="1">IF(
    Q726="N",
    "",
    IF(
        COUNTIFS('4.RNAIllumina'!E:E, B726, '4.RNAIllumina'!Y:Y, "Y") &gt; 0,
        _xlfn.TEXTJOIN(", ", TRUE, IF(('4.RNAIllumina'!E:E = B726) * ('4.RNAIllumina'!Y:Y = "Y"), '4.RNAIllumina'!D:D, "")),
        IF(
            COUNTIFS('4.RNAIllumina'!E:E, B726, '4.RNAIllumina'!X:X, "Y") &gt; 0,
            _xlfn.TEXTJOIN(", ", TRUE, IF(('4.RNAIllumina'!E:E = B726) * ('4.RNAIllumina'!X:X = "Y"), '4.RNAIllumina'!D:D, "")),
            "Awaiting Status"
        )
    )
)</f>
        <v>Awaiting Status</v>
      </c>
      <c r="T726" s="6" t="str">
        <f ca="1">VLOOKUP($B726,'1.MetaData'!$B:$H,2,FALSE)</f>
        <v>Aspidont</v>
      </c>
      <c r="U726" s="7" t="str">
        <f ca="1">VLOOKUP($B726,'1.MetaData'!$B:$H,3,FALSE)</f>
        <v>Aspidontus taeniatus</v>
      </c>
      <c r="V726" s="7" t="str">
        <f ca="1">VLOOKUP($B726,'1.MetaData'!$B:$H,4,FALSE)</f>
        <v>False cleaner wrasse</v>
      </c>
      <c r="W726" s="6" t="str">
        <f ca="1">VLOOKUP($B726,'1.MetaData'!$B:$H,5,FALSE)</f>
        <v>Cairns Marine, Cairns Marine</v>
      </c>
      <c r="X726" s="6" t="str">
        <f ca="1">VLOOKUP($B726,'1.MetaData'!$B:$H,6,FALSE)</f>
        <v>Matthew McGee</v>
      </c>
      <c r="Z726"/>
    </row>
    <row r="727" spans="1:26" hidden="1" x14ac:dyDescent="0.25">
      <c r="A727" s="17">
        <v>726</v>
      </c>
      <c r="B727" s="3" t="str">
        <f t="shared" ca="1" si="13"/>
        <v>OG726</v>
      </c>
      <c r="C727" s="219" t="s">
        <v>111</v>
      </c>
      <c r="D727" s="4">
        <f ca="1">COUNTIF('2.Tissue'!C:C,B727)</f>
        <v>0</v>
      </c>
      <c r="E727" s="4">
        <f ca="1">COUNTIFS('3.DNAExtractions'!$E:$E,$B727,'3.DNAExtractions'!$D:$D,E$1)</f>
        <v>0</v>
      </c>
      <c r="F727" s="2" t="str" cm="1">
        <f t="array" aca="1" ref="F727" ca="1">IF(
    COUNTIFS('3.DNAExtractions'!E:E, B727, '3.DNAExtractions'!Y:Y, "Y") &gt; 0,
    _xlfn.TEXTJOIN(", ", TRUE, IF(('3.DNAExtractions'!E:E = B727) * ('3.DNAExtractions'!Y:Y = "Y"), '3.DNAExtractions'!D:D, "")),
    IF(
        COUNTIFS('3.DNAExtractions'!E:E, B727, '3.DNAExtractions'!X:X, "Y") &gt; 0,
        _xlfn.TEXTJOIN(", ", TRUE, IF(('3.DNAExtractions'!E:E = B727) * ('3.DNAExtractions'!X:X = "Y"), '3.DNAExtractions'!D:D, "")),
        "Awaiting Status"
    )
)</f>
        <v>Awaiting Status</v>
      </c>
      <c r="G727" s="45"/>
      <c r="H727" s="8" t="str" cm="1">
        <f t="array" aca="1" ref="H727" ca="1">IF(
    G727="N",
    "",
    IF(
        COUNTIFS('4.Illumina'!E:E, B727, '4.Illumina'!R:R, "Y") &gt; 0,
        _xlfn.TEXTJOIN(", ", TRUE, IF(('4.Illumina'!E:E = B727) * ('4.Illumina'!R:R = "Y"), '4.Illumina'!D:D, "")),
        IF(
            COUNTIFS('4.Illumina'!E:E, B727, '4.Illumina'!Q:Q, "Y") &gt; 0,
            _xlfn.TEXTJOIN(", ", TRUE, IF(('4.Illumina'!E:E = B727) * ('4.Illumina'!Q:Q = "Y"), '4.Illumina'!D:D, "")),
            "Awaiting Status"
        )
    )
)</f>
        <v>Awaiting Status</v>
      </c>
      <c r="J727" s="56" t="str" cm="1">
        <f t="array" aca="1" ref="J727" ca="1">IF(
    I727="N",
    "",
    IF(
        COUNTIFS('4.PacBio'!E:E, B727, '4.PacBio'!W:W, "Y") &gt; 0,
        _xlfn.TEXTJOIN(", ", TRUE, IF(('4.PacBio'!E:E = B727) * ('4.PacBio'!W:W = "Y"), '4.PacBio'!D:D, "")),
        IF(
            COUNTIFS('4.PacBio'!E:E, B727, '4.PacBio'!V:V, "Y") &gt; 0,
            _xlfn.TEXTJOIN(", ", TRUE, IF(('4.PacBio'!E:E = B727) * ('4.PacBio'!V:V = "Y"), '4.PacBio'!D:D, "")),
            "Awaiting Status"
        )
    )
)</f>
        <v>Awaiting Status</v>
      </c>
      <c r="L727" s="8" t="str" cm="1">
        <f t="array" aca="1" ref="L727" ca="1">IF(
    K727="N",
    "",
    IF(
        COUNTIFS('4.HiCLibrary'!E:E, B727, '4.HiCLibrary'!V:V, "Y") &gt; 0,
        _xlfn.TEXTJOIN(", ", TRUE, IF(('4.HiCLibrary'!E:E = B727) * ('4.HiCLibrary'!V:V = "Y"), '4.HiCLibrary'!D:D, "")),
        IF(
            COUNTIFS('4.HiCLibrary'!E:E, B727, '4.HiCLibrary'!U:U, "Y") &gt; 0,
            _xlfn.TEXTJOIN(", ", TRUE, IF(('4.HiCLibrary'!E:E = B727) * ('4.HiCLibrary'!U:U = "Y"), '4.HiCLibrary'!D:D, "")),
            "Awaiting Status"
        )
    )
)</f>
        <v>Awaiting Status</v>
      </c>
      <c r="M727" s="47"/>
      <c r="N727" s="56" t="str" cm="1">
        <f t="array" aca="1" ref="N727" ca="1">IF(
    M727="N",
    "",
    IF(
        COUNTIFS('4.ONT'!E:E, B727, '4.ONT'!Q:Q, "Y") &gt; 0,
        _xlfn.TEXTJOIN(", ", TRUE, IF(('4.ONT'!E:E = B727) * ('4.ONT'!Q:Q = "Y"), '4.ONT'!D:D, "")),
        IF(
            COUNTIFS('4.ONT'!E:E, B727, '4.ONT'!P:P, "Y") &gt; 0,
            _xlfn.TEXTJOIN(", ", TRUE, IF(('4.ONT'!E:E = B727) * ('4.ONT'!P:P = "Y"), '4.ONT'!D:D, "")),
            "Awaiting Status"
        )
    )
)</f>
        <v>Awaiting Status</v>
      </c>
      <c r="O727" s="60"/>
      <c r="P727" s="60" t="str" cm="1">
        <f t="array" aca="1" ref="P727" ca="1">IF(
    O727="N",
    "",
    IF(
        COUNTIFS('3.RNAExtractions'!E:E, B727, '3.RNAExtractions'!Z:Z, "Y") &gt; 0,
        _xlfn.TEXTJOIN(", ", TRUE, IF(('3.RNAExtractions'!E:E = B727) * ('3.RNAExtractions'!Z:Z = "Y"), '3.RNAExtractions'!D:D, "")),
        IF(
            COUNTIFS('3.RNAExtractions'!E:E, B727, '3.RNAExtractions'!Y:Y, "Y") &gt; 0,
            _xlfn.TEXTJOIN(", ", TRUE, IF(('3.RNAExtractions'!E:E = B727) * ('3.RNAExtractions'!Y:Y = "Y"), '3.RNAExtractions'!D:D, "")),
            "Awaiting Status"
        )
    )
)</f>
        <v>Awaiting Status</v>
      </c>
      <c r="Q727" s="60"/>
      <c r="R727" s="60" t="str" cm="1">
        <f t="array" aca="1" ref="R727" ca="1">IF(
    Q727="N",
    "",
    IF(
        COUNTIFS('4.RNAIllumina'!E:E, B727, '4.RNAIllumina'!Y:Y, "Y") &gt; 0,
        _xlfn.TEXTJOIN(", ", TRUE, IF(('4.RNAIllumina'!E:E = B727) * ('4.RNAIllumina'!Y:Y = "Y"), '4.RNAIllumina'!D:D, "")),
        IF(
            COUNTIFS('4.RNAIllumina'!E:E, B727, '4.RNAIllumina'!X:X, "Y") &gt; 0,
            _xlfn.TEXTJOIN(", ", TRUE, IF(('4.RNAIllumina'!E:E = B727) * ('4.RNAIllumina'!X:X = "Y"), '4.RNAIllumina'!D:D, "")),
            "Awaiting Status"
        )
    )
)</f>
        <v>Awaiting Status</v>
      </c>
      <c r="T727" s="6" t="str">
        <f ca="1">VLOOKUP($B727,'1.MetaData'!$B:$H,2,FALSE)</f>
        <v>Choe_vitt2</v>
      </c>
      <c r="U727" s="7" t="str">
        <f ca="1">VLOOKUP($B727,'1.MetaData'!$B:$H,3,FALSE)</f>
        <v>Choerodon vitta</v>
      </c>
      <c r="V727" s="7" t="str">
        <f ca="1">VLOOKUP($B727,'1.MetaData'!$B:$H,4,FALSE)</f>
        <v>Redstripe tuskfish</v>
      </c>
      <c r="W727" s="6" t="str">
        <f ca="1">VLOOKUP($B727,'1.MetaData'!$B:$H,5,FALSE)</f>
        <v>Cairns Marine, Cairns Marine</v>
      </c>
      <c r="X727" s="6" t="str">
        <f ca="1">VLOOKUP($B727,'1.MetaData'!$B:$H,6,FALSE)</f>
        <v>Matthew McGee</v>
      </c>
      <c r="Z727"/>
    </row>
    <row r="728" spans="1:26" hidden="1" x14ac:dyDescent="0.25">
      <c r="A728" s="17">
        <v>727</v>
      </c>
      <c r="B728" s="3" t="str">
        <f t="shared" ca="1" si="13"/>
        <v>OG727</v>
      </c>
      <c r="C728" s="219" t="s">
        <v>111</v>
      </c>
      <c r="D728" s="4">
        <f ca="1">COUNTIF('2.Tissue'!C:C,B728)</f>
        <v>1</v>
      </c>
      <c r="E728" s="4">
        <f ca="1">COUNTIFS('3.DNAExtractions'!$E:$E,$B728,'3.DNAExtractions'!$D:$D,E$1)</f>
        <v>0</v>
      </c>
      <c r="F728" s="2" t="str" cm="1">
        <f t="array" aca="1" ref="F728" ca="1">IF(
    COUNTIFS('3.DNAExtractions'!E:E, B728, '3.DNAExtractions'!Y:Y, "Y") &gt; 0,
    _xlfn.TEXTJOIN(", ", TRUE, IF(('3.DNAExtractions'!E:E = B728) * ('3.DNAExtractions'!Y:Y = "Y"), '3.DNAExtractions'!D:D, "")),
    IF(
        COUNTIFS('3.DNAExtractions'!E:E, B728, '3.DNAExtractions'!X:X, "Y") &gt; 0,
        _xlfn.TEXTJOIN(", ", TRUE, IF(('3.DNAExtractions'!E:E = B728) * ('3.DNAExtractions'!X:X = "Y"), '3.DNAExtractions'!D:D, "")),
        "Awaiting Status"
    )
)</f>
        <v>Awaiting Status</v>
      </c>
      <c r="G728" s="45"/>
      <c r="H728" s="8" t="str" cm="1">
        <f t="array" aca="1" ref="H728" ca="1">IF(
    G728="N",
    "",
    IF(
        COUNTIFS('4.Illumina'!E:E, B728, '4.Illumina'!R:R, "Y") &gt; 0,
        _xlfn.TEXTJOIN(", ", TRUE, IF(('4.Illumina'!E:E = B728) * ('4.Illumina'!R:R = "Y"), '4.Illumina'!D:D, "")),
        IF(
            COUNTIFS('4.Illumina'!E:E, B728, '4.Illumina'!Q:Q, "Y") &gt; 0,
            _xlfn.TEXTJOIN(", ", TRUE, IF(('4.Illumina'!E:E = B728) * ('4.Illumina'!Q:Q = "Y"), '4.Illumina'!D:D, "")),
            "Awaiting Status"
        )
    )
)</f>
        <v>Awaiting Status</v>
      </c>
      <c r="J728" s="56" t="str" cm="1">
        <f t="array" aca="1" ref="J728" ca="1">IF(
    I728="N",
    "",
    IF(
        COUNTIFS('4.PacBio'!E:E, B728, '4.PacBio'!W:W, "Y") &gt; 0,
        _xlfn.TEXTJOIN(", ", TRUE, IF(('4.PacBio'!E:E = B728) * ('4.PacBio'!W:W = "Y"), '4.PacBio'!D:D, "")),
        IF(
            COUNTIFS('4.PacBio'!E:E, B728, '4.PacBio'!V:V, "Y") &gt; 0,
            _xlfn.TEXTJOIN(", ", TRUE, IF(('4.PacBio'!E:E = B728) * ('4.PacBio'!V:V = "Y"), '4.PacBio'!D:D, "")),
            "Awaiting Status"
        )
    )
)</f>
        <v>Awaiting Status</v>
      </c>
      <c r="L728" s="8" t="str" cm="1">
        <f t="array" aca="1" ref="L728" ca="1">IF(
    K728="N",
    "",
    IF(
        COUNTIFS('4.HiCLibrary'!E:E, B728, '4.HiCLibrary'!V:V, "Y") &gt; 0,
        _xlfn.TEXTJOIN(", ", TRUE, IF(('4.HiCLibrary'!E:E = B728) * ('4.HiCLibrary'!V:V = "Y"), '4.HiCLibrary'!D:D, "")),
        IF(
            COUNTIFS('4.HiCLibrary'!E:E, B728, '4.HiCLibrary'!U:U, "Y") &gt; 0,
            _xlfn.TEXTJOIN(", ", TRUE, IF(('4.HiCLibrary'!E:E = B728) * ('4.HiCLibrary'!U:U = "Y"), '4.HiCLibrary'!D:D, "")),
            "Awaiting Status"
        )
    )
)</f>
        <v>Awaiting Status</v>
      </c>
      <c r="M728" s="47"/>
      <c r="N728" s="56" t="str" cm="1">
        <f t="array" aca="1" ref="N728" ca="1">IF(
    M728="N",
    "",
    IF(
        COUNTIFS('4.ONT'!E:E, B728, '4.ONT'!Q:Q, "Y") &gt; 0,
        _xlfn.TEXTJOIN(", ", TRUE, IF(('4.ONT'!E:E = B728) * ('4.ONT'!Q:Q = "Y"), '4.ONT'!D:D, "")),
        IF(
            COUNTIFS('4.ONT'!E:E, B728, '4.ONT'!P:P, "Y") &gt; 0,
            _xlfn.TEXTJOIN(", ", TRUE, IF(('4.ONT'!E:E = B728) * ('4.ONT'!P:P = "Y"), '4.ONT'!D:D, "")),
            "Awaiting Status"
        )
    )
)</f>
        <v>Awaiting Status</v>
      </c>
      <c r="O728" s="60"/>
      <c r="P728" s="60" t="str" cm="1">
        <f t="array" aca="1" ref="P728" ca="1">IF(
    O728="N",
    "",
    IF(
        COUNTIFS('3.RNAExtractions'!E:E, B728, '3.RNAExtractions'!Z:Z, "Y") &gt; 0,
        _xlfn.TEXTJOIN(", ", TRUE, IF(('3.RNAExtractions'!E:E = B728) * ('3.RNAExtractions'!Z:Z = "Y"), '3.RNAExtractions'!D:D, "")),
        IF(
            COUNTIFS('3.RNAExtractions'!E:E, B728, '3.RNAExtractions'!Y:Y, "Y") &gt; 0,
            _xlfn.TEXTJOIN(", ", TRUE, IF(('3.RNAExtractions'!E:E = B728) * ('3.RNAExtractions'!Y:Y = "Y"), '3.RNAExtractions'!D:D, "")),
            "Awaiting Status"
        )
    )
)</f>
        <v>Awaiting Status</v>
      </c>
      <c r="Q728" s="60"/>
      <c r="R728" s="60" t="str" cm="1">
        <f t="array" aca="1" ref="R728" ca="1">IF(
    Q728="N",
    "",
    IF(
        COUNTIFS('4.RNAIllumina'!E:E, B728, '4.RNAIllumina'!Y:Y, "Y") &gt; 0,
        _xlfn.TEXTJOIN(", ", TRUE, IF(('4.RNAIllumina'!E:E = B728) * ('4.RNAIllumina'!Y:Y = "Y"), '4.RNAIllumina'!D:D, "")),
        IF(
            COUNTIFS('4.RNAIllumina'!E:E, B728, '4.RNAIllumina'!X:X, "Y") &gt; 0,
            _xlfn.TEXTJOIN(", ", TRUE, IF(('4.RNAIllumina'!E:E = B728) * ('4.RNAIllumina'!X:X = "Y"), '4.RNAIllumina'!D:D, "")),
            "Awaiting Status"
        )
    )
)</f>
        <v>Awaiting Status</v>
      </c>
      <c r="T728" s="6" t="str">
        <f ca="1">VLOOKUP($B728,'1.MetaData'!$B:$H,2,FALSE)</f>
        <v>Oxyc_uni / Oxyc_unif (x4)</v>
      </c>
      <c r="U728" s="7" t="str">
        <f ca="1">VLOOKUP($B728,'1.MetaData'!$B:$H,3,FALSE)</f>
        <v>Oxycheilinus unifasciatus</v>
      </c>
      <c r="V728" s="7" t="str">
        <f ca="1">VLOOKUP($B728,'1.MetaData'!$B:$H,4,FALSE)</f>
        <v>Ringtail maori wrasse</v>
      </c>
      <c r="W728" s="6" t="str">
        <f ca="1">VLOOKUP($B728,'1.MetaData'!$B:$H,5,FALSE)</f>
        <v>Cairns Marine, Cairns Marine</v>
      </c>
      <c r="X728" s="6" t="str">
        <f ca="1">VLOOKUP($B728,'1.MetaData'!$B:$H,6,FALSE)</f>
        <v>Matthew McGee</v>
      </c>
      <c r="Z728"/>
    </row>
    <row r="729" spans="1:26" hidden="1" x14ac:dyDescent="0.25">
      <c r="A729" s="17">
        <v>728</v>
      </c>
      <c r="B729" s="3" t="str">
        <f t="shared" ca="1" si="13"/>
        <v>OG728</v>
      </c>
      <c r="C729" s="219" t="s">
        <v>111</v>
      </c>
      <c r="D729" s="4">
        <f ca="1">COUNTIF('2.Tissue'!C:C,B729)</f>
        <v>1</v>
      </c>
      <c r="E729" s="4">
        <f ca="1">COUNTIFS('3.DNAExtractions'!$E:$E,$B729,'3.DNAExtractions'!$D:$D,E$1)</f>
        <v>0</v>
      </c>
      <c r="F729" s="2" t="str" cm="1">
        <f t="array" aca="1" ref="F729" ca="1">IF(
    COUNTIFS('3.DNAExtractions'!E:E, B729, '3.DNAExtractions'!Y:Y, "Y") &gt; 0,
    _xlfn.TEXTJOIN(", ", TRUE, IF(('3.DNAExtractions'!E:E = B729) * ('3.DNAExtractions'!Y:Y = "Y"), '3.DNAExtractions'!D:D, "")),
    IF(
        COUNTIFS('3.DNAExtractions'!E:E, B729, '3.DNAExtractions'!X:X, "Y") &gt; 0,
        _xlfn.TEXTJOIN(", ", TRUE, IF(('3.DNAExtractions'!E:E = B729) * ('3.DNAExtractions'!X:X = "Y"), '3.DNAExtractions'!D:D, "")),
        "Awaiting Status"
    )
)</f>
        <v>Awaiting Status</v>
      </c>
      <c r="G729" s="45"/>
      <c r="H729" s="8" t="str" cm="1">
        <f t="array" aca="1" ref="H729" ca="1">IF(
    G729="N",
    "",
    IF(
        COUNTIFS('4.Illumina'!E:E, B729, '4.Illumina'!R:R, "Y") &gt; 0,
        _xlfn.TEXTJOIN(", ", TRUE, IF(('4.Illumina'!E:E = B729) * ('4.Illumina'!R:R = "Y"), '4.Illumina'!D:D, "")),
        IF(
            COUNTIFS('4.Illumina'!E:E, B729, '4.Illumina'!Q:Q, "Y") &gt; 0,
            _xlfn.TEXTJOIN(", ", TRUE, IF(('4.Illumina'!E:E = B729) * ('4.Illumina'!Q:Q = "Y"), '4.Illumina'!D:D, "")),
            "Awaiting Status"
        )
    )
)</f>
        <v>Awaiting Status</v>
      </c>
      <c r="J729" s="56" t="str" cm="1">
        <f t="array" aca="1" ref="J729" ca="1">IF(
    I729="N",
    "",
    IF(
        COUNTIFS('4.PacBio'!E:E, B729, '4.PacBio'!W:W, "Y") &gt; 0,
        _xlfn.TEXTJOIN(", ", TRUE, IF(('4.PacBio'!E:E = B729) * ('4.PacBio'!W:W = "Y"), '4.PacBio'!D:D, "")),
        IF(
            COUNTIFS('4.PacBio'!E:E, B729, '4.PacBio'!V:V, "Y") &gt; 0,
            _xlfn.TEXTJOIN(", ", TRUE, IF(('4.PacBio'!E:E = B729) * ('4.PacBio'!V:V = "Y"), '4.PacBio'!D:D, "")),
            "Awaiting Status"
        )
    )
)</f>
        <v>Awaiting Status</v>
      </c>
      <c r="L729" s="8" t="str" cm="1">
        <f t="array" aca="1" ref="L729" ca="1">IF(
    K729="N",
    "",
    IF(
        COUNTIFS('4.HiCLibrary'!E:E, B729, '4.HiCLibrary'!V:V, "Y") &gt; 0,
        _xlfn.TEXTJOIN(", ", TRUE, IF(('4.HiCLibrary'!E:E = B729) * ('4.HiCLibrary'!V:V = "Y"), '4.HiCLibrary'!D:D, "")),
        IF(
            COUNTIFS('4.HiCLibrary'!E:E, B729, '4.HiCLibrary'!U:U, "Y") &gt; 0,
            _xlfn.TEXTJOIN(", ", TRUE, IF(('4.HiCLibrary'!E:E = B729) * ('4.HiCLibrary'!U:U = "Y"), '4.HiCLibrary'!D:D, "")),
            "Awaiting Status"
        )
    )
)</f>
        <v>Awaiting Status</v>
      </c>
      <c r="M729" s="47"/>
      <c r="N729" s="56" t="str" cm="1">
        <f t="array" aca="1" ref="N729" ca="1">IF(
    M729="N",
    "",
    IF(
        COUNTIFS('4.ONT'!E:E, B729, '4.ONT'!Q:Q, "Y") &gt; 0,
        _xlfn.TEXTJOIN(", ", TRUE, IF(('4.ONT'!E:E = B729) * ('4.ONT'!Q:Q = "Y"), '4.ONT'!D:D, "")),
        IF(
            COUNTIFS('4.ONT'!E:E, B729, '4.ONT'!P:P, "Y") &gt; 0,
            _xlfn.TEXTJOIN(", ", TRUE, IF(('4.ONT'!E:E = B729) * ('4.ONT'!P:P = "Y"), '4.ONT'!D:D, "")),
            "Awaiting Status"
        )
    )
)</f>
        <v>Awaiting Status</v>
      </c>
      <c r="O729" s="60"/>
      <c r="P729" s="60" t="str" cm="1">
        <f t="array" aca="1" ref="P729" ca="1">IF(
    O729="N",
    "",
    IF(
        COUNTIFS('3.RNAExtractions'!E:E, B729, '3.RNAExtractions'!Z:Z, "Y") &gt; 0,
        _xlfn.TEXTJOIN(", ", TRUE, IF(('3.RNAExtractions'!E:E = B729) * ('3.RNAExtractions'!Z:Z = "Y"), '3.RNAExtractions'!D:D, "")),
        IF(
            COUNTIFS('3.RNAExtractions'!E:E, B729, '3.RNAExtractions'!Y:Y, "Y") &gt; 0,
            _xlfn.TEXTJOIN(", ", TRUE, IF(('3.RNAExtractions'!E:E = B729) * ('3.RNAExtractions'!Y:Y = "Y"), '3.RNAExtractions'!D:D, "")),
            "Awaiting Status"
        )
    )
)</f>
        <v>Awaiting Status</v>
      </c>
      <c r="Q729" s="60"/>
      <c r="R729" s="60" t="str" cm="1">
        <f t="array" aca="1" ref="R729" ca="1">IF(
    Q729="N",
    "",
    IF(
        COUNTIFS('4.RNAIllumina'!E:E, B729, '4.RNAIllumina'!Y:Y, "Y") &gt; 0,
        _xlfn.TEXTJOIN(", ", TRUE, IF(('4.RNAIllumina'!E:E = B729) * ('4.RNAIllumina'!Y:Y = "Y"), '4.RNAIllumina'!D:D, "")),
        IF(
            COUNTIFS('4.RNAIllumina'!E:E, B729, '4.RNAIllumina'!X:X, "Y") &gt; 0,
            _xlfn.TEXTJOIN(", ", TRUE, IF(('4.RNAIllumina'!E:E = B729) * ('4.RNAIllumina'!X:X = "Y"), '4.RNAIllumina'!D:D, "")),
            "Awaiting Status"
        )
    )
)</f>
        <v>Awaiting Status</v>
      </c>
      <c r="T729" s="6" t="str">
        <f ca="1">VLOOKUP($B729,'1.MetaData'!$B:$H,2,FALSE)</f>
        <v>Pseu_yama2</v>
      </c>
      <c r="U729" s="7" t="str">
        <f ca="1">VLOOKUP($B729,'1.MetaData'!$B:$H,3,FALSE)</f>
        <v>Pseudocoris yamashiroi</v>
      </c>
      <c r="V729" s="7" t="str">
        <f ca="1">VLOOKUP($B729,'1.MetaData'!$B:$H,4,FALSE)</f>
        <v>Japanese wrasse</v>
      </c>
      <c r="W729" s="6" t="str">
        <f ca="1">VLOOKUP($B729,'1.MetaData'!$B:$H,5,FALSE)</f>
        <v>Cairns Marine, Cairns Marine</v>
      </c>
      <c r="X729" s="6" t="str">
        <f ca="1">VLOOKUP($B729,'1.MetaData'!$B:$H,6,FALSE)</f>
        <v>Matthew McGee</v>
      </c>
      <c r="Z729"/>
    </row>
    <row r="730" spans="1:26" hidden="1" x14ac:dyDescent="0.25">
      <c r="A730" s="17">
        <v>729</v>
      </c>
      <c r="B730" s="3" t="str">
        <f t="shared" ca="1" si="13"/>
        <v>OG729</v>
      </c>
      <c r="C730" s="219" t="s">
        <v>111</v>
      </c>
      <c r="D730" s="4">
        <f ca="1">COUNTIF('2.Tissue'!C:C,B730)</f>
        <v>0</v>
      </c>
      <c r="E730" s="4">
        <f ca="1">COUNTIFS('3.DNAExtractions'!$E:$E,$B730,'3.DNAExtractions'!$D:$D,E$1)</f>
        <v>0</v>
      </c>
      <c r="F730" s="2" t="str" cm="1">
        <f t="array" aca="1" ref="F730" ca="1">IF(
    COUNTIFS('3.DNAExtractions'!E:E, B730, '3.DNAExtractions'!Y:Y, "Y") &gt; 0,
    _xlfn.TEXTJOIN(", ", TRUE, IF(('3.DNAExtractions'!E:E = B730) * ('3.DNAExtractions'!Y:Y = "Y"), '3.DNAExtractions'!D:D, "")),
    IF(
        COUNTIFS('3.DNAExtractions'!E:E, B730, '3.DNAExtractions'!X:X, "Y") &gt; 0,
        _xlfn.TEXTJOIN(", ", TRUE, IF(('3.DNAExtractions'!E:E = B730) * ('3.DNAExtractions'!X:X = "Y"), '3.DNAExtractions'!D:D, "")),
        "Awaiting Status"
    )
)</f>
        <v>Awaiting Status</v>
      </c>
      <c r="G730" s="45"/>
      <c r="H730" s="8" t="str" cm="1">
        <f t="array" aca="1" ref="H730" ca="1">IF(
    G730="N",
    "",
    IF(
        COUNTIFS('4.Illumina'!E:E, B730, '4.Illumina'!R:R, "Y") &gt; 0,
        _xlfn.TEXTJOIN(", ", TRUE, IF(('4.Illumina'!E:E = B730) * ('4.Illumina'!R:R = "Y"), '4.Illumina'!D:D, "")),
        IF(
            COUNTIFS('4.Illumina'!E:E, B730, '4.Illumina'!Q:Q, "Y") &gt; 0,
            _xlfn.TEXTJOIN(", ", TRUE, IF(('4.Illumina'!E:E = B730) * ('4.Illumina'!Q:Q = "Y"), '4.Illumina'!D:D, "")),
            "Awaiting Status"
        )
    )
)</f>
        <v>Awaiting Status</v>
      </c>
      <c r="J730" s="56" t="str" cm="1">
        <f t="array" aca="1" ref="J730" ca="1">IF(
    I730="N",
    "",
    IF(
        COUNTIFS('4.PacBio'!E:E, B730, '4.PacBio'!W:W, "Y") &gt; 0,
        _xlfn.TEXTJOIN(", ", TRUE, IF(('4.PacBio'!E:E = B730) * ('4.PacBio'!W:W = "Y"), '4.PacBio'!D:D, "")),
        IF(
            COUNTIFS('4.PacBio'!E:E, B730, '4.PacBio'!V:V, "Y") &gt; 0,
            _xlfn.TEXTJOIN(", ", TRUE, IF(('4.PacBio'!E:E = B730) * ('4.PacBio'!V:V = "Y"), '4.PacBio'!D:D, "")),
            "Awaiting Status"
        )
    )
)</f>
        <v>Awaiting Status</v>
      </c>
      <c r="L730" s="8" t="str" cm="1">
        <f t="array" aca="1" ref="L730" ca="1">IF(
    K730="N",
    "",
    IF(
        COUNTIFS('4.HiCLibrary'!E:E, B730, '4.HiCLibrary'!V:V, "Y") &gt; 0,
        _xlfn.TEXTJOIN(", ", TRUE, IF(('4.HiCLibrary'!E:E = B730) * ('4.HiCLibrary'!V:V = "Y"), '4.HiCLibrary'!D:D, "")),
        IF(
            COUNTIFS('4.HiCLibrary'!E:E, B730, '4.HiCLibrary'!U:U, "Y") &gt; 0,
            _xlfn.TEXTJOIN(", ", TRUE, IF(('4.HiCLibrary'!E:E = B730) * ('4.HiCLibrary'!U:U = "Y"), '4.HiCLibrary'!D:D, "")),
            "Awaiting Status"
        )
    )
)</f>
        <v>Awaiting Status</v>
      </c>
      <c r="M730" s="47"/>
      <c r="N730" s="56" t="str" cm="1">
        <f t="array" aca="1" ref="N730" ca="1">IF(
    M730="N",
    "",
    IF(
        COUNTIFS('4.ONT'!E:E, B730, '4.ONT'!Q:Q, "Y") &gt; 0,
        _xlfn.TEXTJOIN(", ", TRUE, IF(('4.ONT'!E:E = B730) * ('4.ONT'!Q:Q = "Y"), '4.ONT'!D:D, "")),
        IF(
            COUNTIFS('4.ONT'!E:E, B730, '4.ONT'!P:P, "Y") &gt; 0,
            _xlfn.TEXTJOIN(", ", TRUE, IF(('4.ONT'!E:E = B730) * ('4.ONT'!P:P = "Y"), '4.ONT'!D:D, "")),
            "Awaiting Status"
        )
    )
)</f>
        <v>Awaiting Status</v>
      </c>
      <c r="O730" s="60"/>
      <c r="P730" s="60" t="str" cm="1">
        <f t="array" aca="1" ref="P730" ca="1">IF(
    O730="N",
    "",
    IF(
        COUNTIFS('3.RNAExtractions'!E:E, B730, '3.RNAExtractions'!Z:Z, "Y") &gt; 0,
        _xlfn.TEXTJOIN(", ", TRUE, IF(('3.RNAExtractions'!E:E = B730) * ('3.RNAExtractions'!Z:Z = "Y"), '3.RNAExtractions'!D:D, "")),
        IF(
            COUNTIFS('3.RNAExtractions'!E:E, B730, '3.RNAExtractions'!Y:Y, "Y") &gt; 0,
            _xlfn.TEXTJOIN(", ", TRUE, IF(('3.RNAExtractions'!E:E = B730) * ('3.RNAExtractions'!Y:Y = "Y"), '3.RNAExtractions'!D:D, "")),
            "Awaiting Status"
        )
    )
)</f>
        <v>Awaiting Status</v>
      </c>
      <c r="Q730" s="60"/>
      <c r="R730" s="60" t="str" cm="1">
        <f t="array" aca="1" ref="R730" ca="1">IF(
    Q730="N",
    "",
    IF(
        COUNTIFS('4.RNAIllumina'!E:E, B730, '4.RNAIllumina'!Y:Y, "Y") &gt; 0,
        _xlfn.TEXTJOIN(", ", TRUE, IF(('4.RNAIllumina'!E:E = B730) * ('4.RNAIllumina'!Y:Y = "Y"), '4.RNAIllumina'!D:D, "")),
        IF(
            COUNTIFS('4.RNAIllumina'!E:E, B730, '4.RNAIllumina'!X:X, "Y") &gt; 0,
            _xlfn.TEXTJOIN(", ", TRUE, IF(('4.RNAIllumina'!E:E = B730) * ('4.RNAIllumina'!X:X = "Y"), '4.RNAIllumina'!D:D, "")),
            "Awaiting Status"
        )
    )
)</f>
        <v>Awaiting Status</v>
      </c>
      <c r="T730" s="6" t="str">
        <f ca="1">VLOOKUP($B730,'1.MetaData'!$B:$H,2,FALSE)</f>
        <v>Poma_coel (x2)</v>
      </c>
      <c r="U730" s="7" t="str">
        <f ca="1">VLOOKUP($B730,'1.MetaData'!$B:$H,3,FALSE)</f>
        <v>Pomacentrus coelestis</v>
      </c>
      <c r="V730" s="7" t="str">
        <f ca="1">VLOOKUP($B730,'1.MetaData'!$B:$H,4,FALSE)</f>
        <v>Neon blue damselfish</v>
      </c>
      <c r="W730" s="6" t="str">
        <f ca="1">VLOOKUP($B730,'1.MetaData'!$B:$H,5,FALSE)</f>
        <v>Cairns Marine, Cairns Marine</v>
      </c>
      <c r="X730" s="6" t="str">
        <f ca="1">VLOOKUP($B730,'1.MetaData'!$B:$H,6,FALSE)</f>
        <v>Matthew McGee</v>
      </c>
      <c r="Z730"/>
    </row>
    <row r="731" spans="1:26" hidden="1" x14ac:dyDescent="0.25">
      <c r="A731" s="17">
        <v>730</v>
      </c>
      <c r="B731" s="3" t="str">
        <f t="shared" ca="1" si="13"/>
        <v>OG730</v>
      </c>
      <c r="C731" s="219" t="s">
        <v>107</v>
      </c>
      <c r="D731" s="4">
        <f ca="1">COUNTIF('2.Tissue'!C:C,B731)</f>
        <v>0</v>
      </c>
      <c r="E731" s="4">
        <f ca="1">COUNTIFS('3.DNAExtractions'!$E:$E,$B731,'3.DNAExtractions'!$D:$D,E$1)</f>
        <v>0</v>
      </c>
      <c r="F731" s="2" t="str" cm="1">
        <f t="array" aca="1" ref="F731" ca="1">IF(
    COUNTIFS('3.DNAExtractions'!E:E, B731, '3.DNAExtractions'!Y:Y, "Y") &gt; 0,
    _xlfn.TEXTJOIN(", ", TRUE, IF(('3.DNAExtractions'!E:E = B731) * ('3.DNAExtractions'!Y:Y = "Y"), '3.DNAExtractions'!D:D, "")),
    IF(
        COUNTIFS('3.DNAExtractions'!E:E, B731, '3.DNAExtractions'!X:X, "Y") &gt; 0,
        _xlfn.TEXTJOIN(", ", TRUE, IF(('3.DNAExtractions'!E:E = B731) * ('3.DNAExtractions'!X:X = "Y"), '3.DNAExtractions'!D:D, "")),
        "Awaiting Status"
    )
)</f>
        <v>Awaiting Status</v>
      </c>
      <c r="G731" s="45" t="s">
        <v>94</v>
      </c>
      <c r="H731" s="8" t="str" cm="1">
        <f t="array" aca="1" ref="H731" ca="1">IF(
    G731="N",
    "",
    IF(
        COUNTIFS('4.Illumina'!E:E, B731, '4.Illumina'!R:R, "Y") &gt; 0,
        _xlfn.TEXTJOIN(", ", TRUE, IF(('4.Illumina'!E:E = B731) * ('4.Illumina'!R:R = "Y"), '4.Illumina'!D:D, "")),
        IF(
            COUNTIFS('4.Illumina'!E:E, B731, '4.Illumina'!Q:Q, "Y") &gt; 0,
            _xlfn.TEXTJOIN(", ", TRUE, IF(('4.Illumina'!E:E = B731) * ('4.Illumina'!Q:Q = "Y"), '4.Illumina'!D:D, "")),
            "Awaiting Status"
        )
    )
)</f>
        <v/>
      </c>
      <c r="I731" s="26" t="s">
        <v>92</v>
      </c>
      <c r="J731" s="56" t="str" cm="1">
        <f t="array" aca="1" ref="J731" ca="1">IF(
    I731="N",
    "",
    IF(
        COUNTIFS('4.PacBio'!E:E, B731, '4.PacBio'!W:W, "Y") &gt; 0,
        _xlfn.TEXTJOIN(", ", TRUE, IF(('4.PacBio'!E:E = B731) * ('4.PacBio'!W:W = "Y"), '4.PacBio'!D:D, "")),
        IF(
            COUNTIFS('4.PacBio'!E:E, B731, '4.PacBio'!V:V, "Y") &gt; 0,
            _xlfn.TEXTJOIN(", ", TRUE, IF(('4.PacBio'!E:E = B731) * ('4.PacBio'!V:V = "Y"), '4.PacBio'!D:D, "")),
            "Awaiting Status"
        )
    )
)</f>
        <v>Awaiting Status</v>
      </c>
      <c r="K731" s="26" t="s">
        <v>92</v>
      </c>
      <c r="L731" s="8" t="str" cm="1">
        <f t="array" aca="1" ref="L731" ca="1">IF(
    K731="N",
    "",
    IF(
        COUNTIFS('4.HiCLibrary'!E:E, B731, '4.HiCLibrary'!V:V, "Y") &gt; 0,
        _xlfn.TEXTJOIN(", ", TRUE, IF(('4.HiCLibrary'!E:E = B731) * ('4.HiCLibrary'!V:V = "Y"), '4.HiCLibrary'!D:D, "")),
        IF(
            COUNTIFS('4.HiCLibrary'!E:E, B731, '4.HiCLibrary'!U:U, "Y") &gt; 0,
            _xlfn.TEXTJOIN(", ", TRUE, IF(('4.HiCLibrary'!E:E = B731) * ('4.HiCLibrary'!U:U = "Y"), '4.HiCLibrary'!D:D, "")),
            "Awaiting Status"
        )
    )
)</f>
        <v>Awaiting Status</v>
      </c>
      <c r="M731" s="47"/>
      <c r="N731" s="56" t="str" cm="1">
        <f t="array" aca="1" ref="N731" ca="1">IF(
    M731="N",
    "",
    IF(
        COUNTIFS('4.ONT'!E:E, B731, '4.ONT'!Q:Q, "Y") &gt; 0,
        _xlfn.TEXTJOIN(", ", TRUE, IF(('4.ONT'!E:E = B731) * ('4.ONT'!Q:Q = "Y"), '4.ONT'!D:D, "")),
        IF(
            COUNTIFS('4.ONT'!E:E, B731, '4.ONT'!P:P, "Y") &gt; 0,
            _xlfn.TEXTJOIN(", ", TRUE, IF(('4.ONT'!E:E = B731) * ('4.ONT'!P:P = "Y"), '4.ONT'!D:D, "")),
            "Awaiting Status"
        )
    )
)</f>
        <v>Awaiting Status</v>
      </c>
      <c r="O731" s="26" t="s">
        <v>92</v>
      </c>
      <c r="P731" s="60" t="str" cm="1">
        <f t="array" aca="1" ref="P731" ca="1">IF(
    O731="N",
    "",
    IF(
        COUNTIFS('3.RNAExtractions'!E:E, B731, '3.RNAExtractions'!Z:Z, "Y") &gt; 0,
        _xlfn.TEXTJOIN(", ", TRUE, IF(('3.RNAExtractions'!E:E = B731) * ('3.RNAExtractions'!Z:Z = "Y"), '3.RNAExtractions'!D:D, "")),
        IF(
            COUNTIFS('3.RNAExtractions'!E:E, B731, '3.RNAExtractions'!Y:Y, "Y") &gt; 0,
            _xlfn.TEXTJOIN(", ", TRUE, IF(('3.RNAExtractions'!E:E = B731) * ('3.RNAExtractions'!Y:Y = "Y"), '3.RNAExtractions'!D:D, "")),
            "Awaiting Status"
        )
    )
)</f>
        <v>Awaiting Status</v>
      </c>
      <c r="Q731" s="26" t="s">
        <v>92</v>
      </c>
      <c r="R731" s="60" t="str" cm="1">
        <f t="array" aca="1" ref="R731" ca="1">IF(
    Q731="N",
    "",
    IF(
        COUNTIFS('4.RNAIllumina'!E:E, B731, '4.RNAIllumina'!Y:Y, "Y") &gt; 0,
        _xlfn.TEXTJOIN(", ", TRUE, IF(('4.RNAIllumina'!E:E = B731) * ('4.RNAIllumina'!Y:Y = "Y"), '4.RNAIllumina'!D:D, "")),
        IF(
            COUNTIFS('4.RNAIllumina'!E:E, B731, '4.RNAIllumina'!X:X, "Y") &gt; 0,
            _xlfn.TEXTJOIN(", ", TRUE, IF(('4.RNAIllumina'!E:E = B731) * ('4.RNAIllumina'!X:X = "Y"), '4.RNAIllumina'!D:D, "")),
            "Awaiting Status"
        )
    )
)</f>
        <v>Awaiting Status</v>
      </c>
      <c r="T731" s="6" t="str">
        <f ca="1">VLOOKUP($B731,'1.MetaData'!$B:$H,2,FALSE)</f>
        <v>Whitleyc</v>
      </c>
      <c r="U731" s="7" t="str">
        <f ca="1">VLOOKUP($B731,'1.MetaData'!$B:$H,3,FALSE)</f>
        <v>Halichoeres brownfieldi</v>
      </c>
      <c r="V731" s="7" t="str">
        <f ca="1">VLOOKUP($B731,'1.MetaData'!$B:$H,4,FALSE)</f>
        <v>Dampier wrasse</v>
      </c>
      <c r="W731" s="6" t="str">
        <f ca="1">VLOOKUP($B731,'1.MetaData'!$B:$H,5,FALSE)</f>
        <v>Cairns Marine, Cairns Marine</v>
      </c>
      <c r="X731" s="6" t="str">
        <f ca="1">VLOOKUP($B731,'1.MetaData'!$B:$H,6,FALSE)</f>
        <v>Matthew McGee</v>
      </c>
      <c r="Z731"/>
    </row>
    <row r="732" spans="1:26" hidden="1" x14ac:dyDescent="0.25">
      <c r="A732" s="17">
        <v>731</v>
      </c>
      <c r="B732" s="3" t="str">
        <f t="shared" ca="1" si="13"/>
        <v>OG731</v>
      </c>
      <c r="C732" s="219" t="s">
        <v>111</v>
      </c>
      <c r="D732" s="4">
        <f ca="1">COUNTIF('2.Tissue'!C:C,B732)</f>
        <v>1</v>
      </c>
      <c r="E732" s="4">
        <f ca="1">COUNTIFS('3.DNAExtractions'!$E:$E,$B732,'3.DNAExtractions'!$D:$D,E$1)</f>
        <v>0</v>
      </c>
      <c r="F732" s="2" t="str" cm="1">
        <f t="array" aca="1" ref="F732" ca="1">IF(
    COUNTIFS('3.DNAExtractions'!E:E, B732, '3.DNAExtractions'!Y:Y, "Y") &gt; 0,
    _xlfn.TEXTJOIN(", ", TRUE, IF(('3.DNAExtractions'!E:E = B732) * ('3.DNAExtractions'!Y:Y = "Y"), '3.DNAExtractions'!D:D, "")),
    IF(
        COUNTIFS('3.DNAExtractions'!E:E, B732, '3.DNAExtractions'!X:X, "Y") &gt; 0,
        _xlfn.TEXTJOIN(", ", TRUE, IF(('3.DNAExtractions'!E:E = B732) * ('3.DNAExtractions'!X:X = "Y"), '3.DNAExtractions'!D:D, "")),
        "Awaiting Status"
    )
)</f>
        <v>Awaiting Status</v>
      </c>
      <c r="G732" s="45"/>
      <c r="H732" s="8" t="str" cm="1">
        <f t="array" aca="1" ref="H732" ca="1">IF(
    G732="N",
    "",
    IF(
        COUNTIFS('4.Illumina'!E:E, B732, '4.Illumina'!R:R, "Y") &gt; 0,
        _xlfn.TEXTJOIN(", ", TRUE, IF(('4.Illumina'!E:E = B732) * ('4.Illumina'!R:R = "Y"), '4.Illumina'!D:D, "")),
        IF(
            COUNTIFS('4.Illumina'!E:E, B732, '4.Illumina'!Q:Q, "Y") &gt; 0,
            _xlfn.TEXTJOIN(", ", TRUE, IF(('4.Illumina'!E:E = B732) * ('4.Illumina'!Q:Q = "Y"), '4.Illumina'!D:D, "")),
            "Awaiting Status"
        )
    )
)</f>
        <v>Awaiting Status</v>
      </c>
      <c r="J732" s="56" t="str" cm="1">
        <f t="array" aca="1" ref="J732" ca="1">IF(
    I732="N",
    "",
    IF(
        COUNTIFS('4.PacBio'!E:E, B732, '4.PacBio'!W:W, "Y") &gt; 0,
        _xlfn.TEXTJOIN(", ", TRUE, IF(('4.PacBio'!E:E = B732) * ('4.PacBio'!W:W = "Y"), '4.PacBio'!D:D, "")),
        IF(
            COUNTIFS('4.PacBio'!E:E, B732, '4.PacBio'!V:V, "Y") &gt; 0,
            _xlfn.TEXTJOIN(", ", TRUE, IF(('4.PacBio'!E:E = B732) * ('4.PacBio'!V:V = "Y"), '4.PacBio'!D:D, "")),
            "Awaiting Status"
        )
    )
)</f>
        <v>Awaiting Status</v>
      </c>
      <c r="L732" s="8" t="str" cm="1">
        <f t="array" aca="1" ref="L732" ca="1">IF(
    K732="N",
    "",
    IF(
        COUNTIFS('4.HiCLibrary'!E:E, B732, '4.HiCLibrary'!V:V, "Y") &gt; 0,
        _xlfn.TEXTJOIN(", ", TRUE, IF(('4.HiCLibrary'!E:E = B732) * ('4.HiCLibrary'!V:V = "Y"), '4.HiCLibrary'!D:D, "")),
        IF(
            COUNTIFS('4.HiCLibrary'!E:E, B732, '4.HiCLibrary'!U:U, "Y") &gt; 0,
            _xlfn.TEXTJOIN(", ", TRUE, IF(('4.HiCLibrary'!E:E = B732) * ('4.HiCLibrary'!U:U = "Y"), '4.HiCLibrary'!D:D, "")),
            "Awaiting Status"
        )
    )
)</f>
        <v>Awaiting Status</v>
      </c>
      <c r="M732" s="47"/>
      <c r="N732" s="56" t="str" cm="1">
        <f t="array" aca="1" ref="N732" ca="1">IF(
    M732="N",
    "",
    IF(
        COUNTIFS('4.ONT'!E:E, B732, '4.ONT'!Q:Q, "Y") &gt; 0,
        _xlfn.TEXTJOIN(", ", TRUE, IF(('4.ONT'!E:E = B732) * ('4.ONT'!Q:Q = "Y"), '4.ONT'!D:D, "")),
        IF(
            COUNTIFS('4.ONT'!E:E, B732, '4.ONT'!P:P, "Y") &gt; 0,
            _xlfn.TEXTJOIN(", ", TRUE, IF(('4.ONT'!E:E = B732) * ('4.ONT'!P:P = "Y"), '4.ONT'!D:D, "")),
            "Awaiting Status"
        )
    )
)</f>
        <v>Awaiting Status</v>
      </c>
      <c r="O732" s="60"/>
      <c r="P732" s="60" t="str" cm="1">
        <f t="array" aca="1" ref="P732" ca="1">IF(
    O732="N",
    "",
    IF(
        COUNTIFS('3.RNAExtractions'!E:E, B732, '3.RNAExtractions'!Z:Z, "Y") &gt; 0,
        _xlfn.TEXTJOIN(", ", TRUE, IF(('3.RNAExtractions'!E:E = B732) * ('3.RNAExtractions'!Z:Z = "Y"), '3.RNAExtractions'!D:D, "")),
        IF(
            COUNTIFS('3.RNAExtractions'!E:E, B732, '3.RNAExtractions'!Y:Y, "Y") &gt; 0,
            _xlfn.TEXTJOIN(", ", TRUE, IF(('3.RNAExtractions'!E:E = B732) * ('3.RNAExtractions'!Y:Y = "Y"), '3.RNAExtractions'!D:D, "")),
            "Awaiting Status"
        )
    )
)</f>
        <v>Awaiting Status</v>
      </c>
      <c r="Q732" s="60"/>
      <c r="R732" s="60" t="str" cm="1">
        <f t="array" aca="1" ref="R732" ca="1">IF(
    Q732="N",
    "",
    IF(
        COUNTIFS('4.RNAIllumina'!E:E, B732, '4.RNAIllumina'!Y:Y, "Y") &gt; 0,
        _xlfn.TEXTJOIN(", ", TRUE, IF(('4.RNAIllumina'!E:E = B732) * ('4.RNAIllumina'!Y:Y = "Y"), '4.RNAIllumina'!D:D, "")),
        IF(
            COUNTIFS('4.RNAIllumina'!E:E, B732, '4.RNAIllumina'!X:X, "Y") &gt; 0,
            _xlfn.TEXTJOIN(", ", TRUE, IF(('4.RNAIllumina'!E:E = B732) * ('4.RNAIllumina'!X:X = "Y"), '4.RNAIllumina'!D:D, "")),
            "Awaiting Status"
        )
    )
)</f>
        <v>Awaiting Status</v>
      </c>
      <c r="T732" s="6" t="str">
        <f ca="1">VLOOKUP($B732,'1.MetaData'!$B:$H,2,FALSE)</f>
        <v>Eviota_sp</v>
      </c>
      <c r="U732" s="7" t="str">
        <f ca="1">VLOOKUP($B732,'1.MetaData'!$B:$H,3,FALSE)</f>
        <v>Eviota_sp</v>
      </c>
      <c r="V732" s="7" t="str">
        <f ca="1">VLOOKUP($B732,'1.MetaData'!$B:$H,4,FALSE)</f>
        <v>Pygmy Goby</v>
      </c>
      <c r="W732" s="6" t="str">
        <f ca="1">VLOOKUP($B732,'1.MetaData'!$B:$H,5,FALSE)</f>
        <v>Cairns Marine, Cairns Marine</v>
      </c>
      <c r="X732" s="6" t="str">
        <f ca="1">VLOOKUP($B732,'1.MetaData'!$B:$H,6,FALSE)</f>
        <v>Matthew McGee</v>
      </c>
      <c r="Z732"/>
    </row>
    <row r="733" spans="1:26" hidden="1" x14ac:dyDescent="0.25">
      <c r="A733" s="17">
        <v>732</v>
      </c>
      <c r="B733" s="3" t="str">
        <f t="shared" ca="1" si="13"/>
        <v>OG732</v>
      </c>
      <c r="C733" s="219" t="s">
        <v>111</v>
      </c>
      <c r="D733" s="4">
        <f ca="1">COUNTIF('2.Tissue'!C:C,B733)</f>
        <v>0</v>
      </c>
      <c r="E733" s="4">
        <f ca="1">COUNTIFS('3.DNAExtractions'!$E:$E,$B733,'3.DNAExtractions'!$D:$D,E$1)</f>
        <v>0</v>
      </c>
      <c r="F733" s="2" t="str" cm="1">
        <f t="array" aca="1" ref="F733" ca="1">IF(
    COUNTIFS('3.DNAExtractions'!E:E, B733, '3.DNAExtractions'!Y:Y, "Y") &gt; 0,
    _xlfn.TEXTJOIN(", ", TRUE, IF(('3.DNAExtractions'!E:E = B733) * ('3.DNAExtractions'!Y:Y = "Y"), '3.DNAExtractions'!D:D, "")),
    IF(
        COUNTIFS('3.DNAExtractions'!E:E, B733, '3.DNAExtractions'!X:X, "Y") &gt; 0,
        _xlfn.TEXTJOIN(", ", TRUE, IF(('3.DNAExtractions'!E:E = B733) * ('3.DNAExtractions'!X:X = "Y"), '3.DNAExtractions'!D:D, "")),
        "Awaiting Status"
    )
)</f>
        <v>Awaiting Status</v>
      </c>
      <c r="G733" s="45"/>
      <c r="H733" s="8" t="str" cm="1">
        <f t="array" aca="1" ref="H733" ca="1">IF(
    G733="N",
    "",
    IF(
        COUNTIFS('4.Illumina'!E:E, B733, '4.Illumina'!R:R, "Y") &gt; 0,
        _xlfn.TEXTJOIN(", ", TRUE, IF(('4.Illumina'!E:E = B733) * ('4.Illumina'!R:R = "Y"), '4.Illumina'!D:D, "")),
        IF(
            COUNTIFS('4.Illumina'!E:E, B733, '4.Illumina'!Q:Q, "Y") &gt; 0,
            _xlfn.TEXTJOIN(", ", TRUE, IF(('4.Illumina'!E:E = B733) * ('4.Illumina'!Q:Q = "Y"), '4.Illumina'!D:D, "")),
            "Awaiting Status"
        )
    )
)</f>
        <v>Awaiting Status</v>
      </c>
      <c r="J733" s="56" t="str" cm="1">
        <f t="array" aca="1" ref="J733" ca="1">IF(
    I733="N",
    "",
    IF(
        COUNTIFS('4.PacBio'!E:E, B733, '4.PacBio'!W:W, "Y") &gt; 0,
        _xlfn.TEXTJOIN(", ", TRUE, IF(('4.PacBio'!E:E = B733) * ('4.PacBio'!W:W = "Y"), '4.PacBio'!D:D, "")),
        IF(
            COUNTIFS('4.PacBio'!E:E, B733, '4.PacBio'!V:V, "Y") &gt; 0,
            _xlfn.TEXTJOIN(", ", TRUE, IF(('4.PacBio'!E:E = B733) * ('4.PacBio'!V:V = "Y"), '4.PacBio'!D:D, "")),
            "Awaiting Status"
        )
    )
)</f>
        <v>Awaiting Status</v>
      </c>
      <c r="L733" s="8" t="str" cm="1">
        <f t="array" aca="1" ref="L733" ca="1">IF(
    K733="N",
    "",
    IF(
        COUNTIFS('4.HiCLibrary'!E:E, B733, '4.HiCLibrary'!V:V, "Y") &gt; 0,
        _xlfn.TEXTJOIN(", ", TRUE, IF(('4.HiCLibrary'!E:E = B733) * ('4.HiCLibrary'!V:V = "Y"), '4.HiCLibrary'!D:D, "")),
        IF(
            COUNTIFS('4.HiCLibrary'!E:E, B733, '4.HiCLibrary'!U:U, "Y") &gt; 0,
            _xlfn.TEXTJOIN(", ", TRUE, IF(('4.HiCLibrary'!E:E = B733) * ('4.HiCLibrary'!U:U = "Y"), '4.HiCLibrary'!D:D, "")),
            "Awaiting Status"
        )
    )
)</f>
        <v>Awaiting Status</v>
      </c>
      <c r="M733" s="47"/>
      <c r="N733" s="56" t="str" cm="1">
        <f t="array" aca="1" ref="N733" ca="1">IF(
    M733="N",
    "",
    IF(
        COUNTIFS('4.ONT'!E:E, B733, '4.ONT'!Q:Q, "Y") &gt; 0,
        _xlfn.TEXTJOIN(", ", TRUE, IF(('4.ONT'!E:E = B733) * ('4.ONT'!Q:Q = "Y"), '4.ONT'!D:D, "")),
        IF(
            COUNTIFS('4.ONT'!E:E, B733, '4.ONT'!P:P, "Y") &gt; 0,
            _xlfn.TEXTJOIN(", ", TRUE, IF(('4.ONT'!E:E = B733) * ('4.ONT'!P:P = "Y"), '4.ONT'!D:D, "")),
            "Awaiting Status"
        )
    )
)</f>
        <v>Awaiting Status</v>
      </c>
      <c r="O733" s="60"/>
      <c r="P733" s="60" t="str" cm="1">
        <f t="array" aca="1" ref="P733" ca="1">IF(
    O733="N",
    "",
    IF(
        COUNTIFS('3.RNAExtractions'!E:E, B733, '3.RNAExtractions'!Z:Z, "Y") &gt; 0,
        _xlfn.TEXTJOIN(", ", TRUE, IF(('3.RNAExtractions'!E:E = B733) * ('3.RNAExtractions'!Z:Z = "Y"), '3.RNAExtractions'!D:D, "")),
        IF(
            COUNTIFS('3.RNAExtractions'!E:E, B733, '3.RNAExtractions'!Y:Y, "Y") &gt; 0,
            _xlfn.TEXTJOIN(", ", TRUE, IF(('3.RNAExtractions'!E:E = B733) * ('3.RNAExtractions'!Y:Y = "Y"), '3.RNAExtractions'!D:D, "")),
            "Awaiting Status"
        )
    )
)</f>
        <v>Awaiting Status</v>
      </c>
      <c r="Q733" s="60"/>
      <c r="R733" s="60" t="str" cm="1">
        <f t="array" aca="1" ref="R733" ca="1">IF(
    Q733="N",
    "",
    IF(
        COUNTIFS('4.RNAIllumina'!E:E, B733, '4.RNAIllumina'!Y:Y, "Y") &gt; 0,
        _xlfn.TEXTJOIN(", ", TRUE, IF(('4.RNAIllumina'!E:E = B733) * ('4.RNAIllumina'!Y:Y = "Y"), '4.RNAIllumina'!D:D, "")),
        IF(
            COUNTIFS('4.RNAIllumina'!E:E, B733, '4.RNAIllumina'!X:X, "Y") &gt; 0,
            _xlfn.TEXTJOIN(", ", TRUE, IF(('4.RNAIllumina'!E:E = B733) * ('4.RNAIllumina'!X:X = "Y"), '4.RNAIllumina'!D:D, "")),
            "Awaiting Status"
        )
    )
)</f>
        <v>Awaiting Status</v>
      </c>
      <c r="T733" s="6" t="str">
        <f ca="1">VLOOKUP($B733,'1.MetaData'!$B:$H,2,FALSE)</f>
        <v>Chae_mela</v>
      </c>
      <c r="U733" s="7" t="str">
        <f ca="1">VLOOKUP($B733,'1.MetaData'!$B:$H,3,FALSE)</f>
        <v>Chaetodon melannotus</v>
      </c>
      <c r="V733" s="7" t="str">
        <f ca="1">VLOOKUP($B733,'1.MetaData'!$B:$H,4,FALSE)</f>
        <v>Blackback butterflyfish</v>
      </c>
      <c r="W733" s="6" t="str">
        <f ca="1">VLOOKUP($B733,'1.MetaData'!$B:$H,5,FALSE)</f>
        <v>Cairns Marine, Cairns Marine</v>
      </c>
      <c r="X733" s="6" t="str">
        <f ca="1">VLOOKUP($B733,'1.MetaData'!$B:$H,6,FALSE)</f>
        <v>Matthew McGee</v>
      </c>
      <c r="Z733"/>
    </row>
    <row r="734" spans="1:26" hidden="1" x14ac:dyDescent="0.25">
      <c r="A734" s="17">
        <v>733</v>
      </c>
      <c r="B734" s="3" t="str">
        <f t="shared" ca="1" si="13"/>
        <v>OG733</v>
      </c>
      <c r="C734" s="219" t="s">
        <v>107</v>
      </c>
      <c r="D734" s="4">
        <f ca="1">COUNTIF('2.Tissue'!C:C,B734)</f>
        <v>0</v>
      </c>
      <c r="E734" s="4">
        <f ca="1">COUNTIFS('3.DNAExtractions'!$E:$E,$B734,'3.DNAExtractions'!$D:$D,E$1)</f>
        <v>0</v>
      </c>
      <c r="F734" s="2" t="str" cm="1">
        <f t="array" aca="1" ref="F734" ca="1">IF(
    COUNTIFS('3.DNAExtractions'!E:E, B734, '3.DNAExtractions'!Y:Y, "Y") &gt; 0,
    _xlfn.TEXTJOIN(", ", TRUE, IF(('3.DNAExtractions'!E:E = B734) * ('3.DNAExtractions'!Y:Y = "Y"), '3.DNAExtractions'!D:D, "")),
    IF(
        COUNTIFS('3.DNAExtractions'!E:E, B734, '3.DNAExtractions'!X:X, "Y") &gt; 0,
        _xlfn.TEXTJOIN(", ", TRUE, IF(('3.DNAExtractions'!E:E = B734) * ('3.DNAExtractions'!X:X = "Y"), '3.DNAExtractions'!D:D, "")),
        "Awaiting Status"
    )
)</f>
        <v>Awaiting Status</v>
      </c>
      <c r="G734" s="26" t="s">
        <v>94</v>
      </c>
      <c r="H734" s="8" t="str" cm="1">
        <f t="array" aca="1" ref="H734" ca="1">IF(
    G734="N",
    "",
    IF(
        COUNTIFS('4.Illumina'!E:E, B734, '4.Illumina'!R:R, "Y") &gt; 0,
        _xlfn.TEXTJOIN(", ", TRUE, IF(('4.Illumina'!E:E = B734) * ('4.Illumina'!R:R = "Y"), '4.Illumina'!D:D, "")),
        IF(
            COUNTIFS('4.Illumina'!E:E, B734, '4.Illumina'!Q:Q, "Y") &gt; 0,
            _xlfn.TEXTJOIN(", ", TRUE, IF(('4.Illumina'!E:E = B734) * ('4.Illumina'!Q:Q = "Y"), '4.Illumina'!D:D, "")),
            "Awaiting Status"
        )
    )
)</f>
        <v/>
      </c>
      <c r="I734" s="26" t="s">
        <v>94</v>
      </c>
      <c r="J734" s="56" t="str" cm="1">
        <f t="array" aca="1" ref="J734" ca="1">IF(
    I734="N",
    "",
    IF(
        COUNTIFS('4.PacBio'!E:E, B734, '4.PacBio'!W:W, "Y") &gt; 0,
        _xlfn.TEXTJOIN(", ", TRUE, IF(('4.PacBio'!E:E = B734) * ('4.PacBio'!W:W = "Y"), '4.PacBio'!D:D, "")),
        IF(
            COUNTIFS('4.PacBio'!E:E, B734, '4.PacBio'!V:V, "Y") &gt; 0,
            _xlfn.TEXTJOIN(", ", TRUE, IF(('4.PacBio'!E:E = B734) * ('4.PacBio'!V:V = "Y"), '4.PacBio'!D:D, "")),
            "Awaiting Status"
        )
    )
)</f>
        <v/>
      </c>
      <c r="K734" s="26" t="s">
        <v>94</v>
      </c>
      <c r="L734" s="8" t="str" cm="1">
        <f t="array" aca="1" ref="L734" ca="1">IF(
    K734="N",
    "",
    IF(
        COUNTIFS('4.HiCLibrary'!E:E, B734, '4.HiCLibrary'!V:V, "Y") &gt; 0,
        _xlfn.TEXTJOIN(", ", TRUE, IF(('4.HiCLibrary'!E:E = B734) * ('4.HiCLibrary'!V:V = "Y"), '4.HiCLibrary'!D:D, "")),
        IF(
            COUNTIFS('4.HiCLibrary'!E:E, B734, '4.HiCLibrary'!U:U, "Y") &gt; 0,
            _xlfn.TEXTJOIN(", ", TRUE, IF(('4.HiCLibrary'!E:E = B734) * ('4.HiCLibrary'!U:U = "Y"), '4.HiCLibrary'!D:D, "")),
            "Awaiting Status"
        )
    )
)</f>
        <v/>
      </c>
      <c r="M734" s="26" t="s">
        <v>94</v>
      </c>
      <c r="N734" s="56" t="str" cm="1">
        <f t="array" aca="1" ref="N734" ca="1">IF(
    M734="N",
    "",
    IF(
        COUNTIFS('4.ONT'!E:E, B734, '4.ONT'!Q:Q, "Y") &gt; 0,
        _xlfn.TEXTJOIN(", ", TRUE, IF(('4.ONT'!E:E = B734) * ('4.ONT'!Q:Q = "Y"), '4.ONT'!D:D, "")),
        IF(
            COUNTIFS('4.ONT'!E:E, B734, '4.ONT'!P:P, "Y") &gt; 0,
            _xlfn.TEXTJOIN(", ", TRUE, IF(('4.ONT'!E:E = B734) * ('4.ONT'!P:P = "Y"), '4.ONT'!D:D, "")),
            "Awaiting Status"
        )
    )
)</f>
        <v/>
      </c>
      <c r="O734" s="26" t="s">
        <v>94</v>
      </c>
      <c r="P734" s="60" t="str" cm="1">
        <f t="array" aca="1" ref="P734" ca="1">IF(
    O734="N",
    "",
    IF(
        COUNTIFS('3.RNAExtractions'!E:E, B734, '3.RNAExtractions'!Z:Z, "Y") &gt; 0,
        _xlfn.TEXTJOIN(", ", TRUE, IF(('3.RNAExtractions'!E:E = B734) * ('3.RNAExtractions'!Z:Z = "Y"), '3.RNAExtractions'!D:D, "")),
        IF(
            COUNTIFS('3.RNAExtractions'!E:E, B734, '3.RNAExtractions'!Y:Y, "Y") &gt; 0,
            _xlfn.TEXTJOIN(", ", TRUE, IF(('3.RNAExtractions'!E:E = B734) * ('3.RNAExtractions'!Y:Y = "Y"), '3.RNAExtractions'!D:D, "")),
            "Awaiting Status"
        )
    )
)</f>
        <v/>
      </c>
      <c r="Q734" s="26" t="s">
        <v>94</v>
      </c>
      <c r="R734" s="60" t="str" cm="1">
        <f t="array" aca="1" ref="R734" ca="1">IF(
    Q734="N",
    "",
    IF(
        COUNTIFS('4.RNAIllumina'!E:E, B734, '4.RNAIllumina'!Y:Y, "Y") &gt; 0,
        _xlfn.TEXTJOIN(", ", TRUE, IF(('4.RNAIllumina'!E:E = B734) * ('4.RNAIllumina'!Y:Y = "Y"), '4.RNAIllumina'!D:D, "")),
        IF(
            COUNTIFS('4.RNAIllumina'!E:E, B734, '4.RNAIllumina'!X:X, "Y") &gt; 0,
            _xlfn.TEXTJOIN(", ", TRUE, IF(('4.RNAIllumina'!E:E = B734) * ('4.RNAIllumina'!X:X = "Y"), '4.RNAIllumina'!D:D, "")),
            "Awaiting Status"
        )
    )
)</f>
        <v/>
      </c>
      <c r="T734" s="6" t="str">
        <f ca="1">VLOOKUP($B734,'1.MetaData'!$B:$H,2,FALSE)</f>
        <v>Acan_nigr</v>
      </c>
      <c r="U734" s="7" t="str">
        <f ca="1">VLOOKUP($B734,'1.MetaData'!$B:$H,3,FALSE)</f>
        <v>Acanthurus nigrofuscus</v>
      </c>
      <c r="V734" s="7" t="str">
        <f ca="1">VLOOKUP($B734,'1.MetaData'!$B:$H,4,FALSE)</f>
        <v>Brown surgeonfish</v>
      </c>
      <c r="W734" s="6" t="str">
        <f ca="1">VLOOKUP($B734,'1.MetaData'!$B:$H,5,FALSE)</f>
        <v>Cairns Marine, Cairns Marine</v>
      </c>
      <c r="X734" s="6" t="str">
        <f ca="1">VLOOKUP($B734,'1.MetaData'!$B:$H,6,FALSE)</f>
        <v>Matthew McGee</v>
      </c>
      <c r="Z734"/>
    </row>
    <row r="735" spans="1:26" hidden="1" x14ac:dyDescent="0.25">
      <c r="A735" s="17">
        <v>734</v>
      </c>
      <c r="B735" s="3" t="str">
        <f t="shared" ca="1" si="13"/>
        <v>OG734</v>
      </c>
      <c r="C735" s="219" t="s">
        <v>107</v>
      </c>
      <c r="D735" s="4">
        <f ca="1">COUNTIF('2.Tissue'!C:C,B735)</f>
        <v>0</v>
      </c>
      <c r="E735" s="4">
        <f ca="1">COUNTIFS('3.DNAExtractions'!$E:$E,$B735,'3.DNAExtractions'!$D:$D,E$1)</f>
        <v>0</v>
      </c>
      <c r="F735" s="2" t="str" cm="1">
        <f t="array" aca="1" ref="F735" ca="1">IF(
    COUNTIFS('3.DNAExtractions'!E:E, B735, '3.DNAExtractions'!Y:Y, "Y") &gt; 0,
    _xlfn.TEXTJOIN(", ", TRUE, IF(('3.DNAExtractions'!E:E = B735) * ('3.DNAExtractions'!Y:Y = "Y"), '3.DNAExtractions'!D:D, "")),
    IF(
        COUNTIFS('3.DNAExtractions'!E:E, B735, '3.DNAExtractions'!X:X, "Y") &gt; 0,
        _xlfn.TEXTJOIN(", ", TRUE, IF(('3.DNAExtractions'!E:E = B735) * ('3.DNAExtractions'!X:X = "Y"), '3.DNAExtractions'!D:D, "")),
        "Awaiting Status"
    )
)</f>
        <v>Awaiting Status</v>
      </c>
      <c r="G735" s="26" t="s">
        <v>94</v>
      </c>
      <c r="H735" s="8" t="str" cm="1">
        <f t="array" aca="1" ref="H735" ca="1">IF(
    G735="N",
    "",
    IF(
        COUNTIFS('4.Illumina'!E:E, B735, '4.Illumina'!R:R, "Y") &gt; 0,
        _xlfn.TEXTJOIN(", ", TRUE, IF(('4.Illumina'!E:E = B735) * ('4.Illumina'!R:R = "Y"), '4.Illumina'!D:D, "")),
        IF(
            COUNTIFS('4.Illumina'!E:E, B735, '4.Illumina'!Q:Q, "Y") &gt; 0,
            _xlfn.TEXTJOIN(", ", TRUE, IF(('4.Illumina'!E:E = B735) * ('4.Illumina'!Q:Q = "Y"), '4.Illumina'!D:D, "")),
            "Awaiting Status"
        )
    )
)</f>
        <v/>
      </c>
      <c r="I735" s="26" t="s">
        <v>94</v>
      </c>
      <c r="J735" s="56" t="str" cm="1">
        <f t="array" aca="1" ref="J735" ca="1">IF(
    I735="N",
    "",
    IF(
        COUNTIFS('4.PacBio'!E:E, B735, '4.PacBio'!W:W, "Y") &gt; 0,
        _xlfn.TEXTJOIN(", ", TRUE, IF(('4.PacBio'!E:E = B735) * ('4.PacBio'!W:W = "Y"), '4.PacBio'!D:D, "")),
        IF(
            COUNTIFS('4.PacBio'!E:E, B735, '4.PacBio'!V:V, "Y") &gt; 0,
            _xlfn.TEXTJOIN(", ", TRUE, IF(('4.PacBio'!E:E = B735) * ('4.PacBio'!V:V = "Y"), '4.PacBio'!D:D, "")),
            "Awaiting Status"
        )
    )
)</f>
        <v/>
      </c>
      <c r="K735" s="181" t="s">
        <v>94</v>
      </c>
      <c r="L735" s="8" t="str" cm="1">
        <f t="array" aca="1" ref="L735" ca="1">IF(
    K735="N",
    "",
    IF(
        COUNTIFS('4.HiCLibrary'!E:E, B735, '4.HiCLibrary'!V:V, "Y") &gt; 0,
        _xlfn.TEXTJOIN(", ", TRUE, IF(('4.HiCLibrary'!E:E = B735) * ('4.HiCLibrary'!V:V = "Y"), '4.HiCLibrary'!D:D, "")),
        IF(
            COUNTIFS('4.HiCLibrary'!E:E, B735, '4.HiCLibrary'!U:U, "Y") &gt; 0,
            _xlfn.TEXTJOIN(", ", TRUE, IF(('4.HiCLibrary'!E:E = B735) * ('4.HiCLibrary'!U:U = "Y"), '4.HiCLibrary'!D:D, "")),
            "Awaiting Status"
        )
    )
)</f>
        <v/>
      </c>
      <c r="M735" s="26" t="s">
        <v>94</v>
      </c>
      <c r="N735" s="56" t="str" cm="1">
        <f t="array" aca="1" ref="N735" ca="1">IF(
    M735="N",
    "",
    IF(
        COUNTIFS('4.ONT'!E:E, B735, '4.ONT'!Q:Q, "Y") &gt; 0,
        _xlfn.TEXTJOIN(", ", TRUE, IF(('4.ONT'!E:E = B735) * ('4.ONT'!Q:Q = "Y"), '4.ONT'!D:D, "")),
        IF(
            COUNTIFS('4.ONT'!E:E, B735, '4.ONT'!P:P, "Y") &gt; 0,
            _xlfn.TEXTJOIN(", ", TRUE, IF(('4.ONT'!E:E = B735) * ('4.ONT'!P:P = "Y"), '4.ONT'!D:D, "")),
            "Awaiting Status"
        )
    )
)</f>
        <v/>
      </c>
      <c r="O735" s="26" t="s">
        <v>94</v>
      </c>
      <c r="P735" s="60" t="str" cm="1">
        <f t="array" aca="1" ref="P735" ca="1">IF(
    O735="N",
    "",
    IF(
        COUNTIFS('3.RNAExtractions'!E:E, B735, '3.RNAExtractions'!Z:Z, "Y") &gt; 0,
        _xlfn.TEXTJOIN(", ", TRUE, IF(('3.RNAExtractions'!E:E = B735) * ('3.RNAExtractions'!Z:Z = "Y"), '3.RNAExtractions'!D:D, "")),
        IF(
            COUNTIFS('3.RNAExtractions'!E:E, B735, '3.RNAExtractions'!Y:Y, "Y") &gt; 0,
            _xlfn.TEXTJOIN(", ", TRUE, IF(('3.RNAExtractions'!E:E = B735) * ('3.RNAExtractions'!Y:Y = "Y"), '3.RNAExtractions'!D:D, "")),
            "Awaiting Status"
        )
    )
)</f>
        <v/>
      </c>
      <c r="Q735" s="26" t="s">
        <v>94</v>
      </c>
      <c r="R735" s="60" t="str" cm="1">
        <f t="array" aca="1" ref="R735" ca="1">IF(
    Q735="N",
    "",
    IF(
        COUNTIFS('4.RNAIllumina'!E:E, B735, '4.RNAIllumina'!Y:Y, "Y") &gt; 0,
        _xlfn.TEXTJOIN(", ", TRUE, IF(('4.RNAIllumina'!E:E = B735) * ('4.RNAIllumina'!Y:Y = "Y"), '4.RNAIllumina'!D:D, "")),
        IF(
            COUNTIFS('4.RNAIllumina'!E:E, B735, '4.RNAIllumina'!X:X, "Y") &gt; 0,
            _xlfn.TEXTJOIN(", ", TRUE, IF(('4.RNAIllumina'!E:E = B735) * ('4.RNAIllumina'!X:X = "Y"), '4.RNAIllumina'!D:D, "")),
            "Awaiting Status"
        )
    )
)</f>
        <v/>
      </c>
      <c r="T735" s="6" t="str">
        <f ca="1">VLOOKUP($B735,'1.MetaData'!$B:$H,2,FALSE)</f>
        <v>Scar_long</v>
      </c>
      <c r="U735" s="7" t="str">
        <f ca="1">VLOOKUP($B735,'1.MetaData'!$B:$H,3,FALSE)</f>
        <v>Scarus longipinnis</v>
      </c>
      <c r="V735" s="7" t="str">
        <f ca="1">VLOOKUP($B735,'1.MetaData'!$B:$H,4,FALSE)</f>
        <v>Highfin parrotfish</v>
      </c>
      <c r="W735" s="6" t="str">
        <f ca="1">VLOOKUP($B735,'1.MetaData'!$B:$H,5,FALSE)</f>
        <v>Cairns Marine, Cairns Marine</v>
      </c>
      <c r="X735" s="6" t="str">
        <f ca="1">VLOOKUP($B735,'1.MetaData'!$B:$H,6,FALSE)</f>
        <v>Matthew McGee</v>
      </c>
      <c r="Z735"/>
    </row>
    <row r="736" spans="1:26" hidden="1" x14ac:dyDescent="0.25">
      <c r="A736" s="17">
        <v>735</v>
      </c>
      <c r="B736" s="3" t="str">
        <f t="shared" ca="1" si="13"/>
        <v>OG735</v>
      </c>
      <c r="C736" s="219" t="s">
        <v>111</v>
      </c>
      <c r="D736" s="4">
        <f ca="1">COUNTIF('2.Tissue'!C:C,B736)</f>
        <v>2</v>
      </c>
      <c r="E736" s="4">
        <f ca="1">COUNTIFS('3.DNAExtractions'!$E:$E,$B736,'3.DNAExtractions'!$D:$D,E$1)</f>
        <v>0</v>
      </c>
      <c r="F736" s="2" t="str" cm="1">
        <f t="array" aca="1" ref="F736" ca="1">IF(
    COUNTIFS('3.DNAExtractions'!E:E, B736, '3.DNAExtractions'!Y:Y, "Y") &gt; 0,
    _xlfn.TEXTJOIN(", ", TRUE, IF(('3.DNAExtractions'!E:E = B736) * ('3.DNAExtractions'!Y:Y = "Y"), '3.DNAExtractions'!D:D, "")),
    IF(
        COUNTIFS('3.DNAExtractions'!E:E, B736, '3.DNAExtractions'!X:X, "Y") &gt; 0,
        _xlfn.TEXTJOIN(", ", TRUE, IF(('3.DNAExtractions'!E:E = B736) * ('3.DNAExtractions'!X:X = "Y"), '3.DNAExtractions'!D:D, "")),
        "Awaiting Status"
    )
)</f>
        <v>Awaiting Status</v>
      </c>
      <c r="G736" s="45"/>
      <c r="H736" s="8" t="str" cm="1">
        <f t="array" aca="1" ref="H736" ca="1">IF(
    G736="N",
    "",
    IF(
        COUNTIFS('4.Illumina'!E:E, B736, '4.Illumina'!R:R, "Y") &gt; 0,
        _xlfn.TEXTJOIN(", ", TRUE, IF(('4.Illumina'!E:E = B736) * ('4.Illumina'!R:R = "Y"), '4.Illumina'!D:D, "")),
        IF(
            COUNTIFS('4.Illumina'!E:E, B736, '4.Illumina'!Q:Q, "Y") &gt; 0,
            _xlfn.TEXTJOIN(", ", TRUE, IF(('4.Illumina'!E:E = B736) * ('4.Illumina'!Q:Q = "Y"), '4.Illumina'!D:D, "")),
            "Awaiting Status"
        )
    )
)</f>
        <v>Awaiting Status</v>
      </c>
      <c r="J736" s="56" t="str" cm="1">
        <f t="array" aca="1" ref="J736" ca="1">IF(
    I736="N",
    "",
    IF(
        COUNTIFS('4.PacBio'!E:E, B736, '4.PacBio'!W:W, "Y") &gt; 0,
        _xlfn.TEXTJOIN(", ", TRUE, IF(('4.PacBio'!E:E = B736) * ('4.PacBio'!W:W = "Y"), '4.PacBio'!D:D, "")),
        IF(
            COUNTIFS('4.PacBio'!E:E, B736, '4.PacBio'!V:V, "Y") &gt; 0,
            _xlfn.TEXTJOIN(", ", TRUE, IF(('4.PacBio'!E:E = B736) * ('4.PacBio'!V:V = "Y"), '4.PacBio'!D:D, "")),
            "Awaiting Status"
        )
    )
)</f>
        <v>Awaiting Status</v>
      </c>
      <c r="L736" s="8" t="str" cm="1">
        <f t="array" aca="1" ref="L736" ca="1">IF(
    K736="N",
    "",
    IF(
        COUNTIFS('4.HiCLibrary'!E:E, B736, '4.HiCLibrary'!V:V, "Y") &gt; 0,
        _xlfn.TEXTJOIN(", ", TRUE, IF(('4.HiCLibrary'!E:E = B736) * ('4.HiCLibrary'!V:V = "Y"), '4.HiCLibrary'!D:D, "")),
        IF(
            COUNTIFS('4.HiCLibrary'!E:E, B736, '4.HiCLibrary'!U:U, "Y") &gt; 0,
            _xlfn.TEXTJOIN(", ", TRUE, IF(('4.HiCLibrary'!E:E = B736) * ('4.HiCLibrary'!U:U = "Y"), '4.HiCLibrary'!D:D, "")),
            "Awaiting Status"
        )
    )
)</f>
        <v>Awaiting Status</v>
      </c>
      <c r="M736" s="47"/>
      <c r="N736" s="56" t="str" cm="1">
        <f t="array" aca="1" ref="N736" ca="1">IF(
    M736="N",
    "",
    IF(
        COUNTIFS('4.ONT'!E:E, B736, '4.ONT'!Q:Q, "Y") &gt; 0,
        _xlfn.TEXTJOIN(", ", TRUE, IF(('4.ONT'!E:E = B736) * ('4.ONT'!Q:Q = "Y"), '4.ONT'!D:D, "")),
        IF(
            COUNTIFS('4.ONT'!E:E, B736, '4.ONT'!P:P, "Y") &gt; 0,
            _xlfn.TEXTJOIN(", ", TRUE, IF(('4.ONT'!E:E = B736) * ('4.ONT'!P:P = "Y"), '4.ONT'!D:D, "")),
            "Awaiting Status"
        )
    )
)</f>
        <v>Awaiting Status</v>
      </c>
      <c r="O736" s="60"/>
      <c r="P736" s="60" t="str" cm="1">
        <f t="array" aca="1" ref="P736" ca="1">IF(
    O736="N",
    "",
    IF(
        COUNTIFS('3.RNAExtractions'!E:E, B736, '3.RNAExtractions'!Z:Z, "Y") &gt; 0,
        _xlfn.TEXTJOIN(", ", TRUE, IF(('3.RNAExtractions'!E:E = B736) * ('3.RNAExtractions'!Z:Z = "Y"), '3.RNAExtractions'!D:D, "")),
        IF(
            COUNTIFS('3.RNAExtractions'!E:E, B736, '3.RNAExtractions'!Y:Y, "Y") &gt; 0,
            _xlfn.TEXTJOIN(", ", TRUE, IF(('3.RNAExtractions'!E:E = B736) * ('3.RNAExtractions'!Y:Y = "Y"), '3.RNAExtractions'!D:D, "")),
            "Awaiting Status"
        )
    )
)</f>
        <v>Awaiting Status</v>
      </c>
      <c r="Q736" s="60"/>
      <c r="R736" s="60" t="str" cm="1">
        <f t="array" aca="1" ref="R736" ca="1">IF(
    Q736="N",
    "",
    IF(
        COUNTIFS('4.RNAIllumina'!E:E, B736, '4.RNAIllumina'!Y:Y, "Y") &gt; 0,
        _xlfn.TEXTJOIN(", ", TRUE, IF(('4.RNAIllumina'!E:E = B736) * ('4.RNAIllumina'!Y:Y = "Y"), '4.RNAIllumina'!D:D, "")),
        IF(
            COUNTIFS('4.RNAIllumina'!E:E, B736, '4.RNAIllumina'!X:X, "Y") &gt; 0,
            _xlfn.TEXTJOIN(", ", TRUE, IF(('4.RNAIllumina'!E:E = B736) * ('4.RNAIllumina'!X:X = "Y"), '4.RNAIllumina'!D:D, "")),
            "Awaiting Status"
        )
    )
)</f>
        <v>Awaiting Status</v>
      </c>
      <c r="T736" s="6" t="str">
        <f ca="1">VLOOKUP($B736,'1.MetaData'!$B:$H,2,FALSE)</f>
        <v>Bodi_leuc</v>
      </c>
      <c r="U736" s="7" t="str">
        <f ca="1">VLOOKUP($B736,'1.MetaData'!$B:$H,3,FALSE)</f>
        <v>Bodianus leucosticticus</v>
      </c>
      <c r="V736" s="7" t="str">
        <f ca="1">VLOOKUP($B736,'1.MetaData'!$B:$H,4,FALSE)</f>
        <v>Lined hogfish</v>
      </c>
      <c r="W736" s="6" t="str">
        <f ca="1">VLOOKUP($B736,'1.MetaData'!$B:$H,5,FALSE)</f>
        <v>Cairns Marine, Cairns Marine</v>
      </c>
      <c r="X736" s="6" t="str">
        <f ca="1">VLOOKUP($B736,'1.MetaData'!$B:$H,6,FALSE)</f>
        <v>Matthew McGee</v>
      </c>
      <c r="Z736"/>
    </row>
    <row r="737" spans="1:26" hidden="1" x14ac:dyDescent="0.25">
      <c r="A737" s="17">
        <v>736</v>
      </c>
      <c r="B737" s="3" t="str">
        <f t="shared" ca="1" si="13"/>
        <v>OG736</v>
      </c>
      <c r="C737" s="219" t="s">
        <v>93</v>
      </c>
      <c r="D737" s="4">
        <f ca="1">COUNTIF('2.Tissue'!C:C,B737)</f>
        <v>2</v>
      </c>
      <c r="E737" s="4">
        <f ca="1">COUNTIFS('3.DNAExtractions'!$E:$E,$B737,'3.DNAExtractions'!$D:$D,E$1)</f>
        <v>1</v>
      </c>
      <c r="F737" s="2" t="str" cm="1">
        <f t="array" aca="1" ref="F737" ca="1">IF(
    COUNTIFS('3.DNAExtractions'!E:E, B737, '3.DNAExtractions'!Y:Y, "Y") &gt; 0,
    _xlfn.TEXTJOIN(", ", TRUE, IF(('3.DNAExtractions'!E:E = B737) * ('3.DNAExtractions'!Y:Y = "Y"), '3.DNAExtractions'!D:D, "")),
    IF(
        COUNTIFS('3.DNAExtractions'!E:E, B737, '3.DNAExtractions'!X:X, "Y") &gt; 0,
        _xlfn.TEXTJOIN(", ", TRUE, IF(('3.DNAExtractions'!E:E = B737) * ('3.DNAExtractions'!X:X = "Y"), '3.DNAExtractions'!D:D, "")),
        "Awaiting Status"
    )
)</f>
        <v>Extracted</v>
      </c>
      <c r="G737" s="45" t="s">
        <v>92</v>
      </c>
      <c r="H737" s="8" t="str" cm="1">
        <f t="array" aca="1" ref="H737" ca="1">IF(
    G737="N",
    "",
    IF(
        COUNTIFS('4.Illumina'!E:E, B737, '4.Illumina'!R:R, "Y") &gt; 0,
        _xlfn.TEXTJOIN(", ", TRUE, IF(('4.Illumina'!E:E = B737) * ('4.Illumina'!R:R = "Y"), '4.Illumina'!D:D, "")),
        IF(
            COUNTIFS('4.Illumina'!E:E, B737, '4.Illumina'!Q:Q, "Y") &gt; 0,
            _xlfn.TEXTJOIN(", ", TRUE, IF(('4.Illumina'!E:E = B737) * ('4.Illumina'!Q:Q = "Y"), '4.Illumina'!D:D, "")),
            "Awaiting Status"
        )
    )
)</f>
        <v>Sequenced</v>
      </c>
      <c r="I737" s="181" t="s">
        <v>94</v>
      </c>
      <c r="J737" s="56" t="str" cm="1">
        <f t="array" aca="1" ref="J737" ca="1">IF(
    I737="N",
    "",
    IF(
        COUNTIFS('4.PacBio'!E:E, B737, '4.PacBio'!W:W, "Y") &gt; 0,
        _xlfn.TEXTJOIN(", ", TRUE, IF(('4.PacBio'!E:E = B737) * ('4.PacBio'!W:W = "Y"), '4.PacBio'!D:D, "")),
        IF(
            COUNTIFS('4.PacBio'!E:E, B737, '4.PacBio'!V:V, "Y") &gt; 0,
            _xlfn.TEXTJOIN(", ", TRUE, IF(('4.PacBio'!E:E = B737) * ('4.PacBio'!V:V = "Y"), '4.PacBio'!D:D, "")),
            "Awaiting Status"
        )
    )
)</f>
        <v/>
      </c>
      <c r="K737" s="181" t="s">
        <v>94</v>
      </c>
      <c r="L737" s="8" t="str" cm="1">
        <f t="array" aca="1" ref="L737" ca="1">IF(
    K737="N",
    "",
    IF(
        COUNTIFS('4.HiCLibrary'!E:E, B737, '4.HiCLibrary'!V:V, "Y") &gt; 0,
        _xlfn.TEXTJOIN(", ", TRUE, IF(('4.HiCLibrary'!E:E = B737) * ('4.HiCLibrary'!V:V = "Y"), '4.HiCLibrary'!D:D, "")),
        IF(
            COUNTIFS('4.HiCLibrary'!E:E, B737, '4.HiCLibrary'!U:U, "Y") &gt; 0,
            _xlfn.TEXTJOIN(", ", TRUE, IF(('4.HiCLibrary'!E:E = B737) * ('4.HiCLibrary'!U:U = "Y"), '4.HiCLibrary'!D:D, "")),
            "Awaiting Status"
        )
    )
)</f>
        <v/>
      </c>
      <c r="M737" s="181" t="s">
        <v>94</v>
      </c>
      <c r="N737" s="56" t="str" cm="1">
        <f t="array" aca="1" ref="N737" ca="1">IF(
    M737="N",
    "",
    IF(
        COUNTIFS('4.ONT'!E:E, B737, '4.ONT'!Q:Q, "Y") &gt; 0,
        _xlfn.TEXTJOIN(", ", TRUE, IF(('4.ONT'!E:E = B737) * ('4.ONT'!Q:Q = "Y"), '4.ONT'!D:D, "")),
        IF(
            COUNTIFS('4.ONT'!E:E, B737, '4.ONT'!P:P, "Y") &gt; 0,
            _xlfn.TEXTJOIN(", ", TRUE, IF(('4.ONT'!E:E = B737) * ('4.ONT'!P:P = "Y"), '4.ONT'!D:D, "")),
            "Awaiting Status"
        )
    )
)</f>
        <v/>
      </c>
      <c r="O737" s="181" t="s">
        <v>94</v>
      </c>
      <c r="P737" s="60" t="str" cm="1">
        <f t="array" aca="1" ref="P737" ca="1">IF(
    O737="N",
    "",
    IF(
        COUNTIFS('3.RNAExtractions'!E:E, B737, '3.RNAExtractions'!Z:Z, "Y") &gt; 0,
        _xlfn.TEXTJOIN(", ", TRUE, IF(('3.RNAExtractions'!E:E = B737) * ('3.RNAExtractions'!Z:Z = "Y"), '3.RNAExtractions'!D:D, "")),
        IF(
            COUNTIFS('3.RNAExtractions'!E:E, B737, '3.RNAExtractions'!Y:Y, "Y") &gt; 0,
            _xlfn.TEXTJOIN(", ", TRUE, IF(('3.RNAExtractions'!E:E = B737) * ('3.RNAExtractions'!Y:Y = "Y"), '3.RNAExtractions'!D:D, "")),
            "Awaiting Status"
        )
    )
)</f>
        <v/>
      </c>
      <c r="Q737" s="26" t="s">
        <v>94</v>
      </c>
      <c r="R737" s="60" t="str" cm="1">
        <f t="array" aca="1" ref="R737" ca="1">IF(
    Q737="N",
    "",
    IF(
        COUNTIFS('4.RNAIllumina'!E:E, B737, '4.RNAIllumina'!Y:Y, "Y") &gt; 0,
        _xlfn.TEXTJOIN(", ", TRUE, IF(('4.RNAIllumina'!E:E = B737) * ('4.RNAIllumina'!Y:Y = "Y"), '4.RNAIllumina'!D:D, "")),
        IF(
            COUNTIFS('4.RNAIllumina'!E:E, B737, '4.RNAIllumina'!X:X, "Y") &gt; 0,
            _xlfn.TEXTJOIN(", ", TRUE, IF(('4.RNAIllumina'!E:E = B737) * ('4.RNAIllumina'!X:X = "Y"), '4.RNAIllumina'!D:D, "")),
            "Awaiting Status"
        )
    )
)</f>
        <v/>
      </c>
      <c r="T737" s="6" t="str">
        <f ca="1">VLOOKUP($B737,'1.MetaData'!$B:$H,2,FALSE)</f>
        <v>Bodi_bimac</v>
      </c>
      <c r="U737" s="7" t="str">
        <f ca="1">VLOOKUP($B737,'1.MetaData'!$B:$H,3,FALSE)</f>
        <v>Bodianus bimaculatus</v>
      </c>
      <c r="V737" s="7" t="str">
        <f ca="1">VLOOKUP($B737,'1.MetaData'!$B:$H,4,FALSE)</f>
        <v>Twospot hogfish</v>
      </c>
      <c r="W737" s="6" t="str">
        <f ca="1">VLOOKUP($B737,'1.MetaData'!$B:$H,5,FALSE)</f>
        <v>Cairns Marine, Cairns Marine</v>
      </c>
      <c r="X737" s="6" t="str">
        <f ca="1">VLOOKUP($B737,'1.MetaData'!$B:$H,6,FALSE)</f>
        <v>Matthew McGee</v>
      </c>
      <c r="Z737"/>
    </row>
    <row r="738" spans="1:26" hidden="1" x14ac:dyDescent="0.25">
      <c r="A738" s="17">
        <v>737</v>
      </c>
      <c r="B738" s="3" t="str">
        <f t="shared" ca="1" si="13"/>
        <v>OG737</v>
      </c>
      <c r="C738" s="219" t="s">
        <v>111</v>
      </c>
      <c r="D738" s="4">
        <f ca="1">COUNTIF('2.Tissue'!C:C,B738)</f>
        <v>2</v>
      </c>
      <c r="E738" s="4">
        <f ca="1">COUNTIFS('3.DNAExtractions'!$E:$E,$B738,'3.DNAExtractions'!$D:$D,E$1)</f>
        <v>0</v>
      </c>
      <c r="F738" s="2" t="str" cm="1">
        <f t="array" aca="1" ref="F738" ca="1">IF(
    COUNTIFS('3.DNAExtractions'!E:E, B738, '3.DNAExtractions'!Y:Y, "Y") &gt; 0,
    _xlfn.TEXTJOIN(", ", TRUE, IF(('3.DNAExtractions'!E:E = B738) * ('3.DNAExtractions'!Y:Y = "Y"), '3.DNAExtractions'!D:D, "")),
    IF(
        COUNTIFS('3.DNAExtractions'!E:E, B738, '3.DNAExtractions'!X:X, "Y") &gt; 0,
        _xlfn.TEXTJOIN(", ", TRUE, IF(('3.DNAExtractions'!E:E = B738) * ('3.DNAExtractions'!X:X = "Y"), '3.DNAExtractions'!D:D, "")),
        "Awaiting Status"
    )
)</f>
        <v>Awaiting Status</v>
      </c>
      <c r="G738" s="45"/>
      <c r="H738" s="8" t="str" cm="1">
        <f t="array" aca="1" ref="H738" ca="1">IF(
    G738="N",
    "",
    IF(
        COUNTIFS('4.Illumina'!E:E, B738, '4.Illumina'!R:R, "Y") &gt; 0,
        _xlfn.TEXTJOIN(", ", TRUE, IF(('4.Illumina'!E:E = B738) * ('4.Illumina'!R:R = "Y"), '4.Illumina'!D:D, "")),
        IF(
            COUNTIFS('4.Illumina'!E:E, B738, '4.Illumina'!Q:Q, "Y") &gt; 0,
            _xlfn.TEXTJOIN(", ", TRUE, IF(('4.Illumina'!E:E = B738) * ('4.Illumina'!Q:Q = "Y"), '4.Illumina'!D:D, "")),
            "Awaiting Status"
        )
    )
)</f>
        <v>Awaiting Status</v>
      </c>
      <c r="J738" s="56" t="str" cm="1">
        <f t="array" aca="1" ref="J738" ca="1">IF(
    I738="N",
    "",
    IF(
        COUNTIFS('4.PacBio'!E:E, B738, '4.PacBio'!W:W, "Y") &gt; 0,
        _xlfn.TEXTJOIN(", ", TRUE, IF(('4.PacBio'!E:E = B738) * ('4.PacBio'!W:W = "Y"), '4.PacBio'!D:D, "")),
        IF(
            COUNTIFS('4.PacBio'!E:E, B738, '4.PacBio'!V:V, "Y") &gt; 0,
            _xlfn.TEXTJOIN(", ", TRUE, IF(('4.PacBio'!E:E = B738) * ('4.PacBio'!V:V = "Y"), '4.PacBio'!D:D, "")),
            "Awaiting Status"
        )
    )
)</f>
        <v>Awaiting Status</v>
      </c>
      <c r="L738" s="8" t="str" cm="1">
        <f t="array" aca="1" ref="L738" ca="1">IF(
    K738="N",
    "",
    IF(
        COUNTIFS('4.HiCLibrary'!E:E, B738, '4.HiCLibrary'!V:V, "Y") &gt; 0,
        _xlfn.TEXTJOIN(", ", TRUE, IF(('4.HiCLibrary'!E:E = B738) * ('4.HiCLibrary'!V:V = "Y"), '4.HiCLibrary'!D:D, "")),
        IF(
            COUNTIFS('4.HiCLibrary'!E:E, B738, '4.HiCLibrary'!U:U, "Y") &gt; 0,
            _xlfn.TEXTJOIN(", ", TRUE, IF(('4.HiCLibrary'!E:E = B738) * ('4.HiCLibrary'!U:U = "Y"), '4.HiCLibrary'!D:D, "")),
            "Awaiting Status"
        )
    )
)</f>
        <v>Awaiting Status</v>
      </c>
      <c r="M738" s="47"/>
      <c r="N738" s="56" t="str" cm="1">
        <f t="array" aca="1" ref="N738" ca="1">IF(
    M738="N",
    "",
    IF(
        COUNTIFS('4.ONT'!E:E, B738, '4.ONT'!Q:Q, "Y") &gt; 0,
        _xlfn.TEXTJOIN(", ", TRUE, IF(('4.ONT'!E:E = B738) * ('4.ONT'!Q:Q = "Y"), '4.ONT'!D:D, "")),
        IF(
            COUNTIFS('4.ONT'!E:E, B738, '4.ONT'!P:P, "Y") &gt; 0,
            _xlfn.TEXTJOIN(", ", TRUE, IF(('4.ONT'!E:E = B738) * ('4.ONT'!P:P = "Y"), '4.ONT'!D:D, "")),
            "Awaiting Status"
        )
    )
)</f>
        <v>Awaiting Status</v>
      </c>
      <c r="O738" s="60"/>
      <c r="P738" s="60" t="str" cm="1">
        <f t="array" aca="1" ref="P738" ca="1">IF(
    O738="N",
    "",
    IF(
        COUNTIFS('3.RNAExtractions'!E:E, B738, '3.RNAExtractions'!Z:Z, "Y") &gt; 0,
        _xlfn.TEXTJOIN(", ", TRUE, IF(('3.RNAExtractions'!E:E = B738) * ('3.RNAExtractions'!Z:Z = "Y"), '3.RNAExtractions'!D:D, "")),
        IF(
            COUNTIFS('3.RNAExtractions'!E:E, B738, '3.RNAExtractions'!Y:Y, "Y") &gt; 0,
            _xlfn.TEXTJOIN(", ", TRUE, IF(('3.RNAExtractions'!E:E = B738) * ('3.RNAExtractions'!Y:Y = "Y"), '3.RNAExtractions'!D:D, "")),
            "Awaiting Status"
        )
    )
)</f>
        <v>Awaiting Status</v>
      </c>
      <c r="Q738" s="60"/>
      <c r="R738" s="60" t="str" cm="1">
        <f t="array" aca="1" ref="R738" ca="1">IF(
    Q738="N",
    "",
    IF(
        COUNTIFS('4.RNAIllumina'!E:E, B738, '4.RNAIllumina'!Y:Y, "Y") &gt; 0,
        _xlfn.TEXTJOIN(", ", TRUE, IF(('4.RNAIllumina'!E:E = B738) * ('4.RNAIllumina'!Y:Y = "Y"), '4.RNAIllumina'!D:D, "")),
        IF(
            COUNTIFS('4.RNAIllumina'!E:E, B738, '4.RNAIllumina'!X:X, "Y") &gt; 0,
            _xlfn.TEXTJOIN(", ", TRUE, IF(('4.RNAIllumina'!E:E = B738) * ('4.RNAIllumina'!X:X = "Y"), '4.RNAIllumina'!D:D, "")),
            "Awaiting Status"
        )
    )
)</f>
        <v>Awaiting Status</v>
      </c>
      <c r="T738" s="6" t="str">
        <f ca="1">VLOOKUP($B738,'1.MetaData'!$B:$H,2,FALSE)</f>
        <v>Cent_vrol</v>
      </c>
      <c r="U738" s="7" t="str">
        <f ca="1">VLOOKUP($B738,'1.MetaData'!$B:$H,3,FALSE)</f>
        <v>Centropyge vrolikii</v>
      </c>
      <c r="V738" s="7" t="str">
        <f ca="1">VLOOKUP($B738,'1.MetaData'!$B:$H,4,FALSE)</f>
        <v>Pearlscale angelfish</v>
      </c>
      <c r="W738" s="6" t="str">
        <f ca="1">VLOOKUP($B738,'1.MetaData'!$B:$H,5,FALSE)</f>
        <v>Cairns Marine, Cairns Marine</v>
      </c>
      <c r="X738" s="6" t="str">
        <f ca="1">VLOOKUP($B738,'1.MetaData'!$B:$H,6,FALSE)</f>
        <v>Matthew McGee</v>
      </c>
      <c r="Z738"/>
    </row>
    <row r="739" spans="1:26" hidden="1" x14ac:dyDescent="0.25">
      <c r="A739" s="17">
        <v>738</v>
      </c>
      <c r="B739" s="3" t="str">
        <f t="shared" ca="1" si="13"/>
        <v>OG738</v>
      </c>
      <c r="C739" s="219" t="s">
        <v>111</v>
      </c>
      <c r="D739" s="4">
        <f ca="1">COUNTIF('2.Tissue'!C:C,B739)</f>
        <v>1</v>
      </c>
      <c r="E739" s="4">
        <f ca="1">COUNTIFS('3.DNAExtractions'!$E:$E,$B739,'3.DNAExtractions'!$D:$D,E$1)</f>
        <v>0</v>
      </c>
      <c r="F739" s="2" t="str" cm="1">
        <f t="array" aca="1" ref="F739" ca="1">IF(
    COUNTIFS('3.DNAExtractions'!E:E, B739, '3.DNAExtractions'!Y:Y, "Y") &gt; 0,
    _xlfn.TEXTJOIN(", ", TRUE, IF(('3.DNAExtractions'!E:E = B739) * ('3.DNAExtractions'!Y:Y = "Y"), '3.DNAExtractions'!D:D, "")),
    IF(
        COUNTIFS('3.DNAExtractions'!E:E, B739, '3.DNAExtractions'!X:X, "Y") &gt; 0,
        _xlfn.TEXTJOIN(", ", TRUE, IF(('3.DNAExtractions'!E:E = B739) * ('3.DNAExtractions'!X:X = "Y"), '3.DNAExtractions'!D:D, "")),
        "Awaiting Status"
    )
)</f>
        <v>Awaiting Status</v>
      </c>
      <c r="G739" s="45"/>
      <c r="H739" s="8" t="str" cm="1">
        <f t="array" aca="1" ref="H739" ca="1">IF(
    G739="N",
    "",
    IF(
        COUNTIFS('4.Illumina'!E:E, B739, '4.Illumina'!R:R, "Y") &gt; 0,
        _xlfn.TEXTJOIN(", ", TRUE, IF(('4.Illumina'!E:E = B739) * ('4.Illumina'!R:R = "Y"), '4.Illumina'!D:D, "")),
        IF(
            COUNTIFS('4.Illumina'!E:E, B739, '4.Illumina'!Q:Q, "Y") &gt; 0,
            _xlfn.TEXTJOIN(", ", TRUE, IF(('4.Illumina'!E:E = B739) * ('4.Illumina'!Q:Q = "Y"), '4.Illumina'!D:D, "")),
            "Awaiting Status"
        )
    )
)</f>
        <v>Awaiting Status</v>
      </c>
      <c r="J739" s="56" t="str" cm="1">
        <f t="array" aca="1" ref="J739" ca="1">IF(
    I739="N",
    "",
    IF(
        COUNTIFS('4.PacBio'!E:E, B739, '4.PacBio'!W:W, "Y") &gt; 0,
        _xlfn.TEXTJOIN(", ", TRUE, IF(('4.PacBio'!E:E = B739) * ('4.PacBio'!W:W = "Y"), '4.PacBio'!D:D, "")),
        IF(
            COUNTIFS('4.PacBio'!E:E, B739, '4.PacBio'!V:V, "Y") &gt; 0,
            _xlfn.TEXTJOIN(", ", TRUE, IF(('4.PacBio'!E:E = B739) * ('4.PacBio'!V:V = "Y"), '4.PacBio'!D:D, "")),
            "Awaiting Status"
        )
    )
)</f>
        <v>Awaiting Status</v>
      </c>
      <c r="L739" s="8" t="str" cm="1">
        <f t="array" aca="1" ref="L739" ca="1">IF(
    K739="N",
    "",
    IF(
        COUNTIFS('4.HiCLibrary'!E:E, B739, '4.HiCLibrary'!V:V, "Y") &gt; 0,
        _xlfn.TEXTJOIN(", ", TRUE, IF(('4.HiCLibrary'!E:E = B739) * ('4.HiCLibrary'!V:V = "Y"), '4.HiCLibrary'!D:D, "")),
        IF(
            COUNTIFS('4.HiCLibrary'!E:E, B739, '4.HiCLibrary'!U:U, "Y") &gt; 0,
            _xlfn.TEXTJOIN(", ", TRUE, IF(('4.HiCLibrary'!E:E = B739) * ('4.HiCLibrary'!U:U = "Y"), '4.HiCLibrary'!D:D, "")),
            "Awaiting Status"
        )
    )
)</f>
        <v>Awaiting Status</v>
      </c>
      <c r="M739" s="47"/>
      <c r="N739" s="56" t="str" cm="1">
        <f t="array" aca="1" ref="N739" ca="1">IF(
    M739="N",
    "",
    IF(
        COUNTIFS('4.ONT'!E:E, B739, '4.ONT'!Q:Q, "Y") &gt; 0,
        _xlfn.TEXTJOIN(", ", TRUE, IF(('4.ONT'!E:E = B739) * ('4.ONT'!Q:Q = "Y"), '4.ONT'!D:D, "")),
        IF(
            COUNTIFS('4.ONT'!E:E, B739, '4.ONT'!P:P, "Y") &gt; 0,
            _xlfn.TEXTJOIN(", ", TRUE, IF(('4.ONT'!E:E = B739) * ('4.ONT'!P:P = "Y"), '4.ONT'!D:D, "")),
            "Awaiting Status"
        )
    )
)</f>
        <v>Awaiting Status</v>
      </c>
      <c r="O739" s="60"/>
      <c r="P739" s="60" t="str" cm="1">
        <f t="array" aca="1" ref="P739" ca="1">IF(
    O739="N",
    "",
    IF(
        COUNTIFS('3.RNAExtractions'!E:E, B739, '3.RNAExtractions'!Z:Z, "Y") &gt; 0,
        _xlfn.TEXTJOIN(", ", TRUE, IF(('3.RNAExtractions'!E:E = B739) * ('3.RNAExtractions'!Z:Z = "Y"), '3.RNAExtractions'!D:D, "")),
        IF(
            COUNTIFS('3.RNAExtractions'!E:E, B739, '3.RNAExtractions'!Y:Y, "Y") &gt; 0,
            _xlfn.TEXTJOIN(", ", TRUE, IF(('3.RNAExtractions'!E:E = B739) * ('3.RNAExtractions'!Y:Y = "Y"), '3.RNAExtractions'!D:D, "")),
            "Awaiting Status"
        )
    )
)</f>
        <v>Awaiting Status</v>
      </c>
      <c r="Q739" s="60"/>
      <c r="R739" s="60" t="str" cm="1">
        <f t="array" aca="1" ref="R739" ca="1">IF(
    Q739="N",
    "",
    IF(
        COUNTIFS('4.RNAIllumina'!E:E, B739, '4.RNAIllumina'!Y:Y, "Y") &gt; 0,
        _xlfn.TEXTJOIN(", ", TRUE, IF(('4.RNAIllumina'!E:E = B739) * ('4.RNAIllumina'!Y:Y = "Y"), '4.RNAIllumina'!D:D, "")),
        IF(
            COUNTIFS('4.RNAIllumina'!E:E, B739, '4.RNAIllumina'!X:X, "Y") &gt; 0,
            _xlfn.TEXTJOIN(", ", TRUE, IF(('4.RNAIllumina'!E:E = B739) * ('4.RNAIllumina'!X:X = "Y"), '4.RNAIllumina'!D:D, "")),
            "Awaiting Status"
        )
    )
)</f>
        <v>Awaiting Status</v>
      </c>
      <c r="T739" s="6" t="str">
        <f ca="1">VLOOKUP($B739,'1.MetaData'!$B:$H,2,FALSE)</f>
        <v>Gymn_undu</v>
      </c>
      <c r="U739" s="7" t="str">
        <f ca="1">VLOOKUP($B739,'1.MetaData'!$B:$H,3,FALSE)</f>
        <v>Gymnothorax undulatus</v>
      </c>
      <c r="V739" s="7" t="str">
        <f ca="1">VLOOKUP($B739,'1.MetaData'!$B:$H,4,FALSE)</f>
        <v>Undulated moray</v>
      </c>
      <c r="W739" s="6" t="str">
        <f ca="1">VLOOKUP($B739,'1.MetaData'!$B:$H,5,FALSE)</f>
        <v>Cairns Marine, Cairns Marine</v>
      </c>
      <c r="X739" s="6" t="str">
        <f ca="1">VLOOKUP($B739,'1.MetaData'!$B:$H,6,FALSE)</f>
        <v>Matthew McGee</v>
      </c>
      <c r="Z739"/>
    </row>
    <row r="740" spans="1:26" hidden="1" x14ac:dyDescent="0.25">
      <c r="A740" s="17">
        <v>739</v>
      </c>
      <c r="B740" s="3" t="str">
        <f t="shared" ca="1" si="13"/>
        <v>OG739</v>
      </c>
      <c r="C740" s="219" t="s">
        <v>111</v>
      </c>
      <c r="D740" s="4">
        <f ca="1">COUNTIF('2.Tissue'!C:C,B740)</f>
        <v>2</v>
      </c>
      <c r="E740" s="4">
        <f ca="1">COUNTIFS('3.DNAExtractions'!$E:$E,$B740,'3.DNAExtractions'!$D:$D,E$1)</f>
        <v>0</v>
      </c>
      <c r="F740" s="2" t="str" cm="1">
        <f t="array" aca="1" ref="F740" ca="1">IF(
    COUNTIFS('3.DNAExtractions'!E:E, B740, '3.DNAExtractions'!Y:Y, "Y") &gt; 0,
    _xlfn.TEXTJOIN(", ", TRUE, IF(('3.DNAExtractions'!E:E = B740) * ('3.DNAExtractions'!Y:Y = "Y"), '3.DNAExtractions'!D:D, "")),
    IF(
        COUNTIFS('3.DNAExtractions'!E:E, B740, '3.DNAExtractions'!X:X, "Y") &gt; 0,
        _xlfn.TEXTJOIN(", ", TRUE, IF(('3.DNAExtractions'!E:E = B740) * ('3.DNAExtractions'!X:X = "Y"), '3.DNAExtractions'!D:D, "")),
        "Awaiting Status"
    )
)</f>
        <v>Awaiting Status</v>
      </c>
      <c r="G740" s="45"/>
      <c r="H740" s="8" t="str" cm="1">
        <f t="array" aca="1" ref="H740" ca="1">IF(
    G740="N",
    "",
    IF(
        COUNTIFS('4.Illumina'!E:E, B740, '4.Illumina'!R:R, "Y") &gt; 0,
        _xlfn.TEXTJOIN(", ", TRUE, IF(('4.Illumina'!E:E = B740) * ('4.Illumina'!R:R = "Y"), '4.Illumina'!D:D, "")),
        IF(
            COUNTIFS('4.Illumina'!E:E, B740, '4.Illumina'!Q:Q, "Y") &gt; 0,
            _xlfn.TEXTJOIN(", ", TRUE, IF(('4.Illumina'!E:E = B740) * ('4.Illumina'!Q:Q = "Y"), '4.Illumina'!D:D, "")),
            "Awaiting Status"
        )
    )
)</f>
        <v>Awaiting Status</v>
      </c>
      <c r="J740" s="56" t="str" cm="1">
        <f t="array" aca="1" ref="J740" ca="1">IF(
    I740="N",
    "",
    IF(
        COUNTIFS('4.PacBio'!E:E, B740, '4.PacBio'!W:W, "Y") &gt; 0,
        _xlfn.TEXTJOIN(", ", TRUE, IF(('4.PacBio'!E:E = B740) * ('4.PacBio'!W:W = "Y"), '4.PacBio'!D:D, "")),
        IF(
            COUNTIFS('4.PacBio'!E:E, B740, '4.PacBio'!V:V, "Y") &gt; 0,
            _xlfn.TEXTJOIN(", ", TRUE, IF(('4.PacBio'!E:E = B740) * ('4.PacBio'!V:V = "Y"), '4.PacBio'!D:D, "")),
            "Awaiting Status"
        )
    )
)</f>
        <v>Awaiting Status</v>
      </c>
      <c r="L740" s="8" t="str" cm="1">
        <f t="array" aca="1" ref="L740" ca="1">IF(
    K740="N",
    "",
    IF(
        COUNTIFS('4.HiCLibrary'!E:E, B740, '4.HiCLibrary'!V:V, "Y") &gt; 0,
        _xlfn.TEXTJOIN(", ", TRUE, IF(('4.HiCLibrary'!E:E = B740) * ('4.HiCLibrary'!V:V = "Y"), '4.HiCLibrary'!D:D, "")),
        IF(
            COUNTIFS('4.HiCLibrary'!E:E, B740, '4.HiCLibrary'!U:U, "Y") &gt; 0,
            _xlfn.TEXTJOIN(", ", TRUE, IF(('4.HiCLibrary'!E:E = B740) * ('4.HiCLibrary'!U:U = "Y"), '4.HiCLibrary'!D:D, "")),
            "Awaiting Status"
        )
    )
)</f>
        <v>Awaiting Status</v>
      </c>
      <c r="M740" s="47"/>
      <c r="N740" s="56" t="str" cm="1">
        <f t="array" aca="1" ref="N740" ca="1">IF(
    M740="N",
    "",
    IF(
        COUNTIFS('4.ONT'!E:E, B740, '4.ONT'!Q:Q, "Y") &gt; 0,
        _xlfn.TEXTJOIN(", ", TRUE, IF(('4.ONT'!E:E = B740) * ('4.ONT'!Q:Q = "Y"), '4.ONT'!D:D, "")),
        IF(
            COUNTIFS('4.ONT'!E:E, B740, '4.ONT'!P:P, "Y") &gt; 0,
            _xlfn.TEXTJOIN(", ", TRUE, IF(('4.ONT'!E:E = B740) * ('4.ONT'!P:P = "Y"), '4.ONT'!D:D, "")),
            "Awaiting Status"
        )
    )
)</f>
        <v>Awaiting Status</v>
      </c>
      <c r="O740" s="60"/>
      <c r="P740" s="60" t="str" cm="1">
        <f t="array" aca="1" ref="P740" ca="1">IF(
    O740="N",
    "",
    IF(
        COUNTIFS('3.RNAExtractions'!E:E, B740, '3.RNAExtractions'!Z:Z, "Y") &gt; 0,
        _xlfn.TEXTJOIN(", ", TRUE, IF(('3.RNAExtractions'!E:E = B740) * ('3.RNAExtractions'!Z:Z = "Y"), '3.RNAExtractions'!D:D, "")),
        IF(
            COUNTIFS('3.RNAExtractions'!E:E, B740, '3.RNAExtractions'!Y:Y, "Y") &gt; 0,
            _xlfn.TEXTJOIN(", ", TRUE, IF(('3.RNAExtractions'!E:E = B740) * ('3.RNAExtractions'!Y:Y = "Y"), '3.RNAExtractions'!D:D, "")),
            "Awaiting Status"
        )
    )
)</f>
        <v>Awaiting Status</v>
      </c>
      <c r="Q740" s="60"/>
      <c r="R740" s="60" t="str" cm="1">
        <f t="array" aca="1" ref="R740" ca="1">IF(
    Q740="N",
    "",
    IF(
        COUNTIFS('4.RNAIllumina'!E:E, B740, '4.RNAIllumina'!Y:Y, "Y") &gt; 0,
        _xlfn.TEXTJOIN(", ", TRUE, IF(('4.RNAIllumina'!E:E = B740) * ('4.RNAIllumina'!Y:Y = "Y"), '4.RNAIllumina'!D:D, "")),
        IF(
            COUNTIFS('4.RNAIllumina'!E:E, B740, '4.RNAIllumina'!X:X, "Y") &gt; 0,
            _xlfn.TEXTJOIN(", ", TRUE, IF(('4.RNAIllumina'!E:E = B740) * ('4.RNAIllumina'!X:X = "Y"), '4.RNAIllumina'!D:D, "")),
            "Awaiting Status"
        )
    )
)</f>
        <v>Awaiting Status</v>
      </c>
      <c r="T740" s="6" t="str">
        <f ca="1">VLOOKUP($B740,'1.MetaData'!$B:$H,2,FALSE)</f>
        <v>Rabu_alti (x3)</v>
      </c>
      <c r="U740" s="7" t="str">
        <f ca="1">VLOOKUP($B740,'1.MetaData'!$B:$H,3,FALSE)</f>
        <v>Rabaulichthys altipinnis</v>
      </c>
      <c r="V740" s="7" t="str">
        <f ca="1">VLOOKUP($B740,'1.MetaData'!$B:$H,4,FALSE)</f>
        <v>Sailfin anthias</v>
      </c>
      <c r="W740" s="6" t="str">
        <f ca="1">VLOOKUP($B740,'1.MetaData'!$B:$H,5,FALSE)</f>
        <v>Cairns Marine, Cairns Marine</v>
      </c>
      <c r="X740" s="6" t="str">
        <f ca="1">VLOOKUP($B740,'1.MetaData'!$B:$H,6,FALSE)</f>
        <v>Matthew McGee</v>
      </c>
      <c r="Z740"/>
    </row>
    <row r="741" spans="1:26" hidden="1" x14ac:dyDescent="0.25">
      <c r="A741" s="17">
        <v>740</v>
      </c>
      <c r="B741" s="3" t="str">
        <f t="shared" ca="1" si="13"/>
        <v>OG740</v>
      </c>
      <c r="C741" s="219" t="s">
        <v>111</v>
      </c>
      <c r="D741" s="4">
        <f ca="1">COUNTIF('2.Tissue'!C:C,B741)</f>
        <v>0</v>
      </c>
      <c r="E741" s="4">
        <f ca="1">COUNTIFS('3.DNAExtractions'!$E:$E,$B741,'3.DNAExtractions'!$D:$D,E$1)</f>
        <v>0</v>
      </c>
      <c r="F741" s="2" t="str" cm="1">
        <f t="array" aca="1" ref="F741" ca="1">IF(
    COUNTIFS('3.DNAExtractions'!E:E, B741, '3.DNAExtractions'!Y:Y, "Y") &gt; 0,
    _xlfn.TEXTJOIN(", ", TRUE, IF(('3.DNAExtractions'!E:E = B741) * ('3.DNAExtractions'!Y:Y = "Y"), '3.DNAExtractions'!D:D, "")),
    IF(
        COUNTIFS('3.DNAExtractions'!E:E, B741, '3.DNAExtractions'!X:X, "Y") &gt; 0,
        _xlfn.TEXTJOIN(", ", TRUE, IF(('3.DNAExtractions'!E:E = B741) * ('3.DNAExtractions'!X:X = "Y"), '3.DNAExtractions'!D:D, "")),
        "Awaiting Status"
    )
)</f>
        <v>Awaiting Status</v>
      </c>
      <c r="G741" s="45"/>
      <c r="H741" s="8" t="str" cm="1">
        <f t="array" aca="1" ref="H741" ca="1">IF(
    G741="N",
    "",
    IF(
        COUNTIFS('4.Illumina'!E:E, B741, '4.Illumina'!R:R, "Y") &gt; 0,
        _xlfn.TEXTJOIN(", ", TRUE, IF(('4.Illumina'!E:E = B741) * ('4.Illumina'!R:R = "Y"), '4.Illumina'!D:D, "")),
        IF(
            COUNTIFS('4.Illumina'!E:E, B741, '4.Illumina'!Q:Q, "Y") &gt; 0,
            _xlfn.TEXTJOIN(", ", TRUE, IF(('4.Illumina'!E:E = B741) * ('4.Illumina'!Q:Q = "Y"), '4.Illumina'!D:D, "")),
            "Awaiting Status"
        )
    )
)</f>
        <v>Awaiting Status</v>
      </c>
      <c r="J741" s="56" t="str" cm="1">
        <f t="array" aca="1" ref="J741" ca="1">IF(
    I741="N",
    "",
    IF(
        COUNTIFS('4.PacBio'!E:E, B741, '4.PacBio'!W:W, "Y") &gt; 0,
        _xlfn.TEXTJOIN(", ", TRUE, IF(('4.PacBio'!E:E = B741) * ('4.PacBio'!W:W = "Y"), '4.PacBio'!D:D, "")),
        IF(
            COUNTIFS('4.PacBio'!E:E, B741, '4.PacBio'!V:V, "Y") &gt; 0,
            _xlfn.TEXTJOIN(", ", TRUE, IF(('4.PacBio'!E:E = B741) * ('4.PacBio'!V:V = "Y"), '4.PacBio'!D:D, "")),
            "Awaiting Status"
        )
    )
)</f>
        <v>Awaiting Status</v>
      </c>
      <c r="L741" s="8" t="str" cm="1">
        <f t="array" aca="1" ref="L741" ca="1">IF(
    K741="N",
    "",
    IF(
        COUNTIFS('4.HiCLibrary'!E:E, B741, '4.HiCLibrary'!V:V, "Y") &gt; 0,
        _xlfn.TEXTJOIN(", ", TRUE, IF(('4.HiCLibrary'!E:E = B741) * ('4.HiCLibrary'!V:V = "Y"), '4.HiCLibrary'!D:D, "")),
        IF(
            COUNTIFS('4.HiCLibrary'!E:E, B741, '4.HiCLibrary'!U:U, "Y") &gt; 0,
            _xlfn.TEXTJOIN(", ", TRUE, IF(('4.HiCLibrary'!E:E = B741) * ('4.HiCLibrary'!U:U = "Y"), '4.HiCLibrary'!D:D, "")),
            "Awaiting Status"
        )
    )
)</f>
        <v>Awaiting Status</v>
      </c>
      <c r="M741" s="47"/>
      <c r="N741" s="56" t="str" cm="1">
        <f t="array" aca="1" ref="N741" ca="1">IF(
    M741="N",
    "",
    IF(
        COUNTIFS('4.ONT'!E:E, B741, '4.ONT'!Q:Q, "Y") &gt; 0,
        _xlfn.TEXTJOIN(", ", TRUE, IF(('4.ONT'!E:E = B741) * ('4.ONT'!Q:Q = "Y"), '4.ONT'!D:D, "")),
        IF(
            COUNTIFS('4.ONT'!E:E, B741, '4.ONT'!P:P, "Y") &gt; 0,
            _xlfn.TEXTJOIN(", ", TRUE, IF(('4.ONT'!E:E = B741) * ('4.ONT'!P:P = "Y"), '4.ONT'!D:D, "")),
            "Awaiting Status"
        )
    )
)</f>
        <v>Awaiting Status</v>
      </c>
      <c r="O741" s="60"/>
      <c r="P741" s="60" t="str" cm="1">
        <f t="array" aca="1" ref="P741" ca="1">IF(
    O741="N",
    "",
    IF(
        COUNTIFS('3.RNAExtractions'!E:E, B741, '3.RNAExtractions'!Z:Z, "Y") &gt; 0,
        _xlfn.TEXTJOIN(", ", TRUE, IF(('3.RNAExtractions'!E:E = B741) * ('3.RNAExtractions'!Z:Z = "Y"), '3.RNAExtractions'!D:D, "")),
        IF(
            COUNTIFS('3.RNAExtractions'!E:E, B741, '3.RNAExtractions'!Y:Y, "Y") &gt; 0,
            _xlfn.TEXTJOIN(", ", TRUE, IF(('3.RNAExtractions'!E:E = B741) * ('3.RNAExtractions'!Y:Y = "Y"), '3.RNAExtractions'!D:D, "")),
            "Awaiting Status"
        )
    )
)</f>
        <v>Awaiting Status</v>
      </c>
      <c r="Q741" s="60"/>
      <c r="R741" s="60" t="str" cm="1">
        <f t="array" aca="1" ref="R741" ca="1">IF(
    Q741="N",
    "",
    IF(
        COUNTIFS('4.RNAIllumina'!E:E, B741, '4.RNAIllumina'!Y:Y, "Y") &gt; 0,
        _xlfn.TEXTJOIN(", ", TRUE, IF(('4.RNAIllumina'!E:E = B741) * ('4.RNAIllumina'!Y:Y = "Y"), '4.RNAIllumina'!D:D, "")),
        IF(
            COUNTIFS('4.RNAIllumina'!E:E, B741, '4.RNAIllumina'!X:X, "Y") &gt; 0,
            _xlfn.TEXTJOIN(", ", TRUE, IF(('4.RNAIllumina'!E:E = B741) * ('4.RNAIllumina'!X:X = "Y"), '4.RNAIllumina'!D:D, "")),
            "Awaiting Status"
        )
    )
)</f>
        <v>Awaiting Status</v>
      </c>
      <c r="T741" s="6" t="str">
        <f ca="1">VLOOKUP($B741,'1.MetaData'!$B:$H,2,FALSE)</f>
        <v>Plagiotrem</v>
      </c>
      <c r="U741" s="7" t="str">
        <f ca="1">VLOOKUP($B741,'1.MetaData'!$B:$H,3,FALSE)</f>
        <v>Plagiotremus tapeinosoma</v>
      </c>
      <c r="V741" s="7" t="str">
        <f ca="1">VLOOKUP($B741,'1.MetaData'!$B:$H,4,FALSE)</f>
        <v>Sabertooth blenny</v>
      </c>
      <c r="W741" s="6" t="str">
        <f ca="1">VLOOKUP($B741,'1.MetaData'!$B:$H,5,FALSE)</f>
        <v>Cairns Marine, Cairns Marine</v>
      </c>
      <c r="X741" s="6" t="str">
        <f ca="1">VLOOKUP($B741,'1.MetaData'!$B:$H,6,FALSE)</f>
        <v>Matthew McGee</v>
      </c>
      <c r="Z741"/>
    </row>
    <row r="742" spans="1:26" hidden="1" x14ac:dyDescent="0.25">
      <c r="A742" s="17">
        <v>741</v>
      </c>
      <c r="B742" s="3" t="str">
        <f t="shared" ca="1" si="13"/>
        <v>OG741</v>
      </c>
      <c r="C742" s="219" t="s">
        <v>111</v>
      </c>
      <c r="D742" s="4">
        <f ca="1">COUNTIF('2.Tissue'!C:C,B742)</f>
        <v>0</v>
      </c>
      <c r="E742" s="4">
        <f ca="1">COUNTIFS('3.DNAExtractions'!$E:$E,$B742,'3.DNAExtractions'!$D:$D,E$1)</f>
        <v>0</v>
      </c>
      <c r="F742" s="2" t="str" cm="1">
        <f t="array" aca="1" ref="F742" ca="1">IF(
    COUNTIFS('3.DNAExtractions'!E:E, B742, '3.DNAExtractions'!Y:Y, "Y") &gt; 0,
    _xlfn.TEXTJOIN(", ", TRUE, IF(('3.DNAExtractions'!E:E = B742) * ('3.DNAExtractions'!Y:Y = "Y"), '3.DNAExtractions'!D:D, "")),
    IF(
        COUNTIFS('3.DNAExtractions'!E:E, B742, '3.DNAExtractions'!X:X, "Y") &gt; 0,
        _xlfn.TEXTJOIN(", ", TRUE, IF(('3.DNAExtractions'!E:E = B742) * ('3.DNAExtractions'!X:X = "Y"), '3.DNAExtractions'!D:D, "")),
        "Awaiting Status"
    )
)</f>
        <v>Awaiting Status</v>
      </c>
      <c r="G742" s="45"/>
      <c r="H742" s="8" t="str" cm="1">
        <f t="array" aca="1" ref="H742" ca="1">IF(
    G742="N",
    "",
    IF(
        COUNTIFS('4.Illumina'!E:E, B742, '4.Illumina'!R:R, "Y") &gt; 0,
        _xlfn.TEXTJOIN(", ", TRUE, IF(('4.Illumina'!E:E = B742) * ('4.Illumina'!R:R = "Y"), '4.Illumina'!D:D, "")),
        IF(
            COUNTIFS('4.Illumina'!E:E, B742, '4.Illumina'!Q:Q, "Y") &gt; 0,
            _xlfn.TEXTJOIN(", ", TRUE, IF(('4.Illumina'!E:E = B742) * ('4.Illumina'!Q:Q = "Y"), '4.Illumina'!D:D, "")),
            "Awaiting Status"
        )
    )
)</f>
        <v>Awaiting Status</v>
      </c>
      <c r="J742" s="56" t="str" cm="1">
        <f t="array" aca="1" ref="J742" ca="1">IF(
    I742="N",
    "",
    IF(
        COUNTIFS('4.PacBio'!E:E, B742, '4.PacBio'!W:W, "Y") &gt; 0,
        _xlfn.TEXTJOIN(", ", TRUE, IF(('4.PacBio'!E:E = B742) * ('4.PacBio'!W:W = "Y"), '4.PacBio'!D:D, "")),
        IF(
            COUNTIFS('4.PacBio'!E:E, B742, '4.PacBio'!V:V, "Y") &gt; 0,
            _xlfn.TEXTJOIN(", ", TRUE, IF(('4.PacBio'!E:E = B742) * ('4.PacBio'!V:V = "Y"), '4.PacBio'!D:D, "")),
            "Awaiting Status"
        )
    )
)</f>
        <v>Awaiting Status</v>
      </c>
      <c r="L742" s="8" t="str" cm="1">
        <f t="array" aca="1" ref="L742" ca="1">IF(
    K742="N",
    "",
    IF(
        COUNTIFS('4.HiCLibrary'!E:E, B742, '4.HiCLibrary'!V:V, "Y") &gt; 0,
        _xlfn.TEXTJOIN(", ", TRUE, IF(('4.HiCLibrary'!E:E = B742) * ('4.HiCLibrary'!V:V = "Y"), '4.HiCLibrary'!D:D, "")),
        IF(
            COUNTIFS('4.HiCLibrary'!E:E, B742, '4.HiCLibrary'!U:U, "Y") &gt; 0,
            _xlfn.TEXTJOIN(", ", TRUE, IF(('4.HiCLibrary'!E:E = B742) * ('4.HiCLibrary'!U:U = "Y"), '4.HiCLibrary'!D:D, "")),
            "Awaiting Status"
        )
    )
)</f>
        <v>Awaiting Status</v>
      </c>
      <c r="M742" s="47"/>
      <c r="N742" s="56" t="str" cm="1">
        <f t="array" aca="1" ref="N742" ca="1">IF(
    M742="N",
    "",
    IF(
        COUNTIFS('4.ONT'!E:E, B742, '4.ONT'!Q:Q, "Y") &gt; 0,
        _xlfn.TEXTJOIN(", ", TRUE, IF(('4.ONT'!E:E = B742) * ('4.ONT'!Q:Q = "Y"), '4.ONT'!D:D, "")),
        IF(
            COUNTIFS('4.ONT'!E:E, B742, '4.ONT'!P:P, "Y") &gt; 0,
            _xlfn.TEXTJOIN(", ", TRUE, IF(('4.ONT'!E:E = B742) * ('4.ONT'!P:P = "Y"), '4.ONT'!D:D, "")),
            "Awaiting Status"
        )
    )
)</f>
        <v>Awaiting Status</v>
      </c>
      <c r="O742" s="60"/>
      <c r="P742" s="60" t="str" cm="1">
        <f t="array" aca="1" ref="P742" ca="1">IF(
    O742="N",
    "",
    IF(
        COUNTIFS('3.RNAExtractions'!E:E, B742, '3.RNAExtractions'!Z:Z, "Y") &gt; 0,
        _xlfn.TEXTJOIN(", ", TRUE, IF(('3.RNAExtractions'!E:E = B742) * ('3.RNAExtractions'!Z:Z = "Y"), '3.RNAExtractions'!D:D, "")),
        IF(
            COUNTIFS('3.RNAExtractions'!E:E, B742, '3.RNAExtractions'!Y:Y, "Y") &gt; 0,
            _xlfn.TEXTJOIN(", ", TRUE, IF(('3.RNAExtractions'!E:E = B742) * ('3.RNAExtractions'!Y:Y = "Y"), '3.RNAExtractions'!D:D, "")),
            "Awaiting Status"
        )
    )
)</f>
        <v>Awaiting Status</v>
      </c>
      <c r="Q742" s="60"/>
      <c r="R742" s="60" t="str" cm="1">
        <f t="array" aca="1" ref="R742" ca="1">IF(
    Q742="N",
    "",
    IF(
        COUNTIFS('4.RNAIllumina'!E:E, B742, '4.RNAIllumina'!Y:Y, "Y") &gt; 0,
        _xlfn.TEXTJOIN(", ", TRUE, IF(('4.RNAIllumina'!E:E = B742) * ('4.RNAIllumina'!Y:Y = "Y"), '4.RNAIllumina'!D:D, "")),
        IF(
            COUNTIFS('4.RNAIllumina'!E:E, B742, '4.RNAIllumina'!X:X, "Y") &gt; 0,
            _xlfn.TEXTJOIN(", ", TRUE, IF(('4.RNAIllumina'!E:E = B742) * ('4.RNAIllumina'!X:X = "Y"), '4.RNAIllumina'!D:D, "")),
            "Awaiting Status"
        )
    )
)</f>
        <v>Awaiting Status</v>
      </c>
      <c r="T742" s="6" t="str">
        <f ca="1">VLOOKUP($B742,'1.MetaData'!$B:$H,2,FALSE)</f>
        <v>Ceph_micr</v>
      </c>
      <c r="U742" s="7" t="str">
        <f ca="1">VLOOKUP($B742,'1.MetaData'!$B:$H,3,FALSE)</f>
        <v>Cephalopholis microprion</v>
      </c>
      <c r="V742" s="7" t="str">
        <f ca="1">VLOOKUP($B742,'1.MetaData'!$B:$H,4,FALSE)</f>
        <v>Speckled rockcod</v>
      </c>
      <c r="W742" s="6" t="str">
        <f ca="1">VLOOKUP($B742,'1.MetaData'!$B:$H,5,FALSE)</f>
        <v>Cairns Marine, Cairns Marine</v>
      </c>
      <c r="X742" s="6" t="str">
        <f ca="1">VLOOKUP($B742,'1.MetaData'!$B:$H,6,FALSE)</f>
        <v>Matthew McGee</v>
      </c>
      <c r="Z742"/>
    </row>
    <row r="743" spans="1:26" hidden="1" x14ac:dyDescent="0.25">
      <c r="A743" s="17">
        <v>742</v>
      </c>
      <c r="B743" s="3" t="str">
        <f t="shared" ca="1" si="13"/>
        <v>OG742</v>
      </c>
      <c r="C743" s="219" t="s">
        <v>111</v>
      </c>
      <c r="D743" s="4">
        <f ca="1">COUNTIF('2.Tissue'!C:C,B743)</f>
        <v>0</v>
      </c>
      <c r="E743" s="4">
        <f ca="1">COUNTIFS('3.DNAExtractions'!$E:$E,$B743,'3.DNAExtractions'!$D:$D,E$1)</f>
        <v>0</v>
      </c>
      <c r="F743" s="2" t="str" cm="1">
        <f t="array" aca="1" ref="F743" ca="1">IF(
    COUNTIFS('3.DNAExtractions'!E:E, B743, '3.DNAExtractions'!Y:Y, "Y") &gt; 0,
    _xlfn.TEXTJOIN(", ", TRUE, IF(('3.DNAExtractions'!E:E = B743) * ('3.DNAExtractions'!Y:Y = "Y"), '3.DNAExtractions'!D:D, "")),
    IF(
        COUNTIFS('3.DNAExtractions'!E:E, B743, '3.DNAExtractions'!X:X, "Y") &gt; 0,
        _xlfn.TEXTJOIN(", ", TRUE, IF(('3.DNAExtractions'!E:E = B743) * ('3.DNAExtractions'!X:X = "Y"), '3.DNAExtractions'!D:D, "")),
        "Awaiting Status"
    )
)</f>
        <v>Awaiting Status</v>
      </c>
      <c r="G743" s="45"/>
      <c r="H743" s="8" t="str" cm="1">
        <f t="array" aca="1" ref="H743" ca="1">IF(
    G743="N",
    "",
    IF(
        COUNTIFS('4.Illumina'!E:E, B743, '4.Illumina'!R:R, "Y") &gt; 0,
        _xlfn.TEXTJOIN(", ", TRUE, IF(('4.Illumina'!E:E = B743) * ('4.Illumina'!R:R = "Y"), '4.Illumina'!D:D, "")),
        IF(
            COUNTIFS('4.Illumina'!E:E, B743, '4.Illumina'!Q:Q, "Y") &gt; 0,
            _xlfn.TEXTJOIN(", ", TRUE, IF(('4.Illumina'!E:E = B743) * ('4.Illumina'!Q:Q = "Y"), '4.Illumina'!D:D, "")),
            "Awaiting Status"
        )
    )
)</f>
        <v>Awaiting Status</v>
      </c>
      <c r="J743" s="56" t="str" cm="1">
        <f t="array" aca="1" ref="J743" ca="1">IF(
    I743="N",
    "",
    IF(
        COUNTIFS('4.PacBio'!E:E, B743, '4.PacBio'!W:W, "Y") &gt; 0,
        _xlfn.TEXTJOIN(", ", TRUE, IF(('4.PacBio'!E:E = B743) * ('4.PacBio'!W:W = "Y"), '4.PacBio'!D:D, "")),
        IF(
            COUNTIFS('4.PacBio'!E:E, B743, '4.PacBio'!V:V, "Y") &gt; 0,
            _xlfn.TEXTJOIN(", ", TRUE, IF(('4.PacBio'!E:E = B743) * ('4.PacBio'!V:V = "Y"), '4.PacBio'!D:D, "")),
            "Awaiting Status"
        )
    )
)</f>
        <v>Awaiting Status</v>
      </c>
      <c r="L743" s="8" t="str" cm="1">
        <f t="array" aca="1" ref="L743" ca="1">IF(
    K743="N",
    "",
    IF(
        COUNTIFS('4.HiCLibrary'!E:E, B743, '4.HiCLibrary'!V:V, "Y") &gt; 0,
        _xlfn.TEXTJOIN(", ", TRUE, IF(('4.HiCLibrary'!E:E = B743) * ('4.HiCLibrary'!V:V = "Y"), '4.HiCLibrary'!D:D, "")),
        IF(
            COUNTIFS('4.HiCLibrary'!E:E, B743, '4.HiCLibrary'!U:U, "Y") &gt; 0,
            _xlfn.TEXTJOIN(", ", TRUE, IF(('4.HiCLibrary'!E:E = B743) * ('4.HiCLibrary'!U:U = "Y"), '4.HiCLibrary'!D:D, "")),
            "Awaiting Status"
        )
    )
)</f>
        <v>Awaiting Status</v>
      </c>
      <c r="M743" s="47"/>
      <c r="N743" s="56" t="str" cm="1">
        <f t="array" aca="1" ref="N743" ca="1">IF(
    M743="N",
    "",
    IF(
        COUNTIFS('4.ONT'!E:E, B743, '4.ONT'!Q:Q, "Y") &gt; 0,
        _xlfn.TEXTJOIN(", ", TRUE, IF(('4.ONT'!E:E = B743) * ('4.ONT'!Q:Q = "Y"), '4.ONT'!D:D, "")),
        IF(
            COUNTIFS('4.ONT'!E:E, B743, '4.ONT'!P:P, "Y") &gt; 0,
            _xlfn.TEXTJOIN(", ", TRUE, IF(('4.ONT'!E:E = B743) * ('4.ONT'!P:P = "Y"), '4.ONT'!D:D, "")),
            "Awaiting Status"
        )
    )
)</f>
        <v>Awaiting Status</v>
      </c>
      <c r="O743" s="60"/>
      <c r="P743" s="60" t="str" cm="1">
        <f t="array" aca="1" ref="P743" ca="1">IF(
    O743="N",
    "",
    IF(
        COUNTIFS('3.RNAExtractions'!E:E, B743, '3.RNAExtractions'!Z:Z, "Y") &gt; 0,
        _xlfn.TEXTJOIN(", ", TRUE, IF(('3.RNAExtractions'!E:E = B743) * ('3.RNAExtractions'!Z:Z = "Y"), '3.RNAExtractions'!D:D, "")),
        IF(
            COUNTIFS('3.RNAExtractions'!E:E, B743, '3.RNAExtractions'!Y:Y, "Y") &gt; 0,
            _xlfn.TEXTJOIN(", ", TRUE, IF(('3.RNAExtractions'!E:E = B743) * ('3.RNAExtractions'!Y:Y = "Y"), '3.RNAExtractions'!D:D, "")),
            "Awaiting Status"
        )
    )
)</f>
        <v>Awaiting Status</v>
      </c>
      <c r="Q743" s="60"/>
      <c r="R743" s="60" t="str" cm="1">
        <f t="array" aca="1" ref="R743" ca="1">IF(
    Q743="N",
    "",
    IF(
        COUNTIFS('4.RNAIllumina'!E:E, B743, '4.RNAIllumina'!Y:Y, "Y") &gt; 0,
        _xlfn.TEXTJOIN(", ", TRUE, IF(('4.RNAIllumina'!E:E = B743) * ('4.RNAIllumina'!Y:Y = "Y"), '4.RNAIllumina'!D:D, "")),
        IF(
            COUNTIFS('4.RNAIllumina'!E:E, B743, '4.RNAIllumina'!X:X, "Y") &gt; 0,
            _xlfn.TEXTJOIN(", ", TRUE, IF(('4.RNAIllumina'!E:E = B743) * ('4.RNAIllumina'!X:X = "Y"), '4.RNAIllumina'!D:D, "")),
            "Awaiting Status"
        )
    )
)</f>
        <v>Awaiting Status</v>
      </c>
      <c r="T743" s="6" t="str">
        <f ca="1">VLOOKUP($B743,'1.MetaData'!$B:$H,2,FALSE)</f>
        <v>Batracho</v>
      </c>
      <c r="U743" s="7" t="str">
        <f ca="1">VLOOKUP($B743,'1.MetaData'!$B:$H,3,FALSE)</f>
        <v>Batrachomoeus trispinosus</v>
      </c>
      <c r="V743" s="7" t="str">
        <f ca="1">VLOOKUP($B743,'1.MetaData'!$B:$H,4,FALSE)</f>
        <v>Threespine frogfish</v>
      </c>
      <c r="W743" s="6" t="str">
        <f ca="1">VLOOKUP($B743,'1.MetaData'!$B:$H,5,FALSE)</f>
        <v>Michael Hammer, MAGNT</v>
      </c>
      <c r="X743" s="6" t="str">
        <f ca="1">VLOOKUP($B743,'1.MetaData'!$B:$H,6,FALSE)</f>
        <v>Matthew McGee</v>
      </c>
      <c r="Z743"/>
    </row>
    <row r="744" spans="1:26" hidden="1" x14ac:dyDescent="0.25">
      <c r="A744" s="17">
        <v>743</v>
      </c>
      <c r="B744" s="3" t="str">
        <f t="shared" ca="1" si="13"/>
        <v>OG743</v>
      </c>
      <c r="C744" s="219" t="s">
        <v>111</v>
      </c>
      <c r="D744" s="4">
        <f ca="1">COUNTIF('2.Tissue'!C:C,B744)</f>
        <v>0</v>
      </c>
      <c r="E744" s="4">
        <f ca="1">COUNTIFS('3.DNAExtractions'!$E:$E,$B744,'3.DNAExtractions'!$D:$D,E$1)</f>
        <v>0</v>
      </c>
      <c r="F744" s="2" t="str" cm="1">
        <f t="array" aca="1" ref="F744" ca="1">IF(
    COUNTIFS('3.DNAExtractions'!E:E, B744, '3.DNAExtractions'!Y:Y, "Y") &gt; 0,
    _xlfn.TEXTJOIN(", ", TRUE, IF(('3.DNAExtractions'!E:E = B744) * ('3.DNAExtractions'!Y:Y = "Y"), '3.DNAExtractions'!D:D, "")),
    IF(
        COUNTIFS('3.DNAExtractions'!E:E, B744, '3.DNAExtractions'!X:X, "Y") &gt; 0,
        _xlfn.TEXTJOIN(", ", TRUE, IF(('3.DNAExtractions'!E:E = B744) * ('3.DNAExtractions'!X:X = "Y"), '3.DNAExtractions'!D:D, "")),
        "Awaiting Status"
    )
)</f>
        <v>Awaiting Status</v>
      </c>
      <c r="G744" s="45"/>
      <c r="H744" s="8" t="str" cm="1">
        <f t="array" aca="1" ref="H744" ca="1">IF(
    G744="N",
    "",
    IF(
        COUNTIFS('4.Illumina'!E:E, B744, '4.Illumina'!R:R, "Y") &gt; 0,
        _xlfn.TEXTJOIN(", ", TRUE, IF(('4.Illumina'!E:E = B744) * ('4.Illumina'!R:R = "Y"), '4.Illumina'!D:D, "")),
        IF(
            COUNTIFS('4.Illumina'!E:E, B744, '4.Illumina'!Q:Q, "Y") &gt; 0,
            _xlfn.TEXTJOIN(", ", TRUE, IF(('4.Illumina'!E:E = B744) * ('4.Illumina'!Q:Q = "Y"), '4.Illumina'!D:D, "")),
            "Awaiting Status"
        )
    )
)</f>
        <v>Awaiting Status</v>
      </c>
      <c r="J744" s="56" t="str" cm="1">
        <f t="array" aca="1" ref="J744" ca="1">IF(
    I744="N",
    "",
    IF(
        COUNTIFS('4.PacBio'!E:E, B744, '4.PacBio'!W:W, "Y") &gt; 0,
        _xlfn.TEXTJOIN(", ", TRUE, IF(('4.PacBio'!E:E = B744) * ('4.PacBio'!W:W = "Y"), '4.PacBio'!D:D, "")),
        IF(
            COUNTIFS('4.PacBio'!E:E, B744, '4.PacBio'!V:V, "Y") &gt; 0,
            _xlfn.TEXTJOIN(", ", TRUE, IF(('4.PacBio'!E:E = B744) * ('4.PacBio'!V:V = "Y"), '4.PacBio'!D:D, "")),
            "Awaiting Status"
        )
    )
)</f>
        <v>Awaiting Status</v>
      </c>
      <c r="L744" s="8" t="str" cm="1">
        <f t="array" aca="1" ref="L744" ca="1">IF(
    K744="N",
    "",
    IF(
        COUNTIFS('4.HiCLibrary'!E:E, B744, '4.HiCLibrary'!V:V, "Y") &gt; 0,
        _xlfn.TEXTJOIN(", ", TRUE, IF(('4.HiCLibrary'!E:E = B744) * ('4.HiCLibrary'!V:V = "Y"), '4.HiCLibrary'!D:D, "")),
        IF(
            COUNTIFS('4.HiCLibrary'!E:E, B744, '4.HiCLibrary'!U:U, "Y") &gt; 0,
            _xlfn.TEXTJOIN(", ", TRUE, IF(('4.HiCLibrary'!E:E = B744) * ('4.HiCLibrary'!U:U = "Y"), '4.HiCLibrary'!D:D, "")),
            "Awaiting Status"
        )
    )
)</f>
        <v>Awaiting Status</v>
      </c>
      <c r="M744" s="47"/>
      <c r="N744" s="56" t="str" cm="1">
        <f t="array" aca="1" ref="N744" ca="1">IF(
    M744="N",
    "",
    IF(
        COUNTIFS('4.ONT'!E:E, B744, '4.ONT'!Q:Q, "Y") &gt; 0,
        _xlfn.TEXTJOIN(", ", TRUE, IF(('4.ONT'!E:E = B744) * ('4.ONT'!Q:Q = "Y"), '4.ONT'!D:D, "")),
        IF(
            COUNTIFS('4.ONT'!E:E, B744, '4.ONT'!P:P, "Y") &gt; 0,
            _xlfn.TEXTJOIN(", ", TRUE, IF(('4.ONT'!E:E = B744) * ('4.ONT'!P:P = "Y"), '4.ONT'!D:D, "")),
            "Awaiting Status"
        )
    )
)</f>
        <v>Awaiting Status</v>
      </c>
      <c r="O744" s="60"/>
      <c r="P744" s="60" t="str" cm="1">
        <f t="array" aca="1" ref="P744" ca="1">IF(
    O744="N",
    "",
    IF(
        COUNTIFS('3.RNAExtractions'!E:E, B744, '3.RNAExtractions'!Z:Z, "Y") &gt; 0,
        _xlfn.TEXTJOIN(", ", TRUE, IF(('3.RNAExtractions'!E:E = B744) * ('3.RNAExtractions'!Z:Z = "Y"), '3.RNAExtractions'!D:D, "")),
        IF(
            COUNTIFS('3.RNAExtractions'!E:E, B744, '3.RNAExtractions'!Y:Y, "Y") &gt; 0,
            _xlfn.TEXTJOIN(", ", TRUE, IF(('3.RNAExtractions'!E:E = B744) * ('3.RNAExtractions'!Y:Y = "Y"), '3.RNAExtractions'!D:D, "")),
            "Awaiting Status"
        )
    )
)</f>
        <v>Awaiting Status</v>
      </c>
      <c r="Q744" s="60"/>
      <c r="R744" s="60" t="str" cm="1">
        <f t="array" aca="1" ref="R744" ca="1">IF(
    Q744="N",
    "",
    IF(
        COUNTIFS('4.RNAIllumina'!E:E, B744, '4.RNAIllumina'!Y:Y, "Y") &gt; 0,
        _xlfn.TEXTJOIN(", ", TRUE, IF(('4.RNAIllumina'!E:E = B744) * ('4.RNAIllumina'!Y:Y = "Y"), '4.RNAIllumina'!D:D, "")),
        IF(
            COUNTIFS('4.RNAIllumina'!E:E, B744, '4.RNAIllumina'!X:X, "Y") &gt; 0,
            _xlfn.TEXTJOIN(", ", TRUE, IF(('4.RNAIllumina'!E:E = B744) * ('4.RNAIllumina'!X:X = "Y"), '4.RNAIllumina'!D:D, "")),
            "Awaiting Status"
        )
    )
)</f>
        <v>Awaiting Status</v>
      </c>
      <c r="T744" s="6" t="str">
        <f ca="1">VLOOKUP($B744,'1.MetaData'!$B:$H,2,FALSE)</f>
        <v>Pike3b</v>
      </c>
      <c r="U744" s="7" t="str">
        <f ca="1">VLOOKUP($B744,'1.MetaData'!$B:$H,3,FALSE)</f>
        <v>Dinolestes lewini</v>
      </c>
      <c r="V744" s="7" t="str">
        <f ca="1">VLOOKUP($B744,'1.MetaData'!$B:$H,4,FALSE)</f>
        <v>Longfin pike</v>
      </c>
      <c r="W744" s="6" t="str">
        <f ca="1">VLOOKUP($B744,'1.MetaData'!$B:$H,5,FALSE)</f>
        <v>Tiffany Sih, AIMS</v>
      </c>
      <c r="X744" s="6" t="str">
        <f ca="1">VLOOKUP($B744,'1.MetaData'!$B:$H,6,FALSE)</f>
        <v>Matthew McGee</v>
      </c>
      <c r="Z744"/>
    </row>
    <row r="745" spans="1:26" hidden="1" x14ac:dyDescent="0.25">
      <c r="A745" s="17">
        <v>744</v>
      </c>
      <c r="B745" s="3" t="str">
        <f t="shared" ca="1" si="13"/>
        <v>OG744</v>
      </c>
      <c r="C745" s="219" t="s">
        <v>111</v>
      </c>
      <c r="D745" s="4">
        <f ca="1">COUNTIF('2.Tissue'!C:C,B745)</f>
        <v>0</v>
      </c>
      <c r="E745" s="4">
        <f ca="1">COUNTIFS('3.DNAExtractions'!$E:$E,$B745,'3.DNAExtractions'!$D:$D,E$1)</f>
        <v>0</v>
      </c>
      <c r="F745" s="2" t="str" cm="1">
        <f t="array" aca="1" ref="F745" ca="1">IF(
    COUNTIFS('3.DNAExtractions'!E:E, B745, '3.DNAExtractions'!Y:Y, "Y") &gt; 0,
    _xlfn.TEXTJOIN(", ", TRUE, IF(('3.DNAExtractions'!E:E = B745) * ('3.DNAExtractions'!Y:Y = "Y"), '3.DNAExtractions'!D:D, "")),
    IF(
        COUNTIFS('3.DNAExtractions'!E:E, B745, '3.DNAExtractions'!X:X, "Y") &gt; 0,
        _xlfn.TEXTJOIN(", ", TRUE, IF(('3.DNAExtractions'!E:E = B745) * ('3.DNAExtractions'!X:X = "Y"), '3.DNAExtractions'!D:D, "")),
        "Awaiting Status"
    )
)</f>
        <v>Awaiting Status</v>
      </c>
      <c r="G745" s="45"/>
      <c r="H745" s="8" t="str" cm="1">
        <f t="array" aca="1" ref="H745" ca="1">IF(
    G745="N",
    "",
    IF(
        COUNTIFS('4.Illumina'!E:E, B745, '4.Illumina'!R:R, "Y") &gt; 0,
        _xlfn.TEXTJOIN(", ", TRUE, IF(('4.Illumina'!E:E = B745) * ('4.Illumina'!R:R = "Y"), '4.Illumina'!D:D, "")),
        IF(
            COUNTIFS('4.Illumina'!E:E, B745, '4.Illumina'!Q:Q, "Y") &gt; 0,
            _xlfn.TEXTJOIN(", ", TRUE, IF(('4.Illumina'!E:E = B745) * ('4.Illumina'!Q:Q = "Y"), '4.Illumina'!D:D, "")),
            "Awaiting Status"
        )
    )
)</f>
        <v>Awaiting Status</v>
      </c>
      <c r="J745" s="56" t="str" cm="1">
        <f t="array" aca="1" ref="J745" ca="1">IF(
    I745="N",
    "",
    IF(
        COUNTIFS('4.PacBio'!E:E, B745, '4.PacBio'!W:W, "Y") &gt; 0,
        _xlfn.TEXTJOIN(", ", TRUE, IF(('4.PacBio'!E:E = B745) * ('4.PacBio'!W:W = "Y"), '4.PacBio'!D:D, "")),
        IF(
            COUNTIFS('4.PacBio'!E:E, B745, '4.PacBio'!V:V, "Y") &gt; 0,
            _xlfn.TEXTJOIN(", ", TRUE, IF(('4.PacBio'!E:E = B745) * ('4.PacBio'!V:V = "Y"), '4.PacBio'!D:D, "")),
            "Awaiting Status"
        )
    )
)</f>
        <v>Awaiting Status</v>
      </c>
      <c r="L745" s="8" t="str" cm="1">
        <f t="array" aca="1" ref="L745" ca="1">IF(
    K745="N",
    "",
    IF(
        COUNTIFS('4.HiCLibrary'!E:E, B745, '4.HiCLibrary'!V:V, "Y") &gt; 0,
        _xlfn.TEXTJOIN(", ", TRUE, IF(('4.HiCLibrary'!E:E = B745) * ('4.HiCLibrary'!V:V = "Y"), '4.HiCLibrary'!D:D, "")),
        IF(
            COUNTIFS('4.HiCLibrary'!E:E, B745, '4.HiCLibrary'!U:U, "Y") &gt; 0,
            _xlfn.TEXTJOIN(", ", TRUE, IF(('4.HiCLibrary'!E:E = B745) * ('4.HiCLibrary'!U:U = "Y"), '4.HiCLibrary'!D:D, "")),
            "Awaiting Status"
        )
    )
)</f>
        <v>Awaiting Status</v>
      </c>
      <c r="M745" s="47"/>
      <c r="N745" s="56" t="str" cm="1">
        <f t="array" aca="1" ref="N745" ca="1">IF(
    M745="N",
    "",
    IF(
        COUNTIFS('4.ONT'!E:E, B745, '4.ONT'!Q:Q, "Y") &gt; 0,
        _xlfn.TEXTJOIN(", ", TRUE, IF(('4.ONT'!E:E = B745) * ('4.ONT'!Q:Q = "Y"), '4.ONT'!D:D, "")),
        IF(
            COUNTIFS('4.ONT'!E:E, B745, '4.ONT'!P:P, "Y") &gt; 0,
            _xlfn.TEXTJOIN(", ", TRUE, IF(('4.ONT'!E:E = B745) * ('4.ONT'!P:P = "Y"), '4.ONT'!D:D, "")),
            "Awaiting Status"
        )
    )
)</f>
        <v>Awaiting Status</v>
      </c>
      <c r="O745" s="60"/>
      <c r="P745" s="60" t="str" cm="1">
        <f t="array" aca="1" ref="P745" ca="1">IF(
    O745="N",
    "",
    IF(
        COUNTIFS('3.RNAExtractions'!E:E, B745, '3.RNAExtractions'!Z:Z, "Y") &gt; 0,
        _xlfn.TEXTJOIN(", ", TRUE, IF(('3.RNAExtractions'!E:E = B745) * ('3.RNAExtractions'!Z:Z = "Y"), '3.RNAExtractions'!D:D, "")),
        IF(
            COUNTIFS('3.RNAExtractions'!E:E, B745, '3.RNAExtractions'!Y:Y, "Y") &gt; 0,
            _xlfn.TEXTJOIN(", ", TRUE, IF(('3.RNAExtractions'!E:E = B745) * ('3.RNAExtractions'!Y:Y = "Y"), '3.RNAExtractions'!D:D, "")),
            "Awaiting Status"
        )
    )
)</f>
        <v>Awaiting Status</v>
      </c>
      <c r="Q745" s="60"/>
      <c r="R745" s="60" t="str" cm="1">
        <f t="array" aca="1" ref="R745" ca="1">IF(
    Q745="N",
    "",
    IF(
        COUNTIFS('4.RNAIllumina'!E:E, B745, '4.RNAIllumina'!Y:Y, "Y") &gt; 0,
        _xlfn.TEXTJOIN(", ", TRUE, IF(('4.RNAIllumina'!E:E = B745) * ('4.RNAIllumina'!Y:Y = "Y"), '4.RNAIllumina'!D:D, "")),
        IF(
            COUNTIFS('4.RNAIllumina'!E:E, B745, '4.RNAIllumina'!X:X, "Y") &gt; 0,
            _xlfn.TEXTJOIN(", ", TRUE, IF(('4.RNAIllumina'!E:E = B745) * ('4.RNAIllumina'!X:X = "Y"), '4.RNAIllumina'!D:D, "")),
            "Awaiting Status"
        )
    )
)</f>
        <v>Awaiting Status</v>
      </c>
      <c r="T745" s="6" t="str">
        <f ca="1">VLOOKUP($B745,'1.MetaData'!$B:$H,2,FALSE)</f>
        <v>Grubfish</v>
      </c>
      <c r="U745" s="7" t="str">
        <f ca="1">VLOOKUP($B745,'1.MetaData'!$B:$H,3,FALSE)</f>
        <v>Parapercis australis</v>
      </c>
      <c r="V745" s="7" t="str">
        <f ca="1">VLOOKUP($B745,'1.MetaData'!$B:$H,4,FALSE)</f>
        <v>Southern grubfish</v>
      </c>
      <c r="W745" s="6" t="str">
        <f ca="1">VLOOKUP($B745,'1.MetaData'!$B:$H,5,FALSE)</f>
        <v>Tiffany Sih, AIMS</v>
      </c>
      <c r="X745" s="6" t="str">
        <f ca="1">VLOOKUP($B745,'1.MetaData'!$B:$H,6,FALSE)</f>
        <v>Matthew McGee</v>
      </c>
      <c r="Z745"/>
    </row>
    <row r="746" spans="1:26" hidden="1" x14ac:dyDescent="0.25">
      <c r="A746" s="17">
        <v>745</v>
      </c>
      <c r="B746" s="3" t="str">
        <f t="shared" ca="1" si="13"/>
        <v>OG745</v>
      </c>
      <c r="C746" s="219" t="s">
        <v>111</v>
      </c>
      <c r="D746" s="4">
        <f ca="1">COUNTIF('2.Tissue'!C:C,B746)</f>
        <v>1</v>
      </c>
      <c r="E746" s="4">
        <f ca="1">COUNTIFS('3.DNAExtractions'!$E:$E,$B746,'3.DNAExtractions'!$D:$D,E$1)</f>
        <v>0</v>
      </c>
      <c r="F746" s="2" t="str" cm="1">
        <f t="array" aca="1" ref="F746" ca="1">IF(
    COUNTIFS('3.DNAExtractions'!E:E, B746, '3.DNAExtractions'!Y:Y, "Y") &gt; 0,
    _xlfn.TEXTJOIN(", ", TRUE, IF(('3.DNAExtractions'!E:E = B746) * ('3.DNAExtractions'!Y:Y = "Y"), '3.DNAExtractions'!D:D, "")),
    IF(
        COUNTIFS('3.DNAExtractions'!E:E, B746, '3.DNAExtractions'!X:X, "Y") &gt; 0,
        _xlfn.TEXTJOIN(", ", TRUE, IF(('3.DNAExtractions'!E:E = B746) * ('3.DNAExtractions'!X:X = "Y"), '3.DNAExtractions'!D:D, "")),
        "Awaiting Status"
    )
)</f>
        <v>Awaiting Status</v>
      </c>
      <c r="G746" s="45"/>
      <c r="H746" s="8" t="str" cm="1">
        <f t="array" aca="1" ref="H746" ca="1">IF(
    G746="N",
    "",
    IF(
        COUNTIFS('4.Illumina'!E:E, B746, '4.Illumina'!R:R, "Y") &gt; 0,
        _xlfn.TEXTJOIN(", ", TRUE, IF(('4.Illumina'!E:E = B746) * ('4.Illumina'!R:R = "Y"), '4.Illumina'!D:D, "")),
        IF(
            COUNTIFS('4.Illumina'!E:E, B746, '4.Illumina'!Q:Q, "Y") &gt; 0,
            _xlfn.TEXTJOIN(", ", TRUE, IF(('4.Illumina'!E:E = B746) * ('4.Illumina'!Q:Q = "Y"), '4.Illumina'!D:D, "")),
            "Awaiting Status"
        )
    )
)</f>
        <v>Awaiting Status</v>
      </c>
      <c r="J746" s="56" t="str" cm="1">
        <f t="array" aca="1" ref="J746" ca="1">IF(
    I746="N",
    "",
    IF(
        COUNTIFS('4.PacBio'!E:E, B746, '4.PacBio'!W:W, "Y") &gt; 0,
        _xlfn.TEXTJOIN(", ", TRUE, IF(('4.PacBio'!E:E = B746) * ('4.PacBio'!W:W = "Y"), '4.PacBio'!D:D, "")),
        IF(
            COUNTIFS('4.PacBio'!E:E, B746, '4.PacBio'!V:V, "Y") &gt; 0,
            _xlfn.TEXTJOIN(", ", TRUE, IF(('4.PacBio'!E:E = B746) * ('4.PacBio'!V:V = "Y"), '4.PacBio'!D:D, "")),
            "Awaiting Status"
        )
    )
)</f>
        <v>Awaiting Status</v>
      </c>
      <c r="L746" s="8" t="str" cm="1">
        <f t="array" aca="1" ref="L746" ca="1">IF(
    K746="N",
    "",
    IF(
        COUNTIFS('4.HiCLibrary'!E:E, B746, '4.HiCLibrary'!V:V, "Y") &gt; 0,
        _xlfn.TEXTJOIN(", ", TRUE, IF(('4.HiCLibrary'!E:E = B746) * ('4.HiCLibrary'!V:V = "Y"), '4.HiCLibrary'!D:D, "")),
        IF(
            COUNTIFS('4.HiCLibrary'!E:E, B746, '4.HiCLibrary'!U:U, "Y") &gt; 0,
            _xlfn.TEXTJOIN(", ", TRUE, IF(('4.HiCLibrary'!E:E = B746) * ('4.HiCLibrary'!U:U = "Y"), '4.HiCLibrary'!D:D, "")),
            "Awaiting Status"
        )
    )
)</f>
        <v>Awaiting Status</v>
      </c>
      <c r="M746" s="47"/>
      <c r="N746" s="56" t="str" cm="1">
        <f t="array" aca="1" ref="N746" ca="1">IF(
    M746="N",
    "",
    IF(
        COUNTIFS('4.ONT'!E:E, B746, '4.ONT'!Q:Q, "Y") &gt; 0,
        _xlfn.TEXTJOIN(", ", TRUE, IF(('4.ONT'!E:E = B746) * ('4.ONT'!Q:Q = "Y"), '4.ONT'!D:D, "")),
        IF(
            COUNTIFS('4.ONT'!E:E, B746, '4.ONT'!P:P, "Y") &gt; 0,
            _xlfn.TEXTJOIN(", ", TRUE, IF(('4.ONT'!E:E = B746) * ('4.ONT'!P:P = "Y"), '4.ONT'!D:D, "")),
            "Awaiting Status"
        )
    )
)</f>
        <v>Awaiting Status</v>
      </c>
      <c r="O746" s="60"/>
      <c r="P746" s="60" t="str" cm="1">
        <f t="array" aca="1" ref="P746" ca="1">IF(
    O746="N",
    "",
    IF(
        COUNTIFS('3.RNAExtractions'!E:E, B746, '3.RNAExtractions'!Z:Z, "Y") &gt; 0,
        _xlfn.TEXTJOIN(", ", TRUE, IF(('3.RNAExtractions'!E:E = B746) * ('3.RNAExtractions'!Z:Z = "Y"), '3.RNAExtractions'!D:D, "")),
        IF(
            COUNTIFS('3.RNAExtractions'!E:E, B746, '3.RNAExtractions'!Y:Y, "Y") &gt; 0,
            _xlfn.TEXTJOIN(", ", TRUE, IF(('3.RNAExtractions'!E:E = B746) * ('3.RNAExtractions'!Y:Y = "Y"), '3.RNAExtractions'!D:D, "")),
            "Awaiting Status"
        )
    )
)</f>
        <v>Awaiting Status</v>
      </c>
      <c r="Q746" s="60"/>
      <c r="R746" s="60" t="str" cm="1">
        <f t="array" aca="1" ref="R746" ca="1">IF(
    Q746="N",
    "",
    IF(
        COUNTIFS('4.RNAIllumina'!E:E, B746, '4.RNAIllumina'!Y:Y, "Y") &gt; 0,
        _xlfn.TEXTJOIN(", ", TRUE, IF(('4.RNAIllumina'!E:E = B746) * ('4.RNAIllumina'!Y:Y = "Y"), '4.RNAIllumina'!D:D, "")),
        IF(
            COUNTIFS('4.RNAIllumina'!E:E, B746, '4.RNAIllumina'!X:X, "Y") &gt; 0,
            _xlfn.TEXTJOIN(", ", TRUE, IF(('4.RNAIllumina'!E:E = B746) * ('4.RNAIllumina'!X:X = "Y"), '4.RNAIllumina'!D:D, "")),
            "Awaiting Status"
        )
    )
)</f>
        <v>Awaiting Status</v>
      </c>
      <c r="T746" s="6" t="str">
        <f ca="1">VLOOKUP($B746,'1.MetaData'!$B:$H,2,FALSE)</f>
        <v>7gill</v>
      </c>
      <c r="U746" s="7" t="str">
        <f ca="1">VLOOKUP($B746,'1.MetaData'!$B:$H,3,FALSE)</f>
        <v>Notorynchus cepedianus</v>
      </c>
      <c r="V746" s="7" t="str">
        <f ca="1">VLOOKUP($B746,'1.MetaData'!$B:$H,4,FALSE)</f>
        <v>Broadnose Sevengill Shark</v>
      </c>
      <c r="W746" s="6" t="str">
        <f ca="1">VLOOKUP($B746,'1.MetaData'!$B:$H,5,FALSE)</f>
        <v>Tiffany Sih, AIMS</v>
      </c>
      <c r="X746" s="6" t="str">
        <f ca="1">VLOOKUP($B746,'1.MetaData'!$B:$H,6,FALSE)</f>
        <v>Matthew McGee</v>
      </c>
      <c r="Z746"/>
    </row>
    <row r="747" spans="1:26" hidden="1" x14ac:dyDescent="0.25">
      <c r="A747" s="17">
        <v>746</v>
      </c>
      <c r="B747" s="3" t="str">
        <f t="shared" ca="1" si="13"/>
        <v>OG746</v>
      </c>
      <c r="C747" s="219" t="s">
        <v>111</v>
      </c>
      <c r="D747" s="4">
        <f ca="1">COUNTIF('2.Tissue'!C:C,B747)</f>
        <v>2</v>
      </c>
      <c r="E747" s="4">
        <f ca="1">COUNTIFS('3.DNAExtractions'!$E:$E,$B747,'3.DNAExtractions'!$D:$D,E$1)</f>
        <v>0</v>
      </c>
      <c r="F747" s="2" t="str" cm="1">
        <f t="array" aca="1" ref="F747" ca="1">IF(
    COUNTIFS('3.DNAExtractions'!E:E, B747, '3.DNAExtractions'!Y:Y, "Y") &gt; 0,
    _xlfn.TEXTJOIN(", ", TRUE, IF(('3.DNAExtractions'!E:E = B747) * ('3.DNAExtractions'!Y:Y = "Y"), '3.DNAExtractions'!D:D, "")),
    IF(
        COUNTIFS('3.DNAExtractions'!E:E, B747, '3.DNAExtractions'!X:X, "Y") &gt; 0,
        _xlfn.TEXTJOIN(", ", TRUE, IF(('3.DNAExtractions'!E:E = B747) * ('3.DNAExtractions'!X:X = "Y"), '3.DNAExtractions'!D:D, "")),
        "Awaiting Status"
    )
)</f>
        <v>Awaiting Status</v>
      </c>
      <c r="G747" s="45"/>
      <c r="H747" s="8" t="str" cm="1">
        <f t="array" aca="1" ref="H747" ca="1">IF(
    G747="N",
    "",
    IF(
        COUNTIFS('4.Illumina'!E:E, B747, '4.Illumina'!R:R, "Y") &gt; 0,
        _xlfn.TEXTJOIN(", ", TRUE, IF(('4.Illumina'!E:E = B747) * ('4.Illumina'!R:R = "Y"), '4.Illumina'!D:D, "")),
        IF(
            COUNTIFS('4.Illumina'!E:E, B747, '4.Illumina'!Q:Q, "Y") &gt; 0,
            _xlfn.TEXTJOIN(", ", TRUE, IF(('4.Illumina'!E:E = B747) * ('4.Illumina'!Q:Q = "Y"), '4.Illumina'!D:D, "")),
            "Awaiting Status"
        )
    )
)</f>
        <v>Awaiting Status</v>
      </c>
      <c r="J747" s="56" t="str" cm="1">
        <f t="array" aca="1" ref="J747" ca="1">IF(
    I747="N",
    "",
    IF(
        COUNTIFS('4.PacBio'!E:E, B747, '4.PacBio'!W:W, "Y") &gt; 0,
        _xlfn.TEXTJOIN(", ", TRUE, IF(('4.PacBio'!E:E = B747) * ('4.PacBio'!W:W = "Y"), '4.PacBio'!D:D, "")),
        IF(
            COUNTIFS('4.PacBio'!E:E, B747, '4.PacBio'!V:V, "Y") &gt; 0,
            _xlfn.TEXTJOIN(", ", TRUE, IF(('4.PacBio'!E:E = B747) * ('4.PacBio'!V:V = "Y"), '4.PacBio'!D:D, "")),
            "Awaiting Status"
        )
    )
)</f>
        <v>Awaiting Status</v>
      </c>
      <c r="L747" s="8" t="str" cm="1">
        <f t="array" aca="1" ref="L747" ca="1">IF(
    K747="N",
    "",
    IF(
        COUNTIFS('4.HiCLibrary'!E:E, B747, '4.HiCLibrary'!V:V, "Y") &gt; 0,
        _xlfn.TEXTJOIN(", ", TRUE, IF(('4.HiCLibrary'!E:E = B747) * ('4.HiCLibrary'!V:V = "Y"), '4.HiCLibrary'!D:D, "")),
        IF(
            COUNTIFS('4.HiCLibrary'!E:E, B747, '4.HiCLibrary'!U:U, "Y") &gt; 0,
            _xlfn.TEXTJOIN(", ", TRUE, IF(('4.HiCLibrary'!E:E = B747) * ('4.HiCLibrary'!U:U = "Y"), '4.HiCLibrary'!D:D, "")),
            "Awaiting Status"
        )
    )
)</f>
        <v>Awaiting Status</v>
      </c>
      <c r="M747" s="47"/>
      <c r="N747" s="56" t="str" cm="1">
        <f t="array" aca="1" ref="N747" ca="1">IF(
    M747="N",
    "",
    IF(
        COUNTIFS('4.ONT'!E:E, B747, '4.ONT'!Q:Q, "Y") &gt; 0,
        _xlfn.TEXTJOIN(", ", TRUE, IF(('4.ONT'!E:E = B747) * ('4.ONT'!Q:Q = "Y"), '4.ONT'!D:D, "")),
        IF(
            COUNTIFS('4.ONT'!E:E, B747, '4.ONT'!P:P, "Y") &gt; 0,
            _xlfn.TEXTJOIN(", ", TRUE, IF(('4.ONT'!E:E = B747) * ('4.ONT'!P:P = "Y"), '4.ONT'!D:D, "")),
            "Awaiting Status"
        )
    )
)</f>
        <v>Awaiting Status</v>
      </c>
      <c r="O747" s="60"/>
      <c r="P747" s="60" t="str" cm="1">
        <f t="array" aca="1" ref="P747" ca="1">IF(
    O747="N",
    "",
    IF(
        COUNTIFS('3.RNAExtractions'!E:E, B747, '3.RNAExtractions'!Z:Z, "Y") &gt; 0,
        _xlfn.TEXTJOIN(", ", TRUE, IF(('3.RNAExtractions'!E:E = B747) * ('3.RNAExtractions'!Z:Z = "Y"), '3.RNAExtractions'!D:D, "")),
        IF(
            COUNTIFS('3.RNAExtractions'!E:E, B747, '3.RNAExtractions'!Y:Y, "Y") &gt; 0,
            _xlfn.TEXTJOIN(", ", TRUE, IF(('3.RNAExtractions'!E:E = B747) * ('3.RNAExtractions'!Y:Y = "Y"), '3.RNAExtractions'!D:D, "")),
            "Awaiting Status"
        )
    )
)</f>
        <v>Awaiting Status</v>
      </c>
      <c r="Q747" s="60"/>
      <c r="R747" s="60" t="str" cm="1">
        <f t="array" aca="1" ref="R747" ca="1">IF(
    Q747="N",
    "",
    IF(
        COUNTIFS('4.RNAIllumina'!E:E, B747, '4.RNAIllumina'!Y:Y, "Y") &gt; 0,
        _xlfn.TEXTJOIN(", ", TRUE, IF(('4.RNAIllumina'!E:E = B747) * ('4.RNAIllumina'!Y:Y = "Y"), '4.RNAIllumina'!D:D, "")),
        IF(
            COUNTIFS('4.RNAIllumina'!E:E, B747, '4.RNAIllumina'!X:X, "Y") &gt; 0,
            _xlfn.TEXTJOIN(", ", TRUE, IF(('4.RNAIllumina'!E:E = B747) * ('4.RNAIllumina'!X:X = "Y"), '4.RNAIllumina'!D:D, "")),
            "Awaiting Status"
        )
    )
)</f>
        <v>Awaiting Status</v>
      </c>
      <c r="T747" s="6" t="str">
        <f ca="1">VLOOKUP($B747,'1.MetaData'!$B:$H,2,FALSE)</f>
        <v>Cyttus australis</v>
      </c>
      <c r="U747" s="7" t="str">
        <f ca="1">VLOOKUP($B747,'1.MetaData'!$B:$H,3,FALSE)</f>
        <v>Cyttus australis</v>
      </c>
      <c r="V747" s="7" t="str">
        <f ca="1">VLOOKUP($B747,'1.MetaData'!$B:$H,4,FALSE)</f>
        <v>Silver dory</v>
      </c>
      <c r="W747" s="6" t="str">
        <f ca="1">VLOOKUP($B747,'1.MetaData'!$B:$H,5,FALSE)</f>
        <v>Tiffany Sih, AIMS</v>
      </c>
      <c r="X747" s="6" t="str">
        <f ca="1">VLOOKUP($B747,'1.MetaData'!$B:$H,6,FALSE)</f>
        <v>Matthew McGee</v>
      </c>
      <c r="Z747"/>
    </row>
    <row r="748" spans="1:26" hidden="1" x14ac:dyDescent="0.25">
      <c r="A748" s="17">
        <v>747</v>
      </c>
      <c r="B748" s="3" t="str">
        <f t="shared" ca="1" si="13"/>
        <v>OG747</v>
      </c>
      <c r="C748" s="219" t="s">
        <v>93</v>
      </c>
      <c r="D748" s="4">
        <f ca="1">COUNTIF('2.Tissue'!C:C,B748)</f>
        <v>4</v>
      </c>
      <c r="E748" s="4">
        <f ca="1">COUNTIFS('3.DNAExtractions'!$E:$E,$B748,'3.DNAExtractions'!$D:$D,E$1)</f>
        <v>1</v>
      </c>
      <c r="F748" s="2" t="str" cm="1">
        <f t="array" aca="1" ref="F748" ca="1">IF(
    COUNTIFS('3.DNAExtractions'!E:E, B748, '3.DNAExtractions'!Y:Y, "Y") &gt; 0,
    _xlfn.TEXTJOIN(", ", TRUE, IF(('3.DNAExtractions'!E:E = B748) * ('3.DNAExtractions'!Y:Y = "Y"), '3.DNAExtractions'!D:D, "")),
    IF(
        COUNTIFS('3.DNAExtractions'!E:E, B748, '3.DNAExtractions'!X:X, "Y") &gt; 0,
        _xlfn.TEXTJOIN(", ", TRUE, IF(('3.DNAExtractions'!E:E = B748) * ('3.DNAExtractions'!X:X = "Y"), '3.DNAExtractions'!D:D, "")),
        "Awaiting Status"
    )
)</f>
        <v>Extracted</v>
      </c>
      <c r="G748" s="45" t="s">
        <v>92</v>
      </c>
      <c r="H748" s="8" t="str" cm="1">
        <f t="array" aca="1" ref="H748" ca="1">IF(
    G748="N",
    "",
    IF(
        COUNTIFS('4.Illumina'!E:E, B748, '4.Illumina'!R:R, "Y") &gt; 0,
        _xlfn.TEXTJOIN(", ", TRUE, IF(('4.Illumina'!E:E = B748) * ('4.Illumina'!R:R = "Y"), '4.Illumina'!D:D, "")),
        IF(
            COUNTIFS('4.Illumina'!E:E, B748, '4.Illumina'!Q:Q, "Y") &gt; 0,
            _xlfn.TEXTJOIN(", ", TRUE, IF(('4.Illumina'!E:E = B748) * ('4.Illumina'!Q:Q = "Y"), '4.Illumina'!D:D, "")),
            "Awaiting Status"
        )
    )
)</f>
        <v>QC - iSEQ</v>
      </c>
      <c r="I748" s="181" t="s">
        <v>94</v>
      </c>
      <c r="J748" s="56" t="str" cm="1">
        <f t="array" aca="1" ref="J748" ca="1">IF(
    I748="N",
    "",
    IF(
        COUNTIFS('4.PacBio'!E:E, B748, '4.PacBio'!W:W, "Y") &gt; 0,
        _xlfn.TEXTJOIN(", ", TRUE, IF(('4.PacBio'!E:E = B748) * ('4.PacBio'!W:W = "Y"), '4.PacBio'!D:D, "")),
        IF(
            COUNTIFS('4.PacBio'!E:E, B748, '4.PacBio'!V:V, "Y") &gt; 0,
            _xlfn.TEXTJOIN(", ", TRUE, IF(('4.PacBio'!E:E = B748) * ('4.PacBio'!V:V = "Y"), '4.PacBio'!D:D, "")),
            "Awaiting Status"
        )
    )
)</f>
        <v/>
      </c>
      <c r="K748" s="181" t="s">
        <v>94</v>
      </c>
      <c r="L748" s="8" t="str" cm="1">
        <f t="array" aca="1" ref="L748" ca="1">IF(
    K748="N",
    "",
    IF(
        COUNTIFS('4.HiCLibrary'!E:E, B748, '4.HiCLibrary'!V:V, "Y") &gt; 0,
        _xlfn.TEXTJOIN(", ", TRUE, IF(('4.HiCLibrary'!E:E = B748) * ('4.HiCLibrary'!V:V = "Y"), '4.HiCLibrary'!D:D, "")),
        IF(
            COUNTIFS('4.HiCLibrary'!E:E, B748, '4.HiCLibrary'!U:U, "Y") &gt; 0,
            _xlfn.TEXTJOIN(", ", TRUE, IF(('4.HiCLibrary'!E:E = B748) * ('4.HiCLibrary'!U:U = "Y"), '4.HiCLibrary'!D:D, "")),
            "Awaiting Status"
        )
    )
)</f>
        <v/>
      </c>
      <c r="M748" s="181" t="s">
        <v>94</v>
      </c>
      <c r="N748" s="56" t="str" cm="1">
        <f t="array" aca="1" ref="N748" ca="1">IF(
    M748="N",
    "",
    IF(
        COUNTIFS('4.ONT'!E:E, B748, '4.ONT'!Q:Q, "Y") &gt; 0,
        _xlfn.TEXTJOIN(", ", TRUE, IF(('4.ONT'!E:E = B748) * ('4.ONT'!Q:Q = "Y"), '4.ONT'!D:D, "")),
        IF(
            COUNTIFS('4.ONT'!E:E, B748, '4.ONT'!P:P, "Y") &gt; 0,
            _xlfn.TEXTJOIN(", ", TRUE, IF(('4.ONT'!E:E = B748) * ('4.ONT'!P:P = "Y"), '4.ONT'!D:D, "")),
            "Awaiting Status"
        )
    )
)</f>
        <v/>
      </c>
      <c r="O748" s="181" t="s">
        <v>94</v>
      </c>
      <c r="P748" s="60" t="str" cm="1">
        <f t="array" aca="1" ref="P748" ca="1">IF(
    O748="N",
    "",
    IF(
        COUNTIFS('3.RNAExtractions'!E:E, B748, '3.RNAExtractions'!Z:Z, "Y") &gt; 0,
        _xlfn.TEXTJOIN(", ", TRUE, IF(('3.RNAExtractions'!E:E = B748) * ('3.RNAExtractions'!Z:Z = "Y"), '3.RNAExtractions'!D:D, "")),
        IF(
            COUNTIFS('3.RNAExtractions'!E:E, B748, '3.RNAExtractions'!Y:Y, "Y") &gt; 0,
            _xlfn.TEXTJOIN(", ", TRUE, IF(('3.RNAExtractions'!E:E = B748) * ('3.RNAExtractions'!Y:Y = "Y"), '3.RNAExtractions'!D:D, "")),
            "Awaiting Status"
        )
    )
)</f>
        <v/>
      </c>
      <c r="Q748" s="26" t="s">
        <v>94</v>
      </c>
      <c r="R748" s="60" t="str" cm="1">
        <f t="array" aca="1" ref="R748" ca="1">IF(
    Q748="N",
    "",
    IF(
        COUNTIFS('4.RNAIllumina'!E:E, B748, '4.RNAIllumina'!Y:Y, "Y") &gt; 0,
        _xlfn.TEXTJOIN(", ", TRUE, IF(('4.RNAIllumina'!E:E = B748) * ('4.RNAIllumina'!Y:Y = "Y"), '4.RNAIllumina'!D:D, "")),
        IF(
            COUNTIFS('4.RNAIllumina'!E:E, B748, '4.RNAIllumina'!X:X, "Y") &gt; 0,
            _xlfn.TEXTJOIN(", ", TRUE, IF(('4.RNAIllumina'!E:E = B748) * ('4.RNAIllumina'!X:X = "Y"), '4.RNAIllumina'!D:D, "")),
            "Awaiting Status"
        )
    )
)</f>
        <v/>
      </c>
      <c r="T748" s="6" t="str">
        <f ca="1">VLOOKUP($B748,'1.MetaData'!$B:$H,2,FALSE)</f>
        <v>OG747</v>
      </c>
      <c r="U748" s="7" t="str">
        <f ca="1">VLOOKUP($B748,'1.MetaData'!$B:$H,3,FALSE)</f>
        <v>Sphyraena barracuda</v>
      </c>
      <c r="V748" s="7" t="str">
        <f ca="1">VLOOKUP($B748,'1.MetaData'!$B:$H,4,FALSE)</f>
        <v>Great barracuda</v>
      </c>
      <c r="W748" s="6" t="str">
        <f ca="1">VLOOKUP($B748,'1.MetaData'!$B:$H,5,FALSE)</f>
        <v>Cass Williams</v>
      </c>
      <c r="X748" s="6" t="str">
        <f ca="1">VLOOKUP($B748,'1.MetaData'!$B:$H,6,FALSE)</f>
        <v>Yi-Kai Tea</v>
      </c>
      <c r="Z748"/>
    </row>
    <row r="749" spans="1:26" x14ac:dyDescent="0.25">
      <c r="A749" s="17">
        <v>748</v>
      </c>
      <c r="B749" s="3" t="str">
        <f t="shared" ca="1" si="13"/>
        <v>OG748</v>
      </c>
      <c r="C749" s="219" t="s">
        <v>106</v>
      </c>
      <c r="D749" s="4">
        <f ca="1">COUNTIF('2.Tissue'!C:C,B749)</f>
        <v>2</v>
      </c>
      <c r="E749" s="4">
        <f ca="1">COUNTIFS('3.DNAExtractions'!$E:$E,$B749,'3.DNAExtractions'!$D:$D,E$1)</f>
        <v>1</v>
      </c>
      <c r="F749" s="2" t="str" cm="1">
        <f t="array" aca="1" ref="F749" ca="1">IF(
    COUNTIFS('3.DNAExtractions'!E:E, B749, '3.DNAExtractions'!Y:Y, "Y") &gt; 0,
    _xlfn.TEXTJOIN(", ", TRUE, IF(('3.DNAExtractions'!E:E = B749) * ('3.DNAExtractions'!Y:Y = "Y"), '3.DNAExtractions'!D:D, "")),
    IF(
        COUNTIFS('3.DNAExtractions'!E:E, B749, '3.DNAExtractions'!X:X, "Y") &gt; 0,
        _xlfn.TEXTJOIN(", ", TRUE, IF(('3.DNAExtractions'!E:E = B749) * ('3.DNAExtractions'!X:X = "Y"), '3.DNAExtractions'!D:D, "")),
        "Awaiting Status"
    )
)</f>
        <v>Extracted</v>
      </c>
      <c r="G749" s="45" t="s">
        <v>94</v>
      </c>
      <c r="H749" s="8" t="str" cm="1">
        <f t="array" aca="1" ref="H749" ca="1">IF(
    G749="N",
    "",
    IF(
        COUNTIFS('4.Illumina'!E:E, B749, '4.Illumina'!R:R, "Y") &gt; 0,
        _xlfn.TEXTJOIN(", ", TRUE, IF(('4.Illumina'!E:E = B749) * ('4.Illumina'!R:R = "Y"), '4.Illumina'!D:D, "")),
        IF(
            COUNTIFS('4.Illumina'!E:E, B749, '4.Illumina'!Q:Q, "Y") &gt; 0,
            _xlfn.TEXTJOIN(", ", TRUE, IF(('4.Illumina'!E:E = B749) * ('4.Illumina'!Q:Q = "Y"), '4.Illumina'!D:D, "")),
            "Awaiting Status"
        )
    )
)</f>
        <v/>
      </c>
      <c r="I749" s="26" t="s">
        <v>92</v>
      </c>
      <c r="J749" s="56" t="str" cm="1">
        <f t="array" aca="1" ref="J749" ca="1">IF(
    I749="N",
    "",
    IF(
        COUNTIFS('4.PacBio'!E:E, B749, '4.PacBio'!W:W, "Y") &gt; 0,
        _xlfn.TEXTJOIN(", ", TRUE, IF(('4.PacBio'!E:E = B749) * ('4.PacBio'!W:W = "Y"), '4.PacBio'!D:D, "")),
        IF(
            COUNTIFS('4.PacBio'!E:E, B749, '4.PacBio'!V:V, "Y") &gt; 0,
            _xlfn.TEXTJOIN(", ", TRUE, IF(('4.PacBio'!E:E = B749) * ('4.PacBio'!V:V = "Y"), '4.PacBio'!D:D, "")),
            "Awaiting Status"
        )
    )
)</f>
        <v>Sequenced</v>
      </c>
      <c r="K749" s="26" t="s">
        <v>92</v>
      </c>
      <c r="L749" s="8" t="str" cm="1">
        <f t="array" aca="1" ref="L749" ca="1">IF(
    K749="N",
    "",
    IF(
        COUNTIFS('4.HiCLibrary'!E:E, B749, '4.HiCLibrary'!V:V, "Y") &gt; 0,
        _xlfn.TEXTJOIN(", ", TRUE, IF(('4.HiCLibrary'!E:E = B749) * ('4.HiCLibrary'!V:V = "Y"), '4.HiCLibrary'!D:D, "")),
        IF(
            COUNTIFS('4.HiCLibrary'!E:E, B749, '4.HiCLibrary'!U:U, "Y") &gt; 0,
            _xlfn.TEXTJOIN(", ", TRUE, IF(('4.HiCLibrary'!E:E = B749) * ('4.HiCLibrary'!U:U = "Y"), '4.HiCLibrary'!D:D, "")),
            "Awaiting Status"
        )
    )
)</f>
        <v>Awaiting Status</v>
      </c>
      <c r="M749" s="47"/>
      <c r="N749" s="56" t="str" cm="1">
        <f t="array" aca="1" ref="N749" ca="1">IF(
    M749="N",
    "",
    IF(
        COUNTIFS('4.ONT'!E:E, B749, '4.ONT'!Q:Q, "Y") &gt; 0,
        _xlfn.TEXTJOIN(", ", TRUE, IF(('4.ONT'!E:E = B749) * ('4.ONT'!Q:Q = "Y"), '4.ONT'!D:D, "")),
        IF(
            COUNTIFS('4.ONT'!E:E, B749, '4.ONT'!P:P, "Y") &gt; 0,
            _xlfn.TEXTJOIN(", ", TRUE, IF(('4.ONT'!E:E = B749) * ('4.ONT'!P:P = "Y"), '4.ONT'!D:D, "")),
            "Awaiting Status"
        )
    )
)</f>
        <v>Awaiting Status</v>
      </c>
      <c r="O749" s="26" t="s">
        <v>92</v>
      </c>
      <c r="P749" s="60" t="str" cm="1">
        <f t="array" aca="1" ref="P749" ca="1">IF(
    O749="N",
    "",
    IF(
        COUNTIFS('3.RNAExtractions'!E:E, B749, '3.RNAExtractions'!Z:Z, "Y") &gt; 0,
        _xlfn.TEXTJOIN(", ", TRUE, IF(('3.RNAExtractions'!E:E = B749) * ('3.RNAExtractions'!Z:Z = "Y"), '3.RNAExtractions'!D:D, "")),
        IF(
            COUNTIFS('3.RNAExtractions'!E:E, B749, '3.RNAExtractions'!Y:Y, "Y") &gt; 0,
            _xlfn.TEXTJOIN(", ", TRUE, IF(('3.RNAExtractions'!E:E = B749) * ('3.RNAExtractions'!Y:Y = "Y"), '3.RNAExtractions'!D:D, "")),
            "Awaiting Status"
        )
    )
)</f>
        <v>Awaiting Status</v>
      </c>
      <c r="Q749" s="26" t="s">
        <v>92</v>
      </c>
      <c r="R749" s="60" t="str" cm="1">
        <f t="array" aca="1" ref="R749" ca="1">IF(
    Q749="N",
    "",
    IF(
        COUNTIFS('4.RNAIllumina'!E:E, B749, '4.RNAIllumina'!Y:Y, "Y") &gt; 0,
        _xlfn.TEXTJOIN(", ", TRUE, IF(('4.RNAIllumina'!E:E = B749) * ('4.RNAIllumina'!Y:Y = "Y"), '4.RNAIllumina'!D:D, "")),
        IF(
            COUNTIFS('4.RNAIllumina'!E:E, B749, '4.RNAIllumina'!X:X, "Y") &gt; 0,
            _xlfn.TEXTJOIN(", ", TRUE, IF(('4.RNAIllumina'!E:E = B749) * ('4.RNAIllumina'!X:X = "Y"), '4.RNAIllumina'!D:D, "")),
            "Awaiting Status"
        )
    )
)</f>
        <v>Awaiting Status</v>
      </c>
      <c r="T749" s="6" t="str">
        <f ca="1">VLOOKUP($B749,'1.MetaData'!$B:$H,2,FALSE)</f>
        <v>OG748</v>
      </c>
      <c r="U749" s="7" t="str">
        <f ca="1">VLOOKUP($B749,'1.MetaData'!$B:$H,3,FALSE)</f>
        <v>Plectranthias bennetti</v>
      </c>
      <c r="V749" s="7">
        <f ca="1">VLOOKUP($B749,'1.MetaData'!$B:$H,4,FALSE)</f>
        <v>0</v>
      </c>
      <c r="W749" s="6" t="str">
        <f ca="1">VLOOKUP($B749,'1.MetaData'!$B:$H,5,FALSE)</f>
        <v>Luiz Rocha</v>
      </c>
      <c r="X749" s="6" t="str">
        <f ca="1">VLOOKUP($B749,'1.MetaData'!$B:$H,6,FALSE)</f>
        <v>Yi-Kai Tea</v>
      </c>
      <c r="Z749"/>
    </row>
    <row r="750" spans="1:26" x14ac:dyDescent="0.25">
      <c r="A750" s="17">
        <v>749</v>
      </c>
      <c r="B750" s="3" t="str">
        <f t="shared" ref="B750:B813" ca="1" si="14">_xlfn.CONCAT("OG",A750)</f>
        <v>OG749</v>
      </c>
      <c r="C750" s="219" t="s">
        <v>106</v>
      </c>
      <c r="D750" s="4">
        <f ca="1">COUNTIF('2.Tissue'!C:C,B750)</f>
        <v>2</v>
      </c>
      <c r="E750" s="4">
        <f ca="1">COUNTIFS('3.DNAExtractions'!$E:$E,$B750,'3.DNAExtractions'!$D:$D,E$1)</f>
        <v>1</v>
      </c>
      <c r="F750" s="2" t="str" cm="1">
        <f t="array" aca="1" ref="F750" ca="1">IF(
    COUNTIFS('3.DNAExtractions'!E:E, B750, '3.DNAExtractions'!Y:Y, "Y") &gt; 0,
    _xlfn.TEXTJOIN(", ", TRUE, IF(('3.DNAExtractions'!E:E = B750) * ('3.DNAExtractions'!Y:Y = "Y"), '3.DNAExtractions'!D:D, "")),
    IF(
        COUNTIFS('3.DNAExtractions'!E:E, B750, '3.DNAExtractions'!X:X, "Y") &gt; 0,
        _xlfn.TEXTJOIN(", ", TRUE, IF(('3.DNAExtractions'!E:E = B750) * ('3.DNAExtractions'!X:X = "Y"), '3.DNAExtractions'!D:D, "")),
        "Awaiting Status"
    )
)</f>
        <v>Extracted</v>
      </c>
      <c r="G750" s="45" t="s">
        <v>94</v>
      </c>
      <c r="H750" s="8" t="str" cm="1">
        <f t="array" aca="1" ref="H750" ca="1">IF(
    G750="N",
    "",
    IF(
        COUNTIFS('4.Illumina'!E:E, B750, '4.Illumina'!R:R, "Y") &gt; 0,
        _xlfn.TEXTJOIN(", ", TRUE, IF(('4.Illumina'!E:E = B750) * ('4.Illumina'!R:R = "Y"), '4.Illumina'!D:D, "")),
        IF(
            COUNTIFS('4.Illumina'!E:E, B750, '4.Illumina'!Q:Q, "Y") &gt; 0,
            _xlfn.TEXTJOIN(", ", TRUE, IF(('4.Illumina'!E:E = B750) * ('4.Illumina'!Q:Q = "Y"), '4.Illumina'!D:D, "")),
            "Awaiting Status"
        )
    )
)</f>
        <v/>
      </c>
      <c r="I750" s="26" t="s">
        <v>92</v>
      </c>
      <c r="J750" s="56" t="str" cm="1">
        <f t="array" aca="1" ref="J750" ca="1">IF(
    I750="N",
    "",
    IF(
        COUNTIFS('4.PacBio'!E:E, B750, '4.PacBio'!W:W, "Y") &gt; 0,
        _xlfn.TEXTJOIN(", ", TRUE, IF(('4.PacBio'!E:E = B750) * ('4.PacBio'!W:W = "Y"), '4.PacBio'!D:D, "")),
        IF(
            COUNTIFS('4.PacBio'!E:E, B750, '4.PacBio'!V:V, "Y") &gt; 0,
            _xlfn.TEXTJOIN(", ", TRUE, IF(('4.PacBio'!E:E = B750) * ('4.PacBio'!V:V = "Y"), '4.PacBio'!D:D, "")),
            "Awaiting Status"
        )
    )
)</f>
        <v>Sequenced</v>
      </c>
      <c r="K750" s="26" t="s">
        <v>92</v>
      </c>
      <c r="L750" s="8" t="str" cm="1">
        <f t="array" aca="1" ref="L750" ca="1">IF(
    K750="N",
    "",
    IF(
        COUNTIFS('4.HiCLibrary'!E:E, B750, '4.HiCLibrary'!V:V, "Y") &gt; 0,
        _xlfn.TEXTJOIN(", ", TRUE, IF(('4.HiCLibrary'!E:E = B750) * ('4.HiCLibrary'!V:V = "Y"), '4.HiCLibrary'!D:D, "")),
        IF(
            COUNTIFS('4.HiCLibrary'!E:E, B750, '4.HiCLibrary'!U:U, "Y") &gt; 0,
            _xlfn.TEXTJOIN(", ", TRUE, IF(('4.HiCLibrary'!E:E = B750) * ('4.HiCLibrary'!U:U = "Y"), '4.HiCLibrary'!D:D, "")),
            "Awaiting Status"
        )
    )
)</f>
        <v>Awaiting Status</v>
      </c>
      <c r="M750" s="47"/>
      <c r="N750" s="56" t="str" cm="1">
        <f t="array" aca="1" ref="N750" ca="1">IF(
    M750="N",
    "",
    IF(
        COUNTIFS('4.ONT'!E:E, B750, '4.ONT'!Q:Q, "Y") &gt; 0,
        _xlfn.TEXTJOIN(", ", TRUE, IF(('4.ONT'!E:E = B750) * ('4.ONT'!Q:Q = "Y"), '4.ONT'!D:D, "")),
        IF(
            COUNTIFS('4.ONT'!E:E, B750, '4.ONT'!P:P, "Y") &gt; 0,
            _xlfn.TEXTJOIN(", ", TRUE, IF(('4.ONT'!E:E = B750) * ('4.ONT'!P:P = "Y"), '4.ONT'!D:D, "")),
            "Awaiting Status"
        )
    )
)</f>
        <v>Awaiting Status</v>
      </c>
      <c r="O750" s="26" t="s">
        <v>92</v>
      </c>
      <c r="P750" s="60" t="str" cm="1">
        <f t="array" aca="1" ref="P750" ca="1">IF(
    O750="N",
    "",
    IF(
        COUNTIFS('3.RNAExtractions'!E:E, B750, '3.RNAExtractions'!Z:Z, "Y") &gt; 0,
        _xlfn.TEXTJOIN(", ", TRUE, IF(('3.RNAExtractions'!E:E = B750) * ('3.RNAExtractions'!Z:Z = "Y"), '3.RNAExtractions'!D:D, "")),
        IF(
            COUNTIFS('3.RNAExtractions'!E:E, B750, '3.RNAExtractions'!Y:Y, "Y") &gt; 0,
            _xlfn.TEXTJOIN(", ", TRUE, IF(('3.RNAExtractions'!E:E = B750) * ('3.RNAExtractions'!Y:Y = "Y"), '3.RNAExtractions'!D:D, "")),
            "Awaiting Status"
        )
    )
)</f>
        <v>Awaiting Status</v>
      </c>
      <c r="Q750" s="26" t="s">
        <v>92</v>
      </c>
      <c r="R750" s="60" t="str" cm="1">
        <f t="array" aca="1" ref="R750" ca="1">IF(
    Q750="N",
    "",
    IF(
        COUNTIFS('4.RNAIllumina'!E:E, B750, '4.RNAIllumina'!Y:Y, "Y") &gt; 0,
        _xlfn.TEXTJOIN(", ", TRUE, IF(('4.RNAIllumina'!E:E = B750) * ('4.RNAIllumina'!Y:Y = "Y"), '4.RNAIllumina'!D:D, "")),
        IF(
            COUNTIFS('4.RNAIllumina'!E:E, B750, '4.RNAIllumina'!X:X, "Y") &gt; 0,
            _xlfn.TEXTJOIN(", ", TRUE, IF(('4.RNAIllumina'!E:E = B750) * ('4.RNAIllumina'!X:X = "Y"), '4.RNAIllumina'!D:D, "")),
            "Awaiting Status"
        )
    )
)</f>
        <v>Awaiting Status</v>
      </c>
      <c r="T750" s="6" t="str">
        <f ca="1">VLOOKUP($B750,'1.MetaData'!$B:$H,2,FALSE)</f>
        <v>OG749</v>
      </c>
      <c r="U750" s="7" t="str">
        <f ca="1">VLOOKUP($B750,'1.MetaData'!$B:$H,3,FALSE)</f>
        <v>Chromis circumaurea</v>
      </c>
      <c r="V750" s="7">
        <f ca="1">VLOOKUP($B750,'1.MetaData'!$B:$H,4,FALSE)</f>
        <v>0</v>
      </c>
      <c r="W750" s="6" t="str">
        <f ca="1">VLOOKUP($B750,'1.MetaData'!$B:$H,5,FALSE)</f>
        <v>Tim Bennett</v>
      </c>
      <c r="X750" s="6" t="str">
        <f ca="1">VLOOKUP($B750,'1.MetaData'!$B:$H,6,FALSE)</f>
        <v>Yi-Kai Tea</v>
      </c>
      <c r="Z750"/>
    </row>
    <row r="751" spans="1:26" x14ac:dyDescent="0.25">
      <c r="A751" s="17">
        <v>750</v>
      </c>
      <c r="B751" s="3" t="str">
        <f t="shared" ca="1" si="14"/>
        <v>OG750</v>
      </c>
      <c r="C751" s="219" t="s">
        <v>106</v>
      </c>
      <c r="D751" s="4">
        <f ca="1">COUNTIF('2.Tissue'!C:C,B751)</f>
        <v>3</v>
      </c>
      <c r="E751" s="4">
        <f ca="1">COUNTIFS('3.DNAExtractions'!$E:$E,$B751,'3.DNAExtractions'!$D:$D,E$1)</f>
        <v>2</v>
      </c>
      <c r="F751" s="2" t="str" cm="1">
        <f t="array" aca="1" ref="F751" ca="1">IF(
    COUNTIFS('3.DNAExtractions'!E:E, B751, '3.DNAExtractions'!Y:Y, "Y") &gt; 0,
    _xlfn.TEXTJOIN(", ", TRUE, IF(('3.DNAExtractions'!E:E = B751) * ('3.DNAExtractions'!Y:Y = "Y"), '3.DNAExtractions'!D:D, "")),
    IF(
        COUNTIFS('3.DNAExtractions'!E:E, B751, '3.DNAExtractions'!X:X, "Y") &gt; 0,
        _xlfn.TEXTJOIN(", ", TRUE, IF(('3.DNAExtractions'!E:E = B751) * ('3.DNAExtractions'!X:X = "Y"), '3.DNAExtractions'!D:D, "")),
        "Awaiting Status"
    )
)</f>
        <v>Extracted</v>
      </c>
      <c r="G751" s="45" t="s">
        <v>94</v>
      </c>
      <c r="H751" s="8" t="str" cm="1">
        <f t="array" aca="1" ref="H751" ca="1">IF(
    G751="N",
    "",
    IF(
        COUNTIFS('4.Illumina'!E:E, B751, '4.Illumina'!R:R, "Y") &gt; 0,
        _xlfn.TEXTJOIN(", ", TRUE, IF(('4.Illumina'!E:E = B751) * ('4.Illumina'!R:R = "Y"), '4.Illumina'!D:D, "")),
        IF(
            COUNTIFS('4.Illumina'!E:E, B751, '4.Illumina'!Q:Q, "Y") &gt; 0,
            _xlfn.TEXTJOIN(", ", TRUE, IF(('4.Illumina'!E:E = B751) * ('4.Illumina'!Q:Q = "Y"), '4.Illumina'!D:D, "")),
            "Awaiting Status"
        )
    )
)</f>
        <v/>
      </c>
      <c r="I751" s="26" t="s">
        <v>92</v>
      </c>
      <c r="J751" s="56" t="str" cm="1">
        <f t="array" aca="1" ref="J751" ca="1">IF(
    I751="N",
    "",
    IF(
        COUNTIFS('4.PacBio'!E:E, B751, '4.PacBio'!W:W, "Y") &gt; 0,
        _xlfn.TEXTJOIN(", ", TRUE, IF(('4.PacBio'!E:E = B751) * ('4.PacBio'!W:W = "Y"), '4.PacBio'!D:D, "")),
        IF(
            COUNTIFS('4.PacBio'!E:E, B751, '4.PacBio'!V:V, "Y") &gt; 0,
            _xlfn.TEXTJOIN(", ", TRUE, IF(('4.PacBio'!E:E = B751) * ('4.PacBio'!V:V = "Y"), '4.PacBio'!D:D, "")),
            "Awaiting Status"
        )
    )
)</f>
        <v>Sequenced</v>
      </c>
      <c r="K751" s="26" t="s">
        <v>92</v>
      </c>
      <c r="L751" s="8" t="str" cm="1">
        <f t="array" aca="1" ref="L751" ca="1">IF(
    K751="N",
    "",
    IF(
        COUNTIFS('4.HiCLibrary'!E:E, B751, '4.HiCLibrary'!V:V, "Y") &gt; 0,
        _xlfn.TEXTJOIN(", ", TRUE, IF(('4.HiCLibrary'!E:E = B751) * ('4.HiCLibrary'!V:V = "Y"), '4.HiCLibrary'!D:D, "")),
        IF(
            COUNTIFS('4.HiCLibrary'!E:E, B751, '4.HiCLibrary'!U:U, "Y") &gt; 0,
            _xlfn.TEXTJOIN(", ", TRUE, IF(('4.HiCLibrary'!E:E = B751) * ('4.HiCLibrary'!U:U = "Y"), '4.HiCLibrary'!D:D, "")),
            "Awaiting Status"
        )
    )
)</f>
        <v>Awaiting Status</v>
      </c>
      <c r="M751" s="47"/>
      <c r="N751" s="56" t="str" cm="1">
        <f t="array" aca="1" ref="N751" ca="1">IF(
    M751="N",
    "",
    IF(
        COUNTIFS('4.ONT'!E:E, B751, '4.ONT'!Q:Q, "Y") &gt; 0,
        _xlfn.TEXTJOIN(", ", TRUE, IF(('4.ONT'!E:E = B751) * ('4.ONT'!Q:Q = "Y"), '4.ONT'!D:D, "")),
        IF(
            COUNTIFS('4.ONT'!E:E, B751, '4.ONT'!P:P, "Y") &gt; 0,
            _xlfn.TEXTJOIN(", ", TRUE, IF(('4.ONT'!E:E = B751) * ('4.ONT'!P:P = "Y"), '4.ONT'!D:D, "")),
            "Awaiting Status"
        )
    )
)</f>
        <v>Sequenced, Sequenced</v>
      </c>
      <c r="O751" s="26" t="s">
        <v>92</v>
      </c>
      <c r="P751" s="60" t="str" cm="1">
        <f t="array" aca="1" ref="P751" ca="1">IF(
    O751="N",
    "",
    IF(
        COUNTIFS('3.RNAExtractions'!E:E, B751, '3.RNAExtractions'!Z:Z, "Y") &gt; 0,
        _xlfn.TEXTJOIN(", ", TRUE, IF(('3.RNAExtractions'!E:E = B751) * ('3.RNAExtractions'!Z:Z = "Y"), '3.RNAExtractions'!D:D, "")),
        IF(
            COUNTIFS('3.RNAExtractions'!E:E, B751, '3.RNAExtractions'!Y:Y, "Y") &gt; 0,
            _xlfn.TEXTJOIN(", ", TRUE, IF(('3.RNAExtractions'!E:E = B751) * ('3.RNAExtractions'!Y:Y = "Y"), '3.RNAExtractions'!D:D, "")),
            "Awaiting Status"
        )
    )
)</f>
        <v>Extracted</v>
      </c>
      <c r="Q751" s="26" t="s">
        <v>92</v>
      </c>
      <c r="R751" s="60" t="str" cm="1">
        <f t="array" aca="1" ref="R751" ca="1">IF(
    Q751="N",
    "",
    IF(
        COUNTIFS('4.RNAIllumina'!E:E, B751, '4.RNAIllumina'!Y:Y, "Y") &gt; 0,
        _xlfn.TEXTJOIN(", ", TRUE, IF(('4.RNAIllumina'!E:E = B751) * ('4.RNAIllumina'!Y:Y = "Y"), '4.RNAIllumina'!D:D, "")),
        IF(
            COUNTIFS('4.RNAIllumina'!E:E, B751, '4.RNAIllumina'!X:X, "Y") &gt; 0,
            _xlfn.TEXTJOIN(", ", TRUE, IF(('4.RNAIllumina'!E:E = B751) * ('4.RNAIllumina'!X:X = "Y"), '4.RNAIllumina'!D:D, "")),
            "Awaiting Status"
        )
    )
)</f>
        <v>Awaiting Status</v>
      </c>
      <c r="T751" s="6" t="str">
        <f ca="1">VLOOKUP($B751,'1.MetaData'!$B:$H,2,FALSE)</f>
        <v>OG750</v>
      </c>
      <c r="U751" s="7" t="str">
        <f ca="1">VLOOKUP($B751,'1.MetaData'!$B:$H,3,FALSE)</f>
        <v>Azurina brevirostris</v>
      </c>
      <c r="V751" s="7">
        <f ca="1">VLOOKUP($B751,'1.MetaData'!$B:$H,4,FALSE)</f>
        <v>0</v>
      </c>
      <c r="W751" s="6" t="str">
        <f ca="1">VLOOKUP($B751,'1.MetaData'!$B:$H,5,FALSE)</f>
        <v>Tim Bennett</v>
      </c>
      <c r="X751" s="6" t="str">
        <f ca="1">VLOOKUP($B751,'1.MetaData'!$B:$H,6,FALSE)</f>
        <v>Yi-Kai Tea</v>
      </c>
      <c r="Z751"/>
    </row>
    <row r="752" spans="1:26" x14ac:dyDescent="0.25">
      <c r="A752" s="17">
        <v>751</v>
      </c>
      <c r="B752" s="3" t="str">
        <f t="shared" ca="1" si="14"/>
        <v>OG751</v>
      </c>
      <c r="C752" s="219" t="s">
        <v>106</v>
      </c>
      <c r="D752" s="4">
        <f ca="1">COUNTIF('2.Tissue'!C:C,B752)</f>
        <v>2</v>
      </c>
      <c r="E752" s="4">
        <f ca="1">COUNTIFS('3.DNAExtractions'!$E:$E,$B752,'3.DNAExtractions'!$D:$D,E$1)</f>
        <v>1</v>
      </c>
      <c r="F752" s="2" t="str" cm="1">
        <f t="array" aca="1" ref="F752" ca="1">IF(
    COUNTIFS('3.DNAExtractions'!E:E, B752, '3.DNAExtractions'!Y:Y, "Y") &gt; 0,
    _xlfn.TEXTJOIN(", ", TRUE, IF(('3.DNAExtractions'!E:E = B752) * ('3.DNAExtractions'!Y:Y = "Y"), '3.DNAExtractions'!D:D, "")),
    IF(
        COUNTIFS('3.DNAExtractions'!E:E, B752, '3.DNAExtractions'!X:X, "Y") &gt; 0,
        _xlfn.TEXTJOIN(", ", TRUE, IF(('3.DNAExtractions'!E:E = B752) * ('3.DNAExtractions'!X:X = "Y"), '3.DNAExtractions'!D:D, "")),
        "Awaiting Status"
    )
)</f>
        <v>Extracted</v>
      </c>
      <c r="G752" s="45" t="s">
        <v>94</v>
      </c>
      <c r="H752" s="8" t="str" cm="1">
        <f t="array" aca="1" ref="H752" ca="1">IF(
    G752="N",
    "",
    IF(
        COUNTIFS('4.Illumina'!E:E, B752, '4.Illumina'!R:R, "Y") &gt; 0,
        _xlfn.TEXTJOIN(", ", TRUE, IF(('4.Illumina'!E:E = B752) * ('4.Illumina'!R:R = "Y"), '4.Illumina'!D:D, "")),
        IF(
            COUNTIFS('4.Illumina'!E:E, B752, '4.Illumina'!Q:Q, "Y") &gt; 0,
            _xlfn.TEXTJOIN(", ", TRUE, IF(('4.Illumina'!E:E = B752) * ('4.Illumina'!Q:Q = "Y"), '4.Illumina'!D:D, "")),
            "Awaiting Status"
        )
    )
)</f>
        <v/>
      </c>
      <c r="I752" s="26" t="s">
        <v>92</v>
      </c>
      <c r="J752" s="56" t="str" cm="1">
        <f t="array" aca="1" ref="J752" ca="1">IF(
    I752="N",
    "",
    IF(
        COUNTIFS('4.PacBio'!E:E, B752, '4.PacBio'!W:W, "Y") &gt; 0,
        _xlfn.TEXTJOIN(", ", TRUE, IF(('4.PacBio'!E:E = B752) * ('4.PacBio'!W:W = "Y"), '4.PacBio'!D:D, "")),
        IF(
            COUNTIFS('4.PacBio'!E:E, B752, '4.PacBio'!V:V, "Y") &gt; 0,
            _xlfn.TEXTJOIN(", ", TRUE, IF(('4.PacBio'!E:E = B752) * ('4.PacBio'!V:V = "Y"), '4.PacBio'!D:D, "")),
            "Awaiting Status"
        )
    )
)</f>
        <v>SRE</v>
      </c>
      <c r="K752" s="26" t="s">
        <v>92</v>
      </c>
      <c r="L752" s="8" t="str" cm="1">
        <f t="array" aca="1" ref="L752" ca="1">IF(
    K752="N",
    "",
    IF(
        COUNTIFS('4.HiCLibrary'!E:E, B752, '4.HiCLibrary'!V:V, "Y") &gt; 0,
        _xlfn.TEXTJOIN(", ", TRUE, IF(('4.HiCLibrary'!E:E = B752) * ('4.HiCLibrary'!V:V = "Y"), '4.HiCLibrary'!D:D, "")),
        IF(
            COUNTIFS('4.HiCLibrary'!E:E, B752, '4.HiCLibrary'!U:U, "Y") &gt; 0,
            _xlfn.TEXTJOIN(", ", TRUE, IF(('4.HiCLibrary'!E:E = B752) * ('4.HiCLibrary'!U:U = "Y"), '4.HiCLibrary'!D:D, "")),
            "Awaiting Status"
        )
    )
)</f>
        <v>Awaiting Status</v>
      </c>
      <c r="M752" s="47"/>
      <c r="N752" s="56" t="str" cm="1">
        <f t="array" aca="1" ref="N752" ca="1">IF(
    M752="N",
    "",
    IF(
        COUNTIFS('4.ONT'!E:E, B752, '4.ONT'!Q:Q, "Y") &gt; 0,
        _xlfn.TEXTJOIN(", ", TRUE, IF(('4.ONT'!E:E = B752) * ('4.ONT'!Q:Q = "Y"), '4.ONT'!D:D, "")),
        IF(
            COUNTIFS('4.ONT'!E:E, B752, '4.ONT'!P:P, "Y") &gt; 0,
            _xlfn.TEXTJOIN(", ", TRUE, IF(('4.ONT'!E:E = B752) * ('4.ONT'!P:P = "Y"), '4.ONT'!D:D, "")),
            "Awaiting Status"
        )
    )
)</f>
        <v>Awaiting Status</v>
      </c>
      <c r="O752" s="26" t="s">
        <v>92</v>
      </c>
      <c r="P752" s="60" t="str" cm="1">
        <f t="array" aca="1" ref="P752" ca="1">IF(
    O752="N",
    "",
    IF(
        COUNTIFS('3.RNAExtractions'!E:E, B752, '3.RNAExtractions'!Z:Z, "Y") &gt; 0,
        _xlfn.TEXTJOIN(", ", TRUE, IF(('3.RNAExtractions'!E:E = B752) * ('3.RNAExtractions'!Z:Z = "Y"), '3.RNAExtractions'!D:D, "")),
        IF(
            COUNTIFS('3.RNAExtractions'!E:E, B752, '3.RNAExtractions'!Y:Y, "Y") &gt; 0,
            _xlfn.TEXTJOIN(", ", TRUE, IF(('3.RNAExtractions'!E:E = B752) * ('3.RNAExtractions'!Y:Y = "Y"), '3.RNAExtractions'!D:D, "")),
            "Awaiting Status"
        )
    )
)</f>
        <v>Awaiting Status</v>
      </c>
      <c r="Q752" s="26" t="s">
        <v>92</v>
      </c>
      <c r="R752" s="60" t="str" cm="1">
        <f t="array" aca="1" ref="R752" ca="1">IF(
    Q752="N",
    "",
    IF(
        COUNTIFS('4.RNAIllumina'!E:E, B752, '4.RNAIllumina'!Y:Y, "Y") &gt; 0,
        _xlfn.TEXTJOIN(", ", TRUE, IF(('4.RNAIllumina'!E:E = B752) * ('4.RNAIllumina'!Y:Y = "Y"), '4.RNAIllumina'!D:D, "")),
        IF(
            COUNTIFS('4.RNAIllumina'!E:E, B752, '4.RNAIllumina'!X:X, "Y") &gt; 0,
            _xlfn.TEXTJOIN(", ", TRUE, IF(('4.RNAIllumina'!E:E = B752) * ('4.RNAIllumina'!X:X = "Y"), '4.RNAIllumina'!D:D, "")),
            "Awaiting Status"
        )
    )
)</f>
        <v>Awaiting Status</v>
      </c>
      <c r="T752" s="6" t="str">
        <f ca="1">VLOOKUP($B752,'1.MetaData'!$B:$H,2,FALSE)</f>
        <v>OG751</v>
      </c>
      <c r="U752" s="7" t="str">
        <f ca="1">VLOOKUP($B752,'1.MetaData'!$B:$H,3,FALSE)</f>
        <v>Pseudanthias pleurotaenia</v>
      </c>
      <c r="V752" s="7">
        <f ca="1">VLOOKUP($B752,'1.MetaData'!$B:$H,4,FALSE)</f>
        <v>0</v>
      </c>
      <c r="W752" s="6" t="str">
        <f ca="1">VLOOKUP($B752,'1.MetaData'!$B:$H,5,FALSE)</f>
        <v>Tim Bennett</v>
      </c>
      <c r="X752" s="6" t="str">
        <f ca="1">VLOOKUP($B752,'1.MetaData'!$B:$H,6,FALSE)</f>
        <v>Yi-Kai Tea</v>
      </c>
      <c r="Z752"/>
    </row>
    <row r="753" spans="1:26" hidden="1" x14ac:dyDescent="0.25">
      <c r="A753" s="17">
        <v>752</v>
      </c>
      <c r="B753" s="3" t="str">
        <f t="shared" ca="1" si="14"/>
        <v>OG752</v>
      </c>
      <c r="C753" s="219" t="s">
        <v>111</v>
      </c>
      <c r="D753" s="4">
        <f ca="1">COUNTIF('2.Tissue'!C:C,B753)</f>
        <v>2</v>
      </c>
      <c r="E753" s="4">
        <f ca="1">COUNTIFS('3.DNAExtractions'!$E:$E,$B753,'3.DNAExtractions'!$D:$D,E$1)</f>
        <v>0</v>
      </c>
      <c r="F753" s="2" t="str" cm="1">
        <f t="array" aca="1" ref="F753" ca="1">IF(
    COUNTIFS('3.DNAExtractions'!E:E, B753, '3.DNAExtractions'!Y:Y, "Y") &gt; 0,
    _xlfn.TEXTJOIN(", ", TRUE, IF(('3.DNAExtractions'!E:E = B753) * ('3.DNAExtractions'!Y:Y = "Y"), '3.DNAExtractions'!D:D, "")),
    IF(
        COUNTIFS('3.DNAExtractions'!E:E, B753, '3.DNAExtractions'!X:X, "Y") &gt; 0,
        _xlfn.TEXTJOIN(", ", TRUE, IF(('3.DNAExtractions'!E:E = B753) * ('3.DNAExtractions'!X:X = "Y"), '3.DNAExtractions'!D:D, "")),
        "Awaiting Status"
    )
)</f>
        <v>Awaiting Status</v>
      </c>
      <c r="G753" s="45"/>
      <c r="H753" s="8" t="str" cm="1">
        <f t="array" aca="1" ref="H753" ca="1">IF(
    G753="N",
    "",
    IF(
        COUNTIFS('4.Illumina'!E:E, B753, '4.Illumina'!R:R, "Y") &gt; 0,
        _xlfn.TEXTJOIN(", ", TRUE, IF(('4.Illumina'!E:E = B753) * ('4.Illumina'!R:R = "Y"), '4.Illumina'!D:D, "")),
        IF(
            COUNTIFS('4.Illumina'!E:E, B753, '4.Illumina'!Q:Q, "Y") &gt; 0,
            _xlfn.TEXTJOIN(", ", TRUE, IF(('4.Illumina'!E:E = B753) * ('4.Illumina'!Q:Q = "Y"), '4.Illumina'!D:D, "")),
            "Awaiting Status"
        )
    )
)</f>
        <v>Awaiting Status</v>
      </c>
      <c r="J753" s="56" t="str" cm="1">
        <f t="array" aca="1" ref="J753" ca="1">IF(
    I753="N",
    "",
    IF(
        COUNTIFS('4.PacBio'!E:E, B753, '4.PacBio'!W:W, "Y") &gt; 0,
        _xlfn.TEXTJOIN(", ", TRUE, IF(('4.PacBio'!E:E = B753) * ('4.PacBio'!W:W = "Y"), '4.PacBio'!D:D, "")),
        IF(
            COUNTIFS('4.PacBio'!E:E, B753, '4.PacBio'!V:V, "Y") &gt; 0,
            _xlfn.TEXTJOIN(", ", TRUE, IF(('4.PacBio'!E:E = B753) * ('4.PacBio'!V:V = "Y"), '4.PacBio'!D:D, "")),
            "Awaiting Status"
        )
    )
)</f>
        <v>Awaiting Status</v>
      </c>
      <c r="L753" s="8" t="str" cm="1">
        <f t="array" aca="1" ref="L753" ca="1">IF(
    K753="N",
    "",
    IF(
        COUNTIFS('4.HiCLibrary'!E:E, B753, '4.HiCLibrary'!V:V, "Y") &gt; 0,
        _xlfn.TEXTJOIN(", ", TRUE, IF(('4.HiCLibrary'!E:E = B753) * ('4.HiCLibrary'!V:V = "Y"), '4.HiCLibrary'!D:D, "")),
        IF(
            COUNTIFS('4.HiCLibrary'!E:E, B753, '4.HiCLibrary'!U:U, "Y") &gt; 0,
            _xlfn.TEXTJOIN(", ", TRUE, IF(('4.HiCLibrary'!E:E = B753) * ('4.HiCLibrary'!U:U = "Y"), '4.HiCLibrary'!D:D, "")),
            "Awaiting Status"
        )
    )
)</f>
        <v>Awaiting Status</v>
      </c>
      <c r="M753" s="47"/>
      <c r="N753" s="56" t="str" cm="1">
        <f t="array" aca="1" ref="N753" ca="1">IF(
    M753="N",
    "",
    IF(
        COUNTIFS('4.ONT'!E:E, B753, '4.ONT'!Q:Q, "Y") &gt; 0,
        _xlfn.TEXTJOIN(", ", TRUE, IF(('4.ONT'!E:E = B753) * ('4.ONT'!Q:Q = "Y"), '4.ONT'!D:D, "")),
        IF(
            COUNTIFS('4.ONT'!E:E, B753, '4.ONT'!P:P, "Y") &gt; 0,
            _xlfn.TEXTJOIN(", ", TRUE, IF(('4.ONT'!E:E = B753) * ('4.ONT'!P:P = "Y"), '4.ONT'!D:D, "")),
            "Awaiting Status"
        )
    )
)</f>
        <v>Awaiting Status</v>
      </c>
      <c r="O753" s="60"/>
      <c r="P753" s="60" t="str" cm="1">
        <f t="array" aca="1" ref="P753" ca="1">IF(
    O753="N",
    "",
    IF(
        COUNTIFS('3.RNAExtractions'!E:E, B753, '3.RNAExtractions'!Z:Z, "Y") &gt; 0,
        _xlfn.TEXTJOIN(", ", TRUE, IF(('3.RNAExtractions'!E:E = B753) * ('3.RNAExtractions'!Z:Z = "Y"), '3.RNAExtractions'!D:D, "")),
        IF(
            COUNTIFS('3.RNAExtractions'!E:E, B753, '3.RNAExtractions'!Y:Y, "Y") &gt; 0,
            _xlfn.TEXTJOIN(", ", TRUE, IF(('3.RNAExtractions'!E:E = B753) * ('3.RNAExtractions'!Y:Y = "Y"), '3.RNAExtractions'!D:D, "")),
            "Awaiting Status"
        )
    )
)</f>
        <v>Awaiting Status</v>
      </c>
      <c r="Q753" s="60"/>
      <c r="R753" s="60" t="str" cm="1">
        <f t="array" aca="1" ref="R753" ca="1">IF(
    Q753="N",
    "",
    IF(
        COUNTIFS('4.RNAIllumina'!E:E, B753, '4.RNAIllumina'!Y:Y, "Y") &gt; 0,
        _xlfn.TEXTJOIN(", ", TRUE, IF(('4.RNAIllumina'!E:E = B753) * ('4.RNAIllumina'!Y:Y = "Y"), '4.RNAIllumina'!D:D, "")),
        IF(
            COUNTIFS('4.RNAIllumina'!E:E, B753, '4.RNAIllumina'!X:X, "Y") &gt; 0,
            _xlfn.TEXTJOIN(", ", TRUE, IF(('4.RNAIllumina'!E:E = B753) * ('4.RNAIllumina'!X:X = "Y"), '4.RNAIllumina'!D:D, "")),
            "Awaiting Status"
        )
    )
)</f>
        <v>Awaiting Status</v>
      </c>
      <c r="T753" s="6" t="str">
        <f ca="1">VLOOKUP($B753,'1.MetaData'!$B:$H,2,FALSE)</f>
        <v>OG752</v>
      </c>
      <c r="U753" s="7" t="str">
        <f ca="1">VLOOKUP($B753,'1.MetaData'!$B:$H,3,FALSE)</f>
        <v>Pseudanthias pleurotaenia</v>
      </c>
      <c r="V753" s="7">
        <f ca="1">VLOOKUP($B753,'1.MetaData'!$B:$H,4,FALSE)</f>
        <v>0</v>
      </c>
      <c r="W753" s="6" t="str">
        <f ca="1">VLOOKUP($B753,'1.MetaData'!$B:$H,5,FALSE)</f>
        <v>Tim Bennett</v>
      </c>
      <c r="X753" s="6" t="str">
        <f ca="1">VLOOKUP($B753,'1.MetaData'!$B:$H,6,FALSE)</f>
        <v>Yi-Kai Tea</v>
      </c>
      <c r="Z753"/>
    </row>
    <row r="754" spans="1:26" hidden="1" x14ac:dyDescent="0.25">
      <c r="A754" s="17">
        <v>753</v>
      </c>
      <c r="B754" s="3" t="str">
        <f t="shared" ca="1" si="14"/>
        <v>OG753</v>
      </c>
      <c r="C754" s="219" t="s">
        <v>93</v>
      </c>
      <c r="D754" s="4">
        <f ca="1">COUNTIF('2.Tissue'!C:C,B754)</f>
        <v>3</v>
      </c>
      <c r="E754" s="4">
        <f ca="1">COUNTIFS('3.DNAExtractions'!$E:$E,$B754,'3.DNAExtractions'!$D:$D,E$1)</f>
        <v>1</v>
      </c>
      <c r="F754" s="2" t="str" cm="1">
        <f t="array" aca="1" ref="F754" ca="1">IF(
    COUNTIFS('3.DNAExtractions'!E:E, B754, '3.DNAExtractions'!Y:Y, "Y") &gt; 0,
    _xlfn.TEXTJOIN(", ", TRUE, IF(('3.DNAExtractions'!E:E = B754) * ('3.DNAExtractions'!Y:Y = "Y"), '3.DNAExtractions'!D:D, "")),
    IF(
        COUNTIFS('3.DNAExtractions'!E:E, B754, '3.DNAExtractions'!X:X, "Y") &gt; 0,
        _xlfn.TEXTJOIN(", ", TRUE, IF(('3.DNAExtractions'!E:E = B754) * ('3.DNAExtractions'!X:X = "Y"), '3.DNAExtractions'!D:D, "")),
        "Awaiting Status"
    )
)</f>
        <v>Extracted</v>
      </c>
      <c r="G754" s="45" t="s">
        <v>92</v>
      </c>
      <c r="H754" s="8" t="str" cm="1">
        <f t="array" aca="1" ref="H754" ca="1">IF(
    G754="N",
    "",
    IF(
        COUNTIFS('4.Illumina'!E:E, B754, '4.Illumina'!R:R, "Y") &gt; 0,
        _xlfn.TEXTJOIN(", ", TRUE, IF(('4.Illumina'!E:E = B754) * ('4.Illumina'!R:R = "Y"), '4.Illumina'!D:D, "")),
        IF(
            COUNTIFS('4.Illumina'!E:E, B754, '4.Illumina'!Q:Q, "Y") &gt; 0,
            _xlfn.TEXTJOIN(", ", TRUE, IF(('4.Illumina'!E:E = B754) * ('4.Illumina'!Q:Q = "Y"), '4.Illumina'!D:D, "")),
            "Awaiting Status"
        )
    )
)</f>
        <v>Sequenced</v>
      </c>
      <c r="I754" s="181" t="s">
        <v>94</v>
      </c>
      <c r="J754" s="56" t="str" cm="1">
        <f t="array" aca="1" ref="J754" ca="1">IF(
    I754="N",
    "",
    IF(
        COUNTIFS('4.PacBio'!E:E, B754, '4.PacBio'!W:W, "Y") &gt; 0,
        _xlfn.TEXTJOIN(", ", TRUE, IF(('4.PacBio'!E:E = B754) * ('4.PacBio'!W:W = "Y"), '4.PacBio'!D:D, "")),
        IF(
            COUNTIFS('4.PacBio'!E:E, B754, '4.PacBio'!V:V, "Y") &gt; 0,
            _xlfn.TEXTJOIN(", ", TRUE, IF(('4.PacBio'!E:E = B754) * ('4.PacBio'!V:V = "Y"), '4.PacBio'!D:D, "")),
            "Awaiting Status"
        )
    )
)</f>
        <v/>
      </c>
      <c r="K754" s="181" t="s">
        <v>94</v>
      </c>
      <c r="L754" s="8" t="str" cm="1">
        <f t="array" aca="1" ref="L754" ca="1">IF(
    K754="N",
    "",
    IF(
        COUNTIFS('4.HiCLibrary'!E:E, B754, '4.HiCLibrary'!V:V, "Y") &gt; 0,
        _xlfn.TEXTJOIN(", ", TRUE, IF(('4.HiCLibrary'!E:E = B754) * ('4.HiCLibrary'!V:V = "Y"), '4.HiCLibrary'!D:D, "")),
        IF(
            COUNTIFS('4.HiCLibrary'!E:E, B754, '4.HiCLibrary'!U:U, "Y") &gt; 0,
            _xlfn.TEXTJOIN(", ", TRUE, IF(('4.HiCLibrary'!E:E = B754) * ('4.HiCLibrary'!U:U = "Y"), '4.HiCLibrary'!D:D, "")),
            "Awaiting Status"
        )
    )
)</f>
        <v/>
      </c>
      <c r="M754" s="181" t="s">
        <v>94</v>
      </c>
      <c r="N754" s="56" t="str" cm="1">
        <f t="array" aca="1" ref="N754" ca="1">IF(
    M754="N",
    "",
    IF(
        COUNTIFS('4.ONT'!E:E, B754, '4.ONT'!Q:Q, "Y") &gt; 0,
        _xlfn.TEXTJOIN(", ", TRUE, IF(('4.ONT'!E:E = B754) * ('4.ONT'!Q:Q = "Y"), '4.ONT'!D:D, "")),
        IF(
            COUNTIFS('4.ONT'!E:E, B754, '4.ONT'!P:P, "Y") &gt; 0,
            _xlfn.TEXTJOIN(", ", TRUE, IF(('4.ONT'!E:E = B754) * ('4.ONT'!P:P = "Y"), '4.ONT'!D:D, "")),
            "Awaiting Status"
        )
    )
)</f>
        <v/>
      </c>
      <c r="O754" s="181" t="s">
        <v>94</v>
      </c>
      <c r="P754" s="60" t="str" cm="1">
        <f t="array" aca="1" ref="P754" ca="1">IF(
    O754="N",
    "",
    IF(
        COUNTIFS('3.RNAExtractions'!E:E, B754, '3.RNAExtractions'!Z:Z, "Y") &gt; 0,
        _xlfn.TEXTJOIN(", ", TRUE, IF(('3.RNAExtractions'!E:E = B754) * ('3.RNAExtractions'!Z:Z = "Y"), '3.RNAExtractions'!D:D, "")),
        IF(
            COUNTIFS('3.RNAExtractions'!E:E, B754, '3.RNAExtractions'!Y:Y, "Y") &gt; 0,
            _xlfn.TEXTJOIN(", ", TRUE, IF(('3.RNAExtractions'!E:E = B754) * ('3.RNAExtractions'!Y:Y = "Y"), '3.RNAExtractions'!D:D, "")),
            "Awaiting Status"
        )
    )
)</f>
        <v/>
      </c>
      <c r="Q754" s="26" t="s">
        <v>94</v>
      </c>
      <c r="R754" s="60" t="str" cm="1">
        <f t="array" aca="1" ref="R754" ca="1">IF(
    Q754="N",
    "",
    IF(
        COUNTIFS('4.RNAIllumina'!E:E, B754, '4.RNAIllumina'!Y:Y, "Y") &gt; 0,
        _xlfn.TEXTJOIN(", ", TRUE, IF(('4.RNAIllumina'!E:E = B754) * ('4.RNAIllumina'!Y:Y = "Y"), '4.RNAIllumina'!D:D, "")),
        IF(
            COUNTIFS('4.RNAIllumina'!E:E, B754, '4.RNAIllumina'!X:X, "Y") &gt; 0,
            _xlfn.TEXTJOIN(", ", TRUE, IF(('4.RNAIllumina'!E:E = B754) * ('4.RNAIllumina'!X:X = "Y"), '4.RNAIllumina'!D:D, "")),
            "Awaiting Status"
        )
    )
)</f>
        <v/>
      </c>
      <c r="T754" s="6" t="str">
        <f ca="1">VLOOKUP($B754,'1.MetaData'!$B:$H,2,FALSE)</f>
        <v>OG753</v>
      </c>
      <c r="U754" s="7" t="str">
        <f ca="1">VLOOKUP($B754,'1.MetaData'!$B:$H,3,FALSE)</f>
        <v>Chromis xanthura</v>
      </c>
      <c r="V754" s="7">
        <f ca="1">VLOOKUP($B754,'1.MetaData'!$B:$H,4,FALSE)</f>
        <v>0</v>
      </c>
      <c r="W754" s="6" t="str">
        <f ca="1">VLOOKUP($B754,'1.MetaData'!$B:$H,5,FALSE)</f>
        <v>Tim Bennett</v>
      </c>
      <c r="X754" s="6" t="str">
        <f ca="1">VLOOKUP($B754,'1.MetaData'!$B:$H,6,FALSE)</f>
        <v>Yi-Kai Tea</v>
      </c>
      <c r="Z754"/>
    </row>
    <row r="755" spans="1:26" hidden="1" x14ac:dyDescent="0.25">
      <c r="A755" s="17">
        <v>754</v>
      </c>
      <c r="B755" s="3" t="str">
        <f t="shared" ca="1" si="14"/>
        <v>OG754</v>
      </c>
      <c r="C755" s="219" t="s">
        <v>93</v>
      </c>
      <c r="D755" s="4">
        <f ca="1">COUNTIF('2.Tissue'!C:C,B755)</f>
        <v>2</v>
      </c>
      <c r="E755" s="4">
        <f ca="1">COUNTIFS('3.DNAExtractions'!$E:$E,$B755,'3.DNAExtractions'!$D:$D,E$1)</f>
        <v>1</v>
      </c>
      <c r="F755" s="2" t="str" cm="1">
        <f t="array" aca="1" ref="F755" ca="1">IF(
    COUNTIFS('3.DNAExtractions'!E:E, B755, '3.DNAExtractions'!Y:Y, "Y") &gt; 0,
    _xlfn.TEXTJOIN(", ", TRUE, IF(('3.DNAExtractions'!E:E = B755) * ('3.DNAExtractions'!Y:Y = "Y"), '3.DNAExtractions'!D:D, "")),
    IF(
        COUNTIFS('3.DNAExtractions'!E:E, B755, '3.DNAExtractions'!X:X, "Y") &gt; 0,
        _xlfn.TEXTJOIN(", ", TRUE, IF(('3.DNAExtractions'!E:E = B755) * ('3.DNAExtractions'!X:X = "Y"), '3.DNAExtractions'!D:D, "")),
        "Awaiting Status"
    )
)</f>
        <v>Extracted</v>
      </c>
      <c r="G755" s="45" t="s">
        <v>92</v>
      </c>
      <c r="H755" s="8" t="str" cm="1">
        <f t="array" aca="1" ref="H755" ca="1">IF(
    G755="N",
    "",
    IF(
        COUNTIFS('4.Illumina'!E:E, B755, '4.Illumina'!R:R, "Y") &gt; 0,
        _xlfn.TEXTJOIN(", ", TRUE, IF(('4.Illumina'!E:E = B755) * ('4.Illumina'!R:R = "Y"), '4.Illumina'!D:D, "")),
        IF(
            COUNTIFS('4.Illumina'!E:E, B755, '4.Illumina'!Q:Q, "Y") &gt; 0,
            _xlfn.TEXTJOIN(", ", TRUE, IF(('4.Illumina'!E:E = B755) * ('4.Illumina'!Q:Q = "Y"), '4.Illumina'!D:D, "")),
            "Awaiting Status"
        )
    )
)</f>
        <v>Sequenced</v>
      </c>
      <c r="I755" s="181" t="s">
        <v>94</v>
      </c>
      <c r="J755" s="56" t="str" cm="1">
        <f t="array" aca="1" ref="J755" ca="1">IF(
    I755="N",
    "",
    IF(
        COUNTIFS('4.PacBio'!E:E, B755, '4.PacBio'!W:W, "Y") &gt; 0,
        _xlfn.TEXTJOIN(", ", TRUE, IF(('4.PacBio'!E:E = B755) * ('4.PacBio'!W:W = "Y"), '4.PacBio'!D:D, "")),
        IF(
            COUNTIFS('4.PacBio'!E:E, B755, '4.PacBio'!V:V, "Y") &gt; 0,
            _xlfn.TEXTJOIN(", ", TRUE, IF(('4.PacBio'!E:E = B755) * ('4.PacBio'!V:V = "Y"), '4.PacBio'!D:D, "")),
            "Awaiting Status"
        )
    )
)</f>
        <v/>
      </c>
      <c r="K755" s="181" t="s">
        <v>94</v>
      </c>
      <c r="L755" s="8" t="str" cm="1">
        <f t="array" aca="1" ref="L755" ca="1">IF(
    K755="N",
    "",
    IF(
        COUNTIFS('4.HiCLibrary'!E:E, B755, '4.HiCLibrary'!V:V, "Y") &gt; 0,
        _xlfn.TEXTJOIN(", ", TRUE, IF(('4.HiCLibrary'!E:E = B755) * ('4.HiCLibrary'!V:V = "Y"), '4.HiCLibrary'!D:D, "")),
        IF(
            COUNTIFS('4.HiCLibrary'!E:E, B755, '4.HiCLibrary'!U:U, "Y") &gt; 0,
            _xlfn.TEXTJOIN(", ", TRUE, IF(('4.HiCLibrary'!E:E = B755) * ('4.HiCLibrary'!U:U = "Y"), '4.HiCLibrary'!D:D, "")),
            "Awaiting Status"
        )
    )
)</f>
        <v/>
      </c>
      <c r="M755" s="181" t="s">
        <v>94</v>
      </c>
      <c r="N755" s="56" t="str" cm="1">
        <f t="array" aca="1" ref="N755" ca="1">IF(
    M755="N",
    "",
    IF(
        COUNTIFS('4.ONT'!E:E, B755, '4.ONT'!Q:Q, "Y") &gt; 0,
        _xlfn.TEXTJOIN(", ", TRUE, IF(('4.ONT'!E:E = B755) * ('4.ONT'!Q:Q = "Y"), '4.ONT'!D:D, "")),
        IF(
            COUNTIFS('4.ONT'!E:E, B755, '4.ONT'!P:P, "Y") &gt; 0,
            _xlfn.TEXTJOIN(", ", TRUE, IF(('4.ONT'!E:E = B755) * ('4.ONT'!P:P = "Y"), '4.ONT'!D:D, "")),
            "Awaiting Status"
        )
    )
)</f>
        <v/>
      </c>
      <c r="O755" s="181" t="s">
        <v>94</v>
      </c>
      <c r="P755" s="60" t="str" cm="1">
        <f t="array" aca="1" ref="P755" ca="1">IF(
    O755="N",
    "",
    IF(
        COUNTIFS('3.RNAExtractions'!E:E, B755, '3.RNAExtractions'!Z:Z, "Y") &gt; 0,
        _xlfn.TEXTJOIN(", ", TRUE, IF(('3.RNAExtractions'!E:E = B755) * ('3.RNAExtractions'!Z:Z = "Y"), '3.RNAExtractions'!D:D, "")),
        IF(
            COUNTIFS('3.RNAExtractions'!E:E, B755, '3.RNAExtractions'!Y:Y, "Y") &gt; 0,
            _xlfn.TEXTJOIN(", ", TRUE, IF(('3.RNAExtractions'!E:E = B755) * ('3.RNAExtractions'!Y:Y = "Y"), '3.RNAExtractions'!D:D, "")),
            "Awaiting Status"
        )
    )
)</f>
        <v/>
      </c>
      <c r="Q755" s="26" t="s">
        <v>94</v>
      </c>
      <c r="R755" s="60" t="str" cm="1">
        <f t="array" aca="1" ref="R755" ca="1">IF(
    Q755="N",
    "",
    IF(
        COUNTIFS('4.RNAIllumina'!E:E, B755, '4.RNAIllumina'!Y:Y, "Y") &gt; 0,
        _xlfn.TEXTJOIN(", ", TRUE, IF(('4.RNAIllumina'!E:E = B755) * ('4.RNAIllumina'!Y:Y = "Y"), '4.RNAIllumina'!D:D, "")),
        IF(
            COUNTIFS('4.RNAIllumina'!E:E, B755, '4.RNAIllumina'!X:X, "Y") &gt; 0,
            _xlfn.TEXTJOIN(", ", TRUE, IF(('4.RNAIllumina'!E:E = B755) * ('4.RNAIllumina'!X:X = "Y"), '4.RNAIllumina'!D:D, "")),
            "Awaiting Status"
        )
    )
)</f>
        <v/>
      </c>
      <c r="T755" s="6" t="str">
        <f ca="1">VLOOKUP($B755,'1.MetaData'!$B:$H,2,FALSE)</f>
        <v>OG754</v>
      </c>
      <c r="U755" s="7" t="str">
        <f ca="1">VLOOKUP($B755,'1.MetaData'!$B:$H,3,FALSE)</f>
        <v>Nemateleotris magnifica</v>
      </c>
      <c r="V755" s="7">
        <f ca="1">VLOOKUP($B755,'1.MetaData'!$B:$H,4,FALSE)</f>
        <v>0</v>
      </c>
      <c r="W755" s="6" t="str">
        <f ca="1">VLOOKUP($B755,'1.MetaData'!$B:$H,5,FALSE)</f>
        <v>Tim Bennett</v>
      </c>
      <c r="X755" s="6" t="str">
        <f ca="1">VLOOKUP($B755,'1.MetaData'!$B:$H,6,FALSE)</f>
        <v>Yi-Kai Tea</v>
      </c>
      <c r="Z755"/>
    </row>
    <row r="756" spans="1:26" x14ac:dyDescent="0.25">
      <c r="A756" s="17">
        <v>755</v>
      </c>
      <c r="B756" s="3" t="str">
        <f t="shared" ca="1" si="14"/>
        <v>OG755</v>
      </c>
      <c r="C756" s="219" t="s">
        <v>91</v>
      </c>
      <c r="D756" s="4">
        <f ca="1">COUNTIF('2.Tissue'!C:C,B756)</f>
        <v>3</v>
      </c>
      <c r="E756" s="4">
        <f ca="1">COUNTIFS('3.DNAExtractions'!$E:$E,$B756,'3.DNAExtractions'!$D:$D,E$1)</f>
        <v>1</v>
      </c>
      <c r="F756" s="2" t="str" cm="1">
        <f t="array" aca="1" ref="F756" ca="1">IF(
    COUNTIFS('3.DNAExtractions'!E:E, B756, '3.DNAExtractions'!Y:Y, "Y") &gt; 0,
    _xlfn.TEXTJOIN(", ", TRUE, IF(('3.DNAExtractions'!E:E = B756) * ('3.DNAExtractions'!Y:Y = "Y"), '3.DNAExtractions'!D:D, "")),
    IF(
        COUNTIFS('3.DNAExtractions'!E:E, B756, '3.DNAExtractions'!X:X, "Y") &gt; 0,
        _xlfn.TEXTJOIN(", ", TRUE, IF(('3.DNAExtractions'!E:E = B756) * ('3.DNAExtractions'!X:X = "Y"), '3.DNAExtractions'!D:D, "")),
        "Awaiting Status"
    )
)</f>
        <v>Extracted</v>
      </c>
      <c r="G756" s="45" t="s">
        <v>94</v>
      </c>
      <c r="H756" s="8" t="str" cm="1">
        <f t="array" aca="1" ref="H756" ca="1">IF(
    G756="N",
    "",
    IF(
        COUNTIFS('4.Illumina'!E:E, B756, '4.Illumina'!R:R, "Y") &gt; 0,
        _xlfn.TEXTJOIN(", ", TRUE, IF(('4.Illumina'!E:E = B756) * ('4.Illumina'!R:R = "Y"), '4.Illumina'!D:D, "")),
        IF(
            COUNTIFS('4.Illumina'!E:E, B756, '4.Illumina'!Q:Q, "Y") &gt; 0,
            _xlfn.TEXTJOIN(", ", TRUE, IF(('4.Illumina'!E:E = B756) * ('4.Illumina'!Q:Q = "Y"), '4.Illumina'!D:D, "")),
            "Awaiting Status"
        )
    )
)</f>
        <v/>
      </c>
      <c r="I756" s="26" t="s">
        <v>92</v>
      </c>
      <c r="J756" s="56" t="str" cm="1">
        <f t="array" aca="1" ref="J756" ca="1">IF(
    I756="N",
    "",
    IF(
        COUNTIFS('4.PacBio'!E:E, B756, '4.PacBio'!W:W, "Y") &gt; 0,
        _xlfn.TEXTJOIN(", ", TRUE, IF(('4.PacBio'!E:E = B756) * ('4.PacBio'!W:W = "Y"), '4.PacBio'!D:D, "")),
        IF(
            COUNTIFS('4.PacBio'!E:E, B756, '4.PacBio'!V:V, "Y") &gt; 0,
            _xlfn.TEXTJOIN(", ", TRUE, IF(('4.PacBio'!E:E = B756) * ('4.PacBio'!V:V = "Y"), '4.PacBio'!D:D, "")),
            "Awaiting Status"
        )
    )
)</f>
        <v>Sequenced</v>
      </c>
      <c r="K756" s="26" t="s">
        <v>92</v>
      </c>
      <c r="L756" s="8" t="str" cm="1">
        <f t="array" aca="1" ref="L756" ca="1">IF(
    K756="N",
    "",
    IF(
        COUNTIFS('4.HiCLibrary'!E:E, B756, '4.HiCLibrary'!V:V, "Y") &gt; 0,
        _xlfn.TEXTJOIN(", ", TRUE, IF(('4.HiCLibrary'!E:E = B756) * ('4.HiCLibrary'!V:V = "Y"), '4.HiCLibrary'!D:D, "")),
        IF(
            COUNTIFS('4.HiCLibrary'!E:E, B756, '4.HiCLibrary'!U:U, "Y") &gt; 0,
            _xlfn.TEXTJOIN(", ", TRUE, IF(('4.HiCLibrary'!E:E = B756) * ('4.HiCLibrary'!U:U = "Y"), '4.HiCLibrary'!D:D, "")),
            "Awaiting Status"
        )
    )
)</f>
        <v>Sequenced</v>
      </c>
      <c r="M756" s="47"/>
      <c r="N756" s="56" t="str" cm="1">
        <f t="array" aca="1" ref="N756" ca="1">IF(
    M756="N",
    "",
    IF(
        COUNTIFS('4.ONT'!E:E, B756, '4.ONT'!Q:Q, "Y") &gt; 0,
        _xlfn.TEXTJOIN(", ", TRUE, IF(('4.ONT'!E:E = B756) * ('4.ONT'!Q:Q = "Y"), '4.ONT'!D:D, "")),
        IF(
            COUNTIFS('4.ONT'!E:E, B756, '4.ONT'!P:P, "Y") &gt; 0,
            _xlfn.TEXTJOIN(", ", TRUE, IF(('4.ONT'!E:E = B756) * ('4.ONT'!P:P = "Y"), '4.ONT'!D:D, "")),
            "Awaiting Status"
        )
    )
)</f>
        <v>Awaiting Status</v>
      </c>
      <c r="O756" s="26" t="s">
        <v>92</v>
      </c>
      <c r="P756" s="60" t="str" cm="1">
        <f t="array" aca="1" ref="P756" ca="1">IF(
    O756="N",
    "",
    IF(
        COUNTIFS('3.RNAExtractions'!E:E, B756, '3.RNAExtractions'!Z:Z, "Y") &gt; 0,
        _xlfn.TEXTJOIN(", ", TRUE, IF(('3.RNAExtractions'!E:E = B756) * ('3.RNAExtractions'!Z:Z = "Y"), '3.RNAExtractions'!D:D, "")),
        IF(
            COUNTIFS('3.RNAExtractions'!E:E, B756, '3.RNAExtractions'!Y:Y, "Y") &gt; 0,
            _xlfn.TEXTJOIN(", ", TRUE, IF(('3.RNAExtractions'!E:E = B756) * ('3.RNAExtractions'!Y:Y = "Y"), '3.RNAExtractions'!D:D, "")),
            "Awaiting Status"
        )
    )
)</f>
        <v>Extracted</v>
      </c>
      <c r="Q756" s="26" t="s">
        <v>92</v>
      </c>
      <c r="R756" s="60" t="str" cm="1">
        <f t="array" aca="1" ref="R756" ca="1">IF(
    Q756="N",
    "",
    IF(
        COUNTIFS('4.RNAIllumina'!E:E, B756, '4.RNAIllumina'!Y:Y, "Y") &gt; 0,
        _xlfn.TEXTJOIN(", ", TRUE, IF(('4.RNAIllumina'!E:E = B756) * ('4.RNAIllumina'!Y:Y = "Y"), '4.RNAIllumina'!D:D, "")),
        IF(
            COUNTIFS('4.RNAIllumina'!E:E, B756, '4.RNAIllumina'!X:X, "Y") &gt; 0,
            _xlfn.TEXTJOIN(", ", TRUE, IF(('4.RNAIllumina'!E:E = B756) * ('4.RNAIllumina'!X:X = "Y"), '4.RNAIllumina'!D:D, "")),
            "Awaiting Status"
        )
    )
)</f>
        <v>Awaiting Status</v>
      </c>
      <c r="T756" s="6" t="str">
        <f ca="1">VLOOKUP($B756,'1.MetaData'!$B:$H,2,FALSE)</f>
        <v>OG755</v>
      </c>
      <c r="U756" s="7" t="str">
        <f ca="1">VLOOKUP($B756,'1.MetaData'!$B:$H,3,FALSE)</f>
        <v>Centropyge colini</v>
      </c>
      <c r="V756" s="7">
        <f ca="1">VLOOKUP($B756,'1.MetaData'!$B:$H,4,FALSE)</f>
        <v>0</v>
      </c>
      <c r="W756" s="6" t="str">
        <f ca="1">VLOOKUP($B756,'1.MetaData'!$B:$H,5,FALSE)</f>
        <v>Tim Bennett</v>
      </c>
      <c r="X756" s="6" t="str">
        <f ca="1">VLOOKUP($B756,'1.MetaData'!$B:$H,6,FALSE)</f>
        <v>Yi-Kai Tea</v>
      </c>
      <c r="Z756"/>
    </row>
    <row r="757" spans="1:26" x14ac:dyDescent="0.25">
      <c r="A757" s="17">
        <v>756</v>
      </c>
      <c r="B757" s="3" t="str">
        <f t="shared" ca="1" si="14"/>
        <v>OG756</v>
      </c>
      <c r="C757" s="219" t="s">
        <v>109</v>
      </c>
      <c r="D757" s="4">
        <f ca="1">COUNTIF('2.Tissue'!C:C,B757)</f>
        <v>2</v>
      </c>
      <c r="E757" s="4">
        <f ca="1">COUNTIFS('3.DNAExtractions'!$E:$E,$B757,'3.DNAExtractions'!$D:$D,E$1)</f>
        <v>0</v>
      </c>
      <c r="F757" s="2" t="str" cm="1">
        <f t="array" aca="1" ref="F757" ca="1">IF(
    COUNTIFS('3.DNAExtractions'!E:E, B757, '3.DNAExtractions'!Y:Y, "Y") &gt; 0,
    _xlfn.TEXTJOIN(", ", TRUE, IF(('3.DNAExtractions'!E:E = B757) * ('3.DNAExtractions'!Y:Y = "Y"), '3.DNAExtractions'!D:D, "")),
    IF(
        COUNTIFS('3.DNAExtractions'!E:E, B757, '3.DNAExtractions'!X:X, "Y") &gt; 0,
        _xlfn.TEXTJOIN(", ", TRUE, IF(('3.DNAExtractions'!E:E = B757) * ('3.DNAExtractions'!X:X = "Y"), '3.DNAExtractions'!D:D, "")),
        "Awaiting Status"
    )
)</f>
        <v>Extraction - Nanobind</v>
      </c>
      <c r="G757" s="45" t="s">
        <v>94</v>
      </c>
      <c r="H757" s="8" t="str" cm="1">
        <f t="array" aca="1" ref="H757" ca="1">IF(
    G757="N",
    "",
    IF(
        COUNTIFS('4.Illumina'!E:E, B757, '4.Illumina'!R:R, "Y") &gt; 0,
        _xlfn.TEXTJOIN(", ", TRUE, IF(('4.Illumina'!E:E = B757) * ('4.Illumina'!R:R = "Y"), '4.Illumina'!D:D, "")),
        IF(
            COUNTIFS('4.Illumina'!E:E, B757, '4.Illumina'!Q:Q, "Y") &gt; 0,
            _xlfn.TEXTJOIN(", ", TRUE, IF(('4.Illumina'!E:E = B757) * ('4.Illumina'!Q:Q = "Y"), '4.Illumina'!D:D, "")),
            "Awaiting Status"
        )
    )
)</f>
        <v/>
      </c>
      <c r="I757" s="26" t="s">
        <v>92</v>
      </c>
      <c r="J757" s="56" t="str" cm="1">
        <f t="array" aca="1" ref="J757" ca="1">IF(
    I757="N",
    "",
    IF(
        COUNTIFS('4.PacBio'!E:E, B757, '4.PacBio'!W:W, "Y") &gt; 0,
        _xlfn.TEXTJOIN(", ", TRUE, IF(('4.PacBio'!E:E = B757) * ('4.PacBio'!W:W = "Y"), '4.PacBio'!D:D, "")),
        IF(
            COUNTIFS('4.PacBio'!E:E, B757, '4.PacBio'!V:V, "Y") &gt; 0,
            _xlfn.TEXTJOIN(", ", TRUE, IF(('4.PacBio'!E:E = B757) * ('4.PacBio'!V:V = "Y"), '4.PacBio'!D:D, "")),
            "Awaiting Status"
        )
    )
)</f>
        <v>Awaiting Status</v>
      </c>
      <c r="K757" s="26" t="s">
        <v>92</v>
      </c>
      <c r="L757" s="8" t="str" cm="1">
        <f t="array" aca="1" ref="L757" ca="1">IF(
    K757="N",
    "",
    IF(
        COUNTIFS('4.HiCLibrary'!E:E, B757, '4.HiCLibrary'!V:V, "Y") &gt; 0,
        _xlfn.TEXTJOIN(", ", TRUE, IF(('4.HiCLibrary'!E:E = B757) * ('4.HiCLibrary'!V:V = "Y"), '4.HiCLibrary'!D:D, "")),
        IF(
            COUNTIFS('4.HiCLibrary'!E:E, B757, '4.HiCLibrary'!U:U, "Y") &gt; 0,
            _xlfn.TEXTJOIN(", ", TRUE, IF(('4.HiCLibrary'!E:E = B757) * ('4.HiCLibrary'!U:U = "Y"), '4.HiCLibrary'!D:D, "")),
            "Awaiting Status"
        )
    )
)</f>
        <v>Awaiting Status</v>
      </c>
      <c r="M757" s="47"/>
      <c r="N757" s="56" t="str" cm="1">
        <f t="array" aca="1" ref="N757" ca="1">IF(
    M757="N",
    "",
    IF(
        COUNTIFS('4.ONT'!E:E, B757, '4.ONT'!Q:Q, "Y") &gt; 0,
        _xlfn.TEXTJOIN(", ", TRUE, IF(('4.ONT'!E:E = B757) * ('4.ONT'!Q:Q = "Y"), '4.ONT'!D:D, "")),
        IF(
            COUNTIFS('4.ONT'!E:E, B757, '4.ONT'!P:P, "Y") &gt; 0,
            _xlfn.TEXTJOIN(", ", TRUE, IF(('4.ONT'!E:E = B757) * ('4.ONT'!P:P = "Y"), '4.ONT'!D:D, "")),
            "Awaiting Status"
        )
    )
)</f>
        <v>Awaiting Status</v>
      </c>
      <c r="O757" s="26" t="s">
        <v>92</v>
      </c>
      <c r="P757" s="60" t="str" cm="1">
        <f t="array" aca="1" ref="P757" ca="1">IF(
    O757="N",
    "",
    IF(
        COUNTIFS('3.RNAExtractions'!E:E, B757, '3.RNAExtractions'!Z:Z, "Y") &gt; 0,
        _xlfn.TEXTJOIN(", ", TRUE, IF(('3.RNAExtractions'!E:E = B757) * ('3.RNAExtractions'!Z:Z = "Y"), '3.RNAExtractions'!D:D, "")),
        IF(
            COUNTIFS('3.RNAExtractions'!E:E, B757, '3.RNAExtractions'!Y:Y, "Y") &gt; 0,
            _xlfn.TEXTJOIN(", ", TRUE, IF(('3.RNAExtractions'!E:E = B757) * ('3.RNAExtractions'!Y:Y = "Y"), '3.RNAExtractions'!D:D, "")),
            "Awaiting Status"
        )
    )
)</f>
        <v>Awaiting Status</v>
      </c>
      <c r="Q757" s="26" t="s">
        <v>92</v>
      </c>
      <c r="R757" s="60" t="str" cm="1">
        <f t="array" aca="1" ref="R757" ca="1">IF(
    Q757="N",
    "",
    IF(
        COUNTIFS('4.RNAIllumina'!E:E, B757, '4.RNAIllumina'!Y:Y, "Y") &gt; 0,
        _xlfn.TEXTJOIN(", ", TRUE, IF(('4.RNAIllumina'!E:E = B757) * ('4.RNAIllumina'!Y:Y = "Y"), '4.RNAIllumina'!D:D, "")),
        IF(
            COUNTIFS('4.RNAIllumina'!E:E, B757, '4.RNAIllumina'!X:X, "Y") &gt; 0,
            _xlfn.TEXTJOIN(", ", TRUE, IF(('4.RNAIllumina'!E:E = B757) * ('4.RNAIllumina'!X:X = "Y"), '4.RNAIllumina'!D:D, "")),
            "Awaiting Status"
        )
    )
)</f>
        <v>Awaiting Status</v>
      </c>
      <c r="T757" s="6" t="str">
        <f ca="1">VLOOKUP($B757,'1.MetaData'!$B:$H,2,FALSE)</f>
        <v>OG756</v>
      </c>
      <c r="U757" s="7" t="str">
        <f ca="1">VLOOKUP($B757,'1.MetaData'!$B:$H,3,FALSE)</f>
        <v>Pseudocheilinus evanidus</v>
      </c>
      <c r="V757" s="7">
        <f ca="1">VLOOKUP($B757,'1.MetaData'!$B:$H,4,FALSE)</f>
        <v>0</v>
      </c>
      <c r="W757" s="6" t="str">
        <f ca="1">VLOOKUP($B757,'1.MetaData'!$B:$H,5,FALSE)</f>
        <v>Tim Bennett</v>
      </c>
      <c r="X757" s="6" t="str">
        <f ca="1">VLOOKUP($B757,'1.MetaData'!$B:$H,6,FALSE)</f>
        <v>Yi-Kai Tea</v>
      </c>
      <c r="Z757"/>
    </row>
    <row r="758" spans="1:26" x14ac:dyDescent="0.25">
      <c r="A758" s="17">
        <v>757</v>
      </c>
      <c r="B758" s="3" t="str">
        <f t="shared" ca="1" si="14"/>
        <v>OG757</v>
      </c>
      <c r="C758" s="219" t="s">
        <v>91</v>
      </c>
      <c r="D758" s="4">
        <f ca="1">COUNTIF('2.Tissue'!C:C,B758)</f>
        <v>2</v>
      </c>
      <c r="E758" s="4">
        <f ca="1">COUNTIFS('3.DNAExtractions'!$E:$E,$B758,'3.DNAExtractions'!$D:$D,E$1)</f>
        <v>1</v>
      </c>
      <c r="F758" s="2" t="str" cm="1">
        <f t="array" aca="1" ref="F758" ca="1">IF(
    COUNTIFS('3.DNAExtractions'!E:E, B758, '3.DNAExtractions'!Y:Y, "Y") &gt; 0,
    _xlfn.TEXTJOIN(", ", TRUE, IF(('3.DNAExtractions'!E:E = B758) * ('3.DNAExtractions'!Y:Y = "Y"), '3.DNAExtractions'!D:D, "")),
    IF(
        COUNTIFS('3.DNAExtractions'!E:E, B758, '3.DNAExtractions'!X:X, "Y") &gt; 0,
        _xlfn.TEXTJOIN(", ", TRUE, IF(('3.DNAExtractions'!E:E = B758) * ('3.DNAExtractions'!X:X = "Y"), '3.DNAExtractions'!D:D, "")),
        "Awaiting Status"
    )
)</f>
        <v>Extracted</v>
      </c>
      <c r="G758" s="45" t="s">
        <v>94</v>
      </c>
      <c r="H758" s="8" t="str" cm="1">
        <f t="array" aca="1" ref="H758" ca="1">IF(
    G758="N",
    "",
    IF(
        COUNTIFS('4.Illumina'!E:E, B758, '4.Illumina'!R:R, "Y") &gt; 0,
        _xlfn.TEXTJOIN(", ", TRUE, IF(('4.Illumina'!E:E = B758) * ('4.Illumina'!R:R = "Y"), '4.Illumina'!D:D, "")),
        IF(
            COUNTIFS('4.Illumina'!E:E, B758, '4.Illumina'!Q:Q, "Y") &gt; 0,
            _xlfn.TEXTJOIN(", ", TRUE, IF(('4.Illumina'!E:E = B758) * ('4.Illumina'!Q:Q = "Y"), '4.Illumina'!D:D, "")),
            "Awaiting Status"
        )
    )
)</f>
        <v/>
      </c>
      <c r="I758" s="26" t="s">
        <v>92</v>
      </c>
      <c r="J758" s="56" t="str" cm="1">
        <f t="array" aca="1" ref="J758" ca="1">IF(
    I758="N",
    "",
    IF(
        COUNTIFS('4.PacBio'!E:E, B758, '4.PacBio'!W:W, "Y") &gt; 0,
        _xlfn.TEXTJOIN(", ", TRUE, IF(('4.PacBio'!E:E = B758) * ('4.PacBio'!W:W = "Y"), '4.PacBio'!D:D, "")),
        IF(
            COUNTIFS('4.PacBio'!E:E, B758, '4.PacBio'!V:V, "Y") &gt; 0,
            _xlfn.TEXTJOIN(", ", TRUE, IF(('4.PacBio'!E:E = B758) * ('4.PacBio'!V:V = "Y"), '4.PacBio'!D:D, "")),
            "Awaiting Status"
        )
    )
)</f>
        <v>Sequenced</v>
      </c>
      <c r="K758" s="26" t="s">
        <v>92</v>
      </c>
      <c r="L758" s="8" t="str" cm="1">
        <f t="array" aca="1" ref="L758" ca="1">IF(
    K758="N",
    "",
    IF(
        COUNTIFS('4.HiCLibrary'!E:E, B758, '4.HiCLibrary'!V:V, "Y") &gt; 0,
        _xlfn.TEXTJOIN(", ", TRUE, IF(('4.HiCLibrary'!E:E = B758) * ('4.HiCLibrary'!V:V = "Y"), '4.HiCLibrary'!D:D, "")),
        IF(
            COUNTIFS('4.HiCLibrary'!E:E, B758, '4.HiCLibrary'!U:U, "Y") &gt; 0,
            _xlfn.TEXTJOIN(", ", TRUE, IF(('4.HiCLibrary'!E:E = B758) * ('4.HiCLibrary'!U:U = "Y"), '4.HiCLibrary'!D:D, "")),
            "Awaiting Status"
        )
    )
)</f>
        <v>Sequenced</v>
      </c>
      <c r="M758" s="47"/>
      <c r="N758" s="56" t="str" cm="1">
        <f t="array" aca="1" ref="N758" ca="1">IF(
    M758="N",
    "",
    IF(
        COUNTIFS('4.ONT'!E:E, B758, '4.ONT'!Q:Q, "Y") &gt; 0,
        _xlfn.TEXTJOIN(", ", TRUE, IF(('4.ONT'!E:E = B758) * ('4.ONT'!Q:Q = "Y"), '4.ONT'!D:D, "")),
        IF(
            COUNTIFS('4.ONT'!E:E, B758, '4.ONT'!P:P, "Y") &gt; 0,
            _xlfn.TEXTJOIN(", ", TRUE, IF(('4.ONT'!E:E = B758) * ('4.ONT'!P:P = "Y"), '4.ONT'!D:D, "")),
            "Awaiting Status"
        )
    )
)</f>
        <v>Awaiting Status</v>
      </c>
      <c r="O758" s="26" t="s">
        <v>92</v>
      </c>
      <c r="P758" s="60" t="str" cm="1">
        <f t="array" aca="1" ref="P758" ca="1">IF(
    O758="N",
    "",
    IF(
        COUNTIFS('3.RNAExtractions'!E:E, B758, '3.RNAExtractions'!Z:Z, "Y") &gt; 0,
        _xlfn.TEXTJOIN(", ", TRUE, IF(('3.RNAExtractions'!E:E = B758) * ('3.RNAExtractions'!Z:Z = "Y"), '3.RNAExtractions'!D:D, "")),
        IF(
            COUNTIFS('3.RNAExtractions'!E:E, B758, '3.RNAExtractions'!Y:Y, "Y") &gt; 0,
            _xlfn.TEXTJOIN(", ", TRUE, IF(('3.RNAExtractions'!E:E = B758) * ('3.RNAExtractions'!Y:Y = "Y"), '3.RNAExtractions'!D:D, "")),
            "Awaiting Status"
        )
    )
)</f>
        <v>Extracted</v>
      </c>
      <c r="Q758" s="26" t="s">
        <v>92</v>
      </c>
      <c r="R758" s="60" t="str" cm="1">
        <f t="array" aca="1" ref="R758" ca="1">IF(
    Q758="N",
    "",
    IF(
        COUNTIFS('4.RNAIllumina'!E:E, B758, '4.RNAIllumina'!Y:Y, "Y") &gt; 0,
        _xlfn.TEXTJOIN(", ", TRUE, IF(('4.RNAIllumina'!E:E = B758) * ('4.RNAIllumina'!Y:Y = "Y"), '4.RNAIllumina'!D:D, "")),
        IF(
            COUNTIFS('4.RNAIllumina'!E:E, B758, '4.RNAIllumina'!X:X, "Y") &gt; 0,
            _xlfn.TEXTJOIN(", ", TRUE, IF(('4.RNAIllumina'!E:E = B758) * ('4.RNAIllumina'!X:X = "Y"), '4.RNAIllumina'!D:D, "")),
            "Awaiting Status"
        )
    )
)</f>
        <v>Awaiting Status</v>
      </c>
      <c r="T758" s="6" t="str">
        <f ca="1">VLOOKUP($B758,'1.MetaData'!$B:$H,2,FALSE)</f>
        <v>OG757</v>
      </c>
      <c r="U758" s="7" t="str">
        <f ca="1">VLOOKUP($B758,'1.MetaData'!$B:$H,3,FALSE)</f>
        <v>Centropyge abei</v>
      </c>
      <c r="V758" s="7">
        <f ca="1">VLOOKUP($B758,'1.MetaData'!$B:$H,4,FALSE)</f>
        <v>0</v>
      </c>
      <c r="W758" s="6" t="str">
        <f ca="1">VLOOKUP($B758,'1.MetaData'!$B:$H,5,FALSE)</f>
        <v>Tim Bennett</v>
      </c>
      <c r="X758" s="6" t="str">
        <f ca="1">VLOOKUP($B758,'1.MetaData'!$B:$H,6,FALSE)</f>
        <v>Yi-Kai Tea</v>
      </c>
      <c r="Z758"/>
    </row>
    <row r="759" spans="1:26" x14ac:dyDescent="0.25">
      <c r="A759" s="17">
        <v>758</v>
      </c>
      <c r="B759" s="3" t="str">
        <f t="shared" ca="1" si="14"/>
        <v>OG758</v>
      </c>
      <c r="C759" s="219" t="s">
        <v>91</v>
      </c>
      <c r="D759" s="4">
        <f ca="1">COUNTIF('2.Tissue'!C:C,B759)</f>
        <v>1</v>
      </c>
      <c r="E759" s="4">
        <f ca="1">COUNTIFS('3.DNAExtractions'!$E:$E,$B759,'3.DNAExtractions'!$D:$D,E$1)</f>
        <v>1</v>
      </c>
      <c r="F759" s="2" t="str" cm="1">
        <f t="array" aca="1" ref="F759" ca="1">IF(
    COUNTIFS('3.DNAExtractions'!E:E, B759, '3.DNAExtractions'!Y:Y, "Y") &gt; 0,
    _xlfn.TEXTJOIN(", ", TRUE, IF(('3.DNAExtractions'!E:E = B759) * ('3.DNAExtractions'!Y:Y = "Y"), '3.DNAExtractions'!D:D, "")),
    IF(
        COUNTIFS('3.DNAExtractions'!E:E, B759, '3.DNAExtractions'!X:X, "Y") &gt; 0,
        _xlfn.TEXTJOIN(", ", TRUE, IF(('3.DNAExtractions'!E:E = B759) * ('3.DNAExtractions'!X:X = "Y"), '3.DNAExtractions'!D:D, "")),
        "Awaiting Status"
    )
)</f>
        <v>Extracted</v>
      </c>
      <c r="G759" s="45" t="s">
        <v>94</v>
      </c>
      <c r="H759" s="8" t="str" cm="1">
        <f t="array" aca="1" ref="H759" ca="1">IF(
    G759="N",
    "",
    IF(
        COUNTIFS('4.Illumina'!E:E, B759, '4.Illumina'!R:R, "Y") &gt; 0,
        _xlfn.TEXTJOIN(", ", TRUE, IF(('4.Illumina'!E:E = B759) * ('4.Illumina'!R:R = "Y"), '4.Illumina'!D:D, "")),
        IF(
            COUNTIFS('4.Illumina'!E:E, B759, '4.Illumina'!Q:Q, "Y") &gt; 0,
            _xlfn.TEXTJOIN(", ", TRUE, IF(('4.Illumina'!E:E = B759) * ('4.Illumina'!Q:Q = "Y"), '4.Illumina'!D:D, "")),
            "Awaiting Status"
        )
    )
)</f>
        <v/>
      </c>
      <c r="I759" s="26" t="s">
        <v>92</v>
      </c>
      <c r="J759" s="56" t="str" cm="1">
        <f t="array" aca="1" ref="J759" ca="1">IF(
    I759="N",
    "",
    IF(
        COUNTIFS('4.PacBio'!E:E, B759, '4.PacBio'!W:W, "Y") &gt; 0,
        _xlfn.TEXTJOIN(", ", TRUE, IF(('4.PacBio'!E:E = B759) * ('4.PacBio'!W:W = "Y"), '4.PacBio'!D:D, "")),
        IF(
            COUNTIFS('4.PacBio'!E:E, B759, '4.PacBio'!V:V, "Y") &gt; 0,
            _xlfn.TEXTJOIN(", ", TRUE, IF(('4.PacBio'!E:E = B759) * ('4.PacBio'!V:V = "Y"), '4.PacBio'!D:D, "")),
            "Awaiting Status"
        )
    )
)</f>
        <v>Sequenced</v>
      </c>
      <c r="K759" s="26" t="s">
        <v>92</v>
      </c>
      <c r="L759" s="8" t="str" cm="1">
        <f t="array" aca="1" ref="L759" ca="1">IF(
    K759="N",
    "",
    IF(
        COUNTIFS('4.HiCLibrary'!E:E, B759, '4.HiCLibrary'!V:V, "Y") &gt; 0,
        _xlfn.TEXTJOIN(", ", TRUE, IF(('4.HiCLibrary'!E:E = B759) * ('4.HiCLibrary'!V:V = "Y"), '4.HiCLibrary'!D:D, "")),
        IF(
            COUNTIFS('4.HiCLibrary'!E:E, B759, '4.HiCLibrary'!U:U, "Y") &gt; 0,
            _xlfn.TEXTJOIN(", ", TRUE, IF(('4.HiCLibrary'!E:E = B759) * ('4.HiCLibrary'!U:U = "Y"), '4.HiCLibrary'!D:D, "")),
            "Awaiting Status"
        )
    )
)</f>
        <v>Awaiting Status</v>
      </c>
      <c r="M759" s="47"/>
      <c r="N759" s="56" t="str" cm="1">
        <f t="array" aca="1" ref="N759" ca="1">IF(
    M759="N",
    "",
    IF(
        COUNTIFS('4.ONT'!E:E, B759, '4.ONT'!Q:Q, "Y") &gt; 0,
        _xlfn.TEXTJOIN(", ", TRUE, IF(('4.ONT'!E:E = B759) * ('4.ONT'!Q:Q = "Y"), '4.ONT'!D:D, "")),
        IF(
            COUNTIFS('4.ONT'!E:E, B759, '4.ONT'!P:P, "Y") &gt; 0,
            _xlfn.TEXTJOIN(", ", TRUE, IF(('4.ONT'!E:E = B759) * ('4.ONT'!P:P = "Y"), '4.ONT'!D:D, "")),
            "Awaiting Status"
        )
    )
)</f>
        <v>Awaiting Status</v>
      </c>
      <c r="O759" s="26" t="s">
        <v>92</v>
      </c>
      <c r="P759" s="60" t="str" cm="1">
        <f t="array" aca="1" ref="P759" ca="1">IF(
    O759="N",
    "",
    IF(
        COUNTIFS('3.RNAExtractions'!E:E, B759, '3.RNAExtractions'!Z:Z, "Y") &gt; 0,
        _xlfn.TEXTJOIN(", ", TRUE, IF(('3.RNAExtractions'!E:E = B759) * ('3.RNAExtractions'!Z:Z = "Y"), '3.RNAExtractions'!D:D, "")),
        IF(
            COUNTIFS('3.RNAExtractions'!E:E, B759, '3.RNAExtractions'!Y:Y, "Y") &gt; 0,
            _xlfn.TEXTJOIN(", ", TRUE, IF(('3.RNAExtractions'!E:E = B759) * ('3.RNAExtractions'!Y:Y = "Y"), '3.RNAExtractions'!D:D, "")),
            "Awaiting Status"
        )
    )
)</f>
        <v>Awaiting Status</v>
      </c>
      <c r="Q759" s="26" t="s">
        <v>92</v>
      </c>
      <c r="R759" s="60" t="str" cm="1">
        <f t="array" aca="1" ref="R759" ca="1">IF(
    Q759="N",
    "",
    IF(
        COUNTIFS('4.RNAIllumina'!E:E, B759, '4.RNAIllumina'!Y:Y, "Y") &gt; 0,
        _xlfn.TEXTJOIN(", ", TRUE, IF(('4.RNAIllumina'!E:E = B759) * ('4.RNAIllumina'!Y:Y = "Y"), '4.RNAIllumina'!D:D, "")),
        IF(
            COUNTIFS('4.RNAIllumina'!E:E, B759, '4.RNAIllumina'!X:X, "Y") &gt; 0,
            _xlfn.TEXTJOIN(", ", TRUE, IF(('4.RNAIllumina'!E:E = B759) * ('4.RNAIllumina'!X:X = "Y"), '4.RNAIllumina'!D:D, "")),
            "Awaiting Status"
        )
    )
)</f>
        <v>Awaiting Status</v>
      </c>
      <c r="T759" s="6" t="str">
        <f ca="1">VLOOKUP($B759,'1.MetaData'!$B:$H,2,FALSE)</f>
        <v>OG758</v>
      </c>
      <c r="U759" s="7" t="str">
        <f ca="1">VLOOKUP($B759,'1.MetaData'!$B:$H,3,FALSE)</f>
        <v>Oxycirrhites typus</v>
      </c>
      <c r="V759" s="7" t="str">
        <f ca="1">VLOOKUP($B759,'1.MetaData'!$B:$H,4,FALSE)</f>
        <v>Longnose Hawkfish</v>
      </c>
      <c r="W759" s="6" t="str">
        <f ca="1">VLOOKUP($B759,'1.MetaData'!$B:$H,5,FALSE)</f>
        <v>Tim Bennett</v>
      </c>
      <c r="X759" s="6" t="str">
        <f ca="1">VLOOKUP($B759,'1.MetaData'!$B:$H,6,FALSE)</f>
        <v>Yi-Kai Tea</v>
      </c>
      <c r="Z759"/>
    </row>
    <row r="760" spans="1:26" x14ac:dyDescent="0.25">
      <c r="A760" s="17">
        <v>759</v>
      </c>
      <c r="B760" s="3" t="str">
        <f t="shared" ca="1" si="14"/>
        <v>OG759</v>
      </c>
      <c r="C760" s="219" t="s">
        <v>91</v>
      </c>
      <c r="D760" s="4">
        <f ca="1">COUNTIF('2.Tissue'!C:C,B760)</f>
        <v>3</v>
      </c>
      <c r="E760" s="4">
        <f ca="1">COUNTIFS('3.DNAExtractions'!$E:$E,$B760,'3.DNAExtractions'!$D:$D,E$1)</f>
        <v>1</v>
      </c>
      <c r="F760" s="2" t="str" cm="1">
        <f t="array" aca="1" ref="F760" ca="1">IF(
    COUNTIFS('3.DNAExtractions'!E:E, B760, '3.DNAExtractions'!Y:Y, "Y") &gt; 0,
    _xlfn.TEXTJOIN(", ", TRUE, IF(('3.DNAExtractions'!E:E = B760) * ('3.DNAExtractions'!Y:Y = "Y"), '3.DNAExtractions'!D:D, "")),
    IF(
        COUNTIFS('3.DNAExtractions'!E:E, B760, '3.DNAExtractions'!X:X, "Y") &gt; 0,
        _xlfn.TEXTJOIN(", ", TRUE, IF(('3.DNAExtractions'!E:E = B760) * ('3.DNAExtractions'!X:X = "Y"), '3.DNAExtractions'!D:D, "")),
        "Awaiting Status"
    )
)</f>
        <v>Extracted</v>
      </c>
      <c r="G760" s="45" t="s">
        <v>94</v>
      </c>
      <c r="H760" s="8" t="str" cm="1">
        <f t="array" aca="1" ref="H760" ca="1">IF(
    G760="N",
    "",
    IF(
        COUNTIFS('4.Illumina'!E:E, B760, '4.Illumina'!R:R, "Y") &gt; 0,
        _xlfn.TEXTJOIN(", ", TRUE, IF(('4.Illumina'!E:E = B760) * ('4.Illumina'!R:R = "Y"), '4.Illumina'!D:D, "")),
        IF(
            COUNTIFS('4.Illumina'!E:E, B760, '4.Illumina'!Q:Q, "Y") &gt; 0,
            _xlfn.TEXTJOIN(", ", TRUE, IF(('4.Illumina'!E:E = B760) * ('4.Illumina'!Q:Q = "Y"), '4.Illumina'!D:D, "")),
            "Awaiting Status"
        )
    )
)</f>
        <v/>
      </c>
      <c r="I760" s="26" t="s">
        <v>92</v>
      </c>
      <c r="J760" s="56" t="str" cm="1">
        <f t="array" aca="1" ref="J760" ca="1">IF(
    I760="N",
    "",
    IF(
        COUNTIFS('4.PacBio'!E:E, B760, '4.PacBio'!W:W, "Y") &gt; 0,
        _xlfn.TEXTJOIN(", ", TRUE, IF(('4.PacBio'!E:E = B760) * ('4.PacBio'!W:W = "Y"), '4.PacBio'!D:D, "")),
        IF(
            COUNTIFS('4.PacBio'!E:E, B760, '4.PacBio'!V:V, "Y") &gt; 0,
            _xlfn.TEXTJOIN(", ", TRUE, IF(('4.PacBio'!E:E = B760) * ('4.PacBio'!V:V = "Y"), '4.PacBio'!D:D, "")),
            "Awaiting Status"
        )
    )
)</f>
        <v>Sequenced</v>
      </c>
      <c r="K760" s="26" t="s">
        <v>92</v>
      </c>
      <c r="L760" s="8" t="str" cm="1">
        <f t="array" aca="1" ref="L760" ca="1">IF(
    K760="N",
    "",
    IF(
        COUNTIFS('4.HiCLibrary'!E:E, B760, '4.HiCLibrary'!V:V, "Y") &gt; 0,
        _xlfn.TEXTJOIN(", ", TRUE, IF(('4.HiCLibrary'!E:E = B760) * ('4.HiCLibrary'!V:V = "Y"), '4.HiCLibrary'!D:D, "")),
        IF(
            COUNTIFS('4.HiCLibrary'!E:E, B760, '4.HiCLibrary'!U:U, "Y") &gt; 0,
            _xlfn.TEXTJOIN(", ", TRUE, IF(('4.HiCLibrary'!E:E = B760) * ('4.HiCLibrary'!U:U = "Y"), '4.HiCLibrary'!D:D, "")),
            "Awaiting Status"
        )
    )
)</f>
        <v>Sequenced</v>
      </c>
      <c r="N760" s="56" t="str" cm="1">
        <f t="array" aca="1" ref="N760" ca="1">IF(
    M760="N",
    "",
    IF(
        COUNTIFS('4.ONT'!E:E, B760, '4.ONT'!Q:Q, "Y") &gt; 0,
        _xlfn.TEXTJOIN(", ", TRUE, IF(('4.ONT'!E:E = B760) * ('4.ONT'!Q:Q = "Y"), '4.ONT'!D:D, "")),
        IF(
            COUNTIFS('4.ONT'!E:E, B760, '4.ONT'!P:P, "Y") &gt; 0,
            _xlfn.TEXTJOIN(", ", TRUE, IF(('4.ONT'!E:E = B760) * ('4.ONT'!P:P = "Y"), '4.ONT'!D:D, "")),
            "Awaiting Status"
        )
    )
)</f>
        <v>Awaiting Status</v>
      </c>
      <c r="O760" s="26" t="s">
        <v>92</v>
      </c>
      <c r="P760" s="60" t="str" cm="1">
        <f t="array" aca="1" ref="P760" ca="1">IF(
    O760="N",
    "",
    IF(
        COUNTIFS('3.RNAExtractions'!E:E, B760, '3.RNAExtractions'!Z:Z, "Y") &gt; 0,
        _xlfn.TEXTJOIN(", ", TRUE, IF(('3.RNAExtractions'!E:E = B760) * ('3.RNAExtractions'!Z:Z = "Y"), '3.RNAExtractions'!D:D, "")),
        IF(
            COUNTIFS('3.RNAExtractions'!E:E, B760, '3.RNAExtractions'!Y:Y, "Y") &gt; 0,
            _xlfn.TEXTJOIN(", ", TRUE, IF(('3.RNAExtractions'!E:E = B760) * ('3.RNAExtractions'!Y:Y = "Y"), '3.RNAExtractions'!D:D, "")),
            "Awaiting Status"
        )
    )
)</f>
        <v>Extracted</v>
      </c>
      <c r="Q760" s="26" t="s">
        <v>92</v>
      </c>
      <c r="R760" s="60" t="str" cm="1">
        <f t="array" aca="1" ref="R760" ca="1">IF(
    Q760="N",
    "",
    IF(
        COUNTIFS('4.RNAIllumina'!E:E, B760, '4.RNAIllumina'!Y:Y, "Y") &gt; 0,
        _xlfn.TEXTJOIN(", ", TRUE, IF(('4.RNAIllumina'!E:E = B760) * ('4.RNAIllumina'!Y:Y = "Y"), '4.RNAIllumina'!D:D, "")),
        IF(
            COUNTIFS('4.RNAIllumina'!E:E, B760, '4.RNAIllumina'!X:X, "Y") &gt; 0,
            _xlfn.TEXTJOIN(", ", TRUE, IF(('4.RNAIllumina'!E:E = B760) * ('4.RNAIllumina'!X:X = "Y"), '4.RNAIllumina'!D:D, "")),
            "Awaiting Status"
        )
    )
)</f>
        <v>Awaiting Status</v>
      </c>
      <c r="T760" s="6" t="str">
        <f ca="1">VLOOKUP($B760,'1.MetaData'!$B:$H,2,FALSE)</f>
        <v>OG759</v>
      </c>
      <c r="U760" s="7" t="str">
        <f ca="1">VLOOKUP($B760,'1.MetaData'!$B:$H,3,FALSE)</f>
        <v>Pristigenys meyeri</v>
      </c>
      <c r="V760" s="7">
        <f ca="1">VLOOKUP($B760,'1.MetaData'!$B:$H,4,FALSE)</f>
        <v>0</v>
      </c>
      <c r="W760" s="6" t="str">
        <f ca="1">VLOOKUP($B760,'1.MetaData'!$B:$H,5,FALSE)</f>
        <v>Tim Bennett</v>
      </c>
      <c r="X760" s="6" t="str">
        <f ca="1">VLOOKUP($B760,'1.MetaData'!$B:$H,6,FALSE)</f>
        <v>Yi-Kai Tea</v>
      </c>
      <c r="Z760"/>
    </row>
    <row r="761" spans="1:26" x14ac:dyDescent="0.25">
      <c r="A761" s="17">
        <v>760</v>
      </c>
      <c r="B761" s="3" t="str">
        <f t="shared" ca="1" si="14"/>
        <v>OG760</v>
      </c>
      <c r="C761" s="219" t="s">
        <v>91</v>
      </c>
      <c r="D761" s="4">
        <f ca="1">COUNTIF('2.Tissue'!C:C,B761)</f>
        <v>3</v>
      </c>
      <c r="E761" s="4">
        <f ca="1">COUNTIFS('3.DNAExtractions'!$E:$E,$B761,'3.DNAExtractions'!$D:$D,E$1)</f>
        <v>3</v>
      </c>
      <c r="F761" s="2" t="str" cm="1">
        <f t="array" aca="1" ref="F761" ca="1">IF(
    COUNTIFS('3.DNAExtractions'!E:E, B761, '3.DNAExtractions'!Y:Y, "Y") &gt; 0,
    _xlfn.TEXTJOIN(", ", TRUE, IF(('3.DNAExtractions'!E:E = B761) * ('3.DNAExtractions'!Y:Y = "Y"), '3.DNAExtractions'!D:D, "")),
    IF(
        COUNTIFS('3.DNAExtractions'!E:E, B761, '3.DNAExtractions'!X:X, "Y") &gt; 0,
        _xlfn.TEXTJOIN(", ", TRUE, IF(('3.DNAExtractions'!E:E = B761) * ('3.DNAExtractions'!X:X = "Y"), '3.DNAExtractions'!D:D, "")),
        "Awaiting Status"
    )
)</f>
        <v>Extracted</v>
      </c>
      <c r="G761" s="45" t="s">
        <v>94</v>
      </c>
      <c r="H761" s="8" t="str" cm="1">
        <f t="array" aca="1" ref="H761" ca="1">IF(
    G761="N",
    "",
    IF(
        COUNTIFS('4.Illumina'!E:E, B761, '4.Illumina'!R:R, "Y") &gt; 0,
        _xlfn.TEXTJOIN(", ", TRUE, IF(('4.Illumina'!E:E = B761) * ('4.Illumina'!R:R = "Y"), '4.Illumina'!D:D, "")),
        IF(
            COUNTIFS('4.Illumina'!E:E, B761, '4.Illumina'!Q:Q, "Y") &gt; 0,
            _xlfn.TEXTJOIN(", ", TRUE, IF(('4.Illumina'!E:E = B761) * ('4.Illumina'!Q:Q = "Y"), '4.Illumina'!D:D, "")),
            "Awaiting Status"
        )
    )
)</f>
        <v/>
      </c>
      <c r="I761" s="26" t="s">
        <v>92</v>
      </c>
      <c r="J761" s="56" t="str" cm="1">
        <f t="array" aca="1" ref="J761" ca="1">IF(
    I761="N",
    "",
    IF(
        COUNTIFS('4.PacBio'!E:E, B761, '4.PacBio'!W:W, "Y") &gt; 0,
        _xlfn.TEXTJOIN(", ", TRUE, IF(('4.PacBio'!E:E = B761) * ('4.PacBio'!W:W = "Y"), '4.PacBio'!D:D, "")),
        IF(
            COUNTIFS('4.PacBio'!E:E, B761, '4.PacBio'!V:V, "Y") &gt; 0,
            _xlfn.TEXTJOIN(", ", TRUE, IF(('4.PacBio'!E:E = B761) * ('4.PacBio'!V:V = "Y"), '4.PacBio'!D:D, "")),
            "Awaiting Status"
        )
    )
)</f>
        <v>Sequenced</v>
      </c>
      <c r="K761" s="26" t="s">
        <v>92</v>
      </c>
      <c r="L761" s="8" t="str" cm="1">
        <f t="array" aca="1" ref="L761" ca="1">IF(
    K761="N",
    "",
    IF(
        COUNTIFS('4.HiCLibrary'!E:E, B761, '4.HiCLibrary'!V:V, "Y") &gt; 0,
        _xlfn.TEXTJOIN(", ", TRUE, IF(('4.HiCLibrary'!E:E = B761) * ('4.HiCLibrary'!V:V = "Y"), '4.HiCLibrary'!D:D, "")),
        IF(
            COUNTIFS('4.HiCLibrary'!E:E, B761, '4.HiCLibrary'!U:U, "Y") &gt; 0,
            _xlfn.TEXTJOIN(", ", TRUE, IF(('4.HiCLibrary'!E:E = B761) * ('4.HiCLibrary'!U:U = "Y"), '4.HiCLibrary'!D:D, "")),
            "Awaiting Status"
        )
    )
)</f>
        <v>Sequenced</v>
      </c>
      <c r="N761" s="56" t="str" cm="1">
        <f t="array" aca="1" ref="N761" ca="1">IF(
    M761="N",
    "",
    IF(
        COUNTIFS('4.ONT'!E:E, B761, '4.ONT'!Q:Q, "Y") &gt; 0,
        _xlfn.TEXTJOIN(", ", TRUE, IF(('4.ONT'!E:E = B761) * ('4.ONT'!Q:Q = "Y"), '4.ONT'!D:D, "")),
        IF(
            COUNTIFS('4.ONT'!E:E, B761, '4.ONT'!P:P, "Y") &gt; 0,
            _xlfn.TEXTJOIN(", ", TRUE, IF(('4.ONT'!E:E = B761) * ('4.ONT'!P:P = "Y"), '4.ONT'!D:D, "")),
            "Awaiting Status"
        )
    )
)</f>
        <v>Awaiting Status</v>
      </c>
      <c r="O761" s="26" t="s">
        <v>92</v>
      </c>
      <c r="P761" s="60" t="str" cm="1">
        <f t="array" aca="1" ref="P761" ca="1">IF(
    O761="N",
    "",
    IF(
        COUNTIFS('3.RNAExtractions'!E:E, B761, '3.RNAExtractions'!Z:Z, "Y") &gt; 0,
        _xlfn.TEXTJOIN(", ", TRUE, IF(('3.RNAExtractions'!E:E = B761) * ('3.RNAExtractions'!Z:Z = "Y"), '3.RNAExtractions'!D:D, "")),
        IF(
            COUNTIFS('3.RNAExtractions'!E:E, B761, '3.RNAExtractions'!Y:Y, "Y") &gt; 0,
            _xlfn.TEXTJOIN(", ", TRUE, IF(('3.RNAExtractions'!E:E = B761) * ('3.RNAExtractions'!Y:Y = "Y"), '3.RNAExtractions'!D:D, "")),
            "Awaiting Status"
        )
    )
)</f>
        <v>Awaiting Status</v>
      </c>
      <c r="Q761" s="26" t="s">
        <v>92</v>
      </c>
      <c r="R761" s="60" t="str" cm="1">
        <f t="array" aca="1" ref="R761" ca="1">IF(
    Q761="N",
    "",
    IF(
        COUNTIFS('4.RNAIllumina'!E:E, B761, '4.RNAIllumina'!Y:Y, "Y") &gt; 0,
        _xlfn.TEXTJOIN(", ", TRUE, IF(('4.RNAIllumina'!E:E = B761) * ('4.RNAIllumina'!Y:Y = "Y"), '4.RNAIllumina'!D:D, "")),
        IF(
            COUNTIFS('4.RNAIllumina'!E:E, B761, '4.RNAIllumina'!X:X, "Y") &gt; 0,
            _xlfn.TEXTJOIN(", ", TRUE, IF(('4.RNAIllumina'!E:E = B761) * ('4.RNAIllumina'!X:X = "Y"), '4.RNAIllumina'!D:D, "")),
            "Awaiting Status"
        )
    )
)</f>
        <v>Awaiting Status</v>
      </c>
      <c r="T761" s="6" t="str">
        <f ca="1">VLOOKUP($B761,'1.MetaData'!$B:$H,2,FALSE)</f>
        <v>OG760</v>
      </c>
      <c r="U761" s="7" t="str">
        <f ca="1">VLOOKUP($B761,'1.MetaData'!$B:$H,3,FALSE)</f>
        <v>Aprion virescens</v>
      </c>
      <c r="V761" s="7" t="str">
        <f ca="1">VLOOKUP($B761,'1.MetaData'!$B:$H,4,FALSE)</f>
        <v xml:space="preserve">Green Jobfish </v>
      </c>
      <c r="W761" s="6" t="str">
        <f ca="1">VLOOKUP($B761,'1.MetaData'!$B:$H,5,FALSE)</f>
        <v>Cass Williams / Lachlan Anderson</v>
      </c>
      <c r="X761" s="6" t="str">
        <f ca="1">VLOOKUP($B761,'1.MetaData'!$B:$H,6,FALSE)</f>
        <v>Yi-Kai Tea</v>
      </c>
      <c r="Z761"/>
    </row>
    <row r="762" spans="1:26" hidden="1" x14ac:dyDescent="0.25">
      <c r="A762" s="17">
        <v>761</v>
      </c>
      <c r="B762" s="3" t="str">
        <f t="shared" ca="1" si="14"/>
        <v>OG761</v>
      </c>
      <c r="C762" s="219" t="s">
        <v>93</v>
      </c>
      <c r="D762" s="4">
        <f ca="1">COUNTIF('2.Tissue'!C:C,B762)</f>
        <v>3</v>
      </c>
      <c r="E762" s="4">
        <f ca="1">COUNTIFS('3.DNAExtractions'!$E:$E,$B762,'3.DNAExtractions'!$D:$D,E$1)</f>
        <v>1</v>
      </c>
      <c r="F762" s="2" t="str" cm="1">
        <f t="array" aca="1" ref="F762" ca="1">IF(
    COUNTIFS('3.DNAExtractions'!E:E, B762, '3.DNAExtractions'!Y:Y, "Y") &gt; 0,
    _xlfn.TEXTJOIN(", ", TRUE, IF(('3.DNAExtractions'!E:E = B762) * ('3.DNAExtractions'!Y:Y = "Y"), '3.DNAExtractions'!D:D, "")),
    IF(
        COUNTIFS('3.DNAExtractions'!E:E, B762, '3.DNAExtractions'!X:X, "Y") &gt; 0,
        _xlfn.TEXTJOIN(", ", TRUE, IF(('3.DNAExtractions'!E:E = B762) * ('3.DNAExtractions'!X:X = "Y"), '3.DNAExtractions'!D:D, "")),
        "Awaiting Status"
    )
)</f>
        <v>Extracted</v>
      </c>
      <c r="G762" s="45" t="s">
        <v>92</v>
      </c>
      <c r="H762" s="8" t="str" cm="1">
        <f t="array" aca="1" ref="H762" ca="1">IF(
    G762="N",
    "",
    IF(
        COUNTIFS('4.Illumina'!E:E, B762, '4.Illumina'!R:R, "Y") &gt; 0,
        _xlfn.TEXTJOIN(", ", TRUE, IF(('4.Illumina'!E:E = B762) * ('4.Illumina'!R:R = "Y"), '4.Illumina'!D:D, "")),
        IF(
            COUNTIFS('4.Illumina'!E:E, B762, '4.Illumina'!Q:Q, "Y") &gt; 0,
            _xlfn.TEXTJOIN(", ", TRUE, IF(('4.Illumina'!E:E = B762) * ('4.Illumina'!Q:Q = "Y"), '4.Illumina'!D:D, "")),
            "Awaiting Status"
        )
    )
)</f>
        <v>Sequenced</v>
      </c>
      <c r="I762" s="181" t="s">
        <v>94</v>
      </c>
      <c r="J762" s="56" t="str" cm="1">
        <f t="array" aca="1" ref="J762" ca="1">IF(
    I762="N",
    "",
    IF(
        COUNTIFS('4.PacBio'!E:E, B762, '4.PacBio'!W:W, "Y") &gt; 0,
        _xlfn.TEXTJOIN(", ", TRUE, IF(('4.PacBio'!E:E = B762) * ('4.PacBio'!W:W = "Y"), '4.PacBio'!D:D, "")),
        IF(
            COUNTIFS('4.PacBio'!E:E, B762, '4.PacBio'!V:V, "Y") &gt; 0,
            _xlfn.TEXTJOIN(", ", TRUE, IF(('4.PacBio'!E:E = B762) * ('4.PacBio'!V:V = "Y"), '4.PacBio'!D:D, "")),
            "Awaiting Status"
        )
    )
)</f>
        <v/>
      </c>
      <c r="K762" s="181" t="s">
        <v>94</v>
      </c>
      <c r="L762" s="8" t="str" cm="1">
        <f t="array" aca="1" ref="L762" ca="1">IF(
    K762="N",
    "",
    IF(
        COUNTIFS('4.HiCLibrary'!E:E, B762, '4.HiCLibrary'!V:V, "Y") &gt; 0,
        _xlfn.TEXTJOIN(", ", TRUE, IF(('4.HiCLibrary'!E:E = B762) * ('4.HiCLibrary'!V:V = "Y"), '4.HiCLibrary'!D:D, "")),
        IF(
            COUNTIFS('4.HiCLibrary'!E:E, B762, '4.HiCLibrary'!U:U, "Y") &gt; 0,
            _xlfn.TEXTJOIN(", ", TRUE, IF(('4.HiCLibrary'!E:E = B762) * ('4.HiCLibrary'!U:U = "Y"), '4.HiCLibrary'!D:D, "")),
            "Awaiting Status"
        )
    )
)</f>
        <v/>
      </c>
      <c r="M762" s="181" t="s">
        <v>94</v>
      </c>
      <c r="N762" s="56" t="str" cm="1">
        <f t="array" aca="1" ref="N762" ca="1">IF(
    M762="N",
    "",
    IF(
        COUNTIFS('4.ONT'!E:E, B762, '4.ONT'!Q:Q, "Y") &gt; 0,
        _xlfn.TEXTJOIN(", ", TRUE, IF(('4.ONT'!E:E = B762) * ('4.ONT'!Q:Q = "Y"), '4.ONT'!D:D, "")),
        IF(
            COUNTIFS('4.ONT'!E:E, B762, '4.ONT'!P:P, "Y") &gt; 0,
            _xlfn.TEXTJOIN(", ", TRUE, IF(('4.ONT'!E:E = B762) * ('4.ONT'!P:P = "Y"), '4.ONT'!D:D, "")),
            "Awaiting Status"
        )
    )
)</f>
        <v/>
      </c>
      <c r="O762" s="181" t="s">
        <v>94</v>
      </c>
      <c r="P762" s="60" t="str" cm="1">
        <f t="array" aca="1" ref="P762" ca="1">IF(
    O762="N",
    "",
    IF(
        COUNTIFS('3.RNAExtractions'!E:E, B762, '3.RNAExtractions'!Z:Z, "Y") &gt; 0,
        _xlfn.TEXTJOIN(", ", TRUE, IF(('3.RNAExtractions'!E:E = B762) * ('3.RNAExtractions'!Z:Z = "Y"), '3.RNAExtractions'!D:D, "")),
        IF(
            COUNTIFS('3.RNAExtractions'!E:E, B762, '3.RNAExtractions'!Y:Y, "Y") &gt; 0,
            _xlfn.TEXTJOIN(", ", TRUE, IF(('3.RNAExtractions'!E:E = B762) * ('3.RNAExtractions'!Y:Y = "Y"), '3.RNAExtractions'!D:D, "")),
            "Awaiting Status"
        )
    )
)</f>
        <v/>
      </c>
      <c r="Q762" s="26" t="s">
        <v>94</v>
      </c>
      <c r="R762" s="60" t="str" cm="1">
        <f t="array" aca="1" ref="R762" ca="1">IF(
    Q762="N",
    "",
    IF(
        COUNTIFS('4.RNAIllumina'!E:E, B762, '4.RNAIllumina'!Y:Y, "Y") &gt; 0,
        _xlfn.TEXTJOIN(", ", TRUE, IF(('4.RNAIllumina'!E:E = B762) * ('4.RNAIllumina'!Y:Y = "Y"), '4.RNAIllumina'!D:D, "")),
        IF(
            COUNTIFS('4.RNAIllumina'!E:E, B762, '4.RNAIllumina'!X:X, "Y") &gt; 0,
            _xlfn.TEXTJOIN(", ", TRUE, IF(('4.RNAIllumina'!E:E = B762) * ('4.RNAIllumina'!X:X = "Y"), '4.RNAIllumina'!D:D, "")),
            "Awaiting Status"
        )
    )
)</f>
        <v/>
      </c>
      <c r="T762" s="6" t="str">
        <f ca="1">VLOOKUP($B762,'1.MetaData'!$B:$H,2,FALSE)</f>
        <v>OG761</v>
      </c>
      <c r="U762" s="7" t="str">
        <f ca="1">VLOOKUP($B762,'1.MetaData'!$B:$H,3,FALSE)</f>
        <v>Caranx melampygus</v>
      </c>
      <c r="V762" s="7" t="str">
        <f ca="1">VLOOKUP($B762,'1.MetaData'!$B:$H,4,FALSE)</f>
        <v xml:space="preserve">Bluefin Trevally </v>
      </c>
      <c r="W762" s="6" t="str">
        <f ca="1">VLOOKUP($B762,'1.MetaData'!$B:$H,5,FALSE)</f>
        <v>Cass Williams / Lachlan Anderson</v>
      </c>
      <c r="X762" s="6" t="str">
        <f ca="1">VLOOKUP($B762,'1.MetaData'!$B:$H,6,FALSE)</f>
        <v>Yi-Kai Tea</v>
      </c>
      <c r="Z762"/>
    </row>
    <row r="763" spans="1:26" x14ac:dyDescent="0.25">
      <c r="A763" s="17">
        <v>762</v>
      </c>
      <c r="B763" s="3" t="str">
        <f t="shared" ca="1" si="14"/>
        <v>OG762</v>
      </c>
      <c r="C763" s="219" t="s">
        <v>106</v>
      </c>
      <c r="D763" s="4">
        <f ca="1">COUNTIF('2.Tissue'!C:C,B763)</f>
        <v>3</v>
      </c>
      <c r="E763" s="4">
        <f ca="1">COUNTIFS('3.DNAExtractions'!$E:$E,$B763,'3.DNAExtractions'!$D:$D,E$1)</f>
        <v>1</v>
      </c>
      <c r="F763" s="2" t="str" cm="1">
        <f t="array" aca="1" ref="F763" ca="1">IF(
    COUNTIFS('3.DNAExtractions'!E:E, B763, '3.DNAExtractions'!Y:Y, "Y") &gt; 0,
    _xlfn.TEXTJOIN(", ", TRUE, IF(('3.DNAExtractions'!E:E = B763) * ('3.DNAExtractions'!Y:Y = "Y"), '3.DNAExtractions'!D:D, "")),
    IF(
        COUNTIFS('3.DNAExtractions'!E:E, B763, '3.DNAExtractions'!X:X, "Y") &gt; 0,
        _xlfn.TEXTJOIN(", ", TRUE, IF(('3.DNAExtractions'!E:E = B763) * ('3.DNAExtractions'!X:X = "Y"), '3.DNAExtractions'!D:D, "")),
        "Awaiting Status"
    )
)</f>
        <v>Extracted</v>
      </c>
      <c r="G763" s="45" t="s">
        <v>94</v>
      </c>
      <c r="H763" s="8" t="str" cm="1">
        <f t="array" aca="1" ref="H763" ca="1">IF(
    G763="N",
    "",
    IF(
        COUNTIFS('4.Illumina'!E:E, B763, '4.Illumina'!R:R, "Y") &gt; 0,
        _xlfn.TEXTJOIN(", ", TRUE, IF(('4.Illumina'!E:E = B763) * ('4.Illumina'!R:R = "Y"), '4.Illumina'!D:D, "")),
        IF(
            COUNTIFS('4.Illumina'!E:E, B763, '4.Illumina'!Q:Q, "Y") &gt; 0,
            _xlfn.TEXTJOIN(", ", TRUE, IF(('4.Illumina'!E:E = B763) * ('4.Illumina'!Q:Q = "Y"), '4.Illumina'!D:D, "")),
            "Awaiting Status"
        )
    )
)</f>
        <v/>
      </c>
      <c r="I763" s="26" t="s">
        <v>92</v>
      </c>
      <c r="J763" s="56" t="str" cm="1">
        <f t="array" aca="1" ref="J763" ca="1">IF(
    I763="N",
    "",
    IF(
        COUNTIFS('4.PacBio'!E:E, B763, '4.PacBio'!W:W, "Y") &gt; 0,
        _xlfn.TEXTJOIN(", ", TRUE, IF(('4.PacBio'!E:E = B763) * ('4.PacBio'!W:W = "Y"), '4.PacBio'!D:D, "")),
        IF(
            COUNTIFS('4.PacBio'!E:E, B763, '4.PacBio'!V:V, "Y") &gt; 0,
            _xlfn.TEXTJOIN(", ", TRUE, IF(('4.PacBio'!E:E = B763) * ('4.PacBio'!V:V = "Y"), '4.PacBio'!D:D, "")),
            "Awaiting Status"
        )
    )
)</f>
        <v>Sequenced</v>
      </c>
      <c r="K763" s="26" t="s">
        <v>92</v>
      </c>
      <c r="L763" s="8" t="str" cm="1">
        <f t="array" aca="1" ref="L763" ca="1">IF(
    K763="N",
    "",
    IF(
        COUNTIFS('4.HiCLibrary'!E:E, B763, '4.HiCLibrary'!V:V, "Y") &gt; 0,
        _xlfn.TEXTJOIN(", ", TRUE, IF(('4.HiCLibrary'!E:E = B763) * ('4.HiCLibrary'!V:V = "Y"), '4.HiCLibrary'!D:D, "")),
        IF(
            COUNTIFS('4.HiCLibrary'!E:E, B763, '4.HiCLibrary'!U:U, "Y") &gt; 0,
            _xlfn.TEXTJOIN(", ", TRUE, IF(('4.HiCLibrary'!E:E = B763) * ('4.HiCLibrary'!U:U = "Y"), '4.HiCLibrary'!D:D, "")),
            "Awaiting Status"
        )
    )
)</f>
        <v>Awaiting Status</v>
      </c>
      <c r="M763" s="47"/>
      <c r="N763" s="56" t="str" cm="1">
        <f t="array" aca="1" ref="N763" ca="1">IF(
    M763="N",
    "",
    IF(
        COUNTIFS('4.ONT'!E:E, B763, '4.ONT'!Q:Q, "Y") &gt; 0,
        _xlfn.TEXTJOIN(", ", TRUE, IF(('4.ONT'!E:E = B763) * ('4.ONT'!Q:Q = "Y"), '4.ONT'!D:D, "")),
        IF(
            COUNTIFS('4.ONT'!E:E, B763, '4.ONT'!P:P, "Y") &gt; 0,
            _xlfn.TEXTJOIN(", ", TRUE, IF(('4.ONT'!E:E = B763) * ('4.ONT'!P:P = "Y"), '4.ONT'!D:D, "")),
            "Awaiting Status"
        )
    )
)</f>
        <v>Awaiting Status</v>
      </c>
      <c r="O763" s="26" t="s">
        <v>92</v>
      </c>
      <c r="P763" s="60" t="str" cm="1">
        <f t="array" aca="1" ref="P763" ca="1">IF(
    O763="N",
    "",
    IF(
        COUNTIFS('3.RNAExtractions'!E:E, B763, '3.RNAExtractions'!Z:Z, "Y") &gt; 0,
        _xlfn.TEXTJOIN(", ", TRUE, IF(('3.RNAExtractions'!E:E = B763) * ('3.RNAExtractions'!Z:Z = "Y"), '3.RNAExtractions'!D:D, "")),
        IF(
            COUNTIFS('3.RNAExtractions'!E:E, B763, '3.RNAExtractions'!Y:Y, "Y") &gt; 0,
            _xlfn.TEXTJOIN(", ", TRUE, IF(('3.RNAExtractions'!E:E = B763) * ('3.RNAExtractions'!Y:Y = "Y"), '3.RNAExtractions'!D:D, "")),
            "Awaiting Status"
        )
    )
)</f>
        <v>Awaiting Status</v>
      </c>
      <c r="Q763" s="26" t="s">
        <v>92</v>
      </c>
      <c r="R763" s="60" t="str" cm="1">
        <f t="array" aca="1" ref="R763" ca="1">IF(
    Q763="N",
    "",
    IF(
        COUNTIFS('4.RNAIllumina'!E:E, B763, '4.RNAIllumina'!Y:Y, "Y") &gt; 0,
        _xlfn.TEXTJOIN(", ", TRUE, IF(('4.RNAIllumina'!E:E = B763) * ('4.RNAIllumina'!Y:Y = "Y"), '4.RNAIllumina'!D:D, "")),
        IF(
            COUNTIFS('4.RNAIllumina'!E:E, B763, '4.RNAIllumina'!X:X, "Y") &gt; 0,
            _xlfn.TEXTJOIN(", ", TRUE, IF(('4.RNAIllumina'!E:E = B763) * ('4.RNAIllumina'!X:X = "Y"), '4.RNAIllumina'!D:D, "")),
            "Awaiting Status"
        )
    )
)</f>
        <v>Awaiting Status</v>
      </c>
      <c r="T763" s="6" t="str">
        <f ca="1">VLOOKUP($B763,'1.MetaData'!$B:$H,2,FALSE)</f>
        <v>OG762</v>
      </c>
      <c r="U763" s="7" t="str">
        <f ca="1">VLOOKUP($B763,'1.MetaData'!$B:$H,3,FALSE)</f>
        <v>Chaetodon guentheri</v>
      </c>
      <c r="V763" s="7">
        <f ca="1">VLOOKUP($B763,'1.MetaData'!$B:$H,4,FALSE)</f>
        <v>0</v>
      </c>
      <c r="W763" s="6" t="str">
        <f ca="1">VLOOKUP($B763,'1.MetaData'!$B:$H,5,FALSE)</f>
        <v>Tim Bennett / Luiz Rocha</v>
      </c>
      <c r="X763" s="6" t="str">
        <f ca="1">VLOOKUP($B763,'1.MetaData'!$B:$H,6,FALSE)</f>
        <v>Yi-Kai Tea</v>
      </c>
      <c r="Z763"/>
    </row>
    <row r="764" spans="1:26" x14ac:dyDescent="0.25">
      <c r="A764" s="17">
        <v>763</v>
      </c>
      <c r="B764" s="3" t="str">
        <f ca="1">_xlfn.CONCAT("OG",A764)</f>
        <v>OG763</v>
      </c>
      <c r="C764" s="219" t="s">
        <v>91</v>
      </c>
      <c r="D764" s="4">
        <f ca="1">COUNTIF('2.Tissue'!C:C,B764)</f>
        <v>3</v>
      </c>
      <c r="E764" s="4">
        <f ca="1">COUNTIFS('3.DNAExtractions'!$E:$E,$B764,'3.DNAExtractions'!$D:$D,E$1)</f>
        <v>1</v>
      </c>
      <c r="F764" s="2" t="str" cm="1">
        <f t="array" aca="1" ref="F764" ca="1">IF(
    COUNTIFS('3.DNAExtractions'!E:E, B764, '3.DNAExtractions'!Y:Y, "Y") &gt; 0,
    _xlfn.TEXTJOIN(", ", TRUE, IF(('3.DNAExtractions'!E:E = B764) * ('3.DNAExtractions'!Y:Y = "Y"), '3.DNAExtractions'!D:D, "")),
    IF(
        COUNTIFS('3.DNAExtractions'!E:E, B764, '3.DNAExtractions'!X:X, "Y") &gt; 0,
        _xlfn.TEXTJOIN(", ", TRUE, IF(('3.DNAExtractions'!E:E = B764) * ('3.DNAExtractions'!X:X = "Y"), '3.DNAExtractions'!D:D, "")),
        "Awaiting Status"
    )
)</f>
        <v>Extracted</v>
      </c>
      <c r="G764" s="45" t="s">
        <v>94</v>
      </c>
      <c r="H764" s="8" t="str" cm="1">
        <f t="array" aca="1" ref="H764" ca="1">IF(
    G764="N",
    "",
    IF(
        COUNTIFS('4.Illumina'!E:E, B764, '4.Illumina'!R:R, "Y") &gt; 0,
        _xlfn.TEXTJOIN(", ", TRUE, IF(('4.Illumina'!E:E = B764) * ('4.Illumina'!R:R = "Y"), '4.Illumina'!D:D, "")),
        IF(
            COUNTIFS('4.Illumina'!E:E, B764, '4.Illumina'!Q:Q, "Y") &gt; 0,
            _xlfn.TEXTJOIN(", ", TRUE, IF(('4.Illumina'!E:E = B764) * ('4.Illumina'!Q:Q = "Y"), '4.Illumina'!D:D, "")),
            "Awaiting Status"
        )
    )
)</f>
        <v/>
      </c>
      <c r="I764" s="26" t="s">
        <v>92</v>
      </c>
      <c r="J764" s="56" t="str" cm="1">
        <f t="array" aca="1" ref="J764" ca="1">IF(
    I764="N",
    "",
    IF(
        COUNTIFS('4.PacBio'!E:E, B764, '4.PacBio'!W:W, "Y") &gt; 0,
        _xlfn.TEXTJOIN(", ", TRUE, IF(('4.PacBio'!E:E = B764) * ('4.PacBio'!W:W = "Y"), '4.PacBio'!D:D, "")),
        IF(
            COUNTIFS('4.PacBio'!E:E, B764, '4.PacBio'!V:V, "Y") &gt; 0,
            _xlfn.TEXTJOIN(", ", TRUE, IF(('4.PacBio'!E:E = B764) * ('4.PacBio'!V:V = "Y"), '4.PacBio'!D:D, "")),
            "Awaiting Status"
        )
    )
)</f>
        <v>Sequenced</v>
      </c>
      <c r="K764" s="26" t="s">
        <v>92</v>
      </c>
      <c r="L764" s="8" t="str" cm="1">
        <f t="array" aca="1" ref="L764" ca="1">IF(
    K764="N",
    "",
    IF(
        COUNTIFS('4.HiCLibrary'!E:E, B764, '4.HiCLibrary'!V:V, "Y") &gt; 0,
        _xlfn.TEXTJOIN(", ", TRUE, IF(('4.HiCLibrary'!E:E = B764) * ('4.HiCLibrary'!V:V = "Y"), '4.HiCLibrary'!D:D, "")),
        IF(
            COUNTIFS('4.HiCLibrary'!E:E, B764, '4.HiCLibrary'!U:U, "Y") &gt; 0,
            _xlfn.TEXTJOIN(", ", TRUE, IF(('4.HiCLibrary'!E:E = B764) * ('4.HiCLibrary'!U:U = "Y"), '4.HiCLibrary'!D:D, "")),
            "Awaiting Status"
        )
    )
)</f>
        <v>State 3 - Proximity Ligation</v>
      </c>
      <c r="M764" s="47" t="s">
        <v>92</v>
      </c>
      <c r="N764" s="56" t="str" cm="1">
        <f t="array" aca="1" ref="N764" ca="1">IF(
    M764="N",
    "",
    IF(
        COUNTIFS('4.ONT'!E:E, B764, '4.ONT'!Q:Q, "Y") &gt; 0,
        _xlfn.TEXTJOIN(", ", TRUE, IF(('4.ONT'!E:E = B764) * ('4.ONT'!Q:Q = "Y"), '4.ONT'!D:D, "")),
        IF(
            COUNTIFS('4.ONT'!E:E, B764, '4.ONT'!P:P, "Y") &gt; 0,
            _xlfn.TEXTJOIN(", ", TRUE, IF(('4.ONT'!E:E = B764) * ('4.ONT'!P:P = "Y"), '4.ONT'!D:D, "")),
            "Awaiting Status"
        )
    )
)</f>
        <v>Sequenced</v>
      </c>
      <c r="O764" s="26" t="s">
        <v>92</v>
      </c>
      <c r="P764" s="60" t="str" cm="1">
        <f t="array" aca="1" ref="P764" ca="1">IF(
    O764="N",
    "",
    IF(
        COUNTIFS('3.RNAExtractions'!E:E, B764, '3.RNAExtractions'!Z:Z, "Y") &gt; 0,
        _xlfn.TEXTJOIN(", ", TRUE, IF(('3.RNAExtractions'!E:E = B764) * ('3.RNAExtractions'!Z:Z = "Y"), '3.RNAExtractions'!D:D, "")),
        IF(
            COUNTIFS('3.RNAExtractions'!E:E, B764, '3.RNAExtractions'!Y:Y, "Y") &gt; 0,
            _xlfn.TEXTJOIN(", ", TRUE, IF(('3.RNAExtractions'!E:E = B764) * ('3.RNAExtractions'!Y:Y = "Y"), '3.RNAExtractions'!D:D, "")),
            "Awaiting Status"
        )
    )
)</f>
        <v>Awaiting Status</v>
      </c>
      <c r="Q764" s="26" t="s">
        <v>92</v>
      </c>
      <c r="R764" s="60" t="str" cm="1">
        <f t="array" aca="1" ref="R764" ca="1">IF(
    Q764="N",
    "",
    IF(
        COUNTIFS('4.RNAIllumina'!E:E, B764, '4.RNAIllumina'!Y:Y, "Y") &gt; 0,
        _xlfn.TEXTJOIN(", ", TRUE, IF(('4.RNAIllumina'!E:E = B764) * ('4.RNAIllumina'!Y:Y = "Y"), '4.RNAIllumina'!D:D, "")),
        IF(
            COUNTIFS('4.RNAIllumina'!E:E, B764, '4.RNAIllumina'!X:X, "Y") &gt; 0,
            _xlfn.TEXTJOIN(", ", TRUE, IF(('4.RNAIllumina'!E:E = B764) * ('4.RNAIllumina'!X:X = "Y"), '4.RNAIllumina'!D:D, "")),
            "Awaiting Status"
        )
    )
)</f>
        <v>Awaiting Status</v>
      </c>
      <c r="T764" s="6" t="str">
        <f ca="1">VLOOKUP($B764,'1.MetaData'!$B:$H,2,FALSE)</f>
        <v>OG763</v>
      </c>
      <c r="U764" s="7" t="str">
        <f ca="1">VLOOKUP($B764,'1.MetaData'!$B:$H,3,FALSE)</f>
        <v>Synodus variegatus</v>
      </c>
      <c r="V764" s="7">
        <f ca="1">VLOOKUP($B764,'1.MetaData'!$B:$H,4,FALSE)</f>
        <v>0</v>
      </c>
      <c r="W764" s="6" t="str">
        <f ca="1">VLOOKUP($B764,'1.MetaData'!$B:$H,5,FALSE)</f>
        <v>Lara Parata</v>
      </c>
      <c r="X764" s="6" t="str">
        <f ca="1">VLOOKUP($B764,'1.MetaData'!$B:$H,6,FALSE)</f>
        <v>Yi-Kai Tea</v>
      </c>
      <c r="Z764"/>
    </row>
    <row r="765" spans="1:26" hidden="1" x14ac:dyDescent="0.25">
      <c r="A765" s="17">
        <v>764</v>
      </c>
      <c r="B765" s="3" t="str">
        <f t="shared" ca="1" si="14"/>
        <v>OG764</v>
      </c>
      <c r="C765" s="219" t="s">
        <v>93</v>
      </c>
      <c r="D765" s="4">
        <f ca="1">COUNTIF('2.Tissue'!C:C,B765)</f>
        <v>3</v>
      </c>
      <c r="E765" s="4">
        <f ca="1">COUNTIFS('3.DNAExtractions'!$E:$E,$B765,'3.DNAExtractions'!$D:$D,E$1)</f>
        <v>1</v>
      </c>
      <c r="F765" s="2" t="str" cm="1">
        <f t="array" aca="1" ref="F765" ca="1">IF(
    COUNTIFS('3.DNAExtractions'!E:E, B765, '3.DNAExtractions'!Y:Y, "Y") &gt; 0,
    _xlfn.TEXTJOIN(", ", TRUE, IF(('3.DNAExtractions'!E:E = B765) * ('3.DNAExtractions'!Y:Y = "Y"), '3.DNAExtractions'!D:D, "")),
    IF(
        COUNTIFS('3.DNAExtractions'!E:E, B765, '3.DNAExtractions'!X:X, "Y") &gt; 0,
        _xlfn.TEXTJOIN(", ", TRUE, IF(('3.DNAExtractions'!E:E = B765) * ('3.DNAExtractions'!X:X = "Y"), '3.DNAExtractions'!D:D, "")),
        "Awaiting Status"
    )
)</f>
        <v>Extracted</v>
      </c>
      <c r="G765" s="45" t="s">
        <v>92</v>
      </c>
      <c r="H765" s="8" t="str" cm="1">
        <f t="array" aca="1" ref="H765" ca="1">IF(
    G765="N",
    "",
    IF(
        COUNTIFS('4.Illumina'!E:E, B765, '4.Illumina'!R:R, "Y") &gt; 0,
        _xlfn.TEXTJOIN(", ", TRUE, IF(('4.Illumina'!E:E = B765) * ('4.Illumina'!R:R = "Y"), '4.Illumina'!D:D, "")),
        IF(
            COUNTIFS('4.Illumina'!E:E, B765, '4.Illumina'!Q:Q, "Y") &gt; 0,
            _xlfn.TEXTJOIN(", ", TRUE, IF(('4.Illumina'!E:E = B765) * ('4.Illumina'!Q:Q = "Y"), '4.Illumina'!D:D, "")),
            "Awaiting Status"
        )
    )
)</f>
        <v>Sequenced</v>
      </c>
      <c r="I765" s="26" t="s">
        <v>94</v>
      </c>
      <c r="J765" s="56" t="str" cm="1">
        <f t="array" aca="1" ref="J765" ca="1">IF(
    I765="N",
    "",
    IF(
        COUNTIFS('4.PacBio'!E:E, B765, '4.PacBio'!W:W, "Y") &gt; 0,
        _xlfn.TEXTJOIN(", ", TRUE, IF(('4.PacBio'!E:E = B765) * ('4.PacBio'!W:W = "Y"), '4.PacBio'!D:D, "")),
        IF(
            COUNTIFS('4.PacBio'!E:E, B765, '4.PacBio'!V:V, "Y") &gt; 0,
            _xlfn.TEXTJOIN(", ", TRUE, IF(('4.PacBio'!E:E = B765) * ('4.PacBio'!V:V = "Y"), '4.PacBio'!D:D, "")),
            "Awaiting Status"
        )
    )
)</f>
        <v/>
      </c>
      <c r="K765" s="181" t="s">
        <v>94</v>
      </c>
      <c r="L765" s="8" t="str" cm="1">
        <f t="array" aca="1" ref="L765" ca="1">IF(
    K765="N",
    "",
    IF(
        COUNTIFS('4.HiCLibrary'!E:E, B765, '4.HiCLibrary'!V:V, "Y") &gt; 0,
        _xlfn.TEXTJOIN(", ", TRUE, IF(('4.HiCLibrary'!E:E = B765) * ('4.HiCLibrary'!V:V = "Y"), '4.HiCLibrary'!D:D, "")),
        IF(
            COUNTIFS('4.HiCLibrary'!E:E, B765, '4.HiCLibrary'!U:U, "Y") &gt; 0,
            _xlfn.TEXTJOIN(", ", TRUE, IF(('4.HiCLibrary'!E:E = B765) * ('4.HiCLibrary'!U:U = "Y"), '4.HiCLibrary'!D:D, "")),
            "Awaiting Status"
        )
    )
)</f>
        <v/>
      </c>
      <c r="M765" s="47" t="s">
        <v>94</v>
      </c>
      <c r="N765" s="56" t="str" cm="1">
        <f t="array" aca="1" ref="N765" ca="1">IF(
    M765="N",
    "",
    IF(
        COUNTIFS('4.ONT'!E:E, B765, '4.ONT'!Q:Q, "Y") &gt; 0,
        _xlfn.TEXTJOIN(", ", TRUE, IF(('4.ONT'!E:E = B765) * ('4.ONT'!Q:Q = "Y"), '4.ONT'!D:D, "")),
        IF(
            COUNTIFS('4.ONT'!E:E, B765, '4.ONT'!P:P, "Y") &gt; 0,
            _xlfn.TEXTJOIN(", ", TRUE, IF(('4.ONT'!E:E = B765) * ('4.ONT'!P:P = "Y"), '4.ONT'!D:D, "")),
            "Awaiting Status"
        )
    )
)</f>
        <v/>
      </c>
      <c r="O765" s="60" t="s">
        <v>94</v>
      </c>
      <c r="P765" s="60" t="str" cm="1">
        <f t="array" aca="1" ref="P765" ca="1">IF(
    O765="N",
    "",
    IF(
        COUNTIFS('3.RNAExtractions'!E:E, B765, '3.RNAExtractions'!Z:Z, "Y") &gt; 0,
        _xlfn.TEXTJOIN(", ", TRUE, IF(('3.RNAExtractions'!E:E = B765) * ('3.RNAExtractions'!Z:Z = "Y"), '3.RNAExtractions'!D:D, "")),
        IF(
            COUNTIFS('3.RNAExtractions'!E:E, B765, '3.RNAExtractions'!Y:Y, "Y") &gt; 0,
            _xlfn.TEXTJOIN(", ", TRUE, IF(('3.RNAExtractions'!E:E = B765) * ('3.RNAExtractions'!Y:Y = "Y"), '3.RNAExtractions'!D:D, "")),
            "Awaiting Status"
        )
    )
)</f>
        <v/>
      </c>
      <c r="Q765" s="60" t="s">
        <v>94</v>
      </c>
      <c r="R765" s="60" t="str" cm="1">
        <f t="array" aca="1" ref="R765" ca="1">IF(
    Q765="N",
    "",
    IF(
        COUNTIFS('4.RNAIllumina'!E:E, B765, '4.RNAIllumina'!Y:Y, "Y") &gt; 0,
        _xlfn.TEXTJOIN(", ", TRUE, IF(('4.RNAIllumina'!E:E = B765) * ('4.RNAIllumina'!Y:Y = "Y"), '4.RNAIllumina'!D:D, "")),
        IF(
            COUNTIFS('4.RNAIllumina'!E:E, B765, '4.RNAIllumina'!X:X, "Y") &gt; 0,
            _xlfn.TEXTJOIN(", ", TRUE, IF(('4.RNAIllumina'!E:E = B765) * ('4.RNAIllumina'!X:X = "Y"), '4.RNAIllumina'!D:D, "")),
            "Awaiting Status"
        )
    )
)</f>
        <v/>
      </c>
      <c r="T765" s="6" t="str">
        <f ca="1">VLOOKUP($B765,'1.MetaData'!$B:$H,2,FALSE)</f>
        <v>OG764</v>
      </c>
      <c r="U765" s="7">
        <f ca="1">VLOOKUP($B765,'1.MetaData'!$B:$H,3,FALSE)</f>
        <v>0</v>
      </c>
      <c r="V765" s="7" t="str">
        <f ca="1">VLOOKUP($B765,'1.MetaData'!$B:$H,4,FALSE)</f>
        <v>Red Mullet</v>
      </c>
      <c r="W765" s="6" t="str">
        <f ca="1">VLOOKUP($B765,'1.MetaData'!$B:$H,5,FALSE)</f>
        <v>Cass Williams / Lachlan Anderson</v>
      </c>
      <c r="X765" s="6" t="str">
        <f ca="1">VLOOKUP($B765,'1.MetaData'!$B:$H,6,FALSE)</f>
        <v>Yi-Kai Tea</v>
      </c>
      <c r="Z765"/>
    </row>
    <row r="766" spans="1:26" x14ac:dyDescent="0.25">
      <c r="A766" s="17">
        <v>765</v>
      </c>
      <c r="B766" s="3" t="str">
        <f t="shared" ca="1" si="14"/>
        <v>OG765</v>
      </c>
      <c r="C766" s="219" t="s">
        <v>91</v>
      </c>
      <c r="D766" s="4">
        <f ca="1">COUNTIF('2.Tissue'!C:C,B766)</f>
        <v>3</v>
      </c>
      <c r="E766" s="4">
        <f ca="1">COUNTIFS('3.DNAExtractions'!$E:$E,$B766,'3.DNAExtractions'!$D:$D,E$1)</f>
        <v>1</v>
      </c>
      <c r="F766" s="2" t="str" cm="1">
        <f t="array" aca="1" ref="F766" ca="1">IF(
    COUNTIFS('3.DNAExtractions'!E:E, B766, '3.DNAExtractions'!Y:Y, "Y") &gt; 0,
    _xlfn.TEXTJOIN(", ", TRUE, IF(('3.DNAExtractions'!E:E = B766) * ('3.DNAExtractions'!Y:Y = "Y"), '3.DNAExtractions'!D:D, "")),
    IF(
        COUNTIFS('3.DNAExtractions'!E:E, B766, '3.DNAExtractions'!X:X, "Y") &gt; 0,
        _xlfn.TEXTJOIN(", ", TRUE, IF(('3.DNAExtractions'!E:E = B766) * ('3.DNAExtractions'!X:X = "Y"), '3.DNAExtractions'!D:D, "")),
        "Awaiting Status"
    )
)</f>
        <v>Extracted</v>
      </c>
      <c r="G766" s="45" t="s">
        <v>94</v>
      </c>
      <c r="H766" s="8" t="str" cm="1">
        <f t="array" aca="1" ref="H766" ca="1">IF(
    G766="N",
    "",
    IF(
        COUNTIFS('4.Illumina'!E:E, B766, '4.Illumina'!R:R, "Y") &gt; 0,
        _xlfn.TEXTJOIN(", ", TRUE, IF(('4.Illumina'!E:E = B766) * ('4.Illumina'!R:R = "Y"), '4.Illumina'!D:D, "")),
        IF(
            COUNTIFS('4.Illumina'!E:E, B766, '4.Illumina'!Q:Q, "Y") &gt; 0,
            _xlfn.TEXTJOIN(", ", TRUE, IF(('4.Illumina'!E:E = B766) * ('4.Illumina'!Q:Q = "Y"), '4.Illumina'!D:D, "")),
            "Awaiting Status"
        )
    )
)</f>
        <v/>
      </c>
      <c r="I766" s="26" t="s">
        <v>92</v>
      </c>
      <c r="J766" s="56" t="str" cm="1">
        <f t="array" aca="1" ref="J766" ca="1">IF(
    I766="N",
    "",
    IF(
        COUNTIFS('4.PacBio'!E:E, B766, '4.PacBio'!W:W, "Y") &gt; 0,
        _xlfn.TEXTJOIN(", ", TRUE, IF(('4.PacBio'!E:E = B766) * ('4.PacBio'!W:W = "Y"), '4.PacBio'!D:D, "")),
        IF(
            COUNTIFS('4.PacBio'!E:E, B766, '4.PacBio'!V:V, "Y") &gt; 0,
            _xlfn.TEXTJOIN(", ", TRUE, IF(('4.PacBio'!E:E = B766) * ('4.PacBio'!V:V = "Y"), '4.PacBio'!D:D, "")),
            "Awaiting Status"
        )
    )
)</f>
        <v>Sequenced</v>
      </c>
      <c r="K766" s="26" t="s">
        <v>92</v>
      </c>
      <c r="L766" s="8" t="str" cm="1">
        <f t="array" aca="1" ref="L766" ca="1">IF(
    K766="N",
    "",
    IF(
        COUNTIFS('4.HiCLibrary'!E:E, B766, '4.HiCLibrary'!V:V, "Y") &gt; 0,
        _xlfn.TEXTJOIN(", ", TRUE, IF(('4.HiCLibrary'!E:E = B766) * ('4.HiCLibrary'!V:V = "Y"), '4.HiCLibrary'!D:D, "")),
        IF(
            COUNTIFS('4.HiCLibrary'!E:E, B766, '4.HiCLibrary'!U:U, "Y") &gt; 0,
            _xlfn.TEXTJOIN(", ", TRUE, IF(('4.HiCLibrary'!E:E = B766) * ('4.HiCLibrary'!U:U = "Y"), '4.HiCLibrary'!D:D, "")),
            "Awaiting Status"
        )
    )
)</f>
        <v>Awaiting Status</v>
      </c>
      <c r="M766" s="47"/>
      <c r="N766" s="56" t="str" cm="1">
        <f t="array" aca="1" ref="N766" ca="1">IF(
    M766="N",
    "",
    IF(
        COUNTIFS('4.ONT'!E:E, B766, '4.ONT'!Q:Q, "Y") &gt; 0,
        _xlfn.TEXTJOIN(", ", TRUE, IF(('4.ONT'!E:E = B766) * ('4.ONT'!Q:Q = "Y"), '4.ONT'!D:D, "")),
        IF(
            COUNTIFS('4.ONT'!E:E, B766, '4.ONT'!P:P, "Y") &gt; 0,
            _xlfn.TEXTJOIN(", ", TRUE, IF(('4.ONT'!E:E = B766) * ('4.ONT'!P:P = "Y"), '4.ONT'!D:D, "")),
            "Awaiting Status"
        )
    )
)</f>
        <v>Awaiting Status</v>
      </c>
      <c r="O766" s="26" t="s">
        <v>92</v>
      </c>
      <c r="P766" s="60" t="str" cm="1">
        <f t="array" aca="1" ref="P766" ca="1">IF(
    O766="N",
    "",
    IF(
        COUNTIFS('3.RNAExtractions'!E:E, B766, '3.RNAExtractions'!Z:Z, "Y") &gt; 0,
        _xlfn.TEXTJOIN(", ", TRUE, IF(('3.RNAExtractions'!E:E = B766) * ('3.RNAExtractions'!Z:Z = "Y"), '3.RNAExtractions'!D:D, "")),
        IF(
            COUNTIFS('3.RNAExtractions'!E:E, B766, '3.RNAExtractions'!Y:Y, "Y") &gt; 0,
            _xlfn.TEXTJOIN(", ", TRUE, IF(('3.RNAExtractions'!E:E = B766) * ('3.RNAExtractions'!Y:Y = "Y"), '3.RNAExtractions'!D:D, "")),
            "Awaiting Status"
        )
    )
)</f>
        <v>Awaiting Status</v>
      </c>
      <c r="Q766" s="26" t="s">
        <v>92</v>
      </c>
      <c r="R766" s="60" t="str" cm="1">
        <f t="array" aca="1" ref="R766" ca="1">IF(
    Q766="N",
    "",
    IF(
        COUNTIFS('4.RNAIllumina'!E:E, B766, '4.RNAIllumina'!Y:Y, "Y") &gt; 0,
        _xlfn.TEXTJOIN(", ", TRUE, IF(('4.RNAIllumina'!E:E = B766) * ('4.RNAIllumina'!Y:Y = "Y"), '4.RNAIllumina'!D:D, "")),
        IF(
            COUNTIFS('4.RNAIllumina'!E:E, B766, '4.RNAIllumina'!X:X, "Y") &gt; 0,
            _xlfn.TEXTJOIN(", ", TRUE, IF(('4.RNAIllumina'!E:E = B766) * ('4.RNAIllumina'!X:X = "Y"), '4.RNAIllumina'!D:D, "")),
            "Awaiting Status"
        )
    )
)</f>
        <v>Awaiting Status</v>
      </c>
      <c r="T766" s="6" t="str">
        <f ca="1">VLOOKUP($B766,'1.MetaData'!$B:$H,2,FALSE)</f>
        <v>OG765</v>
      </c>
      <c r="U766" s="7" t="str">
        <f ca="1">VLOOKUP($B766,'1.MetaData'!$B:$H,3,FALSE)</f>
        <v>Atherinomorus sp.</v>
      </c>
      <c r="V766" s="7" t="str">
        <f ca="1">VLOOKUP($B766,'1.MetaData'!$B:$H,4,FALSE)</f>
        <v>Common Hardyhead</v>
      </c>
      <c r="W766" s="6" t="str">
        <f ca="1">VLOOKUP($B766,'1.MetaData'!$B:$H,5,FALSE)</f>
        <v>Yi-Kai Tea</v>
      </c>
      <c r="X766" s="6" t="str">
        <f ca="1">VLOOKUP($B766,'1.MetaData'!$B:$H,6,FALSE)</f>
        <v>Yi-Kai Tea</v>
      </c>
      <c r="Z766"/>
    </row>
    <row r="767" spans="1:26" x14ac:dyDescent="0.25">
      <c r="A767" s="17">
        <v>766</v>
      </c>
      <c r="B767" s="3" t="str">
        <f t="shared" ca="1" si="14"/>
        <v>OG766</v>
      </c>
      <c r="C767" s="219" t="s">
        <v>106</v>
      </c>
      <c r="D767" s="4">
        <f ca="1">COUNTIF('2.Tissue'!C:C,B767)</f>
        <v>3</v>
      </c>
      <c r="E767" s="4">
        <f ca="1">COUNTIFS('3.DNAExtractions'!$E:$E,$B767,'3.DNAExtractions'!$D:$D,E$1)</f>
        <v>1</v>
      </c>
      <c r="F767" s="2" t="str" cm="1">
        <f t="array" aca="1" ref="F767" ca="1">IF(
    COUNTIFS('3.DNAExtractions'!E:E, B767, '3.DNAExtractions'!Y:Y, "Y") &gt; 0,
    _xlfn.TEXTJOIN(", ", TRUE, IF(('3.DNAExtractions'!E:E = B767) * ('3.DNAExtractions'!Y:Y = "Y"), '3.DNAExtractions'!D:D, "")),
    IF(
        COUNTIFS('3.DNAExtractions'!E:E, B767, '3.DNAExtractions'!X:X, "Y") &gt; 0,
        _xlfn.TEXTJOIN(", ", TRUE, IF(('3.DNAExtractions'!E:E = B767) * ('3.DNAExtractions'!X:X = "Y"), '3.DNAExtractions'!D:D, "")),
        "Awaiting Status"
    )
)</f>
        <v>Extracted</v>
      </c>
      <c r="G767" s="45" t="s">
        <v>94</v>
      </c>
      <c r="H767" s="8" t="str" cm="1">
        <f t="array" aca="1" ref="H767" ca="1">IF(
    G767="N",
    "",
    IF(
        COUNTIFS('4.Illumina'!E:E, B767, '4.Illumina'!R:R, "Y") &gt; 0,
        _xlfn.TEXTJOIN(", ", TRUE, IF(('4.Illumina'!E:E = B767) * ('4.Illumina'!R:R = "Y"), '4.Illumina'!D:D, "")),
        IF(
            COUNTIFS('4.Illumina'!E:E, B767, '4.Illumina'!Q:Q, "Y") &gt; 0,
            _xlfn.TEXTJOIN(", ", TRUE, IF(('4.Illumina'!E:E = B767) * ('4.Illumina'!Q:Q = "Y"), '4.Illumina'!D:D, "")),
            "Awaiting Status"
        )
    )
)</f>
        <v/>
      </c>
      <c r="I767" s="26" t="s">
        <v>92</v>
      </c>
      <c r="J767" s="56" t="str" cm="1">
        <f t="array" aca="1" ref="J767" ca="1">IF(
    I767="N",
    "",
    IF(
        COUNTIFS('4.PacBio'!E:E, B767, '4.PacBio'!W:W, "Y") &gt; 0,
        _xlfn.TEXTJOIN(", ", TRUE, IF(('4.PacBio'!E:E = B767) * ('4.PacBio'!W:W = "Y"), '4.PacBio'!D:D, "")),
        IF(
            COUNTIFS('4.PacBio'!E:E, B767, '4.PacBio'!V:V, "Y") &gt; 0,
            _xlfn.TEXTJOIN(", ", TRUE, IF(('4.PacBio'!E:E = B767) * ('4.PacBio'!V:V = "Y"), '4.PacBio'!D:D, "")),
            "Awaiting Status"
        )
    )
)</f>
        <v>Sequenced</v>
      </c>
      <c r="K767" s="26" t="s">
        <v>92</v>
      </c>
      <c r="L767" s="8" t="str" cm="1">
        <f t="array" aca="1" ref="L767" ca="1">IF(
    K767="N",
    "",
    IF(
        COUNTIFS('4.HiCLibrary'!E:E, B767, '4.HiCLibrary'!V:V, "Y") &gt; 0,
        _xlfn.TEXTJOIN(", ", TRUE, IF(('4.HiCLibrary'!E:E = B767) * ('4.HiCLibrary'!V:V = "Y"), '4.HiCLibrary'!D:D, "")),
        IF(
            COUNTIFS('4.HiCLibrary'!E:E, B767, '4.HiCLibrary'!U:U, "Y") &gt; 0,
            _xlfn.TEXTJOIN(", ", TRUE, IF(('4.HiCLibrary'!E:E = B767) * ('4.HiCLibrary'!U:U = "Y"), '4.HiCLibrary'!D:D, "")),
            "Awaiting Status"
        )
    )
)</f>
        <v>Awaiting Status</v>
      </c>
      <c r="M767" s="47"/>
      <c r="N767" s="56" t="str" cm="1">
        <f t="array" aca="1" ref="N767" ca="1">IF(
    M767="N",
    "",
    IF(
        COUNTIFS('4.ONT'!E:E, B767, '4.ONT'!Q:Q, "Y") &gt; 0,
        _xlfn.TEXTJOIN(", ", TRUE, IF(('4.ONT'!E:E = B767) * ('4.ONT'!Q:Q = "Y"), '4.ONT'!D:D, "")),
        IF(
            COUNTIFS('4.ONT'!E:E, B767, '4.ONT'!P:P, "Y") &gt; 0,
            _xlfn.TEXTJOIN(", ", TRUE, IF(('4.ONT'!E:E = B767) * ('4.ONT'!P:P = "Y"), '4.ONT'!D:D, "")),
            "Awaiting Status"
        )
    )
)</f>
        <v>Awaiting Status</v>
      </c>
      <c r="O767" s="26" t="s">
        <v>92</v>
      </c>
      <c r="P767" s="60" t="str" cm="1">
        <f t="array" aca="1" ref="P767" ca="1">IF(
    O767="N",
    "",
    IF(
        COUNTIFS('3.RNAExtractions'!E:E, B767, '3.RNAExtractions'!Z:Z, "Y") &gt; 0,
        _xlfn.TEXTJOIN(", ", TRUE, IF(('3.RNAExtractions'!E:E = B767) * ('3.RNAExtractions'!Z:Z = "Y"), '3.RNAExtractions'!D:D, "")),
        IF(
            COUNTIFS('3.RNAExtractions'!E:E, B767, '3.RNAExtractions'!Y:Y, "Y") &gt; 0,
            _xlfn.TEXTJOIN(", ", TRUE, IF(('3.RNAExtractions'!E:E = B767) * ('3.RNAExtractions'!Y:Y = "Y"), '3.RNAExtractions'!D:D, "")),
            "Awaiting Status"
        )
    )
)</f>
        <v>Awaiting Status</v>
      </c>
      <c r="Q767" s="26" t="s">
        <v>92</v>
      </c>
      <c r="R767" s="60" t="str" cm="1">
        <f t="array" aca="1" ref="R767" ca="1">IF(
    Q767="N",
    "",
    IF(
        COUNTIFS('4.RNAIllumina'!E:E, B767, '4.RNAIllumina'!Y:Y, "Y") &gt; 0,
        _xlfn.TEXTJOIN(", ", TRUE, IF(('4.RNAIllumina'!E:E = B767) * ('4.RNAIllumina'!Y:Y = "Y"), '4.RNAIllumina'!D:D, "")),
        IF(
            COUNTIFS('4.RNAIllumina'!E:E, B767, '4.RNAIllumina'!X:X, "Y") &gt; 0,
            _xlfn.TEXTJOIN(", ", TRUE, IF(('4.RNAIllumina'!E:E = B767) * ('4.RNAIllumina'!X:X = "Y"), '4.RNAIllumina'!D:D, "")),
            "Awaiting Status"
        )
    )
)</f>
        <v>Awaiting Status</v>
      </c>
      <c r="T767" s="6" t="str">
        <f ca="1">VLOOKUP($B767,'1.MetaData'!$B:$H,2,FALSE)</f>
        <v>OG766</v>
      </c>
      <c r="U767" s="7" t="str">
        <f ca="1">VLOOKUP($B767,'1.MetaData'!$B:$H,3,FALSE)</f>
        <v>Genicanthus bellus</v>
      </c>
      <c r="V767" s="7">
        <f ca="1">VLOOKUP($B767,'1.MetaData'!$B:$H,4,FALSE)</f>
        <v>0</v>
      </c>
      <c r="W767" s="6" t="str">
        <f ca="1">VLOOKUP($B767,'1.MetaData'!$B:$H,5,FALSE)</f>
        <v>Tim Bennett / Luiz Rocha</v>
      </c>
      <c r="X767" s="6" t="str">
        <f ca="1">VLOOKUP($B767,'1.MetaData'!$B:$H,6,FALSE)</f>
        <v>Yi-Kai Tea</v>
      </c>
      <c r="Z767"/>
    </row>
    <row r="768" spans="1:26" x14ac:dyDescent="0.25">
      <c r="A768" s="17">
        <v>767</v>
      </c>
      <c r="B768" s="3" t="str">
        <f t="shared" ca="1" si="14"/>
        <v>OG767</v>
      </c>
      <c r="C768" s="219" t="s">
        <v>106</v>
      </c>
      <c r="D768" s="4">
        <f ca="1">COUNTIF('2.Tissue'!C:C,B768)</f>
        <v>1</v>
      </c>
      <c r="E768" s="4">
        <f ca="1">COUNTIFS('3.DNAExtractions'!$E:$E,$B768,'3.DNAExtractions'!$D:$D,E$1)</f>
        <v>1</v>
      </c>
      <c r="F768" s="2" t="str" cm="1">
        <f t="array" aca="1" ref="F768" ca="1">IF(
    COUNTIFS('3.DNAExtractions'!E:E, B768, '3.DNAExtractions'!Y:Y, "Y") &gt; 0,
    _xlfn.TEXTJOIN(", ", TRUE, IF(('3.DNAExtractions'!E:E = B768) * ('3.DNAExtractions'!Y:Y = "Y"), '3.DNAExtractions'!D:D, "")),
    IF(
        COUNTIFS('3.DNAExtractions'!E:E, B768, '3.DNAExtractions'!X:X, "Y") &gt; 0,
        _xlfn.TEXTJOIN(", ", TRUE, IF(('3.DNAExtractions'!E:E = B768) * ('3.DNAExtractions'!X:X = "Y"), '3.DNAExtractions'!D:D, "")),
        "Awaiting Status"
    )
)</f>
        <v>Extracted</v>
      </c>
      <c r="G768" s="45" t="s">
        <v>94</v>
      </c>
      <c r="H768" s="8" t="str" cm="1">
        <f t="array" aca="1" ref="H768" ca="1">IF(
    G768="N",
    "",
    IF(
        COUNTIFS('4.Illumina'!E:E, B768, '4.Illumina'!R:R, "Y") &gt; 0,
        _xlfn.TEXTJOIN(", ", TRUE, IF(('4.Illumina'!E:E = B768) * ('4.Illumina'!R:R = "Y"), '4.Illumina'!D:D, "")),
        IF(
            COUNTIFS('4.Illumina'!E:E, B768, '4.Illumina'!Q:Q, "Y") &gt; 0,
            _xlfn.TEXTJOIN(", ", TRUE, IF(('4.Illumina'!E:E = B768) * ('4.Illumina'!Q:Q = "Y"), '4.Illumina'!D:D, "")),
            "Awaiting Status"
        )
    )
)</f>
        <v/>
      </c>
      <c r="I768" s="26" t="s">
        <v>92</v>
      </c>
      <c r="J768" s="56" t="str" cm="1">
        <f t="array" aca="1" ref="J768" ca="1">IF(
    I768="N",
    "",
    IF(
        COUNTIFS('4.PacBio'!E:E, B768, '4.PacBio'!W:W, "Y") &gt; 0,
        _xlfn.TEXTJOIN(", ", TRUE, IF(('4.PacBio'!E:E = B768) * ('4.PacBio'!W:W = "Y"), '4.PacBio'!D:D, "")),
        IF(
            COUNTIFS('4.PacBio'!E:E, B768, '4.PacBio'!V:V, "Y") &gt; 0,
            _xlfn.TEXTJOIN(", ", TRUE, IF(('4.PacBio'!E:E = B768) * ('4.PacBio'!V:V = "Y"), '4.PacBio'!D:D, "")),
            "Awaiting Status"
        )
    )
)</f>
        <v>Sequenced</v>
      </c>
      <c r="K768" s="26" t="s">
        <v>92</v>
      </c>
      <c r="L768" s="8" t="str" cm="1">
        <f t="array" aca="1" ref="L768" ca="1">IF(
    K768="N",
    "",
    IF(
        COUNTIFS('4.HiCLibrary'!E:E, B768, '4.HiCLibrary'!V:V, "Y") &gt; 0,
        _xlfn.TEXTJOIN(", ", TRUE, IF(('4.HiCLibrary'!E:E = B768) * ('4.HiCLibrary'!V:V = "Y"), '4.HiCLibrary'!D:D, "")),
        IF(
            COUNTIFS('4.HiCLibrary'!E:E, B768, '4.HiCLibrary'!U:U, "Y") &gt; 0,
            _xlfn.TEXTJOIN(", ", TRUE, IF(('4.HiCLibrary'!E:E = B768) * ('4.HiCLibrary'!U:U = "Y"), '4.HiCLibrary'!D:D, "")),
            "Awaiting Status"
        )
    )
)</f>
        <v>Awaiting Status</v>
      </c>
      <c r="M768" s="47"/>
      <c r="N768" s="56" t="str" cm="1">
        <f t="array" aca="1" ref="N768" ca="1">IF(
    M768="N",
    "",
    IF(
        COUNTIFS('4.ONT'!E:E, B768, '4.ONT'!Q:Q, "Y") &gt; 0,
        _xlfn.TEXTJOIN(", ", TRUE, IF(('4.ONT'!E:E = B768) * ('4.ONT'!Q:Q = "Y"), '4.ONT'!D:D, "")),
        IF(
            COUNTIFS('4.ONT'!E:E, B768, '4.ONT'!P:P, "Y") &gt; 0,
            _xlfn.TEXTJOIN(", ", TRUE, IF(('4.ONT'!E:E = B768) * ('4.ONT'!P:P = "Y"), '4.ONT'!D:D, "")),
            "Awaiting Status"
        )
    )
)</f>
        <v>Awaiting Status</v>
      </c>
      <c r="O768" s="26" t="s">
        <v>92</v>
      </c>
      <c r="P768" s="60" t="str" cm="1">
        <f t="array" aca="1" ref="P768" ca="1">IF(
    O768="N",
    "",
    IF(
        COUNTIFS('3.RNAExtractions'!E:E, B768, '3.RNAExtractions'!Z:Z, "Y") &gt; 0,
        _xlfn.TEXTJOIN(", ", TRUE, IF(('3.RNAExtractions'!E:E = B768) * ('3.RNAExtractions'!Z:Z = "Y"), '3.RNAExtractions'!D:D, "")),
        IF(
            COUNTIFS('3.RNAExtractions'!E:E, B768, '3.RNAExtractions'!Y:Y, "Y") &gt; 0,
            _xlfn.TEXTJOIN(", ", TRUE, IF(('3.RNAExtractions'!E:E = B768) * ('3.RNAExtractions'!Y:Y = "Y"), '3.RNAExtractions'!D:D, "")),
            "Awaiting Status"
        )
    )
)</f>
        <v>Awaiting Status</v>
      </c>
      <c r="Q768" s="26" t="s">
        <v>92</v>
      </c>
      <c r="R768" s="60" t="str" cm="1">
        <f t="array" aca="1" ref="R768" ca="1">IF(
    Q768="N",
    "",
    IF(
        COUNTIFS('4.RNAIllumina'!E:E, B768, '4.RNAIllumina'!Y:Y, "Y") &gt; 0,
        _xlfn.TEXTJOIN(", ", TRUE, IF(('4.RNAIllumina'!E:E = B768) * ('4.RNAIllumina'!Y:Y = "Y"), '4.RNAIllumina'!D:D, "")),
        IF(
            COUNTIFS('4.RNAIllumina'!E:E, B768, '4.RNAIllumina'!X:X, "Y") &gt; 0,
            _xlfn.TEXTJOIN(", ", TRUE, IF(('4.RNAIllumina'!E:E = B768) * ('4.RNAIllumina'!X:X = "Y"), '4.RNAIllumina'!D:D, "")),
            "Awaiting Status"
        )
    )
)</f>
        <v>Awaiting Status</v>
      </c>
      <c r="T768" s="6" t="str">
        <f ca="1">VLOOKUP($B768,'1.MetaData'!$B:$H,2,FALSE)</f>
        <v>OG767</v>
      </c>
      <c r="U768" s="7" t="str">
        <f ca="1">VLOOKUP($B768,'1.MetaData'!$B:$H,3,FALSE)</f>
        <v>Cirrhilabrus roseafascia</v>
      </c>
      <c r="V768" s="7">
        <f ca="1">VLOOKUP($B768,'1.MetaData'!$B:$H,4,FALSE)</f>
        <v>0</v>
      </c>
      <c r="W768" s="6" t="str">
        <f ca="1">VLOOKUP($B768,'1.MetaData'!$B:$H,5,FALSE)</f>
        <v>Tim Bennett / Luiz Rocha</v>
      </c>
      <c r="X768" s="6" t="str">
        <f ca="1">VLOOKUP($B768,'1.MetaData'!$B:$H,6,FALSE)</f>
        <v>Yi-Kai Tea</v>
      </c>
      <c r="Z768"/>
    </row>
    <row r="769" spans="1:26" hidden="1" x14ac:dyDescent="0.25">
      <c r="A769" s="17">
        <v>768</v>
      </c>
      <c r="B769" s="3" t="str">
        <f t="shared" ca="1" si="14"/>
        <v>OG768</v>
      </c>
      <c r="C769" s="219" t="s">
        <v>93</v>
      </c>
      <c r="D769" s="4">
        <f ca="1">COUNTIF('2.Tissue'!C:C,B769)</f>
        <v>2</v>
      </c>
      <c r="E769" s="4">
        <f ca="1">COUNTIFS('3.DNAExtractions'!$E:$E,$B769,'3.DNAExtractions'!$D:$D,E$1)</f>
        <v>1</v>
      </c>
      <c r="F769" s="2" t="str" cm="1">
        <f t="array" aca="1" ref="F769" ca="1">IF(
    COUNTIFS('3.DNAExtractions'!E:E, B769, '3.DNAExtractions'!Y:Y, "Y") &gt; 0,
    _xlfn.TEXTJOIN(", ", TRUE, IF(('3.DNAExtractions'!E:E = B769) * ('3.DNAExtractions'!Y:Y = "Y"), '3.DNAExtractions'!D:D, "")),
    IF(
        COUNTIFS('3.DNAExtractions'!E:E, B769, '3.DNAExtractions'!X:X, "Y") &gt; 0,
        _xlfn.TEXTJOIN(", ", TRUE, IF(('3.DNAExtractions'!E:E = B769) * ('3.DNAExtractions'!X:X = "Y"), '3.DNAExtractions'!D:D, "")),
        "Awaiting Status"
    )
)</f>
        <v>Extracted, Extraction - DNeasy</v>
      </c>
      <c r="G769" s="45" t="s">
        <v>92</v>
      </c>
      <c r="H769" s="8" t="str" cm="1">
        <f t="array" aca="1" ref="H769" ca="1">IF(
    G769="N",
    "",
    IF(
        COUNTIFS('4.Illumina'!E:E, B769, '4.Illumina'!R:R, "Y") &gt; 0,
        _xlfn.TEXTJOIN(", ", TRUE, IF(('4.Illumina'!E:E = B769) * ('4.Illumina'!R:R = "Y"), '4.Illumina'!D:D, "")),
        IF(
            COUNTIFS('4.Illumina'!E:E, B769, '4.Illumina'!Q:Q, "Y") &gt; 0,
            _xlfn.TEXTJOIN(", ", TRUE, IF(('4.Illumina'!E:E = B769) * ('4.Illumina'!Q:Q = "Y"), '4.Illumina'!D:D, "")),
            "Awaiting Status"
        )
    )
)</f>
        <v>Sequenced</v>
      </c>
      <c r="I769" s="181" t="s">
        <v>94</v>
      </c>
      <c r="J769" s="56" t="str" cm="1">
        <f t="array" aca="1" ref="J769" ca="1">IF(
    I769="N",
    "",
    IF(
        COUNTIFS('4.PacBio'!E:E, B769, '4.PacBio'!W:W, "Y") &gt; 0,
        _xlfn.TEXTJOIN(", ", TRUE, IF(('4.PacBio'!E:E = B769) * ('4.PacBio'!W:W = "Y"), '4.PacBio'!D:D, "")),
        IF(
            COUNTIFS('4.PacBio'!E:E, B769, '4.PacBio'!V:V, "Y") &gt; 0,
            _xlfn.TEXTJOIN(", ", TRUE, IF(('4.PacBio'!E:E = B769) * ('4.PacBio'!V:V = "Y"), '4.PacBio'!D:D, "")),
            "Awaiting Status"
        )
    )
)</f>
        <v/>
      </c>
      <c r="K769" s="181" t="s">
        <v>94</v>
      </c>
      <c r="L769" s="8" t="str" cm="1">
        <f t="array" aca="1" ref="L769" ca="1">IF(
    K769="N",
    "",
    IF(
        COUNTIFS('4.HiCLibrary'!E:E, B769, '4.HiCLibrary'!V:V, "Y") &gt; 0,
        _xlfn.TEXTJOIN(", ", TRUE, IF(('4.HiCLibrary'!E:E = B769) * ('4.HiCLibrary'!V:V = "Y"), '4.HiCLibrary'!D:D, "")),
        IF(
            COUNTIFS('4.HiCLibrary'!E:E, B769, '4.HiCLibrary'!U:U, "Y") &gt; 0,
            _xlfn.TEXTJOIN(", ", TRUE, IF(('4.HiCLibrary'!E:E = B769) * ('4.HiCLibrary'!U:U = "Y"), '4.HiCLibrary'!D:D, "")),
            "Awaiting Status"
        )
    )
)</f>
        <v/>
      </c>
      <c r="M769" s="181" t="s">
        <v>94</v>
      </c>
      <c r="N769" s="56" t="str" cm="1">
        <f t="array" aca="1" ref="N769" ca="1">IF(
    M769="N",
    "",
    IF(
        COUNTIFS('4.ONT'!E:E, B769, '4.ONT'!Q:Q, "Y") &gt; 0,
        _xlfn.TEXTJOIN(", ", TRUE, IF(('4.ONT'!E:E = B769) * ('4.ONT'!Q:Q = "Y"), '4.ONT'!D:D, "")),
        IF(
            COUNTIFS('4.ONT'!E:E, B769, '4.ONT'!P:P, "Y") &gt; 0,
            _xlfn.TEXTJOIN(", ", TRUE, IF(('4.ONT'!E:E = B769) * ('4.ONT'!P:P = "Y"), '4.ONT'!D:D, "")),
            "Awaiting Status"
        )
    )
)</f>
        <v/>
      </c>
      <c r="O769" s="181" t="s">
        <v>94</v>
      </c>
      <c r="P769" s="60" t="str" cm="1">
        <f t="array" aca="1" ref="P769" ca="1">IF(
    O769="N",
    "",
    IF(
        COUNTIFS('3.RNAExtractions'!E:E, B769, '3.RNAExtractions'!Z:Z, "Y") &gt; 0,
        _xlfn.TEXTJOIN(", ", TRUE, IF(('3.RNAExtractions'!E:E = B769) * ('3.RNAExtractions'!Z:Z = "Y"), '3.RNAExtractions'!D:D, "")),
        IF(
            COUNTIFS('3.RNAExtractions'!E:E, B769, '3.RNAExtractions'!Y:Y, "Y") &gt; 0,
            _xlfn.TEXTJOIN(", ", TRUE, IF(('3.RNAExtractions'!E:E = B769) * ('3.RNAExtractions'!Y:Y = "Y"), '3.RNAExtractions'!D:D, "")),
            "Awaiting Status"
        )
    )
)</f>
        <v/>
      </c>
      <c r="Q769" s="26" t="s">
        <v>94</v>
      </c>
      <c r="R769" s="60" t="str" cm="1">
        <f t="array" aca="1" ref="R769" ca="1">IF(
    Q769="N",
    "",
    IF(
        COUNTIFS('4.RNAIllumina'!E:E, B769, '4.RNAIllumina'!Y:Y, "Y") &gt; 0,
        _xlfn.TEXTJOIN(", ", TRUE, IF(('4.RNAIllumina'!E:E = B769) * ('4.RNAIllumina'!Y:Y = "Y"), '4.RNAIllumina'!D:D, "")),
        IF(
            COUNTIFS('4.RNAIllumina'!E:E, B769, '4.RNAIllumina'!X:X, "Y") &gt; 0,
            _xlfn.TEXTJOIN(", ", TRUE, IF(('4.RNAIllumina'!E:E = B769) * ('4.RNAIllumina'!X:X = "Y"), '4.RNAIllumina'!D:D, "")),
            "Awaiting Status"
        )
    )
)</f>
        <v/>
      </c>
      <c r="T769" s="6" t="str">
        <f ca="1">VLOOKUP($B769,'1.MetaData'!$B:$H,2,FALSE)</f>
        <v>OG768</v>
      </c>
      <c r="U769" s="7" t="str">
        <f ca="1">VLOOKUP($B769,'1.MetaData'!$B:$H,3,FALSE)</f>
        <v>Bodianus bimaculatus</v>
      </c>
      <c r="V769" s="7">
        <f ca="1">VLOOKUP($B769,'1.MetaData'!$B:$H,4,FALSE)</f>
        <v>0</v>
      </c>
      <c r="W769" s="6" t="str">
        <f ca="1">VLOOKUP($B769,'1.MetaData'!$B:$H,5,FALSE)</f>
        <v>Tim Bennett / Luiz Rocha</v>
      </c>
      <c r="X769" s="6" t="str">
        <f ca="1">VLOOKUP($B769,'1.MetaData'!$B:$H,6,FALSE)</f>
        <v>Yi-Kai Tea</v>
      </c>
      <c r="Z769"/>
    </row>
    <row r="770" spans="1:26" x14ac:dyDescent="0.25">
      <c r="A770" s="17">
        <v>769</v>
      </c>
      <c r="B770" s="3" t="str">
        <f t="shared" ca="1" si="14"/>
        <v>OG769</v>
      </c>
      <c r="C770" s="219" t="s">
        <v>109</v>
      </c>
      <c r="D770" s="4">
        <f ca="1">COUNTIF('2.Tissue'!C:C,B770)</f>
        <v>3</v>
      </c>
      <c r="E770" s="4">
        <f ca="1">COUNTIFS('3.DNAExtractions'!$E:$E,$B770,'3.DNAExtractions'!$D:$D,E$1)</f>
        <v>0</v>
      </c>
      <c r="F770" s="2" t="str" cm="1">
        <f t="array" aca="1" ref="F770" ca="1">IF(
    COUNTIFS('3.DNAExtractions'!E:E, B770, '3.DNAExtractions'!Y:Y, "Y") &gt; 0,
    _xlfn.TEXTJOIN(", ", TRUE, IF(('3.DNAExtractions'!E:E = B770) * ('3.DNAExtractions'!Y:Y = "Y"), '3.DNAExtractions'!D:D, "")),
    IF(
        COUNTIFS('3.DNAExtractions'!E:E, B770, '3.DNAExtractions'!X:X, "Y") &gt; 0,
        _xlfn.TEXTJOIN(", ", TRUE, IF(('3.DNAExtractions'!E:E = B770) * ('3.DNAExtractions'!X:X = "Y"), '3.DNAExtractions'!D:D, "")),
        "Awaiting Status"
    )
)</f>
        <v>Extraction - Nanobind</v>
      </c>
      <c r="G770" s="45" t="s">
        <v>94</v>
      </c>
      <c r="H770" s="8" t="str" cm="1">
        <f t="array" aca="1" ref="H770" ca="1">IF(
    G770="N",
    "",
    IF(
        COUNTIFS('4.Illumina'!E:E, B770, '4.Illumina'!R:R, "Y") &gt; 0,
        _xlfn.TEXTJOIN(", ", TRUE, IF(('4.Illumina'!E:E = B770) * ('4.Illumina'!R:R = "Y"), '4.Illumina'!D:D, "")),
        IF(
            COUNTIFS('4.Illumina'!E:E, B770, '4.Illumina'!Q:Q, "Y") &gt; 0,
            _xlfn.TEXTJOIN(", ", TRUE, IF(('4.Illumina'!E:E = B770) * ('4.Illumina'!Q:Q = "Y"), '4.Illumina'!D:D, "")),
            "Awaiting Status"
        )
    )
)</f>
        <v/>
      </c>
      <c r="I770" s="26" t="s">
        <v>92</v>
      </c>
      <c r="J770" s="56" t="str" cm="1">
        <f t="array" aca="1" ref="J770" ca="1">IF(
    I770="N",
    "",
    IF(
        COUNTIFS('4.PacBio'!E:E, B770, '4.PacBio'!W:W, "Y") &gt; 0,
        _xlfn.TEXTJOIN(", ", TRUE, IF(('4.PacBio'!E:E = B770) * ('4.PacBio'!W:W = "Y"), '4.PacBio'!D:D, "")),
        IF(
            COUNTIFS('4.PacBio'!E:E, B770, '4.PacBio'!V:V, "Y") &gt; 0,
            _xlfn.TEXTJOIN(", ", TRUE, IF(('4.PacBio'!E:E = B770) * ('4.PacBio'!V:V = "Y"), '4.PacBio'!D:D, "")),
            "Awaiting Status"
        )
    )
)</f>
        <v>Awaiting Status</v>
      </c>
      <c r="K770" s="26" t="s">
        <v>92</v>
      </c>
      <c r="L770" s="8" t="str" cm="1">
        <f t="array" aca="1" ref="L770" ca="1">IF(
    K770="N",
    "",
    IF(
        COUNTIFS('4.HiCLibrary'!E:E, B770, '4.HiCLibrary'!V:V, "Y") &gt; 0,
        _xlfn.TEXTJOIN(", ", TRUE, IF(('4.HiCLibrary'!E:E = B770) * ('4.HiCLibrary'!V:V = "Y"), '4.HiCLibrary'!D:D, "")),
        IF(
            COUNTIFS('4.HiCLibrary'!E:E, B770, '4.HiCLibrary'!U:U, "Y") &gt; 0,
            _xlfn.TEXTJOIN(", ", TRUE, IF(('4.HiCLibrary'!E:E = B770) * ('4.HiCLibrary'!U:U = "Y"), '4.HiCLibrary'!D:D, "")),
            "Awaiting Status"
        )
    )
)</f>
        <v>Awaiting Status</v>
      </c>
      <c r="M770" s="47"/>
      <c r="N770" s="56" t="str" cm="1">
        <f t="array" aca="1" ref="N770" ca="1">IF(
    M770="N",
    "",
    IF(
        COUNTIFS('4.ONT'!E:E, B770, '4.ONT'!Q:Q, "Y") &gt; 0,
        _xlfn.TEXTJOIN(", ", TRUE, IF(('4.ONT'!E:E = B770) * ('4.ONT'!Q:Q = "Y"), '4.ONT'!D:D, "")),
        IF(
            COUNTIFS('4.ONT'!E:E, B770, '4.ONT'!P:P, "Y") &gt; 0,
            _xlfn.TEXTJOIN(", ", TRUE, IF(('4.ONT'!E:E = B770) * ('4.ONT'!P:P = "Y"), '4.ONT'!D:D, "")),
            "Awaiting Status"
        )
    )
)</f>
        <v>Awaiting Status</v>
      </c>
      <c r="O770" s="26" t="s">
        <v>92</v>
      </c>
      <c r="P770" s="60" t="str" cm="1">
        <f t="array" aca="1" ref="P770" ca="1">IF(
    O770="N",
    "",
    IF(
        COUNTIFS('3.RNAExtractions'!E:E, B770, '3.RNAExtractions'!Z:Z, "Y") &gt; 0,
        _xlfn.TEXTJOIN(", ", TRUE, IF(('3.RNAExtractions'!E:E = B770) * ('3.RNAExtractions'!Z:Z = "Y"), '3.RNAExtractions'!D:D, "")),
        IF(
            COUNTIFS('3.RNAExtractions'!E:E, B770, '3.RNAExtractions'!Y:Y, "Y") &gt; 0,
            _xlfn.TEXTJOIN(", ", TRUE, IF(('3.RNAExtractions'!E:E = B770) * ('3.RNAExtractions'!Y:Y = "Y"), '3.RNAExtractions'!D:D, "")),
            "Awaiting Status"
        )
    )
)</f>
        <v>Awaiting Status</v>
      </c>
      <c r="Q770" s="26" t="s">
        <v>92</v>
      </c>
      <c r="R770" s="60" t="str" cm="1">
        <f t="array" aca="1" ref="R770" ca="1">IF(
    Q770="N",
    "",
    IF(
        COUNTIFS('4.RNAIllumina'!E:E, B770, '4.RNAIllumina'!Y:Y, "Y") &gt; 0,
        _xlfn.TEXTJOIN(", ", TRUE, IF(('4.RNAIllumina'!E:E = B770) * ('4.RNAIllumina'!Y:Y = "Y"), '4.RNAIllumina'!D:D, "")),
        IF(
            COUNTIFS('4.RNAIllumina'!E:E, B770, '4.RNAIllumina'!X:X, "Y") &gt; 0,
            _xlfn.TEXTJOIN(", ", TRUE, IF(('4.RNAIllumina'!E:E = B770) * ('4.RNAIllumina'!X:X = "Y"), '4.RNAIllumina'!D:D, "")),
            "Awaiting Status"
        )
    )
)</f>
        <v>Awaiting Status</v>
      </c>
      <c r="T770" s="6" t="str">
        <f ca="1">VLOOKUP($B770,'1.MetaData'!$B:$H,2,FALSE)</f>
        <v>OG769</v>
      </c>
      <c r="U770" s="7" t="str">
        <f ca="1">VLOOKUP($B770,'1.MetaData'!$B:$H,3,FALSE)</f>
        <v>Pycnochromis amboinensis</v>
      </c>
      <c r="V770" s="7">
        <f ca="1">VLOOKUP($B770,'1.MetaData'!$B:$H,4,FALSE)</f>
        <v>0</v>
      </c>
      <c r="W770" s="6" t="str">
        <f ca="1">VLOOKUP($B770,'1.MetaData'!$B:$H,5,FALSE)</f>
        <v>Tim Bennett / Luiz Rocha</v>
      </c>
      <c r="X770" s="6" t="str">
        <f ca="1">VLOOKUP($B770,'1.MetaData'!$B:$H,6,FALSE)</f>
        <v>Yi-Kai Tea</v>
      </c>
      <c r="Z770"/>
    </row>
    <row r="771" spans="1:26" x14ac:dyDescent="0.25">
      <c r="A771" s="17">
        <v>770</v>
      </c>
      <c r="B771" s="3" t="str">
        <f t="shared" ca="1" si="14"/>
        <v>OG770</v>
      </c>
      <c r="C771" s="219" t="s">
        <v>91</v>
      </c>
      <c r="D771" s="4">
        <f ca="1">COUNTIF('2.Tissue'!C:C,B771)</f>
        <v>2</v>
      </c>
      <c r="E771" s="4">
        <f ca="1">COUNTIFS('3.DNAExtractions'!$E:$E,$B771,'3.DNAExtractions'!$D:$D,E$1)</f>
        <v>1</v>
      </c>
      <c r="F771" s="2" t="str" cm="1">
        <f t="array" aca="1" ref="F771" ca="1">IF(
    COUNTIFS('3.DNAExtractions'!E:E, B771, '3.DNAExtractions'!Y:Y, "Y") &gt; 0,
    _xlfn.TEXTJOIN(", ", TRUE, IF(('3.DNAExtractions'!E:E = B771) * ('3.DNAExtractions'!Y:Y = "Y"), '3.DNAExtractions'!D:D, "")),
    IF(
        COUNTIFS('3.DNAExtractions'!E:E, B771, '3.DNAExtractions'!X:X, "Y") &gt; 0,
        _xlfn.TEXTJOIN(", ", TRUE, IF(('3.DNAExtractions'!E:E = B771) * ('3.DNAExtractions'!X:X = "Y"), '3.DNAExtractions'!D:D, "")),
        "Awaiting Status"
    )
)</f>
        <v>Extracted</v>
      </c>
      <c r="G771" s="45" t="s">
        <v>94</v>
      </c>
      <c r="H771" s="8" t="str" cm="1">
        <f t="array" aca="1" ref="H771" ca="1">IF(
    G771="N",
    "",
    IF(
        COUNTIFS('4.Illumina'!E:E, B771, '4.Illumina'!R:R, "Y") &gt; 0,
        _xlfn.TEXTJOIN(", ", TRUE, IF(('4.Illumina'!E:E = B771) * ('4.Illumina'!R:R = "Y"), '4.Illumina'!D:D, "")),
        IF(
            COUNTIFS('4.Illumina'!E:E, B771, '4.Illumina'!Q:Q, "Y") &gt; 0,
            _xlfn.TEXTJOIN(", ", TRUE, IF(('4.Illumina'!E:E = B771) * ('4.Illumina'!Q:Q = "Y"), '4.Illumina'!D:D, "")),
            "Awaiting Status"
        )
    )
)</f>
        <v/>
      </c>
      <c r="I771" s="26" t="s">
        <v>92</v>
      </c>
      <c r="J771" s="56" t="str" cm="1">
        <f t="array" aca="1" ref="J771" ca="1">IF(
    I771="N",
    "",
    IF(
        COUNTIFS('4.PacBio'!E:E, B771, '4.PacBio'!W:W, "Y") &gt; 0,
        _xlfn.TEXTJOIN(", ", TRUE, IF(('4.PacBio'!E:E = B771) * ('4.PacBio'!W:W = "Y"), '4.PacBio'!D:D, "")),
        IF(
            COUNTIFS('4.PacBio'!E:E, B771, '4.PacBio'!V:V, "Y") &gt; 0,
            _xlfn.TEXTJOIN(", ", TRUE, IF(('4.PacBio'!E:E = B771) * ('4.PacBio'!V:V = "Y"), '4.PacBio'!D:D, "")),
            "Awaiting Status"
        )
    )
)</f>
        <v>Sequenced</v>
      </c>
      <c r="K771" s="26" t="s">
        <v>92</v>
      </c>
      <c r="L771" s="8" t="str" cm="1">
        <f t="array" aca="1" ref="L771" ca="1">IF(
    K771="N",
    "",
    IF(
        COUNTIFS('4.HiCLibrary'!E:E, B771, '4.HiCLibrary'!V:V, "Y") &gt; 0,
        _xlfn.TEXTJOIN(", ", TRUE, IF(('4.HiCLibrary'!E:E = B771) * ('4.HiCLibrary'!V:V = "Y"), '4.HiCLibrary'!D:D, "")),
        IF(
            COUNTIFS('4.HiCLibrary'!E:E, B771, '4.HiCLibrary'!U:U, "Y") &gt; 0,
            _xlfn.TEXTJOIN(", ", TRUE, IF(('4.HiCLibrary'!E:E = B771) * ('4.HiCLibrary'!U:U = "Y"), '4.HiCLibrary'!D:D, "")),
            "Awaiting Status"
        )
    )
)</f>
        <v>Awaiting Status</v>
      </c>
      <c r="M771" s="47"/>
      <c r="N771" s="56" t="str" cm="1">
        <f t="array" aca="1" ref="N771" ca="1">IF(
    M771="N",
    "",
    IF(
        COUNTIFS('4.ONT'!E:E, B771, '4.ONT'!Q:Q, "Y") &gt; 0,
        _xlfn.TEXTJOIN(", ", TRUE, IF(('4.ONT'!E:E = B771) * ('4.ONT'!Q:Q = "Y"), '4.ONT'!D:D, "")),
        IF(
            COUNTIFS('4.ONT'!E:E, B771, '4.ONT'!P:P, "Y") &gt; 0,
            _xlfn.TEXTJOIN(", ", TRUE, IF(('4.ONT'!E:E = B771) * ('4.ONT'!P:P = "Y"), '4.ONT'!D:D, "")),
            "Awaiting Status"
        )
    )
)</f>
        <v>Awaiting Status</v>
      </c>
      <c r="O771" s="26" t="s">
        <v>92</v>
      </c>
      <c r="P771" s="60" t="str" cm="1">
        <f t="array" aca="1" ref="P771" ca="1">IF(
    O771="N",
    "",
    IF(
        COUNTIFS('3.RNAExtractions'!E:E, B771, '3.RNAExtractions'!Z:Z, "Y") &gt; 0,
        _xlfn.TEXTJOIN(", ", TRUE, IF(('3.RNAExtractions'!E:E = B771) * ('3.RNAExtractions'!Z:Z = "Y"), '3.RNAExtractions'!D:D, "")),
        IF(
            COUNTIFS('3.RNAExtractions'!E:E, B771, '3.RNAExtractions'!Y:Y, "Y") &gt; 0,
            _xlfn.TEXTJOIN(", ", TRUE, IF(('3.RNAExtractions'!E:E = B771) * ('3.RNAExtractions'!Y:Y = "Y"), '3.RNAExtractions'!D:D, "")),
            "Awaiting Status"
        )
    )
)</f>
        <v>Awaiting Status</v>
      </c>
      <c r="Q771" s="26" t="s">
        <v>92</v>
      </c>
      <c r="R771" s="60" t="str" cm="1">
        <f t="array" aca="1" ref="R771" ca="1">IF(
    Q771="N",
    "",
    IF(
        COUNTIFS('4.RNAIllumina'!E:E, B771, '4.RNAIllumina'!Y:Y, "Y") &gt; 0,
        _xlfn.TEXTJOIN(", ", TRUE, IF(('4.RNAIllumina'!E:E = B771) * ('4.RNAIllumina'!Y:Y = "Y"), '4.RNAIllumina'!D:D, "")),
        IF(
            COUNTIFS('4.RNAIllumina'!E:E, B771, '4.RNAIllumina'!X:X, "Y") &gt; 0,
            _xlfn.TEXTJOIN(", ", TRUE, IF(('4.RNAIllumina'!E:E = B771) * ('4.RNAIllumina'!X:X = "Y"), '4.RNAIllumina'!D:D, "")),
            "Awaiting Status"
        )
    )
)</f>
        <v>Awaiting Status</v>
      </c>
      <c r="T771" s="6" t="str">
        <f ca="1">VLOOKUP($B771,'1.MetaData'!$B:$H,2,FALSE)</f>
        <v>OG770</v>
      </c>
      <c r="U771" s="7" t="str">
        <f ca="1">VLOOKUP($B771,'1.MetaData'!$B:$H,3,FALSE)</f>
        <v>Nemateleotris decora</v>
      </c>
      <c r="V771" s="7">
        <f ca="1">VLOOKUP($B771,'1.MetaData'!$B:$H,4,FALSE)</f>
        <v>0</v>
      </c>
      <c r="W771" s="6" t="str">
        <f ca="1">VLOOKUP($B771,'1.MetaData'!$B:$H,5,FALSE)</f>
        <v>Tim Bennett / Luiz Rocha</v>
      </c>
      <c r="X771" s="6" t="str">
        <f ca="1">VLOOKUP($B771,'1.MetaData'!$B:$H,6,FALSE)</f>
        <v>Yi-Kai Tea</v>
      </c>
      <c r="Z771"/>
    </row>
    <row r="772" spans="1:26" hidden="1" x14ac:dyDescent="0.25">
      <c r="A772" s="17">
        <v>771</v>
      </c>
      <c r="B772" s="3" t="str">
        <f t="shared" ca="1" si="14"/>
        <v>OG771</v>
      </c>
      <c r="C772" s="219" t="s">
        <v>111</v>
      </c>
      <c r="D772" s="4">
        <f ca="1">COUNTIF('2.Tissue'!C:C,B772)</f>
        <v>1</v>
      </c>
      <c r="E772" s="4">
        <f ca="1">COUNTIFS('3.DNAExtractions'!$E:$E,$B772,'3.DNAExtractions'!$D:$D,E$1)</f>
        <v>0</v>
      </c>
      <c r="F772" s="2" t="str" cm="1">
        <f t="array" aca="1" ref="F772" ca="1">IF(
    COUNTIFS('3.DNAExtractions'!E:E, B772, '3.DNAExtractions'!Y:Y, "Y") &gt; 0,
    _xlfn.TEXTJOIN(", ", TRUE, IF(('3.DNAExtractions'!E:E = B772) * ('3.DNAExtractions'!Y:Y = "Y"), '3.DNAExtractions'!D:D, "")),
    IF(
        COUNTIFS('3.DNAExtractions'!E:E, B772, '3.DNAExtractions'!X:X, "Y") &gt; 0,
        _xlfn.TEXTJOIN(", ", TRUE, IF(('3.DNAExtractions'!E:E = B772) * ('3.DNAExtractions'!X:X = "Y"), '3.DNAExtractions'!D:D, "")),
        "Awaiting Status"
    )
)</f>
        <v>Awaiting Status</v>
      </c>
      <c r="G772" s="45"/>
      <c r="H772" s="8" t="str" cm="1">
        <f t="array" aca="1" ref="H772" ca="1">IF(
    G772="N",
    "",
    IF(
        COUNTIFS('4.Illumina'!E:E, B772, '4.Illumina'!R:R, "Y") &gt; 0,
        _xlfn.TEXTJOIN(", ", TRUE, IF(('4.Illumina'!E:E = B772) * ('4.Illumina'!R:R = "Y"), '4.Illumina'!D:D, "")),
        IF(
            COUNTIFS('4.Illumina'!E:E, B772, '4.Illumina'!Q:Q, "Y") &gt; 0,
            _xlfn.TEXTJOIN(", ", TRUE, IF(('4.Illumina'!E:E = B772) * ('4.Illumina'!Q:Q = "Y"), '4.Illumina'!D:D, "")),
            "Awaiting Status"
        )
    )
)</f>
        <v>Awaiting Status</v>
      </c>
      <c r="J772" s="56" t="str" cm="1">
        <f t="array" aca="1" ref="J772" ca="1">IF(
    I772="N",
    "",
    IF(
        COUNTIFS('4.PacBio'!E:E, B772, '4.PacBio'!W:W, "Y") &gt; 0,
        _xlfn.TEXTJOIN(", ", TRUE, IF(('4.PacBio'!E:E = B772) * ('4.PacBio'!W:W = "Y"), '4.PacBio'!D:D, "")),
        IF(
            COUNTIFS('4.PacBio'!E:E, B772, '4.PacBio'!V:V, "Y") &gt; 0,
            _xlfn.TEXTJOIN(", ", TRUE, IF(('4.PacBio'!E:E = B772) * ('4.PacBio'!V:V = "Y"), '4.PacBio'!D:D, "")),
            "Awaiting Status"
        )
    )
)</f>
        <v>Awaiting Status</v>
      </c>
      <c r="L772" s="8" t="str" cm="1">
        <f t="array" aca="1" ref="L772" ca="1">IF(
    K772="N",
    "",
    IF(
        COUNTIFS('4.HiCLibrary'!E:E, B772, '4.HiCLibrary'!V:V, "Y") &gt; 0,
        _xlfn.TEXTJOIN(", ", TRUE, IF(('4.HiCLibrary'!E:E = B772) * ('4.HiCLibrary'!V:V = "Y"), '4.HiCLibrary'!D:D, "")),
        IF(
            COUNTIFS('4.HiCLibrary'!E:E, B772, '4.HiCLibrary'!U:U, "Y") &gt; 0,
            _xlfn.TEXTJOIN(", ", TRUE, IF(('4.HiCLibrary'!E:E = B772) * ('4.HiCLibrary'!U:U = "Y"), '4.HiCLibrary'!D:D, "")),
            "Awaiting Status"
        )
    )
)</f>
        <v>Awaiting Status</v>
      </c>
      <c r="M772" s="47"/>
      <c r="N772" s="56" t="str" cm="1">
        <f t="array" aca="1" ref="N772" ca="1">IF(
    M772="N",
    "",
    IF(
        COUNTIFS('4.ONT'!E:E, B772, '4.ONT'!Q:Q, "Y") &gt; 0,
        _xlfn.TEXTJOIN(", ", TRUE, IF(('4.ONT'!E:E = B772) * ('4.ONT'!Q:Q = "Y"), '4.ONT'!D:D, "")),
        IF(
            COUNTIFS('4.ONT'!E:E, B772, '4.ONT'!P:P, "Y") &gt; 0,
            _xlfn.TEXTJOIN(", ", TRUE, IF(('4.ONT'!E:E = B772) * ('4.ONT'!P:P = "Y"), '4.ONT'!D:D, "")),
            "Awaiting Status"
        )
    )
)</f>
        <v>Awaiting Status</v>
      </c>
      <c r="O772" s="60"/>
      <c r="P772" s="60" t="str" cm="1">
        <f t="array" aca="1" ref="P772" ca="1">IF(
    O772="N",
    "",
    IF(
        COUNTIFS('3.RNAExtractions'!E:E, B772, '3.RNAExtractions'!Z:Z, "Y") &gt; 0,
        _xlfn.TEXTJOIN(", ", TRUE, IF(('3.RNAExtractions'!E:E = B772) * ('3.RNAExtractions'!Z:Z = "Y"), '3.RNAExtractions'!D:D, "")),
        IF(
            COUNTIFS('3.RNAExtractions'!E:E, B772, '3.RNAExtractions'!Y:Y, "Y") &gt; 0,
            _xlfn.TEXTJOIN(", ", TRUE, IF(('3.RNAExtractions'!E:E = B772) * ('3.RNAExtractions'!Y:Y = "Y"), '3.RNAExtractions'!D:D, "")),
            "Awaiting Status"
        )
    )
)</f>
        <v>Awaiting Status</v>
      </c>
      <c r="Q772" s="60"/>
      <c r="R772" s="60" t="str" cm="1">
        <f t="array" aca="1" ref="R772" ca="1">IF(
    Q772="N",
    "",
    IF(
        COUNTIFS('4.RNAIllumina'!E:E, B772, '4.RNAIllumina'!Y:Y, "Y") &gt; 0,
        _xlfn.TEXTJOIN(", ", TRUE, IF(('4.RNAIllumina'!E:E = B772) * ('4.RNAIllumina'!Y:Y = "Y"), '4.RNAIllumina'!D:D, "")),
        IF(
            COUNTIFS('4.RNAIllumina'!E:E, B772, '4.RNAIllumina'!X:X, "Y") &gt; 0,
            _xlfn.TEXTJOIN(", ", TRUE, IF(('4.RNAIllumina'!E:E = B772) * ('4.RNAIllumina'!X:X = "Y"), '4.RNAIllumina'!D:D, "")),
            "Awaiting Status"
        )
    )
)</f>
        <v>Awaiting Status</v>
      </c>
      <c r="T772" s="6" t="str">
        <f ca="1">VLOOKUP($B772,'1.MetaData'!$B:$H,2,FALSE)</f>
        <v>OG771</v>
      </c>
      <c r="U772" s="7" t="str">
        <f ca="1">VLOOKUP($B772,'1.MetaData'!$B:$H,3,FALSE)</f>
        <v>Plectranthias bennetti</v>
      </c>
      <c r="V772" s="7">
        <f ca="1">VLOOKUP($B772,'1.MetaData'!$B:$H,4,FALSE)</f>
        <v>0</v>
      </c>
      <c r="W772" s="6" t="str">
        <f ca="1">VLOOKUP($B772,'1.MetaData'!$B:$H,5,FALSE)</f>
        <v>Tim Bennett / Luiz Rocha</v>
      </c>
      <c r="X772" s="6" t="str">
        <f ca="1">VLOOKUP($B772,'1.MetaData'!$B:$H,6,FALSE)</f>
        <v>Yi-Kai Tea</v>
      </c>
      <c r="Z772"/>
    </row>
    <row r="773" spans="1:26" hidden="1" x14ac:dyDescent="0.25">
      <c r="A773" s="17">
        <v>772</v>
      </c>
      <c r="B773" s="3" t="str">
        <f t="shared" ca="1" si="14"/>
        <v>OG772</v>
      </c>
      <c r="C773" s="219" t="s">
        <v>111</v>
      </c>
      <c r="D773" s="4">
        <f ca="1">COUNTIF('2.Tissue'!C:C,B773)</f>
        <v>1</v>
      </c>
      <c r="E773" s="4">
        <f ca="1">COUNTIFS('3.DNAExtractions'!$E:$E,$B773,'3.DNAExtractions'!$D:$D,E$1)</f>
        <v>0</v>
      </c>
      <c r="F773" s="2" t="str" cm="1">
        <f t="array" aca="1" ref="F773" ca="1">IF(
    COUNTIFS('3.DNAExtractions'!E:E, B773, '3.DNAExtractions'!Y:Y, "Y") &gt; 0,
    _xlfn.TEXTJOIN(", ", TRUE, IF(('3.DNAExtractions'!E:E = B773) * ('3.DNAExtractions'!Y:Y = "Y"), '3.DNAExtractions'!D:D, "")),
    IF(
        COUNTIFS('3.DNAExtractions'!E:E, B773, '3.DNAExtractions'!X:X, "Y") &gt; 0,
        _xlfn.TEXTJOIN(", ", TRUE, IF(('3.DNAExtractions'!E:E = B773) * ('3.DNAExtractions'!X:X = "Y"), '3.DNAExtractions'!D:D, "")),
        "Awaiting Status"
    )
)</f>
        <v>Awaiting Status</v>
      </c>
      <c r="G773" s="45"/>
      <c r="H773" s="8" t="str" cm="1">
        <f t="array" aca="1" ref="H773" ca="1">IF(
    G773="N",
    "",
    IF(
        COUNTIFS('4.Illumina'!E:E, B773, '4.Illumina'!R:R, "Y") &gt; 0,
        _xlfn.TEXTJOIN(", ", TRUE, IF(('4.Illumina'!E:E = B773) * ('4.Illumina'!R:R = "Y"), '4.Illumina'!D:D, "")),
        IF(
            COUNTIFS('4.Illumina'!E:E, B773, '4.Illumina'!Q:Q, "Y") &gt; 0,
            _xlfn.TEXTJOIN(", ", TRUE, IF(('4.Illumina'!E:E = B773) * ('4.Illumina'!Q:Q = "Y"), '4.Illumina'!D:D, "")),
            "Awaiting Status"
        )
    )
)</f>
        <v>Awaiting Status</v>
      </c>
      <c r="J773" s="56" t="str" cm="1">
        <f t="array" aca="1" ref="J773" ca="1">IF(
    I773="N",
    "",
    IF(
        COUNTIFS('4.PacBio'!E:E, B773, '4.PacBio'!W:W, "Y") &gt; 0,
        _xlfn.TEXTJOIN(", ", TRUE, IF(('4.PacBio'!E:E = B773) * ('4.PacBio'!W:W = "Y"), '4.PacBio'!D:D, "")),
        IF(
            COUNTIFS('4.PacBio'!E:E, B773, '4.PacBio'!V:V, "Y") &gt; 0,
            _xlfn.TEXTJOIN(", ", TRUE, IF(('4.PacBio'!E:E = B773) * ('4.PacBio'!V:V = "Y"), '4.PacBio'!D:D, "")),
            "Awaiting Status"
        )
    )
)</f>
        <v>Awaiting Status</v>
      </c>
      <c r="L773" s="8" t="str" cm="1">
        <f t="array" aca="1" ref="L773" ca="1">IF(
    K773="N",
    "",
    IF(
        COUNTIFS('4.HiCLibrary'!E:E, B773, '4.HiCLibrary'!V:V, "Y") &gt; 0,
        _xlfn.TEXTJOIN(", ", TRUE, IF(('4.HiCLibrary'!E:E = B773) * ('4.HiCLibrary'!V:V = "Y"), '4.HiCLibrary'!D:D, "")),
        IF(
            COUNTIFS('4.HiCLibrary'!E:E, B773, '4.HiCLibrary'!U:U, "Y") &gt; 0,
            _xlfn.TEXTJOIN(", ", TRUE, IF(('4.HiCLibrary'!E:E = B773) * ('4.HiCLibrary'!U:U = "Y"), '4.HiCLibrary'!D:D, "")),
            "Awaiting Status"
        )
    )
)</f>
        <v>Awaiting Status</v>
      </c>
      <c r="M773" s="47"/>
      <c r="N773" s="56" t="str" cm="1">
        <f t="array" aca="1" ref="N773" ca="1">IF(
    M773="N",
    "",
    IF(
        COUNTIFS('4.ONT'!E:E, B773, '4.ONT'!Q:Q, "Y") &gt; 0,
        _xlfn.TEXTJOIN(", ", TRUE, IF(('4.ONT'!E:E = B773) * ('4.ONT'!Q:Q = "Y"), '4.ONT'!D:D, "")),
        IF(
            COUNTIFS('4.ONT'!E:E, B773, '4.ONT'!P:P, "Y") &gt; 0,
            _xlfn.TEXTJOIN(", ", TRUE, IF(('4.ONT'!E:E = B773) * ('4.ONT'!P:P = "Y"), '4.ONT'!D:D, "")),
            "Awaiting Status"
        )
    )
)</f>
        <v>Awaiting Status</v>
      </c>
      <c r="O773" s="60"/>
      <c r="P773" s="60" t="str" cm="1">
        <f t="array" aca="1" ref="P773" ca="1">IF(
    O773="N",
    "",
    IF(
        COUNTIFS('3.RNAExtractions'!E:E, B773, '3.RNAExtractions'!Z:Z, "Y") &gt; 0,
        _xlfn.TEXTJOIN(", ", TRUE, IF(('3.RNAExtractions'!E:E = B773) * ('3.RNAExtractions'!Z:Z = "Y"), '3.RNAExtractions'!D:D, "")),
        IF(
            COUNTIFS('3.RNAExtractions'!E:E, B773, '3.RNAExtractions'!Y:Y, "Y") &gt; 0,
            _xlfn.TEXTJOIN(", ", TRUE, IF(('3.RNAExtractions'!E:E = B773) * ('3.RNAExtractions'!Y:Y = "Y"), '3.RNAExtractions'!D:D, "")),
            "Awaiting Status"
        )
    )
)</f>
        <v>Awaiting Status</v>
      </c>
      <c r="Q773" s="60"/>
      <c r="R773" s="60" t="str" cm="1">
        <f t="array" aca="1" ref="R773" ca="1">IF(
    Q773="N",
    "",
    IF(
        COUNTIFS('4.RNAIllumina'!E:E, B773, '4.RNAIllumina'!Y:Y, "Y") &gt; 0,
        _xlfn.TEXTJOIN(", ", TRUE, IF(('4.RNAIllumina'!E:E = B773) * ('4.RNAIllumina'!Y:Y = "Y"), '4.RNAIllumina'!D:D, "")),
        IF(
            COUNTIFS('4.RNAIllumina'!E:E, B773, '4.RNAIllumina'!X:X, "Y") &gt; 0,
            _xlfn.TEXTJOIN(", ", TRUE, IF(('4.RNAIllumina'!E:E = B773) * ('4.RNAIllumina'!X:X = "Y"), '4.RNAIllumina'!D:D, "")),
            "Awaiting Status"
        )
    )
)</f>
        <v>Awaiting Status</v>
      </c>
      <c r="T773" s="6" t="str">
        <f ca="1">VLOOKUP($B773,'1.MetaData'!$B:$H,2,FALSE)</f>
        <v>OG772</v>
      </c>
      <c r="U773" s="7" t="str">
        <f ca="1">VLOOKUP($B773,'1.MetaData'!$B:$H,3,FALSE)</f>
        <v>Plectranthias bennetti</v>
      </c>
      <c r="V773" s="7">
        <f ca="1">VLOOKUP($B773,'1.MetaData'!$B:$H,4,FALSE)</f>
        <v>0</v>
      </c>
      <c r="W773" s="6" t="str">
        <f ca="1">VLOOKUP($B773,'1.MetaData'!$B:$H,5,FALSE)</f>
        <v>Tim Bennett / Luiz Rocha</v>
      </c>
      <c r="X773" s="6" t="str">
        <f ca="1">VLOOKUP($B773,'1.MetaData'!$B:$H,6,FALSE)</f>
        <v>Yi-Kai Tea</v>
      </c>
      <c r="Z773"/>
    </row>
    <row r="774" spans="1:26" hidden="1" x14ac:dyDescent="0.25">
      <c r="A774" s="17">
        <v>773</v>
      </c>
      <c r="B774" s="3" t="str">
        <f t="shared" ca="1" si="14"/>
        <v>OG773</v>
      </c>
      <c r="C774" s="219" t="s">
        <v>111</v>
      </c>
      <c r="D774" s="4">
        <f ca="1">COUNTIF('2.Tissue'!C:C,B774)</f>
        <v>2</v>
      </c>
      <c r="E774" s="4">
        <f ca="1">COUNTIFS('3.DNAExtractions'!$E:$E,$B774,'3.DNAExtractions'!$D:$D,E$1)</f>
        <v>0</v>
      </c>
      <c r="F774" s="2" t="str" cm="1">
        <f t="array" aca="1" ref="F774" ca="1">IF(
    COUNTIFS('3.DNAExtractions'!E:E, B774, '3.DNAExtractions'!Y:Y, "Y") &gt; 0,
    _xlfn.TEXTJOIN(", ", TRUE, IF(('3.DNAExtractions'!E:E = B774) * ('3.DNAExtractions'!Y:Y = "Y"), '3.DNAExtractions'!D:D, "")),
    IF(
        COUNTIFS('3.DNAExtractions'!E:E, B774, '3.DNAExtractions'!X:X, "Y") &gt; 0,
        _xlfn.TEXTJOIN(", ", TRUE, IF(('3.DNAExtractions'!E:E = B774) * ('3.DNAExtractions'!X:X = "Y"), '3.DNAExtractions'!D:D, "")),
        "Awaiting Status"
    )
)</f>
        <v>Awaiting Status</v>
      </c>
      <c r="G774" s="45"/>
      <c r="H774" s="8" t="str" cm="1">
        <f t="array" aca="1" ref="H774" ca="1">IF(
    G774="N",
    "",
    IF(
        COUNTIFS('4.Illumina'!E:E, B774, '4.Illumina'!R:R, "Y") &gt; 0,
        _xlfn.TEXTJOIN(", ", TRUE, IF(('4.Illumina'!E:E = B774) * ('4.Illumina'!R:R = "Y"), '4.Illumina'!D:D, "")),
        IF(
            COUNTIFS('4.Illumina'!E:E, B774, '4.Illumina'!Q:Q, "Y") &gt; 0,
            _xlfn.TEXTJOIN(", ", TRUE, IF(('4.Illumina'!E:E = B774) * ('4.Illumina'!Q:Q = "Y"), '4.Illumina'!D:D, "")),
            "Awaiting Status"
        )
    )
)</f>
        <v>Awaiting Status</v>
      </c>
      <c r="J774" s="56" t="str" cm="1">
        <f t="array" aca="1" ref="J774" ca="1">IF(
    I774="N",
    "",
    IF(
        COUNTIFS('4.PacBio'!E:E, B774, '4.PacBio'!W:W, "Y") &gt; 0,
        _xlfn.TEXTJOIN(", ", TRUE, IF(('4.PacBio'!E:E = B774) * ('4.PacBio'!W:W = "Y"), '4.PacBio'!D:D, "")),
        IF(
            COUNTIFS('4.PacBio'!E:E, B774, '4.PacBio'!V:V, "Y") &gt; 0,
            _xlfn.TEXTJOIN(", ", TRUE, IF(('4.PacBio'!E:E = B774) * ('4.PacBio'!V:V = "Y"), '4.PacBio'!D:D, "")),
            "Awaiting Status"
        )
    )
)</f>
        <v>Awaiting Status</v>
      </c>
      <c r="L774" s="8" t="str" cm="1">
        <f t="array" aca="1" ref="L774" ca="1">IF(
    K774="N",
    "",
    IF(
        COUNTIFS('4.HiCLibrary'!E:E, B774, '4.HiCLibrary'!V:V, "Y") &gt; 0,
        _xlfn.TEXTJOIN(", ", TRUE, IF(('4.HiCLibrary'!E:E = B774) * ('4.HiCLibrary'!V:V = "Y"), '4.HiCLibrary'!D:D, "")),
        IF(
            COUNTIFS('4.HiCLibrary'!E:E, B774, '4.HiCLibrary'!U:U, "Y") &gt; 0,
            _xlfn.TEXTJOIN(", ", TRUE, IF(('4.HiCLibrary'!E:E = B774) * ('4.HiCLibrary'!U:U = "Y"), '4.HiCLibrary'!D:D, "")),
            "Awaiting Status"
        )
    )
)</f>
        <v>Awaiting Status</v>
      </c>
      <c r="M774" s="47"/>
      <c r="N774" s="56" t="str" cm="1">
        <f t="array" aca="1" ref="N774" ca="1">IF(
    M774="N",
    "",
    IF(
        COUNTIFS('4.ONT'!E:E, B774, '4.ONT'!Q:Q, "Y") &gt; 0,
        _xlfn.TEXTJOIN(", ", TRUE, IF(('4.ONT'!E:E = B774) * ('4.ONT'!Q:Q = "Y"), '4.ONT'!D:D, "")),
        IF(
            COUNTIFS('4.ONT'!E:E, B774, '4.ONT'!P:P, "Y") &gt; 0,
            _xlfn.TEXTJOIN(", ", TRUE, IF(('4.ONT'!E:E = B774) * ('4.ONT'!P:P = "Y"), '4.ONT'!D:D, "")),
            "Awaiting Status"
        )
    )
)</f>
        <v>Awaiting Status</v>
      </c>
      <c r="O774" s="60"/>
      <c r="P774" s="60" t="str" cm="1">
        <f t="array" aca="1" ref="P774" ca="1">IF(
    O774="N",
    "",
    IF(
        COUNTIFS('3.RNAExtractions'!E:E, B774, '3.RNAExtractions'!Z:Z, "Y") &gt; 0,
        _xlfn.TEXTJOIN(", ", TRUE, IF(('3.RNAExtractions'!E:E = B774) * ('3.RNAExtractions'!Z:Z = "Y"), '3.RNAExtractions'!D:D, "")),
        IF(
            COUNTIFS('3.RNAExtractions'!E:E, B774, '3.RNAExtractions'!Y:Y, "Y") &gt; 0,
            _xlfn.TEXTJOIN(", ", TRUE, IF(('3.RNAExtractions'!E:E = B774) * ('3.RNAExtractions'!Y:Y = "Y"), '3.RNAExtractions'!D:D, "")),
            "Awaiting Status"
        )
    )
)</f>
        <v>Awaiting Status</v>
      </c>
      <c r="Q774" s="60"/>
      <c r="R774" s="60" t="str" cm="1">
        <f t="array" aca="1" ref="R774" ca="1">IF(
    Q774="N",
    "",
    IF(
        COUNTIFS('4.RNAIllumina'!E:E, B774, '4.RNAIllumina'!Y:Y, "Y") &gt; 0,
        _xlfn.TEXTJOIN(", ", TRUE, IF(('4.RNAIllumina'!E:E = B774) * ('4.RNAIllumina'!Y:Y = "Y"), '4.RNAIllumina'!D:D, "")),
        IF(
            COUNTIFS('4.RNAIllumina'!E:E, B774, '4.RNAIllumina'!X:X, "Y") &gt; 0,
            _xlfn.TEXTJOIN(", ", TRUE, IF(('4.RNAIllumina'!E:E = B774) * ('4.RNAIllumina'!X:X = "Y"), '4.RNAIllumina'!D:D, "")),
            "Awaiting Status"
        )
    )
)</f>
        <v>Awaiting Status</v>
      </c>
      <c r="T774" s="6" t="str">
        <f ca="1">VLOOKUP($B774,'1.MetaData'!$B:$H,2,FALSE)</f>
        <v>OG773</v>
      </c>
      <c r="U774" s="7" t="str">
        <f ca="1">VLOOKUP($B774,'1.MetaData'!$B:$H,3,FALSE)</f>
        <v>Centropyge abei</v>
      </c>
      <c r="V774" s="7">
        <f ca="1">VLOOKUP($B774,'1.MetaData'!$B:$H,4,FALSE)</f>
        <v>0</v>
      </c>
      <c r="W774" s="6" t="str">
        <f ca="1">VLOOKUP($B774,'1.MetaData'!$B:$H,5,FALSE)</f>
        <v>Tim Bennett / Luiz Rocha</v>
      </c>
      <c r="X774" s="6" t="str">
        <f ca="1">VLOOKUP($B774,'1.MetaData'!$B:$H,6,FALSE)</f>
        <v>Yi-Kai Tea</v>
      </c>
      <c r="Z774"/>
    </row>
    <row r="775" spans="1:26" hidden="1" x14ac:dyDescent="0.25">
      <c r="A775" s="17">
        <v>774</v>
      </c>
      <c r="B775" s="3" t="str">
        <f t="shared" ca="1" si="14"/>
        <v>OG774</v>
      </c>
      <c r="C775" s="219"/>
      <c r="D775" s="4">
        <f ca="1">COUNTIF('2.Tissue'!C:C,B775)</f>
        <v>1</v>
      </c>
      <c r="E775" s="4">
        <f ca="1">COUNTIFS('3.DNAExtractions'!$E:$E,$B775,'3.DNAExtractions'!$D:$D,E$1)</f>
        <v>0</v>
      </c>
      <c r="F775" s="2" t="str" cm="1">
        <f t="array" aca="1" ref="F775" ca="1">IF(
    COUNTIFS('3.DNAExtractions'!E:E, B775, '3.DNAExtractions'!Y:Y, "Y") &gt; 0,
    _xlfn.TEXTJOIN(", ", TRUE, IF(('3.DNAExtractions'!E:E = B775) * ('3.DNAExtractions'!Y:Y = "Y"), '3.DNAExtractions'!D:D, "")),
    IF(
        COUNTIFS('3.DNAExtractions'!E:E, B775, '3.DNAExtractions'!X:X, "Y") &gt; 0,
        _xlfn.TEXTJOIN(", ", TRUE, IF(('3.DNAExtractions'!E:E = B775) * ('3.DNAExtractions'!X:X = "Y"), '3.DNAExtractions'!D:D, "")),
        "Awaiting Status"
    )
)</f>
        <v>Awaiting Status</v>
      </c>
      <c r="G775" s="45"/>
      <c r="H775" s="8" t="str" cm="1">
        <f t="array" aca="1" ref="H775" ca="1">IF(
    G775="N",
    "",
    IF(
        COUNTIFS('4.Illumina'!E:E, B775, '4.Illumina'!R:R, "Y") &gt; 0,
        _xlfn.TEXTJOIN(", ", TRUE, IF(('4.Illumina'!E:E = B775) * ('4.Illumina'!R:R = "Y"), '4.Illumina'!D:D, "")),
        IF(
            COUNTIFS('4.Illumina'!E:E, B775, '4.Illumina'!Q:Q, "Y") &gt; 0,
            _xlfn.TEXTJOIN(", ", TRUE, IF(('4.Illumina'!E:E = B775) * ('4.Illumina'!Q:Q = "Y"), '4.Illumina'!D:D, "")),
            "Awaiting Status"
        )
    )
)</f>
        <v>Awaiting Status</v>
      </c>
      <c r="J775" s="56" t="str" cm="1">
        <f t="array" aca="1" ref="J775" ca="1">IF(
    I775="N",
    "",
    IF(
        COUNTIFS('4.PacBio'!E:E, B775, '4.PacBio'!W:W, "Y") &gt; 0,
        _xlfn.TEXTJOIN(", ", TRUE, IF(('4.PacBio'!E:E = B775) * ('4.PacBio'!W:W = "Y"), '4.PacBio'!D:D, "")),
        IF(
            COUNTIFS('4.PacBio'!E:E, B775, '4.PacBio'!V:V, "Y") &gt; 0,
            _xlfn.TEXTJOIN(", ", TRUE, IF(('4.PacBio'!E:E = B775) * ('4.PacBio'!V:V = "Y"), '4.PacBio'!D:D, "")),
            "Awaiting Status"
        )
    )
)</f>
        <v>Awaiting Status</v>
      </c>
      <c r="L775" s="8" t="str" cm="1">
        <f t="array" aca="1" ref="L775" ca="1">IF(
    K775="N",
    "",
    IF(
        COUNTIFS('4.HiCLibrary'!E:E, B775, '4.HiCLibrary'!V:V, "Y") &gt; 0,
        _xlfn.TEXTJOIN(", ", TRUE, IF(('4.HiCLibrary'!E:E = B775) * ('4.HiCLibrary'!V:V = "Y"), '4.HiCLibrary'!D:D, "")),
        IF(
            COUNTIFS('4.HiCLibrary'!E:E, B775, '4.HiCLibrary'!U:U, "Y") &gt; 0,
            _xlfn.TEXTJOIN(", ", TRUE, IF(('4.HiCLibrary'!E:E = B775) * ('4.HiCLibrary'!U:U = "Y"), '4.HiCLibrary'!D:D, "")),
            "Awaiting Status"
        )
    )
)</f>
        <v>Awaiting Status</v>
      </c>
      <c r="M775" s="47"/>
      <c r="N775" s="56" t="str" cm="1">
        <f t="array" aca="1" ref="N775" ca="1">IF(
    M775="N",
    "",
    IF(
        COUNTIFS('4.ONT'!E:E, B775, '4.ONT'!Q:Q, "Y") &gt; 0,
        _xlfn.TEXTJOIN(", ", TRUE, IF(('4.ONT'!E:E = B775) * ('4.ONT'!Q:Q = "Y"), '4.ONT'!D:D, "")),
        IF(
            COUNTIFS('4.ONT'!E:E, B775, '4.ONT'!P:P, "Y") &gt; 0,
            _xlfn.TEXTJOIN(", ", TRUE, IF(('4.ONT'!E:E = B775) * ('4.ONT'!P:P = "Y"), '4.ONT'!D:D, "")),
            "Awaiting Status"
        )
    )
)</f>
        <v>Awaiting Status</v>
      </c>
      <c r="O775" s="60"/>
      <c r="P775" s="60" t="str" cm="1">
        <f t="array" aca="1" ref="P775" ca="1">IF(
    O775="N",
    "",
    IF(
        COUNTIFS('3.RNAExtractions'!E:E, B775, '3.RNAExtractions'!Z:Z, "Y") &gt; 0,
        _xlfn.TEXTJOIN(", ", TRUE, IF(('3.RNAExtractions'!E:E = B775) * ('3.RNAExtractions'!Z:Z = "Y"), '3.RNAExtractions'!D:D, "")),
        IF(
            COUNTIFS('3.RNAExtractions'!E:E, B775, '3.RNAExtractions'!Y:Y, "Y") &gt; 0,
            _xlfn.TEXTJOIN(", ", TRUE, IF(('3.RNAExtractions'!E:E = B775) * ('3.RNAExtractions'!Y:Y = "Y"), '3.RNAExtractions'!D:D, "")),
            "Awaiting Status"
        )
    )
)</f>
        <v>Awaiting Status</v>
      </c>
      <c r="Q775" s="60"/>
      <c r="R775" s="60" t="str" cm="1">
        <f t="array" aca="1" ref="R775" ca="1">IF(
    Q775="N",
    "",
    IF(
        COUNTIFS('4.RNAIllumina'!E:E, B775, '4.RNAIllumina'!Y:Y, "Y") &gt; 0,
        _xlfn.TEXTJOIN(", ", TRUE, IF(('4.RNAIllumina'!E:E = B775) * ('4.RNAIllumina'!Y:Y = "Y"), '4.RNAIllumina'!D:D, "")),
        IF(
            COUNTIFS('4.RNAIllumina'!E:E, B775, '4.RNAIllumina'!X:X, "Y") &gt; 0,
            _xlfn.TEXTJOIN(", ", TRUE, IF(('4.RNAIllumina'!E:E = B775) * ('4.RNAIllumina'!X:X = "Y"), '4.RNAIllumina'!D:D, "")),
            "Awaiting Status"
        )
    )
)</f>
        <v>Awaiting Status</v>
      </c>
      <c r="T775" s="6" t="str">
        <f ca="1">VLOOKUP($B775,'1.MetaData'!$B:$H,2,FALSE)</f>
        <v>OG774</v>
      </c>
      <c r="U775" s="7">
        <f ca="1">VLOOKUP($B775,'1.MetaData'!$B:$H,3,FALSE)</f>
        <v>0</v>
      </c>
      <c r="V775" s="7" t="str">
        <f ca="1">VLOOKUP($B775,'1.MetaData'!$B:$H,4,FALSE)</f>
        <v>Unknown sardine / anchovy / pilchard</v>
      </c>
      <c r="W775" s="6" t="str">
        <f ca="1">VLOOKUP($B775,'1.MetaData'!$B:$H,5,FALSE)</f>
        <v>Cass Williams / Lachlan Anderson</v>
      </c>
      <c r="X775" s="6" t="str">
        <f ca="1">VLOOKUP($B775,'1.MetaData'!$B:$H,6,FALSE)</f>
        <v>Yi-Kai Tea</v>
      </c>
      <c r="Z775"/>
    </row>
    <row r="776" spans="1:26" x14ac:dyDescent="0.25">
      <c r="A776" s="17">
        <v>775</v>
      </c>
      <c r="B776" s="3" t="str">
        <f t="shared" ca="1" si="14"/>
        <v>OG775</v>
      </c>
      <c r="C776" s="219" t="s">
        <v>106</v>
      </c>
      <c r="D776" s="4">
        <f ca="1">COUNTIF('2.Tissue'!C:C,B776)</f>
        <v>3</v>
      </c>
      <c r="E776" s="4">
        <f ca="1">COUNTIFS('3.DNAExtractions'!$E:$E,$B776,'3.DNAExtractions'!$D:$D,E$1)</f>
        <v>1</v>
      </c>
      <c r="F776" s="2" t="str" cm="1">
        <f t="array" aca="1" ref="F776" ca="1">IF(
    COUNTIFS('3.DNAExtractions'!E:E, B776, '3.DNAExtractions'!Y:Y, "Y") &gt; 0,
    _xlfn.TEXTJOIN(", ", TRUE, IF(('3.DNAExtractions'!E:E = B776) * ('3.DNAExtractions'!Y:Y = "Y"), '3.DNAExtractions'!D:D, "")),
    IF(
        COUNTIFS('3.DNAExtractions'!E:E, B776, '3.DNAExtractions'!X:X, "Y") &gt; 0,
        _xlfn.TEXTJOIN(", ", TRUE, IF(('3.DNAExtractions'!E:E = B776) * ('3.DNAExtractions'!X:X = "Y"), '3.DNAExtractions'!D:D, "")),
        "Awaiting Status"
    )
)</f>
        <v>Extracted</v>
      </c>
      <c r="G776" s="45" t="s">
        <v>94</v>
      </c>
      <c r="H776" s="8" t="str" cm="1">
        <f t="array" aca="1" ref="H776" ca="1">IF(
    G776="N",
    "",
    IF(
        COUNTIFS('4.Illumina'!E:E, B776, '4.Illumina'!R:R, "Y") &gt; 0,
        _xlfn.TEXTJOIN(", ", TRUE, IF(('4.Illumina'!E:E = B776) * ('4.Illumina'!R:R = "Y"), '4.Illumina'!D:D, "")),
        IF(
            COUNTIFS('4.Illumina'!E:E, B776, '4.Illumina'!Q:Q, "Y") &gt; 0,
            _xlfn.TEXTJOIN(", ", TRUE, IF(('4.Illumina'!E:E = B776) * ('4.Illumina'!Q:Q = "Y"), '4.Illumina'!D:D, "")),
            "Awaiting Status"
        )
    )
)</f>
        <v/>
      </c>
      <c r="I776" s="26" t="s">
        <v>92</v>
      </c>
      <c r="J776" s="56" t="str" cm="1">
        <f t="array" aca="1" ref="J776" ca="1">IF(
    I776="N",
    "",
    IF(
        COUNTIFS('4.PacBio'!E:E, B776, '4.PacBio'!W:W, "Y") &gt; 0,
        _xlfn.TEXTJOIN(", ", TRUE, IF(('4.PacBio'!E:E = B776) * ('4.PacBio'!W:W = "Y"), '4.PacBio'!D:D, "")),
        IF(
            COUNTIFS('4.PacBio'!E:E, B776, '4.PacBio'!V:V, "Y") &gt; 0,
            _xlfn.TEXTJOIN(", ", TRUE, IF(('4.PacBio'!E:E = B776) * ('4.PacBio'!V:V = "Y"), '4.PacBio'!D:D, "")),
            "Awaiting Status"
        )
    )
)</f>
        <v>Sequenced</v>
      </c>
      <c r="K776" s="26" t="s">
        <v>92</v>
      </c>
      <c r="L776" s="8" t="str" cm="1">
        <f t="array" aca="1" ref="L776" ca="1">IF(
    K776="N",
    "",
    IF(
        COUNTIFS('4.HiCLibrary'!E:E, B776, '4.HiCLibrary'!V:V, "Y") &gt; 0,
        _xlfn.TEXTJOIN(", ", TRUE, IF(('4.HiCLibrary'!E:E = B776) * ('4.HiCLibrary'!V:V = "Y"), '4.HiCLibrary'!D:D, "")),
        IF(
            COUNTIFS('4.HiCLibrary'!E:E, B776, '4.HiCLibrary'!U:U, "Y") &gt; 0,
            _xlfn.TEXTJOIN(", ", TRUE, IF(('4.HiCLibrary'!E:E = B776) * ('4.HiCLibrary'!U:U = "Y"), '4.HiCLibrary'!D:D, "")),
            "Awaiting Status"
        )
    )
)</f>
        <v>Awaiting Status</v>
      </c>
      <c r="M776" s="47"/>
      <c r="N776" s="56" t="str" cm="1">
        <f t="array" aca="1" ref="N776" ca="1">IF(
    M776="N",
    "",
    IF(
        COUNTIFS('4.ONT'!E:E, B776, '4.ONT'!Q:Q, "Y") &gt; 0,
        _xlfn.TEXTJOIN(", ", TRUE, IF(('4.ONT'!E:E = B776) * ('4.ONT'!Q:Q = "Y"), '4.ONT'!D:D, "")),
        IF(
            COUNTIFS('4.ONT'!E:E, B776, '4.ONT'!P:P, "Y") &gt; 0,
            _xlfn.TEXTJOIN(", ", TRUE, IF(('4.ONT'!E:E = B776) * ('4.ONT'!P:P = "Y"), '4.ONT'!D:D, "")),
            "Awaiting Status"
        )
    )
)</f>
        <v>Awaiting Status</v>
      </c>
      <c r="O776" s="26" t="s">
        <v>92</v>
      </c>
      <c r="P776" s="60" t="str" cm="1">
        <f t="array" aca="1" ref="P776" ca="1">IF(
    O776="N",
    "",
    IF(
        COUNTIFS('3.RNAExtractions'!E:E, B776, '3.RNAExtractions'!Z:Z, "Y") &gt; 0,
        _xlfn.TEXTJOIN(", ", TRUE, IF(('3.RNAExtractions'!E:E = B776) * ('3.RNAExtractions'!Z:Z = "Y"), '3.RNAExtractions'!D:D, "")),
        IF(
            COUNTIFS('3.RNAExtractions'!E:E, B776, '3.RNAExtractions'!Y:Y, "Y") &gt; 0,
            _xlfn.TEXTJOIN(", ", TRUE, IF(('3.RNAExtractions'!E:E = B776) * ('3.RNAExtractions'!Y:Y = "Y"), '3.RNAExtractions'!D:D, "")),
            "Awaiting Status"
        )
    )
)</f>
        <v>Awaiting Status</v>
      </c>
      <c r="Q776" s="26" t="s">
        <v>92</v>
      </c>
      <c r="R776" s="60" t="str" cm="1">
        <f t="array" aca="1" ref="R776" ca="1">IF(
    Q776="N",
    "",
    IF(
        COUNTIFS('4.RNAIllumina'!E:E, B776, '4.RNAIllumina'!Y:Y, "Y") &gt; 0,
        _xlfn.TEXTJOIN(", ", TRUE, IF(('4.RNAIllumina'!E:E = B776) * ('4.RNAIllumina'!Y:Y = "Y"), '4.RNAIllumina'!D:D, "")),
        IF(
            COUNTIFS('4.RNAIllumina'!E:E, B776, '4.RNAIllumina'!X:X, "Y") &gt; 0,
            _xlfn.TEXTJOIN(", ", TRUE, IF(('4.RNAIllumina'!E:E = B776) * ('4.RNAIllumina'!X:X = "Y"), '4.RNAIllumina'!D:D, "")),
            "Awaiting Status"
        )
    )
)</f>
        <v>Awaiting Status</v>
      </c>
      <c r="T776" s="6" t="str">
        <f ca="1">VLOOKUP($B776,'1.MetaData'!$B:$H,2,FALSE)</f>
        <v>OG775</v>
      </c>
      <c r="U776" s="7" t="str">
        <f ca="1">VLOOKUP($B776,'1.MetaData'!$B:$H,3,FALSE)</f>
        <v>Sufflamen fraenatum</v>
      </c>
      <c r="V776" s="7" t="str">
        <f ca="1">VLOOKUP($B776,'1.MetaData'!$B:$H,4,FALSE)</f>
        <v>Leatherjacket</v>
      </c>
      <c r="W776" s="6" t="str">
        <f ca="1">VLOOKUP($B776,'1.MetaData'!$B:$H,5,FALSE)</f>
        <v>Cass Williams / Lachlan Anderson</v>
      </c>
      <c r="X776" s="6" t="str">
        <f ca="1">VLOOKUP($B776,'1.MetaData'!$B:$H,6,FALSE)</f>
        <v>Yi-Kai Tea</v>
      </c>
      <c r="Z776"/>
    </row>
    <row r="777" spans="1:26" hidden="1" x14ac:dyDescent="0.25">
      <c r="A777" s="17">
        <v>776</v>
      </c>
      <c r="B777" s="3" t="str">
        <f t="shared" ca="1" si="14"/>
        <v>OG776</v>
      </c>
      <c r="C777" s="219"/>
      <c r="D777" s="4">
        <f ca="1">COUNTIF('2.Tissue'!C:C,B777)</f>
        <v>3</v>
      </c>
      <c r="E777" s="4">
        <f ca="1">COUNTIFS('3.DNAExtractions'!$E:$E,$B777,'3.DNAExtractions'!$D:$D,E$1)</f>
        <v>0</v>
      </c>
      <c r="F777" s="2" t="str" cm="1">
        <f t="array" aca="1" ref="F777" ca="1">IF(
    COUNTIFS('3.DNAExtractions'!E:E, B777, '3.DNAExtractions'!Y:Y, "Y") &gt; 0,
    _xlfn.TEXTJOIN(", ", TRUE, IF(('3.DNAExtractions'!E:E = B777) * ('3.DNAExtractions'!Y:Y = "Y"), '3.DNAExtractions'!D:D, "")),
    IF(
        COUNTIFS('3.DNAExtractions'!E:E, B777, '3.DNAExtractions'!X:X, "Y") &gt; 0,
        _xlfn.TEXTJOIN(", ", TRUE, IF(('3.DNAExtractions'!E:E = B777) * ('3.DNAExtractions'!X:X = "Y"), '3.DNAExtractions'!D:D, "")),
        "Awaiting Status"
    )
)</f>
        <v>Awaiting Status</v>
      </c>
      <c r="G777" s="45"/>
      <c r="H777" s="8" t="str" cm="1">
        <f t="array" aca="1" ref="H777" ca="1">IF(
    G777="N",
    "",
    IF(
        COUNTIFS('4.Illumina'!E:E, B777, '4.Illumina'!R:R, "Y") &gt; 0,
        _xlfn.TEXTJOIN(", ", TRUE, IF(('4.Illumina'!E:E = B777) * ('4.Illumina'!R:R = "Y"), '4.Illumina'!D:D, "")),
        IF(
            COUNTIFS('4.Illumina'!E:E, B777, '4.Illumina'!Q:Q, "Y") &gt; 0,
            _xlfn.TEXTJOIN(", ", TRUE, IF(('4.Illumina'!E:E = B777) * ('4.Illumina'!Q:Q = "Y"), '4.Illumina'!D:D, "")),
            "Awaiting Status"
        )
    )
)</f>
        <v>Awaiting Status</v>
      </c>
      <c r="J777" s="56" t="str" cm="1">
        <f t="array" aca="1" ref="J777" ca="1">IF(
    I777="N",
    "",
    IF(
        COUNTIFS('4.PacBio'!E:E, B777, '4.PacBio'!W:W, "Y") &gt; 0,
        _xlfn.TEXTJOIN(", ", TRUE, IF(('4.PacBio'!E:E = B777) * ('4.PacBio'!W:W = "Y"), '4.PacBio'!D:D, "")),
        IF(
            COUNTIFS('4.PacBio'!E:E, B777, '4.PacBio'!V:V, "Y") &gt; 0,
            _xlfn.TEXTJOIN(", ", TRUE, IF(('4.PacBio'!E:E = B777) * ('4.PacBio'!V:V = "Y"), '4.PacBio'!D:D, "")),
            "Awaiting Status"
        )
    )
)</f>
        <v>Awaiting Status</v>
      </c>
      <c r="L777" s="8" t="str" cm="1">
        <f t="array" aca="1" ref="L777" ca="1">IF(
    K777="N",
    "",
    IF(
        COUNTIFS('4.HiCLibrary'!E:E, B777, '4.HiCLibrary'!V:V, "Y") &gt; 0,
        _xlfn.TEXTJOIN(", ", TRUE, IF(('4.HiCLibrary'!E:E = B777) * ('4.HiCLibrary'!V:V = "Y"), '4.HiCLibrary'!D:D, "")),
        IF(
            COUNTIFS('4.HiCLibrary'!E:E, B777, '4.HiCLibrary'!U:U, "Y") &gt; 0,
            _xlfn.TEXTJOIN(", ", TRUE, IF(('4.HiCLibrary'!E:E = B777) * ('4.HiCLibrary'!U:U = "Y"), '4.HiCLibrary'!D:D, "")),
            "Awaiting Status"
        )
    )
)</f>
        <v>Awaiting Status</v>
      </c>
      <c r="M777" s="47"/>
      <c r="N777" s="56" t="str" cm="1">
        <f t="array" aca="1" ref="N777" ca="1">IF(
    M777="N",
    "",
    IF(
        COUNTIFS('4.ONT'!E:E, B777, '4.ONT'!Q:Q, "Y") &gt; 0,
        _xlfn.TEXTJOIN(", ", TRUE, IF(('4.ONT'!E:E = B777) * ('4.ONT'!Q:Q = "Y"), '4.ONT'!D:D, "")),
        IF(
            COUNTIFS('4.ONT'!E:E, B777, '4.ONT'!P:P, "Y") &gt; 0,
            _xlfn.TEXTJOIN(", ", TRUE, IF(('4.ONT'!E:E = B777) * ('4.ONT'!P:P = "Y"), '4.ONT'!D:D, "")),
            "Awaiting Status"
        )
    )
)</f>
        <v>Awaiting Status</v>
      </c>
      <c r="O777" s="60"/>
      <c r="P777" s="60" t="str" cm="1">
        <f t="array" aca="1" ref="P777" ca="1">IF(
    O777="N",
    "",
    IF(
        COUNTIFS('3.RNAExtractions'!E:E, B777, '3.RNAExtractions'!Z:Z, "Y") &gt; 0,
        _xlfn.TEXTJOIN(", ", TRUE, IF(('3.RNAExtractions'!E:E = B777) * ('3.RNAExtractions'!Z:Z = "Y"), '3.RNAExtractions'!D:D, "")),
        IF(
            COUNTIFS('3.RNAExtractions'!E:E, B777, '3.RNAExtractions'!Y:Y, "Y") &gt; 0,
            _xlfn.TEXTJOIN(", ", TRUE, IF(('3.RNAExtractions'!E:E = B777) * ('3.RNAExtractions'!Y:Y = "Y"), '3.RNAExtractions'!D:D, "")),
            "Awaiting Status"
        )
    )
)</f>
        <v>Awaiting Status</v>
      </c>
      <c r="Q777" s="60"/>
      <c r="R777" s="60" t="str" cm="1">
        <f t="array" aca="1" ref="R777" ca="1">IF(
    Q777="N",
    "",
    IF(
        COUNTIFS('4.RNAIllumina'!E:E, B777, '4.RNAIllumina'!Y:Y, "Y") &gt; 0,
        _xlfn.TEXTJOIN(", ", TRUE, IF(('4.RNAIllumina'!E:E = B777) * ('4.RNAIllumina'!Y:Y = "Y"), '4.RNAIllumina'!D:D, "")),
        IF(
            COUNTIFS('4.RNAIllumina'!E:E, B777, '4.RNAIllumina'!X:X, "Y") &gt; 0,
            _xlfn.TEXTJOIN(", ", TRUE, IF(('4.RNAIllumina'!E:E = B777) * ('4.RNAIllumina'!X:X = "Y"), '4.RNAIllumina'!D:D, "")),
            "Awaiting Status"
        )
    )
)</f>
        <v>Awaiting Status</v>
      </c>
      <c r="T777" s="6" t="str">
        <f ca="1">VLOOKUP($B777,'1.MetaData'!$B:$H,2,FALSE)</f>
        <v>OG776</v>
      </c>
      <c r="U777" s="7">
        <f ca="1">VLOOKUP($B777,'1.MetaData'!$B:$H,3,FALSE)</f>
        <v>0</v>
      </c>
      <c r="V777" s="7" t="str">
        <f ca="1">VLOOKUP($B777,'1.MetaData'!$B:$H,4,FALSE)</f>
        <v>Flagtail</v>
      </c>
      <c r="W777" s="6" t="str">
        <f ca="1">VLOOKUP($B777,'1.MetaData'!$B:$H,5,FALSE)</f>
        <v>Cass Williams / Lachlan Anderson</v>
      </c>
      <c r="X777" s="6" t="str">
        <f ca="1">VLOOKUP($B777,'1.MetaData'!$B:$H,6,FALSE)</f>
        <v>Yi-Kai Tea</v>
      </c>
      <c r="Z777"/>
    </row>
    <row r="778" spans="1:26" x14ac:dyDescent="0.25">
      <c r="A778" s="17">
        <v>777</v>
      </c>
      <c r="B778" s="3" t="str">
        <f t="shared" ca="1" si="14"/>
        <v>OG777</v>
      </c>
      <c r="C778" s="219" t="s">
        <v>91</v>
      </c>
      <c r="D778" s="4">
        <f ca="1">COUNTIF('2.Tissue'!C:C,B778)</f>
        <v>2</v>
      </c>
      <c r="E778" s="4">
        <f ca="1">COUNTIFS('3.DNAExtractions'!$E:$E,$B778,'3.DNAExtractions'!$D:$D,E$1)</f>
        <v>1</v>
      </c>
      <c r="F778" s="2" t="str" cm="1">
        <f t="array" aca="1" ref="F778" ca="1">IF(
    COUNTIFS('3.DNAExtractions'!E:E, B778, '3.DNAExtractions'!Y:Y, "Y") &gt; 0,
    _xlfn.TEXTJOIN(", ", TRUE, IF(('3.DNAExtractions'!E:E = B778) * ('3.DNAExtractions'!Y:Y = "Y"), '3.DNAExtractions'!D:D, "")),
    IF(
        COUNTIFS('3.DNAExtractions'!E:E, B778, '3.DNAExtractions'!X:X, "Y") &gt; 0,
        _xlfn.TEXTJOIN(", ", TRUE, IF(('3.DNAExtractions'!E:E = B778) * ('3.DNAExtractions'!X:X = "Y"), '3.DNAExtractions'!D:D, "")),
        "Awaiting Status"
    )
)</f>
        <v>Extracted</v>
      </c>
      <c r="G778" s="45" t="s">
        <v>94</v>
      </c>
      <c r="H778" s="8" t="str" cm="1">
        <f t="array" aca="1" ref="H778" ca="1">IF(
    G778="N",
    "",
    IF(
        COUNTIFS('4.Illumina'!E:E, B778, '4.Illumina'!R:R, "Y") &gt; 0,
        _xlfn.TEXTJOIN(", ", TRUE, IF(('4.Illumina'!E:E = B778) * ('4.Illumina'!R:R = "Y"), '4.Illumina'!D:D, "")),
        IF(
            COUNTIFS('4.Illumina'!E:E, B778, '4.Illumina'!Q:Q, "Y") &gt; 0,
            _xlfn.TEXTJOIN(", ", TRUE, IF(('4.Illumina'!E:E = B778) * ('4.Illumina'!Q:Q = "Y"), '4.Illumina'!D:D, "")),
            "Awaiting Status"
        )
    )
)</f>
        <v/>
      </c>
      <c r="I778" s="26" t="s">
        <v>92</v>
      </c>
      <c r="J778" s="56" t="str" cm="1">
        <f t="array" aca="1" ref="J778" ca="1">IF(
    I778="N",
    "",
    IF(
        COUNTIFS('4.PacBio'!E:E, B778, '4.PacBio'!W:W, "Y") &gt; 0,
        _xlfn.TEXTJOIN(", ", TRUE, IF(('4.PacBio'!E:E = B778) * ('4.PacBio'!W:W = "Y"), '4.PacBio'!D:D, "")),
        IF(
            COUNTIFS('4.PacBio'!E:E, B778, '4.PacBio'!V:V, "Y") &gt; 0,
            _xlfn.TEXTJOIN(", ", TRUE, IF(('4.PacBio'!E:E = B778) * ('4.PacBio'!V:V = "Y"), '4.PacBio'!D:D, "")),
            "Awaiting Status"
        )
    )
)</f>
        <v>Sequenced</v>
      </c>
      <c r="K778" s="26" t="s">
        <v>92</v>
      </c>
      <c r="L778" s="8" t="str" cm="1">
        <f t="array" aca="1" ref="L778" ca="1">IF(
    K778="N",
    "",
    IF(
        COUNTIFS('4.HiCLibrary'!E:E, B778, '4.HiCLibrary'!V:V, "Y") &gt; 0,
        _xlfn.TEXTJOIN(", ", TRUE, IF(('4.HiCLibrary'!E:E = B778) * ('4.HiCLibrary'!V:V = "Y"), '4.HiCLibrary'!D:D, "")),
        IF(
            COUNTIFS('4.HiCLibrary'!E:E, B778, '4.HiCLibrary'!U:U, "Y") &gt; 0,
            _xlfn.TEXTJOIN(", ", TRUE, IF(('4.HiCLibrary'!E:E = B778) * ('4.HiCLibrary'!U:U = "Y"), '4.HiCLibrary'!D:D, "")),
            "Awaiting Status"
        )
    )
)</f>
        <v>Sequenced</v>
      </c>
      <c r="N778" s="56" t="str" cm="1">
        <f t="array" aca="1" ref="N778" ca="1">IF(
    M778="N",
    "",
    IF(
        COUNTIFS('4.ONT'!E:E, B778, '4.ONT'!Q:Q, "Y") &gt; 0,
        _xlfn.TEXTJOIN(", ", TRUE, IF(('4.ONT'!E:E = B778) * ('4.ONT'!Q:Q = "Y"), '4.ONT'!D:D, "")),
        IF(
            COUNTIFS('4.ONT'!E:E, B778, '4.ONT'!P:P, "Y") &gt; 0,
            _xlfn.TEXTJOIN(", ", TRUE, IF(('4.ONT'!E:E = B778) * ('4.ONT'!P:P = "Y"), '4.ONT'!D:D, "")),
            "Awaiting Status"
        )
    )
)</f>
        <v>Awaiting Status</v>
      </c>
      <c r="O778" s="26" t="s">
        <v>92</v>
      </c>
      <c r="P778" s="60" t="str" cm="1">
        <f t="array" aca="1" ref="P778" ca="1">IF(
    O778="N",
    "",
    IF(
        COUNTIFS('3.RNAExtractions'!E:E, B778, '3.RNAExtractions'!Z:Z, "Y") &gt; 0,
        _xlfn.TEXTJOIN(", ", TRUE, IF(('3.RNAExtractions'!E:E = B778) * ('3.RNAExtractions'!Z:Z = "Y"), '3.RNAExtractions'!D:D, "")),
        IF(
            COUNTIFS('3.RNAExtractions'!E:E, B778, '3.RNAExtractions'!Y:Y, "Y") &gt; 0,
            _xlfn.TEXTJOIN(", ", TRUE, IF(('3.RNAExtractions'!E:E = B778) * ('3.RNAExtractions'!Y:Y = "Y"), '3.RNAExtractions'!D:D, "")),
            "Awaiting Status"
        )
    )
)</f>
        <v>Awaiting Status</v>
      </c>
      <c r="Q778" s="26" t="s">
        <v>92</v>
      </c>
      <c r="R778" s="60" t="str" cm="1">
        <f t="array" aca="1" ref="R778" ca="1">IF(
    Q778="N",
    "",
    IF(
        COUNTIFS('4.RNAIllumina'!E:E, B778, '4.RNAIllumina'!Y:Y, "Y") &gt; 0,
        _xlfn.TEXTJOIN(", ", TRUE, IF(('4.RNAIllumina'!E:E = B778) * ('4.RNAIllumina'!Y:Y = "Y"), '4.RNAIllumina'!D:D, "")),
        IF(
            COUNTIFS('4.RNAIllumina'!E:E, B778, '4.RNAIllumina'!X:X, "Y") &gt; 0,
            _xlfn.TEXTJOIN(", ", TRUE, IF(('4.RNAIllumina'!E:E = B778) * ('4.RNAIllumina'!X:X = "Y"), '4.RNAIllumina'!D:D, "")),
            "Awaiting Status"
        )
    )
)</f>
        <v>Awaiting Status</v>
      </c>
      <c r="T778" s="6" t="str">
        <f ca="1">VLOOKUP($B778,'1.MetaData'!$B:$H,2,FALSE)</f>
        <v>OG777</v>
      </c>
      <c r="U778" s="7" t="str">
        <f ca="1">VLOOKUP($B778,'1.MetaData'!$B:$H,3,FALSE)</f>
        <v>Melichthys vidua</v>
      </c>
      <c r="V778" s="7" t="str">
        <f ca="1">VLOOKUP($B778,'1.MetaData'!$B:$H,4,FALSE)</f>
        <v>Triggerfish</v>
      </c>
      <c r="W778" s="6" t="str">
        <f ca="1">VLOOKUP($B778,'1.MetaData'!$B:$H,5,FALSE)</f>
        <v>Cass Williams / Lachlan Anderson</v>
      </c>
      <c r="X778" s="6" t="str">
        <f ca="1">VLOOKUP($B778,'1.MetaData'!$B:$H,6,FALSE)</f>
        <v>Yi-Kai Tea</v>
      </c>
      <c r="Z778"/>
    </row>
    <row r="779" spans="1:26" x14ac:dyDescent="0.25">
      <c r="A779" s="17">
        <v>778</v>
      </c>
      <c r="B779" s="3" t="str">
        <f t="shared" ca="1" si="14"/>
        <v>OG778</v>
      </c>
      <c r="C779" s="219" t="s">
        <v>91</v>
      </c>
      <c r="D779" s="4">
        <f ca="1">COUNTIF('2.Tissue'!C:C,B779)</f>
        <v>3</v>
      </c>
      <c r="E779" s="4">
        <f ca="1">COUNTIFS('3.DNAExtractions'!$E:$E,$B779,'3.DNAExtractions'!$D:$D,E$1)</f>
        <v>1</v>
      </c>
      <c r="F779" s="2" t="str" cm="1">
        <f t="array" aca="1" ref="F779" ca="1">IF(
    COUNTIFS('3.DNAExtractions'!E:E, B779, '3.DNAExtractions'!Y:Y, "Y") &gt; 0,
    _xlfn.TEXTJOIN(", ", TRUE, IF(('3.DNAExtractions'!E:E = B779) * ('3.DNAExtractions'!Y:Y = "Y"), '3.DNAExtractions'!D:D, "")),
    IF(
        COUNTIFS('3.DNAExtractions'!E:E, B779, '3.DNAExtractions'!X:X, "Y") &gt; 0,
        _xlfn.TEXTJOIN(", ", TRUE, IF(('3.DNAExtractions'!E:E = B779) * ('3.DNAExtractions'!X:X = "Y"), '3.DNAExtractions'!D:D, "")),
        "Awaiting Status"
    )
)</f>
        <v>Extracted</v>
      </c>
      <c r="G779" s="45" t="s">
        <v>94</v>
      </c>
      <c r="H779" s="8" t="str" cm="1">
        <f t="array" aca="1" ref="H779" ca="1">IF(
    G779="N",
    "",
    IF(
        COUNTIFS('4.Illumina'!E:E, B779, '4.Illumina'!R:R, "Y") &gt; 0,
        _xlfn.TEXTJOIN(", ", TRUE, IF(('4.Illumina'!E:E = B779) * ('4.Illumina'!R:R = "Y"), '4.Illumina'!D:D, "")),
        IF(
            COUNTIFS('4.Illumina'!E:E, B779, '4.Illumina'!Q:Q, "Y") &gt; 0,
            _xlfn.TEXTJOIN(", ", TRUE, IF(('4.Illumina'!E:E = B779) * ('4.Illumina'!Q:Q = "Y"), '4.Illumina'!D:D, "")),
            "Awaiting Status"
        )
    )
)</f>
        <v/>
      </c>
      <c r="I779" s="26" t="s">
        <v>92</v>
      </c>
      <c r="J779" s="56" t="str" cm="1">
        <f t="array" aca="1" ref="J779" ca="1">IF(
    I779="N",
    "",
    IF(
        COUNTIFS('4.PacBio'!E:E, B779, '4.PacBio'!W:W, "Y") &gt; 0,
        _xlfn.TEXTJOIN(", ", TRUE, IF(('4.PacBio'!E:E = B779) * ('4.PacBio'!W:W = "Y"), '4.PacBio'!D:D, "")),
        IF(
            COUNTIFS('4.PacBio'!E:E, B779, '4.PacBio'!V:V, "Y") &gt; 0,
            _xlfn.TEXTJOIN(", ", TRUE, IF(('4.PacBio'!E:E = B779) * ('4.PacBio'!V:V = "Y"), '4.PacBio'!D:D, "")),
            "Awaiting Status"
        )
    )
)</f>
        <v>Sequenced</v>
      </c>
      <c r="K779" s="26" t="s">
        <v>92</v>
      </c>
      <c r="L779" s="8" t="str" cm="1">
        <f t="array" aca="1" ref="L779" ca="1">IF(
    K779="N",
    "",
    IF(
        COUNTIFS('4.HiCLibrary'!E:E, B779, '4.HiCLibrary'!V:V, "Y") &gt; 0,
        _xlfn.TEXTJOIN(", ", TRUE, IF(('4.HiCLibrary'!E:E = B779) * ('4.HiCLibrary'!V:V = "Y"), '4.HiCLibrary'!D:D, "")),
        IF(
            COUNTIFS('4.HiCLibrary'!E:E, B779, '4.HiCLibrary'!U:U, "Y") &gt; 0,
            _xlfn.TEXTJOIN(", ", TRUE, IF(('4.HiCLibrary'!E:E = B779) * ('4.HiCLibrary'!U:U = "Y"), '4.HiCLibrary'!D:D, "")),
            "Awaiting Status"
        )
    )
)</f>
        <v>Awaiting Status</v>
      </c>
      <c r="M779" s="47"/>
      <c r="N779" s="56" t="str" cm="1">
        <f t="array" aca="1" ref="N779" ca="1">IF(
    M779="N",
    "",
    IF(
        COUNTIFS('4.ONT'!E:E, B779, '4.ONT'!Q:Q, "Y") &gt; 0,
        _xlfn.TEXTJOIN(", ", TRUE, IF(('4.ONT'!E:E = B779) * ('4.ONT'!Q:Q = "Y"), '4.ONT'!D:D, "")),
        IF(
            COUNTIFS('4.ONT'!E:E, B779, '4.ONT'!P:P, "Y") &gt; 0,
            _xlfn.TEXTJOIN(", ", TRUE, IF(('4.ONT'!E:E = B779) * ('4.ONT'!P:P = "Y"), '4.ONT'!D:D, "")),
            "Awaiting Status"
        )
    )
)</f>
        <v>Awaiting Status</v>
      </c>
      <c r="O779" s="26" t="s">
        <v>92</v>
      </c>
      <c r="P779" s="60" t="str" cm="1">
        <f t="array" aca="1" ref="P779" ca="1">IF(
    O779="N",
    "",
    IF(
        COUNTIFS('3.RNAExtractions'!E:E, B779, '3.RNAExtractions'!Z:Z, "Y") &gt; 0,
        _xlfn.TEXTJOIN(", ", TRUE, IF(('3.RNAExtractions'!E:E = B779) * ('3.RNAExtractions'!Z:Z = "Y"), '3.RNAExtractions'!D:D, "")),
        IF(
            COUNTIFS('3.RNAExtractions'!E:E, B779, '3.RNAExtractions'!Y:Y, "Y") &gt; 0,
            _xlfn.TEXTJOIN(", ", TRUE, IF(('3.RNAExtractions'!E:E = B779) * ('3.RNAExtractions'!Y:Y = "Y"), '3.RNAExtractions'!D:D, "")),
            "Awaiting Status"
        )
    )
)</f>
        <v>Awaiting Status</v>
      </c>
      <c r="Q779" s="26" t="s">
        <v>92</v>
      </c>
      <c r="R779" s="60" t="str" cm="1">
        <f t="array" aca="1" ref="R779" ca="1">IF(
    Q779="N",
    "",
    IF(
        COUNTIFS('4.RNAIllumina'!E:E, B779, '4.RNAIllumina'!Y:Y, "Y") &gt; 0,
        _xlfn.TEXTJOIN(", ", TRUE, IF(('4.RNAIllumina'!E:E = B779) * ('4.RNAIllumina'!Y:Y = "Y"), '4.RNAIllumina'!D:D, "")),
        IF(
            COUNTIFS('4.RNAIllumina'!E:E, B779, '4.RNAIllumina'!X:X, "Y") &gt; 0,
            _xlfn.TEXTJOIN(", ", TRUE, IF(('4.RNAIllumina'!E:E = B779) * ('4.RNAIllumina'!X:X = "Y"), '4.RNAIllumina'!D:D, "")),
            "Awaiting Status"
        )
    )
)</f>
        <v>Awaiting Status</v>
      </c>
      <c r="T779" s="6" t="str">
        <f ca="1">VLOOKUP($B779,'1.MetaData'!$B:$H,2,FALSE)</f>
        <v>OG778</v>
      </c>
      <c r="U779" s="7" t="str">
        <f ca="1">VLOOKUP($B779,'1.MetaData'!$B:$H,3,FALSE)</f>
        <v>Malacanthus latovittatus</v>
      </c>
      <c r="V779" s="7" t="str">
        <f ca="1">VLOOKUP($B779,'1.MetaData'!$B:$H,4,FALSE)</f>
        <v>Blue Blanquillo</v>
      </c>
      <c r="W779" s="6" t="str">
        <f ca="1">VLOOKUP($B779,'1.MetaData'!$B:$H,5,FALSE)</f>
        <v>Cass Williams / Lachlan Anderson</v>
      </c>
      <c r="X779" s="6" t="str">
        <f ca="1">VLOOKUP($B779,'1.MetaData'!$B:$H,6,FALSE)</f>
        <v>Yi-Kai Tea</v>
      </c>
      <c r="Z779"/>
    </row>
    <row r="780" spans="1:26" x14ac:dyDescent="0.25">
      <c r="A780" s="17">
        <v>779</v>
      </c>
      <c r="B780" s="3" t="str">
        <f t="shared" ca="1" si="14"/>
        <v>OG779</v>
      </c>
      <c r="C780" s="219" t="s">
        <v>106</v>
      </c>
      <c r="D780" s="4">
        <f ca="1">COUNTIF('2.Tissue'!C:C,B780)</f>
        <v>3</v>
      </c>
      <c r="E780" s="4">
        <f ca="1">COUNTIFS('3.DNAExtractions'!$E:$E,$B780,'3.DNAExtractions'!$D:$D,E$1)</f>
        <v>1</v>
      </c>
      <c r="F780" s="2" t="str" cm="1">
        <f t="array" aca="1" ref="F780" ca="1">IF(
    COUNTIFS('3.DNAExtractions'!E:E, B780, '3.DNAExtractions'!Y:Y, "Y") &gt; 0,
    _xlfn.TEXTJOIN(", ", TRUE, IF(('3.DNAExtractions'!E:E = B780) * ('3.DNAExtractions'!Y:Y = "Y"), '3.DNAExtractions'!D:D, "")),
    IF(
        COUNTIFS('3.DNAExtractions'!E:E, B780, '3.DNAExtractions'!X:X, "Y") &gt; 0,
        _xlfn.TEXTJOIN(", ", TRUE, IF(('3.DNAExtractions'!E:E = B780) * ('3.DNAExtractions'!X:X = "Y"), '3.DNAExtractions'!D:D, "")),
        "Awaiting Status"
    )
)</f>
        <v>Extracted</v>
      </c>
      <c r="G780" s="45" t="s">
        <v>94</v>
      </c>
      <c r="H780" s="8" t="str" cm="1">
        <f t="array" aca="1" ref="H780" ca="1">IF(
    G780="N",
    "",
    IF(
        COUNTIFS('4.Illumina'!E:E, B780, '4.Illumina'!R:R, "Y") &gt; 0,
        _xlfn.TEXTJOIN(", ", TRUE, IF(('4.Illumina'!E:E = B780) * ('4.Illumina'!R:R = "Y"), '4.Illumina'!D:D, "")),
        IF(
            COUNTIFS('4.Illumina'!E:E, B780, '4.Illumina'!Q:Q, "Y") &gt; 0,
            _xlfn.TEXTJOIN(", ", TRUE, IF(('4.Illumina'!E:E = B780) * ('4.Illumina'!Q:Q = "Y"), '4.Illumina'!D:D, "")),
            "Awaiting Status"
        )
    )
)</f>
        <v/>
      </c>
      <c r="I780" s="26" t="s">
        <v>92</v>
      </c>
      <c r="J780" s="56" t="str" cm="1">
        <f t="array" aca="1" ref="J780" ca="1">IF(
    I780="N",
    "",
    IF(
        COUNTIFS('4.PacBio'!E:E, B780, '4.PacBio'!W:W, "Y") &gt; 0,
        _xlfn.TEXTJOIN(", ", TRUE, IF(('4.PacBio'!E:E = B780) * ('4.PacBio'!W:W = "Y"), '4.PacBio'!D:D, "")),
        IF(
            COUNTIFS('4.PacBio'!E:E, B780, '4.PacBio'!V:V, "Y") &gt; 0,
            _xlfn.TEXTJOIN(", ", TRUE, IF(('4.PacBio'!E:E = B780) * ('4.PacBio'!V:V = "Y"), '4.PacBio'!D:D, "")),
            "Awaiting Status"
        )
    )
)</f>
        <v>SRE</v>
      </c>
      <c r="K780" s="26" t="s">
        <v>92</v>
      </c>
      <c r="L780" s="8" t="str" cm="1">
        <f t="array" aca="1" ref="L780" ca="1">IF(
    K780="N",
    "",
    IF(
        COUNTIFS('4.HiCLibrary'!E:E, B780, '4.HiCLibrary'!V:V, "Y") &gt; 0,
        _xlfn.TEXTJOIN(", ", TRUE, IF(('4.HiCLibrary'!E:E = B780) * ('4.HiCLibrary'!V:V = "Y"), '4.HiCLibrary'!D:D, "")),
        IF(
            COUNTIFS('4.HiCLibrary'!E:E, B780, '4.HiCLibrary'!U:U, "Y") &gt; 0,
            _xlfn.TEXTJOIN(", ", TRUE, IF(('4.HiCLibrary'!E:E = B780) * ('4.HiCLibrary'!U:U = "Y"), '4.HiCLibrary'!D:D, "")),
            "Awaiting Status"
        )
    )
)</f>
        <v>Awaiting Status</v>
      </c>
      <c r="M780" s="47"/>
      <c r="N780" s="56" t="str" cm="1">
        <f t="array" aca="1" ref="N780" ca="1">IF(
    M780="N",
    "",
    IF(
        COUNTIFS('4.ONT'!E:E, B780, '4.ONT'!Q:Q, "Y") &gt; 0,
        _xlfn.TEXTJOIN(", ", TRUE, IF(('4.ONT'!E:E = B780) * ('4.ONT'!Q:Q = "Y"), '4.ONT'!D:D, "")),
        IF(
            COUNTIFS('4.ONT'!E:E, B780, '4.ONT'!P:P, "Y") &gt; 0,
            _xlfn.TEXTJOIN(", ", TRUE, IF(('4.ONT'!E:E = B780) * ('4.ONT'!P:P = "Y"), '4.ONT'!D:D, "")),
            "Awaiting Status"
        )
    )
)</f>
        <v>Awaiting Status</v>
      </c>
      <c r="O780" s="26" t="s">
        <v>92</v>
      </c>
      <c r="P780" s="60" t="str" cm="1">
        <f t="array" aca="1" ref="P780" ca="1">IF(
    O780="N",
    "",
    IF(
        COUNTIFS('3.RNAExtractions'!E:E, B780, '3.RNAExtractions'!Z:Z, "Y") &gt; 0,
        _xlfn.TEXTJOIN(", ", TRUE, IF(('3.RNAExtractions'!E:E = B780) * ('3.RNAExtractions'!Z:Z = "Y"), '3.RNAExtractions'!D:D, "")),
        IF(
            COUNTIFS('3.RNAExtractions'!E:E, B780, '3.RNAExtractions'!Y:Y, "Y") &gt; 0,
            _xlfn.TEXTJOIN(", ", TRUE, IF(('3.RNAExtractions'!E:E = B780) * ('3.RNAExtractions'!Y:Y = "Y"), '3.RNAExtractions'!D:D, "")),
            "Awaiting Status"
        )
    )
)</f>
        <v>Awaiting Status</v>
      </c>
      <c r="Q780" s="26" t="s">
        <v>92</v>
      </c>
      <c r="R780" s="60" t="str" cm="1">
        <f t="array" aca="1" ref="R780" ca="1">IF(
    Q780="N",
    "",
    IF(
        COUNTIFS('4.RNAIllumina'!E:E, B780, '4.RNAIllumina'!Y:Y, "Y") &gt; 0,
        _xlfn.TEXTJOIN(", ", TRUE, IF(('4.RNAIllumina'!E:E = B780) * ('4.RNAIllumina'!Y:Y = "Y"), '4.RNAIllumina'!D:D, "")),
        IF(
            COUNTIFS('4.RNAIllumina'!E:E, B780, '4.RNAIllumina'!X:X, "Y") &gt; 0,
            _xlfn.TEXTJOIN(", ", TRUE, IF(('4.RNAIllumina'!E:E = B780) * ('4.RNAIllumina'!X:X = "Y"), '4.RNAIllumina'!D:D, "")),
            "Awaiting Status"
        )
    )
)</f>
        <v>Awaiting Status</v>
      </c>
      <c r="T780" s="6" t="str">
        <f ca="1">VLOOKUP($B780,'1.MetaData'!$B:$H,2,FALSE)</f>
        <v>OG779</v>
      </c>
      <c r="U780" s="7" t="str">
        <f ca="1">VLOOKUP($B780,'1.MetaData'!$B:$H,3,FALSE)</f>
        <v>Gymnocranius euanus</v>
      </c>
      <c r="V780" s="7" t="str">
        <f ca="1">VLOOKUP($B780,'1.MetaData'!$B:$H,4,FALSE)</f>
        <v>Japanese sea bream</v>
      </c>
      <c r="W780" s="6" t="str">
        <f ca="1">VLOOKUP($B780,'1.MetaData'!$B:$H,5,FALSE)</f>
        <v>Cass Williams / Lachlan Anderson</v>
      </c>
      <c r="X780" s="6" t="str">
        <f ca="1">VLOOKUP($B780,'1.MetaData'!$B:$H,6,FALSE)</f>
        <v>Yi-Kai Tea</v>
      </c>
      <c r="Z780"/>
    </row>
    <row r="781" spans="1:26" hidden="1" x14ac:dyDescent="0.25">
      <c r="A781" s="17">
        <v>780</v>
      </c>
      <c r="B781" s="3" t="str">
        <f t="shared" ca="1" si="14"/>
        <v>OG780</v>
      </c>
      <c r="C781" s="219" t="s">
        <v>93</v>
      </c>
      <c r="D781" s="4">
        <f ca="1">COUNTIF('2.Tissue'!C:C,B781)</f>
        <v>3</v>
      </c>
      <c r="E781" s="4">
        <f ca="1">COUNTIFS('3.DNAExtractions'!$E:$E,$B781,'3.DNAExtractions'!$D:$D,E$1)</f>
        <v>1</v>
      </c>
      <c r="F781" s="2" t="str" cm="1">
        <f t="array" aca="1" ref="F781" ca="1">IF(
    COUNTIFS('3.DNAExtractions'!E:E, B781, '3.DNAExtractions'!Y:Y, "Y") &gt; 0,
    _xlfn.TEXTJOIN(", ", TRUE, IF(('3.DNAExtractions'!E:E = B781) * ('3.DNAExtractions'!Y:Y = "Y"), '3.DNAExtractions'!D:D, "")),
    IF(
        COUNTIFS('3.DNAExtractions'!E:E, B781, '3.DNAExtractions'!X:X, "Y") &gt; 0,
        _xlfn.TEXTJOIN(", ", TRUE, IF(('3.DNAExtractions'!E:E = B781) * ('3.DNAExtractions'!X:X = "Y"), '3.DNAExtractions'!D:D, "")),
        "Awaiting Status"
    )
)</f>
        <v>Extraction - DNeasy</v>
      </c>
      <c r="G781" s="45" t="s">
        <v>92</v>
      </c>
      <c r="H781" s="8" t="str" cm="1">
        <f t="array" aca="1" ref="H781" ca="1">IF(
    G781="N",
    "",
    IF(
        COUNTIFS('4.Illumina'!E:E, B781, '4.Illumina'!R:R, "Y") &gt; 0,
        _xlfn.TEXTJOIN(", ", TRUE, IF(('4.Illumina'!E:E = B781) * ('4.Illumina'!R:R = "Y"), '4.Illumina'!D:D, "")),
        IF(
            COUNTIFS('4.Illumina'!E:E, B781, '4.Illumina'!Q:Q, "Y") &gt; 0,
            _xlfn.TEXTJOIN(", ", TRUE, IF(('4.Illumina'!E:E = B781) * ('4.Illumina'!Q:Q = "Y"), '4.Illumina'!D:D, "")),
            "Awaiting Status"
        )
    )
)</f>
        <v>Sequenced</v>
      </c>
      <c r="I781" s="181" t="s">
        <v>94</v>
      </c>
      <c r="J781" s="56" t="str" cm="1">
        <f t="array" aca="1" ref="J781" ca="1">IF(
    I781="N",
    "",
    IF(
        COUNTIFS('4.PacBio'!E:E, B781, '4.PacBio'!W:W, "Y") &gt; 0,
        _xlfn.TEXTJOIN(", ", TRUE, IF(('4.PacBio'!E:E = B781) * ('4.PacBio'!W:W = "Y"), '4.PacBio'!D:D, "")),
        IF(
            COUNTIFS('4.PacBio'!E:E, B781, '4.PacBio'!V:V, "Y") &gt; 0,
            _xlfn.TEXTJOIN(", ", TRUE, IF(('4.PacBio'!E:E = B781) * ('4.PacBio'!V:V = "Y"), '4.PacBio'!D:D, "")),
            "Awaiting Status"
        )
    )
)</f>
        <v/>
      </c>
      <c r="K781" s="181" t="s">
        <v>94</v>
      </c>
      <c r="L781" s="8" t="str" cm="1">
        <f t="array" aca="1" ref="L781" ca="1">IF(
    K781="N",
    "",
    IF(
        COUNTIFS('4.HiCLibrary'!E:E, B781, '4.HiCLibrary'!V:V, "Y") &gt; 0,
        _xlfn.TEXTJOIN(", ", TRUE, IF(('4.HiCLibrary'!E:E = B781) * ('4.HiCLibrary'!V:V = "Y"), '4.HiCLibrary'!D:D, "")),
        IF(
            COUNTIFS('4.HiCLibrary'!E:E, B781, '4.HiCLibrary'!U:U, "Y") &gt; 0,
            _xlfn.TEXTJOIN(", ", TRUE, IF(('4.HiCLibrary'!E:E = B781) * ('4.HiCLibrary'!U:U = "Y"), '4.HiCLibrary'!D:D, "")),
            "Awaiting Status"
        )
    )
)</f>
        <v/>
      </c>
      <c r="M781" s="181" t="s">
        <v>94</v>
      </c>
      <c r="N781" s="56" t="str" cm="1">
        <f t="array" aca="1" ref="N781" ca="1">IF(
    M781="N",
    "",
    IF(
        COUNTIFS('4.ONT'!E:E, B781, '4.ONT'!Q:Q, "Y") &gt; 0,
        _xlfn.TEXTJOIN(", ", TRUE, IF(('4.ONT'!E:E = B781) * ('4.ONT'!Q:Q = "Y"), '4.ONT'!D:D, "")),
        IF(
            COUNTIFS('4.ONT'!E:E, B781, '4.ONT'!P:P, "Y") &gt; 0,
            _xlfn.TEXTJOIN(", ", TRUE, IF(('4.ONT'!E:E = B781) * ('4.ONT'!P:P = "Y"), '4.ONT'!D:D, "")),
            "Awaiting Status"
        )
    )
)</f>
        <v/>
      </c>
      <c r="O781" s="181" t="s">
        <v>94</v>
      </c>
      <c r="P781" s="60" t="str" cm="1">
        <f t="array" aca="1" ref="P781" ca="1">IF(
    O781="N",
    "",
    IF(
        COUNTIFS('3.RNAExtractions'!E:E, B781, '3.RNAExtractions'!Z:Z, "Y") &gt; 0,
        _xlfn.TEXTJOIN(", ", TRUE, IF(('3.RNAExtractions'!E:E = B781) * ('3.RNAExtractions'!Z:Z = "Y"), '3.RNAExtractions'!D:D, "")),
        IF(
            COUNTIFS('3.RNAExtractions'!E:E, B781, '3.RNAExtractions'!Y:Y, "Y") &gt; 0,
            _xlfn.TEXTJOIN(", ", TRUE, IF(('3.RNAExtractions'!E:E = B781) * ('3.RNAExtractions'!Y:Y = "Y"), '3.RNAExtractions'!D:D, "")),
            "Awaiting Status"
        )
    )
)</f>
        <v/>
      </c>
      <c r="Q781" s="26" t="s">
        <v>94</v>
      </c>
      <c r="R781" s="60" t="str" cm="1">
        <f t="array" aca="1" ref="R781" ca="1">IF(
    Q781="N",
    "",
    IF(
        COUNTIFS('4.RNAIllumina'!E:E, B781, '4.RNAIllumina'!Y:Y, "Y") &gt; 0,
        _xlfn.TEXTJOIN(", ", TRUE, IF(('4.RNAIllumina'!E:E = B781) * ('4.RNAIllumina'!Y:Y = "Y"), '4.RNAIllumina'!D:D, "")),
        IF(
            COUNTIFS('4.RNAIllumina'!E:E, B781, '4.RNAIllumina'!X:X, "Y") &gt; 0,
            _xlfn.TEXTJOIN(", ", TRUE, IF(('4.RNAIllumina'!E:E = B781) * ('4.RNAIllumina'!X:X = "Y"), '4.RNAIllumina'!D:D, "")),
            "Awaiting Status"
        )
    )
)</f>
        <v/>
      </c>
      <c r="T781" s="6" t="str">
        <f ca="1">VLOOKUP($B781,'1.MetaData'!$B:$H,2,FALSE)</f>
        <v>OG780</v>
      </c>
      <c r="U781" s="7" t="str">
        <f ca="1">VLOOKUP($B781,'1.MetaData'!$B:$H,3,FALSE)</f>
        <v>Oxycheilinus digramma</v>
      </c>
      <c r="V781" s="7">
        <f ca="1">VLOOKUP($B781,'1.MetaData'!$B:$H,4,FALSE)</f>
        <v>0</v>
      </c>
      <c r="W781" s="6" t="str">
        <f ca="1">VLOOKUP($B781,'1.MetaData'!$B:$H,5,FALSE)</f>
        <v>Cass Williams / Lachlan Anderson</v>
      </c>
      <c r="X781" s="6" t="str">
        <f ca="1">VLOOKUP($B781,'1.MetaData'!$B:$H,6,FALSE)</f>
        <v>Yi-Kai Tea</v>
      </c>
      <c r="Z781"/>
    </row>
    <row r="782" spans="1:26" x14ac:dyDescent="0.25">
      <c r="A782" s="17">
        <v>781</v>
      </c>
      <c r="B782" s="3" t="str">
        <f t="shared" ca="1" si="14"/>
        <v>OG781</v>
      </c>
      <c r="C782" s="219" t="s">
        <v>109</v>
      </c>
      <c r="D782" s="4">
        <f ca="1">COUNTIF('2.Tissue'!C:C,B782)</f>
        <v>3</v>
      </c>
      <c r="E782" s="4">
        <f ca="1">COUNTIFS('3.DNAExtractions'!$E:$E,$B782,'3.DNAExtractions'!$D:$D,E$1)</f>
        <v>0</v>
      </c>
      <c r="F782" s="2" t="str" cm="1">
        <f t="array" aca="1" ref="F782" ca="1">IF(
    COUNTIFS('3.DNAExtractions'!E:E, B782, '3.DNAExtractions'!Y:Y, "Y") &gt; 0,
    _xlfn.TEXTJOIN(", ", TRUE, IF(('3.DNAExtractions'!E:E = B782) * ('3.DNAExtractions'!Y:Y = "Y"), '3.DNAExtractions'!D:D, "")),
    IF(
        COUNTIFS('3.DNAExtractions'!E:E, B782, '3.DNAExtractions'!X:X, "Y") &gt; 0,
        _xlfn.TEXTJOIN(", ", TRUE, IF(('3.DNAExtractions'!E:E = B782) * ('3.DNAExtractions'!X:X = "Y"), '3.DNAExtractions'!D:D, "")),
        "Awaiting Status"
    )
)</f>
        <v>Extraction - Nanobind</v>
      </c>
      <c r="G782" s="45" t="s">
        <v>94</v>
      </c>
      <c r="H782" s="8" t="str" cm="1">
        <f t="array" aca="1" ref="H782" ca="1">IF(
    G782="N",
    "",
    IF(
        COUNTIFS('4.Illumina'!E:E, B782, '4.Illumina'!R:R, "Y") &gt; 0,
        _xlfn.TEXTJOIN(", ", TRUE, IF(('4.Illumina'!E:E = B782) * ('4.Illumina'!R:R = "Y"), '4.Illumina'!D:D, "")),
        IF(
            COUNTIFS('4.Illumina'!E:E, B782, '4.Illumina'!Q:Q, "Y") &gt; 0,
            _xlfn.TEXTJOIN(", ", TRUE, IF(('4.Illumina'!E:E = B782) * ('4.Illumina'!Q:Q = "Y"), '4.Illumina'!D:D, "")),
            "Awaiting Status"
        )
    )
)</f>
        <v/>
      </c>
      <c r="I782" s="26" t="s">
        <v>92</v>
      </c>
      <c r="J782" s="56" t="str" cm="1">
        <f t="array" aca="1" ref="J782" ca="1">IF(
    I782="N",
    "",
    IF(
        COUNTIFS('4.PacBio'!E:E, B782, '4.PacBio'!W:W, "Y") &gt; 0,
        _xlfn.TEXTJOIN(", ", TRUE, IF(('4.PacBio'!E:E = B782) * ('4.PacBio'!W:W = "Y"), '4.PacBio'!D:D, "")),
        IF(
            COUNTIFS('4.PacBio'!E:E, B782, '4.PacBio'!V:V, "Y") &gt; 0,
            _xlfn.TEXTJOIN(", ", TRUE, IF(('4.PacBio'!E:E = B782) * ('4.PacBio'!V:V = "Y"), '4.PacBio'!D:D, "")),
            "Awaiting Status"
        )
    )
)</f>
        <v>Awaiting Status</v>
      </c>
      <c r="K782" s="26" t="s">
        <v>92</v>
      </c>
      <c r="L782" s="8" t="str" cm="1">
        <f t="array" aca="1" ref="L782" ca="1">IF(
    K782="N",
    "",
    IF(
        COUNTIFS('4.HiCLibrary'!E:E, B782, '4.HiCLibrary'!V:V, "Y") &gt; 0,
        _xlfn.TEXTJOIN(", ", TRUE, IF(('4.HiCLibrary'!E:E = B782) * ('4.HiCLibrary'!V:V = "Y"), '4.HiCLibrary'!D:D, "")),
        IF(
            COUNTIFS('4.HiCLibrary'!E:E, B782, '4.HiCLibrary'!U:U, "Y") &gt; 0,
            _xlfn.TEXTJOIN(", ", TRUE, IF(('4.HiCLibrary'!E:E = B782) * ('4.HiCLibrary'!U:U = "Y"), '4.HiCLibrary'!D:D, "")),
            "Awaiting Status"
        )
    )
)</f>
        <v>Awaiting Status</v>
      </c>
      <c r="M782" s="47"/>
      <c r="N782" s="56" t="str" cm="1">
        <f t="array" aca="1" ref="N782" ca="1">IF(
    M782="N",
    "",
    IF(
        COUNTIFS('4.ONT'!E:E, B782, '4.ONT'!Q:Q, "Y") &gt; 0,
        _xlfn.TEXTJOIN(", ", TRUE, IF(('4.ONT'!E:E = B782) * ('4.ONT'!Q:Q = "Y"), '4.ONT'!D:D, "")),
        IF(
            COUNTIFS('4.ONT'!E:E, B782, '4.ONT'!P:P, "Y") &gt; 0,
            _xlfn.TEXTJOIN(", ", TRUE, IF(('4.ONT'!E:E = B782) * ('4.ONT'!P:P = "Y"), '4.ONT'!D:D, "")),
            "Awaiting Status"
        )
    )
)</f>
        <v>Awaiting Status</v>
      </c>
      <c r="O782" s="26" t="s">
        <v>92</v>
      </c>
      <c r="P782" s="60" t="str" cm="1">
        <f t="array" aca="1" ref="P782" ca="1">IF(
    O782="N",
    "",
    IF(
        COUNTIFS('3.RNAExtractions'!E:E, B782, '3.RNAExtractions'!Z:Z, "Y") &gt; 0,
        _xlfn.TEXTJOIN(", ", TRUE, IF(('3.RNAExtractions'!E:E = B782) * ('3.RNAExtractions'!Z:Z = "Y"), '3.RNAExtractions'!D:D, "")),
        IF(
            COUNTIFS('3.RNAExtractions'!E:E, B782, '3.RNAExtractions'!Y:Y, "Y") &gt; 0,
            _xlfn.TEXTJOIN(", ", TRUE, IF(('3.RNAExtractions'!E:E = B782) * ('3.RNAExtractions'!Y:Y = "Y"), '3.RNAExtractions'!D:D, "")),
            "Awaiting Status"
        )
    )
)</f>
        <v>Awaiting Status</v>
      </c>
      <c r="Q782" s="26" t="s">
        <v>92</v>
      </c>
      <c r="R782" s="60" t="str" cm="1">
        <f t="array" aca="1" ref="R782" ca="1">IF(
    Q782="N",
    "",
    IF(
        COUNTIFS('4.RNAIllumina'!E:E, B782, '4.RNAIllumina'!Y:Y, "Y") &gt; 0,
        _xlfn.TEXTJOIN(", ", TRUE, IF(('4.RNAIllumina'!E:E = B782) * ('4.RNAIllumina'!Y:Y = "Y"), '4.RNAIllumina'!D:D, "")),
        IF(
            COUNTIFS('4.RNAIllumina'!E:E, B782, '4.RNAIllumina'!X:X, "Y") &gt; 0,
            _xlfn.TEXTJOIN(", ", TRUE, IF(('4.RNAIllumina'!E:E = B782) * ('4.RNAIllumina'!X:X = "Y"), '4.RNAIllumina'!D:D, "")),
            "Awaiting Status"
        )
    )
)</f>
        <v>Awaiting Status</v>
      </c>
      <c r="T782" s="6" t="str">
        <f ca="1">VLOOKUP($B782,'1.MetaData'!$B:$H,2,FALSE)</f>
        <v>OG781</v>
      </c>
      <c r="U782" s="7" t="str">
        <f ca="1">VLOOKUP($B782,'1.MetaData'!$B:$H,3,FALSE)</f>
        <v>Parupeneus multifasciatus</v>
      </c>
      <c r="V782" s="7" t="str">
        <f ca="1">VLOOKUP($B782,'1.MetaData'!$B:$H,4,FALSE)</f>
        <v>Pink goatfish</v>
      </c>
      <c r="W782" s="6" t="str">
        <f ca="1">VLOOKUP($B782,'1.MetaData'!$B:$H,5,FALSE)</f>
        <v>Cass Williams / Lachlan Anderson</v>
      </c>
      <c r="X782" s="6" t="str">
        <f ca="1">VLOOKUP($B782,'1.MetaData'!$B:$H,6,FALSE)</f>
        <v>Yi-Kai Tea</v>
      </c>
      <c r="Z782"/>
    </row>
    <row r="783" spans="1:26" hidden="1" x14ac:dyDescent="0.25">
      <c r="A783" s="17">
        <v>782</v>
      </c>
      <c r="B783" s="3" t="str">
        <f t="shared" ca="1" si="14"/>
        <v>OG782</v>
      </c>
      <c r="C783" s="219" t="s">
        <v>93</v>
      </c>
      <c r="D783" s="4">
        <f ca="1">COUNTIF('2.Tissue'!C:C,B783)</f>
        <v>3</v>
      </c>
      <c r="E783" s="4">
        <f ca="1">COUNTIFS('3.DNAExtractions'!$E:$E,$B783,'3.DNAExtractions'!$D:$D,E$1)</f>
        <v>1</v>
      </c>
      <c r="F783" s="2" t="str" cm="1">
        <f t="array" aca="1" ref="F783" ca="1">IF(
    COUNTIFS('3.DNAExtractions'!E:E, B783, '3.DNAExtractions'!Y:Y, "Y") &gt; 0,
    _xlfn.TEXTJOIN(", ", TRUE, IF(('3.DNAExtractions'!E:E = B783) * ('3.DNAExtractions'!Y:Y = "Y"), '3.DNAExtractions'!D:D, "")),
    IF(
        COUNTIFS('3.DNAExtractions'!E:E, B783, '3.DNAExtractions'!X:X, "Y") &gt; 0,
        _xlfn.TEXTJOIN(", ", TRUE, IF(('3.DNAExtractions'!E:E = B783) * ('3.DNAExtractions'!X:X = "Y"), '3.DNAExtractions'!D:D, "")),
        "Awaiting Status"
    )
)</f>
        <v>Extraction - DNeasy</v>
      </c>
      <c r="G783" s="45" t="s">
        <v>92</v>
      </c>
      <c r="H783" s="8" t="str" cm="1">
        <f t="array" aca="1" ref="H783" ca="1">IF(
    G783="N",
    "",
    IF(
        COUNTIFS('4.Illumina'!E:E, B783, '4.Illumina'!R:R, "Y") &gt; 0,
        _xlfn.TEXTJOIN(", ", TRUE, IF(('4.Illumina'!E:E = B783) * ('4.Illumina'!R:R = "Y"), '4.Illumina'!D:D, "")),
        IF(
            COUNTIFS('4.Illumina'!E:E, B783, '4.Illumina'!Q:Q, "Y") &gt; 0,
            _xlfn.TEXTJOIN(", ", TRUE, IF(('4.Illumina'!E:E = B783) * ('4.Illumina'!Q:Q = "Y"), '4.Illumina'!D:D, "")),
            "Awaiting Status"
        )
    )
)</f>
        <v>Sequenced</v>
      </c>
      <c r="I783" s="181" t="s">
        <v>94</v>
      </c>
      <c r="J783" s="56" t="str" cm="1">
        <f t="array" aca="1" ref="J783" ca="1">IF(
    I783="N",
    "",
    IF(
        COUNTIFS('4.PacBio'!E:E, B783, '4.PacBio'!W:W, "Y") &gt; 0,
        _xlfn.TEXTJOIN(", ", TRUE, IF(('4.PacBio'!E:E = B783) * ('4.PacBio'!W:W = "Y"), '4.PacBio'!D:D, "")),
        IF(
            COUNTIFS('4.PacBio'!E:E, B783, '4.PacBio'!V:V, "Y") &gt; 0,
            _xlfn.TEXTJOIN(", ", TRUE, IF(('4.PacBio'!E:E = B783) * ('4.PacBio'!V:V = "Y"), '4.PacBio'!D:D, "")),
            "Awaiting Status"
        )
    )
)</f>
        <v/>
      </c>
      <c r="K783" s="181" t="s">
        <v>94</v>
      </c>
      <c r="L783" s="8" t="str" cm="1">
        <f t="array" aca="1" ref="L783" ca="1">IF(
    K783="N",
    "",
    IF(
        COUNTIFS('4.HiCLibrary'!E:E, B783, '4.HiCLibrary'!V:V, "Y") &gt; 0,
        _xlfn.TEXTJOIN(", ", TRUE, IF(('4.HiCLibrary'!E:E = B783) * ('4.HiCLibrary'!V:V = "Y"), '4.HiCLibrary'!D:D, "")),
        IF(
            COUNTIFS('4.HiCLibrary'!E:E, B783, '4.HiCLibrary'!U:U, "Y") &gt; 0,
            _xlfn.TEXTJOIN(", ", TRUE, IF(('4.HiCLibrary'!E:E = B783) * ('4.HiCLibrary'!U:U = "Y"), '4.HiCLibrary'!D:D, "")),
            "Awaiting Status"
        )
    )
)</f>
        <v/>
      </c>
      <c r="M783" s="181" t="s">
        <v>94</v>
      </c>
      <c r="N783" s="56" t="str" cm="1">
        <f t="array" aca="1" ref="N783" ca="1">IF(
    M783="N",
    "",
    IF(
        COUNTIFS('4.ONT'!E:E, B783, '4.ONT'!Q:Q, "Y") &gt; 0,
        _xlfn.TEXTJOIN(", ", TRUE, IF(('4.ONT'!E:E = B783) * ('4.ONT'!Q:Q = "Y"), '4.ONT'!D:D, "")),
        IF(
            COUNTIFS('4.ONT'!E:E, B783, '4.ONT'!P:P, "Y") &gt; 0,
            _xlfn.TEXTJOIN(", ", TRUE, IF(('4.ONT'!E:E = B783) * ('4.ONT'!P:P = "Y"), '4.ONT'!D:D, "")),
            "Awaiting Status"
        )
    )
)</f>
        <v/>
      </c>
      <c r="O783" s="181" t="s">
        <v>94</v>
      </c>
      <c r="P783" s="60" t="str" cm="1">
        <f t="array" aca="1" ref="P783" ca="1">IF(
    O783="N",
    "",
    IF(
        COUNTIFS('3.RNAExtractions'!E:E, B783, '3.RNAExtractions'!Z:Z, "Y") &gt; 0,
        _xlfn.TEXTJOIN(", ", TRUE, IF(('3.RNAExtractions'!E:E = B783) * ('3.RNAExtractions'!Z:Z = "Y"), '3.RNAExtractions'!D:D, "")),
        IF(
            COUNTIFS('3.RNAExtractions'!E:E, B783, '3.RNAExtractions'!Y:Y, "Y") &gt; 0,
            _xlfn.TEXTJOIN(", ", TRUE, IF(('3.RNAExtractions'!E:E = B783) * ('3.RNAExtractions'!Y:Y = "Y"), '3.RNAExtractions'!D:D, "")),
            "Awaiting Status"
        )
    )
)</f>
        <v/>
      </c>
      <c r="Q783" s="26" t="s">
        <v>94</v>
      </c>
      <c r="R783" s="60" t="str" cm="1">
        <f t="array" aca="1" ref="R783" ca="1">IF(
    Q783="N",
    "",
    IF(
        COUNTIFS('4.RNAIllumina'!E:E, B783, '4.RNAIllumina'!Y:Y, "Y") &gt; 0,
        _xlfn.TEXTJOIN(", ", TRUE, IF(('4.RNAIllumina'!E:E = B783) * ('4.RNAIllumina'!Y:Y = "Y"), '4.RNAIllumina'!D:D, "")),
        IF(
            COUNTIFS('4.RNAIllumina'!E:E, B783, '4.RNAIllumina'!X:X, "Y") &gt; 0,
            _xlfn.TEXTJOIN(", ", TRUE, IF(('4.RNAIllumina'!E:E = B783) * ('4.RNAIllumina'!X:X = "Y"), '4.RNAIllumina'!D:D, "")),
            "Awaiting Status"
        )
    )
)</f>
        <v/>
      </c>
      <c r="T783" s="6" t="str">
        <f ca="1">VLOOKUP($B783,'1.MetaData'!$B:$H,2,FALSE)</f>
        <v>OG782</v>
      </c>
      <c r="U783" s="7" t="str">
        <f ca="1">VLOOKUP($B783,'1.MetaData'!$B:$H,3,FALSE)</f>
        <v>Thalassoma jansenii</v>
      </c>
      <c r="V783" s="7">
        <f ca="1">VLOOKUP($B783,'1.MetaData'!$B:$H,4,FALSE)</f>
        <v>0</v>
      </c>
      <c r="W783" s="6" t="str">
        <f ca="1">VLOOKUP($B783,'1.MetaData'!$B:$H,5,FALSE)</f>
        <v>Cass Williams / Lachlan Anderson</v>
      </c>
      <c r="X783" s="6" t="str">
        <f ca="1">VLOOKUP($B783,'1.MetaData'!$B:$H,6,FALSE)</f>
        <v>Yi-Kai Tea</v>
      </c>
      <c r="Z783"/>
    </row>
    <row r="784" spans="1:26" hidden="1" x14ac:dyDescent="0.25">
      <c r="A784" s="17">
        <v>783</v>
      </c>
      <c r="B784" s="3" t="str">
        <f t="shared" ca="1" si="14"/>
        <v>OG783</v>
      </c>
      <c r="C784" s="219" t="s">
        <v>93</v>
      </c>
      <c r="D784" s="4">
        <f ca="1">COUNTIF('2.Tissue'!C:C,B784)</f>
        <v>4</v>
      </c>
      <c r="E784" s="4">
        <f ca="1">COUNTIFS('3.DNAExtractions'!$E:$E,$B784,'3.DNAExtractions'!$D:$D,E$1)</f>
        <v>1</v>
      </c>
      <c r="F784" s="2" t="str" cm="1">
        <f t="array" aca="1" ref="F784" ca="1">IF(
    COUNTIFS('3.DNAExtractions'!E:E, B784, '3.DNAExtractions'!Y:Y, "Y") &gt; 0,
    _xlfn.TEXTJOIN(", ", TRUE, IF(('3.DNAExtractions'!E:E = B784) * ('3.DNAExtractions'!Y:Y = "Y"), '3.DNAExtractions'!D:D, "")),
    IF(
        COUNTIFS('3.DNAExtractions'!E:E, B784, '3.DNAExtractions'!X:X, "Y") &gt; 0,
        _xlfn.TEXTJOIN(", ", TRUE, IF(('3.DNAExtractions'!E:E = B784) * ('3.DNAExtractions'!X:X = "Y"), '3.DNAExtractions'!D:D, "")),
        "Awaiting Status"
    )
)</f>
        <v>Extracted</v>
      </c>
      <c r="G784" s="45" t="s">
        <v>92</v>
      </c>
      <c r="H784" s="8" t="str" cm="1">
        <f t="array" aca="1" ref="H784" ca="1">IF(
    G784="N",
    "",
    IF(
        COUNTIFS('4.Illumina'!E:E, B784, '4.Illumina'!R:R, "Y") &gt; 0,
        _xlfn.TEXTJOIN(", ", TRUE, IF(('4.Illumina'!E:E = B784) * ('4.Illumina'!R:R = "Y"), '4.Illumina'!D:D, "")),
        IF(
            COUNTIFS('4.Illumina'!E:E, B784, '4.Illumina'!Q:Q, "Y") &gt; 0,
            _xlfn.TEXTJOIN(", ", TRUE, IF(('4.Illumina'!E:E = B784) * ('4.Illumina'!Q:Q = "Y"), '4.Illumina'!D:D, "")),
            "Awaiting Status"
        )
    )
)</f>
        <v>Sequenced</v>
      </c>
      <c r="I784" s="181" t="s">
        <v>94</v>
      </c>
      <c r="J784" s="56" t="str" cm="1">
        <f t="array" aca="1" ref="J784" ca="1">IF(
    I784="N",
    "",
    IF(
        COUNTIFS('4.PacBio'!E:E, B784, '4.PacBio'!W:W, "Y") &gt; 0,
        _xlfn.TEXTJOIN(", ", TRUE, IF(('4.PacBio'!E:E = B784) * ('4.PacBio'!W:W = "Y"), '4.PacBio'!D:D, "")),
        IF(
            COUNTIFS('4.PacBio'!E:E, B784, '4.PacBio'!V:V, "Y") &gt; 0,
            _xlfn.TEXTJOIN(", ", TRUE, IF(('4.PacBio'!E:E = B784) * ('4.PacBio'!V:V = "Y"), '4.PacBio'!D:D, "")),
            "Awaiting Status"
        )
    )
)</f>
        <v/>
      </c>
      <c r="K784" s="181" t="s">
        <v>94</v>
      </c>
      <c r="L784" s="8" t="str" cm="1">
        <f t="array" aca="1" ref="L784" ca="1">IF(
    K784="N",
    "",
    IF(
        COUNTIFS('4.HiCLibrary'!E:E, B784, '4.HiCLibrary'!V:V, "Y") &gt; 0,
        _xlfn.TEXTJOIN(", ", TRUE, IF(('4.HiCLibrary'!E:E = B784) * ('4.HiCLibrary'!V:V = "Y"), '4.HiCLibrary'!D:D, "")),
        IF(
            COUNTIFS('4.HiCLibrary'!E:E, B784, '4.HiCLibrary'!U:U, "Y") &gt; 0,
            _xlfn.TEXTJOIN(", ", TRUE, IF(('4.HiCLibrary'!E:E = B784) * ('4.HiCLibrary'!U:U = "Y"), '4.HiCLibrary'!D:D, "")),
            "Awaiting Status"
        )
    )
)</f>
        <v/>
      </c>
      <c r="M784" s="181" t="s">
        <v>94</v>
      </c>
      <c r="N784" s="56" t="str" cm="1">
        <f t="array" aca="1" ref="N784" ca="1">IF(
    M784="N",
    "",
    IF(
        COUNTIFS('4.ONT'!E:E, B784, '4.ONT'!Q:Q, "Y") &gt; 0,
        _xlfn.TEXTJOIN(", ", TRUE, IF(('4.ONT'!E:E = B784) * ('4.ONT'!Q:Q = "Y"), '4.ONT'!D:D, "")),
        IF(
            COUNTIFS('4.ONT'!E:E, B784, '4.ONT'!P:P, "Y") &gt; 0,
            _xlfn.TEXTJOIN(", ", TRUE, IF(('4.ONT'!E:E = B784) * ('4.ONT'!P:P = "Y"), '4.ONT'!D:D, "")),
            "Awaiting Status"
        )
    )
)</f>
        <v/>
      </c>
      <c r="O784" s="181" t="s">
        <v>94</v>
      </c>
      <c r="P784" s="60" t="str" cm="1">
        <f t="array" aca="1" ref="P784" ca="1">IF(
    O784="N",
    "",
    IF(
        COUNTIFS('3.RNAExtractions'!E:E, B784, '3.RNAExtractions'!Z:Z, "Y") &gt; 0,
        _xlfn.TEXTJOIN(", ", TRUE, IF(('3.RNAExtractions'!E:E = B784) * ('3.RNAExtractions'!Z:Z = "Y"), '3.RNAExtractions'!D:D, "")),
        IF(
            COUNTIFS('3.RNAExtractions'!E:E, B784, '3.RNAExtractions'!Y:Y, "Y") &gt; 0,
            _xlfn.TEXTJOIN(", ", TRUE, IF(('3.RNAExtractions'!E:E = B784) * ('3.RNAExtractions'!Y:Y = "Y"), '3.RNAExtractions'!D:D, "")),
            "Awaiting Status"
        )
    )
)</f>
        <v/>
      </c>
      <c r="Q784" s="26" t="s">
        <v>94</v>
      </c>
      <c r="R784" s="60" t="str" cm="1">
        <f t="array" aca="1" ref="R784" ca="1">IF(
    Q784="N",
    "",
    IF(
        COUNTIFS('4.RNAIllumina'!E:E, B784, '4.RNAIllumina'!Y:Y, "Y") &gt; 0,
        _xlfn.TEXTJOIN(", ", TRUE, IF(('4.RNAIllumina'!E:E = B784) * ('4.RNAIllumina'!Y:Y = "Y"), '4.RNAIllumina'!D:D, "")),
        IF(
            COUNTIFS('4.RNAIllumina'!E:E, B784, '4.RNAIllumina'!X:X, "Y") &gt; 0,
            _xlfn.TEXTJOIN(", ", TRUE, IF(('4.RNAIllumina'!E:E = B784) * ('4.RNAIllumina'!X:X = "Y"), '4.RNAIllumina'!D:D, "")),
            "Awaiting Status"
        )
    )
)</f>
        <v/>
      </c>
      <c r="T784" s="6" t="str">
        <f ca="1">VLOOKUP($B784,'1.MetaData'!$B:$H,2,FALSE)</f>
        <v>OG783</v>
      </c>
      <c r="U784" s="7" t="str">
        <f ca="1">VLOOKUP($B784,'1.MetaData'!$B:$H,3,FALSE)</f>
        <v>Thalassoma lutescens</v>
      </c>
      <c r="V784" s="7">
        <f ca="1">VLOOKUP($B784,'1.MetaData'!$B:$H,4,FALSE)</f>
        <v>0</v>
      </c>
      <c r="W784" s="6" t="str">
        <f ca="1">VLOOKUP($B784,'1.MetaData'!$B:$H,5,FALSE)</f>
        <v>Tim Bennett</v>
      </c>
      <c r="X784" s="6" t="str">
        <f ca="1">VLOOKUP($B784,'1.MetaData'!$B:$H,6,FALSE)</f>
        <v>Yi-Kai Tea</v>
      </c>
      <c r="Z784"/>
    </row>
    <row r="785" spans="1:26" x14ac:dyDescent="0.25">
      <c r="A785" s="17">
        <v>784</v>
      </c>
      <c r="B785" s="3" t="str">
        <f t="shared" ca="1" si="14"/>
        <v>OG784</v>
      </c>
      <c r="C785" s="219" t="s">
        <v>91</v>
      </c>
      <c r="D785" s="4">
        <f ca="1">COUNTIF('2.Tissue'!C:C,B785)</f>
        <v>1</v>
      </c>
      <c r="E785" s="4">
        <f ca="1">COUNTIFS('3.DNAExtractions'!$E:$E,$B785,'3.DNAExtractions'!$D:$D,E$1)</f>
        <v>1</v>
      </c>
      <c r="F785" s="2" t="str" cm="1">
        <f t="array" aca="1" ref="F785" ca="1">IF(
    COUNTIFS('3.DNAExtractions'!E:E, B785, '3.DNAExtractions'!Y:Y, "Y") &gt; 0,
    _xlfn.TEXTJOIN(", ", TRUE, IF(('3.DNAExtractions'!E:E = B785) * ('3.DNAExtractions'!Y:Y = "Y"), '3.DNAExtractions'!D:D, "")),
    IF(
        COUNTIFS('3.DNAExtractions'!E:E, B785, '3.DNAExtractions'!X:X, "Y") &gt; 0,
        _xlfn.TEXTJOIN(", ", TRUE, IF(('3.DNAExtractions'!E:E = B785) * ('3.DNAExtractions'!X:X = "Y"), '3.DNAExtractions'!D:D, "")),
        "Awaiting Status"
    )
)</f>
        <v>Extracted</v>
      </c>
      <c r="G785" s="45" t="s">
        <v>94</v>
      </c>
      <c r="H785" s="8" t="str" cm="1">
        <f t="array" aca="1" ref="H785" ca="1">IF(
    G785="N",
    "",
    IF(
        COUNTIFS('4.Illumina'!E:E, B785, '4.Illumina'!R:R, "Y") &gt; 0,
        _xlfn.TEXTJOIN(", ", TRUE, IF(('4.Illumina'!E:E = B785) * ('4.Illumina'!R:R = "Y"), '4.Illumina'!D:D, "")),
        IF(
            COUNTIFS('4.Illumina'!E:E, B785, '4.Illumina'!Q:Q, "Y") &gt; 0,
            _xlfn.TEXTJOIN(", ", TRUE, IF(('4.Illumina'!E:E = B785) * ('4.Illumina'!Q:Q = "Y"), '4.Illumina'!D:D, "")),
            "Awaiting Status"
        )
    )
)</f>
        <v/>
      </c>
      <c r="I785" s="26" t="s">
        <v>92</v>
      </c>
      <c r="J785" s="56" t="str" cm="1">
        <f t="array" aca="1" ref="J785" ca="1">IF(
    I785="N",
    "",
    IF(
        COUNTIFS('4.PacBio'!E:E, B785, '4.PacBio'!W:W, "Y") &gt; 0,
        _xlfn.TEXTJOIN(", ", TRUE, IF(('4.PacBio'!E:E = B785) * ('4.PacBio'!W:W = "Y"), '4.PacBio'!D:D, "")),
        IF(
            COUNTIFS('4.PacBio'!E:E, B785, '4.PacBio'!V:V, "Y") &gt; 0,
            _xlfn.TEXTJOIN(", ", TRUE, IF(('4.PacBio'!E:E = B785) * ('4.PacBio'!V:V = "Y"), '4.PacBio'!D:D, "")),
            "Awaiting Status"
        )
    )
)</f>
        <v>Sequenced</v>
      </c>
      <c r="K785" s="26" t="s">
        <v>92</v>
      </c>
      <c r="L785" s="8" t="str" cm="1">
        <f t="array" aca="1" ref="L785" ca="1">IF(
    K785="N",
    "",
    IF(
        COUNTIFS('4.HiCLibrary'!E:E, B785, '4.HiCLibrary'!V:V, "Y") &gt; 0,
        _xlfn.TEXTJOIN(", ", TRUE, IF(('4.HiCLibrary'!E:E = B785) * ('4.HiCLibrary'!V:V = "Y"), '4.HiCLibrary'!D:D, "")),
        IF(
            COUNTIFS('4.HiCLibrary'!E:E, B785, '4.HiCLibrary'!U:U, "Y") &gt; 0,
            _xlfn.TEXTJOIN(", ", TRUE, IF(('4.HiCLibrary'!E:E = B785) * ('4.HiCLibrary'!U:U = "Y"), '4.HiCLibrary'!D:D, "")),
            "Awaiting Status"
        )
    )
)</f>
        <v>Awaiting Status</v>
      </c>
      <c r="M785" s="47"/>
      <c r="N785" s="56" t="str" cm="1">
        <f t="array" aca="1" ref="N785" ca="1">IF(
    M785="N",
    "",
    IF(
        COUNTIFS('4.ONT'!E:E, B785, '4.ONT'!Q:Q, "Y") &gt; 0,
        _xlfn.TEXTJOIN(", ", TRUE, IF(('4.ONT'!E:E = B785) * ('4.ONT'!Q:Q = "Y"), '4.ONT'!D:D, "")),
        IF(
            COUNTIFS('4.ONT'!E:E, B785, '4.ONT'!P:P, "Y") &gt; 0,
            _xlfn.TEXTJOIN(", ", TRUE, IF(('4.ONT'!E:E = B785) * ('4.ONT'!P:P = "Y"), '4.ONT'!D:D, "")),
            "Awaiting Status"
        )
    )
)</f>
        <v>Awaiting Status</v>
      </c>
      <c r="O785" s="26" t="s">
        <v>92</v>
      </c>
      <c r="P785" s="60" t="str" cm="1">
        <f t="array" aca="1" ref="P785" ca="1">IF(
    O785="N",
    "",
    IF(
        COUNTIFS('3.RNAExtractions'!E:E, B785, '3.RNAExtractions'!Z:Z, "Y") &gt; 0,
        _xlfn.TEXTJOIN(", ", TRUE, IF(('3.RNAExtractions'!E:E = B785) * ('3.RNAExtractions'!Z:Z = "Y"), '3.RNAExtractions'!D:D, "")),
        IF(
            COUNTIFS('3.RNAExtractions'!E:E, B785, '3.RNAExtractions'!Y:Y, "Y") &gt; 0,
            _xlfn.TEXTJOIN(", ", TRUE, IF(('3.RNAExtractions'!E:E = B785) * ('3.RNAExtractions'!Y:Y = "Y"), '3.RNAExtractions'!D:D, "")),
            "Awaiting Status"
        )
    )
)</f>
        <v>Awaiting Status</v>
      </c>
      <c r="Q785" s="26" t="s">
        <v>92</v>
      </c>
      <c r="R785" s="60" t="str" cm="1">
        <f t="array" aca="1" ref="R785" ca="1">IF(
    Q785="N",
    "",
    IF(
        COUNTIFS('4.RNAIllumina'!E:E, B785, '4.RNAIllumina'!Y:Y, "Y") &gt; 0,
        _xlfn.TEXTJOIN(", ", TRUE, IF(('4.RNAIllumina'!E:E = B785) * ('4.RNAIllumina'!Y:Y = "Y"), '4.RNAIllumina'!D:D, "")),
        IF(
            COUNTIFS('4.RNAIllumina'!E:E, B785, '4.RNAIllumina'!X:X, "Y") &gt; 0,
            _xlfn.TEXTJOIN(", ", TRUE, IF(('4.RNAIllumina'!E:E = B785) * ('4.RNAIllumina'!X:X = "Y"), '4.RNAIllumina'!D:D, "")),
            "Awaiting Status"
        )
    )
)</f>
        <v>Awaiting Status</v>
      </c>
      <c r="T785" s="6" t="str">
        <f ca="1">VLOOKUP($B785,'1.MetaData'!$B:$H,2,FALSE)</f>
        <v>OG784</v>
      </c>
      <c r="U785" s="7" t="str">
        <f ca="1">VLOOKUP($B785,'1.MetaData'!$B:$H,3,FALSE)</f>
        <v>Prognathodes geminus</v>
      </c>
      <c r="V785" s="7">
        <f ca="1">VLOOKUP($B785,'1.MetaData'!$B:$H,4,FALSE)</f>
        <v>0</v>
      </c>
      <c r="W785" s="6" t="str">
        <f ca="1">VLOOKUP($B785,'1.MetaData'!$B:$H,5,FALSE)</f>
        <v>Tim Bennett</v>
      </c>
      <c r="X785" s="6" t="str">
        <f ca="1">VLOOKUP($B785,'1.MetaData'!$B:$H,6,FALSE)</f>
        <v>Yi-Kai Tea</v>
      </c>
      <c r="Z785"/>
    </row>
    <row r="786" spans="1:26" x14ac:dyDescent="0.25">
      <c r="A786" s="17">
        <v>785</v>
      </c>
      <c r="B786" s="3" t="str">
        <f t="shared" ca="1" si="14"/>
        <v>OG785</v>
      </c>
      <c r="C786" s="219" t="s">
        <v>106</v>
      </c>
      <c r="D786" s="4">
        <f ca="1">COUNTIF('2.Tissue'!C:C,B786)</f>
        <v>2</v>
      </c>
      <c r="E786" s="4">
        <f ca="1">COUNTIFS('3.DNAExtractions'!$E:$E,$B786,'3.DNAExtractions'!$D:$D,E$1)</f>
        <v>1</v>
      </c>
      <c r="F786" s="2" t="str" cm="1">
        <f t="array" aca="1" ref="F786" ca="1">IF(
    COUNTIFS('3.DNAExtractions'!E:E, B786, '3.DNAExtractions'!Y:Y, "Y") &gt; 0,
    _xlfn.TEXTJOIN(", ", TRUE, IF(('3.DNAExtractions'!E:E = B786) * ('3.DNAExtractions'!Y:Y = "Y"), '3.DNAExtractions'!D:D, "")),
    IF(
        COUNTIFS('3.DNAExtractions'!E:E, B786, '3.DNAExtractions'!X:X, "Y") &gt; 0,
        _xlfn.TEXTJOIN(", ", TRUE, IF(('3.DNAExtractions'!E:E = B786) * ('3.DNAExtractions'!X:X = "Y"), '3.DNAExtractions'!D:D, "")),
        "Awaiting Status"
    )
)</f>
        <v>Extracted</v>
      </c>
      <c r="G786" s="45" t="s">
        <v>94</v>
      </c>
      <c r="H786" s="8" t="str" cm="1">
        <f t="array" aca="1" ref="H786" ca="1">IF(
    G786="N",
    "",
    IF(
        COUNTIFS('4.Illumina'!E:E, B786, '4.Illumina'!R:R, "Y") &gt; 0,
        _xlfn.TEXTJOIN(", ", TRUE, IF(('4.Illumina'!E:E = B786) * ('4.Illumina'!R:R = "Y"), '4.Illumina'!D:D, "")),
        IF(
            COUNTIFS('4.Illumina'!E:E, B786, '4.Illumina'!Q:Q, "Y") &gt; 0,
            _xlfn.TEXTJOIN(", ", TRUE, IF(('4.Illumina'!E:E = B786) * ('4.Illumina'!Q:Q = "Y"), '4.Illumina'!D:D, "")),
            "Awaiting Status"
        )
    )
)</f>
        <v/>
      </c>
      <c r="I786" s="26" t="s">
        <v>92</v>
      </c>
      <c r="J786" s="56" t="str" cm="1">
        <f t="array" aca="1" ref="J786" ca="1">IF(
    I786="N",
    "",
    IF(
        COUNTIFS('4.PacBio'!E:E, B786, '4.PacBio'!W:W, "Y") &gt; 0,
        _xlfn.TEXTJOIN(", ", TRUE, IF(('4.PacBio'!E:E = B786) * ('4.PacBio'!W:W = "Y"), '4.PacBio'!D:D, "")),
        IF(
            COUNTIFS('4.PacBio'!E:E, B786, '4.PacBio'!V:V, "Y") &gt; 0,
            _xlfn.TEXTJOIN(", ", TRUE, IF(('4.PacBio'!E:E = B786) * ('4.PacBio'!V:V = "Y"), '4.PacBio'!D:D, "")),
            "Awaiting Status"
        )
    )
)</f>
        <v>Sequenced</v>
      </c>
      <c r="K786" s="26" t="s">
        <v>92</v>
      </c>
      <c r="L786" s="8" t="str" cm="1">
        <f t="array" aca="1" ref="L786" ca="1">IF(
    K786="N",
    "",
    IF(
        COUNTIFS('4.HiCLibrary'!E:E, B786, '4.HiCLibrary'!V:V, "Y") &gt; 0,
        _xlfn.TEXTJOIN(", ", TRUE, IF(('4.HiCLibrary'!E:E = B786) * ('4.HiCLibrary'!V:V = "Y"), '4.HiCLibrary'!D:D, "")),
        IF(
            COUNTIFS('4.HiCLibrary'!E:E, B786, '4.HiCLibrary'!U:U, "Y") &gt; 0,
            _xlfn.TEXTJOIN(", ", TRUE, IF(('4.HiCLibrary'!E:E = B786) * ('4.HiCLibrary'!U:U = "Y"), '4.HiCLibrary'!D:D, "")),
            "Awaiting Status"
        )
    )
)</f>
        <v>Awaiting Status</v>
      </c>
      <c r="M786" s="47"/>
      <c r="N786" s="56" t="str" cm="1">
        <f t="array" aca="1" ref="N786" ca="1">IF(
    M786="N",
    "",
    IF(
        COUNTIFS('4.ONT'!E:E, B786, '4.ONT'!Q:Q, "Y") &gt; 0,
        _xlfn.TEXTJOIN(", ", TRUE, IF(('4.ONT'!E:E = B786) * ('4.ONT'!Q:Q = "Y"), '4.ONT'!D:D, "")),
        IF(
            COUNTIFS('4.ONT'!E:E, B786, '4.ONT'!P:P, "Y") &gt; 0,
            _xlfn.TEXTJOIN(", ", TRUE, IF(('4.ONT'!E:E = B786) * ('4.ONT'!P:P = "Y"), '4.ONT'!D:D, "")),
            "Awaiting Status"
        )
    )
)</f>
        <v>Awaiting Status</v>
      </c>
      <c r="O786" s="26" t="s">
        <v>92</v>
      </c>
      <c r="P786" s="60" t="str" cm="1">
        <f t="array" aca="1" ref="P786" ca="1">IF(
    O786="N",
    "",
    IF(
        COUNTIFS('3.RNAExtractions'!E:E, B786, '3.RNAExtractions'!Z:Z, "Y") &gt; 0,
        _xlfn.TEXTJOIN(", ", TRUE, IF(('3.RNAExtractions'!E:E = B786) * ('3.RNAExtractions'!Z:Z = "Y"), '3.RNAExtractions'!D:D, "")),
        IF(
            COUNTIFS('3.RNAExtractions'!E:E, B786, '3.RNAExtractions'!Y:Y, "Y") &gt; 0,
            _xlfn.TEXTJOIN(", ", TRUE, IF(('3.RNAExtractions'!E:E = B786) * ('3.RNAExtractions'!Y:Y = "Y"), '3.RNAExtractions'!D:D, "")),
            "Awaiting Status"
        )
    )
)</f>
        <v>Awaiting Status</v>
      </c>
      <c r="Q786" s="26" t="s">
        <v>92</v>
      </c>
      <c r="R786" s="60" t="str" cm="1">
        <f t="array" aca="1" ref="R786" ca="1">IF(
    Q786="N",
    "",
    IF(
        COUNTIFS('4.RNAIllumina'!E:E, B786, '4.RNAIllumina'!Y:Y, "Y") &gt; 0,
        _xlfn.TEXTJOIN(", ", TRUE, IF(('4.RNAIllumina'!E:E = B786) * ('4.RNAIllumina'!Y:Y = "Y"), '4.RNAIllumina'!D:D, "")),
        IF(
            COUNTIFS('4.RNAIllumina'!E:E, B786, '4.RNAIllumina'!X:X, "Y") &gt; 0,
            _xlfn.TEXTJOIN(", ", TRUE, IF(('4.RNAIllumina'!E:E = B786) * ('4.RNAIllumina'!X:X = "Y"), '4.RNAIllumina'!D:D, "")),
            "Awaiting Status"
        )
    )
)</f>
        <v>Awaiting Status</v>
      </c>
      <c r="T786" s="6" t="str">
        <f ca="1">VLOOKUP($B786,'1.MetaData'!$B:$H,2,FALSE)</f>
        <v>OG785</v>
      </c>
      <c r="U786" s="7" t="str">
        <f ca="1">VLOOKUP($B786,'1.MetaData'!$B:$H,3,FALSE)</f>
        <v>Odontanthias borbonius</v>
      </c>
      <c r="V786" s="7">
        <f ca="1">VLOOKUP($B786,'1.MetaData'!$B:$H,4,FALSE)</f>
        <v>0</v>
      </c>
      <c r="W786" s="6" t="str">
        <f ca="1">VLOOKUP($B786,'1.MetaData'!$B:$H,5,FALSE)</f>
        <v>Tim Bennett</v>
      </c>
      <c r="X786" s="6" t="str">
        <f ca="1">VLOOKUP($B786,'1.MetaData'!$B:$H,6,FALSE)</f>
        <v>Yi-Kai Tea</v>
      </c>
      <c r="Z786"/>
    </row>
    <row r="787" spans="1:26" hidden="1" x14ac:dyDescent="0.25">
      <c r="A787" s="17">
        <v>786</v>
      </c>
      <c r="B787" s="3" t="str">
        <f t="shared" ca="1" si="14"/>
        <v>OG786</v>
      </c>
      <c r="C787" s="219" t="s">
        <v>111</v>
      </c>
      <c r="D787" s="4">
        <f ca="1">COUNTIF('2.Tissue'!C:C,B787)</f>
        <v>2</v>
      </c>
      <c r="E787" s="4">
        <f ca="1">COUNTIFS('3.DNAExtractions'!$E:$E,$B787,'3.DNAExtractions'!$D:$D,E$1)</f>
        <v>0</v>
      </c>
      <c r="F787" s="2" t="str" cm="1">
        <f t="array" aca="1" ref="F787" ca="1">IF(
    COUNTIFS('3.DNAExtractions'!E:E, B787, '3.DNAExtractions'!Y:Y, "Y") &gt; 0,
    _xlfn.TEXTJOIN(", ", TRUE, IF(('3.DNAExtractions'!E:E = B787) * ('3.DNAExtractions'!Y:Y = "Y"), '3.DNAExtractions'!D:D, "")),
    IF(
        COUNTIFS('3.DNAExtractions'!E:E, B787, '3.DNAExtractions'!X:X, "Y") &gt; 0,
        _xlfn.TEXTJOIN(", ", TRUE, IF(('3.DNAExtractions'!E:E = B787) * ('3.DNAExtractions'!X:X = "Y"), '3.DNAExtractions'!D:D, "")),
        "Awaiting Status"
    )
)</f>
        <v>Awaiting Status</v>
      </c>
      <c r="G787" s="45"/>
      <c r="H787" s="8" t="str" cm="1">
        <f t="array" aca="1" ref="H787" ca="1">IF(
    G787="N",
    "",
    IF(
        COUNTIFS('4.Illumina'!E:E, B787, '4.Illumina'!R:R, "Y") &gt; 0,
        _xlfn.TEXTJOIN(", ", TRUE, IF(('4.Illumina'!E:E = B787) * ('4.Illumina'!R:R = "Y"), '4.Illumina'!D:D, "")),
        IF(
            COUNTIFS('4.Illumina'!E:E, B787, '4.Illumina'!Q:Q, "Y") &gt; 0,
            _xlfn.TEXTJOIN(", ", TRUE, IF(('4.Illumina'!E:E = B787) * ('4.Illumina'!Q:Q = "Y"), '4.Illumina'!D:D, "")),
            "Awaiting Status"
        )
    )
)</f>
        <v>Awaiting Status</v>
      </c>
      <c r="J787" s="56" t="str" cm="1">
        <f t="array" aca="1" ref="J787" ca="1">IF(
    I787="N",
    "",
    IF(
        COUNTIFS('4.PacBio'!E:E, B787, '4.PacBio'!W:W, "Y") &gt; 0,
        _xlfn.TEXTJOIN(", ", TRUE, IF(('4.PacBio'!E:E = B787) * ('4.PacBio'!W:W = "Y"), '4.PacBio'!D:D, "")),
        IF(
            COUNTIFS('4.PacBio'!E:E, B787, '4.PacBio'!V:V, "Y") &gt; 0,
            _xlfn.TEXTJOIN(", ", TRUE, IF(('4.PacBio'!E:E = B787) * ('4.PacBio'!V:V = "Y"), '4.PacBio'!D:D, "")),
            "Awaiting Status"
        )
    )
)</f>
        <v>Awaiting Status</v>
      </c>
      <c r="L787" s="8" t="str" cm="1">
        <f t="array" aca="1" ref="L787" ca="1">IF(
    K787="N",
    "",
    IF(
        COUNTIFS('4.HiCLibrary'!E:E, B787, '4.HiCLibrary'!V:V, "Y") &gt; 0,
        _xlfn.TEXTJOIN(", ", TRUE, IF(('4.HiCLibrary'!E:E = B787) * ('4.HiCLibrary'!V:V = "Y"), '4.HiCLibrary'!D:D, "")),
        IF(
            COUNTIFS('4.HiCLibrary'!E:E, B787, '4.HiCLibrary'!U:U, "Y") &gt; 0,
            _xlfn.TEXTJOIN(", ", TRUE, IF(('4.HiCLibrary'!E:E = B787) * ('4.HiCLibrary'!U:U = "Y"), '4.HiCLibrary'!D:D, "")),
            "Awaiting Status"
        )
    )
)</f>
        <v>Awaiting Status</v>
      </c>
      <c r="M787" s="47"/>
      <c r="N787" s="56" t="str" cm="1">
        <f t="array" aca="1" ref="N787" ca="1">IF(
    M787="N",
    "",
    IF(
        COUNTIFS('4.ONT'!E:E, B787, '4.ONT'!Q:Q, "Y") &gt; 0,
        _xlfn.TEXTJOIN(", ", TRUE, IF(('4.ONT'!E:E = B787) * ('4.ONT'!Q:Q = "Y"), '4.ONT'!D:D, "")),
        IF(
            COUNTIFS('4.ONT'!E:E, B787, '4.ONT'!P:P, "Y") &gt; 0,
            _xlfn.TEXTJOIN(", ", TRUE, IF(('4.ONT'!E:E = B787) * ('4.ONT'!P:P = "Y"), '4.ONT'!D:D, "")),
            "Awaiting Status"
        )
    )
)</f>
        <v>Awaiting Status</v>
      </c>
      <c r="O787" s="60"/>
      <c r="P787" s="60" t="str" cm="1">
        <f t="array" aca="1" ref="P787" ca="1">IF(
    O787="N",
    "",
    IF(
        COUNTIFS('3.RNAExtractions'!E:E, B787, '3.RNAExtractions'!Z:Z, "Y") &gt; 0,
        _xlfn.TEXTJOIN(", ", TRUE, IF(('3.RNAExtractions'!E:E = B787) * ('3.RNAExtractions'!Z:Z = "Y"), '3.RNAExtractions'!D:D, "")),
        IF(
            COUNTIFS('3.RNAExtractions'!E:E, B787, '3.RNAExtractions'!Y:Y, "Y") &gt; 0,
            _xlfn.TEXTJOIN(", ", TRUE, IF(('3.RNAExtractions'!E:E = B787) * ('3.RNAExtractions'!Y:Y = "Y"), '3.RNAExtractions'!D:D, "")),
            "Awaiting Status"
        )
    )
)</f>
        <v>Awaiting Status</v>
      </c>
      <c r="Q787" s="60"/>
      <c r="R787" s="60" t="str" cm="1">
        <f t="array" aca="1" ref="R787" ca="1">IF(
    Q787="N",
    "",
    IF(
        COUNTIFS('4.RNAIllumina'!E:E, B787, '4.RNAIllumina'!Y:Y, "Y") &gt; 0,
        _xlfn.TEXTJOIN(", ", TRUE, IF(('4.RNAIllumina'!E:E = B787) * ('4.RNAIllumina'!Y:Y = "Y"), '4.RNAIllumina'!D:D, "")),
        IF(
            COUNTIFS('4.RNAIllumina'!E:E, B787, '4.RNAIllumina'!X:X, "Y") &gt; 0,
            _xlfn.TEXTJOIN(", ", TRUE, IF(('4.RNAIllumina'!E:E = B787) * ('4.RNAIllumina'!X:X = "Y"), '4.RNAIllumina'!D:D, "")),
            "Awaiting Status"
        )
    )
)</f>
        <v>Awaiting Status</v>
      </c>
      <c r="T787" s="6" t="str">
        <f ca="1">VLOOKUP($B787,'1.MetaData'!$B:$H,2,FALSE)</f>
        <v>OG786</v>
      </c>
      <c r="U787" s="7" t="str">
        <f ca="1">VLOOKUP($B787,'1.MetaData'!$B:$H,3,FALSE)</f>
        <v>Odontanthias borbonius</v>
      </c>
      <c r="V787" s="7">
        <f ca="1">VLOOKUP($B787,'1.MetaData'!$B:$H,4,FALSE)</f>
        <v>0</v>
      </c>
      <c r="W787" s="6" t="str">
        <f ca="1">VLOOKUP($B787,'1.MetaData'!$B:$H,5,FALSE)</f>
        <v>Tim Bennett</v>
      </c>
      <c r="X787" s="6" t="str">
        <f ca="1">VLOOKUP($B787,'1.MetaData'!$B:$H,6,FALSE)</f>
        <v>Yi-Kai Tea</v>
      </c>
      <c r="Z787"/>
    </row>
    <row r="788" spans="1:26" x14ac:dyDescent="0.25">
      <c r="A788" s="17">
        <v>787</v>
      </c>
      <c r="B788" s="3" t="str">
        <f t="shared" ca="1" si="14"/>
        <v>OG787</v>
      </c>
      <c r="C788" s="219" t="s">
        <v>91</v>
      </c>
      <c r="D788" s="4">
        <f ca="1">COUNTIF('2.Tissue'!C:C,B788)</f>
        <v>2</v>
      </c>
      <c r="E788" s="4">
        <f ca="1">COUNTIFS('3.DNAExtractions'!$E:$E,$B788,'3.DNAExtractions'!$D:$D,E$1)</f>
        <v>1</v>
      </c>
      <c r="F788" s="2" t="str" cm="1">
        <f t="array" aca="1" ref="F788" ca="1">IF(
    COUNTIFS('3.DNAExtractions'!E:E, B788, '3.DNAExtractions'!Y:Y, "Y") &gt; 0,
    _xlfn.TEXTJOIN(", ", TRUE, IF(('3.DNAExtractions'!E:E = B788) * ('3.DNAExtractions'!Y:Y = "Y"), '3.DNAExtractions'!D:D, "")),
    IF(
        COUNTIFS('3.DNAExtractions'!E:E, B788, '3.DNAExtractions'!X:X, "Y") &gt; 0,
        _xlfn.TEXTJOIN(", ", TRUE, IF(('3.DNAExtractions'!E:E = B788) * ('3.DNAExtractions'!X:X = "Y"), '3.DNAExtractions'!D:D, "")),
        "Awaiting Status"
    )
)</f>
        <v>Extracted</v>
      </c>
      <c r="G788" s="45" t="s">
        <v>94</v>
      </c>
      <c r="H788" s="8" t="str" cm="1">
        <f t="array" aca="1" ref="H788" ca="1">IF(
    G788="N",
    "",
    IF(
        COUNTIFS('4.Illumina'!E:E, B788, '4.Illumina'!R:R, "Y") &gt; 0,
        _xlfn.TEXTJOIN(", ", TRUE, IF(('4.Illumina'!E:E = B788) * ('4.Illumina'!R:R = "Y"), '4.Illumina'!D:D, "")),
        IF(
            COUNTIFS('4.Illumina'!E:E, B788, '4.Illumina'!Q:Q, "Y") &gt; 0,
            _xlfn.TEXTJOIN(", ", TRUE, IF(('4.Illumina'!E:E = B788) * ('4.Illumina'!Q:Q = "Y"), '4.Illumina'!D:D, "")),
            "Awaiting Status"
        )
    )
)</f>
        <v/>
      </c>
      <c r="I788" s="26" t="s">
        <v>92</v>
      </c>
      <c r="J788" s="56" t="str" cm="1">
        <f t="array" aca="1" ref="J788" ca="1">IF(
    I788="N",
    "",
    IF(
        COUNTIFS('4.PacBio'!E:E, B788, '4.PacBio'!W:W, "Y") &gt; 0,
        _xlfn.TEXTJOIN(", ", TRUE, IF(('4.PacBio'!E:E = B788) * ('4.PacBio'!W:W = "Y"), '4.PacBio'!D:D, "")),
        IF(
            COUNTIFS('4.PacBio'!E:E, B788, '4.PacBio'!V:V, "Y") &gt; 0,
            _xlfn.TEXTJOIN(", ", TRUE, IF(('4.PacBio'!E:E = B788) * ('4.PacBio'!V:V = "Y"), '4.PacBio'!D:D, "")),
            "Awaiting Status"
        )
    )
)</f>
        <v>Sequenced</v>
      </c>
      <c r="K788" s="26" t="s">
        <v>92</v>
      </c>
      <c r="L788" s="8" t="str" cm="1">
        <f t="array" aca="1" ref="L788" ca="1">IF(
    K788="N",
    "",
    IF(
        COUNTIFS('4.HiCLibrary'!E:E, B788, '4.HiCLibrary'!V:V, "Y") &gt; 0,
        _xlfn.TEXTJOIN(", ", TRUE, IF(('4.HiCLibrary'!E:E = B788) * ('4.HiCLibrary'!V:V = "Y"), '4.HiCLibrary'!D:D, "")),
        IF(
            COUNTIFS('4.HiCLibrary'!E:E, B788, '4.HiCLibrary'!U:U, "Y") &gt; 0,
            _xlfn.TEXTJOIN(", ", TRUE, IF(('4.HiCLibrary'!E:E = B788) * ('4.HiCLibrary'!U:U = "Y"), '4.HiCLibrary'!D:D, "")),
            "Awaiting Status"
        )
    )
)</f>
        <v>Sequenced</v>
      </c>
      <c r="M788" s="47"/>
      <c r="N788" s="56" t="str" cm="1">
        <f t="array" aca="1" ref="N788" ca="1">IF(
    M788="N",
    "",
    IF(
        COUNTIFS('4.ONT'!E:E, B788, '4.ONT'!Q:Q, "Y") &gt; 0,
        _xlfn.TEXTJOIN(", ", TRUE, IF(('4.ONT'!E:E = B788) * ('4.ONT'!Q:Q = "Y"), '4.ONT'!D:D, "")),
        IF(
            COUNTIFS('4.ONT'!E:E, B788, '4.ONT'!P:P, "Y") &gt; 0,
            _xlfn.TEXTJOIN(", ", TRUE, IF(('4.ONT'!E:E = B788) * ('4.ONT'!P:P = "Y"), '4.ONT'!D:D, "")),
            "Awaiting Status"
        )
    )
)</f>
        <v>Awaiting Status</v>
      </c>
      <c r="O788" s="26" t="s">
        <v>92</v>
      </c>
      <c r="P788" s="60" t="str" cm="1">
        <f t="array" aca="1" ref="P788" ca="1">IF(
    O788="N",
    "",
    IF(
        COUNTIFS('3.RNAExtractions'!E:E, B788, '3.RNAExtractions'!Z:Z, "Y") &gt; 0,
        _xlfn.TEXTJOIN(", ", TRUE, IF(('3.RNAExtractions'!E:E = B788) * ('3.RNAExtractions'!Z:Z = "Y"), '3.RNAExtractions'!D:D, "")),
        IF(
            COUNTIFS('3.RNAExtractions'!E:E, B788, '3.RNAExtractions'!Y:Y, "Y") &gt; 0,
            _xlfn.TEXTJOIN(", ", TRUE, IF(('3.RNAExtractions'!E:E = B788) * ('3.RNAExtractions'!Y:Y = "Y"), '3.RNAExtractions'!D:D, "")),
            "Awaiting Status"
        )
    )
)</f>
        <v>Awaiting Status</v>
      </c>
      <c r="Q788" s="26" t="s">
        <v>92</v>
      </c>
      <c r="R788" s="60" t="str" cm="1">
        <f t="array" aca="1" ref="R788" ca="1">IF(
    Q788="N",
    "",
    IF(
        COUNTIFS('4.RNAIllumina'!E:E, B788, '4.RNAIllumina'!Y:Y, "Y") &gt; 0,
        _xlfn.TEXTJOIN(", ", TRUE, IF(('4.RNAIllumina'!E:E = B788) * ('4.RNAIllumina'!Y:Y = "Y"), '4.RNAIllumina'!D:D, "")),
        IF(
            COUNTIFS('4.RNAIllumina'!E:E, B788, '4.RNAIllumina'!X:X, "Y") &gt; 0,
            _xlfn.TEXTJOIN(", ", TRUE, IF(('4.RNAIllumina'!E:E = B788) * ('4.RNAIllumina'!X:X = "Y"), '4.RNAIllumina'!D:D, "")),
            "Awaiting Status"
        )
    )
)</f>
        <v>Awaiting Status</v>
      </c>
      <c r="T788" s="6" t="str">
        <f ca="1">VLOOKUP($B788,'1.MetaData'!$B:$H,2,FALSE)</f>
        <v>OG787</v>
      </c>
      <c r="U788" s="7" t="str">
        <f ca="1">VLOOKUP($B788,'1.MetaData'!$B:$H,3,FALSE)</f>
        <v>Centropyge heraldi</v>
      </c>
      <c r="V788" s="7">
        <f ca="1">VLOOKUP($B788,'1.MetaData'!$B:$H,4,FALSE)</f>
        <v>0</v>
      </c>
      <c r="W788" s="6" t="str">
        <f ca="1">VLOOKUP($B788,'1.MetaData'!$B:$H,5,FALSE)</f>
        <v>Tim Bennett</v>
      </c>
      <c r="X788" s="6" t="str">
        <f ca="1">VLOOKUP($B788,'1.MetaData'!$B:$H,6,FALSE)</f>
        <v>Yi-Kai Tea</v>
      </c>
      <c r="Z788"/>
    </row>
    <row r="789" spans="1:26" x14ac:dyDescent="0.25">
      <c r="A789" s="17">
        <v>788</v>
      </c>
      <c r="B789" s="3" t="str">
        <f t="shared" ca="1" si="14"/>
        <v>OG788</v>
      </c>
      <c r="C789" s="219" t="s">
        <v>91</v>
      </c>
      <c r="D789" s="4">
        <f ca="1">COUNTIF('2.Tissue'!C:C,B789)</f>
        <v>2</v>
      </c>
      <c r="E789" s="4">
        <f ca="1">COUNTIFS('3.DNAExtractions'!$E:$E,$B789,'3.DNAExtractions'!$D:$D,E$1)</f>
        <v>1</v>
      </c>
      <c r="F789" s="2" t="str" cm="1">
        <f t="array" aca="1" ref="F789" ca="1">IF(
    COUNTIFS('3.DNAExtractions'!E:E, B789, '3.DNAExtractions'!Y:Y, "Y") &gt; 0,
    _xlfn.TEXTJOIN(", ", TRUE, IF(('3.DNAExtractions'!E:E = B789) * ('3.DNAExtractions'!Y:Y = "Y"), '3.DNAExtractions'!D:D, "")),
    IF(
        COUNTIFS('3.DNAExtractions'!E:E, B789, '3.DNAExtractions'!X:X, "Y") &gt; 0,
        _xlfn.TEXTJOIN(", ", TRUE, IF(('3.DNAExtractions'!E:E = B789) * ('3.DNAExtractions'!X:X = "Y"), '3.DNAExtractions'!D:D, "")),
        "Awaiting Status"
    )
)</f>
        <v>Extracted</v>
      </c>
      <c r="G789" s="45" t="s">
        <v>94</v>
      </c>
      <c r="H789" s="8" t="str" cm="1">
        <f t="array" aca="1" ref="H789" ca="1">IF(
    G789="N",
    "",
    IF(
        COUNTIFS('4.Illumina'!E:E, B789, '4.Illumina'!R:R, "Y") &gt; 0,
        _xlfn.TEXTJOIN(", ", TRUE, IF(('4.Illumina'!E:E = B789) * ('4.Illumina'!R:R = "Y"), '4.Illumina'!D:D, "")),
        IF(
            COUNTIFS('4.Illumina'!E:E, B789, '4.Illumina'!Q:Q, "Y") &gt; 0,
            _xlfn.TEXTJOIN(", ", TRUE, IF(('4.Illumina'!E:E = B789) * ('4.Illumina'!Q:Q = "Y"), '4.Illumina'!D:D, "")),
            "Awaiting Status"
        )
    )
)</f>
        <v/>
      </c>
      <c r="I789" s="26" t="s">
        <v>92</v>
      </c>
      <c r="J789" s="56" t="str" cm="1">
        <f t="array" aca="1" ref="J789" ca="1">IF(
    I789="N",
    "",
    IF(
        COUNTIFS('4.PacBio'!E:E, B789, '4.PacBio'!W:W, "Y") &gt; 0,
        _xlfn.TEXTJOIN(", ", TRUE, IF(('4.PacBio'!E:E = B789) * ('4.PacBio'!W:W = "Y"), '4.PacBio'!D:D, "")),
        IF(
            COUNTIFS('4.PacBio'!E:E, B789, '4.PacBio'!V:V, "Y") &gt; 0,
            _xlfn.TEXTJOIN(", ", TRUE, IF(('4.PacBio'!E:E = B789) * ('4.PacBio'!V:V = "Y"), '4.PacBio'!D:D, "")),
            "Awaiting Status"
        )
    )
)</f>
        <v>Sequenced</v>
      </c>
      <c r="K789" s="26" t="s">
        <v>92</v>
      </c>
      <c r="L789" s="8" t="str" cm="1">
        <f t="array" aca="1" ref="L789" ca="1">IF(
    K789="N",
    "",
    IF(
        COUNTIFS('4.HiCLibrary'!E:E, B789, '4.HiCLibrary'!V:V, "Y") &gt; 0,
        _xlfn.TEXTJOIN(", ", TRUE, IF(('4.HiCLibrary'!E:E = B789) * ('4.HiCLibrary'!V:V = "Y"), '4.HiCLibrary'!D:D, "")),
        IF(
            COUNTIFS('4.HiCLibrary'!E:E, B789, '4.HiCLibrary'!U:U, "Y") &gt; 0,
            _xlfn.TEXTJOIN(", ", TRUE, IF(('4.HiCLibrary'!E:E = B789) * ('4.HiCLibrary'!U:U = "Y"), '4.HiCLibrary'!D:D, "")),
            "Awaiting Status"
        )
    )
)</f>
        <v>Sequenced</v>
      </c>
      <c r="M789" s="47"/>
      <c r="N789" s="56" t="str" cm="1">
        <f t="array" aca="1" ref="N789" ca="1">IF(
    M789="N",
    "",
    IF(
        COUNTIFS('4.ONT'!E:E, B789, '4.ONT'!Q:Q, "Y") &gt; 0,
        _xlfn.TEXTJOIN(", ", TRUE, IF(('4.ONT'!E:E = B789) * ('4.ONT'!Q:Q = "Y"), '4.ONT'!D:D, "")),
        IF(
            COUNTIFS('4.ONT'!E:E, B789, '4.ONT'!P:P, "Y") &gt; 0,
            _xlfn.TEXTJOIN(", ", TRUE, IF(('4.ONT'!E:E = B789) * ('4.ONT'!P:P = "Y"), '4.ONT'!D:D, "")),
            "Awaiting Status"
        )
    )
)</f>
        <v>Awaiting Status</v>
      </c>
      <c r="O789" s="26" t="s">
        <v>92</v>
      </c>
      <c r="P789" s="60" t="str" cm="1">
        <f t="array" aca="1" ref="P789" ca="1">IF(
    O789="N",
    "",
    IF(
        COUNTIFS('3.RNAExtractions'!E:E, B789, '3.RNAExtractions'!Z:Z, "Y") &gt; 0,
        _xlfn.TEXTJOIN(", ", TRUE, IF(('3.RNAExtractions'!E:E = B789) * ('3.RNAExtractions'!Z:Z = "Y"), '3.RNAExtractions'!D:D, "")),
        IF(
            COUNTIFS('3.RNAExtractions'!E:E, B789, '3.RNAExtractions'!Y:Y, "Y") &gt; 0,
            _xlfn.TEXTJOIN(", ", TRUE, IF(('3.RNAExtractions'!E:E = B789) * ('3.RNAExtractions'!Y:Y = "Y"), '3.RNAExtractions'!D:D, "")),
            "Awaiting Status"
        )
    )
)</f>
        <v>Awaiting Status</v>
      </c>
      <c r="Q789" s="26" t="s">
        <v>92</v>
      </c>
      <c r="R789" s="60" t="str" cm="1">
        <f t="array" aca="1" ref="R789" ca="1">IF(
    Q789="N",
    "",
    IF(
        COUNTIFS('4.RNAIllumina'!E:E, B789, '4.RNAIllumina'!Y:Y, "Y") &gt; 0,
        _xlfn.TEXTJOIN(", ", TRUE, IF(('4.RNAIllumina'!E:E = B789) * ('4.RNAIllumina'!Y:Y = "Y"), '4.RNAIllumina'!D:D, "")),
        IF(
            COUNTIFS('4.RNAIllumina'!E:E, B789, '4.RNAIllumina'!X:X, "Y") &gt; 0,
            _xlfn.TEXTJOIN(", ", TRUE, IF(('4.RNAIllumina'!E:E = B789) * ('4.RNAIllumina'!X:X = "Y"), '4.RNAIllumina'!D:D, "")),
            "Awaiting Status"
        )
    )
)</f>
        <v>Awaiting Status</v>
      </c>
      <c r="T789" s="6" t="str">
        <f ca="1">VLOOKUP($B789,'1.MetaData'!$B:$H,2,FALSE)</f>
        <v>OG788</v>
      </c>
      <c r="U789" s="7" t="str">
        <f ca="1">VLOOKUP($B789,'1.MetaData'!$B:$H,3,FALSE)</f>
        <v>Centropyge bispinosa</v>
      </c>
      <c r="V789" s="7">
        <f ca="1">VLOOKUP($B789,'1.MetaData'!$B:$H,4,FALSE)</f>
        <v>0</v>
      </c>
      <c r="W789" s="6" t="str">
        <f ca="1">VLOOKUP($B789,'1.MetaData'!$B:$H,5,FALSE)</f>
        <v>Tim Bennett</v>
      </c>
      <c r="X789" s="6" t="str">
        <f ca="1">VLOOKUP($B789,'1.MetaData'!$B:$H,6,FALSE)</f>
        <v>Yi-Kai Tea</v>
      </c>
      <c r="Z789"/>
    </row>
    <row r="790" spans="1:26" hidden="1" x14ac:dyDescent="0.25">
      <c r="A790" s="17">
        <v>789</v>
      </c>
      <c r="B790" s="3" t="str">
        <f t="shared" ca="1" si="14"/>
        <v>OG789</v>
      </c>
      <c r="C790" s="219" t="s">
        <v>111</v>
      </c>
      <c r="D790" s="4">
        <f ca="1">COUNTIF('2.Tissue'!C:C,B790)</f>
        <v>2</v>
      </c>
      <c r="E790" s="4">
        <f ca="1">COUNTIFS('3.DNAExtractions'!$E:$E,$B790,'3.DNAExtractions'!$D:$D,E$1)</f>
        <v>0</v>
      </c>
      <c r="F790" s="2" t="str" cm="1">
        <f t="array" aca="1" ref="F790" ca="1">IF(
    COUNTIFS('3.DNAExtractions'!E:E, B790, '3.DNAExtractions'!Y:Y, "Y") &gt; 0,
    _xlfn.TEXTJOIN(", ", TRUE, IF(('3.DNAExtractions'!E:E = B790) * ('3.DNAExtractions'!Y:Y = "Y"), '3.DNAExtractions'!D:D, "")),
    IF(
        COUNTIFS('3.DNAExtractions'!E:E, B790, '3.DNAExtractions'!X:X, "Y") &gt; 0,
        _xlfn.TEXTJOIN(", ", TRUE, IF(('3.DNAExtractions'!E:E = B790) * ('3.DNAExtractions'!X:X = "Y"), '3.DNAExtractions'!D:D, "")),
        "Awaiting Status"
    )
)</f>
        <v>Awaiting Status</v>
      </c>
      <c r="G790" s="45"/>
      <c r="H790" s="8" t="str" cm="1">
        <f t="array" aca="1" ref="H790" ca="1">IF(
    G790="N",
    "",
    IF(
        COUNTIFS('4.Illumina'!E:E, B790, '4.Illumina'!R:R, "Y") &gt; 0,
        _xlfn.TEXTJOIN(", ", TRUE, IF(('4.Illumina'!E:E = B790) * ('4.Illumina'!R:R = "Y"), '4.Illumina'!D:D, "")),
        IF(
            COUNTIFS('4.Illumina'!E:E, B790, '4.Illumina'!Q:Q, "Y") &gt; 0,
            _xlfn.TEXTJOIN(", ", TRUE, IF(('4.Illumina'!E:E = B790) * ('4.Illumina'!Q:Q = "Y"), '4.Illumina'!D:D, "")),
            "Awaiting Status"
        )
    )
)</f>
        <v>Awaiting Status</v>
      </c>
      <c r="J790" s="56" t="str" cm="1">
        <f t="array" aca="1" ref="J790" ca="1">IF(
    I790="N",
    "",
    IF(
        COUNTIFS('4.PacBio'!E:E, B790, '4.PacBio'!W:W, "Y") &gt; 0,
        _xlfn.TEXTJOIN(", ", TRUE, IF(('4.PacBio'!E:E = B790) * ('4.PacBio'!W:W = "Y"), '4.PacBio'!D:D, "")),
        IF(
            COUNTIFS('4.PacBio'!E:E, B790, '4.PacBio'!V:V, "Y") &gt; 0,
            _xlfn.TEXTJOIN(", ", TRUE, IF(('4.PacBio'!E:E = B790) * ('4.PacBio'!V:V = "Y"), '4.PacBio'!D:D, "")),
            "Awaiting Status"
        )
    )
)</f>
        <v>Awaiting Status</v>
      </c>
      <c r="L790" s="8" t="str" cm="1">
        <f t="array" aca="1" ref="L790" ca="1">IF(
    K790="N",
    "",
    IF(
        COUNTIFS('4.HiCLibrary'!E:E, B790, '4.HiCLibrary'!V:V, "Y") &gt; 0,
        _xlfn.TEXTJOIN(", ", TRUE, IF(('4.HiCLibrary'!E:E = B790) * ('4.HiCLibrary'!V:V = "Y"), '4.HiCLibrary'!D:D, "")),
        IF(
            COUNTIFS('4.HiCLibrary'!E:E, B790, '4.HiCLibrary'!U:U, "Y") &gt; 0,
            _xlfn.TEXTJOIN(", ", TRUE, IF(('4.HiCLibrary'!E:E = B790) * ('4.HiCLibrary'!U:U = "Y"), '4.HiCLibrary'!D:D, "")),
            "Awaiting Status"
        )
    )
)</f>
        <v>Awaiting Status</v>
      </c>
      <c r="M790" s="47"/>
      <c r="N790" s="56" t="str" cm="1">
        <f t="array" aca="1" ref="N790" ca="1">IF(
    M790="N",
    "",
    IF(
        COUNTIFS('4.ONT'!E:E, B790, '4.ONT'!Q:Q, "Y") &gt; 0,
        _xlfn.TEXTJOIN(", ", TRUE, IF(('4.ONT'!E:E = B790) * ('4.ONT'!Q:Q = "Y"), '4.ONT'!D:D, "")),
        IF(
            COUNTIFS('4.ONT'!E:E, B790, '4.ONT'!P:P, "Y") &gt; 0,
            _xlfn.TEXTJOIN(", ", TRUE, IF(('4.ONT'!E:E = B790) * ('4.ONT'!P:P = "Y"), '4.ONT'!D:D, "")),
            "Awaiting Status"
        )
    )
)</f>
        <v>Awaiting Status</v>
      </c>
      <c r="O790" s="60"/>
      <c r="P790" s="60" t="str" cm="1">
        <f t="array" aca="1" ref="P790" ca="1">IF(
    O790="N",
    "",
    IF(
        COUNTIFS('3.RNAExtractions'!E:E, B790, '3.RNAExtractions'!Z:Z, "Y") &gt; 0,
        _xlfn.TEXTJOIN(", ", TRUE, IF(('3.RNAExtractions'!E:E = B790) * ('3.RNAExtractions'!Z:Z = "Y"), '3.RNAExtractions'!D:D, "")),
        IF(
            COUNTIFS('3.RNAExtractions'!E:E, B790, '3.RNAExtractions'!Y:Y, "Y") &gt; 0,
            _xlfn.TEXTJOIN(", ", TRUE, IF(('3.RNAExtractions'!E:E = B790) * ('3.RNAExtractions'!Y:Y = "Y"), '3.RNAExtractions'!D:D, "")),
            "Awaiting Status"
        )
    )
)</f>
        <v>Awaiting Status</v>
      </c>
      <c r="Q790" s="60"/>
      <c r="R790" s="60" t="str" cm="1">
        <f t="array" aca="1" ref="R790" ca="1">IF(
    Q790="N",
    "",
    IF(
        COUNTIFS('4.RNAIllumina'!E:E, B790, '4.RNAIllumina'!Y:Y, "Y") &gt; 0,
        _xlfn.TEXTJOIN(", ", TRUE, IF(('4.RNAIllumina'!E:E = B790) * ('4.RNAIllumina'!Y:Y = "Y"), '4.RNAIllumina'!D:D, "")),
        IF(
            COUNTIFS('4.RNAIllumina'!E:E, B790, '4.RNAIllumina'!X:X, "Y") &gt; 0,
            _xlfn.TEXTJOIN(", ", TRUE, IF(('4.RNAIllumina'!E:E = B790) * ('4.RNAIllumina'!X:X = "Y"), '4.RNAIllumina'!D:D, "")),
            "Awaiting Status"
        )
    )
)</f>
        <v>Awaiting Status</v>
      </c>
      <c r="T790" s="6" t="str">
        <f ca="1">VLOOKUP($B790,'1.MetaData'!$B:$H,2,FALSE)</f>
        <v>OG789</v>
      </c>
      <c r="U790" s="7" t="str">
        <f ca="1">VLOOKUP($B790,'1.MetaData'!$B:$H,3,FALSE)</f>
        <v>Centropyge bispinosa</v>
      </c>
      <c r="V790" s="7">
        <f ca="1">VLOOKUP($B790,'1.MetaData'!$B:$H,4,FALSE)</f>
        <v>0</v>
      </c>
      <c r="W790" s="6" t="str">
        <f ca="1">VLOOKUP($B790,'1.MetaData'!$B:$H,5,FALSE)</f>
        <v>Tim Bennett</v>
      </c>
      <c r="X790" s="6" t="str">
        <f ca="1">VLOOKUP($B790,'1.MetaData'!$B:$H,6,FALSE)</f>
        <v>Yi-Kai Tea</v>
      </c>
      <c r="Z790"/>
    </row>
    <row r="791" spans="1:26" x14ac:dyDescent="0.25">
      <c r="A791" s="17">
        <v>790</v>
      </c>
      <c r="B791" s="3" t="str">
        <f t="shared" ca="1" si="14"/>
        <v>OG790</v>
      </c>
      <c r="C791" s="219" t="s">
        <v>109</v>
      </c>
      <c r="D791" s="4">
        <f ca="1">COUNTIF('2.Tissue'!C:C,B791)</f>
        <v>2</v>
      </c>
      <c r="E791" s="4">
        <f ca="1">COUNTIFS('3.DNAExtractions'!$E:$E,$B791,'3.DNAExtractions'!$D:$D,E$1)</f>
        <v>0</v>
      </c>
      <c r="F791" s="2" t="str" cm="1">
        <f t="array" aca="1" ref="F791" ca="1">IF(
    COUNTIFS('3.DNAExtractions'!E:E, B791, '3.DNAExtractions'!Y:Y, "Y") &gt; 0,
    _xlfn.TEXTJOIN(", ", TRUE, IF(('3.DNAExtractions'!E:E = B791) * ('3.DNAExtractions'!Y:Y = "Y"), '3.DNAExtractions'!D:D, "")),
    IF(
        COUNTIFS('3.DNAExtractions'!E:E, B791, '3.DNAExtractions'!X:X, "Y") &gt; 0,
        _xlfn.TEXTJOIN(", ", TRUE, IF(('3.DNAExtractions'!E:E = B791) * ('3.DNAExtractions'!X:X = "Y"), '3.DNAExtractions'!D:D, "")),
        "Awaiting Status"
    )
)</f>
        <v>Extraction - Nanobind</v>
      </c>
      <c r="G791" s="45" t="s">
        <v>94</v>
      </c>
      <c r="H791" s="8" t="str" cm="1">
        <f t="array" aca="1" ref="H791" ca="1">IF(
    G791="N",
    "",
    IF(
        COUNTIFS('4.Illumina'!E:E, B791, '4.Illumina'!R:R, "Y") &gt; 0,
        _xlfn.TEXTJOIN(", ", TRUE, IF(('4.Illumina'!E:E = B791) * ('4.Illumina'!R:R = "Y"), '4.Illumina'!D:D, "")),
        IF(
            COUNTIFS('4.Illumina'!E:E, B791, '4.Illumina'!Q:Q, "Y") &gt; 0,
            _xlfn.TEXTJOIN(", ", TRUE, IF(('4.Illumina'!E:E = B791) * ('4.Illumina'!Q:Q = "Y"), '4.Illumina'!D:D, "")),
            "Awaiting Status"
        )
    )
)</f>
        <v/>
      </c>
      <c r="I791" s="26" t="s">
        <v>92</v>
      </c>
      <c r="J791" s="56" t="str" cm="1">
        <f t="array" aca="1" ref="J791" ca="1">IF(
    I791="N",
    "",
    IF(
        COUNTIFS('4.PacBio'!E:E, B791, '4.PacBio'!W:W, "Y") &gt; 0,
        _xlfn.TEXTJOIN(", ", TRUE, IF(('4.PacBio'!E:E = B791) * ('4.PacBio'!W:W = "Y"), '4.PacBio'!D:D, "")),
        IF(
            COUNTIFS('4.PacBio'!E:E, B791, '4.PacBio'!V:V, "Y") &gt; 0,
            _xlfn.TEXTJOIN(", ", TRUE, IF(('4.PacBio'!E:E = B791) * ('4.PacBio'!V:V = "Y"), '4.PacBio'!D:D, "")),
            "Awaiting Status"
        )
    )
)</f>
        <v>Awaiting Status</v>
      </c>
      <c r="K791" s="26" t="s">
        <v>92</v>
      </c>
      <c r="L791" s="8" t="str" cm="1">
        <f t="array" aca="1" ref="L791" ca="1">IF(
    K791="N",
    "",
    IF(
        COUNTIFS('4.HiCLibrary'!E:E, B791, '4.HiCLibrary'!V:V, "Y") &gt; 0,
        _xlfn.TEXTJOIN(", ", TRUE, IF(('4.HiCLibrary'!E:E = B791) * ('4.HiCLibrary'!V:V = "Y"), '4.HiCLibrary'!D:D, "")),
        IF(
            COUNTIFS('4.HiCLibrary'!E:E, B791, '4.HiCLibrary'!U:U, "Y") &gt; 0,
            _xlfn.TEXTJOIN(", ", TRUE, IF(('4.HiCLibrary'!E:E = B791) * ('4.HiCLibrary'!U:U = "Y"), '4.HiCLibrary'!D:D, "")),
            "Awaiting Status"
        )
    )
)</f>
        <v>Awaiting Status</v>
      </c>
      <c r="M791" s="47"/>
      <c r="N791" s="56" t="str" cm="1">
        <f t="array" aca="1" ref="N791" ca="1">IF(
    M791="N",
    "",
    IF(
        COUNTIFS('4.ONT'!E:E, B791, '4.ONT'!Q:Q, "Y") &gt; 0,
        _xlfn.TEXTJOIN(", ", TRUE, IF(('4.ONT'!E:E = B791) * ('4.ONT'!Q:Q = "Y"), '4.ONT'!D:D, "")),
        IF(
            COUNTIFS('4.ONT'!E:E, B791, '4.ONT'!P:P, "Y") &gt; 0,
            _xlfn.TEXTJOIN(", ", TRUE, IF(('4.ONT'!E:E = B791) * ('4.ONT'!P:P = "Y"), '4.ONT'!D:D, "")),
            "Awaiting Status"
        )
    )
)</f>
        <v>Awaiting Status</v>
      </c>
      <c r="O791" s="26" t="s">
        <v>92</v>
      </c>
      <c r="P791" s="60" t="str" cm="1">
        <f t="array" aca="1" ref="P791" ca="1">IF(
    O791="N",
    "",
    IF(
        COUNTIFS('3.RNAExtractions'!E:E, B791, '3.RNAExtractions'!Z:Z, "Y") &gt; 0,
        _xlfn.TEXTJOIN(", ", TRUE, IF(('3.RNAExtractions'!E:E = B791) * ('3.RNAExtractions'!Z:Z = "Y"), '3.RNAExtractions'!D:D, "")),
        IF(
            COUNTIFS('3.RNAExtractions'!E:E, B791, '3.RNAExtractions'!Y:Y, "Y") &gt; 0,
            _xlfn.TEXTJOIN(", ", TRUE, IF(('3.RNAExtractions'!E:E = B791) * ('3.RNAExtractions'!Y:Y = "Y"), '3.RNAExtractions'!D:D, "")),
            "Awaiting Status"
        )
    )
)</f>
        <v>Awaiting Status</v>
      </c>
      <c r="Q791" s="26" t="s">
        <v>92</v>
      </c>
      <c r="R791" s="60" t="str" cm="1">
        <f t="array" aca="1" ref="R791" ca="1">IF(
    Q791="N",
    "",
    IF(
        COUNTIFS('4.RNAIllumina'!E:E, B791, '4.RNAIllumina'!Y:Y, "Y") &gt; 0,
        _xlfn.TEXTJOIN(", ", TRUE, IF(('4.RNAIllumina'!E:E = B791) * ('4.RNAIllumina'!Y:Y = "Y"), '4.RNAIllumina'!D:D, "")),
        IF(
            COUNTIFS('4.RNAIllumina'!E:E, B791, '4.RNAIllumina'!X:X, "Y") &gt; 0,
            _xlfn.TEXTJOIN(", ", TRUE, IF(('4.RNAIllumina'!E:E = B791) * ('4.RNAIllumina'!X:X = "Y"), '4.RNAIllumina'!D:D, "")),
            "Awaiting Status"
        )
    )
)</f>
        <v>Awaiting Status</v>
      </c>
      <c r="T791" s="6" t="str">
        <f ca="1">VLOOKUP($B791,'1.MetaData'!$B:$H,2,FALSE)</f>
        <v>OG790</v>
      </c>
      <c r="U791" s="7" t="str">
        <f ca="1">VLOOKUP($B791,'1.MetaData'!$B:$H,3,FALSE)</f>
        <v>Chaetodon kleinii</v>
      </c>
      <c r="V791" s="7">
        <f ca="1">VLOOKUP($B791,'1.MetaData'!$B:$H,4,FALSE)</f>
        <v>0</v>
      </c>
      <c r="W791" s="6" t="str">
        <f ca="1">VLOOKUP($B791,'1.MetaData'!$B:$H,5,FALSE)</f>
        <v>Tim Bennett</v>
      </c>
      <c r="X791" s="6" t="str">
        <f ca="1">VLOOKUP($B791,'1.MetaData'!$B:$H,6,FALSE)</f>
        <v>Yi-Kai Tea</v>
      </c>
      <c r="Z791"/>
    </row>
    <row r="792" spans="1:26" x14ac:dyDescent="0.25">
      <c r="A792" s="17">
        <v>791</v>
      </c>
      <c r="B792" s="3" t="str">
        <f t="shared" ca="1" si="14"/>
        <v>OG791</v>
      </c>
      <c r="C792" s="219" t="s">
        <v>109</v>
      </c>
      <c r="D792" s="4">
        <f ca="1">COUNTIF('2.Tissue'!C:C,B792)</f>
        <v>2</v>
      </c>
      <c r="E792" s="4">
        <f ca="1">COUNTIFS('3.DNAExtractions'!$E:$E,$B792,'3.DNAExtractions'!$D:$D,E$1)</f>
        <v>0</v>
      </c>
      <c r="F792" s="2" t="str" cm="1">
        <f t="array" aca="1" ref="F792" ca="1">IF(
    COUNTIFS('3.DNAExtractions'!E:E, B792, '3.DNAExtractions'!Y:Y, "Y") &gt; 0,
    _xlfn.TEXTJOIN(", ", TRUE, IF(('3.DNAExtractions'!E:E = B792) * ('3.DNAExtractions'!Y:Y = "Y"), '3.DNAExtractions'!D:D, "")),
    IF(
        COUNTIFS('3.DNAExtractions'!E:E, B792, '3.DNAExtractions'!X:X, "Y") &gt; 0,
        _xlfn.TEXTJOIN(", ", TRUE, IF(('3.DNAExtractions'!E:E = B792) * ('3.DNAExtractions'!X:X = "Y"), '3.DNAExtractions'!D:D, "")),
        "Awaiting Status"
    )
)</f>
        <v>Extraction - Nanobind</v>
      </c>
      <c r="G792" s="45" t="s">
        <v>94</v>
      </c>
      <c r="H792" s="8" t="str" cm="1">
        <f t="array" aca="1" ref="H792" ca="1">IF(
    G792="N",
    "",
    IF(
        COUNTIFS('4.Illumina'!E:E, B792, '4.Illumina'!R:R, "Y") &gt; 0,
        _xlfn.TEXTJOIN(", ", TRUE, IF(('4.Illumina'!E:E = B792) * ('4.Illumina'!R:R = "Y"), '4.Illumina'!D:D, "")),
        IF(
            COUNTIFS('4.Illumina'!E:E, B792, '4.Illumina'!Q:Q, "Y") &gt; 0,
            _xlfn.TEXTJOIN(", ", TRUE, IF(('4.Illumina'!E:E = B792) * ('4.Illumina'!Q:Q = "Y"), '4.Illumina'!D:D, "")),
            "Awaiting Status"
        )
    )
)</f>
        <v/>
      </c>
      <c r="I792" s="26" t="s">
        <v>92</v>
      </c>
      <c r="J792" s="56" t="str" cm="1">
        <f t="array" aca="1" ref="J792" ca="1">IF(
    I792="N",
    "",
    IF(
        COUNTIFS('4.PacBio'!E:E, B792, '4.PacBio'!W:W, "Y") &gt; 0,
        _xlfn.TEXTJOIN(", ", TRUE, IF(('4.PacBio'!E:E = B792) * ('4.PacBio'!W:W = "Y"), '4.PacBio'!D:D, "")),
        IF(
            COUNTIFS('4.PacBio'!E:E, B792, '4.PacBio'!V:V, "Y") &gt; 0,
            _xlfn.TEXTJOIN(", ", TRUE, IF(('4.PacBio'!E:E = B792) * ('4.PacBio'!V:V = "Y"), '4.PacBio'!D:D, "")),
            "Awaiting Status"
        )
    )
)</f>
        <v>Awaiting Status</v>
      </c>
      <c r="K792" s="26" t="s">
        <v>92</v>
      </c>
      <c r="L792" s="8" t="str" cm="1">
        <f t="array" aca="1" ref="L792" ca="1">IF(
    K792="N",
    "",
    IF(
        COUNTIFS('4.HiCLibrary'!E:E, B792, '4.HiCLibrary'!V:V, "Y") &gt; 0,
        _xlfn.TEXTJOIN(", ", TRUE, IF(('4.HiCLibrary'!E:E = B792) * ('4.HiCLibrary'!V:V = "Y"), '4.HiCLibrary'!D:D, "")),
        IF(
            COUNTIFS('4.HiCLibrary'!E:E, B792, '4.HiCLibrary'!U:U, "Y") &gt; 0,
            _xlfn.TEXTJOIN(", ", TRUE, IF(('4.HiCLibrary'!E:E = B792) * ('4.HiCLibrary'!U:U = "Y"), '4.HiCLibrary'!D:D, "")),
            "Awaiting Status"
        )
    )
)</f>
        <v>Awaiting Status</v>
      </c>
      <c r="M792" s="47"/>
      <c r="N792" s="56" t="str" cm="1">
        <f t="array" aca="1" ref="N792" ca="1">IF(
    M792="N",
    "",
    IF(
        COUNTIFS('4.ONT'!E:E, B792, '4.ONT'!Q:Q, "Y") &gt; 0,
        _xlfn.TEXTJOIN(", ", TRUE, IF(('4.ONT'!E:E = B792) * ('4.ONT'!Q:Q = "Y"), '4.ONT'!D:D, "")),
        IF(
            COUNTIFS('4.ONT'!E:E, B792, '4.ONT'!P:P, "Y") &gt; 0,
            _xlfn.TEXTJOIN(", ", TRUE, IF(('4.ONT'!E:E = B792) * ('4.ONT'!P:P = "Y"), '4.ONT'!D:D, "")),
            "Awaiting Status"
        )
    )
)</f>
        <v>Awaiting Status</v>
      </c>
      <c r="O792" s="26" t="s">
        <v>92</v>
      </c>
      <c r="P792" s="60" t="str" cm="1">
        <f t="array" aca="1" ref="P792" ca="1">IF(
    O792="N",
    "",
    IF(
        COUNTIFS('3.RNAExtractions'!E:E, B792, '3.RNAExtractions'!Z:Z, "Y") &gt; 0,
        _xlfn.TEXTJOIN(", ", TRUE, IF(('3.RNAExtractions'!E:E = B792) * ('3.RNAExtractions'!Z:Z = "Y"), '3.RNAExtractions'!D:D, "")),
        IF(
            COUNTIFS('3.RNAExtractions'!E:E, B792, '3.RNAExtractions'!Y:Y, "Y") &gt; 0,
            _xlfn.TEXTJOIN(", ", TRUE, IF(('3.RNAExtractions'!E:E = B792) * ('3.RNAExtractions'!Y:Y = "Y"), '3.RNAExtractions'!D:D, "")),
            "Awaiting Status"
        )
    )
)</f>
        <v>Awaiting Status</v>
      </c>
      <c r="Q792" s="26" t="s">
        <v>92</v>
      </c>
      <c r="R792" s="60" t="str" cm="1">
        <f t="array" aca="1" ref="R792" ca="1">IF(
    Q792="N",
    "",
    IF(
        COUNTIFS('4.RNAIllumina'!E:E, B792, '4.RNAIllumina'!Y:Y, "Y") &gt; 0,
        _xlfn.TEXTJOIN(", ", TRUE, IF(('4.RNAIllumina'!E:E = B792) * ('4.RNAIllumina'!Y:Y = "Y"), '4.RNAIllumina'!D:D, "")),
        IF(
            COUNTIFS('4.RNAIllumina'!E:E, B792, '4.RNAIllumina'!X:X, "Y") &gt; 0,
            _xlfn.TEXTJOIN(", ", TRUE, IF(('4.RNAIllumina'!E:E = B792) * ('4.RNAIllumina'!X:X = "Y"), '4.RNAIllumina'!D:D, "")),
            "Awaiting Status"
        )
    )
)</f>
        <v>Awaiting Status</v>
      </c>
      <c r="T792" s="6" t="str">
        <f ca="1">VLOOKUP($B792,'1.MetaData'!$B:$H,2,FALSE)</f>
        <v>OG791</v>
      </c>
      <c r="U792" s="7" t="str">
        <f ca="1">VLOOKUP($B792,'1.MetaData'!$B:$H,3,FALSE)</f>
        <v>Macropharyngodon meleagris</v>
      </c>
      <c r="V792" s="7">
        <f ca="1">VLOOKUP($B792,'1.MetaData'!$B:$H,4,FALSE)</f>
        <v>0</v>
      </c>
      <c r="W792" s="6" t="str">
        <f ca="1">VLOOKUP($B792,'1.MetaData'!$B:$H,5,FALSE)</f>
        <v>Tim Bennett</v>
      </c>
      <c r="X792" s="6" t="str">
        <f ca="1">VLOOKUP($B792,'1.MetaData'!$B:$H,6,FALSE)</f>
        <v>Yi-Kai Tea</v>
      </c>
      <c r="Z792"/>
    </row>
    <row r="793" spans="1:26" hidden="1" x14ac:dyDescent="0.25">
      <c r="A793" s="17">
        <v>792</v>
      </c>
      <c r="B793" s="3" t="str">
        <f t="shared" ca="1" si="14"/>
        <v>OG792</v>
      </c>
      <c r="C793" s="219" t="s">
        <v>93</v>
      </c>
      <c r="D793" s="4">
        <f ca="1">COUNTIF('2.Tissue'!C:C,B793)</f>
        <v>2</v>
      </c>
      <c r="E793" s="4">
        <f ca="1">COUNTIFS('3.DNAExtractions'!$E:$E,$B793,'3.DNAExtractions'!$D:$D,E$1)</f>
        <v>1</v>
      </c>
      <c r="F793" s="2" t="str" cm="1">
        <f t="array" aca="1" ref="F793" ca="1">IF(
    COUNTIFS('3.DNAExtractions'!E:E, B793, '3.DNAExtractions'!Y:Y, "Y") &gt; 0,
    _xlfn.TEXTJOIN(", ", TRUE, IF(('3.DNAExtractions'!E:E = B793) * ('3.DNAExtractions'!Y:Y = "Y"), '3.DNAExtractions'!D:D, "")),
    IF(
        COUNTIFS('3.DNAExtractions'!E:E, B793, '3.DNAExtractions'!X:X, "Y") &gt; 0,
        _xlfn.TEXTJOIN(", ", TRUE, IF(('3.DNAExtractions'!E:E = B793) * ('3.DNAExtractions'!X:X = "Y"), '3.DNAExtractions'!D:D, "")),
        "Awaiting Status"
    )
)</f>
        <v>Extracted</v>
      </c>
      <c r="G793" s="45" t="s">
        <v>92</v>
      </c>
      <c r="H793" s="8" t="str" cm="1">
        <f t="array" aca="1" ref="H793" ca="1">IF(
    G793="N",
    "",
    IF(
        COUNTIFS('4.Illumina'!E:E, B793, '4.Illumina'!R:R, "Y") &gt; 0,
        _xlfn.TEXTJOIN(", ", TRUE, IF(('4.Illumina'!E:E = B793) * ('4.Illumina'!R:R = "Y"), '4.Illumina'!D:D, "")),
        IF(
            COUNTIFS('4.Illumina'!E:E, B793, '4.Illumina'!Q:Q, "Y") &gt; 0,
            _xlfn.TEXTJOIN(", ", TRUE, IF(('4.Illumina'!E:E = B793) * ('4.Illumina'!Q:Q = "Y"), '4.Illumina'!D:D, "")),
            "Awaiting Status"
        )
    )
)</f>
        <v>Sequenced</v>
      </c>
      <c r="I793" s="181" t="s">
        <v>94</v>
      </c>
      <c r="J793" s="56" t="str" cm="1">
        <f t="array" aca="1" ref="J793" ca="1">IF(
    I793="N",
    "",
    IF(
        COUNTIFS('4.PacBio'!E:E, B793, '4.PacBio'!W:W, "Y") &gt; 0,
        _xlfn.TEXTJOIN(", ", TRUE, IF(('4.PacBio'!E:E = B793) * ('4.PacBio'!W:W = "Y"), '4.PacBio'!D:D, "")),
        IF(
            COUNTIFS('4.PacBio'!E:E, B793, '4.PacBio'!V:V, "Y") &gt; 0,
            _xlfn.TEXTJOIN(", ", TRUE, IF(('4.PacBio'!E:E = B793) * ('4.PacBio'!V:V = "Y"), '4.PacBio'!D:D, "")),
            "Awaiting Status"
        )
    )
)</f>
        <v/>
      </c>
      <c r="K793" s="181" t="s">
        <v>94</v>
      </c>
      <c r="L793" s="8" t="str" cm="1">
        <f t="array" aca="1" ref="L793" ca="1">IF(
    K793="N",
    "",
    IF(
        COUNTIFS('4.HiCLibrary'!E:E, B793, '4.HiCLibrary'!V:V, "Y") &gt; 0,
        _xlfn.TEXTJOIN(", ", TRUE, IF(('4.HiCLibrary'!E:E = B793) * ('4.HiCLibrary'!V:V = "Y"), '4.HiCLibrary'!D:D, "")),
        IF(
            COUNTIFS('4.HiCLibrary'!E:E, B793, '4.HiCLibrary'!U:U, "Y") &gt; 0,
            _xlfn.TEXTJOIN(", ", TRUE, IF(('4.HiCLibrary'!E:E = B793) * ('4.HiCLibrary'!U:U = "Y"), '4.HiCLibrary'!D:D, "")),
            "Awaiting Status"
        )
    )
)</f>
        <v/>
      </c>
      <c r="M793" s="181" t="s">
        <v>94</v>
      </c>
      <c r="N793" s="56" t="str" cm="1">
        <f t="array" aca="1" ref="N793" ca="1">IF(
    M793="N",
    "",
    IF(
        COUNTIFS('4.ONT'!E:E, B793, '4.ONT'!Q:Q, "Y") &gt; 0,
        _xlfn.TEXTJOIN(", ", TRUE, IF(('4.ONT'!E:E = B793) * ('4.ONT'!Q:Q = "Y"), '4.ONT'!D:D, "")),
        IF(
            COUNTIFS('4.ONT'!E:E, B793, '4.ONT'!P:P, "Y") &gt; 0,
            _xlfn.TEXTJOIN(", ", TRUE, IF(('4.ONT'!E:E = B793) * ('4.ONT'!P:P = "Y"), '4.ONT'!D:D, "")),
            "Awaiting Status"
        )
    )
)</f>
        <v/>
      </c>
      <c r="O793" s="181" t="s">
        <v>94</v>
      </c>
      <c r="P793" s="60" t="str" cm="1">
        <f t="array" aca="1" ref="P793" ca="1">IF(
    O793="N",
    "",
    IF(
        COUNTIFS('3.RNAExtractions'!E:E, B793, '3.RNAExtractions'!Z:Z, "Y") &gt; 0,
        _xlfn.TEXTJOIN(", ", TRUE, IF(('3.RNAExtractions'!E:E = B793) * ('3.RNAExtractions'!Z:Z = "Y"), '3.RNAExtractions'!D:D, "")),
        IF(
            COUNTIFS('3.RNAExtractions'!E:E, B793, '3.RNAExtractions'!Y:Y, "Y") &gt; 0,
            _xlfn.TEXTJOIN(", ", TRUE, IF(('3.RNAExtractions'!E:E = B793) * ('3.RNAExtractions'!Y:Y = "Y"), '3.RNAExtractions'!D:D, "")),
            "Awaiting Status"
        )
    )
)</f>
        <v/>
      </c>
      <c r="Q793" s="26" t="s">
        <v>94</v>
      </c>
      <c r="R793" s="60" t="str" cm="1">
        <f t="array" aca="1" ref="R793" ca="1">IF(
    Q793="N",
    "",
    IF(
        COUNTIFS('4.RNAIllumina'!E:E, B793, '4.RNAIllumina'!Y:Y, "Y") &gt; 0,
        _xlfn.TEXTJOIN(", ", TRUE, IF(('4.RNAIllumina'!E:E = B793) * ('4.RNAIllumina'!Y:Y = "Y"), '4.RNAIllumina'!D:D, "")),
        IF(
            COUNTIFS('4.RNAIllumina'!E:E, B793, '4.RNAIllumina'!X:X, "Y") &gt; 0,
            _xlfn.TEXTJOIN(", ", TRUE, IF(('4.RNAIllumina'!E:E = B793) * ('4.RNAIllumina'!X:X = "Y"), '4.RNAIllumina'!D:D, "")),
            "Awaiting Status"
        )
    )
)</f>
        <v/>
      </c>
      <c r="T793" s="6" t="str">
        <f ca="1">VLOOKUP($B793,'1.MetaData'!$B:$H,2,FALSE)</f>
        <v>OG792</v>
      </c>
      <c r="U793" s="7" t="str">
        <f ca="1">VLOOKUP($B793,'1.MetaData'!$B:$H,3,FALSE)</f>
        <v>Thalassoma quinquevittatum</v>
      </c>
      <c r="V793" s="7">
        <f ca="1">VLOOKUP($B793,'1.MetaData'!$B:$H,4,FALSE)</f>
        <v>0</v>
      </c>
      <c r="W793" s="6" t="str">
        <f ca="1">VLOOKUP($B793,'1.MetaData'!$B:$H,5,FALSE)</f>
        <v>Tim Bennett</v>
      </c>
      <c r="X793" s="6" t="str">
        <f ca="1">VLOOKUP($B793,'1.MetaData'!$B:$H,6,FALSE)</f>
        <v>Yi-Kai Tea</v>
      </c>
      <c r="Z793"/>
    </row>
    <row r="794" spans="1:26" x14ac:dyDescent="0.25">
      <c r="A794" s="17">
        <v>793</v>
      </c>
      <c r="B794" s="3" t="str">
        <f t="shared" ca="1" si="14"/>
        <v>OG793</v>
      </c>
      <c r="C794" s="219" t="s">
        <v>109</v>
      </c>
      <c r="D794" s="4">
        <f ca="1">COUNTIF('2.Tissue'!C:C,B794)</f>
        <v>2</v>
      </c>
      <c r="E794" s="4">
        <f ca="1">COUNTIFS('3.DNAExtractions'!$E:$E,$B794,'3.DNAExtractions'!$D:$D,E$1)</f>
        <v>0</v>
      </c>
      <c r="F794" s="2" t="str" cm="1">
        <f t="array" aca="1" ref="F794" ca="1">IF(
    COUNTIFS('3.DNAExtractions'!E:E, B794, '3.DNAExtractions'!Y:Y, "Y") &gt; 0,
    _xlfn.TEXTJOIN(", ", TRUE, IF(('3.DNAExtractions'!E:E = B794) * ('3.DNAExtractions'!Y:Y = "Y"), '3.DNAExtractions'!D:D, "")),
    IF(
        COUNTIFS('3.DNAExtractions'!E:E, B794, '3.DNAExtractions'!X:X, "Y") &gt; 0,
        _xlfn.TEXTJOIN(", ", TRUE, IF(('3.DNAExtractions'!E:E = B794) * ('3.DNAExtractions'!X:X = "Y"), '3.DNAExtractions'!D:D, "")),
        "Awaiting Status"
    )
)</f>
        <v>Extraction - Nanobind</v>
      </c>
      <c r="G794" s="45" t="s">
        <v>94</v>
      </c>
      <c r="H794" s="8" t="str" cm="1">
        <f t="array" aca="1" ref="H794" ca="1">IF(
    G794="N",
    "",
    IF(
        COUNTIFS('4.Illumina'!E:E, B794, '4.Illumina'!R:R, "Y") &gt; 0,
        _xlfn.TEXTJOIN(", ", TRUE, IF(('4.Illumina'!E:E = B794) * ('4.Illumina'!R:R = "Y"), '4.Illumina'!D:D, "")),
        IF(
            COUNTIFS('4.Illumina'!E:E, B794, '4.Illumina'!Q:Q, "Y") &gt; 0,
            _xlfn.TEXTJOIN(", ", TRUE, IF(('4.Illumina'!E:E = B794) * ('4.Illumina'!Q:Q = "Y"), '4.Illumina'!D:D, "")),
            "Awaiting Status"
        )
    )
)</f>
        <v/>
      </c>
      <c r="I794" s="26" t="s">
        <v>92</v>
      </c>
      <c r="J794" s="56" t="str" cm="1">
        <f t="array" aca="1" ref="J794" ca="1">IF(
    I794="N",
    "",
    IF(
        COUNTIFS('4.PacBio'!E:E, B794, '4.PacBio'!W:W, "Y") &gt; 0,
        _xlfn.TEXTJOIN(", ", TRUE, IF(('4.PacBio'!E:E = B794) * ('4.PacBio'!W:W = "Y"), '4.PacBio'!D:D, "")),
        IF(
            COUNTIFS('4.PacBio'!E:E, B794, '4.PacBio'!V:V, "Y") &gt; 0,
            _xlfn.TEXTJOIN(", ", TRUE, IF(('4.PacBio'!E:E = B794) * ('4.PacBio'!V:V = "Y"), '4.PacBio'!D:D, "")),
            "Awaiting Status"
        )
    )
)</f>
        <v>Awaiting Status</v>
      </c>
      <c r="K794" s="26" t="s">
        <v>92</v>
      </c>
      <c r="L794" s="8" t="str" cm="1">
        <f t="array" aca="1" ref="L794" ca="1">IF(
    K794="N",
    "",
    IF(
        COUNTIFS('4.HiCLibrary'!E:E, B794, '4.HiCLibrary'!V:V, "Y") &gt; 0,
        _xlfn.TEXTJOIN(", ", TRUE, IF(('4.HiCLibrary'!E:E = B794) * ('4.HiCLibrary'!V:V = "Y"), '4.HiCLibrary'!D:D, "")),
        IF(
            COUNTIFS('4.HiCLibrary'!E:E, B794, '4.HiCLibrary'!U:U, "Y") &gt; 0,
            _xlfn.TEXTJOIN(", ", TRUE, IF(('4.HiCLibrary'!E:E = B794) * ('4.HiCLibrary'!U:U = "Y"), '4.HiCLibrary'!D:D, "")),
            "Awaiting Status"
        )
    )
)</f>
        <v>Awaiting Status</v>
      </c>
      <c r="M794" s="47"/>
      <c r="N794" s="56" t="str" cm="1">
        <f t="array" aca="1" ref="N794" ca="1">IF(
    M794="N",
    "",
    IF(
        COUNTIFS('4.ONT'!E:E, B794, '4.ONT'!Q:Q, "Y") &gt; 0,
        _xlfn.TEXTJOIN(", ", TRUE, IF(('4.ONT'!E:E = B794) * ('4.ONT'!Q:Q = "Y"), '4.ONT'!D:D, "")),
        IF(
            COUNTIFS('4.ONT'!E:E, B794, '4.ONT'!P:P, "Y") &gt; 0,
            _xlfn.TEXTJOIN(", ", TRUE, IF(('4.ONT'!E:E = B794) * ('4.ONT'!P:P = "Y"), '4.ONT'!D:D, "")),
            "Awaiting Status"
        )
    )
)</f>
        <v>Awaiting Status</v>
      </c>
      <c r="O794" s="26" t="s">
        <v>92</v>
      </c>
      <c r="P794" s="60" t="str" cm="1">
        <f t="array" aca="1" ref="P794" ca="1">IF(
    O794="N",
    "",
    IF(
        COUNTIFS('3.RNAExtractions'!E:E, B794, '3.RNAExtractions'!Z:Z, "Y") &gt; 0,
        _xlfn.TEXTJOIN(", ", TRUE, IF(('3.RNAExtractions'!E:E = B794) * ('3.RNAExtractions'!Z:Z = "Y"), '3.RNAExtractions'!D:D, "")),
        IF(
            COUNTIFS('3.RNAExtractions'!E:E, B794, '3.RNAExtractions'!Y:Y, "Y") &gt; 0,
            _xlfn.TEXTJOIN(", ", TRUE, IF(('3.RNAExtractions'!E:E = B794) * ('3.RNAExtractions'!Y:Y = "Y"), '3.RNAExtractions'!D:D, "")),
            "Awaiting Status"
        )
    )
)</f>
        <v>Awaiting Status</v>
      </c>
      <c r="Q794" s="26" t="s">
        <v>92</v>
      </c>
      <c r="R794" s="60" t="str" cm="1">
        <f t="array" aca="1" ref="R794" ca="1">IF(
    Q794="N",
    "",
    IF(
        COUNTIFS('4.RNAIllumina'!E:E, B794, '4.RNAIllumina'!Y:Y, "Y") &gt; 0,
        _xlfn.TEXTJOIN(", ", TRUE, IF(('4.RNAIllumina'!E:E = B794) * ('4.RNAIllumina'!Y:Y = "Y"), '4.RNAIllumina'!D:D, "")),
        IF(
            COUNTIFS('4.RNAIllumina'!E:E, B794, '4.RNAIllumina'!X:X, "Y") &gt; 0,
            _xlfn.TEXTJOIN(", ", TRUE, IF(('4.RNAIllumina'!E:E = B794) * ('4.RNAIllumina'!X:X = "Y"), '4.RNAIllumina'!D:D, "")),
            "Awaiting Status"
        )
    )
)</f>
        <v>Awaiting Status</v>
      </c>
      <c r="T794" s="6" t="str">
        <f ca="1">VLOOKUP($B794,'1.MetaData'!$B:$H,2,FALSE)</f>
        <v>OG793</v>
      </c>
      <c r="U794" s="7" t="str">
        <f ca="1">VLOOKUP($B794,'1.MetaData'!$B:$H,3,FALSE)</f>
        <v>Stethojulis bandanensis</v>
      </c>
      <c r="V794" s="7">
        <f ca="1">VLOOKUP($B794,'1.MetaData'!$B:$H,4,FALSE)</f>
        <v>0</v>
      </c>
      <c r="W794" s="6" t="str">
        <f ca="1">VLOOKUP($B794,'1.MetaData'!$B:$H,5,FALSE)</f>
        <v>Tim Bennett</v>
      </c>
      <c r="X794" s="6" t="str">
        <f ca="1">VLOOKUP($B794,'1.MetaData'!$B:$H,6,FALSE)</f>
        <v>Yi-Kai Tea</v>
      </c>
      <c r="Z794"/>
    </row>
    <row r="795" spans="1:26" x14ac:dyDescent="0.25">
      <c r="A795" s="17">
        <v>794</v>
      </c>
      <c r="B795" s="3" t="str">
        <f t="shared" ca="1" si="14"/>
        <v>OG794</v>
      </c>
      <c r="C795" s="219" t="s">
        <v>109</v>
      </c>
      <c r="D795" s="4">
        <f ca="1">COUNTIF('2.Tissue'!C:C,B795)</f>
        <v>2</v>
      </c>
      <c r="E795" s="4">
        <f ca="1">COUNTIFS('3.DNAExtractions'!$E:$E,$B795,'3.DNAExtractions'!$D:$D,E$1)</f>
        <v>0</v>
      </c>
      <c r="F795" s="2" t="str" cm="1">
        <f t="array" aca="1" ref="F795" ca="1">IF(
    COUNTIFS('3.DNAExtractions'!E:E, B795, '3.DNAExtractions'!Y:Y, "Y") &gt; 0,
    _xlfn.TEXTJOIN(", ", TRUE, IF(('3.DNAExtractions'!E:E = B795) * ('3.DNAExtractions'!Y:Y = "Y"), '3.DNAExtractions'!D:D, "")),
    IF(
        COUNTIFS('3.DNAExtractions'!E:E, B795, '3.DNAExtractions'!X:X, "Y") &gt; 0,
        _xlfn.TEXTJOIN(", ", TRUE, IF(('3.DNAExtractions'!E:E = B795) * ('3.DNAExtractions'!X:X = "Y"), '3.DNAExtractions'!D:D, "")),
        "Awaiting Status"
    )
)</f>
        <v>Extraction - Nanobind</v>
      </c>
      <c r="G795" s="45" t="s">
        <v>94</v>
      </c>
      <c r="H795" s="8" t="str" cm="1">
        <f t="array" aca="1" ref="H795" ca="1">IF(
    G795="N",
    "",
    IF(
        COUNTIFS('4.Illumina'!E:E, B795, '4.Illumina'!R:R, "Y") &gt; 0,
        _xlfn.TEXTJOIN(", ", TRUE, IF(('4.Illumina'!E:E = B795) * ('4.Illumina'!R:R = "Y"), '4.Illumina'!D:D, "")),
        IF(
            COUNTIFS('4.Illumina'!E:E, B795, '4.Illumina'!Q:Q, "Y") &gt; 0,
            _xlfn.TEXTJOIN(", ", TRUE, IF(('4.Illumina'!E:E = B795) * ('4.Illumina'!Q:Q = "Y"), '4.Illumina'!D:D, "")),
            "Awaiting Status"
        )
    )
)</f>
        <v/>
      </c>
      <c r="I795" s="26" t="s">
        <v>92</v>
      </c>
      <c r="J795" s="56" t="str" cm="1">
        <f t="array" aca="1" ref="J795" ca="1">IF(
    I795="N",
    "",
    IF(
        COUNTIFS('4.PacBio'!E:E, B795, '4.PacBio'!W:W, "Y") &gt; 0,
        _xlfn.TEXTJOIN(", ", TRUE, IF(('4.PacBio'!E:E = B795) * ('4.PacBio'!W:W = "Y"), '4.PacBio'!D:D, "")),
        IF(
            COUNTIFS('4.PacBio'!E:E, B795, '4.PacBio'!V:V, "Y") &gt; 0,
            _xlfn.TEXTJOIN(", ", TRUE, IF(('4.PacBio'!E:E = B795) * ('4.PacBio'!V:V = "Y"), '4.PacBio'!D:D, "")),
            "Awaiting Status"
        )
    )
)</f>
        <v>Awaiting Status</v>
      </c>
      <c r="K795" s="26" t="s">
        <v>92</v>
      </c>
      <c r="L795" s="8" t="str" cm="1">
        <f t="array" aca="1" ref="L795" ca="1">IF(
    K795="N",
    "",
    IF(
        COUNTIFS('4.HiCLibrary'!E:E, B795, '4.HiCLibrary'!V:V, "Y") &gt; 0,
        _xlfn.TEXTJOIN(", ", TRUE, IF(('4.HiCLibrary'!E:E = B795) * ('4.HiCLibrary'!V:V = "Y"), '4.HiCLibrary'!D:D, "")),
        IF(
            COUNTIFS('4.HiCLibrary'!E:E, B795, '4.HiCLibrary'!U:U, "Y") &gt; 0,
            _xlfn.TEXTJOIN(", ", TRUE, IF(('4.HiCLibrary'!E:E = B795) * ('4.HiCLibrary'!U:U = "Y"), '4.HiCLibrary'!D:D, "")),
            "Awaiting Status"
        )
    )
)</f>
        <v>Awaiting Status</v>
      </c>
      <c r="M795" s="47"/>
      <c r="N795" s="56" t="str" cm="1">
        <f t="array" aca="1" ref="N795" ca="1">IF(
    M795="N",
    "",
    IF(
        COUNTIFS('4.ONT'!E:E, B795, '4.ONT'!Q:Q, "Y") &gt; 0,
        _xlfn.TEXTJOIN(", ", TRUE, IF(('4.ONT'!E:E = B795) * ('4.ONT'!Q:Q = "Y"), '4.ONT'!D:D, "")),
        IF(
            COUNTIFS('4.ONT'!E:E, B795, '4.ONT'!P:P, "Y") &gt; 0,
            _xlfn.TEXTJOIN(", ", TRUE, IF(('4.ONT'!E:E = B795) * ('4.ONT'!P:P = "Y"), '4.ONT'!D:D, "")),
            "Awaiting Status"
        )
    )
)</f>
        <v>Awaiting Status</v>
      </c>
      <c r="O795" s="26" t="s">
        <v>92</v>
      </c>
      <c r="P795" s="60" t="str" cm="1">
        <f t="array" aca="1" ref="P795" ca="1">IF(
    O795="N",
    "",
    IF(
        COUNTIFS('3.RNAExtractions'!E:E, B795, '3.RNAExtractions'!Z:Z, "Y") &gt; 0,
        _xlfn.TEXTJOIN(", ", TRUE, IF(('3.RNAExtractions'!E:E = B795) * ('3.RNAExtractions'!Z:Z = "Y"), '3.RNAExtractions'!D:D, "")),
        IF(
            COUNTIFS('3.RNAExtractions'!E:E, B795, '3.RNAExtractions'!Y:Y, "Y") &gt; 0,
            _xlfn.TEXTJOIN(", ", TRUE, IF(('3.RNAExtractions'!E:E = B795) * ('3.RNAExtractions'!Y:Y = "Y"), '3.RNAExtractions'!D:D, "")),
            "Awaiting Status"
        )
    )
)</f>
        <v>Awaiting Status</v>
      </c>
      <c r="Q795" s="26" t="s">
        <v>92</v>
      </c>
      <c r="R795" s="60" t="str" cm="1">
        <f t="array" aca="1" ref="R795" ca="1">IF(
    Q795="N",
    "",
    IF(
        COUNTIFS('4.RNAIllumina'!E:E, B795, '4.RNAIllumina'!Y:Y, "Y") &gt; 0,
        _xlfn.TEXTJOIN(", ", TRUE, IF(('4.RNAIllumina'!E:E = B795) * ('4.RNAIllumina'!Y:Y = "Y"), '4.RNAIllumina'!D:D, "")),
        IF(
            COUNTIFS('4.RNAIllumina'!E:E, B795, '4.RNAIllumina'!X:X, "Y") &gt; 0,
            _xlfn.TEXTJOIN(", ", TRUE, IF(('4.RNAIllumina'!E:E = B795) * ('4.RNAIllumina'!X:X = "Y"), '4.RNAIllumina'!D:D, "")),
            "Awaiting Status"
        )
    )
)</f>
        <v>Awaiting Status</v>
      </c>
      <c r="T795" s="6" t="str">
        <f ca="1">VLOOKUP($B795,'1.MetaData'!$B:$H,2,FALSE)</f>
        <v>OG794</v>
      </c>
      <c r="U795" s="7" t="str">
        <f ca="1">VLOOKUP($B795,'1.MetaData'!$B:$H,3,FALSE)</f>
        <v>Ctenochaetus striatus</v>
      </c>
      <c r="V795" s="7">
        <f ca="1">VLOOKUP($B795,'1.MetaData'!$B:$H,4,FALSE)</f>
        <v>0</v>
      </c>
      <c r="W795" s="6" t="str">
        <f ca="1">VLOOKUP($B795,'1.MetaData'!$B:$H,5,FALSE)</f>
        <v>Tim Bennett</v>
      </c>
      <c r="X795" s="6" t="str">
        <f ca="1">VLOOKUP($B795,'1.MetaData'!$B:$H,6,FALSE)</f>
        <v>Yi-Kai Tea</v>
      </c>
      <c r="Z795"/>
    </row>
    <row r="796" spans="1:26" hidden="1" x14ac:dyDescent="0.25">
      <c r="A796" s="17">
        <v>795</v>
      </c>
      <c r="B796" s="3" t="str">
        <f t="shared" ca="1" si="14"/>
        <v>OG795</v>
      </c>
      <c r="C796" s="219" t="s">
        <v>93</v>
      </c>
      <c r="D796" s="4">
        <f ca="1">COUNTIF('2.Tissue'!C:C,B796)</f>
        <v>2</v>
      </c>
      <c r="E796" s="4">
        <f ca="1">COUNTIFS('3.DNAExtractions'!$E:$E,$B796,'3.DNAExtractions'!$D:$D,E$1)</f>
        <v>1</v>
      </c>
      <c r="F796" s="2" t="str" cm="1">
        <f t="array" aca="1" ref="F796" ca="1">IF(
    COUNTIFS('3.DNAExtractions'!E:E, B796, '3.DNAExtractions'!Y:Y, "Y") &gt; 0,
    _xlfn.TEXTJOIN(", ", TRUE, IF(('3.DNAExtractions'!E:E = B796) * ('3.DNAExtractions'!Y:Y = "Y"), '3.DNAExtractions'!D:D, "")),
    IF(
        COUNTIFS('3.DNAExtractions'!E:E, B796, '3.DNAExtractions'!X:X, "Y") &gt; 0,
        _xlfn.TEXTJOIN(", ", TRUE, IF(('3.DNAExtractions'!E:E = B796) * ('3.DNAExtractions'!X:X = "Y"), '3.DNAExtractions'!D:D, "")),
        "Awaiting Status"
    )
)</f>
        <v>Extracted</v>
      </c>
      <c r="G796" s="45" t="s">
        <v>92</v>
      </c>
      <c r="H796" s="8" t="str" cm="1">
        <f t="array" aca="1" ref="H796" ca="1">IF(
    G796="N",
    "",
    IF(
        COUNTIFS('4.Illumina'!E:E, B796, '4.Illumina'!R:R, "Y") &gt; 0,
        _xlfn.TEXTJOIN(", ", TRUE, IF(('4.Illumina'!E:E = B796) * ('4.Illumina'!R:R = "Y"), '4.Illumina'!D:D, "")),
        IF(
            COUNTIFS('4.Illumina'!E:E, B796, '4.Illumina'!Q:Q, "Y") &gt; 0,
            _xlfn.TEXTJOIN(", ", TRUE, IF(('4.Illumina'!E:E = B796) * ('4.Illumina'!Q:Q = "Y"), '4.Illumina'!D:D, "")),
            "Awaiting Status"
        )
    )
)</f>
        <v>Sequenced</v>
      </c>
      <c r="I796" s="181" t="s">
        <v>94</v>
      </c>
      <c r="J796" s="56" t="str" cm="1">
        <f t="array" aca="1" ref="J796" ca="1">IF(
    I796="N",
    "",
    IF(
        COUNTIFS('4.PacBio'!E:E, B796, '4.PacBio'!W:W, "Y") &gt; 0,
        _xlfn.TEXTJOIN(", ", TRUE, IF(('4.PacBio'!E:E = B796) * ('4.PacBio'!W:W = "Y"), '4.PacBio'!D:D, "")),
        IF(
            COUNTIFS('4.PacBio'!E:E, B796, '4.PacBio'!V:V, "Y") &gt; 0,
            _xlfn.TEXTJOIN(", ", TRUE, IF(('4.PacBio'!E:E = B796) * ('4.PacBio'!V:V = "Y"), '4.PacBio'!D:D, "")),
            "Awaiting Status"
        )
    )
)</f>
        <v/>
      </c>
      <c r="K796" s="181" t="s">
        <v>94</v>
      </c>
      <c r="L796" s="8" t="str" cm="1">
        <f t="array" aca="1" ref="L796" ca="1">IF(
    K796="N",
    "",
    IF(
        COUNTIFS('4.HiCLibrary'!E:E, B796, '4.HiCLibrary'!V:V, "Y") &gt; 0,
        _xlfn.TEXTJOIN(", ", TRUE, IF(('4.HiCLibrary'!E:E = B796) * ('4.HiCLibrary'!V:V = "Y"), '4.HiCLibrary'!D:D, "")),
        IF(
            COUNTIFS('4.HiCLibrary'!E:E, B796, '4.HiCLibrary'!U:U, "Y") &gt; 0,
            _xlfn.TEXTJOIN(", ", TRUE, IF(('4.HiCLibrary'!E:E = B796) * ('4.HiCLibrary'!U:U = "Y"), '4.HiCLibrary'!D:D, "")),
            "Awaiting Status"
        )
    )
)</f>
        <v/>
      </c>
      <c r="M796" s="181" t="s">
        <v>94</v>
      </c>
      <c r="N796" s="56" t="str" cm="1">
        <f t="array" aca="1" ref="N796" ca="1">IF(
    M796="N",
    "",
    IF(
        COUNTIFS('4.ONT'!E:E, B796, '4.ONT'!Q:Q, "Y") &gt; 0,
        _xlfn.TEXTJOIN(", ", TRUE, IF(('4.ONT'!E:E = B796) * ('4.ONT'!Q:Q = "Y"), '4.ONT'!D:D, "")),
        IF(
            COUNTIFS('4.ONT'!E:E, B796, '4.ONT'!P:P, "Y") &gt; 0,
            _xlfn.TEXTJOIN(", ", TRUE, IF(('4.ONT'!E:E = B796) * ('4.ONT'!P:P = "Y"), '4.ONT'!D:D, "")),
            "Awaiting Status"
        )
    )
)</f>
        <v/>
      </c>
      <c r="O796" s="181" t="s">
        <v>94</v>
      </c>
      <c r="P796" s="60" t="str" cm="1">
        <f t="array" aca="1" ref="P796" ca="1">IF(
    O796="N",
    "",
    IF(
        COUNTIFS('3.RNAExtractions'!E:E, B796, '3.RNAExtractions'!Z:Z, "Y") &gt; 0,
        _xlfn.TEXTJOIN(", ", TRUE, IF(('3.RNAExtractions'!E:E = B796) * ('3.RNAExtractions'!Z:Z = "Y"), '3.RNAExtractions'!D:D, "")),
        IF(
            COUNTIFS('3.RNAExtractions'!E:E, B796, '3.RNAExtractions'!Y:Y, "Y") &gt; 0,
            _xlfn.TEXTJOIN(", ", TRUE, IF(('3.RNAExtractions'!E:E = B796) * ('3.RNAExtractions'!Y:Y = "Y"), '3.RNAExtractions'!D:D, "")),
            "Awaiting Status"
        )
    )
)</f>
        <v/>
      </c>
      <c r="Q796" s="26" t="s">
        <v>94</v>
      </c>
      <c r="R796" s="60" t="str" cm="1">
        <f t="array" aca="1" ref="R796" ca="1">IF(
    Q796="N",
    "",
    IF(
        COUNTIFS('4.RNAIllumina'!E:E, B796, '4.RNAIllumina'!Y:Y, "Y") &gt; 0,
        _xlfn.TEXTJOIN(", ", TRUE, IF(('4.RNAIllumina'!E:E = B796) * ('4.RNAIllumina'!Y:Y = "Y"), '4.RNAIllumina'!D:D, "")),
        IF(
            COUNTIFS('4.RNAIllumina'!E:E, B796, '4.RNAIllumina'!X:X, "Y") &gt; 0,
            _xlfn.TEXTJOIN(", ", TRUE, IF(('4.RNAIllumina'!E:E = B796) * ('4.RNAIllumina'!X:X = "Y"), '4.RNAIllumina'!D:D, "")),
            "Awaiting Status"
        )
    )
)</f>
        <v/>
      </c>
      <c r="T796" s="6" t="str">
        <f ca="1">VLOOKUP($B796,'1.MetaData'!$B:$H,2,FALSE)</f>
        <v>OG795</v>
      </c>
      <c r="U796" s="7" t="str">
        <f ca="1">VLOOKUP($B796,'1.MetaData'!$B:$H,3,FALSE)</f>
        <v>Halichoeres hortulanus</v>
      </c>
      <c r="V796" s="7">
        <f ca="1">VLOOKUP($B796,'1.MetaData'!$B:$H,4,FALSE)</f>
        <v>0</v>
      </c>
      <c r="W796" s="6" t="str">
        <f ca="1">VLOOKUP($B796,'1.MetaData'!$B:$H,5,FALSE)</f>
        <v>Tim Bennett</v>
      </c>
      <c r="X796" s="6" t="str">
        <f ca="1">VLOOKUP($B796,'1.MetaData'!$B:$H,6,FALSE)</f>
        <v>Yi-Kai Tea</v>
      </c>
      <c r="Z796"/>
    </row>
    <row r="797" spans="1:26" hidden="1" x14ac:dyDescent="0.25">
      <c r="A797" s="17">
        <v>796</v>
      </c>
      <c r="B797" s="3" t="str">
        <f t="shared" ca="1" si="14"/>
        <v>OG796</v>
      </c>
      <c r="C797" s="219" t="s">
        <v>93</v>
      </c>
      <c r="D797" s="4">
        <f ca="1">COUNTIF('2.Tissue'!C:C,B797)</f>
        <v>2</v>
      </c>
      <c r="E797" s="4">
        <f ca="1">COUNTIFS('3.DNAExtractions'!$E:$E,$B797,'3.DNAExtractions'!$D:$D,E$1)</f>
        <v>1</v>
      </c>
      <c r="F797" s="2" t="str" cm="1">
        <f t="array" aca="1" ref="F797" ca="1">IF(
    COUNTIFS('3.DNAExtractions'!E:E, B797, '3.DNAExtractions'!Y:Y, "Y") &gt; 0,
    _xlfn.TEXTJOIN(", ", TRUE, IF(('3.DNAExtractions'!E:E = B797) * ('3.DNAExtractions'!Y:Y = "Y"), '3.DNAExtractions'!D:D, "")),
    IF(
        COUNTIFS('3.DNAExtractions'!E:E, B797, '3.DNAExtractions'!X:X, "Y") &gt; 0,
        _xlfn.TEXTJOIN(", ", TRUE, IF(('3.DNAExtractions'!E:E = B797) * ('3.DNAExtractions'!X:X = "Y"), '3.DNAExtractions'!D:D, "")),
        "Awaiting Status"
    )
)</f>
        <v>Extracted</v>
      </c>
      <c r="G797" s="45" t="s">
        <v>92</v>
      </c>
      <c r="H797" s="8" t="str" cm="1">
        <f t="array" aca="1" ref="H797" ca="1">IF(
    G797="N",
    "",
    IF(
        COUNTIFS('4.Illumina'!E:E, B797, '4.Illumina'!R:R, "Y") &gt; 0,
        _xlfn.TEXTJOIN(", ", TRUE, IF(('4.Illumina'!E:E = B797) * ('4.Illumina'!R:R = "Y"), '4.Illumina'!D:D, "")),
        IF(
            COUNTIFS('4.Illumina'!E:E, B797, '4.Illumina'!Q:Q, "Y") &gt; 0,
            _xlfn.TEXTJOIN(", ", TRUE, IF(('4.Illumina'!E:E = B797) * ('4.Illumina'!Q:Q = "Y"), '4.Illumina'!D:D, "")),
            "Awaiting Status"
        )
    )
)</f>
        <v>Sequenced</v>
      </c>
      <c r="I797" s="181" t="s">
        <v>94</v>
      </c>
      <c r="J797" s="56" t="str" cm="1">
        <f t="array" aca="1" ref="J797" ca="1">IF(
    I797="N",
    "",
    IF(
        COUNTIFS('4.PacBio'!E:E, B797, '4.PacBio'!W:W, "Y") &gt; 0,
        _xlfn.TEXTJOIN(", ", TRUE, IF(('4.PacBio'!E:E = B797) * ('4.PacBio'!W:W = "Y"), '4.PacBio'!D:D, "")),
        IF(
            COUNTIFS('4.PacBio'!E:E, B797, '4.PacBio'!V:V, "Y") &gt; 0,
            _xlfn.TEXTJOIN(", ", TRUE, IF(('4.PacBio'!E:E = B797) * ('4.PacBio'!V:V = "Y"), '4.PacBio'!D:D, "")),
            "Awaiting Status"
        )
    )
)</f>
        <v/>
      </c>
      <c r="K797" s="181" t="s">
        <v>94</v>
      </c>
      <c r="L797" s="8" t="str" cm="1">
        <f t="array" aca="1" ref="L797" ca="1">IF(
    K797="N",
    "",
    IF(
        COUNTIFS('4.HiCLibrary'!E:E, B797, '4.HiCLibrary'!V:V, "Y") &gt; 0,
        _xlfn.TEXTJOIN(", ", TRUE, IF(('4.HiCLibrary'!E:E = B797) * ('4.HiCLibrary'!V:V = "Y"), '4.HiCLibrary'!D:D, "")),
        IF(
            COUNTIFS('4.HiCLibrary'!E:E, B797, '4.HiCLibrary'!U:U, "Y") &gt; 0,
            _xlfn.TEXTJOIN(", ", TRUE, IF(('4.HiCLibrary'!E:E = B797) * ('4.HiCLibrary'!U:U = "Y"), '4.HiCLibrary'!D:D, "")),
            "Awaiting Status"
        )
    )
)</f>
        <v/>
      </c>
      <c r="M797" s="181" t="s">
        <v>94</v>
      </c>
      <c r="N797" s="56" t="str" cm="1">
        <f t="array" aca="1" ref="N797" ca="1">IF(
    M797="N",
    "",
    IF(
        COUNTIFS('4.ONT'!E:E, B797, '4.ONT'!Q:Q, "Y") &gt; 0,
        _xlfn.TEXTJOIN(", ", TRUE, IF(('4.ONT'!E:E = B797) * ('4.ONT'!Q:Q = "Y"), '4.ONT'!D:D, "")),
        IF(
            COUNTIFS('4.ONT'!E:E, B797, '4.ONT'!P:P, "Y") &gt; 0,
            _xlfn.TEXTJOIN(", ", TRUE, IF(('4.ONT'!E:E = B797) * ('4.ONT'!P:P = "Y"), '4.ONT'!D:D, "")),
            "Awaiting Status"
        )
    )
)</f>
        <v/>
      </c>
      <c r="O797" s="181" t="s">
        <v>94</v>
      </c>
      <c r="P797" s="60" t="str" cm="1">
        <f t="array" aca="1" ref="P797" ca="1">IF(
    O797="N",
    "",
    IF(
        COUNTIFS('3.RNAExtractions'!E:E, B797, '3.RNAExtractions'!Z:Z, "Y") &gt; 0,
        _xlfn.TEXTJOIN(", ", TRUE, IF(('3.RNAExtractions'!E:E = B797) * ('3.RNAExtractions'!Z:Z = "Y"), '3.RNAExtractions'!D:D, "")),
        IF(
            COUNTIFS('3.RNAExtractions'!E:E, B797, '3.RNAExtractions'!Y:Y, "Y") &gt; 0,
            _xlfn.TEXTJOIN(", ", TRUE, IF(('3.RNAExtractions'!E:E = B797) * ('3.RNAExtractions'!Y:Y = "Y"), '3.RNAExtractions'!D:D, "")),
            "Awaiting Status"
        )
    )
)</f>
        <v/>
      </c>
      <c r="Q797" s="26" t="s">
        <v>94</v>
      </c>
      <c r="R797" s="60" t="str" cm="1">
        <f t="array" aca="1" ref="R797" ca="1">IF(
    Q797="N",
    "",
    IF(
        COUNTIFS('4.RNAIllumina'!E:E, B797, '4.RNAIllumina'!Y:Y, "Y") &gt; 0,
        _xlfn.TEXTJOIN(", ", TRUE, IF(('4.RNAIllumina'!E:E = B797) * ('4.RNAIllumina'!Y:Y = "Y"), '4.RNAIllumina'!D:D, "")),
        IF(
            COUNTIFS('4.RNAIllumina'!E:E, B797, '4.RNAIllumina'!X:X, "Y") &gt; 0,
            _xlfn.TEXTJOIN(", ", TRUE, IF(('4.RNAIllumina'!E:E = B797) * ('4.RNAIllumina'!X:X = "Y"), '4.RNAIllumina'!D:D, "")),
            "Awaiting Status"
        )
    )
)</f>
        <v/>
      </c>
      <c r="T797" s="6" t="str">
        <f ca="1">VLOOKUP($B797,'1.MetaData'!$B:$H,2,FALSE)</f>
        <v>OG796</v>
      </c>
      <c r="U797" s="7" t="str">
        <f ca="1">VLOOKUP($B797,'1.MetaData'!$B:$H,3,FALSE)</f>
        <v>Labroides bicolor</v>
      </c>
      <c r="V797" s="7">
        <f ca="1">VLOOKUP($B797,'1.MetaData'!$B:$H,4,FALSE)</f>
        <v>0</v>
      </c>
      <c r="W797" s="6" t="str">
        <f ca="1">VLOOKUP($B797,'1.MetaData'!$B:$H,5,FALSE)</f>
        <v>Tim Bennett</v>
      </c>
      <c r="X797" s="6" t="str">
        <f ca="1">VLOOKUP($B797,'1.MetaData'!$B:$H,6,FALSE)</f>
        <v>Yi-Kai Tea</v>
      </c>
      <c r="Z797"/>
    </row>
    <row r="798" spans="1:26" hidden="1" x14ac:dyDescent="0.25">
      <c r="A798" s="17">
        <v>797</v>
      </c>
      <c r="B798" s="3" t="str">
        <f t="shared" ca="1" si="14"/>
        <v>OG797</v>
      </c>
      <c r="C798" s="219" t="s">
        <v>93</v>
      </c>
      <c r="D798" s="4">
        <f ca="1">COUNTIF('2.Tissue'!C:C,B798)</f>
        <v>2</v>
      </c>
      <c r="E798" s="4">
        <f ca="1">COUNTIFS('3.DNAExtractions'!$E:$E,$B798,'3.DNAExtractions'!$D:$D,E$1)</f>
        <v>1</v>
      </c>
      <c r="F798" s="2" t="str" cm="1">
        <f t="array" aca="1" ref="F798" ca="1">IF(
    COUNTIFS('3.DNAExtractions'!E:E, B798, '3.DNAExtractions'!Y:Y, "Y") &gt; 0,
    _xlfn.TEXTJOIN(", ", TRUE, IF(('3.DNAExtractions'!E:E = B798) * ('3.DNAExtractions'!Y:Y = "Y"), '3.DNAExtractions'!D:D, "")),
    IF(
        COUNTIFS('3.DNAExtractions'!E:E, B798, '3.DNAExtractions'!X:X, "Y") &gt; 0,
        _xlfn.TEXTJOIN(", ", TRUE, IF(('3.DNAExtractions'!E:E = B798) * ('3.DNAExtractions'!X:X = "Y"), '3.DNAExtractions'!D:D, "")),
        "Awaiting Status"
    )
)</f>
        <v>Extracted</v>
      </c>
      <c r="G798" s="45" t="s">
        <v>92</v>
      </c>
      <c r="H798" s="8" t="str" cm="1">
        <f t="array" aca="1" ref="H798" ca="1">IF(
    G798="N",
    "",
    IF(
        COUNTIFS('4.Illumina'!E:E, B798, '4.Illumina'!R:R, "Y") &gt; 0,
        _xlfn.TEXTJOIN(", ", TRUE, IF(('4.Illumina'!E:E = B798) * ('4.Illumina'!R:R = "Y"), '4.Illumina'!D:D, "")),
        IF(
            COUNTIFS('4.Illumina'!E:E, B798, '4.Illumina'!Q:Q, "Y") &gt; 0,
            _xlfn.TEXTJOIN(", ", TRUE, IF(('4.Illumina'!E:E = B798) * ('4.Illumina'!Q:Q = "Y"), '4.Illumina'!D:D, "")),
            "Awaiting Status"
        )
    )
)</f>
        <v>Sequenced</v>
      </c>
      <c r="I798" s="181" t="s">
        <v>94</v>
      </c>
      <c r="J798" s="56" t="str" cm="1">
        <f t="array" aca="1" ref="J798" ca="1">IF(
    I798="N",
    "",
    IF(
        COUNTIFS('4.PacBio'!E:E, B798, '4.PacBio'!W:W, "Y") &gt; 0,
        _xlfn.TEXTJOIN(", ", TRUE, IF(('4.PacBio'!E:E = B798) * ('4.PacBio'!W:W = "Y"), '4.PacBio'!D:D, "")),
        IF(
            COUNTIFS('4.PacBio'!E:E, B798, '4.PacBio'!V:V, "Y") &gt; 0,
            _xlfn.TEXTJOIN(", ", TRUE, IF(('4.PacBio'!E:E = B798) * ('4.PacBio'!V:V = "Y"), '4.PacBio'!D:D, "")),
            "Awaiting Status"
        )
    )
)</f>
        <v/>
      </c>
      <c r="K798" s="181" t="s">
        <v>94</v>
      </c>
      <c r="L798" s="8" t="str" cm="1">
        <f t="array" aca="1" ref="L798" ca="1">IF(
    K798="N",
    "",
    IF(
        COUNTIFS('4.HiCLibrary'!E:E, B798, '4.HiCLibrary'!V:V, "Y") &gt; 0,
        _xlfn.TEXTJOIN(", ", TRUE, IF(('4.HiCLibrary'!E:E = B798) * ('4.HiCLibrary'!V:V = "Y"), '4.HiCLibrary'!D:D, "")),
        IF(
            COUNTIFS('4.HiCLibrary'!E:E, B798, '4.HiCLibrary'!U:U, "Y") &gt; 0,
            _xlfn.TEXTJOIN(", ", TRUE, IF(('4.HiCLibrary'!E:E = B798) * ('4.HiCLibrary'!U:U = "Y"), '4.HiCLibrary'!D:D, "")),
            "Awaiting Status"
        )
    )
)</f>
        <v/>
      </c>
      <c r="M798" s="181" t="s">
        <v>94</v>
      </c>
      <c r="N798" s="56" t="str" cm="1">
        <f t="array" aca="1" ref="N798" ca="1">IF(
    M798="N",
    "",
    IF(
        COUNTIFS('4.ONT'!E:E, B798, '4.ONT'!Q:Q, "Y") &gt; 0,
        _xlfn.TEXTJOIN(", ", TRUE, IF(('4.ONT'!E:E = B798) * ('4.ONT'!Q:Q = "Y"), '4.ONT'!D:D, "")),
        IF(
            COUNTIFS('4.ONT'!E:E, B798, '4.ONT'!P:P, "Y") &gt; 0,
            _xlfn.TEXTJOIN(", ", TRUE, IF(('4.ONT'!E:E = B798) * ('4.ONT'!P:P = "Y"), '4.ONT'!D:D, "")),
            "Awaiting Status"
        )
    )
)</f>
        <v/>
      </c>
      <c r="O798" s="181" t="s">
        <v>94</v>
      </c>
      <c r="P798" s="60" t="str" cm="1">
        <f t="array" aca="1" ref="P798" ca="1">IF(
    O798="N",
    "",
    IF(
        COUNTIFS('3.RNAExtractions'!E:E, B798, '3.RNAExtractions'!Z:Z, "Y") &gt; 0,
        _xlfn.TEXTJOIN(", ", TRUE, IF(('3.RNAExtractions'!E:E = B798) * ('3.RNAExtractions'!Z:Z = "Y"), '3.RNAExtractions'!D:D, "")),
        IF(
            COUNTIFS('3.RNAExtractions'!E:E, B798, '3.RNAExtractions'!Y:Y, "Y") &gt; 0,
            _xlfn.TEXTJOIN(", ", TRUE, IF(('3.RNAExtractions'!E:E = B798) * ('3.RNAExtractions'!Y:Y = "Y"), '3.RNAExtractions'!D:D, "")),
            "Awaiting Status"
        )
    )
)</f>
        <v/>
      </c>
      <c r="Q798" s="26" t="s">
        <v>94</v>
      </c>
      <c r="R798" s="60" t="str" cm="1">
        <f t="array" aca="1" ref="R798" ca="1">IF(
    Q798="N",
    "",
    IF(
        COUNTIFS('4.RNAIllumina'!E:E, B798, '4.RNAIllumina'!Y:Y, "Y") &gt; 0,
        _xlfn.TEXTJOIN(", ", TRUE, IF(('4.RNAIllumina'!E:E = B798) * ('4.RNAIllumina'!Y:Y = "Y"), '4.RNAIllumina'!D:D, "")),
        IF(
            COUNTIFS('4.RNAIllumina'!E:E, B798, '4.RNAIllumina'!X:X, "Y") &gt; 0,
            _xlfn.TEXTJOIN(", ", TRUE, IF(('4.RNAIllumina'!E:E = B798) * ('4.RNAIllumina'!X:X = "Y"), '4.RNAIllumina'!D:D, "")),
            "Awaiting Status"
        )
    )
)</f>
        <v/>
      </c>
      <c r="T798" s="6" t="str">
        <f ca="1">VLOOKUP($B798,'1.MetaData'!$B:$H,2,FALSE)</f>
        <v>OG797</v>
      </c>
      <c r="U798" s="7" t="str">
        <f ca="1">VLOOKUP($B798,'1.MetaData'!$B:$H,3,FALSE)</f>
        <v>Labroides dimidiatus</v>
      </c>
      <c r="V798" s="7">
        <f ca="1">VLOOKUP($B798,'1.MetaData'!$B:$H,4,FALSE)</f>
        <v>0</v>
      </c>
      <c r="W798" s="6" t="str">
        <f ca="1">VLOOKUP($B798,'1.MetaData'!$B:$H,5,FALSE)</f>
        <v>Tim Bennett</v>
      </c>
      <c r="X798" s="6" t="str">
        <f ca="1">VLOOKUP($B798,'1.MetaData'!$B:$H,6,FALSE)</f>
        <v>Yi-Kai Tea</v>
      </c>
      <c r="Z798"/>
    </row>
    <row r="799" spans="1:26" hidden="1" x14ac:dyDescent="0.25">
      <c r="A799" s="17">
        <v>798</v>
      </c>
      <c r="B799" s="3" t="str">
        <f t="shared" ca="1" si="14"/>
        <v>OG798</v>
      </c>
      <c r="C799" s="219" t="s">
        <v>93</v>
      </c>
      <c r="D799" s="4">
        <f ca="1">COUNTIF('2.Tissue'!C:C,B799)</f>
        <v>2</v>
      </c>
      <c r="E799" s="4">
        <f ca="1">COUNTIFS('3.DNAExtractions'!$E:$E,$B799,'3.DNAExtractions'!$D:$D,E$1)</f>
        <v>1</v>
      </c>
      <c r="F799" s="2" t="str" cm="1">
        <f t="array" aca="1" ref="F799" ca="1">IF(
    COUNTIFS('3.DNAExtractions'!E:E, B799, '3.DNAExtractions'!Y:Y, "Y") &gt; 0,
    _xlfn.TEXTJOIN(", ", TRUE, IF(('3.DNAExtractions'!E:E = B799) * ('3.DNAExtractions'!Y:Y = "Y"), '3.DNAExtractions'!D:D, "")),
    IF(
        COUNTIFS('3.DNAExtractions'!E:E, B799, '3.DNAExtractions'!X:X, "Y") &gt; 0,
        _xlfn.TEXTJOIN(", ", TRUE, IF(('3.DNAExtractions'!E:E = B799) * ('3.DNAExtractions'!X:X = "Y"), '3.DNAExtractions'!D:D, "")),
        "Awaiting Status"
    )
)</f>
        <v>Extracted</v>
      </c>
      <c r="G799" s="45" t="s">
        <v>92</v>
      </c>
      <c r="H799" s="8" t="str" cm="1">
        <f t="array" aca="1" ref="H799" ca="1">IF(
    G799="N",
    "",
    IF(
        COUNTIFS('4.Illumina'!E:E, B799, '4.Illumina'!R:R, "Y") &gt; 0,
        _xlfn.TEXTJOIN(", ", TRUE, IF(('4.Illumina'!E:E = B799) * ('4.Illumina'!R:R = "Y"), '4.Illumina'!D:D, "")),
        IF(
            COUNTIFS('4.Illumina'!E:E, B799, '4.Illumina'!Q:Q, "Y") &gt; 0,
            _xlfn.TEXTJOIN(", ", TRUE, IF(('4.Illumina'!E:E = B799) * ('4.Illumina'!Q:Q = "Y"), '4.Illumina'!D:D, "")),
            "Awaiting Status"
        )
    )
)</f>
        <v>Sequenced</v>
      </c>
      <c r="I799" s="181" t="s">
        <v>94</v>
      </c>
      <c r="J799" s="56" t="str" cm="1">
        <f t="array" aca="1" ref="J799" ca="1">IF(
    I799="N",
    "",
    IF(
        COUNTIFS('4.PacBio'!E:E, B799, '4.PacBio'!W:W, "Y") &gt; 0,
        _xlfn.TEXTJOIN(", ", TRUE, IF(('4.PacBio'!E:E = B799) * ('4.PacBio'!W:W = "Y"), '4.PacBio'!D:D, "")),
        IF(
            COUNTIFS('4.PacBio'!E:E, B799, '4.PacBio'!V:V, "Y") &gt; 0,
            _xlfn.TEXTJOIN(", ", TRUE, IF(('4.PacBio'!E:E = B799) * ('4.PacBio'!V:V = "Y"), '4.PacBio'!D:D, "")),
            "Awaiting Status"
        )
    )
)</f>
        <v/>
      </c>
      <c r="K799" s="181" t="s">
        <v>94</v>
      </c>
      <c r="L799" s="8" t="str" cm="1">
        <f t="array" aca="1" ref="L799" ca="1">IF(
    K799="N",
    "",
    IF(
        COUNTIFS('4.HiCLibrary'!E:E, B799, '4.HiCLibrary'!V:V, "Y") &gt; 0,
        _xlfn.TEXTJOIN(", ", TRUE, IF(('4.HiCLibrary'!E:E = B799) * ('4.HiCLibrary'!V:V = "Y"), '4.HiCLibrary'!D:D, "")),
        IF(
            COUNTIFS('4.HiCLibrary'!E:E, B799, '4.HiCLibrary'!U:U, "Y") &gt; 0,
            _xlfn.TEXTJOIN(", ", TRUE, IF(('4.HiCLibrary'!E:E = B799) * ('4.HiCLibrary'!U:U = "Y"), '4.HiCLibrary'!D:D, "")),
            "Awaiting Status"
        )
    )
)</f>
        <v/>
      </c>
      <c r="M799" s="181" t="s">
        <v>94</v>
      </c>
      <c r="N799" s="56" t="str" cm="1">
        <f t="array" aca="1" ref="N799" ca="1">IF(
    M799="N",
    "",
    IF(
        COUNTIFS('4.ONT'!E:E, B799, '4.ONT'!Q:Q, "Y") &gt; 0,
        _xlfn.TEXTJOIN(", ", TRUE, IF(('4.ONT'!E:E = B799) * ('4.ONT'!Q:Q = "Y"), '4.ONT'!D:D, "")),
        IF(
            COUNTIFS('4.ONT'!E:E, B799, '4.ONT'!P:P, "Y") &gt; 0,
            _xlfn.TEXTJOIN(", ", TRUE, IF(('4.ONT'!E:E = B799) * ('4.ONT'!P:P = "Y"), '4.ONT'!D:D, "")),
            "Awaiting Status"
        )
    )
)</f>
        <v/>
      </c>
      <c r="O799" s="181" t="s">
        <v>94</v>
      </c>
      <c r="P799" s="60" t="str" cm="1">
        <f t="array" aca="1" ref="P799" ca="1">IF(
    O799="N",
    "",
    IF(
        COUNTIFS('3.RNAExtractions'!E:E, B799, '3.RNAExtractions'!Z:Z, "Y") &gt; 0,
        _xlfn.TEXTJOIN(", ", TRUE, IF(('3.RNAExtractions'!E:E = B799) * ('3.RNAExtractions'!Z:Z = "Y"), '3.RNAExtractions'!D:D, "")),
        IF(
            COUNTIFS('3.RNAExtractions'!E:E, B799, '3.RNAExtractions'!Y:Y, "Y") &gt; 0,
            _xlfn.TEXTJOIN(", ", TRUE, IF(('3.RNAExtractions'!E:E = B799) * ('3.RNAExtractions'!Y:Y = "Y"), '3.RNAExtractions'!D:D, "")),
            "Awaiting Status"
        )
    )
)</f>
        <v/>
      </c>
      <c r="Q799" s="26" t="s">
        <v>94</v>
      </c>
      <c r="R799" s="60" t="str" cm="1">
        <f t="array" aca="1" ref="R799" ca="1">IF(
    Q799="N",
    "",
    IF(
        COUNTIFS('4.RNAIllumina'!E:E, B799, '4.RNAIllumina'!Y:Y, "Y") &gt; 0,
        _xlfn.TEXTJOIN(", ", TRUE, IF(('4.RNAIllumina'!E:E = B799) * ('4.RNAIllumina'!Y:Y = "Y"), '4.RNAIllumina'!D:D, "")),
        IF(
            COUNTIFS('4.RNAIllumina'!E:E, B799, '4.RNAIllumina'!X:X, "Y") &gt; 0,
            _xlfn.TEXTJOIN(", ", TRUE, IF(('4.RNAIllumina'!E:E = B799) * ('4.RNAIllumina'!X:X = "Y"), '4.RNAIllumina'!D:D, "")),
            "Awaiting Status"
        )
    )
)</f>
        <v/>
      </c>
      <c r="T799" s="6" t="str">
        <f ca="1">VLOOKUP($B799,'1.MetaData'!$B:$H,2,FALSE)</f>
        <v>OG798</v>
      </c>
      <c r="U799" s="7" t="str">
        <f ca="1">VLOOKUP($B799,'1.MetaData'!$B:$H,3,FALSE)</f>
        <v>Thalassoma lunare</v>
      </c>
      <c r="V799" s="7">
        <f ca="1">VLOOKUP($B799,'1.MetaData'!$B:$H,4,FALSE)</f>
        <v>0</v>
      </c>
      <c r="W799" s="6" t="str">
        <f ca="1">VLOOKUP($B799,'1.MetaData'!$B:$H,5,FALSE)</f>
        <v>Tim Bennett</v>
      </c>
      <c r="X799" s="6" t="str">
        <f ca="1">VLOOKUP($B799,'1.MetaData'!$B:$H,6,FALSE)</f>
        <v>Yi-Kai Tea</v>
      </c>
      <c r="Z799"/>
    </row>
    <row r="800" spans="1:26" x14ac:dyDescent="0.25">
      <c r="A800" s="17">
        <v>799</v>
      </c>
      <c r="B800" s="3" t="str">
        <f t="shared" ca="1" si="14"/>
        <v>OG799</v>
      </c>
      <c r="C800" s="219" t="s">
        <v>91</v>
      </c>
      <c r="D800" s="4">
        <f ca="1">COUNTIF('2.Tissue'!C:C,B800)</f>
        <v>3</v>
      </c>
      <c r="E800" s="4">
        <f ca="1">COUNTIFS('3.DNAExtractions'!$E:$E,$B800,'3.DNAExtractions'!$D:$D,E$1)</f>
        <v>2</v>
      </c>
      <c r="F800" s="2" t="str" cm="1">
        <f t="array" aca="1" ref="F800" ca="1">IF(
    COUNTIFS('3.DNAExtractions'!E:E, B800, '3.DNAExtractions'!Y:Y, "Y") &gt; 0,
    _xlfn.TEXTJOIN(", ", TRUE, IF(('3.DNAExtractions'!E:E = B800) * ('3.DNAExtractions'!Y:Y = "Y"), '3.DNAExtractions'!D:D, "")),
    IF(
        COUNTIFS('3.DNAExtractions'!E:E, B800, '3.DNAExtractions'!X:X, "Y") &gt; 0,
        _xlfn.TEXTJOIN(", ", TRUE, IF(('3.DNAExtractions'!E:E = B800) * ('3.DNAExtractions'!X:X = "Y"), '3.DNAExtractions'!D:D, "")),
        "Awaiting Status"
    )
)</f>
        <v>Extracted</v>
      </c>
      <c r="G800" s="45" t="s">
        <v>94</v>
      </c>
      <c r="H800" s="8" t="str" cm="1">
        <f t="array" aca="1" ref="H800" ca="1">IF(
    G800="N",
    "",
    IF(
        COUNTIFS('4.Illumina'!E:E, B800, '4.Illumina'!R:R, "Y") &gt; 0,
        _xlfn.TEXTJOIN(", ", TRUE, IF(('4.Illumina'!E:E = B800) * ('4.Illumina'!R:R = "Y"), '4.Illumina'!D:D, "")),
        IF(
            COUNTIFS('4.Illumina'!E:E, B800, '4.Illumina'!Q:Q, "Y") &gt; 0,
            _xlfn.TEXTJOIN(", ", TRUE, IF(('4.Illumina'!E:E = B800) * ('4.Illumina'!Q:Q = "Y"), '4.Illumina'!D:D, "")),
            "Awaiting Status"
        )
    )
)</f>
        <v/>
      </c>
      <c r="I800" s="26" t="s">
        <v>92</v>
      </c>
      <c r="J800" s="56" t="str" cm="1">
        <f t="array" aca="1" ref="J800" ca="1">IF(
    I800="N",
    "",
    IF(
        COUNTIFS('4.PacBio'!E:E, B800, '4.PacBio'!W:W, "Y") &gt; 0,
        _xlfn.TEXTJOIN(", ", TRUE, IF(('4.PacBio'!E:E = B800) * ('4.PacBio'!W:W = "Y"), '4.PacBio'!D:D, "")),
        IF(
            COUNTIFS('4.PacBio'!E:E, B800, '4.PacBio'!V:V, "Y") &gt; 0,
            _xlfn.TEXTJOIN(", ", TRUE, IF(('4.PacBio'!E:E = B800) * ('4.PacBio'!V:V = "Y"), '4.PacBio'!D:D, "")),
            "Awaiting Status"
        )
    )
)</f>
        <v>Sequenced</v>
      </c>
      <c r="K800" s="26" t="s">
        <v>92</v>
      </c>
      <c r="L800" s="8" t="str" cm="1">
        <f t="array" aca="1" ref="L800" ca="1">IF(
    K800="N",
    "",
    IF(
        COUNTIFS('4.HiCLibrary'!E:E, B800, '4.HiCLibrary'!V:V, "Y") &gt; 0,
        _xlfn.TEXTJOIN(", ", TRUE, IF(('4.HiCLibrary'!E:E = B800) * ('4.HiCLibrary'!V:V = "Y"), '4.HiCLibrary'!D:D, "")),
        IF(
            COUNTIFS('4.HiCLibrary'!E:E, B800, '4.HiCLibrary'!U:U, "Y") &gt; 0,
            _xlfn.TEXTJOIN(", ", TRUE, IF(('4.HiCLibrary'!E:E = B800) * ('4.HiCLibrary'!U:U = "Y"), '4.HiCLibrary'!D:D, "")),
            "Awaiting Status"
        )
    )
)</f>
        <v>Awaiting Status</v>
      </c>
      <c r="M800" s="47"/>
      <c r="N800" s="56" t="str" cm="1">
        <f t="array" aca="1" ref="N800" ca="1">IF(
    M800="N",
    "",
    IF(
        COUNTIFS('4.ONT'!E:E, B800, '4.ONT'!Q:Q, "Y") &gt; 0,
        _xlfn.TEXTJOIN(", ", TRUE, IF(('4.ONT'!E:E = B800) * ('4.ONT'!Q:Q = "Y"), '4.ONT'!D:D, "")),
        IF(
            COUNTIFS('4.ONT'!E:E, B800, '4.ONT'!P:P, "Y") &gt; 0,
            _xlfn.TEXTJOIN(", ", TRUE, IF(('4.ONT'!E:E = B800) * ('4.ONT'!P:P = "Y"), '4.ONT'!D:D, "")),
            "Awaiting Status"
        )
    )
)</f>
        <v>Awaiting Status</v>
      </c>
      <c r="O800" s="26" t="s">
        <v>92</v>
      </c>
      <c r="P800" s="60" t="str" cm="1">
        <f t="array" aca="1" ref="P800" ca="1">IF(
    O800="N",
    "",
    IF(
        COUNTIFS('3.RNAExtractions'!E:E, B800, '3.RNAExtractions'!Z:Z, "Y") &gt; 0,
        _xlfn.TEXTJOIN(", ", TRUE, IF(('3.RNAExtractions'!E:E = B800) * ('3.RNAExtractions'!Z:Z = "Y"), '3.RNAExtractions'!D:D, "")),
        IF(
            COUNTIFS('3.RNAExtractions'!E:E, B800, '3.RNAExtractions'!Y:Y, "Y") &gt; 0,
            _xlfn.TEXTJOIN(", ", TRUE, IF(('3.RNAExtractions'!E:E = B800) * ('3.RNAExtractions'!Y:Y = "Y"), '3.RNAExtractions'!D:D, "")),
            "Awaiting Status"
        )
    )
)</f>
        <v>Awaiting Status</v>
      </c>
      <c r="Q800" s="26" t="s">
        <v>92</v>
      </c>
      <c r="R800" s="60" t="str" cm="1">
        <f t="array" aca="1" ref="R800" ca="1">IF(
    Q800="N",
    "",
    IF(
        COUNTIFS('4.RNAIllumina'!E:E, B800, '4.RNAIllumina'!Y:Y, "Y") &gt; 0,
        _xlfn.TEXTJOIN(", ", TRUE, IF(('4.RNAIllumina'!E:E = B800) * ('4.RNAIllumina'!Y:Y = "Y"), '4.RNAIllumina'!D:D, "")),
        IF(
            COUNTIFS('4.RNAIllumina'!E:E, B800, '4.RNAIllumina'!X:X, "Y") &gt; 0,
            _xlfn.TEXTJOIN(", ", TRUE, IF(('4.RNAIllumina'!E:E = B800) * ('4.RNAIllumina'!X:X = "Y"), '4.RNAIllumina'!D:D, "")),
            "Awaiting Status"
        )
    )
)</f>
        <v>Awaiting Status</v>
      </c>
      <c r="T800" s="6" t="str">
        <f ca="1">VLOOKUP($B800,'1.MetaData'!$B:$H,2,FALSE)</f>
        <v>OG799</v>
      </c>
      <c r="U800" s="7" t="str">
        <f ca="1">VLOOKUP($B800,'1.MetaData'!$B:$H,3,FALSE)</f>
        <v>Tosanoides bennetti</v>
      </c>
      <c r="V800" s="7">
        <f ca="1">VLOOKUP($B800,'1.MetaData'!$B:$H,4,FALSE)</f>
        <v>0</v>
      </c>
      <c r="W800" s="6" t="str">
        <f ca="1">VLOOKUP($B800,'1.MetaData'!$B:$H,5,FALSE)</f>
        <v>Tim Bennett</v>
      </c>
      <c r="X800" s="6" t="str">
        <f ca="1">VLOOKUP($B800,'1.MetaData'!$B:$H,6,FALSE)</f>
        <v>Yi-Kai Tea</v>
      </c>
      <c r="Z800"/>
    </row>
    <row r="801" spans="1:26" x14ac:dyDescent="0.25">
      <c r="A801" s="17">
        <v>800</v>
      </c>
      <c r="B801" s="3" t="str">
        <f t="shared" ca="1" si="14"/>
        <v>OG800</v>
      </c>
      <c r="C801" s="219" t="s">
        <v>106</v>
      </c>
      <c r="D801" s="4">
        <f ca="1">COUNTIF('2.Tissue'!C:C,B801)</f>
        <v>3</v>
      </c>
      <c r="E801" s="4">
        <f ca="1">COUNTIFS('3.DNAExtractions'!$E:$E,$B801,'3.DNAExtractions'!$D:$D,E$1)</f>
        <v>1</v>
      </c>
      <c r="F801" s="2" t="str" cm="1">
        <f t="array" aca="1" ref="F801" ca="1">IF(
    COUNTIFS('3.DNAExtractions'!E:E, B801, '3.DNAExtractions'!Y:Y, "Y") &gt; 0,
    _xlfn.TEXTJOIN(", ", TRUE, IF(('3.DNAExtractions'!E:E = B801) * ('3.DNAExtractions'!Y:Y = "Y"), '3.DNAExtractions'!D:D, "")),
    IF(
        COUNTIFS('3.DNAExtractions'!E:E, B801, '3.DNAExtractions'!X:X, "Y") &gt; 0,
        _xlfn.TEXTJOIN(", ", TRUE, IF(('3.DNAExtractions'!E:E = B801) * ('3.DNAExtractions'!X:X = "Y"), '3.DNAExtractions'!D:D, "")),
        "Awaiting Status"
    )
)</f>
        <v>Extracted</v>
      </c>
      <c r="G801" s="45" t="s">
        <v>94</v>
      </c>
      <c r="H801" s="8" t="str" cm="1">
        <f t="array" aca="1" ref="H801" ca="1">IF(
    G801="N",
    "",
    IF(
        COUNTIFS('4.Illumina'!E:E, B801, '4.Illumina'!R:R, "Y") &gt; 0,
        _xlfn.TEXTJOIN(", ", TRUE, IF(('4.Illumina'!E:E = B801) * ('4.Illumina'!R:R = "Y"), '4.Illumina'!D:D, "")),
        IF(
            COUNTIFS('4.Illumina'!E:E, B801, '4.Illumina'!Q:Q, "Y") &gt; 0,
            _xlfn.TEXTJOIN(", ", TRUE, IF(('4.Illumina'!E:E = B801) * ('4.Illumina'!Q:Q = "Y"), '4.Illumina'!D:D, "")),
            "Awaiting Status"
        )
    )
)</f>
        <v/>
      </c>
      <c r="I801" s="26" t="s">
        <v>92</v>
      </c>
      <c r="J801" s="56" t="str" cm="1">
        <f t="array" aca="1" ref="J801" ca="1">IF(
    I801="N",
    "",
    IF(
        COUNTIFS('4.PacBio'!E:E, B801, '4.PacBio'!W:W, "Y") &gt; 0,
        _xlfn.TEXTJOIN(", ", TRUE, IF(('4.PacBio'!E:E = B801) * ('4.PacBio'!W:W = "Y"), '4.PacBio'!D:D, "")),
        IF(
            COUNTIFS('4.PacBio'!E:E, B801, '4.PacBio'!V:V, "Y") &gt; 0,
            _xlfn.TEXTJOIN(", ", TRUE, IF(('4.PacBio'!E:E = B801) * ('4.PacBio'!V:V = "Y"), '4.PacBio'!D:D, "")),
            "Awaiting Status"
        )
    )
)</f>
        <v>Sequenced</v>
      </c>
      <c r="K801" s="26" t="s">
        <v>92</v>
      </c>
      <c r="L801" s="8" t="str" cm="1">
        <f t="array" aca="1" ref="L801" ca="1">IF(
    K801="N",
    "",
    IF(
        COUNTIFS('4.HiCLibrary'!E:E, B801, '4.HiCLibrary'!V:V, "Y") &gt; 0,
        _xlfn.TEXTJOIN(", ", TRUE, IF(('4.HiCLibrary'!E:E = B801) * ('4.HiCLibrary'!V:V = "Y"), '4.HiCLibrary'!D:D, "")),
        IF(
            COUNTIFS('4.HiCLibrary'!E:E, B801, '4.HiCLibrary'!U:U, "Y") &gt; 0,
            _xlfn.TEXTJOIN(", ", TRUE, IF(('4.HiCLibrary'!E:E = B801) * ('4.HiCLibrary'!U:U = "Y"), '4.HiCLibrary'!D:D, "")),
            "Awaiting Status"
        )
    )
)</f>
        <v>Awaiting Status</v>
      </c>
      <c r="M801" s="47"/>
      <c r="N801" s="56" t="str" cm="1">
        <f t="array" aca="1" ref="N801" ca="1">IF(
    M801="N",
    "",
    IF(
        COUNTIFS('4.ONT'!E:E, B801, '4.ONT'!Q:Q, "Y") &gt; 0,
        _xlfn.TEXTJOIN(", ", TRUE, IF(('4.ONT'!E:E = B801) * ('4.ONT'!Q:Q = "Y"), '4.ONT'!D:D, "")),
        IF(
            COUNTIFS('4.ONT'!E:E, B801, '4.ONT'!P:P, "Y") &gt; 0,
            _xlfn.TEXTJOIN(", ", TRUE, IF(('4.ONT'!E:E = B801) * ('4.ONT'!P:P = "Y"), '4.ONT'!D:D, "")),
            "Awaiting Status"
        )
    )
)</f>
        <v>Awaiting Status</v>
      </c>
      <c r="O801" s="26" t="s">
        <v>92</v>
      </c>
      <c r="P801" s="60" t="str" cm="1">
        <f t="array" aca="1" ref="P801" ca="1">IF(
    O801="N",
    "",
    IF(
        COUNTIFS('3.RNAExtractions'!E:E, B801, '3.RNAExtractions'!Z:Z, "Y") &gt; 0,
        _xlfn.TEXTJOIN(", ", TRUE, IF(('3.RNAExtractions'!E:E = B801) * ('3.RNAExtractions'!Z:Z = "Y"), '3.RNAExtractions'!D:D, "")),
        IF(
            COUNTIFS('3.RNAExtractions'!E:E, B801, '3.RNAExtractions'!Y:Y, "Y") &gt; 0,
            _xlfn.TEXTJOIN(", ", TRUE, IF(('3.RNAExtractions'!E:E = B801) * ('3.RNAExtractions'!Y:Y = "Y"), '3.RNAExtractions'!D:D, "")),
            "Awaiting Status"
        )
    )
)</f>
        <v>Awaiting Status</v>
      </c>
      <c r="Q801" s="26" t="s">
        <v>92</v>
      </c>
      <c r="R801" s="60" t="str" cm="1">
        <f t="array" aca="1" ref="R801" ca="1">IF(
    Q801="N",
    "",
    IF(
        COUNTIFS('4.RNAIllumina'!E:E, B801, '4.RNAIllumina'!Y:Y, "Y") &gt; 0,
        _xlfn.TEXTJOIN(", ", TRUE, IF(('4.RNAIllumina'!E:E = B801) * ('4.RNAIllumina'!Y:Y = "Y"), '4.RNAIllumina'!D:D, "")),
        IF(
            COUNTIFS('4.RNAIllumina'!E:E, B801, '4.RNAIllumina'!X:X, "Y") &gt; 0,
            _xlfn.TEXTJOIN(", ", TRUE, IF(('4.RNAIllumina'!E:E = B801) * ('4.RNAIllumina'!X:X = "Y"), '4.RNAIllumina'!D:D, "")),
            "Awaiting Status"
        )
    )
)</f>
        <v>Awaiting Status</v>
      </c>
      <c r="T801" s="6" t="str">
        <f ca="1">VLOOKUP($B801,'1.MetaData'!$B:$H,2,FALSE)</f>
        <v>OG800</v>
      </c>
      <c r="U801" s="7" t="str">
        <f ca="1">VLOOKUP($B801,'1.MetaData'!$B:$H,3,FALSE)</f>
        <v>Terelabrus rubrovittatus</v>
      </c>
      <c r="V801" s="7">
        <f ca="1">VLOOKUP($B801,'1.MetaData'!$B:$H,4,FALSE)</f>
        <v>0</v>
      </c>
      <c r="W801" s="6" t="str">
        <f ca="1">VLOOKUP($B801,'1.MetaData'!$B:$H,5,FALSE)</f>
        <v>Tim Bennett</v>
      </c>
      <c r="X801" s="6" t="str">
        <f ca="1">VLOOKUP($B801,'1.MetaData'!$B:$H,6,FALSE)</f>
        <v>Yi-Kai Tea</v>
      </c>
      <c r="Z801"/>
    </row>
    <row r="802" spans="1:26" x14ac:dyDescent="0.25">
      <c r="A802" s="17">
        <v>801</v>
      </c>
      <c r="B802" s="3" t="str">
        <f t="shared" ca="1" si="14"/>
        <v>OG801</v>
      </c>
      <c r="C802" s="219" t="s">
        <v>109</v>
      </c>
      <c r="D802" s="4">
        <f ca="1">COUNTIF('2.Tissue'!C:C,B802)</f>
        <v>1</v>
      </c>
      <c r="E802" s="4">
        <f ca="1">COUNTIFS('3.DNAExtractions'!$E:$E,$B802,'3.DNAExtractions'!$D:$D,E$1)</f>
        <v>0</v>
      </c>
      <c r="F802" s="2" t="str" cm="1">
        <f t="array" aca="1" ref="F802" ca="1">IF(
    COUNTIFS('3.DNAExtractions'!E:E, B802, '3.DNAExtractions'!Y:Y, "Y") &gt; 0,
    _xlfn.TEXTJOIN(", ", TRUE, IF(('3.DNAExtractions'!E:E = B802) * ('3.DNAExtractions'!Y:Y = "Y"), '3.DNAExtractions'!D:D, "")),
    IF(
        COUNTIFS('3.DNAExtractions'!E:E, B802, '3.DNAExtractions'!X:X, "Y") &gt; 0,
        _xlfn.TEXTJOIN(", ", TRUE, IF(('3.DNAExtractions'!E:E = B802) * ('3.DNAExtractions'!X:X = "Y"), '3.DNAExtractions'!D:D, "")),
        "Awaiting Status"
    )
)</f>
        <v>Extraction - Nanobind</v>
      </c>
      <c r="G802" s="45" t="s">
        <v>94</v>
      </c>
      <c r="H802" s="8" t="str" cm="1">
        <f t="array" aca="1" ref="H802" ca="1">IF(
    G802="N",
    "",
    IF(
        COUNTIFS('4.Illumina'!E:E, B802, '4.Illumina'!R:R, "Y") &gt; 0,
        _xlfn.TEXTJOIN(", ", TRUE, IF(('4.Illumina'!E:E = B802) * ('4.Illumina'!R:R = "Y"), '4.Illumina'!D:D, "")),
        IF(
            COUNTIFS('4.Illumina'!E:E, B802, '4.Illumina'!Q:Q, "Y") &gt; 0,
            _xlfn.TEXTJOIN(", ", TRUE, IF(('4.Illumina'!E:E = B802) * ('4.Illumina'!Q:Q = "Y"), '4.Illumina'!D:D, "")),
            "Awaiting Status"
        )
    )
)</f>
        <v/>
      </c>
      <c r="I802" s="26" t="s">
        <v>92</v>
      </c>
      <c r="J802" s="56" t="str" cm="1">
        <f t="array" aca="1" ref="J802" ca="1">IF(
    I802="N",
    "",
    IF(
        COUNTIFS('4.PacBio'!E:E, B802, '4.PacBio'!W:W, "Y") &gt; 0,
        _xlfn.TEXTJOIN(", ", TRUE, IF(('4.PacBio'!E:E = B802) * ('4.PacBio'!W:W = "Y"), '4.PacBio'!D:D, "")),
        IF(
            COUNTIFS('4.PacBio'!E:E, B802, '4.PacBio'!V:V, "Y") &gt; 0,
            _xlfn.TEXTJOIN(", ", TRUE, IF(('4.PacBio'!E:E = B802) * ('4.PacBio'!V:V = "Y"), '4.PacBio'!D:D, "")),
            "Awaiting Status"
        )
    )
)</f>
        <v>Awaiting Status</v>
      </c>
      <c r="K802" s="26" t="s">
        <v>92</v>
      </c>
      <c r="L802" s="8" t="str" cm="1">
        <f t="array" aca="1" ref="L802" ca="1">IF(
    K802="N",
    "",
    IF(
        COUNTIFS('4.HiCLibrary'!E:E, B802, '4.HiCLibrary'!V:V, "Y") &gt; 0,
        _xlfn.TEXTJOIN(", ", TRUE, IF(('4.HiCLibrary'!E:E = B802) * ('4.HiCLibrary'!V:V = "Y"), '4.HiCLibrary'!D:D, "")),
        IF(
            COUNTIFS('4.HiCLibrary'!E:E, B802, '4.HiCLibrary'!U:U, "Y") &gt; 0,
            _xlfn.TEXTJOIN(", ", TRUE, IF(('4.HiCLibrary'!E:E = B802) * ('4.HiCLibrary'!U:U = "Y"), '4.HiCLibrary'!D:D, "")),
            "Awaiting Status"
        )
    )
)</f>
        <v>Awaiting Status</v>
      </c>
      <c r="M802" s="47"/>
      <c r="N802" s="56" t="str" cm="1">
        <f t="array" aca="1" ref="N802" ca="1">IF(
    M802="N",
    "",
    IF(
        COUNTIFS('4.ONT'!E:E, B802, '4.ONT'!Q:Q, "Y") &gt; 0,
        _xlfn.TEXTJOIN(", ", TRUE, IF(('4.ONT'!E:E = B802) * ('4.ONT'!Q:Q = "Y"), '4.ONT'!D:D, "")),
        IF(
            COUNTIFS('4.ONT'!E:E, B802, '4.ONT'!P:P, "Y") &gt; 0,
            _xlfn.TEXTJOIN(", ", TRUE, IF(('4.ONT'!E:E = B802) * ('4.ONT'!P:P = "Y"), '4.ONT'!D:D, "")),
            "Awaiting Status"
        )
    )
)</f>
        <v>Awaiting Status</v>
      </c>
      <c r="O802" s="26" t="s">
        <v>92</v>
      </c>
      <c r="P802" s="60" t="str" cm="1">
        <f t="array" aca="1" ref="P802" ca="1">IF(
    O802="N",
    "",
    IF(
        COUNTIFS('3.RNAExtractions'!E:E, B802, '3.RNAExtractions'!Z:Z, "Y") &gt; 0,
        _xlfn.TEXTJOIN(", ", TRUE, IF(('3.RNAExtractions'!E:E = B802) * ('3.RNAExtractions'!Z:Z = "Y"), '3.RNAExtractions'!D:D, "")),
        IF(
            COUNTIFS('3.RNAExtractions'!E:E, B802, '3.RNAExtractions'!Y:Y, "Y") &gt; 0,
            _xlfn.TEXTJOIN(", ", TRUE, IF(('3.RNAExtractions'!E:E = B802) * ('3.RNAExtractions'!Y:Y = "Y"), '3.RNAExtractions'!D:D, "")),
            "Awaiting Status"
        )
    )
)</f>
        <v>Awaiting Status</v>
      </c>
      <c r="Q802" s="26" t="s">
        <v>92</v>
      </c>
      <c r="R802" s="60" t="str" cm="1">
        <f t="array" aca="1" ref="R802" ca="1">IF(
    Q802="N",
    "",
    IF(
        COUNTIFS('4.RNAIllumina'!E:E, B802, '4.RNAIllumina'!Y:Y, "Y") &gt; 0,
        _xlfn.TEXTJOIN(", ", TRUE, IF(('4.RNAIllumina'!E:E = B802) * ('4.RNAIllumina'!Y:Y = "Y"), '4.RNAIllumina'!D:D, "")),
        IF(
            COUNTIFS('4.RNAIllumina'!E:E, B802, '4.RNAIllumina'!X:X, "Y") &gt; 0,
            _xlfn.TEXTJOIN(", ", TRUE, IF(('4.RNAIllumina'!E:E = B802) * ('4.RNAIllumina'!X:X = "Y"), '4.RNAIllumina'!D:D, "")),
            "Awaiting Status"
        )
    )
)</f>
        <v>Awaiting Status</v>
      </c>
      <c r="T802" s="6" t="str">
        <f ca="1">VLOOKUP($B802,'1.MetaData'!$B:$H,2,FALSE)</f>
        <v>OG801</v>
      </c>
      <c r="U802" s="7" t="str">
        <f ca="1">VLOOKUP($B802,'1.MetaData'!$B:$H,3,FALSE)</f>
        <v>Serranocirrhitus latus</v>
      </c>
      <c r="V802" s="7">
        <f ca="1">VLOOKUP($B802,'1.MetaData'!$B:$H,4,FALSE)</f>
        <v>0</v>
      </c>
      <c r="W802" s="6" t="str">
        <f ca="1">VLOOKUP($B802,'1.MetaData'!$B:$H,5,FALSE)</f>
        <v>Tim Bennett</v>
      </c>
      <c r="X802" s="6" t="str">
        <f ca="1">VLOOKUP($B802,'1.MetaData'!$B:$H,6,FALSE)</f>
        <v>Yi-Kai Tea</v>
      </c>
      <c r="Z802"/>
    </row>
    <row r="803" spans="1:26" hidden="1" x14ac:dyDescent="0.25">
      <c r="A803" s="17">
        <v>802</v>
      </c>
      <c r="B803" s="3" t="str">
        <f t="shared" ca="1" si="14"/>
        <v>OG802</v>
      </c>
      <c r="C803" s="219" t="s">
        <v>111</v>
      </c>
      <c r="D803" s="4">
        <f ca="1">COUNTIF('2.Tissue'!C:C,B803)</f>
        <v>1</v>
      </c>
      <c r="E803" s="4">
        <f ca="1">COUNTIFS('3.DNAExtractions'!$E:$E,$B803,'3.DNAExtractions'!$D:$D,E$1)</f>
        <v>0</v>
      </c>
      <c r="F803" s="2" t="str" cm="1">
        <f t="array" aca="1" ref="F803" ca="1">IF(
    COUNTIFS('3.DNAExtractions'!E:E, B803, '3.DNAExtractions'!Y:Y, "Y") &gt; 0,
    _xlfn.TEXTJOIN(", ", TRUE, IF(('3.DNAExtractions'!E:E = B803) * ('3.DNAExtractions'!Y:Y = "Y"), '3.DNAExtractions'!D:D, "")),
    IF(
        COUNTIFS('3.DNAExtractions'!E:E, B803, '3.DNAExtractions'!X:X, "Y") &gt; 0,
        _xlfn.TEXTJOIN(", ", TRUE, IF(('3.DNAExtractions'!E:E = B803) * ('3.DNAExtractions'!X:X = "Y"), '3.DNAExtractions'!D:D, "")),
        "Awaiting Status"
    )
)</f>
        <v>Awaiting Status</v>
      </c>
      <c r="G803" s="45"/>
      <c r="H803" s="8" t="str" cm="1">
        <f t="array" aca="1" ref="H803" ca="1">IF(
    G803="N",
    "",
    IF(
        COUNTIFS('4.Illumina'!E:E, B803, '4.Illumina'!R:R, "Y") &gt; 0,
        _xlfn.TEXTJOIN(", ", TRUE, IF(('4.Illumina'!E:E = B803) * ('4.Illumina'!R:R = "Y"), '4.Illumina'!D:D, "")),
        IF(
            COUNTIFS('4.Illumina'!E:E, B803, '4.Illumina'!Q:Q, "Y") &gt; 0,
            _xlfn.TEXTJOIN(", ", TRUE, IF(('4.Illumina'!E:E = B803) * ('4.Illumina'!Q:Q = "Y"), '4.Illumina'!D:D, "")),
            "Awaiting Status"
        )
    )
)</f>
        <v>Awaiting Status</v>
      </c>
      <c r="J803" s="56" t="str" cm="1">
        <f t="array" aca="1" ref="J803" ca="1">IF(
    I803="N",
    "",
    IF(
        COUNTIFS('4.PacBio'!E:E, B803, '4.PacBio'!W:W, "Y") &gt; 0,
        _xlfn.TEXTJOIN(", ", TRUE, IF(('4.PacBio'!E:E = B803) * ('4.PacBio'!W:W = "Y"), '4.PacBio'!D:D, "")),
        IF(
            COUNTIFS('4.PacBio'!E:E, B803, '4.PacBio'!V:V, "Y") &gt; 0,
            _xlfn.TEXTJOIN(", ", TRUE, IF(('4.PacBio'!E:E = B803) * ('4.PacBio'!V:V = "Y"), '4.PacBio'!D:D, "")),
            "Awaiting Status"
        )
    )
)</f>
        <v>Awaiting Status</v>
      </c>
      <c r="L803" s="8" t="str" cm="1">
        <f t="array" aca="1" ref="L803" ca="1">IF(
    K803="N",
    "",
    IF(
        COUNTIFS('4.HiCLibrary'!E:E, B803, '4.HiCLibrary'!V:V, "Y") &gt; 0,
        _xlfn.TEXTJOIN(", ", TRUE, IF(('4.HiCLibrary'!E:E = B803) * ('4.HiCLibrary'!V:V = "Y"), '4.HiCLibrary'!D:D, "")),
        IF(
            COUNTIFS('4.HiCLibrary'!E:E, B803, '4.HiCLibrary'!U:U, "Y") &gt; 0,
            _xlfn.TEXTJOIN(", ", TRUE, IF(('4.HiCLibrary'!E:E = B803) * ('4.HiCLibrary'!U:U = "Y"), '4.HiCLibrary'!D:D, "")),
            "Awaiting Status"
        )
    )
)</f>
        <v>Awaiting Status</v>
      </c>
      <c r="M803" s="47"/>
      <c r="N803" s="56" t="str" cm="1">
        <f t="array" aca="1" ref="N803" ca="1">IF(
    M803="N",
    "",
    IF(
        COUNTIFS('4.ONT'!E:E, B803, '4.ONT'!Q:Q, "Y") &gt; 0,
        _xlfn.TEXTJOIN(", ", TRUE, IF(('4.ONT'!E:E = B803) * ('4.ONT'!Q:Q = "Y"), '4.ONT'!D:D, "")),
        IF(
            COUNTIFS('4.ONT'!E:E, B803, '4.ONT'!P:P, "Y") &gt; 0,
            _xlfn.TEXTJOIN(", ", TRUE, IF(('4.ONT'!E:E = B803) * ('4.ONT'!P:P = "Y"), '4.ONT'!D:D, "")),
            "Awaiting Status"
        )
    )
)</f>
        <v>Awaiting Status</v>
      </c>
      <c r="O803" s="60"/>
      <c r="P803" s="60" t="str" cm="1">
        <f t="array" aca="1" ref="P803" ca="1">IF(
    O803="N",
    "",
    IF(
        COUNTIFS('3.RNAExtractions'!E:E, B803, '3.RNAExtractions'!Z:Z, "Y") &gt; 0,
        _xlfn.TEXTJOIN(", ", TRUE, IF(('3.RNAExtractions'!E:E = B803) * ('3.RNAExtractions'!Z:Z = "Y"), '3.RNAExtractions'!D:D, "")),
        IF(
            COUNTIFS('3.RNAExtractions'!E:E, B803, '3.RNAExtractions'!Y:Y, "Y") &gt; 0,
            _xlfn.TEXTJOIN(", ", TRUE, IF(('3.RNAExtractions'!E:E = B803) * ('3.RNAExtractions'!Y:Y = "Y"), '3.RNAExtractions'!D:D, "")),
            "Awaiting Status"
        )
    )
)</f>
        <v>Awaiting Status</v>
      </c>
      <c r="Q803" s="60"/>
      <c r="R803" s="60" t="str" cm="1">
        <f t="array" aca="1" ref="R803" ca="1">IF(
    Q803="N",
    "",
    IF(
        COUNTIFS('4.RNAIllumina'!E:E, B803, '4.RNAIllumina'!Y:Y, "Y") &gt; 0,
        _xlfn.TEXTJOIN(", ", TRUE, IF(('4.RNAIllumina'!E:E = B803) * ('4.RNAIllumina'!Y:Y = "Y"), '4.RNAIllumina'!D:D, "")),
        IF(
            COUNTIFS('4.RNAIllumina'!E:E, B803, '4.RNAIllumina'!X:X, "Y") &gt; 0,
            _xlfn.TEXTJOIN(", ", TRUE, IF(('4.RNAIllumina'!E:E = B803) * ('4.RNAIllumina'!X:X = "Y"), '4.RNAIllumina'!D:D, "")),
            "Awaiting Status"
        )
    )
)</f>
        <v>Awaiting Status</v>
      </c>
      <c r="T803" s="6" t="str">
        <f ca="1">VLOOKUP($B803,'1.MetaData'!$B:$H,2,FALSE)</f>
        <v>OG802</v>
      </c>
      <c r="U803" s="7" t="str">
        <f ca="1">VLOOKUP($B803,'1.MetaData'!$B:$H,3,FALSE)</f>
        <v>Serranocirrhitus latus</v>
      </c>
      <c r="V803" s="7">
        <f ca="1">VLOOKUP($B803,'1.MetaData'!$B:$H,4,FALSE)</f>
        <v>0</v>
      </c>
      <c r="W803" s="6" t="str">
        <f ca="1">VLOOKUP($B803,'1.MetaData'!$B:$H,5,FALSE)</f>
        <v>Tim Bennett</v>
      </c>
      <c r="X803" s="6" t="str">
        <f ca="1">VLOOKUP($B803,'1.MetaData'!$B:$H,6,FALSE)</f>
        <v>Yi-Kai Tea</v>
      </c>
      <c r="Z803"/>
    </row>
    <row r="804" spans="1:26" x14ac:dyDescent="0.25">
      <c r="A804" s="17">
        <v>803</v>
      </c>
      <c r="B804" s="3" t="str">
        <f t="shared" ca="1" si="14"/>
        <v>OG803</v>
      </c>
      <c r="C804" s="219" t="s">
        <v>106</v>
      </c>
      <c r="D804" s="4">
        <f ca="1">COUNTIF('2.Tissue'!C:C,B804)</f>
        <v>2</v>
      </c>
      <c r="E804" s="4">
        <f ca="1">COUNTIFS('3.DNAExtractions'!$E:$E,$B804,'3.DNAExtractions'!$D:$D,E$1)</f>
        <v>1</v>
      </c>
      <c r="F804" s="2" t="str" cm="1">
        <f t="array" aca="1" ref="F804" ca="1">IF(
    COUNTIFS('3.DNAExtractions'!E:E, B804, '3.DNAExtractions'!Y:Y, "Y") &gt; 0,
    _xlfn.TEXTJOIN(", ", TRUE, IF(('3.DNAExtractions'!E:E = B804) * ('3.DNAExtractions'!Y:Y = "Y"), '3.DNAExtractions'!D:D, "")),
    IF(
        COUNTIFS('3.DNAExtractions'!E:E, B804, '3.DNAExtractions'!X:X, "Y") &gt; 0,
        _xlfn.TEXTJOIN(", ", TRUE, IF(('3.DNAExtractions'!E:E = B804) * ('3.DNAExtractions'!X:X = "Y"), '3.DNAExtractions'!D:D, "")),
        "Awaiting Status"
    )
)</f>
        <v>Extracted</v>
      </c>
      <c r="G804" s="45" t="s">
        <v>94</v>
      </c>
      <c r="H804" s="8" t="str" cm="1">
        <f t="array" aca="1" ref="H804" ca="1">IF(
    G804="N",
    "",
    IF(
        COUNTIFS('4.Illumina'!E:E, B804, '4.Illumina'!R:R, "Y") &gt; 0,
        _xlfn.TEXTJOIN(", ", TRUE, IF(('4.Illumina'!E:E = B804) * ('4.Illumina'!R:R = "Y"), '4.Illumina'!D:D, "")),
        IF(
            COUNTIFS('4.Illumina'!E:E, B804, '4.Illumina'!Q:Q, "Y") &gt; 0,
            _xlfn.TEXTJOIN(", ", TRUE, IF(('4.Illumina'!E:E = B804) * ('4.Illumina'!Q:Q = "Y"), '4.Illumina'!D:D, "")),
            "Awaiting Status"
        )
    )
)</f>
        <v/>
      </c>
      <c r="I804" s="26" t="s">
        <v>92</v>
      </c>
      <c r="J804" s="56" t="str" cm="1">
        <f t="array" aca="1" ref="J804" ca="1">IF(
    I804="N",
    "",
    IF(
        COUNTIFS('4.PacBio'!E:E, B804, '4.PacBio'!W:W, "Y") &gt; 0,
        _xlfn.TEXTJOIN(", ", TRUE, IF(('4.PacBio'!E:E = B804) * ('4.PacBio'!W:W = "Y"), '4.PacBio'!D:D, "")),
        IF(
            COUNTIFS('4.PacBio'!E:E, B804, '4.PacBio'!V:V, "Y") &gt; 0,
            _xlfn.TEXTJOIN(", ", TRUE, IF(('4.PacBio'!E:E = B804) * ('4.PacBio'!V:V = "Y"), '4.PacBio'!D:D, "")),
            "Awaiting Status"
        )
    )
)</f>
        <v>Sequenced</v>
      </c>
      <c r="K804" s="26" t="s">
        <v>92</v>
      </c>
      <c r="L804" s="8" t="str" cm="1">
        <f t="array" aca="1" ref="L804" ca="1">IF(
    K804="N",
    "",
    IF(
        COUNTIFS('4.HiCLibrary'!E:E, B804, '4.HiCLibrary'!V:V, "Y") &gt; 0,
        _xlfn.TEXTJOIN(", ", TRUE, IF(('4.HiCLibrary'!E:E = B804) * ('4.HiCLibrary'!V:V = "Y"), '4.HiCLibrary'!D:D, "")),
        IF(
            COUNTIFS('4.HiCLibrary'!E:E, B804, '4.HiCLibrary'!U:U, "Y") &gt; 0,
            _xlfn.TEXTJOIN(", ", TRUE, IF(('4.HiCLibrary'!E:E = B804) * ('4.HiCLibrary'!U:U = "Y"), '4.HiCLibrary'!D:D, "")),
            "Awaiting Status"
        )
    )
)</f>
        <v>Awaiting Status</v>
      </c>
      <c r="M804" s="47"/>
      <c r="N804" s="56" t="str" cm="1">
        <f t="array" aca="1" ref="N804" ca="1">IF(
    M804="N",
    "",
    IF(
        COUNTIFS('4.ONT'!E:E, B804, '4.ONT'!Q:Q, "Y") &gt; 0,
        _xlfn.TEXTJOIN(", ", TRUE, IF(('4.ONT'!E:E = B804) * ('4.ONT'!Q:Q = "Y"), '4.ONT'!D:D, "")),
        IF(
            COUNTIFS('4.ONT'!E:E, B804, '4.ONT'!P:P, "Y") &gt; 0,
            _xlfn.TEXTJOIN(", ", TRUE, IF(('4.ONT'!E:E = B804) * ('4.ONT'!P:P = "Y"), '4.ONT'!D:D, "")),
            "Awaiting Status"
        )
    )
)</f>
        <v>Awaiting Status</v>
      </c>
      <c r="O804" s="26" t="s">
        <v>92</v>
      </c>
      <c r="P804" s="60" t="str" cm="1">
        <f t="array" aca="1" ref="P804" ca="1">IF(
    O804="N",
    "",
    IF(
        COUNTIFS('3.RNAExtractions'!E:E, B804, '3.RNAExtractions'!Z:Z, "Y") &gt; 0,
        _xlfn.TEXTJOIN(", ", TRUE, IF(('3.RNAExtractions'!E:E = B804) * ('3.RNAExtractions'!Z:Z = "Y"), '3.RNAExtractions'!D:D, "")),
        IF(
            COUNTIFS('3.RNAExtractions'!E:E, B804, '3.RNAExtractions'!Y:Y, "Y") &gt; 0,
            _xlfn.TEXTJOIN(", ", TRUE, IF(('3.RNAExtractions'!E:E = B804) * ('3.RNAExtractions'!Y:Y = "Y"), '3.RNAExtractions'!D:D, "")),
            "Awaiting Status"
        )
    )
)</f>
        <v>Awaiting Status</v>
      </c>
      <c r="Q804" s="26" t="s">
        <v>92</v>
      </c>
      <c r="R804" s="60" t="str" cm="1">
        <f t="array" aca="1" ref="R804" ca="1">IF(
    Q804="N",
    "",
    IF(
        COUNTIFS('4.RNAIllumina'!E:E, B804, '4.RNAIllumina'!Y:Y, "Y") &gt; 0,
        _xlfn.TEXTJOIN(", ", TRUE, IF(('4.RNAIllumina'!E:E = B804) * ('4.RNAIllumina'!Y:Y = "Y"), '4.RNAIllumina'!D:D, "")),
        IF(
            COUNTIFS('4.RNAIllumina'!E:E, B804, '4.RNAIllumina'!X:X, "Y") &gt; 0,
            _xlfn.TEXTJOIN(", ", TRUE, IF(('4.RNAIllumina'!E:E = B804) * ('4.RNAIllumina'!X:X = "Y"), '4.RNAIllumina'!D:D, "")),
            "Awaiting Status"
        )
    )
)</f>
        <v>Awaiting Status</v>
      </c>
      <c r="T804" s="6" t="str">
        <f ca="1">VLOOKUP($B804,'1.MetaData'!$B:$H,2,FALSE)</f>
        <v>OG803</v>
      </c>
      <c r="U804" s="7" t="str">
        <f ca="1">VLOOKUP($B804,'1.MetaData'!$B:$H,3,FALSE)</f>
        <v>Bodianus paraleucosticticus</v>
      </c>
      <c r="V804" s="7">
        <f ca="1">VLOOKUP($B804,'1.MetaData'!$B:$H,4,FALSE)</f>
        <v>0</v>
      </c>
      <c r="W804" s="6" t="str">
        <f ca="1">VLOOKUP($B804,'1.MetaData'!$B:$H,5,FALSE)</f>
        <v>Tim Bennett</v>
      </c>
      <c r="X804" s="6" t="str">
        <f ca="1">VLOOKUP($B804,'1.MetaData'!$B:$H,6,FALSE)</f>
        <v>Yi-Kai Tea</v>
      </c>
      <c r="Z804"/>
    </row>
    <row r="805" spans="1:26" x14ac:dyDescent="0.25">
      <c r="A805" s="17">
        <v>804</v>
      </c>
      <c r="B805" s="3" t="str">
        <f t="shared" ca="1" si="14"/>
        <v>OG804</v>
      </c>
      <c r="C805" s="219" t="s">
        <v>109</v>
      </c>
      <c r="D805" s="4">
        <f ca="1">COUNTIF('2.Tissue'!C:C,B805)</f>
        <v>2</v>
      </c>
      <c r="E805" s="4">
        <f ca="1">COUNTIFS('3.DNAExtractions'!$E:$E,$B805,'3.DNAExtractions'!$D:$D,E$1)</f>
        <v>0</v>
      </c>
      <c r="F805" s="2" t="str" cm="1">
        <f t="array" aca="1" ref="F805" ca="1">IF(
    COUNTIFS('3.DNAExtractions'!E:E, B805, '3.DNAExtractions'!Y:Y, "Y") &gt; 0,
    _xlfn.TEXTJOIN(", ", TRUE, IF(('3.DNAExtractions'!E:E = B805) * ('3.DNAExtractions'!Y:Y = "Y"), '3.DNAExtractions'!D:D, "")),
    IF(
        COUNTIFS('3.DNAExtractions'!E:E, B805, '3.DNAExtractions'!X:X, "Y") &gt; 0,
        _xlfn.TEXTJOIN(", ", TRUE, IF(('3.DNAExtractions'!E:E = B805) * ('3.DNAExtractions'!X:X = "Y"), '3.DNAExtractions'!D:D, "")),
        "Awaiting Status"
    )
)</f>
        <v>Extraction - Nanobind</v>
      </c>
      <c r="G805" s="45" t="s">
        <v>94</v>
      </c>
      <c r="H805" s="8" t="str" cm="1">
        <f t="array" aca="1" ref="H805" ca="1">IF(
    G805="N",
    "",
    IF(
        COUNTIFS('4.Illumina'!E:E, B805, '4.Illumina'!R:R, "Y") &gt; 0,
        _xlfn.TEXTJOIN(", ", TRUE, IF(('4.Illumina'!E:E = B805) * ('4.Illumina'!R:R = "Y"), '4.Illumina'!D:D, "")),
        IF(
            COUNTIFS('4.Illumina'!E:E, B805, '4.Illumina'!Q:Q, "Y") &gt; 0,
            _xlfn.TEXTJOIN(", ", TRUE, IF(('4.Illumina'!E:E = B805) * ('4.Illumina'!Q:Q = "Y"), '4.Illumina'!D:D, "")),
            "Awaiting Status"
        )
    )
)</f>
        <v/>
      </c>
      <c r="I805" s="26" t="s">
        <v>92</v>
      </c>
      <c r="J805" s="56" t="str" cm="1">
        <f t="array" aca="1" ref="J805" ca="1">IF(
    I805="N",
    "",
    IF(
        COUNTIFS('4.PacBio'!E:E, B805, '4.PacBio'!W:W, "Y") &gt; 0,
        _xlfn.TEXTJOIN(", ", TRUE, IF(('4.PacBio'!E:E = B805) * ('4.PacBio'!W:W = "Y"), '4.PacBio'!D:D, "")),
        IF(
            COUNTIFS('4.PacBio'!E:E, B805, '4.PacBio'!V:V, "Y") &gt; 0,
            _xlfn.TEXTJOIN(", ", TRUE, IF(('4.PacBio'!E:E = B805) * ('4.PacBio'!V:V = "Y"), '4.PacBio'!D:D, "")),
            "Awaiting Status"
        )
    )
)</f>
        <v>Awaiting Status</v>
      </c>
      <c r="K805" s="26" t="s">
        <v>92</v>
      </c>
      <c r="L805" s="8" t="str" cm="1">
        <f t="array" aca="1" ref="L805" ca="1">IF(
    K805="N",
    "",
    IF(
        COUNTIFS('4.HiCLibrary'!E:E, B805, '4.HiCLibrary'!V:V, "Y") &gt; 0,
        _xlfn.TEXTJOIN(", ", TRUE, IF(('4.HiCLibrary'!E:E = B805) * ('4.HiCLibrary'!V:V = "Y"), '4.HiCLibrary'!D:D, "")),
        IF(
            COUNTIFS('4.HiCLibrary'!E:E, B805, '4.HiCLibrary'!U:U, "Y") &gt; 0,
            _xlfn.TEXTJOIN(", ", TRUE, IF(('4.HiCLibrary'!E:E = B805) * ('4.HiCLibrary'!U:U = "Y"), '4.HiCLibrary'!D:D, "")),
            "Awaiting Status"
        )
    )
)</f>
        <v>Awaiting Status</v>
      </c>
      <c r="M805" s="47"/>
      <c r="N805" s="56" t="str" cm="1">
        <f t="array" aca="1" ref="N805" ca="1">IF(
    M805="N",
    "",
    IF(
        COUNTIFS('4.ONT'!E:E, B805, '4.ONT'!Q:Q, "Y") &gt; 0,
        _xlfn.TEXTJOIN(", ", TRUE, IF(('4.ONT'!E:E = B805) * ('4.ONT'!Q:Q = "Y"), '4.ONT'!D:D, "")),
        IF(
            COUNTIFS('4.ONT'!E:E, B805, '4.ONT'!P:P, "Y") &gt; 0,
            _xlfn.TEXTJOIN(", ", TRUE, IF(('4.ONT'!E:E = B805) * ('4.ONT'!P:P = "Y"), '4.ONT'!D:D, "")),
            "Awaiting Status"
        )
    )
)</f>
        <v>Awaiting Status</v>
      </c>
      <c r="O805" s="26" t="s">
        <v>92</v>
      </c>
      <c r="P805" s="60" t="str" cm="1">
        <f t="array" aca="1" ref="P805" ca="1">IF(
    O805="N",
    "",
    IF(
        COUNTIFS('3.RNAExtractions'!E:E, B805, '3.RNAExtractions'!Z:Z, "Y") &gt; 0,
        _xlfn.TEXTJOIN(", ", TRUE, IF(('3.RNAExtractions'!E:E = B805) * ('3.RNAExtractions'!Z:Z = "Y"), '3.RNAExtractions'!D:D, "")),
        IF(
            COUNTIFS('3.RNAExtractions'!E:E, B805, '3.RNAExtractions'!Y:Y, "Y") &gt; 0,
            _xlfn.TEXTJOIN(", ", TRUE, IF(('3.RNAExtractions'!E:E = B805) * ('3.RNAExtractions'!Y:Y = "Y"), '3.RNAExtractions'!D:D, "")),
            "Awaiting Status"
        )
    )
)</f>
        <v>Awaiting Status</v>
      </c>
      <c r="Q805" s="26" t="s">
        <v>92</v>
      </c>
      <c r="R805" s="60" t="str" cm="1">
        <f t="array" aca="1" ref="R805" ca="1">IF(
    Q805="N",
    "",
    IF(
        COUNTIFS('4.RNAIllumina'!E:E, B805, '4.RNAIllumina'!Y:Y, "Y") &gt; 0,
        _xlfn.TEXTJOIN(", ", TRUE, IF(('4.RNAIllumina'!E:E = B805) * ('4.RNAIllumina'!Y:Y = "Y"), '4.RNAIllumina'!D:D, "")),
        IF(
            COUNTIFS('4.RNAIllumina'!E:E, B805, '4.RNAIllumina'!X:X, "Y") &gt; 0,
            _xlfn.TEXTJOIN(", ", TRUE, IF(('4.RNAIllumina'!E:E = B805) * ('4.RNAIllumina'!X:X = "Y"), '4.RNAIllumina'!D:D, "")),
            "Awaiting Status"
        )
    )
)</f>
        <v>Awaiting Status</v>
      </c>
      <c r="T805" s="6" t="str">
        <f ca="1">VLOOKUP($B805,'1.MetaData'!$B:$H,2,FALSE)</f>
        <v>OG804</v>
      </c>
      <c r="U805" s="7" t="str">
        <f ca="1">VLOOKUP($B805,'1.MetaData'!$B:$H,3,FALSE)</f>
        <v>Oxycheilinus nigromarginatus</v>
      </c>
      <c r="V805" s="7">
        <f ca="1">VLOOKUP($B805,'1.MetaData'!$B:$H,4,FALSE)</f>
        <v>0</v>
      </c>
      <c r="W805" s="6" t="str">
        <f ca="1">VLOOKUP($B805,'1.MetaData'!$B:$H,5,FALSE)</f>
        <v>Tim Bennett</v>
      </c>
      <c r="X805" s="6" t="str">
        <f ca="1">VLOOKUP($B805,'1.MetaData'!$B:$H,6,FALSE)</f>
        <v>Yi-Kai Tea</v>
      </c>
      <c r="Z805"/>
    </row>
    <row r="806" spans="1:26" hidden="1" x14ac:dyDescent="0.25">
      <c r="A806" s="17">
        <v>805</v>
      </c>
      <c r="B806" s="3" t="str">
        <f t="shared" ca="1" si="14"/>
        <v>OG805</v>
      </c>
      <c r="C806" s="219" t="s">
        <v>111</v>
      </c>
      <c r="D806" s="4">
        <f ca="1">COUNTIF('2.Tissue'!C:C,B806)</f>
        <v>2</v>
      </c>
      <c r="E806" s="4">
        <f ca="1">COUNTIFS('3.DNAExtractions'!$E:$E,$B806,'3.DNAExtractions'!$D:$D,E$1)</f>
        <v>0</v>
      </c>
      <c r="F806" s="2" t="str" cm="1">
        <f t="array" aca="1" ref="F806" ca="1">IF(
    COUNTIFS('3.DNAExtractions'!E:E, B806, '3.DNAExtractions'!Y:Y, "Y") &gt; 0,
    _xlfn.TEXTJOIN(", ", TRUE, IF(('3.DNAExtractions'!E:E = B806) * ('3.DNAExtractions'!Y:Y = "Y"), '3.DNAExtractions'!D:D, "")),
    IF(
        COUNTIFS('3.DNAExtractions'!E:E, B806, '3.DNAExtractions'!X:X, "Y") &gt; 0,
        _xlfn.TEXTJOIN(", ", TRUE, IF(('3.DNAExtractions'!E:E = B806) * ('3.DNAExtractions'!X:X = "Y"), '3.DNAExtractions'!D:D, "")),
        "Awaiting Status"
    )
)</f>
        <v>Awaiting Status</v>
      </c>
      <c r="G806" s="45"/>
      <c r="H806" s="8" t="str" cm="1">
        <f t="array" aca="1" ref="H806" ca="1">IF(
    G806="N",
    "",
    IF(
        COUNTIFS('4.Illumina'!E:E, B806, '4.Illumina'!R:R, "Y") &gt; 0,
        _xlfn.TEXTJOIN(", ", TRUE, IF(('4.Illumina'!E:E = B806) * ('4.Illumina'!R:R = "Y"), '4.Illumina'!D:D, "")),
        IF(
            COUNTIFS('4.Illumina'!E:E, B806, '4.Illumina'!Q:Q, "Y") &gt; 0,
            _xlfn.TEXTJOIN(", ", TRUE, IF(('4.Illumina'!E:E = B806) * ('4.Illumina'!Q:Q = "Y"), '4.Illumina'!D:D, "")),
            "Awaiting Status"
        )
    )
)</f>
        <v>Awaiting Status</v>
      </c>
      <c r="J806" s="56" t="str" cm="1">
        <f t="array" aca="1" ref="J806" ca="1">IF(
    I806="N",
    "",
    IF(
        COUNTIFS('4.PacBio'!E:E, B806, '4.PacBio'!W:W, "Y") &gt; 0,
        _xlfn.TEXTJOIN(", ", TRUE, IF(('4.PacBio'!E:E = B806) * ('4.PacBio'!W:W = "Y"), '4.PacBio'!D:D, "")),
        IF(
            COUNTIFS('4.PacBio'!E:E, B806, '4.PacBio'!V:V, "Y") &gt; 0,
            _xlfn.TEXTJOIN(", ", TRUE, IF(('4.PacBio'!E:E = B806) * ('4.PacBio'!V:V = "Y"), '4.PacBio'!D:D, "")),
            "Awaiting Status"
        )
    )
)</f>
        <v>Awaiting Status</v>
      </c>
      <c r="L806" s="8" t="str" cm="1">
        <f t="array" aca="1" ref="L806" ca="1">IF(
    K806="N",
    "",
    IF(
        COUNTIFS('4.HiCLibrary'!E:E, B806, '4.HiCLibrary'!V:V, "Y") &gt; 0,
        _xlfn.TEXTJOIN(", ", TRUE, IF(('4.HiCLibrary'!E:E = B806) * ('4.HiCLibrary'!V:V = "Y"), '4.HiCLibrary'!D:D, "")),
        IF(
            COUNTIFS('4.HiCLibrary'!E:E, B806, '4.HiCLibrary'!U:U, "Y") &gt; 0,
            _xlfn.TEXTJOIN(", ", TRUE, IF(('4.HiCLibrary'!E:E = B806) * ('4.HiCLibrary'!U:U = "Y"), '4.HiCLibrary'!D:D, "")),
            "Awaiting Status"
        )
    )
)</f>
        <v>Awaiting Status</v>
      </c>
      <c r="M806" s="47"/>
      <c r="N806" s="56" t="str" cm="1">
        <f t="array" aca="1" ref="N806" ca="1">IF(
    M806="N",
    "",
    IF(
        COUNTIFS('4.ONT'!E:E, B806, '4.ONT'!Q:Q, "Y") &gt; 0,
        _xlfn.TEXTJOIN(", ", TRUE, IF(('4.ONT'!E:E = B806) * ('4.ONT'!Q:Q = "Y"), '4.ONT'!D:D, "")),
        IF(
            COUNTIFS('4.ONT'!E:E, B806, '4.ONT'!P:P, "Y") &gt; 0,
            _xlfn.TEXTJOIN(", ", TRUE, IF(('4.ONT'!E:E = B806) * ('4.ONT'!P:P = "Y"), '4.ONT'!D:D, "")),
            "Awaiting Status"
        )
    )
)</f>
        <v>Awaiting Status</v>
      </c>
      <c r="O806" s="60"/>
      <c r="P806" s="60" t="str" cm="1">
        <f t="array" aca="1" ref="P806" ca="1">IF(
    O806="N",
    "",
    IF(
        COUNTIFS('3.RNAExtractions'!E:E, B806, '3.RNAExtractions'!Z:Z, "Y") &gt; 0,
        _xlfn.TEXTJOIN(", ", TRUE, IF(('3.RNAExtractions'!E:E = B806) * ('3.RNAExtractions'!Z:Z = "Y"), '3.RNAExtractions'!D:D, "")),
        IF(
            COUNTIFS('3.RNAExtractions'!E:E, B806, '3.RNAExtractions'!Y:Y, "Y") &gt; 0,
            _xlfn.TEXTJOIN(", ", TRUE, IF(('3.RNAExtractions'!E:E = B806) * ('3.RNAExtractions'!Y:Y = "Y"), '3.RNAExtractions'!D:D, "")),
            "Awaiting Status"
        )
    )
)</f>
        <v>Awaiting Status</v>
      </c>
      <c r="Q806" s="60"/>
      <c r="R806" s="60" t="str" cm="1">
        <f t="array" aca="1" ref="R806" ca="1">IF(
    Q806="N",
    "",
    IF(
        COUNTIFS('4.RNAIllumina'!E:E, B806, '4.RNAIllumina'!Y:Y, "Y") &gt; 0,
        _xlfn.TEXTJOIN(", ", TRUE, IF(('4.RNAIllumina'!E:E = B806) * ('4.RNAIllumina'!Y:Y = "Y"), '4.RNAIllumina'!D:D, "")),
        IF(
            COUNTIFS('4.RNAIllumina'!E:E, B806, '4.RNAIllumina'!X:X, "Y") &gt; 0,
            _xlfn.TEXTJOIN(", ", TRUE, IF(('4.RNAIllumina'!E:E = B806) * ('4.RNAIllumina'!X:X = "Y"), '4.RNAIllumina'!D:D, "")),
            "Awaiting Status"
        )
    )
)</f>
        <v>Awaiting Status</v>
      </c>
      <c r="T806" s="6" t="str">
        <f ca="1">VLOOKUP($B806,'1.MetaData'!$B:$H,2,FALSE)</f>
        <v>OG805</v>
      </c>
      <c r="U806" s="7" t="str">
        <f ca="1">VLOOKUP($B806,'1.MetaData'!$B:$H,3,FALSE)</f>
        <v>Centropyge colini</v>
      </c>
      <c r="V806" s="7">
        <f ca="1">VLOOKUP($B806,'1.MetaData'!$B:$H,4,FALSE)</f>
        <v>0</v>
      </c>
      <c r="W806" s="6" t="str">
        <f ca="1">VLOOKUP($B806,'1.MetaData'!$B:$H,5,FALSE)</f>
        <v>Tim Bennett</v>
      </c>
      <c r="X806" s="6" t="str">
        <f ca="1">VLOOKUP($B806,'1.MetaData'!$B:$H,6,FALSE)</f>
        <v>Yi-Kai Tea</v>
      </c>
      <c r="Z806"/>
    </row>
    <row r="807" spans="1:26" hidden="1" x14ac:dyDescent="0.25">
      <c r="A807" s="17">
        <v>806</v>
      </c>
      <c r="B807" s="3" t="str">
        <f t="shared" ca="1" si="14"/>
        <v>OG806</v>
      </c>
      <c r="C807" s="219" t="s">
        <v>111</v>
      </c>
      <c r="D807" s="4">
        <f ca="1">COUNTIF('2.Tissue'!C:C,B807)</f>
        <v>2</v>
      </c>
      <c r="E807" s="4">
        <f ca="1">COUNTIFS('3.DNAExtractions'!$E:$E,$B807,'3.DNAExtractions'!$D:$D,E$1)</f>
        <v>0</v>
      </c>
      <c r="F807" s="2" t="str" cm="1">
        <f t="array" aca="1" ref="F807" ca="1">IF(
    COUNTIFS('3.DNAExtractions'!E:E, B807, '3.DNAExtractions'!Y:Y, "Y") &gt; 0,
    _xlfn.TEXTJOIN(", ", TRUE, IF(('3.DNAExtractions'!E:E = B807) * ('3.DNAExtractions'!Y:Y = "Y"), '3.DNAExtractions'!D:D, "")),
    IF(
        COUNTIFS('3.DNAExtractions'!E:E, B807, '3.DNAExtractions'!X:X, "Y") &gt; 0,
        _xlfn.TEXTJOIN(", ", TRUE, IF(('3.DNAExtractions'!E:E = B807) * ('3.DNAExtractions'!X:X = "Y"), '3.DNAExtractions'!D:D, "")),
        "Awaiting Status"
    )
)</f>
        <v>Awaiting Status</v>
      </c>
      <c r="G807" s="45"/>
      <c r="H807" s="8" t="str" cm="1">
        <f t="array" aca="1" ref="H807" ca="1">IF(
    G807="N",
    "",
    IF(
        COUNTIFS('4.Illumina'!E:E, B807, '4.Illumina'!R:R, "Y") &gt; 0,
        _xlfn.TEXTJOIN(", ", TRUE, IF(('4.Illumina'!E:E = B807) * ('4.Illumina'!R:R = "Y"), '4.Illumina'!D:D, "")),
        IF(
            COUNTIFS('4.Illumina'!E:E, B807, '4.Illumina'!Q:Q, "Y") &gt; 0,
            _xlfn.TEXTJOIN(", ", TRUE, IF(('4.Illumina'!E:E = B807) * ('4.Illumina'!Q:Q = "Y"), '4.Illumina'!D:D, "")),
            "Awaiting Status"
        )
    )
)</f>
        <v>Awaiting Status</v>
      </c>
      <c r="J807" s="56" t="str" cm="1">
        <f t="array" aca="1" ref="J807" ca="1">IF(
    I807="N",
    "",
    IF(
        COUNTIFS('4.PacBio'!E:E, B807, '4.PacBio'!W:W, "Y") &gt; 0,
        _xlfn.TEXTJOIN(", ", TRUE, IF(('4.PacBio'!E:E = B807) * ('4.PacBio'!W:W = "Y"), '4.PacBio'!D:D, "")),
        IF(
            COUNTIFS('4.PacBio'!E:E, B807, '4.PacBio'!V:V, "Y") &gt; 0,
            _xlfn.TEXTJOIN(", ", TRUE, IF(('4.PacBio'!E:E = B807) * ('4.PacBio'!V:V = "Y"), '4.PacBio'!D:D, "")),
            "Awaiting Status"
        )
    )
)</f>
        <v>Awaiting Status</v>
      </c>
      <c r="L807" s="8" t="str" cm="1">
        <f t="array" aca="1" ref="L807" ca="1">IF(
    K807="N",
    "",
    IF(
        COUNTIFS('4.HiCLibrary'!E:E, B807, '4.HiCLibrary'!V:V, "Y") &gt; 0,
        _xlfn.TEXTJOIN(", ", TRUE, IF(('4.HiCLibrary'!E:E = B807) * ('4.HiCLibrary'!V:V = "Y"), '4.HiCLibrary'!D:D, "")),
        IF(
            COUNTIFS('4.HiCLibrary'!E:E, B807, '4.HiCLibrary'!U:U, "Y") &gt; 0,
            _xlfn.TEXTJOIN(", ", TRUE, IF(('4.HiCLibrary'!E:E = B807) * ('4.HiCLibrary'!U:U = "Y"), '4.HiCLibrary'!D:D, "")),
            "Awaiting Status"
        )
    )
)</f>
        <v>Awaiting Status</v>
      </c>
      <c r="M807" s="47"/>
      <c r="N807" s="56" t="str" cm="1">
        <f t="array" aca="1" ref="N807" ca="1">IF(
    M807="N",
    "",
    IF(
        COUNTIFS('4.ONT'!E:E, B807, '4.ONT'!Q:Q, "Y") &gt; 0,
        _xlfn.TEXTJOIN(", ", TRUE, IF(('4.ONT'!E:E = B807) * ('4.ONT'!Q:Q = "Y"), '4.ONT'!D:D, "")),
        IF(
            COUNTIFS('4.ONT'!E:E, B807, '4.ONT'!P:P, "Y") &gt; 0,
            _xlfn.TEXTJOIN(", ", TRUE, IF(('4.ONT'!E:E = B807) * ('4.ONT'!P:P = "Y"), '4.ONT'!D:D, "")),
            "Awaiting Status"
        )
    )
)</f>
        <v>Awaiting Status</v>
      </c>
      <c r="O807" s="60"/>
      <c r="P807" s="60" t="str" cm="1">
        <f t="array" aca="1" ref="P807" ca="1">IF(
    O807="N",
    "",
    IF(
        COUNTIFS('3.RNAExtractions'!E:E, B807, '3.RNAExtractions'!Z:Z, "Y") &gt; 0,
        _xlfn.TEXTJOIN(", ", TRUE, IF(('3.RNAExtractions'!E:E = B807) * ('3.RNAExtractions'!Z:Z = "Y"), '3.RNAExtractions'!D:D, "")),
        IF(
            COUNTIFS('3.RNAExtractions'!E:E, B807, '3.RNAExtractions'!Y:Y, "Y") &gt; 0,
            _xlfn.TEXTJOIN(", ", TRUE, IF(('3.RNAExtractions'!E:E = B807) * ('3.RNAExtractions'!Y:Y = "Y"), '3.RNAExtractions'!D:D, "")),
            "Awaiting Status"
        )
    )
)</f>
        <v>Awaiting Status</v>
      </c>
      <c r="Q807" s="60"/>
      <c r="R807" s="60" t="str" cm="1">
        <f t="array" aca="1" ref="R807" ca="1">IF(
    Q807="N",
    "",
    IF(
        COUNTIFS('4.RNAIllumina'!E:E, B807, '4.RNAIllumina'!Y:Y, "Y") &gt; 0,
        _xlfn.TEXTJOIN(", ", TRUE, IF(('4.RNAIllumina'!E:E = B807) * ('4.RNAIllumina'!Y:Y = "Y"), '4.RNAIllumina'!D:D, "")),
        IF(
            COUNTIFS('4.RNAIllumina'!E:E, B807, '4.RNAIllumina'!X:X, "Y") &gt; 0,
            _xlfn.TEXTJOIN(", ", TRUE, IF(('4.RNAIllumina'!E:E = B807) * ('4.RNAIllumina'!X:X = "Y"), '4.RNAIllumina'!D:D, "")),
            "Awaiting Status"
        )
    )
)</f>
        <v>Awaiting Status</v>
      </c>
      <c r="T807" s="6" t="str">
        <f ca="1">VLOOKUP($B807,'1.MetaData'!$B:$H,2,FALSE)</f>
        <v>OG806</v>
      </c>
      <c r="U807" s="7" t="str">
        <f ca="1">VLOOKUP($B807,'1.MetaData'!$B:$H,3,FALSE)</f>
        <v>Serranocirrhitus latus</v>
      </c>
      <c r="V807" s="7">
        <f ca="1">VLOOKUP($B807,'1.MetaData'!$B:$H,4,FALSE)</f>
        <v>0</v>
      </c>
      <c r="W807" s="6" t="str">
        <f ca="1">VLOOKUP($B807,'1.MetaData'!$B:$H,5,FALSE)</f>
        <v>Tim Bennett</v>
      </c>
      <c r="X807" s="6" t="str">
        <f ca="1">VLOOKUP($B807,'1.MetaData'!$B:$H,6,FALSE)</f>
        <v>Yi-Kai Tea</v>
      </c>
      <c r="Z807"/>
    </row>
    <row r="808" spans="1:26" hidden="1" x14ac:dyDescent="0.25">
      <c r="A808" s="17">
        <v>807</v>
      </c>
      <c r="B808" s="3" t="str">
        <f t="shared" ca="1" si="14"/>
        <v>OG807</v>
      </c>
      <c r="C808" s="219" t="s">
        <v>93</v>
      </c>
      <c r="D808" s="4">
        <f ca="1">COUNTIF('2.Tissue'!C:C,B808)</f>
        <v>2</v>
      </c>
      <c r="E808" s="4">
        <f ca="1">COUNTIFS('3.DNAExtractions'!$E:$E,$B808,'3.DNAExtractions'!$D:$D,E$1)</f>
        <v>0</v>
      </c>
      <c r="F808" s="2" t="str" cm="1">
        <f t="array" aca="1" ref="F808" ca="1">IF(
    COUNTIFS('3.DNAExtractions'!E:E, B808, '3.DNAExtractions'!Y:Y, "Y") &gt; 0,
    _xlfn.TEXTJOIN(", ", TRUE, IF(('3.DNAExtractions'!E:E = B808) * ('3.DNAExtractions'!Y:Y = "Y"), '3.DNAExtractions'!D:D, "")),
    IF(
        COUNTIFS('3.DNAExtractions'!E:E, B808, '3.DNAExtractions'!X:X, "Y") &gt; 0,
        _xlfn.TEXTJOIN(", ", TRUE, IF(('3.DNAExtractions'!E:E = B808) * ('3.DNAExtractions'!X:X = "Y"), '3.DNAExtractions'!D:D, "")),
        "Awaiting Status"
    )
)</f>
        <v>Failed QC</v>
      </c>
      <c r="G808" s="45" t="s">
        <v>94</v>
      </c>
      <c r="H808" s="8" t="str" cm="1">
        <f t="array" aca="1" ref="H808" ca="1">IF(
    G808="N",
    "",
    IF(
        COUNTIFS('4.Illumina'!E:E, B808, '4.Illumina'!R:R, "Y") &gt; 0,
        _xlfn.TEXTJOIN(", ", TRUE, IF(('4.Illumina'!E:E = B808) * ('4.Illumina'!R:R = "Y"), '4.Illumina'!D:D, "")),
        IF(
            COUNTIFS('4.Illumina'!E:E, B808, '4.Illumina'!Q:Q, "Y") &gt; 0,
            _xlfn.TEXTJOIN(", ", TRUE, IF(('4.Illumina'!E:E = B808) * ('4.Illumina'!Q:Q = "Y"), '4.Illumina'!D:D, "")),
            "Awaiting Status"
        )
    )
)</f>
        <v/>
      </c>
      <c r="I808" s="26" t="s">
        <v>92</v>
      </c>
      <c r="J808" s="56" t="str" cm="1">
        <f t="array" aca="1" ref="J808" ca="1">IF(
    I808="N",
    "",
    IF(
        COUNTIFS('4.PacBio'!E:E, B808, '4.PacBio'!W:W, "Y") &gt; 0,
        _xlfn.TEXTJOIN(", ", TRUE, IF(('4.PacBio'!E:E = B808) * ('4.PacBio'!W:W = "Y"), '4.PacBio'!D:D, "")),
        IF(
            COUNTIFS('4.PacBio'!E:E, B808, '4.PacBio'!V:V, "Y") &gt; 0,
            _xlfn.TEXTJOIN(", ", TRUE, IF(('4.PacBio'!E:E = B808) * ('4.PacBio'!V:V = "Y"), '4.PacBio'!D:D, "")),
            "Awaiting Status"
        )
    )
)</f>
        <v>HOLD</v>
      </c>
      <c r="K808" s="26" t="s">
        <v>92</v>
      </c>
      <c r="L808" s="8" t="str" cm="1">
        <f t="array" aca="1" ref="L808" ca="1">IF(
    K808="N",
    "",
    IF(
        COUNTIFS('4.HiCLibrary'!E:E, B808, '4.HiCLibrary'!V:V, "Y") &gt; 0,
        _xlfn.TEXTJOIN(", ", TRUE, IF(('4.HiCLibrary'!E:E = B808) * ('4.HiCLibrary'!V:V = "Y"), '4.HiCLibrary'!D:D, "")),
        IF(
            COUNTIFS('4.HiCLibrary'!E:E, B808, '4.HiCLibrary'!U:U, "Y") &gt; 0,
            _xlfn.TEXTJOIN(", ", TRUE, IF(('4.HiCLibrary'!E:E = B808) * ('4.HiCLibrary'!U:U = "Y"), '4.HiCLibrary'!D:D, "")),
            "Awaiting Status"
        )
    )
)</f>
        <v>Awaiting Status</v>
      </c>
      <c r="M808" s="47"/>
      <c r="N808" s="56" t="str" cm="1">
        <f t="array" aca="1" ref="N808" ca="1">IF(
    M808="N",
    "",
    IF(
        COUNTIFS('4.ONT'!E:E, B808, '4.ONT'!Q:Q, "Y") &gt; 0,
        _xlfn.TEXTJOIN(", ", TRUE, IF(('4.ONT'!E:E = B808) * ('4.ONT'!Q:Q = "Y"), '4.ONT'!D:D, "")),
        IF(
            COUNTIFS('4.ONT'!E:E, B808, '4.ONT'!P:P, "Y") &gt; 0,
            _xlfn.TEXTJOIN(", ", TRUE, IF(('4.ONT'!E:E = B808) * ('4.ONT'!P:P = "Y"), '4.ONT'!D:D, "")),
            "Awaiting Status"
        )
    )
)</f>
        <v>Awaiting Status</v>
      </c>
      <c r="O808" s="26" t="s">
        <v>92</v>
      </c>
      <c r="P808" s="60" t="str" cm="1">
        <f t="array" aca="1" ref="P808" ca="1">IF(
    O808="N",
    "",
    IF(
        COUNTIFS('3.RNAExtractions'!E:E, B808, '3.RNAExtractions'!Z:Z, "Y") &gt; 0,
        _xlfn.TEXTJOIN(", ", TRUE, IF(('3.RNAExtractions'!E:E = B808) * ('3.RNAExtractions'!Z:Z = "Y"), '3.RNAExtractions'!D:D, "")),
        IF(
            COUNTIFS('3.RNAExtractions'!E:E, B808, '3.RNAExtractions'!Y:Y, "Y") &gt; 0,
            _xlfn.TEXTJOIN(", ", TRUE, IF(('3.RNAExtractions'!E:E = B808) * ('3.RNAExtractions'!Y:Y = "Y"), '3.RNAExtractions'!D:D, "")),
            "Awaiting Status"
        )
    )
)</f>
        <v>Awaiting Status</v>
      </c>
      <c r="Q808" s="26" t="s">
        <v>92</v>
      </c>
      <c r="R808" s="60" t="str" cm="1">
        <f t="array" aca="1" ref="R808" ca="1">IF(
    Q808="N",
    "",
    IF(
        COUNTIFS('4.RNAIllumina'!E:E, B808, '4.RNAIllumina'!Y:Y, "Y") &gt; 0,
        _xlfn.TEXTJOIN(", ", TRUE, IF(('4.RNAIllumina'!E:E = B808) * ('4.RNAIllumina'!Y:Y = "Y"), '4.RNAIllumina'!D:D, "")),
        IF(
            COUNTIFS('4.RNAIllumina'!E:E, B808, '4.RNAIllumina'!X:X, "Y") &gt; 0,
            _xlfn.TEXTJOIN(", ", TRUE, IF(('4.RNAIllumina'!E:E = B808) * ('4.RNAIllumina'!X:X = "Y"), '4.RNAIllumina'!D:D, "")),
            "Awaiting Status"
        )
    )
)</f>
        <v>Awaiting Status</v>
      </c>
      <c r="T808" s="6" t="str">
        <f ca="1">VLOOKUP($B808,'1.MetaData'!$B:$H,2,FALSE)</f>
        <v>OG807</v>
      </c>
      <c r="U808" s="7" t="str">
        <f ca="1">VLOOKUP($B808,'1.MetaData'!$B:$H,3,FALSE)</f>
        <v>Monotaxis grandoculis</v>
      </c>
      <c r="V808" s="7" t="str">
        <f ca="1">VLOOKUP($B808,'1.MetaData'!$B:$H,4,FALSE)</f>
        <v>Bigeye Seabream</v>
      </c>
      <c r="W808" s="6" t="str">
        <f ca="1">VLOOKUP($B808,'1.MetaData'!$B:$H,5,FALSE)</f>
        <v>Cass Williams / Lachlan Anderson</v>
      </c>
      <c r="X808" s="6" t="str">
        <f ca="1">VLOOKUP($B808,'1.MetaData'!$B:$H,6,FALSE)</f>
        <v>Yi-Kai Tea</v>
      </c>
      <c r="Y808" s="6" t="s">
        <v>7944</v>
      </c>
      <c r="Z808"/>
    </row>
    <row r="809" spans="1:26" x14ac:dyDescent="0.25">
      <c r="A809" s="17">
        <v>808</v>
      </c>
      <c r="B809" s="3" t="str">
        <f t="shared" ca="1" si="14"/>
        <v>OG808</v>
      </c>
      <c r="C809" s="219" t="s">
        <v>91</v>
      </c>
      <c r="D809" s="4">
        <f ca="1">COUNTIF('2.Tissue'!C:C,B809)</f>
        <v>3</v>
      </c>
      <c r="E809" s="4">
        <f ca="1">COUNTIFS('3.DNAExtractions'!$E:$E,$B809,'3.DNAExtractions'!$D:$D,E$1)</f>
        <v>3</v>
      </c>
      <c r="F809" s="2" t="str" cm="1">
        <f t="array" aca="1" ref="F809" ca="1">IF(
    COUNTIFS('3.DNAExtractions'!E:E, B809, '3.DNAExtractions'!Y:Y, "Y") &gt; 0,
    _xlfn.TEXTJOIN(", ", TRUE, IF(('3.DNAExtractions'!E:E = B809) * ('3.DNAExtractions'!Y:Y = "Y"), '3.DNAExtractions'!D:D, "")),
    IF(
        COUNTIFS('3.DNAExtractions'!E:E, B809, '3.DNAExtractions'!X:X, "Y") &gt; 0,
        _xlfn.TEXTJOIN(", ", TRUE, IF(('3.DNAExtractions'!E:E = B809) * ('3.DNAExtractions'!X:X = "Y"), '3.DNAExtractions'!D:D, "")),
        "Awaiting Status"
    )
)</f>
        <v>Extracted</v>
      </c>
      <c r="G809" s="45" t="s">
        <v>94</v>
      </c>
      <c r="H809" s="8" t="str" cm="1">
        <f t="array" aca="1" ref="H809" ca="1">IF(
    G809="N",
    "",
    IF(
        COUNTIFS('4.Illumina'!E:E, B809, '4.Illumina'!R:R, "Y") &gt; 0,
        _xlfn.TEXTJOIN(", ", TRUE, IF(('4.Illumina'!E:E = B809) * ('4.Illumina'!R:R = "Y"), '4.Illumina'!D:D, "")),
        IF(
            COUNTIFS('4.Illumina'!E:E, B809, '4.Illumina'!Q:Q, "Y") &gt; 0,
            _xlfn.TEXTJOIN(", ", TRUE, IF(('4.Illumina'!E:E = B809) * ('4.Illumina'!Q:Q = "Y"), '4.Illumina'!D:D, "")),
            "Awaiting Status"
        )
    )
)</f>
        <v/>
      </c>
      <c r="I809" s="26" t="s">
        <v>92</v>
      </c>
      <c r="J809" s="56" t="str" cm="1">
        <f t="array" aca="1" ref="J809" ca="1">IF(
    I809="N",
    "",
    IF(
        COUNTIFS('4.PacBio'!E:E, B809, '4.PacBio'!W:W, "Y") &gt; 0,
        _xlfn.TEXTJOIN(", ", TRUE, IF(('4.PacBio'!E:E = B809) * ('4.PacBio'!W:W = "Y"), '4.PacBio'!D:D, "")),
        IF(
            COUNTIFS('4.PacBio'!E:E, B809, '4.PacBio'!V:V, "Y") &gt; 0,
            _xlfn.TEXTJOIN(", ", TRUE, IF(('4.PacBio'!E:E = B809) * ('4.PacBio'!V:V = "Y"), '4.PacBio'!D:D, "")),
            "Awaiting Status"
        )
    )
)</f>
        <v>Sequenced</v>
      </c>
      <c r="K809" s="26" t="s">
        <v>92</v>
      </c>
      <c r="L809" s="8" t="str" cm="1">
        <f t="array" aca="1" ref="L809" ca="1">IF(
    K809="N",
    "",
    IF(
        COUNTIFS('4.HiCLibrary'!E:E, B809, '4.HiCLibrary'!V:V, "Y") &gt; 0,
        _xlfn.TEXTJOIN(", ", TRUE, IF(('4.HiCLibrary'!E:E = B809) * ('4.HiCLibrary'!V:V = "Y"), '4.HiCLibrary'!D:D, "")),
        IF(
            COUNTIFS('4.HiCLibrary'!E:E, B809, '4.HiCLibrary'!U:U, "Y") &gt; 0,
            _xlfn.TEXTJOIN(", ", TRUE, IF(('4.HiCLibrary'!E:E = B809) * ('4.HiCLibrary'!U:U = "Y"), '4.HiCLibrary'!D:D, "")),
            "Awaiting Status"
        )
    )
)</f>
        <v>Sequenced</v>
      </c>
      <c r="N809" s="56" t="str" cm="1">
        <f t="array" aca="1" ref="N809" ca="1">IF(
    M809="N",
    "",
    IF(
        COUNTIFS('4.ONT'!E:E, B809, '4.ONT'!Q:Q, "Y") &gt; 0,
        _xlfn.TEXTJOIN(", ", TRUE, IF(('4.ONT'!E:E = B809) * ('4.ONT'!Q:Q = "Y"), '4.ONT'!D:D, "")),
        IF(
            COUNTIFS('4.ONT'!E:E, B809, '4.ONT'!P:P, "Y") &gt; 0,
            _xlfn.TEXTJOIN(", ", TRUE, IF(('4.ONT'!E:E = B809) * ('4.ONT'!P:P = "Y"), '4.ONT'!D:D, "")),
            "Awaiting Status"
        )
    )
)</f>
        <v>Awaiting Status</v>
      </c>
      <c r="O809" s="26" t="s">
        <v>92</v>
      </c>
      <c r="P809" s="60" t="str" cm="1">
        <f t="array" aca="1" ref="P809" ca="1">IF(
    O809="N",
    "",
    IF(
        COUNTIFS('3.RNAExtractions'!E:E, B809, '3.RNAExtractions'!Z:Z, "Y") &gt; 0,
        _xlfn.TEXTJOIN(", ", TRUE, IF(('3.RNAExtractions'!E:E = B809) * ('3.RNAExtractions'!Z:Z = "Y"), '3.RNAExtractions'!D:D, "")),
        IF(
            COUNTIFS('3.RNAExtractions'!E:E, B809, '3.RNAExtractions'!Y:Y, "Y") &gt; 0,
            _xlfn.TEXTJOIN(", ", TRUE, IF(('3.RNAExtractions'!E:E = B809) * ('3.RNAExtractions'!Y:Y = "Y"), '3.RNAExtractions'!D:D, "")),
            "Awaiting Status"
        )
    )
)</f>
        <v>0</v>
      </c>
      <c r="Q809" s="26" t="s">
        <v>92</v>
      </c>
      <c r="R809" s="60" t="str" cm="1">
        <f t="array" aca="1" ref="R809" ca="1">IF(
    Q809="N",
    "",
    IF(
        COUNTIFS('4.RNAIllumina'!E:E, B809, '4.RNAIllumina'!Y:Y, "Y") &gt; 0,
        _xlfn.TEXTJOIN(", ", TRUE, IF(('4.RNAIllumina'!E:E = B809) * ('4.RNAIllumina'!Y:Y = "Y"), '4.RNAIllumina'!D:D, "")),
        IF(
            COUNTIFS('4.RNAIllumina'!E:E, B809, '4.RNAIllumina'!X:X, "Y") &gt; 0,
            _xlfn.TEXTJOIN(", ", TRUE, IF(('4.RNAIllumina'!E:E = B809) * ('4.RNAIllumina'!X:X = "Y"), '4.RNAIllumina'!D:D, "")),
            "Awaiting Status"
        )
    )
)</f>
        <v>Awaiting Status</v>
      </c>
      <c r="T809" s="6" t="str">
        <f ca="1">VLOOKUP($B809,'1.MetaData'!$B:$H,2,FALSE)</f>
        <v>OG808</v>
      </c>
      <c r="U809" s="7" t="str">
        <f ca="1">VLOOKUP($B809,'1.MetaData'!$B:$H,3,FALSE)</f>
        <v>Macolor macularis</v>
      </c>
      <c r="V809" s="7" t="str">
        <f ca="1">VLOOKUP($B809,'1.MetaData'!$B:$H,4,FALSE)</f>
        <v>Midnight snapper</v>
      </c>
      <c r="W809" s="6" t="str">
        <f ca="1">VLOOKUP($B809,'1.MetaData'!$B:$H,5,FALSE)</f>
        <v>Cass Williams / Lachlan Anderson</v>
      </c>
      <c r="X809" s="6" t="str">
        <f ca="1">VLOOKUP($B809,'1.MetaData'!$B:$H,6,FALSE)</f>
        <v>Yi-Kai Tea</v>
      </c>
      <c r="Z809"/>
    </row>
    <row r="810" spans="1:26" hidden="1" x14ac:dyDescent="0.25">
      <c r="A810" s="17">
        <v>809</v>
      </c>
      <c r="B810" s="3" t="str">
        <f t="shared" ca="1" si="14"/>
        <v>OG809</v>
      </c>
      <c r="C810" s="219" t="s">
        <v>93</v>
      </c>
      <c r="D810" s="4">
        <f ca="1">COUNTIF('2.Tissue'!C:C,B810)</f>
        <v>2</v>
      </c>
      <c r="E810" s="4">
        <f ca="1">COUNTIFS('3.DNAExtractions'!$E:$E,$B810,'3.DNAExtractions'!$D:$D,E$1)</f>
        <v>1</v>
      </c>
      <c r="F810" s="2" t="str" cm="1">
        <f t="array" aca="1" ref="F810" ca="1">IF(
    COUNTIFS('3.DNAExtractions'!E:E, B810, '3.DNAExtractions'!Y:Y, "Y") &gt; 0,
    _xlfn.TEXTJOIN(", ", TRUE, IF(('3.DNAExtractions'!E:E = B810) * ('3.DNAExtractions'!Y:Y = "Y"), '3.DNAExtractions'!D:D, "")),
    IF(
        COUNTIFS('3.DNAExtractions'!E:E, B810, '3.DNAExtractions'!X:X, "Y") &gt; 0,
        _xlfn.TEXTJOIN(", ", TRUE, IF(('3.DNAExtractions'!E:E = B810) * ('3.DNAExtractions'!X:X = "Y"), '3.DNAExtractions'!D:D, "")),
        "Awaiting Status"
    )
)</f>
        <v>Extracted</v>
      </c>
      <c r="G810" s="45" t="s">
        <v>92</v>
      </c>
      <c r="H810" s="8" t="str" cm="1">
        <f t="array" aca="1" ref="H810" ca="1">IF(
    G810="N",
    "",
    IF(
        COUNTIFS('4.Illumina'!E:E, B810, '4.Illumina'!R:R, "Y") &gt; 0,
        _xlfn.TEXTJOIN(", ", TRUE, IF(('4.Illumina'!E:E = B810) * ('4.Illumina'!R:R = "Y"), '4.Illumina'!D:D, "")),
        IF(
            COUNTIFS('4.Illumina'!E:E, B810, '4.Illumina'!Q:Q, "Y") &gt; 0,
            _xlfn.TEXTJOIN(", ", TRUE, IF(('4.Illumina'!E:E = B810) * ('4.Illumina'!Q:Q = "Y"), '4.Illumina'!D:D, "")),
            "Awaiting Status"
        )
    )
)</f>
        <v>Sequenced</v>
      </c>
      <c r="I810" s="181" t="s">
        <v>94</v>
      </c>
      <c r="J810" s="56" t="str" cm="1">
        <f t="array" aca="1" ref="J810" ca="1">IF(
    I810="N",
    "",
    IF(
        COUNTIFS('4.PacBio'!E:E, B810, '4.PacBio'!W:W, "Y") &gt; 0,
        _xlfn.TEXTJOIN(", ", TRUE, IF(('4.PacBio'!E:E = B810) * ('4.PacBio'!W:W = "Y"), '4.PacBio'!D:D, "")),
        IF(
            COUNTIFS('4.PacBio'!E:E, B810, '4.PacBio'!V:V, "Y") &gt; 0,
            _xlfn.TEXTJOIN(", ", TRUE, IF(('4.PacBio'!E:E = B810) * ('4.PacBio'!V:V = "Y"), '4.PacBio'!D:D, "")),
            "Awaiting Status"
        )
    )
)</f>
        <v/>
      </c>
      <c r="K810" s="181" t="s">
        <v>94</v>
      </c>
      <c r="L810" s="8" t="str" cm="1">
        <f t="array" aca="1" ref="L810" ca="1">IF(
    K810="N",
    "",
    IF(
        COUNTIFS('4.HiCLibrary'!E:E, B810, '4.HiCLibrary'!V:V, "Y") &gt; 0,
        _xlfn.TEXTJOIN(", ", TRUE, IF(('4.HiCLibrary'!E:E = B810) * ('4.HiCLibrary'!V:V = "Y"), '4.HiCLibrary'!D:D, "")),
        IF(
            COUNTIFS('4.HiCLibrary'!E:E, B810, '4.HiCLibrary'!U:U, "Y") &gt; 0,
            _xlfn.TEXTJOIN(", ", TRUE, IF(('4.HiCLibrary'!E:E = B810) * ('4.HiCLibrary'!U:U = "Y"), '4.HiCLibrary'!D:D, "")),
            "Awaiting Status"
        )
    )
)</f>
        <v/>
      </c>
      <c r="M810" s="181" t="s">
        <v>94</v>
      </c>
      <c r="N810" s="56" t="str" cm="1">
        <f t="array" aca="1" ref="N810" ca="1">IF(
    M810="N",
    "",
    IF(
        COUNTIFS('4.ONT'!E:E, B810, '4.ONT'!Q:Q, "Y") &gt; 0,
        _xlfn.TEXTJOIN(", ", TRUE, IF(('4.ONT'!E:E = B810) * ('4.ONT'!Q:Q = "Y"), '4.ONT'!D:D, "")),
        IF(
            COUNTIFS('4.ONT'!E:E, B810, '4.ONT'!P:P, "Y") &gt; 0,
            _xlfn.TEXTJOIN(", ", TRUE, IF(('4.ONT'!E:E = B810) * ('4.ONT'!P:P = "Y"), '4.ONT'!D:D, "")),
            "Awaiting Status"
        )
    )
)</f>
        <v/>
      </c>
      <c r="O810" s="181" t="s">
        <v>94</v>
      </c>
      <c r="P810" s="60" t="str" cm="1">
        <f t="array" aca="1" ref="P810" ca="1">IF(
    O810="N",
    "",
    IF(
        COUNTIFS('3.RNAExtractions'!E:E, B810, '3.RNAExtractions'!Z:Z, "Y") &gt; 0,
        _xlfn.TEXTJOIN(", ", TRUE, IF(('3.RNAExtractions'!E:E = B810) * ('3.RNAExtractions'!Z:Z = "Y"), '3.RNAExtractions'!D:D, "")),
        IF(
            COUNTIFS('3.RNAExtractions'!E:E, B810, '3.RNAExtractions'!Y:Y, "Y") &gt; 0,
            _xlfn.TEXTJOIN(", ", TRUE, IF(('3.RNAExtractions'!E:E = B810) * ('3.RNAExtractions'!Y:Y = "Y"), '3.RNAExtractions'!D:D, "")),
            "Awaiting Status"
        )
    )
)</f>
        <v/>
      </c>
      <c r="Q810" s="26" t="s">
        <v>94</v>
      </c>
      <c r="R810" s="60" t="str" cm="1">
        <f t="array" aca="1" ref="R810" ca="1">IF(
    Q810="N",
    "",
    IF(
        COUNTIFS('4.RNAIllumina'!E:E, B810, '4.RNAIllumina'!Y:Y, "Y") &gt; 0,
        _xlfn.TEXTJOIN(", ", TRUE, IF(('4.RNAIllumina'!E:E = B810) * ('4.RNAIllumina'!Y:Y = "Y"), '4.RNAIllumina'!D:D, "")),
        IF(
            COUNTIFS('4.RNAIllumina'!E:E, B810, '4.RNAIllumina'!X:X, "Y") &gt; 0,
            _xlfn.TEXTJOIN(", ", TRUE, IF(('4.RNAIllumina'!E:E = B810) * ('4.RNAIllumina'!X:X = "Y"), '4.RNAIllumina'!D:D, "")),
            "Awaiting Status"
        )
    )
)</f>
        <v/>
      </c>
      <c r="T810" s="6" t="str">
        <f ca="1">VLOOKUP($B810,'1.MetaData'!$B:$H,2,FALSE)</f>
        <v>OG809</v>
      </c>
      <c r="U810" s="7" t="str">
        <f ca="1">VLOOKUP($B810,'1.MetaData'!$B:$H,3,FALSE)</f>
        <v>Nemateleotris magnifica</v>
      </c>
      <c r="V810" s="7">
        <f ca="1">VLOOKUP($B810,'1.MetaData'!$B:$H,4,FALSE)</f>
        <v>0</v>
      </c>
      <c r="W810" s="6" t="str">
        <f ca="1">VLOOKUP($B810,'1.MetaData'!$B:$H,5,FALSE)</f>
        <v>Tim Bennett</v>
      </c>
      <c r="X810" s="6" t="str">
        <f ca="1">VLOOKUP($B810,'1.MetaData'!$B:$H,6,FALSE)</f>
        <v>Yi-Kai Tea</v>
      </c>
      <c r="Z810"/>
    </row>
    <row r="811" spans="1:26" x14ac:dyDescent="0.25">
      <c r="A811" s="17">
        <v>810</v>
      </c>
      <c r="B811" s="3" t="str">
        <f t="shared" ca="1" si="14"/>
        <v>OG810</v>
      </c>
      <c r="C811" s="219" t="s">
        <v>91</v>
      </c>
      <c r="D811" s="4">
        <f ca="1">COUNTIF('2.Tissue'!C:C,B811)</f>
        <v>3</v>
      </c>
      <c r="E811" s="4">
        <f ca="1">COUNTIFS('3.DNAExtractions'!$E:$E,$B811,'3.DNAExtractions'!$D:$D,E$1)</f>
        <v>1</v>
      </c>
      <c r="F811" s="2" t="str" cm="1">
        <f t="array" aca="1" ref="F811" ca="1">IF(
    COUNTIFS('3.DNAExtractions'!E:E, B811, '3.DNAExtractions'!Y:Y, "Y") &gt; 0,
    _xlfn.TEXTJOIN(", ", TRUE, IF(('3.DNAExtractions'!E:E = B811) * ('3.DNAExtractions'!Y:Y = "Y"), '3.DNAExtractions'!D:D, "")),
    IF(
        COUNTIFS('3.DNAExtractions'!E:E, B811, '3.DNAExtractions'!X:X, "Y") &gt; 0,
        _xlfn.TEXTJOIN(", ", TRUE, IF(('3.DNAExtractions'!E:E = B811) * ('3.DNAExtractions'!X:X = "Y"), '3.DNAExtractions'!D:D, "")),
        "Awaiting Status"
    )
)</f>
        <v>Extracted</v>
      </c>
      <c r="G811" s="45" t="s">
        <v>94</v>
      </c>
      <c r="H811" s="8" t="str" cm="1">
        <f t="array" aca="1" ref="H811" ca="1">IF(
    G811="N",
    "",
    IF(
        COUNTIFS('4.Illumina'!E:E, B811, '4.Illumina'!R:R, "Y") &gt; 0,
        _xlfn.TEXTJOIN(", ", TRUE, IF(('4.Illumina'!E:E = B811) * ('4.Illumina'!R:R = "Y"), '4.Illumina'!D:D, "")),
        IF(
            COUNTIFS('4.Illumina'!E:E, B811, '4.Illumina'!Q:Q, "Y") &gt; 0,
            _xlfn.TEXTJOIN(", ", TRUE, IF(('4.Illumina'!E:E = B811) * ('4.Illumina'!Q:Q = "Y"), '4.Illumina'!D:D, "")),
            "Awaiting Status"
        )
    )
)</f>
        <v/>
      </c>
      <c r="I811" s="26" t="s">
        <v>92</v>
      </c>
      <c r="J811" s="56" t="str" cm="1">
        <f t="array" aca="1" ref="J811" ca="1">IF(
    I811="N",
    "",
    IF(
        COUNTIFS('4.PacBio'!E:E, B811, '4.PacBio'!W:W, "Y") &gt; 0,
        _xlfn.TEXTJOIN(", ", TRUE, IF(('4.PacBio'!E:E = B811) * ('4.PacBio'!W:W = "Y"), '4.PacBio'!D:D, "")),
        IF(
            COUNTIFS('4.PacBio'!E:E, B811, '4.PacBio'!V:V, "Y") &gt; 0,
            _xlfn.TEXTJOIN(", ", TRUE, IF(('4.PacBio'!E:E = B811) * ('4.PacBio'!V:V = "Y"), '4.PacBio'!D:D, "")),
            "Awaiting Status"
        )
    )
)</f>
        <v>Sequenced</v>
      </c>
      <c r="K811" s="26" t="s">
        <v>92</v>
      </c>
      <c r="L811" s="8" t="str" cm="1">
        <f t="array" aca="1" ref="L811" ca="1">IF(
    K811="N",
    "",
    IF(
        COUNTIFS('4.HiCLibrary'!E:E, B811, '4.HiCLibrary'!V:V, "Y") &gt; 0,
        _xlfn.TEXTJOIN(", ", TRUE, IF(('4.HiCLibrary'!E:E = B811) * ('4.HiCLibrary'!V:V = "Y"), '4.HiCLibrary'!D:D, "")),
        IF(
            COUNTIFS('4.HiCLibrary'!E:E, B811, '4.HiCLibrary'!U:U, "Y") &gt; 0,
            _xlfn.TEXTJOIN(", ", TRUE, IF(('4.HiCLibrary'!E:E = B811) * ('4.HiCLibrary'!U:U = "Y"), '4.HiCLibrary'!D:D, "")),
            "Awaiting Status"
        )
    )
)</f>
        <v>Awaiting Status</v>
      </c>
      <c r="M811" s="47"/>
      <c r="N811" s="56" t="str" cm="1">
        <f t="array" aca="1" ref="N811" ca="1">IF(
    M811="N",
    "",
    IF(
        COUNTIFS('4.ONT'!E:E, B811, '4.ONT'!Q:Q, "Y") &gt; 0,
        _xlfn.TEXTJOIN(", ", TRUE, IF(('4.ONT'!E:E = B811) * ('4.ONT'!Q:Q = "Y"), '4.ONT'!D:D, "")),
        IF(
            COUNTIFS('4.ONT'!E:E, B811, '4.ONT'!P:P, "Y") &gt; 0,
            _xlfn.TEXTJOIN(", ", TRUE, IF(('4.ONT'!E:E = B811) * ('4.ONT'!P:P = "Y"), '4.ONT'!D:D, "")),
            "Awaiting Status"
        )
    )
)</f>
        <v>Awaiting Status</v>
      </c>
      <c r="O811" s="26" t="s">
        <v>92</v>
      </c>
      <c r="P811" s="60" t="str" cm="1">
        <f t="array" aca="1" ref="P811" ca="1">IF(
    O811="N",
    "",
    IF(
        COUNTIFS('3.RNAExtractions'!E:E, B811, '3.RNAExtractions'!Z:Z, "Y") &gt; 0,
        _xlfn.TEXTJOIN(", ", TRUE, IF(('3.RNAExtractions'!E:E = B811) * ('3.RNAExtractions'!Z:Z = "Y"), '3.RNAExtractions'!D:D, "")),
        IF(
            COUNTIFS('3.RNAExtractions'!E:E, B811, '3.RNAExtractions'!Y:Y, "Y") &gt; 0,
            _xlfn.TEXTJOIN(", ", TRUE, IF(('3.RNAExtractions'!E:E = B811) * ('3.RNAExtractions'!Y:Y = "Y"), '3.RNAExtractions'!D:D, "")),
            "Awaiting Status"
        )
    )
)</f>
        <v>Awaiting Status</v>
      </c>
      <c r="Q811" s="26" t="s">
        <v>92</v>
      </c>
      <c r="R811" s="60" t="str" cm="1">
        <f t="array" aca="1" ref="R811" ca="1">IF(
    Q811="N",
    "",
    IF(
        COUNTIFS('4.RNAIllumina'!E:E, B811, '4.RNAIllumina'!Y:Y, "Y") &gt; 0,
        _xlfn.TEXTJOIN(", ", TRUE, IF(('4.RNAIllumina'!E:E = B811) * ('4.RNAIllumina'!Y:Y = "Y"), '4.RNAIllumina'!D:D, "")),
        IF(
            COUNTIFS('4.RNAIllumina'!E:E, B811, '4.RNAIllumina'!X:X, "Y") &gt; 0,
            _xlfn.TEXTJOIN(", ", TRUE, IF(('4.RNAIllumina'!E:E = B811) * ('4.RNAIllumina'!X:X = "Y"), '4.RNAIllumina'!D:D, "")),
            "Awaiting Status"
        )
    )
)</f>
        <v>Awaiting Status</v>
      </c>
      <c r="T811" s="6" t="str">
        <f ca="1">VLOOKUP($B811,'1.MetaData'!$B:$H,2,FALSE)</f>
        <v>OG810</v>
      </c>
      <c r="U811" s="7" t="str">
        <f ca="1">VLOOKUP($B811,'1.MetaData'!$B:$H,3,FALSE)</f>
        <v>Cypho purpurascens</v>
      </c>
      <c r="V811" s="7">
        <f ca="1">VLOOKUP($B811,'1.MetaData'!$B:$H,4,FALSE)</f>
        <v>0</v>
      </c>
      <c r="W811" s="6" t="str">
        <f ca="1">VLOOKUP($B811,'1.MetaData'!$B:$H,5,FALSE)</f>
        <v>Tim Bennett</v>
      </c>
      <c r="X811" s="6" t="str">
        <f ca="1">VLOOKUP($B811,'1.MetaData'!$B:$H,6,FALSE)</f>
        <v>Yi-Kai Tea</v>
      </c>
      <c r="Z811"/>
    </row>
    <row r="812" spans="1:26" x14ac:dyDescent="0.25">
      <c r="A812" s="17">
        <v>811</v>
      </c>
      <c r="B812" s="3" t="str">
        <f t="shared" ca="1" si="14"/>
        <v>OG811</v>
      </c>
      <c r="C812" s="219" t="s">
        <v>106</v>
      </c>
      <c r="D812" s="4">
        <f ca="1">COUNTIF('2.Tissue'!C:C,B812)</f>
        <v>3</v>
      </c>
      <c r="E812" s="4">
        <f ca="1">COUNTIFS('3.DNAExtractions'!$E:$E,$B812,'3.DNAExtractions'!$D:$D,E$1)</f>
        <v>1</v>
      </c>
      <c r="F812" s="2" t="str" cm="1">
        <f t="array" aca="1" ref="F812" ca="1">IF(
    COUNTIFS('3.DNAExtractions'!E:E, B812, '3.DNAExtractions'!Y:Y, "Y") &gt; 0,
    _xlfn.TEXTJOIN(", ", TRUE, IF(('3.DNAExtractions'!E:E = B812) * ('3.DNAExtractions'!Y:Y = "Y"), '3.DNAExtractions'!D:D, "")),
    IF(
        COUNTIFS('3.DNAExtractions'!E:E, B812, '3.DNAExtractions'!X:X, "Y") &gt; 0,
        _xlfn.TEXTJOIN(", ", TRUE, IF(('3.DNAExtractions'!E:E = B812) * ('3.DNAExtractions'!X:X = "Y"), '3.DNAExtractions'!D:D, "")),
        "Awaiting Status"
    )
)</f>
        <v>Extracted</v>
      </c>
      <c r="G812" s="45" t="s">
        <v>94</v>
      </c>
      <c r="H812" s="8" t="str" cm="1">
        <f t="array" aca="1" ref="H812" ca="1">IF(
    G812="N",
    "",
    IF(
        COUNTIFS('4.Illumina'!E:E, B812, '4.Illumina'!R:R, "Y") &gt; 0,
        _xlfn.TEXTJOIN(", ", TRUE, IF(('4.Illumina'!E:E = B812) * ('4.Illumina'!R:R = "Y"), '4.Illumina'!D:D, "")),
        IF(
            COUNTIFS('4.Illumina'!E:E, B812, '4.Illumina'!Q:Q, "Y") &gt; 0,
            _xlfn.TEXTJOIN(", ", TRUE, IF(('4.Illumina'!E:E = B812) * ('4.Illumina'!Q:Q = "Y"), '4.Illumina'!D:D, "")),
            "Awaiting Status"
        )
    )
)</f>
        <v/>
      </c>
      <c r="I812" s="26" t="s">
        <v>92</v>
      </c>
      <c r="J812" s="56" t="str" cm="1">
        <f t="array" aca="1" ref="J812" ca="1">IF(
    I812="N",
    "",
    IF(
        COUNTIFS('4.PacBio'!E:E, B812, '4.PacBio'!W:W, "Y") &gt; 0,
        _xlfn.TEXTJOIN(", ", TRUE, IF(('4.PacBio'!E:E = B812) * ('4.PacBio'!W:W = "Y"), '4.PacBio'!D:D, "")),
        IF(
            COUNTIFS('4.PacBio'!E:E, B812, '4.PacBio'!V:V, "Y") &gt; 0,
            _xlfn.TEXTJOIN(", ", TRUE, IF(('4.PacBio'!E:E = B812) * ('4.PacBio'!V:V = "Y"), '4.PacBio'!D:D, "")),
            "Awaiting Status"
        )
    )
)</f>
        <v>Sequenced</v>
      </c>
      <c r="K812" s="26" t="s">
        <v>92</v>
      </c>
      <c r="L812" s="8" t="str" cm="1">
        <f t="array" aca="1" ref="L812" ca="1">IF(
    K812="N",
    "",
    IF(
        COUNTIFS('4.HiCLibrary'!E:E, B812, '4.HiCLibrary'!V:V, "Y") &gt; 0,
        _xlfn.TEXTJOIN(", ", TRUE, IF(('4.HiCLibrary'!E:E = B812) * ('4.HiCLibrary'!V:V = "Y"), '4.HiCLibrary'!D:D, "")),
        IF(
            COUNTIFS('4.HiCLibrary'!E:E, B812, '4.HiCLibrary'!U:U, "Y") &gt; 0,
            _xlfn.TEXTJOIN(", ", TRUE, IF(('4.HiCLibrary'!E:E = B812) * ('4.HiCLibrary'!U:U = "Y"), '4.HiCLibrary'!D:D, "")),
            "Awaiting Status"
        )
    )
)</f>
        <v>Awaiting Status</v>
      </c>
      <c r="M812" s="47"/>
      <c r="N812" s="56" t="str" cm="1">
        <f t="array" aca="1" ref="N812" ca="1">IF(
    M812="N",
    "",
    IF(
        COUNTIFS('4.ONT'!E:E, B812, '4.ONT'!Q:Q, "Y") &gt; 0,
        _xlfn.TEXTJOIN(", ", TRUE, IF(('4.ONT'!E:E = B812) * ('4.ONT'!Q:Q = "Y"), '4.ONT'!D:D, "")),
        IF(
            COUNTIFS('4.ONT'!E:E, B812, '4.ONT'!P:P, "Y") &gt; 0,
            _xlfn.TEXTJOIN(", ", TRUE, IF(('4.ONT'!E:E = B812) * ('4.ONT'!P:P = "Y"), '4.ONT'!D:D, "")),
            "Awaiting Status"
        )
    )
)</f>
        <v>Awaiting Status</v>
      </c>
      <c r="O812" s="26" t="s">
        <v>92</v>
      </c>
      <c r="P812" s="60" t="str" cm="1">
        <f t="array" aca="1" ref="P812" ca="1">IF(
    O812="N",
    "",
    IF(
        COUNTIFS('3.RNAExtractions'!E:E, B812, '3.RNAExtractions'!Z:Z, "Y") &gt; 0,
        _xlfn.TEXTJOIN(", ", TRUE, IF(('3.RNAExtractions'!E:E = B812) * ('3.RNAExtractions'!Z:Z = "Y"), '3.RNAExtractions'!D:D, "")),
        IF(
            COUNTIFS('3.RNAExtractions'!E:E, B812, '3.RNAExtractions'!Y:Y, "Y") &gt; 0,
            _xlfn.TEXTJOIN(", ", TRUE, IF(('3.RNAExtractions'!E:E = B812) * ('3.RNAExtractions'!Y:Y = "Y"), '3.RNAExtractions'!D:D, "")),
            "Awaiting Status"
        )
    )
)</f>
        <v>Awaiting Status</v>
      </c>
      <c r="Q812" s="26" t="s">
        <v>92</v>
      </c>
      <c r="R812" s="60" t="str" cm="1">
        <f t="array" aca="1" ref="R812" ca="1">IF(
    Q812="N",
    "",
    IF(
        COUNTIFS('4.RNAIllumina'!E:E, B812, '4.RNAIllumina'!Y:Y, "Y") &gt; 0,
        _xlfn.TEXTJOIN(", ", TRUE, IF(('4.RNAIllumina'!E:E = B812) * ('4.RNAIllumina'!Y:Y = "Y"), '4.RNAIllumina'!D:D, "")),
        IF(
            COUNTIFS('4.RNAIllumina'!E:E, B812, '4.RNAIllumina'!X:X, "Y") &gt; 0,
            _xlfn.TEXTJOIN(", ", TRUE, IF(('4.RNAIllumina'!E:E = B812) * ('4.RNAIllumina'!X:X = "Y"), '4.RNAIllumina'!D:D, "")),
            "Awaiting Status"
        )
    )
)</f>
        <v>Awaiting Status</v>
      </c>
      <c r="T812" s="6" t="str">
        <f ca="1">VLOOKUP($B812,'1.MetaData'!$B:$H,2,FALSE)</f>
        <v>OG811</v>
      </c>
      <c r="U812" s="7" t="str">
        <f ca="1">VLOOKUP($B812,'1.MetaData'!$B:$H,3,FALSE)</f>
        <v>Ecsenius tigris</v>
      </c>
      <c r="V812" s="7">
        <f ca="1">VLOOKUP($B812,'1.MetaData'!$B:$H,4,FALSE)</f>
        <v>0</v>
      </c>
      <c r="W812" s="6" t="str">
        <f ca="1">VLOOKUP($B812,'1.MetaData'!$B:$H,5,FALSE)</f>
        <v>Nicolas Mollon</v>
      </c>
      <c r="X812" s="6" t="str">
        <f ca="1">VLOOKUP($B812,'1.MetaData'!$B:$H,6,FALSE)</f>
        <v>Yi-Kai Tea</v>
      </c>
      <c r="Z812"/>
    </row>
    <row r="813" spans="1:26" hidden="1" x14ac:dyDescent="0.25">
      <c r="A813" s="17">
        <v>812</v>
      </c>
      <c r="B813" s="3" t="str">
        <f t="shared" ca="1" si="14"/>
        <v>OG812</v>
      </c>
      <c r="C813" s="219" t="s">
        <v>93</v>
      </c>
      <c r="D813" s="4">
        <f ca="1">COUNTIF('2.Tissue'!C:C,B813)</f>
        <v>1</v>
      </c>
      <c r="E813" s="4">
        <f ca="1">COUNTIFS('3.DNAExtractions'!$E:$E,$B813,'3.DNAExtractions'!$D:$D,E$1)</f>
        <v>1</v>
      </c>
      <c r="F813" s="2" t="str" cm="1">
        <f t="array" aca="1" ref="F813" ca="1">IF(
    COUNTIFS('3.DNAExtractions'!E:E, B813, '3.DNAExtractions'!Y:Y, "Y") &gt; 0,
    _xlfn.TEXTJOIN(", ", TRUE, IF(('3.DNAExtractions'!E:E = B813) * ('3.DNAExtractions'!Y:Y = "Y"), '3.DNAExtractions'!D:D, "")),
    IF(
        COUNTIFS('3.DNAExtractions'!E:E, B813, '3.DNAExtractions'!X:X, "Y") &gt; 0,
        _xlfn.TEXTJOIN(", ", TRUE, IF(('3.DNAExtractions'!E:E = B813) * ('3.DNAExtractions'!X:X = "Y"), '3.DNAExtractions'!D:D, "")),
        "Awaiting Status"
    )
)</f>
        <v>Extracted</v>
      </c>
      <c r="G813" s="45" t="s">
        <v>92</v>
      </c>
      <c r="H813" s="8" t="str" cm="1">
        <f t="array" aca="1" ref="H813" ca="1">IF(
    G813="N",
    "",
    IF(
        COUNTIFS('4.Illumina'!E:E, B813, '4.Illumina'!R:R, "Y") &gt; 0,
        _xlfn.TEXTJOIN(", ", TRUE, IF(('4.Illumina'!E:E = B813) * ('4.Illumina'!R:R = "Y"), '4.Illumina'!D:D, "")),
        IF(
            COUNTIFS('4.Illumina'!E:E, B813, '4.Illumina'!Q:Q, "Y") &gt; 0,
            _xlfn.TEXTJOIN(", ", TRUE, IF(('4.Illumina'!E:E = B813) * ('4.Illumina'!Q:Q = "Y"), '4.Illumina'!D:D, "")),
            "Awaiting Status"
        )
    )
)</f>
        <v>Sequenced</v>
      </c>
      <c r="I813" s="181" t="s">
        <v>94</v>
      </c>
      <c r="J813" s="56" t="str" cm="1">
        <f t="array" aca="1" ref="J813" ca="1">IF(
    I813="N",
    "",
    IF(
        COUNTIFS('4.PacBio'!E:E, B813, '4.PacBio'!W:W, "Y") &gt; 0,
        _xlfn.TEXTJOIN(", ", TRUE, IF(('4.PacBio'!E:E = B813) * ('4.PacBio'!W:W = "Y"), '4.PacBio'!D:D, "")),
        IF(
            COUNTIFS('4.PacBio'!E:E, B813, '4.PacBio'!V:V, "Y") &gt; 0,
            _xlfn.TEXTJOIN(", ", TRUE, IF(('4.PacBio'!E:E = B813) * ('4.PacBio'!V:V = "Y"), '4.PacBio'!D:D, "")),
            "Awaiting Status"
        )
    )
)</f>
        <v/>
      </c>
      <c r="K813" s="181" t="s">
        <v>94</v>
      </c>
      <c r="L813" s="8" t="str" cm="1">
        <f t="array" aca="1" ref="L813" ca="1">IF(
    K813="N",
    "",
    IF(
        COUNTIFS('4.HiCLibrary'!E:E, B813, '4.HiCLibrary'!V:V, "Y") &gt; 0,
        _xlfn.TEXTJOIN(", ", TRUE, IF(('4.HiCLibrary'!E:E = B813) * ('4.HiCLibrary'!V:V = "Y"), '4.HiCLibrary'!D:D, "")),
        IF(
            COUNTIFS('4.HiCLibrary'!E:E, B813, '4.HiCLibrary'!U:U, "Y") &gt; 0,
            _xlfn.TEXTJOIN(", ", TRUE, IF(('4.HiCLibrary'!E:E = B813) * ('4.HiCLibrary'!U:U = "Y"), '4.HiCLibrary'!D:D, "")),
            "Awaiting Status"
        )
    )
)</f>
        <v/>
      </c>
      <c r="M813" s="181" t="s">
        <v>94</v>
      </c>
      <c r="N813" s="56" t="str" cm="1">
        <f t="array" aca="1" ref="N813" ca="1">IF(
    M813="N",
    "",
    IF(
        COUNTIFS('4.ONT'!E:E, B813, '4.ONT'!Q:Q, "Y") &gt; 0,
        _xlfn.TEXTJOIN(", ", TRUE, IF(('4.ONT'!E:E = B813) * ('4.ONT'!Q:Q = "Y"), '4.ONT'!D:D, "")),
        IF(
            COUNTIFS('4.ONT'!E:E, B813, '4.ONT'!P:P, "Y") &gt; 0,
            _xlfn.TEXTJOIN(", ", TRUE, IF(('4.ONT'!E:E = B813) * ('4.ONT'!P:P = "Y"), '4.ONT'!D:D, "")),
            "Awaiting Status"
        )
    )
)</f>
        <v/>
      </c>
      <c r="O813" s="181" t="s">
        <v>94</v>
      </c>
      <c r="P813" s="60" t="str" cm="1">
        <f t="array" aca="1" ref="P813" ca="1">IF(
    O813="N",
    "",
    IF(
        COUNTIFS('3.RNAExtractions'!E:E, B813, '3.RNAExtractions'!Z:Z, "Y") &gt; 0,
        _xlfn.TEXTJOIN(", ", TRUE, IF(('3.RNAExtractions'!E:E = B813) * ('3.RNAExtractions'!Z:Z = "Y"), '3.RNAExtractions'!D:D, "")),
        IF(
            COUNTIFS('3.RNAExtractions'!E:E, B813, '3.RNAExtractions'!Y:Y, "Y") &gt; 0,
            _xlfn.TEXTJOIN(", ", TRUE, IF(('3.RNAExtractions'!E:E = B813) * ('3.RNAExtractions'!Y:Y = "Y"), '3.RNAExtractions'!D:D, "")),
            "Awaiting Status"
        )
    )
)</f>
        <v/>
      </c>
      <c r="Q813" s="26" t="s">
        <v>94</v>
      </c>
      <c r="R813" s="60" t="str" cm="1">
        <f t="array" aca="1" ref="R813" ca="1">IF(
    Q813="N",
    "",
    IF(
        COUNTIFS('4.RNAIllumina'!E:E, B813, '4.RNAIllumina'!Y:Y, "Y") &gt; 0,
        _xlfn.TEXTJOIN(", ", TRUE, IF(('4.RNAIllumina'!E:E = B813) * ('4.RNAIllumina'!Y:Y = "Y"), '4.RNAIllumina'!D:D, "")),
        IF(
            COUNTIFS('4.RNAIllumina'!E:E, B813, '4.RNAIllumina'!X:X, "Y") &gt; 0,
            _xlfn.TEXTJOIN(", ", TRUE, IF(('4.RNAIllumina'!E:E = B813) * ('4.RNAIllumina'!X:X = "Y"), '4.RNAIllumina'!D:D, "")),
            "Awaiting Status"
        )
    )
)</f>
        <v/>
      </c>
      <c r="T813" s="6" t="str">
        <f ca="1">VLOOKUP($B813,'1.MetaData'!$B:$H,2,FALSE)</f>
        <v>OG812</v>
      </c>
      <c r="U813" s="7" t="str">
        <f ca="1">VLOOKUP($B813,'1.MetaData'!$B:$H,3,FALSE)</f>
        <v>Chromis sp.  (gold silver)</v>
      </c>
      <c r="V813" s="7">
        <f ca="1">VLOOKUP($B813,'1.MetaData'!$B:$H,4,FALSE)</f>
        <v>0</v>
      </c>
      <c r="W813" s="6" t="str">
        <f ca="1">VLOOKUP($B813,'1.MetaData'!$B:$H,5,FALSE)</f>
        <v>Tim Bennett</v>
      </c>
      <c r="X813" s="6" t="str">
        <f ca="1">VLOOKUP($B813,'1.MetaData'!$B:$H,6,FALSE)</f>
        <v>Yi-Kai Tea</v>
      </c>
      <c r="Z813"/>
    </row>
    <row r="814" spans="1:26" x14ac:dyDescent="0.25">
      <c r="A814" s="17">
        <v>813</v>
      </c>
      <c r="B814" s="3" t="str">
        <f t="shared" ref="B814:B870" ca="1" si="15">_xlfn.CONCAT("OG",A814)</f>
        <v>OG813</v>
      </c>
      <c r="C814" s="219" t="s">
        <v>109</v>
      </c>
      <c r="D814" s="4">
        <f ca="1">COUNTIF('2.Tissue'!C:C,B814)</f>
        <v>1</v>
      </c>
      <c r="E814" s="4">
        <f ca="1">COUNTIFS('3.DNAExtractions'!$E:$E,$B814,'3.DNAExtractions'!$D:$D,E$1)</f>
        <v>0</v>
      </c>
      <c r="F814" s="2" t="str" cm="1">
        <f t="array" aca="1" ref="F814" ca="1">IF(
    COUNTIFS('3.DNAExtractions'!E:E, B814, '3.DNAExtractions'!Y:Y, "Y") &gt; 0,
    _xlfn.TEXTJOIN(", ", TRUE, IF(('3.DNAExtractions'!E:E = B814) * ('3.DNAExtractions'!Y:Y = "Y"), '3.DNAExtractions'!D:D, "")),
    IF(
        COUNTIFS('3.DNAExtractions'!E:E, B814, '3.DNAExtractions'!X:X, "Y") &gt; 0,
        _xlfn.TEXTJOIN(", ", TRUE, IF(('3.DNAExtractions'!E:E = B814) * ('3.DNAExtractions'!X:X = "Y"), '3.DNAExtractions'!D:D, "")),
        "Awaiting Status"
    )
)</f>
        <v>Extraction - Nanobind</v>
      </c>
      <c r="G814" s="45" t="s">
        <v>94</v>
      </c>
      <c r="H814" s="8" t="str" cm="1">
        <f t="array" aca="1" ref="H814" ca="1">IF(
    G814="N",
    "",
    IF(
        COUNTIFS('4.Illumina'!E:E, B814, '4.Illumina'!R:R, "Y") &gt; 0,
        _xlfn.TEXTJOIN(", ", TRUE, IF(('4.Illumina'!E:E = B814) * ('4.Illumina'!R:R = "Y"), '4.Illumina'!D:D, "")),
        IF(
            COUNTIFS('4.Illumina'!E:E, B814, '4.Illumina'!Q:Q, "Y") &gt; 0,
            _xlfn.TEXTJOIN(", ", TRUE, IF(('4.Illumina'!E:E = B814) * ('4.Illumina'!Q:Q = "Y"), '4.Illumina'!D:D, "")),
            "Awaiting Status"
        )
    )
)</f>
        <v/>
      </c>
      <c r="I814" s="26" t="s">
        <v>92</v>
      </c>
      <c r="J814" s="56" t="str" cm="1">
        <f t="array" aca="1" ref="J814" ca="1">IF(
    I814="N",
    "",
    IF(
        COUNTIFS('4.PacBio'!E:E, B814, '4.PacBio'!W:W, "Y") &gt; 0,
        _xlfn.TEXTJOIN(", ", TRUE, IF(('4.PacBio'!E:E = B814) * ('4.PacBio'!W:W = "Y"), '4.PacBio'!D:D, "")),
        IF(
            COUNTIFS('4.PacBio'!E:E, B814, '4.PacBio'!V:V, "Y") &gt; 0,
            _xlfn.TEXTJOIN(", ", TRUE, IF(('4.PacBio'!E:E = B814) * ('4.PacBio'!V:V = "Y"), '4.PacBio'!D:D, "")),
            "Awaiting Status"
        )
    )
)</f>
        <v>Awaiting Status</v>
      </c>
      <c r="K814" s="26" t="s">
        <v>92</v>
      </c>
      <c r="L814" s="8" t="str" cm="1">
        <f t="array" aca="1" ref="L814" ca="1">IF(
    K814="N",
    "",
    IF(
        COUNTIFS('4.HiCLibrary'!E:E, B814, '4.HiCLibrary'!V:V, "Y") &gt; 0,
        _xlfn.TEXTJOIN(", ", TRUE, IF(('4.HiCLibrary'!E:E = B814) * ('4.HiCLibrary'!V:V = "Y"), '4.HiCLibrary'!D:D, "")),
        IF(
            COUNTIFS('4.HiCLibrary'!E:E, B814, '4.HiCLibrary'!U:U, "Y") &gt; 0,
            _xlfn.TEXTJOIN(", ", TRUE, IF(('4.HiCLibrary'!E:E = B814) * ('4.HiCLibrary'!U:U = "Y"), '4.HiCLibrary'!D:D, "")),
            "Awaiting Status"
        )
    )
)</f>
        <v>Awaiting Status</v>
      </c>
      <c r="M814" s="47"/>
      <c r="N814" s="56" t="str" cm="1">
        <f t="array" aca="1" ref="N814" ca="1">IF(
    M814="N",
    "",
    IF(
        COUNTIFS('4.ONT'!E:E, B814, '4.ONT'!Q:Q, "Y") &gt; 0,
        _xlfn.TEXTJOIN(", ", TRUE, IF(('4.ONT'!E:E = B814) * ('4.ONT'!Q:Q = "Y"), '4.ONT'!D:D, "")),
        IF(
            COUNTIFS('4.ONT'!E:E, B814, '4.ONT'!P:P, "Y") &gt; 0,
            _xlfn.TEXTJOIN(", ", TRUE, IF(('4.ONT'!E:E = B814) * ('4.ONT'!P:P = "Y"), '4.ONT'!D:D, "")),
            "Awaiting Status"
        )
    )
)</f>
        <v>Awaiting Status</v>
      </c>
      <c r="O814" s="26" t="s">
        <v>92</v>
      </c>
      <c r="P814" s="60" t="str" cm="1">
        <f t="array" aca="1" ref="P814" ca="1">IF(
    O814="N",
    "",
    IF(
        COUNTIFS('3.RNAExtractions'!E:E, B814, '3.RNAExtractions'!Z:Z, "Y") &gt; 0,
        _xlfn.TEXTJOIN(", ", TRUE, IF(('3.RNAExtractions'!E:E = B814) * ('3.RNAExtractions'!Z:Z = "Y"), '3.RNAExtractions'!D:D, "")),
        IF(
            COUNTIFS('3.RNAExtractions'!E:E, B814, '3.RNAExtractions'!Y:Y, "Y") &gt; 0,
            _xlfn.TEXTJOIN(", ", TRUE, IF(('3.RNAExtractions'!E:E = B814) * ('3.RNAExtractions'!Y:Y = "Y"), '3.RNAExtractions'!D:D, "")),
            "Awaiting Status"
        )
    )
)</f>
        <v>Awaiting Status</v>
      </c>
      <c r="Q814" s="26" t="s">
        <v>92</v>
      </c>
      <c r="R814" s="60" t="str" cm="1">
        <f t="array" aca="1" ref="R814" ca="1">IF(
    Q814="N",
    "",
    IF(
        COUNTIFS('4.RNAIllumina'!E:E, B814, '4.RNAIllumina'!Y:Y, "Y") &gt; 0,
        _xlfn.TEXTJOIN(", ", TRUE, IF(('4.RNAIllumina'!E:E = B814) * ('4.RNAIllumina'!Y:Y = "Y"), '4.RNAIllumina'!D:D, "")),
        IF(
            COUNTIFS('4.RNAIllumina'!E:E, B814, '4.RNAIllumina'!X:X, "Y") &gt; 0,
            _xlfn.TEXTJOIN(", ", TRUE, IF(('4.RNAIllumina'!E:E = B814) * ('4.RNAIllumina'!X:X = "Y"), '4.RNAIllumina'!D:D, "")),
            "Awaiting Status"
        )
    )
)</f>
        <v>Awaiting Status</v>
      </c>
      <c r="T814" s="6" t="str">
        <f ca="1">VLOOKUP($B814,'1.MetaData'!$B:$H,2,FALSE)</f>
        <v>OG813</v>
      </c>
      <c r="U814" s="7" t="str">
        <f ca="1">VLOOKUP($B814,'1.MetaData'!$B:$H,3,FALSE)</f>
        <v>Pomacentrus vaiuli</v>
      </c>
      <c r="V814" s="7">
        <f ca="1">VLOOKUP($B814,'1.MetaData'!$B:$H,4,FALSE)</f>
        <v>0</v>
      </c>
      <c r="W814" s="6" t="str">
        <f ca="1">VLOOKUP($B814,'1.MetaData'!$B:$H,5,FALSE)</f>
        <v>Ghislain Bardout</v>
      </c>
      <c r="X814" s="6" t="str">
        <f ca="1">VLOOKUP($B814,'1.MetaData'!$B:$H,6,FALSE)</f>
        <v>Yi-Kai Tea</v>
      </c>
      <c r="Z814"/>
    </row>
    <row r="815" spans="1:26" hidden="1" x14ac:dyDescent="0.25">
      <c r="A815" s="17">
        <v>814</v>
      </c>
      <c r="B815" s="3" t="str">
        <f t="shared" ca="1" si="15"/>
        <v>OG814</v>
      </c>
      <c r="C815" s="219" t="s">
        <v>93</v>
      </c>
      <c r="D815" s="4">
        <f ca="1">COUNTIF('2.Tissue'!C:C,B815)</f>
        <v>2</v>
      </c>
      <c r="E815" s="4">
        <f ca="1">COUNTIFS('3.DNAExtractions'!$E:$E,$B815,'3.DNAExtractions'!$D:$D,E$1)</f>
        <v>1</v>
      </c>
      <c r="F815" s="2" t="str" cm="1">
        <f t="array" aca="1" ref="F815" ca="1">IF(
    COUNTIFS('3.DNAExtractions'!E:E, B815, '3.DNAExtractions'!Y:Y, "Y") &gt; 0,
    _xlfn.TEXTJOIN(", ", TRUE, IF(('3.DNAExtractions'!E:E = B815) * ('3.DNAExtractions'!Y:Y = "Y"), '3.DNAExtractions'!D:D, "")),
    IF(
        COUNTIFS('3.DNAExtractions'!E:E, B815, '3.DNAExtractions'!X:X, "Y") &gt; 0,
        _xlfn.TEXTJOIN(", ", TRUE, IF(('3.DNAExtractions'!E:E = B815) * ('3.DNAExtractions'!X:X = "Y"), '3.DNAExtractions'!D:D, "")),
        "Awaiting Status"
    )
)</f>
        <v>Extracted</v>
      </c>
      <c r="G815" s="45" t="s">
        <v>92</v>
      </c>
      <c r="H815" s="8" t="str" cm="1">
        <f t="array" aca="1" ref="H815" ca="1">IF(
    G815="N",
    "",
    IF(
        COUNTIFS('4.Illumina'!E:E, B815, '4.Illumina'!R:R, "Y") &gt; 0,
        _xlfn.TEXTJOIN(", ", TRUE, IF(('4.Illumina'!E:E = B815) * ('4.Illumina'!R:R = "Y"), '4.Illumina'!D:D, "")),
        IF(
            COUNTIFS('4.Illumina'!E:E, B815, '4.Illumina'!Q:Q, "Y") &gt; 0,
            _xlfn.TEXTJOIN(", ", TRUE, IF(('4.Illumina'!E:E = B815) * ('4.Illumina'!Q:Q = "Y"), '4.Illumina'!D:D, "")),
            "Awaiting Status"
        )
    )
)</f>
        <v>Sequenced</v>
      </c>
      <c r="I815" s="181" t="s">
        <v>94</v>
      </c>
      <c r="J815" s="56" t="str" cm="1">
        <f t="array" aca="1" ref="J815" ca="1">IF(
    I815="N",
    "",
    IF(
        COUNTIFS('4.PacBio'!E:E, B815, '4.PacBio'!W:W, "Y") &gt; 0,
        _xlfn.TEXTJOIN(", ", TRUE, IF(('4.PacBio'!E:E = B815) * ('4.PacBio'!W:W = "Y"), '4.PacBio'!D:D, "")),
        IF(
            COUNTIFS('4.PacBio'!E:E, B815, '4.PacBio'!V:V, "Y") &gt; 0,
            _xlfn.TEXTJOIN(", ", TRUE, IF(('4.PacBio'!E:E = B815) * ('4.PacBio'!V:V = "Y"), '4.PacBio'!D:D, "")),
            "Awaiting Status"
        )
    )
)</f>
        <v/>
      </c>
      <c r="K815" s="181" t="s">
        <v>94</v>
      </c>
      <c r="L815" s="8" t="str" cm="1">
        <f t="array" aca="1" ref="L815" ca="1">IF(
    K815="N",
    "",
    IF(
        COUNTIFS('4.HiCLibrary'!E:E, B815, '4.HiCLibrary'!V:V, "Y") &gt; 0,
        _xlfn.TEXTJOIN(", ", TRUE, IF(('4.HiCLibrary'!E:E = B815) * ('4.HiCLibrary'!V:V = "Y"), '4.HiCLibrary'!D:D, "")),
        IF(
            COUNTIFS('4.HiCLibrary'!E:E, B815, '4.HiCLibrary'!U:U, "Y") &gt; 0,
            _xlfn.TEXTJOIN(", ", TRUE, IF(('4.HiCLibrary'!E:E = B815) * ('4.HiCLibrary'!U:U = "Y"), '4.HiCLibrary'!D:D, "")),
            "Awaiting Status"
        )
    )
)</f>
        <v/>
      </c>
      <c r="M815" s="181" t="s">
        <v>94</v>
      </c>
      <c r="N815" s="56" t="str" cm="1">
        <f t="array" aca="1" ref="N815" ca="1">IF(
    M815="N",
    "",
    IF(
        COUNTIFS('4.ONT'!E:E, B815, '4.ONT'!Q:Q, "Y") &gt; 0,
        _xlfn.TEXTJOIN(", ", TRUE, IF(('4.ONT'!E:E = B815) * ('4.ONT'!Q:Q = "Y"), '4.ONT'!D:D, "")),
        IF(
            COUNTIFS('4.ONT'!E:E, B815, '4.ONT'!P:P, "Y") &gt; 0,
            _xlfn.TEXTJOIN(", ", TRUE, IF(('4.ONT'!E:E = B815) * ('4.ONT'!P:P = "Y"), '4.ONT'!D:D, "")),
            "Awaiting Status"
        )
    )
)</f>
        <v/>
      </c>
      <c r="O815" s="181" t="s">
        <v>94</v>
      </c>
      <c r="P815" s="60" t="str" cm="1">
        <f t="array" aca="1" ref="P815" ca="1">IF(
    O815="N",
    "",
    IF(
        COUNTIFS('3.RNAExtractions'!E:E, B815, '3.RNAExtractions'!Z:Z, "Y") &gt; 0,
        _xlfn.TEXTJOIN(", ", TRUE, IF(('3.RNAExtractions'!E:E = B815) * ('3.RNAExtractions'!Z:Z = "Y"), '3.RNAExtractions'!D:D, "")),
        IF(
            COUNTIFS('3.RNAExtractions'!E:E, B815, '3.RNAExtractions'!Y:Y, "Y") &gt; 0,
            _xlfn.TEXTJOIN(", ", TRUE, IF(('3.RNAExtractions'!E:E = B815) * ('3.RNAExtractions'!Y:Y = "Y"), '3.RNAExtractions'!D:D, "")),
            "Awaiting Status"
        )
    )
)</f>
        <v/>
      </c>
      <c r="Q815" s="26" t="s">
        <v>94</v>
      </c>
      <c r="R815" s="60" t="str" cm="1">
        <f t="array" aca="1" ref="R815" ca="1">IF(
    Q815="N",
    "",
    IF(
        COUNTIFS('4.RNAIllumina'!E:E, B815, '4.RNAIllumina'!Y:Y, "Y") &gt; 0,
        _xlfn.TEXTJOIN(", ", TRUE, IF(('4.RNAIllumina'!E:E = B815) * ('4.RNAIllumina'!Y:Y = "Y"), '4.RNAIllumina'!D:D, "")),
        IF(
            COUNTIFS('4.RNAIllumina'!E:E, B815, '4.RNAIllumina'!X:X, "Y") &gt; 0,
            _xlfn.TEXTJOIN(", ", TRUE, IF(('4.RNAIllumina'!E:E = B815) * ('4.RNAIllumina'!X:X = "Y"), '4.RNAIllumina'!D:D, "")),
            "Awaiting Status"
        )
    )
)</f>
        <v/>
      </c>
      <c r="T815" s="6" t="str">
        <f ca="1">VLOOKUP($B815,'1.MetaData'!$B:$H,2,FALSE)</f>
        <v>OG814</v>
      </c>
      <c r="U815" s="7" t="str">
        <f ca="1">VLOOKUP($B815,'1.MetaData'!$B:$H,3,FALSE)</f>
        <v>Chromis sp.  (gold silver)</v>
      </c>
      <c r="V815" s="7">
        <f ca="1">VLOOKUP($B815,'1.MetaData'!$B:$H,4,FALSE)</f>
        <v>0</v>
      </c>
      <c r="W815" s="6" t="str">
        <f ca="1">VLOOKUP($B815,'1.MetaData'!$B:$H,5,FALSE)</f>
        <v>Tim Bennett</v>
      </c>
      <c r="X815" s="6" t="str">
        <f ca="1">VLOOKUP($B815,'1.MetaData'!$B:$H,6,FALSE)</f>
        <v>Yi-Kai Tea</v>
      </c>
      <c r="Z815"/>
    </row>
    <row r="816" spans="1:26" hidden="1" x14ac:dyDescent="0.25">
      <c r="A816" s="17">
        <v>815</v>
      </c>
      <c r="B816" s="3" t="str">
        <f t="shared" ca="1" si="15"/>
        <v>OG815</v>
      </c>
      <c r="C816" s="219" t="s">
        <v>111</v>
      </c>
      <c r="D816" s="4">
        <f ca="1">COUNTIF('2.Tissue'!C:C,B816)</f>
        <v>2</v>
      </c>
      <c r="E816" s="4">
        <f ca="1">COUNTIFS('3.DNAExtractions'!$E:$E,$B816,'3.DNAExtractions'!$D:$D,E$1)</f>
        <v>0</v>
      </c>
      <c r="F816" s="2" t="str" cm="1">
        <f t="array" aca="1" ref="F816" ca="1">IF(
    COUNTIFS('3.DNAExtractions'!E:E, B816, '3.DNAExtractions'!Y:Y, "Y") &gt; 0,
    _xlfn.TEXTJOIN(", ", TRUE, IF(('3.DNAExtractions'!E:E = B816) * ('3.DNAExtractions'!Y:Y = "Y"), '3.DNAExtractions'!D:D, "")),
    IF(
        COUNTIFS('3.DNAExtractions'!E:E, B816, '3.DNAExtractions'!X:X, "Y") &gt; 0,
        _xlfn.TEXTJOIN(", ", TRUE, IF(('3.DNAExtractions'!E:E = B816) * ('3.DNAExtractions'!X:X = "Y"), '3.DNAExtractions'!D:D, "")),
        "Awaiting Status"
    )
)</f>
        <v>Awaiting Status</v>
      </c>
      <c r="G816" s="45"/>
      <c r="H816" s="8" t="str" cm="1">
        <f t="array" aca="1" ref="H816" ca="1">IF(
    G816="N",
    "",
    IF(
        COUNTIFS('4.Illumina'!E:E, B816, '4.Illumina'!R:R, "Y") &gt; 0,
        _xlfn.TEXTJOIN(", ", TRUE, IF(('4.Illumina'!E:E = B816) * ('4.Illumina'!R:R = "Y"), '4.Illumina'!D:D, "")),
        IF(
            COUNTIFS('4.Illumina'!E:E, B816, '4.Illumina'!Q:Q, "Y") &gt; 0,
            _xlfn.TEXTJOIN(", ", TRUE, IF(('4.Illumina'!E:E = B816) * ('4.Illumina'!Q:Q = "Y"), '4.Illumina'!D:D, "")),
            "Awaiting Status"
        )
    )
)</f>
        <v>Awaiting Status</v>
      </c>
      <c r="J816" s="56" t="str" cm="1">
        <f t="array" aca="1" ref="J816" ca="1">IF(
    I816="N",
    "",
    IF(
        COUNTIFS('4.PacBio'!E:E, B816, '4.PacBio'!W:W, "Y") &gt; 0,
        _xlfn.TEXTJOIN(", ", TRUE, IF(('4.PacBio'!E:E = B816) * ('4.PacBio'!W:W = "Y"), '4.PacBio'!D:D, "")),
        IF(
            COUNTIFS('4.PacBio'!E:E, B816, '4.PacBio'!V:V, "Y") &gt; 0,
            _xlfn.TEXTJOIN(", ", TRUE, IF(('4.PacBio'!E:E = B816) * ('4.PacBio'!V:V = "Y"), '4.PacBio'!D:D, "")),
            "Awaiting Status"
        )
    )
)</f>
        <v>Awaiting Status</v>
      </c>
      <c r="L816" s="8" t="str" cm="1">
        <f t="array" aca="1" ref="L816" ca="1">IF(
    K816="N",
    "",
    IF(
        COUNTIFS('4.HiCLibrary'!E:E, B816, '4.HiCLibrary'!V:V, "Y") &gt; 0,
        _xlfn.TEXTJOIN(", ", TRUE, IF(('4.HiCLibrary'!E:E = B816) * ('4.HiCLibrary'!V:V = "Y"), '4.HiCLibrary'!D:D, "")),
        IF(
            COUNTIFS('4.HiCLibrary'!E:E, B816, '4.HiCLibrary'!U:U, "Y") &gt; 0,
            _xlfn.TEXTJOIN(", ", TRUE, IF(('4.HiCLibrary'!E:E = B816) * ('4.HiCLibrary'!U:U = "Y"), '4.HiCLibrary'!D:D, "")),
            "Awaiting Status"
        )
    )
)</f>
        <v>Awaiting Status</v>
      </c>
      <c r="M816" s="47"/>
      <c r="N816" s="56" t="str" cm="1">
        <f t="array" aca="1" ref="N816" ca="1">IF(
    M816="N",
    "",
    IF(
        COUNTIFS('4.ONT'!E:E, B816, '4.ONT'!Q:Q, "Y") &gt; 0,
        _xlfn.TEXTJOIN(", ", TRUE, IF(('4.ONT'!E:E = B816) * ('4.ONT'!Q:Q = "Y"), '4.ONT'!D:D, "")),
        IF(
            COUNTIFS('4.ONT'!E:E, B816, '4.ONT'!P:P, "Y") &gt; 0,
            _xlfn.TEXTJOIN(", ", TRUE, IF(('4.ONT'!E:E = B816) * ('4.ONT'!P:P = "Y"), '4.ONT'!D:D, "")),
            "Awaiting Status"
        )
    )
)</f>
        <v>Awaiting Status</v>
      </c>
      <c r="O816" s="60"/>
      <c r="P816" s="60" t="str" cm="1">
        <f t="array" aca="1" ref="P816" ca="1">IF(
    O816="N",
    "",
    IF(
        COUNTIFS('3.RNAExtractions'!E:E, B816, '3.RNAExtractions'!Z:Z, "Y") &gt; 0,
        _xlfn.TEXTJOIN(", ", TRUE, IF(('3.RNAExtractions'!E:E = B816) * ('3.RNAExtractions'!Z:Z = "Y"), '3.RNAExtractions'!D:D, "")),
        IF(
            COUNTIFS('3.RNAExtractions'!E:E, B816, '3.RNAExtractions'!Y:Y, "Y") &gt; 0,
            _xlfn.TEXTJOIN(", ", TRUE, IF(('3.RNAExtractions'!E:E = B816) * ('3.RNAExtractions'!Y:Y = "Y"), '3.RNAExtractions'!D:D, "")),
            "Awaiting Status"
        )
    )
)</f>
        <v>Awaiting Status</v>
      </c>
      <c r="Q816" s="60"/>
      <c r="R816" s="60" t="str" cm="1">
        <f t="array" aca="1" ref="R816" ca="1">IF(
    Q816="N",
    "",
    IF(
        COUNTIFS('4.RNAIllumina'!E:E, B816, '4.RNAIllumina'!Y:Y, "Y") &gt; 0,
        _xlfn.TEXTJOIN(", ", TRUE, IF(('4.RNAIllumina'!E:E = B816) * ('4.RNAIllumina'!Y:Y = "Y"), '4.RNAIllumina'!D:D, "")),
        IF(
            COUNTIFS('4.RNAIllumina'!E:E, B816, '4.RNAIllumina'!X:X, "Y") &gt; 0,
            _xlfn.TEXTJOIN(", ", TRUE, IF(('4.RNAIllumina'!E:E = B816) * ('4.RNAIllumina'!X:X = "Y"), '4.RNAIllumina'!D:D, "")),
            "Awaiting Status"
        )
    )
)</f>
        <v>Awaiting Status</v>
      </c>
      <c r="T816" s="6" t="str">
        <f ca="1">VLOOKUP($B816,'1.MetaData'!$B:$H,2,FALSE)</f>
        <v>OG815</v>
      </c>
      <c r="U816" s="7" t="str">
        <f ca="1">VLOOKUP($B816,'1.MetaData'!$B:$H,3,FALSE)</f>
        <v>Azurina brevirostris</v>
      </c>
      <c r="V816" s="7">
        <f ca="1">VLOOKUP($B816,'1.MetaData'!$B:$H,4,FALSE)</f>
        <v>0</v>
      </c>
      <c r="W816" s="6" t="str">
        <f ca="1">VLOOKUP($B816,'1.MetaData'!$B:$H,5,FALSE)</f>
        <v>Nicolas Mollon</v>
      </c>
      <c r="X816" s="6" t="str">
        <f ca="1">VLOOKUP($B816,'1.MetaData'!$B:$H,6,FALSE)</f>
        <v>Yi-Kai Tea</v>
      </c>
      <c r="Z816"/>
    </row>
    <row r="817" spans="1:26" hidden="1" x14ac:dyDescent="0.25">
      <c r="A817" s="17">
        <v>816</v>
      </c>
      <c r="B817" s="3" t="str">
        <f t="shared" ca="1" si="15"/>
        <v>OG816</v>
      </c>
      <c r="C817" s="219" t="s">
        <v>93</v>
      </c>
      <c r="D817" s="4">
        <f ca="1">COUNTIF('2.Tissue'!C:C,B817)</f>
        <v>1</v>
      </c>
      <c r="E817" s="4">
        <f ca="1">COUNTIFS('3.DNAExtractions'!$E:$E,$B817,'3.DNAExtractions'!$D:$D,E$1)</f>
        <v>1</v>
      </c>
      <c r="F817" s="2" t="str" cm="1">
        <f t="array" aca="1" ref="F817" ca="1">IF(
    COUNTIFS('3.DNAExtractions'!E:E, B817, '3.DNAExtractions'!Y:Y, "Y") &gt; 0,
    _xlfn.TEXTJOIN(", ", TRUE, IF(('3.DNAExtractions'!E:E = B817) * ('3.DNAExtractions'!Y:Y = "Y"), '3.DNAExtractions'!D:D, "")),
    IF(
        COUNTIFS('3.DNAExtractions'!E:E, B817, '3.DNAExtractions'!X:X, "Y") &gt; 0,
        _xlfn.TEXTJOIN(", ", TRUE, IF(('3.DNAExtractions'!E:E = B817) * ('3.DNAExtractions'!X:X = "Y"), '3.DNAExtractions'!D:D, "")),
        "Awaiting Status"
    )
)</f>
        <v>Extracted</v>
      </c>
      <c r="G817" s="45" t="s">
        <v>92</v>
      </c>
      <c r="H817" s="8" t="str" cm="1">
        <f t="array" aca="1" ref="H817" ca="1">IF(
    G817="N",
    "",
    IF(
        COUNTIFS('4.Illumina'!E:E, B817, '4.Illumina'!R:R, "Y") &gt; 0,
        _xlfn.TEXTJOIN(", ", TRUE, IF(('4.Illumina'!E:E = B817) * ('4.Illumina'!R:R = "Y"), '4.Illumina'!D:D, "")),
        IF(
            COUNTIFS('4.Illumina'!E:E, B817, '4.Illumina'!Q:Q, "Y") &gt; 0,
            _xlfn.TEXTJOIN(", ", TRUE, IF(('4.Illumina'!E:E = B817) * ('4.Illumina'!Q:Q = "Y"), '4.Illumina'!D:D, "")),
            "Awaiting Status"
        )
    )
)</f>
        <v>Sequenced</v>
      </c>
      <c r="I817" s="181" t="s">
        <v>94</v>
      </c>
      <c r="J817" s="56" t="str" cm="1">
        <f t="array" aca="1" ref="J817" ca="1">IF(
    I817="N",
    "",
    IF(
        COUNTIFS('4.PacBio'!E:E, B817, '4.PacBio'!W:W, "Y") &gt; 0,
        _xlfn.TEXTJOIN(", ", TRUE, IF(('4.PacBio'!E:E = B817) * ('4.PacBio'!W:W = "Y"), '4.PacBio'!D:D, "")),
        IF(
            COUNTIFS('4.PacBio'!E:E, B817, '4.PacBio'!V:V, "Y") &gt; 0,
            _xlfn.TEXTJOIN(", ", TRUE, IF(('4.PacBio'!E:E = B817) * ('4.PacBio'!V:V = "Y"), '4.PacBio'!D:D, "")),
            "Awaiting Status"
        )
    )
)</f>
        <v/>
      </c>
      <c r="K817" s="181" t="s">
        <v>94</v>
      </c>
      <c r="L817" s="8" t="str" cm="1">
        <f t="array" aca="1" ref="L817" ca="1">IF(
    K817="N",
    "",
    IF(
        COUNTIFS('4.HiCLibrary'!E:E, B817, '4.HiCLibrary'!V:V, "Y") &gt; 0,
        _xlfn.TEXTJOIN(", ", TRUE, IF(('4.HiCLibrary'!E:E = B817) * ('4.HiCLibrary'!V:V = "Y"), '4.HiCLibrary'!D:D, "")),
        IF(
            COUNTIFS('4.HiCLibrary'!E:E, B817, '4.HiCLibrary'!U:U, "Y") &gt; 0,
            _xlfn.TEXTJOIN(", ", TRUE, IF(('4.HiCLibrary'!E:E = B817) * ('4.HiCLibrary'!U:U = "Y"), '4.HiCLibrary'!D:D, "")),
            "Awaiting Status"
        )
    )
)</f>
        <v/>
      </c>
      <c r="M817" s="181" t="s">
        <v>94</v>
      </c>
      <c r="N817" s="56" t="str" cm="1">
        <f t="array" aca="1" ref="N817" ca="1">IF(
    M817="N",
    "",
    IF(
        COUNTIFS('4.ONT'!E:E, B817, '4.ONT'!Q:Q, "Y") &gt; 0,
        _xlfn.TEXTJOIN(", ", TRUE, IF(('4.ONT'!E:E = B817) * ('4.ONT'!Q:Q = "Y"), '4.ONT'!D:D, "")),
        IF(
            COUNTIFS('4.ONT'!E:E, B817, '4.ONT'!P:P, "Y") &gt; 0,
            _xlfn.TEXTJOIN(", ", TRUE, IF(('4.ONT'!E:E = B817) * ('4.ONT'!P:P = "Y"), '4.ONT'!D:D, "")),
            "Awaiting Status"
        )
    )
)</f>
        <v/>
      </c>
      <c r="O817" s="181" t="s">
        <v>94</v>
      </c>
      <c r="P817" s="60" t="str" cm="1">
        <f t="array" aca="1" ref="P817" ca="1">IF(
    O817="N",
    "",
    IF(
        COUNTIFS('3.RNAExtractions'!E:E, B817, '3.RNAExtractions'!Z:Z, "Y") &gt; 0,
        _xlfn.TEXTJOIN(", ", TRUE, IF(('3.RNAExtractions'!E:E = B817) * ('3.RNAExtractions'!Z:Z = "Y"), '3.RNAExtractions'!D:D, "")),
        IF(
            COUNTIFS('3.RNAExtractions'!E:E, B817, '3.RNAExtractions'!Y:Y, "Y") &gt; 0,
            _xlfn.TEXTJOIN(", ", TRUE, IF(('3.RNAExtractions'!E:E = B817) * ('3.RNAExtractions'!Y:Y = "Y"), '3.RNAExtractions'!D:D, "")),
            "Awaiting Status"
        )
    )
)</f>
        <v/>
      </c>
      <c r="Q817" s="26" t="s">
        <v>94</v>
      </c>
      <c r="R817" s="60" t="str" cm="1">
        <f t="array" aca="1" ref="R817" ca="1">IF(
    Q817="N",
    "",
    IF(
        COUNTIFS('4.RNAIllumina'!E:E, B817, '4.RNAIllumina'!Y:Y, "Y") &gt; 0,
        _xlfn.TEXTJOIN(", ", TRUE, IF(('4.RNAIllumina'!E:E = B817) * ('4.RNAIllumina'!Y:Y = "Y"), '4.RNAIllumina'!D:D, "")),
        IF(
            COUNTIFS('4.RNAIllumina'!E:E, B817, '4.RNAIllumina'!X:X, "Y") &gt; 0,
            _xlfn.TEXTJOIN(", ", TRUE, IF(('4.RNAIllumina'!E:E = B817) * ('4.RNAIllumina'!X:X = "Y"), '4.RNAIllumina'!D:D, "")),
            "Awaiting Status"
        )
    )
)</f>
        <v/>
      </c>
      <c r="T817" s="6" t="str">
        <f ca="1">VLOOKUP($B817,'1.MetaData'!$B:$H,2,FALSE)</f>
        <v>OG816</v>
      </c>
      <c r="U817" s="7" t="str">
        <f ca="1">VLOOKUP($B817,'1.MetaData'!$B:$H,3,FALSE)</f>
        <v>Chromis sp. (gray)</v>
      </c>
      <c r="V817" s="7">
        <f ca="1">VLOOKUP($B817,'1.MetaData'!$B:$H,4,FALSE)</f>
        <v>0</v>
      </c>
      <c r="W817" s="6" t="str">
        <f ca="1">VLOOKUP($B817,'1.MetaData'!$B:$H,5,FALSE)</f>
        <v>Luiz Rocha</v>
      </c>
      <c r="X817" s="6" t="str">
        <f ca="1">VLOOKUP($B817,'1.MetaData'!$B:$H,6,FALSE)</f>
        <v>Yi-Kai Tea</v>
      </c>
      <c r="Z817"/>
    </row>
    <row r="818" spans="1:26" hidden="1" x14ac:dyDescent="0.25">
      <c r="A818" s="17">
        <v>817</v>
      </c>
      <c r="B818" s="3" t="str">
        <f t="shared" ca="1" si="15"/>
        <v>OG817</v>
      </c>
      <c r="C818" s="219" t="s">
        <v>93</v>
      </c>
      <c r="D818" s="4">
        <f ca="1">COUNTIF('2.Tissue'!C:C,B818)</f>
        <v>2</v>
      </c>
      <c r="E818" s="4">
        <f ca="1">COUNTIFS('3.DNAExtractions'!$E:$E,$B818,'3.DNAExtractions'!$D:$D,E$1)</f>
        <v>1</v>
      </c>
      <c r="F818" s="2" t="str" cm="1">
        <f t="array" aca="1" ref="F818" ca="1">IF(
    COUNTIFS('3.DNAExtractions'!E:E, B818, '3.DNAExtractions'!Y:Y, "Y") &gt; 0,
    _xlfn.TEXTJOIN(", ", TRUE, IF(('3.DNAExtractions'!E:E = B818) * ('3.DNAExtractions'!Y:Y = "Y"), '3.DNAExtractions'!D:D, "")),
    IF(
        COUNTIFS('3.DNAExtractions'!E:E, B818, '3.DNAExtractions'!X:X, "Y") &gt; 0,
        _xlfn.TEXTJOIN(", ", TRUE, IF(('3.DNAExtractions'!E:E = B818) * ('3.DNAExtractions'!X:X = "Y"), '3.DNAExtractions'!D:D, "")),
        "Awaiting Status"
    )
)</f>
        <v>Extracted</v>
      </c>
      <c r="G818" s="45" t="s">
        <v>92</v>
      </c>
      <c r="H818" s="8" t="str" cm="1">
        <f t="array" aca="1" ref="H818" ca="1">IF(
    G818="N",
    "",
    IF(
        COUNTIFS('4.Illumina'!E:E, B818, '4.Illumina'!R:R, "Y") &gt; 0,
        _xlfn.TEXTJOIN(", ", TRUE, IF(('4.Illumina'!E:E = B818) * ('4.Illumina'!R:R = "Y"), '4.Illumina'!D:D, "")),
        IF(
            COUNTIFS('4.Illumina'!E:E, B818, '4.Illumina'!Q:Q, "Y") &gt; 0,
            _xlfn.TEXTJOIN(", ", TRUE, IF(('4.Illumina'!E:E = B818) * ('4.Illumina'!Q:Q = "Y"), '4.Illumina'!D:D, "")),
            "Awaiting Status"
        )
    )
)</f>
        <v>Sequenced</v>
      </c>
      <c r="I818" s="181" t="s">
        <v>94</v>
      </c>
      <c r="J818" s="56" t="str" cm="1">
        <f t="array" aca="1" ref="J818" ca="1">IF(
    I818="N",
    "",
    IF(
        COUNTIFS('4.PacBio'!E:E, B818, '4.PacBio'!W:W, "Y") &gt; 0,
        _xlfn.TEXTJOIN(", ", TRUE, IF(('4.PacBio'!E:E = B818) * ('4.PacBio'!W:W = "Y"), '4.PacBio'!D:D, "")),
        IF(
            COUNTIFS('4.PacBio'!E:E, B818, '4.PacBio'!V:V, "Y") &gt; 0,
            _xlfn.TEXTJOIN(", ", TRUE, IF(('4.PacBio'!E:E = B818) * ('4.PacBio'!V:V = "Y"), '4.PacBio'!D:D, "")),
            "Awaiting Status"
        )
    )
)</f>
        <v/>
      </c>
      <c r="K818" s="181" t="s">
        <v>94</v>
      </c>
      <c r="L818" s="8" t="str" cm="1">
        <f t="array" aca="1" ref="L818" ca="1">IF(
    K818="N",
    "",
    IF(
        COUNTIFS('4.HiCLibrary'!E:E, B818, '4.HiCLibrary'!V:V, "Y") &gt; 0,
        _xlfn.TEXTJOIN(", ", TRUE, IF(('4.HiCLibrary'!E:E = B818) * ('4.HiCLibrary'!V:V = "Y"), '4.HiCLibrary'!D:D, "")),
        IF(
            COUNTIFS('4.HiCLibrary'!E:E, B818, '4.HiCLibrary'!U:U, "Y") &gt; 0,
            _xlfn.TEXTJOIN(", ", TRUE, IF(('4.HiCLibrary'!E:E = B818) * ('4.HiCLibrary'!U:U = "Y"), '4.HiCLibrary'!D:D, "")),
            "Awaiting Status"
        )
    )
)</f>
        <v/>
      </c>
      <c r="M818" s="181" t="s">
        <v>94</v>
      </c>
      <c r="N818" s="56" t="str" cm="1">
        <f t="array" aca="1" ref="N818" ca="1">IF(
    M818="N",
    "",
    IF(
        COUNTIFS('4.ONT'!E:E, B818, '4.ONT'!Q:Q, "Y") &gt; 0,
        _xlfn.TEXTJOIN(", ", TRUE, IF(('4.ONT'!E:E = B818) * ('4.ONT'!Q:Q = "Y"), '4.ONT'!D:D, "")),
        IF(
            COUNTIFS('4.ONT'!E:E, B818, '4.ONT'!P:P, "Y") &gt; 0,
            _xlfn.TEXTJOIN(", ", TRUE, IF(('4.ONT'!E:E = B818) * ('4.ONT'!P:P = "Y"), '4.ONT'!D:D, "")),
            "Awaiting Status"
        )
    )
)</f>
        <v/>
      </c>
      <c r="O818" s="181" t="s">
        <v>94</v>
      </c>
      <c r="P818" s="60" t="str" cm="1">
        <f t="array" aca="1" ref="P818" ca="1">IF(
    O818="N",
    "",
    IF(
        COUNTIFS('3.RNAExtractions'!E:E, B818, '3.RNAExtractions'!Z:Z, "Y") &gt; 0,
        _xlfn.TEXTJOIN(", ", TRUE, IF(('3.RNAExtractions'!E:E = B818) * ('3.RNAExtractions'!Z:Z = "Y"), '3.RNAExtractions'!D:D, "")),
        IF(
            COUNTIFS('3.RNAExtractions'!E:E, B818, '3.RNAExtractions'!Y:Y, "Y") &gt; 0,
            _xlfn.TEXTJOIN(", ", TRUE, IF(('3.RNAExtractions'!E:E = B818) * ('3.RNAExtractions'!Y:Y = "Y"), '3.RNAExtractions'!D:D, "")),
            "Awaiting Status"
        )
    )
)</f>
        <v/>
      </c>
      <c r="Q818" s="26" t="s">
        <v>94</v>
      </c>
      <c r="R818" s="60" t="str" cm="1">
        <f t="array" aca="1" ref="R818" ca="1">IF(
    Q818="N",
    "",
    IF(
        COUNTIFS('4.RNAIllumina'!E:E, B818, '4.RNAIllumina'!Y:Y, "Y") &gt; 0,
        _xlfn.TEXTJOIN(", ", TRUE, IF(('4.RNAIllumina'!E:E = B818) * ('4.RNAIllumina'!Y:Y = "Y"), '4.RNAIllumina'!D:D, "")),
        IF(
            COUNTIFS('4.RNAIllumina'!E:E, B818, '4.RNAIllumina'!X:X, "Y") &gt; 0,
            _xlfn.TEXTJOIN(", ", TRUE, IF(('4.RNAIllumina'!E:E = B818) * ('4.RNAIllumina'!X:X = "Y"), '4.RNAIllumina'!D:D, "")),
            "Awaiting Status"
        )
    )
)</f>
        <v/>
      </c>
      <c r="T818" s="6" t="str">
        <f ca="1">VLOOKUP($B818,'1.MetaData'!$B:$H,2,FALSE)</f>
        <v>OG817</v>
      </c>
      <c r="U818" s="7" t="str">
        <f ca="1">VLOOKUP($B818,'1.MetaData'!$B:$H,3,FALSE)</f>
        <v>Chromis sp. (gray)</v>
      </c>
      <c r="V818" s="7">
        <f ca="1">VLOOKUP($B818,'1.MetaData'!$B:$H,4,FALSE)</f>
        <v>0</v>
      </c>
      <c r="W818" s="6" t="str">
        <f ca="1">VLOOKUP($B818,'1.MetaData'!$B:$H,5,FALSE)</f>
        <v>Luiz Rocha</v>
      </c>
      <c r="X818" s="6" t="str">
        <f ca="1">VLOOKUP($B818,'1.MetaData'!$B:$H,6,FALSE)</f>
        <v>Yi-Kai Tea</v>
      </c>
      <c r="Z818"/>
    </row>
    <row r="819" spans="1:26" hidden="1" x14ac:dyDescent="0.25">
      <c r="A819" s="17">
        <v>818</v>
      </c>
      <c r="B819" s="3" t="str">
        <f t="shared" ca="1" si="15"/>
        <v>OG818</v>
      </c>
      <c r="C819" s="219" t="s">
        <v>93</v>
      </c>
      <c r="D819" s="4">
        <f ca="1">COUNTIF('2.Tissue'!C:C,B819)</f>
        <v>2</v>
      </c>
      <c r="E819" s="4">
        <f ca="1">COUNTIFS('3.DNAExtractions'!$E:$E,$B819,'3.DNAExtractions'!$D:$D,E$1)</f>
        <v>1</v>
      </c>
      <c r="F819" s="2" t="str" cm="1">
        <f t="array" aca="1" ref="F819" ca="1">IF(
    COUNTIFS('3.DNAExtractions'!E:E, B819, '3.DNAExtractions'!Y:Y, "Y") &gt; 0,
    _xlfn.TEXTJOIN(", ", TRUE, IF(('3.DNAExtractions'!E:E = B819) * ('3.DNAExtractions'!Y:Y = "Y"), '3.DNAExtractions'!D:D, "")),
    IF(
        COUNTIFS('3.DNAExtractions'!E:E, B819, '3.DNAExtractions'!X:X, "Y") &gt; 0,
        _xlfn.TEXTJOIN(", ", TRUE, IF(('3.DNAExtractions'!E:E = B819) * ('3.DNAExtractions'!X:X = "Y"), '3.DNAExtractions'!D:D, "")),
        "Awaiting Status"
    )
)</f>
        <v>Extracted</v>
      </c>
      <c r="G819" s="45" t="s">
        <v>92</v>
      </c>
      <c r="H819" s="8" t="str" cm="1">
        <f t="array" aca="1" ref="H819" ca="1">IF(
    G819="N",
    "",
    IF(
        COUNTIFS('4.Illumina'!E:E, B819, '4.Illumina'!R:R, "Y") &gt; 0,
        _xlfn.TEXTJOIN(", ", TRUE, IF(('4.Illumina'!E:E = B819) * ('4.Illumina'!R:R = "Y"), '4.Illumina'!D:D, "")),
        IF(
            COUNTIFS('4.Illumina'!E:E, B819, '4.Illumina'!Q:Q, "Y") &gt; 0,
            _xlfn.TEXTJOIN(", ", TRUE, IF(('4.Illumina'!E:E = B819) * ('4.Illumina'!Q:Q = "Y"), '4.Illumina'!D:D, "")),
            "Awaiting Status"
        )
    )
)</f>
        <v>Awaiting Status</v>
      </c>
      <c r="I819" s="26" t="s">
        <v>92</v>
      </c>
      <c r="J819" s="56" t="str" cm="1">
        <f t="array" aca="1" ref="J819" ca="1">IF(
    I819="N",
    "",
    IF(
        COUNTIFS('4.PacBio'!E:E, B819, '4.PacBio'!W:W, "Y") &gt; 0,
        _xlfn.TEXTJOIN(", ", TRUE, IF(('4.PacBio'!E:E = B819) * ('4.PacBio'!W:W = "Y"), '4.PacBio'!D:D, "")),
        IF(
            COUNTIFS('4.PacBio'!E:E, B819, '4.PacBio'!V:V, "Y") &gt; 0,
            _xlfn.TEXTJOIN(", ", TRUE, IF(('4.PacBio'!E:E = B819) * ('4.PacBio'!V:V = "Y"), '4.PacBio'!D:D, "")),
            "Awaiting Status"
        )
    )
)</f>
        <v>Awaiting Status</v>
      </c>
      <c r="K819" s="26" t="s">
        <v>92</v>
      </c>
      <c r="L819" s="8" t="str" cm="1">
        <f t="array" aca="1" ref="L819" ca="1">IF(
    K819="N",
    "",
    IF(
        COUNTIFS('4.HiCLibrary'!E:E, B819, '4.HiCLibrary'!V:V, "Y") &gt; 0,
        _xlfn.TEXTJOIN(", ", TRUE, IF(('4.HiCLibrary'!E:E = B819) * ('4.HiCLibrary'!V:V = "Y"), '4.HiCLibrary'!D:D, "")),
        IF(
            COUNTIFS('4.HiCLibrary'!E:E, B819, '4.HiCLibrary'!U:U, "Y") &gt; 0,
            _xlfn.TEXTJOIN(", ", TRUE, IF(('4.HiCLibrary'!E:E = B819) * ('4.HiCLibrary'!U:U = "Y"), '4.HiCLibrary'!D:D, "")),
            "Awaiting Status"
        )
    )
)</f>
        <v>Awaiting Status</v>
      </c>
      <c r="M819" s="47"/>
      <c r="N819" s="56" t="str" cm="1">
        <f t="array" aca="1" ref="N819" ca="1">IF(
    M819="N",
    "",
    IF(
        COUNTIFS('4.ONT'!E:E, B819, '4.ONT'!Q:Q, "Y") &gt; 0,
        _xlfn.TEXTJOIN(", ", TRUE, IF(('4.ONT'!E:E = B819) * ('4.ONT'!Q:Q = "Y"), '4.ONT'!D:D, "")),
        IF(
            COUNTIFS('4.ONT'!E:E, B819, '4.ONT'!P:P, "Y") &gt; 0,
            _xlfn.TEXTJOIN(", ", TRUE, IF(('4.ONT'!E:E = B819) * ('4.ONT'!P:P = "Y"), '4.ONT'!D:D, "")),
            "Awaiting Status"
        )
    )
)</f>
        <v>Awaiting Status</v>
      </c>
      <c r="O819" s="26" t="s">
        <v>92</v>
      </c>
      <c r="P819" s="60" t="str" cm="1">
        <f t="array" aca="1" ref="P819" ca="1">IF(
    O819="N",
    "",
    IF(
        COUNTIFS('3.RNAExtractions'!E:E, B819, '3.RNAExtractions'!Z:Z, "Y") &gt; 0,
        _xlfn.TEXTJOIN(", ", TRUE, IF(('3.RNAExtractions'!E:E = B819) * ('3.RNAExtractions'!Z:Z = "Y"), '3.RNAExtractions'!D:D, "")),
        IF(
            COUNTIFS('3.RNAExtractions'!E:E, B819, '3.RNAExtractions'!Y:Y, "Y") &gt; 0,
            _xlfn.TEXTJOIN(", ", TRUE, IF(('3.RNAExtractions'!E:E = B819) * ('3.RNAExtractions'!Y:Y = "Y"), '3.RNAExtractions'!D:D, "")),
            "Awaiting Status"
        )
    )
)</f>
        <v>Awaiting Status</v>
      </c>
      <c r="Q819" s="26" t="s">
        <v>92</v>
      </c>
      <c r="R819" s="60" t="str" cm="1">
        <f t="array" aca="1" ref="R819" ca="1">IF(
    Q819="N",
    "",
    IF(
        COUNTIFS('4.RNAIllumina'!E:E, B819, '4.RNAIllumina'!Y:Y, "Y") &gt; 0,
        _xlfn.TEXTJOIN(", ", TRUE, IF(('4.RNAIllumina'!E:E = B819) * ('4.RNAIllumina'!Y:Y = "Y"), '4.RNAIllumina'!D:D, "")),
        IF(
            COUNTIFS('4.RNAIllumina'!E:E, B819, '4.RNAIllumina'!X:X, "Y") &gt; 0,
            _xlfn.TEXTJOIN(", ", TRUE, IF(('4.RNAIllumina'!E:E = B819) * ('4.RNAIllumina'!X:X = "Y"), '4.RNAIllumina'!D:D, "")),
            "Awaiting Status"
        )
    )
)</f>
        <v>Awaiting Status</v>
      </c>
      <c r="T819" s="6" t="str">
        <f ca="1">VLOOKUP($B819,'1.MetaData'!$B:$H,2,FALSE)</f>
        <v>OG818</v>
      </c>
      <c r="U819" s="7" t="str">
        <f ca="1">VLOOKUP($B819,'1.MetaData'!$B:$H,3,FALSE)</f>
        <v>Ostracion solorense</v>
      </c>
      <c r="V819" s="7">
        <f ca="1">VLOOKUP($B819,'1.MetaData'!$B:$H,4,FALSE)</f>
        <v>0</v>
      </c>
      <c r="W819" s="6" t="str">
        <f ca="1">VLOOKUP($B819,'1.MetaData'!$B:$H,5,FALSE)</f>
        <v>Tim Bennett</v>
      </c>
      <c r="X819" s="6" t="str">
        <f ca="1">VLOOKUP($B819,'1.MetaData'!$B:$H,6,FALSE)</f>
        <v>Yi-Kai Tea</v>
      </c>
      <c r="Y819" s="6" t="s">
        <v>120</v>
      </c>
      <c r="Z819"/>
    </row>
    <row r="820" spans="1:26" x14ac:dyDescent="0.25">
      <c r="A820" s="17">
        <v>819</v>
      </c>
      <c r="B820" s="3" t="str">
        <f t="shared" ca="1" si="15"/>
        <v>OG819</v>
      </c>
      <c r="C820" s="219" t="s">
        <v>109</v>
      </c>
      <c r="D820" s="4">
        <f ca="1">COUNTIF('2.Tissue'!C:C,B820)</f>
        <v>3</v>
      </c>
      <c r="E820" s="4">
        <f ca="1">COUNTIFS('3.DNAExtractions'!$E:$E,$B820,'3.DNAExtractions'!$D:$D,E$1)</f>
        <v>0</v>
      </c>
      <c r="F820" s="2" t="str" cm="1">
        <f t="array" aca="1" ref="F820" ca="1">IF(
    COUNTIFS('3.DNAExtractions'!E:E, B820, '3.DNAExtractions'!Y:Y, "Y") &gt; 0,
    _xlfn.TEXTJOIN(", ", TRUE, IF(('3.DNAExtractions'!E:E = B820) * ('3.DNAExtractions'!Y:Y = "Y"), '3.DNAExtractions'!D:D, "")),
    IF(
        COUNTIFS('3.DNAExtractions'!E:E, B820, '3.DNAExtractions'!X:X, "Y") &gt; 0,
        _xlfn.TEXTJOIN(", ", TRUE, IF(('3.DNAExtractions'!E:E = B820) * ('3.DNAExtractions'!X:X = "Y"), '3.DNAExtractions'!D:D, "")),
        "Awaiting Status"
    )
)</f>
        <v>Extraction - Nanobind</v>
      </c>
      <c r="G820" s="45" t="s">
        <v>94</v>
      </c>
      <c r="H820" s="8" t="str" cm="1">
        <f t="array" aca="1" ref="H820" ca="1">IF(
    G820="N",
    "",
    IF(
        COUNTIFS('4.Illumina'!E:E, B820, '4.Illumina'!R:R, "Y") &gt; 0,
        _xlfn.TEXTJOIN(", ", TRUE, IF(('4.Illumina'!E:E = B820) * ('4.Illumina'!R:R = "Y"), '4.Illumina'!D:D, "")),
        IF(
            COUNTIFS('4.Illumina'!E:E, B820, '4.Illumina'!Q:Q, "Y") &gt; 0,
            _xlfn.TEXTJOIN(", ", TRUE, IF(('4.Illumina'!E:E = B820) * ('4.Illumina'!Q:Q = "Y"), '4.Illumina'!D:D, "")),
            "Awaiting Status"
        )
    )
)</f>
        <v/>
      </c>
      <c r="I820" s="26" t="s">
        <v>92</v>
      </c>
      <c r="J820" s="56" t="str" cm="1">
        <f t="array" aca="1" ref="J820" ca="1">IF(
    I820="N",
    "",
    IF(
        COUNTIFS('4.PacBio'!E:E, B820, '4.PacBio'!W:W, "Y") &gt; 0,
        _xlfn.TEXTJOIN(", ", TRUE, IF(('4.PacBio'!E:E = B820) * ('4.PacBio'!W:W = "Y"), '4.PacBio'!D:D, "")),
        IF(
            COUNTIFS('4.PacBio'!E:E, B820, '4.PacBio'!V:V, "Y") &gt; 0,
            _xlfn.TEXTJOIN(", ", TRUE, IF(('4.PacBio'!E:E = B820) * ('4.PacBio'!V:V = "Y"), '4.PacBio'!D:D, "")),
            "Awaiting Status"
        )
    )
)</f>
        <v>Awaiting Status</v>
      </c>
      <c r="K820" s="26" t="s">
        <v>92</v>
      </c>
      <c r="L820" s="8" t="str" cm="1">
        <f t="array" aca="1" ref="L820" ca="1">IF(
    K820="N",
    "",
    IF(
        COUNTIFS('4.HiCLibrary'!E:E, B820, '4.HiCLibrary'!V:V, "Y") &gt; 0,
        _xlfn.TEXTJOIN(", ", TRUE, IF(('4.HiCLibrary'!E:E = B820) * ('4.HiCLibrary'!V:V = "Y"), '4.HiCLibrary'!D:D, "")),
        IF(
            COUNTIFS('4.HiCLibrary'!E:E, B820, '4.HiCLibrary'!U:U, "Y") &gt; 0,
            _xlfn.TEXTJOIN(", ", TRUE, IF(('4.HiCLibrary'!E:E = B820) * ('4.HiCLibrary'!U:U = "Y"), '4.HiCLibrary'!D:D, "")),
            "Awaiting Status"
        )
    )
)</f>
        <v>Awaiting Status</v>
      </c>
      <c r="M820" s="47"/>
      <c r="N820" s="56" t="str" cm="1">
        <f t="array" aca="1" ref="N820" ca="1">IF(
    M820="N",
    "",
    IF(
        COUNTIFS('4.ONT'!E:E, B820, '4.ONT'!Q:Q, "Y") &gt; 0,
        _xlfn.TEXTJOIN(", ", TRUE, IF(('4.ONT'!E:E = B820) * ('4.ONT'!Q:Q = "Y"), '4.ONT'!D:D, "")),
        IF(
            COUNTIFS('4.ONT'!E:E, B820, '4.ONT'!P:P, "Y") &gt; 0,
            _xlfn.TEXTJOIN(", ", TRUE, IF(('4.ONT'!E:E = B820) * ('4.ONT'!P:P = "Y"), '4.ONT'!D:D, "")),
            "Awaiting Status"
        )
    )
)</f>
        <v>Awaiting Status</v>
      </c>
      <c r="O820" s="26" t="s">
        <v>92</v>
      </c>
      <c r="P820" s="60" t="str" cm="1">
        <f t="array" aca="1" ref="P820" ca="1">IF(
    O820="N",
    "",
    IF(
        COUNTIFS('3.RNAExtractions'!E:E, B820, '3.RNAExtractions'!Z:Z, "Y") &gt; 0,
        _xlfn.TEXTJOIN(", ", TRUE, IF(('3.RNAExtractions'!E:E = B820) * ('3.RNAExtractions'!Z:Z = "Y"), '3.RNAExtractions'!D:D, "")),
        IF(
            COUNTIFS('3.RNAExtractions'!E:E, B820, '3.RNAExtractions'!Y:Y, "Y") &gt; 0,
            _xlfn.TEXTJOIN(", ", TRUE, IF(('3.RNAExtractions'!E:E = B820) * ('3.RNAExtractions'!Y:Y = "Y"), '3.RNAExtractions'!D:D, "")),
            "Awaiting Status"
        )
    )
)</f>
        <v>Awaiting Status</v>
      </c>
      <c r="Q820" s="26" t="s">
        <v>92</v>
      </c>
      <c r="R820" s="60" t="str" cm="1">
        <f t="array" aca="1" ref="R820" ca="1">IF(
    Q820="N",
    "",
    IF(
        COUNTIFS('4.RNAIllumina'!E:E, B820, '4.RNAIllumina'!Y:Y, "Y") &gt; 0,
        _xlfn.TEXTJOIN(", ", TRUE, IF(('4.RNAIllumina'!E:E = B820) * ('4.RNAIllumina'!Y:Y = "Y"), '4.RNAIllumina'!D:D, "")),
        IF(
            COUNTIFS('4.RNAIllumina'!E:E, B820, '4.RNAIllumina'!X:X, "Y") &gt; 0,
            _xlfn.TEXTJOIN(", ", TRUE, IF(('4.RNAIllumina'!E:E = B820) * ('4.RNAIllumina'!X:X = "Y"), '4.RNAIllumina'!D:D, "")),
            "Awaiting Status"
        )
    )
)</f>
        <v>Awaiting Status</v>
      </c>
      <c r="T820" s="6" t="str">
        <f ca="1">VLOOKUP($B820,'1.MetaData'!$B:$H,2,FALSE)</f>
        <v>OG819</v>
      </c>
      <c r="U820" s="7" t="str">
        <f ca="1">VLOOKUP($B820,'1.MetaData'!$B:$H,3,FALSE)</f>
        <v>Meiacanthus atrodorsalis</v>
      </c>
      <c r="V820" s="7">
        <f ca="1">VLOOKUP($B820,'1.MetaData'!$B:$H,4,FALSE)</f>
        <v>0</v>
      </c>
      <c r="W820" s="6" t="str">
        <f ca="1">VLOOKUP($B820,'1.MetaData'!$B:$H,5,FALSE)</f>
        <v>Ghislain Bardout</v>
      </c>
      <c r="X820" s="6" t="str">
        <f ca="1">VLOOKUP($B820,'1.MetaData'!$B:$H,6,FALSE)</f>
        <v>Yi-Kai Tea</v>
      </c>
      <c r="Z820"/>
    </row>
    <row r="821" spans="1:26" x14ac:dyDescent="0.25">
      <c r="A821" s="17">
        <v>820</v>
      </c>
      <c r="B821" s="3" t="str">
        <f t="shared" ca="1" si="15"/>
        <v>OG820</v>
      </c>
      <c r="C821" s="219" t="s">
        <v>91</v>
      </c>
      <c r="D821" s="4">
        <f ca="1">COUNTIF('2.Tissue'!C:C,B821)</f>
        <v>1</v>
      </c>
      <c r="E821" s="4">
        <f ca="1">COUNTIFS('3.DNAExtractions'!$E:$E,$B821,'3.DNAExtractions'!$D:$D,E$1)</f>
        <v>2</v>
      </c>
      <c r="F821" s="2" t="str" cm="1">
        <f t="array" aca="1" ref="F821" ca="1">IF(
    COUNTIFS('3.DNAExtractions'!E:E, B821, '3.DNAExtractions'!Y:Y, "Y") &gt; 0,
    _xlfn.TEXTJOIN(", ", TRUE, IF(('3.DNAExtractions'!E:E = B821) * ('3.DNAExtractions'!Y:Y = "Y"), '3.DNAExtractions'!D:D, "")),
    IF(
        COUNTIFS('3.DNAExtractions'!E:E, B821, '3.DNAExtractions'!X:X, "Y") &gt; 0,
        _xlfn.TEXTJOIN(", ", TRUE, IF(('3.DNAExtractions'!E:E = B821) * ('3.DNAExtractions'!X:X = "Y"), '3.DNAExtractions'!D:D, "")),
        "Awaiting Status"
    )
)</f>
        <v>Extracted</v>
      </c>
      <c r="G821" s="45" t="s">
        <v>94</v>
      </c>
      <c r="H821" s="8" t="str" cm="1">
        <f t="array" aca="1" ref="H821" ca="1">IF(
    G821="N",
    "",
    IF(
        COUNTIFS('4.Illumina'!E:E, B821, '4.Illumina'!R:R, "Y") &gt; 0,
        _xlfn.TEXTJOIN(", ", TRUE, IF(('4.Illumina'!E:E = B821) * ('4.Illumina'!R:R = "Y"), '4.Illumina'!D:D, "")),
        IF(
            COUNTIFS('4.Illumina'!E:E, B821, '4.Illumina'!Q:Q, "Y") &gt; 0,
            _xlfn.TEXTJOIN(", ", TRUE, IF(('4.Illumina'!E:E = B821) * ('4.Illumina'!Q:Q = "Y"), '4.Illumina'!D:D, "")),
            "Awaiting Status"
        )
    )
)</f>
        <v/>
      </c>
      <c r="I821" s="26" t="s">
        <v>92</v>
      </c>
      <c r="J821" s="56" t="str" cm="1">
        <f t="array" aca="1" ref="J821" ca="1">IF(
    I821="N",
    "",
    IF(
        COUNTIFS('4.PacBio'!E:E, B821, '4.PacBio'!W:W, "Y") &gt; 0,
        _xlfn.TEXTJOIN(", ", TRUE, IF(('4.PacBio'!E:E = B821) * ('4.PacBio'!W:W = "Y"), '4.PacBio'!D:D, "")),
        IF(
            COUNTIFS('4.PacBio'!E:E, B821, '4.PacBio'!V:V, "Y") &gt; 0,
            _xlfn.TEXTJOIN(", ", TRUE, IF(('4.PacBio'!E:E = B821) * ('4.PacBio'!V:V = "Y"), '4.PacBio'!D:D, "")),
            "Awaiting Status"
        )
    )
)</f>
        <v>Sequenced</v>
      </c>
      <c r="K821" s="26" t="s">
        <v>92</v>
      </c>
      <c r="L821" s="8" t="str" cm="1">
        <f t="array" aca="1" ref="L821" ca="1">IF(
    K821="N",
    "",
    IF(
        COUNTIFS('4.HiCLibrary'!E:E, B821, '4.HiCLibrary'!V:V, "Y") &gt; 0,
        _xlfn.TEXTJOIN(", ", TRUE, IF(('4.HiCLibrary'!E:E = B821) * ('4.HiCLibrary'!V:V = "Y"), '4.HiCLibrary'!D:D, "")),
        IF(
            COUNTIFS('4.HiCLibrary'!E:E, B821, '4.HiCLibrary'!U:U, "Y") &gt; 0,
            _xlfn.TEXTJOIN(", ", TRUE, IF(('4.HiCLibrary'!E:E = B821) * ('4.HiCLibrary'!U:U = "Y"), '4.HiCLibrary'!D:D, "")),
            "Awaiting Status"
        )
    )
)</f>
        <v>Sequenced</v>
      </c>
      <c r="N821" s="56" t="str" cm="1">
        <f t="array" aca="1" ref="N821" ca="1">IF(
    M821="N",
    "",
    IF(
        COUNTIFS('4.ONT'!E:E, B821, '4.ONT'!Q:Q, "Y") &gt; 0,
        _xlfn.TEXTJOIN(", ", TRUE, IF(('4.ONT'!E:E = B821) * ('4.ONT'!Q:Q = "Y"), '4.ONT'!D:D, "")),
        IF(
            COUNTIFS('4.ONT'!E:E, B821, '4.ONT'!P:P, "Y") &gt; 0,
            _xlfn.TEXTJOIN(", ", TRUE, IF(('4.ONT'!E:E = B821) * ('4.ONT'!P:P = "Y"), '4.ONT'!D:D, "")),
            "Awaiting Status"
        )
    )
)</f>
        <v>Sequenced</v>
      </c>
      <c r="O821" s="26" t="s">
        <v>92</v>
      </c>
      <c r="P821" s="60" t="str" cm="1">
        <f t="array" aca="1" ref="P821" ca="1">IF(
    O821="N",
    "",
    IF(
        COUNTIFS('3.RNAExtractions'!E:E, B821, '3.RNAExtractions'!Z:Z, "Y") &gt; 0,
        _xlfn.TEXTJOIN(", ", TRUE, IF(('3.RNAExtractions'!E:E = B821) * ('3.RNAExtractions'!Z:Z = "Y"), '3.RNAExtractions'!D:D, "")),
        IF(
            COUNTIFS('3.RNAExtractions'!E:E, B821, '3.RNAExtractions'!Y:Y, "Y") &gt; 0,
            _xlfn.TEXTJOIN(", ", TRUE, IF(('3.RNAExtractions'!E:E = B821) * ('3.RNAExtractions'!Y:Y = "Y"), '3.RNAExtractions'!D:D, "")),
            "Awaiting Status"
        )
    )
)</f>
        <v>Awaiting Status</v>
      </c>
      <c r="Q821" s="26" t="s">
        <v>92</v>
      </c>
      <c r="R821" s="60" t="str" cm="1">
        <f t="array" aca="1" ref="R821" ca="1">IF(
    Q821="N",
    "",
    IF(
        COUNTIFS('4.RNAIllumina'!E:E, B821, '4.RNAIllumina'!Y:Y, "Y") &gt; 0,
        _xlfn.TEXTJOIN(", ", TRUE, IF(('4.RNAIllumina'!E:E = B821) * ('4.RNAIllumina'!Y:Y = "Y"), '4.RNAIllumina'!D:D, "")),
        IF(
            COUNTIFS('4.RNAIllumina'!E:E, B821, '4.RNAIllumina'!X:X, "Y") &gt; 0,
            _xlfn.TEXTJOIN(", ", TRUE, IF(('4.RNAIllumina'!E:E = B821) * ('4.RNAIllumina'!X:X = "Y"), '4.RNAIllumina'!D:D, "")),
            "Awaiting Status"
        )
    )
)</f>
        <v>Awaiting Status</v>
      </c>
      <c r="T821" s="6">
        <f ca="1">VLOOKUP($B821,'1.MetaData'!$B:$H,2,FALSE)</f>
        <v>0</v>
      </c>
      <c r="U821" s="7" t="str">
        <f ca="1">VLOOKUP($B821,'1.MetaData'!$B:$H,3,FALSE)</f>
        <v>Dascyllus aruanus</v>
      </c>
      <c r="V821" s="7" t="str">
        <f ca="1">VLOOKUP($B821,'1.MetaData'!$B:$H,4,FALSE)</f>
        <v>Humbug</v>
      </c>
      <c r="W821" s="6" t="str">
        <f ca="1">VLOOKUP($B821,'1.MetaData'!$B:$H,5,FALSE)</f>
        <v>Luke Thomas, AIMS</v>
      </c>
      <c r="X821" s="6" t="str">
        <f ca="1">VLOOKUP($B821,'1.MetaData'!$B:$H,6,FALSE)</f>
        <v xml:space="preserve"> Luke Thomas, AIMS</v>
      </c>
      <c r="Z821"/>
    </row>
    <row r="822" spans="1:26" hidden="1" x14ac:dyDescent="0.25">
      <c r="A822" s="17">
        <v>821</v>
      </c>
      <c r="B822" s="3" t="str">
        <f t="shared" ca="1" si="15"/>
        <v>OG821</v>
      </c>
      <c r="C822" s="219" t="s">
        <v>93</v>
      </c>
      <c r="D822" s="4">
        <f ca="1">COUNTIF('2.Tissue'!C:C,B822)</f>
        <v>4</v>
      </c>
      <c r="E822" s="4">
        <f ca="1">COUNTIFS('3.DNAExtractions'!$E:$E,$B822,'3.DNAExtractions'!$D:$D,E$1)</f>
        <v>1</v>
      </c>
      <c r="F822" s="2" t="str" cm="1">
        <f t="array" aca="1" ref="F822" ca="1">IF(
    COUNTIFS('3.DNAExtractions'!E:E, B822, '3.DNAExtractions'!Y:Y, "Y") &gt; 0,
    _xlfn.TEXTJOIN(", ", TRUE, IF(('3.DNAExtractions'!E:E = B822) * ('3.DNAExtractions'!Y:Y = "Y"), '3.DNAExtractions'!D:D, "")),
    IF(
        COUNTIFS('3.DNAExtractions'!E:E, B822, '3.DNAExtractions'!X:X, "Y") &gt; 0,
        _xlfn.TEXTJOIN(", ", TRUE, IF(('3.DNAExtractions'!E:E = B822) * ('3.DNAExtractions'!X:X = "Y"), '3.DNAExtractions'!D:D, "")),
        "Awaiting Status"
    )
)</f>
        <v>Extracted</v>
      </c>
      <c r="G822" s="45" t="s">
        <v>92</v>
      </c>
      <c r="H822" s="8" t="str" cm="1">
        <f t="array" aca="1" ref="H822" ca="1">IF(
    G822="N",
    "",
    IF(
        COUNTIFS('4.Illumina'!E:E, B822, '4.Illumina'!R:R, "Y") &gt; 0,
        _xlfn.TEXTJOIN(", ", TRUE, IF(('4.Illumina'!E:E = B822) * ('4.Illumina'!R:R = "Y"), '4.Illumina'!D:D, "")),
        IF(
            COUNTIFS('4.Illumina'!E:E, B822, '4.Illumina'!Q:Q, "Y") &gt; 0,
            _xlfn.TEXTJOIN(", ", TRUE, IF(('4.Illumina'!E:E = B822) * ('4.Illumina'!Q:Q = "Y"), '4.Illumina'!D:D, "")),
            "Awaiting Status"
        )
    )
)</f>
        <v>Awaiting Status</v>
      </c>
      <c r="I822" s="26" t="s">
        <v>92</v>
      </c>
      <c r="J822" s="56" t="str" cm="1">
        <f t="array" aca="1" ref="J822" ca="1">IF(
    I822="N",
    "",
    IF(
        COUNTIFS('4.PacBio'!E:E, B822, '4.PacBio'!W:W, "Y") &gt; 0,
        _xlfn.TEXTJOIN(", ", TRUE, IF(('4.PacBio'!E:E = B822) * ('4.PacBio'!W:W = "Y"), '4.PacBio'!D:D, "")),
        IF(
            COUNTIFS('4.PacBio'!E:E, B822, '4.PacBio'!V:V, "Y") &gt; 0,
            _xlfn.TEXTJOIN(", ", TRUE, IF(('4.PacBio'!E:E = B822) * ('4.PacBio'!V:V = "Y"), '4.PacBio'!D:D, "")),
            "Awaiting Status"
        )
    )
)</f>
        <v>Failed QC</v>
      </c>
      <c r="K822" s="26" t="s">
        <v>92</v>
      </c>
      <c r="L822" s="8" t="str" cm="1">
        <f t="array" aca="1" ref="L822" ca="1">IF(
    K822="N",
    "",
    IF(
        COUNTIFS('4.HiCLibrary'!E:E, B822, '4.HiCLibrary'!V:V, "Y") &gt; 0,
        _xlfn.TEXTJOIN(", ", TRUE, IF(('4.HiCLibrary'!E:E = B822) * ('4.HiCLibrary'!V:V = "Y"), '4.HiCLibrary'!D:D, "")),
        IF(
            COUNTIFS('4.HiCLibrary'!E:E, B822, '4.HiCLibrary'!U:U, "Y") &gt; 0,
            _xlfn.TEXTJOIN(", ", TRUE, IF(('4.HiCLibrary'!E:E = B822) * ('4.HiCLibrary'!U:U = "Y"), '4.HiCLibrary'!D:D, "")),
            "Awaiting Status"
        )
    )
)</f>
        <v>Awaiting Status</v>
      </c>
      <c r="M822" s="47"/>
      <c r="N822" s="56" t="str" cm="1">
        <f t="array" aca="1" ref="N822" ca="1">IF(
    M822="N",
    "",
    IF(
        COUNTIFS('4.ONT'!E:E, B822, '4.ONT'!Q:Q, "Y") &gt; 0,
        _xlfn.TEXTJOIN(", ", TRUE, IF(('4.ONT'!E:E = B822) * ('4.ONT'!Q:Q = "Y"), '4.ONT'!D:D, "")),
        IF(
            COUNTIFS('4.ONT'!E:E, B822, '4.ONT'!P:P, "Y") &gt; 0,
            _xlfn.TEXTJOIN(", ", TRUE, IF(('4.ONT'!E:E = B822) * ('4.ONT'!P:P = "Y"), '4.ONT'!D:D, "")),
            "Awaiting Status"
        )
    )
)</f>
        <v>Awaiting Status</v>
      </c>
      <c r="O822" s="26" t="s">
        <v>92</v>
      </c>
      <c r="P822" s="60" t="str" cm="1">
        <f t="array" aca="1" ref="P822" ca="1">IF(
    O822="N",
    "",
    IF(
        COUNTIFS('3.RNAExtractions'!E:E, B822, '3.RNAExtractions'!Z:Z, "Y") &gt; 0,
        _xlfn.TEXTJOIN(", ", TRUE, IF(('3.RNAExtractions'!E:E = B822) * ('3.RNAExtractions'!Z:Z = "Y"), '3.RNAExtractions'!D:D, "")),
        IF(
            COUNTIFS('3.RNAExtractions'!E:E, B822, '3.RNAExtractions'!Y:Y, "Y") &gt; 0,
            _xlfn.TEXTJOIN(", ", TRUE, IF(('3.RNAExtractions'!E:E = B822) * ('3.RNAExtractions'!Y:Y = "Y"), '3.RNAExtractions'!D:D, "")),
            "Awaiting Status"
        )
    )
)</f>
        <v>Awaiting Status</v>
      </c>
      <c r="Q822" s="26" t="s">
        <v>92</v>
      </c>
      <c r="R822" s="60" t="str" cm="1">
        <f t="array" aca="1" ref="R822" ca="1">IF(
    Q822="N",
    "",
    IF(
        COUNTIFS('4.RNAIllumina'!E:E, B822, '4.RNAIllumina'!Y:Y, "Y") &gt; 0,
        _xlfn.TEXTJOIN(", ", TRUE, IF(('4.RNAIllumina'!E:E = B822) * ('4.RNAIllumina'!Y:Y = "Y"), '4.RNAIllumina'!D:D, "")),
        IF(
            COUNTIFS('4.RNAIllumina'!E:E, B822, '4.RNAIllumina'!X:X, "Y") &gt; 0,
            _xlfn.TEXTJOIN(", ", TRUE, IF(('4.RNAIllumina'!E:E = B822) * ('4.RNAIllumina'!X:X = "Y"), '4.RNAIllumina'!D:D, "")),
            "Awaiting Status"
        )
    )
)</f>
        <v>Awaiting Status</v>
      </c>
      <c r="T822" s="6" t="str">
        <f ca="1">VLOOKUP($B822,'1.MetaData'!$B:$H,2,FALSE)</f>
        <v>F2</v>
      </c>
      <c r="U822" s="7" t="str">
        <f ca="1">VLOOKUP($B822,'1.MetaData'!$B:$H,3,FALSE)</f>
        <v>Choerodon rubescens</v>
      </c>
      <c r="V822" s="7" t="str">
        <f ca="1">VLOOKUP($B822,'1.MetaData'!$B:$H,4,FALSE)</f>
        <v>Baldchin groper</v>
      </c>
      <c r="W822" s="6" t="str">
        <f ca="1">VLOOKUP($B822,'1.MetaData'!$B:$H,5,FALSE)</f>
        <v>Paige Maroni (&amp; MUDSRC team), paige.maroni@uwa.edu.au</v>
      </c>
      <c r="X822" s="6" t="str">
        <f ca="1">VLOOKUP($B822,'1.MetaData'!$B:$H,6,FALSE)</f>
        <v>Paige Maroni, paige.maroni@uwa.edu.au, MUDSRC</v>
      </c>
      <c r="Y822" s="6" t="s">
        <v>121</v>
      </c>
      <c r="Z822"/>
    </row>
    <row r="823" spans="1:26" hidden="1" x14ac:dyDescent="0.25">
      <c r="A823" s="17">
        <v>822</v>
      </c>
      <c r="B823" s="3" t="str">
        <f t="shared" ca="1" si="15"/>
        <v>OG822</v>
      </c>
      <c r="C823" s="219" t="s">
        <v>93</v>
      </c>
      <c r="D823" s="4">
        <f ca="1">COUNTIF('2.Tissue'!C:C,B823)</f>
        <v>4</v>
      </c>
      <c r="E823" s="4">
        <f ca="1">COUNTIFS('3.DNAExtractions'!$E:$E,$B823,'3.DNAExtractions'!$D:$D,E$1)</f>
        <v>1</v>
      </c>
      <c r="F823" s="2" t="str" cm="1">
        <f t="array" aca="1" ref="F823" ca="1">IF(
    COUNTIFS('3.DNAExtractions'!E:E, B823, '3.DNAExtractions'!Y:Y, "Y") &gt; 0,
    _xlfn.TEXTJOIN(", ", TRUE, IF(('3.DNAExtractions'!E:E = B823) * ('3.DNAExtractions'!Y:Y = "Y"), '3.DNAExtractions'!D:D, "")),
    IF(
        COUNTIFS('3.DNAExtractions'!E:E, B823, '3.DNAExtractions'!X:X, "Y") &gt; 0,
        _xlfn.TEXTJOIN(", ", TRUE, IF(('3.DNAExtractions'!E:E = B823) * ('3.DNAExtractions'!X:X = "Y"), '3.DNAExtractions'!D:D, "")),
        "Awaiting Status"
    )
)</f>
        <v>Extracted</v>
      </c>
      <c r="G823" s="45" t="s">
        <v>92</v>
      </c>
      <c r="H823" s="8" t="str" cm="1">
        <f t="array" aca="1" ref="H823" ca="1">IF(
    G823="N",
    "",
    IF(
        COUNTIFS('4.Illumina'!E:E, B823, '4.Illumina'!R:R, "Y") &gt; 0,
        _xlfn.TEXTJOIN(", ", TRUE, IF(('4.Illumina'!E:E = B823) * ('4.Illumina'!R:R = "Y"), '4.Illumina'!D:D, "")),
        IF(
            COUNTIFS('4.Illumina'!E:E, B823, '4.Illumina'!Q:Q, "Y") &gt; 0,
            _xlfn.TEXTJOIN(", ", TRUE, IF(('4.Illumina'!E:E = B823) * ('4.Illumina'!Q:Q = "Y"), '4.Illumina'!D:D, "")),
            "Awaiting Status"
        )
    )
)</f>
        <v>Library Prep - Ilmn DNA Prep</v>
      </c>
      <c r="I823" s="26" t="s">
        <v>92</v>
      </c>
      <c r="J823" s="56" t="str" cm="1">
        <f t="array" aca="1" ref="J823" ca="1">IF(
    I823="N",
    "",
    IF(
        COUNTIFS('4.PacBio'!E:E, B823, '4.PacBio'!W:W, "Y") &gt; 0,
        _xlfn.TEXTJOIN(", ", TRUE, IF(('4.PacBio'!E:E = B823) * ('4.PacBio'!W:W = "Y"), '4.PacBio'!D:D, "")),
        IF(
            COUNTIFS('4.PacBio'!E:E, B823, '4.PacBio'!V:V, "Y") &gt; 0,
            _xlfn.TEXTJOIN(", ", TRUE, IF(('4.PacBio'!E:E = B823) * ('4.PacBio'!V:V = "Y"), '4.PacBio'!D:D, "")),
            "Awaiting Status"
        )
    )
)</f>
        <v>Awaiting Status</v>
      </c>
      <c r="K823" s="26" t="s">
        <v>92</v>
      </c>
      <c r="L823" s="8" t="str" cm="1">
        <f t="array" aca="1" ref="L823" ca="1">IF(
    K823="N",
    "",
    IF(
        COUNTIFS('4.HiCLibrary'!E:E, B823, '4.HiCLibrary'!V:V, "Y") &gt; 0,
        _xlfn.TEXTJOIN(", ", TRUE, IF(('4.HiCLibrary'!E:E = B823) * ('4.HiCLibrary'!V:V = "Y"), '4.HiCLibrary'!D:D, "")),
        IF(
            COUNTIFS('4.HiCLibrary'!E:E, B823, '4.HiCLibrary'!U:U, "Y") &gt; 0,
            _xlfn.TEXTJOIN(", ", TRUE, IF(('4.HiCLibrary'!E:E = B823) * ('4.HiCLibrary'!U:U = "Y"), '4.HiCLibrary'!D:D, "")),
            "Awaiting Status"
        )
    )
)</f>
        <v>Awaiting Status</v>
      </c>
      <c r="M823" s="47"/>
      <c r="N823" s="56" t="str" cm="1">
        <f t="array" aca="1" ref="N823" ca="1">IF(
    M823="N",
    "",
    IF(
        COUNTIFS('4.ONT'!E:E, B823, '4.ONT'!Q:Q, "Y") &gt; 0,
        _xlfn.TEXTJOIN(", ", TRUE, IF(('4.ONT'!E:E = B823) * ('4.ONT'!Q:Q = "Y"), '4.ONT'!D:D, "")),
        IF(
            COUNTIFS('4.ONT'!E:E, B823, '4.ONT'!P:P, "Y") &gt; 0,
            _xlfn.TEXTJOIN(", ", TRUE, IF(('4.ONT'!E:E = B823) * ('4.ONT'!P:P = "Y"), '4.ONT'!D:D, "")),
            "Awaiting Status"
        )
    )
)</f>
        <v>Awaiting Status</v>
      </c>
      <c r="O823" s="26" t="s">
        <v>92</v>
      </c>
      <c r="P823" s="60" t="str" cm="1">
        <f t="array" aca="1" ref="P823" ca="1">IF(
    O823="N",
    "",
    IF(
        COUNTIFS('3.RNAExtractions'!E:E, B823, '3.RNAExtractions'!Z:Z, "Y") &gt; 0,
        _xlfn.TEXTJOIN(", ", TRUE, IF(('3.RNAExtractions'!E:E = B823) * ('3.RNAExtractions'!Z:Z = "Y"), '3.RNAExtractions'!D:D, "")),
        IF(
            COUNTIFS('3.RNAExtractions'!E:E, B823, '3.RNAExtractions'!Y:Y, "Y") &gt; 0,
            _xlfn.TEXTJOIN(", ", TRUE, IF(('3.RNAExtractions'!E:E = B823) * ('3.RNAExtractions'!Y:Y = "Y"), '3.RNAExtractions'!D:D, "")),
            "Awaiting Status"
        )
    )
)</f>
        <v>Awaiting Status</v>
      </c>
      <c r="Q823" s="26" t="s">
        <v>92</v>
      </c>
      <c r="R823" s="60" t="str" cm="1">
        <f t="array" aca="1" ref="R823" ca="1">IF(
    Q823="N",
    "",
    IF(
        COUNTIFS('4.RNAIllumina'!E:E, B823, '4.RNAIllumina'!Y:Y, "Y") &gt; 0,
        _xlfn.TEXTJOIN(", ", TRUE, IF(('4.RNAIllumina'!E:E = B823) * ('4.RNAIllumina'!Y:Y = "Y"), '4.RNAIllumina'!D:D, "")),
        IF(
            COUNTIFS('4.RNAIllumina'!E:E, B823, '4.RNAIllumina'!X:X, "Y") &gt; 0,
            _xlfn.TEXTJOIN(", ", TRUE, IF(('4.RNAIllumina'!E:E = B823) * ('4.RNAIllumina'!X:X = "Y"), '4.RNAIllumina'!D:D, "")),
            "Awaiting Status"
        )
    )
)</f>
        <v>Awaiting Status</v>
      </c>
      <c r="T823" s="6" t="str">
        <f ca="1">VLOOKUP($B823,'1.MetaData'!$B:$H,2,FALSE)</f>
        <v>F3</v>
      </c>
      <c r="U823" s="7" t="str">
        <f ca="1">VLOOKUP($B823,'1.MetaData'!$B:$H,3,FALSE)</f>
        <v>Pagrus auratus</v>
      </c>
      <c r="V823" s="7" t="str">
        <f ca="1">VLOOKUP($B823,'1.MetaData'!$B:$H,4,FALSE)</f>
        <v>Pink snapper</v>
      </c>
      <c r="W823" s="6" t="str">
        <f ca="1">VLOOKUP($B823,'1.MetaData'!$B:$H,5,FALSE)</f>
        <v>Paige Maroni (&amp; MUDSRC team), paige.maroni@uwa.edu.au</v>
      </c>
      <c r="X823" s="6" t="str">
        <f ca="1">VLOOKUP($B823,'1.MetaData'!$B:$H,6,FALSE)</f>
        <v>Paige Maroni, paige.maroni@uwa.edu.au, MUDSRC</v>
      </c>
      <c r="Y823" s="6" t="s">
        <v>120</v>
      </c>
      <c r="Z823"/>
    </row>
    <row r="824" spans="1:26" hidden="1" x14ac:dyDescent="0.25">
      <c r="A824" s="17">
        <v>823</v>
      </c>
      <c r="B824" s="3" t="str">
        <f t="shared" ca="1" si="15"/>
        <v>OG823</v>
      </c>
      <c r="C824" s="219" t="s">
        <v>93</v>
      </c>
      <c r="D824" s="4">
        <f ca="1">COUNTIF('2.Tissue'!C:C,B824)</f>
        <v>4</v>
      </c>
      <c r="E824" s="4">
        <f ca="1">COUNTIFS('3.DNAExtractions'!$E:$E,$B824,'3.DNAExtractions'!$D:$D,E$1)</f>
        <v>1</v>
      </c>
      <c r="F824" s="2" t="str" cm="1">
        <f t="array" aca="1" ref="F824" ca="1">IF(
    COUNTIFS('3.DNAExtractions'!E:E, B824, '3.DNAExtractions'!Y:Y, "Y") &gt; 0,
    _xlfn.TEXTJOIN(", ", TRUE, IF(('3.DNAExtractions'!E:E = B824) * ('3.DNAExtractions'!Y:Y = "Y"), '3.DNAExtractions'!D:D, "")),
    IF(
        COUNTIFS('3.DNAExtractions'!E:E, B824, '3.DNAExtractions'!X:X, "Y") &gt; 0,
        _xlfn.TEXTJOIN(", ", TRUE, IF(('3.DNAExtractions'!E:E = B824) * ('3.DNAExtractions'!X:X = "Y"), '3.DNAExtractions'!D:D, "")),
        "Awaiting Status"
    )
)</f>
        <v>Extracted</v>
      </c>
      <c r="G824" s="45" t="s">
        <v>92</v>
      </c>
      <c r="H824" s="8" t="str" cm="1">
        <f t="array" aca="1" ref="H824" ca="1">IF(
    G824="N",
    "",
    IF(
        COUNTIFS('4.Illumina'!E:E, B824, '4.Illumina'!R:R, "Y") &gt; 0,
        _xlfn.TEXTJOIN(", ", TRUE, IF(('4.Illumina'!E:E = B824) * ('4.Illumina'!R:R = "Y"), '4.Illumina'!D:D, "")),
        IF(
            COUNTIFS('4.Illumina'!E:E, B824, '4.Illumina'!Q:Q, "Y") &gt; 0,
            _xlfn.TEXTJOIN(", ", TRUE, IF(('4.Illumina'!E:E = B824) * ('4.Illumina'!Q:Q = "Y"), '4.Illumina'!D:D, "")),
            "Awaiting Status"
        )
    )
)</f>
        <v>Sequenced</v>
      </c>
      <c r="I824" s="181" t="s">
        <v>94</v>
      </c>
      <c r="J824" s="56" t="str" cm="1">
        <f t="array" aca="1" ref="J824" ca="1">IF(
    I824="N",
    "",
    IF(
        COUNTIFS('4.PacBio'!E:E, B824, '4.PacBio'!W:W, "Y") &gt; 0,
        _xlfn.TEXTJOIN(", ", TRUE, IF(('4.PacBio'!E:E = B824) * ('4.PacBio'!W:W = "Y"), '4.PacBio'!D:D, "")),
        IF(
            COUNTIFS('4.PacBio'!E:E, B824, '4.PacBio'!V:V, "Y") &gt; 0,
            _xlfn.TEXTJOIN(", ", TRUE, IF(('4.PacBio'!E:E = B824) * ('4.PacBio'!V:V = "Y"), '4.PacBio'!D:D, "")),
            "Awaiting Status"
        )
    )
)</f>
        <v/>
      </c>
      <c r="K824" s="181" t="s">
        <v>94</v>
      </c>
      <c r="L824" s="8" t="str" cm="1">
        <f t="array" aca="1" ref="L824" ca="1">IF(
    K824="N",
    "",
    IF(
        COUNTIFS('4.HiCLibrary'!E:E, B824, '4.HiCLibrary'!V:V, "Y") &gt; 0,
        _xlfn.TEXTJOIN(", ", TRUE, IF(('4.HiCLibrary'!E:E = B824) * ('4.HiCLibrary'!V:V = "Y"), '4.HiCLibrary'!D:D, "")),
        IF(
            COUNTIFS('4.HiCLibrary'!E:E, B824, '4.HiCLibrary'!U:U, "Y") &gt; 0,
            _xlfn.TEXTJOIN(", ", TRUE, IF(('4.HiCLibrary'!E:E = B824) * ('4.HiCLibrary'!U:U = "Y"), '4.HiCLibrary'!D:D, "")),
            "Awaiting Status"
        )
    )
)</f>
        <v/>
      </c>
      <c r="M824" s="181" t="s">
        <v>94</v>
      </c>
      <c r="N824" s="56" t="str" cm="1">
        <f t="array" aca="1" ref="N824" ca="1">IF(
    M824="N",
    "",
    IF(
        COUNTIFS('4.ONT'!E:E, B824, '4.ONT'!Q:Q, "Y") &gt; 0,
        _xlfn.TEXTJOIN(", ", TRUE, IF(('4.ONT'!E:E = B824) * ('4.ONT'!Q:Q = "Y"), '4.ONT'!D:D, "")),
        IF(
            COUNTIFS('4.ONT'!E:E, B824, '4.ONT'!P:P, "Y") &gt; 0,
            _xlfn.TEXTJOIN(", ", TRUE, IF(('4.ONT'!E:E = B824) * ('4.ONT'!P:P = "Y"), '4.ONT'!D:D, "")),
            "Awaiting Status"
        )
    )
)</f>
        <v/>
      </c>
      <c r="O824" s="181" t="s">
        <v>94</v>
      </c>
      <c r="P824" s="60" t="str" cm="1">
        <f t="array" aca="1" ref="P824" ca="1">IF(
    O824="N",
    "",
    IF(
        COUNTIFS('3.RNAExtractions'!E:E, B824, '3.RNAExtractions'!Z:Z, "Y") &gt; 0,
        _xlfn.TEXTJOIN(", ", TRUE, IF(('3.RNAExtractions'!E:E = B824) * ('3.RNAExtractions'!Z:Z = "Y"), '3.RNAExtractions'!D:D, "")),
        IF(
            COUNTIFS('3.RNAExtractions'!E:E, B824, '3.RNAExtractions'!Y:Y, "Y") &gt; 0,
            _xlfn.TEXTJOIN(", ", TRUE, IF(('3.RNAExtractions'!E:E = B824) * ('3.RNAExtractions'!Y:Y = "Y"), '3.RNAExtractions'!D:D, "")),
            "Awaiting Status"
        )
    )
)</f>
        <v/>
      </c>
      <c r="Q824" s="26" t="s">
        <v>94</v>
      </c>
      <c r="R824" s="60" t="str" cm="1">
        <f t="array" aca="1" ref="R824" ca="1">IF(
    Q824="N",
    "",
    IF(
        COUNTIFS('4.RNAIllumina'!E:E, B824, '4.RNAIllumina'!Y:Y, "Y") &gt; 0,
        _xlfn.TEXTJOIN(", ", TRUE, IF(('4.RNAIllumina'!E:E = B824) * ('4.RNAIllumina'!Y:Y = "Y"), '4.RNAIllumina'!D:D, "")),
        IF(
            COUNTIFS('4.RNAIllumina'!E:E, B824, '4.RNAIllumina'!X:X, "Y") &gt; 0,
            _xlfn.TEXTJOIN(", ", TRUE, IF(('4.RNAIllumina'!E:E = B824) * ('4.RNAIllumina'!X:X = "Y"), '4.RNAIllumina'!D:D, "")),
            "Awaiting Status"
        )
    )
)</f>
        <v/>
      </c>
      <c r="T824" s="6" t="str">
        <f ca="1">VLOOKUP($B824,'1.MetaData'!$B:$H,2,FALSE)</f>
        <v>F4</v>
      </c>
      <c r="U824" s="7" t="str">
        <f ca="1">VLOOKUP($B824,'1.MetaData'!$B:$H,3,FALSE)</f>
        <v>Epinephelus rivulatus</v>
      </c>
      <c r="V824" s="7" t="str">
        <f ca="1">VLOOKUP($B824,'1.MetaData'!$B:$H,4,FALSE)</f>
        <v>Chinaman cod</v>
      </c>
      <c r="W824" s="6" t="str">
        <f ca="1">VLOOKUP($B824,'1.MetaData'!$B:$H,5,FALSE)</f>
        <v>Paige Maroni (&amp; MUDSRC team), paige.maroni@uwa.edu.au</v>
      </c>
      <c r="X824" s="6" t="str">
        <f ca="1">VLOOKUP($B824,'1.MetaData'!$B:$H,6,FALSE)</f>
        <v>Paige Maroni, paige.maroni@uwa.edu.au, MUDSRC</v>
      </c>
      <c r="Z824"/>
    </row>
    <row r="825" spans="1:26" x14ac:dyDescent="0.25">
      <c r="A825" s="17">
        <v>824</v>
      </c>
      <c r="B825" s="3" t="str">
        <f t="shared" ca="1" si="15"/>
        <v>OG824</v>
      </c>
      <c r="C825" s="219" t="s">
        <v>106</v>
      </c>
      <c r="D825" s="4">
        <f ca="1">COUNTIF('2.Tissue'!C:C,B825)</f>
        <v>4</v>
      </c>
      <c r="E825" s="4">
        <f ca="1">COUNTIFS('3.DNAExtractions'!$E:$E,$B825,'3.DNAExtractions'!$D:$D,E$1)</f>
        <v>1</v>
      </c>
      <c r="F825" s="2" t="str" cm="1">
        <f t="array" aca="1" ref="F825" ca="1">IF(
    COUNTIFS('3.DNAExtractions'!E:E, B825, '3.DNAExtractions'!Y:Y, "Y") &gt; 0,
    _xlfn.TEXTJOIN(", ", TRUE, IF(('3.DNAExtractions'!E:E = B825) * ('3.DNAExtractions'!Y:Y = "Y"), '3.DNAExtractions'!D:D, "")),
    IF(
        COUNTIFS('3.DNAExtractions'!E:E, B825, '3.DNAExtractions'!X:X, "Y") &gt; 0,
        _xlfn.TEXTJOIN(", ", TRUE, IF(('3.DNAExtractions'!E:E = B825) * ('3.DNAExtractions'!X:X = "Y"), '3.DNAExtractions'!D:D, "")),
        "Awaiting Status"
    )
)</f>
        <v>Extracted</v>
      </c>
      <c r="G825" s="45" t="s">
        <v>94</v>
      </c>
      <c r="H825" s="8" t="str" cm="1">
        <f t="array" aca="1" ref="H825" ca="1">IF(
    G825="N",
    "",
    IF(
        COUNTIFS('4.Illumina'!E:E, B825, '4.Illumina'!R:R, "Y") &gt; 0,
        _xlfn.TEXTJOIN(", ", TRUE, IF(('4.Illumina'!E:E = B825) * ('4.Illumina'!R:R = "Y"), '4.Illumina'!D:D, "")),
        IF(
            COUNTIFS('4.Illumina'!E:E, B825, '4.Illumina'!Q:Q, "Y") &gt; 0,
            _xlfn.TEXTJOIN(", ", TRUE, IF(('4.Illumina'!E:E = B825) * ('4.Illumina'!Q:Q = "Y"), '4.Illumina'!D:D, "")),
            "Awaiting Status"
        )
    )
)</f>
        <v/>
      </c>
      <c r="I825" s="26" t="s">
        <v>92</v>
      </c>
      <c r="J825" s="56" t="str" cm="1">
        <f t="array" aca="1" ref="J825" ca="1">IF(
    I825="N",
    "",
    IF(
        COUNTIFS('4.PacBio'!E:E, B825, '4.PacBio'!W:W, "Y") &gt; 0,
        _xlfn.TEXTJOIN(", ", TRUE, IF(('4.PacBio'!E:E = B825) * ('4.PacBio'!W:W = "Y"), '4.PacBio'!D:D, "")),
        IF(
            COUNTIFS('4.PacBio'!E:E, B825, '4.PacBio'!V:V, "Y") &gt; 0,
            _xlfn.TEXTJOIN(", ", TRUE, IF(('4.PacBio'!E:E = B825) * ('4.PacBio'!V:V = "Y"), '4.PacBio'!D:D, "")),
            "Awaiting Status"
        )
    )
)</f>
        <v>Sequenced</v>
      </c>
      <c r="K825" s="26" t="s">
        <v>92</v>
      </c>
      <c r="L825" s="8" t="str" cm="1">
        <f t="array" aca="1" ref="L825" ca="1">IF(
    K825="N",
    "",
    IF(
        COUNTIFS('4.HiCLibrary'!E:E, B825, '4.HiCLibrary'!V:V, "Y") &gt; 0,
        _xlfn.TEXTJOIN(", ", TRUE, IF(('4.HiCLibrary'!E:E = B825) * ('4.HiCLibrary'!V:V = "Y"), '4.HiCLibrary'!D:D, "")),
        IF(
            COUNTIFS('4.HiCLibrary'!E:E, B825, '4.HiCLibrary'!U:U, "Y") &gt; 0,
            _xlfn.TEXTJOIN(", ", TRUE, IF(('4.HiCLibrary'!E:E = B825) * ('4.HiCLibrary'!U:U = "Y"), '4.HiCLibrary'!D:D, "")),
            "Awaiting Status"
        )
    )
)</f>
        <v>Shallow Seqeunce - iSEQ</v>
      </c>
      <c r="M825" s="47"/>
      <c r="N825" s="56" t="str" cm="1">
        <f t="array" aca="1" ref="N825" ca="1">IF(
    M825="N",
    "",
    IF(
        COUNTIFS('4.ONT'!E:E, B825, '4.ONT'!Q:Q, "Y") &gt; 0,
        _xlfn.TEXTJOIN(", ", TRUE, IF(('4.ONT'!E:E = B825) * ('4.ONT'!Q:Q = "Y"), '4.ONT'!D:D, "")),
        IF(
            COUNTIFS('4.ONT'!E:E, B825, '4.ONT'!P:P, "Y") &gt; 0,
            _xlfn.TEXTJOIN(", ", TRUE, IF(('4.ONT'!E:E = B825) * ('4.ONT'!P:P = "Y"), '4.ONT'!D:D, "")),
            "Awaiting Status"
        )
    )
)</f>
        <v>Awaiting Status</v>
      </c>
      <c r="O825" s="26" t="s">
        <v>92</v>
      </c>
      <c r="P825" s="60" t="str" cm="1">
        <f t="array" aca="1" ref="P825" ca="1">IF(
    O825="N",
    "",
    IF(
        COUNTIFS('3.RNAExtractions'!E:E, B825, '3.RNAExtractions'!Z:Z, "Y") &gt; 0,
        _xlfn.TEXTJOIN(", ", TRUE, IF(('3.RNAExtractions'!E:E = B825) * ('3.RNAExtractions'!Z:Z = "Y"), '3.RNAExtractions'!D:D, "")),
        IF(
            COUNTIFS('3.RNAExtractions'!E:E, B825, '3.RNAExtractions'!Y:Y, "Y") &gt; 0,
            _xlfn.TEXTJOIN(", ", TRUE, IF(('3.RNAExtractions'!E:E = B825) * ('3.RNAExtractions'!Y:Y = "Y"), '3.RNAExtractions'!D:D, "")),
            "Awaiting Status"
        )
    )
)</f>
        <v>Awaiting Status</v>
      </c>
      <c r="Q825" s="26" t="s">
        <v>92</v>
      </c>
      <c r="R825" s="60" t="str" cm="1">
        <f t="array" aca="1" ref="R825" ca="1">IF(
    Q825="N",
    "",
    IF(
        COUNTIFS('4.RNAIllumina'!E:E, B825, '4.RNAIllumina'!Y:Y, "Y") &gt; 0,
        _xlfn.TEXTJOIN(", ", TRUE, IF(('4.RNAIllumina'!E:E = B825) * ('4.RNAIllumina'!Y:Y = "Y"), '4.RNAIllumina'!D:D, "")),
        IF(
            COUNTIFS('4.RNAIllumina'!E:E, B825, '4.RNAIllumina'!X:X, "Y") &gt; 0,
            _xlfn.TEXTJOIN(", ", TRUE, IF(('4.RNAIllumina'!E:E = B825) * ('4.RNAIllumina'!X:X = "Y"), '4.RNAIllumina'!D:D, "")),
            "Awaiting Status"
        )
    )
)</f>
        <v>Awaiting Status</v>
      </c>
      <c r="T825" s="6" t="str">
        <f ca="1">VLOOKUP($B825,'1.MetaData'!$B:$H,2,FALSE)</f>
        <v>F5</v>
      </c>
      <c r="U825" s="7" t="str">
        <f ca="1">VLOOKUP($B825,'1.MetaData'!$B:$H,3,FALSE)</f>
        <v>Plectropomus leopardus</v>
      </c>
      <c r="V825" s="7" t="str">
        <f ca="1">VLOOKUP($B825,'1.MetaData'!$B:$H,4,FALSE)</f>
        <v>Common coral trout</v>
      </c>
      <c r="W825" s="6" t="str">
        <f ca="1">VLOOKUP($B825,'1.MetaData'!$B:$H,5,FALSE)</f>
        <v>Paige Maroni (&amp; MUDSRC team), paige.maroni@uwa.edu.au</v>
      </c>
      <c r="X825" s="6" t="str">
        <f ca="1">VLOOKUP($B825,'1.MetaData'!$B:$H,6,FALSE)</f>
        <v>Paige Maroni, paige.maroni@uwa.edu.au, MUDSRC</v>
      </c>
      <c r="Z825"/>
    </row>
    <row r="826" spans="1:26" hidden="1" x14ac:dyDescent="0.25">
      <c r="A826" s="17">
        <v>825</v>
      </c>
      <c r="B826" s="3" t="str">
        <f t="shared" ca="1" si="15"/>
        <v>OG825</v>
      </c>
      <c r="C826" s="219" t="s">
        <v>93</v>
      </c>
      <c r="D826" s="4">
        <f ca="1">COUNTIF('2.Tissue'!C:C,B826)</f>
        <v>4</v>
      </c>
      <c r="E826" s="4">
        <f ca="1">COUNTIFS('3.DNAExtractions'!$E:$E,$B826,'3.DNAExtractions'!$D:$D,E$1)</f>
        <v>1</v>
      </c>
      <c r="F826" s="2" t="str" cm="1">
        <f t="array" aca="1" ref="F826" ca="1">IF(
    COUNTIFS('3.DNAExtractions'!E:E, B826, '3.DNAExtractions'!Y:Y, "Y") &gt; 0,
    _xlfn.TEXTJOIN(", ", TRUE, IF(('3.DNAExtractions'!E:E = B826) * ('3.DNAExtractions'!Y:Y = "Y"), '3.DNAExtractions'!D:D, "")),
    IF(
        COUNTIFS('3.DNAExtractions'!E:E, B826, '3.DNAExtractions'!X:X, "Y") &gt; 0,
        _xlfn.TEXTJOIN(", ", TRUE, IF(('3.DNAExtractions'!E:E = B826) * ('3.DNAExtractions'!X:X = "Y"), '3.DNAExtractions'!D:D, "")),
        "Awaiting Status"
    )
)</f>
        <v>Extracted</v>
      </c>
      <c r="G826" s="45" t="s">
        <v>92</v>
      </c>
      <c r="H826" s="8" t="str" cm="1">
        <f t="array" aca="1" ref="H826" ca="1">IF(
    G826="N",
    "",
    IF(
        COUNTIFS('4.Illumina'!E:E, B826, '4.Illumina'!R:R, "Y") &gt; 0,
        _xlfn.TEXTJOIN(", ", TRUE, IF(('4.Illumina'!E:E = B826) * ('4.Illumina'!R:R = "Y"), '4.Illumina'!D:D, "")),
        IF(
            COUNTIFS('4.Illumina'!E:E, B826, '4.Illumina'!Q:Q, "Y") &gt; 0,
            _xlfn.TEXTJOIN(", ", TRUE, IF(('4.Illumina'!E:E = B826) * ('4.Illumina'!Q:Q = "Y"), '4.Illumina'!D:D, "")),
            "Awaiting Status"
        )
    )
)</f>
        <v>Sequenced</v>
      </c>
      <c r="I826" s="181" t="s">
        <v>94</v>
      </c>
      <c r="J826" s="56" t="str" cm="1">
        <f t="array" aca="1" ref="J826" ca="1">IF(
    I826="N",
    "",
    IF(
        COUNTIFS('4.PacBio'!E:E, B826, '4.PacBio'!W:W, "Y") &gt; 0,
        _xlfn.TEXTJOIN(", ", TRUE, IF(('4.PacBio'!E:E = B826) * ('4.PacBio'!W:W = "Y"), '4.PacBio'!D:D, "")),
        IF(
            COUNTIFS('4.PacBio'!E:E, B826, '4.PacBio'!V:V, "Y") &gt; 0,
            _xlfn.TEXTJOIN(", ", TRUE, IF(('4.PacBio'!E:E = B826) * ('4.PacBio'!V:V = "Y"), '4.PacBio'!D:D, "")),
            "Awaiting Status"
        )
    )
)</f>
        <v/>
      </c>
      <c r="K826" s="181" t="s">
        <v>94</v>
      </c>
      <c r="L826" s="8" t="str" cm="1">
        <f t="array" aca="1" ref="L826" ca="1">IF(
    K826="N",
    "",
    IF(
        COUNTIFS('4.HiCLibrary'!E:E, B826, '4.HiCLibrary'!V:V, "Y") &gt; 0,
        _xlfn.TEXTJOIN(", ", TRUE, IF(('4.HiCLibrary'!E:E = B826) * ('4.HiCLibrary'!V:V = "Y"), '4.HiCLibrary'!D:D, "")),
        IF(
            COUNTIFS('4.HiCLibrary'!E:E, B826, '4.HiCLibrary'!U:U, "Y") &gt; 0,
            _xlfn.TEXTJOIN(", ", TRUE, IF(('4.HiCLibrary'!E:E = B826) * ('4.HiCLibrary'!U:U = "Y"), '4.HiCLibrary'!D:D, "")),
            "Awaiting Status"
        )
    )
)</f>
        <v/>
      </c>
      <c r="M826" s="181" t="s">
        <v>94</v>
      </c>
      <c r="N826" s="56" t="str" cm="1">
        <f t="array" aca="1" ref="N826" ca="1">IF(
    M826="N",
    "",
    IF(
        COUNTIFS('4.ONT'!E:E, B826, '4.ONT'!Q:Q, "Y") &gt; 0,
        _xlfn.TEXTJOIN(", ", TRUE, IF(('4.ONT'!E:E = B826) * ('4.ONT'!Q:Q = "Y"), '4.ONT'!D:D, "")),
        IF(
            COUNTIFS('4.ONT'!E:E, B826, '4.ONT'!P:P, "Y") &gt; 0,
            _xlfn.TEXTJOIN(", ", TRUE, IF(('4.ONT'!E:E = B826) * ('4.ONT'!P:P = "Y"), '4.ONT'!D:D, "")),
            "Awaiting Status"
        )
    )
)</f>
        <v/>
      </c>
      <c r="O826" s="181" t="s">
        <v>94</v>
      </c>
      <c r="P826" s="60" t="str" cm="1">
        <f t="array" aca="1" ref="P826" ca="1">IF(
    O826="N",
    "",
    IF(
        COUNTIFS('3.RNAExtractions'!E:E, B826, '3.RNAExtractions'!Z:Z, "Y") &gt; 0,
        _xlfn.TEXTJOIN(", ", TRUE, IF(('3.RNAExtractions'!E:E = B826) * ('3.RNAExtractions'!Z:Z = "Y"), '3.RNAExtractions'!D:D, "")),
        IF(
            COUNTIFS('3.RNAExtractions'!E:E, B826, '3.RNAExtractions'!Y:Y, "Y") &gt; 0,
            _xlfn.TEXTJOIN(", ", TRUE, IF(('3.RNAExtractions'!E:E = B826) * ('3.RNAExtractions'!Y:Y = "Y"), '3.RNAExtractions'!D:D, "")),
            "Awaiting Status"
        )
    )
)</f>
        <v/>
      </c>
      <c r="Q826" s="26" t="s">
        <v>94</v>
      </c>
      <c r="R826" s="60" t="str" cm="1">
        <f t="array" aca="1" ref="R826" ca="1">IF(
    Q826="N",
    "",
    IF(
        COUNTIFS('4.RNAIllumina'!E:E, B826, '4.RNAIllumina'!Y:Y, "Y") &gt; 0,
        _xlfn.TEXTJOIN(", ", TRUE, IF(('4.RNAIllumina'!E:E = B826) * ('4.RNAIllumina'!Y:Y = "Y"), '4.RNAIllumina'!D:D, "")),
        IF(
            COUNTIFS('4.RNAIllumina'!E:E, B826, '4.RNAIllumina'!X:X, "Y") &gt; 0,
            _xlfn.TEXTJOIN(", ", TRUE, IF(('4.RNAIllumina'!E:E = B826) * ('4.RNAIllumina'!X:X = "Y"), '4.RNAIllumina'!D:D, "")),
            "Awaiting Status"
        )
    )
)</f>
        <v/>
      </c>
      <c r="T826" s="6" t="str">
        <f ca="1">VLOOKUP($B826,'1.MetaData'!$B:$H,2,FALSE)</f>
        <v>F6</v>
      </c>
      <c r="U826" s="7" t="str">
        <f ca="1">VLOOKUP($B826,'1.MetaData'!$B:$H,3,FALSE)</f>
        <v>Cephalopholis miniata</v>
      </c>
      <c r="V826" s="7" t="str">
        <f ca="1">VLOOKUP($B826,'1.MetaData'!$B:$H,4,FALSE)</f>
        <v>Coral cod</v>
      </c>
      <c r="W826" s="6" t="str">
        <f ca="1">VLOOKUP($B826,'1.MetaData'!$B:$H,5,FALSE)</f>
        <v>Paige Maroni (&amp; MUDSRC team), paige.maroni@uwa.edu.au</v>
      </c>
      <c r="X826" s="6" t="str">
        <f ca="1">VLOOKUP($B826,'1.MetaData'!$B:$H,6,FALSE)</f>
        <v>Paige Maroni, paige.maroni@uwa.edu.au, MUDSRC</v>
      </c>
      <c r="Z826"/>
    </row>
    <row r="827" spans="1:26" hidden="1" x14ac:dyDescent="0.25">
      <c r="A827" s="17">
        <v>826</v>
      </c>
      <c r="B827" s="3" t="str">
        <f t="shared" ca="1" si="15"/>
        <v>OG826</v>
      </c>
      <c r="C827" s="219" t="s">
        <v>93</v>
      </c>
      <c r="D827" s="4">
        <f ca="1">COUNTIF('2.Tissue'!C:C,B827)</f>
        <v>4</v>
      </c>
      <c r="E827" s="4">
        <f ca="1">COUNTIFS('3.DNAExtractions'!$E:$E,$B827,'3.DNAExtractions'!$D:$D,E$1)</f>
        <v>1</v>
      </c>
      <c r="F827" s="2" t="str" cm="1">
        <f t="array" aca="1" ref="F827" ca="1">IF(
    COUNTIFS('3.DNAExtractions'!E:E, B827, '3.DNAExtractions'!Y:Y, "Y") &gt; 0,
    _xlfn.TEXTJOIN(", ", TRUE, IF(('3.DNAExtractions'!E:E = B827) * ('3.DNAExtractions'!Y:Y = "Y"), '3.DNAExtractions'!D:D, "")),
    IF(
        COUNTIFS('3.DNAExtractions'!E:E, B827, '3.DNAExtractions'!X:X, "Y") &gt; 0,
        _xlfn.TEXTJOIN(", ", TRUE, IF(('3.DNAExtractions'!E:E = B827) * ('3.DNAExtractions'!X:X = "Y"), '3.DNAExtractions'!D:D, "")),
        "Awaiting Status"
    )
)</f>
        <v>Extracted</v>
      </c>
      <c r="G827" s="45" t="s">
        <v>92</v>
      </c>
      <c r="H827" s="8" t="str" cm="1">
        <f t="array" aca="1" ref="H827" ca="1">IF(
    G827="N",
    "",
    IF(
        COUNTIFS('4.Illumina'!E:E, B827, '4.Illumina'!R:R, "Y") &gt; 0,
        _xlfn.TEXTJOIN(", ", TRUE, IF(('4.Illumina'!E:E = B827) * ('4.Illumina'!R:R = "Y"), '4.Illumina'!D:D, "")),
        IF(
            COUNTIFS('4.Illumina'!E:E, B827, '4.Illumina'!Q:Q, "Y") &gt; 0,
            _xlfn.TEXTJOIN(", ", TRUE, IF(('4.Illumina'!E:E = B827) * ('4.Illumina'!Q:Q = "Y"), '4.Illumina'!D:D, "")),
            "Awaiting Status"
        )
    )
)</f>
        <v>Sequenced</v>
      </c>
      <c r="I827" s="181" t="s">
        <v>94</v>
      </c>
      <c r="J827" s="56" t="str" cm="1">
        <f t="array" aca="1" ref="J827" ca="1">IF(
    I827="N",
    "",
    IF(
        COUNTIFS('4.PacBio'!E:E, B827, '4.PacBio'!W:W, "Y") &gt; 0,
        _xlfn.TEXTJOIN(", ", TRUE, IF(('4.PacBio'!E:E = B827) * ('4.PacBio'!W:W = "Y"), '4.PacBio'!D:D, "")),
        IF(
            COUNTIFS('4.PacBio'!E:E, B827, '4.PacBio'!V:V, "Y") &gt; 0,
            _xlfn.TEXTJOIN(", ", TRUE, IF(('4.PacBio'!E:E = B827) * ('4.PacBio'!V:V = "Y"), '4.PacBio'!D:D, "")),
            "Awaiting Status"
        )
    )
)</f>
        <v/>
      </c>
      <c r="K827" s="181" t="s">
        <v>94</v>
      </c>
      <c r="L827" s="8" t="str" cm="1">
        <f t="array" aca="1" ref="L827" ca="1">IF(
    K827="N",
    "",
    IF(
        COUNTIFS('4.HiCLibrary'!E:E, B827, '4.HiCLibrary'!V:V, "Y") &gt; 0,
        _xlfn.TEXTJOIN(", ", TRUE, IF(('4.HiCLibrary'!E:E = B827) * ('4.HiCLibrary'!V:V = "Y"), '4.HiCLibrary'!D:D, "")),
        IF(
            COUNTIFS('4.HiCLibrary'!E:E, B827, '4.HiCLibrary'!U:U, "Y") &gt; 0,
            _xlfn.TEXTJOIN(", ", TRUE, IF(('4.HiCLibrary'!E:E = B827) * ('4.HiCLibrary'!U:U = "Y"), '4.HiCLibrary'!D:D, "")),
            "Awaiting Status"
        )
    )
)</f>
        <v/>
      </c>
      <c r="M827" s="181" t="s">
        <v>94</v>
      </c>
      <c r="N827" s="56" t="str" cm="1">
        <f t="array" aca="1" ref="N827" ca="1">IF(
    M827="N",
    "",
    IF(
        COUNTIFS('4.ONT'!E:E, B827, '4.ONT'!Q:Q, "Y") &gt; 0,
        _xlfn.TEXTJOIN(", ", TRUE, IF(('4.ONT'!E:E = B827) * ('4.ONT'!Q:Q = "Y"), '4.ONT'!D:D, "")),
        IF(
            COUNTIFS('4.ONT'!E:E, B827, '4.ONT'!P:P, "Y") &gt; 0,
            _xlfn.TEXTJOIN(", ", TRUE, IF(('4.ONT'!E:E = B827) * ('4.ONT'!P:P = "Y"), '4.ONT'!D:D, "")),
            "Awaiting Status"
        )
    )
)</f>
        <v/>
      </c>
      <c r="O827" s="181" t="s">
        <v>94</v>
      </c>
      <c r="P827" s="60" t="str" cm="1">
        <f t="array" aca="1" ref="P827" ca="1">IF(
    O827="N",
    "",
    IF(
        COUNTIFS('3.RNAExtractions'!E:E, B827, '3.RNAExtractions'!Z:Z, "Y") &gt; 0,
        _xlfn.TEXTJOIN(", ", TRUE, IF(('3.RNAExtractions'!E:E = B827) * ('3.RNAExtractions'!Z:Z = "Y"), '3.RNAExtractions'!D:D, "")),
        IF(
            COUNTIFS('3.RNAExtractions'!E:E, B827, '3.RNAExtractions'!Y:Y, "Y") &gt; 0,
            _xlfn.TEXTJOIN(", ", TRUE, IF(('3.RNAExtractions'!E:E = B827) * ('3.RNAExtractions'!Y:Y = "Y"), '3.RNAExtractions'!D:D, "")),
            "Awaiting Status"
        )
    )
)</f>
        <v/>
      </c>
      <c r="Q827" s="26" t="s">
        <v>94</v>
      </c>
      <c r="R827" s="60" t="str" cm="1">
        <f t="array" aca="1" ref="R827" ca="1">IF(
    Q827="N",
    "",
    IF(
        COUNTIFS('4.RNAIllumina'!E:E, B827, '4.RNAIllumina'!Y:Y, "Y") &gt; 0,
        _xlfn.TEXTJOIN(", ", TRUE, IF(('4.RNAIllumina'!E:E = B827) * ('4.RNAIllumina'!Y:Y = "Y"), '4.RNAIllumina'!D:D, "")),
        IF(
            COUNTIFS('4.RNAIllumina'!E:E, B827, '4.RNAIllumina'!X:X, "Y") &gt; 0,
            _xlfn.TEXTJOIN(", ", TRUE, IF(('4.RNAIllumina'!E:E = B827) * ('4.RNAIllumina'!X:X = "Y"), '4.RNAIllumina'!D:D, "")),
            "Awaiting Status"
        )
    )
)</f>
        <v/>
      </c>
      <c r="T827" s="6" t="str">
        <f ca="1">VLOOKUP($B827,'1.MetaData'!$B:$H,2,FALSE)</f>
        <v>F7</v>
      </c>
      <c r="U827" s="7" t="str">
        <f ca="1">VLOOKUP($B827,'1.MetaData'!$B:$H,3,FALSE)</f>
        <v>Lethrinus nebulosus</v>
      </c>
      <c r="V827" s="7" t="str">
        <f ca="1">VLOOKUP($B827,'1.MetaData'!$B:$H,4,FALSE)</f>
        <v>Spangled emperor</v>
      </c>
      <c r="W827" s="6" t="str">
        <f ca="1">VLOOKUP($B827,'1.MetaData'!$B:$H,5,FALSE)</f>
        <v>Paige Maroni (&amp; MUDSRC team), paige.maroni@uwa.edu.au</v>
      </c>
      <c r="X827" s="6" t="str">
        <f ca="1">VLOOKUP($B827,'1.MetaData'!$B:$H,6,FALSE)</f>
        <v>Paige Maroni, paige.maroni@uwa.edu.au, MUDSRC</v>
      </c>
      <c r="Z827"/>
    </row>
    <row r="828" spans="1:26" hidden="1" x14ac:dyDescent="0.25">
      <c r="A828" s="17">
        <v>827</v>
      </c>
      <c r="B828" s="3" t="str">
        <f t="shared" ca="1" si="15"/>
        <v>OG827</v>
      </c>
      <c r="C828" s="219" t="s">
        <v>93</v>
      </c>
      <c r="D828" s="4">
        <f ca="1">COUNTIF('2.Tissue'!C:C,B828)</f>
        <v>4</v>
      </c>
      <c r="E828" s="4">
        <f ca="1">COUNTIFS('3.DNAExtractions'!$E:$E,$B828,'3.DNAExtractions'!$D:$D,E$1)</f>
        <v>1</v>
      </c>
      <c r="F828" s="2" t="str" cm="1">
        <f t="array" aca="1" ref="F828" ca="1">IF(
    COUNTIFS('3.DNAExtractions'!E:E, B828, '3.DNAExtractions'!Y:Y, "Y") &gt; 0,
    _xlfn.TEXTJOIN(", ", TRUE, IF(('3.DNAExtractions'!E:E = B828) * ('3.DNAExtractions'!Y:Y = "Y"), '3.DNAExtractions'!D:D, "")),
    IF(
        COUNTIFS('3.DNAExtractions'!E:E, B828, '3.DNAExtractions'!X:X, "Y") &gt; 0,
        _xlfn.TEXTJOIN(", ", TRUE, IF(('3.DNAExtractions'!E:E = B828) * ('3.DNAExtractions'!X:X = "Y"), '3.DNAExtractions'!D:D, "")),
        "Awaiting Status"
    )
)</f>
        <v>Extracted</v>
      </c>
      <c r="G828" s="45" t="s">
        <v>92</v>
      </c>
      <c r="H828" s="8" t="str" cm="1">
        <f t="array" aca="1" ref="H828" ca="1">IF(
    G828="N",
    "",
    IF(
        COUNTIFS('4.Illumina'!E:E, B828, '4.Illumina'!R:R, "Y") &gt; 0,
        _xlfn.TEXTJOIN(", ", TRUE, IF(('4.Illumina'!E:E = B828) * ('4.Illumina'!R:R = "Y"), '4.Illumina'!D:D, "")),
        IF(
            COUNTIFS('4.Illumina'!E:E, B828, '4.Illumina'!Q:Q, "Y") &gt; 0,
            _xlfn.TEXTJOIN(", ", TRUE, IF(('4.Illumina'!E:E = B828) * ('4.Illumina'!Q:Q = "Y"), '4.Illumina'!D:D, "")),
            "Awaiting Status"
        )
    )
)</f>
        <v>Sequenced</v>
      </c>
      <c r="I828" s="181" t="s">
        <v>94</v>
      </c>
      <c r="J828" s="56" t="str" cm="1">
        <f t="array" aca="1" ref="J828" ca="1">IF(
    I828="N",
    "",
    IF(
        COUNTIFS('4.PacBio'!E:E, B828, '4.PacBio'!W:W, "Y") &gt; 0,
        _xlfn.TEXTJOIN(", ", TRUE, IF(('4.PacBio'!E:E = B828) * ('4.PacBio'!W:W = "Y"), '4.PacBio'!D:D, "")),
        IF(
            COUNTIFS('4.PacBio'!E:E, B828, '4.PacBio'!V:V, "Y") &gt; 0,
            _xlfn.TEXTJOIN(", ", TRUE, IF(('4.PacBio'!E:E = B828) * ('4.PacBio'!V:V = "Y"), '4.PacBio'!D:D, "")),
            "Awaiting Status"
        )
    )
)</f>
        <v/>
      </c>
      <c r="K828" s="181" t="s">
        <v>94</v>
      </c>
      <c r="L828" s="8" t="str" cm="1">
        <f t="array" aca="1" ref="L828" ca="1">IF(
    K828="N",
    "",
    IF(
        COUNTIFS('4.HiCLibrary'!E:E, B828, '4.HiCLibrary'!V:V, "Y") &gt; 0,
        _xlfn.TEXTJOIN(", ", TRUE, IF(('4.HiCLibrary'!E:E = B828) * ('4.HiCLibrary'!V:V = "Y"), '4.HiCLibrary'!D:D, "")),
        IF(
            COUNTIFS('4.HiCLibrary'!E:E, B828, '4.HiCLibrary'!U:U, "Y") &gt; 0,
            _xlfn.TEXTJOIN(", ", TRUE, IF(('4.HiCLibrary'!E:E = B828) * ('4.HiCLibrary'!U:U = "Y"), '4.HiCLibrary'!D:D, "")),
            "Awaiting Status"
        )
    )
)</f>
        <v/>
      </c>
      <c r="M828" s="181" t="s">
        <v>94</v>
      </c>
      <c r="N828" s="56" t="str" cm="1">
        <f t="array" aca="1" ref="N828" ca="1">IF(
    M828="N",
    "",
    IF(
        COUNTIFS('4.ONT'!E:E, B828, '4.ONT'!Q:Q, "Y") &gt; 0,
        _xlfn.TEXTJOIN(", ", TRUE, IF(('4.ONT'!E:E = B828) * ('4.ONT'!Q:Q = "Y"), '4.ONT'!D:D, "")),
        IF(
            COUNTIFS('4.ONT'!E:E, B828, '4.ONT'!P:P, "Y") &gt; 0,
            _xlfn.TEXTJOIN(", ", TRUE, IF(('4.ONT'!E:E = B828) * ('4.ONT'!P:P = "Y"), '4.ONT'!D:D, "")),
            "Awaiting Status"
        )
    )
)</f>
        <v/>
      </c>
      <c r="O828" s="181" t="s">
        <v>94</v>
      </c>
      <c r="P828" s="60" t="str" cm="1">
        <f t="array" aca="1" ref="P828" ca="1">IF(
    O828="N",
    "",
    IF(
        COUNTIFS('3.RNAExtractions'!E:E, B828, '3.RNAExtractions'!Z:Z, "Y") &gt; 0,
        _xlfn.TEXTJOIN(", ", TRUE, IF(('3.RNAExtractions'!E:E = B828) * ('3.RNAExtractions'!Z:Z = "Y"), '3.RNAExtractions'!D:D, "")),
        IF(
            COUNTIFS('3.RNAExtractions'!E:E, B828, '3.RNAExtractions'!Y:Y, "Y") &gt; 0,
            _xlfn.TEXTJOIN(", ", TRUE, IF(('3.RNAExtractions'!E:E = B828) * ('3.RNAExtractions'!Y:Y = "Y"), '3.RNAExtractions'!D:D, "")),
            "Awaiting Status"
        )
    )
)</f>
        <v/>
      </c>
      <c r="Q828" s="26" t="s">
        <v>94</v>
      </c>
      <c r="R828" s="60" t="str" cm="1">
        <f t="array" aca="1" ref="R828" ca="1">IF(
    Q828="N",
    "",
    IF(
        COUNTIFS('4.RNAIllumina'!E:E, B828, '4.RNAIllumina'!Y:Y, "Y") &gt; 0,
        _xlfn.TEXTJOIN(", ", TRUE, IF(('4.RNAIllumina'!E:E = B828) * ('4.RNAIllumina'!Y:Y = "Y"), '4.RNAIllumina'!D:D, "")),
        IF(
            COUNTIFS('4.RNAIllumina'!E:E, B828, '4.RNAIllumina'!X:X, "Y") &gt; 0,
            _xlfn.TEXTJOIN(", ", TRUE, IF(('4.RNAIllumina'!E:E = B828) * ('4.RNAIllumina'!X:X = "Y"), '4.RNAIllumina'!D:D, "")),
            "Awaiting Status"
        )
    )
)</f>
        <v/>
      </c>
      <c r="T828" s="6" t="str">
        <f ca="1">VLOOKUP($B828,'1.MetaData'!$B:$H,2,FALSE)</f>
        <v>F8</v>
      </c>
      <c r="U828" s="7" t="str">
        <f ca="1">VLOOKUP($B828,'1.MetaData'!$B:$H,3,FALSE)</f>
        <v>Epinephelus fasciatus</v>
      </c>
      <c r="V828" s="7" t="str">
        <f ca="1">VLOOKUP($B828,'1.MetaData'!$B:$H,4,FALSE)</f>
        <v>Black tip rock cod/grouper</v>
      </c>
      <c r="W828" s="6" t="str">
        <f ca="1">VLOOKUP($B828,'1.MetaData'!$B:$H,5,FALSE)</f>
        <v>Paige Maroni (&amp; MUDSRC team), paige.maroni@uwa.edu.au</v>
      </c>
      <c r="X828" s="6" t="str">
        <f ca="1">VLOOKUP($B828,'1.MetaData'!$B:$H,6,FALSE)</f>
        <v>Paige Maroni, paige.maroni@uwa.edu.au, MUDSRC</v>
      </c>
      <c r="Z828"/>
    </row>
    <row r="829" spans="1:26" hidden="1" x14ac:dyDescent="0.25">
      <c r="A829" s="17">
        <v>828</v>
      </c>
      <c r="B829" s="3" t="str">
        <f t="shared" ca="1" si="15"/>
        <v>OG828</v>
      </c>
      <c r="C829" s="219" t="s">
        <v>111</v>
      </c>
      <c r="D829" s="4">
        <f ca="1">COUNTIF('2.Tissue'!C:C,B829)</f>
        <v>4</v>
      </c>
      <c r="E829" s="4">
        <f ca="1">COUNTIFS('3.DNAExtractions'!$E:$E,$B829,'3.DNAExtractions'!$D:$D,E$1)</f>
        <v>0</v>
      </c>
      <c r="F829" s="2" t="str" cm="1">
        <f t="array" aca="1" ref="F829" ca="1">IF(
    COUNTIFS('3.DNAExtractions'!E:E, B829, '3.DNAExtractions'!Y:Y, "Y") &gt; 0,
    _xlfn.TEXTJOIN(", ", TRUE, IF(('3.DNAExtractions'!E:E = B829) * ('3.DNAExtractions'!Y:Y = "Y"), '3.DNAExtractions'!D:D, "")),
    IF(
        COUNTIFS('3.DNAExtractions'!E:E, B829, '3.DNAExtractions'!X:X, "Y") &gt; 0,
        _xlfn.TEXTJOIN(", ", TRUE, IF(('3.DNAExtractions'!E:E = B829) * ('3.DNAExtractions'!X:X = "Y"), '3.DNAExtractions'!D:D, "")),
        "Awaiting Status"
    )
)</f>
        <v>Awaiting Status</v>
      </c>
      <c r="G829" s="45"/>
      <c r="H829" s="8" t="str" cm="1">
        <f t="array" aca="1" ref="H829" ca="1">IF(
    G829="N",
    "",
    IF(
        COUNTIFS('4.Illumina'!E:E, B829, '4.Illumina'!R:R, "Y") &gt; 0,
        _xlfn.TEXTJOIN(", ", TRUE, IF(('4.Illumina'!E:E = B829) * ('4.Illumina'!R:R = "Y"), '4.Illumina'!D:D, "")),
        IF(
            COUNTIFS('4.Illumina'!E:E, B829, '4.Illumina'!Q:Q, "Y") &gt; 0,
            _xlfn.TEXTJOIN(", ", TRUE, IF(('4.Illumina'!E:E = B829) * ('4.Illumina'!Q:Q = "Y"), '4.Illumina'!D:D, "")),
            "Awaiting Status"
        )
    )
)</f>
        <v>Awaiting Status</v>
      </c>
      <c r="J829" s="56" t="str" cm="1">
        <f t="array" aca="1" ref="J829" ca="1">IF(
    I829="N",
    "",
    IF(
        COUNTIFS('4.PacBio'!E:E, B829, '4.PacBio'!W:W, "Y") &gt; 0,
        _xlfn.TEXTJOIN(", ", TRUE, IF(('4.PacBio'!E:E = B829) * ('4.PacBio'!W:W = "Y"), '4.PacBio'!D:D, "")),
        IF(
            COUNTIFS('4.PacBio'!E:E, B829, '4.PacBio'!V:V, "Y") &gt; 0,
            _xlfn.TEXTJOIN(", ", TRUE, IF(('4.PacBio'!E:E = B829) * ('4.PacBio'!V:V = "Y"), '4.PacBio'!D:D, "")),
            "Awaiting Status"
        )
    )
)</f>
        <v>Awaiting Status</v>
      </c>
      <c r="L829" s="8" t="str" cm="1">
        <f t="array" aca="1" ref="L829" ca="1">IF(
    K829="N",
    "",
    IF(
        COUNTIFS('4.HiCLibrary'!E:E, B829, '4.HiCLibrary'!V:V, "Y") &gt; 0,
        _xlfn.TEXTJOIN(", ", TRUE, IF(('4.HiCLibrary'!E:E = B829) * ('4.HiCLibrary'!V:V = "Y"), '4.HiCLibrary'!D:D, "")),
        IF(
            COUNTIFS('4.HiCLibrary'!E:E, B829, '4.HiCLibrary'!U:U, "Y") &gt; 0,
            _xlfn.TEXTJOIN(", ", TRUE, IF(('4.HiCLibrary'!E:E = B829) * ('4.HiCLibrary'!U:U = "Y"), '4.HiCLibrary'!D:D, "")),
            "Awaiting Status"
        )
    )
)</f>
        <v>Awaiting Status</v>
      </c>
      <c r="M829" s="47"/>
      <c r="N829" s="56" t="str" cm="1">
        <f t="array" aca="1" ref="N829" ca="1">IF(
    M829="N",
    "",
    IF(
        COUNTIFS('4.ONT'!E:E, B829, '4.ONT'!Q:Q, "Y") &gt; 0,
        _xlfn.TEXTJOIN(", ", TRUE, IF(('4.ONT'!E:E = B829) * ('4.ONT'!Q:Q = "Y"), '4.ONT'!D:D, "")),
        IF(
            COUNTIFS('4.ONT'!E:E, B829, '4.ONT'!P:P, "Y") &gt; 0,
            _xlfn.TEXTJOIN(", ", TRUE, IF(('4.ONT'!E:E = B829) * ('4.ONT'!P:P = "Y"), '4.ONT'!D:D, "")),
            "Awaiting Status"
        )
    )
)</f>
        <v>Awaiting Status</v>
      </c>
      <c r="O829" s="60"/>
      <c r="P829" s="60" t="str" cm="1">
        <f t="array" aca="1" ref="P829" ca="1">IF(
    O829="N",
    "",
    IF(
        COUNTIFS('3.RNAExtractions'!E:E, B829, '3.RNAExtractions'!Z:Z, "Y") &gt; 0,
        _xlfn.TEXTJOIN(", ", TRUE, IF(('3.RNAExtractions'!E:E = B829) * ('3.RNAExtractions'!Z:Z = "Y"), '3.RNAExtractions'!D:D, "")),
        IF(
            COUNTIFS('3.RNAExtractions'!E:E, B829, '3.RNAExtractions'!Y:Y, "Y") &gt; 0,
            _xlfn.TEXTJOIN(", ", TRUE, IF(('3.RNAExtractions'!E:E = B829) * ('3.RNAExtractions'!Y:Y = "Y"), '3.RNAExtractions'!D:D, "")),
            "Awaiting Status"
        )
    )
)</f>
        <v>Awaiting Status</v>
      </c>
      <c r="Q829" s="60"/>
      <c r="R829" s="60" t="str" cm="1">
        <f t="array" aca="1" ref="R829" ca="1">IF(
    Q829="N",
    "",
    IF(
        COUNTIFS('4.RNAIllumina'!E:E, B829, '4.RNAIllumina'!Y:Y, "Y") &gt; 0,
        _xlfn.TEXTJOIN(", ", TRUE, IF(('4.RNAIllumina'!E:E = B829) * ('4.RNAIllumina'!Y:Y = "Y"), '4.RNAIllumina'!D:D, "")),
        IF(
            COUNTIFS('4.RNAIllumina'!E:E, B829, '4.RNAIllumina'!X:X, "Y") &gt; 0,
            _xlfn.TEXTJOIN(", ", TRUE, IF(('4.RNAIllumina'!E:E = B829) * ('4.RNAIllumina'!X:X = "Y"), '4.RNAIllumina'!D:D, "")),
            "Awaiting Status"
        )
    )
)</f>
        <v>Awaiting Status</v>
      </c>
      <c r="T829" s="6" t="str">
        <f ca="1">VLOOKUP($B829,'1.MetaData'!$B:$H,2,FALSE)</f>
        <v>F9</v>
      </c>
      <c r="U829" s="7" t="str">
        <f ca="1">VLOOKUP($B829,'1.MetaData'!$B:$H,3,FALSE)</f>
        <v>Epinephelides armatus</v>
      </c>
      <c r="V829" s="7" t="str">
        <f ca="1">VLOOKUP($B829,'1.MetaData'!$B:$H,4,FALSE)</f>
        <v>Breaksea cod / Black arse cod</v>
      </c>
      <c r="W829" s="6" t="str">
        <f ca="1">VLOOKUP($B829,'1.MetaData'!$B:$H,5,FALSE)</f>
        <v>Paige Maroni (&amp; MUDSRC team), paige.maroni@uwa.edu.au</v>
      </c>
      <c r="X829" s="6" t="str">
        <f ca="1">VLOOKUP($B829,'1.MetaData'!$B:$H,6,FALSE)</f>
        <v>Paige Maroni, paige.maroni@uwa.edu.au, MUDSRC</v>
      </c>
      <c r="Z829"/>
    </row>
    <row r="830" spans="1:26" x14ac:dyDescent="0.25">
      <c r="A830" s="17">
        <v>829</v>
      </c>
      <c r="B830" s="3" t="str">
        <f t="shared" ca="1" si="15"/>
        <v>OG829</v>
      </c>
      <c r="C830" s="219" t="s">
        <v>106</v>
      </c>
      <c r="D830" s="4">
        <f ca="1">COUNTIF('2.Tissue'!C:C,B830)</f>
        <v>4</v>
      </c>
      <c r="E830" s="4">
        <f ca="1">COUNTIFS('3.DNAExtractions'!$E:$E,$B830,'3.DNAExtractions'!$D:$D,E$1)</f>
        <v>1</v>
      </c>
      <c r="F830" s="2" t="str" cm="1">
        <f t="array" aca="1" ref="F830" ca="1">IF(
    COUNTIFS('3.DNAExtractions'!E:E, B830, '3.DNAExtractions'!Y:Y, "Y") &gt; 0,
    _xlfn.TEXTJOIN(", ", TRUE, IF(('3.DNAExtractions'!E:E = B830) * ('3.DNAExtractions'!Y:Y = "Y"), '3.DNAExtractions'!D:D, "")),
    IF(
        COUNTIFS('3.DNAExtractions'!E:E, B830, '3.DNAExtractions'!X:X, "Y") &gt; 0,
        _xlfn.TEXTJOIN(", ", TRUE, IF(('3.DNAExtractions'!E:E = B830) * ('3.DNAExtractions'!X:X = "Y"), '3.DNAExtractions'!D:D, "")),
        "Awaiting Status"
    )
)</f>
        <v>Extracted</v>
      </c>
      <c r="G830" s="45" t="s">
        <v>94</v>
      </c>
      <c r="H830" s="8" t="str" cm="1">
        <f t="array" aca="1" ref="H830" ca="1">IF(
    G830="N",
    "",
    IF(
        COUNTIFS('4.Illumina'!E:E, B830, '4.Illumina'!R:R, "Y") &gt; 0,
        _xlfn.TEXTJOIN(", ", TRUE, IF(('4.Illumina'!E:E = B830) * ('4.Illumina'!R:R = "Y"), '4.Illumina'!D:D, "")),
        IF(
            COUNTIFS('4.Illumina'!E:E, B830, '4.Illumina'!Q:Q, "Y") &gt; 0,
            _xlfn.TEXTJOIN(", ", TRUE, IF(('4.Illumina'!E:E = B830) * ('4.Illumina'!Q:Q = "Y"), '4.Illumina'!D:D, "")),
            "Awaiting Status"
        )
    )
)</f>
        <v/>
      </c>
      <c r="I830" s="26" t="s">
        <v>92</v>
      </c>
      <c r="J830" s="56" t="str" cm="1">
        <f t="array" aca="1" ref="J830" ca="1">IF(
    I830="N",
    "",
    IF(
        COUNTIFS('4.PacBio'!E:E, B830, '4.PacBio'!W:W, "Y") &gt; 0,
        _xlfn.TEXTJOIN(", ", TRUE, IF(('4.PacBio'!E:E = B830) * ('4.PacBio'!W:W = "Y"), '4.PacBio'!D:D, "")),
        IF(
            COUNTIFS('4.PacBio'!E:E, B830, '4.PacBio'!V:V, "Y") &gt; 0,
            _xlfn.TEXTJOIN(", ", TRUE, IF(('4.PacBio'!E:E = B830) * ('4.PacBio'!V:V = "Y"), '4.PacBio'!D:D, "")),
            "Awaiting Status"
        )
    )
)</f>
        <v>Sequenced</v>
      </c>
      <c r="K830" s="26" t="s">
        <v>92</v>
      </c>
      <c r="L830" s="8" t="str" cm="1">
        <f t="array" aca="1" ref="L830" ca="1">IF(
    K830="N",
    "",
    IF(
        COUNTIFS('4.HiCLibrary'!E:E, B830, '4.HiCLibrary'!V:V, "Y") &gt; 0,
        _xlfn.TEXTJOIN(", ", TRUE, IF(('4.HiCLibrary'!E:E = B830) * ('4.HiCLibrary'!V:V = "Y"), '4.HiCLibrary'!D:D, "")),
        IF(
            COUNTIFS('4.HiCLibrary'!E:E, B830, '4.HiCLibrary'!U:U, "Y") &gt; 0,
            _xlfn.TEXTJOIN(", ", TRUE, IF(('4.HiCLibrary'!E:E = B830) * ('4.HiCLibrary'!U:U = "Y"), '4.HiCLibrary'!D:D, "")),
            "Awaiting Status"
        )
    )
)</f>
        <v>Awaiting Status</v>
      </c>
      <c r="M830" s="47"/>
      <c r="N830" s="56" t="str" cm="1">
        <f t="array" aca="1" ref="N830" ca="1">IF(
    M830="N",
    "",
    IF(
        COUNTIFS('4.ONT'!E:E, B830, '4.ONT'!Q:Q, "Y") &gt; 0,
        _xlfn.TEXTJOIN(", ", TRUE, IF(('4.ONT'!E:E = B830) * ('4.ONT'!Q:Q = "Y"), '4.ONT'!D:D, "")),
        IF(
            COUNTIFS('4.ONT'!E:E, B830, '4.ONT'!P:P, "Y") &gt; 0,
            _xlfn.TEXTJOIN(", ", TRUE, IF(('4.ONT'!E:E = B830) * ('4.ONT'!P:P = "Y"), '4.ONT'!D:D, "")),
            "Awaiting Status"
        )
    )
)</f>
        <v>Awaiting Status</v>
      </c>
      <c r="O830" s="26" t="s">
        <v>92</v>
      </c>
      <c r="P830" s="60" t="str" cm="1">
        <f t="array" aca="1" ref="P830" ca="1">IF(
    O830="N",
    "",
    IF(
        COUNTIFS('3.RNAExtractions'!E:E, B830, '3.RNAExtractions'!Z:Z, "Y") &gt; 0,
        _xlfn.TEXTJOIN(", ", TRUE, IF(('3.RNAExtractions'!E:E = B830) * ('3.RNAExtractions'!Z:Z = "Y"), '3.RNAExtractions'!D:D, "")),
        IF(
            COUNTIFS('3.RNAExtractions'!E:E, B830, '3.RNAExtractions'!Y:Y, "Y") &gt; 0,
            _xlfn.TEXTJOIN(", ", TRUE, IF(('3.RNAExtractions'!E:E = B830) * ('3.RNAExtractions'!Y:Y = "Y"), '3.RNAExtractions'!D:D, "")),
            "Awaiting Status"
        )
    )
)</f>
        <v>Awaiting Status</v>
      </c>
      <c r="Q830" s="26" t="s">
        <v>92</v>
      </c>
      <c r="R830" s="60" t="str" cm="1">
        <f t="array" aca="1" ref="R830" ca="1">IF(
    Q830="N",
    "",
    IF(
        COUNTIFS('4.RNAIllumina'!E:E, B830, '4.RNAIllumina'!Y:Y, "Y") &gt; 0,
        _xlfn.TEXTJOIN(", ", TRUE, IF(('4.RNAIllumina'!E:E = B830) * ('4.RNAIllumina'!Y:Y = "Y"), '4.RNAIllumina'!D:D, "")),
        IF(
            COUNTIFS('4.RNAIllumina'!E:E, B830, '4.RNAIllumina'!X:X, "Y") &gt; 0,
            _xlfn.TEXTJOIN(", ", TRUE, IF(('4.RNAIllumina'!E:E = B830) * ('4.RNAIllumina'!X:X = "Y"), '4.RNAIllumina'!D:D, "")),
            "Awaiting Status"
        )
    )
)</f>
        <v>Awaiting Status</v>
      </c>
      <c r="T830" s="6" t="str">
        <f ca="1">VLOOKUP($B830,'1.MetaData'!$B:$H,2,FALSE)</f>
        <v>F10</v>
      </c>
      <c r="U830" s="7" t="str">
        <f ca="1">VLOOKUP($B830,'1.MetaData'!$B:$H,3,FALSE)</f>
        <v>Coris auricularis</v>
      </c>
      <c r="V830" s="7" t="str">
        <f ca="1">VLOOKUP($B830,'1.MetaData'!$B:$H,4,FALSE)</f>
        <v>Western king wrasse</v>
      </c>
      <c r="W830" s="6" t="str">
        <f ca="1">VLOOKUP($B830,'1.MetaData'!$B:$H,5,FALSE)</f>
        <v>Paige Maroni (&amp; MUDSRC team), paige.maroni@uwa.edu.au</v>
      </c>
      <c r="X830" s="6" t="str">
        <f ca="1">VLOOKUP($B830,'1.MetaData'!$B:$H,6,FALSE)</f>
        <v>Paige Maroni, paige.maroni@uwa.edu.au, MUDSRC</v>
      </c>
      <c r="Z830"/>
    </row>
    <row r="831" spans="1:26" hidden="1" x14ac:dyDescent="0.25">
      <c r="A831" s="17">
        <v>830</v>
      </c>
      <c r="B831" s="3" t="str">
        <f t="shared" ca="1" si="15"/>
        <v>OG830</v>
      </c>
      <c r="C831" s="219" t="s">
        <v>93</v>
      </c>
      <c r="D831" s="4">
        <f ca="1">COUNTIF('2.Tissue'!C:C,B831)</f>
        <v>4</v>
      </c>
      <c r="E831" s="4">
        <f ca="1">COUNTIFS('3.DNAExtractions'!$E:$E,$B831,'3.DNAExtractions'!$D:$D,E$1)</f>
        <v>0</v>
      </c>
      <c r="F831" s="2" t="str" cm="1">
        <f t="array" aca="1" ref="F831" ca="1">IF(
    COUNTIFS('3.DNAExtractions'!E:E, B831, '3.DNAExtractions'!Y:Y, "Y") &gt; 0,
    _xlfn.TEXTJOIN(", ", TRUE, IF(('3.DNAExtractions'!E:E = B831) * ('3.DNAExtractions'!Y:Y = "Y"), '3.DNAExtractions'!D:D, "")),
    IF(
        COUNTIFS('3.DNAExtractions'!E:E, B831, '3.DNAExtractions'!X:X, "Y") &gt; 0,
        _xlfn.TEXTJOIN(", ", TRUE, IF(('3.DNAExtractions'!E:E = B831) * ('3.DNAExtractions'!X:X = "Y"), '3.DNAExtractions'!D:D, "")),
        "Awaiting Status"
    )
)</f>
        <v>QC - Femto, QC - Femto</v>
      </c>
      <c r="G831" s="45" t="s">
        <v>92</v>
      </c>
      <c r="H831" s="8" t="str" cm="1">
        <f t="array" aca="1" ref="H831" ca="1">IF(
    G831="N",
    "",
    IF(
        COUNTIFS('4.Illumina'!E:E, B831, '4.Illumina'!R:R, "Y") &gt; 0,
        _xlfn.TEXTJOIN(", ", TRUE, IF(('4.Illumina'!E:E = B831) * ('4.Illumina'!R:R = "Y"), '4.Illumina'!D:D, "")),
        IF(
            COUNTIFS('4.Illumina'!E:E, B831, '4.Illumina'!Q:Q, "Y") &gt; 0,
            _xlfn.TEXTJOIN(", ", TRUE, IF(('4.Illumina'!E:E = B831) * ('4.Illumina'!Q:Q = "Y"), '4.Illumina'!D:D, "")),
            "Awaiting Status"
        )
    )
)</f>
        <v>Awaiting Status</v>
      </c>
      <c r="I831" s="26" t="s">
        <v>94</v>
      </c>
      <c r="J831" s="56" t="str" cm="1">
        <f t="array" aca="1" ref="J831" ca="1">IF(
    I831="N",
    "",
    IF(
        COUNTIFS('4.PacBio'!E:E, B831, '4.PacBio'!W:W, "Y") &gt; 0,
        _xlfn.TEXTJOIN(", ", TRUE, IF(('4.PacBio'!E:E = B831) * ('4.PacBio'!W:W = "Y"), '4.PacBio'!D:D, "")),
        IF(
            COUNTIFS('4.PacBio'!E:E, B831, '4.PacBio'!V:V, "Y") &gt; 0,
            _xlfn.TEXTJOIN(", ", TRUE, IF(('4.PacBio'!E:E = B831) * ('4.PacBio'!V:V = "Y"), '4.PacBio'!D:D, "")),
            "Awaiting Status"
        )
    )
)</f>
        <v/>
      </c>
      <c r="K831" s="26" t="s">
        <v>94</v>
      </c>
      <c r="L831" s="8" t="str" cm="1">
        <f t="array" aca="1" ref="L831" ca="1">IF(
    K831="N",
    "",
    IF(
        COUNTIFS('4.HiCLibrary'!E:E, B831, '4.HiCLibrary'!V:V, "Y") &gt; 0,
        _xlfn.TEXTJOIN(", ", TRUE, IF(('4.HiCLibrary'!E:E = B831) * ('4.HiCLibrary'!V:V = "Y"), '4.HiCLibrary'!D:D, "")),
        IF(
            COUNTIFS('4.HiCLibrary'!E:E, B831, '4.HiCLibrary'!U:U, "Y") &gt; 0,
            _xlfn.TEXTJOIN(", ", TRUE, IF(('4.HiCLibrary'!E:E = B831) * ('4.HiCLibrary'!U:U = "Y"), '4.HiCLibrary'!D:D, "")),
            "Awaiting Status"
        )
    )
)</f>
        <v/>
      </c>
      <c r="M831" s="181" t="s">
        <v>94</v>
      </c>
      <c r="N831" s="56" t="str" cm="1">
        <f t="array" aca="1" ref="N831" ca="1">IF(
    M831="N",
    "",
    IF(
        COUNTIFS('4.ONT'!E:E, B831, '4.ONT'!Q:Q, "Y") &gt; 0,
        _xlfn.TEXTJOIN(", ", TRUE, IF(('4.ONT'!E:E = B831) * ('4.ONT'!Q:Q = "Y"), '4.ONT'!D:D, "")),
        IF(
            COUNTIFS('4.ONT'!E:E, B831, '4.ONT'!P:P, "Y") &gt; 0,
            _xlfn.TEXTJOIN(", ", TRUE, IF(('4.ONT'!E:E = B831) * ('4.ONT'!P:P = "Y"), '4.ONT'!D:D, "")),
            "Awaiting Status"
        )
    )
)</f>
        <v/>
      </c>
      <c r="O831" s="26" t="s">
        <v>94</v>
      </c>
      <c r="P831" s="60" t="str" cm="1">
        <f t="array" aca="1" ref="P831" ca="1">IF(
    O831="N",
    "",
    IF(
        COUNTIFS('3.RNAExtractions'!E:E, B831, '3.RNAExtractions'!Z:Z, "Y") &gt; 0,
        _xlfn.TEXTJOIN(", ", TRUE, IF(('3.RNAExtractions'!E:E = B831) * ('3.RNAExtractions'!Z:Z = "Y"), '3.RNAExtractions'!D:D, "")),
        IF(
            COUNTIFS('3.RNAExtractions'!E:E, B831, '3.RNAExtractions'!Y:Y, "Y") &gt; 0,
            _xlfn.TEXTJOIN(", ", TRUE, IF(('3.RNAExtractions'!E:E = B831) * ('3.RNAExtractions'!Y:Y = "Y"), '3.RNAExtractions'!D:D, "")),
            "Awaiting Status"
        )
    )
)</f>
        <v/>
      </c>
      <c r="Q831" s="26" t="s">
        <v>92</v>
      </c>
      <c r="R831" s="60" t="str" cm="1">
        <f t="array" aca="1" ref="R831" ca="1">IF(
    Q831="N",
    "",
    IF(
        COUNTIFS('4.RNAIllumina'!E:E, B831, '4.RNAIllumina'!Y:Y, "Y") &gt; 0,
        _xlfn.TEXTJOIN(", ", TRUE, IF(('4.RNAIllumina'!E:E = B831) * ('4.RNAIllumina'!Y:Y = "Y"), '4.RNAIllumina'!D:D, "")),
        IF(
            COUNTIFS('4.RNAIllumina'!E:E, B831, '4.RNAIllumina'!X:X, "Y") &gt; 0,
            _xlfn.TEXTJOIN(", ", TRUE, IF(('4.RNAIllumina'!E:E = B831) * ('4.RNAIllumina'!X:X = "Y"), '4.RNAIllumina'!D:D, "")),
            "Awaiting Status"
        )
    )
)</f>
        <v>Awaiting Status</v>
      </c>
      <c r="T831" s="6" t="str">
        <f ca="1">VLOOKUP($B831,'1.MetaData'!$B:$H,2,FALSE)</f>
        <v>F11</v>
      </c>
      <c r="U831" s="7" t="str">
        <f ca="1">VLOOKUP($B831,'1.MetaData'!$B:$H,3,FALSE)</f>
        <v>Parupeneus spilurus</v>
      </c>
      <c r="V831" s="7" t="str">
        <f ca="1">VLOOKUP($B831,'1.MetaData'!$B:$H,4,FALSE)</f>
        <v>Black-spot goatfish</v>
      </c>
      <c r="W831" s="6" t="str">
        <f ca="1">VLOOKUP($B831,'1.MetaData'!$B:$H,5,FALSE)</f>
        <v>Paige Maroni (&amp; MUDSRC team), paige.maroni@uwa.edu.au</v>
      </c>
      <c r="X831" s="6" t="str">
        <f ca="1">VLOOKUP($B831,'1.MetaData'!$B:$H,6,FALSE)</f>
        <v>Paige Maroni, paige.maroni@uwa.edu.au, MUDSRC</v>
      </c>
      <c r="Z831"/>
    </row>
    <row r="832" spans="1:26" hidden="1" x14ac:dyDescent="0.25">
      <c r="A832" s="17">
        <v>831</v>
      </c>
      <c r="B832" s="3" t="str">
        <f t="shared" ca="1" si="15"/>
        <v>OG831</v>
      </c>
      <c r="C832" s="219" t="s">
        <v>93</v>
      </c>
      <c r="D832" s="4">
        <f ca="1">COUNTIF('2.Tissue'!C:C,B832)</f>
        <v>4</v>
      </c>
      <c r="E832" s="4">
        <f ca="1">COUNTIFS('3.DNAExtractions'!$E:$E,$B832,'3.DNAExtractions'!$D:$D,E$1)</f>
        <v>1</v>
      </c>
      <c r="F832" s="2" t="str" cm="1">
        <f t="array" aca="1" ref="F832" ca="1">IF(
    COUNTIFS('3.DNAExtractions'!E:E, B832, '3.DNAExtractions'!Y:Y, "Y") &gt; 0,
    _xlfn.TEXTJOIN(", ", TRUE, IF(('3.DNAExtractions'!E:E = B832) * ('3.DNAExtractions'!Y:Y = "Y"), '3.DNAExtractions'!D:D, "")),
    IF(
        COUNTIFS('3.DNAExtractions'!E:E, B832, '3.DNAExtractions'!X:X, "Y") &gt; 0,
        _xlfn.TEXTJOIN(", ", TRUE, IF(('3.DNAExtractions'!E:E = B832) * ('3.DNAExtractions'!X:X = "Y"), '3.DNAExtractions'!D:D, "")),
        "Awaiting Status"
    )
)</f>
        <v>Extracted</v>
      </c>
      <c r="G832" s="45" t="s">
        <v>92</v>
      </c>
      <c r="H832" s="8" t="str" cm="1">
        <f t="array" aca="1" ref="H832" ca="1">IF(
    G832="N",
    "",
    IF(
        COUNTIFS('4.Illumina'!E:E, B832, '4.Illumina'!R:R, "Y") &gt; 0,
        _xlfn.TEXTJOIN(", ", TRUE, IF(('4.Illumina'!E:E = B832) * ('4.Illumina'!R:R = "Y"), '4.Illumina'!D:D, "")),
        IF(
            COUNTIFS('4.Illumina'!E:E, B832, '4.Illumina'!Q:Q, "Y") &gt; 0,
            _xlfn.TEXTJOIN(", ", TRUE, IF(('4.Illumina'!E:E = B832) * ('4.Illumina'!Q:Q = "Y"), '4.Illumina'!D:D, "")),
            "Awaiting Status"
        )
    )
)</f>
        <v>Sequenced</v>
      </c>
      <c r="I832" s="181" t="s">
        <v>94</v>
      </c>
      <c r="J832" s="56" t="str" cm="1">
        <f t="array" aca="1" ref="J832" ca="1">IF(
    I832="N",
    "",
    IF(
        COUNTIFS('4.PacBio'!E:E, B832, '4.PacBio'!W:W, "Y") &gt; 0,
        _xlfn.TEXTJOIN(", ", TRUE, IF(('4.PacBio'!E:E = B832) * ('4.PacBio'!W:W = "Y"), '4.PacBio'!D:D, "")),
        IF(
            COUNTIFS('4.PacBio'!E:E, B832, '4.PacBio'!V:V, "Y") &gt; 0,
            _xlfn.TEXTJOIN(", ", TRUE, IF(('4.PacBio'!E:E = B832) * ('4.PacBio'!V:V = "Y"), '4.PacBio'!D:D, "")),
            "Awaiting Status"
        )
    )
)</f>
        <v/>
      </c>
      <c r="K832" s="181" t="s">
        <v>94</v>
      </c>
      <c r="L832" s="8" t="str" cm="1">
        <f t="array" aca="1" ref="L832" ca="1">IF(
    K832="N",
    "",
    IF(
        COUNTIFS('4.HiCLibrary'!E:E, B832, '4.HiCLibrary'!V:V, "Y") &gt; 0,
        _xlfn.TEXTJOIN(", ", TRUE, IF(('4.HiCLibrary'!E:E = B832) * ('4.HiCLibrary'!V:V = "Y"), '4.HiCLibrary'!D:D, "")),
        IF(
            COUNTIFS('4.HiCLibrary'!E:E, B832, '4.HiCLibrary'!U:U, "Y") &gt; 0,
            _xlfn.TEXTJOIN(", ", TRUE, IF(('4.HiCLibrary'!E:E = B832) * ('4.HiCLibrary'!U:U = "Y"), '4.HiCLibrary'!D:D, "")),
            "Awaiting Status"
        )
    )
)</f>
        <v/>
      </c>
      <c r="M832" s="181" t="s">
        <v>94</v>
      </c>
      <c r="N832" s="56" t="str" cm="1">
        <f t="array" aca="1" ref="N832" ca="1">IF(
    M832="N",
    "",
    IF(
        COUNTIFS('4.ONT'!E:E, B832, '4.ONT'!Q:Q, "Y") &gt; 0,
        _xlfn.TEXTJOIN(", ", TRUE, IF(('4.ONT'!E:E = B832) * ('4.ONT'!Q:Q = "Y"), '4.ONT'!D:D, "")),
        IF(
            COUNTIFS('4.ONT'!E:E, B832, '4.ONT'!P:P, "Y") &gt; 0,
            _xlfn.TEXTJOIN(", ", TRUE, IF(('4.ONT'!E:E = B832) * ('4.ONT'!P:P = "Y"), '4.ONT'!D:D, "")),
            "Awaiting Status"
        )
    )
)</f>
        <v/>
      </c>
      <c r="O832" s="181" t="s">
        <v>94</v>
      </c>
      <c r="P832" s="60" t="str" cm="1">
        <f t="array" aca="1" ref="P832" ca="1">IF(
    O832="N",
    "",
    IF(
        COUNTIFS('3.RNAExtractions'!E:E, B832, '3.RNAExtractions'!Z:Z, "Y") &gt; 0,
        _xlfn.TEXTJOIN(", ", TRUE, IF(('3.RNAExtractions'!E:E = B832) * ('3.RNAExtractions'!Z:Z = "Y"), '3.RNAExtractions'!D:D, "")),
        IF(
            COUNTIFS('3.RNAExtractions'!E:E, B832, '3.RNAExtractions'!Y:Y, "Y") &gt; 0,
            _xlfn.TEXTJOIN(", ", TRUE, IF(('3.RNAExtractions'!E:E = B832) * ('3.RNAExtractions'!Y:Y = "Y"), '3.RNAExtractions'!D:D, "")),
            "Awaiting Status"
        )
    )
)</f>
        <v/>
      </c>
      <c r="Q832" s="26" t="s">
        <v>94</v>
      </c>
      <c r="R832" s="60" t="str" cm="1">
        <f t="array" aca="1" ref="R832" ca="1">IF(
    Q832="N",
    "",
    IF(
        COUNTIFS('4.RNAIllumina'!E:E, B832, '4.RNAIllumina'!Y:Y, "Y") &gt; 0,
        _xlfn.TEXTJOIN(", ", TRUE, IF(('4.RNAIllumina'!E:E = B832) * ('4.RNAIllumina'!Y:Y = "Y"), '4.RNAIllumina'!D:D, "")),
        IF(
            COUNTIFS('4.RNAIllumina'!E:E, B832, '4.RNAIllumina'!X:X, "Y") &gt; 0,
            _xlfn.TEXTJOIN(", ", TRUE, IF(('4.RNAIllumina'!E:E = B832) * ('4.RNAIllumina'!X:X = "Y"), '4.RNAIllumina'!D:D, "")),
            "Awaiting Status"
        )
    )
)</f>
        <v/>
      </c>
      <c r="T832" s="6" t="str">
        <f ca="1">VLOOKUP($B832,'1.MetaData'!$B:$H,2,FALSE)</f>
        <v>F12</v>
      </c>
      <c r="U832" s="7" t="str">
        <f ca="1">VLOOKUP($B832,'1.MetaData'!$B:$H,3,FALSE)</f>
        <v>Seriola lalandi</v>
      </c>
      <c r="V832" s="7" t="str">
        <f ca="1">VLOOKUP($B832,'1.MetaData'!$B:$H,4,FALSE)</f>
        <v>Yellowtail king fish</v>
      </c>
      <c r="W832" s="6" t="str">
        <f ca="1">VLOOKUP($B832,'1.MetaData'!$B:$H,5,FALSE)</f>
        <v>Paige Maroni (&amp; MUDSRC team), paige.maroni@uwa.edu.au</v>
      </c>
      <c r="X832" s="6" t="str">
        <f ca="1">VLOOKUP($B832,'1.MetaData'!$B:$H,6,FALSE)</f>
        <v>Paige Maroni, paige.maroni@uwa.edu.au, MUDSRC</v>
      </c>
      <c r="Z832"/>
    </row>
    <row r="833" spans="1:26" hidden="1" x14ac:dyDescent="0.25">
      <c r="A833" s="17">
        <v>832</v>
      </c>
      <c r="B833" s="3" t="str">
        <f t="shared" ca="1" si="15"/>
        <v>OG832</v>
      </c>
      <c r="C833" s="219" t="s">
        <v>93</v>
      </c>
      <c r="D833" s="4">
        <f ca="1">COUNTIF('2.Tissue'!C:C,B833)</f>
        <v>4</v>
      </c>
      <c r="E833" s="4">
        <f ca="1">COUNTIFS('3.DNAExtractions'!$E:$E,$B833,'3.DNAExtractions'!$D:$D,E$1)</f>
        <v>1</v>
      </c>
      <c r="F833" s="2" t="str" cm="1">
        <f t="array" aca="1" ref="F833" ca="1">IF(
    COUNTIFS('3.DNAExtractions'!E:E, B833, '3.DNAExtractions'!Y:Y, "Y") &gt; 0,
    _xlfn.TEXTJOIN(", ", TRUE, IF(('3.DNAExtractions'!E:E = B833) * ('3.DNAExtractions'!Y:Y = "Y"), '3.DNAExtractions'!D:D, "")),
    IF(
        COUNTIFS('3.DNAExtractions'!E:E, B833, '3.DNAExtractions'!X:X, "Y") &gt; 0,
        _xlfn.TEXTJOIN(", ", TRUE, IF(('3.DNAExtractions'!E:E = B833) * ('3.DNAExtractions'!X:X = "Y"), '3.DNAExtractions'!D:D, "")),
        "Awaiting Status"
    )
)</f>
        <v>Extracted</v>
      </c>
      <c r="G833" s="45" t="s">
        <v>92</v>
      </c>
      <c r="H833" s="8" t="str" cm="1">
        <f t="array" aca="1" ref="H833" ca="1">IF(
    G833="N",
    "",
    IF(
        COUNTIFS('4.Illumina'!E:E, B833, '4.Illumina'!R:R, "Y") &gt; 0,
        _xlfn.TEXTJOIN(", ", TRUE, IF(('4.Illumina'!E:E = B833) * ('4.Illumina'!R:R = "Y"), '4.Illumina'!D:D, "")),
        IF(
            COUNTIFS('4.Illumina'!E:E, B833, '4.Illumina'!Q:Q, "Y") &gt; 0,
            _xlfn.TEXTJOIN(", ", TRUE, IF(('4.Illumina'!E:E = B833) * ('4.Illumina'!Q:Q = "Y"), '4.Illumina'!D:D, "")),
            "Awaiting Status"
        )
    )
)</f>
        <v>Sequenced</v>
      </c>
      <c r="I833" s="181" t="s">
        <v>94</v>
      </c>
      <c r="J833" s="56" t="str" cm="1">
        <f t="array" aca="1" ref="J833" ca="1">IF(
    I833="N",
    "",
    IF(
        COUNTIFS('4.PacBio'!E:E, B833, '4.PacBio'!W:W, "Y") &gt; 0,
        _xlfn.TEXTJOIN(", ", TRUE, IF(('4.PacBio'!E:E = B833) * ('4.PacBio'!W:W = "Y"), '4.PacBio'!D:D, "")),
        IF(
            COUNTIFS('4.PacBio'!E:E, B833, '4.PacBio'!V:V, "Y") &gt; 0,
            _xlfn.TEXTJOIN(", ", TRUE, IF(('4.PacBio'!E:E = B833) * ('4.PacBio'!V:V = "Y"), '4.PacBio'!D:D, "")),
            "Awaiting Status"
        )
    )
)</f>
        <v/>
      </c>
      <c r="K833" s="181" t="s">
        <v>94</v>
      </c>
      <c r="L833" s="8" t="str" cm="1">
        <f t="array" aca="1" ref="L833" ca="1">IF(
    K833="N",
    "",
    IF(
        COUNTIFS('4.HiCLibrary'!E:E, B833, '4.HiCLibrary'!V:V, "Y") &gt; 0,
        _xlfn.TEXTJOIN(", ", TRUE, IF(('4.HiCLibrary'!E:E = B833) * ('4.HiCLibrary'!V:V = "Y"), '4.HiCLibrary'!D:D, "")),
        IF(
            COUNTIFS('4.HiCLibrary'!E:E, B833, '4.HiCLibrary'!U:U, "Y") &gt; 0,
            _xlfn.TEXTJOIN(", ", TRUE, IF(('4.HiCLibrary'!E:E = B833) * ('4.HiCLibrary'!U:U = "Y"), '4.HiCLibrary'!D:D, "")),
            "Awaiting Status"
        )
    )
)</f>
        <v/>
      </c>
      <c r="M833" s="181" t="s">
        <v>94</v>
      </c>
      <c r="N833" s="56" t="str" cm="1">
        <f t="array" aca="1" ref="N833" ca="1">IF(
    M833="N",
    "",
    IF(
        COUNTIFS('4.ONT'!E:E, B833, '4.ONT'!Q:Q, "Y") &gt; 0,
        _xlfn.TEXTJOIN(", ", TRUE, IF(('4.ONT'!E:E = B833) * ('4.ONT'!Q:Q = "Y"), '4.ONT'!D:D, "")),
        IF(
            COUNTIFS('4.ONT'!E:E, B833, '4.ONT'!P:P, "Y") &gt; 0,
            _xlfn.TEXTJOIN(", ", TRUE, IF(('4.ONT'!E:E = B833) * ('4.ONT'!P:P = "Y"), '4.ONT'!D:D, "")),
            "Awaiting Status"
        )
    )
)</f>
        <v/>
      </c>
      <c r="O833" s="181" t="s">
        <v>94</v>
      </c>
      <c r="P833" s="60" t="str" cm="1">
        <f t="array" aca="1" ref="P833" ca="1">IF(
    O833="N",
    "",
    IF(
        COUNTIFS('3.RNAExtractions'!E:E, B833, '3.RNAExtractions'!Z:Z, "Y") &gt; 0,
        _xlfn.TEXTJOIN(", ", TRUE, IF(('3.RNAExtractions'!E:E = B833) * ('3.RNAExtractions'!Z:Z = "Y"), '3.RNAExtractions'!D:D, "")),
        IF(
            COUNTIFS('3.RNAExtractions'!E:E, B833, '3.RNAExtractions'!Y:Y, "Y") &gt; 0,
            _xlfn.TEXTJOIN(", ", TRUE, IF(('3.RNAExtractions'!E:E = B833) * ('3.RNAExtractions'!Y:Y = "Y"), '3.RNAExtractions'!D:D, "")),
            "Awaiting Status"
        )
    )
)</f>
        <v/>
      </c>
      <c r="Q833" s="26" t="s">
        <v>94</v>
      </c>
      <c r="R833" s="60" t="str" cm="1">
        <f t="array" aca="1" ref="R833" ca="1">IF(
    Q833="N",
    "",
    IF(
        COUNTIFS('4.RNAIllumina'!E:E, B833, '4.RNAIllumina'!Y:Y, "Y") &gt; 0,
        _xlfn.TEXTJOIN(", ", TRUE, IF(('4.RNAIllumina'!E:E = B833) * ('4.RNAIllumina'!Y:Y = "Y"), '4.RNAIllumina'!D:D, "")),
        IF(
            COUNTIFS('4.RNAIllumina'!E:E, B833, '4.RNAIllumina'!X:X, "Y") &gt; 0,
            _xlfn.TEXTJOIN(", ", TRUE, IF(('4.RNAIllumina'!E:E = B833) * ('4.RNAIllumina'!X:X = "Y"), '4.RNAIllumina'!D:D, "")),
            "Awaiting Status"
        )
    )
)</f>
        <v/>
      </c>
      <c r="T833" s="6" t="str">
        <f ca="1">VLOOKUP($B833,'1.MetaData'!$B:$H,2,FALSE)</f>
        <v>F13</v>
      </c>
      <c r="U833" s="7" t="str">
        <f ca="1">VLOOKUP($B833,'1.MetaData'!$B:$H,3,FALSE)</f>
        <v>Lethrinus miniatus</v>
      </c>
      <c r="V833" s="7" t="str">
        <f ca="1">VLOOKUP($B833,'1.MetaData'!$B:$H,4,FALSE)</f>
        <v>Red throat emperor</v>
      </c>
      <c r="W833" s="6" t="str">
        <f ca="1">VLOOKUP($B833,'1.MetaData'!$B:$H,5,FALSE)</f>
        <v>Paige Maroni (&amp; MUDSRC team), paige.maroni@uwa.edu.au</v>
      </c>
      <c r="X833" s="6" t="str">
        <f ca="1">VLOOKUP($B833,'1.MetaData'!$B:$H,6,FALSE)</f>
        <v>Paige Maroni, paige.maroni@uwa.edu.au, MUDSRC</v>
      </c>
      <c r="Z833"/>
    </row>
    <row r="834" spans="1:26" hidden="1" x14ac:dyDescent="0.25">
      <c r="A834" s="17">
        <v>833</v>
      </c>
      <c r="B834" s="3" t="str">
        <f t="shared" ca="1" si="15"/>
        <v>OG833</v>
      </c>
      <c r="C834" s="219" t="s">
        <v>93</v>
      </c>
      <c r="D834" s="4">
        <f ca="1">COUNTIF('2.Tissue'!C:C,B834)</f>
        <v>4</v>
      </c>
      <c r="E834" s="4">
        <f ca="1">COUNTIFS('3.DNAExtractions'!$E:$E,$B834,'3.DNAExtractions'!$D:$D,E$1)</f>
        <v>1</v>
      </c>
      <c r="F834" s="2" t="str" cm="1">
        <f t="array" aca="1" ref="F834" ca="1">IF(
    COUNTIFS('3.DNAExtractions'!E:E, B834, '3.DNAExtractions'!Y:Y, "Y") &gt; 0,
    _xlfn.TEXTJOIN(", ", TRUE, IF(('3.DNAExtractions'!E:E = B834) * ('3.DNAExtractions'!Y:Y = "Y"), '3.DNAExtractions'!D:D, "")),
    IF(
        COUNTIFS('3.DNAExtractions'!E:E, B834, '3.DNAExtractions'!X:X, "Y") &gt; 0,
        _xlfn.TEXTJOIN(", ", TRUE, IF(('3.DNAExtractions'!E:E = B834) * ('3.DNAExtractions'!X:X = "Y"), '3.DNAExtractions'!D:D, "")),
        "Awaiting Status"
    )
)</f>
        <v>Extracted</v>
      </c>
      <c r="G834" s="45" t="s">
        <v>92</v>
      </c>
      <c r="H834" s="8" t="str" cm="1">
        <f t="array" aca="1" ref="H834" ca="1">IF(
    G834="N",
    "",
    IF(
        COUNTIFS('4.Illumina'!E:E, B834, '4.Illumina'!R:R, "Y") &gt; 0,
        _xlfn.TEXTJOIN(", ", TRUE, IF(('4.Illumina'!E:E = B834) * ('4.Illumina'!R:R = "Y"), '4.Illumina'!D:D, "")),
        IF(
            COUNTIFS('4.Illumina'!E:E, B834, '4.Illumina'!Q:Q, "Y") &gt; 0,
            _xlfn.TEXTJOIN(", ", TRUE, IF(('4.Illumina'!E:E = B834) * ('4.Illumina'!Q:Q = "Y"), '4.Illumina'!D:D, "")),
            "Awaiting Status"
        )
    )
)</f>
        <v>Sequenced</v>
      </c>
      <c r="I834" s="181" t="s">
        <v>94</v>
      </c>
      <c r="J834" s="56" t="str" cm="1">
        <f t="array" aca="1" ref="J834" ca="1">IF(
    I834="N",
    "",
    IF(
        COUNTIFS('4.PacBio'!E:E, B834, '4.PacBio'!W:W, "Y") &gt; 0,
        _xlfn.TEXTJOIN(", ", TRUE, IF(('4.PacBio'!E:E = B834) * ('4.PacBio'!W:W = "Y"), '4.PacBio'!D:D, "")),
        IF(
            COUNTIFS('4.PacBio'!E:E, B834, '4.PacBio'!V:V, "Y") &gt; 0,
            _xlfn.TEXTJOIN(", ", TRUE, IF(('4.PacBio'!E:E = B834) * ('4.PacBio'!V:V = "Y"), '4.PacBio'!D:D, "")),
            "Awaiting Status"
        )
    )
)</f>
        <v/>
      </c>
      <c r="K834" s="181" t="s">
        <v>94</v>
      </c>
      <c r="L834" s="8" t="str" cm="1">
        <f t="array" aca="1" ref="L834" ca="1">IF(
    K834="N",
    "",
    IF(
        COUNTIFS('4.HiCLibrary'!E:E, B834, '4.HiCLibrary'!V:V, "Y") &gt; 0,
        _xlfn.TEXTJOIN(", ", TRUE, IF(('4.HiCLibrary'!E:E = B834) * ('4.HiCLibrary'!V:V = "Y"), '4.HiCLibrary'!D:D, "")),
        IF(
            COUNTIFS('4.HiCLibrary'!E:E, B834, '4.HiCLibrary'!U:U, "Y") &gt; 0,
            _xlfn.TEXTJOIN(", ", TRUE, IF(('4.HiCLibrary'!E:E = B834) * ('4.HiCLibrary'!U:U = "Y"), '4.HiCLibrary'!D:D, "")),
            "Awaiting Status"
        )
    )
)</f>
        <v/>
      </c>
      <c r="M834" s="181" t="s">
        <v>94</v>
      </c>
      <c r="N834" s="56" t="str" cm="1">
        <f t="array" aca="1" ref="N834" ca="1">IF(
    M834="N",
    "",
    IF(
        COUNTIFS('4.ONT'!E:E, B834, '4.ONT'!Q:Q, "Y") &gt; 0,
        _xlfn.TEXTJOIN(", ", TRUE, IF(('4.ONT'!E:E = B834) * ('4.ONT'!Q:Q = "Y"), '4.ONT'!D:D, "")),
        IF(
            COUNTIFS('4.ONT'!E:E, B834, '4.ONT'!P:P, "Y") &gt; 0,
            _xlfn.TEXTJOIN(", ", TRUE, IF(('4.ONT'!E:E = B834) * ('4.ONT'!P:P = "Y"), '4.ONT'!D:D, "")),
            "Awaiting Status"
        )
    )
)</f>
        <v/>
      </c>
      <c r="O834" s="181" t="s">
        <v>94</v>
      </c>
      <c r="P834" s="60" t="str" cm="1">
        <f t="array" aca="1" ref="P834" ca="1">IF(
    O834="N",
    "",
    IF(
        COUNTIFS('3.RNAExtractions'!E:E, B834, '3.RNAExtractions'!Z:Z, "Y") &gt; 0,
        _xlfn.TEXTJOIN(", ", TRUE, IF(('3.RNAExtractions'!E:E = B834) * ('3.RNAExtractions'!Z:Z = "Y"), '3.RNAExtractions'!D:D, "")),
        IF(
            COUNTIFS('3.RNAExtractions'!E:E, B834, '3.RNAExtractions'!Y:Y, "Y") &gt; 0,
            _xlfn.TEXTJOIN(", ", TRUE, IF(('3.RNAExtractions'!E:E = B834) * ('3.RNAExtractions'!Y:Y = "Y"), '3.RNAExtractions'!D:D, "")),
            "Awaiting Status"
        )
    )
)</f>
        <v/>
      </c>
      <c r="Q834" s="26" t="s">
        <v>94</v>
      </c>
      <c r="R834" s="60" t="str" cm="1">
        <f t="array" aca="1" ref="R834" ca="1">IF(
    Q834="N",
    "",
    IF(
        COUNTIFS('4.RNAIllumina'!E:E, B834, '4.RNAIllumina'!Y:Y, "Y") &gt; 0,
        _xlfn.TEXTJOIN(", ", TRUE, IF(('4.RNAIllumina'!E:E = B834) * ('4.RNAIllumina'!Y:Y = "Y"), '4.RNAIllumina'!D:D, "")),
        IF(
            COUNTIFS('4.RNAIllumina'!E:E, B834, '4.RNAIllumina'!X:X, "Y") &gt; 0,
            _xlfn.TEXTJOIN(", ", TRUE, IF(('4.RNAIllumina'!E:E = B834) * ('4.RNAIllumina'!X:X = "Y"), '4.RNAIllumina'!D:D, "")),
            "Awaiting Status"
        )
    )
)</f>
        <v/>
      </c>
      <c r="T834" s="6" t="str">
        <f ca="1">VLOOKUP($B834,'1.MetaData'!$B:$H,2,FALSE)</f>
        <v>F14</v>
      </c>
      <c r="U834" s="7" t="str">
        <f ca="1">VLOOKUP($B834,'1.MetaData'!$B:$H,3,FALSE)</f>
        <v>Bodianus bilunulatus</v>
      </c>
      <c r="V834" s="7" t="str">
        <f ca="1">VLOOKUP($B834,'1.MetaData'!$B:$H,4,FALSE)</f>
        <v>Saddle back pigfish</v>
      </c>
      <c r="W834" s="6" t="str">
        <f ca="1">VLOOKUP($B834,'1.MetaData'!$B:$H,5,FALSE)</f>
        <v>Paige Maroni (&amp; MUDSRC team), paige.maroni@uwa.edu.au</v>
      </c>
      <c r="X834" s="6" t="str">
        <f ca="1">VLOOKUP($B834,'1.MetaData'!$B:$H,6,FALSE)</f>
        <v>Paige Maroni, paige.maroni@uwa.edu.au, MUDSRC</v>
      </c>
      <c r="Z834"/>
    </row>
    <row r="835" spans="1:26" x14ac:dyDescent="0.25">
      <c r="A835" s="17">
        <v>834</v>
      </c>
      <c r="B835" s="3" t="str">
        <f t="shared" ca="1" si="15"/>
        <v>OG834</v>
      </c>
      <c r="C835" s="219" t="s">
        <v>106</v>
      </c>
      <c r="D835" s="4">
        <f ca="1">COUNTIF('2.Tissue'!C:C,B835)</f>
        <v>4</v>
      </c>
      <c r="E835" s="4">
        <f ca="1">COUNTIFS('3.DNAExtractions'!$E:$E,$B835,'3.DNAExtractions'!$D:$D,E$1)</f>
        <v>2</v>
      </c>
      <c r="F835" s="2" t="str" cm="1">
        <f t="array" aca="1" ref="F835" ca="1">IF(
    COUNTIFS('3.DNAExtractions'!E:E, B835, '3.DNAExtractions'!Y:Y, "Y") &gt; 0,
    _xlfn.TEXTJOIN(", ", TRUE, IF(('3.DNAExtractions'!E:E = B835) * ('3.DNAExtractions'!Y:Y = "Y"), '3.DNAExtractions'!D:D, "")),
    IF(
        COUNTIFS('3.DNAExtractions'!E:E, B835, '3.DNAExtractions'!X:X, "Y") &gt; 0,
        _xlfn.TEXTJOIN(", ", TRUE, IF(('3.DNAExtractions'!E:E = B835) * ('3.DNAExtractions'!X:X = "Y"), '3.DNAExtractions'!D:D, "")),
        "Awaiting Status"
    )
)</f>
        <v>Extracted</v>
      </c>
      <c r="G835" s="45" t="s">
        <v>94</v>
      </c>
      <c r="H835" s="8" t="str" cm="1">
        <f t="array" aca="1" ref="H835" ca="1">IF(
    G835="N",
    "",
    IF(
        COUNTIFS('4.Illumina'!E:E, B835, '4.Illumina'!R:R, "Y") &gt; 0,
        _xlfn.TEXTJOIN(", ", TRUE, IF(('4.Illumina'!E:E = B835) * ('4.Illumina'!R:R = "Y"), '4.Illumina'!D:D, "")),
        IF(
            COUNTIFS('4.Illumina'!E:E, B835, '4.Illumina'!Q:Q, "Y") &gt; 0,
            _xlfn.TEXTJOIN(", ", TRUE, IF(('4.Illumina'!E:E = B835) * ('4.Illumina'!Q:Q = "Y"), '4.Illumina'!D:D, "")),
            "Awaiting Status"
        )
    )
)</f>
        <v/>
      </c>
      <c r="I835" s="26" t="s">
        <v>92</v>
      </c>
      <c r="J835" s="56" t="str" cm="1">
        <f t="array" aca="1" ref="J835" ca="1">IF(
    I835="N",
    "",
    IF(
        COUNTIFS('4.PacBio'!E:E, B835, '4.PacBio'!W:W, "Y") &gt; 0,
        _xlfn.TEXTJOIN(", ", TRUE, IF(('4.PacBio'!E:E = B835) * ('4.PacBio'!W:W = "Y"), '4.PacBio'!D:D, "")),
        IF(
            COUNTIFS('4.PacBio'!E:E, B835, '4.PacBio'!V:V, "Y") &gt; 0,
            _xlfn.TEXTJOIN(", ", TRUE, IF(('4.PacBio'!E:E = B835) * ('4.PacBio'!V:V = "Y"), '4.PacBio'!D:D, "")),
            "Awaiting Status"
        )
    )
)</f>
        <v>Sequenced</v>
      </c>
      <c r="K835" s="26" t="s">
        <v>92</v>
      </c>
      <c r="L835" s="8" t="str" cm="1">
        <f t="array" aca="1" ref="L835" ca="1">IF(
    K835="N",
    "",
    IF(
        COUNTIFS('4.HiCLibrary'!E:E, B835, '4.HiCLibrary'!V:V, "Y") &gt; 0,
        _xlfn.TEXTJOIN(", ", TRUE, IF(('4.HiCLibrary'!E:E = B835) * ('4.HiCLibrary'!V:V = "Y"), '4.HiCLibrary'!D:D, "")),
        IF(
            COUNTIFS('4.HiCLibrary'!E:E, B835, '4.HiCLibrary'!U:U, "Y") &gt; 0,
            _xlfn.TEXTJOIN(", ", TRUE, IF(('4.HiCLibrary'!E:E = B835) * ('4.HiCLibrary'!U:U = "Y"), '4.HiCLibrary'!D:D, "")),
            "Awaiting Status"
        )
    )
)</f>
        <v>Awaiting Status</v>
      </c>
      <c r="M835" s="47"/>
      <c r="N835" s="56" t="str" cm="1">
        <f t="array" aca="1" ref="N835" ca="1">IF(
    M835="N",
    "",
    IF(
        COUNTIFS('4.ONT'!E:E, B835, '4.ONT'!Q:Q, "Y") &gt; 0,
        _xlfn.TEXTJOIN(", ", TRUE, IF(('4.ONT'!E:E = B835) * ('4.ONT'!Q:Q = "Y"), '4.ONT'!D:D, "")),
        IF(
            COUNTIFS('4.ONT'!E:E, B835, '4.ONT'!P:P, "Y") &gt; 0,
            _xlfn.TEXTJOIN(", ", TRUE, IF(('4.ONT'!E:E = B835) * ('4.ONT'!P:P = "Y"), '4.ONT'!D:D, "")),
            "Awaiting Status"
        )
    )
)</f>
        <v>Awaiting Status</v>
      </c>
      <c r="O835" s="26" t="s">
        <v>92</v>
      </c>
      <c r="P835" s="60" t="str" cm="1">
        <f t="array" aca="1" ref="P835" ca="1">IF(
    O835="N",
    "",
    IF(
        COUNTIFS('3.RNAExtractions'!E:E, B835, '3.RNAExtractions'!Z:Z, "Y") &gt; 0,
        _xlfn.TEXTJOIN(", ", TRUE, IF(('3.RNAExtractions'!E:E = B835) * ('3.RNAExtractions'!Z:Z = "Y"), '3.RNAExtractions'!D:D, "")),
        IF(
            COUNTIFS('3.RNAExtractions'!E:E, B835, '3.RNAExtractions'!Y:Y, "Y") &gt; 0,
            _xlfn.TEXTJOIN(", ", TRUE, IF(('3.RNAExtractions'!E:E = B835) * ('3.RNAExtractions'!Y:Y = "Y"), '3.RNAExtractions'!D:D, "")),
            "Awaiting Status"
        )
    )
)</f>
        <v>Awaiting Status</v>
      </c>
      <c r="Q835" s="26" t="s">
        <v>92</v>
      </c>
      <c r="R835" s="60" t="str" cm="1">
        <f t="array" aca="1" ref="R835" ca="1">IF(
    Q835="N",
    "",
    IF(
        COUNTIFS('4.RNAIllumina'!E:E, B835, '4.RNAIllumina'!Y:Y, "Y") &gt; 0,
        _xlfn.TEXTJOIN(", ", TRUE, IF(('4.RNAIllumina'!E:E = B835) * ('4.RNAIllumina'!Y:Y = "Y"), '4.RNAIllumina'!D:D, "")),
        IF(
            COUNTIFS('4.RNAIllumina'!E:E, B835, '4.RNAIllumina'!X:X, "Y") &gt; 0,
            _xlfn.TEXTJOIN(", ", TRUE, IF(('4.RNAIllumina'!E:E = B835) * ('4.RNAIllumina'!X:X = "Y"), '4.RNAIllumina'!D:D, "")),
            "Awaiting Status"
        )
    )
)</f>
        <v>Awaiting Status</v>
      </c>
      <c r="T835" s="6" t="str">
        <f ca="1">VLOOKUP($B835,'1.MetaData'!$B:$H,2,FALSE)</f>
        <v>F15</v>
      </c>
      <c r="U835" s="7" t="str">
        <f ca="1">VLOOKUP($B835,'1.MetaData'!$B:$H,3,FALSE)</f>
        <v>Scorpaena sumptuosa</v>
      </c>
      <c r="V835" s="7" t="str">
        <f ca="1">VLOOKUP($B835,'1.MetaData'!$B:$H,4,FALSE)</f>
        <v>Western red scorpionfish</v>
      </c>
      <c r="W835" s="6" t="str">
        <f ca="1">VLOOKUP($B835,'1.MetaData'!$B:$H,5,FALSE)</f>
        <v>Paige Maroni (&amp; MUDSRC team), paige.maroni@uwa.edu.au</v>
      </c>
      <c r="X835" s="6" t="str">
        <f ca="1">VLOOKUP($B835,'1.MetaData'!$B:$H,6,FALSE)</f>
        <v>Paige Maroni, paige.maroni@uwa.edu.au, MUDSRC</v>
      </c>
      <c r="Z835"/>
    </row>
    <row r="836" spans="1:26" hidden="1" x14ac:dyDescent="0.25">
      <c r="A836" s="17">
        <v>835</v>
      </c>
      <c r="B836" s="3" t="str">
        <f t="shared" ca="1" si="15"/>
        <v>OG835</v>
      </c>
      <c r="C836" s="219" t="s">
        <v>111</v>
      </c>
      <c r="D836" s="4">
        <f ca="1">COUNTIF('2.Tissue'!C:C,B836)</f>
        <v>6</v>
      </c>
      <c r="E836" s="4">
        <f ca="1">COUNTIFS('3.DNAExtractions'!$E:$E,$B836,'3.DNAExtractions'!$D:$D,E$1)</f>
        <v>0</v>
      </c>
      <c r="F836" s="2" t="str" cm="1">
        <f t="array" aca="1" ref="F836" ca="1">IF(
    COUNTIFS('3.DNAExtractions'!E:E, B836, '3.DNAExtractions'!Y:Y, "Y") &gt; 0,
    _xlfn.TEXTJOIN(", ", TRUE, IF(('3.DNAExtractions'!E:E = B836) * ('3.DNAExtractions'!Y:Y = "Y"), '3.DNAExtractions'!D:D, "")),
    IF(
        COUNTIFS('3.DNAExtractions'!E:E, B836, '3.DNAExtractions'!X:X, "Y") &gt; 0,
        _xlfn.TEXTJOIN(", ", TRUE, IF(('3.DNAExtractions'!E:E = B836) * ('3.DNAExtractions'!X:X = "Y"), '3.DNAExtractions'!D:D, "")),
        "Awaiting Status"
    )
)</f>
        <v>Awaiting Status</v>
      </c>
      <c r="G836" s="45"/>
      <c r="H836" s="8" t="str" cm="1">
        <f t="array" aca="1" ref="H836" ca="1">IF(
    G836="N",
    "",
    IF(
        COUNTIFS('4.Illumina'!E:E, B836, '4.Illumina'!R:R, "Y") &gt; 0,
        _xlfn.TEXTJOIN(", ", TRUE, IF(('4.Illumina'!E:E = B836) * ('4.Illumina'!R:R = "Y"), '4.Illumina'!D:D, "")),
        IF(
            COUNTIFS('4.Illumina'!E:E, B836, '4.Illumina'!Q:Q, "Y") &gt; 0,
            _xlfn.TEXTJOIN(", ", TRUE, IF(('4.Illumina'!E:E = B836) * ('4.Illumina'!Q:Q = "Y"), '4.Illumina'!D:D, "")),
            "Awaiting Status"
        )
    )
)</f>
        <v>Awaiting Status</v>
      </c>
      <c r="J836" s="56" t="str" cm="1">
        <f t="array" aca="1" ref="J836" ca="1">IF(
    I836="N",
    "",
    IF(
        COUNTIFS('4.PacBio'!E:E, B836, '4.PacBio'!W:W, "Y") &gt; 0,
        _xlfn.TEXTJOIN(", ", TRUE, IF(('4.PacBio'!E:E = B836) * ('4.PacBio'!W:W = "Y"), '4.PacBio'!D:D, "")),
        IF(
            COUNTIFS('4.PacBio'!E:E, B836, '4.PacBio'!V:V, "Y") &gt; 0,
            _xlfn.TEXTJOIN(", ", TRUE, IF(('4.PacBio'!E:E = B836) * ('4.PacBio'!V:V = "Y"), '4.PacBio'!D:D, "")),
            "Awaiting Status"
        )
    )
)</f>
        <v>Awaiting Status</v>
      </c>
      <c r="L836" s="8" t="str" cm="1">
        <f t="array" aca="1" ref="L836" ca="1">IF(
    K836="N",
    "",
    IF(
        COUNTIFS('4.HiCLibrary'!E:E, B836, '4.HiCLibrary'!V:V, "Y") &gt; 0,
        _xlfn.TEXTJOIN(", ", TRUE, IF(('4.HiCLibrary'!E:E = B836) * ('4.HiCLibrary'!V:V = "Y"), '4.HiCLibrary'!D:D, "")),
        IF(
            COUNTIFS('4.HiCLibrary'!E:E, B836, '4.HiCLibrary'!U:U, "Y") &gt; 0,
            _xlfn.TEXTJOIN(", ", TRUE, IF(('4.HiCLibrary'!E:E = B836) * ('4.HiCLibrary'!U:U = "Y"), '4.HiCLibrary'!D:D, "")),
            "Awaiting Status"
        )
    )
)</f>
        <v>Awaiting Status</v>
      </c>
      <c r="M836" s="47"/>
      <c r="N836" s="56" t="str" cm="1">
        <f t="array" aca="1" ref="N836" ca="1">IF(
    M836="N",
    "",
    IF(
        COUNTIFS('4.ONT'!E:E, B836, '4.ONT'!Q:Q, "Y") &gt; 0,
        _xlfn.TEXTJOIN(", ", TRUE, IF(('4.ONT'!E:E = B836) * ('4.ONT'!Q:Q = "Y"), '4.ONT'!D:D, "")),
        IF(
            COUNTIFS('4.ONT'!E:E, B836, '4.ONT'!P:P, "Y") &gt; 0,
            _xlfn.TEXTJOIN(", ", TRUE, IF(('4.ONT'!E:E = B836) * ('4.ONT'!P:P = "Y"), '4.ONT'!D:D, "")),
            "Awaiting Status"
        )
    )
)</f>
        <v>Awaiting Status</v>
      </c>
      <c r="O836" s="60"/>
      <c r="P836" s="60" t="str" cm="1">
        <f t="array" aca="1" ref="P836" ca="1">IF(
    O836="N",
    "",
    IF(
        COUNTIFS('3.RNAExtractions'!E:E, B836, '3.RNAExtractions'!Z:Z, "Y") &gt; 0,
        _xlfn.TEXTJOIN(", ", TRUE, IF(('3.RNAExtractions'!E:E = B836) * ('3.RNAExtractions'!Z:Z = "Y"), '3.RNAExtractions'!D:D, "")),
        IF(
            COUNTIFS('3.RNAExtractions'!E:E, B836, '3.RNAExtractions'!Y:Y, "Y") &gt; 0,
            _xlfn.TEXTJOIN(", ", TRUE, IF(('3.RNAExtractions'!E:E = B836) * ('3.RNAExtractions'!Y:Y = "Y"), '3.RNAExtractions'!D:D, "")),
            "Awaiting Status"
        )
    )
)</f>
        <v>Awaiting Status</v>
      </c>
      <c r="Q836" s="60"/>
      <c r="R836" s="60" t="str" cm="1">
        <f t="array" aca="1" ref="R836" ca="1">IF(
    Q836="N",
    "",
    IF(
        COUNTIFS('4.RNAIllumina'!E:E, B836, '4.RNAIllumina'!Y:Y, "Y") &gt; 0,
        _xlfn.TEXTJOIN(", ", TRUE, IF(('4.RNAIllumina'!E:E = B836) * ('4.RNAIllumina'!Y:Y = "Y"), '4.RNAIllumina'!D:D, "")),
        IF(
            COUNTIFS('4.RNAIllumina'!E:E, B836, '4.RNAIllumina'!X:X, "Y") &gt; 0,
            _xlfn.TEXTJOIN(", ", TRUE, IF(('4.RNAIllumina'!E:E = B836) * ('4.RNAIllumina'!X:X = "Y"), '4.RNAIllumina'!D:D, "")),
            "Awaiting Status"
        )
    )
)</f>
        <v>Awaiting Status</v>
      </c>
      <c r="T836" s="6" t="str">
        <f ca="1">VLOOKUP($B836,'1.MetaData'!$B:$H,2,FALSE)</f>
        <v>EX24_NS_1_B1, EX24_NS_1_B2, EX24_NS_1_B3, EX24_NS_1_RNA, EX24_NS_1_BW</v>
      </c>
      <c r="U836" s="7" t="str">
        <f ca="1">VLOOKUP($B836,'1.MetaData'!$B:$H,3,FALSE)</f>
        <v>Carcharhinus cautus</v>
      </c>
      <c r="V836" s="7" t="str">
        <f ca="1">VLOOKUP($B836,'1.MetaData'!$B:$H,4,FALSE)</f>
        <v>Nervous shark</v>
      </c>
      <c r="W836" s="6" t="str">
        <f ca="1">VLOOKUP($B836,'1.MetaData'!$B:$H,5,FALSE)</f>
        <v>Karissa Lear, Murchoch Uni</v>
      </c>
      <c r="X836" s="6" t="str">
        <f ca="1">VLOOKUP($B836,'1.MetaData'!$B:$H,6,FALSE)</f>
        <v>Karissa Lear; k.lear@murdoch.edu.au; Murdoch University</v>
      </c>
      <c r="Z836"/>
    </row>
    <row r="837" spans="1:26" x14ac:dyDescent="0.25">
      <c r="A837" s="17">
        <v>836</v>
      </c>
      <c r="B837" s="3" t="str">
        <f t="shared" ca="1" si="15"/>
        <v>OG836</v>
      </c>
      <c r="C837" s="219" t="s">
        <v>91</v>
      </c>
      <c r="D837" s="4">
        <f ca="1">COUNTIF('2.Tissue'!C:C,B837)</f>
        <v>8</v>
      </c>
      <c r="E837" s="4">
        <f ca="1">COUNTIFS('3.DNAExtractions'!$E:$E,$B837,'3.DNAExtractions'!$D:$D,E$1)</f>
        <v>3</v>
      </c>
      <c r="F837" s="2" t="str" cm="1">
        <f t="array" aca="1" ref="F837" ca="1">IF(
    COUNTIFS('3.DNAExtractions'!E:E, B837, '3.DNAExtractions'!Y:Y, "Y") &gt; 0,
    _xlfn.TEXTJOIN(", ", TRUE, IF(('3.DNAExtractions'!E:E = B837) * ('3.DNAExtractions'!Y:Y = "Y"), '3.DNAExtractions'!D:D, "")),
    IF(
        COUNTIFS('3.DNAExtractions'!E:E, B837, '3.DNAExtractions'!X:X, "Y") &gt; 0,
        _xlfn.TEXTJOIN(", ", TRUE, IF(('3.DNAExtractions'!E:E = B837) * ('3.DNAExtractions'!X:X = "Y"), '3.DNAExtractions'!D:D, "")),
        "Awaiting Status"
    )
)</f>
        <v>Extracted</v>
      </c>
      <c r="G837" s="45" t="s">
        <v>94</v>
      </c>
      <c r="H837" s="8" t="str" cm="1">
        <f t="array" aca="1" ref="H837" ca="1">IF(
    G837="N",
    "",
    IF(
        COUNTIFS('4.Illumina'!E:E, B837, '4.Illumina'!R:R, "Y") &gt; 0,
        _xlfn.TEXTJOIN(", ", TRUE, IF(('4.Illumina'!E:E = B837) * ('4.Illumina'!R:R = "Y"), '4.Illumina'!D:D, "")),
        IF(
            COUNTIFS('4.Illumina'!E:E, B837, '4.Illumina'!Q:Q, "Y") &gt; 0,
            _xlfn.TEXTJOIN(", ", TRUE, IF(('4.Illumina'!E:E = B837) * ('4.Illumina'!Q:Q = "Y"), '4.Illumina'!D:D, "")),
            "Awaiting Status"
        )
    )
)</f>
        <v/>
      </c>
      <c r="I837" s="26" t="s">
        <v>92</v>
      </c>
      <c r="J837" s="56" t="str" cm="1">
        <f t="array" aca="1" ref="J837" ca="1">IF(
    I837="N",
    "",
    IF(
        COUNTIFS('4.PacBio'!E:E, B837, '4.PacBio'!W:W, "Y") &gt; 0,
        _xlfn.TEXTJOIN(", ", TRUE, IF(('4.PacBio'!E:E = B837) * ('4.PacBio'!W:W = "Y"), '4.PacBio'!D:D, "")),
        IF(
            COUNTIFS('4.PacBio'!E:E, B837, '4.PacBio'!V:V, "Y") &gt; 0,
            _xlfn.TEXTJOIN(", ", TRUE, IF(('4.PacBio'!E:E = B837) * ('4.PacBio'!V:V = "Y"), '4.PacBio'!D:D, "")),
            "Awaiting Status"
        )
    )
)</f>
        <v>Sequenced</v>
      </c>
      <c r="K837" s="26" t="s">
        <v>92</v>
      </c>
      <c r="L837" s="8" t="str" cm="1">
        <f t="array" aca="1" ref="L837" ca="1">IF(
    K837="N",
    "",
    IF(
        COUNTIFS('4.HiCLibrary'!E:E, B837, '4.HiCLibrary'!V:V, "Y") &gt; 0,
        _xlfn.TEXTJOIN(", ", TRUE, IF(('4.HiCLibrary'!E:E = B837) * ('4.HiCLibrary'!V:V = "Y"), '4.HiCLibrary'!D:D, "")),
        IF(
            COUNTIFS('4.HiCLibrary'!E:E, B837, '4.HiCLibrary'!U:U, "Y") &gt; 0,
            _xlfn.TEXTJOIN(", ", TRUE, IF(('4.HiCLibrary'!E:E = B837) * ('4.HiCLibrary'!U:U = "Y"), '4.HiCLibrary'!D:D, "")),
            "Awaiting Status"
        )
    )
)</f>
        <v>Sequenced</v>
      </c>
      <c r="M837" s="47"/>
      <c r="N837" s="56" t="str" cm="1">
        <f t="array" aca="1" ref="N837" ca="1">IF(
    M837="N",
    "",
    IF(
        COUNTIFS('4.ONT'!E:E, B837, '4.ONT'!Q:Q, "Y") &gt; 0,
        _xlfn.TEXTJOIN(", ", TRUE, IF(('4.ONT'!E:E = B837) * ('4.ONT'!Q:Q = "Y"), '4.ONT'!D:D, "")),
        IF(
            COUNTIFS('4.ONT'!E:E, B837, '4.ONT'!P:P, "Y") &gt; 0,
            _xlfn.TEXTJOIN(", ", TRUE, IF(('4.ONT'!E:E = B837) * ('4.ONT'!P:P = "Y"), '4.ONT'!D:D, "")),
            "Awaiting Status"
        )
    )
)</f>
        <v>Awaiting Status</v>
      </c>
      <c r="O837" s="26" t="s">
        <v>92</v>
      </c>
      <c r="P837" s="60" t="str" cm="1">
        <f t="array" aca="1" ref="P837" ca="1">IF(
    O837="N",
    "",
    IF(
        COUNTIFS('3.RNAExtractions'!E:E, B837, '3.RNAExtractions'!Z:Z, "Y") &gt; 0,
        _xlfn.TEXTJOIN(", ", TRUE, IF(('3.RNAExtractions'!E:E = B837) * ('3.RNAExtractions'!Z:Z = "Y"), '3.RNAExtractions'!D:D, "")),
        IF(
            COUNTIFS('3.RNAExtractions'!E:E, B837, '3.RNAExtractions'!Y:Y, "Y") &gt; 0,
            _xlfn.TEXTJOIN(", ", TRUE, IF(('3.RNAExtractions'!E:E = B837) * ('3.RNAExtractions'!Y:Y = "Y"), '3.RNAExtractions'!D:D, "")),
            "Awaiting Status"
        )
    )
)</f>
        <v>Awaiting Status</v>
      </c>
      <c r="Q837" s="26" t="s">
        <v>92</v>
      </c>
      <c r="R837" s="60" t="str" cm="1">
        <f t="array" aca="1" ref="R837" ca="1">IF(
    Q837="N",
    "",
    IF(
        COUNTIFS('4.RNAIllumina'!E:E, B837, '4.RNAIllumina'!Y:Y, "Y") &gt; 0,
        _xlfn.TEXTJOIN(", ", TRUE, IF(('4.RNAIllumina'!E:E = B837) * ('4.RNAIllumina'!Y:Y = "Y"), '4.RNAIllumina'!D:D, "")),
        IF(
            COUNTIFS('4.RNAIllumina'!E:E, B837, '4.RNAIllumina'!X:X, "Y") &gt; 0,
            _xlfn.TEXTJOIN(", ", TRUE, IF(('4.RNAIllumina'!E:E = B837) * ('4.RNAIllumina'!X:X = "Y"), '4.RNAIllumina'!D:D, "")),
            "Awaiting Status"
        )
    )
)</f>
        <v>Awaiting Status</v>
      </c>
      <c r="T837" s="6" t="str">
        <f ca="1">VLOOKUP($B837,'1.MetaData'!$B:$H,2,FALSE)</f>
        <v>EX24_NS_2_B1, EX24_NS_2_B2, EX24_NS_2_B3, EX24_NS_2_B4, EX24_NS_2_B5, EX24_NS_2_RNA, EX24_NS_2_WB</v>
      </c>
      <c r="U837" s="7" t="str">
        <f ca="1">VLOOKUP($B837,'1.MetaData'!$B:$H,3,FALSE)</f>
        <v>Carcharhinus cautus</v>
      </c>
      <c r="V837" s="7" t="str">
        <f ca="1">VLOOKUP($B837,'1.MetaData'!$B:$H,4,FALSE)</f>
        <v>Nervous shark</v>
      </c>
      <c r="W837" s="6" t="str">
        <f ca="1">VLOOKUP($B837,'1.MetaData'!$B:$H,5,FALSE)</f>
        <v>Karissa Lear, Murchoch Uni</v>
      </c>
      <c r="X837" s="6" t="str">
        <f ca="1">VLOOKUP($B837,'1.MetaData'!$B:$H,6,FALSE)</f>
        <v>Karissa Lear; k.lear@murdoch.edu.au; Murdoch University</v>
      </c>
      <c r="Z837"/>
    </row>
    <row r="838" spans="1:26" x14ac:dyDescent="0.25">
      <c r="A838" s="17">
        <v>837</v>
      </c>
      <c r="B838" s="3" t="str">
        <f t="shared" ca="1" si="15"/>
        <v>OG837</v>
      </c>
      <c r="C838" s="219" t="s">
        <v>91</v>
      </c>
      <c r="D838" s="4">
        <f ca="1">COUNTIF('2.Tissue'!C:C,B838)</f>
        <v>8</v>
      </c>
      <c r="E838" s="4">
        <f ca="1">COUNTIFS('3.DNAExtractions'!$E:$E,$B838,'3.DNAExtractions'!$D:$D,E$1)</f>
        <v>4</v>
      </c>
      <c r="F838" s="2" t="str" cm="1">
        <f t="array" aca="1" ref="F838" ca="1">IF(
    COUNTIFS('3.DNAExtractions'!E:E, B838, '3.DNAExtractions'!Y:Y, "Y") &gt; 0,
    _xlfn.TEXTJOIN(", ", TRUE, IF(('3.DNAExtractions'!E:E = B838) * ('3.DNAExtractions'!Y:Y = "Y"), '3.DNAExtractions'!D:D, "")),
    IF(
        COUNTIFS('3.DNAExtractions'!E:E, B838, '3.DNAExtractions'!X:X, "Y") &gt; 0,
        _xlfn.TEXTJOIN(", ", TRUE, IF(('3.DNAExtractions'!E:E = B838) * ('3.DNAExtractions'!X:X = "Y"), '3.DNAExtractions'!D:D, "")),
        "Awaiting Status"
    )
)</f>
        <v>Extracted</v>
      </c>
      <c r="G838" s="45" t="s">
        <v>94</v>
      </c>
      <c r="H838" s="8" t="str" cm="1">
        <f t="array" aca="1" ref="H838" ca="1">IF(
    G838="N",
    "",
    IF(
        COUNTIFS('4.Illumina'!E:E, B838, '4.Illumina'!R:R, "Y") &gt; 0,
        _xlfn.TEXTJOIN(", ", TRUE, IF(('4.Illumina'!E:E = B838) * ('4.Illumina'!R:R = "Y"), '4.Illumina'!D:D, "")),
        IF(
            COUNTIFS('4.Illumina'!E:E, B838, '4.Illumina'!Q:Q, "Y") &gt; 0,
            _xlfn.TEXTJOIN(", ", TRUE, IF(('4.Illumina'!E:E = B838) * ('4.Illumina'!Q:Q = "Y"), '4.Illumina'!D:D, "")),
            "Awaiting Status"
        )
    )
)</f>
        <v/>
      </c>
      <c r="I838" s="26" t="s">
        <v>92</v>
      </c>
      <c r="J838" s="56" t="str" cm="1">
        <f t="array" aca="1" ref="J838" ca="1">IF(
    I838="N",
    "",
    IF(
        COUNTIFS('4.PacBio'!E:E, B838, '4.PacBio'!W:W, "Y") &gt; 0,
        _xlfn.TEXTJOIN(", ", TRUE, IF(('4.PacBio'!E:E = B838) * ('4.PacBio'!W:W = "Y"), '4.PacBio'!D:D, "")),
        IF(
            COUNTIFS('4.PacBio'!E:E, B838, '4.PacBio'!V:V, "Y") &gt; 0,
            _xlfn.TEXTJOIN(", ", TRUE, IF(('4.PacBio'!E:E = B838) * ('4.PacBio'!V:V = "Y"), '4.PacBio'!D:D, "")),
            "Awaiting Status"
        )
    )
)</f>
        <v>Sequenced</v>
      </c>
      <c r="K838" s="26" t="s">
        <v>92</v>
      </c>
      <c r="L838" s="8" t="str" cm="1">
        <f t="array" aca="1" ref="L838" ca="1">IF(
    K838="N",
    "",
    IF(
        COUNTIFS('4.HiCLibrary'!E:E, B838, '4.HiCLibrary'!V:V, "Y") &gt; 0,
        _xlfn.TEXTJOIN(", ", TRUE, IF(('4.HiCLibrary'!E:E = B838) * ('4.HiCLibrary'!V:V = "Y"), '4.HiCLibrary'!D:D, "")),
        IF(
            COUNTIFS('4.HiCLibrary'!E:E, B838, '4.HiCLibrary'!U:U, "Y") &gt; 0,
            _xlfn.TEXTJOIN(", ", TRUE, IF(('4.HiCLibrary'!E:E = B838) * ('4.HiCLibrary'!U:U = "Y"), '4.HiCLibrary'!D:D, "")),
            "Awaiting Status"
        )
    )
)</f>
        <v>Sequenced</v>
      </c>
      <c r="M838" s="47"/>
      <c r="N838" s="56" t="str" cm="1">
        <f t="array" aca="1" ref="N838" ca="1">IF(
    M838="N",
    "",
    IF(
        COUNTIFS('4.ONT'!E:E, B838, '4.ONT'!Q:Q, "Y") &gt; 0,
        _xlfn.TEXTJOIN(", ", TRUE, IF(('4.ONT'!E:E = B838) * ('4.ONT'!Q:Q = "Y"), '4.ONT'!D:D, "")),
        IF(
            COUNTIFS('4.ONT'!E:E, B838, '4.ONT'!P:P, "Y") &gt; 0,
            _xlfn.TEXTJOIN(", ", TRUE, IF(('4.ONT'!E:E = B838) * ('4.ONT'!P:P = "Y"), '4.ONT'!D:D, "")),
            "Awaiting Status"
        )
    )
)</f>
        <v>Awaiting Status</v>
      </c>
      <c r="O838" s="26" t="s">
        <v>92</v>
      </c>
      <c r="P838" s="60" t="str" cm="1">
        <f t="array" aca="1" ref="P838" ca="1">IF(
    O838="N",
    "",
    IF(
        COUNTIFS('3.RNAExtractions'!E:E, B838, '3.RNAExtractions'!Z:Z, "Y") &gt; 0,
        _xlfn.TEXTJOIN(", ", TRUE, IF(('3.RNAExtractions'!E:E = B838) * ('3.RNAExtractions'!Z:Z = "Y"), '3.RNAExtractions'!D:D, "")),
        IF(
            COUNTIFS('3.RNAExtractions'!E:E, B838, '3.RNAExtractions'!Y:Y, "Y") &gt; 0,
            _xlfn.TEXTJOIN(", ", TRUE, IF(('3.RNAExtractions'!E:E = B838) * ('3.RNAExtractions'!Y:Y = "Y"), '3.RNAExtractions'!D:D, "")),
            "Awaiting Status"
        )
    )
)</f>
        <v>Awaiting Status</v>
      </c>
      <c r="Q838" s="26" t="s">
        <v>92</v>
      </c>
      <c r="R838" s="60" t="str" cm="1">
        <f t="array" aca="1" ref="R838" ca="1">IF(
    Q838="N",
    "",
    IF(
        COUNTIFS('4.RNAIllumina'!E:E, B838, '4.RNAIllumina'!Y:Y, "Y") &gt; 0,
        _xlfn.TEXTJOIN(", ", TRUE, IF(('4.RNAIllumina'!E:E = B838) * ('4.RNAIllumina'!Y:Y = "Y"), '4.RNAIllumina'!D:D, "")),
        IF(
            COUNTIFS('4.RNAIllumina'!E:E, B838, '4.RNAIllumina'!X:X, "Y") &gt; 0,
            _xlfn.TEXTJOIN(", ", TRUE, IF(('4.RNAIllumina'!E:E = B838) * ('4.RNAIllumina'!X:X = "Y"), '4.RNAIllumina'!D:D, "")),
            "Awaiting Status"
        )
    )
)</f>
        <v>Awaiting Status</v>
      </c>
      <c r="T838" s="6" t="str">
        <f ca="1">VLOOKUP($B838,'1.MetaData'!$B:$H,2,FALSE)</f>
        <v>EX24_PR_1_B1, EX24_PR_1_B2, EX24_PR_1_B3, EX24_PR_1_B4, EX24_PR_1_B1, EX24_PR_1_RNA, EX24_PR_1_WB</v>
      </c>
      <c r="U838" s="7" t="str">
        <f ca="1">VLOOKUP($B838,'1.MetaData'!$B:$H,3,FALSE)</f>
        <v>Urogymnus asperrimus</v>
      </c>
      <c r="V838" s="7" t="str">
        <f ca="1">VLOOKUP($B838,'1.MetaData'!$B:$H,4,FALSE)</f>
        <v>Porcupine Ray</v>
      </c>
      <c r="W838" s="6" t="str">
        <f ca="1">VLOOKUP($B838,'1.MetaData'!$B:$H,5,FALSE)</f>
        <v>Karissa Lear, Murchoch Uni</v>
      </c>
      <c r="X838" s="6" t="str">
        <f ca="1">VLOOKUP($B838,'1.MetaData'!$B:$H,6,FALSE)</f>
        <v>Karissa Lear; k.lear@murdoch.edu.au; Murdoch University</v>
      </c>
      <c r="Z838"/>
    </row>
    <row r="839" spans="1:26" x14ac:dyDescent="0.25">
      <c r="A839" s="17">
        <v>838</v>
      </c>
      <c r="B839" s="3" t="str">
        <f t="shared" ca="1" si="15"/>
        <v>OG838</v>
      </c>
      <c r="C839" s="219" t="s">
        <v>91</v>
      </c>
      <c r="D839" s="4">
        <f ca="1">COUNTIF('2.Tissue'!C:C,B839)</f>
        <v>6</v>
      </c>
      <c r="E839" s="4">
        <f ca="1">COUNTIFS('3.DNAExtractions'!$E:$E,$B839,'3.DNAExtractions'!$D:$D,E$1)</f>
        <v>4</v>
      </c>
      <c r="F839" s="2" t="str" cm="1">
        <f t="array" aca="1" ref="F839" ca="1">IF(
    COUNTIFS('3.DNAExtractions'!E:E, B839, '3.DNAExtractions'!Y:Y, "Y") &gt; 0,
    _xlfn.TEXTJOIN(", ", TRUE, IF(('3.DNAExtractions'!E:E = B839) * ('3.DNAExtractions'!Y:Y = "Y"), '3.DNAExtractions'!D:D, "")),
    IF(
        COUNTIFS('3.DNAExtractions'!E:E, B839, '3.DNAExtractions'!X:X, "Y") &gt; 0,
        _xlfn.TEXTJOIN(", ", TRUE, IF(('3.DNAExtractions'!E:E = B839) * ('3.DNAExtractions'!X:X = "Y"), '3.DNAExtractions'!D:D, "")),
        "Awaiting Status"
    )
)</f>
        <v>Extracted</v>
      </c>
      <c r="G839" s="45" t="s">
        <v>94</v>
      </c>
      <c r="H839" s="8" t="str" cm="1">
        <f t="array" aca="1" ref="H839" ca="1">IF(
    G839="N",
    "",
    IF(
        COUNTIFS('4.Illumina'!E:E, B839, '4.Illumina'!R:R, "Y") &gt; 0,
        _xlfn.TEXTJOIN(", ", TRUE, IF(('4.Illumina'!E:E = B839) * ('4.Illumina'!R:R = "Y"), '4.Illumina'!D:D, "")),
        IF(
            COUNTIFS('4.Illumina'!E:E, B839, '4.Illumina'!Q:Q, "Y") &gt; 0,
            _xlfn.TEXTJOIN(", ", TRUE, IF(('4.Illumina'!E:E = B839) * ('4.Illumina'!Q:Q = "Y"), '4.Illumina'!D:D, "")),
            "Awaiting Status"
        )
    )
)</f>
        <v/>
      </c>
      <c r="I839" s="26" t="s">
        <v>92</v>
      </c>
      <c r="J839" s="56" t="str" cm="1">
        <f t="array" aca="1" ref="J839" ca="1">IF(
    I839="N",
    "",
    IF(
        COUNTIFS('4.PacBio'!E:E, B839, '4.PacBio'!W:W, "Y") &gt; 0,
        _xlfn.TEXTJOIN(", ", TRUE, IF(('4.PacBio'!E:E = B839) * ('4.PacBio'!W:W = "Y"), '4.PacBio'!D:D, "")),
        IF(
            COUNTIFS('4.PacBio'!E:E, B839, '4.PacBio'!V:V, "Y") &gt; 0,
            _xlfn.TEXTJOIN(", ", TRUE, IF(('4.PacBio'!E:E = B839) * ('4.PacBio'!V:V = "Y"), '4.PacBio'!D:D, "")),
            "Awaiting Status"
        )
    )
)</f>
        <v>Sequenced</v>
      </c>
      <c r="K839" s="26" t="s">
        <v>92</v>
      </c>
      <c r="L839" s="8" t="str" cm="1">
        <f t="array" aca="1" ref="L839" ca="1">IF(
    K839="N",
    "",
    IF(
        COUNTIFS('4.HiCLibrary'!E:E, B839, '4.HiCLibrary'!V:V, "Y") &gt; 0,
        _xlfn.TEXTJOIN(", ", TRUE, IF(('4.HiCLibrary'!E:E = B839) * ('4.HiCLibrary'!V:V = "Y"), '4.HiCLibrary'!D:D, "")),
        IF(
            COUNTIFS('4.HiCLibrary'!E:E, B839, '4.HiCLibrary'!U:U, "Y") &gt; 0,
            _xlfn.TEXTJOIN(", ", TRUE, IF(('4.HiCLibrary'!E:E = B839) * ('4.HiCLibrary'!U:U = "Y"), '4.HiCLibrary'!D:D, "")),
            "Awaiting Status"
        )
    )
)</f>
        <v>Sequenced</v>
      </c>
      <c r="M839" s="47"/>
      <c r="N839" s="56" t="str" cm="1">
        <f t="array" aca="1" ref="N839" ca="1">IF(
    M839="N",
    "",
    IF(
        COUNTIFS('4.ONT'!E:E, B839, '4.ONT'!Q:Q, "Y") &gt; 0,
        _xlfn.TEXTJOIN(", ", TRUE, IF(('4.ONT'!E:E = B839) * ('4.ONT'!Q:Q = "Y"), '4.ONT'!D:D, "")),
        IF(
            COUNTIFS('4.ONT'!E:E, B839, '4.ONT'!P:P, "Y") &gt; 0,
            _xlfn.TEXTJOIN(", ", TRUE, IF(('4.ONT'!E:E = B839) * ('4.ONT'!P:P = "Y"), '4.ONT'!D:D, "")),
            "Awaiting Status"
        )
    )
)</f>
        <v>Awaiting Status</v>
      </c>
      <c r="O839" s="26" t="s">
        <v>92</v>
      </c>
      <c r="P839" s="60" t="str" cm="1">
        <f t="array" aca="1" ref="P839" ca="1">IF(
    O839="N",
    "",
    IF(
        COUNTIFS('3.RNAExtractions'!E:E, B839, '3.RNAExtractions'!Z:Z, "Y") &gt; 0,
        _xlfn.TEXTJOIN(", ", TRUE, IF(('3.RNAExtractions'!E:E = B839) * ('3.RNAExtractions'!Z:Z = "Y"), '3.RNAExtractions'!D:D, "")),
        IF(
            COUNTIFS('3.RNAExtractions'!E:E, B839, '3.RNAExtractions'!Y:Y, "Y") &gt; 0,
            _xlfn.TEXTJOIN(", ", TRUE, IF(('3.RNAExtractions'!E:E = B839) * ('3.RNAExtractions'!Y:Y = "Y"), '3.RNAExtractions'!D:D, "")),
            "Awaiting Status"
        )
    )
)</f>
        <v>Awaiting Status</v>
      </c>
      <c r="Q839" s="26" t="s">
        <v>92</v>
      </c>
      <c r="R839" s="60" t="str" cm="1">
        <f t="array" aca="1" ref="R839" ca="1">IF(
    Q839="N",
    "",
    IF(
        COUNTIFS('4.RNAIllumina'!E:E, B839, '4.RNAIllumina'!Y:Y, "Y") &gt; 0,
        _xlfn.TEXTJOIN(", ", TRUE, IF(('4.RNAIllumina'!E:E = B839) * ('4.RNAIllumina'!Y:Y = "Y"), '4.RNAIllumina'!D:D, "")),
        IF(
            COUNTIFS('4.RNAIllumina'!E:E, B839, '4.RNAIllumina'!X:X, "Y") &gt; 0,
            _xlfn.TEXTJOIN(", ", TRUE, IF(('4.RNAIllumina'!E:E = B839) * ('4.RNAIllumina'!X:X = "Y"), '4.RNAIllumina'!D:D, "")),
            "Awaiting Status"
        )
    )
)</f>
        <v>Awaiting Status</v>
      </c>
      <c r="T839" s="6" t="str">
        <f ca="1">VLOOKUP($B839,'1.MetaData'!$B:$H,2,FALSE)</f>
        <v>EX24_GS_1_B1, EX24_GS_1_B2, EX24_GS_1_B3, EX24_GS_1_RNA, EX24_GS_1_WB</v>
      </c>
      <c r="U839" s="7" t="str">
        <f ca="1">VLOOKUP($B839,'1.MetaData'!$B:$H,3,FALSE)</f>
        <v>Pristis zijsron</v>
      </c>
      <c r="V839" s="7" t="str">
        <f ca="1">VLOOKUP($B839,'1.MetaData'!$B:$H,4,FALSE)</f>
        <v>Green Sawfish</v>
      </c>
      <c r="W839" s="6" t="str">
        <f ca="1">VLOOKUP($B839,'1.MetaData'!$B:$H,5,FALSE)</f>
        <v>Karissa Lear, Murchoch Uni</v>
      </c>
      <c r="X839" s="6" t="str">
        <f ca="1">VLOOKUP($B839,'1.MetaData'!$B:$H,6,FALSE)</f>
        <v>Karissa Lear; k.lear@murdoch.edu.au; Murdoch University</v>
      </c>
      <c r="Z839"/>
    </row>
    <row r="840" spans="1:26" hidden="1" x14ac:dyDescent="0.25">
      <c r="A840" s="17">
        <v>839</v>
      </c>
      <c r="B840" s="3" t="str">
        <f t="shared" ca="1" si="15"/>
        <v>OG839</v>
      </c>
      <c r="C840" s="219" t="s">
        <v>111</v>
      </c>
      <c r="D840" s="4">
        <f ca="1">COUNTIF('2.Tissue'!C:C,B840)</f>
        <v>8</v>
      </c>
      <c r="E840" s="4">
        <f ca="1">COUNTIFS('3.DNAExtractions'!$E:$E,$B840,'3.DNAExtractions'!$D:$D,E$1)</f>
        <v>0</v>
      </c>
      <c r="F840" s="2" t="str" cm="1">
        <f t="array" aca="1" ref="F840" ca="1">IF(
    COUNTIFS('3.DNAExtractions'!E:E, B840, '3.DNAExtractions'!Y:Y, "Y") &gt; 0,
    _xlfn.TEXTJOIN(", ", TRUE, IF(('3.DNAExtractions'!E:E = B840) * ('3.DNAExtractions'!Y:Y = "Y"), '3.DNAExtractions'!D:D, "")),
    IF(
        COUNTIFS('3.DNAExtractions'!E:E, B840, '3.DNAExtractions'!X:X, "Y") &gt; 0,
        _xlfn.TEXTJOIN(", ", TRUE, IF(('3.DNAExtractions'!E:E = B840) * ('3.DNAExtractions'!X:X = "Y"), '3.DNAExtractions'!D:D, "")),
        "Awaiting Status"
    )
)</f>
        <v>Awaiting Status</v>
      </c>
      <c r="G840" s="45"/>
      <c r="H840" s="8" t="str" cm="1">
        <f t="array" aca="1" ref="H840" ca="1">IF(
    G840="N",
    "",
    IF(
        COUNTIFS('4.Illumina'!E:E, B840, '4.Illumina'!R:R, "Y") &gt; 0,
        _xlfn.TEXTJOIN(", ", TRUE, IF(('4.Illumina'!E:E = B840) * ('4.Illumina'!R:R = "Y"), '4.Illumina'!D:D, "")),
        IF(
            COUNTIFS('4.Illumina'!E:E, B840, '4.Illumina'!Q:Q, "Y") &gt; 0,
            _xlfn.TEXTJOIN(", ", TRUE, IF(('4.Illumina'!E:E = B840) * ('4.Illumina'!Q:Q = "Y"), '4.Illumina'!D:D, "")),
            "Awaiting Status"
        )
    )
)</f>
        <v>Awaiting Status</v>
      </c>
      <c r="J840" s="56" t="str" cm="1">
        <f t="array" aca="1" ref="J840" ca="1">IF(
    I840="N",
    "",
    IF(
        COUNTIFS('4.PacBio'!E:E, B840, '4.PacBio'!W:W, "Y") &gt; 0,
        _xlfn.TEXTJOIN(", ", TRUE, IF(('4.PacBio'!E:E = B840) * ('4.PacBio'!W:W = "Y"), '4.PacBio'!D:D, "")),
        IF(
            COUNTIFS('4.PacBio'!E:E, B840, '4.PacBio'!V:V, "Y") &gt; 0,
            _xlfn.TEXTJOIN(", ", TRUE, IF(('4.PacBio'!E:E = B840) * ('4.PacBio'!V:V = "Y"), '4.PacBio'!D:D, "")),
            "Awaiting Status"
        )
    )
)</f>
        <v>Awaiting Status</v>
      </c>
      <c r="L840" s="8" t="str" cm="1">
        <f t="array" aca="1" ref="L840" ca="1">IF(
    K840="N",
    "",
    IF(
        COUNTIFS('4.HiCLibrary'!E:E, B840, '4.HiCLibrary'!V:V, "Y") &gt; 0,
        _xlfn.TEXTJOIN(", ", TRUE, IF(('4.HiCLibrary'!E:E = B840) * ('4.HiCLibrary'!V:V = "Y"), '4.HiCLibrary'!D:D, "")),
        IF(
            COUNTIFS('4.HiCLibrary'!E:E, B840, '4.HiCLibrary'!U:U, "Y") &gt; 0,
            _xlfn.TEXTJOIN(", ", TRUE, IF(('4.HiCLibrary'!E:E = B840) * ('4.HiCLibrary'!U:U = "Y"), '4.HiCLibrary'!D:D, "")),
            "Awaiting Status"
        )
    )
)</f>
        <v>Awaiting Status</v>
      </c>
      <c r="M840" s="47"/>
      <c r="N840" s="56" t="str" cm="1">
        <f t="array" aca="1" ref="N840" ca="1">IF(
    M840="N",
    "",
    IF(
        COUNTIFS('4.ONT'!E:E, B840, '4.ONT'!Q:Q, "Y") &gt; 0,
        _xlfn.TEXTJOIN(", ", TRUE, IF(('4.ONT'!E:E = B840) * ('4.ONT'!Q:Q = "Y"), '4.ONT'!D:D, "")),
        IF(
            COUNTIFS('4.ONT'!E:E, B840, '4.ONT'!P:P, "Y") &gt; 0,
            _xlfn.TEXTJOIN(", ", TRUE, IF(('4.ONT'!E:E = B840) * ('4.ONT'!P:P = "Y"), '4.ONT'!D:D, "")),
            "Awaiting Status"
        )
    )
)</f>
        <v>Awaiting Status</v>
      </c>
      <c r="O840" s="60"/>
      <c r="P840" s="60" t="str" cm="1">
        <f t="array" aca="1" ref="P840" ca="1">IF(
    O840="N",
    "",
    IF(
        COUNTIFS('3.RNAExtractions'!E:E, B840, '3.RNAExtractions'!Z:Z, "Y") &gt; 0,
        _xlfn.TEXTJOIN(", ", TRUE, IF(('3.RNAExtractions'!E:E = B840) * ('3.RNAExtractions'!Z:Z = "Y"), '3.RNAExtractions'!D:D, "")),
        IF(
            COUNTIFS('3.RNAExtractions'!E:E, B840, '3.RNAExtractions'!Y:Y, "Y") &gt; 0,
            _xlfn.TEXTJOIN(", ", TRUE, IF(('3.RNAExtractions'!E:E = B840) * ('3.RNAExtractions'!Y:Y = "Y"), '3.RNAExtractions'!D:D, "")),
            "Awaiting Status"
        )
    )
)</f>
        <v>Awaiting Status</v>
      </c>
      <c r="Q840" s="60"/>
      <c r="R840" s="60" t="str" cm="1">
        <f t="array" aca="1" ref="R840" ca="1">IF(
    Q840="N",
    "",
    IF(
        COUNTIFS('4.RNAIllumina'!E:E, B840, '4.RNAIllumina'!Y:Y, "Y") &gt; 0,
        _xlfn.TEXTJOIN(", ", TRUE, IF(('4.RNAIllumina'!E:E = B840) * ('4.RNAIllumina'!Y:Y = "Y"), '4.RNAIllumina'!D:D, "")),
        IF(
            COUNTIFS('4.RNAIllumina'!E:E, B840, '4.RNAIllumina'!X:X, "Y") &gt; 0,
            _xlfn.TEXTJOIN(", ", TRUE, IF(('4.RNAIllumina'!E:E = B840) * ('4.RNAIllumina'!X:X = "Y"), '4.RNAIllumina'!D:D, "")),
            "Awaiting Status"
        )
    )
)</f>
        <v>Awaiting Status</v>
      </c>
      <c r="T840" s="6" t="str">
        <f ca="1">VLOOKUP($B840,'1.MetaData'!$B:$H,2,FALSE)</f>
        <v>EX24_GS_2_B1, EX24_GS_2_B2, EX24_GS_2_B3, EX24_GS_2_B4, EX24_GS_2_B5, EX24_GS_2_RNA, EX24_GS_2_WB</v>
      </c>
      <c r="U840" s="7" t="str">
        <f ca="1">VLOOKUP($B840,'1.MetaData'!$B:$H,3,FALSE)</f>
        <v>Pristis zijsron</v>
      </c>
      <c r="V840" s="7" t="str">
        <f ca="1">VLOOKUP($B840,'1.MetaData'!$B:$H,4,FALSE)</f>
        <v>Green Sawfish</v>
      </c>
      <c r="W840" s="6" t="str">
        <f ca="1">VLOOKUP($B840,'1.MetaData'!$B:$H,5,FALSE)</f>
        <v>Karissa Lear, Murchoch Uni</v>
      </c>
      <c r="X840" s="6" t="str">
        <f ca="1">VLOOKUP($B840,'1.MetaData'!$B:$H,6,FALSE)</f>
        <v>Karissa Lear; k.lear@murdoch.edu.au; Murdoch University</v>
      </c>
      <c r="Z840"/>
    </row>
    <row r="841" spans="1:26" hidden="1" x14ac:dyDescent="0.25">
      <c r="A841" s="17">
        <v>840</v>
      </c>
      <c r="B841" s="3" t="str">
        <f t="shared" ca="1" si="15"/>
        <v>OG840</v>
      </c>
      <c r="C841" s="219" t="s">
        <v>111</v>
      </c>
      <c r="D841" s="4">
        <f ca="1">COUNTIF('2.Tissue'!C:C,B841)</f>
        <v>4</v>
      </c>
      <c r="E841" s="4">
        <f ca="1">COUNTIFS('3.DNAExtractions'!$E:$E,$B841,'3.DNAExtractions'!$D:$D,E$1)</f>
        <v>0</v>
      </c>
      <c r="F841" s="2" t="str" cm="1">
        <f t="array" aca="1" ref="F841" ca="1">IF(
    COUNTIFS('3.DNAExtractions'!E:E, B841, '3.DNAExtractions'!Y:Y, "Y") &gt; 0,
    _xlfn.TEXTJOIN(", ", TRUE, IF(('3.DNAExtractions'!E:E = B841) * ('3.DNAExtractions'!Y:Y = "Y"), '3.DNAExtractions'!D:D, "")),
    IF(
        COUNTIFS('3.DNAExtractions'!E:E, B841, '3.DNAExtractions'!X:X, "Y") &gt; 0,
        _xlfn.TEXTJOIN(", ", TRUE, IF(('3.DNAExtractions'!E:E = B841) * ('3.DNAExtractions'!X:X = "Y"), '3.DNAExtractions'!D:D, "")),
        "Awaiting Status"
    )
)</f>
        <v>Awaiting Status</v>
      </c>
      <c r="G841" s="45"/>
      <c r="H841" s="8" t="str" cm="1">
        <f t="array" aca="1" ref="H841" ca="1">IF(
    G841="N",
    "",
    IF(
        COUNTIFS('4.Illumina'!E:E, B841, '4.Illumina'!R:R, "Y") &gt; 0,
        _xlfn.TEXTJOIN(", ", TRUE, IF(('4.Illumina'!E:E = B841) * ('4.Illumina'!R:R = "Y"), '4.Illumina'!D:D, "")),
        IF(
            COUNTIFS('4.Illumina'!E:E, B841, '4.Illumina'!Q:Q, "Y") &gt; 0,
            _xlfn.TEXTJOIN(", ", TRUE, IF(('4.Illumina'!E:E = B841) * ('4.Illumina'!Q:Q = "Y"), '4.Illumina'!D:D, "")),
            "Awaiting Status"
        )
    )
)</f>
        <v>Awaiting Status</v>
      </c>
      <c r="J841" s="56" t="str" cm="1">
        <f t="array" aca="1" ref="J841" ca="1">IF(
    I841="N",
    "",
    IF(
        COUNTIFS('4.PacBio'!E:E, B841, '4.PacBio'!W:W, "Y") &gt; 0,
        _xlfn.TEXTJOIN(", ", TRUE, IF(('4.PacBio'!E:E = B841) * ('4.PacBio'!W:W = "Y"), '4.PacBio'!D:D, "")),
        IF(
            COUNTIFS('4.PacBio'!E:E, B841, '4.PacBio'!V:V, "Y") &gt; 0,
            _xlfn.TEXTJOIN(", ", TRUE, IF(('4.PacBio'!E:E = B841) * ('4.PacBio'!V:V = "Y"), '4.PacBio'!D:D, "")),
            "Awaiting Status"
        )
    )
)</f>
        <v>Awaiting Status</v>
      </c>
      <c r="L841" s="8" t="str" cm="1">
        <f t="array" aca="1" ref="L841" ca="1">IF(
    K841="N",
    "",
    IF(
        COUNTIFS('4.HiCLibrary'!E:E, B841, '4.HiCLibrary'!V:V, "Y") &gt; 0,
        _xlfn.TEXTJOIN(", ", TRUE, IF(('4.HiCLibrary'!E:E = B841) * ('4.HiCLibrary'!V:V = "Y"), '4.HiCLibrary'!D:D, "")),
        IF(
            COUNTIFS('4.HiCLibrary'!E:E, B841, '4.HiCLibrary'!U:U, "Y") &gt; 0,
            _xlfn.TEXTJOIN(", ", TRUE, IF(('4.HiCLibrary'!E:E = B841) * ('4.HiCLibrary'!U:U = "Y"), '4.HiCLibrary'!D:D, "")),
            "Awaiting Status"
        )
    )
)</f>
        <v>Awaiting Status</v>
      </c>
      <c r="M841" s="47"/>
      <c r="N841" s="56" t="str" cm="1">
        <f t="array" aca="1" ref="N841" ca="1">IF(
    M841="N",
    "",
    IF(
        COUNTIFS('4.ONT'!E:E, B841, '4.ONT'!Q:Q, "Y") &gt; 0,
        _xlfn.TEXTJOIN(", ", TRUE, IF(('4.ONT'!E:E = B841) * ('4.ONT'!Q:Q = "Y"), '4.ONT'!D:D, "")),
        IF(
            COUNTIFS('4.ONT'!E:E, B841, '4.ONT'!P:P, "Y") &gt; 0,
            _xlfn.TEXTJOIN(", ", TRUE, IF(('4.ONT'!E:E = B841) * ('4.ONT'!P:P = "Y"), '4.ONT'!D:D, "")),
            "Awaiting Status"
        )
    )
)</f>
        <v>Awaiting Status</v>
      </c>
      <c r="O841" s="60"/>
      <c r="P841" s="60" t="str" cm="1">
        <f t="array" aca="1" ref="P841" ca="1">IF(
    O841="N",
    "",
    IF(
        COUNTIFS('3.RNAExtractions'!E:E, B841, '3.RNAExtractions'!Z:Z, "Y") &gt; 0,
        _xlfn.TEXTJOIN(", ", TRUE, IF(('3.RNAExtractions'!E:E = B841) * ('3.RNAExtractions'!Z:Z = "Y"), '3.RNAExtractions'!D:D, "")),
        IF(
            COUNTIFS('3.RNAExtractions'!E:E, B841, '3.RNAExtractions'!Y:Y, "Y") &gt; 0,
            _xlfn.TEXTJOIN(", ", TRUE, IF(('3.RNAExtractions'!E:E = B841) * ('3.RNAExtractions'!Y:Y = "Y"), '3.RNAExtractions'!D:D, "")),
            "Awaiting Status"
        )
    )
)</f>
        <v>Awaiting Status</v>
      </c>
      <c r="Q841" s="60"/>
      <c r="R841" s="60" t="str" cm="1">
        <f t="array" aca="1" ref="R841" ca="1">IF(
    Q841="N",
    "",
    IF(
        COUNTIFS('4.RNAIllumina'!E:E, B841, '4.RNAIllumina'!Y:Y, "Y") &gt; 0,
        _xlfn.TEXTJOIN(", ", TRUE, IF(('4.RNAIllumina'!E:E = B841) * ('4.RNAIllumina'!Y:Y = "Y"), '4.RNAIllumina'!D:D, "")),
        IF(
            COUNTIFS('4.RNAIllumina'!E:E, B841, '4.RNAIllumina'!X:X, "Y") &gt; 0,
            _xlfn.TEXTJOIN(", ", TRUE, IF(('4.RNAIllumina'!E:E = B841) * ('4.RNAIllumina'!X:X = "Y"), '4.RNAIllumina'!D:D, "")),
            "Awaiting Status"
        )
    )
)</f>
        <v>Awaiting Status</v>
      </c>
      <c r="T841" s="6" t="str">
        <f ca="1">VLOOKUP($B841,'1.MetaData'!$B:$H,2,FALSE)</f>
        <v>EX24_NS_3_liver, EX24_NS_3_muscle, EX24_NS_3_heart</v>
      </c>
      <c r="U841" s="7" t="str">
        <f ca="1">VLOOKUP($B841,'1.MetaData'!$B:$H,3,FALSE)</f>
        <v>Carcharhinus cautus</v>
      </c>
      <c r="V841" s="7" t="str">
        <f ca="1">VLOOKUP($B841,'1.MetaData'!$B:$H,4,FALSE)</f>
        <v>Nervous shark</v>
      </c>
      <c r="W841" s="6" t="str">
        <f ca="1">VLOOKUP($B841,'1.MetaData'!$B:$H,5,FALSE)</f>
        <v>Karissa Lear, Murchoch Uni</v>
      </c>
      <c r="X841" s="6" t="str">
        <f ca="1">VLOOKUP($B841,'1.MetaData'!$B:$H,6,FALSE)</f>
        <v>Karissa Lear; k.lear@murdoch.edu.au; Murdoch University</v>
      </c>
      <c r="Z841"/>
    </row>
    <row r="842" spans="1:26" hidden="1" x14ac:dyDescent="0.25">
      <c r="A842" s="17">
        <v>841</v>
      </c>
      <c r="B842" s="3" t="str">
        <f t="shared" ca="1" si="15"/>
        <v>OG841</v>
      </c>
      <c r="C842" s="219" t="s">
        <v>93</v>
      </c>
      <c r="D842" s="4">
        <f ca="1">COUNTIF('2.Tissue'!C:C,B842)</f>
        <v>1</v>
      </c>
      <c r="E842" s="4">
        <f ca="1">COUNTIFS('3.DNAExtractions'!$E:$E,$B842,'3.DNAExtractions'!$D:$D,E$1)</f>
        <v>1</v>
      </c>
      <c r="F842" s="2" t="str" cm="1">
        <f t="array" aca="1" ref="F842" ca="1">IF(
    COUNTIFS('3.DNAExtractions'!E:E, B842, '3.DNAExtractions'!Y:Y, "Y") &gt; 0,
    _xlfn.TEXTJOIN(", ", TRUE, IF(('3.DNAExtractions'!E:E = B842) * ('3.DNAExtractions'!Y:Y = "Y"), '3.DNAExtractions'!D:D, "")),
    IF(
        COUNTIFS('3.DNAExtractions'!E:E, B842, '3.DNAExtractions'!X:X, "Y") &gt; 0,
        _xlfn.TEXTJOIN(", ", TRUE, IF(('3.DNAExtractions'!E:E = B842) * ('3.DNAExtractions'!X:X = "Y"), '3.DNAExtractions'!D:D, "")),
        "Awaiting Status"
    )
)</f>
        <v>Extracted</v>
      </c>
      <c r="G842" s="45" t="s">
        <v>92</v>
      </c>
      <c r="H842" s="8" t="str" cm="1">
        <f t="array" aca="1" ref="H842" ca="1">IF(
    G842="N",
    "",
    IF(
        COUNTIFS('4.Illumina'!E:E, B842, '4.Illumina'!R:R, "Y") &gt; 0,
        _xlfn.TEXTJOIN(", ", TRUE, IF(('4.Illumina'!E:E = B842) * ('4.Illumina'!R:R = "Y"), '4.Illumina'!D:D, "")),
        IF(
            COUNTIFS('4.Illumina'!E:E, B842, '4.Illumina'!Q:Q, "Y") &gt; 0,
            _xlfn.TEXTJOIN(", ", TRUE, IF(('4.Illumina'!E:E = B842) * ('4.Illumina'!Q:Q = "Y"), '4.Illumina'!D:D, "")),
            "Awaiting Status"
        )
    )
)</f>
        <v>Sequenced</v>
      </c>
      <c r="I842" s="181" t="s">
        <v>94</v>
      </c>
      <c r="J842" s="56" t="str" cm="1">
        <f t="array" aca="1" ref="J842" ca="1">IF(
    I842="N",
    "",
    IF(
        COUNTIFS('4.PacBio'!E:E, B842, '4.PacBio'!W:W, "Y") &gt; 0,
        _xlfn.TEXTJOIN(", ", TRUE, IF(('4.PacBio'!E:E = B842) * ('4.PacBio'!W:W = "Y"), '4.PacBio'!D:D, "")),
        IF(
            COUNTIFS('4.PacBio'!E:E, B842, '4.PacBio'!V:V, "Y") &gt; 0,
            _xlfn.TEXTJOIN(", ", TRUE, IF(('4.PacBio'!E:E = B842) * ('4.PacBio'!V:V = "Y"), '4.PacBio'!D:D, "")),
            "Awaiting Status"
        )
    )
)</f>
        <v/>
      </c>
      <c r="K842" s="181" t="s">
        <v>94</v>
      </c>
      <c r="L842" s="8" t="str" cm="1">
        <f t="array" aca="1" ref="L842" ca="1">IF(
    K842="N",
    "",
    IF(
        COUNTIFS('4.HiCLibrary'!E:E, B842, '4.HiCLibrary'!V:V, "Y") &gt; 0,
        _xlfn.TEXTJOIN(", ", TRUE, IF(('4.HiCLibrary'!E:E = B842) * ('4.HiCLibrary'!V:V = "Y"), '4.HiCLibrary'!D:D, "")),
        IF(
            COUNTIFS('4.HiCLibrary'!E:E, B842, '4.HiCLibrary'!U:U, "Y") &gt; 0,
            _xlfn.TEXTJOIN(", ", TRUE, IF(('4.HiCLibrary'!E:E = B842) * ('4.HiCLibrary'!U:U = "Y"), '4.HiCLibrary'!D:D, "")),
            "Awaiting Status"
        )
    )
)</f>
        <v/>
      </c>
      <c r="M842" s="181" t="s">
        <v>94</v>
      </c>
      <c r="N842" s="56" t="str" cm="1">
        <f t="array" aca="1" ref="N842" ca="1">IF(
    M842="N",
    "",
    IF(
        COUNTIFS('4.ONT'!E:E, B842, '4.ONT'!Q:Q, "Y") &gt; 0,
        _xlfn.TEXTJOIN(", ", TRUE, IF(('4.ONT'!E:E = B842) * ('4.ONT'!Q:Q = "Y"), '4.ONT'!D:D, "")),
        IF(
            COUNTIFS('4.ONT'!E:E, B842, '4.ONT'!P:P, "Y") &gt; 0,
            _xlfn.TEXTJOIN(", ", TRUE, IF(('4.ONT'!E:E = B842) * ('4.ONT'!P:P = "Y"), '4.ONT'!D:D, "")),
            "Awaiting Status"
        )
    )
)</f>
        <v/>
      </c>
      <c r="O842" s="181" t="s">
        <v>94</v>
      </c>
      <c r="P842" s="60" t="str" cm="1">
        <f t="array" aca="1" ref="P842" ca="1">IF(
    O842="N",
    "",
    IF(
        COUNTIFS('3.RNAExtractions'!E:E, B842, '3.RNAExtractions'!Z:Z, "Y") &gt; 0,
        _xlfn.TEXTJOIN(", ", TRUE, IF(('3.RNAExtractions'!E:E = B842) * ('3.RNAExtractions'!Z:Z = "Y"), '3.RNAExtractions'!D:D, "")),
        IF(
            COUNTIFS('3.RNAExtractions'!E:E, B842, '3.RNAExtractions'!Y:Y, "Y") &gt; 0,
            _xlfn.TEXTJOIN(", ", TRUE, IF(('3.RNAExtractions'!E:E = B842) * ('3.RNAExtractions'!Y:Y = "Y"), '3.RNAExtractions'!D:D, "")),
            "Awaiting Status"
        )
    )
)</f>
        <v/>
      </c>
      <c r="Q842" s="26" t="s">
        <v>94</v>
      </c>
      <c r="R842" s="60" t="str" cm="1">
        <f t="array" aca="1" ref="R842" ca="1">IF(
    Q842="N",
    "",
    IF(
        COUNTIFS('4.RNAIllumina'!E:E, B842, '4.RNAIllumina'!Y:Y, "Y") &gt; 0,
        _xlfn.TEXTJOIN(", ", TRUE, IF(('4.RNAIllumina'!E:E = B842) * ('4.RNAIllumina'!Y:Y = "Y"), '4.RNAIllumina'!D:D, "")),
        IF(
            COUNTIFS('4.RNAIllumina'!E:E, B842, '4.RNAIllumina'!X:X, "Y") &gt; 0,
            _xlfn.TEXTJOIN(", ", TRUE, IF(('4.RNAIllumina'!E:E = B842) * ('4.RNAIllumina'!X:X = "Y"), '4.RNAIllumina'!D:D, "")),
            "Awaiting Status"
        )
    )
)</f>
        <v/>
      </c>
      <c r="T842" s="6" t="str">
        <f ca="1">VLOOKUP($B842,'1.MetaData'!$B:$H,2,FALSE)</f>
        <v>EX24_BNW_1</v>
      </c>
      <c r="U842" s="7" t="str">
        <f ca="1">VLOOKUP($B842,'1.MetaData'!$B:$H,3,FALSE)</f>
        <v>Rhynchobatus australiae</v>
      </c>
      <c r="V842" s="7" t="str">
        <f ca="1">VLOOKUP($B842,'1.MetaData'!$B:$H,4,FALSE)</f>
        <v>Bottlenose wedgefish</v>
      </c>
      <c r="W842" s="6" t="str">
        <f ca="1">VLOOKUP($B842,'1.MetaData'!$B:$H,5,FALSE)</f>
        <v>Karissa Lear, Murchoch Uni</v>
      </c>
      <c r="X842" s="6" t="str">
        <f ca="1">VLOOKUP($B842,'1.MetaData'!$B:$H,6,FALSE)</f>
        <v>Karissa Lear; k.lear@murdoch.edu.au; Murdoch University</v>
      </c>
      <c r="Z842"/>
    </row>
    <row r="843" spans="1:26" hidden="1" x14ac:dyDescent="0.25">
      <c r="A843" s="17">
        <v>842</v>
      </c>
      <c r="B843" s="3" t="str">
        <f t="shared" ca="1" si="15"/>
        <v>OG842</v>
      </c>
      <c r="C843" s="219" t="s">
        <v>93</v>
      </c>
      <c r="D843" s="4">
        <f ca="1">COUNTIF('2.Tissue'!C:C,B843)</f>
        <v>1</v>
      </c>
      <c r="E843" s="4">
        <f ca="1">COUNTIFS('3.DNAExtractions'!$E:$E,$B843,'3.DNAExtractions'!$D:$D,E$1)</f>
        <v>1</v>
      </c>
      <c r="F843" s="2" t="str" cm="1">
        <f t="array" aca="1" ref="F843" ca="1">IF(
    COUNTIFS('3.DNAExtractions'!E:E, B843, '3.DNAExtractions'!Y:Y, "Y") &gt; 0,
    _xlfn.TEXTJOIN(", ", TRUE, IF(('3.DNAExtractions'!E:E = B843) * ('3.DNAExtractions'!Y:Y = "Y"), '3.DNAExtractions'!D:D, "")),
    IF(
        COUNTIFS('3.DNAExtractions'!E:E, B843, '3.DNAExtractions'!X:X, "Y") &gt; 0,
        _xlfn.TEXTJOIN(", ", TRUE, IF(('3.DNAExtractions'!E:E = B843) * ('3.DNAExtractions'!X:X = "Y"), '3.DNAExtractions'!D:D, "")),
        "Awaiting Status"
    )
)</f>
        <v>Extracted</v>
      </c>
      <c r="G843" s="45" t="s">
        <v>92</v>
      </c>
      <c r="H843" s="8" t="str" cm="1">
        <f t="array" aca="1" ref="H843" ca="1">IF(
    G843="N",
    "",
    IF(
        COUNTIFS('4.Illumina'!E:E, B843, '4.Illumina'!R:R, "Y") &gt; 0,
        _xlfn.TEXTJOIN(", ", TRUE, IF(('4.Illumina'!E:E = B843) * ('4.Illumina'!R:R = "Y"), '4.Illumina'!D:D, "")),
        IF(
            COUNTIFS('4.Illumina'!E:E, B843, '4.Illumina'!Q:Q, "Y") &gt; 0,
            _xlfn.TEXTJOIN(", ", TRUE, IF(('4.Illumina'!E:E = B843) * ('4.Illumina'!Q:Q = "Y"), '4.Illumina'!D:D, "")),
            "Awaiting Status"
        )
    )
)</f>
        <v>Sequenced</v>
      </c>
      <c r="I843" s="181" t="s">
        <v>94</v>
      </c>
      <c r="J843" s="56" t="str" cm="1">
        <f t="array" aca="1" ref="J843" ca="1">IF(
    I843="N",
    "",
    IF(
        COUNTIFS('4.PacBio'!E:E, B843, '4.PacBio'!W:W, "Y") &gt; 0,
        _xlfn.TEXTJOIN(", ", TRUE, IF(('4.PacBio'!E:E = B843) * ('4.PacBio'!W:W = "Y"), '4.PacBio'!D:D, "")),
        IF(
            COUNTIFS('4.PacBio'!E:E, B843, '4.PacBio'!V:V, "Y") &gt; 0,
            _xlfn.TEXTJOIN(", ", TRUE, IF(('4.PacBio'!E:E = B843) * ('4.PacBio'!V:V = "Y"), '4.PacBio'!D:D, "")),
            "Awaiting Status"
        )
    )
)</f>
        <v/>
      </c>
      <c r="K843" s="181" t="s">
        <v>94</v>
      </c>
      <c r="L843" s="8" t="str" cm="1">
        <f t="array" aca="1" ref="L843" ca="1">IF(
    K843="N",
    "",
    IF(
        COUNTIFS('4.HiCLibrary'!E:E, B843, '4.HiCLibrary'!V:V, "Y") &gt; 0,
        _xlfn.TEXTJOIN(", ", TRUE, IF(('4.HiCLibrary'!E:E = B843) * ('4.HiCLibrary'!V:V = "Y"), '4.HiCLibrary'!D:D, "")),
        IF(
            COUNTIFS('4.HiCLibrary'!E:E, B843, '4.HiCLibrary'!U:U, "Y") &gt; 0,
            _xlfn.TEXTJOIN(", ", TRUE, IF(('4.HiCLibrary'!E:E = B843) * ('4.HiCLibrary'!U:U = "Y"), '4.HiCLibrary'!D:D, "")),
            "Awaiting Status"
        )
    )
)</f>
        <v/>
      </c>
      <c r="M843" s="181" t="s">
        <v>94</v>
      </c>
      <c r="N843" s="56" t="str" cm="1">
        <f t="array" aca="1" ref="N843" ca="1">IF(
    M843="N",
    "",
    IF(
        COUNTIFS('4.ONT'!E:E, B843, '4.ONT'!Q:Q, "Y") &gt; 0,
        _xlfn.TEXTJOIN(", ", TRUE, IF(('4.ONT'!E:E = B843) * ('4.ONT'!Q:Q = "Y"), '4.ONT'!D:D, "")),
        IF(
            COUNTIFS('4.ONT'!E:E, B843, '4.ONT'!P:P, "Y") &gt; 0,
            _xlfn.TEXTJOIN(", ", TRUE, IF(('4.ONT'!E:E = B843) * ('4.ONT'!P:P = "Y"), '4.ONT'!D:D, "")),
            "Awaiting Status"
        )
    )
)</f>
        <v/>
      </c>
      <c r="O843" s="181" t="s">
        <v>94</v>
      </c>
      <c r="P843" s="60" t="str" cm="1">
        <f t="array" aca="1" ref="P843" ca="1">IF(
    O843="N",
    "",
    IF(
        COUNTIFS('3.RNAExtractions'!E:E, B843, '3.RNAExtractions'!Z:Z, "Y") &gt; 0,
        _xlfn.TEXTJOIN(", ", TRUE, IF(('3.RNAExtractions'!E:E = B843) * ('3.RNAExtractions'!Z:Z = "Y"), '3.RNAExtractions'!D:D, "")),
        IF(
            COUNTIFS('3.RNAExtractions'!E:E, B843, '3.RNAExtractions'!Y:Y, "Y") &gt; 0,
            _xlfn.TEXTJOIN(", ", TRUE, IF(('3.RNAExtractions'!E:E = B843) * ('3.RNAExtractions'!Y:Y = "Y"), '3.RNAExtractions'!D:D, "")),
            "Awaiting Status"
        )
    )
)</f>
        <v/>
      </c>
      <c r="Q843" s="26" t="s">
        <v>94</v>
      </c>
      <c r="R843" s="60" t="str" cm="1">
        <f t="array" aca="1" ref="R843" ca="1">IF(
    Q843="N",
    "",
    IF(
        COUNTIFS('4.RNAIllumina'!E:E, B843, '4.RNAIllumina'!Y:Y, "Y") &gt; 0,
        _xlfn.TEXTJOIN(", ", TRUE, IF(('4.RNAIllumina'!E:E = B843) * ('4.RNAIllumina'!Y:Y = "Y"), '4.RNAIllumina'!D:D, "")),
        IF(
            COUNTIFS('4.RNAIllumina'!E:E, B843, '4.RNAIllumina'!X:X, "Y") &gt; 0,
            _xlfn.TEXTJOIN(", ", TRUE, IF(('4.RNAIllumina'!E:E = B843) * ('4.RNAIllumina'!X:X = "Y"), '4.RNAIllumina'!D:D, "")),
            "Awaiting Status"
        )
    )
)</f>
        <v/>
      </c>
      <c r="T843" s="6" t="str">
        <f ca="1">VLOOKUP($B843,'1.MetaData'!$B:$H,2,FALSE)</f>
        <v>EX24 Shovelnose</v>
      </c>
      <c r="U843" s="7" t="str">
        <f ca="1">VLOOKUP($B843,'1.MetaData'!$B:$H,3,FALSE)</f>
        <v>Glaucostegus typus</v>
      </c>
      <c r="V843" s="7" t="str">
        <f ca="1">VLOOKUP($B843,'1.MetaData'!$B:$H,4,FALSE)</f>
        <v>Giant Shovelnose Guitarfish</v>
      </c>
      <c r="W843" s="6" t="str">
        <f ca="1">VLOOKUP($B843,'1.MetaData'!$B:$H,5,FALSE)</f>
        <v>Karissa Lear, Murchoch Uni</v>
      </c>
      <c r="X843" s="6" t="str">
        <f ca="1">VLOOKUP($B843,'1.MetaData'!$B:$H,6,FALSE)</f>
        <v>Karissa Lear; k.lear@murdoch.edu.au; Murdoch University</v>
      </c>
      <c r="Z843"/>
    </row>
    <row r="844" spans="1:26" hidden="1" x14ac:dyDescent="0.25">
      <c r="A844" s="17">
        <v>843</v>
      </c>
      <c r="B844" s="3" t="str">
        <f t="shared" ca="1" si="15"/>
        <v>OG843</v>
      </c>
      <c r="C844" s="219" t="s">
        <v>93</v>
      </c>
      <c r="D844" s="4">
        <f ca="1">COUNTIF('2.Tissue'!C:C,B844)</f>
        <v>1</v>
      </c>
      <c r="E844" s="4">
        <f ca="1">COUNTIFS('3.DNAExtractions'!$E:$E,$B844,'3.DNAExtractions'!$D:$D,E$1)</f>
        <v>1</v>
      </c>
      <c r="F844" s="2" t="str" cm="1">
        <f t="array" aca="1" ref="F844" ca="1">IF(
    COUNTIFS('3.DNAExtractions'!E:E, B844, '3.DNAExtractions'!Y:Y, "Y") &gt; 0,
    _xlfn.TEXTJOIN(", ", TRUE, IF(('3.DNAExtractions'!E:E = B844) * ('3.DNAExtractions'!Y:Y = "Y"), '3.DNAExtractions'!D:D, "")),
    IF(
        COUNTIFS('3.DNAExtractions'!E:E, B844, '3.DNAExtractions'!X:X, "Y") &gt; 0,
        _xlfn.TEXTJOIN(", ", TRUE, IF(('3.DNAExtractions'!E:E = B844) * ('3.DNAExtractions'!X:X = "Y"), '3.DNAExtractions'!D:D, "")),
        "Awaiting Status"
    )
)</f>
        <v>Extracted</v>
      </c>
      <c r="G844" s="45" t="s">
        <v>92</v>
      </c>
      <c r="H844" s="8" t="str" cm="1">
        <f t="array" aca="1" ref="H844" ca="1">IF(
    G844="N",
    "",
    IF(
        COUNTIFS('4.Illumina'!E:E, B844, '4.Illumina'!R:R, "Y") &gt; 0,
        _xlfn.TEXTJOIN(", ", TRUE, IF(('4.Illumina'!E:E = B844) * ('4.Illumina'!R:R = "Y"), '4.Illumina'!D:D, "")),
        IF(
            COUNTIFS('4.Illumina'!E:E, B844, '4.Illumina'!Q:Q, "Y") &gt; 0,
            _xlfn.TEXTJOIN(", ", TRUE, IF(('4.Illumina'!E:E = B844) * ('4.Illumina'!Q:Q = "Y"), '4.Illumina'!D:D, "")),
            "Awaiting Status"
        )
    )
)</f>
        <v>Sequenced</v>
      </c>
      <c r="I844" s="26" t="s">
        <v>94</v>
      </c>
      <c r="J844" s="56" t="str" cm="1">
        <f t="array" aca="1" ref="J844" ca="1">IF(
    I844="N",
    "",
    IF(
        COUNTIFS('4.PacBio'!E:E, B844, '4.PacBio'!W:W, "Y") &gt; 0,
        _xlfn.TEXTJOIN(", ", TRUE, IF(('4.PacBio'!E:E = B844) * ('4.PacBio'!W:W = "Y"), '4.PacBio'!D:D, "")),
        IF(
            COUNTIFS('4.PacBio'!E:E, B844, '4.PacBio'!V:V, "Y") &gt; 0,
            _xlfn.TEXTJOIN(", ", TRUE, IF(('4.PacBio'!E:E = B844) * ('4.PacBio'!V:V = "Y"), '4.PacBio'!D:D, "")),
            "Awaiting Status"
        )
    )
)</f>
        <v/>
      </c>
      <c r="K844" s="181" t="s">
        <v>94</v>
      </c>
      <c r="L844" s="8" t="str" cm="1">
        <f t="array" aca="1" ref="L844" ca="1">IF(
    K844="N",
    "",
    IF(
        COUNTIFS('4.HiCLibrary'!E:E, B844, '4.HiCLibrary'!V:V, "Y") &gt; 0,
        _xlfn.TEXTJOIN(", ", TRUE, IF(('4.HiCLibrary'!E:E = B844) * ('4.HiCLibrary'!V:V = "Y"), '4.HiCLibrary'!D:D, "")),
        IF(
            COUNTIFS('4.HiCLibrary'!E:E, B844, '4.HiCLibrary'!U:U, "Y") &gt; 0,
            _xlfn.TEXTJOIN(", ", TRUE, IF(('4.HiCLibrary'!E:E = B844) * ('4.HiCLibrary'!U:U = "Y"), '4.HiCLibrary'!D:D, "")),
            "Awaiting Status"
        )
    )
)</f>
        <v/>
      </c>
      <c r="M844" s="47" t="s">
        <v>94</v>
      </c>
      <c r="N844" s="56" t="str" cm="1">
        <f t="array" aca="1" ref="N844" ca="1">IF(
    M844="N",
    "",
    IF(
        COUNTIFS('4.ONT'!E:E, B844, '4.ONT'!Q:Q, "Y") &gt; 0,
        _xlfn.TEXTJOIN(", ", TRUE, IF(('4.ONT'!E:E = B844) * ('4.ONT'!Q:Q = "Y"), '4.ONT'!D:D, "")),
        IF(
            COUNTIFS('4.ONT'!E:E, B844, '4.ONT'!P:P, "Y") &gt; 0,
            _xlfn.TEXTJOIN(", ", TRUE, IF(('4.ONT'!E:E = B844) * ('4.ONT'!P:P = "Y"), '4.ONT'!D:D, "")),
            "Awaiting Status"
        )
    )
)</f>
        <v/>
      </c>
      <c r="O844" s="60" t="s">
        <v>94</v>
      </c>
      <c r="P844" s="60" t="str" cm="1">
        <f t="array" aca="1" ref="P844" ca="1">IF(
    O844="N",
    "",
    IF(
        COUNTIFS('3.RNAExtractions'!E:E, B844, '3.RNAExtractions'!Z:Z, "Y") &gt; 0,
        _xlfn.TEXTJOIN(", ", TRUE, IF(('3.RNAExtractions'!E:E = B844) * ('3.RNAExtractions'!Z:Z = "Y"), '3.RNAExtractions'!D:D, "")),
        IF(
            COUNTIFS('3.RNAExtractions'!E:E, B844, '3.RNAExtractions'!Y:Y, "Y") &gt; 0,
            _xlfn.TEXTJOIN(", ", TRUE, IF(('3.RNAExtractions'!E:E = B844) * ('3.RNAExtractions'!Y:Y = "Y"), '3.RNAExtractions'!D:D, "")),
            "Awaiting Status"
        )
    )
)</f>
        <v/>
      </c>
      <c r="Q844" s="60" t="s">
        <v>94</v>
      </c>
      <c r="R844" s="60" t="str" cm="1">
        <f t="array" aca="1" ref="R844" ca="1">IF(
    Q844="N",
    "",
    IF(
        COUNTIFS('4.RNAIllumina'!E:E, B844, '4.RNAIllumina'!Y:Y, "Y") &gt; 0,
        _xlfn.TEXTJOIN(", ", TRUE, IF(('4.RNAIllumina'!E:E = B844) * ('4.RNAIllumina'!Y:Y = "Y"), '4.RNAIllumina'!D:D, "")),
        IF(
            COUNTIFS('4.RNAIllumina'!E:E, B844, '4.RNAIllumina'!X:X, "Y") &gt; 0,
            _xlfn.TEXTJOIN(", ", TRUE, IF(('4.RNAIllumina'!E:E = B844) * ('4.RNAIllumina'!X:X = "Y"), '4.RNAIllumina'!D:D, "")),
            "Awaiting Status"
        )
    )
)</f>
        <v/>
      </c>
      <c r="T844" s="6" t="str">
        <f ca="1">VLOOKUP($B844,'1.MetaData'!$B:$H,2,FALSE)</f>
        <v>Unlabelled tube</v>
      </c>
      <c r="U844" s="7" t="str">
        <f ca="1">VLOOKUP($B844,'1.MetaData'!$B:$H,3,FALSE)</f>
        <v>Unlabelled tube</v>
      </c>
      <c r="V844" s="7" t="str">
        <f ca="1">VLOOKUP($B844,'1.MetaData'!$B:$H,4,FALSE)</f>
        <v>Unlabelled Tube</v>
      </c>
      <c r="W844" s="6" t="str">
        <f ca="1">VLOOKUP($B844,'1.MetaData'!$B:$H,5,FALSE)</f>
        <v>Karissa Lear, Murchoch Uni</v>
      </c>
      <c r="X844" s="6" t="str">
        <f ca="1">VLOOKUP($B844,'1.MetaData'!$B:$H,6,FALSE)</f>
        <v>Karissa Lear; k.lear@murdoch.edu.au; Murdoch University</v>
      </c>
      <c r="Z844"/>
    </row>
    <row r="845" spans="1:26" x14ac:dyDescent="0.25">
      <c r="A845" s="17">
        <v>844</v>
      </c>
      <c r="B845" s="3" t="str">
        <f t="shared" ca="1" si="15"/>
        <v>OG844</v>
      </c>
      <c r="C845" s="219" t="s">
        <v>91</v>
      </c>
      <c r="D845" s="4">
        <f ca="1">COUNTIF('2.Tissue'!C:C,B845)</f>
        <v>1</v>
      </c>
      <c r="E845" s="4">
        <f ca="1">COUNTIFS('3.DNAExtractions'!$E:$E,$B845,'3.DNAExtractions'!$D:$D,E$1)</f>
        <v>5</v>
      </c>
      <c r="F845" s="2" t="str" cm="1">
        <f t="array" aca="1" ref="F845" ca="1">IF(
    COUNTIFS('3.DNAExtractions'!E:E, B845, '3.DNAExtractions'!Y:Y, "Y") &gt; 0,
    _xlfn.TEXTJOIN(", ", TRUE, IF(('3.DNAExtractions'!E:E = B845) * ('3.DNAExtractions'!Y:Y = "Y"), '3.DNAExtractions'!D:D, "")),
    IF(
        COUNTIFS('3.DNAExtractions'!E:E, B845, '3.DNAExtractions'!X:X, "Y") &gt; 0,
        _xlfn.TEXTJOIN(", ", TRUE, IF(('3.DNAExtractions'!E:E = B845) * ('3.DNAExtractions'!X:X = "Y"), '3.DNAExtractions'!D:D, "")),
        "Awaiting Status"
    )
)</f>
        <v>Extracted</v>
      </c>
      <c r="G845" s="45" t="s">
        <v>94</v>
      </c>
      <c r="H845" s="8" t="str" cm="1">
        <f t="array" aca="1" ref="H845" ca="1">IF(
    G845="N",
    "",
    IF(
        COUNTIFS('4.Illumina'!E:E, B845, '4.Illumina'!R:R, "Y") &gt; 0,
        _xlfn.TEXTJOIN(", ", TRUE, IF(('4.Illumina'!E:E = B845) * ('4.Illumina'!R:R = "Y"), '4.Illumina'!D:D, "")),
        IF(
            COUNTIFS('4.Illumina'!E:E, B845, '4.Illumina'!Q:Q, "Y") &gt; 0,
            _xlfn.TEXTJOIN(", ", TRUE, IF(('4.Illumina'!E:E = B845) * ('4.Illumina'!Q:Q = "Y"), '4.Illumina'!D:D, "")),
            "Awaiting Status"
        )
    )
)</f>
        <v/>
      </c>
      <c r="I845" s="26" t="s">
        <v>92</v>
      </c>
      <c r="J845" s="56" t="str" cm="1">
        <f t="array" aca="1" ref="J845" ca="1">IF(
    I845="N",
    "",
    IF(
        COUNTIFS('4.PacBio'!E:E, B845, '4.PacBio'!W:W, "Y") &gt; 0,
        _xlfn.TEXTJOIN(", ", TRUE, IF(('4.PacBio'!E:E = B845) * ('4.PacBio'!W:W = "Y"), '4.PacBio'!D:D, "")),
        IF(
            COUNTIFS('4.PacBio'!E:E, B845, '4.PacBio'!V:V, "Y") &gt; 0,
            _xlfn.TEXTJOIN(", ", TRUE, IF(('4.PacBio'!E:E = B845) * ('4.PacBio'!V:V = "Y"), '4.PacBio'!D:D, "")),
            "Awaiting Status"
        )
    )
)</f>
        <v>Sequenced</v>
      </c>
      <c r="K845" s="26" t="s">
        <v>92</v>
      </c>
      <c r="L845" s="8" t="str" cm="1">
        <f t="array" aca="1" ref="L845" ca="1">IF(
    K845="N",
    "",
    IF(
        COUNTIFS('4.HiCLibrary'!E:E, B845, '4.HiCLibrary'!V:V, "Y") &gt; 0,
        _xlfn.TEXTJOIN(", ", TRUE, IF(('4.HiCLibrary'!E:E = B845) * ('4.HiCLibrary'!V:V = "Y"), '4.HiCLibrary'!D:D, "")),
        IF(
            COUNTIFS('4.HiCLibrary'!E:E, B845, '4.HiCLibrary'!U:U, "Y") &gt; 0,
            _xlfn.TEXTJOIN(", ", TRUE, IF(('4.HiCLibrary'!E:E = B845) * ('4.HiCLibrary'!U:U = "Y"), '4.HiCLibrary'!D:D, "")),
            "Awaiting Status"
        )
    )
)</f>
        <v>Shallow Seqeunce - iSEQ</v>
      </c>
      <c r="M845" s="47"/>
      <c r="N845" s="56" t="str" cm="1">
        <f t="array" aca="1" ref="N845" ca="1">IF(
    M845="N",
    "",
    IF(
        COUNTIFS('4.ONT'!E:E, B845, '4.ONT'!Q:Q, "Y") &gt; 0,
        _xlfn.TEXTJOIN(", ", TRUE, IF(('4.ONT'!E:E = B845) * ('4.ONT'!Q:Q = "Y"), '4.ONT'!D:D, "")),
        IF(
            COUNTIFS('4.ONT'!E:E, B845, '4.ONT'!P:P, "Y") &gt; 0,
            _xlfn.TEXTJOIN(", ", TRUE, IF(('4.ONT'!E:E = B845) * ('4.ONT'!P:P = "Y"), '4.ONT'!D:D, "")),
            "Awaiting Status"
        )
    )
)</f>
        <v>Awaiting Status</v>
      </c>
      <c r="O845" s="26" t="s">
        <v>92</v>
      </c>
      <c r="P845" s="60" t="str" cm="1">
        <f t="array" aca="1" ref="P845" ca="1">IF(
    O845="N",
    "",
    IF(
        COUNTIFS('3.RNAExtractions'!E:E, B845, '3.RNAExtractions'!Z:Z, "Y") &gt; 0,
        _xlfn.TEXTJOIN(", ", TRUE, IF(('3.RNAExtractions'!E:E = B845) * ('3.RNAExtractions'!Z:Z = "Y"), '3.RNAExtractions'!D:D, "")),
        IF(
            COUNTIFS('3.RNAExtractions'!E:E, B845, '3.RNAExtractions'!Y:Y, "Y") &gt; 0,
            _xlfn.TEXTJOIN(", ", TRUE, IF(('3.RNAExtractions'!E:E = B845) * ('3.RNAExtractions'!Y:Y = "Y"), '3.RNAExtractions'!D:D, "")),
            "Awaiting Status"
        )
    )
)</f>
        <v>Awaiting Status</v>
      </c>
      <c r="Q845" s="26" t="s">
        <v>92</v>
      </c>
      <c r="R845" s="60" t="str" cm="1">
        <f t="array" aca="1" ref="R845" ca="1">IF(
    Q845="N",
    "",
    IF(
        COUNTIFS('4.RNAIllumina'!E:E, B845, '4.RNAIllumina'!Y:Y, "Y") &gt; 0,
        _xlfn.TEXTJOIN(", ", TRUE, IF(('4.RNAIllumina'!E:E = B845) * ('4.RNAIllumina'!Y:Y = "Y"), '4.RNAIllumina'!D:D, "")),
        IF(
            COUNTIFS('4.RNAIllumina'!E:E, B845, '4.RNAIllumina'!X:X, "Y") &gt; 0,
            _xlfn.TEXTJOIN(", ", TRUE, IF(('4.RNAIllumina'!E:E = B845) * ('4.RNAIllumina'!X:X = "Y"), '4.RNAIllumina'!D:D, "")),
            "Awaiting Status"
        )
    )
)</f>
        <v>Awaiting Status</v>
      </c>
      <c r="T845" s="6" t="str">
        <f ca="1">VLOOKUP($B845,'1.MetaData'!$B:$H,2,FALSE)</f>
        <v>BullShark, BullShark_1, BullShark_2, BullShark_3</v>
      </c>
      <c r="U845" s="7" t="str">
        <f ca="1">VLOOKUP($B845,'1.MetaData'!$B:$H,3,FALSE)</f>
        <v>Carcharhinus leucas</v>
      </c>
      <c r="V845" s="7" t="str">
        <f ca="1">VLOOKUP($B845,'1.MetaData'!$B:$H,4,FALSE)</f>
        <v>Bull shark</v>
      </c>
      <c r="W845" s="6" t="str">
        <f ca="1">VLOOKUP($B845,'1.MetaData'!$B:$H,5,FALSE)</f>
        <v>Vic Peddemors, 0411537268, NSW DPI</v>
      </c>
      <c r="X845" s="6" t="str">
        <f ca="1">VLOOKUP($B845,'1.MetaData'!$B:$H,6,FALSE)</f>
        <v>Carolyn Hogg, carolyn.hogg@sydney.edu.au, The University of Sydney</v>
      </c>
      <c r="Z845"/>
    </row>
    <row r="846" spans="1:26" x14ac:dyDescent="0.25">
      <c r="A846" s="17">
        <v>845</v>
      </c>
      <c r="B846" s="3" t="str">
        <f t="shared" ca="1" si="15"/>
        <v>OG845</v>
      </c>
      <c r="C846" s="219" t="s">
        <v>91</v>
      </c>
      <c r="D846" s="4">
        <f ca="1">COUNTIF('2.Tissue'!C:C,B846)</f>
        <v>1</v>
      </c>
      <c r="E846" s="4">
        <f ca="1">COUNTIFS('3.DNAExtractions'!$E:$E,$B846,'3.DNAExtractions'!$D:$D,E$1)</f>
        <v>3</v>
      </c>
      <c r="F846" s="2" t="str" cm="1">
        <f t="array" aca="1" ref="F846" ca="1">IF(
    COUNTIFS('3.DNAExtractions'!E:E, B846, '3.DNAExtractions'!Y:Y, "Y") &gt; 0,
    _xlfn.TEXTJOIN(", ", TRUE, IF(('3.DNAExtractions'!E:E = B846) * ('3.DNAExtractions'!Y:Y = "Y"), '3.DNAExtractions'!D:D, "")),
    IF(
        COUNTIFS('3.DNAExtractions'!E:E, B846, '3.DNAExtractions'!X:X, "Y") &gt; 0,
        _xlfn.TEXTJOIN(", ", TRUE, IF(('3.DNAExtractions'!E:E = B846) * ('3.DNAExtractions'!X:X = "Y"), '3.DNAExtractions'!D:D, "")),
        "Awaiting Status"
    )
)</f>
        <v>Extracted</v>
      </c>
      <c r="G846" s="45" t="s">
        <v>94</v>
      </c>
      <c r="H846" s="8" t="str" cm="1">
        <f t="array" aca="1" ref="H846" ca="1">IF(
    G846="N",
    "",
    IF(
        COUNTIFS('4.Illumina'!E:E, B846, '4.Illumina'!R:R, "Y") &gt; 0,
        _xlfn.TEXTJOIN(", ", TRUE, IF(('4.Illumina'!E:E = B846) * ('4.Illumina'!R:R = "Y"), '4.Illumina'!D:D, "")),
        IF(
            COUNTIFS('4.Illumina'!E:E, B846, '4.Illumina'!Q:Q, "Y") &gt; 0,
            _xlfn.TEXTJOIN(", ", TRUE, IF(('4.Illumina'!E:E = B846) * ('4.Illumina'!Q:Q = "Y"), '4.Illumina'!D:D, "")),
            "Awaiting Status"
        )
    )
)</f>
        <v/>
      </c>
      <c r="I846" s="26" t="s">
        <v>92</v>
      </c>
      <c r="J846" s="56" t="str" cm="1">
        <f t="array" aca="1" ref="J846" ca="1">IF(
    I846="N",
    "",
    IF(
        COUNTIFS('4.PacBio'!E:E, B846, '4.PacBio'!W:W, "Y") &gt; 0,
        _xlfn.TEXTJOIN(", ", TRUE, IF(('4.PacBio'!E:E = B846) * ('4.PacBio'!W:W = "Y"), '4.PacBio'!D:D, "")),
        IF(
            COUNTIFS('4.PacBio'!E:E, B846, '4.PacBio'!V:V, "Y") &gt; 0,
            _xlfn.TEXTJOIN(", ", TRUE, IF(('4.PacBio'!E:E = B846) * ('4.PacBio'!V:V = "Y"), '4.PacBio'!D:D, "")),
            "Awaiting Status"
        )
    )
)</f>
        <v>Sequenced</v>
      </c>
      <c r="K846" s="26" t="s">
        <v>92</v>
      </c>
      <c r="L846" s="8" t="str" cm="1">
        <f t="array" aca="1" ref="L846" ca="1">IF(
    K846="N",
    "",
    IF(
        COUNTIFS('4.HiCLibrary'!E:E, B846, '4.HiCLibrary'!V:V, "Y") &gt; 0,
        _xlfn.TEXTJOIN(", ", TRUE, IF(('4.HiCLibrary'!E:E = B846) * ('4.HiCLibrary'!V:V = "Y"), '4.HiCLibrary'!D:D, "")),
        IF(
            COUNTIFS('4.HiCLibrary'!E:E, B846, '4.HiCLibrary'!U:U, "Y") &gt; 0,
            _xlfn.TEXTJOIN(", ", TRUE, IF(('4.HiCLibrary'!E:E = B846) * ('4.HiCLibrary'!U:U = "Y"), '4.HiCLibrary'!D:D, "")),
            "Awaiting Status"
        )
    )
)</f>
        <v>Shallow Seqeunce - iSEQ</v>
      </c>
      <c r="M846" s="47"/>
      <c r="N846" s="56" t="str" cm="1">
        <f t="array" aca="1" ref="N846" ca="1">IF(
    M846="N",
    "",
    IF(
        COUNTIFS('4.ONT'!E:E, B846, '4.ONT'!Q:Q, "Y") &gt; 0,
        _xlfn.TEXTJOIN(", ", TRUE, IF(('4.ONT'!E:E = B846) * ('4.ONT'!Q:Q = "Y"), '4.ONT'!D:D, "")),
        IF(
            COUNTIFS('4.ONT'!E:E, B846, '4.ONT'!P:P, "Y") &gt; 0,
            _xlfn.TEXTJOIN(", ", TRUE, IF(('4.ONT'!E:E = B846) * ('4.ONT'!P:P = "Y"), '4.ONT'!D:D, "")),
            "Awaiting Status"
        )
    )
)</f>
        <v>Awaiting Status</v>
      </c>
      <c r="O846" s="26" t="s">
        <v>92</v>
      </c>
      <c r="P846" s="60" t="str" cm="1">
        <f t="array" aca="1" ref="P846" ca="1">IF(
    O846="N",
    "",
    IF(
        COUNTIFS('3.RNAExtractions'!E:E, B846, '3.RNAExtractions'!Z:Z, "Y") &gt; 0,
        _xlfn.TEXTJOIN(", ", TRUE, IF(('3.RNAExtractions'!E:E = B846) * ('3.RNAExtractions'!Z:Z = "Y"), '3.RNAExtractions'!D:D, "")),
        IF(
            COUNTIFS('3.RNAExtractions'!E:E, B846, '3.RNAExtractions'!Y:Y, "Y") &gt; 0,
            _xlfn.TEXTJOIN(", ", TRUE, IF(('3.RNAExtractions'!E:E = B846) * ('3.RNAExtractions'!Y:Y = "Y"), '3.RNAExtractions'!D:D, "")),
            "Awaiting Status"
        )
    )
)</f>
        <v>Awaiting Status</v>
      </c>
      <c r="Q846" s="26" t="s">
        <v>92</v>
      </c>
      <c r="R846" s="60" t="str" cm="1">
        <f t="array" aca="1" ref="R846" ca="1">IF(
    Q846="N",
    "",
    IF(
        COUNTIFS('4.RNAIllumina'!E:E, B846, '4.RNAIllumina'!Y:Y, "Y") &gt; 0,
        _xlfn.TEXTJOIN(", ", TRUE, IF(('4.RNAIllumina'!E:E = B846) * ('4.RNAIllumina'!Y:Y = "Y"), '4.RNAIllumina'!D:D, "")),
        IF(
            COUNTIFS('4.RNAIllumina'!E:E, B846, '4.RNAIllumina'!X:X, "Y") &gt; 0,
            _xlfn.TEXTJOIN(", ", TRUE, IF(('4.RNAIllumina'!E:E = B846) * ('4.RNAIllumina'!X:X = "Y"), '4.RNAIllumina'!D:D, "")),
            "Awaiting Status"
        )
    )
)</f>
        <v>Awaiting Status</v>
      </c>
      <c r="T846" s="6" t="str">
        <f ca="1">VLOOKUP($B846,'1.MetaData'!$B:$H,2,FALSE)</f>
        <v>GreatHammerhead, GreatHammerhead_1, GreatHammerhead_2, GreatHammerhead_3</v>
      </c>
      <c r="U846" s="7" t="str">
        <f ca="1">VLOOKUP($B846,'1.MetaData'!$B:$H,3,FALSE)</f>
        <v>Sphyrna mokarran</v>
      </c>
      <c r="V846" s="7" t="str">
        <f ca="1">VLOOKUP($B846,'1.MetaData'!$B:$H,4,FALSE)</f>
        <v>Great hammerhead shark</v>
      </c>
      <c r="W846" s="6" t="str">
        <f ca="1">VLOOKUP($B846,'1.MetaData'!$B:$H,5,FALSE)</f>
        <v>Vic Peddemors, 0411537268, NSW DPI</v>
      </c>
      <c r="X846" s="6" t="str">
        <f ca="1">VLOOKUP($B846,'1.MetaData'!$B:$H,6,FALSE)</f>
        <v>Carolyn Hogg, carolyn.hogg@sydney.edu.au, The University of Sydney</v>
      </c>
      <c r="Z846"/>
    </row>
    <row r="847" spans="1:26" hidden="1" x14ac:dyDescent="0.25">
      <c r="A847" s="17">
        <v>846</v>
      </c>
      <c r="B847" s="3" t="str">
        <f t="shared" ca="1" si="15"/>
        <v>OG846</v>
      </c>
      <c r="C847" s="219" t="s">
        <v>93</v>
      </c>
      <c r="D847" s="4">
        <f ca="1">COUNTIF('2.Tissue'!C:C,B847)</f>
        <v>1</v>
      </c>
      <c r="E847" s="4">
        <f ca="1">COUNTIFS('3.DNAExtractions'!$E:$E,$B847,'3.DNAExtractions'!$D:$D,E$1)</f>
        <v>4</v>
      </c>
      <c r="F847" s="2" t="str" cm="1">
        <f t="array" aca="1" ref="F847" ca="1">IF(
    COUNTIFS('3.DNAExtractions'!E:E, B847, '3.DNAExtractions'!Y:Y, "Y") &gt; 0,
    _xlfn.TEXTJOIN(", ", TRUE, IF(('3.DNAExtractions'!E:E = B847) * ('3.DNAExtractions'!Y:Y = "Y"), '3.DNAExtractions'!D:D, "")),
    IF(
        COUNTIFS('3.DNAExtractions'!E:E, B847, '3.DNAExtractions'!X:X, "Y") &gt; 0,
        _xlfn.TEXTJOIN(", ", TRUE, IF(('3.DNAExtractions'!E:E = B847) * ('3.DNAExtractions'!X:X = "Y"), '3.DNAExtractions'!D:D, "")),
        "Awaiting Status"
    )
)</f>
        <v>Extracted</v>
      </c>
      <c r="G847" s="45" t="s">
        <v>92</v>
      </c>
      <c r="H847" s="8" t="str" cm="1">
        <f t="array" aca="1" ref="H847" ca="1">IF(
    G847="N",
    "",
    IF(
        COUNTIFS('4.Illumina'!E:E, B847, '4.Illumina'!R:R, "Y") &gt; 0,
        _xlfn.TEXTJOIN(", ", TRUE, IF(('4.Illumina'!E:E = B847) * ('4.Illumina'!R:R = "Y"), '4.Illumina'!D:D, "")),
        IF(
            COUNTIFS('4.Illumina'!E:E, B847, '4.Illumina'!Q:Q, "Y") &gt; 0,
            _xlfn.TEXTJOIN(", ", TRUE, IF(('4.Illumina'!E:E = B847) * ('4.Illumina'!Q:Q = "Y"), '4.Illumina'!D:D, "")),
            "Awaiting Status"
        )
    )
)</f>
        <v>QC - iSEQ</v>
      </c>
      <c r="I847" s="181" t="s">
        <v>94</v>
      </c>
      <c r="J847" s="56" t="str" cm="1">
        <f t="array" aca="1" ref="J847" ca="1">IF(
    I847="N",
    "",
    IF(
        COUNTIFS('4.PacBio'!E:E, B847, '4.PacBio'!W:W, "Y") &gt; 0,
        _xlfn.TEXTJOIN(", ", TRUE, IF(('4.PacBio'!E:E = B847) * ('4.PacBio'!W:W = "Y"), '4.PacBio'!D:D, "")),
        IF(
            COUNTIFS('4.PacBio'!E:E, B847, '4.PacBio'!V:V, "Y") &gt; 0,
            _xlfn.TEXTJOIN(", ", TRUE, IF(('4.PacBio'!E:E = B847) * ('4.PacBio'!V:V = "Y"), '4.PacBio'!D:D, "")),
            "Awaiting Status"
        )
    )
)</f>
        <v/>
      </c>
      <c r="K847" s="181" t="s">
        <v>94</v>
      </c>
      <c r="L847" s="8" t="str" cm="1">
        <f t="array" aca="1" ref="L847" ca="1">IF(
    K847="N",
    "",
    IF(
        COUNTIFS('4.HiCLibrary'!E:E, B847, '4.HiCLibrary'!V:V, "Y") &gt; 0,
        _xlfn.TEXTJOIN(", ", TRUE, IF(('4.HiCLibrary'!E:E = B847) * ('4.HiCLibrary'!V:V = "Y"), '4.HiCLibrary'!D:D, "")),
        IF(
            COUNTIFS('4.HiCLibrary'!E:E, B847, '4.HiCLibrary'!U:U, "Y") &gt; 0,
            _xlfn.TEXTJOIN(", ", TRUE, IF(('4.HiCLibrary'!E:E = B847) * ('4.HiCLibrary'!U:U = "Y"), '4.HiCLibrary'!D:D, "")),
            "Awaiting Status"
        )
    )
)</f>
        <v/>
      </c>
      <c r="M847" s="181" t="s">
        <v>94</v>
      </c>
      <c r="N847" s="56" t="str" cm="1">
        <f t="array" aca="1" ref="N847" ca="1">IF(
    M847="N",
    "",
    IF(
        COUNTIFS('4.ONT'!E:E, B847, '4.ONT'!Q:Q, "Y") &gt; 0,
        _xlfn.TEXTJOIN(", ", TRUE, IF(('4.ONT'!E:E = B847) * ('4.ONT'!Q:Q = "Y"), '4.ONT'!D:D, "")),
        IF(
            COUNTIFS('4.ONT'!E:E, B847, '4.ONT'!P:P, "Y") &gt; 0,
            _xlfn.TEXTJOIN(", ", TRUE, IF(('4.ONT'!E:E = B847) * ('4.ONT'!P:P = "Y"), '4.ONT'!D:D, "")),
            "Awaiting Status"
        )
    )
)</f>
        <v/>
      </c>
      <c r="O847" s="181" t="s">
        <v>94</v>
      </c>
      <c r="P847" s="60" t="str" cm="1">
        <f t="array" aca="1" ref="P847" ca="1">IF(
    O847="N",
    "",
    IF(
        COUNTIFS('3.RNAExtractions'!E:E, B847, '3.RNAExtractions'!Z:Z, "Y") &gt; 0,
        _xlfn.TEXTJOIN(", ", TRUE, IF(('3.RNAExtractions'!E:E = B847) * ('3.RNAExtractions'!Z:Z = "Y"), '3.RNAExtractions'!D:D, "")),
        IF(
            COUNTIFS('3.RNAExtractions'!E:E, B847, '3.RNAExtractions'!Y:Y, "Y") &gt; 0,
            _xlfn.TEXTJOIN(", ", TRUE, IF(('3.RNAExtractions'!E:E = B847) * ('3.RNAExtractions'!Y:Y = "Y"), '3.RNAExtractions'!D:D, "")),
            "Awaiting Status"
        )
    )
)</f>
        <v/>
      </c>
      <c r="Q847" s="26" t="s">
        <v>94</v>
      </c>
      <c r="R847" s="60" t="str" cm="1">
        <f t="array" aca="1" ref="R847" ca="1">IF(
    Q847="N",
    "",
    IF(
        COUNTIFS('4.RNAIllumina'!E:E, B847, '4.RNAIllumina'!Y:Y, "Y") &gt; 0,
        _xlfn.TEXTJOIN(", ", TRUE, IF(('4.RNAIllumina'!E:E = B847) * ('4.RNAIllumina'!Y:Y = "Y"), '4.RNAIllumina'!D:D, "")),
        IF(
            COUNTIFS('4.RNAIllumina'!E:E, B847, '4.RNAIllumina'!X:X, "Y") &gt; 0,
            _xlfn.TEXTJOIN(", ", TRUE, IF(('4.RNAIllumina'!E:E = B847) * ('4.RNAIllumina'!X:X = "Y"), '4.RNAIllumina'!D:D, "")),
            "Awaiting Status"
        )
    )
)</f>
        <v/>
      </c>
      <c r="T847" s="6" t="str">
        <f ca="1">VLOOKUP($B847,'1.MetaData'!$B:$H,2,FALSE)</f>
        <v>GreatWhite, GreatWhite_1, GreatWhite_2, GreatWhite_3, GreatWhite_4</v>
      </c>
      <c r="U847" s="7" t="str">
        <f ca="1">VLOOKUP($B847,'1.MetaData'!$B:$H,3,FALSE)</f>
        <v>Carcharodon carcharias</v>
      </c>
      <c r="V847" s="7" t="str">
        <f ca="1">VLOOKUP($B847,'1.MetaData'!$B:$H,4,FALSE)</f>
        <v>Great white shark</v>
      </c>
      <c r="W847" s="6" t="str">
        <f ca="1">VLOOKUP($B847,'1.MetaData'!$B:$H,5,FALSE)</f>
        <v>Vic Peddemors, 0411537268, NSW DPI</v>
      </c>
      <c r="X847" s="6" t="str">
        <f ca="1">VLOOKUP($B847,'1.MetaData'!$B:$H,6,FALSE)</f>
        <v>Carolyn Hogg, carolyn.hogg@sydney.edu.au, The University of Sydney</v>
      </c>
      <c r="Z847"/>
    </row>
    <row r="848" spans="1:26" hidden="1" x14ac:dyDescent="0.25">
      <c r="A848" s="17">
        <v>847</v>
      </c>
      <c r="B848" s="3" t="str">
        <f t="shared" ca="1" si="15"/>
        <v>OG847</v>
      </c>
      <c r="C848" s="219" t="s">
        <v>93</v>
      </c>
      <c r="D848" s="4">
        <f ca="1">COUNTIF('2.Tissue'!C:C,B848)</f>
        <v>1</v>
      </c>
      <c r="E848" s="4">
        <f ca="1">COUNTIFS('3.DNAExtractions'!$E:$E,$B848,'3.DNAExtractions'!$D:$D,E$1)</f>
        <v>1</v>
      </c>
      <c r="F848" s="2" t="str" cm="1">
        <f t="array" aca="1" ref="F848" ca="1">IF(
    COUNTIFS('3.DNAExtractions'!E:E, B848, '3.DNAExtractions'!Y:Y, "Y") &gt; 0,
    _xlfn.TEXTJOIN(", ", TRUE, IF(('3.DNAExtractions'!E:E = B848) * ('3.DNAExtractions'!Y:Y = "Y"), '3.DNAExtractions'!D:D, "")),
    IF(
        COUNTIFS('3.DNAExtractions'!E:E, B848, '3.DNAExtractions'!X:X, "Y") &gt; 0,
        _xlfn.TEXTJOIN(", ", TRUE, IF(('3.DNAExtractions'!E:E = B848) * ('3.DNAExtractions'!X:X = "Y"), '3.DNAExtractions'!D:D, "")),
        "Awaiting Status"
    )
)</f>
        <v>Extracted</v>
      </c>
      <c r="G848" s="45" t="s">
        <v>94</v>
      </c>
      <c r="H848" s="8" t="str" cm="1">
        <f t="array" aca="1" ref="H848" ca="1">IF(
    G848="N",
    "",
    IF(
        COUNTIFS('4.Illumina'!E:E, B848, '4.Illumina'!R:R, "Y") &gt; 0,
        _xlfn.TEXTJOIN(", ", TRUE, IF(('4.Illumina'!E:E = B848) * ('4.Illumina'!R:R = "Y"), '4.Illumina'!D:D, "")),
        IF(
            COUNTIFS('4.Illumina'!E:E, B848, '4.Illumina'!Q:Q, "Y") &gt; 0,
            _xlfn.TEXTJOIN(", ", TRUE, IF(('4.Illumina'!E:E = B848) * ('4.Illumina'!Q:Q = "Y"), '4.Illumina'!D:D, "")),
            "Awaiting Status"
        )
    )
)</f>
        <v/>
      </c>
      <c r="I848" s="26" t="s">
        <v>92</v>
      </c>
      <c r="J848" s="56" t="str" cm="1">
        <f t="array" aca="1" ref="J848" ca="1">IF(
    I848="N",
    "",
    IF(
        COUNTIFS('4.PacBio'!E:E, B848, '4.PacBio'!W:W, "Y") &gt; 0,
        _xlfn.TEXTJOIN(", ", TRUE, IF(('4.PacBio'!E:E = B848) * ('4.PacBio'!W:W = "Y"), '4.PacBio'!D:D, "")),
        IF(
            COUNTIFS('4.PacBio'!E:E, B848, '4.PacBio'!V:V, "Y") &gt; 0,
            _xlfn.TEXTJOIN(", ", TRUE, IF(('4.PacBio'!E:E = B848) * ('4.PacBio'!V:V = "Y"), '4.PacBio'!D:D, "")),
            "Awaiting Status"
        )
    )
)</f>
        <v>Failed QC</v>
      </c>
      <c r="K848" s="26" t="s">
        <v>92</v>
      </c>
      <c r="L848" s="8" t="str" cm="1">
        <f t="array" aca="1" ref="L848" ca="1">IF(
    K848="N",
    "",
    IF(
        COUNTIFS('4.HiCLibrary'!E:E, B848, '4.HiCLibrary'!V:V, "Y") &gt; 0,
        _xlfn.TEXTJOIN(", ", TRUE, IF(('4.HiCLibrary'!E:E = B848) * ('4.HiCLibrary'!V:V = "Y"), '4.HiCLibrary'!D:D, "")),
        IF(
            COUNTIFS('4.HiCLibrary'!E:E, B848, '4.HiCLibrary'!U:U, "Y") &gt; 0,
            _xlfn.TEXTJOIN(", ", TRUE, IF(('4.HiCLibrary'!E:E = B848) * ('4.HiCLibrary'!U:U = "Y"), '4.HiCLibrary'!D:D, "")),
            "Awaiting Status"
        )
    )
)</f>
        <v>Awaiting Status</v>
      </c>
      <c r="M848" s="47"/>
      <c r="N848" s="56" t="str" cm="1">
        <f t="array" aca="1" ref="N848" ca="1">IF(
    M848="N",
    "",
    IF(
        COUNTIFS('4.ONT'!E:E, B848, '4.ONT'!Q:Q, "Y") &gt; 0,
        _xlfn.TEXTJOIN(", ", TRUE, IF(('4.ONT'!E:E = B848) * ('4.ONT'!Q:Q = "Y"), '4.ONT'!D:D, "")),
        IF(
            COUNTIFS('4.ONT'!E:E, B848, '4.ONT'!P:P, "Y") &gt; 0,
            _xlfn.TEXTJOIN(", ", TRUE, IF(('4.ONT'!E:E = B848) * ('4.ONT'!P:P = "Y"), '4.ONT'!D:D, "")),
            "Awaiting Status"
        )
    )
)</f>
        <v>Awaiting Status</v>
      </c>
      <c r="O848" s="26" t="s">
        <v>92</v>
      </c>
      <c r="P848" s="60" t="str" cm="1">
        <f t="array" aca="1" ref="P848" ca="1">IF(
    O848="N",
    "",
    IF(
        COUNTIFS('3.RNAExtractions'!E:E, B848, '3.RNAExtractions'!Z:Z, "Y") &gt; 0,
        _xlfn.TEXTJOIN(", ", TRUE, IF(('3.RNAExtractions'!E:E = B848) * ('3.RNAExtractions'!Z:Z = "Y"), '3.RNAExtractions'!D:D, "")),
        IF(
            COUNTIFS('3.RNAExtractions'!E:E, B848, '3.RNAExtractions'!Y:Y, "Y") &gt; 0,
            _xlfn.TEXTJOIN(", ", TRUE, IF(('3.RNAExtractions'!E:E = B848) * ('3.RNAExtractions'!Y:Y = "Y"), '3.RNAExtractions'!D:D, "")),
            "Awaiting Status"
        )
    )
)</f>
        <v>Awaiting Status</v>
      </c>
      <c r="Q848" s="26" t="s">
        <v>92</v>
      </c>
      <c r="R848" s="60" t="str" cm="1">
        <f t="array" aca="1" ref="R848" ca="1">IF(
    Q848="N",
    "",
    IF(
        COUNTIFS('4.RNAIllumina'!E:E, B848, '4.RNAIllumina'!Y:Y, "Y") &gt; 0,
        _xlfn.TEXTJOIN(", ", TRUE, IF(('4.RNAIllumina'!E:E = B848) * ('4.RNAIllumina'!Y:Y = "Y"), '4.RNAIllumina'!D:D, "")),
        IF(
            COUNTIFS('4.RNAIllumina'!E:E, B848, '4.RNAIllumina'!X:X, "Y") &gt; 0,
            _xlfn.TEXTJOIN(", ", TRUE, IF(('4.RNAIllumina'!E:E = B848) * ('4.RNAIllumina'!X:X = "Y"), '4.RNAIllumina'!D:D, "")),
            "Awaiting Status"
        )
    )
)</f>
        <v>Awaiting Status</v>
      </c>
      <c r="T848" s="6" t="str">
        <f ca="1">VLOOKUP($B848,'1.MetaData'!$B:$H,2,FALSE)</f>
        <v>S1</v>
      </c>
      <c r="U848" s="7" t="str">
        <f ca="1">VLOOKUP($B848,'1.MetaData'!$B:$H,3,FALSE)</f>
        <v>Paraliparis selti</v>
      </c>
      <c r="V848" s="7" t="str">
        <f ca="1">VLOOKUP($B848,'1.MetaData'!$B:$H,4,FALSE)</f>
        <v>Snailfish</v>
      </c>
      <c r="W848" s="6" t="str">
        <f ca="1">VLOOKUP($B848,'1.MetaData'!$B:$H,5,FALSE)</f>
        <v>Todd Bond (&amp; MUDSRC team), todd.bond@uwa.edu.au</v>
      </c>
      <c r="X848" s="6" t="str">
        <f ca="1">VLOOKUP($B848,'1.MetaData'!$B:$H,6,FALSE)</f>
        <v>todd.bond@uwa.edu.au</v>
      </c>
      <c r="Y848" s="6" t="s">
        <v>7973</v>
      </c>
      <c r="Z848"/>
    </row>
    <row r="849" spans="1:26" x14ac:dyDescent="0.25">
      <c r="A849" s="17">
        <v>848</v>
      </c>
      <c r="B849" s="3" t="str">
        <f t="shared" ca="1" si="15"/>
        <v>OG848</v>
      </c>
      <c r="C849" s="219" t="s">
        <v>91</v>
      </c>
      <c r="D849" s="4">
        <f ca="1">COUNTIF('2.Tissue'!C:C,B849)</f>
        <v>1</v>
      </c>
      <c r="E849" s="4">
        <f ca="1">COUNTIFS('3.DNAExtractions'!$E:$E,$B849,'3.DNAExtractions'!$D:$D,E$1)</f>
        <v>1</v>
      </c>
      <c r="F849" s="2" t="str" cm="1">
        <f t="array" aca="1" ref="F849" ca="1">IF(
    COUNTIFS('3.DNAExtractions'!E:E, B849, '3.DNAExtractions'!Y:Y, "Y") &gt; 0,
    _xlfn.TEXTJOIN(", ", TRUE, IF(('3.DNAExtractions'!E:E = B849) * ('3.DNAExtractions'!Y:Y = "Y"), '3.DNAExtractions'!D:D, "")),
    IF(
        COUNTIFS('3.DNAExtractions'!E:E, B849, '3.DNAExtractions'!X:X, "Y") &gt; 0,
        _xlfn.TEXTJOIN(", ", TRUE, IF(('3.DNAExtractions'!E:E = B849) * ('3.DNAExtractions'!X:X = "Y"), '3.DNAExtractions'!D:D, "")),
        "Awaiting Status"
    )
)</f>
        <v>Extracted</v>
      </c>
      <c r="G849" s="45" t="s">
        <v>94</v>
      </c>
      <c r="H849" s="8" t="str" cm="1">
        <f t="array" aca="1" ref="H849" ca="1">IF(
    G849="N",
    "",
    IF(
        COUNTIFS('4.Illumina'!E:E, B849, '4.Illumina'!R:R, "Y") &gt; 0,
        _xlfn.TEXTJOIN(", ", TRUE, IF(('4.Illumina'!E:E = B849) * ('4.Illumina'!R:R = "Y"), '4.Illumina'!D:D, "")),
        IF(
            COUNTIFS('4.Illumina'!E:E, B849, '4.Illumina'!Q:Q, "Y") &gt; 0,
            _xlfn.TEXTJOIN(", ", TRUE, IF(('4.Illumina'!E:E = B849) * ('4.Illumina'!Q:Q = "Y"), '4.Illumina'!D:D, "")),
            "Awaiting Status"
        )
    )
)</f>
        <v/>
      </c>
      <c r="I849" s="26" t="s">
        <v>92</v>
      </c>
      <c r="J849" s="56" t="str" cm="1">
        <f t="array" aca="1" ref="J849" ca="1">IF(
    I849="N",
    "",
    IF(
        COUNTIFS('4.PacBio'!E:E, B849, '4.PacBio'!W:W, "Y") &gt; 0,
        _xlfn.TEXTJOIN(", ", TRUE, IF(('4.PacBio'!E:E = B849) * ('4.PacBio'!W:W = "Y"), '4.PacBio'!D:D, "")),
        IF(
            COUNTIFS('4.PacBio'!E:E, B849, '4.PacBio'!V:V, "Y") &gt; 0,
            _xlfn.TEXTJOIN(", ", TRUE, IF(('4.PacBio'!E:E = B849) * ('4.PacBio'!V:V = "Y"), '4.PacBio'!D:D, "")),
            "Awaiting Status"
        )
    )
)</f>
        <v>Sequenced</v>
      </c>
      <c r="K849" s="26" t="s">
        <v>92</v>
      </c>
      <c r="L849" s="8" t="str" cm="1">
        <f t="array" aca="1" ref="L849" ca="1">IF(
    K849="N",
    "",
    IF(
        COUNTIFS('4.HiCLibrary'!E:E, B849, '4.HiCLibrary'!V:V, "Y") &gt; 0,
        _xlfn.TEXTJOIN(", ", TRUE, IF(('4.HiCLibrary'!E:E = B849) * ('4.HiCLibrary'!V:V = "Y"), '4.HiCLibrary'!D:D, "")),
        IF(
            COUNTIFS('4.HiCLibrary'!E:E, B849, '4.HiCLibrary'!U:U, "Y") &gt; 0,
            _xlfn.TEXTJOIN(", ", TRUE, IF(('4.HiCLibrary'!E:E = B849) * ('4.HiCLibrary'!U:U = "Y"), '4.HiCLibrary'!D:D, "")),
            "Awaiting Status"
        )
    )
)</f>
        <v>State 3 - Proximity Ligation</v>
      </c>
      <c r="M849" s="47"/>
      <c r="N849" s="56" t="str" cm="1">
        <f t="array" aca="1" ref="N849" ca="1">IF(
    M849="N",
    "",
    IF(
        COUNTIFS('4.ONT'!E:E, B849, '4.ONT'!Q:Q, "Y") &gt; 0,
        _xlfn.TEXTJOIN(", ", TRUE, IF(('4.ONT'!E:E = B849) * ('4.ONT'!Q:Q = "Y"), '4.ONT'!D:D, "")),
        IF(
            COUNTIFS('4.ONT'!E:E, B849, '4.ONT'!P:P, "Y") &gt; 0,
            _xlfn.TEXTJOIN(", ", TRUE, IF(('4.ONT'!E:E = B849) * ('4.ONT'!P:P = "Y"), '4.ONT'!D:D, "")),
            "Awaiting Status"
        )
    )
)</f>
        <v>Awaiting Status</v>
      </c>
      <c r="O849" s="26" t="s">
        <v>92</v>
      </c>
      <c r="P849" s="60" t="str" cm="1">
        <f t="array" aca="1" ref="P849" ca="1">IF(
    O849="N",
    "",
    IF(
        COUNTIFS('3.RNAExtractions'!E:E, B849, '3.RNAExtractions'!Z:Z, "Y") &gt; 0,
        _xlfn.TEXTJOIN(", ", TRUE, IF(('3.RNAExtractions'!E:E = B849) * ('3.RNAExtractions'!Z:Z = "Y"), '3.RNAExtractions'!D:D, "")),
        IF(
            COUNTIFS('3.RNAExtractions'!E:E, B849, '3.RNAExtractions'!Y:Y, "Y") &gt; 0,
            _xlfn.TEXTJOIN(", ", TRUE, IF(('3.RNAExtractions'!E:E = B849) * ('3.RNAExtractions'!Y:Y = "Y"), '3.RNAExtractions'!D:D, "")),
            "Awaiting Status"
        )
    )
)</f>
        <v>Awaiting Status</v>
      </c>
      <c r="Q849" s="26" t="s">
        <v>92</v>
      </c>
      <c r="R849" s="60" t="str" cm="1">
        <f t="array" aca="1" ref="R849" ca="1">IF(
    Q849="N",
    "",
    IF(
        COUNTIFS('4.RNAIllumina'!E:E, B849, '4.RNAIllumina'!Y:Y, "Y") &gt; 0,
        _xlfn.TEXTJOIN(", ", TRUE, IF(('4.RNAIllumina'!E:E = B849) * ('4.RNAIllumina'!Y:Y = "Y"), '4.RNAIllumina'!D:D, "")),
        IF(
            COUNTIFS('4.RNAIllumina'!E:E, B849, '4.RNAIllumina'!X:X, "Y") &gt; 0,
            _xlfn.TEXTJOIN(", ", TRUE, IF(('4.RNAIllumina'!E:E = B849) * ('4.RNAIllumina'!X:X = "Y"), '4.RNAIllumina'!D:D, "")),
            "Awaiting Status"
        )
    )
)</f>
        <v>Awaiting Status</v>
      </c>
      <c r="T849" s="6" t="str">
        <f ca="1">VLOOKUP($B849,'1.MetaData'!$B:$H,2,FALSE)</f>
        <v>S2</v>
      </c>
      <c r="U849" s="7" t="str">
        <f ca="1">VLOOKUP($B849,'1.MetaData'!$B:$H,3,FALSE)</f>
        <v>Paraliparis selti</v>
      </c>
      <c r="V849" s="7" t="str">
        <f ca="1">VLOOKUP($B849,'1.MetaData'!$B:$H,4,FALSE)</f>
        <v>Snailfish</v>
      </c>
      <c r="W849" s="6" t="str">
        <f ca="1">VLOOKUP($B849,'1.MetaData'!$B:$H,5,FALSE)</f>
        <v>Todd Bond (&amp; MUDSRC team), todd.bond@uwa.edu.au</v>
      </c>
      <c r="X849" s="6" t="str">
        <f ca="1">VLOOKUP($B849,'1.MetaData'!$B:$H,6,FALSE)</f>
        <v>todd.bond@uwa.edu.au</v>
      </c>
      <c r="Z849"/>
    </row>
    <row r="850" spans="1:26" x14ac:dyDescent="0.25">
      <c r="A850" s="17">
        <v>849</v>
      </c>
      <c r="B850" s="3" t="str">
        <f t="shared" ca="1" si="15"/>
        <v>OG849</v>
      </c>
      <c r="C850" s="219" t="s">
        <v>91</v>
      </c>
      <c r="D850" s="4">
        <f ca="1">COUNTIF('2.Tissue'!C:C,B850)</f>
        <v>1</v>
      </c>
      <c r="E850" s="4">
        <f ca="1">COUNTIFS('3.DNAExtractions'!$E:$E,$B850,'3.DNAExtractions'!$D:$D,E$1)</f>
        <v>1</v>
      </c>
      <c r="F850" s="2" t="str" cm="1">
        <f t="array" aca="1" ref="F850" ca="1">IF(
    COUNTIFS('3.DNAExtractions'!E:E, B850, '3.DNAExtractions'!Y:Y, "Y") &gt; 0,
    _xlfn.TEXTJOIN(", ", TRUE, IF(('3.DNAExtractions'!E:E = B850) * ('3.DNAExtractions'!Y:Y = "Y"), '3.DNAExtractions'!D:D, "")),
    IF(
        COUNTIFS('3.DNAExtractions'!E:E, B850, '3.DNAExtractions'!X:X, "Y") &gt; 0,
        _xlfn.TEXTJOIN(", ", TRUE, IF(('3.DNAExtractions'!E:E = B850) * ('3.DNAExtractions'!X:X = "Y"), '3.DNAExtractions'!D:D, "")),
        "Awaiting Status"
    )
)</f>
        <v>Extracted</v>
      </c>
      <c r="G850" s="45" t="s">
        <v>94</v>
      </c>
      <c r="H850" s="8" t="str" cm="1">
        <f t="array" aca="1" ref="H850" ca="1">IF(
    G850="N",
    "",
    IF(
        COUNTIFS('4.Illumina'!E:E, B850, '4.Illumina'!R:R, "Y") &gt; 0,
        _xlfn.TEXTJOIN(", ", TRUE, IF(('4.Illumina'!E:E = B850) * ('4.Illumina'!R:R = "Y"), '4.Illumina'!D:D, "")),
        IF(
            COUNTIFS('4.Illumina'!E:E, B850, '4.Illumina'!Q:Q, "Y") &gt; 0,
            _xlfn.TEXTJOIN(", ", TRUE, IF(('4.Illumina'!E:E = B850) * ('4.Illumina'!Q:Q = "Y"), '4.Illumina'!D:D, "")),
            "Awaiting Status"
        )
    )
)</f>
        <v/>
      </c>
      <c r="I850" s="26" t="s">
        <v>92</v>
      </c>
      <c r="J850" s="56" t="str" cm="1">
        <f t="array" aca="1" ref="J850" ca="1">IF(
    I850="N",
    "",
    IF(
        COUNTIFS('4.PacBio'!E:E, B850, '4.PacBio'!W:W, "Y") &gt; 0,
        _xlfn.TEXTJOIN(", ", TRUE, IF(('4.PacBio'!E:E = B850) * ('4.PacBio'!W:W = "Y"), '4.PacBio'!D:D, "")),
        IF(
            COUNTIFS('4.PacBio'!E:E, B850, '4.PacBio'!V:V, "Y") &gt; 0,
            _xlfn.TEXTJOIN(", ", TRUE, IF(('4.PacBio'!E:E = B850) * ('4.PacBio'!V:V = "Y"), '4.PacBio'!D:D, "")),
            "Awaiting Status"
        )
    )
)</f>
        <v>Sequenced</v>
      </c>
      <c r="K850" s="26" t="s">
        <v>92</v>
      </c>
      <c r="L850" s="8" t="str" cm="1">
        <f t="array" aca="1" ref="L850" ca="1">IF(
    K850="N",
    "",
    IF(
        COUNTIFS('4.HiCLibrary'!E:E, B850, '4.HiCLibrary'!V:V, "Y") &gt; 0,
        _xlfn.TEXTJOIN(", ", TRUE, IF(('4.HiCLibrary'!E:E = B850) * ('4.HiCLibrary'!V:V = "Y"), '4.HiCLibrary'!D:D, "")),
        IF(
            COUNTIFS('4.HiCLibrary'!E:E, B850, '4.HiCLibrary'!U:U, "Y") &gt; 0,
            _xlfn.TEXTJOIN(", ", TRUE, IF(('4.HiCLibrary'!E:E = B850) * ('4.HiCLibrary'!U:U = "Y"), '4.HiCLibrary'!D:D, "")),
            "Awaiting Status"
        )
    )
)</f>
        <v>State 3 - Proximity Ligation</v>
      </c>
      <c r="M850" s="47"/>
      <c r="N850" s="56" t="str" cm="1">
        <f t="array" aca="1" ref="N850" ca="1">IF(
    M850="N",
    "",
    IF(
        COUNTIFS('4.ONT'!E:E, B850, '4.ONT'!Q:Q, "Y") &gt; 0,
        _xlfn.TEXTJOIN(", ", TRUE, IF(('4.ONT'!E:E = B850) * ('4.ONT'!Q:Q = "Y"), '4.ONT'!D:D, "")),
        IF(
            COUNTIFS('4.ONT'!E:E, B850, '4.ONT'!P:P, "Y") &gt; 0,
            _xlfn.TEXTJOIN(", ", TRUE, IF(('4.ONT'!E:E = B850) * ('4.ONT'!P:P = "Y"), '4.ONT'!D:D, "")),
            "Awaiting Status"
        )
    )
)</f>
        <v>Awaiting Status</v>
      </c>
      <c r="O850" s="26" t="s">
        <v>92</v>
      </c>
      <c r="P850" s="60" t="str" cm="1">
        <f t="array" aca="1" ref="P850" ca="1">IF(
    O850="N",
    "",
    IF(
        COUNTIFS('3.RNAExtractions'!E:E, B850, '3.RNAExtractions'!Z:Z, "Y") &gt; 0,
        _xlfn.TEXTJOIN(", ", TRUE, IF(('3.RNAExtractions'!E:E = B850) * ('3.RNAExtractions'!Z:Z = "Y"), '3.RNAExtractions'!D:D, "")),
        IF(
            COUNTIFS('3.RNAExtractions'!E:E, B850, '3.RNAExtractions'!Y:Y, "Y") &gt; 0,
            _xlfn.TEXTJOIN(", ", TRUE, IF(('3.RNAExtractions'!E:E = B850) * ('3.RNAExtractions'!Y:Y = "Y"), '3.RNAExtractions'!D:D, "")),
            "Awaiting Status"
        )
    )
)</f>
        <v>Awaiting Status</v>
      </c>
      <c r="Q850" s="26" t="s">
        <v>92</v>
      </c>
      <c r="R850" s="60" t="str" cm="1">
        <f t="array" aca="1" ref="R850" ca="1">IF(
    Q850="N",
    "",
    IF(
        COUNTIFS('4.RNAIllumina'!E:E, B850, '4.RNAIllumina'!Y:Y, "Y") &gt; 0,
        _xlfn.TEXTJOIN(", ", TRUE, IF(('4.RNAIllumina'!E:E = B850) * ('4.RNAIllumina'!Y:Y = "Y"), '4.RNAIllumina'!D:D, "")),
        IF(
            COUNTIFS('4.RNAIllumina'!E:E, B850, '4.RNAIllumina'!X:X, "Y") &gt; 0,
            _xlfn.TEXTJOIN(", ", TRUE, IF(('4.RNAIllumina'!E:E = B850) * ('4.RNAIllumina'!X:X = "Y"), '4.RNAIllumina'!D:D, "")),
            "Awaiting Status"
        )
    )
)</f>
        <v>Awaiting Status</v>
      </c>
      <c r="T850" s="6" t="str">
        <f ca="1">VLOOKUP($B850,'1.MetaData'!$B:$H,2,FALSE)</f>
        <v>CI_5000_C_F1</v>
      </c>
      <c r="U850" s="7" t="str">
        <f ca="1">VLOOKUP($B850,'1.MetaData'!$B:$H,3,FALSE)</f>
        <v>Barathrites iris</v>
      </c>
      <c r="V850" s="7">
        <f ca="1">VLOOKUP($B850,'1.MetaData'!$B:$H,4,FALSE)</f>
        <v>0</v>
      </c>
      <c r="W850" s="6" t="str">
        <f ca="1">VLOOKUP($B850,'1.MetaData'!$B:$H,5,FALSE)</f>
        <v>Paige Maroni (&amp; MUDSRC team), paige.maroni@uwa.edu.au</v>
      </c>
      <c r="X850" s="6" t="str">
        <f ca="1">VLOOKUP($B850,'1.MetaData'!$B:$H,6,FALSE)</f>
        <v>paige.maroni@uwa.edu.au</v>
      </c>
      <c r="Z850"/>
    </row>
    <row r="851" spans="1:26" hidden="1" x14ac:dyDescent="0.25">
      <c r="A851" s="17">
        <v>850</v>
      </c>
      <c r="B851" s="3" t="str">
        <f t="shared" ca="1" si="15"/>
        <v>OG850</v>
      </c>
      <c r="C851" s="219" t="s">
        <v>93</v>
      </c>
      <c r="D851" s="4">
        <f ca="1">COUNTIF('2.Tissue'!C:C,B851)</f>
        <v>1</v>
      </c>
      <c r="E851" s="4">
        <f ca="1">COUNTIFS('3.DNAExtractions'!$E:$E,$B851,'3.DNAExtractions'!$D:$D,E$1)</f>
        <v>1</v>
      </c>
      <c r="F851" s="2" t="str" cm="1">
        <f t="array" aca="1" ref="F851" ca="1">IF(
    COUNTIFS('3.DNAExtractions'!E:E, B851, '3.DNAExtractions'!Y:Y, "Y") &gt; 0,
    _xlfn.TEXTJOIN(", ", TRUE, IF(('3.DNAExtractions'!E:E = B851) * ('3.DNAExtractions'!Y:Y = "Y"), '3.DNAExtractions'!D:D, "")),
    IF(
        COUNTIFS('3.DNAExtractions'!E:E, B851, '3.DNAExtractions'!X:X, "Y") &gt; 0,
        _xlfn.TEXTJOIN(", ", TRUE, IF(('3.DNAExtractions'!E:E = B851) * ('3.DNAExtractions'!X:X = "Y"), '3.DNAExtractions'!D:D, "")),
        "Awaiting Status"
    )
)</f>
        <v>Extracted</v>
      </c>
      <c r="G851" s="45" t="s">
        <v>92</v>
      </c>
      <c r="H851" s="8" t="str" cm="1">
        <f t="array" aca="1" ref="H851" ca="1">IF(
    G851="N",
    "",
    IF(
        COUNTIFS('4.Illumina'!E:E, B851, '4.Illumina'!R:R, "Y") &gt; 0,
        _xlfn.TEXTJOIN(", ", TRUE, IF(('4.Illumina'!E:E = B851) * ('4.Illumina'!R:R = "Y"), '4.Illumina'!D:D, "")),
        IF(
            COUNTIFS('4.Illumina'!E:E, B851, '4.Illumina'!Q:Q, "Y") &gt; 0,
            _xlfn.TEXTJOIN(", ", TRUE, IF(('4.Illumina'!E:E = B851) * ('4.Illumina'!Q:Q = "Y"), '4.Illumina'!D:D, "")),
            "Awaiting Status"
        )
    )
)</f>
        <v>Sequenced</v>
      </c>
      <c r="I851" s="181" t="s">
        <v>94</v>
      </c>
      <c r="J851" s="56" t="str" cm="1">
        <f t="array" aca="1" ref="J851" ca="1">IF(
    I851="N",
    "",
    IF(
        COUNTIFS('4.PacBio'!E:E, B851, '4.PacBio'!W:W, "Y") &gt; 0,
        _xlfn.TEXTJOIN(", ", TRUE, IF(('4.PacBio'!E:E = B851) * ('4.PacBio'!W:W = "Y"), '4.PacBio'!D:D, "")),
        IF(
            COUNTIFS('4.PacBio'!E:E, B851, '4.PacBio'!V:V, "Y") &gt; 0,
            _xlfn.TEXTJOIN(", ", TRUE, IF(('4.PacBio'!E:E = B851) * ('4.PacBio'!V:V = "Y"), '4.PacBio'!D:D, "")),
            "Awaiting Status"
        )
    )
)</f>
        <v/>
      </c>
      <c r="K851" s="181" t="s">
        <v>94</v>
      </c>
      <c r="L851" s="8" t="str" cm="1">
        <f t="array" aca="1" ref="L851" ca="1">IF(
    K851="N",
    "",
    IF(
        COUNTIFS('4.HiCLibrary'!E:E, B851, '4.HiCLibrary'!V:V, "Y") &gt; 0,
        _xlfn.TEXTJOIN(", ", TRUE, IF(('4.HiCLibrary'!E:E = B851) * ('4.HiCLibrary'!V:V = "Y"), '4.HiCLibrary'!D:D, "")),
        IF(
            COUNTIFS('4.HiCLibrary'!E:E, B851, '4.HiCLibrary'!U:U, "Y") &gt; 0,
            _xlfn.TEXTJOIN(", ", TRUE, IF(('4.HiCLibrary'!E:E = B851) * ('4.HiCLibrary'!U:U = "Y"), '4.HiCLibrary'!D:D, "")),
            "Awaiting Status"
        )
    )
)</f>
        <v/>
      </c>
      <c r="M851" s="181" t="s">
        <v>94</v>
      </c>
      <c r="N851" s="56" t="str" cm="1">
        <f t="array" aca="1" ref="N851" ca="1">IF(
    M851="N",
    "",
    IF(
        COUNTIFS('4.ONT'!E:E, B851, '4.ONT'!Q:Q, "Y") &gt; 0,
        _xlfn.TEXTJOIN(", ", TRUE, IF(('4.ONT'!E:E = B851) * ('4.ONT'!Q:Q = "Y"), '4.ONT'!D:D, "")),
        IF(
            COUNTIFS('4.ONT'!E:E, B851, '4.ONT'!P:P, "Y") &gt; 0,
            _xlfn.TEXTJOIN(", ", TRUE, IF(('4.ONT'!E:E = B851) * ('4.ONT'!P:P = "Y"), '4.ONT'!D:D, "")),
            "Awaiting Status"
        )
    )
)</f>
        <v/>
      </c>
      <c r="O851" s="181" t="s">
        <v>94</v>
      </c>
      <c r="P851" s="60" t="str" cm="1">
        <f t="array" aca="1" ref="P851" ca="1">IF(
    O851="N",
    "",
    IF(
        COUNTIFS('3.RNAExtractions'!E:E, B851, '3.RNAExtractions'!Z:Z, "Y") &gt; 0,
        _xlfn.TEXTJOIN(", ", TRUE, IF(('3.RNAExtractions'!E:E = B851) * ('3.RNAExtractions'!Z:Z = "Y"), '3.RNAExtractions'!D:D, "")),
        IF(
            COUNTIFS('3.RNAExtractions'!E:E, B851, '3.RNAExtractions'!Y:Y, "Y") &gt; 0,
            _xlfn.TEXTJOIN(", ", TRUE, IF(('3.RNAExtractions'!E:E = B851) * ('3.RNAExtractions'!Y:Y = "Y"), '3.RNAExtractions'!D:D, "")),
            "Awaiting Status"
        )
    )
)</f>
        <v/>
      </c>
      <c r="Q851" s="26" t="s">
        <v>94</v>
      </c>
      <c r="R851" s="60" t="str" cm="1">
        <f t="array" aca="1" ref="R851" ca="1">IF(
    Q851="N",
    "",
    IF(
        COUNTIFS('4.RNAIllumina'!E:E, B851, '4.RNAIllumina'!Y:Y, "Y") &gt; 0,
        _xlfn.TEXTJOIN(", ", TRUE, IF(('4.RNAIllumina'!E:E = B851) * ('4.RNAIllumina'!Y:Y = "Y"), '4.RNAIllumina'!D:D, "")),
        IF(
            COUNTIFS('4.RNAIllumina'!E:E, B851, '4.RNAIllumina'!X:X, "Y") &gt; 0,
            _xlfn.TEXTJOIN(", ", TRUE, IF(('4.RNAIllumina'!E:E = B851) * ('4.RNAIllumina'!X:X = "Y"), '4.RNAIllumina'!D:D, "")),
            "Awaiting Status"
        )
    )
)</f>
        <v/>
      </c>
      <c r="T851" s="6" t="str">
        <f ca="1">VLOOKUP($B851,'1.MetaData'!$B:$H,2,FALSE)</f>
        <v>CI_5000_C_F2</v>
      </c>
      <c r="U851" s="7" t="str">
        <f ca="1">VLOOKUP($B851,'1.MetaData'!$B:$H,3,FALSE)</f>
        <v>Barathrites iris</v>
      </c>
      <c r="V851" s="7">
        <f ca="1">VLOOKUP($B851,'1.MetaData'!$B:$H,4,FALSE)</f>
        <v>0</v>
      </c>
      <c r="W851" s="6" t="str">
        <f ca="1">VLOOKUP($B851,'1.MetaData'!$B:$H,5,FALSE)</f>
        <v>Paige Maroni (&amp; MUDSRC team), paige.maroni@uwa.edu.au</v>
      </c>
      <c r="X851" s="6" t="str">
        <f ca="1">VLOOKUP($B851,'1.MetaData'!$B:$H,6,FALSE)</f>
        <v>paige.maroni@uwa.edu.au</v>
      </c>
      <c r="Z851"/>
    </row>
    <row r="852" spans="1:26" hidden="1" x14ac:dyDescent="0.25">
      <c r="A852" s="17">
        <v>851</v>
      </c>
      <c r="B852" s="3" t="str">
        <f t="shared" ca="1" si="15"/>
        <v>OG851</v>
      </c>
      <c r="C852" s="219" t="s">
        <v>93</v>
      </c>
      <c r="D852" s="4">
        <f ca="1">COUNTIF('2.Tissue'!C:C,B852)</f>
        <v>1</v>
      </c>
      <c r="E852" s="4">
        <f ca="1">COUNTIFS('3.DNAExtractions'!$E:$E,$B852,'3.DNAExtractions'!$D:$D,E$1)</f>
        <v>1</v>
      </c>
      <c r="F852" s="2" t="str" cm="1">
        <f t="array" aca="1" ref="F852" ca="1">IF(
    COUNTIFS('3.DNAExtractions'!E:E, B852, '3.DNAExtractions'!Y:Y, "Y") &gt; 0,
    _xlfn.TEXTJOIN(", ", TRUE, IF(('3.DNAExtractions'!E:E = B852) * ('3.DNAExtractions'!Y:Y = "Y"), '3.DNAExtractions'!D:D, "")),
    IF(
        COUNTIFS('3.DNAExtractions'!E:E, B852, '3.DNAExtractions'!X:X, "Y") &gt; 0,
        _xlfn.TEXTJOIN(", ", TRUE, IF(('3.DNAExtractions'!E:E = B852) * ('3.DNAExtractions'!X:X = "Y"), '3.DNAExtractions'!D:D, "")),
        "Awaiting Status"
    )
)</f>
        <v>Extracted</v>
      </c>
      <c r="G852" s="45" t="s">
        <v>92</v>
      </c>
      <c r="H852" s="8" t="str" cm="1">
        <f t="array" aca="1" ref="H852" ca="1">IF(
    G852="N",
    "",
    IF(
        COUNTIFS('4.Illumina'!E:E, B852, '4.Illumina'!R:R, "Y") &gt; 0,
        _xlfn.TEXTJOIN(", ", TRUE, IF(('4.Illumina'!E:E = B852) * ('4.Illumina'!R:R = "Y"), '4.Illumina'!D:D, "")),
        IF(
            COUNTIFS('4.Illumina'!E:E, B852, '4.Illumina'!Q:Q, "Y") &gt; 0,
            _xlfn.TEXTJOIN(", ", TRUE, IF(('4.Illumina'!E:E = B852) * ('4.Illumina'!Q:Q = "Y"), '4.Illumina'!D:D, "")),
            "Awaiting Status"
        )
    )
)</f>
        <v>Sequenced</v>
      </c>
      <c r="I852" s="181" t="s">
        <v>94</v>
      </c>
      <c r="J852" s="56" t="str" cm="1">
        <f t="array" aca="1" ref="J852" ca="1">IF(
    I852="N",
    "",
    IF(
        COUNTIFS('4.PacBio'!E:E, B852, '4.PacBio'!W:W, "Y") &gt; 0,
        _xlfn.TEXTJOIN(", ", TRUE, IF(('4.PacBio'!E:E = B852) * ('4.PacBio'!W:W = "Y"), '4.PacBio'!D:D, "")),
        IF(
            COUNTIFS('4.PacBio'!E:E, B852, '4.PacBio'!V:V, "Y") &gt; 0,
            _xlfn.TEXTJOIN(", ", TRUE, IF(('4.PacBio'!E:E = B852) * ('4.PacBio'!V:V = "Y"), '4.PacBio'!D:D, "")),
            "Awaiting Status"
        )
    )
)</f>
        <v/>
      </c>
      <c r="K852" s="181" t="s">
        <v>94</v>
      </c>
      <c r="L852" s="8" t="str" cm="1">
        <f t="array" aca="1" ref="L852" ca="1">IF(
    K852="N",
    "",
    IF(
        COUNTIFS('4.HiCLibrary'!E:E, B852, '4.HiCLibrary'!V:V, "Y") &gt; 0,
        _xlfn.TEXTJOIN(", ", TRUE, IF(('4.HiCLibrary'!E:E = B852) * ('4.HiCLibrary'!V:V = "Y"), '4.HiCLibrary'!D:D, "")),
        IF(
            COUNTIFS('4.HiCLibrary'!E:E, B852, '4.HiCLibrary'!U:U, "Y") &gt; 0,
            _xlfn.TEXTJOIN(", ", TRUE, IF(('4.HiCLibrary'!E:E = B852) * ('4.HiCLibrary'!U:U = "Y"), '4.HiCLibrary'!D:D, "")),
            "Awaiting Status"
        )
    )
)</f>
        <v/>
      </c>
      <c r="M852" s="181" t="s">
        <v>94</v>
      </c>
      <c r="N852" s="56" t="str" cm="1">
        <f t="array" aca="1" ref="N852" ca="1">IF(
    M852="N",
    "",
    IF(
        COUNTIFS('4.ONT'!E:E, B852, '4.ONT'!Q:Q, "Y") &gt; 0,
        _xlfn.TEXTJOIN(", ", TRUE, IF(('4.ONT'!E:E = B852) * ('4.ONT'!Q:Q = "Y"), '4.ONT'!D:D, "")),
        IF(
            COUNTIFS('4.ONT'!E:E, B852, '4.ONT'!P:P, "Y") &gt; 0,
            _xlfn.TEXTJOIN(", ", TRUE, IF(('4.ONT'!E:E = B852) * ('4.ONT'!P:P = "Y"), '4.ONT'!D:D, "")),
            "Awaiting Status"
        )
    )
)</f>
        <v/>
      </c>
      <c r="O852" s="181" t="s">
        <v>94</v>
      </c>
      <c r="P852" s="60" t="str" cm="1">
        <f t="array" aca="1" ref="P852" ca="1">IF(
    O852="N",
    "",
    IF(
        COUNTIFS('3.RNAExtractions'!E:E, B852, '3.RNAExtractions'!Z:Z, "Y") &gt; 0,
        _xlfn.TEXTJOIN(", ", TRUE, IF(('3.RNAExtractions'!E:E = B852) * ('3.RNAExtractions'!Z:Z = "Y"), '3.RNAExtractions'!D:D, "")),
        IF(
            COUNTIFS('3.RNAExtractions'!E:E, B852, '3.RNAExtractions'!Y:Y, "Y") &gt; 0,
            _xlfn.TEXTJOIN(", ", TRUE, IF(('3.RNAExtractions'!E:E = B852) * ('3.RNAExtractions'!Y:Y = "Y"), '3.RNAExtractions'!D:D, "")),
            "Awaiting Status"
        )
    )
)</f>
        <v/>
      </c>
      <c r="Q852" s="26" t="s">
        <v>94</v>
      </c>
      <c r="R852" s="60" t="str" cm="1">
        <f t="array" aca="1" ref="R852" ca="1">IF(
    Q852="N",
    "",
    IF(
        COUNTIFS('4.RNAIllumina'!E:E, B852, '4.RNAIllumina'!Y:Y, "Y") &gt; 0,
        _xlfn.TEXTJOIN(", ", TRUE, IF(('4.RNAIllumina'!E:E = B852) * ('4.RNAIllumina'!Y:Y = "Y"), '4.RNAIllumina'!D:D, "")),
        IF(
            COUNTIFS('4.RNAIllumina'!E:E, B852, '4.RNAIllumina'!X:X, "Y") &gt; 0,
            _xlfn.TEXTJOIN(", ", TRUE, IF(('4.RNAIllumina'!E:E = B852) * ('4.RNAIllumina'!X:X = "Y"), '4.RNAIllumina'!D:D, "")),
            "Awaiting Status"
        )
    )
)</f>
        <v/>
      </c>
      <c r="T852" s="6" t="str">
        <f ca="1">VLOOKUP($B852,'1.MetaData'!$B:$H,2,FALSE)</f>
        <v>CI_4000_C_F1</v>
      </c>
      <c r="U852" s="7" t="str">
        <f ca="1">VLOOKUP($B852,'1.MetaData'!$B:$H,3,FALSE)</f>
        <v>Barathrites iris</v>
      </c>
      <c r="V852" s="7">
        <f ca="1">VLOOKUP($B852,'1.MetaData'!$B:$H,4,FALSE)</f>
        <v>0</v>
      </c>
      <c r="W852" s="6" t="str">
        <f ca="1">VLOOKUP($B852,'1.MetaData'!$B:$H,5,FALSE)</f>
        <v>Paige Maroni (&amp; MUDSRC team), paige.maroni@uwa.edu.au</v>
      </c>
      <c r="X852" s="6" t="str">
        <f ca="1">VLOOKUP($B852,'1.MetaData'!$B:$H,6,FALSE)</f>
        <v>paige.maroni@uwa.edu.au</v>
      </c>
      <c r="Z852"/>
    </row>
    <row r="853" spans="1:26" hidden="1" x14ac:dyDescent="0.25">
      <c r="A853" s="17">
        <v>852</v>
      </c>
      <c r="B853" s="3" t="str">
        <f t="shared" ca="1" si="15"/>
        <v>OG852</v>
      </c>
      <c r="C853" s="219"/>
      <c r="D853" s="4">
        <f ca="1">COUNTIF('2.Tissue'!C:C,B853)</f>
        <v>1</v>
      </c>
      <c r="E853" s="4">
        <f ca="1">COUNTIFS('3.DNAExtractions'!$E:$E,$B853,'3.DNAExtractions'!$D:$D,E$1)</f>
        <v>0</v>
      </c>
      <c r="F853" s="2" t="str" cm="1">
        <f t="array" aca="1" ref="F853" ca="1">IF(
    COUNTIFS('3.DNAExtractions'!E:E, B853, '3.DNAExtractions'!Y:Y, "Y") &gt; 0,
    _xlfn.TEXTJOIN(", ", TRUE, IF(('3.DNAExtractions'!E:E = B853) * ('3.DNAExtractions'!Y:Y = "Y"), '3.DNAExtractions'!D:D, "")),
    IF(
        COUNTIFS('3.DNAExtractions'!E:E, B853, '3.DNAExtractions'!X:X, "Y") &gt; 0,
        _xlfn.TEXTJOIN(", ", TRUE, IF(('3.DNAExtractions'!E:E = B853) * ('3.DNAExtractions'!X:X = "Y"), '3.DNAExtractions'!D:D, "")),
        "Awaiting Status"
    )
)</f>
        <v>Awaiting Status</v>
      </c>
      <c r="G853" s="45"/>
      <c r="H853" s="8" t="str" cm="1">
        <f t="array" aca="1" ref="H853" ca="1">IF(
    G853="N",
    "",
    IF(
        COUNTIFS('4.Illumina'!E:E, B853, '4.Illumina'!R:R, "Y") &gt; 0,
        _xlfn.TEXTJOIN(", ", TRUE, IF(('4.Illumina'!E:E = B853) * ('4.Illumina'!R:R = "Y"), '4.Illumina'!D:D, "")),
        IF(
            COUNTIFS('4.Illumina'!E:E, B853, '4.Illumina'!Q:Q, "Y") &gt; 0,
            _xlfn.TEXTJOIN(", ", TRUE, IF(('4.Illumina'!E:E = B853) * ('4.Illumina'!Q:Q = "Y"), '4.Illumina'!D:D, "")),
            "Awaiting Status"
        )
    )
)</f>
        <v>Awaiting Status</v>
      </c>
      <c r="J853" s="56" t="str" cm="1">
        <f t="array" aca="1" ref="J853" ca="1">IF(
    I853="N",
    "",
    IF(
        COUNTIFS('4.PacBio'!E:E, B853, '4.PacBio'!W:W, "Y") &gt; 0,
        _xlfn.TEXTJOIN(", ", TRUE, IF(('4.PacBio'!E:E = B853) * ('4.PacBio'!W:W = "Y"), '4.PacBio'!D:D, "")),
        IF(
            COUNTIFS('4.PacBio'!E:E, B853, '4.PacBio'!V:V, "Y") &gt; 0,
            _xlfn.TEXTJOIN(", ", TRUE, IF(('4.PacBio'!E:E = B853) * ('4.PacBio'!V:V = "Y"), '4.PacBio'!D:D, "")),
            "Awaiting Status"
        )
    )
)</f>
        <v>Awaiting Status</v>
      </c>
      <c r="L853" s="8" t="str" cm="1">
        <f t="array" aca="1" ref="L853" ca="1">IF(
    K853="N",
    "",
    IF(
        COUNTIFS('4.HiCLibrary'!E:E, B853, '4.HiCLibrary'!V:V, "Y") &gt; 0,
        _xlfn.TEXTJOIN(", ", TRUE, IF(('4.HiCLibrary'!E:E = B853) * ('4.HiCLibrary'!V:V = "Y"), '4.HiCLibrary'!D:D, "")),
        IF(
            COUNTIFS('4.HiCLibrary'!E:E, B853, '4.HiCLibrary'!U:U, "Y") &gt; 0,
            _xlfn.TEXTJOIN(", ", TRUE, IF(('4.HiCLibrary'!E:E = B853) * ('4.HiCLibrary'!U:U = "Y"), '4.HiCLibrary'!D:D, "")),
            "Awaiting Status"
        )
    )
)</f>
        <v>Awaiting Status</v>
      </c>
      <c r="M853" s="47"/>
      <c r="N853" s="56" t="str" cm="1">
        <f t="array" aca="1" ref="N853" ca="1">IF(
    M853="N",
    "",
    IF(
        COUNTIFS('4.ONT'!E:E, B853, '4.ONT'!Q:Q, "Y") &gt; 0,
        _xlfn.TEXTJOIN(", ", TRUE, IF(('4.ONT'!E:E = B853) * ('4.ONT'!Q:Q = "Y"), '4.ONT'!D:D, "")),
        IF(
            COUNTIFS('4.ONT'!E:E, B853, '4.ONT'!P:P, "Y") &gt; 0,
            _xlfn.TEXTJOIN(", ", TRUE, IF(('4.ONT'!E:E = B853) * ('4.ONT'!P:P = "Y"), '4.ONT'!D:D, "")),
            "Awaiting Status"
        )
    )
)</f>
        <v>Awaiting Status</v>
      </c>
      <c r="O853" s="60"/>
      <c r="P853" s="60" t="str" cm="1">
        <f t="array" aca="1" ref="P853" ca="1">IF(
    O853="N",
    "",
    IF(
        COUNTIFS('3.RNAExtractions'!E:E, B853, '3.RNAExtractions'!Z:Z, "Y") &gt; 0,
        _xlfn.TEXTJOIN(", ", TRUE, IF(('3.RNAExtractions'!E:E = B853) * ('3.RNAExtractions'!Z:Z = "Y"), '3.RNAExtractions'!D:D, "")),
        IF(
            COUNTIFS('3.RNAExtractions'!E:E, B853, '3.RNAExtractions'!Y:Y, "Y") &gt; 0,
            _xlfn.TEXTJOIN(", ", TRUE, IF(('3.RNAExtractions'!E:E = B853) * ('3.RNAExtractions'!Y:Y = "Y"), '3.RNAExtractions'!D:D, "")),
            "Awaiting Status"
        )
    )
)</f>
        <v>Awaiting Status</v>
      </c>
      <c r="Q853" s="60"/>
      <c r="R853" s="60" t="str" cm="1">
        <f t="array" aca="1" ref="R853" ca="1">IF(
    Q853="N",
    "",
    IF(
        COUNTIFS('4.RNAIllumina'!E:E, B853, '4.RNAIllumina'!Y:Y, "Y") &gt; 0,
        _xlfn.TEXTJOIN(", ", TRUE, IF(('4.RNAIllumina'!E:E = B853) * ('4.RNAIllumina'!Y:Y = "Y"), '4.RNAIllumina'!D:D, "")),
        IF(
            COUNTIFS('4.RNAIllumina'!E:E, B853, '4.RNAIllumina'!X:X, "Y") &gt; 0,
            _xlfn.TEXTJOIN(", ", TRUE, IF(('4.RNAIllumina'!E:E = B853) * ('4.RNAIllumina'!X:X = "Y"), '4.RNAIllumina'!D:D, "")),
            "Awaiting Status"
        )
    )
)</f>
        <v>Awaiting Status</v>
      </c>
      <c r="T853" s="6" t="str">
        <f ca="1">VLOOKUP($B853,'1.MetaData'!$B:$H,2,FALSE)</f>
        <v>CI_3000_B_F1</v>
      </c>
      <c r="U853" s="7" t="str">
        <f ca="1">VLOOKUP($B853,'1.MetaData'!$B:$H,3,FALSE)</f>
        <v>Eptatretus sp (Eptatretus cf. goliath)</v>
      </c>
      <c r="V853" s="7" t="str">
        <f ca="1">VLOOKUP($B853,'1.MetaData'!$B:$H,4,FALSE)</f>
        <v>Hagfish</v>
      </c>
      <c r="W853" s="6" t="str">
        <f ca="1">VLOOKUP($B853,'1.MetaData'!$B:$H,5,FALSE)</f>
        <v>Paige Maroni (&amp; MUDSRC team), paige.maroni@uwa.edu.au</v>
      </c>
      <c r="X853" s="6" t="str">
        <f ca="1">VLOOKUP($B853,'1.MetaData'!$B:$H,6,FALSE)</f>
        <v>paige.maroni@uwa.edu.au</v>
      </c>
      <c r="Z853"/>
    </row>
    <row r="854" spans="1:26" hidden="1" x14ac:dyDescent="0.25">
      <c r="A854" s="17">
        <v>853</v>
      </c>
      <c r="B854" s="3" t="str">
        <f t="shared" ca="1" si="15"/>
        <v>OG853</v>
      </c>
      <c r="C854" s="219"/>
      <c r="D854" s="4">
        <f ca="1">COUNTIF('2.Tissue'!C:C,B854)</f>
        <v>1</v>
      </c>
      <c r="E854" s="4">
        <f ca="1">COUNTIFS('3.DNAExtractions'!$E:$E,$B854,'3.DNAExtractions'!$D:$D,E$1)</f>
        <v>0</v>
      </c>
      <c r="F854" s="2" t="str" cm="1">
        <f t="array" aca="1" ref="F854" ca="1">IF(
    COUNTIFS('3.DNAExtractions'!E:E, B854, '3.DNAExtractions'!Y:Y, "Y") &gt; 0,
    _xlfn.TEXTJOIN(", ", TRUE, IF(('3.DNAExtractions'!E:E = B854) * ('3.DNAExtractions'!Y:Y = "Y"), '3.DNAExtractions'!D:D, "")),
    IF(
        COUNTIFS('3.DNAExtractions'!E:E, B854, '3.DNAExtractions'!X:X, "Y") &gt; 0,
        _xlfn.TEXTJOIN(", ", TRUE, IF(('3.DNAExtractions'!E:E = B854) * ('3.DNAExtractions'!X:X = "Y"), '3.DNAExtractions'!D:D, "")),
        "Awaiting Status"
    )
)</f>
        <v>Awaiting Status</v>
      </c>
      <c r="G854" s="45"/>
      <c r="H854" s="8" t="str" cm="1">
        <f t="array" aca="1" ref="H854" ca="1">IF(
    G854="N",
    "",
    IF(
        COUNTIFS('4.Illumina'!E:E, B854, '4.Illumina'!R:R, "Y") &gt; 0,
        _xlfn.TEXTJOIN(", ", TRUE, IF(('4.Illumina'!E:E = B854) * ('4.Illumina'!R:R = "Y"), '4.Illumina'!D:D, "")),
        IF(
            COUNTIFS('4.Illumina'!E:E, B854, '4.Illumina'!Q:Q, "Y") &gt; 0,
            _xlfn.TEXTJOIN(", ", TRUE, IF(('4.Illumina'!E:E = B854) * ('4.Illumina'!Q:Q = "Y"), '4.Illumina'!D:D, "")),
            "Awaiting Status"
        )
    )
)</f>
        <v>Awaiting Status</v>
      </c>
      <c r="J854" s="56" t="str" cm="1">
        <f t="array" aca="1" ref="J854" ca="1">IF(
    I854="N",
    "",
    IF(
        COUNTIFS('4.PacBio'!E:E, B854, '4.PacBio'!W:W, "Y") &gt; 0,
        _xlfn.TEXTJOIN(", ", TRUE, IF(('4.PacBio'!E:E = B854) * ('4.PacBio'!W:W = "Y"), '4.PacBio'!D:D, "")),
        IF(
            COUNTIFS('4.PacBio'!E:E, B854, '4.PacBio'!V:V, "Y") &gt; 0,
            _xlfn.TEXTJOIN(", ", TRUE, IF(('4.PacBio'!E:E = B854) * ('4.PacBio'!V:V = "Y"), '4.PacBio'!D:D, "")),
            "Awaiting Status"
        )
    )
)</f>
        <v>Awaiting Status</v>
      </c>
      <c r="L854" s="8" t="str" cm="1">
        <f t="array" aca="1" ref="L854" ca="1">IF(
    K854="N",
    "",
    IF(
        COUNTIFS('4.HiCLibrary'!E:E, B854, '4.HiCLibrary'!V:V, "Y") &gt; 0,
        _xlfn.TEXTJOIN(", ", TRUE, IF(('4.HiCLibrary'!E:E = B854) * ('4.HiCLibrary'!V:V = "Y"), '4.HiCLibrary'!D:D, "")),
        IF(
            COUNTIFS('4.HiCLibrary'!E:E, B854, '4.HiCLibrary'!U:U, "Y") &gt; 0,
            _xlfn.TEXTJOIN(", ", TRUE, IF(('4.HiCLibrary'!E:E = B854) * ('4.HiCLibrary'!U:U = "Y"), '4.HiCLibrary'!D:D, "")),
            "Awaiting Status"
        )
    )
)</f>
        <v>Awaiting Status</v>
      </c>
      <c r="M854" s="47"/>
      <c r="N854" s="56" t="str" cm="1">
        <f t="array" aca="1" ref="N854" ca="1">IF(
    M854="N",
    "",
    IF(
        COUNTIFS('4.ONT'!E:E, B854, '4.ONT'!Q:Q, "Y") &gt; 0,
        _xlfn.TEXTJOIN(", ", TRUE, IF(('4.ONT'!E:E = B854) * ('4.ONT'!Q:Q = "Y"), '4.ONT'!D:D, "")),
        IF(
            COUNTIFS('4.ONT'!E:E, B854, '4.ONT'!P:P, "Y") &gt; 0,
            _xlfn.TEXTJOIN(", ", TRUE, IF(('4.ONT'!E:E = B854) * ('4.ONT'!P:P = "Y"), '4.ONT'!D:D, "")),
            "Awaiting Status"
        )
    )
)</f>
        <v>Awaiting Status</v>
      </c>
      <c r="O854" s="60"/>
      <c r="P854" s="60" t="str" cm="1">
        <f t="array" aca="1" ref="P854" ca="1">IF(
    O854="N",
    "",
    IF(
        COUNTIFS('3.RNAExtractions'!E:E, B854, '3.RNAExtractions'!Z:Z, "Y") &gt; 0,
        _xlfn.TEXTJOIN(", ", TRUE, IF(('3.RNAExtractions'!E:E = B854) * ('3.RNAExtractions'!Z:Z = "Y"), '3.RNAExtractions'!D:D, "")),
        IF(
            COUNTIFS('3.RNAExtractions'!E:E, B854, '3.RNAExtractions'!Y:Y, "Y") &gt; 0,
            _xlfn.TEXTJOIN(", ", TRUE, IF(('3.RNAExtractions'!E:E = B854) * ('3.RNAExtractions'!Y:Y = "Y"), '3.RNAExtractions'!D:D, "")),
            "Awaiting Status"
        )
    )
)</f>
        <v>Awaiting Status</v>
      </c>
      <c r="Q854" s="60"/>
      <c r="R854" s="60" t="str" cm="1">
        <f t="array" aca="1" ref="R854" ca="1">IF(
    Q854="N",
    "",
    IF(
        COUNTIFS('4.RNAIllumina'!E:E, B854, '4.RNAIllumina'!Y:Y, "Y") &gt; 0,
        _xlfn.TEXTJOIN(", ", TRUE, IF(('4.RNAIllumina'!E:E = B854) * ('4.RNAIllumina'!Y:Y = "Y"), '4.RNAIllumina'!D:D, "")),
        IF(
            COUNTIFS('4.RNAIllumina'!E:E, B854, '4.RNAIllumina'!X:X, "Y") &gt; 0,
            _xlfn.TEXTJOIN(", ", TRUE, IF(('4.RNAIllumina'!E:E = B854) * ('4.RNAIllumina'!X:X = "Y"), '4.RNAIllumina'!D:D, "")),
            "Awaiting Status"
        )
    )
)</f>
        <v>Awaiting Status</v>
      </c>
      <c r="T854" s="6" t="str">
        <f ca="1">VLOOKUP($B854,'1.MetaData'!$B:$H,2,FALSE)</f>
        <v>CI_3000_B_F2</v>
      </c>
      <c r="U854" s="7" t="str">
        <f ca="1">VLOOKUP($B854,'1.MetaData'!$B:$H,3,FALSE)</f>
        <v>Eptatretus sp (Eptatretus cf. goliath)</v>
      </c>
      <c r="V854" s="7" t="str">
        <f ca="1">VLOOKUP($B854,'1.MetaData'!$B:$H,4,FALSE)</f>
        <v>Hagfish</v>
      </c>
      <c r="W854" s="6" t="str">
        <f ca="1">VLOOKUP($B854,'1.MetaData'!$B:$H,5,FALSE)</f>
        <v>Paige Maroni (&amp; MUDSRC team), paige.maroni@uwa.edu.au</v>
      </c>
      <c r="X854" s="6" t="str">
        <f ca="1">VLOOKUP($B854,'1.MetaData'!$B:$H,6,FALSE)</f>
        <v>paige.maroni@uwa.edu.au</v>
      </c>
      <c r="Z854"/>
    </row>
    <row r="855" spans="1:26" hidden="1" x14ac:dyDescent="0.25">
      <c r="A855" s="17">
        <v>854</v>
      </c>
      <c r="B855" s="3" t="str">
        <f t="shared" ca="1" si="15"/>
        <v>OG854</v>
      </c>
      <c r="C855" s="219" t="s">
        <v>93</v>
      </c>
      <c r="D855" s="4">
        <f ca="1">COUNTIF('2.Tissue'!C:C,B855)</f>
        <v>1</v>
      </c>
      <c r="E855" s="4">
        <f ca="1">COUNTIFS('3.DNAExtractions'!$E:$E,$B855,'3.DNAExtractions'!$D:$D,E$1)</f>
        <v>1</v>
      </c>
      <c r="F855" s="2" t="str" cm="1">
        <f t="array" aca="1" ref="F855" ca="1">IF(
    COUNTIFS('3.DNAExtractions'!E:E, B855, '3.DNAExtractions'!Y:Y, "Y") &gt; 0,
    _xlfn.TEXTJOIN(", ", TRUE, IF(('3.DNAExtractions'!E:E = B855) * ('3.DNAExtractions'!Y:Y = "Y"), '3.DNAExtractions'!D:D, "")),
    IF(
        COUNTIFS('3.DNAExtractions'!E:E, B855, '3.DNAExtractions'!X:X, "Y") &gt; 0,
        _xlfn.TEXTJOIN(", ", TRUE, IF(('3.DNAExtractions'!E:E = B855) * ('3.DNAExtractions'!X:X = "Y"), '3.DNAExtractions'!D:D, "")),
        "Awaiting Status"
    )
)</f>
        <v>Extracted</v>
      </c>
      <c r="G855" s="45" t="s">
        <v>92</v>
      </c>
      <c r="H855" s="8" t="str" cm="1">
        <f t="array" aca="1" ref="H855" ca="1">IF(
    G855="N",
    "",
    IF(
        COUNTIFS('4.Illumina'!E:E, B855, '4.Illumina'!R:R, "Y") &gt; 0,
        _xlfn.TEXTJOIN(", ", TRUE, IF(('4.Illumina'!E:E = B855) * ('4.Illumina'!R:R = "Y"), '4.Illumina'!D:D, "")),
        IF(
            COUNTIFS('4.Illumina'!E:E, B855, '4.Illumina'!Q:Q, "Y") &gt; 0,
            _xlfn.TEXTJOIN(", ", TRUE, IF(('4.Illumina'!E:E = B855) * ('4.Illumina'!Q:Q = "Y"), '4.Illumina'!D:D, "")),
            "Awaiting Status"
        )
    )
)</f>
        <v>Awaiting Status</v>
      </c>
      <c r="I855" s="26" t="s">
        <v>92</v>
      </c>
      <c r="J855" s="56" t="str" cm="1">
        <f t="array" aca="1" ref="J855" ca="1">IF(
    I855="N",
    "",
    IF(
        COUNTIFS('4.PacBio'!E:E, B855, '4.PacBio'!W:W, "Y") &gt; 0,
        _xlfn.TEXTJOIN(", ", TRUE, IF(('4.PacBio'!E:E = B855) * ('4.PacBio'!W:W = "Y"), '4.PacBio'!D:D, "")),
        IF(
            COUNTIFS('4.PacBio'!E:E, B855, '4.PacBio'!V:V, "Y") &gt; 0,
            _xlfn.TEXTJOIN(", ", TRUE, IF(('4.PacBio'!E:E = B855) * ('4.PacBio'!V:V = "Y"), '4.PacBio'!D:D, "")),
            "Awaiting Status"
        )
    )
)</f>
        <v>Awaiting Status</v>
      </c>
      <c r="K855" s="26" t="s">
        <v>92</v>
      </c>
      <c r="L855" s="8" t="str" cm="1">
        <f t="array" aca="1" ref="L855" ca="1">IF(
    K855="N",
    "",
    IF(
        COUNTIFS('4.HiCLibrary'!E:E, B855, '4.HiCLibrary'!V:V, "Y") &gt; 0,
        _xlfn.TEXTJOIN(", ", TRUE, IF(('4.HiCLibrary'!E:E = B855) * ('4.HiCLibrary'!V:V = "Y"), '4.HiCLibrary'!D:D, "")),
        IF(
            COUNTIFS('4.HiCLibrary'!E:E, B855, '4.HiCLibrary'!U:U, "Y") &gt; 0,
            _xlfn.TEXTJOIN(", ", TRUE, IF(('4.HiCLibrary'!E:E = B855) * ('4.HiCLibrary'!U:U = "Y"), '4.HiCLibrary'!D:D, "")),
            "Awaiting Status"
        )
    )
)</f>
        <v>Awaiting Status</v>
      </c>
      <c r="M855" s="47"/>
      <c r="N855" s="56" t="str" cm="1">
        <f t="array" aca="1" ref="N855" ca="1">IF(
    M855="N",
    "",
    IF(
        COUNTIFS('4.ONT'!E:E, B855, '4.ONT'!Q:Q, "Y") &gt; 0,
        _xlfn.TEXTJOIN(", ", TRUE, IF(('4.ONT'!E:E = B855) * ('4.ONT'!Q:Q = "Y"), '4.ONT'!D:D, "")),
        IF(
            COUNTIFS('4.ONT'!E:E, B855, '4.ONT'!P:P, "Y") &gt; 0,
            _xlfn.TEXTJOIN(", ", TRUE, IF(('4.ONT'!E:E = B855) * ('4.ONT'!P:P = "Y"), '4.ONT'!D:D, "")),
            "Awaiting Status"
        )
    )
)</f>
        <v>Awaiting Status</v>
      </c>
      <c r="O855" s="26" t="s">
        <v>92</v>
      </c>
      <c r="P855" s="60" t="str" cm="1">
        <f t="array" aca="1" ref="P855" ca="1">IF(
    O855="N",
    "",
    IF(
        COUNTIFS('3.RNAExtractions'!E:E, B855, '3.RNAExtractions'!Z:Z, "Y") &gt; 0,
        _xlfn.TEXTJOIN(", ", TRUE, IF(('3.RNAExtractions'!E:E = B855) * ('3.RNAExtractions'!Z:Z = "Y"), '3.RNAExtractions'!D:D, "")),
        IF(
            COUNTIFS('3.RNAExtractions'!E:E, B855, '3.RNAExtractions'!Y:Y, "Y") &gt; 0,
            _xlfn.TEXTJOIN(", ", TRUE, IF(('3.RNAExtractions'!E:E = B855) * ('3.RNAExtractions'!Y:Y = "Y"), '3.RNAExtractions'!D:D, "")),
            "Awaiting Status"
        )
    )
)</f>
        <v>Awaiting Status</v>
      </c>
      <c r="Q855" s="26" t="s">
        <v>92</v>
      </c>
      <c r="R855" s="60" t="str" cm="1">
        <f t="array" aca="1" ref="R855" ca="1">IF(
    Q855="N",
    "",
    IF(
        COUNTIFS('4.RNAIllumina'!E:E, B855, '4.RNAIllumina'!Y:Y, "Y") &gt; 0,
        _xlfn.TEXTJOIN(", ", TRUE, IF(('4.RNAIllumina'!E:E = B855) * ('4.RNAIllumina'!Y:Y = "Y"), '4.RNAIllumina'!D:D, "")),
        IF(
            COUNTIFS('4.RNAIllumina'!E:E, B855, '4.RNAIllumina'!X:X, "Y") &gt; 0,
            _xlfn.TEXTJOIN(", ", TRUE, IF(('4.RNAIllumina'!E:E = B855) * ('4.RNAIllumina'!X:X = "Y"), '4.RNAIllumina'!D:D, "")),
            "Awaiting Status"
        )
    )
)</f>
        <v>Awaiting Status</v>
      </c>
      <c r="T855" s="6" t="str">
        <f ca="1">VLOOKUP($B855,'1.MetaData'!$B:$H,2,FALSE)</f>
        <v>CI_5050_C_F1</v>
      </c>
      <c r="U855" s="7" t="str">
        <f ca="1">VLOOKUP($B855,'1.MetaData'!$B:$H,3,FALSE)</f>
        <v>Bassozetus sp.</v>
      </c>
      <c r="V855" s="7">
        <f ca="1">VLOOKUP($B855,'1.MetaData'!$B:$H,4,FALSE)</f>
        <v>0</v>
      </c>
      <c r="W855" s="6" t="str">
        <f ca="1">VLOOKUP($B855,'1.MetaData'!$B:$H,5,FALSE)</f>
        <v>Paige Maroni (&amp; MUDSRC team), paige.maroni@uwa.edu.au</v>
      </c>
      <c r="X855" s="6" t="str">
        <f ca="1">VLOOKUP($B855,'1.MetaData'!$B:$H,6,FALSE)</f>
        <v>paige.maroni@uwa.edu.au</v>
      </c>
      <c r="Y855" s="6" t="s">
        <v>122</v>
      </c>
      <c r="Z855"/>
    </row>
    <row r="856" spans="1:26" x14ac:dyDescent="0.25">
      <c r="A856" s="17">
        <v>855</v>
      </c>
      <c r="B856" s="3" t="str">
        <f t="shared" ca="1" si="15"/>
        <v>OG855</v>
      </c>
      <c r="C856" s="219" t="s">
        <v>91</v>
      </c>
      <c r="D856" s="4">
        <f ca="1">COUNTIF('2.Tissue'!C:C,B856)</f>
        <v>5</v>
      </c>
      <c r="E856" s="4">
        <f ca="1">COUNTIFS('3.DNAExtractions'!$E:$E,$B856,'3.DNAExtractions'!$D:$D,E$1)</f>
        <v>1</v>
      </c>
      <c r="F856" s="2" t="str" cm="1">
        <f t="array" aca="1" ref="F856" ca="1">IF(
    COUNTIFS('3.DNAExtractions'!E:E, B856, '3.DNAExtractions'!Y:Y, "Y") &gt; 0,
    _xlfn.TEXTJOIN(", ", TRUE, IF(('3.DNAExtractions'!E:E = B856) * ('3.DNAExtractions'!Y:Y = "Y"), '3.DNAExtractions'!D:D, "")),
    IF(
        COUNTIFS('3.DNAExtractions'!E:E, B856, '3.DNAExtractions'!X:X, "Y") &gt; 0,
        _xlfn.TEXTJOIN(", ", TRUE, IF(('3.DNAExtractions'!E:E = B856) * ('3.DNAExtractions'!X:X = "Y"), '3.DNAExtractions'!D:D, "")),
        "Awaiting Status"
    )
)</f>
        <v>Extracted</v>
      </c>
      <c r="G856" s="45" t="s">
        <v>94</v>
      </c>
      <c r="H856" s="8" t="str" cm="1">
        <f t="array" aca="1" ref="H856" ca="1">IF(
    G856="N",
    "",
    IF(
        COUNTIFS('4.Illumina'!E:E, B856, '4.Illumina'!R:R, "Y") &gt; 0,
        _xlfn.TEXTJOIN(", ", TRUE, IF(('4.Illumina'!E:E = B856) * ('4.Illumina'!R:R = "Y"), '4.Illumina'!D:D, "")),
        IF(
            COUNTIFS('4.Illumina'!E:E, B856, '4.Illumina'!Q:Q, "Y") &gt; 0,
            _xlfn.TEXTJOIN(", ", TRUE, IF(('4.Illumina'!E:E = B856) * ('4.Illumina'!Q:Q = "Y"), '4.Illumina'!D:D, "")),
            "Awaiting Status"
        )
    )
)</f>
        <v/>
      </c>
      <c r="I856" s="26" t="s">
        <v>92</v>
      </c>
      <c r="J856" s="56" t="str" cm="1">
        <f t="array" aca="1" ref="J856" ca="1">IF(
    I856="N",
    "",
    IF(
        COUNTIFS('4.PacBio'!E:E, B856, '4.PacBio'!W:W, "Y") &gt; 0,
        _xlfn.TEXTJOIN(", ", TRUE, IF(('4.PacBio'!E:E = B856) * ('4.PacBio'!W:W = "Y"), '4.PacBio'!D:D, "")),
        IF(
            COUNTIFS('4.PacBio'!E:E, B856, '4.PacBio'!V:V, "Y") &gt; 0,
            _xlfn.TEXTJOIN(", ", TRUE, IF(('4.PacBio'!E:E = B856) * ('4.PacBio'!V:V = "Y"), '4.PacBio'!D:D, "")),
            "Awaiting Status"
        )
    )
)</f>
        <v>Sequenced</v>
      </c>
      <c r="K856" s="181" t="s">
        <v>92</v>
      </c>
      <c r="L856" s="8" t="str" cm="1">
        <f t="array" aca="1" ref="L856" ca="1">IF(
    K856="N",
    "",
    IF(
        COUNTIFS('4.HiCLibrary'!E:E, B856, '4.HiCLibrary'!V:V, "Y") &gt; 0,
        _xlfn.TEXTJOIN(", ", TRUE, IF(('4.HiCLibrary'!E:E = B856) * ('4.HiCLibrary'!V:V = "Y"), '4.HiCLibrary'!D:D, "")),
        IF(
            COUNTIFS('4.HiCLibrary'!E:E, B856, '4.HiCLibrary'!U:U, "Y") &gt; 0,
            _xlfn.TEXTJOIN(", ", TRUE, IF(('4.HiCLibrary'!E:E = B856) * ('4.HiCLibrary'!U:U = "Y"), '4.HiCLibrary'!D:D, "")),
            "Awaiting Status"
        )
    )
)</f>
        <v>State 3 - Proximity Ligation</v>
      </c>
      <c r="M856" s="47"/>
      <c r="N856" s="56" t="str" cm="1">
        <f t="array" aca="1" ref="N856" ca="1">IF(
    M856="N",
    "",
    IF(
        COUNTIFS('4.ONT'!E:E, B856, '4.ONT'!Q:Q, "Y") &gt; 0,
        _xlfn.TEXTJOIN(", ", TRUE, IF(('4.ONT'!E:E = B856) * ('4.ONT'!Q:Q = "Y"), '4.ONT'!D:D, "")),
        IF(
            COUNTIFS('4.ONT'!E:E, B856, '4.ONT'!P:P, "Y") &gt; 0,
            _xlfn.TEXTJOIN(", ", TRUE, IF(('4.ONT'!E:E = B856) * ('4.ONT'!P:P = "Y"), '4.ONT'!D:D, "")),
            "Awaiting Status"
        )
    )
)</f>
        <v>Awaiting Status</v>
      </c>
      <c r="O856" s="60" t="s">
        <v>92</v>
      </c>
      <c r="P856" s="60" t="str" cm="1">
        <f t="array" aca="1" ref="P856" ca="1">IF(
    O856="N",
    "",
    IF(
        COUNTIFS('3.RNAExtractions'!E:E, B856, '3.RNAExtractions'!Z:Z, "Y") &gt; 0,
        _xlfn.TEXTJOIN(", ", TRUE, IF(('3.RNAExtractions'!E:E = B856) * ('3.RNAExtractions'!Z:Z = "Y"), '3.RNAExtractions'!D:D, "")),
        IF(
            COUNTIFS('3.RNAExtractions'!E:E, B856, '3.RNAExtractions'!Y:Y, "Y") &gt; 0,
            _xlfn.TEXTJOIN(", ", TRUE, IF(('3.RNAExtractions'!E:E = B856) * ('3.RNAExtractions'!Y:Y = "Y"), '3.RNAExtractions'!D:D, "")),
            "Awaiting Status"
        )
    )
)</f>
        <v>Failed QC</v>
      </c>
      <c r="Q856" s="60"/>
      <c r="R856" s="60" t="str" cm="1">
        <f t="array" aca="1" ref="R856" ca="1">IF(
    Q856="N",
    "",
    IF(
        COUNTIFS('4.RNAIllumina'!E:E, B856, '4.RNAIllumina'!Y:Y, "Y") &gt; 0,
        _xlfn.TEXTJOIN(", ", TRUE, IF(('4.RNAIllumina'!E:E = B856) * ('4.RNAIllumina'!Y:Y = "Y"), '4.RNAIllumina'!D:D, "")),
        IF(
            COUNTIFS('4.RNAIllumina'!E:E, B856, '4.RNAIllumina'!X:X, "Y") &gt; 0,
            _xlfn.TEXTJOIN(", ", TRUE, IF(('4.RNAIllumina'!E:E = B856) * ('4.RNAIllumina'!X:X = "Y"), '4.RNAIllumina'!D:D, "")),
            "Awaiting Status"
        )
    )
)</f>
        <v>Awaiting Status</v>
      </c>
      <c r="T856" s="6" t="str">
        <f ca="1">VLOOKUP($B856,'1.MetaData'!$B:$H,2,FALSE)</f>
        <v>F1</v>
      </c>
      <c r="U856" s="7" t="str">
        <f ca="1">VLOOKUP($B856,'1.MetaData'!$B:$H,3,FALSE)</f>
        <v>Glaucosoma hebraicum</v>
      </c>
      <c r="V856" s="7" t="str">
        <f ca="1">VLOOKUP($B856,'1.MetaData'!$B:$H,4,FALSE)</f>
        <v>West Australian dhufish</v>
      </c>
      <c r="W856" s="6" t="str">
        <f ca="1">VLOOKUP($B856,'1.MetaData'!$B:$H,5,FALSE)</f>
        <v>Paige Maroni (&amp; MUDSRC team), paige.maroni@uwa.edu.au</v>
      </c>
      <c r="X856" s="6" t="str">
        <f ca="1">VLOOKUP($B856,'1.MetaData'!$B:$H,6,FALSE)</f>
        <v>Paige Maroni, paige.maroni@uwa.edu.au, MUDSRC</v>
      </c>
      <c r="Z856"/>
    </row>
    <row r="857" spans="1:26" x14ac:dyDescent="0.25">
      <c r="A857" s="17">
        <v>856</v>
      </c>
      <c r="B857" s="3" t="str">
        <f t="shared" ca="1" si="15"/>
        <v>OG856</v>
      </c>
      <c r="C857" s="219" t="s">
        <v>91</v>
      </c>
      <c r="D857" s="4">
        <f ca="1">COUNTIF('2.Tissue'!C:C,B857)</f>
        <v>17</v>
      </c>
      <c r="E857" s="4">
        <f ca="1">COUNTIFS('3.DNAExtractions'!$E:$E,$B857,'3.DNAExtractions'!$D:$D,E$1)</f>
        <v>1</v>
      </c>
      <c r="F857" s="2" t="str" cm="1">
        <f t="array" aca="1" ref="F857" ca="1">IF(
    COUNTIFS('3.DNAExtractions'!E:E, B857, '3.DNAExtractions'!Y:Y, "Y") &gt; 0,
    _xlfn.TEXTJOIN(", ", TRUE, IF(('3.DNAExtractions'!E:E = B857) * ('3.DNAExtractions'!Y:Y = "Y"), '3.DNAExtractions'!D:D, "")),
    IF(
        COUNTIFS('3.DNAExtractions'!E:E, B857, '3.DNAExtractions'!X:X, "Y") &gt; 0,
        _xlfn.TEXTJOIN(", ", TRUE, IF(('3.DNAExtractions'!E:E = B857) * ('3.DNAExtractions'!X:X = "Y"), '3.DNAExtractions'!D:D, "")),
        "Awaiting Status"
    )
)</f>
        <v>Extracted</v>
      </c>
      <c r="G857" s="45" t="s">
        <v>94</v>
      </c>
      <c r="H857" s="8" t="str" cm="1">
        <f t="array" aca="1" ref="H857" ca="1">IF(
    G857="N",
    "",
    IF(
        COUNTIFS('4.Illumina'!E:E, B857, '4.Illumina'!R:R, "Y") &gt; 0,
        _xlfn.TEXTJOIN(", ", TRUE, IF(('4.Illumina'!E:E = B857) * ('4.Illumina'!R:R = "Y"), '4.Illumina'!D:D, "")),
        IF(
            COUNTIFS('4.Illumina'!E:E, B857, '4.Illumina'!Q:Q, "Y") &gt; 0,
            _xlfn.TEXTJOIN(", ", TRUE, IF(('4.Illumina'!E:E = B857) * ('4.Illumina'!Q:Q = "Y"), '4.Illumina'!D:D, "")),
            "Awaiting Status"
        )
    )
)</f>
        <v/>
      </c>
      <c r="I857" s="26" t="s">
        <v>92</v>
      </c>
      <c r="J857" s="56" t="str" cm="1">
        <f t="array" aca="1" ref="J857" ca="1">IF(
    I857="N",
    "",
    IF(
        COUNTIFS('4.PacBio'!E:E, B857, '4.PacBio'!W:W, "Y") &gt; 0,
        _xlfn.TEXTJOIN(", ", TRUE, IF(('4.PacBio'!E:E = B857) * ('4.PacBio'!W:W = "Y"), '4.PacBio'!D:D, "")),
        IF(
            COUNTIFS('4.PacBio'!E:E, B857, '4.PacBio'!V:V, "Y") &gt; 0,
            _xlfn.TEXTJOIN(", ", TRUE, IF(('4.PacBio'!E:E = B857) * ('4.PacBio'!V:V = "Y"), '4.PacBio'!D:D, "")),
            "Awaiting Status"
        )
    )
)</f>
        <v>Sequenced</v>
      </c>
      <c r="K857" s="181" t="s">
        <v>92</v>
      </c>
      <c r="L857" s="8" t="str" cm="1">
        <f t="array" aca="1" ref="L857" ca="1">IF(
    K857="N",
    "",
    IF(
        COUNTIFS('4.HiCLibrary'!E:E, B857, '4.HiCLibrary'!V:V, "Y") &gt; 0,
        _xlfn.TEXTJOIN(", ", TRUE, IF(('4.HiCLibrary'!E:E = B857) * ('4.HiCLibrary'!V:V = "Y"), '4.HiCLibrary'!D:D, "")),
        IF(
            COUNTIFS('4.HiCLibrary'!E:E, B857, '4.HiCLibrary'!U:U, "Y") &gt; 0,
            _xlfn.TEXTJOIN(", ", TRUE, IF(('4.HiCLibrary'!E:E = B857) * ('4.HiCLibrary'!U:U = "Y"), '4.HiCLibrary'!D:D, "")),
            "Awaiting Status"
        )
    )
)</f>
        <v>Sequenced</v>
      </c>
      <c r="M857" s="47"/>
      <c r="N857" s="56" t="str" cm="1">
        <f t="array" aca="1" ref="N857" ca="1">IF(
    M857="N",
    "",
    IF(
        COUNTIFS('4.ONT'!E:E, B857, '4.ONT'!Q:Q, "Y") &gt; 0,
        _xlfn.TEXTJOIN(", ", TRUE, IF(('4.ONT'!E:E = B857) * ('4.ONT'!Q:Q = "Y"), '4.ONT'!D:D, "")),
        IF(
            COUNTIFS('4.ONT'!E:E, B857, '4.ONT'!P:P, "Y") &gt; 0,
            _xlfn.TEXTJOIN(", ", TRUE, IF(('4.ONT'!E:E = B857) * ('4.ONT'!P:P = "Y"), '4.ONT'!D:D, "")),
            "Awaiting Status"
        )
    )
)</f>
        <v>Awaiting Status</v>
      </c>
      <c r="O857" s="60" t="s">
        <v>92</v>
      </c>
      <c r="P857" s="60" t="str" cm="1">
        <f t="array" aca="1" ref="P857" ca="1">IF(
    O857="N",
    "",
    IF(
        COUNTIFS('3.RNAExtractions'!E:E, B857, '3.RNAExtractions'!Z:Z, "Y") &gt; 0,
        _xlfn.TEXTJOIN(", ", TRUE, IF(('3.RNAExtractions'!E:E = B857) * ('3.RNAExtractions'!Z:Z = "Y"), '3.RNAExtractions'!D:D, "")),
        IF(
            COUNTIFS('3.RNAExtractions'!E:E, B857, '3.RNAExtractions'!Y:Y, "Y") &gt; 0,
            _xlfn.TEXTJOIN(", ", TRUE, IF(('3.RNAExtractions'!E:E = B857) * ('3.RNAExtractions'!Y:Y = "Y"), '3.RNAExtractions'!D:D, "")),
            "Awaiting Status"
        )
    )
)</f>
        <v>Awaiting Status</v>
      </c>
      <c r="Q857" s="60" t="s">
        <v>92</v>
      </c>
      <c r="R857" s="60" t="str" cm="1">
        <f t="array" aca="1" ref="R857" ca="1">IF(
    Q857="N",
    "",
    IF(
        COUNTIFS('4.RNAIllumina'!E:E, B857, '4.RNAIllumina'!Y:Y, "Y") &gt; 0,
        _xlfn.TEXTJOIN(", ", TRUE, IF(('4.RNAIllumina'!E:E = B857) * ('4.RNAIllumina'!Y:Y = "Y"), '4.RNAIllumina'!D:D, "")),
        IF(
            COUNTIFS('4.RNAIllumina'!E:E, B857, '4.RNAIllumina'!X:X, "Y") &gt; 0,
            _xlfn.TEXTJOIN(", ", TRUE, IF(('4.RNAIllumina'!E:E = B857) * ('4.RNAIllumina'!X:X = "Y"), '4.RNAIllumina'!D:D, "")),
            "Awaiting Status"
        )
    )
)</f>
        <v>Awaiting Status</v>
      </c>
      <c r="T857" s="6">
        <f ca="1">VLOOKUP($B857,'1.MetaData'!$B:$H,2,FALSE)</f>
        <v>0</v>
      </c>
      <c r="U857" s="7" t="str">
        <f ca="1">VLOOKUP($B857,'1.MetaData'!$B:$H,3,FALSE)</f>
        <v>Platycephalus bassensis</v>
      </c>
      <c r="V857" s="7" t="str">
        <f ca="1">VLOOKUP($B857,'1.MetaData'!$B:$H,4,FALSE)</f>
        <v>Sand Flathead</v>
      </c>
      <c r="W857" s="6" t="str">
        <f ca="1">VLOOKUP($B857,'1.MetaData'!$B:$H,5,FALSE)</f>
        <v>Madeline Green, University of Tasmania, madeline.green@utas.edu.au, 0431104410</v>
      </c>
      <c r="X857" s="6" t="str">
        <f ca="1">VLOOKUP($B857,'1.MetaData'!$B:$H,6,FALSE)</f>
        <v>Madeline Green, University of Tasmania, madeline.green@utas.edu.au, 0431104410</v>
      </c>
      <c r="Z857"/>
    </row>
    <row r="858" spans="1:26" hidden="1" x14ac:dyDescent="0.25">
      <c r="A858" s="17">
        <v>857</v>
      </c>
      <c r="B858" s="3" t="str">
        <f t="shared" ca="1" si="15"/>
        <v>OG857</v>
      </c>
      <c r="C858" s="219"/>
      <c r="D858" s="4">
        <f ca="1">COUNTIF('2.Tissue'!C:C,B858)</f>
        <v>6</v>
      </c>
      <c r="E858" s="4">
        <f ca="1">COUNTIFS('3.DNAExtractions'!$E:$E,$B858,'3.DNAExtractions'!$D:$D,E$1)</f>
        <v>1</v>
      </c>
      <c r="F858" s="2" t="str" cm="1">
        <f t="array" aca="1" ref="F858" ca="1">IF(
    COUNTIFS('3.DNAExtractions'!E:E, B858, '3.DNAExtractions'!Y:Y, "Y") &gt; 0,
    _xlfn.TEXTJOIN(", ", TRUE, IF(('3.DNAExtractions'!E:E = B858) * ('3.DNAExtractions'!Y:Y = "Y"), '3.DNAExtractions'!D:D, "")),
    IF(
        COUNTIFS('3.DNAExtractions'!E:E, B858, '3.DNAExtractions'!X:X, "Y") &gt; 0,
        _xlfn.TEXTJOIN(", ", TRUE, IF(('3.DNAExtractions'!E:E = B858) * ('3.DNAExtractions'!X:X = "Y"), '3.DNAExtractions'!D:D, "")),
        "Awaiting Status"
    )
)</f>
        <v>Hold</v>
      </c>
      <c r="G858" s="45"/>
      <c r="H858" s="8" t="str" cm="1">
        <f t="array" aca="1" ref="H858" ca="1">IF(
    G858="N",
    "",
    IF(
        COUNTIFS('4.Illumina'!E:E, B858, '4.Illumina'!R:R, "Y") &gt; 0,
        _xlfn.TEXTJOIN(", ", TRUE, IF(('4.Illumina'!E:E = B858) * ('4.Illumina'!R:R = "Y"), '4.Illumina'!D:D, "")),
        IF(
            COUNTIFS('4.Illumina'!E:E, B858, '4.Illumina'!Q:Q, "Y") &gt; 0,
            _xlfn.TEXTJOIN(", ", TRUE, IF(('4.Illumina'!E:E = B858) * ('4.Illumina'!Q:Q = "Y"), '4.Illumina'!D:D, "")),
            "Awaiting Status"
        )
    )
)</f>
        <v>Awaiting Status</v>
      </c>
      <c r="J858" s="56" t="str" cm="1">
        <f t="array" aca="1" ref="J858" ca="1">IF(
    I858="N",
    "",
    IF(
        COUNTIFS('4.PacBio'!E:E, B858, '4.PacBio'!W:W, "Y") &gt; 0,
        _xlfn.TEXTJOIN(", ", TRUE, IF(('4.PacBio'!E:E = B858) * ('4.PacBio'!W:W = "Y"), '4.PacBio'!D:D, "")),
        IF(
            COUNTIFS('4.PacBio'!E:E, B858, '4.PacBio'!V:V, "Y") &gt; 0,
            _xlfn.TEXTJOIN(", ", TRUE, IF(('4.PacBio'!E:E = B858) * ('4.PacBio'!V:V = "Y"), '4.PacBio'!D:D, "")),
            "Awaiting Status"
        )
    )
)</f>
        <v>Awaiting Status</v>
      </c>
      <c r="L858" s="8" t="str" cm="1">
        <f t="array" aca="1" ref="L858" ca="1">IF(
    K858="N",
    "",
    IF(
        COUNTIFS('4.HiCLibrary'!E:E, B858, '4.HiCLibrary'!V:V, "Y") &gt; 0,
        _xlfn.TEXTJOIN(", ", TRUE, IF(('4.HiCLibrary'!E:E = B858) * ('4.HiCLibrary'!V:V = "Y"), '4.HiCLibrary'!D:D, "")),
        IF(
            COUNTIFS('4.HiCLibrary'!E:E, B858, '4.HiCLibrary'!U:U, "Y") &gt; 0,
            _xlfn.TEXTJOIN(", ", TRUE, IF(('4.HiCLibrary'!E:E = B858) * ('4.HiCLibrary'!U:U = "Y"), '4.HiCLibrary'!D:D, "")),
            "Awaiting Status"
        )
    )
)</f>
        <v>Awaiting Status</v>
      </c>
      <c r="M858" s="47"/>
      <c r="N858" s="56" t="str" cm="1">
        <f t="array" aca="1" ref="N858" ca="1">IF(
    M858="N",
    "",
    IF(
        COUNTIFS('4.ONT'!E:E, B858, '4.ONT'!Q:Q, "Y") &gt; 0,
        _xlfn.TEXTJOIN(", ", TRUE, IF(('4.ONT'!E:E = B858) * ('4.ONT'!Q:Q = "Y"), '4.ONT'!D:D, "")),
        IF(
            COUNTIFS('4.ONT'!E:E, B858, '4.ONT'!P:P, "Y") &gt; 0,
            _xlfn.TEXTJOIN(", ", TRUE, IF(('4.ONT'!E:E = B858) * ('4.ONT'!P:P = "Y"), '4.ONT'!D:D, "")),
            "Awaiting Status"
        )
    )
)</f>
        <v>Awaiting Status</v>
      </c>
      <c r="O858" s="60"/>
      <c r="P858" s="60" t="str" cm="1">
        <f t="array" aca="1" ref="P858" ca="1">IF(
    O858="N",
    "",
    IF(
        COUNTIFS('3.RNAExtractions'!E:E, B858, '3.RNAExtractions'!Z:Z, "Y") &gt; 0,
        _xlfn.TEXTJOIN(", ", TRUE, IF(('3.RNAExtractions'!E:E = B858) * ('3.RNAExtractions'!Z:Z = "Y"), '3.RNAExtractions'!D:D, "")),
        IF(
            COUNTIFS('3.RNAExtractions'!E:E, B858, '3.RNAExtractions'!Y:Y, "Y") &gt; 0,
            _xlfn.TEXTJOIN(", ", TRUE, IF(('3.RNAExtractions'!E:E = B858) * ('3.RNAExtractions'!Y:Y = "Y"), '3.RNAExtractions'!D:D, "")),
            "Awaiting Status"
        )
    )
)</f>
        <v>Awaiting Status</v>
      </c>
      <c r="Q858" s="60"/>
      <c r="R858" s="60" t="str" cm="1">
        <f t="array" aca="1" ref="R858" ca="1">IF(
    Q858="N",
    "",
    IF(
        COUNTIFS('4.RNAIllumina'!E:E, B858, '4.RNAIllumina'!Y:Y, "Y") &gt; 0,
        _xlfn.TEXTJOIN(", ", TRUE, IF(('4.RNAIllumina'!E:E = B858) * ('4.RNAIllumina'!Y:Y = "Y"), '4.RNAIllumina'!D:D, "")),
        IF(
            COUNTIFS('4.RNAIllumina'!E:E, B858, '4.RNAIllumina'!X:X, "Y") &gt; 0,
            _xlfn.TEXTJOIN(", ", TRUE, IF(('4.RNAIllumina'!E:E = B858) * ('4.RNAIllumina'!X:X = "Y"), '4.RNAIllumina'!D:D, "")),
            "Awaiting Status"
        )
    )
)</f>
        <v>Awaiting Status</v>
      </c>
      <c r="T858" s="6" t="str">
        <f ca="1">VLOOKUP($B858,'1.MetaData'!$B:$H,2,FALSE)</f>
        <v>ASL_1</v>
      </c>
      <c r="U858" s="7" t="str">
        <f ca="1">VLOOKUP($B858,'1.MetaData'!$B:$H,3,FALSE)</f>
        <v>Neophoca cinerea</v>
      </c>
      <c r="V858" s="7" t="str">
        <f ca="1">VLOOKUP($B858,'1.MetaData'!$B:$H,4,FALSE)</f>
        <v>Australian sea lion</v>
      </c>
      <c r="W858" s="6" t="str">
        <f ca="1">VLOOKUP($B858,'1.MetaData'!$B:$H,5,FALSE)</f>
        <v>Roger Kirkwood SARDI</v>
      </c>
      <c r="X858" s="6" t="str">
        <f ca="1">VLOOKUP($B858,'1.MetaData'!$B:$H,6,FALSE)</f>
        <v>Simon Goldsworthy</v>
      </c>
      <c r="Z858"/>
    </row>
    <row r="859" spans="1:26" hidden="1" x14ac:dyDescent="0.25">
      <c r="A859" s="17">
        <v>858</v>
      </c>
      <c r="B859" s="3" t="str">
        <f t="shared" ca="1" si="15"/>
        <v>OG858</v>
      </c>
      <c r="C859" s="219"/>
      <c r="D859" s="4">
        <f ca="1">COUNTIF('2.Tissue'!C:C,B859)</f>
        <v>8</v>
      </c>
      <c r="E859" s="4">
        <f ca="1">COUNTIFS('3.DNAExtractions'!$E:$E,$B859,'3.DNAExtractions'!$D:$D,E$1)</f>
        <v>1</v>
      </c>
      <c r="F859" s="2" t="str" cm="1">
        <f t="array" aca="1" ref="F859" ca="1">IF(
    COUNTIFS('3.DNAExtractions'!E:E, B859, '3.DNAExtractions'!Y:Y, "Y") &gt; 0,
    _xlfn.TEXTJOIN(", ", TRUE, IF(('3.DNAExtractions'!E:E = B859) * ('3.DNAExtractions'!Y:Y = "Y"), '3.DNAExtractions'!D:D, "")),
    IF(
        COUNTIFS('3.DNAExtractions'!E:E, B859, '3.DNAExtractions'!X:X, "Y") &gt; 0,
        _xlfn.TEXTJOIN(", ", TRUE, IF(('3.DNAExtractions'!E:E = B859) * ('3.DNAExtractions'!X:X = "Y"), '3.DNAExtractions'!D:D, "")),
        "Awaiting Status"
    )
)</f>
        <v>Extracted</v>
      </c>
      <c r="G859" s="45" t="s">
        <v>94</v>
      </c>
      <c r="H859" s="8" t="str" cm="1">
        <f t="array" aca="1" ref="H859" ca="1">IF(
    G859="N",
    "",
    IF(
        COUNTIFS('4.Illumina'!E:E, B859, '4.Illumina'!R:R, "Y") &gt; 0,
        _xlfn.TEXTJOIN(", ", TRUE, IF(('4.Illumina'!E:E = B859) * ('4.Illumina'!R:R = "Y"), '4.Illumina'!D:D, "")),
        IF(
            COUNTIFS('4.Illumina'!E:E, B859, '4.Illumina'!Q:Q, "Y") &gt; 0,
            _xlfn.TEXTJOIN(", ", TRUE, IF(('4.Illumina'!E:E = B859) * ('4.Illumina'!Q:Q = "Y"), '4.Illumina'!D:D, "")),
            "Awaiting Status"
        )
    )
)</f>
        <v/>
      </c>
      <c r="I859" s="26" t="s">
        <v>92</v>
      </c>
      <c r="J859" s="56" t="str" cm="1">
        <f t="array" aca="1" ref="J859" ca="1">IF(
    I859="N",
    "",
    IF(
        COUNTIFS('4.PacBio'!E:E, B859, '4.PacBio'!W:W, "Y") &gt; 0,
        _xlfn.TEXTJOIN(", ", TRUE, IF(('4.PacBio'!E:E = B859) * ('4.PacBio'!W:W = "Y"), '4.PacBio'!D:D, "")),
        IF(
            COUNTIFS('4.PacBio'!E:E, B859, '4.PacBio'!V:V, "Y") &gt; 0,
            _xlfn.TEXTJOIN(", ", TRUE, IF(('4.PacBio'!E:E = B859) * ('4.PacBio'!V:V = "Y"), '4.PacBio'!D:D, "")),
            "Awaiting Status"
        )
    )
)</f>
        <v>Awaiting Status</v>
      </c>
      <c r="K859" s="181" t="s">
        <v>92</v>
      </c>
      <c r="L859" s="8" t="str" cm="1">
        <f t="array" aca="1" ref="L859" ca="1">IF(
    K859="N",
    "",
    IF(
        COUNTIFS('4.HiCLibrary'!E:E, B859, '4.HiCLibrary'!V:V, "Y") &gt; 0,
        _xlfn.TEXTJOIN(", ", TRUE, IF(('4.HiCLibrary'!E:E = B859) * ('4.HiCLibrary'!V:V = "Y"), '4.HiCLibrary'!D:D, "")),
        IF(
            COUNTIFS('4.HiCLibrary'!E:E, B859, '4.HiCLibrary'!U:U, "Y") &gt; 0,
            _xlfn.TEXTJOIN(", ", TRUE, IF(('4.HiCLibrary'!E:E = B859) * ('4.HiCLibrary'!U:U = "Y"), '4.HiCLibrary'!D:D, "")),
            "Awaiting Status"
        )
    )
)</f>
        <v>Awaiting Status</v>
      </c>
      <c r="M859" s="47"/>
      <c r="N859" s="56" t="str" cm="1">
        <f t="array" aca="1" ref="N859" ca="1">IF(
    M859="N",
    "",
    IF(
        COUNTIFS('4.ONT'!E:E, B859, '4.ONT'!Q:Q, "Y") &gt; 0,
        _xlfn.TEXTJOIN(", ", TRUE, IF(('4.ONT'!E:E = B859) * ('4.ONT'!Q:Q = "Y"), '4.ONT'!D:D, "")),
        IF(
            COUNTIFS('4.ONT'!E:E, B859, '4.ONT'!P:P, "Y") &gt; 0,
            _xlfn.TEXTJOIN(", ", TRUE, IF(('4.ONT'!E:E = B859) * ('4.ONT'!P:P = "Y"), '4.ONT'!D:D, "")),
            "Awaiting Status"
        )
    )
)</f>
        <v>Awaiting Status</v>
      </c>
      <c r="O859" s="60" t="s">
        <v>92</v>
      </c>
      <c r="P859" s="60" t="str" cm="1">
        <f t="array" aca="1" ref="P859" ca="1">IF(
    O859="N",
    "",
    IF(
        COUNTIFS('3.RNAExtractions'!E:E, B859, '3.RNAExtractions'!Z:Z, "Y") &gt; 0,
        _xlfn.TEXTJOIN(", ", TRUE, IF(('3.RNAExtractions'!E:E = B859) * ('3.RNAExtractions'!Z:Z = "Y"), '3.RNAExtractions'!D:D, "")),
        IF(
            COUNTIFS('3.RNAExtractions'!E:E, B859, '3.RNAExtractions'!Y:Y, "Y") &gt; 0,
            _xlfn.TEXTJOIN(", ", TRUE, IF(('3.RNAExtractions'!E:E = B859) * ('3.RNAExtractions'!Y:Y = "Y"), '3.RNAExtractions'!D:D, "")),
            "Awaiting Status"
        )
    )
)</f>
        <v>Awaiting Status</v>
      </c>
      <c r="Q859" s="60" t="s">
        <v>92</v>
      </c>
      <c r="R859" s="60" t="str" cm="1">
        <f t="array" aca="1" ref="R859" ca="1">IF(
    Q859="N",
    "",
    IF(
        COUNTIFS('4.RNAIllumina'!E:E, B859, '4.RNAIllumina'!Y:Y, "Y") &gt; 0,
        _xlfn.TEXTJOIN(", ", TRUE, IF(('4.RNAIllumina'!E:E = B859) * ('4.RNAIllumina'!Y:Y = "Y"), '4.RNAIllumina'!D:D, "")),
        IF(
            COUNTIFS('4.RNAIllumina'!E:E, B859, '4.RNAIllumina'!X:X, "Y") &gt; 0,
            _xlfn.TEXTJOIN(", ", TRUE, IF(('4.RNAIllumina'!E:E = B859) * ('4.RNAIllumina'!X:X = "Y"), '4.RNAIllumina'!D:D, "")),
            "Awaiting Status"
        )
    )
)</f>
        <v>Awaiting Status</v>
      </c>
      <c r="T859" s="6" t="str">
        <f ca="1">VLOOKUP($B859,'1.MetaData'!$B:$H,2,FALSE)</f>
        <v>ASL_2</v>
      </c>
      <c r="U859" s="7" t="str">
        <f ca="1">VLOOKUP($B859,'1.MetaData'!$B:$H,3,FALSE)</f>
        <v>Neophoca cinerea</v>
      </c>
      <c r="V859" s="7" t="str">
        <f ca="1">VLOOKUP($B859,'1.MetaData'!$B:$H,4,FALSE)</f>
        <v>Australian sea lion</v>
      </c>
      <c r="W859" s="6" t="str">
        <f ca="1">VLOOKUP($B859,'1.MetaData'!$B:$H,5,FALSE)</f>
        <v>Roger Kirkwood SARDI</v>
      </c>
      <c r="X859" s="6" t="str">
        <f ca="1">VLOOKUP($B859,'1.MetaData'!$B:$H,6,FALSE)</f>
        <v>Simon Goldsworthy</v>
      </c>
      <c r="Z859"/>
    </row>
    <row r="860" spans="1:26" x14ac:dyDescent="0.25">
      <c r="A860" s="17">
        <v>859</v>
      </c>
      <c r="B860" s="3" t="str">
        <f t="shared" ca="1" si="15"/>
        <v>OG859</v>
      </c>
      <c r="C860" s="219" t="s">
        <v>91</v>
      </c>
      <c r="D860" s="4">
        <f ca="1">COUNTIF('2.Tissue'!C:C,B860)</f>
        <v>6</v>
      </c>
      <c r="E860" s="4">
        <f ca="1">COUNTIFS('3.DNAExtractions'!$E:$E,$B860,'3.DNAExtractions'!$D:$D,E$1)</f>
        <v>2</v>
      </c>
      <c r="F860" s="2" t="str" cm="1">
        <f t="array" aca="1" ref="F860" ca="1">IF(
    COUNTIFS('3.DNAExtractions'!E:E, B860, '3.DNAExtractions'!Y:Y, "Y") &gt; 0,
    _xlfn.TEXTJOIN(", ", TRUE, IF(('3.DNAExtractions'!E:E = B860) * ('3.DNAExtractions'!Y:Y = "Y"), '3.DNAExtractions'!D:D, "")),
    IF(
        COUNTIFS('3.DNAExtractions'!E:E, B860, '3.DNAExtractions'!X:X, "Y") &gt; 0,
        _xlfn.TEXTJOIN(", ", TRUE, IF(('3.DNAExtractions'!E:E = B860) * ('3.DNAExtractions'!X:X = "Y"), '3.DNAExtractions'!D:D, "")),
        "Awaiting Status"
    )
)</f>
        <v>Extracted</v>
      </c>
      <c r="G860" s="45" t="s">
        <v>94</v>
      </c>
      <c r="H860" s="8" t="str" cm="1">
        <f t="array" aca="1" ref="H860" ca="1">IF(
    G860="N",
    "",
    IF(
        COUNTIFS('4.Illumina'!E:E, B860, '4.Illumina'!R:R, "Y") &gt; 0,
        _xlfn.TEXTJOIN(", ", TRUE, IF(('4.Illumina'!E:E = B860) * ('4.Illumina'!R:R = "Y"), '4.Illumina'!D:D, "")),
        IF(
            COUNTIFS('4.Illumina'!E:E, B860, '4.Illumina'!Q:Q, "Y") &gt; 0,
            _xlfn.TEXTJOIN(", ", TRUE, IF(('4.Illumina'!E:E = B860) * ('4.Illumina'!Q:Q = "Y"), '4.Illumina'!D:D, "")),
            "Awaiting Status"
        )
    )
)</f>
        <v/>
      </c>
      <c r="J860" s="56" t="str" cm="1">
        <f t="array" aca="1" ref="J860" ca="1">IF(
    I860="N",
    "",
    IF(
        COUNTIFS('4.PacBio'!E:E, B860, '4.PacBio'!W:W, "Y") &gt; 0,
        _xlfn.TEXTJOIN(", ", TRUE, IF(('4.PacBio'!E:E = B860) * ('4.PacBio'!W:W = "Y"), '4.PacBio'!D:D, "")),
        IF(
            COUNTIFS('4.PacBio'!E:E, B860, '4.PacBio'!V:V, "Y") &gt; 0,
            _xlfn.TEXTJOIN(", ", TRUE, IF(('4.PacBio'!E:E = B860) * ('4.PacBio'!V:V = "Y"), '4.PacBio'!D:D, "")),
            "Awaiting Status"
        )
    )
)</f>
        <v>Sequenced</v>
      </c>
      <c r="L860" s="8" t="str" cm="1">
        <f t="array" aca="1" ref="L860" ca="1">IF(
    K860="N",
    "",
    IF(
        COUNTIFS('4.HiCLibrary'!E:E, B860, '4.HiCLibrary'!V:V, "Y") &gt; 0,
        _xlfn.TEXTJOIN(", ", TRUE, IF(('4.HiCLibrary'!E:E = B860) * ('4.HiCLibrary'!V:V = "Y"), '4.HiCLibrary'!D:D, "")),
        IF(
            COUNTIFS('4.HiCLibrary'!E:E, B860, '4.HiCLibrary'!U:U, "Y") &gt; 0,
            _xlfn.TEXTJOIN(", ", TRUE, IF(('4.HiCLibrary'!E:E = B860) * ('4.HiCLibrary'!U:U = "Y"), '4.HiCLibrary'!D:D, "")),
            "Awaiting Status"
        )
    )
)</f>
        <v>Sequenced</v>
      </c>
      <c r="M860" s="47"/>
      <c r="N860" s="56" t="str" cm="1">
        <f t="array" aca="1" ref="N860" ca="1">IF(
    M860="N",
    "",
    IF(
        COUNTIFS('4.ONT'!E:E, B860, '4.ONT'!Q:Q, "Y") &gt; 0,
        _xlfn.TEXTJOIN(", ", TRUE, IF(('4.ONT'!E:E = B860) * ('4.ONT'!Q:Q = "Y"), '4.ONT'!D:D, "")),
        IF(
            COUNTIFS('4.ONT'!E:E, B860, '4.ONT'!P:P, "Y") &gt; 0,
            _xlfn.TEXTJOIN(", ", TRUE, IF(('4.ONT'!E:E = B860) * ('4.ONT'!P:P = "Y"), '4.ONT'!D:D, "")),
            "Awaiting Status"
        )
    )
)</f>
        <v>Awaiting Status</v>
      </c>
      <c r="O860" s="60"/>
      <c r="P860" s="60" t="str" cm="1">
        <f t="array" aca="1" ref="P860" ca="1">IF(
    O860="N",
    "",
    IF(
        COUNTIFS('3.RNAExtractions'!E:E, B860, '3.RNAExtractions'!Z:Z, "Y") &gt; 0,
        _xlfn.TEXTJOIN(", ", TRUE, IF(('3.RNAExtractions'!E:E = B860) * ('3.RNAExtractions'!Z:Z = "Y"), '3.RNAExtractions'!D:D, "")),
        IF(
            COUNTIFS('3.RNAExtractions'!E:E, B860, '3.RNAExtractions'!Y:Y, "Y") &gt; 0,
            _xlfn.TEXTJOIN(", ", TRUE, IF(('3.RNAExtractions'!E:E = B860) * ('3.RNAExtractions'!Y:Y = "Y"), '3.RNAExtractions'!D:D, "")),
            "Awaiting Status"
        )
    )
)</f>
        <v>Awaiting Status</v>
      </c>
      <c r="Q860" s="60"/>
      <c r="R860" s="60" t="str" cm="1">
        <f t="array" aca="1" ref="R860" ca="1">IF(
    Q860="N",
    "",
    IF(
        COUNTIFS('4.RNAIllumina'!E:E, B860, '4.RNAIllumina'!Y:Y, "Y") &gt; 0,
        _xlfn.TEXTJOIN(", ", TRUE, IF(('4.RNAIllumina'!E:E = B860) * ('4.RNAIllumina'!Y:Y = "Y"), '4.RNAIllumina'!D:D, "")),
        IF(
            COUNTIFS('4.RNAIllumina'!E:E, B860, '4.RNAIllumina'!X:X, "Y") &gt; 0,
            _xlfn.TEXTJOIN(", ", TRUE, IF(('4.RNAIllumina'!E:E = B860) * ('4.RNAIllumina'!X:X = "Y"), '4.RNAIllumina'!D:D, "")),
            "Awaiting Status"
        )
    )
)</f>
        <v>Awaiting Status</v>
      </c>
      <c r="T860" s="6" t="str">
        <f ca="1">VLOOKUP($B860,'1.MetaData'!$B:$H,2,FALSE)</f>
        <v>ASL_3</v>
      </c>
      <c r="U860" s="7" t="str">
        <f ca="1">VLOOKUP($B860,'1.MetaData'!$B:$H,3,FALSE)</f>
        <v>Neophoca cinerea</v>
      </c>
      <c r="V860" s="7" t="str">
        <f ca="1">VLOOKUP($B860,'1.MetaData'!$B:$H,4,FALSE)</f>
        <v>Australian sea lion</v>
      </c>
      <c r="W860" s="6" t="str">
        <f ca="1">VLOOKUP($B860,'1.MetaData'!$B:$H,5,FALSE)</f>
        <v>Roger Kirkwood SARDI</v>
      </c>
      <c r="X860" s="6" t="str">
        <f ca="1">VLOOKUP($B860,'1.MetaData'!$B:$H,6,FALSE)</f>
        <v>Simon Goldsworthy</v>
      </c>
      <c r="Z860"/>
    </row>
    <row r="861" spans="1:26" x14ac:dyDescent="0.25">
      <c r="A861" s="17">
        <v>860</v>
      </c>
      <c r="B861" s="3" t="str">
        <f t="shared" ca="1" si="15"/>
        <v>OG860</v>
      </c>
      <c r="C861" s="219" t="s">
        <v>91</v>
      </c>
      <c r="D861" s="4">
        <f ca="1">COUNTIF('2.Tissue'!C:C,B861)</f>
        <v>5</v>
      </c>
      <c r="E861" s="4">
        <f ca="1">COUNTIFS('3.DNAExtractions'!$E:$E,$B861,'3.DNAExtractions'!$D:$D,E$1)</f>
        <v>1</v>
      </c>
      <c r="F861" s="2" t="str" cm="1">
        <f t="array" aca="1" ref="F861" ca="1">IF(
    COUNTIFS('3.DNAExtractions'!E:E, B861, '3.DNAExtractions'!Y:Y, "Y") &gt; 0,
    _xlfn.TEXTJOIN(", ", TRUE, IF(('3.DNAExtractions'!E:E = B861) * ('3.DNAExtractions'!Y:Y = "Y"), '3.DNAExtractions'!D:D, "")),
    IF(
        COUNTIFS('3.DNAExtractions'!E:E, B861, '3.DNAExtractions'!X:X, "Y") &gt; 0,
        _xlfn.TEXTJOIN(", ", TRUE, IF(('3.DNAExtractions'!E:E = B861) * ('3.DNAExtractions'!X:X = "Y"), '3.DNAExtractions'!D:D, "")),
        "Awaiting Status"
    )
)</f>
        <v>Extracted</v>
      </c>
      <c r="G861" s="45" t="s">
        <v>94</v>
      </c>
      <c r="H861" s="8" t="str" cm="1">
        <f t="array" aca="1" ref="H861" ca="1">IF(
    G861="N",
    "",
    IF(
        COUNTIFS('4.Illumina'!E:E, B861, '4.Illumina'!R:R, "Y") &gt; 0,
        _xlfn.TEXTJOIN(", ", TRUE, IF(('4.Illumina'!E:E = B861) * ('4.Illumina'!R:R = "Y"), '4.Illumina'!D:D, "")),
        IF(
            COUNTIFS('4.Illumina'!E:E, B861, '4.Illumina'!Q:Q, "Y") &gt; 0,
            _xlfn.TEXTJOIN(", ", TRUE, IF(('4.Illumina'!E:E = B861) * ('4.Illumina'!Q:Q = "Y"), '4.Illumina'!D:D, "")),
            "Awaiting Status"
        )
    )
)</f>
        <v/>
      </c>
      <c r="I861" s="26" t="s">
        <v>92</v>
      </c>
      <c r="J861" s="56" t="str" cm="1">
        <f t="array" aca="1" ref="J861" ca="1">IF(
    I861="N",
    "",
    IF(
        COUNTIFS('4.PacBio'!E:E, B861, '4.PacBio'!W:W, "Y") &gt; 0,
        _xlfn.TEXTJOIN(", ", TRUE, IF(('4.PacBio'!E:E = B861) * ('4.PacBio'!W:W = "Y"), '4.PacBio'!D:D, "")),
        IF(
            COUNTIFS('4.PacBio'!E:E, B861, '4.PacBio'!V:V, "Y") &gt; 0,
            _xlfn.TEXTJOIN(", ", TRUE, IF(('4.PacBio'!E:E = B861) * ('4.PacBio'!V:V = "Y"), '4.PacBio'!D:D, "")),
            "Awaiting Status"
        )
    )
)</f>
        <v>Sequenced</v>
      </c>
      <c r="K861" s="181" t="s">
        <v>92</v>
      </c>
      <c r="L861" s="8" t="str" cm="1">
        <f t="array" aca="1" ref="L861" ca="1">IF(
    K861="N",
    "",
    IF(
        COUNTIFS('4.HiCLibrary'!E:E, B861, '4.HiCLibrary'!V:V, "Y") &gt; 0,
        _xlfn.TEXTJOIN(", ", TRUE, IF(('4.HiCLibrary'!E:E = B861) * ('4.HiCLibrary'!V:V = "Y"), '4.HiCLibrary'!D:D, "")),
        IF(
            COUNTIFS('4.HiCLibrary'!E:E, B861, '4.HiCLibrary'!U:U, "Y") &gt; 0,
            _xlfn.TEXTJOIN(", ", TRUE, IF(('4.HiCLibrary'!E:E = B861) * ('4.HiCLibrary'!U:U = "Y"), '4.HiCLibrary'!D:D, "")),
            "Awaiting Status"
        )
    )
)</f>
        <v>Sequenced</v>
      </c>
      <c r="M861" s="47" t="s">
        <v>92</v>
      </c>
      <c r="N861" s="56" t="str" cm="1">
        <f t="array" aca="1" ref="N861" ca="1">IF(
    M861="N",
    "",
    IF(
        COUNTIFS('4.ONT'!E:E, B861, '4.ONT'!Q:Q, "Y") &gt; 0,
        _xlfn.TEXTJOIN(", ", TRUE, IF(('4.ONT'!E:E = B861) * ('4.ONT'!Q:Q = "Y"), '4.ONT'!D:D, "")),
        IF(
            COUNTIFS('4.ONT'!E:E, B861, '4.ONT'!P:P, "Y") &gt; 0,
            _xlfn.TEXTJOIN(", ", TRUE, IF(('4.ONT'!E:E = B861) * ('4.ONT'!P:P = "Y"), '4.ONT'!D:D, "")),
            "Awaiting Status"
        )
    )
)</f>
        <v>Awaiting Status</v>
      </c>
      <c r="O861" s="60" t="s">
        <v>92</v>
      </c>
      <c r="P861" s="60" t="str" cm="1">
        <f t="array" aca="1" ref="P861" ca="1">IF(
    O861="N",
    "",
    IF(
        COUNTIFS('3.RNAExtractions'!E:E, B861, '3.RNAExtractions'!Z:Z, "Y") &gt; 0,
        _xlfn.TEXTJOIN(", ", TRUE, IF(('3.RNAExtractions'!E:E = B861) * ('3.RNAExtractions'!Z:Z = "Y"), '3.RNAExtractions'!D:D, "")),
        IF(
            COUNTIFS('3.RNAExtractions'!E:E, B861, '3.RNAExtractions'!Y:Y, "Y") &gt; 0,
            _xlfn.TEXTJOIN(", ", TRUE, IF(('3.RNAExtractions'!E:E = B861) * ('3.RNAExtractions'!Y:Y = "Y"), '3.RNAExtractions'!D:D, "")),
            "Awaiting Status"
        )
    )
)</f>
        <v>Awaiting Status</v>
      </c>
      <c r="Q861" s="60" t="s">
        <v>92</v>
      </c>
      <c r="R861" s="60" t="str" cm="1">
        <f t="array" aca="1" ref="R861" ca="1">IF(
    Q861="N",
    "",
    IF(
        COUNTIFS('4.RNAIllumina'!E:E, B861, '4.RNAIllumina'!Y:Y, "Y") &gt; 0,
        _xlfn.TEXTJOIN(", ", TRUE, IF(('4.RNAIllumina'!E:E = B861) * ('4.RNAIllumina'!Y:Y = "Y"), '4.RNAIllumina'!D:D, "")),
        IF(
            COUNTIFS('4.RNAIllumina'!E:E, B861, '4.RNAIllumina'!X:X, "Y") &gt; 0,
            _xlfn.TEXTJOIN(", ", TRUE, IF(('4.RNAIllumina'!E:E = B861) * ('4.RNAIllumina'!X:X = "Y"), '4.RNAIllumina'!D:D, "")),
            "Awaiting Status"
        )
    )
)</f>
        <v>Awaiting Status</v>
      </c>
      <c r="S861" s="282"/>
      <c r="T861" s="6" t="str">
        <f ca="1">VLOOKUP($B861,'1.MetaData'!$B:$H,2,FALSE)</f>
        <v>G1, RNA G1, L1, RNA L1, H1</v>
      </c>
      <c r="U861" s="7" t="str">
        <f ca="1">VLOOKUP($B861,'1.MetaData'!$B:$H,3,FALSE)</f>
        <v>Brachaluteres jacksonianus</v>
      </c>
      <c r="V861" s="7" t="str">
        <f ca="1">VLOOKUP($B861,'1.MetaData'!$B:$H,4,FALSE)</f>
        <v>Southern Pygmy Leatherjacket</v>
      </c>
      <c r="W861" s="7" t="str">
        <f ca="1">VLOOKUP($B861,'1.MetaData'!$B:$H,5,FALSE)</f>
        <v>Mitchell Brennan; MitchellD.Brennan@uts.edu.au; University of Technology, Sydney</v>
      </c>
      <c r="X861" s="6" t="str">
        <f ca="1">VLOOKUP($B861,'1.MetaData'!$B:$H,6,FALSE)</f>
        <v>Dahiana Arcila; dkarcila@ucsd.edu; Scripps Institute of Oceanography</v>
      </c>
    </row>
    <row r="862" spans="1:26" hidden="1" x14ac:dyDescent="0.25">
      <c r="A862" s="17">
        <v>861</v>
      </c>
      <c r="B862" s="3" t="str">
        <f t="shared" ca="1" si="15"/>
        <v>OG861</v>
      </c>
      <c r="C862" s="219" t="s">
        <v>93</v>
      </c>
      <c r="D862" s="4">
        <f ca="1">COUNTIF('2.Tissue'!C:C,B862)</f>
        <v>5</v>
      </c>
      <c r="E862" s="4">
        <f ca="1">COUNTIFS('3.DNAExtractions'!$E:$E,$B862,'3.DNAExtractions'!$D:$D,E$1)</f>
        <v>0</v>
      </c>
      <c r="F862" s="2" t="str" cm="1">
        <f t="array" aca="1" ref="F862" ca="1">IF(
    COUNTIFS('3.DNAExtractions'!E:E, B862, '3.DNAExtractions'!Y:Y, "Y") &gt; 0,
    _xlfn.TEXTJOIN(", ", TRUE, IF(('3.DNAExtractions'!E:E = B862) * ('3.DNAExtractions'!Y:Y = "Y"), '3.DNAExtractions'!D:D, "")),
    IF(
        COUNTIFS('3.DNAExtractions'!E:E, B862, '3.DNAExtractions'!X:X, "Y") &gt; 0,
        _xlfn.TEXTJOIN(", ", TRUE, IF(('3.DNAExtractions'!E:E = B862) * ('3.DNAExtractions'!X:X = "Y"), '3.DNAExtractions'!D:D, "")),
        "Awaiting Status"
    )
)</f>
        <v>Awaiting Status</v>
      </c>
      <c r="G862" s="45"/>
      <c r="H862" s="8" t="str" cm="1">
        <f t="array" aca="1" ref="H862" ca="1">IF(
    G862="N",
    "",
    IF(
        COUNTIFS('4.Illumina'!E:E, B862, '4.Illumina'!R:R, "Y") &gt; 0,
        _xlfn.TEXTJOIN(", ", TRUE, IF(('4.Illumina'!E:E = B862) * ('4.Illumina'!R:R = "Y"), '4.Illumina'!D:D, "")),
        IF(
            COUNTIFS('4.Illumina'!E:E, B862, '4.Illumina'!Q:Q, "Y") &gt; 0,
            _xlfn.TEXTJOIN(", ", TRUE, IF(('4.Illumina'!E:E = B862) * ('4.Illumina'!Q:Q = "Y"), '4.Illumina'!D:D, "")),
            "Awaiting Status"
        )
    )
)</f>
        <v>Awaiting Status</v>
      </c>
      <c r="J862" s="56" t="str" cm="1">
        <f t="array" aca="1" ref="J862" ca="1">IF(
    I862="N",
    "",
    IF(
        COUNTIFS('4.PacBio'!E:E, B862, '4.PacBio'!W:W, "Y") &gt; 0,
        _xlfn.TEXTJOIN(", ", TRUE, IF(('4.PacBio'!E:E = B862) * ('4.PacBio'!W:W = "Y"), '4.PacBio'!D:D, "")),
        IF(
            COUNTIFS('4.PacBio'!E:E, B862, '4.PacBio'!V:V, "Y") &gt; 0,
            _xlfn.TEXTJOIN(", ", TRUE, IF(('4.PacBio'!E:E = B862) * ('4.PacBio'!V:V = "Y"), '4.PacBio'!D:D, "")),
            "Awaiting Status"
        )
    )
)</f>
        <v>Awaiting Status</v>
      </c>
      <c r="L862" s="8" t="str" cm="1">
        <f t="array" aca="1" ref="L862" ca="1">IF(
    K862="N",
    "",
    IF(
        COUNTIFS('4.HiCLibrary'!E:E, B862, '4.HiCLibrary'!V:V, "Y") &gt; 0,
        _xlfn.TEXTJOIN(", ", TRUE, IF(('4.HiCLibrary'!E:E = B862) * ('4.HiCLibrary'!V:V = "Y"), '4.HiCLibrary'!D:D, "")),
        IF(
            COUNTIFS('4.HiCLibrary'!E:E, B862, '4.HiCLibrary'!U:U, "Y") &gt; 0,
            _xlfn.TEXTJOIN(", ", TRUE, IF(('4.HiCLibrary'!E:E = B862) * ('4.HiCLibrary'!U:U = "Y"), '4.HiCLibrary'!D:D, "")),
            "Awaiting Status"
        )
    )
)</f>
        <v>Awaiting Status</v>
      </c>
      <c r="M862" s="47"/>
      <c r="N862" s="56" t="str" cm="1">
        <f t="array" aca="1" ref="N862" ca="1">IF(
    M862="N",
    "",
    IF(
        COUNTIFS('4.ONT'!E:E, B862, '4.ONT'!Q:Q, "Y") &gt; 0,
        _xlfn.TEXTJOIN(", ", TRUE, IF(('4.ONT'!E:E = B862) * ('4.ONT'!Q:Q = "Y"), '4.ONT'!D:D, "")),
        IF(
            COUNTIFS('4.ONT'!E:E, B862, '4.ONT'!P:P, "Y") &gt; 0,
            _xlfn.TEXTJOIN(", ", TRUE, IF(('4.ONT'!E:E = B862) * ('4.ONT'!P:P = "Y"), '4.ONT'!D:D, "")),
            "Awaiting Status"
        )
    )
)</f>
        <v>Awaiting Status</v>
      </c>
      <c r="O862" s="60"/>
      <c r="P862" s="60" t="str" cm="1">
        <f t="array" aca="1" ref="P862" ca="1">IF(
    O862="N",
    "",
    IF(
        COUNTIFS('3.RNAExtractions'!E:E, B862, '3.RNAExtractions'!Z:Z, "Y") &gt; 0,
        _xlfn.TEXTJOIN(", ", TRUE, IF(('3.RNAExtractions'!E:E = B862) * ('3.RNAExtractions'!Z:Z = "Y"), '3.RNAExtractions'!D:D, "")),
        IF(
            COUNTIFS('3.RNAExtractions'!E:E, B862, '3.RNAExtractions'!Y:Y, "Y") &gt; 0,
            _xlfn.TEXTJOIN(", ", TRUE, IF(('3.RNAExtractions'!E:E = B862) * ('3.RNAExtractions'!Y:Y = "Y"), '3.RNAExtractions'!D:D, "")),
            "Awaiting Status"
        )
    )
)</f>
        <v>Awaiting Status</v>
      </c>
      <c r="Q862" s="60"/>
      <c r="R862" s="60" t="str" cm="1">
        <f t="array" aca="1" ref="R862" ca="1">IF(
    Q862="N",
    "",
    IF(
        COUNTIFS('4.RNAIllumina'!E:E, B862, '4.RNAIllumina'!Y:Y, "Y") &gt; 0,
        _xlfn.TEXTJOIN(", ", TRUE, IF(('4.RNAIllumina'!E:E = B862) * ('4.RNAIllumina'!Y:Y = "Y"), '4.RNAIllumina'!D:D, "")),
        IF(
            COUNTIFS('4.RNAIllumina'!E:E, B862, '4.RNAIllumina'!X:X, "Y") &gt; 0,
            _xlfn.TEXTJOIN(", ", TRUE, IF(('4.RNAIllumina'!E:E = B862) * ('4.RNAIllumina'!X:X = "Y"), '4.RNAIllumina'!D:D, "")),
            "Awaiting Status"
        )
    )
)</f>
        <v>Awaiting Status</v>
      </c>
      <c r="S862" s="282"/>
      <c r="T862" s="6" t="str">
        <f ca="1">VLOOKUP($B862,'1.MetaData'!$B:$H,2,FALSE)</f>
        <v>G2, RNA G2, L2, RNA L2, H2</v>
      </c>
      <c r="U862" s="7" t="str">
        <f ca="1">VLOOKUP($B862,'1.MetaData'!$B:$H,3,FALSE)</f>
        <v>Brachaluteres jacksonianus</v>
      </c>
      <c r="V862" s="7" t="str">
        <f ca="1">VLOOKUP($B862,'1.MetaData'!$B:$H,4,FALSE)</f>
        <v>Southern Pygmy Leatherjacket</v>
      </c>
      <c r="W862" s="7" t="str">
        <f ca="1">VLOOKUP($B862,'1.MetaData'!$B:$H,5,FALSE)</f>
        <v>Mitchell Brennan; MitchellD.Brennan@uts.edu.au; University of Technology, Sydney</v>
      </c>
      <c r="X862" s="6" t="str">
        <f ca="1">VLOOKUP($B862,'1.MetaData'!$B:$H,6,FALSE)</f>
        <v>Dahiana Arcila; dkarcila@ucsd.edu; Scripps Institute of Oceanography</v>
      </c>
    </row>
    <row r="863" spans="1:26" hidden="1" x14ac:dyDescent="0.25">
      <c r="A863" s="17">
        <v>862</v>
      </c>
      <c r="B863" s="3" t="str">
        <f t="shared" ca="1" si="15"/>
        <v>OG862</v>
      </c>
      <c r="C863" s="219" t="s">
        <v>93</v>
      </c>
      <c r="D863" s="4">
        <f ca="1">COUNTIF('2.Tissue'!C:C,B863)</f>
        <v>5</v>
      </c>
      <c r="E863" s="4">
        <f ca="1">COUNTIFS('3.DNAExtractions'!$E:$E,$B863,'3.DNAExtractions'!$D:$D,E$1)</f>
        <v>0</v>
      </c>
      <c r="F863" s="2" t="str" cm="1">
        <f t="array" aca="1" ref="F863" ca="1">IF(
    COUNTIFS('3.DNAExtractions'!E:E, B863, '3.DNAExtractions'!Y:Y, "Y") &gt; 0,
    _xlfn.TEXTJOIN(", ", TRUE, IF(('3.DNAExtractions'!E:E = B863) * ('3.DNAExtractions'!Y:Y = "Y"), '3.DNAExtractions'!D:D, "")),
    IF(
        COUNTIFS('3.DNAExtractions'!E:E, B863, '3.DNAExtractions'!X:X, "Y") &gt; 0,
        _xlfn.TEXTJOIN(", ", TRUE, IF(('3.DNAExtractions'!E:E = B863) * ('3.DNAExtractions'!X:X = "Y"), '3.DNAExtractions'!D:D, "")),
        "Awaiting Status"
    )
)</f>
        <v>Awaiting Status</v>
      </c>
      <c r="G863" s="45"/>
      <c r="H863" s="8" t="str" cm="1">
        <f t="array" aca="1" ref="H863" ca="1">IF(
    G863="N",
    "",
    IF(
        COUNTIFS('4.Illumina'!E:E, B863, '4.Illumina'!R:R, "Y") &gt; 0,
        _xlfn.TEXTJOIN(", ", TRUE, IF(('4.Illumina'!E:E = B863) * ('4.Illumina'!R:R = "Y"), '4.Illumina'!D:D, "")),
        IF(
            COUNTIFS('4.Illumina'!E:E, B863, '4.Illumina'!Q:Q, "Y") &gt; 0,
            _xlfn.TEXTJOIN(", ", TRUE, IF(('4.Illumina'!E:E = B863) * ('4.Illumina'!Q:Q = "Y"), '4.Illumina'!D:D, "")),
            "Awaiting Status"
        )
    )
)</f>
        <v>Awaiting Status</v>
      </c>
      <c r="J863" s="56" t="str" cm="1">
        <f t="array" aca="1" ref="J863" ca="1">IF(
    I863="N",
    "",
    IF(
        COUNTIFS('4.PacBio'!E:E, B863, '4.PacBio'!W:W, "Y") &gt; 0,
        _xlfn.TEXTJOIN(", ", TRUE, IF(('4.PacBio'!E:E = B863) * ('4.PacBio'!W:W = "Y"), '4.PacBio'!D:D, "")),
        IF(
            COUNTIFS('4.PacBio'!E:E, B863, '4.PacBio'!V:V, "Y") &gt; 0,
            _xlfn.TEXTJOIN(", ", TRUE, IF(('4.PacBio'!E:E = B863) * ('4.PacBio'!V:V = "Y"), '4.PacBio'!D:D, "")),
            "Awaiting Status"
        )
    )
)</f>
        <v>Awaiting Status</v>
      </c>
      <c r="L863" s="8" t="str" cm="1">
        <f t="array" aca="1" ref="L863" ca="1">IF(
    K863="N",
    "",
    IF(
        COUNTIFS('4.HiCLibrary'!E:E, B863, '4.HiCLibrary'!V:V, "Y") &gt; 0,
        _xlfn.TEXTJOIN(", ", TRUE, IF(('4.HiCLibrary'!E:E = B863) * ('4.HiCLibrary'!V:V = "Y"), '4.HiCLibrary'!D:D, "")),
        IF(
            COUNTIFS('4.HiCLibrary'!E:E, B863, '4.HiCLibrary'!U:U, "Y") &gt; 0,
            _xlfn.TEXTJOIN(", ", TRUE, IF(('4.HiCLibrary'!E:E = B863) * ('4.HiCLibrary'!U:U = "Y"), '4.HiCLibrary'!D:D, "")),
            "Awaiting Status"
        )
    )
)</f>
        <v>Awaiting Status</v>
      </c>
      <c r="M863" s="47"/>
      <c r="N863" s="56" t="str" cm="1">
        <f t="array" aca="1" ref="N863" ca="1">IF(
    M863="N",
    "",
    IF(
        COUNTIFS('4.ONT'!E:E, B863, '4.ONT'!Q:Q, "Y") &gt; 0,
        _xlfn.TEXTJOIN(", ", TRUE, IF(('4.ONT'!E:E = B863) * ('4.ONT'!Q:Q = "Y"), '4.ONT'!D:D, "")),
        IF(
            COUNTIFS('4.ONT'!E:E, B863, '4.ONT'!P:P, "Y") &gt; 0,
            _xlfn.TEXTJOIN(", ", TRUE, IF(('4.ONT'!E:E = B863) * ('4.ONT'!P:P = "Y"), '4.ONT'!D:D, "")),
            "Awaiting Status"
        )
    )
)</f>
        <v>Awaiting Status</v>
      </c>
      <c r="O863" s="60"/>
      <c r="P863" s="60" t="str" cm="1">
        <f t="array" aca="1" ref="P863" ca="1">IF(
    O863="N",
    "",
    IF(
        COUNTIFS('3.RNAExtractions'!E:E, B863, '3.RNAExtractions'!Z:Z, "Y") &gt; 0,
        _xlfn.TEXTJOIN(", ", TRUE, IF(('3.RNAExtractions'!E:E = B863) * ('3.RNAExtractions'!Z:Z = "Y"), '3.RNAExtractions'!D:D, "")),
        IF(
            COUNTIFS('3.RNAExtractions'!E:E, B863, '3.RNAExtractions'!Y:Y, "Y") &gt; 0,
            _xlfn.TEXTJOIN(", ", TRUE, IF(('3.RNAExtractions'!E:E = B863) * ('3.RNAExtractions'!Y:Y = "Y"), '3.RNAExtractions'!D:D, "")),
            "Awaiting Status"
        )
    )
)</f>
        <v>Awaiting Status</v>
      </c>
      <c r="Q863" s="60"/>
      <c r="R863" s="60" t="str" cm="1">
        <f t="array" aca="1" ref="R863" ca="1">IF(
    Q863="N",
    "",
    IF(
        COUNTIFS('4.RNAIllumina'!E:E, B863, '4.RNAIllumina'!Y:Y, "Y") &gt; 0,
        _xlfn.TEXTJOIN(", ", TRUE, IF(('4.RNAIllumina'!E:E = B863) * ('4.RNAIllumina'!Y:Y = "Y"), '4.RNAIllumina'!D:D, "")),
        IF(
            COUNTIFS('4.RNAIllumina'!E:E, B863, '4.RNAIllumina'!X:X, "Y") &gt; 0,
            _xlfn.TEXTJOIN(", ", TRUE, IF(('4.RNAIllumina'!E:E = B863) * ('4.RNAIllumina'!X:X = "Y"), '4.RNAIllumina'!D:D, "")),
            "Awaiting Status"
        )
    )
)</f>
        <v>Awaiting Status</v>
      </c>
      <c r="S863" s="282"/>
      <c r="T863" s="6" t="str">
        <f ca="1">VLOOKUP($B863,'1.MetaData'!$B:$H,2,FALSE)</f>
        <v>G3, RNA G3, L3, RNA L3, H3</v>
      </c>
      <c r="U863" s="7" t="str">
        <f ca="1">VLOOKUP($B863,'1.MetaData'!$B:$H,3,FALSE)</f>
        <v>Brachaluteres jacksonianus</v>
      </c>
      <c r="V863" s="7" t="str">
        <f ca="1">VLOOKUP($B863,'1.MetaData'!$B:$H,4,FALSE)</f>
        <v>Southern Pygmy Leatherjacket</v>
      </c>
      <c r="W863" s="7" t="str">
        <f ca="1">VLOOKUP($B863,'1.MetaData'!$B:$H,5,FALSE)</f>
        <v>Mitchell Brennan; MitchellD.Brennan@uts.edu.au; University of Technology, Sydney</v>
      </c>
      <c r="X863" s="6" t="str">
        <f ca="1">VLOOKUP($B863,'1.MetaData'!$B:$H,6,FALSE)</f>
        <v>Dahiana Arcila; dkarcila@ucsd.edu; Scripps Institute of Oceanography</v>
      </c>
    </row>
    <row r="864" spans="1:26" x14ac:dyDescent="0.25">
      <c r="A864" s="17">
        <v>863</v>
      </c>
      <c r="B864" s="3" t="str">
        <f t="shared" ca="1" si="15"/>
        <v>OG863</v>
      </c>
      <c r="C864" s="219" t="s">
        <v>91</v>
      </c>
      <c r="D864" s="4">
        <f ca="1">COUNTIF('2.Tissue'!C:C,B864)</f>
        <v>4</v>
      </c>
      <c r="E864" s="4">
        <f ca="1">COUNTIFS('3.DNAExtractions'!$E:$E,$B864,'3.DNAExtractions'!$D:$D,E$1)</f>
        <v>1</v>
      </c>
      <c r="F864" s="2" t="str" cm="1">
        <f t="array" aca="1" ref="F864" ca="1">IF(
    COUNTIFS('3.DNAExtractions'!E:E, B864, '3.DNAExtractions'!Y:Y, "Y") &gt; 0,
    _xlfn.TEXTJOIN(", ", TRUE, IF(('3.DNAExtractions'!E:E = B864) * ('3.DNAExtractions'!Y:Y = "Y"), '3.DNAExtractions'!D:D, "")),
    IF(
        COUNTIFS('3.DNAExtractions'!E:E, B864, '3.DNAExtractions'!X:X, "Y") &gt; 0,
        _xlfn.TEXTJOIN(", ", TRUE, IF(('3.DNAExtractions'!E:E = B864) * ('3.DNAExtractions'!X:X = "Y"), '3.DNAExtractions'!D:D, "")),
        "Awaiting Status"
    )
)</f>
        <v>Extracted</v>
      </c>
      <c r="G864" s="45" t="s">
        <v>94</v>
      </c>
      <c r="H864" s="8" t="str" cm="1">
        <f t="array" aca="1" ref="H864" ca="1">IF(
    G864="N",
    "",
    IF(
        COUNTIFS('4.Illumina'!E:E, B864, '4.Illumina'!R:R, "Y") &gt; 0,
        _xlfn.TEXTJOIN(", ", TRUE, IF(('4.Illumina'!E:E = B864) * ('4.Illumina'!R:R = "Y"), '4.Illumina'!D:D, "")),
        IF(
            COUNTIFS('4.Illumina'!E:E, B864, '4.Illumina'!Q:Q, "Y") &gt; 0,
            _xlfn.TEXTJOIN(", ", TRUE, IF(('4.Illumina'!E:E = B864) * ('4.Illumina'!Q:Q = "Y"), '4.Illumina'!D:D, "")),
            "Awaiting Status"
        )
    )
)</f>
        <v/>
      </c>
      <c r="I864" s="26" t="s">
        <v>92</v>
      </c>
      <c r="J864" s="56" t="str" cm="1">
        <f t="array" aca="1" ref="J864" ca="1">IF(
    I864="N",
    "",
    IF(
        COUNTIFS('4.PacBio'!E:E, B864, '4.PacBio'!W:W, "Y") &gt; 0,
        _xlfn.TEXTJOIN(", ", TRUE, IF(('4.PacBio'!E:E = B864) * ('4.PacBio'!W:W = "Y"), '4.PacBio'!D:D, "")),
        IF(
            COUNTIFS('4.PacBio'!E:E, B864, '4.PacBio'!V:V, "Y") &gt; 0,
            _xlfn.TEXTJOIN(", ", TRUE, IF(('4.PacBio'!E:E = B864) * ('4.PacBio'!V:V = "Y"), '4.PacBio'!D:D, "")),
            "Awaiting Status"
        )
    )
)</f>
        <v>Sequenced</v>
      </c>
      <c r="K864" s="181" t="s">
        <v>92</v>
      </c>
      <c r="L864" s="8" t="str" cm="1">
        <f t="array" aca="1" ref="L864" ca="1">IF(
    K864="N",
    "",
    IF(
        COUNTIFS('4.HiCLibrary'!E:E, B864, '4.HiCLibrary'!V:V, "Y") &gt; 0,
        _xlfn.TEXTJOIN(", ", TRUE, IF(('4.HiCLibrary'!E:E = B864) * ('4.HiCLibrary'!V:V = "Y"), '4.HiCLibrary'!D:D, "")),
        IF(
            COUNTIFS('4.HiCLibrary'!E:E, B864, '4.HiCLibrary'!U:U, "Y") &gt; 0,
            _xlfn.TEXTJOIN(", ", TRUE, IF(('4.HiCLibrary'!E:E = B864) * ('4.HiCLibrary'!U:U = "Y"), '4.HiCLibrary'!D:D, "")),
            "Awaiting Status"
        )
    )
)</f>
        <v>Deep Sequence - Illumina</v>
      </c>
      <c r="M864" s="47"/>
      <c r="N864" s="56" t="str" cm="1">
        <f t="array" aca="1" ref="N864" ca="1">IF(
    M864="N",
    "",
    IF(
        COUNTIFS('4.ONT'!E:E, B864, '4.ONT'!Q:Q, "Y") &gt; 0,
        _xlfn.TEXTJOIN(", ", TRUE, IF(('4.ONT'!E:E = B864) * ('4.ONT'!Q:Q = "Y"), '4.ONT'!D:D, "")),
        IF(
            COUNTIFS('4.ONT'!E:E, B864, '4.ONT'!P:P, "Y") &gt; 0,
            _xlfn.TEXTJOIN(", ", TRUE, IF(('4.ONT'!E:E = B864) * ('4.ONT'!P:P = "Y"), '4.ONT'!D:D, "")),
            "Awaiting Status"
        )
    )
)</f>
        <v>Awaiting Status</v>
      </c>
      <c r="O864" s="60" t="s">
        <v>92</v>
      </c>
      <c r="P864" s="60" t="str" cm="1">
        <f t="array" aca="1" ref="P864" ca="1">IF(
    O864="N",
    "",
    IF(
        COUNTIFS('3.RNAExtractions'!E:E, B864, '3.RNAExtractions'!Z:Z, "Y") &gt; 0,
        _xlfn.TEXTJOIN(", ", TRUE, IF(('3.RNAExtractions'!E:E = B864) * ('3.RNAExtractions'!Z:Z = "Y"), '3.RNAExtractions'!D:D, "")),
        IF(
            COUNTIFS('3.RNAExtractions'!E:E, B864, '3.RNAExtractions'!Y:Y, "Y") &gt; 0,
            _xlfn.TEXTJOIN(", ", TRUE, IF(('3.RNAExtractions'!E:E = B864) * ('3.RNAExtractions'!Y:Y = "Y"), '3.RNAExtractions'!D:D, "")),
            "Awaiting Status"
        )
    )
)</f>
        <v>Awaiting Status</v>
      </c>
      <c r="Q864" s="60" t="s">
        <v>92</v>
      </c>
      <c r="R864" s="60" t="str" cm="1">
        <f t="array" aca="1" ref="R864" ca="1">IF(
    Q864="N",
    "",
    IF(
        COUNTIFS('4.RNAIllumina'!E:E, B864, '4.RNAIllumina'!Y:Y, "Y") &gt; 0,
        _xlfn.TEXTJOIN(", ", TRUE, IF(('4.RNAIllumina'!E:E = B864) * ('4.RNAIllumina'!Y:Y = "Y"), '4.RNAIllumina'!D:D, "")),
        IF(
            COUNTIFS('4.RNAIllumina'!E:E, B864, '4.RNAIllumina'!X:X, "Y") &gt; 0,
            _xlfn.TEXTJOIN(", ", TRUE, IF(('4.RNAIllumina'!E:E = B864) * ('4.RNAIllumina'!X:X = "Y"), '4.RNAIllumina'!D:D, "")),
            "Awaiting Status"
        )
    )
)</f>
        <v>Awaiting Status</v>
      </c>
      <c r="S864" s="282"/>
      <c r="T864" s="6" t="str">
        <f ca="1">VLOOKUP($B864,'1.MetaData'!$B:$H,2,FALSE)</f>
        <v>WAF-006439</v>
      </c>
      <c r="U864" s="7" t="str">
        <f ca="1">VLOOKUP($B864,'1.MetaData'!$B:$H,3,FALSE)</f>
        <v>Lutjanus argentimaculatus</v>
      </c>
      <c r="V864" s="7" t="str">
        <f ca="1">VLOOKUP($B864,'1.MetaData'!$B:$H,4,FALSE)</f>
        <v>Mangrove jack</v>
      </c>
      <c r="W864" s="7" t="str">
        <f ca="1">VLOOKUP($B864,'1.MetaData'!$B:$H,5,FALSE)</f>
        <v>Sam Payet, samuel.payet@dpird.wa.gov.au, Department of Primary Industries and Regional Development, Government of Western Australia; Karijarri Rangers, Karijarri Traditional Lands Association, Broome, Western Australia, ktla@ktla.org.au</v>
      </c>
      <c r="X864" s="6" t="str">
        <f ca="1">VLOOKUP($B864,'1.MetaData'!$B:$H,6,FALSE)</f>
        <v>Sam Payet, samuel.payet@dpird.wa.gov.au, Department of Primary Industries and Regional Development, Government of Western Australia</v>
      </c>
    </row>
    <row r="865" spans="1:24" x14ac:dyDescent="0.25">
      <c r="A865" s="17">
        <v>864</v>
      </c>
      <c r="B865" s="3" t="str">
        <f t="shared" ca="1" si="15"/>
        <v>OG864</v>
      </c>
      <c r="C865" s="219" t="s">
        <v>91</v>
      </c>
      <c r="D865" s="4">
        <f ca="1">COUNTIF('2.Tissue'!C:C,B865)</f>
        <v>3</v>
      </c>
      <c r="E865" s="4">
        <f ca="1">COUNTIFS('3.DNAExtractions'!$E:$E,$B865,'3.DNAExtractions'!$D:$D,E$1)</f>
        <v>1</v>
      </c>
      <c r="F865" s="2" t="str" cm="1">
        <f t="array" aca="1" ref="F865" ca="1">IF(
    COUNTIFS('3.DNAExtractions'!E:E, B865, '3.DNAExtractions'!Y:Y, "Y") &gt; 0,
    _xlfn.TEXTJOIN(", ", TRUE, IF(('3.DNAExtractions'!E:E = B865) * ('3.DNAExtractions'!Y:Y = "Y"), '3.DNAExtractions'!D:D, "")),
    IF(
        COUNTIFS('3.DNAExtractions'!E:E, B865, '3.DNAExtractions'!X:X, "Y") &gt; 0,
        _xlfn.TEXTJOIN(", ", TRUE, IF(('3.DNAExtractions'!E:E = B865) * ('3.DNAExtractions'!X:X = "Y"), '3.DNAExtractions'!D:D, "")),
        "Awaiting Status"
    )
)</f>
        <v>Extracted</v>
      </c>
      <c r="G865" s="45" t="s">
        <v>94</v>
      </c>
      <c r="H865" s="8" t="str" cm="1">
        <f t="array" aca="1" ref="H865" ca="1">IF(
    G865="N",
    "",
    IF(
        COUNTIFS('4.Illumina'!E:E, B865, '4.Illumina'!R:R, "Y") &gt; 0,
        _xlfn.TEXTJOIN(", ", TRUE, IF(('4.Illumina'!E:E = B865) * ('4.Illumina'!R:R = "Y"), '4.Illumina'!D:D, "")),
        IF(
            COUNTIFS('4.Illumina'!E:E, B865, '4.Illumina'!Q:Q, "Y") &gt; 0,
            _xlfn.TEXTJOIN(", ", TRUE, IF(('4.Illumina'!E:E = B865) * ('4.Illumina'!Q:Q = "Y"), '4.Illumina'!D:D, "")),
            "Awaiting Status"
        )
    )
)</f>
        <v/>
      </c>
      <c r="I865" s="26" t="s">
        <v>92</v>
      </c>
      <c r="J865" s="56" t="str" cm="1">
        <f t="array" aca="1" ref="J865" ca="1">IF(
    I865="N",
    "",
    IF(
        COUNTIFS('4.PacBio'!E:E, B865, '4.PacBio'!W:W, "Y") &gt; 0,
        _xlfn.TEXTJOIN(", ", TRUE, IF(('4.PacBio'!E:E = B865) * ('4.PacBio'!W:W = "Y"), '4.PacBio'!D:D, "")),
        IF(
            COUNTIFS('4.PacBio'!E:E, B865, '4.PacBio'!V:V, "Y") &gt; 0,
            _xlfn.TEXTJOIN(", ", TRUE, IF(('4.PacBio'!E:E = B865) * ('4.PacBio'!V:V = "Y"), '4.PacBio'!D:D, "")),
            "Awaiting Status"
        )
    )
)</f>
        <v>ULI</v>
      </c>
      <c r="K865" s="181" t="s">
        <v>92</v>
      </c>
      <c r="L865" s="8" t="str" cm="1">
        <f t="array" aca="1" ref="L865" ca="1">IF(
    K865="N",
    "",
    IF(
        COUNTIFS('4.HiCLibrary'!E:E, B865, '4.HiCLibrary'!V:V, "Y") &gt; 0,
        _xlfn.TEXTJOIN(", ", TRUE, IF(('4.HiCLibrary'!E:E = B865) * ('4.HiCLibrary'!V:V = "Y"), '4.HiCLibrary'!D:D, "")),
        IF(
            COUNTIFS('4.HiCLibrary'!E:E, B865, '4.HiCLibrary'!U:U, "Y") &gt; 0,
            _xlfn.TEXTJOIN(", ", TRUE, IF(('4.HiCLibrary'!E:E = B865) * ('4.HiCLibrary'!U:U = "Y"), '4.HiCLibrary'!D:D, "")),
            "Awaiting Status"
        )
    )
)</f>
        <v>Awaiting Status</v>
      </c>
      <c r="M865" s="47"/>
      <c r="N865" s="56" t="str" cm="1">
        <f t="array" aca="1" ref="N865" ca="1">IF(
    M865="N",
    "",
    IF(
        COUNTIFS('4.ONT'!E:E, B865, '4.ONT'!Q:Q, "Y") &gt; 0,
        _xlfn.TEXTJOIN(", ", TRUE, IF(('4.ONT'!E:E = B865) * ('4.ONT'!Q:Q = "Y"), '4.ONT'!D:D, "")),
        IF(
            COUNTIFS('4.ONT'!E:E, B865, '4.ONT'!P:P, "Y") &gt; 0,
            _xlfn.TEXTJOIN(", ", TRUE, IF(('4.ONT'!E:E = B865) * ('4.ONT'!P:P = "Y"), '4.ONT'!D:D, "")),
            "Awaiting Status"
        )
    )
)</f>
        <v>Awaiting Status</v>
      </c>
      <c r="O865" s="60" t="s">
        <v>92</v>
      </c>
      <c r="P865" s="60" t="str" cm="1">
        <f t="array" aca="1" ref="P865" ca="1">IF(
    O865="N",
    "",
    IF(
        COUNTIFS('3.RNAExtractions'!E:E, B865, '3.RNAExtractions'!Z:Z, "Y") &gt; 0,
        _xlfn.TEXTJOIN(", ", TRUE, IF(('3.RNAExtractions'!E:E = B865) * ('3.RNAExtractions'!Z:Z = "Y"), '3.RNAExtractions'!D:D, "")),
        IF(
            COUNTIFS('3.RNAExtractions'!E:E, B865, '3.RNAExtractions'!Y:Y, "Y") &gt; 0,
            _xlfn.TEXTJOIN(", ", TRUE, IF(('3.RNAExtractions'!E:E = B865) * ('3.RNAExtractions'!Y:Y = "Y"), '3.RNAExtractions'!D:D, "")),
            "Awaiting Status"
        )
    )
)</f>
        <v>Awaiting Status</v>
      </c>
      <c r="Q865" s="60" t="s">
        <v>92</v>
      </c>
      <c r="R865" s="60" t="str" cm="1">
        <f t="array" aca="1" ref="R865" ca="1">IF(
    Q865="N",
    "",
    IF(
        COUNTIFS('4.RNAIllumina'!E:E, B865, '4.RNAIllumina'!Y:Y, "Y") &gt; 0,
        _xlfn.TEXTJOIN(", ", TRUE, IF(('4.RNAIllumina'!E:E = B865) * ('4.RNAIllumina'!Y:Y = "Y"), '4.RNAIllumina'!D:D, "")),
        IF(
            COUNTIFS('4.RNAIllumina'!E:E, B865, '4.RNAIllumina'!X:X, "Y") &gt; 0,
            _xlfn.TEXTJOIN(", ", TRUE, IF(('4.RNAIllumina'!E:E = B865) * ('4.RNAIllumina'!X:X = "Y"), '4.RNAIllumina'!D:D, "")),
            "Awaiting Status"
        )
    )
)</f>
        <v>Awaiting Status</v>
      </c>
      <c r="S865" s="282"/>
      <c r="T865" s="6" t="str">
        <f ca="1">VLOOKUP($B865,'1.MetaData'!$B:$H,2,FALSE)</f>
        <v>GAS_06_03_1_SS</v>
      </c>
      <c r="U865" s="7" t="str">
        <f ca="1">VLOOKUP($B865,'1.MetaData'!$B:$H,3,FALSE)</f>
        <v>Careproctus sp.</v>
      </c>
      <c r="V865" s="7" t="str">
        <f ca="1">VLOOKUP($B865,'1.MetaData'!$B:$H,4,FALSE)</f>
        <v>Snailfish</v>
      </c>
      <c r="W865" s="7" t="str">
        <f ca="1">VLOOKUP($B865,'1.MetaData'!$B:$H,5,FALSE)</f>
        <v>Todd Bond, MUDSRC, todd.bond@uwa.edu.au</v>
      </c>
      <c r="X865" s="6" t="str">
        <f ca="1">VLOOKUP($B865,'1.MetaData'!$B:$H,6,FALSE)</f>
        <v>Todd Bond, MUDSRC, todd.bond@uwa.edu.au</v>
      </c>
    </row>
    <row r="866" spans="1:24" x14ac:dyDescent="0.25">
      <c r="A866" s="17">
        <v>865</v>
      </c>
      <c r="B866" s="3" t="str">
        <f t="shared" ca="1" si="15"/>
        <v>OG865</v>
      </c>
      <c r="C866" s="219" t="s">
        <v>91</v>
      </c>
      <c r="D866" s="4">
        <f ca="1">COUNTIF('2.Tissue'!C:C,B866)</f>
        <v>5</v>
      </c>
      <c r="E866" s="4">
        <f ca="1">COUNTIFS('3.DNAExtractions'!$E:$E,$B866,'3.DNAExtractions'!$D:$D,E$1)</f>
        <v>1</v>
      </c>
      <c r="F866" s="2" t="str" cm="1">
        <f t="array" aca="1" ref="F866" ca="1">IF(
    COUNTIFS('3.DNAExtractions'!E:E, B866, '3.DNAExtractions'!Y:Y, "Y") &gt; 0,
    _xlfn.TEXTJOIN(", ", TRUE, IF(('3.DNAExtractions'!E:E = B866) * ('3.DNAExtractions'!Y:Y = "Y"), '3.DNAExtractions'!D:D, "")),
    IF(
        COUNTIFS('3.DNAExtractions'!E:E, B866, '3.DNAExtractions'!X:X, "Y") &gt; 0,
        _xlfn.TEXTJOIN(", ", TRUE, IF(('3.DNAExtractions'!E:E = B866) * ('3.DNAExtractions'!X:X = "Y"), '3.DNAExtractions'!D:D, "")),
        "Awaiting Status"
    )
)</f>
        <v>Extracted</v>
      </c>
      <c r="G866" s="45" t="s">
        <v>94</v>
      </c>
      <c r="H866" s="8" t="str" cm="1">
        <f t="array" aca="1" ref="H866" ca="1">IF(
    G866="N",
    "",
    IF(
        COUNTIFS('4.Illumina'!E:E, B866, '4.Illumina'!R:R, "Y") &gt; 0,
        _xlfn.TEXTJOIN(", ", TRUE, IF(('4.Illumina'!E:E = B866) * ('4.Illumina'!R:R = "Y"), '4.Illumina'!D:D, "")),
        IF(
            COUNTIFS('4.Illumina'!E:E, B866, '4.Illumina'!Q:Q, "Y") &gt; 0,
            _xlfn.TEXTJOIN(", ", TRUE, IF(('4.Illumina'!E:E = B866) * ('4.Illumina'!Q:Q = "Y"), '4.Illumina'!D:D, "")),
            "Awaiting Status"
        )
    )
)</f>
        <v/>
      </c>
      <c r="I866" s="26" t="s">
        <v>92</v>
      </c>
      <c r="J866" s="56" t="str" cm="1">
        <f t="array" aca="1" ref="J866" ca="1">IF(
    I866="N",
    "",
    IF(
        COUNTIFS('4.PacBio'!E:E, B866, '4.PacBio'!W:W, "Y") &gt; 0,
        _xlfn.TEXTJOIN(", ", TRUE, IF(('4.PacBio'!E:E = B866) * ('4.PacBio'!W:W = "Y"), '4.PacBio'!D:D, "")),
        IF(
            COUNTIFS('4.PacBio'!E:E, B866, '4.PacBio'!V:V, "Y") &gt; 0,
            _xlfn.TEXTJOIN(", ", TRUE, IF(('4.PacBio'!E:E = B866) * ('4.PacBio'!V:V = "Y"), '4.PacBio'!D:D, "")),
            "Awaiting Status"
        )
    )
)</f>
        <v>ULI</v>
      </c>
      <c r="L866" s="8" t="str" cm="1">
        <f t="array" aca="1" ref="L866" ca="1">IF(
    K866="N",
    "",
    IF(
        COUNTIFS('4.HiCLibrary'!E:E, B866, '4.HiCLibrary'!V:V, "Y") &gt; 0,
        _xlfn.TEXTJOIN(", ", TRUE, IF(('4.HiCLibrary'!E:E = B866) * ('4.HiCLibrary'!V:V = "Y"), '4.HiCLibrary'!D:D, "")),
        IF(
            COUNTIFS('4.HiCLibrary'!E:E, B866, '4.HiCLibrary'!U:U, "Y") &gt; 0,
            _xlfn.TEXTJOIN(", ", TRUE, IF(('4.HiCLibrary'!E:E = B866) * ('4.HiCLibrary'!U:U = "Y"), '4.HiCLibrary'!D:D, "")),
            "Awaiting Status"
        )
    )
)</f>
        <v>Awaiting Status</v>
      </c>
      <c r="M866" s="47"/>
      <c r="N866" s="56" t="str" cm="1">
        <f t="array" aca="1" ref="N866" ca="1">IF(
    M866="N",
    "",
    IF(
        COUNTIFS('4.ONT'!E:E, B866, '4.ONT'!Q:Q, "Y") &gt; 0,
        _xlfn.TEXTJOIN(", ", TRUE, IF(('4.ONT'!E:E = B866) * ('4.ONT'!Q:Q = "Y"), '4.ONT'!D:D, "")),
        IF(
            COUNTIFS('4.ONT'!E:E, B866, '4.ONT'!P:P, "Y") &gt; 0,
            _xlfn.TEXTJOIN(", ", TRUE, IF(('4.ONT'!E:E = B866) * ('4.ONT'!P:P = "Y"), '4.ONT'!D:D, "")),
            "Awaiting Status"
        )
    )
)</f>
        <v>Awaiting Status</v>
      </c>
      <c r="O866" s="60"/>
      <c r="P866" s="60" t="str" cm="1">
        <f t="array" aca="1" ref="P866" ca="1">IF(
    O866="N",
    "",
    IF(
        COUNTIFS('3.RNAExtractions'!E:E, B866, '3.RNAExtractions'!Z:Z, "Y") &gt; 0,
        _xlfn.TEXTJOIN(", ", TRUE, IF(('3.RNAExtractions'!E:E = B866) * ('3.RNAExtractions'!Z:Z = "Y"), '3.RNAExtractions'!D:D, "")),
        IF(
            COUNTIFS('3.RNAExtractions'!E:E, B866, '3.RNAExtractions'!Y:Y, "Y") &gt; 0,
            _xlfn.TEXTJOIN(", ", TRUE, IF(('3.RNAExtractions'!E:E = B866) * ('3.RNAExtractions'!Y:Y = "Y"), '3.RNAExtractions'!D:D, "")),
            "Awaiting Status"
        )
    )
)</f>
        <v>Awaiting Status</v>
      </c>
      <c r="Q866" s="60"/>
      <c r="R866" s="60" t="str" cm="1">
        <f t="array" aca="1" ref="R866" ca="1">IF(
    Q866="N",
    "",
    IF(
        COUNTIFS('4.RNAIllumina'!E:E, B866, '4.RNAIllumina'!Y:Y, "Y") &gt; 0,
        _xlfn.TEXTJOIN(", ", TRUE, IF(('4.RNAIllumina'!E:E = B866) * ('4.RNAIllumina'!Y:Y = "Y"), '4.RNAIllumina'!D:D, "")),
        IF(
            COUNTIFS('4.RNAIllumina'!E:E, B866, '4.RNAIllumina'!X:X, "Y") &gt; 0,
            _xlfn.TEXTJOIN(", ", TRUE, IF(('4.RNAIllumina'!E:E = B866) * ('4.RNAIllumina'!X:X = "Y"), '4.RNAIllumina'!D:D, "")),
            "Awaiting Status"
        )
    )
)</f>
        <v>Awaiting Status</v>
      </c>
      <c r="S866" s="282"/>
      <c r="T866" s="6" t="str">
        <f ca="1">VLOOKUP($B866,'1.MetaData'!$B:$H,2,FALSE)</f>
        <v>GAS_10_02_1_SS</v>
      </c>
      <c r="U866" s="7" t="str">
        <f ca="1">VLOOKUP($B866,'1.MetaData'!$B:$H,3,FALSE)</f>
        <v>Bassozetus sp.</v>
      </c>
      <c r="V866" s="7" t="str">
        <f ca="1">VLOOKUP($B866,'1.MetaData'!$B:$H,4,FALSE)</f>
        <v>Assfish</v>
      </c>
      <c r="W866" s="7" t="str">
        <f ca="1">VLOOKUP($B866,'1.MetaData'!$B:$H,5,FALSE)</f>
        <v>Todd Bond, MUDSRC, todd.bond@uwa.edu.au</v>
      </c>
      <c r="X866" s="6" t="str">
        <f ca="1">VLOOKUP($B866,'1.MetaData'!$B:$H,6,FALSE)</f>
        <v>Todd Bond, MUDSRC, todd.bond@uwa.edu.au</v>
      </c>
    </row>
    <row r="867" spans="1:24" x14ac:dyDescent="0.25">
      <c r="A867" s="17">
        <v>866</v>
      </c>
      <c r="B867" s="3" t="str">
        <f t="shared" ca="1" si="15"/>
        <v>OG866</v>
      </c>
      <c r="C867" s="219" t="s">
        <v>91</v>
      </c>
      <c r="D867" s="4">
        <f ca="1">COUNTIF('2.Tissue'!C:C,B867)</f>
        <v>5</v>
      </c>
      <c r="E867" s="4">
        <f ca="1">COUNTIFS('3.DNAExtractions'!$E:$E,$B867,'3.DNAExtractions'!$D:$D,E$1)</f>
        <v>1</v>
      </c>
      <c r="F867" s="2" t="str" cm="1">
        <f t="array" aca="1" ref="F867" ca="1">IF(
    COUNTIFS('3.DNAExtractions'!E:E, B867, '3.DNAExtractions'!Y:Y, "Y") &gt; 0,
    _xlfn.TEXTJOIN(", ", TRUE, IF(('3.DNAExtractions'!E:E = B867) * ('3.DNAExtractions'!Y:Y = "Y"), '3.DNAExtractions'!D:D, "")),
    IF(
        COUNTIFS('3.DNAExtractions'!E:E, B867, '3.DNAExtractions'!X:X, "Y") &gt; 0,
        _xlfn.TEXTJOIN(", ", TRUE, IF(('3.DNAExtractions'!E:E = B867) * ('3.DNAExtractions'!X:X = "Y"), '3.DNAExtractions'!D:D, "")),
        "Awaiting Status"
    )
)</f>
        <v>Extracted</v>
      </c>
      <c r="G867" s="45" t="s">
        <v>94</v>
      </c>
      <c r="H867" s="8" t="str" cm="1">
        <f t="array" aca="1" ref="H867" ca="1">IF(
    G867="N",
    "",
    IF(
        COUNTIFS('4.Illumina'!E:E, B867, '4.Illumina'!R:R, "Y") &gt; 0,
        _xlfn.TEXTJOIN(", ", TRUE, IF(('4.Illumina'!E:E = B867) * ('4.Illumina'!R:R = "Y"), '4.Illumina'!D:D, "")),
        IF(
            COUNTIFS('4.Illumina'!E:E, B867, '4.Illumina'!Q:Q, "Y") &gt; 0,
            _xlfn.TEXTJOIN(", ", TRUE, IF(('4.Illumina'!E:E = B867) * ('4.Illumina'!Q:Q = "Y"), '4.Illumina'!D:D, "")),
            "Awaiting Status"
        )
    )
)</f>
        <v/>
      </c>
      <c r="I867" s="26" t="s">
        <v>92</v>
      </c>
      <c r="J867" s="56" t="str" cm="1">
        <f t="array" aca="1" ref="J867" ca="1">IF(
    I867="N",
    "",
    IF(
        COUNTIFS('4.PacBio'!E:E, B867, '4.PacBio'!W:W, "Y") &gt; 0,
        _xlfn.TEXTJOIN(", ", TRUE, IF(('4.PacBio'!E:E = B867) * ('4.PacBio'!W:W = "Y"), '4.PacBio'!D:D, "")),
        IF(
            COUNTIFS('4.PacBio'!E:E, B867, '4.PacBio'!V:V, "Y") &gt; 0,
            _xlfn.TEXTJOIN(", ", TRUE, IF(('4.PacBio'!E:E = B867) * ('4.PacBio'!V:V = "Y"), '4.PacBio'!D:D, "")),
            "Awaiting Status"
        )
    )
)</f>
        <v>Sequenced</v>
      </c>
      <c r="K867" s="181" t="s">
        <v>92</v>
      </c>
      <c r="L867" s="8" t="str" cm="1">
        <f t="array" aca="1" ref="L867" ca="1">IF(
    K867="N",
    "",
    IF(
        COUNTIFS('4.HiCLibrary'!E:E, B867, '4.HiCLibrary'!V:V, "Y") &gt; 0,
        _xlfn.TEXTJOIN(", ", TRUE, IF(('4.HiCLibrary'!E:E = B867) * ('4.HiCLibrary'!V:V = "Y"), '4.HiCLibrary'!D:D, "")),
        IF(
            COUNTIFS('4.HiCLibrary'!E:E, B867, '4.HiCLibrary'!U:U, "Y") &gt; 0,
            _xlfn.TEXTJOIN(", ", TRUE, IF(('4.HiCLibrary'!E:E = B867) * ('4.HiCLibrary'!U:U = "Y"), '4.HiCLibrary'!D:D, "")),
            "Awaiting Status"
        )
    )
)</f>
        <v>Deep Sequence - Illumina</v>
      </c>
      <c r="M867" s="47"/>
      <c r="N867" s="56" t="str" cm="1">
        <f t="array" aca="1" ref="N867" ca="1">IF(
    M867="N",
    "",
    IF(
        COUNTIFS('4.ONT'!E:E, B867, '4.ONT'!Q:Q, "Y") &gt; 0,
        _xlfn.TEXTJOIN(", ", TRUE, IF(('4.ONT'!E:E = B867) * ('4.ONT'!Q:Q = "Y"), '4.ONT'!D:D, "")),
        IF(
            COUNTIFS('4.ONT'!E:E, B867, '4.ONT'!P:P, "Y") &gt; 0,
            _xlfn.TEXTJOIN(", ", TRUE, IF(('4.ONT'!E:E = B867) * ('4.ONT'!P:P = "Y"), '4.ONT'!D:D, "")),
            "Awaiting Status"
        )
    )
)</f>
        <v>Awaiting Status</v>
      </c>
      <c r="O867" s="60" t="s">
        <v>92</v>
      </c>
      <c r="P867" s="60" t="str" cm="1">
        <f t="array" aca="1" ref="P867" ca="1">IF(
    O867="N",
    "",
    IF(
        COUNTIFS('3.RNAExtractions'!E:E, B867, '3.RNAExtractions'!Z:Z, "Y") &gt; 0,
        _xlfn.TEXTJOIN(", ", TRUE, IF(('3.RNAExtractions'!E:E = B867) * ('3.RNAExtractions'!Z:Z = "Y"), '3.RNAExtractions'!D:D, "")),
        IF(
            COUNTIFS('3.RNAExtractions'!E:E, B867, '3.RNAExtractions'!Y:Y, "Y") &gt; 0,
            _xlfn.TEXTJOIN(", ", TRUE, IF(('3.RNAExtractions'!E:E = B867) * ('3.RNAExtractions'!Y:Y = "Y"), '3.RNAExtractions'!D:D, "")),
            "Awaiting Status"
        )
    )
)</f>
        <v>Awaiting Status</v>
      </c>
      <c r="Q867" s="60" t="s">
        <v>92</v>
      </c>
      <c r="R867" s="60" t="str" cm="1">
        <f t="array" aca="1" ref="R867" ca="1">IF(
    Q867="N",
    "",
    IF(
        COUNTIFS('4.RNAIllumina'!E:E, B867, '4.RNAIllumina'!Y:Y, "Y") &gt; 0,
        _xlfn.TEXTJOIN(", ", TRUE, IF(('4.RNAIllumina'!E:E = B867) * ('4.RNAIllumina'!Y:Y = "Y"), '4.RNAIllumina'!D:D, "")),
        IF(
            COUNTIFS('4.RNAIllumina'!E:E, B867, '4.RNAIllumina'!X:X, "Y") &gt; 0,
            _xlfn.TEXTJOIN(", ", TRUE, IF(('4.RNAIllumina'!E:E = B867) * ('4.RNAIllumina'!X:X = "Y"), '4.RNAIllumina'!D:D, "")),
            "Awaiting Status"
        )
    )
)</f>
        <v>Awaiting Status</v>
      </c>
      <c r="S867" s="282"/>
      <c r="T867" s="6" t="str">
        <f ca="1">VLOOKUP($B867,'1.MetaData'!$B:$H,2,FALSE)</f>
        <v>GAS_13_01_1_SS</v>
      </c>
      <c r="U867" s="7" t="str">
        <f ca="1">VLOOKUP($B867,'1.MetaData'!$B:$H,3,FALSE)</f>
        <v>Pachycara sp.</v>
      </c>
      <c r="V867" s="7" t="str">
        <f ca="1">VLOOKUP($B867,'1.MetaData'!$B:$H,4,FALSE)</f>
        <v>Eelpout</v>
      </c>
      <c r="W867" s="7" t="str">
        <f ca="1">VLOOKUP($B867,'1.MetaData'!$B:$H,5,FALSE)</f>
        <v>Todd Bond, MUDSRC, todd.bond@uwa.edu.au</v>
      </c>
      <c r="X867" s="6" t="str">
        <f ca="1">VLOOKUP($B867,'1.MetaData'!$B:$H,6,FALSE)</f>
        <v>Todd Bond, MUDSRC, todd.bond@uwa.edu.au</v>
      </c>
    </row>
    <row r="868" spans="1:24" x14ac:dyDescent="0.25">
      <c r="A868" s="17">
        <v>867</v>
      </c>
      <c r="B868" s="3" t="str">
        <f t="shared" ca="1" si="15"/>
        <v>OG867</v>
      </c>
      <c r="C868" s="219" t="s">
        <v>91</v>
      </c>
      <c r="D868" s="4">
        <f ca="1">COUNTIF('2.Tissue'!C:C,B868)</f>
        <v>3</v>
      </c>
      <c r="E868" s="4">
        <f ca="1">COUNTIFS('3.DNAExtractions'!$E:$E,$B868,'3.DNAExtractions'!$D:$D,E$1)</f>
        <v>1</v>
      </c>
      <c r="F868" s="2" t="str" cm="1">
        <f t="array" aca="1" ref="F868" ca="1">IF(
    COUNTIFS('3.DNAExtractions'!E:E, B868, '3.DNAExtractions'!Y:Y, "Y") &gt; 0,
    _xlfn.TEXTJOIN(", ", TRUE, IF(('3.DNAExtractions'!E:E = B868) * ('3.DNAExtractions'!Y:Y = "Y"), '3.DNAExtractions'!D:D, "")),
    IF(
        COUNTIFS('3.DNAExtractions'!E:E, B868, '3.DNAExtractions'!X:X, "Y") &gt; 0,
        _xlfn.TEXTJOIN(", ", TRUE, IF(('3.DNAExtractions'!E:E = B868) * ('3.DNAExtractions'!X:X = "Y"), '3.DNAExtractions'!D:D, "")),
        "Awaiting Status"
    )
)</f>
        <v>Extracted</v>
      </c>
      <c r="G868" s="45" t="s">
        <v>94</v>
      </c>
      <c r="H868" s="8" t="str" cm="1">
        <f t="array" aca="1" ref="H868" ca="1">IF(
    G868="N",
    "",
    IF(
        COUNTIFS('4.Illumina'!E:E, B868, '4.Illumina'!R:R, "Y") &gt; 0,
        _xlfn.TEXTJOIN(", ", TRUE, IF(('4.Illumina'!E:E = B868) * ('4.Illumina'!R:R = "Y"), '4.Illumina'!D:D, "")),
        IF(
            COUNTIFS('4.Illumina'!E:E, B868, '4.Illumina'!Q:Q, "Y") &gt; 0,
            _xlfn.TEXTJOIN(", ", TRUE, IF(('4.Illumina'!E:E = B868) * ('4.Illumina'!Q:Q = "Y"), '4.Illumina'!D:D, "")),
            "Awaiting Status"
        )
    )
)</f>
        <v/>
      </c>
      <c r="I868" s="26" t="s">
        <v>92</v>
      </c>
      <c r="J868" s="56" t="str" cm="1">
        <f t="array" aca="1" ref="J868" ca="1">IF(
    I868="N",
    "",
    IF(
        COUNTIFS('4.PacBio'!E:E, B868, '4.PacBio'!W:W, "Y") &gt; 0,
        _xlfn.TEXTJOIN(", ", TRUE, IF(('4.PacBio'!E:E = B868) * ('4.PacBio'!W:W = "Y"), '4.PacBio'!D:D, "")),
        IF(
            COUNTIFS('4.PacBio'!E:E, B868, '4.PacBio'!V:V, "Y") &gt; 0,
            _xlfn.TEXTJOIN(", ", TRUE, IF(('4.PacBio'!E:E = B868) * ('4.PacBio'!V:V = "Y"), '4.PacBio'!D:D, "")),
            "Awaiting Status"
        )
    )
)</f>
        <v>ULI</v>
      </c>
      <c r="K868" s="181" t="s">
        <v>92</v>
      </c>
      <c r="L868" s="8" t="str" cm="1">
        <f t="array" aca="1" ref="L868" ca="1">IF(
    K868="N",
    "",
    IF(
        COUNTIFS('4.HiCLibrary'!E:E, B868, '4.HiCLibrary'!V:V, "Y") &gt; 0,
        _xlfn.TEXTJOIN(", ", TRUE, IF(('4.HiCLibrary'!E:E = B868) * ('4.HiCLibrary'!V:V = "Y"), '4.HiCLibrary'!D:D, "")),
        IF(
            COUNTIFS('4.HiCLibrary'!E:E, B868, '4.HiCLibrary'!U:U, "Y") &gt; 0,
            _xlfn.TEXTJOIN(", ", TRUE, IF(('4.HiCLibrary'!E:E = B868) * ('4.HiCLibrary'!U:U = "Y"), '4.HiCLibrary'!D:D, "")),
            "Awaiting Status"
        )
    )
)</f>
        <v>Awaiting Status</v>
      </c>
      <c r="M868" s="47"/>
      <c r="N868" s="56" t="str" cm="1">
        <f t="array" aca="1" ref="N868" ca="1">IF(
    M868="N",
    "",
    IF(
        COUNTIFS('4.ONT'!E:E, B868, '4.ONT'!Q:Q, "Y") &gt; 0,
        _xlfn.TEXTJOIN(", ", TRUE, IF(('4.ONT'!E:E = B868) * ('4.ONT'!Q:Q = "Y"), '4.ONT'!D:D, "")),
        IF(
            COUNTIFS('4.ONT'!E:E, B868, '4.ONT'!P:P, "Y") &gt; 0,
            _xlfn.TEXTJOIN(", ", TRUE, IF(('4.ONT'!E:E = B868) * ('4.ONT'!P:P = "Y"), '4.ONT'!D:D, "")),
            "Awaiting Status"
        )
    )
)</f>
        <v>Awaiting Status</v>
      </c>
      <c r="O868" s="60" t="s">
        <v>92</v>
      </c>
      <c r="P868" s="60" t="str" cm="1">
        <f t="array" aca="1" ref="P868" ca="1">IF(
    O868="N",
    "",
    IF(
        COUNTIFS('3.RNAExtractions'!E:E, B868, '3.RNAExtractions'!Z:Z, "Y") &gt; 0,
        _xlfn.TEXTJOIN(", ", TRUE, IF(('3.RNAExtractions'!E:E = B868) * ('3.RNAExtractions'!Z:Z = "Y"), '3.RNAExtractions'!D:D, "")),
        IF(
            COUNTIFS('3.RNAExtractions'!E:E, B868, '3.RNAExtractions'!Y:Y, "Y") &gt; 0,
            _xlfn.TEXTJOIN(", ", TRUE, IF(('3.RNAExtractions'!E:E = B868) * ('3.RNAExtractions'!Y:Y = "Y"), '3.RNAExtractions'!D:D, "")),
            "Awaiting Status"
        )
    )
)</f>
        <v>Awaiting Status</v>
      </c>
      <c r="Q868" s="60" t="s">
        <v>92</v>
      </c>
      <c r="R868" s="60" t="str" cm="1">
        <f t="array" aca="1" ref="R868" ca="1">IF(
    Q868="N",
    "",
    IF(
        COUNTIFS('4.RNAIllumina'!E:E, B868, '4.RNAIllumina'!Y:Y, "Y") &gt; 0,
        _xlfn.TEXTJOIN(", ", TRUE, IF(('4.RNAIllumina'!E:E = B868) * ('4.RNAIllumina'!Y:Y = "Y"), '4.RNAIllumina'!D:D, "")),
        IF(
            COUNTIFS('4.RNAIllumina'!E:E, B868, '4.RNAIllumina'!X:X, "Y") &gt; 0,
            _xlfn.TEXTJOIN(", ", TRUE, IF(('4.RNAIllumina'!E:E = B868) * ('4.RNAIllumina'!X:X = "Y"), '4.RNAIllumina'!D:D, "")),
            "Awaiting Status"
        )
    )
)</f>
        <v>Awaiting Status</v>
      </c>
      <c r="S868" s="282"/>
      <c r="T868" s="6" t="str">
        <f ca="1">VLOOKUP($B868,'1.MetaData'!$B:$H,2,FALSE)</f>
        <v>GAS_01_03_1_SS</v>
      </c>
      <c r="U868" s="7" t="str">
        <f ca="1">VLOOKUP($B868,'1.MetaData'!$B:$H,3,FALSE)</f>
        <v>Squalogadus cf. modificatus</v>
      </c>
      <c r="V868" s="7" t="str">
        <f ca="1">VLOOKUP($B868,'1.MetaData'!$B:$H,4,FALSE)</f>
        <v>tadpole whiptail</v>
      </c>
      <c r="W868" s="7" t="str">
        <f ca="1">VLOOKUP($B868,'1.MetaData'!$B:$H,5,FALSE)</f>
        <v>Todd Bond, MUDSRC, todd.bond@uwa.edu.au</v>
      </c>
      <c r="X868" s="6" t="str">
        <f ca="1">VLOOKUP($B868,'1.MetaData'!$B:$H,6,FALSE)</f>
        <v>Todd Bond, MUDSRC, todd.bond@uwa.edu.au</v>
      </c>
    </row>
    <row r="869" spans="1:24" hidden="1" x14ac:dyDescent="0.25">
      <c r="A869" s="17">
        <v>868</v>
      </c>
      <c r="B869" s="3" t="str">
        <f t="shared" ca="1" si="15"/>
        <v>OG868</v>
      </c>
      <c r="C869" s="219"/>
      <c r="D869" s="4">
        <f ca="1">COUNTIF('2.Tissue'!C:C,B869)</f>
        <v>3</v>
      </c>
      <c r="E869" s="4">
        <f ca="1">COUNTIFS('3.DNAExtractions'!$E:$E,$B869,'3.DNAExtractions'!$D:$D,E$1)</f>
        <v>1</v>
      </c>
      <c r="F869" s="2" t="str" cm="1">
        <f t="array" aca="1" ref="F869" ca="1">IF(
    COUNTIFS('3.DNAExtractions'!E:E, B869, '3.DNAExtractions'!Y:Y, "Y") &gt; 0,
    _xlfn.TEXTJOIN(", ", TRUE, IF(('3.DNAExtractions'!E:E = B869) * ('3.DNAExtractions'!Y:Y = "Y"), '3.DNAExtractions'!D:D, "")),
    IF(
        COUNTIFS('3.DNAExtractions'!E:E, B869, '3.DNAExtractions'!X:X, "Y") &gt; 0,
        _xlfn.TEXTJOIN(", ", TRUE, IF(('3.DNAExtractions'!E:E = B869) * ('3.DNAExtractions'!X:X = "Y"), '3.DNAExtractions'!D:D, "")),
        "Awaiting Status"
    )
)</f>
        <v>Extracted</v>
      </c>
      <c r="G869" s="45"/>
      <c r="H869" s="8" t="str" cm="1">
        <f t="array" aca="1" ref="H869" ca="1">IF(
    G869="N",
    "",
    IF(
        COUNTIFS('4.Illumina'!E:E, B869, '4.Illumina'!R:R, "Y") &gt; 0,
        _xlfn.TEXTJOIN(", ", TRUE, IF(('4.Illumina'!E:E = B869) * ('4.Illumina'!R:R = "Y"), '4.Illumina'!D:D, "")),
        IF(
            COUNTIFS('4.Illumina'!E:E, B869, '4.Illumina'!Q:Q, "Y") &gt; 0,
            _xlfn.TEXTJOIN(", ", TRUE, IF(('4.Illumina'!E:E = B869) * ('4.Illumina'!Q:Q = "Y"), '4.Illumina'!D:D, "")),
            "Awaiting Status"
        )
    )
)</f>
        <v>Awaiting Status</v>
      </c>
      <c r="J869" s="56" t="str" cm="1">
        <f t="array" aca="1" ref="J869" ca="1">IF(
    I869="N",
    "",
    IF(
        COUNTIFS('4.PacBio'!E:E, B869, '4.PacBio'!W:W, "Y") &gt; 0,
        _xlfn.TEXTJOIN(", ", TRUE, IF(('4.PacBio'!E:E = B869) * ('4.PacBio'!W:W = "Y"), '4.PacBio'!D:D, "")),
        IF(
            COUNTIFS('4.PacBio'!E:E, B869, '4.PacBio'!V:V, "Y") &gt; 0,
            _xlfn.TEXTJOIN(", ", TRUE, IF(('4.PacBio'!E:E = B869) * ('4.PacBio'!V:V = "Y"), '4.PacBio'!D:D, "")),
            "Awaiting Status"
        )
    )
)</f>
        <v>ULI</v>
      </c>
      <c r="L869" s="8" t="str" cm="1">
        <f t="array" aca="1" ref="L869" ca="1">IF(
    K869="N",
    "",
    IF(
        COUNTIFS('4.HiCLibrary'!E:E, B869, '4.HiCLibrary'!V:V, "Y") &gt; 0,
        _xlfn.TEXTJOIN(", ", TRUE, IF(('4.HiCLibrary'!E:E = B869) * ('4.HiCLibrary'!V:V = "Y"), '4.HiCLibrary'!D:D, "")),
        IF(
            COUNTIFS('4.HiCLibrary'!E:E, B869, '4.HiCLibrary'!U:U, "Y") &gt; 0,
            _xlfn.TEXTJOIN(", ", TRUE, IF(('4.HiCLibrary'!E:E = B869) * ('4.HiCLibrary'!U:U = "Y"), '4.HiCLibrary'!D:D, "")),
            "Awaiting Status"
        )
    )
)</f>
        <v>Awaiting Status</v>
      </c>
      <c r="M869" s="47"/>
      <c r="N869" s="56" t="str" cm="1">
        <f t="array" aca="1" ref="N869" ca="1">IF(
    M869="N",
    "",
    IF(
        COUNTIFS('4.ONT'!E:E, B869, '4.ONT'!Q:Q, "Y") &gt; 0,
        _xlfn.TEXTJOIN(", ", TRUE, IF(('4.ONT'!E:E = B869) * ('4.ONT'!Q:Q = "Y"), '4.ONT'!D:D, "")),
        IF(
            COUNTIFS('4.ONT'!E:E, B869, '4.ONT'!P:P, "Y") &gt; 0,
            _xlfn.TEXTJOIN(", ", TRUE, IF(('4.ONT'!E:E = B869) * ('4.ONT'!P:P = "Y"), '4.ONT'!D:D, "")),
            "Awaiting Status"
        )
    )
)</f>
        <v>Awaiting Status</v>
      </c>
      <c r="O869" s="60"/>
      <c r="P869" s="60" t="str" cm="1">
        <f t="array" aca="1" ref="P869" ca="1">IF(
    O869="N",
    "",
    IF(
        COUNTIFS('3.RNAExtractions'!E:E, B869, '3.RNAExtractions'!Z:Z, "Y") &gt; 0,
        _xlfn.TEXTJOIN(", ", TRUE, IF(('3.RNAExtractions'!E:E = B869) * ('3.RNAExtractions'!Z:Z = "Y"), '3.RNAExtractions'!D:D, "")),
        IF(
            COUNTIFS('3.RNAExtractions'!E:E, B869, '3.RNAExtractions'!Y:Y, "Y") &gt; 0,
            _xlfn.TEXTJOIN(", ", TRUE, IF(('3.RNAExtractions'!E:E = B869) * ('3.RNAExtractions'!Y:Y = "Y"), '3.RNAExtractions'!D:D, "")),
            "Awaiting Status"
        )
    )
)</f>
        <v>Awaiting Status</v>
      </c>
      <c r="Q869" s="60"/>
      <c r="R869" s="60" t="str" cm="1">
        <f t="array" aca="1" ref="R869" ca="1">IF(
    Q869="N",
    "",
    IF(
        COUNTIFS('4.RNAIllumina'!E:E, B869, '4.RNAIllumina'!Y:Y, "Y") &gt; 0,
        _xlfn.TEXTJOIN(", ", TRUE, IF(('4.RNAIllumina'!E:E = B869) * ('4.RNAIllumina'!Y:Y = "Y"), '4.RNAIllumina'!D:D, "")),
        IF(
            COUNTIFS('4.RNAIllumina'!E:E, B869, '4.RNAIllumina'!X:X, "Y") &gt; 0,
            _xlfn.TEXTJOIN(", ", TRUE, IF(('4.RNAIllumina'!E:E = B869) * ('4.RNAIllumina'!X:X = "Y"), '4.RNAIllumina'!D:D, "")),
            "Awaiting Status"
        )
    )
)</f>
        <v>Awaiting Status</v>
      </c>
      <c r="S869" s="282"/>
      <c r="T869" s="6" t="str">
        <f ca="1">VLOOKUP($B869,'1.MetaData'!$B:$H,2,FALSE)</f>
        <v>GAS_01_03_2_SS</v>
      </c>
      <c r="U869" s="7" t="str">
        <f ca="1">VLOOKUP($B869,'1.MetaData'!$B:$H,3,FALSE)</f>
        <v>Careproctus sp.</v>
      </c>
      <c r="V869" s="7" t="str">
        <f ca="1">VLOOKUP($B869,'1.MetaData'!$B:$H,4,FALSE)</f>
        <v>Snailfish</v>
      </c>
      <c r="W869" s="7" t="str">
        <f ca="1">VLOOKUP($B869,'1.MetaData'!$B:$H,5,FALSE)</f>
        <v>Todd Bond, MUDSRC, todd.bond@uwa.edu.au</v>
      </c>
      <c r="X869" s="6" t="str">
        <f ca="1">VLOOKUP($B869,'1.MetaData'!$B:$H,6,FALSE)</f>
        <v>Todd Bond, MUDSRC, todd.bond@uwa.edu.au</v>
      </c>
    </row>
    <row r="870" spans="1:24" x14ac:dyDescent="0.25">
      <c r="A870" s="17">
        <v>869</v>
      </c>
      <c r="B870" s="3" t="str">
        <f t="shared" ca="1" si="15"/>
        <v>OG869</v>
      </c>
      <c r="C870" s="219" t="s">
        <v>91</v>
      </c>
      <c r="D870" s="4">
        <f ca="1">COUNTIF('2.Tissue'!C:C,B870)</f>
        <v>6</v>
      </c>
      <c r="E870" s="4">
        <f ca="1">COUNTIFS('3.DNAExtractions'!$E:$E,$B870,'3.DNAExtractions'!$D:$D,E$1)</f>
        <v>2</v>
      </c>
      <c r="F870" s="2" t="str" cm="1">
        <f t="array" aca="1" ref="F870" ca="1">IF(
    COUNTIFS('3.DNAExtractions'!E:E, B870, '3.DNAExtractions'!Y:Y, "Y") &gt; 0,
    _xlfn.TEXTJOIN(", ", TRUE, IF(('3.DNAExtractions'!E:E = B870) * ('3.DNAExtractions'!Y:Y = "Y"), '3.DNAExtractions'!D:D, "")),
    IF(
        COUNTIFS('3.DNAExtractions'!E:E, B870, '3.DNAExtractions'!X:X, "Y") &gt; 0,
        _xlfn.TEXTJOIN(", ", TRUE, IF(('3.DNAExtractions'!E:E = B870) * ('3.DNAExtractions'!X:X = "Y"), '3.DNAExtractions'!D:D, "")),
        "Awaiting Status"
    )
)</f>
        <v>Extracted</v>
      </c>
      <c r="G870" s="45" t="s">
        <v>94</v>
      </c>
      <c r="H870" s="8" t="str" cm="1">
        <f t="array" aca="1" ref="H870" ca="1">IF(
    G870="N",
    "",
    IF(
        COUNTIFS('4.Illumina'!E:E, B870, '4.Illumina'!R:R, "Y") &gt; 0,
        _xlfn.TEXTJOIN(", ", TRUE, IF(('4.Illumina'!E:E = B870) * ('4.Illumina'!R:R = "Y"), '4.Illumina'!D:D, "")),
        IF(
            COUNTIFS('4.Illumina'!E:E, B870, '4.Illumina'!Q:Q, "Y") &gt; 0,
            _xlfn.TEXTJOIN(", ", TRUE, IF(('4.Illumina'!E:E = B870) * ('4.Illumina'!Q:Q = "Y"), '4.Illumina'!D:D, "")),
            "Awaiting Status"
        )
    )
)</f>
        <v/>
      </c>
      <c r="I870" s="26" t="s">
        <v>92</v>
      </c>
      <c r="J870" s="56" t="str" cm="1">
        <f t="array" aca="1" ref="J870" ca="1">IF(
    I870="N",
    "",
    IF(
        COUNTIFS('4.PacBio'!E:E, B870, '4.PacBio'!W:W, "Y") &gt; 0,
        _xlfn.TEXTJOIN(", ", TRUE, IF(('4.PacBio'!E:E = B870) * ('4.PacBio'!W:W = "Y"), '4.PacBio'!D:D, "")),
        IF(
            COUNTIFS('4.PacBio'!E:E, B870, '4.PacBio'!V:V, "Y") &gt; 0,
            _xlfn.TEXTJOIN(", ", TRUE, IF(('4.PacBio'!E:E = B870) * ('4.PacBio'!V:V = "Y"), '4.PacBio'!D:D, "")),
            "Awaiting Status"
        )
    )
)</f>
        <v>Library Prep - PacBio SMRTbell, ULI</v>
      </c>
      <c r="K870" s="181" t="s">
        <v>92</v>
      </c>
      <c r="L870" s="8" t="str" cm="1">
        <f t="array" aca="1" ref="L870" ca="1">IF(
    K870="N",
    "",
    IF(
        COUNTIFS('4.HiCLibrary'!E:E, B870, '4.HiCLibrary'!V:V, "Y") &gt; 0,
        _xlfn.TEXTJOIN(", ", TRUE, IF(('4.HiCLibrary'!E:E = B870) * ('4.HiCLibrary'!V:V = "Y"), '4.HiCLibrary'!D:D, "")),
        IF(
            COUNTIFS('4.HiCLibrary'!E:E, B870, '4.HiCLibrary'!U:U, "Y") &gt; 0,
            _xlfn.TEXTJOIN(", ", TRUE, IF(('4.HiCLibrary'!E:E = B870) * ('4.HiCLibrary'!U:U = "Y"), '4.HiCLibrary'!D:D, "")),
            "Awaiting Status"
        )
    )
)</f>
        <v>Awaiting Status</v>
      </c>
      <c r="M870" s="47"/>
      <c r="N870" s="56" t="str" cm="1">
        <f t="array" aca="1" ref="N870" ca="1">IF(
    M870="N",
    "",
    IF(
        COUNTIFS('4.ONT'!E:E, B870, '4.ONT'!Q:Q, "Y") &gt; 0,
        _xlfn.TEXTJOIN(", ", TRUE, IF(('4.ONT'!E:E = B870) * ('4.ONT'!Q:Q = "Y"), '4.ONT'!D:D, "")),
        IF(
            COUNTIFS('4.ONT'!E:E, B870, '4.ONT'!P:P, "Y") &gt; 0,
            _xlfn.TEXTJOIN(", ", TRUE, IF(('4.ONT'!E:E = B870) * ('4.ONT'!P:P = "Y"), '4.ONT'!D:D, "")),
            "Awaiting Status"
        )
    )
)</f>
        <v>Awaiting Status</v>
      </c>
      <c r="O870" s="60" t="s">
        <v>92</v>
      </c>
      <c r="P870" s="60" t="str" cm="1">
        <f t="array" aca="1" ref="P870" ca="1">IF(
    O870="N",
    "",
    IF(
        COUNTIFS('3.RNAExtractions'!E:E, B870, '3.RNAExtractions'!Z:Z, "Y") &gt; 0,
        _xlfn.TEXTJOIN(", ", TRUE, IF(('3.RNAExtractions'!E:E = B870) * ('3.RNAExtractions'!Z:Z = "Y"), '3.RNAExtractions'!D:D, "")),
        IF(
            COUNTIFS('3.RNAExtractions'!E:E, B870, '3.RNAExtractions'!Y:Y, "Y") &gt; 0,
            _xlfn.TEXTJOIN(", ", TRUE, IF(('3.RNAExtractions'!E:E = B870) * ('3.RNAExtractions'!Y:Y = "Y"), '3.RNAExtractions'!D:D, "")),
            "Awaiting Status"
        )
    )
)</f>
        <v>Awaiting Status</v>
      </c>
      <c r="Q870" s="60" t="s">
        <v>92</v>
      </c>
      <c r="R870" s="60" t="str" cm="1">
        <f t="array" aca="1" ref="R870" ca="1">IF(
    Q870="N",
    "",
    IF(
        COUNTIFS('4.RNAIllumina'!E:E, B870, '4.RNAIllumina'!Y:Y, "Y") &gt; 0,
        _xlfn.TEXTJOIN(", ", TRUE, IF(('4.RNAIllumina'!E:E = B870) * ('4.RNAIllumina'!Y:Y = "Y"), '4.RNAIllumina'!D:D, "")),
        IF(
            COUNTIFS('4.RNAIllumina'!E:E, B870, '4.RNAIllumina'!X:X, "Y") &gt; 0,
            _xlfn.TEXTJOIN(", ", TRUE, IF(('4.RNAIllumina'!E:E = B870) * ('4.RNAIllumina'!X:X = "Y"), '4.RNAIllumina'!D:D, "")),
            "Awaiting Status"
        )
    )
)</f>
        <v>Awaiting Status</v>
      </c>
      <c r="S870" s="282"/>
      <c r="T870" s="6" t="str">
        <f ca="1">VLOOKUP($B870,'1.MetaData'!$B:$H,2,FALSE)</f>
        <v>TT1_MA11_7300_126</v>
      </c>
      <c r="U870" s="7" t="str">
        <f ca="1">VLOOKUP($B870,'1.MetaData'!$B:$H,3,FALSE)</f>
        <v>Pseudoliparis sp.</v>
      </c>
      <c r="V870" s="7" t="str">
        <f ca="1">VLOOKUP($B870,'1.MetaData'!$B:$H,4,FALSE)</f>
        <v>Snailfish</v>
      </c>
      <c r="W870" s="7" t="str">
        <f ca="1">VLOOKUP($B870,'1.MetaData'!$B:$H,5,FALSE)</f>
        <v>Brett Gonzalez &amp; Alan Jamieson, MUDSRC, brett.gonzalez@uwa.edu.au</v>
      </c>
      <c r="X870" s="6" t="str">
        <f ca="1">VLOOKUP($B870,'1.MetaData'!$B:$H,6,FALSE)</f>
        <v>Brett Gonzalez &amp; Alan Jamieson, MUDSRC, brett.gonzalez@uwa.edu.au</v>
      </c>
    </row>
    <row r="871" spans="1:24" hidden="1" x14ac:dyDescent="0.25">
      <c r="A871" s="17">
        <v>870</v>
      </c>
      <c r="B871" s="3" t="str">
        <f t="shared" ref="B871:B879" ca="1" si="16">_xlfn.CONCAT("OG",A871)</f>
        <v>OG870</v>
      </c>
      <c r="C871" s="219" t="s">
        <v>111</v>
      </c>
      <c r="D871" s="4">
        <f ca="1">COUNTIF('2.Tissue'!C:C,B871)</f>
        <v>1</v>
      </c>
      <c r="E871" s="4">
        <f ca="1">COUNTIFS('3.DNAExtractions'!$E:$E,$B871,'3.DNAExtractions'!$D:$D,E$1)</f>
        <v>1</v>
      </c>
      <c r="F871" s="2" t="str" cm="1">
        <f t="array" aca="1" ref="F871" ca="1">IF(
    COUNTIFS('3.DNAExtractions'!E:E, B871, '3.DNAExtractions'!Y:Y, "Y") &gt; 0,
    _xlfn.TEXTJOIN(", ", TRUE, IF(('3.DNAExtractions'!E:E = B871) * ('3.DNAExtractions'!Y:Y = "Y"), '3.DNAExtractions'!D:D, "")),
    IF(
        COUNTIFS('3.DNAExtractions'!E:E, B871, '3.DNAExtractions'!X:X, "Y") &gt; 0,
        _xlfn.TEXTJOIN(", ", TRUE, IF(('3.DNAExtractions'!E:E = B871) * ('3.DNAExtractions'!X:X = "Y"), '3.DNAExtractions'!D:D, "")),
        "Awaiting Status"
    )
)</f>
        <v>Extracted</v>
      </c>
      <c r="G871" s="45"/>
      <c r="H871" s="8" t="str" cm="1">
        <f t="array" aca="1" ref="H871" ca="1">IF(
    G871="N",
    "",
    IF(
        COUNTIFS('4.Illumina'!E:E, B871, '4.Illumina'!R:R, "Y") &gt; 0,
        _xlfn.TEXTJOIN(", ", TRUE, IF(('4.Illumina'!E:E = B871) * ('4.Illumina'!R:R = "Y"), '4.Illumina'!D:D, "")),
        IF(
            COUNTIFS('4.Illumina'!E:E, B871, '4.Illumina'!Q:Q, "Y") &gt; 0,
            _xlfn.TEXTJOIN(", ", TRUE, IF(('4.Illumina'!E:E = B871) * ('4.Illumina'!Q:Q = "Y"), '4.Illumina'!D:D, "")),
            "Awaiting Status"
        )
    )
)</f>
        <v>Sequenced</v>
      </c>
      <c r="J871" s="56" t="str" cm="1">
        <f t="array" aca="1" ref="J871" ca="1">IF(
    I871="N",
    "",
    IF(
        COUNTIFS('4.PacBio'!E:E, B871, '4.PacBio'!W:W, "Y") &gt; 0,
        _xlfn.TEXTJOIN(", ", TRUE, IF(('4.PacBio'!E:E = B871) * ('4.PacBio'!W:W = "Y"), '4.PacBio'!D:D, "")),
        IF(
            COUNTIFS('4.PacBio'!E:E, B871, '4.PacBio'!V:V, "Y") &gt; 0,
            _xlfn.TEXTJOIN(", ", TRUE, IF(('4.PacBio'!E:E = B871) * ('4.PacBio'!V:V = "Y"), '4.PacBio'!D:D, "")),
            "Awaiting Status"
        )
    )
)</f>
        <v>Awaiting Status</v>
      </c>
      <c r="L871" s="8" t="str" cm="1">
        <f t="array" aca="1" ref="L871" ca="1">IF(
    K871="N",
    "",
    IF(
        COUNTIFS('4.HiCLibrary'!E:E, B871, '4.HiCLibrary'!V:V, "Y") &gt; 0,
        _xlfn.TEXTJOIN(", ", TRUE, IF(('4.HiCLibrary'!E:E = B871) * ('4.HiCLibrary'!V:V = "Y"), '4.HiCLibrary'!D:D, "")),
        IF(
            COUNTIFS('4.HiCLibrary'!E:E, B871, '4.HiCLibrary'!U:U, "Y") &gt; 0,
            _xlfn.TEXTJOIN(", ", TRUE, IF(('4.HiCLibrary'!E:E = B871) * ('4.HiCLibrary'!U:U = "Y"), '4.HiCLibrary'!D:D, "")),
            "Awaiting Status"
        )
    )
)</f>
        <v>Awaiting Status</v>
      </c>
      <c r="M871" s="47"/>
      <c r="N871" s="56" t="str" cm="1">
        <f t="array" aca="1" ref="N871" ca="1">IF(
    M871="N",
    "",
    IF(
        COUNTIFS('4.ONT'!E:E, B871, '4.ONT'!Q:Q, "Y") &gt; 0,
        _xlfn.TEXTJOIN(", ", TRUE, IF(('4.ONT'!E:E = B871) * ('4.ONT'!Q:Q = "Y"), '4.ONT'!D:D, "")),
        IF(
            COUNTIFS('4.ONT'!E:E, B871, '4.ONT'!P:P, "Y") &gt; 0,
            _xlfn.TEXTJOIN(", ", TRUE, IF(('4.ONT'!E:E = B871) * ('4.ONT'!P:P = "Y"), '4.ONT'!D:D, "")),
            "Awaiting Status"
        )
    )
)</f>
        <v>Awaiting Status</v>
      </c>
      <c r="O871" s="60"/>
      <c r="P871" s="60" t="str" cm="1">
        <f t="array" aca="1" ref="P871" ca="1">IF(
    O871="N",
    "",
    IF(
        COUNTIFS('3.RNAExtractions'!E:E, B871, '3.RNAExtractions'!Z:Z, "Y") &gt; 0,
        _xlfn.TEXTJOIN(", ", TRUE, IF(('3.RNAExtractions'!E:E = B871) * ('3.RNAExtractions'!Z:Z = "Y"), '3.RNAExtractions'!D:D, "")),
        IF(
            COUNTIFS('3.RNAExtractions'!E:E, B871, '3.RNAExtractions'!Y:Y, "Y") &gt; 0,
            _xlfn.TEXTJOIN(", ", TRUE, IF(('3.RNAExtractions'!E:E = B871) * ('3.RNAExtractions'!Y:Y = "Y"), '3.RNAExtractions'!D:D, "")),
            "Awaiting Status"
        )
    )
)</f>
        <v>Awaiting Status</v>
      </c>
      <c r="Q871" s="60"/>
      <c r="R871" s="60" t="str" cm="1">
        <f t="array" aca="1" ref="R871" ca="1">IF(
    Q871="N",
    "",
    IF(
        COUNTIFS('4.RNAIllumina'!E:E, B871, '4.RNAIllumina'!Y:Y, "Y") &gt; 0,
        _xlfn.TEXTJOIN(", ", TRUE, IF(('4.RNAIllumina'!E:E = B871) * ('4.RNAIllumina'!Y:Y = "Y"), '4.RNAIllumina'!D:D, "")),
        IF(
            COUNTIFS('4.RNAIllumina'!E:E, B871, '4.RNAIllumina'!X:X, "Y") &gt; 0,
            _xlfn.TEXTJOIN(", ", TRUE, IF(('4.RNAIllumina'!E:E = B871) * ('4.RNAIllumina'!X:X = "Y"), '4.RNAIllumina'!D:D, "")),
            "Awaiting Status"
        )
    )
)</f>
        <v>Awaiting Status</v>
      </c>
      <c r="S871" s="282"/>
      <c r="T871" s="6">
        <f ca="1">VLOOKUP($B871,'1.MetaData'!$B:$H,2,FALSE)</f>
        <v>1</v>
      </c>
      <c r="U871" s="7" t="str">
        <f ca="1">VLOOKUP($B871,'1.MetaData'!$B:$H,3,FALSE)</f>
        <v>Aldrovandia affinis</v>
      </c>
      <c r="V871" s="7" t="str">
        <f ca="1">VLOOKUP($B871,'1.MetaData'!$B:$H,4,FALSE)</f>
        <v>Gilbert's halosaurid fish</v>
      </c>
      <c r="W871" s="7" t="str">
        <f ca="1">VLOOKUP($B871,'1.MetaData'!$B:$H,5,FALSE)</f>
        <v>Glenn Moore, glenn.moore@museum.wa.gov.au, WA Museum</v>
      </c>
      <c r="X871" s="6" t="str">
        <f ca="1">VLOOKUP($B871,'1.MetaData'!$B:$H,6,FALSE)</f>
        <v>Georgia Nester, gnester@minderoo.org, Minderoo</v>
      </c>
    </row>
    <row r="872" spans="1:24" hidden="1" x14ac:dyDescent="0.25">
      <c r="A872" s="17">
        <v>871</v>
      </c>
      <c r="B872" s="3" t="str">
        <f t="shared" ca="1" si="16"/>
        <v>OG871</v>
      </c>
      <c r="C872" s="219" t="s">
        <v>111</v>
      </c>
      <c r="D872" s="4">
        <f ca="1">COUNTIF('2.Tissue'!C:C,B872)</f>
        <v>1</v>
      </c>
      <c r="E872" s="4">
        <f ca="1">COUNTIFS('3.DNAExtractions'!$E:$E,$B872,'3.DNAExtractions'!$D:$D,E$1)</f>
        <v>1</v>
      </c>
      <c r="F872" s="2" t="str" cm="1">
        <f t="array" aca="1" ref="F872" ca="1">IF(
    COUNTIFS('3.DNAExtractions'!E:E, B872, '3.DNAExtractions'!Y:Y, "Y") &gt; 0,
    _xlfn.TEXTJOIN(", ", TRUE, IF(('3.DNAExtractions'!E:E = B872) * ('3.DNAExtractions'!Y:Y = "Y"), '3.DNAExtractions'!D:D, "")),
    IF(
        COUNTIFS('3.DNAExtractions'!E:E, B872, '3.DNAExtractions'!X:X, "Y") &gt; 0,
        _xlfn.TEXTJOIN(", ", TRUE, IF(('3.DNAExtractions'!E:E = B872) * ('3.DNAExtractions'!X:X = "Y"), '3.DNAExtractions'!D:D, "")),
        "Awaiting Status"
    )
)</f>
        <v>Extracted</v>
      </c>
      <c r="G872" s="45"/>
      <c r="H872" s="8" t="str" cm="1">
        <f t="array" aca="1" ref="H872" ca="1">IF(
    G872="N",
    "",
    IF(
        COUNTIFS('4.Illumina'!E:E, B872, '4.Illumina'!R:R, "Y") &gt; 0,
        _xlfn.TEXTJOIN(", ", TRUE, IF(('4.Illumina'!E:E = B872) * ('4.Illumina'!R:R = "Y"), '4.Illumina'!D:D, "")),
        IF(
            COUNTIFS('4.Illumina'!E:E, B872, '4.Illumina'!Q:Q, "Y") &gt; 0,
            _xlfn.TEXTJOIN(", ", TRUE, IF(('4.Illumina'!E:E = B872) * ('4.Illumina'!Q:Q = "Y"), '4.Illumina'!D:D, "")),
            "Awaiting Status"
        )
    )
)</f>
        <v>Sequenced</v>
      </c>
      <c r="J872" s="56" t="str" cm="1">
        <f t="array" aca="1" ref="J872" ca="1">IF(
    I872="N",
    "",
    IF(
        COUNTIFS('4.PacBio'!E:E, B872, '4.PacBio'!W:W, "Y") &gt; 0,
        _xlfn.TEXTJOIN(", ", TRUE, IF(('4.PacBio'!E:E = B872) * ('4.PacBio'!W:W = "Y"), '4.PacBio'!D:D, "")),
        IF(
            COUNTIFS('4.PacBio'!E:E, B872, '4.PacBio'!V:V, "Y") &gt; 0,
            _xlfn.TEXTJOIN(", ", TRUE, IF(('4.PacBio'!E:E = B872) * ('4.PacBio'!V:V = "Y"), '4.PacBio'!D:D, "")),
            "Awaiting Status"
        )
    )
)</f>
        <v>Awaiting Status</v>
      </c>
      <c r="L872" s="8" t="str" cm="1">
        <f t="array" aca="1" ref="L872" ca="1">IF(
    K872="N",
    "",
    IF(
        COUNTIFS('4.HiCLibrary'!E:E, B872, '4.HiCLibrary'!V:V, "Y") &gt; 0,
        _xlfn.TEXTJOIN(", ", TRUE, IF(('4.HiCLibrary'!E:E = B872) * ('4.HiCLibrary'!V:V = "Y"), '4.HiCLibrary'!D:D, "")),
        IF(
            COUNTIFS('4.HiCLibrary'!E:E, B872, '4.HiCLibrary'!U:U, "Y") &gt; 0,
            _xlfn.TEXTJOIN(", ", TRUE, IF(('4.HiCLibrary'!E:E = B872) * ('4.HiCLibrary'!U:U = "Y"), '4.HiCLibrary'!D:D, "")),
            "Awaiting Status"
        )
    )
)</f>
        <v>Awaiting Status</v>
      </c>
      <c r="M872" s="47"/>
      <c r="N872" s="56" t="str" cm="1">
        <f t="array" aca="1" ref="N872" ca="1">IF(
    M872="N",
    "",
    IF(
        COUNTIFS('4.ONT'!E:E, B872, '4.ONT'!Q:Q, "Y") &gt; 0,
        _xlfn.TEXTJOIN(", ", TRUE, IF(('4.ONT'!E:E = B872) * ('4.ONT'!Q:Q = "Y"), '4.ONT'!D:D, "")),
        IF(
            COUNTIFS('4.ONT'!E:E, B872, '4.ONT'!P:P, "Y") &gt; 0,
            _xlfn.TEXTJOIN(", ", TRUE, IF(('4.ONT'!E:E = B872) * ('4.ONT'!P:P = "Y"), '4.ONT'!D:D, "")),
            "Awaiting Status"
        )
    )
)</f>
        <v>Awaiting Status</v>
      </c>
      <c r="O872" s="60"/>
      <c r="P872" s="60" t="str" cm="1">
        <f t="array" aca="1" ref="P872" ca="1">IF(
    O872="N",
    "",
    IF(
        COUNTIFS('3.RNAExtractions'!E:E, B872, '3.RNAExtractions'!Z:Z, "Y") &gt; 0,
        _xlfn.TEXTJOIN(", ", TRUE, IF(('3.RNAExtractions'!E:E = B872) * ('3.RNAExtractions'!Z:Z = "Y"), '3.RNAExtractions'!D:D, "")),
        IF(
            COUNTIFS('3.RNAExtractions'!E:E, B872, '3.RNAExtractions'!Y:Y, "Y") &gt; 0,
            _xlfn.TEXTJOIN(", ", TRUE, IF(('3.RNAExtractions'!E:E = B872) * ('3.RNAExtractions'!Y:Y = "Y"), '3.RNAExtractions'!D:D, "")),
            "Awaiting Status"
        )
    )
)</f>
        <v>Awaiting Status</v>
      </c>
      <c r="Q872" s="60"/>
      <c r="R872" s="60" t="str" cm="1">
        <f t="array" aca="1" ref="R872" ca="1">IF(
    Q872="N",
    "",
    IF(
        COUNTIFS('4.RNAIllumina'!E:E, B872, '4.RNAIllumina'!Y:Y, "Y") &gt; 0,
        _xlfn.TEXTJOIN(", ", TRUE, IF(('4.RNAIllumina'!E:E = B872) * ('4.RNAIllumina'!Y:Y = "Y"), '4.RNAIllumina'!D:D, "")),
        IF(
            COUNTIFS('4.RNAIllumina'!E:E, B872, '4.RNAIllumina'!X:X, "Y") &gt; 0,
            _xlfn.TEXTJOIN(", ", TRUE, IF(('4.RNAIllumina'!E:E = B872) * ('4.RNAIllumina'!X:X = "Y"), '4.RNAIllumina'!D:D, "")),
            "Awaiting Status"
        )
    )
)</f>
        <v>Awaiting Status</v>
      </c>
      <c r="S872" s="282"/>
      <c r="T872" s="6">
        <f ca="1">VLOOKUP($B872,'1.MetaData'!$B:$H,2,FALSE)</f>
        <v>2</v>
      </c>
      <c r="U872" s="7" t="str">
        <f ca="1">VLOOKUP($B872,'1.MetaData'!$B:$H,3,FALSE)</f>
        <v>Seleniolycus sp</v>
      </c>
      <c r="V872" s="7" t="str">
        <f ca="1">VLOOKUP($B872,'1.MetaData'!$B:$H,4,FALSE)</f>
        <v>Genus of eelpouts</v>
      </c>
      <c r="W872" s="7" t="str">
        <f ca="1">VLOOKUP($B872,'1.MetaData'!$B:$H,5,FALSE)</f>
        <v>Glenn Moore, glenn.moore@museum.wa.gov.au, WA Museum</v>
      </c>
      <c r="X872" s="6" t="str">
        <f ca="1">VLOOKUP($B872,'1.MetaData'!$B:$H,6,FALSE)</f>
        <v>Georgia Nester, gnester@minderoo.org, Minderoo</v>
      </c>
    </row>
    <row r="873" spans="1:24" hidden="1" x14ac:dyDescent="0.25">
      <c r="A873" s="17">
        <v>872</v>
      </c>
      <c r="B873" s="3" t="str">
        <f t="shared" ca="1" si="16"/>
        <v>OG872</v>
      </c>
      <c r="C873" s="219" t="s">
        <v>111</v>
      </c>
      <c r="D873" s="4">
        <f ca="1">COUNTIF('2.Tissue'!C:C,B873)</f>
        <v>1</v>
      </c>
      <c r="E873" s="4">
        <f ca="1">COUNTIFS('3.DNAExtractions'!$E:$E,$B873,'3.DNAExtractions'!$D:$D,E$1)</f>
        <v>1</v>
      </c>
      <c r="F873" s="2" t="str" cm="1">
        <f t="array" aca="1" ref="F873" ca="1">IF(
    COUNTIFS('3.DNAExtractions'!E:E, B873, '3.DNAExtractions'!Y:Y, "Y") &gt; 0,
    _xlfn.TEXTJOIN(", ", TRUE, IF(('3.DNAExtractions'!E:E = B873) * ('3.DNAExtractions'!Y:Y = "Y"), '3.DNAExtractions'!D:D, "")),
    IF(
        COUNTIFS('3.DNAExtractions'!E:E, B873, '3.DNAExtractions'!X:X, "Y") &gt; 0,
        _xlfn.TEXTJOIN(", ", TRUE, IF(('3.DNAExtractions'!E:E = B873) * ('3.DNAExtractions'!X:X = "Y"), '3.DNAExtractions'!D:D, "")),
        "Awaiting Status"
    )
)</f>
        <v>Extracted</v>
      </c>
      <c r="G873" s="45"/>
      <c r="H873" s="8" t="str" cm="1">
        <f t="array" aca="1" ref="H873" ca="1">IF(
    G873="N",
    "",
    IF(
        COUNTIFS('4.Illumina'!E:E, B873, '4.Illumina'!R:R, "Y") &gt; 0,
        _xlfn.TEXTJOIN(", ", TRUE, IF(('4.Illumina'!E:E = B873) * ('4.Illumina'!R:R = "Y"), '4.Illumina'!D:D, "")),
        IF(
            COUNTIFS('4.Illumina'!E:E, B873, '4.Illumina'!Q:Q, "Y") &gt; 0,
            _xlfn.TEXTJOIN(", ", TRUE, IF(('4.Illumina'!E:E = B873) * ('4.Illumina'!Q:Q = "Y"), '4.Illumina'!D:D, "")),
            "Awaiting Status"
        )
    )
)</f>
        <v>Sequenced</v>
      </c>
      <c r="J873" s="56" t="str" cm="1">
        <f t="array" aca="1" ref="J873" ca="1">IF(
    I873="N",
    "",
    IF(
        COUNTIFS('4.PacBio'!E:E, B873, '4.PacBio'!W:W, "Y") &gt; 0,
        _xlfn.TEXTJOIN(", ", TRUE, IF(('4.PacBio'!E:E = B873) * ('4.PacBio'!W:W = "Y"), '4.PacBio'!D:D, "")),
        IF(
            COUNTIFS('4.PacBio'!E:E, B873, '4.PacBio'!V:V, "Y") &gt; 0,
            _xlfn.TEXTJOIN(", ", TRUE, IF(('4.PacBio'!E:E = B873) * ('4.PacBio'!V:V = "Y"), '4.PacBio'!D:D, "")),
            "Awaiting Status"
        )
    )
)</f>
        <v>Awaiting Status</v>
      </c>
      <c r="L873" s="8" t="str" cm="1">
        <f t="array" aca="1" ref="L873" ca="1">IF(
    K873="N",
    "",
    IF(
        COUNTIFS('4.HiCLibrary'!E:E, B873, '4.HiCLibrary'!V:V, "Y") &gt; 0,
        _xlfn.TEXTJOIN(", ", TRUE, IF(('4.HiCLibrary'!E:E = B873) * ('4.HiCLibrary'!V:V = "Y"), '4.HiCLibrary'!D:D, "")),
        IF(
            COUNTIFS('4.HiCLibrary'!E:E, B873, '4.HiCLibrary'!U:U, "Y") &gt; 0,
            _xlfn.TEXTJOIN(", ", TRUE, IF(('4.HiCLibrary'!E:E = B873) * ('4.HiCLibrary'!U:U = "Y"), '4.HiCLibrary'!D:D, "")),
            "Awaiting Status"
        )
    )
)</f>
        <v>Awaiting Status</v>
      </c>
      <c r="M873" s="47"/>
      <c r="N873" s="56" t="str" cm="1">
        <f t="array" aca="1" ref="N873" ca="1">IF(
    M873="N",
    "",
    IF(
        COUNTIFS('4.ONT'!E:E, B873, '4.ONT'!Q:Q, "Y") &gt; 0,
        _xlfn.TEXTJOIN(", ", TRUE, IF(('4.ONT'!E:E = B873) * ('4.ONT'!Q:Q = "Y"), '4.ONT'!D:D, "")),
        IF(
            COUNTIFS('4.ONT'!E:E, B873, '4.ONT'!P:P, "Y") &gt; 0,
            _xlfn.TEXTJOIN(", ", TRUE, IF(('4.ONT'!E:E = B873) * ('4.ONT'!P:P = "Y"), '4.ONT'!D:D, "")),
            "Awaiting Status"
        )
    )
)</f>
        <v>Awaiting Status</v>
      </c>
      <c r="O873" s="60"/>
      <c r="P873" s="60" t="str" cm="1">
        <f t="array" aca="1" ref="P873" ca="1">IF(
    O873="N",
    "",
    IF(
        COUNTIFS('3.RNAExtractions'!E:E, B873, '3.RNAExtractions'!Z:Z, "Y") &gt; 0,
        _xlfn.TEXTJOIN(", ", TRUE, IF(('3.RNAExtractions'!E:E = B873) * ('3.RNAExtractions'!Z:Z = "Y"), '3.RNAExtractions'!D:D, "")),
        IF(
            COUNTIFS('3.RNAExtractions'!E:E, B873, '3.RNAExtractions'!Y:Y, "Y") &gt; 0,
            _xlfn.TEXTJOIN(", ", TRUE, IF(('3.RNAExtractions'!E:E = B873) * ('3.RNAExtractions'!Y:Y = "Y"), '3.RNAExtractions'!D:D, "")),
            "Awaiting Status"
        )
    )
)</f>
        <v>Awaiting Status</v>
      </c>
      <c r="Q873" s="60"/>
      <c r="R873" s="60" t="str" cm="1">
        <f t="array" aca="1" ref="R873" ca="1">IF(
    Q873="N",
    "",
    IF(
        COUNTIFS('4.RNAIllumina'!E:E, B873, '4.RNAIllumina'!Y:Y, "Y") &gt; 0,
        _xlfn.TEXTJOIN(", ", TRUE, IF(('4.RNAIllumina'!E:E = B873) * ('4.RNAIllumina'!Y:Y = "Y"), '4.RNAIllumina'!D:D, "")),
        IF(
            COUNTIFS('4.RNAIllumina'!E:E, B873, '4.RNAIllumina'!X:X, "Y") &gt; 0,
            _xlfn.TEXTJOIN(", ", TRUE, IF(('4.RNAIllumina'!E:E = B873) * ('4.RNAIllumina'!X:X = "Y"), '4.RNAIllumina'!D:D, "")),
            "Awaiting Status"
        )
    )
)</f>
        <v>Awaiting Status</v>
      </c>
      <c r="S873" s="282"/>
      <c r="T873" s="6">
        <f ca="1">VLOOKUP($B873,'1.MetaData'!$B:$H,2,FALSE)</f>
        <v>3</v>
      </c>
      <c r="U873" s="7" t="str">
        <f ca="1">VLOOKUP($B873,'1.MetaData'!$B:$H,3,FALSE)</f>
        <v>Acanthonus armatus</v>
      </c>
      <c r="V873" s="7" t="str">
        <f ca="1">VLOOKUP($B873,'1.MetaData'!$B:$H,4,FALSE)</f>
        <v>Bony-eared assfish</v>
      </c>
      <c r="W873" s="7" t="str">
        <f ca="1">VLOOKUP($B873,'1.MetaData'!$B:$H,5,FALSE)</f>
        <v>Glenn Moore, glenn.moore@museum.wa.gov.au, WA Museum</v>
      </c>
      <c r="X873" s="6" t="str">
        <f ca="1">VLOOKUP($B873,'1.MetaData'!$B:$H,6,FALSE)</f>
        <v>Georgia Nester, gnester@minderoo.org, Minderoo</v>
      </c>
    </row>
    <row r="874" spans="1:24" hidden="1" x14ac:dyDescent="0.25">
      <c r="A874" s="17">
        <v>873</v>
      </c>
      <c r="B874" s="3" t="str">
        <f t="shared" ca="1" si="16"/>
        <v>OG873</v>
      </c>
      <c r="C874" s="219" t="s">
        <v>111</v>
      </c>
      <c r="D874" s="4">
        <f ca="1">COUNTIF('2.Tissue'!C:C,B874)</f>
        <v>1</v>
      </c>
      <c r="E874" s="4">
        <f ca="1">COUNTIFS('3.DNAExtractions'!$E:$E,$B874,'3.DNAExtractions'!$D:$D,E$1)</f>
        <v>1</v>
      </c>
      <c r="F874" s="2" t="str" cm="1">
        <f t="array" aca="1" ref="F874" ca="1">IF(
    COUNTIFS('3.DNAExtractions'!E:E, B874, '3.DNAExtractions'!Y:Y, "Y") &gt; 0,
    _xlfn.TEXTJOIN(", ", TRUE, IF(('3.DNAExtractions'!E:E = B874) * ('3.DNAExtractions'!Y:Y = "Y"), '3.DNAExtractions'!D:D, "")),
    IF(
        COUNTIFS('3.DNAExtractions'!E:E, B874, '3.DNAExtractions'!X:X, "Y") &gt; 0,
        _xlfn.TEXTJOIN(", ", TRUE, IF(('3.DNAExtractions'!E:E = B874) * ('3.DNAExtractions'!X:X = "Y"), '3.DNAExtractions'!D:D, "")),
        "Awaiting Status"
    )
)</f>
        <v>Extracted</v>
      </c>
      <c r="G874" s="45"/>
      <c r="H874" s="8" t="str" cm="1">
        <f t="array" aca="1" ref="H874" ca="1">IF(
    G874="N",
    "",
    IF(
        COUNTIFS('4.Illumina'!E:E, B874, '4.Illumina'!R:R, "Y") &gt; 0,
        _xlfn.TEXTJOIN(", ", TRUE, IF(('4.Illumina'!E:E = B874) * ('4.Illumina'!R:R = "Y"), '4.Illumina'!D:D, "")),
        IF(
            COUNTIFS('4.Illumina'!E:E, B874, '4.Illumina'!Q:Q, "Y") &gt; 0,
            _xlfn.TEXTJOIN(", ", TRUE, IF(('4.Illumina'!E:E = B874) * ('4.Illumina'!Q:Q = "Y"), '4.Illumina'!D:D, "")),
            "Awaiting Status"
        )
    )
)</f>
        <v>Sequenced</v>
      </c>
      <c r="J874" s="56" t="str" cm="1">
        <f t="array" aca="1" ref="J874" ca="1">IF(
    I874="N",
    "",
    IF(
        COUNTIFS('4.PacBio'!E:E, B874, '4.PacBio'!W:W, "Y") &gt; 0,
        _xlfn.TEXTJOIN(", ", TRUE, IF(('4.PacBio'!E:E = B874) * ('4.PacBio'!W:W = "Y"), '4.PacBio'!D:D, "")),
        IF(
            COUNTIFS('4.PacBio'!E:E, B874, '4.PacBio'!V:V, "Y") &gt; 0,
            _xlfn.TEXTJOIN(", ", TRUE, IF(('4.PacBio'!E:E = B874) * ('4.PacBio'!V:V = "Y"), '4.PacBio'!D:D, "")),
            "Awaiting Status"
        )
    )
)</f>
        <v>Awaiting Status</v>
      </c>
      <c r="L874" s="8" t="str" cm="1">
        <f t="array" aca="1" ref="L874" ca="1">IF(
    K874="N",
    "",
    IF(
        COUNTIFS('4.HiCLibrary'!E:E, B874, '4.HiCLibrary'!V:V, "Y") &gt; 0,
        _xlfn.TEXTJOIN(", ", TRUE, IF(('4.HiCLibrary'!E:E = B874) * ('4.HiCLibrary'!V:V = "Y"), '4.HiCLibrary'!D:D, "")),
        IF(
            COUNTIFS('4.HiCLibrary'!E:E, B874, '4.HiCLibrary'!U:U, "Y") &gt; 0,
            _xlfn.TEXTJOIN(", ", TRUE, IF(('4.HiCLibrary'!E:E = B874) * ('4.HiCLibrary'!U:U = "Y"), '4.HiCLibrary'!D:D, "")),
            "Awaiting Status"
        )
    )
)</f>
        <v>Awaiting Status</v>
      </c>
      <c r="M874" s="47"/>
      <c r="N874" s="56" t="str" cm="1">
        <f t="array" aca="1" ref="N874" ca="1">IF(
    M874="N",
    "",
    IF(
        COUNTIFS('4.ONT'!E:E, B874, '4.ONT'!Q:Q, "Y") &gt; 0,
        _xlfn.TEXTJOIN(", ", TRUE, IF(('4.ONT'!E:E = B874) * ('4.ONT'!Q:Q = "Y"), '4.ONT'!D:D, "")),
        IF(
            COUNTIFS('4.ONT'!E:E, B874, '4.ONT'!P:P, "Y") &gt; 0,
            _xlfn.TEXTJOIN(", ", TRUE, IF(('4.ONT'!E:E = B874) * ('4.ONT'!P:P = "Y"), '4.ONT'!D:D, "")),
            "Awaiting Status"
        )
    )
)</f>
        <v>Awaiting Status</v>
      </c>
      <c r="O874" s="60"/>
      <c r="P874" s="60" t="str" cm="1">
        <f t="array" aca="1" ref="P874" ca="1">IF(
    O874="N",
    "",
    IF(
        COUNTIFS('3.RNAExtractions'!E:E, B874, '3.RNAExtractions'!Z:Z, "Y") &gt; 0,
        _xlfn.TEXTJOIN(", ", TRUE, IF(('3.RNAExtractions'!E:E = B874) * ('3.RNAExtractions'!Z:Z = "Y"), '3.RNAExtractions'!D:D, "")),
        IF(
            COUNTIFS('3.RNAExtractions'!E:E, B874, '3.RNAExtractions'!Y:Y, "Y") &gt; 0,
            _xlfn.TEXTJOIN(", ", TRUE, IF(('3.RNAExtractions'!E:E = B874) * ('3.RNAExtractions'!Y:Y = "Y"), '3.RNAExtractions'!D:D, "")),
            "Awaiting Status"
        )
    )
)</f>
        <v>Awaiting Status</v>
      </c>
      <c r="Q874" s="60"/>
      <c r="R874" s="60" t="str" cm="1">
        <f t="array" aca="1" ref="R874" ca="1">IF(
    Q874="N",
    "",
    IF(
        COUNTIFS('4.RNAIllumina'!E:E, B874, '4.RNAIllumina'!Y:Y, "Y") &gt; 0,
        _xlfn.TEXTJOIN(", ", TRUE, IF(('4.RNAIllumina'!E:E = B874) * ('4.RNAIllumina'!Y:Y = "Y"), '4.RNAIllumina'!D:D, "")),
        IF(
            COUNTIFS('4.RNAIllumina'!E:E, B874, '4.RNAIllumina'!X:X, "Y") &gt; 0,
            _xlfn.TEXTJOIN(", ", TRUE, IF(('4.RNAIllumina'!E:E = B874) * ('4.RNAIllumina'!X:X = "Y"), '4.RNAIllumina'!D:D, "")),
            "Awaiting Status"
        )
    )
)</f>
        <v>Awaiting Status</v>
      </c>
      <c r="S874" s="282"/>
      <c r="T874" s="6">
        <f ca="1">VLOOKUP($B874,'1.MetaData'!$B:$H,2,FALSE)</f>
        <v>4</v>
      </c>
      <c r="U874" s="7" t="str">
        <f ca="1">VLOOKUP($B874,'1.MetaData'!$B:$H,3,FALSE)</f>
        <v>Antimora rostrata</v>
      </c>
      <c r="V874" s="7" t="str">
        <f ca="1">VLOOKUP($B874,'1.MetaData'!$B:$H,4,FALSE)</f>
        <v>Blue antimora</v>
      </c>
      <c r="W874" s="7" t="str">
        <f ca="1">VLOOKUP($B874,'1.MetaData'!$B:$H,5,FALSE)</f>
        <v>Glenn Moore, glenn.moore@museum.wa.gov.au, WA Museum</v>
      </c>
      <c r="X874" s="6" t="str">
        <f ca="1">VLOOKUP($B874,'1.MetaData'!$B:$H,6,FALSE)</f>
        <v>Georgia Nester, gnester@minderoo.org, Minderoo</v>
      </c>
    </row>
    <row r="875" spans="1:24" hidden="1" x14ac:dyDescent="0.25">
      <c r="A875" s="17">
        <v>874</v>
      </c>
      <c r="B875" s="3" t="str">
        <f t="shared" ca="1" si="16"/>
        <v>OG874</v>
      </c>
      <c r="C875" s="219" t="s">
        <v>111</v>
      </c>
      <c r="D875" s="4">
        <f ca="1">COUNTIF('2.Tissue'!C:C,B875)</f>
        <v>1</v>
      </c>
      <c r="E875" s="4">
        <f ca="1">COUNTIFS('3.DNAExtractions'!$E:$E,$B875,'3.DNAExtractions'!$D:$D,E$1)</f>
        <v>1</v>
      </c>
      <c r="F875" s="2" t="str" cm="1">
        <f t="array" aca="1" ref="F875" ca="1">IF(
    COUNTIFS('3.DNAExtractions'!E:E, B875, '3.DNAExtractions'!Y:Y, "Y") &gt; 0,
    _xlfn.TEXTJOIN(", ", TRUE, IF(('3.DNAExtractions'!E:E = B875) * ('3.DNAExtractions'!Y:Y = "Y"), '3.DNAExtractions'!D:D, "")),
    IF(
        COUNTIFS('3.DNAExtractions'!E:E, B875, '3.DNAExtractions'!X:X, "Y") &gt; 0,
        _xlfn.TEXTJOIN(", ", TRUE, IF(('3.DNAExtractions'!E:E = B875) * ('3.DNAExtractions'!X:X = "Y"), '3.DNAExtractions'!D:D, "")),
        "Awaiting Status"
    )
)</f>
        <v>Extracted</v>
      </c>
      <c r="G875" s="45"/>
      <c r="H875" s="8" t="str" cm="1">
        <f t="array" aca="1" ref="H875" ca="1">IF(
    G875="N",
    "",
    IF(
        COUNTIFS('4.Illumina'!E:E, B875, '4.Illumina'!R:R, "Y") &gt; 0,
        _xlfn.TEXTJOIN(", ", TRUE, IF(('4.Illumina'!E:E = B875) * ('4.Illumina'!R:R = "Y"), '4.Illumina'!D:D, "")),
        IF(
            COUNTIFS('4.Illumina'!E:E, B875, '4.Illumina'!Q:Q, "Y") &gt; 0,
            _xlfn.TEXTJOIN(", ", TRUE, IF(('4.Illumina'!E:E = B875) * ('4.Illumina'!Q:Q = "Y"), '4.Illumina'!D:D, "")),
            "Awaiting Status"
        )
    )
)</f>
        <v>Sequenced</v>
      </c>
      <c r="J875" s="56" t="str" cm="1">
        <f t="array" aca="1" ref="J875" ca="1">IF(
    I875="N",
    "",
    IF(
        COUNTIFS('4.PacBio'!E:E, B875, '4.PacBio'!W:W, "Y") &gt; 0,
        _xlfn.TEXTJOIN(", ", TRUE, IF(('4.PacBio'!E:E = B875) * ('4.PacBio'!W:W = "Y"), '4.PacBio'!D:D, "")),
        IF(
            COUNTIFS('4.PacBio'!E:E, B875, '4.PacBio'!V:V, "Y") &gt; 0,
            _xlfn.TEXTJOIN(", ", TRUE, IF(('4.PacBio'!E:E = B875) * ('4.PacBio'!V:V = "Y"), '4.PacBio'!D:D, "")),
            "Awaiting Status"
        )
    )
)</f>
        <v>Awaiting Status</v>
      </c>
      <c r="L875" s="8" t="str" cm="1">
        <f t="array" aca="1" ref="L875" ca="1">IF(
    K875="N",
    "",
    IF(
        COUNTIFS('4.HiCLibrary'!E:E, B875, '4.HiCLibrary'!V:V, "Y") &gt; 0,
        _xlfn.TEXTJOIN(", ", TRUE, IF(('4.HiCLibrary'!E:E = B875) * ('4.HiCLibrary'!V:V = "Y"), '4.HiCLibrary'!D:D, "")),
        IF(
            COUNTIFS('4.HiCLibrary'!E:E, B875, '4.HiCLibrary'!U:U, "Y") &gt; 0,
            _xlfn.TEXTJOIN(", ", TRUE, IF(('4.HiCLibrary'!E:E = B875) * ('4.HiCLibrary'!U:U = "Y"), '4.HiCLibrary'!D:D, "")),
            "Awaiting Status"
        )
    )
)</f>
        <v>Awaiting Status</v>
      </c>
      <c r="M875" s="47"/>
      <c r="N875" s="56" t="str" cm="1">
        <f t="array" aca="1" ref="N875" ca="1">IF(
    M875="N",
    "",
    IF(
        COUNTIFS('4.ONT'!E:E, B875, '4.ONT'!Q:Q, "Y") &gt; 0,
        _xlfn.TEXTJOIN(", ", TRUE, IF(('4.ONT'!E:E = B875) * ('4.ONT'!Q:Q = "Y"), '4.ONT'!D:D, "")),
        IF(
            COUNTIFS('4.ONT'!E:E, B875, '4.ONT'!P:P, "Y") &gt; 0,
            _xlfn.TEXTJOIN(", ", TRUE, IF(('4.ONT'!E:E = B875) * ('4.ONT'!P:P = "Y"), '4.ONT'!D:D, "")),
            "Awaiting Status"
        )
    )
)</f>
        <v>Awaiting Status</v>
      </c>
      <c r="O875" s="60"/>
      <c r="P875" s="60" t="str" cm="1">
        <f t="array" aca="1" ref="P875" ca="1">IF(
    O875="N",
    "",
    IF(
        COUNTIFS('3.RNAExtractions'!E:E, B875, '3.RNAExtractions'!Z:Z, "Y") &gt; 0,
        _xlfn.TEXTJOIN(", ", TRUE, IF(('3.RNAExtractions'!E:E = B875) * ('3.RNAExtractions'!Z:Z = "Y"), '3.RNAExtractions'!D:D, "")),
        IF(
            COUNTIFS('3.RNAExtractions'!E:E, B875, '3.RNAExtractions'!Y:Y, "Y") &gt; 0,
            _xlfn.TEXTJOIN(", ", TRUE, IF(('3.RNAExtractions'!E:E = B875) * ('3.RNAExtractions'!Y:Y = "Y"), '3.RNAExtractions'!D:D, "")),
            "Awaiting Status"
        )
    )
)</f>
        <v>Awaiting Status</v>
      </c>
      <c r="Q875" s="60"/>
      <c r="R875" s="60" t="str" cm="1">
        <f t="array" aca="1" ref="R875" ca="1">IF(
    Q875="N",
    "",
    IF(
        COUNTIFS('4.RNAIllumina'!E:E, B875, '4.RNAIllumina'!Y:Y, "Y") &gt; 0,
        _xlfn.TEXTJOIN(", ", TRUE, IF(('4.RNAIllumina'!E:E = B875) * ('4.RNAIllumina'!Y:Y = "Y"), '4.RNAIllumina'!D:D, "")),
        IF(
            COUNTIFS('4.RNAIllumina'!E:E, B875, '4.RNAIllumina'!X:X, "Y") &gt; 0,
            _xlfn.TEXTJOIN(", ", TRUE, IF(('4.RNAIllumina'!E:E = B875) * ('4.RNAIllumina'!X:X = "Y"), '4.RNAIllumina'!D:D, "")),
            "Awaiting Status"
        )
    )
)</f>
        <v>Awaiting Status</v>
      </c>
      <c r="S875" s="282"/>
      <c r="T875" s="6">
        <f ca="1">VLOOKUP($B875,'1.MetaData'!$B:$H,2,FALSE)</f>
        <v>5</v>
      </c>
      <c r="U875" s="7" t="str">
        <f ca="1">VLOOKUP($B875,'1.MetaData'!$B:$H,3,FALSE)</f>
        <v>Acanthonus armatus</v>
      </c>
      <c r="V875" s="7" t="str">
        <f ca="1">VLOOKUP($B875,'1.MetaData'!$B:$H,4,FALSE)</f>
        <v>Bony-eared assfish</v>
      </c>
      <c r="W875" s="7" t="str">
        <f ca="1">VLOOKUP($B875,'1.MetaData'!$B:$H,5,FALSE)</f>
        <v>Glenn Moore, glenn.moore@museum.wa.gov.au, WA Museum</v>
      </c>
      <c r="X875" s="6" t="str">
        <f ca="1">VLOOKUP($B875,'1.MetaData'!$B:$H,6,FALSE)</f>
        <v>Georgia Nester, gnester@minderoo.org, Minderoo</v>
      </c>
    </row>
    <row r="876" spans="1:24" hidden="1" x14ac:dyDescent="0.25">
      <c r="A876" s="17">
        <v>875</v>
      </c>
      <c r="B876" s="3" t="str">
        <f t="shared" ca="1" si="16"/>
        <v>OG875</v>
      </c>
      <c r="C876" s="219" t="s">
        <v>111</v>
      </c>
      <c r="D876" s="4">
        <f ca="1">COUNTIF('2.Tissue'!C:C,B876)</f>
        <v>1</v>
      </c>
      <c r="E876" s="4">
        <f ca="1">COUNTIFS('3.DNAExtractions'!$E:$E,$B876,'3.DNAExtractions'!$D:$D,E$1)</f>
        <v>1</v>
      </c>
      <c r="F876" s="2" t="str" cm="1">
        <f t="array" aca="1" ref="F876" ca="1">IF(
    COUNTIFS('3.DNAExtractions'!E:E, B876, '3.DNAExtractions'!Y:Y, "Y") &gt; 0,
    _xlfn.TEXTJOIN(", ", TRUE, IF(('3.DNAExtractions'!E:E = B876) * ('3.DNAExtractions'!Y:Y = "Y"), '3.DNAExtractions'!D:D, "")),
    IF(
        COUNTIFS('3.DNAExtractions'!E:E, B876, '3.DNAExtractions'!X:X, "Y") &gt; 0,
        _xlfn.TEXTJOIN(", ", TRUE, IF(('3.DNAExtractions'!E:E = B876) * ('3.DNAExtractions'!X:X = "Y"), '3.DNAExtractions'!D:D, "")),
        "Awaiting Status"
    )
)</f>
        <v>Extracted</v>
      </c>
      <c r="G876" s="45"/>
      <c r="H876" s="8" t="str" cm="1">
        <f t="array" aca="1" ref="H876" ca="1">IF(
    G876="N",
    "",
    IF(
        COUNTIFS('4.Illumina'!E:E, B876, '4.Illumina'!R:R, "Y") &gt; 0,
        _xlfn.TEXTJOIN(", ", TRUE, IF(('4.Illumina'!E:E = B876) * ('4.Illumina'!R:R = "Y"), '4.Illumina'!D:D, "")),
        IF(
            COUNTIFS('4.Illumina'!E:E, B876, '4.Illumina'!Q:Q, "Y") &gt; 0,
            _xlfn.TEXTJOIN(", ", TRUE, IF(('4.Illumina'!E:E = B876) * ('4.Illumina'!Q:Q = "Y"), '4.Illumina'!D:D, "")),
            "Awaiting Status"
        )
    )
)</f>
        <v>Sequenced</v>
      </c>
      <c r="J876" s="56" t="str" cm="1">
        <f t="array" aca="1" ref="J876" ca="1">IF(
    I876="N",
    "",
    IF(
        COUNTIFS('4.PacBio'!E:E, B876, '4.PacBio'!W:W, "Y") &gt; 0,
        _xlfn.TEXTJOIN(", ", TRUE, IF(('4.PacBio'!E:E = B876) * ('4.PacBio'!W:W = "Y"), '4.PacBio'!D:D, "")),
        IF(
            COUNTIFS('4.PacBio'!E:E, B876, '4.PacBio'!V:V, "Y") &gt; 0,
            _xlfn.TEXTJOIN(", ", TRUE, IF(('4.PacBio'!E:E = B876) * ('4.PacBio'!V:V = "Y"), '4.PacBio'!D:D, "")),
            "Awaiting Status"
        )
    )
)</f>
        <v>Awaiting Status</v>
      </c>
      <c r="L876" s="8" t="str" cm="1">
        <f t="array" aca="1" ref="L876" ca="1">IF(
    K876="N",
    "",
    IF(
        COUNTIFS('4.HiCLibrary'!E:E, B876, '4.HiCLibrary'!V:V, "Y") &gt; 0,
        _xlfn.TEXTJOIN(", ", TRUE, IF(('4.HiCLibrary'!E:E = B876) * ('4.HiCLibrary'!V:V = "Y"), '4.HiCLibrary'!D:D, "")),
        IF(
            COUNTIFS('4.HiCLibrary'!E:E, B876, '4.HiCLibrary'!U:U, "Y") &gt; 0,
            _xlfn.TEXTJOIN(", ", TRUE, IF(('4.HiCLibrary'!E:E = B876) * ('4.HiCLibrary'!U:U = "Y"), '4.HiCLibrary'!D:D, "")),
            "Awaiting Status"
        )
    )
)</f>
        <v>Awaiting Status</v>
      </c>
      <c r="M876" s="47"/>
      <c r="N876" s="56" t="str" cm="1">
        <f t="array" aca="1" ref="N876" ca="1">IF(
    M876="N",
    "",
    IF(
        COUNTIFS('4.ONT'!E:E, B876, '4.ONT'!Q:Q, "Y") &gt; 0,
        _xlfn.TEXTJOIN(", ", TRUE, IF(('4.ONT'!E:E = B876) * ('4.ONT'!Q:Q = "Y"), '4.ONT'!D:D, "")),
        IF(
            COUNTIFS('4.ONT'!E:E, B876, '4.ONT'!P:P, "Y") &gt; 0,
            _xlfn.TEXTJOIN(", ", TRUE, IF(('4.ONT'!E:E = B876) * ('4.ONT'!P:P = "Y"), '4.ONT'!D:D, "")),
            "Awaiting Status"
        )
    )
)</f>
        <v>Awaiting Status</v>
      </c>
      <c r="O876" s="60"/>
      <c r="P876" s="60" t="str" cm="1">
        <f t="array" aca="1" ref="P876" ca="1">IF(
    O876="N",
    "",
    IF(
        COUNTIFS('3.RNAExtractions'!E:E, B876, '3.RNAExtractions'!Z:Z, "Y") &gt; 0,
        _xlfn.TEXTJOIN(", ", TRUE, IF(('3.RNAExtractions'!E:E = B876) * ('3.RNAExtractions'!Z:Z = "Y"), '3.RNAExtractions'!D:D, "")),
        IF(
            COUNTIFS('3.RNAExtractions'!E:E, B876, '3.RNAExtractions'!Y:Y, "Y") &gt; 0,
            _xlfn.TEXTJOIN(", ", TRUE, IF(('3.RNAExtractions'!E:E = B876) * ('3.RNAExtractions'!Y:Y = "Y"), '3.RNAExtractions'!D:D, "")),
            "Awaiting Status"
        )
    )
)</f>
        <v>Awaiting Status</v>
      </c>
      <c r="Q876" s="60"/>
      <c r="R876" s="60" t="str" cm="1">
        <f t="array" aca="1" ref="R876" ca="1">IF(
    Q876="N",
    "",
    IF(
        COUNTIFS('4.RNAIllumina'!E:E, B876, '4.RNAIllumina'!Y:Y, "Y") &gt; 0,
        _xlfn.TEXTJOIN(", ", TRUE, IF(('4.RNAIllumina'!E:E = B876) * ('4.RNAIllumina'!Y:Y = "Y"), '4.RNAIllumina'!D:D, "")),
        IF(
            COUNTIFS('4.RNAIllumina'!E:E, B876, '4.RNAIllumina'!X:X, "Y") &gt; 0,
            _xlfn.TEXTJOIN(", ", TRUE, IF(('4.RNAIllumina'!E:E = B876) * ('4.RNAIllumina'!X:X = "Y"), '4.RNAIllumina'!D:D, "")),
            "Awaiting Status"
        )
    )
)</f>
        <v>Awaiting Status</v>
      </c>
      <c r="S876" s="282"/>
      <c r="T876" s="6">
        <f ca="1">VLOOKUP($B876,'1.MetaData'!$B:$H,2,FALSE)</f>
        <v>6</v>
      </c>
      <c r="U876" s="7" t="str">
        <f ca="1">VLOOKUP($B876,'1.MetaData'!$B:$H,3,FALSE)</f>
        <v>Bassozetus galatheae</v>
      </c>
      <c r="V876" s="7" t="str">
        <f ca="1">VLOOKUP($B876,'1.MetaData'!$B:$H,4,FALSE)</f>
        <v>Galathea assfish</v>
      </c>
      <c r="W876" s="7" t="str">
        <f ca="1">VLOOKUP($B876,'1.MetaData'!$B:$H,5,FALSE)</f>
        <v>Glenn Moore, glenn.moore@museum.wa.gov.au, WA Museum</v>
      </c>
      <c r="X876" s="6" t="str">
        <f ca="1">VLOOKUP($B876,'1.MetaData'!$B:$H,6,FALSE)</f>
        <v>Georgia Nester, gnester@minderoo.org, Minderoo</v>
      </c>
    </row>
    <row r="877" spans="1:24" hidden="1" x14ac:dyDescent="0.25">
      <c r="A877" s="17">
        <v>876</v>
      </c>
      <c r="B877" s="3" t="str">
        <f t="shared" ca="1" si="16"/>
        <v>OG876</v>
      </c>
      <c r="C877" s="219" t="s">
        <v>111</v>
      </c>
      <c r="D877" s="4">
        <f ca="1">COUNTIF('2.Tissue'!C:C,B877)</f>
        <v>1</v>
      </c>
      <c r="E877" s="4">
        <f ca="1">COUNTIFS('3.DNAExtractions'!$E:$E,$B877,'3.DNAExtractions'!$D:$D,E$1)</f>
        <v>1</v>
      </c>
      <c r="F877" s="2" t="str" cm="1">
        <f t="array" aca="1" ref="F877" ca="1">IF(
    COUNTIFS('3.DNAExtractions'!E:E, B877, '3.DNAExtractions'!Y:Y, "Y") &gt; 0,
    _xlfn.TEXTJOIN(", ", TRUE, IF(('3.DNAExtractions'!E:E = B877) * ('3.DNAExtractions'!Y:Y = "Y"), '3.DNAExtractions'!D:D, "")),
    IF(
        COUNTIFS('3.DNAExtractions'!E:E, B877, '3.DNAExtractions'!X:X, "Y") &gt; 0,
        _xlfn.TEXTJOIN(", ", TRUE, IF(('3.DNAExtractions'!E:E = B877) * ('3.DNAExtractions'!X:X = "Y"), '3.DNAExtractions'!D:D, "")),
        "Awaiting Status"
    )
)</f>
        <v>Extracted</v>
      </c>
      <c r="G877" s="45"/>
      <c r="H877" s="8" t="str" cm="1">
        <f t="array" aca="1" ref="H877" ca="1">IF(
    G877="N",
    "",
    IF(
        COUNTIFS('4.Illumina'!E:E, B877, '4.Illumina'!R:R, "Y") &gt; 0,
        _xlfn.TEXTJOIN(", ", TRUE, IF(('4.Illumina'!E:E = B877) * ('4.Illumina'!R:R = "Y"), '4.Illumina'!D:D, "")),
        IF(
            COUNTIFS('4.Illumina'!E:E, B877, '4.Illumina'!Q:Q, "Y") &gt; 0,
            _xlfn.TEXTJOIN(", ", TRUE, IF(('4.Illumina'!E:E = B877) * ('4.Illumina'!Q:Q = "Y"), '4.Illumina'!D:D, "")),
            "Awaiting Status"
        )
    )
)</f>
        <v>Sequenced</v>
      </c>
      <c r="J877" s="56" t="str" cm="1">
        <f t="array" aca="1" ref="J877" ca="1">IF(
    I877="N",
    "",
    IF(
        COUNTIFS('4.PacBio'!E:E, B877, '4.PacBio'!W:W, "Y") &gt; 0,
        _xlfn.TEXTJOIN(", ", TRUE, IF(('4.PacBio'!E:E = B877) * ('4.PacBio'!W:W = "Y"), '4.PacBio'!D:D, "")),
        IF(
            COUNTIFS('4.PacBio'!E:E, B877, '4.PacBio'!V:V, "Y") &gt; 0,
            _xlfn.TEXTJOIN(", ", TRUE, IF(('4.PacBio'!E:E = B877) * ('4.PacBio'!V:V = "Y"), '4.PacBio'!D:D, "")),
            "Awaiting Status"
        )
    )
)</f>
        <v>Awaiting Status</v>
      </c>
      <c r="L877" s="8" t="str" cm="1">
        <f t="array" aca="1" ref="L877" ca="1">IF(
    K877="N",
    "",
    IF(
        COUNTIFS('4.HiCLibrary'!E:E, B877, '4.HiCLibrary'!V:V, "Y") &gt; 0,
        _xlfn.TEXTJOIN(", ", TRUE, IF(('4.HiCLibrary'!E:E = B877) * ('4.HiCLibrary'!V:V = "Y"), '4.HiCLibrary'!D:D, "")),
        IF(
            COUNTIFS('4.HiCLibrary'!E:E, B877, '4.HiCLibrary'!U:U, "Y") &gt; 0,
            _xlfn.TEXTJOIN(", ", TRUE, IF(('4.HiCLibrary'!E:E = B877) * ('4.HiCLibrary'!U:U = "Y"), '4.HiCLibrary'!D:D, "")),
            "Awaiting Status"
        )
    )
)</f>
        <v>Awaiting Status</v>
      </c>
      <c r="M877" s="47"/>
      <c r="N877" s="56" t="str" cm="1">
        <f t="array" aca="1" ref="N877" ca="1">IF(
    M877="N",
    "",
    IF(
        COUNTIFS('4.ONT'!E:E, B877, '4.ONT'!Q:Q, "Y") &gt; 0,
        _xlfn.TEXTJOIN(", ", TRUE, IF(('4.ONT'!E:E = B877) * ('4.ONT'!Q:Q = "Y"), '4.ONT'!D:D, "")),
        IF(
            COUNTIFS('4.ONT'!E:E, B877, '4.ONT'!P:P, "Y") &gt; 0,
            _xlfn.TEXTJOIN(", ", TRUE, IF(('4.ONT'!E:E = B877) * ('4.ONT'!P:P = "Y"), '4.ONT'!D:D, "")),
            "Awaiting Status"
        )
    )
)</f>
        <v>Awaiting Status</v>
      </c>
      <c r="O877" s="60"/>
      <c r="P877" s="60" t="str" cm="1">
        <f t="array" aca="1" ref="P877" ca="1">IF(
    O877="N",
    "",
    IF(
        COUNTIFS('3.RNAExtractions'!E:E, B877, '3.RNAExtractions'!Z:Z, "Y") &gt; 0,
        _xlfn.TEXTJOIN(", ", TRUE, IF(('3.RNAExtractions'!E:E = B877) * ('3.RNAExtractions'!Z:Z = "Y"), '3.RNAExtractions'!D:D, "")),
        IF(
            COUNTIFS('3.RNAExtractions'!E:E, B877, '3.RNAExtractions'!Y:Y, "Y") &gt; 0,
            _xlfn.TEXTJOIN(", ", TRUE, IF(('3.RNAExtractions'!E:E = B877) * ('3.RNAExtractions'!Y:Y = "Y"), '3.RNAExtractions'!D:D, "")),
            "Awaiting Status"
        )
    )
)</f>
        <v>Awaiting Status</v>
      </c>
      <c r="Q877" s="60"/>
      <c r="R877" s="60" t="str" cm="1">
        <f t="array" aca="1" ref="R877" ca="1">IF(
    Q877="N",
    "",
    IF(
        COUNTIFS('4.RNAIllumina'!E:E, B877, '4.RNAIllumina'!Y:Y, "Y") &gt; 0,
        _xlfn.TEXTJOIN(", ", TRUE, IF(('4.RNAIllumina'!E:E = B877) * ('4.RNAIllumina'!Y:Y = "Y"), '4.RNAIllumina'!D:D, "")),
        IF(
            COUNTIFS('4.RNAIllumina'!E:E, B877, '4.RNAIllumina'!X:X, "Y") &gt; 0,
            _xlfn.TEXTJOIN(", ", TRUE, IF(('4.RNAIllumina'!E:E = B877) * ('4.RNAIllumina'!X:X = "Y"), '4.RNAIllumina'!D:D, "")),
            "Awaiting Status"
        )
    )
)</f>
        <v>Awaiting Status</v>
      </c>
      <c r="S877" s="282"/>
      <c r="T877" s="6">
        <f ca="1">VLOOKUP($B877,'1.MetaData'!$B:$H,2,FALSE)</f>
        <v>7</v>
      </c>
      <c r="U877" s="7" t="str">
        <f ca="1">VLOOKUP($B877,'1.MetaData'!$B:$H,3,FALSE)</f>
        <v>Seleniolycus sp</v>
      </c>
      <c r="V877" s="7" t="str">
        <f ca="1">VLOOKUP($B877,'1.MetaData'!$B:$H,4,FALSE)</f>
        <v>Genus of eelpouts</v>
      </c>
      <c r="W877" s="7" t="str">
        <f ca="1">VLOOKUP($B877,'1.MetaData'!$B:$H,5,FALSE)</f>
        <v>Glenn Moore, glenn.moore@museum.wa.gov.au, WA Museum</v>
      </c>
      <c r="X877" s="6" t="str">
        <f ca="1">VLOOKUP($B877,'1.MetaData'!$B:$H,6,FALSE)</f>
        <v>Georgia Nester, gnester@minderoo.org, Minderoo</v>
      </c>
    </row>
    <row r="878" spans="1:24" hidden="1" x14ac:dyDescent="0.25">
      <c r="A878" s="17">
        <v>877</v>
      </c>
      <c r="B878" s="3" t="str">
        <f t="shared" ca="1" si="16"/>
        <v>OG877</v>
      </c>
      <c r="C878" s="219" t="s">
        <v>111</v>
      </c>
      <c r="D878" s="4">
        <f ca="1">COUNTIF('2.Tissue'!C:C,B878)</f>
        <v>1</v>
      </c>
      <c r="E878" s="4">
        <f ca="1">COUNTIFS('3.DNAExtractions'!$E:$E,$B878,'3.DNAExtractions'!$D:$D,E$1)</f>
        <v>1</v>
      </c>
      <c r="F878" s="2" t="str" cm="1">
        <f t="array" aca="1" ref="F878" ca="1">IF(
    COUNTIFS('3.DNAExtractions'!E:E, B878, '3.DNAExtractions'!Y:Y, "Y") &gt; 0,
    _xlfn.TEXTJOIN(", ", TRUE, IF(('3.DNAExtractions'!E:E = B878) * ('3.DNAExtractions'!Y:Y = "Y"), '3.DNAExtractions'!D:D, "")),
    IF(
        COUNTIFS('3.DNAExtractions'!E:E, B878, '3.DNAExtractions'!X:X, "Y") &gt; 0,
        _xlfn.TEXTJOIN(", ", TRUE, IF(('3.DNAExtractions'!E:E = B878) * ('3.DNAExtractions'!X:X = "Y"), '3.DNAExtractions'!D:D, "")),
        "Awaiting Status"
    )
)</f>
        <v>Extracted</v>
      </c>
      <c r="G878" s="45"/>
      <c r="H878" s="8" t="str" cm="1">
        <f t="array" aca="1" ref="H878" ca="1">IF(
    G878="N",
    "",
    IF(
        COUNTIFS('4.Illumina'!E:E, B878, '4.Illumina'!R:R, "Y") &gt; 0,
        _xlfn.TEXTJOIN(", ", TRUE, IF(('4.Illumina'!E:E = B878) * ('4.Illumina'!R:R = "Y"), '4.Illumina'!D:D, "")),
        IF(
            COUNTIFS('4.Illumina'!E:E, B878, '4.Illumina'!Q:Q, "Y") &gt; 0,
            _xlfn.TEXTJOIN(", ", TRUE, IF(('4.Illumina'!E:E = B878) * ('4.Illumina'!Q:Q = "Y"), '4.Illumina'!D:D, "")),
            "Awaiting Status"
        )
    )
)</f>
        <v>Sequenced</v>
      </c>
      <c r="J878" s="56" t="str" cm="1">
        <f t="array" aca="1" ref="J878" ca="1">IF(
    I878="N",
    "",
    IF(
        COUNTIFS('4.PacBio'!E:E, B878, '4.PacBio'!W:W, "Y") &gt; 0,
        _xlfn.TEXTJOIN(", ", TRUE, IF(('4.PacBio'!E:E = B878) * ('4.PacBio'!W:W = "Y"), '4.PacBio'!D:D, "")),
        IF(
            COUNTIFS('4.PacBio'!E:E, B878, '4.PacBio'!V:V, "Y") &gt; 0,
            _xlfn.TEXTJOIN(", ", TRUE, IF(('4.PacBio'!E:E = B878) * ('4.PacBio'!V:V = "Y"), '4.PacBio'!D:D, "")),
            "Awaiting Status"
        )
    )
)</f>
        <v>Awaiting Status</v>
      </c>
      <c r="L878" s="8" t="str" cm="1">
        <f t="array" aca="1" ref="L878" ca="1">IF(
    K878="N",
    "",
    IF(
        COUNTIFS('4.HiCLibrary'!E:E, B878, '4.HiCLibrary'!V:V, "Y") &gt; 0,
        _xlfn.TEXTJOIN(", ", TRUE, IF(('4.HiCLibrary'!E:E = B878) * ('4.HiCLibrary'!V:V = "Y"), '4.HiCLibrary'!D:D, "")),
        IF(
            COUNTIFS('4.HiCLibrary'!E:E, B878, '4.HiCLibrary'!U:U, "Y") &gt; 0,
            _xlfn.TEXTJOIN(", ", TRUE, IF(('4.HiCLibrary'!E:E = B878) * ('4.HiCLibrary'!U:U = "Y"), '4.HiCLibrary'!D:D, "")),
            "Awaiting Status"
        )
    )
)</f>
        <v>Awaiting Status</v>
      </c>
      <c r="M878" s="47"/>
      <c r="N878" s="56" t="str" cm="1">
        <f t="array" aca="1" ref="N878" ca="1">IF(
    M878="N",
    "",
    IF(
        COUNTIFS('4.ONT'!E:E, B878, '4.ONT'!Q:Q, "Y") &gt; 0,
        _xlfn.TEXTJOIN(", ", TRUE, IF(('4.ONT'!E:E = B878) * ('4.ONT'!Q:Q = "Y"), '4.ONT'!D:D, "")),
        IF(
            COUNTIFS('4.ONT'!E:E, B878, '4.ONT'!P:P, "Y") &gt; 0,
            _xlfn.TEXTJOIN(", ", TRUE, IF(('4.ONT'!E:E = B878) * ('4.ONT'!P:P = "Y"), '4.ONT'!D:D, "")),
            "Awaiting Status"
        )
    )
)</f>
        <v>Awaiting Status</v>
      </c>
      <c r="O878" s="60"/>
      <c r="P878" s="60" t="str" cm="1">
        <f t="array" aca="1" ref="P878" ca="1">IF(
    O878="N",
    "",
    IF(
        COUNTIFS('3.RNAExtractions'!E:E, B878, '3.RNAExtractions'!Z:Z, "Y") &gt; 0,
        _xlfn.TEXTJOIN(", ", TRUE, IF(('3.RNAExtractions'!E:E = B878) * ('3.RNAExtractions'!Z:Z = "Y"), '3.RNAExtractions'!D:D, "")),
        IF(
            COUNTIFS('3.RNAExtractions'!E:E, B878, '3.RNAExtractions'!Y:Y, "Y") &gt; 0,
            _xlfn.TEXTJOIN(", ", TRUE, IF(('3.RNAExtractions'!E:E = B878) * ('3.RNAExtractions'!Y:Y = "Y"), '3.RNAExtractions'!D:D, "")),
            "Awaiting Status"
        )
    )
)</f>
        <v>Awaiting Status</v>
      </c>
      <c r="Q878" s="60"/>
      <c r="R878" s="60" t="str" cm="1">
        <f t="array" aca="1" ref="R878" ca="1">IF(
    Q878="N",
    "",
    IF(
        COUNTIFS('4.RNAIllumina'!E:E, B878, '4.RNAIllumina'!Y:Y, "Y") &gt; 0,
        _xlfn.TEXTJOIN(", ", TRUE, IF(('4.RNAIllumina'!E:E = B878) * ('4.RNAIllumina'!Y:Y = "Y"), '4.RNAIllumina'!D:D, "")),
        IF(
            COUNTIFS('4.RNAIllumina'!E:E, B878, '4.RNAIllumina'!X:X, "Y") &gt; 0,
            _xlfn.TEXTJOIN(", ", TRUE, IF(('4.RNAIllumina'!E:E = B878) * ('4.RNAIllumina'!X:X = "Y"), '4.RNAIllumina'!D:D, "")),
            "Awaiting Status"
        )
    )
)</f>
        <v>Awaiting Status</v>
      </c>
      <c r="S878" s="282"/>
      <c r="T878" s="6">
        <f ca="1">VLOOKUP($B878,'1.MetaData'!$B:$H,2,FALSE)</f>
        <v>8</v>
      </c>
      <c r="U878" s="7" t="str">
        <f ca="1">VLOOKUP($B878,'1.MetaData'!$B:$H,3,FALSE)</f>
        <v>Seleniolycus sp</v>
      </c>
      <c r="V878" s="7" t="str">
        <f ca="1">VLOOKUP($B878,'1.MetaData'!$B:$H,4,FALSE)</f>
        <v>Genus of eelpouts</v>
      </c>
      <c r="W878" s="7" t="str">
        <f ca="1">VLOOKUP($B878,'1.MetaData'!$B:$H,5,FALSE)</f>
        <v>Glenn Moore, glenn.moore@museum.wa.gov.au, WA Museum</v>
      </c>
      <c r="X878" s="6" t="str">
        <f ca="1">VLOOKUP($B878,'1.MetaData'!$B:$H,6,FALSE)</f>
        <v>Georgia Nester, gnester@minderoo.org, Minderoo</v>
      </c>
    </row>
    <row r="879" spans="1:24" hidden="1" x14ac:dyDescent="0.25">
      <c r="A879" s="17">
        <v>878</v>
      </c>
      <c r="B879" s="3" t="str">
        <f t="shared" ca="1" si="16"/>
        <v>OG878</v>
      </c>
      <c r="C879" s="219" t="s">
        <v>111</v>
      </c>
      <c r="D879" s="4">
        <f ca="1">COUNTIF('2.Tissue'!C:C,B879)</f>
        <v>1</v>
      </c>
      <c r="E879" s="4">
        <f ca="1">COUNTIFS('3.DNAExtractions'!$E:$E,$B879,'3.DNAExtractions'!$D:$D,E$1)</f>
        <v>1</v>
      </c>
      <c r="F879" s="2" t="str" cm="1">
        <f t="array" aca="1" ref="F879" ca="1">IF(
    COUNTIFS('3.DNAExtractions'!E:E, B879, '3.DNAExtractions'!Y:Y, "Y") &gt; 0,
    _xlfn.TEXTJOIN(", ", TRUE, IF(('3.DNAExtractions'!E:E = B879) * ('3.DNAExtractions'!Y:Y = "Y"), '3.DNAExtractions'!D:D, "")),
    IF(
        COUNTIFS('3.DNAExtractions'!E:E, B879, '3.DNAExtractions'!X:X, "Y") &gt; 0,
        _xlfn.TEXTJOIN(", ", TRUE, IF(('3.DNAExtractions'!E:E = B879) * ('3.DNAExtractions'!X:X = "Y"), '3.DNAExtractions'!D:D, "")),
        "Awaiting Status"
    )
)</f>
        <v>Extracted</v>
      </c>
      <c r="G879" s="45"/>
      <c r="H879" s="8" t="str" cm="1">
        <f t="array" aca="1" ref="H879" ca="1">IF(
    G879="N",
    "",
    IF(
        COUNTIFS('4.Illumina'!E:E, B879, '4.Illumina'!R:R, "Y") &gt; 0,
        _xlfn.TEXTJOIN(", ", TRUE, IF(('4.Illumina'!E:E = B879) * ('4.Illumina'!R:R = "Y"), '4.Illumina'!D:D, "")),
        IF(
            COUNTIFS('4.Illumina'!E:E, B879, '4.Illumina'!Q:Q, "Y") &gt; 0,
            _xlfn.TEXTJOIN(", ", TRUE, IF(('4.Illumina'!E:E = B879) * ('4.Illumina'!Q:Q = "Y"), '4.Illumina'!D:D, "")),
            "Awaiting Status"
        )
    )
)</f>
        <v>Sequenced</v>
      </c>
      <c r="J879" s="56" t="str" cm="1">
        <f t="array" aca="1" ref="J879" ca="1">IF(
    I879="N",
    "",
    IF(
        COUNTIFS('4.PacBio'!E:E, B879, '4.PacBio'!W:W, "Y") &gt; 0,
        _xlfn.TEXTJOIN(", ", TRUE, IF(('4.PacBio'!E:E = B879) * ('4.PacBio'!W:W = "Y"), '4.PacBio'!D:D, "")),
        IF(
            COUNTIFS('4.PacBio'!E:E, B879, '4.PacBio'!V:V, "Y") &gt; 0,
            _xlfn.TEXTJOIN(", ", TRUE, IF(('4.PacBio'!E:E = B879) * ('4.PacBio'!V:V = "Y"), '4.PacBio'!D:D, "")),
            "Awaiting Status"
        )
    )
)</f>
        <v>Awaiting Status</v>
      </c>
      <c r="L879" s="8" t="str" cm="1">
        <f t="array" aca="1" ref="L879" ca="1">IF(
    K879="N",
    "",
    IF(
        COUNTIFS('4.HiCLibrary'!E:E, B879, '4.HiCLibrary'!V:V, "Y") &gt; 0,
        _xlfn.TEXTJOIN(", ", TRUE, IF(('4.HiCLibrary'!E:E = B879) * ('4.HiCLibrary'!V:V = "Y"), '4.HiCLibrary'!D:D, "")),
        IF(
            COUNTIFS('4.HiCLibrary'!E:E, B879, '4.HiCLibrary'!U:U, "Y") &gt; 0,
            _xlfn.TEXTJOIN(", ", TRUE, IF(('4.HiCLibrary'!E:E = B879) * ('4.HiCLibrary'!U:U = "Y"), '4.HiCLibrary'!D:D, "")),
            "Awaiting Status"
        )
    )
)</f>
        <v>Awaiting Status</v>
      </c>
      <c r="M879" s="47"/>
      <c r="N879" s="56" t="str" cm="1">
        <f t="array" aca="1" ref="N879" ca="1">IF(
    M879="N",
    "",
    IF(
        COUNTIFS('4.ONT'!E:E, B879, '4.ONT'!Q:Q, "Y") &gt; 0,
        _xlfn.TEXTJOIN(", ", TRUE, IF(('4.ONT'!E:E = B879) * ('4.ONT'!Q:Q = "Y"), '4.ONT'!D:D, "")),
        IF(
            COUNTIFS('4.ONT'!E:E, B879, '4.ONT'!P:P, "Y") &gt; 0,
            _xlfn.TEXTJOIN(", ", TRUE, IF(('4.ONT'!E:E = B879) * ('4.ONT'!P:P = "Y"), '4.ONT'!D:D, "")),
            "Awaiting Status"
        )
    )
)</f>
        <v>Awaiting Status</v>
      </c>
      <c r="O879" s="60"/>
      <c r="P879" s="60" t="str" cm="1">
        <f t="array" aca="1" ref="P879" ca="1">IF(
    O879="N",
    "",
    IF(
        COUNTIFS('3.RNAExtractions'!E:E, B879, '3.RNAExtractions'!Z:Z, "Y") &gt; 0,
        _xlfn.TEXTJOIN(", ", TRUE, IF(('3.RNAExtractions'!E:E = B879) * ('3.RNAExtractions'!Z:Z = "Y"), '3.RNAExtractions'!D:D, "")),
        IF(
            COUNTIFS('3.RNAExtractions'!E:E, B879, '3.RNAExtractions'!Y:Y, "Y") &gt; 0,
            _xlfn.TEXTJOIN(", ", TRUE, IF(('3.RNAExtractions'!E:E = B879) * ('3.RNAExtractions'!Y:Y = "Y"), '3.RNAExtractions'!D:D, "")),
            "Awaiting Status"
        )
    )
)</f>
        <v>Awaiting Status</v>
      </c>
      <c r="Q879" s="60"/>
      <c r="R879" s="60" t="str" cm="1">
        <f t="array" aca="1" ref="R879" ca="1">IF(
    Q879="N",
    "",
    IF(
        COUNTIFS('4.RNAIllumina'!E:E, B879, '4.RNAIllumina'!Y:Y, "Y") &gt; 0,
        _xlfn.TEXTJOIN(", ", TRUE, IF(('4.RNAIllumina'!E:E = B879) * ('4.RNAIllumina'!Y:Y = "Y"), '4.RNAIllumina'!D:D, "")),
        IF(
            COUNTIFS('4.RNAIllumina'!E:E, B879, '4.RNAIllumina'!X:X, "Y") &gt; 0,
            _xlfn.TEXTJOIN(", ", TRUE, IF(('4.RNAIllumina'!E:E = B879) * ('4.RNAIllumina'!X:X = "Y"), '4.RNAIllumina'!D:D, "")),
            "Awaiting Status"
        )
    )
)</f>
        <v>Awaiting Status</v>
      </c>
      <c r="S879" s="282"/>
      <c r="T879" s="6">
        <f ca="1">VLOOKUP($B879,'1.MetaData'!$B:$H,2,FALSE)</f>
        <v>9</v>
      </c>
      <c r="U879" s="7" t="str">
        <f ca="1">VLOOKUP($B879,'1.MetaData'!$B:$H,3,FALSE)</f>
        <v>Seleniolycus sp</v>
      </c>
      <c r="V879" s="7" t="str">
        <f ca="1">VLOOKUP($B879,'1.MetaData'!$B:$H,4,FALSE)</f>
        <v>Genus of eelpouts</v>
      </c>
      <c r="W879" s="7" t="str">
        <f ca="1">VLOOKUP($B879,'1.MetaData'!$B:$H,5,FALSE)</f>
        <v>Glenn Moore, glenn.moore@museum.wa.gov.au, WA Museum</v>
      </c>
      <c r="X879" s="6" t="str">
        <f ca="1">VLOOKUP($B879,'1.MetaData'!$B:$H,6,FALSE)</f>
        <v>Georgia Nester, gnester@minderoo.org, Minderoo</v>
      </c>
    </row>
    <row r="880" spans="1:24" hidden="1" x14ac:dyDescent="0.25">
      <c r="A880" s="17">
        <v>879</v>
      </c>
      <c r="B880" s="3" t="str">
        <f t="shared" ref="B880:B907" ca="1" si="17">_xlfn.CONCAT("OG",A880)</f>
        <v>OG879</v>
      </c>
      <c r="C880" s="219" t="s">
        <v>111</v>
      </c>
      <c r="D880" s="4">
        <f ca="1">COUNTIF('2.Tissue'!C:C,B880)</f>
        <v>1</v>
      </c>
      <c r="E880" s="4">
        <f ca="1">COUNTIFS('3.DNAExtractions'!$E:$E,$B880,'3.DNAExtractions'!$D:$D,E$1)</f>
        <v>1</v>
      </c>
      <c r="F880" s="2" t="str" cm="1">
        <f t="array" aca="1" ref="F880" ca="1">IF(
    COUNTIFS('3.DNAExtractions'!E:E, B880, '3.DNAExtractions'!Y:Y, "Y") &gt; 0,
    _xlfn.TEXTJOIN(", ", TRUE, IF(('3.DNAExtractions'!E:E = B880) * ('3.DNAExtractions'!Y:Y = "Y"), '3.DNAExtractions'!D:D, "")),
    IF(
        COUNTIFS('3.DNAExtractions'!E:E, B880, '3.DNAExtractions'!X:X, "Y") &gt; 0,
        _xlfn.TEXTJOIN(", ", TRUE, IF(('3.DNAExtractions'!E:E = B880) * ('3.DNAExtractions'!X:X = "Y"), '3.DNAExtractions'!D:D, "")),
        "Awaiting Status"
    )
)</f>
        <v>Extracted</v>
      </c>
      <c r="G880" s="45"/>
      <c r="H880" s="8" t="str" cm="1">
        <f t="array" aca="1" ref="H880" ca="1">IF(
    G880="N",
    "",
    IF(
        COUNTIFS('4.Illumina'!E:E, B880, '4.Illumina'!R:R, "Y") &gt; 0,
        _xlfn.TEXTJOIN(", ", TRUE, IF(('4.Illumina'!E:E = B880) * ('4.Illumina'!R:R = "Y"), '4.Illumina'!D:D, "")),
        IF(
            COUNTIFS('4.Illumina'!E:E, B880, '4.Illumina'!Q:Q, "Y") &gt; 0,
            _xlfn.TEXTJOIN(", ", TRUE, IF(('4.Illumina'!E:E = B880) * ('4.Illumina'!Q:Q = "Y"), '4.Illumina'!D:D, "")),
            "Awaiting Status"
        )
    )
)</f>
        <v>Sequenced</v>
      </c>
      <c r="J880" s="56" t="str" cm="1">
        <f t="array" aca="1" ref="J880" ca="1">IF(
    I880="N",
    "",
    IF(
        COUNTIFS('4.PacBio'!E:E, B880, '4.PacBio'!W:W, "Y") &gt; 0,
        _xlfn.TEXTJOIN(", ", TRUE, IF(('4.PacBio'!E:E = B880) * ('4.PacBio'!W:W = "Y"), '4.PacBio'!D:D, "")),
        IF(
            COUNTIFS('4.PacBio'!E:E, B880, '4.PacBio'!V:V, "Y") &gt; 0,
            _xlfn.TEXTJOIN(", ", TRUE, IF(('4.PacBio'!E:E = B880) * ('4.PacBio'!V:V = "Y"), '4.PacBio'!D:D, "")),
            "Awaiting Status"
        )
    )
)</f>
        <v>Awaiting Status</v>
      </c>
      <c r="L880" s="8" t="str" cm="1">
        <f t="array" aca="1" ref="L880" ca="1">IF(
    K880="N",
    "",
    IF(
        COUNTIFS('4.HiCLibrary'!E:E, B880, '4.HiCLibrary'!V:V, "Y") &gt; 0,
        _xlfn.TEXTJOIN(", ", TRUE, IF(('4.HiCLibrary'!E:E = B880) * ('4.HiCLibrary'!V:V = "Y"), '4.HiCLibrary'!D:D, "")),
        IF(
            COUNTIFS('4.HiCLibrary'!E:E, B880, '4.HiCLibrary'!U:U, "Y") &gt; 0,
            _xlfn.TEXTJOIN(", ", TRUE, IF(('4.HiCLibrary'!E:E = B880) * ('4.HiCLibrary'!U:U = "Y"), '4.HiCLibrary'!D:D, "")),
            "Awaiting Status"
        )
    )
)</f>
        <v>Awaiting Status</v>
      </c>
      <c r="M880" s="47"/>
      <c r="N880" s="56" t="str" cm="1">
        <f t="array" aca="1" ref="N880" ca="1">IF(
    M880="N",
    "",
    IF(
        COUNTIFS('4.ONT'!E:E, B880, '4.ONT'!Q:Q, "Y") &gt; 0,
        _xlfn.TEXTJOIN(", ", TRUE, IF(('4.ONT'!E:E = B880) * ('4.ONT'!Q:Q = "Y"), '4.ONT'!D:D, "")),
        IF(
            COUNTIFS('4.ONT'!E:E, B880, '4.ONT'!P:P, "Y") &gt; 0,
            _xlfn.TEXTJOIN(", ", TRUE, IF(('4.ONT'!E:E = B880) * ('4.ONT'!P:P = "Y"), '4.ONT'!D:D, "")),
            "Awaiting Status"
        )
    )
)</f>
        <v>Awaiting Status</v>
      </c>
      <c r="O880" s="60"/>
      <c r="P880" s="60" t="str" cm="1">
        <f t="array" aca="1" ref="P880" ca="1">IF(
    O880="N",
    "",
    IF(
        COUNTIFS('3.RNAExtractions'!E:E, B880, '3.RNAExtractions'!Z:Z, "Y") &gt; 0,
        _xlfn.TEXTJOIN(", ", TRUE, IF(('3.RNAExtractions'!E:E = B880) * ('3.RNAExtractions'!Z:Z = "Y"), '3.RNAExtractions'!D:D, "")),
        IF(
            COUNTIFS('3.RNAExtractions'!E:E, B880, '3.RNAExtractions'!Y:Y, "Y") &gt; 0,
            _xlfn.TEXTJOIN(", ", TRUE, IF(('3.RNAExtractions'!E:E = B880) * ('3.RNAExtractions'!Y:Y = "Y"), '3.RNAExtractions'!D:D, "")),
            "Awaiting Status"
        )
    )
)</f>
        <v>Awaiting Status</v>
      </c>
      <c r="Q880" s="60"/>
      <c r="R880" s="60" t="str" cm="1">
        <f t="array" aca="1" ref="R880" ca="1">IF(
    Q880="N",
    "",
    IF(
        COUNTIFS('4.RNAIllumina'!E:E, B880, '4.RNAIllumina'!Y:Y, "Y") &gt; 0,
        _xlfn.TEXTJOIN(", ", TRUE, IF(('4.RNAIllumina'!E:E = B880) * ('4.RNAIllumina'!Y:Y = "Y"), '4.RNAIllumina'!D:D, "")),
        IF(
            COUNTIFS('4.RNAIllumina'!E:E, B880, '4.RNAIllumina'!X:X, "Y") &gt; 0,
            _xlfn.TEXTJOIN(", ", TRUE, IF(('4.RNAIllumina'!E:E = B880) * ('4.RNAIllumina'!X:X = "Y"), '4.RNAIllumina'!D:D, "")),
            "Awaiting Status"
        )
    )
)</f>
        <v>Awaiting Status</v>
      </c>
      <c r="S880" s="282"/>
      <c r="T880" s="6">
        <f ca="1">VLOOKUP($B880,'1.MetaData'!$B:$H,2,FALSE)</f>
        <v>10</v>
      </c>
      <c r="U880" s="7" t="str">
        <f ca="1">VLOOKUP($B880,'1.MetaData'!$B:$H,3,FALSE)</f>
        <v>Seleniolycus sp</v>
      </c>
      <c r="V880" s="7" t="str">
        <f ca="1">VLOOKUP($B880,'1.MetaData'!$B:$H,4,FALSE)</f>
        <v>Genus of eelpouts</v>
      </c>
      <c r="W880" s="7" t="str">
        <f ca="1">VLOOKUP($B880,'1.MetaData'!$B:$H,5,FALSE)</f>
        <v>Glenn Moore, glenn.moore@museum.wa.gov.au, WA Museum</v>
      </c>
      <c r="X880" s="6" t="str">
        <f ca="1">VLOOKUP($B880,'1.MetaData'!$B:$H,6,FALSE)</f>
        <v>Georgia Nester, gnester@minderoo.org, Minderoo</v>
      </c>
    </row>
    <row r="881" spans="1:24" hidden="1" x14ac:dyDescent="0.25">
      <c r="A881" s="17">
        <v>880</v>
      </c>
      <c r="B881" s="3" t="str">
        <f t="shared" ca="1" si="17"/>
        <v>OG880</v>
      </c>
      <c r="C881" s="219" t="s">
        <v>111</v>
      </c>
      <c r="D881" s="4">
        <f ca="1">COUNTIF('2.Tissue'!C:C,B881)</f>
        <v>1</v>
      </c>
      <c r="E881" s="4">
        <f ca="1">COUNTIFS('3.DNAExtractions'!$E:$E,$B881,'3.DNAExtractions'!$D:$D,E$1)</f>
        <v>1</v>
      </c>
      <c r="F881" s="2" t="str" cm="1">
        <f t="array" aca="1" ref="F881" ca="1">IF(
    COUNTIFS('3.DNAExtractions'!E:E, B881, '3.DNAExtractions'!Y:Y, "Y") &gt; 0,
    _xlfn.TEXTJOIN(", ", TRUE, IF(('3.DNAExtractions'!E:E = B881) * ('3.DNAExtractions'!Y:Y = "Y"), '3.DNAExtractions'!D:D, "")),
    IF(
        COUNTIFS('3.DNAExtractions'!E:E, B881, '3.DNAExtractions'!X:X, "Y") &gt; 0,
        _xlfn.TEXTJOIN(", ", TRUE, IF(('3.DNAExtractions'!E:E = B881) * ('3.DNAExtractions'!X:X = "Y"), '3.DNAExtractions'!D:D, "")),
        "Awaiting Status"
    )
)</f>
        <v>Extracted</v>
      </c>
      <c r="G881" s="45"/>
      <c r="H881" s="8" t="str" cm="1">
        <f t="array" aca="1" ref="H881" ca="1">IF(
    G881="N",
    "",
    IF(
        COUNTIFS('4.Illumina'!E:E, B881, '4.Illumina'!R:R, "Y") &gt; 0,
        _xlfn.TEXTJOIN(", ", TRUE, IF(('4.Illumina'!E:E = B881) * ('4.Illumina'!R:R = "Y"), '4.Illumina'!D:D, "")),
        IF(
            COUNTIFS('4.Illumina'!E:E, B881, '4.Illumina'!Q:Q, "Y") &gt; 0,
            _xlfn.TEXTJOIN(", ", TRUE, IF(('4.Illumina'!E:E = B881) * ('4.Illumina'!Q:Q = "Y"), '4.Illumina'!D:D, "")),
            "Awaiting Status"
        )
    )
)</f>
        <v>Sequenced</v>
      </c>
      <c r="J881" s="56" t="str" cm="1">
        <f t="array" aca="1" ref="J881" ca="1">IF(
    I881="N",
    "",
    IF(
        COUNTIFS('4.PacBio'!E:E, B881, '4.PacBio'!W:W, "Y") &gt; 0,
        _xlfn.TEXTJOIN(", ", TRUE, IF(('4.PacBio'!E:E = B881) * ('4.PacBio'!W:W = "Y"), '4.PacBio'!D:D, "")),
        IF(
            COUNTIFS('4.PacBio'!E:E, B881, '4.PacBio'!V:V, "Y") &gt; 0,
            _xlfn.TEXTJOIN(", ", TRUE, IF(('4.PacBio'!E:E = B881) * ('4.PacBio'!V:V = "Y"), '4.PacBio'!D:D, "")),
            "Awaiting Status"
        )
    )
)</f>
        <v>Awaiting Status</v>
      </c>
      <c r="L881" s="8" t="str" cm="1">
        <f t="array" aca="1" ref="L881" ca="1">IF(
    K881="N",
    "",
    IF(
        COUNTIFS('4.HiCLibrary'!E:E, B881, '4.HiCLibrary'!V:V, "Y") &gt; 0,
        _xlfn.TEXTJOIN(", ", TRUE, IF(('4.HiCLibrary'!E:E = B881) * ('4.HiCLibrary'!V:V = "Y"), '4.HiCLibrary'!D:D, "")),
        IF(
            COUNTIFS('4.HiCLibrary'!E:E, B881, '4.HiCLibrary'!U:U, "Y") &gt; 0,
            _xlfn.TEXTJOIN(", ", TRUE, IF(('4.HiCLibrary'!E:E = B881) * ('4.HiCLibrary'!U:U = "Y"), '4.HiCLibrary'!D:D, "")),
            "Awaiting Status"
        )
    )
)</f>
        <v>Awaiting Status</v>
      </c>
      <c r="M881" s="47"/>
      <c r="N881" s="56" t="str" cm="1">
        <f t="array" aca="1" ref="N881" ca="1">IF(
    M881="N",
    "",
    IF(
        COUNTIFS('4.ONT'!E:E, B881, '4.ONT'!Q:Q, "Y") &gt; 0,
        _xlfn.TEXTJOIN(", ", TRUE, IF(('4.ONT'!E:E = B881) * ('4.ONT'!Q:Q = "Y"), '4.ONT'!D:D, "")),
        IF(
            COUNTIFS('4.ONT'!E:E, B881, '4.ONT'!P:P, "Y") &gt; 0,
            _xlfn.TEXTJOIN(", ", TRUE, IF(('4.ONT'!E:E = B881) * ('4.ONT'!P:P = "Y"), '4.ONT'!D:D, "")),
            "Awaiting Status"
        )
    )
)</f>
        <v>Awaiting Status</v>
      </c>
      <c r="O881" s="60"/>
      <c r="P881" s="60" t="str" cm="1">
        <f t="array" aca="1" ref="P881" ca="1">IF(
    O881="N",
    "",
    IF(
        COUNTIFS('3.RNAExtractions'!E:E, B881, '3.RNAExtractions'!Z:Z, "Y") &gt; 0,
        _xlfn.TEXTJOIN(", ", TRUE, IF(('3.RNAExtractions'!E:E = B881) * ('3.RNAExtractions'!Z:Z = "Y"), '3.RNAExtractions'!D:D, "")),
        IF(
            COUNTIFS('3.RNAExtractions'!E:E, B881, '3.RNAExtractions'!Y:Y, "Y") &gt; 0,
            _xlfn.TEXTJOIN(", ", TRUE, IF(('3.RNAExtractions'!E:E = B881) * ('3.RNAExtractions'!Y:Y = "Y"), '3.RNAExtractions'!D:D, "")),
            "Awaiting Status"
        )
    )
)</f>
        <v>Awaiting Status</v>
      </c>
      <c r="Q881" s="60"/>
      <c r="R881" s="60" t="str" cm="1">
        <f t="array" aca="1" ref="R881" ca="1">IF(
    Q881="N",
    "",
    IF(
        COUNTIFS('4.RNAIllumina'!E:E, B881, '4.RNAIllumina'!Y:Y, "Y") &gt; 0,
        _xlfn.TEXTJOIN(", ", TRUE, IF(('4.RNAIllumina'!E:E = B881) * ('4.RNAIllumina'!Y:Y = "Y"), '4.RNAIllumina'!D:D, "")),
        IF(
            COUNTIFS('4.RNAIllumina'!E:E, B881, '4.RNAIllumina'!X:X, "Y") &gt; 0,
            _xlfn.TEXTJOIN(", ", TRUE, IF(('4.RNAIllumina'!E:E = B881) * ('4.RNAIllumina'!X:X = "Y"), '4.RNAIllumina'!D:D, "")),
            "Awaiting Status"
        )
    )
)</f>
        <v>Awaiting Status</v>
      </c>
      <c r="S881" s="282"/>
      <c r="T881" s="6">
        <f ca="1">VLOOKUP($B881,'1.MetaData'!$B:$H,2,FALSE)</f>
        <v>11</v>
      </c>
      <c r="U881" s="7" t="str">
        <f ca="1">VLOOKUP($B881,'1.MetaData'!$B:$H,3,FALSE)</f>
        <v>Seleniolycus sp</v>
      </c>
      <c r="V881" s="7" t="str">
        <f ca="1">VLOOKUP($B881,'1.MetaData'!$B:$H,4,FALSE)</f>
        <v>Genus of eelpouts</v>
      </c>
      <c r="W881" s="7" t="str">
        <f ca="1">VLOOKUP($B881,'1.MetaData'!$B:$H,5,FALSE)</f>
        <v>Glenn Moore, glenn.moore@museum.wa.gov.au, WA Museum</v>
      </c>
      <c r="X881" s="6" t="str">
        <f ca="1">VLOOKUP($B881,'1.MetaData'!$B:$H,6,FALSE)</f>
        <v>Georgia Nester, gnester@minderoo.org, Minderoo</v>
      </c>
    </row>
    <row r="882" spans="1:24" hidden="1" x14ac:dyDescent="0.25">
      <c r="A882" s="17">
        <v>881</v>
      </c>
      <c r="B882" s="3" t="str">
        <f t="shared" ca="1" si="17"/>
        <v>OG881</v>
      </c>
      <c r="C882" s="219" t="s">
        <v>111</v>
      </c>
      <c r="D882" s="4">
        <f ca="1">COUNTIF('2.Tissue'!C:C,B882)</f>
        <v>1</v>
      </c>
      <c r="E882" s="4">
        <f ca="1">COUNTIFS('3.DNAExtractions'!$E:$E,$B882,'3.DNAExtractions'!$D:$D,E$1)</f>
        <v>1</v>
      </c>
      <c r="F882" s="2" t="str" cm="1">
        <f t="array" aca="1" ref="F882" ca="1">IF(
    COUNTIFS('3.DNAExtractions'!E:E, B882, '3.DNAExtractions'!Y:Y, "Y") &gt; 0,
    _xlfn.TEXTJOIN(", ", TRUE, IF(('3.DNAExtractions'!E:E = B882) * ('3.DNAExtractions'!Y:Y = "Y"), '3.DNAExtractions'!D:D, "")),
    IF(
        COUNTIFS('3.DNAExtractions'!E:E, B882, '3.DNAExtractions'!X:X, "Y") &gt; 0,
        _xlfn.TEXTJOIN(", ", TRUE, IF(('3.DNAExtractions'!E:E = B882) * ('3.DNAExtractions'!X:X = "Y"), '3.DNAExtractions'!D:D, "")),
        "Awaiting Status"
    )
)</f>
        <v>Extracted</v>
      </c>
      <c r="G882" s="45"/>
      <c r="H882" s="8" t="str" cm="1">
        <f t="array" aca="1" ref="H882" ca="1">IF(
    G882="N",
    "",
    IF(
        COUNTIFS('4.Illumina'!E:E, B882, '4.Illumina'!R:R, "Y") &gt; 0,
        _xlfn.TEXTJOIN(", ", TRUE, IF(('4.Illumina'!E:E = B882) * ('4.Illumina'!R:R = "Y"), '4.Illumina'!D:D, "")),
        IF(
            COUNTIFS('4.Illumina'!E:E, B882, '4.Illumina'!Q:Q, "Y") &gt; 0,
            _xlfn.TEXTJOIN(", ", TRUE, IF(('4.Illumina'!E:E = B882) * ('4.Illumina'!Q:Q = "Y"), '4.Illumina'!D:D, "")),
            "Awaiting Status"
        )
    )
)</f>
        <v>Sequenced</v>
      </c>
      <c r="J882" s="56" t="str" cm="1">
        <f t="array" aca="1" ref="J882" ca="1">IF(
    I882="N",
    "",
    IF(
        COUNTIFS('4.PacBio'!E:E, B882, '4.PacBio'!W:W, "Y") &gt; 0,
        _xlfn.TEXTJOIN(", ", TRUE, IF(('4.PacBio'!E:E = B882) * ('4.PacBio'!W:W = "Y"), '4.PacBio'!D:D, "")),
        IF(
            COUNTIFS('4.PacBio'!E:E, B882, '4.PacBio'!V:V, "Y") &gt; 0,
            _xlfn.TEXTJOIN(", ", TRUE, IF(('4.PacBio'!E:E = B882) * ('4.PacBio'!V:V = "Y"), '4.PacBio'!D:D, "")),
            "Awaiting Status"
        )
    )
)</f>
        <v>Awaiting Status</v>
      </c>
      <c r="L882" s="8" t="str" cm="1">
        <f t="array" aca="1" ref="L882" ca="1">IF(
    K882="N",
    "",
    IF(
        COUNTIFS('4.HiCLibrary'!E:E, B882, '4.HiCLibrary'!V:V, "Y") &gt; 0,
        _xlfn.TEXTJOIN(", ", TRUE, IF(('4.HiCLibrary'!E:E = B882) * ('4.HiCLibrary'!V:V = "Y"), '4.HiCLibrary'!D:D, "")),
        IF(
            COUNTIFS('4.HiCLibrary'!E:E, B882, '4.HiCLibrary'!U:U, "Y") &gt; 0,
            _xlfn.TEXTJOIN(", ", TRUE, IF(('4.HiCLibrary'!E:E = B882) * ('4.HiCLibrary'!U:U = "Y"), '4.HiCLibrary'!D:D, "")),
            "Awaiting Status"
        )
    )
)</f>
        <v>Awaiting Status</v>
      </c>
      <c r="M882" s="47"/>
      <c r="N882" s="56" t="str" cm="1">
        <f t="array" aca="1" ref="N882" ca="1">IF(
    M882="N",
    "",
    IF(
        COUNTIFS('4.ONT'!E:E, B882, '4.ONT'!Q:Q, "Y") &gt; 0,
        _xlfn.TEXTJOIN(", ", TRUE, IF(('4.ONT'!E:E = B882) * ('4.ONT'!Q:Q = "Y"), '4.ONT'!D:D, "")),
        IF(
            COUNTIFS('4.ONT'!E:E, B882, '4.ONT'!P:P, "Y") &gt; 0,
            _xlfn.TEXTJOIN(", ", TRUE, IF(('4.ONT'!E:E = B882) * ('4.ONT'!P:P = "Y"), '4.ONT'!D:D, "")),
            "Awaiting Status"
        )
    )
)</f>
        <v>Awaiting Status</v>
      </c>
      <c r="O882" s="60"/>
      <c r="P882" s="60" t="str" cm="1">
        <f t="array" aca="1" ref="P882" ca="1">IF(
    O882="N",
    "",
    IF(
        COUNTIFS('3.RNAExtractions'!E:E, B882, '3.RNAExtractions'!Z:Z, "Y") &gt; 0,
        _xlfn.TEXTJOIN(", ", TRUE, IF(('3.RNAExtractions'!E:E = B882) * ('3.RNAExtractions'!Z:Z = "Y"), '3.RNAExtractions'!D:D, "")),
        IF(
            COUNTIFS('3.RNAExtractions'!E:E, B882, '3.RNAExtractions'!Y:Y, "Y") &gt; 0,
            _xlfn.TEXTJOIN(", ", TRUE, IF(('3.RNAExtractions'!E:E = B882) * ('3.RNAExtractions'!Y:Y = "Y"), '3.RNAExtractions'!D:D, "")),
            "Awaiting Status"
        )
    )
)</f>
        <v>Awaiting Status</v>
      </c>
      <c r="Q882" s="60"/>
      <c r="R882" s="60" t="str" cm="1">
        <f t="array" aca="1" ref="R882" ca="1">IF(
    Q882="N",
    "",
    IF(
        COUNTIFS('4.RNAIllumina'!E:E, B882, '4.RNAIllumina'!Y:Y, "Y") &gt; 0,
        _xlfn.TEXTJOIN(", ", TRUE, IF(('4.RNAIllumina'!E:E = B882) * ('4.RNAIllumina'!Y:Y = "Y"), '4.RNAIllumina'!D:D, "")),
        IF(
            COUNTIFS('4.RNAIllumina'!E:E, B882, '4.RNAIllumina'!X:X, "Y") &gt; 0,
            _xlfn.TEXTJOIN(", ", TRUE, IF(('4.RNAIllumina'!E:E = B882) * ('4.RNAIllumina'!X:X = "Y"), '4.RNAIllumina'!D:D, "")),
            "Awaiting Status"
        )
    )
)</f>
        <v>Awaiting Status</v>
      </c>
      <c r="S882" s="282"/>
      <c r="T882" s="6">
        <f ca="1">VLOOKUP($B882,'1.MetaData'!$B:$H,2,FALSE)</f>
        <v>12</v>
      </c>
      <c r="U882" s="7" t="str">
        <f ca="1">VLOOKUP($B882,'1.MetaData'!$B:$H,3,FALSE)</f>
        <v>Ipnops agassizzi</v>
      </c>
      <c r="V882" s="7" t="str">
        <f ca="1">VLOOKUP($B882,'1.MetaData'!$B:$H,4,FALSE)</f>
        <v>Grideye spiderfish</v>
      </c>
      <c r="W882" s="7" t="str">
        <f ca="1">VLOOKUP($B882,'1.MetaData'!$B:$H,5,FALSE)</f>
        <v>Glenn Moore, glenn.moore@museum.wa.gov.au, WA Museum</v>
      </c>
      <c r="X882" s="6" t="str">
        <f ca="1">VLOOKUP($B882,'1.MetaData'!$B:$H,6,FALSE)</f>
        <v>Georgia Nester, gnester@minderoo.org, Minderoo</v>
      </c>
    </row>
    <row r="883" spans="1:24" hidden="1" x14ac:dyDescent="0.25">
      <c r="A883" s="17">
        <v>882</v>
      </c>
      <c r="B883" s="3" t="str">
        <f t="shared" ca="1" si="17"/>
        <v>OG882</v>
      </c>
      <c r="C883" s="219" t="s">
        <v>111</v>
      </c>
      <c r="D883" s="4">
        <f ca="1">COUNTIF('2.Tissue'!C:C,B883)</f>
        <v>1</v>
      </c>
      <c r="E883" s="4">
        <f ca="1">COUNTIFS('3.DNAExtractions'!$E:$E,$B883,'3.DNAExtractions'!$D:$D,E$1)</f>
        <v>1</v>
      </c>
      <c r="F883" s="2" t="str" cm="1">
        <f t="array" aca="1" ref="F883" ca="1">IF(
    COUNTIFS('3.DNAExtractions'!E:E, B883, '3.DNAExtractions'!Y:Y, "Y") &gt; 0,
    _xlfn.TEXTJOIN(", ", TRUE, IF(('3.DNAExtractions'!E:E = B883) * ('3.DNAExtractions'!Y:Y = "Y"), '3.DNAExtractions'!D:D, "")),
    IF(
        COUNTIFS('3.DNAExtractions'!E:E, B883, '3.DNAExtractions'!X:X, "Y") &gt; 0,
        _xlfn.TEXTJOIN(", ", TRUE, IF(('3.DNAExtractions'!E:E = B883) * ('3.DNAExtractions'!X:X = "Y"), '3.DNAExtractions'!D:D, "")),
        "Awaiting Status"
    )
)</f>
        <v>Extracted</v>
      </c>
      <c r="G883" s="45"/>
      <c r="H883" s="8" t="str" cm="1">
        <f t="array" aca="1" ref="H883" ca="1">IF(
    G883="N",
    "",
    IF(
        COUNTIFS('4.Illumina'!E:E, B883, '4.Illumina'!R:R, "Y") &gt; 0,
        _xlfn.TEXTJOIN(", ", TRUE, IF(('4.Illumina'!E:E = B883) * ('4.Illumina'!R:R = "Y"), '4.Illumina'!D:D, "")),
        IF(
            COUNTIFS('4.Illumina'!E:E, B883, '4.Illumina'!Q:Q, "Y") &gt; 0,
            _xlfn.TEXTJOIN(", ", TRUE, IF(('4.Illumina'!E:E = B883) * ('4.Illumina'!Q:Q = "Y"), '4.Illumina'!D:D, "")),
            "Awaiting Status"
        )
    )
)</f>
        <v>Sequenced</v>
      </c>
      <c r="J883" s="56" t="str" cm="1">
        <f t="array" aca="1" ref="J883" ca="1">IF(
    I883="N",
    "",
    IF(
        COUNTIFS('4.PacBio'!E:E, B883, '4.PacBio'!W:W, "Y") &gt; 0,
        _xlfn.TEXTJOIN(", ", TRUE, IF(('4.PacBio'!E:E = B883) * ('4.PacBio'!W:W = "Y"), '4.PacBio'!D:D, "")),
        IF(
            COUNTIFS('4.PacBio'!E:E, B883, '4.PacBio'!V:V, "Y") &gt; 0,
            _xlfn.TEXTJOIN(", ", TRUE, IF(('4.PacBio'!E:E = B883) * ('4.PacBio'!V:V = "Y"), '4.PacBio'!D:D, "")),
            "Awaiting Status"
        )
    )
)</f>
        <v>Awaiting Status</v>
      </c>
      <c r="L883" s="8" t="str" cm="1">
        <f t="array" aca="1" ref="L883" ca="1">IF(
    K883="N",
    "",
    IF(
        COUNTIFS('4.HiCLibrary'!E:E, B883, '4.HiCLibrary'!V:V, "Y") &gt; 0,
        _xlfn.TEXTJOIN(", ", TRUE, IF(('4.HiCLibrary'!E:E = B883) * ('4.HiCLibrary'!V:V = "Y"), '4.HiCLibrary'!D:D, "")),
        IF(
            COUNTIFS('4.HiCLibrary'!E:E, B883, '4.HiCLibrary'!U:U, "Y") &gt; 0,
            _xlfn.TEXTJOIN(", ", TRUE, IF(('4.HiCLibrary'!E:E = B883) * ('4.HiCLibrary'!U:U = "Y"), '4.HiCLibrary'!D:D, "")),
            "Awaiting Status"
        )
    )
)</f>
        <v>Awaiting Status</v>
      </c>
      <c r="M883" s="47"/>
      <c r="N883" s="56" t="str" cm="1">
        <f t="array" aca="1" ref="N883" ca="1">IF(
    M883="N",
    "",
    IF(
        COUNTIFS('4.ONT'!E:E, B883, '4.ONT'!Q:Q, "Y") &gt; 0,
        _xlfn.TEXTJOIN(", ", TRUE, IF(('4.ONT'!E:E = B883) * ('4.ONT'!Q:Q = "Y"), '4.ONT'!D:D, "")),
        IF(
            COUNTIFS('4.ONT'!E:E, B883, '4.ONT'!P:P, "Y") &gt; 0,
            _xlfn.TEXTJOIN(", ", TRUE, IF(('4.ONT'!E:E = B883) * ('4.ONT'!P:P = "Y"), '4.ONT'!D:D, "")),
            "Awaiting Status"
        )
    )
)</f>
        <v>Awaiting Status</v>
      </c>
      <c r="O883" s="60"/>
      <c r="P883" s="60" t="str" cm="1">
        <f t="array" aca="1" ref="P883" ca="1">IF(
    O883="N",
    "",
    IF(
        COUNTIFS('3.RNAExtractions'!E:E, B883, '3.RNAExtractions'!Z:Z, "Y") &gt; 0,
        _xlfn.TEXTJOIN(", ", TRUE, IF(('3.RNAExtractions'!E:E = B883) * ('3.RNAExtractions'!Z:Z = "Y"), '3.RNAExtractions'!D:D, "")),
        IF(
            COUNTIFS('3.RNAExtractions'!E:E, B883, '3.RNAExtractions'!Y:Y, "Y") &gt; 0,
            _xlfn.TEXTJOIN(", ", TRUE, IF(('3.RNAExtractions'!E:E = B883) * ('3.RNAExtractions'!Y:Y = "Y"), '3.RNAExtractions'!D:D, "")),
            "Awaiting Status"
        )
    )
)</f>
        <v>Awaiting Status</v>
      </c>
      <c r="Q883" s="60"/>
      <c r="R883" s="60" t="str" cm="1">
        <f t="array" aca="1" ref="R883" ca="1">IF(
    Q883="N",
    "",
    IF(
        COUNTIFS('4.RNAIllumina'!E:E, B883, '4.RNAIllumina'!Y:Y, "Y") &gt; 0,
        _xlfn.TEXTJOIN(", ", TRUE, IF(('4.RNAIllumina'!E:E = B883) * ('4.RNAIllumina'!Y:Y = "Y"), '4.RNAIllumina'!D:D, "")),
        IF(
            COUNTIFS('4.RNAIllumina'!E:E, B883, '4.RNAIllumina'!X:X, "Y") &gt; 0,
            _xlfn.TEXTJOIN(", ", TRUE, IF(('4.RNAIllumina'!E:E = B883) * ('4.RNAIllumina'!X:X = "Y"), '4.RNAIllumina'!D:D, "")),
            "Awaiting Status"
        )
    )
)</f>
        <v>Awaiting Status</v>
      </c>
      <c r="S883" s="282"/>
      <c r="T883" s="6">
        <f ca="1">VLOOKUP($B883,'1.MetaData'!$B:$H,2,FALSE)</f>
        <v>13</v>
      </c>
      <c r="U883" s="7" t="str">
        <f ca="1">VLOOKUP($B883,'1.MetaData'!$B:$H,3,FALSE)</f>
        <v>Bassozetus galatheae</v>
      </c>
      <c r="V883" s="7" t="str">
        <f ca="1">VLOOKUP($B883,'1.MetaData'!$B:$H,4,FALSE)</f>
        <v>Galathea assfish</v>
      </c>
      <c r="W883" s="7" t="str">
        <f ca="1">VLOOKUP($B883,'1.MetaData'!$B:$H,5,FALSE)</f>
        <v>Glenn Moore, glenn.moore@museum.wa.gov.au, WA Museum</v>
      </c>
      <c r="X883" s="6" t="str">
        <f ca="1">VLOOKUP($B883,'1.MetaData'!$B:$H,6,FALSE)</f>
        <v>Georgia Nester, gnester@minderoo.org, Minderoo</v>
      </c>
    </row>
    <row r="884" spans="1:24" hidden="1" x14ac:dyDescent="0.25">
      <c r="A884" s="17">
        <v>883</v>
      </c>
      <c r="B884" s="3" t="str">
        <f t="shared" ca="1" si="17"/>
        <v>OG883</v>
      </c>
      <c r="C884" s="219" t="s">
        <v>111</v>
      </c>
      <c r="D884" s="4">
        <f ca="1">COUNTIF('2.Tissue'!C:C,B884)</f>
        <v>1</v>
      </c>
      <c r="E884" s="4">
        <f ca="1">COUNTIFS('3.DNAExtractions'!$E:$E,$B884,'3.DNAExtractions'!$D:$D,E$1)</f>
        <v>1</v>
      </c>
      <c r="F884" s="2" t="str" cm="1">
        <f t="array" aca="1" ref="F884" ca="1">IF(
    COUNTIFS('3.DNAExtractions'!E:E, B884, '3.DNAExtractions'!Y:Y, "Y") &gt; 0,
    _xlfn.TEXTJOIN(", ", TRUE, IF(('3.DNAExtractions'!E:E = B884) * ('3.DNAExtractions'!Y:Y = "Y"), '3.DNAExtractions'!D:D, "")),
    IF(
        COUNTIFS('3.DNAExtractions'!E:E, B884, '3.DNAExtractions'!X:X, "Y") &gt; 0,
        _xlfn.TEXTJOIN(", ", TRUE, IF(('3.DNAExtractions'!E:E = B884) * ('3.DNAExtractions'!X:X = "Y"), '3.DNAExtractions'!D:D, "")),
        "Awaiting Status"
    )
)</f>
        <v>Extracted</v>
      </c>
      <c r="G884" s="45"/>
      <c r="H884" s="8" t="str" cm="1">
        <f t="array" aca="1" ref="H884" ca="1">IF(
    G884="N",
    "",
    IF(
        COUNTIFS('4.Illumina'!E:E, B884, '4.Illumina'!R:R, "Y") &gt; 0,
        _xlfn.TEXTJOIN(", ", TRUE, IF(('4.Illumina'!E:E = B884) * ('4.Illumina'!R:R = "Y"), '4.Illumina'!D:D, "")),
        IF(
            COUNTIFS('4.Illumina'!E:E, B884, '4.Illumina'!Q:Q, "Y") &gt; 0,
            _xlfn.TEXTJOIN(", ", TRUE, IF(('4.Illumina'!E:E = B884) * ('4.Illumina'!Q:Q = "Y"), '4.Illumina'!D:D, "")),
            "Awaiting Status"
        )
    )
)</f>
        <v>Sequenced</v>
      </c>
      <c r="J884" s="56" t="str" cm="1">
        <f t="array" aca="1" ref="J884" ca="1">IF(
    I884="N",
    "",
    IF(
        COUNTIFS('4.PacBio'!E:E, B884, '4.PacBio'!W:W, "Y") &gt; 0,
        _xlfn.TEXTJOIN(", ", TRUE, IF(('4.PacBio'!E:E = B884) * ('4.PacBio'!W:W = "Y"), '4.PacBio'!D:D, "")),
        IF(
            COUNTIFS('4.PacBio'!E:E, B884, '4.PacBio'!V:V, "Y") &gt; 0,
            _xlfn.TEXTJOIN(", ", TRUE, IF(('4.PacBio'!E:E = B884) * ('4.PacBio'!V:V = "Y"), '4.PacBio'!D:D, "")),
            "Awaiting Status"
        )
    )
)</f>
        <v>Awaiting Status</v>
      </c>
      <c r="L884" s="8" t="str" cm="1">
        <f t="array" aca="1" ref="L884" ca="1">IF(
    K884="N",
    "",
    IF(
        COUNTIFS('4.HiCLibrary'!E:E, B884, '4.HiCLibrary'!V:V, "Y") &gt; 0,
        _xlfn.TEXTJOIN(", ", TRUE, IF(('4.HiCLibrary'!E:E = B884) * ('4.HiCLibrary'!V:V = "Y"), '4.HiCLibrary'!D:D, "")),
        IF(
            COUNTIFS('4.HiCLibrary'!E:E, B884, '4.HiCLibrary'!U:U, "Y") &gt; 0,
            _xlfn.TEXTJOIN(", ", TRUE, IF(('4.HiCLibrary'!E:E = B884) * ('4.HiCLibrary'!U:U = "Y"), '4.HiCLibrary'!D:D, "")),
            "Awaiting Status"
        )
    )
)</f>
        <v>Awaiting Status</v>
      </c>
      <c r="M884" s="47"/>
      <c r="N884" s="56" t="str" cm="1">
        <f t="array" aca="1" ref="N884" ca="1">IF(
    M884="N",
    "",
    IF(
        COUNTIFS('4.ONT'!E:E, B884, '4.ONT'!Q:Q, "Y") &gt; 0,
        _xlfn.TEXTJOIN(", ", TRUE, IF(('4.ONT'!E:E = B884) * ('4.ONT'!Q:Q = "Y"), '4.ONT'!D:D, "")),
        IF(
            COUNTIFS('4.ONT'!E:E, B884, '4.ONT'!P:P, "Y") &gt; 0,
            _xlfn.TEXTJOIN(", ", TRUE, IF(('4.ONT'!E:E = B884) * ('4.ONT'!P:P = "Y"), '4.ONT'!D:D, "")),
            "Awaiting Status"
        )
    )
)</f>
        <v>Awaiting Status</v>
      </c>
      <c r="O884" s="60"/>
      <c r="P884" s="60" t="str" cm="1">
        <f t="array" aca="1" ref="P884" ca="1">IF(
    O884="N",
    "",
    IF(
        COUNTIFS('3.RNAExtractions'!E:E, B884, '3.RNAExtractions'!Z:Z, "Y") &gt; 0,
        _xlfn.TEXTJOIN(", ", TRUE, IF(('3.RNAExtractions'!E:E = B884) * ('3.RNAExtractions'!Z:Z = "Y"), '3.RNAExtractions'!D:D, "")),
        IF(
            COUNTIFS('3.RNAExtractions'!E:E, B884, '3.RNAExtractions'!Y:Y, "Y") &gt; 0,
            _xlfn.TEXTJOIN(", ", TRUE, IF(('3.RNAExtractions'!E:E = B884) * ('3.RNAExtractions'!Y:Y = "Y"), '3.RNAExtractions'!D:D, "")),
            "Awaiting Status"
        )
    )
)</f>
        <v>Awaiting Status</v>
      </c>
      <c r="Q884" s="60"/>
      <c r="R884" s="60" t="str" cm="1">
        <f t="array" aca="1" ref="R884" ca="1">IF(
    Q884="N",
    "",
    IF(
        COUNTIFS('4.RNAIllumina'!E:E, B884, '4.RNAIllumina'!Y:Y, "Y") &gt; 0,
        _xlfn.TEXTJOIN(", ", TRUE, IF(('4.RNAIllumina'!E:E = B884) * ('4.RNAIllumina'!Y:Y = "Y"), '4.RNAIllumina'!D:D, "")),
        IF(
            COUNTIFS('4.RNAIllumina'!E:E, B884, '4.RNAIllumina'!X:X, "Y") &gt; 0,
            _xlfn.TEXTJOIN(", ", TRUE, IF(('4.RNAIllumina'!E:E = B884) * ('4.RNAIllumina'!X:X = "Y"), '4.RNAIllumina'!D:D, "")),
            "Awaiting Status"
        )
    )
)</f>
        <v>Awaiting Status</v>
      </c>
      <c r="S884" s="282"/>
      <c r="T884" s="6">
        <f ca="1">VLOOKUP($B884,'1.MetaData'!$B:$H,2,FALSE)</f>
        <v>14</v>
      </c>
      <c r="U884" s="7" t="str">
        <f ca="1">VLOOKUP($B884,'1.MetaData'!$B:$H,3,FALSE)</f>
        <v>Exocoetus volitans</v>
      </c>
      <c r="V884" s="7" t="str">
        <f ca="1">VLOOKUP($B884,'1.MetaData'!$B:$H,4,FALSE)</f>
        <v>blue flyingfish</v>
      </c>
      <c r="W884" s="7" t="str">
        <f ca="1">VLOOKUP($B884,'1.MetaData'!$B:$H,5,FALSE)</f>
        <v>Glenn Moore, glenn.moore@museum.wa.gov.au, WA Museum</v>
      </c>
      <c r="X884" s="6" t="str">
        <f ca="1">VLOOKUP($B884,'1.MetaData'!$B:$H,6,FALSE)</f>
        <v>Georgia Nester, gnester@minderoo.org, Minderoo</v>
      </c>
    </row>
    <row r="885" spans="1:24" hidden="1" x14ac:dyDescent="0.25">
      <c r="A885" s="17">
        <v>884</v>
      </c>
      <c r="B885" s="3" t="str">
        <f t="shared" ca="1" si="17"/>
        <v>OG884</v>
      </c>
      <c r="C885" s="219" t="s">
        <v>111</v>
      </c>
      <c r="D885" s="4">
        <f ca="1">COUNTIF('2.Tissue'!C:C,B885)</f>
        <v>1</v>
      </c>
      <c r="E885" s="4">
        <f ca="1">COUNTIFS('3.DNAExtractions'!$E:$E,$B885,'3.DNAExtractions'!$D:$D,E$1)</f>
        <v>1</v>
      </c>
      <c r="F885" s="2" t="str" cm="1">
        <f t="array" aca="1" ref="F885" ca="1">IF(
    COUNTIFS('3.DNAExtractions'!E:E, B885, '3.DNAExtractions'!Y:Y, "Y") &gt; 0,
    _xlfn.TEXTJOIN(", ", TRUE, IF(('3.DNAExtractions'!E:E = B885) * ('3.DNAExtractions'!Y:Y = "Y"), '3.DNAExtractions'!D:D, "")),
    IF(
        COUNTIFS('3.DNAExtractions'!E:E, B885, '3.DNAExtractions'!X:X, "Y") &gt; 0,
        _xlfn.TEXTJOIN(", ", TRUE, IF(('3.DNAExtractions'!E:E = B885) * ('3.DNAExtractions'!X:X = "Y"), '3.DNAExtractions'!D:D, "")),
        "Awaiting Status"
    )
)</f>
        <v>Extracted</v>
      </c>
      <c r="G885" s="45"/>
      <c r="H885" s="8" t="str" cm="1">
        <f t="array" aca="1" ref="H885" ca="1">IF(
    G885="N",
    "",
    IF(
        COUNTIFS('4.Illumina'!E:E, B885, '4.Illumina'!R:R, "Y") &gt; 0,
        _xlfn.TEXTJOIN(", ", TRUE, IF(('4.Illumina'!E:E = B885) * ('4.Illumina'!R:R = "Y"), '4.Illumina'!D:D, "")),
        IF(
            COUNTIFS('4.Illumina'!E:E, B885, '4.Illumina'!Q:Q, "Y") &gt; 0,
            _xlfn.TEXTJOIN(", ", TRUE, IF(('4.Illumina'!E:E = B885) * ('4.Illumina'!Q:Q = "Y"), '4.Illumina'!D:D, "")),
            "Awaiting Status"
        )
    )
)</f>
        <v>Sequenced</v>
      </c>
      <c r="J885" s="56" t="str" cm="1">
        <f t="array" aca="1" ref="J885" ca="1">IF(
    I885="N",
    "",
    IF(
        COUNTIFS('4.PacBio'!E:E, B885, '4.PacBio'!W:W, "Y") &gt; 0,
        _xlfn.TEXTJOIN(", ", TRUE, IF(('4.PacBio'!E:E = B885) * ('4.PacBio'!W:W = "Y"), '4.PacBio'!D:D, "")),
        IF(
            COUNTIFS('4.PacBio'!E:E, B885, '4.PacBio'!V:V, "Y") &gt; 0,
            _xlfn.TEXTJOIN(", ", TRUE, IF(('4.PacBio'!E:E = B885) * ('4.PacBio'!V:V = "Y"), '4.PacBio'!D:D, "")),
            "Awaiting Status"
        )
    )
)</f>
        <v>Awaiting Status</v>
      </c>
      <c r="L885" s="8" t="str" cm="1">
        <f t="array" aca="1" ref="L885" ca="1">IF(
    K885="N",
    "",
    IF(
        COUNTIFS('4.HiCLibrary'!E:E, B885, '4.HiCLibrary'!V:V, "Y") &gt; 0,
        _xlfn.TEXTJOIN(", ", TRUE, IF(('4.HiCLibrary'!E:E = B885) * ('4.HiCLibrary'!V:V = "Y"), '4.HiCLibrary'!D:D, "")),
        IF(
            COUNTIFS('4.HiCLibrary'!E:E, B885, '4.HiCLibrary'!U:U, "Y") &gt; 0,
            _xlfn.TEXTJOIN(", ", TRUE, IF(('4.HiCLibrary'!E:E = B885) * ('4.HiCLibrary'!U:U = "Y"), '4.HiCLibrary'!D:D, "")),
            "Awaiting Status"
        )
    )
)</f>
        <v>Awaiting Status</v>
      </c>
      <c r="M885" s="47"/>
      <c r="N885" s="56" t="str" cm="1">
        <f t="array" aca="1" ref="N885" ca="1">IF(
    M885="N",
    "",
    IF(
        COUNTIFS('4.ONT'!E:E, B885, '4.ONT'!Q:Q, "Y") &gt; 0,
        _xlfn.TEXTJOIN(", ", TRUE, IF(('4.ONT'!E:E = B885) * ('4.ONT'!Q:Q = "Y"), '4.ONT'!D:D, "")),
        IF(
            COUNTIFS('4.ONT'!E:E, B885, '4.ONT'!P:P, "Y") &gt; 0,
            _xlfn.TEXTJOIN(", ", TRUE, IF(('4.ONT'!E:E = B885) * ('4.ONT'!P:P = "Y"), '4.ONT'!D:D, "")),
            "Awaiting Status"
        )
    )
)</f>
        <v>Awaiting Status</v>
      </c>
      <c r="O885" s="60"/>
      <c r="P885" s="60" t="str" cm="1">
        <f t="array" aca="1" ref="P885" ca="1">IF(
    O885="N",
    "",
    IF(
        COUNTIFS('3.RNAExtractions'!E:E, B885, '3.RNAExtractions'!Z:Z, "Y") &gt; 0,
        _xlfn.TEXTJOIN(", ", TRUE, IF(('3.RNAExtractions'!E:E = B885) * ('3.RNAExtractions'!Z:Z = "Y"), '3.RNAExtractions'!D:D, "")),
        IF(
            COUNTIFS('3.RNAExtractions'!E:E, B885, '3.RNAExtractions'!Y:Y, "Y") &gt; 0,
            _xlfn.TEXTJOIN(", ", TRUE, IF(('3.RNAExtractions'!E:E = B885) * ('3.RNAExtractions'!Y:Y = "Y"), '3.RNAExtractions'!D:D, "")),
            "Awaiting Status"
        )
    )
)</f>
        <v>Awaiting Status</v>
      </c>
      <c r="Q885" s="60"/>
      <c r="R885" s="60" t="str" cm="1">
        <f t="array" aca="1" ref="R885" ca="1">IF(
    Q885="N",
    "",
    IF(
        COUNTIFS('4.RNAIllumina'!E:E, B885, '4.RNAIllumina'!Y:Y, "Y") &gt; 0,
        _xlfn.TEXTJOIN(", ", TRUE, IF(('4.RNAIllumina'!E:E = B885) * ('4.RNAIllumina'!Y:Y = "Y"), '4.RNAIllumina'!D:D, "")),
        IF(
            COUNTIFS('4.RNAIllumina'!E:E, B885, '4.RNAIllumina'!X:X, "Y") &gt; 0,
            _xlfn.TEXTJOIN(", ", TRUE, IF(('4.RNAIllumina'!E:E = B885) * ('4.RNAIllumina'!X:X = "Y"), '4.RNAIllumina'!D:D, "")),
            "Awaiting Status"
        )
    )
)</f>
        <v>Awaiting Status</v>
      </c>
      <c r="S885" s="282"/>
      <c r="T885" s="6">
        <f ca="1">VLOOKUP($B885,'1.MetaData'!$B:$H,2,FALSE)</f>
        <v>15</v>
      </c>
      <c r="U885" s="7" t="str">
        <f ca="1">VLOOKUP($B885,'1.MetaData'!$B:$H,3,FALSE)</f>
        <v>Bathypterois sp</v>
      </c>
      <c r="V885" s="7" t="str">
        <f ca="1">VLOOKUP($B885,'1.MetaData'!$B:$H,4,FALSE)</f>
        <v>deepsea tripod fish</v>
      </c>
      <c r="W885" s="7" t="str">
        <f ca="1">VLOOKUP($B885,'1.MetaData'!$B:$H,5,FALSE)</f>
        <v>Glenn Moore, glenn.moore@museum.wa.gov.au, WA Museum</v>
      </c>
      <c r="X885" s="6" t="str">
        <f ca="1">VLOOKUP($B885,'1.MetaData'!$B:$H,6,FALSE)</f>
        <v>Georgia Nester, gnester@minderoo.org, Minderoo</v>
      </c>
    </row>
    <row r="886" spans="1:24" hidden="1" x14ac:dyDescent="0.25">
      <c r="A886" s="17">
        <v>885</v>
      </c>
      <c r="B886" s="3" t="str">
        <f t="shared" ca="1" si="17"/>
        <v>OG885</v>
      </c>
      <c r="C886" s="219" t="s">
        <v>111</v>
      </c>
      <c r="D886" s="4">
        <f ca="1">COUNTIF('2.Tissue'!C:C,B886)</f>
        <v>1</v>
      </c>
      <c r="E886" s="4">
        <f ca="1">COUNTIFS('3.DNAExtractions'!$E:$E,$B886,'3.DNAExtractions'!$D:$D,E$1)</f>
        <v>1</v>
      </c>
      <c r="F886" s="2" t="str" cm="1">
        <f t="array" aca="1" ref="F886" ca="1">IF(
    COUNTIFS('3.DNAExtractions'!E:E, B886, '3.DNAExtractions'!Y:Y, "Y") &gt; 0,
    _xlfn.TEXTJOIN(", ", TRUE, IF(('3.DNAExtractions'!E:E = B886) * ('3.DNAExtractions'!Y:Y = "Y"), '3.DNAExtractions'!D:D, "")),
    IF(
        COUNTIFS('3.DNAExtractions'!E:E, B886, '3.DNAExtractions'!X:X, "Y") &gt; 0,
        _xlfn.TEXTJOIN(", ", TRUE, IF(('3.DNAExtractions'!E:E = B886) * ('3.DNAExtractions'!X:X = "Y"), '3.DNAExtractions'!D:D, "")),
        "Awaiting Status"
    )
)</f>
        <v>Extracted</v>
      </c>
      <c r="G886" s="45"/>
      <c r="H886" s="8" t="str" cm="1">
        <f t="array" aca="1" ref="H886" ca="1">IF(
    G886="N",
    "",
    IF(
        COUNTIFS('4.Illumina'!E:E, B886, '4.Illumina'!R:R, "Y") &gt; 0,
        _xlfn.TEXTJOIN(", ", TRUE, IF(('4.Illumina'!E:E = B886) * ('4.Illumina'!R:R = "Y"), '4.Illumina'!D:D, "")),
        IF(
            COUNTIFS('4.Illumina'!E:E, B886, '4.Illumina'!Q:Q, "Y") &gt; 0,
            _xlfn.TEXTJOIN(", ", TRUE, IF(('4.Illumina'!E:E = B886) * ('4.Illumina'!Q:Q = "Y"), '4.Illumina'!D:D, "")),
            "Awaiting Status"
        )
    )
)</f>
        <v>Sequenced</v>
      </c>
      <c r="J886" s="56" t="str" cm="1">
        <f t="array" aca="1" ref="J886" ca="1">IF(
    I886="N",
    "",
    IF(
        COUNTIFS('4.PacBio'!E:E, B886, '4.PacBio'!W:W, "Y") &gt; 0,
        _xlfn.TEXTJOIN(", ", TRUE, IF(('4.PacBio'!E:E = B886) * ('4.PacBio'!W:W = "Y"), '4.PacBio'!D:D, "")),
        IF(
            COUNTIFS('4.PacBio'!E:E, B886, '4.PacBio'!V:V, "Y") &gt; 0,
            _xlfn.TEXTJOIN(", ", TRUE, IF(('4.PacBio'!E:E = B886) * ('4.PacBio'!V:V = "Y"), '4.PacBio'!D:D, "")),
            "Awaiting Status"
        )
    )
)</f>
        <v>Awaiting Status</v>
      </c>
      <c r="L886" s="8" t="str" cm="1">
        <f t="array" aca="1" ref="L886" ca="1">IF(
    K886="N",
    "",
    IF(
        COUNTIFS('4.HiCLibrary'!E:E, B886, '4.HiCLibrary'!V:V, "Y") &gt; 0,
        _xlfn.TEXTJOIN(", ", TRUE, IF(('4.HiCLibrary'!E:E = B886) * ('4.HiCLibrary'!V:V = "Y"), '4.HiCLibrary'!D:D, "")),
        IF(
            COUNTIFS('4.HiCLibrary'!E:E, B886, '4.HiCLibrary'!U:U, "Y") &gt; 0,
            _xlfn.TEXTJOIN(", ", TRUE, IF(('4.HiCLibrary'!E:E = B886) * ('4.HiCLibrary'!U:U = "Y"), '4.HiCLibrary'!D:D, "")),
            "Awaiting Status"
        )
    )
)</f>
        <v>Awaiting Status</v>
      </c>
      <c r="M886" s="47"/>
      <c r="N886" s="56" t="str" cm="1">
        <f t="array" aca="1" ref="N886" ca="1">IF(
    M886="N",
    "",
    IF(
        COUNTIFS('4.ONT'!E:E, B886, '4.ONT'!Q:Q, "Y") &gt; 0,
        _xlfn.TEXTJOIN(", ", TRUE, IF(('4.ONT'!E:E = B886) * ('4.ONT'!Q:Q = "Y"), '4.ONT'!D:D, "")),
        IF(
            COUNTIFS('4.ONT'!E:E, B886, '4.ONT'!P:P, "Y") &gt; 0,
            _xlfn.TEXTJOIN(", ", TRUE, IF(('4.ONT'!E:E = B886) * ('4.ONT'!P:P = "Y"), '4.ONT'!D:D, "")),
            "Awaiting Status"
        )
    )
)</f>
        <v>Awaiting Status</v>
      </c>
      <c r="O886" s="60"/>
      <c r="P886" s="60" t="str" cm="1">
        <f t="array" aca="1" ref="P886" ca="1">IF(
    O886="N",
    "",
    IF(
        COUNTIFS('3.RNAExtractions'!E:E, B886, '3.RNAExtractions'!Z:Z, "Y") &gt; 0,
        _xlfn.TEXTJOIN(", ", TRUE, IF(('3.RNAExtractions'!E:E = B886) * ('3.RNAExtractions'!Z:Z = "Y"), '3.RNAExtractions'!D:D, "")),
        IF(
            COUNTIFS('3.RNAExtractions'!E:E, B886, '3.RNAExtractions'!Y:Y, "Y") &gt; 0,
            _xlfn.TEXTJOIN(", ", TRUE, IF(('3.RNAExtractions'!E:E = B886) * ('3.RNAExtractions'!Y:Y = "Y"), '3.RNAExtractions'!D:D, "")),
            "Awaiting Status"
        )
    )
)</f>
        <v>Awaiting Status</v>
      </c>
      <c r="Q886" s="60"/>
      <c r="R886" s="60" t="str" cm="1">
        <f t="array" aca="1" ref="R886" ca="1">IF(
    Q886="N",
    "",
    IF(
        COUNTIFS('4.RNAIllumina'!E:E, B886, '4.RNAIllumina'!Y:Y, "Y") &gt; 0,
        _xlfn.TEXTJOIN(", ", TRUE, IF(('4.RNAIllumina'!E:E = B886) * ('4.RNAIllumina'!Y:Y = "Y"), '4.RNAIllumina'!D:D, "")),
        IF(
            COUNTIFS('4.RNAIllumina'!E:E, B886, '4.RNAIllumina'!X:X, "Y") &gt; 0,
            _xlfn.TEXTJOIN(", ", TRUE, IF(('4.RNAIllumina'!E:E = B886) * ('4.RNAIllumina'!X:X = "Y"), '4.RNAIllumina'!D:D, "")),
            "Awaiting Status"
        )
    )
)</f>
        <v>Awaiting Status</v>
      </c>
      <c r="S886" s="282"/>
      <c r="T886" s="6">
        <f ca="1">VLOOKUP($B886,'1.MetaData'!$B:$H,2,FALSE)</f>
        <v>16</v>
      </c>
      <c r="U886" s="7" t="str">
        <f ca="1">VLOOKUP($B886,'1.MetaData'!$B:$H,3,FALSE)</f>
        <v>Bassozetus galatheae</v>
      </c>
      <c r="V886" s="7" t="str">
        <f ca="1">VLOOKUP($B886,'1.MetaData'!$B:$H,4,FALSE)</f>
        <v>Galathea assfish</v>
      </c>
      <c r="W886" s="7" t="str">
        <f ca="1">VLOOKUP($B886,'1.MetaData'!$B:$H,5,FALSE)</f>
        <v>Glenn Moore, glenn.moore@museum.wa.gov.au, WA Museum</v>
      </c>
      <c r="X886" s="6" t="str">
        <f ca="1">VLOOKUP($B886,'1.MetaData'!$B:$H,6,FALSE)</f>
        <v>Georgia Nester, gnester@minderoo.org, Minderoo</v>
      </c>
    </row>
    <row r="887" spans="1:24" hidden="1" x14ac:dyDescent="0.25">
      <c r="A887" s="17">
        <v>886</v>
      </c>
      <c r="B887" s="3" t="str">
        <f t="shared" ca="1" si="17"/>
        <v>OG886</v>
      </c>
      <c r="C887" s="219" t="s">
        <v>111</v>
      </c>
      <c r="D887" s="4">
        <f ca="1">COUNTIF('2.Tissue'!C:C,B887)</f>
        <v>1</v>
      </c>
      <c r="E887" s="4">
        <f ca="1">COUNTIFS('3.DNAExtractions'!$E:$E,$B887,'3.DNAExtractions'!$D:$D,E$1)</f>
        <v>1</v>
      </c>
      <c r="F887" s="2" t="str" cm="1">
        <f t="array" aca="1" ref="F887" ca="1">IF(
    COUNTIFS('3.DNAExtractions'!E:E, B887, '3.DNAExtractions'!Y:Y, "Y") &gt; 0,
    _xlfn.TEXTJOIN(", ", TRUE, IF(('3.DNAExtractions'!E:E = B887) * ('3.DNAExtractions'!Y:Y = "Y"), '3.DNAExtractions'!D:D, "")),
    IF(
        COUNTIFS('3.DNAExtractions'!E:E, B887, '3.DNAExtractions'!X:X, "Y") &gt; 0,
        _xlfn.TEXTJOIN(", ", TRUE, IF(('3.DNAExtractions'!E:E = B887) * ('3.DNAExtractions'!X:X = "Y"), '3.DNAExtractions'!D:D, "")),
        "Awaiting Status"
    )
)</f>
        <v>Extracted</v>
      </c>
      <c r="G887" s="45"/>
      <c r="H887" s="8" t="str" cm="1">
        <f t="array" aca="1" ref="H887" ca="1">IF(
    G887="N",
    "",
    IF(
        COUNTIFS('4.Illumina'!E:E, B887, '4.Illumina'!R:R, "Y") &gt; 0,
        _xlfn.TEXTJOIN(", ", TRUE, IF(('4.Illumina'!E:E = B887) * ('4.Illumina'!R:R = "Y"), '4.Illumina'!D:D, "")),
        IF(
            COUNTIFS('4.Illumina'!E:E, B887, '4.Illumina'!Q:Q, "Y") &gt; 0,
            _xlfn.TEXTJOIN(", ", TRUE, IF(('4.Illumina'!E:E = B887) * ('4.Illumina'!Q:Q = "Y"), '4.Illumina'!D:D, "")),
            "Awaiting Status"
        )
    )
)</f>
        <v>Sequenced</v>
      </c>
      <c r="J887" s="56" t="str" cm="1">
        <f t="array" aca="1" ref="J887" ca="1">IF(
    I887="N",
    "",
    IF(
        COUNTIFS('4.PacBio'!E:E, B887, '4.PacBio'!W:W, "Y") &gt; 0,
        _xlfn.TEXTJOIN(", ", TRUE, IF(('4.PacBio'!E:E = B887) * ('4.PacBio'!W:W = "Y"), '4.PacBio'!D:D, "")),
        IF(
            COUNTIFS('4.PacBio'!E:E, B887, '4.PacBio'!V:V, "Y") &gt; 0,
            _xlfn.TEXTJOIN(", ", TRUE, IF(('4.PacBio'!E:E = B887) * ('4.PacBio'!V:V = "Y"), '4.PacBio'!D:D, "")),
            "Awaiting Status"
        )
    )
)</f>
        <v>Awaiting Status</v>
      </c>
      <c r="L887" s="8" t="str" cm="1">
        <f t="array" aca="1" ref="L887" ca="1">IF(
    K887="N",
    "",
    IF(
        COUNTIFS('4.HiCLibrary'!E:E, B887, '4.HiCLibrary'!V:V, "Y") &gt; 0,
        _xlfn.TEXTJOIN(", ", TRUE, IF(('4.HiCLibrary'!E:E = B887) * ('4.HiCLibrary'!V:V = "Y"), '4.HiCLibrary'!D:D, "")),
        IF(
            COUNTIFS('4.HiCLibrary'!E:E, B887, '4.HiCLibrary'!U:U, "Y") &gt; 0,
            _xlfn.TEXTJOIN(", ", TRUE, IF(('4.HiCLibrary'!E:E = B887) * ('4.HiCLibrary'!U:U = "Y"), '4.HiCLibrary'!D:D, "")),
            "Awaiting Status"
        )
    )
)</f>
        <v>Awaiting Status</v>
      </c>
      <c r="M887" s="47"/>
      <c r="N887" s="56" t="str" cm="1">
        <f t="array" aca="1" ref="N887" ca="1">IF(
    M887="N",
    "",
    IF(
        COUNTIFS('4.ONT'!E:E, B887, '4.ONT'!Q:Q, "Y") &gt; 0,
        _xlfn.TEXTJOIN(", ", TRUE, IF(('4.ONT'!E:E = B887) * ('4.ONT'!Q:Q = "Y"), '4.ONT'!D:D, "")),
        IF(
            COUNTIFS('4.ONT'!E:E, B887, '4.ONT'!P:P, "Y") &gt; 0,
            _xlfn.TEXTJOIN(", ", TRUE, IF(('4.ONT'!E:E = B887) * ('4.ONT'!P:P = "Y"), '4.ONT'!D:D, "")),
            "Awaiting Status"
        )
    )
)</f>
        <v>Awaiting Status</v>
      </c>
      <c r="O887" s="60"/>
      <c r="P887" s="60" t="str" cm="1">
        <f t="array" aca="1" ref="P887" ca="1">IF(
    O887="N",
    "",
    IF(
        COUNTIFS('3.RNAExtractions'!E:E, B887, '3.RNAExtractions'!Z:Z, "Y") &gt; 0,
        _xlfn.TEXTJOIN(", ", TRUE, IF(('3.RNAExtractions'!E:E = B887) * ('3.RNAExtractions'!Z:Z = "Y"), '3.RNAExtractions'!D:D, "")),
        IF(
            COUNTIFS('3.RNAExtractions'!E:E, B887, '3.RNAExtractions'!Y:Y, "Y") &gt; 0,
            _xlfn.TEXTJOIN(", ", TRUE, IF(('3.RNAExtractions'!E:E = B887) * ('3.RNAExtractions'!Y:Y = "Y"), '3.RNAExtractions'!D:D, "")),
            "Awaiting Status"
        )
    )
)</f>
        <v>Awaiting Status</v>
      </c>
      <c r="Q887" s="60"/>
      <c r="R887" s="60" t="str" cm="1">
        <f t="array" aca="1" ref="R887" ca="1">IF(
    Q887="N",
    "",
    IF(
        COUNTIFS('4.RNAIllumina'!E:E, B887, '4.RNAIllumina'!Y:Y, "Y") &gt; 0,
        _xlfn.TEXTJOIN(", ", TRUE, IF(('4.RNAIllumina'!E:E = B887) * ('4.RNAIllumina'!Y:Y = "Y"), '4.RNAIllumina'!D:D, "")),
        IF(
            COUNTIFS('4.RNAIllumina'!E:E, B887, '4.RNAIllumina'!X:X, "Y") &gt; 0,
            _xlfn.TEXTJOIN(", ", TRUE, IF(('4.RNAIllumina'!E:E = B887) * ('4.RNAIllumina'!X:X = "Y"), '4.RNAIllumina'!D:D, "")),
            "Awaiting Status"
        )
    )
)</f>
        <v>Awaiting Status</v>
      </c>
      <c r="S887" s="282"/>
      <c r="T887" s="6">
        <f ca="1">VLOOKUP($B887,'1.MetaData'!$B:$H,2,FALSE)</f>
        <v>17</v>
      </c>
      <c r="U887" s="7" t="str">
        <f ca="1">VLOOKUP($B887,'1.MetaData'!$B:$H,3,FALSE)</f>
        <v>Exocoetus volitans</v>
      </c>
      <c r="V887" s="7" t="str">
        <f ca="1">VLOOKUP($B887,'1.MetaData'!$B:$H,4,FALSE)</f>
        <v>blue flyingfish</v>
      </c>
      <c r="W887" s="7" t="str">
        <f ca="1">VLOOKUP($B887,'1.MetaData'!$B:$H,5,FALSE)</f>
        <v>Glenn Moore, glenn.moore@museum.wa.gov.au, WA Museum</v>
      </c>
      <c r="X887" s="6" t="str">
        <f ca="1">VLOOKUP($B887,'1.MetaData'!$B:$H,6,FALSE)</f>
        <v>Georgia Nester, gnester@minderoo.org, Minderoo</v>
      </c>
    </row>
    <row r="888" spans="1:24" hidden="1" x14ac:dyDescent="0.25">
      <c r="A888" s="17">
        <v>887</v>
      </c>
      <c r="B888" s="3" t="str">
        <f t="shared" ca="1" si="17"/>
        <v>OG887</v>
      </c>
      <c r="C888" s="219" t="s">
        <v>111</v>
      </c>
      <c r="D888" s="4">
        <f ca="1">COUNTIF('2.Tissue'!C:C,B888)</f>
        <v>1</v>
      </c>
      <c r="E888" s="4">
        <f ca="1">COUNTIFS('3.DNAExtractions'!$E:$E,$B888,'3.DNAExtractions'!$D:$D,E$1)</f>
        <v>1</v>
      </c>
      <c r="F888" s="2" t="str" cm="1">
        <f t="array" aca="1" ref="F888" ca="1">IF(
    COUNTIFS('3.DNAExtractions'!E:E, B888, '3.DNAExtractions'!Y:Y, "Y") &gt; 0,
    _xlfn.TEXTJOIN(", ", TRUE, IF(('3.DNAExtractions'!E:E = B888) * ('3.DNAExtractions'!Y:Y = "Y"), '3.DNAExtractions'!D:D, "")),
    IF(
        COUNTIFS('3.DNAExtractions'!E:E, B888, '3.DNAExtractions'!X:X, "Y") &gt; 0,
        _xlfn.TEXTJOIN(", ", TRUE, IF(('3.DNAExtractions'!E:E = B888) * ('3.DNAExtractions'!X:X = "Y"), '3.DNAExtractions'!D:D, "")),
        "Awaiting Status"
    )
)</f>
        <v>Extracted</v>
      </c>
      <c r="G888" s="45"/>
      <c r="H888" s="8" t="str" cm="1">
        <f t="array" aca="1" ref="H888" ca="1">IF(
    G888="N",
    "",
    IF(
        COUNTIFS('4.Illumina'!E:E, B888, '4.Illumina'!R:R, "Y") &gt; 0,
        _xlfn.TEXTJOIN(", ", TRUE, IF(('4.Illumina'!E:E = B888) * ('4.Illumina'!R:R = "Y"), '4.Illumina'!D:D, "")),
        IF(
            COUNTIFS('4.Illumina'!E:E, B888, '4.Illumina'!Q:Q, "Y") &gt; 0,
            _xlfn.TEXTJOIN(", ", TRUE, IF(('4.Illumina'!E:E = B888) * ('4.Illumina'!Q:Q = "Y"), '4.Illumina'!D:D, "")),
            "Awaiting Status"
        )
    )
)</f>
        <v>Sequenced</v>
      </c>
      <c r="J888" s="56" t="str" cm="1">
        <f t="array" aca="1" ref="J888" ca="1">IF(
    I888="N",
    "",
    IF(
        COUNTIFS('4.PacBio'!E:E, B888, '4.PacBio'!W:W, "Y") &gt; 0,
        _xlfn.TEXTJOIN(", ", TRUE, IF(('4.PacBio'!E:E = B888) * ('4.PacBio'!W:W = "Y"), '4.PacBio'!D:D, "")),
        IF(
            COUNTIFS('4.PacBio'!E:E, B888, '4.PacBio'!V:V, "Y") &gt; 0,
            _xlfn.TEXTJOIN(", ", TRUE, IF(('4.PacBio'!E:E = B888) * ('4.PacBio'!V:V = "Y"), '4.PacBio'!D:D, "")),
            "Awaiting Status"
        )
    )
)</f>
        <v>Awaiting Status</v>
      </c>
      <c r="L888" s="8" t="str" cm="1">
        <f t="array" aca="1" ref="L888" ca="1">IF(
    K888="N",
    "",
    IF(
        COUNTIFS('4.HiCLibrary'!E:E, B888, '4.HiCLibrary'!V:V, "Y") &gt; 0,
        _xlfn.TEXTJOIN(", ", TRUE, IF(('4.HiCLibrary'!E:E = B888) * ('4.HiCLibrary'!V:V = "Y"), '4.HiCLibrary'!D:D, "")),
        IF(
            COUNTIFS('4.HiCLibrary'!E:E, B888, '4.HiCLibrary'!U:U, "Y") &gt; 0,
            _xlfn.TEXTJOIN(", ", TRUE, IF(('4.HiCLibrary'!E:E = B888) * ('4.HiCLibrary'!U:U = "Y"), '4.HiCLibrary'!D:D, "")),
            "Awaiting Status"
        )
    )
)</f>
        <v>Awaiting Status</v>
      </c>
      <c r="M888" s="47"/>
      <c r="N888" s="56" t="str" cm="1">
        <f t="array" aca="1" ref="N888" ca="1">IF(
    M888="N",
    "",
    IF(
        COUNTIFS('4.ONT'!E:E, B888, '4.ONT'!Q:Q, "Y") &gt; 0,
        _xlfn.TEXTJOIN(", ", TRUE, IF(('4.ONT'!E:E = B888) * ('4.ONT'!Q:Q = "Y"), '4.ONT'!D:D, "")),
        IF(
            COUNTIFS('4.ONT'!E:E, B888, '4.ONT'!P:P, "Y") &gt; 0,
            _xlfn.TEXTJOIN(", ", TRUE, IF(('4.ONT'!E:E = B888) * ('4.ONT'!P:P = "Y"), '4.ONT'!D:D, "")),
            "Awaiting Status"
        )
    )
)</f>
        <v>Awaiting Status</v>
      </c>
      <c r="O888" s="60"/>
      <c r="P888" s="60" t="str" cm="1">
        <f t="array" aca="1" ref="P888" ca="1">IF(
    O888="N",
    "",
    IF(
        COUNTIFS('3.RNAExtractions'!E:E, B888, '3.RNAExtractions'!Z:Z, "Y") &gt; 0,
        _xlfn.TEXTJOIN(", ", TRUE, IF(('3.RNAExtractions'!E:E = B888) * ('3.RNAExtractions'!Z:Z = "Y"), '3.RNAExtractions'!D:D, "")),
        IF(
            COUNTIFS('3.RNAExtractions'!E:E, B888, '3.RNAExtractions'!Y:Y, "Y") &gt; 0,
            _xlfn.TEXTJOIN(", ", TRUE, IF(('3.RNAExtractions'!E:E = B888) * ('3.RNAExtractions'!Y:Y = "Y"), '3.RNAExtractions'!D:D, "")),
            "Awaiting Status"
        )
    )
)</f>
        <v>Awaiting Status</v>
      </c>
      <c r="Q888" s="60"/>
      <c r="R888" s="60" t="str" cm="1">
        <f t="array" aca="1" ref="R888" ca="1">IF(
    Q888="N",
    "",
    IF(
        COUNTIFS('4.RNAIllumina'!E:E, B888, '4.RNAIllumina'!Y:Y, "Y") &gt; 0,
        _xlfn.TEXTJOIN(", ", TRUE, IF(('4.RNAIllumina'!E:E = B888) * ('4.RNAIllumina'!Y:Y = "Y"), '4.RNAIllumina'!D:D, "")),
        IF(
            COUNTIFS('4.RNAIllumina'!E:E, B888, '4.RNAIllumina'!X:X, "Y") &gt; 0,
            _xlfn.TEXTJOIN(", ", TRUE, IF(('4.RNAIllumina'!E:E = B888) * ('4.RNAIllumina'!X:X = "Y"), '4.RNAIllumina'!D:D, "")),
            "Awaiting Status"
        )
    )
)</f>
        <v>Awaiting Status</v>
      </c>
      <c r="S888" s="282"/>
      <c r="T888" s="6">
        <f ca="1">VLOOKUP($B888,'1.MetaData'!$B:$H,2,FALSE)</f>
        <v>18</v>
      </c>
      <c r="U888" s="7" t="str">
        <f ca="1">VLOOKUP($B888,'1.MetaData'!$B:$H,3,FALSE)</f>
        <v>Typhlonus nasus</v>
      </c>
      <c r="V888" s="7" t="str">
        <f ca="1">VLOOKUP($B888,'1.MetaData'!$B:$H,4,FALSE)</f>
        <v>Faceless cusk</v>
      </c>
      <c r="W888" s="7" t="str">
        <f ca="1">VLOOKUP($B888,'1.MetaData'!$B:$H,5,FALSE)</f>
        <v>Glenn Moore, glenn.moore@museum.wa.gov.au, WA Museum</v>
      </c>
      <c r="X888" s="6" t="str">
        <f ca="1">VLOOKUP($B888,'1.MetaData'!$B:$H,6,FALSE)</f>
        <v>Georgia Nester, gnester@minderoo.org, Minderoo</v>
      </c>
    </row>
    <row r="889" spans="1:24" hidden="1" x14ac:dyDescent="0.25">
      <c r="A889" s="17">
        <v>888</v>
      </c>
      <c r="B889" s="3" t="str">
        <f t="shared" ca="1" si="17"/>
        <v>OG888</v>
      </c>
      <c r="C889" s="219" t="s">
        <v>111</v>
      </c>
      <c r="D889" s="4">
        <f ca="1">COUNTIF('2.Tissue'!C:C,B889)</f>
        <v>1</v>
      </c>
      <c r="E889" s="4">
        <f ca="1">COUNTIFS('3.DNAExtractions'!$E:$E,$B889,'3.DNAExtractions'!$D:$D,E$1)</f>
        <v>1</v>
      </c>
      <c r="F889" s="2" t="str" cm="1">
        <f t="array" aca="1" ref="F889" ca="1">IF(
    COUNTIFS('3.DNAExtractions'!E:E, B889, '3.DNAExtractions'!Y:Y, "Y") &gt; 0,
    _xlfn.TEXTJOIN(", ", TRUE, IF(('3.DNAExtractions'!E:E = B889) * ('3.DNAExtractions'!Y:Y = "Y"), '3.DNAExtractions'!D:D, "")),
    IF(
        COUNTIFS('3.DNAExtractions'!E:E, B889, '3.DNAExtractions'!X:X, "Y") &gt; 0,
        _xlfn.TEXTJOIN(", ", TRUE, IF(('3.DNAExtractions'!E:E = B889) * ('3.DNAExtractions'!X:X = "Y"), '3.DNAExtractions'!D:D, "")),
        "Awaiting Status"
    )
)</f>
        <v>Extracted</v>
      </c>
      <c r="G889" s="45"/>
      <c r="H889" s="8" t="str" cm="1">
        <f t="array" aca="1" ref="H889" ca="1">IF(
    G889="N",
    "",
    IF(
        COUNTIFS('4.Illumina'!E:E, B889, '4.Illumina'!R:R, "Y") &gt; 0,
        _xlfn.TEXTJOIN(", ", TRUE, IF(('4.Illumina'!E:E = B889) * ('4.Illumina'!R:R = "Y"), '4.Illumina'!D:D, "")),
        IF(
            COUNTIFS('4.Illumina'!E:E, B889, '4.Illumina'!Q:Q, "Y") &gt; 0,
            _xlfn.TEXTJOIN(", ", TRUE, IF(('4.Illumina'!E:E = B889) * ('4.Illumina'!Q:Q = "Y"), '4.Illumina'!D:D, "")),
            "Awaiting Status"
        )
    )
)</f>
        <v>Sequenced</v>
      </c>
      <c r="J889" s="56" t="str" cm="1">
        <f t="array" aca="1" ref="J889" ca="1">IF(
    I889="N",
    "",
    IF(
        COUNTIFS('4.PacBio'!E:E, B889, '4.PacBio'!W:W, "Y") &gt; 0,
        _xlfn.TEXTJOIN(", ", TRUE, IF(('4.PacBio'!E:E = B889) * ('4.PacBio'!W:W = "Y"), '4.PacBio'!D:D, "")),
        IF(
            COUNTIFS('4.PacBio'!E:E, B889, '4.PacBio'!V:V, "Y") &gt; 0,
            _xlfn.TEXTJOIN(", ", TRUE, IF(('4.PacBio'!E:E = B889) * ('4.PacBio'!V:V = "Y"), '4.PacBio'!D:D, "")),
            "Awaiting Status"
        )
    )
)</f>
        <v>Awaiting Status</v>
      </c>
      <c r="L889" s="8" t="str" cm="1">
        <f t="array" aca="1" ref="L889" ca="1">IF(
    K889="N",
    "",
    IF(
        COUNTIFS('4.HiCLibrary'!E:E, B889, '4.HiCLibrary'!V:V, "Y") &gt; 0,
        _xlfn.TEXTJOIN(", ", TRUE, IF(('4.HiCLibrary'!E:E = B889) * ('4.HiCLibrary'!V:V = "Y"), '4.HiCLibrary'!D:D, "")),
        IF(
            COUNTIFS('4.HiCLibrary'!E:E, B889, '4.HiCLibrary'!U:U, "Y") &gt; 0,
            _xlfn.TEXTJOIN(", ", TRUE, IF(('4.HiCLibrary'!E:E = B889) * ('4.HiCLibrary'!U:U = "Y"), '4.HiCLibrary'!D:D, "")),
            "Awaiting Status"
        )
    )
)</f>
        <v>Awaiting Status</v>
      </c>
      <c r="M889" s="47"/>
      <c r="N889" s="56" t="str" cm="1">
        <f t="array" aca="1" ref="N889" ca="1">IF(
    M889="N",
    "",
    IF(
        COUNTIFS('4.ONT'!E:E, B889, '4.ONT'!Q:Q, "Y") &gt; 0,
        _xlfn.TEXTJOIN(", ", TRUE, IF(('4.ONT'!E:E = B889) * ('4.ONT'!Q:Q = "Y"), '4.ONT'!D:D, "")),
        IF(
            COUNTIFS('4.ONT'!E:E, B889, '4.ONT'!P:P, "Y") &gt; 0,
            _xlfn.TEXTJOIN(", ", TRUE, IF(('4.ONT'!E:E = B889) * ('4.ONT'!P:P = "Y"), '4.ONT'!D:D, "")),
            "Awaiting Status"
        )
    )
)</f>
        <v>Awaiting Status</v>
      </c>
      <c r="O889" s="60"/>
      <c r="P889" s="60" t="str" cm="1">
        <f t="array" aca="1" ref="P889" ca="1">IF(
    O889="N",
    "",
    IF(
        COUNTIFS('3.RNAExtractions'!E:E, B889, '3.RNAExtractions'!Z:Z, "Y") &gt; 0,
        _xlfn.TEXTJOIN(", ", TRUE, IF(('3.RNAExtractions'!E:E = B889) * ('3.RNAExtractions'!Z:Z = "Y"), '3.RNAExtractions'!D:D, "")),
        IF(
            COUNTIFS('3.RNAExtractions'!E:E, B889, '3.RNAExtractions'!Y:Y, "Y") &gt; 0,
            _xlfn.TEXTJOIN(", ", TRUE, IF(('3.RNAExtractions'!E:E = B889) * ('3.RNAExtractions'!Y:Y = "Y"), '3.RNAExtractions'!D:D, "")),
            "Awaiting Status"
        )
    )
)</f>
        <v>Awaiting Status</v>
      </c>
      <c r="Q889" s="60"/>
      <c r="R889" s="60" t="str" cm="1">
        <f t="array" aca="1" ref="R889" ca="1">IF(
    Q889="N",
    "",
    IF(
        COUNTIFS('4.RNAIllumina'!E:E, B889, '4.RNAIllumina'!Y:Y, "Y") &gt; 0,
        _xlfn.TEXTJOIN(", ", TRUE, IF(('4.RNAIllumina'!E:E = B889) * ('4.RNAIllumina'!Y:Y = "Y"), '4.RNAIllumina'!D:D, "")),
        IF(
            COUNTIFS('4.RNAIllumina'!E:E, B889, '4.RNAIllumina'!X:X, "Y") &gt; 0,
            _xlfn.TEXTJOIN(", ", TRUE, IF(('4.RNAIllumina'!E:E = B889) * ('4.RNAIllumina'!X:X = "Y"), '4.RNAIllumina'!D:D, "")),
            "Awaiting Status"
        )
    )
)</f>
        <v>Awaiting Status</v>
      </c>
      <c r="S889" s="282"/>
      <c r="T889" s="6">
        <f ca="1">VLOOKUP($B889,'1.MetaData'!$B:$H,2,FALSE)</f>
        <v>20</v>
      </c>
      <c r="U889" s="7" t="str">
        <f ca="1">VLOOKUP($B889,'1.MetaData'!$B:$H,3,FALSE)</f>
        <v>Exocoetus volitans</v>
      </c>
      <c r="V889" s="7" t="str">
        <f ca="1">VLOOKUP($B889,'1.MetaData'!$B:$H,4,FALSE)</f>
        <v>blue flyingfish</v>
      </c>
      <c r="W889" s="7" t="str">
        <f ca="1">VLOOKUP($B889,'1.MetaData'!$B:$H,5,FALSE)</f>
        <v>Glenn Moore, glenn.moore@museum.wa.gov.au, WA Museum</v>
      </c>
      <c r="X889" s="6" t="str">
        <f ca="1">VLOOKUP($B889,'1.MetaData'!$B:$H,6,FALSE)</f>
        <v>Georgia Nester, gnester@minderoo.org, Minderoo</v>
      </c>
    </row>
    <row r="890" spans="1:24" hidden="1" x14ac:dyDescent="0.25">
      <c r="A890" s="17">
        <v>889</v>
      </c>
      <c r="B890" s="3" t="str">
        <f t="shared" ca="1" si="17"/>
        <v>OG889</v>
      </c>
      <c r="C890" s="219" t="s">
        <v>111</v>
      </c>
      <c r="D890" s="4">
        <f ca="1">COUNTIF('2.Tissue'!C:C,B890)</f>
        <v>1</v>
      </c>
      <c r="E890" s="4">
        <f ca="1">COUNTIFS('3.DNAExtractions'!$E:$E,$B890,'3.DNAExtractions'!$D:$D,E$1)</f>
        <v>1</v>
      </c>
      <c r="F890" s="2" t="str" cm="1">
        <f t="array" aca="1" ref="F890" ca="1">IF(
    COUNTIFS('3.DNAExtractions'!E:E, B890, '3.DNAExtractions'!Y:Y, "Y") &gt; 0,
    _xlfn.TEXTJOIN(", ", TRUE, IF(('3.DNAExtractions'!E:E = B890) * ('3.DNAExtractions'!Y:Y = "Y"), '3.DNAExtractions'!D:D, "")),
    IF(
        COUNTIFS('3.DNAExtractions'!E:E, B890, '3.DNAExtractions'!X:X, "Y") &gt; 0,
        _xlfn.TEXTJOIN(", ", TRUE, IF(('3.DNAExtractions'!E:E = B890) * ('3.DNAExtractions'!X:X = "Y"), '3.DNAExtractions'!D:D, "")),
        "Awaiting Status"
    )
)</f>
        <v>Extracted</v>
      </c>
      <c r="G890" s="45"/>
      <c r="H890" s="8" t="str" cm="1">
        <f t="array" aca="1" ref="H890" ca="1">IF(
    G890="N",
    "",
    IF(
        COUNTIFS('4.Illumina'!E:E, B890, '4.Illumina'!R:R, "Y") &gt; 0,
        _xlfn.TEXTJOIN(", ", TRUE, IF(('4.Illumina'!E:E = B890) * ('4.Illumina'!R:R = "Y"), '4.Illumina'!D:D, "")),
        IF(
            COUNTIFS('4.Illumina'!E:E, B890, '4.Illumina'!Q:Q, "Y") &gt; 0,
            _xlfn.TEXTJOIN(", ", TRUE, IF(('4.Illumina'!E:E = B890) * ('4.Illumina'!Q:Q = "Y"), '4.Illumina'!D:D, "")),
            "Awaiting Status"
        )
    )
)</f>
        <v>Sequenced</v>
      </c>
      <c r="J890" s="56" t="str" cm="1">
        <f t="array" aca="1" ref="J890" ca="1">IF(
    I890="N",
    "",
    IF(
        COUNTIFS('4.PacBio'!E:E, B890, '4.PacBio'!W:W, "Y") &gt; 0,
        _xlfn.TEXTJOIN(", ", TRUE, IF(('4.PacBio'!E:E = B890) * ('4.PacBio'!W:W = "Y"), '4.PacBio'!D:D, "")),
        IF(
            COUNTIFS('4.PacBio'!E:E, B890, '4.PacBio'!V:V, "Y") &gt; 0,
            _xlfn.TEXTJOIN(", ", TRUE, IF(('4.PacBio'!E:E = B890) * ('4.PacBio'!V:V = "Y"), '4.PacBio'!D:D, "")),
            "Awaiting Status"
        )
    )
)</f>
        <v>Awaiting Status</v>
      </c>
      <c r="L890" s="8" t="str" cm="1">
        <f t="array" aca="1" ref="L890" ca="1">IF(
    K890="N",
    "",
    IF(
        COUNTIFS('4.HiCLibrary'!E:E, B890, '4.HiCLibrary'!V:V, "Y") &gt; 0,
        _xlfn.TEXTJOIN(", ", TRUE, IF(('4.HiCLibrary'!E:E = B890) * ('4.HiCLibrary'!V:V = "Y"), '4.HiCLibrary'!D:D, "")),
        IF(
            COUNTIFS('4.HiCLibrary'!E:E, B890, '4.HiCLibrary'!U:U, "Y") &gt; 0,
            _xlfn.TEXTJOIN(", ", TRUE, IF(('4.HiCLibrary'!E:E = B890) * ('4.HiCLibrary'!U:U = "Y"), '4.HiCLibrary'!D:D, "")),
            "Awaiting Status"
        )
    )
)</f>
        <v>Awaiting Status</v>
      </c>
      <c r="M890" s="47"/>
      <c r="N890" s="56" t="str" cm="1">
        <f t="array" aca="1" ref="N890" ca="1">IF(
    M890="N",
    "",
    IF(
        COUNTIFS('4.ONT'!E:E, B890, '4.ONT'!Q:Q, "Y") &gt; 0,
        _xlfn.TEXTJOIN(", ", TRUE, IF(('4.ONT'!E:E = B890) * ('4.ONT'!Q:Q = "Y"), '4.ONT'!D:D, "")),
        IF(
            COUNTIFS('4.ONT'!E:E, B890, '4.ONT'!P:P, "Y") &gt; 0,
            _xlfn.TEXTJOIN(", ", TRUE, IF(('4.ONT'!E:E = B890) * ('4.ONT'!P:P = "Y"), '4.ONT'!D:D, "")),
            "Awaiting Status"
        )
    )
)</f>
        <v>Awaiting Status</v>
      </c>
      <c r="O890" s="60"/>
      <c r="P890" s="60" t="str" cm="1">
        <f t="array" aca="1" ref="P890" ca="1">IF(
    O890="N",
    "",
    IF(
        COUNTIFS('3.RNAExtractions'!E:E, B890, '3.RNAExtractions'!Z:Z, "Y") &gt; 0,
        _xlfn.TEXTJOIN(", ", TRUE, IF(('3.RNAExtractions'!E:E = B890) * ('3.RNAExtractions'!Z:Z = "Y"), '3.RNAExtractions'!D:D, "")),
        IF(
            COUNTIFS('3.RNAExtractions'!E:E, B890, '3.RNAExtractions'!Y:Y, "Y") &gt; 0,
            _xlfn.TEXTJOIN(", ", TRUE, IF(('3.RNAExtractions'!E:E = B890) * ('3.RNAExtractions'!Y:Y = "Y"), '3.RNAExtractions'!D:D, "")),
            "Awaiting Status"
        )
    )
)</f>
        <v>Awaiting Status</v>
      </c>
      <c r="Q890" s="60"/>
      <c r="R890" s="60" t="str" cm="1">
        <f t="array" aca="1" ref="R890" ca="1">IF(
    Q890="N",
    "",
    IF(
        COUNTIFS('4.RNAIllumina'!E:E, B890, '4.RNAIllumina'!Y:Y, "Y") &gt; 0,
        _xlfn.TEXTJOIN(", ", TRUE, IF(('4.RNAIllumina'!E:E = B890) * ('4.RNAIllumina'!Y:Y = "Y"), '4.RNAIllumina'!D:D, "")),
        IF(
            COUNTIFS('4.RNAIllumina'!E:E, B890, '4.RNAIllumina'!X:X, "Y") &gt; 0,
            _xlfn.TEXTJOIN(", ", TRUE, IF(('4.RNAIllumina'!E:E = B890) * ('4.RNAIllumina'!X:X = "Y"), '4.RNAIllumina'!D:D, "")),
            "Awaiting Status"
        )
    )
)</f>
        <v>Awaiting Status</v>
      </c>
      <c r="S890" s="282"/>
      <c r="T890" s="6">
        <f ca="1">VLOOKUP($B890,'1.MetaData'!$B:$H,2,FALSE)</f>
        <v>21</v>
      </c>
      <c r="U890" s="7" t="str">
        <f ca="1">VLOOKUP($B890,'1.MetaData'!$B:$H,3,FALSE)</f>
        <v>Bassozetus sp. 2</v>
      </c>
      <c r="V890" s="7" t="str">
        <f ca="1">VLOOKUP($B890,'1.MetaData'!$B:$H,4,FALSE)</f>
        <v xml:space="preserve">cusk-eel </v>
      </c>
      <c r="W890" s="7" t="str">
        <f ca="1">VLOOKUP($B890,'1.MetaData'!$B:$H,5,FALSE)</f>
        <v>Glenn Moore, glenn.moore@museum.wa.gov.au, WA Museum</v>
      </c>
      <c r="X890" s="6" t="str">
        <f ca="1">VLOOKUP($B890,'1.MetaData'!$B:$H,6,FALSE)</f>
        <v>Georgia Nester, gnester@minderoo.org, Minderoo</v>
      </c>
    </row>
    <row r="891" spans="1:24" hidden="1" x14ac:dyDescent="0.25">
      <c r="A891" s="17">
        <v>890</v>
      </c>
      <c r="B891" s="3" t="str">
        <f t="shared" ca="1" si="17"/>
        <v>OG890</v>
      </c>
      <c r="C891" s="219" t="s">
        <v>111</v>
      </c>
      <c r="D891" s="4">
        <f ca="1">COUNTIF('2.Tissue'!C:C,B891)</f>
        <v>1</v>
      </c>
      <c r="E891" s="4">
        <f ca="1">COUNTIFS('3.DNAExtractions'!$E:$E,$B891,'3.DNAExtractions'!$D:$D,E$1)</f>
        <v>1</v>
      </c>
      <c r="F891" s="2" t="str" cm="1">
        <f t="array" aca="1" ref="F891" ca="1">IF(
    COUNTIFS('3.DNAExtractions'!E:E, B891, '3.DNAExtractions'!Y:Y, "Y") &gt; 0,
    _xlfn.TEXTJOIN(", ", TRUE, IF(('3.DNAExtractions'!E:E = B891) * ('3.DNAExtractions'!Y:Y = "Y"), '3.DNAExtractions'!D:D, "")),
    IF(
        COUNTIFS('3.DNAExtractions'!E:E, B891, '3.DNAExtractions'!X:X, "Y") &gt; 0,
        _xlfn.TEXTJOIN(", ", TRUE, IF(('3.DNAExtractions'!E:E = B891) * ('3.DNAExtractions'!X:X = "Y"), '3.DNAExtractions'!D:D, "")),
        "Awaiting Status"
    )
)</f>
        <v>Extracted</v>
      </c>
      <c r="G891" s="45"/>
      <c r="H891" s="8" t="str" cm="1">
        <f t="array" aca="1" ref="H891" ca="1">IF(
    G891="N",
    "",
    IF(
        COUNTIFS('4.Illumina'!E:E, B891, '4.Illumina'!R:R, "Y") &gt; 0,
        _xlfn.TEXTJOIN(", ", TRUE, IF(('4.Illumina'!E:E = B891) * ('4.Illumina'!R:R = "Y"), '4.Illumina'!D:D, "")),
        IF(
            COUNTIFS('4.Illumina'!E:E, B891, '4.Illumina'!Q:Q, "Y") &gt; 0,
            _xlfn.TEXTJOIN(", ", TRUE, IF(('4.Illumina'!E:E = B891) * ('4.Illumina'!Q:Q = "Y"), '4.Illumina'!D:D, "")),
            "Awaiting Status"
        )
    )
)</f>
        <v>Sequenced</v>
      </c>
      <c r="J891" s="56" t="str" cm="1">
        <f t="array" aca="1" ref="J891" ca="1">IF(
    I891="N",
    "",
    IF(
        COUNTIFS('4.PacBio'!E:E, B891, '4.PacBio'!W:W, "Y") &gt; 0,
        _xlfn.TEXTJOIN(", ", TRUE, IF(('4.PacBio'!E:E = B891) * ('4.PacBio'!W:W = "Y"), '4.PacBio'!D:D, "")),
        IF(
            COUNTIFS('4.PacBio'!E:E, B891, '4.PacBio'!V:V, "Y") &gt; 0,
            _xlfn.TEXTJOIN(", ", TRUE, IF(('4.PacBio'!E:E = B891) * ('4.PacBio'!V:V = "Y"), '4.PacBio'!D:D, "")),
            "Awaiting Status"
        )
    )
)</f>
        <v>Awaiting Status</v>
      </c>
      <c r="L891" s="8" t="str" cm="1">
        <f t="array" aca="1" ref="L891" ca="1">IF(
    K891="N",
    "",
    IF(
        COUNTIFS('4.HiCLibrary'!E:E, B891, '4.HiCLibrary'!V:V, "Y") &gt; 0,
        _xlfn.TEXTJOIN(", ", TRUE, IF(('4.HiCLibrary'!E:E = B891) * ('4.HiCLibrary'!V:V = "Y"), '4.HiCLibrary'!D:D, "")),
        IF(
            COUNTIFS('4.HiCLibrary'!E:E, B891, '4.HiCLibrary'!U:U, "Y") &gt; 0,
            _xlfn.TEXTJOIN(", ", TRUE, IF(('4.HiCLibrary'!E:E = B891) * ('4.HiCLibrary'!U:U = "Y"), '4.HiCLibrary'!D:D, "")),
            "Awaiting Status"
        )
    )
)</f>
        <v>Awaiting Status</v>
      </c>
      <c r="M891" s="47"/>
      <c r="N891" s="56" t="str" cm="1">
        <f t="array" aca="1" ref="N891" ca="1">IF(
    M891="N",
    "",
    IF(
        COUNTIFS('4.ONT'!E:E, B891, '4.ONT'!Q:Q, "Y") &gt; 0,
        _xlfn.TEXTJOIN(", ", TRUE, IF(('4.ONT'!E:E = B891) * ('4.ONT'!Q:Q = "Y"), '4.ONT'!D:D, "")),
        IF(
            COUNTIFS('4.ONT'!E:E, B891, '4.ONT'!P:P, "Y") &gt; 0,
            _xlfn.TEXTJOIN(", ", TRUE, IF(('4.ONT'!E:E = B891) * ('4.ONT'!P:P = "Y"), '4.ONT'!D:D, "")),
            "Awaiting Status"
        )
    )
)</f>
        <v>Awaiting Status</v>
      </c>
      <c r="O891" s="60"/>
      <c r="P891" s="60" t="str" cm="1">
        <f t="array" aca="1" ref="P891" ca="1">IF(
    O891="N",
    "",
    IF(
        COUNTIFS('3.RNAExtractions'!E:E, B891, '3.RNAExtractions'!Z:Z, "Y") &gt; 0,
        _xlfn.TEXTJOIN(", ", TRUE, IF(('3.RNAExtractions'!E:E = B891) * ('3.RNAExtractions'!Z:Z = "Y"), '3.RNAExtractions'!D:D, "")),
        IF(
            COUNTIFS('3.RNAExtractions'!E:E, B891, '3.RNAExtractions'!Y:Y, "Y") &gt; 0,
            _xlfn.TEXTJOIN(", ", TRUE, IF(('3.RNAExtractions'!E:E = B891) * ('3.RNAExtractions'!Y:Y = "Y"), '3.RNAExtractions'!D:D, "")),
            "Awaiting Status"
        )
    )
)</f>
        <v>Awaiting Status</v>
      </c>
      <c r="Q891" s="60"/>
      <c r="R891" s="60" t="str" cm="1">
        <f t="array" aca="1" ref="R891" ca="1">IF(
    Q891="N",
    "",
    IF(
        COUNTIFS('4.RNAIllumina'!E:E, B891, '4.RNAIllumina'!Y:Y, "Y") &gt; 0,
        _xlfn.TEXTJOIN(", ", TRUE, IF(('4.RNAIllumina'!E:E = B891) * ('4.RNAIllumina'!Y:Y = "Y"), '4.RNAIllumina'!D:D, "")),
        IF(
            COUNTIFS('4.RNAIllumina'!E:E, B891, '4.RNAIllumina'!X:X, "Y") &gt; 0,
            _xlfn.TEXTJOIN(", ", TRUE, IF(('4.RNAIllumina'!E:E = B891) * ('4.RNAIllumina'!X:X = "Y"), '4.RNAIllumina'!D:D, "")),
            "Awaiting Status"
        )
    )
)</f>
        <v>Awaiting Status</v>
      </c>
      <c r="S891" s="282"/>
      <c r="T891" s="6">
        <f ca="1">VLOOKUP($B891,'1.MetaData'!$B:$H,2,FALSE)</f>
        <v>22</v>
      </c>
      <c r="U891" s="7" t="str">
        <f ca="1">VLOOKUP($B891,'1.MetaData'!$B:$H,3,FALSE)</f>
        <v>Penopus sp</v>
      </c>
      <c r="V891" s="7" t="str">
        <f ca="1">VLOOKUP($B891,'1.MetaData'!$B:$H,4,FALSE)</f>
        <v xml:space="preserve">cusk-eel </v>
      </c>
      <c r="W891" s="7" t="str">
        <f ca="1">VLOOKUP($B891,'1.MetaData'!$B:$H,5,FALSE)</f>
        <v>Glenn Moore, glenn.moore@museum.wa.gov.au, WA Museum</v>
      </c>
      <c r="X891" s="6" t="str">
        <f ca="1">VLOOKUP($B891,'1.MetaData'!$B:$H,6,FALSE)</f>
        <v>Georgia Nester, gnester@minderoo.org, Minderoo</v>
      </c>
    </row>
    <row r="892" spans="1:24" hidden="1" x14ac:dyDescent="0.25">
      <c r="A892" s="17">
        <v>891</v>
      </c>
      <c r="B892" s="3" t="str">
        <f t="shared" ca="1" si="17"/>
        <v>OG891</v>
      </c>
      <c r="C892" s="219" t="s">
        <v>111</v>
      </c>
      <c r="D892" s="4">
        <f ca="1">COUNTIF('2.Tissue'!C:C,B892)</f>
        <v>1</v>
      </c>
      <c r="E892" s="4">
        <f ca="1">COUNTIFS('3.DNAExtractions'!$E:$E,$B892,'3.DNAExtractions'!$D:$D,E$1)</f>
        <v>1</v>
      </c>
      <c r="F892" s="2" t="str" cm="1">
        <f t="array" aca="1" ref="F892" ca="1">IF(
    COUNTIFS('3.DNAExtractions'!E:E, B892, '3.DNAExtractions'!Y:Y, "Y") &gt; 0,
    _xlfn.TEXTJOIN(", ", TRUE, IF(('3.DNAExtractions'!E:E = B892) * ('3.DNAExtractions'!Y:Y = "Y"), '3.DNAExtractions'!D:D, "")),
    IF(
        COUNTIFS('3.DNAExtractions'!E:E, B892, '3.DNAExtractions'!X:X, "Y") &gt; 0,
        _xlfn.TEXTJOIN(", ", TRUE, IF(('3.DNAExtractions'!E:E = B892) * ('3.DNAExtractions'!X:X = "Y"), '3.DNAExtractions'!D:D, "")),
        "Awaiting Status"
    )
)</f>
        <v>Extracted</v>
      </c>
      <c r="G892" s="45"/>
      <c r="H892" s="8" t="str" cm="1">
        <f t="array" aca="1" ref="H892" ca="1">IF(
    G892="N",
    "",
    IF(
        COUNTIFS('4.Illumina'!E:E, B892, '4.Illumina'!R:R, "Y") &gt; 0,
        _xlfn.TEXTJOIN(", ", TRUE, IF(('4.Illumina'!E:E = B892) * ('4.Illumina'!R:R = "Y"), '4.Illumina'!D:D, "")),
        IF(
            COUNTIFS('4.Illumina'!E:E, B892, '4.Illumina'!Q:Q, "Y") &gt; 0,
            _xlfn.TEXTJOIN(", ", TRUE, IF(('4.Illumina'!E:E = B892) * ('4.Illumina'!Q:Q = "Y"), '4.Illumina'!D:D, "")),
            "Awaiting Status"
        )
    )
)</f>
        <v>Sequenced</v>
      </c>
      <c r="J892" s="56" t="str" cm="1">
        <f t="array" aca="1" ref="J892" ca="1">IF(
    I892="N",
    "",
    IF(
        COUNTIFS('4.PacBio'!E:E, B892, '4.PacBio'!W:W, "Y") &gt; 0,
        _xlfn.TEXTJOIN(", ", TRUE, IF(('4.PacBio'!E:E = B892) * ('4.PacBio'!W:W = "Y"), '4.PacBio'!D:D, "")),
        IF(
            COUNTIFS('4.PacBio'!E:E, B892, '4.PacBio'!V:V, "Y") &gt; 0,
            _xlfn.TEXTJOIN(", ", TRUE, IF(('4.PacBio'!E:E = B892) * ('4.PacBio'!V:V = "Y"), '4.PacBio'!D:D, "")),
            "Awaiting Status"
        )
    )
)</f>
        <v>Awaiting Status</v>
      </c>
      <c r="L892" s="8" t="str" cm="1">
        <f t="array" aca="1" ref="L892" ca="1">IF(
    K892="N",
    "",
    IF(
        COUNTIFS('4.HiCLibrary'!E:E, B892, '4.HiCLibrary'!V:V, "Y") &gt; 0,
        _xlfn.TEXTJOIN(", ", TRUE, IF(('4.HiCLibrary'!E:E = B892) * ('4.HiCLibrary'!V:V = "Y"), '4.HiCLibrary'!D:D, "")),
        IF(
            COUNTIFS('4.HiCLibrary'!E:E, B892, '4.HiCLibrary'!U:U, "Y") &gt; 0,
            _xlfn.TEXTJOIN(", ", TRUE, IF(('4.HiCLibrary'!E:E = B892) * ('4.HiCLibrary'!U:U = "Y"), '4.HiCLibrary'!D:D, "")),
            "Awaiting Status"
        )
    )
)</f>
        <v>Awaiting Status</v>
      </c>
      <c r="M892" s="47"/>
      <c r="N892" s="56" t="str" cm="1">
        <f t="array" aca="1" ref="N892" ca="1">IF(
    M892="N",
    "",
    IF(
        COUNTIFS('4.ONT'!E:E, B892, '4.ONT'!Q:Q, "Y") &gt; 0,
        _xlfn.TEXTJOIN(", ", TRUE, IF(('4.ONT'!E:E = B892) * ('4.ONT'!Q:Q = "Y"), '4.ONT'!D:D, "")),
        IF(
            COUNTIFS('4.ONT'!E:E, B892, '4.ONT'!P:P, "Y") &gt; 0,
            _xlfn.TEXTJOIN(", ", TRUE, IF(('4.ONT'!E:E = B892) * ('4.ONT'!P:P = "Y"), '4.ONT'!D:D, "")),
            "Awaiting Status"
        )
    )
)</f>
        <v>Awaiting Status</v>
      </c>
      <c r="O892" s="60"/>
      <c r="P892" s="60" t="str" cm="1">
        <f t="array" aca="1" ref="P892" ca="1">IF(
    O892="N",
    "",
    IF(
        COUNTIFS('3.RNAExtractions'!E:E, B892, '3.RNAExtractions'!Z:Z, "Y") &gt; 0,
        _xlfn.TEXTJOIN(", ", TRUE, IF(('3.RNAExtractions'!E:E = B892) * ('3.RNAExtractions'!Z:Z = "Y"), '3.RNAExtractions'!D:D, "")),
        IF(
            COUNTIFS('3.RNAExtractions'!E:E, B892, '3.RNAExtractions'!Y:Y, "Y") &gt; 0,
            _xlfn.TEXTJOIN(", ", TRUE, IF(('3.RNAExtractions'!E:E = B892) * ('3.RNAExtractions'!Y:Y = "Y"), '3.RNAExtractions'!D:D, "")),
            "Awaiting Status"
        )
    )
)</f>
        <v>Awaiting Status</v>
      </c>
      <c r="Q892" s="60"/>
      <c r="R892" s="60" t="str" cm="1">
        <f t="array" aca="1" ref="R892" ca="1">IF(
    Q892="N",
    "",
    IF(
        COUNTIFS('4.RNAIllumina'!E:E, B892, '4.RNAIllumina'!Y:Y, "Y") &gt; 0,
        _xlfn.TEXTJOIN(", ", TRUE, IF(('4.RNAIllumina'!E:E = B892) * ('4.RNAIllumina'!Y:Y = "Y"), '4.RNAIllumina'!D:D, "")),
        IF(
            COUNTIFS('4.RNAIllumina'!E:E, B892, '4.RNAIllumina'!X:X, "Y") &gt; 0,
            _xlfn.TEXTJOIN(", ", TRUE, IF(('4.RNAIllumina'!E:E = B892) * ('4.RNAIllumina'!X:X = "Y"), '4.RNAIllumina'!D:D, "")),
            "Awaiting Status"
        )
    )
)</f>
        <v>Awaiting Status</v>
      </c>
      <c r="S892" s="282"/>
      <c r="T892" s="6">
        <f ca="1">VLOOKUP($B892,'1.MetaData'!$B:$H,2,FALSE)</f>
        <v>23</v>
      </c>
      <c r="U892" s="7" t="str">
        <f ca="1">VLOOKUP($B892,'1.MetaData'!$B:$H,3,FALSE)</f>
        <v>Ophidiidae larvae</v>
      </c>
      <c r="V892" s="7" t="str">
        <f ca="1">VLOOKUP($B892,'1.MetaData'!$B:$H,4,FALSE)</f>
        <v>cusk-eel larvae</v>
      </c>
      <c r="W892" s="7" t="str">
        <f ca="1">VLOOKUP($B892,'1.MetaData'!$B:$H,5,FALSE)</f>
        <v>Glenn Moore, glenn.moore@museum.wa.gov.au, WA Museum</v>
      </c>
      <c r="X892" s="6" t="str">
        <f ca="1">VLOOKUP($B892,'1.MetaData'!$B:$H,6,FALSE)</f>
        <v>Georgia Nester, gnester@minderoo.org, Minderoo</v>
      </c>
    </row>
    <row r="893" spans="1:24" hidden="1" x14ac:dyDescent="0.25">
      <c r="A893" s="17">
        <v>892</v>
      </c>
      <c r="B893" s="3" t="str">
        <f t="shared" ca="1" si="17"/>
        <v>OG892</v>
      </c>
      <c r="C893" s="219" t="s">
        <v>111</v>
      </c>
      <c r="D893" s="4">
        <f ca="1">COUNTIF('2.Tissue'!C:C,B893)</f>
        <v>1</v>
      </c>
      <c r="E893" s="4">
        <f ca="1">COUNTIFS('3.DNAExtractions'!$E:$E,$B893,'3.DNAExtractions'!$D:$D,E$1)</f>
        <v>1</v>
      </c>
      <c r="F893" s="2" t="str" cm="1">
        <f t="array" aca="1" ref="F893" ca="1">IF(
    COUNTIFS('3.DNAExtractions'!E:E, B893, '3.DNAExtractions'!Y:Y, "Y") &gt; 0,
    _xlfn.TEXTJOIN(", ", TRUE, IF(('3.DNAExtractions'!E:E = B893) * ('3.DNAExtractions'!Y:Y = "Y"), '3.DNAExtractions'!D:D, "")),
    IF(
        COUNTIFS('3.DNAExtractions'!E:E, B893, '3.DNAExtractions'!X:X, "Y") &gt; 0,
        _xlfn.TEXTJOIN(", ", TRUE, IF(('3.DNAExtractions'!E:E = B893) * ('3.DNAExtractions'!X:X = "Y"), '3.DNAExtractions'!D:D, "")),
        "Awaiting Status"
    )
)</f>
        <v>Extracted</v>
      </c>
      <c r="G893" s="45"/>
      <c r="H893" s="8" t="str" cm="1">
        <f t="array" aca="1" ref="H893" ca="1">IF(
    G893="N",
    "",
    IF(
        COUNTIFS('4.Illumina'!E:E, B893, '4.Illumina'!R:R, "Y") &gt; 0,
        _xlfn.TEXTJOIN(", ", TRUE, IF(('4.Illumina'!E:E = B893) * ('4.Illumina'!R:R = "Y"), '4.Illumina'!D:D, "")),
        IF(
            COUNTIFS('4.Illumina'!E:E, B893, '4.Illumina'!Q:Q, "Y") &gt; 0,
            _xlfn.TEXTJOIN(", ", TRUE, IF(('4.Illumina'!E:E = B893) * ('4.Illumina'!Q:Q = "Y"), '4.Illumina'!D:D, "")),
            "Awaiting Status"
        )
    )
)</f>
        <v>Sequenced</v>
      </c>
      <c r="J893" s="56" t="str" cm="1">
        <f t="array" aca="1" ref="J893" ca="1">IF(
    I893="N",
    "",
    IF(
        COUNTIFS('4.PacBio'!E:E, B893, '4.PacBio'!W:W, "Y") &gt; 0,
        _xlfn.TEXTJOIN(", ", TRUE, IF(('4.PacBio'!E:E = B893) * ('4.PacBio'!W:W = "Y"), '4.PacBio'!D:D, "")),
        IF(
            COUNTIFS('4.PacBio'!E:E, B893, '4.PacBio'!V:V, "Y") &gt; 0,
            _xlfn.TEXTJOIN(", ", TRUE, IF(('4.PacBio'!E:E = B893) * ('4.PacBio'!V:V = "Y"), '4.PacBio'!D:D, "")),
            "Awaiting Status"
        )
    )
)</f>
        <v>Awaiting Status</v>
      </c>
      <c r="L893" s="8" t="str" cm="1">
        <f t="array" aca="1" ref="L893" ca="1">IF(
    K893="N",
    "",
    IF(
        COUNTIFS('4.HiCLibrary'!E:E, B893, '4.HiCLibrary'!V:V, "Y") &gt; 0,
        _xlfn.TEXTJOIN(", ", TRUE, IF(('4.HiCLibrary'!E:E = B893) * ('4.HiCLibrary'!V:V = "Y"), '4.HiCLibrary'!D:D, "")),
        IF(
            COUNTIFS('4.HiCLibrary'!E:E, B893, '4.HiCLibrary'!U:U, "Y") &gt; 0,
            _xlfn.TEXTJOIN(", ", TRUE, IF(('4.HiCLibrary'!E:E = B893) * ('4.HiCLibrary'!U:U = "Y"), '4.HiCLibrary'!D:D, "")),
            "Awaiting Status"
        )
    )
)</f>
        <v>Awaiting Status</v>
      </c>
      <c r="M893" s="47"/>
      <c r="N893" s="56" t="str" cm="1">
        <f t="array" aca="1" ref="N893" ca="1">IF(
    M893="N",
    "",
    IF(
        COUNTIFS('4.ONT'!E:E, B893, '4.ONT'!Q:Q, "Y") &gt; 0,
        _xlfn.TEXTJOIN(", ", TRUE, IF(('4.ONT'!E:E = B893) * ('4.ONT'!Q:Q = "Y"), '4.ONT'!D:D, "")),
        IF(
            COUNTIFS('4.ONT'!E:E, B893, '4.ONT'!P:P, "Y") &gt; 0,
            _xlfn.TEXTJOIN(", ", TRUE, IF(('4.ONT'!E:E = B893) * ('4.ONT'!P:P = "Y"), '4.ONT'!D:D, "")),
            "Awaiting Status"
        )
    )
)</f>
        <v>Awaiting Status</v>
      </c>
      <c r="O893" s="60"/>
      <c r="P893" s="60" t="str" cm="1">
        <f t="array" aca="1" ref="P893" ca="1">IF(
    O893="N",
    "",
    IF(
        COUNTIFS('3.RNAExtractions'!E:E, B893, '3.RNAExtractions'!Z:Z, "Y") &gt; 0,
        _xlfn.TEXTJOIN(", ", TRUE, IF(('3.RNAExtractions'!E:E = B893) * ('3.RNAExtractions'!Z:Z = "Y"), '3.RNAExtractions'!D:D, "")),
        IF(
            COUNTIFS('3.RNAExtractions'!E:E, B893, '3.RNAExtractions'!Y:Y, "Y") &gt; 0,
            _xlfn.TEXTJOIN(", ", TRUE, IF(('3.RNAExtractions'!E:E = B893) * ('3.RNAExtractions'!Y:Y = "Y"), '3.RNAExtractions'!D:D, "")),
            "Awaiting Status"
        )
    )
)</f>
        <v>Awaiting Status</v>
      </c>
      <c r="Q893" s="60"/>
      <c r="R893" s="60" t="str" cm="1">
        <f t="array" aca="1" ref="R893" ca="1">IF(
    Q893="N",
    "",
    IF(
        COUNTIFS('4.RNAIllumina'!E:E, B893, '4.RNAIllumina'!Y:Y, "Y") &gt; 0,
        _xlfn.TEXTJOIN(", ", TRUE, IF(('4.RNAIllumina'!E:E = B893) * ('4.RNAIllumina'!Y:Y = "Y"), '4.RNAIllumina'!D:D, "")),
        IF(
            COUNTIFS('4.RNAIllumina'!E:E, B893, '4.RNAIllumina'!X:X, "Y") &gt; 0,
            _xlfn.TEXTJOIN(", ", TRUE, IF(('4.RNAIllumina'!E:E = B893) * ('4.RNAIllumina'!X:X = "Y"), '4.RNAIllumina'!D:D, "")),
            "Awaiting Status"
        )
    )
)</f>
        <v>Awaiting Status</v>
      </c>
      <c r="S893" s="282"/>
      <c r="T893" s="6">
        <f ca="1">VLOOKUP($B893,'1.MetaData'!$B:$H,2,FALSE)</f>
        <v>24</v>
      </c>
      <c r="U893" s="7" t="str">
        <f ca="1">VLOOKUP($B893,'1.MetaData'!$B:$H,3,FALSE)</f>
        <v>Bassozetus sp. 3</v>
      </c>
      <c r="V893" s="7" t="str">
        <f ca="1">VLOOKUP($B893,'1.MetaData'!$B:$H,4,FALSE)</f>
        <v xml:space="preserve">cusk-eel </v>
      </c>
      <c r="W893" s="7" t="str">
        <f ca="1">VLOOKUP($B893,'1.MetaData'!$B:$H,5,FALSE)</f>
        <v>Glenn Moore, glenn.moore@museum.wa.gov.au, WA Museum</v>
      </c>
      <c r="X893" s="6" t="str">
        <f ca="1">VLOOKUP($B893,'1.MetaData'!$B:$H,6,FALSE)</f>
        <v>Georgia Nester, gnester@minderoo.org, Minderoo</v>
      </c>
    </row>
    <row r="894" spans="1:24" hidden="1" x14ac:dyDescent="0.25">
      <c r="A894" s="17">
        <v>893</v>
      </c>
      <c r="B894" s="3" t="str">
        <f t="shared" ca="1" si="17"/>
        <v>OG893</v>
      </c>
      <c r="C894" s="219" t="s">
        <v>111</v>
      </c>
      <c r="D894" s="4">
        <f ca="1">COUNTIF('2.Tissue'!C:C,B894)</f>
        <v>1</v>
      </c>
      <c r="E894" s="4">
        <f ca="1">COUNTIFS('3.DNAExtractions'!$E:$E,$B894,'3.DNAExtractions'!$D:$D,E$1)</f>
        <v>1</v>
      </c>
      <c r="F894" s="2" t="str" cm="1">
        <f t="array" aca="1" ref="F894" ca="1">IF(
    COUNTIFS('3.DNAExtractions'!E:E, B894, '3.DNAExtractions'!Y:Y, "Y") &gt; 0,
    _xlfn.TEXTJOIN(", ", TRUE, IF(('3.DNAExtractions'!E:E = B894) * ('3.DNAExtractions'!Y:Y = "Y"), '3.DNAExtractions'!D:D, "")),
    IF(
        COUNTIFS('3.DNAExtractions'!E:E, B894, '3.DNAExtractions'!X:X, "Y") &gt; 0,
        _xlfn.TEXTJOIN(", ", TRUE, IF(('3.DNAExtractions'!E:E = B894) * ('3.DNAExtractions'!X:X = "Y"), '3.DNAExtractions'!D:D, "")),
        "Awaiting Status"
    )
)</f>
        <v>Extracted</v>
      </c>
      <c r="G894" s="45"/>
      <c r="H894" s="8" t="str" cm="1">
        <f t="array" aca="1" ref="H894" ca="1">IF(
    G894="N",
    "",
    IF(
        COUNTIFS('4.Illumina'!E:E, B894, '4.Illumina'!R:R, "Y") &gt; 0,
        _xlfn.TEXTJOIN(", ", TRUE, IF(('4.Illumina'!E:E = B894) * ('4.Illumina'!R:R = "Y"), '4.Illumina'!D:D, "")),
        IF(
            COUNTIFS('4.Illumina'!E:E, B894, '4.Illumina'!Q:Q, "Y") &gt; 0,
            _xlfn.TEXTJOIN(", ", TRUE, IF(('4.Illumina'!E:E = B894) * ('4.Illumina'!Q:Q = "Y"), '4.Illumina'!D:D, "")),
            "Awaiting Status"
        )
    )
)</f>
        <v>QC - iSEQ</v>
      </c>
      <c r="J894" s="56" t="str" cm="1">
        <f t="array" aca="1" ref="J894" ca="1">IF(
    I894="N",
    "",
    IF(
        COUNTIFS('4.PacBio'!E:E, B894, '4.PacBio'!W:W, "Y") &gt; 0,
        _xlfn.TEXTJOIN(", ", TRUE, IF(('4.PacBio'!E:E = B894) * ('4.PacBio'!W:W = "Y"), '4.PacBio'!D:D, "")),
        IF(
            COUNTIFS('4.PacBio'!E:E, B894, '4.PacBio'!V:V, "Y") &gt; 0,
            _xlfn.TEXTJOIN(", ", TRUE, IF(('4.PacBio'!E:E = B894) * ('4.PacBio'!V:V = "Y"), '4.PacBio'!D:D, "")),
            "Awaiting Status"
        )
    )
)</f>
        <v>Awaiting Status</v>
      </c>
      <c r="L894" s="8" t="str" cm="1">
        <f t="array" aca="1" ref="L894" ca="1">IF(
    K894="N",
    "",
    IF(
        COUNTIFS('4.HiCLibrary'!E:E, B894, '4.HiCLibrary'!V:V, "Y") &gt; 0,
        _xlfn.TEXTJOIN(", ", TRUE, IF(('4.HiCLibrary'!E:E = B894) * ('4.HiCLibrary'!V:V = "Y"), '4.HiCLibrary'!D:D, "")),
        IF(
            COUNTIFS('4.HiCLibrary'!E:E, B894, '4.HiCLibrary'!U:U, "Y") &gt; 0,
            _xlfn.TEXTJOIN(", ", TRUE, IF(('4.HiCLibrary'!E:E = B894) * ('4.HiCLibrary'!U:U = "Y"), '4.HiCLibrary'!D:D, "")),
            "Awaiting Status"
        )
    )
)</f>
        <v>Awaiting Status</v>
      </c>
      <c r="M894" s="47"/>
      <c r="N894" s="56" t="str" cm="1">
        <f t="array" aca="1" ref="N894" ca="1">IF(
    M894="N",
    "",
    IF(
        COUNTIFS('4.ONT'!E:E, B894, '4.ONT'!Q:Q, "Y") &gt; 0,
        _xlfn.TEXTJOIN(", ", TRUE, IF(('4.ONT'!E:E = B894) * ('4.ONT'!Q:Q = "Y"), '4.ONT'!D:D, "")),
        IF(
            COUNTIFS('4.ONT'!E:E, B894, '4.ONT'!P:P, "Y") &gt; 0,
            _xlfn.TEXTJOIN(", ", TRUE, IF(('4.ONT'!E:E = B894) * ('4.ONT'!P:P = "Y"), '4.ONT'!D:D, "")),
            "Awaiting Status"
        )
    )
)</f>
        <v>Awaiting Status</v>
      </c>
      <c r="O894" s="60"/>
      <c r="P894" s="60" t="str" cm="1">
        <f t="array" aca="1" ref="P894" ca="1">IF(
    O894="N",
    "",
    IF(
        COUNTIFS('3.RNAExtractions'!E:E, B894, '3.RNAExtractions'!Z:Z, "Y") &gt; 0,
        _xlfn.TEXTJOIN(", ", TRUE, IF(('3.RNAExtractions'!E:E = B894) * ('3.RNAExtractions'!Z:Z = "Y"), '3.RNAExtractions'!D:D, "")),
        IF(
            COUNTIFS('3.RNAExtractions'!E:E, B894, '3.RNAExtractions'!Y:Y, "Y") &gt; 0,
            _xlfn.TEXTJOIN(", ", TRUE, IF(('3.RNAExtractions'!E:E = B894) * ('3.RNAExtractions'!Y:Y = "Y"), '3.RNAExtractions'!D:D, "")),
            "Awaiting Status"
        )
    )
)</f>
        <v>Awaiting Status</v>
      </c>
      <c r="Q894" s="60"/>
      <c r="R894" s="60" t="str" cm="1">
        <f t="array" aca="1" ref="R894" ca="1">IF(
    Q894="N",
    "",
    IF(
        COUNTIFS('4.RNAIllumina'!E:E, B894, '4.RNAIllumina'!Y:Y, "Y") &gt; 0,
        _xlfn.TEXTJOIN(", ", TRUE, IF(('4.RNAIllumina'!E:E = B894) * ('4.RNAIllumina'!Y:Y = "Y"), '4.RNAIllumina'!D:D, "")),
        IF(
            COUNTIFS('4.RNAIllumina'!E:E, B894, '4.RNAIllumina'!X:X, "Y") &gt; 0,
            _xlfn.TEXTJOIN(", ", TRUE, IF(('4.RNAIllumina'!E:E = B894) * ('4.RNAIllumina'!X:X = "Y"), '4.RNAIllumina'!D:D, "")),
            "Awaiting Status"
        )
    )
)</f>
        <v>Awaiting Status</v>
      </c>
      <c r="S894" s="282"/>
      <c r="T894" s="6">
        <f ca="1">VLOOKUP($B894,'1.MetaData'!$B:$H,2,FALSE)</f>
        <v>25</v>
      </c>
      <c r="U894" s="7" t="str">
        <f ca="1">VLOOKUP($B894,'1.MetaData'!$B:$H,3,FALSE)</f>
        <v>Leucicorus sp</v>
      </c>
      <c r="V894" s="7" t="str">
        <f ca="1">VLOOKUP($B894,'1.MetaData'!$B:$H,4,FALSE)</f>
        <v xml:space="preserve">cusk-eel </v>
      </c>
      <c r="W894" s="7" t="str">
        <f ca="1">VLOOKUP($B894,'1.MetaData'!$B:$H,5,FALSE)</f>
        <v>Glenn Moore, glenn.moore@museum.wa.gov.au, WA Museum</v>
      </c>
      <c r="X894" s="6" t="str">
        <f ca="1">VLOOKUP($B894,'1.MetaData'!$B:$H,6,FALSE)</f>
        <v>Georgia Nester, gnester@minderoo.org, Minderoo</v>
      </c>
    </row>
    <row r="895" spans="1:24" hidden="1" x14ac:dyDescent="0.25">
      <c r="A895" s="17">
        <v>894</v>
      </c>
      <c r="B895" s="3" t="str">
        <f t="shared" ca="1" si="17"/>
        <v>OG894</v>
      </c>
      <c r="C895" s="219" t="s">
        <v>111</v>
      </c>
      <c r="D895" s="4">
        <f ca="1">COUNTIF('2.Tissue'!C:C,B895)</f>
        <v>1</v>
      </c>
      <c r="E895" s="4">
        <f ca="1">COUNTIFS('3.DNAExtractions'!$E:$E,$B895,'3.DNAExtractions'!$D:$D,E$1)</f>
        <v>1</v>
      </c>
      <c r="F895" s="2" t="str" cm="1">
        <f t="array" aca="1" ref="F895" ca="1">IF(
    COUNTIFS('3.DNAExtractions'!E:E, B895, '3.DNAExtractions'!Y:Y, "Y") &gt; 0,
    _xlfn.TEXTJOIN(", ", TRUE, IF(('3.DNAExtractions'!E:E = B895) * ('3.DNAExtractions'!Y:Y = "Y"), '3.DNAExtractions'!D:D, "")),
    IF(
        COUNTIFS('3.DNAExtractions'!E:E, B895, '3.DNAExtractions'!X:X, "Y") &gt; 0,
        _xlfn.TEXTJOIN(", ", TRUE, IF(('3.DNAExtractions'!E:E = B895) * ('3.DNAExtractions'!X:X = "Y"), '3.DNAExtractions'!D:D, "")),
        "Awaiting Status"
    )
)</f>
        <v>Extracted</v>
      </c>
      <c r="G895" s="45"/>
      <c r="H895" s="8" t="str" cm="1">
        <f t="array" aca="1" ref="H895" ca="1">IF(
    G895="N",
    "",
    IF(
        COUNTIFS('4.Illumina'!E:E, B895, '4.Illumina'!R:R, "Y") &gt; 0,
        _xlfn.TEXTJOIN(", ", TRUE, IF(('4.Illumina'!E:E = B895) * ('4.Illumina'!R:R = "Y"), '4.Illumina'!D:D, "")),
        IF(
            COUNTIFS('4.Illumina'!E:E, B895, '4.Illumina'!Q:Q, "Y") &gt; 0,
            _xlfn.TEXTJOIN(", ", TRUE, IF(('4.Illumina'!E:E = B895) * ('4.Illumina'!Q:Q = "Y"), '4.Illumina'!D:D, "")),
            "Awaiting Status"
        )
    )
)</f>
        <v>QC - iSEQ</v>
      </c>
      <c r="J895" s="56" t="str" cm="1">
        <f t="array" aca="1" ref="J895" ca="1">IF(
    I895="N",
    "",
    IF(
        COUNTIFS('4.PacBio'!E:E, B895, '4.PacBio'!W:W, "Y") &gt; 0,
        _xlfn.TEXTJOIN(", ", TRUE, IF(('4.PacBio'!E:E = B895) * ('4.PacBio'!W:W = "Y"), '4.PacBio'!D:D, "")),
        IF(
            COUNTIFS('4.PacBio'!E:E, B895, '4.PacBio'!V:V, "Y") &gt; 0,
            _xlfn.TEXTJOIN(", ", TRUE, IF(('4.PacBio'!E:E = B895) * ('4.PacBio'!V:V = "Y"), '4.PacBio'!D:D, "")),
            "Awaiting Status"
        )
    )
)</f>
        <v>Awaiting Status</v>
      </c>
      <c r="L895" s="8" t="str" cm="1">
        <f t="array" aca="1" ref="L895" ca="1">IF(
    K895="N",
    "",
    IF(
        COUNTIFS('4.HiCLibrary'!E:E, B895, '4.HiCLibrary'!V:V, "Y") &gt; 0,
        _xlfn.TEXTJOIN(", ", TRUE, IF(('4.HiCLibrary'!E:E = B895) * ('4.HiCLibrary'!V:V = "Y"), '4.HiCLibrary'!D:D, "")),
        IF(
            COUNTIFS('4.HiCLibrary'!E:E, B895, '4.HiCLibrary'!U:U, "Y") &gt; 0,
            _xlfn.TEXTJOIN(", ", TRUE, IF(('4.HiCLibrary'!E:E = B895) * ('4.HiCLibrary'!U:U = "Y"), '4.HiCLibrary'!D:D, "")),
            "Awaiting Status"
        )
    )
)</f>
        <v>Awaiting Status</v>
      </c>
      <c r="M895" s="47"/>
      <c r="N895" s="56" t="str" cm="1">
        <f t="array" aca="1" ref="N895" ca="1">IF(
    M895="N",
    "",
    IF(
        COUNTIFS('4.ONT'!E:E, B895, '4.ONT'!Q:Q, "Y") &gt; 0,
        _xlfn.TEXTJOIN(", ", TRUE, IF(('4.ONT'!E:E = B895) * ('4.ONT'!Q:Q = "Y"), '4.ONT'!D:D, "")),
        IF(
            COUNTIFS('4.ONT'!E:E, B895, '4.ONT'!P:P, "Y") &gt; 0,
            _xlfn.TEXTJOIN(", ", TRUE, IF(('4.ONT'!E:E = B895) * ('4.ONT'!P:P = "Y"), '4.ONT'!D:D, "")),
            "Awaiting Status"
        )
    )
)</f>
        <v>Awaiting Status</v>
      </c>
      <c r="O895" s="60"/>
      <c r="P895" s="60" t="str" cm="1">
        <f t="array" aca="1" ref="P895" ca="1">IF(
    O895="N",
    "",
    IF(
        COUNTIFS('3.RNAExtractions'!E:E, B895, '3.RNAExtractions'!Z:Z, "Y") &gt; 0,
        _xlfn.TEXTJOIN(", ", TRUE, IF(('3.RNAExtractions'!E:E = B895) * ('3.RNAExtractions'!Z:Z = "Y"), '3.RNAExtractions'!D:D, "")),
        IF(
            COUNTIFS('3.RNAExtractions'!E:E, B895, '3.RNAExtractions'!Y:Y, "Y") &gt; 0,
            _xlfn.TEXTJOIN(", ", TRUE, IF(('3.RNAExtractions'!E:E = B895) * ('3.RNAExtractions'!Y:Y = "Y"), '3.RNAExtractions'!D:D, "")),
            "Awaiting Status"
        )
    )
)</f>
        <v>Awaiting Status</v>
      </c>
      <c r="Q895" s="60"/>
      <c r="R895" s="60" t="str" cm="1">
        <f t="array" aca="1" ref="R895" ca="1">IF(
    Q895="N",
    "",
    IF(
        COUNTIFS('4.RNAIllumina'!E:E, B895, '4.RNAIllumina'!Y:Y, "Y") &gt; 0,
        _xlfn.TEXTJOIN(", ", TRUE, IF(('4.RNAIllumina'!E:E = B895) * ('4.RNAIllumina'!Y:Y = "Y"), '4.RNAIllumina'!D:D, "")),
        IF(
            COUNTIFS('4.RNAIllumina'!E:E, B895, '4.RNAIllumina'!X:X, "Y") &gt; 0,
            _xlfn.TEXTJOIN(", ", TRUE, IF(('4.RNAIllumina'!E:E = B895) * ('4.RNAIllumina'!X:X = "Y"), '4.RNAIllumina'!D:D, "")),
            "Awaiting Status"
        )
    )
)</f>
        <v>Awaiting Status</v>
      </c>
      <c r="S895" s="282"/>
      <c r="T895" s="6">
        <f ca="1">VLOOKUP($B895,'1.MetaData'!$B:$H,2,FALSE)</f>
        <v>26</v>
      </c>
      <c r="U895" s="7" t="str">
        <f ca="1">VLOOKUP($B895,'1.MetaData'!$B:$H,3,FALSE)</f>
        <v>Pachycara sp</v>
      </c>
      <c r="V895" s="7" t="str">
        <f ca="1">VLOOKUP($B895,'1.MetaData'!$B:$H,4,FALSE)</f>
        <v>Genus of eelpouts</v>
      </c>
      <c r="W895" s="7" t="str">
        <f ca="1">VLOOKUP($B895,'1.MetaData'!$B:$H,5,FALSE)</f>
        <v>Glenn Moore, glenn.moore@museum.wa.gov.au, WA Museum</v>
      </c>
      <c r="X895" s="6" t="str">
        <f ca="1">VLOOKUP($B895,'1.MetaData'!$B:$H,6,FALSE)</f>
        <v>Georgia Nester, gnester@minderoo.org, Minderoo</v>
      </c>
    </row>
    <row r="896" spans="1:24" hidden="1" x14ac:dyDescent="0.25">
      <c r="A896" s="17">
        <v>895</v>
      </c>
      <c r="B896" s="3" t="str">
        <f t="shared" ca="1" si="17"/>
        <v>OG895</v>
      </c>
      <c r="C896" s="219" t="s">
        <v>111</v>
      </c>
      <c r="D896" s="4">
        <f ca="1">COUNTIF('2.Tissue'!C:C,B896)</f>
        <v>1</v>
      </c>
      <c r="E896" s="4">
        <f ca="1">COUNTIFS('3.DNAExtractions'!$E:$E,$B896,'3.DNAExtractions'!$D:$D,E$1)</f>
        <v>1</v>
      </c>
      <c r="F896" s="2" t="str" cm="1">
        <f t="array" aca="1" ref="F896" ca="1">IF(
    COUNTIFS('3.DNAExtractions'!E:E, B896, '3.DNAExtractions'!Y:Y, "Y") &gt; 0,
    _xlfn.TEXTJOIN(", ", TRUE, IF(('3.DNAExtractions'!E:E = B896) * ('3.DNAExtractions'!Y:Y = "Y"), '3.DNAExtractions'!D:D, "")),
    IF(
        COUNTIFS('3.DNAExtractions'!E:E, B896, '3.DNAExtractions'!X:X, "Y") &gt; 0,
        _xlfn.TEXTJOIN(", ", TRUE, IF(('3.DNAExtractions'!E:E = B896) * ('3.DNAExtractions'!X:X = "Y"), '3.DNAExtractions'!D:D, "")),
        "Awaiting Status"
    )
)</f>
        <v>Extracted</v>
      </c>
      <c r="G896" s="45"/>
      <c r="H896" s="8" t="str" cm="1">
        <f t="array" aca="1" ref="H896" ca="1">IF(
    G896="N",
    "",
    IF(
        COUNTIFS('4.Illumina'!E:E, B896, '4.Illumina'!R:R, "Y") &gt; 0,
        _xlfn.TEXTJOIN(", ", TRUE, IF(('4.Illumina'!E:E = B896) * ('4.Illumina'!R:R = "Y"), '4.Illumina'!D:D, "")),
        IF(
            COUNTIFS('4.Illumina'!E:E, B896, '4.Illumina'!Q:Q, "Y") &gt; 0,
            _xlfn.TEXTJOIN(", ", TRUE, IF(('4.Illumina'!E:E = B896) * ('4.Illumina'!Q:Q = "Y"), '4.Illumina'!D:D, "")),
            "Awaiting Status"
        )
    )
)</f>
        <v>QC - iSEQ</v>
      </c>
      <c r="J896" s="56" t="str" cm="1">
        <f t="array" aca="1" ref="J896" ca="1">IF(
    I896="N",
    "",
    IF(
        COUNTIFS('4.PacBio'!E:E, B896, '4.PacBio'!W:W, "Y") &gt; 0,
        _xlfn.TEXTJOIN(", ", TRUE, IF(('4.PacBio'!E:E = B896) * ('4.PacBio'!W:W = "Y"), '4.PacBio'!D:D, "")),
        IF(
            COUNTIFS('4.PacBio'!E:E, B896, '4.PacBio'!V:V, "Y") &gt; 0,
            _xlfn.TEXTJOIN(", ", TRUE, IF(('4.PacBio'!E:E = B896) * ('4.PacBio'!V:V = "Y"), '4.PacBio'!D:D, "")),
            "Awaiting Status"
        )
    )
)</f>
        <v>Awaiting Status</v>
      </c>
      <c r="L896" s="8" t="str" cm="1">
        <f t="array" aca="1" ref="L896" ca="1">IF(
    K896="N",
    "",
    IF(
        COUNTIFS('4.HiCLibrary'!E:E, B896, '4.HiCLibrary'!V:V, "Y") &gt; 0,
        _xlfn.TEXTJOIN(", ", TRUE, IF(('4.HiCLibrary'!E:E = B896) * ('4.HiCLibrary'!V:V = "Y"), '4.HiCLibrary'!D:D, "")),
        IF(
            COUNTIFS('4.HiCLibrary'!E:E, B896, '4.HiCLibrary'!U:U, "Y") &gt; 0,
            _xlfn.TEXTJOIN(", ", TRUE, IF(('4.HiCLibrary'!E:E = B896) * ('4.HiCLibrary'!U:U = "Y"), '4.HiCLibrary'!D:D, "")),
            "Awaiting Status"
        )
    )
)</f>
        <v>Awaiting Status</v>
      </c>
      <c r="M896" s="47"/>
      <c r="N896" s="56" t="str" cm="1">
        <f t="array" aca="1" ref="N896" ca="1">IF(
    M896="N",
    "",
    IF(
        COUNTIFS('4.ONT'!E:E, B896, '4.ONT'!Q:Q, "Y") &gt; 0,
        _xlfn.TEXTJOIN(", ", TRUE, IF(('4.ONT'!E:E = B896) * ('4.ONT'!Q:Q = "Y"), '4.ONT'!D:D, "")),
        IF(
            COUNTIFS('4.ONT'!E:E, B896, '4.ONT'!P:P, "Y") &gt; 0,
            _xlfn.TEXTJOIN(", ", TRUE, IF(('4.ONT'!E:E = B896) * ('4.ONT'!P:P = "Y"), '4.ONT'!D:D, "")),
            "Awaiting Status"
        )
    )
)</f>
        <v>Awaiting Status</v>
      </c>
      <c r="O896" s="60"/>
      <c r="P896" s="60" t="str" cm="1">
        <f t="array" aca="1" ref="P896" ca="1">IF(
    O896="N",
    "",
    IF(
        COUNTIFS('3.RNAExtractions'!E:E, B896, '3.RNAExtractions'!Z:Z, "Y") &gt; 0,
        _xlfn.TEXTJOIN(", ", TRUE, IF(('3.RNAExtractions'!E:E = B896) * ('3.RNAExtractions'!Z:Z = "Y"), '3.RNAExtractions'!D:D, "")),
        IF(
            COUNTIFS('3.RNAExtractions'!E:E, B896, '3.RNAExtractions'!Y:Y, "Y") &gt; 0,
            _xlfn.TEXTJOIN(", ", TRUE, IF(('3.RNAExtractions'!E:E = B896) * ('3.RNAExtractions'!Y:Y = "Y"), '3.RNAExtractions'!D:D, "")),
            "Awaiting Status"
        )
    )
)</f>
        <v>Awaiting Status</v>
      </c>
      <c r="Q896" s="60"/>
      <c r="R896" s="60" t="str" cm="1">
        <f t="array" aca="1" ref="R896" ca="1">IF(
    Q896="N",
    "",
    IF(
        COUNTIFS('4.RNAIllumina'!E:E, B896, '4.RNAIllumina'!Y:Y, "Y") &gt; 0,
        _xlfn.TEXTJOIN(", ", TRUE, IF(('4.RNAIllumina'!E:E = B896) * ('4.RNAIllumina'!Y:Y = "Y"), '4.RNAIllumina'!D:D, "")),
        IF(
            COUNTIFS('4.RNAIllumina'!E:E, B896, '4.RNAIllumina'!X:X, "Y") &gt; 0,
            _xlfn.TEXTJOIN(", ", TRUE, IF(('4.RNAIllumina'!E:E = B896) * ('4.RNAIllumina'!X:X = "Y"), '4.RNAIllumina'!D:D, "")),
            "Awaiting Status"
        )
    )
)</f>
        <v>Awaiting Status</v>
      </c>
      <c r="S896" s="282"/>
      <c r="T896" s="6">
        <f ca="1">VLOOKUP($B896,'1.MetaData'!$B:$H,2,FALSE)</f>
        <v>27</v>
      </c>
      <c r="U896" s="7" t="str">
        <f ca="1">VLOOKUP($B896,'1.MetaData'!$B:$H,3,FALSE)</f>
        <v>Barathrites iris</v>
      </c>
      <c r="V896" s="7" t="str">
        <f ca="1">VLOOKUP($B896,'1.MetaData'!$B:$H,4,FALSE)</f>
        <v>Cusk-eel</v>
      </c>
      <c r="W896" s="7" t="str">
        <f ca="1">VLOOKUP($B896,'1.MetaData'!$B:$H,5,FALSE)</f>
        <v>Glenn Moore, glenn.moore@museum.wa.gov.au, WA Museum</v>
      </c>
      <c r="X896" s="6" t="str">
        <f ca="1">VLOOKUP($B896,'1.MetaData'!$B:$H,6,FALSE)</f>
        <v>Georgia Nester, gnester@minderoo.org, Minderoo</v>
      </c>
    </row>
    <row r="897" spans="1:25" hidden="1" x14ac:dyDescent="0.25">
      <c r="A897" s="17">
        <v>896</v>
      </c>
      <c r="B897" s="3" t="str">
        <f t="shared" ca="1" si="17"/>
        <v>OG896</v>
      </c>
      <c r="C897" s="219" t="s">
        <v>111</v>
      </c>
      <c r="D897" s="4">
        <f ca="1">COUNTIF('2.Tissue'!C:C,B897)</f>
        <v>1</v>
      </c>
      <c r="E897" s="4">
        <f ca="1">COUNTIFS('3.DNAExtractions'!$E:$E,$B897,'3.DNAExtractions'!$D:$D,E$1)</f>
        <v>1</v>
      </c>
      <c r="F897" s="2" t="str" cm="1">
        <f t="array" aca="1" ref="F897" ca="1">IF(
    COUNTIFS('3.DNAExtractions'!E:E, B897, '3.DNAExtractions'!Y:Y, "Y") &gt; 0,
    _xlfn.TEXTJOIN(", ", TRUE, IF(('3.DNAExtractions'!E:E = B897) * ('3.DNAExtractions'!Y:Y = "Y"), '3.DNAExtractions'!D:D, "")),
    IF(
        COUNTIFS('3.DNAExtractions'!E:E, B897, '3.DNAExtractions'!X:X, "Y") &gt; 0,
        _xlfn.TEXTJOIN(", ", TRUE, IF(('3.DNAExtractions'!E:E = B897) * ('3.DNAExtractions'!X:X = "Y"), '3.DNAExtractions'!D:D, "")),
        "Awaiting Status"
    )
)</f>
        <v>Extracted</v>
      </c>
      <c r="G897" s="45"/>
      <c r="H897" s="8" t="str" cm="1">
        <f t="array" aca="1" ref="H897" ca="1">IF(
    G897="N",
    "",
    IF(
        COUNTIFS('4.Illumina'!E:E, B897, '4.Illumina'!R:R, "Y") &gt; 0,
        _xlfn.TEXTJOIN(", ", TRUE, IF(('4.Illumina'!E:E = B897) * ('4.Illumina'!R:R = "Y"), '4.Illumina'!D:D, "")),
        IF(
            COUNTIFS('4.Illumina'!E:E, B897, '4.Illumina'!Q:Q, "Y") &gt; 0,
            _xlfn.TEXTJOIN(", ", TRUE, IF(('4.Illumina'!E:E = B897) * ('4.Illumina'!Q:Q = "Y"), '4.Illumina'!D:D, "")),
            "Awaiting Status"
        )
    )
)</f>
        <v>Sequenced</v>
      </c>
      <c r="J897" s="56" t="str" cm="1">
        <f t="array" aca="1" ref="J897" ca="1">IF(
    I897="N",
    "",
    IF(
        COUNTIFS('4.PacBio'!E:E, B897, '4.PacBio'!W:W, "Y") &gt; 0,
        _xlfn.TEXTJOIN(", ", TRUE, IF(('4.PacBio'!E:E = B897) * ('4.PacBio'!W:W = "Y"), '4.PacBio'!D:D, "")),
        IF(
            COUNTIFS('4.PacBio'!E:E, B897, '4.PacBio'!V:V, "Y") &gt; 0,
            _xlfn.TEXTJOIN(", ", TRUE, IF(('4.PacBio'!E:E = B897) * ('4.PacBio'!V:V = "Y"), '4.PacBio'!D:D, "")),
            "Awaiting Status"
        )
    )
)</f>
        <v>Awaiting Status</v>
      </c>
      <c r="L897" s="8" t="str" cm="1">
        <f t="array" aca="1" ref="L897" ca="1">IF(
    K897="N",
    "",
    IF(
        COUNTIFS('4.HiCLibrary'!E:E, B897, '4.HiCLibrary'!V:V, "Y") &gt; 0,
        _xlfn.TEXTJOIN(", ", TRUE, IF(('4.HiCLibrary'!E:E = B897) * ('4.HiCLibrary'!V:V = "Y"), '4.HiCLibrary'!D:D, "")),
        IF(
            COUNTIFS('4.HiCLibrary'!E:E, B897, '4.HiCLibrary'!U:U, "Y") &gt; 0,
            _xlfn.TEXTJOIN(", ", TRUE, IF(('4.HiCLibrary'!E:E = B897) * ('4.HiCLibrary'!U:U = "Y"), '4.HiCLibrary'!D:D, "")),
            "Awaiting Status"
        )
    )
)</f>
        <v>Awaiting Status</v>
      </c>
      <c r="M897" s="47"/>
      <c r="N897" s="56" t="str" cm="1">
        <f t="array" aca="1" ref="N897" ca="1">IF(
    M897="N",
    "",
    IF(
        COUNTIFS('4.ONT'!E:E, B897, '4.ONT'!Q:Q, "Y") &gt; 0,
        _xlfn.TEXTJOIN(", ", TRUE, IF(('4.ONT'!E:E = B897) * ('4.ONT'!Q:Q = "Y"), '4.ONT'!D:D, "")),
        IF(
            COUNTIFS('4.ONT'!E:E, B897, '4.ONT'!P:P, "Y") &gt; 0,
            _xlfn.TEXTJOIN(", ", TRUE, IF(('4.ONT'!E:E = B897) * ('4.ONT'!P:P = "Y"), '4.ONT'!D:D, "")),
            "Awaiting Status"
        )
    )
)</f>
        <v>Awaiting Status</v>
      </c>
      <c r="O897" s="60"/>
      <c r="P897" s="60" t="str" cm="1">
        <f t="array" aca="1" ref="P897" ca="1">IF(
    O897="N",
    "",
    IF(
        COUNTIFS('3.RNAExtractions'!E:E, B897, '3.RNAExtractions'!Z:Z, "Y") &gt; 0,
        _xlfn.TEXTJOIN(", ", TRUE, IF(('3.RNAExtractions'!E:E = B897) * ('3.RNAExtractions'!Z:Z = "Y"), '3.RNAExtractions'!D:D, "")),
        IF(
            COUNTIFS('3.RNAExtractions'!E:E, B897, '3.RNAExtractions'!Y:Y, "Y") &gt; 0,
            _xlfn.TEXTJOIN(", ", TRUE, IF(('3.RNAExtractions'!E:E = B897) * ('3.RNAExtractions'!Y:Y = "Y"), '3.RNAExtractions'!D:D, "")),
            "Awaiting Status"
        )
    )
)</f>
        <v>Awaiting Status</v>
      </c>
      <c r="Q897" s="60"/>
      <c r="R897" s="60" t="str" cm="1">
        <f t="array" aca="1" ref="R897" ca="1">IF(
    Q897="N",
    "",
    IF(
        COUNTIFS('4.RNAIllumina'!E:E, B897, '4.RNAIllumina'!Y:Y, "Y") &gt; 0,
        _xlfn.TEXTJOIN(", ", TRUE, IF(('4.RNAIllumina'!E:E = B897) * ('4.RNAIllumina'!Y:Y = "Y"), '4.RNAIllumina'!D:D, "")),
        IF(
            COUNTIFS('4.RNAIllumina'!E:E, B897, '4.RNAIllumina'!X:X, "Y") &gt; 0,
            _xlfn.TEXTJOIN(", ", TRUE, IF(('4.RNAIllumina'!E:E = B897) * ('4.RNAIllumina'!X:X = "Y"), '4.RNAIllumina'!D:D, "")),
            "Awaiting Status"
        )
    )
)</f>
        <v>Awaiting Status</v>
      </c>
      <c r="S897" s="282"/>
      <c r="T897" s="6">
        <f ca="1">VLOOKUP($B897,'1.MetaData'!$B:$H,2,FALSE)</f>
        <v>28</v>
      </c>
      <c r="U897" s="7" t="str">
        <f ca="1">VLOOKUP($B897,'1.MetaData'!$B:$H,3,FALSE)</f>
        <v>Barathrites iris</v>
      </c>
      <c r="V897" s="7" t="str">
        <f ca="1">VLOOKUP($B897,'1.MetaData'!$B:$H,4,FALSE)</f>
        <v>Cusk-eel</v>
      </c>
      <c r="W897" s="7" t="str">
        <f ca="1">VLOOKUP($B897,'1.MetaData'!$B:$H,5,FALSE)</f>
        <v>Glenn Moore, glenn.moore@museum.wa.gov.au, WA Museum</v>
      </c>
      <c r="X897" s="6" t="str">
        <f ca="1">VLOOKUP($B897,'1.MetaData'!$B:$H,6,FALSE)</f>
        <v>Georgia Nester, gnester@minderoo.org, Minderoo</v>
      </c>
    </row>
    <row r="898" spans="1:25" hidden="1" x14ac:dyDescent="0.25">
      <c r="A898" s="17">
        <v>897</v>
      </c>
      <c r="B898" s="3" t="str">
        <f t="shared" ca="1" si="17"/>
        <v>OG897</v>
      </c>
      <c r="C898" s="219" t="s">
        <v>111</v>
      </c>
      <c r="D898" s="4">
        <f ca="1">COUNTIF('2.Tissue'!C:C,B898)</f>
        <v>1</v>
      </c>
      <c r="E898" s="4">
        <f ca="1">COUNTIFS('3.DNAExtractions'!$E:$E,$B898,'3.DNAExtractions'!$D:$D,E$1)</f>
        <v>1</v>
      </c>
      <c r="F898" s="2" t="str" cm="1">
        <f t="array" aca="1" ref="F898" ca="1">IF(
    COUNTIFS('3.DNAExtractions'!E:E, B898, '3.DNAExtractions'!Y:Y, "Y") &gt; 0,
    _xlfn.TEXTJOIN(", ", TRUE, IF(('3.DNAExtractions'!E:E = B898) * ('3.DNAExtractions'!Y:Y = "Y"), '3.DNAExtractions'!D:D, "")),
    IF(
        COUNTIFS('3.DNAExtractions'!E:E, B898, '3.DNAExtractions'!X:X, "Y") &gt; 0,
        _xlfn.TEXTJOIN(", ", TRUE, IF(('3.DNAExtractions'!E:E = B898) * ('3.DNAExtractions'!X:X = "Y"), '3.DNAExtractions'!D:D, "")),
        "Awaiting Status"
    )
)</f>
        <v>Extracted</v>
      </c>
      <c r="G898" s="45"/>
      <c r="H898" s="8" t="str" cm="1">
        <f t="array" aca="1" ref="H898" ca="1">IF(
    G898="N",
    "",
    IF(
        COUNTIFS('4.Illumina'!E:E, B898, '4.Illumina'!R:R, "Y") &gt; 0,
        _xlfn.TEXTJOIN(", ", TRUE, IF(('4.Illumina'!E:E = B898) * ('4.Illumina'!R:R = "Y"), '4.Illumina'!D:D, "")),
        IF(
            COUNTIFS('4.Illumina'!E:E, B898, '4.Illumina'!Q:Q, "Y") &gt; 0,
            _xlfn.TEXTJOIN(", ", TRUE, IF(('4.Illumina'!E:E = B898) * ('4.Illumina'!Q:Q = "Y"), '4.Illumina'!D:D, "")),
            "Awaiting Status"
        )
    )
)</f>
        <v>QC - iSEQ</v>
      </c>
      <c r="J898" s="56" t="str" cm="1">
        <f t="array" aca="1" ref="J898" ca="1">IF(
    I898="N",
    "",
    IF(
        COUNTIFS('4.PacBio'!E:E, B898, '4.PacBio'!W:W, "Y") &gt; 0,
        _xlfn.TEXTJOIN(", ", TRUE, IF(('4.PacBio'!E:E = B898) * ('4.PacBio'!W:W = "Y"), '4.PacBio'!D:D, "")),
        IF(
            COUNTIFS('4.PacBio'!E:E, B898, '4.PacBio'!V:V, "Y") &gt; 0,
            _xlfn.TEXTJOIN(", ", TRUE, IF(('4.PacBio'!E:E = B898) * ('4.PacBio'!V:V = "Y"), '4.PacBio'!D:D, "")),
            "Awaiting Status"
        )
    )
)</f>
        <v>Awaiting Status</v>
      </c>
      <c r="L898" s="8" t="str" cm="1">
        <f t="array" aca="1" ref="L898" ca="1">IF(
    K898="N",
    "",
    IF(
        COUNTIFS('4.HiCLibrary'!E:E, B898, '4.HiCLibrary'!V:V, "Y") &gt; 0,
        _xlfn.TEXTJOIN(", ", TRUE, IF(('4.HiCLibrary'!E:E = B898) * ('4.HiCLibrary'!V:V = "Y"), '4.HiCLibrary'!D:D, "")),
        IF(
            COUNTIFS('4.HiCLibrary'!E:E, B898, '4.HiCLibrary'!U:U, "Y") &gt; 0,
            _xlfn.TEXTJOIN(", ", TRUE, IF(('4.HiCLibrary'!E:E = B898) * ('4.HiCLibrary'!U:U = "Y"), '4.HiCLibrary'!D:D, "")),
            "Awaiting Status"
        )
    )
)</f>
        <v>Awaiting Status</v>
      </c>
      <c r="M898" s="47"/>
      <c r="N898" s="56" t="str" cm="1">
        <f t="array" aca="1" ref="N898" ca="1">IF(
    M898="N",
    "",
    IF(
        COUNTIFS('4.ONT'!E:E, B898, '4.ONT'!Q:Q, "Y") &gt; 0,
        _xlfn.TEXTJOIN(", ", TRUE, IF(('4.ONT'!E:E = B898) * ('4.ONT'!Q:Q = "Y"), '4.ONT'!D:D, "")),
        IF(
            COUNTIFS('4.ONT'!E:E, B898, '4.ONT'!P:P, "Y") &gt; 0,
            _xlfn.TEXTJOIN(", ", TRUE, IF(('4.ONT'!E:E = B898) * ('4.ONT'!P:P = "Y"), '4.ONT'!D:D, "")),
            "Awaiting Status"
        )
    )
)</f>
        <v>Awaiting Status</v>
      </c>
      <c r="O898" s="60"/>
      <c r="P898" s="60" t="str" cm="1">
        <f t="array" aca="1" ref="P898" ca="1">IF(
    O898="N",
    "",
    IF(
        COUNTIFS('3.RNAExtractions'!E:E, B898, '3.RNAExtractions'!Z:Z, "Y") &gt; 0,
        _xlfn.TEXTJOIN(", ", TRUE, IF(('3.RNAExtractions'!E:E = B898) * ('3.RNAExtractions'!Z:Z = "Y"), '3.RNAExtractions'!D:D, "")),
        IF(
            COUNTIFS('3.RNAExtractions'!E:E, B898, '3.RNAExtractions'!Y:Y, "Y") &gt; 0,
            _xlfn.TEXTJOIN(", ", TRUE, IF(('3.RNAExtractions'!E:E = B898) * ('3.RNAExtractions'!Y:Y = "Y"), '3.RNAExtractions'!D:D, "")),
            "Awaiting Status"
        )
    )
)</f>
        <v>Awaiting Status</v>
      </c>
      <c r="Q898" s="60"/>
      <c r="R898" s="60" t="str" cm="1">
        <f t="array" aca="1" ref="R898" ca="1">IF(
    Q898="N",
    "",
    IF(
        COUNTIFS('4.RNAIllumina'!E:E, B898, '4.RNAIllumina'!Y:Y, "Y") &gt; 0,
        _xlfn.TEXTJOIN(", ", TRUE, IF(('4.RNAIllumina'!E:E = B898) * ('4.RNAIllumina'!Y:Y = "Y"), '4.RNAIllumina'!D:D, "")),
        IF(
            COUNTIFS('4.RNAIllumina'!E:E, B898, '4.RNAIllumina'!X:X, "Y") &gt; 0,
            _xlfn.TEXTJOIN(", ", TRUE, IF(('4.RNAIllumina'!E:E = B898) * ('4.RNAIllumina'!X:X = "Y"), '4.RNAIllumina'!D:D, "")),
            "Awaiting Status"
        )
    )
)</f>
        <v>Awaiting Status</v>
      </c>
      <c r="S898" s="282"/>
      <c r="T898" s="6">
        <f ca="1">VLOOKUP($B898,'1.MetaData'!$B:$H,2,FALSE)</f>
        <v>29</v>
      </c>
      <c r="U898" s="7" t="str">
        <f ca="1">VLOOKUP($B898,'1.MetaData'!$B:$H,3,FALSE)</f>
        <v>Barathrites iris</v>
      </c>
      <c r="V898" s="7" t="str">
        <f ca="1">VLOOKUP($B898,'1.MetaData'!$B:$H,4,FALSE)</f>
        <v>Cusk-eel</v>
      </c>
      <c r="W898" s="7" t="str">
        <f ca="1">VLOOKUP($B898,'1.MetaData'!$B:$H,5,FALSE)</f>
        <v>Glenn Moore, glenn.moore@museum.wa.gov.au, WA Museum</v>
      </c>
      <c r="X898" s="6" t="str">
        <f ca="1">VLOOKUP($B898,'1.MetaData'!$B:$H,6,FALSE)</f>
        <v>Georgia Nester, gnester@minderoo.org, Minderoo</v>
      </c>
    </row>
    <row r="899" spans="1:25" hidden="1" x14ac:dyDescent="0.25">
      <c r="A899" s="17">
        <v>898</v>
      </c>
      <c r="B899" s="3" t="str">
        <f t="shared" ca="1" si="17"/>
        <v>OG898</v>
      </c>
      <c r="C899" s="219" t="s">
        <v>111</v>
      </c>
      <c r="D899" s="4">
        <f ca="1">COUNTIF('2.Tissue'!C:C,B899)</f>
        <v>1</v>
      </c>
      <c r="E899" s="4">
        <f ca="1">COUNTIFS('3.DNAExtractions'!$E:$E,$B899,'3.DNAExtractions'!$D:$D,E$1)</f>
        <v>1</v>
      </c>
      <c r="F899" s="2" t="str" cm="1">
        <f t="array" aca="1" ref="F899" ca="1">IF(
    COUNTIFS('3.DNAExtractions'!E:E, B899, '3.DNAExtractions'!Y:Y, "Y") &gt; 0,
    _xlfn.TEXTJOIN(", ", TRUE, IF(('3.DNAExtractions'!E:E = B899) * ('3.DNAExtractions'!Y:Y = "Y"), '3.DNAExtractions'!D:D, "")),
    IF(
        COUNTIFS('3.DNAExtractions'!E:E, B899, '3.DNAExtractions'!X:X, "Y") &gt; 0,
        _xlfn.TEXTJOIN(", ", TRUE, IF(('3.DNAExtractions'!E:E = B899) * ('3.DNAExtractions'!X:X = "Y"), '3.DNAExtractions'!D:D, "")),
        "Awaiting Status"
    )
)</f>
        <v>Extracted</v>
      </c>
      <c r="G899" s="45"/>
      <c r="H899" s="8" t="str" cm="1">
        <f t="array" aca="1" ref="H899" ca="1">IF(
    G899="N",
    "",
    IF(
        COUNTIFS('4.Illumina'!E:E, B899, '4.Illumina'!R:R, "Y") &gt; 0,
        _xlfn.TEXTJOIN(", ", TRUE, IF(('4.Illumina'!E:E = B899) * ('4.Illumina'!R:R = "Y"), '4.Illumina'!D:D, "")),
        IF(
            COUNTIFS('4.Illumina'!E:E, B899, '4.Illumina'!Q:Q, "Y") &gt; 0,
            _xlfn.TEXTJOIN(", ", TRUE, IF(('4.Illumina'!E:E = B899) * ('4.Illumina'!Q:Q = "Y"), '4.Illumina'!D:D, "")),
            "Awaiting Status"
        )
    )
)</f>
        <v>QC - iSEQ</v>
      </c>
      <c r="J899" s="56" t="str" cm="1">
        <f t="array" aca="1" ref="J899" ca="1">IF(
    I899="N",
    "",
    IF(
        COUNTIFS('4.PacBio'!E:E, B899, '4.PacBio'!W:W, "Y") &gt; 0,
        _xlfn.TEXTJOIN(", ", TRUE, IF(('4.PacBio'!E:E = B899) * ('4.PacBio'!W:W = "Y"), '4.PacBio'!D:D, "")),
        IF(
            COUNTIFS('4.PacBio'!E:E, B899, '4.PacBio'!V:V, "Y") &gt; 0,
            _xlfn.TEXTJOIN(", ", TRUE, IF(('4.PacBio'!E:E = B899) * ('4.PacBio'!V:V = "Y"), '4.PacBio'!D:D, "")),
            "Awaiting Status"
        )
    )
)</f>
        <v>Awaiting Status</v>
      </c>
      <c r="L899" s="8" t="str" cm="1">
        <f t="array" aca="1" ref="L899" ca="1">IF(
    K899="N",
    "",
    IF(
        COUNTIFS('4.HiCLibrary'!E:E, B899, '4.HiCLibrary'!V:V, "Y") &gt; 0,
        _xlfn.TEXTJOIN(", ", TRUE, IF(('4.HiCLibrary'!E:E = B899) * ('4.HiCLibrary'!V:V = "Y"), '4.HiCLibrary'!D:D, "")),
        IF(
            COUNTIFS('4.HiCLibrary'!E:E, B899, '4.HiCLibrary'!U:U, "Y") &gt; 0,
            _xlfn.TEXTJOIN(", ", TRUE, IF(('4.HiCLibrary'!E:E = B899) * ('4.HiCLibrary'!U:U = "Y"), '4.HiCLibrary'!D:D, "")),
            "Awaiting Status"
        )
    )
)</f>
        <v>Awaiting Status</v>
      </c>
      <c r="M899" s="47"/>
      <c r="N899" s="56" t="str" cm="1">
        <f t="array" aca="1" ref="N899" ca="1">IF(
    M899="N",
    "",
    IF(
        COUNTIFS('4.ONT'!E:E, B899, '4.ONT'!Q:Q, "Y") &gt; 0,
        _xlfn.TEXTJOIN(", ", TRUE, IF(('4.ONT'!E:E = B899) * ('4.ONT'!Q:Q = "Y"), '4.ONT'!D:D, "")),
        IF(
            COUNTIFS('4.ONT'!E:E, B899, '4.ONT'!P:P, "Y") &gt; 0,
            _xlfn.TEXTJOIN(", ", TRUE, IF(('4.ONT'!E:E = B899) * ('4.ONT'!P:P = "Y"), '4.ONT'!D:D, "")),
            "Awaiting Status"
        )
    )
)</f>
        <v>Awaiting Status</v>
      </c>
      <c r="O899" s="60"/>
      <c r="P899" s="60" t="str" cm="1">
        <f t="array" aca="1" ref="P899" ca="1">IF(
    O899="N",
    "",
    IF(
        COUNTIFS('3.RNAExtractions'!E:E, B899, '3.RNAExtractions'!Z:Z, "Y") &gt; 0,
        _xlfn.TEXTJOIN(", ", TRUE, IF(('3.RNAExtractions'!E:E = B899) * ('3.RNAExtractions'!Z:Z = "Y"), '3.RNAExtractions'!D:D, "")),
        IF(
            COUNTIFS('3.RNAExtractions'!E:E, B899, '3.RNAExtractions'!Y:Y, "Y") &gt; 0,
            _xlfn.TEXTJOIN(", ", TRUE, IF(('3.RNAExtractions'!E:E = B899) * ('3.RNAExtractions'!Y:Y = "Y"), '3.RNAExtractions'!D:D, "")),
            "Awaiting Status"
        )
    )
)</f>
        <v>Awaiting Status</v>
      </c>
      <c r="Q899" s="60"/>
      <c r="R899" s="60" t="str" cm="1">
        <f t="array" aca="1" ref="R899" ca="1">IF(
    Q899="N",
    "",
    IF(
        COUNTIFS('4.RNAIllumina'!E:E, B899, '4.RNAIllumina'!Y:Y, "Y") &gt; 0,
        _xlfn.TEXTJOIN(", ", TRUE, IF(('4.RNAIllumina'!E:E = B899) * ('4.RNAIllumina'!Y:Y = "Y"), '4.RNAIllumina'!D:D, "")),
        IF(
            COUNTIFS('4.RNAIllumina'!E:E, B899, '4.RNAIllumina'!X:X, "Y") &gt; 0,
            _xlfn.TEXTJOIN(", ", TRUE, IF(('4.RNAIllumina'!E:E = B899) * ('4.RNAIllumina'!X:X = "Y"), '4.RNAIllumina'!D:D, "")),
            "Awaiting Status"
        )
    )
)</f>
        <v>Awaiting Status</v>
      </c>
      <c r="S899" s="282"/>
      <c r="T899" s="6">
        <f ca="1">VLOOKUP($B899,'1.MetaData'!$B:$H,2,FALSE)</f>
        <v>30</v>
      </c>
      <c r="U899" s="7" t="str">
        <f ca="1">VLOOKUP($B899,'1.MetaData'!$B:$H,3,FALSE)</f>
        <v>Barathrites iris</v>
      </c>
      <c r="V899" s="7" t="str">
        <f ca="1">VLOOKUP($B899,'1.MetaData'!$B:$H,4,FALSE)</f>
        <v>Cusk-eel</v>
      </c>
      <c r="W899" s="7" t="str">
        <f ca="1">VLOOKUP($B899,'1.MetaData'!$B:$H,5,FALSE)</f>
        <v>Glenn Moore, glenn.moore@museum.wa.gov.au, WA Museum</v>
      </c>
      <c r="X899" s="6" t="str">
        <f ca="1">VLOOKUP($B899,'1.MetaData'!$B:$H,6,FALSE)</f>
        <v>Georgia Nester, gnester@minderoo.org, Minderoo</v>
      </c>
    </row>
    <row r="900" spans="1:25" hidden="1" x14ac:dyDescent="0.25">
      <c r="A900" s="17">
        <v>899</v>
      </c>
      <c r="B900" s="3" t="str">
        <f t="shared" ca="1" si="17"/>
        <v>OG899</v>
      </c>
      <c r="C900" s="219" t="s">
        <v>111</v>
      </c>
      <c r="D900" s="4">
        <f ca="1">COUNTIF('2.Tissue'!C:C,B900)</f>
        <v>1</v>
      </c>
      <c r="E900" s="4">
        <f ca="1">COUNTIFS('3.DNAExtractions'!$E:$E,$B900,'3.DNAExtractions'!$D:$D,E$1)</f>
        <v>1</v>
      </c>
      <c r="F900" s="2" t="str" cm="1">
        <f t="array" aca="1" ref="F900" ca="1">IF(
    COUNTIFS('3.DNAExtractions'!E:E, B900, '3.DNAExtractions'!Y:Y, "Y") &gt; 0,
    _xlfn.TEXTJOIN(", ", TRUE, IF(('3.DNAExtractions'!E:E = B900) * ('3.DNAExtractions'!Y:Y = "Y"), '3.DNAExtractions'!D:D, "")),
    IF(
        COUNTIFS('3.DNAExtractions'!E:E, B900, '3.DNAExtractions'!X:X, "Y") &gt; 0,
        _xlfn.TEXTJOIN(", ", TRUE, IF(('3.DNAExtractions'!E:E = B900) * ('3.DNAExtractions'!X:X = "Y"), '3.DNAExtractions'!D:D, "")),
        "Awaiting Status"
    )
)</f>
        <v>Extracted</v>
      </c>
      <c r="G900" s="45"/>
      <c r="H900" s="8" t="str" cm="1">
        <f t="array" aca="1" ref="H900" ca="1">IF(
    G900="N",
    "",
    IF(
        COUNTIFS('4.Illumina'!E:E, B900, '4.Illumina'!R:R, "Y") &gt; 0,
        _xlfn.TEXTJOIN(", ", TRUE, IF(('4.Illumina'!E:E = B900) * ('4.Illumina'!R:R = "Y"), '4.Illumina'!D:D, "")),
        IF(
            COUNTIFS('4.Illumina'!E:E, B900, '4.Illumina'!Q:Q, "Y") &gt; 0,
            _xlfn.TEXTJOIN(", ", TRUE, IF(('4.Illumina'!E:E = B900) * ('4.Illumina'!Q:Q = "Y"), '4.Illumina'!D:D, "")),
            "Awaiting Status"
        )
    )
)</f>
        <v>QC - iSEQ</v>
      </c>
      <c r="J900" s="56" t="str" cm="1">
        <f t="array" aca="1" ref="J900" ca="1">IF(
    I900="N",
    "",
    IF(
        COUNTIFS('4.PacBio'!E:E, B900, '4.PacBio'!W:W, "Y") &gt; 0,
        _xlfn.TEXTJOIN(", ", TRUE, IF(('4.PacBio'!E:E = B900) * ('4.PacBio'!W:W = "Y"), '4.PacBio'!D:D, "")),
        IF(
            COUNTIFS('4.PacBio'!E:E, B900, '4.PacBio'!V:V, "Y") &gt; 0,
            _xlfn.TEXTJOIN(", ", TRUE, IF(('4.PacBio'!E:E = B900) * ('4.PacBio'!V:V = "Y"), '4.PacBio'!D:D, "")),
            "Awaiting Status"
        )
    )
)</f>
        <v>Awaiting Status</v>
      </c>
      <c r="L900" s="8" t="str" cm="1">
        <f t="array" aca="1" ref="L900" ca="1">IF(
    K900="N",
    "",
    IF(
        COUNTIFS('4.HiCLibrary'!E:E, B900, '4.HiCLibrary'!V:V, "Y") &gt; 0,
        _xlfn.TEXTJOIN(", ", TRUE, IF(('4.HiCLibrary'!E:E = B900) * ('4.HiCLibrary'!V:V = "Y"), '4.HiCLibrary'!D:D, "")),
        IF(
            COUNTIFS('4.HiCLibrary'!E:E, B900, '4.HiCLibrary'!U:U, "Y") &gt; 0,
            _xlfn.TEXTJOIN(", ", TRUE, IF(('4.HiCLibrary'!E:E = B900) * ('4.HiCLibrary'!U:U = "Y"), '4.HiCLibrary'!D:D, "")),
            "Awaiting Status"
        )
    )
)</f>
        <v>Awaiting Status</v>
      </c>
      <c r="M900" s="47"/>
      <c r="N900" s="56" t="str" cm="1">
        <f t="array" aca="1" ref="N900" ca="1">IF(
    M900="N",
    "",
    IF(
        COUNTIFS('4.ONT'!E:E, B900, '4.ONT'!Q:Q, "Y") &gt; 0,
        _xlfn.TEXTJOIN(", ", TRUE, IF(('4.ONT'!E:E = B900) * ('4.ONT'!Q:Q = "Y"), '4.ONT'!D:D, "")),
        IF(
            COUNTIFS('4.ONT'!E:E, B900, '4.ONT'!P:P, "Y") &gt; 0,
            _xlfn.TEXTJOIN(", ", TRUE, IF(('4.ONT'!E:E = B900) * ('4.ONT'!P:P = "Y"), '4.ONT'!D:D, "")),
            "Awaiting Status"
        )
    )
)</f>
        <v>Awaiting Status</v>
      </c>
      <c r="O900" s="60"/>
      <c r="P900" s="60" t="str" cm="1">
        <f t="array" aca="1" ref="P900" ca="1">IF(
    O900="N",
    "",
    IF(
        COUNTIFS('3.RNAExtractions'!E:E, B900, '3.RNAExtractions'!Z:Z, "Y") &gt; 0,
        _xlfn.TEXTJOIN(", ", TRUE, IF(('3.RNAExtractions'!E:E = B900) * ('3.RNAExtractions'!Z:Z = "Y"), '3.RNAExtractions'!D:D, "")),
        IF(
            COUNTIFS('3.RNAExtractions'!E:E, B900, '3.RNAExtractions'!Y:Y, "Y") &gt; 0,
            _xlfn.TEXTJOIN(", ", TRUE, IF(('3.RNAExtractions'!E:E = B900) * ('3.RNAExtractions'!Y:Y = "Y"), '3.RNAExtractions'!D:D, "")),
            "Awaiting Status"
        )
    )
)</f>
        <v>Awaiting Status</v>
      </c>
      <c r="Q900" s="60"/>
      <c r="R900" s="60" t="str" cm="1">
        <f t="array" aca="1" ref="R900" ca="1">IF(
    Q900="N",
    "",
    IF(
        COUNTIFS('4.RNAIllumina'!E:E, B900, '4.RNAIllumina'!Y:Y, "Y") &gt; 0,
        _xlfn.TEXTJOIN(", ", TRUE, IF(('4.RNAIllumina'!E:E = B900) * ('4.RNAIllumina'!Y:Y = "Y"), '4.RNAIllumina'!D:D, "")),
        IF(
            COUNTIFS('4.RNAIllumina'!E:E, B900, '4.RNAIllumina'!X:X, "Y") &gt; 0,
            _xlfn.TEXTJOIN(", ", TRUE, IF(('4.RNAIllumina'!E:E = B900) * ('4.RNAIllumina'!X:X = "Y"), '4.RNAIllumina'!D:D, "")),
            "Awaiting Status"
        )
    )
)</f>
        <v>Awaiting Status</v>
      </c>
      <c r="S900" s="282"/>
      <c r="T900" s="6">
        <f ca="1">VLOOKUP($B900,'1.MetaData'!$B:$H,2,FALSE)</f>
        <v>31</v>
      </c>
      <c r="U900" s="7" t="str">
        <f ca="1">VLOOKUP($B900,'1.MetaData'!$B:$H,3,FALSE)</f>
        <v>Pachycara sp</v>
      </c>
      <c r="V900" s="7" t="str">
        <f ca="1">VLOOKUP($B900,'1.MetaData'!$B:$H,4,FALSE)</f>
        <v>Genus of eelpouts</v>
      </c>
      <c r="W900" s="7" t="str">
        <f ca="1">VLOOKUP($B900,'1.MetaData'!$B:$H,5,FALSE)</f>
        <v>Glenn Moore, glenn.moore@museum.wa.gov.au, WA Museum</v>
      </c>
      <c r="X900" s="6" t="str">
        <f ca="1">VLOOKUP($B900,'1.MetaData'!$B:$H,6,FALSE)</f>
        <v>Georgia Nester, gnester@minderoo.org, Minderoo</v>
      </c>
    </row>
    <row r="901" spans="1:25" hidden="1" x14ac:dyDescent="0.25">
      <c r="A901" s="17">
        <v>900</v>
      </c>
      <c r="B901" s="3" t="str">
        <f t="shared" ca="1" si="17"/>
        <v>OG900</v>
      </c>
      <c r="C901" s="219" t="s">
        <v>111</v>
      </c>
      <c r="D901" s="4">
        <f ca="1">COUNTIF('2.Tissue'!C:C,B901)</f>
        <v>1</v>
      </c>
      <c r="E901" s="4">
        <f ca="1">COUNTIFS('3.DNAExtractions'!$E:$E,$B901,'3.DNAExtractions'!$D:$D,E$1)</f>
        <v>1</v>
      </c>
      <c r="F901" s="2" t="str" cm="1">
        <f t="array" aca="1" ref="F901" ca="1">IF(
    COUNTIFS('3.DNAExtractions'!E:E, B901, '3.DNAExtractions'!Y:Y, "Y") &gt; 0,
    _xlfn.TEXTJOIN(", ", TRUE, IF(('3.DNAExtractions'!E:E = B901) * ('3.DNAExtractions'!Y:Y = "Y"), '3.DNAExtractions'!D:D, "")),
    IF(
        COUNTIFS('3.DNAExtractions'!E:E, B901, '3.DNAExtractions'!X:X, "Y") &gt; 0,
        _xlfn.TEXTJOIN(", ", TRUE, IF(('3.DNAExtractions'!E:E = B901) * ('3.DNAExtractions'!X:X = "Y"), '3.DNAExtractions'!D:D, "")),
        "Awaiting Status"
    )
)</f>
        <v>Extracted</v>
      </c>
      <c r="G901" s="45"/>
      <c r="H901" s="8" t="str" cm="1">
        <f t="array" aca="1" ref="H901" ca="1">IF(
    G901="N",
    "",
    IF(
        COUNTIFS('4.Illumina'!E:E, B901, '4.Illumina'!R:R, "Y") &gt; 0,
        _xlfn.TEXTJOIN(", ", TRUE, IF(('4.Illumina'!E:E = B901) * ('4.Illumina'!R:R = "Y"), '4.Illumina'!D:D, "")),
        IF(
            COUNTIFS('4.Illumina'!E:E, B901, '4.Illumina'!Q:Q, "Y") &gt; 0,
            _xlfn.TEXTJOIN(", ", TRUE, IF(('4.Illumina'!E:E = B901) * ('4.Illumina'!Q:Q = "Y"), '4.Illumina'!D:D, "")),
            "Awaiting Status"
        )
    )
)</f>
        <v>QC - iSEQ</v>
      </c>
      <c r="J901" s="56" t="str" cm="1">
        <f t="array" aca="1" ref="J901" ca="1">IF(
    I901="N",
    "",
    IF(
        COUNTIFS('4.PacBio'!E:E, B901, '4.PacBio'!W:W, "Y") &gt; 0,
        _xlfn.TEXTJOIN(", ", TRUE, IF(('4.PacBio'!E:E = B901) * ('4.PacBio'!W:W = "Y"), '4.PacBio'!D:D, "")),
        IF(
            COUNTIFS('4.PacBio'!E:E, B901, '4.PacBio'!V:V, "Y") &gt; 0,
            _xlfn.TEXTJOIN(", ", TRUE, IF(('4.PacBio'!E:E = B901) * ('4.PacBio'!V:V = "Y"), '4.PacBio'!D:D, "")),
            "Awaiting Status"
        )
    )
)</f>
        <v>Awaiting Status</v>
      </c>
      <c r="L901" s="8" t="str" cm="1">
        <f t="array" aca="1" ref="L901" ca="1">IF(
    K901="N",
    "",
    IF(
        COUNTIFS('4.HiCLibrary'!E:E, B901, '4.HiCLibrary'!V:V, "Y") &gt; 0,
        _xlfn.TEXTJOIN(", ", TRUE, IF(('4.HiCLibrary'!E:E = B901) * ('4.HiCLibrary'!V:V = "Y"), '4.HiCLibrary'!D:D, "")),
        IF(
            COUNTIFS('4.HiCLibrary'!E:E, B901, '4.HiCLibrary'!U:U, "Y") &gt; 0,
            _xlfn.TEXTJOIN(", ", TRUE, IF(('4.HiCLibrary'!E:E = B901) * ('4.HiCLibrary'!U:U = "Y"), '4.HiCLibrary'!D:D, "")),
            "Awaiting Status"
        )
    )
)</f>
        <v>Awaiting Status</v>
      </c>
      <c r="M901" s="47"/>
      <c r="N901" s="56" t="str" cm="1">
        <f t="array" aca="1" ref="N901" ca="1">IF(
    M901="N",
    "",
    IF(
        COUNTIFS('4.ONT'!E:E, B901, '4.ONT'!Q:Q, "Y") &gt; 0,
        _xlfn.TEXTJOIN(", ", TRUE, IF(('4.ONT'!E:E = B901) * ('4.ONT'!Q:Q = "Y"), '4.ONT'!D:D, "")),
        IF(
            COUNTIFS('4.ONT'!E:E, B901, '4.ONT'!P:P, "Y") &gt; 0,
            _xlfn.TEXTJOIN(", ", TRUE, IF(('4.ONT'!E:E = B901) * ('4.ONT'!P:P = "Y"), '4.ONT'!D:D, "")),
            "Awaiting Status"
        )
    )
)</f>
        <v>Awaiting Status</v>
      </c>
      <c r="O901" s="60"/>
      <c r="P901" s="60" t="str" cm="1">
        <f t="array" aca="1" ref="P901" ca="1">IF(
    O901="N",
    "",
    IF(
        COUNTIFS('3.RNAExtractions'!E:E, B901, '3.RNAExtractions'!Z:Z, "Y") &gt; 0,
        _xlfn.TEXTJOIN(", ", TRUE, IF(('3.RNAExtractions'!E:E = B901) * ('3.RNAExtractions'!Z:Z = "Y"), '3.RNAExtractions'!D:D, "")),
        IF(
            COUNTIFS('3.RNAExtractions'!E:E, B901, '3.RNAExtractions'!Y:Y, "Y") &gt; 0,
            _xlfn.TEXTJOIN(", ", TRUE, IF(('3.RNAExtractions'!E:E = B901) * ('3.RNAExtractions'!Y:Y = "Y"), '3.RNAExtractions'!D:D, "")),
            "Awaiting Status"
        )
    )
)</f>
        <v>Awaiting Status</v>
      </c>
      <c r="Q901" s="60"/>
      <c r="R901" s="60" t="str" cm="1">
        <f t="array" aca="1" ref="R901" ca="1">IF(
    Q901="N",
    "",
    IF(
        COUNTIFS('4.RNAIllumina'!E:E, B901, '4.RNAIllumina'!Y:Y, "Y") &gt; 0,
        _xlfn.TEXTJOIN(", ", TRUE, IF(('4.RNAIllumina'!E:E = B901) * ('4.RNAIllumina'!Y:Y = "Y"), '4.RNAIllumina'!D:D, "")),
        IF(
            COUNTIFS('4.RNAIllumina'!E:E, B901, '4.RNAIllumina'!X:X, "Y") &gt; 0,
            _xlfn.TEXTJOIN(", ", TRUE, IF(('4.RNAIllumina'!E:E = B901) * ('4.RNAIllumina'!X:X = "Y"), '4.RNAIllumina'!D:D, "")),
            "Awaiting Status"
        )
    )
)</f>
        <v>Awaiting Status</v>
      </c>
      <c r="S901" s="282"/>
      <c r="T901" s="6">
        <f ca="1">VLOOKUP($B901,'1.MetaData'!$B:$H,2,FALSE)</f>
        <v>32</v>
      </c>
      <c r="U901" s="7" t="str">
        <f ca="1">VLOOKUP($B901,'1.MetaData'!$B:$H,3,FALSE)</f>
        <v>Seleniolycus sp</v>
      </c>
      <c r="V901" s="7" t="str">
        <f ca="1">VLOOKUP($B901,'1.MetaData'!$B:$H,4,FALSE)</f>
        <v>Genus of eelpouts</v>
      </c>
      <c r="W901" s="7" t="str">
        <f ca="1">VLOOKUP($B901,'1.MetaData'!$B:$H,5,FALSE)</f>
        <v>Glenn Moore, glenn.moore@museum.wa.gov.au, WA Museum</v>
      </c>
      <c r="X901" s="6" t="str">
        <f ca="1">VLOOKUP($B901,'1.MetaData'!$B:$H,6,FALSE)</f>
        <v>Georgia Nester, gnester@minderoo.org, Minderoo</v>
      </c>
    </row>
    <row r="902" spans="1:25" hidden="1" x14ac:dyDescent="0.25">
      <c r="A902" s="17">
        <v>901</v>
      </c>
      <c r="B902" s="3" t="str">
        <f t="shared" ca="1" si="17"/>
        <v>OG901</v>
      </c>
      <c r="C902" s="219" t="s">
        <v>111</v>
      </c>
      <c r="D902" s="4">
        <f ca="1">COUNTIF('2.Tissue'!C:C,B902)</f>
        <v>1</v>
      </c>
      <c r="E902" s="4">
        <f ca="1">COUNTIFS('3.DNAExtractions'!$E:$E,$B902,'3.DNAExtractions'!$D:$D,E$1)</f>
        <v>1</v>
      </c>
      <c r="F902" s="2" t="str" cm="1">
        <f t="array" aca="1" ref="F902" ca="1">IF(
    COUNTIFS('3.DNAExtractions'!E:E, B902, '3.DNAExtractions'!Y:Y, "Y") &gt; 0,
    _xlfn.TEXTJOIN(", ", TRUE, IF(('3.DNAExtractions'!E:E = B902) * ('3.DNAExtractions'!Y:Y = "Y"), '3.DNAExtractions'!D:D, "")),
    IF(
        COUNTIFS('3.DNAExtractions'!E:E, B902, '3.DNAExtractions'!X:X, "Y") &gt; 0,
        _xlfn.TEXTJOIN(", ", TRUE, IF(('3.DNAExtractions'!E:E = B902) * ('3.DNAExtractions'!X:X = "Y"), '3.DNAExtractions'!D:D, "")),
        "Awaiting Status"
    )
)</f>
        <v>Extracted</v>
      </c>
      <c r="G902" s="45"/>
      <c r="H902" s="8" t="str" cm="1">
        <f t="array" aca="1" ref="H902" ca="1">IF(
    G902="N",
    "",
    IF(
        COUNTIFS('4.Illumina'!E:E, B902, '4.Illumina'!R:R, "Y") &gt; 0,
        _xlfn.TEXTJOIN(", ", TRUE, IF(('4.Illumina'!E:E = B902) * ('4.Illumina'!R:R = "Y"), '4.Illumina'!D:D, "")),
        IF(
            COUNTIFS('4.Illumina'!E:E, B902, '4.Illumina'!Q:Q, "Y") &gt; 0,
            _xlfn.TEXTJOIN(", ", TRUE, IF(('4.Illumina'!E:E = B902) * ('4.Illumina'!Q:Q = "Y"), '4.Illumina'!D:D, "")),
            "Awaiting Status"
        )
    )
)</f>
        <v>Sequenced</v>
      </c>
      <c r="J902" s="56" t="str" cm="1">
        <f t="array" aca="1" ref="J902" ca="1">IF(
    I902="N",
    "",
    IF(
        COUNTIFS('4.PacBio'!E:E, B902, '4.PacBio'!W:W, "Y") &gt; 0,
        _xlfn.TEXTJOIN(", ", TRUE, IF(('4.PacBio'!E:E = B902) * ('4.PacBio'!W:W = "Y"), '4.PacBio'!D:D, "")),
        IF(
            COUNTIFS('4.PacBio'!E:E, B902, '4.PacBio'!V:V, "Y") &gt; 0,
            _xlfn.TEXTJOIN(", ", TRUE, IF(('4.PacBio'!E:E = B902) * ('4.PacBio'!V:V = "Y"), '4.PacBio'!D:D, "")),
            "Awaiting Status"
        )
    )
)</f>
        <v>Awaiting Status</v>
      </c>
      <c r="L902" s="8" t="str" cm="1">
        <f t="array" aca="1" ref="L902" ca="1">IF(
    K902="N",
    "",
    IF(
        COUNTIFS('4.HiCLibrary'!E:E, B902, '4.HiCLibrary'!V:V, "Y") &gt; 0,
        _xlfn.TEXTJOIN(", ", TRUE, IF(('4.HiCLibrary'!E:E = B902) * ('4.HiCLibrary'!V:V = "Y"), '4.HiCLibrary'!D:D, "")),
        IF(
            COUNTIFS('4.HiCLibrary'!E:E, B902, '4.HiCLibrary'!U:U, "Y") &gt; 0,
            _xlfn.TEXTJOIN(", ", TRUE, IF(('4.HiCLibrary'!E:E = B902) * ('4.HiCLibrary'!U:U = "Y"), '4.HiCLibrary'!D:D, "")),
            "Awaiting Status"
        )
    )
)</f>
        <v>Awaiting Status</v>
      </c>
      <c r="M902" s="47"/>
      <c r="N902" s="56" t="str" cm="1">
        <f t="array" aca="1" ref="N902" ca="1">IF(
    M902="N",
    "",
    IF(
        COUNTIFS('4.ONT'!E:E, B902, '4.ONT'!Q:Q, "Y") &gt; 0,
        _xlfn.TEXTJOIN(", ", TRUE, IF(('4.ONT'!E:E = B902) * ('4.ONT'!Q:Q = "Y"), '4.ONT'!D:D, "")),
        IF(
            COUNTIFS('4.ONT'!E:E, B902, '4.ONT'!P:P, "Y") &gt; 0,
            _xlfn.TEXTJOIN(", ", TRUE, IF(('4.ONT'!E:E = B902) * ('4.ONT'!P:P = "Y"), '4.ONT'!D:D, "")),
            "Awaiting Status"
        )
    )
)</f>
        <v>Awaiting Status</v>
      </c>
      <c r="O902" s="60"/>
      <c r="P902" s="60" t="str" cm="1">
        <f t="array" aca="1" ref="P902" ca="1">IF(
    O902="N",
    "",
    IF(
        COUNTIFS('3.RNAExtractions'!E:E, B902, '3.RNAExtractions'!Z:Z, "Y") &gt; 0,
        _xlfn.TEXTJOIN(", ", TRUE, IF(('3.RNAExtractions'!E:E = B902) * ('3.RNAExtractions'!Z:Z = "Y"), '3.RNAExtractions'!D:D, "")),
        IF(
            COUNTIFS('3.RNAExtractions'!E:E, B902, '3.RNAExtractions'!Y:Y, "Y") &gt; 0,
            _xlfn.TEXTJOIN(", ", TRUE, IF(('3.RNAExtractions'!E:E = B902) * ('3.RNAExtractions'!Y:Y = "Y"), '3.RNAExtractions'!D:D, "")),
            "Awaiting Status"
        )
    )
)</f>
        <v>Awaiting Status</v>
      </c>
      <c r="Q902" s="60"/>
      <c r="R902" s="60" t="str" cm="1">
        <f t="array" aca="1" ref="R902" ca="1">IF(
    Q902="N",
    "",
    IF(
        COUNTIFS('4.RNAIllumina'!E:E, B902, '4.RNAIllumina'!Y:Y, "Y") &gt; 0,
        _xlfn.TEXTJOIN(", ", TRUE, IF(('4.RNAIllumina'!E:E = B902) * ('4.RNAIllumina'!Y:Y = "Y"), '4.RNAIllumina'!D:D, "")),
        IF(
            COUNTIFS('4.RNAIllumina'!E:E, B902, '4.RNAIllumina'!X:X, "Y") &gt; 0,
            _xlfn.TEXTJOIN(", ", TRUE, IF(('4.RNAIllumina'!E:E = B902) * ('4.RNAIllumina'!X:X = "Y"), '4.RNAIllumina'!D:D, "")),
            "Awaiting Status"
        )
    )
)</f>
        <v>Awaiting Status</v>
      </c>
      <c r="S902" s="282"/>
      <c r="T902" s="6">
        <f ca="1">VLOOKUP($B902,'1.MetaData'!$B:$H,2,FALSE)</f>
        <v>33</v>
      </c>
      <c r="U902" s="7" t="str">
        <f ca="1">VLOOKUP($B902,'1.MetaData'!$B:$H,3,FALSE)</f>
        <v>Seleniolycus sp</v>
      </c>
      <c r="V902" s="7" t="str">
        <f ca="1">VLOOKUP($B902,'1.MetaData'!$B:$H,4,FALSE)</f>
        <v>Genus of eelpouts</v>
      </c>
      <c r="W902" s="7" t="str">
        <f ca="1">VLOOKUP($B902,'1.MetaData'!$B:$H,5,FALSE)</f>
        <v>Glenn Moore, glenn.moore@museum.wa.gov.au, WA Museum</v>
      </c>
      <c r="X902" s="6" t="str">
        <f ca="1">VLOOKUP($B902,'1.MetaData'!$B:$H,6,FALSE)</f>
        <v>Georgia Nester, gnester@minderoo.org, Minderoo</v>
      </c>
    </row>
    <row r="903" spans="1:25" hidden="1" x14ac:dyDescent="0.25">
      <c r="A903" s="17">
        <v>902</v>
      </c>
      <c r="B903" s="3" t="str">
        <f t="shared" ca="1" si="17"/>
        <v>OG902</v>
      </c>
      <c r="C903" s="219" t="s">
        <v>111</v>
      </c>
      <c r="D903" s="4">
        <f ca="1">COUNTIF('2.Tissue'!C:C,B903)</f>
        <v>1</v>
      </c>
      <c r="E903" s="4">
        <f ca="1">COUNTIFS('3.DNAExtractions'!$E:$E,$B903,'3.DNAExtractions'!$D:$D,E$1)</f>
        <v>1</v>
      </c>
      <c r="F903" s="2" t="str" cm="1">
        <f t="array" aca="1" ref="F903" ca="1">IF(
    COUNTIFS('3.DNAExtractions'!E:E, B903, '3.DNAExtractions'!Y:Y, "Y") &gt; 0,
    _xlfn.TEXTJOIN(", ", TRUE, IF(('3.DNAExtractions'!E:E = B903) * ('3.DNAExtractions'!Y:Y = "Y"), '3.DNAExtractions'!D:D, "")),
    IF(
        COUNTIFS('3.DNAExtractions'!E:E, B903, '3.DNAExtractions'!X:X, "Y") &gt; 0,
        _xlfn.TEXTJOIN(", ", TRUE, IF(('3.DNAExtractions'!E:E = B903) * ('3.DNAExtractions'!X:X = "Y"), '3.DNAExtractions'!D:D, "")),
        "Awaiting Status"
    )
)</f>
        <v>Extracted</v>
      </c>
      <c r="G903" s="45"/>
      <c r="H903" s="8" t="str" cm="1">
        <f t="array" aca="1" ref="H903" ca="1">IF(
    G903="N",
    "",
    IF(
        COUNTIFS('4.Illumina'!E:E, B903, '4.Illumina'!R:R, "Y") &gt; 0,
        _xlfn.TEXTJOIN(", ", TRUE, IF(('4.Illumina'!E:E = B903) * ('4.Illumina'!R:R = "Y"), '4.Illumina'!D:D, "")),
        IF(
            COUNTIFS('4.Illumina'!E:E, B903, '4.Illumina'!Q:Q, "Y") &gt; 0,
            _xlfn.TEXTJOIN(", ", TRUE, IF(('4.Illumina'!E:E = B903) * ('4.Illumina'!Q:Q = "Y"), '4.Illumina'!D:D, "")),
            "Awaiting Status"
        )
    )
)</f>
        <v>Sequenced</v>
      </c>
      <c r="J903" s="56" t="str" cm="1">
        <f t="array" aca="1" ref="J903" ca="1">IF(
    I903="N",
    "",
    IF(
        COUNTIFS('4.PacBio'!E:E, B903, '4.PacBio'!W:W, "Y") &gt; 0,
        _xlfn.TEXTJOIN(", ", TRUE, IF(('4.PacBio'!E:E = B903) * ('4.PacBio'!W:W = "Y"), '4.PacBio'!D:D, "")),
        IF(
            COUNTIFS('4.PacBio'!E:E, B903, '4.PacBio'!V:V, "Y") &gt; 0,
            _xlfn.TEXTJOIN(", ", TRUE, IF(('4.PacBio'!E:E = B903) * ('4.PacBio'!V:V = "Y"), '4.PacBio'!D:D, "")),
            "Awaiting Status"
        )
    )
)</f>
        <v>Awaiting Status</v>
      </c>
      <c r="L903" s="8" t="str" cm="1">
        <f t="array" aca="1" ref="L903" ca="1">IF(
    K903="N",
    "",
    IF(
        COUNTIFS('4.HiCLibrary'!E:E, B903, '4.HiCLibrary'!V:V, "Y") &gt; 0,
        _xlfn.TEXTJOIN(", ", TRUE, IF(('4.HiCLibrary'!E:E = B903) * ('4.HiCLibrary'!V:V = "Y"), '4.HiCLibrary'!D:D, "")),
        IF(
            COUNTIFS('4.HiCLibrary'!E:E, B903, '4.HiCLibrary'!U:U, "Y") &gt; 0,
            _xlfn.TEXTJOIN(", ", TRUE, IF(('4.HiCLibrary'!E:E = B903) * ('4.HiCLibrary'!U:U = "Y"), '4.HiCLibrary'!D:D, "")),
            "Awaiting Status"
        )
    )
)</f>
        <v>Awaiting Status</v>
      </c>
      <c r="M903" s="47"/>
      <c r="N903" s="56" t="str" cm="1">
        <f t="array" aca="1" ref="N903" ca="1">IF(
    M903="N",
    "",
    IF(
        COUNTIFS('4.ONT'!E:E, B903, '4.ONT'!Q:Q, "Y") &gt; 0,
        _xlfn.TEXTJOIN(", ", TRUE, IF(('4.ONT'!E:E = B903) * ('4.ONT'!Q:Q = "Y"), '4.ONT'!D:D, "")),
        IF(
            COUNTIFS('4.ONT'!E:E, B903, '4.ONT'!P:P, "Y") &gt; 0,
            _xlfn.TEXTJOIN(", ", TRUE, IF(('4.ONT'!E:E = B903) * ('4.ONT'!P:P = "Y"), '4.ONT'!D:D, "")),
            "Awaiting Status"
        )
    )
)</f>
        <v>Awaiting Status</v>
      </c>
      <c r="O903" s="60"/>
      <c r="P903" s="60" t="str" cm="1">
        <f t="array" aca="1" ref="P903" ca="1">IF(
    O903="N",
    "",
    IF(
        COUNTIFS('3.RNAExtractions'!E:E, B903, '3.RNAExtractions'!Z:Z, "Y") &gt; 0,
        _xlfn.TEXTJOIN(", ", TRUE, IF(('3.RNAExtractions'!E:E = B903) * ('3.RNAExtractions'!Z:Z = "Y"), '3.RNAExtractions'!D:D, "")),
        IF(
            COUNTIFS('3.RNAExtractions'!E:E, B903, '3.RNAExtractions'!Y:Y, "Y") &gt; 0,
            _xlfn.TEXTJOIN(", ", TRUE, IF(('3.RNAExtractions'!E:E = B903) * ('3.RNAExtractions'!Y:Y = "Y"), '3.RNAExtractions'!D:D, "")),
            "Awaiting Status"
        )
    )
)</f>
        <v>Awaiting Status</v>
      </c>
      <c r="Q903" s="60"/>
      <c r="R903" s="60" t="str" cm="1">
        <f t="array" aca="1" ref="R903" ca="1">IF(
    Q903="N",
    "",
    IF(
        COUNTIFS('4.RNAIllumina'!E:E, B903, '4.RNAIllumina'!Y:Y, "Y") &gt; 0,
        _xlfn.TEXTJOIN(", ", TRUE, IF(('4.RNAIllumina'!E:E = B903) * ('4.RNAIllumina'!Y:Y = "Y"), '4.RNAIllumina'!D:D, "")),
        IF(
            COUNTIFS('4.RNAIllumina'!E:E, B903, '4.RNAIllumina'!X:X, "Y") &gt; 0,
            _xlfn.TEXTJOIN(", ", TRUE, IF(('4.RNAIllumina'!E:E = B903) * ('4.RNAIllumina'!X:X = "Y"), '4.RNAIllumina'!D:D, "")),
            "Awaiting Status"
        )
    )
)</f>
        <v>Awaiting Status</v>
      </c>
      <c r="S903" s="282"/>
      <c r="T903" s="6">
        <f ca="1">VLOOKUP($B903,'1.MetaData'!$B:$H,2,FALSE)</f>
        <v>34</v>
      </c>
      <c r="U903" s="7" t="str">
        <f ca="1">VLOOKUP($B903,'1.MetaData'!$B:$H,3,FALSE)</f>
        <v>Seleniolycus sp</v>
      </c>
      <c r="V903" s="7" t="str">
        <f ca="1">VLOOKUP($B903,'1.MetaData'!$B:$H,4,FALSE)</f>
        <v>Genus of eelpouts</v>
      </c>
      <c r="W903" s="7" t="str">
        <f ca="1">VLOOKUP($B903,'1.MetaData'!$B:$H,5,FALSE)</f>
        <v>Glenn Moore, glenn.moore@museum.wa.gov.au, WA Museum</v>
      </c>
      <c r="X903" s="6" t="str">
        <f ca="1">VLOOKUP($B903,'1.MetaData'!$B:$H,6,FALSE)</f>
        <v>Georgia Nester, gnester@minderoo.org, Minderoo</v>
      </c>
    </row>
    <row r="904" spans="1:25" hidden="1" x14ac:dyDescent="0.25">
      <c r="A904" s="17">
        <v>903</v>
      </c>
      <c r="B904" s="3" t="str">
        <f t="shared" ca="1" si="17"/>
        <v>OG903</v>
      </c>
      <c r="C904" s="219" t="s">
        <v>111</v>
      </c>
      <c r="D904" s="4">
        <f ca="1">COUNTIF('2.Tissue'!C:C,B904)</f>
        <v>1</v>
      </c>
      <c r="E904" s="4">
        <f ca="1">COUNTIFS('3.DNAExtractions'!$E:$E,$B904,'3.DNAExtractions'!$D:$D,E$1)</f>
        <v>1</v>
      </c>
      <c r="F904" s="2" t="str" cm="1">
        <f t="array" aca="1" ref="F904" ca="1">IF(
    COUNTIFS('3.DNAExtractions'!E:E, B904, '3.DNAExtractions'!Y:Y, "Y") &gt; 0,
    _xlfn.TEXTJOIN(", ", TRUE, IF(('3.DNAExtractions'!E:E = B904) * ('3.DNAExtractions'!Y:Y = "Y"), '3.DNAExtractions'!D:D, "")),
    IF(
        COUNTIFS('3.DNAExtractions'!E:E, B904, '3.DNAExtractions'!X:X, "Y") &gt; 0,
        _xlfn.TEXTJOIN(", ", TRUE, IF(('3.DNAExtractions'!E:E = B904) * ('3.DNAExtractions'!X:X = "Y"), '3.DNAExtractions'!D:D, "")),
        "Awaiting Status"
    )
)</f>
        <v>Extracted</v>
      </c>
      <c r="G904" s="45"/>
      <c r="H904" s="8" t="str" cm="1">
        <f t="array" aca="1" ref="H904" ca="1">IF(
    G904="N",
    "",
    IF(
        COUNTIFS('4.Illumina'!E:E, B904, '4.Illumina'!R:R, "Y") &gt; 0,
        _xlfn.TEXTJOIN(", ", TRUE, IF(('4.Illumina'!E:E = B904) * ('4.Illumina'!R:R = "Y"), '4.Illumina'!D:D, "")),
        IF(
            COUNTIFS('4.Illumina'!E:E, B904, '4.Illumina'!Q:Q, "Y") &gt; 0,
            _xlfn.TEXTJOIN(", ", TRUE, IF(('4.Illumina'!E:E = B904) * ('4.Illumina'!Q:Q = "Y"), '4.Illumina'!D:D, "")),
            "Awaiting Status"
        )
    )
)</f>
        <v>Sequenced</v>
      </c>
      <c r="J904" s="56" t="str" cm="1">
        <f t="array" aca="1" ref="J904" ca="1">IF(
    I904="N",
    "",
    IF(
        COUNTIFS('4.PacBio'!E:E, B904, '4.PacBio'!W:W, "Y") &gt; 0,
        _xlfn.TEXTJOIN(", ", TRUE, IF(('4.PacBio'!E:E = B904) * ('4.PacBio'!W:W = "Y"), '4.PacBio'!D:D, "")),
        IF(
            COUNTIFS('4.PacBio'!E:E, B904, '4.PacBio'!V:V, "Y") &gt; 0,
            _xlfn.TEXTJOIN(", ", TRUE, IF(('4.PacBio'!E:E = B904) * ('4.PacBio'!V:V = "Y"), '4.PacBio'!D:D, "")),
            "Awaiting Status"
        )
    )
)</f>
        <v>Awaiting Status</v>
      </c>
      <c r="L904" s="8" t="str" cm="1">
        <f t="array" aca="1" ref="L904" ca="1">IF(
    K904="N",
    "",
    IF(
        COUNTIFS('4.HiCLibrary'!E:E, B904, '4.HiCLibrary'!V:V, "Y") &gt; 0,
        _xlfn.TEXTJOIN(", ", TRUE, IF(('4.HiCLibrary'!E:E = B904) * ('4.HiCLibrary'!V:V = "Y"), '4.HiCLibrary'!D:D, "")),
        IF(
            COUNTIFS('4.HiCLibrary'!E:E, B904, '4.HiCLibrary'!U:U, "Y") &gt; 0,
            _xlfn.TEXTJOIN(", ", TRUE, IF(('4.HiCLibrary'!E:E = B904) * ('4.HiCLibrary'!U:U = "Y"), '4.HiCLibrary'!D:D, "")),
            "Awaiting Status"
        )
    )
)</f>
        <v>Awaiting Status</v>
      </c>
      <c r="M904" s="47"/>
      <c r="N904" s="56" t="str" cm="1">
        <f t="array" aca="1" ref="N904" ca="1">IF(
    M904="N",
    "",
    IF(
        COUNTIFS('4.ONT'!E:E, B904, '4.ONT'!Q:Q, "Y") &gt; 0,
        _xlfn.TEXTJOIN(", ", TRUE, IF(('4.ONT'!E:E = B904) * ('4.ONT'!Q:Q = "Y"), '4.ONT'!D:D, "")),
        IF(
            COUNTIFS('4.ONT'!E:E, B904, '4.ONT'!P:P, "Y") &gt; 0,
            _xlfn.TEXTJOIN(", ", TRUE, IF(('4.ONT'!E:E = B904) * ('4.ONT'!P:P = "Y"), '4.ONT'!D:D, "")),
            "Awaiting Status"
        )
    )
)</f>
        <v>Awaiting Status</v>
      </c>
      <c r="O904" s="60"/>
      <c r="P904" s="60" t="str" cm="1">
        <f t="array" aca="1" ref="P904" ca="1">IF(
    O904="N",
    "",
    IF(
        COUNTIFS('3.RNAExtractions'!E:E, B904, '3.RNAExtractions'!Z:Z, "Y") &gt; 0,
        _xlfn.TEXTJOIN(", ", TRUE, IF(('3.RNAExtractions'!E:E = B904) * ('3.RNAExtractions'!Z:Z = "Y"), '3.RNAExtractions'!D:D, "")),
        IF(
            COUNTIFS('3.RNAExtractions'!E:E, B904, '3.RNAExtractions'!Y:Y, "Y") &gt; 0,
            _xlfn.TEXTJOIN(", ", TRUE, IF(('3.RNAExtractions'!E:E = B904) * ('3.RNAExtractions'!Y:Y = "Y"), '3.RNAExtractions'!D:D, "")),
            "Awaiting Status"
        )
    )
)</f>
        <v>Awaiting Status</v>
      </c>
      <c r="Q904" s="60"/>
      <c r="R904" s="60" t="str" cm="1">
        <f t="array" aca="1" ref="R904" ca="1">IF(
    Q904="N",
    "",
    IF(
        COUNTIFS('4.RNAIllumina'!E:E, B904, '4.RNAIllumina'!Y:Y, "Y") &gt; 0,
        _xlfn.TEXTJOIN(", ", TRUE, IF(('4.RNAIllumina'!E:E = B904) * ('4.RNAIllumina'!Y:Y = "Y"), '4.RNAIllumina'!D:D, "")),
        IF(
            COUNTIFS('4.RNAIllumina'!E:E, B904, '4.RNAIllumina'!X:X, "Y") &gt; 0,
            _xlfn.TEXTJOIN(", ", TRUE, IF(('4.RNAIllumina'!E:E = B904) * ('4.RNAIllumina'!X:X = "Y"), '4.RNAIllumina'!D:D, "")),
            "Awaiting Status"
        )
    )
)</f>
        <v>Awaiting Status</v>
      </c>
      <c r="S904" s="282"/>
      <c r="T904" s="6">
        <f ca="1">VLOOKUP($B904,'1.MetaData'!$B:$H,2,FALSE)</f>
        <v>35</v>
      </c>
      <c r="U904" s="7" t="str">
        <f ca="1">VLOOKUP($B904,'1.MetaData'!$B:$H,3,FALSE)</f>
        <v>Pachycara sp</v>
      </c>
      <c r="V904" s="7" t="str">
        <f ca="1">VLOOKUP($B904,'1.MetaData'!$B:$H,4,FALSE)</f>
        <v>Genus of eelpouts</v>
      </c>
      <c r="W904" s="7" t="str">
        <f ca="1">VLOOKUP($B904,'1.MetaData'!$B:$H,5,FALSE)</f>
        <v>Glenn Moore, glenn.moore@museum.wa.gov.au, WA Museum</v>
      </c>
      <c r="X904" s="6" t="str">
        <f ca="1">VLOOKUP($B904,'1.MetaData'!$B:$H,6,FALSE)</f>
        <v>Georgia Nester, gnester@minderoo.org, Minderoo</v>
      </c>
    </row>
    <row r="905" spans="1:25" hidden="1" x14ac:dyDescent="0.25">
      <c r="A905" s="17">
        <v>904</v>
      </c>
      <c r="B905" s="3" t="str">
        <f t="shared" ca="1" si="17"/>
        <v>OG904</v>
      </c>
      <c r="C905" s="219" t="s">
        <v>111</v>
      </c>
      <c r="D905" s="4">
        <f ca="1">COUNTIF('2.Tissue'!C:C,B905)</f>
        <v>1</v>
      </c>
      <c r="E905" s="4">
        <f ca="1">COUNTIFS('3.DNAExtractions'!$E:$E,$B905,'3.DNAExtractions'!$D:$D,E$1)</f>
        <v>1</v>
      </c>
      <c r="F905" s="2" t="str" cm="1">
        <f t="array" aca="1" ref="F905" ca="1">IF(
    COUNTIFS('3.DNAExtractions'!E:E, B905, '3.DNAExtractions'!Y:Y, "Y") &gt; 0,
    _xlfn.TEXTJOIN(", ", TRUE, IF(('3.DNAExtractions'!E:E = B905) * ('3.DNAExtractions'!Y:Y = "Y"), '3.DNAExtractions'!D:D, "")),
    IF(
        COUNTIFS('3.DNAExtractions'!E:E, B905, '3.DNAExtractions'!X:X, "Y") &gt; 0,
        _xlfn.TEXTJOIN(", ", TRUE, IF(('3.DNAExtractions'!E:E = B905) * ('3.DNAExtractions'!X:X = "Y"), '3.DNAExtractions'!D:D, "")),
        "Awaiting Status"
    )
)</f>
        <v>Extracted</v>
      </c>
      <c r="G905" s="45"/>
      <c r="H905" s="8" t="str" cm="1">
        <f t="array" aca="1" ref="H905" ca="1">IF(
    G905="N",
    "",
    IF(
        COUNTIFS('4.Illumina'!E:E, B905, '4.Illumina'!R:R, "Y") &gt; 0,
        _xlfn.TEXTJOIN(", ", TRUE, IF(('4.Illumina'!E:E = B905) * ('4.Illumina'!R:R = "Y"), '4.Illumina'!D:D, "")),
        IF(
            COUNTIFS('4.Illumina'!E:E, B905, '4.Illumina'!Q:Q, "Y") &gt; 0,
            _xlfn.TEXTJOIN(", ", TRUE, IF(('4.Illumina'!E:E = B905) * ('4.Illumina'!Q:Q = "Y"), '4.Illumina'!D:D, "")),
            "Awaiting Status"
        )
    )
)</f>
        <v>QC - iSEQ</v>
      </c>
      <c r="J905" s="56" t="str" cm="1">
        <f t="array" aca="1" ref="J905" ca="1">IF(
    I905="N",
    "",
    IF(
        COUNTIFS('4.PacBio'!E:E, B905, '4.PacBio'!W:W, "Y") &gt; 0,
        _xlfn.TEXTJOIN(", ", TRUE, IF(('4.PacBio'!E:E = B905) * ('4.PacBio'!W:W = "Y"), '4.PacBio'!D:D, "")),
        IF(
            COUNTIFS('4.PacBio'!E:E, B905, '4.PacBio'!V:V, "Y") &gt; 0,
            _xlfn.TEXTJOIN(", ", TRUE, IF(('4.PacBio'!E:E = B905) * ('4.PacBio'!V:V = "Y"), '4.PacBio'!D:D, "")),
            "Awaiting Status"
        )
    )
)</f>
        <v>Awaiting Status</v>
      </c>
      <c r="L905" s="8" t="str" cm="1">
        <f t="array" aca="1" ref="L905" ca="1">IF(
    K905="N",
    "",
    IF(
        COUNTIFS('4.HiCLibrary'!E:E, B905, '4.HiCLibrary'!V:V, "Y") &gt; 0,
        _xlfn.TEXTJOIN(", ", TRUE, IF(('4.HiCLibrary'!E:E = B905) * ('4.HiCLibrary'!V:V = "Y"), '4.HiCLibrary'!D:D, "")),
        IF(
            COUNTIFS('4.HiCLibrary'!E:E, B905, '4.HiCLibrary'!U:U, "Y") &gt; 0,
            _xlfn.TEXTJOIN(", ", TRUE, IF(('4.HiCLibrary'!E:E = B905) * ('4.HiCLibrary'!U:U = "Y"), '4.HiCLibrary'!D:D, "")),
            "Awaiting Status"
        )
    )
)</f>
        <v>Awaiting Status</v>
      </c>
      <c r="M905" s="47"/>
      <c r="N905" s="56" t="str" cm="1">
        <f t="array" aca="1" ref="N905" ca="1">IF(
    M905="N",
    "",
    IF(
        COUNTIFS('4.ONT'!E:E, B905, '4.ONT'!Q:Q, "Y") &gt; 0,
        _xlfn.TEXTJOIN(", ", TRUE, IF(('4.ONT'!E:E = B905) * ('4.ONT'!Q:Q = "Y"), '4.ONT'!D:D, "")),
        IF(
            COUNTIFS('4.ONT'!E:E, B905, '4.ONT'!P:P, "Y") &gt; 0,
            _xlfn.TEXTJOIN(", ", TRUE, IF(('4.ONT'!E:E = B905) * ('4.ONT'!P:P = "Y"), '4.ONT'!D:D, "")),
            "Awaiting Status"
        )
    )
)</f>
        <v>Awaiting Status</v>
      </c>
      <c r="O905" s="60"/>
      <c r="P905" s="60" t="str" cm="1">
        <f t="array" aca="1" ref="P905" ca="1">IF(
    O905="N",
    "",
    IF(
        COUNTIFS('3.RNAExtractions'!E:E, B905, '3.RNAExtractions'!Z:Z, "Y") &gt; 0,
        _xlfn.TEXTJOIN(", ", TRUE, IF(('3.RNAExtractions'!E:E = B905) * ('3.RNAExtractions'!Z:Z = "Y"), '3.RNAExtractions'!D:D, "")),
        IF(
            COUNTIFS('3.RNAExtractions'!E:E, B905, '3.RNAExtractions'!Y:Y, "Y") &gt; 0,
            _xlfn.TEXTJOIN(", ", TRUE, IF(('3.RNAExtractions'!E:E = B905) * ('3.RNAExtractions'!Y:Y = "Y"), '3.RNAExtractions'!D:D, "")),
            "Awaiting Status"
        )
    )
)</f>
        <v>Awaiting Status</v>
      </c>
      <c r="Q905" s="60"/>
      <c r="R905" s="60" t="str" cm="1">
        <f t="array" aca="1" ref="R905" ca="1">IF(
    Q905="N",
    "",
    IF(
        COUNTIFS('4.RNAIllumina'!E:E, B905, '4.RNAIllumina'!Y:Y, "Y") &gt; 0,
        _xlfn.TEXTJOIN(", ", TRUE, IF(('4.RNAIllumina'!E:E = B905) * ('4.RNAIllumina'!Y:Y = "Y"), '4.RNAIllumina'!D:D, "")),
        IF(
            COUNTIFS('4.RNAIllumina'!E:E, B905, '4.RNAIllumina'!X:X, "Y") &gt; 0,
            _xlfn.TEXTJOIN(", ", TRUE, IF(('4.RNAIllumina'!E:E = B905) * ('4.RNAIllumina'!X:X = "Y"), '4.RNAIllumina'!D:D, "")),
            "Awaiting Status"
        )
    )
)</f>
        <v>Awaiting Status</v>
      </c>
      <c r="S905" s="282"/>
      <c r="T905" s="6">
        <f ca="1">VLOOKUP($B905,'1.MetaData'!$B:$H,2,FALSE)</f>
        <v>36</v>
      </c>
      <c r="U905" s="7" t="str">
        <f ca="1">VLOOKUP($B905,'1.MetaData'!$B:$H,3,FALSE)</f>
        <v>Acanthonus armatus</v>
      </c>
      <c r="V905" s="7" t="str">
        <f ca="1">VLOOKUP($B905,'1.MetaData'!$B:$H,4,FALSE)</f>
        <v>Bony-eared assfish</v>
      </c>
      <c r="W905" s="7" t="str">
        <f ca="1">VLOOKUP($B905,'1.MetaData'!$B:$H,5,FALSE)</f>
        <v>Glenn Moore, glenn.moore@museum.wa.gov.au, WA Museum</v>
      </c>
      <c r="X905" s="6" t="str">
        <f ca="1">VLOOKUP($B905,'1.MetaData'!$B:$H,6,FALSE)</f>
        <v>Georgia Nester, gnester@minderoo.org, Minderoo</v>
      </c>
    </row>
    <row r="906" spans="1:25" hidden="1" x14ac:dyDescent="0.25">
      <c r="A906" s="17">
        <v>905</v>
      </c>
      <c r="B906" s="3" t="str">
        <f t="shared" ca="1" si="17"/>
        <v>OG905</v>
      </c>
      <c r="C906" s="219" t="s">
        <v>111</v>
      </c>
      <c r="D906" s="4">
        <f ca="1">COUNTIF('2.Tissue'!C:C,B906)</f>
        <v>1</v>
      </c>
      <c r="E906" s="4">
        <f ca="1">COUNTIFS('3.DNAExtractions'!$E:$E,$B906,'3.DNAExtractions'!$D:$D,E$1)</f>
        <v>1</v>
      </c>
      <c r="F906" s="2" t="str" cm="1">
        <f t="array" aca="1" ref="F906" ca="1">IF(
    COUNTIFS('3.DNAExtractions'!E:E, B906, '3.DNAExtractions'!Y:Y, "Y") &gt; 0,
    _xlfn.TEXTJOIN(", ", TRUE, IF(('3.DNAExtractions'!E:E = B906) * ('3.DNAExtractions'!Y:Y = "Y"), '3.DNAExtractions'!D:D, "")),
    IF(
        COUNTIFS('3.DNAExtractions'!E:E, B906, '3.DNAExtractions'!X:X, "Y") &gt; 0,
        _xlfn.TEXTJOIN(", ", TRUE, IF(('3.DNAExtractions'!E:E = B906) * ('3.DNAExtractions'!X:X = "Y"), '3.DNAExtractions'!D:D, "")),
        "Awaiting Status"
    )
)</f>
        <v>Extracted</v>
      </c>
      <c r="G906" s="45"/>
      <c r="H906" s="8" t="str" cm="1">
        <f t="array" aca="1" ref="H906" ca="1">IF(
    G906="N",
    "",
    IF(
        COUNTIFS('4.Illumina'!E:E, B906, '4.Illumina'!R:R, "Y") &gt; 0,
        _xlfn.TEXTJOIN(", ", TRUE, IF(('4.Illumina'!E:E = B906) * ('4.Illumina'!R:R = "Y"), '4.Illumina'!D:D, "")),
        IF(
            COUNTIFS('4.Illumina'!E:E, B906, '4.Illumina'!Q:Q, "Y") &gt; 0,
            _xlfn.TEXTJOIN(", ", TRUE, IF(('4.Illumina'!E:E = B906) * ('4.Illumina'!Q:Q = "Y"), '4.Illumina'!D:D, "")),
            "Awaiting Status"
        )
    )
)</f>
        <v>Sequenced</v>
      </c>
      <c r="J906" s="56" t="str" cm="1">
        <f t="array" aca="1" ref="J906" ca="1">IF(
    I906="N",
    "",
    IF(
        COUNTIFS('4.PacBio'!E:E, B906, '4.PacBio'!W:W, "Y") &gt; 0,
        _xlfn.TEXTJOIN(", ", TRUE, IF(('4.PacBio'!E:E = B906) * ('4.PacBio'!W:W = "Y"), '4.PacBio'!D:D, "")),
        IF(
            COUNTIFS('4.PacBio'!E:E, B906, '4.PacBio'!V:V, "Y") &gt; 0,
            _xlfn.TEXTJOIN(", ", TRUE, IF(('4.PacBio'!E:E = B906) * ('4.PacBio'!V:V = "Y"), '4.PacBio'!D:D, "")),
            "Awaiting Status"
        )
    )
)</f>
        <v>Awaiting Status</v>
      </c>
      <c r="L906" s="8" t="str" cm="1">
        <f t="array" aca="1" ref="L906" ca="1">IF(
    K906="N",
    "",
    IF(
        COUNTIFS('4.HiCLibrary'!E:E, B906, '4.HiCLibrary'!V:V, "Y") &gt; 0,
        _xlfn.TEXTJOIN(", ", TRUE, IF(('4.HiCLibrary'!E:E = B906) * ('4.HiCLibrary'!V:V = "Y"), '4.HiCLibrary'!D:D, "")),
        IF(
            COUNTIFS('4.HiCLibrary'!E:E, B906, '4.HiCLibrary'!U:U, "Y") &gt; 0,
            _xlfn.TEXTJOIN(", ", TRUE, IF(('4.HiCLibrary'!E:E = B906) * ('4.HiCLibrary'!U:U = "Y"), '4.HiCLibrary'!D:D, "")),
            "Awaiting Status"
        )
    )
)</f>
        <v>Awaiting Status</v>
      </c>
      <c r="M906" s="47"/>
      <c r="N906" s="56" t="str" cm="1">
        <f t="array" aca="1" ref="N906" ca="1">IF(
    M906="N",
    "",
    IF(
        COUNTIFS('4.ONT'!E:E, B906, '4.ONT'!Q:Q, "Y") &gt; 0,
        _xlfn.TEXTJOIN(", ", TRUE, IF(('4.ONT'!E:E = B906) * ('4.ONT'!Q:Q = "Y"), '4.ONT'!D:D, "")),
        IF(
            COUNTIFS('4.ONT'!E:E, B906, '4.ONT'!P:P, "Y") &gt; 0,
            _xlfn.TEXTJOIN(", ", TRUE, IF(('4.ONT'!E:E = B906) * ('4.ONT'!P:P = "Y"), '4.ONT'!D:D, "")),
            "Awaiting Status"
        )
    )
)</f>
        <v>Awaiting Status</v>
      </c>
      <c r="O906" s="60"/>
      <c r="P906" s="60" t="str" cm="1">
        <f t="array" aca="1" ref="P906" ca="1">IF(
    O906="N",
    "",
    IF(
        COUNTIFS('3.RNAExtractions'!E:E, B906, '3.RNAExtractions'!Z:Z, "Y") &gt; 0,
        _xlfn.TEXTJOIN(", ", TRUE, IF(('3.RNAExtractions'!E:E = B906) * ('3.RNAExtractions'!Z:Z = "Y"), '3.RNAExtractions'!D:D, "")),
        IF(
            COUNTIFS('3.RNAExtractions'!E:E, B906, '3.RNAExtractions'!Y:Y, "Y") &gt; 0,
            _xlfn.TEXTJOIN(", ", TRUE, IF(('3.RNAExtractions'!E:E = B906) * ('3.RNAExtractions'!Y:Y = "Y"), '3.RNAExtractions'!D:D, "")),
            "Awaiting Status"
        )
    )
)</f>
        <v>Awaiting Status</v>
      </c>
      <c r="Q906" s="60"/>
      <c r="R906" s="60" t="str" cm="1">
        <f t="array" aca="1" ref="R906" ca="1">IF(
    Q906="N",
    "",
    IF(
        COUNTIFS('4.RNAIllumina'!E:E, B906, '4.RNAIllumina'!Y:Y, "Y") &gt; 0,
        _xlfn.TEXTJOIN(", ", TRUE, IF(('4.RNAIllumina'!E:E = B906) * ('4.RNAIllumina'!Y:Y = "Y"), '4.RNAIllumina'!D:D, "")),
        IF(
            COUNTIFS('4.RNAIllumina'!E:E, B906, '4.RNAIllumina'!X:X, "Y") &gt; 0,
            _xlfn.TEXTJOIN(", ", TRUE, IF(('4.RNAIllumina'!E:E = B906) * ('4.RNAIllumina'!X:X = "Y"), '4.RNAIllumina'!D:D, "")),
            "Awaiting Status"
        )
    )
)</f>
        <v>Awaiting Status</v>
      </c>
      <c r="S906" s="282"/>
      <c r="T906" s="6">
        <f ca="1">VLOOKUP($B906,'1.MetaData'!$B:$H,2,FALSE)</f>
        <v>37</v>
      </c>
      <c r="U906" s="7" t="str">
        <f ca="1">VLOOKUP($B906,'1.MetaData'!$B:$H,3,FALSE)</f>
        <v>Coryphaenoides rudis</v>
      </c>
      <c r="V906" s="7" t="str">
        <f ca="1">VLOOKUP($B906,'1.MetaData'!$B:$H,4,FALSE)</f>
        <v>Rudis rattail</v>
      </c>
      <c r="W906" s="7" t="str">
        <f ca="1">VLOOKUP($B906,'1.MetaData'!$B:$H,5,FALSE)</f>
        <v>Glenn Moore, glenn.moore@museum.wa.gov.au, WA Museum</v>
      </c>
      <c r="X906" s="6" t="str">
        <f ca="1">VLOOKUP($B906,'1.MetaData'!$B:$H,6,FALSE)</f>
        <v>Georgia Nester, gnester@minderoo.org, Minderoo</v>
      </c>
    </row>
    <row r="907" spans="1:25" hidden="1" x14ac:dyDescent="0.25">
      <c r="A907" s="17">
        <v>906</v>
      </c>
      <c r="B907" s="3" t="str">
        <f t="shared" ca="1" si="17"/>
        <v>OG906</v>
      </c>
      <c r="C907" s="219" t="s">
        <v>107</v>
      </c>
      <c r="D907" s="4">
        <f ca="1">COUNTIF('2.Tissue'!C:C,B907)</f>
        <v>0</v>
      </c>
      <c r="E907" s="4">
        <f ca="1">COUNTIFS('3.DNAExtractions'!$E:$E,$B907,'3.DNAExtractions'!$D:$D,E$1)</f>
        <v>0</v>
      </c>
      <c r="F907" s="2" t="str" cm="1">
        <f t="array" aca="1" ref="F907" ca="1">IF(
    COUNTIFS('3.DNAExtractions'!E:E, B907, '3.DNAExtractions'!Y:Y, "Y") &gt; 0,
    _xlfn.TEXTJOIN(", ", TRUE, IF(('3.DNAExtractions'!E:E = B907) * ('3.DNAExtractions'!Y:Y = "Y"), '3.DNAExtractions'!D:D, "")),
    IF(
        COUNTIFS('3.DNAExtractions'!E:E, B907, '3.DNAExtractions'!X:X, "Y") &gt; 0,
        _xlfn.TEXTJOIN(", ", TRUE, IF(('3.DNAExtractions'!E:E = B907) * ('3.DNAExtractions'!X:X = "Y"), '3.DNAExtractions'!D:D, "")),
        "Awaiting Status"
    )
)</f>
        <v>Awaiting Status</v>
      </c>
      <c r="G907" s="45"/>
      <c r="H907" s="8" t="str" cm="1">
        <f t="array" aca="1" ref="H907" ca="1">IF(
    G907="N",
    "",
    IF(
        COUNTIFS('4.Illumina'!E:E, B907, '4.Illumina'!R:R, "Y") &gt; 0,
        _xlfn.TEXTJOIN(", ", TRUE, IF(('4.Illumina'!E:E = B907) * ('4.Illumina'!R:R = "Y"), '4.Illumina'!D:D, "")),
        IF(
            COUNTIFS('4.Illumina'!E:E, B907, '4.Illumina'!Q:Q, "Y") &gt; 0,
            _xlfn.TEXTJOIN(", ", TRUE, IF(('4.Illumina'!E:E = B907) * ('4.Illumina'!Q:Q = "Y"), '4.Illumina'!D:D, "")),
            "Awaiting Status"
        )
    )
)</f>
        <v>Awaiting Status</v>
      </c>
      <c r="J907" s="56" t="str" cm="1">
        <f t="array" aca="1" ref="J907" ca="1">IF(
    I907="N",
    "",
    IF(
        COUNTIFS('4.PacBio'!E:E, B907, '4.PacBio'!W:W, "Y") &gt; 0,
        _xlfn.TEXTJOIN(", ", TRUE, IF(('4.PacBio'!E:E = B907) * ('4.PacBio'!W:W = "Y"), '4.PacBio'!D:D, "")),
        IF(
            COUNTIFS('4.PacBio'!E:E, B907, '4.PacBio'!V:V, "Y") &gt; 0,
            _xlfn.TEXTJOIN(", ", TRUE, IF(('4.PacBio'!E:E = B907) * ('4.PacBio'!V:V = "Y"), '4.PacBio'!D:D, "")),
            "Awaiting Status"
        )
    )
)</f>
        <v>Awaiting Status</v>
      </c>
      <c r="L907" s="8" t="str" cm="1">
        <f t="array" aca="1" ref="L907" ca="1">IF(
    K907="N",
    "",
    IF(
        COUNTIFS('4.HiCLibrary'!E:E, B907, '4.HiCLibrary'!V:V, "Y") &gt; 0,
        _xlfn.TEXTJOIN(", ", TRUE, IF(('4.HiCLibrary'!E:E = B907) * ('4.HiCLibrary'!V:V = "Y"), '4.HiCLibrary'!D:D, "")),
        IF(
            COUNTIFS('4.HiCLibrary'!E:E, B907, '4.HiCLibrary'!U:U, "Y") &gt; 0,
            _xlfn.TEXTJOIN(", ", TRUE, IF(('4.HiCLibrary'!E:E = B907) * ('4.HiCLibrary'!U:U = "Y"), '4.HiCLibrary'!D:D, "")),
            "Awaiting Status"
        )
    )
)</f>
        <v>Awaiting Status</v>
      </c>
      <c r="M907" s="47"/>
      <c r="N907" s="56" t="str" cm="1">
        <f t="array" aca="1" ref="N907" ca="1">IF(
    M907="N",
    "",
    IF(
        COUNTIFS('4.ONT'!E:E, B907, '4.ONT'!Q:Q, "Y") &gt; 0,
        _xlfn.TEXTJOIN(", ", TRUE, IF(('4.ONT'!E:E = B907) * ('4.ONT'!Q:Q = "Y"), '4.ONT'!D:D, "")),
        IF(
            COUNTIFS('4.ONT'!E:E, B907, '4.ONT'!P:P, "Y") &gt; 0,
            _xlfn.TEXTJOIN(", ", TRUE, IF(('4.ONT'!E:E = B907) * ('4.ONT'!P:P = "Y"), '4.ONT'!D:D, "")),
            "Awaiting Status"
        )
    )
)</f>
        <v>Awaiting Status</v>
      </c>
      <c r="O907" s="60"/>
      <c r="P907" s="60" t="str" cm="1">
        <f t="array" aca="1" ref="P907" ca="1">IF(
    O907="N",
    "",
    IF(
        COUNTIFS('3.RNAExtractions'!E:E, B907, '3.RNAExtractions'!Z:Z, "Y") &gt; 0,
        _xlfn.TEXTJOIN(", ", TRUE, IF(('3.RNAExtractions'!E:E = B907) * ('3.RNAExtractions'!Z:Z = "Y"), '3.RNAExtractions'!D:D, "")),
        IF(
            COUNTIFS('3.RNAExtractions'!E:E, B907, '3.RNAExtractions'!Y:Y, "Y") &gt; 0,
            _xlfn.TEXTJOIN(", ", TRUE, IF(('3.RNAExtractions'!E:E = B907) * ('3.RNAExtractions'!Y:Y = "Y"), '3.RNAExtractions'!D:D, "")),
            "Awaiting Status"
        )
    )
)</f>
        <v>Awaiting Status</v>
      </c>
      <c r="Q907" s="60"/>
      <c r="R907" s="60" t="str" cm="1">
        <f t="array" aca="1" ref="R907" ca="1">IF(
    Q907="N",
    "",
    IF(
        COUNTIFS('4.RNAIllumina'!E:E, B907, '4.RNAIllumina'!Y:Y, "Y") &gt; 0,
        _xlfn.TEXTJOIN(", ", TRUE, IF(('4.RNAIllumina'!E:E = B907) * ('4.RNAIllumina'!Y:Y = "Y"), '4.RNAIllumina'!D:D, "")),
        IF(
            COUNTIFS('4.RNAIllumina'!E:E, B907, '4.RNAIllumina'!X:X, "Y") &gt; 0,
            _xlfn.TEXTJOIN(", ", TRUE, IF(('4.RNAIllumina'!E:E = B907) * ('4.RNAIllumina'!X:X = "Y"), '4.RNAIllumina'!D:D, "")),
            "Awaiting Status"
        )
    )
)</f>
        <v>Awaiting Status</v>
      </c>
      <c r="S907" s="282"/>
      <c r="T907" s="6" t="str">
        <f ca="1">VLOOKUP($B907,'1.MetaData'!$B:$H,2,FALSE)</f>
        <v>278 (data only received)</v>
      </c>
      <c r="U907" s="7" t="str">
        <f ca="1">VLOOKUP($B907,'1.MetaData'!$B:$H,3,FALSE)</f>
        <v>Galeorhinus galeus</v>
      </c>
      <c r="V907" s="7" t="str">
        <f ca="1">VLOOKUP($B907,'1.MetaData'!$B:$H,4,FALSE)</f>
        <v>School shark</v>
      </c>
      <c r="W907" s="7" t="str">
        <f ca="1">VLOOKUP($B907,'1.MetaData'!$B:$H,5,FALSE)</f>
        <v>Katherine Ollerhead, IMAS, UTAS</v>
      </c>
      <c r="X907" s="6" t="str">
        <f ca="1">VLOOKUP($B907,'1.MetaData'!$B:$H,6,FALSE)</f>
        <v xml:space="preserve">Katherine Ollerhead (IMAS, UTAS), Floriaan Devloo-Delva floriaan.devloo-delva@csiro.au </v>
      </c>
    </row>
    <row r="908" spans="1:25" x14ac:dyDescent="0.25">
      <c r="A908" s="17">
        <v>907</v>
      </c>
      <c r="B908" s="3" t="str">
        <f ca="1">_xlfn.CONCAT("OG",A908)</f>
        <v>OG907</v>
      </c>
      <c r="C908" s="219" t="s">
        <v>91</v>
      </c>
      <c r="D908" s="4">
        <f ca="1">COUNTIF('2.Tissue'!C:C,B908)</f>
        <v>9</v>
      </c>
      <c r="E908" s="4">
        <f ca="1">COUNTIFS('3.DNAExtractions'!$E:$E,$B908,'3.DNAExtractions'!$D:$D,E$1)</f>
        <v>1</v>
      </c>
      <c r="F908" s="2" t="str" cm="1">
        <f t="array" aca="1" ref="F908" ca="1">IF(
    COUNTIFS('3.DNAExtractions'!E:E, B908, '3.DNAExtractions'!Y:Y, "Y") &gt; 0,
    _xlfn.TEXTJOIN(", ", TRUE, IF(('3.DNAExtractions'!E:E = B908) * ('3.DNAExtractions'!Y:Y = "Y"), '3.DNAExtractions'!D:D, "")),
    IF(
        COUNTIFS('3.DNAExtractions'!E:E, B908, '3.DNAExtractions'!X:X, "Y") &gt; 0,
        _xlfn.TEXTJOIN(", ", TRUE, IF(('3.DNAExtractions'!E:E = B908) * ('3.DNAExtractions'!X:X = "Y"), '3.DNAExtractions'!D:D, "")),
        "Awaiting Status"
    )
)</f>
        <v>Extracted</v>
      </c>
      <c r="G908" s="45" t="s">
        <v>94</v>
      </c>
      <c r="H908" s="8" t="str" cm="1">
        <f t="array" aca="1" ref="H908" ca="1">IF(
    G908="N",
    "",
    IF(
        COUNTIFS('4.Illumina'!E:E, B908, '4.Illumina'!R:R, "Y") &gt; 0,
        _xlfn.TEXTJOIN(", ", TRUE, IF(('4.Illumina'!E:E = B908) * ('4.Illumina'!R:R = "Y"), '4.Illumina'!D:D, "")),
        IF(
            COUNTIFS('4.Illumina'!E:E, B908, '4.Illumina'!Q:Q, "Y") &gt; 0,
            _xlfn.TEXTJOIN(", ", TRUE, IF(('4.Illumina'!E:E = B908) * ('4.Illumina'!Q:Q = "Y"), '4.Illumina'!D:D, "")),
            "Awaiting Status"
        )
    )
)</f>
        <v/>
      </c>
      <c r="I908" s="26" t="s">
        <v>92</v>
      </c>
      <c r="J908" s="56" t="str" cm="1">
        <f t="array" aca="1" ref="J908" ca="1">IF(
    I908="N",
    "",
    IF(
        COUNTIFS('4.PacBio'!E:E, B908, '4.PacBio'!W:W, "Y") &gt; 0,
        _xlfn.TEXTJOIN(", ", TRUE, IF(('4.PacBio'!E:E = B908) * ('4.PacBio'!W:W = "Y"), '4.PacBio'!D:D, "")),
        IF(
            COUNTIFS('4.PacBio'!E:E, B908, '4.PacBio'!V:V, "Y") &gt; 0,
            _xlfn.TEXTJOIN(", ", TRUE, IF(('4.PacBio'!E:E = B908) * ('4.PacBio'!V:V = "Y"), '4.PacBio'!D:D, "")),
            "Awaiting Status"
        )
    )
)</f>
        <v>Sequenced</v>
      </c>
      <c r="L908" s="8" t="str" cm="1">
        <f t="array" aca="1" ref="L908" ca="1">IF(
    K908="N",
    "",
    IF(
        COUNTIFS('4.HiCLibrary'!E:E, B908, '4.HiCLibrary'!V:V, "Y") &gt; 0,
        _xlfn.TEXTJOIN(", ", TRUE, IF(('4.HiCLibrary'!E:E = B908) * ('4.HiCLibrary'!V:V = "Y"), '4.HiCLibrary'!D:D, "")),
        IF(
            COUNTIFS('4.HiCLibrary'!E:E, B908, '4.HiCLibrary'!U:U, "Y") &gt; 0,
            _xlfn.TEXTJOIN(", ", TRUE, IF(('4.HiCLibrary'!E:E = B908) * ('4.HiCLibrary'!U:U = "Y"), '4.HiCLibrary'!D:D, "")),
            "Awaiting Status"
        )
    )
)</f>
        <v>Awaiting Status</v>
      </c>
      <c r="M908" s="47"/>
      <c r="N908" s="56" t="str" cm="1">
        <f t="array" aca="1" ref="N908" ca="1">IF(
    M908="N",
    "",
    IF(
        COUNTIFS('4.ONT'!E:E, B908, '4.ONT'!Q:Q, "Y") &gt; 0,
        _xlfn.TEXTJOIN(", ", TRUE, IF(('4.ONT'!E:E = B908) * ('4.ONT'!Q:Q = "Y"), '4.ONT'!D:D, "")),
        IF(
            COUNTIFS('4.ONT'!E:E, B908, '4.ONT'!P:P, "Y") &gt; 0,
            _xlfn.TEXTJOIN(", ", TRUE, IF(('4.ONT'!E:E = B908) * ('4.ONT'!P:P = "Y"), '4.ONT'!D:D, "")),
            "Awaiting Status"
        )
    )
)</f>
        <v>Awaiting Status</v>
      </c>
      <c r="O908" s="60"/>
      <c r="P908" s="60" t="str" cm="1">
        <f t="array" aca="1" ref="P908" ca="1">IF(
    O908="N",
    "",
    IF(
        COUNTIFS('3.RNAExtractions'!E:E, B908, '3.RNAExtractions'!Z:Z, "Y") &gt; 0,
        _xlfn.TEXTJOIN(", ", TRUE, IF(('3.RNAExtractions'!E:E = B908) * ('3.RNAExtractions'!Z:Z = "Y"), '3.RNAExtractions'!D:D, "")),
        IF(
            COUNTIFS('3.RNAExtractions'!E:E, B908, '3.RNAExtractions'!Y:Y, "Y") &gt; 0,
            _xlfn.TEXTJOIN(", ", TRUE, IF(('3.RNAExtractions'!E:E = B908) * ('3.RNAExtractions'!Y:Y = "Y"), '3.RNAExtractions'!D:D, "")),
            "Awaiting Status"
        )
    )
)</f>
        <v>Awaiting Status</v>
      </c>
      <c r="Q908" s="60"/>
      <c r="R908" s="60" t="str" cm="1">
        <f t="array" aca="1" ref="R908" ca="1">IF(
    Q908="N",
    "",
    IF(
        COUNTIFS('4.RNAIllumina'!E:E, B908, '4.RNAIllumina'!Y:Y, "Y") &gt; 0,
        _xlfn.TEXTJOIN(", ", TRUE, IF(('4.RNAIllumina'!E:E = B908) * ('4.RNAIllumina'!Y:Y = "Y"), '4.RNAIllumina'!D:D, "")),
        IF(
            COUNTIFS('4.RNAIllumina'!E:E, B908, '4.RNAIllumina'!X:X, "Y") &gt; 0,
            _xlfn.TEXTJOIN(", ", TRUE, IF(('4.RNAIllumina'!E:E = B908) * ('4.RNAIllumina'!X:X = "Y"), '4.RNAIllumina'!D:D, "")),
            "Awaiting Status"
        )
    )
)</f>
        <v>Awaiting Status</v>
      </c>
      <c r="S908" s="282"/>
      <c r="T908" s="6" t="str">
        <f ca="1">VLOOKUP($B908,'1.MetaData'!$B:$H,2,FALSE)</f>
        <v>WAF-007800</v>
      </c>
      <c r="U908" s="7" t="str">
        <f ca="1">VLOOKUP($B908,'1.MetaData'!$B:$H,3,FALSE)</f>
        <v>Pentapodus vitta</v>
      </c>
      <c r="V908" s="7" t="str">
        <f ca="1">VLOOKUP($B908,'1.MetaData'!$B:$H,4,FALSE)</f>
        <v>Western Australian butterfish</v>
      </c>
      <c r="W908" s="7" t="str">
        <f ca="1">VLOOKUP($B908,'1.MetaData'!$B:$H,5,FALSE)</f>
        <v>Sam Payet, samuel.payet@dpird.wa.gov.au, Department of Primary Industries and Regional Development, Government of Western Australia</v>
      </c>
      <c r="X908" s="6" t="str">
        <f ca="1">VLOOKUP($B908,'1.MetaData'!$B:$H,6,FALSE)</f>
        <v>Sam Payet, samuel.payet@dpird.wa.gov.au, Department of Primary Industries and Regional Development, Government of Western Australia</v>
      </c>
    </row>
    <row r="909" spans="1:25" hidden="1" x14ac:dyDescent="0.25">
      <c r="A909" s="17">
        <v>908</v>
      </c>
      <c r="B909" s="365" t="str">
        <f t="shared" ref="B909:B925" ca="1" si="18">_xlfn.CONCAT("OG",A909)</f>
        <v>OG908</v>
      </c>
      <c r="C909" s="366"/>
      <c r="D909" s="367">
        <f ca="1">COUNTIF('2.Tissue'!C:C,B909)</f>
        <v>7</v>
      </c>
      <c r="E909" s="368">
        <f ca="1">COUNTIFS('3.DNAExtractions'!$E:$E,$B909,'3.DNAExtractions'!$D:$D,E$1)</f>
        <v>0</v>
      </c>
      <c r="F909" s="369" t="str" cm="1">
        <f t="array" aca="1" ref="F909" ca="1">IF(
    COUNTIFS('3.DNAExtractions'!E:E, B909, '3.DNAExtractions'!Y:Y, "Y") &gt; 0,
    _xlfn.TEXTJOIN(", ", TRUE, IF(('3.DNAExtractions'!E:E = B909) * ('3.DNAExtractions'!Y:Y = "Y"), '3.DNAExtractions'!D:D, "")),
    IF(
        COUNTIFS('3.DNAExtractions'!E:E, B909, '3.DNAExtractions'!X:X, "Y") &gt; 0,
        _xlfn.TEXTJOIN(", ", TRUE, IF(('3.DNAExtractions'!E:E = B909) * ('3.DNAExtractions'!X:X = "Y"), '3.DNAExtractions'!D:D, "")),
        "Awaiting Status"
    )
)</f>
        <v>Awaiting Status</v>
      </c>
      <c r="G909" s="370"/>
      <c r="H909" s="371" t="str" cm="1">
        <f t="array" aca="1" ref="H909" ca="1">IF(
    G909="N",
    "",
    IF(
        COUNTIFS('4.Illumina'!E:E, B909, '4.Illumina'!R:R, "Y") &gt; 0,
        _xlfn.TEXTJOIN(", ", TRUE, IF(('4.Illumina'!E:E = B909) * ('4.Illumina'!R:R = "Y"), '4.Illumina'!D:D, "")),
        IF(
            COUNTIFS('4.Illumina'!E:E, B909, '4.Illumina'!Q:Q, "Y") &gt; 0,
            _xlfn.TEXTJOIN(", ", TRUE, IF(('4.Illumina'!E:E = B909) * ('4.Illumina'!Q:Q = "Y"), '4.Illumina'!D:D, "")),
            "Awaiting Status"
        )
    )
)</f>
        <v>Awaiting Status</v>
      </c>
      <c r="I909" s="372"/>
      <c r="J909" s="373" t="str" cm="1">
        <f t="array" aca="1" ref="J909" ca="1">IF(
    I909="N",
    "",
    IF(
        COUNTIFS('4.PacBio'!E:E, B909, '4.PacBio'!W:W, "Y") &gt; 0,
        _xlfn.TEXTJOIN(", ", TRUE, IF(('4.PacBio'!E:E = B909) * ('4.PacBio'!W:W = "Y"), '4.PacBio'!D:D, "")),
        IF(
            COUNTIFS('4.PacBio'!E:E, B909, '4.PacBio'!V:V, "Y") &gt; 0,
            _xlfn.TEXTJOIN(", ", TRUE, IF(('4.PacBio'!E:E = B909) * ('4.PacBio'!V:V = "Y"), '4.PacBio'!D:D, "")),
            "Awaiting Status"
        )
    )
)</f>
        <v>Awaiting Status</v>
      </c>
      <c r="K909" s="374"/>
      <c r="L909" s="371" t="str" cm="1">
        <f t="array" aca="1" ref="L909" ca="1">IF(
    K909="N",
    "",
    IF(
        COUNTIFS('4.HiCLibrary'!E:E, B909, '4.HiCLibrary'!V:V, "Y") &gt; 0,
        _xlfn.TEXTJOIN(", ", TRUE, IF(('4.HiCLibrary'!E:E = B909) * ('4.HiCLibrary'!V:V = "Y"), '4.HiCLibrary'!D:D, "")),
        IF(
            COUNTIFS('4.HiCLibrary'!E:E, B909, '4.HiCLibrary'!U:U, "Y") &gt; 0,
            _xlfn.TEXTJOIN(", ", TRUE, IF(('4.HiCLibrary'!E:E = B909) * ('4.HiCLibrary'!U:U = "Y"), '4.HiCLibrary'!D:D, "")),
            "Awaiting Status"
        )
    )
)</f>
        <v>Awaiting Status</v>
      </c>
      <c r="M909" s="375"/>
      <c r="N909" s="373" t="str" cm="1">
        <f t="array" aca="1" ref="N909" ca="1">IF(
    M909="N",
    "",
    IF(
        COUNTIFS('4.ONT'!E:E, B909, '4.ONT'!Q:Q, "Y") &gt; 0,
        _xlfn.TEXTJOIN(", ", TRUE, IF(('4.ONT'!E:E = B909) * ('4.ONT'!Q:Q = "Y"), '4.ONT'!D:D, "")),
        IF(
            COUNTIFS('4.ONT'!E:E, B909, '4.ONT'!P:P, "Y") &gt; 0,
            _xlfn.TEXTJOIN(", ", TRUE, IF(('4.ONT'!E:E = B909) * ('4.ONT'!P:P = "Y"), '4.ONT'!D:D, "")),
            "Awaiting Status"
        )
    )
)</f>
        <v>Awaiting Status</v>
      </c>
      <c r="O909" s="60"/>
      <c r="P909" s="376" t="str" cm="1">
        <f t="array" aca="1" ref="P909" ca="1">IF(
    O909="N",
    "",
    IF(
        COUNTIFS('3.RNAExtractions'!E:E, B909, '3.RNAExtractions'!Z:Z, "Y") &gt; 0,
        _xlfn.TEXTJOIN(", ", TRUE, IF(('3.RNAExtractions'!E:E = B909) * ('3.RNAExtractions'!Z:Z = "Y"), '3.RNAExtractions'!D:D, "")),
        IF(
            COUNTIFS('3.RNAExtractions'!E:E, B909, '3.RNAExtractions'!Y:Y, "Y") &gt; 0,
            _xlfn.TEXTJOIN(", ", TRUE, IF(('3.RNAExtractions'!E:E = B909) * ('3.RNAExtractions'!Y:Y = "Y"), '3.RNAExtractions'!D:D, "")),
            "Awaiting Status"
        )
    )
)</f>
        <v>Awaiting Status</v>
      </c>
      <c r="Q909" s="60"/>
      <c r="R909" s="376" t="str" cm="1">
        <f t="array" aca="1" ref="R909" ca="1">IF(
    Q909="N",
    "",
    IF(
        COUNTIFS('4.RNAIllumina'!E:E, B909, '4.RNAIllumina'!Y:Y, "Y") &gt; 0,
        _xlfn.TEXTJOIN(", ", TRUE, IF(('4.RNAIllumina'!E:E = B909) * ('4.RNAIllumina'!Y:Y = "Y"), '4.RNAIllumina'!D:D, "")),
        IF(
            COUNTIFS('4.RNAIllumina'!E:E, B909, '4.RNAIllumina'!X:X, "Y") &gt; 0,
            _xlfn.TEXTJOIN(", ", TRUE, IF(('4.RNAIllumina'!E:E = B909) * ('4.RNAIllumina'!X:X = "Y"), '4.RNAIllumina'!D:D, "")),
            "Awaiting Status"
        )
    )
)</f>
        <v>Awaiting Status</v>
      </c>
      <c r="S909" s="377"/>
      <c r="T909" s="378" t="str">
        <f ca="1">VLOOKUP($B909,'1.MetaData'!$B:$H,2,FALSE)</f>
        <v>WAF-007801</v>
      </c>
      <c r="U909" s="379" t="str">
        <f ca="1">VLOOKUP($B909,'1.MetaData'!$B:$H,3,FALSE)</f>
        <v>Epinephelus areolatus</v>
      </c>
      <c r="V909" s="379" t="str">
        <f ca="1">VLOOKUP($B909,'1.MetaData'!$B:$H,4,FALSE)</f>
        <v>Yellowspotted rockcod</v>
      </c>
      <c r="W909" s="379" t="str">
        <f ca="1">VLOOKUP($B909,'1.MetaData'!$B:$H,5,FALSE)</f>
        <v>Sam Payet, samuel.payet@dpird.wa.gov.au, Department of Primary Industries and Regional Development, Government of Western Australia</v>
      </c>
      <c r="X909" s="378" t="str">
        <f ca="1">VLOOKUP($B909,'1.MetaData'!$B:$H,6,FALSE)</f>
        <v>Sam Payet, samuel.payet@dpird.wa.gov.au, Department of Primary Industries and Regional Development, Government of Western Australia</v>
      </c>
      <c r="Y909" s="378"/>
    </row>
    <row r="910" spans="1:25" hidden="1" x14ac:dyDescent="0.25">
      <c r="A910" s="17">
        <v>909</v>
      </c>
      <c r="B910" s="365" t="str">
        <f t="shared" ca="1" si="18"/>
        <v>OG909</v>
      </c>
      <c r="C910" s="366"/>
      <c r="D910" s="367">
        <f ca="1">COUNTIF('2.Tissue'!C:C,B910)</f>
        <v>8</v>
      </c>
      <c r="E910" s="368">
        <f ca="1">COUNTIFS('3.DNAExtractions'!$E:$E,$B910,'3.DNAExtractions'!$D:$D,E$1)</f>
        <v>0</v>
      </c>
      <c r="F910" s="369" t="str" cm="1">
        <f t="array" aca="1" ref="F910" ca="1">IF(
    COUNTIFS('3.DNAExtractions'!E:E, B910, '3.DNAExtractions'!Y:Y, "Y") &gt; 0,
    _xlfn.TEXTJOIN(", ", TRUE, IF(('3.DNAExtractions'!E:E = B910) * ('3.DNAExtractions'!Y:Y = "Y"), '3.DNAExtractions'!D:D, "")),
    IF(
        COUNTIFS('3.DNAExtractions'!E:E, B910, '3.DNAExtractions'!X:X, "Y") &gt; 0,
        _xlfn.TEXTJOIN(", ", TRUE, IF(('3.DNAExtractions'!E:E = B910) * ('3.DNAExtractions'!X:X = "Y"), '3.DNAExtractions'!D:D, "")),
        "Awaiting Status"
    )
)</f>
        <v>Awaiting Status</v>
      </c>
      <c r="G910" s="370"/>
      <c r="H910" s="371" t="str" cm="1">
        <f t="array" aca="1" ref="H910" ca="1">IF(
    G910="N",
    "",
    IF(
        COUNTIFS('4.Illumina'!E:E, B910, '4.Illumina'!R:R, "Y") &gt; 0,
        _xlfn.TEXTJOIN(", ", TRUE, IF(('4.Illumina'!E:E = B910) * ('4.Illumina'!R:R = "Y"), '4.Illumina'!D:D, "")),
        IF(
            COUNTIFS('4.Illumina'!E:E, B910, '4.Illumina'!Q:Q, "Y") &gt; 0,
            _xlfn.TEXTJOIN(", ", TRUE, IF(('4.Illumina'!E:E = B910) * ('4.Illumina'!Q:Q = "Y"), '4.Illumina'!D:D, "")),
            "Awaiting Status"
        )
    )
)</f>
        <v>Awaiting Status</v>
      </c>
      <c r="I910" s="372"/>
      <c r="J910" s="373" t="str" cm="1">
        <f t="array" aca="1" ref="J910" ca="1">IF(
    I910="N",
    "",
    IF(
        COUNTIFS('4.PacBio'!E:E, B910, '4.PacBio'!W:W, "Y") &gt; 0,
        _xlfn.TEXTJOIN(", ", TRUE, IF(('4.PacBio'!E:E = B910) * ('4.PacBio'!W:W = "Y"), '4.PacBio'!D:D, "")),
        IF(
            COUNTIFS('4.PacBio'!E:E, B910, '4.PacBio'!V:V, "Y") &gt; 0,
            _xlfn.TEXTJOIN(", ", TRUE, IF(('4.PacBio'!E:E = B910) * ('4.PacBio'!V:V = "Y"), '4.PacBio'!D:D, "")),
            "Awaiting Status"
        )
    )
)</f>
        <v>Awaiting Status</v>
      </c>
      <c r="K910" s="374"/>
      <c r="L910" s="371" t="str" cm="1">
        <f t="array" aca="1" ref="L910" ca="1">IF(
    K910="N",
    "",
    IF(
        COUNTIFS('4.HiCLibrary'!E:E, B910, '4.HiCLibrary'!V:V, "Y") &gt; 0,
        _xlfn.TEXTJOIN(", ", TRUE, IF(('4.HiCLibrary'!E:E = B910) * ('4.HiCLibrary'!V:V = "Y"), '4.HiCLibrary'!D:D, "")),
        IF(
            COUNTIFS('4.HiCLibrary'!E:E, B910, '4.HiCLibrary'!U:U, "Y") &gt; 0,
            _xlfn.TEXTJOIN(", ", TRUE, IF(('4.HiCLibrary'!E:E = B910) * ('4.HiCLibrary'!U:U = "Y"), '4.HiCLibrary'!D:D, "")),
            "Awaiting Status"
        )
    )
)</f>
        <v>Awaiting Status</v>
      </c>
      <c r="M910" s="375"/>
      <c r="N910" s="373" t="str" cm="1">
        <f t="array" aca="1" ref="N910" ca="1">IF(
    M910="N",
    "",
    IF(
        COUNTIFS('4.ONT'!E:E, B910, '4.ONT'!Q:Q, "Y") &gt; 0,
        _xlfn.TEXTJOIN(", ", TRUE, IF(('4.ONT'!E:E = B910) * ('4.ONT'!Q:Q = "Y"), '4.ONT'!D:D, "")),
        IF(
            COUNTIFS('4.ONT'!E:E, B910, '4.ONT'!P:P, "Y") &gt; 0,
            _xlfn.TEXTJOIN(", ", TRUE, IF(('4.ONT'!E:E = B910) * ('4.ONT'!P:P = "Y"), '4.ONT'!D:D, "")),
            "Awaiting Status"
        )
    )
)</f>
        <v>Awaiting Status</v>
      </c>
      <c r="O910" s="60"/>
      <c r="P910" s="376" t="str" cm="1">
        <f t="array" aca="1" ref="P910" ca="1">IF(
    O910="N",
    "",
    IF(
        COUNTIFS('3.RNAExtractions'!E:E, B910, '3.RNAExtractions'!Z:Z, "Y") &gt; 0,
        _xlfn.TEXTJOIN(", ", TRUE, IF(('3.RNAExtractions'!E:E = B910) * ('3.RNAExtractions'!Z:Z = "Y"), '3.RNAExtractions'!D:D, "")),
        IF(
            COUNTIFS('3.RNAExtractions'!E:E, B910, '3.RNAExtractions'!Y:Y, "Y") &gt; 0,
            _xlfn.TEXTJOIN(", ", TRUE, IF(('3.RNAExtractions'!E:E = B910) * ('3.RNAExtractions'!Y:Y = "Y"), '3.RNAExtractions'!D:D, "")),
            "Awaiting Status"
        )
    )
)</f>
        <v>Awaiting Status</v>
      </c>
      <c r="Q910" s="60"/>
      <c r="R910" s="376" t="str" cm="1">
        <f t="array" aca="1" ref="R910" ca="1">IF(
    Q910="N",
    "",
    IF(
        COUNTIFS('4.RNAIllumina'!E:E, B910, '4.RNAIllumina'!Y:Y, "Y") &gt; 0,
        _xlfn.TEXTJOIN(", ", TRUE, IF(('4.RNAIllumina'!E:E = B910) * ('4.RNAIllumina'!Y:Y = "Y"), '4.RNAIllumina'!D:D, "")),
        IF(
            COUNTIFS('4.RNAIllumina'!E:E, B910, '4.RNAIllumina'!X:X, "Y") &gt; 0,
            _xlfn.TEXTJOIN(", ", TRUE, IF(('4.RNAIllumina'!E:E = B910) * ('4.RNAIllumina'!X:X = "Y"), '4.RNAIllumina'!D:D, "")),
            "Awaiting Status"
        )
    )
)</f>
        <v>Awaiting Status</v>
      </c>
      <c r="S910" s="377"/>
      <c r="T910" s="378" t="str">
        <f ca="1">VLOOKUP($B910,'1.MetaData'!$B:$H,2,FALSE)</f>
        <v>WAF-007802</v>
      </c>
      <c r="U910" s="379" t="str">
        <f ca="1">VLOOKUP($B910,'1.MetaData'!$B:$H,3,FALSE)</f>
        <v>Bodianus solatus</v>
      </c>
      <c r="V910" s="379" t="str">
        <f ca="1">VLOOKUP($B910,'1.MetaData'!$B:$H,4,FALSE)</f>
        <v>Sunburnt pigfish</v>
      </c>
      <c r="W910" s="379" t="str">
        <f ca="1">VLOOKUP($B910,'1.MetaData'!$B:$H,5,FALSE)</f>
        <v>Sam Payet, samuel.payet@dpird.wa.gov.au, Department of Primary Industries and Regional Development, Government of Western Australia</v>
      </c>
      <c r="X910" s="378" t="str">
        <f ca="1">VLOOKUP($B910,'1.MetaData'!$B:$H,6,FALSE)</f>
        <v>Sam Payet, samuel.payet@dpird.wa.gov.au, Department of Primary Industries and Regional Development, Government of Western Australia</v>
      </c>
      <c r="Y910" s="378"/>
    </row>
    <row r="911" spans="1:25" hidden="1" x14ac:dyDescent="0.25">
      <c r="A911" s="17">
        <v>910</v>
      </c>
      <c r="B911" s="365" t="str">
        <f t="shared" ca="1" si="18"/>
        <v>OG910</v>
      </c>
      <c r="C911" s="366"/>
      <c r="D911" s="367">
        <f ca="1">COUNTIF('2.Tissue'!C:C,B911)</f>
        <v>8</v>
      </c>
      <c r="E911" s="368">
        <f ca="1">COUNTIFS('3.DNAExtractions'!$E:$E,$B911,'3.DNAExtractions'!$D:$D,E$1)</f>
        <v>1</v>
      </c>
      <c r="F911" s="369" t="str" cm="1">
        <f t="array" aca="1" ref="F911" ca="1">IF(
    COUNTIFS('3.DNAExtractions'!E:E, B911, '3.DNAExtractions'!Y:Y, "Y") &gt; 0,
    _xlfn.TEXTJOIN(", ", TRUE, IF(('3.DNAExtractions'!E:E = B911) * ('3.DNAExtractions'!Y:Y = "Y"), '3.DNAExtractions'!D:D, "")),
    IF(
        COUNTIFS('3.DNAExtractions'!E:E, B911, '3.DNAExtractions'!X:X, "Y") &gt; 0,
        _xlfn.TEXTJOIN(", ", TRUE, IF(('3.DNAExtractions'!E:E = B911) * ('3.DNAExtractions'!X:X = "Y"), '3.DNAExtractions'!D:D, "")),
        "Awaiting Status"
    )
)</f>
        <v>Extracted</v>
      </c>
      <c r="G911" s="370"/>
      <c r="H911" s="371" t="str" cm="1">
        <f t="array" aca="1" ref="H911" ca="1">IF(
    G911="N",
    "",
    IF(
        COUNTIFS('4.Illumina'!E:E, B911, '4.Illumina'!R:R, "Y") &gt; 0,
        _xlfn.TEXTJOIN(", ", TRUE, IF(('4.Illumina'!E:E = B911) * ('4.Illumina'!R:R = "Y"), '4.Illumina'!D:D, "")),
        IF(
            COUNTIFS('4.Illumina'!E:E, B911, '4.Illumina'!Q:Q, "Y") &gt; 0,
            _xlfn.TEXTJOIN(", ", TRUE, IF(('4.Illumina'!E:E = B911) * ('4.Illumina'!Q:Q = "Y"), '4.Illumina'!D:D, "")),
            "Awaiting Status"
        )
    )
)</f>
        <v>Awaiting Status</v>
      </c>
      <c r="I911" s="372"/>
      <c r="J911" s="373" t="str" cm="1">
        <f t="array" aca="1" ref="J911" ca="1">IF(
    I911="N",
    "",
    IF(
        COUNTIFS('4.PacBio'!E:E, B911, '4.PacBio'!W:W, "Y") &gt; 0,
        _xlfn.TEXTJOIN(", ", TRUE, IF(('4.PacBio'!E:E = B911) * ('4.PacBio'!W:W = "Y"), '4.PacBio'!D:D, "")),
        IF(
            COUNTIFS('4.PacBio'!E:E, B911, '4.PacBio'!V:V, "Y") &gt; 0,
            _xlfn.TEXTJOIN(", ", TRUE, IF(('4.PacBio'!E:E = B911) * ('4.PacBio'!V:V = "Y"), '4.PacBio'!D:D, "")),
            "Awaiting Status"
        )
    )
)</f>
        <v>Sequenced</v>
      </c>
      <c r="K911" s="374"/>
      <c r="L911" s="371" t="str" cm="1">
        <f t="array" aca="1" ref="L911" ca="1">IF(
    K911="N",
    "",
    IF(
        COUNTIFS('4.HiCLibrary'!E:E, B911, '4.HiCLibrary'!V:V, "Y") &gt; 0,
        _xlfn.TEXTJOIN(", ", TRUE, IF(('4.HiCLibrary'!E:E = B911) * ('4.HiCLibrary'!V:V = "Y"), '4.HiCLibrary'!D:D, "")),
        IF(
            COUNTIFS('4.HiCLibrary'!E:E, B911, '4.HiCLibrary'!U:U, "Y") &gt; 0,
            _xlfn.TEXTJOIN(", ", TRUE, IF(('4.HiCLibrary'!E:E = B911) * ('4.HiCLibrary'!U:U = "Y"), '4.HiCLibrary'!D:D, "")),
            "Awaiting Status"
        )
    )
)</f>
        <v>Sequenced</v>
      </c>
      <c r="M911" s="375"/>
      <c r="N911" s="373" t="str" cm="1">
        <f t="array" aca="1" ref="N911" ca="1">IF(
    M911="N",
    "",
    IF(
        COUNTIFS('4.ONT'!E:E, B911, '4.ONT'!Q:Q, "Y") &gt; 0,
        _xlfn.TEXTJOIN(", ", TRUE, IF(('4.ONT'!E:E = B911) * ('4.ONT'!Q:Q = "Y"), '4.ONT'!D:D, "")),
        IF(
            COUNTIFS('4.ONT'!E:E, B911, '4.ONT'!P:P, "Y") &gt; 0,
            _xlfn.TEXTJOIN(", ", TRUE, IF(('4.ONT'!E:E = B911) * ('4.ONT'!P:P = "Y"), '4.ONT'!D:D, "")),
            "Awaiting Status"
        )
    )
)</f>
        <v>Awaiting Status</v>
      </c>
      <c r="O911" s="60"/>
      <c r="P911" s="376" t="str" cm="1">
        <f t="array" aca="1" ref="P911" ca="1">IF(
    O911="N",
    "",
    IF(
        COUNTIFS('3.RNAExtractions'!E:E, B911, '3.RNAExtractions'!Z:Z, "Y") &gt; 0,
        _xlfn.TEXTJOIN(", ", TRUE, IF(('3.RNAExtractions'!E:E = B911) * ('3.RNAExtractions'!Z:Z = "Y"), '3.RNAExtractions'!D:D, "")),
        IF(
            COUNTIFS('3.RNAExtractions'!E:E, B911, '3.RNAExtractions'!Y:Y, "Y") &gt; 0,
            _xlfn.TEXTJOIN(", ", TRUE, IF(('3.RNAExtractions'!E:E = B911) * ('3.RNAExtractions'!Y:Y = "Y"), '3.RNAExtractions'!D:D, "")),
            "Awaiting Status"
        )
    )
)</f>
        <v>Awaiting Status</v>
      </c>
      <c r="Q911" s="60"/>
      <c r="R911" s="376" t="str" cm="1">
        <f t="array" aca="1" ref="R911" ca="1">IF(
    Q911="N",
    "",
    IF(
        COUNTIFS('4.RNAIllumina'!E:E, B911, '4.RNAIllumina'!Y:Y, "Y") &gt; 0,
        _xlfn.TEXTJOIN(", ", TRUE, IF(('4.RNAIllumina'!E:E = B911) * ('4.RNAIllumina'!Y:Y = "Y"), '4.RNAIllumina'!D:D, "")),
        IF(
            COUNTIFS('4.RNAIllumina'!E:E, B911, '4.RNAIllumina'!X:X, "Y") &gt; 0,
            _xlfn.TEXTJOIN(", ", TRUE, IF(('4.RNAIllumina'!E:E = B911) * ('4.RNAIllumina'!X:X = "Y"), '4.RNAIllumina'!D:D, "")),
            "Awaiting Status"
        )
    )
)</f>
        <v>Awaiting Status</v>
      </c>
      <c r="S911" s="377"/>
      <c r="T911" s="378" t="str">
        <f ca="1">VLOOKUP($B911,'1.MetaData'!$B:$H,2,FALSE)</f>
        <v>WAF-007803</v>
      </c>
      <c r="U911" s="379" t="str">
        <f ca="1">VLOOKUP($B911,'1.MetaData'!$B:$H,3,FALSE)</f>
        <v>Choerodon rubescens</v>
      </c>
      <c r="V911" s="379" t="str">
        <f ca="1">VLOOKUP($B911,'1.MetaData'!$B:$H,4,FALSE)</f>
        <v>Baldchin groper</v>
      </c>
      <c r="W911" s="379" t="str">
        <f ca="1">VLOOKUP($B911,'1.MetaData'!$B:$H,5,FALSE)</f>
        <v>Sam Payet, samuel.payet@dpird.wa.gov.au, Department of Primary Industries and Regional Development, Government of Western Australia</v>
      </c>
      <c r="X911" s="378" t="str">
        <f ca="1">VLOOKUP($B911,'1.MetaData'!$B:$H,6,FALSE)</f>
        <v>Sam Payet, samuel.payet@dpird.wa.gov.au, Department of Primary Industries and Regional Development, Government of Western Australia</v>
      </c>
      <c r="Y911" s="378"/>
    </row>
    <row r="912" spans="1:25" hidden="1" x14ac:dyDescent="0.25">
      <c r="A912" s="17">
        <v>911</v>
      </c>
      <c r="B912" s="365" t="str">
        <f t="shared" ca="1" si="18"/>
        <v>OG911</v>
      </c>
      <c r="C912" s="366" t="s">
        <v>102</v>
      </c>
      <c r="D912" s="367">
        <f ca="1">COUNTIF('2.Tissue'!C:C,B912)</f>
        <v>1</v>
      </c>
      <c r="E912" s="368">
        <f ca="1">COUNTIFS('3.DNAExtractions'!$E:$E,$B912,'3.DNAExtractions'!$D:$D,E$1)</f>
        <v>1</v>
      </c>
      <c r="F912" s="369" t="str" cm="1">
        <f t="array" aca="1" ref="F912" ca="1">IF(
    COUNTIFS('3.DNAExtractions'!E:E, B912, '3.DNAExtractions'!Y:Y, "Y") &gt; 0,
    _xlfn.TEXTJOIN(", ", TRUE, IF(('3.DNAExtractions'!E:E = B912) * ('3.DNAExtractions'!Y:Y = "Y"), '3.DNAExtractions'!D:D, "")),
    IF(
        COUNTIFS('3.DNAExtractions'!E:E, B912, '3.DNAExtractions'!X:X, "Y") &gt; 0,
        _xlfn.TEXTJOIN(", ", TRUE, IF(('3.DNAExtractions'!E:E = B912) * ('3.DNAExtractions'!X:X = "Y"), '3.DNAExtractions'!D:D, "")),
        "Awaiting Status"
    )
)</f>
        <v>Extracted</v>
      </c>
      <c r="G912" s="370"/>
      <c r="H912" s="371" t="str" cm="1">
        <f t="array" aca="1" ref="H912" ca="1">IF(
    G912="N",
    "",
    IF(
        COUNTIFS('4.Illumina'!E:E, B912, '4.Illumina'!R:R, "Y") &gt; 0,
        _xlfn.TEXTJOIN(", ", TRUE, IF(('4.Illumina'!E:E = B912) * ('4.Illumina'!R:R = "Y"), '4.Illumina'!D:D, "")),
        IF(
            COUNTIFS('4.Illumina'!E:E, B912, '4.Illumina'!Q:Q, "Y") &gt; 0,
            _xlfn.TEXTJOIN(", ", TRUE, IF(('4.Illumina'!E:E = B912) * ('4.Illumina'!Q:Q = "Y"), '4.Illumina'!D:D, "")),
            "Awaiting Status"
        )
    )
)</f>
        <v>Sequenced</v>
      </c>
      <c r="I912" s="372"/>
      <c r="J912" s="373" t="str" cm="1">
        <f t="array" aca="1" ref="J912" ca="1">IF(
    I912="N",
    "",
    IF(
        COUNTIFS('4.PacBio'!E:E, B912, '4.PacBio'!W:W, "Y") &gt; 0,
        _xlfn.TEXTJOIN(", ", TRUE, IF(('4.PacBio'!E:E = B912) * ('4.PacBio'!W:W = "Y"), '4.PacBio'!D:D, "")),
        IF(
            COUNTIFS('4.PacBio'!E:E, B912, '4.PacBio'!V:V, "Y") &gt; 0,
            _xlfn.TEXTJOIN(", ", TRUE, IF(('4.PacBio'!E:E = B912) * ('4.PacBio'!V:V = "Y"), '4.PacBio'!D:D, "")),
            "Awaiting Status"
        )
    )
)</f>
        <v>Awaiting Status</v>
      </c>
      <c r="K912" s="374"/>
      <c r="L912" s="371" t="str" cm="1">
        <f t="array" aca="1" ref="L912" ca="1">IF(
    K912="N",
    "",
    IF(
        COUNTIFS('4.HiCLibrary'!E:E, B912, '4.HiCLibrary'!V:V, "Y") &gt; 0,
        _xlfn.TEXTJOIN(", ", TRUE, IF(('4.HiCLibrary'!E:E = B912) * ('4.HiCLibrary'!V:V = "Y"), '4.HiCLibrary'!D:D, "")),
        IF(
            COUNTIFS('4.HiCLibrary'!E:E, B912, '4.HiCLibrary'!U:U, "Y") &gt; 0,
            _xlfn.TEXTJOIN(", ", TRUE, IF(('4.HiCLibrary'!E:E = B912) * ('4.HiCLibrary'!U:U = "Y"), '4.HiCLibrary'!D:D, "")),
            "Awaiting Status"
        )
    )
)</f>
        <v>Awaiting Status</v>
      </c>
      <c r="M912" s="375"/>
      <c r="N912" s="373" t="str" cm="1">
        <f t="array" aca="1" ref="N912" ca="1">IF(
    M912="N",
    "",
    IF(
        COUNTIFS('4.ONT'!E:E, B912, '4.ONT'!Q:Q, "Y") &gt; 0,
        _xlfn.TEXTJOIN(", ", TRUE, IF(('4.ONT'!E:E = B912) * ('4.ONT'!Q:Q = "Y"), '4.ONT'!D:D, "")),
        IF(
            COUNTIFS('4.ONT'!E:E, B912, '4.ONT'!P:P, "Y") &gt; 0,
            _xlfn.TEXTJOIN(", ", TRUE, IF(('4.ONT'!E:E = B912) * ('4.ONT'!P:P = "Y"), '4.ONT'!D:D, "")),
            "Awaiting Status"
        )
    )
)</f>
        <v>Awaiting Status</v>
      </c>
      <c r="O912" s="60"/>
      <c r="P912" s="376" t="str" cm="1">
        <f t="array" aca="1" ref="P912" ca="1">IF(
    O912="N",
    "",
    IF(
        COUNTIFS('3.RNAExtractions'!E:E, B912, '3.RNAExtractions'!Z:Z, "Y") &gt; 0,
        _xlfn.TEXTJOIN(", ", TRUE, IF(('3.RNAExtractions'!E:E = B912) * ('3.RNAExtractions'!Z:Z = "Y"), '3.RNAExtractions'!D:D, "")),
        IF(
            COUNTIFS('3.RNAExtractions'!E:E, B912, '3.RNAExtractions'!Y:Y, "Y") &gt; 0,
            _xlfn.TEXTJOIN(", ", TRUE, IF(('3.RNAExtractions'!E:E = B912) * ('3.RNAExtractions'!Y:Y = "Y"), '3.RNAExtractions'!D:D, "")),
            "Awaiting Status"
        )
    )
)</f>
        <v>Awaiting Status</v>
      </c>
      <c r="Q912" s="60"/>
      <c r="R912" s="376" t="str" cm="1">
        <f t="array" aca="1" ref="R912" ca="1">IF(
    Q912="N",
    "",
    IF(
        COUNTIFS('4.RNAIllumina'!E:E, B912, '4.RNAIllumina'!Y:Y, "Y") &gt; 0,
        _xlfn.TEXTJOIN(", ", TRUE, IF(('4.RNAIllumina'!E:E = B912) * ('4.RNAIllumina'!Y:Y = "Y"), '4.RNAIllumina'!D:D, "")),
        IF(
            COUNTIFS('4.RNAIllumina'!E:E, B912, '4.RNAIllumina'!X:X, "Y") &gt; 0,
            _xlfn.TEXTJOIN(", ", TRUE, IF(('4.RNAIllumina'!E:E = B912) * ('4.RNAIllumina'!X:X = "Y"), '4.RNAIllumina'!D:D, "")),
            "Awaiting Status"
        )
    )
)</f>
        <v>Awaiting Status</v>
      </c>
      <c r="S912" s="377"/>
      <c r="T912" s="378" t="str">
        <f ca="1">VLOOKUP($B912,'1.MetaData'!$B:$H,2,FALSE)</f>
        <v>n1254</v>
      </c>
      <c r="U912" s="379" t="str">
        <f ca="1">VLOOKUP($B912,'1.MetaData'!$B:$H,3,FALSE)</f>
        <v>Galeocerdo cuvier</v>
      </c>
      <c r="V912" s="379" t="str">
        <f ca="1">VLOOKUP($B912,'1.MetaData'!$B:$H,4,FALSE)</f>
        <v>Tiger shark</v>
      </c>
      <c r="W912" s="379" t="str">
        <f ca="1">VLOOKUP($B912,'1.MetaData'!$B:$H,5,FALSE)</f>
        <v>Matias Braccini</v>
      </c>
      <c r="X912" s="378" t="str">
        <f ca="1">VLOOKUP($B912,'1.MetaData'!$B:$H,6,FALSE)</f>
        <v>Jess Pearce, DPIRD</v>
      </c>
      <c r="Y912" s="378"/>
    </row>
    <row r="913" spans="1:25" hidden="1" x14ac:dyDescent="0.25">
      <c r="A913" s="17">
        <v>912</v>
      </c>
      <c r="B913" s="365" t="str">
        <f t="shared" ca="1" si="18"/>
        <v>OG912</v>
      </c>
      <c r="C913" s="366" t="s">
        <v>102</v>
      </c>
      <c r="D913" s="367">
        <f ca="1">COUNTIF('2.Tissue'!C:C,B913)</f>
        <v>1</v>
      </c>
      <c r="E913" s="368">
        <f ca="1">COUNTIFS('3.DNAExtractions'!$E:$E,$B913,'3.DNAExtractions'!$D:$D,E$1)</f>
        <v>1</v>
      </c>
      <c r="F913" s="369" t="str" cm="1">
        <f t="array" aca="1" ref="F913" ca="1">IF(
    COUNTIFS('3.DNAExtractions'!E:E, B913, '3.DNAExtractions'!Y:Y, "Y") &gt; 0,
    _xlfn.TEXTJOIN(", ", TRUE, IF(('3.DNAExtractions'!E:E = B913) * ('3.DNAExtractions'!Y:Y = "Y"), '3.DNAExtractions'!D:D, "")),
    IF(
        COUNTIFS('3.DNAExtractions'!E:E, B913, '3.DNAExtractions'!X:X, "Y") &gt; 0,
        _xlfn.TEXTJOIN(", ", TRUE, IF(('3.DNAExtractions'!E:E = B913) * ('3.DNAExtractions'!X:X = "Y"), '3.DNAExtractions'!D:D, "")),
        "Awaiting Status"
    )
)</f>
        <v>Extracted</v>
      </c>
      <c r="G913" s="370"/>
      <c r="H913" s="371" t="str" cm="1">
        <f t="array" aca="1" ref="H913" ca="1">IF(
    G913="N",
    "",
    IF(
        COUNTIFS('4.Illumina'!E:E, B913, '4.Illumina'!R:R, "Y") &gt; 0,
        _xlfn.TEXTJOIN(", ", TRUE, IF(('4.Illumina'!E:E = B913) * ('4.Illumina'!R:R = "Y"), '4.Illumina'!D:D, "")),
        IF(
            COUNTIFS('4.Illumina'!E:E, B913, '4.Illumina'!Q:Q, "Y") &gt; 0,
            _xlfn.TEXTJOIN(", ", TRUE, IF(('4.Illumina'!E:E = B913) * ('4.Illumina'!Q:Q = "Y"), '4.Illumina'!D:D, "")),
            "Awaiting Status"
        )
    )
)</f>
        <v>Sequenced</v>
      </c>
      <c r="I913" s="372"/>
      <c r="J913" s="373" t="str" cm="1">
        <f t="array" aca="1" ref="J913" ca="1">IF(
    I913="N",
    "",
    IF(
        COUNTIFS('4.PacBio'!E:E, B913, '4.PacBio'!W:W, "Y") &gt; 0,
        _xlfn.TEXTJOIN(", ", TRUE, IF(('4.PacBio'!E:E = B913) * ('4.PacBio'!W:W = "Y"), '4.PacBio'!D:D, "")),
        IF(
            COUNTIFS('4.PacBio'!E:E, B913, '4.PacBio'!V:V, "Y") &gt; 0,
            _xlfn.TEXTJOIN(", ", TRUE, IF(('4.PacBio'!E:E = B913) * ('4.PacBio'!V:V = "Y"), '4.PacBio'!D:D, "")),
            "Awaiting Status"
        )
    )
)</f>
        <v>Awaiting Status</v>
      </c>
      <c r="K913" s="374"/>
      <c r="L913" s="371" t="str" cm="1">
        <f t="array" aca="1" ref="L913" ca="1">IF(
    K913="N",
    "",
    IF(
        COUNTIFS('4.HiCLibrary'!E:E, B913, '4.HiCLibrary'!V:V, "Y") &gt; 0,
        _xlfn.TEXTJOIN(", ", TRUE, IF(('4.HiCLibrary'!E:E = B913) * ('4.HiCLibrary'!V:V = "Y"), '4.HiCLibrary'!D:D, "")),
        IF(
            COUNTIFS('4.HiCLibrary'!E:E, B913, '4.HiCLibrary'!U:U, "Y") &gt; 0,
            _xlfn.TEXTJOIN(", ", TRUE, IF(('4.HiCLibrary'!E:E = B913) * ('4.HiCLibrary'!U:U = "Y"), '4.HiCLibrary'!D:D, "")),
            "Awaiting Status"
        )
    )
)</f>
        <v>Awaiting Status</v>
      </c>
      <c r="M913" s="375"/>
      <c r="N913" s="373" t="str" cm="1">
        <f t="array" aca="1" ref="N913" ca="1">IF(
    M913="N",
    "",
    IF(
        COUNTIFS('4.ONT'!E:E, B913, '4.ONT'!Q:Q, "Y") &gt; 0,
        _xlfn.TEXTJOIN(", ", TRUE, IF(('4.ONT'!E:E = B913) * ('4.ONT'!Q:Q = "Y"), '4.ONT'!D:D, "")),
        IF(
            COUNTIFS('4.ONT'!E:E, B913, '4.ONT'!P:P, "Y") &gt; 0,
            _xlfn.TEXTJOIN(", ", TRUE, IF(('4.ONT'!E:E = B913) * ('4.ONT'!P:P = "Y"), '4.ONT'!D:D, "")),
            "Awaiting Status"
        )
    )
)</f>
        <v>Awaiting Status</v>
      </c>
      <c r="O913" s="60"/>
      <c r="P913" s="376" t="str" cm="1">
        <f t="array" aca="1" ref="P913" ca="1">IF(
    O913="N",
    "",
    IF(
        COUNTIFS('3.RNAExtractions'!E:E, B913, '3.RNAExtractions'!Z:Z, "Y") &gt; 0,
        _xlfn.TEXTJOIN(", ", TRUE, IF(('3.RNAExtractions'!E:E = B913) * ('3.RNAExtractions'!Z:Z = "Y"), '3.RNAExtractions'!D:D, "")),
        IF(
            COUNTIFS('3.RNAExtractions'!E:E, B913, '3.RNAExtractions'!Y:Y, "Y") &gt; 0,
            _xlfn.TEXTJOIN(", ", TRUE, IF(('3.RNAExtractions'!E:E = B913) * ('3.RNAExtractions'!Y:Y = "Y"), '3.RNAExtractions'!D:D, "")),
            "Awaiting Status"
        )
    )
)</f>
        <v>Awaiting Status</v>
      </c>
      <c r="Q913" s="60"/>
      <c r="R913" s="376" t="str" cm="1">
        <f t="array" aca="1" ref="R913" ca="1">IF(
    Q913="N",
    "",
    IF(
        COUNTIFS('4.RNAIllumina'!E:E, B913, '4.RNAIllumina'!Y:Y, "Y") &gt; 0,
        _xlfn.TEXTJOIN(", ", TRUE, IF(('4.RNAIllumina'!E:E = B913) * ('4.RNAIllumina'!Y:Y = "Y"), '4.RNAIllumina'!D:D, "")),
        IF(
            COUNTIFS('4.RNAIllumina'!E:E, B913, '4.RNAIllumina'!X:X, "Y") &gt; 0,
            _xlfn.TEXTJOIN(", ", TRUE, IF(('4.RNAIllumina'!E:E = B913) * ('4.RNAIllumina'!X:X = "Y"), '4.RNAIllumina'!D:D, "")),
            "Awaiting Status"
        )
    )
)</f>
        <v>Awaiting Status</v>
      </c>
      <c r="S913" s="377"/>
      <c r="T913" s="378" t="str">
        <f ca="1">VLOOKUP($B913,'1.MetaData'!$B:$H,2,FALSE)</f>
        <v>n1257</v>
      </c>
      <c r="U913" s="379" t="str">
        <f ca="1">VLOOKUP($B913,'1.MetaData'!$B:$H,3,FALSE)</f>
        <v>Galeocerdo cuvier</v>
      </c>
      <c r="V913" s="379" t="str">
        <f ca="1">VLOOKUP($B913,'1.MetaData'!$B:$H,4,FALSE)</f>
        <v>Tiger shark</v>
      </c>
      <c r="W913" s="379" t="str">
        <f ca="1">VLOOKUP($B913,'1.MetaData'!$B:$H,5,FALSE)</f>
        <v>Matias Braccini</v>
      </c>
      <c r="X913" s="378" t="str">
        <f ca="1">VLOOKUP($B913,'1.MetaData'!$B:$H,6,FALSE)</f>
        <v>Jess Pearce, DPIRD</v>
      </c>
      <c r="Y913" s="378"/>
    </row>
    <row r="914" spans="1:25" hidden="1" x14ac:dyDescent="0.25">
      <c r="A914" s="17">
        <v>913</v>
      </c>
      <c r="B914" s="365" t="str">
        <f t="shared" ca="1" si="18"/>
        <v>OG913</v>
      </c>
      <c r="C914" s="366" t="s">
        <v>102</v>
      </c>
      <c r="D914" s="367">
        <f ca="1">COUNTIF('2.Tissue'!C:C,B914)</f>
        <v>1</v>
      </c>
      <c r="E914" s="368">
        <f ca="1">COUNTIFS('3.DNAExtractions'!$E:$E,$B914,'3.DNAExtractions'!$D:$D,E$1)</f>
        <v>1</v>
      </c>
      <c r="F914" s="369" t="str" cm="1">
        <f t="array" aca="1" ref="F914" ca="1">IF(
    COUNTIFS('3.DNAExtractions'!E:E, B914, '3.DNAExtractions'!Y:Y, "Y") &gt; 0,
    _xlfn.TEXTJOIN(", ", TRUE, IF(('3.DNAExtractions'!E:E = B914) * ('3.DNAExtractions'!Y:Y = "Y"), '3.DNAExtractions'!D:D, "")),
    IF(
        COUNTIFS('3.DNAExtractions'!E:E, B914, '3.DNAExtractions'!X:X, "Y") &gt; 0,
        _xlfn.TEXTJOIN(", ", TRUE, IF(('3.DNAExtractions'!E:E = B914) * ('3.DNAExtractions'!X:X = "Y"), '3.DNAExtractions'!D:D, "")),
        "Awaiting Status"
    )
)</f>
        <v>Extracted</v>
      </c>
      <c r="G914" s="370"/>
      <c r="H914" s="371" t="str" cm="1">
        <f t="array" aca="1" ref="H914" ca="1">IF(
    G914="N",
    "",
    IF(
        COUNTIFS('4.Illumina'!E:E, B914, '4.Illumina'!R:R, "Y") &gt; 0,
        _xlfn.TEXTJOIN(", ", TRUE, IF(('4.Illumina'!E:E = B914) * ('4.Illumina'!R:R = "Y"), '4.Illumina'!D:D, "")),
        IF(
            COUNTIFS('4.Illumina'!E:E, B914, '4.Illumina'!Q:Q, "Y") &gt; 0,
            _xlfn.TEXTJOIN(", ", TRUE, IF(('4.Illumina'!E:E = B914) * ('4.Illumina'!Q:Q = "Y"), '4.Illumina'!D:D, "")),
            "Awaiting Status"
        )
    )
)</f>
        <v>Sequenced</v>
      </c>
      <c r="I914" s="372"/>
      <c r="J914" s="373" t="str" cm="1">
        <f t="array" aca="1" ref="J914" ca="1">IF(
    I914="N",
    "",
    IF(
        COUNTIFS('4.PacBio'!E:E, B914, '4.PacBio'!W:W, "Y") &gt; 0,
        _xlfn.TEXTJOIN(", ", TRUE, IF(('4.PacBio'!E:E = B914) * ('4.PacBio'!W:W = "Y"), '4.PacBio'!D:D, "")),
        IF(
            COUNTIFS('4.PacBio'!E:E, B914, '4.PacBio'!V:V, "Y") &gt; 0,
            _xlfn.TEXTJOIN(", ", TRUE, IF(('4.PacBio'!E:E = B914) * ('4.PacBio'!V:V = "Y"), '4.PacBio'!D:D, "")),
            "Awaiting Status"
        )
    )
)</f>
        <v>Awaiting Status</v>
      </c>
      <c r="K914" s="374"/>
      <c r="L914" s="371" t="str" cm="1">
        <f t="array" aca="1" ref="L914" ca="1">IF(
    K914="N",
    "",
    IF(
        COUNTIFS('4.HiCLibrary'!E:E, B914, '4.HiCLibrary'!V:V, "Y") &gt; 0,
        _xlfn.TEXTJOIN(", ", TRUE, IF(('4.HiCLibrary'!E:E = B914) * ('4.HiCLibrary'!V:V = "Y"), '4.HiCLibrary'!D:D, "")),
        IF(
            COUNTIFS('4.HiCLibrary'!E:E, B914, '4.HiCLibrary'!U:U, "Y") &gt; 0,
            _xlfn.TEXTJOIN(", ", TRUE, IF(('4.HiCLibrary'!E:E = B914) * ('4.HiCLibrary'!U:U = "Y"), '4.HiCLibrary'!D:D, "")),
            "Awaiting Status"
        )
    )
)</f>
        <v>Awaiting Status</v>
      </c>
      <c r="M914" s="375"/>
      <c r="N914" s="373" t="str" cm="1">
        <f t="array" aca="1" ref="N914" ca="1">IF(
    M914="N",
    "",
    IF(
        COUNTIFS('4.ONT'!E:E, B914, '4.ONT'!Q:Q, "Y") &gt; 0,
        _xlfn.TEXTJOIN(", ", TRUE, IF(('4.ONT'!E:E = B914) * ('4.ONT'!Q:Q = "Y"), '4.ONT'!D:D, "")),
        IF(
            COUNTIFS('4.ONT'!E:E, B914, '4.ONT'!P:P, "Y") &gt; 0,
            _xlfn.TEXTJOIN(", ", TRUE, IF(('4.ONT'!E:E = B914) * ('4.ONT'!P:P = "Y"), '4.ONT'!D:D, "")),
            "Awaiting Status"
        )
    )
)</f>
        <v>Awaiting Status</v>
      </c>
      <c r="O914" s="60"/>
      <c r="P914" s="376" t="str" cm="1">
        <f t="array" aca="1" ref="P914" ca="1">IF(
    O914="N",
    "",
    IF(
        COUNTIFS('3.RNAExtractions'!E:E, B914, '3.RNAExtractions'!Z:Z, "Y") &gt; 0,
        _xlfn.TEXTJOIN(", ", TRUE, IF(('3.RNAExtractions'!E:E = B914) * ('3.RNAExtractions'!Z:Z = "Y"), '3.RNAExtractions'!D:D, "")),
        IF(
            COUNTIFS('3.RNAExtractions'!E:E, B914, '3.RNAExtractions'!Y:Y, "Y") &gt; 0,
            _xlfn.TEXTJOIN(", ", TRUE, IF(('3.RNAExtractions'!E:E = B914) * ('3.RNAExtractions'!Y:Y = "Y"), '3.RNAExtractions'!D:D, "")),
            "Awaiting Status"
        )
    )
)</f>
        <v>Awaiting Status</v>
      </c>
      <c r="Q914" s="60"/>
      <c r="R914" s="376" t="str" cm="1">
        <f t="array" aca="1" ref="R914" ca="1">IF(
    Q914="N",
    "",
    IF(
        COUNTIFS('4.RNAIllumina'!E:E, B914, '4.RNAIllumina'!Y:Y, "Y") &gt; 0,
        _xlfn.TEXTJOIN(", ", TRUE, IF(('4.RNAIllumina'!E:E = B914) * ('4.RNAIllumina'!Y:Y = "Y"), '4.RNAIllumina'!D:D, "")),
        IF(
            COUNTIFS('4.RNAIllumina'!E:E, B914, '4.RNAIllumina'!X:X, "Y") &gt; 0,
            _xlfn.TEXTJOIN(", ", TRUE, IF(('4.RNAIllumina'!E:E = B914) * ('4.RNAIllumina'!X:X = "Y"), '4.RNAIllumina'!D:D, "")),
            "Awaiting Status"
        )
    )
)</f>
        <v>Awaiting Status</v>
      </c>
      <c r="S914" s="377"/>
      <c r="T914" s="378" t="str">
        <f ca="1">VLOOKUP($B914,'1.MetaData'!$B:$H,2,FALSE)</f>
        <v>q40</v>
      </c>
      <c r="U914" s="379" t="str">
        <f ca="1">VLOOKUP($B914,'1.MetaData'!$B:$H,3,FALSE)</f>
        <v>Galeocerdo cuvier</v>
      </c>
      <c r="V914" s="379" t="str">
        <f ca="1">VLOOKUP($B914,'1.MetaData'!$B:$H,4,FALSE)</f>
        <v>Tiger shark</v>
      </c>
      <c r="W914" s="379" t="str">
        <f ca="1">VLOOKUP($B914,'1.MetaData'!$B:$H,5,FALSE)</f>
        <v>Matias Braccini</v>
      </c>
      <c r="X914" s="378" t="str">
        <f ca="1">VLOOKUP($B914,'1.MetaData'!$B:$H,6,FALSE)</f>
        <v>Jess Pearce, DPIRD</v>
      </c>
      <c r="Y914" s="378"/>
    </row>
    <row r="915" spans="1:25" hidden="1" x14ac:dyDescent="0.25">
      <c r="A915" s="17">
        <v>914</v>
      </c>
      <c r="B915" s="365" t="str">
        <f t="shared" ca="1" si="18"/>
        <v>OG914</v>
      </c>
      <c r="C915" s="366" t="s">
        <v>102</v>
      </c>
      <c r="D915" s="367">
        <f ca="1">COUNTIF('2.Tissue'!C:C,B915)</f>
        <v>1</v>
      </c>
      <c r="E915" s="368">
        <f ca="1">COUNTIFS('3.DNAExtractions'!$E:$E,$B915,'3.DNAExtractions'!$D:$D,E$1)</f>
        <v>0</v>
      </c>
      <c r="F915" s="369" t="str" cm="1">
        <f t="array" aca="1" ref="F915" ca="1">IF(
    COUNTIFS('3.DNAExtractions'!E:E, B915, '3.DNAExtractions'!Y:Y, "Y") &gt; 0,
    _xlfn.TEXTJOIN(", ", TRUE, IF(('3.DNAExtractions'!E:E = B915) * ('3.DNAExtractions'!Y:Y = "Y"), '3.DNAExtractions'!D:D, "")),
    IF(
        COUNTIFS('3.DNAExtractions'!E:E, B915, '3.DNAExtractions'!X:X, "Y") &gt; 0,
        _xlfn.TEXTJOIN(", ", TRUE, IF(('3.DNAExtractions'!E:E = B915) * ('3.DNAExtractions'!X:X = "Y"), '3.DNAExtractions'!D:D, "")),
        "Awaiting Status"
    )
)</f>
        <v>Awaiting Status</v>
      </c>
      <c r="G915" s="370"/>
      <c r="H915" s="371" t="str" cm="1">
        <f t="array" aca="1" ref="H915" ca="1">IF(
    G915="N",
    "",
    IF(
        COUNTIFS('4.Illumina'!E:E, B915, '4.Illumina'!R:R, "Y") &gt; 0,
        _xlfn.TEXTJOIN(", ", TRUE, IF(('4.Illumina'!E:E = B915) * ('4.Illumina'!R:R = "Y"), '4.Illumina'!D:D, "")),
        IF(
            COUNTIFS('4.Illumina'!E:E, B915, '4.Illumina'!Q:Q, "Y") &gt; 0,
            _xlfn.TEXTJOIN(", ", TRUE, IF(('4.Illumina'!E:E = B915) * ('4.Illumina'!Q:Q = "Y"), '4.Illumina'!D:D, "")),
            "Awaiting Status"
        )
    )
)</f>
        <v>Awaiting Status</v>
      </c>
      <c r="I915" s="372"/>
      <c r="J915" s="373" t="str" cm="1">
        <f t="array" aca="1" ref="J915" ca="1">IF(
    I915="N",
    "",
    IF(
        COUNTIFS('4.PacBio'!E:E, B915, '4.PacBio'!W:W, "Y") &gt; 0,
        _xlfn.TEXTJOIN(", ", TRUE, IF(('4.PacBio'!E:E = B915) * ('4.PacBio'!W:W = "Y"), '4.PacBio'!D:D, "")),
        IF(
            COUNTIFS('4.PacBio'!E:E, B915, '4.PacBio'!V:V, "Y") &gt; 0,
            _xlfn.TEXTJOIN(", ", TRUE, IF(('4.PacBio'!E:E = B915) * ('4.PacBio'!V:V = "Y"), '4.PacBio'!D:D, "")),
            "Awaiting Status"
        )
    )
)</f>
        <v>Awaiting Status</v>
      </c>
      <c r="K915" s="374"/>
      <c r="L915" s="371" t="str" cm="1">
        <f t="array" aca="1" ref="L915" ca="1">IF(
    K915="N",
    "",
    IF(
        COUNTIFS('4.HiCLibrary'!E:E, B915, '4.HiCLibrary'!V:V, "Y") &gt; 0,
        _xlfn.TEXTJOIN(", ", TRUE, IF(('4.HiCLibrary'!E:E = B915) * ('4.HiCLibrary'!V:V = "Y"), '4.HiCLibrary'!D:D, "")),
        IF(
            COUNTIFS('4.HiCLibrary'!E:E, B915, '4.HiCLibrary'!U:U, "Y") &gt; 0,
            _xlfn.TEXTJOIN(", ", TRUE, IF(('4.HiCLibrary'!E:E = B915) * ('4.HiCLibrary'!U:U = "Y"), '4.HiCLibrary'!D:D, "")),
            "Awaiting Status"
        )
    )
)</f>
        <v>Awaiting Status</v>
      </c>
      <c r="M915" s="375"/>
      <c r="N915" s="373" t="str" cm="1">
        <f t="array" aca="1" ref="N915" ca="1">IF(
    M915="N",
    "",
    IF(
        COUNTIFS('4.ONT'!E:E, B915, '4.ONT'!Q:Q, "Y") &gt; 0,
        _xlfn.TEXTJOIN(", ", TRUE, IF(('4.ONT'!E:E = B915) * ('4.ONT'!Q:Q = "Y"), '4.ONT'!D:D, "")),
        IF(
            COUNTIFS('4.ONT'!E:E, B915, '4.ONT'!P:P, "Y") &gt; 0,
            _xlfn.TEXTJOIN(", ", TRUE, IF(('4.ONT'!E:E = B915) * ('4.ONT'!P:P = "Y"), '4.ONT'!D:D, "")),
            "Awaiting Status"
        )
    )
)</f>
        <v>Awaiting Status</v>
      </c>
      <c r="O915" s="60"/>
      <c r="P915" s="376" t="str" cm="1">
        <f t="array" aca="1" ref="P915" ca="1">IF(
    O915="N",
    "",
    IF(
        COUNTIFS('3.RNAExtractions'!E:E, B915, '3.RNAExtractions'!Z:Z, "Y") &gt; 0,
        _xlfn.TEXTJOIN(", ", TRUE, IF(('3.RNAExtractions'!E:E = B915) * ('3.RNAExtractions'!Z:Z = "Y"), '3.RNAExtractions'!D:D, "")),
        IF(
            COUNTIFS('3.RNAExtractions'!E:E, B915, '3.RNAExtractions'!Y:Y, "Y") &gt; 0,
            _xlfn.TEXTJOIN(", ", TRUE, IF(('3.RNAExtractions'!E:E = B915) * ('3.RNAExtractions'!Y:Y = "Y"), '3.RNAExtractions'!D:D, "")),
            "Awaiting Status"
        )
    )
)</f>
        <v>Awaiting Status</v>
      </c>
      <c r="Q915" s="60"/>
      <c r="R915" s="376" t="str" cm="1">
        <f t="array" aca="1" ref="R915" ca="1">IF(
    Q915="N",
    "",
    IF(
        COUNTIFS('4.RNAIllumina'!E:E, B915, '4.RNAIllumina'!Y:Y, "Y") &gt; 0,
        _xlfn.TEXTJOIN(", ", TRUE, IF(('4.RNAIllumina'!E:E = B915) * ('4.RNAIllumina'!Y:Y = "Y"), '4.RNAIllumina'!D:D, "")),
        IF(
            COUNTIFS('4.RNAIllumina'!E:E, B915, '4.RNAIllumina'!X:X, "Y") &gt; 0,
            _xlfn.TEXTJOIN(", ", TRUE, IF(('4.RNAIllumina'!E:E = B915) * ('4.RNAIllumina'!X:X = "Y"), '4.RNAIllumina'!D:D, "")),
            "Awaiting Status"
        )
    )
)</f>
        <v>Awaiting Status</v>
      </c>
      <c r="S915" s="377"/>
      <c r="T915" s="378" t="str">
        <f ca="1">VLOOKUP($B915,'1.MetaData'!$B:$H,2,FALSE)</f>
        <v>q40</v>
      </c>
      <c r="U915" s="379" t="str">
        <f ca="1">VLOOKUP($B915,'1.MetaData'!$B:$H,3,FALSE)</f>
        <v>Galeocerdo cuvier</v>
      </c>
      <c r="V915" s="379" t="str">
        <f ca="1">VLOOKUP($B915,'1.MetaData'!$B:$H,4,FALSE)</f>
        <v>Tiger shark</v>
      </c>
      <c r="W915" s="379" t="str">
        <f ca="1">VLOOKUP($B915,'1.MetaData'!$B:$H,5,FALSE)</f>
        <v>Matias Braccini</v>
      </c>
      <c r="X915" s="378" t="str">
        <f ca="1">VLOOKUP($B915,'1.MetaData'!$B:$H,6,FALSE)</f>
        <v>Jess Pearce, DPIRD</v>
      </c>
      <c r="Y915" s="378"/>
    </row>
    <row r="916" spans="1:25" hidden="1" x14ac:dyDescent="0.25">
      <c r="A916" s="17">
        <v>915</v>
      </c>
      <c r="B916" s="365" t="str">
        <f t="shared" ca="1" si="18"/>
        <v>OG915</v>
      </c>
      <c r="C916" s="366" t="s">
        <v>102</v>
      </c>
      <c r="D916" s="367">
        <f ca="1">COUNTIF('2.Tissue'!C:C,B916)</f>
        <v>1</v>
      </c>
      <c r="E916" s="368">
        <f ca="1">COUNTIFS('3.DNAExtractions'!$E:$E,$B916,'3.DNAExtractions'!$D:$D,E$1)</f>
        <v>1</v>
      </c>
      <c r="F916" s="369" t="str" cm="1">
        <f t="array" aca="1" ref="F916" ca="1">IF(
    COUNTIFS('3.DNAExtractions'!E:E, B916, '3.DNAExtractions'!Y:Y, "Y") &gt; 0,
    _xlfn.TEXTJOIN(", ", TRUE, IF(('3.DNAExtractions'!E:E = B916) * ('3.DNAExtractions'!Y:Y = "Y"), '3.DNAExtractions'!D:D, "")),
    IF(
        COUNTIFS('3.DNAExtractions'!E:E, B916, '3.DNAExtractions'!X:X, "Y") &gt; 0,
        _xlfn.TEXTJOIN(", ", TRUE, IF(('3.DNAExtractions'!E:E = B916) * ('3.DNAExtractions'!X:X = "Y"), '3.DNAExtractions'!D:D, "")),
        "Awaiting Status"
    )
)</f>
        <v>Extracted</v>
      </c>
      <c r="G916" s="370"/>
      <c r="H916" s="371" t="str" cm="1">
        <f t="array" aca="1" ref="H916" ca="1">IF(
    G916="N",
    "",
    IF(
        COUNTIFS('4.Illumina'!E:E, B916, '4.Illumina'!R:R, "Y") &gt; 0,
        _xlfn.TEXTJOIN(", ", TRUE, IF(('4.Illumina'!E:E = B916) * ('4.Illumina'!R:R = "Y"), '4.Illumina'!D:D, "")),
        IF(
            COUNTIFS('4.Illumina'!E:E, B916, '4.Illumina'!Q:Q, "Y") &gt; 0,
            _xlfn.TEXTJOIN(", ", TRUE, IF(('4.Illumina'!E:E = B916) * ('4.Illumina'!Q:Q = "Y"), '4.Illumina'!D:D, "")),
            "Awaiting Status"
        )
    )
)</f>
        <v>Sequenced</v>
      </c>
      <c r="I916" s="372"/>
      <c r="J916" s="373" t="str" cm="1">
        <f t="array" aca="1" ref="J916" ca="1">IF(
    I916="N",
    "",
    IF(
        COUNTIFS('4.PacBio'!E:E, B916, '4.PacBio'!W:W, "Y") &gt; 0,
        _xlfn.TEXTJOIN(", ", TRUE, IF(('4.PacBio'!E:E = B916) * ('4.PacBio'!W:W = "Y"), '4.PacBio'!D:D, "")),
        IF(
            COUNTIFS('4.PacBio'!E:E, B916, '4.PacBio'!V:V, "Y") &gt; 0,
            _xlfn.TEXTJOIN(", ", TRUE, IF(('4.PacBio'!E:E = B916) * ('4.PacBio'!V:V = "Y"), '4.PacBio'!D:D, "")),
            "Awaiting Status"
        )
    )
)</f>
        <v>Awaiting Status</v>
      </c>
      <c r="K916" s="374"/>
      <c r="L916" s="371" t="str" cm="1">
        <f t="array" aca="1" ref="L916" ca="1">IF(
    K916="N",
    "",
    IF(
        COUNTIFS('4.HiCLibrary'!E:E, B916, '4.HiCLibrary'!V:V, "Y") &gt; 0,
        _xlfn.TEXTJOIN(", ", TRUE, IF(('4.HiCLibrary'!E:E = B916) * ('4.HiCLibrary'!V:V = "Y"), '4.HiCLibrary'!D:D, "")),
        IF(
            COUNTIFS('4.HiCLibrary'!E:E, B916, '4.HiCLibrary'!U:U, "Y") &gt; 0,
            _xlfn.TEXTJOIN(", ", TRUE, IF(('4.HiCLibrary'!E:E = B916) * ('4.HiCLibrary'!U:U = "Y"), '4.HiCLibrary'!D:D, "")),
            "Awaiting Status"
        )
    )
)</f>
        <v>Awaiting Status</v>
      </c>
      <c r="M916" s="375"/>
      <c r="N916" s="373" t="str" cm="1">
        <f t="array" aca="1" ref="N916" ca="1">IF(
    M916="N",
    "",
    IF(
        COUNTIFS('4.ONT'!E:E, B916, '4.ONT'!Q:Q, "Y") &gt; 0,
        _xlfn.TEXTJOIN(", ", TRUE, IF(('4.ONT'!E:E = B916) * ('4.ONT'!Q:Q = "Y"), '4.ONT'!D:D, "")),
        IF(
            COUNTIFS('4.ONT'!E:E, B916, '4.ONT'!P:P, "Y") &gt; 0,
            _xlfn.TEXTJOIN(", ", TRUE, IF(('4.ONT'!E:E = B916) * ('4.ONT'!P:P = "Y"), '4.ONT'!D:D, "")),
            "Awaiting Status"
        )
    )
)</f>
        <v>Awaiting Status</v>
      </c>
      <c r="O916" s="60"/>
      <c r="P916" s="376" t="str" cm="1">
        <f t="array" aca="1" ref="P916" ca="1">IF(
    O916="N",
    "",
    IF(
        COUNTIFS('3.RNAExtractions'!E:E, B916, '3.RNAExtractions'!Z:Z, "Y") &gt; 0,
        _xlfn.TEXTJOIN(", ", TRUE, IF(('3.RNAExtractions'!E:E = B916) * ('3.RNAExtractions'!Z:Z = "Y"), '3.RNAExtractions'!D:D, "")),
        IF(
            COUNTIFS('3.RNAExtractions'!E:E, B916, '3.RNAExtractions'!Y:Y, "Y") &gt; 0,
            _xlfn.TEXTJOIN(", ", TRUE, IF(('3.RNAExtractions'!E:E = B916) * ('3.RNAExtractions'!Y:Y = "Y"), '3.RNAExtractions'!D:D, "")),
            "Awaiting Status"
        )
    )
)</f>
        <v>Awaiting Status</v>
      </c>
      <c r="Q916" s="60"/>
      <c r="R916" s="376" t="str" cm="1">
        <f t="array" aca="1" ref="R916" ca="1">IF(
    Q916="N",
    "",
    IF(
        COUNTIFS('4.RNAIllumina'!E:E, B916, '4.RNAIllumina'!Y:Y, "Y") &gt; 0,
        _xlfn.TEXTJOIN(", ", TRUE, IF(('4.RNAIllumina'!E:E = B916) * ('4.RNAIllumina'!Y:Y = "Y"), '4.RNAIllumina'!D:D, "")),
        IF(
            COUNTIFS('4.RNAIllumina'!E:E, B916, '4.RNAIllumina'!X:X, "Y") &gt; 0,
            _xlfn.TEXTJOIN(", ", TRUE, IF(('4.RNAIllumina'!E:E = B916) * ('4.RNAIllumina'!X:X = "Y"), '4.RNAIllumina'!D:D, "")),
            "Awaiting Status"
        )
    )
)</f>
        <v>Awaiting Status</v>
      </c>
      <c r="S916" s="377"/>
      <c r="T916" s="378" t="str">
        <f ca="1">VLOOKUP($B916,'1.MetaData'!$B:$H,2,FALSE)</f>
        <v>n1307</v>
      </c>
      <c r="U916" s="379" t="str">
        <f ca="1">VLOOKUP($B916,'1.MetaData'!$B:$H,3,FALSE)</f>
        <v>Galeocerdo cuvier</v>
      </c>
      <c r="V916" s="379" t="str">
        <f ca="1">VLOOKUP($B916,'1.MetaData'!$B:$H,4,FALSE)</f>
        <v>Tiger shark</v>
      </c>
      <c r="W916" s="379" t="str">
        <f ca="1">VLOOKUP($B916,'1.MetaData'!$B:$H,5,FALSE)</f>
        <v>Matias Braccini</v>
      </c>
      <c r="X916" s="378" t="str">
        <f ca="1">VLOOKUP($B916,'1.MetaData'!$B:$H,6,FALSE)</f>
        <v>Jess Pearce, DPIRD</v>
      </c>
      <c r="Y916" s="378"/>
    </row>
    <row r="917" spans="1:25" hidden="1" x14ac:dyDescent="0.25">
      <c r="A917" s="17">
        <v>916</v>
      </c>
      <c r="B917" s="365" t="str">
        <f t="shared" ca="1" si="18"/>
        <v>OG916</v>
      </c>
      <c r="C917" s="366" t="s">
        <v>102</v>
      </c>
      <c r="D917" s="367">
        <f ca="1">COUNTIF('2.Tissue'!C:C,B917)</f>
        <v>1</v>
      </c>
      <c r="E917" s="368">
        <f ca="1">COUNTIFS('3.DNAExtractions'!$E:$E,$B917,'3.DNAExtractions'!$D:$D,E$1)</f>
        <v>1</v>
      </c>
      <c r="F917" s="369" t="str" cm="1">
        <f t="array" aca="1" ref="F917" ca="1">IF(
    COUNTIFS('3.DNAExtractions'!E:E, B917, '3.DNAExtractions'!Y:Y, "Y") &gt; 0,
    _xlfn.TEXTJOIN(", ", TRUE, IF(('3.DNAExtractions'!E:E = B917) * ('3.DNAExtractions'!Y:Y = "Y"), '3.DNAExtractions'!D:D, "")),
    IF(
        COUNTIFS('3.DNAExtractions'!E:E, B917, '3.DNAExtractions'!X:X, "Y") &gt; 0,
        _xlfn.TEXTJOIN(", ", TRUE, IF(('3.DNAExtractions'!E:E = B917) * ('3.DNAExtractions'!X:X = "Y"), '3.DNAExtractions'!D:D, "")),
        "Awaiting Status"
    )
)</f>
        <v>Extracted</v>
      </c>
      <c r="G917" s="370"/>
      <c r="H917" s="371" t="str" cm="1">
        <f t="array" aca="1" ref="H917" ca="1">IF(
    G917="N",
    "",
    IF(
        COUNTIFS('4.Illumina'!E:E, B917, '4.Illumina'!R:R, "Y") &gt; 0,
        _xlfn.TEXTJOIN(", ", TRUE, IF(('4.Illumina'!E:E = B917) * ('4.Illumina'!R:R = "Y"), '4.Illumina'!D:D, "")),
        IF(
            COUNTIFS('4.Illumina'!E:E, B917, '4.Illumina'!Q:Q, "Y") &gt; 0,
            _xlfn.TEXTJOIN(", ", TRUE, IF(('4.Illumina'!E:E = B917) * ('4.Illumina'!Q:Q = "Y"), '4.Illumina'!D:D, "")),
            "Awaiting Status"
        )
    )
)</f>
        <v>Sequenced</v>
      </c>
      <c r="I917" s="372"/>
      <c r="J917" s="373" t="str" cm="1">
        <f t="array" aca="1" ref="J917" ca="1">IF(
    I917="N",
    "",
    IF(
        COUNTIFS('4.PacBio'!E:E, B917, '4.PacBio'!W:W, "Y") &gt; 0,
        _xlfn.TEXTJOIN(", ", TRUE, IF(('4.PacBio'!E:E = B917) * ('4.PacBio'!W:W = "Y"), '4.PacBio'!D:D, "")),
        IF(
            COUNTIFS('4.PacBio'!E:E, B917, '4.PacBio'!V:V, "Y") &gt; 0,
            _xlfn.TEXTJOIN(", ", TRUE, IF(('4.PacBio'!E:E = B917) * ('4.PacBio'!V:V = "Y"), '4.PacBio'!D:D, "")),
            "Awaiting Status"
        )
    )
)</f>
        <v>Awaiting Status</v>
      </c>
      <c r="K917" s="374"/>
      <c r="L917" s="371" t="str" cm="1">
        <f t="array" aca="1" ref="L917" ca="1">IF(
    K917="N",
    "",
    IF(
        COUNTIFS('4.HiCLibrary'!E:E, B917, '4.HiCLibrary'!V:V, "Y") &gt; 0,
        _xlfn.TEXTJOIN(", ", TRUE, IF(('4.HiCLibrary'!E:E = B917) * ('4.HiCLibrary'!V:V = "Y"), '4.HiCLibrary'!D:D, "")),
        IF(
            COUNTIFS('4.HiCLibrary'!E:E, B917, '4.HiCLibrary'!U:U, "Y") &gt; 0,
            _xlfn.TEXTJOIN(", ", TRUE, IF(('4.HiCLibrary'!E:E = B917) * ('4.HiCLibrary'!U:U = "Y"), '4.HiCLibrary'!D:D, "")),
            "Awaiting Status"
        )
    )
)</f>
        <v>Awaiting Status</v>
      </c>
      <c r="M917" s="375"/>
      <c r="N917" s="373" t="str" cm="1">
        <f t="array" aca="1" ref="N917" ca="1">IF(
    M917="N",
    "",
    IF(
        COUNTIFS('4.ONT'!E:E, B917, '4.ONT'!Q:Q, "Y") &gt; 0,
        _xlfn.TEXTJOIN(", ", TRUE, IF(('4.ONT'!E:E = B917) * ('4.ONT'!Q:Q = "Y"), '4.ONT'!D:D, "")),
        IF(
            COUNTIFS('4.ONT'!E:E, B917, '4.ONT'!P:P, "Y") &gt; 0,
            _xlfn.TEXTJOIN(", ", TRUE, IF(('4.ONT'!E:E = B917) * ('4.ONT'!P:P = "Y"), '4.ONT'!D:D, "")),
            "Awaiting Status"
        )
    )
)</f>
        <v>Awaiting Status</v>
      </c>
      <c r="O917" s="60"/>
      <c r="P917" s="376" t="str" cm="1">
        <f t="array" aca="1" ref="P917" ca="1">IF(
    O917="N",
    "",
    IF(
        COUNTIFS('3.RNAExtractions'!E:E, B917, '3.RNAExtractions'!Z:Z, "Y") &gt; 0,
        _xlfn.TEXTJOIN(", ", TRUE, IF(('3.RNAExtractions'!E:E = B917) * ('3.RNAExtractions'!Z:Z = "Y"), '3.RNAExtractions'!D:D, "")),
        IF(
            COUNTIFS('3.RNAExtractions'!E:E, B917, '3.RNAExtractions'!Y:Y, "Y") &gt; 0,
            _xlfn.TEXTJOIN(", ", TRUE, IF(('3.RNAExtractions'!E:E = B917) * ('3.RNAExtractions'!Y:Y = "Y"), '3.RNAExtractions'!D:D, "")),
            "Awaiting Status"
        )
    )
)</f>
        <v>Awaiting Status</v>
      </c>
      <c r="Q917" s="60"/>
      <c r="R917" s="376" t="str" cm="1">
        <f t="array" aca="1" ref="R917" ca="1">IF(
    Q917="N",
    "",
    IF(
        COUNTIFS('4.RNAIllumina'!E:E, B917, '4.RNAIllumina'!Y:Y, "Y") &gt; 0,
        _xlfn.TEXTJOIN(", ", TRUE, IF(('4.RNAIllumina'!E:E = B917) * ('4.RNAIllumina'!Y:Y = "Y"), '4.RNAIllumina'!D:D, "")),
        IF(
            COUNTIFS('4.RNAIllumina'!E:E, B917, '4.RNAIllumina'!X:X, "Y") &gt; 0,
            _xlfn.TEXTJOIN(", ", TRUE, IF(('4.RNAIllumina'!E:E = B917) * ('4.RNAIllumina'!X:X = "Y"), '4.RNAIllumina'!D:D, "")),
            "Awaiting Status"
        )
    )
)</f>
        <v>Awaiting Status</v>
      </c>
      <c r="S917" s="377"/>
      <c r="T917" s="378" t="str">
        <f ca="1">VLOOKUP($B917,'1.MetaData'!$B:$H,2,FALSE)</f>
        <v>n1318</v>
      </c>
      <c r="U917" s="379" t="str">
        <f ca="1">VLOOKUP($B917,'1.MetaData'!$B:$H,3,FALSE)</f>
        <v>Galeocerdo cuvier</v>
      </c>
      <c r="V917" s="379" t="str">
        <f ca="1">VLOOKUP($B917,'1.MetaData'!$B:$H,4,FALSE)</f>
        <v>Tiger shark</v>
      </c>
      <c r="W917" s="379" t="str">
        <f ca="1">VLOOKUP($B917,'1.MetaData'!$B:$H,5,FALSE)</f>
        <v>Matias Braccini</v>
      </c>
      <c r="X917" s="378" t="str">
        <f ca="1">VLOOKUP($B917,'1.MetaData'!$B:$H,6,FALSE)</f>
        <v>Jess Pearce, DPIRD</v>
      </c>
      <c r="Y917" s="378"/>
    </row>
    <row r="918" spans="1:25" hidden="1" x14ac:dyDescent="0.25">
      <c r="A918" s="17">
        <v>917</v>
      </c>
      <c r="B918" s="365" t="str">
        <f t="shared" ca="1" si="18"/>
        <v>OG917</v>
      </c>
      <c r="C918" s="366" t="s">
        <v>102</v>
      </c>
      <c r="D918" s="367">
        <f ca="1">COUNTIF('2.Tissue'!C:C,B918)</f>
        <v>1</v>
      </c>
      <c r="E918" s="368">
        <f ca="1">COUNTIFS('3.DNAExtractions'!$E:$E,$B918,'3.DNAExtractions'!$D:$D,E$1)</f>
        <v>1</v>
      </c>
      <c r="F918" s="369" t="str" cm="1">
        <f t="array" aca="1" ref="F918" ca="1">IF(
    COUNTIFS('3.DNAExtractions'!E:E, B918, '3.DNAExtractions'!Y:Y, "Y") &gt; 0,
    _xlfn.TEXTJOIN(", ", TRUE, IF(('3.DNAExtractions'!E:E = B918) * ('3.DNAExtractions'!Y:Y = "Y"), '3.DNAExtractions'!D:D, "")),
    IF(
        COUNTIFS('3.DNAExtractions'!E:E, B918, '3.DNAExtractions'!X:X, "Y") &gt; 0,
        _xlfn.TEXTJOIN(", ", TRUE, IF(('3.DNAExtractions'!E:E = B918) * ('3.DNAExtractions'!X:X = "Y"), '3.DNAExtractions'!D:D, "")),
        "Awaiting Status"
    )
)</f>
        <v>Extracted</v>
      </c>
      <c r="G918" s="370"/>
      <c r="H918" s="371" t="str" cm="1">
        <f t="array" aca="1" ref="H918" ca="1">IF(
    G918="N",
    "",
    IF(
        COUNTIFS('4.Illumina'!E:E, B918, '4.Illumina'!R:R, "Y") &gt; 0,
        _xlfn.TEXTJOIN(", ", TRUE, IF(('4.Illumina'!E:E = B918) * ('4.Illumina'!R:R = "Y"), '4.Illumina'!D:D, "")),
        IF(
            COUNTIFS('4.Illumina'!E:E, B918, '4.Illumina'!Q:Q, "Y") &gt; 0,
            _xlfn.TEXTJOIN(", ", TRUE, IF(('4.Illumina'!E:E = B918) * ('4.Illumina'!Q:Q = "Y"), '4.Illumina'!D:D, "")),
            "Awaiting Status"
        )
    )
)</f>
        <v>Sequenced</v>
      </c>
      <c r="I918" s="372"/>
      <c r="J918" s="373" t="str" cm="1">
        <f t="array" aca="1" ref="J918" ca="1">IF(
    I918="N",
    "",
    IF(
        COUNTIFS('4.PacBio'!E:E, B918, '4.PacBio'!W:W, "Y") &gt; 0,
        _xlfn.TEXTJOIN(", ", TRUE, IF(('4.PacBio'!E:E = B918) * ('4.PacBio'!W:W = "Y"), '4.PacBio'!D:D, "")),
        IF(
            COUNTIFS('4.PacBio'!E:E, B918, '4.PacBio'!V:V, "Y") &gt; 0,
            _xlfn.TEXTJOIN(", ", TRUE, IF(('4.PacBio'!E:E = B918) * ('4.PacBio'!V:V = "Y"), '4.PacBio'!D:D, "")),
            "Awaiting Status"
        )
    )
)</f>
        <v>Awaiting Status</v>
      </c>
      <c r="K918" s="374"/>
      <c r="L918" s="371" t="str" cm="1">
        <f t="array" aca="1" ref="L918" ca="1">IF(
    K918="N",
    "",
    IF(
        COUNTIFS('4.HiCLibrary'!E:E, B918, '4.HiCLibrary'!V:V, "Y") &gt; 0,
        _xlfn.TEXTJOIN(", ", TRUE, IF(('4.HiCLibrary'!E:E = B918) * ('4.HiCLibrary'!V:V = "Y"), '4.HiCLibrary'!D:D, "")),
        IF(
            COUNTIFS('4.HiCLibrary'!E:E, B918, '4.HiCLibrary'!U:U, "Y") &gt; 0,
            _xlfn.TEXTJOIN(", ", TRUE, IF(('4.HiCLibrary'!E:E = B918) * ('4.HiCLibrary'!U:U = "Y"), '4.HiCLibrary'!D:D, "")),
            "Awaiting Status"
        )
    )
)</f>
        <v>Awaiting Status</v>
      </c>
      <c r="M918" s="375"/>
      <c r="N918" s="373" t="str" cm="1">
        <f t="array" aca="1" ref="N918" ca="1">IF(
    M918="N",
    "",
    IF(
        COUNTIFS('4.ONT'!E:E, B918, '4.ONT'!Q:Q, "Y") &gt; 0,
        _xlfn.TEXTJOIN(", ", TRUE, IF(('4.ONT'!E:E = B918) * ('4.ONT'!Q:Q = "Y"), '4.ONT'!D:D, "")),
        IF(
            COUNTIFS('4.ONT'!E:E, B918, '4.ONT'!P:P, "Y") &gt; 0,
            _xlfn.TEXTJOIN(", ", TRUE, IF(('4.ONT'!E:E = B918) * ('4.ONT'!P:P = "Y"), '4.ONT'!D:D, "")),
            "Awaiting Status"
        )
    )
)</f>
        <v>Awaiting Status</v>
      </c>
      <c r="O918" s="60"/>
      <c r="P918" s="376" t="str" cm="1">
        <f t="array" aca="1" ref="P918" ca="1">IF(
    O918="N",
    "",
    IF(
        COUNTIFS('3.RNAExtractions'!E:E, B918, '3.RNAExtractions'!Z:Z, "Y") &gt; 0,
        _xlfn.TEXTJOIN(", ", TRUE, IF(('3.RNAExtractions'!E:E = B918) * ('3.RNAExtractions'!Z:Z = "Y"), '3.RNAExtractions'!D:D, "")),
        IF(
            COUNTIFS('3.RNAExtractions'!E:E, B918, '3.RNAExtractions'!Y:Y, "Y") &gt; 0,
            _xlfn.TEXTJOIN(", ", TRUE, IF(('3.RNAExtractions'!E:E = B918) * ('3.RNAExtractions'!Y:Y = "Y"), '3.RNAExtractions'!D:D, "")),
            "Awaiting Status"
        )
    )
)</f>
        <v>Awaiting Status</v>
      </c>
      <c r="Q918" s="60"/>
      <c r="R918" s="376" t="str" cm="1">
        <f t="array" aca="1" ref="R918" ca="1">IF(
    Q918="N",
    "",
    IF(
        COUNTIFS('4.RNAIllumina'!E:E, B918, '4.RNAIllumina'!Y:Y, "Y") &gt; 0,
        _xlfn.TEXTJOIN(", ", TRUE, IF(('4.RNAIllumina'!E:E = B918) * ('4.RNAIllumina'!Y:Y = "Y"), '4.RNAIllumina'!D:D, "")),
        IF(
            COUNTIFS('4.RNAIllumina'!E:E, B918, '4.RNAIllumina'!X:X, "Y") &gt; 0,
            _xlfn.TEXTJOIN(", ", TRUE, IF(('4.RNAIllumina'!E:E = B918) * ('4.RNAIllumina'!X:X = "Y"), '4.RNAIllumina'!D:D, "")),
            "Awaiting Status"
        )
    )
)</f>
        <v>Awaiting Status</v>
      </c>
      <c r="S918" s="377"/>
      <c r="T918" s="378" t="str">
        <f ca="1">VLOOKUP($B918,'1.MetaData'!$B:$H,2,FALSE)</f>
        <v>n1313</v>
      </c>
      <c r="U918" s="379" t="str">
        <f ca="1">VLOOKUP($B918,'1.MetaData'!$B:$H,3,FALSE)</f>
        <v>Galeocerdo cuvier</v>
      </c>
      <c r="V918" s="379" t="str">
        <f ca="1">VLOOKUP($B918,'1.MetaData'!$B:$H,4,FALSE)</f>
        <v>Tiger shark</v>
      </c>
      <c r="W918" s="379" t="str">
        <f ca="1">VLOOKUP($B918,'1.MetaData'!$B:$H,5,FALSE)</f>
        <v>Matias Braccini</v>
      </c>
      <c r="X918" s="378" t="str">
        <f ca="1">VLOOKUP($B918,'1.MetaData'!$B:$H,6,FALSE)</f>
        <v>Jess Pearce, DPIRD</v>
      </c>
      <c r="Y918" s="378"/>
    </row>
    <row r="919" spans="1:25" hidden="1" x14ac:dyDescent="0.25">
      <c r="A919" s="17">
        <v>918</v>
      </c>
      <c r="B919" s="365" t="str">
        <f t="shared" ca="1" si="18"/>
        <v>OG918</v>
      </c>
      <c r="C919" s="366" t="s">
        <v>102</v>
      </c>
      <c r="D919" s="367">
        <f ca="1">COUNTIF('2.Tissue'!C:C,B919)</f>
        <v>1</v>
      </c>
      <c r="E919" s="368">
        <f ca="1">COUNTIFS('3.DNAExtractions'!$E:$E,$B919,'3.DNAExtractions'!$D:$D,E$1)</f>
        <v>1</v>
      </c>
      <c r="F919" s="369" t="str" cm="1">
        <f t="array" aca="1" ref="F919" ca="1">IF(
    COUNTIFS('3.DNAExtractions'!E:E, B919, '3.DNAExtractions'!Y:Y, "Y") &gt; 0,
    _xlfn.TEXTJOIN(", ", TRUE, IF(('3.DNAExtractions'!E:E = B919) * ('3.DNAExtractions'!Y:Y = "Y"), '3.DNAExtractions'!D:D, "")),
    IF(
        COUNTIFS('3.DNAExtractions'!E:E, B919, '3.DNAExtractions'!X:X, "Y") &gt; 0,
        _xlfn.TEXTJOIN(", ", TRUE, IF(('3.DNAExtractions'!E:E = B919) * ('3.DNAExtractions'!X:X = "Y"), '3.DNAExtractions'!D:D, "")),
        "Awaiting Status"
    )
)</f>
        <v>Extracted</v>
      </c>
      <c r="G919" s="370"/>
      <c r="H919" s="371" t="str" cm="1">
        <f t="array" aca="1" ref="H919" ca="1">IF(
    G919="N",
    "",
    IF(
        COUNTIFS('4.Illumina'!E:E, B919, '4.Illumina'!R:R, "Y") &gt; 0,
        _xlfn.TEXTJOIN(", ", TRUE, IF(('4.Illumina'!E:E = B919) * ('4.Illumina'!R:R = "Y"), '4.Illumina'!D:D, "")),
        IF(
            COUNTIFS('4.Illumina'!E:E, B919, '4.Illumina'!Q:Q, "Y") &gt; 0,
            _xlfn.TEXTJOIN(", ", TRUE, IF(('4.Illumina'!E:E = B919) * ('4.Illumina'!Q:Q = "Y"), '4.Illumina'!D:D, "")),
            "Awaiting Status"
        )
    )
)</f>
        <v>Sequenced</v>
      </c>
      <c r="I919" s="372"/>
      <c r="J919" s="373" t="str" cm="1">
        <f t="array" aca="1" ref="J919" ca="1">IF(
    I919="N",
    "",
    IF(
        COUNTIFS('4.PacBio'!E:E, B919, '4.PacBio'!W:W, "Y") &gt; 0,
        _xlfn.TEXTJOIN(", ", TRUE, IF(('4.PacBio'!E:E = B919) * ('4.PacBio'!W:W = "Y"), '4.PacBio'!D:D, "")),
        IF(
            COUNTIFS('4.PacBio'!E:E, B919, '4.PacBio'!V:V, "Y") &gt; 0,
            _xlfn.TEXTJOIN(", ", TRUE, IF(('4.PacBio'!E:E = B919) * ('4.PacBio'!V:V = "Y"), '4.PacBio'!D:D, "")),
            "Awaiting Status"
        )
    )
)</f>
        <v>Awaiting Status</v>
      </c>
      <c r="K919" s="374"/>
      <c r="L919" s="371" t="str" cm="1">
        <f t="array" aca="1" ref="L919" ca="1">IF(
    K919="N",
    "",
    IF(
        COUNTIFS('4.HiCLibrary'!E:E, B919, '4.HiCLibrary'!V:V, "Y") &gt; 0,
        _xlfn.TEXTJOIN(", ", TRUE, IF(('4.HiCLibrary'!E:E = B919) * ('4.HiCLibrary'!V:V = "Y"), '4.HiCLibrary'!D:D, "")),
        IF(
            COUNTIFS('4.HiCLibrary'!E:E, B919, '4.HiCLibrary'!U:U, "Y") &gt; 0,
            _xlfn.TEXTJOIN(", ", TRUE, IF(('4.HiCLibrary'!E:E = B919) * ('4.HiCLibrary'!U:U = "Y"), '4.HiCLibrary'!D:D, "")),
            "Awaiting Status"
        )
    )
)</f>
        <v>Awaiting Status</v>
      </c>
      <c r="M919" s="375"/>
      <c r="N919" s="373" t="str" cm="1">
        <f t="array" aca="1" ref="N919" ca="1">IF(
    M919="N",
    "",
    IF(
        COUNTIFS('4.ONT'!E:E, B919, '4.ONT'!Q:Q, "Y") &gt; 0,
        _xlfn.TEXTJOIN(", ", TRUE, IF(('4.ONT'!E:E = B919) * ('4.ONT'!Q:Q = "Y"), '4.ONT'!D:D, "")),
        IF(
            COUNTIFS('4.ONT'!E:E, B919, '4.ONT'!P:P, "Y") &gt; 0,
            _xlfn.TEXTJOIN(", ", TRUE, IF(('4.ONT'!E:E = B919) * ('4.ONT'!P:P = "Y"), '4.ONT'!D:D, "")),
            "Awaiting Status"
        )
    )
)</f>
        <v>Awaiting Status</v>
      </c>
      <c r="O919" s="60"/>
      <c r="P919" s="376" t="str" cm="1">
        <f t="array" aca="1" ref="P919" ca="1">IF(
    O919="N",
    "",
    IF(
        COUNTIFS('3.RNAExtractions'!E:E, B919, '3.RNAExtractions'!Z:Z, "Y") &gt; 0,
        _xlfn.TEXTJOIN(", ", TRUE, IF(('3.RNAExtractions'!E:E = B919) * ('3.RNAExtractions'!Z:Z = "Y"), '3.RNAExtractions'!D:D, "")),
        IF(
            COUNTIFS('3.RNAExtractions'!E:E, B919, '3.RNAExtractions'!Y:Y, "Y") &gt; 0,
            _xlfn.TEXTJOIN(", ", TRUE, IF(('3.RNAExtractions'!E:E = B919) * ('3.RNAExtractions'!Y:Y = "Y"), '3.RNAExtractions'!D:D, "")),
            "Awaiting Status"
        )
    )
)</f>
        <v>Awaiting Status</v>
      </c>
      <c r="Q919" s="60"/>
      <c r="R919" s="376" t="str" cm="1">
        <f t="array" aca="1" ref="R919" ca="1">IF(
    Q919="N",
    "",
    IF(
        COUNTIFS('4.RNAIllumina'!E:E, B919, '4.RNAIllumina'!Y:Y, "Y") &gt; 0,
        _xlfn.TEXTJOIN(", ", TRUE, IF(('4.RNAIllumina'!E:E = B919) * ('4.RNAIllumina'!Y:Y = "Y"), '4.RNAIllumina'!D:D, "")),
        IF(
            COUNTIFS('4.RNAIllumina'!E:E, B919, '4.RNAIllumina'!X:X, "Y") &gt; 0,
            _xlfn.TEXTJOIN(", ", TRUE, IF(('4.RNAIllumina'!E:E = B919) * ('4.RNAIllumina'!X:X = "Y"), '4.RNAIllumina'!D:D, "")),
            "Awaiting Status"
        )
    )
)</f>
        <v>Awaiting Status</v>
      </c>
      <c r="S919" s="377"/>
      <c r="T919" s="378" t="str">
        <f ca="1">VLOOKUP($B919,'1.MetaData'!$B:$H,2,FALSE)</f>
        <v>q68</v>
      </c>
      <c r="U919" s="379" t="str">
        <f ca="1">VLOOKUP($B919,'1.MetaData'!$B:$H,3,FALSE)</f>
        <v>Galeocerdo cuvier</v>
      </c>
      <c r="V919" s="379" t="str">
        <f ca="1">VLOOKUP($B919,'1.MetaData'!$B:$H,4,FALSE)</f>
        <v>Tiger shark</v>
      </c>
      <c r="W919" s="379" t="str">
        <f ca="1">VLOOKUP($B919,'1.MetaData'!$B:$H,5,FALSE)</f>
        <v>Matias Braccini</v>
      </c>
      <c r="X919" s="378" t="str">
        <f ca="1">VLOOKUP($B919,'1.MetaData'!$B:$H,6,FALSE)</f>
        <v>Jess Pearce, DPIRD</v>
      </c>
      <c r="Y919" s="378"/>
    </row>
    <row r="920" spans="1:25" hidden="1" x14ac:dyDescent="0.25">
      <c r="A920" s="17">
        <v>919</v>
      </c>
      <c r="B920" s="365" t="str">
        <f t="shared" ca="1" si="18"/>
        <v>OG919</v>
      </c>
      <c r="C920" s="366" t="s">
        <v>102</v>
      </c>
      <c r="D920" s="367">
        <f ca="1">COUNTIF('2.Tissue'!C:C,B920)</f>
        <v>1</v>
      </c>
      <c r="E920" s="368">
        <f ca="1">COUNTIFS('3.DNAExtractions'!$E:$E,$B920,'3.DNAExtractions'!$D:$D,E$1)</f>
        <v>1</v>
      </c>
      <c r="F920" s="369" t="str" cm="1">
        <f t="array" aca="1" ref="F920" ca="1">IF(
    COUNTIFS('3.DNAExtractions'!E:E, B920, '3.DNAExtractions'!Y:Y, "Y") &gt; 0,
    _xlfn.TEXTJOIN(", ", TRUE, IF(('3.DNAExtractions'!E:E = B920) * ('3.DNAExtractions'!Y:Y = "Y"), '3.DNAExtractions'!D:D, "")),
    IF(
        COUNTIFS('3.DNAExtractions'!E:E, B920, '3.DNAExtractions'!X:X, "Y") &gt; 0,
        _xlfn.TEXTJOIN(", ", TRUE, IF(('3.DNAExtractions'!E:E = B920) * ('3.DNAExtractions'!X:X = "Y"), '3.DNAExtractions'!D:D, "")),
        "Awaiting Status"
    )
)</f>
        <v>Extracted</v>
      </c>
      <c r="G920" s="370"/>
      <c r="H920" s="371" t="str" cm="1">
        <f t="array" aca="1" ref="H920" ca="1">IF(
    G920="N",
    "",
    IF(
        COUNTIFS('4.Illumina'!E:E, B920, '4.Illumina'!R:R, "Y") &gt; 0,
        _xlfn.TEXTJOIN(", ", TRUE, IF(('4.Illumina'!E:E = B920) * ('4.Illumina'!R:R = "Y"), '4.Illumina'!D:D, "")),
        IF(
            COUNTIFS('4.Illumina'!E:E, B920, '4.Illumina'!Q:Q, "Y") &gt; 0,
            _xlfn.TEXTJOIN(", ", TRUE, IF(('4.Illumina'!E:E = B920) * ('4.Illumina'!Q:Q = "Y"), '4.Illumina'!D:D, "")),
            "Awaiting Status"
        )
    )
)</f>
        <v>Sequenced</v>
      </c>
      <c r="I920" s="372"/>
      <c r="J920" s="373" t="str" cm="1">
        <f t="array" aca="1" ref="J920" ca="1">IF(
    I920="N",
    "",
    IF(
        COUNTIFS('4.PacBio'!E:E, B920, '4.PacBio'!W:W, "Y") &gt; 0,
        _xlfn.TEXTJOIN(", ", TRUE, IF(('4.PacBio'!E:E = B920) * ('4.PacBio'!W:W = "Y"), '4.PacBio'!D:D, "")),
        IF(
            COUNTIFS('4.PacBio'!E:E, B920, '4.PacBio'!V:V, "Y") &gt; 0,
            _xlfn.TEXTJOIN(", ", TRUE, IF(('4.PacBio'!E:E = B920) * ('4.PacBio'!V:V = "Y"), '4.PacBio'!D:D, "")),
            "Awaiting Status"
        )
    )
)</f>
        <v>Awaiting Status</v>
      </c>
      <c r="K920" s="374"/>
      <c r="L920" s="371" t="str" cm="1">
        <f t="array" aca="1" ref="L920" ca="1">IF(
    K920="N",
    "",
    IF(
        COUNTIFS('4.HiCLibrary'!E:E, B920, '4.HiCLibrary'!V:V, "Y") &gt; 0,
        _xlfn.TEXTJOIN(", ", TRUE, IF(('4.HiCLibrary'!E:E = B920) * ('4.HiCLibrary'!V:V = "Y"), '4.HiCLibrary'!D:D, "")),
        IF(
            COUNTIFS('4.HiCLibrary'!E:E, B920, '4.HiCLibrary'!U:U, "Y") &gt; 0,
            _xlfn.TEXTJOIN(", ", TRUE, IF(('4.HiCLibrary'!E:E = B920) * ('4.HiCLibrary'!U:U = "Y"), '4.HiCLibrary'!D:D, "")),
            "Awaiting Status"
        )
    )
)</f>
        <v>Awaiting Status</v>
      </c>
      <c r="M920" s="375"/>
      <c r="N920" s="373" t="str" cm="1">
        <f t="array" aca="1" ref="N920" ca="1">IF(
    M920="N",
    "",
    IF(
        COUNTIFS('4.ONT'!E:E, B920, '4.ONT'!Q:Q, "Y") &gt; 0,
        _xlfn.TEXTJOIN(", ", TRUE, IF(('4.ONT'!E:E = B920) * ('4.ONT'!Q:Q = "Y"), '4.ONT'!D:D, "")),
        IF(
            COUNTIFS('4.ONT'!E:E, B920, '4.ONT'!P:P, "Y") &gt; 0,
            _xlfn.TEXTJOIN(", ", TRUE, IF(('4.ONT'!E:E = B920) * ('4.ONT'!P:P = "Y"), '4.ONT'!D:D, "")),
            "Awaiting Status"
        )
    )
)</f>
        <v>Awaiting Status</v>
      </c>
      <c r="O920" s="60"/>
      <c r="P920" s="376" t="str" cm="1">
        <f t="array" aca="1" ref="P920" ca="1">IF(
    O920="N",
    "",
    IF(
        COUNTIFS('3.RNAExtractions'!E:E, B920, '3.RNAExtractions'!Z:Z, "Y") &gt; 0,
        _xlfn.TEXTJOIN(", ", TRUE, IF(('3.RNAExtractions'!E:E = B920) * ('3.RNAExtractions'!Z:Z = "Y"), '3.RNAExtractions'!D:D, "")),
        IF(
            COUNTIFS('3.RNAExtractions'!E:E, B920, '3.RNAExtractions'!Y:Y, "Y") &gt; 0,
            _xlfn.TEXTJOIN(", ", TRUE, IF(('3.RNAExtractions'!E:E = B920) * ('3.RNAExtractions'!Y:Y = "Y"), '3.RNAExtractions'!D:D, "")),
            "Awaiting Status"
        )
    )
)</f>
        <v>Awaiting Status</v>
      </c>
      <c r="Q920" s="60"/>
      <c r="R920" s="376" t="str" cm="1">
        <f t="array" aca="1" ref="R920" ca="1">IF(
    Q920="N",
    "",
    IF(
        COUNTIFS('4.RNAIllumina'!E:E, B920, '4.RNAIllumina'!Y:Y, "Y") &gt; 0,
        _xlfn.TEXTJOIN(", ", TRUE, IF(('4.RNAIllumina'!E:E = B920) * ('4.RNAIllumina'!Y:Y = "Y"), '4.RNAIllumina'!D:D, "")),
        IF(
            COUNTIFS('4.RNAIllumina'!E:E, B920, '4.RNAIllumina'!X:X, "Y") &gt; 0,
            _xlfn.TEXTJOIN(", ", TRUE, IF(('4.RNAIllumina'!E:E = B920) * ('4.RNAIllumina'!X:X = "Y"), '4.RNAIllumina'!D:D, "")),
            "Awaiting Status"
        )
    )
)</f>
        <v>Awaiting Status</v>
      </c>
      <c r="S920" s="377"/>
      <c r="T920" s="378" t="str">
        <f ca="1">VLOOKUP($B920,'1.MetaData'!$B:$H,2,FALSE)</f>
        <v>w58</v>
      </c>
      <c r="U920" s="379" t="str">
        <f ca="1">VLOOKUP($B920,'1.MetaData'!$B:$H,3,FALSE)</f>
        <v>Galeocerdo cuvier</v>
      </c>
      <c r="V920" s="379" t="str">
        <f ca="1">VLOOKUP($B920,'1.MetaData'!$B:$H,4,FALSE)</f>
        <v>Tiger shark</v>
      </c>
      <c r="W920" s="379" t="str">
        <f ca="1">VLOOKUP($B920,'1.MetaData'!$B:$H,5,FALSE)</f>
        <v>Matias Braccini</v>
      </c>
      <c r="X920" s="378" t="str">
        <f ca="1">VLOOKUP($B920,'1.MetaData'!$B:$H,6,FALSE)</f>
        <v>Jess Pearce, DPIRD</v>
      </c>
      <c r="Y920" s="378"/>
    </row>
    <row r="921" spans="1:25" hidden="1" x14ac:dyDescent="0.25">
      <c r="A921" s="17">
        <v>920</v>
      </c>
      <c r="B921" s="365" t="str">
        <f t="shared" ca="1" si="18"/>
        <v>OG920</v>
      </c>
      <c r="C921" s="366" t="s">
        <v>102</v>
      </c>
      <c r="D921" s="367">
        <f ca="1">COUNTIF('2.Tissue'!C:C,B921)</f>
        <v>1</v>
      </c>
      <c r="E921" s="368">
        <f ca="1">COUNTIFS('3.DNAExtractions'!$E:$E,$B921,'3.DNAExtractions'!$D:$D,E$1)</f>
        <v>1</v>
      </c>
      <c r="F921" s="369" t="str" cm="1">
        <f t="array" aca="1" ref="F921" ca="1">IF(
    COUNTIFS('3.DNAExtractions'!E:E, B921, '3.DNAExtractions'!Y:Y, "Y") &gt; 0,
    _xlfn.TEXTJOIN(", ", TRUE, IF(('3.DNAExtractions'!E:E = B921) * ('3.DNAExtractions'!Y:Y = "Y"), '3.DNAExtractions'!D:D, "")),
    IF(
        COUNTIFS('3.DNAExtractions'!E:E, B921, '3.DNAExtractions'!X:X, "Y") &gt; 0,
        _xlfn.TEXTJOIN(", ", TRUE, IF(('3.DNAExtractions'!E:E = B921) * ('3.DNAExtractions'!X:X = "Y"), '3.DNAExtractions'!D:D, "")),
        "Awaiting Status"
    )
)</f>
        <v>Extracted</v>
      </c>
      <c r="G921" s="370"/>
      <c r="H921" s="371" t="str" cm="1">
        <f t="array" aca="1" ref="H921" ca="1">IF(
    G921="N",
    "",
    IF(
        COUNTIFS('4.Illumina'!E:E, B921, '4.Illumina'!R:R, "Y") &gt; 0,
        _xlfn.TEXTJOIN(", ", TRUE, IF(('4.Illumina'!E:E = B921) * ('4.Illumina'!R:R = "Y"), '4.Illumina'!D:D, "")),
        IF(
            COUNTIFS('4.Illumina'!E:E, B921, '4.Illumina'!Q:Q, "Y") &gt; 0,
            _xlfn.TEXTJOIN(", ", TRUE, IF(('4.Illumina'!E:E = B921) * ('4.Illumina'!Q:Q = "Y"), '4.Illumina'!D:D, "")),
            "Awaiting Status"
        )
    )
)</f>
        <v>Sequenced</v>
      </c>
      <c r="I921" s="372"/>
      <c r="J921" s="373" t="str" cm="1">
        <f t="array" aca="1" ref="J921" ca="1">IF(
    I921="N",
    "",
    IF(
        COUNTIFS('4.PacBio'!E:E, B921, '4.PacBio'!W:W, "Y") &gt; 0,
        _xlfn.TEXTJOIN(", ", TRUE, IF(('4.PacBio'!E:E = B921) * ('4.PacBio'!W:W = "Y"), '4.PacBio'!D:D, "")),
        IF(
            COUNTIFS('4.PacBio'!E:E, B921, '4.PacBio'!V:V, "Y") &gt; 0,
            _xlfn.TEXTJOIN(", ", TRUE, IF(('4.PacBio'!E:E = B921) * ('4.PacBio'!V:V = "Y"), '4.PacBio'!D:D, "")),
            "Awaiting Status"
        )
    )
)</f>
        <v>Awaiting Status</v>
      </c>
      <c r="K921" s="374"/>
      <c r="L921" s="371" t="str" cm="1">
        <f t="array" aca="1" ref="L921" ca="1">IF(
    K921="N",
    "",
    IF(
        COUNTIFS('4.HiCLibrary'!E:E, B921, '4.HiCLibrary'!V:V, "Y") &gt; 0,
        _xlfn.TEXTJOIN(", ", TRUE, IF(('4.HiCLibrary'!E:E = B921) * ('4.HiCLibrary'!V:V = "Y"), '4.HiCLibrary'!D:D, "")),
        IF(
            COUNTIFS('4.HiCLibrary'!E:E, B921, '4.HiCLibrary'!U:U, "Y") &gt; 0,
            _xlfn.TEXTJOIN(", ", TRUE, IF(('4.HiCLibrary'!E:E = B921) * ('4.HiCLibrary'!U:U = "Y"), '4.HiCLibrary'!D:D, "")),
            "Awaiting Status"
        )
    )
)</f>
        <v>Awaiting Status</v>
      </c>
      <c r="M921" s="375"/>
      <c r="N921" s="373" t="str" cm="1">
        <f t="array" aca="1" ref="N921" ca="1">IF(
    M921="N",
    "",
    IF(
        COUNTIFS('4.ONT'!E:E, B921, '4.ONT'!Q:Q, "Y") &gt; 0,
        _xlfn.TEXTJOIN(", ", TRUE, IF(('4.ONT'!E:E = B921) * ('4.ONT'!Q:Q = "Y"), '4.ONT'!D:D, "")),
        IF(
            COUNTIFS('4.ONT'!E:E, B921, '4.ONT'!P:P, "Y") &gt; 0,
            _xlfn.TEXTJOIN(", ", TRUE, IF(('4.ONT'!E:E = B921) * ('4.ONT'!P:P = "Y"), '4.ONT'!D:D, "")),
            "Awaiting Status"
        )
    )
)</f>
        <v>Awaiting Status</v>
      </c>
      <c r="O921" s="60"/>
      <c r="P921" s="376" t="str" cm="1">
        <f t="array" aca="1" ref="P921" ca="1">IF(
    O921="N",
    "",
    IF(
        COUNTIFS('3.RNAExtractions'!E:E, B921, '3.RNAExtractions'!Z:Z, "Y") &gt; 0,
        _xlfn.TEXTJOIN(", ", TRUE, IF(('3.RNAExtractions'!E:E = B921) * ('3.RNAExtractions'!Z:Z = "Y"), '3.RNAExtractions'!D:D, "")),
        IF(
            COUNTIFS('3.RNAExtractions'!E:E, B921, '3.RNAExtractions'!Y:Y, "Y") &gt; 0,
            _xlfn.TEXTJOIN(", ", TRUE, IF(('3.RNAExtractions'!E:E = B921) * ('3.RNAExtractions'!Y:Y = "Y"), '3.RNAExtractions'!D:D, "")),
            "Awaiting Status"
        )
    )
)</f>
        <v>Awaiting Status</v>
      </c>
      <c r="Q921" s="60"/>
      <c r="R921" s="376" t="str" cm="1">
        <f t="array" aca="1" ref="R921" ca="1">IF(
    Q921="N",
    "",
    IF(
        COUNTIFS('4.RNAIllumina'!E:E, B921, '4.RNAIllumina'!Y:Y, "Y") &gt; 0,
        _xlfn.TEXTJOIN(", ", TRUE, IF(('4.RNAIllumina'!E:E = B921) * ('4.RNAIllumina'!Y:Y = "Y"), '4.RNAIllumina'!D:D, "")),
        IF(
            COUNTIFS('4.RNAIllumina'!E:E, B921, '4.RNAIllumina'!X:X, "Y") &gt; 0,
            _xlfn.TEXTJOIN(", ", TRUE, IF(('4.RNAIllumina'!E:E = B921) * ('4.RNAIllumina'!X:X = "Y"), '4.RNAIllumina'!D:D, "")),
            "Awaiting Status"
        )
    )
)</f>
        <v>Awaiting Status</v>
      </c>
      <c r="S921" s="377"/>
      <c r="T921" s="378" t="str">
        <f ca="1">VLOOKUP($B921,'1.MetaData'!$B:$H,2,FALSE)</f>
        <v>w61</v>
      </c>
      <c r="U921" s="379" t="str">
        <f ca="1">VLOOKUP($B921,'1.MetaData'!$B:$H,3,FALSE)</f>
        <v>Galeocerdo cuvier</v>
      </c>
      <c r="V921" s="379" t="str">
        <f ca="1">VLOOKUP($B921,'1.MetaData'!$B:$H,4,FALSE)</f>
        <v>Tiger shark</v>
      </c>
      <c r="W921" s="379" t="str">
        <f ca="1">VLOOKUP($B921,'1.MetaData'!$B:$H,5,FALSE)</f>
        <v>Matias Braccini</v>
      </c>
      <c r="X921" s="378" t="str">
        <f ca="1">VLOOKUP($B921,'1.MetaData'!$B:$H,6,FALSE)</f>
        <v>Jess Pearce, DPIRD</v>
      </c>
      <c r="Y921" s="378"/>
    </row>
    <row r="922" spans="1:25" hidden="1" x14ac:dyDescent="0.25">
      <c r="A922" s="17">
        <v>921</v>
      </c>
      <c r="B922" s="365" t="str">
        <f t="shared" ca="1" si="18"/>
        <v>OG921</v>
      </c>
      <c r="C922" s="366" t="s">
        <v>102</v>
      </c>
      <c r="D922" s="367">
        <f ca="1">COUNTIF('2.Tissue'!C:C,B922)</f>
        <v>1</v>
      </c>
      <c r="E922" s="368">
        <f ca="1">COUNTIFS('3.DNAExtractions'!$E:$E,$B922,'3.DNAExtractions'!$D:$D,E$1)</f>
        <v>1</v>
      </c>
      <c r="F922" s="369" t="str" cm="1">
        <f t="array" aca="1" ref="F922" ca="1">IF(
    COUNTIFS('3.DNAExtractions'!E:E, B922, '3.DNAExtractions'!Y:Y, "Y") &gt; 0,
    _xlfn.TEXTJOIN(", ", TRUE, IF(('3.DNAExtractions'!E:E = B922) * ('3.DNAExtractions'!Y:Y = "Y"), '3.DNAExtractions'!D:D, "")),
    IF(
        COUNTIFS('3.DNAExtractions'!E:E, B922, '3.DNAExtractions'!X:X, "Y") &gt; 0,
        _xlfn.TEXTJOIN(", ", TRUE, IF(('3.DNAExtractions'!E:E = B922) * ('3.DNAExtractions'!X:X = "Y"), '3.DNAExtractions'!D:D, "")),
        "Awaiting Status"
    )
)</f>
        <v>Extracted</v>
      </c>
      <c r="G922" s="370"/>
      <c r="H922" s="371" t="str" cm="1">
        <f t="array" aca="1" ref="H922" ca="1">IF(
    G922="N",
    "",
    IF(
        COUNTIFS('4.Illumina'!E:E, B922, '4.Illumina'!R:R, "Y") &gt; 0,
        _xlfn.TEXTJOIN(", ", TRUE, IF(('4.Illumina'!E:E = B922) * ('4.Illumina'!R:R = "Y"), '4.Illumina'!D:D, "")),
        IF(
            COUNTIFS('4.Illumina'!E:E, B922, '4.Illumina'!Q:Q, "Y") &gt; 0,
            _xlfn.TEXTJOIN(", ", TRUE, IF(('4.Illumina'!E:E = B922) * ('4.Illumina'!Q:Q = "Y"), '4.Illumina'!D:D, "")),
            "Awaiting Status"
        )
    )
)</f>
        <v>Sequenced</v>
      </c>
      <c r="I922" s="372"/>
      <c r="J922" s="373" t="str" cm="1">
        <f t="array" aca="1" ref="J922" ca="1">IF(
    I922="N",
    "",
    IF(
        COUNTIFS('4.PacBio'!E:E, B922, '4.PacBio'!W:W, "Y") &gt; 0,
        _xlfn.TEXTJOIN(", ", TRUE, IF(('4.PacBio'!E:E = B922) * ('4.PacBio'!W:W = "Y"), '4.PacBio'!D:D, "")),
        IF(
            COUNTIFS('4.PacBio'!E:E, B922, '4.PacBio'!V:V, "Y") &gt; 0,
            _xlfn.TEXTJOIN(", ", TRUE, IF(('4.PacBio'!E:E = B922) * ('4.PacBio'!V:V = "Y"), '4.PacBio'!D:D, "")),
            "Awaiting Status"
        )
    )
)</f>
        <v>Awaiting Status</v>
      </c>
      <c r="K922" s="374"/>
      <c r="L922" s="371" t="str" cm="1">
        <f t="array" aca="1" ref="L922" ca="1">IF(
    K922="N",
    "",
    IF(
        COUNTIFS('4.HiCLibrary'!E:E, B922, '4.HiCLibrary'!V:V, "Y") &gt; 0,
        _xlfn.TEXTJOIN(", ", TRUE, IF(('4.HiCLibrary'!E:E = B922) * ('4.HiCLibrary'!V:V = "Y"), '4.HiCLibrary'!D:D, "")),
        IF(
            COUNTIFS('4.HiCLibrary'!E:E, B922, '4.HiCLibrary'!U:U, "Y") &gt; 0,
            _xlfn.TEXTJOIN(", ", TRUE, IF(('4.HiCLibrary'!E:E = B922) * ('4.HiCLibrary'!U:U = "Y"), '4.HiCLibrary'!D:D, "")),
            "Awaiting Status"
        )
    )
)</f>
        <v>Awaiting Status</v>
      </c>
      <c r="M922" s="375"/>
      <c r="N922" s="373" t="str" cm="1">
        <f t="array" aca="1" ref="N922" ca="1">IF(
    M922="N",
    "",
    IF(
        COUNTIFS('4.ONT'!E:E, B922, '4.ONT'!Q:Q, "Y") &gt; 0,
        _xlfn.TEXTJOIN(", ", TRUE, IF(('4.ONT'!E:E = B922) * ('4.ONT'!Q:Q = "Y"), '4.ONT'!D:D, "")),
        IF(
            COUNTIFS('4.ONT'!E:E, B922, '4.ONT'!P:P, "Y") &gt; 0,
            _xlfn.TEXTJOIN(", ", TRUE, IF(('4.ONT'!E:E = B922) * ('4.ONT'!P:P = "Y"), '4.ONT'!D:D, "")),
            "Awaiting Status"
        )
    )
)</f>
        <v>Awaiting Status</v>
      </c>
      <c r="O922" s="60"/>
      <c r="P922" s="376" t="str" cm="1">
        <f t="array" aca="1" ref="P922" ca="1">IF(
    O922="N",
    "",
    IF(
        COUNTIFS('3.RNAExtractions'!E:E, B922, '3.RNAExtractions'!Z:Z, "Y") &gt; 0,
        _xlfn.TEXTJOIN(", ", TRUE, IF(('3.RNAExtractions'!E:E = B922) * ('3.RNAExtractions'!Z:Z = "Y"), '3.RNAExtractions'!D:D, "")),
        IF(
            COUNTIFS('3.RNAExtractions'!E:E, B922, '3.RNAExtractions'!Y:Y, "Y") &gt; 0,
            _xlfn.TEXTJOIN(", ", TRUE, IF(('3.RNAExtractions'!E:E = B922) * ('3.RNAExtractions'!Y:Y = "Y"), '3.RNAExtractions'!D:D, "")),
            "Awaiting Status"
        )
    )
)</f>
        <v>Awaiting Status</v>
      </c>
      <c r="Q922" s="60"/>
      <c r="R922" s="376" t="str" cm="1">
        <f t="array" aca="1" ref="R922" ca="1">IF(
    Q922="N",
    "",
    IF(
        COUNTIFS('4.RNAIllumina'!E:E, B922, '4.RNAIllumina'!Y:Y, "Y") &gt; 0,
        _xlfn.TEXTJOIN(", ", TRUE, IF(('4.RNAIllumina'!E:E = B922) * ('4.RNAIllumina'!Y:Y = "Y"), '4.RNAIllumina'!D:D, "")),
        IF(
            COUNTIFS('4.RNAIllumina'!E:E, B922, '4.RNAIllumina'!X:X, "Y") &gt; 0,
            _xlfn.TEXTJOIN(", ", TRUE, IF(('4.RNAIllumina'!E:E = B922) * ('4.RNAIllumina'!X:X = "Y"), '4.RNAIllumina'!D:D, "")),
            "Awaiting Status"
        )
    )
)</f>
        <v>Awaiting Status</v>
      </c>
      <c r="S922" s="377"/>
      <c r="T922" s="378" t="str">
        <f ca="1">VLOOKUP($B922,'1.MetaData'!$B:$H,2,FALSE)</f>
        <v>q73</v>
      </c>
      <c r="U922" s="379" t="str">
        <f ca="1">VLOOKUP($B922,'1.MetaData'!$B:$H,3,FALSE)</f>
        <v>Galeocerdo cuvier</v>
      </c>
      <c r="V922" s="379" t="str">
        <f ca="1">VLOOKUP($B922,'1.MetaData'!$B:$H,4,FALSE)</f>
        <v>Tiger shark</v>
      </c>
      <c r="W922" s="379" t="str">
        <f ca="1">VLOOKUP($B922,'1.MetaData'!$B:$H,5,FALSE)</f>
        <v>Matias Braccini</v>
      </c>
      <c r="X922" s="378" t="str">
        <f ca="1">VLOOKUP($B922,'1.MetaData'!$B:$H,6,FALSE)</f>
        <v>Jess Pearce, DPIRD</v>
      </c>
      <c r="Y922" s="378"/>
    </row>
    <row r="923" spans="1:25" hidden="1" x14ac:dyDescent="0.25">
      <c r="A923" s="17">
        <v>922</v>
      </c>
      <c r="B923" s="365" t="str">
        <f t="shared" ca="1" si="18"/>
        <v>OG922</v>
      </c>
      <c r="C923" s="366" t="s">
        <v>102</v>
      </c>
      <c r="D923" s="367">
        <f ca="1">COUNTIF('2.Tissue'!C:C,B923)</f>
        <v>1</v>
      </c>
      <c r="E923" s="368">
        <f ca="1">COUNTIFS('3.DNAExtractions'!$E:$E,$B923,'3.DNAExtractions'!$D:$D,E$1)</f>
        <v>1</v>
      </c>
      <c r="F923" s="369" t="str" cm="1">
        <f t="array" aca="1" ref="F923" ca="1">IF(
    COUNTIFS('3.DNAExtractions'!E:E, B923, '3.DNAExtractions'!Y:Y, "Y") &gt; 0,
    _xlfn.TEXTJOIN(", ", TRUE, IF(('3.DNAExtractions'!E:E = B923) * ('3.DNAExtractions'!Y:Y = "Y"), '3.DNAExtractions'!D:D, "")),
    IF(
        COUNTIFS('3.DNAExtractions'!E:E, B923, '3.DNAExtractions'!X:X, "Y") &gt; 0,
        _xlfn.TEXTJOIN(", ", TRUE, IF(('3.DNAExtractions'!E:E = B923) * ('3.DNAExtractions'!X:X = "Y"), '3.DNAExtractions'!D:D, "")),
        "Awaiting Status"
    )
)</f>
        <v>Extracted</v>
      </c>
      <c r="G923" s="370"/>
      <c r="H923" s="371" t="str" cm="1">
        <f t="array" aca="1" ref="H923" ca="1">IF(
    G923="N",
    "",
    IF(
        COUNTIFS('4.Illumina'!E:E, B923, '4.Illumina'!R:R, "Y") &gt; 0,
        _xlfn.TEXTJOIN(", ", TRUE, IF(('4.Illumina'!E:E = B923) * ('4.Illumina'!R:R = "Y"), '4.Illumina'!D:D, "")),
        IF(
            COUNTIFS('4.Illumina'!E:E, B923, '4.Illumina'!Q:Q, "Y") &gt; 0,
            _xlfn.TEXTJOIN(", ", TRUE, IF(('4.Illumina'!E:E = B923) * ('4.Illumina'!Q:Q = "Y"), '4.Illumina'!D:D, "")),
            "Awaiting Status"
        )
    )
)</f>
        <v>Sequenced</v>
      </c>
      <c r="I923" s="372"/>
      <c r="J923" s="373" t="str" cm="1">
        <f t="array" aca="1" ref="J923" ca="1">IF(
    I923="N",
    "",
    IF(
        COUNTIFS('4.PacBio'!E:E, B923, '4.PacBio'!W:W, "Y") &gt; 0,
        _xlfn.TEXTJOIN(", ", TRUE, IF(('4.PacBio'!E:E = B923) * ('4.PacBio'!W:W = "Y"), '4.PacBio'!D:D, "")),
        IF(
            COUNTIFS('4.PacBio'!E:E, B923, '4.PacBio'!V:V, "Y") &gt; 0,
            _xlfn.TEXTJOIN(", ", TRUE, IF(('4.PacBio'!E:E = B923) * ('4.PacBio'!V:V = "Y"), '4.PacBio'!D:D, "")),
            "Awaiting Status"
        )
    )
)</f>
        <v>Awaiting Status</v>
      </c>
      <c r="K923" s="374"/>
      <c r="L923" s="371" t="str" cm="1">
        <f t="array" aca="1" ref="L923" ca="1">IF(
    K923="N",
    "",
    IF(
        COUNTIFS('4.HiCLibrary'!E:E, B923, '4.HiCLibrary'!V:V, "Y") &gt; 0,
        _xlfn.TEXTJOIN(", ", TRUE, IF(('4.HiCLibrary'!E:E = B923) * ('4.HiCLibrary'!V:V = "Y"), '4.HiCLibrary'!D:D, "")),
        IF(
            COUNTIFS('4.HiCLibrary'!E:E, B923, '4.HiCLibrary'!U:U, "Y") &gt; 0,
            _xlfn.TEXTJOIN(", ", TRUE, IF(('4.HiCLibrary'!E:E = B923) * ('4.HiCLibrary'!U:U = "Y"), '4.HiCLibrary'!D:D, "")),
            "Awaiting Status"
        )
    )
)</f>
        <v>Awaiting Status</v>
      </c>
      <c r="M923" s="375"/>
      <c r="N923" s="373" t="str" cm="1">
        <f t="array" aca="1" ref="N923" ca="1">IF(
    M923="N",
    "",
    IF(
        COUNTIFS('4.ONT'!E:E, B923, '4.ONT'!Q:Q, "Y") &gt; 0,
        _xlfn.TEXTJOIN(", ", TRUE, IF(('4.ONT'!E:E = B923) * ('4.ONT'!Q:Q = "Y"), '4.ONT'!D:D, "")),
        IF(
            COUNTIFS('4.ONT'!E:E, B923, '4.ONT'!P:P, "Y") &gt; 0,
            _xlfn.TEXTJOIN(", ", TRUE, IF(('4.ONT'!E:E = B923) * ('4.ONT'!P:P = "Y"), '4.ONT'!D:D, "")),
            "Awaiting Status"
        )
    )
)</f>
        <v>Awaiting Status</v>
      </c>
      <c r="O923" s="60"/>
      <c r="P923" s="376" t="str" cm="1">
        <f t="array" aca="1" ref="P923" ca="1">IF(
    O923="N",
    "",
    IF(
        COUNTIFS('3.RNAExtractions'!E:E, B923, '3.RNAExtractions'!Z:Z, "Y") &gt; 0,
        _xlfn.TEXTJOIN(", ", TRUE, IF(('3.RNAExtractions'!E:E = B923) * ('3.RNAExtractions'!Z:Z = "Y"), '3.RNAExtractions'!D:D, "")),
        IF(
            COUNTIFS('3.RNAExtractions'!E:E, B923, '3.RNAExtractions'!Y:Y, "Y") &gt; 0,
            _xlfn.TEXTJOIN(", ", TRUE, IF(('3.RNAExtractions'!E:E = B923) * ('3.RNAExtractions'!Y:Y = "Y"), '3.RNAExtractions'!D:D, "")),
            "Awaiting Status"
        )
    )
)</f>
        <v>Awaiting Status</v>
      </c>
      <c r="Q923" s="60"/>
      <c r="R923" s="376" t="str" cm="1">
        <f t="array" aca="1" ref="R923" ca="1">IF(
    Q923="N",
    "",
    IF(
        COUNTIFS('4.RNAIllumina'!E:E, B923, '4.RNAIllumina'!Y:Y, "Y") &gt; 0,
        _xlfn.TEXTJOIN(", ", TRUE, IF(('4.RNAIllumina'!E:E = B923) * ('4.RNAIllumina'!Y:Y = "Y"), '4.RNAIllumina'!D:D, "")),
        IF(
            COUNTIFS('4.RNAIllumina'!E:E, B923, '4.RNAIllumina'!X:X, "Y") &gt; 0,
            _xlfn.TEXTJOIN(", ", TRUE, IF(('4.RNAIllumina'!E:E = B923) * ('4.RNAIllumina'!X:X = "Y"), '4.RNAIllumina'!D:D, "")),
            "Awaiting Status"
        )
    )
)</f>
        <v>Awaiting Status</v>
      </c>
      <c r="S923" s="377"/>
      <c r="T923" s="378" t="str">
        <f ca="1">VLOOKUP($B923,'1.MetaData'!$B:$H,2,FALSE)</f>
        <v>q75</v>
      </c>
      <c r="U923" s="379" t="str">
        <f ca="1">VLOOKUP($B923,'1.MetaData'!$B:$H,3,FALSE)</f>
        <v>Galeocerdo cuvier</v>
      </c>
      <c r="V923" s="379" t="str">
        <f ca="1">VLOOKUP($B923,'1.MetaData'!$B:$H,4,FALSE)</f>
        <v>Tiger shark</v>
      </c>
      <c r="W923" s="379" t="str">
        <f ca="1">VLOOKUP($B923,'1.MetaData'!$B:$H,5,FALSE)</f>
        <v>Matias Braccini</v>
      </c>
      <c r="X923" s="378" t="str">
        <f ca="1">VLOOKUP($B923,'1.MetaData'!$B:$H,6,FALSE)</f>
        <v>Jess Pearce, DPIRD</v>
      </c>
      <c r="Y923" s="378"/>
    </row>
    <row r="924" spans="1:25" hidden="1" x14ac:dyDescent="0.25">
      <c r="A924" s="17">
        <v>923</v>
      </c>
      <c r="B924" s="365" t="str">
        <f t="shared" ca="1" si="18"/>
        <v>OG923</v>
      </c>
      <c r="C924" s="366" t="s">
        <v>102</v>
      </c>
      <c r="D924" s="367">
        <f ca="1">COUNTIF('2.Tissue'!C:C,B924)</f>
        <v>1</v>
      </c>
      <c r="E924" s="368">
        <f ca="1">COUNTIFS('3.DNAExtractions'!$E:$E,$B924,'3.DNAExtractions'!$D:$D,E$1)</f>
        <v>1</v>
      </c>
      <c r="F924" s="369" t="str" cm="1">
        <f t="array" aca="1" ref="F924" ca="1">IF(
    COUNTIFS('3.DNAExtractions'!E:E, B924, '3.DNAExtractions'!Y:Y, "Y") &gt; 0,
    _xlfn.TEXTJOIN(", ", TRUE, IF(('3.DNAExtractions'!E:E = B924) * ('3.DNAExtractions'!Y:Y = "Y"), '3.DNAExtractions'!D:D, "")),
    IF(
        COUNTIFS('3.DNAExtractions'!E:E, B924, '3.DNAExtractions'!X:X, "Y") &gt; 0,
        _xlfn.TEXTJOIN(", ", TRUE, IF(('3.DNAExtractions'!E:E = B924) * ('3.DNAExtractions'!X:X = "Y"), '3.DNAExtractions'!D:D, "")),
        "Awaiting Status"
    )
)</f>
        <v>Extracted</v>
      </c>
      <c r="G924" s="370"/>
      <c r="H924" s="371" t="str" cm="1">
        <f t="array" aca="1" ref="H924" ca="1">IF(
    G924="N",
    "",
    IF(
        COUNTIFS('4.Illumina'!E:E, B924, '4.Illumina'!R:R, "Y") &gt; 0,
        _xlfn.TEXTJOIN(", ", TRUE, IF(('4.Illumina'!E:E = B924) * ('4.Illumina'!R:R = "Y"), '4.Illumina'!D:D, "")),
        IF(
            COUNTIFS('4.Illumina'!E:E, B924, '4.Illumina'!Q:Q, "Y") &gt; 0,
            _xlfn.TEXTJOIN(", ", TRUE, IF(('4.Illumina'!E:E = B924) * ('4.Illumina'!Q:Q = "Y"), '4.Illumina'!D:D, "")),
            "Awaiting Status"
        )
    )
)</f>
        <v>Sequenced</v>
      </c>
      <c r="I924" s="372"/>
      <c r="J924" s="373" t="str" cm="1">
        <f t="array" aca="1" ref="J924" ca="1">IF(
    I924="N",
    "",
    IF(
        COUNTIFS('4.PacBio'!E:E, B924, '4.PacBio'!W:W, "Y") &gt; 0,
        _xlfn.TEXTJOIN(", ", TRUE, IF(('4.PacBio'!E:E = B924) * ('4.PacBio'!W:W = "Y"), '4.PacBio'!D:D, "")),
        IF(
            COUNTIFS('4.PacBio'!E:E, B924, '4.PacBio'!V:V, "Y") &gt; 0,
            _xlfn.TEXTJOIN(", ", TRUE, IF(('4.PacBio'!E:E = B924) * ('4.PacBio'!V:V = "Y"), '4.PacBio'!D:D, "")),
            "Awaiting Status"
        )
    )
)</f>
        <v>Awaiting Status</v>
      </c>
      <c r="K924" s="374"/>
      <c r="L924" s="371" t="str" cm="1">
        <f t="array" aca="1" ref="L924" ca="1">IF(
    K924="N",
    "",
    IF(
        COUNTIFS('4.HiCLibrary'!E:E, B924, '4.HiCLibrary'!V:V, "Y") &gt; 0,
        _xlfn.TEXTJOIN(", ", TRUE, IF(('4.HiCLibrary'!E:E = B924) * ('4.HiCLibrary'!V:V = "Y"), '4.HiCLibrary'!D:D, "")),
        IF(
            COUNTIFS('4.HiCLibrary'!E:E, B924, '4.HiCLibrary'!U:U, "Y") &gt; 0,
            _xlfn.TEXTJOIN(", ", TRUE, IF(('4.HiCLibrary'!E:E = B924) * ('4.HiCLibrary'!U:U = "Y"), '4.HiCLibrary'!D:D, "")),
            "Awaiting Status"
        )
    )
)</f>
        <v>Awaiting Status</v>
      </c>
      <c r="M924" s="375"/>
      <c r="N924" s="373" t="str" cm="1">
        <f t="array" aca="1" ref="N924" ca="1">IF(
    M924="N",
    "",
    IF(
        COUNTIFS('4.ONT'!E:E, B924, '4.ONT'!Q:Q, "Y") &gt; 0,
        _xlfn.TEXTJOIN(", ", TRUE, IF(('4.ONT'!E:E = B924) * ('4.ONT'!Q:Q = "Y"), '4.ONT'!D:D, "")),
        IF(
            COUNTIFS('4.ONT'!E:E, B924, '4.ONT'!P:P, "Y") &gt; 0,
            _xlfn.TEXTJOIN(", ", TRUE, IF(('4.ONT'!E:E = B924) * ('4.ONT'!P:P = "Y"), '4.ONT'!D:D, "")),
            "Awaiting Status"
        )
    )
)</f>
        <v>Awaiting Status</v>
      </c>
      <c r="O924" s="60"/>
      <c r="P924" s="376" t="str" cm="1">
        <f t="array" aca="1" ref="P924" ca="1">IF(
    O924="N",
    "",
    IF(
        COUNTIFS('3.RNAExtractions'!E:E, B924, '3.RNAExtractions'!Z:Z, "Y") &gt; 0,
        _xlfn.TEXTJOIN(", ", TRUE, IF(('3.RNAExtractions'!E:E = B924) * ('3.RNAExtractions'!Z:Z = "Y"), '3.RNAExtractions'!D:D, "")),
        IF(
            COUNTIFS('3.RNAExtractions'!E:E, B924, '3.RNAExtractions'!Y:Y, "Y") &gt; 0,
            _xlfn.TEXTJOIN(", ", TRUE, IF(('3.RNAExtractions'!E:E = B924) * ('3.RNAExtractions'!Y:Y = "Y"), '3.RNAExtractions'!D:D, "")),
            "Awaiting Status"
        )
    )
)</f>
        <v>Awaiting Status</v>
      </c>
      <c r="Q924" s="60"/>
      <c r="R924" s="376" t="str" cm="1">
        <f t="array" aca="1" ref="R924" ca="1">IF(
    Q924="N",
    "",
    IF(
        COUNTIFS('4.RNAIllumina'!E:E, B924, '4.RNAIllumina'!Y:Y, "Y") &gt; 0,
        _xlfn.TEXTJOIN(", ", TRUE, IF(('4.RNAIllumina'!E:E = B924) * ('4.RNAIllumina'!Y:Y = "Y"), '4.RNAIllumina'!D:D, "")),
        IF(
            COUNTIFS('4.RNAIllumina'!E:E, B924, '4.RNAIllumina'!X:X, "Y") &gt; 0,
            _xlfn.TEXTJOIN(", ", TRUE, IF(('4.RNAIllumina'!E:E = B924) * ('4.RNAIllumina'!X:X = "Y"), '4.RNAIllumina'!D:D, "")),
            "Awaiting Status"
        )
    )
)</f>
        <v>Awaiting Status</v>
      </c>
      <c r="S924" s="377"/>
      <c r="T924" s="378" t="str">
        <f ca="1">VLOOKUP($B924,'1.MetaData'!$B:$H,2,FALSE)</f>
        <v>w5</v>
      </c>
      <c r="U924" s="379" t="str">
        <f ca="1">VLOOKUP($B924,'1.MetaData'!$B:$H,3,FALSE)</f>
        <v>Galeocerdo cuvier</v>
      </c>
      <c r="V924" s="379" t="str">
        <f ca="1">VLOOKUP($B924,'1.MetaData'!$B:$H,4,FALSE)</f>
        <v>Tiger shark</v>
      </c>
      <c r="W924" s="379" t="str">
        <f ca="1">VLOOKUP($B924,'1.MetaData'!$B:$H,5,FALSE)</f>
        <v>Matias Braccini</v>
      </c>
      <c r="X924" s="378" t="str">
        <f ca="1">VLOOKUP($B924,'1.MetaData'!$B:$H,6,FALSE)</f>
        <v>Jess Pearce, DPIRD</v>
      </c>
      <c r="Y924" s="378"/>
    </row>
    <row r="925" spans="1:25" hidden="1" x14ac:dyDescent="0.25">
      <c r="A925" s="17">
        <v>924</v>
      </c>
      <c r="B925" s="365" t="str">
        <f t="shared" ca="1" si="18"/>
        <v>OG924</v>
      </c>
      <c r="C925" s="366" t="s">
        <v>102</v>
      </c>
      <c r="D925" s="367">
        <f ca="1">COUNTIF('2.Tissue'!C:C,B925)</f>
        <v>1</v>
      </c>
      <c r="E925" s="368">
        <f ca="1">COUNTIFS('3.DNAExtractions'!$E:$E,$B925,'3.DNAExtractions'!$D:$D,E$1)</f>
        <v>1</v>
      </c>
      <c r="F925" s="369" t="str" cm="1">
        <f t="array" aca="1" ref="F925" ca="1">IF(
    COUNTIFS('3.DNAExtractions'!E:E, B925, '3.DNAExtractions'!Y:Y, "Y") &gt; 0,
    _xlfn.TEXTJOIN(", ", TRUE, IF(('3.DNAExtractions'!E:E = B925) * ('3.DNAExtractions'!Y:Y = "Y"), '3.DNAExtractions'!D:D, "")),
    IF(
        COUNTIFS('3.DNAExtractions'!E:E, B925, '3.DNAExtractions'!X:X, "Y") &gt; 0,
        _xlfn.TEXTJOIN(", ", TRUE, IF(('3.DNAExtractions'!E:E = B925) * ('3.DNAExtractions'!X:X = "Y"), '3.DNAExtractions'!D:D, "")),
        "Awaiting Status"
    )
)</f>
        <v>Extracted</v>
      </c>
      <c r="G925" s="370"/>
      <c r="H925" s="371" t="str" cm="1">
        <f t="array" aca="1" ref="H925" ca="1">IF(
    G925="N",
    "",
    IF(
        COUNTIFS('4.Illumina'!E:E, B925, '4.Illumina'!R:R, "Y") &gt; 0,
        _xlfn.TEXTJOIN(", ", TRUE, IF(('4.Illumina'!E:E = B925) * ('4.Illumina'!R:R = "Y"), '4.Illumina'!D:D, "")),
        IF(
            COUNTIFS('4.Illumina'!E:E, B925, '4.Illumina'!Q:Q, "Y") &gt; 0,
            _xlfn.TEXTJOIN(", ", TRUE, IF(('4.Illumina'!E:E = B925) * ('4.Illumina'!Q:Q = "Y"), '4.Illumina'!D:D, "")),
            "Awaiting Status"
        )
    )
)</f>
        <v>Sequenced</v>
      </c>
      <c r="I925" s="372"/>
      <c r="J925" s="373" t="str" cm="1">
        <f t="array" aca="1" ref="J925" ca="1">IF(
    I925="N",
    "",
    IF(
        COUNTIFS('4.PacBio'!E:E, B925, '4.PacBio'!W:W, "Y") &gt; 0,
        _xlfn.TEXTJOIN(", ", TRUE, IF(('4.PacBio'!E:E = B925) * ('4.PacBio'!W:W = "Y"), '4.PacBio'!D:D, "")),
        IF(
            COUNTIFS('4.PacBio'!E:E, B925, '4.PacBio'!V:V, "Y") &gt; 0,
            _xlfn.TEXTJOIN(", ", TRUE, IF(('4.PacBio'!E:E = B925) * ('4.PacBio'!V:V = "Y"), '4.PacBio'!D:D, "")),
            "Awaiting Status"
        )
    )
)</f>
        <v>Awaiting Status</v>
      </c>
      <c r="K925" s="374"/>
      <c r="L925" s="371" t="str" cm="1">
        <f t="array" aca="1" ref="L925" ca="1">IF(
    K925="N",
    "",
    IF(
        COUNTIFS('4.HiCLibrary'!E:E, B925, '4.HiCLibrary'!V:V, "Y") &gt; 0,
        _xlfn.TEXTJOIN(", ", TRUE, IF(('4.HiCLibrary'!E:E = B925) * ('4.HiCLibrary'!V:V = "Y"), '4.HiCLibrary'!D:D, "")),
        IF(
            COUNTIFS('4.HiCLibrary'!E:E, B925, '4.HiCLibrary'!U:U, "Y") &gt; 0,
            _xlfn.TEXTJOIN(", ", TRUE, IF(('4.HiCLibrary'!E:E = B925) * ('4.HiCLibrary'!U:U = "Y"), '4.HiCLibrary'!D:D, "")),
            "Awaiting Status"
        )
    )
)</f>
        <v>Awaiting Status</v>
      </c>
      <c r="M925" s="375"/>
      <c r="N925" s="373" t="str" cm="1">
        <f t="array" aca="1" ref="N925" ca="1">IF(
    M925="N",
    "",
    IF(
        COUNTIFS('4.ONT'!E:E, B925, '4.ONT'!Q:Q, "Y") &gt; 0,
        _xlfn.TEXTJOIN(", ", TRUE, IF(('4.ONT'!E:E = B925) * ('4.ONT'!Q:Q = "Y"), '4.ONT'!D:D, "")),
        IF(
            COUNTIFS('4.ONT'!E:E, B925, '4.ONT'!P:P, "Y") &gt; 0,
            _xlfn.TEXTJOIN(", ", TRUE, IF(('4.ONT'!E:E = B925) * ('4.ONT'!P:P = "Y"), '4.ONT'!D:D, "")),
            "Awaiting Status"
        )
    )
)</f>
        <v>Awaiting Status</v>
      </c>
      <c r="O925" s="60"/>
      <c r="P925" s="376" t="str" cm="1">
        <f t="array" aca="1" ref="P925" ca="1">IF(
    O925="N",
    "",
    IF(
        COUNTIFS('3.RNAExtractions'!E:E, B925, '3.RNAExtractions'!Z:Z, "Y") &gt; 0,
        _xlfn.TEXTJOIN(", ", TRUE, IF(('3.RNAExtractions'!E:E = B925) * ('3.RNAExtractions'!Z:Z = "Y"), '3.RNAExtractions'!D:D, "")),
        IF(
            COUNTIFS('3.RNAExtractions'!E:E, B925, '3.RNAExtractions'!Y:Y, "Y") &gt; 0,
            _xlfn.TEXTJOIN(", ", TRUE, IF(('3.RNAExtractions'!E:E = B925) * ('3.RNAExtractions'!Y:Y = "Y"), '3.RNAExtractions'!D:D, "")),
            "Awaiting Status"
        )
    )
)</f>
        <v>Awaiting Status</v>
      </c>
      <c r="Q925" s="60"/>
      <c r="R925" s="376" t="str" cm="1">
        <f t="array" aca="1" ref="R925" ca="1">IF(
    Q925="N",
    "",
    IF(
        COUNTIFS('4.RNAIllumina'!E:E, B925, '4.RNAIllumina'!Y:Y, "Y") &gt; 0,
        _xlfn.TEXTJOIN(", ", TRUE, IF(('4.RNAIllumina'!E:E = B925) * ('4.RNAIllumina'!Y:Y = "Y"), '4.RNAIllumina'!D:D, "")),
        IF(
            COUNTIFS('4.RNAIllumina'!E:E, B925, '4.RNAIllumina'!X:X, "Y") &gt; 0,
            _xlfn.TEXTJOIN(", ", TRUE, IF(('4.RNAIllumina'!E:E = B925) * ('4.RNAIllumina'!X:X = "Y"), '4.RNAIllumina'!D:D, "")),
            "Awaiting Status"
        )
    )
)</f>
        <v>Awaiting Status</v>
      </c>
      <c r="S925" s="377"/>
      <c r="T925" s="378" t="str">
        <f ca="1">VLOOKUP($B925,'1.MetaData'!$B:$H,2,FALSE)</f>
        <v>w8</v>
      </c>
      <c r="U925" s="379" t="str">
        <f ca="1">VLOOKUP($B925,'1.MetaData'!$B:$H,3,FALSE)</f>
        <v>Galeocerdo cuvier</v>
      </c>
      <c r="V925" s="379" t="str">
        <f ca="1">VLOOKUP($B925,'1.MetaData'!$B:$H,4,FALSE)</f>
        <v>Tiger shark</v>
      </c>
      <c r="W925" s="379" t="str">
        <f ca="1">VLOOKUP($B925,'1.MetaData'!$B:$H,5,FALSE)</f>
        <v>Matias Braccini</v>
      </c>
      <c r="X925" s="378" t="str">
        <f ca="1">VLOOKUP($B925,'1.MetaData'!$B:$H,6,FALSE)</f>
        <v>Jess Pearce, DPIRD</v>
      </c>
      <c r="Y925" s="378"/>
    </row>
    <row r="926" spans="1:25" hidden="1" x14ac:dyDescent="0.25">
      <c r="A926" s="17">
        <v>925</v>
      </c>
      <c r="B926" s="365" t="str">
        <f t="shared" ref="B926:B989" ca="1" si="19">_xlfn.CONCAT("OG",A926)</f>
        <v>OG925</v>
      </c>
      <c r="C926" s="366" t="s">
        <v>102</v>
      </c>
      <c r="D926" s="367">
        <f ca="1">COUNTIF('2.Tissue'!C:C,B926)</f>
        <v>1</v>
      </c>
      <c r="E926" s="368">
        <f ca="1">COUNTIFS('3.DNAExtractions'!$E:$E,$B926,'3.DNAExtractions'!$D:$D,E$1)</f>
        <v>1</v>
      </c>
      <c r="F926" s="369" t="str" cm="1">
        <f t="array" aca="1" ref="F926" ca="1">IF(
    COUNTIFS('3.DNAExtractions'!E:E, B926, '3.DNAExtractions'!Y:Y, "Y") &gt; 0,
    _xlfn.TEXTJOIN(", ", TRUE, IF(('3.DNAExtractions'!E:E = B926) * ('3.DNAExtractions'!Y:Y = "Y"), '3.DNAExtractions'!D:D, "")),
    IF(
        COUNTIFS('3.DNAExtractions'!E:E, B926, '3.DNAExtractions'!X:X, "Y") &gt; 0,
        _xlfn.TEXTJOIN(", ", TRUE, IF(('3.DNAExtractions'!E:E = B926) * ('3.DNAExtractions'!X:X = "Y"), '3.DNAExtractions'!D:D, "")),
        "Awaiting Status"
    )
)</f>
        <v>Extracted</v>
      </c>
      <c r="G926" s="370"/>
      <c r="H926" s="371" t="str" cm="1">
        <f t="array" aca="1" ref="H926" ca="1">IF(
    G926="N",
    "",
    IF(
        COUNTIFS('4.Illumina'!E:E, B926, '4.Illumina'!R:R, "Y") &gt; 0,
        _xlfn.TEXTJOIN(", ", TRUE, IF(('4.Illumina'!E:E = B926) * ('4.Illumina'!R:R = "Y"), '4.Illumina'!D:D, "")),
        IF(
            COUNTIFS('4.Illumina'!E:E, B926, '4.Illumina'!Q:Q, "Y") &gt; 0,
            _xlfn.TEXTJOIN(", ", TRUE, IF(('4.Illumina'!E:E = B926) * ('4.Illumina'!Q:Q = "Y"), '4.Illumina'!D:D, "")),
            "Awaiting Status"
        )
    )
)</f>
        <v>Sequenced</v>
      </c>
      <c r="I926" s="372"/>
      <c r="J926" s="373" t="str" cm="1">
        <f t="array" aca="1" ref="J926" ca="1">IF(
    I926="N",
    "",
    IF(
        COUNTIFS('4.PacBio'!E:E, B926, '4.PacBio'!W:W, "Y") &gt; 0,
        _xlfn.TEXTJOIN(", ", TRUE, IF(('4.PacBio'!E:E = B926) * ('4.PacBio'!W:W = "Y"), '4.PacBio'!D:D, "")),
        IF(
            COUNTIFS('4.PacBio'!E:E, B926, '4.PacBio'!V:V, "Y") &gt; 0,
            _xlfn.TEXTJOIN(", ", TRUE, IF(('4.PacBio'!E:E = B926) * ('4.PacBio'!V:V = "Y"), '4.PacBio'!D:D, "")),
            "Awaiting Status"
        )
    )
)</f>
        <v>Awaiting Status</v>
      </c>
      <c r="K926" s="374"/>
      <c r="L926" s="371" t="str" cm="1">
        <f t="array" aca="1" ref="L926" ca="1">IF(
    K926="N",
    "",
    IF(
        COUNTIFS('4.HiCLibrary'!E:E, B926, '4.HiCLibrary'!V:V, "Y") &gt; 0,
        _xlfn.TEXTJOIN(", ", TRUE, IF(('4.HiCLibrary'!E:E = B926) * ('4.HiCLibrary'!V:V = "Y"), '4.HiCLibrary'!D:D, "")),
        IF(
            COUNTIFS('4.HiCLibrary'!E:E, B926, '4.HiCLibrary'!U:U, "Y") &gt; 0,
            _xlfn.TEXTJOIN(", ", TRUE, IF(('4.HiCLibrary'!E:E = B926) * ('4.HiCLibrary'!U:U = "Y"), '4.HiCLibrary'!D:D, "")),
            "Awaiting Status"
        )
    )
)</f>
        <v>Awaiting Status</v>
      </c>
      <c r="M926" s="375"/>
      <c r="N926" s="373" t="str" cm="1">
        <f t="array" aca="1" ref="N926" ca="1">IF(
    M926="N",
    "",
    IF(
        COUNTIFS('4.ONT'!E:E, B926, '4.ONT'!Q:Q, "Y") &gt; 0,
        _xlfn.TEXTJOIN(", ", TRUE, IF(('4.ONT'!E:E = B926) * ('4.ONT'!Q:Q = "Y"), '4.ONT'!D:D, "")),
        IF(
            COUNTIFS('4.ONT'!E:E, B926, '4.ONT'!P:P, "Y") &gt; 0,
            _xlfn.TEXTJOIN(", ", TRUE, IF(('4.ONT'!E:E = B926) * ('4.ONT'!P:P = "Y"), '4.ONT'!D:D, "")),
            "Awaiting Status"
        )
    )
)</f>
        <v>Awaiting Status</v>
      </c>
      <c r="O926" s="60"/>
      <c r="P926" s="376" t="str" cm="1">
        <f t="array" aca="1" ref="P926" ca="1">IF(
    O926="N",
    "",
    IF(
        COUNTIFS('3.RNAExtractions'!E:E, B926, '3.RNAExtractions'!Z:Z, "Y") &gt; 0,
        _xlfn.TEXTJOIN(", ", TRUE, IF(('3.RNAExtractions'!E:E = B926) * ('3.RNAExtractions'!Z:Z = "Y"), '3.RNAExtractions'!D:D, "")),
        IF(
            COUNTIFS('3.RNAExtractions'!E:E, B926, '3.RNAExtractions'!Y:Y, "Y") &gt; 0,
            _xlfn.TEXTJOIN(", ", TRUE, IF(('3.RNAExtractions'!E:E = B926) * ('3.RNAExtractions'!Y:Y = "Y"), '3.RNAExtractions'!D:D, "")),
            "Awaiting Status"
        )
    )
)</f>
        <v>Awaiting Status</v>
      </c>
      <c r="Q926" s="60"/>
      <c r="R926" s="376" t="str" cm="1">
        <f t="array" aca="1" ref="R926" ca="1">IF(
    Q926="N",
    "",
    IF(
        COUNTIFS('4.RNAIllumina'!E:E, B926, '4.RNAIllumina'!Y:Y, "Y") &gt; 0,
        _xlfn.TEXTJOIN(", ", TRUE, IF(('4.RNAIllumina'!E:E = B926) * ('4.RNAIllumina'!Y:Y = "Y"), '4.RNAIllumina'!D:D, "")),
        IF(
            COUNTIFS('4.RNAIllumina'!E:E, B926, '4.RNAIllumina'!X:X, "Y") &gt; 0,
            _xlfn.TEXTJOIN(", ", TRUE, IF(('4.RNAIllumina'!E:E = B926) * ('4.RNAIllumina'!X:X = "Y"), '4.RNAIllumina'!D:D, "")),
            "Awaiting Status"
        )
    )
)</f>
        <v>Awaiting Status</v>
      </c>
      <c r="S926" s="377"/>
      <c r="T926" s="378" t="str">
        <f ca="1">VLOOKUP($B926,'1.MetaData'!$B:$H,2,FALSE)</f>
        <v>w23</v>
      </c>
      <c r="U926" s="379" t="str">
        <f ca="1">VLOOKUP($B926,'1.MetaData'!$B:$H,3,FALSE)</f>
        <v>Galeocerdo cuvier</v>
      </c>
      <c r="V926" s="379" t="str">
        <f ca="1">VLOOKUP($B926,'1.MetaData'!$B:$H,4,FALSE)</f>
        <v>Tiger shark</v>
      </c>
      <c r="W926" s="379" t="str">
        <f ca="1">VLOOKUP($B926,'1.MetaData'!$B:$H,5,FALSE)</f>
        <v>Matias Braccini</v>
      </c>
      <c r="X926" s="378" t="str">
        <f ca="1">VLOOKUP($B926,'1.MetaData'!$B:$H,6,FALSE)</f>
        <v>Jess Pearce, DPIRD</v>
      </c>
      <c r="Y926" s="378"/>
    </row>
    <row r="927" spans="1:25" hidden="1" x14ac:dyDescent="0.25">
      <c r="A927" s="17">
        <v>926</v>
      </c>
      <c r="B927" s="365" t="str">
        <f t="shared" ca="1" si="19"/>
        <v>OG926</v>
      </c>
      <c r="C927" s="366" t="s">
        <v>102</v>
      </c>
      <c r="D927" s="367">
        <f ca="1">COUNTIF('2.Tissue'!C:C,B927)</f>
        <v>1</v>
      </c>
      <c r="E927" s="368">
        <f ca="1">COUNTIFS('3.DNAExtractions'!$E:$E,$B927,'3.DNAExtractions'!$D:$D,E$1)</f>
        <v>1</v>
      </c>
      <c r="F927" s="369" t="str" cm="1">
        <f t="array" aca="1" ref="F927" ca="1">IF(
    COUNTIFS('3.DNAExtractions'!E:E, B927, '3.DNAExtractions'!Y:Y, "Y") &gt; 0,
    _xlfn.TEXTJOIN(", ", TRUE, IF(('3.DNAExtractions'!E:E = B927) * ('3.DNAExtractions'!Y:Y = "Y"), '3.DNAExtractions'!D:D, "")),
    IF(
        COUNTIFS('3.DNAExtractions'!E:E, B927, '3.DNAExtractions'!X:X, "Y") &gt; 0,
        _xlfn.TEXTJOIN(", ", TRUE, IF(('3.DNAExtractions'!E:E = B927) * ('3.DNAExtractions'!X:X = "Y"), '3.DNAExtractions'!D:D, "")),
        "Awaiting Status"
    )
)</f>
        <v>Extracted</v>
      </c>
      <c r="G927" s="370"/>
      <c r="H927" s="371" t="str" cm="1">
        <f t="array" aca="1" ref="H927" ca="1">IF(
    G927="N",
    "",
    IF(
        COUNTIFS('4.Illumina'!E:E, B927, '4.Illumina'!R:R, "Y") &gt; 0,
        _xlfn.TEXTJOIN(", ", TRUE, IF(('4.Illumina'!E:E = B927) * ('4.Illumina'!R:R = "Y"), '4.Illumina'!D:D, "")),
        IF(
            COUNTIFS('4.Illumina'!E:E, B927, '4.Illumina'!Q:Q, "Y") &gt; 0,
            _xlfn.TEXTJOIN(", ", TRUE, IF(('4.Illumina'!E:E = B927) * ('4.Illumina'!Q:Q = "Y"), '4.Illumina'!D:D, "")),
            "Awaiting Status"
        )
    )
)</f>
        <v>Sequenced</v>
      </c>
      <c r="I927" s="372"/>
      <c r="J927" s="373" t="str" cm="1">
        <f t="array" aca="1" ref="J927" ca="1">IF(
    I927="N",
    "",
    IF(
        COUNTIFS('4.PacBio'!E:E, B927, '4.PacBio'!W:W, "Y") &gt; 0,
        _xlfn.TEXTJOIN(", ", TRUE, IF(('4.PacBio'!E:E = B927) * ('4.PacBio'!W:W = "Y"), '4.PacBio'!D:D, "")),
        IF(
            COUNTIFS('4.PacBio'!E:E, B927, '4.PacBio'!V:V, "Y") &gt; 0,
            _xlfn.TEXTJOIN(", ", TRUE, IF(('4.PacBio'!E:E = B927) * ('4.PacBio'!V:V = "Y"), '4.PacBio'!D:D, "")),
            "Awaiting Status"
        )
    )
)</f>
        <v>Awaiting Status</v>
      </c>
      <c r="K927" s="374"/>
      <c r="L927" s="371" t="str" cm="1">
        <f t="array" aca="1" ref="L927" ca="1">IF(
    K927="N",
    "",
    IF(
        COUNTIFS('4.HiCLibrary'!E:E, B927, '4.HiCLibrary'!V:V, "Y") &gt; 0,
        _xlfn.TEXTJOIN(", ", TRUE, IF(('4.HiCLibrary'!E:E = B927) * ('4.HiCLibrary'!V:V = "Y"), '4.HiCLibrary'!D:D, "")),
        IF(
            COUNTIFS('4.HiCLibrary'!E:E, B927, '4.HiCLibrary'!U:U, "Y") &gt; 0,
            _xlfn.TEXTJOIN(", ", TRUE, IF(('4.HiCLibrary'!E:E = B927) * ('4.HiCLibrary'!U:U = "Y"), '4.HiCLibrary'!D:D, "")),
            "Awaiting Status"
        )
    )
)</f>
        <v>Awaiting Status</v>
      </c>
      <c r="M927" s="375"/>
      <c r="N927" s="373" t="str" cm="1">
        <f t="array" aca="1" ref="N927" ca="1">IF(
    M927="N",
    "",
    IF(
        COUNTIFS('4.ONT'!E:E, B927, '4.ONT'!Q:Q, "Y") &gt; 0,
        _xlfn.TEXTJOIN(", ", TRUE, IF(('4.ONT'!E:E = B927) * ('4.ONT'!Q:Q = "Y"), '4.ONT'!D:D, "")),
        IF(
            COUNTIFS('4.ONT'!E:E, B927, '4.ONT'!P:P, "Y") &gt; 0,
            _xlfn.TEXTJOIN(", ", TRUE, IF(('4.ONT'!E:E = B927) * ('4.ONT'!P:P = "Y"), '4.ONT'!D:D, "")),
            "Awaiting Status"
        )
    )
)</f>
        <v>Awaiting Status</v>
      </c>
      <c r="O927" s="60"/>
      <c r="P927" s="376" t="str" cm="1">
        <f t="array" aca="1" ref="P927" ca="1">IF(
    O927="N",
    "",
    IF(
        COUNTIFS('3.RNAExtractions'!E:E, B927, '3.RNAExtractions'!Z:Z, "Y") &gt; 0,
        _xlfn.TEXTJOIN(", ", TRUE, IF(('3.RNAExtractions'!E:E = B927) * ('3.RNAExtractions'!Z:Z = "Y"), '3.RNAExtractions'!D:D, "")),
        IF(
            COUNTIFS('3.RNAExtractions'!E:E, B927, '3.RNAExtractions'!Y:Y, "Y") &gt; 0,
            _xlfn.TEXTJOIN(", ", TRUE, IF(('3.RNAExtractions'!E:E = B927) * ('3.RNAExtractions'!Y:Y = "Y"), '3.RNAExtractions'!D:D, "")),
            "Awaiting Status"
        )
    )
)</f>
        <v>Awaiting Status</v>
      </c>
      <c r="Q927" s="60"/>
      <c r="R927" s="376" t="str" cm="1">
        <f t="array" aca="1" ref="R927" ca="1">IF(
    Q927="N",
    "",
    IF(
        COUNTIFS('4.RNAIllumina'!E:E, B927, '4.RNAIllumina'!Y:Y, "Y") &gt; 0,
        _xlfn.TEXTJOIN(", ", TRUE, IF(('4.RNAIllumina'!E:E = B927) * ('4.RNAIllumina'!Y:Y = "Y"), '4.RNAIllumina'!D:D, "")),
        IF(
            COUNTIFS('4.RNAIllumina'!E:E, B927, '4.RNAIllumina'!X:X, "Y") &gt; 0,
            _xlfn.TEXTJOIN(", ", TRUE, IF(('4.RNAIllumina'!E:E = B927) * ('4.RNAIllumina'!X:X = "Y"), '4.RNAIllumina'!D:D, "")),
            "Awaiting Status"
        )
    )
)</f>
        <v>Awaiting Status</v>
      </c>
      <c r="S927" s="377"/>
      <c r="T927" s="378" t="str">
        <f ca="1">VLOOKUP($B927,'1.MetaData'!$B:$H,2,FALSE)</f>
        <v>w28</v>
      </c>
      <c r="U927" s="379" t="str">
        <f ca="1">VLOOKUP($B927,'1.MetaData'!$B:$H,3,FALSE)</f>
        <v>Galeocerdo cuvier</v>
      </c>
      <c r="V927" s="379" t="str">
        <f ca="1">VLOOKUP($B927,'1.MetaData'!$B:$H,4,FALSE)</f>
        <v>Tiger shark</v>
      </c>
      <c r="W927" s="379" t="str">
        <f ca="1">VLOOKUP($B927,'1.MetaData'!$B:$H,5,FALSE)</f>
        <v>Matias Braccini</v>
      </c>
      <c r="X927" s="378" t="str">
        <f ca="1">VLOOKUP($B927,'1.MetaData'!$B:$H,6,FALSE)</f>
        <v>Jess Pearce, DPIRD</v>
      </c>
      <c r="Y927" s="378"/>
    </row>
    <row r="928" spans="1:25" hidden="1" x14ac:dyDescent="0.25">
      <c r="A928" s="17">
        <v>927</v>
      </c>
      <c r="B928" s="365" t="str">
        <f t="shared" ca="1" si="19"/>
        <v>OG927</v>
      </c>
      <c r="C928" s="366" t="s">
        <v>102</v>
      </c>
      <c r="D928" s="367">
        <f ca="1">COUNTIF('2.Tissue'!C:C,B928)</f>
        <v>1</v>
      </c>
      <c r="E928" s="368">
        <f ca="1">COUNTIFS('3.DNAExtractions'!$E:$E,$B928,'3.DNAExtractions'!$D:$D,E$1)</f>
        <v>1</v>
      </c>
      <c r="F928" s="369" t="str" cm="1">
        <f t="array" aca="1" ref="F928" ca="1">IF(
    COUNTIFS('3.DNAExtractions'!E:E, B928, '3.DNAExtractions'!Y:Y, "Y") &gt; 0,
    _xlfn.TEXTJOIN(", ", TRUE, IF(('3.DNAExtractions'!E:E = B928) * ('3.DNAExtractions'!Y:Y = "Y"), '3.DNAExtractions'!D:D, "")),
    IF(
        COUNTIFS('3.DNAExtractions'!E:E, B928, '3.DNAExtractions'!X:X, "Y") &gt; 0,
        _xlfn.TEXTJOIN(", ", TRUE, IF(('3.DNAExtractions'!E:E = B928) * ('3.DNAExtractions'!X:X = "Y"), '3.DNAExtractions'!D:D, "")),
        "Awaiting Status"
    )
)</f>
        <v>Extracted</v>
      </c>
      <c r="G928" s="370"/>
      <c r="H928" s="371" t="str" cm="1">
        <f t="array" aca="1" ref="H928" ca="1">IF(
    G928="N",
    "",
    IF(
        COUNTIFS('4.Illumina'!E:E, B928, '4.Illumina'!R:R, "Y") &gt; 0,
        _xlfn.TEXTJOIN(", ", TRUE, IF(('4.Illumina'!E:E = B928) * ('4.Illumina'!R:R = "Y"), '4.Illumina'!D:D, "")),
        IF(
            COUNTIFS('4.Illumina'!E:E, B928, '4.Illumina'!Q:Q, "Y") &gt; 0,
            _xlfn.TEXTJOIN(", ", TRUE, IF(('4.Illumina'!E:E = B928) * ('4.Illumina'!Q:Q = "Y"), '4.Illumina'!D:D, "")),
            "Awaiting Status"
        )
    )
)</f>
        <v>Sequenced</v>
      </c>
      <c r="I928" s="372"/>
      <c r="J928" s="373" t="str" cm="1">
        <f t="array" aca="1" ref="J928" ca="1">IF(
    I928="N",
    "",
    IF(
        COUNTIFS('4.PacBio'!E:E, B928, '4.PacBio'!W:W, "Y") &gt; 0,
        _xlfn.TEXTJOIN(", ", TRUE, IF(('4.PacBio'!E:E = B928) * ('4.PacBio'!W:W = "Y"), '4.PacBio'!D:D, "")),
        IF(
            COUNTIFS('4.PacBio'!E:E, B928, '4.PacBio'!V:V, "Y") &gt; 0,
            _xlfn.TEXTJOIN(", ", TRUE, IF(('4.PacBio'!E:E = B928) * ('4.PacBio'!V:V = "Y"), '4.PacBio'!D:D, "")),
            "Awaiting Status"
        )
    )
)</f>
        <v>Awaiting Status</v>
      </c>
      <c r="K928" s="374"/>
      <c r="L928" s="371" t="str" cm="1">
        <f t="array" aca="1" ref="L928" ca="1">IF(
    K928="N",
    "",
    IF(
        COUNTIFS('4.HiCLibrary'!E:E, B928, '4.HiCLibrary'!V:V, "Y") &gt; 0,
        _xlfn.TEXTJOIN(", ", TRUE, IF(('4.HiCLibrary'!E:E = B928) * ('4.HiCLibrary'!V:V = "Y"), '4.HiCLibrary'!D:D, "")),
        IF(
            COUNTIFS('4.HiCLibrary'!E:E, B928, '4.HiCLibrary'!U:U, "Y") &gt; 0,
            _xlfn.TEXTJOIN(", ", TRUE, IF(('4.HiCLibrary'!E:E = B928) * ('4.HiCLibrary'!U:U = "Y"), '4.HiCLibrary'!D:D, "")),
            "Awaiting Status"
        )
    )
)</f>
        <v>Awaiting Status</v>
      </c>
      <c r="M928" s="375"/>
      <c r="N928" s="373" t="str" cm="1">
        <f t="array" aca="1" ref="N928" ca="1">IF(
    M928="N",
    "",
    IF(
        COUNTIFS('4.ONT'!E:E, B928, '4.ONT'!Q:Q, "Y") &gt; 0,
        _xlfn.TEXTJOIN(", ", TRUE, IF(('4.ONT'!E:E = B928) * ('4.ONT'!Q:Q = "Y"), '4.ONT'!D:D, "")),
        IF(
            COUNTIFS('4.ONT'!E:E, B928, '4.ONT'!P:P, "Y") &gt; 0,
            _xlfn.TEXTJOIN(", ", TRUE, IF(('4.ONT'!E:E = B928) * ('4.ONT'!P:P = "Y"), '4.ONT'!D:D, "")),
            "Awaiting Status"
        )
    )
)</f>
        <v>Awaiting Status</v>
      </c>
      <c r="O928" s="60"/>
      <c r="P928" s="376" t="str" cm="1">
        <f t="array" aca="1" ref="P928" ca="1">IF(
    O928="N",
    "",
    IF(
        COUNTIFS('3.RNAExtractions'!E:E, B928, '3.RNAExtractions'!Z:Z, "Y") &gt; 0,
        _xlfn.TEXTJOIN(", ", TRUE, IF(('3.RNAExtractions'!E:E = B928) * ('3.RNAExtractions'!Z:Z = "Y"), '3.RNAExtractions'!D:D, "")),
        IF(
            COUNTIFS('3.RNAExtractions'!E:E, B928, '3.RNAExtractions'!Y:Y, "Y") &gt; 0,
            _xlfn.TEXTJOIN(", ", TRUE, IF(('3.RNAExtractions'!E:E = B928) * ('3.RNAExtractions'!Y:Y = "Y"), '3.RNAExtractions'!D:D, "")),
            "Awaiting Status"
        )
    )
)</f>
        <v>Awaiting Status</v>
      </c>
      <c r="Q928" s="60"/>
      <c r="R928" s="376" t="str" cm="1">
        <f t="array" aca="1" ref="R928" ca="1">IF(
    Q928="N",
    "",
    IF(
        COUNTIFS('4.RNAIllumina'!E:E, B928, '4.RNAIllumina'!Y:Y, "Y") &gt; 0,
        _xlfn.TEXTJOIN(", ", TRUE, IF(('4.RNAIllumina'!E:E = B928) * ('4.RNAIllumina'!Y:Y = "Y"), '4.RNAIllumina'!D:D, "")),
        IF(
            COUNTIFS('4.RNAIllumina'!E:E, B928, '4.RNAIllumina'!X:X, "Y") &gt; 0,
            _xlfn.TEXTJOIN(", ", TRUE, IF(('4.RNAIllumina'!E:E = B928) * ('4.RNAIllumina'!X:X = "Y"), '4.RNAIllumina'!D:D, "")),
            "Awaiting Status"
        )
    )
)</f>
        <v>Awaiting Status</v>
      </c>
      <c r="S928" s="377"/>
      <c r="T928" s="378" t="str">
        <f ca="1">VLOOKUP($B928,'1.MetaData'!$B:$H,2,FALSE)</f>
        <v>q93</v>
      </c>
      <c r="U928" s="379" t="str">
        <f ca="1">VLOOKUP($B928,'1.MetaData'!$B:$H,3,FALSE)</f>
        <v>Galeocerdo cuvier</v>
      </c>
      <c r="V928" s="379" t="str">
        <f ca="1">VLOOKUP($B928,'1.MetaData'!$B:$H,4,FALSE)</f>
        <v>Tiger shark</v>
      </c>
      <c r="W928" s="379" t="str">
        <f ca="1">VLOOKUP($B928,'1.MetaData'!$B:$H,5,FALSE)</f>
        <v>Matias Braccini</v>
      </c>
      <c r="X928" s="378" t="str">
        <f ca="1">VLOOKUP($B928,'1.MetaData'!$B:$H,6,FALSE)</f>
        <v>Jess Pearce, DPIRD</v>
      </c>
      <c r="Y928" s="378"/>
    </row>
    <row r="929" spans="1:25" hidden="1" x14ac:dyDescent="0.25">
      <c r="A929" s="17">
        <v>928</v>
      </c>
      <c r="B929" s="365" t="str">
        <f t="shared" ca="1" si="19"/>
        <v>OG928</v>
      </c>
      <c r="C929" s="366" t="s">
        <v>102</v>
      </c>
      <c r="D929" s="367">
        <f ca="1">COUNTIF('2.Tissue'!C:C,B929)</f>
        <v>1</v>
      </c>
      <c r="E929" s="368">
        <f ca="1">COUNTIFS('3.DNAExtractions'!$E:$E,$B929,'3.DNAExtractions'!$D:$D,E$1)</f>
        <v>1</v>
      </c>
      <c r="F929" s="369" t="str" cm="1">
        <f t="array" aca="1" ref="F929" ca="1">IF(
    COUNTIFS('3.DNAExtractions'!E:E, B929, '3.DNAExtractions'!Y:Y, "Y") &gt; 0,
    _xlfn.TEXTJOIN(", ", TRUE, IF(('3.DNAExtractions'!E:E = B929) * ('3.DNAExtractions'!Y:Y = "Y"), '3.DNAExtractions'!D:D, "")),
    IF(
        COUNTIFS('3.DNAExtractions'!E:E, B929, '3.DNAExtractions'!X:X, "Y") &gt; 0,
        _xlfn.TEXTJOIN(", ", TRUE, IF(('3.DNAExtractions'!E:E = B929) * ('3.DNAExtractions'!X:X = "Y"), '3.DNAExtractions'!D:D, "")),
        "Awaiting Status"
    )
)</f>
        <v>Extracted</v>
      </c>
      <c r="G929" s="370"/>
      <c r="H929" s="371" t="str" cm="1">
        <f t="array" aca="1" ref="H929" ca="1">IF(
    G929="N",
    "",
    IF(
        COUNTIFS('4.Illumina'!E:E, B929, '4.Illumina'!R:R, "Y") &gt; 0,
        _xlfn.TEXTJOIN(", ", TRUE, IF(('4.Illumina'!E:E = B929) * ('4.Illumina'!R:R = "Y"), '4.Illumina'!D:D, "")),
        IF(
            COUNTIFS('4.Illumina'!E:E, B929, '4.Illumina'!Q:Q, "Y") &gt; 0,
            _xlfn.TEXTJOIN(", ", TRUE, IF(('4.Illumina'!E:E = B929) * ('4.Illumina'!Q:Q = "Y"), '4.Illumina'!D:D, "")),
            "Awaiting Status"
        )
    )
)</f>
        <v>Sequenced</v>
      </c>
      <c r="I929" s="372"/>
      <c r="J929" s="373" t="str" cm="1">
        <f t="array" aca="1" ref="J929" ca="1">IF(
    I929="N",
    "",
    IF(
        COUNTIFS('4.PacBio'!E:E, B929, '4.PacBio'!W:W, "Y") &gt; 0,
        _xlfn.TEXTJOIN(", ", TRUE, IF(('4.PacBio'!E:E = B929) * ('4.PacBio'!W:W = "Y"), '4.PacBio'!D:D, "")),
        IF(
            COUNTIFS('4.PacBio'!E:E, B929, '4.PacBio'!V:V, "Y") &gt; 0,
            _xlfn.TEXTJOIN(", ", TRUE, IF(('4.PacBio'!E:E = B929) * ('4.PacBio'!V:V = "Y"), '4.PacBio'!D:D, "")),
            "Awaiting Status"
        )
    )
)</f>
        <v>Awaiting Status</v>
      </c>
      <c r="K929" s="374"/>
      <c r="L929" s="371" t="str" cm="1">
        <f t="array" aca="1" ref="L929" ca="1">IF(
    K929="N",
    "",
    IF(
        COUNTIFS('4.HiCLibrary'!E:E, B929, '4.HiCLibrary'!V:V, "Y") &gt; 0,
        _xlfn.TEXTJOIN(", ", TRUE, IF(('4.HiCLibrary'!E:E = B929) * ('4.HiCLibrary'!V:V = "Y"), '4.HiCLibrary'!D:D, "")),
        IF(
            COUNTIFS('4.HiCLibrary'!E:E, B929, '4.HiCLibrary'!U:U, "Y") &gt; 0,
            _xlfn.TEXTJOIN(", ", TRUE, IF(('4.HiCLibrary'!E:E = B929) * ('4.HiCLibrary'!U:U = "Y"), '4.HiCLibrary'!D:D, "")),
            "Awaiting Status"
        )
    )
)</f>
        <v>Awaiting Status</v>
      </c>
      <c r="M929" s="375"/>
      <c r="N929" s="373" t="str" cm="1">
        <f t="array" aca="1" ref="N929" ca="1">IF(
    M929="N",
    "",
    IF(
        COUNTIFS('4.ONT'!E:E, B929, '4.ONT'!Q:Q, "Y") &gt; 0,
        _xlfn.TEXTJOIN(", ", TRUE, IF(('4.ONT'!E:E = B929) * ('4.ONT'!Q:Q = "Y"), '4.ONT'!D:D, "")),
        IF(
            COUNTIFS('4.ONT'!E:E, B929, '4.ONT'!P:P, "Y") &gt; 0,
            _xlfn.TEXTJOIN(", ", TRUE, IF(('4.ONT'!E:E = B929) * ('4.ONT'!P:P = "Y"), '4.ONT'!D:D, "")),
            "Awaiting Status"
        )
    )
)</f>
        <v>Awaiting Status</v>
      </c>
      <c r="O929" s="60"/>
      <c r="P929" s="376" t="str" cm="1">
        <f t="array" aca="1" ref="P929" ca="1">IF(
    O929="N",
    "",
    IF(
        COUNTIFS('3.RNAExtractions'!E:E, B929, '3.RNAExtractions'!Z:Z, "Y") &gt; 0,
        _xlfn.TEXTJOIN(", ", TRUE, IF(('3.RNAExtractions'!E:E = B929) * ('3.RNAExtractions'!Z:Z = "Y"), '3.RNAExtractions'!D:D, "")),
        IF(
            COUNTIFS('3.RNAExtractions'!E:E, B929, '3.RNAExtractions'!Y:Y, "Y") &gt; 0,
            _xlfn.TEXTJOIN(", ", TRUE, IF(('3.RNAExtractions'!E:E = B929) * ('3.RNAExtractions'!Y:Y = "Y"), '3.RNAExtractions'!D:D, "")),
            "Awaiting Status"
        )
    )
)</f>
        <v>Awaiting Status</v>
      </c>
      <c r="Q929" s="60"/>
      <c r="R929" s="376" t="str" cm="1">
        <f t="array" aca="1" ref="R929" ca="1">IF(
    Q929="N",
    "",
    IF(
        COUNTIFS('4.RNAIllumina'!E:E, B929, '4.RNAIllumina'!Y:Y, "Y") &gt; 0,
        _xlfn.TEXTJOIN(", ", TRUE, IF(('4.RNAIllumina'!E:E = B929) * ('4.RNAIllumina'!Y:Y = "Y"), '4.RNAIllumina'!D:D, "")),
        IF(
            COUNTIFS('4.RNAIllumina'!E:E, B929, '4.RNAIllumina'!X:X, "Y") &gt; 0,
            _xlfn.TEXTJOIN(", ", TRUE, IF(('4.RNAIllumina'!E:E = B929) * ('4.RNAIllumina'!X:X = "Y"), '4.RNAIllumina'!D:D, "")),
            "Awaiting Status"
        )
    )
)</f>
        <v>Awaiting Status</v>
      </c>
      <c r="S929" s="377"/>
      <c r="T929" s="378" t="str">
        <f ca="1">VLOOKUP($B929,'1.MetaData'!$B:$H,2,FALSE)</f>
        <v>q94</v>
      </c>
      <c r="U929" s="379" t="str">
        <f ca="1">VLOOKUP($B929,'1.MetaData'!$B:$H,3,FALSE)</f>
        <v>Galeocerdo cuvier</v>
      </c>
      <c r="V929" s="379" t="str">
        <f ca="1">VLOOKUP($B929,'1.MetaData'!$B:$H,4,FALSE)</f>
        <v>Tiger shark</v>
      </c>
      <c r="W929" s="379" t="str">
        <f ca="1">VLOOKUP($B929,'1.MetaData'!$B:$H,5,FALSE)</f>
        <v>Matias Braccini</v>
      </c>
      <c r="X929" s="378" t="str">
        <f ca="1">VLOOKUP($B929,'1.MetaData'!$B:$H,6,FALSE)</f>
        <v>Jess Pearce, DPIRD</v>
      </c>
      <c r="Y929" s="378"/>
    </row>
    <row r="930" spans="1:25" hidden="1" x14ac:dyDescent="0.25">
      <c r="A930" s="17">
        <v>929</v>
      </c>
      <c r="B930" s="365" t="str">
        <f t="shared" ca="1" si="19"/>
        <v>OG929</v>
      </c>
      <c r="C930" s="366" t="s">
        <v>102</v>
      </c>
      <c r="D930" s="367">
        <f ca="1">COUNTIF('2.Tissue'!C:C,B930)</f>
        <v>1</v>
      </c>
      <c r="E930" s="368">
        <f ca="1">COUNTIFS('3.DNAExtractions'!$E:$E,$B930,'3.DNAExtractions'!$D:$D,E$1)</f>
        <v>1</v>
      </c>
      <c r="F930" s="369" t="str" cm="1">
        <f t="array" aca="1" ref="F930" ca="1">IF(
    COUNTIFS('3.DNAExtractions'!E:E, B930, '3.DNAExtractions'!Y:Y, "Y") &gt; 0,
    _xlfn.TEXTJOIN(", ", TRUE, IF(('3.DNAExtractions'!E:E = B930) * ('3.DNAExtractions'!Y:Y = "Y"), '3.DNAExtractions'!D:D, "")),
    IF(
        COUNTIFS('3.DNAExtractions'!E:E, B930, '3.DNAExtractions'!X:X, "Y") &gt; 0,
        _xlfn.TEXTJOIN(", ", TRUE, IF(('3.DNAExtractions'!E:E = B930) * ('3.DNAExtractions'!X:X = "Y"), '3.DNAExtractions'!D:D, "")),
        "Awaiting Status"
    )
)</f>
        <v>Extracted</v>
      </c>
      <c r="G930" s="370"/>
      <c r="H930" s="371" t="str" cm="1">
        <f t="array" aca="1" ref="H930" ca="1">IF(
    G930="N",
    "",
    IF(
        COUNTIFS('4.Illumina'!E:E, B930, '4.Illumina'!R:R, "Y") &gt; 0,
        _xlfn.TEXTJOIN(", ", TRUE, IF(('4.Illumina'!E:E = B930) * ('4.Illumina'!R:R = "Y"), '4.Illumina'!D:D, "")),
        IF(
            COUNTIFS('4.Illumina'!E:E, B930, '4.Illumina'!Q:Q, "Y") &gt; 0,
            _xlfn.TEXTJOIN(", ", TRUE, IF(('4.Illumina'!E:E = B930) * ('4.Illumina'!Q:Q = "Y"), '4.Illumina'!D:D, "")),
            "Awaiting Status"
        )
    )
)</f>
        <v>Sequenced</v>
      </c>
      <c r="I930" s="372"/>
      <c r="J930" s="373" t="str" cm="1">
        <f t="array" aca="1" ref="J930" ca="1">IF(
    I930="N",
    "",
    IF(
        COUNTIFS('4.PacBio'!E:E, B930, '4.PacBio'!W:W, "Y") &gt; 0,
        _xlfn.TEXTJOIN(", ", TRUE, IF(('4.PacBio'!E:E = B930) * ('4.PacBio'!W:W = "Y"), '4.PacBio'!D:D, "")),
        IF(
            COUNTIFS('4.PacBio'!E:E, B930, '4.PacBio'!V:V, "Y") &gt; 0,
            _xlfn.TEXTJOIN(", ", TRUE, IF(('4.PacBio'!E:E = B930) * ('4.PacBio'!V:V = "Y"), '4.PacBio'!D:D, "")),
            "Awaiting Status"
        )
    )
)</f>
        <v>Awaiting Status</v>
      </c>
      <c r="K930" s="374"/>
      <c r="L930" s="371" t="str" cm="1">
        <f t="array" aca="1" ref="L930" ca="1">IF(
    K930="N",
    "",
    IF(
        COUNTIFS('4.HiCLibrary'!E:E, B930, '4.HiCLibrary'!V:V, "Y") &gt; 0,
        _xlfn.TEXTJOIN(", ", TRUE, IF(('4.HiCLibrary'!E:E = B930) * ('4.HiCLibrary'!V:V = "Y"), '4.HiCLibrary'!D:D, "")),
        IF(
            COUNTIFS('4.HiCLibrary'!E:E, B930, '4.HiCLibrary'!U:U, "Y") &gt; 0,
            _xlfn.TEXTJOIN(", ", TRUE, IF(('4.HiCLibrary'!E:E = B930) * ('4.HiCLibrary'!U:U = "Y"), '4.HiCLibrary'!D:D, "")),
            "Awaiting Status"
        )
    )
)</f>
        <v>Awaiting Status</v>
      </c>
      <c r="M930" s="375"/>
      <c r="N930" s="373" t="str" cm="1">
        <f t="array" aca="1" ref="N930" ca="1">IF(
    M930="N",
    "",
    IF(
        COUNTIFS('4.ONT'!E:E, B930, '4.ONT'!Q:Q, "Y") &gt; 0,
        _xlfn.TEXTJOIN(", ", TRUE, IF(('4.ONT'!E:E = B930) * ('4.ONT'!Q:Q = "Y"), '4.ONT'!D:D, "")),
        IF(
            COUNTIFS('4.ONT'!E:E, B930, '4.ONT'!P:P, "Y") &gt; 0,
            _xlfn.TEXTJOIN(", ", TRUE, IF(('4.ONT'!E:E = B930) * ('4.ONT'!P:P = "Y"), '4.ONT'!D:D, "")),
            "Awaiting Status"
        )
    )
)</f>
        <v>Awaiting Status</v>
      </c>
      <c r="O930" s="60"/>
      <c r="P930" s="376" t="str" cm="1">
        <f t="array" aca="1" ref="P930" ca="1">IF(
    O930="N",
    "",
    IF(
        COUNTIFS('3.RNAExtractions'!E:E, B930, '3.RNAExtractions'!Z:Z, "Y") &gt; 0,
        _xlfn.TEXTJOIN(", ", TRUE, IF(('3.RNAExtractions'!E:E = B930) * ('3.RNAExtractions'!Z:Z = "Y"), '3.RNAExtractions'!D:D, "")),
        IF(
            COUNTIFS('3.RNAExtractions'!E:E, B930, '3.RNAExtractions'!Y:Y, "Y") &gt; 0,
            _xlfn.TEXTJOIN(", ", TRUE, IF(('3.RNAExtractions'!E:E = B930) * ('3.RNAExtractions'!Y:Y = "Y"), '3.RNAExtractions'!D:D, "")),
            "Awaiting Status"
        )
    )
)</f>
        <v>Awaiting Status</v>
      </c>
      <c r="Q930" s="60"/>
      <c r="R930" s="376" t="str" cm="1">
        <f t="array" aca="1" ref="R930" ca="1">IF(
    Q930="N",
    "",
    IF(
        COUNTIFS('4.RNAIllumina'!E:E, B930, '4.RNAIllumina'!Y:Y, "Y") &gt; 0,
        _xlfn.TEXTJOIN(", ", TRUE, IF(('4.RNAIllumina'!E:E = B930) * ('4.RNAIllumina'!Y:Y = "Y"), '4.RNAIllumina'!D:D, "")),
        IF(
            COUNTIFS('4.RNAIllumina'!E:E, B930, '4.RNAIllumina'!X:X, "Y") &gt; 0,
            _xlfn.TEXTJOIN(", ", TRUE, IF(('4.RNAIllumina'!E:E = B930) * ('4.RNAIllumina'!X:X = "Y"), '4.RNAIllumina'!D:D, "")),
            "Awaiting Status"
        )
    )
)</f>
        <v>Awaiting Status</v>
      </c>
      <c r="S930" s="377"/>
      <c r="T930" s="378" t="str">
        <f ca="1">VLOOKUP($B930,'1.MetaData'!$B:$H,2,FALSE)</f>
        <v>q90</v>
      </c>
      <c r="U930" s="379" t="str">
        <f ca="1">VLOOKUP($B930,'1.MetaData'!$B:$H,3,FALSE)</f>
        <v>Galeocerdo cuvier</v>
      </c>
      <c r="V930" s="379" t="str">
        <f ca="1">VLOOKUP($B930,'1.MetaData'!$B:$H,4,FALSE)</f>
        <v>Tiger shark</v>
      </c>
      <c r="W930" s="379" t="str">
        <f ca="1">VLOOKUP($B930,'1.MetaData'!$B:$H,5,FALSE)</f>
        <v>Matias Braccini</v>
      </c>
      <c r="X930" s="378" t="str">
        <f ca="1">VLOOKUP($B930,'1.MetaData'!$B:$H,6,FALSE)</f>
        <v>Jess Pearce, DPIRD</v>
      </c>
      <c r="Y930" s="378"/>
    </row>
    <row r="931" spans="1:25" hidden="1" x14ac:dyDescent="0.25">
      <c r="A931" s="17">
        <v>930</v>
      </c>
      <c r="B931" s="365" t="str">
        <f t="shared" ca="1" si="19"/>
        <v>OG930</v>
      </c>
      <c r="C931" s="366" t="s">
        <v>102</v>
      </c>
      <c r="D931" s="367">
        <f ca="1">COUNTIF('2.Tissue'!C:C,B931)</f>
        <v>1</v>
      </c>
      <c r="E931" s="368">
        <f ca="1">COUNTIFS('3.DNAExtractions'!$E:$E,$B931,'3.DNAExtractions'!$D:$D,E$1)</f>
        <v>1</v>
      </c>
      <c r="F931" s="369" t="str" cm="1">
        <f t="array" aca="1" ref="F931" ca="1">IF(
    COUNTIFS('3.DNAExtractions'!E:E, B931, '3.DNAExtractions'!Y:Y, "Y") &gt; 0,
    _xlfn.TEXTJOIN(", ", TRUE, IF(('3.DNAExtractions'!E:E = B931) * ('3.DNAExtractions'!Y:Y = "Y"), '3.DNAExtractions'!D:D, "")),
    IF(
        COUNTIFS('3.DNAExtractions'!E:E, B931, '3.DNAExtractions'!X:X, "Y") &gt; 0,
        _xlfn.TEXTJOIN(", ", TRUE, IF(('3.DNAExtractions'!E:E = B931) * ('3.DNAExtractions'!X:X = "Y"), '3.DNAExtractions'!D:D, "")),
        "Awaiting Status"
    )
)</f>
        <v>Extracted</v>
      </c>
      <c r="G931" s="370"/>
      <c r="H931" s="371" t="str" cm="1">
        <f t="array" aca="1" ref="H931" ca="1">IF(
    G931="N",
    "",
    IF(
        COUNTIFS('4.Illumina'!E:E, B931, '4.Illumina'!R:R, "Y") &gt; 0,
        _xlfn.TEXTJOIN(", ", TRUE, IF(('4.Illumina'!E:E = B931) * ('4.Illumina'!R:R = "Y"), '4.Illumina'!D:D, "")),
        IF(
            COUNTIFS('4.Illumina'!E:E, B931, '4.Illumina'!Q:Q, "Y") &gt; 0,
            _xlfn.TEXTJOIN(", ", TRUE, IF(('4.Illumina'!E:E = B931) * ('4.Illumina'!Q:Q = "Y"), '4.Illumina'!D:D, "")),
            "Awaiting Status"
        )
    )
)</f>
        <v>Sequenced</v>
      </c>
      <c r="I931" s="372"/>
      <c r="J931" s="373" t="str" cm="1">
        <f t="array" aca="1" ref="J931" ca="1">IF(
    I931="N",
    "",
    IF(
        COUNTIFS('4.PacBio'!E:E, B931, '4.PacBio'!W:W, "Y") &gt; 0,
        _xlfn.TEXTJOIN(", ", TRUE, IF(('4.PacBio'!E:E = B931) * ('4.PacBio'!W:W = "Y"), '4.PacBio'!D:D, "")),
        IF(
            COUNTIFS('4.PacBio'!E:E, B931, '4.PacBio'!V:V, "Y") &gt; 0,
            _xlfn.TEXTJOIN(", ", TRUE, IF(('4.PacBio'!E:E = B931) * ('4.PacBio'!V:V = "Y"), '4.PacBio'!D:D, "")),
            "Awaiting Status"
        )
    )
)</f>
        <v>Awaiting Status</v>
      </c>
      <c r="K931" s="374"/>
      <c r="L931" s="371" t="str" cm="1">
        <f t="array" aca="1" ref="L931" ca="1">IF(
    K931="N",
    "",
    IF(
        COUNTIFS('4.HiCLibrary'!E:E, B931, '4.HiCLibrary'!V:V, "Y") &gt; 0,
        _xlfn.TEXTJOIN(", ", TRUE, IF(('4.HiCLibrary'!E:E = B931) * ('4.HiCLibrary'!V:V = "Y"), '4.HiCLibrary'!D:D, "")),
        IF(
            COUNTIFS('4.HiCLibrary'!E:E, B931, '4.HiCLibrary'!U:U, "Y") &gt; 0,
            _xlfn.TEXTJOIN(", ", TRUE, IF(('4.HiCLibrary'!E:E = B931) * ('4.HiCLibrary'!U:U = "Y"), '4.HiCLibrary'!D:D, "")),
            "Awaiting Status"
        )
    )
)</f>
        <v>Awaiting Status</v>
      </c>
      <c r="M931" s="375"/>
      <c r="N931" s="373" t="str" cm="1">
        <f t="array" aca="1" ref="N931" ca="1">IF(
    M931="N",
    "",
    IF(
        COUNTIFS('4.ONT'!E:E, B931, '4.ONT'!Q:Q, "Y") &gt; 0,
        _xlfn.TEXTJOIN(", ", TRUE, IF(('4.ONT'!E:E = B931) * ('4.ONT'!Q:Q = "Y"), '4.ONT'!D:D, "")),
        IF(
            COUNTIFS('4.ONT'!E:E, B931, '4.ONT'!P:P, "Y") &gt; 0,
            _xlfn.TEXTJOIN(", ", TRUE, IF(('4.ONT'!E:E = B931) * ('4.ONT'!P:P = "Y"), '4.ONT'!D:D, "")),
            "Awaiting Status"
        )
    )
)</f>
        <v>Awaiting Status</v>
      </c>
      <c r="O931" s="60"/>
      <c r="P931" s="376" t="str" cm="1">
        <f t="array" aca="1" ref="P931" ca="1">IF(
    O931="N",
    "",
    IF(
        COUNTIFS('3.RNAExtractions'!E:E, B931, '3.RNAExtractions'!Z:Z, "Y") &gt; 0,
        _xlfn.TEXTJOIN(", ", TRUE, IF(('3.RNAExtractions'!E:E = B931) * ('3.RNAExtractions'!Z:Z = "Y"), '3.RNAExtractions'!D:D, "")),
        IF(
            COUNTIFS('3.RNAExtractions'!E:E, B931, '3.RNAExtractions'!Y:Y, "Y") &gt; 0,
            _xlfn.TEXTJOIN(", ", TRUE, IF(('3.RNAExtractions'!E:E = B931) * ('3.RNAExtractions'!Y:Y = "Y"), '3.RNAExtractions'!D:D, "")),
            "Awaiting Status"
        )
    )
)</f>
        <v>Awaiting Status</v>
      </c>
      <c r="Q931" s="60"/>
      <c r="R931" s="376" t="str" cm="1">
        <f t="array" aca="1" ref="R931" ca="1">IF(
    Q931="N",
    "",
    IF(
        COUNTIFS('4.RNAIllumina'!E:E, B931, '4.RNAIllumina'!Y:Y, "Y") &gt; 0,
        _xlfn.TEXTJOIN(", ", TRUE, IF(('4.RNAIllumina'!E:E = B931) * ('4.RNAIllumina'!Y:Y = "Y"), '4.RNAIllumina'!D:D, "")),
        IF(
            COUNTIFS('4.RNAIllumina'!E:E, B931, '4.RNAIllumina'!X:X, "Y") &gt; 0,
            _xlfn.TEXTJOIN(", ", TRUE, IF(('4.RNAIllumina'!E:E = B931) * ('4.RNAIllumina'!X:X = "Y"), '4.RNAIllumina'!D:D, "")),
            "Awaiting Status"
        )
    )
)</f>
        <v>Awaiting Status</v>
      </c>
      <c r="S931" s="377"/>
      <c r="T931" s="378" t="str">
        <f ca="1">VLOOKUP($B931,'1.MetaData'!$B:$H,2,FALSE)</f>
        <v>q91</v>
      </c>
      <c r="U931" s="379" t="str">
        <f ca="1">VLOOKUP($B931,'1.MetaData'!$B:$H,3,FALSE)</f>
        <v>Galeocerdo cuvier</v>
      </c>
      <c r="V931" s="379" t="str">
        <f ca="1">VLOOKUP($B931,'1.MetaData'!$B:$H,4,FALSE)</f>
        <v>Tiger shark</v>
      </c>
      <c r="W931" s="379" t="str">
        <f ca="1">VLOOKUP($B931,'1.MetaData'!$B:$H,5,FALSE)</f>
        <v>Matias Braccini</v>
      </c>
      <c r="X931" s="378" t="str">
        <f ca="1">VLOOKUP($B931,'1.MetaData'!$B:$H,6,FALSE)</f>
        <v>Jess Pearce, DPIRD</v>
      </c>
      <c r="Y931" s="378"/>
    </row>
    <row r="932" spans="1:25" hidden="1" x14ac:dyDescent="0.25">
      <c r="A932" s="17">
        <v>931</v>
      </c>
      <c r="B932" s="365" t="str">
        <f t="shared" ca="1" si="19"/>
        <v>OG931</v>
      </c>
      <c r="C932" s="366" t="s">
        <v>102</v>
      </c>
      <c r="D932" s="367">
        <f ca="1">COUNTIF('2.Tissue'!C:C,B932)</f>
        <v>1</v>
      </c>
      <c r="E932" s="368">
        <f ca="1">COUNTIFS('3.DNAExtractions'!$E:$E,$B932,'3.DNAExtractions'!$D:$D,E$1)</f>
        <v>1</v>
      </c>
      <c r="F932" s="369" t="str" cm="1">
        <f t="array" aca="1" ref="F932" ca="1">IF(
    COUNTIFS('3.DNAExtractions'!E:E, B932, '3.DNAExtractions'!Y:Y, "Y") &gt; 0,
    _xlfn.TEXTJOIN(", ", TRUE, IF(('3.DNAExtractions'!E:E = B932) * ('3.DNAExtractions'!Y:Y = "Y"), '3.DNAExtractions'!D:D, "")),
    IF(
        COUNTIFS('3.DNAExtractions'!E:E, B932, '3.DNAExtractions'!X:X, "Y") &gt; 0,
        _xlfn.TEXTJOIN(", ", TRUE, IF(('3.DNAExtractions'!E:E = B932) * ('3.DNAExtractions'!X:X = "Y"), '3.DNAExtractions'!D:D, "")),
        "Awaiting Status"
    )
)</f>
        <v>Extracted</v>
      </c>
      <c r="G932" s="370"/>
      <c r="H932" s="371" t="str" cm="1">
        <f t="array" aca="1" ref="H932" ca="1">IF(
    G932="N",
    "",
    IF(
        COUNTIFS('4.Illumina'!E:E, B932, '4.Illumina'!R:R, "Y") &gt; 0,
        _xlfn.TEXTJOIN(", ", TRUE, IF(('4.Illumina'!E:E = B932) * ('4.Illumina'!R:R = "Y"), '4.Illumina'!D:D, "")),
        IF(
            COUNTIFS('4.Illumina'!E:E, B932, '4.Illumina'!Q:Q, "Y") &gt; 0,
            _xlfn.TEXTJOIN(", ", TRUE, IF(('4.Illumina'!E:E = B932) * ('4.Illumina'!Q:Q = "Y"), '4.Illumina'!D:D, "")),
            "Awaiting Status"
        )
    )
)</f>
        <v>Sequenced</v>
      </c>
      <c r="I932" s="372"/>
      <c r="J932" s="373" t="str" cm="1">
        <f t="array" aca="1" ref="J932" ca="1">IF(
    I932="N",
    "",
    IF(
        COUNTIFS('4.PacBio'!E:E, B932, '4.PacBio'!W:W, "Y") &gt; 0,
        _xlfn.TEXTJOIN(", ", TRUE, IF(('4.PacBio'!E:E = B932) * ('4.PacBio'!W:W = "Y"), '4.PacBio'!D:D, "")),
        IF(
            COUNTIFS('4.PacBio'!E:E, B932, '4.PacBio'!V:V, "Y") &gt; 0,
            _xlfn.TEXTJOIN(", ", TRUE, IF(('4.PacBio'!E:E = B932) * ('4.PacBio'!V:V = "Y"), '4.PacBio'!D:D, "")),
            "Awaiting Status"
        )
    )
)</f>
        <v>Awaiting Status</v>
      </c>
      <c r="K932" s="374"/>
      <c r="L932" s="371" t="str" cm="1">
        <f t="array" aca="1" ref="L932" ca="1">IF(
    K932="N",
    "",
    IF(
        COUNTIFS('4.HiCLibrary'!E:E, B932, '4.HiCLibrary'!V:V, "Y") &gt; 0,
        _xlfn.TEXTJOIN(", ", TRUE, IF(('4.HiCLibrary'!E:E = B932) * ('4.HiCLibrary'!V:V = "Y"), '4.HiCLibrary'!D:D, "")),
        IF(
            COUNTIFS('4.HiCLibrary'!E:E, B932, '4.HiCLibrary'!U:U, "Y") &gt; 0,
            _xlfn.TEXTJOIN(", ", TRUE, IF(('4.HiCLibrary'!E:E = B932) * ('4.HiCLibrary'!U:U = "Y"), '4.HiCLibrary'!D:D, "")),
            "Awaiting Status"
        )
    )
)</f>
        <v>Awaiting Status</v>
      </c>
      <c r="M932" s="375"/>
      <c r="N932" s="373" t="str" cm="1">
        <f t="array" aca="1" ref="N932" ca="1">IF(
    M932="N",
    "",
    IF(
        COUNTIFS('4.ONT'!E:E, B932, '4.ONT'!Q:Q, "Y") &gt; 0,
        _xlfn.TEXTJOIN(", ", TRUE, IF(('4.ONT'!E:E = B932) * ('4.ONT'!Q:Q = "Y"), '4.ONT'!D:D, "")),
        IF(
            COUNTIFS('4.ONT'!E:E, B932, '4.ONT'!P:P, "Y") &gt; 0,
            _xlfn.TEXTJOIN(", ", TRUE, IF(('4.ONT'!E:E = B932) * ('4.ONT'!P:P = "Y"), '4.ONT'!D:D, "")),
            "Awaiting Status"
        )
    )
)</f>
        <v>Awaiting Status</v>
      </c>
      <c r="O932" s="60"/>
      <c r="P932" s="376" t="str" cm="1">
        <f t="array" aca="1" ref="P932" ca="1">IF(
    O932="N",
    "",
    IF(
        COUNTIFS('3.RNAExtractions'!E:E, B932, '3.RNAExtractions'!Z:Z, "Y") &gt; 0,
        _xlfn.TEXTJOIN(", ", TRUE, IF(('3.RNAExtractions'!E:E = B932) * ('3.RNAExtractions'!Z:Z = "Y"), '3.RNAExtractions'!D:D, "")),
        IF(
            COUNTIFS('3.RNAExtractions'!E:E, B932, '3.RNAExtractions'!Y:Y, "Y") &gt; 0,
            _xlfn.TEXTJOIN(", ", TRUE, IF(('3.RNAExtractions'!E:E = B932) * ('3.RNAExtractions'!Y:Y = "Y"), '3.RNAExtractions'!D:D, "")),
            "Awaiting Status"
        )
    )
)</f>
        <v>Awaiting Status</v>
      </c>
      <c r="Q932" s="60"/>
      <c r="R932" s="376" t="str" cm="1">
        <f t="array" aca="1" ref="R932" ca="1">IF(
    Q932="N",
    "",
    IF(
        COUNTIFS('4.RNAIllumina'!E:E, B932, '4.RNAIllumina'!Y:Y, "Y") &gt; 0,
        _xlfn.TEXTJOIN(", ", TRUE, IF(('4.RNAIllumina'!E:E = B932) * ('4.RNAIllumina'!Y:Y = "Y"), '4.RNAIllumina'!D:D, "")),
        IF(
            COUNTIFS('4.RNAIllumina'!E:E, B932, '4.RNAIllumina'!X:X, "Y") &gt; 0,
            _xlfn.TEXTJOIN(", ", TRUE, IF(('4.RNAIllumina'!E:E = B932) * ('4.RNAIllumina'!X:X = "Y"), '4.RNAIllumina'!D:D, "")),
            "Awaiting Status"
        )
    )
)</f>
        <v>Awaiting Status</v>
      </c>
      <c r="S932" s="377"/>
      <c r="T932" s="378" t="str">
        <f ca="1">VLOOKUP($B932,'1.MetaData'!$B:$H,2,FALSE)</f>
        <v>q92</v>
      </c>
      <c r="U932" s="379" t="str">
        <f ca="1">VLOOKUP($B932,'1.MetaData'!$B:$H,3,FALSE)</f>
        <v>Galeocerdo cuvier</v>
      </c>
      <c r="V932" s="379" t="str">
        <f ca="1">VLOOKUP($B932,'1.MetaData'!$B:$H,4,FALSE)</f>
        <v>Tiger shark</v>
      </c>
      <c r="W932" s="379" t="str">
        <f ca="1">VLOOKUP($B932,'1.MetaData'!$B:$H,5,FALSE)</f>
        <v>Matias Braccini</v>
      </c>
      <c r="X932" s="378" t="str">
        <f ca="1">VLOOKUP($B932,'1.MetaData'!$B:$H,6,FALSE)</f>
        <v>Jess Pearce, DPIRD</v>
      </c>
      <c r="Y932" s="378"/>
    </row>
    <row r="933" spans="1:25" hidden="1" x14ac:dyDescent="0.25">
      <c r="A933" s="17">
        <v>932</v>
      </c>
      <c r="B933" s="365" t="str">
        <f t="shared" ca="1" si="19"/>
        <v>OG932</v>
      </c>
      <c r="C933" s="366" t="s">
        <v>102</v>
      </c>
      <c r="D933" s="367">
        <f ca="1">COUNTIF('2.Tissue'!C:C,B933)</f>
        <v>1</v>
      </c>
      <c r="E933" s="368">
        <f ca="1">COUNTIFS('3.DNAExtractions'!$E:$E,$B933,'3.DNAExtractions'!$D:$D,E$1)</f>
        <v>1</v>
      </c>
      <c r="F933" s="369" t="str" cm="1">
        <f t="array" aca="1" ref="F933" ca="1">IF(
    COUNTIFS('3.DNAExtractions'!E:E, B933, '3.DNAExtractions'!Y:Y, "Y") &gt; 0,
    _xlfn.TEXTJOIN(", ", TRUE, IF(('3.DNAExtractions'!E:E = B933) * ('3.DNAExtractions'!Y:Y = "Y"), '3.DNAExtractions'!D:D, "")),
    IF(
        COUNTIFS('3.DNAExtractions'!E:E, B933, '3.DNAExtractions'!X:X, "Y") &gt; 0,
        _xlfn.TEXTJOIN(", ", TRUE, IF(('3.DNAExtractions'!E:E = B933) * ('3.DNAExtractions'!X:X = "Y"), '3.DNAExtractions'!D:D, "")),
        "Awaiting Status"
    )
)</f>
        <v>Extracted</v>
      </c>
      <c r="G933" s="370"/>
      <c r="H933" s="371" t="str" cm="1">
        <f t="array" aca="1" ref="H933" ca="1">IF(
    G933="N",
    "",
    IF(
        COUNTIFS('4.Illumina'!E:E, B933, '4.Illumina'!R:R, "Y") &gt; 0,
        _xlfn.TEXTJOIN(", ", TRUE, IF(('4.Illumina'!E:E = B933) * ('4.Illumina'!R:R = "Y"), '4.Illumina'!D:D, "")),
        IF(
            COUNTIFS('4.Illumina'!E:E, B933, '4.Illumina'!Q:Q, "Y") &gt; 0,
            _xlfn.TEXTJOIN(", ", TRUE, IF(('4.Illumina'!E:E = B933) * ('4.Illumina'!Q:Q = "Y"), '4.Illumina'!D:D, "")),
            "Awaiting Status"
        )
    )
)</f>
        <v>Sequenced</v>
      </c>
      <c r="I933" s="372"/>
      <c r="J933" s="373" t="str" cm="1">
        <f t="array" aca="1" ref="J933" ca="1">IF(
    I933="N",
    "",
    IF(
        COUNTIFS('4.PacBio'!E:E, B933, '4.PacBio'!W:W, "Y") &gt; 0,
        _xlfn.TEXTJOIN(", ", TRUE, IF(('4.PacBio'!E:E = B933) * ('4.PacBio'!W:W = "Y"), '4.PacBio'!D:D, "")),
        IF(
            COUNTIFS('4.PacBio'!E:E, B933, '4.PacBio'!V:V, "Y") &gt; 0,
            _xlfn.TEXTJOIN(", ", TRUE, IF(('4.PacBio'!E:E = B933) * ('4.PacBio'!V:V = "Y"), '4.PacBio'!D:D, "")),
            "Awaiting Status"
        )
    )
)</f>
        <v>Awaiting Status</v>
      </c>
      <c r="K933" s="374"/>
      <c r="L933" s="371" t="str" cm="1">
        <f t="array" aca="1" ref="L933" ca="1">IF(
    K933="N",
    "",
    IF(
        COUNTIFS('4.HiCLibrary'!E:E, B933, '4.HiCLibrary'!V:V, "Y") &gt; 0,
        _xlfn.TEXTJOIN(", ", TRUE, IF(('4.HiCLibrary'!E:E = B933) * ('4.HiCLibrary'!V:V = "Y"), '4.HiCLibrary'!D:D, "")),
        IF(
            COUNTIFS('4.HiCLibrary'!E:E, B933, '4.HiCLibrary'!U:U, "Y") &gt; 0,
            _xlfn.TEXTJOIN(", ", TRUE, IF(('4.HiCLibrary'!E:E = B933) * ('4.HiCLibrary'!U:U = "Y"), '4.HiCLibrary'!D:D, "")),
            "Awaiting Status"
        )
    )
)</f>
        <v>Awaiting Status</v>
      </c>
      <c r="M933" s="375"/>
      <c r="N933" s="373" t="str" cm="1">
        <f t="array" aca="1" ref="N933" ca="1">IF(
    M933="N",
    "",
    IF(
        COUNTIFS('4.ONT'!E:E, B933, '4.ONT'!Q:Q, "Y") &gt; 0,
        _xlfn.TEXTJOIN(", ", TRUE, IF(('4.ONT'!E:E = B933) * ('4.ONT'!Q:Q = "Y"), '4.ONT'!D:D, "")),
        IF(
            COUNTIFS('4.ONT'!E:E, B933, '4.ONT'!P:P, "Y") &gt; 0,
            _xlfn.TEXTJOIN(", ", TRUE, IF(('4.ONT'!E:E = B933) * ('4.ONT'!P:P = "Y"), '4.ONT'!D:D, "")),
            "Awaiting Status"
        )
    )
)</f>
        <v>Awaiting Status</v>
      </c>
      <c r="O933" s="60"/>
      <c r="P933" s="376" t="str" cm="1">
        <f t="array" aca="1" ref="P933" ca="1">IF(
    O933="N",
    "",
    IF(
        COUNTIFS('3.RNAExtractions'!E:E, B933, '3.RNAExtractions'!Z:Z, "Y") &gt; 0,
        _xlfn.TEXTJOIN(", ", TRUE, IF(('3.RNAExtractions'!E:E = B933) * ('3.RNAExtractions'!Z:Z = "Y"), '3.RNAExtractions'!D:D, "")),
        IF(
            COUNTIFS('3.RNAExtractions'!E:E, B933, '3.RNAExtractions'!Y:Y, "Y") &gt; 0,
            _xlfn.TEXTJOIN(", ", TRUE, IF(('3.RNAExtractions'!E:E = B933) * ('3.RNAExtractions'!Y:Y = "Y"), '3.RNAExtractions'!D:D, "")),
            "Awaiting Status"
        )
    )
)</f>
        <v>Awaiting Status</v>
      </c>
      <c r="Q933" s="60"/>
      <c r="R933" s="376" t="str" cm="1">
        <f t="array" aca="1" ref="R933" ca="1">IF(
    Q933="N",
    "",
    IF(
        COUNTIFS('4.RNAIllumina'!E:E, B933, '4.RNAIllumina'!Y:Y, "Y") &gt; 0,
        _xlfn.TEXTJOIN(", ", TRUE, IF(('4.RNAIllumina'!E:E = B933) * ('4.RNAIllumina'!Y:Y = "Y"), '4.RNAIllumina'!D:D, "")),
        IF(
            COUNTIFS('4.RNAIllumina'!E:E, B933, '4.RNAIllumina'!X:X, "Y") &gt; 0,
            _xlfn.TEXTJOIN(", ", TRUE, IF(('4.RNAIllumina'!E:E = B933) * ('4.RNAIllumina'!X:X = "Y"), '4.RNAIllumina'!D:D, "")),
            "Awaiting Status"
        )
    )
)</f>
        <v>Awaiting Status</v>
      </c>
      <c r="S933" s="377"/>
      <c r="T933" s="378" t="str">
        <f ca="1">VLOOKUP($B933,'1.MetaData'!$B:$H,2,FALSE)</f>
        <v>q96</v>
      </c>
      <c r="U933" s="379" t="str">
        <f ca="1">VLOOKUP($B933,'1.MetaData'!$B:$H,3,FALSE)</f>
        <v>Galeocerdo cuvier</v>
      </c>
      <c r="V933" s="379" t="str">
        <f ca="1">VLOOKUP($B933,'1.MetaData'!$B:$H,4,FALSE)</f>
        <v>Tiger shark</v>
      </c>
      <c r="W933" s="379" t="str">
        <f ca="1">VLOOKUP($B933,'1.MetaData'!$B:$H,5,FALSE)</f>
        <v>Matias Braccini</v>
      </c>
      <c r="X933" s="378" t="str">
        <f ca="1">VLOOKUP($B933,'1.MetaData'!$B:$H,6,FALSE)</f>
        <v>Jess Pearce, DPIRD</v>
      </c>
      <c r="Y933" s="378"/>
    </row>
    <row r="934" spans="1:25" hidden="1" x14ac:dyDescent="0.25">
      <c r="A934" s="17">
        <v>933</v>
      </c>
      <c r="B934" s="365" t="str">
        <f t="shared" ca="1" si="19"/>
        <v>OG933</v>
      </c>
      <c r="C934" s="366" t="s">
        <v>102</v>
      </c>
      <c r="D934" s="367">
        <f ca="1">COUNTIF('2.Tissue'!C:C,B934)</f>
        <v>1</v>
      </c>
      <c r="E934" s="368">
        <f ca="1">COUNTIFS('3.DNAExtractions'!$E:$E,$B934,'3.DNAExtractions'!$D:$D,E$1)</f>
        <v>1</v>
      </c>
      <c r="F934" s="369" t="str" cm="1">
        <f t="array" aca="1" ref="F934" ca="1">IF(
    COUNTIFS('3.DNAExtractions'!E:E, B934, '3.DNAExtractions'!Y:Y, "Y") &gt; 0,
    _xlfn.TEXTJOIN(", ", TRUE, IF(('3.DNAExtractions'!E:E = B934) * ('3.DNAExtractions'!Y:Y = "Y"), '3.DNAExtractions'!D:D, "")),
    IF(
        COUNTIFS('3.DNAExtractions'!E:E, B934, '3.DNAExtractions'!X:X, "Y") &gt; 0,
        _xlfn.TEXTJOIN(", ", TRUE, IF(('3.DNAExtractions'!E:E = B934) * ('3.DNAExtractions'!X:X = "Y"), '3.DNAExtractions'!D:D, "")),
        "Awaiting Status"
    )
)</f>
        <v>Extracted</v>
      </c>
      <c r="G934" s="370"/>
      <c r="H934" s="371" t="str" cm="1">
        <f t="array" aca="1" ref="H934" ca="1">IF(
    G934="N",
    "",
    IF(
        COUNTIFS('4.Illumina'!E:E, B934, '4.Illumina'!R:R, "Y") &gt; 0,
        _xlfn.TEXTJOIN(", ", TRUE, IF(('4.Illumina'!E:E = B934) * ('4.Illumina'!R:R = "Y"), '4.Illumina'!D:D, "")),
        IF(
            COUNTIFS('4.Illumina'!E:E, B934, '4.Illumina'!Q:Q, "Y") &gt; 0,
            _xlfn.TEXTJOIN(", ", TRUE, IF(('4.Illumina'!E:E = B934) * ('4.Illumina'!Q:Q = "Y"), '4.Illumina'!D:D, "")),
            "Awaiting Status"
        )
    )
)</f>
        <v>Sequenced</v>
      </c>
      <c r="I934" s="372"/>
      <c r="J934" s="373" t="str" cm="1">
        <f t="array" aca="1" ref="J934" ca="1">IF(
    I934="N",
    "",
    IF(
        COUNTIFS('4.PacBio'!E:E, B934, '4.PacBio'!W:W, "Y") &gt; 0,
        _xlfn.TEXTJOIN(", ", TRUE, IF(('4.PacBio'!E:E = B934) * ('4.PacBio'!W:W = "Y"), '4.PacBio'!D:D, "")),
        IF(
            COUNTIFS('4.PacBio'!E:E, B934, '4.PacBio'!V:V, "Y") &gt; 0,
            _xlfn.TEXTJOIN(", ", TRUE, IF(('4.PacBio'!E:E = B934) * ('4.PacBio'!V:V = "Y"), '4.PacBio'!D:D, "")),
            "Awaiting Status"
        )
    )
)</f>
        <v>Awaiting Status</v>
      </c>
      <c r="K934" s="374"/>
      <c r="L934" s="371" t="str" cm="1">
        <f t="array" aca="1" ref="L934" ca="1">IF(
    K934="N",
    "",
    IF(
        COUNTIFS('4.HiCLibrary'!E:E, B934, '4.HiCLibrary'!V:V, "Y") &gt; 0,
        _xlfn.TEXTJOIN(", ", TRUE, IF(('4.HiCLibrary'!E:E = B934) * ('4.HiCLibrary'!V:V = "Y"), '4.HiCLibrary'!D:D, "")),
        IF(
            COUNTIFS('4.HiCLibrary'!E:E, B934, '4.HiCLibrary'!U:U, "Y") &gt; 0,
            _xlfn.TEXTJOIN(", ", TRUE, IF(('4.HiCLibrary'!E:E = B934) * ('4.HiCLibrary'!U:U = "Y"), '4.HiCLibrary'!D:D, "")),
            "Awaiting Status"
        )
    )
)</f>
        <v>Awaiting Status</v>
      </c>
      <c r="M934" s="375"/>
      <c r="N934" s="373" t="str" cm="1">
        <f t="array" aca="1" ref="N934" ca="1">IF(
    M934="N",
    "",
    IF(
        COUNTIFS('4.ONT'!E:E, B934, '4.ONT'!Q:Q, "Y") &gt; 0,
        _xlfn.TEXTJOIN(", ", TRUE, IF(('4.ONT'!E:E = B934) * ('4.ONT'!Q:Q = "Y"), '4.ONT'!D:D, "")),
        IF(
            COUNTIFS('4.ONT'!E:E, B934, '4.ONT'!P:P, "Y") &gt; 0,
            _xlfn.TEXTJOIN(", ", TRUE, IF(('4.ONT'!E:E = B934) * ('4.ONT'!P:P = "Y"), '4.ONT'!D:D, "")),
            "Awaiting Status"
        )
    )
)</f>
        <v>Awaiting Status</v>
      </c>
      <c r="O934" s="60"/>
      <c r="P934" s="376" t="str" cm="1">
        <f t="array" aca="1" ref="P934" ca="1">IF(
    O934="N",
    "",
    IF(
        COUNTIFS('3.RNAExtractions'!E:E, B934, '3.RNAExtractions'!Z:Z, "Y") &gt; 0,
        _xlfn.TEXTJOIN(", ", TRUE, IF(('3.RNAExtractions'!E:E = B934) * ('3.RNAExtractions'!Z:Z = "Y"), '3.RNAExtractions'!D:D, "")),
        IF(
            COUNTIFS('3.RNAExtractions'!E:E, B934, '3.RNAExtractions'!Y:Y, "Y") &gt; 0,
            _xlfn.TEXTJOIN(", ", TRUE, IF(('3.RNAExtractions'!E:E = B934) * ('3.RNAExtractions'!Y:Y = "Y"), '3.RNAExtractions'!D:D, "")),
            "Awaiting Status"
        )
    )
)</f>
        <v>Awaiting Status</v>
      </c>
      <c r="Q934" s="60"/>
      <c r="R934" s="376" t="str" cm="1">
        <f t="array" aca="1" ref="R934" ca="1">IF(
    Q934="N",
    "",
    IF(
        COUNTIFS('4.RNAIllumina'!E:E, B934, '4.RNAIllumina'!Y:Y, "Y") &gt; 0,
        _xlfn.TEXTJOIN(", ", TRUE, IF(('4.RNAIllumina'!E:E = B934) * ('4.RNAIllumina'!Y:Y = "Y"), '4.RNAIllumina'!D:D, "")),
        IF(
            COUNTIFS('4.RNAIllumina'!E:E, B934, '4.RNAIllumina'!X:X, "Y") &gt; 0,
            _xlfn.TEXTJOIN(", ", TRUE, IF(('4.RNAIllumina'!E:E = B934) * ('4.RNAIllumina'!X:X = "Y"), '4.RNAIllumina'!D:D, "")),
            "Awaiting Status"
        )
    )
)</f>
        <v>Awaiting Status</v>
      </c>
      <c r="S934" s="377"/>
      <c r="T934" s="378" t="str">
        <f ca="1">VLOOKUP($B934,'1.MetaData'!$B:$H,2,FALSE)</f>
        <v>q97</v>
      </c>
      <c r="U934" s="379" t="str">
        <f ca="1">VLOOKUP($B934,'1.MetaData'!$B:$H,3,FALSE)</f>
        <v>Galeocerdo cuvier</v>
      </c>
      <c r="V934" s="379" t="str">
        <f ca="1">VLOOKUP($B934,'1.MetaData'!$B:$H,4,FALSE)</f>
        <v>Tiger shark</v>
      </c>
      <c r="W934" s="379" t="str">
        <f ca="1">VLOOKUP($B934,'1.MetaData'!$B:$H,5,FALSE)</f>
        <v>Matias Braccini</v>
      </c>
      <c r="X934" s="378" t="str">
        <f ca="1">VLOOKUP($B934,'1.MetaData'!$B:$H,6,FALSE)</f>
        <v>Jess Pearce, DPIRD</v>
      </c>
      <c r="Y934" s="378"/>
    </row>
    <row r="935" spans="1:25" hidden="1" x14ac:dyDescent="0.25">
      <c r="A935" s="17">
        <v>934</v>
      </c>
      <c r="B935" s="365" t="str">
        <f t="shared" ca="1" si="19"/>
        <v>OG934</v>
      </c>
      <c r="C935" s="366" t="s">
        <v>102</v>
      </c>
      <c r="D935" s="367">
        <f ca="1">COUNTIF('2.Tissue'!C:C,B935)</f>
        <v>1</v>
      </c>
      <c r="E935" s="368">
        <f ca="1">COUNTIFS('3.DNAExtractions'!$E:$E,$B935,'3.DNAExtractions'!$D:$D,E$1)</f>
        <v>1</v>
      </c>
      <c r="F935" s="369" t="str" cm="1">
        <f t="array" aca="1" ref="F935" ca="1">IF(
    COUNTIFS('3.DNAExtractions'!E:E, B935, '3.DNAExtractions'!Y:Y, "Y") &gt; 0,
    _xlfn.TEXTJOIN(", ", TRUE, IF(('3.DNAExtractions'!E:E = B935) * ('3.DNAExtractions'!Y:Y = "Y"), '3.DNAExtractions'!D:D, "")),
    IF(
        COUNTIFS('3.DNAExtractions'!E:E, B935, '3.DNAExtractions'!X:X, "Y") &gt; 0,
        _xlfn.TEXTJOIN(", ", TRUE, IF(('3.DNAExtractions'!E:E = B935) * ('3.DNAExtractions'!X:X = "Y"), '3.DNAExtractions'!D:D, "")),
        "Awaiting Status"
    )
)</f>
        <v>Extracted</v>
      </c>
      <c r="G935" s="370"/>
      <c r="H935" s="371" t="str" cm="1">
        <f t="array" aca="1" ref="H935" ca="1">IF(
    G935="N",
    "",
    IF(
        COUNTIFS('4.Illumina'!E:E, B935, '4.Illumina'!R:R, "Y") &gt; 0,
        _xlfn.TEXTJOIN(", ", TRUE, IF(('4.Illumina'!E:E = B935) * ('4.Illumina'!R:R = "Y"), '4.Illumina'!D:D, "")),
        IF(
            COUNTIFS('4.Illumina'!E:E, B935, '4.Illumina'!Q:Q, "Y") &gt; 0,
            _xlfn.TEXTJOIN(", ", TRUE, IF(('4.Illumina'!E:E = B935) * ('4.Illumina'!Q:Q = "Y"), '4.Illumina'!D:D, "")),
            "Awaiting Status"
        )
    )
)</f>
        <v>Sequenced</v>
      </c>
      <c r="I935" s="372"/>
      <c r="J935" s="373" t="str" cm="1">
        <f t="array" aca="1" ref="J935" ca="1">IF(
    I935="N",
    "",
    IF(
        COUNTIFS('4.PacBio'!E:E, B935, '4.PacBio'!W:W, "Y") &gt; 0,
        _xlfn.TEXTJOIN(", ", TRUE, IF(('4.PacBio'!E:E = B935) * ('4.PacBio'!W:W = "Y"), '4.PacBio'!D:D, "")),
        IF(
            COUNTIFS('4.PacBio'!E:E, B935, '4.PacBio'!V:V, "Y") &gt; 0,
            _xlfn.TEXTJOIN(", ", TRUE, IF(('4.PacBio'!E:E = B935) * ('4.PacBio'!V:V = "Y"), '4.PacBio'!D:D, "")),
            "Awaiting Status"
        )
    )
)</f>
        <v>Awaiting Status</v>
      </c>
      <c r="K935" s="374"/>
      <c r="L935" s="371" t="str" cm="1">
        <f t="array" aca="1" ref="L935" ca="1">IF(
    K935="N",
    "",
    IF(
        COUNTIFS('4.HiCLibrary'!E:E, B935, '4.HiCLibrary'!V:V, "Y") &gt; 0,
        _xlfn.TEXTJOIN(", ", TRUE, IF(('4.HiCLibrary'!E:E = B935) * ('4.HiCLibrary'!V:V = "Y"), '4.HiCLibrary'!D:D, "")),
        IF(
            COUNTIFS('4.HiCLibrary'!E:E, B935, '4.HiCLibrary'!U:U, "Y") &gt; 0,
            _xlfn.TEXTJOIN(", ", TRUE, IF(('4.HiCLibrary'!E:E = B935) * ('4.HiCLibrary'!U:U = "Y"), '4.HiCLibrary'!D:D, "")),
            "Awaiting Status"
        )
    )
)</f>
        <v>Awaiting Status</v>
      </c>
      <c r="M935" s="375"/>
      <c r="N935" s="373" t="str" cm="1">
        <f t="array" aca="1" ref="N935" ca="1">IF(
    M935="N",
    "",
    IF(
        COUNTIFS('4.ONT'!E:E, B935, '4.ONT'!Q:Q, "Y") &gt; 0,
        _xlfn.TEXTJOIN(", ", TRUE, IF(('4.ONT'!E:E = B935) * ('4.ONT'!Q:Q = "Y"), '4.ONT'!D:D, "")),
        IF(
            COUNTIFS('4.ONT'!E:E, B935, '4.ONT'!P:P, "Y") &gt; 0,
            _xlfn.TEXTJOIN(", ", TRUE, IF(('4.ONT'!E:E = B935) * ('4.ONT'!P:P = "Y"), '4.ONT'!D:D, "")),
            "Awaiting Status"
        )
    )
)</f>
        <v>Awaiting Status</v>
      </c>
      <c r="O935" s="60"/>
      <c r="P935" s="376" t="str" cm="1">
        <f t="array" aca="1" ref="P935" ca="1">IF(
    O935="N",
    "",
    IF(
        COUNTIFS('3.RNAExtractions'!E:E, B935, '3.RNAExtractions'!Z:Z, "Y") &gt; 0,
        _xlfn.TEXTJOIN(", ", TRUE, IF(('3.RNAExtractions'!E:E = B935) * ('3.RNAExtractions'!Z:Z = "Y"), '3.RNAExtractions'!D:D, "")),
        IF(
            COUNTIFS('3.RNAExtractions'!E:E, B935, '3.RNAExtractions'!Y:Y, "Y") &gt; 0,
            _xlfn.TEXTJOIN(", ", TRUE, IF(('3.RNAExtractions'!E:E = B935) * ('3.RNAExtractions'!Y:Y = "Y"), '3.RNAExtractions'!D:D, "")),
            "Awaiting Status"
        )
    )
)</f>
        <v>Awaiting Status</v>
      </c>
      <c r="Q935" s="60"/>
      <c r="R935" s="376" t="str" cm="1">
        <f t="array" aca="1" ref="R935" ca="1">IF(
    Q935="N",
    "",
    IF(
        COUNTIFS('4.RNAIllumina'!E:E, B935, '4.RNAIllumina'!Y:Y, "Y") &gt; 0,
        _xlfn.TEXTJOIN(", ", TRUE, IF(('4.RNAIllumina'!E:E = B935) * ('4.RNAIllumina'!Y:Y = "Y"), '4.RNAIllumina'!D:D, "")),
        IF(
            COUNTIFS('4.RNAIllumina'!E:E, B935, '4.RNAIllumina'!X:X, "Y") &gt; 0,
            _xlfn.TEXTJOIN(", ", TRUE, IF(('4.RNAIllumina'!E:E = B935) * ('4.RNAIllumina'!X:X = "Y"), '4.RNAIllumina'!D:D, "")),
            "Awaiting Status"
        )
    )
)</f>
        <v>Awaiting Status</v>
      </c>
      <c r="S935" s="377"/>
      <c r="T935" s="378" t="str">
        <f ca="1">VLOOKUP($B935,'1.MetaData'!$B:$H,2,FALSE)</f>
        <v>q95</v>
      </c>
      <c r="U935" s="379" t="str">
        <f ca="1">VLOOKUP($B935,'1.MetaData'!$B:$H,3,FALSE)</f>
        <v>Galeocerdo cuvier</v>
      </c>
      <c r="V935" s="379" t="str">
        <f ca="1">VLOOKUP($B935,'1.MetaData'!$B:$H,4,FALSE)</f>
        <v>Tiger shark</v>
      </c>
      <c r="W935" s="379" t="str">
        <f ca="1">VLOOKUP($B935,'1.MetaData'!$B:$H,5,FALSE)</f>
        <v>Matias Braccini</v>
      </c>
      <c r="X935" s="378" t="str">
        <f ca="1">VLOOKUP($B935,'1.MetaData'!$B:$H,6,FALSE)</f>
        <v>Jess Pearce, DPIRD</v>
      </c>
      <c r="Y935" s="378"/>
    </row>
    <row r="936" spans="1:25" hidden="1" x14ac:dyDescent="0.25">
      <c r="A936" s="17">
        <v>935</v>
      </c>
      <c r="B936" s="365" t="str">
        <f t="shared" ca="1" si="19"/>
        <v>OG935</v>
      </c>
      <c r="C936" s="366" t="s">
        <v>102</v>
      </c>
      <c r="D936" s="367">
        <f ca="1">COUNTIF('2.Tissue'!C:C,B936)</f>
        <v>1</v>
      </c>
      <c r="E936" s="368">
        <f ca="1">COUNTIFS('3.DNAExtractions'!$E:$E,$B936,'3.DNAExtractions'!$D:$D,E$1)</f>
        <v>1</v>
      </c>
      <c r="F936" s="369" t="str" cm="1">
        <f t="array" aca="1" ref="F936" ca="1">IF(
    COUNTIFS('3.DNAExtractions'!E:E, B936, '3.DNAExtractions'!Y:Y, "Y") &gt; 0,
    _xlfn.TEXTJOIN(", ", TRUE, IF(('3.DNAExtractions'!E:E = B936) * ('3.DNAExtractions'!Y:Y = "Y"), '3.DNAExtractions'!D:D, "")),
    IF(
        COUNTIFS('3.DNAExtractions'!E:E, B936, '3.DNAExtractions'!X:X, "Y") &gt; 0,
        _xlfn.TEXTJOIN(", ", TRUE, IF(('3.DNAExtractions'!E:E = B936) * ('3.DNAExtractions'!X:X = "Y"), '3.DNAExtractions'!D:D, "")),
        "Awaiting Status"
    )
)</f>
        <v>Extracted</v>
      </c>
      <c r="G936" s="370"/>
      <c r="H936" s="371" t="str" cm="1">
        <f t="array" aca="1" ref="H936" ca="1">IF(
    G936="N",
    "",
    IF(
        COUNTIFS('4.Illumina'!E:E, B936, '4.Illumina'!R:R, "Y") &gt; 0,
        _xlfn.TEXTJOIN(", ", TRUE, IF(('4.Illumina'!E:E = B936) * ('4.Illumina'!R:R = "Y"), '4.Illumina'!D:D, "")),
        IF(
            COUNTIFS('4.Illumina'!E:E, B936, '4.Illumina'!Q:Q, "Y") &gt; 0,
            _xlfn.TEXTJOIN(", ", TRUE, IF(('4.Illumina'!E:E = B936) * ('4.Illumina'!Q:Q = "Y"), '4.Illumina'!D:D, "")),
            "Awaiting Status"
        )
    )
)</f>
        <v>Sequenced</v>
      </c>
      <c r="I936" s="372"/>
      <c r="J936" s="373" t="str" cm="1">
        <f t="array" aca="1" ref="J936" ca="1">IF(
    I936="N",
    "",
    IF(
        COUNTIFS('4.PacBio'!E:E, B936, '4.PacBio'!W:W, "Y") &gt; 0,
        _xlfn.TEXTJOIN(", ", TRUE, IF(('4.PacBio'!E:E = B936) * ('4.PacBio'!W:W = "Y"), '4.PacBio'!D:D, "")),
        IF(
            COUNTIFS('4.PacBio'!E:E, B936, '4.PacBio'!V:V, "Y") &gt; 0,
            _xlfn.TEXTJOIN(", ", TRUE, IF(('4.PacBio'!E:E = B936) * ('4.PacBio'!V:V = "Y"), '4.PacBio'!D:D, "")),
            "Awaiting Status"
        )
    )
)</f>
        <v>Awaiting Status</v>
      </c>
      <c r="K936" s="374"/>
      <c r="L936" s="371" t="str" cm="1">
        <f t="array" aca="1" ref="L936" ca="1">IF(
    K936="N",
    "",
    IF(
        COUNTIFS('4.HiCLibrary'!E:E, B936, '4.HiCLibrary'!V:V, "Y") &gt; 0,
        _xlfn.TEXTJOIN(", ", TRUE, IF(('4.HiCLibrary'!E:E = B936) * ('4.HiCLibrary'!V:V = "Y"), '4.HiCLibrary'!D:D, "")),
        IF(
            COUNTIFS('4.HiCLibrary'!E:E, B936, '4.HiCLibrary'!U:U, "Y") &gt; 0,
            _xlfn.TEXTJOIN(", ", TRUE, IF(('4.HiCLibrary'!E:E = B936) * ('4.HiCLibrary'!U:U = "Y"), '4.HiCLibrary'!D:D, "")),
            "Awaiting Status"
        )
    )
)</f>
        <v>Awaiting Status</v>
      </c>
      <c r="M936" s="375"/>
      <c r="N936" s="373" t="str" cm="1">
        <f t="array" aca="1" ref="N936" ca="1">IF(
    M936="N",
    "",
    IF(
        COUNTIFS('4.ONT'!E:E, B936, '4.ONT'!Q:Q, "Y") &gt; 0,
        _xlfn.TEXTJOIN(", ", TRUE, IF(('4.ONT'!E:E = B936) * ('4.ONT'!Q:Q = "Y"), '4.ONT'!D:D, "")),
        IF(
            COUNTIFS('4.ONT'!E:E, B936, '4.ONT'!P:P, "Y") &gt; 0,
            _xlfn.TEXTJOIN(", ", TRUE, IF(('4.ONT'!E:E = B936) * ('4.ONT'!P:P = "Y"), '4.ONT'!D:D, "")),
            "Awaiting Status"
        )
    )
)</f>
        <v>Awaiting Status</v>
      </c>
      <c r="O936" s="60"/>
      <c r="P936" s="376" t="str" cm="1">
        <f t="array" aca="1" ref="P936" ca="1">IF(
    O936="N",
    "",
    IF(
        COUNTIFS('3.RNAExtractions'!E:E, B936, '3.RNAExtractions'!Z:Z, "Y") &gt; 0,
        _xlfn.TEXTJOIN(", ", TRUE, IF(('3.RNAExtractions'!E:E = B936) * ('3.RNAExtractions'!Z:Z = "Y"), '3.RNAExtractions'!D:D, "")),
        IF(
            COUNTIFS('3.RNAExtractions'!E:E, B936, '3.RNAExtractions'!Y:Y, "Y") &gt; 0,
            _xlfn.TEXTJOIN(", ", TRUE, IF(('3.RNAExtractions'!E:E = B936) * ('3.RNAExtractions'!Y:Y = "Y"), '3.RNAExtractions'!D:D, "")),
            "Awaiting Status"
        )
    )
)</f>
        <v>Awaiting Status</v>
      </c>
      <c r="Q936" s="60"/>
      <c r="R936" s="376" t="str" cm="1">
        <f t="array" aca="1" ref="R936" ca="1">IF(
    Q936="N",
    "",
    IF(
        COUNTIFS('4.RNAIllumina'!E:E, B936, '4.RNAIllumina'!Y:Y, "Y") &gt; 0,
        _xlfn.TEXTJOIN(", ", TRUE, IF(('4.RNAIllumina'!E:E = B936) * ('4.RNAIllumina'!Y:Y = "Y"), '4.RNAIllumina'!D:D, "")),
        IF(
            COUNTIFS('4.RNAIllumina'!E:E, B936, '4.RNAIllumina'!X:X, "Y") &gt; 0,
            _xlfn.TEXTJOIN(", ", TRUE, IF(('4.RNAIllumina'!E:E = B936) * ('4.RNAIllumina'!X:X = "Y"), '4.RNAIllumina'!D:D, "")),
            "Awaiting Status"
        )
    )
)</f>
        <v>Awaiting Status</v>
      </c>
      <c r="S936" s="377"/>
      <c r="T936" s="378" t="str">
        <f ca="1">VLOOKUP($B936,'1.MetaData'!$B:$H,2,FALSE)</f>
        <v>q98</v>
      </c>
      <c r="U936" s="379" t="str">
        <f ca="1">VLOOKUP($B936,'1.MetaData'!$B:$H,3,FALSE)</f>
        <v>Galeocerdo cuvier</v>
      </c>
      <c r="V936" s="379" t="str">
        <f ca="1">VLOOKUP($B936,'1.MetaData'!$B:$H,4,FALSE)</f>
        <v>Tiger shark</v>
      </c>
      <c r="W936" s="379" t="str">
        <f ca="1">VLOOKUP($B936,'1.MetaData'!$B:$H,5,FALSE)</f>
        <v>Matias Braccini</v>
      </c>
      <c r="X936" s="378" t="str">
        <f ca="1">VLOOKUP($B936,'1.MetaData'!$B:$H,6,FALSE)</f>
        <v>Jess Pearce, DPIRD</v>
      </c>
      <c r="Y936" s="378"/>
    </row>
    <row r="937" spans="1:25" hidden="1" x14ac:dyDescent="0.25">
      <c r="A937" s="17">
        <v>936</v>
      </c>
      <c r="B937" s="365" t="str">
        <f t="shared" ca="1" si="19"/>
        <v>OG936</v>
      </c>
      <c r="C937" s="366" t="s">
        <v>102</v>
      </c>
      <c r="D937" s="367">
        <f ca="1">COUNTIF('2.Tissue'!C:C,B937)</f>
        <v>1</v>
      </c>
      <c r="E937" s="368">
        <f ca="1">COUNTIFS('3.DNAExtractions'!$E:$E,$B937,'3.DNAExtractions'!$D:$D,E$1)</f>
        <v>1</v>
      </c>
      <c r="F937" s="369" t="str" cm="1">
        <f t="array" aca="1" ref="F937" ca="1">IF(
    COUNTIFS('3.DNAExtractions'!E:E, B937, '3.DNAExtractions'!Y:Y, "Y") &gt; 0,
    _xlfn.TEXTJOIN(", ", TRUE, IF(('3.DNAExtractions'!E:E = B937) * ('3.DNAExtractions'!Y:Y = "Y"), '3.DNAExtractions'!D:D, "")),
    IF(
        COUNTIFS('3.DNAExtractions'!E:E, B937, '3.DNAExtractions'!X:X, "Y") &gt; 0,
        _xlfn.TEXTJOIN(", ", TRUE, IF(('3.DNAExtractions'!E:E = B937) * ('3.DNAExtractions'!X:X = "Y"), '3.DNAExtractions'!D:D, "")),
        "Awaiting Status"
    )
)</f>
        <v>Extracted</v>
      </c>
      <c r="G937" s="370"/>
      <c r="H937" s="371" t="str" cm="1">
        <f t="array" aca="1" ref="H937" ca="1">IF(
    G937="N",
    "",
    IF(
        COUNTIFS('4.Illumina'!E:E, B937, '4.Illumina'!R:R, "Y") &gt; 0,
        _xlfn.TEXTJOIN(", ", TRUE, IF(('4.Illumina'!E:E = B937) * ('4.Illumina'!R:R = "Y"), '4.Illumina'!D:D, "")),
        IF(
            COUNTIFS('4.Illumina'!E:E, B937, '4.Illumina'!Q:Q, "Y") &gt; 0,
            _xlfn.TEXTJOIN(", ", TRUE, IF(('4.Illumina'!E:E = B937) * ('4.Illumina'!Q:Q = "Y"), '4.Illumina'!D:D, "")),
            "Awaiting Status"
        )
    )
)</f>
        <v>Sequenced</v>
      </c>
      <c r="I937" s="372"/>
      <c r="J937" s="373" t="str" cm="1">
        <f t="array" aca="1" ref="J937" ca="1">IF(
    I937="N",
    "",
    IF(
        COUNTIFS('4.PacBio'!E:E, B937, '4.PacBio'!W:W, "Y") &gt; 0,
        _xlfn.TEXTJOIN(", ", TRUE, IF(('4.PacBio'!E:E = B937) * ('4.PacBio'!W:W = "Y"), '4.PacBio'!D:D, "")),
        IF(
            COUNTIFS('4.PacBio'!E:E, B937, '4.PacBio'!V:V, "Y") &gt; 0,
            _xlfn.TEXTJOIN(", ", TRUE, IF(('4.PacBio'!E:E = B937) * ('4.PacBio'!V:V = "Y"), '4.PacBio'!D:D, "")),
            "Awaiting Status"
        )
    )
)</f>
        <v>Awaiting Status</v>
      </c>
      <c r="K937" s="374"/>
      <c r="L937" s="371" t="str" cm="1">
        <f t="array" aca="1" ref="L937" ca="1">IF(
    K937="N",
    "",
    IF(
        COUNTIFS('4.HiCLibrary'!E:E, B937, '4.HiCLibrary'!V:V, "Y") &gt; 0,
        _xlfn.TEXTJOIN(", ", TRUE, IF(('4.HiCLibrary'!E:E = B937) * ('4.HiCLibrary'!V:V = "Y"), '4.HiCLibrary'!D:D, "")),
        IF(
            COUNTIFS('4.HiCLibrary'!E:E, B937, '4.HiCLibrary'!U:U, "Y") &gt; 0,
            _xlfn.TEXTJOIN(", ", TRUE, IF(('4.HiCLibrary'!E:E = B937) * ('4.HiCLibrary'!U:U = "Y"), '4.HiCLibrary'!D:D, "")),
            "Awaiting Status"
        )
    )
)</f>
        <v>Awaiting Status</v>
      </c>
      <c r="M937" s="375"/>
      <c r="N937" s="373" t="str" cm="1">
        <f t="array" aca="1" ref="N937" ca="1">IF(
    M937="N",
    "",
    IF(
        COUNTIFS('4.ONT'!E:E, B937, '4.ONT'!Q:Q, "Y") &gt; 0,
        _xlfn.TEXTJOIN(", ", TRUE, IF(('4.ONT'!E:E = B937) * ('4.ONT'!Q:Q = "Y"), '4.ONT'!D:D, "")),
        IF(
            COUNTIFS('4.ONT'!E:E, B937, '4.ONT'!P:P, "Y") &gt; 0,
            _xlfn.TEXTJOIN(", ", TRUE, IF(('4.ONT'!E:E = B937) * ('4.ONT'!P:P = "Y"), '4.ONT'!D:D, "")),
            "Awaiting Status"
        )
    )
)</f>
        <v>Awaiting Status</v>
      </c>
      <c r="O937" s="60"/>
      <c r="P937" s="376" t="str" cm="1">
        <f t="array" aca="1" ref="P937" ca="1">IF(
    O937="N",
    "",
    IF(
        COUNTIFS('3.RNAExtractions'!E:E, B937, '3.RNAExtractions'!Z:Z, "Y") &gt; 0,
        _xlfn.TEXTJOIN(", ", TRUE, IF(('3.RNAExtractions'!E:E = B937) * ('3.RNAExtractions'!Z:Z = "Y"), '3.RNAExtractions'!D:D, "")),
        IF(
            COUNTIFS('3.RNAExtractions'!E:E, B937, '3.RNAExtractions'!Y:Y, "Y") &gt; 0,
            _xlfn.TEXTJOIN(", ", TRUE, IF(('3.RNAExtractions'!E:E = B937) * ('3.RNAExtractions'!Y:Y = "Y"), '3.RNAExtractions'!D:D, "")),
            "Awaiting Status"
        )
    )
)</f>
        <v>Awaiting Status</v>
      </c>
      <c r="Q937" s="60"/>
      <c r="R937" s="376" t="str" cm="1">
        <f t="array" aca="1" ref="R937" ca="1">IF(
    Q937="N",
    "",
    IF(
        COUNTIFS('4.RNAIllumina'!E:E, B937, '4.RNAIllumina'!Y:Y, "Y") &gt; 0,
        _xlfn.TEXTJOIN(", ", TRUE, IF(('4.RNAIllumina'!E:E = B937) * ('4.RNAIllumina'!Y:Y = "Y"), '4.RNAIllumina'!D:D, "")),
        IF(
            COUNTIFS('4.RNAIllumina'!E:E, B937, '4.RNAIllumina'!X:X, "Y") &gt; 0,
            _xlfn.TEXTJOIN(", ", TRUE, IF(('4.RNAIllumina'!E:E = B937) * ('4.RNAIllumina'!X:X = "Y"), '4.RNAIllumina'!D:D, "")),
            "Awaiting Status"
        )
    )
)</f>
        <v>Awaiting Status</v>
      </c>
      <c r="S937" s="377"/>
      <c r="T937" s="378" t="str">
        <f ca="1">VLOOKUP($B937,'1.MetaData'!$B:$H,2,FALSE)</f>
        <v>q99</v>
      </c>
      <c r="U937" s="379" t="str">
        <f ca="1">VLOOKUP($B937,'1.MetaData'!$B:$H,3,FALSE)</f>
        <v>Galeocerdo cuvier</v>
      </c>
      <c r="V937" s="379" t="str">
        <f ca="1">VLOOKUP($B937,'1.MetaData'!$B:$H,4,FALSE)</f>
        <v>Tiger shark</v>
      </c>
      <c r="W937" s="379" t="str">
        <f ca="1">VLOOKUP($B937,'1.MetaData'!$B:$H,5,FALSE)</f>
        <v>Matias Braccini</v>
      </c>
      <c r="X937" s="378" t="str">
        <f ca="1">VLOOKUP($B937,'1.MetaData'!$B:$H,6,FALSE)</f>
        <v>Jess Pearce, DPIRD</v>
      </c>
      <c r="Y937" s="378"/>
    </row>
    <row r="938" spans="1:25" hidden="1" x14ac:dyDescent="0.25">
      <c r="A938" s="17">
        <v>937</v>
      </c>
      <c r="B938" s="365" t="str">
        <f t="shared" ca="1" si="19"/>
        <v>OG937</v>
      </c>
      <c r="C938" s="366" t="s">
        <v>102</v>
      </c>
      <c r="D938" s="367">
        <f ca="1">COUNTIF('2.Tissue'!C:C,B938)</f>
        <v>1</v>
      </c>
      <c r="E938" s="368">
        <f ca="1">COUNTIFS('3.DNAExtractions'!$E:$E,$B938,'3.DNAExtractions'!$D:$D,E$1)</f>
        <v>1</v>
      </c>
      <c r="F938" s="369" t="str" cm="1">
        <f t="array" aca="1" ref="F938" ca="1">IF(
    COUNTIFS('3.DNAExtractions'!E:E, B938, '3.DNAExtractions'!Y:Y, "Y") &gt; 0,
    _xlfn.TEXTJOIN(", ", TRUE, IF(('3.DNAExtractions'!E:E = B938) * ('3.DNAExtractions'!Y:Y = "Y"), '3.DNAExtractions'!D:D, "")),
    IF(
        COUNTIFS('3.DNAExtractions'!E:E, B938, '3.DNAExtractions'!X:X, "Y") &gt; 0,
        _xlfn.TEXTJOIN(", ", TRUE, IF(('3.DNAExtractions'!E:E = B938) * ('3.DNAExtractions'!X:X = "Y"), '3.DNAExtractions'!D:D, "")),
        "Awaiting Status"
    )
)</f>
        <v>Extracted</v>
      </c>
      <c r="G938" s="370"/>
      <c r="H938" s="371" t="str" cm="1">
        <f t="array" aca="1" ref="H938" ca="1">IF(
    G938="N",
    "",
    IF(
        COUNTIFS('4.Illumina'!E:E, B938, '4.Illumina'!R:R, "Y") &gt; 0,
        _xlfn.TEXTJOIN(", ", TRUE, IF(('4.Illumina'!E:E = B938) * ('4.Illumina'!R:R = "Y"), '4.Illumina'!D:D, "")),
        IF(
            COUNTIFS('4.Illumina'!E:E, B938, '4.Illumina'!Q:Q, "Y") &gt; 0,
            _xlfn.TEXTJOIN(", ", TRUE, IF(('4.Illumina'!E:E = B938) * ('4.Illumina'!Q:Q = "Y"), '4.Illumina'!D:D, "")),
            "Awaiting Status"
        )
    )
)</f>
        <v>Sequenced</v>
      </c>
      <c r="I938" s="372"/>
      <c r="J938" s="373" t="str" cm="1">
        <f t="array" aca="1" ref="J938" ca="1">IF(
    I938="N",
    "",
    IF(
        COUNTIFS('4.PacBio'!E:E, B938, '4.PacBio'!W:W, "Y") &gt; 0,
        _xlfn.TEXTJOIN(", ", TRUE, IF(('4.PacBio'!E:E = B938) * ('4.PacBio'!W:W = "Y"), '4.PacBio'!D:D, "")),
        IF(
            COUNTIFS('4.PacBio'!E:E, B938, '4.PacBio'!V:V, "Y") &gt; 0,
            _xlfn.TEXTJOIN(", ", TRUE, IF(('4.PacBio'!E:E = B938) * ('4.PacBio'!V:V = "Y"), '4.PacBio'!D:D, "")),
            "Awaiting Status"
        )
    )
)</f>
        <v>Awaiting Status</v>
      </c>
      <c r="K938" s="374"/>
      <c r="L938" s="371" t="str" cm="1">
        <f t="array" aca="1" ref="L938" ca="1">IF(
    K938="N",
    "",
    IF(
        COUNTIFS('4.HiCLibrary'!E:E, B938, '4.HiCLibrary'!V:V, "Y") &gt; 0,
        _xlfn.TEXTJOIN(", ", TRUE, IF(('4.HiCLibrary'!E:E = B938) * ('4.HiCLibrary'!V:V = "Y"), '4.HiCLibrary'!D:D, "")),
        IF(
            COUNTIFS('4.HiCLibrary'!E:E, B938, '4.HiCLibrary'!U:U, "Y") &gt; 0,
            _xlfn.TEXTJOIN(", ", TRUE, IF(('4.HiCLibrary'!E:E = B938) * ('4.HiCLibrary'!U:U = "Y"), '4.HiCLibrary'!D:D, "")),
            "Awaiting Status"
        )
    )
)</f>
        <v>Awaiting Status</v>
      </c>
      <c r="M938" s="375"/>
      <c r="N938" s="373" t="str" cm="1">
        <f t="array" aca="1" ref="N938" ca="1">IF(
    M938="N",
    "",
    IF(
        COUNTIFS('4.ONT'!E:E, B938, '4.ONT'!Q:Q, "Y") &gt; 0,
        _xlfn.TEXTJOIN(", ", TRUE, IF(('4.ONT'!E:E = B938) * ('4.ONT'!Q:Q = "Y"), '4.ONT'!D:D, "")),
        IF(
            COUNTIFS('4.ONT'!E:E, B938, '4.ONT'!P:P, "Y") &gt; 0,
            _xlfn.TEXTJOIN(", ", TRUE, IF(('4.ONT'!E:E = B938) * ('4.ONT'!P:P = "Y"), '4.ONT'!D:D, "")),
            "Awaiting Status"
        )
    )
)</f>
        <v>Awaiting Status</v>
      </c>
      <c r="O938" s="60"/>
      <c r="P938" s="376" t="str" cm="1">
        <f t="array" aca="1" ref="P938" ca="1">IF(
    O938="N",
    "",
    IF(
        COUNTIFS('3.RNAExtractions'!E:E, B938, '3.RNAExtractions'!Z:Z, "Y") &gt; 0,
        _xlfn.TEXTJOIN(", ", TRUE, IF(('3.RNAExtractions'!E:E = B938) * ('3.RNAExtractions'!Z:Z = "Y"), '3.RNAExtractions'!D:D, "")),
        IF(
            COUNTIFS('3.RNAExtractions'!E:E, B938, '3.RNAExtractions'!Y:Y, "Y") &gt; 0,
            _xlfn.TEXTJOIN(", ", TRUE, IF(('3.RNAExtractions'!E:E = B938) * ('3.RNAExtractions'!Y:Y = "Y"), '3.RNAExtractions'!D:D, "")),
            "Awaiting Status"
        )
    )
)</f>
        <v>Awaiting Status</v>
      </c>
      <c r="Q938" s="60"/>
      <c r="R938" s="376" t="str" cm="1">
        <f t="array" aca="1" ref="R938" ca="1">IF(
    Q938="N",
    "",
    IF(
        COUNTIFS('4.RNAIllumina'!E:E, B938, '4.RNAIllumina'!Y:Y, "Y") &gt; 0,
        _xlfn.TEXTJOIN(", ", TRUE, IF(('4.RNAIllumina'!E:E = B938) * ('4.RNAIllumina'!Y:Y = "Y"), '4.RNAIllumina'!D:D, "")),
        IF(
            COUNTIFS('4.RNAIllumina'!E:E, B938, '4.RNAIllumina'!X:X, "Y") &gt; 0,
            _xlfn.TEXTJOIN(", ", TRUE, IF(('4.RNAIllumina'!E:E = B938) * ('4.RNAIllumina'!X:X = "Y"), '4.RNAIllumina'!D:D, "")),
            "Awaiting Status"
        )
    )
)</f>
        <v>Awaiting Status</v>
      </c>
      <c r="S938" s="377"/>
      <c r="T938" s="378" t="str">
        <f ca="1">VLOOKUP($B938,'1.MetaData'!$B:$H,2,FALSE)</f>
        <v>m357</v>
      </c>
      <c r="U938" s="379" t="str">
        <f ca="1">VLOOKUP($B938,'1.MetaData'!$B:$H,3,FALSE)</f>
        <v>Galeocerdo cuvier</v>
      </c>
      <c r="V938" s="379" t="str">
        <f ca="1">VLOOKUP($B938,'1.MetaData'!$B:$H,4,FALSE)</f>
        <v>Tiger shark</v>
      </c>
      <c r="W938" s="379" t="str">
        <f ca="1">VLOOKUP($B938,'1.MetaData'!$B:$H,5,FALSE)</f>
        <v>Matias Braccini</v>
      </c>
      <c r="X938" s="378" t="str">
        <f ca="1">VLOOKUP($B938,'1.MetaData'!$B:$H,6,FALSE)</f>
        <v>Jess Pearce, DPIRD</v>
      </c>
      <c r="Y938" s="378"/>
    </row>
    <row r="939" spans="1:25" hidden="1" x14ac:dyDescent="0.25">
      <c r="A939" s="17">
        <v>938</v>
      </c>
      <c r="B939" s="365" t="str">
        <f t="shared" ca="1" si="19"/>
        <v>OG938</v>
      </c>
      <c r="C939" s="366" t="s">
        <v>102</v>
      </c>
      <c r="D939" s="367">
        <f ca="1">COUNTIF('2.Tissue'!C:C,B939)</f>
        <v>1</v>
      </c>
      <c r="E939" s="368">
        <f ca="1">COUNTIFS('3.DNAExtractions'!$E:$E,$B939,'3.DNAExtractions'!$D:$D,E$1)</f>
        <v>1</v>
      </c>
      <c r="F939" s="369" t="str" cm="1">
        <f t="array" aca="1" ref="F939" ca="1">IF(
    COUNTIFS('3.DNAExtractions'!E:E, B939, '3.DNAExtractions'!Y:Y, "Y") &gt; 0,
    _xlfn.TEXTJOIN(", ", TRUE, IF(('3.DNAExtractions'!E:E = B939) * ('3.DNAExtractions'!Y:Y = "Y"), '3.DNAExtractions'!D:D, "")),
    IF(
        COUNTIFS('3.DNAExtractions'!E:E, B939, '3.DNAExtractions'!X:X, "Y") &gt; 0,
        _xlfn.TEXTJOIN(", ", TRUE, IF(('3.DNAExtractions'!E:E = B939) * ('3.DNAExtractions'!X:X = "Y"), '3.DNAExtractions'!D:D, "")),
        "Awaiting Status"
    )
)</f>
        <v>Extracted</v>
      </c>
      <c r="G939" s="370"/>
      <c r="H939" s="371" t="str" cm="1">
        <f t="array" aca="1" ref="H939" ca="1">IF(
    G939="N",
    "",
    IF(
        COUNTIFS('4.Illumina'!E:E, B939, '4.Illumina'!R:R, "Y") &gt; 0,
        _xlfn.TEXTJOIN(", ", TRUE, IF(('4.Illumina'!E:E = B939) * ('4.Illumina'!R:R = "Y"), '4.Illumina'!D:D, "")),
        IF(
            COUNTIFS('4.Illumina'!E:E, B939, '4.Illumina'!Q:Q, "Y") &gt; 0,
            _xlfn.TEXTJOIN(", ", TRUE, IF(('4.Illumina'!E:E = B939) * ('4.Illumina'!Q:Q = "Y"), '4.Illumina'!D:D, "")),
            "Awaiting Status"
        )
    )
)</f>
        <v>Sequenced</v>
      </c>
      <c r="I939" s="372"/>
      <c r="J939" s="373" t="str" cm="1">
        <f t="array" aca="1" ref="J939" ca="1">IF(
    I939="N",
    "",
    IF(
        COUNTIFS('4.PacBio'!E:E, B939, '4.PacBio'!W:W, "Y") &gt; 0,
        _xlfn.TEXTJOIN(", ", TRUE, IF(('4.PacBio'!E:E = B939) * ('4.PacBio'!W:W = "Y"), '4.PacBio'!D:D, "")),
        IF(
            COUNTIFS('4.PacBio'!E:E, B939, '4.PacBio'!V:V, "Y") &gt; 0,
            _xlfn.TEXTJOIN(", ", TRUE, IF(('4.PacBio'!E:E = B939) * ('4.PacBio'!V:V = "Y"), '4.PacBio'!D:D, "")),
            "Awaiting Status"
        )
    )
)</f>
        <v>Awaiting Status</v>
      </c>
      <c r="K939" s="374"/>
      <c r="L939" s="371" t="str" cm="1">
        <f t="array" aca="1" ref="L939" ca="1">IF(
    K939="N",
    "",
    IF(
        COUNTIFS('4.HiCLibrary'!E:E, B939, '4.HiCLibrary'!V:V, "Y") &gt; 0,
        _xlfn.TEXTJOIN(", ", TRUE, IF(('4.HiCLibrary'!E:E = B939) * ('4.HiCLibrary'!V:V = "Y"), '4.HiCLibrary'!D:D, "")),
        IF(
            COUNTIFS('4.HiCLibrary'!E:E, B939, '4.HiCLibrary'!U:U, "Y") &gt; 0,
            _xlfn.TEXTJOIN(", ", TRUE, IF(('4.HiCLibrary'!E:E = B939) * ('4.HiCLibrary'!U:U = "Y"), '4.HiCLibrary'!D:D, "")),
            "Awaiting Status"
        )
    )
)</f>
        <v>Awaiting Status</v>
      </c>
      <c r="M939" s="375"/>
      <c r="N939" s="373" t="str" cm="1">
        <f t="array" aca="1" ref="N939" ca="1">IF(
    M939="N",
    "",
    IF(
        COUNTIFS('4.ONT'!E:E, B939, '4.ONT'!Q:Q, "Y") &gt; 0,
        _xlfn.TEXTJOIN(", ", TRUE, IF(('4.ONT'!E:E = B939) * ('4.ONT'!Q:Q = "Y"), '4.ONT'!D:D, "")),
        IF(
            COUNTIFS('4.ONT'!E:E, B939, '4.ONT'!P:P, "Y") &gt; 0,
            _xlfn.TEXTJOIN(", ", TRUE, IF(('4.ONT'!E:E = B939) * ('4.ONT'!P:P = "Y"), '4.ONT'!D:D, "")),
            "Awaiting Status"
        )
    )
)</f>
        <v>Awaiting Status</v>
      </c>
      <c r="O939" s="60"/>
      <c r="P939" s="376" t="str" cm="1">
        <f t="array" aca="1" ref="P939" ca="1">IF(
    O939="N",
    "",
    IF(
        COUNTIFS('3.RNAExtractions'!E:E, B939, '3.RNAExtractions'!Z:Z, "Y") &gt; 0,
        _xlfn.TEXTJOIN(", ", TRUE, IF(('3.RNAExtractions'!E:E = B939) * ('3.RNAExtractions'!Z:Z = "Y"), '3.RNAExtractions'!D:D, "")),
        IF(
            COUNTIFS('3.RNAExtractions'!E:E, B939, '3.RNAExtractions'!Y:Y, "Y") &gt; 0,
            _xlfn.TEXTJOIN(", ", TRUE, IF(('3.RNAExtractions'!E:E = B939) * ('3.RNAExtractions'!Y:Y = "Y"), '3.RNAExtractions'!D:D, "")),
            "Awaiting Status"
        )
    )
)</f>
        <v>Awaiting Status</v>
      </c>
      <c r="Q939" s="60"/>
      <c r="R939" s="376" t="str" cm="1">
        <f t="array" aca="1" ref="R939" ca="1">IF(
    Q939="N",
    "",
    IF(
        COUNTIFS('4.RNAIllumina'!E:E, B939, '4.RNAIllumina'!Y:Y, "Y") &gt; 0,
        _xlfn.TEXTJOIN(", ", TRUE, IF(('4.RNAIllumina'!E:E = B939) * ('4.RNAIllumina'!Y:Y = "Y"), '4.RNAIllumina'!D:D, "")),
        IF(
            COUNTIFS('4.RNAIllumina'!E:E, B939, '4.RNAIllumina'!X:X, "Y") &gt; 0,
            _xlfn.TEXTJOIN(", ", TRUE, IF(('4.RNAIllumina'!E:E = B939) * ('4.RNAIllumina'!X:X = "Y"), '4.RNAIllumina'!D:D, "")),
            "Awaiting Status"
        )
    )
)</f>
        <v>Awaiting Status</v>
      </c>
      <c r="S939" s="377"/>
      <c r="T939" s="378" t="str">
        <f ca="1">VLOOKUP($B939,'1.MetaData'!$B:$H,2,FALSE)</f>
        <v>m439</v>
      </c>
      <c r="U939" s="379" t="str">
        <f ca="1">VLOOKUP($B939,'1.MetaData'!$B:$H,3,FALSE)</f>
        <v>Galeocerdo cuvier</v>
      </c>
      <c r="V939" s="379" t="str">
        <f ca="1">VLOOKUP($B939,'1.MetaData'!$B:$H,4,FALSE)</f>
        <v>Tiger shark</v>
      </c>
      <c r="W939" s="379" t="str">
        <f ca="1">VLOOKUP($B939,'1.MetaData'!$B:$H,5,FALSE)</f>
        <v>Matias Braccini</v>
      </c>
      <c r="X939" s="378" t="str">
        <f ca="1">VLOOKUP($B939,'1.MetaData'!$B:$H,6,FALSE)</f>
        <v>Jess Pearce, DPIRD</v>
      </c>
      <c r="Y939" s="378"/>
    </row>
    <row r="940" spans="1:25" hidden="1" x14ac:dyDescent="0.25">
      <c r="A940" s="17">
        <v>939</v>
      </c>
      <c r="B940" s="365" t="str">
        <f t="shared" ca="1" si="19"/>
        <v>OG939</v>
      </c>
      <c r="C940" s="366" t="s">
        <v>102</v>
      </c>
      <c r="D940" s="367">
        <f ca="1">COUNTIF('2.Tissue'!C:C,B940)</f>
        <v>1</v>
      </c>
      <c r="E940" s="368">
        <f ca="1">COUNTIFS('3.DNAExtractions'!$E:$E,$B940,'3.DNAExtractions'!$D:$D,E$1)</f>
        <v>1</v>
      </c>
      <c r="F940" s="369" t="str" cm="1">
        <f t="array" aca="1" ref="F940" ca="1">IF(
    COUNTIFS('3.DNAExtractions'!E:E, B940, '3.DNAExtractions'!Y:Y, "Y") &gt; 0,
    _xlfn.TEXTJOIN(", ", TRUE, IF(('3.DNAExtractions'!E:E = B940) * ('3.DNAExtractions'!Y:Y = "Y"), '3.DNAExtractions'!D:D, "")),
    IF(
        COUNTIFS('3.DNAExtractions'!E:E, B940, '3.DNAExtractions'!X:X, "Y") &gt; 0,
        _xlfn.TEXTJOIN(", ", TRUE, IF(('3.DNAExtractions'!E:E = B940) * ('3.DNAExtractions'!X:X = "Y"), '3.DNAExtractions'!D:D, "")),
        "Awaiting Status"
    )
)</f>
        <v>Extracted</v>
      </c>
      <c r="G940" s="370"/>
      <c r="H940" s="371" t="str" cm="1">
        <f t="array" aca="1" ref="H940" ca="1">IF(
    G940="N",
    "",
    IF(
        COUNTIFS('4.Illumina'!E:E, B940, '4.Illumina'!R:R, "Y") &gt; 0,
        _xlfn.TEXTJOIN(", ", TRUE, IF(('4.Illumina'!E:E = B940) * ('4.Illumina'!R:R = "Y"), '4.Illumina'!D:D, "")),
        IF(
            COUNTIFS('4.Illumina'!E:E, B940, '4.Illumina'!Q:Q, "Y") &gt; 0,
            _xlfn.TEXTJOIN(", ", TRUE, IF(('4.Illumina'!E:E = B940) * ('4.Illumina'!Q:Q = "Y"), '4.Illumina'!D:D, "")),
            "Awaiting Status"
        )
    )
)</f>
        <v>Sequenced</v>
      </c>
      <c r="I940" s="372"/>
      <c r="J940" s="373" t="str" cm="1">
        <f t="array" aca="1" ref="J940" ca="1">IF(
    I940="N",
    "",
    IF(
        COUNTIFS('4.PacBio'!E:E, B940, '4.PacBio'!W:W, "Y") &gt; 0,
        _xlfn.TEXTJOIN(", ", TRUE, IF(('4.PacBio'!E:E = B940) * ('4.PacBio'!W:W = "Y"), '4.PacBio'!D:D, "")),
        IF(
            COUNTIFS('4.PacBio'!E:E, B940, '4.PacBio'!V:V, "Y") &gt; 0,
            _xlfn.TEXTJOIN(", ", TRUE, IF(('4.PacBio'!E:E = B940) * ('4.PacBio'!V:V = "Y"), '4.PacBio'!D:D, "")),
            "Awaiting Status"
        )
    )
)</f>
        <v>Awaiting Status</v>
      </c>
      <c r="K940" s="374"/>
      <c r="L940" s="371" t="str" cm="1">
        <f t="array" aca="1" ref="L940" ca="1">IF(
    K940="N",
    "",
    IF(
        COUNTIFS('4.HiCLibrary'!E:E, B940, '4.HiCLibrary'!V:V, "Y") &gt; 0,
        _xlfn.TEXTJOIN(", ", TRUE, IF(('4.HiCLibrary'!E:E = B940) * ('4.HiCLibrary'!V:V = "Y"), '4.HiCLibrary'!D:D, "")),
        IF(
            COUNTIFS('4.HiCLibrary'!E:E, B940, '4.HiCLibrary'!U:U, "Y") &gt; 0,
            _xlfn.TEXTJOIN(", ", TRUE, IF(('4.HiCLibrary'!E:E = B940) * ('4.HiCLibrary'!U:U = "Y"), '4.HiCLibrary'!D:D, "")),
            "Awaiting Status"
        )
    )
)</f>
        <v>Awaiting Status</v>
      </c>
      <c r="M940" s="375"/>
      <c r="N940" s="373" t="str" cm="1">
        <f t="array" aca="1" ref="N940" ca="1">IF(
    M940="N",
    "",
    IF(
        COUNTIFS('4.ONT'!E:E, B940, '4.ONT'!Q:Q, "Y") &gt; 0,
        _xlfn.TEXTJOIN(", ", TRUE, IF(('4.ONT'!E:E = B940) * ('4.ONT'!Q:Q = "Y"), '4.ONT'!D:D, "")),
        IF(
            COUNTIFS('4.ONT'!E:E, B940, '4.ONT'!P:P, "Y") &gt; 0,
            _xlfn.TEXTJOIN(", ", TRUE, IF(('4.ONT'!E:E = B940) * ('4.ONT'!P:P = "Y"), '4.ONT'!D:D, "")),
            "Awaiting Status"
        )
    )
)</f>
        <v>Awaiting Status</v>
      </c>
      <c r="O940" s="60"/>
      <c r="P940" s="376" t="str" cm="1">
        <f t="array" aca="1" ref="P940" ca="1">IF(
    O940="N",
    "",
    IF(
        COUNTIFS('3.RNAExtractions'!E:E, B940, '3.RNAExtractions'!Z:Z, "Y") &gt; 0,
        _xlfn.TEXTJOIN(", ", TRUE, IF(('3.RNAExtractions'!E:E = B940) * ('3.RNAExtractions'!Z:Z = "Y"), '3.RNAExtractions'!D:D, "")),
        IF(
            COUNTIFS('3.RNAExtractions'!E:E, B940, '3.RNAExtractions'!Y:Y, "Y") &gt; 0,
            _xlfn.TEXTJOIN(", ", TRUE, IF(('3.RNAExtractions'!E:E = B940) * ('3.RNAExtractions'!Y:Y = "Y"), '3.RNAExtractions'!D:D, "")),
            "Awaiting Status"
        )
    )
)</f>
        <v>Awaiting Status</v>
      </c>
      <c r="Q940" s="60"/>
      <c r="R940" s="376" t="str" cm="1">
        <f t="array" aca="1" ref="R940" ca="1">IF(
    Q940="N",
    "",
    IF(
        COUNTIFS('4.RNAIllumina'!E:E, B940, '4.RNAIllumina'!Y:Y, "Y") &gt; 0,
        _xlfn.TEXTJOIN(", ", TRUE, IF(('4.RNAIllumina'!E:E = B940) * ('4.RNAIllumina'!Y:Y = "Y"), '4.RNAIllumina'!D:D, "")),
        IF(
            COUNTIFS('4.RNAIllumina'!E:E, B940, '4.RNAIllumina'!X:X, "Y") &gt; 0,
            _xlfn.TEXTJOIN(", ", TRUE, IF(('4.RNAIllumina'!E:E = B940) * ('4.RNAIllumina'!X:X = "Y"), '4.RNAIllumina'!D:D, "")),
            "Awaiting Status"
        )
    )
)</f>
        <v>Awaiting Status</v>
      </c>
      <c r="S940" s="377"/>
      <c r="T940" s="378" t="str">
        <f ca="1">VLOOKUP($B940,'1.MetaData'!$B:$H,2,FALSE)</f>
        <v>m595</v>
      </c>
      <c r="U940" s="379" t="str">
        <f ca="1">VLOOKUP($B940,'1.MetaData'!$B:$H,3,FALSE)</f>
        <v>Galeocerdo cuvier</v>
      </c>
      <c r="V940" s="379" t="str">
        <f ca="1">VLOOKUP($B940,'1.MetaData'!$B:$H,4,FALSE)</f>
        <v>Tiger shark</v>
      </c>
      <c r="W940" s="379" t="str">
        <f ca="1">VLOOKUP($B940,'1.MetaData'!$B:$H,5,FALSE)</f>
        <v>Matias Braccini</v>
      </c>
      <c r="X940" s="378" t="str">
        <f ca="1">VLOOKUP($B940,'1.MetaData'!$B:$H,6,FALSE)</f>
        <v>Jess Pearce, DPIRD</v>
      </c>
      <c r="Y940" s="378"/>
    </row>
    <row r="941" spans="1:25" hidden="1" x14ac:dyDescent="0.25">
      <c r="A941" s="17">
        <v>940</v>
      </c>
      <c r="B941" s="365" t="str">
        <f t="shared" ca="1" si="19"/>
        <v>OG940</v>
      </c>
      <c r="C941" s="366" t="s">
        <v>102</v>
      </c>
      <c r="D941" s="367">
        <f ca="1">COUNTIF('2.Tissue'!C:C,B941)</f>
        <v>1</v>
      </c>
      <c r="E941" s="368">
        <f ca="1">COUNTIFS('3.DNAExtractions'!$E:$E,$B941,'3.DNAExtractions'!$D:$D,E$1)</f>
        <v>1</v>
      </c>
      <c r="F941" s="369" t="str" cm="1">
        <f t="array" aca="1" ref="F941" ca="1">IF(
    COUNTIFS('3.DNAExtractions'!E:E, B941, '3.DNAExtractions'!Y:Y, "Y") &gt; 0,
    _xlfn.TEXTJOIN(", ", TRUE, IF(('3.DNAExtractions'!E:E = B941) * ('3.DNAExtractions'!Y:Y = "Y"), '3.DNAExtractions'!D:D, "")),
    IF(
        COUNTIFS('3.DNAExtractions'!E:E, B941, '3.DNAExtractions'!X:X, "Y") &gt; 0,
        _xlfn.TEXTJOIN(", ", TRUE, IF(('3.DNAExtractions'!E:E = B941) * ('3.DNAExtractions'!X:X = "Y"), '3.DNAExtractions'!D:D, "")),
        "Awaiting Status"
    )
)</f>
        <v>Extracted</v>
      </c>
      <c r="G941" s="370"/>
      <c r="H941" s="371" t="str" cm="1">
        <f t="array" aca="1" ref="H941" ca="1">IF(
    G941="N",
    "",
    IF(
        COUNTIFS('4.Illumina'!E:E, B941, '4.Illumina'!R:R, "Y") &gt; 0,
        _xlfn.TEXTJOIN(", ", TRUE, IF(('4.Illumina'!E:E = B941) * ('4.Illumina'!R:R = "Y"), '4.Illumina'!D:D, "")),
        IF(
            COUNTIFS('4.Illumina'!E:E, B941, '4.Illumina'!Q:Q, "Y") &gt; 0,
            _xlfn.TEXTJOIN(", ", TRUE, IF(('4.Illumina'!E:E = B941) * ('4.Illumina'!Q:Q = "Y"), '4.Illumina'!D:D, "")),
            "Awaiting Status"
        )
    )
)</f>
        <v>Sequenced</v>
      </c>
      <c r="I941" s="372"/>
      <c r="J941" s="373" t="str" cm="1">
        <f t="array" aca="1" ref="J941" ca="1">IF(
    I941="N",
    "",
    IF(
        COUNTIFS('4.PacBio'!E:E, B941, '4.PacBio'!W:W, "Y") &gt; 0,
        _xlfn.TEXTJOIN(", ", TRUE, IF(('4.PacBio'!E:E = B941) * ('4.PacBio'!W:W = "Y"), '4.PacBio'!D:D, "")),
        IF(
            COUNTIFS('4.PacBio'!E:E, B941, '4.PacBio'!V:V, "Y") &gt; 0,
            _xlfn.TEXTJOIN(", ", TRUE, IF(('4.PacBio'!E:E = B941) * ('4.PacBio'!V:V = "Y"), '4.PacBio'!D:D, "")),
            "Awaiting Status"
        )
    )
)</f>
        <v>Awaiting Status</v>
      </c>
      <c r="K941" s="374"/>
      <c r="L941" s="371" t="str" cm="1">
        <f t="array" aca="1" ref="L941" ca="1">IF(
    K941="N",
    "",
    IF(
        COUNTIFS('4.HiCLibrary'!E:E, B941, '4.HiCLibrary'!V:V, "Y") &gt; 0,
        _xlfn.TEXTJOIN(", ", TRUE, IF(('4.HiCLibrary'!E:E = B941) * ('4.HiCLibrary'!V:V = "Y"), '4.HiCLibrary'!D:D, "")),
        IF(
            COUNTIFS('4.HiCLibrary'!E:E, B941, '4.HiCLibrary'!U:U, "Y") &gt; 0,
            _xlfn.TEXTJOIN(", ", TRUE, IF(('4.HiCLibrary'!E:E = B941) * ('4.HiCLibrary'!U:U = "Y"), '4.HiCLibrary'!D:D, "")),
            "Awaiting Status"
        )
    )
)</f>
        <v>Awaiting Status</v>
      </c>
      <c r="M941" s="375"/>
      <c r="N941" s="373" t="str" cm="1">
        <f t="array" aca="1" ref="N941" ca="1">IF(
    M941="N",
    "",
    IF(
        COUNTIFS('4.ONT'!E:E, B941, '4.ONT'!Q:Q, "Y") &gt; 0,
        _xlfn.TEXTJOIN(", ", TRUE, IF(('4.ONT'!E:E = B941) * ('4.ONT'!Q:Q = "Y"), '4.ONT'!D:D, "")),
        IF(
            COUNTIFS('4.ONT'!E:E, B941, '4.ONT'!P:P, "Y") &gt; 0,
            _xlfn.TEXTJOIN(", ", TRUE, IF(('4.ONT'!E:E = B941) * ('4.ONT'!P:P = "Y"), '4.ONT'!D:D, "")),
            "Awaiting Status"
        )
    )
)</f>
        <v>Awaiting Status</v>
      </c>
      <c r="O941" s="60"/>
      <c r="P941" s="376" t="str" cm="1">
        <f t="array" aca="1" ref="P941" ca="1">IF(
    O941="N",
    "",
    IF(
        COUNTIFS('3.RNAExtractions'!E:E, B941, '3.RNAExtractions'!Z:Z, "Y") &gt; 0,
        _xlfn.TEXTJOIN(", ", TRUE, IF(('3.RNAExtractions'!E:E = B941) * ('3.RNAExtractions'!Z:Z = "Y"), '3.RNAExtractions'!D:D, "")),
        IF(
            COUNTIFS('3.RNAExtractions'!E:E, B941, '3.RNAExtractions'!Y:Y, "Y") &gt; 0,
            _xlfn.TEXTJOIN(", ", TRUE, IF(('3.RNAExtractions'!E:E = B941) * ('3.RNAExtractions'!Y:Y = "Y"), '3.RNAExtractions'!D:D, "")),
            "Awaiting Status"
        )
    )
)</f>
        <v>Awaiting Status</v>
      </c>
      <c r="Q941" s="60"/>
      <c r="R941" s="376" t="str" cm="1">
        <f t="array" aca="1" ref="R941" ca="1">IF(
    Q941="N",
    "",
    IF(
        COUNTIFS('4.RNAIllumina'!E:E, B941, '4.RNAIllumina'!Y:Y, "Y") &gt; 0,
        _xlfn.TEXTJOIN(", ", TRUE, IF(('4.RNAIllumina'!E:E = B941) * ('4.RNAIllumina'!Y:Y = "Y"), '4.RNAIllumina'!D:D, "")),
        IF(
            COUNTIFS('4.RNAIllumina'!E:E, B941, '4.RNAIllumina'!X:X, "Y") &gt; 0,
            _xlfn.TEXTJOIN(", ", TRUE, IF(('4.RNAIllumina'!E:E = B941) * ('4.RNAIllumina'!X:X = "Y"), '4.RNAIllumina'!D:D, "")),
            "Awaiting Status"
        )
    )
)</f>
        <v>Awaiting Status</v>
      </c>
      <c r="S941" s="377"/>
      <c r="T941" s="378" t="str">
        <f ca="1">VLOOKUP($B941,'1.MetaData'!$B:$H,2,FALSE)</f>
        <v>m635</v>
      </c>
      <c r="U941" s="379" t="str">
        <f ca="1">VLOOKUP($B941,'1.MetaData'!$B:$H,3,FALSE)</f>
        <v>Galeocerdo cuvier</v>
      </c>
      <c r="V941" s="379" t="str">
        <f ca="1">VLOOKUP($B941,'1.MetaData'!$B:$H,4,FALSE)</f>
        <v>Tiger shark</v>
      </c>
      <c r="W941" s="379" t="str">
        <f ca="1">VLOOKUP($B941,'1.MetaData'!$B:$H,5,FALSE)</f>
        <v>Matias Braccini</v>
      </c>
      <c r="X941" s="378" t="str">
        <f ca="1">VLOOKUP($B941,'1.MetaData'!$B:$H,6,FALSE)</f>
        <v>Jess Pearce, DPIRD</v>
      </c>
      <c r="Y941" s="378"/>
    </row>
    <row r="942" spans="1:25" hidden="1" x14ac:dyDescent="0.25">
      <c r="A942" s="17">
        <v>941</v>
      </c>
      <c r="B942" s="365" t="str">
        <f t="shared" ca="1" si="19"/>
        <v>OG941</v>
      </c>
      <c r="C942" s="366" t="s">
        <v>102</v>
      </c>
      <c r="D942" s="367">
        <f ca="1">COUNTIF('2.Tissue'!C:C,B942)</f>
        <v>1</v>
      </c>
      <c r="E942" s="368">
        <f ca="1">COUNTIFS('3.DNAExtractions'!$E:$E,$B942,'3.DNAExtractions'!$D:$D,E$1)</f>
        <v>1</v>
      </c>
      <c r="F942" s="369" t="str" cm="1">
        <f t="array" aca="1" ref="F942" ca="1">IF(
    COUNTIFS('3.DNAExtractions'!E:E, B942, '3.DNAExtractions'!Y:Y, "Y") &gt; 0,
    _xlfn.TEXTJOIN(", ", TRUE, IF(('3.DNAExtractions'!E:E = B942) * ('3.DNAExtractions'!Y:Y = "Y"), '3.DNAExtractions'!D:D, "")),
    IF(
        COUNTIFS('3.DNAExtractions'!E:E, B942, '3.DNAExtractions'!X:X, "Y") &gt; 0,
        _xlfn.TEXTJOIN(", ", TRUE, IF(('3.DNAExtractions'!E:E = B942) * ('3.DNAExtractions'!X:X = "Y"), '3.DNAExtractions'!D:D, "")),
        "Awaiting Status"
    )
)</f>
        <v>Extracted</v>
      </c>
      <c r="G942" s="370"/>
      <c r="H942" s="371" t="str" cm="1">
        <f t="array" aca="1" ref="H942" ca="1">IF(
    G942="N",
    "",
    IF(
        COUNTIFS('4.Illumina'!E:E, B942, '4.Illumina'!R:R, "Y") &gt; 0,
        _xlfn.TEXTJOIN(", ", TRUE, IF(('4.Illumina'!E:E = B942) * ('4.Illumina'!R:R = "Y"), '4.Illumina'!D:D, "")),
        IF(
            COUNTIFS('4.Illumina'!E:E, B942, '4.Illumina'!Q:Q, "Y") &gt; 0,
            _xlfn.TEXTJOIN(", ", TRUE, IF(('4.Illumina'!E:E = B942) * ('4.Illumina'!Q:Q = "Y"), '4.Illumina'!D:D, "")),
            "Awaiting Status"
        )
    )
)</f>
        <v>Sequenced</v>
      </c>
      <c r="I942" s="372"/>
      <c r="J942" s="373" t="str" cm="1">
        <f t="array" aca="1" ref="J942" ca="1">IF(
    I942="N",
    "",
    IF(
        COUNTIFS('4.PacBio'!E:E, B942, '4.PacBio'!W:W, "Y") &gt; 0,
        _xlfn.TEXTJOIN(", ", TRUE, IF(('4.PacBio'!E:E = B942) * ('4.PacBio'!W:W = "Y"), '4.PacBio'!D:D, "")),
        IF(
            COUNTIFS('4.PacBio'!E:E, B942, '4.PacBio'!V:V, "Y") &gt; 0,
            _xlfn.TEXTJOIN(", ", TRUE, IF(('4.PacBio'!E:E = B942) * ('4.PacBio'!V:V = "Y"), '4.PacBio'!D:D, "")),
            "Awaiting Status"
        )
    )
)</f>
        <v>Awaiting Status</v>
      </c>
      <c r="K942" s="374"/>
      <c r="L942" s="371" t="str" cm="1">
        <f t="array" aca="1" ref="L942" ca="1">IF(
    K942="N",
    "",
    IF(
        COUNTIFS('4.HiCLibrary'!E:E, B942, '4.HiCLibrary'!V:V, "Y") &gt; 0,
        _xlfn.TEXTJOIN(", ", TRUE, IF(('4.HiCLibrary'!E:E = B942) * ('4.HiCLibrary'!V:V = "Y"), '4.HiCLibrary'!D:D, "")),
        IF(
            COUNTIFS('4.HiCLibrary'!E:E, B942, '4.HiCLibrary'!U:U, "Y") &gt; 0,
            _xlfn.TEXTJOIN(", ", TRUE, IF(('4.HiCLibrary'!E:E = B942) * ('4.HiCLibrary'!U:U = "Y"), '4.HiCLibrary'!D:D, "")),
            "Awaiting Status"
        )
    )
)</f>
        <v>Awaiting Status</v>
      </c>
      <c r="M942" s="375"/>
      <c r="N942" s="373" t="str" cm="1">
        <f t="array" aca="1" ref="N942" ca="1">IF(
    M942="N",
    "",
    IF(
        COUNTIFS('4.ONT'!E:E, B942, '4.ONT'!Q:Q, "Y") &gt; 0,
        _xlfn.TEXTJOIN(", ", TRUE, IF(('4.ONT'!E:E = B942) * ('4.ONT'!Q:Q = "Y"), '4.ONT'!D:D, "")),
        IF(
            COUNTIFS('4.ONT'!E:E, B942, '4.ONT'!P:P, "Y") &gt; 0,
            _xlfn.TEXTJOIN(", ", TRUE, IF(('4.ONT'!E:E = B942) * ('4.ONT'!P:P = "Y"), '4.ONT'!D:D, "")),
            "Awaiting Status"
        )
    )
)</f>
        <v>Awaiting Status</v>
      </c>
      <c r="O942" s="60"/>
      <c r="P942" s="376" t="str" cm="1">
        <f t="array" aca="1" ref="P942" ca="1">IF(
    O942="N",
    "",
    IF(
        COUNTIFS('3.RNAExtractions'!E:E, B942, '3.RNAExtractions'!Z:Z, "Y") &gt; 0,
        _xlfn.TEXTJOIN(", ", TRUE, IF(('3.RNAExtractions'!E:E = B942) * ('3.RNAExtractions'!Z:Z = "Y"), '3.RNAExtractions'!D:D, "")),
        IF(
            COUNTIFS('3.RNAExtractions'!E:E, B942, '3.RNAExtractions'!Y:Y, "Y") &gt; 0,
            _xlfn.TEXTJOIN(", ", TRUE, IF(('3.RNAExtractions'!E:E = B942) * ('3.RNAExtractions'!Y:Y = "Y"), '3.RNAExtractions'!D:D, "")),
            "Awaiting Status"
        )
    )
)</f>
        <v>Awaiting Status</v>
      </c>
      <c r="Q942" s="60"/>
      <c r="R942" s="376" t="str" cm="1">
        <f t="array" aca="1" ref="R942" ca="1">IF(
    Q942="N",
    "",
    IF(
        COUNTIFS('4.RNAIllumina'!E:E, B942, '4.RNAIllumina'!Y:Y, "Y") &gt; 0,
        _xlfn.TEXTJOIN(", ", TRUE, IF(('4.RNAIllumina'!E:E = B942) * ('4.RNAIllumina'!Y:Y = "Y"), '4.RNAIllumina'!D:D, "")),
        IF(
            COUNTIFS('4.RNAIllumina'!E:E, B942, '4.RNAIllumina'!X:X, "Y") &gt; 0,
            _xlfn.TEXTJOIN(", ", TRUE, IF(('4.RNAIllumina'!E:E = B942) * ('4.RNAIllumina'!X:X = "Y"), '4.RNAIllumina'!D:D, "")),
            "Awaiting Status"
        )
    )
)</f>
        <v>Awaiting Status</v>
      </c>
      <c r="S942" s="377"/>
      <c r="T942" s="378" t="str">
        <f ca="1">VLOOKUP($B942,'1.MetaData'!$B:$H,2,FALSE)</f>
        <v>m648</v>
      </c>
      <c r="U942" s="379" t="str">
        <f ca="1">VLOOKUP($B942,'1.MetaData'!$B:$H,3,FALSE)</f>
        <v>Galeocerdo cuvier</v>
      </c>
      <c r="V942" s="379" t="str">
        <f ca="1">VLOOKUP($B942,'1.MetaData'!$B:$H,4,FALSE)</f>
        <v>Tiger shark</v>
      </c>
      <c r="W942" s="379" t="str">
        <f ca="1">VLOOKUP($B942,'1.MetaData'!$B:$H,5,FALSE)</f>
        <v>Matias Braccini</v>
      </c>
      <c r="X942" s="378" t="str">
        <f ca="1">VLOOKUP($B942,'1.MetaData'!$B:$H,6,FALSE)</f>
        <v>Jess Pearce, DPIRD</v>
      </c>
      <c r="Y942" s="378"/>
    </row>
    <row r="943" spans="1:25" hidden="1" x14ac:dyDescent="0.25">
      <c r="A943" s="17">
        <v>942</v>
      </c>
      <c r="B943" s="365" t="str">
        <f t="shared" ca="1" si="19"/>
        <v>OG942</v>
      </c>
      <c r="C943" s="366" t="s">
        <v>102</v>
      </c>
      <c r="D943" s="367">
        <f ca="1">COUNTIF('2.Tissue'!C:C,B943)</f>
        <v>1</v>
      </c>
      <c r="E943" s="368">
        <f ca="1">COUNTIFS('3.DNAExtractions'!$E:$E,$B943,'3.DNAExtractions'!$D:$D,E$1)</f>
        <v>1</v>
      </c>
      <c r="F943" s="369" t="str" cm="1">
        <f t="array" aca="1" ref="F943" ca="1">IF(
    COUNTIFS('3.DNAExtractions'!E:E, B943, '3.DNAExtractions'!Y:Y, "Y") &gt; 0,
    _xlfn.TEXTJOIN(", ", TRUE, IF(('3.DNAExtractions'!E:E = B943) * ('3.DNAExtractions'!Y:Y = "Y"), '3.DNAExtractions'!D:D, "")),
    IF(
        COUNTIFS('3.DNAExtractions'!E:E, B943, '3.DNAExtractions'!X:X, "Y") &gt; 0,
        _xlfn.TEXTJOIN(", ", TRUE, IF(('3.DNAExtractions'!E:E = B943) * ('3.DNAExtractions'!X:X = "Y"), '3.DNAExtractions'!D:D, "")),
        "Awaiting Status"
    )
)</f>
        <v>Extracted</v>
      </c>
      <c r="G943" s="370"/>
      <c r="H943" s="371" t="str" cm="1">
        <f t="array" aca="1" ref="H943" ca="1">IF(
    G943="N",
    "",
    IF(
        COUNTIFS('4.Illumina'!E:E, B943, '4.Illumina'!R:R, "Y") &gt; 0,
        _xlfn.TEXTJOIN(", ", TRUE, IF(('4.Illumina'!E:E = B943) * ('4.Illumina'!R:R = "Y"), '4.Illumina'!D:D, "")),
        IF(
            COUNTIFS('4.Illumina'!E:E, B943, '4.Illumina'!Q:Q, "Y") &gt; 0,
            _xlfn.TEXTJOIN(", ", TRUE, IF(('4.Illumina'!E:E = B943) * ('4.Illumina'!Q:Q = "Y"), '4.Illumina'!D:D, "")),
            "Awaiting Status"
        )
    )
)</f>
        <v>Sequenced</v>
      </c>
      <c r="I943" s="372"/>
      <c r="J943" s="373" t="str" cm="1">
        <f t="array" aca="1" ref="J943" ca="1">IF(
    I943="N",
    "",
    IF(
        COUNTIFS('4.PacBio'!E:E, B943, '4.PacBio'!W:W, "Y") &gt; 0,
        _xlfn.TEXTJOIN(", ", TRUE, IF(('4.PacBio'!E:E = B943) * ('4.PacBio'!W:W = "Y"), '4.PacBio'!D:D, "")),
        IF(
            COUNTIFS('4.PacBio'!E:E, B943, '4.PacBio'!V:V, "Y") &gt; 0,
            _xlfn.TEXTJOIN(", ", TRUE, IF(('4.PacBio'!E:E = B943) * ('4.PacBio'!V:V = "Y"), '4.PacBio'!D:D, "")),
            "Awaiting Status"
        )
    )
)</f>
        <v>Awaiting Status</v>
      </c>
      <c r="K943" s="374"/>
      <c r="L943" s="371" t="str" cm="1">
        <f t="array" aca="1" ref="L943" ca="1">IF(
    K943="N",
    "",
    IF(
        COUNTIFS('4.HiCLibrary'!E:E, B943, '4.HiCLibrary'!V:V, "Y") &gt; 0,
        _xlfn.TEXTJOIN(", ", TRUE, IF(('4.HiCLibrary'!E:E = B943) * ('4.HiCLibrary'!V:V = "Y"), '4.HiCLibrary'!D:D, "")),
        IF(
            COUNTIFS('4.HiCLibrary'!E:E, B943, '4.HiCLibrary'!U:U, "Y") &gt; 0,
            _xlfn.TEXTJOIN(", ", TRUE, IF(('4.HiCLibrary'!E:E = B943) * ('4.HiCLibrary'!U:U = "Y"), '4.HiCLibrary'!D:D, "")),
            "Awaiting Status"
        )
    )
)</f>
        <v>Awaiting Status</v>
      </c>
      <c r="M943" s="375"/>
      <c r="N943" s="373" t="str" cm="1">
        <f t="array" aca="1" ref="N943" ca="1">IF(
    M943="N",
    "",
    IF(
        COUNTIFS('4.ONT'!E:E, B943, '4.ONT'!Q:Q, "Y") &gt; 0,
        _xlfn.TEXTJOIN(", ", TRUE, IF(('4.ONT'!E:E = B943) * ('4.ONT'!Q:Q = "Y"), '4.ONT'!D:D, "")),
        IF(
            COUNTIFS('4.ONT'!E:E, B943, '4.ONT'!P:P, "Y") &gt; 0,
            _xlfn.TEXTJOIN(", ", TRUE, IF(('4.ONT'!E:E = B943) * ('4.ONT'!P:P = "Y"), '4.ONT'!D:D, "")),
            "Awaiting Status"
        )
    )
)</f>
        <v>Awaiting Status</v>
      </c>
      <c r="O943" s="60"/>
      <c r="P943" s="376" t="str" cm="1">
        <f t="array" aca="1" ref="P943" ca="1">IF(
    O943="N",
    "",
    IF(
        COUNTIFS('3.RNAExtractions'!E:E, B943, '3.RNAExtractions'!Z:Z, "Y") &gt; 0,
        _xlfn.TEXTJOIN(", ", TRUE, IF(('3.RNAExtractions'!E:E = B943) * ('3.RNAExtractions'!Z:Z = "Y"), '3.RNAExtractions'!D:D, "")),
        IF(
            COUNTIFS('3.RNAExtractions'!E:E, B943, '3.RNAExtractions'!Y:Y, "Y") &gt; 0,
            _xlfn.TEXTJOIN(", ", TRUE, IF(('3.RNAExtractions'!E:E = B943) * ('3.RNAExtractions'!Y:Y = "Y"), '3.RNAExtractions'!D:D, "")),
            "Awaiting Status"
        )
    )
)</f>
        <v>Awaiting Status</v>
      </c>
      <c r="Q943" s="60"/>
      <c r="R943" s="376" t="str" cm="1">
        <f t="array" aca="1" ref="R943" ca="1">IF(
    Q943="N",
    "",
    IF(
        COUNTIFS('4.RNAIllumina'!E:E, B943, '4.RNAIllumina'!Y:Y, "Y") &gt; 0,
        _xlfn.TEXTJOIN(", ", TRUE, IF(('4.RNAIllumina'!E:E = B943) * ('4.RNAIllumina'!Y:Y = "Y"), '4.RNAIllumina'!D:D, "")),
        IF(
            COUNTIFS('4.RNAIllumina'!E:E, B943, '4.RNAIllumina'!X:X, "Y") &gt; 0,
            _xlfn.TEXTJOIN(", ", TRUE, IF(('4.RNAIllumina'!E:E = B943) * ('4.RNAIllumina'!X:X = "Y"), '4.RNAIllumina'!D:D, "")),
            "Awaiting Status"
        )
    )
)</f>
        <v>Awaiting Status</v>
      </c>
      <c r="S943" s="377"/>
      <c r="T943" s="378" t="str">
        <f ca="1">VLOOKUP($B943,'1.MetaData'!$B:$H,2,FALSE)</f>
        <v>m666</v>
      </c>
      <c r="U943" s="379" t="str">
        <f ca="1">VLOOKUP($B943,'1.MetaData'!$B:$H,3,FALSE)</f>
        <v>Galeocerdo cuvier</v>
      </c>
      <c r="V943" s="379" t="str">
        <f ca="1">VLOOKUP($B943,'1.MetaData'!$B:$H,4,FALSE)</f>
        <v>Tiger shark</v>
      </c>
      <c r="W943" s="379" t="str">
        <f ca="1">VLOOKUP($B943,'1.MetaData'!$B:$H,5,FALSE)</f>
        <v>Matias Braccini</v>
      </c>
      <c r="X943" s="378" t="str">
        <f ca="1">VLOOKUP($B943,'1.MetaData'!$B:$H,6,FALSE)</f>
        <v>Jess Pearce, DPIRD</v>
      </c>
      <c r="Y943" s="378"/>
    </row>
    <row r="944" spans="1:25" hidden="1" x14ac:dyDescent="0.25">
      <c r="A944" s="17">
        <v>943</v>
      </c>
      <c r="B944" s="365" t="str">
        <f t="shared" ca="1" si="19"/>
        <v>OG943</v>
      </c>
      <c r="C944" s="366" t="s">
        <v>102</v>
      </c>
      <c r="D944" s="367">
        <f ca="1">COUNTIF('2.Tissue'!C:C,B944)</f>
        <v>1</v>
      </c>
      <c r="E944" s="368">
        <f ca="1">COUNTIFS('3.DNAExtractions'!$E:$E,$B944,'3.DNAExtractions'!$D:$D,E$1)</f>
        <v>1</v>
      </c>
      <c r="F944" s="369" t="str" cm="1">
        <f t="array" aca="1" ref="F944" ca="1">IF(
    COUNTIFS('3.DNAExtractions'!E:E, B944, '3.DNAExtractions'!Y:Y, "Y") &gt; 0,
    _xlfn.TEXTJOIN(", ", TRUE, IF(('3.DNAExtractions'!E:E = B944) * ('3.DNAExtractions'!Y:Y = "Y"), '3.DNAExtractions'!D:D, "")),
    IF(
        COUNTIFS('3.DNAExtractions'!E:E, B944, '3.DNAExtractions'!X:X, "Y") &gt; 0,
        _xlfn.TEXTJOIN(", ", TRUE, IF(('3.DNAExtractions'!E:E = B944) * ('3.DNAExtractions'!X:X = "Y"), '3.DNAExtractions'!D:D, "")),
        "Awaiting Status"
    )
)</f>
        <v>Extracted</v>
      </c>
      <c r="G944" s="370"/>
      <c r="H944" s="371" t="str" cm="1">
        <f t="array" aca="1" ref="H944" ca="1">IF(
    G944="N",
    "",
    IF(
        COUNTIFS('4.Illumina'!E:E, B944, '4.Illumina'!R:R, "Y") &gt; 0,
        _xlfn.TEXTJOIN(", ", TRUE, IF(('4.Illumina'!E:E = B944) * ('4.Illumina'!R:R = "Y"), '4.Illumina'!D:D, "")),
        IF(
            COUNTIFS('4.Illumina'!E:E, B944, '4.Illumina'!Q:Q, "Y") &gt; 0,
            _xlfn.TEXTJOIN(", ", TRUE, IF(('4.Illumina'!E:E = B944) * ('4.Illumina'!Q:Q = "Y"), '4.Illumina'!D:D, "")),
            "Awaiting Status"
        )
    )
)</f>
        <v>Sequenced</v>
      </c>
      <c r="I944" s="372"/>
      <c r="J944" s="373" t="str" cm="1">
        <f t="array" aca="1" ref="J944" ca="1">IF(
    I944="N",
    "",
    IF(
        COUNTIFS('4.PacBio'!E:E, B944, '4.PacBio'!W:W, "Y") &gt; 0,
        _xlfn.TEXTJOIN(", ", TRUE, IF(('4.PacBio'!E:E = B944) * ('4.PacBio'!W:W = "Y"), '4.PacBio'!D:D, "")),
        IF(
            COUNTIFS('4.PacBio'!E:E, B944, '4.PacBio'!V:V, "Y") &gt; 0,
            _xlfn.TEXTJOIN(", ", TRUE, IF(('4.PacBio'!E:E = B944) * ('4.PacBio'!V:V = "Y"), '4.PacBio'!D:D, "")),
            "Awaiting Status"
        )
    )
)</f>
        <v>Awaiting Status</v>
      </c>
      <c r="K944" s="374"/>
      <c r="L944" s="371" t="str" cm="1">
        <f t="array" aca="1" ref="L944" ca="1">IF(
    K944="N",
    "",
    IF(
        COUNTIFS('4.HiCLibrary'!E:E, B944, '4.HiCLibrary'!V:V, "Y") &gt; 0,
        _xlfn.TEXTJOIN(", ", TRUE, IF(('4.HiCLibrary'!E:E = B944) * ('4.HiCLibrary'!V:V = "Y"), '4.HiCLibrary'!D:D, "")),
        IF(
            COUNTIFS('4.HiCLibrary'!E:E, B944, '4.HiCLibrary'!U:U, "Y") &gt; 0,
            _xlfn.TEXTJOIN(", ", TRUE, IF(('4.HiCLibrary'!E:E = B944) * ('4.HiCLibrary'!U:U = "Y"), '4.HiCLibrary'!D:D, "")),
            "Awaiting Status"
        )
    )
)</f>
        <v>Awaiting Status</v>
      </c>
      <c r="M944" s="375"/>
      <c r="N944" s="373" t="str" cm="1">
        <f t="array" aca="1" ref="N944" ca="1">IF(
    M944="N",
    "",
    IF(
        COUNTIFS('4.ONT'!E:E, B944, '4.ONT'!Q:Q, "Y") &gt; 0,
        _xlfn.TEXTJOIN(", ", TRUE, IF(('4.ONT'!E:E = B944) * ('4.ONT'!Q:Q = "Y"), '4.ONT'!D:D, "")),
        IF(
            COUNTIFS('4.ONT'!E:E, B944, '4.ONT'!P:P, "Y") &gt; 0,
            _xlfn.TEXTJOIN(", ", TRUE, IF(('4.ONT'!E:E = B944) * ('4.ONT'!P:P = "Y"), '4.ONT'!D:D, "")),
            "Awaiting Status"
        )
    )
)</f>
        <v>Awaiting Status</v>
      </c>
      <c r="O944" s="60"/>
      <c r="P944" s="376" t="str" cm="1">
        <f t="array" aca="1" ref="P944" ca="1">IF(
    O944="N",
    "",
    IF(
        COUNTIFS('3.RNAExtractions'!E:E, B944, '3.RNAExtractions'!Z:Z, "Y") &gt; 0,
        _xlfn.TEXTJOIN(", ", TRUE, IF(('3.RNAExtractions'!E:E = B944) * ('3.RNAExtractions'!Z:Z = "Y"), '3.RNAExtractions'!D:D, "")),
        IF(
            COUNTIFS('3.RNAExtractions'!E:E, B944, '3.RNAExtractions'!Y:Y, "Y") &gt; 0,
            _xlfn.TEXTJOIN(", ", TRUE, IF(('3.RNAExtractions'!E:E = B944) * ('3.RNAExtractions'!Y:Y = "Y"), '3.RNAExtractions'!D:D, "")),
            "Awaiting Status"
        )
    )
)</f>
        <v>Awaiting Status</v>
      </c>
      <c r="Q944" s="60"/>
      <c r="R944" s="376" t="str" cm="1">
        <f t="array" aca="1" ref="R944" ca="1">IF(
    Q944="N",
    "",
    IF(
        COUNTIFS('4.RNAIllumina'!E:E, B944, '4.RNAIllumina'!Y:Y, "Y") &gt; 0,
        _xlfn.TEXTJOIN(", ", TRUE, IF(('4.RNAIllumina'!E:E = B944) * ('4.RNAIllumina'!Y:Y = "Y"), '4.RNAIllumina'!D:D, "")),
        IF(
            COUNTIFS('4.RNAIllumina'!E:E, B944, '4.RNAIllumina'!X:X, "Y") &gt; 0,
            _xlfn.TEXTJOIN(", ", TRUE, IF(('4.RNAIllumina'!E:E = B944) * ('4.RNAIllumina'!X:X = "Y"), '4.RNAIllumina'!D:D, "")),
            "Awaiting Status"
        )
    )
)</f>
        <v>Awaiting Status</v>
      </c>
      <c r="S944" s="377"/>
      <c r="T944" s="378" t="str">
        <f ca="1">VLOOKUP($B944,'1.MetaData'!$B:$H,2,FALSE)</f>
        <v>m669</v>
      </c>
      <c r="U944" s="379" t="str">
        <f ca="1">VLOOKUP($B944,'1.MetaData'!$B:$H,3,FALSE)</f>
        <v>Galeocerdo cuvier</v>
      </c>
      <c r="V944" s="379" t="str">
        <f ca="1">VLOOKUP($B944,'1.MetaData'!$B:$H,4,FALSE)</f>
        <v>Tiger shark</v>
      </c>
      <c r="W944" s="379" t="str">
        <f ca="1">VLOOKUP($B944,'1.MetaData'!$B:$H,5,FALSE)</f>
        <v>Matias Braccini</v>
      </c>
      <c r="X944" s="378" t="str">
        <f ca="1">VLOOKUP($B944,'1.MetaData'!$B:$H,6,FALSE)</f>
        <v>Jess Pearce, DPIRD</v>
      </c>
      <c r="Y944" s="378"/>
    </row>
    <row r="945" spans="1:25" hidden="1" x14ac:dyDescent="0.25">
      <c r="A945" s="17">
        <v>944</v>
      </c>
      <c r="B945" s="365" t="str">
        <f t="shared" ca="1" si="19"/>
        <v>OG944</v>
      </c>
      <c r="C945" s="366" t="s">
        <v>102</v>
      </c>
      <c r="D945" s="367">
        <f ca="1">COUNTIF('2.Tissue'!C:C,B945)</f>
        <v>1</v>
      </c>
      <c r="E945" s="368">
        <f ca="1">COUNTIFS('3.DNAExtractions'!$E:$E,$B945,'3.DNAExtractions'!$D:$D,E$1)</f>
        <v>1</v>
      </c>
      <c r="F945" s="369" t="str" cm="1">
        <f t="array" aca="1" ref="F945" ca="1">IF(
    COUNTIFS('3.DNAExtractions'!E:E, B945, '3.DNAExtractions'!Y:Y, "Y") &gt; 0,
    _xlfn.TEXTJOIN(", ", TRUE, IF(('3.DNAExtractions'!E:E = B945) * ('3.DNAExtractions'!Y:Y = "Y"), '3.DNAExtractions'!D:D, "")),
    IF(
        COUNTIFS('3.DNAExtractions'!E:E, B945, '3.DNAExtractions'!X:X, "Y") &gt; 0,
        _xlfn.TEXTJOIN(", ", TRUE, IF(('3.DNAExtractions'!E:E = B945) * ('3.DNAExtractions'!X:X = "Y"), '3.DNAExtractions'!D:D, "")),
        "Awaiting Status"
    )
)</f>
        <v>Extracted</v>
      </c>
      <c r="G945" s="370"/>
      <c r="H945" s="371" t="str" cm="1">
        <f t="array" aca="1" ref="H945" ca="1">IF(
    G945="N",
    "",
    IF(
        COUNTIFS('4.Illumina'!E:E, B945, '4.Illumina'!R:R, "Y") &gt; 0,
        _xlfn.TEXTJOIN(", ", TRUE, IF(('4.Illumina'!E:E = B945) * ('4.Illumina'!R:R = "Y"), '4.Illumina'!D:D, "")),
        IF(
            COUNTIFS('4.Illumina'!E:E, B945, '4.Illumina'!Q:Q, "Y") &gt; 0,
            _xlfn.TEXTJOIN(", ", TRUE, IF(('4.Illumina'!E:E = B945) * ('4.Illumina'!Q:Q = "Y"), '4.Illumina'!D:D, "")),
            "Awaiting Status"
        )
    )
)</f>
        <v>Sequenced</v>
      </c>
      <c r="I945" s="372"/>
      <c r="J945" s="373" t="str" cm="1">
        <f t="array" aca="1" ref="J945" ca="1">IF(
    I945="N",
    "",
    IF(
        COUNTIFS('4.PacBio'!E:E, B945, '4.PacBio'!W:W, "Y") &gt; 0,
        _xlfn.TEXTJOIN(", ", TRUE, IF(('4.PacBio'!E:E = B945) * ('4.PacBio'!W:W = "Y"), '4.PacBio'!D:D, "")),
        IF(
            COUNTIFS('4.PacBio'!E:E, B945, '4.PacBio'!V:V, "Y") &gt; 0,
            _xlfn.TEXTJOIN(", ", TRUE, IF(('4.PacBio'!E:E = B945) * ('4.PacBio'!V:V = "Y"), '4.PacBio'!D:D, "")),
            "Awaiting Status"
        )
    )
)</f>
        <v>Awaiting Status</v>
      </c>
      <c r="K945" s="374"/>
      <c r="L945" s="371" t="str" cm="1">
        <f t="array" aca="1" ref="L945" ca="1">IF(
    K945="N",
    "",
    IF(
        COUNTIFS('4.HiCLibrary'!E:E, B945, '4.HiCLibrary'!V:V, "Y") &gt; 0,
        _xlfn.TEXTJOIN(", ", TRUE, IF(('4.HiCLibrary'!E:E = B945) * ('4.HiCLibrary'!V:V = "Y"), '4.HiCLibrary'!D:D, "")),
        IF(
            COUNTIFS('4.HiCLibrary'!E:E, B945, '4.HiCLibrary'!U:U, "Y") &gt; 0,
            _xlfn.TEXTJOIN(", ", TRUE, IF(('4.HiCLibrary'!E:E = B945) * ('4.HiCLibrary'!U:U = "Y"), '4.HiCLibrary'!D:D, "")),
            "Awaiting Status"
        )
    )
)</f>
        <v>Awaiting Status</v>
      </c>
      <c r="M945" s="375"/>
      <c r="N945" s="373" t="str" cm="1">
        <f t="array" aca="1" ref="N945" ca="1">IF(
    M945="N",
    "",
    IF(
        COUNTIFS('4.ONT'!E:E, B945, '4.ONT'!Q:Q, "Y") &gt; 0,
        _xlfn.TEXTJOIN(", ", TRUE, IF(('4.ONT'!E:E = B945) * ('4.ONT'!Q:Q = "Y"), '4.ONT'!D:D, "")),
        IF(
            COUNTIFS('4.ONT'!E:E, B945, '4.ONT'!P:P, "Y") &gt; 0,
            _xlfn.TEXTJOIN(", ", TRUE, IF(('4.ONT'!E:E = B945) * ('4.ONT'!P:P = "Y"), '4.ONT'!D:D, "")),
            "Awaiting Status"
        )
    )
)</f>
        <v>Awaiting Status</v>
      </c>
      <c r="O945" s="60"/>
      <c r="P945" s="376" t="str" cm="1">
        <f t="array" aca="1" ref="P945" ca="1">IF(
    O945="N",
    "",
    IF(
        COUNTIFS('3.RNAExtractions'!E:E, B945, '3.RNAExtractions'!Z:Z, "Y") &gt; 0,
        _xlfn.TEXTJOIN(", ", TRUE, IF(('3.RNAExtractions'!E:E = B945) * ('3.RNAExtractions'!Z:Z = "Y"), '3.RNAExtractions'!D:D, "")),
        IF(
            COUNTIFS('3.RNAExtractions'!E:E, B945, '3.RNAExtractions'!Y:Y, "Y") &gt; 0,
            _xlfn.TEXTJOIN(", ", TRUE, IF(('3.RNAExtractions'!E:E = B945) * ('3.RNAExtractions'!Y:Y = "Y"), '3.RNAExtractions'!D:D, "")),
            "Awaiting Status"
        )
    )
)</f>
        <v>Awaiting Status</v>
      </c>
      <c r="Q945" s="60"/>
      <c r="R945" s="376" t="str" cm="1">
        <f t="array" aca="1" ref="R945" ca="1">IF(
    Q945="N",
    "",
    IF(
        COUNTIFS('4.RNAIllumina'!E:E, B945, '4.RNAIllumina'!Y:Y, "Y") &gt; 0,
        _xlfn.TEXTJOIN(", ", TRUE, IF(('4.RNAIllumina'!E:E = B945) * ('4.RNAIllumina'!Y:Y = "Y"), '4.RNAIllumina'!D:D, "")),
        IF(
            COUNTIFS('4.RNAIllumina'!E:E, B945, '4.RNAIllumina'!X:X, "Y") &gt; 0,
            _xlfn.TEXTJOIN(", ", TRUE, IF(('4.RNAIllumina'!E:E = B945) * ('4.RNAIllumina'!X:X = "Y"), '4.RNAIllumina'!D:D, "")),
            "Awaiting Status"
        )
    )
)</f>
        <v>Awaiting Status</v>
      </c>
      <c r="S945" s="377"/>
      <c r="T945" s="378" t="str">
        <f ca="1">VLOOKUP($B945,'1.MetaData'!$B:$H,2,FALSE)</f>
        <v>m670</v>
      </c>
      <c r="U945" s="379" t="str">
        <f ca="1">VLOOKUP($B945,'1.MetaData'!$B:$H,3,FALSE)</f>
        <v>Galeocerdo cuvier</v>
      </c>
      <c r="V945" s="379" t="str">
        <f ca="1">VLOOKUP($B945,'1.MetaData'!$B:$H,4,FALSE)</f>
        <v>Tiger shark</v>
      </c>
      <c r="W945" s="379" t="str">
        <f ca="1">VLOOKUP($B945,'1.MetaData'!$B:$H,5,FALSE)</f>
        <v>Matias Braccini</v>
      </c>
      <c r="X945" s="378" t="str">
        <f ca="1">VLOOKUP($B945,'1.MetaData'!$B:$H,6,FALSE)</f>
        <v>Jess Pearce, DPIRD</v>
      </c>
      <c r="Y945" s="378"/>
    </row>
    <row r="946" spans="1:25" hidden="1" x14ac:dyDescent="0.25">
      <c r="A946" s="17">
        <v>945</v>
      </c>
      <c r="B946" s="365" t="str">
        <f t="shared" ca="1" si="19"/>
        <v>OG945</v>
      </c>
      <c r="C946" s="366" t="s">
        <v>102</v>
      </c>
      <c r="D946" s="367">
        <f ca="1">COUNTIF('2.Tissue'!C:C,B946)</f>
        <v>1</v>
      </c>
      <c r="E946" s="368">
        <f ca="1">COUNTIFS('3.DNAExtractions'!$E:$E,$B946,'3.DNAExtractions'!$D:$D,E$1)</f>
        <v>1</v>
      </c>
      <c r="F946" s="369" t="str" cm="1">
        <f t="array" aca="1" ref="F946" ca="1">IF(
    COUNTIFS('3.DNAExtractions'!E:E, B946, '3.DNAExtractions'!Y:Y, "Y") &gt; 0,
    _xlfn.TEXTJOIN(", ", TRUE, IF(('3.DNAExtractions'!E:E = B946) * ('3.DNAExtractions'!Y:Y = "Y"), '3.DNAExtractions'!D:D, "")),
    IF(
        COUNTIFS('3.DNAExtractions'!E:E, B946, '3.DNAExtractions'!X:X, "Y") &gt; 0,
        _xlfn.TEXTJOIN(", ", TRUE, IF(('3.DNAExtractions'!E:E = B946) * ('3.DNAExtractions'!X:X = "Y"), '3.DNAExtractions'!D:D, "")),
        "Awaiting Status"
    )
)</f>
        <v>Extracted</v>
      </c>
      <c r="G946" s="370"/>
      <c r="H946" s="371" t="str" cm="1">
        <f t="array" aca="1" ref="H946" ca="1">IF(
    G946="N",
    "",
    IF(
        COUNTIFS('4.Illumina'!E:E, B946, '4.Illumina'!R:R, "Y") &gt; 0,
        _xlfn.TEXTJOIN(", ", TRUE, IF(('4.Illumina'!E:E = B946) * ('4.Illumina'!R:R = "Y"), '4.Illumina'!D:D, "")),
        IF(
            COUNTIFS('4.Illumina'!E:E, B946, '4.Illumina'!Q:Q, "Y") &gt; 0,
            _xlfn.TEXTJOIN(", ", TRUE, IF(('4.Illumina'!E:E = B946) * ('4.Illumina'!Q:Q = "Y"), '4.Illumina'!D:D, "")),
            "Awaiting Status"
        )
    )
)</f>
        <v>Sequenced</v>
      </c>
      <c r="I946" s="372"/>
      <c r="J946" s="373" t="str" cm="1">
        <f t="array" aca="1" ref="J946" ca="1">IF(
    I946="N",
    "",
    IF(
        COUNTIFS('4.PacBio'!E:E, B946, '4.PacBio'!W:W, "Y") &gt; 0,
        _xlfn.TEXTJOIN(", ", TRUE, IF(('4.PacBio'!E:E = B946) * ('4.PacBio'!W:W = "Y"), '4.PacBio'!D:D, "")),
        IF(
            COUNTIFS('4.PacBio'!E:E, B946, '4.PacBio'!V:V, "Y") &gt; 0,
            _xlfn.TEXTJOIN(", ", TRUE, IF(('4.PacBio'!E:E = B946) * ('4.PacBio'!V:V = "Y"), '4.PacBio'!D:D, "")),
            "Awaiting Status"
        )
    )
)</f>
        <v>Awaiting Status</v>
      </c>
      <c r="K946" s="374"/>
      <c r="L946" s="371" t="str" cm="1">
        <f t="array" aca="1" ref="L946" ca="1">IF(
    K946="N",
    "",
    IF(
        COUNTIFS('4.HiCLibrary'!E:E, B946, '4.HiCLibrary'!V:V, "Y") &gt; 0,
        _xlfn.TEXTJOIN(", ", TRUE, IF(('4.HiCLibrary'!E:E = B946) * ('4.HiCLibrary'!V:V = "Y"), '4.HiCLibrary'!D:D, "")),
        IF(
            COUNTIFS('4.HiCLibrary'!E:E, B946, '4.HiCLibrary'!U:U, "Y") &gt; 0,
            _xlfn.TEXTJOIN(", ", TRUE, IF(('4.HiCLibrary'!E:E = B946) * ('4.HiCLibrary'!U:U = "Y"), '4.HiCLibrary'!D:D, "")),
            "Awaiting Status"
        )
    )
)</f>
        <v>Awaiting Status</v>
      </c>
      <c r="M946" s="375"/>
      <c r="N946" s="373" t="str" cm="1">
        <f t="array" aca="1" ref="N946" ca="1">IF(
    M946="N",
    "",
    IF(
        COUNTIFS('4.ONT'!E:E, B946, '4.ONT'!Q:Q, "Y") &gt; 0,
        _xlfn.TEXTJOIN(", ", TRUE, IF(('4.ONT'!E:E = B946) * ('4.ONT'!Q:Q = "Y"), '4.ONT'!D:D, "")),
        IF(
            COUNTIFS('4.ONT'!E:E, B946, '4.ONT'!P:P, "Y") &gt; 0,
            _xlfn.TEXTJOIN(", ", TRUE, IF(('4.ONT'!E:E = B946) * ('4.ONT'!P:P = "Y"), '4.ONT'!D:D, "")),
            "Awaiting Status"
        )
    )
)</f>
        <v>Awaiting Status</v>
      </c>
      <c r="O946" s="60"/>
      <c r="P946" s="376" t="str" cm="1">
        <f t="array" aca="1" ref="P946" ca="1">IF(
    O946="N",
    "",
    IF(
        COUNTIFS('3.RNAExtractions'!E:E, B946, '3.RNAExtractions'!Z:Z, "Y") &gt; 0,
        _xlfn.TEXTJOIN(", ", TRUE, IF(('3.RNAExtractions'!E:E = B946) * ('3.RNAExtractions'!Z:Z = "Y"), '3.RNAExtractions'!D:D, "")),
        IF(
            COUNTIFS('3.RNAExtractions'!E:E, B946, '3.RNAExtractions'!Y:Y, "Y") &gt; 0,
            _xlfn.TEXTJOIN(", ", TRUE, IF(('3.RNAExtractions'!E:E = B946) * ('3.RNAExtractions'!Y:Y = "Y"), '3.RNAExtractions'!D:D, "")),
            "Awaiting Status"
        )
    )
)</f>
        <v>Awaiting Status</v>
      </c>
      <c r="Q946" s="60"/>
      <c r="R946" s="376" t="str" cm="1">
        <f t="array" aca="1" ref="R946" ca="1">IF(
    Q946="N",
    "",
    IF(
        COUNTIFS('4.RNAIllumina'!E:E, B946, '4.RNAIllumina'!Y:Y, "Y") &gt; 0,
        _xlfn.TEXTJOIN(", ", TRUE, IF(('4.RNAIllumina'!E:E = B946) * ('4.RNAIllumina'!Y:Y = "Y"), '4.RNAIllumina'!D:D, "")),
        IF(
            COUNTIFS('4.RNAIllumina'!E:E, B946, '4.RNAIllumina'!X:X, "Y") &gt; 0,
            _xlfn.TEXTJOIN(", ", TRUE, IF(('4.RNAIllumina'!E:E = B946) * ('4.RNAIllumina'!X:X = "Y"), '4.RNAIllumina'!D:D, "")),
            "Awaiting Status"
        )
    )
)</f>
        <v>Awaiting Status</v>
      </c>
      <c r="S946" s="377"/>
      <c r="T946" s="378" t="str">
        <f ca="1">VLOOKUP($B946,'1.MetaData'!$B:$H,2,FALSE)</f>
        <v>m681</v>
      </c>
      <c r="U946" s="379" t="str">
        <f ca="1">VLOOKUP($B946,'1.MetaData'!$B:$H,3,FALSE)</f>
        <v>Galeocerdo cuvier</v>
      </c>
      <c r="V946" s="379" t="str">
        <f ca="1">VLOOKUP($B946,'1.MetaData'!$B:$H,4,FALSE)</f>
        <v>Tiger shark</v>
      </c>
      <c r="W946" s="379" t="str">
        <f ca="1">VLOOKUP($B946,'1.MetaData'!$B:$H,5,FALSE)</f>
        <v>Matias Braccini</v>
      </c>
      <c r="X946" s="378" t="str">
        <f ca="1">VLOOKUP($B946,'1.MetaData'!$B:$H,6,FALSE)</f>
        <v>Jess Pearce, DPIRD</v>
      </c>
      <c r="Y946" s="378"/>
    </row>
    <row r="947" spans="1:25" hidden="1" x14ac:dyDescent="0.25">
      <c r="A947" s="17">
        <v>946</v>
      </c>
      <c r="B947" s="365" t="str">
        <f t="shared" ca="1" si="19"/>
        <v>OG946</v>
      </c>
      <c r="C947" s="366" t="s">
        <v>102</v>
      </c>
      <c r="D947" s="367">
        <f ca="1">COUNTIF('2.Tissue'!C:C,B947)</f>
        <v>1</v>
      </c>
      <c r="E947" s="368">
        <f ca="1">COUNTIFS('3.DNAExtractions'!$E:$E,$B947,'3.DNAExtractions'!$D:$D,E$1)</f>
        <v>1</v>
      </c>
      <c r="F947" s="369" t="str" cm="1">
        <f t="array" aca="1" ref="F947" ca="1">IF(
    COUNTIFS('3.DNAExtractions'!E:E, B947, '3.DNAExtractions'!Y:Y, "Y") &gt; 0,
    _xlfn.TEXTJOIN(", ", TRUE, IF(('3.DNAExtractions'!E:E = B947) * ('3.DNAExtractions'!Y:Y = "Y"), '3.DNAExtractions'!D:D, "")),
    IF(
        COUNTIFS('3.DNAExtractions'!E:E, B947, '3.DNAExtractions'!X:X, "Y") &gt; 0,
        _xlfn.TEXTJOIN(", ", TRUE, IF(('3.DNAExtractions'!E:E = B947) * ('3.DNAExtractions'!X:X = "Y"), '3.DNAExtractions'!D:D, "")),
        "Awaiting Status"
    )
)</f>
        <v>Extracted</v>
      </c>
      <c r="G947" s="370"/>
      <c r="H947" s="371" t="str" cm="1">
        <f t="array" aca="1" ref="H947" ca="1">IF(
    G947="N",
    "",
    IF(
        COUNTIFS('4.Illumina'!E:E, B947, '4.Illumina'!R:R, "Y") &gt; 0,
        _xlfn.TEXTJOIN(", ", TRUE, IF(('4.Illumina'!E:E = B947) * ('4.Illumina'!R:R = "Y"), '4.Illumina'!D:D, "")),
        IF(
            COUNTIFS('4.Illumina'!E:E, B947, '4.Illumina'!Q:Q, "Y") &gt; 0,
            _xlfn.TEXTJOIN(", ", TRUE, IF(('4.Illumina'!E:E = B947) * ('4.Illumina'!Q:Q = "Y"), '4.Illumina'!D:D, "")),
            "Awaiting Status"
        )
    )
)</f>
        <v>Sequenced</v>
      </c>
      <c r="I947" s="372"/>
      <c r="J947" s="373" t="str" cm="1">
        <f t="array" aca="1" ref="J947" ca="1">IF(
    I947="N",
    "",
    IF(
        COUNTIFS('4.PacBio'!E:E, B947, '4.PacBio'!W:W, "Y") &gt; 0,
        _xlfn.TEXTJOIN(", ", TRUE, IF(('4.PacBio'!E:E = B947) * ('4.PacBio'!W:W = "Y"), '4.PacBio'!D:D, "")),
        IF(
            COUNTIFS('4.PacBio'!E:E, B947, '4.PacBio'!V:V, "Y") &gt; 0,
            _xlfn.TEXTJOIN(", ", TRUE, IF(('4.PacBio'!E:E = B947) * ('4.PacBio'!V:V = "Y"), '4.PacBio'!D:D, "")),
            "Awaiting Status"
        )
    )
)</f>
        <v>Awaiting Status</v>
      </c>
      <c r="K947" s="374"/>
      <c r="L947" s="371" t="str" cm="1">
        <f t="array" aca="1" ref="L947" ca="1">IF(
    K947="N",
    "",
    IF(
        COUNTIFS('4.HiCLibrary'!E:E, B947, '4.HiCLibrary'!V:V, "Y") &gt; 0,
        _xlfn.TEXTJOIN(", ", TRUE, IF(('4.HiCLibrary'!E:E = B947) * ('4.HiCLibrary'!V:V = "Y"), '4.HiCLibrary'!D:D, "")),
        IF(
            COUNTIFS('4.HiCLibrary'!E:E, B947, '4.HiCLibrary'!U:U, "Y") &gt; 0,
            _xlfn.TEXTJOIN(", ", TRUE, IF(('4.HiCLibrary'!E:E = B947) * ('4.HiCLibrary'!U:U = "Y"), '4.HiCLibrary'!D:D, "")),
            "Awaiting Status"
        )
    )
)</f>
        <v>Awaiting Status</v>
      </c>
      <c r="M947" s="375"/>
      <c r="N947" s="373" t="str" cm="1">
        <f t="array" aca="1" ref="N947" ca="1">IF(
    M947="N",
    "",
    IF(
        COUNTIFS('4.ONT'!E:E, B947, '4.ONT'!Q:Q, "Y") &gt; 0,
        _xlfn.TEXTJOIN(", ", TRUE, IF(('4.ONT'!E:E = B947) * ('4.ONT'!Q:Q = "Y"), '4.ONT'!D:D, "")),
        IF(
            COUNTIFS('4.ONT'!E:E, B947, '4.ONT'!P:P, "Y") &gt; 0,
            _xlfn.TEXTJOIN(", ", TRUE, IF(('4.ONT'!E:E = B947) * ('4.ONT'!P:P = "Y"), '4.ONT'!D:D, "")),
            "Awaiting Status"
        )
    )
)</f>
        <v>Awaiting Status</v>
      </c>
      <c r="O947" s="60"/>
      <c r="P947" s="376" t="str" cm="1">
        <f t="array" aca="1" ref="P947" ca="1">IF(
    O947="N",
    "",
    IF(
        COUNTIFS('3.RNAExtractions'!E:E, B947, '3.RNAExtractions'!Z:Z, "Y") &gt; 0,
        _xlfn.TEXTJOIN(", ", TRUE, IF(('3.RNAExtractions'!E:E = B947) * ('3.RNAExtractions'!Z:Z = "Y"), '3.RNAExtractions'!D:D, "")),
        IF(
            COUNTIFS('3.RNAExtractions'!E:E, B947, '3.RNAExtractions'!Y:Y, "Y") &gt; 0,
            _xlfn.TEXTJOIN(", ", TRUE, IF(('3.RNAExtractions'!E:E = B947) * ('3.RNAExtractions'!Y:Y = "Y"), '3.RNAExtractions'!D:D, "")),
            "Awaiting Status"
        )
    )
)</f>
        <v>Awaiting Status</v>
      </c>
      <c r="Q947" s="60"/>
      <c r="R947" s="376" t="str" cm="1">
        <f t="array" aca="1" ref="R947" ca="1">IF(
    Q947="N",
    "",
    IF(
        COUNTIFS('4.RNAIllumina'!E:E, B947, '4.RNAIllumina'!Y:Y, "Y") &gt; 0,
        _xlfn.TEXTJOIN(", ", TRUE, IF(('4.RNAIllumina'!E:E = B947) * ('4.RNAIllumina'!Y:Y = "Y"), '4.RNAIllumina'!D:D, "")),
        IF(
            COUNTIFS('4.RNAIllumina'!E:E, B947, '4.RNAIllumina'!X:X, "Y") &gt; 0,
            _xlfn.TEXTJOIN(", ", TRUE, IF(('4.RNAIllumina'!E:E = B947) * ('4.RNAIllumina'!X:X = "Y"), '4.RNAIllumina'!D:D, "")),
            "Awaiting Status"
        )
    )
)</f>
        <v>Awaiting Status</v>
      </c>
      <c r="S947" s="377"/>
      <c r="T947" s="378" t="str">
        <f ca="1">VLOOKUP($B947,'1.MetaData'!$B:$H,2,FALSE)</f>
        <v>m682</v>
      </c>
      <c r="U947" s="379" t="str">
        <f ca="1">VLOOKUP($B947,'1.MetaData'!$B:$H,3,FALSE)</f>
        <v>Galeocerdo cuvier</v>
      </c>
      <c r="V947" s="379" t="str">
        <f ca="1">VLOOKUP($B947,'1.MetaData'!$B:$H,4,FALSE)</f>
        <v>Tiger shark</v>
      </c>
      <c r="W947" s="379" t="str">
        <f ca="1">VLOOKUP($B947,'1.MetaData'!$B:$H,5,FALSE)</f>
        <v>Matias Braccini</v>
      </c>
      <c r="X947" s="378" t="str">
        <f ca="1">VLOOKUP($B947,'1.MetaData'!$B:$H,6,FALSE)</f>
        <v>Jess Pearce, DPIRD</v>
      </c>
      <c r="Y947" s="378"/>
    </row>
    <row r="948" spans="1:25" hidden="1" x14ac:dyDescent="0.25">
      <c r="A948" s="17">
        <v>947</v>
      </c>
      <c r="B948" s="365" t="str">
        <f t="shared" ca="1" si="19"/>
        <v>OG947</v>
      </c>
      <c r="C948" s="366" t="s">
        <v>102</v>
      </c>
      <c r="D948" s="367">
        <f ca="1">COUNTIF('2.Tissue'!C:C,B948)</f>
        <v>1</v>
      </c>
      <c r="E948" s="368">
        <f ca="1">COUNTIFS('3.DNAExtractions'!$E:$E,$B948,'3.DNAExtractions'!$D:$D,E$1)</f>
        <v>1</v>
      </c>
      <c r="F948" s="369" t="str" cm="1">
        <f t="array" aca="1" ref="F948" ca="1">IF(
    COUNTIFS('3.DNAExtractions'!E:E, B948, '3.DNAExtractions'!Y:Y, "Y") &gt; 0,
    _xlfn.TEXTJOIN(", ", TRUE, IF(('3.DNAExtractions'!E:E = B948) * ('3.DNAExtractions'!Y:Y = "Y"), '3.DNAExtractions'!D:D, "")),
    IF(
        COUNTIFS('3.DNAExtractions'!E:E, B948, '3.DNAExtractions'!X:X, "Y") &gt; 0,
        _xlfn.TEXTJOIN(", ", TRUE, IF(('3.DNAExtractions'!E:E = B948) * ('3.DNAExtractions'!X:X = "Y"), '3.DNAExtractions'!D:D, "")),
        "Awaiting Status"
    )
)</f>
        <v>Extracted</v>
      </c>
      <c r="G948" s="370"/>
      <c r="H948" s="371" t="str" cm="1">
        <f t="array" aca="1" ref="H948" ca="1">IF(
    G948="N",
    "",
    IF(
        COUNTIFS('4.Illumina'!E:E, B948, '4.Illumina'!R:R, "Y") &gt; 0,
        _xlfn.TEXTJOIN(", ", TRUE, IF(('4.Illumina'!E:E = B948) * ('4.Illumina'!R:R = "Y"), '4.Illumina'!D:D, "")),
        IF(
            COUNTIFS('4.Illumina'!E:E, B948, '4.Illumina'!Q:Q, "Y") &gt; 0,
            _xlfn.TEXTJOIN(", ", TRUE, IF(('4.Illumina'!E:E = B948) * ('4.Illumina'!Q:Q = "Y"), '4.Illumina'!D:D, "")),
            "Awaiting Status"
        )
    )
)</f>
        <v>Awaiting Status</v>
      </c>
      <c r="I948" s="372"/>
      <c r="J948" s="373" t="str" cm="1">
        <f t="array" aca="1" ref="J948" ca="1">IF(
    I948="N",
    "",
    IF(
        COUNTIFS('4.PacBio'!E:E, B948, '4.PacBio'!W:W, "Y") &gt; 0,
        _xlfn.TEXTJOIN(", ", TRUE, IF(('4.PacBio'!E:E = B948) * ('4.PacBio'!W:W = "Y"), '4.PacBio'!D:D, "")),
        IF(
            COUNTIFS('4.PacBio'!E:E, B948, '4.PacBio'!V:V, "Y") &gt; 0,
            _xlfn.TEXTJOIN(", ", TRUE, IF(('4.PacBio'!E:E = B948) * ('4.PacBio'!V:V = "Y"), '4.PacBio'!D:D, "")),
            "Awaiting Status"
        )
    )
)</f>
        <v>Awaiting Status</v>
      </c>
      <c r="K948" s="374"/>
      <c r="L948" s="371" t="str" cm="1">
        <f t="array" aca="1" ref="L948" ca="1">IF(
    K948="N",
    "",
    IF(
        COUNTIFS('4.HiCLibrary'!E:E, B948, '4.HiCLibrary'!V:V, "Y") &gt; 0,
        _xlfn.TEXTJOIN(", ", TRUE, IF(('4.HiCLibrary'!E:E = B948) * ('4.HiCLibrary'!V:V = "Y"), '4.HiCLibrary'!D:D, "")),
        IF(
            COUNTIFS('4.HiCLibrary'!E:E, B948, '4.HiCLibrary'!U:U, "Y") &gt; 0,
            _xlfn.TEXTJOIN(", ", TRUE, IF(('4.HiCLibrary'!E:E = B948) * ('4.HiCLibrary'!U:U = "Y"), '4.HiCLibrary'!D:D, "")),
            "Awaiting Status"
        )
    )
)</f>
        <v>Awaiting Status</v>
      </c>
      <c r="M948" s="375"/>
      <c r="N948" s="373" t="str" cm="1">
        <f t="array" aca="1" ref="N948" ca="1">IF(
    M948="N",
    "",
    IF(
        COUNTIFS('4.ONT'!E:E, B948, '4.ONT'!Q:Q, "Y") &gt; 0,
        _xlfn.TEXTJOIN(", ", TRUE, IF(('4.ONT'!E:E = B948) * ('4.ONT'!Q:Q = "Y"), '4.ONT'!D:D, "")),
        IF(
            COUNTIFS('4.ONT'!E:E, B948, '4.ONT'!P:P, "Y") &gt; 0,
            _xlfn.TEXTJOIN(", ", TRUE, IF(('4.ONT'!E:E = B948) * ('4.ONT'!P:P = "Y"), '4.ONT'!D:D, "")),
            "Awaiting Status"
        )
    )
)</f>
        <v>Awaiting Status</v>
      </c>
      <c r="O948" s="60"/>
      <c r="P948" s="376" t="str" cm="1">
        <f t="array" aca="1" ref="P948" ca="1">IF(
    O948="N",
    "",
    IF(
        COUNTIFS('3.RNAExtractions'!E:E, B948, '3.RNAExtractions'!Z:Z, "Y") &gt; 0,
        _xlfn.TEXTJOIN(", ", TRUE, IF(('3.RNAExtractions'!E:E = B948) * ('3.RNAExtractions'!Z:Z = "Y"), '3.RNAExtractions'!D:D, "")),
        IF(
            COUNTIFS('3.RNAExtractions'!E:E, B948, '3.RNAExtractions'!Y:Y, "Y") &gt; 0,
            _xlfn.TEXTJOIN(", ", TRUE, IF(('3.RNAExtractions'!E:E = B948) * ('3.RNAExtractions'!Y:Y = "Y"), '3.RNAExtractions'!D:D, "")),
            "Awaiting Status"
        )
    )
)</f>
        <v>Awaiting Status</v>
      </c>
      <c r="Q948" s="60"/>
      <c r="R948" s="376" t="str" cm="1">
        <f t="array" aca="1" ref="R948" ca="1">IF(
    Q948="N",
    "",
    IF(
        COUNTIFS('4.RNAIllumina'!E:E, B948, '4.RNAIllumina'!Y:Y, "Y") &gt; 0,
        _xlfn.TEXTJOIN(", ", TRUE, IF(('4.RNAIllumina'!E:E = B948) * ('4.RNAIllumina'!Y:Y = "Y"), '4.RNAIllumina'!D:D, "")),
        IF(
            COUNTIFS('4.RNAIllumina'!E:E, B948, '4.RNAIllumina'!X:X, "Y") &gt; 0,
            _xlfn.TEXTJOIN(", ", TRUE, IF(('4.RNAIllumina'!E:E = B948) * ('4.RNAIllumina'!X:X = "Y"), '4.RNAIllumina'!D:D, "")),
            "Awaiting Status"
        )
    )
)</f>
        <v>Awaiting Status</v>
      </c>
      <c r="S948" s="377"/>
      <c r="T948" s="378" t="str">
        <f ca="1">VLOOKUP($B948,'1.MetaData'!$B:$H,2,FALSE)</f>
        <v>d1052</v>
      </c>
      <c r="U948" s="379" t="str">
        <f ca="1">VLOOKUP($B948,'1.MetaData'!$B:$H,3,FALSE)</f>
        <v>Galeocerdo cuvier</v>
      </c>
      <c r="V948" s="379" t="str">
        <f ca="1">VLOOKUP($B948,'1.MetaData'!$B:$H,4,FALSE)</f>
        <v>Tiger shark</v>
      </c>
      <c r="W948" s="379" t="str">
        <f ca="1">VLOOKUP($B948,'1.MetaData'!$B:$H,5,FALSE)</f>
        <v>Matias Braccini</v>
      </c>
      <c r="X948" s="378" t="str">
        <f ca="1">VLOOKUP($B948,'1.MetaData'!$B:$H,6,FALSE)</f>
        <v>Jess Pearce, DPIRD</v>
      </c>
      <c r="Y948" s="378"/>
    </row>
    <row r="949" spans="1:25" hidden="1" x14ac:dyDescent="0.25">
      <c r="A949" s="17">
        <v>948</v>
      </c>
      <c r="B949" s="365" t="str">
        <f t="shared" ca="1" si="19"/>
        <v>OG948</v>
      </c>
      <c r="C949" s="366" t="s">
        <v>102</v>
      </c>
      <c r="D949" s="367">
        <f ca="1">COUNTIF('2.Tissue'!C:C,B949)</f>
        <v>1</v>
      </c>
      <c r="E949" s="368">
        <f ca="1">COUNTIFS('3.DNAExtractions'!$E:$E,$B949,'3.DNAExtractions'!$D:$D,E$1)</f>
        <v>1</v>
      </c>
      <c r="F949" s="369" t="str" cm="1">
        <f t="array" aca="1" ref="F949" ca="1">IF(
    COUNTIFS('3.DNAExtractions'!E:E, B949, '3.DNAExtractions'!Y:Y, "Y") &gt; 0,
    _xlfn.TEXTJOIN(", ", TRUE, IF(('3.DNAExtractions'!E:E = B949) * ('3.DNAExtractions'!Y:Y = "Y"), '3.DNAExtractions'!D:D, "")),
    IF(
        COUNTIFS('3.DNAExtractions'!E:E, B949, '3.DNAExtractions'!X:X, "Y") &gt; 0,
        _xlfn.TEXTJOIN(", ", TRUE, IF(('3.DNAExtractions'!E:E = B949) * ('3.DNAExtractions'!X:X = "Y"), '3.DNAExtractions'!D:D, "")),
        "Awaiting Status"
    )
)</f>
        <v>Extracted</v>
      </c>
      <c r="G949" s="370"/>
      <c r="H949" s="371" t="str" cm="1">
        <f t="array" aca="1" ref="H949" ca="1">IF(
    G949="N",
    "",
    IF(
        COUNTIFS('4.Illumina'!E:E, B949, '4.Illumina'!R:R, "Y") &gt; 0,
        _xlfn.TEXTJOIN(", ", TRUE, IF(('4.Illumina'!E:E = B949) * ('4.Illumina'!R:R = "Y"), '4.Illumina'!D:D, "")),
        IF(
            COUNTIFS('4.Illumina'!E:E, B949, '4.Illumina'!Q:Q, "Y") &gt; 0,
            _xlfn.TEXTJOIN(", ", TRUE, IF(('4.Illumina'!E:E = B949) * ('4.Illumina'!Q:Q = "Y"), '4.Illumina'!D:D, "")),
            "Awaiting Status"
        )
    )
)</f>
        <v>Awaiting Status</v>
      </c>
      <c r="I949" s="372"/>
      <c r="J949" s="373" t="str" cm="1">
        <f t="array" aca="1" ref="J949" ca="1">IF(
    I949="N",
    "",
    IF(
        COUNTIFS('4.PacBio'!E:E, B949, '4.PacBio'!W:W, "Y") &gt; 0,
        _xlfn.TEXTJOIN(", ", TRUE, IF(('4.PacBio'!E:E = B949) * ('4.PacBio'!W:W = "Y"), '4.PacBio'!D:D, "")),
        IF(
            COUNTIFS('4.PacBio'!E:E, B949, '4.PacBio'!V:V, "Y") &gt; 0,
            _xlfn.TEXTJOIN(", ", TRUE, IF(('4.PacBio'!E:E = B949) * ('4.PacBio'!V:V = "Y"), '4.PacBio'!D:D, "")),
            "Awaiting Status"
        )
    )
)</f>
        <v>Awaiting Status</v>
      </c>
      <c r="K949" s="374"/>
      <c r="L949" s="371" t="str" cm="1">
        <f t="array" aca="1" ref="L949" ca="1">IF(
    K949="N",
    "",
    IF(
        COUNTIFS('4.HiCLibrary'!E:E, B949, '4.HiCLibrary'!V:V, "Y") &gt; 0,
        _xlfn.TEXTJOIN(", ", TRUE, IF(('4.HiCLibrary'!E:E = B949) * ('4.HiCLibrary'!V:V = "Y"), '4.HiCLibrary'!D:D, "")),
        IF(
            COUNTIFS('4.HiCLibrary'!E:E, B949, '4.HiCLibrary'!U:U, "Y") &gt; 0,
            _xlfn.TEXTJOIN(", ", TRUE, IF(('4.HiCLibrary'!E:E = B949) * ('4.HiCLibrary'!U:U = "Y"), '4.HiCLibrary'!D:D, "")),
            "Awaiting Status"
        )
    )
)</f>
        <v>Awaiting Status</v>
      </c>
      <c r="M949" s="375"/>
      <c r="N949" s="373" t="str" cm="1">
        <f t="array" aca="1" ref="N949" ca="1">IF(
    M949="N",
    "",
    IF(
        COUNTIFS('4.ONT'!E:E, B949, '4.ONT'!Q:Q, "Y") &gt; 0,
        _xlfn.TEXTJOIN(", ", TRUE, IF(('4.ONT'!E:E = B949) * ('4.ONT'!Q:Q = "Y"), '4.ONT'!D:D, "")),
        IF(
            COUNTIFS('4.ONT'!E:E, B949, '4.ONT'!P:P, "Y") &gt; 0,
            _xlfn.TEXTJOIN(", ", TRUE, IF(('4.ONT'!E:E = B949) * ('4.ONT'!P:P = "Y"), '4.ONT'!D:D, "")),
            "Awaiting Status"
        )
    )
)</f>
        <v>Awaiting Status</v>
      </c>
      <c r="O949" s="60"/>
      <c r="P949" s="376" t="str" cm="1">
        <f t="array" aca="1" ref="P949" ca="1">IF(
    O949="N",
    "",
    IF(
        COUNTIFS('3.RNAExtractions'!E:E, B949, '3.RNAExtractions'!Z:Z, "Y") &gt; 0,
        _xlfn.TEXTJOIN(", ", TRUE, IF(('3.RNAExtractions'!E:E = B949) * ('3.RNAExtractions'!Z:Z = "Y"), '3.RNAExtractions'!D:D, "")),
        IF(
            COUNTIFS('3.RNAExtractions'!E:E, B949, '3.RNAExtractions'!Y:Y, "Y") &gt; 0,
            _xlfn.TEXTJOIN(", ", TRUE, IF(('3.RNAExtractions'!E:E = B949) * ('3.RNAExtractions'!Y:Y = "Y"), '3.RNAExtractions'!D:D, "")),
            "Awaiting Status"
        )
    )
)</f>
        <v>Awaiting Status</v>
      </c>
      <c r="Q949" s="60"/>
      <c r="R949" s="376" t="str" cm="1">
        <f t="array" aca="1" ref="R949" ca="1">IF(
    Q949="N",
    "",
    IF(
        COUNTIFS('4.RNAIllumina'!E:E, B949, '4.RNAIllumina'!Y:Y, "Y") &gt; 0,
        _xlfn.TEXTJOIN(", ", TRUE, IF(('4.RNAIllumina'!E:E = B949) * ('4.RNAIllumina'!Y:Y = "Y"), '4.RNAIllumina'!D:D, "")),
        IF(
            COUNTIFS('4.RNAIllumina'!E:E, B949, '4.RNAIllumina'!X:X, "Y") &gt; 0,
            _xlfn.TEXTJOIN(", ", TRUE, IF(('4.RNAIllumina'!E:E = B949) * ('4.RNAIllumina'!X:X = "Y"), '4.RNAIllumina'!D:D, "")),
            "Awaiting Status"
        )
    )
)</f>
        <v>Awaiting Status</v>
      </c>
      <c r="S949" s="377"/>
      <c r="T949" s="378" t="str">
        <f ca="1">VLOOKUP($B949,'1.MetaData'!$B:$H,2,FALSE)</f>
        <v>d1283</v>
      </c>
      <c r="U949" s="379" t="str">
        <f ca="1">VLOOKUP($B949,'1.MetaData'!$B:$H,3,FALSE)</f>
        <v>Galeocerdo cuvier</v>
      </c>
      <c r="V949" s="379" t="str">
        <f ca="1">VLOOKUP($B949,'1.MetaData'!$B:$H,4,FALSE)</f>
        <v>Tiger shark</v>
      </c>
      <c r="W949" s="379" t="str">
        <f ca="1">VLOOKUP($B949,'1.MetaData'!$B:$H,5,FALSE)</f>
        <v>Matias Braccini</v>
      </c>
      <c r="X949" s="378" t="str">
        <f ca="1">VLOOKUP($B949,'1.MetaData'!$B:$H,6,FALSE)</f>
        <v>Jess Pearce, DPIRD</v>
      </c>
      <c r="Y949" s="378"/>
    </row>
    <row r="950" spans="1:25" hidden="1" x14ac:dyDescent="0.25">
      <c r="A950" s="17">
        <v>949</v>
      </c>
      <c r="B950" s="365" t="str">
        <f t="shared" ca="1" si="19"/>
        <v>OG949</v>
      </c>
      <c r="C950" s="366" t="s">
        <v>102</v>
      </c>
      <c r="D950" s="367">
        <f ca="1">COUNTIF('2.Tissue'!C:C,B950)</f>
        <v>1</v>
      </c>
      <c r="E950" s="368">
        <f ca="1">COUNTIFS('3.DNAExtractions'!$E:$E,$B950,'3.DNAExtractions'!$D:$D,E$1)</f>
        <v>1</v>
      </c>
      <c r="F950" s="369" t="str" cm="1">
        <f t="array" aca="1" ref="F950" ca="1">IF(
    COUNTIFS('3.DNAExtractions'!E:E, B950, '3.DNAExtractions'!Y:Y, "Y") &gt; 0,
    _xlfn.TEXTJOIN(", ", TRUE, IF(('3.DNAExtractions'!E:E = B950) * ('3.DNAExtractions'!Y:Y = "Y"), '3.DNAExtractions'!D:D, "")),
    IF(
        COUNTIFS('3.DNAExtractions'!E:E, B950, '3.DNAExtractions'!X:X, "Y") &gt; 0,
        _xlfn.TEXTJOIN(", ", TRUE, IF(('3.DNAExtractions'!E:E = B950) * ('3.DNAExtractions'!X:X = "Y"), '3.DNAExtractions'!D:D, "")),
        "Awaiting Status"
    )
)</f>
        <v>Extracted</v>
      </c>
      <c r="G950" s="370"/>
      <c r="H950" s="371" t="str" cm="1">
        <f t="array" aca="1" ref="H950" ca="1">IF(
    G950="N",
    "",
    IF(
        COUNTIFS('4.Illumina'!E:E, B950, '4.Illumina'!R:R, "Y") &gt; 0,
        _xlfn.TEXTJOIN(", ", TRUE, IF(('4.Illumina'!E:E = B950) * ('4.Illumina'!R:R = "Y"), '4.Illumina'!D:D, "")),
        IF(
            COUNTIFS('4.Illumina'!E:E, B950, '4.Illumina'!Q:Q, "Y") &gt; 0,
            _xlfn.TEXTJOIN(", ", TRUE, IF(('4.Illumina'!E:E = B950) * ('4.Illumina'!Q:Q = "Y"), '4.Illumina'!D:D, "")),
            "Awaiting Status"
        )
    )
)</f>
        <v>Sequenced</v>
      </c>
      <c r="I950" s="372"/>
      <c r="J950" s="373" t="str" cm="1">
        <f t="array" aca="1" ref="J950" ca="1">IF(
    I950="N",
    "",
    IF(
        COUNTIFS('4.PacBio'!E:E, B950, '4.PacBio'!W:W, "Y") &gt; 0,
        _xlfn.TEXTJOIN(", ", TRUE, IF(('4.PacBio'!E:E = B950) * ('4.PacBio'!W:W = "Y"), '4.PacBio'!D:D, "")),
        IF(
            COUNTIFS('4.PacBio'!E:E, B950, '4.PacBio'!V:V, "Y") &gt; 0,
            _xlfn.TEXTJOIN(", ", TRUE, IF(('4.PacBio'!E:E = B950) * ('4.PacBio'!V:V = "Y"), '4.PacBio'!D:D, "")),
            "Awaiting Status"
        )
    )
)</f>
        <v>Awaiting Status</v>
      </c>
      <c r="K950" s="374"/>
      <c r="L950" s="371" t="str" cm="1">
        <f t="array" aca="1" ref="L950" ca="1">IF(
    K950="N",
    "",
    IF(
        COUNTIFS('4.HiCLibrary'!E:E, B950, '4.HiCLibrary'!V:V, "Y") &gt; 0,
        _xlfn.TEXTJOIN(", ", TRUE, IF(('4.HiCLibrary'!E:E = B950) * ('4.HiCLibrary'!V:V = "Y"), '4.HiCLibrary'!D:D, "")),
        IF(
            COUNTIFS('4.HiCLibrary'!E:E, B950, '4.HiCLibrary'!U:U, "Y") &gt; 0,
            _xlfn.TEXTJOIN(", ", TRUE, IF(('4.HiCLibrary'!E:E = B950) * ('4.HiCLibrary'!U:U = "Y"), '4.HiCLibrary'!D:D, "")),
            "Awaiting Status"
        )
    )
)</f>
        <v>Awaiting Status</v>
      </c>
      <c r="M950" s="375"/>
      <c r="N950" s="373" t="str" cm="1">
        <f t="array" aca="1" ref="N950" ca="1">IF(
    M950="N",
    "",
    IF(
        COUNTIFS('4.ONT'!E:E, B950, '4.ONT'!Q:Q, "Y") &gt; 0,
        _xlfn.TEXTJOIN(", ", TRUE, IF(('4.ONT'!E:E = B950) * ('4.ONT'!Q:Q = "Y"), '4.ONT'!D:D, "")),
        IF(
            COUNTIFS('4.ONT'!E:E, B950, '4.ONT'!P:P, "Y") &gt; 0,
            _xlfn.TEXTJOIN(", ", TRUE, IF(('4.ONT'!E:E = B950) * ('4.ONT'!P:P = "Y"), '4.ONT'!D:D, "")),
            "Awaiting Status"
        )
    )
)</f>
        <v>Awaiting Status</v>
      </c>
      <c r="O950" s="60"/>
      <c r="P950" s="376" t="str" cm="1">
        <f t="array" aca="1" ref="P950" ca="1">IF(
    O950="N",
    "",
    IF(
        COUNTIFS('3.RNAExtractions'!E:E, B950, '3.RNAExtractions'!Z:Z, "Y") &gt; 0,
        _xlfn.TEXTJOIN(", ", TRUE, IF(('3.RNAExtractions'!E:E = B950) * ('3.RNAExtractions'!Z:Z = "Y"), '3.RNAExtractions'!D:D, "")),
        IF(
            COUNTIFS('3.RNAExtractions'!E:E, B950, '3.RNAExtractions'!Y:Y, "Y") &gt; 0,
            _xlfn.TEXTJOIN(", ", TRUE, IF(('3.RNAExtractions'!E:E = B950) * ('3.RNAExtractions'!Y:Y = "Y"), '3.RNAExtractions'!D:D, "")),
            "Awaiting Status"
        )
    )
)</f>
        <v>Awaiting Status</v>
      </c>
      <c r="Q950" s="60"/>
      <c r="R950" s="376" t="str" cm="1">
        <f t="array" aca="1" ref="R950" ca="1">IF(
    Q950="N",
    "",
    IF(
        COUNTIFS('4.RNAIllumina'!E:E, B950, '4.RNAIllumina'!Y:Y, "Y") &gt; 0,
        _xlfn.TEXTJOIN(", ", TRUE, IF(('4.RNAIllumina'!E:E = B950) * ('4.RNAIllumina'!Y:Y = "Y"), '4.RNAIllumina'!D:D, "")),
        IF(
            COUNTIFS('4.RNAIllumina'!E:E, B950, '4.RNAIllumina'!X:X, "Y") &gt; 0,
            _xlfn.TEXTJOIN(", ", TRUE, IF(('4.RNAIllumina'!E:E = B950) * ('4.RNAIllumina'!X:X = "Y"), '4.RNAIllumina'!D:D, "")),
            "Awaiting Status"
        )
    )
)</f>
        <v>Awaiting Status</v>
      </c>
      <c r="S950" s="377"/>
      <c r="T950" s="378" t="str">
        <f ca="1">VLOOKUP($B950,'1.MetaData'!$B:$H,2,FALSE)</f>
        <v>d1251</v>
      </c>
      <c r="U950" s="379" t="str">
        <f ca="1">VLOOKUP($B950,'1.MetaData'!$B:$H,3,FALSE)</f>
        <v>Galeocerdo cuvier</v>
      </c>
      <c r="V950" s="379" t="str">
        <f ca="1">VLOOKUP($B950,'1.MetaData'!$B:$H,4,FALSE)</f>
        <v>Tiger shark</v>
      </c>
      <c r="W950" s="379" t="str">
        <f ca="1">VLOOKUP($B950,'1.MetaData'!$B:$H,5,FALSE)</f>
        <v>Matias Braccini</v>
      </c>
      <c r="X950" s="378" t="str">
        <f ca="1">VLOOKUP($B950,'1.MetaData'!$B:$H,6,FALSE)</f>
        <v>Jess Pearce, DPIRD</v>
      </c>
      <c r="Y950" s="378"/>
    </row>
    <row r="951" spans="1:25" hidden="1" x14ac:dyDescent="0.25">
      <c r="A951" s="17">
        <v>950</v>
      </c>
      <c r="B951" s="365" t="str">
        <f t="shared" ca="1" si="19"/>
        <v>OG950</v>
      </c>
      <c r="C951" s="366" t="s">
        <v>102</v>
      </c>
      <c r="D951" s="367">
        <f ca="1">COUNTIF('2.Tissue'!C:C,B951)</f>
        <v>1</v>
      </c>
      <c r="E951" s="368">
        <f ca="1">COUNTIFS('3.DNAExtractions'!$E:$E,$B951,'3.DNAExtractions'!$D:$D,E$1)</f>
        <v>1</v>
      </c>
      <c r="F951" s="369" t="str" cm="1">
        <f t="array" aca="1" ref="F951" ca="1">IF(
    COUNTIFS('3.DNAExtractions'!E:E, B951, '3.DNAExtractions'!Y:Y, "Y") &gt; 0,
    _xlfn.TEXTJOIN(", ", TRUE, IF(('3.DNAExtractions'!E:E = B951) * ('3.DNAExtractions'!Y:Y = "Y"), '3.DNAExtractions'!D:D, "")),
    IF(
        COUNTIFS('3.DNAExtractions'!E:E, B951, '3.DNAExtractions'!X:X, "Y") &gt; 0,
        _xlfn.TEXTJOIN(", ", TRUE, IF(('3.DNAExtractions'!E:E = B951) * ('3.DNAExtractions'!X:X = "Y"), '3.DNAExtractions'!D:D, "")),
        "Awaiting Status"
    )
)</f>
        <v>Extracted</v>
      </c>
      <c r="G951" s="370"/>
      <c r="H951" s="371" t="str" cm="1">
        <f t="array" aca="1" ref="H951" ca="1">IF(
    G951="N",
    "",
    IF(
        COUNTIFS('4.Illumina'!E:E, B951, '4.Illumina'!R:R, "Y") &gt; 0,
        _xlfn.TEXTJOIN(", ", TRUE, IF(('4.Illumina'!E:E = B951) * ('4.Illumina'!R:R = "Y"), '4.Illumina'!D:D, "")),
        IF(
            COUNTIFS('4.Illumina'!E:E, B951, '4.Illumina'!Q:Q, "Y") &gt; 0,
            _xlfn.TEXTJOIN(", ", TRUE, IF(('4.Illumina'!E:E = B951) * ('4.Illumina'!Q:Q = "Y"), '4.Illumina'!D:D, "")),
            "Awaiting Status"
        )
    )
)</f>
        <v>Sequenced</v>
      </c>
      <c r="I951" s="372"/>
      <c r="J951" s="373" t="str" cm="1">
        <f t="array" aca="1" ref="J951" ca="1">IF(
    I951="N",
    "",
    IF(
        COUNTIFS('4.PacBio'!E:E, B951, '4.PacBio'!W:W, "Y") &gt; 0,
        _xlfn.TEXTJOIN(", ", TRUE, IF(('4.PacBio'!E:E = B951) * ('4.PacBio'!W:W = "Y"), '4.PacBio'!D:D, "")),
        IF(
            COUNTIFS('4.PacBio'!E:E, B951, '4.PacBio'!V:V, "Y") &gt; 0,
            _xlfn.TEXTJOIN(", ", TRUE, IF(('4.PacBio'!E:E = B951) * ('4.PacBio'!V:V = "Y"), '4.PacBio'!D:D, "")),
            "Awaiting Status"
        )
    )
)</f>
        <v>Awaiting Status</v>
      </c>
      <c r="K951" s="374"/>
      <c r="L951" s="371" t="str" cm="1">
        <f t="array" aca="1" ref="L951" ca="1">IF(
    K951="N",
    "",
    IF(
        COUNTIFS('4.HiCLibrary'!E:E, B951, '4.HiCLibrary'!V:V, "Y") &gt; 0,
        _xlfn.TEXTJOIN(", ", TRUE, IF(('4.HiCLibrary'!E:E = B951) * ('4.HiCLibrary'!V:V = "Y"), '4.HiCLibrary'!D:D, "")),
        IF(
            COUNTIFS('4.HiCLibrary'!E:E, B951, '4.HiCLibrary'!U:U, "Y") &gt; 0,
            _xlfn.TEXTJOIN(", ", TRUE, IF(('4.HiCLibrary'!E:E = B951) * ('4.HiCLibrary'!U:U = "Y"), '4.HiCLibrary'!D:D, "")),
            "Awaiting Status"
        )
    )
)</f>
        <v>Awaiting Status</v>
      </c>
      <c r="M951" s="375"/>
      <c r="N951" s="373" t="str" cm="1">
        <f t="array" aca="1" ref="N951" ca="1">IF(
    M951="N",
    "",
    IF(
        COUNTIFS('4.ONT'!E:E, B951, '4.ONT'!Q:Q, "Y") &gt; 0,
        _xlfn.TEXTJOIN(", ", TRUE, IF(('4.ONT'!E:E = B951) * ('4.ONT'!Q:Q = "Y"), '4.ONT'!D:D, "")),
        IF(
            COUNTIFS('4.ONT'!E:E, B951, '4.ONT'!P:P, "Y") &gt; 0,
            _xlfn.TEXTJOIN(", ", TRUE, IF(('4.ONT'!E:E = B951) * ('4.ONT'!P:P = "Y"), '4.ONT'!D:D, "")),
            "Awaiting Status"
        )
    )
)</f>
        <v>Awaiting Status</v>
      </c>
      <c r="O951" s="60"/>
      <c r="P951" s="376" t="str" cm="1">
        <f t="array" aca="1" ref="P951" ca="1">IF(
    O951="N",
    "",
    IF(
        COUNTIFS('3.RNAExtractions'!E:E, B951, '3.RNAExtractions'!Z:Z, "Y") &gt; 0,
        _xlfn.TEXTJOIN(", ", TRUE, IF(('3.RNAExtractions'!E:E = B951) * ('3.RNAExtractions'!Z:Z = "Y"), '3.RNAExtractions'!D:D, "")),
        IF(
            COUNTIFS('3.RNAExtractions'!E:E, B951, '3.RNAExtractions'!Y:Y, "Y") &gt; 0,
            _xlfn.TEXTJOIN(", ", TRUE, IF(('3.RNAExtractions'!E:E = B951) * ('3.RNAExtractions'!Y:Y = "Y"), '3.RNAExtractions'!D:D, "")),
            "Awaiting Status"
        )
    )
)</f>
        <v>Awaiting Status</v>
      </c>
      <c r="Q951" s="60"/>
      <c r="R951" s="376" t="str" cm="1">
        <f t="array" aca="1" ref="R951" ca="1">IF(
    Q951="N",
    "",
    IF(
        COUNTIFS('4.RNAIllumina'!E:E, B951, '4.RNAIllumina'!Y:Y, "Y") &gt; 0,
        _xlfn.TEXTJOIN(", ", TRUE, IF(('4.RNAIllumina'!E:E = B951) * ('4.RNAIllumina'!Y:Y = "Y"), '4.RNAIllumina'!D:D, "")),
        IF(
            COUNTIFS('4.RNAIllumina'!E:E, B951, '4.RNAIllumina'!X:X, "Y") &gt; 0,
            _xlfn.TEXTJOIN(", ", TRUE, IF(('4.RNAIllumina'!E:E = B951) * ('4.RNAIllumina'!X:X = "Y"), '4.RNAIllumina'!D:D, "")),
            "Awaiting Status"
        )
    )
)</f>
        <v>Awaiting Status</v>
      </c>
      <c r="S951" s="377"/>
      <c r="T951" s="378" t="str">
        <f ca="1">VLOOKUP($B951,'1.MetaData'!$B:$H,2,FALSE)</f>
        <v>q168</v>
      </c>
      <c r="U951" s="379" t="str">
        <f ca="1">VLOOKUP($B951,'1.MetaData'!$B:$H,3,FALSE)</f>
        <v>Galeocerdo cuvier</v>
      </c>
      <c r="V951" s="379" t="str">
        <f ca="1">VLOOKUP($B951,'1.MetaData'!$B:$H,4,FALSE)</f>
        <v>Tiger shark</v>
      </c>
      <c r="W951" s="379" t="str">
        <f ca="1">VLOOKUP($B951,'1.MetaData'!$B:$H,5,FALSE)</f>
        <v>Matias Braccini</v>
      </c>
      <c r="X951" s="378" t="str">
        <f ca="1">VLOOKUP($B951,'1.MetaData'!$B:$H,6,FALSE)</f>
        <v>Jess Pearce, DPIRD</v>
      </c>
      <c r="Y951" s="378"/>
    </row>
    <row r="952" spans="1:25" hidden="1" x14ac:dyDescent="0.25">
      <c r="A952" s="17">
        <v>951</v>
      </c>
      <c r="B952" s="365" t="str">
        <f t="shared" ca="1" si="19"/>
        <v>OG951</v>
      </c>
      <c r="C952" s="366" t="s">
        <v>102</v>
      </c>
      <c r="D952" s="367">
        <f ca="1">COUNTIF('2.Tissue'!C:C,B952)</f>
        <v>1</v>
      </c>
      <c r="E952" s="368">
        <f ca="1">COUNTIFS('3.DNAExtractions'!$E:$E,$B952,'3.DNAExtractions'!$D:$D,E$1)</f>
        <v>1</v>
      </c>
      <c r="F952" s="369" t="str" cm="1">
        <f t="array" aca="1" ref="F952" ca="1">IF(
    COUNTIFS('3.DNAExtractions'!E:E, B952, '3.DNAExtractions'!Y:Y, "Y") &gt; 0,
    _xlfn.TEXTJOIN(", ", TRUE, IF(('3.DNAExtractions'!E:E = B952) * ('3.DNAExtractions'!Y:Y = "Y"), '3.DNAExtractions'!D:D, "")),
    IF(
        COUNTIFS('3.DNAExtractions'!E:E, B952, '3.DNAExtractions'!X:X, "Y") &gt; 0,
        _xlfn.TEXTJOIN(", ", TRUE, IF(('3.DNAExtractions'!E:E = B952) * ('3.DNAExtractions'!X:X = "Y"), '3.DNAExtractions'!D:D, "")),
        "Awaiting Status"
    )
)</f>
        <v>Extracted</v>
      </c>
      <c r="G952" s="370"/>
      <c r="H952" s="371" t="str" cm="1">
        <f t="array" aca="1" ref="H952" ca="1">IF(
    G952="N",
    "",
    IF(
        COUNTIFS('4.Illumina'!E:E, B952, '4.Illumina'!R:R, "Y") &gt; 0,
        _xlfn.TEXTJOIN(", ", TRUE, IF(('4.Illumina'!E:E = B952) * ('4.Illumina'!R:R = "Y"), '4.Illumina'!D:D, "")),
        IF(
            COUNTIFS('4.Illumina'!E:E, B952, '4.Illumina'!Q:Q, "Y") &gt; 0,
            _xlfn.TEXTJOIN(", ", TRUE, IF(('4.Illumina'!E:E = B952) * ('4.Illumina'!Q:Q = "Y"), '4.Illumina'!D:D, "")),
            "Awaiting Status"
        )
    )
)</f>
        <v>Sequenced</v>
      </c>
      <c r="I952" s="372"/>
      <c r="J952" s="373" t="str" cm="1">
        <f t="array" aca="1" ref="J952" ca="1">IF(
    I952="N",
    "",
    IF(
        COUNTIFS('4.PacBio'!E:E, B952, '4.PacBio'!W:W, "Y") &gt; 0,
        _xlfn.TEXTJOIN(", ", TRUE, IF(('4.PacBio'!E:E = B952) * ('4.PacBio'!W:W = "Y"), '4.PacBio'!D:D, "")),
        IF(
            COUNTIFS('4.PacBio'!E:E, B952, '4.PacBio'!V:V, "Y") &gt; 0,
            _xlfn.TEXTJOIN(", ", TRUE, IF(('4.PacBio'!E:E = B952) * ('4.PacBio'!V:V = "Y"), '4.PacBio'!D:D, "")),
            "Awaiting Status"
        )
    )
)</f>
        <v>Awaiting Status</v>
      </c>
      <c r="K952" s="374"/>
      <c r="L952" s="371" t="str" cm="1">
        <f t="array" aca="1" ref="L952" ca="1">IF(
    K952="N",
    "",
    IF(
        COUNTIFS('4.HiCLibrary'!E:E, B952, '4.HiCLibrary'!V:V, "Y") &gt; 0,
        _xlfn.TEXTJOIN(", ", TRUE, IF(('4.HiCLibrary'!E:E = B952) * ('4.HiCLibrary'!V:V = "Y"), '4.HiCLibrary'!D:D, "")),
        IF(
            COUNTIFS('4.HiCLibrary'!E:E, B952, '4.HiCLibrary'!U:U, "Y") &gt; 0,
            _xlfn.TEXTJOIN(", ", TRUE, IF(('4.HiCLibrary'!E:E = B952) * ('4.HiCLibrary'!U:U = "Y"), '4.HiCLibrary'!D:D, "")),
            "Awaiting Status"
        )
    )
)</f>
        <v>Awaiting Status</v>
      </c>
      <c r="M952" s="375"/>
      <c r="N952" s="373" t="str" cm="1">
        <f t="array" aca="1" ref="N952" ca="1">IF(
    M952="N",
    "",
    IF(
        COUNTIFS('4.ONT'!E:E, B952, '4.ONT'!Q:Q, "Y") &gt; 0,
        _xlfn.TEXTJOIN(", ", TRUE, IF(('4.ONT'!E:E = B952) * ('4.ONT'!Q:Q = "Y"), '4.ONT'!D:D, "")),
        IF(
            COUNTIFS('4.ONT'!E:E, B952, '4.ONT'!P:P, "Y") &gt; 0,
            _xlfn.TEXTJOIN(", ", TRUE, IF(('4.ONT'!E:E = B952) * ('4.ONT'!P:P = "Y"), '4.ONT'!D:D, "")),
            "Awaiting Status"
        )
    )
)</f>
        <v>Awaiting Status</v>
      </c>
      <c r="O952" s="60"/>
      <c r="P952" s="376" t="str" cm="1">
        <f t="array" aca="1" ref="P952" ca="1">IF(
    O952="N",
    "",
    IF(
        COUNTIFS('3.RNAExtractions'!E:E, B952, '3.RNAExtractions'!Z:Z, "Y") &gt; 0,
        _xlfn.TEXTJOIN(", ", TRUE, IF(('3.RNAExtractions'!E:E = B952) * ('3.RNAExtractions'!Z:Z = "Y"), '3.RNAExtractions'!D:D, "")),
        IF(
            COUNTIFS('3.RNAExtractions'!E:E, B952, '3.RNAExtractions'!Y:Y, "Y") &gt; 0,
            _xlfn.TEXTJOIN(", ", TRUE, IF(('3.RNAExtractions'!E:E = B952) * ('3.RNAExtractions'!Y:Y = "Y"), '3.RNAExtractions'!D:D, "")),
            "Awaiting Status"
        )
    )
)</f>
        <v>Awaiting Status</v>
      </c>
      <c r="Q952" s="60"/>
      <c r="R952" s="376" t="str" cm="1">
        <f t="array" aca="1" ref="R952" ca="1">IF(
    Q952="N",
    "",
    IF(
        COUNTIFS('4.RNAIllumina'!E:E, B952, '4.RNAIllumina'!Y:Y, "Y") &gt; 0,
        _xlfn.TEXTJOIN(", ", TRUE, IF(('4.RNAIllumina'!E:E = B952) * ('4.RNAIllumina'!Y:Y = "Y"), '4.RNAIllumina'!D:D, "")),
        IF(
            COUNTIFS('4.RNAIllumina'!E:E, B952, '4.RNAIllumina'!X:X, "Y") &gt; 0,
            _xlfn.TEXTJOIN(", ", TRUE, IF(('4.RNAIllumina'!E:E = B952) * ('4.RNAIllumina'!X:X = "Y"), '4.RNAIllumina'!D:D, "")),
            "Awaiting Status"
        )
    )
)</f>
        <v>Awaiting Status</v>
      </c>
      <c r="S952" s="377"/>
      <c r="T952" s="378" t="str">
        <f ca="1">VLOOKUP($B952,'1.MetaData'!$B:$H,2,FALSE)</f>
        <v>q172</v>
      </c>
      <c r="U952" s="379" t="str">
        <f ca="1">VLOOKUP($B952,'1.MetaData'!$B:$H,3,FALSE)</f>
        <v>Galeocerdo cuvier</v>
      </c>
      <c r="V952" s="379" t="str">
        <f ca="1">VLOOKUP($B952,'1.MetaData'!$B:$H,4,FALSE)</f>
        <v>Tiger shark</v>
      </c>
      <c r="W952" s="379" t="str">
        <f ca="1">VLOOKUP($B952,'1.MetaData'!$B:$H,5,FALSE)</f>
        <v>Matias Braccini</v>
      </c>
      <c r="X952" s="378" t="str">
        <f ca="1">VLOOKUP($B952,'1.MetaData'!$B:$H,6,FALSE)</f>
        <v>Jess Pearce, DPIRD</v>
      </c>
      <c r="Y952" s="378"/>
    </row>
    <row r="953" spans="1:25" hidden="1" x14ac:dyDescent="0.25">
      <c r="A953" s="17">
        <v>952</v>
      </c>
      <c r="B953" s="365" t="str">
        <f t="shared" ca="1" si="19"/>
        <v>OG952</v>
      </c>
      <c r="C953" s="366" t="s">
        <v>102</v>
      </c>
      <c r="D953" s="367">
        <f ca="1">COUNTIF('2.Tissue'!C:C,B953)</f>
        <v>1</v>
      </c>
      <c r="E953" s="368">
        <f ca="1">COUNTIFS('3.DNAExtractions'!$E:$E,$B953,'3.DNAExtractions'!$D:$D,E$1)</f>
        <v>1</v>
      </c>
      <c r="F953" s="369" t="str" cm="1">
        <f t="array" aca="1" ref="F953" ca="1">IF(
    COUNTIFS('3.DNAExtractions'!E:E, B953, '3.DNAExtractions'!Y:Y, "Y") &gt; 0,
    _xlfn.TEXTJOIN(", ", TRUE, IF(('3.DNAExtractions'!E:E = B953) * ('3.DNAExtractions'!Y:Y = "Y"), '3.DNAExtractions'!D:D, "")),
    IF(
        COUNTIFS('3.DNAExtractions'!E:E, B953, '3.DNAExtractions'!X:X, "Y") &gt; 0,
        _xlfn.TEXTJOIN(", ", TRUE, IF(('3.DNAExtractions'!E:E = B953) * ('3.DNAExtractions'!X:X = "Y"), '3.DNAExtractions'!D:D, "")),
        "Awaiting Status"
    )
)</f>
        <v>Extracted</v>
      </c>
      <c r="G953" s="370"/>
      <c r="H953" s="371" t="str" cm="1">
        <f t="array" aca="1" ref="H953" ca="1">IF(
    G953="N",
    "",
    IF(
        COUNTIFS('4.Illumina'!E:E, B953, '4.Illumina'!R:R, "Y") &gt; 0,
        _xlfn.TEXTJOIN(", ", TRUE, IF(('4.Illumina'!E:E = B953) * ('4.Illumina'!R:R = "Y"), '4.Illumina'!D:D, "")),
        IF(
            COUNTIFS('4.Illumina'!E:E, B953, '4.Illumina'!Q:Q, "Y") &gt; 0,
            _xlfn.TEXTJOIN(", ", TRUE, IF(('4.Illumina'!E:E = B953) * ('4.Illumina'!Q:Q = "Y"), '4.Illumina'!D:D, "")),
            "Awaiting Status"
        )
    )
)</f>
        <v>Sequenced</v>
      </c>
      <c r="I953" s="372"/>
      <c r="J953" s="373" t="str" cm="1">
        <f t="array" aca="1" ref="J953" ca="1">IF(
    I953="N",
    "",
    IF(
        COUNTIFS('4.PacBio'!E:E, B953, '4.PacBio'!W:W, "Y") &gt; 0,
        _xlfn.TEXTJOIN(", ", TRUE, IF(('4.PacBio'!E:E = B953) * ('4.PacBio'!W:W = "Y"), '4.PacBio'!D:D, "")),
        IF(
            COUNTIFS('4.PacBio'!E:E, B953, '4.PacBio'!V:V, "Y") &gt; 0,
            _xlfn.TEXTJOIN(", ", TRUE, IF(('4.PacBio'!E:E = B953) * ('4.PacBio'!V:V = "Y"), '4.PacBio'!D:D, "")),
            "Awaiting Status"
        )
    )
)</f>
        <v>Awaiting Status</v>
      </c>
      <c r="K953" s="374"/>
      <c r="L953" s="371" t="str" cm="1">
        <f t="array" aca="1" ref="L953" ca="1">IF(
    K953="N",
    "",
    IF(
        COUNTIFS('4.HiCLibrary'!E:E, B953, '4.HiCLibrary'!V:V, "Y") &gt; 0,
        _xlfn.TEXTJOIN(", ", TRUE, IF(('4.HiCLibrary'!E:E = B953) * ('4.HiCLibrary'!V:V = "Y"), '4.HiCLibrary'!D:D, "")),
        IF(
            COUNTIFS('4.HiCLibrary'!E:E, B953, '4.HiCLibrary'!U:U, "Y") &gt; 0,
            _xlfn.TEXTJOIN(", ", TRUE, IF(('4.HiCLibrary'!E:E = B953) * ('4.HiCLibrary'!U:U = "Y"), '4.HiCLibrary'!D:D, "")),
            "Awaiting Status"
        )
    )
)</f>
        <v>Awaiting Status</v>
      </c>
      <c r="M953" s="375"/>
      <c r="N953" s="373" t="str" cm="1">
        <f t="array" aca="1" ref="N953" ca="1">IF(
    M953="N",
    "",
    IF(
        COUNTIFS('4.ONT'!E:E, B953, '4.ONT'!Q:Q, "Y") &gt; 0,
        _xlfn.TEXTJOIN(", ", TRUE, IF(('4.ONT'!E:E = B953) * ('4.ONT'!Q:Q = "Y"), '4.ONT'!D:D, "")),
        IF(
            COUNTIFS('4.ONT'!E:E, B953, '4.ONT'!P:P, "Y") &gt; 0,
            _xlfn.TEXTJOIN(", ", TRUE, IF(('4.ONT'!E:E = B953) * ('4.ONT'!P:P = "Y"), '4.ONT'!D:D, "")),
            "Awaiting Status"
        )
    )
)</f>
        <v>Awaiting Status</v>
      </c>
      <c r="O953" s="60"/>
      <c r="P953" s="376" t="str" cm="1">
        <f t="array" aca="1" ref="P953" ca="1">IF(
    O953="N",
    "",
    IF(
        COUNTIFS('3.RNAExtractions'!E:E, B953, '3.RNAExtractions'!Z:Z, "Y") &gt; 0,
        _xlfn.TEXTJOIN(", ", TRUE, IF(('3.RNAExtractions'!E:E = B953) * ('3.RNAExtractions'!Z:Z = "Y"), '3.RNAExtractions'!D:D, "")),
        IF(
            COUNTIFS('3.RNAExtractions'!E:E, B953, '3.RNAExtractions'!Y:Y, "Y") &gt; 0,
            _xlfn.TEXTJOIN(", ", TRUE, IF(('3.RNAExtractions'!E:E = B953) * ('3.RNAExtractions'!Y:Y = "Y"), '3.RNAExtractions'!D:D, "")),
            "Awaiting Status"
        )
    )
)</f>
        <v>Awaiting Status</v>
      </c>
      <c r="Q953" s="60"/>
      <c r="R953" s="376" t="str" cm="1">
        <f t="array" aca="1" ref="R953" ca="1">IF(
    Q953="N",
    "",
    IF(
        COUNTIFS('4.RNAIllumina'!E:E, B953, '4.RNAIllumina'!Y:Y, "Y") &gt; 0,
        _xlfn.TEXTJOIN(", ", TRUE, IF(('4.RNAIllumina'!E:E = B953) * ('4.RNAIllumina'!Y:Y = "Y"), '4.RNAIllumina'!D:D, "")),
        IF(
            COUNTIFS('4.RNAIllumina'!E:E, B953, '4.RNAIllumina'!X:X, "Y") &gt; 0,
            _xlfn.TEXTJOIN(", ", TRUE, IF(('4.RNAIllumina'!E:E = B953) * ('4.RNAIllumina'!X:X = "Y"), '4.RNAIllumina'!D:D, "")),
            "Awaiting Status"
        )
    )
)</f>
        <v>Awaiting Status</v>
      </c>
      <c r="S953" s="377"/>
      <c r="T953" s="378" t="str">
        <f ca="1">VLOOKUP($B953,'1.MetaData'!$B:$H,2,FALSE)</f>
        <v>q298</v>
      </c>
      <c r="U953" s="379" t="str">
        <f ca="1">VLOOKUP($B953,'1.MetaData'!$B:$H,3,FALSE)</f>
        <v>Galeocerdo cuvier</v>
      </c>
      <c r="V953" s="379" t="str">
        <f ca="1">VLOOKUP($B953,'1.MetaData'!$B:$H,4,FALSE)</f>
        <v>Tiger shark</v>
      </c>
      <c r="W953" s="379" t="str">
        <f ca="1">VLOOKUP($B953,'1.MetaData'!$B:$H,5,FALSE)</f>
        <v>Matias Braccini</v>
      </c>
      <c r="X953" s="378" t="str">
        <f ca="1">VLOOKUP($B953,'1.MetaData'!$B:$H,6,FALSE)</f>
        <v>Jess Pearce, DPIRD</v>
      </c>
      <c r="Y953" s="378"/>
    </row>
    <row r="954" spans="1:25" hidden="1" x14ac:dyDescent="0.25">
      <c r="A954" s="17">
        <v>953</v>
      </c>
      <c r="B954" s="365" t="str">
        <f t="shared" ca="1" si="19"/>
        <v>OG953</v>
      </c>
      <c r="C954" s="366" t="s">
        <v>102</v>
      </c>
      <c r="D954" s="367">
        <f ca="1">COUNTIF('2.Tissue'!C:C,B954)</f>
        <v>1</v>
      </c>
      <c r="E954" s="368">
        <f ca="1">COUNTIFS('3.DNAExtractions'!$E:$E,$B954,'3.DNAExtractions'!$D:$D,E$1)</f>
        <v>1</v>
      </c>
      <c r="F954" s="369" t="str" cm="1">
        <f t="array" aca="1" ref="F954" ca="1">IF(
    COUNTIFS('3.DNAExtractions'!E:E, B954, '3.DNAExtractions'!Y:Y, "Y") &gt; 0,
    _xlfn.TEXTJOIN(", ", TRUE, IF(('3.DNAExtractions'!E:E = B954) * ('3.DNAExtractions'!Y:Y = "Y"), '3.DNAExtractions'!D:D, "")),
    IF(
        COUNTIFS('3.DNAExtractions'!E:E, B954, '3.DNAExtractions'!X:X, "Y") &gt; 0,
        _xlfn.TEXTJOIN(", ", TRUE, IF(('3.DNAExtractions'!E:E = B954) * ('3.DNAExtractions'!X:X = "Y"), '3.DNAExtractions'!D:D, "")),
        "Awaiting Status"
    )
)</f>
        <v>Extracted</v>
      </c>
      <c r="G954" s="370"/>
      <c r="H954" s="371" t="str" cm="1">
        <f t="array" aca="1" ref="H954" ca="1">IF(
    G954="N",
    "",
    IF(
        COUNTIFS('4.Illumina'!E:E, B954, '4.Illumina'!R:R, "Y") &gt; 0,
        _xlfn.TEXTJOIN(", ", TRUE, IF(('4.Illumina'!E:E = B954) * ('4.Illumina'!R:R = "Y"), '4.Illumina'!D:D, "")),
        IF(
            COUNTIFS('4.Illumina'!E:E, B954, '4.Illumina'!Q:Q, "Y") &gt; 0,
            _xlfn.TEXTJOIN(", ", TRUE, IF(('4.Illumina'!E:E = B954) * ('4.Illumina'!Q:Q = "Y"), '4.Illumina'!D:D, "")),
            "Awaiting Status"
        )
    )
)</f>
        <v>Sequenced</v>
      </c>
      <c r="I954" s="372"/>
      <c r="J954" s="373" t="str" cm="1">
        <f t="array" aca="1" ref="J954" ca="1">IF(
    I954="N",
    "",
    IF(
        COUNTIFS('4.PacBio'!E:E, B954, '4.PacBio'!W:W, "Y") &gt; 0,
        _xlfn.TEXTJOIN(", ", TRUE, IF(('4.PacBio'!E:E = B954) * ('4.PacBio'!W:W = "Y"), '4.PacBio'!D:D, "")),
        IF(
            COUNTIFS('4.PacBio'!E:E, B954, '4.PacBio'!V:V, "Y") &gt; 0,
            _xlfn.TEXTJOIN(", ", TRUE, IF(('4.PacBio'!E:E = B954) * ('4.PacBio'!V:V = "Y"), '4.PacBio'!D:D, "")),
            "Awaiting Status"
        )
    )
)</f>
        <v>Awaiting Status</v>
      </c>
      <c r="K954" s="374"/>
      <c r="L954" s="371" t="str" cm="1">
        <f t="array" aca="1" ref="L954" ca="1">IF(
    K954="N",
    "",
    IF(
        COUNTIFS('4.HiCLibrary'!E:E, B954, '4.HiCLibrary'!V:V, "Y") &gt; 0,
        _xlfn.TEXTJOIN(", ", TRUE, IF(('4.HiCLibrary'!E:E = B954) * ('4.HiCLibrary'!V:V = "Y"), '4.HiCLibrary'!D:D, "")),
        IF(
            COUNTIFS('4.HiCLibrary'!E:E, B954, '4.HiCLibrary'!U:U, "Y") &gt; 0,
            _xlfn.TEXTJOIN(", ", TRUE, IF(('4.HiCLibrary'!E:E = B954) * ('4.HiCLibrary'!U:U = "Y"), '4.HiCLibrary'!D:D, "")),
            "Awaiting Status"
        )
    )
)</f>
        <v>Awaiting Status</v>
      </c>
      <c r="M954" s="375"/>
      <c r="N954" s="373" t="str" cm="1">
        <f t="array" aca="1" ref="N954" ca="1">IF(
    M954="N",
    "",
    IF(
        COUNTIFS('4.ONT'!E:E, B954, '4.ONT'!Q:Q, "Y") &gt; 0,
        _xlfn.TEXTJOIN(", ", TRUE, IF(('4.ONT'!E:E = B954) * ('4.ONT'!Q:Q = "Y"), '4.ONT'!D:D, "")),
        IF(
            COUNTIFS('4.ONT'!E:E, B954, '4.ONT'!P:P, "Y") &gt; 0,
            _xlfn.TEXTJOIN(", ", TRUE, IF(('4.ONT'!E:E = B954) * ('4.ONT'!P:P = "Y"), '4.ONT'!D:D, "")),
            "Awaiting Status"
        )
    )
)</f>
        <v>Awaiting Status</v>
      </c>
      <c r="O954" s="60"/>
      <c r="P954" s="376" t="str" cm="1">
        <f t="array" aca="1" ref="P954" ca="1">IF(
    O954="N",
    "",
    IF(
        COUNTIFS('3.RNAExtractions'!E:E, B954, '3.RNAExtractions'!Z:Z, "Y") &gt; 0,
        _xlfn.TEXTJOIN(", ", TRUE, IF(('3.RNAExtractions'!E:E = B954) * ('3.RNAExtractions'!Z:Z = "Y"), '3.RNAExtractions'!D:D, "")),
        IF(
            COUNTIFS('3.RNAExtractions'!E:E, B954, '3.RNAExtractions'!Y:Y, "Y") &gt; 0,
            _xlfn.TEXTJOIN(", ", TRUE, IF(('3.RNAExtractions'!E:E = B954) * ('3.RNAExtractions'!Y:Y = "Y"), '3.RNAExtractions'!D:D, "")),
            "Awaiting Status"
        )
    )
)</f>
        <v>Awaiting Status</v>
      </c>
      <c r="Q954" s="60"/>
      <c r="R954" s="376" t="str" cm="1">
        <f t="array" aca="1" ref="R954" ca="1">IF(
    Q954="N",
    "",
    IF(
        COUNTIFS('4.RNAIllumina'!E:E, B954, '4.RNAIllumina'!Y:Y, "Y") &gt; 0,
        _xlfn.TEXTJOIN(", ", TRUE, IF(('4.RNAIllumina'!E:E = B954) * ('4.RNAIllumina'!Y:Y = "Y"), '4.RNAIllumina'!D:D, "")),
        IF(
            COUNTIFS('4.RNAIllumina'!E:E, B954, '4.RNAIllumina'!X:X, "Y") &gt; 0,
            _xlfn.TEXTJOIN(", ", TRUE, IF(('4.RNAIllumina'!E:E = B954) * ('4.RNAIllumina'!X:X = "Y"), '4.RNAIllumina'!D:D, "")),
            "Awaiting Status"
        )
    )
)</f>
        <v>Awaiting Status</v>
      </c>
      <c r="S954" s="377"/>
      <c r="T954" s="378" t="str">
        <f ca="1">VLOOKUP($B954,'1.MetaData'!$B:$H,2,FALSE)</f>
        <v>h0003-4</v>
      </c>
      <c r="U954" s="379" t="str">
        <f ca="1">VLOOKUP($B954,'1.MetaData'!$B:$H,3,FALSE)</f>
        <v>Galeocerdo cuvier</v>
      </c>
      <c r="V954" s="379" t="str">
        <f ca="1">VLOOKUP($B954,'1.MetaData'!$B:$H,4,FALSE)</f>
        <v>Tiger shark</v>
      </c>
      <c r="W954" s="379" t="str">
        <f ca="1">VLOOKUP($B954,'1.MetaData'!$B:$H,5,FALSE)</f>
        <v>Matias Braccini</v>
      </c>
      <c r="X954" s="378" t="str">
        <f ca="1">VLOOKUP($B954,'1.MetaData'!$B:$H,6,FALSE)</f>
        <v>Jess Pearce, DPIRD</v>
      </c>
      <c r="Y954" s="378"/>
    </row>
    <row r="955" spans="1:25" hidden="1" x14ac:dyDescent="0.25">
      <c r="A955" s="17">
        <v>954</v>
      </c>
      <c r="B955" s="365" t="str">
        <f t="shared" ca="1" si="19"/>
        <v>OG954</v>
      </c>
      <c r="C955" s="366" t="s">
        <v>102</v>
      </c>
      <c r="D955" s="367">
        <f ca="1">COUNTIF('2.Tissue'!C:C,B955)</f>
        <v>1</v>
      </c>
      <c r="E955" s="368">
        <f ca="1">COUNTIFS('3.DNAExtractions'!$E:$E,$B955,'3.DNAExtractions'!$D:$D,E$1)</f>
        <v>1</v>
      </c>
      <c r="F955" s="369" t="str" cm="1">
        <f t="array" aca="1" ref="F955" ca="1">IF(
    COUNTIFS('3.DNAExtractions'!E:E, B955, '3.DNAExtractions'!Y:Y, "Y") &gt; 0,
    _xlfn.TEXTJOIN(", ", TRUE, IF(('3.DNAExtractions'!E:E = B955) * ('3.DNAExtractions'!Y:Y = "Y"), '3.DNAExtractions'!D:D, "")),
    IF(
        COUNTIFS('3.DNAExtractions'!E:E, B955, '3.DNAExtractions'!X:X, "Y") &gt; 0,
        _xlfn.TEXTJOIN(", ", TRUE, IF(('3.DNAExtractions'!E:E = B955) * ('3.DNAExtractions'!X:X = "Y"), '3.DNAExtractions'!D:D, "")),
        "Awaiting Status"
    )
)</f>
        <v>Extracted</v>
      </c>
      <c r="G955" s="370"/>
      <c r="H955" s="371" t="str" cm="1">
        <f t="array" aca="1" ref="H955" ca="1">IF(
    G955="N",
    "",
    IF(
        COUNTIFS('4.Illumina'!E:E, B955, '4.Illumina'!R:R, "Y") &gt; 0,
        _xlfn.TEXTJOIN(", ", TRUE, IF(('4.Illumina'!E:E = B955) * ('4.Illumina'!R:R = "Y"), '4.Illumina'!D:D, "")),
        IF(
            COUNTIFS('4.Illumina'!E:E, B955, '4.Illumina'!Q:Q, "Y") &gt; 0,
            _xlfn.TEXTJOIN(", ", TRUE, IF(('4.Illumina'!E:E = B955) * ('4.Illumina'!Q:Q = "Y"), '4.Illumina'!D:D, "")),
            "Awaiting Status"
        )
    )
)</f>
        <v>Sequenced</v>
      </c>
      <c r="I955" s="372"/>
      <c r="J955" s="373" t="str" cm="1">
        <f t="array" aca="1" ref="J955" ca="1">IF(
    I955="N",
    "",
    IF(
        COUNTIFS('4.PacBio'!E:E, B955, '4.PacBio'!W:W, "Y") &gt; 0,
        _xlfn.TEXTJOIN(", ", TRUE, IF(('4.PacBio'!E:E = B955) * ('4.PacBio'!W:W = "Y"), '4.PacBio'!D:D, "")),
        IF(
            COUNTIFS('4.PacBio'!E:E, B955, '4.PacBio'!V:V, "Y") &gt; 0,
            _xlfn.TEXTJOIN(", ", TRUE, IF(('4.PacBio'!E:E = B955) * ('4.PacBio'!V:V = "Y"), '4.PacBio'!D:D, "")),
            "Awaiting Status"
        )
    )
)</f>
        <v>Awaiting Status</v>
      </c>
      <c r="K955" s="374"/>
      <c r="L955" s="371" t="str" cm="1">
        <f t="array" aca="1" ref="L955" ca="1">IF(
    K955="N",
    "",
    IF(
        COUNTIFS('4.HiCLibrary'!E:E, B955, '4.HiCLibrary'!V:V, "Y") &gt; 0,
        _xlfn.TEXTJOIN(", ", TRUE, IF(('4.HiCLibrary'!E:E = B955) * ('4.HiCLibrary'!V:V = "Y"), '4.HiCLibrary'!D:D, "")),
        IF(
            COUNTIFS('4.HiCLibrary'!E:E, B955, '4.HiCLibrary'!U:U, "Y") &gt; 0,
            _xlfn.TEXTJOIN(", ", TRUE, IF(('4.HiCLibrary'!E:E = B955) * ('4.HiCLibrary'!U:U = "Y"), '4.HiCLibrary'!D:D, "")),
            "Awaiting Status"
        )
    )
)</f>
        <v>Awaiting Status</v>
      </c>
      <c r="M955" s="375"/>
      <c r="N955" s="373" t="str" cm="1">
        <f t="array" aca="1" ref="N955" ca="1">IF(
    M955="N",
    "",
    IF(
        COUNTIFS('4.ONT'!E:E, B955, '4.ONT'!Q:Q, "Y") &gt; 0,
        _xlfn.TEXTJOIN(", ", TRUE, IF(('4.ONT'!E:E = B955) * ('4.ONT'!Q:Q = "Y"), '4.ONT'!D:D, "")),
        IF(
            COUNTIFS('4.ONT'!E:E, B955, '4.ONT'!P:P, "Y") &gt; 0,
            _xlfn.TEXTJOIN(", ", TRUE, IF(('4.ONT'!E:E = B955) * ('4.ONT'!P:P = "Y"), '4.ONT'!D:D, "")),
            "Awaiting Status"
        )
    )
)</f>
        <v>Awaiting Status</v>
      </c>
      <c r="O955" s="60"/>
      <c r="P955" s="376" t="str" cm="1">
        <f t="array" aca="1" ref="P955" ca="1">IF(
    O955="N",
    "",
    IF(
        COUNTIFS('3.RNAExtractions'!E:E, B955, '3.RNAExtractions'!Z:Z, "Y") &gt; 0,
        _xlfn.TEXTJOIN(", ", TRUE, IF(('3.RNAExtractions'!E:E = B955) * ('3.RNAExtractions'!Z:Z = "Y"), '3.RNAExtractions'!D:D, "")),
        IF(
            COUNTIFS('3.RNAExtractions'!E:E, B955, '3.RNAExtractions'!Y:Y, "Y") &gt; 0,
            _xlfn.TEXTJOIN(", ", TRUE, IF(('3.RNAExtractions'!E:E = B955) * ('3.RNAExtractions'!Y:Y = "Y"), '3.RNAExtractions'!D:D, "")),
            "Awaiting Status"
        )
    )
)</f>
        <v>Awaiting Status</v>
      </c>
      <c r="Q955" s="60"/>
      <c r="R955" s="376" t="str" cm="1">
        <f t="array" aca="1" ref="R955" ca="1">IF(
    Q955="N",
    "",
    IF(
        COUNTIFS('4.RNAIllumina'!E:E, B955, '4.RNAIllumina'!Y:Y, "Y") &gt; 0,
        _xlfn.TEXTJOIN(", ", TRUE, IF(('4.RNAIllumina'!E:E = B955) * ('4.RNAIllumina'!Y:Y = "Y"), '4.RNAIllumina'!D:D, "")),
        IF(
            COUNTIFS('4.RNAIllumina'!E:E, B955, '4.RNAIllumina'!X:X, "Y") &gt; 0,
            _xlfn.TEXTJOIN(", ", TRUE, IF(('4.RNAIllumina'!E:E = B955) * ('4.RNAIllumina'!X:X = "Y"), '4.RNAIllumina'!D:D, "")),
            "Awaiting Status"
        )
    )
)</f>
        <v>Awaiting Status</v>
      </c>
      <c r="S955" s="377"/>
      <c r="T955" s="378" t="str">
        <f ca="1">VLOOKUP($B955,'1.MetaData'!$B:$H,2,FALSE)</f>
        <v>h0004-8</v>
      </c>
      <c r="U955" s="379" t="str">
        <f ca="1">VLOOKUP($B955,'1.MetaData'!$B:$H,3,FALSE)</f>
        <v>Galeocerdo cuvier</v>
      </c>
      <c r="V955" s="379" t="str">
        <f ca="1">VLOOKUP($B955,'1.MetaData'!$B:$H,4,FALSE)</f>
        <v>Tiger shark</v>
      </c>
      <c r="W955" s="379" t="str">
        <f ca="1">VLOOKUP($B955,'1.MetaData'!$B:$H,5,FALSE)</f>
        <v>Matias Braccini</v>
      </c>
      <c r="X955" s="378" t="str">
        <f ca="1">VLOOKUP($B955,'1.MetaData'!$B:$H,6,FALSE)</f>
        <v>Jess Pearce, DPIRD</v>
      </c>
      <c r="Y955" s="378"/>
    </row>
    <row r="956" spans="1:25" hidden="1" x14ac:dyDescent="0.25">
      <c r="A956" s="17">
        <v>955</v>
      </c>
      <c r="B956" s="365" t="str">
        <f t="shared" ca="1" si="19"/>
        <v>OG955</v>
      </c>
      <c r="C956" s="366" t="s">
        <v>102</v>
      </c>
      <c r="D956" s="367">
        <f ca="1">COUNTIF('2.Tissue'!C:C,B956)</f>
        <v>1</v>
      </c>
      <c r="E956" s="368">
        <f ca="1">COUNTIFS('3.DNAExtractions'!$E:$E,$B956,'3.DNAExtractions'!$D:$D,E$1)</f>
        <v>1</v>
      </c>
      <c r="F956" s="369" t="str" cm="1">
        <f t="array" aca="1" ref="F956" ca="1">IF(
    COUNTIFS('3.DNAExtractions'!E:E, B956, '3.DNAExtractions'!Y:Y, "Y") &gt; 0,
    _xlfn.TEXTJOIN(", ", TRUE, IF(('3.DNAExtractions'!E:E = B956) * ('3.DNAExtractions'!Y:Y = "Y"), '3.DNAExtractions'!D:D, "")),
    IF(
        COUNTIFS('3.DNAExtractions'!E:E, B956, '3.DNAExtractions'!X:X, "Y") &gt; 0,
        _xlfn.TEXTJOIN(", ", TRUE, IF(('3.DNAExtractions'!E:E = B956) * ('3.DNAExtractions'!X:X = "Y"), '3.DNAExtractions'!D:D, "")),
        "Awaiting Status"
    )
)</f>
        <v>Extracted</v>
      </c>
      <c r="G956" s="370"/>
      <c r="H956" s="371" t="str" cm="1">
        <f t="array" aca="1" ref="H956" ca="1">IF(
    G956="N",
    "",
    IF(
        COUNTIFS('4.Illumina'!E:E, B956, '4.Illumina'!R:R, "Y") &gt; 0,
        _xlfn.TEXTJOIN(", ", TRUE, IF(('4.Illumina'!E:E = B956) * ('4.Illumina'!R:R = "Y"), '4.Illumina'!D:D, "")),
        IF(
            COUNTIFS('4.Illumina'!E:E, B956, '4.Illumina'!Q:Q, "Y") &gt; 0,
            _xlfn.TEXTJOIN(", ", TRUE, IF(('4.Illumina'!E:E = B956) * ('4.Illumina'!Q:Q = "Y"), '4.Illumina'!D:D, "")),
            "Awaiting Status"
        )
    )
)</f>
        <v>Awaiting Status</v>
      </c>
      <c r="I956" s="372"/>
      <c r="J956" s="373" t="str" cm="1">
        <f t="array" aca="1" ref="J956" ca="1">IF(
    I956="N",
    "",
    IF(
        COUNTIFS('4.PacBio'!E:E, B956, '4.PacBio'!W:W, "Y") &gt; 0,
        _xlfn.TEXTJOIN(", ", TRUE, IF(('4.PacBio'!E:E = B956) * ('4.PacBio'!W:W = "Y"), '4.PacBio'!D:D, "")),
        IF(
            COUNTIFS('4.PacBio'!E:E, B956, '4.PacBio'!V:V, "Y") &gt; 0,
            _xlfn.TEXTJOIN(", ", TRUE, IF(('4.PacBio'!E:E = B956) * ('4.PacBio'!V:V = "Y"), '4.PacBio'!D:D, "")),
            "Awaiting Status"
        )
    )
)</f>
        <v>Awaiting Status</v>
      </c>
      <c r="K956" s="374"/>
      <c r="L956" s="371" t="str" cm="1">
        <f t="array" aca="1" ref="L956" ca="1">IF(
    K956="N",
    "",
    IF(
        COUNTIFS('4.HiCLibrary'!E:E, B956, '4.HiCLibrary'!V:V, "Y") &gt; 0,
        _xlfn.TEXTJOIN(", ", TRUE, IF(('4.HiCLibrary'!E:E = B956) * ('4.HiCLibrary'!V:V = "Y"), '4.HiCLibrary'!D:D, "")),
        IF(
            COUNTIFS('4.HiCLibrary'!E:E, B956, '4.HiCLibrary'!U:U, "Y") &gt; 0,
            _xlfn.TEXTJOIN(", ", TRUE, IF(('4.HiCLibrary'!E:E = B956) * ('4.HiCLibrary'!U:U = "Y"), '4.HiCLibrary'!D:D, "")),
            "Awaiting Status"
        )
    )
)</f>
        <v>Awaiting Status</v>
      </c>
      <c r="M956" s="375"/>
      <c r="N956" s="373" t="str" cm="1">
        <f t="array" aca="1" ref="N956" ca="1">IF(
    M956="N",
    "",
    IF(
        COUNTIFS('4.ONT'!E:E, B956, '4.ONT'!Q:Q, "Y") &gt; 0,
        _xlfn.TEXTJOIN(", ", TRUE, IF(('4.ONT'!E:E = B956) * ('4.ONT'!Q:Q = "Y"), '4.ONT'!D:D, "")),
        IF(
            COUNTIFS('4.ONT'!E:E, B956, '4.ONT'!P:P, "Y") &gt; 0,
            _xlfn.TEXTJOIN(", ", TRUE, IF(('4.ONT'!E:E = B956) * ('4.ONT'!P:P = "Y"), '4.ONT'!D:D, "")),
            "Awaiting Status"
        )
    )
)</f>
        <v>Awaiting Status</v>
      </c>
      <c r="O956" s="60"/>
      <c r="P956" s="376" t="str" cm="1">
        <f t="array" aca="1" ref="P956" ca="1">IF(
    O956="N",
    "",
    IF(
        COUNTIFS('3.RNAExtractions'!E:E, B956, '3.RNAExtractions'!Z:Z, "Y") &gt; 0,
        _xlfn.TEXTJOIN(", ", TRUE, IF(('3.RNAExtractions'!E:E = B956) * ('3.RNAExtractions'!Z:Z = "Y"), '3.RNAExtractions'!D:D, "")),
        IF(
            COUNTIFS('3.RNAExtractions'!E:E, B956, '3.RNAExtractions'!Y:Y, "Y") &gt; 0,
            _xlfn.TEXTJOIN(", ", TRUE, IF(('3.RNAExtractions'!E:E = B956) * ('3.RNAExtractions'!Y:Y = "Y"), '3.RNAExtractions'!D:D, "")),
            "Awaiting Status"
        )
    )
)</f>
        <v>Awaiting Status</v>
      </c>
      <c r="Q956" s="60"/>
      <c r="R956" s="376" t="str" cm="1">
        <f t="array" aca="1" ref="R956" ca="1">IF(
    Q956="N",
    "",
    IF(
        COUNTIFS('4.RNAIllumina'!E:E, B956, '4.RNAIllumina'!Y:Y, "Y") &gt; 0,
        _xlfn.TEXTJOIN(", ", TRUE, IF(('4.RNAIllumina'!E:E = B956) * ('4.RNAIllumina'!Y:Y = "Y"), '4.RNAIllumina'!D:D, "")),
        IF(
            COUNTIFS('4.RNAIllumina'!E:E, B956, '4.RNAIllumina'!X:X, "Y") &gt; 0,
            _xlfn.TEXTJOIN(", ", TRUE, IF(('4.RNAIllumina'!E:E = B956) * ('4.RNAIllumina'!X:X = "Y"), '4.RNAIllumina'!D:D, "")),
            "Awaiting Status"
        )
    )
)</f>
        <v>Awaiting Status</v>
      </c>
      <c r="S956" s="377"/>
      <c r="T956" s="378" t="str">
        <f ca="1">VLOOKUP($B956,'1.MetaData'!$B:$H,2,FALSE)</f>
        <v>h0006-1</v>
      </c>
      <c r="U956" s="379" t="str">
        <f ca="1">VLOOKUP($B956,'1.MetaData'!$B:$H,3,FALSE)</f>
        <v>Galeocerdo cuvier</v>
      </c>
      <c r="V956" s="379" t="str">
        <f ca="1">VLOOKUP($B956,'1.MetaData'!$B:$H,4,FALSE)</f>
        <v>Tiger shark</v>
      </c>
      <c r="W956" s="379" t="str">
        <f ca="1">VLOOKUP($B956,'1.MetaData'!$B:$H,5,FALSE)</f>
        <v>Matias Braccini</v>
      </c>
      <c r="X956" s="378" t="str">
        <f ca="1">VLOOKUP($B956,'1.MetaData'!$B:$H,6,FALSE)</f>
        <v>Jess Pearce, DPIRD</v>
      </c>
      <c r="Y956" s="378"/>
    </row>
    <row r="957" spans="1:25" hidden="1" x14ac:dyDescent="0.25">
      <c r="A957" s="17">
        <v>956</v>
      </c>
      <c r="B957" s="365" t="str">
        <f t="shared" ca="1" si="19"/>
        <v>OG956</v>
      </c>
      <c r="C957" s="366" t="s">
        <v>102</v>
      </c>
      <c r="D957" s="367">
        <f ca="1">COUNTIF('2.Tissue'!C:C,B957)</f>
        <v>1</v>
      </c>
      <c r="E957" s="368">
        <f ca="1">COUNTIFS('3.DNAExtractions'!$E:$E,$B957,'3.DNAExtractions'!$D:$D,E$1)</f>
        <v>1</v>
      </c>
      <c r="F957" s="369" t="str" cm="1">
        <f t="array" aca="1" ref="F957" ca="1">IF(
    COUNTIFS('3.DNAExtractions'!E:E, B957, '3.DNAExtractions'!Y:Y, "Y") &gt; 0,
    _xlfn.TEXTJOIN(", ", TRUE, IF(('3.DNAExtractions'!E:E = B957) * ('3.DNAExtractions'!Y:Y = "Y"), '3.DNAExtractions'!D:D, "")),
    IF(
        COUNTIFS('3.DNAExtractions'!E:E, B957, '3.DNAExtractions'!X:X, "Y") &gt; 0,
        _xlfn.TEXTJOIN(", ", TRUE, IF(('3.DNAExtractions'!E:E = B957) * ('3.DNAExtractions'!X:X = "Y"), '3.DNAExtractions'!D:D, "")),
        "Awaiting Status"
    )
)</f>
        <v>Extracted</v>
      </c>
      <c r="G957" s="370"/>
      <c r="H957" s="371" t="str" cm="1">
        <f t="array" aca="1" ref="H957" ca="1">IF(
    G957="N",
    "",
    IF(
        COUNTIFS('4.Illumina'!E:E, B957, '4.Illumina'!R:R, "Y") &gt; 0,
        _xlfn.TEXTJOIN(", ", TRUE, IF(('4.Illumina'!E:E = B957) * ('4.Illumina'!R:R = "Y"), '4.Illumina'!D:D, "")),
        IF(
            COUNTIFS('4.Illumina'!E:E, B957, '4.Illumina'!Q:Q, "Y") &gt; 0,
            _xlfn.TEXTJOIN(", ", TRUE, IF(('4.Illumina'!E:E = B957) * ('4.Illumina'!Q:Q = "Y"), '4.Illumina'!D:D, "")),
            "Awaiting Status"
        )
    )
)</f>
        <v>Sequenced</v>
      </c>
      <c r="I957" s="372"/>
      <c r="J957" s="373" t="str" cm="1">
        <f t="array" aca="1" ref="J957" ca="1">IF(
    I957="N",
    "",
    IF(
        COUNTIFS('4.PacBio'!E:E, B957, '4.PacBio'!W:W, "Y") &gt; 0,
        _xlfn.TEXTJOIN(", ", TRUE, IF(('4.PacBio'!E:E = B957) * ('4.PacBio'!W:W = "Y"), '4.PacBio'!D:D, "")),
        IF(
            COUNTIFS('4.PacBio'!E:E, B957, '4.PacBio'!V:V, "Y") &gt; 0,
            _xlfn.TEXTJOIN(", ", TRUE, IF(('4.PacBio'!E:E = B957) * ('4.PacBio'!V:V = "Y"), '4.PacBio'!D:D, "")),
            "Awaiting Status"
        )
    )
)</f>
        <v>Awaiting Status</v>
      </c>
      <c r="K957" s="374"/>
      <c r="L957" s="371" t="str" cm="1">
        <f t="array" aca="1" ref="L957" ca="1">IF(
    K957="N",
    "",
    IF(
        COUNTIFS('4.HiCLibrary'!E:E, B957, '4.HiCLibrary'!V:V, "Y") &gt; 0,
        _xlfn.TEXTJOIN(", ", TRUE, IF(('4.HiCLibrary'!E:E = B957) * ('4.HiCLibrary'!V:V = "Y"), '4.HiCLibrary'!D:D, "")),
        IF(
            COUNTIFS('4.HiCLibrary'!E:E, B957, '4.HiCLibrary'!U:U, "Y") &gt; 0,
            _xlfn.TEXTJOIN(", ", TRUE, IF(('4.HiCLibrary'!E:E = B957) * ('4.HiCLibrary'!U:U = "Y"), '4.HiCLibrary'!D:D, "")),
            "Awaiting Status"
        )
    )
)</f>
        <v>Awaiting Status</v>
      </c>
      <c r="M957" s="375"/>
      <c r="N957" s="373" t="str" cm="1">
        <f t="array" aca="1" ref="N957" ca="1">IF(
    M957="N",
    "",
    IF(
        COUNTIFS('4.ONT'!E:E, B957, '4.ONT'!Q:Q, "Y") &gt; 0,
        _xlfn.TEXTJOIN(", ", TRUE, IF(('4.ONT'!E:E = B957) * ('4.ONT'!Q:Q = "Y"), '4.ONT'!D:D, "")),
        IF(
            COUNTIFS('4.ONT'!E:E, B957, '4.ONT'!P:P, "Y") &gt; 0,
            _xlfn.TEXTJOIN(", ", TRUE, IF(('4.ONT'!E:E = B957) * ('4.ONT'!P:P = "Y"), '4.ONT'!D:D, "")),
            "Awaiting Status"
        )
    )
)</f>
        <v>Awaiting Status</v>
      </c>
      <c r="O957" s="60"/>
      <c r="P957" s="376" t="str" cm="1">
        <f t="array" aca="1" ref="P957" ca="1">IF(
    O957="N",
    "",
    IF(
        COUNTIFS('3.RNAExtractions'!E:E, B957, '3.RNAExtractions'!Z:Z, "Y") &gt; 0,
        _xlfn.TEXTJOIN(", ", TRUE, IF(('3.RNAExtractions'!E:E = B957) * ('3.RNAExtractions'!Z:Z = "Y"), '3.RNAExtractions'!D:D, "")),
        IF(
            COUNTIFS('3.RNAExtractions'!E:E, B957, '3.RNAExtractions'!Y:Y, "Y") &gt; 0,
            _xlfn.TEXTJOIN(", ", TRUE, IF(('3.RNAExtractions'!E:E = B957) * ('3.RNAExtractions'!Y:Y = "Y"), '3.RNAExtractions'!D:D, "")),
            "Awaiting Status"
        )
    )
)</f>
        <v>Awaiting Status</v>
      </c>
      <c r="Q957" s="60"/>
      <c r="R957" s="376" t="str" cm="1">
        <f t="array" aca="1" ref="R957" ca="1">IF(
    Q957="N",
    "",
    IF(
        COUNTIFS('4.RNAIllumina'!E:E, B957, '4.RNAIllumina'!Y:Y, "Y") &gt; 0,
        _xlfn.TEXTJOIN(", ", TRUE, IF(('4.RNAIllumina'!E:E = B957) * ('4.RNAIllumina'!Y:Y = "Y"), '4.RNAIllumina'!D:D, "")),
        IF(
            COUNTIFS('4.RNAIllumina'!E:E, B957, '4.RNAIllumina'!X:X, "Y") &gt; 0,
            _xlfn.TEXTJOIN(", ", TRUE, IF(('4.RNAIllumina'!E:E = B957) * ('4.RNAIllumina'!X:X = "Y"), '4.RNAIllumina'!D:D, "")),
            "Awaiting Status"
        )
    )
)</f>
        <v>Awaiting Status</v>
      </c>
      <c r="S957" s="377"/>
      <c r="T957" s="378" t="str">
        <f ca="1">VLOOKUP($B957,'1.MetaData'!$B:$H,2,FALSE)</f>
        <v>h0010-3</v>
      </c>
      <c r="U957" s="379" t="str">
        <f ca="1">VLOOKUP($B957,'1.MetaData'!$B:$H,3,FALSE)</f>
        <v>Galeocerdo cuvier</v>
      </c>
      <c r="V957" s="379" t="str">
        <f ca="1">VLOOKUP($B957,'1.MetaData'!$B:$H,4,FALSE)</f>
        <v>Tiger shark</v>
      </c>
      <c r="W957" s="379" t="str">
        <f ca="1">VLOOKUP($B957,'1.MetaData'!$B:$H,5,FALSE)</f>
        <v>Matias Braccini</v>
      </c>
      <c r="X957" s="378" t="str">
        <f ca="1">VLOOKUP($B957,'1.MetaData'!$B:$H,6,FALSE)</f>
        <v>Jess Pearce, DPIRD</v>
      </c>
      <c r="Y957" s="378"/>
    </row>
    <row r="958" spans="1:25" hidden="1" x14ac:dyDescent="0.25">
      <c r="A958" s="17">
        <v>957</v>
      </c>
      <c r="B958" s="365" t="str">
        <f t="shared" ca="1" si="19"/>
        <v>OG957</v>
      </c>
      <c r="C958" s="366" t="s">
        <v>102</v>
      </c>
      <c r="D958" s="367">
        <f ca="1">COUNTIF('2.Tissue'!C:C,B958)</f>
        <v>1</v>
      </c>
      <c r="E958" s="368">
        <f ca="1">COUNTIFS('3.DNAExtractions'!$E:$E,$B958,'3.DNAExtractions'!$D:$D,E$1)</f>
        <v>1</v>
      </c>
      <c r="F958" s="369" t="str" cm="1">
        <f t="array" aca="1" ref="F958" ca="1">IF(
    COUNTIFS('3.DNAExtractions'!E:E, B958, '3.DNAExtractions'!Y:Y, "Y") &gt; 0,
    _xlfn.TEXTJOIN(", ", TRUE, IF(('3.DNAExtractions'!E:E = B958) * ('3.DNAExtractions'!Y:Y = "Y"), '3.DNAExtractions'!D:D, "")),
    IF(
        COUNTIFS('3.DNAExtractions'!E:E, B958, '3.DNAExtractions'!X:X, "Y") &gt; 0,
        _xlfn.TEXTJOIN(", ", TRUE, IF(('3.DNAExtractions'!E:E = B958) * ('3.DNAExtractions'!X:X = "Y"), '3.DNAExtractions'!D:D, "")),
        "Awaiting Status"
    )
)</f>
        <v>Extracted</v>
      </c>
      <c r="G958" s="370"/>
      <c r="H958" s="371" t="str" cm="1">
        <f t="array" aca="1" ref="H958" ca="1">IF(
    G958="N",
    "",
    IF(
        COUNTIFS('4.Illumina'!E:E, B958, '4.Illumina'!R:R, "Y") &gt; 0,
        _xlfn.TEXTJOIN(", ", TRUE, IF(('4.Illumina'!E:E = B958) * ('4.Illumina'!R:R = "Y"), '4.Illumina'!D:D, "")),
        IF(
            COUNTIFS('4.Illumina'!E:E, B958, '4.Illumina'!Q:Q, "Y") &gt; 0,
            _xlfn.TEXTJOIN(", ", TRUE, IF(('4.Illumina'!E:E = B958) * ('4.Illumina'!Q:Q = "Y"), '4.Illumina'!D:D, "")),
            "Awaiting Status"
        )
    )
)</f>
        <v>Sequenced</v>
      </c>
      <c r="I958" s="372"/>
      <c r="J958" s="373" t="str" cm="1">
        <f t="array" aca="1" ref="J958" ca="1">IF(
    I958="N",
    "",
    IF(
        COUNTIFS('4.PacBio'!E:E, B958, '4.PacBio'!W:W, "Y") &gt; 0,
        _xlfn.TEXTJOIN(", ", TRUE, IF(('4.PacBio'!E:E = B958) * ('4.PacBio'!W:W = "Y"), '4.PacBio'!D:D, "")),
        IF(
            COUNTIFS('4.PacBio'!E:E, B958, '4.PacBio'!V:V, "Y") &gt; 0,
            _xlfn.TEXTJOIN(", ", TRUE, IF(('4.PacBio'!E:E = B958) * ('4.PacBio'!V:V = "Y"), '4.PacBio'!D:D, "")),
            "Awaiting Status"
        )
    )
)</f>
        <v>Awaiting Status</v>
      </c>
      <c r="K958" s="374"/>
      <c r="L958" s="371" t="str" cm="1">
        <f t="array" aca="1" ref="L958" ca="1">IF(
    K958="N",
    "",
    IF(
        COUNTIFS('4.HiCLibrary'!E:E, B958, '4.HiCLibrary'!V:V, "Y") &gt; 0,
        _xlfn.TEXTJOIN(", ", TRUE, IF(('4.HiCLibrary'!E:E = B958) * ('4.HiCLibrary'!V:V = "Y"), '4.HiCLibrary'!D:D, "")),
        IF(
            COUNTIFS('4.HiCLibrary'!E:E, B958, '4.HiCLibrary'!U:U, "Y") &gt; 0,
            _xlfn.TEXTJOIN(", ", TRUE, IF(('4.HiCLibrary'!E:E = B958) * ('4.HiCLibrary'!U:U = "Y"), '4.HiCLibrary'!D:D, "")),
            "Awaiting Status"
        )
    )
)</f>
        <v>Awaiting Status</v>
      </c>
      <c r="M958" s="375"/>
      <c r="N958" s="373" t="str" cm="1">
        <f t="array" aca="1" ref="N958" ca="1">IF(
    M958="N",
    "",
    IF(
        COUNTIFS('4.ONT'!E:E, B958, '4.ONT'!Q:Q, "Y") &gt; 0,
        _xlfn.TEXTJOIN(", ", TRUE, IF(('4.ONT'!E:E = B958) * ('4.ONT'!Q:Q = "Y"), '4.ONT'!D:D, "")),
        IF(
            COUNTIFS('4.ONT'!E:E, B958, '4.ONT'!P:P, "Y") &gt; 0,
            _xlfn.TEXTJOIN(", ", TRUE, IF(('4.ONT'!E:E = B958) * ('4.ONT'!P:P = "Y"), '4.ONT'!D:D, "")),
            "Awaiting Status"
        )
    )
)</f>
        <v>Awaiting Status</v>
      </c>
      <c r="O958" s="60"/>
      <c r="P958" s="376" t="str" cm="1">
        <f t="array" aca="1" ref="P958" ca="1">IF(
    O958="N",
    "",
    IF(
        COUNTIFS('3.RNAExtractions'!E:E, B958, '3.RNAExtractions'!Z:Z, "Y") &gt; 0,
        _xlfn.TEXTJOIN(", ", TRUE, IF(('3.RNAExtractions'!E:E = B958) * ('3.RNAExtractions'!Z:Z = "Y"), '3.RNAExtractions'!D:D, "")),
        IF(
            COUNTIFS('3.RNAExtractions'!E:E, B958, '3.RNAExtractions'!Y:Y, "Y") &gt; 0,
            _xlfn.TEXTJOIN(", ", TRUE, IF(('3.RNAExtractions'!E:E = B958) * ('3.RNAExtractions'!Y:Y = "Y"), '3.RNAExtractions'!D:D, "")),
            "Awaiting Status"
        )
    )
)</f>
        <v>Awaiting Status</v>
      </c>
      <c r="Q958" s="60"/>
      <c r="R958" s="376" t="str" cm="1">
        <f t="array" aca="1" ref="R958" ca="1">IF(
    Q958="N",
    "",
    IF(
        COUNTIFS('4.RNAIllumina'!E:E, B958, '4.RNAIllumina'!Y:Y, "Y") &gt; 0,
        _xlfn.TEXTJOIN(", ", TRUE, IF(('4.RNAIllumina'!E:E = B958) * ('4.RNAIllumina'!Y:Y = "Y"), '4.RNAIllumina'!D:D, "")),
        IF(
            COUNTIFS('4.RNAIllumina'!E:E, B958, '4.RNAIllumina'!X:X, "Y") &gt; 0,
            _xlfn.TEXTJOIN(", ", TRUE, IF(('4.RNAIllumina'!E:E = B958) * ('4.RNAIllumina'!X:X = "Y"), '4.RNAIllumina'!D:D, "")),
            "Awaiting Status"
        )
    )
)</f>
        <v>Awaiting Status</v>
      </c>
      <c r="S958" s="377"/>
      <c r="T958" s="378" t="str">
        <f ca="1">VLOOKUP($B958,'1.MetaData'!$B:$H,2,FALSE)</f>
        <v>h0021-4</v>
      </c>
      <c r="U958" s="379" t="str">
        <f ca="1">VLOOKUP($B958,'1.MetaData'!$B:$H,3,FALSE)</f>
        <v>Galeocerdo cuvier</v>
      </c>
      <c r="V958" s="379" t="str">
        <f ca="1">VLOOKUP($B958,'1.MetaData'!$B:$H,4,FALSE)</f>
        <v>Tiger shark</v>
      </c>
      <c r="W958" s="379" t="str">
        <f ca="1">VLOOKUP($B958,'1.MetaData'!$B:$H,5,FALSE)</f>
        <v>Matias Braccini</v>
      </c>
      <c r="X958" s="378" t="str">
        <f ca="1">VLOOKUP($B958,'1.MetaData'!$B:$H,6,FALSE)</f>
        <v>Jess Pearce, DPIRD</v>
      </c>
      <c r="Y958" s="378"/>
    </row>
    <row r="959" spans="1:25" hidden="1" x14ac:dyDescent="0.25">
      <c r="A959" s="17">
        <v>958</v>
      </c>
      <c r="B959" s="365" t="str">
        <f t="shared" ca="1" si="19"/>
        <v>OG958</v>
      </c>
      <c r="C959" s="366" t="s">
        <v>102</v>
      </c>
      <c r="D959" s="367">
        <f ca="1">COUNTIF('2.Tissue'!C:C,B959)</f>
        <v>1</v>
      </c>
      <c r="E959" s="368">
        <f ca="1">COUNTIFS('3.DNAExtractions'!$E:$E,$B959,'3.DNAExtractions'!$D:$D,E$1)</f>
        <v>1</v>
      </c>
      <c r="F959" s="369" t="str" cm="1">
        <f t="array" aca="1" ref="F959" ca="1">IF(
    COUNTIFS('3.DNAExtractions'!E:E, B959, '3.DNAExtractions'!Y:Y, "Y") &gt; 0,
    _xlfn.TEXTJOIN(", ", TRUE, IF(('3.DNAExtractions'!E:E = B959) * ('3.DNAExtractions'!Y:Y = "Y"), '3.DNAExtractions'!D:D, "")),
    IF(
        COUNTIFS('3.DNAExtractions'!E:E, B959, '3.DNAExtractions'!X:X, "Y") &gt; 0,
        _xlfn.TEXTJOIN(", ", TRUE, IF(('3.DNAExtractions'!E:E = B959) * ('3.DNAExtractions'!X:X = "Y"), '3.DNAExtractions'!D:D, "")),
        "Awaiting Status"
    )
)</f>
        <v>Extracted</v>
      </c>
      <c r="G959" s="370"/>
      <c r="H959" s="371" t="str" cm="1">
        <f t="array" aca="1" ref="H959" ca="1">IF(
    G959="N",
    "",
    IF(
        COUNTIFS('4.Illumina'!E:E, B959, '4.Illumina'!R:R, "Y") &gt; 0,
        _xlfn.TEXTJOIN(", ", TRUE, IF(('4.Illumina'!E:E = B959) * ('4.Illumina'!R:R = "Y"), '4.Illumina'!D:D, "")),
        IF(
            COUNTIFS('4.Illumina'!E:E, B959, '4.Illumina'!Q:Q, "Y") &gt; 0,
            _xlfn.TEXTJOIN(", ", TRUE, IF(('4.Illumina'!E:E = B959) * ('4.Illumina'!Q:Q = "Y"), '4.Illumina'!D:D, "")),
            "Awaiting Status"
        )
    )
)</f>
        <v>Sequenced</v>
      </c>
      <c r="I959" s="372"/>
      <c r="J959" s="373" t="str" cm="1">
        <f t="array" aca="1" ref="J959" ca="1">IF(
    I959="N",
    "",
    IF(
        COUNTIFS('4.PacBio'!E:E, B959, '4.PacBio'!W:W, "Y") &gt; 0,
        _xlfn.TEXTJOIN(", ", TRUE, IF(('4.PacBio'!E:E = B959) * ('4.PacBio'!W:W = "Y"), '4.PacBio'!D:D, "")),
        IF(
            COUNTIFS('4.PacBio'!E:E, B959, '4.PacBio'!V:V, "Y") &gt; 0,
            _xlfn.TEXTJOIN(", ", TRUE, IF(('4.PacBio'!E:E = B959) * ('4.PacBio'!V:V = "Y"), '4.PacBio'!D:D, "")),
            "Awaiting Status"
        )
    )
)</f>
        <v>Awaiting Status</v>
      </c>
      <c r="K959" s="374"/>
      <c r="L959" s="371" t="str" cm="1">
        <f t="array" aca="1" ref="L959" ca="1">IF(
    K959="N",
    "",
    IF(
        COUNTIFS('4.HiCLibrary'!E:E, B959, '4.HiCLibrary'!V:V, "Y") &gt; 0,
        _xlfn.TEXTJOIN(", ", TRUE, IF(('4.HiCLibrary'!E:E = B959) * ('4.HiCLibrary'!V:V = "Y"), '4.HiCLibrary'!D:D, "")),
        IF(
            COUNTIFS('4.HiCLibrary'!E:E, B959, '4.HiCLibrary'!U:U, "Y") &gt; 0,
            _xlfn.TEXTJOIN(", ", TRUE, IF(('4.HiCLibrary'!E:E = B959) * ('4.HiCLibrary'!U:U = "Y"), '4.HiCLibrary'!D:D, "")),
            "Awaiting Status"
        )
    )
)</f>
        <v>Awaiting Status</v>
      </c>
      <c r="M959" s="375"/>
      <c r="N959" s="373" t="str" cm="1">
        <f t="array" aca="1" ref="N959" ca="1">IF(
    M959="N",
    "",
    IF(
        COUNTIFS('4.ONT'!E:E, B959, '4.ONT'!Q:Q, "Y") &gt; 0,
        _xlfn.TEXTJOIN(", ", TRUE, IF(('4.ONT'!E:E = B959) * ('4.ONT'!Q:Q = "Y"), '4.ONT'!D:D, "")),
        IF(
            COUNTIFS('4.ONT'!E:E, B959, '4.ONT'!P:P, "Y") &gt; 0,
            _xlfn.TEXTJOIN(", ", TRUE, IF(('4.ONT'!E:E = B959) * ('4.ONT'!P:P = "Y"), '4.ONT'!D:D, "")),
            "Awaiting Status"
        )
    )
)</f>
        <v>Awaiting Status</v>
      </c>
      <c r="O959" s="60"/>
      <c r="P959" s="376" t="str" cm="1">
        <f t="array" aca="1" ref="P959" ca="1">IF(
    O959="N",
    "",
    IF(
        COUNTIFS('3.RNAExtractions'!E:E, B959, '3.RNAExtractions'!Z:Z, "Y") &gt; 0,
        _xlfn.TEXTJOIN(", ", TRUE, IF(('3.RNAExtractions'!E:E = B959) * ('3.RNAExtractions'!Z:Z = "Y"), '3.RNAExtractions'!D:D, "")),
        IF(
            COUNTIFS('3.RNAExtractions'!E:E, B959, '3.RNAExtractions'!Y:Y, "Y") &gt; 0,
            _xlfn.TEXTJOIN(", ", TRUE, IF(('3.RNAExtractions'!E:E = B959) * ('3.RNAExtractions'!Y:Y = "Y"), '3.RNAExtractions'!D:D, "")),
            "Awaiting Status"
        )
    )
)</f>
        <v>Awaiting Status</v>
      </c>
      <c r="Q959" s="60"/>
      <c r="R959" s="376" t="str" cm="1">
        <f t="array" aca="1" ref="R959" ca="1">IF(
    Q959="N",
    "",
    IF(
        COUNTIFS('4.RNAIllumina'!E:E, B959, '4.RNAIllumina'!Y:Y, "Y") &gt; 0,
        _xlfn.TEXTJOIN(", ", TRUE, IF(('4.RNAIllumina'!E:E = B959) * ('4.RNAIllumina'!Y:Y = "Y"), '4.RNAIllumina'!D:D, "")),
        IF(
            COUNTIFS('4.RNAIllumina'!E:E, B959, '4.RNAIllumina'!X:X, "Y") &gt; 0,
            _xlfn.TEXTJOIN(", ", TRUE, IF(('4.RNAIllumina'!E:E = B959) * ('4.RNAIllumina'!X:X = "Y"), '4.RNAIllumina'!D:D, "")),
            "Awaiting Status"
        )
    )
)</f>
        <v>Awaiting Status</v>
      </c>
      <c r="S959" s="377"/>
      <c r="T959" s="378" t="str">
        <f ca="1">VLOOKUP($B959,'1.MetaData'!$B:$H,2,FALSE)</f>
        <v>h0034-12</v>
      </c>
      <c r="U959" s="379" t="str">
        <f ca="1">VLOOKUP($B959,'1.MetaData'!$B:$H,3,FALSE)</f>
        <v>Galeocerdo cuvier</v>
      </c>
      <c r="V959" s="379" t="str">
        <f ca="1">VLOOKUP($B959,'1.MetaData'!$B:$H,4,FALSE)</f>
        <v>Tiger shark</v>
      </c>
      <c r="W959" s="379" t="str">
        <f ca="1">VLOOKUP($B959,'1.MetaData'!$B:$H,5,FALSE)</f>
        <v>Matias Braccini</v>
      </c>
      <c r="X959" s="378" t="str">
        <f ca="1">VLOOKUP($B959,'1.MetaData'!$B:$H,6,FALSE)</f>
        <v>Jess Pearce, DPIRD</v>
      </c>
      <c r="Y959" s="378"/>
    </row>
    <row r="960" spans="1:25" hidden="1" x14ac:dyDescent="0.25">
      <c r="A960" s="17">
        <v>959</v>
      </c>
      <c r="B960" s="365" t="str">
        <f t="shared" ca="1" si="19"/>
        <v>OG959</v>
      </c>
      <c r="C960" s="366" t="s">
        <v>102</v>
      </c>
      <c r="D960" s="367">
        <f ca="1">COUNTIF('2.Tissue'!C:C,B960)</f>
        <v>1</v>
      </c>
      <c r="E960" s="368">
        <f ca="1">COUNTIFS('3.DNAExtractions'!$E:$E,$B960,'3.DNAExtractions'!$D:$D,E$1)</f>
        <v>1</v>
      </c>
      <c r="F960" s="369" t="str" cm="1">
        <f t="array" aca="1" ref="F960" ca="1">IF(
    COUNTIFS('3.DNAExtractions'!E:E, B960, '3.DNAExtractions'!Y:Y, "Y") &gt; 0,
    _xlfn.TEXTJOIN(", ", TRUE, IF(('3.DNAExtractions'!E:E = B960) * ('3.DNAExtractions'!Y:Y = "Y"), '3.DNAExtractions'!D:D, "")),
    IF(
        COUNTIFS('3.DNAExtractions'!E:E, B960, '3.DNAExtractions'!X:X, "Y") &gt; 0,
        _xlfn.TEXTJOIN(", ", TRUE, IF(('3.DNAExtractions'!E:E = B960) * ('3.DNAExtractions'!X:X = "Y"), '3.DNAExtractions'!D:D, "")),
        "Awaiting Status"
    )
)</f>
        <v>Extracted</v>
      </c>
      <c r="G960" s="370"/>
      <c r="H960" s="371" t="str" cm="1">
        <f t="array" aca="1" ref="H960" ca="1">IF(
    G960="N",
    "",
    IF(
        COUNTIFS('4.Illumina'!E:E, B960, '4.Illumina'!R:R, "Y") &gt; 0,
        _xlfn.TEXTJOIN(", ", TRUE, IF(('4.Illumina'!E:E = B960) * ('4.Illumina'!R:R = "Y"), '4.Illumina'!D:D, "")),
        IF(
            COUNTIFS('4.Illumina'!E:E, B960, '4.Illumina'!Q:Q, "Y") &gt; 0,
            _xlfn.TEXTJOIN(", ", TRUE, IF(('4.Illumina'!E:E = B960) * ('4.Illumina'!Q:Q = "Y"), '4.Illumina'!D:D, "")),
            "Awaiting Status"
        )
    )
)</f>
        <v>Sequenced</v>
      </c>
      <c r="I960" s="372"/>
      <c r="J960" s="373" t="str" cm="1">
        <f t="array" aca="1" ref="J960" ca="1">IF(
    I960="N",
    "",
    IF(
        COUNTIFS('4.PacBio'!E:E, B960, '4.PacBio'!W:W, "Y") &gt; 0,
        _xlfn.TEXTJOIN(", ", TRUE, IF(('4.PacBio'!E:E = B960) * ('4.PacBio'!W:W = "Y"), '4.PacBio'!D:D, "")),
        IF(
            COUNTIFS('4.PacBio'!E:E, B960, '4.PacBio'!V:V, "Y") &gt; 0,
            _xlfn.TEXTJOIN(", ", TRUE, IF(('4.PacBio'!E:E = B960) * ('4.PacBio'!V:V = "Y"), '4.PacBio'!D:D, "")),
            "Awaiting Status"
        )
    )
)</f>
        <v>Awaiting Status</v>
      </c>
      <c r="K960" s="374"/>
      <c r="L960" s="371" t="str" cm="1">
        <f t="array" aca="1" ref="L960" ca="1">IF(
    K960="N",
    "",
    IF(
        COUNTIFS('4.HiCLibrary'!E:E, B960, '4.HiCLibrary'!V:V, "Y") &gt; 0,
        _xlfn.TEXTJOIN(", ", TRUE, IF(('4.HiCLibrary'!E:E = B960) * ('4.HiCLibrary'!V:V = "Y"), '4.HiCLibrary'!D:D, "")),
        IF(
            COUNTIFS('4.HiCLibrary'!E:E, B960, '4.HiCLibrary'!U:U, "Y") &gt; 0,
            _xlfn.TEXTJOIN(", ", TRUE, IF(('4.HiCLibrary'!E:E = B960) * ('4.HiCLibrary'!U:U = "Y"), '4.HiCLibrary'!D:D, "")),
            "Awaiting Status"
        )
    )
)</f>
        <v>Awaiting Status</v>
      </c>
      <c r="M960" s="375"/>
      <c r="N960" s="373" t="str" cm="1">
        <f t="array" aca="1" ref="N960" ca="1">IF(
    M960="N",
    "",
    IF(
        COUNTIFS('4.ONT'!E:E, B960, '4.ONT'!Q:Q, "Y") &gt; 0,
        _xlfn.TEXTJOIN(", ", TRUE, IF(('4.ONT'!E:E = B960) * ('4.ONT'!Q:Q = "Y"), '4.ONT'!D:D, "")),
        IF(
            COUNTIFS('4.ONT'!E:E, B960, '4.ONT'!P:P, "Y") &gt; 0,
            _xlfn.TEXTJOIN(", ", TRUE, IF(('4.ONT'!E:E = B960) * ('4.ONT'!P:P = "Y"), '4.ONT'!D:D, "")),
            "Awaiting Status"
        )
    )
)</f>
        <v>Awaiting Status</v>
      </c>
      <c r="O960" s="60"/>
      <c r="P960" s="376" t="str" cm="1">
        <f t="array" aca="1" ref="P960" ca="1">IF(
    O960="N",
    "",
    IF(
        COUNTIFS('3.RNAExtractions'!E:E, B960, '3.RNAExtractions'!Z:Z, "Y") &gt; 0,
        _xlfn.TEXTJOIN(", ", TRUE, IF(('3.RNAExtractions'!E:E = B960) * ('3.RNAExtractions'!Z:Z = "Y"), '3.RNAExtractions'!D:D, "")),
        IF(
            COUNTIFS('3.RNAExtractions'!E:E, B960, '3.RNAExtractions'!Y:Y, "Y") &gt; 0,
            _xlfn.TEXTJOIN(", ", TRUE, IF(('3.RNAExtractions'!E:E = B960) * ('3.RNAExtractions'!Y:Y = "Y"), '3.RNAExtractions'!D:D, "")),
            "Awaiting Status"
        )
    )
)</f>
        <v>Awaiting Status</v>
      </c>
      <c r="Q960" s="60"/>
      <c r="R960" s="376" t="str" cm="1">
        <f t="array" aca="1" ref="R960" ca="1">IF(
    Q960="N",
    "",
    IF(
        COUNTIFS('4.RNAIllumina'!E:E, B960, '4.RNAIllumina'!Y:Y, "Y") &gt; 0,
        _xlfn.TEXTJOIN(", ", TRUE, IF(('4.RNAIllumina'!E:E = B960) * ('4.RNAIllumina'!Y:Y = "Y"), '4.RNAIllumina'!D:D, "")),
        IF(
            COUNTIFS('4.RNAIllumina'!E:E, B960, '4.RNAIllumina'!X:X, "Y") &gt; 0,
            _xlfn.TEXTJOIN(", ", TRUE, IF(('4.RNAIllumina'!E:E = B960) * ('4.RNAIllumina'!X:X = "Y"), '4.RNAIllumina'!D:D, "")),
            "Awaiting Status"
        )
    )
)</f>
        <v>Awaiting Status</v>
      </c>
      <c r="S960" s="377"/>
      <c r="T960" s="378" t="str">
        <f ca="1">VLOOKUP($B960,'1.MetaData'!$B:$H,2,FALSE)</f>
        <v>h0034-5</v>
      </c>
      <c r="U960" s="379" t="str">
        <f ca="1">VLOOKUP($B960,'1.MetaData'!$B:$H,3,FALSE)</f>
        <v>Galeocerdo cuvier</v>
      </c>
      <c r="V960" s="379" t="str">
        <f ca="1">VLOOKUP($B960,'1.MetaData'!$B:$H,4,FALSE)</f>
        <v>Tiger shark</v>
      </c>
      <c r="W960" s="379" t="str">
        <f ca="1">VLOOKUP($B960,'1.MetaData'!$B:$H,5,FALSE)</f>
        <v>Matias Braccini</v>
      </c>
      <c r="X960" s="378" t="str">
        <f ca="1">VLOOKUP($B960,'1.MetaData'!$B:$H,6,FALSE)</f>
        <v>Jess Pearce, DPIRD</v>
      </c>
      <c r="Y960" s="378"/>
    </row>
    <row r="961" spans="1:25" hidden="1" x14ac:dyDescent="0.25">
      <c r="A961" s="17">
        <v>960</v>
      </c>
      <c r="B961" s="365" t="str">
        <f t="shared" ca="1" si="19"/>
        <v>OG960</v>
      </c>
      <c r="C961" s="366" t="s">
        <v>102</v>
      </c>
      <c r="D961" s="367">
        <f ca="1">COUNTIF('2.Tissue'!C:C,B961)</f>
        <v>1</v>
      </c>
      <c r="E961" s="368">
        <f ca="1">COUNTIFS('3.DNAExtractions'!$E:$E,$B961,'3.DNAExtractions'!$D:$D,E$1)</f>
        <v>1</v>
      </c>
      <c r="F961" s="369" t="str" cm="1">
        <f t="array" aca="1" ref="F961" ca="1">IF(
    COUNTIFS('3.DNAExtractions'!E:E, B961, '3.DNAExtractions'!Y:Y, "Y") &gt; 0,
    _xlfn.TEXTJOIN(", ", TRUE, IF(('3.DNAExtractions'!E:E = B961) * ('3.DNAExtractions'!Y:Y = "Y"), '3.DNAExtractions'!D:D, "")),
    IF(
        COUNTIFS('3.DNAExtractions'!E:E, B961, '3.DNAExtractions'!X:X, "Y") &gt; 0,
        _xlfn.TEXTJOIN(", ", TRUE, IF(('3.DNAExtractions'!E:E = B961) * ('3.DNAExtractions'!X:X = "Y"), '3.DNAExtractions'!D:D, "")),
        "Awaiting Status"
    )
)</f>
        <v>Extracted</v>
      </c>
      <c r="G961" s="370"/>
      <c r="H961" s="371" t="str" cm="1">
        <f t="array" aca="1" ref="H961" ca="1">IF(
    G961="N",
    "",
    IF(
        COUNTIFS('4.Illumina'!E:E, B961, '4.Illumina'!R:R, "Y") &gt; 0,
        _xlfn.TEXTJOIN(", ", TRUE, IF(('4.Illumina'!E:E = B961) * ('4.Illumina'!R:R = "Y"), '4.Illumina'!D:D, "")),
        IF(
            COUNTIFS('4.Illumina'!E:E, B961, '4.Illumina'!Q:Q, "Y") &gt; 0,
            _xlfn.TEXTJOIN(", ", TRUE, IF(('4.Illumina'!E:E = B961) * ('4.Illumina'!Q:Q = "Y"), '4.Illumina'!D:D, "")),
            "Awaiting Status"
        )
    )
)</f>
        <v>Sequenced</v>
      </c>
      <c r="I961" s="372"/>
      <c r="J961" s="373" t="str" cm="1">
        <f t="array" aca="1" ref="J961" ca="1">IF(
    I961="N",
    "",
    IF(
        COUNTIFS('4.PacBio'!E:E, B961, '4.PacBio'!W:W, "Y") &gt; 0,
        _xlfn.TEXTJOIN(", ", TRUE, IF(('4.PacBio'!E:E = B961) * ('4.PacBio'!W:W = "Y"), '4.PacBio'!D:D, "")),
        IF(
            COUNTIFS('4.PacBio'!E:E, B961, '4.PacBio'!V:V, "Y") &gt; 0,
            _xlfn.TEXTJOIN(", ", TRUE, IF(('4.PacBio'!E:E = B961) * ('4.PacBio'!V:V = "Y"), '4.PacBio'!D:D, "")),
            "Awaiting Status"
        )
    )
)</f>
        <v>Awaiting Status</v>
      </c>
      <c r="K961" s="374"/>
      <c r="L961" s="371" t="str" cm="1">
        <f t="array" aca="1" ref="L961" ca="1">IF(
    K961="N",
    "",
    IF(
        COUNTIFS('4.HiCLibrary'!E:E, B961, '4.HiCLibrary'!V:V, "Y") &gt; 0,
        _xlfn.TEXTJOIN(", ", TRUE, IF(('4.HiCLibrary'!E:E = B961) * ('4.HiCLibrary'!V:V = "Y"), '4.HiCLibrary'!D:D, "")),
        IF(
            COUNTIFS('4.HiCLibrary'!E:E, B961, '4.HiCLibrary'!U:U, "Y") &gt; 0,
            _xlfn.TEXTJOIN(", ", TRUE, IF(('4.HiCLibrary'!E:E = B961) * ('4.HiCLibrary'!U:U = "Y"), '4.HiCLibrary'!D:D, "")),
            "Awaiting Status"
        )
    )
)</f>
        <v>Awaiting Status</v>
      </c>
      <c r="M961" s="375"/>
      <c r="N961" s="373" t="str" cm="1">
        <f t="array" aca="1" ref="N961" ca="1">IF(
    M961="N",
    "",
    IF(
        COUNTIFS('4.ONT'!E:E, B961, '4.ONT'!Q:Q, "Y") &gt; 0,
        _xlfn.TEXTJOIN(", ", TRUE, IF(('4.ONT'!E:E = B961) * ('4.ONT'!Q:Q = "Y"), '4.ONT'!D:D, "")),
        IF(
            COUNTIFS('4.ONT'!E:E, B961, '4.ONT'!P:P, "Y") &gt; 0,
            _xlfn.TEXTJOIN(", ", TRUE, IF(('4.ONT'!E:E = B961) * ('4.ONT'!P:P = "Y"), '4.ONT'!D:D, "")),
            "Awaiting Status"
        )
    )
)</f>
        <v>Awaiting Status</v>
      </c>
      <c r="O961" s="60"/>
      <c r="P961" s="376" t="str" cm="1">
        <f t="array" aca="1" ref="P961" ca="1">IF(
    O961="N",
    "",
    IF(
        COUNTIFS('3.RNAExtractions'!E:E, B961, '3.RNAExtractions'!Z:Z, "Y") &gt; 0,
        _xlfn.TEXTJOIN(", ", TRUE, IF(('3.RNAExtractions'!E:E = B961) * ('3.RNAExtractions'!Z:Z = "Y"), '3.RNAExtractions'!D:D, "")),
        IF(
            COUNTIFS('3.RNAExtractions'!E:E, B961, '3.RNAExtractions'!Y:Y, "Y") &gt; 0,
            _xlfn.TEXTJOIN(", ", TRUE, IF(('3.RNAExtractions'!E:E = B961) * ('3.RNAExtractions'!Y:Y = "Y"), '3.RNAExtractions'!D:D, "")),
            "Awaiting Status"
        )
    )
)</f>
        <v>Awaiting Status</v>
      </c>
      <c r="Q961" s="60"/>
      <c r="R961" s="376" t="str" cm="1">
        <f t="array" aca="1" ref="R961" ca="1">IF(
    Q961="N",
    "",
    IF(
        COUNTIFS('4.RNAIllumina'!E:E, B961, '4.RNAIllumina'!Y:Y, "Y") &gt; 0,
        _xlfn.TEXTJOIN(", ", TRUE, IF(('4.RNAIllumina'!E:E = B961) * ('4.RNAIllumina'!Y:Y = "Y"), '4.RNAIllumina'!D:D, "")),
        IF(
            COUNTIFS('4.RNAIllumina'!E:E, B961, '4.RNAIllumina'!X:X, "Y") &gt; 0,
            _xlfn.TEXTJOIN(", ", TRUE, IF(('4.RNAIllumina'!E:E = B961) * ('4.RNAIllumina'!X:X = "Y"), '4.RNAIllumina'!D:D, "")),
            "Awaiting Status"
        )
    )
)</f>
        <v>Awaiting Status</v>
      </c>
      <c r="S961" s="377"/>
      <c r="T961" s="378" t="str">
        <f ca="1">VLOOKUP($B961,'1.MetaData'!$B:$H,2,FALSE)</f>
        <v>h0034-9</v>
      </c>
      <c r="U961" s="379" t="str">
        <f ca="1">VLOOKUP($B961,'1.MetaData'!$B:$H,3,FALSE)</f>
        <v>Galeocerdo cuvier</v>
      </c>
      <c r="V961" s="379" t="str">
        <f ca="1">VLOOKUP($B961,'1.MetaData'!$B:$H,4,FALSE)</f>
        <v>Tiger shark</v>
      </c>
      <c r="W961" s="379" t="str">
        <f ca="1">VLOOKUP($B961,'1.MetaData'!$B:$H,5,FALSE)</f>
        <v>Matias Braccini</v>
      </c>
      <c r="X961" s="378" t="str">
        <f ca="1">VLOOKUP($B961,'1.MetaData'!$B:$H,6,FALSE)</f>
        <v>Jess Pearce, DPIRD</v>
      </c>
      <c r="Y961" s="378"/>
    </row>
    <row r="962" spans="1:25" hidden="1" x14ac:dyDescent="0.25">
      <c r="A962" s="17">
        <v>961</v>
      </c>
      <c r="B962" s="365" t="str">
        <f t="shared" ca="1" si="19"/>
        <v>OG961</v>
      </c>
      <c r="C962" s="366" t="s">
        <v>102</v>
      </c>
      <c r="D962" s="367">
        <f ca="1">COUNTIF('2.Tissue'!C:C,B962)</f>
        <v>1</v>
      </c>
      <c r="E962" s="368">
        <f ca="1">COUNTIFS('3.DNAExtractions'!$E:$E,$B962,'3.DNAExtractions'!$D:$D,E$1)</f>
        <v>1</v>
      </c>
      <c r="F962" s="369" t="str" cm="1">
        <f t="array" aca="1" ref="F962" ca="1">IF(
    COUNTIFS('3.DNAExtractions'!E:E, B962, '3.DNAExtractions'!Y:Y, "Y") &gt; 0,
    _xlfn.TEXTJOIN(", ", TRUE, IF(('3.DNAExtractions'!E:E = B962) * ('3.DNAExtractions'!Y:Y = "Y"), '3.DNAExtractions'!D:D, "")),
    IF(
        COUNTIFS('3.DNAExtractions'!E:E, B962, '3.DNAExtractions'!X:X, "Y") &gt; 0,
        _xlfn.TEXTJOIN(", ", TRUE, IF(('3.DNAExtractions'!E:E = B962) * ('3.DNAExtractions'!X:X = "Y"), '3.DNAExtractions'!D:D, "")),
        "Awaiting Status"
    )
)</f>
        <v>Extracted</v>
      </c>
      <c r="G962" s="370"/>
      <c r="H962" s="371" t="str" cm="1">
        <f t="array" aca="1" ref="H962" ca="1">IF(
    G962="N",
    "",
    IF(
        COUNTIFS('4.Illumina'!E:E, B962, '4.Illumina'!R:R, "Y") &gt; 0,
        _xlfn.TEXTJOIN(", ", TRUE, IF(('4.Illumina'!E:E = B962) * ('4.Illumina'!R:R = "Y"), '4.Illumina'!D:D, "")),
        IF(
            COUNTIFS('4.Illumina'!E:E, B962, '4.Illumina'!Q:Q, "Y") &gt; 0,
            _xlfn.TEXTJOIN(", ", TRUE, IF(('4.Illumina'!E:E = B962) * ('4.Illumina'!Q:Q = "Y"), '4.Illumina'!D:D, "")),
            "Awaiting Status"
        )
    )
)</f>
        <v>Sequenced</v>
      </c>
      <c r="I962" s="372"/>
      <c r="J962" s="373" t="str" cm="1">
        <f t="array" aca="1" ref="J962" ca="1">IF(
    I962="N",
    "",
    IF(
        COUNTIFS('4.PacBio'!E:E, B962, '4.PacBio'!W:W, "Y") &gt; 0,
        _xlfn.TEXTJOIN(", ", TRUE, IF(('4.PacBio'!E:E = B962) * ('4.PacBio'!W:W = "Y"), '4.PacBio'!D:D, "")),
        IF(
            COUNTIFS('4.PacBio'!E:E, B962, '4.PacBio'!V:V, "Y") &gt; 0,
            _xlfn.TEXTJOIN(", ", TRUE, IF(('4.PacBio'!E:E = B962) * ('4.PacBio'!V:V = "Y"), '4.PacBio'!D:D, "")),
            "Awaiting Status"
        )
    )
)</f>
        <v>Awaiting Status</v>
      </c>
      <c r="K962" s="374"/>
      <c r="L962" s="371" t="str" cm="1">
        <f t="array" aca="1" ref="L962" ca="1">IF(
    K962="N",
    "",
    IF(
        COUNTIFS('4.HiCLibrary'!E:E, B962, '4.HiCLibrary'!V:V, "Y") &gt; 0,
        _xlfn.TEXTJOIN(", ", TRUE, IF(('4.HiCLibrary'!E:E = B962) * ('4.HiCLibrary'!V:V = "Y"), '4.HiCLibrary'!D:D, "")),
        IF(
            COUNTIFS('4.HiCLibrary'!E:E, B962, '4.HiCLibrary'!U:U, "Y") &gt; 0,
            _xlfn.TEXTJOIN(", ", TRUE, IF(('4.HiCLibrary'!E:E = B962) * ('4.HiCLibrary'!U:U = "Y"), '4.HiCLibrary'!D:D, "")),
            "Awaiting Status"
        )
    )
)</f>
        <v>Awaiting Status</v>
      </c>
      <c r="M962" s="375"/>
      <c r="N962" s="373" t="str" cm="1">
        <f t="array" aca="1" ref="N962" ca="1">IF(
    M962="N",
    "",
    IF(
        COUNTIFS('4.ONT'!E:E, B962, '4.ONT'!Q:Q, "Y") &gt; 0,
        _xlfn.TEXTJOIN(", ", TRUE, IF(('4.ONT'!E:E = B962) * ('4.ONT'!Q:Q = "Y"), '4.ONT'!D:D, "")),
        IF(
            COUNTIFS('4.ONT'!E:E, B962, '4.ONT'!P:P, "Y") &gt; 0,
            _xlfn.TEXTJOIN(", ", TRUE, IF(('4.ONT'!E:E = B962) * ('4.ONT'!P:P = "Y"), '4.ONT'!D:D, "")),
            "Awaiting Status"
        )
    )
)</f>
        <v>Awaiting Status</v>
      </c>
      <c r="O962" s="60"/>
      <c r="P962" s="376" t="str" cm="1">
        <f t="array" aca="1" ref="P962" ca="1">IF(
    O962="N",
    "",
    IF(
        COUNTIFS('3.RNAExtractions'!E:E, B962, '3.RNAExtractions'!Z:Z, "Y") &gt; 0,
        _xlfn.TEXTJOIN(", ", TRUE, IF(('3.RNAExtractions'!E:E = B962) * ('3.RNAExtractions'!Z:Z = "Y"), '3.RNAExtractions'!D:D, "")),
        IF(
            COUNTIFS('3.RNAExtractions'!E:E, B962, '3.RNAExtractions'!Y:Y, "Y") &gt; 0,
            _xlfn.TEXTJOIN(", ", TRUE, IF(('3.RNAExtractions'!E:E = B962) * ('3.RNAExtractions'!Y:Y = "Y"), '3.RNAExtractions'!D:D, "")),
            "Awaiting Status"
        )
    )
)</f>
        <v>Awaiting Status</v>
      </c>
      <c r="Q962" s="60"/>
      <c r="R962" s="376" t="str" cm="1">
        <f t="array" aca="1" ref="R962" ca="1">IF(
    Q962="N",
    "",
    IF(
        COUNTIFS('4.RNAIllumina'!E:E, B962, '4.RNAIllumina'!Y:Y, "Y") &gt; 0,
        _xlfn.TEXTJOIN(", ", TRUE, IF(('4.RNAIllumina'!E:E = B962) * ('4.RNAIllumina'!Y:Y = "Y"), '4.RNAIllumina'!D:D, "")),
        IF(
            COUNTIFS('4.RNAIllumina'!E:E, B962, '4.RNAIllumina'!X:X, "Y") &gt; 0,
            _xlfn.TEXTJOIN(", ", TRUE, IF(('4.RNAIllumina'!E:E = B962) * ('4.RNAIllumina'!X:X = "Y"), '4.RNAIllumina'!D:D, "")),
            "Awaiting Status"
        )
    )
)</f>
        <v>Awaiting Status</v>
      </c>
      <c r="S962" s="377"/>
      <c r="T962" s="378" t="str">
        <f ca="1">VLOOKUP($B962,'1.MetaData'!$B:$H,2,FALSE)</f>
        <v>h0035-1</v>
      </c>
      <c r="U962" s="379" t="str">
        <f ca="1">VLOOKUP($B962,'1.MetaData'!$B:$H,3,FALSE)</f>
        <v>Galeocerdo cuvier</v>
      </c>
      <c r="V962" s="379" t="str">
        <f ca="1">VLOOKUP($B962,'1.MetaData'!$B:$H,4,FALSE)</f>
        <v>Tiger shark</v>
      </c>
      <c r="W962" s="379" t="str">
        <f ca="1">VLOOKUP($B962,'1.MetaData'!$B:$H,5,FALSE)</f>
        <v>Matias Braccini</v>
      </c>
      <c r="X962" s="378" t="str">
        <f ca="1">VLOOKUP($B962,'1.MetaData'!$B:$H,6,FALSE)</f>
        <v>Jess Pearce, DPIRD</v>
      </c>
      <c r="Y962" s="378"/>
    </row>
    <row r="963" spans="1:25" hidden="1" x14ac:dyDescent="0.25">
      <c r="A963" s="17">
        <v>962</v>
      </c>
      <c r="B963" s="365" t="str">
        <f t="shared" ca="1" si="19"/>
        <v>OG962</v>
      </c>
      <c r="C963" s="366" t="s">
        <v>102</v>
      </c>
      <c r="D963" s="367">
        <f ca="1">COUNTIF('2.Tissue'!C:C,B963)</f>
        <v>1</v>
      </c>
      <c r="E963" s="368">
        <f ca="1">COUNTIFS('3.DNAExtractions'!$E:$E,$B963,'3.DNAExtractions'!$D:$D,E$1)</f>
        <v>1</v>
      </c>
      <c r="F963" s="369" t="str" cm="1">
        <f t="array" aca="1" ref="F963" ca="1">IF(
    COUNTIFS('3.DNAExtractions'!E:E, B963, '3.DNAExtractions'!Y:Y, "Y") &gt; 0,
    _xlfn.TEXTJOIN(", ", TRUE, IF(('3.DNAExtractions'!E:E = B963) * ('3.DNAExtractions'!Y:Y = "Y"), '3.DNAExtractions'!D:D, "")),
    IF(
        COUNTIFS('3.DNAExtractions'!E:E, B963, '3.DNAExtractions'!X:X, "Y") &gt; 0,
        _xlfn.TEXTJOIN(", ", TRUE, IF(('3.DNAExtractions'!E:E = B963) * ('3.DNAExtractions'!X:X = "Y"), '3.DNAExtractions'!D:D, "")),
        "Awaiting Status"
    )
)</f>
        <v>Extracted</v>
      </c>
      <c r="G963" s="370"/>
      <c r="H963" s="371" t="str" cm="1">
        <f t="array" aca="1" ref="H963" ca="1">IF(
    G963="N",
    "",
    IF(
        COUNTIFS('4.Illumina'!E:E, B963, '4.Illumina'!R:R, "Y") &gt; 0,
        _xlfn.TEXTJOIN(", ", TRUE, IF(('4.Illumina'!E:E = B963) * ('4.Illumina'!R:R = "Y"), '4.Illumina'!D:D, "")),
        IF(
            COUNTIFS('4.Illumina'!E:E, B963, '4.Illumina'!Q:Q, "Y") &gt; 0,
            _xlfn.TEXTJOIN(", ", TRUE, IF(('4.Illumina'!E:E = B963) * ('4.Illumina'!Q:Q = "Y"), '4.Illumina'!D:D, "")),
            "Awaiting Status"
        )
    )
)</f>
        <v>Sequenced</v>
      </c>
      <c r="I963" s="372"/>
      <c r="J963" s="373" t="str" cm="1">
        <f t="array" aca="1" ref="J963" ca="1">IF(
    I963="N",
    "",
    IF(
        COUNTIFS('4.PacBio'!E:E, B963, '4.PacBio'!W:W, "Y") &gt; 0,
        _xlfn.TEXTJOIN(", ", TRUE, IF(('4.PacBio'!E:E = B963) * ('4.PacBio'!W:W = "Y"), '4.PacBio'!D:D, "")),
        IF(
            COUNTIFS('4.PacBio'!E:E, B963, '4.PacBio'!V:V, "Y") &gt; 0,
            _xlfn.TEXTJOIN(", ", TRUE, IF(('4.PacBio'!E:E = B963) * ('4.PacBio'!V:V = "Y"), '4.PacBio'!D:D, "")),
            "Awaiting Status"
        )
    )
)</f>
        <v>Awaiting Status</v>
      </c>
      <c r="K963" s="374"/>
      <c r="L963" s="371" t="str" cm="1">
        <f t="array" aca="1" ref="L963" ca="1">IF(
    K963="N",
    "",
    IF(
        COUNTIFS('4.HiCLibrary'!E:E, B963, '4.HiCLibrary'!V:V, "Y") &gt; 0,
        _xlfn.TEXTJOIN(", ", TRUE, IF(('4.HiCLibrary'!E:E = B963) * ('4.HiCLibrary'!V:V = "Y"), '4.HiCLibrary'!D:D, "")),
        IF(
            COUNTIFS('4.HiCLibrary'!E:E, B963, '4.HiCLibrary'!U:U, "Y") &gt; 0,
            _xlfn.TEXTJOIN(", ", TRUE, IF(('4.HiCLibrary'!E:E = B963) * ('4.HiCLibrary'!U:U = "Y"), '4.HiCLibrary'!D:D, "")),
            "Awaiting Status"
        )
    )
)</f>
        <v>Awaiting Status</v>
      </c>
      <c r="M963" s="375"/>
      <c r="N963" s="373" t="str" cm="1">
        <f t="array" aca="1" ref="N963" ca="1">IF(
    M963="N",
    "",
    IF(
        COUNTIFS('4.ONT'!E:E, B963, '4.ONT'!Q:Q, "Y") &gt; 0,
        _xlfn.TEXTJOIN(", ", TRUE, IF(('4.ONT'!E:E = B963) * ('4.ONT'!Q:Q = "Y"), '4.ONT'!D:D, "")),
        IF(
            COUNTIFS('4.ONT'!E:E, B963, '4.ONT'!P:P, "Y") &gt; 0,
            _xlfn.TEXTJOIN(", ", TRUE, IF(('4.ONT'!E:E = B963) * ('4.ONT'!P:P = "Y"), '4.ONT'!D:D, "")),
            "Awaiting Status"
        )
    )
)</f>
        <v>Awaiting Status</v>
      </c>
      <c r="O963" s="60"/>
      <c r="P963" s="376" t="str" cm="1">
        <f t="array" aca="1" ref="P963" ca="1">IF(
    O963="N",
    "",
    IF(
        COUNTIFS('3.RNAExtractions'!E:E, B963, '3.RNAExtractions'!Z:Z, "Y") &gt; 0,
        _xlfn.TEXTJOIN(", ", TRUE, IF(('3.RNAExtractions'!E:E = B963) * ('3.RNAExtractions'!Z:Z = "Y"), '3.RNAExtractions'!D:D, "")),
        IF(
            COUNTIFS('3.RNAExtractions'!E:E, B963, '3.RNAExtractions'!Y:Y, "Y") &gt; 0,
            _xlfn.TEXTJOIN(", ", TRUE, IF(('3.RNAExtractions'!E:E = B963) * ('3.RNAExtractions'!Y:Y = "Y"), '3.RNAExtractions'!D:D, "")),
            "Awaiting Status"
        )
    )
)</f>
        <v>Awaiting Status</v>
      </c>
      <c r="Q963" s="60"/>
      <c r="R963" s="376" t="str" cm="1">
        <f t="array" aca="1" ref="R963" ca="1">IF(
    Q963="N",
    "",
    IF(
        COUNTIFS('4.RNAIllumina'!E:E, B963, '4.RNAIllumina'!Y:Y, "Y") &gt; 0,
        _xlfn.TEXTJOIN(", ", TRUE, IF(('4.RNAIllumina'!E:E = B963) * ('4.RNAIllumina'!Y:Y = "Y"), '4.RNAIllumina'!D:D, "")),
        IF(
            COUNTIFS('4.RNAIllumina'!E:E, B963, '4.RNAIllumina'!X:X, "Y") &gt; 0,
            _xlfn.TEXTJOIN(", ", TRUE, IF(('4.RNAIllumina'!E:E = B963) * ('4.RNAIllumina'!X:X = "Y"), '4.RNAIllumina'!D:D, "")),
            "Awaiting Status"
        )
    )
)</f>
        <v>Awaiting Status</v>
      </c>
      <c r="S963" s="377"/>
      <c r="T963" s="378" t="str">
        <f ca="1">VLOOKUP($B963,'1.MetaData'!$B:$H,2,FALSE)</f>
        <v>h0035-4</v>
      </c>
      <c r="U963" s="379" t="str">
        <f ca="1">VLOOKUP($B963,'1.MetaData'!$B:$H,3,FALSE)</f>
        <v>Galeocerdo cuvier</v>
      </c>
      <c r="V963" s="379" t="str">
        <f ca="1">VLOOKUP($B963,'1.MetaData'!$B:$H,4,FALSE)</f>
        <v>Tiger shark</v>
      </c>
      <c r="W963" s="379" t="str">
        <f ca="1">VLOOKUP($B963,'1.MetaData'!$B:$H,5,FALSE)</f>
        <v>Matias Braccini</v>
      </c>
      <c r="X963" s="378" t="str">
        <f ca="1">VLOOKUP($B963,'1.MetaData'!$B:$H,6,FALSE)</f>
        <v>Jess Pearce, DPIRD</v>
      </c>
      <c r="Y963" s="378"/>
    </row>
    <row r="964" spans="1:25" hidden="1" x14ac:dyDescent="0.25">
      <c r="A964" s="17">
        <v>963</v>
      </c>
      <c r="B964" s="365" t="str">
        <f t="shared" ca="1" si="19"/>
        <v>OG963</v>
      </c>
      <c r="C964" s="366" t="s">
        <v>102</v>
      </c>
      <c r="D964" s="367">
        <f ca="1">COUNTIF('2.Tissue'!C:C,B964)</f>
        <v>1</v>
      </c>
      <c r="E964" s="368">
        <f ca="1">COUNTIFS('3.DNAExtractions'!$E:$E,$B964,'3.DNAExtractions'!$D:$D,E$1)</f>
        <v>1</v>
      </c>
      <c r="F964" s="369" t="str" cm="1">
        <f t="array" aca="1" ref="F964" ca="1">IF(
    COUNTIFS('3.DNAExtractions'!E:E, B964, '3.DNAExtractions'!Y:Y, "Y") &gt; 0,
    _xlfn.TEXTJOIN(", ", TRUE, IF(('3.DNAExtractions'!E:E = B964) * ('3.DNAExtractions'!Y:Y = "Y"), '3.DNAExtractions'!D:D, "")),
    IF(
        COUNTIFS('3.DNAExtractions'!E:E, B964, '3.DNAExtractions'!X:X, "Y") &gt; 0,
        _xlfn.TEXTJOIN(", ", TRUE, IF(('3.DNAExtractions'!E:E = B964) * ('3.DNAExtractions'!X:X = "Y"), '3.DNAExtractions'!D:D, "")),
        "Awaiting Status"
    )
)</f>
        <v>Extracted</v>
      </c>
      <c r="G964" s="370"/>
      <c r="H964" s="371" t="str" cm="1">
        <f t="array" aca="1" ref="H964" ca="1">IF(
    G964="N",
    "",
    IF(
        COUNTIFS('4.Illumina'!E:E, B964, '4.Illumina'!R:R, "Y") &gt; 0,
        _xlfn.TEXTJOIN(", ", TRUE, IF(('4.Illumina'!E:E = B964) * ('4.Illumina'!R:R = "Y"), '4.Illumina'!D:D, "")),
        IF(
            COUNTIFS('4.Illumina'!E:E, B964, '4.Illumina'!Q:Q, "Y") &gt; 0,
            _xlfn.TEXTJOIN(", ", TRUE, IF(('4.Illumina'!E:E = B964) * ('4.Illumina'!Q:Q = "Y"), '4.Illumina'!D:D, "")),
            "Awaiting Status"
        )
    )
)</f>
        <v>Sequenced</v>
      </c>
      <c r="I964" s="372"/>
      <c r="J964" s="373" t="str" cm="1">
        <f t="array" aca="1" ref="J964" ca="1">IF(
    I964="N",
    "",
    IF(
        COUNTIFS('4.PacBio'!E:E, B964, '4.PacBio'!W:W, "Y") &gt; 0,
        _xlfn.TEXTJOIN(", ", TRUE, IF(('4.PacBio'!E:E = B964) * ('4.PacBio'!W:W = "Y"), '4.PacBio'!D:D, "")),
        IF(
            COUNTIFS('4.PacBio'!E:E, B964, '4.PacBio'!V:V, "Y") &gt; 0,
            _xlfn.TEXTJOIN(", ", TRUE, IF(('4.PacBio'!E:E = B964) * ('4.PacBio'!V:V = "Y"), '4.PacBio'!D:D, "")),
            "Awaiting Status"
        )
    )
)</f>
        <v>Awaiting Status</v>
      </c>
      <c r="K964" s="374"/>
      <c r="L964" s="371" t="str" cm="1">
        <f t="array" aca="1" ref="L964" ca="1">IF(
    K964="N",
    "",
    IF(
        COUNTIFS('4.HiCLibrary'!E:E, B964, '4.HiCLibrary'!V:V, "Y") &gt; 0,
        _xlfn.TEXTJOIN(", ", TRUE, IF(('4.HiCLibrary'!E:E = B964) * ('4.HiCLibrary'!V:V = "Y"), '4.HiCLibrary'!D:D, "")),
        IF(
            COUNTIFS('4.HiCLibrary'!E:E, B964, '4.HiCLibrary'!U:U, "Y") &gt; 0,
            _xlfn.TEXTJOIN(", ", TRUE, IF(('4.HiCLibrary'!E:E = B964) * ('4.HiCLibrary'!U:U = "Y"), '4.HiCLibrary'!D:D, "")),
            "Awaiting Status"
        )
    )
)</f>
        <v>Awaiting Status</v>
      </c>
      <c r="M964" s="375"/>
      <c r="N964" s="373" t="str" cm="1">
        <f t="array" aca="1" ref="N964" ca="1">IF(
    M964="N",
    "",
    IF(
        COUNTIFS('4.ONT'!E:E, B964, '4.ONT'!Q:Q, "Y") &gt; 0,
        _xlfn.TEXTJOIN(", ", TRUE, IF(('4.ONT'!E:E = B964) * ('4.ONT'!Q:Q = "Y"), '4.ONT'!D:D, "")),
        IF(
            COUNTIFS('4.ONT'!E:E, B964, '4.ONT'!P:P, "Y") &gt; 0,
            _xlfn.TEXTJOIN(", ", TRUE, IF(('4.ONT'!E:E = B964) * ('4.ONT'!P:P = "Y"), '4.ONT'!D:D, "")),
            "Awaiting Status"
        )
    )
)</f>
        <v>Awaiting Status</v>
      </c>
      <c r="O964" s="60"/>
      <c r="P964" s="376" t="str" cm="1">
        <f t="array" aca="1" ref="P964" ca="1">IF(
    O964="N",
    "",
    IF(
        COUNTIFS('3.RNAExtractions'!E:E, B964, '3.RNAExtractions'!Z:Z, "Y") &gt; 0,
        _xlfn.TEXTJOIN(", ", TRUE, IF(('3.RNAExtractions'!E:E = B964) * ('3.RNAExtractions'!Z:Z = "Y"), '3.RNAExtractions'!D:D, "")),
        IF(
            COUNTIFS('3.RNAExtractions'!E:E, B964, '3.RNAExtractions'!Y:Y, "Y") &gt; 0,
            _xlfn.TEXTJOIN(", ", TRUE, IF(('3.RNAExtractions'!E:E = B964) * ('3.RNAExtractions'!Y:Y = "Y"), '3.RNAExtractions'!D:D, "")),
            "Awaiting Status"
        )
    )
)</f>
        <v>Awaiting Status</v>
      </c>
      <c r="Q964" s="60"/>
      <c r="R964" s="376" t="str" cm="1">
        <f t="array" aca="1" ref="R964" ca="1">IF(
    Q964="N",
    "",
    IF(
        COUNTIFS('4.RNAIllumina'!E:E, B964, '4.RNAIllumina'!Y:Y, "Y") &gt; 0,
        _xlfn.TEXTJOIN(", ", TRUE, IF(('4.RNAIllumina'!E:E = B964) * ('4.RNAIllumina'!Y:Y = "Y"), '4.RNAIllumina'!D:D, "")),
        IF(
            COUNTIFS('4.RNAIllumina'!E:E, B964, '4.RNAIllumina'!X:X, "Y") &gt; 0,
            _xlfn.TEXTJOIN(", ", TRUE, IF(('4.RNAIllumina'!E:E = B964) * ('4.RNAIllumina'!X:X = "Y"), '4.RNAIllumina'!D:D, "")),
            "Awaiting Status"
        )
    )
)</f>
        <v>Awaiting Status</v>
      </c>
      <c r="S964" s="377"/>
      <c r="T964" s="378" t="str">
        <f ca="1">VLOOKUP($B964,'1.MetaData'!$B:$H,2,FALSE)</f>
        <v>h0036-1</v>
      </c>
      <c r="U964" s="379" t="str">
        <f ca="1">VLOOKUP($B964,'1.MetaData'!$B:$H,3,FALSE)</f>
        <v>Galeocerdo cuvier</v>
      </c>
      <c r="V964" s="379" t="str">
        <f ca="1">VLOOKUP($B964,'1.MetaData'!$B:$H,4,FALSE)</f>
        <v>Tiger shark</v>
      </c>
      <c r="W964" s="379" t="str">
        <f ca="1">VLOOKUP($B964,'1.MetaData'!$B:$H,5,FALSE)</f>
        <v>Matias Braccini</v>
      </c>
      <c r="X964" s="378" t="str">
        <f ca="1">VLOOKUP($B964,'1.MetaData'!$B:$H,6,FALSE)</f>
        <v>Jess Pearce, DPIRD</v>
      </c>
      <c r="Y964" s="378"/>
    </row>
    <row r="965" spans="1:25" hidden="1" x14ac:dyDescent="0.25">
      <c r="A965" s="17">
        <v>964</v>
      </c>
      <c r="B965" s="365" t="str">
        <f t="shared" ca="1" si="19"/>
        <v>OG964</v>
      </c>
      <c r="C965" s="366" t="s">
        <v>102</v>
      </c>
      <c r="D965" s="367">
        <f ca="1">COUNTIF('2.Tissue'!C:C,B965)</f>
        <v>1</v>
      </c>
      <c r="E965" s="368">
        <f ca="1">COUNTIFS('3.DNAExtractions'!$E:$E,$B965,'3.DNAExtractions'!$D:$D,E$1)</f>
        <v>1</v>
      </c>
      <c r="F965" s="369" t="str" cm="1">
        <f t="array" aca="1" ref="F965" ca="1">IF(
    COUNTIFS('3.DNAExtractions'!E:E, B965, '3.DNAExtractions'!Y:Y, "Y") &gt; 0,
    _xlfn.TEXTJOIN(", ", TRUE, IF(('3.DNAExtractions'!E:E = B965) * ('3.DNAExtractions'!Y:Y = "Y"), '3.DNAExtractions'!D:D, "")),
    IF(
        COUNTIFS('3.DNAExtractions'!E:E, B965, '3.DNAExtractions'!X:X, "Y") &gt; 0,
        _xlfn.TEXTJOIN(", ", TRUE, IF(('3.DNAExtractions'!E:E = B965) * ('3.DNAExtractions'!X:X = "Y"), '3.DNAExtractions'!D:D, "")),
        "Awaiting Status"
    )
)</f>
        <v>Extracted</v>
      </c>
      <c r="G965" s="370"/>
      <c r="H965" s="371" t="str" cm="1">
        <f t="array" aca="1" ref="H965" ca="1">IF(
    G965="N",
    "",
    IF(
        COUNTIFS('4.Illumina'!E:E, B965, '4.Illumina'!R:R, "Y") &gt; 0,
        _xlfn.TEXTJOIN(", ", TRUE, IF(('4.Illumina'!E:E = B965) * ('4.Illumina'!R:R = "Y"), '4.Illumina'!D:D, "")),
        IF(
            COUNTIFS('4.Illumina'!E:E, B965, '4.Illumina'!Q:Q, "Y") &gt; 0,
            _xlfn.TEXTJOIN(", ", TRUE, IF(('4.Illumina'!E:E = B965) * ('4.Illumina'!Q:Q = "Y"), '4.Illumina'!D:D, "")),
            "Awaiting Status"
        )
    )
)</f>
        <v>Sequenced</v>
      </c>
      <c r="I965" s="372"/>
      <c r="J965" s="373" t="str" cm="1">
        <f t="array" aca="1" ref="J965" ca="1">IF(
    I965="N",
    "",
    IF(
        COUNTIFS('4.PacBio'!E:E, B965, '4.PacBio'!W:W, "Y") &gt; 0,
        _xlfn.TEXTJOIN(", ", TRUE, IF(('4.PacBio'!E:E = B965) * ('4.PacBio'!W:W = "Y"), '4.PacBio'!D:D, "")),
        IF(
            COUNTIFS('4.PacBio'!E:E, B965, '4.PacBio'!V:V, "Y") &gt; 0,
            _xlfn.TEXTJOIN(", ", TRUE, IF(('4.PacBio'!E:E = B965) * ('4.PacBio'!V:V = "Y"), '4.PacBio'!D:D, "")),
            "Awaiting Status"
        )
    )
)</f>
        <v>Awaiting Status</v>
      </c>
      <c r="K965" s="374"/>
      <c r="L965" s="371" t="str" cm="1">
        <f t="array" aca="1" ref="L965" ca="1">IF(
    K965="N",
    "",
    IF(
        COUNTIFS('4.HiCLibrary'!E:E, B965, '4.HiCLibrary'!V:V, "Y") &gt; 0,
        _xlfn.TEXTJOIN(", ", TRUE, IF(('4.HiCLibrary'!E:E = B965) * ('4.HiCLibrary'!V:V = "Y"), '4.HiCLibrary'!D:D, "")),
        IF(
            COUNTIFS('4.HiCLibrary'!E:E, B965, '4.HiCLibrary'!U:U, "Y") &gt; 0,
            _xlfn.TEXTJOIN(", ", TRUE, IF(('4.HiCLibrary'!E:E = B965) * ('4.HiCLibrary'!U:U = "Y"), '4.HiCLibrary'!D:D, "")),
            "Awaiting Status"
        )
    )
)</f>
        <v>Awaiting Status</v>
      </c>
      <c r="M965" s="375"/>
      <c r="N965" s="373" t="str" cm="1">
        <f t="array" aca="1" ref="N965" ca="1">IF(
    M965="N",
    "",
    IF(
        COUNTIFS('4.ONT'!E:E, B965, '4.ONT'!Q:Q, "Y") &gt; 0,
        _xlfn.TEXTJOIN(", ", TRUE, IF(('4.ONT'!E:E = B965) * ('4.ONT'!Q:Q = "Y"), '4.ONT'!D:D, "")),
        IF(
            COUNTIFS('4.ONT'!E:E, B965, '4.ONT'!P:P, "Y") &gt; 0,
            _xlfn.TEXTJOIN(", ", TRUE, IF(('4.ONT'!E:E = B965) * ('4.ONT'!P:P = "Y"), '4.ONT'!D:D, "")),
            "Awaiting Status"
        )
    )
)</f>
        <v>Awaiting Status</v>
      </c>
      <c r="O965" s="60"/>
      <c r="P965" s="376" t="str" cm="1">
        <f t="array" aca="1" ref="P965" ca="1">IF(
    O965="N",
    "",
    IF(
        COUNTIFS('3.RNAExtractions'!E:E, B965, '3.RNAExtractions'!Z:Z, "Y") &gt; 0,
        _xlfn.TEXTJOIN(", ", TRUE, IF(('3.RNAExtractions'!E:E = B965) * ('3.RNAExtractions'!Z:Z = "Y"), '3.RNAExtractions'!D:D, "")),
        IF(
            COUNTIFS('3.RNAExtractions'!E:E, B965, '3.RNAExtractions'!Y:Y, "Y") &gt; 0,
            _xlfn.TEXTJOIN(", ", TRUE, IF(('3.RNAExtractions'!E:E = B965) * ('3.RNAExtractions'!Y:Y = "Y"), '3.RNAExtractions'!D:D, "")),
            "Awaiting Status"
        )
    )
)</f>
        <v>Awaiting Status</v>
      </c>
      <c r="Q965" s="60"/>
      <c r="R965" s="376" t="str" cm="1">
        <f t="array" aca="1" ref="R965" ca="1">IF(
    Q965="N",
    "",
    IF(
        COUNTIFS('4.RNAIllumina'!E:E, B965, '4.RNAIllumina'!Y:Y, "Y") &gt; 0,
        _xlfn.TEXTJOIN(", ", TRUE, IF(('4.RNAIllumina'!E:E = B965) * ('4.RNAIllumina'!Y:Y = "Y"), '4.RNAIllumina'!D:D, "")),
        IF(
            COUNTIFS('4.RNAIllumina'!E:E, B965, '4.RNAIllumina'!X:X, "Y") &gt; 0,
            _xlfn.TEXTJOIN(", ", TRUE, IF(('4.RNAIllumina'!E:E = B965) * ('4.RNAIllumina'!X:X = "Y"), '4.RNAIllumina'!D:D, "")),
            "Awaiting Status"
        )
    )
)</f>
        <v>Awaiting Status</v>
      </c>
      <c r="S965" s="377"/>
      <c r="T965" s="378" t="str">
        <f ca="1">VLOOKUP($B965,'1.MetaData'!$B:$H,2,FALSE)</f>
        <v>h0036-3</v>
      </c>
      <c r="U965" s="379" t="str">
        <f ca="1">VLOOKUP($B965,'1.MetaData'!$B:$H,3,FALSE)</f>
        <v>Galeocerdo cuvier</v>
      </c>
      <c r="V965" s="379" t="str">
        <f ca="1">VLOOKUP($B965,'1.MetaData'!$B:$H,4,FALSE)</f>
        <v>Tiger shark</v>
      </c>
      <c r="W965" s="379" t="str">
        <f ca="1">VLOOKUP($B965,'1.MetaData'!$B:$H,5,FALSE)</f>
        <v>Matias Braccini</v>
      </c>
      <c r="X965" s="378" t="str">
        <f ca="1">VLOOKUP($B965,'1.MetaData'!$B:$H,6,FALSE)</f>
        <v>Jess Pearce, DPIRD</v>
      </c>
      <c r="Y965" s="378"/>
    </row>
    <row r="966" spans="1:25" hidden="1" x14ac:dyDescent="0.25">
      <c r="A966" s="17">
        <v>965</v>
      </c>
      <c r="B966" s="365" t="str">
        <f t="shared" ca="1" si="19"/>
        <v>OG965</v>
      </c>
      <c r="C966" s="366" t="s">
        <v>102</v>
      </c>
      <c r="D966" s="367">
        <f ca="1">COUNTIF('2.Tissue'!C:C,B966)</f>
        <v>1</v>
      </c>
      <c r="E966" s="368">
        <f ca="1">COUNTIFS('3.DNAExtractions'!$E:$E,$B966,'3.DNAExtractions'!$D:$D,E$1)</f>
        <v>1</v>
      </c>
      <c r="F966" s="369" t="str" cm="1">
        <f t="array" aca="1" ref="F966" ca="1">IF(
    COUNTIFS('3.DNAExtractions'!E:E, B966, '3.DNAExtractions'!Y:Y, "Y") &gt; 0,
    _xlfn.TEXTJOIN(", ", TRUE, IF(('3.DNAExtractions'!E:E = B966) * ('3.DNAExtractions'!Y:Y = "Y"), '3.DNAExtractions'!D:D, "")),
    IF(
        COUNTIFS('3.DNAExtractions'!E:E, B966, '3.DNAExtractions'!X:X, "Y") &gt; 0,
        _xlfn.TEXTJOIN(", ", TRUE, IF(('3.DNAExtractions'!E:E = B966) * ('3.DNAExtractions'!X:X = "Y"), '3.DNAExtractions'!D:D, "")),
        "Awaiting Status"
    )
)</f>
        <v>Extracted</v>
      </c>
      <c r="G966" s="370"/>
      <c r="H966" s="371" t="str" cm="1">
        <f t="array" aca="1" ref="H966" ca="1">IF(
    G966="N",
    "",
    IF(
        COUNTIFS('4.Illumina'!E:E, B966, '4.Illumina'!R:R, "Y") &gt; 0,
        _xlfn.TEXTJOIN(", ", TRUE, IF(('4.Illumina'!E:E = B966) * ('4.Illumina'!R:R = "Y"), '4.Illumina'!D:D, "")),
        IF(
            COUNTIFS('4.Illumina'!E:E, B966, '4.Illumina'!Q:Q, "Y") &gt; 0,
            _xlfn.TEXTJOIN(", ", TRUE, IF(('4.Illumina'!E:E = B966) * ('4.Illumina'!Q:Q = "Y"), '4.Illumina'!D:D, "")),
            "Awaiting Status"
        )
    )
)</f>
        <v>Sequenced</v>
      </c>
      <c r="I966" s="372"/>
      <c r="J966" s="373" t="str" cm="1">
        <f t="array" aca="1" ref="J966" ca="1">IF(
    I966="N",
    "",
    IF(
        COUNTIFS('4.PacBio'!E:E, B966, '4.PacBio'!W:W, "Y") &gt; 0,
        _xlfn.TEXTJOIN(", ", TRUE, IF(('4.PacBio'!E:E = B966) * ('4.PacBio'!W:W = "Y"), '4.PacBio'!D:D, "")),
        IF(
            COUNTIFS('4.PacBio'!E:E, B966, '4.PacBio'!V:V, "Y") &gt; 0,
            _xlfn.TEXTJOIN(", ", TRUE, IF(('4.PacBio'!E:E = B966) * ('4.PacBio'!V:V = "Y"), '4.PacBio'!D:D, "")),
            "Awaiting Status"
        )
    )
)</f>
        <v>Awaiting Status</v>
      </c>
      <c r="K966" s="374"/>
      <c r="L966" s="371" t="str" cm="1">
        <f t="array" aca="1" ref="L966" ca="1">IF(
    K966="N",
    "",
    IF(
        COUNTIFS('4.HiCLibrary'!E:E, B966, '4.HiCLibrary'!V:V, "Y") &gt; 0,
        _xlfn.TEXTJOIN(", ", TRUE, IF(('4.HiCLibrary'!E:E = B966) * ('4.HiCLibrary'!V:V = "Y"), '4.HiCLibrary'!D:D, "")),
        IF(
            COUNTIFS('4.HiCLibrary'!E:E, B966, '4.HiCLibrary'!U:U, "Y") &gt; 0,
            _xlfn.TEXTJOIN(", ", TRUE, IF(('4.HiCLibrary'!E:E = B966) * ('4.HiCLibrary'!U:U = "Y"), '4.HiCLibrary'!D:D, "")),
            "Awaiting Status"
        )
    )
)</f>
        <v>Awaiting Status</v>
      </c>
      <c r="M966" s="375"/>
      <c r="N966" s="373" t="str" cm="1">
        <f t="array" aca="1" ref="N966" ca="1">IF(
    M966="N",
    "",
    IF(
        COUNTIFS('4.ONT'!E:E, B966, '4.ONT'!Q:Q, "Y") &gt; 0,
        _xlfn.TEXTJOIN(", ", TRUE, IF(('4.ONT'!E:E = B966) * ('4.ONT'!Q:Q = "Y"), '4.ONT'!D:D, "")),
        IF(
            COUNTIFS('4.ONT'!E:E, B966, '4.ONT'!P:P, "Y") &gt; 0,
            _xlfn.TEXTJOIN(", ", TRUE, IF(('4.ONT'!E:E = B966) * ('4.ONT'!P:P = "Y"), '4.ONT'!D:D, "")),
            "Awaiting Status"
        )
    )
)</f>
        <v>Awaiting Status</v>
      </c>
      <c r="O966" s="60"/>
      <c r="P966" s="376" t="str" cm="1">
        <f t="array" aca="1" ref="P966" ca="1">IF(
    O966="N",
    "",
    IF(
        COUNTIFS('3.RNAExtractions'!E:E, B966, '3.RNAExtractions'!Z:Z, "Y") &gt; 0,
        _xlfn.TEXTJOIN(", ", TRUE, IF(('3.RNAExtractions'!E:E = B966) * ('3.RNAExtractions'!Z:Z = "Y"), '3.RNAExtractions'!D:D, "")),
        IF(
            COUNTIFS('3.RNAExtractions'!E:E, B966, '3.RNAExtractions'!Y:Y, "Y") &gt; 0,
            _xlfn.TEXTJOIN(", ", TRUE, IF(('3.RNAExtractions'!E:E = B966) * ('3.RNAExtractions'!Y:Y = "Y"), '3.RNAExtractions'!D:D, "")),
            "Awaiting Status"
        )
    )
)</f>
        <v>Awaiting Status</v>
      </c>
      <c r="Q966" s="60"/>
      <c r="R966" s="376" t="str" cm="1">
        <f t="array" aca="1" ref="R966" ca="1">IF(
    Q966="N",
    "",
    IF(
        COUNTIFS('4.RNAIllumina'!E:E, B966, '4.RNAIllumina'!Y:Y, "Y") &gt; 0,
        _xlfn.TEXTJOIN(", ", TRUE, IF(('4.RNAIllumina'!E:E = B966) * ('4.RNAIllumina'!Y:Y = "Y"), '4.RNAIllumina'!D:D, "")),
        IF(
            COUNTIFS('4.RNAIllumina'!E:E, B966, '4.RNAIllumina'!X:X, "Y") &gt; 0,
            _xlfn.TEXTJOIN(", ", TRUE, IF(('4.RNAIllumina'!E:E = B966) * ('4.RNAIllumina'!X:X = "Y"), '4.RNAIllumina'!D:D, "")),
            "Awaiting Status"
        )
    )
)</f>
        <v>Awaiting Status</v>
      </c>
      <c r="S966" s="377"/>
      <c r="T966" s="378" t="str">
        <f ca="1">VLOOKUP($B966,'1.MetaData'!$B:$H,2,FALSE)</f>
        <v>h0036-6</v>
      </c>
      <c r="U966" s="379" t="str">
        <f ca="1">VLOOKUP($B966,'1.MetaData'!$B:$H,3,FALSE)</f>
        <v>Galeocerdo cuvier</v>
      </c>
      <c r="V966" s="379" t="str">
        <f ca="1">VLOOKUP($B966,'1.MetaData'!$B:$H,4,FALSE)</f>
        <v>Tiger shark</v>
      </c>
      <c r="W966" s="379" t="str">
        <f ca="1">VLOOKUP($B966,'1.MetaData'!$B:$H,5,FALSE)</f>
        <v>Matias Braccini</v>
      </c>
      <c r="X966" s="378" t="str">
        <f ca="1">VLOOKUP($B966,'1.MetaData'!$B:$H,6,FALSE)</f>
        <v>Jess Pearce, DPIRD</v>
      </c>
      <c r="Y966" s="378"/>
    </row>
    <row r="967" spans="1:25" hidden="1" x14ac:dyDescent="0.25">
      <c r="A967" s="17">
        <v>966</v>
      </c>
      <c r="B967" s="365" t="str">
        <f t="shared" ca="1" si="19"/>
        <v>OG966</v>
      </c>
      <c r="C967" s="366" t="s">
        <v>102</v>
      </c>
      <c r="D967" s="367">
        <f ca="1">COUNTIF('2.Tissue'!C:C,B967)</f>
        <v>1</v>
      </c>
      <c r="E967" s="368">
        <f ca="1">COUNTIFS('3.DNAExtractions'!$E:$E,$B967,'3.DNAExtractions'!$D:$D,E$1)</f>
        <v>1</v>
      </c>
      <c r="F967" s="369" t="str" cm="1">
        <f t="array" aca="1" ref="F967" ca="1">IF(
    COUNTIFS('3.DNAExtractions'!E:E, B967, '3.DNAExtractions'!Y:Y, "Y") &gt; 0,
    _xlfn.TEXTJOIN(", ", TRUE, IF(('3.DNAExtractions'!E:E = B967) * ('3.DNAExtractions'!Y:Y = "Y"), '3.DNAExtractions'!D:D, "")),
    IF(
        COUNTIFS('3.DNAExtractions'!E:E, B967, '3.DNAExtractions'!X:X, "Y") &gt; 0,
        _xlfn.TEXTJOIN(", ", TRUE, IF(('3.DNAExtractions'!E:E = B967) * ('3.DNAExtractions'!X:X = "Y"), '3.DNAExtractions'!D:D, "")),
        "Awaiting Status"
    )
)</f>
        <v>Extracted</v>
      </c>
      <c r="G967" s="370"/>
      <c r="H967" s="371" t="str" cm="1">
        <f t="array" aca="1" ref="H967" ca="1">IF(
    G967="N",
    "",
    IF(
        COUNTIFS('4.Illumina'!E:E, B967, '4.Illumina'!R:R, "Y") &gt; 0,
        _xlfn.TEXTJOIN(", ", TRUE, IF(('4.Illumina'!E:E = B967) * ('4.Illumina'!R:R = "Y"), '4.Illumina'!D:D, "")),
        IF(
            COUNTIFS('4.Illumina'!E:E, B967, '4.Illumina'!Q:Q, "Y") &gt; 0,
            _xlfn.TEXTJOIN(", ", TRUE, IF(('4.Illumina'!E:E = B967) * ('4.Illumina'!Q:Q = "Y"), '4.Illumina'!D:D, "")),
            "Awaiting Status"
        )
    )
)</f>
        <v>Awaiting Status</v>
      </c>
      <c r="I967" s="372"/>
      <c r="J967" s="373" t="str" cm="1">
        <f t="array" aca="1" ref="J967" ca="1">IF(
    I967="N",
    "",
    IF(
        COUNTIFS('4.PacBio'!E:E, B967, '4.PacBio'!W:W, "Y") &gt; 0,
        _xlfn.TEXTJOIN(", ", TRUE, IF(('4.PacBio'!E:E = B967) * ('4.PacBio'!W:W = "Y"), '4.PacBio'!D:D, "")),
        IF(
            COUNTIFS('4.PacBio'!E:E, B967, '4.PacBio'!V:V, "Y") &gt; 0,
            _xlfn.TEXTJOIN(", ", TRUE, IF(('4.PacBio'!E:E = B967) * ('4.PacBio'!V:V = "Y"), '4.PacBio'!D:D, "")),
            "Awaiting Status"
        )
    )
)</f>
        <v>Awaiting Status</v>
      </c>
      <c r="K967" s="374"/>
      <c r="L967" s="371" t="str" cm="1">
        <f t="array" aca="1" ref="L967" ca="1">IF(
    K967="N",
    "",
    IF(
        COUNTIFS('4.HiCLibrary'!E:E, B967, '4.HiCLibrary'!V:V, "Y") &gt; 0,
        _xlfn.TEXTJOIN(", ", TRUE, IF(('4.HiCLibrary'!E:E = B967) * ('4.HiCLibrary'!V:V = "Y"), '4.HiCLibrary'!D:D, "")),
        IF(
            COUNTIFS('4.HiCLibrary'!E:E, B967, '4.HiCLibrary'!U:U, "Y") &gt; 0,
            _xlfn.TEXTJOIN(", ", TRUE, IF(('4.HiCLibrary'!E:E = B967) * ('4.HiCLibrary'!U:U = "Y"), '4.HiCLibrary'!D:D, "")),
            "Awaiting Status"
        )
    )
)</f>
        <v>Awaiting Status</v>
      </c>
      <c r="M967" s="375"/>
      <c r="N967" s="373" t="str" cm="1">
        <f t="array" aca="1" ref="N967" ca="1">IF(
    M967="N",
    "",
    IF(
        COUNTIFS('4.ONT'!E:E, B967, '4.ONT'!Q:Q, "Y") &gt; 0,
        _xlfn.TEXTJOIN(", ", TRUE, IF(('4.ONT'!E:E = B967) * ('4.ONT'!Q:Q = "Y"), '4.ONT'!D:D, "")),
        IF(
            COUNTIFS('4.ONT'!E:E, B967, '4.ONT'!P:P, "Y") &gt; 0,
            _xlfn.TEXTJOIN(", ", TRUE, IF(('4.ONT'!E:E = B967) * ('4.ONT'!P:P = "Y"), '4.ONT'!D:D, "")),
            "Awaiting Status"
        )
    )
)</f>
        <v>Awaiting Status</v>
      </c>
      <c r="O967" s="60"/>
      <c r="P967" s="376" t="str" cm="1">
        <f t="array" aca="1" ref="P967" ca="1">IF(
    O967="N",
    "",
    IF(
        COUNTIFS('3.RNAExtractions'!E:E, B967, '3.RNAExtractions'!Z:Z, "Y") &gt; 0,
        _xlfn.TEXTJOIN(", ", TRUE, IF(('3.RNAExtractions'!E:E = B967) * ('3.RNAExtractions'!Z:Z = "Y"), '3.RNAExtractions'!D:D, "")),
        IF(
            COUNTIFS('3.RNAExtractions'!E:E, B967, '3.RNAExtractions'!Y:Y, "Y") &gt; 0,
            _xlfn.TEXTJOIN(", ", TRUE, IF(('3.RNAExtractions'!E:E = B967) * ('3.RNAExtractions'!Y:Y = "Y"), '3.RNAExtractions'!D:D, "")),
            "Awaiting Status"
        )
    )
)</f>
        <v>Awaiting Status</v>
      </c>
      <c r="Q967" s="60"/>
      <c r="R967" s="376" t="str" cm="1">
        <f t="array" aca="1" ref="R967" ca="1">IF(
    Q967="N",
    "",
    IF(
        COUNTIFS('4.RNAIllumina'!E:E, B967, '4.RNAIllumina'!Y:Y, "Y") &gt; 0,
        _xlfn.TEXTJOIN(", ", TRUE, IF(('4.RNAIllumina'!E:E = B967) * ('4.RNAIllumina'!Y:Y = "Y"), '4.RNAIllumina'!D:D, "")),
        IF(
            COUNTIFS('4.RNAIllumina'!E:E, B967, '4.RNAIllumina'!X:X, "Y") &gt; 0,
            _xlfn.TEXTJOIN(", ", TRUE, IF(('4.RNAIllumina'!E:E = B967) * ('4.RNAIllumina'!X:X = "Y"), '4.RNAIllumina'!D:D, "")),
            "Awaiting Status"
        )
    )
)</f>
        <v>Awaiting Status</v>
      </c>
      <c r="S967" s="377"/>
      <c r="T967" s="378" t="str">
        <f ca="1">VLOOKUP($B967,'1.MetaData'!$B:$H,2,FALSE)</f>
        <v>n1070</v>
      </c>
      <c r="U967" s="379" t="str">
        <f ca="1">VLOOKUP($B967,'1.MetaData'!$B:$H,3,FALSE)</f>
        <v>Galeocerdo cuvier</v>
      </c>
      <c r="V967" s="379" t="str">
        <f ca="1">VLOOKUP($B967,'1.MetaData'!$B:$H,4,FALSE)</f>
        <v>Tiger shark</v>
      </c>
      <c r="W967" s="379" t="str">
        <f ca="1">VLOOKUP($B967,'1.MetaData'!$B:$H,5,FALSE)</f>
        <v>Matias Braccini</v>
      </c>
      <c r="X967" s="378" t="str">
        <f ca="1">VLOOKUP($B967,'1.MetaData'!$B:$H,6,FALSE)</f>
        <v>Jess Pearce, DPIRD</v>
      </c>
      <c r="Y967" s="378"/>
    </row>
    <row r="968" spans="1:25" hidden="1" x14ac:dyDescent="0.25">
      <c r="A968" s="17">
        <v>967</v>
      </c>
      <c r="B968" s="365" t="str">
        <f t="shared" ca="1" si="19"/>
        <v>OG967</v>
      </c>
      <c r="C968" s="366" t="s">
        <v>102</v>
      </c>
      <c r="D968" s="367">
        <f ca="1">COUNTIF('2.Tissue'!C:C,B968)</f>
        <v>1</v>
      </c>
      <c r="E968" s="368">
        <f ca="1">COUNTIFS('3.DNAExtractions'!$E:$E,$B968,'3.DNAExtractions'!$D:$D,E$1)</f>
        <v>1</v>
      </c>
      <c r="F968" s="369" t="str" cm="1">
        <f t="array" aca="1" ref="F968" ca="1">IF(
    COUNTIFS('3.DNAExtractions'!E:E, B968, '3.DNAExtractions'!Y:Y, "Y") &gt; 0,
    _xlfn.TEXTJOIN(", ", TRUE, IF(('3.DNAExtractions'!E:E = B968) * ('3.DNAExtractions'!Y:Y = "Y"), '3.DNAExtractions'!D:D, "")),
    IF(
        COUNTIFS('3.DNAExtractions'!E:E, B968, '3.DNAExtractions'!X:X, "Y") &gt; 0,
        _xlfn.TEXTJOIN(", ", TRUE, IF(('3.DNAExtractions'!E:E = B968) * ('3.DNAExtractions'!X:X = "Y"), '3.DNAExtractions'!D:D, "")),
        "Awaiting Status"
    )
)</f>
        <v>Extracted</v>
      </c>
      <c r="G968" s="370"/>
      <c r="H968" s="371" t="str" cm="1">
        <f t="array" aca="1" ref="H968" ca="1">IF(
    G968="N",
    "",
    IF(
        COUNTIFS('4.Illumina'!E:E, B968, '4.Illumina'!R:R, "Y") &gt; 0,
        _xlfn.TEXTJOIN(", ", TRUE, IF(('4.Illumina'!E:E = B968) * ('4.Illumina'!R:R = "Y"), '4.Illumina'!D:D, "")),
        IF(
            COUNTIFS('4.Illumina'!E:E, B968, '4.Illumina'!Q:Q, "Y") &gt; 0,
            _xlfn.TEXTJOIN(", ", TRUE, IF(('4.Illumina'!E:E = B968) * ('4.Illumina'!Q:Q = "Y"), '4.Illumina'!D:D, "")),
            "Awaiting Status"
        )
    )
)</f>
        <v>Awaiting Status</v>
      </c>
      <c r="I968" s="372"/>
      <c r="J968" s="373" t="str" cm="1">
        <f t="array" aca="1" ref="J968" ca="1">IF(
    I968="N",
    "",
    IF(
        COUNTIFS('4.PacBio'!E:E, B968, '4.PacBio'!W:W, "Y") &gt; 0,
        _xlfn.TEXTJOIN(", ", TRUE, IF(('4.PacBio'!E:E = B968) * ('4.PacBio'!W:W = "Y"), '4.PacBio'!D:D, "")),
        IF(
            COUNTIFS('4.PacBio'!E:E, B968, '4.PacBio'!V:V, "Y") &gt; 0,
            _xlfn.TEXTJOIN(", ", TRUE, IF(('4.PacBio'!E:E = B968) * ('4.PacBio'!V:V = "Y"), '4.PacBio'!D:D, "")),
            "Awaiting Status"
        )
    )
)</f>
        <v>Awaiting Status</v>
      </c>
      <c r="K968" s="374"/>
      <c r="L968" s="371" t="str" cm="1">
        <f t="array" aca="1" ref="L968" ca="1">IF(
    K968="N",
    "",
    IF(
        COUNTIFS('4.HiCLibrary'!E:E, B968, '4.HiCLibrary'!V:V, "Y") &gt; 0,
        _xlfn.TEXTJOIN(", ", TRUE, IF(('4.HiCLibrary'!E:E = B968) * ('4.HiCLibrary'!V:V = "Y"), '4.HiCLibrary'!D:D, "")),
        IF(
            COUNTIFS('4.HiCLibrary'!E:E, B968, '4.HiCLibrary'!U:U, "Y") &gt; 0,
            _xlfn.TEXTJOIN(", ", TRUE, IF(('4.HiCLibrary'!E:E = B968) * ('4.HiCLibrary'!U:U = "Y"), '4.HiCLibrary'!D:D, "")),
            "Awaiting Status"
        )
    )
)</f>
        <v>Awaiting Status</v>
      </c>
      <c r="M968" s="375"/>
      <c r="N968" s="373" t="str" cm="1">
        <f t="array" aca="1" ref="N968" ca="1">IF(
    M968="N",
    "",
    IF(
        COUNTIFS('4.ONT'!E:E, B968, '4.ONT'!Q:Q, "Y") &gt; 0,
        _xlfn.TEXTJOIN(", ", TRUE, IF(('4.ONT'!E:E = B968) * ('4.ONT'!Q:Q = "Y"), '4.ONT'!D:D, "")),
        IF(
            COUNTIFS('4.ONT'!E:E, B968, '4.ONT'!P:P, "Y") &gt; 0,
            _xlfn.TEXTJOIN(", ", TRUE, IF(('4.ONT'!E:E = B968) * ('4.ONT'!P:P = "Y"), '4.ONT'!D:D, "")),
            "Awaiting Status"
        )
    )
)</f>
        <v>Awaiting Status</v>
      </c>
      <c r="O968" s="60"/>
      <c r="P968" s="376" t="str" cm="1">
        <f t="array" aca="1" ref="P968" ca="1">IF(
    O968="N",
    "",
    IF(
        COUNTIFS('3.RNAExtractions'!E:E, B968, '3.RNAExtractions'!Z:Z, "Y") &gt; 0,
        _xlfn.TEXTJOIN(", ", TRUE, IF(('3.RNAExtractions'!E:E = B968) * ('3.RNAExtractions'!Z:Z = "Y"), '3.RNAExtractions'!D:D, "")),
        IF(
            COUNTIFS('3.RNAExtractions'!E:E, B968, '3.RNAExtractions'!Y:Y, "Y") &gt; 0,
            _xlfn.TEXTJOIN(", ", TRUE, IF(('3.RNAExtractions'!E:E = B968) * ('3.RNAExtractions'!Y:Y = "Y"), '3.RNAExtractions'!D:D, "")),
            "Awaiting Status"
        )
    )
)</f>
        <v>Awaiting Status</v>
      </c>
      <c r="Q968" s="60"/>
      <c r="R968" s="376" t="str" cm="1">
        <f t="array" aca="1" ref="R968" ca="1">IF(
    Q968="N",
    "",
    IF(
        COUNTIFS('4.RNAIllumina'!E:E, B968, '4.RNAIllumina'!Y:Y, "Y") &gt; 0,
        _xlfn.TEXTJOIN(", ", TRUE, IF(('4.RNAIllumina'!E:E = B968) * ('4.RNAIllumina'!Y:Y = "Y"), '4.RNAIllumina'!D:D, "")),
        IF(
            COUNTIFS('4.RNAIllumina'!E:E, B968, '4.RNAIllumina'!X:X, "Y") &gt; 0,
            _xlfn.TEXTJOIN(", ", TRUE, IF(('4.RNAIllumina'!E:E = B968) * ('4.RNAIllumina'!X:X = "Y"), '4.RNAIllumina'!D:D, "")),
            "Awaiting Status"
        )
    )
)</f>
        <v>Awaiting Status</v>
      </c>
      <c r="S968" s="377"/>
      <c r="T968" s="378" t="str">
        <f ca="1">VLOOKUP($B968,'1.MetaData'!$B:$H,2,FALSE)</f>
        <v>n1072</v>
      </c>
      <c r="U968" s="379" t="str">
        <f ca="1">VLOOKUP($B968,'1.MetaData'!$B:$H,3,FALSE)</f>
        <v>Galeocerdo cuvier</v>
      </c>
      <c r="V968" s="379" t="str">
        <f ca="1">VLOOKUP($B968,'1.MetaData'!$B:$H,4,FALSE)</f>
        <v>Tiger shark</v>
      </c>
      <c r="W968" s="379" t="str">
        <f ca="1">VLOOKUP($B968,'1.MetaData'!$B:$H,5,FALSE)</f>
        <v>Matias Braccini</v>
      </c>
      <c r="X968" s="378" t="str">
        <f ca="1">VLOOKUP($B968,'1.MetaData'!$B:$H,6,FALSE)</f>
        <v>Jess Pearce, DPIRD</v>
      </c>
      <c r="Y968" s="378"/>
    </row>
    <row r="969" spans="1:25" hidden="1" x14ac:dyDescent="0.25">
      <c r="A969" s="17">
        <v>968</v>
      </c>
      <c r="B969" s="365" t="str">
        <f t="shared" ca="1" si="19"/>
        <v>OG968</v>
      </c>
      <c r="C969" s="366" t="s">
        <v>102</v>
      </c>
      <c r="D969" s="367">
        <f ca="1">COUNTIF('2.Tissue'!C:C,B969)</f>
        <v>1</v>
      </c>
      <c r="E969" s="368">
        <f ca="1">COUNTIFS('3.DNAExtractions'!$E:$E,$B969,'3.DNAExtractions'!$D:$D,E$1)</f>
        <v>1</v>
      </c>
      <c r="F969" s="369" t="str" cm="1">
        <f t="array" aca="1" ref="F969" ca="1">IF(
    COUNTIFS('3.DNAExtractions'!E:E, B969, '3.DNAExtractions'!Y:Y, "Y") &gt; 0,
    _xlfn.TEXTJOIN(", ", TRUE, IF(('3.DNAExtractions'!E:E = B969) * ('3.DNAExtractions'!Y:Y = "Y"), '3.DNAExtractions'!D:D, "")),
    IF(
        COUNTIFS('3.DNAExtractions'!E:E, B969, '3.DNAExtractions'!X:X, "Y") &gt; 0,
        _xlfn.TEXTJOIN(", ", TRUE, IF(('3.DNAExtractions'!E:E = B969) * ('3.DNAExtractions'!X:X = "Y"), '3.DNAExtractions'!D:D, "")),
        "Awaiting Status"
    )
)</f>
        <v>Extracted</v>
      </c>
      <c r="G969" s="370"/>
      <c r="H969" s="371" t="str" cm="1">
        <f t="array" aca="1" ref="H969" ca="1">IF(
    G969="N",
    "",
    IF(
        COUNTIFS('4.Illumina'!E:E, B969, '4.Illumina'!R:R, "Y") &gt; 0,
        _xlfn.TEXTJOIN(", ", TRUE, IF(('4.Illumina'!E:E = B969) * ('4.Illumina'!R:R = "Y"), '4.Illumina'!D:D, "")),
        IF(
            COUNTIFS('4.Illumina'!E:E, B969, '4.Illumina'!Q:Q, "Y") &gt; 0,
            _xlfn.TEXTJOIN(", ", TRUE, IF(('4.Illumina'!E:E = B969) * ('4.Illumina'!Q:Q = "Y"), '4.Illumina'!D:D, "")),
            "Awaiting Status"
        )
    )
)</f>
        <v>Awaiting Status</v>
      </c>
      <c r="I969" s="372"/>
      <c r="J969" s="373" t="str" cm="1">
        <f t="array" aca="1" ref="J969" ca="1">IF(
    I969="N",
    "",
    IF(
        COUNTIFS('4.PacBio'!E:E, B969, '4.PacBio'!W:W, "Y") &gt; 0,
        _xlfn.TEXTJOIN(", ", TRUE, IF(('4.PacBio'!E:E = B969) * ('4.PacBio'!W:W = "Y"), '4.PacBio'!D:D, "")),
        IF(
            COUNTIFS('4.PacBio'!E:E, B969, '4.PacBio'!V:V, "Y") &gt; 0,
            _xlfn.TEXTJOIN(", ", TRUE, IF(('4.PacBio'!E:E = B969) * ('4.PacBio'!V:V = "Y"), '4.PacBio'!D:D, "")),
            "Awaiting Status"
        )
    )
)</f>
        <v>Awaiting Status</v>
      </c>
      <c r="K969" s="374"/>
      <c r="L969" s="371" t="str" cm="1">
        <f t="array" aca="1" ref="L969" ca="1">IF(
    K969="N",
    "",
    IF(
        COUNTIFS('4.HiCLibrary'!E:E, B969, '4.HiCLibrary'!V:V, "Y") &gt; 0,
        _xlfn.TEXTJOIN(", ", TRUE, IF(('4.HiCLibrary'!E:E = B969) * ('4.HiCLibrary'!V:V = "Y"), '4.HiCLibrary'!D:D, "")),
        IF(
            COUNTIFS('4.HiCLibrary'!E:E, B969, '4.HiCLibrary'!U:U, "Y") &gt; 0,
            _xlfn.TEXTJOIN(", ", TRUE, IF(('4.HiCLibrary'!E:E = B969) * ('4.HiCLibrary'!U:U = "Y"), '4.HiCLibrary'!D:D, "")),
            "Awaiting Status"
        )
    )
)</f>
        <v>Awaiting Status</v>
      </c>
      <c r="M969" s="375"/>
      <c r="N969" s="373" t="str" cm="1">
        <f t="array" aca="1" ref="N969" ca="1">IF(
    M969="N",
    "",
    IF(
        COUNTIFS('4.ONT'!E:E, B969, '4.ONT'!Q:Q, "Y") &gt; 0,
        _xlfn.TEXTJOIN(", ", TRUE, IF(('4.ONT'!E:E = B969) * ('4.ONT'!Q:Q = "Y"), '4.ONT'!D:D, "")),
        IF(
            COUNTIFS('4.ONT'!E:E, B969, '4.ONT'!P:P, "Y") &gt; 0,
            _xlfn.TEXTJOIN(", ", TRUE, IF(('4.ONT'!E:E = B969) * ('4.ONT'!P:P = "Y"), '4.ONT'!D:D, "")),
            "Awaiting Status"
        )
    )
)</f>
        <v>Awaiting Status</v>
      </c>
      <c r="O969" s="60"/>
      <c r="P969" s="376" t="str" cm="1">
        <f t="array" aca="1" ref="P969" ca="1">IF(
    O969="N",
    "",
    IF(
        COUNTIFS('3.RNAExtractions'!E:E, B969, '3.RNAExtractions'!Z:Z, "Y") &gt; 0,
        _xlfn.TEXTJOIN(", ", TRUE, IF(('3.RNAExtractions'!E:E = B969) * ('3.RNAExtractions'!Z:Z = "Y"), '3.RNAExtractions'!D:D, "")),
        IF(
            COUNTIFS('3.RNAExtractions'!E:E, B969, '3.RNAExtractions'!Y:Y, "Y") &gt; 0,
            _xlfn.TEXTJOIN(", ", TRUE, IF(('3.RNAExtractions'!E:E = B969) * ('3.RNAExtractions'!Y:Y = "Y"), '3.RNAExtractions'!D:D, "")),
            "Awaiting Status"
        )
    )
)</f>
        <v>Awaiting Status</v>
      </c>
      <c r="Q969" s="60"/>
      <c r="R969" s="376" t="str" cm="1">
        <f t="array" aca="1" ref="R969" ca="1">IF(
    Q969="N",
    "",
    IF(
        COUNTIFS('4.RNAIllumina'!E:E, B969, '4.RNAIllumina'!Y:Y, "Y") &gt; 0,
        _xlfn.TEXTJOIN(", ", TRUE, IF(('4.RNAIllumina'!E:E = B969) * ('4.RNAIllumina'!Y:Y = "Y"), '4.RNAIllumina'!D:D, "")),
        IF(
            COUNTIFS('4.RNAIllumina'!E:E, B969, '4.RNAIllumina'!X:X, "Y") &gt; 0,
            _xlfn.TEXTJOIN(", ", TRUE, IF(('4.RNAIllumina'!E:E = B969) * ('4.RNAIllumina'!X:X = "Y"), '4.RNAIllumina'!D:D, "")),
            "Awaiting Status"
        )
    )
)</f>
        <v>Awaiting Status</v>
      </c>
      <c r="S969" s="377"/>
      <c r="T969" s="378" t="str">
        <f ca="1">VLOOKUP($B969,'1.MetaData'!$B:$H,2,FALSE)</f>
        <v>n1068</v>
      </c>
      <c r="U969" s="379" t="str">
        <f ca="1">VLOOKUP($B969,'1.MetaData'!$B:$H,3,FALSE)</f>
        <v>Galeocerdo cuvier</v>
      </c>
      <c r="V969" s="379" t="str">
        <f ca="1">VLOOKUP($B969,'1.MetaData'!$B:$H,4,FALSE)</f>
        <v>Tiger shark</v>
      </c>
      <c r="W969" s="379" t="str">
        <f ca="1">VLOOKUP($B969,'1.MetaData'!$B:$H,5,FALSE)</f>
        <v>Matias Braccini</v>
      </c>
      <c r="X969" s="378" t="str">
        <f ca="1">VLOOKUP($B969,'1.MetaData'!$B:$H,6,FALSE)</f>
        <v>Jess Pearce, DPIRD</v>
      </c>
      <c r="Y969" s="378"/>
    </row>
    <row r="970" spans="1:25" hidden="1" x14ac:dyDescent="0.25">
      <c r="A970" s="17">
        <v>969</v>
      </c>
      <c r="B970" s="365" t="str">
        <f t="shared" ca="1" si="19"/>
        <v>OG969</v>
      </c>
      <c r="C970" s="366" t="s">
        <v>102</v>
      </c>
      <c r="D970" s="367">
        <f ca="1">COUNTIF('2.Tissue'!C:C,B970)</f>
        <v>1</v>
      </c>
      <c r="E970" s="368">
        <f ca="1">COUNTIFS('3.DNAExtractions'!$E:$E,$B970,'3.DNAExtractions'!$D:$D,E$1)</f>
        <v>1</v>
      </c>
      <c r="F970" s="369" t="str" cm="1">
        <f t="array" aca="1" ref="F970" ca="1">IF(
    COUNTIFS('3.DNAExtractions'!E:E, B970, '3.DNAExtractions'!Y:Y, "Y") &gt; 0,
    _xlfn.TEXTJOIN(", ", TRUE, IF(('3.DNAExtractions'!E:E = B970) * ('3.DNAExtractions'!Y:Y = "Y"), '3.DNAExtractions'!D:D, "")),
    IF(
        COUNTIFS('3.DNAExtractions'!E:E, B970, '3.DNAExtractions'!X:X, "Y") &gt; 0,
        _xlfn.TEXTJOIN(", ", TRUE, IF(('3.DNAExtractions'!E:E = B970) * ('3.DNAExtractions'!X:X = "Y"), '3.DNAExtractions'!D:D, "")),
        "Awaiting Status"
    )
)</f>
        <v>Extracted</v>
      </c>
      <c r="G970" s="370"/>
      <c r="H970" s="371" t="str" cm="1">
        <f t="array" aca="1" ref="H970" ca="1">IF(
    G970="N",
    "",
    IF(
        COUNTIFS('4.Illumina'!E:E, B970, '4.Illumina'!R:R, "Y") &gt; 0,
        _xlfn.TEXTJOIN(", ", TRUE, IF(('4.Illumina'!E:E = B970) * ('4.Illumina'!R:R = "Y"), '4.Illumina'!D:D, "")),
        IF(
            COUNTIFS('4.Illumina'!E:E, B970, '4.Illumina'!Q:Q, "Y") &gt; 0,
            _xlfn.TEXTJOIN(", ", TRUE, IF(('4.Illumina'!E:E = B970) * ('4.Illumina'!Q:Q = "Y"), '4.Illumina'!D:D, "")),
            "Awaiting Status"
        )
    )
)</f>
        <v>Awaiting Status</v>
      </c>
      <c r="I970" s="372"/>
      <c r="J970" s="373" t="str" cm="1">
        <f t="array" aca="1" ref="J970" ca="1">IF(
    I970="N",
    "",
    IF(
        COUNTIFS('4.PacBio'!E:E, B970, '4.PacBio'!W:W, "Y") &gt; 0,
        _xlfn.TEXTJOIN(", ", TRUE, IF(('4.PacBio'!E:E = B970) * ('4.PacBio'!W:W = "Y"), '4.PacBio'!D:D, "")),
        IF(
            COUNTIFS('4.PacBio'!E:E, B970, '4.PacBio'!V:V, "Y") &gt; 0,
            _xlfn.TEXTJOIN(", ", TRUE, IF(('4.PacBio'!E:E = B970) * ('4.PacBio'!V:V = "Y"), '4.PacBio'!D:D, "")),
            "Awaiting Status"
        )
    )
)</f>
        <v>Awaiting Status</v>
      </c>
      <c r="K970" s="374"/>
      <c r="L970" s="371" t="str" cm="1">
        <f t="array" aca="1" ref="L970" ca="1">IF(
    K970="N",
    "",
    IF(
        COUNTIFS('4.HiCLibrary'!E:E, B970, '4.HiCLibrary'!V:V, "Y") &gt; 0,
        _xlfn.TEXTJOIN(", ", TRUE, IF(('4.HiCLibrary'!E:E = B970) * ('4.HiCLibrary'!V:V = "Y"), '4.HiCLibrary'!D:D, "")),
        IF(
            COUNTIFS('4.HiCLibrary'!E:E, B970, '4.HiCLibrary'!U:U, "Y") &gt; 0,
            _xlfn.TEXTJOIN(", ", TRUE, IF(('4.HiCLibrary'!E:E = B970) * ('4.HiCLibrary'!U:U = "Y"), '4.HiCLibrary'!D:D, "")),
            "Awaiting Status"
        )
    )
)</f>
        <v>Awaiting Status</v>
      </c>
      <c r="M970" s="375"/>
      <c r="N970" s="373" t="str" cm="1">
        <f t="array" aca="1" ref="N970" ca="1">IF(
    M970="N",
    "",
    IF(
        COUNTIFS('4.ONT'!E:E, B970, '4.ONT'!Q:Q, "Y") &gt; 0,
        _xlfn.TEXTJOIN(", ", TRUE, IF(('4.ONT'!E:E = B970) * ('4.ONT'!Q:Q = "Y"), '4.ONT'!D:D, "")),
        IF(
            COUNTIFS('4.ONT'!E:E, B970, '4.ONT'!P:P, "Y") &gt; 0,
            _xlfn.TEXTJOIN(", ", TRUE, IF(('4.ONT'!E:E = B970) * ('4.ONT'!P:P = "Y"), '4.ONT'!D:D, "")),
            "Awaiting Status"
        )
    )
)</f>
        <v>Awaiting Status</v>
      </c>
      <c r="O970" s="60"/>
      <c r="P970" s="376" t="str" cm="1">
        <f t="array" aca="1" ref="P970" ca="1">IF(
    O970="N",
    "",
    IF(
        COUNTIFS('3.RNAExtractions'!E:E, B970, '3.RNAExtractions'!Z:Z, "Y") &gt; 0,
        _xlfn.TEXTJOIN(", ", TRUE, IF(('3.RNAExtractions'!E:E = B970) * ('3.RNAExtractions'!Z:Z = "Y"), '3.RNAExtractions'!D:D, "")),
        IF(
            COUNTIFS('3.RNAExtractions'!E:E, B970, '3.RNAExtractions'!Y:Y, "Y") &gt; 0,
            _xlfn.TEXTJOIN(", ", TRUE, IF(('3.RNAExtractions'!E:E = B970) * ('3.RNAExtractions'!Y:Y = "Y"), '3.RNAExtractions'!D:D, "")),
            "Awaiting Status"
        )
    )
)</f>
        <v>Awaiting Status</v>
      </c>
      <c r="Q970" s="60"/>
      <c r="R970" s="376" t="str" cm="1">
        <f t="array" aca="1" ref="R970" ca="1">IF(
    Q970="N",
    "",
    IF(
        COUNTIFS('4.RNAIllumina'!E:E, B970, '4.RNAIllumina'!Y:Y, "Y") &gt; 0,
        _xlfn.TEXTJOIN(", ", TRUE, IF(('4.RNAIllumina'!E:E = B970) * ('4.RNAIllumina'!Y:Y = "Y"), '4.RNAIllumina'!D:D, "")),
        IF(
            COUNTIFS('4.RNAIllumina'!E:E, B970, '4.RNAIllumina'!X:X, "Y") &gt; 0,
            _xlfn.TEXTJOIN(", ", TRUE, IF(('4.RNAIllumina'!E:E = B970) * ('4.RNAIllumina'!X:X = "Y"), '4.RNAIllumina'!D:D, "")),
            "Awaiting Status"
        )
    )
)</f>
        <v>Awaiting Status</v>
      </c>
      <c r="S970" s="377"/>
      <c r="T970" s="378" t="str">
        <f ca="1">VLOOKUP($B970,'1.MetaData'!$B:$H,2,FALSE)</f>
        <v>n1073</v>
      </c>
      <c r="U970" s="379" t="str">
        <f ca="1">VLOOKUP($B970,'1.MetaData'!$B:$H,3,FALSE)</f>
        <v>Galeocerdo cuvier</v>
      </c>
      <c r="V970" s="379" t="str">
        <f ca="1">VLOOKUP($B970,'1.MetaData'!$B:$H,4,FALSE)</f>
        <v>Tiger shark</v>
      </c>
      <c r="W970" s="379" t="str">
        <f ca="1">VLOOKUP($B970,'1.MetaData'!$B:$H,5,FALSE)</f>
        <v>Matias Braccini</v>
      </c>
      <c r="X970" s="378" t="str">
        <f ca="1">VLOOKUP($B970,'1.MetaData'!$B:$H,6,FALSE)</f>
        <v>Jess Pearce, DPIRD</v>
      </c>
      <c r="Y970" s="378"/>
    </row>
    <row r="971" spans="1:25" hidden="1" x14ac:dyDescent="0.25">
      <c r="A971" s="17">
        <v>970</v>
      </c>
      <c r="B971" s="365" t="str">
        <f t="shared" ca="1" si="19"/>
        <v>OG970</v>
      </c>
      <c r="C971" s="366" t="s">
        <v>102</v>
      </c>
      <c r="D971" s="367">
        <f ca="1">COUNTIF('2.Tissue'!C:C,B971)</f>
        <v>1</v>
      </c>
      <c r="E971" s="368">
        <f ca="1">COUNTIFS('3.DNAExtractions'!$E:$E,$B971,'3.DNAExtractions'!$D:$D,E$1)</f>
        <v>1</v>
      </c>
      <c r="F971" s="369" t="str" cm="1">
        <f t="array" aca="1" ref="F971" ca="1">IF(
    COUNTIFS('3.DNAExtractions'!E:E, B971, '3.DNAExtractions'!Y:Y, "Y") &gt; 0,
    _xlfn.TEXTJOIN(", ", TRUE, IF(('3.DNAExtractions'!E:E = B971) * ('3.DNAExtractions'!Y:Y = "Y"), '3.DNAExtractions'!D:D, "")),
    IF(
        COUNTIFS('3.DNAExtractions'!E:E, B971, '3.DNAExtractions'!X:X, "Y") &gt; 0,
        _xlfn.TEXTJOIN(", ", TRUE, IF(('3.DNAExtractions'!E:E = B971) * ('3.DNAExtractions'!X:X = "Y"), '3.DNAExtractions'!D:D, "")),
        "Awaiting Status"
    )
)</f>
        <v>Extracted</v>
      </c>
      <c r="G971" s="370"/>
      <c r="H971" s="371" t="str" cm="1">
        <f t="array" aca="1" ref="H971" ca="1">IF(
    G971="N",
    "",
    IF(
        COUNTIFS('4.Illumina'!E:E, B971, '4.Illumina'!R:R, "Y") &gt; 0,
        _xlfn.TEXTJOIN(", ", TRUE, IF(('4.Illumina'!E:E = B971) * ('4.Illumina'!R:R = "Y"), '4.Illumina'!D:D, "")),
        IF(
            COUNTIFS('4.Illumina'!E:E, B971, '4.Illumina'!Q:Q, "Y") &gt; 0,
            _xlfn.TEXTJOIN(", ", TRUE, IF(('4.Illumina'!E:E = B971) * ('4.Illumina'!Q:Q = "Y"), '4.Illumina'!D:D, "")),
            "Awaiting Status"
        )
    )
)</f>
        <v>Awaiting Status</v>
      </c>
      <c r="I971" s="372"/>
      <c r="J971" s="373" t="str" cm="1">
        <f t="array" aca="1" ref="J971" ca="1">IF(
    I971="N",
    "",
    IF(
        COUNTIFS('4.PacBio'!E:E, B971, '4.PacBio'!W:W, "Y") &gt; 0,
        _xlfn.TEXTJOIN(", ", TRUE, IF(('4.PacBio'!E:E = B971) * ('4.PacBio'!W:W = "Y"), '4.PacBio'!D:D, "")),
        IF(
            COUNTIFS('4.PacBio'!E:E, B971, '4.PacBio'!V:V, "Y") &gt; 0,
            _xlfn.TEXTJOIN(", ", TRUE, IF(('4.PacBio'!E:E = B971) * ('4.PacBio'!V:V = "Y"), '4.PacBio'!D:D, "")),
            "Awaiting Status"
        )
    )
)</f>
        <v>Awaiting Status</v>
      </c>
      <c r="K971" s="374"/>
      <c r="L971" s="371" t="str" cm="1">
        <f t="array" aca="1" ref="L971" ca="1">IF(
    K971="N",
    "",
    IF(
        COUNTIFS('4.HiCLibrary'!E:E, B971, '4.HiCLibrary'!V:V, "Y") &gt; 0,
        _xlfn.TEXTJOIN(", ", TRUE, IF(('4.HiCLibrary'!E:E = B971) * ('4.HiCLibrary'!V:V = "Y"), '4.HiCLibrary'!D:D, "")),
        IF(
            COUNTIFS('4.HiCLibrary'!E:E, B971, '4.HiCLibrary'!U:U, "Y") &gt; 0,
            _xlfn.TEXTJOIN(", ", TRUE, IF(('4.HiCLibrary'!E:E = B971) * ('4.HiCLibrary'!U:U = "Y"), '4.HiCLibrary'!D:D, "")),
            "Awaiting Status"
        )
    )
)</f>
        <v>Awaiting Status</v>
      </c>
      <c r="M971" s="375"/>
      <c r="N971" s="373" t="str" cm="1">
        <f t="array" aca="1" ref="N971" ca="1">IF(
    M971="N",
    "",
    IF(
        COUNTIFS('4.ONT'!E:E, B971, '4.ONT'!Q:Q, "Y") &gt; 0,
        _xlfn.TEXTJOIN(", ", TRUE, IF(('4.ONT'!E:E = B971) * ('4.ONT'!Q:Q = "Y"), '4.ONT'!D:D, "")),
        IF(
            COUNTIFS('4.ONT'!E:E, B971, '4.ONT'!P:P, "Y") &gt; 0,
            _xlfn.TEXTJOIN(", ", TRUE, IF(('4.ONT'!E:E = B971) * ('4.ONT'!P:P = "Y"), '4.ONT'!D:D, "")),
            "Awaiting Status"
        )
    )
)</f>
        <v>Awaiting Status</v>
      </c>
      <c r="O971" s="60"/>
      <c r="P971" s="376" t="str" cm="1">
        <f t="array" aca="1" ref="P971" ca="1">IF(
    O971="N",
    "",
    IF(
        COUNTIFS('3.RNAExtractions'!E:E, B971, '3.RNAExtractions'!Z:Z, "Y") &gt; 0,
        _xlfn.TEXTJOIN(", ", TRUE, IF(('3.RNAExtractions'!E:E = B971) * ('3.RNAExtractions'!Z:Z = "Y"), '3.RNAExtractions'!D:D, "")),
        IF(
            COUNTIFS('3.RNAExtractions'!E:E, B971, '3.RNAExtractions'!Y:Y, "Y") &gt; 0,
            _xlfn.TEXTJOIN(", ", TRUE, IF(('3.RNAExtractions'!E:E = B971) * ('3.RNAExtractions'!Y:Y = "Y"), '3.RNAExtractions'!D:D, "")),
            "Awaiting Status"
        )
    )
)</f>
        <v>Awaiting Status</v>
      </c>
      <c r="Q971" s="60"/>
      <c r="R971" s="376" t="str" cm="1">
        <f t="array" aca="1" ref="R971" ca="1">IF(
    Q971="N",
    "",
    IF(
        COUNTIFS('4.RNAIllumina'!E:E, B971, '4.RNAIllumina'!Y:Y, "Y") &gt; 0,
        _xlfn.TEXTJOIN(", ", TRUE, IF(('4.RNAIllumina'!E:E = B971) * ('4.RNAIllumina'!Y:Y = "Y"), '4.RNAIllumina'!D:D, "")),
        IF(
            COUNTIFS('4.RNAIllumina'!E:E, B971, '4.RNAIllumina'!X:X, "Y") &gt; 0,
            _xlfn.TEXTJOIN(", ", TRUE, IF(('4.RNAIllumina'!E:E = B971) * ('4.RNAIllumina'!X:X = "Y"), '4.RNAIllumina'!D:D, "")),
            "Awaiting Status"
        )
    )
)</f>
        <v>Awaiting Status</v>
      </c>
      <c r="S971" s="377"/>
      <c r="T971" s="378" t="str">
        <f ca="1">VLOOKUP($B971,'1.MetaData'!$B:$H,2,FALSE)</f>
        <v>n1160</v>
      </c>
      <c r="U971" s="379" t="str">
        <f ca="1">VLOOKUP($B971,'1.MetaData'!$B:$H,3,FALSE)</f>
        <v>Galeocerdo cuvier</v>
      </c>
      <c r="V971" s="379" t="str">
        <f ca="1">VLOOKUP($B971,'1.MetaData'!$B:$H,4,FALSE)</f>
        <v>Tiger shark</v>
      </c>
      <c r="W971" s="379" t="str">
        <f ca="1">VLOOKUP($B971,'1.MetaData'!$B:$H,5,FALSE)</f>
        <v>Matias Braccini</v>
      </c>
      <c r="X971" s="378" t="str">
        <f ca="1">VLOOKUP($B971,'1.MetaData'!$B:$H,6,FALSE)</f>
        <v>Jess Pearce, DPIRD</v>
      </c>
      <c r="Y971" s="378"/>
    </row>
    <row r="972" spans="1:25" hidden="1" x14ac:dyDescent="0.25">
      <c r="A972" s="17">
        <v>971</v>
      </c>
      <c r="B972" s="365" t="str">
        <f t="shared" ca="1" si="19"/>
        <v>OG971</v>
      </c>
      <c r="C972" s="366" t="s">
        <v>102</v>
      </c>
      <c r="D972" s="367">
        <f ca="1">COUNTIF('2.Tissue'!C:C,B972)</f>
        <v>1</v>
      </c>
      <c r="E972" s="368">
        <f ca="1">COUNTIFS('3.DNAExtractions'!$E:$E,$B972,'3.DNAExtractions'!$D:$D,E$1)</f>
        <v>1</v>
      </c>
      <c r="F972" s="369" t="str" cm="1">
        <f t="array" aca="1" ref="F972" ca="1">IF(
    COUNTIFS('3.DNAExtractions'!E:E, B972, '3.DNAExtractions'!Y:Y, "Y") &gt; 0,
    _xlfn.TEXTJOIN(", ", TRUE, IF(('3.DNAExtractions'!E:E = B972) * ('3.DNAExtractions'!Y:Y = "Y"), '3.DNAExtractions'!D:D, "")),
    IF(
        COUNTIFS('3.DNAExtractions'!E:E, B972, '3.DNAExtractions'!X:X, "Y") &gt; 0,
        _xlfn.TEXTJOIN(", ", TRUE, IF(('3.DNAExtractions'!E:E = B972) * ('3.DNAExtractions'!X:X = "Y"), '3.DNAExtractions'!D:D, "")),
        "Awaiting Status"
    )
)</f>
        <v>Extracted</v>
      </c>
      <c r="G972" s="370"/>
      <c r="H972" s="371" t="str" cm="1">
        <f t="array" aca="1" ref="H972" ca="1">IF(
    G972="N",
    "",
    IF(
        COUNTIFS('4.Illumina'!E:E, B972, '4.Illumina'!R:R, "Y") &gt; 0,
        _xlfn.TEXTJOIN(", ", TRUE, IF(('4.Illumina'!E:E = B972) * ('4.Illumina'!R:R = "Y"), '4.Illumina'!D:D, "")),
        IF(
            COUNTIFS('4.Illumina'!E:E, B972, '4.Illumina'!Q:Q, "Y") &gt; 0,
            _xlfn.TEXTJOIN(", ", TRUE, IF(('4.Illumina'!E:E = B972) * ('4.Illumina'!Q:Q = "Y"), '4.Illumina'!D:D, "")),
            "Awaiting Status"
        )
    )
)</f>
        <v>Awaiting Status</v>
      </c>
      <c r="I972" s="372"/>
      <c r="J972" s="373" t="str" cm="1">
        <f t="array" aca="1" ref="J972" ca="1">IF(
    I972="N",
    "",
    IF(
        COUNTIFS('4.PacBio'!E:E, B972, '4.PacBio'!W:W, "Y") &gt; 0,
        _xlfn.TEXTJOIN(", ", TRUE, IF(('4.PacBio'!E:E = B972) * ('4.PacBio'!W:W = "Y"), '4.PacBio'!D:D, "")),
        IF(
            COUNTIFS('4.PacBio'!E:E, B972, '4.PacBio'!V:V, "Y") &gt; 0,
            _xlfn.TEXTJOIN(", ", TRUE, IF(('4.PacBio'!E:E = B972) * ('4.PacBio'!V:V = "Y"), '4.PacBio'!D:D, "")),
            "Awaiting Status"
        )
    )
)</f>
        <v>Awaiting Status</v>
      </c>
      <c r="K972" s="374"/>
      <c r="L972" s="371" t="str" cm="1">
        <f t="array" aca="1" ref="L972" ca="1">IF(
    K972="N",
    "",
    IF(
        COUNTIFS('4.HiCLibrary'!E:E, B972, '4.HiCLibrary'!V:V, "Y") &gt; 0,
        _xlfn.TEXTJOIN(", ", TRUE, IF(('4.HiCLibrary'!E:E = B972) * ('4.HiCLibrary'!V:V = "Y"), '4.HiCLibrary'!D:D, "")),
        IF(
            COUNTIFS('4.HiCLibrary'!E:E, B972, '4.HiCLibrary'!U:U, "Y") &gt; 0,
            _xlfn.TEXTJOIN(", ", TRUE, IF(('4.HiCLibrary'!E:E = B972) * ('4.HiCLibrary'!U:U = "Y"), '4.HiCLibrary'!D:D, "")),
            "Awaiting Status"
        )
    )
)</f>
        <v>Awaiting Status</v>
      </c>
      <c r="M972" s="375"/>
      <c r="N972" s="373" t="str" cm="1">
        <f t="array" aca="1" ref="N972" ca="1">IF(
    M972="N",
    "",
    IF(
        COUNTIFS('4.ONT'!E:E, B972, '4.ONT'!Q:Q, "Y") &gt; 0,
        _xlfn.TEXTJOIN(", ", TRUE, IF(('4.ONT'!E:E = B972) * ('4.ONT'!Q:Q = "Y"), '4.ONT'!D:D, "")),
        IF(
            COUNTIFS('4.ONT'!E:E, B972, '4.ONT'!P:P, "Y") &gt; 0,
            _xlfn.TEXTJOIN(", ", TRUE, IF(('4.ONT'!E:E = B972) * ('4.ONT'!P:P = "Y"), '4.ONT'!D:D, "")),
            "Awaiting Status"
        )
    )
)</f>
        <v>Awaiting Status</v>
      </c>
      <c r="O972" s="60"/>
      <c r="P972" s="376" t="str" cm="1">
        <f t="array" aca="1" ref="P972" ca="1">IF(
    O972="N",
    "",
    IF(
        COUNTIFS('3.RNAExtractions'!E:E, B972, '3.RNAExtractions'!Z:Z, "Y") &gt; 0,
        _xlfn.TEXTJOIN(", ", TRUE, IF(('3.RNAExtractions'!E:E = B972) * ('3.RNAExtractions'!Z:Z = "Y"), '3.RNAExtractions'!D:D, "")),
        IF(
            COUNTIFS('3.RNAExtractions'!E:E, B972, '3.RNAExtractions'!Y:Y, "Y") &gt; 0,
            _xlfn.TEXTJOIN(", ", TRUE, IF(('3.RNAExtractions'!E:E = B972) * ('3.RNAExtractions'!Y:Y = "Y"), '3.RNAExtractions'!D:D, "")),
            "Awaiting Status"
        )
    )
)</f>
        <v>Awaiting Status</v>
      </c>
      <c r="Q972" s="60"/>
      <c r="R972" s="376" t="str" cm="1">
        <f t="array" aca="1" ref="R972" ca="1">IF(
    Q972="N",
    "",
    IF(
        COUNTIFS('4.RNAIllumina'!E:E, B972, '4.RNAIllumina'!Y:Y, "Y") &gt; 0,
        _xlfn.TEXTJOIN(", ", TRUE, IF(('4.RNAIllumina'!E:E = B972) * ('4.RNAIllumina'!Y:Y = "Y"), '4.RNAIllumina'!D:D, "")),
        IF(
            COUNTIFS('4.RNAIllumina'!E:E, B972, '4.RNAIllumina'!X:X, "Y") &gt; 0,
            _xlfn.TEXTJOIN(", ", TRUE, IF(('4.RNAIllumina'!E:E = B972) * ('4.RNAIllumina'!X:X = "Y"), '4.RNAIllumina'!D:D, "")),
            "Awaiting Status"
        )
    )
)</f>
        <v>Awaiting Status</v>
      </c>
      <c r="S972" s="377"/>
      <c r="T972" s="378" t="str">
        <f ca="1">VLOOKUP($B972,'1.MetaData'!$B:$H,2,FALSE)</f>
        <v>n1153</v>
      </c>
      <c r="U972" s="379" t="str">
        <f ca="1">VLOOKUP($B972,'1.MetaData'!$B:$H,3,FALSE)</f>
        <v>Galeocerdo cuvier</v>
      </c>
      <c r="V972" s="379" t="str">
        <f ca="1">VLOOKUP($B972,'1.MetaData'!$B:$H,4,FALSE)</f>
        <v>Tiger shark</v>
      </c>
      <c r="W972" s="379" t="str">
        <f ca="1">VLOOKUP($B972,'1.MetaData'!$B:$H,5,FALSE)</f>
        <v>Matias Braccini</v>
      </c>
      <c r="X972" s="378" t="str">
        <f ca="1">VLOOKUP($B972,'1.MetaData'!$B:$H,6,FALSE)</f>
        <v>Jess Pearce, DPIRD</v>
      </c>
      <c r="Y972" s="378"/>
    </row>
    <row r="973" spans="1:25" hidden="1" x14ac:dyDescent="0.25">
      <c r="A973" s="17">
        <v>972</v>
      </c>
      <c r="B973" s="365" t="str">
        <f t="shared" ca="1" si="19"/>
        <v>OG972</v>
      </c>
      <c r="C973" s="366" t="s">
        <v>102</v>
      </c>
      <c r="D973" s="367">
        <f ca="1">COUNTIF('2.Tissue'!C:C,B973)</f>
        <v>1</v>
      </c>
      <c r="E973" s="368">
        <f ca="1">COUNTIFS('3.DNAExtractions'!$E:$E,$B973,'3.DNAExtractions'!$D:$D,E$1)</f>
        <v>1</v>
      </c>
      <c r="F973" s="369" t="str" cm="1">
        <f t="array" aca="1" ref="F973" ca="1">IF(
    COUNTIFS('3.DNAExtractions'!E:E, B973, '3.DNAExtractions'!Y:Y, "Y") &gt; 0,
    _xlfn.TEXTJOIN(", ", TRUE, IF(('3.DNAExtractions'!E:E = B973) * ('3.DNAExtractions'!Y:Y = "Y"), '3.DNAExtractions'!D:D, "")),
    IF(
        COUNTIFS('3.DNAExtractions'!E:E, B973, '3.DNAExtractions'!X:X, "Y") &gt; 0,
        _xlfn.TEXTJOIN(", ", TRUE, IF(('3.DNAExtractions'!E:E = B973) * ('3.DNAExtractions'!X:X = "Y"), '3.DNAExtractions'!D:D, "")),
        "Awaiting Status"
    )
)</f>
        <v>Extracted</v>
      </c>
      <c r="G973" s="370"/>
      <c r="H973" s="371" t="str" cm="1">
        <f t="array" aca="1" ref="H973" ca="1">IF(
    G973="N",
    "",
    IF(
        COUNTIFS('4.Illumina'!E:E, B973, '4.Illumina'!R:R, "Y") &gt; 0,
        _xlfn.TEXTJOIN(", ", TRUE, IF(('4.Illumina'!E:E = B973) * ('4.Illumina'!R:R = "Y"), '4.Illumina'!D:D, "")),
        IF(
            COUNTIFS('4.Illumina'!E:E, B973, '4.Illumina'!Q:Q, "Y") &gt; 0,
            _xlfn.TEXTJOIN(", ", TRUE, IF(('4.Illumina'!E:E = B973) * ('4.Illumina'!Q:Q = "Y"), '4.Illumina'!D:D, "")),
            "Awaiting Status"
        )
    )
)</f>
        <v>Awaiting Status</v>
      </c>
      <c r="I973" s="372"/>
      <c r="J973" s="373" t="str" cm="1">
        <f t="array" aca="1" ref="J973" ca="1">IF(
    I973="N",
    "",
    IF(
        COUNTIFS('4.PacBio'!E:E, B973, '4.PacBio'!W:W, "Y") &gt; 0,
        _xlfn.TEXTJOIN(", ", TRUE, IF(('4.PacBio'!E:E = B973) * ('4.PacBio'!W:W = "Y"), '4.PacBio'!D:D, "")),
        IF(
            COUNTIFS('4.PacBio'!E:E, B973, '4.PacBio'!V:V, "Y") &gt; 0,
            _xlfn.TEXTJOIN(", ", TRUE, IF(('4.PacBio'!E:E = B973) * ('4.PacBio'!V:V = "Y"), '4.PacBio'!D:D, "")),
            "Awaiting Status"
        )
    )
)</f>
        <v>Awaiting Status</v>
      </c>
      <c r="K973" s="374"/>
      <c r="L973" s="371" t="str" cm="1">
        <f t="array" aca="1" ref="L973" ca="1">IF(
    K973="N",
    "",
    IF(
        COUNTIFS('4.HiCLibrary'!E:E, B973, '4.HiCLibrary'!V:V, "Y") &gt; 0,
        _xlfn.TEXTJOIN(", ", TRUE, IF(('4.HiCLibrary'!E:E = B973) * ('4.HiCLibrary'!V:V = "Y"), '4.HiCLibrary'!D:D, "")),
        IF(
            COUNTIFS('4.HiCLibrary'!E:E, B973, '4.HiCLibrary'!U:U, "Y") &gt; 0,
            _xlfn.TEXTJOIN(", ", TRUE, IF(('4.HiCLibrary'!E:E = B973) * ('4.HiCLibrary'!U:U = "Y"), '4.HiCLibrary'!D:D, "")),
            "Awaiting Status"
        )
    )
)</f>
        <v>Awaiting Status</v>
      </c>
      <c r="M973" s="375"/>
      <c r="N973" s="373" t="str" cm="1">
        <f t="array" aca="1" ref="N973" ca="1">IF(
    M973="N",
    "",
    IF(
        COUNTIFS('4.ONT'!E:E, B973, '4.ONT'!Q:Q, "Y") &gt; 0,
        _xlfn.TEXTJOIN(", ", TRUE, IF(('4.ONT'!E:E = B973) * ('4.ONT'!Q:Q = "Y"), '4.ONT'!D:D, "")),
        IF(
            COUNTIFS('4.ONT'!E:E, B973, '4.ONT'!P:P, "Y") &gt; 0,
            _xlfn.TEXTJOIN(", ", TRUE, IF(('4.ONT'!E:E = B973) * ('4.ONT'!P:P = "Y"), '4.ONT'!D:D, "")),
            "Awaiting Status"
        )
    )
)</f>
        <v>Awaiting Status</v>
      </c>
      <c r="O973" s="60"/>
      <c r="P973" s="376" t="str" cm="1">
        <f t="array" aca="1" ref="P973" ca="1">IF(
    O973="N",
    "",
    IF(
        COUNTIFS('3.RNAExtractions'!E:E, B973, '3.RNAExtractions'!Z:Z, "Y") &gt; 0,
        _xlfn.TEXTJOIN(", ", TRUE, IF(('3.RNAExtractions'!E:E = B973) * ('3.RNAExtractions'!Z:Z = "Y"), '3.RNAExtractions'!D:D, "")),
        IF(
            COUNTIFS('3.RNAExtractions'!E:E, B973, '3.RNAExtractions'!Y:Y, "Y") &gt; 0,
            _xlfn.TEXTJOIN(", ", TRUE, IF(('3.RNAExtractions'!E:E = B973) * ('3.RNAExtractions'!Y:Y = "Y"), '3.RNAExtractions'!D:D, "")),
            "Awaiting Status"
        )
    )
)</f>
        <v>Awaiting Status</v>
      </c>
      <c r="Q973" s="60"/>
      <c r="R973" s="376" t="str" cm="1">
        <f t="array" aca="1" ref="R973" ca="1">IF(
    Q973="N",
    "",
    IF(
        COUNTIFS('4.RNAIllumina'!E:E, B973, '4.RNAIllumina'!Y:Y, "Y") &gt; 0,
        _xlfn.TEXTJOIN(", ", TRUE, IF(('4.RNAIllumina'!E:E = B973) * ('4.RNAIllumina'!Y:Y = "Y"), '4.RNAIllumina'!D:D, "")),
        IF(
            COUNTIFS('4.RNAIllumina'!E:E, B973, '4.RNAIllumina'!X:X, "Y") &gt; 0,
            _xlfn.TEXTJOIN(", ", TRUE, IF(('4.RNAIllumina'!E:E = B973) * ('4.RNAIllumina'!X:X = "Y"), '4.RNAIllumina'!D:D, "")),
            "Awaiting Status"
        )
    )
)</f>
        <v>Awaiting Status</v>
      </c>
      <c r="S973" s="377"/>
      <c r="T973" s="378" t="str">
        <f ca="1">VLOOKUP($B973,'1.MetaData'!$B:$H,2,FALSE)</f>
        <v>n1166</v>
      </c>
      <c r="U973" s="379" t="str">
        <f ca="1">VLOOKUP($B973,'1.MetaData'!$B:$H,3,FALSE)</f>
        <v>Galeocerdo cuvier</v>
      </c>
      <c r="V973" s="379" t="str">
        <f ca="1">VLOOKUP($B973,'1.MetaData'!$B:$H,4,FALSE)</f>
        <v>Tiger shark</v>
      </c>
      <c r="W973" s="379" t="str">
        <f ca="1">VLOOKUP($B973,'1.MetaData'!$B:$H,5,FALSE)</f>
        <v>Matias Braccini</v>
      </c>
      <c r="X973" s="378" t="str">
        <f ca="1">VLOOKUP($B973,'1.MetaData'!$B:$H,6,FALSE)</f>
        <v>Jess Pearce, DPIRD</v>
      </c>
      <c r="Y973" s="378"/>
    </row>
    <row r="974" spans="1:25" hidden="1" x14ac:dyDescent="0.25">
      <c r="A974" s="17">
        <v>973</v>
      </c>
      <c r="B974" s="365" t="str">
        <f t="shared" ca="1" si="19"/>
        <v>OG973</v>
      </c>
      <c r="C974" s="366" t="s">
        <v>102</v>
      </c>
      <c r="D974" s="367">
        <f ca="1">COUNTIF('2.Tissue'!C:C,B974)</f>
        <v>1</v>
      </c>
      <c r="E974" s="368">
        <f ca="1">COUNTIFS('3.DNAExtractions'!$E:$E,$B974,'3.DNAExtractions'!$D:$D,E$1)</f>
        <v>1</v>
      </c>
      <c r="F974" s="369" t="str" cm="1">
        <f t="array" aca="1" ref="F974" ca="1">IF(
    COUNTIFS('3.DNAExtractions'!E:E, B974, '3.DNAExtractions'!Y:Y, "Y") &gt; 0,
    _xlfn.TEXTJOIN(", ", TRUE, IF(('3.DNAExtractions'!E:E = B974) * ('3.DNAExtractions'!Y:Y = "Y"), '3.DNAExtractions'!D:D, "")),
    IF(
        COUNTIFS('3.DNAExtractions'!E:E, B974, '3.DNAExtractions'!X:X, "Y") &gt; 0,
        _xlfn.TEXTJOIN(", ", TRUE, IF(('3.DNAExtractions'!E:E = B974) * ('3.DNAExtractions'!X:X = "Y"), '3.DNAExtractions'!D:D, "")),
        "Awaiting Status"
    )
)</f>
        <v>Extracted</v>
      </c>
      <c r="G974" s="370"/>
      <c r="H974" s="371" t="str" cm="1">
        <f t="array" aca="1" ref="H974" ca="1">IF(
    G974="N",
    "",
    IF(
        COUNTIFS('4.Illumina'!E:E, B974, '4.Illumina'!R:R, "Y") &gt; 0,
        _xlfn.TEXTJOIN(", ", TRUE, IF(('4.Illumina'!E:E = B974) * ('4.Illumina'!R:R = "Y"), '4.Illumina'!D:D, "")),
        IF(
            COUNTIFS('4.Illumina'!E:E, B974, '4.Illumina'!Q:Q, "Y") &gt; 0,
            _xlfn.TEXTJOIN(", ", TRUE, IF(('4.Illumina'!E:E = B974) * ('4.Illumina'!Q:Q = "Y"), '4.Illumina'!D:D, "")),
            "Awaiting Status"
        )
    )
)</f>
        <v>Awaiting Status</v>
      </c>
      <c r="I974" s="372"/>
      <c r="J974" s="373" t="str" cm="1">
        <f t="array" aca="1" ref="J974" ca="1">IF(
    I974="N",
    "",
    IF(
        COUNTIFS('4.PacBio'!E:E, B974, '4.PacBio'!W:W, "Y") &gt; 0,
        _xlfn.TEXTJOIN(", ", TRUE, IF(('4.PacBio'!E:E = B974) * ('4.PacBio'!W:W = "Y"), '4.PacBio'!D:D, "")),
        IF(
            COUNTIFS('4.PacBio'!E:E, B974, '4.PacBio'!V:V, "Y") &gt; 0,
            _xlfn.TEXTJOIN(", ", TRUE, IF(('4.PacBio'!E:E = B974) * ('4.PacBio'!V:V = "Y"), '4.PacBio'!D:D, "")),
            "Awaiting Status"
        )
    )
)</f>
        <v>Awaiting Status</v>
      </c>
      <c r="K974" s="374"/>
      <c r="L974" s="371" t="str" cm="1">
        <f t="array" aca="1" ref="L974" ca="1">IF(
    K974="N",
    "",
    IF(
        COUNTIFS('4.HiCLibrary'!E:E, B974, '4.HiCLibrary'!V:V, "Y") &gt; 0,
        _xlfn.TEXTJOIN(", ", TRUE, IF(('4.HiCLibrary'!E:E = B974) * ('4.HiCLibrary'!V:V = "Y"), '4.HiCLibrary'!D:D, "")),
        IF(
            COUNTIFS('4.HiCLibrary'!E:E, B974, '4.HiCLibrary'!U:U, "Y") &gt; 0,
            _xlfn.TEXTJOIN(", ", TRUE, IF(('4.HiCLibrary'!E:E = B974) * ('4.HiCLibrary'!U:U = "Y"), '4.HiCLibrary'!D:D, "")),
            "Awaiting Status"
        )
    )
)</f>
        <v>Awaiting Status</v>
      </c>
      <c r="M974" s="375"/>
      <c r="N974" s="373" t="str" cm="1">
        <f t="array" aca="1" ref="N974" ca="1">IF(
    M974="N",
    "",
    IF(
        COUNTIFS('4.ONT'!E:E, B974, '4.ONT'!Q:Q, "Y") &gt; 0,
        _xlfn.TEXTJOIN(", ", TRUE, IF(('4.ONT'!E:E = B974) * ('4.ONT'!Q:Q = "Y"), '4.ONT'!D:D, "")),
        IF(
            COUNTIFS('4.ONT'!E:E, B974, '4.ONT'!P:P, "Y") &gt; 0,
            _xlfn.TEXTJOIN(", ", TRUE, IF(('4.ONT'!E:E = B974) * ('4.ONT'!P:P = "Y"), '4.ONT'!D:D, "")),
            "Awaiting Status"
        )
    )
)</f>
        <v>Awaiting Status</v>
      </c>
      <c r="O974" s="60"/>
      <c r="P974" s="376" t="str" cm="1">
        <f t="array" aca="1" ref="P974" ca="1">IF(
    O974="N",
    "",
    IF(
        COUNTIFS('3.RNAExtractions'!E:E, B974, '3.RNAExtractions'!Z:Z, "Y") &gt; 0,
        _xlfn.TEXTJOIN(", ", TRUE, IF(('3.RNAExtractions'!E:E = B974) * ('3.RNAExtractions'!Z:Z = "Y"), '3.RNAExtractions'!D:D, "")),
        IF(
            COUNTIFS('3.RNAExtractions'!E:E, B974, '3.RNAExtractions'!Y:Y, "Y") &gt; 0,
            _xlfn.TEXTJOIN(", ", TRUE, IF(('3.RNAExtractions'!E:E = B974) * ('3.RNAExtractions'!Y:Y = "Y"), '3.RNAExtractions'!D:D, "")),
            "Awaiting Status"
        )
    )
)</f>
        <v>Awaiting Status</v>
      </c>
      <c r="Q974" s="60"/>
      <c r="R974" s="376" t="str" cm="1">
        <f t="array" aca="1" ref="R974" ca="1">IF(
    Q974="N",
    "",
    IF(
        COUNTIFS('4.RNAIllumina'!E:E, B974, '4.RNAIllumina'!Y:Y, "Y") &gt; 0,
        _xlfn.TEXTJOIN(", ", TRUE, IF(('4.RNAIllumina'!E:E = B974) * ('4.RNAIllumina'!Y:Y = "Y"), '4.RNAIllumina'!D:D, "")),
        IF(
            COUNTIFS('4.RNAIllumina'!E:E, B974, '4.RNAIllumina'!X:X, "Y") &gt; 0,
            _xlfn.TEXTJOIN(", ", TRUE, IF(('4.RNAIllumina'!E:E = B974) * ('4.RNAIllumina'!X:X = "Y"), '4.RNAIllumina'!D:D, "")),
            "Awaiting Status"
        )
    )
)</f>
        <v>Awaiting Status</v>
      </c>
      <c r="S974" s="377"/>
      <c r="T974" s="378" t="str">
        <f ca="1">VLOOKUP($B974,'1.MetaData'!$B:$H,2,FALSE)</f>
        <v>n1165</v>
      </c>
      <c r="U974" s="379" t="str">
        <f ca="1">VLOOKUP($B974,'1.MetaData'!$B:$H,3,FALSE)</f>
        <v>Galeocerdo cuvier</v>
      </c>
      <c r="V974" s="379" t="str">
        <f ca="1">VLOOKUP($B974,'1.MetaData'!$B:$H,4,FALSE)</f>
        <v>Tiger shark</v>
      </c>
      <c r="W974" s="379" t="str">
        <f ca="1">VLOOKUP($B974,'1.MetaData'!$B:$H,5,FALSE)</f>
        <v>Matias Braccini</v>
      </c>
      <c r="X974" s="378" t="str">
        <f ca="1">VLOOKUP($B974,'1.MetaData'!$B:$H,6,FALSE)</f>
        <v>Jess Pearce, DPIRD</v>
      </c>
      <c r="Y974" s="378"/>
    </row>
    <row r="975" spans="1:25" hidden="1" x14ac:dyDescent="0.25">
      <c r="A975" s="17">
        <v>974</v>
      </c>
      <c r="B975" s="365" t="str">
        <f t="shared" ca="1" si="19"/>
        <v>OG974</v>
      </c>
      <c r="C975" s="366" t="s">
        <v>102</v>
      </c>
      <c r="D975" s="367">
        <f ca="1">COUNTIF('2.Tissue'!C:C,B975)</f>
        <v>1</v>
      </c>
      <c r="E975" s="368">
        <f ca="1">COUNTIFS('3.DNAExtractions'!$E:$E,$B975,'3.DNAExtractions'!$D:$D,E$1)</f>
        <v>1</v>
      </c>
      <c r="F975" s="369" t="str" cm="1">
        <f t="array" aca="1" ref="F975" ca="1">IF(
    COUNTIFS('3.DNAExtractions'!E:E, B975, '3.DNAExtractions'!Y:Y, "Y") &gt; 0,
    _xlfn.TEXTJOIN(", ", TRUE, IF(('3.DNAExtractions'!E:E = B975) * ('3.DNAExtractions'!Y:Y = "Y"), '3.DNAExtractions'!D:D, "")),
    IF(
        COUNTIFS('3.DNAExtractions'!E:E, B975, '3.DNAExtractions'!X:X, "Y") &gt; 0,
        _xlfn.TEXTJOIN(", ", TRUE, IF(('3.DNAExtractions'!E:E = B975) * ('3.DNAExtractions'!X:X = "Y"), '3.DNAExtractions'!D:D, "")),
        "Awaiting Status"
    )
)</f>
        <v>Extracted</v>
      </c>
      <c r="G975" s="370"/>
      <c r="H975" s="371" t="str" cm="1">
        <f t="array" aca="1" ref="H975" ca="1">IF(
    G975="N",
    "",
    IF(
        COUNTIFS('4.Illumina'!E:E, B975, '4.Illumina'!R:R, "Y") &gt; 0,
        _xlfn.TEXTJOIN(", ", TRUE, IF(('4.Illumina'!E:E = B975) * ('4.Illumina'!R:R = "Y"), '4.Illumina'!D:D, "")),
        IF(
            COUNTIFS('4.Illumina'!E:E, B975, '4.Illumina'!Q:Q, "Y") &gt; 0,
            _xlfn.TEXTJOIN(", ", TRUE, IF(('4.Illumina'!E:E = B975) * ('4.Illumina'!Q:Q = "Y"), '4.Illumina'!D:D, "")),
            "Awaiting Status"
        )
    )
)</f>
        <v>Awaiting Status</v>
      </c>
      <c r="I975" s="372"/>
      <c r="J975" s="373" t="str" cm="1">
        <f t="array" aca="1" ref="J975" ca="1">IF(
    I975="N",
    "",
    IF(
        COUNTIFS('4.PacBio'!E:E, B975, '4.PacBio'!W:W, "Y") &gt; 0,
        _xlfn.TEXTJOIN(", ", TRUE, IF(('4.PacBio'!E:E = B975) * ('4.PacBio'!W:W = "Y"), '4.PacBio'!D:D, "")),
        IF(
            COUNTIFS('4.PacBio'!E:E, B975, '4.PacBio'!V:V, "Y") &gt; 0,
            _xlfn.TEXTJOIN(", ", TRUE, IF(('4.PacBio'!E:E = B975) * ('4.PacBio'!V:V = "Y"), '4.PacBio'!D:D, "")),
            "Awaiting Status"
        )
    )
)</f>
        <v>Awaiting Status</v>
      </c>
      <c r="K975" s="374"/>
      <c r="L975" s="371" t="str" cm="1">
        <f t="array" aca="1" ref="L975" ca="1">IF(
    K975="N",
    "",
    IF(
        COUNTIFS('4.HiCLibrary'!E:E, B975, '4.HiCLibrary'!V:V, "Y") &gt; 0,
        _xlfn.TEXTJOIN(", ", TRUE, IF(('4.HiCLibrary'!E:E = B975) * ('4.HiCLibrary'!V:V = "Y"), '4.HiCLibrary'!D:D, "")),
        IF(
            COUNTIFS('4.HiCLibrary'!E:E, B975, '4.HiCLibrary'!U:U, "Y") &gt; 0,
            _xlfn.TEXTJOIN(", ", TRUE, IF(('4.HiCLibrary'!E:E = B975) * ('4.HiCLibrary'!U:U = "Y"), '4.HiCLibrary'!D:D, "")),
            "Awaiting Status"
        )
    )
)</f>
        <v>Awaiting Status</v>
      </c>
      <c r="M975" s="375"/>
      <c r="N975" s="373" t="str" cm="1">
        <f t="array" aca="1" ref="N975" ca="1">IF(
    M975="N",
    "",
    IF(
        COUNTIFS('4.ONT'!E:E, B975, '4.ONT'!Q:Q, "Y") &gt; 0,
        _xlfn.TEXTJOIN(", ", TRUE, IF(('4.ONT'!E:E = B975) * ('4.ONT'!Q:Q = "Y"), '4.ONT'!D:D, "")),
        IF(
            COUNTIFS('4.ONT'!E:E, B975, '4.ONT'!P:P, "Y") &gt; 0,
            _xlfn.TEXTJOIN(", ", TRUE, IF(('4.ONT'!E:E = B975) * ('4.ONT'!P:P = "Y"), '4.ONT'!D:D, "")),
            "Awaiting Status"
        )
    )
)</f>
        <v>Awaiting Status</v>
      </c>
      <c r="O975" s="60"/>
      <c r="P975" s="376" t="str" cm="1">
        <f t="array" aca="1" ref="P975" ca="1">IF(
    O975="N",
    "",
    IF(
        COUNTIFS('3.RNAExtractions'!E:E, B975, '3.RNAExtractions'!Z:Z, "Y") &gt; 0,
        _xlfn.TEXTJOIN(", ", TRUE, IF(('3.RNAExtractions'!E:E = B975) * ('3.RNAExtractions'!Z:Z = "Y"), '3.RNAExtractions'!D:D, "")),
        IF(
            COUNTIFS('3.RNAExtractions'!E:E, B975, '3.RNAExtractions'!Y:Y, "Y") &gt; 0,
            _xlfn.TEXTJOIN(", ", TRUE, IF(('3.RNAExtractions'!E:E = B975) * ('3.RNAExtractions'!Y:Y = "Y"), '3.RNAExtractions'!D:D, "")),
            "Awaiting Status"
        )
    )
)</f>
        <v>Awaiting Status</v>
      </c>
      <c r="Q975" s="60"/>
      <c r="R975" s="376" t="str" cm="1">
        <f t="array" aca="1" ref="R975" ca="1">IF(
    Q975="N",
    "",
    IF(
        COUNTIFS('4.RNAIllumina'!E:E, B975, '4.RNAIllumina'!Y:Y, "Y") &gt; 0,
        _xlfn.TEXTJOIN(", ", TRUE, IF(('4.RNAIllumina'!E:E = B975) * ('4.RNAIllumina'!Y:Y = "Y"), '4.RNAIllumina'!D:D, "")),
        IF(
            COUNTIFS('4.RNAIllumina'!E:E, B975, '4.RNAIllumina'!X:X, "Y") &gt; 0,
            _xlfn.TEXTJOIN(", ", TRUE, IF(('4.RNAIllumina'!E:E = B975) * ('4.RNAIllumina'!X:X = "Y"), '4.RNAIllumina'!D:D, "")),
            "Awaiting Status"
        )
    )
)</f>
        <v>Awaiting Status</v>
      </c>
      <c r="S975" s="377"/>
      <c r="T975" s="378" t="str">
        <f ca="1">VLOOKUP($B975,'1.MetaData'!$B:$H,2,FALSE)</f>
        <v>n1266</v>
      </c>
      <c r="U975" s="379" t="str">
        <f ca="1">VLOOKUP($B975,'1.MetaData'!$B:$H,3,FALSE)</f>
        <v>Galeocerdo cuvier</v>
      </c>
      <c r="V975" s="379" t="str">
        <f ca="1">VLOOKUP($B975,'1.MetaData'!$B:$H,4,FALSE)</f>
        <v>Tiger shark</v>
      </c>
      <c r="W975" s="379" t="str">
        <f ca="1">VLOOKUP($B975,'1.MetaData'!$B:$H,5,FALSE)</f>
        <v>Matias Braccini</v>
      </c>
      <c r="X975" s="378" t="str">
        <f ca="1">VLOOKUP($B975,'1.MetaData'!$B:$H,6,FALSE)</f>
        <v>Jess Pearce, DPIRD</v>
      </c>
      <c r="Y975" s="378"/>
    </row>
    <row r="976" spans="1:25" hidden="1" x14ac:dyDescent="0.25">
      <c r="A976" s="17">
        <v>975</v>
      </c>
      <c r="B976" s="365" t="str">
        <f t="shared" ca="1" si="19"/>
        <v>OG975</v>
      </c>
      <c r="C976" s="366" t="s">
        <v>102</v>
      </c>
      <c r="D976" s="367">
        <f ca="1">COUNTIF('2.Tissue'!C:C,B976)</f>
        <v>1</v>
      </c>
      <c r="E976" s="368">
        <f ca="1">COUNTIFS('3.DNAExtractions'!$E:$E,$B976,'3.DNAExtractions'!$D:$D,E$1)</f>
        <v>1</v>
      </c>
      <c r="F976" s="369" t="str" cm="1">
        <f t="array" aca="1" ref="F976" ca="1">IF(
    COUNTIFS('3.DNAExtractions'!E:E, B976, '3.DNAExtractions'!Y:Y, "Y") &gt; 0,
    _xlfn.TEXTJOIN(", ", TRUE, IF(('3.DNAExtractions'!E:E = B976) * ('3.DNAExtractions'!Y:Y = "Y"), '3.DNAExtractions'!D:D, "")),
    IF(
        COUNTIFS('3.DNAExtractions'!E:E, B976, '3.DNAExtractions'!X:X, "Y") &gt; 0,
        _xlfn.TEXTJOIN(", ", TRUE, IF(('3.DNAExtractions'!E:E = B976) * ('3.DNAExtractions'!X:X = "Y"), '3.DNAExtractions'!D:D, "")),
        "Awaiting Status"
    )
)</f>
        <v>Extracted</v>
      </c>
      <c r="G976" s="370"/>
      <c r="H976" s="371" t="str" cm="1">
        <f t="array" aca="1" ref="H976" ca="1">IF(
    G976="N",
    "",
    IF(
        COUNTIFS('4.Illumina'!E:E, B976, '4.Illumina'!R:R, "Y") &gt; 0,
        _xlfn.TEXTJOIN(", ", TRUE, IF(('4.Illumina'!E:E = B976) * ('4.Illumina'!R:R = "Y"), '4.Illumina'!D:D, "")),
        IF(
            COUNTIFS('4.Illumina'!E:E, B976, '4.Illumina'!Q:Q, "Y") &gt; 0,
            _xlfn.TEXTJOIN(", ", TRUE, IF(('4.Illumina'!E:E = B976) * ('4.Illumina'!Q:Q = "Y"), '4.Illumina'!D:D, "")),
            "Awaiting Status"
        )
    )
)</f>
        <v>Awaiting Status</v>
      </c>
      <c r="I976" s="372"/>
      <c r="J976" s="373" t="str" cm="1">
        <f t="array" aca="1" ref="J976" ca="1">IF(
    I976="N",
    "",
    IF(
        COUNTIFS('4.PacBio'!E:E, B976, '4.PacBio'!W:W, "Y") &gt; 0,
        _xlfn.TEXTJOIN(", ", TRUE, IF(('4.PacBio'!E:E = B976) * ('4.PacBio'!W:W = "Y"), '4.PacBio'!D:D, "")),
        IF(
            COUNTIFS('4.PacBio'!E:E, B976, '4.PacBio'!V:V, "Y") &gt; 0,
            _xlfn.TEXTJOIN(", ", TRUE, IF(('4.PacBio'!E:E = B976) * ('4.PacBio'!V:V = "Y"), '4.PacBio'!D:D, "")),
            "Awaiting Status"
        )
    )
)</f>
        <v>Awaiting Status</v>
      </c>
      <c r="K976" s="374"/>
      <c r="L976" s="371" t="str" cm="1">
        <f t="array" aca="1" ref="L976" ca="1">IF(
    K976="N",
    "",
    IF(
        COUNTIFS('4.HiCLibrary'!E:E, B976, '4.HiCLibrary'!V:V, "Y") &gt; 0,
        _xlfn.TEXTJOIN(", ", TRUE, IF(('4.HiCLibrary'!E:E = B976) * ('4.HiCLibrary'!V:V = "Y"), '4.HiCLibrary'!D:D, "")),
        IF(
            COUNTIFS('4.HiCLibrary'!E:E, B976, '4.HiCLibrary'!U:U, "Y") &gt; 0,
            _xlfn.TEXTJOIN(", ", TRUE, IF(('4.HiCLibrary'!E:E = B976) * ('4.HiCLibrary'!U:U = "Y"), '4.HiCLibrary'!D:D, "")),
            "Awaiting Status"
        )
    )
)</f>
        <v>Awaiting Status</v>
      </c>
      <c r="M976" s="375"/>
      <c r="N976" s="373" t="str" cm="1">
        <f t="array" aca="1" ref="N976" ca="1">IF(
    M976="N",
    "",
    IF(
        COUNTIFS('4.ONT'!E:E, B976, '4.ONT'!Q:Q, "Y") &gt; 0,
        _xlfn.TEXTJOIN(", ", TRUE, IF(('4.ONT'!E:E = B976) * ('4.ONT'!Q:Q = "Y"), '4.ONT'!D:D, "")),
        IF(
            COUNTIFS('4.ONT'!E:E, B976, '4.ONT'!P:P, "Y") &gt; 0,
            _xlfn.TEXTJOIN(", ", TRUE, IF(('4.ONT'!E:E = B976) * ('4.ONT'!P:P = "Y"), '4.ONT'!D:D, "")),
            "Awaiting Status"
        )
    )
)</f>
        <v>Awaiting Status</v>
      </c>
      <c r="O976" s="60"/>
      <c r="P976" s="376" t="str" cm="1">
        <f t="array" aca="1" ref="P976" ca="1">IF(
    O976="N",
    "",
    IF(
        COUNTIFS('3.RNAExtractions'!E:E, B976, '3.RNAExtractions'!Z:Z, "Y") &gt; 0,
        _xlfn.TEXTJOIN(", ", TRUE, IF(('3.RNAExtractions'!E:E = B976) * ('3.RNAExtractions'!Z:Z = "Y"), '3.RNAExtractions'!D:D, "")),
        IF(
            COUNTIFS('3.RNAExtractions'!E:E, B976, '3.RNAExtractions'!Y:Y, "Y") &gt; 0,
            _xlfn.TEXTJOIN(", ", TRUE, IF(('3.RNAExtractions'!E:E = B976) * ('3.RNAExtractions'!Y:Y = "Y"), '3.RNAExtractions'!D:D, "")),
            "Awaiting Status"
        )
    )
)</f>
        <v>Awaiting Status</v>
      </c>
      <c r="Q976" s="60"/>
      <c r="R976" s="376" t="str" cm="1">
        <f t="array" aca="1" ref="R976" ca="1">IF(
    Q976="N",
    "",
    IF(
        COUNTIFS('4.RNAIllumina'!E:E, B976, '4.RNAIllumina'!Y:Y, "Y") &gt; 0,
        _xlfn.TEXTJOIN(", ", TRUE, IF(('4.RNAIllumina'!E:E = B976) * ('4.RNAIllumina'!Y:Y = "Y"), '4.RNAIllumina'!D:D, "")),
        IF(
            COUNTIFS('4.RNAIllumina'!E:E, B976, '4.RNAIllumina'!X:X, "Y") &gt; 0,
            _xlfn.TEXTJOIN(", ", TRUE, IF(('4.RNAIllumina'!E:E = B976) * ('4.RNAIllumina'!X:X = "Y"), '4.RNAIllumina'!D:D, "")),
            "Awaiting Status"
        )
    )
)</f>
        <v>Awaiting Status</v>
      </c>
      <c r="S976" s="377"/>
      <c r="T976" s="378" t="str">
        <f ca="1">VLOOKUP($B976,'1.MetaData'!$B:$H,2,FALSE)</f>
        <v>n1303</v>
      </c>
      <c r="U976" s="379" t="str">
        <f ca="1">VLOOKUP($B976,'1.MetaData'!$B:$H,3,FALSE)</f>
        <v>Galeocerdo cuvier</v>
      </c>
      <c r="V976" s="379" t="str">
        <f ca="1">VLOOKUP($B976,'1.MetaData'!$B:$H,4,FALSE)</f>
        <v>Tiger shark</v>
      </c>
      <c r="W976" s="379" t="str">
        <f ca="1">VLOOKUP($B976,'1.MetaData'!$B:$H,5,FALSE)</f>
        <v>Matias Braccini</v>
      </c>
      <c r="X976" s="378" t="str">
        <f ca="1">VLOOKUP($B976,'1.MetaData'!$B:$H,6,FALSE)</f>
        <v>Jess Pearce, DPIRD</v>
      </c>
      <c r="Y976" s="378"/>
    </row>
    <row r="977" spans="1:25" hidden="1" x14ac:dyDescent="0.25">
      <c r="A977" s="17">
        <v>976</v>
      </c>
      <c r="B977" s="365" t="str">
        <f t="shared" ca="1" si="19"/>
        <v>OG976</v>
      </c>
      <c r="C977" s="366" t="s">
        <v>102</v>
      </c>
      <c r="D977" s="367">
        <f ca="1">COUNTIF('2.Tissue'!C:C,B977)</f>
        <v>1</v>
      </c>
      <c r="E977" s="368">
        <f ca="1">COUNTIFS('3.DNAExtractions'!$E:$E,$B977,'3.DNAExtractions'!$D:$D,E$1)</f>
        <v>1</v>
      </c>
      <c r="F977" s="369" t="str" cm="1">
        <f t="array" aca="1" ref="F977" ca="1">IF(
    COUNTIFS('3.DNAExtractions'!E:E, B977, '3.DNAExtractions'!Y:Y, "Y") &gt; 0,
    _xlfn.TEXTJOIN(", ", TRUE, IF(('3.DNAExtractions'!E:E = B977) * ('3.DNAExtractions'!Y:Y = "Y"), '3.DNAExtractions'!D:D, "")),
    IF(
        COUNTIFS('3.DNAExtractions'!E:E, B977, '3.DNAExtractions'!X:X, "Y") &gt; 0,
        _xlfn.TEXTJOIN(", ", TRUE, IF(('3.DNAExtractions'!E:E = B977) * ('3.DNAExtractions'!X:X = "Y"), '3.DNAExtractions'!D:D, "")),
        "Awaiting Status"
    )
)</f>
        <v>Extracted</v>
      </c>
      <c r="G977" s="370"/>
      <c r="H977" s="371" t="str" cm="1">
        <f t="array" aca="1" ref="H977" ca="1">IF(
    G977="N",
    "",
    IF(
        COUNTIFS('4.Illumina'!E:E, B977, '4.Illumina'!R:R, "Y") &gt; 0,
        _xlfn.TEXTJOIN(", ", TRUE, IF(('4.Illumina'!E:E = B977) * ('4.Illumina'!R:R = "Y"), '4.Illumina'!D:D, "")),
        IF(
            COUNTIFS('4.Illumina'!E:E, B977, '4.Illumina'!Q:Q, "Y") &gt; 0,
            _xlfn.TEXTJOIN(", ", TRUE, IF(('4.Illumina'!E:E = B977) * ('4.Illumina'!Q:Q = "Y"), '4.Illumina'!D:D, "")),
            "Awaiting Status"
        )
    )
)</f>
        <v>Awaiting Status</v>
      </c>
      <c r="I977" s="372"/>
      <c r="J977" s="373" t="str" cm="1">
        <f t="array" aca="1" ref="J977" ca="1">IF(
    I977="N",
    "",
    IF(
        COUNTIFS('4.PacBio'!E:E, B977, '4.PacBio'!W:W, "Y") &gt; 0,
        _xlfn.TEXTJOIN(", ", TRUE, IF(('4.PacBio'!E:E = B977) * ('4.PacBio'!W:W = "Y"), '4.PacBio'!D:D, "")),
        IF(
            COUNTIFS('4.PacBio'!E:E, B977, '4.PacBio'!V:V, "Y") &gt; 0,
            _xlfn.TEXTJOIN(", ", TRUE, IF(('4.PacBio'!E:E = B977) * ('4.PacBio'!V:V = "Y"), '4.PacBio'!D:D, "")),
            "Awaiting Status"
        )
    )
)</f>
        <v>Awaiting Status</v>
      </c>
      <c r="K977" s="374"/>
      <c r="L977" s="371" t="str" cm="1">
        <f t="array" aca="1" ref="L977" ca="1">IF(
    K977="N",
    "",
    IF(
        COUNTIFS('4.HiCLibrary'!E:E, B977, '4.HiCLibrary'!V:V, "Y") &gt; 0,
        _xlfn.TEXTJOIN(", ", TRUE, IF(('4.HiCLibrary'!E:E = B977) * ('4.HiCLibrary'!V:V = "Y"), '4.HiCLibrary'!D:D, "")),
        IF(
            COUNTIFS('4.HiCLibrary'!E:E, B977, '4.HiCLibrary'!U:U, "Y") &gt; 0,
            _xlfn.TEXTJOIN(", ", TRUE, IF(('4.HiCLibrary'!E:E = B977) * ('4.HiCLibrary'!U:U = "Y"), '4.HiCLibrary'!D:D, "")),
            "Awaiting Status"
        )
    )
)</f>
        <v>Awaiting Status</v>
      </c>
      <c r="M977" s="375"/>
      <c r="N977" s="373" t="str" cm="1">
        <f t="array" aca="1" ref="N977" ca="1">IF(
    M977="N",
    "",
    IF(
        COUNTIFS('4.ONT'!E:E, B977, '4.ONT'!Q:Q, "Y") &gt; 0,
        _xlfn.TEXTJOIN(", ", TRUE, IF(('4.ONT'!E:E = B977) * ('4.ONT'!Q:Q = "Y"), '4.ONT'!D:D, "")),
        IF(
            COUNTIFS('4.ONT'!E:E, B977, '4.ONT'!P:P, "Y") &gt; 0,
            _xlfn.TEXTJOIN(", ", TRUE, IF(('4.ONT'!E:E = B977) * ('4.ONT'!P:P = "Y"), '4.ONT'!D:D, "")),
            "Awaiting Status"
        )
    )
)</f>
        <v>Awaiting Status</v>
      </c>
      <c r="O977" s="60"/>
      <c r="P977" s="376" t="str" cm="1">
        <f t="array" aca="1" ref="P977" ca="1">IF(
    O977="N",
    "",
    IF(
        COUNTIFS('3.RNAExtractions'!E:E, B977, '3.RNAExtractions'!Z:Z, "Y") &gt; 0,
        _xlfn.TEXTJOIN(", ", TRUE, IF(('3.RNAExtractions'!E:E = B977) * ('3.RNAExtractions'!Z:Z = "Y"), '3.RNAExtractions'!D:D, "")),
        IF(
            COUNTIFS('3.RNAExtractions'!E:E, B977, '3.RNAExtractions'!Y:Y, "Y") &gt; 0,
            _xlfn.TEXTJOIN(", ", TRUE, IF(('3.RNAExtractions'!E:E = B977) * ('3.RNAExtractions'!Y:Y = "Y"), '3.RNAExtractions'!D:D, "")),
            "Awaiting Status"
        )
    )
)</f>
        <v>Awaiting Status</v>
      </c>
      <c r="Q977" s="60"/>
      <c r="R977" s="376" t="str" cm="1">
        <f t="array" aca="1" ref="R977" ca="1">IF(
    Q977="N",
    "",
    IF(
        COUNTIFS('4.RNAIllumina'!E:E, B977, '4.RNAIllumina'!Y:Y, "Y") &gt; 0,
        _xlfn.TEXTJOIN(", ", TRUE, IF(('4.RNAIllumina'!E:E = B977) * ('4.RNAIllumina'!Y:Y = "Y"), '4.RNAIllumina'!D:D, "")),
        IF(
            COUNTIFS('4.RNAIllumina'!E:E, B977, '4.RNAIllumina'!X:X, "Y") &gt; 0,
            _xlfn.TEXTJOIN(", ", TRUE, IF(('4.RNAIllumina'!E:E = B977) * ('4.RNAIllumina'!X:X = "Y"), '4.RNAIllumina'!D:D, "")),
            "Awaiting Status"
        )
    )
)</f>
        <v>Awaiting Status</v>
      </c>
      <c r="S977" s="377"/>
      <c r="T977" s="378" t="str">
        <f ca="1">VLOOKUP($B977,'1.MetaData'!$B:$H,2,FALSE)</f>
        <v>n1305</v>
      </c>
      <c r="U977" s="379" t="str">
        <f ca="1">VLOOKUP($B977,'1.MetaData'!$B:$H,3,FALSE)</f>
        <v>Galeocerdo cuvier</v>
      </c>
      <c r="V977" s="379" t="str">
        <f ca="1">VLOOKUP($B977,'1.MetaData'!$B:$H,4,FALSE)</f>
        <v>Tiger shark</v>
      </c>
      <c r="W977" s="379" t="str">
        <f ca="1">VLOOKUP($B977,'1.MetaData'!$B:$H,5,FALSE)</f>
        <v>Matias Braccini</v>
      </c>
      <c r="X977" s="378" t="str">
        <f ca="1">VLOOKUP($B977,'1.MetaData'!$B:$H,6,FALSE)</f>
        <v>Jess Pearce, DPIRD</v>
      </c>
      <c r="Y977" s="378"/>
    </row>
    <row r="978" spans="1:25" hidden="1" x14ac:dyDescent="0.25">
      <c r="A978" s="17">
        <v>977</v>
      </c>
      <c r="B978" s="365" t="str">
        <f t="shared" ca="1" si="19"/>
        <v>OG977</v>
      </c>
      <c r="C978" s="366" t="s">
        <v>102</v>
      </c>
      <c r="D978" s="367">
        <f ca="1">COUNTIF('2.Tissue'!C:C,B978)</f>
        <v>1</v>
      </c>
      <c r="E978" s="368">
        <f ca="1">COUNTIFS('3.DNAExtractions'!$E:$E,$B978,'3.DNAExtractions'!$D:$D,E$1)</f>
        <v>1</v>
      </c>
      <c r="F978" s="369" t="str" cm="1">
        <f t="array" aca="1" ref="F978" ca="1">IF(
    COUNTIFS('3.DNAExtractions'!E:E, B978, '3.DNAExtractions'!Y:Y, "Y") &gt; 0,
    _xlfn.TEXTJOIN(", ", TRUE, IF(('3.DNAExtractions'!E:E = B978) * ('3.DNAExtractions'!Y:Y = "Y"), '3.DNAExtractions'!D:D, "")),
    IF(
        COUNTIFS('3.DNAExtractions'!E:E, B978, '3.DNAExtractions'!X:X, "Y") &gt; 0,
        _xlfn.TEXTJOIN(", ", TRUE, IF(('3.DNAExtractions'!E:E = B978) * ('3.DNAExtractions'!X:X = "Y"), '3.DNAExtractions'!D:D, "")),
        "Awaiting Status"
    )
)</f>
        <v>Extracted</v>
      </c>
      <c r="G978" s="370"/>
      <c r="H978" s="371" t="str" cm="1">
        <f t="array" aca="1" ref="H978" ca="1">IF(
    G978="N",
    "",
    IF(
        COUNTIFS('4.Illumina'!E:E, B978, '4.Illumina'!R:R, "Y") &gt; 0,
        _xlfn.TEXTJOIN(", ", TRUE, IF(('4.Illumina'!E:E = B978) * ('4.Illumina'!R:R = "Y"), '4.Illumina'!D:D, "")),
        IF(
            COUNTIFS('4.Illumina'!E:E, B978, '4.Illumina'!Q:Q, "Y") &gt; 0,
            _xlfn.TEXTJOIN(", ", TRUE, IF(('4.Illumina'!E:E = B978) * ('4.Illumina'!Q:Q = "Y"), '4.Illumina'!D:D, "")),
            "Awaiting Status"
        )
    )
)</f>
        <v>Awaiting Status</v>
      </c>
      <c r="I978" s="372"/>
      <c r="J978" s="373" t="str" cm="1">
        <f t="array" aca="1" ref="J978" ca="1">IF(
    I978="N",
    "",
    IF(
        COUNTIFS('4.PacBio'!E:E, B978, '4.PacBio'!W:W, "Y") &gt; 0,
        _xlfn.TEXTJOIN(", ", TRUE, IF(('4.PacBio'!E:E = B978) * ('4.PacBio'!W:W = "Y"), '4.PacBio'!D:D, "")),
        IF(
            COUNTIFS('4.PacBio'!E:E, B978, '4.PacBio'!V:V, "Y") &gt; 0,
            _xlfn.TEXTJOIN(", ", TRUE, IF(('4.PacBio'!E:E = B978) * ('4.PacBio'!V:V = "Y"), '4.PacBio'!D:D, "")),
            "Awaiting Status"
        )
    )
)</f>
        <v>Awaiting Status</v>
      </c>
      <c r="K978" s="374"/>
      <c r="L978" s="371" t="str" cm="1">
        <f t="array" aca="1" ref="L978" ca="1">IF(
    K978="N",
    "",
    IF(
        COUNTIFS('4.HiCLibrary'!E:E, B978, '4.HiCLibrary'!V:V, "Y") &gt; 0,
        _xlfn.TEXTJOIN(", ", TRUE, IF(('4.HiCLibrary'!E:E = B978) * ('4.HiCLibrary'!V:V = "Y"), '4.HiCLibrary'!D:D, "")),
        IF(
            COUNTIFS('4.HiCLibrary'!E:E, B978, '4.HiCLibrary'!U:U, "Y") &gt; 0,
            _xlfn.TEXTJOIN(", ", TRUE, IF(('4.HiCLibrary'!E:E = B978) * ('4.HiCLibrary'!U:U = "Y"), '4.HiCLibrary'!D:D, "")),
            "Awaiting Status"
        )
    )
)</f>
        <v>Awaiting Status</v>
      </c>
      <c r="M978" s="375"/>
      <c r="N978" s="373" t="str" cm="1">
        <f t="array" aca="1" ref="N978" ca="1">IF(
    M978="N",
    "",
    IF(
        COUNTIFS('4.ONT'!E:E, B978, '4.ONT'!Q:Q, "Y") &gt; 0,
        _xlfn.TEXTJOIN(", ", TRUE, IF(('4.ONT'!E:E = B978) * ('4.ONT'!Q:Q = "Y"), '4.ONT'!D:D, "")),
        IF(
            COUNTIFS('4.ONT'!E:E, B978, '4.ONT'!P:P, "Y") &gt; 0,
            _xlfn.TEXTJOIN(", ", TRUE, IF(('4.ONT'!E:E = B978) * ('4.ONT'!P:P = "Y"), '4.ONT'!D:D, "")),
            "Awaiting Status"
        )
    )
)</f>
        <v>Awaiting Status</v>
      </c>
      <c r="O978" s="60"/>
      <c r="P978" s="376" t="str" cm="1">
        <f t="array" aca="1" ref="P978" ca="1">IF(
    O978="N",
    "",
    IF(
        COUNTIFS('3.RNAExtractions'!E:E, B978, '3.RNAExtractions'!Z:Z, "Y") &gt; 0,
        _xlfn.TEXTJOIN(", ", TRUE, IF(('3.RNAExtractions'!E:E = B978) * ('3.RNAExtractions'!Z:Z = "Y"), '3.RNAExtractions'!D:D, "")),
        IF(
            COUNTIFS('3.RNAExtractions'!E:E, B978, '3.RNAExtractions'!Y:Y, "Y") &gt; 0,
            _xlfn.TEXTJOIN(", ", TRUE, IF(('3.RNAExtractions'!E:E = B978) * ('3.RNAExtractions'!Y:Y = "Y"), '3.RNAExtractions'!D:D, "")),
            "Awaiting Status"
        )
    )
)</f>
        <v>Awaiting Status</v>
      </c>
      <c r="Q978" s="60"/>
      <c r="R978" s="376" t="str" cm="1">
        <f t="array" aca="1" ref="R978" ca="1">IF(
    Q978="N",
    "",
    IF(
        COUNTIFS('4.RNAIllumina'!E:E, B978, '4.RNAIllumina'!Y:Y, "Y") &gt; 0,
        _xlfn.TEXTJOIN(", ", TRUE, IF(('4.RNAIllumina'!E:E = B978) * ('4.RNAIllumina'!Y:Y = "Y"), '4.RNAIllumina'!D:D, "")),
        IF(
            COUNTIFS('4.RNAIllumina'!E:E, B978, '4.RNAIllumina'!X:X, "Y") &gt; 0,
            _xlfn.TEXTJOIN(", ", TRUE, IF(('4.RNAIllumina'!E:E = B978) * ('4.RNAIllumina'!X:X = "Y"), '4.RNAIllumina'!D:D, "")),
            "Awaiting Status"
        )
    )
)</f>
        <v>Awaiting Status</v>
      </c>
      <c r="S978" s="377"/>
      <c r="T978" s="378" t="str">
        <f ca="1">VLOOKUP($B978,'1.MetaData'!$B:$H,2,FALSE)</f>
        <v>w46</v>
      </c>
      <c r="U978" s="379" t="str">
        <f ca="1">VLOOKUP($B978,'1.MetaData'!$B:$H,3,FALSE)</f>
        <v>Galeocerdo cuvier</v>
      </c>
      <c r="V978" s="379" t="str">
        <f ca="1">VLOOKUP($B978,'1.MetaData'!$B:$H,4,FALSE)</f>
        <v>Tiger shark</v>
      </c>
      <c r="W978" s="379" t="str">
        <f ca="1">VLOOKUP($B978,'1.MetaData'!$B:$H,5,FALSE)</f>
        <v>Matias Braccini</v>
      </c>
      <c r="X978" s="378" t="str">
        <f ca="1">VLOOKUP($B978,'1.MetaData'!$B:$H,6,FALSE)</f>
        <v>Jess Pearce, DPIRD</v>
      </c>
      <c r="Y978" s="378"/>
    </row>
    <row r="979" spans="1:25" hidden="1" x14ac:dyDescent="0.25">
      <c r="A979" s="17">
        <v>978</v>
      </c>
      <c r="B979" s="365" t="str">
        <f t="shared" ca="1" si="19"/>
        <v>OG978</v>
      </c>
      <c r="C979" s="366" t="s">
        <v>102</v>
      </c>
      <c r="D979" s="367">
        <f ca="1">COUNTIF('2.Tissue'!C:C,B979)</f>
        <v>1</v>
      </c>
      <c r="E979" s="368">
        <f ca="1">COUNTIFS('3.DNAExtractions'!$E:$E,$B979,'3.DNAExtractions'!$D:$D,E$1)</f>
        <v>1</v>
      </c>
      <c r="F979" s="369" t="str" cm="1">
        <f t="array" aca="1" ref="F979" ca="1">IF(
    COUNTIFS('3.DNAExtractions'!E:E, B979, '3.DNAExtractions'!Y:Y, "Y") &gt; 0,
    _xlfn.TEXTJOIN(", ", TRUE, IF(('3.DNAExtractions'!E:E = B979) * ('3.DNAExtractions'!Y:Y = "Y"), '3.DNAExtractions'!D:D, "")),
    IF(
        COUNTIFS('3.DNAExtractions'!E:E, B979, '3.DNAExtractions'!X:X, "Y") &gt; 0,
        _xlfn.TEXTJOIN(", ", TRUE, IF(('3.DNAExtractions'!E:E = B979) * ('3.DNAExtractions'!X:X = "Y"), '3.DNAExtractions'!D:D, "")),
        "Awaiting Status"
    )
)</f>
        <v>Extracted</v>
      </c>
      <c r="G979" s="370"/>
      <c r="H979" s="371" t="str" cm="1">
        <f t="array" aca="1" ref="H979" ca="1">IF(
    G979="N",
    "",
    IF(
        COUNTIFS('4.Illumina'!E:E, B979, '4.Illumina'!R:R, "Y") &gt; 0,
        _xlfn.TEXTJOIN(", ", TRUE, IF(('4.Illumina'!E:E = B979) * ('4.Illumina'!R:R = "Y"), '4.Illumina'!D:D, "")),
        IF(
            COUNTIFS('4.Illumina'!E:E, B979, '4.Illumina'!Q:Q, "Y") &gt; 0,
            _xlfn.TEXTJOIN(", ", TRUE, IF(('4.Illumina'!E:E = B979) * ('4.Illumina'!Q:Q = "Y"), '4.Illumina'!D:D, "")),
            "Awaiting Status"
        )
    )
)</f>
        <v>Awaiting Status</v>
      </c>
      <c r="I979" s="372"/>
      <c r="J979" s="373" t="str" cm="1">
        <f t="array" aca="1" ref="J979" ca="1">IF(
    I979="N",
    "",
    IF(
        COUNTIFS('4.PacBio'!E:E, B979, '4.PacBio'!W:W, "Y") &gt; 0,
        _xlfn.TEXTJOIN(", ", TRUE, IF(('4.PacBio'!E:E = B979) * ('4.PacBio'!W:W = "Y"), '4.PacBio'!D:D, "")),
        IF(
            COUNTIFS('4.PacBio'!E:E, B979, '4.PacBio'!V:V, "Y") &gt; 0,
            _xlfn.TEXTJOIN(", ", TRUE, IF(('4.PacBio'!E:E = B979) * ('4.PacBio'!V:V = "Y"), '4.PacBio'!D:D, "")),
            "Awaiting Status"
        )
    )
)</f>
        <v>Awaiting Status</v>
      </c>
      <c r="K979" s="374"/>
      <c r="L979" s="371" t="str" cm="1">
        <f t="array" aca="1" ref="L979" ca="1">IF(
    K979="N",
    "",
    IF(
        COUNTIFS('4.HiCLibrary'!E:E, B979, '4.HiCLibrary'!V:V, "Y") &gt; 0,
        _xlfn.TEXTJOIN(", ", TRUE, IF(('4.HiCLibrary'!E:E = B979) * ('4.HiCLibrary'!V:V = "Y"), '4.HiCLibrary'!D:D, "")),
        IF(
            COUNTIFS('4.HiCLibrary'!E:E, B979, '4.HiCLibrary'!U:U, "Y") &gt; 0,
            _xlfn.TEXTJOIN(", ", TRUE, IF(('4.HiCLibrary'!E:E = B979) * ('4.HiCLibrary'!U:U = "Y"), '4.HiCLibrary'!D:D, "")),
            "Awaiting Status"
        )
    )
)</f>
        <v>Awaiting Status</v>
      </c>
      <c r="M979" s="375"/>
      <c r="N979" s="373" t="str" cm="1">
        <f t="array" aca="1" ref="N979" ca="1">IF(
    M979="N",
    "",
    IF(
        COUNTIFS('4.ONT'!E:E, B979, '4.ONT'!Q:Q, "Y") &gt; 0,
        _xlfn.TEXTJOIN(", ", TRUE, IF(('4.ONT'!E:E = B979) * ('4.ONT'!Q:Q = "Y"), '4.ONT'!D:D, "")),
        IF(
            COUNTIFS('4.ONT'!E:E, B979, '4.ONT'!P:P, "Y") &gt; 0,
            _xlfn.TEXTJOIN(", ", TRUE, IF(('4.ONT'!E:E = B979) * ('4.ONT'!P:P = "Y"), '4.ONT'!D:D, "")),
            "Awaiting Status"
        )
    )
)</f>
        <v>Awaiting Status</v>
      </c>
      <c r="O979" s="60"/>
      <c r="P979" s="376" t="str" cm="1">
        <f t="array" aca="1" ref="P979" ca="1">IF(
    O979="N",
    "",
    IF(
        COUNTIFS('3.RNAExtractions'!E:E, B979, '3.RNAExtractions'!Z:Z, "Y") &gt; 0,
        _xlfn.TEXTJOIN(", ", TRUE, IF(('3.RNAExtractions'!E:E = B979) * ('3.RNAExtractions'!Z:Z = "Y"), '3.RNAExtractions'!D:D, "")),
        IF(
            COUNTIFS('3.RNAExtractions'!E:E, B979, '3.RNAExtractions'!Y:Y, "Y") &gt; 0,
            _xlfn.TEXTJOIN(", ", TRUE, IF(('3.RNAExtractions'!E:E = B979) * ('3.RNAExtractions'!Y:Y = "Y"), '3.RNAExtractions'!D:D, "")),
            "Awaiting Status"
        )
    )
)</f>
        <v>Awaiting Status</v>
      </c>
      <c r="Q979" s="60"/>
      <c r="R979" s="376" t="str" cm="1">
        <f t="array" aca="1" ref="R979" ca="1">IF(
    Q979="N",
    "",
    IF(
        COUNTIFS('4.RNAIllumina'!E:E, B979, '4.RNAIllumina'!Y:Y, "Y") &gt; 0,
        _xlfn.TEXTJOIN(", ", TRUE, IF(('4.RNAIllumina'!E:E = B979) * ('4.RNAIllumina'!Y:Y = "Y"), '4.RNAIllumina'!D:D, "")),
        IF(
            COUNTIFS('4.RNAIllumina'!E:E, B979, '4.RNAIllumina'!X:X, "Y") &gt; 0,
            _xlfn.TEXTJOIN(", ", TRUE, IF(('4.RNAIllumina'!E:E = B979) * ('4.RNAIllumina'!X:X = "Y"), '4.RNAIllumina'!D:D, "")),
            "Awaiting Status"
        )
    )
)</f>
        <v>Awaiting Status</v>
      </c>
      <c r="S979" s="377"/>
      <c r="T979" s="378" t="str">
        <f ca="1">VLOOKUP($B979,'1.MetaData'!$B:$H,2,FALSE)</f>
        <v>w48</v>
      </c>
      <c r="U979" s="379" t="str">
        <f ca="1">VLOOKUP($B979,'1.MetaData'!$B:$H,3,FALSE)</f>
        <v>Galeocerdo cuvier</v>
      </c>
      <c r="V979" s="379" t="str">
        <f ca="1">VLOOKUP($B979,'1.MetaData'!$B:$H,4,FALSE)</f>
        <v>Tiger shark</v>
      </c>
      <c r="W979" s="379" t="str">
        <f ca="1">VLOOKUP($B979,'1.MetaData'!$B:$H,5,FALSE)</f>
        <v>Matias Braccini</v>
      </c>
      <c r="X979" s="378" t="str">
        <f ca="1">VLOOKUP($B979,'1.MetaData'!$B:$H,6,FALSE)</f>
        <v>Jess Pearce, DPIRD</v>
      </c>
      <c r="Y979" s="378"/>
    </row>
    <row r="980" spans="1:25" hidden="1" x14ac:dyDescent="0.25">
      <c r="A980" s="17">
        <v>979</v>
      </c>
      <c r="B980" s="365" t="str">
        <f t="shared" ca="1" si="19"/>
        <v>OG979</v>
      </c>
      <c r="C980" s="366" t="s">
        <v>102</v>
      </c>
      <c r="D980" s="367">
        <f ca="1">COUNTIF('2.Tissue'!C:C,B980)</f>
        <v>1</v>
      </c>
      <c r="E980" s="368">
        <f ca="1">COUNTIFS('3.DNAExtractions'!$E:$E,$B980,'3.DNAExtractions'!$D:$D,E$1)</f>
        <v>1</v>
      </c>
      <c r="F980" s="369" t="str" cm="1">
        <f t="array" aca="1" ref="F980" ca="1">IF(
    COUNTIFS('3.DNAExtractions'!E:E, B980, '3.DNAExtractions'!Y:Y, "Y") &gt; 0,
    _xlfn.TEXTJOIN(", ", TRUE, IF(('3.DNAExtractions'!E:E = B980) * ('3.DNAExtractions'!Y:Y = "Y"), '3.DNAExtractions'!D:D, "")),
    IF(
        COUNTIFS('3.DNAExtractions'!E:E, B980, '3.DNAExtractions'!X:X, "Y") &gt; 0,
        _xlfn.TEXTJOIN(", ", TRUE, IF(('3.DNAExtractions'!E:E = B980) * ('3.DNAExtractions'!X:X = "Y"), '3.DNAExtractions'!D:D, "")),
        "Awaiting Status"
    )
)</f>
        <v>Extracted</v>
      </c>
      <c r="G980" s="370"/>
      <c r="H980" s="371" t="str" cm="1">
        <f t="array" aca="1" ref="H980" ca="1">IF(
    G980="N",
    "",
    IF(
        COUNTIFS('4.Illumina'!E:E, B980, '4.Illumina'!R:R, "Y") &gt; 0,
        _xlfn.TEXTJOIN(", ", TRUE, IF(('4.Illumina'!E:E = B980) * ('4.Illumina'!R:R = "Y"), '4.Illumina'!D:D, "")),
        IF(
            COUNTIFS('4.Illumina'!E:E, B980, '4.Illumina'!Q:Q, "Y") &gt; 0,
            _xlfn.TEXTJOIN(", ", TRUE, IF(('4.Illumina'!E:E = B980) * ('4.Illumina'!Q:Q = "Y"), '4.Illumina'!D:D, "")),
            "Awaiting Status"
        )
    )
)</f>
        <v>Awaiting Status</v>
      </c>
      <c r="I980" s="372"/>
      <c r="J980" s="373" t="str" cm="1">
        <f t="array" aca="1" ref="J980" ca="1">IF(
    I980="N",
    "",
    IF(
        COUNTIFS('4.PacBio'!E:E, B980, '4.PacBio'!W:W, "Y") &gt; 0,
        _xlfn.TEXTJOIN(", ", TRUE, IF(('4.PacBio'!E:E = B980) * ('4.PacBio'!W:W = "Y"), '4.PacBio'!D:D, "")),
        IF(
            COUNTIFS('4.PacBio'!E:E, B980, '4.PacBio'!V:V, "Y") &gt; 0,
            _xlfn.TEXTJOIN(", ", TRUE, IF(('4.PacBio'!E:E = B980) * ('4.PacBio'!V:V = "Y"), '4.PacBio'!D:D, "")),
            "Awaiting Status"
        )
    )
)</f>
        <v>Awaiting Status</v>
      </c>
      <c r="K980" s="374"/>
      <c r="L980" s="371" t="str" cm="1">
        <f t="array" aca="1" ref="L980" ca="1">IF(
    K980="N",
    "",
    IF(
        COUNTIFS('4.HiCLibrary'!E:E, B980, '4.HiCLibrary'!V:V, "Y") &gt; 0,
        _xlfn.TEXTJOIN(", ", TRUE, IF(('4.HiCLibrary'!E:E = B980) * ('4.HiCLibrary'!V:V = "Y"), '4.HiCLibrary'!D:D, "")),
        IF(
            COUNTIFS('4.HiCLibrary'!E:E, B980, '4.HiCLibrary'!U:U, "Y") &gt; 0,
            _xlfn.TEXTJOIN(", ", TRUE, IF(('4.HiCLibrary'!E:E = B980) * ('4.HiCLibrary'!U:U = "Y"), '4.HiCLibrary'!D:D, "")),
            "Awaiting Status"
        )
    )
)</f>
        <v>Awaiting Status</v>
      </c>
      <c r="M980" s="375"/>
      <c r="N980" s="373" t="str" cm="1">
        <f t="array" aca="1" ref="N980" ca="1">IF(
    M980="N",
    "",
    IF(
        COUNTIFS('4.ONT'!E:E, B980, '4.ONT'!Q:Q, "Y") &gt; 0,
        _xlfn.TEXTJOIN(", ", TRUE, IF(('4.ONT'!E:E = B980) * ('4.ONT'!Q:Q = "Y"), '4.ONT'!D:D, "")),
        IF(
            COUNTIFS('4.ONT'!E:E, B980, '4.ONT'!P:P, "Y") &gt; 0,
            _xlfn.TEXTJOIN(", ", TRUE, IF(('4.ONT'!E:E = B980) * ('4.ONT'!P:P = "Y"), '4.ONT'!D:D, "")),
            "Awaiting Status"
        )
    )
)</f>
        <v>Awaiting Status</v>
      </c>
      <c r="O980" s="60"/>
      <c r="P980" s="376" t="str" cm="1">
        <f t="array" aca="1" ref="P980" ca="1">IF(
    O980="N",
    "",
    IF(
        COUNTIFS('3.RNAExtractions'!E:E, B980, '3.RNAExtractions'!Z:Z, "Y") &gt; 0,
        _xlfn.TEXTJOIN(", ", TRUE, IF(('3.RNAExtractions'!E:E = B980) * ('3.RNAExtractions'!Z:Z = "Y"), '3.RNAExtractions'!D:D, "")),
        IF(
            COUNTIFS('3.RNAExtractions'!E:E, B980, '3.RNAExtractions'!Y:Y, "Y") &gt; 0,
            _xlfn.TEXTJOIN(", ", TRUE, IF(('3.RNAExtractions'!E:E = B980) * ('3.RNAExtractions'!Y:Y = "Y"), '3.RNAExtractions'!D:D, "")),
            "Awaiting Status"
        )
    )
)</f>
        <v>Awaiting Status</v>
      </c>
      <c r="Q980" s="60"/>
      <c r="R980" s="376" t="str" cm="1">
        <f t="array" aca="1" ref="R980" ca="1">IF(
    Q980="N",
    "",
    IF(
        COUNTIFS('4.RNAIllumina'!E:E, B980, '4.RNAIllumina'!Y:Y, "Y") &gt; 0,
        _xlfn.TEXTJOIN(", ", TRUE, IF(('4.RNAIllumina'!E:E = B980) * ('4.RNAIllumina'!Y:Y = "Y"), '4.RNAIllumina'!D:D, "")),
        IF(
            COUNTIFS('4.RNAIllumina'!E:E, B980, '4.RNAIllumina'!X:X, "Y") &gt; 0,
            _xlfn.TEXTJOIN(", ", TRUE, IF(('4.RNAIllumina'!E:E = B980) * ('4.RNAIllumina'!X:X = "Y"), '4.RNAIllumina'!D:D, "")),
            "Awaiting Status"
        )
    )
)</f>
        <v>Awaiting Status</v>
      </c>
      <c r="S980" s="377"/>
      <c r="T980" s="378" t="str">
        <f ca="1">VLOOKUP($B980,'1.MetaData'!$B:$H,2,FALSE)</f>
        <v>w52</v>
      </c>
      <c r="U980" s="379" t="str">
        <f ca="1">VLOOKUP($B980,'1.MetaData'!$B:$H,3,FALSE)</f>
        <v>Galeocerdo cuvier</v>
      </c>
      <c r="V980" s="379" t="str">
        <f ca="1">VLOOKUP($B980,'1.MetaData'!$B:$H,4,FALSE)</f>
        <v>Tiger shark</v>
      </c>
      <c r="W980" s="379" t="str">
        <f ca="1">VLOOKUP($B980,'1.MetaData'!$B:$H,5,FALSE)</f>
        <v>Matias Braccini</v>
      </c>
      <c r="X980" s="378" t="str">
        <f ca="1">VLOOKUP($B980,'1.MetaData'!$B:$H,6,FALSE)</f>
        <v>Jess Pearce, DPIRD</v>
      </c>
      <c r="Y980" s="378"/>
    </row>
    <row r="981" spans="1:25" hidden="1" x14ac:dyDescent="0.25">
      <c r="A981" s="17">
        <v>980</v>
      </c>
      <c r="B981" s="365" t="str">
        <f t="shared" ca="1" si="19"/>
        <v>OG980</v>
      </c>
      <c r="C981" s="366" t="s">
        <v>102</v>
      </c>
      <c r="D981" s="367">
        <f ca="1">COUNTIF('2.Tissue'!C:C,B981)</f>
        <v>1</v>
      </c>
      <c r="E981" s="368">
        <f ca="1">COUNTIFS('3.DNAExtractions'!$E:$E,$B981,'3.DNAExtractions'!$D:$D,E$1)</f>
        <v>1</v>
      </c>
      <c r="F981" s="369" t="str" cm="1">
        <f t="array" aca="1" ref="F981" ca="1">IF(
    COUNTIFS('3.DNAExtractions'!E:E, B981, '3.DNAExtractions'!Y:Y, "Y") &gt; 0,
    _xlfn.TEXTJOIN(", ", TRUE, IF(('3.DNAExtractions'!E:E = B981) * ('3.DNAExtractions'!Y:Y = "Y"), '3.DNAExtractions'!D:D, "")),
    IF(
        COUNTIFS('3.DNAExtractions'!E:E, B981, '3.DNAExtractions'!X:X, "Y") &gt; 0,
        _xlfn.TEXTJOIN(", ", TRUE, IF(('3.DNAExtractions'!E:E = B981) * ('3.DNAExtractions'!X:X = "Y"), '3.DNAExtractions'!D:D, "")),
        "Awaiting Status"
    )
)</f>
        <v>Extracted</v>
      </c>
      <c r="G981" s="370"/>
      <c r="H981" s="371" t="str" cm="1">
        <f t="array" aca="1" ref="H981" ca="1">IF(
    G981="N",
    "",
    IF(
        COUNTIFS('4.Illumina'!E:E, B981, '4.Illumina'!R:R, "Y") &gt; 0,
        _xlfn.TEXTJOIN(", ", TRUE, IF(('4.Illumina'!E:E = B981) * ('4.Illumina'!R:R = "Y"), '4.Illumina'!D:D, "")),
        IF(
            COUNTIFS('4.Illumina'!E:E, B981, '4.Illumina'!Q:Q, "Y") &gt; 0,
            _xlfn.TEXTJOIN(", ", TRUE, IF(('4.Illumina'!E:E = B981) * ('4.Illumina'!Q:Q = "Y"), '4.Illumina'!D:D, "")),
            "Awaiting Status"
        )
    )
)</f>
        <v>Awaiting Status</v>
      </c>
      <c r="I981" s="372"/>
      <c r="J981" s="373" t="str" cm="1">
        <f t="array" aca="1" ref="J981" ca="1">IF(
    I981="N",
    "",
    IF(
        COUNTIFS('4.PacBio'!E:E, B981, '4.PacBio'!W:W, "Y") &gt; 0,
        _xlfn.TEXTJOIN(", ", TRUE, IF(('4.PacBio'!E:E = B981) * ('4.PacBio'!W:W = "Y"), '4.PacBio'!D:D, "")),
        IF(
            COUNTIFS('4.PacBio'!E:E, B981, '4.PacBio'!V:V, "Y") &gt; 0,
            _xlfn.TEXTJOIN(", ", TRUE, IF(('4.PacBio'!E:E = B981) * ('4.PacBio'!V:V = "Y"), '4.PacBio'!D:D, "")),
            "Awaiting Status"
        )
    )
)</f>
        <v>Awaiting Status</v>
      </c>
      <c r="K981" s="374"/>
      <c r="L981" s="371" t="str" cm="1">
        <f t="array" aca="1" ref="L981" ca="1">IF(
    K981="N",
    "",
    IF(
        COUNTIFS('4.HiCLibrary'!E:E, B981, '4.HiCLibrary'!V:V, "Y") &gt; 0,
        _xlfn.TEXTJOIN(", ", TRUE, IF(('4.HiCLibrary'!E:E = B981) * ('4.HiCLibrary'!V:V = "Y"), '4.HiCLibrary'!D:D, "")),
        IF(
            COUNTIFS('4.HiCLibrary'!E:E, B981, '4.HiCLibrary'!U:U, "Y") &gt; 0,
            _xlfn.TEXTJOIN(", ", TRUE, IF(('4.HiCLibrary'!E:E = B981) * ('4.HiCLibrary'!U:U = "Y"), '4.HiCLibrary'!D:D, "")),
            "Awaiting Status"
        )
    )
)</f>
        <v>Awaiting Status</v>
      </c>
      <c r="M981" s="375"/>
      <c r="N981" s="373" t="str" cm="1">
        <f t="array" aca="1" ref="N981" ca="1">IF(
    M981="N",
    "",
    IF(
        COUNTIFS('4.ONT'!E:E, B981, '4.ONT'!Q:Q, "Y") &gt; 0,
        _xlfn.TEXTJOIN(", ", TRUE, IF(('4.ONT'!E:E = B981) * ('4.ONT'!Q:Q = "Y"), '4.ONT'!D:D, "")),
        IF(
            COUNTIFS('4.ONT'!E:E, B981, '4.ONT'!P:P, "Y") &gt; 0,
            _xlfn.TEXTJOIN(", ", TRUE, IF(('4.ONT'!E:E = B981) * ('4.ONT'!P:P = "Y"), '4.ONT'!D:D, "")),
            "Awaiting Status"
        )
    )
)</f>
        <v>Awaiting Status</v>
      </c>
      <c r="O981" s="60"/>
      <c r="P981" s="376" t="str" cm="1">
        <f t="array" aca="1" ref="P981" ca="1">IF(
    O981="N",
    "",
    IF(
        COUNTIFS('3.RNAExtractions'!E:E, B981, '3.RNAExtractions'!Z:Z, "Y") &gt; 0,
        _xlfn.TEXTJOIN(", ", TRUE, IF(('3.RNAExtractions'!E:E = B981) * ('3.RNAExtractions'!Z:Z = "Y"), '3.RNAExtractions'!D:D, "")),
        IF(
            COUNTIFS('3.RNAExtractions'!E:E, B981, '3.RNAExtractions'!Y:Y, "Y") &gt; 0,
            _xlfn.TEXTJOIN(", ", TRUE, IF(('3.RNAExtractions'!E:E = B981) * ('3.RNAExtractions'!Y:Y = "Y"), '3.RNAExtractions'!D:D, "")),
            "Awaiting Status"
        )
    )
)</f>
        <v>Awaiting Status</v>
      </c>
      <c r="Q981" s="60"/>
      <c r="R981" s="376" t="str" cm="1">
        <f t="array" aca="1" ref="R981" ca="1">IF(
    Q981="N",
    "",
    IF(
        COUNTIFS('4.RNAIllumina'!E:E, B981, '4.RNAIllumina'!Y:Y, "Y") &gt; 0,
        _xlfn.TEXTJOIN(", ", TRUE, IF(('4.RNAIllumina'!E:E = B981) * ('4.RNAIllumina'!Y:Y = "Y"), '4.RNAIllumina'!D:D, "")),
        IF(
            COUNTIFS('4.RNAIllumina'!E:E, B981, '4.RNAIllumina'!X:X, "Y") &gt; 0,
            _xlfn.TEXTJOIN(", ", TRUE, IF(('4.RNAIllumina'!E:E = B981) * ('4.RNAIllumina'!X:X = "Y"), '4.RNAIllumina'!D:D, "")),
            "Awaiting Status"
        )
    )
)</f>
        <v>Awaiting Status</v>
      </c>
      <c r="S981" s="377"/>
      <c r="T981" s="378" t="str">
        <f ca="1">VLOOKUP($B981,'1.MetaData'!$B:$H,2,FALSE)</f>
        <v>w54</v>
      </c>
      <c r="U981" s="379" t="str">
        <f ca="1">VLOOKUP($B981,'1.MetaData'!$B:$H,3,FALSE)</f>
        <v>Galeocerdo cuvier</v>
      </c>
      <c r="V981" s="379" t="str">
        <f ca="1">VLOOKUP($B981,'1.MetaData'!$B:$H,4,FALSE)</f>
        <v>Tiger shark</v>
      </c>
      <c r="W981" s="379" t="str">
        <f ca="1">VLOOKUP($B981,'1.MetaData'!$B:$H,5,FALSE)</f>
        <v>Matias Braccini</v>
      </c>
      <c r="X981" s="378" t="str">
        <f ca="1">VLOOKUP($B981,'1.MetaData'!$B:$H,6,FALSE)</f>
        <v>Jess Pearce, DPIRD</v>
      </c>
      <c r="Y981" s="378"/>
    </row>
    <row r="982" spans="1:25" hidden="1" x14ac:dyDescent="0.25">
      <c r="A982" s="17">
        <v>981</v>
      </c>
      <c r="B982" s="365" t="str">
        <f t="shared" ca="1" si="19"/>
        <v>OG981</v>
      </c>
      <c r="C982" s="366" t="s">
        <v>102</v>
      </c>
      <c r="D982" s="367">
        <f ca="1">COUNTIF('2.Tissue'!C:C,B982)</f>
        <v>1</v>
      </c>
      <c r="E982" s="368">
        <f ca="1">COUNTIFS('3.DNAExtractions'!$E:$E,$B982,'3.DNAExtractions'!$D:$D,E$1)</f>
        <v>1</v>
      </c>
      <c r="F982" s="369" t="str" cm="1">
        <f t="array" aca="1" ref="F982" ca="1">IF(
    COUNTIFS('3.DNAExtractions'!E:E, B982, '3.DNAExtractions'!Y:Y, "Y") &gt; 0,
    _xlfn.TEXTJOIN(", ", TRUE, IF(('3.DNAExtractions'!E:E = B982) * ('3.DNAExtractions'!Y:Y = "Y"), '3.DNAExtractions'!D:D, "")),
    IF(
        COUNTIFS('3.DNAExtractions'!E:E, B982, '3.DNAExtractions'!X:X, "Y") &gt; 0,
        _xlfn.TEXTJOIN(", ", TRUE, IF(('3.DNAExtractions'!E:E = B982) * ('3.DNAExtractions'!X:X = "Y"), '3.DNAExtractions'!D:D, "")),
        "Awaiting Status"
    )
)</f>
        <v>Extracted</v>
      </c>
      <c r="G982" s="370"/>
      <c r="H982" s="371" t="str" cm="1">
        <f t="array" aca="1" ref="H982" ca="1">IF(
    G982="N",
    "",
    IF(
        COUNTIFS('4.Illumina'!E:E, B982, '4.Illumina'!R:R, "Y") &gt; 0,
        _xlfn.TEXTJOIN(", ", TRUE, IF(('4.Illumina'!E:E = B982) * ('4.Illumina'!R:R = "Y"), '4.Illumina'!D:D, "")),
        IF(
            COUNTIFS('4.Illumina'!E:E, B982, '4.Illumina'!Q:Q, "Y") &gt; 0,
            _xlfn.TEXTJOIN(", ", TRUE, IF(('4.Illumina'!E:E = B982) * ('4.Illumina'!Q:Q = "Y"), '4.Illumina'!D:D, "")),
            "Awaiting Status"
        )
    )
)</f>
        <v>Awaiting Status</v>
      </c>
      <c r="I982" s="372"/>
      <c r="J982" s="373" t="str" cm="1">
        <f t="array" aca="1" ref="J982" ca="1">IF(
    I982="N",
    "",
    IF(
        COUNTIFS('4.PacBio'!E:E, B982, '4.PacBio'!W:W, "Y") &gt; 0,
        _xlfn.TEXTJOIN(", ", TRUE, IF(('4.PacBio'!E:E = B982) * ('4.PacBio'!W:W = "Y"), '4.PacBio'!D:D, "")),
        IF(
            COUNTIFS('4.PacBio'!E:E, B982, '4.PacBio'!V:V, "Y") &gt; 0,
            _xlfn.TEXTJOIN(", ", TRUE, IF(('4.PacBio'!E:E = B982) * ('4.PacBio'!V:V = "Y"), '4.PacBio'!D:D, "")),
            "Awaiting Status"
        )
    )
)</f>
        <v>Awaiting Status</v>
      </c>
      <c r="K982" s="374"/>
      <c r="L982" s="371" t="str" cm="1">
        <f t="array" aca="1" ref="L982" ca="1">IF(
    K982="N",
    "",
    IF(
        COUNTIFS('4.HiCLibrary'!E:E, B982, '4.HiCLibrary'!V:V, "Y") &gt; 0,
        _xlfn.TEXTJOIN(", ", TRUE, IF(('4.HiCLibrary'!E:E = B982) * ('4.HiCLibrary'!V:V = "Y"), '4.HiCLibrary'!D:D, "")),
        IF(
            COUNTIFS('4.HiCLibrary'!E:E, B982, '4.HiCLibrary'!U:U, "Y") &gt; 0,
            _xlfn.TEXTJOIN(", ", TRUE, IF(('4.HiCLibrary'!E:E = B982) * ('4.HiCLibrary'!U:U = "Y"), '4.HiCLibrary'!D:D, "")),
            "Awaiting Status"
        )
    )
)</f>
        <v>Awaiting Status</v>
      </c>
      <c r="M982" s="375"/>
      <c r="N982" s="373" t="str" cm="1">
        <f t="array" aca="1" ref="N982" ca="1">IF(
    M982="N",
    "",
    IF(
        COUNTIFS('4.ONT'!E:E, B982, '4.ONT'!Q:Q, "Y") &gt; 0,
        _xlfn.TEXTJOIN(", ", TRUE, IF(('4.ONT'!E:E = B982) * ('4.ONT'!Q:Q = "Y"), '4.ONT'!D:D, "")),
        IF(
            COUNTIFS('4.ONT'!E:E, B982, '4.ONT'!P:P, "Y") &gt; 0,
            _xlfn.TEXTJOIN(", ", TRUE, IF(('4.ONT'!E:E = B982) * ('4.ONT'!P:P = "Y"), '4.ONT'!D:D, "")),
            "Awaiting Status"
        )
    )
)</f>
        <v>Awaiting Status</v>
      </c>
      <c r="O982" s="60"/>
      <c r="P982" s="376" t="str" cm="1">
        <f t="array" aca="1" ref="P982" ca="1">IF(
    O982="N",
    "",
    IF(
        COUNTIFS('3.RNAExtractions'!E:E, B982, '3.RNAExtractions'!Z:Z, "Y") &gt; 0,
        _xlfn.TEXTJOIN(", ", TRUE, IF(('3.RNAExtractions'!E:E = B982) * ('3.RNAExtractions'!Z:Z = "Y"), '3.RNAExtractions'!D:D, "")),
        IF(
            COUNTIFS('3.RNAExtractions'!E:E, B982, '3.RNAExtractions'!Y:Y, "Y") &gt; 0,
            _xlfn.TEXTJOIN(", ", TRUE, IF(('3.RNAExtractions'!E:E = B982) * ('3.RNAExtractions'!Y:Y = "Y"), '3.RNAExtractions'!D:D, "")),
            "Awaiting Status"
        )
    )
)</f>
        <v>Awaiting Status</v>
      </c>
      <c r="Q982" s="60"/>
      <c r="R982" s="376" t="str" cm="1">
        <f t="array" aca="1" ref="R982" ca="1">IF(
    Q982="N",
    "",
    IF(
        COUNTIFS('4.RNAIllumina'!E:E, B982, '4.RNAIllumina'!Y:Y, "Y") &gt; 0,
        _xlfn.TEXTJOIN(", ", TRUE, IF(('4.RNAIllumina'!E:E = B982) * ('4.RNAIllumina'!Y:Y = "Y"), '4.RNAIllumina'!D:D, "")),
        IF(
            COUNTIFS('4.RNAIllumina'!E:E, B982, '4.RNAIllumina'!X:X, "Y") &gt; 0,
            _xlfn.TEXTJOIN(", ", TRUE, IF(('4.RNAIllumina'!E:E = B982) * ('4.RNAIllumina'!X:X = "Y"), '4.RNAIllumina'!D:D, "")),
            "Awaiting Status"
        )
    )
)</f>
        <v>Awaiting Status</v>
      </c>
      <c r="S982" s="377"/>
      <c r="T982" s="378" t="str">
        <f ca="1">VLOOKUP($B982,'1.MetaData'!$B:$H,2,FALSE)</f>
        <v>w66</v>
      </c>
      <c r="U982" s="379" t="str">
        <f ca="1">VLOOKUP($B982,'1.MetaData'!$B:$H,3,FALSE)</f>
        <v>Galeocerdo cuvier</v>
      </c>
      <c r="V982" s="379" t="str">
        <f ca="1">VLOOKUP($B982,'1.MetaData'!$B:$H,4,FALSE)</f>
        <v>Tiger shark</v>
      </c>
      <c r="W982" s="379" t="str">
        <f ca="1">VLOOKUP($B982,'1.MetaData'!$B:$H,5,FALSE)</f>
        <v>Matias Braccini</v>
      </c>
      <c r="X982" s="378" t="str">
        <f ca="1">VLOOKUP($B982,'1.MetaData'!$B:$H,6,FALSE)</f>
        <v>Jess Pearce, DPIRD</v>
      </c>
      <c r="Y982" s="378"/>
    </row>
    <row r="983" spans="1:25" hidden="1" x14ac:dyDescent="0.25">
      <c r="A983" s="17">
        <v>982</v>
      </c>
      <c r="B983" s="365" t="str">
        <f t="shared" ca="1" si="19"/>
        <v>OG982</v>
      </c>
      <c r="C983" s="366" t="s">
        <v>102</v>
      </c>
      <c r="D983" s="367">
        <f ca="1">COUNTIF('2.Tissue'!C:C,B983)</f>
        <v>1</v>
      </c>
      <c r="E983" s="368">
        <f ca="1">COUNTIFS('3.DNAExtractions'!$E:$E,$B983,'3.DNAExtractions'!$D:$D,E$1)</f>
        <v>1</v>
      </c>
      <c r="F983" s="369" t="str" cm="1">
        <f t="array" aca="1" ref="F983" ca="1">IF(
    COUNTIFS('3.DNAExtractions'!E:E, B983, '3.DNAExtractions'!Y:Y, "Y") &gt; 0,
    _xlfn.TEXTJOIN(", ", TRUE, IF(('3.DNAExtractions'!E:E = B983) * ('3.DNAExtractions'!Y:Y = "Y"), '3.DNAExtractions'!D:D, "")),
    IF(
        COUNTIFS('3.DNAExtractions'!E:E, B983, '3.DNAExtractions'!X:X, "Y") &gt; 0,
        _xlfn.TEXTJOIN(", ", TRUE, IF(('3.DNAExtractions'!E:E = B983) * ('3.DNAExtractions'!X:X = "Y"), '3.DNAExtractions'!D:D, "")),
        "Awaiting Status"
    )
)</f>
        <v>Extracted</v>
      </c>
      <c r="G983" s="370"/>
      <c r="H983" s="371" t="str" cm="1">
        <f t="array" aca="1" ref="H983" ca="1">IF(
    G983="N",
    "",
    IF(
        COUNTIFS('4.Illumina'!E:E, B983, '4.Illumina'!R:R, "Y") &gt; 0,
        _xlfn.TEXTJOIN(", ", TRUE, IF(('4.Illumina'!E:E = B983) * ('4.Illumina'!R:R = "Y"), '4.Illumina'!D:D, "")),
        IF(
            COUNTIFS('4.Illumina'!E:E, B983, '4.Illumina'!Q:Q, "Y") &gt; 0,
            _xlfn.TEXTJOIN(", ", TRUE, IF(('4.Illumina'!E:E = B983) * ('4.Illumina'!Q:Q = "Y"), '4.Illumina'!D:D, "")),
            "Awaiting Status"
        )
    )
)</f>
        <v>Awaiting Status</v>
      </c>
      <c r="I983" s="372"/>
      <c r="J983" s="373" t="str" cm="1">
        <f t="array" aca="1" ref="J983" ca="1">IF(
    I983="N",
    "",
    IF(
        COUNTIFS('4.PacBio'!E:E, B983, '4.PacBio'!W:W, "Y") &gt; 0,
        _xlfn.TEXTJOIN(", ", TRUE, IF(('4.PacBio'!E:E = B983) * ('4.PacBio'!W:W = "Y"), '4.PacBio'!D:D, "")),
        IF(
            COUNTIFS('4.PacBio'!E:E, B983, '4.PacBio'!V:V, "Y") &gt; 0,
            _xlfn.TEXTJOIN(", ", TRUE, IF(('4.PacBio'!E:E = B983) * ('4.PacBio'!V:V = "Y"), '4.PacBio'!D:D, "")),
            "Awaiting Status"
        )
    )
)</f>
        <v>Awaiting Status</v>
      </c>
      <c r="K983" s="374"/>
      <c r="L983" s="371" t="str" cm="1">
        <f t="array" aca="1" ref="L983" ca="1">IF(
    K983="N",
    "",
    IF(
        COUNTIFS('4.HiCLibrary'!E:E, B983, '4.HiCLibrary'!V:V, "Y") &gt; 0,
        _xlfn.TEXTJOIN(", ", TRUE, IF(('4.HiCLibrary'!E:E = B983) * ('4.HiCLibrary'!V:V = "Y"), '4.HiCLibrary'!D:D, "")),
        IF(
            COUNTIFS('4.HiCLibrary'!E:E, B983, '4.HiCLibrary'!U:U, "Y") &gt; 0,
            _xlfn.TEXTJOIN(", ", TRUE, IF(('4.HiCLibrary'!E:E = B983) * ('4.HiCLibrary'!U:U = "Y"), '4.HiCLibrary'!D:D, "")),
            "Awaiting Status"
        )
    )
)</f>
        <v>Awaiting Status</v>
      </c>
      <c r="M983" s="375"/>
      <c r="N983" s="373" t="str" cm="1">
        <f t="array" aca="1" ref="N983" ca="1">IF(
    M983="N",
    "",
    IF(
        COUNTIFS('4.ONT'!E:E, B983, '4.ONT'!Q:Q, "Y") &gt; 0,
        _xlfn.TEXTJOIN(", ", TRUE, IF(('4.ONT'!E:E = B983) * ('4.ONT'!Q:Q = "Y"), '4.ONT'!D:D, "")),
        IF(
            COUNTIFS('4.ONT'!E:E, B983, '4.ONT'!P:P, "Y") &gt; 0,
            _xlfn.TEXTJOIN(", ", TRUE, IF(('4.ONT'!E:E = B983) * ('4.ONT'!P:P = "Y"), '4.ONT'!D:D, "")),
            "Awaiting Status"
        )
    )
)</f>
        <v>Awaiting Status</v>
      </c>
      <c r="O983" s="60"/>
      <c r="P983" s="376" t="str" cm="1">
        <f t="array" aca="1" ref="P983" ca="1">IF(
    O983="N",
    "",
    IF(
        COUNTIFS('3.RNAExtractions'!E:E, B983, '3.RNAExtractions'!Z:Z, "Y") &gt; 0,
        _xlfn.TEXTJOIN(", ", TRUE, IF(('3.RNAExtractions'!E:E = B983) * ('3.RNAExtractions'!Z:Z = "Y"), '3.RNAExtractions'!D:D, "")),
        IF(
            COUNTIFS('3.RNAExtractions'!E:E, B983, '3.RNAExtractions'!Y:Y, "Y") &gt; 0,
            _xlfn.TEXTJOIN(", ", TRUE, IF(('3.RNAExtractions'!E:E = B983) * ('3.RNAExtractions'!Y:Y = "Y"), '3.RNAExtractions'!D:D, "")),
            "Awaiting Status"
        )
    )
)</f>
        <v>Awaiting Status</v>
      </c>
      <c r="Q983" s="60"/>
      <c r="R983" s="376" t="str" cm="1">
        <f t="array" aca="1" ref="R983" ca="1">IF(
    Q983="N",
    "",
    IF(
        COUNTIFS('4.RNAIllumina'!E:E, B983, '4.RNAIllumina'!Y:Y, "Y") &gt; 0,
        _xlfn.TEXTJOIN(", ", TRUE, IF(('4.RNAIllumina'!E:E = B983) * ('4.RNAIllumina'!Y:Y = "Y"), '4.RNAIllumina'!D:D, "")),
        IF(
            COUNTIFS('4.RNAIllumina'!E:E, B983, '4.RNAIllumina'!X:X, "Y") &gt; 0,
            _xlfn.TEXTJOIN(", ", TRUE, IF(('4.RNAIllumina'!E:E = B983) * ('4.RNAIllumina'!X:X = "Y"), '4.RNAIllumina'!D:D, "")),
            "Awaiting Status"
        )
    )
)</f>
        <v>Awaiting Status</v>
      </c>
      <c r="S983" s="377"/>
      <c r="T983" s="378" t="str">
        <f ca="1">VLOOKUP($B983,'1.MetaData'!$B:$H,2,FALSE)</f>
        <v>w69</v>
      </c>
      <c r="U983" s="379" t="str">
        <f ca="1">VLOOKUP($B983,'1.MetaData'!$B:$H,3,FALSE)</f>
        <v>Galeocerdo cuvier</v>
      </c>
      <c r="V983" s="379" t="str">
        <f ca="1">VLOOKUP($B983,'1.MetaData'!$B:$H,4,FALSE)</f>
        <v>Tiger shark</v>
      </c>
      <c r="W983" s="379" t="str">
        <f ca="1">VLOOKUP($B983,'1.MetaData'!$B:$H,5,FALSE)</f>
        <v>Matias Braccini</v>
      </c>
      <c r="X983" s="378" t="str">
        <f ca="1">VLOOKUP($B983,'1.MetaData'!$B:$H,6,FALSE)</f>
        <v>Jess Pearce, DPIRD</v>
      </c>
      <c r="Y983" s="378"/>
    </row>
    <row r="984" spans="1:25" hidden="1" x14ac:dyDescent="0.25">
      <c r="A984" s="17">
        <v>983</v>
      </c>
      <c r="B984" s="365" t="str">
        <f t="shared" ca="1" si="19"/>
        <v>OG983</v>
      </c>
      <c r="C984" s="366" t="s">
        <v>102</v>
      </c>
      <c r="D984" s="367">
        <f ca="1">COUNTIF('2.Tissue'!C:C,B984)</f>
        <v>1</v>
      </c>
      <c r="E984" s="368">
        <f ca="1">COUNTIFS('3.DNAExtractions'!$E:$E,$B984,'3.DNAExtractions'!$D:$D,E$1)</f>
        <v>1</v>
      </c>
      <c r="F984" s="369" t="str" cm="1">
        <f t="array" aca="1" ref="F984" ca="1">IF(
    COUNTIFS('3.DNAExtractions'!E:E, B984, '3.DNAExtractions'!Y:Y, "Y") &gt; 0,
    _xlfn.TEXTJOIN(", ", TRUE, IF(('3.DNAExtractions'!E:E = B984) * ('3.DNAExtractions'!Y:Y = "Y"), '3.DNAExtractions'!D:D, "")),
    IF(
        COUNTIFS('3.DNAExtractions'!E:E, B984, '3.DNAExtractions'!X:X, "Y") &gt; 0,
        _xlfn.TEXTJOIN(", ", TRUE, IF(('3.DNAExtractions'!E:E = B984) * ('3.DNAExtractions'!X:X = "Y"), '3.DNAExtractions'!D:D, "")),
        "Awaiting Status"
    )
)</f>
        <v>Extracted</v>
      </c>
      <c r="G984" s="370"/>
      <c r="H984" s="371" t="str" cm="1">
        <f t="array" aca="1" ref="H984" ca="1">IF(
    G984="N",
    "",
    IF(
        COUNTIFS('4.Illumina'!E:E, B984, '4.Illumina'!R:R, "Y") &gt; 0,
        _xlfn.TEXTJOIN(", ", TRUE, IF(('4.Illumina'!E:E = B984) * ('4.Illumina'!R:R = "Y"), '4.Illumina'!D:D, "")),
        IF(
            COUNTIFS('4.Illumina'!E:E, B984, '4.Illumina'!Q:Q, "Y") &gt; 0,
            _xlfn.TEXTJOIN(", ", TRUE, IF(('4.Illumina'!E:E = B984) * ('4.Illumina'!Q:Q = "Y"), '4.Illumina'!D:D, "")),
            "Awaiting Status"
        )
    )
)</f>
        <v>Awaiting Status</v>
      </c>
      <c r="I984" s="372"/>
      <c r="J984" s="373" t="str" cm="1">
        <f t="array" aca="1" ref="J984" ca="1">IF(
    I984="N",
    "",
    IF(
        COUNTIFS('4.PacBio'!E:E, B984, '4.PacBio'!W:W, "Y") &gt; 0,
        _xlfn.TEXTJOIN(", ", TRUE, IF(('4.PacBio'!E:E = B984) * ('4.PacBio'!W:W = "Y"), '4.PacBio'!D:D, "")),
        IF(
            COUNTIFS('4.PacBio'!E:E, B984, '4.PacBio'!V:V, "Y") &gt; 0,
            _xlfn.TEXTJOIN(", ", TRUE, IF(('4.PacBio'!E:E = B984) * ('4.PacBio'!V:V = "Y"), '4.PacBio'!D:D, "")),
            "Awaiting Status"
        )
    )
)</f>
        <v>Awaiting Status</v>
      </c>
      <c r="K984" s="374"/>
      <c r="L984" s="371" t="str" cm="1">
        <f t="array" aca="1" ref="L984" ca="1">IF(
    K984="N",
    "",
    IF(
        COUNTIFS('4.HiCLibrary'!E:E, B984, '4.HiCLibrary'!V:V, "Y") &gt; 0,
        _xlfn.TEXTJOIN(", ", TRUE, IF(('4.HiCLibrary'!E:E = B984) * ('4.HiCLibrary'!V:V = "Y"), '4.HiCLibrary'!D:D, "")),
        IF(
            COUNTIFS('4.HiCLibrary'!E:E, B984, '4.HiCLibrary'!U:U, "Y") &gt; 0,
            _xlfn.TEXTJOIN(", ", TRUE, IF(('4.HiCLibrary'!E:E = B984) * ('4.HiCLibrary'!U:U = "Y"), '4.HiCLibrary'!D:D, "")),
            "Awaiting Status"
        )
    )
)</f>
        <v>Awaiting Status</v>
      </c>
      <c r="M984" s="375"/>
      <c r="N984" s="373" t="str" cm="1">
        <f t="array" aca="1" ref="N984" ca="1">IF(
    M984="N",
    "",
    IF(
        COUNTIFS('4.ONT'!E:E, B984, '4.ONT'!Q:Q, "Y") &gt; 0,
        _xlfn.TEXTJOIN(", ", TRUE, IF(('4.ONT'!E:E = B984) * ('4.ONT'!Q:Q = "Y"), '4.ONT'!D:D, "")),
        IF(
            COUNTIFS('4.ONT'!E:E, B984, '4.ONT'!P:P, "Y") &gt; 0,
            _xlfn.TEXTJOIN(", ", TRUE, IF(('4.ONT'!E:E = B984) * ('4.ONT'!P:P = "Y"), '4.ONT'!D:D, "")),
            "Awaiting Status"
        )
    )
)</f>
        <v>Awaiting Status</v>
      </c>
      <c r="O984" s="60"/>
      <c r="P984" s="376" t="str" cm="1">
        <f t="array" aca="1" ref="P984" ca="1">IF(
    O984="N",
    "",
    IF(
        COUNTIFS('3.RNAExtractions'!E:E, B984, '3.RNAExtractions'!Z:Z, "Y") &gt; 0,
        _xlfn.TEXTJOIN(", ", TRUE, IF(('3.RNAExtractions'!E:E = B984) * ('3.RNAExtractions'!Z:Z = "Y"), '3.RNAExtractions'!D:D, "")),
        IF(
            COUNTIFS('3.RNAExtractions'!E:E, B984, '3.RNAExtractions'!Y:Y, "Y") &gt; 0,
            _xlfn.TEXTJOIN(", ", TRUE, IF(('3.RNAExtractions'!E:E = B984) * ('3.RNAExtractions'!Y:Y = "Y"), '3.RNAExtractions'!D:D, "")),
            "Awaiting Status"
        )
    )
)</f>
        <v>Awaiting Status</v>
      </c>
      <c r="Q984" s="60"/>
      <c r="R984" s="376" t="str" cm="1">
        <f t="array" aca="1" ref="R984" ca="1">IF(
    Q984="N",
    "",
    IF(
        COUNTIFS('4.RNAIllumina'!E:E, B984, '4.RNAIllumina'!Y:Y, "Y") &gt; 0,
        _xlfn.TEXTJOIN(", ", TRUE, IF(('4.RNAIllumina'!E:E = B984) * ('4.RNAIllumina'!Y:Y = "Y"), '4.RNAIllumina'!D:D, "")),
        IF(
            COUNTIFS('4.RNAIllumina'!E:E, B984, '4.RNAIllumina'!X:X, "Y") &gt; 0,
            _xlfn.TEXTJOIN(", ", TRUE, IF(('4.RNAIllumina'!E:E = B984) * ('4.RNAIllumina'!X:X = "Y"), '4.RNAIllumina'!D:D, "")),
            "Awaiting Status"
        )
    )
)</f>
        <v>Awaiting Status</v>
      </c>
      <c r="S984" s="377"/>
      <c r="T984" s="378" t="str">
        <f ca="1">VLOOKUP($B984,'1.MetaData'!$B:$H,2,FALSE)</f>
        <v>w67</v>
      </c>
      <c r="U984" s="379" t="str">
        <f ca="1">VLOOKUP($B984,'1.MetaData'!$B:$H,3,FALSE)</f>
        <v>Galeocerdo cuvier</v>
      </c>
      <c r="V984" s="379" t="str">
        <f ca="1">VLOOKUP($B984,'1.MetaData'!$B:$H,4,FALSE)</f>
        <v>Tiger shark</v>
      </c>
      <c r="W984" s="379" t="str">
        <f ca="1">VLOOKUP($B984,'1.MetaData'!$B:$H,5,FALSE)</f>
        <v>Matias Braccini</v>
      </c>
      <c r="X984" s="378" t="str">
        <f ca="1">VLOOKUP($B984,'1.MetaData'!$B:$H,6,FALSE)</f>
        <v>Jess Pearce, DPIRD</v>
      </c>
      <c r="Y984" s="378"/>
    </row>
    <row r="985" spans="1:25" hidden="1" x14ac:dyDescent="0.25">
      <c r="A985" s="17">
        <v>984</v>
      </c>
      <c r="B985" s="365" t="str">
        <f t="shared" ca="1" si="19"/>
        <v>OG984</v>
      </c>
      <c r="C985" s="366" t="s">
        <v>102</v>
      </c>
      <c r="D985" s="367">
        <f ca="1">COUNTIF('2.Tissue'!C:C,B985)</f>
        <v>1</v>
      </c>
      <c r="E985" s="368">
        <f ca="1">COUNTIFS('3.DNAExtractions'!$E:$E,$B985,'3.DNAExtractions'!$D:$D,E$1)</f>
        <v>1</v>
      </c>
      <c r="F985" s="369" t="str" cm="1">
        <f t="array" aca="1" ref="F985" ca="1">IF(
    COUNTIFS('3.DNAExtractions'!E:E, B985, '3.DNAExtractions'!Y:Y, "Y") &gt; 0,
    _xlfn.TEXTJOIN(", ", TRUE, IF(('3.DNAExtractions'!E:E = B985) * ('3.DNAExtractions'!Y:Y = "Y"), '3.DNAExtractions'!D:D, "")),
    IF(
        COUNTIFS('3.DNAExtractions'!E:E, B985, '3.DNAExtractions'!X:X, "Y") &gt; 0,
        _xlfn.TEXTJOIN(", ", TRUE, IF(('3.DNAExtractions'!E:E = B985) * ('3.DNAExtractions'!X:X = "Y"), '3.DNAExtractions'!D:D, "")),
        "Awaiting Status"
    )
)</f>
        <v>Extracted</v>
      </c>
      <c r="G985" s="370"/>
      <c r="H985" s="371" t="str" cm="1">
        <f t="array" aca="1" ref="H985" ca="1">IF(
    G985="N",
    "",
    IF(
        COUNTIFS('4.Illumina'!E:E, B985, '4.Illumina'!R:R, "Y") &gt; 0,
        _xlfn.TEXTJOIN(", ", TRUE, IF(('4.Illumina'!E:E = B985) * ('4.Illumina'!R:R = "Y"), '4.Illumina'!D:D, "")),
        IF(
            COUNTIFS('4.Illumina'!E:E, B985, '4.Illumina'!Q:Q, "Y") &gt; 0,
            _xlfn.TEXTJOIN(", ", TRUE, IF(('4.Illumina'!E:E = B985) * ('4.Illumina'!Q:Q = "Y"), '4.Illumina'!D:D, "")),
            "Awaiting Status"
        )
    )
)</f>
        <v>Awaiting Status</v>
      </c>
      <c r="I985" s="372"/>
      <c r="J985" s="373" t="str" cm="1">
        <f t="array" aca="1" ref="J985" ca="1">IF(
    I985="N",
    "",
    IF(
        COUNTIFS('4.PacBio'!E:E, B985, '4.PacBio'!W:W, "Y") &gt; 0,
        _xlfn.TEXTJOIN(", ", TRUE, IF(('4.PacBio'!E:E = B985) * ('4.PacBio'!W:W = "Y"), '4.PacBio'!D:D, "")),
        IF(
            COUNTIFS('4.PacBio'!E:E, B985, '4.PacBio'!V:V, "Y") &gt; 0,
            _xlfn.TEXTJOIN(", ", TRUE, IF(('4.PacBio'!E:E = B985) * ('4.PacBio'!V:V = "Y"), '4.PacBio'!D:D, "")),
            "Awaiting Status"
        )
    )
)</f>
        <v>Awaiting Status</v>
      </c>
      <c r="K985" s="374"/>
      <c r="L985" s="371" t="str" cm="1">
        <f t="array" aca="1" ref="L985" ca="1">IF(
    K985="N",
    "",
    IF(
        COUNTIFS('4.HiCLibrary'!E:E, B985, '4.HiCLibrary'!V:V, "Y") &gt; 0,
        _xlfn.TEXTJOIN(", ", TRUE, IF(('4.HiCLibrary'!E:E = B985) * ('4.HiCLibrary'!V:V = "Y"), '4.HiCLibrary'!D:D, "")),
        IF(
            COUNTIFS('4.HiCLibrary'!E:E, B985, '4.HiCLibrary'!U:U, "Y") &gt; 0,
            _xlfn.TEXTJOIN(", ", TRUE, IF(('4.HiCLibrary'!E:E = B985) * ('4.HiCLibrary'!U:U = "Y"), '4.HiCLibrary'!D:D, "")),
            "Awaiting Status"
        )
    )
)</f>
        <v>Awaiting Status</v>
      </c>
      <c r="M985" s="375"/>
      <c r="N985" s="373" t="str" cm="1">
        <f t="array" aca="1" ref="N985" ca="1">IF(
    M985="N",
    "",
    IF(
        COUNTIFS('4.ONT'!E:E, B985, '4.ONT'!Q:Q, "Y") &gt; 0,
        _xlfn.TEXTJOIN(", ", TRUE, IF(('4.ONT'!E:E = B985) * ('4.ONT'!Q:Q = "Y"), '4.ONT'!D:D, "")),
        IF(
            COUNTIFS('4.ONT'!E:E, B985, '4.ONT'!P:P, "Y") &gt; 0,
            _xlfn.TEXTJOIN(", ", TRUE, IF(('4.ONT'!E:E = B985) * ('4.ONT'!P:P = "Y"), '4.ONT'!D:D, "")),
            "Awaiting Status"
        )
    )
)</f>
        <v>Awaiting Status</v>
      </c>
      <c r="O985" s="60"/>
      <c r="P985" s="376" t="str" cm="1">
        <f t="array" aca="1" ref="P985" ca="1">IF(
    O985="N",
    "",
    IF(
        COUNTIFS('3.RNAExtractions'!E:E, B985, '3.RNAExtractions'!Z:Z, "Y") &gt; 0,
        _xlfn.TEXTJOIN(", ", TRUE, IF(('3.RNAExtractions'!E:E = B985) * ('3.RNAExtractions'!Z:Z = "Y"), '3.RNAExtractions'!D:D, "")),
        IF(
            COUNTIFS('3.RNAExtractions'!E:E, B985, '3.RNAExtractions'!Y:Y, "Y") &gt; 0,
            _xlfn.TEXTJOIN(", ", TRUE, IF(('3.RNAExtractions'!E:E = B985) * ('3.RNAExtractions'!Y:Y = "Y"), '3.RNAExtractions'!D:D, "")),
            "Awaiting Status"
        )
    )
)</f>
        <v>Awaiting Status</v>
      </c>
      <c r="Q985" s="60"/>
      <c r="R985" s="376" t="str" cm="1">
        <f t="array" aca="1" ref="R985" ca="1">IF(
    Q985="N",
    "",
    IF(
        COUNTIFS('4.RNAIllumina'!E:E, B985, '4.RNAIllumina'!Y:Y, "Y") &gt; 0,
        _xlfn.TEXTJOIN(", ", TRUE, IF(('4.RNAIllumina'!E:E = B985) * ('4.RNAIllumina'!Y:Y = "Y"), '4.RNAIllumina'!D:D, "")),
        IF(
            COUNTIFS('4.RNAIllumina'!E:E, B985, '4.RNAIllumina'!X:X, "Y") &gt; 0,
            _xlfn.TEXTJOIN(", ", TRUE, IF(('4.RNAIllumina'!E:E = B985) * ('4.RNAIllumina'!X:X = "Y"), '4.RNAIllumina'!D:D, "")),
            "Awaiting Status"
        )
    )
)</f>
        <v>Awaiting Status</v>
      </c>
      <c r="S985" s="377"/>
      <c r="T985" s="378" t="str">
        <f ca="1">VLOOKUP($B985,'1.MetaData'!$B:$H,2,FALSE)</f>
        <v>w71</v>
      </c>
      <c r="U985" s="379" t="str">
        <f ca="1">VLOOKUP($B985,'1.MetaData'!$B:$H,3,FALSE)</f>
        <v>Galeocerdo cuvier</v>
      </c>
      <c r="V985" s="379" t="str">
        <f ca="1">VLOOKUP($B985,'1.MetaData'!$B:$H,4,FALSE)</f>
        <v>Tiger shark</v>
      </c>
      <c r="W985" s="379" t="str">
        <f ca="1">VLOOKUP($B985,'1.MetaData'!$B:$H,5,FALSE)</f>
        <v>Matias Braccini</v>
      </c>
      <c r="X985" s="378" t="str">
        <f ca="1">VLOOKUP($B985,'1.MetaData'!$B:$H,6,FALSE)</f>
        <v>Jess Pearce, DPIRD</v>
      </c>
      <c r="Y985" s="378"/>
    </row>
    <row r="986" spans="1:25" hidden="1" x14ac:dyDescent="0.25">
      <c r="A986" s="17">
        <v>985</v>
      </c>
      <c r="B986" s="365" t="str">
        <f t="shared" ca="1" si="19"/>
        <v>OG985</v>
      </c>
      <c r="C986" s="366" t="s">
        <v>102</v>
      </c>
      <c r="D986" s="367">
        <f ca="1">COUNTIF('2.Tissue'!C:C,B986)</f>
        <v>1</v>
      </c>
      <c r="E986" s="368">
        <f ca="1">COUNTIFS('3.DNAExtractions'!$E:$E,$B986,'3.DNAExtractions'!$D:$D,E$1)</f>
        <v>1</v>
      </c>
      <c r="F986" s="369" t="str" cm="1">
        <f t="array" aca="1" ref="F986" ca="1">IF(
    COUNTIFS('3.DNAExtractions'!E:E, B986, '3.DNAExtractions'!Y:Y, "Y") &gt; 0,
    _xlfn.TEXTJOIN(", ", TRUE, IF(('3.DNAExtractions'!E:E = B986) * ('3.DNAExtractions'!Y:Y = "Y"), '3.DNAExtractions'!D:D, "")),
    IF(
        COUNTIFS('3.DNAExtractions'!E:E, B986, '3.DNAExtractions'!X:X, "Y") &gt; 0,
        _xlfn.TEXTJOIN(", ", TRUE, IF(('3.DNAExtractions'!E:E = B986) * ('3.DNAExtractions'!X:X = "Y"), '3.DNAExtractions'!D:D, "")),
        "Awaiting Status"
    )
)</f>
        <v>Extracted</v>
      </c>
      <c r="G986" s="370"/>
      <c r="H986" s="371" t="str" cm="1">
        <f t="array" aca="1" ref="H986" ca="1">IF(
    G986="N",
    "",
    IF(
        COUNTIFS('4.Illumina'!E:E, B986, '4.Illumina'!R:R, "Y") &gt; 0,
        _xlfn.TEXTJOIN(", ", TRUE, IF(('4.Illumina'!E:E = B986) * ('4.Illumina'!R:R = "Y"), '4.Illumina'!D:D, "")),
        IF(
            COUNTIFS('4.Illumina'!E:E, B986, '4.Illumina'!Q:Q, "Y") &gt; 0,
            _xlfn.TEXTJOIN(", ", TRUE, IF(('4.Illumina'!E:E = B986) * ('4.Illumina'!Q:Q = "Y"), '4.Illumina'!D:D, "")),
            "Awaiting Status"
        )
    )
)</f>
        <v>Awaiting Status</v>
      </c>
      <c r="I986" s="372"/>
      <c r="J986" s="373" t="str" cm="1">
        <f t="array" aca="1" ref="J986" ca="1">IF(
    I986="N",
    "",
    IF(
        COUNTIFS('4.PacBio'!E:E, B986, '4.PacBio'!W:W, "Y") &gt; 0,
        _xlfn.TEXTJOIN(", ", TRUE, IF(('4.PacBio'!E:E = B986) * ('4.PacBio'!W:W = "Y"), '4.PacBio'!D:D, "")),
        IF(
            COUNTIFS('4.PacBio'!E:E, B986, '4.PacBio'!V:V, "Y") &gt; 0,
            _xlfn.TEXTJOIN(", ", TRUE, IF(('4.PacBio'!E:E = B986) * ('4.PacBio'!V:V = "Y"), '4.PacBio'!D:D, "")),
            "Awaiting Status"
        )
    )
)</f>
        <v>Awaiting Status</v>
      </c>
      <c r="K986" s="374"/>
      <c r="L986" s="371" t="str" cm="1">
        <f t="array" aca="1" ref="L986" ca="1">IF(
    K986="N",
    "",
    IF(
        COUNTIFS('4.HiCLibrary'!E:E, B986, '4.HiCLibrary'!V:V, "Y") &gt; 0,
        _xlfn.TEXTJOIN(", ", TRUE, IF(('4.HiCLibrary'!E:E = B986) * ('4.HiCLibrary'!V:V = "Y"), '4.HiCLibrary'!D:D, "")),
        IF(
            COUNTIFS('4.HiCLibrary'!E:E, B986, '4.HiCLibrary'!U:U, "Y") &gt; 0,
            _xlfn.TEXTJOIN(", ", TRUE, IF(('4.HiCLibrary'!E:E = B986) * ('4.HiCLibrary'!U:U = "Y"), '4.HiCLibrary'!D:D, "")),
            "Awaiting Status"
        )
    )
)</f>
        <v>Awaiting Status</v>
      </c>
      <c r="M986" s="375"/>
      <c r="N986" s="373" t="str" cm="1">
        <f t="array" aca="1" ref="N986" ca="1">IF(
    M986="N",
    "",
    IF(
        COUNTIFS('4.ONT'!E:E, B986, '4.ONT'!Q:Q, "Y") &gt; 0,
        _xlfn.TEXTJOIN(", ", TRUE, IF(('4.ONT'!E:E = B986) * ('4.ONT'!Q:Q = "Y"), '4.ONT'!D:D, "")),
        IF(
            COUNTIFS('4.ONT'!E:E, B986, '4.ONT'!P:P, "Y") &gt; 0,
            _xlfn.TEXTJOIN(", ", TRUE, IF(('4.ONT'!E:E = B986) * ('4.ONT'!P:P = "Y"), '4.ONT'!D:D, "")),
            "Awaiting Status"
        )
    )
)</f>
        <v>Awaiting Status</v>
      </c>
      <c r="O986" s="60"/>
      <c r="P986" s="376" t="str" cm="1">
        <f t="array" aca="1" ref="P986" ca="1">IF(
    O986="N",
    "",
    IF(
        COUNTIFS('3.RNAExtractions'!E:E, B986, '3.RNAExtractions'!Z:Z, "Y") &gt; 0,
        _xlfn.TEXTJOIN(", ", TRUE, IF(('3.RNAExtractions'!E:E = B986) * ('3.RNAExtractions'!Z:Z = "Y"), '3.RNAExtractions'!D:D, "")),
        IF(
            COUNTIFS('3.RNAExtractions'!E:E, B986, '3.RNAExtractions'!Y:Y, "Y") &gt; 0,
            _xlfn.TEXTJOIN(", ", TRUE, IF(('3.RNAExtractions'!E:E = B986) * ('3.RNAExtractions'!Y:Y = "Y"), '3.RNAExtractions'!D:D, "")),
            "Awaiting Status"
        )
    )
)</f>
        <v>Awaiting Status</v>
      </c>
      <c r="Q986" s="60"/>
      <c r="R986" s="376" t="str" cm="1">
        <f t="array" aca="1" ref="R986" ca="1">IF(
    Q986="N",
    "",
    IF(
        COUNTIFS('4.RNAIllumina'!E:E, B986, '4.RNAIllumina'!Y:Y, "Y") &gt; 0,
        _xlfn.TEXTJOIN(", ", TRUE, IF(('4.RNAIllumina'!E:E = B986) * ('4.RNAIllumina'!Y:Y = "Y"), '4.RNAIllumina'!D:D, "")),
        IF(
            COUNTIFS('4.RNAIllumina'!E:E, B986, '4.RNAIllumina'!X:X, "Y") &gt; 0,
            _xlfn.TEXTJOIN(", ", TRUE, IF(('4.RNAIllumina'!E:E = B986) * ('4.RNAIllumina'!X:X = "Y"), '4.RNAIllumina'!D:D, "")),
            "Awaiting Status"
        )
    )
)</f>
        <v>Awaiting Status</v>
      </c>
      <c r="S986" s="377"/>
      <c r="T986" s="378" t="str">
        <f ca="1">VLOOKUP($B986,'1.MetaData'!$B:$H,2,FALSE)</f>
        <v>w70</v>
      </c>
      <c r="U986" s="379" t="str">
        <f ca="1">VLOOKUP($B986,'1.MetaData'!$B:$H,3,FALSE)</f>
        <v>Galeocerdo cuvier</v>
      </c>
      <c r="V986" s="379" t="str">
        <f ca="1">VLOOKUP($B986,'1.MetaData'!$B:$H,4,FALSE)</f>
        <v>Tiger shark</v>
      </c>
      <c r="W986" s="379" t="str">
        <f ca="1">VLOOKUP($B986,'1.MetaData'!$B:$H,5,FALSE)</f>
        <v>Matias Braccini</v>
      </c>
      <c r="X986" s="378" t="str">
        <f ca="1">VLOOKUP($B986,'1.MetaData'!$B:$H,6,FALSE)</f>
        <v>Jess Pearce, DPIRD</v>
      </c>
      <c r="Y986" s="378"/>
    </row>
    <row r="987" spans="1:25" hidden="1" x14ac:dyDescent="0.25">
      <c r="A987" s="17">
        <v>986</v>
      </c>
      <c r="B987" s="365" t="str">
        <f t="shared" ca="1" si="19"/>
        <v>OG986</v>
      </c>
      <c r="C987" s="366" t="s">
        <v>102</v>
      </c>
      <c r="D987" s="367">
        <f ca="1">COUNTIF('2.Tissue'!C:C,B987)</f>
        <v>1</v>
      </c>
      <c r="E987" s="368">
        <f ca="1">COUNTIFS('3.DNAExtractions'!$E:$E,$B987,'3.DNAExtractions'!$D:$D,E$1)</f>
        <v>1</v>
      </c>
      <c r="F987" s="369" t="str" cm="1">
        <f t="array" aca="1" ref="F987" ca="1">IF(
    COUNTIFS('3.DNAExtractions'!E:E, B987, '3.DNAExtractions'!Y:Y, "Y") &gt; 0,
    _xlfn.TEXTJOIN(", ", TRUE, IF(('3.DNAExtractions'!E:E = B987) * ('3.DNAExtractions'!Y:Y = "Y"), '3.DNAExtractions'!D:D, "")),
    IF(
        COUNTIFS('3.DNAExtractions'!E:E, B987, '3.DNAExtractions'!X:X, "Y") &gt; 0,
        _xlfn.TEXTJOIN(", ", TRUE, IF(('3.DNAExtractions'!E:E = B987) * ('3.DNAExtractions'!X:X = "Y"), '3.DNAExtractions'!D:D, "")),
        "Awaiting Status"
    )
)</f>
        <v>Extracted</v>
      </c>
      <c r="G987" s="370"/>
      <c r="H987" s="371" t="str" cm="1">
        <f t="array" aca="1" ref="H987" ca="1">IF(
    G987="N",
    "",
    IF(
        COUNTIFS('4.Illumina'!E:E, B987, '4.Illumina'!R:R, "Y") &gt; 0,
        _xlfn.TEXTJOIN(", ", TRUE, IF(('4.Illumina'!E:E = B987) * ('4.Illumina'!R:R = "Y"), '4.Illumina'!D:D, "")),
        IF(
            COUNTIFS('4.Illumina'!E:E, B987, '4.Illumina'!Q:Q, "Y") &gt; 0,
            _xlfn.TEXTJOIN(", ", TRUE, IF(('4.Illumina'!E:E = B987) * ('4.Illumina'!Q:Q = "Y"), '4.Illumina'!D:D, "")),
            "Awaiting Status"
        )
    )
)</f>
        <v>Awaiting Status</v>
      </c>
      <c r="I987" s="372"/>
      <c r="J987" s="373" t="str" cm="1">
        <f t="array" aca="1" ref="J987" ca="1">IF(
    I987="N",
    "",
    IF(
        COUNTIFS('4.PacBio'!E:E, B987, '4.PacBio'!W:W, "Y") &gt; 0,
        _xlfn.TEXTJOIN(", ", TRUE, IF(('4.PacBio'!E:E = B987) * ('4.PacBio'!W:W = "Y"), '4.PacBio'!D:D, "")),
        IF(
            COUNTIFS('4.PacBio'!E:E, B987, '4.PacBio'!V:V, "Y") &gt; 0,
            _xlfn.TEXTJOIN(", ", TRUE, IF(('4.PacBio'!E:E = B987) * ('4.PacBio'!V:V = "Y"), '4.PacBio'!D:D, "")),
            "Awaiting Status"
        )
    )
)</f>
        <v>Awaiting Status</v>
      </c>
      <c r="K987" s="374"/>
      <c r="L987" s="371" t="str" cm="1">
        <f t="array" aca="1" ref="L987" ca="1">IF(
    K987="N",
    "",
    IF(
        COUNTIFS('4.HiCLibrary'!E:E, B987, '4.HiCLibrary'!V:V, "Y") &gt; 0,
        _xlfn.TEXTJOIN(", ", TRUE, IF(('4.HiCLibrary'!E:E = B987) * ('4.HiCLibrary'!V:V = "Y"), '4.HiCLibrary'!D:D, "")),
        IF(
            COUNTIFS('4.HiCLibrary'!E:E, B987, '4.HiCLibrary'!U:U, "Y") &gt; 0,
            _xlfn.TEXTJOIN(", ", TRUE, IF(('4.HiCLibrary'!E:E = B987) * ('4.HiCLibrary'!U:U = "Y"), '4.HiCLibrary'!D:D, "")),
            "Awaiting Status"
        )
    )
)</f>
        <v>Awaiting Status</v>
      </c>
      <c r="M987" s="375"/>
      <c r="N987" s="373" t="str" cm="1">
        <f t="array" aca="1" ref="N987" ca="1">IF(
    M987="N",
    "",
    IF(
        COUNTIFS('4.ONT'!E:E, B987, '4.ONT'!Q:Q, "Y") &gt; 0,
        _xlfn.TEXTJOIN(", ", TRUE, IF(('4.ONT'!E:E = B987) * ('4.ONT'!Q:Q = "Y"), '4.ONT'!D:D, "")),
        IF(
            COUNTIFS('4.ONT'!E:E, B987, '4.ONT'!P:P, "Y") &gt; 0,
            _xlfn.TEXTJOIN(", ", TRUE, IF(('4.ONT'!E:E = B987) * ('4.ONT'!P:P = "Y"), '4.ONT'!D:D, "")),
            "Awaiting Status"
        )
    )
)</f>
        <v>Awaiting Status</v>
      </c>
      <c r="O987" s="60"/>
      <c r="P987" s="376" t="str" cm="1">
        <f t="array" aca="1" ref="P987" ca="1">IF(
    O987="N",
    "",
    IF(
        COUNTIFS('3.RNAExtractions'!E:E, B987, '3.RNAExtractions'!Z:Z, "Y") &gt; 0,
        _xlfn.TEXTJOIN(", ", TRUE, IF(('3.RNAExtractions'!E:E = B987) * ('3.RNAExtractions'!Z:Z = "Y"), '3.RNAExtractions'!D:D, "")),
        IF(
            COUNTIFS('3.RNAExtractions'!E:E, B987, '3.RNAExtractions'!Y:Y, "Y") &gt; 0,
            _xlfn.TEXTJOIN(", ", TRUE, IF(('3.RNAExtractions'!E:E = B987) * ('3.RNAExtractions'!Y:Y = "Y"), '3.RNAExtractions'!D:D, "")),
            "Awaiting Status"
        )
    )
)</f>
        <v>Awaiting Status</v>
      </c>
      <c r="Q987" s="60"/>
      <c r="R987" s="376" t="str" cm="1">
        <f t="array" aca="1" ref="R987" ca="1">IF(
    Q987="N",
    "",
    IF(
        COUNTIFS('4.RNAIllumina'!E:E, B987, '4.RNAIllumina'!Y:Y, "Y") &gt; 0,
        _xlfn.TEXTJOIN(", ", TRUE, IF(('4.RNAIllumina'!E:E = B987) * ('4.RNAIllumina'!Y:Y = "Y"), '4.RNAIllumina'!D:D, "")),
        IF(
            COUNTIFS('4.RNAIllumina'!E:E, B987, '4.RNAIllumina'!X:X, "Y") &gt; 0,
            _xlfn.TEXTJOIN(", ", TRUE, IF(('4.RNAIllumina'!E:E = B987) * ('4.RNAIllumina'!X:X = "Y"), '4.RNAIllumina'!D:D, "")),
            "Awaiting Status"
        )
    )
)</f>
        <v>Awaiting Status</v>
      </c>
      <c r="S987" s="377"/>
      <c r="T987" s="378" t="str">
        <f ca="1">VLOOKUP($B987,'1.MetaData'!$B:$H,2,FALSE)</f>
        <v>w72</v>
      </c>
      <c r="U987" s="379" t="str">
        <f ca="1">VLOOKUP($B987,'1.MetaData'!$B:$H,3,FALSE)</f>
        <v>Galeocerdo cuvier</v>
      </c>
      <c r="V987" s="379" t="str">
        <f ca="1">VLOOKUP($B987,'1.MetaData'!$B:$H,4,FALSE)</f>
        <v>Tiger shark</v>
      </c>
      <c r="W987" s="379" t="str">
        <f ca="1">VLOOKUP($B987,'1.MetaData'!$B:$H,5,FALSE)</f>
        <v>Matias Braccini</v>
      </c>
      <c r="X987" s="378" t="str">
        <f ca="1">VLOOKUP($B987,'1.MetaData'!$B:$H,6,FALSE)</f>
        <v>Jess Pearce, DPIRD</v>
      </c>
      <c r="Y987" s="378"/>
    </row>
    <row r="988" spans="1:25" hidden="1" x14ac:dyDescent="0.25">
      <c r="A988" s="17">
        <v>987</v>
      </c>
      <c r="B988" s="365" t="str">
        <f t="shared" ca="1" si="19"/>
        <v>OG987</v>
      </c>
      <c r="C988" s="366" t="s">
        <v>102</v>
      </c>
      <c r="D988" s="367">
        <f ca="1">COUNTIF('2.Tissue'!C:C,B988)</f>
        <v>1</v>
      </c>
      <c r="E988" s="368">
        <f ca="1">COUNTIFS('3.DNAExtractions'!$E:$E,$B988,'3.DNAExtractions'!$D:$D,E$1)</f>
        <v>1</v>
      </c>
      <c r="F988" s="369" t="str" cm="1">
        <f t="array" aca="1" ref="F988" ca="1">IF(
    COUNTIFS('3.DNAExtractions'!E:E, B988, '3.DNAExtractions'!Y:Y, "Y") &gt; 0,
    _xlfn.TEXTJOIN(", ", TRUE, IF(('3.DNAExtractions'!E:E = B988) * ('3.DNAExtractions'!Y:Y = "Y"), '3.DNAExtractions'!D:D, "")),
    IF(
        COUNTIFS('3.DNAExtractions'!E:E, B988, '3.DNAExtractions'!X:X, "Y") &gt; 0,
        _xlfn.TEXTJOIN(", ", TRUE, IF(('3.DNAExtractions'!E:E = B988) * ('3.DNAExtractions'!X:X = "Y"), '3.DNAExtractions'!D:D, "")),
        "Awaiting Status"
    )
)</f>
        <v>Extracted</v>
      </c>
      <c r="G988" s="370"/>
      <c r="H988" s="371" t="str" cm="1">
        <f t="array" aca="1" ref="H988" ca="1">IF(
    G988="N",
    "",
    IF(
        COUNTIFS('4.Illumina'!E:E, B988, '4.Illumina'!R:R, "Y") &gt; 0,
        _xlfn.TEXTJOIN(", ", TRUE, IF(('4.Illumina'!E:E = B988) * ('4.Illumina'!R:R = "Y"), '4.Illumina'!D:D, "")),
        IF(
            COUNTIFS('4.Illumina'!E:E, B988, '4.Illumina'!Q:Q, "Y") &gt; 0,
            _xlfn.TEXTJOIN(", ", TRUE, IF(('4.Illumina'!E:E = B988) * ('4.Illumina'!Q:Q = "Y"), '4.Illumina'!D:D, "")),
            "Awaiting Status"
        )
    )
)</f>
        <v>Awaiting Status</v>
      </c>
      <c r="I988" s="372"/>
      <c r="J988" s="373" t="str" cm="1">
        <f t="array" aca="1" ref="J988" ca="1">IF(
    I988="N",
    "",
    IF(
        COUNTIFS('4.PacBio'!E:E, B988, '4.PacBio'!W:W, "Y") &gt; 0,
        _xlfn.TEXTJOIN(", ", TRUE, IF(('4.PacBio'!E:E = B988) * ('4.PacBio'!W:W = "Y"), '4.PacBio'!D:D, "")),
        IF(
            COUNTIFS('4.PacBio'!E:E, B988, '4.PacBio'!V:V, "Y") &gt; 0,
            _xlfn.TEXTJOIN(", ", TRUE, IF(('4.PacBio'!E:E = B988) * ('4.PacBio'!V:V = "Y"), '4.PacBio'!D:D, "")),
            "Awaiting Status"
        )
    )
)</f>
        <v>Awaiting Status</v>
      </c>
      <c r="K988" s="374"/>
      <c r="L988" s="371" t="str" cm="1">
        <f t="array" aca="1" ref="L988" ca="1">IF(
    K988="N",
    "",
    IF(
        COUNTIFS('4.HiCLibrary'!E:E, B988, '4.HiCLibrary'!V:V, "Y") &gt; 0,
        _xlfn.TEXTJOIN(", ", TRUE, IF(('4.HiCLibrary'!E:E = B988) * ('4.HiCLibrary'!V:V = "Y"), '4.HiCLibrary'!D:D, "")),
        IF(
            COUNTIFS('4.HiCLibrary'!E:E, B988, '4.HiCLibrary'!U:U, "Y") &gt; 0,
            _xlfn.TEXTJOIN(", ", TRUE, IF(('4.HiCLibrary'!E:E = B988) * ('4.HiCLibrary'!U:U = "Y"), '4.HiCLibrary'!D:D, "")),
            "Awaiting Status"
        )
    )
)</f>
        <v>Awaiting Status</v>
      </c>
      <c r="M988" s="375"/>
      <c r="N988" s="373" t="str" cm="1">
        <f t="array" aca="1" ref="N988" ca="1">IF(
    M988="N",
    "",
    IF(
        COUNTIFS('4.ONT'!E:E, B988, '4.ONT'!Q:Q, "Y") &gt; 0,
        _xlfn.TEXTJOIN(", ", TRUE, IF(('4.ONT'!E:E = B988) * ('4.ONT'!Q:Q = "Y"), '4.ONT'!D:D, "")),
        IF(
            COUNTIFS('4.ONT'!E:E, B988, '4.ONT'!P:P, "Y") &gt; 0,
            _xlfn.TEXTJOIN(", ", TRUE, IF(('4.ONT'!E:E = B988) * ('4.ONT'!P:P = "Y"), '4.ONT'!D:D, "")),
            "Awaiting Status"
        )
    )
)</f>
        <v>Awaiting Status</v>
      </c>
      <c r="O988" s="60"/>
      <c r="P988" s="376" t="str" cm="1">
        <f t="array" aca="1" ref="P988" ca="1">IF(
    O988="N",
    "",
    IF(
        COUNTIFS('3.RNAExtractions'!E:E, B988, '3.RNAExtractions'!Z:Z, "Y") &gt; 0,
        _xlfn.TEXTJOIN(", ", TRUE, IF(('3.RNAExtractions'!E:E = B988) * ('3.RNAExtractions'!Z:Z = "Y"), '3.RNAExtractions'!D:D, "")),
        IF(
            COUNTIFS('3.RNAExtractions'!E:E, B988, '3.RNAExtractions'!Y:Y, "Y") &gt; 0,
            _xlfn.TEXTJOIN(", ", TRUE, IF(('3.RNAExtractions'!E:E = B988) * ('3.RNAExtractions'!Y:Y = "Y"), '3.RNAExtractions'!D:D, "")),
            "Awaiting Status"
        )
    )
)</f>
        <v>Awaiting Status</v>
      </c>
      <c r="Q988" s="60"/>
      <c r="R988" s="376" t="str" cm="1">
        <f t="array" aca="1" ref="R988" ca="1">IF(
    Q988="N",
    "",
    IF(
        COUNTIFS('4.RNAIllumina'!E:E, B988, '4.RNAIllumina'!Y:Y, "Y") &gt; 0,
        _xlfn.TEXTJOIN(", ", TRUE, IF(('4.RNAIllumina'!E:E = B988) * ('4.RNAIllumina'!Y:Y = "Y"), '4.RNAIllumina'!D:D, "")),
        IF(
            COUNTIFS('4.RNAIllumina'!E:E, B988, '4.RNAIllumina'!X:X, "Y") &gt; 0,
            _xlfn.TEXTJOIN(", ", TRUE, IF(('4.RNAIllumina'!E:E = B988) * ('4.RNAIllumina'!X:X = "Y"), '4.RNAIllumina'!D:D, "")),
            "Awaiting Status"
        )
    )
)</f>
        <v>Awaiting Status</v>
      </c>
      <c r="S988" s="377"/>
      <c r="T988" s="378" t="str">
        <f ca="1">VLOOKUP($B988,'1.MetaData'!$B:$H,2,FALSE)</f>
        <v>q79</v>
      </c>
      <c r="U988" s="379" t="str">
        <f ca="1">VLOOKUP($B988,'1.MetaData'!$B:$H,3,FALSE)</f>
        <v>Galeocerdo cuvier</v>
      </c>
      <c r="V988" s="379" t="str">
        <f ca="1">VLOOKUP($B988,'1.MetaData'!$B:$H,4,FALSE)</f>
        <v>Tiger shark</v>
      </c>
      <c r="W988" s="379" t="str">
        <f ca="1">VLOOKUP($B988,'1.MetaData'!$B:$H,5,FALSE)</f>
        <v>Matias Braccini</v>
      </c>
      <c r="X988" s="378" t="str">
        <f ca="1">VLOOKUP($B988,'1.MetaData'!$B:$H,6,FALSE)</f>
        <v>Jess Pearce, DPIRD</v>
      </c>
      <c r="Y988" s="378"/>
    </row>
    <row r="989" spans="1:25" hidden="1" x14ac:dyDescent="0.25">
      <c r="A989" s="17">
        <v>988</v>
      </c>
      <c r="B989" s="365" t="str">
        <f t="shared" ca="1" si="19"/>
        <v>OG988</v>
      </c>
      <c r="C989" s="366" t="s">
        <v>102</v>
      </c>
      <c r="D989" s="367">
        <f ca="1">COUNTIF('2.Tissue'!C:C,B989)</f>
        <v>1</v>
      </c>
      <c r="E989" s="368">
        <f ca="1">COUNTIFS('3.DNAExtractions'!$E:$E,$B989,'3.DNAExtractions'!$D:$D,E$1)</f>
        <v>1</v>
      </c>
      <c r="F989" s="369" t="str" cm="1">
        <f t="array" aca="1" ref="F989" ca="1">IF(
    COUNTIFS('3.DNAExtractions'!E:E, B989, '3.DNAExtractions'!Y:Y, "Y") &gt; 0,
    _xlfn.TEXTJOIN(", ", TRUE, IF(('3.DNAExtractions'!E:E = B989) * ('3.DNAExtractions'!Y:Y = "Y"), '3.DNAExtractions'!D:D, "")),
    IF(
        COUNTIFS('3.DNAExtractions'!E:E, B989, '3.DNAExtractions'!X:X, "Y") &gt; 0,
        _xlfn.TEXTJOIN(", ", TRUE, IF(('3.DNAExtractions'!E:E = B989) * ('3.DNAExtractions'!X:X = "Y"), '3.DNAExtractions'!D:D, "")),
        "Awaiting Status"
    )
)</f>
        <v>Extracted</v>
      </c>
      <c r="G989" s="370"/>
      <c r="H989" s="371" t="str" cm="1">
        <f t="array" aca="1" ref="H989" ca="1">IF(
    G989="N",
    "",
    IF(
        COUNTIFS('4.Illumina'!E:E, B989, '4.Illumina'!R:R, "Y") &gt; 0,
        _xlfn.TEXTJOIN(", ", TRUE, IF(('4.Illumina'!E:E = B989) * ('4.Illumina'!R:R = "Y"), '4.Illumina'!D:D, "")),
        IF(
            COUNTIFS('4.Illumina'!E:E, B989, '4.Illumina'!Q:Q, "Y") &gt; 0,
            _xlfn.TEXTJOIN(", ", TRUE, IF(('4.Illumina'!E:E = B989) * ('4.Illumina'!Q:Q = "Y"), '4.Illumina'!D:D, "")),
            "Awaiting Status"
        )
    )
)</f>
        <v>Awaiting Status</v>
      </c>
      <c r="I989" s="372"/>
      <c r="J989" s="373" t="str" cm="1">
        <f t="array" aca="1" ref="J989" ca="1">IF(
    I989="N",
    "",
    IF(
        COUNTIFS('4.PacBio'!E:E, B989, '4.PacBio'!W:W, "Y") &gt; 0,
        _xlfn.TEXTJOIN(", ", TRUE, IF(('4.PacBio'!E:E = B989) * ('4.PacBio'!W:W = "Y"), '4.PacBio'!D:D, "")),
        IF(
            COUNTIFS('4.PacBio'!E:E, B989, '4.PacBio'!V:V, "Y") &gt; 0,
            _xlfn.TEXTJOIN(", ", TRUE, IF(('4.PacBio'!E:E = B989) * ('4.PacBio'!V:V = "Y"), '4.PacBio'!D:D, "")),
            "Awaiting Status"
        )
    )
)</f>
        <v>Awaiting Status</v>
      </c>
      <c r="K989" s="374"/>
      <c r="L989" s="371" t="str" cm="1">
        <f t="array" aca="1" ref="L989" ca="1">IF(
    K989="N",
    "",
    IF(
        COUNTIFS('4.HiCLibrary'!E:E, B989, '4.HiCLibrary'!V:V, "Y") &gt; 0,
        _xlfn.TEXTJOIN(", ", TRUE, IF(('4.HiCLibrary'!E:E = B989) * ('4.HiCLibrary'!V:V = "Y"), '4.HiCLibrary'!D:D, "")),
        IF(
            COUNTIFS('4.HiCLibrary'!E:E, B989, '4.HiCLibrary'!U:U, "Y") &gt; 0,
            _xlfn.TEXTJOIN(", ", TRUE, IF(('4.HiCLibrary'!E:E = B989) * ('4.HiCLibrary'!U:U = "Y"), '4.HiCLibrary'!D:D, "")),
            "Awaiting Status"
        )
    )
)</f>
        <v>Awaiting Status</v>
      </c>
      <c r="M989" s="375"/>
      <c r="N989" s="373" t="str" cm="1">
        <f t="array" aca="1" ref="N989" ca="1">IF(
    M989="N",
    "",
    IF(
        COUNTIFS('4.ONT'!E:E, B989, '4.ONT'!Q:Q, "Y") &gt; 0,
        _xlfn.TEXTJOIN(", ", TRUE, IF(('4.ONT'!E:E = B989) * ('4.ONT'!Q:Q = "Y"), '4.ONT'!D:D, "")),
        IF(
            COUNTIFS('4.ONT'!E:E, B989, '4.ONT'!P:P, "Y") &gt; 0,
            _xlfn.TEXTJOIN(", ", TRUE, IF(('4.ONT'!E:E = B989) * ('4.ONT'!P:P = "Y"), '4.ONT'!D:D, "")),
            "Awaiting Status"
        )
    )
)</f>
        <v>Awaiting Status</v>
      </c>
      <c r="O989" s="60"/>
      <c r="P989" s="376" t="str" cm="1">
        <f t="array" aca="1" ref="P989" ca="1">IF(
    O989="N",
    "",
    IF(
        COUNTIFS('3.RNAExtractions'!E:E, B989, '3.RNAExtractions'!Z:Z, "Y") &gt; 0,
        _xlfn.TEXTJOIN(", ", TRUE, IF(('3.RNAExtractions'!E:E = B989) * ('3.RNAExtractions'!Z:Z = "Y"), '3.RNAExtractions'!D:D, "")),
        IF(
            COUNTIFS('3.RNAExtractions'!E:E, B989, '3.RNAExtractions'!Y:Y, "Y") &gt; 0,
            _xlfn.TEXTJOIN(", ", TRUE, IF(('3.RNAExtractions'!E:E = B989) * ('3.RNAExtractions'!Y:Y = "Y"), '3.RNAExtractions'!D:D, "")),
            "Awaiting Status"
        )
    )
)</f>
        <v>Awaiting Status</v>
      </c>
      <c r="Q989" s="60"/>
      <c r="R989" s="376" t="str" cm="1">
        <f t="array" aca="1" ref="R989" ca="1">IF(
    Q989="N",
    "",
    IF(
        COUNTIFS('4.RNAIllumina'!E:E, B989, '4.RNAIllumina'!Y:Y, "Y") &gt; 0,
        _xlfn.TEXTJOIN(", ", TRUE, IF(('4.RNAIllumina'!E:E = B989) * ('4.RNAIllumina'!Y:Y = "Y"), '4.RNAIllumina'!D:D, "")),
        IF(
            COUNTIFS('4.RNAIllumina'!E:E, B989, '4.RNAIllumina'!X:X, "Y") &gt; 0,
            _xlfn.TEXTJOIN(", ", TRUE, IF(('4.RNAIllumina'!E:E = B989) * ('4.RNAIllumina'!X:X = "Y"), '4.RNAIllumina'!D:D, "")),
            "Awaiting Status"
        )
    )
)</f>
        <v>Awaiting Status</v>
      </c>
      <c r="S989" s="377"/>
      <c r="T989" s="378" t="str">
        <f ca="1">VLOOKUP($B989,'1.MetaData'!$B:$H,2,FALSE)</f>
        <v>w1</v>
      </c>
      <c r="U989" s="379" t="str">
        <f ca="1">VLOOKUP($B989,'1.MetaData'!$B:$H,3,FALSE)</f>
        <v>Galeocerdo cuvier</v>
      </c>
      <c r="V989" s="379" t="str">
        <f ca="1">VLOOKUP($B989,'1.MetaData'!$B:$H,4,FALSE)</f>
        <v>Tiger shark</v>
      </c>
      <c r="W989" s="379" t="str">
        <f ca="1">VLOOKUP($B989,'1.MetaData'!$B:$H,5,FALSE)</f>
        <v>Matias Braccini</v>
      </c>
      <c r="X989" s="378" t="str">
        <f ca="1">VLOOKUP($B989,'1.MetaData'!$B:$H,6,FALSE)</f>
        <v>Jess Pearce, DPIRD</v>
      </c>
      <c r="Y989" s="378"/>
    </row>
    <row r="990" spans="1:25" hidden="1" x14ac:dyDescent="0.25">
      <c r="A990" s="17">
        <v>989</v>
      </c>
      <c r="B990" s="365" t="str">
        <f t="shared" ref="B990:B1053" ca="1" si="20">_xlfn.CONCAT("OG",A990)</f>
        <v>OG989</v>
      </c>
      <c r="C990" s="366" t="s">
        <v>102</v>
      </c>
      <c r="D990" s="367">
        <f ca="1">COUNTIF('2.Tissue'!C:C,B990)</f>
        <v>1</v>
      </c>
      <c r="E990" s="368">
        <f ca="1">COUNTIFS('3.DNAExtractions'!$E:$E,$B990,'3.DNAExtractions'!$D:$D,E$1)</f>
        <v>1</v>
      </c>
      <c r="F990" s="369" t="str" cm="1">
        <f t="array" aca="1" ref="F990" ca="1">IF(
    COUNTIFS('3.DNAExtractions'!E:E, B990, '3.DNAExtractions'!Y:Y, "Y") &gt; 0,
    _xlfn.TEXTJOIN(", ", TRUE, IF(('3.DNAExtractions'!E:E = B990) * ('3.DNAExtractions'!Y:Y = "Y"), '3.DNAExtractions'!D:D, "")),
    IF(
        COUNTIFS('3.DNAExtractions'!E:E, B990, '3.DNAExtractions'!X:X, "Y") &gt; 0,
        _xlfn.TEXTJOIN(", ", TRUE, IF(('3.DNAExtractions'!E:E = B990) * ('3.DNAExtractions'!X:X = "Y"), '3.DNAExtractions'!D:D, "")),
        "Awaiting Status"
    )
)</f>
        <v>Extracted</v>
      </c>
      <c r="G990" s="370"/>
      <c r="H990" s="371" t="str" cm="1">
        <f t="array" aca="1" ref="H990" ca="1">IF(
    G990="N",
    "",
    IF(
        COUNTIFS('4.Illumina'!E:E, B990, '4.Illumina'!R:R, "Y") &gt; 0,
        _xlfn.TEXTJOIN(", ", TRUE, IF(('4.Illumina'!E:E = B990) * ('4.Illumina'!R:R = "Y"), '4.Illumina'!D:D, "")),
        IF(
            COUNTIFS('4.Illumina'!E:E, B990, '4.Illumina'!Q:Q, "Y") &gt; 0,
            _xlfn.TEXTJOIN(", ", TRUE, IF(('4.Illumina'!E:E = B990) * ('4.Illumina'!Q:Q = "Y"), '4.Illumina'!D:D, "")),
            "Awaiting Status"
        )
    )
)</f>
        <v>Awaiting Status</v>
      </c>
      <c r="I990" s="372"/>
      <c r="J990" s="373" t="str" cm="1">
        <f t="array" aca="1" ref="J990" ca="1">IF(
    I990="N",
    "",
    IF(
        COUNTIFS('4.PacBio'!E:E, B990, '4.PacBio'!W:W, "Y") &gt; 0,
        _xlfn.TEXTJOIN(", ", TRUE, IF(('4.PacBio'!E:E = B990) * ('4.PacBio'!W:W = "Y"), '4.PacBio'!D:D, "")),
        IF(
            COUNTIFS('4.PacBio'!E:E, B990, '4.PacBio'!V:V, "Y") &gt; 0,
            _xlfn.TEXTJOIN(", ", TRUE, IF(('4.PacBio'!E:E = B990) * ('4.PacBio'!V:V = "Y"), '4.PacBio'!D:D, "")),
            "Awaiting Status"
        )
    )
)</f>
        <v>Awaiting Status</v>
      </c>
      <c r="K990" s="374"/>
      <c r="L990" s="371" t="str" cm="1">
        <f t="array" aca="1" ref="L990" ca="1">IF(
    K990="N",
    "",
    IF(
        COUNTIFS('4.HiCLibrary'!E:E, B990, '4.HiCLibrary'!V:V, "Y") &gt; 0,
        _xlfn.TEXTJOIN(", ", TRUE, IF(('4.HiCLibrary'!E:E = B990) * ('4.HiCLibrary'!V:V = "Y"), '4.HiCLibrary'!D:D, "")),
        IF(
            COUNTIFS('4.HiCLibrary'!E:E, B990, '4.HiCLibrary'!U:U, "Y") &gt; 0,
            _xlfn.TEXTJOIN(", ", TRUE, IF(('4.HiCLibrary'!E:E = B990) * ('4.HiCLibrary'!U:U = "Y"), '4.HiCLibrary'!D:D, "")),
            "Awaiting Status"
        )
    )
)</f>
        <v>Awaiting Status</v>
      </c>
      <c r="M990" s="375"/>
      <c r="N990" s="373" t="str" cm="1">
        <f t="array" aca="1" ref="N990" ca="1">IF(
    M990="N",
    "",
    IF(
        COUNTIFS('4.ONT'!E:E, B990, '4.ONT'!Q:Q, "Y") &gt; 0,
        _xlfn.TEXTJOIN(", ", TRUE, IF(('4.ONT'!E:E = B990) * ('4.ONT'!Q:Q = "Y"), '4.ONT'!D:D, "")),
        IF(
            COUNTIFS('4.ONT'!E:E, B990, '4.ONT'!P:P, "Y") &gt; 0,
            _xlfn.TEXTJOIN(", ", TRUE, IF(('4.ONT'!E:E = B990) * ('4.ONT'!P:P = "Y"), '4.ONT'!D:D, "")),
            "Awaiting Status"
        )
    )
)</f>
        <v>Awaiting Status</v>
      </c>
      <c r="O990" s="60"/>
      <c r="P990" s="376" t="str" cm="1">
        <f t="array" aca="1" ref="P990" ca="1">IF(
    O990="N",
    "",
    IF(
        COUNTIFS('3.RNAExtractions'!E:E, B990, '3.RNAExtractions'!Z:Z, "Y") &gt; 0,
        _xlfn.TEXTJOIN(", ", TRUE, IF(('3.RNAExtractions'!E:E = B990) * ('3.RNAExtractions'!Z:Z = "Y"), '3.RNAExtractions'!D:D, "")),
        IF(
            COUNTIFS('3.RNAExtractions'!E:E, B990, '3.RNAExtractions'!Y:Y, "Y") &gt; 0,
            _xlfn.TEXTJOIN(", ", TRUE, IF(('3.RNAExtractions'!E:E = B990) * ('3.RNAExtractions'!Y:Y = "Y"), '3.RNAExtractions'!D:D, "")),
            "Awaiting Status"
        )
    )
)</f>
        <v>Awaiting Status</v>
      </c>
      <c r="Q990" s="60"/>
      <c r="R990" s="376" t="str" cm="1">
        <f t="array" aca="1" ref="R990" ca="1">IF(
    Q990="N",
    "",
    IF(
        COUNTIFS('4.RNAIllumina'!E:E, B990, '4.RNAIllumina'!Y:Y, "Y") &gt; 0,
        _xlfn.TEXTJOIN(", ", TRUE, IF(('4.RNAIllumina'!E:E = B990) * ('4.RNAIllumina'!Y:Y = "Y"), '4.RNAIllumina'!D:D, "")),
        IF(
            COUNTIFS('4.RNAIllumina'!E:E, B990, '4.RNAIllumina'!X:X, "Y") &gt; 0,
            _xlfn.TEXTJOIN(", ", TRUE, IF(('4.RNAIllumina'!E:E = B990) * ('4.RNAIllumina'!X:X = "Y"), '4.RNAIllumina'!D:D, "")),
            "Awaiting Status"
        )
    )
)</f>
        <v>Awaiting Status</v>
      </c>
      <c r="S990" s="377"/>
      <c r="T990" s="378" t="str">
        <f ca="1">VLOOKUP($B990,'1.MetaData'!$B:$H,2,FALSE)</f>
        <v>m458</v>
      </c>
      <c r="U990" s="379" t="str">
        <f ca="1">VLOOKUP($B990,'1.MetaData'!$B:$H,3,FALSE)</f>
        <v>Galeocerdo cuvier</v>
      </c>
      <c r="V990" s="379" t="str">
        <f ca="1">VLOOKUP($B990,'1.MetaData'!$B:$H,4,FALSE)</f>
        <v>Tiger shark</v>
      </c>
      <c r="W990" s="379" t="str">
        <f ca="1">VLOOKUP($B990,'1.MetaData'!$B:$H,5,FALSE)</f>
        <v>Matias Braccini</v>
      </c>
      <c r="X990" s="378" t="str">
        <f ca="1">VLOOKUP($B990,'1.MetaData'!$B:$H,6,FALSE)</f>
        <v>Jess Pearce, DPIRD</v>
      </c>
      <c r="Y990" s="378"/>
    </row>
    <row r="991" spans="1:25" hidden="1" x14ac:dyDescent="0.25">
      <c r="A991" s="17">
        <v>990</v>
      </c>
      <c r="B991" s="365" t="str">
        <f t="shared" ca="1" si="20"/>
        <v>OG990</v>
      </c>
      <c r="C991" s="366" t="s">
        <v>102</v>
      </c>
      <c r="D991" s="367">
        <f ca="1">COUNTIF('2.Tissue'!C:C,B991)</f>
        <v>1</v>
      </c>
      <c r="E991" s="368">
        <f ca="1">COUNTIFS('3.DNAExtractions'!$E:$E,$B991,'3.DNAExtractions'!$D:$D,E$1)</f>
        <v>1</v>
      </c>
      <c r="F991" s="369" t="str" cm="1">
        <f t="array" aca="1" ref="F991" ca="1">IF(
    COUNTIFS('3.DNAExtractions'!E:E, B991, '3.DNAExtractions'!Y:Y, "Y") &gt; 0,
    _xlfn.TEXTJOIN(", ", TRUE, IF(('3.DNAExtractions'!E:E = B991) * ('3.DNAExtractions'!Y:Y = "Y"), '3.DNAExtractions'!D:D, "")),
    IF(
        COUNTIFS('3.DNAExtractions'!E:E, B991, '3.DNAExtractions'!X:X, "Y") &gt; 0,
        _xlfn.TEXTJOIN(", ", TRUE, IF(('3.DNAExtractions'!E:E = B991) * ('3.DNAExtractions'!X:X = "Y"), '3.DNAExtractions'!D:D, "")),
        "Awaiting Status"
    )
)</f>
        <v>Extracted</v>
      </c>
      <c r="G991" s="370"/>
      <c r="H991" s="371" t="str" cm="1">
        <f t="array" aca="1" ref="H991" ca="1">IF(
    G991="N",
    "",
    IF(
        COUNTIFS('4.Illumina'!E:E, B991, '4.Illumina'!R:R, "Y") &gt; 0,
        _xlfn.TEXTJOIN(", ", TRUE, IF(('4.Illumina'!E:E = B991) * ('4.Illumina'!R:R = "Y"), '4.Illumina'!D:D, "")),
        IF(
            COUNTIFS('4.Illumina'!E:E, B991, '4.Illumina'!Q:Q, "Y") &gt; 0,
            _xlfn.TEXTJOIN(", ", TRUE, IF(('4.Illumina'!E:E = B991) * ('4.Illumina'!Q:Q = "Y"), '4.Illumina'!D:D, "")),
            "Awaiting Status"
        )
    )
)</f>
        <v>Awaiting Status</v>
      </c>
      <c r="I991" s="372"/>
      <c r="J991" s="373" t="str" cm="1">
        <f t="array" aca="1" ref="J991" ca="1">IF(
    I991="N",
    "",
    IF(
        COUNTIFS('4.PacBio'!E:E, B991, '4.PacBio'!W:W, "Y") &gt; 0,
        _xlfn.TEXTJOIN(", ", TRUE, IF(('4.PacBio'!E:E = B991) * ('4.PacBio'!W:W = "Y"), '4.PacBio'!D:D, "")),
        IF(
            COUNTIFS('4.PacBio'!E:E, B991, '4.PacBio'!V:V, "Y") &gt; 0,
            _xlfn.TEXTJOIN(", ", TRUE, IF(('4.PacBio'!E:E = B991) * ('4.PacBio'!V:V = "Y"), '4.PacBio'!D:D, "")),
            "Awaiting Status"
        )
    )
)</f>
        <v>Awaiting Status</v>
      </c>
      <c r="K991" s="374"/>
      <c r="L991" s="371" t="str" cm="1">
        <f t="array" aca="1" ref="L991" ca="1">IF(
    K991="N",
    "",
    IF(
        COUNTIFS('4.HiCLibrary'!E:E, B991, '4.HiCLibrary'!V:V, "Y") &gt; 0,
        _xlfn.TEXTJOIN(", ", TRUE, IF(('4.HiCLibrary'!E:E = B991) * ('4.HiCLibrary'!V:V = "Y"), '4.HiCLibrary'!D:D, "")),
        IF(
            COUNTIFS('4.HiCLibrary'!E:E, B991, '4.HiCLibrary'!U:U, "Y") &gt; 0,
            _xlfn.TEXTJOIN(", ", TRUE, IF(('4.HiCLibrary'!E:E = B991) * ('4.HiCLibrary'!U:U = "Y"), '4.HiCLibrary'!D:D, "")),
            "Awaiting Status"
        )
    )
)</f>
        <v>Awaiting Status</v>
      </c>
      <c r="M991" s="375"/>
      <c r="N991" s="373" t="str" cm="1">
        <f t="array" aca="1" ref="N991" ca="1">IF(
    M991="N",
    "",
    IF(
        COUNTIFS('4.ONT'!E:E, B991, '4.ONT'!Q:Q, "Y") &gt; 0,
        _xlfn.TEXTJOIN(", ", TRUE, IF(('4.ONT'!E:E = B991) * ('4.ONT'!Q:Q = "Y"), '4.ONT'!D:D, "")),
        IF(
            COUNTIFS('4.ONT'!E:E, B991, '4.ONT'!P:P, "Y") &gt; 0,
            _xlfn.TEXTJOIN(", ", TRUE, IF(('4.ONT'!E:E = B991) * ('4.ONT'!P:P = "Y"), '4.ONT'!D:D, "")),
            "Awaiting Status"
        )
    )
)</f>
        <v>Awaiting Status</v>
      </c>
      <c r="O991" s="60"/>
      <c r="P991" s="376" t="str" cm="1">
        <f t="array" aca="1" ref="P991" ca="1">IF(
    O991="N",
    "",
    IF(
        COUNTIFS('3.RNAExtractions'!E:E, B991, '3.RNAExtractions'!Z:Z, "Y") &gt; 0,
        _xlfn.TEXTJOIN(", ", TRUE, IF(('3.RNAExtractions'!E:E = B991) * ('3.RNAExtractions'!Z:Z = "Y"), '3.RNAExtractions'!D:D, "")),
        IF(
            COUNTIFS('3.RNAExtractions'!E:E, B991, '3.RNAExtractions'!Y:Y, "Y") &gt; 0,
            _xlfn.TEXTJOIN(", ", TRUE, IF(('3.RNAExtractions'!E:E = B991) * ('3.RNAExtractions'!Y:Y = "Y"), '3.RNAExtractions'!D:D, "")),
            "Awaiting Status"
        )
    )
)</f>
        <v>Awaiting Status</v>
      </c>
      <c r="Q991" s="60"/>
      <c r="R991" s="376" t="str" cm="1">
        <f t="array" aca="1" ref="R991" ca="1">IF(
    Q991="N",
    "",
    IF(
        COUNTIFS('4.RNAIllumina'!E:E, B991, '4.RNAIllumina'!Y:Y, "Y") &gt; 0,
        _xlfn.TEXTJOIN(", ", TRUE, IF(('4.RNAIllumina'!E:E = B991) * ('4.RNAIllumina'!Y:Y = "Y"), '4.RNAIllumina'!D:D, "")),
        IF(
            COUNTIFS('4.RNAIllumina'!E:E, B991, '4.RNAIllumina'!X:X, "Y") &gt; 0,
            _xlfn.TEXTJOIN(", ", TRUE, IF(('4.RNAIllumina'!E:E = B991) * ('4.RNAIllumina'!X:X = "Y"), '4.RNAIllumina'!D:D, "")),
            "Awaiting Status"
        )
    )
)</f>
        <v>Awaiting Status</v>
      </c>
      <c r="S991" s="377"/>
      <c r="T991" s="378" t="str">
        <f ca="1">VLOOKUP($B991,'1.MetaData'!$B:$H,2,FALSE)</f>
        <v>m500</v>
      </c>
      <c r="U991" s="379" t="str">
        <f ca="1">VLOOKUP($B991,'1.MetaData'!$B:$H,3,FALSE)</f>
        <v>Galeocerdo cuvier</v>
      </c>
      <c r="V991" s="379" t="str">
        <f ca="1">VLOOKUP($B991,'1.MetaData'!$B:$H,4,FALSE)</f>
        <v>Tiger shark</v>
      </c>
      <c r="W991" s="379" t="str">
        <f ca="1">VLOOKUP($B991,'1.MetaData'!$B:$H,5,FALSE)</f>
        <v>Matias Braccini</v>
      </c>
      <c r="X991" s="378" t="str">
        <f ca="1">VLOOKUP($B991,'1.MetaData'!$B:$H,6,FALSE)</f>
        <v>Jess Pearce, DPIRD</v>
      </c>
      <c r="Y991" s="378"/>
    </row>
    <row r="992" spans="1:25" hidden="1" x14ac:dyDescent="0.25">
      <c r="A992" s="17">
        <v>991</v>
      </c>
      <c r="B992" s="365" t="str">
        <f t="shared" ca="1" si="20"/>
        <v>OG991</v>
      </c>
      <c r="C992" s="366" t="s">
        <v>102</v>
      </c>
      <c r="D992" s="367">
        <f ca="1">COUNTIF('2.Tissue'!C:C,B992)</f>
        <v>1</v>
      </c>
      <c r="E992" s="368">
        <f ca="1">COUNTIFS('3.DNAExtractions'!$E:$E,$B992,'3.DNAExtractions'!$D:$D,E$1)</f>
        <v>1</v>
      </c>
      <c r="F992" s="369" t="str" cm="1">
        <f t="array" aca="1" ref="F992" ca="1">IF(
    COUNTIFS('3.DNAExtractions'!E:E, B992, '3.DNAExtractions'!Y:Y, "Y") &gt; 0,
    _xlfn.TEXTJOIN(", ", TRUE, IF(('3.DNAExtractions'!E:E = B992) * ('3.DNAExtractions'!Y:Y = "Y"), '3.DNAExtractions'!D:D, "")),
    IF(
        COUNTIFS('3.DNAExtractions'!E:E, B992, '3.DNAExtractions'!X:X, "Y") &gt; 0,
        _xlfn.TEXTJOIN(", ", TRUE, IF(('3.DNAExtractions'!E:E = B992) * ('3.DNAExtractions'!X:X = "Y"), '3.DNAExtractions'!D:D, "")),
        "Awaiting Status"
    )
)</f>
        <v>Extracted</v>
      </c>
      <c r="G992" s="370"/>
      <c r="H992" s="371" t="str" cm="1">
        <f t="array" aca="1" ref="H992" ca="1">IF(
    G992="N",
    "",
    IF(
        COUNTIFS('4.Illumina'!E:E, B992, '4.Illumina'!R:R, "Y") &gt; 0,
        _xlfn.TEXTJOIN(", ", TRUE, IF(('4.Illumina'!E:E = B992) * ('4.Illumina'!R:R = "Y"), '4.Illumina'!D:D, "")),
        IF(
            COUNTIFS('4.Illumina'!E:E, B992, '4.Illumina'!Q:Q, "Y") &gt; 0,
            _xlfn.TEXTJOIN(", ", TRUE, IF(('4.Illumina'!E:E = B992) * ('4.Illumina'!Q:Q = "Y"), '4.Illumina'!D:D, "")),
            "Awaiting Status"
        )
    )
)</f>
        <v>Awaiting Status</v>
      </c>
      <c r="I992" s="372"/>
      <c r="J992" s="373" t="str" cm="1">
        <f t="array" aca="1" ref="J992" ca="1">IF(
    I992="N",
    "",
    IF(
        COUNTIFS('4.PacBio'!E:E, B992, '4.PacBio'!W:W, "Y") &gt; 0,
        _xlfn.TEXTJOIN(", ", TRUE, IF(('4.PacBio'!E:E = B992) * ('4.PacBio'!W:W = "Y"), '4.PacBio'!D:D, "")),
        IF(
            COUNTIFS('4.PacBio'!E:E, B992, '4.PacBio'!V:V, "Y") &gt; 0,
            _xlfn.TEXTJOIN(", ", TRUE, IF(('4.PacBio'!E:E = B992) * ('4.PacBio'!V:V = "Y"), '4.PacBio'!D:D, "")),
            "Awaiting Status"
        )
    )
)</f>
        <v>Awaiting Status</v>
      </c>
      <c r="K992" s="374"/>
      <c r="L992" s="371" t="str" cm="1">
        <f t="array" aca="1" ref="L992" ca="1">IF(
    K992="N",
    "",
    IF(
        COUNTIFS('4.HiCLibrary'!E:E, B992, '4.HiCLibrary'!V:V, "Y") &gt; 0,
        _xlfn.TEXTJOIN(", ", TRUE, IF(('4.HiCLibrary'!E:E = B992) * ('4.HiCLibrary'!V:V = "Y"), '4.HiCLibrary'!D:D, "")),
        IF(
            COUNTIFS('4.HiCLibrary'!E:E, B992, '4.HiCLibrary'!U:U, "Y") &gt; 0,
            _xlfn.TEXTJOIN(", ", TRUE, IF(('4.HiCLibrary'!E:E = B992) * ('4.HiCLibrary'!U:U = "Y"), '4.HiCLibrary'!D:D, "")),
            "Awaiting Status"
        )
    )
)</f>
        <v>Awaiting Status</v>
      </c>
      <c r="M992" s="375"/>
      <c r="N992" s="373" t="str" cm="1">
        <f t="array" aca="1" ref="N992" ca="1">IF(
    M992="N",
    "",
    IF(
        COUNTIFS('4.ONT'!E:E, B992, '4.ONT'!Q:Q, "Y") &gt; 0,
        _xlfn.TEXTJOIN(", ", TRUE, IF(('4.ONT'!E:E = B992) * ('4.ONT'!Q:Q = "Y"), '4.ONT'!D:D, "")),
        IF(
            COUNTIFS('4.ONT'!E:E, B992, '4.ONT'!P:P, "Y") &gt; 0,
            _xlfn.TEXTJOIN(", ", TRUE, IF(('4.ONT'!E:E = B992) * ('4.ONT'!P:P = "Y"), '4.ONT'!D:D, "")),
            "Awaiting Status"
        )
    )
)</f>
        <v>Awaiting Status</v>
      </c>
      <c r="O992" s="60"/>
      <c r="P992" s="376" t="str" cm="1">
        <f t="array" aca="1" ref="P992" ca="1">IF(
    O992="N",
    "",
    IF(
        COUNTIFS('3.RNAExtractions'!E:E, B992, '3.RNAExtractions'!Z:Z, "Y") &gt; 0,
        _xlfn.TEXTJOIN(", ", TRUE, IF(('3.RNAExtractions'!E:E = B992) * ('3.RNAExtractions'!Z:Z = "Y"), '3.RNAExtractions'!D:D, "")),
        IF(
            COUNTIFS('3.RNAExtractions'!E:E, B992, '3.RNAExtractions'!Y:Y, "Y") &gt; 0,
            _xlfn.TEXTJOIN(", ", TRUE, IF(('3.RNAExtractions'!E:E = B992) * ('3.RNAExtractions'!Y:Y = "Y"), '3.RNAExtractions'!D:D, "")),
            "Awaiting Status"
        )
    )
)</f>
        <v>Awaiting Status</v>
      </c>
      <c r="Q992" s="60"/>
      <c r="R992" s="376" t="str" cm="1">
        <f t="array" aca="1" ref="R992" ca="1">IF(
    Q992="N",
    "",
    IF(
        COUNTIFS('4.RNAIllumina'!E:E, B992, '4.RNAIllumina'!Y:Y, "Y") &gt; 0,
        _xlfn.TEXTJOIN(", ", TRUE, IF(('4.RNAIllumina'!E:E = B992) * ('4.RNAIllumina'!Y:Y = "Y"), '4.RNAIllumina'!D:D, "")),
        IF(
            COUNTIFS('4.RNAIllumina'!E:E, B992, '4.RNAIllumina'!X:X, "Y") &gt; 0,
            _xlfn.TEXTJOIN(", ", TRUE, IF(('4.RNAIllumina'!E:E = B992) * ('4.RNAIllumina'!X:X = "Y"), '4.RNAIllumina'!D:D, "")),
            "Awaiting Status"
        )
    )
)</f>
        <v>Awaiting Status</v>
      </c>
      <c r="S992" s="377"/>
      <c r="T992" s="378" t="str">
        <f ca="1">VLOOKUP($B992,'1.MetaData'!$B:$H,2,FALSE)</f>
        <v>m600</v>
      </c>
      <c r="U992" s="379" t="str">
        <f ca="1">VLOOKUP($B992,'1.MetaData'!$B:$H,3,FALSE)</f>
        <v>Galeocerdo cuvier</v>
      </c>
      <c r="V992" s="379" t="str">
        <f ca="1">VLOOKUP($B992,'1.MetaData'!$B:$H,4,FALSE)</f>
        <v>Tiger shark</v>
      </c>
      <c r="W992" s="379" t="str">
        <f ca="1">VLOOKUP($B992,'1.MetaData'!$B:$H,5,FALSE)</f>
        <v>Matias Braccini</v>
      </c>
      <c r="X992" s="378" t="str">
        <f ca="1">VLOOKUP($B992,'1.MetaData'!$B:$H,6,FALSE)</f>
        <v>Jess Pearce, DPIRD</v>
      </c>
      <c r="Y992" s="378"/>
    </row>
    <row r="993" spans="1:25" hidden="1" x14ac:dyDescent="0.25">
      <c r="A993" s="17">
        <v>992</v>
      </c>
      <c r="B993" s="365" t="str">
        <f t="shared" ca="1" si="20"/>
        <v>OG992</v>
      </c>
      <c r="C993" s="366" t="s">
        <v>102</v>
      </c>
      <c r="D993" s="367">
        <f ca="1">COUNTIF('2.Tissue'!C:C,B993)</f>
        <v>1</v>
      </c>
      <c r="E993" s="368">
        <f ca="1">COUNTIFS('3.DNAExtractions'!$E:$E,$B993,'3.DNAExtractions'!$D:$D,E$1)</f>
        <v>1</v>
      </c>
      <c r="F993" s="369" t="str" cm="1">
        <f t="array" aca="1" ref="F993" ca="1">IF(
    COUNTIFS('3.DNAExtractions'!E:E, B993, '3.DNAExtractions'!Y:Y, "Y") &gt; 0,
    _xlfn.TEXTJOIN(", ", TRUE, IF(('3.DNAExtractions'!E:E = B993) * ('3.DNAExtractions'!Y:Y = "Y"), '3.DNAExtractions'!D:D, "")),
    IF(
        COUNTIFS('3.DNAExtractions'!E:E, B993, '3.DNAExtractions'!X:X, "Y") &gt; 0,
        _xlfn.TEXTJOIN(", ", TRUE, IF(('3.DNAExtractions'!E:E = B993) * ('3.DNAExtractions'!X:X = "Y"), '3.DNAExtractions'!D:D, "")),
        "Awaiting Status"
    )
)</f>
        <v>Extracted</v>
      </c>
      <c r="G993" s="370"/>
      <c r="H993" s="371" t="str" cm="1">
        <f t="array" aca="1" ref="H993" ca="1">IF(
    G993="N",
    "",
    IF(
        COUNTIFS('4.Illumina'!E:E, B993, '4.Illumina'!R:R, "Y") &gt; 0,
        _xlfn.TEXTJOIN(", ", TRUE, IF(('4.Illumina'!E:E = B993) * ('4.Illumina'!R:R = "Y"), '4.Illumina'!D:D, "")),
        IF(
            COUNTIFS('4.Illumina'!E:E, B993, '4.Illumina'!Q:Q, "Y") &gt; 0,
            _xlfn.TEXTJOIN(", ", TRUE, IF(('4.Illumina'!E:E = B993) * ('4.Illumina'!Q:Q = "Y"), '4.Illumina'!D:D, "")),
            "Awaiting Status"
        )
    )
)</f>
        <v>Awaiting Status</v>
      </c>
      <c r="I993" s="372"/>
      <c r="J993" s="373" t="str" cm="1">
        <f t="array" aca="1" ref="J993" ca="1">IF(
    I993="N",
    "",
    IF(
        COUNTIFS('4.PacBio'!E:E, B993, '4.PacBio'!W:W, "Y") &gt; 0,
        _xlfn.TEXTJOIN(", ", TRUE, IF(('4.PacBio'!E:E = B993) * ('4.PacBio'!W:W = "Y"), '4.PacBio'!D:D, "")),
        IF(
            COUNTIFS('4.PacBio'!E:E, B993, '4.PacBio'!V:V, "Y") &gt; 0,
            _xlfn.TEXTJOIN(", ", TRUE, IF(('4.PacBio'!E:E = B993) * ('4.PacBio'!V:V = "Y"), '4.PacBio'!D:D, "")),
            "Awaiting Status"
        )
    )
)</f>
        <v>Awaiting Status</v>
      </c>
      <c r="K993" s="374"/>
      <c r="L993" s="371" t="str" cm="1">
        <f t="array" aca="1" ref="L993" ca="1">IF(
    K993="N",
    "",
    IF(
        COUNTIFS('4.HiCLibrary'!E:E, B993, '4.HiCLibrary'!V:V, "Y") &gt; 0,
        _xlfn.TEXTJOIN(", ", TRUE, IF(('4.HiCLibrary'!E:E = B993) * ('4.HiCLibrary'!V:V = "Y"), '4.HiCLibrary'!D:D, "")),
        IF(
            COUNTIFS('4.HiCLibrary'!E:E, B993, '4.HiCLibrary'!U:U, "Y") &gt; 0,
            _xlfn.TEXTJOIN(", ", TRUE, IF(('4.HiCLibrary'!E:E = B993) * ('4.HiCLibrary'!U:U = "Y"), '4.HiCLibrary'!D:D, "")),
            "Awaiting Status"
        )
    )
)</f>
        <v>Awaiting Status</v>
      </c>
      <c r="M993" s="375"/>
      <c r="N993" s="373" t="str" cm="1">
        <f t="array" aca="1" ref="N993" ca="1">IF(
    M993="N",
    "",
    IF(
        COUNTIFS('4.ONT'!E:E, B993, '4.ONT'!Q:Q, "Y") &gt; 0,
        _xlfn.TEXTJOIN(", ", TRUE, IF(('4.ONT'!E:E = B993) * ('4.ONT'!Q:Q = "Y"), '4.ONT'!D:D, "")),
        IF(
            COUNTIFS('4.ONT'!E:E, B993, '4.ONT'!P:P, "Y") &gt; 0,
            _xlfn.TEXTJOIN(", ", TRUE, IF(('4.ONT'!E:E = B993) * ('4.ONT'!P:P = "Y"), '4.ONT'!D:D, "")),
            "Awaiting Status"
        )
    )
)</f>
        <v>Awaiting Status</v>
      </c>
      <c r="O993" s="60"/>
      <c r="P993" s="376" t="str" cm="1">
        <f t="array" aca="1" ref="P993" ca="1">IF(
    O993="N",
    "",
    IF(
        COUNTIFS('3.RNAExtractions'!E:E, B993, '3.RNAExtractions'!Z:Z, "Y") &gt; 0,
        _xlfn.TEXTJOIN(", ", TRUE, IF(('3.RNAExtractions'!E:E = B993) * ('3.RNAExtractions'!Z:Z = "Y"), '3.RNAExtractions'!D:D, "")),
        IF(
            COUNTIFS('3.RNAExtractions'!E:E, B993, '3.RNAExtractions'!Y:Y, "Y") &gt; 0,
            _xlfn.TEXTJOIN(", ", TRUE, IF(('3.RNAExtractions'!E:E = B993) * ('3.RNAExtractions'!Y:Y = "Y"), '3.RNAExtractions'!D:D, "")),
            "Awaiting Status"
        )
    )
)</f>
        <v>Awaiting Status</v>
      </c>
      <c r="Q993" s="60"/>
      <c r="R993" s="376" t="str" cm="1">
        <f t="array" aca="1" ref="R993" ca="1">IF(
    Q993="N",
    "",
    IF(
        COUNTIFS('4.RNAIllumina'!E:E, B993, '4.RNAIllumina'!Y:Y, "Y") &gt; 0,
        _xlfn.TEXTJOIN(", ", TRUE, IF(('4.RNAIllumina'!E:E = B993) * ('4.RNAIllumina'!Y:Y = "Y"), '4.RNAIllumina'!D:D, "")),
        IF(
            COUNTIFS('4.RNAIllumina'!E:E, B993, '4.RNAIllumina'!X:X, "Y") &gt; 0,
            _xlfn.TEXTJOIN(", ", TRUE, IF(('4.RNAIllumina'!E:E = B993) * ('4.RNAIllumina'!X:X = "Y"), '4.RNAIllumina'!D:D, "")),
            "Awaiting Status"
        )
    )
)</f>
        <v>Awaiting Status</v>
      </c>
      <c r="S993" s="377"/>
      <c r="T993" s="378" t="str">
        <f ca="1">VLOOKUP($B993,'1.MetaData'!$B:$H,2,FALSE)</f>
        <v>m605</v>
      </c>
      <c r="U993" s="379" t="str">
        <f ca="1">VLOOKUP($B993,'1.MetaData'!$B:$H,3,FALSE)</f>
        <v>Galeocerdo cuvier</v>
      </c>
      <c r="V993" s="379" t="str">
        <f ca="1">VLOOKUP($B993,'1.MetaData'!$B:$H,4,FALSE)</f>
        <v>Tiger shark</v>
      </c>
      <c r="W993" s="379" t="str">
        <f ca="1">VLOOKUP($B993,'1.MetaData'!$B:$H,5,FALSE)</f>
        <v>Matias Braccini</v>
      </c>
      <c r="X993" s="378" t="str">
        <f ca="1">VLOOKUP($B993,'1.MetaData'!$B:$H,6,FALSE)</f>
        <v>Jess Pearce, DPIRD</v>
      </c>
      <c r="Y993" s="378"/>
    </row>
    <row r="994" spans="1:25" hidden="1" x14ac:dyDescent="0.25">
      <c r="A994" s="17">
        <v>993</v>
      </c>
      <c r="B994" s="365" t="str">
        <f t="shared" ca="1" si="20"/>
        <v>OG993</v>
      </c>
      <c r="C994" s="366" t="s">
        <v>102</v>
      </c>
      <c r="D994" s="367">
        <f ca="1">COUNTIF('2.Tissue'!C:C,B994)</f>
        <v>1</v>
      </c>
      <c r="E994" s="368">
        <f ca="1">COUNTIFS('3.DNAExtractions'!$E:$E,$B994,'3.DNAExtractions'!$D:$D,E$1)</f>
        <v>1</v>
      </c>
      <c r="F994" s="369" t="str" cm="1">
        <f t="array" aca="1" ref="F994" ca="1">IF(
    COUNTIFS('3.DNAExtractions'!E:E, B994, '3.DNAExtractions'!Y:Y, "Y") &gt; 0,
    _xlfn.TEXTJOIN(", ", TRUE, IF(('3.DNAExtractions'!E:E = B994) * ('3.DNAExtractions'!Y:Y = "Y"), '3.DNAExtractions'!D:D, "")),
    IF(
        COUNTIFS('3.DNAExtractions'!E:E, B994, '3.DNAExtractions'!X:X, "Y") &gt; 0,
        _xlfn.TEXTJOIN(", ", TRUE, IF(('3.DNAExtractions'!E:E = B994) * ('3.DNAExtractions'!X:X = "Y"), '3.DNAExtractions'!D:D, "")),
        "Awaiting Status"
    )
)</f>
        <v>Extracted</v>
      </c>
      <c r="G994" s="370"/>
      <c r="H994" s="371" t="str" cm="1">
        <f t="array" aca="1" ref="H994" ca="1">IF(
    G994="N",
    "",
    IF(
        COUNTIFS('4.Illumina'!E:E, B994, '4.Illumina'!R:R, "Y") &gt; 0,
        _xlfn.TEXTJOIN(", ", TRUE, IF(('4.Illumina'!E:E = B994) * ('4.Illumina'!R:R = "Y"), '4.Illumina'!D:D, "")),
        IF(
            COUNTIFS('4.Illumina'!E:E, B994, '4.Illumina'!Q:Q, "Y") &gt; 0,
            _xlfn.TEXTJOIN(", ", TRUE, IF(('4.Illumina'!E:E = B994) * ('4.Illumina'!Q:Q = "Y"), '4.Illumina'!D:D, "")),
            "Awaiting Status"
        )
    )
)</f>
        <v>Awaiting Status</v>
      </c>
      <c r="I994" s="372"/>
      <c r="J994" s="373" t="str" cm="1">
        <f t="array" aca="1" ref="J994" ca="1">IF(
    I994="N",
    "",
    IF(
        COUNTIFS('4.PacBio'!E:E, B994, '4.PacBio'!W:W, "Y") &gt; 0,
        _xlfn.TEXTJOIN(", ", TRUE, IF(('4.PacBio'!E:E = B994) * ('4.PacBio'!W:W = "Y"), '4.PacBio'!D:D, "")),
        IF(
            COUNTIFS('4.PacBio'!E:E, B994, '4.PacBio'!V:V, "Y") &gt; 0,
            _xlfn.TEXTJOIN(", ", TRUE, IF(('4.PacBio'!E:E = B994) * ('4.PacBio'!V:V = "Y"), '4.PacBio'!D:D, "")),
            "Awaiting Status"
        )
    )
)</f>
        <v>Awaiting Status</v>
      </c>
      <c r="K994" s="374"/>
      <c r="L994" s="371" t="str" cm="1">
        <f t="array" aca="1" ref="L994" ca="1">IF(
    K994="N",
    "",
    IF(
        COUNTIFS('4.HiCLibrary'!E:E, B994, '4.HiCLibrary'!V:V, "Y") &gt; 0,
        _xlfn.TEXTJOIN(", ", TRUE, IF(('4.HiCLibrary'!E:E = B994) * ('4.HiCLibrary'!V:V = "Y"), '4.HiCLibrary'!D:D, "")),
        IF(
            COUNTIFS('4.HiCLibrary'!E:E, B994, '4.HiCLibrary'!U:U, "Y") &gt; 0,
            _xlfn.TEXTJOIN(", ", TRUE, IF(('4.HiCLibrary'!E:E = B994) * ('4.HiCLibrary'!U:U = "Y"), '4.HiCLibrary'!D:D, "")),
            "Awaiting Status"
        )
    )
)</f>
        <v>Awaiting Status</v>
      </c>
      <c r="M994" s="375"/>
      <c r="N994" s="373" t="str" cm="1">
        <f t="array" aca="1" ref="N994" ca="1">IF(
    M994="N",
    "",
    IF(
        COUNTIFS('4.ONT'!E:E, B994, '4.ONT'!Q:Q, "Y") &gt; 0,
        _xlfn.TEXTJOIN(", ", TRUE, IF(('4.ONT'!E:E = B994) * ('4.ONT'!Q:Q = "Y"), '4.ONT'!D:D, "")),
        IF(
            COUNTIFS('4.ONT'!E:E, B994, '4.ONT'!P:P, "Y") &gt; 0,
            _xlfn.TEXTJOIN(", ", TRUE, IF(('4.ONT'!E:E = B994) * ('4.ONT'!P:P = "Y"), '4.ONT'!D:D, "")),
            "Awaiting Status"
        )
    )
)</f>
        <v>Awaiting Status</v>
      </c>
      <c r="O994" s="60"/>
      <c r="P994" s="376" t="str" cm="1">
        <f t="array" aca="1" ref="P994" ca="1">IF(
    O994="N",
    "",
    IF(
        COUNTIFS('3.RNAExtractions'!E:E, B994, '3.RNAExtractions'!Z:Z, "Y") &gt; 0,
        _xlfn.TEXTJOIN(", ", TRUE, IF(('3.RNAExtractions'!E:E = B994) * ('3.RNAExtractions'!Z:Z = "Y"), '3.RNAExtractions'!D:D, "")),
        IF(
            COUNTIFS('3.RNAExtractions'!E:E, B994, '3.RNAExtractions'!Y:Y, "Y") &gt; 0,
            _xlfn.TEXTJOIN(", ", TRUE, IF(('3.RNAExtractions'!E:E = B994) * ('3.RNAExtractions'!Y:Y = "Y"), '3.RNAExtractions'!D:D, "")),
            "Awaiting Status"
        )
    )
)</f>
        <v>Awaiting Status</v>
      </c>
      <c r="Q994" s="60"/>
      <c r="R994" s="376" t="str" cm="1">
        <f t="array" aca="1" ref="R994" ca="1">IF(
    Q994="N",
    "",
    IF(
        COUNTIFS('4.RNAIllumina'!E:E, B994, '4.RNAIllumina'!Y:Y, "Y") &gt; 0,
        _xlfn.TEXTJOIN(", ", TRUE, IF(('4.RNAIllumina'!E:E = B994) * ('4.RNAIllumina'!Y:Y = "Y"), '4.RNAIllumina'!D:D, "")),
        IF(
            COUNTIFS('4.RNAIllumina'!E:E, B994, '4.RNAIllumina'!X:X, "Y") &gt; 0,
            _xlfn.TEXTJOIN(", ", TRUE, IF(('4.RNAIllumina'!E:E = B994) * ('4.RNAIllumina'!X:X = "Y"), '4.RNAIllumina'!D:D, "")),
            "Awaiting Status"
        )
    )
)</f>
        <v>Awaiting Status</v>
      </c>
      <c r="S994" s="377"/>
      <c r="T994" s="378" t="str">
        <f ca="1">VLOOKUP($B994,'1.MetaData'!$B:$H,2,FALSE)</f>
        <v>m634</v>
      </c>
      <c r="U994" s="379" t="str">
        <f ca="1">VLOOKUP($B994,'1.MetaData'!$B:$H,3,FALSE)</f>
        <v>Galeocerdo cuvier</v>
      </c>
      <c r="V994" s="379" t="str">
        <f ca="1">VLOOKUP($B994,'1.MetaData'!$B:$H,4,FALSE)</f>
        <v>Tiger shark</v>
      </c>
      <c r="W994" s="379" t="str">
        <f ca="1">VLOOKUP($B994,'1.MetaData'!$B:$H,5,FALSE)</f>
        <v>Matias Braccini</v>
      </c>
      <c r="X994" s="378" t="str">
        <f ca="1">VLOOKUP($B994,'1.MetaData'!$B:$H,6,FALSE)</f>
        <v>Jess Pearce, DPIRD</v>
      </c>
      <c r="Y994" s="378"/>
    </row>
    <row r="995" spans="1:25" hidden="1" x14ac:dyDescent="0.25">
      <c r="A995" s="17">
        <v>994</v>
      </c>
      <c r="B995" s="365" t="str">
        <f t="shared" ca="1" si="20"/>
        <v>OG994</v>
      </c>
      <c r="C995" s="366" t="s">
        <v>102</v>
      </c>
      <c r="D995" s="367">
        <f ca="1">COUNTIF('2.Tissue'!C:C,B995)</f>
        <v>1</v>
      </c>
      <c r="E995" s="368">
        <f ca="1">COUNTIFS('3.DNAExtractions'!$E:$E,$B995,'3.DNAExtractions'!$D:$D,E$1)</f>
        <v>1</v>
      </c>
      <c r="F995" s="369" t="str" cm="1">
        <f t="array" aca="1" ref="F995" ca="1">IF(
    COUNTIFS('3.DNAExtractions'!E:E, B995, '3.DNAExtractions'!Y:Y, "Y") &gt; 0,
    _xlfn.TEXTJOIN(", ", TRUE, IF(('3.DNAExtractions'!E:E = B995) * ('3.DNAExtractions'!Y:Y = "Y"), '3.DNAExtractions'!D:D, "")),
    IF(
        COUNTIFS('3.DNAExtractions'!E:E, B995, '3.DNAExtractions'!X:X, "Y") &gt; 0,
        _xlfn.TEXTJOIN(", ", TRUE, IF(('3.DNAExtractions'!E:E = B995) * ('3.DNAExtractions'!X:X = "Y"), '3.DNAExtractions'!D:D, "")),
        "Awaiting Status"
    )
)</f>
        <v>Extracted</v>
      </c>
      <c r="G995" s="370"/>
      <c r="H995" s="371" t="str" cm="1">
        <f t="array" aca="1" ref="H995" ca="1">IF(
    G995="N",
    "",
    IF(
        COUNTIFS('4.Illumina'!E:E, B995, '4.Illumina'!R:R, "Y") &gt; 0,
        _xlfn.TEXTJOIN(", ", TRUE, IF(('4.Illumina'!E:E = B995) * ('4.Illumina'!R:R = "Y"), '4.Illumina'!D:D, "")),
        IF(
            COUNTIFS('4.Illumina'!E:E, B995, '4.Illumina'!Q:Q, "Y") &gt; 0,
            _xlfn.TEXTJOIN(", ", TRUE, IF(('4.Illumina'!E:E = B995) * ('4.Illumina'!Q:Q = "Y"), '4.Illumina'!D:D, "")),
            "Awaiting Status"
        )
    )
)</f>
        <v>Awaiting Status</v>
      </c>
      <c r="I995" s="372"/>
      <c r="J995" s="373" t="str" cm="1">
        <f t="array" aca="1" ref="J995" ca="1">IF(
    I995="N",
    "",
    IF(
        COUNTIFS('4.PacBio'!E:E, B995, '4.PacBio'!W:W, "Y") &gt; 0,
        _xlfn.TEXTJOIN(", ", TRUE, IF(('4.PacBio'!E:E = B995) * ('4.PacBio'!W:W = "Y"), '4.PacBio'!D:D, "")),
        IF(
            COUNTIFS('4.PacBio'!E:E, B995, '4.PacBio'!V:V, "Y") &gt; 0,
            _xlfn.TEXTJOIN(", ", TRUE, IF(('4.PacBio'!E:E = B995) * ('4.PacBio'!V:V = "Y"), '4.PacBio'!D:D, "")),
            "Awaiting Status"
        )
    )
)</f>
        <v>Awaiting Status</v>
      </c>
      <c r="K995" s="374"/>
      <c r="L995" s="371" t="str" cm="1">
        <f t="array" aca="1" ref="L995" ca="1">IF(
    K995="N",
    "",
    IF(
        COUNTIFS('4.HiCLibrary'!E:E, B995, '4.HiCLibrary'!V:V, "Y") &gt; 0,
        _xlfn.TEXTJOIN(", ", TRUE, IF(('4.HiCLibrary'!E:E = B995) * ('4.HiCLibrary'!V:V = "Y"), '4.HiCLibrary'!D:D, "")),
        IF(
            COUNTIFS('4.HiCLibrary'!E:E, B995, '4.HiCLibrary'!U:U, "Y") &gt; 0,
            _xlfn.TEXTJOIN(", ", TRUE, IF(('4.HiCLibrary'!E:E = B995) * ('4.HiCLibrary'!U:U = "Y"), '4.HiCLibrary'!D:D, "")),
            "Awaiting Status"
        )
    )
)</f>
        <v>Awaiting Status</v>
      </c>
      <c r="M995" s="375"/>
      <c r="N995" s="373" t="str" cm="1">
        <f t="array" aca="1" ref="N995" ca="1">IF(
    M995="N",
    "",
    IF(
        COUNTIFS('4.ONT'!E:E, B995, '4.ONT'!Q:Q, "Y") &gt; 0,
        _xlfn.TEXTJOIN(", ", TRUE, IF(('4.ONT'!E:E = B995) * ('4.ONT'!Q:Q = "Y"), '4.ONT'!D:D, "")),
        IF(
            COUNTIFS('4.ONT'!E:E, B995, '4.ONT'!P:P, "Y") &gt; 0,
            _xlfn.TEXTJOIN(", ", TRUE, IF(('4.ONT'!E:E = B995) * ('4.ONT'!P:P = "Y"), '4.ONT'!D:D, "")),
            "Awaiting Status"
        )
    )
)</f>
        <v>Awaiting Status</v>
      </c>
      <c r="O995" s="60"/>
      <c r="P995" s="376" t="str" cm="1">
        <f t="array" aca="1" ref="P995" ca="1">IF(
    O995="N",
    "",
    IF(
        COUNTIFS('3.RNAExtractions'!E:E, B995, '3.RNAExtractions'!Z:Z, "Y") &gt; 0,
        _xlfn.TEXTJOIN(", ", TRUE, IF(('3.RNAExtractions'!E:E = B995) * ('3.RNAExtractions'!Z:Z = "Y"), '3.RNAExtractions'!D:D, "")),
        IF(
            COUNTIFS('3.RNAExtractions'!E:E, B995, '3.RNAExtractions'!Y:Y, "Y") &gt; 0,
            _xlfn.TEXTJOIN(", ", TRUE, IF(('3.RNAExtractions'!E:E = B995) * ('3.RNAExtractions'!Y:Y = "Y"), '3.RNAExtractions'!D:D, "")),
            "Awaiting Status"
        )
    )
)</f>
        <v>Awaiting Status</v>
      </c>
      <c r="Q995" s="60"/>
      <c r="R995" s="376" t="str" cm="1">
        <f t="array" aca="1" ref="R995" ca="1">IF(
    Q995="N",
    "",
    IF(
        COUNTIFS('4.RNAIllumina'!E:E, B995, '4.RNAIllumina'!Y:Y, "Y") &gt; 0,
        _xlfn.TEXTJOIN(", ", TRUE, IF(('4.RNAIllumina'!E:E = B995) * ('4.RNAIllumina'!Y:Y = "Y"), '4.RNAIllumina'!D:D, "")),
        IF(
            COUNTIFS('4.RNAIllumina'!E:E, B995, '4.RNAIllumina'!X:X, "Y") &gt; 0,
            _xlfn.TEXTJOIN(", ", TRUE, IF(('4.RNAIllumina'!E:E = B995) * ('4.RNAIllumina'!X:X = "Y"), '4.RNAIllumina'!D:D, "")),
            "Awaiting Status"
        )
    )
)</f>
        <v>Awaiting Status</v>
      </c>
      <c r="S995" s="377"/>
      <c r="T995" s="378" t="str">
        <f ca="1">VLOOKUP($B995,'1.MetaData'!$B:$H,2,FALSE)</f>
        <v>q115</v>
      </c>
      <c r="U995" s="379" t="str">
        <f ca="1">VLOOKUP($B995,'1.MetaData'!$B:$H,3,FALSE)</f>
        <v>Galeocerdo cuvier</v>
      </c>
      <c r="V995" s="379" t="str">
        <f ca="1">VLOOKUP($B995,'1.MetaData'!$B:$H,4,FALSE)</f>
        <v>Tiger shark</v>
      </c>
      <c r="W995" s="379" t="str">
        <f ca="1">VLOOKUP($B995,'1.MetaData'!$B:$H,5,FALSE)</f>
        <v>Matias Braccini</v>
      </c>
      <c r="X995" s="378" t="str">
        <f ca="1">VLOOKUP($B995,'1.MetaData'!$B:$H,6,FALSE)</f>
        <v>Jess Pearce, DPIRD</v>
      </c>
      <c r="Y995" s="378"/>
    </row>
    <row r="996" spans="1:25" hidden="1" x14ac:dyDescent="0.25">
      <c r="A996" s="17">
        <v>995</v>
      </c>
      <c r="B996" s="365" t="str">
        <f t="shared" ca="1" si="20"/>
        <v>OG995</v>
      </c>
      <c r="C996" s="366" t="s">
        <v>102</v>
      </c>
      <c r="D996" s="367">
        <f ca="1">COUNTIF('2.Tissue'!C:C,B996)</f>
        <v>1</v>
      </c>
      <c r="E996" s="368">
        <f ca="1">COUNTIFS('3.DNAExtractions'!$E:$E,$B996,'3.DNAExtractions'!$D:$D,E$1)</f>
        <v>1</v>
      </c>
      <c r="F996" s="369" t="str" cm="1">
        <f t="array" aca="1" ref="F996" ca="1">IF(
    COUNTIFS('3.DNAExtractions'!E:E, B996, '3.DNAExtractions'!Y:Y, "Y") &gt; 0,
    _xlfn.TEXTJOIN(", ", TRUE, IF(('3.DNAExtractions'!E:E = B996) * ('3.DNAExtractions'!Y:Y = "Y"), '3.DNAExtractions'!D:D, "")),
    IF(
        COUNTIFS('3.DNAExtractions'!E:E, B996, '3.DNAExtractions'!X:X, "Y") &gt; 0,
        _xlfn.TEXTJOIN(", ", TRUE, IF(('3.DNAExtractions'!E:E = B996) * ('3.DNAExtractions'!X:X = "Y"), '3.DNAExtractions'!D:D, "")),
        "Awaiting Status"
    )
)</f>
        <v>Extracted</v>
      </c>
      <c r="G996" s="370"/>
      <c r="H996" s="371" t="str" cm="1">
        <f t="array" aca="1" ref="H996" ca="1">IF(
    G996="N",
    "",
    IF(
        COUNTIFS('4.Illumina'!E:E, B996, '4.Illumina'!R:R, "Y") &gt; 0,
        _xlfn.TEXTJOIN(", ", TRUE, IF(('4.Illumina'!E:E = B996) * ('4.Illumina'!R:R = "Y"), '4.Illumina'!D:D, "")),
        IF(
            COUNTIFS('4.Illumina'!E:E, B996, '4.Illumina'!Q:Q, "Y") &gt; 0,
            _xlfn.TEXTJOIN(", ", TRUE, IF(('4.Illumina'!E:E = B996) * ('4.Illumina'!Q:Q = "Y"), '4.Illumina'!D:D, "")),
            "Awaiting Status"
        )
    )
)</f>
        <v>Awaiting Status</v>
      </c>
      <c r="I996" s="372"/>
      <c r="J996" s="373" t="str" cm="1">
        <f t="array" aca="1" ref="J996" ca="1">IF(
    I996="N",
    "",
    IF(
        COUNTIFS('4.PacBio'!E:E, B996, '4.PacBio'!W:W, "Y") &gt; 0,
        _xlfn.TEXTJOIN(", ", TRUE, IF(('4.PacBio'!E:E = B996) * ('4.PacBio'!W:W = "Y"), '4.PacBio'!D:D, "")),
        IF(
            COUNTIFS('4.PacBio'!E:E, B996, '4.PacBio'!V:V, "Y") &gt; 0,
            _xlfn.TEXTJOIN(", ", TRUE, IF(('4.PacBio'!E:E = B996) * ('4.PacBio'!V:V = "Y"), '4.PacBio'!D:D, "")),
            "Awaiting Status"
        )
    )
)</f>
        <v>Awaiting Status</v>
      </c>
      <c r="K996" s="374"/>
      <c r="L996" s="371" t="str" cm="1">
        <f t="array" aca="1" ref="L996" ca="1">IF(
    K996="N",
    "",
    IF(
        COUNTIFS('4.HiCLibrary'!E:E, B996, '4.HiCLibrary'!V:V, "Y") &gt; 0,
        _xlfn.TEXTJOIN(", ", TRUE, IF(('4.HiCLibrary'!E:E = B996) * ('4.HiCLibrary'!V:V = "Y"), '4.HiCLibrary'!D:D, "")),
        IF(
            COUNTIFS('4.HiCLibrary'!E:E, B996, '4.HiCLibrary'!U:U, "Y") &gt; 0,
            _xlfn.TEXTJOIN(", ", TRUE, IF(('4.HiCLibrary'!E:E = B996) * ('4.HiCLibrary'!U:U = "Y"), '4.HiCLibrary'!D:D, "")),
            "Awaiting Status"
        )
    )
)</f>
        <v>Awaiting Status</v>
      </c>
      <c r="M996" s="375"/>
      <c r="N996" s="373" t="str" cm="1">
        <f t="array" aca="1" ref="N996" ca="1">IF(
    M996="N",
    "",
    IF(
        COUNTIFS('4.ONT'!E:E, B996, '4.ONT'!Q:Q, "Y") &gt; 0,
        _xlfn.TEXTJOIN(", ", TRUE, IF(('4.ONT'!E:E = B996) * ('4.ONT'!Q:Q = "Y"), '4.ONT'!D:D, "")),
        IF(
            COUNTIFS('4.ONT'!E:E, B996, '4.ONT'!P:P, "Y") &gt; 0,
            _xlfn.TEXTJOIN(", ", TRUE, IF(('4.ONT'!E:E = B996) * ('4.ONT'!P:P = "Y"), '4.ONT'!D:D, "")),
            "Awaiting Status"
        )
    )
)</f>
        <v>Awaiting Status</v>
      </c>
      <c r="O996" s="60"/>
      <c r="P996" s="376" t="str" cm="1">
        <f t="array" aca="1" ref="P996" ca="1">IF(
    O996="N",
    "",
    IF(
        COUNTIFS('3.RNAExtractions'!E:E, B996, '3.RNAExtractions'!Z:Z, "Y") &gt; 0,
        _xlfn.TEXTJOIN(", ", TRUE, IF(('3.RNAExtractions'!E:E = B996) * ('3.RNAExtractions'!Z:Z = "Y"), '3.RNAExtractions'!D:D, "")),
        IF(
            COUNTIFS('3.RNAExtractions'!E:E, B996, '3.RNAExtractions'!Y:Y, "Y") &gt; 0,
            _xlfn.TEXTJOIN(", ", TRUE, IF(('3.RNAExtractions'!E:E = B996) * ('3.RNAExtractions'!Y:Y = "Y"), '3.RNAExtractions'!D:D, "")),
            "Awaiting Status"
        )
    )
)</f>
        <v>Awaiting Status</v>
      </c>
      <c r="Q996" s="60"/>
      <c r="R996" s="376" t="str" cm="1">
        <f t="array" aca="1" ref="R996" ca="1">IF(
    Q996="N",
    "",
    IF(
        COUNTIFS('4.RNAIllumina'!E:E, B996, '4.RNAIllumina'!Y:Y, "Y") &gt; 0,
        _xlfn.TEXTJOIN(", ", TRUE, IF(('4.RNAIllumina'!E:E = B996) * ('4.RNAIllumina'!Y:Y = "Y"), '4.RNAIllumina'!D:D, "")),
        IF(
            COUNTIFS('4.RNAIllumina'!E:E, B996, '4.RNAIllumina'!X:X, "Y") &gt; 0,
            _xlfn.TEXTJOIN(", ", TRUE, IF(('4.RNAIllumina'!E:E = B996) * ('4.RNAIllumina'!X:X = "Y"), '4.RNAIllumina'!D:D, "")),
            "Awaiting Status"
        )
    )
)</f>
        <v>Awaiting Status</v>
      </c>
      <c r="S996" s="377"/>
      <c r="T996" s="378" t="str">
        <f ca="1">VLOOKUP($B996,'1.MetaData'!$B:$H,2,FALSE)</f>
        <v>q116</v>
      </c>
      <c r="U996" s="379" t="str">
        <f ca="1">VLOOKUP($B996,'1.MetaData'!$B:$H,3,FALSE)</f>
        <v>Galeocerdo cuvier</v>
      </c>
      <c r="V996" s="379" t="str">
        <f ca="1">VLOOKUP($B996,'1.MetaData'!$B:$H,4,FALSE)</f>
        <v>Tiger shark</v>
      </c>
      <c r="W996" s="379" t="str">
        <f ca="1">VLOOKUP($B996,'1.MetaData'!$B:$H,5,FALSE)</f>
        <v>Matias Braccini</v>
      </c>
      <c r="X996" s="378" t="str">
        <f ca="1">VLOOKUP($B996,'1.MetaData'!$B:$H,6,FALSE)</f>
        <v>Jess Pearce, DPIRD</v>
      </c>
      <c r="Y996" s="378"/>
    </row>
    <row r="997" spans="1:25" hidden="1" x14ac:dyDescent="0.25">
      <c r="A997" s="17">
        <v>996</v>
      </c>
      <c r="B997" s="365" t="str">
        <f t="shared" ca="1" si="20"/>
        <v>OG996</v>
      </c>
      <c r="C997" s="366" t="s">
        <v>102</v>
      </c>
      <c r="D997" s="367">
        <f ca="1">COUNTIF('2.Tissue'!C:C,B997)</f>
        <v>1</v>
      </c>
      <c r="E997" s="368">
        <f ca="1">COUNTIFS('3.DNAExtractions'!$E:$E,$B997,'3.DNAExtractions'!$D:$D,E$1)</f>
        <v>1</v>
      </c>
      <c r="F997" s="369" t="str" cm="1">
        <f t="array" aca="1" ref="F997" ca="1">IF(
    COUNTIFS('3.DNAExtractions'!E:E, B997, '3.DNAExtractions'!Y:Y, "Y") &gt; 0,
    _xlfn.TEXTJOIN(", ", TRUE, IF(('3.DNAExtractions'!E:E = B997) * ('3.DNAExtractions'!Y:Y = "Y"), '3.DNAExtractions'!D:D, "")),
    IF(
        COUNTIFS('3.DNAExtractions'!E:E, B997, '3.DNAExtractions'!X:X, "Y") &gt; 0,
        _xlfn.TEXTJOIN(", ", TRUE, IF(('3.DNAExtractions'!E:E = B997) * ('3.DNAExtractions'!X:X = "Y"), '3.DNAExtractions'!D:D, "")),
        "Awaiting Status"
    )
)</f>
        <v>Extracted</v>
      </c>
      <c r="G997" s="370"/>
      <c r="H997" s="371" t="str" cm="1">
        <f t="array" aca="1" ref="H997" ca="1">IF(
    G997="N",
    "",
    IF(
        COUNTIFS('4.Illumina'!E:E, B997, '4.Illumina'!R:R, "Y") &gt; 0,
        _xlfn.TEXTJOIN(", ", TRUE, IF(('4.Illumina'!E:E = B997) * ('4.Illumina'!R:R = "Y"), '4.Illumina'!D:D, "")),
        IF(
            COUNTIFS('4.Illumina'!E:E, B997, '4.Illumina'!Q:Q, "Y") &gt; 0,
            _xlfn.TEXTJOIN(", ", TRUE, IF(('4.Illumina'!E:E = B997) * ('4.Illumina'!Q:Q = "Y"), '4.Illumina'!D:D, "")),
            "Awaiting Status"
        )
    )
)</f>
        <v>Awaiting Status</v>
      </c>
      <c r="I997" s="372"/>
      <c r="J997" s="373" t="str" cm="1">
        <f t="array" aca="1" ref="J997" ca="1">IF(
    I997="N",
    "",
    IF(
        COUNTIFS('4.PacBio'!E:E, B997, '4.PacBio'!W:W, "Y") &gt; 0,
        _xlfn.TEXTJOIN(", ", TRUE, IF(('4.PacBio'!E:E = B997) * ('4.PacBio'!W:W = "Y"), '4.PacBio'!D:D, "")),
        IF(
            COUNTIFS('4.PacBio'!E:E, B997, '4.PacBio'!V:V, "Y") &gt; 0,
            _xlfn.TEXTJOIN(", ", TRUE, IF(('4.PacBio'!E:E = B997) * ('4.PacBio'!V:V = "Y"), '4.PacBio'!D:D, "")),
            "Awaiting Status"
        )
    )
)</f>
        <v>Awaiting Status</v>
      </c>
      <c r="K997" s="374"/>
      <c r="L997" s="371" t="str" cm="1">
        <f t="array" aca="1" ref="L997" ca="1">IF(
    K997="N",
    "",
    IF(
        COUNTIFS('4.HiCLibrary'!E:E, B997, '4.HiCLibrary'!V:V, "Y") &gt; 0,
        _xlfn.TEXTJOIN(", ", TRUE, IF(('4.HiCLibrary'!E:E = B997) * ('4.HiCLibrary'!V:V = "Y"), '4.HiCLibrary'!D:D, "")),
        IF(
            COUNTIFS('4.HiCLibrary'!E:E, B997, '4.HiCLibrary'!U:U, "Y") &gt; 0,
            _xlfn.TEXTJOIN(", ", TRUE, IF(('4.HiCLibrary'!E:E = B997) * ('4.HiCLibrary'!U:U = "Y"), '4.HiCLibrary'!D:D, "")),
            "Awaiting Status"
        )
    )
)</f>
        <v>Awaiting Status</v>
      </c>
      <c r="M997" s="375"/>
      <c r="N997" s="373" t="str" cm="1">
        <f t="array" aca="1" ref="N997" ca="1">IF(
    M997="N",
    "",
    IF(
        COUNTIFS('4.ONT'!E:E, B997, '4.ONT'!Q:Q, "Y") &gt; 0,
        _xlfn.TEXTJOIN(", ", TRUE, IF(('4.ONT'!E:E = B997) * ('4.ONT'!Q:Q = "Y"), '4.ONT'!D:D, "")),
        IF(
            COUNTIFS('4.ONT'!E:E, B997, '4.ONT'!P:P, "Y") &gt; 0,
            _xlfn.TEXTJOIN(", ", TRUE, IF(('4.ONT'!E:E = B997) * ('4.ONT'!P:P = "Y"), '4.ONT'!D:D, "")),
            "Awaiting Status"
        )
    )
)</f>
        <v>Awaiting Status</v>
      </c>
      <c r="O997" s="60"/>
      <c r="P997" s="376" t="str" cm="1">
        <f t="array" aca="1" ref="P997" ca="1">IF(
    O997="N",
    "",
    IF(
        COUNTIFS('3.RNAExtractions'!E:E, B997, '3.RNAExtractions'!Z:Z, "Y") &gt; 0,
        _xlfn.TEXTJOIN(", ", TRUE, IF(('3.RNAExtractions'!E:E = B997) * ('3.RNAExtractions'!Z:Z = "Y"), '3.RNAExtractions'!D:D, "")),
        IF(
            COUNTIFS('3.RNAExtractions'!E:E, B997, '3.RNAExtractions'!Y:Y, "Y") &gt; 0,
            _xlfn.TEXTJOIN(", ", TRUE, IF(('3.RNAExtractions'!E:E = B997) * ('3.RNAExtractions'!Y:Y = "Y"), '3.RNAExtractions'!D:D, "")),
            "Awaiting Status"
        )
    )
)</f>
        <v>Awaiting Status</v>
      </c>
      <c r="Q997" s="60"/>
      <c r="R997" s="376" t="str" cm="1">
        <f t="array" aca="1" ref="R997" ca="1">IF(
    Q997="N",
    "",
    IF(
        COUNTIFS('4.RNAIllumina'!E:E, B997, '4.RNAIllumina'!Y:Y, "Y") &gt; 0,
        _xlfn.TEXTJOIN(", ", TRUE, IF(('4.RNAIllumina'!E:E = B997) * ('4.RNAIllumina'!Y:Y = "Y"), '4.RNAIllumina'!D:D, "")),
        IF(
            COUNTIFS('4.RNAIllumina'!E:E, B997, '4.RNAIllumina'!X:X, "Y") &gt; 0,
            _xlfn.TEXTJOIN(", ", TRUE, IF(('4.RNAIllumina'!E:E = B997) * ('4.RNAIllumina'!X:X = "Y"), '4.RNAIllumina'!D:D, "")),
            "Awaiting Status"
        )
    )
)</f>
        <v>Awaiting Status</v>
      </c>
      <c r="S997" s="377"/>
      <c r="T997" s="378" t="str">
        <f ca="1">VLOOKUP($B997,'1.MetaData'!$B:$H,2,FALSE)</f>
        <v>q117</v>
      </c>
      <c r="U997" s="379" t="str">
        <f ca="1">VLOOKUP($B997,'1.MetaData'!$B:$H,3,FALSE)</f>
        <v>Galeocerdo cuvier</v>
      </c>
      <c r="V997" s="379" t="str">
        <f ca="1">VLOOKUP($B997,'1.MetaData'!$B:$H,4,FALSE)</f>
        <v>Tiger shark</v>
      </c>
      <c r="W997" s="379" t="str">
        <f ca="1">VLOOKUP($B997,'1.MetaData'!$B:$H,5,FALSE)</f>
        <v>Matias Braccini</v>
      </c>
      <c r="X997" s="378" t="str">
        <f ca="1">VLOOKUP($B997,'1.MetaData'!$B:$H,6,FALSE)</f>
        <v>Jess Pearce, DPIRD</v>
      </c>
      <c r="Y997" s="378"/>
    </row>
    <row r="998" spans="1:25" hidden="1" x14ac:dyDescent="0.25">
      <c r="A998" s="17">
        <v>997</v>
      </c>
      <c r="B998" s="365" t="str">
        <f t="shared" ca="1" si="20"/>
        <v>OG997</v>
      </c>
      <c r="C998" s="366" t="s">
        <v>102</v>
      </c>
      <c r="D998" s="367">
        <f ca="1">COUNTIF('2.Tissue'!C:C,B998)</f>
        <v>1</v>
      </c>
      <c r="E998" s="368">
        <f ca="1">COUNTIFS('3.DNAExtractions'!$E:$E,$B998,'3.DNAExtractions'!$D:$D,E$1)</f>
        <v>1</v>
      </c>
      <c r="F998" s="369" t="str" cm="1">
        <f t="array" aca="1" ref="F998" ca="1">IF(
    COUNTIFS('3.DNAExtractions'!E:E, B998, '3.DNAExtractions'!Y:Y, "Y") &gt; 0,
    _xlfn.TEXTJOIN(", ", TRUE, IF(('3.DNAExtractions'!E:E = B998) * ('3.DNAExtractions'!Y:Y = "Y"), '3.DNAExtractions'!D:D, "")),
    IF(
        COUNTIFS('3.DNAExtractions'!E:E, B998, '3.DNAExtractions'!X:X, "Y") &gt; 0,
        _xlfn.TEXTJOIN(", ", TRUE, IF(('3.DNAExtractions'!E:E = B998) * ('3.DNAExtractions'!X:X = "Y"), '3.DNAExtractions'!D:D, "")),
        "Awaiting Status"
    )
)</f>
        <v>Extracted</v>
      </c>
      <c r="G998" s="370"/>
      <c r="H998" s="371" t="str" cm="1">
        <f t="array" aca="1" ref="H998" ca="1">IF(
    G998="N",
    "",
    IF(
        COUNTIFS('4.Illumina'!E:E, B998, '4.Illumina'!R:R, "Y") &gt; 0,
        _xlfn.TEXTJOIN(", ", TRUE, IF(('4.Illumina'!E:E = B998) * ('4.Illumina'!R:R = "Y"), '4.Illumina'!D:D, "")),
        IF(
            COUNTIFS('4.Illumina'!E:E, B998, '4.Illumina'!Q:Q, "Y") &gt; 0,
            _xlfn.TEXTJOIN(", ", TRUE, IF(('4.Illumina'!E:E = B998) * ('4.Illumina'!Q:Q = "Y"), '4.Illumina'!D:D, "")),
            "Awaiting Status"
        )
    )
)</f>
        <v>Awaiting Status</v>
      </c>
      <c r="I998" s="372"/>
      <c r="J998" s="373" t="str" cm="1">
        <f t="array" aca="1" ref="J998" ca="1">IF(
    I998="N",
    "",
    IF(
        COUNTIFS('4.PacBio'!E:E, B998, '4.PacBio'!W:W, "Y") &gt; 0,
        _xlfn.TEXTJOIN(", ", TRUE, IF(('4.PacBio'!E:E = B998) * ('4.PacBio'!W:W = "Y"), '4.PacBio'!D:D, "")),
        IF(
            COUNTIFS('4.PacBio'!E:E, B998, '4.PacBio'!V:V, "Y") &gt; 0,
            _xlfn.TEXTJOIN(", ", TRUE, IF(('4.PacBio'!E:E = B998) * ('4.PacBio'!V:V = "Y"), '4.PacBio'!D:D, "")),
            "Awaiting Status"
        )
    )
)</f>
        <v>Awaiting Status</v>
      </c>
      <c r="K998" s="374"/>
      <c r="L998" s="371" t="str" cm="1">
        <f t="array" aca="1" ref="L998" ca="1">IF(
    K998="N",
    "",
    IF(
        COUNTIFS('4.HiCLibrary'!E:E, B998, '4.HiCLibrary'!V:V, "Y") &gt; 0,
        _xlfn.TEXTJOIN(", ", TRUE, IF(('4.HiCLibrary'!E:E = B998) * ('4.HiCLibrary'!V:V = "Y"), '4.HiCLibrary'!D:D, "")),
        IF(
            COUNTIFS('4.HiCLibrary'!E:E, B998, '4.HiCLibrary'!U:U, "Y") &gt; 0,
            _xlfn.TEXTJOIN(", ", TRUE, IF(('4.HiCLibrary'!E:E = B998) * ('4.HiCLibrary'!U:U = "Y"), '4.HiCLibrary'!D:D, "")),
            "Awaiting Status"
        )
    )
)</f>
        <v>Awaiting Status</v>
      </c>
      <c r="M998" s="375"/>
      <c r="N998" s="373" t="str" cm="1">
        <f t="array" aca="1" ref="N998" ca="1">IF(
    M998="N",
    "",
    IF(
        COUNTIFS('4.ONT'!E:E, B998, '4.ONT'!Q:Q, "Y") &gt; 0,
        _xlfn.TEXTJOIN(", ", TRUE, IF(('4.ONT'!E:E = B998) * ('4.ONT'!Q:Q = "Y"), '4.ONT'!D:D, "")),
        IF(
            COUNTIFS('4.ONT'!E:E, B998, '4.ONT'!P:P, "Y") &gt; 0,
            _xlfn.TEXTJOIN(", ", TRUE, IF(('4.ONT'!E:E = B998) * ('4.ONT'!P:P = "Y"), '4.ONT'!D:D, "")),
            "Awaiting Status"
        )
    )
)</f>
        <v>Awaiting Status</v>
      </c>
      <c r="O998" s="60"/>
      <c r="P998" s="376" t="str" cm="1">
        <f t="array" aca="1" ref="P998" ca="1">IF(
    O998="N",
    "",
    IF(
        COUNTIFS('3.RNAExtractions'!E:E, B998, '3.RNAExtractions'!Z:Z, "Y") &gt; 0,
        _xlfn.TEXTJOIN(", ", TRUE, IF(('3.RNAExtractions'!E:E = B998) * ('3.RNAExtractions'!Z:Z = "Y"), '3.RNAExtractions'!D:D, "")),
        IF(
            COUNTIFS('3.RNAExtractions'!E:E, B998, '3.RNAExtractions'!Y:Y, "Y") &gt; 0,
            _xlfn.TEXTJOIN(", ", TRUE, IF(('3.RNAExtractions'!E:E = B998) * ('3.RNAExtractions'!Y:Y = "Y"), '3.RNAExtractions'!D:D, "")),
            "Awaiting Status"
        )
    )
)</f>
        <v>Awaiting Status</v>
      </c>
      <c r="Q998" s="60"/>
      <c r="R998" s="376" t="str" cm="1">
        <f t="array" aca="1" ref="R998" ca="1">IF(
    Q998="N",
    "",
    IF(
        COUNTIFS('4.RNAIllumina'!E:E, B998, '4.RNAIllumina'!Y:Y, "Y") &gt; 0,
        _xlfn.TEXTJOIN(", ", TRUE, IF(('4.RNAIllumina'!E:E = B998) * ('4.RNAIllumina'!Y:Y = "Y"), '4.RNAIllumina'!D:D, "")),
        IF(
            COUNTIFS('4.RNAIllumina'!E:E, B998, '4.RNAIllumina'!X:X, "Y") &gt; 0,
            _xlfn.TEXTJOIN(", ", TRUE, IF(('4.RNAIllumina'!E:E = B998) * ('4.RNAIllumina'!X:X = "Y"), '4.RNAIllumina'!D:D, "")),
            "Awaiting Status"
        )
    )
)</f>
        <v>Awaiting Status</v>
      </c>
      <c r="S998" s="377"/>
      <c r="T998" s="378" t="str">
        <f ca="1">VLOOKUP($B998,'1.MetaData'!$B:$H,2,FALSE)</f>
        <v>n866</v>
      </c>
      <c r="U998" s="379" t="str">
        <f ca="1">VLOOKUP($B998,'1.MetaData'!$B:$H,3,FALSE)</f>
        <v>Galeocerdo cuvier</v>
      </c>
      <c r="V998" s="379" t="str">
        <f ca="1">VLOOKUP($B998,'1.MetaData'!$B:$H,4,FALSE)</f>
        <v>Tiger shark</v>
      </c>
      <c r="W998" s="379" t="str">
        <f ca="1">VLOOKUP($B998,'1.MetaData'!$B:$H,5,FALSE)</f>
        <v>Matias Braccini</v>
      </c>
      <c r="X998" s="378" t="str">
        <f ca="1">VLOOKUP($B998,'1.MetaData'!$B:$H,6,FALSE)</f>
        <v>Jess Pearce, DPIRD</v>
      </c>
      <c r="Y998" s="378"/>
    </row>
    <row r="999" spans="1:25" hidden="1" x14ac:dyDescent="0.25">
      <c r="A999" s="17">
        <v>998</v>
      </c>
      <c r="B999" s="365" t="str">
        <f t="shared" ca="1" si="20"/>
        <v>OG998</v>
      </c>
      <c r="C999" s="366" t="s">
        <v>102</v>
      </c>
      <c r="D999" s="367">
        <f ca="1">COUNTIF('2.Tissue'!C:C,B999)</f>
        <v>1</v>
      </c>
      <c r="E999" s="368">
        <f ca="1">COUNTIFS('3.DNAExtractions'!$E:$E,$B999,'3.DNAExtractions'!$D:$D,E$1)</f>
        <v>1</v>
      </c>
      <c r="F999" s="369" t="str" cm="1">
        <f t="array" aca="1" ref="F999" ca="1">IF(
    COUNTIFS('3.DNAExtractions'!E:E, B999, '3.DNAExtractions'!Y:Y, "Y") &gt; 0,
    _xlfn.TEXTJOIN(", ", TRUE, IF(('3.DNAExtractions'!E:E = B999) * ('3.DNAExtractions'!Y:Y = "Y"), '3.DNAExtractions'!D:D, "")),
    IF(
        COUNTIFS('3.DNAExtractions'!E:E, B999, '3.DNAExtractions'!X:X, "Y") &gt; 0,
        _xlfn.TEXTJOIN(", ", TRUE, IF(('3.DNAExtractions'!E:E = B999) * ('3.DNAExtractions'!X:X = "Y"), '3.DNAExtractions'!D:D, "")),
        "Awaiting Status"
    )
)</f>
        <v>Extracted</v>
      </c>
      <c r="G999" s="370"/>
      <c r="H999" s="371" t="str" cm="1">
        <f t="array" aca="1" ref="H999" ca="1">IF(
    G999="N",
    "",
    IF(
        COUNTIFS('4.Illumina'!E:E, B999, '4.Illumina'!R:R, "Y") &gt; 0,
        _xlfn.TEXTJOIN(", ", TRUE, IF(('4.Illumina'!E:E = B999) * ('4.Illumina'!R:R = "Y"), '4.Illumina'!D:D, "")),
        IF(
            COUNTIFS('4.Illumina'!E:E, B999, '4.Illumina'!Q:Q, "Y") &gt; 0,
            _xlfn.TEXTJOIN(", ", TRUE, IF(('4.Illumina'!E:E = B999) * ('4.Illumina'!Q:Q = "Y"), '4.Illumina'!D:D, "")),
            "Awaiting Status"
        )
    )
)</f>
        <v>Awaiting Status</v>
      </c>
      <c r="I999" s="372"/>
      <c r="J999" s="373" t="str" cm="1">
        <f t="array" aca="1" ref="J999" ca="1">IF(
    I999="N",
    "",
    IF(
        COUNTIFS('4.PacBio'!E:E, B999, '4.PacBio'!W:W, "Y") &gt; 0,
        _xlfn.TEXTJOIN(", ", TRUE, IF(('4.PacBio'!E:E = B999) * ('4.PacBio'!W:W = "Y"), '4.PacBio'!D:D, "")),
        IF(
            COUNTIFS('4.PacBio'!E:E, B999, '4.PacBio'!V:V, "Y") &gt; 0,
            _xlfn.TEXTJOIN(", ", TRUE, IF(('4.PacBio'!E:E = B999) * ('4.PacBio'!V:V = "Y"), '4.PacBio'!D:D, "")),
            "Awaiting Status"
        )
    )
)</f>
        <v>Awaiting Status</v>
      </c>
      <c r="K999" s="374"/>
      <c r="L999" s="371" t="str" cm="1">
        <f t="array" aca="1" ref="L999" ca="1">IF(
    K999="N",
    "",
    IF(
        COUNTIFS('4.HiCLibrary'!E:E, B999, '4.HiCLibrary'!V:V, "Y") &gt; 0,
        _xlfn.TEXTJOIN(", ", TRUE, IF(('4.HiCLibrary'!E:E = B999) * ('4.HiCLibrary'!V:V = "Y"), '4.HiCLibrary'!D:D, "")),
        IF(
            COUNTIFS('4.HiCLibrary'!E:E, B999, '4.HiCLibrary'!U:U, "Y") &gt; 0,
            _xlfn.TEXTJOIN(", ", TRUE, IF(('4.HiCLibrary'!E:E = B999) * ('4.HiCLibrary'!U:U = "Y"), '4.HiCLibrary'!D:D, "")),
            "Awaiting Status"
        )
    )
)</f>
        <v>Awaiting Status</v>
      </c>
      <c r="M999" s="375"/>
      <c r="N999" s="373" t="str" cm="1">
        <f t="array" aca="1" ref="N999" ca="1">IF(
    M999="N",
    "",
    IF(
        COUNTIFS('4.ONT'!E:E, B999, '4.ONT'!Q:Q, "Y") &gt; 0,
        _xlfn.TEXTJOIN(", ", TRUE, IF(('4.ONT'!E:E = B999) * ('4.ONT'!Q:Q = "Y"), '4.ONT'!D:D, "")),
        IF(
            COUNTIFS('4.ONT'!E:E, B999, '4.ONT'!P:P, "Y") &gt; 0,
            _xlfn.TEXTJOIN(", ", TRUE, IF(('4.ONT'!E:E = B999) * ('4.ONT'!P:P = "Y"), '4.ONT'!D:D, "")),
            "Awaiting Status"
        )
    )
)</f>
        <v>Awaiting Status</v>
      </c>
      <c r="O999" s="60"/>
      <c r="P999" s="376" t="str" cm="1">
        <f t="array" aca="1" ref="P999" ca="1">IF(
    O999="N",
    "",
    IF(
        COUNTIFS('3.RNAExtractions'!E:E, B999, '3.RNAExtractions'!Z:Z, "Y") &gt; 0,
        _xlfn.TEXTJOIN(", ", TRUE, IF(('3.RNAExtractions'!E:E = B999) * ('3.RNAExtractions'!Z:Z = "Y"), '3.RNAExtractions'!D:D, "")),
        IF(
            COUNTIFS('3.RNAExtractions'!E:E, B999, '3.RNAExtractions'!Y:Y, "Y") &gt; 0,
            _xlfn.TEXTJOIN(", ", TRUE, IF(('3.RNAExtractions'!E:E = B999) * ('3.RNAExtractions'!Y:Y = "Y"), '3.RNAExtractions'!D:D, "")),
            "Awaiting Status"
        )
    )
)</f>
        <v>Awaiting Status</v>
      </c>
      <c r="Q999" s="60"/>
      <c r="R999" s="376" t="str" cm="1">
        <f t="array" aca="1" ref="R999" ca="1">IF(
    Q999="N",
    "",
    IF(
        COUNTIFS('4.RNAIllumina'!E:E, B999, '4.RNAIllumina'!Y:Y, "Y") &gt; 0,
        _xlfn.TEXTJOIN(", ", TRUE, IF(('4.RNAIllumina'!E:E = B999) * ('4.RNAIllumina'!Y:Y = "Y"), '4.RNAIllumina'!D:D, "")),
        IF(
            COUNTIFS('4.RNAIllumina'!E:E, B999, '4.RNAIllumina'!X:X, "Y") &gt; 0,
            _xlfn.TEXTJOIN(", ", TRUE, IF(('4.RNAIllumina'!E:E = B999) * ('4.RNAIllumina'!X:X = "Y"), '4.RNAIllumina'!D:D, "")),
            "Awaiting Status"
        )
    )
)</f>
        <v>Awaiting Status</v>
      </c>
      <c r="S999" s="377"/>
      <c r="T999" s="378" t="str">
        <f ca="1">VLOOKUP($B999,'1.MetaData'!$B:$H,2,FALSE)</f>
        <v>n938</v>
      </c>
      <c r="U999" s="379" t="str">
        <f ca="1">VLOOKUP($B999,'1.MetaData'!$B:$H,3,FALSE)</f>
        <v>Galeocerdo cuvier</v>
      </c>
      <c r="V999" s="379" t="str">
        <f ca="1">VLOOKUP($B999,'1.MetaData'!$B:$H,4,FALSE)</f>
        <v>Tiger shark</v>
      </c>
      <c r="W999" s="379" t="str">
        <f ca="1">VLOOKUP($B999,'1.MetaData'!$B:$H,5,FALSE)</f>
        <v>Matias Braccini</v>
      </c>
      <c r="X999" s="378" t="str">
        <f ca="1">VLOOKUP($B999,'1.MetaData'!$B:$H,6,FALSE)</f>
        <v>Jess Pearce, DPIRD</v>
      </c>
      <c r="Y999" s="378"/>
    </row>
    <row r="1000" spans="1:25" hidden="1" x14ac:dyDescent="0.25">
      <c r="A1000" s="17">
        <v>999</v>
      </c>
      <c r="B1000" s="365" t="str">
        <f t="shared" ca="1" si="20"/>
        <v>OG999</v>
      </c>
      <c r="C1000" s="366" t="s">
        <v>102</v>
      </c>
      <c r="D1000" s="367">
        <f ca="1">COUNTIF('2.Tissue'!C:C,B1000)</f>
        <v>1</v>
      </c>
      <c r="E1000" s="368">
        <f ca="1">COUNTIFS('3.DNAExtractions'!$E:$E,$B1000,'3.DNAExtractions'!$D:$D,E$1)</f>
        <v>1</v>
      </c>
      <c r="F1000" s="369" t="str" cm="1">
        <f t="array" aca="1" ref="F1000" ca="1">IF(
    COUNTIFS('3.DNAExtractions'!E:E, B1000, '3.DNAExtractions'!Y:Y, "Y") &gt; 0,
    _xlfn.TEXTJOIN(", ", TRUE, IF(('3.DNAExtractions'!E:E = B1000) * ('3.DNAExtractions'!Y:Y = "Y"), '3.DNAExtractions'!D:D, "")),
    IF(
        COUNTIFS('3.DNAExtractions'!E:E, B1000, '3.DNAExtractions'!X:X, "Y") &gt; 0,
        _xlfn.TEXTJOIN(", ", TRUE, IF(('3.DNAExtractions'!E:E = B1000) * ('3.DNAExtractions'!X:X = "Y"), '3.DNAExtractions'!D:D, "")),
        "Awaiting Status"
    )
)</f>
        <v>Extracted</v>
      </c>
      <c r="G1000" s="370"/>
      <c r="H1000" s="371" t="str" cm="1">
        <f t="array" aca="1" ref="H1000" ca="1">IF(
    G1000="N",
    "",
    IF(
        COUNTIFS('4.Illumina'!E:E, B1000, '4.Illumina'!R:R, "Y") &gt; 0,
        _xlfn.TEXTJOIN(", ", TRUE, IF(('4.Illumina'!E:E = B1000) * ('4.Illumina'!R:R = "Y"), '4.Illumina'!D:D, "")),
        IF(
            COUNTIFS('4.Illumina'!E:E, B1000, '4.Illumina'!Q:Q, "Y") &gt; 0,
            _xlfn.TEXTJOIN(", ", TRUE, IF(('4.Illumina'!E:E = B1000) * ('4.Illumina'!Q:Q = "Y"), '4.Illumina'!D:D, "")),
            "Awaiting Status"
        )
    )
)</f>
        <v>Awaiting Status</v>
      </c>
      <c r="I1000" s="372"/>
      <c r="J1000" s="373" t="str" cm="1">
        <f t="array" aca="1" ref="J1000" ca="1">IF(
    I1000="N",
    "",
    IF(
        COUNTIFS('4.PacBio'!E:E, B1000, '4.PacBio'!W:W, "Y") &gt; 0,
        _xlfn.TEXTJOIN(", ", TRUE, IF(('4.PacBio'!E:E = B1000) * ('4.PacBio'!W:W = "Y"), '4.PacBio'!D:D, "")),
        IF(
            COUNTIFS('4.PacBio'!E:E, B1000, '4.PacBio'!V:V, "Y") &gt; 0,
            _xlfn.TEXTJOIN(", ", TRUE, IF(('4.PacBio'!E:E = B1000) * ('4.PacBio'!V:V = "Y"), '4.PacBio'!D:D, "")),
            "Awaiting Status"
        )
    )
)</f>
        <v>Awaiting Status</v>
      </c>
      <c r="K1000" s="374"/>
      <c r="L1000" s="371" t="str" cm="1">
        <f t="array" aca="1" ref="L1000" ca="1">IF(
    K1000="N",
    "",
    IF(
        COUNTIFS('4.HiCLibrary'!E:E, B1000, '4.HiCLibrary'!V:V, "Y") &gt; 0,
        _xlfn.TEXTJOIN(", ", TRUE, IF(('4.HiCLibrary'!E:E = B1000) * ('4.HiCLibrary'!V:V = "Y"), '4.HiCLibrary'!D:D, "")),
        IF(
            COUNTIFS('4.HiCLibrary'!E:E, B1000, '4.HiCLibrary'!U:U, "Y") &gt; 0,
            _xlfn.TEXTJOIN(", ", TRUE, IF(('4.HiCLibrary'!E:E = B1000) * ('4.HiCLibrary'!U:U = "Y"), '4.HiCLibrary'!D:D, "")),
            "Awaiting Status"
        )
    )
)</f>
        <v>Awaiting Status</v>
      </c>
      <c r="M1000" s="375"/>
      <c r="N1000" s="373" t="str" cm="1">
        <f t="array" aca="1" ref="N1000" ca="1">IF(
    M1000="N",
    "",
    IF(
        COUNTIFS('4.ONT'!E:E, B1000, '4.ONT'!Q:Q, "Y") &gt; 0,
        _xlfn.TEXTJOIN(", ", TRUE, IF(('4.ONT'!E:E = B1000) * ('4.ONT'!Q:Q = "Y"), '4.ONT'!D:D, "")),
        IF(
            COUNTIFS('4.ONT'!E:E, B1000, '4.ONT'!P:P, "Y") &gt; 0,
            _xlfn.TEXTJOIN(", ", TRUE, IF(('4.ONT'!E:E = B1000) * ('4.ONT'!P:P = "Y"), '4.ONT'!D:D, "")),
            "Awaiting Status"
        )
    )
)</f>
        <v>Awaiting Status</v>
      </c>
      <c r="O1000" s="60"/>
      <c r="P1000" s="376" t="str" cm="1">
        <f t="array" aca="1" ref="P1000" ca="1">IF(
    O1000="N",
    "",
    IF(
        COUNTIFS('3.RNAExtractions'!E:E, B1000, '3.RNAExtractions'!Z:Z, "Y") &gt; 0,
        _xlfn.TEXTJOIN(", ", TRUE, IF(('3.RNAExtractions'!E:E = B1000) * ('3.RNAExtractions'!Z:Z = "Y"), '3.RNAExtractions'!D:D, "")),
        IF(
            COUNTIFS('3.RNAExtractions'!E:E, B1000, '3.RNAExtractions'!Y:Y, "Y") &gt; 0,
            _xlfn.TEXTJOIN(", ", TRUE, IF(('3.RNAExtractions'!E:E = B1000) * ('3.RNAExtractions'!Y:Y = "Y"), '3.RNAExtractions'!D:D, "")),
            "Awaiting Status"
        )
    )
)</f>
        <v>Awaiting Status</v>
      </c>
      <c r="Q1000" s="60"/>
      <c r="R1000" s="376" t="str" cm="1">
        <f t="array" aca="1" ref="R1000" ca="1">IF(
    Q1000="N",
    "",
    IF(
        COUNTIFS('4.RNAIllumina'!E:E, B1000, '4.RNAIllumina'!Y:Y, "Y") &gt; 0,
        _xlfn.TEXTJOIN(", ", TRUE, IF(('4.RNAIllumina'!E:E = B1000) * ('4.RNAIllumina'!Y:Y = "Y"), '4.RNAIllumina'!D:D, "")),
        IF(
            COUNTIFS('4.RNAIllumina'!E:E, B1000, '4.RNAIllumina'!X:X, "Y") &gt; 0,
            _xlfn.TEXTJOIN(", ", TRUE, IF(('4.RNAIllumina'!E:E = B1000) * ('4.RNAIllumina'!X:X = "Y"), '4.RNAIllumina'!D:D, "")),
            "Awaiting Status"
        )
    )
)</f>
        <v>Awaiting Status</v>
      </c>
      <c r="S1000" s="377"/>
      <c r="T1000" s="378" t="str">
        <f ca="1">VLOOKUP($B1000,'1.MetaData'!$B:$H,2,FALSE)</f>
        <v>n922</v>
      </c>
      <c r="U1000" s="379" t="str">
        <f ca="1">VLOOKUP($B1000,'1.MetaData'!$B:$H,3,FALSE)</f>
        <v>Galeocerdo cuvier</v>
      </c>
      <c r="V1000" s="379" t="str">
        <f ca="1">VLOOKUP($B1000,'1.MetaData'!$B:$H,4,FALSE)</f>
        <v>Tiger shark</v>
      </c>
      <c r="W1000" s="379" t="str">
        <f ca="1">VLOOKUP($B1000,'1.MetaData'!$B:$H,5,FALSE)</f>
        <v>Matias Braccini</v>
      </c>
      <c r="X1000" s="378" t="str">
        <f ca="1">VLOOKUP($B1000,'1.MetaData'!$B:$H,6,FALSE)</f>
        <v>Jess Pearce, DPIRD</v>
      </c>
      <c r="Y1000" s="378"/>
    </row>
    <row r="1001" spans="1:25" hidden="1" x14ac:dyDescent="0.25">
      <c r="A1001" s="17">
        <v>1000</v>
      </c>
      <c r="B1001" s="365" t="str">
        <f t="shared" ca="1" si="20"/>
        <v>OG1000</v>
      </c>
      <c r="C1001" s="366" t="s">
        <v>102</v>
      </c>
      <c r="D1001" s="367">
        <f ca="1">COUNTIF('2.Tissue'!C:C,B1001)</f>
        <v>1</v>
      </c>
      <c r="E1001" s="368">
        <f ca="1">COUNTIFS('3.DNAExtractions'!$E:$E,$B1001,'3.DNAExtractions'!$D:$D,E$1)</f>
        <v>1</v>
      </c>
      <c r="F1001" s="369" t="str" cm="1">
        <f t="array" aca="1" ref="F1001" ca="1">IF(
    COUNTIFS('3.DNAExtractions'!E:E, B1001, '3.DNAExtractions'!Y:Y, "Y") &gt; 0,
    _xlfn.TEXTJOIN(", ", TRUE, IF(('3.DNAExtractions'!E:E = B1001) * ('3.DNAExtractions'!Y:Y = "Y"), '3.DNAExtractions'!D:D, "")),
    IF(
        COUNTIFS('3.DNAExtractions'!E:E, B1001, '3.DNAExtractions'!X:X, "Y") &gt; 0,
        _xlfn.TEXTJOIN(", ", TRUE, IF(('3.DNAExtractions'!E:E = B1001) * ('3.DNAExtractions'!X:X = "Y"), '3.DNAExtractions'!D:D, "")),
        "Awaiting Status"
    )
)</f>
        <v>Extracted</v>
      </c>
      <c r="G1001" s="370"/>
      <c r="H1001" s="371" t="str" cm="1">
        <f t="array" aca="1" ref="H1001" ca="1">IF(
    G1001="N",
    "",
    IF(
        COUNTIFS('4.Illumina'!E:E, B1001, '4.Illumina'!R:R, "Y") &gt; 0,
        _xlfn.TEXTJOIN(", ", TRUE, IF(('4.Illumina'!E:E = B1001) * ('4.Illumina'!R:R = "Y"), '4.Illumina'!D:D, "")),
        IF(
            COUNTIFS('4.Illumina'!E:E, B1001, '4.Illumina'!Q:Q, "Y") &gt; 0,
            _xlfn.TEXTJOIN(", ", TRUE, IF(('4.Illumina'!E:E = B1001) * ('4.Illumina'!Q:Q = "Y"), '4.Illumina'!D:D, "")),
            "Awaiting Status"
        )
    )
)</f>
        <v>Awaiting Status</v>
      </c>
      <c r="I1001" s="372"/>
      <c r="J1001" s="373" t="str" cm="1">
        <f t="array" aca="1" ref="J1001" ca="1">IF(
    I1001="N",
    "",
    IF(
        COUNTIFS('4.PacBio'!E:E, B1001, '4.PacBio'!W:W, "Y") &gt; 0,
        _xlfn.TEXTJOIN(", ", TRUE, IF(('4.PacBio'!E:E = B1001) * ('4.PacBio'!W:W = "Y"), '4.PacBio'!D:D, "")),
        IF(
            COUNTIFS('4.PacBio'!E:E, B1001, '4.PacBio'!V:V, "Y") &gt; 0,
            _xlfn.TEXTJOIN(", ", TRUE, IF(('4.PacBio'!E:E = B1001) * ('4.PacBio'!V:V = "Y"), '4.PacBio'!D:D, "")),
            "Awaiting Status"
        )
    )
)</f>
        <v>Awaiting Status</v>
      </c>
      <c r="K1001" s="374"/>
      <c r="L1001" s="371" t="str" cm="1">
        <f t="array" aca="1" ref="L1001" ca="1">IF(
    K1001="N",
    "",
    IF(
        COUNTIFS('4.HiCLibrary'!E:E, B1001, '4.HiCLibrary'!V:V, "Y") &gt; 0,
        _xlfn.TEXTJOIN(", ", TRUE, IF(('4.HiCLibrary'!E:E = B1001) * ('4.HiCLibrary'!V:V = "Y"), '4.HiCLibrary'!D:D, "")),
        IF(
            COUNTIFS('4.HiCLibrary'!E:E, B1001, '4.HiCLibrary'!U:U, "Y") &gt; 0,
            _xlfn.TEXTJOIN(", ", TRUE, IF(('4.HiCLibrary'!E:E = B1001) * ('4.HiCLibrary'!U:U = "Y"), '4.HiCLibrary'!D:D, "")),
            "Awaiting Status"
        )
    )
)</f>
        <v>Awaiting Status</v>
      </c>
      <c r="M1001" s="375"/>
      <c r="N1001" s="373" t="str" cm="1">
        <f t="array" aca="1" ref="N1001" ca="1">IF(
    M1001="N",
    "",
    IF(
        COUNTIFS('4.ONT'!E:E, B1001, '4.ONT'!Q:Q, "Y") &gt; 0,
        _xlfn.TEXTJOIN(", ", TRUE, IF(('4.ONT'!E:E = B1001) * ('4.ONT'!Q:Q = "Y"), '4.ONT'!D:D, "")),
        IF(
            COUNTIFS('4.ONT'!E:E, B1001, '4.ONT'!P:P, "Y") &gt; 0,
            _xlfn.TEXTJOIN(", ", TRUE, IF(('4.ONT'!E:E = B1001) * ('4.ONT'!P:P = "Y"), '4.ONT'!D:D, "")),
            "Awaiting Status"
        )
    )
)</f>
        <v>Awaiting Status</v>
      </c>
      <c r="O1001" s="60"/>
      <c r="P1001" s="376" t="str" cm="1">
        <f t="array" aca="1" ref="P1001" ca="1">IF(
    O1001="N",
    "",
    IF(
        COUNTIFS('3.RNAExtractions'!E:E, B1001, '3.RNAExtractions'!Z:Z, "Y") &gt; 0,
        _xlfn.TEXTJOIN(", ", TRUE, IF(('3.RNAExtractions'!E:E = B1001) * ('3.RNAExtractions'!Z:Z = "Y"), '3.RNAExtractions'!D:D, "")),
        IF(
            COUNTIFS('3.RNAExtractions'!E:E, B1001, '3.RNAExtractions'!Y:Y, "Y") &gt; 0,
            _xlfn.TEXTJOIN(", ", TRUE, IF(('3.RNAExtractions'!E:E = B1001) * ('3.RNAExtractions'!Y:Y = "Y"), '3.RNAExtractions'!D:D, "")),
            "Awaiting Status"
        )
    )
)</f>
        <v>Awaiting Status</v>
      </c>
      <c r="Q1001" s="60"/>
      <c r="R1001" s="376" t="str" cm="1">
        <f t="array" aca="1" ref="R1001" ca="1">IF(
    Q1001="N",
    "",
    IF(
        COUNTIFS('4.RNAIllumina'!E:E, B1001, '4.RNAIllumina'!Y:Y, "Y") &gt; 0,
        _xlfn.TEXTJOIN(", ", TRUE, IF(('4.RNAIllumina'!E:E = B1001) * ('4.RNAIllumina'!Y:Y = "Y"), '4.RNAIllumina'!D:D, "")),
        IF(
            COUNTIFS('4.RNAIllumina'!E:E, B1001, '4.RNAIllumina'!X:X, "Y") &gt; 0,
            _xlfn.TEXTJOIN(", ", TRUE, IF(('4.RNAIllumina'!E:E = B1001) * ('4.RNAIllumina'!X:X = "Y"), '4.RNAIllumina'!D:D, "")),
            "Awaiting Status"
        )
    )
)</f>
        <v>Awaiting Status</v>
      </c>
      <c r="S1001" s="377"/>
      <c r="T1001" s="378" t="str">
        <f ca="1">VLOOKUP($B1001,'1.MetaData'!$B:$H,2,FALSE)</f>
        <v>n935</v>
      </c>
      <c r="U1001" s="379" t="str">
        <f ca="1">VLOOKUP($B1001,'1.MetaData'!$B:$H,3,FALSE)</f>
        <v>Galeocerdo cuvier</v>
      </c>
      <c r="V1001" s="379" t="str">
        <f ca="1">VLOOKUP($B1001,'1.MetaData'!$B:$H,4,FALSE)</f>
        <v>Tiger shark</v>
      </c>
      <c r="W1001" s="379" t="str">
        <f ca="1">VLOOKUP($B1001,'1.MetaData'!$B:$H,5,FALSE)</f>
        <v>Matias Braccini</v>
      </c>
      <c r="X1001" s="378" t="str">
        <f ca="1">VLOOKUP($B1001,'1.MetaData'!$B:$H,6,FALSE)</f>
        <v>Jess Pearce, DPIRD</v>
      </c>
      <c r="Y1001" s="378"/>
    </row>
    <row r="1002" spans="1:25" hidden="1" x14ac:dyDescent="0.25">
      <c r="A1002" s="17">
        <v>1001</v>
      </c>
      <c r="B1002" s="365" t="str">
        <f t="shared" ca="1" si="20"/>
        <v>OG1001</v>
      </c>
      <c r="C1002" s="366" t="s">
        <v>102</v>
      </c>
      <c r="D1002" s="367">
        <f ca="1">COUNTIF('2.Tissue'!C:C,B1002)</f>
        <v>1</v>
      </c>
      <c r="E1002" s="368">
        <f ca="1">COUNTIFS('3.DNAExtractions'!$E:$E,$B1002,'3.DNAExtractions'!$D:$D,E$1)</f>
        <v>1</v>
      </c>
      <c r="F1002" s="369" t="str" cm="1">
        <f t="array" aca="1" ref="F1002" ca="1">IF(
    COUNTIFS('3.DNAExtractions'!E:E, B1002, '3.DNAExtractions'!Y:Y, "Y") &gt; 0,
    _xlfn.TEXTJOIN(", ", TRUE, IF(('3.DNAExtractions'!E:E = B1002) * ('3.DNAExtractions'!Y:Y = "Y"), '3.DNAExtractions'!D:D, "")),
    IF(
        COUNTIFS('3.DNAExtractions'!E:E, B1002, '3.DNAExtractions'!X:X, "Y") &gt; 0,
        _xlfn.TEXTJOIN(", ", TRUE, IF(('3.DNAExtractions'!E:E = B1002) * ('3.DNAExtractions'!X:X = "Y"), '3.DNAExtractions'!D:D, "")),
        "Awaiting Status"
    )
)</f>
        <v>Extracted</v>
      </c>
      <c r="G1002" s="370"/>
      <c r="H1002" s="371" t="str" cm="1">
        <f t="array" aca="1" ref="H1002" ca="1">IF(
    G1002="N",
    "",
    IF(
        COUNTIFS('4.Illumina'!E:E, B1002, '4.Illumina'!R:R, "Y") &gt; 0,
        _xlfn.TEXTJOIN(", ", TRUE, IF(('4.Illumina'!E:E = B1002) * ('4.Illumina'!R:R = "Y"), '4.Illumina'!D:D, "")),
        IF(
            COUNTIFS('4.Illumina'!E:E, B1002, '4.Illumina'!Q:Q, "Y") &gt; 0,
            _xlfn.TEXTJOIN(", ", TRUE, IF(('4.Illumina'!E:E = B1002) * ('4.Illumina'!Q:Q = "Y"), '4.Illumina'!D:D, "")),
            "Awaiting Status"
        )
    )
)</f>
        <v>Awaiting Status</v>
      </c>
      <c r="I1002" s="372"/>
      <c r="J1002" s="373" t="str" cm="1">
        <f t="array" aca="1" ref="J1002" ca="1">IF(
    I1002="N",
    "",
    IF(
        COUNTIFS('4.PacBio'!E:E, B1002, '4.PacBio'!W:W, "Y") &gt; 0,
        _xlfn.TEXTJOIN(", ", TRUE, IF(('4.PacBio'!E:E = B1002) * ('4.PacBio'!W:W = "Y"), '4.PacBio'!D:D, "")),
        IF(
            COUNTIFS('4.PacBio'!E:E, B1002, '4.PacBio'!V:V, "Y") &gt; 0,
            _xlfn.TEXTJOIN(", ", TRUE, IF(('4.PacBio'!E:E = B1002) * ('4.PacBio'!V:V = "Y"), '4.PacBio'!D:D, "")),
            "Awaiting Status"
        )
    )
)</f>
        <v>Awaiting Status</v>
      </c>
      <c r="K1002" s="374"/>
      <c r="L1002" s="371" t="str" cm="1">
        <f t="array" aca="1" ref="L1002" ca="1">IF(
    K1002="N",
    "",
    IF(
        COUNTIFS('4.HiCLibrary'!E:E, B1002, '4.HiCLibrary'!V:V, "Y") &gt; 0,
        _xlfn.TEXTJOIN(", ", TRUE, IF(('4.HiCLibrary'!E:E = B1002) * ('4.HiCLibrary'!V:V = "Y"), '4.HiCLibrary'!D:D, "")),
        IF(
            COUNTIFS('4.HiCLibrary'!E:E, B1002, '4.HiCLibrary'!U:U, "Y") &gt; 0,
            _xlfn.TEXTJOIN(", ", TRUE, IF(('4.HiCLibrary'!E:E = B1002) * ('4.HiCLibrary'!U:U = "Y"), '4.HiCLibrary'!D:D, "")),
            "Awaiting Status"
        )
    )
)</f>
        <v>Awaiting Status</v>
      </c>
      <c r="M1002" s="375"/>
      <c r="N1002" s="373" t="str" cm="1">
        <f t="array" aca="1" ref="N1002" ca="1">IF(
    M1002="N",
    "",
    IF(
        COUNTIFS('4.ONT'!E:E, B1002, '4.ONT'!Q:Q, "Y") &gt; 0,
        _xlfn.TEXTJOIN(", ", TRUE, IF(('4.ONT'!E:E = B1002) * ('4.ONT'!Q:Q = "Y"), '4.ONT'!D:D, "")),
        IF(
            COUNTIFS('4.ONT'!E:E, B1002, '4.ONT'!P:P, "Y") &gt; 0,
            _xlfn.TEXTJOIN(", ", TRUE, IF(('4.ONT'!E:E = B1002) * ('4.ONT'!P:P = "Y"), '4.ONT'!D:D, "")),
            "Awaiting Status"
        )
    )
)</f>
        <v>Awaiting Status</v>
      </c>
      <c r="O1002" s="60"/>
      <c r="P1002" s="376" t="str" cm="1">
        <f t="array" aca="1" ref="P1002" ca="1">IF(
    O1002="N",
    "",
    IF(
        COUNTIFS('3.RNAExtractions'!E:E, B1002, '3.RNAExtractions'!Z:Z, "Y") &gt; 0,
        _xlfn.TEXTJOIN(", ", TRUE, IF(('3.RNAExtractions'!E:E = B1002) * ('3.RNAExtractions'!Z:Z = "Y"), '3.RNAExtractions'!D:D, "")),
        IF(
            COUNTIFS('3.RNAExtractions'!E:E, B1002, '3.RNAExtractions'!Y:Y, "Y") &gt; 0,
            _xlfn.TEXTJOIN(", ", TRUE, IF(('3.RNAExtractions'!E:E = B1002) * ('3.RNAExtractions'!Y:Y = "Y"), '3.RNAExtractions'!D:D, "")),
            "Awaiting Status"
        )
    )
)</f>
        <v>Awaiting Status</v>
      </c>
      <c r="Q1002" s="60"/>
      <c r="R1002" s="376" t="str" cm="1">
        <f t="array" aca="1" ref="R1002" ca="1">IF(
    Q1002="N",
    "",
    IF(
        COUNTIFS('4.RNAIllumina'!E:E, B1002, '4.RNAIllumina'!Y:Y, "Y") &gt; 0,
        _xlfn.TEXTJOIN(", ", TRUE, IF(('4.RNAIllumina'!E:E = B1002) * ('4.RNAIllumina'!Y:Y = "Y"), '4.RNAIllumina'!D:D, "")),
        IF(
            COUNTIFS('4.RNAIllumina'!E:E, B1002, '4.RNAIllumina'!X:X, "Y") &gt; 0,
            _xlfn.TEXTJOIN(", ", TRUE, IF(('4.RNAIllumina'!E:E = B1002) * ('4.RNAIllumina'!X:X = "Y"), '4.RNAIllumina'!D:D, "")),
            "Awaiting Status"
        )
    )
)</f>
        <v>Awaiting Status</v>
      </c>
      <c r="S1002" s="377"/>
      <c r="T1002" s="378" t="str">
        <f ca="1">VLOOKUP($B1002,'1.MetaData'!$B:$H,2,FALSE)</f>
        <v>n1001</v>
      </c>
      <c r="U1002" s="379" t="str">
        <f ca="1">VLOOKUP($B1002,'1.MetaData'!$B:$H,3,FALSE)</f>
        <v>Galeocerdo cuvier</v>
      </c>
      <c r="V1002" s="379" t="str">
        <f ca="1">VLOOKUP($B1002,'1.MetaData'!$B:$H,4,FALSE)</f>
        <v>Tiger shark</v>
      </c>
      <c r="W1002" s="379" t="str">
        <f ca="1">VLOOKUP($B1002,'1.MetaData'!$B:$H,5,FALSE)</f>
        <v>Matias Braccini</v>
      </c>
      <c r="X1002" s="378" t="str">
        <f ca="1">VLOOKUP($B1002,'1.MetaData'!$B:$H,6,FALSE)</f>
        <v>Jess Pearce, DPIRD</v>
      </c>
      <c r="Y1002" s="378"/>
    </row>
    <row r="1003" spans="1:25" hidden="1" x14ac:dyDescent="0.25">
      <c r="A1003" s="17">
        <v>1002</v>
      </c>
      <c r="B1003" s="365" t="str">
        <f t="shared" ca="1" si="20"/>
        <v>OG1002</v>
      </c>
      <c r="C1003" s="366" t="s">
        <v>102</v>
      </c>
      <c r="D1003" s="367">
        <f ca="1">COUNTIF('2.Tissue'!C:C,B1003)</f>
        <v>1</v>
      </c>
      <c r="E1003" s="368">
        <f ca="1">COUNTIFS('3.DNAExtractions'!$E:$E,$B1003,'3.DNAExtractions'!$D:$D,E$1)</f>
        <v>1</v>
      </c>
      <c r="F1003" s="369" t="str" cm="1">
        <f t="array" aca="1" ref="F1003" ca="1">IF(
    COUNTIFS('3.DNAExtractions'!E:E, B1003, '3.DNAExtractions'!Y:Y, "Y") &gt; 0,
    _xlfn.TEXTJOIN(", ", TRUE, IF(('3.DNAExtractions'!E:E = B1003) * ('3.DNAExtractions'!Y:Y = "Y"), '3.DNAExtractions'!D:D, "")),
    IF(
        COUNTIFS('3.DNAExtractions'!E:E, B1003, '3.DNAExtractions'!X:X, "Y") &gt; 0,
        _xlfn.TEXTJOIN(", ", TRUE, IF(('3.DNAExtractions'!E:E = B1003) * ('3.DNAExtractions'!X:X = "Y"), '3.DNAExtractions'!D:D, "")),
        "Awaiting Status"
    )
)</f>
        <v>Extracted</v>
      </c>
      <c r="G1003" s="370"/>
      <c r="H1003" s="371" t="str" cm="1">
        <f t="array" aca="1" ref="H1003" ca="1">IF(
    G1003="N",
    "",
    IF(
        COUNTIFS('4.Illumina'!E:E, B1003, '4.Illumina'!R:R, "Y") &gt; 0,
        _xlfn.TEXTJOIN(", ", TRUE, IF(('4.Illumina'!E:E = B1003) * ('4.Illumina'!R:R = "Y"), '4.Illumina'!D:D, "")),
        IF(
            COUNTIFS('4.Illumina'!E:E, B1003, '4.Illumina'!Q:Q, "Y") &gt; 0,
            _xlfn.TEXTJOIN(", ", TRUE, IF(('4.Illumina'!E:E = B1003) * ('4.Illumina'!Q:Q = "Y"), '4.Illumina'!D:D, "")),
            "Awaiting Status"
        )
    )
)</f>
        <v>Awaiting Status</v>
      </c>
      <c r="I1003" s="372"/>
      <c r="J1003" s="373" t="str" cm="1">
        <f t="array" aca="1" ref="J1003" ca="1">IF(
    I1003="N",
    "",
    IF(
        COUNTIFS('4.PacBio'!E:E, B1003, '4.PacBio'!W:W, "Y") &gt; 0,
        _xlfn.TEXTJOIN(", ", TRUE, IF(('4.PacBio'!E:E = B1003) * ('4.PacBio'!W:W = "Y"), '4.PacBio'!D:D, "")),
        IF(
            COUNTIFS('4.PacBio'!E:E, B1003, '4.PacBio'!V:V, "Y") &gt; 0,
            _xlfn.TEXTJOIN(", ", TRUE, IF(('4.PacBio'!E:E = B1003) * ('4.PacBio'!V:V = "Y"), '4.PacBio'!D:D, "")),
            "Awaiting Status"
        )
    )
)</f>
        <v>Awaiting Status</v>
      </c>
      <c r="K1003" s="374"/>
      <c r="L1003" s="371" t="str" cm="1">
        <f t="array" aca="1" ref="L1003" ca="1">IF(
    K1003="N",
    "",
    IF(
        COUNTIFS('4.HiCLibrary'!E:E, B1003, '4.HiCLibrary'!V:V, "Y") &gt; 0,
        _xlfn.TEXTJOIN(", ", TRUE, IF(('4.HiCLibrary'!E:E = B1003) * ('4.HiCLibrary'!V:V = "Y"), '4.HiCLibrary'!D:D, "")),
        IF(
            COUNTIFS('4.HiCLibrary'!E:E, B1003, '4.HiCLibrary'!U:U, "Y") &gt; 0,
            _xlfn.TEXTJOIN(", ", TRUE, IF(('4.HiCLibrary'!E:E = B1003) * ('4.HiCLibrary'!U:U = "Y"), '4.HiCLibrary'!D:D, "")),
            "Awaiting Status"
        )
    )
)</f>
        <v>Awaiting Status</v>
      </c>
      <c r="M1003" s="375"/>
      <c r="N1003" s="373" t="str" cm="1">
        <f t="array" aca="1" ref="N1003" ca="1">IF(
    M1003="N",
    "",
    IF(
        COUNTIFS('4.ONT'!E:E, B1003, '4.ONT'!Q:Q, "Y") &gt; 0,
        _xlfn.TEXTJOIN(", ", TRUE, IF(('4.ONT'!E:E = B1003) * ('4.ONT'!Q:Q = "Y"), '4.ONT'!D:D, "")),
        IF(
            COUNTIFS('4.ONT'!E:E, B1003, '4.ONT'!P:P, "Y") &gt; 0,
            _xlfn.TEXTJOIN(", ", TRUE, IF(('4.ONT'!E:E = B1003) * ('4.ONT'!P:P = "Y"), '4.ONT'!D:D, "")),
            "Awaiting Status"
        )
    )
)</f>
        <v>Awaiting Status</v>
      </c>
      <c r="O1003" s="60"/>
      <c r="P1003" s="376" t="str" cm="1">
        <f t="array" aca="1" ref="P1003" ca="1">IF(
    O1003="N",
    "",
    IF(
        COUNTIFS('3.RNAExtractions'!E:E, B1003, '3.RNAExtractions'!Z:Z, "Y") &gt; 0,
        _xlfn.TEXTJOIN(", ", TRUE, IF(('3.RNAExtractions'!E:E = B1003) * ('3.RNAExtractions'!Z:Z = "Y"), '3.RNAExtractions'!D:D, "")),
        IF(
            COUNTIFS('3.RNAExtractions'!E:E, B1003, '3.RNAExtractions'!Y:Y, "Y") &gt; 0,
            _xlfn.TEXTJOIN(", ", TRUE, IF(('3.RNAExtractions'!E:E = B1003) * ('3.RNAExtractions'!Y:Y = "Y"), '3.RNAExtractions'!D:D, "")),
            "Awaiting Status"
        )
    )
)</f>
        <v>Awaiting Status</v>
      </c>
      <c r="Q1003" s="60"/>
      <c r="R1003" s="376" t="str" cm="1">
        <f t="array" aca="1" ref="R1003" ca="1">IF(
    Q1003="N",
    "",
    IF(
        COUNTIFS('4.RNAIllumina'!E:E, B1003, '4.RNAIllumina'!Y:Y, "Y") &gt; 0,
        _xlfn.TEXTJOIN(", ", TRUE, IF(('4.RNAIllumina'!E:E = B1003) * ('4.RNAIllumina'!Y:Y = "Y"), '4.RNAIllumina'!D:D, "")),
        IF(
            COUNTIFS('4.RNAIllumina'!E:E, B1003, '4.RNAIllumina'!X:X, "Y") &gt; 0,
            _xlfn.TEXTJOIN(", ", TRUE, IF(('4.RNAIllumina'!E:E = B1003) * ('4.RNAIllumina'!X:X = "Y"), '4.RNAIllumina'!D:D, "")),
            "Awaiting Status"
        )
    )
)</f>
        <v>Awaiting Status</v>
      </c>
      <c r="S1003" s="377"/>
      <c r="T1003" s="378" t="str">
        <f ca="1">VLOOKUP($B1003,'1.MetaData'!$B:$H,2,FALSE)</f>
        <v>n1014</v>
      </c>
      <c r="U1003" s="379" t="str">
        <f ca="1">VLOOKUP($B1003,'1.MetaData'!$B:$H,3,FALSE)</f>
        <v>Galeocerdo cuvier</v>
      </c>
      <c r="V1003" s="379" t="str">
        <f ca="1">VLOOKUP($B1003,'1.MetaData'!$B:$H,4,FALSE)</f>
        <v>Tiger shark</v>
      </c>
      <c r="W1003" s="379" t="str">
        <f ca="1">VLOOKUP($B1003,'1.MetaData'!$B:$H,5,FALSE)</f>
        <v>Matias Braccini</v>
      </c>
      <c r="X1003" s="378" t="str">
        <f ca="1">VLOOKUP($B1003,'1.MetaData'!$B:$H,6,FALSE)</f>
        <v>Jess Pearce, DPIRD</v>
      </c>
      <c r="Y1003" s="378"/>
    </row>
    <row r="1004" spans="1:25" hidden="1" x14ac:dyDescent="0.25">
      <c r="A1004" s="17">
        <v>1003</v>
      </c>
      <c r="B1004" s="365" t="str">
        <f t="shared" ca="1" si="20"/>
        <v>OG1003</v>
      </c>
      <c r="C1004" s="366" t="s">
        <v>102</v>
      </c>
      <c r="D1004" s="367">
        <f ca="1">COUNTIF('2.Tissue'!C:C,B1004)</f>
        <v>1</v>
      </c>
      <c r="E1004" s="368">
        <f ca="1">COUNTIFS('3.DNAExtractions'!$E:$E,$B1004,'3.DNAExtractions'!$D:$D,E$1)</f>
        <v>1</v>
      </c>
      <c r="F1004" s="369" t="str" cm="1">
        <f t="array" aca="1" ref="F1004" ca="1">IF(
    COUNTIFS('3.DNAExtractions'!E:E, B1004, '3.DNAExtractions'!Y:Y, "Y") &gt; 0,
    _xlfn.TEXTJOIN(", ", TRUE, IF(('3.DNAExtractions'!E:E = B1004) * ('3.DNAExtractions'!Y:Y = "Y"), '3.DNAExtractions'!D:D, "")),
    IF(
        COUNTIFS('3.DNAExtractions'!E:E, B1004, '3.DNAExtractions'!X:X, "Y") &gt; 0,
        _xlfn.TEXTJOIN(", ", TRUE, IF(('3.DNAExtractions'!E:E = B1004) * ('3.DNAExtractions'!X:X = "Y"), '3.DNAExtractions'!D:D, "")),
        "Awaiting Status"
    )
)</f>
        <v>Extracted</v>
      </c>
      <c r="G1004" s="370"/>
      <c r="H1004" s="371" t="str" cm="1">
        <f t="array" aca="1" ref="H1004" ca="1">IF(
    G1004="N",
    "",
    IF(
        COUNTIFS('4.Illumina'!E:E, B1004, '4.Illumina'!R:R, "Y") &gt; 0,
        _xlfn.TEXTJOIN(", ", TRUE, IF(('4.Illumina'!E:E = B1004) * ('4.Illumina'!R:R = "Y"), '4.Illumina'!D:D, "")),
        IF(
            COUNTIFS('4.Illumina'!E:E, B1004, '4.Illumina'!Q:Q, "Y") &gt; 0,
            _xlfn.TEXTJOIN(", ", TRUE, IF(('4.Illumina'!E:E = B1004) * ('4.Illumina'!Q:Q = "Y"), '4.Illumina'!D:D, "")),
            "Awaiting Status"
        )
    )
)</f>
        <v>Awaiting Status</v>
      </c>
      <c r="I1004" s="372"/>
      <c r="J1004" s="373" t="str" cm="1">
        <f t="array" aca="1" ref="J1004" ca="1">IF(
    I1004="N",
    "",
    IF(
        COUNTIFS('4.PacBio'!E:E, B1004, '4.PacBio'!W:W, "Y") &gt; 0,
        _xlfn.TEXTJOIN(", ", TRUE, IF(('4.PacBio'!E:E = B1004) * ('4.PacBio'!W:W = "Y"), '4.PacBio'!D:D, "")),
        IF(
            COUNTIFS('4.PacBio'!E:E, B1004, '4.PacBio'!V:V, "Y") &gt; 0,
            _xlfn.TEXTJOIN(", ", TRUE, IF(('4.PacBio'!E:E = B1004) * ('4.PacBio'!V:V = "Y"), '4.PacBio'!D:D, "")),
            "Awaiting Status"
        )
    )
)</f>
        <v>Awaiting Status</v>
      </c>
      <c r="K1004" s="374"/>
      <c r="L1004" s="371" t="str" cm="1">
        <f t="array" aca="1" ref="L1004" ca="1">IF(
    K1004="N",
    "",
    IF(
        COUNTIFS('4.HiCLibrary'!E:E, B1004, '4.HiCLibrary'!V:V, "Y") &gt; 0,
        _xlfn.TEXTJOIN(", ", TRUE, IF(('4.HiCLibrary'!E:E = B1004) * ('4.HiCLibrary'!V:V = "Y"), '4.HiCLibrary'!D:D, "")),
        IF(
            COUNTIFS('4.HiCLibrary'!E:E, B1004, '4.HiCLibrary'!U:U, "Y") &gt; 0,
            _xlfn.TEXTJOIN(", ", TRUE, IF(('4.HiCLibrary'!E:E = B1004) * ('4.HiCLibrary'!U:U = "Y"), '4.HiCLibrary'!D:D, "")),
            "Awaiting Status"
        )
    )
)</f>
        <v>Awaiting Status</v>
      </c>
      <c r="M1004" s="375"/>
      <c r="N1004" s="373" t="str" cm="1">
        <f t="array" aca="1" ref="N1004" ca="1">IF(
    M1004="N",
    "",
    IF(
        COUNTIFS('4.ONT'!E:E, B1004, '4.ONT'!Q:Q, "Y") &gt; 0,
        _xlfn.TEXTJOIN(", ", TRUE, IF(('4.ONT'!E:E = B1004) * ('4.ONT'!Q:Q = "Y"), '4.ONT'!D:D, "")),
        IF(
            COUNTIFS('4.ONT'!E:E, B1004, '4.ONT'!P:P, "Y") &gt; 0,
            _xlfn.TEXTJOIN(", ", TRUE, IF(('4.ONT'!E:E = B1004) * ('4.ONT'!P:P = "Y"), '4.ONT'!D:D, "")),
            "Awaiting Status"
        )
    )
)</f>
        <v>Awaiting Status</v>
      </c>
      <c r="O1004" s="60"/>
      <c r="P1004" s="376" t="str" cm="1">
        <f t="array" aca="1" ref="P1004" ca="1">IF(
    O1004="N",
    "",
    IF(
        COUNTIFS('3.RNAExtractions'!E:E, B1004, '3.RNAExtractions'!Z:Z, "Y") &gt; 0,
        _xlfn.TEXTJOIN(", ", TRUE, IF(('3.RNAExtractions'!E:E = B1004) * ('3.RNAExtractions'!Z:Z = "Y"), '3.RNAExtractions'!D:D, "")),
        IF(
            COUNTIFS('3.RNAExtractions'!E:E, B1004, '3.RNAExtractions'!Y:Y, "Y") &gt; 0,
            _xlfn.TEXTJOIN(", ", TRUE, IF(('3.RNAExtractions'!E:E = B1004) * ('3.RNAExtractions'!Y:Y = "Y"), '3.RNAExtractions'!D:D, "")),
            "Awaiting Status"
        )
    )
)</f>
        <v>Awaiting Status</v>
      </c>
      <c r="Q1004" s="60"/>
      <c r="R1004" s="376" t="str" cm="1">
        <f t="array" aca="1" ref="R1004" ca="1">IF(
    Q1004="N",
    "",
    IF(
        COUNTIFS('4.RNAIllumina'!E:E, B1004, '4.RNAIllumina'!Y:Y, "Y") &gt; 0,
        _xlfn.TEXTJOIN(", ", TRUE, IF(('4.RNAIllumina'!E:E = B1004) * ('4.RNAIllumina'!Y:Y = "Y"), '4.RNAIllumina'!D:D, "")),
        IF(
            COUNTIFS('4.RNAIllumina'!E:E, B1004, '4.RNAIllumina'!X:X, "Y") &gt; 0,
            _xlfn.TEXTJOIN(", ", TRUE, IF(('4.RNAIllumina'!E:E = B1004) * ('4.RNAIllumina'!X:X = "Y"), '4.RNAIllumina'!D:D, "")),
            "Awaiting Status"
        )
    )
)</f>
        <v>Awaiting Status</v>
      </c>
      <c r="S1004" s="377"/>
      <c r="T1004" s="378" t="str">
        <f ca="1">VLOOKUP($B1004,'1.MetaData'!$B:$H,2,FALSE)</f>
        <v>n1012</v>
      </c>
      <c r="U1004" s="379" t="str">
        <f ca="1">VLOOKUP($B1004,'1.MetaData'!$B:$H,3,FALSE)</f>
        <v>Galeocerdo cuvier</v>
      </c>
      <c r="V1004" s="379" t="str">
        <f ca="1">VLOOKUP($B1004,'1.MetaData'!$B:$H,4,FALSE)</f>
        <v>Tiger shark</v>
      </c>
      <c r="W1004" s="379" t="str">
        <f ca="1">VLOOKUP($B1004,'1.MetaData'!$B:$H,5,FALSE)</f>
        <v>Matias Braccini</v>
      </c>
      <c r="X1004" s="378" t="str">
        <f ca="1">VLOOKUP($B1004,'1.MetaData'!$B:$H,6,FALSE)</f>
        <v>Jess Pearce, DPIRD</v>
      </c>
      <c r="Y1004" s="378"/>
    </row>
    <row r="1005" spans="1:25" hidden="1" x14ac:dyDescent="0.25">
      <c r="A1005" s="17">
        <v>1004</v>
      </c>
      <c r="B1005" s="365" t="str">
        <f t="shared" ca="1" si="20"/>
        <v>OG1004</v>
      </c>
      <c r="C1005" s="366" t="s">
        <v>102</v>
      </c>
      <c r="D1005" s="367">
        <f ca="1">COUNTIF('2.Tissue'!C:C,B1005)</f>
        <v>1</v>
      </c>
      <c r="E1005" s="368">
        <f ca="1">COUNTIFS('3.DNAExtractions'!$E:$E,$B1005,'3.DNAExtractions'!$D:$D,E$1)</f>
        <v>1</v>
      </c>
      <c r="F1005" s="369" t="str" cm="1">
        <f t="array" aca="1" ref="F1005" ca="1">IF(
    COUNTIFS('3.DNAExtractions'!E:E, B1005, '3.DNAExtractions'!Y:Y, "Y") &gt; 0,
    _xlfn.TEXTJOIN(", ", TRUE, IF(('3.DNAExtractions'!E:E = B1005) * ('3.DNAExtractions'!Y:Y = "Y"), '3.DNAExtractions'!D:D, "")),
    IF(
        COUNTIFS('3.DNAExtractions'!E:E, B1005, '3.DNAExtractions'!X:X, "Y") &gt; 0,
        _xlfn.TEXTJOIN(", ", TRUE, IF(('3.DNAExtractions'!E:E = B1005) * ('3.DNAExtractions'!X:X = "Y"), '3.DNAExtractions'!D:D, "")),
        "Awaiting Status"
    )
)</f>
        <v>Extracted</v>
      </c>
      <c r="G1005" s="370"/>
      <c r="H1005" s="371" t="str" cm="1">
        <f t="array" aca="1" ref="H1005" ca="1">IF(
    G1005="N",
    "",
    IF(
        COUNTIFS('4.Illumina'!E:E, B1005, '4.Illumina'!R:R, "Y") &gt; 0,
        _xlfn.TEXTJOIN(", ", TRUE, IF(('4.Illumina'!E:E = B1005) * ('4.Illumina'!R:R = "Y"), '4.Illumina'!D:D, "")),
        IF(
            COUNTIFS('4.Illumina'!E:E, B1005, '4.Illumina'!Q:Q, "Y") &gt; 0,
            _xlfn.TEXTJOIN(", ", TRUE, IF(('4.Illumina'!E:E = B1005) * ('4.Illumina'!Q:Q = "Y"), '4.Illumina'!D:D, "")),
            "Awaiting Status"
        )
    )
)</f>
        <v>Awaiting Status</v>
      </c>
      <c r="I1005" s="372"/>
      <c r="J1005" s="373" t="str" cm="1">
        <f t="array" aca="1" ref="J1005" ca="1">IF(
    I1005="N",
    "",
    IF(
        COUNTIFS('4.PacBio'!E:E, B1005, '4.PacBio'!W:W, "Y") &gt; 0,
        _xlfn.TEXTJOIN(", ", TRUE, IF(('4.PacBio'!E:E = B1005) * ('4.PacBio'!W:W = "Y"), '4.PacBio'!D:D, "")),
        IF(
            COUNTIFS('4.PacBio'!E:E, B1005, '4.PacBio'!V:V, "Y") &gt; 0,
            _xlfn.TEXTJOIN(", ", TRUE, IF(('4.PacBio'!E:E = B1005) * ('4.PacBio'!V:V = "Y"), '4.PacBio'!D:D, "")),
            "Awaiting Status"
        )
    )
)</f>
        <v>Awaiting Status</v>
      </c>
      <c r="K1005" s="374"/>
      <c r="L1005" s="371" t="str" cm="1">
        <f t="array" aca="1" ref="L1005" ca="1">IF(
    K1005="N",
    "",
    IF(
        COUNTIFS('4.HiCLibrary'!E:E, B1005, '4.HiCLibrary'!V:V, "Y") &gt; 0,
        _xlfn.TEXTJOIN(", ", TRUE, IF(('4.HiCLibrary'!E:E = B1005) * ('4.HiCLibrary'!V:V = "Y"), '4.HiCLibrary'!D:D, "")),
        IF(
            COUNTIFS('4.HiCLibrary'!E:E, B1005, '4.HiCLibrary'!U:U, "Y") &gt; 0,
            _xlfn.TEXTJOIN(", ", TRUE, IF(('4.HiCLibrary'!E:E = B1005) * ('4.HiCLibrary'!U:U = "Y"), '4.HiCLibrary'!D:D, "")),
            "Awaiting Status"
        )
    )
)</f>
        <v>Awaiting Status</v>
      </c>
      <c r="M1005" s="375"/>
      <c r="N1005" s="373" t="str" cm="1">
        <f t="array" aca="1" ref="N1005" ca="1">IF(
    M1005="N",
    "",
    IF(
        COUNTIFS('4.ONT'!E:E, B1005, '4.ONT'!Q:Q, "Y") &gt; 0,
        _xlfn.TEXTJOIN(", ", TRUE, IF(('4.ONT'!E:E = B1005) * ('4.ONT'!Q:Q = "Y"), '4.ONT'!D:D, "")),
        IF(
            COUNTIFS('4.ONT'!E:E, B1005, '4.ONT'!P:P, "Y") &gt; 0,
            _xlfn.TEXTJOIN(", ", TRUE, IF(('4.ONT'!E:E = B1005) * ('4.ONT'!P:P = "Y"), '4.ONT'!D:D, "")),
            "Awaiting Status"
        )
    )
)</f>
        <v>Awaiting Status</v>
      </c>
      <c r="O1005" s="60"/>
      <c r="P1005" s="376" t="str" cm="1">
        <f t="array" aca="1" ref="P1005" ca="1">IF(
    O1005="N",
    "",
    IF(
        COUNTIFS('3.RNAExtractions'!E:E, B1005, '3.RNAExtractions'!Z:Z, "Y") &gt; 0,
        _xlfn.TEXTJOIN(", ", TRUE, IF(('3.RNAExtractions'!E:E = B1005) * ('3.RNAExtractions'!Z:Z = "Y"), '3.RNAExtractions'!D:D, "")),
        IF(
            COUNTIFS('3.RNAExtractions'!E:E, B1005, '3.RNAExtractions'!Y:Y, "Y") &gt; 0,
            _xlfn.TEXTJOIN(", ", TRUE, IF(('3.RNAExtractions'!E:E = B1005) * ('3.RNAExtractions'!Y:Y = "Y"), '3.RNAExtractions'!D:D, "")),
            "Awaiting Status"
        )
    )
)</f>
        <v>Awaiting Status</v>
      </c>
      <c r="Q1005" s="60"/>
      <c r="R1005" s="376" t="str" cm="1">
        <f t="array" aca="1" ref="R1005" ca="1">IF(
    Q1005="N",
    "",
    IF(
        COUNTIFS('4.RNAIllumina'!E:E, B1005, '4.RNAIllumina'!Y:Y, "Y") &gt; 0,
        _xlfn.TEXTJOIN(", ", TRUE, IF(('4.RNAIllumina'!E:E = B1005) * ('4.RNAIllumina'!Y:Y = "Y"), '4.RNAIllumina'!D:D, "")),
        IF(
            COUNTIFS('4.RNAIllumina'!E:E, B1005, '4.RNAIllumina'!X:X, "Y") &gt; 0,
            _xlfn.TEXTJOIN(", ", TRUE, IF(('4.RNAIllumina'!E:E = B1005) * ('4.RNAIllumina'!X:X = "Y"), '4.RNAIllumina'!D:D, "")),
            "Awaiting Status"
        )
    )
)</f>
        <v>Awaiting Status</v>
      </c>
      <c r="S1005" s="377"/>
      <c r="T1005" s="378" t="str">
        <f ca="1">VLOOKUP($B1005,'1.MetaData'!$B:$H,2,FALSE)</f>
        <v>n1021</v>
      </c>
      <c r="U1005" s="379" t="str">
        <f ca="1">VLOOKUP($B1005,'1.MetaData'!$B:$H,3,FALSE)</f>
        <v>Galeocerdo cuvier</v>
      </c>
      <c r="V1005" s="379" t="str">
        <f ca="1">VLOOKUP($B1005,'1.MetaData'!$B:$H,4,FALSE)</f>
        <v>Tiger shark</v>
      </c>
      <c r="W1005" s="379" t="str">
        <f ca="1">VLOOKUP($B1005,'1.MetaData'!$B:$H,5,FALSE)</f>
        <v>Matias Braccini</v>
      </c>
      <c r="X1005" s="378" t="str">
        <f ca="1">VLOOKUP($B1005,'1.MetaData'!$B:$H,6,FALSE)</f>
        <v>Jess Pearce, DPIRD</v>
      </c>
      <c r="Y1005" s="378"/>
    </row>
    <row r="1006" spans="1:25" hidden="1" x14ac:dyDescent="0.25">
      <c r="A1006" s="17">
        <v>1005</v>
      </c>
      <c r="B1006" s="365" t="str">
        <f t="shared" ca="1" si="20"/>
        <v>OG1005</v>
      </c>
      <c r="C1006" s="366" t="s">
        <v>102</v>
      </c>
      <c r="D1006" s="367">
        <f ca="1">COUNTIF('2.Tissue'!C:C,B1006)</f>
        <v>1</v>
      </c>
      <c r="E1006" s="368">
        <f ca="1">COUNTIFS('3.DNAExtractions'!$E:$E,$B1006,'3.DNAExtractions'!$D:$D,E$1)</f>
        <v>0</v>
      </c>
      <c r="F1006" s="369" t="str" cm="1">
        <f t="array" aca="1" ref="F1006" ca="1">IF(
    COUNTIFS('3.DNAExtractions'!E:E, B1006, '3.DNAExtractions'!Y:Y, "Y") &gt; 0,
    _xlfn.TEXTJOIN(", ", TRUE, IF(('3.DNAExtractions'!E:E = B1006) * ('3.DNAExtractions'!Y:Y = "Y"), '3.DNAExtractions'!D:D, "")),
    IF(
        COUNTIFS('3.DNAExtractions'!E:E, B1006, '3.DNAExtractions'!X:X, "Y") &gt; 0,
        _xlfn.TEXTJOIN(", ", TRUE, IF(('3.DNAExtractions'!E:E = B1006) * ('3.DNAExtractions'!X:X = "Y"), '3.DNAExtractions'!D:D, "")),
        "Awaiting Status"
    )
)</f>
        <v>Awaiting Status</v>
      </c>
      <c r="G1006" s="370"/>
      <c r="H1006" s="371" t="str" cm="1">
        <f t="array" aca="1" ref="H1006" ca="1">IF(
    G1006="N",
    "",
    IF(
        COUNTIFS('4.Illumina'!E:E, B1006, '4.Illumina'!R:R, "Y") &gt; 0,
        _xlfn.TEXTJOIN(", ", TRUE, IF(('4.Illumina'!E:E = B1006) * ('4.Illumina'!R:R = "Y"), '4.Illumina'!D:D, "")),
        IF(
            COUNTIFS('4.Illumina'!E:E, B1006, '4.Illumina'!Q:Q, "Y") &gt; 0,
            _xlfn.TEXTJOIN(", ", TRUE, IF(('4.Illumina'!E:E = B1006) * ('4.Illumina'!Q:Q = "Y"), '4.Illumina'!D:D, "")),
            "Awaiting Status"
        )
    )
)</f>
        <v>Awaiting Status</v>
      </c>
      <c r="I1006" s="372"/>
      <c r="J1006" s="373" t="str" cm="1">
        <f t="array" aca="1" ref="J1006" ca="1">IF(
    I1006="N",
    "",
    IF(
        COUNTIFS('4.PacBio'!E:E, B1006, '4.PacBio'!W:W, "Y") &gt; 0,
        _xlfn.TEXTJOIN(", ", TRUE, IF(('4.PacBio'!E:E = B1006) * ('4.PacBio'!W:W = "Y"), '4.PacBio'!D:D, "")),
        IF(
            COUNTIFS('4.PacBio'!E:E, B1006, '4.PacBio'!V:V, "Y") &gt; 0,
            _xlfn.TEXTJOIN(", ", TRUE, IF(('4.PacBio'!E:E = B1006) * ('4.PacBio'!V:V = "Y"), '4.PacBio'!D:D, "")),
            "Awaiting Status"
        )
    )
)</f>
        <v>Awaiting Status</v>
      </c>
      <c r="K1006" s="374"/>
      <c r="L1006" s="371" t="str" cm="1">
        <f t="array" aca="1" ref="L1006" ca="1">IF(
    K1006="N",
    "",
    IF(
        COUNTIFS('4.HiCLibrary'!E:E, B1006, '4.HiCLibrary'!V:V, "Y") &gt; 0,
        _xlfn.TEXTJOIN(", ", TRUE, IF(('4.HiCLibrary'!E:E = B1006) * ('4.HiCLibrary'!V:V = "Y"), '4.HiCLibrary'!D:D, "")),
        IF(
            COUNTIFS('4.HiCLibrary'!E:E, B1006, '4.HiCLibrary'!U:U, "Y") &gt; 0,
            _xlfn.TEXTJOIN(", ", TRUE, IF(('4.HiCLibrary'!E:E = B1006) * ('4.HiCLibrary'!U:U = "Y"), '4.HiCLibrary'!D:D, "")),
            "Awaiting Status"
        )
    )
)</f>
        <v>Awaiting Status</v>
      </c>
      <c r="M1006" s="375"/>
      <c r="N1006" s="373" t="str" cm="1">
        <f t="array" aca="1" ref="N1006" ca="1">IF(
    M1006="N",
    "",
    IF(
        COUNTIFS('4.ONT'!E:E, B1006, '4.ONT'!Q:Q, "Y") &gt; 0,
        _xlfn.TEXTJOIN(", ", TRUE, IF(('4.ONT'!E:E = B1006) * ('4.ONT'!Q:Q = "Y"), '4.ONT'!D:D, "")),
        IF(
            COUNTIFS('4.ONT'!E:E, B1006, '4.ONT'!P:P, "Y") &gt; 0,
            _xlfn.TEXTJOIN(", ", TRUE, IF(('4.ONT'!E:E = B1006) * ('4.ONT'!P:P = "Y"), '4.ONT'!D:D, "")),
            "Awaiting Status"
        )
    )
)</f>
        <v>Awaiting Status</v>
      </c>
      <c r="O1006" s="60"/>
      <c r="P1006" s="376" t="str" cm="1">
        <f t="array" aca="1" ref="P1006" ca="1">IF(
    O1006="N",
    "",
    IF(
        COUNTIFS('3.RNAExtractions'!E:E, B1006, '3.RNAExtractions'!Z:Z, "Y") &gt; 0,
        _xlfn.TEXTJOIN(", ", TRUE, IF(('3.RNAExtractions'!E:E = B1006) * ('3.RNAExtractions'!Z:Z = "Y"), '3.RNAExtractions'!D:D, "")),
        IF(
            COUNTIFS('3.RNAExtractions'!E:E, B1006, '3.RNAExtractions'!Y:Y, "Y") &gt; 0,
            _xlfn.TEXTJOIN(", ", TRUE, IF(('3.RNAExtractions'!E:E = B1006) * ('3.RNAExtractions'!Y:Y = "Y"), '3.RNAExtractions'!D:D, "")),
            "Awaiting Status"
        )
    )
)</f>
        <v>Awaiting Status</v>
      </c>
      <c r="Q1006" s="60"/>
      <c r="R1006" s="376" t="str" cm="1">
        <f t="array" aca="1" ref="R1006" ca="1">IF(
    Q1006="N",
    "",
    IF(
        COUNTIFS('4.RNAIllumina'!E:E, B1006, '4.RNAIllumina'!Y:Y, "Y") &gt; 0,
        _xlfn.TEXTJOIN(", ", TRUE, IF(('4.RNAIllumina'!E:E = B1006) * ('4.RNAIllumina'!Y:Y = "Y"), '4.RNAIllumina'!D:D, "")),
        IF(
            COUNTIFS('4.RNAIllumina'!E:E, B1006, '4.RNAIllumina'!X:X, "Y") &gt; 0,
            _xlfn.TEXTJOIN(", ", TRUE, IF(('4.RNAIllumina'!E:E = B1006) * ('4.RNAIllumina'!X:X = "Y"), '4.RNAIllumina'!D:D, "")),
            "Awaiting Status"
        )
    )
)</f>
        <v>Awaiting Status</v>
      </c>
      <c r="S1006" s="377"/>
      <c r="T1006" s="378" t="str">
        <f ca="1">VLOOKUP($B1006,'1.MetaData'!$B:$H,2,FALSE)</f>
        <v>n1022</v>
      </c>
      <c r="U1006" s="379" t="str">
        <f ca="1">VLOOKUP($B1006,'1.MetaData'!$B:$H,3,FALSE)</f>
        <v>Galeocerdo cuvier</v>
      </c>
      <c r="V1006" s="379" t="str">
        <f ca="1">VLOOKUP($B1006,'1.MetaData'!$B:$H,4,FALSE)</f>
        <v>Tiger shark</v>
      </c>
      <c r="W1006" s="379" t="str">
        <f ca="1">VLOOKUP($B1006,'1.MetaData'!$B:$H,5,FALSE)</f>
        <v>Matias Braccini</v>
      </c>
      <c r="X1006" s="378" t="str">
        <f ca="1">VLOOKUP($B1006,'1.MetaData'!$B:$H,6,FALSE)</f>
        <v>Jess Pearce, DPIRD</v>
      </c>
      <c r="Y1006" s="378"/>
    </row>
    <row r="1007" spans="1:25" hidden="1" x14ac:dyDescent="0.25">
      <c r="A1007" s="17">
        <v>1006</v>
      </c>
      <c r="B1007" s="365" t="str">
        <f t="shared" ca="1" si="20"/>
        <v>OG1006</v>
      </c>
      <c r="C1007" s="366" t="s">
        <v>102</v>
      </c>
      <c r="D1007" s="367">
        <f ca="1">COUNTIF('2.Tissue'!C:C,B1007)</f>
        <v>1</v>
      </c>
      <c r="E1007" s="368">
        <f ca="1">COUNTIFS('3.DNAExtractions'!$E:$E,$B1007,'3.DNAExtractions'!$D:$D,E$1)</f>
        <v>1</v>
      </c>
      <c r="F1007" s="369" t="str" cm="1">
        <f t="array" aca="1" ref="F1007" ca="1">IF(
    COUNTIFS('3.DNAExtractions'!E:E, B1007, '3.DNAExtractions'!Y:Y, "Y") &gt; 0,
    _xlfn.TEXTJOIN(", ", TRUE, IF(('3.DNAExtractions'!E:E = B1007) * ('3.DNAExtractions'!Y:Y = "Y"), '3.DNAExtractions'!D:D, "")),
    IF(
        COUNTIFS('3.DNAExtractions'!E:E, B1007, '3.DNAExtractions'!X:X, "Y") &gt; 0,
        _xlfn.TEXTJOIN(", ", TRUE, IF(('3.DNAExtractions'!E:E = B1007) * ('3.DNAExtractions'!X:X = "Y"), '3.DNAExtractions'!D:D, "")),
        "Awaiting Status"
    )
)</f>
        <v>Extracted</v>
      </c>
      <c r="G1007" s="370"/>
      <c r="H1007" s="371" t="str" cm="1">
        <f t="array" aca="1" ref="H1007" ca="1">IF(
    G1007="N",
    "",
    IF(
        COUNTIFS('4.Illumina'!E:E, B1007, '4.Illumina'!R:R, "Y") &gt; 0,
        _xlfn.TEXTJOIN(", ", TRUE, IF(('4.Illumina'!E:E = B1007) * ('4.Illumina'!R:R = "Y"), '4.Illumina'!D:D, "")),
        IF(
            COUNTIFS('4.Illumina'!E:E, B1007, '4.Illumina'!Q:Q, "Y") &gt; 0,
            _xlfn.TEXTJOIN(", ", TRUE, IF(('4.Illumina'!E:E = B1007) * ('4.Illumina'!Q:Q = "Y"), '4.Illumina'!D:D, "")),
            "Awaiting Status"
        )
    )
)</f>
        <v>Awaiting Status</v>
      </c>
      <c r="I1007" s="372"/>
      <c r="J1007" s="373" t="str" cm="1">
        <f t="array" aca="1" ref="J1007" ca="1">IF(
    I1007="N",
    "",
    IF(
        COUNTIFS('4.PacBio'!E:E, B1007, '4.PacBio'!W:W, "Y") &gt; 0,
        _xlfn.TEXTJOIN(", ", TRUE, IF(('4.PacBio'!E:E = B1007) * ('4.PacBio'!W:W = "Y"), '4.PacBio'!D:D, "")),
        IF(
            COUNTIFS('4.PacBio'!E:E, B1007, '4.PacBio'!V:V, "Y") &gt; 0,
            _xlfn.TEXTJOIN(", ", TRUE, IF(('4.PacBio'!E:E = B1007) * ('4.PacBio'!V:V = "Y"), '4.PacBio'!D:D, "")),
            "Awaiting Status"
        )
    )
)</f>
        <v>Awaiting Status</v>
      </c>
      <c r="K1007" s="374"/>
      <c r="L1007" s="371" t="str" cm="1">
        <f t="array" aca="1" ref="L1007" ca="1">IF(
    K1007="N",
    "",
    IF(
        COUNTIFS('4.HiCLibrary'!E:E, B1007, '4.HiCLibrary'!V:V, "Y") &gt; 0,
        _xlfn.TEXTJOIN(", ", TRUE, IF(('4.HiCLibrary'!E:E = B1007) * ('4.HiCLibrary'!V:V = "Y"), '4.HiCLibrary'!D:D, "")),
        IF(
            COUNTIFS('4.HiCLibrary'!E:E, B1007, '4.HiCLibrary'!U:U, "Y") &gt; 0,
            _xlfn.TEXTJOIN(", ", TRUE, IF(('4.HiCLibrary'!E:E = B1007) * ('4.HiCLibrary'!U:U = "Y"), '4.HiCLibrary'!D:D, "")),
            "Awaiting Status"
        )
    )
)</f>
        <v>Awaiting Status</v>
      </c>
      <c r="M1007" s="375"/>
      <c r="N1007" s="373" t="str" cm="1">
        <f t="array" aca="1" ref="N1007" ca="1">IF(
    M1007="N",
    "",
    IF(
        COUNTIFS('4.ONT'!E:E, B1007, '4.ONT'!Q:Q, "Y") &gt; 0,
        _xlfn.TEXTJOIN(", ", TRUE, IF(('4.ONT'!E:E = B1007) * ('4.ONT'!Q:Q = "Y"), '4.ONT'!D:D, "")),
        IF(
            COUNTIFS('4.ONT'!E:E, B1007, '4.ONT'!P:P, "Y") &gt; 0,
            _xlfn.TEXTJOIN(", ", TRUE, IF(('4.ONT'!E:E = B1007) * ('4.ONT'!P:P = "Y"), '4.ONT'!D:D, "")),
            "Awaiting Status"
        )
    )
)</f>
        <v>Awaiting Status</v>
      </c>
      <c r="O1007" s="60"/>
      <c r="P1007" s="376" t="str" cm="1">
        <f t="array" aca="1" ref="P1007" ca="1">IF(
    O1007="N",
    "",
    IF(
        COUNTIFS('3.RNAExtractions'!E:E, B1007, '3.RNAExtractions'!Z:Z, "Y") &gt; 0,
        _xlfn.TEXTJOIN(", ", TRUE, IF(('3.RNAExtractions'!E:E = B1007) * ('3.RNAExtractions'!Z:Z = "Y"), '3.RNAExtractions'!D:D, "")),
        IF(
            COUNTIFS('3.RNAExtractions'!E:E, B1007, '3.RNAExtractions'!Y:Y, "Y") &gt; 0,
            _xlfn.TEXTJOIN(", ", TRUE, IF(('3.RNAExtractions'!E:E = B1007) * ('3.RNAExtractions'!Y:Y = "Y"), '3.RNAExtractions'!D:D, "")),
            "Awaiting Status"
        )
    )
)</f>
        <v>Awaiting Status</v>
      </c>
      <c r="Q1007" s="60"/>
      <c r="R1007" s="376" t="str" cm="1">
        <f t="array" aca="1" ref="R1007" ca="1">IF(
    Q1007="N",
    "",
    IF(
        COUNTIFS('4.RNAIllumina'!E:E, B1007, '4.RNAIllumina'!Y:Y, "Y") &gt; 0,
        _xlfn.TEXTJOIN(", ", TRUE, IF(('4.RNAIllumina'!E:E = B1007) * ('4.RNAIllumina'!Y:Y = "Y"), '4.RNAIllumina'!D:D, "")),
        IF(
            COUNTIFS('4.RNAIllumina'!E:E, B1007, '4.RNAIllumina'!X:X, "Y") &gt; 0,
            _xlfn.TEXTJOIN(", ", TRUE, IF(('4.RNAIllumina'!E:E = B1007) * ('4.RNAIllumina'!X:X = "Y"), '4.RNAIllumina'!D:D, "")),
            "Awaiting Status"
        )
    )
)</f>
        <v>Awaiting Status</v>
      </c>
      <c r="S1007" s="377"/>
      <c r="T1007" s="378" t="str">
        <f ca="1">VLOOKUP($B1007,'1.MetaData'!$B:$H,2,FALSE)</f>
        <v>n1030</v>
      </c>
      <c r="U1007" s="379" t="str">
        <f ca="1">VLOOKUP($B1007,'1.MetaData'!$B:$H,3,FALSE)</f>
        <v>Galeocerdo cuvier</v>
      </c>
      <c r="V1007" s="379" t="str">
        <f ca="1">VLOOKUP($B1007,'1.MetaData'!$B:$H,4,FALSE)</f>
        <v>Tiger shark</v>
      </c>
      <c r="W1007" s="379" t="str">
        <f ca="1">VLOOKUP($B1007,'1.MetaData'!$B:$H,5,FALSE)</f>
        <v>Matias Braccini</v>
      </c>
      <c r="X1007" s="378" t="str">
        <f ca="1">VLOOKUP($B1007,'1.MetaData'!$B:$H,6,FALSE)</f>
        <v>Jess Pearce, DPIRD</v>
      </c>
      <c r="Y1007" s="378"/>
    </row>
    <row r="1008" spans="1:25" hidden="1" x14ac:dyDescent="0.25">
      <c r="A1008" s="17">
        <v>1007</v>
      </c>
      <c r="B1008" s="365" t="str">
        <f t="shared" ca="1" si="20"/>
        <v>OG1007</v>
      </c>
      <c r="C1008" s="366" t="s">
        <v>102</v>
      </c>
      <c r="D1008" s="367">
        <f ca="1">COUNTIF('2.Tissue'!C:C,B1008)</f>
        <v>1</v>
      </c>
      <c r="E1008" s="368">
        <f ca="1">COUNTIFS('3.DNAExtractions'!$E:$E,$B1008,'3.DNAExtractions'!$D:$D,E$1)</f>
        <v>1</v>
      </c>
      <c r="F1008" s="369" t="str" cm="1">
        <f t="array" aca="1" ref="F1008" ca="1">IF(
    COUNTIFS('3.DNAExtractions'!E:E, B1008, '3.DNAExtractions'!Y:Y, "Y") &gt; 0,
    _xlfn.TEXTJOIN(", ", TRUE, IF(('3.DNAExtractions'!E:E = B1008) * ('3.DNAExtractions'!Y:Y = "Y"), '3.DNAExtractions'!D:D, "")),
    IF(
        COUNTIFS('3.DNAExtractions'!E:E, B1008, '3.DNAExtractions'!X:X, "Y") &gt; 0,
        _xlfn.TEXTJOIN(", ", TRUE, IF(('3.DNAExtractions'!E:E = B1008) * ('3.DNAExtractions'!X:X = "Y"), '3.DNAExtractions'!D:D, "")),
        "Awaiting Status"
    )
)</f>
        <v>Extracted</v>
      </c>
      <c r="G1008" s="370"/>
      <c r="H1008" s="371" t="str" cm="1">
        <f t="array" aca="1" ref="H1008" ca="1">IF(
    G1008="N",
    "",
    IF(
        COUNTIFS('4.Illumina'!E:E, B1008, '4.Illumina'!R:R, "Y") &gt; 0,
        _xlfn.TEXTJOIN(", ", TRUE, IF(('4.Illumina'!E:E = B1008) * ('4.Illumina'!R:R = "Y"), '4.Illumina'!D:D, "")),
        IF(
            COUNTIFS('4.Illumina'!E:E, B1008, '4.Illumina'!Q:Q, "Y") &gt; 0,
            _xlfn.TEXTJOIN(", ", TRUE, IF(('4.Illumina'!E:E = B1008) * ('4.Illumina'!Q:Q = "Y"), '4.Illumina'!D:D, "")),
            "Awaiting Status"
        )
    )
)</f>
        <v>Awaiting Status</v>
      </c>
      <c r="I1008" s="372"/>
      <c r="J1008" s="373" t="str" cm="1">
        <f t="array" aca="1" ref="J1008" ca="1">IF(
    I1008="N",
    "",
    IF(
        COUNTIFS('4.PacBio'!E:E, B1008, '4.PacBio'!W:W, "Y") &gt; 0,
        _xlfn.TEXTJOIN(", ", TRUE, IF(('4.PacBio'!E:E = B1008) * ('4.PacBio'!W:W = "Y"), '4.PacBio'!D:D, "")),
        IF(
            COUNTIFS('4.PacBio'!E:E, B1008, '4.PacBio'!V:V, "Y") &gt; 0,
            _xlfn.TEXTJOIN(", ", TRUE, IF(('4.PacBio'!E:E = B1008) * ('4.PacBio'!V:V = "Y"), '4.PacBio'!D:D, "")),
            "Awaiting Status"
        )
    )
)</f>
        <v>Awaiting Status</v>
      </c>
      <c r="K1008" s="374"/>
      <c r="L1008" s="371" t="str" cm="1">
        <f t="array" aca="1" ref="L1008" ca="1">IF(
    K1008="N",
    "",
    IF(
        COUNTIFS('4.HiCLibrary'!E:E, B1008, '4.HiCLibrary'!V:V, "Y") &gt; 0,
        _xlfn.TEXTJOIN(", ", TRUE, IF(('4.HiCLibrary'!E:E = B1008) * ('4.HiCLibrary'!V:V = "Y"), '4.HiCLibrary'!D:D, "")),
        IF(
            COUNTIFS('4.HiCLibrary'!E:E, B1008, '4.HiCLibrary'!U:U, "Y") &gt; 0,
            _xlfn.TEXTJOIN(", ", TRUE, IF(('4.HiCLibrary'!E:E = B1008) * ('4.HiCLibrary'!U:U = "Y"), '4.HiCLibrary'!D:D, "")),
            "Awaiting Status"
        )
    )
)</f>
        <v>Awaiting Status</v>
      </c>
      <c r="M1008" s="375"/>
      <c r="N1008" s="373" t="str" cm="1">
        <f t="array" aca="1" ref="N1008" ca="1">IF(
    M1008="N",
    "",
    IF(
        COUNTIFS('4.ONT'!E:E, B1008, '4.ONT'!Q:Q, "Y") &gt; 0,
        _xlfn.TEXTJOIN(", ", TRUE, IF(('4.ONT'!E:E = B1008) * ('4.ONT'!Q:Q = "Y"), '4.ONT'!D:D, "")),
        IF(
            COUNTIFS('4.ONT'!E:E, B1008, '4.ONT'!P:P, "Y") &gt; 0,
            _xlfn.TEXTJOIN(", ", TRUE, IF(('4.ONT'!E:E = B1008) * ('4.ONT'!P:P = "Y"), '4.ONT'!D:D, "")),
            "Awaiting Status"
        )
    )
)</f>
        <v>Awaiting Status</v>
      </c>
      <c r="O1008" s="60"/>
      <c r="P1008" s="376" t="str" cm="1">
        <f t="array" aca="1" ref="P1008" ca="1">IF(
    O1008="N",
    "",
    IF(
        COUNTIFS('3.RNAExtractions'!E:E, B1008, '3.RNAExtractions'!Z:Z, "Y") &gt; 0,
        _xlfn.TEXTJOIN(", ", TRUE, IF(('3.RNAExtractions'!E:E = B1008) * ('3.RNAExtractions'!Z:Z = "Y"), '3.RNAExtractions'!D:D, "")),
        IF(
            COUNTIFS('3.RNAExtractions'!E:E, B1008, '3.RNAExtractions'!Y:Y, "Y") &gt; 0,
            _xlfn.TEXTJOIN(", ", TRUE, IF(('3.RNAExtractions'!E:E = B1008) * ('3.RNAExtractions'!Y:Y = "Y"), '3.RNAExtractions'!D:D, "")),
            "Awaiting Status"
        )
    )
)</f>
        <v>Awaiting Status</v>
      </c>
      <c r="Q1008" s="60"/>
      <c r="R1008" s="376" t="str" cm="1">
        <f t="array" aca="1" ref="R1008" ca="1">IF(
    Q1008="N",
    "",
    IF(
        COUNTIFS('4.RNAIllumina'!E:E, B1008, '4.RNAIllumina'!Y:Y, "Y") &gt; 0,
        _xlfn.TEXTJOIN(", ", TRUE, IF(('4.RNAIllumina'!E:E = B1008) * ('4.RNAIllumina'!Y:Y = "Y"), '4.RNAIllumina'!D:D, "")),
        IF(
            COUNTIFS('4.RNAIllumina'!E:E, B1008, '4.RNAIllumina'!X:X, "Y") &gt; 0,
            _xlfn.TEXTJOIN(", ", TRUE, IF(('4.RNAIllumina'!E:E = B1008) * ('4.RNAIllumina'!X:X = "Y"), '4.RNAIllumina'!D:D, "")),
            "Awaiting Status"
        )
    )
)</f>
        <v>Awaiting Status</v>
      </c>
      <c r="S1008" s="377"/>
      <c r="T1008" s="378" t="str">
        <f ca="1">VLOOKUP($B1008,'1.MetaData'!$B:$H,2,FALSE)</f>
        <v>n1038</v>
      </c>
      <c r="U1008" s="379" t="str">
        <f ca="1">VLOOKUP($B1008,'1.MetaData'!$B:$H,3,FALSE)</f>
        <v>Galeocerdo cuvier</v>
      </c>
      <c r="V1008" s="379" t="str">
        <f ca="1">VLOOKUP($B1008,'1.MetaData'!$B:$H,4,FALSE)</f>
        <v>Tiger shark</v>
      </c>
      <c r="W1008" s="379" t="str">
        <f ca="1">VLOOKUP($B1008,'1.MetaData'!$B:$H,5,FALSE)</f>
        <v>Matias Braccini</v>
      </c>
      <c r="X1008" s="378" t="str">
        <f ca="1">VLOOKUP($B1008,'1.MetaData'!$B:$H,6,FALSE)</f>
        <v>Jess Pearce, DPIRD</v>
      </c>
      <c r="Y1008" s="378"/>
    </row>
    <row r="1009" spans="1:25" hidden="1" x14ac:dyDescent="0.25">
      <c r="A1009" s="17">
        <v>1008</v>
      </c>
      <c r="B1009" s="365" t="str">
        <f t="shared" ca="1" si="20"/>
        <v>OG1008</v>
      </c>
      <c r="C1009" s="366" t="s">
        <v>102</v>
      </c>
      <c r="D1009" s="367">
        <f ca="1">COUNTIF('2.Tissue'!C:C,B1009)</f>
        <v>1</v>
      </c>
      <c r="E1009" s="368">
        <f ca="1">COUNTIFS('3.DNAExtractions'!$E:$E,$B1009,'3.DNAExtractions'!$D:$D,E$1)</f>
        <v>1</v>
      </c>
      <c r="F1009" s="369" t="str" cm="1">
        <f t="array" aca="1" ref="F1009" ca="1">IF(
    COUNTIFS('3.DNAExtractions'!E:E, B1009, '3.DNAExtractions'!Y:Y, "Y") &gt; 0,
    _xlfn.TEXTJOIN(", ", TRUE, IF(('3.DNAExtractions'!E:E = B1009) * ('3.DNAExtractions'!Y:Y = "Y"), '3.DNAExtractions'!D:D, "")),
    IF(
        COUNTIFS('3.DNAExtractions'!E:E, B1009, '3.DNAExtractions'!X:X, "Y") &gt; 0,
        _xlfn.TEXTJOIN(", ", TRUE, IF(('3.DNAExtractions'!E:E = B1009) * ('3.DNAExtractions'!X:X = "Y"), '3.DNAExtractions'!D:D, "")),
        "Awaiting Status"
    )
)</f>
        <v>Extracted</v>
      </c>
      <c r="G1009" s="370"/>
      <c r="H1009" s="371" t="str" cm="1">
        <f t="array" aca="1" ref="H1009" ca="1">IF(
    G1009="N",
    "",
    IF(
        COUNTIFS('4.Illumina'!E:E, B1009, '4.Illumina'!R:R, "Y") &gt; 0,
        _xlfn.TEXTJOIN(", ", TRUE, IF(('4.Illumina'!E:E = B1009) * ('4.Illumina'!R:R = "Y"), '4.Illumina'!D:D, "")),
        IF(
            COUNTIFS('4.Illumina'!E:E, B1009, '4.Illumina'!Q:Q, "Y") &gt; 0,
            _xlfn.TEXTJOIN(", ", TRUE, IF(('4.Illumina'!E:E = B1009) * ('4.Illumina'!Q:Q = "Y"), '4.Illumina'!D:D, "")),
            "Awaiting Status"
        )
    )
)</f>
        <v>Awaiting Status</v>
      </c>
      <c r="I1009" s="372"/>
      <c r="J1009" s="373" t="str" cm="1">
        <f t="array" aca="1" ref="J1009" ca="1">IF(
    I1009="N",
    "",
    IF(
        COUNTIFS('4.PacBio'!E:E, B1009, '4.PacBio'!W:W, "Y") &gt; 0,
        _xlfn.TEXTJOIN(", ", TRUE, IF(('4.PacBio'!E:E = B1009) * ('4.PacBio'!W:W = "Y"), '4.PacBio'!D:D, "")),
        IF(
            COUNTIFS('4.PacBio'!E:E, B1009, '4.PacBio'!V:V, "Y") &gt; 0,
            _xlfn.TEXTJOIN(", ", TRUE, IF(('4.PacBio'!E:E = B1009) * ('4.PacBio'!V:V = "Y"), '4.PacBio'!D:D, "")),
            "Awaiting Status"
        )
    )
)</f>
        <v>Awaiting Status</v>
      </c>
      <c r="K1009" s="374"/>
      <c r="L1009" s="371" t="str" cm="1">
        <f t="array" aca="1" ref="L1009" ca="1">IF(
    K1009="N",
    "",
    IF(
        COUNTIFS('4.HiCLibrary'!E:E, B1009, '4.HiCLibrary'!V:V, "Y") &gt; 0,
        _xlfn.TEXTJOIN(", ", TRUE, IF(('4.HiCLibrary'!E:E = B1009) * ('4.HiCLibrary'!V:V = "Y"), '4.HiCLibrary'!D:D, "")),
        IF(
            COUNTIFS('4.HiCLibrary'!E:E, B1009, '4.HiCLibrary'!U:U, "Y") &gt; 0,
            _xlfn.TEXTJOIN(", ", TRUE, IF(('4.HiCLibrary'!E:E = B1009) * ('4.HiCLibrary'!U:U = "Y"), '4.HiCLibrary'!D:D, "")),
            "Awaiting Status"
        )
    )
)</f>
        <v>Awaiting Status</v>
      </c>
      <c r="M1009" s="375"/>
      <c r="N1009" s="373" t="str" cm="1">
        <f t="array" aca="1" ref="N1009" ca="1">IF(
    M1009="N",
    "",
    IF(
        COUNTIFS('4.ONT'!E:E, B1009, '4.ONT'!Q:Q, "Y") &gt; 0,
        _xlfn.TEXTJOIN(", ", TRUE, IF(('4.ONT'!E:E = B1009) * ('4.ONT'!Q:Q = "Y"), '4.ONT'!D:D, "")),
        IF(
            COUNTIFS('4.ONT'!E:E, B1009, '4.ONT'!P:P, "Y") &gt; 0,
            _xlfn.TEXTJOIN(", ", TRUE, IF(('4.ONT'!E:E = B1009) * ('4.ONT'!P:P = "Y"), '4.ONT'!D:D, "")),
            "Awaiting Status"
        )
    )
)</f>
        <v>Awaiting Status</v>
      </c>
      <c r="O1009" s="60"/>
      <c r="P1009" s="376" t="str" cm="1">
        <f t="array" aca="1" ref="P1009" ca="1">IF(
    O1009="N",
    "",
    IF(
        COUNTIFS('3.RNAExtractions'!E:E, B1009, '3.RNAExtractions'!Z:Z, "Y") &gt; 0,
        _xlfn.TEXTJOIN(", ", TRUE, IF(('3.RNAExtractions'!E:E = B1009) * ('3.RNAExtractions'!Z:Z = "Y"), '3.RNAExtractions'!D:D, "")),
        IF(
            COUNTIFS('3.RNAExtractions'!E:E, B1009, '3.RNAExtractions'!Y:Y, "Y") &gt; 0,
            _xlfn.TEXTJOIN(", ", TRUE, IF(('3.RNAExtractions'!E:E = B1009) * ('3.RNAExtractions'!Y:Y = "Y"), '3.RNAExtractions'!D:D, "")),
            "Awaiting Status"
        )
    )
)</f>
        <v>Awaiting Status</v>
      </c>
      <c r="Q1009" s="60"/>
      <c r="R1009" s="376" t="str" cm="1">
        <f t="array" aca="1" ref="R1009" ca="1">IF(
    Q1009="N",
    "",
    IF(
        COUNTIFS('4.RNAIllumina'!E:E, B1009, '4.RNAIllumina'!Y:Y, "Y") &gt; 0,
        _xlfn.TEXTJOIN(", ", TRUE, IF(('4.RNAIllumina'!E:E = B1009) * ('4.RNAIllumina'!Y:Y = "Y"), '4.RNAIllumina'!D:D, "")),
        IF(
            COUNTIFS('4.RNAIllumina'!E:E, B1009, '4.RNAIllumina'!X:X, "Y") &gt; 0,
            _xlfn.TEXTJOIN(", ", TRUE, IF(('4.RNAIllumina'!E:E = B1009) * ('4.RNAIllumina'!X:X = "Y"), '4.RNAIllumina'!D:D, "")),
            "Awaiting Status"
        )
    )
)</f>
        <v>Awaiting Status</v>
      </c>
      <c r="S1009" s="377"/>
      <c r="T1009" s="378" t="str">
        <f ca="1">VLOOKUP($B1009,'1.MetaData'!$B:$H,2,FALSE)</f>
        <v>n1032</v>
      </c>
      <c r="U1009" s="379" t="str">
        <f ca="1">VLOOKUP($B1009,'1.MetaData'!$B:$H,3,FALSE)</f>
        <v>Galeocerdo cuvier</v>
      </c>
      <c r="V1009" s="379" t="str">
        <f ca="1">VLOOKUP($B1009,'1.MetaData'!$B:$H,4,FALSE)</f>
        <v>Tiger shark</v>
      </c>
      <c r="W1009" s="379" t="str">
        <f ca="1">VLOOKUP($B1009,'1.MetaData'!$B:$H,5,FALSE)</f>
        <v>Matias Braccini</v>
      </c>
      <c r="X1009" s="378" t="str">
        <f ca="1">VLOOKUP($B1009,'1.MetaData'!$B:$H,6,FALSE)</f>
        <v>Jess Pearce, DPIRD</v>
      </c>
      <c r="Y1009" s="378"/>
    </row>
    <row r="1010" spans="1:25" hidden="1" x14ac:dyDescent="0.25">
      <c r="A1010" s="17">
        <v>1009</v>
      </c>
      <c r="B1010" s="365" t="str">
        <f t="shared" ca="1" si="20"/>
        <v>OG1009</v>
      </c>
      <c r="C1010" s="366" t="s">
        <v>102</v>
      </c>
      <c r="D1010" s="367">
        <f ca="1">COUNTIF('2.Tissue'!C:C,B1010)</f>
        <v>1</v>
      </c>
      <c r="E1010" s="368">
        <f ca="1">COUNTIFS('3.DNAExtractions'!$E:$E,$B1010,'3.DNAExtractions'!$D:$D,E$1)</f>
        <v>1</v>
      </c>
      <c r="F1010" s="369" t="str" cm="1">
        <f t="array" aca="1" ref="F1010" ca="1">IF(
    COUNTIFS('3.DNAExtractions'!E:E, B1010, '3.DNAExtractions'!Y:Y, "Y") &gt; 0,
    _xlfn.TEXTJOIN(", ", TRUE, IF(('3.DNAExtractions'!E:E = B1010) * ('3.DNAExtractions'!Y:Y = "Y"), '3.DNAExtractions'!D:D, "")),
    IF(
        COUNTIFS('3.DNAExtractions'!E:E, B1010, '3.DNAExtractions'!X:X, "Y") &gt; 0,
        _xlfn.TEXTJOIN(", ", TRUE, IF(('3.DNAExtractions'!E:E = B1010) * ('3.DNAExtractions'!X:X = "Y"), '3.DNAExtractions'!D:D, "")),
        "Awaiting Status"
    )
)</f>
        <v>Extracted</v>
      </c>
      <c r="G1010" s="370"/>
      <c r="H1010" s="371" t="str" cm="1">
        <f t="array" aca="1" ref="H1010" ca="1">IF(
    G1010="N",
    "",
    IF(
        COUNTIFS('4.Illumina'!E:E, B1010, '4.Illumina'!R:R, "Y") &gt; 0,
        _xlfn.TEXTJOIN(", ", TRUE, IF(('4.Illumina'!E:E = B1010) * ('4.Illumina'!R:R = "Y"), '4.Illumina'!D:D, "")),
        IF(
            COUNTIFS('4.Illumina'!E:E, B1010, '4.Illumina'!Q:Q, "Y") &gt; 0,
            _xlfn.TEXTJOIN(", ", TRUE, IF(('4.Illumina'!E:E = B1010) * ('4.Illumina'!Q:Q = "Y"), '4.Illumina'!D:D, "")),
            "Awaiting Status"
        )
    )
)</f>
        <v>Awaiting Status</v>
      </c>
      <c r="I1010" s="372"/>
      <c r="J1010" s="373" t="str" cm="1">
        <f t="array" aca="1" ref="J1010" ca="1">IF(
    I1010="N",
    "",
    IF(
        COUNTIFS('4.PacBio'!E:E, B1010, '4.PacBio'!W:W, "Y") &gt; 0,
        _xlfn.TEXTJOIN(", ", TRUE, IF(('4.PacBio'!E:E = B1010) * ('4.PacBio'!W:W = "Y"), '4.PacBio'!D:D, "")),
        IF(
            COUNTIFS('4.PacBio'!E:E, B1010, '4.PacBio'!V:V, "Y") &gt; 0,
            _xlfn.TEXTJOIN(", ", TRUE, IF(('4.PacBio'!E:E = B1010) * ('4.PacBio'!V:V = "Y"), '4.PacBio'!D:D, "")),
            "Awaiting Status"
        )
    )
)</f>
        <v>Awaiting Status</v>
      </c>
      <c r="K1010" s="374"/>
      <c r="L1010" s="371" t="str" cm="1">
        <f t="array" aca="1" ref="L1010" ca="1">IF(
    K1010="N",
    "",
    IF(
        COUNTIFS('4.HiCLibrary'!E:E, B1010, '4.HiCLibrary'!V:V, "Y") &gt; 0,
        _xlfn.TEXTJOIN(", ", TRUE, IF(('4.HiCLibrary'!E:E = B1010) * ('4.HiCLibrary'!V:V = "Y"), '4.HiCLibrary'!D:D, "")),
        IF(
            COUNTIFS('4.HiCLibrary'!E:E, B1010, '4.HiCLibrary'!U:U, "Y") &gt; 0,
            _xlfn.TEXTJOIN(", ", TRUE, IF(('4.HiCLibrary'!E:E = B1010) * ('4.HiCLibrary'!U:U = "Y"), '4.HiCLibrary'!D:D, "")),
            "Awaiting Status"
        )
    )
)</f>
        <v>Awaiting Status</v>
      </c>
      <c r="M1010" s="375"/>
      <c r="N1010" s="373" t="str" cm="1">
        <f t="array" aca="1" ref="N1010" ca="1">IF(
    M1010="N",
    "",
    IF(
        COUNTIFS('4.ONT'!E:E, B1010, '4.ONT'!Q:Q, "Y") &gt; 0,
        _xlfn.TEXTJOIN(", ", TRUE, IF(('4.ONT'!E:E = B1010) * ('4.ONT'!Q:Q = "Y"), '4.ONT'!D:D, "")),
        IF(
            COUNTIFS('4.ONT'!E:E, B1010, '4.ONT'!P:P, "Y") &gt; 0,
            _xlfn.TEXTJOIN(", ", TRUE, IF(('4.ONT'!E:E = B1010) * ('4.ONT'!P:P = "Y"), '4.ONT'!D:D, "")),
            "Awaiting Status"
        )
    )
)</f>
        <v>Awaiting Status</v>
      </c>
      <c r="O1010" s="60"/>
      <c r="P1010" s="376" t="str" cm="1">
        <f t="array" aca="1" ref="P1010" ca="1">IF(
    O1010="N",
    "",
    IF(
        COUNTIFS('3.RNAExtractions'!E:E, B1010, '3.RNAExtractions'!Z:Z, "Y") &gt; 0,
        _xlfn.TEXTJOIN(", ", TRUE, IF(('3.RNAExtractions'!E:E = B1010) * ('3.RNAExtractions'!Z:Z = "Y"), '3.RNAExtractions'!D:D, "")),
        IF(
            COUNTIFS('3.RNAExtractions'!E:E, B1010, '3.RNAExtractions'!Y:Y, "Y") &gt; 0,
            _xlfn.TEXTJOIN(", ", TRUE, IF(('3.RNAExtractions'!E:E = B1010) * ('3.RNAExtractions'!Y:Y = "Y"), '3.RNAExtractions'!D:D, "")),
            "Awaiting Status"
        )
    )
)</f>
        <v>Awaiting Status</v>
      </c>
      <c r="Q1010" s="60"/>
      <c r="R1010" s="376" t="str" cm="1">
        <f t="array" aca="1" ref="R1010" ca="1">IF(
    Q1010="N",
    "",
    IF(
        COUNTIFS('4.RNAIllumina'!E:E, B1010, '4.RNAIllumina'!Y:Y, "Y") &gt; 0,
        _xlfn.TEXTJOIN(", ", TRUE, IF(('4.RNAIllumina'!E:E = B1010) * ('4.RNAIllumina'!Y:Y = "Y"), '4.RNAIllumina'!D:D, "")),
        IF(
            COUNTIFS('4.RNAIllumina'!E:E, B1010, '4.RNAIllumina'!X:X, "Y") &gt; 0,
            _xlfn.TEXTJOIN(", ", TRUE, IF(('4.RNAIllumina'!E:E = B1010) * ('4.RNAIllumina'!X:X = "Y"), '4.RNAIllumina'!D:D, "")),
            "Awaiting Status"
        )
    )
)</f>
        <v>Awaiting Status</v>
      </c>
      <c r="S1010" s="377"/>
      <c r="T1010" s="378" t="str">
        <f ca="1">VLOOKUP($B1010,'1.MetaData'!$B:$H,2,FALSE)</f>
        <v>n1039</v>
      </c>
      <c r="U1010" s="379" t="str">
        <f ca="1">VLOOKUP($B1010,'1.MetaData'!$B:$H,3,FALSE)</f>
        <v>Galeocerdo cuvier</v>
      </c>
      <c r="V1010" s="379" t="str">
        <f ca="1">VLOOKUP($B1010,'1.MetaData'!$B:$H,4,FALSE)</f>
        <v>Tiger shark</v>
      </c>
      <c r="W1010" s="379" t="str">
        <f ca="1">VLOOKUP($B1010,'1.MetaData'!$B:$H,5,FALSE)</f>
        <v>Matias Braccini</v>
      </c>
      <c r="X1010" s="378" t="str">
        <f ca="1">VLOOKUP($B1010,'1.MetaData'!$B:$H,6,FALSE)</f>
        <v>Jess Pearce, DPIRD</v>
      </c>
      <c r="Y1010" s="378"/>
    </row>
    <row r="1011" spans="1:25" hidden="1" x14ac:dyDescent="0.25">
      <c r="A1011" s="17">
        <v>1010</v>
      </c>
      <c r="B1011" s="365" t="str">
        <f t="shared" ca="1" si="20"/>
        <v>OG1010</v>
      </c>
      <c r="C1011" s="366" t="s">
        <v>102</v>
      </c>
      <c r="D1011" s="367">
        <f ca="1">COUNTIF('2.Tissue'!C:C,B1011)</f>
        <v>1</v>
      </c>
      <c r="E1011" s="368">
        <f ca="1">COUNTIFS('3.DNAExtractions'!$E:$E,$B1011,'3.DNAExtractions'!$D:$D,E$1)</f>
        <v>1</v>
      </c>
      <c r="F1011" s="369" t="str" cm="1">
        <f t="array" aca="1" ref="F1011" ca="1">IF(
    COUNTIFS('3.DNAExtractions'!E:E, B1011, '3.DNAExtractions'!Y:Y, "Y") &gt; 0,
    _xlfn.TEXTJOIN(", ", TRUE, IF(('3.DNAExtractions'!E:E = B1011) * ('3.DNAExtractions'!Y:Y = "Y"), '3.DNAExtractions'!D:D, "")),
    IF(
        COUNTIFS('3.DNAExtractions'!E:E, B1011, '3.DNAExtractions'!X:X, "Y") &gt; 0,
        _xlfn.TEXTJOIN(", ", TRUE, IF(('3.DNAExtractions'!E:E = B1011) * ('3.DNAExtractions'!X:X = "Y"), '3.DNAExtractions'!D:D, "")),
        "Awaiting Status"
    )
)</f>
        <v>Extracted</v>
      </c>
      <c r="G1011" s="370"/>
      <c r="H1011" s="371" t="str" cm="1">
        <f t="array" aca="1" ref="H1011" ca="1">IF(
    G1011="N",
    "",
    IF(
        COUNTIFS('4.Illumina'!E:E, B1011, '4.Illumina'!R:R, "Y") &gt; 0,
        _xlfn.TEXTJOIN(", ", TRUE, IF(('4.Illumina'!E:E = B1011) * ('4.Illumina'!R:R = "Y"), '4.Illumina'!D:D, "")),
        IF(
            COUNTIFS('4.Illumina'!E:E, B1011, '4.Illumina'!Q:Q, "Y") &gt; 0,
            _xlfn.TEXTJOIN(", ", TRUE, IF(('4.Illumina'!E:E = B1011) * ('4.Illumina'!Q:Q = "Y"), '4.Illumina'!D:D, "")),
            "Awaiting Status"
        )
    )
)</f>
        <v>Awaiting Status</v>
      </c>
      <c r="I1011" s="372"/>
      <c r="J1011" s="373" t="str" cm="1">
        <f t="array" aca="1" ref="J1011" ca="1">IF(
    I1011="N",
    "",
    IF(
        COUNTIFS('4.PacBio'!E:E, B1011, '4.PacBio'!W:W, "Y") &gt; 0,
        _xlfn.TEXTJOIN(", ", TRUE, IF(('4.PacBio'!E:E = B1011) * ('4.PacBio'!W:W = "Y"), '4.PacBio'!D:D, "")),
        IF(
            COUNTIFS('4.PacBio'!E:E, B1011, '4.PacBio'!V:V, "Y") &gt; 0,
            _xlfn.TEXTJOIN(", ", TRUE, IF(('4.PacBio'!E:E = B1011) * ('4.PacBio'!V:V = "Y"), '4.PacBio'!D:D, "")),
            "Awaiting Status"
        )
    )
)</f>
        <v>Awaiting Status</v>
      </c>
      <c r="K1011" s="374"/>
      <c r="L1011" s="371" t="str" cm="1">
        <f t="array" aca="1" ref="L1011" ca="1">IF(
    K1011="N",
    "",
    IF(
        COUNTIFS('4.HiCLibrary'!E:E, B1011, '4.HiCLibrary'!V:V, "Y") &gt; 0,
        _xlfn.TEXTJOIN(", ", TRUE, IF(('4.HiCLibrary'!E:E = B1011) * ('4.HiCLibrary'!V:V = "Y"), '4.HiCLibrary'!D:D, "")),
        IF(
            COUNTIFS('4.HiCLibrary'!E:E, B1011, '4.HiCLibrary'!U:U, "Y") &gt; 0,
            _xlfn.TEXTJOIN(", ", TRUE, IF(('4.HiCLibrary'!E:E = B1011) * ('4.HiCLibrary'!U:U = "Y"), '4.HiCLibrary'!D:D, "")),
            "Awaiting Status"
        )
    )
)</f>
        <v>Awaiting Status</v>
      </c>
      <c r="M1011" s="375"/>
      <c r="N1011" s="373" t="str" cm="1">
        <f t="array" aca="1" ref="N1011" ca="1">IF(
    M1011="N",
    "",
    IF(
        COUNTIFS('4.ONT'!E:E, B1011, '4.ONT'!Q:Q, "Y") &gt; 0,
        _xlfn.TEXTJOIN(", ", TRUE, IF(('4.ONT'!E:E = B1011) * ('4.ONT'!Q:Q = "Y"), '4.ONT'!D:D, "")),
        IF(
            COUNTIFS('4.ONT'!E:E, B1011, '4.ONT'!P:P, "Y") &gt; 0,
            _xlfn.TEXTJOIN(", ", TRUE, IF(('4.ONT'!E:E = B1011) * ('4.ONT'!P:P = "Y"), '4.ONT'!D:D, "")),
            "Awaiting Status"
        )
    )
)</f>
        <v>Awaiting Status</v>
      </c>
      <c r="O1011" s="60"/>
      <c r="P1011" s="376" t="str" cm="1">
        <f t="array" aca="1" ref="P1011" ca="1">IF(
    O1011="N",
    "",
    IF(
        COUNTIFS('3.RNAExtractions'!E:E, B1011, '3.RNAExtractions'!Z:Z, "Y") &gt; 0,
        _xlfn.TEXTJOIN(", ", TRUE, IF(('3.RNAExtractions'!E:E = B1011) * ('3.RNAExtractions'!Z:Z = "Y"), '3.RNAExtractions'!D:D, "")),
        IF(
            COUNTIFS('3.RNAExtractions'!E:E, B1011, '3.RNAExtractions'!Y:Y, "Y") &gt; 0,
            _xlfn.TEXTJOIN(", ", TRUE, IF(('3.RNAExtractions'!E:E = B1011) * ('3.RNAExtractions'!Y:Y = "Y"), '3.RNAExtractions'!D:D, "")),
            "Awaiting Status"
        )
    )
)</f>
        <v>Awaiting Status</v>
      </c>
      <c r="Q1011" s="60"/>
      <c r="R1011" s="376" t="str" cm="1">
        <f t="array" aca="1" ref="R1011" ca="1">IF(
    Q1011="N",
    "",
    IF(
        COUNTIFS('4.RNAIllumina'!E:E, B1011, '4.RNAIllumina'!Y:Y, "Y") &gt; 0,
        _xlfn.TEXTJOIN(", ", TRUE, IF(('4.RNAIllumina'!E:E = B1011) * ('4.RNAIllumina'!Y:Y = "Y"), '4.RNAIllumina'!D:D, "")),
        IF(
            COUNTIFS('4.RNAIllumina'!E:E, B1011, '4.RNAIllumina'!X:X, "Y") &gt; 0,
            _xlfn.TEXTJOIN(", ", TRUE, IF(('4.RNAIllumina'!E:E = B1011) * ('4.RNAIllumina'!X:X = "Y"), '4.RNAIllumina'!D:D, "")),
            "Awaiting Status"
        )
    )
)</f>
        <v>Awaiting Status</v>
      </c>
      <c r="S1011" s="377"/>
      <c r="T1011" s="378" t="str">
        <f ca="1">VLOOKUP($B1011,'1.MetaData'!$B:$H,2,FALSE)</f>
        <v>n1037</v>
      </c>
      <c r="U1011" s="379" t="str">
        <f ca="1">VLOOKUP($B1011,'1.MetaData'!$B:$H,3,FALSE)</f>
        <v>Galeocerdo cuvier</v>
      </c>
      <c r="V1011" s="379" t="str">
        <f ca="1">VLOOKUP($B1011,'1.MetaData'!$B:$H,4,FALSE)</f>
        <v>Tiger shark</v>
      </c>
      <c r="W1011" s="379" t="str">
        <f ca="1">VLOOKUP($B1011,'1.MetaData'!$B:$H,5,FALSE)</f>
        <v>Matias Braccini</v>
      </c>
      <c r="X1011" s="378" t="str">
        <f ca="1">VLOOKUP($B1011,'1.MetaData'!$B:$H,6,FALSE)</f>
        <v>Jess Pearce, DPIRD</v>
      </c>
      <c r="Y1011" s="378"/>
    </row>
    <row r="1012" spans="1:25" hidden="1" x14ac:dyDescent="0.25">
      <c r="A1012" s="17">
        <v>1011</v>
      </c>
      <c r="B1012" s="365" t="str">
        <f t="shared" ca="1" si="20"/>
        <v>OG1011</v>
      </c>
      <c r="C1012" s="366" t="s">
        <v>102</v>
      </c>
      <c r="D1012" s="367">
        <f ca="1">COUNTIF('2.Tissue'!C:C,B1012)</f>
        <v>1</v>
      </c>
      <c r="E1012" s="368">
        <f ca="1">COUNTIFS('3.DNAExtractions'!$E:$E,$B1012,'3.DNAExtractions'!$D:$D,E$1)</f>
        <v>1</v>
      </c>
      <c r="F1012" s="369" t="str" cm="1">
        <f t="array" aca="1" ref="F1012" ca="1">IF(
    COUNTIFS('3.DNAExtractions'!E:E, B1012, '3.DNAExtractions'!Y:Y, "Y") &gt; 0,
    _xlfn.TEXTJOIN(", ", TRUE, IF(('3.DNAExtractions'!E:E = B1012) * ('3.DNAExtractions'!Y:Y = "Y"), '3.DNAExtractions'!D:D, "")),
    IF(
        COUNTIFS('3.DNAExtractions'!E:E, B1012, '3.DNAExtractions'!X:X, "Y") &gt; 0,
        _xlfn.TEXTJOIN(", ", TRUE, IF(('3.DNAExtractions'!E:E = B1012) * ('3.DNAExtractions'!X:X = "Y"), '3.DNAExtractions'!D:D, "")),
        "Awaiting Status"
    )
)</f>
        <v>Extracted</v>
      </c>
      <c r="G1012" s="370"/>
      <c r="H1012" s="371" t="str" cm="1">
        <f t="array" aca="1" ref="H1012" ca="1">IF(
    G1012="N",
    "",
    IF(
        COUNTIFS('4.Illumina'!E:E, B1012, '4.Illumina'!R:R, "Y") &gt; 0,
        _xlfn.TEXTJOIN(", ", TRUE, IF(('4.Illumina'!E:E = B1012) * ('4.Illumina'!R:R = "Y"), '4.Illumina'!D:D, "")),
        IF(
            COUNTIFS('4.Illumina'!E:E, B1012, '4.Illumina'!Q:Q, "Y") &gt; 0,
            _xlfn.TEXTJOIN(", ", TRUE, IF(('4.Illumina'!E:E = B1012) * ('4.Illumina'!Q:Q = "Y"), '4.Illumina'!D:D, "")),
            "Awaiting Status"
        )
    )
)</f>
        <v>Awaiting Status</v>
      </c>
      <c r="I1012" s="372"/>
      <c r="J1012" s="373" t="str" cm="1">
        <f t="array" aca="1" ref="J1012" ca="1">IF(
    I1012="N",
    "",
    IF(
        COUNTIFS('4.PacBio'!E:E, B1012, '4.PacBio'!W:W, "Y") &gt; 0,
        _xlfn.TEXTJOIN(", ", TRUE, IF(('4.PacBio'!E:E = B1012) * ('4.PacBio'!W:W = "Y"), '4.PacBio'!D:D, "")),
        IF(
            COUNTIFS('4.PacBio'!E:E, B1012, '4.PacBio'!V:V, "Y") &gt; 0,
            _xlfn.TEXTJOIN(", ", TRUE, IF(('4.PacBio'!E:E = B1012) * ('4.PacBio'!V:V = "Y"), '4.PacBio'!D:D, "")),
            "Awaiting Status"
        )
    )
)</f>
        <v>Awaiting Status</v>
      </c>
      <c r="K1012" s="374"/>
      <c r="L1012" s="371" t="str" cm="1">
        <f t="array" aca="1" ref="L1012" ca="1">IF(
    K1012="N",
    "",
    IF(
        COUNTIFS('4.HiCLibrary'!E:E, B1012, '4.HiCLibrary'!V:V, "Y") &gt; 0,
        _xlfn.TEXTJOIN(", ", TRUE, IF(('4.HiCLibrary'!E:E = B1012) * ('4.HiCLibrary'!V:V = "Y"), '4.HiCLibrary'!D:D, "")),
        IF(
            COUNTIFS('4.HiCLibrary'!E:E, B1012, '4.HiCLibrary'!U:U, "Y") &gt; 0,
            _xlfn.TEXTJOIN(", ", TRUE, IF(('4.HiCLibrary'!E:E = B1012) * ('4.HiCLibrary'!U:U = "Y"), '4.HiCLibrary'!D:D, "")),
            "Awaiting Status"
        )
    )
)</f>
        <v>Awaiting Status</v>
      </c>
      <c r="M1012" s="375"/>
      <c r="N1012" s="373" t="str" cm="1">
        <f t="array" aca="1" ref="N1012" ca="1">IF(
    M1012="N",
    "",
    IF(
        COUNTIFS('4.ONT'!E:E, B1012, '4.ONT'!Q:Q, "Y") &gt; 0,
        _xlfn.TEXTJOIN(", ", TRUE, IF(('4.ONT'!E:E = B1012) * ('4.ONT'!Q:Q = "Y"), '4.ONT'!D:D, "")),
        IF(
            COUNTIFS('4.ONT'!E:E, B1012, '4.ONT'!P:P, "Y") &gt; 0,
            _xlfn.TEXTJOIN(", ", TRUE, IF(('4.ONT'!E:E = B1012) * ('4.ONT'!P:P = "Y"), '4.ONT'!D:D, "")),
            "Awaiting Status"
        )
    )
)</f>
        <v>Awaiting Status</v>
      </c>
      <c r="O1012" s="60"/>
      <c r="P1012" s="376" t="str" cm="1">
        <f t="array" aca="1" ref="P1012" ca="1">IF(
    O1012="N",
    "",
    IF(
        COUNTIFS('3.RNAExtractions'!E:E, B1012, '3.RNAExtractions'!Z:Z, "Y") &gt; 0,
        _xlfn.TEXTJOIN(", ", TRUE, IF(('3.RNAExtractions'!E:E = B1012) * ('3.RNAExtractions'!Z:Z = "Y"), '3.RNAExtractions'!D:D, "")),
        IF(
            COUNTIFS('3.RNAExtractions'!E:E, B1012, '3.RNAExtractions'!Y:Y, "Y") &gt; 0,
            _xlfn.TEXTJOIN(", ", TRUE, IF(('3.RNAExtractions'!E:E = B1012) * ('3.RNAExtractions'!Y:Y = "Y"), '3.RNAExtractions'!D:D, "")),
            "Awaiting Status"
        )
    )
)</f>
        <v>Awaiting Status</v>
      </c>
      <c r="Q1012" s="60"/>
      <c r="R1012" s="376" t="str" cm="1">
        <f t="array" aca="1" ref="R1012" ca="1">IF(
    Q1012="N",
    "",
    IF(
        COUNTIFS('4.RNAIllumina'!E:E, B1012, '4.RNAIllumina'!Y:Y, "Y") &gt; 0,
        _xlfn.TEXTJOIN(", ", TRUE, IF(('4.RNAIllumina'!E:E = B1012) * ('4.RNAIllumina'!Y:Y = "Y"), '4.RNAIllumina'!D:D, "")),
        IF(
            COUNTIFS('4.RNAIllumina'!E:E, B1012, '4.RNAIllumina'!X:X, "Y") &gt; 0,
            _xlfn.TEXTJOIN(", ", TRUE, IF(('4.RNAIllumina'!E:E = B1012) * ('4.RNAIllumina'!X:X = "Y"), '4.RNAIllumina'!D:D, "")),
            "Awaiting Status"
        )
    )
)</f>
        <v>Awaiting Status</v>
      </c>
      <c r="S1012" s="377"/>
      <c r="T1012" s="378" t="str">
        <f ca="1">VLOOKUP($B1012,'1.MetaData'!$B:$H,2,FALSE)</f>
        <v>n1042</v>
      </c>
      <c r="U1012" s="379" t="str">
        <f ca="1">VLOOKUP($B1012,'1.MetaData'!$B:$H,3,FALSE)</f>
        <v>Galeocerdo cuvier</v>
      </c>
      <c r="V1012" s="379" t="str">
        <f ca="1">VLOOKUP($B1012,'1.MetaData'!$B:$H,4,FALSE)</f>
        <v>Tiger shark</v>
      </c>
      <c r="W1012" s="379" t="str">
        <f ca="1">VLOOKUP($B1012,'1.MetaData'!$B:$H,5,FALSE)</f>
        <v>Matias Braccini</v>
      </c>
      <c r="X1012" s="378" t="str">
        <f ca="1">VLOOKUP($B1012,'1.MetaData'!$B:$H,6,FALSE)</f>
        <v>Jess Pearce, DPIRD</v>
      </c>
      <c r="Y1012" s="378"/>
    </row>
    <row r="1013" spans="1:25" hidden="1" x14ac:dyDescent="0.25">
      <c r="A1013" s="17">
        <v>1012</v>
      </c>
      <c r="B1013" s="365" t="str">
        <f t="shared" ca="1" si="20"/>
        <v>OG1012</v>
      </c>
      <c r="C1013" s="366" t="s">
        <v>102</v>
      </c>
      <c r="D1013" s="367">
        <f ca="1">COUNTIF('2.Tissue'!C:C,B1013)</f>
        <v>1</v>
      </c>
      <c r="E1013" s="368">
        <f ca="1">COUNTIFS('3.DNAExtractions'!$E:$E,$B1013,'3.DNAExtractions'!$D:$D,E$1)</f>
        <v>1</v>
      </c>
      <c r="F1013" s="369" t="str" cm="1">
        <f t="array" aca="1" ref="F1013" ca="1">IF(
    COUNTIFS('3.DNAExtractions'!E:E, B1013, '3.DNAExtractions'!Y:Y, "Y") &gt; 0,
    _xlfn.TEXTJOIN(", ", TRUE, IF(('3.DNAExtractions'!E:E = B1013) * ('3.DNAExtractions'!Y:Y = "Y"), '3.DNAExtractions'!D:D, "")),
    IF(
        COUNTIFS('3.DNAExtractions'!E:E, B1013, '3.DNAExtractions'!X:X, "Y") &gt; 0,
        _xlfn.TEXTJOIN(", ", TRUE, IF(('3.DNAExtractions'!E:E = B1013) * ('3.DNAExtractions'!X:X = "Y"), '3.DNAExtractions'!D:D, "")),
        "Awaiting Status"
    )
)</f>
        <v>Extracted</v>
      </c>
      <c r="G1013" s="370"/>
      <c r="H1013" s="371" t="str" cm="1">
        <f t="array" aca="1" ref="H1013" ca="1">IF(
    G1013="N",
    "",
    IF(
        COUNTIFS('4.Illumina'!E:E, B1013, '4.Illumina'!R:R, "Y") &gt; 0,
        _xlfn.TEXTJOIN(", ", TRUE, IF(('4.Illumina'!E:E = B1013) * ('4.Illumina'!R:R = "Y"), '4.Illumina'!D:D, "")),
        IF(
            COUNTIFS('4.Illumina'!E:E, B1013, '4.Illumina'!Q:Q, "Y") &gt; 0,
            _xlfn.TEXTJOIN(", ", TRUE, IF(('4.Illumina'!E:E = B1013) * ('4.Illumina'!Q:Q = "Y"), '4.Illumina'!D:D, "")),
            "Awaiting Status"
        )
    )
)</f>
        <v>Awaiting Status</v>
      </c>
      <c r="I1013" s="372"/>
      <c r="J1013" s="373" t="str" cm="1">
        <f t="array" aca="1" ref="J1013" ca="1">IF(
    I1013="N",
    "",
    IF(
        COUNTIFS('4.PacBio'!E:E, B1013, '4.PacBio'!W:W, "Y") &gt; 0,
        _xlfn.TEXTJOIN(", ", TRUE, IF(('4.PacBio'!E:E = B1013) * ('4.PacBio'!W:W = "Y"), '4.PacBio'!D:D, "")),
        IF(
            COUNTIFS('4.PacBio'!E:E, B1013, '4.PacBio'!V:V, "Y") &gt; 0,
            _xlfn.TEXTJOIN(", ", TRUE, IF(('4.PacBio'!E:E = B1013) * ('4.PacBio'!V:V = "Y"), '4.PacBio'!D:D, "")),
            "Awaiting Status"
        )
    )
)</f>
        <v>Awaiting Status</v>
      </c>
      <c r="K1013" s="374"/>
      <c r="L1013" s="371" t="str" cm="1">
        <f t="array" aca="1" ref="L1013" ca="1">IF(
    K1013="N",
    "",
    IF(
        COUNTIFS('4.HiCLibrary'!E:E, B1013, '4.HiCLibrary'!V:V, "Y") &gt; 0,
        _xlfn.TEXTJOIN(", ", TRUE, IF(('4.HiCLibrary'!E:E = B1013) * ('4.HiCLibrary'!V:V = "Y"), '4.HiCLibrary'!D:D, "")),
        IF(
            COUNTIFS('4.HiCLibrary'!E:E, B1013, '4.HiCLibrary'!U:U, "Y") &gt; 0,
            _xlfn.TEXTJOIN(", ", TRUE, IF(('4.HiCLibrary'!E:E = B1013) * ('4.HiCLibrary'!U:U = "Y"), '4.HiCLibrary'!D:D, "")),
            "Awaiting Status"
        )
    )
)</f>
        <v>Awaiting Status</v>
      </c>
      <c r="M1013" s="375"/>
      <c r="N1013" s="373" t="str" cm="1">
        <f t="array" aca="1" ref="N1013" ca="1">IF(
    M1013="N",
    "",
    IF(
        COUNTIFS('4.ONT'!E:E, B1013, '4.ONT'!Q:Q, "Y") &gt; 0,
        _xlfn.TEXTJOIN(", ", TRUE, IF(('4.ONT'!E:E = B1013) * ('4.ONT'!Q:Q = "Y"), '4.ONT'!D:D, "")),
        IF(
            COUNTIFS('4.ONT'!E:E, B1013, '4.ONT'!P:P, "Y") &gt; 0,
            _xlfn.TEXTJOIN(", ", TRUE, IF(('4.ONT'!E:E = B1013) * ('4.ONT'!P:P = "Y"), '4.ONT'!D:D, "")),
            "Awaiting Status"
        )
    )
)</f>
        <v>Awaiting Status</v>
      </c>
      <c r="O1013" s="60"/>
      <c r="P1013" s="376" t="str" cm="1">
        <f t="array" aca="1" ref="P1013" ca="1">IF(
    O1013="N",
    "",
    IF(
        COUNTIFS('3.RNAExtractions'!E:E, B1013, '3.RNAExtractions'!Z:Z, "Y") &gt; 0,
        _xlfn.TEXTJOIN(", ", TRUE, IF(('3.RNAExtractions'!E:E = B1013) * ('3.RNAExtractions'!Z:Z = "Y"), '3.RNAExtractions'!D:D, "")),
        IF(
            COUNTIFS('3.RNAExtractions'!E:E, B1013, '3.RNAExtractions'!Y:Y, "Y") &gt; 0,
            _xlfn.TEXTJOIN(", ", TRUE, IF(('3.RNAExtractions'!E:E = B1013) * ('3.RNAExtractions'!Y:Y = "Y"), '3.RNAExtractions'!D:D, "")),
            "Awaiting Status"
        )
    )
)</f>
        <v>Awaiting Status</v>
      </c>
      <c r="Q1013" s="60"/>
      <c r="R1013" s="376" t="str" cm="1">
        <f t="array" aca="1" ref="R1013" ca="1">IF(
    Q1013="N",
    "",
    IF(
        COUNTIFS('4.RNAIllumina'!E:E, B1013, '4.RNAIllumina'!Y:Y, "Y") &gt; 0,
        _xlfn.TEXTJOIN(", ", TRUE, IF(('4.RNAIllumina'!E:E = B1013) * ('4.RNAIllumina'!Y:Y = "Y"), '4.RNAIllumina'!D:D, "")),
        IF(
            COUNTIFS('4.RNAIllumina'!E:E, B1013, '4.RNAIllumina'!X:X, "Y") &gt; 0,
            _xlfn.TEXTJOIN(", ", TRUE, IF(('4.RNAIllumina'!E:E = B1013) * ('4.RNAIllumina'!X:X = "Y"), '4.RNAIllumina'!D:D, "")),
            "Awaiting Status"
        )
    )
)</f>
        <v>Awaiting Status</v>
      </c>
      <c r="S1013" s="377"/>
      <c r="T1013" s="378" t="str">
        <f ca="1">VLOOKUP($B1013,'1.MetaData'!$B:$H,2,FALSE)</f>
        <v>n1040</v>
      </c>
      <c r="U1013" s="379" t="str">
        <f ca="1">VLOOKUP($B1013,'1.MetaData'!$B:$H,3,FALSE)</f>
        <v>Galeocerdo cuvier</v>
      </c>
      <c r="V1013" s="379" t="str">
        <f ca="1">VLOOKUP($B1013,'1.MetaData'!$B:$H,4,FALSE)</f>
        <v>Tiger shark</v>
      </c>
      <c r="W1013" s="379" t="str">
        <f ca="1">VLOOKUP($B1013,'1.MetaData'!$B:$H,5,FALSE)</f>
        <v>Matias Braccini</v>
      </c>
      <c r="X1013" s="378" t="str">
        <f ca="1">VLOOKUP($B1013,'1.MetaData'!$B:$H,6,FALSE)</f>
        <v>Jess Pearce, DPIRD</v>
      </c>
      <c r="Y1013" s="378"/>
    </row>
    <row r="1014" spans="1:25" hidden="1" x14ac:dyDescent="0.25">
      <c r="A1014" s="17">
        <v>1013</v>
      </c>
      <c r="B1014" s="365" t="str">
        <f t="shared" ca="1" si="20"/>
        <v>OG1013</v>
      </c>
      <c r="C1014" s="366" t="s">
        <v>102</v>
      </c>
      <c r="D1014" s="367">
        <f ca="1">COUNTIF('2.Tissue'!C:C,B1014)</f>
        <v>1</v>
      </c>
      <c r="E1014" s="368">
        <f ca="1">COUNTIFS('3.DNAExtractions'!$E:$E,$B1014,'3.DNAExtractions'!$D:$D,E$1)</f>
        <v>1</v>
      </c>
      <c r="F1014" s="369" t="str" cm="1">
        <f t="array" aca="1" ref="F1014" ca="1">IF(
    COUNTIFS('3.DNAExtractions'!E:E, B1014, '3.DNAExtractions'!Y:Y, "Y") &gt; 0,
    _xlfn.TEXTJOIN(", ", TRUE, IF(('3.DNAExtractions'!E:E = B1014) * ('3.DNAExtractions'!Y:Y = "Y"), '3.DNAExtractions'!D:D, "")),
    IF(
        COUNTIFS('3.DNAExtractions'!E:E, B1014, '3.DNAExtractions'!X:X, "Y") &gt; 0,
        _xlfn.TEXTJOIN(", ", TRUE, IF(('3.DNAExtractions'!E:E = B1014) * ('3.DNAExtractions'!X:X = "Y"), '3.DNAExtractions'!D:D, "")),
        "Awaiting Status"
    )
)</f>
        <v>Extracted</v>
      </c>
      <c r="G1014" s="370"/>
      <c r="H1014" s="371" t="str" cm="1">
        <f t="array" aca="1" ref="H1014" ca="1">IF(
    G1014="N",
    "",
    IF(
        COUNTIFS('4.Illumina'!E:E, B1014, '4.Illumina'!R:R, "Y") &gt; 0,
        _xlfn.TEXTJOIN(", ", TRUE, IF(('4.Illumina'!E:E = B1014) * ('4.Illumina'!R:R = "Y"), '4.Illumina'!D:D, "")),
        IF(
            COUNTIFS('4.Illumina'!E:E, B1014, '4.Illumina'!Q:Q, "Y") &gt; 0,
            _xlfn.TEXTJOIN(", ", TRUE, IF(('4.Illumina'!E:E = B1014) * ('4.Illumina'!Q:Q = "Y"), '4.Illumina'!D:D, "")),
            "Awaiting Status"
        )
    )
)</f>
        <v>Awaiting Status</v>
      </c>
      <c r="I1014" s="372"/>
      <c r="J1014" s="373" t="str" cm="1">
        <f t="array" aca="1" ref="J1014" ca="1">IF(
    I1014="N",
    "",
    IF(
        COUNTIFS('4.PacBio'!E:E, B1014, '4.PacBio'!W:W, "Y") &gt; 0,
        _xlfn.TEXTJOIN(", ", TRUE, IF(('4.PacBio'!E:E = B1014) * ('4.PacBio'!W:W = "Y"), '4.PacBio'!D:D, "")),
        IF(
            COUNTIFS('4.PacBio'!E:E, B1014, '4.PacBio'!V:V, "Y") &gt; 0,
            _xlfn.TEXTJOIN(", ", TRUE, IF(('4.PacBio'!E:E = B1014) * ('4.PacBio'!V:V = "Y"), '4.PacBio'!D:D, "")),
            "Awaiting Status"
        )
    )
)</f>
        <v>Awaiting Status</v>
      </c>
      <c r="K1014" s="374"/>
      <c r="L1014" s="371" t="str" cm="1">
        <f t="array" aca="1" ref="L1014" ca="1">IF(
    K1014="N",
    "",
    IF(
        COUNTIFS('4.HiCLibrary'!E:E, B1014, '4.HiCLibrary'!V:V, "Y") &gt; 0,
        _xlfn.TEXTJOIN(", ", TRUE, IF(('4.HiCLibrary'!E:E = B1014) * ('4.HiCLibrary'!V:V = "Y"), '4.HiCLibrary'!D:D, "")),
        IF(
            COUNTIFS('4.HiCLibrary'!E:E, B1014, '4.HiCLibrary'!U:U, "Y") &gt; 0,
            _xlfn.TEXTJOIN(", ", TRUE, IF(('4.HiCLibrary'!E:E = B1014) * ('4.HiCLibrary'!U:U = "Y"), '4.HiCLibrary'!D:D, "")),
            "Awaiting Status"
        )
    )
)</f>
        <v>Awaiting Status</v>
      </c>
      <c r="M1014" s="375"/>
      <c r="N1014" s="373" t="str" cm="1">
        <f t="array" aca="1" ref="N1014" ca="1">IF(
    M1014="N",
    "",
    IF(
        COUNTIFS('4.ONT'!E:E, B1014, '4.ONT'!Q:Q, "Y") &gt; 0,
        _xlfn.TEXTJOIN(", ", TRUE, IF(('4.ONT'!E:E = B1014) * ('4.ONT'!Q:Q = "Y"), '4.ONT'!D:D, "")),
        IF(
            COUNTIFS('4.ONT'!E:E, B1014, '4.ONT'!P:P, "Y") &gt; 0,
            _xlfn.TEXTJOIN(", ", TRUE, IF(('4.ONT'!E:E = B1014) * ('4.ONT'!P:P = "Y"), '4.ONT'!D:D, "")),
            "Awaiting Status"
        )
    )
)</f>
        <v>Awaiting Status</v>
      </c>
      <c r="O1014" s="60"/>
      <c r="P1014" s="376" t="str" cm="1">
        <f t="array" aca="1" ref="P1014" ca="1">IF(
    O1014="N",
    "",
    IF(
        COUNTIFS('3.RNAExtractions'!E:E, B1014, '3.RNAExtractions'!Z:Z, "Y") &gt; 0,
        _xlfn.TEXTJOIN(", ", TRUE, IF(('3.RNAExtractions'!E:E = B1014) * ('3.RNAExtractions'!Z:Z = "Y"), '3.RNAExtractions'!D:D, "")),
        IF(
            COUNTIFS('3.RNAExtractions'!E:E, B1014, '3.RNAExtractions'!Y:Y, "Y") &gt; 0,
            _xlfn.TEXTJOIN(", ", TRUE, IF(('3.RNAExtractions'!E:E = B1014) * ('3.RNAExtractions'!Y:Y = "Y"), '3.RNAExtractions'!D:D, "")),
            "Awaiting Status"
        )
    )
)</f>
        <v>Awaiting Status</v>
      </c>
      <c r="Q1014" s="60"/>
      <c r="R1014" s="376" t="str" cm="1">
        <f t="array" aca="1" ref="R1014" ca="1">IF(
    Q1014="N",
    "",
    IF(
        COUNTIFS('4.RNAIllumina'!E:E, B1014, '4.RNAIllumina'!Y:Y, "Y") &gt; 0,
        _xlfn.TEXTJOIN(", ", TRUE, IF(('4.RNAIllumina'!E:E = B1014) * ('4.RNAIllumina'!Y:Y = "Y"), '4.RNAIllumina'!D:D, "")),
        IF(
            COUNTIFS('4.RNAIllumina'!E:E, B1014, '4.RNAIllumina'!X:X, "Y") &gt; 0,
            _xlfn.TEXTJOIN(", ", TRUE, IF(('4.RNAIllumina'!E:E = B1014) * ('4.RNAIllumina'!X:X = "Y"), '4.RNAIllumina'!D:D, "")),
            "Awaiting Status"
        )
    )
)</f>
        <v>Awaiting Status</v>
      </c>
      <c r="S1014" s="377"/>
      <c r="T1014" s="378" t="str">
        <f ca="1">VLOOKUP($B1014,'1.MetaData'!$B:$H,2,FALSE)</f>
        <v>n1048</v>
      </c>
      <c r="U1014" s="379" t="str">
        <f ca="1">VLOOKUP($B1014,'1.MetaData'!$B:$H,3,FALSE)</f>
        <v>Galeocerdo cuvier</v>
      </c>
      <c r="V1014" s="379" t="str">
        <f ca="1">VLOOKUP($B1014,'1.MetaData'!$B:$H,4,FALSE)</f>
        <v>Tiger shark</v>
      </c>
      <c r="W1014" s="379" t="str">
        <f ca="1">VLOOKUP($B1014,'1.MetaData'!$B:$H,5,FALSE)</f>
        <v>Matias Braccini</v>
      </c>
      <c r="X1014" s="378" t="str">
        <f ca="1">VLOOKUP($B1014,'1.MetaData'!$B:$H,6,FALSE)</f>
        <v>Jess Pearce, DPIRD</v>
      </c>
      <c r="Y1014" s="378"/>
    </row>
    <row r="1015" spans="1:25" hidden="1" x14ac:dyDescent="0.25">
      <c r="A1015" s="17">
        <v>1014</v>
      </c>
      <c r="B1015" s="365" t="str">
        <f t="shared" ca="1" si="20"/>
        <v>OG1014</v>
      </c>
      <c r="C1015" s="366" t="s">
        <v>102</v>
      </c>
      <c r="D1015" s="367">
        <f ca="1">COUNTIF('2.Tissue'!C:C,B1015)</f>
        <v>1</v>
      </c>
      <c r="E1015" s="368">
        <f ca="1">COUNTIFS('3.DNAExtractions'!$E:$E,$B1015,'3.DNAExtractions'!$D:$D,E$1)</f>
        <v>1</v>
      </c>
      <c r="F1015" s="369" t="str" cm="1">
        <f t="array" aca="1" ref="F1015" ca="1">IF(
    COUNTIFS('3.DNAExtractions'!E:E, B1015, '3.DNAExtractions'!Y:Y, "Y") &gt; 0,
    _xlfn.TEXTJOIN(", ", TRUE, IF(('3.DNAExtractions'!E:E = B1015) * ('3.DNAExtractions'!Y:Y = "Y"), '3.DNAExtractions'!D:D, "")),
    IF(
        COUNTIFS('3.DNAExtractions'!E:E, B1015, '3.DNAExtractions'!X:X, "Y") &gt; 0,
        _xlfn.TEXTJOIN(", ", TRUE, IF(('3.DNAExtractions'!E:E = B1015) * ('3.DNAExtractions'!X:X = "Y"), '3.DNAExtractions'!D:D, "")),
        "Awaiting Status"
    )
)</f>
        <v>Extracted</v>
      </c>
      <c r="G1015" s="370"/>
      <c r="H1015" s="371" t="str" cm="1">
        <f t="array" aca="1" ref="H1015" ca="1">IF(
    G1015="N",
    "",
    IF(
        COUNTIFS('4.Illumina'!E:E, B1015, '4.Illumina'!R:R, "Y") &gt; 0,
        _xlfn.TEXTJOIN(", ", TRUE, IF(('4.Illumina'!E:E = B1015) * ('4.Illumina'!R:R = "Y"), '4.Illumina'!D:D, "")),
        IF(
            COUNTIFS('4.Illumina'!E:E, B1015, '4.Illumina'!Q:Q, "Y") &gt; 0,
            _xlfn.TEXTJOIN(", ", TRUE, IF(('4.Illumina'!E:E = B1015) * ('4.Illumina'!Q:Q = "Y"), '4.Illumina'!D:D, "")),
            "Awaiting Status"
        )
    )
)</f>
        <v>Awaiting Status</v>
      </c>
      <c r="I1015" s="372"/>
      <c r="J1015" s="373" t="str" cm="1">
        <f t="array" aca="1" ref="J1015" ca="1">IF(
    I1015="N",
    "",
    IF(
        COUNTIFS('4.PacBio'!E:E, B1015, '4.PacBio'!W:W, "Y") &gt; 0,
        _xlfn.TEXTJOIN(", ", TRUE, IF(('4.PacBio'!E:E = B1015) * ('4.PacBio'!W:W = "Y"), '4.PacBio'!D:D, "")),
        IF(
            COUNTIFS('4.PacBio'!E:E, B1015, '4.PacBio'!V:V, "Y") &gt; 0,
            _xlfn.TEXTJOIN(", ", TRUE, IF(('4.PacBio'!E:E = B1015) * ('4.PacBio'!V:V = "Y"), '4.PacBio'!D:D, "")),
            "Awaiting Status"
        )
    )
)</f>
        <v>Awaiting Status</v>
      </c>
      <c r="K1015" s="374"/>
      <c r="L1015" s="371" t="str" cm="1">
        <f t="array" aca="1" ref="L1015" ca="1">IF(
    K1015="N",
    "",
    IF(
        COUNTIFS('4.HiCLibrary'!E:E, B1015, '4.HiCLibrary'!V:V, "Y") &gt; 0,
        _xlfn.TEXTJOIN(", ", TRUE, IF(('4.HiCLibrary'!E:E = B1015) * ('4.HiCLibrary'!V:V = "Y"), '4.HiCLibrary'!D:D, "")),
        IF(
            COUNTIFS('4.HiCLibrary'!E:E, B1015, '4.HiCLibrary'!U:U, "Y") &gt; 0,
            _xlfn.TEXTJOIN(", ", TRUE, IF(('4.HiCLibrary'!E:E = B1015) * ('4.HiCLibrary'!U:U = "Y"), '4.HiCLibrary'!D:D, "")),
            "Awaiting Status"
        )
    )
)</f>
        <v>Awaiting Status</v>
      </c>
      <c r="M1015" s="375"/>
      <c r="N1015" s="373" t="str" cm="1">
        <f t="array" aca="1" ref="N1015" ca="1">IF(
    M1015="N",
    "",
    IF(
        COUNTIFS('4.ONT'!E:E, B1015, '4.ONT'!Q:Q, "Y") &gt; 0,
        _xlfn.TEXTJOIN(", ", TRUE, IF(('4.ONT'!E:E = B1015) * ('4.ONT'!Q:Q = "Y"), '4.ONT'!D:D, "")),
        IF(
            COUNTIFS('4.ONT'!E:E, B1015, '4.ONT'!P:P, "Y") &gt; 0,
            _xlfn.TEXTJOIN(", ", TRUE, IF(('4.ONT'!E:E = B1015) * ('4.ONT'!P:P = "Y"), '4.ONT'!D:D, "")),
            "Awaiting Status"
        )
    )
)</f>
        <v>Awaiting Status</v>
      </c>
      <c r="O1015" s="60"/>
      <c r="P1015" s="376" t="str" cm="1">
        <f t="array" aca="1" ref="P1015" ca="1">IF(
    O1015="N",
    "",
    IF(
        COUNTIFS('3.RNAExtractions'!E:E, B1015, '3.RNAExtractions'!Z:Z, "Y") &gt; 0,
        _xlfn.TEXTJOIN(", ", TRUE, IF(('3.RNAExtractions'!E:E = B1015) * ('3.RNAExtractions'!Z:Z = "Y"), '3.RNAExtractions'!D:D, "")),
        IF(
            COUNTIFS('3.RNAExtractions'!E:E, B1015, '3.RNAExtractions'!Y:Y, "Y") &gt; 0,
            _xlfn.TEXTJOIN(", ", TRUE, IF(('3.RNAExtractions'!E:E = B1015) * ('3.RNAExtractions'!Y:Y = "Y"), '3.RNAExtractions'!D:D, "")),
            "Awaiting Status"
        )
    )
)</f>
        <v>Awaiting Status</v>
      </c>
      <c r="Q1015" s="60"/>
      <c r="R1015" s="376" t="str" cm="1">
        <f t="array" aca="1" ref="R1015" ca="1">IF(
    Q1015="N",
    "",
    IF(
        COUNTIFS('4.RNAIllumina'!E:E, B1015, '4.RNAIllumina'!Y:Y, "Y") &gt; 0,
        _xlfn.TEXTJOIN(", ", TRUE, IF(('4.RNAIllumina'!E:E = B1015) * ('4.RNAIllumina'!Y:Y = "Y"), '4.RNAIllumina'!D:D, "")),
        IF(
            COUNTIFS('4.RNAIllumina'!E:E, B1015, '4.RNAIllumina'!X:X, "Y") &gt; 0,
            _xlfn.TEXTJOIN(", ", TRUE, IF(('4.RNAIllumina'!E:E = B1015) * ('4.RNAIllumina'!X:X = "Y"), '4.RNAIllumina'!D:D, "")),
            "Awaiting Status"
        )
    )
)</f>
        <v>Awaiting Status</v>
      </c>
      <c r="S1015" s="377"/>
      <c r="T1015" s="378" t="str">
        <f ca="1">VLOOKUP($B1015,'1.MetaData'!$B:$H,2,FALSE)</f>
        <v>n1053</v>
      </c>
      <c r="U1015" s="379" t="str">
        <f ca="1">VLOOKUP($B1015,'1.MetaData'!$B:$H,3,FALSE)</f>
        <v>Galeocerdo cuvier</v>
      </c>
      <c r="V1015" s="379" t="str">
        <f ca="1">VLOOKUP($B1015,'1.MetaData'!$B:$H,4,FALSE)</f>
        <v>Tiger shark</v>
      </c>
      <c r="W1015" s="379" t="str">
        <f ca="1">VLOOKUP($B1015,'1.MetaData'!$B:$H,5,FALSE)</f>
        <v>Matias Braccini</v>
      </c>
      <c r="X1015" s="378" t="str">
        <f ca="1">VLOOKUP($B1015,'1.MetaData'!$B:$H,6,FALSE)</f>
        <v>Jess Pearce, DPIRD</v>
      </c>
      <c r="Y1015" s="378"/>
    </row>
    <row r="1016" spans="1:25" hidden="1" x14ac:dyDescent="0.25">
      <c r="A1016" s="17">
        <v>1015</v>
      </c>
      <c r="B1016" s="365" t="str">
        <f t="shared" ca="1" si="20"/>
        <v>OG1015</v>
      </c>
      <c r="C1016" s="366" t="s">
        <v>102</v>
      </c>
      <c r="D1016" s="367">
        <f ca="1">COUNTIF('2.Tissue'!C:C,B1016)</f>
        <v>1</v>
      </c>
      <c r="E1016" s="368">
        <f ca="1">COUNTIFS('3.DNAExtractions'!$E:$E,$B1016,'3.DNAExtractions'!$D:$D,E$1)</f>
        <v>1</v>
      </c>
      <c r="F1016" s="369" t="str" cm="1">
        <f t="array" aca="1" ref="F1016" ca="1">IF(
    COUNTIFS('3.DNAExtractions'!E:E, B1016, '3.DNAExtractions'!Y:Y, "Y") &gt; 0,
    _xlfn.TEXTJOIN(", ", TRUE, IF(('3.DNAExtractions'!E:E = B1016) * ('3.DNAExtractions'!Y:Y = "Y"), '3.DNAExtractions'!D:D, "")),
    IF(
        COUNTIFS('3.DNAExtractions'!E:E, B1016, '3.DNAExtractions'!X:X, "Y") &gt; 0,
        _xlfn.TEXTJOIN(", ", TRUE, IF(('3.DNAExtractions'!E:E = B1016) * ('3.DNAExtractions'!X:X = "Y"), '3.DNAExtractions'!D:D, "")),
        "Awaiting Status"
    )
)</f>
        <v>Extracted</v>
      </c>
      <c r="G1016" s="370"/>
      <c r="H1016" s="371" t="str" cm="1">
        <f t="array" aca="1" ref="H1016" ca="1">IF(
    G1016="N",
    "",
    IF(
        COUNTIFS('4.Illumina'!E:E, B1016, '4.Illumina'!R:R, "Y") &gt; 0,
        _xlfn.TEXTJOIN(", ", TRUE, IF(('4.Illumina'!E:E = B1016) * ('4.Illumina'!R:R = "Y"), '4.Illumina'!D:D, "")),
        IF(
            COUNTIFS('4.Illumina'!E:E, B1016, '4.Illumina'!Q:Q, "Y") &gt; 0,
            _xlfn.TEXTJOIN(", ", TRUE, IF(('4.Illumina'!E:E = B1016) * ('4.Illumina'!Q:Q = "Y"), '4.Illumina'!D:D, "")),
            "Awaiting Status"
        )
    )
)</f>
        <v>Awaiting Status</v>
      </c>
      <c r="I1016" s="372"/>
      <c r="J1016" s="373" t="str" cm="1">
        <f t="array" aca="1" ref="J1016" ca="1">IF(
    I1016="N",
    "",
    IF(
        COUNTIFS('4.PacBio'!E:E, B1016, '4.PacBio'!W:W, "Y") &gt; 0,
        _xlfn.TEXTJOIN(", ", TRUE, IF(('4.PacBio'!E:E = B1016) * ('4.PacBio'!W:W = "Y"), '4.PacBio'!D:D, "")),
        IF(
            COUNTIFS('4.PacBio'!E:E, B1016, '4.PacBio'!V:V, "Y") &gt; 0,
            _xlfn.TEXTJOIN(", ", TRUE, IF(('4.PacBio'!E:E = B1016) * ('4.PacBio'!V:V = "Y"), '4.PacBio'!D:D, "")),
            "Awaiting Status"
        )
    )
)</f>
        <v>Awaiting Status</v>
      </c>
      <c r="K1016" s="374"/>
      <c r="L1016" s="371" t="str" cm="1">
        <f t="array" aca="1" ref="L1016" ca="1">IF(
    K1016="N",
    "",
    IF(
        COUNTIFS('4.HiCLibrary'!E:E, B1016, '4.HiCLibrary'!V:V, "Y") &gt; 0,
        _xlfn.TEXTJOIN(", ", TRUE, IF(('4.HiCLibrary'!E:E = B1016) * ('4.HiCLibrary'!V:V = "Y"), '4.HiCLibrary'!D:D, "")),
        IF(
            COUNTIFS('4.HiCLibrary'!E:E, B1016, '4.HiCLibrary'!U:U, "Y") &gt; 0,
            _xlfn.TEXTJOIN(", ", TRUE, IF(('4.HiCLibrary'!E:E = B1016) * ('4.HiCLibrary'!U:U = "Y"), '4.HiCLibrary'!D:D, "")),
            "Awaiting Status"
        )
    )
)</f>
        <v>Awaiting Status</v>
      </c>
      <c r="M1016" s="375"/>
      <c r="N1016" s="373" t="str" cm="1">
        <f t="array" aca="1" ref="N1016" ca="1">IF(
    M1016="N",
    "",
    IF(
        COUNTIFS('4.ONT'!E:E, B1016, '4.ONT'!Q:Q, "Y") &gt; 0,
        _xlfn.TEXTJOIN(", ", TRUE, IF(('4.ONT'!E:E = B1016) * ('4.ONT'!Q:Q = "Y"), '4.ONT'!D:D, "")),
        IF(
            COUNTIFS('4.ONT'!E:E, B1016, '4.ONT'!P:P, "Y") &gt; 0,
            _xlfn.TEXTJOIN(", ", TRUE, IF(('4.ONT'!E:E = B1016) * ('4.ONT'!P:P = "Y"), '4.ONT'!D:D, "")),
            "Awaiting Status"
        )
    )
)</f>
        <v>Awaiting Status</v>
      </c>
      <c r="O1016" s="60"/>
      <c r="P1016" s="376" t="str" cm="1">
        <f t="array" aca="1" ref="P1016" ca="1">IF(
    O1016="N",
    "",
    IF(
        COUNTIFS('3.RNAExtractions'!E:E, B1016, '3.RNAExtractions'!Z:Z, "Y") &gt; 0,
        _xlfn.TEXTJOIN(", ", TRUE, IF(('3.RNAExtractions'!E:E = B1016) * ('3.RNAExtractions'!Z:Z = "Y"), '3.RNAExtractions'!D:D, "")),
        IF(
            COUNTIFS('3.RNAExtractions'!E:E, B1016, '3.RNAExtractions'!Y:Y, "Y") &gt; 0,
            _xlfn.TEXTJOIN(", ", TRUE, IF(('3.RNAExtractions'!E:E = B1016) * ('3.RNAExtractions'!Y:Y = "Y"), '3.RNAExtractions'!D:D, "")),
            "Awaiting Status"
        )
    )
)</f>
        <v>Awaiting Status</v>
      </c>
      <c r="Q1016" s="60"/>
      <c r="R1016" s="376" t="str" cm="1">
        <f t="array" aca="1" ref="R1016" ca="1">IF(
    Q1016="N",
    "",
    IF(
        COUNTIFS('4.RNAIllumina'!E:E, B1016, '4.RNAIllumina'!Y:Y, "Y") &gt; 0,
        _xlfn.TEXTJOIN(", ", TRUE, IF(('4.RNAIllumina'!E:E = B1016) * ('4.RNAIllumina'!Y:Y = "Y"), '4.RNAIllumina'!D:D, "")),
        IF(
            COUNTIFS('4.RNAIllumina'!E:E, B1016, '4.RNAIllumina'!X:X, "Y") &gt; 0,
            _xlfn.TEXTJOIN(", ", TRUE, IF(('4.RNAIllumina'!E:E = B1016) * ('4.RNAIllumina'!X:X = "Y"), '4.RNAIllumina'!D:D, "")),
            "Awaiting Status"
        )
    )
)</f>
        <v>Awaiting Status</v>
      </c>
      <c r="S1016" s="377"/>
      <c r="T1016" s="378" t="str">
        <f ca="1">VLOOKUP($B1016,'1.MetaData'!$B:$H,2,FALSE)</f>
        <v>n1054</v>
      </c>
      <c r="U1016" s="379" t="str">
        <f ca="1">VLOOKUP($B1016,'1.MetaData'!$B:$H,3,FALSE)</f>
        <v>Galeocerdo cuvier</v>
      </c>
      <c r="V1016" s="379" t="str">
        <f ca="1">VLOOKUP($B1016,'1.MetaData'!$B:$H,4,FALSE)</f>
        <v>Tiger shark</v>
      </c>
      <c r="W1016" s="379" t="str">
        <f ca="1">VLOOKUP($B1016,'1.MetaData'!$B:$H,5,FALSE)</f>
        <v>Matias Braccini</v>
      </c>
      <c r="X1016" s="378" t="str">
        <f ca="1">VLOOKUP($B1016,'1.MetaData'!$B:$H,6,FALSE)</f>
        <v>Jess Pearce, DPIRD</v>
      </c>
      <c r="Y1016" s="378"/>
    </row>
    <row r="1017" spans="1:25" hidden="1" x14ac:dyDescent="0.25">
      <c r="A1017" s="17">
        <v>1016</v>
      </c>
      <c r="B1017" s="365" t="str">
        <f t="shared" ca="1" si="20"/>
        <v>OG1016</v>
      </c>
      <c r="C1017" s="366" t="s">
        <v>102</v>
      </c>
      <c r="D1017" s="367">
        <f ca="1">COUNTIF('2.Tissue'!C:C,B1017)</f>
        <v>1</v>
      </c>
      <c r="E1017" s="368">
        <f ca="1">COUNTIFS('3.DNAExtractions'!$E:$E,$B1017,'3.DNAExtractions'!$D:$D,E$1)</f>
        <v>1</v>
      </c>
      <c r="F1017" s="369" t="str" cm="1">
        <f t="array" aca="1" ref="F1017" ca="1">IF(
    COUNTIFS('3.DNAExtractions'!E:E, B1017, '3.DNAExtractions'!Y:Y, "Y") &gt; 0,
    _xlfn.TEXTJOIN(", ", TRUE, IF(('3.DNAExtractions'!E:E = B1017) * ('3.DNAExtractions'!Y:Y = "Y"), '3.DNAExtractions'!D:D, "")),
    IF(
        COUNTIFS('3.DNAExtractions'!E:E, B1017, '3.DNAExtractions'!X:X, "Y") &gt; 0,
        _xlfn.TEXTJOIN(", ", TRUE, IF(('3.DNAExtractions'!E:E = B1017) * ('3.DNAExtractions'!X:X = "Y"), '3.DNAExtractions'!D:D, "")),
        "Awaiting Status"
    )
)</f>
        <v>Extracted</v>
      </c>
      <c r="G1017" s="370"/>
      <c r="H1017" s="371" t="str" cm="1">
        <f t="array" aca="1" ref="H1017" ca="1">IF(
    G1017="N",
    "",
    IF(
        COUNTIFS('4.Illumina'!E:E, B1017, '4.Illumina'!R:R, "Y") &gt; 0,
        _xlfn.TEXTJOIN(", ", TRUE, IF(('4.Illumina'!E:E = B1017) * ('4.Illumina'!R:R = "Y"), '4.Illumina'!D:D, "")),
        IF(
            COUNTIFS('4.Illumina'!E:E, B1017, '4.Illumina'!Q:Q, "Y") &gt; 0,
            _xlfn.TEXTJOIN(", ", TRUE, IF(('4.Illumina'!E:E = B1017) * ('4.Illumina'!Q:Q = "Y"), '4.Illumina'!D:D, "")),
            "Awaiting Status"
        )
    )
)</f>
        <v>Awaiting Status</v>
      </c>
      <c r="I1017" s="372"/>
      <c r="J1017" s="373" t="str" cm="1">
        <f t="array" aca="1" ref="J1017" ca="1">IF(
    I1017="N",
    "",
    IF(
        COUNTIFS('4.PacBio'!E:E, B1017, '4.PacBio'!W:W, "Y") &gt; 0,
        _xlfn.TEXTJOIN(", ", TRUE, IF(('4.PacBio'!E:E = B1017) * ('4.PacBio'!W:W = "Y"), '4.PacBio'!D:D, "")),
        IF(
            COUNTIFS('4.PacBio'!E:E, B1017, '4.PacBio'!V:V, "Y") &gt; 0,
            _xlfn.TEXTJOIN(", ", TRUE, IF(('4.PacBio'!E:E = B1017) * ('4.PacBio'!V:V = "Y"), '4.PacBio'!D:D, "")),
            "Awaiting Status"
        )
    )
)</f>
        <v>Awaiting Status</v>
      </c>
      <c r="K1017" s="374"/>
      <c r="L1017" s="371" t="str" cm="1">
        <f t="array" aca="1" ref="L1017" ca="1">IF(
    K1017="N",
    "",
    IF(
        COUNTIFS('4.HiCLibrary'!E:E, B1017, '4.HiCLibrary'!V:V, "Y") &gt; 0,
        _xlfn.TEXTJOIN(", ", TRUE, IF(('4.HiCLibrary'!E:E = B1017) * ('4.HiCLibrary'!V:V = "Y"), '4.HiCLibrary'!D:D, "")),
        IF(
            COUNTIFS('4.HiCLibrary'!E:E, B1017, '4.HiCLibrary'!U:U, "Y") &gt; 0,
            _xlfn.TEXTJOIN(", ", TRUE, IF(('4.HiCLibrary'!E:E = B1017) * ('4.HiCLibrary'!U:U = "Y"), '4.HiCLibrary'!D:D, "")),
            "Awaiting Status"
        )
    )
)</f>
        <v>Awaiting Status</v>
      </c>
      <c r="M1017" s="375"/>
      <c r="N1017" s="373" t="str" cm="1">
        <f t="array" aca="1" ref="N1017" ca="1">IF(
    M1017="N",
    "",
    IF(
        COUNTIFS('4.ONT'!E:E, B1017, '4.ONT'!Q:Q, "Y") &gt; 0,
        _xlfn.TEXTJOIN(", ", TRUE, IF(('4.ONT'!E:E = B1017) * ('4.ONT'!Q:Q = "Y"), '4.ONT'!D:D, "")),
        IF(
            COUNTIFS('4.ONT'!E:E, B1017, '4.ONT'!P:P, "Y") &gt; 0,
            _xlfn.TEXTJOIN(", ", TRUE, IF(('4.ONT'!E:E = B1017) * ('4.ONT'!P:P = "Y"), '4.ONT'!D:D, "")),
            "Awaiting Status"
        )
    )
)</f>
        <v>Awaiting Status</v>
      </c>
      <c r="O1017" s="60"/>
      <c r="P1017" s="376" t="str" cm="1">
        <f t="array" aca="1" ref="P1017" ca="1">IF(
    O1017="N",
    "",
    IF(
        COUNTIFS('3.RNAExtractions'!E:E, B1017, '3.RNAExtractions'!Z:Z, "Y") &gt; 0,
        _xlfn.TEXTJOIN(", ", TRUE, IF(('3.RNAExtractions'!E:E = B1017) * ('3.RNAExtractions'!Z:Z = "Y"), '3.RNAExtractions'!D:D, "")),
        IF(
            COUNTIFS('3.RNAExtractions'!E:E, B1017, '3.RNAExtractions'!Y:Y, "Y") &gt; 0,
            _xlfn.TEXTJOIN(", ", TRUE, IF(('3.RNAExtractions'!E:E = B1017) * ('3.RNAExtractions'!Y:Y = "Y"), '3.RNAExtractions'!D:D, "")),
            "Awaiting Status"
        )
    )
)</f>
        <v>Awaiting Status</v>
      </c>
      <c r="Q1017" s="60"/>
      <c r="R1017" s="376" t="str" cm="1">
        <f t="array" aca="1" ref="R1017" ca="1">IF(
    Q1017="N",
    "",
    IF(
        COUNTIFS('4.RNAIllumina'!E:E, B1017, '4.RNAIllumina'!Y:Y, "Y") &gt; 0,
        _xlfn.TEXTJOIN(", ", TRUE, IF(('4.RNAIllumina'!E:E = B1017) * ('4.RNAIllumina'!Y:Y = "Y"), '4.RNAIllumina'!D:D, "")),
        IF(
            COUNTIFS('4.RNAIllumina'!E:E, B1017, '4.RNAIllumina'!X:X, "Y") &gt; 0,
            _xlfn.TEXTJOIN(", ", TRUE, IF(('4.RNAIllumina'!E:E = B1017) * ('4.RNAIllumina'!X:X = "Y"), '4.RNAIllumina'!D:D, "")),
            "Awaiting Status"
        )
    )
)</f>
        <v>Awaiting Status</v>
      </c>
      <c r="S1017" s="377"/>
      <c r="T1017" s="378" t="str">
        <f ca="1">VLOOKUP($B1017,'1.MetaData'!$B:$H,2,FALSE)</f>
        <v>n1062</v>
      </c>
      <c r="U1017" s="379" t="str">
        <f ca="1">VLOOKUP($B1017,'1.MetaData'!$B:$H,3,FALSE)</f>
        <v>Galeocerdo cuvier</v>
      </c>
      <c r="V1017" s="379" t="str">
        <f ca="1">VLOOKUP($B1017,'1.MetaData'!$B:$H,4,FALSE)</f>
        <v>Tiger shark</v>
      </c>
      <c r="W1017" s="379" t="str">
        <f ca="1">VLOOKUP($B1017,'1.MetaData'!$B:$H,5,FALSE)</f>
        <v>Matias Braccini</v>
      </c>
      <c r="X1017" s="378" t="str">
        <f ca="1">VLOOKUP($B1017,'1.MetaData'!$B:$H,6,FALSE)</f>
        <v>Jess Pearce, DPIRD</v>
      </c>
      <c r="Y1017" s="378"/>
    </row>
    <row r="1018" spans="1:25" hidden="1" x14ac:dyDescent="0.25">
      <c r="A1018" s="17">
        <v>1017</v>
      </c>
      <c r="B1018" s="365" t="str">
        <f t="shared" ca="1" si="20"/>
        <v>OG1017</v>
      </c>
      <c r="C1018" s="366" t="s">
        <v>102</v>
      </c>
      <c r="D1018" s="367">
        <f ca="1">COUNTIF('2.Tissue'!C:C,B1018)</f>
        <v>1</v>
      </c>
      <c r="E1018" s="368">
        <f ca="1">COUNTIFS('3.DNAExtractions'!$E:$E,$B1018,'3.DNAExtractions'!$D:$D,E$1)</f>
        <v>1</v>
      </c>
      <c r="F1018" s="369" t="str" cm="1">
        <f t="array" aca="1" ref="F1018" ca="1">IF(
    COUNTIFS('3.DNAExtractions'!E:E, B1018, '3.DNAExtractions'!Y:Y, "Y") &gt; 0,
    _xlfn.TEXTJOIN(", ", TRUE, IF(('3.DNAExtractions'!E:E = B1018) * ('3.DNAExtractions'!Y:Y = "Y"), '3.DNAExtractions'!D:D, "")),
    IF(
        COUNTIFS('3.DNAExtractions'!E:E, B1018, '3.DNAExtractions'!X:X, "Y") &gt; 0,
        _xlfn.TEXTJOIN(", ", TRUE, IF(('3.DNAExtractions'!E:E = B1018) * ('3.DNAExtractions'!X:X = "Y"), '3.DNAExtractions'!D:D, "")),
        "Awaiting Status"
    )
)</f>
        <v>Extracted</v>
      </c>
      <c r="G1018" s="370"/>
      <c r="H1018" s="371" t="str" cm="1">
        <f t="array" aca="1" ref="H1018" ca="1">IF(
    G1018="N",
    "",
    IF(
        COUNTIFS('4.Illumina'!E:E, B1018, '4.Illumina'!R:R, "Y") &gt; 0,
        _xlfn.TEXTJOIN(", ", TRUE, IF(('4.Illumina'!E:E = B1018) * ('4.Illumina'!R:R = "Y"), '4.Illumina'!D:D, "")),
        IF(
            COUNTIFS('4.Illumina'!E:E, B1018, '4.Illumina'!Q:Q, "Y") &gt; 0,
            _xlfn.TEXTJOIN(", ", TRUE, IF(('4.Illumina'!E:E = B1018) * ('4.Illumina'!Q:Q = "Y"), '4.Illumina'!D:D, "")),
            "Awaiting Status"
        )
    )
)</f>
        <v>Awaiting Status</v>
      </c>
      <c r="I1018" s="372"/>
      <c r="J1018" s="373" t="str" cm="1">
        <f t="array" aca="1" ref="J1018" ca="1">IF(
    I1018="N",
    "",
    IF(
        COUNTIFS('4.PacBio'!E:E, B1018, '4.PacBio'!W:W, "Y") &gt; 0,
        _xlfn.TEXTJOIN(", ", TRUE, IF(('4.PacBio'!E:E = B1018) * ('4.PacBio'!W:W = "Y"), '4.PacBio'!D:D, "")),
        IF(
            COUNTIFS('4.PacBio'!E:E, B1018, '4.PacBio'!V:V, "Y") &gt; 0,
            _xlfn.TEXTJOIN(", ", TRUE, IF(('4.PacBio'!E:E = B1018) * ('4.PacBio'!V:V = "Y"), '4.PacBio'!D:D, "")),
            "Awaiting Status"
        )
    )
)</f>
        <v>Awaiting Status</v>
      </c>
      <c r="K1018" s="374"/>
      <c r="L1018" s="371" t="str" cm="1">
        <f t="array" aca="1" ref="L1018" ca="1">IF(
    K1018="N",
    "",
    IF(
        COUNTIFS('4.HiCLibrary'!E:E, B1018, '4.HiCLibrary'!V:V, "Y") &gt; 0,
        _xlfn.TEXTJOIN(", ", TRUE, IF(('4.HiCLibrary'!E:E = B1018) * ('4.HiCLibrary'!V:V = "Y"), '4.HiCLibrary'!D:D, "")),
        IF(
            COUNTIFS('4.HiCLibrary'!E:E, B1018, '4.HiCLibrary'!U:U, "Y") &gt; 0,
            _xlfn.TEXTJOIN(", ", TRUE, IF(('4.HiCLibrary'!E:E = B1018) * ('4.HiCLibrary'!U:U = "Y"), '4.HiCLibrary'!D:D, "")),
            "Awaiting Status"
        )
    )
)</f>
        <v>Awaiting Status</v>
      </c>
      <c r="M1018" s="375"/>
      <c r="N1018" s="373" t="str" cm="1">
        <f t="array" aca="1" ref="N1018" ca="1">IF(
    M1018="N",
    "",
    IF(
        COUNTIFS('4.ONT'!E:E, B1018, '4.ONT'!Q:Q, "Y") &gt; 0,
        _xlfn.TEXTJOIN(", ", TRUE, IF(('4.ONT'!E:E = B1018) * ('4.ONT'!Q:Q = "Y"), '4.ONT'!D:D, "")),
        IF(
            COUNTIFS('4.ONT'!E:E, B1018, '4.ONT'!P:P, "Y") &gt; 0,
            _xlfn.TEXTJOIN(", ", TRUE, IF(('4.ONT'!E:E = B1018) * ('4.ONT'!P:P = "Y"), '4.ONT'!D:D, "")),
            "Awaiting Status"
        )
    )
)</f>
        <v>Awaiting Status</v>
      </c>
      <c r="O1018" s="60"/>
      <c r="P1018" s="376" t="str" cm="1">
        <f t="array" aca="1" ref="P1018" ca="1">IF(
    O1018="N",
    "",
    IF(
        COUNTIFS('3.RNAExtractions'!E:E, B1018, '3.RNAExtractions'!Z:Z, "Y") &gt; 0,
        _xlfn.TEXTJOIN(", ", TRUE, IF(('3.RNAExtractions'!E:E = B1018) * ('3.RNAExtractions'!Z:Z = "Y"), '3.RNAExtractions'!D:D, "")),
        IF(
            COUNTIFS('3.RNAExtractions'!E:E, B1018, '3.RNAExtractions'!Y:Y, "Y") &gt; 0,
            _xlfn.TEXTJOIN(", ", TRUE, IF(('3.RNAExtractions'!E:E = B1018) * ('3.RNAExtractions'!Y:Y = "Y"), '3.RNAExtractions'!D:D, "")),
            "Awaiting Status"
        )
    )
)</f>
        <v>Awaiting Status</v>
      </c>
      <c r="Q1018" s="60"/>
      <c r="R1018" s="376" t="str" cm="1">
        <f t="array" aca="1" ref="R1018" ca="1">IF(
    Q1018="N",
    "",
    IF(
        COUNTIFS('4.RNAIllumina'!E:E, B1018, '4.RNAIllumina'!Y:Y, "Y") &gt; 0,
        _xlfn.TEXTJOIN(", ", TRUE, IF(('4.RNAIllumina'!E:E = B1018) * ('4.RNAIllumina'!Y:Y = "Y"), '4.RNAIllumina'!D:D, "")),
        IF(
            COUNTIFS('4.RNAIllumina'!E:E, B1018, '4.RNAIllumina'!X:X, "Y") &gt; 0,
            _xlfn.TEXTJOIN(", ", TRUE, IF(('4.RNAIllumina'!E:E = B1018) * ('4.RNAIllumina'!X:X = "Y"), '4.RNAIllumina'!D:D, "")),
            "Awaiting Status"
        )
    )
)</f>
        <v>Awaiting Status</v>
      </c>
      <c r="S1018" s="377"/>
      <c r="T1018" s="378" t="str">
        <f ca="1">VLOOKUP($B1018,'1.MetaData'!$B:$H,2,FALSE)</f>
        <v>n1060</v>
      </c>
      <c r="U1018" s="379" t="str">
        <f ca="1">VLOOKUP($B1018,'1.MetaData'!$B:$H,3,FALSE)</f>
        <v>Galeocerdo cuvier</v>
      </c>
      <c r="V1018" s="379" t="str">
        <f ca="1">VLOOKUP($B1018,'1.MetaData'!$B:$H,4,FALSE)</f>
        <v>Tiger shark</v>
      </c>
      <c r="W1018" s="379" t="str">
        <f ca="1">VLOOKUP($B1018,'1.MetaData'!$B:$H,5,FALSE)</f>
        <v>Matias Braccini</v>
      </c>
      <c r="X1018" s="378" t="str">
        <f ca="1">VLOOKUP($B1018,'1.MetaData'!$B:$H,6,FALSE)</f>
        <v>Jess Pearce, DPIRD</v>
      </c>
      <c r="Y1018" s="378"/>
    </row>
    <row r="1019" spans="1:25" hidden="1" x14ac:dyDescent="0.25">
      <c r="A1019" s="17">
        <v>1018</v>
      </c>
      <c r="B1019" s="365" t="str">
        <f t="shared" ca="1" si="20"/>
        <v>OG1018</v>
      </c>
      <c r="C1019" s="366" t="s">
        <v>102</v>
      </c>
      <c r="D1019" s="367">
        <f ca="1">COUNTIF('2.Tissue'!C:C,B1019)</f>
        <v>1</v>
      </c>
      <c r="E1019" s="368">
        <f ca="1">COUNTIFS('3.DNAExtractions'!$E:$E,$B1019,'3.DNAExtractions'!$D:$D,E$1)</f>
        <v>1</v>
      </c>
      <c r="F1019" s="369" t="str" cm="1">
        <f t="array" aca="1" ref="F1019" ca="1">IF(
    COUNTIFS('3.DNAExtractions'!E:E, B1019, '3.DNAExtractions'!Y:Y, "Y") &gt; 0,
    _xlfn.TEXTJOIN(", ", TRUE, IF(('3.DNAExtractions'!E:E = B1019) * ('3.DNAExtractions'!Y:Y = "Y"), '3.DNAExtractions'!D:D, "")),
    IF(
        COUNTIFS('3.DNAExtractions'!E:E, B1019, '3.DNAExtractions'!X:X, "Y") &gt; 0,
        _xlfn.TEXTJOIN(", ", TRUE, IF(('3.DNAExtractions'!E:E = B1019) * ('3.DNAExtractions'!X:X = "Y"), '3.DNAExtractions'!D:D, "")),
        "Awaiting Status"
    )
)</f>
        <v>Extracted</v>
      </c>
      <c r="G1019" s="370"/>
      <c r="H1019" s="371" t="str" cm="1">
        <f t="array" aca="1" ref="H1019" ca="1">IF(
    G1019="N",
    "",
    IF(
        COUNTIFS('4.Illumina'!E:E, B1019, '4.Illumina'!R:R, "Y") &gt; 0,
        _xlfn.TEXTJOIN(", ", TRUE, IF(('4.Illumina'!E:E = B1019) * ('4.Illumina'!R:R = "Y"), '4.Illumina'!D:D, "")),
        IF(
            COUNTIFS('4.Illumina'!E:E, B1019, '4.Illumina'!Q:Q, "Y") &gt; 0,
            _xlfn.TEXTJOIN(", ", TRUE, IF(('4.Illumina'!E:E = B1019) * ('4.Illumina'!Q:Q = "Y"), '4.Illumina'!D:D, "")),
            "Awaiting Status"
        )
    )
)</f>
        <v>Awaiting Status</v>
      </c>
      <c r="I1019" s="372"/>
      <c r="J1019" s="373" t="str" cm="1">
        <f t="array" aca="1" ref="J1019" ca="1">IF(
    I1019="N",
    "",
    IF(
        COUNTIFS('4.PacBio'!E:E, B1019, '4.PacBio'!W:W, "Y") &gt; 0,
        _xlfn.TEXTJOIN(", ", TRUE, IF(('4.PacBio'!E:E = B1019) * ('4.PacBio'!W:W = "Y"), '4.PacBio'!D:D, "")),
        IF(
            COUNTIFS('4.PacBio'!E:E, B1019, '4.PacBio'!V:V, "Y") &gt; 0,
            _xlfn.TEXTJOIN(", ", TRUE, IF(('4.PacBio'!E:E = B1019) * ('4.PacBio'!V:V = "Y"), '4.PacBio'!D:D, "")),
            "Awaiting Status"
        )
    )
)</f>
        <v>Awaiting Status</v>
      </c>
      <c r="K1019" s="374"/>
      <c r="L1019" s="371" t="str" cm="1">
        <f t="array" aca="1" ref="L1019" ca="1">IF(
    K1019="N",
    "",
    IF(
        COUNTIFS('4.HiCLibrary'!E:E, B1019, '4.HiCLibrary'!V:V, "Y") &gt; 0,
        _xlfn.TEXTJOIN(", ", TRUE, IF(('4.HiCLibrary'!E:E = B1019) * ('4.HiCLibrary'!V:V = "Y"), '4.HiCLibrary'!D:D, "")),
        IF(
            COUNTIFS('4.HiCLibrary'!E:E, B1019, '4.HiCLibrary'!U:U, "Y") &gt; 0,
            _xlfn.TEXTJOIN(", ", TRUE, IF(('4.HiCLibrary'!E:E = B1019) * ('4.HiCLibrary'!U:U = "Y"), '4.HiCLibrary'!D:D, "")),
            "Awaiting Status"
        )
    )
)</f>
        <v>Awaiting Status</v>
      </c>
      <c r="M1019" s="375"/>
      <c r="N1019" s="373" t="str" cm="1">
        <f t="array" aca="1" ref="N1019" ca="1">IF(
    M1019="N",
    "",
    IF(
        COUNTIFS('4.ONT'!E:E, B1019, '4.ONT'!Q:Q, "Y") &gt; 0,
        _xlfn.TEXTJOIN(", ", TRUE, IF(('4.ONT'!E:E = B1019) * ('4.ONT'!Q:Q = "Y"), '4.ONT'!D:D, "")),
        IF(
            COUNTIFS('4.ONT'!E:E, B1019, '4.ONT'!P:P, "Y") &gt; 0,
            _xlfn.TEXTJOIN(", ", TRUE, IF(('4.ONT'!E:E = B1019) * ('4.ONT'!P:P = "Y"), '4.ONT'!D:D, "")),
            "Awaiting Status"
        )
    )
)</f>
        <v>Awaiting Status</v>
      </c>
      <c r="O1019" s="60"/>
      <c r="P1019" s="376" t="str" cm="1">
        <f t="array" aca="1" ref="P1019" ca="1">IF(
    O1019="N",
    "",
    IF(
        COUNTIFS('3.RNAExtractions'!E:E, B1019, '3.RNAExtractions'!Z:Z, "Y") &gt; 0,
        _xlfn.TEXTJOIN(", ", TRUE, IF(('3.RNAExtractions'!E:E = B1019) * ('3.RNAExtractions'!Z:Z = "Y"), '3.RNAExtractions'!D:D, "")),
        IF(
            COUNTIFS('3.RNAExtractions'!E:E, B1019, '3.RNAExtractions'!Y:Y, "Y") &gt; 0,
            _xlfn.TEXTJOIN(", ", TRUE, IF(('3.RNAExtractions'!E:E = B1019) * ('3.RNAExtractions'!Y:Y = "Y"), '3.RNAExtractions'!D:D, "")),
            "Awaiting Status"
        )
    )
)</f>
        <v>Awaiting Status</v>
      </c>
      <c r="Q1019" s="60"/>
      <c r="R1019" s="376" t="str" cm="1">
        <f t="array" aca="1" ref="R1019" ca="1">IF(
    Q1019="N",
    "",
    IF(
        COUNTIFS('4.RNAIllumina'!E:E, B1019, '4.RNAIllumina'!Y:Y, "Y") &gt; 0,
        _xlfn.TEXTJOIN(", ", TRUE, IF(('4.RNAIllumina'!E:E = B1019) * ('4.RNAIllumina'!Y:Y = "Y"), '4.RNAIllumina'!D:D, "")),
        IF(
            COUNTIFS('4.RNAIllumina'!E:E, B1019, '4.RNAIllumina'!X:X, "Y") &gt; 0,
            _xlfn.TEXTJOIN(", ", TRUE, IF(('4.RNAIllumina'!E:E = B1019) * ('4.RNAIllumina'!X:X = "Y"), '4.RNAIllumina'!D:D, "")),
            "Awaiting Status"
        )
    )
)</f>
        <v>Awaiting Status</v>
      </c>
      <c r="S1019" s="377"/>
      <c r="T1019" s="378" t="str">
        <f ca="1">VLOOKUP($B1019,'1.MetaData'!$B:$H,2,FALSE)</f>
        <v>n1065</v>
      </c>
      <c r="U1019" s="379" t="str">
        <f ca="1">VLOOKUP($B1019,'1.MetaData'!$B:$H,3,FALSE)</f>
        <v>Galeocerdo cuvier</v>
      </c>
      <c r="V1019" s="379" t="str">
        <f ca="1">VLOOKUP($B1019,'1.MetaData'!$B:$H,4,FALSE)</f>
        <v>Tiger shark</v>
      </c>
      <c r="W1019" s="379" t="str">
        <f ca="1">VLOOKUP($B1019,'1.MetaData'!$B:$H,5,FALSE)</f>
        <v>Matias Braccini</v>
      </c>
      <c r="X1019" s="378" t="str">
        <f ca="1">VLOOKUP($B1019,'1.MetaData'!$B:$H,6,FALSE)</f>
        <v>Jess Pearce, DPIRD</v>
      </c>
      <c r="Y1019" s="378"/>
    </row>
    <row r="1020" spans="1:25" hidden="1" x14ac:dyDescent="0.25">
      <c r="A1020" s="17">
        <v>1019</v>
      </c>
      <c r="B1020" s="365" t="str">
        <f t="shared" ca="1" si="20"/>
        <v>OG1019</v>
      </c>
      <c r="C1020" s="366" t="s">
        <v>102</v>
      </c>
      <c r="D1020" s="367">
        <f ca="1">COUNTIF('2.Tissue'!C:C,B1020)</f>
        <v>1</v>
      </c>
      <c r="E1020" s="368">
        <f ca="1">COUNTIFS('3.DNAExtractions'!$E:$E,$B1020,'3.DNAExtractions'!$D:$D,E$1)</f>
        <v>1</v>
      </c>
      <c r="F1020" s="369" t="str" cm="1">
        <f t="array" aca="1" ref="F1020" ca="1">IF(
    COUNTIFS('3.DNAExtractions'!E:E, B1020, '3.DNAExtractions'!Y:Y, "Y") &gt; 0,
    _xlfn.TEXTJOIN(", ", TRUE, IF(('3.DNAExtractions'!E:E = B1020) * ('3.DNAExtractions'!Y:Y = "Y"), '3.DNAExtractions'!D:D, "")),
    IF(
        COUNTIFS('3.DNAExtractions'!E:E, B1020, '3.DNAExtractions'!X:X, "Y") &gt; 0,
        _xlfn.TEXTJOIN(", ", TRUE, IF(('3.DNAExtractions'!E:E = B1020) * ('3.DNAExtractions'!X:X = "Y"), '3.DNAExtractions'!D:D, "")),
        "Awaiting Status"
    )
)</f>
        <v>Extracted</v>
      </c>
      <c r="G1020" s="370"/>
      <c r="H1020" s="371" t="str" cm="1">
        <f t="array" aca="1" ref="H1020" ca="1">IF(
    G1020="N",
    "",
    IF(
        COUNTIFS('4.Illumina'!E:E, B1020, '4.Illumina'!R:R, "Y") &gt; 0,
        _xlfn.TEXTJOIN(", ", TRUE, IF(('4.Illumina'!E:E = B1020) * ('4.Illumina'!R:R = "Y"), '4.Illumina'!D:D, "")),
        IF(
            COUNTIFS('4.Illumina'!E:E, B1020, '4.Illumina'!Q:Q, "Y") &gt; 0,
            _xlfn.TEXTJOIN(", ", TRUE, IF(('4.Illumina'!E:E = B1020) * ('4.Illumina'!Q:Q = "Y"), '4.Illumina'!D:D, "")),
            "Awaiting Status"
        )
    )
)</f>
        <v>Awaiting Status</v>
      </c>
      <c r="I1020" s="372"/>
      <c r="J1020" s="373" t="str" cm="1">
        <f t="array" aca="1" ref="J1020" ca="1">IF(
    I1020="N",
    "",
    IF(
        COUNTIFS('4.PacBio'!E:E, B1020, '4.PacBio'!W:W, "Y") &gt; 0,
        _xlfn.TEXTJOIN(", ", TRUE, IF(('4.PacBio'!E:E = B1020) * ('4.PacBio'!W:W = "Y"), '4.PacBio'!D:D, "")),
        IF(
            COUNTIFS('4.PacBio'!E:E, B1020, '4.PacBio'!V:V, "Y") &gt; 0,
            _xlfn.TEXTJOIN(", ", TRUE, IF(('4.PacBio'!E:E = B1020) * ('4.PacBio'!V:V = "Y"), '4.PacBio'!D:D, "")),
            "Awaiting Status"
        )
    )
)</f>
        <v>Awaiting Status</v>
      </c>
      <c r="K1020" s="374"/>
      <c r="L1020" s="371" t="str" cm="1">
        <f t="array" aca="1" ref="L1020" ca="1">IF(
    K1020="N",
    "",
    IF(
        COUNTIFS('4.HiCLibrary'!E:E, B1020, '4.HiCLibrary'!V:V, "Y") &gt; 0,
        _xlfn.TEXTJOIN(", ", TRUE, IF(('4.HiCLibrary'!E:E = B1020) * ('4.HiCLibrary'!V:V = "Y"), '4.HiCLibrary'!D:D, "")),
        IF(
            COUNTIFS('4.HiCLibrary'!E:E, B1020, '4.HiCLibrary'!U:U, "Y") &gt; 0,
            _xlfn.TEXTJOIN(", ", TRUE, IF(('4.HiCLibrary'!E:E = B1020) * ('4.HiCLibrary'!U:U = "Y"), '4.HiCLibrary'!D:D, "")),
            "Awaiting Status"
        )
    )
)</f>
        <v>Awaiting Status</v>
      </c>
      <c r="M1020" s="375"/>
      <c r="N1020" s="373" t="str" cm="1">
        <f t="array" aca="1" ref="N1020" ca="1">IF(
    M1020="N",
    "",
    IF(
        COUNTIFS('4.ONT'!E:E, B1020, '4.ONT'!Q:Q, "Y") &gt; 0,
        _xlfn.TEXTJOIN(", ", TRUE, IF(('4.ONT'!E:E = B1020) * ('4.ONT'!Q:Q = "Y"), '4.ONT'!D:D, "")),
        IF(
            COUNTIFS('4.ONT'!E:E, B1020, '4.ONT'!P:P, "Y") &gt; 0,
            _xlfn.TEXTJOIN(", ", TRUE, IF(('4.ONT'!E:E = B1020) * ('4.ONT'!P:P = "Y"), '4.ONT'!D:D, "")),
            "Awaiting Status"
        )
    )
)</f>
        <v>Awaiting Status</v>
      </c>
      <c r="O1020" s="60"/>
      <c r="P1020" s="376" t="str" cm="1">
        <f t="array" aca="1" ref="P1020" ca="1">IF(
    O1020="N",
    "",
    IF(
        COUNTIFS('3.RNAExtractions'!E:E, B1020, '3.RNAExtractions'!Z:Z, "Y") &gt; 0,
        _xlfn.TEXTJOIN(", ", TRUE, IF(('3.RNAExtractions'!E:E = B1020) * ('3.RNAExtractions'!Z:Z = "Y"), '3.RNAExtractions'!D:D, "")),
        IF(
            COUNTIFS('3.RNAExtractions'!E:E, B1020, '3.RNAExtractions'!Y:Y, "Y") &gt; 0,
            _xlfn.TEXTJOIN(", ", TRUE, IF(('3.RNAExtractions'!E:E = B1020) * ('3.RNAExtractions'!Y:Y = "Y"), '3.RNAExtractions'!D:D, "")),
            "Awaiting Status"
        )
    )
)</f>
        <v>Awaiting Status</v>
      </c>
      <c r="Q1020" s="60"/>
      <c r="R1020" s="376" t="str" cm="1">
        <f t="array" aca="1" ref="R1020" ca="1">IF(
    Q1020="N",
    "",
    IF(
        COUNTIFS('4.RNAIllumina'!E:E, B1020, '4.RNAIllumina'!Y:Y, "Y") &gt; 0,
        _xlfn.TEXTJOIN(", ", TRUE, IF(('4.RNAIllumina'!E:E = B1020) * ('4.RNAIllumina'!Y:Y = "Y"), '4.RNAIllumina'!D:D, "")),
        IF(
            COUNTIFS('4.RNAIllumina'!E:E, B1020, '4.RNAIllumina'!X:X, "Y") &gt; 0,
            _xlfn.TEXTJOIN(", ", TRUE, IF(('4.RNAIllumina'!E:E = B1020) * ('4.RNAIllumina'!X:X = "Y"), '4.RNAIllumina'!D:D, "")),
            "Awaiting Status"
        )
    )
)</f>
        <v>Awaiting Status</v>
      </c>
      <c r="S1020" s="377"/>
      <c r="T1020" s="378" t="str">
        <f ca="1">VLOOKUP($B1020,'1.MetaData'!$B:$H,2,FALSE)</f>
        <v>n1061</v>
      </c>
      <c r="U1020" s="379" t="str">
        <f ca="1">VLOOKUP($B1020,'1.MetaData'!$B:$H,3,FALSE)</f>
        <v>Galeocerdo cuvier</v>
      </c>
      <c r="V1020" s="379" t="str">
        <f ca="1">VLOOKUP($B1020,'1.MetaData'!$B:$H,4,FALSE)</f>
        <v>Tiger shark</v>
      </c>
      <c r="W1020" s="379" t="str">
        <f ca="1">VLOOKUP($B1020,'1.MetaData'!$B:$H,5,FALSE)</f>
        <v>Matias Braccini</v>
      </c>
      <c r="X1020" s="378" t="str">
        <f ca="1">VLOOKUP($B1020,'1.MetaData'!$B:$H,6,FALSE)</f>
        <v>Jess Pearce, DPIRD</v>
      </c>
      <c r="Y1020" s="378"/>
    </row>
    <row r="1021" spans="1:25" hidden="1" x14ac:dyDescent="0.25">
      <c r="A1021" s="17">
        <v>1020</v>
      </c>
      <c r="B1021" s="365" t="str">
        <f t="shared" ca="1" si="20"/>
        <v>OG1020</v>
      </c>
      <c r="C1021" s="366" t="s">
        <v>102</v>
      </c>
      <c r="D1021" s="367">
        <f ca="1">COUNTIF('2.Tissue'!C:C,B1021)</f>
        <v>1</v>
      </c>
      <c r="E1021" s="368">
        <f ca="1">COUNTIFS('3.DNAExtractions'!$E:$E,$B1021,'3.DNAExtractions'!$D:$D,E$1)</f>
        <v>1</v>
      </c>
      <c r="F1021" s="369" t="str" cm="1">
        <f t="array" aca="1" ref="F1021" ca="1">IF(
    COUNTIFS('3.DNAExtractions'!E:E, B1021, '3.DNAExtractions'!Y:Y, "Y") &gt; 0,
    _xlfn.TEXTJOIN(", ", TRUE, IF(('3.DNAExtractions'!E:E = B1021) * ('3.DNAExtractions'!Y:Y = "Y"), '3.DNAExtractions'!D:D, "")),
    IF(
        COUNTIFS('3.DNAExtractions'!E:E, B1021, '3.DNAExtractions'!X:X, "Y") &gt; 0,
        _xlfn.TEXTJOIN(", ", TRUE, IF(('3.DNAExtractions'!E:E = B1021) * ('3.DNAExtractions'!X:X = "Y"), '3.DNAExtractions'!D:D, "")),
        "Awaiting Status"
    )
)</f>
        <v>Extracted</v>
      </c>
      <c r="G1021" s="370"/>
      <c r="H1021" s="371" t="str" cm="1">
        <f t="array" aca="1" ref="H1021" ca="1">IF(
    G1021="N",
    "",
    IF(
        COUNTIFS('4.Illumina'!E:E, B1021, '4.Illumina'!R:R, "Y") &gt; 0,
        _xlfn.TEXTJOIN(", ", TRUE, IF(('4.Illumina'!E:E = B1021) * ('4.Illumina'!R:R = "Y"), '4.Illumina'!D:D, "")),
        IF(
            COUNTIFS('4.Illumina'!E:E, B1021, '4.Illumina'!Q:Q, "Y") &gt; 0,
            _xlfn.TEXTJOIN(", ", TRUE, IF(('4.Illumina'!E:E = B1021) * ('4.Illumina'!Q:Q = "Y"), '4.Illumina'!D:D, "")),
            "Awaiting Status"
        )
    )
)</f>
        <v>Awaiting Status</v>
      </c>
      <c r="I1021" s="372"/>
      <c r="J1021" s="373" t="str" cm="1">
        <f t="array" aca="1" ref="J1021" ca="1">IF(
    I1021="N",
    "",
    IF(
        COUNTIFS('4.PacBio'!E:E, B1021, '4.PacBio'!W:W, "Y") &gt; 0,
        _xlfn.TEXTJOIN(", ", TRUE, IF(('4.PacBio'!E:E = B1021) * ('4.PacBio'!W:W = "Y"), '4.PacBio'!D:D, "")),
        IF(
            COUNTIFS('4.PacBio'!E:E, B1021, '4.PacBio'!V:V, "Y") &gt; 0,
            _xlfn.TEXTJOIN(", ", TRUE, IF(('4.PacBio'!E:E = B1021) * ('4.PacBio'!V:V = "Y"), '4.PacBio'!D:D, "")),
            "Awaiting Status"
        )
    )
)</f>
        <v>Awaiting Status</v>
      </c>
      <c r="K1021" s="374"/>
      <c r="L1021" s="371" t="str" cm="1">
        <f t="array" aca="1" ref="L1021" ca="1">IF(
    K1021="N",
    "",
    IF(
        COUNTIFS('4.HiCLibrary'!E:E, B1021, '4.HiCLibrary'!V:V, "Y") &gt; 0,
        _xlfn.TEXTJOIN(", ", TRUE, IF(('4.HiCLibrary'!E:E = B1021) * ('4.HiCLibrary'!V:V = "Y"), '4.HiCLibrary'!D:D, "")),
        IF(
            COUNTIFS('4.HiCLibrary'!E:E, B1021, '4.HiCLibrary'!U:U, "Y") &gt; 0,
            _xlfn.TEXTJOIN(", ", TRUE, IF(('4.HiCLibrary'!E:E = B1021) * ('4.HiCLibrary'!U:U = "Y"), '4.HiCLibrary'!D:D, "")),
            "Awaiting Status"
        )
    )
)</f>
        <v>Awaiting Status</v>
      </c>
      <c r="M1021" s="375"/>
      <c r="N1021" s="373" t="str" cm="1">
        <f t="array" aca="1" ref="N1021" ca="1">IF(
    M1021="N",
    "",
    IF(
        COUNTIFS('4.ONT'!E:E, B1021, '4.ONT'!Q:Q, "Y") &gt; 0,
        _xlfn.TEXTJOIN(", ", TRUE, IF(('4.ONT'!E:E = B1021) * ('4.ONT'!Q:Q = "Y"), '4.ONT'!D:D, "")),
        IF(
            COUNTIFS('4.ONT'!E:E, B1021, '4.ONT'!P:P, "Y") &gt; 0,
            _xlfn.TEXTJOIN(", ", TRUE, IF(('4.ONT'!E:E = B1021) * ('4.ONT'!P:P = "Y"), '4.ONT'!D:D, "")),
            "Awaiting Status"
        )
    )
)</f>
        <v>Awaiting Status</v>
      </c>
      <c r="O1021" s="60"/>
      <c r="P1021" s="376" t="str" cm="1">
        <f t="array" aca="1" ref="P1021" ca="1">IF(
    O1021="N",
    "",
    IF(
        COUNTIFS('3.RNAExtractions'!E:E, B1021, '3.RNAExtractions'!Z:Z, "Y") &gt; 0,
        _xlfn.TEXTJOIN(", ", TRUE, IF(('3.RNAExtractions'!E:E = B1021) * ('3.RNAExtractions'!Z:Z = "Y"), '3.RNAExtractions'!D:D, "")),
        IF(
            COUNTIFS('3.RNAExtractions'!E:E, B1021, '3.RNAExtractions'!Y:Y, "Y") &gt; 0,
            _xlfn.TEXTJOIN(", ", TRUE, IF(('3.RNAExtractions'!E:E = B1021) * ('3.RNAExtractions'!Y:Y = "Y"), '3.RNAExtractions'!D:D, "")),
            "Awaiting Status"
        )
    )
)</f>
        <v>Awaiting Status</v>
      </c>
      <c r="Q1021" s="60"/>
      <c r="R1021" s="376" t="str" cm="1">
        <f t="array" aca="1" ref="R1021" ca="1">IF(
    Q1021="N",
    "",
    IF(
        COUNTIFS('4.RNAIllumina'!E:E, B1021, '4.RNAIllumina'!Y:Y, "Y") &gt; 0,
        _xlfn.TEXTJOIN(", ", TRUE, IF(('4.RNAIllumina'!E:E = B1021) * ('4.RNAIllumina'!Y:Y = "Y"), '4.RNAIllumina'!D:D, "")),
        IF(
            COUNTIFS('4.RNAIllumina'!E:E, B1021, '4.RNAIllumina'!X:X, "Y") &gt; 0,
            _xlfn.TEXTJOIN(", ", TRUE, IF(('4.RNAIllumina'!E:E = B1021) * ('4.RNAIllumina'!X:X = "Y"), '4.RNAIllumina'!D:D, "")),
            "Awaiting Status"
        )
    )
)</f>
        <v>Awaiting Status</v>
      </c>
      <c r="S1021" s="377"/>
      <c r="T1021" s="378" t="str">
        <f ca="1">VLOOKUP($B1021,'1.MetaData'!$B:$H,2,FALSE)</f>
        <v>n1075</v>
      </c>
      <c r="U1021" s="379" t="str">
        <f ca="1">VLOOKUP($B1021,'1.MetaData'!$B:$H,3,FALSE)</f>
        <v>Galeocerdo cuvier</v>
      </c>
      <c r="V1021" s="379" t="str">
        <f ca="1">VLOOKUP($B1021,'1.MetaData'!$B:$H,4,FALSE)</f>
        <v>Tiger shark</v>
      </c>
      <c r="W1021" s="379" t="str">
        <f ca="1">VLOOKUP($B1021,'1.MetaData'!$B:$H,5,FALSE)</f>
        <v>Matias Braccini</v>
      </c>
      <c r="X1021" s="378" t="str">
        <f ca="1">VLOOKUP($B1021,'1.MetaData'!$B:$H,6,FALSE)</f>
        <v>Jess Pearce, DPIRD</v>
      </c>
      <c r="Y1021" s="378"/>
    </row>
    <row r="1022" spans="1:25" hidden="1" x14ac:dyDescent="0.25">
      <c r="A1022" s="17">
        <v>1021</v>
      </c>
      <c r="B1022" s="365" t="str">
        <f t="shared" ca="1" si="20"/>
        <v>OG1021</v>
      </c>
      <c r="C1022" s="366" t="s">
        <v>102</v>
      </c>
      <c r="D1022" s="367">
        <f ca="1">COUNTIF('2.Tissue'!C:C,B1022)</f>
        <v>1</v>
      </c>
      <c r="E1022" s="368">
        <f ca="1">COUNTIFS('3.DNAExtractions'!$E:$E,$B1022,'3.DNAExtractions'!$D:$D,E$1)</f>
        <v>1</v>
      </c>
      <c r="F1022" s="369" t="str" cm="1">
        <f t="array" aca="1" ref="F1022" ca="1">IF(
    COUNTIFS('3.DNAExtractions'!E:E, B1022, '3.DNAExtractions'!Y:Y, "Y") &gt; 0,
    _xlfn.TEXTJOIN(", ", TRUE, IF(('3.DNAExtractions'!E:E = B1022) * ('3.DNAExtractions'!Y:Y = "Y"), '3.DNAExtractions'!D:D, "")),
    IF(
        COUNTIFS('3.DNAExtractions'!E:E, B1022, '3.DNAExtractions'!X:X, "Y") &gt; 0,
        _xlfn.TEXTJOIN(", ", TRUE, IF(('3.DNAExtractions'!E:E = B1022) * ('3.DNAExtractions'!X:X = "Y"), '3.DNAExtractions'!D:D, "")),
        "Awaiting Status"
    )
)</f>
        <v>Extracted</v>
      </c>
      <c r="G1022" s="370"/>
      <c r="H1022" s="371" t="str" cm="1">
        <f t="array" aca="1" ref="H1022" ca="1">IF(
    G1022="N",
    "",
    IF(
        COUNTIFS('4.Illumina'!E:E, B1022, '4.Illumina'!R:R, "Y") &gt; 0,
        _xlfn.TEXTJOIN(", ", TRUE, IF(('4.Illumina'!E:E = B1022) * ('4.Illumina'!R:R = "Y"), '4.Illumina'!D:D, "")),
        IF(
            COUNTIFS('4.Illumina'!E:E, B1022, '4.Illumina'!Q:Q, "Y") &gt; 0,
            _xlfn.TEXTJOIN(", ", TRUE, IF(('4.Illumina'!E:E = B1022) * ('4.Illumina'!Q:Q = "Y"), '4.Illumina'!D:D, "")),
            "Awaiting Status"
        )
    )
)</f>
        <v>Awaiting Status</v>
      </c>
      <c r="I1022" s="372"/>
      <c r="J1022" s="373" t="str" cm="1">
        <f t="array" aca="1" ref="J1022" ca="1">IF(
    I1022="N",
    "",
    IF(
        COUNTIFS('4.PacBio'!E:E, B1022, '4.PacBio'!W:W, "Y") &gt; 0,
        _xlfn.TEXTJOIN(", ", TRUE, IF(('4.PacBio'!E:E = B1022) * ('4.PacBio'!W:W = "Y"), '4.PacBio'!D:D, "")),
        IF(
            COUNTIFS('4.PacBio'!E:E, B1022, '4.PacBio'!V:V, "Y") &gt; 0,
            _xlfn.TEXTJOIN(", ", TRUE, IF(('4.PacBio'!E:E = B1022) * ('4.PacBio'!V:V = "Y"), '4.PacBio'!D:D, "")),
            "Awaiting Status"
        )
    )
)</f>
        <v>Awaiting Status</v>
      </c>
      <c r="K1022" s="374"/>
      <c r="L1022" s="371" t="str" cm="1">
        <f t="array" aca="1" ref="L1022" ca="1">IF(
    K1022="N",
    "",
    IF(
        COUNTIFS('4.HiCLibrary'!E:E, B1022, '4.HiCLibrary'!V:V, "Y") &gt; 0,
        _xlfn.TEXTJOIN(", ", TRUE, IF(('4.HiCLibrary'!E:E = B1022) * ('4.HiCLibrary'!V:V = "Y"), '4.HiCLibrary'!D:D, "")),
        IF(
            COUNTIFS('4.HiCLibrary'!E:E, B1022, '4.HiCLibrary'!U:U, "Y") &gt; 0,
            _xlfn.TEXTJOIN(", ", TRUE, IF(('4.HiCLibrary'!E:E = B1022) * ('4.HiCLibrary'!U:U = "Y"), '4.HiCLibrary'!D:D, "")),
            "Awaiting Status"
        )
    )
)</f>
        <v>Awaiting Status</v>
      </c>
      <c r="M1022" s="375"/>
      <c r="N1022" s="373" t="str" cm="1">
        <f t="array" aca="1" ref="N1022" ca="1">IF(
    M1022="N",
    "",
    IF(
        COUNTIFS('4.ONT'!E:E, B1022, '4.ONT'!Q:Q, "Y") &gt; 0,
        _xlfn.TEXTJOIN(", ", TRUE, IF(('4.ONT'!E:E = B1022) * ('4.ONT'!Q:Q = "Y"), '4.ONT'!D:D, "")),
        IF(
            COUNTIFS('4.ONT'!E:E, B1022, '4.ONT'!P:P, "Y") &gt; 0,
            _xlfn.TEXTJOIN(", ", TRUE, IF(('4.ONT'!E:E = B1022) * ('4.ONT'!P:P = "Y"), '4.ONT'!D:D, "")),
            "Awaiting Status"
        )
    )
)</f>
        <v>Awaiting Status</v>
      </c>
      <c r="O1022" s="60"/>
      <c r="P1022" s="376" t="str" cm="1">
        <f t="array" aca="1" ref="P1022" ca="1">IF(
    O1022="N",
    "",
    IF(
        COUNTIFS('3.RNAExtractions'!E:E, B1022, '3.RNAExtractions'!Z:Z, "Y") &gt; 0,
        _xlfn.TEXTJOIN(", ", TRUE, IF(('3.RNAExtractions'!E:E = B1022) * ('3.RNAExtractions'!Z:Z = "Y"), '3.RNAExtractions'!D:D, "")),
        IF(
            COUNTIFS('3.RNAExtractions'!E:E, B1022, '3.RNAExtractions'!Y:Y, "Y") &gt; 0,
            _xlfn.TEXTJOIN(", ", TRUE, IF(('3.RNAExtractions'!E:E = B1022) * ('3.RNAExtractions'!Y:Y = "Y"), '3.RNAExtractions'!D:D, "")),
            "Awaiting Status"
        )
    )
)</f>
        <v>Awaiting Status</v>
      </c>
      <c r="Q1022" s="60"/>
      <c r="R1022" s="376" t="str" cm="1">
        <f t="array" aca="1" ref="R1022" ca="1">IF(
    Q1022="N",
    "",
    IF(
        COUNTIFS('4.RNAIllumina'!E:E, B1022, '4.RNAIllumina'!Y:Y, "Y") &gt; 0,
        _xlfn.TEXTJOIN(", ", TRUE, IF(('4.RNAIllumina'!E:E = B1022) * ('4.RNAIllumina'!Y:Y = "Y"), '4.RNAIllumina'!D:D, "")),
        IF(
            COUNTIFS('4.RNAIllumina'!E:E, B1022, '4.RNAIllumina'!X:X, "Y") &gt; 0,
            _xlfn.TEXTJOIN(", ", TRUE, IF(('4.RNAIllumina'!E:E = B1022) * ('4.RNAIllumina'!X:X = "Y"), '4.RNAIllumina'!D:D, "")),
            "Awaiting Status"
        )
    )
)</f>
        <v>Awaiting Status</v>
      </c>
      <c r="S1022" s="377"/>
      <c r="T1022" s="378" t="str">
        <f ca="1">VLOOKUP($B1022,'1.MetaData'!$B:$H,2,FALSE)</f>
        <v>n1076</v>
      </c>
      <c r="U1022" s="379" t="str">
        <f ca="1">VLOOKUP($B1022,'1.MetaData'!$B:$H,3,FALSE)</f>
        <v>Galeocerdo cuvier</v>
      </c>
      <c r="V1022" s="379" t="str">
        <f ca="1">VLOOKUP($B1022,'1.MetaData'!$B:$H,4,FALSE)</f>
        <v>Tiger shark</v>
      </c>
      <c r="W1022" s="379" t="str">
        <f ca="1">VLOOKUP($B1022,'1.MetaData'!$B:$H,5,FALSE)</f>
        <v>Matias Braccini</v>
      </c>
      <c r="X1022" s="378" t="str">
        <f ca="1">VLOOKUP($B1022,'1.MetaData'!$B:$H,6,FALSE)</f>
        <v>Jess Pearce, DPIRD</v>
      </c>
      <c r="Y1022" s="378"/>
    </row>
    <row r="1023" spans="1:25" hidden="1" x14ac:dyDescent="0.25">
      <c r="A1023" s="17">
        <v>1022</v>
      </c>
      <c r="B1023" s="365" t="str">
        <f t="shared" ca="1" si="20"/>
        <v>OG1022</v>
      </c>
      <c r="C1023" s="366" t="s">
        <v>102</v>
      </c>
      <c r="D1023" s="367">
        <f ca="1">COUNTIF('2.Tissue'!C:C,B1023)</f>
        <v>1</v>
      </c>
      <c r="E1023" s="368">
        <f ca="1">COUNTIFS('3.DNAExtractions'!$E:$E,$B1023,'3.DNAExtractions'!$D:$D,E$1)</f>
        <v>0</v>
      </c>
      <c r="F1023" s="369" t="str" cm="1">
        <f t="array" aca="1" ref="F1023" ca="1">IF(
    COUNTIFS('3.DNAExtractions'!E:E, B1023, '3.DNAExtractions'!Y:Y, "Y") &gt; 0,
    _xlfn.TEXTJOIN(", ", TRUE, IF(('3.DNAExtractions'!E:E = B1023) * ('3.DNAExtractions'!Y:Y = "Y"), '3.DNAExtractions'!D:D, "")),
    IF(
        COUNTIFS('3.DNAExtractions'!E:E, B1023, '3.DNAExtractions'!X:X, "Y") &gt; 0,
        _xlfn.TEXTJOIN(", ", TRUE, IF(('3.DNAExtractions'!E:E = B1023) * ('3.DNAExtractions'!X:X = "Y"), '3.DNAExtractions'!D:D, "")),
        "Awaiting Status"
    )
)</f>
        <v>Awaiting Status</v>
      </c>
      <c r="G1023" s="370"/>
      <c r="H1023" s="371" t="str" cm="1">
        <f t="array" aca="1" ref="H1023" ca="1">IF(
    G1023="N",
    "",
    IF(
        COUNTIFS('4.Illumina'!E:E, B1023, '4.Illumina'!R:R, "Y") &gt; 0,
        _xlfn.TEXTJOIN(", ", TRUE, IF(('4.Illumina'!E:E = B1023) * ('4.Illumina'!R:R = "Y"), '4.Illumina'!D:D, "")),
        IF(
            COUNTIFS('4.Illumina'!E:E, B1023, '4.Illumina'!Q:Q, "Y") &gt; 0,
            _xlfn.TEXTJOIN(", ", TRUE, IF(('4.Illumina'!E:E = B1023) * ('4.Illumina'!Q:Q = "Y"), '4.Illumina'!D:D, "")),
            "Awaiting Status"
        )
    )
)</f>
        <v>Awaiting Status</v>
      </c>
      <c r="I1023" s="372"/>
      <c r="J1023" s="373" t="str" cm="1">
        <f t="array" aca="1" ref="J1023" ca="1">IF(
    I1023="N",
    "",
    IF(
        COUNTIFS('4.PacBio'!E:E, B1023, '4.PacBio'!W:W, "Y") &gt; 0,
        _xlfn.TEXTJOIN(", ", TRUE, IF(('4.PacBio'!E:E = B1023) * ('4.PacBio'!W:W = "Y"), '4.PacBio'!D:D, "")),
        IF(
            COUNTIFS('4.PacBio'!E:E, B1023, '4.PacBio'!V:V, "Y") &gt; 0,
            _xlfn.TEXTJOIN(", ", TRUE, IF(('4.PacBio'!E:E = B1023) * ('4.PacBio'!V:V = "Y"), '4.PacBio'!D:D, "")),
            "Awaiting Status"
        )
    )
)</f>
        <v>Awaiting Status</v>
      </c>
      <c r="K1023" s="374"/>
      <c r="L1023" s="371" t="str" cm="1">
        <f t="array" aca="1" ref="L1023" ca="1">IF(
    K1023="N",
    "",
    IF(
        COUNTIFS('4.HiCLibrary'!E:E, B1023, '4.HiCLibrary'!V:V, "Y") &gt; 0,
        _xlfn.TEXTJOIN(", ", TRUE, IF(('4.HiCLibrary'!E:E = B1023) * ('4.HiCLibrary'!V:V = "Y"), '4.HiCLibrary'!D:D, "")),
        IF(
            COUNTIFS('4.HiCLibrary'!E:E, B1023, '4.HiCLibrary'!U:U, "Y") &gt; 0,
            _xlfn.TEXTJOIN(", ", TRUE, IF(('4.HiCLibrary'!E:E = B1023) * ('4.HiCLibrary'!U:U = "Y"), '4.HiCLibrary'!D:D, "")),
            "Awaiting Status"
        )
    )
)</f>
        <v>Awaiting Status</v>
      </c>
      <c r="M1023" s="375"/>
      <c r="N1023" s="373" t="str" cm="1">
        <f t="array" aca="1" ref="N1023" ca="1">IF(
    M1023="N",
    "",
    IF(
        COUNTIFS('4.ONT'!E:E, B1023, '4.ONT'!Q:Q, "Y") &gt; 0,
        _xlfn.TEXTJOIN(", ", TRUE, IF(('4.ONT'!E:E = B1023) * ('4.ONT'!Q:Q = "Y"), '4.ONT'!D:D, "")),
        IF(
            COUNTIFS('4.ONT'!E:E, B1023, '4.ONT'!P:P, "Y") &gt; 0,
            _xlfn.TEXTJOIN(", ", TRUE, IF(('4.ONT'!E:E = B1023) * ('4.ONT'!P:P = "Y"), '4.ONT'!D:D, "")),
            "Awaiting Status"
        )
    )
)</f>
        <v>Awaiting Status</v>
      </c>
      <c r="O1023" s="60"/>
      <c r="P1023" s="376" t="str" cm="1">
        <f t="array" aca="1" ref="P1023" ca="1">IF(
    O1023="N",
    "",
    IF(
        COUNTIFS('3.RNAExtractions'!E:E, B1023, '3.RNAExtractions'!Z:Z, "Y") &gt; 0,
        _xlfn.TEXTJOIN(", ", TRUE, IF(('3.RNAExtractions'!E:E = B1023) * ('3.RNAExtractions'!Z:Z = "Y"), '3.RNAExtractions'!D:D, "")),
        IF(
            COUNTIFS('3.RNAExtractions'!E:E, B1023, '3.RNAExtractions'!Y:Y, "Y") &gt; 0,
            _xlfn.TEXTJOIN(", ", TRUE, IF(('3.RNAExtractions'!E:E = B1023) * ('3.RNAExtractions'!Y:Y = "Y"), '3.RNAExtractions'!D:D, "")),
            "Awaiting Status"
        )
    )
)</f>
        <v>Awaiting Status</v>
      </c>
      <c r="Q1023" s="60"/>
      <c r="R1023" s="376" t="str" cm="1">
        <f t="array" aca="1" ref="R1023" ca="1">IF(
    Q1023="N",
    "",
    IF(
        COUNTIFS('4.RNAIllumina'!E:E, B1023, '4.RNAIllumina'!Y:Y, "Y") &gt; 0,
        _xlfn.TEXTJOIN(", ", TRUE, IF(('4.RNAIllumina'!E:E = B1023) * ('4.RNAIllumina'!Y:Y = "Y"), '4.RNAIllumina'!D:D, "")),
        IF(
            COUNTIFS('4.RNAIllumina'!E:E, B1023, '4.RNAIllumina'!X:X, "Y") &gt; 0,
            _xlfn.TEXTJOIN(", ", TRUE, IF(('4.RNAIllumina'!E:E = B1023) * ('4.RNAIllumina'!X:X = "Y"), '4.RNAIllumina'!D:D, "")),
            "Awaiting Status"
        )
    )
)</f>
        <v>Awaiting Status</v>
      </c>
      <c r="S1023" s="377"/>
      <c r="T1023" s="378" t="str">
        <f ca="1">VLOOKUP($B1023,'1.MetaData'!$B:$H,2,FALSE)</f>
        <v>n1075</v>
      </c>
      <c r="U1023" s="379" t="str">
        <f ca="1">VLOOKUP($B1023,'1.MetaData'!$B:$H,3,FALSE)</f>
        <v>Galeocerdo cuvier</v>
      </c>
      <c r="V1023" s="379" t="str">
        <f ca="1">VLOOKUP($B1023,'1.MetaData'!$B:$H,4,FALSE)</f>
        <v>Tiger shark</v>
      </c>
      <c r="W1023" s="379" t="str">
        <f ca="1">VLOOKUP($B1023,'1.MetaData'!$B:$H,5,FALSE)</f>
        <v>Matias Braccini</v>
      </c>
      <c r="X1023" s="378" t="str">
        <f ca="1">VLOOKUP($B1023,'1.MetaData'!$B:$H,6,FALSE)</f>
        <v>Jess Pearce, DPIRD</v>
      </c>
      <c r="Y1023" s="378"/>
    </row>
    <row r="1024" spans="1:25" hidden="1" x14ac:dyDescent="0.25">
      <c r="A1024" s="17">
        <v>1023</v>
      </c>
      <c r="B1024" s="365" t="str">
        <f t="shared" ca="1" si="20"/>
        <v>OG1023</v>
      </c>
      <c r="C1024" s="366" t="s">
        <v>102</v>
      </c>
      <c r="D1024" s="367">
        <f ca="1">COUNTIF('2.Tissue'!C:C,B1024)</f>
        <v>1</v>
      </c>
      <c r="E1024" s="368">
        <f ca="1">COUNTIFS('3.DNAExtractions'!$E:$E,$B1024,'3.DNAExtractions'!$D:$D,E$1)</f>
        <v>0</v>
      </c>
      <c r="F1024" s="369" t="str" cm="1">
        <f t="array" aca="1" ref="F1024" ca="1">IF(
    COUNTIFS('3.DNAExtractions'!E:E, B1024, '3.DNAExtractions'!Y:Y, "Y") &gt; 0,
    _xlfn.TEXTJOIN(", ", TRUE, IF(('3.DNAExtractions'!E:E = B1024) * ('3.DNAExtractions'!Y:Y = "Y"), '3.DNAExtractions'!D:D, "")),
    IF(
        COUNTIFS('3.DNAExtractions'!E:E, B1024, '3.DNAExtractions'!X:X, "Y") &gt; 0,
        _xlfn.TEXTJOIN(", ", TRUE, IF(('3.DNAExtractions'!E:E = B1024) * ('3.DNAExtractions'!X:X = "Y"), '3.DNAExtractions'!D:D, "")),
        "Awaiting Status"
    )
)</f>
        <v>Awaiting Status</v>
      </c>
      <c r="G1024" s="370"/>
      <c r="H1024" s="371" t="str" cm="1">
        <f t="array" aca="1" ref="H1024" ca="1">IF(
    G1024="N",
    "",
    IF(
        COUNTIFS('4.Illumina'!E:E, B1024, '4.Illumina'!R:R, "Y") &gt; 0,
        _xlfn.TEXTJOIN(", ", TRUE, IF(('4.Illumina'!E:E = B1024) * ('4.Illumina'!R:R = "Y"), '4.Illumina'!D:D, "")),
        IF(
            COUNTIFS('4.Illumina'!E:E, B1024, '4.Illumina'!Q:Q, "Y") &gt; 0,
            _xlfn.TEXTJOIN(", ", TRUE, IF(('4.Illumina'!E:E = B1024) * ('4.Illumina'!Q:Q = "Y"), '4.Illumina'!D:D, "")),
            "Awaiting Status"
        )
    )
)</f>
        <v>Awaiting Status</v>
      </c>
      <c r="I1024" s="372"/>
      <c r="J1024" s="373" t="str" cm="1">
        <f t="array" aca="1" ref="J1024" ca="1">IF(
    I1024="N",
    "",
    IF(
        COUNTIFS('4.PacBio'!E:E, B1024, '4.PacBio'!W:W, "Y") &gt; 0,
        _xlfn.TEXTJOIN(", ", TRUE, IF(('4.PacBio'!E:E = B1024) * ('4.PacBio'!W:W = "Y"), '4.PacBio'!D:D, "")),
        IF(
            COUNTIFS('4.PacBio'!E:E, B1024, '4.PacBio'!V:V, "Y") &gt; 0,
            _xlfn.TEXTJOIN(", ", TRUE, IF(('4.PacBio'!E:E = B1024) * ('4.PacBio'!V:V = "Y"), '4.PacBio'!D:D, "")),
            "Awaiting Status"
        )
    )
)</f>
        <v>Awaiting Status</v>
      </c>
      <c r="K1024" s="374"/>
      <c r="L1024" s="371" t="str" cm="1">
        <f t="array" aca="1" ref="L1024" ca="1">IF(
    K1024="N",
    "",
    IF(
        COUNTIFS('4.HiCLibrary'!E:E, B1024, '4.HiCLibrary'!V:V, "Y") &gt; 0,
        _xlfn.TEXTJOIN(", ", TRUE, IF(('4.HiCLibrary'!E:E = B1024) * ('4.HiCLibrary'!V:V = "Y"), '4.HiCLibrary'!D:D, "")),
        IF(
            COUNTIFS('4.HiCLibrary'!E:E, B1024, '4.HiCLibrary'!U:U, "Y") &gt; 0,
            _xlfn.TEXTJOIN(", ", TRUE, IF(('4.HiCLibrary'!E:E = B1024) * ('4.HiCLibrary'!U:U = "Y"), '4.HiCLibrary'!D:D, "")),
            "Awaiting Status"
        )
    )
)</f>
        <v>Awaiting Status</v>
      </c>
      <c r="M1024" s="375"/>
      <c r="N1024" s="373" t="str" cm="1">
        <f t="array" aca="1" ref="N1024" ca="1">IF(
    M1024="N",
    "",
    IF(
        COUNTIFS('4.ONT'!E:E, B1024, '4.ONT'!Q:Q, "Y") &gt; 0,
        _xlfn.TEXTJOIN(", ", TRUE, IF(('4.ONT'!E:E = B1024) * ('4.ONT'!Q:Q = "Y"), '4.ONT'!D:D, "")),
        IF(
            COUNTIFS('4.ONT'!E:E, B1024, '4.ONT'!P:P, "Y") &gt; 0,
            _xlfn.TEXTJOIN(", ", TRUE, IF(('4.ONT'!E:E = B1024) * ('4.ONT'!P:P = "Y"), '4.ONT'!D:D, "")),
            "Awaiting Status"
        )
    )
)</f>
        <v>Awaiting Status</v>
      </c>
      <c r="O1024" s="60"/>
      <c r="P1024" s="376" t="str" cm="1">
        <f t="array" aca="1" ref="P1024" ca="1">IF(
    O1024="N",
    "",
    IF(
        COUNTIFS('3.RNAExtractions'!E:E, B1024, '3.RNAExtractions'!Z:Z, "Y") &gt; 0,
        _xlfn.TEXTJOIN(", ", TRUE, IF(('3.RNAExtractions'!E:E = B1024) * ('3.RNAExtractions'!Z:Z = "Y"), '3.RNAExtractions'!D:D, "")),
        IF(
            COUNTIFS('3.RNAExtractions'!E:E, B1024, '3.RNAExtractions'!Y:Y, "Y") &gt; 0,
            _xlfn.TEXTJOIN(", ", TRUE, IF(('3.RNAExtractions'!E:E = B1024) * ('3.RNAExtractions'!Y:Y = "Y"), '3.RNAExtractions'!D:D, "")),
            "Awaiting Status"
        )
    )
)</f>
        <v>Awaiting Status</v>
      </c>
      <c r="Q1024" s="60"/>
      <c r="R1024" s="376" t="str" cm="1">
        <f t="array" aca="1" ref="R1024" ca="1">IF(
    Q1024="N",
    "",
    IF(
        COUNTIFS('4.RNAIllumina'!E:E, B1024, '4.RNAIllumina'!Y:Y, "Y") &gt; 0,
        _xlfn.TEXTJOIN(", ", TRUE, IF(('4.RNAIllumina'!E:E = B1024) * ('4.RNAIllumina'!Y:Y = "Y"), '4.RNAIllumina'!D:D, "")),
        IF(
            COUNTIFS('4.RNAIllumina'!E:E, B1024, '4.RNAIllumina'!X:X, "Y") &gt; 0,
            _xlfn.TEXTJOIN(", ", TRUE, IF(('4.RNAIllumina'!E:E = B1024) * ('4.RNAIllumina'!X:X = "Y"), '4.RNAIllumina'!D:D, "")),
            "Awaiting Status"
        )
    )
)</f>
        <v>Awaiting Status</v>
      </c>
      <c r="S1024" s="377"/>
      <c r="T1024" s="378" t="str">
        <f ca="1">VLOOKUP($B1024,'1.MetaData'!$B:$H,2,FALSE)</f>
        <v>n1076</v>
      </c>
      <c r="U1024" s="379" t="str">
        <f ca="1">VLOOKUP($B1024,'1.MetaData'!$B:$H,3,FALSE)</f>
        <v>Galeocerdo cuvier</v>
      </c>
      <c r="V1024" s="379" t="str">
        <f ca="1">VLOOKUP($B1024,'1.MetaData'!$B:$H,4,FALSE)</f>
        <v>Tiger shark</v>
      </c>
      <c r="W1024" s="379" t="str">
        <f ca="1">VLOOKUP($B1024,'1.MetaData'!$B:$H,5,FALSE)</f>
        <v>Matias Braccini</v>
      </c>
      <c r="X1024" s="378" t="str">
        <f ca="1">VLOOKUP($B1024,'1.MetaData'!$B:$H,6,FALSE)</f>
        <v>Jess Pearce, DPIRD</v>
      </c>
      <c r="Y1024" s="378"/>
    </row>
    <row r="1025" spans="1:25" hidden="1" x14ac:dyDescent="0.25">
      <c r="A1025" s="17">
        <v>1024</v>
      </c>
      <c r="B1025" s="365" t="str">
        <f t="shared" ca="1" si="20"/>
        <v>OG1024</v>
      </c>
      <c r="C1025" s="366" t="s">
        <v>102</v>
      </c>
      <c r="D1025" s="367">
        <f ca="1">COUNTIF('2.Tissue'!C:C,B1025)</f>
        <v>1</v>
      </c>
      <c r="E1025" s="368">
        <f ca="1">COUNTIFS('3.DNAExtractions'!$E:$E,$B1025,'3.DNAExtractions'!$D:$D,E$1)</f>
        <v>1</v>
      </c>
      <c r="F1025" s="369" t="str" cm="1">
        <f t="array" aca="1" ref="F1025" ca="1">IF(
    COUNTIFS('3.DNAExtractions'!E:E, B1025, '3.DNAExtractions'!Y:Y, "Y") &gt; 0,
    _xlfn.TEXTJOIN(", ", TRUE, IF(('3.DNAExtractions'!E:E = B1025) * ('3.DNAExtractions'!Y:Y = "Y"), '3.DNAExtractions'!D:D, "")),
    IF(
        COUNTIFS('3.DNAExtractions'!E:E, B1025, '3.DNAExtractions'!X:X, "Y") &gt; 0,
        _xlfn.TEXTJOIN(", ", TRUE, IF(('3.DNAExtractions'!E:E = B1025) * ('3.DNAExtractions'!X:X = "Y"), '3.DNAExtractions'!D:D, "")),
        "Awaiting Status"
    )
)</f>
        <v>Extracted</v>
      </c>
      <c r="G1025" s="370"/>
      <c r="H1025" s="371" t="str" cm="1">
        <f t="array" aca="1" ref="H1025" ca="1">IF(
    G1025="N",
    "",
    IF(
        COUNTIFS('4.Illumina'!E:E, B1025, '4.Illumina'!R:R, "Y") &gt; 0,
        _xlfn.TEXTJOIN(", ", TRUE, IF(('4.Illumina'!E:E = B1025) * ('4.Illumina'!R:R = "Y"), '4.Illumina'!D:D, "")),
        IF(
            COUNTIFS('4.Illumina'!E:E, B1025, '4.Illumina'!Q:Q, "Y") &gt; 0,
            _xlfn.TEXTJOIN(", ", TRUE, IF(('4.Illumina'!E:E = B1025) * ('4.Illumina'!Q:Q = "Y"), '4.Illumina'!D:D, "")),
            "Awaiting Status"
        )
    )
)</f>
        <v>Awaiting Status</v>
      </c>
      <c r="I1025" s="372"/>
      <c r="J1025" s="373" t="str" cm="1">
        <f t="array" aca="1" ref="J1025" ca="1">IF(
    I1025="N",
    "",
    IF(
        COUNTIFS('4.PacBio'!E:E, B1025, '4.PacBio'!W:W, "Y") &gt; 0,
        _xlfn.TEXTJOIN(", ", TRUE, IF(('4.PacBio'!E:E = B1025) * ('4.PacBio'!W:W = "Y"), '4.PacBio'!D:D, "")),
        IF(
            COUNTIFS('4.PacBio'!E:E, B1025, '4.PacBio'!V:V, "Y") &gt; 0,
            _xlfn.TEXTJOIN(", ", TRUE, IF(('4.PacBio'!E:E = B1025) * ('4.PacBio'!V:V = "Y"), '4.PacBio'!D:D, "")),
            "Awaiting Status"
        )
    )
)</f>
        <v>Awaiting Status</v>
      </c>
      <c r="K1025" s="374"/>
      <c r="L1025" s="371" t="str" cm="1">
        <f t="array" aca="1" ref="L1025" ca="1">IF(
    K1025="N",
    "",
    IF(
        COUNTIFS('4.HiCLibrary'!E:E, B1025, '4.HiCLibrary'!V:V, "Y") &gt; 0,
        _xlfn.TEXTJOIN(", ", TRUE, IF(('4.HiCLibrary'!E:E = B1025) * ('4.HiCLibrary'!V:V = "Y"), '4.HiCLibrary'!D:D, "")),
        IF(
            COUNTIFS('4.HiCLibrary'!E:E, B1025, '4.HiCLibrary'!U:U, "Y") &gt; 0,
            _xlfn.TEXTJOIN(", ", TRUE, IF(('4.HiCLibrary'!E:E = B1025) * ('4.HiCLibrary'!U:U = "Y"), '4.HiCLibrary'!D:D, "")),
            "Awaiting Status"
        )
    )
)</f>
        <v>Awaiting Status</v>
      </c>
      <c r="M1025" s="375"/>
      <c r="N1025" s="373" t="str" cm="1">
        <f t="array" aca="1" ref="N1025" ca="1">IF(
    M1025="N",
    "",
    IF(
        COUNTIFS('4.ONT'!E:E, B1025, '4.ONT'!Q:Q, "Y") &gt; 0,
        _xlfn.TEXTJOIN(", ", TRUE, IF(('4.ONT'!E:E = B1025) * ('4.ONT'!Q:Q = "Y"), '4.ONT'!D:D, "")),
        IF(
            COUNTIFS('4.ONT'!E:E, B1025, '4.ONT'!P:P, "Y") &gt; 0,
            _xlfn.TEXTJOIN(", ", TRUE, IF(('4.ONT'!E:E = B1025) * ('4.ONT'!P:P = "Y"), '4.ONT'!D:D, "")),
            "Awaiting Status"
        )
    )
)</f>
        <v>Awaiting Status</v>
      </c>
      <c r="O1025" s="60"/>
      <c r="P1025" s="376" t="str" cm="1">
        <f t="array" aca="1" ref="P1025" ca="1">IF(
    O1025="N",
    "",
    IF(
        COUNTIFS('3.RNAExtractions'!E:E, B1025, '3.RNAExtractions'!Z:Z, "Y") &gt; 0,
        _xlfn.TEXTJOIN(", ", TRUE, IF(('3.RNAExtractions'!E:E = B1025) * ('3.RNAExtractions'!Z:Z = "Y"), '3.RNAExtractions'!D:D, "")),
        IF(
            COUNTIFS('3.RNAExtractions'!E:E, B1025, '3.RNAExtractions'!Y:Y, "Y") &gt; 0,
            _xlfn.TEXTJOIN(", ", TRUE, IF(('3.RNAExtractions'!E:E = B1025) * ('3.RNAExtractions'!Y:Y = "Y"), '3.RNAExtractions'!D:D, "")),
            "Awaiting Status"
        )
    )
)</f>
        <v>Awaiting Status</v>
      </c>
      <c r="Q1025" s="60"/>
      <c r="R1025" s="376" t="str" cm="1">
        <f t="array" aca="1" ref="R1025" ca="1">IF(
    Q1025="N",
    "",
    IF(
        COUNTIFS('4.RNAIllumina'!E:E, B1025, '4.RNAIllumina'!Y:Y, "Y") &gt; 0,
        _xlfn.TEXTJOIN(", ", TRUE, IF(('4.RNAIllumina'!E:E = B1025) * ('4.RNAIllumina'!Y:Y = "Y"), '4.RNAIllumina'!D:D, "")),
        IF(
            COUNTIFS('4.RNAIllumina'!E:E, B1025, '4.RNAIllumina'!X:X, "Y") &gt; 0,
            _xlfn.TEXTJOIN(", ", TRUE, IF(('4.RNAIllumina'!E:E = B1025) * ('4.RNAIllumina'!X:X = "Y"), '4.RNAIllumina'!D:D, "")),
            "Awaiting Status"
        )
    )
)</f>
        <v>Awaiting Status</v>
      </c>
      <c r="S1025" s="377"/>
      <c r="T1025" s="378" t="str">
        <f ca="1">VLOOKUP($B1025,'1.MetaData'!$B:$H,2,FALSE)</f>
        <v>n1081</v>
      </c>
      <c r="U1025" s="379" t="str">
        <f ca="1">VLOOKUP($B1025,'1.MetaData'!$B:$H,3,FALSE)</f>
        <v>Galeocerdo cuvier</v>
      </c>
      <c r="V1025" s="379" t="str">
        <f ca="1">VLOOKUP($B1025,'1.MetaData'!$B:$H,4,FALSE)</f>
        <v>Tiger shark</v>
      </c>
      <c r="W1025" s="379" t="str">
        <f ca="1">VLOOKUP($B1025,'1.MetaData'!$B:$H,5,FALSE)</f>
        <v>Matias Braccini</v>
      </c>
      <c r="X1025" s="378" t="str">
        <f ca="1">VLOOKUP($B1025,'1.MetaData'!$B:$H,6,FALSE)</f>
        <v>Jess Pearce, DPIRD</v>
      </c>
      <c r="Y1025" s="378"/>
    </row>
    <row r="1026" spans="1:25" hidden="1" x14ac:dyDescent="0.25">
      <c r="A1026" s="17">
        <v>1025</v>
      </c>
      <c r="B1026" s="365" t="str">
        <f t="shared" ca="1" si="20"/>
        <v>OG1025</v>
      </c>
      <c r="C1026" s="366" t="s">
        <v>102</v>
      </c>
      <c r="D1026" s="367">
        <f ca="1">COUNTIF('2.Tissue'!C:C,B1026)</f>
        <v>1</v>
      </c>
      <c r="E1026" s="368">
        <f ca="1">COUNTIFS('3.DNAExtractions'!$E:$E,$B1026,'3.DNAExtractions'!$D:$D,E$1)</f>
        <v>1</v>
      </c>
      <c r="F1026" s="369" t="str" cm="1">
        <f t="array" aca="1" ref="F1026" ca="1">IF(
    COUNTIFS('3.DNAExtractions'!E:E, B1026, '3.DNAExtractions'!Y:Y, "Y") &gt; 0,
    _xlfn.TEXTJOIN(", ", TRUE, IF(('3.DNAExtractions'!E:E = B1026) * ('3.DNAExtractions'!Y:Y = "Y"), '3.DNAExtractions'!D:D, "")),
    IF(
        COUNTIFS('3.DNAExtractions'!E:E, B1026, '3.DNAExtractions'!X:X, "Y") &gt; 0,
        _xlfn.TEXTJOIN(", ", TRUE, IF(('3.DNAExtractions'!E:E = B1026) * ('3.DNAExtractions'!X:X = "Y"), '3.DNAExtractions'!D:D, "")),
        "Awaiting Status"
    )
)</f>
        <v>Extracted</v>
      </c>
      <c r="G1026" s="370"/>
      <c r="H1026" s="371" t="str" cm="1">
        <f t="array" aca="1" ref="H1026" ca="1">IF(
    G1026="N",
    "",
    IF(
        COUNTIFS('4.Illumina'!E:E, B1026, '4.Illumina'!R:R, "Y") &gt; 0,
        _xlfn.TEXTJOIN(", ", TRUE, IF(('4.Illumina'!E:E = B1026) * ('4.Illumina'!R:R = "Y"), '4.Illumina'!D:D, "")),
        IF(
            COUNTIFS('4.Illumina'!E:E, B1026, '4.Illumina'!Q:Q, "Y") &gt; 0,
            _xlfn.TEXTJOIN(", ", TRUE, IF(('4.Illumina'!E:E = B1026) * ('4.Illumina'!Q:Q = "Y"), '4.Illumina'!D:D, "")),
            "Awaiting Status"
        )
    )
)</f>
        <v>Awaiting Status</v>
      </c>
      <c r="I1026" s="372"/>
      <c r="J1026" s="373" t="str" cm="1">
        <f t="array" aca="1" ref="J1026" ca="1">IF(
    I1026="N",
    "",
    IF(
        COUNTIFS('4.PacBio'!E:E, B1026, '4.PacBio'!W:W, "Y") &gt; 0,
        _xlfn.TEXTJOIN(", ", TRUE, IF(('4.PacBio'!E:E = B1026) * ('4.PacBio'!W:W = "Y"), '4.PacBio'!D:D, "")),
        IF(
            COUNTIFS('4.PacBio'!E:E, B1026, '4.PacBio'!V:V, "Y") &gt; 0,
            _xlfn.TEXTJOIN(", ", TRUE, IF(('4.PacBio'!E:E = B1026) * ('4.PacBio'!V:V = "Y"), '4.PacBio'!D:D, "")),
            "Awaiting Status"
        )
    )
)</f>
        <v>Awaiting Status</v>
      </c>
      <c r="K1026" s="374"/>
      <c r="L1026" s="371" t="str" cm="1">
        <f t="array" aca="1" ref="L1026" ca="1">IF(
    K1026="N",
    "",
    IF(
        COUNTIFS('4.HiCLibrary'!E:E, B1026, '4.HiCLibrary'!V:V, "Y") &gt; 0,
        _xlfn.TEXTJOIN(", ", TRUE, IF(('4.HiCLibrary'!E:E = B1026) * ('4.HiCLibrary'!V:V = "Y"), '4.HiCLibrary'!D:D, "")),
        IF(
            COUNTIFS('4.HiCLibrary'!E:E, B1026, '4.HiCLibrary'!U:U, "Y") &gt; 0,
            _xlfn.TEXTJOIN(", ", TRUE, IF(('4.HiCLibrary'!E:E = B1026) * ('4.HiCLibrary'!U:U = "Y"), '4.HiCLibrary'!D:D, "")),
            "Awaiting Status"
        )
    )
)</f>
        <v>Awaiting Status</v>
      </c>
      <c r="M1026" s="375"/>
      <c r="N1026" s="373" t="str" cm="1">
        <f t="array" aca="1" ref="N1026" ca="1">IF(
    M1026="N",
    "",
    IF(
        COUNTIFS('4.ONT'!E:E, B1026, '4.ONT'!Q:Q, "Y") &gt; 0,
        _xlfn.TEXTJOIN(", ", TRUE, IF(('4.ONT'!E:E = B1026) * ('4.ONT'!Q:Q = "Y"), '4.ONT'!D:D, "")),
        IF(
            COUNTIFS('4.ONT'!E:E, B1026, '4.ONT'!P:P, "Y") &gt; 0,
            _xlfn.TEXTJOIN(", ", TRUE, IF(('4.ONT'!E:E = B1026) * ('4.ONT'!P:P = "Y"), '4.ONT'!D:D, "")),
            "Awaiting Status"
        )
    )
)</f>
        <v>Awaiting Status</v>
      </c>
      <c r="O1026" s="60"/>
      <c r="P1026" s="376" t="str" cm="1">
        <f t="array" aca="1" ref="P1026" ca="1">IF(
    O1026="N",
    "",
    IF(
        COUNTIFS('3.RNAExtractions'!E:E, B1026, '3.RNAExtractions'!Z:Z, "Y") &gt; 0,
        _xlfn.TEXTJOIN(", ", TRUE, IF(('3.RNAExtractions'!E:E = B1026) * ('3.RNAExtractions'!Z:Z = "Y"), '3.RNAExtractions'!D:D, "")),
        IF(
            COUNTIFS('3.RNAExtractions'!E:E, B1026, '3.RNAExtractions'!Y:Y, "Y") &gt; 0,
            _xlfn.TEXTJOIN(", ", TRUE, IF(('3.RNAExtractions'!E:E = B1026) * ('3.RNAExtractions'!Y:Y = "Y"), '3.RNAExtractions'!D:D, "")),
            "Awaiting Status"
        )
    )
)</f>
        <v>Awaiting Status</v>
      </c>
      <c r="Q1026" s="60"/>
      <c r="R1026" s="376" t="str" cm="1">
        <f t="array" aca="1" ref="R1026" ca="1">IF(
    Q1026="N",
    "",
    IF(
        COUNTIFS('4.RNAIllumina'!E:E, B1026, '4.RNAIllumina'!Y:Y, "Y") &gt; 0,
        _xlfn.TEXTJOIN(", ", TRUE, IF(('4.RNAIllumina'!E:E = B1026) * ('4.RNAIllumina'!Y:Y = "Y"), '4.RNAIllumina'!D:D, "")),
        IF(
            COUNTIFS('4.RNAIllumina'!E:E, B1026, '4.RNAIllumina'!X:X, "Y") &gt; 0,
            _xlfn.TEXTJOIN(", ", TRUE, IF(('4.RNAIllumina'!E:E = B1026) * ('4.RNAIllumina'!X:X = "Y"), '4.RNAIllumina'!D:D, "")),
            "Awaiting Status"
        )
    )
)</f>
        <v>Awaiting Status</v>
      </c>
      <c r="S1026" s="377"/>
      <c r="T1026" s="378" t="str">
        <f ca="1">VLOOKUP($B1026,'1.MetaData'!$B:$H,2,FALSE)</f>
        <v>n1080</v>
      </c>
      <c r="U1026" s="379" t="str">
        <f ca="1">VLOOKUP($B1026,'1.MetaData'!$B:$H,3,FALSE)</f>
        <v>Galeocerdo cuvier</v>
      </c>
      <c r="V1026" s="379" t="str">
        <f ca="1">VLOOKUP($B1026,'1.MetaData'!$B:$H,4,FALSE)</f>
        <v>Tiger shark</v>
      </c>
      <c r="W1026" s="379" t="str">
        <f ca="1">VLOOKUP($B1026,'1.MetaData'!$B:$H,5,FALSE)</f>
        <v>Matias Braccini</v>
      </c>
      <c r="X1026" s="378" t="str">
        <f ca="1">VLOOKUP($B1026,'1.MetaData'!$B:$H,6,FALSE)</f>
        <v>Jess Pearce, DPIRD</v>
      </c>
      <c r="Y1026" s="378"/>
    </row>
    <row r="1027" spans="1:25" hidden="1" x14ac:dyDescent="0.25">
      <c r="A1027" s="17">
        <v>1026</v>
      </c>
      <c r="B1027" s="365" t="str">
        <f t="shared" ca="1" si="20"/>
        <v>OG1026</v>
      </c>
      <c r="C1027" s="366" t="s">
        <v>102</v>
      </c>
      <c r="D1027" s="367">
        <f ca="1">COUNTIF('2.Tissue'!C:C,B1027)</f>
        <v>1</v>
      </c>
      <c r="E1027" s="368">
        <f ca="1">COUNTIFS('3.DNAExtractions'!$E:$E,$B1027,'3.DNAExtractions'!$D:$D,E$1)</f>
        <v>1</v>
      </c>
      <c r="F1027" s="369" t="str" cm="1">
        <f t="array" aca="1" ref="F1027" ca="1">IF(
    COUNTIFS('3.DNAExtractions'!E:E, B1027, '3.DNAExtractions'!Y:Y, "Y") &gt; 0,
    _xlfn.TEXTJOIN(", ", TRUE, IF(('3.DNAExtractions'!E:E = B1027) * ('3.DNAExtractions'!Y:Y = "Y"), '3.DNAExtractions'!D:D, "")),
    IF(
        COUNTIFS('3.DNAExtractions'!E:E, B1027, '3.DNAExtractions'!X:X, "Y") &gt; 0,
        _xlfn.TEXTJOIN(", ", TRUE, IF(('3.DNAExtractions'!E:E = B1027) * ('3.DNAExtractions'!X:X = "Y"), '3.DNAExtractions'!D:D, "")),
        "Awaiting Status"
    )
)</f>
        <v>Extracted</v>
      </c>
      <c r="G1027" s="370"/>
      <c r="H1027" s="371" t="str" cm="1">
        <f t="array" aca="1" ref="H1027" ca="1">IF(
    G1027="N",
    "",
    IF(
        COUNTIFS('4.Illumina'!E:E, B1027, '4.Illumina'!R:R, "Y") &gt; 0,
        _xlfn.TEXTJOIN(", ", TRUE, IF(('4.Illumina'!E:E = B1027) * ('4.Illumina'!R:R = "Y"), '4.Illumina'!D:D, "")),
        IF(
            COUNTIFS('4.Illumina'!E:E, B1027, '4.Illumina'!Q:Q, "Y") &gt; 0,
            _xlfn.TEXTJOIN(", ", TRUE, IF(('4.Illumina'!E:E = B1027) * ('4.Illumina'!Q:Q = "Y"), '4.Illumina'!D:D, "")),
            "Awaiting Status"
        )
    )
)</f>
        <v>Awaiting Status</v>
      </c>
      <c r="I1027" s="372"/>
      <c r="J1027" s="373" t="str" cm="1">
        <f t="array" aca="1" ref="J1027" ca="1">IF(
    I1027="N",
    "",
    IF(
        COUNTIFS('4.PacBio'!E:E, B1027, '4.PacBio'!W:W, "Y") &gt; 0,
        _xlfn.TEXTJOIN(", ", TRUE, IF(('4.PacBio'!E:E = B1027) * ('4.PacBio'!W:W = "Y"), '4.PacBio'!D:D, "")),
        IF(
            COUNTIFS('4.PacBio'!E:E, B1027, '4.PacBio'!V:V, "Y") &gt; 0,
            _xlfn.TEXTJOIN(", ", TRUE, IF(('4.PacBio'!E:E = B1027) * ('4.PacBio'!V:V = "Y"), '4.PacBio'!D:D, "")),
            "Awaiting Status"
        )
    )
)</f>
        <v>Awaiting Status</v>
      </c>
      <c r="K1027" s="374"/>
      <c r="L1027" s="371" t="str" cm="1">
        <f t="array" aca="1" ref="L1027" ca="1">IF(
    K1027="N",
    "",
    IF(
        COUNTIFS('4.HiCLibrary'!E:E, B1027, '4.HiCLibrary'!V:V, "Y") &gt; 0,
        _xlfn.TEXTJOIN(", ", TRUE, IF(('4.HiCLibrary'!E:E = B1027) * ('4.HiCLibrary'!V:V = "Y"), '4.HiCLibrary'!D:D, "")),
        IF(
            COUNTIFS('4.HiCLibrary'!E:E, B1027, '4.HiCLibrary'!U:U, "Y") &gt; 0,
            _xlfn.TEXTJOIN(", ", TRUE, IF(('4.HiCLibrary'!E:E = B1027) * ('4.HiCLibrary'!U:U = "Y"), '4.HiCLibrary'!D:D, "")),
            "Awaiting Status"
        )
    )
)</f>
        <v>Awaiting Status</v>
      </c>
      <c r="M1027" s="375"/>
      <c r="N1027" s="373" t="str" cm="1">
        <f t="array" aca="1" ref="N1027" ca="1">IF(
    M1027="N",
    "",
    IF(
        COUNTIFS('4.ONT'!E:E, B1027, '4.ONT'!Q:Q, "Y") &gt; 0,
        _xlfn.TEXTJOIN(", ", TRUE, IF(('4.ONT'!E:E = B1027) * ('4.ONT'!Q:Q = "Y"), '4.ONT'!D:D, "")),
        IF(
            COUNTIFS('4.ONT'!E:E, B1027, '4.ONT'!P:P, "Y") &gt; 0,
            _xlfn.TEXTJOIN(", ", TRUE, IF(('4.ONT'!E:E = B1027) * ('4.ONT'!P:P = "Y"), '4.ONT'!D:D, "")),
            "Awaiting Status"
        )
    )
)</f>
        <v>Awaiting Status</v>
      </c>
      <c r="O1027" s="60"/>
      <c r="P1027" s="376" t="str" cm="1">
        <f t="array" aca="1" ref="P1027" ca="1">IF(
    O1027="N",
    "",
    IF(
        COUNTIFS('3.RNAExtractions'!E:E, B1027, '3.RNAExtractions'!Z:Z, "Y") &gt; 0,
        _xlfn.TEXTJOIN(", ", TRUE, IF(('3.RNAExtractions'!E:E = B1027) * ('3.RNAExtractions'!Z:Z = "Y"), '3.RNAExtractions'!D:D, "")),
        IF(
            COUNTIFS('3.RNAExtractions'!E:E, B1027, '3.RNAExtractions'!Y:Y, "Y") &gt; 0,
            _xlfn.TEXTJOIN(", ", TRUE, IF(('3.RNAExtractions'!E:E = B1027) * ('3.RNAExtractions'!Y:Y = "Y"), '3.RNAExtractions'!D:D, "")),
            "Awaiting Status"
        )
    )
)</f>
        <v>Awaiting Status</v>
      </c>
      <c r="Q1027" s="60"/>
      <c r="R1027" s="376" t="str" cm="1">
        <f t="array" aca="1" ref="R1027" ca="1">IF(
    Q1027="N",
    "",
    IF(
        COUNTIFS('4.RNAIllumina'!E:E, B1027, '4.RNAIllumina'!Y:Y, "Y") &gt; 0,
        _xlfn.TEXTJOIN(", ", TRUE, IF(('4.RNAIllumina'!E:E = B1027) * ('4.RNAIllumina'!Y:Y = "Y"), '4.RNAIllumina'!D:D, "")),
        IF(
            COUNTIFS('4.RNAIllumina'!E:E, B1027, '4.RNAIllumina'!X:X, "Y") &gt; 0,
            _xlfn.TEXTJOIN(", ", TRUE, IF(('4.RNAIllumina'!E:E = B1027) * ('4.RNAIllumina'!X:X = "Y"), '4.RNAIllumina'!D:D, "")),
            "Awaiting Status"
        )
    )
)</f>
        <v>Awaiting Status</v>
      </c>
      <c r="S1027" s="377"/>
      <c r="T1027" s="378" t="str">
        <f ca="1">VLOOKUP($B1027,'1.MetaData'!$B:$H,2,FALSE)</f>
        <v>n1082</v>
      </c>
      <c r="U1027" s="379" t="str">
        <f ca="1">VLOOKUP($B1027,'1.MetaData'!$B:$H,3,FALSE)</f>
        <v>Galeocerdo cuvier</v>
      </c>
      <c r="V1027" s="379" t="str">
        <f ca="1">VLOOKUP($B1027,'1.MetaData'!$B:$H,4,FALSE)</f>
        <v>Tiger shark</v>
      </c>
      <c r="W1027" s="379" t="str">
        <f ca="1">VLOOKUP($B1027,'1.MetaData'!$B:$H,5,FALSE)</f>
        <v>Matias Braccini</v>
      </c>
      <c r="X1027" s="378" t="str">
        <f ca="1">VLOOKUP($B1027,'1.MetaData'!$B:$H,6,FALSE)</f>
        <v>Jess Pearce, DPIRD</v>
      </c>
      <c r="Y1027" s="378"/>
    </row>
    <row r="1028" spans="1:25" hidden="1" x14ac:dyDescent="0.25">
      <c r="A1028" s="17">
        <v>1027</v>
      </c>
      <c r="B1028" s="365" t="str">
        <f t="shared" ca="1" si="20"/>
        <v>OG1027</v>
      </c>
      <c r="C1028" s="366" t="s">
        <v>102</v>
      </c>
      <c r="D1028" s="367">
        <f ca="1">COUNTIF('2.Tissue'!C:C,B1028)</f>
        <v>1</v>
      </c>
      <c r="E1028" s="368">
        <f ca="1">COUNTIFS('3.DNAExtractions'!$E:$E,$B1028,'3.DNAExtractions'!$D:$D,E$1)</f>
        <v>1</v>
      </c>
      <c r="F1028" s="369" t="str" cm="1">
        <f t="array" aca="1" ref="F1028" ca="1">IF(
    COUNTIFS('3.DNAExtractions'!E:E, B1028, '3.DNAExtractions'!Y:Y, "Y") &gt; 0,
    _xlfn.TEXTJOIN(", ", TRUE, IF(('3.DNAExtractions'!E:E = B1028) * ('3.DNAExtractions'!Y:Y = "Y"), '3.DNAExtractions'!D:D, "")),
    IF(
        COUNTIFS('3.DNAExtractions'!E:E, B1028, '3.DNAExtractions'!X:X, "Y") &gt; 0,
        _xlfn.TEXTJOIN(", ", TRUE, IF(('3.DNAExtractions'!E:E = B1028) * ('3.DNAExtractions'!X:X = "Y"), '3.DNAExtractions'!D:D, "")),
        "Awaiting Status"
    )
)</f>
        <v>Extracted</v>
      </c>
      <c r="G1028" s="370"/>
      <c r="H1028" s="371" t="str" cm="1">
        <f t="array" aca="1" ref="H1028" ca="1">IF(
    G1028="N",
    "",
    IF(
        COUNTIFS('4.Illumina'!E:E, B1028, '4.Illumina'!R:R, "Y") &gt; 0,
        _xlfn.TEXTJOIN(", ", TRUE, IF(('4.Illumina'!E:E = B1028) * ('4.Illumina'!R:R = "Y"), '4.Illumina'!D:D, "")),
        IF(
            COUNTIFS('4.Illumina'!E:E, B1028, '4.Illumina'!Q:Q, "Y") &gt; 0,
            _xlfn.TEXTJOIN(", ", TRUE, IF(('4.Illumina'!E:E = B1028) * ('4.Illumina'!Q:Q = "Y"), '4.Illumina'!D:D, "")),
            "Awaiting Status"
        )
    )
)</f>
        <v>Awaiting Status</v>
      </c>
      <c r="I1028" s="372"/>
      <c r="J1028" s="373" t="str" cm="1">
        <f t="array" aca="1" ref="J1028" ca="1">IF(
    I1028="N",
    "",
    IF(
        COUNTIFS('4.PacBio'!E:E, B1028, '4.PacBio'!W:W, "Y") &gt; 0,
        _xlfn.TEXTJOIN(", ", TRUE, IF(('4.PacBio'!E:E = B1028) * ('4.PacBio'!W:W = "Y"), '4.PacBio'!D:D, "")),
        IF(
            COUNTIFS('4.PacBio'!E:E, B1028, '4.PacBio'!V:V, "Y") &gt; 0,
            _xlfn.TEXTJOIN(", ", TRUE, IF(('4.PacBio'!E:E = B1028) * ('4.PacBio'!V:V = "Y"), '4.PacBio'!D:D, "")),
            "Awaiting Status"
        )
    )
)</f>
        <v>Awaiting Status</v>
      </c>
      <c r="K1028" s="374"/>
      <c r="L1028" s="371" t="str" cm="1">
        <f t="array" aca="1" ref="L1028" ca="1">IF(
    K1028="N",
    "",
    IF(
        COUNTIFS('4.HiCLibrary'!E:E, B1028, '4.HiCLibrary'!V:V, "Y") &gt; 0,
        _xlfn.TEXTJOIN(", ", TRUE, IF(('4.HiCLibrary'!E:E = B1028) * ('4.HiCLibrary'!V:V = "Y"), '4.HiCLibrary'!D:D, "")),
        IF(
            COUNTIFS('4.HiCLibrary'!E:E, B1028, '4.HiCLibrary'!U:U, "Y") &gt; 0,
            _xlfn.TEXTJOIN(", ", TRUE, IF(('4.HiCLibrary'!E:E = B1028) * ('4.HiCLibrary'!U:U = "Y"), '4.HiCLibrary'!D:D, "")),
            "Awaiting Status"
        )
    )
)</f>
        <v>Awaiting Status</v>
      </c>
      <c r="M1028" s="375"/>
      <c r="N1028" s="373" t="str" cm="1">
        <f t="array" aca="1" ref="N1028" ca="1">IF(
    M1028="N",
    "",
    IF(
        COUNTIFS('4.ONT'!E:E, B1028, '4.ONT'!Q:Q, "Y") &gt; 0,
        _xlfn.TEXTJOIN(", ", TRUE, IF(('4.ONT'!E:E = B1028) * ('4.ONT'!Q:Q = "Y"), '4.ONT'!D:D, "")),
        IF(
            COUNTIFS('4.ONT'!E:E, B1028, '4.ONT'!P:P, "Y") &gt; 0,
            _xlfn.TEXTJOIN(", ", TRUE, IF(('4.ONT'!E:E = B1028) * ('4.ONT'!P:P = "Y"), '4.ONT'!D:D, "")),
            "Awaiting Status"
        )
    )
)</f>
        <v>Awaiting Status</v>
      </c>
      <c r="O1028" s="60"/>
      <c r="P1028" s="376" t="str" cm="1">
        <f t="array" aca="1" ref="P1028" ca="1">IF(
    O1028="N",
    "",
    IF(
        COUNTIFS('3.RNAExtractions'!E:E, B1028, '3.RNAExtractions'!Z:Z, "Y") &gt; 0,
        _xlfn.TEXTJOIN(", ", TRUE, IF(('3.RNAExtractions'!E:E = B1028) * ('3.RNAExtractions'!Z:Z = "Y"), '3.RNAExtractions'!D:D, "")),
        IF(
            COUNTIFS('3.RNAExtractions'!E:E, B1028, '3.RNAExtractions'!Y:Y, "Y") &gt; 0,
            _xlfn.TEXTJOIN(", ", TRUE, IF(('3.RNAExtractions'!E:E = B1028) * ('3.RNAExtractions'!Y:Y = "Y"), '3.RNAExtractions'!D:D, "")),
            "Awaiting Status"
        )
    )
)</f>
        <v>Awaiting Status</v>
      </c>
      <c r="Q1028" s="60"/>
      <c r="R1028" s="376" t="str" cm="1">
        <f t="array" aca="1" ref="R1028" ca="1">IF(
    Q1028="N",
    "",
    IF(
        COUNTIFS('4.RNAIllumina'!E:E, B1028, '4.RNAIllumina'!Y:Y, "Y") &gt; 0,
        _xlfn.TEXTJOIN(", ", TRUE, IF(('4.RNAIllumina'!E:E = B1028) * ('4.RNAIllumina'!Y:Y = "Y"), '4.RNAIllumina'!D:D, "")),
        IF(
            COUNTIFS('4.RNAIllumina'!E:E, B1028, '4.RNAIllumina'!X:X, "Y") &gt; 0,
            _xlfn.TEXTJOIN(", ", TRUE, IF(('4.RNAIllumina'!E:E = B1028) * ('4.RNAIllumina'!X:X = "Y"), '4.RNAIllumina'!D:D, "")),
            "Awaiting Status"
        )
    )
)</f>
        <v>Awaiting Status</v>
      </c>
      <c r="S1028" s="377"/>
      <c r="T1028" s="378" t="str">
        <f ca="1">VLOOKUP($B1028,'1.MetaData'!$B:$H,2,FALSE)</f>
        <v>n1086</v>
      </c>
      <c r="U1028" s="379" t="str">
        <f ca="1">VLOOKUP($B1028,'1.MetaData'!$B:$H,3,FALSE)</f>
        <v>Galeocerdo cuvier</v>
      </c>
      <c r="V1028" s="379" t="str">
        <f ca="1">VLOOKUP($B1028,'1.MetaData'!$B:$H,4,FALSE)</f>
        <v>Tiger shark</v>
      </c>
      <c r="W1028" s="379" t="str">
        <f ca="1">VLOOKUP($B1028,'1.MetaData'!$B:$H,5,FALSE)</f>
        <v>Matias Braccini</v>
      </c>
      <c r="X1028" s="378" t="str">
        <f ca="1">VLOOKUP($B1028,'1.MetaData'!$B:$H,6,FALSE)</f>
        <v>Jess Pearce, DPIRD</v>
      </c>
      <c r="Y1028" s="378"/>
    </row>
    <row r="1029" spans="1:25" hidden="1" x14ac:dyDescent="0.25">
      <c r="A1029" s="17">
        <v>1028</v>
      </c>
      <c r="B1029" s="365" t="str">
        <f t="shared" ca="1" si="20"/>
        <v>OG1028</v>
      </c>
      <c r="C1029" s="366" t="s">
        <v>102</v>
      </c>
      <c r="D1029" s="367">
        <f ca="1">COUNTIF('2.Tissue'!C:C,B1029)</f>
        <v>1</v>
      </c>
      <c r="E1029" s="368">
        <f ca="1">COUNTIFS('3.DNAExtractions'!$E:$E,$B1029,'3.DNAExtractions'!$D:$D,E$1)</f>
        <v>1</v>
      </c>
      <c r="F1029" s="369" t="str" cm="1">
        <f t="array" aca="1" ref="F1029" ca="1">IF(
    COUNTIFS('3.DNAExtractions'!E:E, B1029, '3.DNAExtractions'!Y:Y, "Y") &gt; 0,
    _xlfn.TEXTJOIN(", ", TRUE, IF(('3.DNAExtractions'!E:E = B1029) * ('3.DNAExtractions'!Y:Y = "Y"), '3.DNAExtractions'!D:D, "")),
    IF(
        COUNTIFS('3.DNAExtractions'!E:E, B1029, '3.DNAExtractions'!X:X, "Y") &gt; 0,
        _xlfn.TEXTJOIN(", ", TRUE, IF(('3.DNAExtractions'!E:E = B1029) * ('3.DNAExtractions'!X:X = "Y"), '3.DNAExtractions'!D:D, "")),
        "Awaiting Status"
    )
)</f>
        <v>Extracted</v>
      </c>
      <c r="G1029" s="370"/>
      <c r="H1029" s="371" t="str" cm="1">
        <f t="array" aca="1" ref="H1029" ca="1">IF(
    G1029="N",
    "",
    IF(
        COUNTIFS('4.Illumina'!E:E, B1029, '4.Illumina'!R:R, "Y") &gt; 0,
        _xlfn.TEXTJOIN(", ", TRUE, IF(('4.Illumina'!E:E = B1029) * ('4.Illumina'!R:R = "Y"), '4.Illumina'!D:D, "")),
        IF(
            COUNTIFS('4.Illumina'!E:E, B1029, '4.Illumina'!Q:Q, "Y") &gt; 0,
            _xlfn.TEXTJOIN(", ", TRUE, IF(('4.Illumina'!E:E = B1029) * ('4.Illumina'!Q:Q = "Y"), '4.Illumina'!D:D, "")),
            "Awaiting Status"
        )
    )
)</f>
        <v>Awaiting Status</v>
      </c>
      <c r="I1029" s="372"/>
      <c r="J1029" s="373" t="str" cm="1">
        <f t="array" aca="1" ref="J1029" ca="1">IF(
    I1029="N",
    "",
    IF(
        COUNTIFS('4.PacBio'!E:E, B1029, '4.PacBio'!W:W, "Y") &gt; 0,
        _xlfn.TEXTJOIN(", ", TRUE, IF(('4.PacBio'!E:E = B1029) * ('4.PacBio'!W:W = "Y"), '4.PacBio'!D:D, "")),
        IF(
            COUNTIFS('4.PacBio'!E:E, B1029, '4.PacBio'!V:V, "Y") &gt; 0,
            _xlfn.TEXTJOIN(", ", TRUE, IF(('4.PacBio'!E:E = B1029) * ('4.PacBio'!V:V = "Y"), '4.PacBio'!D:D, "")),
            "Awaiting Status"
        )
    )
)</f>
        <v>Awaiting Status</v>
      </c>
      <c r="K1029" s="374"/>
      <c r="L1029" s="371" t="str" cm="1">
        <f t="array" aca="1" ref="L1029" ca="1">IF(
    K1029="N",
    "",
    IF(
        COUNTIFS('4.HiCLibrary'!E:E, B1029, '4.HiCLibrary'!V:V, "Y") &gt; 0,
        _xlfn.TEXTJOIN(", ", TRUE, IF(('4.HiCLibrary'!E:E = B1029) * ('4.HiCLibrary'!V:V = "Y"), '4.HiCLibrary'!D:D, "")),
        IF(
            COUNTIFS('4.HiCLibrary'!E:E, B1029, '4.HiCLibrary'!U:U, "Y") &gt; 0,
            _xlfn.TEXTJOIN(", ", TRUE, IF(('4.HiCLibrary'!E:E = B1029) * ('4.HiCLibrary'!U:U = "Y"), '4.HiCLibrary'!D:D, "")),
            "Awaiting Status"
        )
    )
)</f>
        <v>Awaiting Status</v>
      </c>
      <c r="M1029" s="375"/>
      <c r="N1029" s="373" t="str" cm="1">
        <f t="array" aca="1" ref="N1029" ca="1">IF(
    M1029="N",
    "",
    IF(
        COUNTIFS('4.ONT'!E:E, B1029, '4.ONT'!Q:Q, "Y") &gt; 0,
        _xlfn.TEXTJOIN(", ", TRUE, IF(('4.ONT'!E:E = B1029) * ('4.ONT'!Q:Q = "Y"), '4.ONT'!D:D, "")),
        IF(
            COUNTIFS('4.ONT'!E:E, B1029, '4.ONT'!P:P, "Y") &gt; 0,
            _xlfn.TEXTJOIN(", ", TRUE, IF(('4.ONT'!E:E = B1029) * ('4.ONT'!P:P = "Y"), '4.ONT'!D:D, "")),
            "Awaiting Status"
        )
    )
)</f>
        <v>Awaiting Status</v>
      </c>
      <c r="O1029" s="60"/>
      <c r="P1029" s="376" t="str" cm="1">
        <f t="array" aca="1" ref="P1029" ca="1">IF(
    O1029="N",
    "",
    IF(
        COUNTIFS('3.RNAExtractions'!E:E, B1029, '3.RNAExtractions'!Z:Z, "Y") &gt; 0,
        _xlfn.TEXTJOIN(", ", TRUE, IF(('3.RNAExtractions'!E:E = B1029) * ('3.RNAExtractions'!Z:Z = "Y"), '3.RNAExtractions'!D:D, "")),
        IF(
            COUNTIFS('3.RNAExtractions'!E:E, B1029, '3.RNAExtractions'!Y:Y, "Y") &gt; 0,
            _xlfn.TEXTJOIN(", ", TRUE, IF(('3.RNAExtractions'!E:E = B1029) * ('3.RNAExtractions'!Y:Y = "Y"), '3.RNAExtractions'!D:D, "")),
            "Awaiting Status"
        )
    )
)</f>
        <v>Awaiting Status</v>
      </c>
      <c r="Q1029" s="60"/>
      <c r="R1029" s="376" t="str" cm="1">
        <f t="array" aca="1" ref="R1029" ca="1">IF(
    Q1029="N",
    "",
    IF(
        COUNTIFS('4.RNAIllumina'!E:E, B1029, '4.RNAIllumina'!Y:Y, "Y") &gt; 0,
        _xlfn.TEXTJOIN(", ", TRUE, IF(('4.RNAIllumina'!E:E = B1029) * ('4.RNAIllumina'!Y:Y = "Y"), '4.RNAIllumina'!D:D, "")),
        IF(
            COUNTIFS('4.RNAIllumina'!E:E, B1029, '4.RNAIllumina'!X:X, "Y") &gt; 0,
            _xlfn.TEXTJOIN(", ", TRUE, IF(('4.RNAIllumina'!E:E = B1029) * ('4.RNAIllumina'!X:X = "Y"), '4.RNAIllumina'!D:D, "")),
            "Awaiting Status"
        )
    )
)</f>
        <v>Awaiting Status</v>
      </c>
      <c r="S1029" s="377"/>
      <c r="T1029" s="378" t="str">
        <f ca="1">VLOOKUP($B1029,'1.MetaData'!$B:$H,2,FALSE)</f>
        <v>n1121</v>
      </c>
      <c r="U1029" s="379" t="str">
        <f ca="1">VLOOKUP($B1029,'1.MetaData'!$B:$H,3,FALSE)</f>
        <v>Galeocerdo cuvier</v>
      </c>
      <c r="V1029" s="379" t="str">
        <f ca="1">VLOOKUP($B1029,'1.MetaData'!$B:$H,4,FALSE)</f>
        <v>Tiger shark</v>
      </c>
      <c r="W1029" s="379" t="str">
        <f ca="1">VLOOKUP($B1029,'1.MetaData'!$B:$H,5,FALSE)</f>
        <v>Matias Braccini</v>
      </c>
      <c r="X1029" s="378" t="str">
        <f ca="1">VLOOKUP($B1029,'1.MetaData'!$B:$H,6,FALSE)</f>
        <v>Jess Pearce, DPIRD</v>
      </c>
      <c r="Y1029" s="378"/>
    </row>
    <row r="1030" spans="1:25" hidden="1" x14ac:dyDescent="0.25">
      <c r="A1030" s="17">
        <v>1029</v>
      </c>
      <c r="B1030" s="365" t="str">
        <f t="shared" ca="1" si="20"/>
        <v>OG1029</v>
      </c>
      <c r="C1030" s="366" t="s">
        <v>102</v>
      </c>
      <c r="D1030" s="367">
        <f ca="1">COUNTIF('2.Tissue'!C:C,B1030)</f>
        <v>1</v>
      </c>
      <c r="E1030" s="368">
        <f ca="1">COUNTIFS('3.DNAExtractions'!$E:$E,$B1030,'3.DNAExtractions'!$D:$D,E$1)</f>
        <v>1</v>
      </c>
      <c r="F1030" s="369" t="str" cm="1">
        <f t="array" aca="1" ref="F1030" ca="1">IF(
    COUNTIFS('3.DNAExtractions'!E:E, B1030, '3.DNAExtractions'!Y:Y, "Y") &gt; 0,
    _xlfn.TEXTJOIN(", ", TRUE, IF(('3.DNAExtractions'!E:E = B1030) * ('3.DNAExtractions'!Y:Y = "Y"), '3.DNAExtractions'!D:D, "")),
    IF(
        COUNTIFS('3.DNAExtractions'!E:E, B1030, '3.DNAExtractions'!X:X, "Y") &gt; 0,
        _xlfn.TEXTJOIN(", ", TRUE, IF(('3.DNAExtractions'!E:E = B1030) * ('3.DNAExtractions'!X:X = "Y"), '3.DNAExtractions'!D:D, "")),
        "Awaiting Status"
    )
)</f>
        <v>Extracted</v>
      </c>
      <c r="G1030" s="370"/>
      <c r="H1030" s="371" t="str" cm="1">
        <f t="array" aca="1" ref="H1030" ca="1">IF(
    G1030="N",
    "",
    IF(
        COUNTIFS('4.Illumina'!E:E, B1030, '4.Illumina'!R:R, "Y") &gt; 0,
        _xlfn.TEXTJOIN(", ", TRUE, IF(('4.Illumina'!E:E = B1030) * ('4.Illumina'!R:R = "Y"), '4.Illumina'!D:D, "")),
        IF(
            COUNTIFS('4.Illumina'!E:E, B1030, '4.Illumina'!Q:Q, "Y") &gt; 0,
            _xlfn.TEXTJOIN(", ", TRUE, IF(('4.Illumina'!E:E = B1030) * ('4.Illumina'!Q:Q = "Y"), '4.Illumina'!D:D, "")),
            "Awaiting Status"
        )
    )
)</f>
        <v>Awaiting Status</v>
      </c>
      <c r="I1030" s="372"/>
      <c r="J1030" s="373" t="str" cm="1">
        <f t="array" aca="1" ref="J1030" ca="1">IF(
    I1030="N",
    "",
    IF(
        COUNTIFS('4.PacBio'!E:E, B1030, '4.PacBio'!W:W, "Y") &gt; 0,
        _xlfn.TEXTJOIN(", ", TRUE, IF(('4.PacBio'!E:E = B1030) * ('4.PacBio'!W:W = "Y"), '4.PacBio'!D:D, "")),
        IF(
            COUNTIFS('4.PacBio'!E:E, B1030, '4.PacBio'!V:V, "Y") &gt; 0,
            _xlfn.TEXTJOIN(", ", TRUE, IF(('4.PacBio'!E:E = B1030) * ('4.PacBio'!V:V = "Y"), '4.PacBio'!D:D, "")),
            "Awaiting Status"
        )
    )
)</f>
        <v>Awaiting Status</v>
      </c>
      <c r="K1030" s="374"/>
      <c r="L1030" s="371" t="str" cm="1">
        <f t="array" aca="1" ref="L1030" ca="1">IF(
    K1030="N",
    "",
    IF(
        COUNTIFS('4.HiCLibrary'!E:E, B1030, '4.HiCLibrary'!V:V, "Y") &gt; 0,
        _xlfn.TEXTJOIN(", ", TRUE, IF(('4.HiCLibrary'!E:E = B1030) * ('4.HiCLibrary'!V:V = "Y"), '4.HiCLibrary'!D:D, "")),
        IF(
            COUNTIFS('4.HiCLibrary'!E:E, B1030, '4.HiCLibrary'!U:U, "Y") &gt; 0,
            _xlfn.TEXTJOIN(", ", TRUE, IF(('4.HiCLibrary'!E:E = B1030) * ('4.HiCLibrary'!U:U = "Y"), '4.HiCLibrary'!D:D, "")),
            "Awaiting Status"
        )
    )
)</f>
        <v>Awaiting Status</v>
      </c>
      <c r="M1030" s="375"/>
      <c r="N1030" s="373" t="str" cm="1">
        <f t="array" aca="1" ref="N1030" ca="1">IF(
    M1030="N",
    "",
    IF(
        COUNTIFS('4.ONT'!E:E, B1030, '4.ONT'!Q:Q, "Y") &gt; 0,
        _xlfn.TEXTJOIN(", ", TRUE, IF(('4.ONT'!E:E = B1030) * ('4.ONT'!Q:Q = "Y"), '4.ONT'!D:D, "")),
        IF(
            COUNTIFS('4.ONT'!E:E, B1030, '4.ONT'!P:P, "Y") &gt; 0,
            _xlfn.TEXTJOIN(", ", TRUE, IF(('4.ONT'!E:E = B1030) * ('4.ONT'!P:P = "Y"), '4.ONT'!D:D, "")),
            "Awaiting Status"
        )
    )
)</f>
        <v>Awaiting Status</v>
      </c>
      <c r="O1030" s="60"/>
      <c r="P1030" s="376" t="str" cm="1">
        <f t="array" aca="1" ref="P1030" ca="1">IF(
    O1030="N",
    "",
    IF(
        COUNTIFS('3.RNAExtractions'!E:E, B1030, '3.RNAExtractions'!Z:Z, "Y") &gt; 0,
        _xlfn.TEXTJOIN(", ", TRUE, IF(('3.RNAExtractions'!E:E = B1030) * ('3.RNAExtractions'!Z:Z = "Y"), '3.RNAExtractions'!D:D, "")),
        IF(
            COUNTIFS('3.RNAExtractions'!E:E, B1030, '3.RNAExtractions'!Y:Y, "Y") &gt; 0,
            _xlfn.TEXTJOIN(", ", TRUE, IF(('3.RNAExtractions'!E:E = B1030) * ('3.RNAExtractions'!Y:Y = "Y"), '3.RNAExtractions'!D:D, "")),
            "Awaiting Status"
        )
    )
)</f>
        <v>Awaiting Status</v>
      </c>
      <c r="Q1030" s="60"/>
      <c r="R1030" s="376" t="str" cm="1">
        <f t="array" aca="1" ref="R1030" ca="1">IF(
    Q1030="N",
    "",
    IF(
        COUNTIFS('4.RNAIllumina'!E:E, B1030, '4.RNAIllumina'!Y:Y, "Y") &gt; 0,
        _xlfn.TEXTJOIN(", ", TRUE, IF(('4.RNAIllumina'!E:E = B1030) * ('4.RNAIllumina'!Y:Y = "Y"), '4.RNAIllumina'!D:D, "")),
        IF(
            COUNTIFS('4.RNAIllumina'!E:E, B1030, '4.RNAIllumina'!X:X, "Y") &gt; 0,
            _xlfn.TEXTJOIN(", ", TRUE, IF(('4.RNAIllumina'!E:E = B1030) * ('4.RNAIllumina'!X:X = "Y"), '4.RNAIllumina'!D:D, "")),
            "Awaiting Status"
        )
    )
)</f>
        <v>Awaiting Status</v>
      </c>
      <c r="S1030" s="377"/>
      <c r="T1030" s="378" t="str">
        <f ca="1">VLOOKUP($B1030,'1.MetaData'!$B:$H,2,FALSE)</f>
        <v>n1130</v>
      </c>
      <c r="U1030" s="379" t="str">
        <f ca="1">VLOOKUP($B1030,'1.MetaData'!$B:$H,3,FALSE)</f>
        <v>Galeocerdo cuvier</v>
      </c>
      <c r="V1030" s="379" t="str">
        <f ca="1">VLOOKUP($B1030,'1.MetaData'!$B:$H,4,FALSE)</f>
        <v>Tiger shark</v>
      </c>
      <c r="W1030" s="379" t="str">
        <f ca="1">VLOOKUP($B1030,'1.MetaData'!$B:$H,5,FALSE)</f>
        <v>Matias Braccini</v>
      </c>
      <c r="X1030" s="378" t="str">
        <f ca="1">VLOOKUP($B1030,'1.MetaData'!$B:$H,6,FALSE)</f>
        <v>Jess Pearce, DPIRD</v>
      </c>
      <c r="Y1030" s="378"/>
    </row>
    <row r="1031" spans="1:25" hidden="1" x14ac:dyDescent="0.25">
      <c r="A1031" s="17">
        <v>1030</v>
      </c>
      <c r="B1031" s="365" t="str">
        <f t="shared" ca="1" si="20"/>
        <v>OG1030</v>
      </c>
      <c r="C1031" s="366" t="s">
        <v>102</v>
      </c>
      <c r="D1031" s="367">
        <f ca="1">COUNTIF('2.Tissue'!C:C,B1031)</f>
        <v>1</v>
      </c>
      <c r="E1031" s="368">
        <f ca="1">COUNTIFS('3.DNAExtractions'!$E:$E,$B1031,'3.DNAExtractions'!$D:$D,E$1)</f>
        <v>1</v>
      </c>
      <c r="F1031" s="369" t="str" cm="1">
        <f t="array" aca="1" ref="F1031" ca="1">IF(
    COUNTIFS('3.DNAExtractions'!E:E, B1031, '3.DNAExtractions'!Y:Y, "Y") &gt; 0,
    _xlfn.TEXTJOIN(", ", TRUE, IF(('3.DNAExtractions'!E:E = B1031) * ('3.DNAExtractions'!Y:Y = "Y"), '3.DNAExtractions'!D:D, "")),
    IF(
        COUNTIFS('3.DNAExtractions'!E:E, B1031, '3.DNAExtractions'!X:X, "Y") &gt; 0,
        _xlfn.TEXTJOIN(", ", TRUE, IF(('3.DNAExtractions'!E:E = B1031) * ('3.DNAExtractions'!X:X = "Y"), '3.DNAExtractions'!D:D, "")),
        "Awaiting Status"
    )
)</f>
        <v>Extracted</v>
      </c>
      <c r="G1031" s="370"/>
      <c r="H1031" s="371" t="str" cm="1">
        <f t="array" aca="1" ref="H1031" ca="1">IF(
    G1031="N",
    "",
    IF(
        COUNTIFS('4.Illumina'!E:E, B1031, '4.Illumina'!R:R, "Y") &gt; 0,
        _xlfn.TEXTJOIN(", ", TRUE, IF(('4.Illumina'!E:E = B1031) * ('4.Illumina'!R:R = "Y"), '4.Illumina'!D:D, "")),
        IF(
            COUNTIFS('4.Illumina'!E:E, B1031, '4.Illumina'!Q:Q, "Y") &gt; 0,
            _xlfn.TEXTJOIN(", ", TRUE, IF(('4.Illumina'!E:E = B1031) * ('4.Illumina'!Q:Q = "Y"), '4.Illumina'!D:D, "")),
            "Awaiting Status"
        )
    )
)</f>
        <v>Awaiting Status</v>
      </c>
      <c r="I1031" s="372"/>
      <c r="J1031" s="373" t="str" cm="1">
        <f t="array" aca="1" ref="J1031" ca="1">IF(
    I1031="N",
    "",
    IF(
        COUNTIFS('4.PacBio'!E:E, B1031, '4.PacBio'!W:W, "Y") &gt; 0,
        _xlfn.TEXTJOIN(", ", TRUE, IF(('4.PacBio'!E:E = B1031) * ('4.PacBio'!W:W = "Y"), '4.PacBio'!D:D, "")),
        IF(
            COUNTIFS('4.PacBio'!E:E, B1031, '4.PacBio'!V:V, "Y") &gt; 0,
            _xlfn.TEXTJOIN(", ", TRUE, IF(('4.PacBio'!E:E = B1031) * ('4.PacBio'!V:V = "Y"), '4.PacBio'!D:D, "")),
            "Awaiting Status"
        )
    )
)</f>
        <v>Awaiting Status</v>
      </c>
      <c r="K1031" s="374"/>
      <c r="L1031" s="371" t="str" cm="1">
        <f t="array" aca="1" ref="L1031" ca="1">IF(
    K1031="N",
    "",
    IF(
        COUNTIFS('4.HiCLibrary'!E:E, B1031, '4.HiCLibrary'!V:V, "Y") &gt; 0,
        _xlfn.TEXTJOIN(", ", TRUE, IF(('4.HiCLibrary'!E:E = B1031) * ('4.HiCLibrary'!V:V = "Y"), '4.HiCLibrary'!D:D, "")),
        IF(
            COUNTIFS('4.HiCLibrary'!E:E, B1031, '4.HiCLibrary'!U:U, "Y") &gt; 0,
            _xlfn.TEXTJOIN(", ", TRUE, IF(('4.HiCLibrary'!E:E = B1031) * ('4.HiCLibrary'!U:U = "Y"), '4.HiCLibrary'!D:D, "")),
            "Awaiting Status"
        )
    )
)</f>
        <v>Awaiting Status</v>
      </c>
      <c r="M1031" s="375"/>
      <c r="N1031" s="373" t="str" cm="1">
        <f t="array" aca="1" ref="N1031" ca="1">IF(
    M1031="N",
    "",
    IF(
        COUNTIFS('4.ONT'!E:E, B1031, '4.ONT'!Q:Q, "Y") &gt; 0,
        _xlfn.TEXTJOIN(", ", TRUE, IF(('4.ONT'!E:E = B1031) * ('4.ONT'!Q:Q = "Y"), '4.ONT'!D:D, "")),
        IF(
            COUNTIFS('4.ONT'!E:E, B1031, '4.ONT'!P:P, "Y") &gt; 0,
            _xlfn.TEXTJOIN(", ", TRUE, IF(('4.ONT'!E:E = B1031) * ('4.ONT'!P:P = "Y"), '4.ONT'!D:D, "")),
            "Awaiting Status"
        )
    )
)</f>
        <v>Awaiting Status</v>
      </c>
      <c r="O1031" s="60"/>
      <c r="P1031" s="376" t="str" cm="1">
        <f t="array" aca="1" ref="P1031" ca="1">IF(
    O1031="N",
    "",
    IF(
        COUNTIFS('3.RNAExtractions'!E:E, B1031, '3.RNAExtractions'!Z:Z, "Y") &gt; 0,
        _xlfn.TEXTJOIN(", ", TRUE, IF(('3.RNAExtractions'!E:E = B1031) * ('3.RNAExtractions'!Z:Z = "Y"), '3.RNAExtractions'!D:D, "")),
        IF(
            COUNTIFS('3.RNAExtractions'!E:E, B1031, '3.RNAExtractions'!Y:Y, "Y") &gt; 0,
            _xlfn.TEXTJOIN(", ", TRUE, IF(('3.RNAExtractions'!E:E = B1031) * ('3.RNAExtractions'!Y:Y = "Y"), '3.RNAExtractions'!D:D, "")),
            "Awaiting Status"
        )
    )
)</f>
        <v>Awaiting Status</v>
      </c>
      <c r="Q1031" s="60"/>
      <c r="R1031" s="376" t="str" cm="1">
        <f t="array" aca="1" ref="R1031" ca="1">IF(
    Q1031="N",
    "",
    IF(
        COUNTIFS('4.RNAIllumina'!E:E, B1031, '4.RNAIllumina'!Y:Y, "Y") &gt; 0,
        _xlfn.TEXTJOIN(", ", TRUE, IF(('4.RNAIllumina'!E:E = B1031) * ('4.RNAIllumina'!Y:Y = "Y"), '4.RNAIllumina'!D:D, "")),
        IF(
            COUNTIFS('4.RNAIllumina'!E:E, B1031, '4.RNAIllumina'!X:X, "Y") &gt; 0,
            _xlfn.TEXTJOIN(", ", TRUE, IF(('4.RNAIllumina'!E:E = B1031) * ('4.RNAIllumina'!X:X = "Y"), '4.RNAIllumina'!D:D, "")),
            "Awaiting Status"
        )
    )
)</f>
        <v>Awaiting Status</v>
      </c>
      <c r="S1031" s="377"/>
      <c r="T1031" s="378" t="str">
        <f ca="1">VLOOKUP($B1031,'1.MetaData'!$B:$H,2,FALSE)</f>
        <v>n1133</v>
      </c>
      <c r="U1031" s="379" t="str">
        <f ca="1">VLOOKUP($B1031,'1.MetaData'!$B:$H,3,FALSE)</f>
        <v>Galeocerdo cuvier</v>
      </c>
      <c r="V1031" s="379" t="str">
        <f ca="1">VLOOKUP($B1031,'1.MetaData'!$B:$H,4,FALSE)</f>
        <v>Tiger shark</v>
      </c>
      <c r="W1031" s="379" t="str">
        <f ca="1">VLOOKUP($B1031,'1.MetaData'!$B:$H,5,FALSE)</f>
        <v>Matias Braccini</v>
      </c>
      <c r="X1031" s="378" t="str">
        <f ca="1">VLOOKUP($B1031,'1.MetaData'!$B:$H,6,FALSE)</f>
        <v>Jess Pearce, DPIRD</v>
      </c>
      <c r="Y1031" s="378"/>
    </row>
    <row r="1032" spans="1:25" hidden="1" x14ac:dyDescent="0.25">
      <c r="A1032" s="17">
        <v>1031</v>
      </c>
      <c r="B1032" s="365" t="str">
        <f t="shared" ca="1" si="20"/>
        <v>OG1031</v>
      </c>
      <c r="C1032" s="366" t="s">
        <v>102</v>
      </c>
      <c r="D1032" s="367">
        <f ca="1">COUNTIF('2.Tissue'!C:C,B1032)</f>
        <v>1</v>
      </c>
      <c r="E1032" s="368">
        <f ca="1">COUNTIFS('3.DNAExtractions'!$E:$E,$B1032,'3.DNAExtractions'!$D:$D,E$1)</f>
        <v>1</v>
      </c>
      <c r="F1032" s="369" t="str" cm="1">
        <f t="array" aca="1" ref="F1032" ca="1">IF(
    COUNTIFS('3.DNAExtractions'!E:E, B1032, '3.DNAExtractions'!Y:Y, "Y") &gt; 0,
    _xlfn.TEXTJOIN(", ", TRUE, IF(('3.DNAExtractions'!E:E = B1032) * ('3.DNAExtractions'!Y:Y = "Y"), '3.DNAExtractions'!D:D, "")),
    IF(
        COUNTIFS('3.DNAExtractions'!E:E, B1032, '3.DNAExtractions'!X:X, "Y") &gt; 0,
        _xlfn.TEXTJOIN(", ", TRUE, IF(('3.DNAExtractions'!E:E = B1032) * ('3.DNAExtractions'!X:X = "Y"), '3.DNAExtractions'!D:D, "")),
        "Awaiting Status"
    )
)</f>
        <v>Extracted</v>
      </c>
      <c r="G1032" s="370"/>
      <c r="H1032" s="371" t="str" cm="1">
        <f t="array" aca="1" ref="H1032" ca="1">IF(
    G1032="N",
    "",
    IF(
        COUNTIFS('4.Illumina'!E:E, B1032, '4.Illumina'!R:R, "Y") &gt; 0,
        _xlfn.TEXTJOIN(", ", TRUE, IF(('4.Illumina'!E:E = B1032) * ('4.Illumina'!R:R = "Y"), '4.Illumina'!D:D, "")),
        IF(
            COUNTIFS('4.Illumina'!E:E, B1032, '4.Illumina'!Q:Q, "Y") &gt; 0,
            _xlfn.TEXTJOIN(", ", TRUE, IF(('4.Illumina'!E:E = B1032) * ('4.Illumina'!Q:Q = "Y"), '4.Illumina'!D:D, "")),
            "Awaiting Status"
        )
    )
)</f>
        <v>Awaiting Status</v>
      </c>
      <c r="I1032" s="372"/>
      <c r="J1032" s="373" t="str" cm="1">
        <f t="array" aca="1" ref="J1032" ca="1">IF(
    I1032="N",
    "",
    IF(
        COUNTIFS('4.PacBio'!E:E, B1032, '4.PacBio'!W:W, "Y") &gt; 0,
        _xlfn.TEXTJOIN(", ", TRUE, IF(('4.PacBio'!E:E = B1032) * ('4.PacBio'!W:W = "Y"), '4.PacBio'!D:D, "")),
        IF(
            COUNTIFS('4.PacBio'!E:E, B1032, '4.PacBio'!V:V, "Y") &gt; 0,
            _xlfn.TEXTJOIN(", ", TRUE, IF(('4.PacBio'!E:E = B1032) * ('4.PacBio'!V:V = "Y"), '4.PacBio'!D:D, "")),
            "Awaiting Status"
        )
    )
)</f>
        <v>Awaiting Status</v>
      </c>
      <c r="K1032" s="374"/>
      <c r="L1032" s="371" t="str" cm="1">
        <f t="array" aca="1" ref="L1032" ca="1">IF(
    K1032="N",
    "",
    IF(
        COUNTIFS('4.HiCLibrary'!E:E, B1032, '4.HiCLibrary'!V:V, "Y") &gt; 0,
        _xlfn.TEXTJOIN(", ", TRUE, IF(('4.HiCLibrary'!E:E = B1032) * ('4.HiCLibrary'!V:V = "Y"), '4.HiCLibrary'!D:D, "")),
        IF(
            COUNTIFS('4.HiCLibrary'!E:E, B1032, '4.HiCLibrary'!U:U, "Y") &gt; 0,
            _xlfn.TEXTJOIN(", ", TRUE, IF(('4.HiCLibrary'!E:E = B1032) * ('4.HiCLibrary'!U:U = "Y"), '4.HiCLibrary'!D:D, "")),
            "Awaiting Status"
        )
    )
)</f>
        <v>Awaiting Status</v>
      </c>
      <c r="M1032" s="375"/>
      <c r="N1032" s="373" t="str" cm="1">
        <f t="array" aca="1" ref="N1032" ca="1">IF(
    M1032="N",
    "",
    IF(
        COUNTIFS('4.ONT'!E:E, B1032, '4.ONT'!Q:Q, "Y") &gt; 0,
        _xlfn.TEXTJOIN(", ", TRUE, IF(('4.ONT'!E:E = B1032) * ('4.ONT'!Q:Q = "Y"), '4.ONT'!D:D, "")),
        IF(
            COUNTIFS('4.ONT'!E:E, B1032, '4.ONT'!P:P, "Y") &gt; 0,
            _xlfn.TEXTJOIN(", ", TRUE, IF(('4.ONT'!E:E = B1032) * ('4.ONT'!P:P = "Y"), '4.ONT'!D:D, "")),
            "Awaiting Status"
        )
    )
)</f>
        <v>Awaiting Status</v>
      </c>
      <c r="O1032" s="60"/>
      <c r="P1032" s="376" t="str" cm="1">
        <f t="array" aca="1" ref="P1032" ca="1">IF(
    O1032="N",
    "",
    IF(
        COUNTIFS('3.RNAExtractions'!E:E, B1032, '3.RNAExtractions'!Z:Z, "Y") &gt; 0,
        _xlfn.TEXTJOIN(", ", TRUE, IF(('3.RNAExtractions'!E:E = B1032) * ('3.RNAExtractions'!Z:Z = "Y"), '3.RNAExtractions'!D:D, "")),
        IF(
            COUNTIFS('3.RNAExtractions'!E:E, B1032, '3.RNAExtractions'!Y:Y, "Y") &gt; 0,
            _xlfn.TEXTJOIN(", ", TRUE, IF(('3.RNAExtractions'!E:E = B1032) * ('3.RNAExtractions'!Y:Y = "Y"), '3.RNAExtractions'!D:D, "")),
            "Awaiting Status"
        )
    )
)</f>
        <v>Awaiting Status</v>
      </c>
      <c r="Q1032" s="60"/>
      <c r="R1032" s="376" t="str" cm="1">
        <f t="array" aca="1" ref="R1032" ca="1">IF(
    Q1032="N",
    "",
    IF(
        COUNTIFS('4.RNAIllumina'!E:E, B1032, '4.RNAIllumina'!Y:Y, "Y") &gt; 0,
        _xlfn.TEXTJOIN(", ", TRUE, IF(('4.RNAIllumina'!E:E = B1032) * ('4.RNAIllumina'!Y:Y = "Y"), '4.RNAIllumina'!D:D, "")),
        IF(
            COUNTIFS('4.RNAIllumina'!E:E, B1032, '4.RNAIllumina'!X:X, "Y") &gt; 0,
            _xlfn.TEXTJOIN(", ", TRUE, IF(('4.RNAIllumina'!E:E = B1032) * ('4.RNAIllumina'!X:X = "Y"), '4.RNAIllumina'!D:D, "")),
            "Awaiting Status"
        )
    )
)</f>
        <v>Awaiting Status</v>
      </c>
      <c r="S1032" s="377"/>
      <c r="T1032" s="378" t="str">
        <f ca="1">VLOOKUP($B1032,'1.MetaData'!$B:$H,2,FALSE)</f>
        <v>n1167</v>
      </c>
      <c r="U1032" s="379" t="str">
        <f ca="1">VLOOKUP($B1032,'1.MetaData'!$B:$H,3,FALSE)</f>
        <v>Galeocerdo cuvier</v>
      </c>
      <c r="V1032" s="379" t="str">
        <f ca="1">VLOOKUP($B1032,'1.MetaData'!$B:$H,4,FALSE)</f>
        <v>Tiger shark</v>
      </c>
      <c r="W1032" s="379" t="str">
        <f ca="1">VLOOKUP($B1032,'1.MetaData'!$B:$H,5,FALSE)</f>
        <v>Matias Braccini</v>
      </c>
      <c r="X1032" s="378" t="str">
        <f ca="1">VLOOKUP($B1032,'1.MetaData'!$B:$H,6,FALSE)</f>
        <v>Jess Pearce, DPIRD</v>
      </c>
      <c r="Y1032" s="378"/>
    </row>
    <row r="1033" spans="1:25" hidden="1" x14ac:dyDescent="0.25">
      <c r="A1033" s="17">
        <v>1032</v>
      </c>
      <c r="B1033" s="365" t="str">
        <f t="shared" ca="1" si="20"/>
        <v>OG1032</v>
      </c>
      <c r="C1033" s="366" t="s">
        <v>102</v>
      </c>
      <c r="D1033" s="367">
        <f ca="1">COUNTIF('2.Tissue'!C:C,B1033)</f>
        <v>1</v>
      </c>
      <c r="E1033" s="368">
        <f ca="1">COUNTIFS('3.DNAExtractions'!$E:$E,$B1033,'3.DNAExtractions'!$D:$D,E$1)</f>
        <v>1</v>
      </c>
      <c r="F1033" s="369" t="str" cm="1">
        <f t="array" aca="1" ref="F1033" ca="1">IF(
    COUNTIFS('3.DNAExtractions'!E:E, B1033, '3.DNAExtractions'!Y:Y, "Y") &gt; 0,
    _xlfn.TEXTJOIN(", ", TRUE, IF(('3.DNAExtractions'!E:E = B1033) * ('3.DNAExtractions'!Y:Y = "Y"), '3.DNAExtractions'!D:D, "")),
    IF(
        COUNTIFS('3.DNAExtractions'!E:E, B1033, '3.DNAExtractions'!X:X, "Y") &gt; 0,
        _xlfn.TEXTJOIN(", ", TRUE, IF(('3.DNAExtractions'!E:E = B1033) * ('3.DNAExtractions'!X:X = "Y"), '3.DNAExtractions'!D:D, "")),
        "Awaiting Status"
    )
)</f>
        <v>Extracted</v>
      </c>
      <c r="G1033" s="370"/>
      <c r="H1033" s="371" t="str" cm="1">
        <f t="array" aca="1" ref="H1033" ca="1">IF(
    G1033="N",
    "",
    IF(
        COUNTIFS('4.Illumina'!E:E, B1033, '4.Illumina'!R:R, "Y") &gt; 0,
        _xlfn.TEXTJOIN(", ", TRUE, IF(('4.Illumina'!E:E = B1033) * ('4.Illumina'!R:R = "Y"), '4.Illumina'!D:D, "")),
        IF(
            COUNTIFS('4.Illumina'!E:E, B1033, '4.Illumina'!Q:Q, "Y") &gt; 0,
            _xlfn.TEXTJOIN(", ", TRUE, IF(('4.Illumina'!E:E = B1033) * ('4.Illumina'!Q:Q = "Y"), '4.Illumina'!D:D, "")),
            "Awaiting Status"
        )
    )
)</f>
        <v>Awaiting Status</v>
      </c>
      <c r="I1033" s="372"/>
      <c r="J1033" s="373" t="str" cm="1">
        <f t="array" aca="1" ref="J1033" ca="1">IF(
    I1033="N",
    "",
    IF(
        COUNTIFS('4.PacBio'!E:E, B1033, '4.PacBio'!W:W, "Y") &gt; 0,
        _xlfn.TEXTJOIN(", ", TRUE, IF(('4.PacBio'!E:E = B1033) * ('4.PacBio'!W:W = "Y"), '4.PacBio'!D:D, "")),
        IF(
            COUNTIFS('4.PacBio'!E:E, B1033, '4.PacBio'!V:V, "Y") &gt; 0,
            _xlfn.TEXTJOIN(", ", TRUE, IF(('4.PacBio'!E:E = B1033) * ('4.PacBio'!V:V = "Y"), '4.PacBio'!D:D, "")),
            "Awaiting Status"
        )
    )
)</f>
        <v>Awaiting Status</v>
      </c>
      <c r="K1033" s="374"/>
      <c r="L1033" s="371" t="str" cm="1">
        <f t="array" aca="1" ref="L1033" ca="1">IF(
    K1033="N",
    "",
    IF(
        COUNTIFS('4.HiCLibrary'!E:E, B1033, '4.HiCLibrary'!V:V, "Y") &gt; 0,
        _xlfn.TEXTJOIN(", ", TRUE, IF(('4.HiCLibrary'!E:E = B1033) * ('4.HiCLibrary'!V:V = "Y"), '4.HiCLibrary'!D:D, "")),
        IF(
            COUNTIFS('4.HiCLibrary'!E:E, B1033, '4.HiCLibrary'!U:U, "Y") &gt; 0,
            _xlfn.TEXTJOIN(", ", TRUE, IF(('4.HiCLibrary'!E:E = B1033) * ('4.HiCLibrary'!U:U = "Y"), '4.HiCLibrary'!D:D, "")),
            "Awaiting Status"
        )
    )
)</f>
        <v>Awaiting Status</v>
      </c>
      <c r="M1033" s="375"/>
      <c r="N1033" s="373" t="str" cm="1">
        <f t="array" aca="1" ref="N1033" ca="1">IF(
    M1033="N",
    "",
    IF(
        COUNTIFS('4.ONT'!E:E, B1033, '4.ONT'!Q:Q, "Y") &gt; 0,
        _xlfn.TEXTJOIN(", ", TRUE, IF(('4.ONT'!E:E = B1033) * ('4.ONT'!Q:Q = "Y"), '4.ONT'!D:D, "")),
        IF(
            COUNTIFS('4.ONT'!E:E, B1033, '4.ONT'!P:P, "Y") &gt; 0,
            _xlfn.TEXTJOIN(", ", TRUE, IF(('4.ONT'!E:E = B1033) * ('4.ONT'!P:P = "Y"), '4.ONT'!D:D, "")),
            "Awaiting Status"
        )
    )
)</f>
        <v>Awaiting Status</v>
      </c>
      <c r="O1033" s="60"/>
      <c r="P1033" s="376" t="str" cm="1">
        <f t="array" aca="1" ref="P1033" ca="1">IF(
    O1033="N",
    "",
    IF(
        COUNTIFS('3.RNAExtractions'!E:E, B1033, '3.RNAExtractions'!Z:Z, "Y") &gt; 0,
        _xlfn.TEXTJOIN(", ", TRUE, IF(('3.RNAExtractions'!E:E = B1033) * ('3.RNAExtractions'!Z:Z = "Y"), '3.RNAExtractions'!D:D, "")),
        IF(
            COUNTIFS('3.RNAExtractions'!E:E, B1033, '3.RNAExtractions'!Y:Y, "Y") &gt; 0,
            _xlfn.TEXTJOIN(", ", TRUE, IF(('3.RNAExtractions'!E:E = B1033) * ('3.RNAExtractions'!Y:Y = "Y"), '3.RNAExtractions'!D:D, "")),
            "Awaiting Status"
        )
    )
)</f>
        <v>Awaiting Status</v>
      </c>
      <c r="Q1033" s="60"/>
      <c r="R1033" s="376" t="str" cm="1">
        <f t="array" aca="1" ref="R1033" ca="1">IF(
    Q1033="N",
    "",
    IF(
        COUNTIFS('4.RNAIllumina'!E:E, B1033, '4.RNAIllumina'!Y:Y, "Y") &gt; 0,
        _xlfn.TEXTJOIN(", ", TRUE, IF(('4.RNAIllumina'!E:E = B1033) * ('4.RNAIllumina'!Y:Y = "Y"), '4.RNAIllumina'!D:D, "")),
        IF(
            COUNTIFS('4.RNAIllumina'!E:E, B1033, '4.RNAIllumina'!X:X, "Y") &gt; 0,
            _xlfn.TEXTJOIN(", ", TRUE, IF(('4.RNAIllumina'!E:E = B1033) * ('4.RNAIllumina'!X:X = "Y"), '4.RNAIllumina'!D:D, "")),
            "Awaiting Status"
        )
    )
)</f>
        <v>Awaiting Status</v>
      </c>
      <c r="S1033" s="377"/>
      <c r="T1033" s="378" t="str">
        <f ca="1">VLOOKUP($B1033,'1.MetaData'!$B:$H,2,FALSE)</f>
        <v>n1169</v>
      </c>
      <c r="U1033" s="379" t="str">
        <f ca="1">VLOOKUP($B1033,'1.MetaData'!$B:$H,3,FALSE)</f>
        <v>Galeocerdo cuvier</v>
      </c>
      <c r="V1033" s="379" t="str">
        <f ca="1">VLOOKUP($B1033,'1.MetaData'!$B:$H,4,FALSE)</f>
        <v>Tiger shark</v>
      </c>
      <c r="W1033" s="379" t="str">
        <f ca="1">VLOOKUP($B1033,'1.MetaData'!$B:$H,5,FALSE)</f>
        <v>Matias Braccini</v>
      </c>
      <c r="X1033" s="378" t="str">
        <f ca="1">VLOOKUP($B1033,'1.MetaData'!$B:$H,6,FALSE)</f>
        <v>Jess Pearce, DPIRD</v>
      </c>
      <c r="Y1033" s="378"/>
    </row>
    <row r="1034" spans="1:25" hidden="1" x14ac:dyDescent="0.25">
      <c r="A1034" s="17">
        <v>1033</v>
      </c>
      <c r="B1034" s="365" t="str">
        <f t="shared" ca="1" si="20"/>
        <v>OG1033</v>
      </c>
      <c r="C1034" s="366" t="s">
        <v>102</v>
      </c>
      <c r="D1034" s="367">
        <f ca="1">COUNTIF('2.Tissue'!C:C,B1034)</f>
        <v>1</v>
      </c>
      <c r="E1034" s="368">
        <f ca="1">COUNTIFS('3.DNAExtractions'!$E:$E,$B1034,'3.DNAExtractions'!$D:$D,E$1)</f>
        <v>1</v>
      </c>
      <c r="F1034" s="369" t="str" cm="1">
        <f t="array" aca="1" ref="F1034" ca="1">IF(
    COUNTIFS('3.DNAExtractions'!E:E, B1034, '3.DNAExtractions'!Y:Y, "Y") &gt; 0,
    _xlfn.TEXTJOIN(", ", TRUE, IF(('3.DNAExtractions'!E:E = B1034) * ('3.DNAExtractions'!Y:Y = "Y"), '3.DNAExtractions'!D:D, "")),
    IF(
        COUNTIFS('3.DNAExtractions'!E:E, B1034, '3.DNAExtractions'!X:X, "Y") &gt; 0,
        _xlfn.TEXTJOIN(", ", TRUE, IF(('3.DNAExtractions'!E:E = B1034) * ('3.DNAExtractions'!X:X = "Y"), '3.DNAExtractions'!D:D, "")),
        "Awaiting Status"
    )
)</f>
        <v>Extracted</v>
      </c>
      <c r="G1034" s="370"/>
      <c r="H1034" s="371" t="str" cm="1">
        <f t="array" aca="1" ref="H1034" ca="1">IF(
    G1034="N",
    "",
    IF(
        COUNTIFS('4.Illumina'!E:E, B1034, '4.Illumina'!R:R, "Y") &gt; 0,
        _xlfn.TEXTJOIN(", ", TRUE, IF(('4.Illumina'!E:E = B1034) * ('4.Illumina'!R:R = "Y"), '4.Illumina'!D:D, "")),
        IF(
            COUNTIFS('4.Illumina'!E:E, B1034, '4.Illumina'!Q:Q, "Y") &gt; 0,
            _xlfn.TEXTJOIN(", ", TRUE, IF(('4.Illumina'!E:E = B1034) * ('4.Illumina'!Q:Q = "Y"), '4.Illumina'!D:D, "")),
            "Awaiting Status"
        )
    )
)</f>
        <v>Awaiting Status</v>
      </c>
      <c r="I1034" s="372"/>
      <c r="J1034" s="373" t="str" cm="1">
        <f t="array" aca="1" ref="J1034" ca="1">IF(
    I1034="N",
    "",
    IF(
        COUNTIFS('4.PacBio'!E:E, B1034, '4.PacBio'!W:W, "Y") &gt; 0,
        _xlfn.TEXTJOIN(", ", TRUE, IF(('4.PacBio'!E:E = B1034) * ('4.PacBio'!W:W = "Y"), '4.PacBio'!D:D, "")),
        IF(
            COUNTIFS('4.PacBio'!E:E, B1034, '4.PacBio'!V:V, "Y") &gt; 0,
            _xlfn.TEXTJOIN(", ", TRUE, IF(('4.PacBio'!E:E = B1034) * ('4.PacBio'!V:V = "Y"), '4.PacBio'!D:D, "")),
            "Awaiting Status"
        )
    )
)</f>
        <v>Awaiting Status</v>
      </c>
      <c r="K1034" s="374"/>
      <c r="L1034" s="371" t="str" cm="1">
        <f t="array" aca="1" ref="L1034" ca="1">IF(
    K1034="N",
    "",
    IF(
        COUNTIFS('4.HiCLibrary'!E:E, B1034, '4.HiCLibrary'!V:V, "Y") &gt; 0,
        _xlfn.TEXTJOIN(", ", TRUE, IF(('4.HiCLibrary'!E:E = B1034) * ('4.HiCLibrary'!V:V = "Y"), '4.HiCLibrary'!D:D, "")),
        IF(
            COUNTIFS('4.HiCLibrary'!E:E, B1034, '4.HiCLibrary'!U:U, "Y") &gt; 0,
            _xlfn.TEXTJOIN(", ", TRUE, IF(('4.HiCLibrary'!E:E = B1034) * ('4.HiCLibrary'!U:U = "Y"), '4.HiCLibrary'!D:D, "")),
            "Awaiting Status"
        )
    )
)</f>
        <v>Awaiting Status</v>
      </c>
      <c r="M1034" s="375"/>
      <c r="N1034" s="373" t="str" cm="1">
        <f t="array" aca="1" ref="N1034" ca="1">IF(
    M1034="N",
    "",
    IF(
        COUNTIFS('4.ONT'!E:E, B1034, '4.ONT'!Q:Q, "Y") &gt; 0,
        _xlfn.TEXTJOIN(", ", TRUE, IF(('4.ONT'!E:E = B1034) * ('4.ONT'!Q:Q = "Y"), '4.ONT'!D:D, "")),
        IF(
            COUNTIFS('4.ONT'!E:E, B1034, '4.ONT'!P:P, "Y") &gt; 0,
            _xlfn.TEXTJOIN(", ", TRUE, IF(('4.ONT'!E:E = B1034) * ('4.ONT'!P:P = "Y"), '4.ONT'!D:D, "")),
            "Awaiting Status"
        )
    )
)</f>
        <v>Awaiting Status</v>
      </c>
      <c r="O1034" s="60"/>
      <c r="P1034" s="376" t="str" cm="1">
        <f t="array" aca="1" ref="P1034" ca="1">IF(
    O1034="N",
    "",
    IF(
        COUNTIFS('3.RNAExtractions'!E:E, B1034, '3.RNAExtractions'!Z:Z, "Y") &gt; 0,
        _xlfn.TEXTJOIN(", ", TRUE, IF(('3.RNAExtractions'!E:E = B1034) * ('3.RNAExtractions'!Z:Z = "Y"), '3.RNAExtractions'!D:D, "")),
        IF(
            COUNTIFS('3.RNAExtractions'!E:E, B1034, '3.RNAExtractions'!Y:Y, "Y") &gt; 0,
            _xlfn.TEXTJOIN(", ", TRUE, IF(('3.RNAExtractions'!E:E = B1034) * ('3.RNAExtractions'!Y:Y = "Y"), '3.RNAExtractions'!D:D, "")),
            "Awaiting Status"
        )
    )
)</f>
        <v>Awaiting Status</v>
      </c>
      <c r="Q1034" s="60"/>
      <c r="R1034" s="376" t="str" cm="1">
        <f t="array" aca="1" ref="R1034" ca="1">IF(
    Q1034="N",
    "",
    IF(
        COUNTIFS('4.RNAIllumina'!E:E, B1034, '4.RNAIllumina'!Y:Y, "Y") &gt; 0,
        _xlfn.TEXTJOIN(", ", TRUE, IF(('4.RNAIllumina'!E:E = B1034) * ('4.RNAIllumina'!Y:Y = "Y"), '4.RNAIllumina'!D:D, "")),
        IF(
            COUNTIFS('4.RNAIllumina'!E:E, B1034, '4.RNAIllumina'!X:X, "Y") &gt; 0,
            _xlfn.TEXTJOIN(", ", TRUE, IF(('4.RNAIllumina'!E:E = B1034) * ('4.RNAIllumina'!X:X = "Y"), '4.RNAIllumina'!D:D, "")),
            "Awaiting Status"
        )
    )
)</f>
        <v>Awaiting Status</v>
      </c>
      <c r="S1034" s="377"/>
      <c r="T1034" s="378" t="str">
        <f ca="1">VLOOKUP($B1034,'1.MetaData'!$B:$H,2,FALSE)</f>
        <v>n1177</v>
      </c>
      <c r="U1034" s="379" t="str">
        <f ca="1">VLOOKUP($B1034,'1.MetaData'!$B:$H,3,FALSE)</f>
        <v>Galeocerdo cuvier</v>
      </c>
      <c r="V1034" s="379" t="str">
        <f ca="1">VLOOKUP($B1034,'1.MetaData'!$B:$H,4,FALSE)</f>
        <v>Tiger shark</v>
      </c>
      <c r="W1034" s="379" t="str">
        <f ca="1">VLOOKUP($B1034,'1.MetaData'!$B:$H,5,FALSE)</f>
        <v>Matias Braccini</v>
      </c>
      <c r="X1034" s="378" t="str">
        <f ca="1">VLOOKUP($B1034,'1.MetaData'!$B:$H,6,FALSE)</f>
        <v>Jess Pearce, DPIRD</v>
      </c>
      <c r="Y1034" s="378"/>
    </row>
    <row r="1035" spans="1:25" hidden="1" x14ac:dyDescent="0.25">
      <c r="A1035" s="17">
        <v>1034</v>
      </c>
      <c r="B1035" s="365" t="str">
        <f t="shared" ca="1" si="20"/>
        <v>OG1034</v>
      </c>
      <c r="C1035" s="366" t="s">
        <v>102</v>
      </c>
      <c r="D1035" s="367">
        <f ca="1">COUNTIF('2.Tissue'!C:C,B1035)</f>
        <v>1</v>
      </c>
      <c r="E1035" s="368">
        <f ca="1">COUNTIFS('3.DNAExtractions'!$E:$E,$B1035,'3.DNAExtractions'!$D:$D,E$1)</f>
        <v>1</v>
      </c>
      <c r="F1035" s="369" t="str" cm="1">
        <f t="array" aca="1" ref="F1035" ca="1">IF(
    COUNTIFS('3.DNAExtractions'!E:E, B1035, '3.DNAExtractions'!Y:Y, "Y") &gt; 0,
    _xlfn.TEXTJOIN(", ", TRUE, IF(('3.DNAExtractions'!E:E = B1035) * ('3.DNAExtractions'!Y:Y = "Y"), '3.DNAExtractions'!D:D, "")),
    IF(
        COUNTIFS('3.DNAExtractions'!E:E, B1035, '3.DNAExtractions'!X:X, "Y") &gt; 0,
        _xlfn.TEXTJOIN(", ", TRUE, IF(('3.DNAExtractions'!E:E = B1035) * ('3.DNAExtractions'!X:X = "Y"), '3.DNAExtractions'!D:D, "")),
        "Awaiting Status"
    )
)</f>
        <v>Extracted</v>
      </c>
      <c r="G1035" s="370"/>
      <c r="H1035" s="371" t="str" cm="1">
        <f t="array" aca="1" ref="H1035" ca="1">IF(
    G1035="N",
    "",
    IF(
        COUNTIFS('4.Illumina'!E:E, B1035, '4.Illumina'!R:R, "Y") &gt; 0,
        _xlfn.TEXTJOIN(", ", TRUE, IF(('4.Illumina'!E:E = B1035) * ('4.Illumina'!R:R = "Y"), '4.Illumina'!D:D, "")),
        IF(
            COUNTIFS('4.Illumina'!E:E, B1035, '4.Illumina'!Q:Q, "Y") &gt; 0,
            _xlfn.TEXTJOIN(", ", TRUE, IF(('4.Illumina'!E:E = B1035) * ('4.Illumina'!Q:Q = "Y"), '4.Illumina'!D:D, "")),
            "Awaiting Status"
        )
    )
)</f>
        <v>Awaiting Status</v>
      </c>
      <c r="I1035" s="372"/>
      <c r="J1035" s="373" t="str" cm="1">
        <f t="array" aca="1" ref="J1035" ca="1">IF(
    I1035="N",
    "",
    IF(
        COUNTIFS('4.PacBio'!E:E, B1035, '4.PacBio'!W:W, "Y") &gt; 0,
        _xlfn.TEXTJOIN(", ", TRUE, IF(('4.PacBio'!E:E = B1035) * ('4.PacBio'!W:W = "Y"), '4.PacBio'!D:D, "")),
        IF(
            COUNTIFS('4.PacBio'!E:E, B1035, '4.PacBio'!V:V, "Y") &gt; 0,
            _xlfn.TEXTJOIN(", ", TRUE, IF(('4.PacBio'!E:E = B1035) * ('4.PacBio'!V:V = "Y"), '4.PacBio'!D:D, "")),
            "Awaiting Status"
        )
    )
)</f>
        <v>Awaiting Status</v>
      </c>
      <c r="K1035" s="374"/>
      <c r="L1035" s="371" t="str" cm="1">
        <f t="array" aca="1" ref="L1035" ca="1">IF(
    K1035="N",
    "",
    IF(
        COUNTIFS('4.HiCLibrary'!E:E, B1035, '4.HiCLibrary'!V:V, "Y") &gt; 0,
        _xlfn.TEXTJOIN(", ", TRUE, IF(('4.HiCLibrary'!E:E = B1035) * ('4.HiCLibrary'!V:V = "Y"), '4.HiCLibrary'!D:D, "")),
        IF(
            COUNTIFS('4.HiCLibrary'!E:E, B1035, '4.HiCLibrary'!U:U, "Y") &gt; 0,
            _xlfn.TEXTJOIN(", ", TRUE, IF(('4.HiCLibrary'!E:E = B1035) * ('4.HiCLibrary'!U:U = "Y"), '4.HiCLibrary'!D:D, "")),
            "Awaiting Status"
        )
    )
)</f>
        <v>Awaiting Status</v>
      </c>
      <c r="M1035" s="375"/>
      <c r="N1035" s="373" t="str" cm="1">
        <f t="array" aca="1" ref="N1035" ca="1">IF(
    M1035="N",
    "",
    IF(
        COUNTIFS('4.ONT'!E:E, B1035, '4.ONT'!Q:Q, "Y") &gt; 0,
        _xlfn.TEXTJOIN(", ", TRUE, IF(('4.ONT'!E:E = B1035) * ('4.ONT'!Q:Q = "Y"), '4.ONT'!D:D, "")),
        IF(
            COUNTIFS('4.ONT'!E:E, B1035, '4.ONT'!P:P, "Y") &gt; 0,
            _xlfn.TEXTJOIN(", ", TRUE, IF(('4.ONT'!E:E = B1035) * ('4.ONT'!P:P = "Y"), '4.ONT'!D:D, "")),
            "Awaiting Status"
        )
    )
)</f>
        <v>Awaiting Status</v>
      </c>
      <c r="O1035" s="60"/>
      <c r="P1035" s="376" t="str" cm="1">
        <f t="array" aca="1" ref="P1035" ca="1">IF(
    O1035="N",
    "",
    IF(
        COUNTIFS('3.RNAExtractions'!E:E, B1035, '3.RNAExtractions'!Z:Z, "Y") &gt; 0,
        _xlfn.TEXTJOIN(", ", TRUE, IF(('3.RNAExtractions'!E:E = B1035) * ('3.RNAExtractions'!Z:Z = "Y"), '3.RNAExtractions'!D:D, "")),
        IF(
            COUNTIFS('3.RNAExtractions'!E:E, B1035, '3.RNAExtractions'!Y:Y, "Y") &gt; 0,
            _xlfn.TEXTJOIN(", ", TRUE, IF(('3.RNAExtractions'!E:E = B1035) * ('3.RNAExtractions'!Y:Y = "Y"), '3.RNAExtractions'!D:D, "")),
            "Awaiting Status"
        )
    )
)</f>
        <v>Awaiting Status</v>
      </c>
      <c r="Q1035" s="60"/>
      <c r="R1035" s="376" t="str" cm="1">
        <f t="array" aca="1" ref="R1035" ca="1">IF(
    Q1035="N",
    "",
    IF(
        COUNTIFS('4.RNAIllumina'!E:E, B1035, '4.RNAIllumina'!Y:Y, "Y") &gt; 0,
        _xlfn.TEXTJOIN(", ", TRUE, IF(('4.RNAIllumina'!E:E = B1035) * ('4.RNAIllumina'!Y:Y = "Y"), '4.RNAIllumina'!D:D, "")),
        IF(
            COUNTIFS('4.RNAIllumina'!E:E, B1035, '4.RNAIllumina'!X:X, "Y") &gt; 0,
            _xlfn.TEXTJOIN(", ", TRUE, IF(('4.RNAIllumina'!E:E = B1035) * ('4.RNAIllumina'!X:X = "Y"), '4.RNAIllumina'!D:D, "")),
            "Awaiting Status"
        )
    )
)</f>
        <v>Awaiting Status</v>
      </c>
      <c r="S1035" s="377"/>
      <c r="T1035" s="378" t="str">
        <f ca="1">VLOOKUP($B1035,'1.MetaData'!$B:$H,2,FALSE)</f>
        <v>n1200</v>
      </c>
      <c r="U1035" s="379" t="str">
        <f ca="1">VLOOKUP($B1035,'1.MetaData'!$B:$H,3,FALSE)</f>
        <v>Galeocerdo cuvier</v>
      </c>
      <c r="V1035" s="379" t="str">
        <f ca="1">VLOOKUP($B1035,'1.MetaData'!$B:$H,4,FALSE)</f>
        <v>Tiger shark</v>
      </c>
      <c r="W1035" s="379" t="str">
        <f ca="1">VLOOKUP($B1035,'1.MetaData'!$B:$H,5,FALSE)</f>
        <v>Matias Braccini</v>
      </c>
      <c r="X1035" s="378" t="str">
        <f ca="1">VLOOKUP($B1035,'1.MetaData'!$B:$H,6,FALSE)</f>
        <v>Jess Pearce, DPIRD</v>
      </c>
      <c r="Y1035" s="378"/>
    </row>
    <row r="1036" spans="1:25" hidden="1" x14ac:dyDescent="0.25">
      <c r="A1036" s="17">
        <v>1035</v>
      </c>
      <c r="B1036" s="365" t="str">
        <f t="shared" ca="1" si="20"/>
        <v>OG1035</v>
      </c>
      <c r="C1036" s="366" t="s">
        <v>102</v>
      </c>
      <c r="D1036" s="367">
        <f ca="1">COUNTIF('2.Tissue'!C:C,B1036)</f>
        <v>1</v>
      </c>
      <c r="E1036" s="368">
        <f ca="1">COUNTIFS('3.DNAExtractions'!$E:$E,$B1036,'3.DNAExtractions'!$D:$D,E$1)</f>
        <v>1</v>
      </c>
      <c r="F1036" s="369" t="str" cm="1">
        <f t="array" aca="1" ref="F1036" ca="1">IF(
    COUNTIFS('3.DNAExtractions'!E:E, B1036, '3.DNAExtractions'!Y:Y, "Y") &gt; 0,
    _xlfn.TEXTJOIN(", ", TRUE, IF(('3.DNAExtractions'!E:E = B1036) * ('3.DNAExtractions'!Y:Y = "Y"), '3.DNAExtractions'!D:D, "")),
    IF(
        COUNTIFS('3.DNAExtractions'!E:E, B1036, '3.DNAExtractions'!X:X, "Y") &gt; 0,
        _xlfn.TEXTJOIN(", ", TRUE, IF(('3.DNAExtractions'!E:E = B1036) * ('3.DNAExtractions'!X:X = "Y"), '3.DNAExtractions'!D:D, "")),
        "Awaiting Status"
    )
)</f>
        <v>Extracted</v>
      </c>
      <c r="G1036" s="370"/>
      <c r="H1036" s="371" t="str" cm="1">
        <f t="array" aca="1" ref="H1036" ca="1">IF(
    G1036="N",
    "",
    IF(
        COUNTIFS('4.Illumina'!E:E, B1036, '4.Illumina'!R:R, "Y") &gt; 0,
        _xlfn.TEXTJOIN(", ", TRUE, IF(('4.Illumina'!E:E = B1036) * ('4.Illumina'!R:R = "Y"), '4.Illumina'!D:D, "")),
        IF(
            COUNTIFS('4.Illumina'!E:E, B1036, '4.Illumina'!Q:Q, "Y") &gt; 0,
            _xlfn.TEXTJOIN(", ", TRUE, IF(('4.Illumina'!E:E = B1036) * ('4.Illumina'!Q:Q = "Y"), '4.Illumina'!D:D, "")),
            "Awaiting Status"
        )
    )
)</f>
        <v>Awaiting Status</v>
      </c>
      <c r="I1036" s="372"/>
      <c r="J1036" s="373" t="str" cm="1">
        <f t="array" aca="1" ref="J1036" ca="1">IF(
    I1036="N",
    "",
    IF(
        COUNTIFS('4.PacBio'!E:E, B1036, '4.PacBio'!W:W, "Y") &gt; 0,
        _xlfn.TEXTJOIN(", ", TRUE, IF(('4.PacBio'!E:E = B1036) * ('4.PacBio'!W:W = "Y"), '4.PacBio'!D:D, "")),
        IF(
            COUNTIFS('4.PacBio'!E:E, B1036, '4.PacBio'!V:V, "Y") &gt; 0,
            _xlfn.TEXTJOIN(", ", TRUE, IF(('4.PacBio'!E:E = B1036) * ('4.PacBio'!V:V = "Y"), '4.PacBio'!D:D, "")),
            "Awaiting Status"
        )
    )
)</f>
        <v>Awaiting Status</v>
      </c>
      <c r="K1036" s="374"/>
      <c r="L1036" s="371" t="str" cm="1">
        <f t="array" aca="1" ref="L1036" ca="1">IF(
    K1036="N",
    "",
    IF(
        COUNTIFS('4.HiCLibrary'!E:E, B1036, '4.HiCLibrary'!V:V, "Y") &gt; 0,
        _xlfn.TEXTJOIN(", ", TRUE, IF(('4.HiCLibrary'!E:E = B1036) * ('4.HiCLibrary'!V:V = "Y"), '4.HiCLibrary'!D:D, "")),
        IF(
            COUNTIFS('4.HiCLibrary'!E:E, B1036, '4.HiCLibrary'!U:U, "Y") &gt; 0,
            _xlfn.TEXTJOIN(", ", TRUE, IF(('4.HiCLibrary'!E:E = B1036) * ('4.HiCLibrary'!U:U = "Y"), '4.HiCLibrary'!D:D, "")),
            "Awaiting Status"
        )
    )
)</f>
        <v>Awaiting Status</v>
      </c>
      <c r="M1036" s="375"/>
      <c r="N1036" s="373" t="str" cm="1">
        <f t="array" aca="1" ref="N1036" ca="1">IF(
    M1036="N",
    "",
    IF(
        COUNTIFS('4.ONT'!E:E, B1036, '4.ONT'!Q:Q, "Y") &gt; 0,
        _xlfn.TEXTJOIN(", ", TRUE, IF(('4.ONT'!E:E = B1036) * ('4.ONT'!Q:Q = "Y"), '4.ONT'!D:D, "")),
        IF(
            COUNTIFS('4.ONT'!E:E, B1036, '4.ONT'!P:P, "Y") &gt; 0,
            _xlfn.TEXTJOIN(", ", TRUE, IF(('4.ONT'!E:E = B1036) * ('4.ONT'!P:P = "Y"), '4.ONT'!D:D, "")),
            "Awaiting Status"
        )
    )
)</f>
        <v>Awaiting Status</v>
      </c>
      <c r="O1036" s="60"/>
      <c r="P1036" s="376" t="str" cm="1">
        <f t="array" aca="1" ref="P1036" ca="1">IF(
    O1036="N",
    "",
    IF(
        COUNTIFS('3.RNAExtractions'!E:E, B1036, '3.RNAExtractions'!Z:Z, "Y") &gt; 0,
        _xlfn.TEXTJOIN(", ", TRUE, IF(('3.RNAExtractions'!E:E = B1036) * ('3.RNAExtractions'!Z:Z = "Y"), '3.RNAExtractions'!D:D, "")),
        IF(
            COUNTIFS('3.RNAExtractions'!E:E, B1036, '3.RNAExtractions'!Y:Y, "Y") &gt; 0,
            _xlfn.TEXTJOIN(", ", TRUE, IF(('3.RNAExtractions'!E:E = B1036) * ('3.RNAExtractions'!Y:Y = "Y"), '3.RNAExtractions'!D:D, "")),
            "Awaiting Status"
        )
    )
)</f>
        <v>Awaiting Status</v>
      </c>
      <c r="Q1036" s="60"/>
      <c r="R1036" s="376" t="str" cm="1">
        <f t="array" aca="1" ref="R1036" ca="1">IF(
    Q1036="N",
    "",
    IF(
        COUNTIFS('4.RNAIllumina'!E:E, B1036, '4.RNAIllumina'!Y:Y, "Y") &gt; 0,
        _xlfn.TEXTJOIN(", ", TRUE, IF(('4.RNAIllumina'!E:E = B1036) * ('4.RNAIllumina'!Y:Y = "Y"), '4.RNAIllumina'!D:D, "")),
        IF(
            COUNTIFS('4.RNAIllumina'!E:E, B1036, '4.RNAIllumina'!X:X, "Y") &gt; 0,
            _xlfn.TEXTJOIN(", ", TRUE, IF(('4.RNAIllumina'!E:E = B1036) * ('4.RNAIllumina'!X:X = "Y"), '4.RNAIllumina'!D:D, "")),
            "Awaiting Status"
        )
    )
)</f>
        <v>Awaiting Status</v>
      </c>
      <c r="S1036" s="377"/>
      <c r="T1036" s="378" t="str">
        <f ca="1">VLOOKUP($B1036,'1.MetaData'!$B:$H,2,FALSE)</f>
        <v>n1212</v>
      </c>
      <c r="U1036" s="379" t="str">
        <f ca="1">VLOOKUP($B1036,'1.MetaData'!$B:$H,3,FALSE)</f>
        <v>Galeocerdo cuvier</v>
      </c>
      <c r="V1036" s="379" t="str">
        <f ca="1">VLOOKUP($B1036,'1.MetaData'!$B:$H,4,FALSE)</f>
        <v>Tiger shark</v>
      </c>
      <c r="W1036" s="379" t="str">
        <f ca="1">VLOOKUP($B1036,'1.MetaData'!$B:$H,5,FALSE)</f>
        <v>Matias Braccini</v>
      </c>
      <c r="X1036" s="378" t="str">
        <f ca="1">VLOOKUP($B1036,'1.MetaData'!$B:$H,6,FALSE)</f>
        <v>Jess Pearce, DPIRD</v>
      </c>
      <c r="Y1036" s="378"/>
    </row>
    <row r="1037" spans="1:25" hidden="1" x14ac:dyDescent="0.25">
      <c r="A1037" s="17">
        <v>1036</v>
      </c>
      <c r="B1037" s="365" t="str">
        <f t="shared" ca="1" si="20"/>
        <v>OG1036</v>
      </c>
      <c r="C1037" s="366" t="s">
        <v>102</v>
      </c>
      <c r="D1037" s="367">
        <f ca="1">COUNTIF('2.Tissue'!C:C,B1037)</f>
        <v>1</v>
      </c>
      <c r="E1037" s="368">
        <f ca="1">COUNTIFS('3.DNAExtractions'!$E:$E,$B1037,'3.DNAExtractions'!$D:$D,E$1)</f>
        <v>1</v>
      </c>
      <c r="F1037" s="369" t="str" cm="1">
        <f t="array" aca="1" ref="F1037" ca="1">IF(
    COUNTIFS('3.DNAExtractions'!E:E, B1037, '3.DNAExtractions'!Y:Y, "Y") &gt; 0,
    _xlfn.TEXTJOIN(", ", TRUE, IF(('3.DNAExtractions'!E:E = B1037) * ('3.DNAExtractions'!Y:Y = "Y"), '3.DNAExtractions'!D:D, "")),
    IF(
        COUNTIFS('3.DNAExtractions'!E:E, B1037, '3.DNAExtractions'!X:X, "Y") &gt; 0,
        _xlfn.TEXTJOIN(", ", TRUE, IF(('3.DNAExtractions'!E:E = B1037) * ('3.DNAExtractions'!X:X = "Y"), '3.DNAExtractions'!D:D, "")),
        "Awaiting Status"
    )
)</f>
        <v>Extracted</v>
      </c>
      <c r="G1037" s="370"/>
      <c r="H1037" s="371" t="str" cm="1">
        <f t="array" aca="1" ref="H1037" ca="1">IF(
    G1037="N",
    "",
    IF(
        COUNTIFS('4.Illumina'!E:E, B1037, '4.Illumina'!R:R, "Y") &gt; 0,
        _xlfn.TEXTJOIN(", ", TRUE, IF(('4.Illumina'!E:E = B1037) * ('4.Illumina'!R:R = "Y"), '4.Illumina'!D:D, "")),
        IF(
            COUNTIFS('4.Illumina'!E:E, B1037, '4.Illumina'!Q:Q, "Y") &gt; 0,
            _xlfn.TEXTJOIN(", ", TRUE, IF(('4.Illumina'!E:E = B1037) * ('4.Illumina'!Q:Q = "Y"), '4.Illumina'!D:D, "")),
            "Awaiting Status"
        )
    )
)</f>
        <v>Awaiting Status</v>
      </c>
      <c r="I1037" s="372"/>
      <c r="J1037" s="373" t="str" cm="1">
        <f t="array" aca="1" ref="J1037" ca="1">IF(
    I1037="N",
    "",
    IF(
        COUNTIFS('4.PacBio'!E:E, B1037, '4.PacBio'!W:W, "Y") &gt; 0,
        _xlfn.TEXTJOIN(", ", TRUE, IF(('4.PacBio'!E:E = B1037) * ('4.PacBio'!W:W = "Y"), '4.PacBio'!D:D, "")),
        IF(
            COUNTIFS('4.PacBio'!E:E, B1037, '4.PacBio'!V:V, "Y") &gt; 0,
            _xlfn.TEXTJOIN(", ", TRUE, IF(('4.PacBio'!E:E = B1037) * ('4.PacBio'!V:V = "Y"), '4.PacBio'!D:D, "")),
            "Awaiting Status"
        )
    )
)</f>
        <v>Awaiting Status</v>
      </c>
      <c r="K1037" s="374"/>
      <c r="L1037" s="371" t="str" cm="1">
        <f t="array" aca="1" ref="L1037" ca="1">IF(
    K1037="N",
    "",
    IF(
        COUNTIFS('4.HiCLibrary'!E:E, B1037, '4.HiCLibrary'!V:V, "Y") &gt; 0,
        _xlfn.TEXTJOIN(", ", TRUE, IF(('4.HiCLibrary'!E:E = B1037) * ('4.HiCLibrary'!V:V = "Y"), '4.HiCLibrary'!D:D, "")),
        IF(
            COUNTIFS('4.HiCLibrary'!E:E, B1037, '4.HiCLibrary'!U:U, "Y") &gt; 0,
            _xlfn.TEXTJOIN(", ", TRUE, IF(('4.HiCLibrary'!E:E = B1037) * ('4.HiCLibrary'!U:U = "Y"), '4.HiCLibrary'!D:D, "")),
            "Awaiting Status"
        )
    )
)</f>
        <v>Awaiting Status</v>
      </c>
      <c r="M1037" s="375"/>
      <c r="N1037" s="373" t="str" cm="1">
        <f t="array" aca="1" ref="N1037" ca="1">IF(
    M1037="N",
    "",
    IF(
        COUNTIFS('4.ONT'!E:E, B1037, '4.ONT'!Q:Q, "Y") &gt; 0,
        _xlfn.TEXTJOIN(", ", TRUE, IF(('4.ONT'!E:E = B1037) * ('4.ONT'!Q:Q = "Y"), '4.ONT'!D:D, "")),
        IF(
            COUNTIFS('4.ONT'!E:E, B1037, '4.ONT'!P:P, "Y") &gt; 0,
            _xlfn.TEXTJOIN(", ", TRUE, IF(('4.ONT'!E:E = B1037) * ('4.ONT'!P:P = "Y"), '4.ONT'!D:D, "")),
            "Awaiting Status"
        )
    )
)</f>
        <v>Awaiting Status</v>
      </c>
      <c r="O1037" s="60"/>
      <c r="P1037" s="376" t="str" cm="1">
        <f t="array" aca="1" ref="P1037" ca="1">IF(
    O1037="N",
    "",
    IF(
        COUNTIFS('3.RNAExtractions'!E:E, B1037, '3.RNAExtractions'!Z:Z, "Y") &gt; 0,
        _xlfn.TEXTJOIN(", ", TRUE, IF(('3.RNAExtractions'!E:E = B1037) * ('3.RNAExtractions'!Z:Z = "Y"), '3.RNAExtractions'!D:D, "")),
        IF(
            COUNTIFS('3.RNAExtractions'!E:E, B1037, '3.RNAExtractions'!Y:Y, "Y") &gt; 0,
            _xlfn.TEXTJOIN(", ", TRUE, IF(('3.RNAExtractions'!E:E = B1037) * ('3.RNAExtractions'!Y:Y = "Y"), '3.RNAExtractions'!D:D, "")),
            "Awaiting Status"
        )
    )
)</f>
        <v>Awaiting Status</v>
      </c>
      <c r="Q1037" s="60"/>
      <c r="R1037" s="376" t="str" cm="1">
        <f t="array" aca="1" ref="R1037" ca="1">IF(
    Q1037="N",
    "",
    IF(
        COUNTIFS('4.RNAIllumina'!E:E, B1037, '4.RNAIllumina'!Y:Y, "Y") &gt; 0,
        _xlfn.TEXTJOIN(", ", TRUE, IF(('4.RNAIllumina'!E:E = B1037) * ('4.RNAIllumina'!Y:Y = "Y"), '4.RNAIllumina'!D:D, "")),
        IF(
            COUNTIFS('4.RNAIllumina'!E:E, B1037, '4.RNAIllumina'!X:X, "Y") &gt; 0,
            _xlfn.TEXTJOIN(", ", TRUE, IF(('4.RNAIllumina'!E:E = B1037) * ('4.RNAIllumina'!X:X = "Y"), '4.RNAIllumina'!D:D, "")),
            "Awaiting Status"
        )
    )
)</f>
        <v>Awaiting Status</v>
      </c>
      <c r="S1037" s="377"/>
      <c r="T1037" s="378" t="str">
        <f ca="1">VLOOKUP($B1037,'1.MetaData'!$B:$H,2,FALSE)</f>
        <v>n1213</v>
      </c>
      <c r="U1037" s="379" t="str">
        <f ca="1">VLOOKUP($B1037,'1.MetaData'!$B:$H,3,FALSE)</f>
        <v>Galeocerdo cuvier</v>
      </c>
      <c r="V1037" s="379" t="str">
        <f ca="1">VLOOKUP($B1037,'1.MetaData'!$B:$H,4,FALSE)</f>
        <v>Tiger shark</v>
      </c>
      <c r="W1037" s="379" t="str">
        <f ca="1">VLOOKUP($B1037,'1.MetaData'!$B:$H,5,FALSE)</f>
        <v>Matias Braccini</v>
      </c>
      <c r="X1037" s="378" t="str">
        <f ca="1">VLOOKUP($B1037,'1.MetaData'!$B:$H,6,FALSE)</f>
        <v>Jess Pearce, DPIRD</v>
      </c>
      <c r="Y1037" s="378"/>
    </row>
    <row r="1038" spans="1:25" hidden="1" x14ac:dyDescent="0.25">
      <c r="A1038" s="17">
        <v>1037</v>
      </c>
      <c r="B1038" s="365" t="str">
        <f t="shared" ca="1" si="20"/>
        <v>OG1037</v>
      </c>
      <c r="C1038" s="366" t="s">
        <v>102</v>
      </c>
      <c r="D1038" s="367">
        <f ca="1">COUNTIF('2.Tissue'!C:C,B1038)</f>
        <v>1</v>
      </c>
      <c r="E1038" s="368">
        <f ca="1">COUNTIFS('3.DNAExtractions'!$E:$E,$B1038,'3.DNAExtractions'!$D:$D,E$1)</f>
        <v>1</v>
      </c>
      <c r="F1038" s="369" t="str" cm="1">
        <f t="array" aca="1" ref="F1038" ca="1">IF(
    COUNTIFS('3.DNAExtractions'!E:E, B1038, '3.DNAExtractions'!Y:Y, "Y") &gt; 0,
    _xlfn.TEXTJOIN(", ", TRUE, IF(('3.DNAExtractions'!E:E = B1038) * ('3.DNAExtractions'!Y:Y = "Y"), '3.DNAExtractions'!D:D, "")),
    IF(
        COUNTIFS('3.DNAExtractions'!E:E, B1038, '3.DNAExtractions'!X:X, "Y") &gt; 0,
        _xlfn.TEXTJOIN(", ", TRUE, IF(('3.DNAExtractions'!E:E = B1038) * ('3.DNAExtractions'!X:X = "Y"), '3.DNAExtractions'!D:D, "")),
        "Awaiting Status"
    )
)</f>
        <v>Extracted</v>
      </c>
      <c r="G1038" s="370"/>
      <c r="H1038" s="371" t="str" cm="1">
        <f t="array" aca="1" ref="H1038" ca="1">IF(
    G1038="N",
    "",
    IF(
        COUNTIFS('4.Illumina'!E:E, B1038, '4.Illumina'!R:R, "Y") &gt; 0,
        _xlfn.TEXTJOIN(", ", TRUE, IF(('4.Illumina'!E:E = B1038) * ('4.Illumina'!R:R = "Y"), '4.Illumina'!D:D, "")),
        IF(
            COUNTIFS('4.Illumina'!E:E, B1038, '4.Illumina'!Q:Q, "Y") &gt; 0,
            _xlfn.TEXTJOIN(", ", TRUE, IF(('4.Illumina'!E:E = B1038) * ('4.Illumina'!Q:Q = "Y"), '4.Illumina'!D:D, "")),
            "Awaiting Status"
        )
    )
)</f>
        <v>Awaiting Status</v>
      </c>
      <c r="I1038" s="372"/>
      <c r="J1038" s="373" t="str" cm="1">
        <f t="array" aca="1" ref="J1038" ca="1">IF(
    I1038="N",
    "",
    IF(
        COUNTIFS('4.PacBio'!E:E, B1038, '4.PacBio'!W:W, "Y") &gt; 0,
        _xlfn.TEXTJOIN(", ", TRUE, IF(('4.PacBio'!E:E = B1038) * ('4.PacBio'!W:W = "Y"), '4.PacBio'!D:D, "")),
        IF(
            COUNTIFS('4.PacBio'!E:E, B1038, '4.PacBio'!V:V, "Y") &gt; 0,
            _xlfn.TEXTJOIN(", ", TRUE, IF(('4.PacBio'!E:E = B1038) * ('4.PacBio'!V:V = "Y"), '4.PacBio'!D:D, "")),
            "Awaiting Status"
        )
    )
)</f>
        <v>Awaiting Status</v>
      </c>
      <c r="K1038" s="374"/>
      <c r="L1038" s="371" t="str" cm="1">
        <f t="array" aca="1" ref="L1038" ca="1">IF(
    K1038="N",
    "",
    IF(
        COUNTIFS('4.HiCLibrary'!E:E, B1038, '4.HiCLibrary'!V:V, "Y") &gt; 0,
        _xlfn.TEXTJOIN(", ", TRUE, IF(('4.HiCLibrary'!E:E = B1038) * ('4.HiCLibrary'!V:V = "Y"), '4.HiCLibrary'!D:D, "")),
        IF(
            COUNTIFS('4.HiCLibrary'!E:E, B1038, '4.HiCLibrary'!U:U, "Y") &gt; 0,
            _xlfn.TEXTJOIN(", ", TRUE, IF(('4.HiCLibrary'!E:E = B1038) * ('4.HiCLibrary'!U:U = "Y"), '4.HiCLibrary'!D:D, "")),
            "Awaiting Status"
        )
    )
)</f>
        <v>Awaiting Status</v>
      </c>
      <c r="M1038" s="375"/>
      <c r="N1038" s="373" t="str" cm="1">
        <f t="array" aca="1" ref="N1038" ca="1">IF(
    M1038="N",
    "",
    IF(
        COUNTIFS('4.ONT'!E:E, B1038, '4.ONT'!Q:Q, "Y") &gt; 0,
        _xlfn.TEXTJOIN(", ", TRUE, IF(('4.ONT'!E:E = B1038) * ('4.ONT'!Q:Q = "Y"), '4.ONT'!D:D, "")),
        IF(
            COUNTIFS('4.ONT'!E:E, B1038, '4.ONT'!P:P, "Y") &gt; 0,
            _xlfn.TEXTJOIN(", ", TRUE, IF(('4.ONT'!E:E = B1038) * ('4.ONT'!P:P = "Y"), '4.ONT'!D:D, "")),
            "Awaiting Status"
        )
    )
)</f>
        <v>Awaiting Status</v>
      </c>
      <c r="O1038" s="60"/>
      <c r="P1038" s="376" t="str" cm="1">
        <f t="array" aca="1" ref="P1038" ca="1">IF(
    O1038="N",
    "",
    IF(
        COUNTIFS('3.RNAExtractions'!E:E, B1038, '3.RNAExtractions'!Z:Z, "Y") &gt; 0,
        _xlfn.TEXTJOIN(", ", TRUE, IF(('3.RNAExtractions'!E:E = B1038) * ('3.RNAExtractions'!Z:Z = "Y"), '3.RNAExtractions'!D:D, "")),
        IF(
            COUNTIFS('3.RNAExtractions'!E:E, B1038, '3.RNAExtractions'!Y:Y, "Y") &gt; 0,
            _xlfn.TEXTJOIN(", ", TRUE, IF(('3.RNAExtractions'!E:E = B1038) * ('3.RNAExtractions'!Y:Y = "Y"), '3.RNAExtractions'!D:D, "")),
            "Awaiting Status"
        )
    )
)</f>
        <v>Awaiting Status</v>
      </c>
      <c r="Q1038" s="60"/>
      <c r="R1038" s="376" t="str" cm="1">
        <f t="array" aca="1" ref="R1038" ca="1">IF(
    Q1038="N",
    "",
    IF(
        COUNTIFS('4.RNAIllumina'!E:E, B1038, '4.RNAIllumina'!Y:Y, "Y") &gt; 0,
        _xlfn.TEXTJOIN(", ", TRUE, IF(('4.RNAIllumina'!E:E = B1038) * ('4.RNAIllumina'!Y:Y = "Y"), '4.RNAIllumina'!D:D, "")),
        IF(
            COUNTIFS('4.RNAIllumina'!E:E, B1038, '4.RNAIllumina'!X:X, "Y") &gt; 0,
            _xlfn.TEXTJOIN(", ", TRUE, IF(('4.RNAIllumina'!E:E = B1038) * ('4.RNAIllumina'!X:X = "Y"), '4.RNAIllumina'!D:D, "")),
            "Awaiting Status"
        )
    )
)</f>
        <v>Awaiting Status</v>
      </c>
      <c r="S1038" s="377"/>
      <c r="T1038" s="378" t="str">
        <f ca="1">VLOOKUP($B1038,'1.MetaData'!$B:$H,2,FALSE)</f>
        <v>q29</v>
      </c>
      <c r="U1038" s="379" t="str">
        <f ca="1">VLOOKUP($B1038,'1.MetaData'!$B:$H,3,FALSE)</f>
        <v>Galeocerdo cuvier</v>
      </c>
      <c r="V1038" s="379" t="str">
        <f ca="1">VLOOKUP($B1038,'1.MetaData'!$B:$H,4,FALSE)</f>
        <v>Tiger shark</v>
      </c>
      <c r="W1038" s="379" t="str">
        <f ca="1">VLOOKUP($B1038,'1.MetaData'!$B:$H,5,FALSE)</f>
        <v>Matias Braccini</v>
      </c>
      <c r="X1038" s="378" t="str">
        <f ca="1">VLOOKUP($B1038,'1.MetaData'!$B:$H,6,FALSE)</f>
        <v>Jess Pearce, DPIRD</v>
      </c>
      <c r="Y1038" s="378"/>
    </row>
    <row r="1039" spans="1:25" hidden="1" x14ac:dyDescent="0.25">
      <c r="A1039" s="17">
        <v>1038</v>
      </c>
      <c r="B1039" s="365" t="str">
        <f t="shared" ca="1" si="20"/>
        <v>OG1038</v>
      </c>
      <c r="C1039" s="366" t="s">
        <v>102</v>
      </c>
      <c r="D1039" s="367">
        <f ca="1">COUNTIF('2.Tissue'!C:C,B1039)</f>
        <v>1</v>
      </c>
      <c r="E1039" s="368">
        <f ca="1">COUNTIFS('3.DNAExtractions'!$E:$E,$B1039,'3.DNAExtractions'!$D:$D,E$1)</f>
        <v>1</v>
      </c>
      <c r="F1039" s="369" t="str" cm="1">
        <f t="array" aca="1" ref="F1039" ca="1">IF(
    COUNTIFS('3.DNAExtractions'!E:E, B1039, '3.DNAExtractions'!Y:Y, "Y") &gt; 0,
    _xlfn.TEXTJOIN(", ", TRUE, IF(('3.DNAExtractions'!E:E = B1039) * ('3.DNAExtractions'!Y:Y = "Y"), '3.DNAExtractions'!D:D, "")),
    IF(
        COUNTIFS('3.DNAExtractions'!E:E, B1039, '3.DNAExtractions'!X:X, "Y") &gt; 0,
        _xlfn.TEXTJOIN(", ", TRUE, IF(('3.DNAExtractions'!E:E = B1039) * ('3.DNAExtractions'!X:X = "Y"), '3.DNAExtractions'!D:D, "")),
        "Awaiting Status"
    )
)</f>
        <v>Extracted</v>
      </c>
      <c r="G1039" s="370"/>
      <c r="H1039" s="371" t="str" cm="1">
        <f t="array" aca="1" ref="H1039" ca="1">IF(
    G1039="N",
    "",
    IF(
        COUNTIFS('4.Illumina'!E:E, B1039, '4.Illumina'!R:R, "Y") &gt; 0,
        _xlfn.TEXTJOIN(", ", TRUE, IF(('4.Illumina'!E:E = B1039) * ('4.Illumina'!R:R = "Y"), '4.Illumina'!D:D, "")),
        IF(
            COUNTIFS('4.Illumina'!E:E, B1039, '4.Illumina'!Q:Q, "Y") &gt; 0,
            _xlfn.TEXTJOIN(", ", TRUE, IF(('4.Illumina'!E:E = B1039) * ('4.Illumina'!Q:Q = "Y"), '4.Illumina'!D:D, "")),
            "Awaiting Status"
        )
    )
)</f>
        <v>Awaiting Status</v>
      </c>
      <c r="I1039" s="372"/>
      <c r="J1039" s="373" t="str" cm="1">
        <f t="array" aca="1" ref="J1039" ca="1">IF(
    I1039="N",
    "",
    IF(
        COUNTIFS('4.PacBio'!E:E, B1039, '4.PacBio'!W:W, "Y") &gt; 0,
        _xlfn.TEXTJOIN(", ", TRUE, IF(('4.PacBio'!E:E = B1039) * ('4.PacBio'!W:W = "Y"), '4.PacBio'!D:D, "")),
        IF(
            COUNTIFS('4.PacBio'!E:E, B1039, '4.PacBio'!V:V, "Y") &gt; 0,
            _xlfn.TEXTJOIN(", ", TRUE, IF(('4.PacBio'!E:E = B1039) * ('4.PacBio'!V:V = "Y"), '4.PacBio'!D:D, "")),
            "Awaiting Status"
        )
    )
)</f>
        <v>Awaiting Status</v>
      </c>
      <c r="K1039" s="374"/>
      <c r="L1039" s="371" t="str" cm="1">
        <f t="array" aca="1" ref="L1039" ca="1">IF(
    K1039="N",
    "",
    IF(
        COUNTIFS('4.HiCLibrary'!E:E, B1039, '4.HiCLibrary'!V:V, "Y") &gt; 0,
        _xlfn.TEXTJOIN(", ", TRUE, IF(('4.HiCLibrary'!E:E = B1039) * ('4.HiCLibrary'!V:V = "Y"), '4.HiCLibrary'!D:D, "")),
        IF(
            COUNTIFS('4.HiCLibrary'!E:E, B1039, '4.HiCLibrary'!U:U, "Y") &gt; 0,
            _xlfn.TEXTJOIN(", ", TRUE, IF(('4.HiCLibrary'!E:E = B1039) * ('4.HiCLibrary'!U:U = "Y"), '4.HiCLibrary'!D:D, "")),
            "Awaiting Status"
        )
    )
)</f>
        <v>Awaiting Status</v>
      </c>
      <c r="M1039" s="375"/>
      <c r="N1039" s="373" t="str" cm="1">
        <f t="array" aca="1" ref="N1039" ca="1">IF(
    M1039="N",
    "",
    IF(
        COUNTIFS('4.ONT'!E:E, B1039, '4.ONT'!Q:Q, "Y") &gt; 0,
        _xlfn.TEXTJOIN(", ", TRUE, IF(('4.ONT'!E:E = B1039) * ('4.ONT'!Q:Q = "Y"), '4.ONT'!D:D, "")),
        IF(
            COUNTIFS('4.ONT'!E:E, B1039, '4.ONT'!P:P, "Y") &gt; 0,
            _xlfn.TEXTJOIN(", ", TRUE, IF(('4.ONT'!E:E = B1039) * ('4.ONT'!P:P = "Y"), '4.ONT'!D:D, "")),
            "Awaiting Status"
        )
    )
)</f>
        <v>Awaiting Status</v>
      </c>
      <c r="O1039" s="60"/>
      <c r="P1039" s="376" t="str" cm="1">
        <f t="array" aca="1" ref="P1039" ca="1">IF(
    O1039="N",
    "",
    IF(
        COUNTIFS('3.RNAExtractions'!E:E, B1039, '3.RNAExtractions'!Z:Z, "Y") &gt; 0,
        _xlfn.TEXTJOIN(", ", TRUE, IF(('3.RNAExtractions'!E:E = B1039) * ('3.RNAExtractions'!Z:Z = "Y"), '3.RNAExtractions'!D:D, "")),
        IF(
            COUNTIFS('3.RNAExtractions'!E:E, B1039, '3.RNAExtractions'!Y:Y, "Y") &gt; 0,
            _xlfn.TEXTJOIN(", ", TRUE, IF(('3.RNAExtractions'!E:E = B1039) * ('3.RNAExtractions'!Y:Y = "Y"), '3.RNAExtractions'!D:D, "")),
            "Awaiting Status"
        )
    )
)</f>
        <v>Awaiting Status</v>
      </c>
      <c r="Q1039" s="60"/>
      <c r="R1039" s="376" t="str" cm="1">
        <f t="array" aca="1" ref="R1039" ca="1">IF(
    Q1039="N",
    "",
    IF(
        COUNTIFS('4.RNAIllumina'!E:E, B1039, '4.RNAIllumina'!Y:Y, "Y") &gt; 0,
        _xlfn.TEXTJOIN(", ", TRUE, IF(('4.RNAIllumina'!E:E = B1039) * ('4.RNAIllumina'!Y:Y = "Y"), '4.RNAIllumina'!D:D, "")),
        IF(
            COUNTIFS('4.RNAIllumina'!E:E, B1039, '4.RNAIllumina'!X:X, "Y") &gt; 0,
            _xlfn.TEXTJOIN(", ", TRUE, IF(('4.RNAIllumina'!E:E = B1039) * ('4.RNAIllumina'!X:X = "Y"), '4.RNAIllumina'!D:D, "")),
            "Awaiting Status"
        )
    )
)</f>
        <v>Awaiting Status</v>
      </c>
      <c r="S1039" s="377"/>
      <c r="T1039" s="378" t="str">
        <f ca="1">VLOOKUP($B1039,'1.MetaData'!$B:$H,2,FALSE)</f>
        <v>n1317</v>
      </c>
      <c r="U1039" s="379" t="str">
        <f ca="1">VLOOKUP($B1039,'1.MetaData'!$B:$H,3,FALSE)</f>
        <v>Galeocerdo cuvier</v>
      </c>
      <c r="V1039" s="379" t="str">
        <f ca="1">VLOOKUP($B1039,'1.MetaData'!$B:$H,4,FALSE)</f>
        <v>Tiger shark</v>
      </c>
      <c r="W1039" s="379" t="str">
        <f ca="1">VLOOKUP($B1039,'1.MetaData'!$B:$H,5,FALSE)</f>
        <v>Matias Braccini</v>
      </c>
      <c r="X1039" s="378" t="str">
        <f ca="1">VLOOKUP($B1039,'1.MetaData'!$B:$H,6,FALSE)</f>
        <v>Jess Pearce, DPIRD</v>
      </c>
      <c r="Y1039" s="378"/>
    </row>
    <row r="1040" spans="1:25" hidden="1" x14ac:dyDescent="0.25">
      <c r="A1040" s="17">
        <v>1039</v>
      </c>
      <c r="B1040" s="365" t="str">
        <f t="shared" ca="1" si="20"/>
        <v>OG1039</v>
      </c>
      <c r="C1040" s="366" t="s">
        <v>102</v>
      </c>
      <c r="D1040" s="367">
        <f ca="1">COUNTIF('2.Tissue'!C:C,B1040)</f>
        <v>1</v>
      </c>
      <c r="E1040" s="368">
        <f ca="1">COUNTIFS('3.DNAExtractions'!$E:$E,$B1040,'3.DNAExtractions'!$D:$D,E$1)</f>
        <v>1</v>
      </c>
      <c r="F1040" s="369" t="str" cm="1">
        <f t="array" aca="1" ref="F1040" ca="1">IF(
    COUNTIFS('3.DNAExtractions'!E:E, B1040, '3.DNAExtractions'!Y:Y, "Y") &gt; 0,
    _xlfn.TEXTJOIN(", ", TRUE, IF(('3.DNAExtractions'!E:E = B1040) * ('3.DNAExtractions'!Y:Y = "Y"), '3.DNAExtractions'!D:D, "")),
    IF(
        COUNTIFS('3.DNAExtractions'!E:E, B1040, '3.DNAExtractions'!X:X, "Y") &gt; 0,
        _xlfn.TEXTJOIN(", ", TRUE, IF(('3.DNAExtractions'!E:E = B1040) * ('3.DNAExtractions'!X:X = "Y"), '3.DNAExtractions'!D:D, "")),
        "Awaiting Status"
    )
)</f>
        <v>Extracted</v>
      </c>
      <c r="G1040" s="370"/>
      <c r="H1040" s="371" t="str" cm="1">
        <f t="array" aca="1" ref="H1040" ca="1">IF(
    G1040="N",
    "",
    IF(
        COUNTIFS('4.Illumina'!E:E, B1040, '4.Illumina'!R:R, "Y") &gt; 0,
        _xlfn.TEXTJOIN(", ", TRUE, IF(('4.Illumina'!E:E = B1040) * ('4.Illumina'!R:R = "Y"), '4.Illumina'!D:D, "")),
        IF(
            COUNTIFS('4.Illumina'!E:E, B1040, '4.Illumina'!Q:Q, "Y") &gt; 0,
            _xlfn.TEXTJOIN(", ", TRUE, IF(('4.Illumina'!E:E = B1040) * ('4.Illumina'!Q:Q = "Y"), '4.Illumina'!D:D, "")),
            "Awaiting Status"
        )
    )
)</f>
        <v>Awaiting Status</v>
      </c>
      <c r="I1040" s="372"/>
      <c r="J1040" s="373" t="str" cm="1">
        <f t="array" aca="1" ref="J1040" ca="1">IF(
    I1040="N",
    "",
    IF(
        COUNTIFS('4.PacBio'!E:E, B1040, '4.PacBio'!W:W, "Y") &gt; 0,
        _xlfn.TEXTJOIN(", ", TRUE, IF(('4.PacBio'!E:E = B1040) * ('4.PacBio'!W:W = "Y"), '4.PacBio'!D:D, "")),
        IF(
            COUNTIFS('4.PacBio'!E:E, B1040, '4.PacBio'!V:V, "Y") &gt; 0,
            _xlfn.TEXTJOIN(", ", TRUE, IF(('4.PacBio'!E:E = B1040) * ('4.PacBio'!V:V = "Y"), '4.PacBio'!D:D, "")),
            "Awaiting Status"
        )
    )
)</f>
        <v>Awaiting Status</v>
      </c>
      <c r="K1040" s="374"/>
      <c r="L1040" s="371" t="str" cm="1">
        <f t="array" aca="1" ref="L1040" ca="1">IF(
    K1040="N",
    "",
    IF(
        COUNTIFS('4.HiCLibrary'!E:E, B1040, '4.HiCLibrary'!V:V, "Y") &gt; 0,
        _xlfn.TEXTJOIN(", ", TRUE, IF(('4.HiCLibrary'!E:E = B1040) * ('4.HiCLibrary'!V:V = "Y"), '4.HiCLibrary'!D:D, "")),
        IF(
            COUNTIFS('4.HiCLibrary'!E:E, B1040, '4.HiCLibrary'!U:U, "Y") &gt; 0,
            _xlfn.TEXTJOIN(", ", TRUE, IF(('4.HiCLibrary'!E:E = B1040) * ('4.HiCLibrary'!U:U = "Y"), '4.HiCLibrary'!D:D, "")),
            "Awaiting Status"
        )
    )
)</f>
        <v>Awaiting Status</v>
      </c>
      <c r="M1040" s="375"/>
      <c r="N1040" s="373" t="str" cm="1">
        <f t="array" aca="1" ref="N1040" ca="1">IF(
    M1040="N",
    "",
    IF(
        COUNTIFS('4.ONT'!E:E, B1040, '4.ONT'!Q:Q, "Y") &gt; 0,
        _xlfn.TEXTJOIN(", ", TRUE, IF(('4.ONT'!E:E = B1040) * ('4.ONT'!Q:Q = "Y"), '4.ONT'!D:D, "")),
        IF(
            COUNTIFS('4.ONT'!E:E, B1040, '4.ONT'!P:P, "Y") &gt; 0,
            _xlfn.TEXTJOIN(", ", TRUE, IF(('4.ONT'!E:E = B1040) * ('4.ONT'!P:P = "Y"), '4.ONT'!D:D, "")),
            "Awaiting Status"
        )
    )
)</f>
        <v>Awaiting Status</v>
      </c>
      <c r="O1040" s="60"/>
      <c r="P1040" s="376" t="str" cm="1">
        <f t="array" aca="1" ref="P1040" ca="1">IF(
    O1040="N",
    "",
    IF(
        COUNTIFS('3.RNAExtractions'!E:E, B1040, '3.RNAExtractions'!Z:Z, "Y") &gt; 0,
        _xlfn.TEXTJOIN(", ", TRUE, IF(('3.RNAExtractions'!E:E = B1040) * ('3.RNAExtractions'!Z:Z = "Y"), '3.RNAExtractions'!D:D, "")),
        IF(
            COUNTIFS('3.RNAExtractions'!E:E, B1040, '3.RNAExtractions'!Y:Y, "Y") &gt; 0,
            _xlfn.TEXTJOIN(", ", TRUE, IF(('3.RNAExtractions'!E:E = B1040) * ('3.RNAExtractions'!Y:Y = "Y"), '3.RNAExtractions'!D:D, "")),
            "Awaiting Status"
        )
    )
)</f>
        <v>Awaiting Status</v>
      </c>
      <c r="Q1040" s="60"/>
      <c r="R1040" s="376" t="str" cm="1">
        <f t="array" aca="1" ref="R1040" ca="1">IF(
    Q1040="N",
    "",
    IF(
        COUNTIFS('4.RNAIllumina'!E:E, B1040, '4.RNAIllumina'!Y:Y, "Y") &gt; 0,
        _xlfn.TEXTJOIN(", ", TRUE, IF(('4.RNAIllumina'!E:E = B1040) * ('4.RNAIllumina'!Y:Y = "Y"), '4.RNAIllumina'!D:D, "")),
        IF(
            COUNTIFS('4.RNAIllumina'!E:E, B1040, '4.RNAIllumina'!X:X, "Y") &gt; 0,
            _xlfn.TEXTJOIN(", ", TRUE, IF(('4.RNAIllumina'!E:E = B1040) * ('4.RNAIllumina'!X:X = "Y"), '4.RNAIllumina'!D:D, "")),
            "Awaiting Status"
        )
    )
)</f>
        <v>Awaiting Status</v>
      </c>
      <c r="S1040" s="377"/>
      <c r="T1040" s="378" t="str">
        <f ca="1">VLOOKUP($B1040,'1.MetaData'!$B:$H,2,FALSE)</f>
        <v>q57</v>
      </c>
      <c r="U1040" s="379" t="str">
        <f ca="1">VLOOKUP($B1040,'1.MetaData'!$B:$H,3,FALSE)</f>
        <v>Galeocerdo cuvier</v>
      </c>
      <c r="V1040" s="379" t="str">
        <f ca="1">VLOOKUP($B1040,'1.MetaData'!$B:$H,4,FALSE)</f>
        <v>Tiger shark</v>
      </c>
      <c r="W1040" s="379" t="str">
        <f ca="1">VLOOKUP($B1040,'1.MetaData'!$B:$H,5,FALSE)</f>
        <v>Matias Braccini</v>
      </c>
      <c r="X1040" s="378" t="str">
        <f ca="1">VLOOKUP($B1040,'1.MetaData'!$B:$H,6,FALSE)</f>
        <v>Jess Pearce, DPIRD</v>
      </c>
      <c r="Y1040" s="378"/>
    </row>
    <row r="1041" spans="1:25" hidden="1" x14ac:dyDescent="0.25">
      <c r="A1041" s="17">
        <v>1040</v>
      </c>
      <c r="B1041" s="365" t="str">
        <f t="shared" ca="1" si="20"/>
        <v>OG1040</v>
      </c>
      <c r="C1041" s="366" t="s">
        <v>102</v>
      </c>
      <c r="D1041" s="367">
        <f ca="1">COUNTIF('2.Tissue'!C:C,B1041)</f>
        <v>1</v>
      </c>
      <c r="E1041" s="368">
        <f ca="1">COUNTIFS('3.DNAExtractions'!$E:$E,$B1041,'3.DNAExtractions'!$D:$D,E$1)</f>
        <v>1</v>
      </c>
      <c r="F1041" s="369" t="str" cm="1">
        <f t="array" aca="1" ref="F1041" ca="1">IF(
    COUNTIFS('3.DNAExtractions'!E:E, B1041, '3.DNAExtractions'!Y:Y, "Y") &gt; 0,
    _xlfn.TEXTJOIN(", ", TRUE, IF(('3.DNAExtractions'!E:E = B1041) * ('3.DNAExtractions'!Y:Y = "Y"), '3.DNAExtractions'!D:D, "")),
    IF(
        COUNTIFS('3.DNAExtractions'!E:E, B1041, '3.DNAExtractions'!X:X, "Y") &gt; 0,
        _xlfn.TEXTJOIN(", ", TRUE, IF(('3.DNAExtractions'!E:E = B1041) * ('3.DNAExtractions'!X:X = "Y"), '3.DNAExtractions'!D:D, "")),
        "Awaiting Status"
    )
)</f>
        <v>Extracted</v>
      </c>
      <c r="G1041" s="370"/>
      <c r="H1041" s="371" t="str" cm="1">
        <f t="array" aca="1" ref="H1041" ca="1">IF(
    G1041="N",
    "",
    IF(
        COUNTIFS('4.Illumina'!E:E, B1041, '4.Illumina'!R:R, "Y") &gt; 0,
        _xlfn.TEXTJOIN(", ", TRUE, IF(('4.Illumina'!E:E = B1041) * ('4.Illumina'!R:R = "Y"), '4.Illumina'!D:D, "")),
        IF(
            COUNTIFS('4.Illumina'!E:E, B1041, '4.Illumina'!Q:Q, "Y") &gt; 0,
            _xlfn.TEXTJOIN(", ", TRUE, IF(('4.Illumina'!E:E = B1041) * ('4.Illumina'!Q:Q = "Y"), '4.Illumina'!D:D, "")),
            "Awaiting Status"
        )
    )
)</f>
        <v>Awaiting Status</v>
      </c>
      <c r="I1041" s="372"/>
      <c r="J1041" s="373" t="str" cm="1">
        <f t="array" aca="1" ref="J1041" ca="1">IF(
    I1041="N",
    "",
    IF(
        COUNTIFS('4.PacBio'!E:E, B1041, '4.PacBio'!W:W, "Y") &gt; 0,
        _xlfn.TEXTJOIN(", ", TRUE, IF(('4.PacBio'!E:E = B1041) * ('4.PacBio'!W:W = "Y"), '4.PacBio'!D:D, "")),
        IF(
            COUNTIFS('4.PacBio'!E:E, B1041, '4.PacBio'!V:V, "Y") &gt; 0,
            _xlfn.TEXTJOIN(", ", TRUE, IF(('4.PacBio'!E:E = B1041) * ('4.PacBio'!V:V = "Y"), '4.PacBio'!D:D, "")),
            "Awaiting Status"
        )
    )
)</f>
        <v>Awaiting Status</v>
      </c>
      <c r="K1041" s="374"/>
      <c r="L1041" s="371" t="str" cm="1">
        <f t="array" aca="1" ref="L1041" ca="1">IF(
    K1041="N",
    "",
    IF(
        COUNTIFS('4.HiCLibrary'!E:E, B1041, '4.HiCLibrary'!V:V, "Y") &gt; 0,
        _xlfn.TEXTJOIN(", ", TRUE, IF(('4.HiCLibrary'!E:E = B1041) * ('4.HiCLibrary'!V:V = "Y"), '4.HiCLibrary'!D:D, "")),
        IF(
            COUNTIFS('4.HiCLibrary'!E:E, B1041, '4.HiCLibrary'!U:U, "Y") &gt; 0,
            _xlfn.TEXTJOIN(", ", TRUE, IF(('4.HiCLibrary'!E:E = B1041) * ('4.HiCLibrary'!U:U = "Y"), '4.HiCLibrary'!D:D, "")),
            "Awaiting Status"
        )
    )
)</f>
        <v>Awaiting Status</v>
      </c>
      <c r="M1041" s="375"/>
      <c r="N1041" s="373" t="str" cm="1">
        <f t="array" aca="1" ref="N1041" ca="1">IF(
    M1041="N",
    "",
    IF(
        COUNTIFS('4.ONT'!E:E, B1041, '4.ONT'!Q:Q, "Y") &gt; 0,
        _xlfn.TEXTJOIN(", ", TRUE, IF(('4.ONT'!E:E = B1041) * ('4.ONT'!Q:Q = "Y"), '4.ONT'!D:D, "")),
        IF(
            COUNTIFS('4.ONT'!E:E, B1041, '4.ONT'!P:P, "Y") &gt; 0,
            _xlfn.TEXTJOIN(", ", TRUE, IF(('4.ONT'!E:E = B1041) * ('4.ONT'!P:P = "Y"), '4.ONT'!D:D, "")),
            "Awaiting Status"
        )
    )
)</f>
        <v>Awaiting Status</v>
      </c>
      <c r="O1041" s="60"/>
      <c r="P1041" s="376" t="str" cm="1">
        <f t="array" aca="1" ref="P1041" ca="1">IF(
    O1041="N",
    "",
    IF(
        COUNTIFS('3.RNAExtractions'!E:E, B1041, '3.RNAExtractions'!Z:Z, "Y") &gt; 0,
        _xlfn.TEXTJOIN(", ", TRUE, IF(('3.RNAExtractions'!E:E = B1041) * ('3.RNAExtractions'!Z:Z = "Y"), '3.RNAExtractions'!D:D, "")),
        IF(
            COUNTIFS('3.RNAExtractions'!E:E, B1041, '3.RNAExtractions'!Y:Y, "Y") &gt; 0,
            _xlfn.TEXTJOIN(", ", TRUE, IF(('3.RNAExtractions'!E:E = B1041) * ('3.RNAExtractions'!Y:Y = "Y"), '3.RNAExtractions'!D:D, "")),
            "Awaiting Status"
        )
    )
)</f>
        <v>Awaiting Status</v>
      </c>
      <c r="Q1041" s="60"/>
      <c r="R1041" s="376" t="str" cm="1">
        <f t="array" aca="1" ref="R1041" ca="1">IF(
    Q1041="N",
    "",
    IF(
        COUNTIFS('4.RNAIllumina'!E:E, B1041, '4.RNAIllumina'!Y:Y, "Y") &gt; 0,
        _xlfn.TEXTJOIN(", ", TRUE, IF(('4.RNAIllumina'!E:E = B1041) * ('4.RNAIllumina'!Y:Y = "Y"), '4.RNAIllumina'!D:D, "")),
        IF(
            COUNTIFS('4.RNAIllumina'!E:E, B1041, '4.RNAIllumina'!X:X, "Y") &gt; 0,
            _xlfn.TEXTJOIN(", ", TRUE, IF(('4.RNAIllumina'!E:E = B1041) * ('4.RNAIllumina'!X:X = "Y"), '4.RNAIllumina'!D:D, "")),
            "Awaiting Status"
        )
    )
)</f>
        <v>Awaiting Status</v>
      </c>
      <c r="S1041" s="377"/>
      <c r="T1041" s="378" t="str">
        <f ca="1">VLOOKUP($B1041,'1.MetaData'!$B:$H,2,FALSE)</f>
        <v>w60</v>
      </c>
      <c r="U1041" s="379" t="str">
        <f ca="1">VLOOKUP($B1041,'1.MetaData'!$B:$H,3,FALSE)</f>
        <v>Galeocerdo cuvier</v>
      </c>
      <c r="V1041" s="379" t="str">
        <f ca="1">VLOOKUP($B1041,'1.MetaData'!$B:$H,4,FALSE)</f>
        <v>Tiger shark</v>
      </c>
      <c r="W1041" s="379" t="str">
        <f ca="1">VLOOKUP($B1041,'1.MetaData'!$B:$H,5,FALSE)</f>
        <v>Matias Braccini</v>
      </c>
      <c r="X1041" s="378" t="str">
        <f ca="1">VLOOKUP($B1041,'1.MetaData'!$B:$H,6,FALSE)</f>
        <v>Jess Pearce, DPIRD</v>
      </c>
      <c r="Y1041" s="378"/>
    </row>
    <row r="1042" spans="1:25" hidden="1" x14ac:dyDescent="0.25">
      <c r="A1042" s="17">
        <v>1041</v>
      </c>
      <c r="B1042" s="365" t="str">
        <f t="shared" ca="1" si="20"/>
        <v>OG1041</v>
      </c>
      <c r="C1042" s="366" t="s">
        <v>102</v>
      </c>
      <c r="D1042" s="367">
        <f ca="1">COUNTIF('2.Tissue'!C:C,B1042)</f>
        <v>1</v>
      </c>
      <c r="E1042" s="368">
        <f ca="1">COUNTIFS('3.DNAExtractions'!$E:$E,$B1042,'3.DNAExtractions'!$D:$D,E$1)</f>
        <v>1</v>
      </c>
      <c r="F1042" s="369" t="str" cm="1">
        <f t="array" aca="1" ref="F1042" ca="1">IF(
    COUNTIFS('3.DNAExtractions'!E:E, B1042, '3.DNAExtractions'!Y:Y, "Y") &gt; 0,
    _xlfn.TEXTJOIN(", ", TRUE, IF(('3.DNAExtractions'!E:E = B1042) * ('3.DNAExtractions'!Y:Y = "Y"), '3.DNAExtractions'!D:D, "")),
    IF(
        COUNTIFS('3.DNAExtractions'!E:E, B1042, '3.DNAExtractions'!X:X, "Y") &gt; 0,
        _xlfn.TEXTJOIN(", ", TRUE, IF(('3.DNAExtractions'!E:E = B1042) * ('3.DNAExtractions'!X:X = "Y"), '3.DNAExtractions'!D:D, "")),
        "Awaiting Status"
    )
)</f>
        <v>Extracted</v>
      </c>
      <c r="G1042" s="370"/>
      <c r="H1042" s="371" t="str" cm="1">
        <f t="array" aca="1" ref="H1042" ca="1">IF(
    G1042="N",
    "",
    IF(
        COUNTIFS('4.Illumina'!E:E, B1042, '4.Illumina'!R:R, "Y") &gt; 0,
        _xlfn.TEXTJOIN(", ", TRUE, IF(('4.Illumina'!E:E = B1042) * ('4.Illumina'!R:R = "Y"), '4.Illumina'!D:D, "")),
        IF(
            COUNTIFS('4.Illumina'!E:E, B1042, '4.Illumina'!Q:Q, "Y") &gt; 0,
            _xlfn.TEXTJOIN(", ", TRUE, IF(('4.Illumina'!E:E = B1042) * ('4.Illumina'!Q:Q = "Y"), '4.Illumina'!D:D, "")),
            "Awaiting Status"
        )
    )
)</f>
        <v>Awaiting Status</v>
      </c>
      <c r="I1042" s="372"/>
      <c r="J1042" s="373" t="str" cm="1">
        <f t="array" aca="1" ref="J1042" ca="1">IF(
    I1042="N",
    "",
    IF(
        COUNTIFS('4.PacBio'!E:E, B1042, '4.PacBio'!W:W, "Y") &gt; 0,
        _xlfn.TEXTJOIN(", ", TRUE, IF(('4.PacBio'!E:E = B1042) * ('4.PacBio'!W:W = "Y"), '4.PacBio'!D:D, "")),
        IF(
            COUNTIFS('4.PacBio'!E:E, B1042, '4.PacBio'!V:V, "Y") &gt; 0,
            _xlfn.TEXTJOIN(", ", TRUE, IF(('4.PacBio'!E:E = B1042) * ('4.PacBio'!V:V = "Y"), '4.PacBio'!D:D, "")),
            "Awaiting Status"
        )
    )
)</f>
        <v>Awaiting Status</v>
      </c>
      <c r="K1042" s="374"/>
      <c r="L1042" s="371" t="str" cm="1">
        <f t="array" aca="1" ref="L1042" ca="1">IF(
    K1042="N",
    "",
    IF(
        COUNTIFS('4.HiCLibrary'!E:E, B1042, '4.HiCLibrary'!V:V, "Y") &gt; 0,
        _xlfn.TEXTJOIN(", ", TRUE, IF(('4.HiCLibrary'!E:E = B1042) * ('4.HiCLibrary'!V:V = "Y"), '4.HiCLibrary'!D:D, "")),
        IF(
            COUNTIFS('4.HiCLibrary'!E:E, B1042, '4.HiCLibrary'!U:U, "Y") &gt; 0,
            _xlfn.TEXTJOIN(", ", TRUE, IF(('4.HiCLibrary'!E:E = B1042) * ('4.HiCLibrary'!U:U = "Y"), '4.HiCLibrary'!D:D, "")),
            "Awaiting Status"
        )
    )
)</f>
        <v>Awaiting Status</v>
      </c>
      <c r="M1042" s="375"/>
      <c r="N1042" s="373" t="str" cm="1">
        <f t="array" aca="1" ref="N1042" ca="1">IF(
    M1042="N",
    "",
    IF(
        COUNTIFS('4.ONT'!E:E, B1042, '4.ONT'!Q:Q, "Y") &gt; 0,
        _xlfn.TEXTJOIN(", ", TRUE, IF(('4.ONT'!E:E = B1042) * ('4.ONT'!Q:Q = "Y"), '4.ONT'!D:D, "")),
        IF(
            COUNTIFS('4.ONT'!E:E, B1042, '4.ONT'!P:P, "Y") &gt; 0,
            _xlfn.TEXTJOIN(", ", TRUE, IF(('4.ONT'!E:E = B1042) * ('4.ONT'!P:P = "Y"), '4.ONT'!D:D, "")),
            "Awaiting Status"
        )
    )
)</f>
        <v>Awaiting Status</v>
      </c>
      <c r="O1042" s="60"/>
      <c r="P1042" s="376" t="str" cm="1">
        <f t="array" aca="1" ref="P1042" ca="1">IF(
    O1042="N",
    "",
    IF(
        COUNTIFS('3.RNAExtractions'!E:E, B1042, '3.RNAExtractions'!Z:Z, "Y") &gt; 0,
        _xlfn.TEXTJOIN(", ", TRUE, IF(('3.RNAExtractions'!E:E = B1042) * ('3.RNAExtractions'!Z:Z = "Y"), '3.RNAExtractions'!D:D, "")),
        IF(
            COUNTIFS('3.RNAExtractions'!E:E, B1042, '3.RNAExtractions'!Y:Y, "Y") &gt; 0,
            _xlfn.TEXTJOIN(", ", TRUE, IF(('3.RNAExtractions'!E:E = B1042) * ('3.RNAExtractions'!Y:Y = "Y"), '3.RNAExtractions'!D:D, "")),
            "Awaiting Status"
        )
    )
)</f>
        <v>Awaiting Status</v>
      </c>
      <c r="Q1042" s="60"/>
      <c r="R1042" s="376" t="str" cm="1">
        <f t="array" aca="1" ref="R1042" ca="1">IF(
    Q1042="N",
    "",
    IF(
        COUNTIFS('4.RNAIllumina'!E:E, B1042, '4.RNAIllumina'!Y:Y, "Y") &gt; 0,
        _xlfn.TEXTJOIN(", ", TRUE, IF(('4.RNAIllumina'!E:E = B1042) * ('4.RNAIllumina'!Y:Y = "Y"), '4.RNAIllumina'!D:D, "")),
        IF(
            COUNTIFS('4.RNAIllumina'!E:E, B1042, '4.RNAIllumina'!X:X, "Y") &gt; 0,
            _xlfn.TEXTJOIN(", ", TRUE, IF(('4.RNAIllumina'!E:E = B1042) * ('4.RNAIllumina'!X:X = "Y"), '4.RNAIllumina'!D:D, "")),
            "Awaiting Status"
        )
    )
)</f>
        <v>Awaiting Status</v>
      </c>
      <c r="S1042" s="377"/>
      <c r="T1042" s="378" t="str">
        <f ca="1">VLOOKUP($B1042,'1.MetaData'!$B:$H,2,FALSE)</f>
        <v>w73</v>
      </c>
      <c r="U1042" s="379" t="str">
        <f ca="1">VLOOKUP($B1042,'1.MetaData'!$B:$H,3,FALSE)</f>
        <v>Galeocerdo cuvier</v>
      </c>
      <c r="V1042" s="379" t="str">
        <f ca="1">VLOOKUP($B1042,'1.MetaData'!$B:$H,4,FALSE)</f>
        <v>Tiger shark</v>
      </c>
      <c r="W1042" s="379" t="str">
        <f ca="1">VLOOKUP($B1042,'1.MetaData'!$B:$H,5,FALSE)</f>
        <v>Matias Braccini</v>
      </c>
      <c r="X1042" s="378" t="str">
        <f ca="1">VLOOKUP($B1042,'1.MetaData'!$B:$H,6,FALSE)</f>
        <v>Jess Pearce, DPIRD</v>
      </c>
      <c r="Y1042" s="378"/>
    </row>
    <row r="1043" spans="1:25" hidden="1" x14ac:dyDescent="0.25">
      <c r="A1043" s="17">
        <v>1042</v>
      </c>
      <c r="B1043" s="365" t="str">
        <f t="shared" ca="1" si="20"/>
        <v>OG1042</v>
      </c>
      <c r="C1043" s="366" t="s">
        <v>102</v>
      </c>
      <c r="D1043" s="367">
        <f ca="1">COUNTIF('2.Tissue'!C:C,B1043)</f>
        <v>1</v>
      </c>
      <c r="E1043" s="368">
        <f ca="1">COUNTIFS('3.DNAExtractions'!$E:$E,$B1043,'3.DNAExtractions'!$D:$D,E$1)</f>
        <v>1</v>
      </c>
      <c r="F1043" s="369" t="str" cm="1">
        <f t="array" aca="1" ref="F1043" ca="1">IF(
    COUNTIFS('3.DNAExtractions'!E:E, B1043, '3.DNAExtractions'!Y:Y, "Y") &gt; 0,
    _xlfn.TEXTJOIN(", ", TRUE, IF(('3.DNAExtractions'!E:E = B1043) * ('3.DNAExtractions'!Y:Y = "Y"), '3.DNAExtractions'!D:D, "")),
    IF(
        COUNTIFS('3.DNAExtractions'!E:E, B1043, '3.DNAExtractions'!X:X, "Y") &gt; 0,
        _xlfn.TEXTJOIN(", ", TRUE, IF(('3.DNAExtractions'!E:E = B1043) * ('3.DNAExtractions'!X:X = "Y"), '3.DNAExtractions'!D:D, "")),
        "Awaiting Status"
    )
)</f>
        <v>Extracted</v>
      </c>
      <c r="G1043" s="370"/>
      <c r="H1043" s="371" t="str" cm="1">
        <f t="array" aca="1" ref="H1043" ca="1">IF(
    G1043="N",
    "",
    IF(
        COUNTIFS('4.Illumina'!E:E, B1043, '4.Illumina'!R:R, "Y") &gt; 0,
        _xlfn.TEXTJOIN(", ", TRUE, IF(('4.Illumina'!E:E = B1043) * ('4.Illumina'!R:R = "Y"), '4.Illumina'!D:D, "")),
        IF(
            COUNTIFS('4.Illumina'!E:E, B1043, '4.Illumina'!Q:Q, "Y") &gt; 0,
            _xlfn.TEXTJOIN(", ", TRUE, IF(('4.Illumina'!E:E = B1043) * ('4.Illumina'!Q:Q = "Y"), '4.Illumina'!D:D, "")),
            "Awaiting Status"
        )
    )
)</f>
        <v>Sequenced</v>
      </c>
      <c r="I1043" s="372"/>
      <c r="J1043" s="373" t="str" cm="1">
        <f t="array" aca="1" ref="J1043" ca="1">IF(
    I1043="N",
    "",
    IF(
        COUNTIFS('4.PacBio'!E:E, B1043, '4.PacBio'!W:W, "Y") &gt; 0,
        _xlfn.TEXTJOIN(", ", TRUE, IF(('4.PacBio'!E:E = B1043) * ('4.PacBio'!W:W = "Y"), '4.PacBio'!D:D, "")),
        IF(
            COUNTIFS('4.PacBio'!E:E, B1043, '4.PacBio'!V:V, "Y") &gt; 0,
            _xlfn.TEXTJOIN(", ", TRUE, IF(('4.PacBio'!E:E = B1043) * ('4.PacBio'!V:V = "Y"), '4.PacBio'!D:D, "")),
            "Awaiting Status"
        )
    )
)</f>
        <v>Awaiting Status</v>
      </c>
      <c r="K1043" s="374"/>
      <c r="L1043" s="371" t="str" cm="1">
        <f t="array" aca="1" ref="L1043" ca="1">IF(
    K1043="N",
    "",
    IF(
        COUNTIFS('4.HiCLibrary'!E:E, B1043, '4.HiCLibrary'!V:V, "Y") &gt; 0,
        _xlfn.TEXTJOIN(", ", TRUE, IF(('4.HiCLibrary'!E:E = B1043) * ('4.HiCLibrary'!V:V = "Y"), '4.HiCLibrary'!D:D, "")),
        IF(
            COUNTIFS('4.HiCLibrary'!E:E, B1043, '4.HiCLibrary'!U:U, "Y") &gt; 0,
            _xlfn.TEXTJOIN(", ", TRUE, IF(('4.HiCLibrary'!E:E = B1043) * ('4.HiCLibrary'!U:U = "Y"), '4.HiCLibrary'!D:D, "")),
            "Awaiting Status"
        )
    )
)</f>
        <v>Awaiting Status</v>
      </c>
      <c r="M1043" s="375"/>
      <c r="N1043" s="373" t="str" cm="1">
        <f t="array" aca="1" ref="N1043" ca="1">IF(
    M1043="N",
    "",
    IF(
        COUNTIFS('4.ONT'!E:E, B1043, '4.ONT'!Q:Q, "Y") &gt; 0,
        _xlfn.TEXTJOIN(", ", TRUE, IF(('4.ONT'!E:E = B1043) * ('4.ONT'!Q:Q = "Y"), '4.ONT'!D:D, "")),
        IF(
            COUNTIFS('4.ONT'!E:E, B1043, '4.ONT'!P:P, "Y") &gt; 0,
            _xlfn.TEXTJOIN(", ", TRUE, IF(('4.ONT'!E:E = B1043) * ('4.ONT'!P:P = "Y"), '4.ONT'!D:D, "")),
            "Awaiting Status"
        )
    )
)</f>
        <v>Awaiting Status</v>
      </c>
      <c r="O1043" s="60"/>
      <c r="P1043" s="376" t="str" cm="1">
        <f t="array" aca="1" ref="P1043" ca="1">IF(
    O1043="N",
    "",
    IF(
        COUNTIFS('3.RNAExtractions'!E:E, B1043, '3.RNAExtractions'!Z:Z, "Y") &gt; 0,
        _xlfn.TEXTJOIN(", ", TRUE, IF(('3.RNAExtractions'!E:E = B1043) * ('3.RNAExtractions'!Z:Z = "Y"), '3.RNAExtractions'!D:D, "")),
        IF(
            COUNTIFS('3.RNAExtractions'!E:E, B1043, '3.RNAExtractions'!Y:Y, "Y") &gt; 0,
            _xlfn.TEXTJOIN(", ", TRUE, IF(('3.RNAExtractions'!E:E = B1043) * ('3.RNAExtractions'!Y:Y = "Y"), '3.RNAExtractions'!D:D, "")),
            "Awaiting Status"
        )
    )
)</f>
        <v>Awaiting Status</v>
      </c>
      <c r="Q1043" s="60"/>
      <c r="R1043" s="376" t="str" cm="1">
        <f t="array" aca="1" ref="R1043" ca="1">IF(
    Q1043="N",
    "",
    IF(
        COUNTIFS('4.RNAIllumina'!E:E, B1043, '4.RNAIllumina'!Y:Y, "Y") &gt; 0,
        _xlfn.TEXTJOIN(", ", TRUE, IF(('4.RNAIllumina'!E:E = B1043) * ('4.RNAIllumina'!Y:Y = "Y"), '4.RNAIllumina'!D:D, "")),
        IF(
            COUNTIFS('4.RNAIllumina'!E:E, B1043, '4.RNAIllumina'!X:X, "Y") &gt; 0,
            _xlfn.TEXTJOIN(", ", TRUE, IF(('4.RNAIllumina'!E:E = B1043) * ('4.RNAIllumina'!X:X = "Y"), '4.RNAIllumina'!D:D, "")),
            "Awaiting Status"
        )
    )
)</f>
        <v>Awaiting Status</v>
      </c>
      <c r="S1043" s="377"/>
      <c r="T1043" s="378" t="str">
        <f ca="1">VLOOKUP($B1043,'1.MetaData'!$B:$H,2,FALSE)</f>
        <v>w6</v>
      </c>
      <c r="U1043" s="379" t="str">
        <f ca="1">VLOOKUP($B1043,'1.MetaData'!$B:$H,3,FALSE)</f>
        <v>Galeocerdo cuvier</v>
      </c>
      <c r="V1043" s="379" t="str">
        <f ca="1">VLOOKUP($B1043,'1.MetaData'!$B:$H,4,FALSE)</f>
        <v>Tiger shark</v>
      </c>
      <c r="W1043" s="379" t="str">
        <f ca="1">VLOOKUP($B1043,'1.MetaData'!$B:$H,5,FALSE)</f>
        <v>Matias Braccini</v>
      </c>
      <c r="X1043" s="378" t="str">
        <f ca="1">VLOOKUP($B1043,'1.MetaData'!$B:$H,6,FALSE)</f>
        <v>Jess Pearce, DPIRD</v>
      </c>
      <c r="Y1043" s="378"/>
    </row>
    <row r="1044" spans="1:25" hidden="1" x14ac:dyDescent="0.25">
      <c r="A1044" s="17">
        <v>1043</v>
      </c>
      <c r="B1044" s="365" t="str">
        <f t="shared" ca="1" si="20"/>
        <v>OG1043</v>
      </c>
      <c r="C1044" s="366" t="s">
        <v>102</v>
      </c>
      <c r="D1044" s="367">
        <f ca="1">COUNTIF('2.Tissue'!C:C,B1044)</f>
        <v>1</v>
      </c>
      <c r="E1044" s="368">
        <f ca="1">COUNTIFS('3.DNAExtractions'!$E:$E,$B1044,'3.DNAExtractions'!$D:$D,E$1)</f>
        <v>1</v>
      </c>
      <c r="F1044" s="369" t="str" cm="1">
        <f t="array" aca="1" ref="F1044" ca="1">IF(
    COUNTIFS('3.DNAExtractions'!E:E, B1044, '3.DNAExtractions'!Y:Y, "Y") &gt; 0,
    _xlfn.TEXTJOIN(", ", TRUE, IF(('3.DNAExtractions'!E:E = B1044) * ('3.DNAExtractions'!Y:Y = "Y"), '3.DNAExtractions'!D:D, "")),
    IF(
        COUNTIFS('3.DNAExtractions'!E:E, B1044, '3.DNAExtractions'!X:X, "Y") &gt; 0,
        _xlfn.TEXTJOIN(", ", TRUE, IF(('3.DNAExtractions'!E:E = B1044) * ('3.DNAExtractions'!X:X = "Y"), '3.DNAExtractions'!D:D, "")),
        "Awaiting Status"
    )
)</f>
        <v>Extracted</v>
      </c>
      <c r="G1044" s="370"/>
      <c r="H1044" s="371" t="str" cm="1">
        <f t="array" aca="1" ref="H1044" ca="1">IF(
    G1044="N",
    "",
    IF(
        COUNTIFS('4.Illumina'!E:E, B1044, '4.Illumina'!R:R, "Y") &gt; 0,
        _xlfn.TEXTJOIN(", ", TRUE, IF(('4.Illumina'!E:E = B1044) * ('4.Illumina'!R:R = "Y"), '4.Illumina'!D:D, "")),
        IF(
            COUNTIFS('4.Illumina'!E:E, B1044, '4.Illumina'!Q:Q, "Y") &gt; 0,
            _xlfn.TEXTJOIN(", ", TRUE, IF(('4.Illumina'!E:E = B1044) * ('4.Illumina'!Q:Q = "Y"), '4.Illumina'!D:D, "")),
            "Awaiting Status"
        )
    )
)</f>
        <v>Sequenced</v>
      </c>
      <c r="I1044" s="372"/>
      <c r="J1044" s="373" t="str" cm="1">
        <f t="array" aca="1" ref="J1044" ca="1">IF(
    I1044="N",
    "",
    IF(
        COUNTIFS('4.PacBio'!E:E, B1044, '4.PacBio'!W:W, "Y") &gt; 0,
        _xlfn.TEXTJOIN(", ", TRUE, IF(('4.PacBio'!E:E = B1044) * ('4.PacBio'!W:W = "Y"), '4.PacBio'!D:D, "")),
        IF(
            COUNTIFS('4.PacBio'!E:E, B1044, '4.PacBio'!V:V, "Y") &gt; 0,
            _xlfn.TEXTJOIN(", ", TRUE, IF(('4.PacBio'!E:E = B1044) * ('4.PacBio'!V:V = "Y"), '4.PacBio'!D:D, "")),
            "Awaiting Status"
        )
    )
)</f>
        <v>Awaiting Status</v>
      </c>
      <c r="K1044" s="374"/>
      <c r="L1044" s="371" t="str" cm="1">
        <f t="array" aca="1" ref="L1044" ca="1">IF(
    K1044="N",
    "",
    IF(
        COUNTIFS('4.HiCLibrary'!E:E, B1044, '4.HiCLibrary'!V:V, "Y") &gt; 0,
        _xlfn.TEXTJOIN(", ", TRUE, IF(('4.HiCLibrary'!E:E = B1044) * ('4.HiCLibrary'!V:V = "Y"), '4.HiCLibrary'!D:D, "")),
        IF(
            COUNTIFS('4.HiCLibrary'!E:E, B1044, '4.HiCLibrary'!U:U, "Y") &gt; 0,
            _xlfn.TEXTJOIN(", ", TRUE, IF(('4.HiCLibrary'!E:E = B1044) * ('4.HiCLibrary'!U:U = "Y"), '4.HiCLibrary'!D:D, "")),
            "Awaiting Status"
        )
    )
)</f>
        <v>Awaiting Status</v>
      </c>
      <c r="M1044" s="375"/>
      <c r="N1044" s="373" t="str" cm="1">
        <f t="array" aca="1" ref="N1044" ca="1">IF(
    M1044="N",
    "",
    IF(
        COUNTIFS('4.ONT'!E:E, B1044, '4.ONT'!Q:Q, "Y") &gt; 0,
        _xlfn.TEXTJOIN(", ", TRUE, IF(('4.ONT'!E:E = B1044) * ('4.ONT'!Q:Q = "Y"), '4.ONT'!D:D, "")),
        IF(
            COUNTIFS('4.ONT'!E:E, B1044, '4.ONT'!P:P, "Y") &gt; 0,
            _xlfn.TEXTJOIN(", ", TRUE, IF(('4.ONT'!E:E = B1044) * ('4.ONT'!P:P = "Y"), '4.ONT'!D:D, "")),
            "Awaiting Status"
        )
    )
)</f>
        <v>Awaiting Status</v>
      </c>
      <c r="O1044" s="60"/>
      <c r="P1044" s="376" t="str" cm="1">
        <f t="array" aca="1" ref="P1044" ca="1">IF(
    O1044="N",
    "",
    IF(
        COUNTIFS('3.RNAExtractions'!E:E, B1044, '3.RNAExtractions'!Z:Z, "Y") &gt; 0,
        _xlfn.TEXTJOIN(", ", TRUE, IF(('3.RNAExtractions'!E:E = B1044) * ('3.RNAExtractions'!Z:Z = "Y"), '3.RNAExtractions'!D:D, "")),
        IF(
            COUNTIFS('3.RNAExtractions'!E:E, B1044, '3.RNAExtractions'!Y:Y, "Y") &gt; 0,
            _xlfn.TEXTJOIN(", ", TRUE, IF(('3.RNAExtractions'!E:E = B1044) * ('3.RNAExtractions'!Y:Y = "Y"), '3.RNAExtractions'!D:D, "")),
            "Awaiting Status"
        )
    )
)</f>
        <v>Awaiting Status</v>
      </c>
      <c r="Q1044" s="60"/>
      <c r="R1044" s="376" t="str" cm="1">
        <f t="array" aca="1" ref="R1044" ca="1">IF(
    Q1044="N",
    "",
    IF(
        COUNTIFS('4.RNAIllumina'!E:E, B1044, '4.RNAIllumina'!Y:Y, "Y") &gt; 0,
        _xlfn.TEXTJOIN(", ", TRUE, IF(('4.RNAIllumina'!E:E = B1044) * ('4.RNAIllumina'!Y:Y = "Y"), '4.RNAIllumina'!D:D, "")),
        IF(
            COUNTIFS('4.RNAIllumina'!E:E, B1044, '4.RNAIllumina'!X:X, "Y") &gt; 0,
            _xlfn.TEXTJOIN(", ", TRUE, IF(('4.RNAIllumina'!E:E = B1044) * ('4.RNAIllumina'!X:X = "Y"), '4.RNAIllumina'!D:D, "")),
            "Awaiting Status"
        )
    )
)</f>
        <v>Awaiting Status</v>
      </c>
      <c r="S1044" s="377"/>
      <c r="T1044" s="378" t="str">
        <f ca="1">VLOOKUP($B1044,'1.MetaData'!$B:$H,2,FALSE)</f>
        <v>w7</v>
      </c>
      <c r="U1044" s="379" t="str">
        <f ca="1">VLOOKUP($B1044,'1.MetaData'!$B:$H,3,FALSE)</f>
        <v>Galeocerdo cuvier</v>
      </c>
      <c r="V1044" s="379" t="str">
        <f ca="1">VLOOKUP($B1044,'1.MetaData'!$B:$H,4,FALSE)</f>
        <v>Tiger shark</v>
      </c>
      <c r="W1044" s="379" t="str">
        <f ca="1">VLOOKUP($B1044,'1.MetaData'!$B:$H,5,FALSE)</f>
        <v>Matias Braccini</v>
      </c>
      <c r="X1044" s="378" t="str">
        <f ca="1">VLOOKUP($B1044,'1.MetaData'!$B:$H,6,FALSE)</f>
        <v>Jess Pearce, DPIRD</v>
      </c>
      <c r="Y1044" s="378"/>
    </row>
    <row r="1045" spans="1:25" hidden="1" x14ac:dyDescent="0.25">
      <c r="A1045" s="17">
        <v>1044</v>
      </c>
      <c r="B1045" s="365" t="str">
        <f t="shared" ca="1" si="20"/>
        <v>OG1044</v>
      </c>
      <c r="C1045" s="366" t="s">
        <v>102</v>
      </c>
      <c r="D1045" s="367">
        <f ca="1">COUNTIF('2.Tissue'!C:C,B1045)</f>
        <v>1</v>
      </c>
      <c r="E1045" s="368">
        <f ca="1">COUNTIFS('3.DNAExtractions'!$E:$E,$B1045,'3.DNAExtractions'!$D:$D,E$1)</f>
        <v>1</v>
      </c>
      <c r="F1045" s="369" t="str" cm="1">
        <f t="array" aca="1" ref="F1045" ca="1">IF(
    COUNTIFS('3.DNAExtractions'!E:E, B1045, '3.DNAExtractions'!Y:Y, "Y") &gt; 0,
    _xlfn.TEXTJOIN(", ", TRUE, IF(('3.DNAExtractions'!E:E = B1045) * ('3.DNAExtractions'!Y:Y = "Y"), '3.DNAExtractions'!D:D, "")),
    IF(
        COUNTIFS('3.DNAExtractions'!E:E, B1045, '3.DNAExtractions'!X:X, "Y") &gt; 0,
        _xlfn.TEXTJOIN(", ", TRUE, IF(('3.DNAExtractions'!E:E = B1045) * ('3.DNAExtractions'!X:X = "Y"), '3.DNAExtractions'!D:D, "")),
        "Awaiting Status"
    )
)</f>
        <v>Extracted</v>
      </c>
      <c r="G1045" s="370"/>
      <c r="H1045" s="371" t="str" cm="1">
        <f t="array" aca="1" ref="H1045" ca="1">IF(
    G1045="N",
    "",
    IF(
        COUNTIFS('4.Illumina'!E:E, B1045, '4.Illumina'!R:R, "Y") &gt; 0,
        _xlfn.TEXTJOIN(", ", TRUE, IF(('4.Illumina'!E:E = B1045) * ('4.Illumina'!R:R = "Y"), '4.Illumina'!D:D, "")),
        IF(
            COUNTIFS('4.Illumina'!E:E, B1045, '4.Illumina'!Q:Q, "Y") &gt; 0,
            _xlfn.TEXTJOIN(", ", TRUE, IF(('4.Illumina'!E:E = B1045) * ('4.Illumina'!Q:Q = "Y"), '4.Illumina'!D:D, "")),
            "Awaiting Status"
        )
    )
)</f>
        <v>Awaiting Status</v>
      </c>
      <c r="I1045" s="372"/>
      <c r="J1045" s="373" t="str" cm="1">
        <f t="array" aca="1" ref="J1045" ca="1">IF(
    I1045="N",
    "",
    IF(
        COUNTIFS('4.PacBio'!E:E, B1045, '4.PacBio'!W:W, "Y") &gt; 0,
        _xlfn.TEXTJOIN(", ", TRUE, IF(('4.PacBio'!E:E = B1045) * ('4.PacBio'!W:W = "Y"), '4.PacBio'!D:D, "")),
        IF(
            COUNTIFS('4.PacBio'!E:E, B1045, '4.PacBio'!V:V, "Y") &gt; 0,
            _xlfn.TEXTJOIN(", ", TRUE, IF(('4.PacBio'!E:E = B1045) * ('4.PacBio'!V:V = "Y"), '4.PacBio'!D:D, "")),
            "Awaiting Status"
        )
    )
)</f>
        <v>Awaiting Status</v>
      </c>
      <c r="K1045" s="374"/>
      <c r="L1045" s="371" t="str" cm="1">
        <f t="array" aca="1" ref="L1045" ca="1">IF(
    K1045="N",
    "",
    IF(
        COUNTIFS('4.HiCLibrary'!E:E, B1045, '4.HiCLibrary'!V:V, "Y") &gt; 0,
        _xlfn.TEXTJOIN(", ", TRUE, IF(('4.HiCLibrary'!E:E = B1045) * ('4.HiCLibrary'!V:V = "Y"), '4.HiCLibrary'!D:D, "")),
        IF(
            COUNTIFS('4.HiCLibrary'!E:E, B1045, '4.HiCLibrary'!U:U, "Y") &gt; 0,
            _xlfn.TEXTJOIN(", ", TRUE, IF(('4.HiCLibrary'!E:E = B1045) * ('4.HiCLibrary'!U:U = "Y"), '4.HiCLibrary'!D:D, "")),
            "Awaiting Status"
        )
    )
)</f>
        <v>Awaiting Status</v>
      </c>
      <c r="M1045" s="375"/>
      <c r="N1045" s="373" t="str" cm="1">
        <f t="array" aca="1" ref="N1045" ca="1">IF(
    M1045="N",
    "",
    IF(
        COUNTIFS('4.ONT'!E:E, B1045, '4.ONT'!Q:Q, "Y") &gt; 0,
        _xlfn.TEXTJOIN(", ", TRUE, IF(('4.ONT'!E:E = B1045) * ('4.ONT'!Q:Q = "Y"), '4.ONT'!D:D, "")),
        IF(
            COUNTIFS('4.ONT'!E:E, B1045, '4.ONT'!P:P, "Y") &gt; 0,
            _xlfn.TEXTJOIN(", ", TRUE, IF(('4.ONT'!E:E = B1045) * ('4.ONT'!P:P = "Y"), '4.ONT'!D:D, "")),
            "Awaiting Status"
        )
    )
)</f>
        <v>Awaiting Status</v>
      </c>
      <c r="O1045" s="60"/>
      <c r="P1045" s="376" t="str" cm="1">
        <f t="array" aca="1" ref="P1045" ca="1">IF(
    O1045="N",
    "",
    IF(
        COUNTIFS('3.RNAExtractions'!E:E, B1045, '3.RNAExtractions'!Z:Z, "Y") &gt; 0,
        _xlfn.TEXTJOIN(", ", TRUE, IF(('3.RNAExtractions'!E:E = B1045) * ('3.RNAExtractions'!Z:Z = "Y"), '3.RNAExtractions'!D:D, "")),
        IF(
            COUNTIFS('3.RNAExtractions'!E:E, B1045, '3.RNAExtractions'!Y:Y, "Y") &gt; 0,
            _xlfn.TEXTJOIN(", ", TRUE, IF(('3.RNAExtractions'!E:E = B1045) * ('3.RNAExtractions'!Y:Y = "Y"), '3.RNAExtractions'!D:D, "")),
            "Awaiting Status"
        )
    )
)</f>
        <v>Awaiting Status</v>
      </c>
      <c r="Q1045" s="60"/>
      <c r="R1045" s="376" t="str" cm="1">
        <f t="array" aca="1" ref="R1045" ca="1">IF(
    Q1045="N",
    "",
    IF(
        COUNTIFS('4.RNAIllumina'!E:E, B1045, '4.RNAIllumina'!Y:Y, "Y") &gt; 0,
        _xlfn.TEXTJOIN(", ", TRUE, IF(('4.RNAIllumina'!E:E = B1045) * ('4.RNAIllumina'!Y:Y = "Y"), '4.RNAIllumina'!D:D, "")),
        IF(
            COUNTIFS('4.RNAIllumina'!E:E, B1045, '4.RNAIllumina'!X:X, "Y") &gt; 0,
            _xlfn.TEXTJOIN(", ", TRUE, IF(('4.RNAIllumina'!E:E = B1045) * ('4.RNAIllumina'!X:X = "Y"), '4.RNAIllumina'!D:D, "")),
            "Awaiting Status"
        )
    )
)</f>
        <v>Awaiting Status</v>
      </c>
      <c r="S1045" s="377"/>
      <c r="T1045" s="378" t="str">
        <f ca="1">VLOOKUP($B1045,'1.MetaData'!$B:$H,2,FALSE)</f>
        <v>w9</v>
      </c>
      <c r="U1045" s="379" t="str">
        <f ca="1">VLOOKUP($B1045,'1.MetaData'!$B:$H,3,FALSE)</f>
        <v>Galeocerdo cuvier</v>
      </c>
      <c r="V1045" s="379" t="str">
        <f ca="1">VLOOKUP($B1045,'1.MetaData'!$B:$H,4,FALSE)</f>
        <v>Tiger shark</v>
      </c>
      <c r="W1045" s="379" t="str">
        <f ca="1">VLOOKUP($B1045,'1.MetaData'!$B:$H,5,FALSE)</f>
        <v>Matias Braccini</v>
      </c>
      <c r="X1045" s="378" t="str">
        <f ca="1">VLOOKUP($B1045,'1.MetaData'!$B:$H,6,FALSE)</f>
        <v>Jess Pearce, DPIRD</v>
      </c>
      <c r="Y1045" s="378"/>
    </row>
    <row r="1046" spans="1:25" hidden="1" x14ac:dyDescent="0.25">
      <c r="A1046" s="17">
        <v>1045</v>
      </c>
      <c r="B1046" s="365" t="str">
        <f t="shared" ca="1" si="20"/>
        <v>OG1045</v>
      </c>
      <c r="C1046" s="366" t="s">
        <v>102</v>
      </c>
      <c r="D1046" s="367">
        <f ca="1">COUNTIF('2.Tissue'!C:C,B1046)</f>
        <v>1</v>
      </c>
      <c r="E1046" s="368">
        <f ca="1">COUNTIFS('3.DNAExtractions'!$E:$E,$B1046,'3.DNAExtractions'!$D:$D,E$1)</f>
        <v>1</v>
      </c>
      <c r="F1046" s="369" t="str" cm="1">
        <f t="array" aca="1" ref="F1046" ca="1">IF(
    COUNTIFS('3.DNAExtractions'!E:E, B1046, '3.DNAExtractions'!Y:Y, "Y") &gt; 0,
    _xlfn.TEXTJOIN(", ", TRUE, IF(('3.DNAExtractions'!E:E = B1046) * ('3.DNAExtractions'!Y:Y = "Y"), '3.DNAExtractions'!D:D, "")),
    IF(
        COUNTIFS('3.DNAExtractions'!E:E, B1046, '3.DNAExtractions'!X:X, "Y") &gt; 0,
        _xlfn.TEXTJOIN(", ", TRUE, IF(('3.DNAExtractions'!E:E = B1046) * ('3.DNAExtractions'!X:X = "Y"), '3.DNAExtractions'!D:D, "")),
        "Awaiting Status"
    )
)</f>
        <v>Extracted</v>
      </c>
      <c r="G1046" s="370"/>
      <c r="H1046" s="371" t="str" cm="1">
        <f t="array" aca="1" ref="H1046" ca="1">IF(
    G1046="N",
    "",
    IF(
        COUNTIFS('4.Illumina'!E:E, B1046, '4.Illumina'!R:R, "Y") &gt; 0,
        _xlfn.TEXTJOIN(", ", TRUE, IF(('4.Illumina'!E:E = B1046) * ('4.Illumina'!R:R = "Y"), '4.Illumina'!D:D, "")),
        IF(
            COUNTIFS('4.Illumina'!E:E, B1046, '4.Illumina'!Q:Q, "Y") &gt; 0,
            _xlfn.TEXTJOIN(", ", TRUE, IF(('4.Illumina'!E:E = B1046) * ('4.Illumina'!Q:Q = "Y"), '4.Illumina'!D:D, "")),
            "Awaiting Status"
        )
    )
)</f>
        <v>Sequenced</v>
      </c>
      <c r="I1046" s="372"/>
      <c r="J1046" s="373" t="str" cm="1">
        <f t="array" aca="1" ref="J1046" ca="1">IF(
    I1046="N",
    "",
    IF(
        COUNTIFS('4.PacBio'!E:E, B1046, '4.PacBio'!W:W, "Y") &gt; 0,
        _xlfn.TEXTJOIN(", ", TRUE, IF(('4.PacBio'!E:E = B1046) * ('4.PacBio'!W:W = "Y"), '4.PacBio'!D:D, "")),
        IF(
            COUNTIFS('4.PacBio'!E:E, B1046, '4.PacBio'!V:V, "Y") &gt; 0,
            _xlfn.TEXTJOIN(", ", TRUE, IF(('4.PacBio'!E:E = B1046) * ('4.PacBio'!V:V = "Y"), '4.PacBio'!D:D, "")),
            "Awaiting Status"
        )
    )
)</f>
        <v>Awaiting Status</v>
      </c>
      <c r="K1046" s="374"/>
      <c r="L1046" s="371" t="str" cm="1">
        <f t="array" aca="1" ref="L1046" ca="1">IF(
    K1046="N",
    "",
    IF(
        COUNTIFS('4.HiCLibrary'!E:E, B1046, '4.HiCLibrary'!V:V, "Y") &gt; 0,
        _xlfn.TEXTJOIN(", ", TRUE, IF(('4.HiCLibrary'!E:E = B1046) * ('4.HiCLibrary'!V:V = "Y"), '4.HiCLibrary'!D:D, "")),
        IF(
            COUNTIFS('4.HiCLibrary'!E:E, B1046, '4.HiCLibrary'!U:U, "Y") &gt; 0,
            _xlfn.TEXTJOIN(", ", TRUE, IF(('4.HiCLibrary'!E:E = B1046) * ('4.HiCLibrary'!U:U = "Y"), '4.HiCLibrary'!D:D, "")),
            "Awaiting Status"
        )
    )
)</f>
        <v>Awaiting Status</v>
      </c>
      <c r="M1046" s="375"/>
      <c r="N1046" s="373" t="str" cm="1">
        <f t="array" aca="1" ref="N1046" ca="1">IF(
    M1046="N",
    "",
    IF(
        COUNTIFS('4.ONT'!E:E, B1046, '4.ONT'!Q:Q, "Y") &gt; 0,
        _xlfn.TEXTJOIN(", ", TRUE, IF(('4.ONT'!E:E = B1046) * ('4.ONT'!Q:Q = "Y"), '4.ONT'!D:D, "")),
        IF(
            COUNTIFS('4.ONT'!E:E, B1046, '4.ONT'!P:P, "Y") &gt; 0,
            _xlfn.TEXTJOIN(", ", TRUE, IF(('4.ONT'!E:E = B1046) * ('4.ONT'!P:P = "Y"), '4.ONT'!D:D, "")),
            "Awaiting Status"
        )
    )
)</f>
        <v>Awaiting Status</v>
      </c>
      <c r="O1046" s="60"/>
      <c r="P1046" s="376" t="str" cm="1">
        <f t="array" aca="1" ref="P1046" ca="1">IF(
    O1046="N",
    "",
    IF(
        COUNTIFS('3.RNAExtractions'!E:E, B1046, '3.RNAExtractions'!Z:Z, "Y") &gt; 0,
        _xlfn.TEXTJOIN(", ", TRUE, IF(('3.RNAExtractions'!E:E = B1046) * ('3.RNAExtractions'!Z:Z = "Y"), '3.RNAExtractions'!D:D, "")),
        IF(
            COUNTIFS('3.RNAExtractions'!E:E, B1046, '3.RNAExtractions'!Y:Y, "Y") &gt; 0,
            _xlfn.TEXTJOIN(", ", TRUE, IF(('3.RNAExtractions'!E:E = B1046) * ('3.RNAExtractions'!Y:Y = "Y"), '3.RNAExtractions'!D:D, "")),
            "Awaiting Status"
        )
    )
)</f>
        <v>Awaiting Status</v>
      </c>
      <c r="Q1046" s="60"/>
      <c r="R1046" s="376" t="str" cm="1">
        <f t="array" aca="1" ref="R1046" ca="1">IF(
    Q1046="N",
    "",
    IF(
        COUNTIFS('4.RNAIllumina'!E:E, B1046, '4.RNAIllumina'!Y:Y, "Y") &gt; 0,
        _xlfn.TEXTJOIN(", ", TRUE, IF(('4.RNAIllumina'!E:E = B1046) * ('4.RNAIllumina'!Y:Y = "Y"), '4.RNAIllumina'!D:D, "")),
        IF(
            COUNTIFS('4.RNAIllumina'!E:E, B1046, '4.RNAIllumina'!X:X, "Y") &gt; 0,
            _xlfn.TEXTJOIN(", ", TRUE, IF(('4.RNAIllumina'!E:E = B1046) * ('4.RNAIllumina'!X:X = "Y"), '4.RNAIllumina'!D:D, "")),
            "Awaiting Status"
        )
    )
)</f>
        <v>Awaiting Status</v>
      </c>
      <c r="S1046" s="377"/>
      <c r="T1046" s="378" t="str">
        <f ca="1">VLOOKUP($B1046,'1.MetaData'!$B:$H,2,FALSE)</f>
        <v>w18</v>
      </c>
      <c r="U1046" s="379" t="str">
        <f ca="1">VLOOKUP($B1046,'1.MetaData'!$B:$H,3,FALSE)</f>
        <v>Galeocerdo cuvier</v>
      </c>
      <c r="V1046" s="379" t="str">
        <f ca="1">VLOOKUP($B1046,'1.MetaData'!$B:$H,4,FALSE)</f>
        <v>Tiger shark</v>
      </c>
      <c r="W1046" s="379" t="str">
        <f ca="1">VLOOKUP($B1046,'1.MetaData'!$B:$H,5,FALSE)</f>
        <v>Matias Braccini</v>
      </c>
      <c r="X1046" s="378" t="str">
        <f ca="1">VLOOKUP($B1046,'1.MetaData'!$B:$H,6,FALSE)</f>
        <v>Jess Pearce, DPIRD</v>
      </c>
      <c r="Y1046" s="378"/>
    </row>
    <row r="1047" spans="1:25" hidden="1" x14ac:dyDescent="0.25">
      <c r="A1047" s="17">
        <v>1046</v>
      </c>
      <c r="B1047" s="365" t="str">
        <f t="shared" ca="1" si="20"/>
        <v>OG1046</v>
      </c>
      <c r="C1047" s="366" t="s">
        <v>102</v>
      </c>
      <c r="D1047" s="367">
        <f ca="1">COUNTIF('2.Tissue'!C:C,B1047)</f>
        <v>1</v>
      </c>
      <c r="E1047" s="368">
        <f ca="1">COUNTIFS('3.DNAExtractions'!$E:$E,$B1047,'3.DNAExtractions'!$D:$D,E$1)</f>
        <v>1</v>
      </c>
      <c r="F1047" s="369" t="str" cm="1">
        <f t="array" aca="1" ref="F1047" ca="1">IF(
    COUNTIFS('3.DNAExtractions'!E:E, B1047, '3.DNAExtractions'!Y:Y, "Y") &gt; 0,
    _xlfn.TEXTJOIN(", ", TRUE, IF(('3.DNAExtractions'!E:E = B1047) * ('3.DNAExtractions'!Y:Y = "Y"), '3.DNAExtractions'!D:D, "")),
    IF(
        COUNTIFS('3.DNAExtractions'!E:E, B1047, '3.DNAExtractions'!X:X, "Y") &gt; 0,
        _xlfn.TEXTJOIN(", ", TRUE, IF(('3.DNAExtractions'!E:E = B1047) * ('3.DNAExtractions'!X:X = "Y"), '3.DNAExtractions'!D:D, "")),
        "Awaiting Status"
    )
)</f>
        <v>Extracted</v>
      </c>
      <c r="G1047" s="370"/>
      <c r="H1047" s="371" t="str" cm="1">
        <f t="array" aca="1" ref="H1047" ca="1">IF(
    G1047="N",
    "",
    IF(
        COUNTIFS('4.Illumina'!E:E, B1047, '4.Illumina'!R:R, "Y") &gt; 0,
        _xlfn.TEXTJOIN(", ", TRUE, IF(('4.Illumina'!E:E = B1047) * ('4.Illumina'!R:R = "Y"), '4.Illumina'!D:D, "")),
        IF(
            COUNTIFS('4.Illumina'!E:E, B1047, '4.Illumina'!Q:Q, "Y") &gt; 0,
            _xlfn.TEXTJOIN(", ", TRUE, IF(('4.Illumina'!E:E = B1047) * ('4.Illumina'!Q:Q = "Y"), '4.Illumina'!D:D, "")),
            "Awaiting Status"
        )
    )
)</f>
        <v>Awaiting Status</v>
      </c>
      <c r="I1047" s="372"/>
      <c r="J1047" s="373" t="str" cm="1">
        <f t="array" aca="1" ref="J1047" ca="1">IF(
    I1047="N",
    "",
    IF(
        COUNTIFS('4.PacBio'!E:E, B1047, '4.PacBio'!W:W, "Y") &gt; 0,
        _xlfn.TEXTJOIN(", ", TRUE, IF(('4.PacBio'!E:E = B1047) * ('4.PacBio'!W:W = "Y"), '4.PacBio'!D:D, "")),
        IF(
            COUNTIFS('4.PacBio'!E:E, B1047, '4.PacBio'!V:V, "Y") &gt; 0,
            _xlfn.TEXTJOIN(", ", TRUE, IF(('4.PacBio'!E:E = B1047) * ('4.PacBio'!V:V = "Y"), '4.PacBio'!D:D, "")),
            "Awaiting Status"
        )
    )
)</f>
        <v>Awaiting Status</v>
      </c>
      <c r="K1047" s="374"/>
      <c r="L1047" s="371" t="str" cm="1">
        <f t="array" aca="1" ref="L1047" ca="1">IF(
    K1047="N",
    "",
    IF(
        COUNTIFS('4.HiCLibrary'!E:E, B1047, '4.HiCLibrary'!V:V, "Y") &gt; 0,
        _xlfn.TEXTJOIN(", ", TRUE, IF(('4.HiCLibrary'!E:E = B1047) * ('4.HiCLibrary'!V:V = "Y"), '4.HiCLibrary'!D:D, "")),
        IF(
            COUNTIFS('4.HiCLibrary'!E:E, B1047, '4.HiCLibrary'!U:U, "Y") &gt; 0,
            _xlfn.TEXTJOIN(", ", TRUE, IF(('4.HiCLibrary'!E:E = B1047) * ('4.HiCLibrary'!U:U = "Y"), '4.HiCLibrary'!D:D, "")),
            "Awaiting Status"
        )
    )
)</f>
        <v>Awaiting Status</v>
      </c>
      <c r="M1047" s="375"/>
      <c r="N1047" s="373" t="str" cm="1">
        <f t="array" aca="1" ref="N1047" ca="1">IF(
    M1047="N",
    "",
    IF(
        COUNTIFS('4.ONT'!E:E, B1047, '4.ONT'!Q:Q, "Y") &gt; 0,
        _xlfn.TEXTJOIN(", ", TRUE, IF(('4.ONT'!E:E = B1047) * ('4.ONT'!Q:Q = "Y"), '4.ONT'!D:D, "")),
        IF(
            COUNTIFS('4.ONT'!E:E, B1047, '4.ONT'!P:P, "Y") &gt; 0,
            _xlfn.TEXTJOIN(", ", TRUE, IF(('4.ONT'!E:E = B1047) * ('4.ONT'!P:P = "Y"), '4.ONT'!D:D, "")),
            "Awaiting Status"
        )
    )
)</f>
        <v>Awaiting Status</v>
      </c>
      <c r="O1047" s="60"/>
      <c r="P1047" s="376" t="str" cm="1">
        <f t="array" aca="1" ref="P1047" ca="1">IF(
    O1047="N",
    "",
    IF(
        COUNTIFS('3.RNAExtractions'!E:E, B1047, '3.RNAExtractions'!Z:Z, "Y") &gt; 0,
        _xlfn.TEXTJOIN(", ", TRUE, IF(('3.RNAExtractions'!E:E = B1047) * ('3.RNAExtractions'!Z:Z = "Y"), '3.RNAExtractions'!D:D, "")),
        IF(
            COUNTIFS('3.RNAExtractions'!E:E, B1047, '3.RNAExtractions'!Y:Y, "Y") &gt; 0,
            _xlfn.TEXTJOIN(", ", TRUE, IF(('3.RNAExtractions'!E:E = B1047) * ('3.RNAExtractions'!Y:Y = "Y"), '3.RNAExtractions'!D:D, "")),
            "Awaiting Status"
        )
    )
)</f>
        <v>Awaiting Status</v>
      </c>
      <c r="Q1047" s="60"/>
      <c r="R1047" s="376" t="str" cm="1">
        <f t="array" aca="1" ref="R1047" ca="1">IF(
    Q1047="N",
    "",
    IF(
        COUNTIFS('4.RNAIllumina'!E:E, B1047, '4.RNAIllumina'!Y:Y, "Y") &gt; 0,
        _xlfn.TEXTJOIN(", ", TRUE, IF(('4.RNAIllumina'!E:E = B1047) * ('4.RNAIllumina'!Y:Y = "Y"), '4.RNAIllumina'!D:D, "")),
        IF(
            COUNTIFS('4.RNAIllumina'!E:E, B1047, '4.RNAIllumina'!X:X, "Y") &gt; 0,
            _xlfn.TEXTJOIN(", ", TRUE, IF(('4.RNAIllumina'!E:E = B1047) * ('4.RNAIllumina'!X:X = "Y"), '4.RNAIllumina'!D:D, "")),
            "Awaiting Status"
        )
    )
)</f>
        <v>Awaiting Status</v>
      </c>
      <c r="S1047" s="377"/>
      <c r="T1047" s="378" t="str">
        <f ca="1">VLOOKUP($B1047,'1.MetaData'!$B:$H,2,FALSE)</f>
        <v>w19</v>
      </c>
      <c r="U1047" s="379" t="str">
        <f ca="1">VLOOKUP($B1047,'1.MetaData'!$B:$H,3,FALSE)</f>
        <v>Galeocerdo cuvier</v>
      </c>
      <c r="V1047" s="379" t="str">
        <f ca="1">VLOOKUP($B1047,'1.MetaData'!$B:$H,4,FALSE)</f>
        <v>Tiger shark</v>
      </c>
      <c r="W1047" s="379" t="str">
        <f ca="1">VLOOKUP($B1047,'1.MetaData'!$B:$H,5,FALSE)</f>
        <v>Matias Braccini</v>
      </c>
      <c r="X1047" s="378" t="str">
        <f ca="1">VLOOKUP($B1047,'1.MetaData'!$B:$H,6,FALSE)</f>
        <v>Jess Pearce, DPIRD</v>
      </c>
      <c r="Y1047" s="378"/>
    </row>
    <row r="1048" spans="1:25" hidden="1" x14ac:dyDescent="0.25">
      <c r="A1048" s="17">
        <v>1047</v>
      </c>
      <c r="B1048" s="365" t="str">
        <f t="shared" ca="1" si="20"/>
        <v>OG1047</v>
      </c>
      <c r="C1048" s="366" t="s">
        <v>102</v>
      </c>
      <c r="D1048" s="367">
        <f ca="1">COUNTIF('2.Tissue'!C:C,B1048)</f>
        <v>1</v>
      </c>
      <c r="E1048" s="368">
        <f ca="1">COUNTIFS('3.DNAExtractions'!$E:$E,$B1048,'3.DNAExtractions'!$D:$D,E$1)</f>
        <v>1</v>
      </c>
      <c r="F1048" s="369" t="str" cm="1">
        <f t="array" aca="1" ref="F1048" ca="1">IF(
    COUNTIFS('3.DNAExtractions'!E:E, B1048, '3.DNAExtractions'!Y:Y, "Y") &gt; 0,
    _xlfn.TEXTJOIN(", ", TRUE, IF(('3.DNAExtractions'!E:E = B1048) * ('3.DNAExtractions'!Y:Y = "Y"), '3.DNAExtractions'!D:D, "")),
    IF(
        COUNTIFS('3.DNAExtractions'!E:E, B1048, '3.DNAExtractions'!X:X, "Y") &gt; 0,
        _xlfn.TEXTJOIN(", ", TRUE, IF(('3.DNAExtractions'!E:E = B1048) * ('3.DNAExtractions'!X:X = "Y"), '3.DNAExtractions'!D:D, "")),
        "Awaiting Status"
    )
)</f>
        <v>Extracted</v>
      </c>
      <c r="G1048" s="370"/>
      <c r="H1048" s="371" t="str" cm="1">
        <f t="array" aca="1" ref="H1048" ca="1">IF(
    G1048="N",
    "",
    IF(
        COUNTIFS('4.Illumina'!E:E, B1048, '4.Illumina'!R:R, "Y") &gt; 0,
        _xlfn.TEXTJOIN(", ", TRUE, IF(('4.Illumina'!E:E = B1048) * ('4.Illumina'!R:R = "Y"), '4.Illumina'!D:D, "")),
        IF(
            COUNTIFS('4.Illumina'!E:E, B1048, '4.Illumina'!Q:Q, "Y") &gt; 0,
            _xlfn.TEXTJOIN(", ", TRUE, IF(('4.Illumina'!E:E = B1048) * ('4.Illumina'!Q:Q = "Y"), '4.Illumina'!D:D, "")),
            "Awaiting Status"
        )
    )
)</f>
        <v>Sequenced</v>
      </c>
      <c r="I1048" s="372"/>
      <c r="J1048" s="373" t="str" cm="1">
        <f t="array" aca="1" ref="J1048" ca="1">IF(
    I1048="N",
    "",
    IF(
        COUNTIFS('4.PacBio'!E:E, B1048, '4.PacBio'!W:W, "Y") &gt; 0,
        _xlfn.TEXTJOIN(", ", TRUE, IF(('4.PacBio'!E:E = B1048) * ('4.PacBio'!W:W = "Y"), '4.PacBio'!D:D, "")),
        IF(
            COUNTIFS('4.PacBio'!E:E, B1048, '4.PacBio'!V:V, "Y") &gt; 0,
            _xlfn.TEXTJOIN(", ", TRUE, IF(('4.PacBio'!E:E = B1048) * ('4.PacBio'!V:V = "Y"), '4.PacBio'!D:D, "")),
            "Awaiting Status"
        )
    )
)</f>
        <v>Awaiting Status</v>
      </c>
      <c r="K1048" s="374"/>
      <c r="L1048" s="371" t="str" cm="1">
        <f t="array" aca="1" ref="L1048" ca="1">IF(
    K1048="N",
    "",
    IF(
        COUNTIFS('4.HiCLibrary'!E:E, B1048, '4.HiCLibrary'!V:V, "Y") &gt; 0,
        _xlfn.TEXTJOIN(", ", TRUE, IF(('4.HiCLibrary'!E:E = B1048) * ('4.HiCLibrary'!V:V = "Y"), '4.HiCLibrary'!D:D, "")),
        IF(
            COUNTIFS('4.HiCLibrary'!E:E, B1048, '4.HiCLibrary'!U:U, "Y") &gt; 0,
            _xlfn.TEXTJOIN(", ", TRUE, IF(('4.HiCLibrary'!E:E = B1048) * ('4.HiCLibrary'!U:U = "Y"), '4.HiCLibrary'!D:D, "")),
            "Awaiting Status"
        )
    )
)</f>
        <v>Awaiting Status</v>
      </c>
      <c r="M1048" s="375"/>
      <c r="N1048" s="373" t="str" cm="1">
        <f t="array" aca="1" ref="N1048" ca="1">IF(
    M1048="N",
    "",
    IF(
        COUNTIFS('4.ONT'!E:E, B1048, '4.ONT'!Q:Q, "Y") &gt; 0,
        _xlfn.TEXTJOIN(", ", TRUE, IF(('4.ONT'!E:E = B1048) * ('4.ONT'!Q:Q = "Y"), '4.ONT'!D:D, "")),
        IF(
            COUNTIFS('4.ONT'!E:E, B1048, '4.ONT'!P:P, "Y") &gt; 0,
            _xlfn.TEXTJOIN(", ", TRUE, IF(('4.ONT'!E:E = B1048) * ('4.ONT'!P:P = "Y"), '4.ONT'!D:D, "")),
            "Awaiting Status"
        )
    )
)</f>
        <v>Awaiting Status</v>
      </c>
      <c r="O1048" s="60"/>
      <c r="P1048" s="376" t="str" cm="1">
        <f t="array" aca="1" ref="P1048" ca="1">IF(
    O1048="N",
    "",
    IF(
        COUNTIFS('3.RNAExtractions'!E:E, B1048, '3.RNAExtractions'!Z:Z, "Y") &gt; 0,
        _xlfn.TEXTJOIN(", ", TRUE, IF(('3.RNAExtractions'!E:E = B1048) * ('3.RNAExtractions'!Z:Z = "Y"), '3.RNAExtractions'!D:D, "")),
        IF(
            COUNTIFS('3.RNAExtractions'!E:E, B1048, '3.RNAExtractions'!Y:Y, "Y") &gt; 0,
            _xlfn.TEXTJOIN(", ", TRUE, IF(('3.RNAExtractions'!E:E = B1048) * ('3.RNAExtractions'!Y:Y = "Y"), '3.RNAExtractions'!D:D, "")),
            "Awaiting Status"
        )
    )
)</f>
        <v>Awaiting Status</v>
      </c>
      <c r="Q1048" s="60"/>
      <c r="R1048" s="376" t="str" cm="1">
        <f t="array" aca="1" ref="R1048" ca="1">IF(
    Q1048="N",
    "",
    IF(
        COUNTIFS('4.RNAIllumina'!E:E, B1048, '4.RNAIllumina'!Y:Y, "Y") &gt; 0,
        _xlfn.TEXTJOIN(", ", TRUE, IF(('4.RNAIllumina'!E:E = B1048) * ('4.RNAIllumina'!Y:Y = "Y"), '4.RNAIllumina'!D:D, "")),
        IF(
            COUNTIFS('4.RNAIllumina'!E:E, B1048, '4.RNAIllumina'!X:X, "Y") &gt; 0,
            _xlfn.TEXTJOIN(", ", TRUE, IF(('4.RNAIllumina'!E:E = B1048) * ('4.RNAIllumina'!X:X = "Y"), '4.RNAIllumina'!D:D, "")),
            "Awaiting Status"
        )
    )
)</f>
        <v>Awaiting Status</v>
      </c>
      <c r="S1048" s="377"/>
      <c r="T1048" s="378" t="str">
        <f ca="1">VLOOKUP($B1048,'1.MetaData'!$B:$H,2,FALSE)</f>
        <v>w25</v>
      </c>
      <c r="U1048" s="379" t="str">
        <f ca="1">VLOOKUP($B1048,'1.MetaData'!$B:$H,3,FALSE)</f>
        <v>Galeocerdo cuvier</v>
      </c>
      <c r="V1048" s="379" t="str">
        <f ca="1">VLOOKUP($B1048,'1.MetaData'!$B:$H,4,FALSE)</f>
        <v>Tiger shark</v>
      </c>
      <c r="W1048" s="379" t="str">
        <f ca="1">VLOOKUP($B1048,'1.MetaData'!$B:$H,5,FALSE)</f>
        <v>Matias Braccini</v>
      </c>
      <c r="X1048" s="378" t="str">
        <f ca="1">VLOOKUP($B1048,'1.MetaData'!$B:$H,6,FALSE)</f>
        <v>Jess Pearce, DPIRD</v>
      </c>
      <c r="Y1048" s="378"/>
    </row>
    <row r="1049" spans="1:25" hidden="1" x14ac:dyDescent="0.25">
      <c r="A1049" s="17">
        <v>1048</v>
      </c>
      <c r="B1049" s="365" t="str">
        <f t="shared" ca="1" si="20"/>
        <v>OG1048</v>
      </c>
      <c r="C1049" s="366" t="s">
        <v>102</v>
      </c>
      <c r="D1049" s="367">
        <f ca="1">COUNTIF('2.Tissue'!C:C,B1049)</f>
        <v>1</v>
      </c>
      <c r="E1049" s="368">
        <f ca="1">COUNTIFS('3.DNAExtractions'!$E:$E,$B1049,'3.DNAExtractions'!$D:$D,E$1)</f>
        <v>1</v>
      </c>
      <c r="F1049" s="369" t="str" cm="1">
        <f t="array" aca="1" ref="F1049" ca="1">IF(
    COUNTIFS('3.DNAExtractions'!E:E, B1049, '3.DNAExtractions'!Y:Y, "Y") &gt; 0,
    _xlfn.TEXTJOIN(", ", TRUE, IF(('3.DNAExtractions'!E:E = B1049) * ('3.DNAExtractions'!Y:Y = "Y"), '3.DNAExtractions'!D:D, "")),
    IF(
        COUNTIFS('3.DNAExtractions'!E:E, B1049, '3.DNAExtractions'!X:X, "Y") &gt; 0,
        _xlfn.TEXTJOIN(", ", TRUE, IF(('3.DNAExtractions'!E:E = B1049) * ('3.DNAExtractions'!X:X = "Y"), '3.DNAExtractions'!D:D, "")),
        "Awaiting Status"
    )
)</f>
        <v>Extracted</v>
      </c>
      <c r="G1049" s="370"/>
      <c r="H1049" s="371" t="str" cm="1">
        <f t="array" aca="1" ref="H1049" ca="1">IF(
    G1049="N",
    "",
    IF(
        COUNTIFS('4.Illumina'!E:E, B1049, '4.Illumina'!R:R, "Y") &gt; 0,
        _xlfn.TEXTJOIN(", ", TRUE, IF(('4.Illumina'!E:E = B1049) * ('4.Illumina'!R:R = "Y"), '4.Illumina'!D:D, "")),
        IF(
            COUNTIFS('4.Illumina'!E:E, B1049, '4.Illumina'!Q:Q, "Y") &gt; 0,
            _xlfn.TEXTJOIN(", ", TRUE, IF(('4.Illumina'!E:E = B1049) * ('4.Illumina'!Q:Q = "Y"), '4.Illumina'!D:D, "")),
            "Awaiting Status"
        )
    )
)</f>
        <v>Awaiting Status</v>
      </c>
      <c r="I1049" s="372"/>
      <c r="J1049" s="373" t="str" cm="1">
        <f t="array" aca="1" ref="J1049" ca="1">IF(
    I1049="N",
    "",
    IF(
        COUNTIFS('4.PacBio'!E:E, B1049, '4.PacBio'!W:W, "Y") &gt; 0,
        _xlfn.TEXTJOIN(", ", TRUE, IF(('4.PacBio'!E:E = B1049) * ('4.PacBio'!W:W = "Y"), '4.PacBio'!D:D, "")),
        IF(
            COUNTIFS('4.PacBio'!E:E, B1049, '4.PacBio'!V:V, "Y") &gt; 0,
            _xlfn.TEXTJOIN(", ", TRUE, IF(('4.PacBio'!E:E = B1049) * ('4.PacBio'!V:V = "Y"), '4.PacBio'!D:D, "")),
            "Awaiting Status"
        )
    )
)</f>
        <v>Awaiting Status</v>
      </c>
      <c r="K1049" s="374"/>
      <c r="L1049" s="371" t="str" cm="1">
        <f t="array" aca="1" ref="L1049" ca="1">IF(
    K1049="N",
    "",
    IF(
        COUNTIFS('4.HiCLibrary'!E:E, B1049, '4.HiCLibrary'!V:V, "Y") &gt; 0,
        _xlfn.TEXTJOIN(", ", TRUE, IF(('4.HiCLibrary'!E:E = B1049) * ('4.HiCLibrary'!V:V = "Y"), '4.HiCLibrary'!D:D, "")),
        IF(
            COUNTIFS('4.HiCLibrary'!E:E, B1049, '4.HiCLibrary'!U:U, "Y") &gt; 0,
            _xlfn.TEXTJOIN(", ", TRUE, IF(('4.HiCLibrary'!E:E = B1049) * ('4.HiCLibrary'!U:U = "Y"), '4.HiCLibrary'!D:D, "")),
            "Awaiting Status"
        )
    )
)</f>
        <v>Awaiting Status</v>
      </c>
      <c r="M1049" s="375"/>
      <c r="N1049" s="373" t="str" cm="1">
        <f t="array" aca="1" ref="N1049" ca="1">IF(
    M1049="N",
    "",
    IF(
        COUNTIFS('4.ONT'!E:E, B1049, '4.ONT'!Q:Q, "Y") &gt; 0,
        _xlfn.TEXTJOIN(", ", TRUE, IF(('4.ONT'!E:E = B1049) * ('4.ONT'!Q:Q = "Y"), '4.ONT'!D:D, "")),
        IF(
            COUNTIFS('4.ONT'!E:E, B1049, '4.ONT'!P:P, "Y") &gt; 0,
            _xlfn.TEXTJOIN(", ", TRUE, IF(('4.ONT'!E:E = B1049) * ('4.ONT'!P:P = "Y"), '4.ONT'!D:D, "")),
            "Awaiting Status"
        )
    )
)</f>
        <v>Awaiting Status</v>
      </c>
      <c r="O1049" s="60"/>
      <c r="P1049" s="376" t="str" cm="1">
        <f t="array" aca="1" ref="P1049" ca="1">IF(
    O1049="N",
    "",
    IF(
        COUNTIFS('3.RNAExtractions'!E:E, B1049, '3.RNAExtractions'!Z:Z, "Y") &gt; 0,
        _xlfn.TEXTJOIN(", ", TRUE, IF(('3.RNAExtractions'!E:E = B1049) * ('3.RNAExtractions'!Z:Z = "Y"), '3.RNAExtractions'!D:D, "")),
        IF(
            COUNTIFS('3.RNAExtractions'!E:E, B1049, '3.RNAExtractions'!Y:Y, "Y") &gt; 0,
            _xlfn.TEXTJOIN(", ", TRUE, IF(('3.RNAExtractions'!E:E = B1049) * ('3.RNAExtractions'!Y:Y = "Y"), '3.RNAExtractions'!D:D, "")),
            "Awaiting Status"
        )
    )
)</f>
        <v>Awaiting Status</v>
      </c>
      <c r="Q1049" s="60"/>
      <c r="R1049" s="376" t="str" cm="1">
        <f t="array" aca="1" ref="R1049" ca="1">IF(
    Q1049="N",
    "",
    IF(
        COUNTIFS('4.RNAIllumina'!E:E, B1049, '4.RNAIllumina'!Y:Y, "Y") &gt; 0,
        _xlfn.TEXTJOIN(", ", TRUE, IF(('4.RNAIllumina'!E:E = B1049) * ('4.RNAIllumina'!Y:Y = "Y"), '4.RNAIllumina'!D:D, "")),
        IF(
            COUNTIFS('4.RNAIllumina'!E:E, B1049, '4.RNAIllumina'!X:X, "Y") &gt; 0,
            _xlfn.TEXTJOIN(", ", TRUE, IF(('4.RNAIllumina'!E:E = B1049) * ('4.RNAIllumina'!X:X = "Y"), '4.RNAIllumina'!D:D, "")),
            "Awaiting Status"
        )
    )
)</f>
        <v>Awaiting Status</v>
      </c>
      <c r="S1049" s="377"/>
      <c r="T1049" s="378" t="str">
        <f ca="1">VLOOKUP($B1049,'1.MetaData'!$B:$H,2,FALSE)</f>
        <v>w29</v>
      </c>
      <c r="U1049" s="379" t="str">
        <f ca="1">VLOOKUP($B1049,'1.MetaData'!$B:$H,3,FALSE)</f>
        <v>Galeocerdo cuvier</v>
      </c>
      <c r="V1049" s="379" t="str">
        <f ca="1">VLOOKUP($B1049,'1.MetaData'!$B:$H,4,FALSE)</f>
        <v>Tiger shark</v>
      </c>
      <c r="W1049" s="379" t="str">
        <f ca="1">VLOOKUP($B1049,'1.MetaData'!$B:$H,5,FALSE)</f>
        <v>Matias Braccini</v>
      </c>
      <c r="X1049" s="378" t="str">
        <f ca="1">VLOOKUP($B1049,'1.MetaData'!$B:$H,6,FALSE)</f>
        <v>Jess Pearce, DPIRD</v>
      </c>
      <c r="Y1049" s="378"/>
    </row>
    <row r="1050" spans="1:25" hidden="1" x14ac:dyDescent="0.25">
      <c r="A1050" s="17">
        <v>1049</v>
      </c>
      <c r="B1050" s="365" t="str">
        <f t="shared" ca="1" si="20"/>
        <v>OG1049</v>
      </c>
      <c r="C1050" s="366" t="s">
        <v>102</v>
      </c>
      <c r="D1050" s="367">
        <f ca="1">COUNTIF('2.Tissue'!C:C,B1050)</f>
        <v>1</v>
      </c>
      <c r="E1050" s="368">
        <f ca="1">COUNTIFS('3.DNAExtractions'!$E:$E,$B1050,'3.DNAExtractions'!$D:$D,E$1)</f>
        <v>1</v>
      </c>
      <c r="F1050" s="369" t="str" cm="1">
        <f t="array" aca="1" ref="F1050" ca="1">IF(
    COUNTIFS('3.DNAExtractions'!E:E, B1050, '3.DNAExtractions'!Y:Y, "Y") &gt; 0,
    _xlfn.TEXTJOIN(", ", TRUE, IF(('3.DNAExtractions'!E:E = B1050) * ('3.DNAExtractions'!Y:Y = "Y"), '3.DNAExtractions'!D:D, "")),
    IF(
        COUNTIFS('3.DNAExtractions'!E:E, B1050, '3.DNAExtractions'!X:X, "Y") &gt; 0,
        _xlfn.TEXTJOIN(", ", TRUE, IF(('3.DNAExtractions'!E:E = B1050) * ('3.DNAExtractions'!X:X = "Y"), '3.DNAExtractions'!D:D, "")),
        "Awaiting Status"
    )
)</f>
        <v>Extracted</v>
      </c>
      <c r="G1050" s="370"/>
      <c r="H1050" s="371" t="str" cm="1">
        <f t="array" aca="1" ref="H1050" ca="1">IF(
    G1050="N",
    "",
    IF(
        COUNTIFS('4.Illumina'!E:E, B1050, '4.Illumina'!R:R, "Y") &gt; 0,
        _xlfn.TEXTJOIN(", ", TRUE, IF(('4.Illumina'!E:E = B1050) * ('4.Illumina'!R:R = "Y"), '4.Illumina'!D:D, "")),
        IF(
            COUNTIFS('4.Illumina'!E:E, B1050, '4.Illumina'!Q:Q, "Y") &gt; 0,
            _xlfn.TEXTJOIN(", ", TRUE, IF(('4.Illumina'!E:E = B1050) * ('4.Illumina'!Q:Q = "Y"), '4.Illumina'!D:D, "")),
            "Awaiting Status"
        )
    )
)</f>
        <v>Awaiting Status</v>
      </c>
      <c r="I1050" s="372"/>
      <c r="J1050" s="373" t="str" cm="1">
        <f t="array" aca="1" ref="J1050" ca="1">IF(
    I1050="N",
    "",
    IF(
        COUNTIFS('4.PacBio'!E:E, B1050, '4.PacBio'!W:W, "Y") &gt; 0,
        _xlfn.TEXTJOIN(", ", TRUE, IF(('4.PacBio'!E:E = B1050) * ('4.PacBio'!W:W = "Y"), '4.PacBio'!D:D, "")),
        IF(
            COUNTIFS('4.PacBio'!E:E, B1050, '4.PacBio'!V:V, "Y") &gt; 0,
            _xlfn.TEXTJOIN(", ", TRUE, IF(('4.PacBio'!E:E = B1050) * ('4.PacBio'!V:V = "Y"), '4.PacBio'!D:D, "")),
            "Awaiting Status"
        )
    )
)</f>
        <v>Awaiting Status</v>
      </c>
      <c r="K1050" s="374"/>
      <c r="L1050" s="371" t="str" cm="1">
        <f t="array" aca="1" ref="L1050" ca="1">IF(
    K1050="N",
    "",
    IF(
        COUNTIFS('4.HiCLibrary'!E:E, B1050, '4.HiCLibrary'!V:V, "Y") &gt; 0,
        _xlfn.TEXTJOIN(", ", TRUE, IF(('4.HiCLibrary'!E:E = B1050) * ('4.HiCLibrary'!V:V = "Y"), '4.HiCLibrary'!D:D, "")),
        IF(
            COUNTIFS('4.HiCLibrary'!E:E, B1050, '4.HiCLibrary'!U:U, "Y") &gt; 0,
            _xlfn.TEXTJOIN(", ", TRUE, IF(('4.HiCLibrary'!E:E = B1050) * ('4.HiCLibrary'!U:U = "Y"), '4.HiCLibrary'!D:D, "")),
            "Awaiting Status"
        )
    )
)</f>
        <v>Awaiting Status</v>
      </c>
      <c r="M1050" s="375"/>
      <c r="N1050" s="373" t="str" cm="1">
        <f t="array" aca="1" ref="N1050" ca="1">IF(
    M1050="N",
    "",
    IF(
        COUNTIFS('4.ONT'!E:E, B1050, '4.ONT'!Q:Q, "Y") &gt; 0,
        _xlfn.TEXTJOIN(", ", TRUE, IF(('4.ONT'!E:E = B1050) * ('4.ONT'!Q:Q = "Y"), '4.ONT'!D:D, "")),
        IF(
            COUNTIFS('4.ONT'!E:E, B1050, '4.ONT'!P:P, "Y") &gt; 0,
            _xlfn.TEXTJOIN(", ", TRUE, IF(('4.ONT'!E:E = B1050) * ('4.ONT'!P:P = "Y"), '4.ONT'!D:D, "")),
            "Awaiting Status"
        )
    )
)</f>
        <v>Awaiting Status</v>
      </c>
      <c r="O1050" s="60"/>
      <c r="P1050" s="376" t="str" cm="1">
        <f t="array" aca="1" ref="P1050" ca="1">IF(
    O1050="N",
    "",
    IF(
        COUNTIFS('3.RNAExtractions'!E:E, B1050, '3.RNAExtractions'!Z:Z, "Y") &gt; 0,
        _xlfn.TEXTJOIN(", ", TRUE, IF(('3.RNAExtractions'!E:E = B1050) * ('3.RNAExtractions'!Z:Z = "Y"), '3.RNAExtractions'!D:D, "")),
        IF(
            COUNTIFS('3.RNAExtractions'!E:E, B1050, '3.RNAExtractions'!Y:Y, "Y") &gt; 0,
            _xlfn.TEXTJOIN(", ", TRUE, IF(('3.RNAExtractions'!E:E = B1050) * ('3.RNAExtractions'!Y:Y = "Y"), '3.RNAExtractions'!D:D, "")),
            "Awaiting Status"
        )
    )
)</f>
        <v>Awaiting Status</v>
      </c>
      <c r="Q1050" s="60"/>
      <c r="R1050" s="376" t="str" cm="1">
        <f t="array" aca="1" ref="R1050" ca="1">IF(
    Q1050="N",
    "",
    IF(
        COUNTIFS('4.RNAIllumina'!E:E, B1050, '4.RNAIllumina'!Y:Y, "Y") &gt; 0,
        _xlfn.TEXTJOIN(", ", TRUE, IF(('4.RNAIllumina'!E:E = B1050) * ('4.RNAIllumina'!Y:Y = "Y"), '4.RNAIllumina'!D:D, "")),
        IF(
            COUNTIFS('4.RNAIllumina'!E:E, B1050, '4.RNAIllumina'!X:X, "Y") &gt; 0,
            _xlfn.TEXTJOIN(", ", TRUE, IF(('4.RNAIllumina'!E:E = B1050) * ('4.RNAIllumina'!X:X = "Y"), '4.RNAIllumina'!D:D, "")),
            "Awaiting Status"
        )
    )
)</f>
        <v>Awaiting Status</v>
      </c>
      <c r="S1050" s="377"/>
      <c r="T1050" s="378" t="str">
        <f ca="1">VLOOKUP($B1050,'1.MetaData'!$B:$H,2,FALSE)</f>
        <v>w30</v>
      </c>
      <c r="U1050" s="379" t="str">
        <f ca="1">VLOOKUP($B1050,'1.MetaData'!$B:$H,3,FALSE)</f>
        <v>Galeocerdo cuvier</v>
      </c>
      <c r="V1050" s="379" t="str">
        <f ca="1">VLOOKUP($B1050,'1.MetaData'!$B:$H,4,FALSE)</f>
        <v>Tiger shark</v>
      </c>
      <c r="W1050" s="379" t="str">
        <f ca="1">VLOOKUP($B1050,'1.MetaData'!$B:$H,5,FALSE)</f>
        <v>Matias Braccini</v>
      </c>
      <c r="X1050" s="378" t="str">
        <f ca="1">VLOOKUP($B1050,'1.MetaData'!$B:$H,6,FALSE)</f>
        <v>Jess Pearce, DPIRD</v>
      </c>
      <c r="Y1050" s="378"/>
    </row>
    <row r="1051" spans="1:25" hidden="1" x14ac:dyDescent="0.25">
      <c r="A1051" s="17">
        <v>1050</v>
      </c>
      <c r="B1051" s="365" t="str">
        <f t="shared" ca="1" si="20"/>
        <v>OG1050</v>
      </c>
      <c r="C1051" s="366" t="s">
        <v>102</v>
      </c>
      <c r="D1051" s="367">
        <f ca="1">COUNTIF('2.Tissue'!C:C,B1051)</f>
        <v>1</v>
      </c>
      <c r="E1051" s="368">
        <f ca="1">COUNTIFS('3.DNAExtractions'!$E:$E,$B1051,'3.DNAExtractions'!$D:$D,E$1)</f>
        <v>1</v>
      </c>
      <c r="F1051" s="369" t="str" cm="1">
        <f t="array" aca="1" ref="F1051" ca="1">IF(
    COUNTIFS('3.DNAExtractions'!E:E, B1051, '3.DNAExtractions'!Y:Y, "Y") &gt; 0,
    _xlfn.TEXTJOIN(", ", TRUE, IF(('3.DNAExtractions'!E:E = B1051) * ('3.DNAExtractions'!Y:Y = "Y"), '3.DNAExtractions'!D:D, "")),
    IF(
        COUNTIFS('3.DNAExtractions'!E:E, B1051, '3.DNAExtractions'!X:X, "Y") &gt; 0,
        _xlfn.TEXTJOIN(", ", TRUE, IF(('3.DNAExtractions'!E:E = B1051) * ('3.DNAExtractions'!X:X = "Y"), '3.DNAExtractions'!D:D, "")),
        "Awaiting Status"
    )
)</f>
        <v>Extracted</v>
      </c>
      <c r="G1051" s="370"/>
      <c r="H1051" s="371" t="str" cm="1">
        <f t="array" aca="1" ref="H1051" ca="1">IF(
    G1051="N",
    "",
    IF(
        COUNTIFS('4.Illumina'!E:E, B1051, '4.Illumina'!R:R, "Y") &gt; 0,
        _xlfn.TEXTJOIN(", ", TRUE, IF(('4.Illumina'!E:E = B1051) * ('4.Illumina'!R:R = "Y"), '4.Illumina'!D:D, "")),
        IF(
            COUNTIFS('4.Illumina'!E:E, B1051, '4.Illumina'!Q:Q, "Y") &gt; 0,
            _xlfn.TEXTJOIN(", ", TRUE, IF(('4.Illumina'!E:E = B1051) * ('4.Illumina'!Q:Q = "Y"), '4.Illumina'!D:D, "")),
            "Awaiting Status"
        )
    )
)</f>
        <v>Awaiting Status</v>
      </c>
      <c r="I1051" s="372"/>
      <c r="J1051" s="373" t="str" cm="1">
        <f t="array" aca="1" ref="J1051" ca="1">IF(
    I1051="N",
    "",
    IF(
        COUNTIFS('4.PacBio'!E:E, B1051, '4.PacBio'!W:W, "Y") &gt; 0,
        _xlfn.TEXTJOIN(", ", TRUE, IF(('4.PacBio'!E:E = B1051) * ('4.PacBio'!W:W = "Y"), '4.PacBio'!D:D, "")),
        IF(
            COUNTIFS('4.PacBio'!E:E, B1051, '4.PacBio'!V:V, "Y") &gt; 0,
            _xlfn.TEXTJOIN(", ", TRUE, IF(('4.PacBio'!E:E = B1051) * ('4.PacBio'!V:V = "Y"), '4.PacBio'!D:D, "")),
            "Awaiting Status"
        )
    )
)</f>
        <v>Awaiting Status</v>
      </c>
      <c r="K1051" s="374"/>
      <c r="L1051" s="371" t="str" cm="1">
        <f t="array" aca="1" ref="L1051" ca="1">IF(
    K1051="N",
    "",
    IF(
        COUNTIFS('4.HiCLibrary'!E:E, B1051, '4.HiCLibrary'!V:V, "Y") &gt; 0,
        _xlfn.TEXTJOIN(", ", TRUE, IF(('4.HiCLibrary'!E:E = B1051) * ('4.HiCLibrary'!V:V = "Y"), '4.HiCLibrary'!D:D, "")),
        IF(
            COUNTIFS('4.HiCLibrary'!E:E, B1051, '4.HiCLibrary'!U:U, "Y") &gt; 0,
            _xlfn.TEXTJOIN(", ", TRUE, IF(('4.HiCLibrary'!E:E = B1051) * ('4.HiCLibrary'!U:U = "Y"), '4.HiCLibrary'!D:D, "")),
            "Awaiting Status"
        )
    )
)</f>
        <v>Awaiting Status</v>
      </c>
      <c r="M1051" s="375"/>
      <c r="N1051" s="373" t="str" cm="1">
        <f t="array" aca="1" ref="N1051" ca="1">IF(
    M1051="N",
    "",
    IF(
        COUNTIFS('4.ONT'!E:E, B1051, '4.ONT'!Q:Q, "Y") &gt; 0,
        _xlfn.TEXTJOIN(", ", TRUE, IF(('4.ONT'!E:E = B1051) * ('4.ONT'!Q:Q = "Y"), '4.ONT'!D:D, "")),
        IF(
            COUNTIFS('4.ONT'!E:E, B1051, '4.ONT'!P:P, "Y") &gt; 0,
            _xlfn.TEXTJOIN(", ", TRUE, IF(('4.ONT'!E:E = B1051) * ('4.ONT'!P:P = "Y"), '4.ONT'!D:D, "")),
            "Awaiting Status"
        )
    )
)</f>
        <v>Awaiting Status</v>
      </c>
      <c r="O1051" s="60"/>
      <c r="P1051" s="376" t="str" cm="1">
        <f t="array" aca="1" ref="P1051" ca="1">IF(
    O1051="N",
    "",
    IF(
        COUNTIFS('3.RNAExtractions'!E:E, B1051, '3.RNAExtractions'!Z:Z, "Y") &gt; 0,
        _xlfn.TEXTJOIN(", ", TRUE, IF(('3.RNAExtractions'!E:E = B1051) * ('3.RNAExtractions'!Z:Z = "Y"), '3.RNAExtractions'!D:D, "")),
        IF(
            COUNTIFS('3.RNAExtractions'!E:E, B1051, '3.RNAExtractions'!Y:Y, "Y") &gt; 0,
            _xlfn.TEXTJOIN(", ", TRUE, IF(('3.RNAExtractions'!E:E = B1051) * ('3.RNAExtractions'!Y:Y = "Y"), '3.RNAExtractions'!D:D, "")),
            "Awaiting Status"
        )
    )
)</f>
        <v>Awaiting Status</v>
      </c>
      <c r="Q1051" s="60"/>
      <c r="R1051" s="376" t="str" cm="1">
        <f t="array" aca="1" ref="R1051" ca="1">IF(
    Q1051="N",
    "",
    IF(
        COUNTIFS('4.RNAIllumina'!E:E, B1051, '4.RNAIllumina'!Y:Y, "Y") &gt; 0,
        _xlfn.TEXTJOIN(", ", TRUE, IF(('4.RNAIllumina'!E:E = B1051) * ('4.RNAIllumina'!Y:Y = "Y"), '4.RNAIllumina'!D:D, "")),
        IF(
            COUNTIFS('4.RNAIllumina'!E:E, B1051, '4.RNAIllumina'!X:X, "Y") &gt; 0,
            _xlfn.TEXTJOIN(", ", TRUE, IF(('4.RNAIllumina'!E:E = B1051) * ('4.RNAIllumina'!X:X = "Y"), '4.RNAIllumina'!D:D, "")),
            "Awaiting Status"
        )
    )
)</f>
        <v>Awaiting Status</v>
      </c>
      <c r="S1051" s="377"/>
      <c r="T1051" s="378" t="str">
        <f ca="1">VLOOKUP($B1051,'1.MetaData'!$B:$H,2,FALSE)</f>
        <v>w31</v>
      </c>
      <c r="U1051" s="379" t="str">
        <f ca="1">VLOOKUP($B1051,'1.MetaData'!$B:$H,3,FALSE)</f>
        <v>Galeocerdo cuvier</v>
      </c>
      <c r="V1051" s="379" t="str">
        <f ca="1">VLOOKUP($B1051,'1.MetaData'!$B:$H,4,FALSE)</f>
        <v>Tiger shark</v>
      </c>
      <c r="W1051" s="379" t="str">
        <f ca="1">VLOOKUP($B1051,'1.MetaData'!$B:$H,5,FALSE)</f>
        <v>Matias Braccini</v>
      </c>
      <c r="X1051" s="378" t="str">
        <f ca="1">VLOOKUP($B1051,'1.MetaData'!$B:$H,6,FALSE)</f>
        <v>Jess Pearce, DPIRD</v>
      </c>
      <c r="Y1051" s="378"/>
    </row>
    <row r="1052" spans="1:25" hidden="1" x14ac:dyDescent="0.25">
      <c r="A1052" s="17">
        <v>1051</v>
      </c>
      <c r="B1052" s="365" t="str">
        <f t="shared" ca="1" si="20"/>
        <v>OG1051</v>
      </c>
      <c r="C1052" s="366" t="s">
        <v>102</v>
      </c>
      <c r="D1052" s="367">
        <f ca="1">COUNTIF('2.Tissue'!C:C,B1052)</f>
        <v>1</v>
      </c>
      <c r="E1052" s="368">
        <f ca="1">COUNTIFS('3.DNAExtractions'!$E:$E,$B1052,'3.DNAExtractions'!$D:$D,E$1)</f>
        <v>1</v>
      </c>
      <c r="F1052" s="369" t="str" cm="1">
        <f t="array" aca="1" ref="F1052" ca="1">IF(
    COUNTIFS('3.DNAExtractions'!E:E, B1052, '3.DNAExtractions'!Y:Y, "Y") &gt; 0,
    _xlfn.TEXTJOIN(", ", TRUE, IF(('3.DNAExtractions'!E:E = B1052) * ('3.DNAExtractions'!Y:Y = "Y"), '3.DNAExtractions'!D:D, "")),
    IF(
        COUNTIFS('3.DNAExtractions'!E:E, B1052, '3.DNAExtractions'!X:X, "Y") &gt; 0,
        _xlfn.TEXTJOIN(", ", TRUE, IF(('3.DNAExtractions'!E:E = B1052) * ('3.DNAExtractions'!X:X = "Y"), '3.DNAExtractions'!D:D, "")),
        "Awaiting Status"
    )
)</f>
        <v>Extracted</v>
      </c>
      <c r="G1052" s="370"/>
      <c r="H1052" s="371" t="str" cm="1">
        <f t="array" aca="1" ref="H1052" ca="1">IF(
    G1052="N",
    "",
    IF(
        COUNTIFS('4.Illumina'!E:E, B1052, '4.Illumina'!R:R, "Y") &gt; 0,
        _xlfn.TEXTJOIN(", ", TRUE, IF(('4.Illumina'!E:E = B1052) * ('4.Illumina'!R:R = "Y"), '4.Illumina'!D:D, "")),
        IF(
            COUNTIFS('4.Illumina'!E:E, B1052, '4.Illumina'!Q:Q, "Y") &gt; 0,
            _xlfn.TEXTJOIN(", ", TRUE, IF(('4.Illumina'!E:E = B1052) * ('4.Illumina'!Q:Q = "Y"), '4.Illumina'!D:D, "")),
            "Awaiting Status"
        )
    )
)</f>
        <v>Awaiting Status</v>
      </c>
      <c r="I1052" s="372"/>
      <c r="J1052" s="373" t="str" cm="1">
        <f t="array" aca="1" ref="J1052" ca="1">IF(
    I1052="N",
    "",
    IF(
        COUNTIFS('4.PacBio'!E:E, B1052, '4.PacBio'!W:W, "Y") &gt; 0,
        _xlfn.TEXTJOIN(", ", TRUE, IF(('4.PacBio'!E:E = B1052) * ('4.PacBio'!W:W = "Y"), '4.PacBio'!D:D, "")),
        IF(
            COUNTIFS('4.PacBio'!E:E, B1052, '4.PacBio'!V:V, "Y") &gt; 0,
            _xlfn.TEXTJOIN(", ", TRUE, IF(('4.PacBio'!E:E = B1052) * ('4.PacBio'!V:V = "Y"), '4.PacBio'!D:D, "")),
            "Awaiting Status"
        )
    )
)</f>
        <v>Awaiting Status</v>
      </c>
      <c r="K1052" s="374"/>
      <c r="L1052" s="371" t="str" cm="1">
        <f t="array" aca="1" ref="L1052" ca="1">IF(
    K1052="N",
    "",
    IF(
        COUNTIFS('4.HiCLibrary'!E:E, B1052, '4.HiCLibrary'!V:V, "Y") &gt; 0,
        _xlfn.TEXTJOIN(", ", TRUE, IF(('4.HiCLibrary'!E:E = B1052) * ('4.HiCLibrary'!V:V = "Y"), '4.HiCLibrary'!D:D, "")),
        IF(
            COUNTIFS('4.HiCLibrary'!E:E, B1052, '4.HiCLibrary'!U:U, "Y") &gt; 0,
            _xlfn.TEXTJOIN(", ", TRUE, IF(('4.HiCLibrary'!E:E = B1052) * ('4.HiCLibrary'!U:U = "Y"), '4.HiCLibrary'!D:D, "")),
            "Awaiting Status"
        )
    )
)</f>
        <v>Awaiting Status</v>
      </c>
      <c r="M1052" s="375"/>
      <c r="N1052" s="373" t="str" cm="1">
        <f t="array" aca="1" ref="N1052" ca="1">IF(
    M1052="N",
    "",
    IF(
        COUNTIFS('4.ONT'!E:E, B1052, '4.ONT'!Q:Q, "Y") &gt; 0,
        _xlfn.TEXTJOIN(", ", TRUE, IF(('4.ONT'!E:E = B1052) * ('4.ONT'!Q:Q = "Y"), '4.ONT'!D:D, "")),
        IF(
            COUNTIFS('4.ONT'!E:E, B1052, '4.ONT'!P:P, "Y") &gt; 0,
            _xlfn.TEXTJOIN(", ", TRUE, IF(('4.ONT'!E:E = B1052) * ('4.ONT'!P:P = "Y"), '4.ONT'!D:D, "")),
            "Awaiting Status"
        )
    )
)</f>
        <v>Awaiting Status</v>
      </c>
      <c r="O1052" s="60"/>
      <c r="P1052" s="376" t="str" cm="1">
        <f t="array" aca="1" ref="P1052" ca="1">IF(
    O1052="N",
    "",
    IF(
        COUNTIFS('3.RNAExtractions'!E:E, B1052, '3.RNAExtractions'!Z:Z, "Y") &gt; 0,
        _xlfn.TEXTJOIN(", ", TRUE, IF(('3.RNAExtractions'!E:E = B1052) * ('3.RNAExtractions'!Z:Z = "Y"), '3.RNAExtractions'!D:D, "")),
        IF(
            COUNTIFS('3.RNAExtractions'!E:E, B1052, '3.RNAExtractions'!Y:Y, "Y") &gt; 0,
            _xlfn.TEXTJOIN(", ", TRUE, IF(('3.RNAExtractions'!E:E = B1052) * ('3.RNAExtractions'!Y:Y = "Y"), '3.RNAExtractions'!D:D, "")),
            "Awaiting Status"
        )
    )
)</f>
        <v>Awaiting Status</v>
      </c>
      <c r="Q1052" s="60"/>
      <c r="R1052" s="376" t="str" cm="1">
        <f t="array" aca="1" ref="R1052" ca="1">IF(
    Q1052="N",
    "",
    IF(
        COUNTIFS('4.RNAIllumina'!E:E, B1052, '4.RNAIllumina'!Y:Y, "Y") &gt; 0,
        _xlfn.TEXTJOIN(", ", TRUE, IF(('4.RNAIllumina'!E:E = B1052) * ('4.RNAIllumina'!Y:Y = "Y"), '4.RNAIllumina'!D:D, "")),
        IF(
            COUNTIFS('4.RNAIllumina'!E:E, B1052, '4.RNAIllumina'!X:X, "Y") &gt; 0,
            _xlfn.TEXTJOIN(", ", TRUE, IF(('4.RNAIllumina'!E:E = B1052) * ('4.RNAIllumina'!X:X = "Y"), '4.RNAIllumina'!D:D, "")),
            "Awaiting Status"
        )
    )
)</f>
        <v>Awaiting Status</v>
      </c>
      <c r="S1052" s="377"/>
      <c r="T1052" s="378" t="str">
        <f ca="1">VLOOKUP($B1052,'1.MetaData'!$B:$H,2,FALSE)</f>
        <v>w33</v>
      </c>
      <c r="U1052" s="379" t="str">
        <f ca="1">VLOOKUP($B1052,'1.MetaData'!$B:$H,3,FALSE)</f>
        <v>Galeocerdo cuvier</v>
      </c>
      <c r="V1052" s="379" t="str">
        <f ca="1">VLOOKUP($B1052,'1.MetaData'!$B:$H,4,FALSE)</f>
        <v>Tiger shark</v>
      </c>
      <c r="W1052" s="379" t="str">
        <f ca="1">VLOOKUP($B1052,'1.MetaData'!$B:$H,5,FALSE)</f>
        <v>Matias Braccini</v>
      </c>
      <c r="X1052" s="378" t="str">
        <f ca="1">VLOOKUP($B1052,'1.MetaData'!$B:$H,6,FALSE)</f>
        <v>Jess Pearce, DPIRD</v>
      </c>
      <c r="Y1052" s="378"/>
    </row>
    <row r="1053" spans="1:25" hidden="1" x14ac:dyDescent="0.25">
      <c r="A1053" s="17">
        <v>1052</v>
      </c>
      <c r="B1053" s="365" t="str">
        <f t="shared" ca="1" si="20"/>
        <v>OG1052</v>
      </c>
      <c r="C1053" s="366" t="s">
        <v>102</v>
      </c>
      <c r="D1053" s="367">
        <f ca="1">COUNTIF('2.Tissue'!C:C,B1053)</f>
        <v>1</v>
      </c>
      <c r="E1053" s="368">
        <f ca="1">COUNTIFS('3.DNAExtractions'!$E:$E,$B1053,'3.DNAExtractions'!$D:$D,E$1)</f>
        <v>1</v>
      </c>
      <c r="F1053" s="369" t="str" cm="1">
        <f t="array" aca="1" ref="F1053" ca="1">IF(
    COUNTIFS('3.DNAExtractions'!E:E, B1053, '3.DNAExtractions'!Y:Y, "Y") &gt; 0,
    _xlfn.TEXTJOIN(", ", TRUE, IF(('3.DNAExtractions'!E:E = B1053) * ('3.DNAExtractions'!Y:Y = "Y"), '3.DNAExtractions'!D:D, "")),
    IF(
        COUNTIFS('3.DNAExtractions'!E:E, B1053, '3.DNAExtractions'!X:X, "Y") &gt; 0,
        _xlfn.TEXTJOIN(", ", TRUE, IF(('3.DNAExtractions'!E:E = B1053) * ('3.DNAExtractions'!X:X = "Y"), '3.DNAExtractions'!D:D, "")),
        "Awaiting Status"
    )
)</f>
        <v>Extracted</v>
      </c>
      <c r="G1053" s="370"/>
      <c r="H1053" s="371" t="str" cm="1">
        <f t="array" aca="1" ref="H1053" ca="1">IF(
    G1053="N",
    "",
    IF(
        COUNTIFS('4.Illumina'!E:E, B1053, '4.Illumina'!R:R, "Y") &gt; 0,
        _xlfn.TEXTJOIN(", ", TRUE, IF(('4.Illumina'!E:E = B1053) * ('4.Illumina'!R:R = "Y"), '4.Illumina'!D:D, "")),
        IF(
            COUNTIFS('4.Illumina'!E:E, B1053, '4.Illumina'!Q:Q, "Y") &gt; 0,
            _xlfn.TEXTJOIN(", ", TRUE, IF(('4.Illumina'!E:E = B1053) * ('4.Illumina'!Q:Q = "Y"), '4.Illumina'!D:D, "")),
            "Awaiting Status"
        )
    )
)</f>
        <v>Awaiting Status</v>
      </c>
      <c r="I1053" s="372"/>
      <c r="J1053" s="373" t="str" cm="1">
        <f t="array" aca="1" ref="J1053" ca="1">IF(
    I1053="N",
    "",
    IF(
        COUNTIFS('4.PacBio'!E:E, B1053, '4.PacBio'!W:W, "Y") &gt; 0,
        _xlfn.TEXTJOIN(", ", TRUE, IF(('4.PacBio'!E:E = B1053) * ('4.PacBio'!W:W = "Y"), '4.PacBio'!D:D, "")),
        IF(
            COUNTIFS('4.PacBio'!E:E, B1053, '4.PacBio'!V:V, "Y") &gt; 0,
            _xlfn.TEXTJOIN(", ", TRUE, IF(('4.PacBio'!E:E = B1053) * ('4.PacBio'!V:V = "Y"), '4.PacBio'!D:D, "")),
            "Awaiting Status"
        )
    )
)</f>
        <v>Awaiting Status</v>
      </c>
      <c r="K1053" s="374"/>
      <c r="L1053" s="371" t="str" cm="1">
        <f t="array" aca="1" ref="L1053" ca="1">IF(
    K1053="N",
    "",
    IF(
        COUNTIFS('4.HiCLibrary'!E:E, B1053, '4.HiCLibrary'!V:V, "Y") &gt; 0,
        _xlfn.TEXTJOIN(", ", TRUE, IF(('4.HiCLibrary'!E:E = B1053) * ('4.HiCLibrary'!V:V = "Y"), '4.HiCLibrary'!D:D, "")),
        IF(
            COUNTIFS('4.HiCLibrary'!E:E, B1053, '4.HiCLibrary'!U:U, "Y") &gt; 0,
            _xlfn.TEXTJOIN(", ", TRUE, IF(('4.HiCLibrary'!E:E = B1053) * ('4.HiCLibrary'!U:U = "Y"), '4.HiCLibrary'!D:D, "")),
            "Awaiting Status"
        )
    )
)</f>
        <v>Awaiting Status</v>
      </c>
      <c r="M1053" s="375"/>
      <c r="N1053" s="373" t="str" cm="1">
        <f t="array" aca="1" ref="N1053" ca="1">IF(
    M1053="N",
    "",
    IF(
        COUNTIFS('4.ONT'!E:E, B1053, '4.ONT'!Q:Q, "Y") &gt; 0,
        _xlfn.TEXTJOIN(", ", TRUE, IF(('4.ONT'!E:E = B1053) * ('4.ONT'!Q:Q = "Y"), '4.ONT'!D:D, "")),
        IF(
            COUNTIFS('4.ONT'!E:E, B1053, '4.ONT'!P:P, "Y") &gt; 0,
            _xlfn.TEXTJOIN(", ", TRUE, IF(('4.ONT'!E:E = B1053) * ('4.ONT'!P:P = "Y"), '4.ONT'!D:D, "")),
            "Awaiting Status"
        )
    )
)</f>
        <v>Awaiting Status</v>
      </c>
      <c r="O1053" s="60"/>
      <c r="P1053" s="376" t="str" cm="1">
        <f t="array" aca="1" ref="P1053" ca="1">IF(
    O1053="N",
    "",
    IF(
        COUNTIFS('3.RNAExtractions'!E:E, B1053, '3.RNAExtractions'!Z:Z, "Y") &gt; 0,
        _xlfn.TEXTJOIN(", ", TRUE, IF(('3.RNAExtractions'!E:E = B1053) * ('3.RNAExtractions'!Z:Z = "Y"), '3.RNAExtractions'!D:D, "")),
        IF(
            COUNTIFS('3.RNAExtractions'!E:E, B1053, '3.RNAExtractions'!Y:Y, "Y") &gt; 0,
            _xlfn.TEXTJOIN(", ", TRUE, IF(('3.RNAExtractions'!E:E = B1053) * ('3.RNAExtractions'!Y:Y = "Y"), '3.RNAExtractions'!D:D, "")),
            "Awaiting Status"
        )
    )
)</f>
        <v>Awaiting Status</v>
      </c>
      <c r="Q1053" s="60"/>
      <c r="R1053" s="376" t="str" cm="1">
        <f t="array" aca="1" ref="R1053" ca="1">IF(
    Q1053="N",
    "",
    IF(
        COUNTIFS('4.RNAIllumina'!E:E, B1053, '4.RNAIllumina'!Y:Y, "Y") &gt; 0,
        _xlfn.TEXTJOIN(", ", TRUE, IF(('4.RNAIllumina'!E:E = B1053) * ('4.RNAIllumina'!Y:Y = "Y"), '4.RNAIllumina'!D:D, "")),
        IF(
            COUNTIFS('4.RNAIllumina'!E:E, B1053, '4.RNAIllumina'!X:X, "Y") &gt; 0,
            _xlfn.TEXTJOIN(", ", TRUE, IF(('4.RNAIllumina'!E:E = B1053) * ('4.RNAIllumina'!X:X = "Y"), '4.RNAIllumina'!D:D, "")),
            "Awaiting Status"
        )
    )
)</f>
        <v>Awaiting Status</v>
      </c>
      <c r="S1053" s="377"/>
      <c r="T1053" s="378" t="str">
        <f ca="1">VLOOKUP($B1053,'1.MetaData'!$B:$H,2,FALSE)</f>
        <v>w35</v>
      </c>
      <c r="U1053" s="379" t="str">
        <f ca="1">VLOOKUP($B1053,'1.MetaData'!$B:$H,3,FALSE)</f>
        <v>Galeocerdo cuvier</v>
      </c>
      <c r="V1053" s="379" t="str">
        <f ca="1">VLOOKUP($B1053,'1.MetaData'!$B:$H,4,FALSE)</f>
        <v>Tiger shark</v>
      </c>
      <c r="W1053" s="379" t="str">
        <f ca="1">VLOOKUP($B1053,'1.MetaData'!$B:$H,5,FALSE)</f>
        <v>Matias Braccini</v>
      </c>
      <c r="X1053" s="378" t="str">
        <f ca="1">VLOOKUP($B1053,'1.MetaData'!$B:$H,6,FALSE)</f>
        <v>Jess Pearce, DPIRD</v>
      </c>
      <c r="Y1053" s="378"/>
    </row>
    <row r="1054" spans="1:25" hidden="1" x14ac:dyDescent="0.25">
      <c r="A1054" s="17">
        <v>1053</v>
      </c>
      <c r="B1054" s="365" t="str">
        <f t="shared" ref="B1054:B1117" ca="1" si="21">_xlfn.CONCAT("OG",A1054)</f>
        <v>OG1053</v>
      </c>
      <c r="C1054" s="366" t="s">
        <v>102</v>
      </c>
      <c r="D1054" s="367">
        <f ca="1">COUNTIF('2.Tissue'!C:C,B1054)</f>
        <v>1</v>
      </c>
      <c r="E1054" s="368">
        <f ca="1">COUNTIFS('3.DNAExtractions'!$E:$E,$B1054,'3.DNAExtractions'!$D:$D,E$1)</f>
        <v>1</v>
      </c>
      <c r="F1054" s="369" t="str" cm="1">
        <f t="array" aca="1" ref="F1054" ca="1">IF(
    COUNTIFS('3.DNAExtractions'!E:E, B1054, '3.DNAExtractions'!Y:Y, "Y") &gt; 0,
    _xlfn.TEXTJOIN(", ", TRUE, IF(('3.DNAExtractions'!E:E = B1054) * ('3.DNAExtractions'!Y:Y = "Y"), '3.DNAExtractions'!D:D, "")),
    IF(
        COUNTIFS('3.DNAExtractions'!E:E, B1054, '3.DNAExtractions'!X:X, "Y") &gt; 0,
        _xlfn.TEXTJOIN(", ", TRUE, IF(('3.DNAExtractions'!E:E = B1054) * ('3.DNAExtractions'!X:X = "Y"), '3.DNAExtractions'!D:D, "")),
        "Awaiting Status"
    )
)</f>
        <v>Extracted</v>
      </c>
      <c r="G1054" s="370"/>
      <c r="H1054" s="371" t="str" cm="1">
        <f t="array" aca="1" ref="H1054" ca="1">IF(
    G1054="N",
    "",
    IF(
        COUNTIFS('4.Illumina'!E:E, B1054, '4.Illumina'!R:R, "Y") &gt; 0,
        _xlfn.TEXTJOIN(", ", TRUE, IF(('4.Illumina'!E:E = B1054) * ('4.Illumina'!R:R = "Y"), '4.Illumina'!D:D, "")),
        IF(
            COUNTIFS('4.Illumina'!E:E, B1054, '4.Illumina'!Q:Q, "Y") &gt; 0,
            _xlfn.TEXTJOIN(", ", TRUE, IF(('4.Illumina'!E:E = B1054) * ('4.Illumina'!Q:Q = "Y"), '4.Illumina'!D:D, "")),
            "Awaiting Status"
        )
    )
)</f>
        <v>Awaiting Status</v>
      </c>
      <c r="I1054" s="372"/>
      <c r="J1054" s="373" t="str" cm="1">
        <f t="array" aca="1" ref="J1054" ca="1">IF(
    I1054="N",
    "",
    IF(
        COUNTIFS('4.PacBio'!E:E, B1054, '4.PacBio'!W:W, "Y") &gt; 0,
        _xlfn.TEXTJOIN(", ", TRUE, IF(('4.PacBio'!E:E = B1054) * ('4.PacBio'!W:W = "Y"), '4.PacBio'!D:D, "")),
        IF(
            COUNTIFS('4.PacBio'!E:E, B1054, '4.PacBio'!V:V, "Y") &gt; 0,
            _xlfn.TEXTJOIN(", ", TRUE, IF(('4.PacBio'!E:E = B1054) * ('4.PacBio'!V:V = "Y"), '4.PacBio'!D:D, "")),
            "Awaiting Status"
        )
    )
)</f>
        <v>Awaiting Status</v>
      </c>
      <c r="K1054" s="374"/>
      <c r="L1054" s="371" t="str" cm="1">
        <f t="array" aca="1" ref="L1054" ca="1">IF(
    K1054="N",
    "",
    IF(
        COUNTIFS('4.HiCLibrary'!E:E, B1054, '4.HiCLibrary'!V:V, "Y") &gt; 0,
        _xlfn.TEXTJOIN(", ", TRUE, IF(('4.HiCLibrary'!E:E = B1054) * ('4.HiCLibrary'!V:V = "Y"), '4.HiCLibrary'!D:D, "")),
        IF(
            COUNTIFS('4.HiCLibrary'!E:E, B1054, '4.HiCLibrary'!U:U, "Y") &gt; 0,
            _xlfn.TEXTJOIN(", ", TRUE, IF(('4.HiCLibrary'!E:E = B1054) * ('4.HiCLibrary'!U:U = "Y"), '4.HiCLibrary'!D:D, "")),
            "Awaiting Status"
        )
    )
)</f>
        <v>Awaiting Status</v>
      </c>
      <c r="M1054" s="375"/>
      <c r="N1054" s="373" t="str" cm="1">
        <f t="array" aca="1" ref="N1054" ca="1">IF(
    M1054="N",
    "",
    IF(
        COUNTIFS('4.ONT'!E:E, B1054, '4.ONT'!Q:Q, "Y") &gt; 0,
        _xlfn.TEXTJOIN(", ", TRUE, IF(('4.ONT'!E:E = B1054) * ('4.ONT'!Q:Q = "Y"), '4.ONT'!D:D, "")),
        IF(
            COUNTIFS('4.ONT'!E:E, B1054, '4.ONT'!P:P, "Y") &gt; 0,
            _xlfn.TEXTJOIN(", ", TRUE, IF(('4.ONT'!E:E = B1054) * ('4.ONT'!P:P = "Y"), '4.ONT'!D:D, "")),
            "Awaiting Status"
        )
    )
)</f>
        <v>Awaiting Status</v>
      </c>
      <c r="O1054" s="60"/>
      <c r="P1054" s="376" t="str" cm="1">
        <f t="array" aca="1" ref="P1054" ca="1">IF(
    O1054="N",
    "",
    IF(
        COUNTIFS('3.RNAExtractions'!E:E, B1054, '3.RNAExtractions'!Z:Z, "Y") &gt; 0,
        _xlfn.TEXTJOIN(", ", TRUE, IF(('3.RNAExtractions'!E:E = B1054) * ('3.RNAExtractions'!Z:Z = "Y"), '3.RNAExtractions'!D:D, "")),
        IF(
            COUNTIFS('3.RNAExtractions'!E:E, B1054, '3.RNAExtractions'!Y:Y, "Y") &gt; 0,
            _xlfn.TEXTJOIN(", ", TRUE, IF(('3.RNAExtractions'!E:E = B1054) * ('3.RNAExtractions'!Y:Y = "Y"), '3.RNAExtractions'!D:D, "")),
            "Awaiting Status"
        )
    )
)</f>
        <v>Awaiting Status</v>
      </c>
      <c r="Q1054" s="60"/>
      <c r="R1054" s="376" t="str" cm="1">
        <f t="array" aca="1" ref="R1054" ca="1">IF(
    Q1054="N",
    "",
    IF(
        COUNTIFS('4.RNAIllumina'!E:E, B1054, '4.RNAIllumina'!Y:Y, "Y") &gt; 0,
        _xlfn.TEXTJOIN(", ", TRUE, IF(('4.RNAIllumina'!E:E = B1054) * ('4.RNAIllumina'!Y:Y = "Y"), '4.RNAIllumina'!D:D, "")),
        IF(
            COUNTIFS('4.RNAIllumina'!E:E, B1054, '4.RNAIllumina'!X:X, "Y") &gt; 0,
            _xlfn.TEXTJOIN(", ", TRUE, IF(('4.RNAIllumina'!E:E = B1054) * ('4.RNAIllumina'!X:X = "Y"), '4.RNAIllumina'!D:D, "")),
            "Awaiting Status"
        )
    )
)</f>
        <v>Awaiting Status</v>
      </c>
      <c r="S1054" s="377"/>
      <c r="T1054" s="378" t="str">
        <f ca="1">VLOOKUP($B1054,'1.MetaData'!$B:$H,2,FALSE)</f>
        <v>w36</v>
      </c>
      <c r="U1054" s="379" t="str">
        <f ca="1">VLOOKUP($B1054,'1.MetaData'!$B:$H,3,FALSE)</f>
        <v>Galeocerdo cuvier</v>
      </c>
      <c r="V1054" s="379" t="str">
        <f ca="1">VLOOKUP($B1054,'1.MetaData'!$B:$H,4,FALSE)</f>
        <v>Tiger shark</v>
      </c>
      <c r="W1054" s="379" t="str">
        <f ca="1">VLOOKUP($B1054,'1.MetaData'!$B:$H,5,FALSE)</f>
        <v>Matias Braccini</v>
      </c>
      <c r="X1054" s="378" t="str">
        <f ca="1">VLOOKUP($B1054,'1.MetaData'!$B:$H,6,FALSE)</f>
        <v>Jess Pearce, DPIRD</v>
      </c>
      <c r="Y1054" s="378"/>
    </row>
    <row r="1055" spans="1:25" hidden="1" x14ac:dyDescent="0.25">
      <c r="A1055" s="17">
        <v>1054</v>
      </c>
      <c r="B1055" s="365" t="str">
        <f t="shared" ca="1" si="21"/>
        <v>OG1054</v>
      </c>
      <c r="C1055" s="366" t="s">
        <v>102</v>
      </c>
      <c r="D1055" s="367">
        <f ca="1">COUNTIF('2.Tissue'!C:C,B1055)</f>
        <v>1</v>
      </c>
      <c r="E1055" s="368">
        <f ca="1">COUNTIFS('3.DNAExtractions'!$E:$E,$B1055,'3.DNAExtractions'!$D:$D,E$1)</f>
        <v>1</v>
      </c>
      <c r="F1055" s="369" t="str" cm="1">
        <f t="array" aca="1" ref="F1055" ca="1">IF(
    COUNTIFS('3.DNAExtractions'!E:E, B1055, '3.DNAExtractions'!Y:Y, "Y") &gt; 0,
    _xlfn.TEXTJOIN(", ", TRUE, IF(('3.DNAExtractions'!E:E = B1055) * ('3.DNAExtractions'!Y:Y = "Y"), '3.DNAExtractions'!D:D, "")),
    IF(
        COUNTIFS('3.DNAExtractions'!E:E, B1055, '3.DNAExtractions'!X:X, "Y") &gt; 0,
        _xlfn.TEXTJOIN(", ", TRUE, IF(('3.DNAExtractions'!E:E = B1055) * ('3.DNAExtractions'!X:X = "Y"), '3.DNAExtractions'!D:D, "")),
        "Awaiting Status"
    )
)</f>
        <v>Extracted</v>
      </c>
      <c r="G1055" s="370"/>
      <c r="H1055" s="371" t="str" cm="1">
        <f t="array" aca="1" ref="H1055" ca="1">IF(
    G1055="N",
    "",
    IF(
        COUNTIFS('4.Illumina'!E:E, B1055, '4.Illumina'!R:R, "Y") &gt; 0,
        _xlfn.TEXTJOIN(", ", TRUE, IF(('4.Illumina'!E:E = B1055) * ('4.Illumina'!R:R = "Y"), '4.Illumina'!D:D, "")),
        IF(
            COUNTIFS('4.Illumina'!E:E, B1055, '4.Illumina'!Q:Q, "Y") &gt; 0,
            _xlfn.TEXTJOIN(", ", TRUE, IF(('4.Illumina'!E:E = B1055) * ('4.Illumina'!Q:Q = "Y"), '4.Illumina'!D:D, "")),
            "Awaiting Status"
        )
    )
)</f>
        <v>Awaiting Status</v>
      </c>
      <c r="I1055" s="372"/>
      <c r="J1055" s="373" t="str" cm="1">
        <f t="array" aca="1" ref="J1055" ca="1">IF(
    I1055="N",
    "",
    IF(
        COUNTIFS('4.PacBio'!E:E, B1055, '4.PacBio'!W:W, "Y") &gt; 0,
        _xlfn.TEXTJOIN(", ", TRUE, IF(('4.PacBio'!E:E = B1055) * ('4.PacBio'!W:W = "Y"), '4.PacBio'!D:D, "")),
        IF(
            COUNTIFS('4.PacBio'!E:E, B1055, '4.PacBio'!V:V, "Y") &gt; 0,
            _xlfn.TEXTJOIN(", ", TRUE, IF(('4.PacBio'!E:E = B1055) * ('4.PacBio'!V:V = "Y"), '4.PacBio'!D:D, "")),
            "Awaiting Status"
        )
    )
)</f>
        <v>Awaiting Status</v>
      </c>
      <c r="K1055" s="374"/>
      <c r="L1055" s="371" t="str" cm="1">
        <f t="array" aca="1" ref="L1055" ca="1">IF(
    K1055="N",
    "",
    IF(
        COUNTIFS('4.HiCLibrary'!E:E, B1055, '4.HiCLibrary'!V:V, "Y") &gt; 0,
        _xlfn.TEXTJOIN(", ", TRUE, IF(('4.HiCLibrary'!E:E = B1055) * ('4.HiCLibrary'!V:V = "Y"), '4.HiCLibrary'!D:D, "")),
        IF(
            COUNTIFS('4.HiCLibrary'!E:E, B1055, '4.HiCLibrary'!U:U, "Y") &gt; 0,
            _xlfn.TEXTJOIN(", ", TRUE, IF(('4.HiCLibrary'!E:E = B1055) * ('4.HiCLibrary'!U:U = "Y"), '4.HiCLibrary'!D:D, "")),
            "Awaiting Status"
        )
    )
)</f>
        <v>Awaiting Status</v>
      </c>
      <c r="M1055" s="375"/>
      <c r="N1055" s="373" t="str" cm="1">
        <f t="array" aca="1" ref="N1055" ca="1">IF(
    M1055="N",
    "",
    IF(
        COUNTIFS('4.ONT'!E:E, B1055, '4.ONT'!Q:Q, "Y") &gt; 0,
        _xlfn.TEXTJOIN(", ", TRUE, IF(('4.ONT'!E:E = B1055) * ('4.ONT'!Q:Q = "Y"), '4.ONT'!D:D, "")),
        IF(
            COUNTIFS('4.ONT'!E:E, B1055, '4.ONT'!P:P, "Y") &gt; 0,
            _xlfn.TEXTJOIN(", ", TRUE, IF(('4.ONT'!E:E = B1055) * ('4.ONT'!P:P = "Y"), '4.ONT'!D:D, "")),
            "Awaiting Status"
        )
    )
)</f>
        <v>Awaiting Status</v>
      </c>
      <c r="O1055" s="60"/>
      <c r="P1055" s="376" t="str" cm="1">
        <f t="array" aca="1" ref="P1055" ca="1">IF(
    O1055="N",
    "",
    IF(
        COUNTIFS('3.RNAExtractions'!E:E, B1055, '3.RNAExtractions'!Z:Z, "Y") &gt; 0,
        _xlfn.TEXTJOIN(", ", TRUE, IF(('3.RNAExtractions'!E:E = B1055) * ('3.RNAExtractions'!Z:Z = "Y"), '3.RNAExtractions'!D:D, "")),
        IF(
            COUNTIFS('3.RNAExtractions'!E:E, B1055, '3.RNAExtractions'!Y:Y, "Y") &gt; 0,
            _xlfn.TEXTJOIN(", ", TRUE, IF(('3.RNAExtractions'!E:E = B1055) * ('3.RNAExtractions'!Y:Y = "Y"), '3.RNAExtractions'!D:D, "")),
            "Awaiting Status"
        )
    )
)</f>
        <v>Awaiting Status</v>
      </c>
      <c r="Q1055" s="60"/>
      <c r="R1055" s="376" t="str" cm="1">
        <f t="array" aca="1" ref="R1055" ca="1">IF(
    Q1055="N",
    "",
    IF(
        COUNTIFS('4.RNAIllumina'!E:E, B1055, '4.RNAIllumina'!Y:Y, "Y") &gt; 0,
        _xlfn.TEXTJOIN(", ", TRUE, IF(('4.RNAIllumina'!E:E = B1055) * ('4.RNAIllumina'!Y:Y = "Y"), '4.RNAIllumina'!D:D, "")),
        IF(
            COUNTIFS('4.RNAIllumina'!E:E, B1055, '4.RNAIllumina'!X:X, "Y") &gt; 0,
            _xlfn.TEXTJOIN(", ", TRUE, IF(('4.RNAIllumina'!E:E = B1055) * ('4.RNAIllumina'!X:X = "Y"), '4.RNAIllumina'!D:D, "")),
            "Awaiting Status"
        )
    )
)</f>
        <v>Awaiting Status</v>
      </c>
      <c r="S1055" s="377"/>
      <c r="T1055" s="378" t="str">
        <f ca="1">VLOOKUP($B1055,'1.MetaData'!$B:$H,2,FALSE)</f>
        <v>q81</v>
      </c>
      <c r="U1055" s="379" t="str">
        <f ca="1">VLOOKUP($B1055,'1.MetaData'!$B:$H,3,FALSE)</f>
        <v>Galeocerdo cuvier</v>
      </c>
      <c r="V1055" s="379" t="str">
        <f ca="1">VLOOKUP($B1055,'1.MetaData'!$B:$H,4,FALSE)</f>
        <v>Tiger shark</v>
      </c>
      <c r="W1055" s="379" t="str">
        <f ca="1">VLOOKUP($B1055,'1.MetaData'!$B:$H,5,FALSE)</f>
        <v>Matias Braccini</v>
      </c>
      <c r="X1055" s="378" t="str">
        <f ca="1">VLOOKUP($B1055,'1.MetaData'!$B:$H,6,FALSE)</f>
        <v>Jess Pearce, DPIRD</v>
      </c>
      <c r="Y1055" s="378"/>
    </row>
    <row r="1056" spans="1:25" hidden="1" x14ac:dyDescent="0.25">
      <c r="A1056" s="17">
        <v>1055</v>
      </c>
      <c r="B1056" s="365" t="str">
        <f t="shared" ca="1" si="21"/>
        <v>OG1055</v>
      </c>
      <c r="C1056" s="366" t="s">
        <v>102</v>
      </c>
      <c r="D1056" s="367">
        <f ca="1">COUNTIF('2.Tissue'!C:C,B1056)</f>
        <v>1</v>
      </c>
      <c r="E1056" s="368">
        <f ca="1">COUNTIFS('3.DNAExtractions'!$E:$E,$B1056,'3.DNAExtractions'!$D:$D,E$1)</f>
        <v>1</v>
      </c>
      <c r="F1056" s="369" t="str" cm="1">
        <f t="array" aca="1" ref="F1056" ca="1">IF(
    COUNTIFS('3.DNAExtractions'!E:E, B1056, '3.DNAExtractions'!Y:Y, "Y") &gt; 0,
    _xlfn.TEXTJOIN(", ", TRUE, IF(('3.DNAExtractions'!E:E = B1056) * ('3.DNAExtractions'!Y:Y = "Y"), '3.DNAExtractions'!D:D, "")),
    IF(
        COUNTIFS('3.DNAExtractions'!E:E, B1056, '3.DNAExtractions'!X:X, "Y") &gt; 0,
        _xlfn.TEXTJOIN(", ", TRUE, IF(('3.DNAExtractions'!E:E = B1056) * ('3.DNAExtractions'!X:X = "Y"), '3.DNAExtractions'!D:D, "")),
        "Awaiting Status"
    )
)</f>
        <v>Extracted</v>
      </c>
      <c r="G1056" s="370"/>
      <c r="H1056" s="371" t="str" cm="1">
        <f t="array" aca="1" ref="H1056" ca="1">IF(
    G1056="N",
    "",
    IF(
        COUNTIFS('4.Illumina'!E:E, B1056, '4.Illumina'!R:R, "Y") &gt; 0,
        _xlfn.TEXTJOIN(", ", TRUE, IF(('4.Illumina'!E:E = B1056) * ('4.Illumina'!R:R = "Y"), '4.Illumina'!D:D, "")),
        IF(
            COUNTIFS('4.Illumina'!E:E, B1056, '4.Illumina'!Q:Q, "Y") &gt; 0,
            _xlfn.TEXTJOIN(", ", TRUE, IF(('4.Illumina'!E:E = B1056) * ('4.Illumina'!Q:Q = "Y"), '4.Illumina'!D:D, "")),
            "Awaiting Status"
        )
    )
)</f>
        <v>Awaiting Status</v>
      </c>
      <c r="I1056" s="372"/>
      <c r="J1056" s="373" t="str" cm="1">
        <f t="array" aca="1" ref="J1056" ca="1">IF(
    I1056="N",
    "",
    IF(
        COUNTIFS('4.PacBio'!E:E, B1056, '4.PacBio'!W:W, "Y") &gt; 0,
        _xlfn.TEXTJOIN(", ", TRUE, IF(('4.PacBio'!E:E = B1056) * ('4.PacBio'!W:W = "Y"), '4.PacBio'!D:D, "")),
        IF(
            COUNTIFS('4.PacBio'!E:E, B1056, '4.PacBio'!V:V, "Y") &gt; 0,
            _xlfn.TEXTJOIN(", ", TRUE, IF(('4.PacBio'!E:E = B1056) * ('4.PacBio'!V:V = "Y"), '4.PacBio'!D:D, "")),
            "Awaiting Status"
        )
    )
)</f>
        <v>Awaiting Status</v>
      </c>
      <c r="K1056" s="374"/>
      <c r="L1056" s="371" t="str" cm="1">
        <f t="array" aca="1" ref="L1056" ca="1">IF(
    K1056="N",
    "",
    IF(
        COUNTIFS('4.HiCLibrary'!E:E, B1056, '4.HiCLibrary'!V:V, "Y") &gt; 0,
        _xlfn.TEXTJOIN(", ", TRUE, IF(('4.HiCLibrary'!E:E = B1056) * ('4.HiCLibrary'!V:V = "Y"), '4.HiCLibrary'!D:D, "")),
        IF(
            COUNTIFS('4.HiCLibrary'!E:E, B1056, '4.HiCLibrary'!U:U, "Y") &gt; 0,
            _xlfn.TEXTJOIN(", ", TRUE, IF(('4.HiCLibrary'!E:E = B1056) * ('4.HiCLibrary'!U:U = "Y"), '4.HiCLibrary'!D:D, "")),
            "Awaiting Status"
        )
    )
)</f>
        <v>Awaiting Status</v>
      </c>
      <c r="M1056" s="375"/>
      <c r="N1056" s="373" t="str" cm="1">
        <f t="array" aca="1" ref="N1056" ca="1">IF(
    M1056="N",
    "",
    IF(
        COUNTIFS('4.ONT'!E:E, B1056, '4.ONT'!Q:Q, "Y") &gt; 0,
        _xlfn.TEXTJOIN(", ", TRUE, IF(('4.ONT'!E:E = B1056) * ('4.ONT'!Q:Q = "Y"), '4.ONT'!D:D, "")),
        IF(
            COUNTIFS('4.ONT'!E:E, B1056, '4.ONT'!P:P, "Y") &gt; 0,
            _xlfn.TEXTJOIN(", ", TRUE, IF(('4.ONT'!E:E = B1056) * ('4.ONT'!P:P = "Y"), '4.ONT'!D:D, "")),
            "Awaiting Status"
        )
    )
)</f>
        <v>Awaiting Status</v>
      </c>
      <c r="O1056" s="60"/>
      <c r="P1056" s="376" t="str" cm="1">
        <f t="array" aca="1" ref="P1056" ca="1">IF(
    O1056="N",
    "",
    IF(
        COUNTIFS('3.RNAExtractions'!E:E, B1056, '3.RNAExtractions'!Z:Z, "Y") &gt; 0,
        _xlfn.TEXTJOIN(", ", TRUE, IF(('3.RNAExtractions'!E:E = B1056) * ('3.RNAExtractions'!Z:Z = "Y"), '3.RNAExtractions'!D:D, "")),
        IF(
            COUNTIFS('3.RNAExtractions'!E:E, B1056, '3.RNAExtractions'!Y:Y, "Y") &gt; 0,
            _xlfn.TEXTJOIN(", ", TRUE, IF(('3.RNAExtractions'!E:E = B1056) * ('3.RNAExtractions'!Y:Y = "Y"), '3.RNAExtractions'!D:D, "")),
            "Awaiting Status"
        )
    )
)</f>
        <v>Awaiting Status</v>
      </c>
      <c r="Q1056" s="60"/>
      <c r="R1056" s="376" t="str" cm="1">
        <f t="array" aca="1" ref="R1056" ca="1">IF(
    Q1056="N",
    "",
    IF(
        COUNTIFS('4.RNAIllumina'!E:E, B1056, '4.RNAIllumina'!Y:Y, "Y") &gt; 0,
        _xlfn.TEXTJOIN(", ", TRUE, IF(('4.RNAIllumina'!E:E = B1056) * ('4.RNAIllumina'!Y:Y = "Y"), '4.RNAIllumina'!D:D, "")),
        IF(
            COUNTIFS('4.RNAIllumina'!E:E, B1056, '4.RNAIllumina'!X:X, "Y") &gt; 0,
            _xlfn.TEXTJOIN(", ", TRUE, IF(('4.RNAIllumina'!E:E = B1056) * ('4.RNAIllumina'!X:X = "Y"), '4.RNAIllumina'!D:D, "")),
            "Awaiting Status"
        )
    )
)</f>
        <v>Awaiting Status</v>
      </c>
      <c r="S1056" s="377"/>
      <c r="T1056" s="378" t="str">
        <f ca="1">VLOOKUP($B1056,'1.MetaData'!$B:$H,2,FALSE)</f>
        <v>q100</v>
      </c>
      <c r="U1056" s="379" t="str">
        <f ca="1">VLOOKUP($B1056,'1.MetaData'!$B:$H,3,FALSE)</f>
        <v>Galeocerdo cuvier</v>
      </c>
      <c r="V1056" s="379" t="str">
        <f ca="1">VLOOKUP($B1056,'1.MetaData'!$B:$H,4,FALSE)</f>
        <v>Tiger shark</v>
      </c>
      <c r="W1056" s="379" t="str">
        <f ca="1">VLOOKUP($B1056,'1.MetaData'!$B:$H,5,FALSE)</f>
        <v>Matias Braccini</v>
      </c>
      <c r="X1056" s="378" t="str">
        <f ca="1">VLOOKUP($B1056,'1.MetaData'!$B:$H,6,FALSE)</f>
        <v>Jess Pearce, DPIRD</v>
      </c>
      <c r="Y1056" s="378"/>
    </row>
    <row r="1057" spans="1:25" hidden="1" x14ac:dyDescent="0.25">
      <c r="A1057" s="17">
        <v>1056</v>
      </c>
      <c r="B1057" s="365" t="str">
        <f t="shared" ca="1" si="21"/>
        <v>OG1056</v>
      </c>
      <c r="C1057" s="366" t="s">
        <v>102</v>
      </c>
      <c r="D1057" s="367">
        <f ca="1">COUNTIF('2.Tissue'!C:C,B1057)</f>
        <v>1</v>
      </c>
      <c r="E1057" s="368">
        <f ca="1">COUNTIFS('3.DNAExtractions'!$E:$E,$B1057,'3.DNAExtractions'!$D:$D,E$1)</f>
        <v>1</v>
      </c>
      <c r="F1057" s="369" t="str" cm="1">
        <f t="array" aca="1" ref="F1057" ca="1">IF(
    COUNTIFS('3.DNAExtractions'!E:E, B1057, '3.DNAExtractions'!Y:Y, "Y") &gt; 0,
    _xlfn.TEXTJOIN(", ", TRUE, IF(('3.DNAExtractions'!E:E = B1057) * ('3.DNAExtractions'!Y:Y = "Y"), '3.DNAExtractions'!D:D, "")),
    IF(
        COUNTIFS('3.DNAExtractions'!E:E, B1057, '3.DNAExtractions'!X:X, "Y") &gt; 0,
        _xlfn.TEXTJOIN(", ", TRUE, IF(('3.DNAExtractions'!E:E = B1057) * ('3.DNAExtractions'!X:X = "Y"), '3.DNAExtractions'!D:D, "")),
        "Awaiting Status"
    )
)</f>
        <v>Extracted</v>
      </c>
      <c r="G1057" s="370"/>
      <c r="H1057" s="371" t="str" cm="1">
        <f t="array" aca="1" ref="H1057" ca="1">IF(
    G1057="N",
    "",
    IF(
        COUNTIFS('4.Illumina'!E:E, B1057, '4.Illumina'!R:R, "Y") &gt; 0,
        _xlfn.TEXTJOIN(", ", TRUE, IF(('4.Illumina'!E:E = B1057) * ('4.Illumina'!R:R = "Y"), '4.Illumina'!D:D, "")),
        IF(
            COUNTIFS('4.Illumina'!E:E, B1057, '4.Illumina'!Q:Q, "Y") &gt; 0,
            _xlfn.TEXTJOIN(", ", TRUE, IF(('4.Illumina'!E:E = B1057) * ('4.Illumina'!Q:Q = "Y"), '4.Illumina'!D:D, "")),
            "Awaiting Status"
        )
    )
)</f>
        <v>Awaiting Status</v>
      </c>
      <c r="I1057" s="372"/>
      <c r="J1057" s="373" t="str" cm="1">
        <f t="array" aca="1" ref="J1057" ca="1">IF(
    I1057="N",
    "",
    IF(
        COUNTIFS('4.PacBio'!E:E, B1057, '4.PacBio'!W:W, "Y") &gt; 0,
        _xlfn.TEXTJOIN(", ", TRUE, IF(('4.PacBio'!E:E = B1057) * ('4.PacBio'!W:W = "Y"), '4.PacBio'!D:D, "")),
        IF(
            COUNTIFS('4.PacBio'!E:E, B1057, '4.PacBio'!V:V, "Y") &gt; 0,
            _xlfn.TEXTJOIN(", ", TRUE, IF(('4.PacBio'!E:E = B1057) * ('4.PacBio'!V:V = "Y"), '4.PacBio'!D:D, "")),
            "Awaiting Status"
        )
    )
)</f>
        <v>Awaiting Status</v>
      </c>
      <c r="K1057" s="374"/>
      <c r="L1057" s="371" t="str" cm="1">
        <f t="array" aca="1" ref="L1057" ca="1">IF(
    K1057="N",
    "",
    IF(
        COUNTIFS('4.HiCLibrary'!E:E, B1057, '4.HiCLibrary'!V:V, "Y") &gt; 0,
        _xlfn.TEXTJOIN(", ", TRUE, IF(('4.HiCLibrary'!E:E = B1057) * ('4.HiCLibrary'!V:V = "Y"), '4.HiCLibrary'!D:D, "")),
        IF(
            COUNTIFS('4.HiCLibrary'!E:E, B1057, '4.HiCLibrary'!U:U, "Y") &gt; 0,
            _xlfn.TEXTJOIN(", ", TRUE, IF(('4.HiCLibrary'!E:E = B1057) * ('4.HiCLibrary'!U:U = "Y"), '4.HiCLibrary'!D:D, "")),
            "Awaiting Status"
        )
    )
)</f>
        <v>Awaiting Status</v>
      </c>
      <c r="M1057" s="375"/>
      <c r="N1057" s="373" t="str" cm="1">
        <f t="array" aca="1" ref="N1057" ca="1">IF(
    M1057="N",
    "",
    IF(
        COUNTIFS('4.ONT'!E:E, B1057, '4.ONT'!Q:Q, "Y") &gt; 0,
        _xlfn.TEXTJOIN(", ", TRUE, IF(('4.ONT'!E:E = B1057) * ('4.ONT'!Q:Q = "Y"), '4.ONT'!D:D, "")),
        IF(
            COUNTIFS('4.ONT'!E:E, B1057, '4.ONT'!P:P, "Y") &gt; 0,
            _xlfn.TEXTJOIN(", ", TRUE, IF(('4.ONT'!E:E = B1057) * ('4.ONT'!P:P = "Y"), '4.ONT'!D:D, "")),
            "Awaiting Status"
        )
    )
)</f>
        <v>Awaiting Status</v>
      </c>
      <c r="O1057" s="60"/>
      <c r="P1057" s="376" t="str" cm="1">
        <f t="array" aca="1" ref="P1057" ca="1">IF(
    O1057="N",
    "",
    IF(
        COUNTIFS('3.RNAExtractions'!E:E, B1057, '3.RNAExtractions'!Z:Z, "Y") &gt; 0,
        _xlfn.TEXTJOIN(", ", TRUE, IF(('3.RNAExtractions'!E:E = B1057) * ('3.RNAExtractions'!Z:Z = "Y"), '3.RNAExtractions'!D:D, "")),
        IF(
            COUNTIFS('3.RNAExtractions'!E:E, B1057, '3.RNAExtractions'!Y:Y, "Y") &gt; 0,
            _xlfn.TEXTJOIN(", ", TRUE, IF(('3.RNAExtractions'!E:E = B1057) * ('3.RNAExtractions'!Y:Y = "Y"), '3.RNAExtractions'!D:D, "")),
            "Awaiting Status"
        )
    )
)</f>
        <v>Awaiting Status</v>
      </c>
      <c r="Q1057" s="60"/>
      <c r="R1057" s="376" t="str" cm="1">
        <f t="array" aca="1" ref="R1057" ca="1">IF(
    Q1057="N",
    "",
    IF(
        COUNTIFS('4.RNAIllumina'!E:E, B1057, '4.RNAIllumina'!Y:Y, "Y") &gt; 0,
        _xlfn.TEXTJOIN(", ", TRUE, IF(('4.RNAIllumina'!E:E = B1057) * ('4.RNAIllumina'!Y:Y = "Y"), '4.RNAIllumina'!D:D, "")),
        IF(
            COUNTIFS('4.RNAIllumina'!E:E, B1057, '4.RNAIllumina'!X:X, "Y") &gt; 0,
            _xlfn.TEXTJOIN(", ", TRUE, IF(('4.RNAIllumina'!E:E = B1057) * ('4.RNAIllumina'!X:X = "Y"), '4.RNAIllumina'!D:D, "")),
            "Awaiting Status"
        )
    )
)</f>
        <v>Awaiting Status</v>
      </c>
      <c r="S1057" s="377"/>
      <c r="T1057" s="378" t="str">
        <f ca="1">VLOOKUP($B1057,'1.MetaData'!$B:$H,2,FALSE)</f>
        <v>q102</v>
      </c>
      <c r="U1057" s="379" t="str">
        <f ca="1">VLOOKUP($B1057,'1.MetaData'!$B:$H,3,FALSE)</f>
        <v>Galeocerdo cuvier</v>
      </c>
      <c r="V1057" s="379" t="str">
        <f ca="1">VLOOKUP($B1057,'1.MetaData'!$B:$H,4,FALSE)</f>
        <v>Tiger shark</v>
      </c>
      <c r="W1057" s="379" t="str">
        <f ca="1">VLOOKUP($B1057,'1.MetaData'!$B:$H,5,FALSE)</f>
        <v>Matias Braccini</v>
      </c>
      <c r="X1057" s="378" t="str">
        <f ca="1">VLOOKUP($B1057,'1.MetaData'!$B:$H,6,FALSE)</f>
        <v>Jess Pearce, DPIRD</v>
      </c>
      <c r="Y1057" s="378"/>
    </row>
    <row r="1058" spans="1:25" hidden="1" x14ac:dyDescent="0.25">
      <c r="A1058" s="17">
        <v>1057</v>
      </c>
      <c r="B1058" s="365" t="str">
        <f t="shared" ca="1" si="21"/>
        <v>OG1057</v>
      </c>
      <c r="C1058" s="366" t="s">
        <v>102</v>
      </c>
      <c r="D1058" s="367">
        <f ca="1">COUNTIF('2.Tissue'!C:C,B1058)</f>
        <v>1</v>
      </c>
      <c r="E1058" s="368">
        <f ca="1">COUNTIFS('3.DNAExtractions'!$E:$E,$B1058,'3.DNAExtractions'!$D:$D,E$1)</f>
        <v>1</v>
      </c>
      <c r="F1058" s="369" t="str" cm="1">
        <f t="array" aca="1" ref="F1058" ca="1">IF(
    COUNTIFS('3.DNAExtractions'!E:E, B1058, '3.DNAExtractions'!Y:Y, "Y") &gt; 0,
    _xlfn.TEXTJOIN(", ", TRUE, IF(('3.DNAExtractions'!E:E = B1058) * ('3.DNAExtractions'!Y:Y = "Y"), '3.DNAExtractions'!D:D, "")),
    IF(
        COUNTIFS('3.DNAExtractions'!E:E, B1058, '3.DNAExtractions'!X:X, "Y") &gt; 0,
        _xlfn.TEXTJOIN(", ", TRUE, IF(('3.DNAExtractions'!E:E = B1058) * ('3.DNAExtractions'!X:X = "Y"), '3.DNAExtractions'!D:D, "")),
        "Awaiting Status"
    )
)</f>
        <v>Extracted</v>
      </c>
      <c r="G1058" s="370"/>
      <c r="H1058" s="371" t="str" cm="1">
        <f t="array" aca="1" ref="H1058" ca="1">IF(
    G1058="N",
    "",
    IF(
        COUNTIFS('4.Illumina'!E:E, B1058, '4.Illumina'!R:R, "Y") &gt; 0,
        _xlfn.TEXTJOIN(", ", TRUE, IF(('4.Illumina'!E:E = B1058) * ('4.Illumina'!R:R = "Y"), '4.Illumina'!D:D, "")),
        IF(
            COUNTIFS('4.Illumina'!E:E, B1058, '4.Illumina'!Q:Q, "Y") &gt; 0,
            _xlfn.TEXTJOIN(", ", TRUE, IF(('4.Illumina'!E:E = B1058) * ('4.Illumina'!Q:Q = "Y"), '4.Illumina'!D:D, "")),
            "Awaiting Status"
        )
    )
)</f>
        <v>Awaiting Status</v>
      </c>
      <c r="I1058" s="372"/>
      <c r="J1058" s="373" t="str" cm="1">
        <f t="array" aca="1" ref="J1058" ca="1">IF(
    I1058="N",
    "",
    IF(
        COUNTIFS('4.PacBio'!E:E, B1058, '4.PacBio'!W:W, "Y") &gt; 0,
        _xlfn.TEXTJOIN(", ", TRUE, IF(('4.PacBio'!E:E = B1058) * ('4.PacBio'!W:W = "Y"), '4.PacBio'!D:D, "")),
        IF(
            COUNTIFS('4.PacBio'!E:E, B1058, '4.PacBio'!V:V, "Y") &gt; 0,
            _xlfn.TEXTJOIN(", ", TRUE, IF(('4.PacBio'!E:E = B1058) * ('4.PacBio'!V:V = "Y"), '4.PacBio'!D:D, "")),
            "Awaiting Status"
        )
    )
)</f>
        <v>Awaiting Status</v>
      </c>
      <c r="K1058" s="374"/>
      <c r="L1058" s="371" t="str" cm="1">
        <f t="array" aca="1" ref="L1058" ca="1">IF(
    K1058="N",
    "",
    IF(
        COUNTIFS('4.HiCLibrary'!E:E, B1058, '4.HiCLibrary'!V:V, "Y") &gt; 0,
        _xlfn.TEXTJOIN(", ", TRUE, IF(('4.HiCLibrary'!E:E = B1058) * ('4.HiCLibrary'!V:V = "Y"), '4.HiCLibrary'!D:D, "")),
        IF(
            COUNTIFS('4.HiCLibrary'!E:E, B1058, '4.HiCLibrary'!U:U, "Y") &gt; 0,
            _xlfn.TEXTJOIN(", ", TRUE, IF(('4.HiCLibrary'!E:E = B1058) * ('4.HiCLibrary'!U:U = "Y"), '4.HiCLibrary'!D:D, "")),
            "Awaiting Status"
        )
    )
)</f>
        <v>Awaiting Status</v>
      </c>
      <c r="M1058" s="375"/>
      <c r="N1058" s="373" t="str" cm="1">
        <f t="array" aca="1" ref="N1058" ca="1">IF(
    M1058="N",
    "",
    IF(
        COUNTIFS('4.ONT'!E:E, B1058, '4.ONT'!Q:Q, "Y") &gt; 0,
        _xlfn.TEXTJOIN(", ", TRUE, IF(('4.ONT'!E:E = B1058) * ('4.ONT'!Q:Q = "Y"), '4.ONT'!D:D, "")),
        IF(
            COUNTIFS('4.ONT'!E:E, B1058, '4.ONT'!P:P, "Y") &gt; 0,
            _xlfn.TEXTJOIN(", ", TRUE, IF(('4.ONT'!E:E = B1058) * ('4.ONT'!P:P = "Y"), '4.ONT'!D:D, "")),
            "Awaiting Status"
        )
    )
)</f>
        <v>Awaiting Status</v>
      </c>
      <c r="O1058" s="60"/>
      <c r="P1058" s="376" t="str" cm="1">
        <f t="array" aca="1" ref="P1058" ca="1">IF(
    O1058="N",
    "",
    IF(
        COUNTIFS('3.RNAExtractions'!E:E, B1058, '3.RNAExtractions'!Z:Z, "Y") &gt; 0,
        _xlfn.TEXTJOIN(", ", TRUE, IF(('3.RNAExtractions'!E:E = B1058) * ('3.RNAExtractions'!Z:Z = "Y"), '3.RNAExtractions'!D:D, "")),
        IF(
            COUNTIFS('3.RNAExtractions'!E:E, B1058, '3.RNAExtractions'!Y:Y, "Y") &gt; 0,
            _xlfn.TEXTJOIN(", ", TRUE, IF(('3.RNAExtractions'!E:E = B1058) * ('3.RNAExtractions'!Y:Y = "Y"), '3.RNAExtractions'!D:D, "")),
            "Awaiting Status"
        )
    )
)</f>
        <v>Awaiting Status</v>
      </c>
      <c r="Q1058" s="60"/>
      <c r="R1058" s="376" t="str" cm="1">
        <f t="array" aca="1" ref="R1058" ca="1">IF(
    Q1058="N",
    "",
    IF(
        COUNTIFS('4.RNAIllumina'!E:E, B1058, '4.RNAIllumina'!Y:Y, "Y") &gt; 0,
        _xlfn.TEXTJOIN(", ", TRUE, IF(('4.RNAIllumina'!E:E = B1058) * ('4.RNAIllumina'!Y:Y = "Y"), '4.RNAIllumina'!D:D, "")),
        IF(
            COUNTIFS('4.RNAIllumina'!E:E, B1058, '4.RNAIllumina'!X:X, "Y") &gt; 0,
            _xlfn.TEXTJOIN(", ", TRUE, IF(('4.RNAIllumina'!E:E = B1058) * ('4.RNAIllumina'!X:X = "Y"), '4.RNAIllumina'!D:D, "")),
            "Awaiting Status"
        )
    )
)</f>
        <v>Awaiting Status</v>
      </c>
      <c r="S1058" s="377"/>
      <c r="T1058" s="378" t="str">
        <f ca="1">VLOOKUP($B1058,'1.MetaData'!$B:$H,2,FALSE)</f>
        <v>q104</v>
      </c>
      <c r="U1058" s="379" t="str">
        <f ca="1">VLOOKUP($B1058,'1.MetaData'!$B:$H,3,FALSE)</f>
        <v>Galeocerdo cuvier</v>
      </c>
      <c r="V1058" s="379" t="str">
        <f ca="1">VLOOKUP($B1058,'1.MetaData'!$B:$H,4,FALSE)</f>
        <v>Tiger shark</v>
      </c>
      <c r="W1058" s="379" t="str">
        <f ca="1">VLOOKUP($B1058,'1.MetaData'!$B:$H,5,FALSE)</f>
        <v>Matias Braccini</v>
      </c>
      <c r="X1058" s="378" t="str">
        <f ca="1">VLOOKUP($B1058,'1.MetaData'!$B:$H,6,FALSE)</f>
        <v>Jess Pearce, DPIRD</v>
      </c>
      <c r="Y1058" s="378"/>
    </row>
    <row r="1059" spans="1:25" hidden="1" x14ac:dyDescent="0.25">
      <c r="A1059" s="17">
        <v>1058</v>
      </c>
      <c r="B1059" s="365" t="str">
        <f t="shared" ca="1" si="21"/>
        <v>OG1058</v>
      </c>
      <c r="C1059" s="366" t="s">
        <v>102</v>
      </c>
      <c r="D1059" s="367">
        <f ca="1">COUNTIF('2.Tissue'!C:C,B1059)</f>
        <v>1</v>
      </c>
      <c r="E1059" s="368">
        <f ca="1">COUNTIFS('3.DNAExtractions'!$E:$E,$B1059,'3.DNAExtractions'!$D:$D,E$1)</f>
        <v>1</v>
      </c>
      <c r="F1059" s="369" t="str" cm="1">
        <f t="array" aca="1" ref="F1059" ca="1">IF(
    COUNTIFS('3.DNAExtractions'!E:E, B1059, '3.DNAExtractions'!Y:Y, "Y") &gt; 0,
    _xlfn.TEXTJOIN(", ", TRUE, IF(('3.DNAExtractions'!E:E = B1059) * ('3.DNAExtractions'!Y:Y = "Y"), '3.DNAExtractions'!D:D, "")),
    IF(
        COUNTIFS('3.DNAExtractions'!E:E, B1059, '3.DNAExtractions'!X:X, "Y") &gt; 0,
        _xlfn.TEXTJOIN(", ", TRUE, IF(('3.DNAExtractions'!E:E = B1059) * ('3.DNAExtractions'!X:X = "Y"), '3.DNAExtractions'!D:D, "")),
        "Awaiting Status"
    )
)</f>
        <v>Extracted</v>
      </c>
      <c r="G1059" s="370"/>
      <c r="H1059" s="371" t="str" cm="1">
        <f t="array" aca="1" ref="H1059" ca="1">IF(
    G1059="N",
    "",
    IF(
        COUNTIFS('4.Illumina'!E:E, B1059, '4.Illumina'!R:R, "Y") &gt; 0,
        _xlfn.TEXTJOIN(", ", TRUE, IF(('4.Illumina'!E:E = B1059) * ('4.Illumina'!R:R = "Y"), '4.Illumina'!D:D, "")),
        IF(
            COUNTIFS('4.Illumina'!E:E, B1059, '4.Illumina'!Q:Q, "Y") &gt; 0,
            _xlfn.TEXTJOIN(", ", TRUE, IF(('4.Illumina'!E:E = B1059) * ('4.Illumina'!Q:Q = "Y"), '4.Illumina'!D:D, "")),
            "Awaiting Status"
        )
    )
)</f>
        <v>Awaiting Status</v>
      </c>
      <c r="I1059" s="372"/>
      <c r="J1059" s="373" t="str" cm="1">
        <f t="array" aca="1" ref="J1059" ca="1">IF(
    I1059="N",
    "",
    IF(
        COUNTIFS('4.PacBio'!E:E, B1059, '4.PacBio'!W:W, "Y") &gt; 0,
        _xlfn.TEXTJOIN(", ", TRUE, IF(('4.PacBio'!E:E = B1059) * ('4.PacBio'!W:W = "Y"), '4.PacBio'!D:D, "")),
        IF(
            COUNTIFS('4.PacBio'!E:E, B1059, '4.PacBio'!V:V, "Y") &gt; 0,
            _xlfn.TEXTJOIN(", ", TRUE, IF(('4.PacBio'!E:E = B1059) * ('4.PacBio'!V:V = "Y"), '4.PacBio'!D:D, "")),
            "Awaiting Status"
        )
    )
)</f>
        <v>Awaiting Status</v>
      </c>
      <c r="K1059" s="374"/>
      <c r="L1059" s="371" t="str" cm="1">
        <f t="array" aca="1" ref="L1059" ca="1">IF(
    K1059="N",
    "",
    IF(
        COUNTIFS('4.HiCLibrary'!E:E, B1059, '4.HiCLibrary'!V:V, "Y") &gt; 0,
        _xlfn.TEXTJOIN(", ", TRUE, IF(('4.HiCLibrary'!E:E = B1059) * ('4.HiCLibrary'!V:V = "Y"), '4.HiCLibrary'!D:D, "")),
        IF(
            COUNTIFS('4.HiCLibrary'!E:E, B1059, '4.HiCLibrary'!U:U, "Y") &gt; 0,
            _xlfn.TEXTJOIN(", ", TRUE, IF(('4.HiCLibrary'!E:E = B1059) * ('4.HiCLibrary'!U:U = "Y"), '4.HiCLibrary'!D:D, "")),
            "Awaiting Status"
        )
    )
)</f>
        <v>Awaiting Status</v>
      </c>
      <c r="M1059" s="375"/>
      <c r="N1059" s="373" t="str" cm="1">
        <f t="array" aca="1" ref="N1059" ca="1">IF(
    M1059="N",
    "",
    IF(
        COUNTIFS('4.ONT'!E:E, B1059, '4.ONT'!Q:Q, "Y") &gt; 0,
        _xlfn.TEXTJOIN(", ", TRUE, IF(('4.ONT'!E:E = B1059) * ('4.ONT'!Q:Q = "Y"), '4.ONT'!D:D, "")),
        IF(
            COUNTIFS('4.ONT'!E:E, B1059, '4.ONT'!P:P, "Y") &gt; 0,
            _xlfn.TEXTJOIN(", ", TRUE, IF(('4.ONT'!E:E = B1059) * ('4.ONT'!P:P = "Y"), '4.ONT'!D:D, "")),
            "Awaiting Status"
        )
    )
)</f>
        <v>Awaiting Status</v>
      </c>
      <c r="O1059" s="60"/>
      <c r="P1059" s="376" t="str" cm="1">
        <f t="array" aca="1" ref="P1059" ca="1">IF(
    O1059="N",
    "",
    IF(
        COUNTIFS('3.RNAExtractions'!E:E, B1059, '3.RNAExtractions'!Z:Z, "Y") &gt; 0,
        _xlfn.TEXTJOIN(", ", TRUE, IF(('3.RNAExtractions'!E:E = B1059) * ('3.RNAExtractions'!Z:Z = "Y"), '3.RNAExtractions'!D:D, "")),
        IF(
            COUNTIFS('3.RNAExtractions'!E:E, B1059, '3.RNAExtractions'!Y:Y, "Y") &gt; 0,
            _xlfn.TEXTJOIN(", ", TRUE, IF(('3.RNAExtractions'!E:E = B1059) * ('3.RNAExtractions'!Y:Y = "Y"), '3.RNAExtractions'!D:D, "")),
            "Awaiting Status"
        )
    )
)</f>
        <v>Awaiting Status</v>
      </c>
      <c r="Q1059" s="60"/>
      <c r="R1059" s="376" t="str" cm="1">
        <f t="array" aca="1" ref="R1059" ca="1">IF(
    Q1059="N",
    "",
    IF(
        COUNTIFS('4.RNAIllumina'!E:E, B1059, '4.RNAIllumina'!Y:Y, "Y") &gt; 0,
        _xlfn.TEXTJOIN(", ", TRUE, IF(('4.RNAIllumina'!E:E = B1059) * ('4.RNAIllumina'!Y:Y = "Y"), '4.RNAIllumina'!D:D, "")),
        IF(
            COUNTIFS('4.RNAIllumina'!E:E, B1059, '4.RNAIllumina'!X:X, "Y") &gt; 0,
            _xlfn.TEXTJOIN(", ", TRUE, IF(('4.RNAIllumina'!E:E = B1059) * ('4.RNAIllumina'!X:X = "Y"), '4.RNAIllumina'!D:D, "")),
            "Awaiting Status"
        )
    )
)</f>
        <v>Awaiting Status</v>
      </c>
      <c r="S1059" s="377"/>
      <c r="T1059" s="378" t="str">
        <f ca="1">VLOOKUP($B1059,'1.MetaData'!$B:$H,2,FALSE)</f>
        <v>q106</v>
      </c>
      <c r="U1059" s="379" t="str">
        <f ca="1">VLOOKUP($B1059,'1.MetaData'!$B:$H,3,FALSE)</f>
        <v>Galeocerdo cuvier</v>
      </c>
      <c r="V1059" s="379" t="str">
        <f ca="1">VLOOKUP($B1059,'1.MetaData'!$B:$H,4,FALSE)</f>
        <v>Tiger shark</v>
      </c>
      <c r="W1059" s="379" t="str">
        <f ca="1">VLOOKUP($B1059,'1.MetaData'!$B:$H,5,FALSE)</f>
        <v>Matias Braccini</v>
      </c>
      <c r="X1059" s="378" t="str">
        <f ca="1">VLOOKUP($B1059,'1.MetaData'!$B:$H,6,FALSE)</f>
        <v>Jess Pearce, DPIRD</v>
      </c>
      <c r="Y1059" s="378"/>
    </row>
    <row r="1060" spans="1:25" hidden="1" x14ac:dyDescent="0.25">
      <c r="A1060" s="17">
        <v>1059</v>
      </c>
      <c r="B1060" s="365" t="str">
        <f t="shared" ca="1" si="21"/>
        <v>OG1059</v>
      </c>
      <c r="C1060" s="366" t="s">
        <v>102</v>
      </c>
      <c r="D1060" s="367">
        <f ca="1">COUNTIF('2.Tissue'!C:C,B1060)</f>
        <v>1</v>
      </c>
      <c r="E1060" s="368">
        <f ca="1">COUNTIFS('3.DNAExtractions'!$E:$E,$B1060,'3.DNAExtractions'!$D:$D,E$1)</f>
        <v>1</v>
      </c>
      <c r="F1060" s="369" t="str" cm="1">
        <f t="array" aca="1" ref="F1060" ca="1">IF(
    COUNTIFS('3.DNAExtractions'!E:E, B1060, '3.DNAExtractions'!Y:Y, "Y") &gt; 0,
    _xlfn.TEXTJOIN(", ", TRUE, IF(('3.DNAExtractions'!E:E = B1060) * ('3.DNAExtractions'!Y:Y = "Y"), '3.DNAExtractions'!D:D, "")),
    IF(
        COUNTIFS('3.DNAExtractions'!E:E, B1060, '3.DNAExtractions'!X:X, "Y") &gt; 0,
        _xlfn.TEXTJOIN(", ", TRUE, IF(('3.DNAExtractions'!E:E = B1060) * ('3.DNAExtractions'!X:X = "Y"), '3.DNAExtractions'!D:D, "")),
        "Awaiting Status"
    )
)</f>
        <v>Extracted</v>
      </c>
      <c r="G1060" s="370"/>
      <c r="H1060" s="371" t="str" cm="1">
        <f t="array" aca="1" ref="H1060" ca="1">IF(
    G1060="N",
    "",
    IF(
        COUNTIFS('4.Illumina'!E:E, B1060, '4.Illumina'!R:R, "Y") &gt; 0,
        _xlfn.TEXTJOIN(", ", TRUE, IF(('4.Illumina'!E:E = B1060) * ('4.Illumina'!R:R = "Y"), '4.Illumina'!D:D, "")),
        IF(
            COUNTIFS('4.Illumina'!E:E, B1060, '4.Illumina'!Q:Q, "Y") &gt; 0,
            _xlfn.TEXTJOIN(", ", TRUE, IF(('4.Illumina'!E:E = B1060) * ('4.Illumina'!Q:Q = "Y"), '4.Illumina'!D:D, "")),
            "Awaiting Status"
        )
    )
)</f>
        <v>Awaiting Status</v>
      </c>
      <c r="I1060" s="372"/>
      <c r="J1060" s="373" t="str" cm="1">
        <f t="array" aca="1" ref="J1060" ca="1">IF(
    I1060="N",
    "",
    IF(
        COUNTIFS('4.PacBio'!E:E, B1060, '4.PacBio'!W:W, "Y") &gt; 0,
        _xlfn.TEXTJOIN(", ", TRUE, IF(('4.PacBio'!E:E = B1060) * ('4.PacBio'!W:W = "Y"), '4.PacBio'!D:D, "")),
        IF(
            COUNTIFS('4.PacBio'!E:E, B1060, '4.PacBio'!V:V, "Y") &gt; 0,
            _xlfn.TEXTJOIN(", ", TRUE, IF(('4.PacBio'!E:E = B1060) * ('4.PacBio'!V:V = "Y"), '4.PacBio'!D:D, "")),
            "Awaiting Status"
        )
    )
)</f>
        <v>Awaiting Status</v>
      </c>
      <c r="K1060" s="374"/>
      <c r="L1060" s="371" t="str" cm="1">
        <f t="array" aca="1" ref="L1060" ca="1">IF(
    K1060="N",
    "",
    IF(
        COUNTIFS('4.HiCLibrary'!E:E, B1060, '4.HiCLibrary'!V:V, "Y") &gt; 0,
        _xlfn.TEXTJOIN(", ", TRUE, IF(('4.HiCLibrary'!E:E = B1060) * ('4.HiCLibrary'!V:V = "Y"), '4.HiCLibrary'!D:D, "")),
        IF(
            COUNTIFS('4.HiCLibrary'!E:E, B1060, '4.HiCLibrary'!U:U, "Y") &gt; 0,
            _xlfn.TEXTJOIN(", ", TRUE, IF(('4.HiCLibrary'!E:E = B1060) * ('4.HiCLibrary'!U:U = "Y"), '4.HiCLibrary'!D:D, "")),
            "Awaiting Status"
        )
    )
)</f>
        <v>Awaiting Status</v>
      </c>
      <c r="M1060" s="375"/>
      <c r="N1060" s="373" t="str" cm="1">
        <f t="array" aca="1" ref="N1060" ca="1">IF(
    M1060="N",
    "",
    IF(
        COUNTIFS('4.ONT'!E:E, B1060, '4.ONT'!Q:Q, "Y") &gt; 0,
        _xlfn.TEXTJOIN(", ", TRUE, IF(('4.ONT'!E:E = B1060) * ('4.ONT'!Q:Q = "Y"), '4.ONT'!D:D, "")),
        IF(
            COUNTIFS('4.ONT'!E:E, B1060, '4.ONT'!P:P, "Y") &gt; 0,
            _xlfn.TEXTJOIN(", ", TRUE, IF(('4.ONT'!E:E = B1060) * ('4.ONT'!P:P = "Y"), '4.ONT'!D:D, "")),
            "Awaiting Status"
        )
    )
)</f>
        <v>Awaiting Status</v>
      </c>
      <c r="O1060" s="60"/>
      <c r="P1060" s="376" t="str" cm="1">
        <f t="array" aca="1" ref="P1060" ca="1">IF(
    O1060="N",
    "",
    IF(
        COUNTIFS('3.RNAExtractions'!E:E, B1060, '3.RNAExtractions'!Z:Z, "Y") &gt; 0,
        _xlfn.TEXTJOIN(", ", TRUE, IF(('3.RNAExtractions'!E:E = B1060) * ('3.RNAExtractions'!Z:Z = "Y"), '3.RNAExtractions'!D:D, "")),
        IF(
            COUNTIFS('3.RNAExtractions'!E:E, B1060, '3.RNAExtractions'!Y:Y, "Y") &gt; 0,
            _xlfn.TEXTJOIN(", ", TRUE, IF(('3.RNAExtractions'!E:E = B1060) * ('3.RNAExtractions'!Y:Y = "Y"), '3.RNAExtractions'!D:D, "")),
            "Awaiting Status"
        )
    )
)</f>
        <v>Awaiting Status</v>
      </c>
      <c r="Q1060" s="60"/>
      <c r="R1060" s="376" t="str" cm="1">
        <f t="array" aca="1" ref="R1060" ca="1">IF(
    Q1060="N",
    "",
    IF(
        COUNTIFS('4.RNAIllumina'!E:E, B1060, '4.RNAIllumina'!Y:Y, "Y") &gt; 0,
        _xlfn.TEXTJOIN(", ", TRUE, IF(('4.RNAIllumina'!E:E = B1060) * ('4.RNAIllumina'!Y:Y = "Y"), '4.RNAIllumina'!D:D, "")),
        IF(
            COUNTIFS('4.RNAIllumina'!E:E, B1060, '4.RNAIllumina'!X:X, "Y") &gt; 0,
            _xlfn.TEXTJOIN(", ", TRUE, IF(('4.RNAIllumina'!E:E = B1060) * ('4.RNAIllumina'!X:X = "Y"), '4.RNAIllumina'!D:D, "")),
            "Awaiting Status"
        )
    )
)</f>
        <v>Awaiting Status</v>
      </c>
      <c r="S1060" s="377"/>
      <c r="T1060" s="378" t="str">
        <f ca="1">VLOOKUP($B1060,'1.MetaData'!$B:$H,2,FALSE)</f>
        <v>q105</v>
      </c>
      <c r="U1060" s="379" t="str">
        <f ca="1">VLOOKUP($B1060,'1.MetaData'!$B:$H,3,FALSE)</f>
        <v>Galeocerdo cuvier</v>
      </c>
      <c r="V1060" s="379" t="str">
        <f ca="1">VLOOKUP($B1060,'1.MetaData'!$B:$H,4,FALSE)</f>
        <v>Tiger shark</v>
      </c>
      <c r="W1060" s="379" t="str">
        <f ca="1">VLOOKUP($B1060,'1.MetaData'!$B:$H,5,FALSE)</f>
        <v>Matias Braccini</v>
      </c>
      <c r="X1060" s="378" t="str">
        <f ca="1">VLOOKUP($B1060,'1.MetaData'!$B:$H,6,FALSE)</f>
        <v>Jess Pearce, DPIRD</v>
      </c>
      <c r="Y1060" s="378"/>
    </row>
    <row r="1061" spans="1:25" hidden="1" x14ac:dyDescent="0.25">
      <c r="A1061" s="17">
        <v>1060</v>
      </c>
      <c r="B1061" s="365" t="str">
        <f t="shared" ca="1" si="21"/>
        <v>OG1060</v>
      </c>
      <c r="C1061" s="366" t="s">
        <v>102</v>
      </c>
      <c r="D1061" s="367">
        <f ca="1">COUNTIF('2.Tissue'!C:C,B1061)</f>
        <v>1</v>
      </c>
      <c r="E1061" s="368">
        <f ca="1">COUNTIFS('3.DNAExtractions'!$E:$E,$B1061,'3.DNAExtractions'!$D:$D,E$1)</f>
        <v>1</v>
      </c>
      <c r="F1061" s="369" t="str" cm="1">
        <f t="array" aca="1" ref="F1061" ca="1">IF(
    COUNTIFS('3.DNAExtractions'!E:E, B1061, '3.DNAExtractions'!Y:Y, "Y") &gt; 0,
    _xlfn.TEXTJOIN(", ", TRUE, IF(('3.DNAExtractions'!E:E = B1061) * ('3.DNAExtractions'!Y:Y = "Y"), '3.DNAExtractions'!D:D, "")),
    IF(
        COUNTIFS('3.DNAExtractions'!E:E, B1061, '3.DNAExtractions'!X:X, "Y") &gt; 0,
        _xlfn.TEXTJOIN(", ", TRUE, IF(('3.DNAExtractions'!E:E = B1061) * ('3.DNAExtractions'!X:X = "Y"), '3.DNAExtractions'!D:D, "")),
        "Awaiting Status"
    )
)</f>
        <v>Extracted</v>
      </c>
      <c r="G1061" s="370"/>
      <c r="H1061" s="371" t="str" cm="1">
        <f t="array" aca="1" ref="H1061" ca="1">IF(
    G1061="N",
    "",
    IF(
        COUNTIFS('4.Illumina'!E:E, B1061, '4.Illumina'!R:R, "Y") &gt; 0,
        _xlfn.TEXTJOIN(", ", TRUE, IF(('4.Illumina'!E:E = B1061) * ('4.Illumina'!R:R = "Y"), '4.Illumina'!D:D, "")),
        IF(
            COUNTIFS('4.Illumina'!E:E, B1061, '4.Illumina'!Q:Q, "Y") &gt; 0,
            _xlfn.TEXTJOIN(", ", TRUE, IF(('4.Illumina'!E:E = B1061) * ('4.Illumina'!Q:Q = "Y"), '4.Illumina'!D:D, "")),
            "Awaiting Status"
        )
    )
)</f>
        <v>Awaiting Status</v>
      </c>
      <c r="I1061" s="372"/>
      <c r="J1061" s="373" t="str" cm="1">
        <f t="array" aca="1" ref="J1061" ca="1">IF(
    I1061="N",
    "",
    IF(
        COUNTIFS('4.PacBio'!E:E, B1061, '4.PacBio'!W:W, "Y") &gt; 0,
        _xlfn.TEXTJOIN(", ", TRUE, IF(('4.PacBio'!E:E = B1061) * ('4.PacBio'!W:W = "Y"), '4.PacBio'!D:D, "")),
        IF(
            COUNTIFS('4.PacBio'!E:E, B1061, '4.PacBio'!V:V, "Y") &gt; 0,
            _xlfn.TEXTJOIN(", ", TRUE, IF(('4.PacBio'!E:E = B1061) * ('4.PacBio'!V:V = "Y"), '4.PacBio'!D:D, "")),
            "Awaiting Status"
        )
    )
)</f>
        <v>Awaiting Status</v>
      </c>
      <c r="K1061" s="374"/>
      <c r="L1061" s="371" t="str" cm="1">
        <f t="array" aca="1" ref="L1061" ca="1">IF(
    K1061="N",
    "",
    IF(
        COUNTIFS('4.HiCLibrary'!E:E, B1061, '4.HiCLibrary'!V:V, "Y") &gt; 0,
        _xlfn.TEXTJOIN(", ", TRUE, IF(('4.HiCLibrary'!E:E = B1061) * ('4.HiCLibrary'!V:V = "Y"), '4.HiCLibrary'!D:D, "")),
        IF(
            COUNTIFS('4.HiCLibrary'!E:E, B1061, '4.HiCLibrary'!U:U, "Y") &gt; 0,
            _xlfn.TEXTJOIN(", ", TRUE, IF(('4.HiCLibrary'!E:E = B1061) * ('4.HiCLibrary'!U:U = "Y"), '4.HiCLibrary'!D:D, "")),
            "Awaiting Status"
        )
    )
)</f>
        <v>Awaiting Status</v>
      </c>
      <c r="M1061" s="375"/>
      <c r="N1061" s="373" t="str" cm="1">
        <f t="array" aca="1" ref="N1061" ca="1">IF(
    M1061="N",
    "",
    IF(
        COUNTIFS('4.ONT'!E:E, B1061, '4.ONT'!Q:Q, "Y") &gt; 0,
        _xlfn.TEXTJOIN(", ", TRUE, IF(('4.ONT'!E:E = B1061) * ('4.ONT'!Q:Q = "Y"), '4.ONT'!D:D, "")),
        IF(
            COUNTIFS('4.ONT'!E:E, B1061, '4.ONT'!P:P, "Y") &gt; 0,
            _xlfn.TEXTJOIN(", ", TRUE, IF(('4.ONT'!E:E = B1061) * ('4.ONT'!P:P = "Y"), '4.ONT'!D:D, "")),
            "Awaiting Status"
        )
    )
)</f>
        <v>Awaiting Status</v>
      </c>
      <c r="O1061" s="60"/>
      <c r="P1061" s="376" t="str" cm="1">
        <f t="array" aca="1" ref="P1061" ca="1">IF(
    O1061="N",
    "",
    IF(
        COUNTIFS('3.RNAExtractions'!E:E, B1061, '3.RNAExtractions'!Z:Z, "Y") &gt; 0,
        _xlfn.TEXTJOIN(", ", TRUE, IF(('3.RNAExtractions'!E:E = B1061) * ('3.RNAExtractions'!Z:Z = "Y"), '3.RNAExtractions'!D:D, "")),
        IF(
            COUNTIFS('3.RNAExtractions'!E:E, B1061, '3.RNAExtractions'!Y:Y, "Y") &gt; 0,
            _xlfn.TEXTJOIN(", ", TRUE, IF(('3.RNAExtractions'!E:E = B1061) * ('3.RNAExtractions'!Y:Y = "Y"), '3.RNAExtractions'!D:D, "")),
            "Awaiting Status"
        )
    )
)</f>
        <v>Awaiting Status</v>
      </c>
      <c r="Q1061" s="60"/>
      <c r="R1061" s="376" t="str" cm="1">
        <f t="array" aca="1" ref="R1061" ca="1">IF(
    Q1061="N",
    "",
    IF(
        COUNTIFS('4.RNAIllumina'!E:E, B1061, '4.RNAIllumina'!Y:Y, "Y") &gt; 0,
        _xlfn.TEXTJOIN(", ", TRUE, IF(('4.RNAIllumina'!E:E = B1061) * ('4.RNAIllumina'!Y:Y = "Y"), '4.RNAIllumina'!D:D, "")),
        IF(
            COUNTIFS('4.RNAIllumina'!E:E, B1061, '4.RNAIllumina'!X:X, "Y") &gt; 0,
            _xlfn.TEXTJOIN(", ", TRUE, IF(('4.RNAIllumina'!E:E = B1061) * ('4.RNAIllumina'!X:X = "Y"), '4.RNAIllumina'!D:D, "")),
            "Awaiting Status"
        )
    )
)</f>
        <v>Awaiting Status</v>
      </c>
      <c r="S1061" s="377"/>
      <c r="T1061" s="378" t="str">
        <f ca="1">VLOOKUP($B1061,'1.MetaData'!$B:$H,2,FALSE)</f>
        <v>q107</v>
      </c>
      <c r="U1061" s="379" t="str">
        <f ca="1">VLOOKUP($B1061,'1.MetaData'!$B:$H,3,FALSE)</f>
        <v>Galeocerdo cuvier</v>
      </c>
      <c r="V1061" s="379" t="str">
        <f ca="1">VLOOKUP($B1061,'1.MetaData'!$B:$H,4,FALSE)</f>
        <v>Tiger shark</v>
      </c>
      <c r="W1061" s="379" t="str">
        <f ca="1">VLOOKUP($B1061,'1.MetaData'!$B:$H,5,FALSE)</f>
        <v>Matias Braccini</v>
      </c>
      <c r="X1061" s="378" t="str">
        <f ca="1">VLOOKUP($B1061,'1.MetaData'!$B:$H,6,FALSE)</f>
        <v>Jess Pearce, DPIRD</v>
      </c>
      <c r="Y1061" s="378"/>
    </row>
    <row r="1062" spans="1:25" hidden="1" x14ac:dyDescent="0.25">
      <c r="A1062" s="17">
        <v>1061</v>
      </c>
      <c r="B1062" s="365" t="str">
        <f t="shared" ca="1" si="21"/>
        <v>OG1061</v>
      </c>
      <c r="C1062" s="366" t="s">
        <v>102</v>
      </c>
      <c r="D1062" s="367">
        <f ca="1">COUNTIF('2.Tissue'!C:C,B1062)</f>
        <v>1</v>
      </c>
      <c r="E1062" s="368">
        <f ca="1">COUNTIFS('3.DNAExtractions'!$E:$E,$B1062,'3.DNAExtractions'!$D:$D,E$1)</f>
        <v>1</v>
      </c>
      <c r="F1062" s="369" t="str" cm="1">
        <f t="array" aca="1" ref="F1062" ca="1">IF(
    COUNTIFS('3.DNAExtractions'!E:E, B1062, '3.DNAExtractions'!Y:Y, "Y") &gt; 0,
    _xlfn.TEXTJOIN(", ", TRUE, IF(('3.DNAExtractions'!E:E = B1062) * ('3.DNAExtractions'!Y:Y = "Y"), '3.DNAExtractions'!D:D, "")),
    IF(
        COUNTIFS('3.DNAExtractions'!E:E, B1062, '3.DNAExtractions'!X:X, "Y") &gt; 0,
        _xlfn.TEXTJOIN(", ", TRUE, IF(('3.DNAExtractions'!E:E = B1062) * ('3.DNAExtractions'!X:X = "Y"), '3.DNAExtractions'!D:D, "")),
        "Awaiting Status"
    )
)</f>
        <v>Extracted</v>
      </c>
      <c r="G1062" s="370"/>
      <c r="H1062" s="371" t="str" cm="1">
        <f t="array" aca="1" ref="H1062" ca="1">IF(
    G1062="N",
    "",
    IF(
        COUNTIFS('4.Illumina'!E:E, B1062, '4.Illumina'!R:R, "Y") &gt; 0,
        _xlfn.TEXTJOIN(", ", TRUE, IF(('4.Illumina'!E:E = B1062) * ('4.Illumina'!R:R = "Y"), '4.Illumina'!D:D, "")),
        IF(
            COUNTIFS('4.Illumina'!E:E, B1062, '4.Illumina'!Q:Q, "Y") &gt; 0,
            _xlfn.TEXTJOIN(", ", TRUE, IF(('4.Illumina'!E:E = B1062) * ('4.Illumina'!Q:Q = "Y"), '4.Illumina'!D:D, "")),
            "Awaiting Status"
        )
    )
)</f>
        <v>Awaiting Status</v>
      </c>
      <c r="I1062" s="372"/>
      <c r="J1062" s="373" t="str" cm="1">
        <f t="array" aca="1" ref="J1062" ca="1">IF(
    I1062="N",
    "",
    IF(
        COUNTIFS('4.PacBio'!E:E, B1062, '4.PacBio'!W:W, "Y") &gt; 0,
        _xlfn.TEXTJOIN(", ", TRUE, IF(('4.PacBio'!E:E = B1062) * ('4.PacBio'!W:W = "Y"), '4.PacBio'!D:D, "")),
        IF(
            COUNTIFS('4.PacBio'!E:E, B1062, '4.PacBio'!V:V, "Y") &gt; 0,
            _xlfn.TEXTJOIN(", ", TRUE, IF(('4.PacBio'!E:E = B1062) * ('4.PacBio'!V:V = "Y"), '4.PacBio'!D:D, "")),
            "Awaiting Status"
        )
    )
)</f>
        <v>Awaiting Status</v>
      </c>
      <c r="K1062" s="374"/>
      <c r="L1062" s="371" t="str" cm="1">
        <f t="array" aca="1" ref="L1062" ca="1">IF(
    K1062="N",
    "",
    IF(
        COUNTIFS('4.HiCLibrary'!E:E, B1062, '4.HiCLibrary'!V:V, "Y") &gt; 0,
        _xlfn.TEXTJOIN(", ", TRUE, IF(('4.HiCLibrary'!E:E = B1062) * ('4.HiCLibrary'!V:V = "Y"), '4.HiCLibrary'!D:D, "")),
        IF(
            COUNTIFS('4.HiCLibrary'!E:E, B1062, '4.HiCLibrary'!U:U, "Y") &gt; 0,
            _xlfn.TEXTJOIN(", ", TRUE, IF(('4.HiCLibrary'!E:E = B1062) * ('4.HiCLibrary'!U:U = "Y"), '4.HiCLibrary'!D:D, "")),
            "Awaiting Status"
        )
    )
)</f>
        <v>Awaiting Status</v>
      </c>
      <c r="M1062" s="375"/>
      <c r="N1062" s="373" t="str" cm="1">
        <f t="array" aca="1" ref="N1062" ca="1">IF(
    M1062="N",
    "",
    IF(
        COUNTIFS('4.ONT'!E:E, B1062, '4.ONT'!Q:Q, "Y") &gt; 0,
        _xlfn.TEXTJOIN(", ", TRUE, IF(('4.ONT'!E:E = B1062) * ('4.ONT'!Q:Q = "Y"), '4.ONT'!D:D, "")),
        IF(
            COUNTIFS('4.ONT'!E:E, B1062, '4.ONT'!P:P, "Y") &gt; 0,
            _xlfn.TEXTJOIN(", ", TRUE, IF(('4.ONT'!E:E = B1062) * ('4.ONT'!P:P = "Y"), '4.ONT'!D:D, "")),
            "Awaiting Status"
        )
    )
)</f>
        <v>Awaiting Status</v>
      </c>
      <c r="O1062" s="60"/>
      <c r="P1062" s="376" t="str" cm="1">
        <f t="array" aca="1" ref="P1062" ca="1">IF(
    O1062="N",
    "",
    IF(
        COUNTIFS('3.RNAExtractions'!E:E, B1062, '3.RNAExtractions'!Z:Z, "Y") &gt; 0,
        _xlfn.TEXTJOIN(", ", TRUE, IF(('3.RNAExtractions'!E:E = B1062) * ('3.RNAExtractions'!Z:Z = "Y"), '3.RNAExtractions'!D:D, "")),
        IF(
            COUNTIFS('3.RNAExtractions'!E:E, B1062, '3.RNAExtractions'!Y:Y, "Y") &gt; 0,
            _xlfn.TEXTJOIN(", ", TRUE, IF(('3.RNAExtractions'!E:E = B1062) * ('3.RNAExtractions'!Y:Y = "Y"), '3.RNAExtractions'!D:D, "")),
            "Awaiting Status"
        )
    )
)</f>
        <v>Awaiting Status</v>
      </c>
      <c r="Q1062" s="60"/>
      <c r="R1062" s="376" t="str" cm="1">
        <f t="array" aca="1" ref="R1062" ca="1">IF(
    Q1062="N",
    "",
    IF(
        COUNTIFS('4.RNAIllumina'!E:E, B1062, '4.RNAIllumina'!Y:Y, "Y") &gt; 0,
        _xlfn.TEXTJOIN(", ", TRUE, IF(('4.RNAIllumina'!E:E = B1062) * ('4.RNAIllumina'!Y:Y = "Y"), '4.RNAIllumina'!D:D, "")),
        IF(
            COUNTIFS('4.RNAIllumina'!E:E, B1062, '4.RNAIllumina'!X:X, "Y") &gt; 0,
            _xlfn.TEXTJOIN(", ", TRUE, IF(('4.RNAIllumina'!E:E = B1062) * ('4.RNAIllumina'!X:X = "Y"), '4.RNAIllumina'!D:D, "")),
            "Awaiting Status"
        )
    )
)</f>
        <v>Awaiting Status</v>
      </c>
      <c r="S1062" s="377"/>
      <c r="T1062" s="378" t="str">
        <f ca="1">VLOOKUP($B1062,'1.MetaData'!$B:$H,2,FALSE)</f>
        <v>q110</v>
      </c>
      <c r="U1062" s="379" t="str">
        <f ca="1">VLOOKUP($B1062,'1.MetaData'!$B:$H,3,FALSE)</f>
        <v>Galeocerdo cuvier</v>
      </c>
      <c r="V1062" s="379" t="str">
        <f ca="1">VLOOKUP($B1062,'1.MetaData'!$B:$H,4,FALSE)</f>
        <v>Tiger shark</v>
      </c>
      <c r="W1062" s="379" t="str">
        <f ca="1">VLOOKUP($B1062,'1.MetaData'!$B:$H,5,FALSE)</f>
        <v>Matias Braccini</v>
      </c>
      <c r="X1062" s="378" t="str">
        <f ca="1">VLOOKUP($B1062,'1.MetaData'!$B:$H,6,FALSE)</f>
        <v>Jess Pearce, DPIRD</v>
      </c>
      <c r="Y1062" s="378"/>
    </row>
    <row r="1063" spans="1:25" hidden="1" x14ac:dyDescent="0.25">
      <c r="A1063" s="17">
        <v>1062</v>
      </c>
      <c r="B1063" s="365" t="str">
        <f t="shared" ca="1" si="21"/>
        <v>OG1062</v>
      </c>
      <c r="C1063" s="366" t="s">
        <v>102</v>
      </c>
      <c r="D1063" s="367">
        <f ca="1">COUNTIF('2.Tissue'!C:C,B1063)</f>
        <v>1</v>
      </c>
      <c r="E1063" s="368">
        <f ca="1">COUNTIFS('3.DNAExtractions'!$E:$E,$B1063,'3.DNAExtractions'!$D:$D,E$1)</f>
        <v>1</v>
      </c>
      <c r="F1063" s="369" t="str" cm="1">
        <f t="array" aca="1" ref="F1063" ca="1">IF(
    COUNTIFS('3.DNAExtractions'!E:E, B1063, '3.DNAExtractions'!Y:Y, "Y") &gt; 0,
    _xlfn.TEXTJOIN(", ", TRUE, IF(('3.DNAExtractions'!E:E = B1063) * ('3.DNAExtractions'!Y:Y = "Y"), '3.DNAExtractions'!D:D, "")),
    IF(
        COUNTIFS('3.DNAExtractions'!E:E, B1063, '3.DNAExtractions'!X:X, "Y") &gt; 0,
        _xlfn.TEXTJOIN(", ", TRUE, IF(('3.DNAExtractions'!E:E = B1063) * ('3.DNAExtractions'!X:X = "Y"), '3.DNAExtractions'!D:D, "")),
        "Awaiting Status"
    )
)</f>
        <v>Extracted</v>
      </c>
      <c r="G1063" s="370"/>
      <c r="H1063" s="371" t="str" cm="1">
        <f t="array" aca="1" ref="H1063" ca="1">IF(
    G1063="N",
    "",
    IF(
        COUNTIFS('4.Illumina'!E:E, B1063, '4.Illumina'!R:R, "Y") &gt; 0,
        _xlfn.TEXTJOIN(", ", TRUE, IF(('4.Illumina'!E:E = B1063) * ('4.Illumina'!R:R = "Y"), '4.Illumina'!D:D, "")),
        IF(
            COUNTIFS('4.Illumina'!E:E, B1063, '4.Illumina'!Q:Q, "Y") &gt; 0,
            _xlfn.TEXTJOIN(", ", TRUE, IF(('4.Illumina'!E:E = B1063) * ('4.Illumina'!Q:Q = "Y"), '4.Illumina'!D:D, "")),
            "Awaiting Status"
        )
    )
)</f>
        <v>Awaiting Status</v>
      </c>
      <c r="I1063" s="372"/>
      <c r="J1063" s="373" t="str" cm="1">
        <f t="array" aca="1" ref="J1063" ca="1">IF(
    I1063="N",
    "",
    IF(
        COUNTIFS('4.PacBio'!E:E, B1063, '4.PacBio'!W:W, "Y") &gt; 0,
        _xlfn.TEXTJOIN(", ", TRUE, IF(('4.PacBio'!E:E = B1063) * ('4.PacBio'!W:W = "Y"), '4.PacBio'!D:D, "")),
        IF(
            COUNTIFS('4.PacBio'!E:E, B1063, '4.PacBio'!V:V, "Y") &gt; 0,
            _xlfn.TEXTJOIN(", ", TRUE, IF(('4.PacBio'!E:E = B1063) * ('4.PacBio'!V:V = "Y"), '4.PacBio'!D:D, "")),
            "Awaiting Status"
        )
    )
)</f>
        <v>Awaiting Status</v>
      </c>
      <c r="K1063" s="374"/>
      <c r="L1063" s="371" t="str" cm="1">
        <f t="array" aca="1" ref="L1063" ca="1">IF(
    K1063="N",
    "",
    IF(
        COUNTIFS('4.HiCLibrary'!E:E, B1063, '4.HiCLibrary'!V:V, "Y") &gt; 0,
        _xlfn.TEXTJOIN(", ", TRUE, IF(('4.HiCLibrary'!E:E = B1063) * ('4.HiCLibrary'!V:V = "Y"), '4.HiCLibrary'!D:D, "")),
        IF(
            COUNTIFS('4.HiCLibrary'!E:E, B1063, '4.HiCLibrary'!U:U, "Y") &gt; 0,
            _xlfn.TEXTJOIN(", ", TRUE, IF(('4.HiCLibrary'!E:E = B1063) * ('4.HiCLibrary'!U:U = "Y"), '4.HiCLibrary'!D:D, "")),
            "Awaiting Status"
        )
    )
)</f>
        <v>Awaiting Status</v>
      </c>
      <c r="M1063" s="375"/>
      <c r="N1063" s="373" t="str" cm="1">
        <f t="array" aca="1" ref="N1063" ca="1">IF(
    M1063="N",
    "",
    IF(
        COUNTIFS('4.ONT'!E:E, B1063, '4.ONT'!Q:Q, "Y") &gt; 0,
        _xlfn.TEXTJOIN(", ", TRUE, IF(('4.ONT'!E:E = B1063) * ('4.ONT'!Q:Q = "Y"), '4.ONT'!D:D, "")),
        IF(
            COUNTIFS('4.ONT'!E:E, B1063, '4.ONT'!P:P, "Y") &gt; 0,
            _xlfn.TEXTJOIN(", ", TRUE, IF(('4.ONT'!E:E = B1063) * ('4.ONT'!P:P = "Y"), '4.ONT'!D:D, "")),
            "Awaiting Status"
        )
    )
)</f>
        <v>Awaiting Status</v>
      </c>
      <c r="O1063" s="60"/>
      <c r="P1063" s="376" t="str" cm="1">
        <f t="array" aca="1" ref="P1063" ca="1">IF(
    O1063="N",
    "",
    IF(
        COUNTIFS('3.RNAExtractions'!E:E, B1063, '3.RNAExtractions'!Z:Z, "Y") &gt; 0,
        _xlfn.TEXTJOIN(", ", TRUE, IF(('3.RNAExtractions'!E:E = B1063) * ('3.RNAExtractions'!Z:Z = "Y"), '3.RNAExtractions'!D:D, "")),
        IF(
            COUNTIFS('3.RNAExtractions'!E:E, B1063, '3.RNAExtractions'!Y:Y, "Y") &gt; 0,
            _xlfn.TEXTJOIN(", ", TRUE, IF(('3.RNAExtractions'!E:E = B1063) * ('3.RNAExtractions'!Y:Y = "Y"), '3.RNAExtractions'!D:D, "")),
            "Awaiting Status"
        )
    )
)</f>
        <v>Awaiting Status</v>
      </c>
      <c r="Q1063" s="60"/>
      <c r="R1063" s="376" t="str" cm="1">
        <f t="array" aca="1" ref="R1063" ca="1">IF(
    Q1063="N",
    "",
    IF(
        COUNTIFS('4.RNAIllumina'!E:E, B1063, '4.RNAIllumina'!Y:Y, "Y") &gt; 0,
        _xlfn.TEXTJOIN(", ", TRUE, IF(('4.RNAIllumina'!E:E = B1063) * ('4.RNAIllumina'!Y:Y = "Y"), '4.RNAIllumina'!D:D, "")),
        IF(
            COUNTIFS('4.RNAIllumina'!E:E, B1063, '4.RNAIllumina'!X:X, "Y") &gt; 0,
            _xlfn.TEXTJOIN(", ", TRUE, IF(('4.RNAIllumina'!E:E = B1063) * ('4.RNAIllumina'!X:X = "Y"), '4.RNAIllumina'!D:D, "")),
            "Awaiting Status"
        )
    )
)</f>
        <v>Awaiting Status</v>
      </c>
      <c r="S1063" s="377"/>
      <c r="T1063" s="378" t="str">
        <f ca="1">VLOOKUP($B1063,'1.MetaData'!$B:$H,2,FALSE)</f>
        <v>q109</v>
      </c>
      <c r="U1063" s="379" t="str">
        <f ca="1">VLOOKUP($B1063,'1.MetaData'!$B:$H,3,FALSE)</f>
        <v>Galeocerdo cuvier</v>
      </c>
      <c r="V1063" s="379" t="str">
        <f ca="1">VLOOKUP($B1063,'1.MetaData'!$B:$H,4,FALSE)</f>
        <v>Tiger shark</v>
      </c>
      <c r="W1063" s="379" t="str">
        <f ca="1">VLOOKUP($B1063,'1.MetaData'!$B:$H,5,FALSE)</f>
        <v>Matias Braccini</v>
      </c>
      <c r="X1063" s="378" t="str">
        <f ca="1">VLOOKUP($B1063,'1.MetaData'!$B:$H,6,FALSE)</f>
        <v>Jess Pearce, DPIRD</v>
      </c>
      <c r="Y1063" s="378"/>
    </row>
    <row r="1064" spans="1:25" hidden="1" x14ac:dyDescent="0.25">
      <c r="A1064" s="17">
        <v>1063</v>
      </c>
      <c r="B1064" s="365" t="str">
        <f t="shared" ca="1" si="21"/>
        <v>OG1063</v>
      </c>
      <c r="C1064" s="366" t="s">
        <v>102</v>
      </c>
      <c r="D1064" s="367">
        <f ca="1">COUNTIF('2.Tissue'!C:C,B1064)</f>
        <v>1</v>
      </c>
      <c r="E1064" s="368">
        <f ca="1">COUNTIFS('3.DNAExtractions'!$E:$E,$B1064,'3.DNAExtractions'!$D:$D,E$1)</f>
        <v>1</v>
      </c>
      <c r="F1064" s="369" t="str" cm="1">
        <f t="array" aca="1" ref="F1064" ca="1">IF(
    COUNTIFS('3.DNAExtractions'!E:E, B1064, '3.DNAExtractions'!Y:Y, "Y") &gt; 0,
    _xlfn.TEXTJOIN(", ", TRUE, IF(('3.DNAExtractions'!E:E = B1064) * ('3.DNAExtractions'!Y:Y = "Y"), '3.DNAExtractions'!D:D, "")),
    IF(
        COUNTIFS('3.DNAExtractions'!E:E, B1064, '3.DNAExtractions'!X:X, "Y") &gt; 0,
        _xlfn.TEXTJOIN(", ", TRUE, IF(('3.DNAExtractions'!E:E = B1064) * ('3.DNAExtractions'!X:X = "Y"), '3.DNAExtractions'!D:D, "")),
        "Awaiting Status"
    )
)</f>
        <v>Extracted</v>
      </c>
      <c r="G1064" s="370"/>
      <c r="H1064" s="371" t="str" cm="1">
        <f t="array" aca="1" ref="H1064" ca="1">IF(
    G1064="N",
    "",
    IF(
        COUNTIFS('4.Illumina'!E:E, B1064, '4.Illumina'!R:R, "Y") &gt; 0,
        _xlfn.TEXTJOIN(", ", TRUE, IF(('4.Illumina'!E:E = B1064) * ('4.Illumina'!R:R = "Y"), '4.Illumina'!D:D, "")),
        IF(
            COUNTIFS('4.Illumina'!E:E, B1064, '4.Illumina'!Q:Q, "Y") &gt; 0,
            _xlfn.TEXTJOIN(", ", TRUE, IF(('4.Illumina'!E:E = B1064) * ('4.Illumina'!Q:Q = "Y"), '4.Illumina'!D:D, "")),
            "Awaiting Status"
        )
    )
)</f>
        <v>Awaiting Status</v>
      </c>
      <c r="I1064" s="372"/>
      <c r="J1064" s="373" t="str" cm="1">
        <f t="array" aca="1" ref="J1064" ca="1">IF(
    I1064="N",
    "",
    IF(
        COUNTIFS('4.PacBio'!E:E, B1064, '4.PacBio'!W:W, "Y") &gt; 0,
        _xlfn.TEXTJOIN(", ", TRUE, IF(('4.PacBio'!E:E = B1064) * ('4.PacBio'!W:W = "Y"), '4.PacBio'!D:D, "")),
        IF(
            COUNTIFS('4.PacBio'!E:E, B1064, '4.PacBio'!V:V, "Y") &gt; 0,
            _xlfn.TEXTJOIN(", ", TRUE, IF(('4.PacBio'!E:E = B1064) * ('4.PacBio'!V:V = "Y"), '4.PacBio'!D:D, "")),
            "Awaiting Status"
        )
    )
)</f>
        <v>Awaiting Status</v>
      </c>
      <c r="K1064" s="374"/>
      <c r="L1064" s="371" t="str" cm="1">
        <f t="array" aca="1" ref="L1064" ca="1">IF(
    K1064="N",
    "",
    IF(
        COUNTIFS('4.HiCLibrary'!E:E, B1064, '4.HiCLibrary'!V:V, "Y") &gt; 0,
        _xlfn.TEXTJOIN(", ", TRUE, IF(('4.HiCLibrary'!E:E = B1064) * ('4.HiCLibrary'!V:V = "Y"), '4.HiCLibrary'!D:D, "")),
        IF(
            COUNTIFS('4.HiCLibrary'!E:E, B1064, '4.HiCLibrary'!U:U, "Y") &gt; 0,
            _xlfn.TEXTJOIN(", ", TRUE, IF(('4.HiCLibrary'!E:E = B1064) * ('4.HiCLibrary'!U:U = "Y"), '4.HiCLibrary'!D:D, "")),
            "Awaiting Status"
        )
    )
)</f>
        <v>Awaiting Status</v>
      </c>
      <c r="M1064" s="375"/>
      <c r="N1064" s="373" t="str" cm="1">
        <f t="array" aca="1" ref="N1064" ca="1">IF(
    M1064="N",
    "",
    IF(
        COUNTIFS('4.ONT'!E:E, B1064, '4.ONT'!Q:Q, "Y") &gt; 0,
        _xlfn.TEXTJOIN(", ", TRUE, IF(('4.ONT'!E:E = B1064) * ('4.ONT'!Q:Q = "Y"), '4.ONT'!D:D, "")),
        IF(
            COUNTIFS('4.ONT'!E:E, B1064, '4.ONT'!P:P, "Y") &gt; 0,
            _xlfn.TEXTJOIN(", ", TRUE, IF(('4.ONT'!E:E = B1064) * ('4.ONT'!P:P = "Y"), '4.ONT'!D:D, "")),
            "Awaiting Status"
        )
    )
)</f>
        <v>Awaiting Status</v>
      </c>
      <c r="O1064" s="60"/>
      <c r="P1064" s="376" t="str" cm="1">
        <f t="array" aca="1" ref="P1064" ca="1">IF(
    O1064="N",
    "",
    IF(
        COUNTIFS('3.RNAExtractions'!E:E, B1064, '3.RNAExtractions'!Z:Z, "Y") &gt; 0,
        _xlfn.TEXTJOIN(", ", TRUE, IF(('3.RNAExtractions'!E:E = B1064) * ('3.RNAExtractions'!Z:Z = "Y"), '3.RNAExtractions'!D:D, "")),
        IF(
            COUNTIFS('3.RNAExtractions'!E:E, B1064, '3.RNAExtractions'!Y:Y, "Y") &gt; 0,
            _xlfn.TEXTJOIN(", ", TRUE, IF(('3.RNAExtractions'!E:E = B1064) * ('3.RNAExtractions'!Y:Y = "Y"), '3.RNAExtractions'!D:D, "")),
            "Awaiting Status"
        )
    )
)</f>
        <v>Awaiting Status</v>
      </c>
      <c r="Q1064" s="60"/>
      <c r="R1064" s="376" t="str" cm="1">
        <f t="array" aca="1" ref="R1064" ca="1">IF(
    Q1064="N",
    "",
    IF(
        COUNTIFS('4.RNAIllumina'!E:E, B1064, '4.RNAIllumina'!Y:Y, "Y") &gt; 0,
        _xlfn.TEXTJOIN(", ", TRUE, IF(('4.RNAIllumina'!E:E = B1064) * ('4.RNAIllumina'!Y:Y = "Y"), '4.RNAIllumina'!D:D, "")),
        IF(
            COUNTIFS('4.RNAIllumina'!E:E, B1064, '4.RNAIllumina'!X:X, "Y") &gt; 0,
            _xlfn.TEXTJOIN(", ", TRUE, IF(('4.RNAIllumina'!E:E = B1064) * ('4.RNAIllumina'!X:X = "Y"), '4.RNAIllumina'!D:D, "")),
            "Awaiting Status"
        )
    )
)</f>
        <v>Awaiting Status</v>
      </c>
      <c r="S1064" s="377"/>
      <c r="T1064" s="378" t="str">
        <f ca="1">VLOOKUP($B1064,'1.MetaData'!$B:$H,2,FALSE)</f>
        <v>q108</v>
      </c>
      <c r="U1064" s="379" t="str">
        <f ca="1">VLOOKUP($B1064,'1.MetaData'!$B:$H,3,FALSE)</f>
        <v>Galeocerdo cuvier</v>
      </c>
      <c r="V1064" s="379" t="str">
        <f ca="1">VLOOKUP($B1064,'1.MetaData'!$B:$H,4,FALSE)</f>
        <v>Tiger shark</v>
      </c>
      <c r="W1064" s="379" t="str">
        <f ca="1">VLOOKUP($B1064,'1.MetaData'!$B:$H,5,FALSE)</f>
        <v>Matias Braccini</v>
      </c>
      <c r="X1064" s="378" t="str">
        <f ca="1">VLOOKUP($B1064,'1.MetaData'!$B:$H,6,FALSE)</f>
        <v>Jess Pearce, DPIRD</v>
      </c>
      <c r="Y1064" s="378"/>
    </row>
    <row r="1065" spans="1:25" hidden="1" x14ac:dyDescent="0.25">
      <c r="A1065" s="17">
        <v>1064</v>
      </c>
      <c r="B1065" s="365" t="str">
        <f t="shared" ca="1" si="21"/>
        <v>OG1064</v>
      </c>
      <c r="C1065" s="366" t="s">
        <v>102</v>
      </c>
      <c r="D1065" s="367">
        <f ca="1">COUNTIF('2.Tissue'!C:C,B1065)</f>
        <v>1</v>
      </c>
      <c r="E1065" s="368">
        <f ca="1">COUNTIFS('3.DNAExtractions'!$E:$E,$B1065,'3.DNAExtractions'!$D:$D,E$1)</f>
        <v>1</v>
      </c>
      <c r="F1065" s="369" t="str" cm="1">
        <f t="array" aca="1" ref="F1065" ca="1">IF(
    COUNTIFS('3.DNAExtractions'!E:E, B1065, '3.DNAExtractions'!Y:Y, "Y") &gt; 0,
    _xlfn.TEXTJOIN(", ", TRUE, IF(('3.DNAExtractions'!E:E = B1065) * ('3.DNAExtractions'!Y:Y = "Y"), '3.DNAExtractions'!D:D, "")),
    IF(
        COUNTIFS('3.DNAExtractions'!E:E, B1065, '3.DNAExtractions'!X:X, "Y") &gt; 0,
        _xlfn.TEXTJOIN(", ", TRUE, IF(('3.DNAExtractions'!E:E = B1065) * ('3.DNAExtractions'!X:X = "Y"), '3.DNAExtractions'!D:D, "")),
        "Awaiting Status"
    )
)</f>
        <v>Extracted</v>
      </c>
      <c r="G1065" s="370"/>
      <c r="H1065" s="371" t="str" cm="1">
        <f t="array" aca="1" ref="H1065" ca="1">IF(
    G1065="N",
    "",
    IF(
        COUNTIFS('4.Illumina'!E:E, B1065, '4.Illumina'!R:R, "Y") &gt; 0,
        _xlfn.TEXTJOIN(", ", TRUE, IF(('4.Illumina'!E:E = B1065) * ('4.Illumina'!R:R = "Y"), '4.Illumina'!D:D, "")),
        IF(
            COUNTIFS('4.Illumina'!E:E, B1065, '4.Illumina'!Q:Q, "Y") &gt; 0,
            _xlfn.TEXTJOIN(", ", TRUE, IF(('4.Illumina'!E:E = B1065) * ('4.Illumina'!Q:Q = "Y"), '4.Illumina'!D:D, "")),
            "Awaiting Status"
        )
    )
)</f>
        <v>Awaiting Status</v>
      </c>
      <c r="I1065" s="372"/>
      <c r="J1065" s="373" t="str" cm="1">
        <f t="array" aca="1" ref="J1065" ca="1">IF(
    I1065="N",
    "",
    IF(
        COUNTIFS('4.PacBio'!E:E, B1065, '4.PacBio'!W:W, "Y") &gt; 0,
        _xlfn.TEXTJOIN(", ", TRUE, IF(('4.PacBio'!E:E = B1065) * ('4.PacBio'!W:W = "Y"), '4.PacBio'!D:D, "")),
        IF(
            COUNTIFS('4.PacBio'!E:E, B1065, '4.PacBio'!V:V, "Y") &gt; 0,
            _xlfn.TEXTJOIN(", ", TRUE, IF(('4.PacBio'!E:E = B1065) * ('4.PacBio'!V:V = "Y"), '4.PacBio'!D:D, "")),
            "Awaiting Status"
        )
    )
)</f>
        <v>Awaiting Status</v>
      </c>
      <c r="K1065" s="374"/>
      <c r="L1065" s="371" t="str" cm="1">
        <f t="array" aca="1" ref="L1065" ca="1">IF(
    K1065="N",
    "",
    IF(
        COUNTIFS('4.HiCLibrary'!E:E, B1065, '4.HiCLibrary'!V:V, "Y") &gt; 0,
        _xlfn.TEXTJOIN(", ", TRUE, IF(('4.HiCLibrary'!E:E = B1065) * ('4.HiCLibrary'!V:V = "Y"), '4.HiCLibrary'!D:D, "")),
        IF(
            COUNTIFS('4.HiCLibrary'!E:E, B1065, '4.HiCLibrary'!U:U, "Y") &gt; 0,
            _xlfn.TEXTJOIN(", ", TRUE, IF(('4.HiCLibrary'!E:E = B1065) * ('4.HiCLibrary'!U:U = "Y"), '4.HiCLibrary'!D:D, "")),
            "Awaiting Status"
        )
    )
)</f>
        <v>Awaiting Status</v>
      </c>
      <c r="M1065" s="375"/>
      <c r="N1065" s="373" t="str" cm="1">
        <f t="array" aca="1" ref="N1065" ca="1">IF(
    M1065="N",
    "",
    IF(
        COUNTIFS('4.ONT'!E:E, B1065, '4.ONT'!Q:Q, "Y") &gt; 0,
        _xlfn.TEXTJOIN(", ", TRUE, IF(('4.ONT'!E:E = B1065) * ('4.ONT'!Q:Q = "Y"), '4.ONT'!D:D, "")),
        IF(
            COUNTIFS('4.ONT'!E:E, B1065, '4.ONT'!P:P, "Y") &gt; 0,
            _xlfn.TEXTJOIN(", ", TRUE, IF(('4.ONT'!E:E = B1065) * ('4.ONT'!P:P = "Y"), '4.ONT'!D:D, "")),
            "Awaiting Status"
        )
    )
)</f>
        <v>Awaiting Status</v>
      </c>
      <c r="O1065" s="60"/>
      <c r="P1065" s="376" t="str" cm="1">
        <f t="array" aca="1" ref="P1065" ca="1">IF(
    O1065="N",
    "",
    IF(
        COUNTIFS('3.RNAExtractions'!E:E, B1065, '3.RNAExtractions'!Z:Z, "Y") &gt; 0,
        _xlfn.TEXTJOIN(", ", TRUE, IF(('3.RNAExtractions'!E:E = B1065) * ('3.RNAExtractions'!Z:Z = "Y"), '3.RNAExtractions'!D:D, "")),
        IF(
            COUNTIFS('3.RNAExtractions'!E:E, B1065, '3.RNAExtractions'!Y:Y, "Y") &gt; 0,
            _xlfn.TEXTJOIN(", ", TRUE, IF(('3.RNAExtractions'!E:E = B1065) * ('3.RNAExtractions'!Y:Y = "Y"), '3.RNAExtractions'!D:D, "")),
            "Awaiting Status"
        )
    )
)</f>
        <v>Awaiting Status</v>
      </c>
      <c r="Q1065" s="60"/>
      <c r="R1065" s="376" t="str" cm="1">
        <f t="array" aca="1" ref="R1065" ca="1">IF(
    Q1065="N",
    "",
    IF(
        COUNTIFS('4.RNAIllumina'!E:E, B1065, '4.RNAIllumina'!Y:Y, "Y") &gt; 0,
        _xlfn.TEXTJOIN(", ", TRUE, IF(('4.RNAIllumina'!E:E = B1065) * ('4.RNAIllumina'!Y:Y = "Y"), '4.RNAIllumina'!D:D, "")),
        IF(
            COUNTIFS('4.RNAIllumina'!E:E, B1065, '4.RNAIllumina'!X:X, "Y") &gt; 0,
            _xlfn.TEXTJOIN(", ", TRUE, IF(('4.RNAIllumina'!E:E = B1065) * ('4.RNAIllumina'!X:X = "Y"), '4.RNAIllumina'!D:D, "")),
            "Awaiting Status"
        )
    )
)</f>
        <v>Awaiting Status</v>
      </c>
      <c r="S1065" s="377"/>
      <c r="T1065" s="378" t="str">
        <f ca="1">VLOOKUP($B1065,'1.MetaData'!$B:$H,2,FALSE)</f>
        <v>q111</v>
      </c>
      <c r="U1065" s="379" t="str">
        <f ca="1">VLOOKUP($B1065,'1.MetaData'!$B:$H,3,FALSE)</f>
        <v>Galeocerdo cuvier</v>
      </c>
      <c r="V1065" s="379" t="str">
        <f ca="1">VLOOKUP($B1065,'1.MetaData'!$B:$H,4,FALSE)</f>
        <v>Tiger shark</v>
      </c>
      <c r="W1065" s="379" t="str">
        <f ca="1">VLOOKUP($B1065,'1.MetaData'!$B:$H,5,FALSE)</f>
        <v>Matias Braccini</v>
      </c>
      <c r="X1065" s="378" t="str">
        <f ca="1">VLOOKUP($B1065,'1.MetaData'!$B:$H,6,FALSE)</f>
        <v>Jess Pearce, DPIRD</v>
      </c>
      <c r="Y1065" s="378"/>
    </row>
    <row r="1066" spans="1:25" hidden="1" x14ac:dyDescent="0.25">
      <c r="A1066" s="17">
        <v>1065</v>
      </c>
      <c r="B1066" s="365" t="str">
        <f t="shared" ca="1" si="21"/>
        <v>OG1065</v>
      </c>
      <c r="C1066" s="366" t="s">
        <v>102</v>
      </c>
      <c r="D1066" s="367">
        <f ca="1">COUNTIF('2.Tissue'!C:C,B1066)</f>
        <v>1</v>
      </c>
      <c r="E1066" s="368">
        <f ca="1">COUNTIFS('3.DNAExtractions'!$E:$E,$B1066,'3.DNAExtractions'!$D:$D,E$1)</f>
        <v>1</v>
      </c>
      <c r="F1066" s="369" t="str" cm="1">
        <f t="array" aca="1" ref="F1066" ca="1">IF(
    COUNTIFS('3.DNAExtractions'!E:E, B1066, '3.DNAExtractions'!Y:Y, "Y") &gt; 0,
    _xlfn.TEXTJOIN(", ", TRUE, IF(('3.DNAExtractions'!E:E = B1066) * ('3.DNAExtractions'!Y:Y = "Y"), '3.DNAExtractions'!D:D, "")),
    IF(
        COUNTIFS('3.DNAExtractions'!E:E, B1066, '3.DNAExtractions'!X:X, "Y") &gt; 0,
        _xlfn.TEXTJOIN(", ", TRUE, IF(('3.DNAExtractions'!E:E = B1066) * ('3.DNAExtractions'!X:X = "Y"), '3.DNAExtractions'!D:D, "")),
        "Awaiting Status"
    )
)</f>
        <v>Extracted</v>
      </c>
      <c r="G1066" s="370"/>
      <c r="H1066" s="371" t="str" cm="1">
        <f t="array" aca="1" ref="H1066" ca="1">IF(
    G1066="N",
    "",
    IF(
        COUNTIFS('4.Illumina'!E:E, B1066, '4.Illumina'!R:R, "Y") &gt; 0,
        _xlfn.TEXTJOIN(", ", TRUE, IF(('4.Illumina'!E:E = B1066) * ('4.Illumina'!R:R = "Y"), '4.Illumina'!D:D, "")),
        IF(
            COUNTIFS('4.Illumina'!E:E, B1066, '4.Illumina'!Q:Q, "Y") &gt; 0,
            _xlfn.TEXTJOIN(", ", TRUE, IF(('4.Illumina'!E:E = B1066) * ('4.Illumina'!Q:Q = "Y"), '4.Illumina'!D:D, "")),
            "Awaiting Status"
        )
    )
)</f>
        <v>Awaiting Status</v>
      </c>
      <c r="I1066" s="372"/>
      <c r="J1066" s="373" t="str" cm="1">
        <f t="array" aca="1" ref="J1066" ca="1">IF(
    I1066="N",
    "",
    IF(
        COUNTIFS('4.PacBio'!E:E, B1066, '4.PacBio'!W:W, "Y") &gt; 0,
        _xlfn.TEXTJOIN(", ", TRUE, IF(('4.PacBio'!E:E = B1066) * ('4.PacBio'!W:W = "Y"), '4.PacBio'!D:D, "")),
        IF(
            COUNTIFS('4.PacBio'!E:E, B1066, '4.PacBio'!V:V, "Y") &gt; 0,
            _xlfn.TEXTJOIN(", ", TRUE, IF(('4.PacBio'!E:E = B1066) * ('4.PacBio'!V:V = "Y"), '4.PacBio'!D:D, "")),
            "Awaiting Status"
        )
    )
)</f>
        <v>Awaiting Status</v>
      </c>
      <c r="K1066" s="374"/>
      <c r="L1066" s="371" t="str" cm="1">
        <f t="array" aca="1" ref="L1066" ca="1">IF(
    K1066="N",
    "",
    IF(
        COUNTIFS('4.HiCLibrary'!E:E, B1066, '4.HiCLibrary'!V:V, "Y") &gt; 0,
        _xlfn.TEXTJOIN(", ", TRUE, IF(('4.HiCLibrary'!E:E = B1066) * ('4.HiCLibrary'!V:V = "Y"), '4.HiCLibrary'!D:D, "")),
        IF(
            COUNTIFS('4.HiCLibrary'!E:E, B1066, '4.HiCLibrary'!U:U, "Y") &gt; 0,
            _xlfn.TEXTJOIN(", ", TRUE, IF(('4.HiCLibrary'!E:E = B1066) * ('4.HiCLibrary'!U:U = "Y"), '4.HiCLibrary'!D:D, "")),
            "Awaiting Status"
        )
    )
)</f>
        <v>Awaiting Status</v>
      </c>
      <c r="M1066" s="375"/>
      <c r="N1066" s="373" t="str" cm="1">
        <f t="array" aca="1" ref="N1066" ca="1">IF(
    M1066="N",
    "",
    IF(
        COUNTIFS('4.ONT'!E:E, B1066, '4.ONT'!Q:Q, "Y") &gt; 0,
        _xlfn.TEXTJOIN(", ", TRUE, IF(('4.ONT'!E:E = B1066) * ('4.ONT'!Q:Q = "Y"), '4.ONT'!D:D, "")),
        IF(
            COUNTIFS('4.ONT'!E:E, B1066, '4.ONT'!P:P, "Y") &gt; 0,
            _xlfn.TEXTJOIN(", ", TRUE, IF(('4.ONT'!E:E = B1066) * ('4.ONT'!P:P = "Y"), '4.ONT'!D:D, "")),
            "Awaiting Status"
        )
    )
)</f>
        <v>Awaiting Status</v>
      </c>
      <c r="O1066" s="60"/>
      <c r="P1066" s="376" t="str" cm="1">
        <f t="array" aca="1" ref="P1066" ca="1">IF(
    O1066="N",
    "",
    IF(
        COUNTIFS('3.RNAExtractions'!E:E, B1066, '3.RNAExtractions'!Z:Z, "Y") &gt; 0,
        _xlfn.TEXTJOIN(", ", TRUE, IF(('3.RNAExtractions'!E:E = B1066) * ('3.RNAExtractions'!Z:Z = "Y"), '3.RNAExtractions'!D:D, "")),
        IF(
            COUNTIFS('3.RNAExtractions'!E:E, B1066, '3.RNAExtractions'!Y:Y, "Y") &gt; 0,
            _xlfn.TEXTJOIN(", ", TRUE, IF(('3.RNAExtractions'!E:E = B1066) * ('3.RNAExtractions'!Y:Y = "Y"), '3.RNAExtractions'!D:D, "")),
            "Awaiting Status"
        )
    )
)</f>
        <v>Awaiting Status</v>
      </c>
      <c r="Q1066" s="60"/>
      <c r="R1066" s="376" t="str" cm="1">
        <f t="array" aca="1" ref="R1066" ca="1">IF(
    Q1066="N",
    "",
    IF(
        COUNTIFS('4.RNAIllumina'!E:E, B1066, '4.RNAIllumina'!Y:Y, "Y") &gt; 0,
        _xlfn.TEXTJOIN(", ", TRUE, IF(('4.RNAIllumina'!E:E = B1066) * ('4.RNAIllumina'!Y:Y = "Y"), '4.RNAIllumina'!D:D, "")),
        IF(
            COUNTIFS('4.RNAIllumina'!E:E, B1066, '4.RNAIllumina'!X:X, "Y") &gt; 0,
            _xlfn.TEXTJOIN(", ", TRUE, IF(('4.RNAIllumina'!E:E = B1066) * ('4.RNAIllumina'!X:X = "Y"), '4.RNAIllumina'!D:D, "")),
            "Awaiting Status"
        )
    )
)</f>
        <v>Awaiting Status</v>
      </c>
      <c r="S1066" s="377"/>
      <c r="T1066" s="378" t="str">
        <f ca="1">VLOOKUP($B1066,'1.MetaData'!$B:$H,2,FALSE)</f>
        <v>q114</v>
      </c>
      <c r="U1066" s="379" t="str">
        <f ca="1">VLOOKUP($B1066,'1.MetaData'!$B:$H,3,FALSE)</f>
        <v>Galeocerdo cuvier</v>
      </c>
      <c r="V1066" s="379" t="str">
        <f ca="1">VLOOKUP($B1066,'1.MetaData'!$B:$H,4,FALSE)</f>
        <v>Tiger shark</v>
      </c>
      <c r="W1066" s="379" t="str">
        <f ca="1">VLOOKUP($B1066,'1.MetaData'!$B:$H,5,FALSE)</f>
        <v>Matias Braccini</v>
      </c>
      <c r="X1066" s="378" t="str">
        <f ca="1">VLOOKUP($B1066,'1.MetaData'!$B:$H,6,FALSE)</f>
        <v>Jess Pearce, DPIRD</v>
      </c>
      <c r="Y1066" s="378"/>
    </row>
    <row r="1067" spans="1:25" hidden="1" x14ac:dyDescent="0.25">
      <c r="A1067" s="17">
        <v>1066</v>
      </c>
      <c r="B1067" s="365" t="str">
        <f t="shared" ca="1" si="21"/>
        <v>OG1066</v>
      </c>
      <c r="C1067" s="366" t="s">
        <v>102</v>
      </c>
      <c r="D1067" s="367">
        <f ca="1">COUNTIF('2.Tissue'!C:C,B1067)</f>
        <v>1</v>
      </c>
      <c r="E1067" s="368">
        <f ca="1">COUNTIFS('3.DNAExtractions'!$E:$E,$B1067,'3.DNAExtractions'!$D:$D,E$1)</f>
        <v>1</v>
      </c>
      <c r="F1067" s="369" t="str" cm="1">
        <f t="array" aca="1" ref="F1067" ca="1">IF(
    COUNTIFS('3.DNAExtractions'!E:E, B1067, '3.DNAExtractions'!Y:Y, "Y") &gt; 0,
    _xlfn.TEXTJOIN(", ", TRUE, IF(('3.DNAExtractions'!E:E = B1067) * ('3.DNAExtractions'!Y:Y = "Y"), '3.DNAExtractions'!D:D, "")),
    IF(
        COUNTIFS('3.DNAExtractions'!E:E, B1067, '3.DNAExtractions'!X:X, "Y") &gt; 0,
        _xlfn.TEXTJOIN(", ", TRUE, IF(('3.DNAExtractions'!E:E = B1067) * ('3.DNAExtractions'!X:X = "Y"), '3.DNAExtractions'!D:D, "")),
        "Awaiting Status"
    )
)</f>
        <v>Extracted</v>
      </c>
      <c r="G1067" s="370"/>
      <c r="H1067" s="371" t="str" cm="1">
        <f t="array" aca="1" ref="H1067" ca="1">IF(
    G1067="N",
    "",
    IF(
        COUNTIFS('4.Illumina'!E:E, B1067, '4.Illumina'!R:R, "Y") &gt; 0,
        _xlfn.TEXTJOIN(", ", TRUE, IF(('4.Illumina'!E:E = B1067) * ('4.Illumina'!R:R = "Y"), '4.Illumina'!D:D, "")),
        IF(
            COUNTIFS('4.Illumina'!E:E, B1067, '4.Illumina'!Q:Q, "Y") &gt; 0,
            _xlfn.TEXTJOIN(", ", TRUE, IF(('4.Illumina'!E:E = B1067) * ('4.Illumina'!Q:Q = "Y"), '4.Illumina'!D:D, "")),
            "Awaiting Status"
        )
    )
)</f>
        <v>Awaiting Status</v>
      </c>
      <c r="I1067" s="372"/>
      <c r="J1067" s="373" t="str" cm="1">
        <f t="array" aca="1" ref="J1067" ca="1">IF(
    I1067="N",
    "",
    IF(
        COUNTIFS('4.PacBio'!E:E, B1067, '4.PacBio'!W:W, "Y") &gt; 0,
        _xlfn.TEXTJOIN(", ", TRUE, IF(('4.PacBio'!E:E = B1067) * ('4.PacBio'!W:W = "Y"), '4.PacBio'!D:D, "")),
        IF(
            COUNTIFS('4.PacBio'!E:E, B1067, '4.PacBio'!V:V, "Y") &gt; 0,
            _xlfn.TEXTJOIN(", ", TRUE, IF(('4.PacBio'!E:E = B1067) * ('4.PacBio'!V:V = "Y"), '4.PacBio'!D:D, "")),
            "Awaiting Status"
        )
    )
)</f>
        <v>Awaiting Status</v>
      </c>
      <c r="K1067" s="374"/>
      <c r="L1067" s="371" t="str" cm="1">
        <f t="array" aca="1" ref="L1067" ca="1">IF(
    K1067="N",
    "",
    IF(
        COUNTIFS('4.HiCLibrary'!E:E, B1067, '4.HiCLibrary'!V:V, "Y") &gt; 0,
        _xlfn.TEXTJOIN(", ", TRUE, IF(('4.HiCLibrary'!E:E = B1067) * ('4.HiCLibrary'!V:V = "Y"), '4.HiCLibrary'!D:D, "")),
        IF(
            COUNTIFS('4.HiCLibrary'!E:E, B1067, '4.HiCLibrary'!U:U, "Y") &gt; 0,
            _xlfn.TEXTJOIN(", ", TRUE, IF(('4.HiCLibrary'!E:E = B1067) * ('4.HiCLibrary'!U:U = "Y"), '4.HiCLibrary'!D:D, "")),
            "Awaiting Status"
        )
    )
)</f>
        <v>Awaiting Status</v>
      </c>
      <c r="M1067" s="375"/>
      <c r="N1067" s="373" t="str" cm="1">
        <f t="array" aca="1" ref="N1067" ca="1">IF(
    M1067="N",
    "",
    IF(
        COUNTIFS('4.ONT'!E:E, B1067, '4.ONT'!Q:Q, "Y") &gt; 0,
        _xlfn.TEXTJOIN(", ", TRUE, IF(('4.ONT'!E:E = B1067) * ('4.ONT'!Q:Q = "Y"), '4.ONT'!D:D, "")),
        IF(
            COUNTIFS('4.ONT'!E:E, B1067, '4.ONT'!P:P, "Y") &gt; 0,
            _xlfn.TEXTJOIN(", ", TRUE, IF(('4.ONT'!E:E = B1067) * ('4.ONT'!P:P = "Y"), '4.ONT'!D:D, "")),
            "Awaiting Status"
        )
    )
)</f>
        <v>Awaiting Status</v>
      </c>
      <c r="O1067" s="60"/>
      <c r="P1067" s="376" t="str" cm="1">
        <f t="array" aca="1" ref="P1067" ca="1">IF(
    O1067="N",
    "",
    IF(
        COUNTIFS('3.RNAExtractions'!E:E, B1067, '3.RNAExtractions'!Z:Z, "Y") &gt; 0,
        _xlfn.TEXTJOIN(", ", TRUE, IF(('3.RNAExtractions'!E:E = B1067) * ('3.RNAExtractions'!Z:Z = "Y"), '3.RNAExtractions'!D:D, "")),
        IF(
            COUNTIFS('3.RNAExtractions'!E:E, B1067, '3.RNAExtractions'!Y:Y, "Y") &gt; 0,
            _xlfn.TEXTJOIN(", ", TRUE, IF(('3.RNAExtractions'!E:E = B1067) * ('3.RNAExtractions'!Y:Y = "Y"), '3.RNAExtractions'!D:D, "")),
            "Awaiting Status"
        )
    )
)</f>
        <v>Awaiting Status</v>
      </c>
      <c r="Q1067" s="60"/>
      <c r="R1067" s="376" t="str" cm="1">
        <f t="array" aca="1" ref="R1067" ca="1">IF(
    Q1067="N",
    "",
    IF(
        COUNTIFS('4.RNAIllumina'!E:E, B1067, '4.RNAIllumina'!Y:Y, "Y") &gt; 0,
        _xlfn.TEXTJOIN(", ", TRUE, IF(('4.RNAIllumina'!E:E = B1067) * ('4.RNAIllumina'!Y:Y = "Y"), '4.RNAIllumina'!D:D, "")),
        IF(
            COUNTIFS('4.RNAIllumina'!E:E, B1067, '4.RNAIllumina'!X:X, "Y") &gt; 0,
            _xlfn.TEXTJOIN(", ", TRUE, IF(('4.RNAIllumina'!E:E = B1067) * ('4.RNAIllumina'!X:X = "Y"), '4.RNAIllumina'!D:D, "")),
            "Awaiting Status"
        )
    )
)</f>
        <v>Awaiting Status</v>
      </c>
      <c r="S1067" s="377"/>
      <c r="T1067" s="378" t="str">
        <f ca="1">VLOOKUP($B1067,'1.MetaData'!$B:$H,2,FALSE)</f>
        <v>q112</v>
      </c>
      <c r="U1067" s="379" t="str">
        <f ca="1">VLOOKUP($B1067,'1.MetaData'!$B:$H,3,FALSE)</f>
        <v>Galeocerdo cuvier</v>
      </c>
      <c r="V1067" s="379" t="str">
        <f ca="1">VLOOKUP($B1067,'1.MetaData'!$B:$H,4,FALSE)</f>
        <v>Tiger shark</v>
      </c>
      <c r="W1067" s="379" t="str">
        <f ca="1">VLOOKUP($B1067,'1.MetaData'!$B:$H,5,FALSE)</f>
        <v>Matias Braccini</v>
      </c>
      <c r="X1067" s="378" t="str">
        <f ca="1">VLOOKUP($B1067,'1.MetaData'!$B:$H,6,FALSE)</f>
        <v>Jess Pearce, DPIRD</v>
      </c>
      <c r="Y1067" s="378"/>
    </row>
    <row r="1068" spans="1:25" hidden="1" x14ac:dyDescent="0.25">
      <c r="A1068" s="17">
        <v>1067</v>
      </c>
      <c r="B1068" s="365" t="str">
        <f t="shared" ca="1" si="21"/>
        <v>OG1067</v>
      </c>
      <c r="C1068" s="366" t="s">
        <v>102</v>
      </c>
      <c r="D1068" s="367">
        <f ca="1">COUNTIF('2.Tissue'!C:C,B1068)</f>
        <v>1</v>
      </c>
      <c r="E1068" s="368">
        <f ca="1">COUNTIFS('3.DNAExtractions'!$E:$E,$B1068,'3.DNAExtractions'!$D:$D,E$1)</f>
        <v>1</v>
      </c>
      <c r="F1068" s="369" t="str" cm="1">
        <f t="array" aca="1" ref="F1068" ca="1">IF(
    COUNTIFS('3.DNAExtractions'!E:E, B1068, '3.DNAExtractions'!Y:Y, "Y") &gt; 0,
    _xlfn.TEXTJOIN(", ", TRUE, IF(('3.DNAExtractions'!E:E = B1068) * ('3.DNAExtractions'!Y:Y = "Y"), '3.DNAExtractions'!D:D, "")),
    IF(
        COUNTIFS('3.DNAExtractions'!E:E, B1068, '3.DNAExtractions'!X:X, "Y") &gt; 0,
        _xlfn.TEXTJOIN(", ", TRUE, IF(('3.DNAExtractions'!E:E = B1068) * ('3.DNAExtractions'!X:X = "Y"), '3.DNAExtractions'!D:D, "")),
        "Awaiting Status"
    )
)</f>
        <v>Extracted</v>
      </c>
      <c r="G1068" s="370"/>
      <c r="H1068" s="371" t="str" cm="1">
        <f t="array" aca="1" ref="H1068" ca="1">IF(
    G1068="N",
    "",
    IF(
        COUNTIFS('4.Illumina'!E:E, B1068, '4.Illumina'!R:R, "Y") &gt; 0,
        _xlfn.TEXTJOIN(", ", TRUE, IF(('4.Illumina'!E:E = B1068) * ('4.Illumina'!R:R = "Y"), '4.Illumina'!D:D, "")),
        IF(
            COUNTIFS('4.Illumina'!E:E, B1068, '4.Illumina'!Q:Q, "Y") &gt; 0,
            _xlfn.TEXTJOIN(", ", TRUE, IF(('4.Illumina'!E:E = B1068) * ('4.Illumina'!Q:Q = "Y"), '4.Illumina'!D:D, "")),
            "Awaiting Status"
        )
    )
)</f>
        <v>Awaiting Status</v>
      </c>
      <c r="I1068" s="372"/>
      <c r="J1068" s="373" t="str" cm="1">
        <f t="array" aca="1" ref="J1068" ca="1">IF(
    I1068="N",
    "",
    IF(
        COUNTIFS('4.PacBio'!E:E, B1068, '4.PacBio'!W:W, "Y") &gt; 0,
        _xlfn.TEXTJOIN(", ", TRUE, IF(('4.PacBio'!E:E = B1068) * ('4.PacBio'!W:W = "Y"), '4.PacBio'!D:D, "")),
        IF(
            COUNTIFS('4.PacBio'!E:E, B1068, '4.PacBio'!V:V, "Y") &gt; 0,
            _xlfn.TEXTJOIN(", ", TRUE, IF(('4.PacBio'!E:E = B1068) * ('4.PacBio'!V:V = "Y"), '4.PacBio'!D:D, "")),
            "Awaiting Status"
        )
    )
)</f>
        <v>Awaiting Status</v>
      </c>
      <c r="K1068" s="374"/>
      <c r="L1068" s="371" t="str" cm="1">
        <f t="array" aca="1" ref="L1068" ca="1">IF(
    K1068="N",
    "",
    IF(
        COUNTIFS('4.HiCLibrary'!E:E, B1068, '4.HiCLibrary'!V:V, "Y") &gt; 0,
        _xlfn.TEXTJOIN(", ", TRUE, IF(('4.HiCLibrary'!E:E = B1068) * ('4.HiCLibrary'!V:V = "Y"), '4.HiCLibrary'!D:D, "")),
        IF(
            COUNTIFS('4.HiCLibrary'!E:E, B1068, '4.HiCLibrary'!U:U, "Y") &gt; 0,
            _xlfn.TEXTJOIN(", ", TRUE, IF(('4.HiCLibrary'!E:E = B1068) * ('4.HiCLibrary'!U:U = "Y"), '4.HiCLibrary'!D:D, "")),
            "Awaiting Status"
        )
    )
)</f>
        <v>Awaiting Status</v>
      </c>
      <c r="M1068" s="375"/>
      <c r="N1068" s="373" t="str" cm="1">
        <f t="array" aca="1" ref="N1068" ca="1">IF(
    M1068="N",
    "",
    IF(
        COUNTIFS('4.ONT'!E:E, B1068, '4.ONT'!Q:Q, "Y") &gt; 0,
        _xlfn.TEXTJOIN(", ", TRUE, IF(('4.ONT'!E:E = B1068) * ('4.ONT'!Q:Q = "Y"), '4.ONT'!D:D, "")),
        IF(
            COUNTIFS('4.ONT'!E:E, B1068, '4.ONT'!P:P, "Y") &gt; 0,
            _xlfn.TEXTJOIN(", ", TRUE, IF(('4.ONT'!E:E = B1068) * ('4.ONT'!P:P = "Y"), '4.ONT'!D:D, "")),
            "Awaiting Status"
        )
    )
)</f>
        <v>Awaiting Status</v>
      </c>
      <c r="O1068" s="60"/>
      <c r="P1068" s="376" t="str" cm="1">
        <f t="array" aca="1" ref="P1068" ca="1">IF(
    O1068="N",
    "",
    IF(
        COUNTIFS('3.RNAExtractions'!E:E, B1068, '3.RNAExtractions'!Z:Z, "Y") &gt; 0,
        _xlfn.TEXTJOIN(", ", TRUE, IF(('3.RNAExtractions'!E:E = B1068) * ('3.RNAExtractions'!Z:Z = "Y"), '3.RNAExtractions'!D:D, "")),
        IF(
            COUNTIFS('3.RNAExtractions'!E:E, B1068, '3.RNAExtractions'!Y:Y, "Y") &gt; 0,
            _xlfn.TEXTJOIN(", ", TRUE, IF(('3.RNAExtractions'!E:E = B1068) * ('3.RNAExtractions'!Y:Y = "Y"), '3.RNAExtractions'!D:D, "")),
            "Awaiting Status"
        )
    )
)</f>
        <v>Awaiting Status</v>
      </c>
      <c r="Q1068" s="60"/>
      <c r="R1068" s="376" t="str" cm="1">
        <f t="array" aca="1" ref="R1068" ca="1">IF(
    Q1068="N",
    "",
    IF(
        COUNTIFS('4.RNAIllumina'!E:E, B1068, '4.RNAIllumina'!Y:Y, "Y") &gt; 0,
        _xlfn.TEXTJOIN(", ", TRUE, IF(('4.RNAIllumina'!E:E = B1068) * ('4.RNAIllumina'!Y:Y = "Y"), '4.RNAIllumina'!D:D, "")),
        IF(
            COUNTIFS('4.RNAIllumina'!E:E, B1068, '4.RNAIllumina'!X:X, "Y") &gt; 0,
            _xlfn.TEXTJOIN(", ", TRUE, IF(('4.RNAIllumina'!E:E = B1068) * ('4.RNAIllumina'!X:X = "Y"), '4.RNAIllumina'!D:D, "")),
            "Awaiting Status"
        )
    )
)</f>
        <v>Awaiting Status</v>
      </c>
      <c r="S1068" s="377"/>
      <c r="T1068" s="378" t="str">
        <f ca="1">VLOOKUP($B1068,'1.MetaData'!$B:$H,2,FALSE)</f>
        <v>q113</v>
      </c>
      <c r="U1068" s="379" t="str">
        <f ca="1">VLOOKUP($B1068,'1.MetaData'!$B:$H,3,FALSE)</f>
        <v>Galeocerdo cuvier</v>
      </c>
      <c r="V1068" s="379" t="str">
        <f ca="1">VLOOKUP($B1068,'1.MetaData'!$B:$H,4,FALSE)</f>
        <v>Tiger shark</v>
      </c>
      <c r="W1068" s="379" t="str">
        <f ca="1">VLOOKUP($B1068,'1.MetaData'!$B:$H,5,FALSE)</f>
        <v>Matias Braccini</v>
      </c>
      <c r="X1068" s="378" t="str">
        <f ca="1">VLOOKUP($B1068,'1.MetaData'!$B:$H,6,FALSE)</f>
        <v>Jess Pearce, DPIRD</v>
      </c>
      <c r="Y1068" s="378"/>
    </row>
    <row r="1069" spans="1:25" hidden="1" x14ac:dyDescent="0.25">
      <c r="A1069" s="17">
        <v>1068</v>
      </c>
      <c r="B1069" s="365" t="str">
        <f t="shared" ca="1" si="21"/>
        <v>OG1068</v>
      </c>
      <c r="C1069" s="366" t="s">
        <v>102</v>
      </c>
      <c r="D1069" s="367">
        <f ca="1">COUNTIF('2.Tissue'!C:C,B1069)</f>
        <v>1</v>
      </c>
      <c r="E1069" s="368">
        <f ca="1">COUNTIFS('3.DNAExtractions'!$E:$E,$B1069,'3.DNAExtractions'!$D:$D,E$1)</f>
        <v>1</v>
      </c>
      <c r="F1069" s="369" t="str" cm="1">
        <f t="array" aca="1" ref="F1069" ca="1">IF(
    COUNTIFS('3.DNAExtractions'!E:E, B1069, '3.DNAExtractions'!Y:Y, "Y") &gt; 0,
    _xlfn.TEXTJOIN(", ", TRUE, IF(('3.DNAExtractions'!E:E = B1069) * ('3.DNAExtractions'!Y:Y = "Y"), '3.DNAExtractions'!D:D, "")),
    IF(
        COUNTIFS('3.DNAExtractions'!E:E, B1069, '3.DNAExtractions'!X:X, "Y") &gt; 0,
        _xlfn.TEXTJOIN(", ", TRUE, IF(('3.DNAExtractions'!E:E = B1069) * ('3.DNAExtractions'!X:X = "Y"), '3.DNAExtractions'!D:D, "")),
        "Awaiting Status"
    )
)</f>
        <v>Extracted</v>
      </c>
      <c r="G1069" s="370"/>
      <c r="H1069" s="371" t="str" cm="1">
        <f t="array" aca="1" ref="H1069" ca="1">IF(
    G1069="N",
    "",
    IF(
        COUNTIFS('4.Illumina'!E:E, B1069, '4.Illumina'!R:R, "Y") &gt; 0,
        _xlfn.TEXTJOIN(", ", TRUE, IF(('4.Illumina'!E:E = B1069) * ('4.Illumina'!R:R = "Y"), '4.Illumina'!D:D, "")),
        IF(
            COUNTIFS('4.Illumina'!E:E, B1069, '4.Illumina'!Q:Q, "Y") &gt; 0,
            _xlfn.TEXTJOIN(", ", TRUE, IF(('4.Illumina'!E:E = B1069) * ('4.Illumina'!Q:Q = "Y"), '4.Illumina'!D:D, "")),
            "Awaiting Status"
        )
    )
)</f>
        <v>Awaiting Status</v>
      </c>
      <c r="I1069" s="372"/>
      <c r="J1069" s="373" t="str" cm="1">
        <f t="array" aca="1" ref="J1069" ca="1">IF(
    I1069="N",
    "",
    IF(
        COUNTIFS('4.PacBio'!E:E, B1069, '4.PacBio'!W:W, "Y") &gt; 0,
        _xlfn.TEXTJOIN(", ", TRUE, IF(('4.PacBio'!E:E = B1069) * ('4.PacBio'!W:W = "Y"), '4.PacBio'!D:D, "")),
        IF(
            COUNTIFS('4.PacBio'!E:E, B1069, '4.PacBio'!V:V, "Y") &gt; 0,
            _xlfn.TEXTJOIN(", ", TRUE, IF(('4.PacBio'!E:E = B1069) * ('4.PacBio'!V:V = "Y"), '4.PacBio'!D:D, "")),
            "Awaiting Status"
        )
    )
)</f>
        <v>Awaiting Status</v>
      </c>
      <c r="K1069" s="374"/>
      <c r="L1069" s="371" t="str" cm="1">
        <f t="array" aca="1" ref="L1069" ca="1">IF(
    K1069="N",
    "",
    IF(
        COUNTIFS('4.HiCLibrary'!E:E, B1069, '4.HiCLibrary'!V:V, "Y") &gt; 0,
        _xlfn.TEXTJOIN(", ", TRUE, IF(('4.HiCLibrary'!E:E = B1069) * ('4.HiCLibrary'!V:V = "Y"), '4.HiCLibrary'!D:D, "")),
        IF(
            COUNTIFS('4.HiCLibrary'!E:E, B1069, '4.HiCLibrary'!U:U, "Y") &gt; 0,
            _xlfn.TEXTJOIN(", ", TRUE, IF(('4.HiCLibrary'!E:E = B1069) * ('4.HiCLibrary'!U:U = "Y"), '4.HiCLibrary'!D:D, "")),
            "Awaiting Status"
        )
    )
)</f>
        <v>Awaiting Status</v>
      </c>
      <c r="M1069" s="375"/>
      <c r="N1069" s="373" t="str" cm="1">
        <f t="array" aca="1" ref="N1069" ca="1">IF(
    M1069="N",
    "",
    IF(
        COUNTIFS('4.ONT'!E:E, B1069, '4.ONT'!Q:Q, "Y") &gt; 0,
        _xlfn.TEXTJOIN(", ", TRUE, IF(('4.ONT'!E:E = B1069) * ('4.ONT'!Q:Q = "Y"), '4.ONT'!D:D, "")),
        IF(
            COUNTIFS('4.ONT'!E:E, B1069, '4.ONT'!P:P, "Y") &gt; 0,
            _xlfn.TEXTJOIN(", ", TRUE, IF(('4.ONT'!E:E = B1069) * ('4.ONT'!P:P = "Y"), '4.ONT'!D:D, "")),
            "Awaiting Status"
        )
    )
)</f>
        <v>Awaiting Status</v>
      </c>
      <c r="O1069" s="60"/>
      <c r="P1069" s="376" t="str" cm="1">
        <f t="array" aca="1" ref="P1069" ca="1">IF(
    O1069="N",
    "",
    IF(
        COUNTIFS('3.RNAExtractions'!E:E, B1069, '3.RNAExtractions'!Z:Z, "Y") &gt; 0,
        _xlfn.TEXTJOIN(", ", TRUE, IF(('3.RNAExtractions'!E:E = B1069) * ('3.RNAExtractions'!Z:Z = "Y"), '3.RNAExtractions'!D:D, "")),
        IF(
            COUNTIFS('3.RNAExtractions'!E:E, B1069, '3.RNAExtractions'!Y:Y, "Y") &gt; 0,
            _xlfn.TEXTJOIN(", ", TRUE, IF(('3.RNAExtractions'!E:E = B1069) * ('3.RNAExtractions'!Y:Y = "Y"), '3.RNAExtractions'!D:D, "")),
            "Awaiting Status"
        )
    )
)</f>
        <v>Awaiting Status</v>
      </c>
      <c r="Q1069" s="60"/>
      <c r="R1069" s="376" t="str" cm="1">
        <f t="array" aca="1" ref="R1069" ca="1">IF(
    Q1069="N",
    "",
    IF(
        COUNTIFS('4.RNAIllumina'!E:E, B1069, '4.RNAIllumina'!Y:Y, "Y") &gt; 0,
        _xlfn.TEXTJOIN(", ", TRUE, IF(('4.RNAIllumina'!E:E = B1069) * ('4.RNAIllumina'!Y:Y = "Y"), '4.RNAIllumina'!D:D, "")),
        IF(
            COUNTIFS('4.RNAIllumina'!E:E, B1069, '4.RNAIllumina'!X:X, "Y") &gt; 0,
            _xlfn.TEXTJOIN(", ", TRUE, IF(('4.RNAIllumina'!E:E = B1069) * ('4.RNAIllumina'!X:X = "Y"), '4.RNAIllumina'!D:D, "")),
            "Awaiting Status"
        )
    )
)</f>
        <v>Awaiting Status</v>
      </c>
      <c r="S1069" s="377"/>
      <c r="T1069" s="378" t="str">
        <f ca="1">VLOOKUP($B1069,'1.MetaData'!$B:$H,2,FALSE)</f>
        <v>q107</v>
      </c>
      <c r="U1069" s="379" t="str">
        <f ca="1">VLOOKUP($B1069,'1.MetaData'!$B:$H,3,FALSE)</f>
        <v>Galeocerdo cuvier</v>
      </c>
      <c r="V1069" s="379" t="str">
        <f ca="1">VLOOKUP($B1069,'1.MetaData'!$B:$H,4,FALSE)</f>
        <v>Tiger shark</v>
      </c>
      <c r="W1069" s="379" t="str">
        <f ca="1">VLOOKUP($B1069,'1.MetaData'!$B:$H,5,FALSE)</f>
        <v>Matias Braccini</v>
      </c>
      <c r="X1069" s="378" t="str">
        <f ca="1">VLOOKUP($B1069,'1.MetaData'!$B:$H,6,FALSE)</f>
        <v>Jess Pearce, DPIRD</v>
      </c>
      <c r="Y1069" s="378"/>
    </row>
    <row r="1070" spans="1:25" hidden="1" x14ac:dyDescent="0.25">
      <c r="A1070" s="17">
        <v>1069</v>
      </c>
      <c r="B1070" s="365" t="str">
        <f t="shared" ca="1" si="21"/>
        <v>OG1069</v>
      </c>
      <c r="C1070" s="366" t="s">
        <v>102</v>
      </c>
      <c r="D1070" s="367">
        <f ca="1">COUNTIF('2.Tissue'!C:C,B1070)</f>
        <v>1</v>
      </c>
      <c r="E1070" s="368">
        <f ca="1">COUNTIFS('3.DNAExtractions'!$E:$E,$B1070,'3.DNAExtractions'!$D:$D,E$1)</f>
        <v>1</v>
      </c>
      <c r="F1070" s="369" t="str" cm="1">
        <f t="array" aca="1" ref="F1070" ca="1">IF(
    COUNTIFS('3.DNAExtractions'!E:E, B1070, '3.DNAExtractions'!Y:Y, "Y") &gt; 0,
    _xlfn.TEXTJOIN(", ", TRUE, IF(('3.DNAExtractions'!E:E = B1070) * ('3.DNAExtractions'!Y:Y = "Y"), '3.DNAExtractions'!D:D, "")),
    IF(
        COUNTIFS('3.DNAExtractions'!E:E, B1070, '3.DNAExtractions'!X:X, "Y") &gt; 0,
        _xlfn.TEXTJOIN(", ", TRUE, IF(('3.DNAExtractions'!E:E = B1070) * ('3.DNAExtractions'!X:X = "Y"), '3.DNAExtractions'!D:D, "")),
        "Awaiting Status"
    )
)</f>
        <v>Extracted</v>
      </c>
      <c r="G1070" s="370"/>
      <c r="H1070" s="371" t="str" cm="1">
        <f t="array" aca="1" ref="H1070" ca="1">IF(
    G1070="N",
    "",
    IF(
        COUNTIFS('4.Illumina'!E:E, B1070, '4.Illumina'!R:R, "Y") &gt; 0,
        _xlfn.TEXTJOIN(", ", TRUE, IF(('4.Illumina'!E:E = B1070) * ('4.Illumina'!R:R = "Y"), '4.Illumina'!D:D, "")),
        IF(
            COUNTIFS('4.Illumina'!E:E, B1070, '4.Illumina'!Q:Q, "Y") &gt; 0,
            _xlfn.TEXTJOIN(", ", TRUE, IF(('4.Illumina'!E:E = B1070) * ('4.Illumina'!Q:Q = "Y"), '4.Illumina'!D:D, "")),
            "Awaiting Status"
        )
    )
)</f>
        <v>Awaiting Status</v>
      </c>
      <c r="I1070" s="372"/>
      <c r="J1070" s="373" t="str" cm="1">
        <f t="array" aca="1" ref="J1070" ca="1">IF(
    I1070="N",
    "",
    IF(
        COUNTIFS('4.PacBio'!E:E, B1070, '4.PacBio'!W:W, "Y") &gt; 0,
        _xlfn.TEXTJOIN(", ", TRUE, IF(('4.PacBio'!E:E = B1070) * ('4.PacBio'!W:W = "Y"), '4.PacBio'!D:D, "")),
        IF(
            COUNTIFS('4.PacBio'!E:E, B1070, '4.PacBio'!V:V, "Y") &gt; 0,
            _xlfn.TEXTJOIN(", ", TRUE, IF(('4.PacBio'!E:E = B1070) * ('4.PacBio'!V:V = "Y"), '4.PacBio'!D:D, "")),
            "Awaiting Status"
        )
    )
)</f>
        <v>Awaiting Status</v>
      </c>
      <c r="K1070" s="374"/>
      <c r="L1070" s="371" t="str" cm="1">
        <f t="array" aca="1" ref="L1070" ca="1">IF(
    K1070="N",
    "",
    IF(
        COUNTIFS('4.HiCLibrary'!E:E, B1070, '4.HiCLibrary'!V:V, "Y") &gt; 0,
        _xlfn.TEXTJOIN(", ", TRUE, IF(('4.HiCLibrary'!E:E = B1070) * ('4.HiCLibrary'!V:V = "Y"), '4.HiCLibrary'!D:D, "")),
        IF(
            COUNTIFS('4.HiCLibrary'!E:E, B1070, '4.HiCLibrary'!U:U, "Y") &gt; 0,
            _xlfn.TEXTJOIN(", ", TRUE, IF(('4.HiCLibrary'!E:E = B1070) * ('4.HiCLibrary'!U:U = "Y"), '4.HiCLibrary'!D:D, "")),
            "Awaiting Status"
        )
    )
)</f>
        <v>Awaiting Status</v>
      </c>
      <c r="M1070" s="375"/>
      <c r="N1070" s="373" t="str" cm="1">
        <f t="array" aca="1" ref="N1070" ca="1">IF(
    M1070="N",
    "",
    IF(
        COUNTIFS('4.ONT'!E:E, B1070, '4.ONT'!Q:Q, "Y") &gt; 0,
        _xlfn.TEXTJOIN(", ", TRUE, IF(('4.ONT'!E:E = B1070) * ('4.ONT'!Q:Q = "Y"), '4.ONT'!D:D, "")),
        IF(
            COUNTIFS('4.ONT'!E:E, B1070, '4.ONT'!P:P, "Y") &gt; 0,
            _xlfn.TEXTJOIN(", ", TRUE, IF(('4.ONT'!E:E = B1070) * ('4.ONT'!P:P = "Y"), '4.ONT'!D:D, "")),
            "Awaiting Status"
        )
    )
)</f>
        <v>Awaiting Status</v>
      </c>
      <c r="O1070" s="60"/>
      <c r="P1070" s="376" t="str" cm="1">
        <f t="array" aca="1" ref="P1070" ca="1">IF(
    O1070="N",
    "",
    IF(
        COUNTIFS('3.RNAExtractions'!E:E, B1070, '3.RNAExtractions'!Z:Z, "Y") &gt; 0,
        _xlfn.TEXTJOIN(", ", TRUE, IF(('3.RNAExtractions'!E:E = B1070) * ('3.RNAExtractions'!Z:Z = "Y"), '3.RNAExtractions'!D:D, "")),
        IF(
            COUNTIFS('3.RNAExtractions'!E:E, B1070, '3.RNAExtractions'!Y:Y, "Y") &gt; 0,
            _xlfn.TEXTJOIN(", ", TRUE, IF(('3.RNAExtractions'!E:E = B1070) * ('3.RNAExtractions'!Y:Y = "Y"), '3.RNAExtractions'!D:D, "")),
            "Awaiting Status"
        )
    )
)</f>
        <v>Awaiting Status</v>
      </c>
      <c r="Q1070" s="60"/>
      <c r="R1070" s="376" t="str" cm="1">
        <f t="array" aca="1" ref="R1070" ca="1">IF(
    Q1070="N",
    "",
    IF(
        COUNTIFS('4.RNAIllumina'!E:E, B1070, '4.RNAIllumina'!Y:Y, "Y") &gt; 0,
        _xlfn.TEXTJOIN(", ", TRUE, IF(('4.RNAIllumina'!E:E = B1070) * ('4.RNAIllumina'!Y:Y = "Y"), '4.RNAIllumina'!D:D, "")),
        IF(
            COUNTIFS('4.RNAIllumina'!E:E, B1070, '4.RNAIllumina'!X:X, "Y") &gt; 0,
            _xlfn.TEXTJOIN(", ", TRUE, IF(('4.RNAIllumina'!E:E = B1070) * ('4.RNAIllumina'!X:X = "Y"), '4.RNAIllumina'!D:D, "")),
            "Awaiting Status"
        )
    )
)</f>
        <v>Awaiting Status</v>
      </c>
      <c r="S1070" s="377"/>
      <c r="T1070" s="378" t="str">
        <f ca="1">VLOOKUP($B1070,'1.MetaData'!$B:$H,2,FALSE)</f>
        <v>q111</v>
      </c>
      <c r="U1070" s="379" t="str">
        <f ca="1">VLOOKUP($B1070,'1.MetaData'!$B:$H,3,FALSE)</f>
        <v>Galeocerdo cuvier</v>
      </c>
      <c r="V1070" s="379" t="str">
        <f ca="1">VLOOKUP($B1070,'1.MetaData'!$B:$H,4,FALSE)</f>
        <v>Tiger shark</v>
      </c>
      <c r="W1070" s="379" t="str">
        <f ca="1">VLOOKUP($B1070,'1.MetaData'!$B:$H,5,FALSE)</f>
        <v>Matias Braccini</v>
      </c>
      <c r="X1070" s="378" t="str">
        <f ca="1">VLOOKUP($B1070,'1.MetaData'!$B:$H,6,FALSE)</f>
        <v>Jess Pearce, DPIRD</v>
      </c>
      <c r="Y1070" s="378"/>
    </row>
    <row r="1071" spans="1:25" hidden="1" x14ac:dyDescent="0.25">
      <c r="A1071" s="17">
        <v>1070</v>
      </c>
      <c r="B1071" s="365" t="str">
        <f t="shared" ca="1" si="21"/>
        <v>OG1070</v>
      </c>
      <c r="C1071" s="366" t="s">
        <v>102</v>
      </c>
      <c r="D1071" s="367">
        <f ca="1">COUNTIF('2.Tissue'!C:C,B1071)</f>
        <v>1</v>
      </c>
      <c r="E1071" s="368">
        <f ca="1">COUNTIFS('3.DNAExtractions'!$E:$E,$B1071,'3.DNAExtractions'!$D:$D,E$1)</f>
        <v>1</v>
      </c>
      <c r="F1071" s="369" t="str" cm="1">
        <f t="array" aca="1" ref="F1071" ca="1">IF(
    COUNTIFS('3.DNAExtractions'!E:E, B1071, '3.DNAExtractions'!Y:Y, "Y") &gt; 0,
    _xlfn.TEXTJOIN(", ", TRUE, IF(('3.DNAExtractions'!E:E = B1071) * ('3.DNAExtractions'!Y:Y = "Y"), '3.DNAExtractions'!D:D, "")),
    IF(
        COUNTIFS('3.DNAExtractions'!E:E, B1071, '3.DNAExtractions'!X:X, "Y") &gt; 0,
        _xlfn.TEXTJOIN(", ", TRUE, IF(('3.DNAExtractions'!E:E = B1071) * ('3.DNAExtractions'!X:X = "Y"), '3.DNAExtractions'!D:D, "")),
        "Awaiting Status"
    )
)</f>
        <v>Extracted</v>
      </c>
      <c r="G1071" s="370"/>
      <c r="H1071" s="371" t="str" cm="1">
        <f t="array" aca="1" ref="H1071" ca="1">IF(
    G1071="N",
    "",
    IF(
        COUNTIFS('4.Illumina'!E:E, B1071, '4.Illumina'!R:R, "Y") &gt; 0,
        _xlfn.TEXTJOIN(", ", TRUE, IF(('4.Illumina'!E:E = B1071) * ('4.Illumina'!R:R = "Y"), '4.Illumina'!D:D, "")),
        IF(
            COUNTIFS('4.Illumina'!E:E, B1071, '4.Illumina'!Q:Q, "Y") &gt; 0,
            _xlfn.TEXTJOIN(", ", TRUE, IF(('4.Illumina'!E:E = B1071) * ('4.Illumina'!Q:Q = "Y"), '4.Illumina'!D:D, "")),
            "Awaiting Status"
        )
    )
)</f>
        <v>Awaiting Status</v>
      </c>
      <c r="I1071" s="372"/>
      <c r="J1071" s="373" t="str" cm="1">
        <f t="array" aca="1" ref="J1071" ca="1">IF(
    I1071="N",
    "",
    IF(
        COUNTIFS('4.PacBio'!E:E, B1071, '4.PacBio'!W:W, "Y") &gt; 0,
        _xlfn.TEXTJOIN(", ", TRUE, IF(('4.PacBio'!E:E = B1071) * ('4.PacBio'!W:W = "Y"), '4.PacBio'!D:D, "")),
        IF(
            COUNTIFS('4.PacBio'!E:E, B1071, '4.PacBio'!V:V, "Y") &gt; 0,
            _xlfn.TEXTJOIN(", ", TRUE, IF(('4.PacBio'!E:E = B1071) * ('4.PacBio'!V:V = "Y"), '4.PacBio'!D:D, "")),
            "Awaiting Status"
        )
    )
)</f>
        <v>Awaiting Status</v>
      </c>
      <c r="K1071" s="374"/>
      <c r="L1071" s="371" t="str" cm="1">
        <f t="array" aca="1" ref="L1071" ca="1">IF(
    K1071="N",
    "",
    IF(
        COUNTIFS('4.HiCLibrary'!E:E, B1071, '4.HiCLibrary'!V:V, "Y") &gt; 0,
        _xlfn.TEXTJOIN(", ", TRUE, IF(('4.HiCLibrary'!E:E = B1071) * ('4.HiCLibrary'!V:V = "Y"), '4.HiCLibrary'!D:D, "")),
        IF(
            COUNTIFS('4.HiCLibrary'!E:E, B1071, '4.HiCLibrary'!U:U, "Y") &gt; 0,
            _xlfn.TEXTJOIN(", ", TRUE, IF(('4.HiCLibrary'!E:E = B1071) * ('4.HiCLibrary'!U:U = "Y"), '4.HiCLibrary'!D:D, "")),
            "Awaiting Status"
        )
    )
)</f>
        <v>Awaiting Status</v>
      </c>
      <c r="M1071" s="375"/>
      <c r="N1071" s="373" t="str" cm="1">
        <f t="array" aca="1" ref="N1071" ca="1">IF(
    M1071="N",
    "",
    IF(
        COUNTIFS('4.ONT'!E:E, B1071, '4.ONT'!Q:Q, "Y") &gt; 0,
        _xlfn.TEXTJOIN(", ", TRUE, IF(('4.ONT'!E:E = B1071) * ('4.ONT'!Q:Q = "Y"), '4.ONT'!D:D, "")),
        IF(
            COUNTIFS('4.ONT'!E:E, B1071, '4.ONT'!P:P, "Y") &gt; 0,
            _xlfn.TEXTJOIN(", ", TRUE, IF(('4.ONT'!E:E = B1071) * ('4.ONT'!P:P = "Y"), '4.ONT'!D:D, "")),
            "Awaiting Status"
        )
    )
)</f>
        <v>Awaiting Status</v>
      </c>
      <c r="O1071" s="60"/>
      <c r="P1071" s="376" t="str" cm="1">
        <f t="array" aca="1" ref="P1071" ca="1">IF(
    O1071="N",
    "",
    IF(
        COUNTIFS('3.RNAExtractions'!E:E, B1071, '3.RNAExtractions'!Z:Z, "Y") &gt; 0,
        _xlfn.TEXTJOIN(", ", TRUE, IF(('3.RNAExtractions'!E:E = B1071) * ('3.RNAExtractions'!Z:Z = "Y"), '3.RNAExtractions'!D:D, "")),
        IF(
            COUNTIFS('3.RNAExtractions'!E:E, B1071, '3.RNAExtractions'!Y:Y, "Y") &gt; 0,
            _xlfn.TEXTJOIN(", ", TRUE, IF(('3.RNAExtractions'!E:E = B1071) * ('3.RNAExtractions'!Y:Y = "Y"), '3.RNAExtractions'!D:D, "")),
            "Awaiting Status"
        )
    )
)</f>
        <v>Awaiting Status</v>
      </c>
      <c r="Q1071" s="60"/>
      <c r="R1071" s="376" t="str" cm="1">
        <f t="array" aca="1" ref="R1071" ca="1">IF(
    Q1071="N",
    "",
    IF(
        COUNTIFS('4.RNAIllumina'!E:E, B1071, '4.RNAIllumina'!Y:Y, "Y") &gt; 0,
        _xlfn.TEXTJOIN(", ", TRUE, IF(('4.RNAIllumina'!E:E = B1071) * ('4.RNAIllumina'!Y:Y = "Y"), '4.RNAIllumina'!D:D, "")),
        IF(
            COUNTIFS('4.RNAIllumina'!E:E, B1071, '4.RNAIllumina'!X:X, "Y") &gt; 0,
            _xlfn.TEXTJOIN(", ", TRUE, IF(('4.RNAIllumina'!E:E = B1071) * ('4.RNAIllumina'!X:X = "Y"), '4.RNAIllumina'!D:D, "")),
            "Awaiting Status"
        )
    )
)</f>
        <v>Awaiting Status</v>
      </c>
      <c r="S1071" s="377"/>
      <c r="T1071" s="378" t="str">
        <f ca="1">VLOOKUP($B1071,'1.MetaData'!$B:$H,2,FALSE)</f>
        <v>i100</v>
      </c>
      <c r="U1071" s="379" t="str">
        <f ca="1">VLOOKUP($B1071,'1.MetaData'!$B:$H,3,FALSE)</f>
        <v>Galeocerdo cuvier</v>
      </c>
      <c r="V1071" s="379" t="str">
        <f ca="1">VLOOKUP($B1071,'1.MetaData'!$B:$H,4,FALSE)</f>
        <v>Tiger shark</v>
      </c>
      <c r="W1071" s="379" t="str">
        <f ca="1">VLOOKUP($B1071,'1.MetaData'!$B:$H,5,FALSE)</f>
        <v>Matias Braccini</v>
      </c>
      <c r="X1071" s="378" t="str">
        <f ca="1">VLOOKUP($B1071,'1.MetaData'!$B:$H,6,FALSE)</f>
        <v>Jess Pearce, DPIRD</v>
      </c>
      <c r="Y1071" s="378"/>
    </row>
    <row r="1072" spans="1:25" hidden="1" x14ac:dyDescent="0.25">
      <c r="A1072" s="17">
        <v>1071</v>
      </c>
      <c r="B1072" s="365" t="str">
        <f t="shared" ca="1" si="21"/>
        <v>OG1071</v>
      </c>
      <c r="C1072" s="366" t="s">
        <v>102</v>
      </c>
      <c r="D1072" s="367">
        <f ca="1">COUNTIF('2.Tissue'!C:C,B1072)</f>
        <v>9</v>
      </c>
      <c r="E1072" s="368">
        <f ca="1">COUNTIFS('3.DNAExtractions'!$E:$E,$B1072,'3.DNAExtractions'!$D:$D,E$1)</f>
        <v>1</v>
      </c>
      <c r="F1072" s="369" t="str" cm="1">
        <f t="array" aca="1" ref="F1072" ca="1">IF(
    COUNTIFS('3.DNAExtractions'!E:E, B1072, '3.DNAExtractions'!Y:Y, "Y") &gt; 0,
    _xlfn.TEXTJOIN(", ", TRUE, IF(('3.DNAExtractions'!E:E = B1072) * ('3.DNAExtractions'!Y:Y = "Y"), '3.DNAExtractions'!D:D, "")),
    IF(
        COUNTIFS('3.DNAExtractions'!E:E, B1072, '3.DNAExtractions'!X:X, "Y") &gt; 0,
        _xlfn.TEXTJOIN(", ", TRUE, IF(('3.DNAExtractions'!E:E = B1072) * ('3.DNAExtractions'!X:X = "Y"), '3.DNAExtractions'!D:D, "")),
        "Awaiting Status"
    )
)</f>
        <v>Extracted</v>
      </c>
      <c r="G1072" s="370"/>
      <c r="H1072" s="371" t="str" cm="1">
        <f t="array" aca="1" ref="H1072" ca="1">IF(
    G1072="N",
    "",
    IF(
        COUNTIFS('4.Illumina'!E:E, B1072, '4.Illumina'!R:R, "Y") &gt; 0,
        _xlfn.TEXTJOIN(", ", TRUE, IF(('4.Illumina'!E:E = B1072) * ('4.Illumina'!R:R = "Y"), '4.Illumina'!D:D, "")),
        IF(
            COUNTIFS('4.Illumina'!E:E, B1072, '4.Illumina'!Q:Q, "Y") &gt; 0,
            _xlfn.TEXTJOIN(", ", TRUE, IF(('4.Illumina'!E:E = B1072) * ('4.Illumina'!Q:Q = "Y"), '4.Illumina'!D:D, "")),
            "Awaiting Status"
        )
    )
)</f>
        <v>Sequenced</v>
      </c>
      <c r="I1072" s="372"/>
      <c r="J1072" s="373" t="str" cm="1">
        <f t="array" aca="1" ref="J1072" ca="1">IF(
    I1072="N",
    "",
    IF(
        COUNTIFS('4.PacBio'!E:E, B1072, '4.PacBio'!W:W, "Y") &gt; 0,
        _xlfn.TEXTJOIN(", ", TRUE, IF(('4.PacBio'!E:E = B1072) * ('4.PacBio'!W:W = "Y"), '4.PacBio'!D:D, "")),
        IF(
            COUNTIFS('4.PacBio'!E:E, B1072, '4.PacBio'!V:V, "Y") &gt; 0,
            _xlfn.TEXTJOIN(", ", TRUE, IF(('4.PacBio'!E:E = B1072) * ('4.PacBio'!V:V = "Y"), '4.PacBio'!D:D, "")),
            "Awaiting Status"
        )
    )
)</f>
        <v>Awaiting Status</v>
      </c>
      <c r="K1072" s="374"/>
      <c r="L1072" s="371" t="str" cm="1">
        <f t="array" aca="1" ref="L1072" ca="1">IF(
    K1072="N",
    "",
    IF(
        COUNTIFS('4.HiCLibrary'!E:E, B1072, '4.HiCLibrary'!V:V, "Y") &gt; 0,
        _xlfn.TEXTJOIN(", ", TRUE, IF(('4.HiCLibrary'!E:E = B1072) * ('4.HiCLibrary'!V:V = "Y"), '4.HiCLibrary'!D:D, "")),
        IF(
            COUNTIFS('4.HiCLibrary'!E:E, B1072, '4.HiCLibrary'!U:U, "Y") &gt; 0,
            _xlfn.TEXTJOIN(", ", TRUE, IF(('4.HiCLibrary'!E:E = B1072) * ('4.HiCLibrary'!U:U = "Y"), '4.HiCLibrary'!D:D, "")),
            "Awaiting Status"
        )
    )
)</f>
        <v>Awaiting Status</v>
      </c>
      <c r="M1072" s="375"/>
      <c r="N1072" s="373" t="str" cm="1">
        <f t="array" aca="1" ref="N1072" ca="1">IF(
    M1072="N",
    "",
    IF(
        COUNTIFS('4.ONT'!E:E, B1072, '4.ONT'!Q:Q, "Y") &gt; 0,
        _xlfn.TEXTJOIN(", ", TRUE, IF(('4.ONT'!E:E = B1072) * ('4.ONT'!Q:Q = "Y"), '4.ONT'!D:D, "")),
        IF(
            COUNTIFS('4.ONT'!E:E, B1072, '4.ONT'!P:P, "Y") &gt; 0,
            _xlfn.TEXTJOIN(", ", TRUE, IF(('4.ONT'!E:E = B1072) * ('4.ONT'!P:P = "Y"), '4.ONT'!D:D, "")),
            "Awaiting Status"
        )
    )
)</f>
        <v>Awaiting Status</v>
      </c>
      <c r="O1072" s="60"/>
      <c r="P1072" s="376" t="str" cm="1">
        <f t="array" aca="1" ref="P1072" ca="1">IF(
    O1072="N",
    "",
    IF(
        COUNTIFS('3.RNAExtractions'!E:E, B1072, '3.RNAExtractions'!Z:Z, "Y") &gt; 0,
        _xlfn.TEXTJOIN(", ", TRUE, IF(('3.RNAExtractions'!E:E = B1072) * ('3.RNAExtractions'!Z:Z = "Y"), '3.RNAExtractions'!D:D, "")),
        IF(
            COUNTIFS('3.RNAExtractions'!E:E, B1072, '3.RNAExtractions'!Y:Y, "Y") &gt; 0,
            _xlfn.TEXTJOIN(", ", TRUE, IF(('3.RNAExtractions'!E:E = B1072) * ('3.RNAExtractions'!Y:Y = "Y"), '3.RNAExtractions'!D:D, "")),
            "Awaiting Status"
        )
    )
)</f>
        <v>Awaiting Status</v>
      </c>
      <c r="Q1072" s="60"/>
      <c r="R1072" s="376" t="str" cm="1">
        <f t="array" aca="1" ref="R1072" ca="1">IF(
    Q1072="N",
    "",
    IF(
        COUNTIFS('4.RNAIllumina'!E:E, B1072, '4.RNAIllumina'!Y:Y, "Y") &gt; 0,
        _xlfn.TEXTJOIN(", ", TRUE, IF(('4.RNAIllumina'!E:E = B1072) * ('4.RNAIllumina'!Y:Y = "Y"), '4.RNAIllumina'!D:D, "")),
        IF(
            COUNTIFS('4.RNAIllumina'!E:E, B1072, '4.RNAIllumina'!X:X, "Y") &gt; 0,
            _xlfn.TEXTJOIN(", ", TRUE, IF(('4.RNAIllumina'!E:E = B1072) * ('4.RNAIllumina'!X:X = "Y"), '4.RNAIllumina'!D:D, "")),
            "Awaiting Status"
        )
    )
)</f>
        <v>Awaiting Status</v>
      </c>
      <c r="S1072" s="377"/>
      <c r="T1072" s="378" t="str">
        <f ca="1">VLOOKUP($B1072,'1.MetaData'!$B:$H,2,FALSE)</f>
        <v>CV24_TS_1 FC, CV24_TS_1_B1, CV24_TS_1_B2, CV24_TS_1_B3, CV24_TS_1_B4, CV24_TS_1_RNA1, CV24_TS_1_RNA2, CV24_TS_1_WB 2ml EDTA, CV24_TS_1_WB</v>
      </c>
      <c r="U1072" s="379" t="str">
        <f ca="1">VLOOKUP($B1072,'1.MetaData'!$B:$H,3,FALSE)</f>
        <v>Galeocerdo cuvier</v>
      </c>
      <c r="V1072" s="379" t="str">
        <f ca="1">VLOOKUP($B1072,'1.MetaData'!$B:$H,4,FALSE)</f>
        <v>Tiger shark</v>
      </c>
      <c r="W1072" s="379" t="str">
        <f ca="1">VLOOKUP($B1072,'1.MetaData'!$B:$H,5,FALSE)</f>
        <v>Jessica Pearce</v>
      </c>
      <c r="X1072" s="378" t="str">
        <f ca="1">VLOOKUP($B1072,'1.MetaData'!$B:$H,6,FALSE)</f>
        <v>Jessica Pearce, Oliver Jewell</v>
      </c>
      <c r="Y1072" s="378"/>
    </row>
    <row r="1073" spans="1:25" hidden="1" x14ac:dyDescent="0.25">
      <c r="A1073" s="17">
        <v>1072</v>
      </c>
      <c r="B1073" s="365" t="str">
        <f t="shared" ca="1" si="21"/>
        <v>OG1072</v>
      </c>
      <c r="C1073" s="366" t="s">
        <v>102</v>
      </c>
      <c r="D1073" s="367">
        <f ca="1">COUNTIF('2.Tissue'!C:C,B1073)</f>
        <v>1</v>
      </c>
      <c r="E1073" s="368">
        <f ca="1">COUNTIFS('3.DNAExtractions'!$E:$E,$B1073,'3.DNAExtractions'!$D:$D,E$1)</f>
        <v>1</v>
      </c>
      <c r="F1073" s="369" t="str" cm="1">
        <f t="array" aca="1" ref="F1073" ca="1">IF(
    COUNTIFS('3.DNAExtractions'!E:E, B1073, '3.DNAExtractions'!Y:Y, "Y") &gt; 0,
    _xlfn.TEXTJOIN(", ", TRUE, IF(('3.DNAExtractions'!E:E = B1073) * ('3.DNAExtractions'!Y:Y = "Y"), '3.DNAExtractions'!D:D, "")),
    IF(
        COUNTIFS('3.DNAExtractions'!E:E, B1073, '3.DNAExtractions'!X:X, "Y") &gt; 0,
        _xlfn.TEXTJOIN(", ", TRUE, IF(('3.DNAExtractions'!E:E = B1073) * ('3.DNAExtractions'!X:X = "Y"), '3.DNAExtractions'!D:D, "")),
        "Awaiting Status"
    )
)</f>
        <v>Extracted</v>
      </c>
      <c r="G1073" s="370"/>
      <c r="H1073" s="371" t="str" cm="1">
        <f t="array" aca="1" ref="H1073" ca="1">IF(
    G1073="N",
    "",
    IF(
        COUNTIFS('4.Illumina'!E:E, B1073, '4.Illumina'!R:R, "Y") &gt; 0,
        _xlfn.TEXTJOIN(", ", TRUE, IF(('4.Illumina'!E:E = B1073) * ('4.Illumina'!R:R = "Y"), '4.Illumina'!D:D, "")),
        IF(
            COUNTIFS('4.Illumina'!E:E, B1073, '4.Illumina'!Q:Q, "Y") &gt; 0,
            _xlfn.TEXTJOIN(", ", TRUE, IF(('4.Illumina'!E:E = B1073) * ('4.Illumina'!Q:Q = "Y"), '4.Illumina'!D:D, "")),
            "Awaiting Status"
        )
    )
)</f>
        <v>Sequenced</v>
      </c>
      <c r="I1073" s="372"/>
      <c r="J1073" s="373" t="str" cm="1">
        <f t="array" aca="1" ref="J1073" ca="1">IF(
    I1073="N",
    "",
    IF(
        COUNTIFS('4.PacBio'!E:E, B1073, '4.PacBio'!W:W, "Y") &gt; 0,
        _xlfn.TEXTJOIN(", ", TRUE, IF(('4.PacBio'!E:E = B1073) * ('4.PacBio'!W:W = "Y"), '4.PacBio'!D:D, "")),
        IF(
            COUNTIFS('4.PacBio'!E:E, B1073, '4.PacBio'!V:V, "Y") &gt; 0,
            _xlfn.TEXTJOIN(", ", TRUE, IF(('4.PacBio'!E:E = B1073) * ('4.PacBio'!V:V = "Y"), '4.PacBio'!D:D, "")),
            "Awaiting Status"
        )
    )
)</f>
        <v>Awaiting Status</v>
      </c>
      <c r="K1073" s="374"/>
      <c r="L1073" s="371" t="str" cm="1">
        <f t="array" aca="1" ref="L1073" ca="1">IF(
    K1073="N",
    "",
    IF(
        COUNTIFS('4.HiCLibrary'!E:E, B1073, '4.HiCLibrary'!V:V, "Y") &gt; 0,
        _xlfn.TEXTJOIN(", ", TRUE, IF(('4.HiCLibrary'!E:E = B1073) * ('4.HiCLibrary'!V:V = "Y"), '4.HiCLibrary'!D:D, "")),
        IF(
            COUNTIFS('4.HiCLibrary'!E:E, B1073, '4.HiCLibrary'!U:U, "Y") &gt; 0,
            _xlfn.TEXTJOIN(", ", TRUE, IF(('4.HiCLibrary'!E:E = B1073) * ('4.HiCLibrary'!U:U = "Y"), '4.HiCLibrary'!D:D, "")),
            "Awaiting Status"
        )
    )
)</f>
        <v>Awaiting Status</v>
      </c>
      <c r="M1073" s="375"/>
      <c r="N1073" s="373" t="str" cm="1">
        <f t="array" aca="1" ref="N1073" ca="1">IF(
    M1073="N",
    "",
    IF(
        COUNTIFS('4.ONT'!E:E, B1073, '4.ONT'!Q:Q, "Y") &gt; 0,
        _xlfn.TEXTJOIN(", ", TRUE, IF(('4.ONT'!E:E = B1073) * ('4.ONT'!Q:Q = "Y"), '4.ONT'!D:D, "")),
        IF(
            COUNTIFS('4.ONT'!E:E, B1073, '4.ONT'!P:P, "Y") &gt; 0,
            _xlfn.TEXTJOIN(", ", TRUE, IF(('4.ONT'!E:E = B1073) * ('4.ONT'!P:P = "Y"), '4.ONT'!D:D, "")),
            "Awaiting Status"
        )
    )
)</f>
        <v>Awaiting Status</v>
      </c>
      <c r="O1073" s="60"/>
      <c r="P1073" s="376" t="str" cm="1">
        <f t="array" aca="1" ref="P1073" ca="1">IF(
    O1073="N",
    "",
    IF(
        COUNTIFS('3.RNAExtractions'!E:E, B1073, '3.RNAExtractions'!Z:Z, "Y") &gt; 0,
        _xlfn.TEXTJOIN(", ", TRUE, IF(('3.RNAExtractions'!E:E = B1073) * ('3.RNAExtractions'!Z:Z = "Y"), '3.RNAExtractions'!D:D, "")),
        IF(
            COUNTIFS('3.RNAExtractions'!E:E, B1073, '3.RNAExtractions'!Y:Y, "Y") &gt; 0,
            _xlfn.TEXTJOIN(", ", TRUE, IF(('3.RNAExtractions'!E:E = B1073) * ('3.RNAExtractions'!Y:Y = "Y"), '3.RNAExtractions'!D:D, "")),
            "Awaiting Status"
        )
    )
)</f>
        <v>Awaiting Status</v>
      </c>
      <c r="Q1073" s="60"/>
      <c r="R1073" s="376" t="str" cm="1">
        <f t="array" aca="1" ref="R1073" ca="1">IF(
    Q1073="N",
    "",
    IF(
        COUNTIFS('4.RNAIllumina'!E:E, B1073, '4.RNAIllumina'!Y:Y, "Y") &gt; 0,
        _xlfn.TEXTJOIN(", ", TRUE, IF(('4.RNAIllumina'!E:E = B1073) * ('4.RNAIllumina'!Y:Y = "Y"), '4.RNAIllumina'!D:D, "")),
        IF(
            COUNTIFS('4.RNAIllumina'!E:E, B1073, '4.RNAIllumina'!X:X, "Y") &gt; 0,
            _xlfn.TEXTJOIN(", ", TRUE, IF(('4.RNAIllumina'!E:E = B1073) * ('4.RNAIllumina'!X:X = "Y"), '4.RNAIllumina'!D:D, "")),
            "Awaiting Status"
        )
    )
)</f>
        <v>Awaiting Status</v>
      </c>
      <c r="S1073" s="377"/>
      <c r="T1073" s="378" t="str">
        <f ca="1">VLOOKUP($B1073,'1.MetaData'!$B:$H,2,FALSE)</f>
        <v>JB_TS_1</v>
      </c>
      <c r="U1073" s="379" t="str">
        <f ca="1">VLOOKUP($B1073,'1.MetaData'!$B:$H,3,FALSE)</f>
        <v>Galeocerdo cuvier</v>
      </c>
      <c r="V1073" s="379" t="str">
        <f ca="1">VLOOKUP($B1073,'1.MetaData'!$B:$H,4,FALSE)</f>
        <v>Tiger shark</v>
      </c>
      <c r="W1073" s="379" t="str">
        <f ca="1">VLOOKUP($B1073,'1.MetaData'!$B:$H,5,FALSE)</f>
        <v>Jessica Pearce</v>
      </c>
      <c r="X1073" s="378" t="str">
        <f ca="1">VLOOKUP($B1073,'1.MetaData'!$B:$H,6,FALSE)</f>
        <v>Oliver Jewell</v>
      </c>
      <c r="Y1073" s="378"/>
    </row>
    <row r="1074" spans="1:25" hidden="1" x14ac:dyDescent="0.25">
      <c r="A1074" s="17">
        <v>1073</v>
      </c>
      <c r="B1074" s="365" t="str">
        <f t="shared" ca="1" si="21"/>
        <v>OG1073</v>
      </c>
      <c r="C1074" s="366" t="s">
        <v>102</v>
      </c>
      <c r="D1074" s="367">
        <f ca="1">COUNTIF('2.Tissue'!C:C,B1074)</f>
        <v>1</v>
      </c>
      <c r="E1074" s="368">
        <f ca="1">COUNTIFS('3.DNAExtractions'!$E:$E,$B1074,'3.DNAExtractions'!$D:$D,E$1)</f>
        <v>1</v>
      </c>
      <c r="F1074" s="369" t="str" cm="1">
        <f t="array" aca="1" ref="F1074" ca="1">IF(
    COUNTIFS('3.DNAExtractions'!E:E, B1074, '3.DNAExtractions'!Y:Y, "Y") &gt; 0,
    _xlfn.TEXTJOIN(", ", TRUE, IF(('3.DNAExtractions'!E:E = B1074) * ('3.DNAExtractions'!Y:Y = "Y"), '3.DNAExtractions'!D:D, "")),
    IF(
        COUNTIFS('3.DNAExtractions'!E:E, B1074, '3.DNAExtractions'!X:X, "Y") &gt; 0,
        _xlfn.TEXTJOIN(", ", TRUE, IF(('3.DNAExtractions'!E:E = B1074) * ('3.DNAExtractions'!X:X = "Y"), '3.DNAExtractions'!D:D, "")),
        "Awaiting Status"
    )
)</f>
        <v>Extracted</v>
      </c>
      <c r="G1074" s="370"/>
      <c r="H1074" s="371" t="str" cm="1">
        <f t="array" aca="1" ref="H1074" ca="1">IF(
    G1074="N",
    "",
    IF(
        COUNTIFS('4.Illumina'!E:E, B1074, '4.Illumina'!R:R, "Y") &gt; 0,
        _xlfn.TEXTJOIN(", ", TRUE, IF(('4.Illumina'!E:E = B1074) * ('4.Illumina'!R:R = "Y"), '4.Illumina'!D:D, "")),
        IF(
            COUNTIFS('4.Illumina'!E:E, B1074, '4.Illumina'!Q:Q, "Y") &gt; 0,
            _xlfn.TEXTJOIN(", ", TRUE, IF(('4.Illumina'!E:E = B1074) * ('4.Illumina'!Q:Q = "Y"), '4.Illumina'!D:D, "")),
            "Awaiting Status"
        )
    )
)</f>
        <v>Sequenced</v>
      </c>
      <c r="I1074" s="372"/>
      <c r="J1074" s="373" t="str" cm="1">
        <f t="array" aca="1" ref="J1074" ca="1">IF(
    I1074="N",
    "",
    IF(
        COUNTIFS('4.PacBio'!E:E, B1074, '4.PacBio'!W:W, "Y") &gt; 0,
        _xlfn.TEXTJOIN(", ", TRUE, IF(('4.PacBio'!E:E = B1074) * ('4.PacBio'!W:W = "Y"), '4.PacBio'!D:D, "")),
        IF(
            COUNTIFS('4.PacBio'!E:E, B1074, '4.PacBio'!V:V, "Y") &gt; 0,
            _xlfn.TEXTJOIN(", ", TRUE, IF(('4.PacBio'!E:E = B1074) * ('4.PacBio'!V:V = "Y"), '4.PacBio'!D:D, "")),
            "Awaiting Status"
        )
    )
)</f>
        <v>Awaiting Status</v>
      </c>
      <c r="K1074" s="374"/>
      <c r="L1074" s="371" t="str" cm="1">
        <f t="array" aca="1" ref="L1074" ca="1">IF(
    K1074="N",
    "",
    IF(
        COUNTIFS('4.HiCLibrary'!E:E, B1074, '4.HiCLibrary'!V:V, "Y") &gt; 0,
        _xlfn.TEXTJOIN(", ", TRUE, IF(('4.HiCLibrary'!E:E = B1074) * ('4.HiCLibrary'!V:V = "Y"), '4.HiCLibrary'!D:D, "")),
        IF(
            COUNTIFS('4.HiCLibrary'!E:E, B1074, '4.HiCLibrary'!U:U, "Y") &gt; 0,
            _xlfn.TEXTJOIN(", ", TRUE, IF(('4.HiCLibrary'!E:E = B1074) * ('4.HiCLibrary'!U:U = "Y"), '4.HiCLibrary'!D:D, "")),
            "Awaiting Status"
        )
    )
)</f>
        <v>Awaiting Status</v>
      </c>
      <c r="M1074" s="375"/>
      <c r="N1074" s="373" t="str" cm="1">
        <f t="array" aca="1" ref="N1074" ca="1">IF(
    M1074="N",
    "",
    IF(
        COUNTIFS('4.ONT'!E:E, B1074, '4.ONT'!Q:Q, "Y") &gt; 0,
        _xlfn.TEXTJOIN(", ", TRUE, IF(('4.ONT'!E:E = B1074) * ('4.ONT'!Q:Q = "Y"), '4.ONT'!D:D, "")),
        IF(
            COUNTIFS('4.ONT'!E:E, B1074, '4.ONT'!P:P, "Y") &gt; 0,
            _xlfn.TEXTJOIN(", ", TRUE, IF(('4.ONT'!E:E = B1074) * ('4.ONT'!P:P = "Y"), '4.ONT'!D:D, "")),
            "Awaiting Status"
        )
    )
)</f>
        <v>Awaiting Status</v>
      </c>
      <c r="O1074" s="60"/>
      <c r="P1074" s="376" t="str" cm="1">
        <f t="array" aca="1" ref="P1074" ca="1">IF(
    O1074="N",
    "",
    IF(
        COUNTIFS('3.RNAExtractions'!E:E, B1074, '3.RNAExtractions'!Z:Z, "Y") &gt; 0,
        _xlfn.TEXTJOIN(", ", TRUE, IF(('3.RNAExtractions'!E:E = B1074) * ('3.RNAExtractions'!Z:Z = "Y"), '3.RNAExtractions'!D:D, "")),
        IF(
            COUNTIFS('3.RNAExtractions'!E:E, B1074, '3.RNAExtractions'!Y:Y, "Y") &gt; 0,
            _xlfn.TEXTJOIN(", ", TRUE, IF(('3.RNAExtractions'!E:E = B1074) * ('3.RNAExtractions'!Y:Y = "Y"), '3.RNAExtractions'!D:D, "")),
            "Awaiting Status"
        )
    )
)</f>
        <v>Awaiting Status</v>
      </c>
      <c r="Q1074" s="60"/>
      <c r="R1074" s="376" t="str" cm="1">
        <f t="array" aca="1" ref="R1074" ca="1">IF(
    Q1074="N",
    "",
    IF(
        COUNTIFS('4.RNAIllumina'!E:E, B1074, '4.RNAIllumina'!Y:Y, "Y") &gt; 0,
        _xlfn.TEXTJOIN(", ", TRUE, IF(('4.RNAIllumina'!E:E = B1074) * ('4.RNAIllumina'!Y:Y = "Y"), '4.RNAIllumina'!D:D, "")),
        IF(
            COUNTIFS('4.RNAIllumina'!E:E, B1074, '4.RNAIllumina'!X:X, "Y") &gt; 0,
            _xlfn.TEXTJOIN(", ", TRUE, IF(('4.RNAIllumina'!E:E = B1074) * ('4.RNAIllumina'!X:X = "Y"), '4.RNAIllumina'!D:D, "")),
            "Awaiting Status"
        )
    )
)</f>
        <v>Awaiting Status</v>
      </c>
      <c r="S1074" s="377"/>
      <c r="T1074" s="378" t="str">
        <f ca="1">VLOOKUP($B1074,'1.MetaData'!$B:$H,2,FALSE)</f>
        <v>JB_TS_2</v>
      </c>
      <c r="U1074" s="379" t="str">
        <f ca="1">VLOOKUP($B1074,'1.MetaData'!$B:$H,3,FALSE)</f>
        <v>Galeocerdo cuvier</v>
      </c>
      <c r="V1074" s="379" t="str">
        <f ca="1">VLOOKUP($B1074,'1.MetaData'!$B:$H,4,FALSE)</f>
        <v>Tiger shark</v>
      </c>
      <c r="W1074" s="379" t="str">
        <f ca="1">VLOOKUP($B1074,'1.MetaData'!$B:$H,5,FALSE)</f>
        <v>Jessica Pearce</v>
      </c>
      <c r="X1074" s="378" t="str">
        <f ca="1">VLOOKUP($B1074,'1.MetaData'!$B:$H,6,FALSE)</f>
        <v>Oliver Jewell</v>
      </c>
      <c r="Y1074" s="378"/>
    </row>
    <row r="1075" spans="1:25" hidden="1" x14ac:dyDescent="0.25">
      <c r="A1075" s="17">
        <v>1074</v>
      </c>
      <c r="B1075" s="365" t="str">
        <f t="shared" ca="1" si="21"/>
        <v>OG1074</v>
      </c>
      <c r="C1075" s="366" t="s">
        <v>102</v>
      </c>
      <c r="D1075" s="367">
        <f ca="1">COUNTIF('2.Tissue'!C:C,B1075)</f>
        <v>1</v>
      </c>
      <c r="E1075" s="368">
        <f ca="1">COUNTIFS('3.DNAExtractions'!$E:$E,$B1075,'3.DNAExtractions'!$D:$D,E$1)</f>
        <v>1</v>
      </c>
      <c r="F1075" s="369" t="str" cm="1">
        <f t="array" aca="1" ref="F1075" ca="1">IF(
    COUNTIFS('3.DNAExtractions'!E:E, B1075, '3.DNAExtractions'!Y:Y, "Y") &gt; 0,
    _xlfn.TEXTJOIN(", ", TRUE, IF(('3.DNAExtractions'!E:E = B1075) * ('3.DNAExtractions'!Y:Y = "Y"), '3.DNAExtractions'!D:D, "")),
    IF(
        COUNTIFS('3.DNAExtractions'!E:E, B1075, '3.DNAExtractions'!X:X, "Y") &gt; 0,
        _xlfn.TEXTJOIN(", ", TRUE, IF(('3.DNAExtractions'!E:E = B1075) * ('3.DNAExtractions'!X:X = "Y"), '3.DNAExtractions'!D:D, "")),
        "Awaiting Status"
    )
)</f>
        <v>Extracted</v>
      </c>
      <c r="G1075" s="370"/>
      <c r="H1075" s="371" t="str" cm="1">
        <f t="array" aca="1" ref="H1075" ca="1">IF(
    G1075="N",
    "",
    IF(
        COUNTIFS('4.Illumina'!E:E, B1075, '4.Illumina'!R:R, "Y") &gt; 0,
        _xlfn.TEXTJOIN(", ", TRUE, IF(('4.Illumina'!E:E = B1075) * ('4.Illumina'!R:R = "Y"), '4.Illumina'!D:D, "")),
        IF(
            COUNTIFS('4.Illumina'!E:E, B1075, '4.Illumina'!Q:Q, "Y") &gt; 0,
            _xlfn.TEXTJOIN(", ", TRUE, IF(('4.Illumina'!E:E = B1075) * ('4.Illumina'!Q:Q = "Y"), '4.Illumina'!D:D, "")),
            "Awaiting Status"
        )
    )
)</f>
        <v>Sequenced</v>
      </c>
      <c r="I1075" s="372"/>
      <c r="J1075" s="373" t="str" cm="1">
        <f t="array" aca="1" ref="J1075" ca="1">IF(
    I1075="N",
    "",
    IF(
        COUNTIFS('4.PacBio'!E:E, B1075, '4.PacBio'!W:W, "Y") &gt; 0,
        _xlfn.TEXTJOIN(", ", TRUE, IF(('4.PacBio'!E:E = B1075) * ('4.PacBio'!W:W = "Y"), '4.PacBio'!D:D, "")),
        IF(
            COUNTIFS('4.PacBio'!E:E, B1075, '4.PacBio'!V:V, "Y") &gt; 0,
            _xlfn.TEXTJOIN(", ", TRUE, IF(('4.PacBio'!E:E = B1075) * ('4.PacBio'!V:V = "Y"), '4.PacBio'!D:D, "")),
            "Awaiting Status"
        )
    )
)</f>
        <v>Awaiting Status</v>
      </c>
      <c r="K1075" s="374"/>
      <c r="L1075" s="371" t="str" cm="1">
        <f t="array" aca="1" ref="L1075" ca="1">IF(
    K1075="N",
    "",
    IF(
        COUNTIFS('4.HiCLibrary'!E:E, B1075, '4.HiCLibrary'!V:V, "Y") &gt; 0,
        _xlfn.TEXTJOIN(", ", TRUE, IF(('4.HiCLibrary'!E:E = B1075) * ('4.HiCLibrary'!V:V = "Y"), '4.HiCLibrary'!D:D, "")),
        IF(
            COUNTIFS('4.HiCLibrary'!E:E, B1075, '4.HiCLibrary'!U:U, "Y") &gt; 0,
            _xlfn.TEXTJOIN(", ", TRUE, IF(('4.HiCLibrary'!E:E = B1075) * ('4.HiCLibrary'!U:U = "Y"), '4.HiCLibrary'!D:D, "")),
            "Awaiting Status"
        )
    )
)</f>
        <v>Awaiting Status</v>
      </c>
      <c r="M1075" s="375"/>
      <c r="N1075" s="373" t="str" cm="1">
        <f t="array" aca="1" ref="N1075" ca="1">IF(
    M1075="N",
    "",
    IF(
        COUNTIFS('4.ONT'!E:E, B1075, '4.ONT'!Q:Q, "Y") &gt; 0,
        _xlfn.TEXTJOIN(", ", TRUE, IF(('4.ONT'!E:E = B1075) * ('4.ONT'!Q:Q = "Y"), '4.ONT'!D:D, "")),
        IF(
            COUNTIFS('4.ONT'!E:E, B1075, '4.ONT'!P:P, "Y") &gt; 0,
            _xlfn.TEXTJOIN(", ", TRUE, IF(('4.ONT'!E:E = B1075) * ('4.ONT'!P:P = "Y"), '4.ONT'!D:D, "")),
            "Awaiting Status"
        )
    )
)</f>
        <v>Awaiting Status</v>
      </c>
      <c r="O1075" s="60"/>
      <c r="P1075" s="376" t="str" cm="1">
        <f t="array" aca="1" ref="P1075" ca="1">IF(
    O1075="N",
    "",
    IF(
        COUNTIFS('3.RNAExtractions'!E:E, B1075, '3.RNAExtractions'!Z:Z, "Y") &gt; 0,
        _xlfn.TEXTJOIN(", ", TRUE, IF(('3.RNAExtractions'!E:E = B1075) * ('3.RNAExtractions'!Z:Z = "Y"), '3.RNAExtractions'!D:D, "")),
        IF(
            COUNTIFS('3.RNAExtractions'!E:E, B1075, '3.RNAExtractions'!Y:Y, "Y") &gt; 0,
            _xlfn.TEXTJOIN(", ", TRUE, IF(('3.RNAExtractions'!E:E = B1075) * ('3.RNAExtractions'!Y:Y = "Y"), '3.RNAExtractions'!D:D, "")),
            "Awaiting Status"
        )
    )
)</f>
        <v>Awaiting Status</v>
      </c>
      <c r="Q1075" s="60"/>
      <c r="R1075" s="376" t="str" cm="1">
        <f t="array" aca="1" ref="R1075" ca="1">IF(
    Q1075="N",
    "",
    IF(
        COUNTIFS('4.RNAIllumina'!E:E, B1075, '4.RNAIllumina'!Y:Y, "Y") &gt; 0,
        _xlfn.TEXTJOIN(", ", TRUE, IF(('4.RNAIllumina'!E:E = B1075) * ('4.RNAIllumina'!Y:Y = "Y"), '4.RNAIllumina'!D:D, "")),
        IF(
            COUNTIFS('4.RNAIllumina'!E:E, B1075, '4.RNAIllumina'!X:X, "Y") &gt; 0,
            _xlfn.TEXTJOIN(", ", TRUE, IF(('4.RNAIllumina'!E:E = B1075) * ('4.RNAIllumina'!X:X = "Y"), '4.RNAIllumina'!D:D, "")),
            "Awaiting Status"
        )
    )
)</f>
        <v>Awaiting Status</v>
      </c>
      <c r="S1075" s="377"/>
      <c r="T1075" s="378" t="str">
        <f ca="1">VLOOKUP($B1075,'1.MetaData'!$B:$H,2,FALSE)</f>
        <v>GT24_TS_1</v>
      </c>
      <c r="U1075" s="379" t="str">
        <f ca="1">VLOOKUP($B1075,'1.MetaData'!$B:$H,3,FALSE)</f>
        <v>Galeocerdo cuvier</v>
      </c>
      <c r="V1075" s="379" t="str">
        <f ca="1">VLOOKUP($B1075,'1.MetaData'!$B:$H,4,FALSE)</f>
        <v>Tiger shark</v>
      </c>
      <c r="W1075" s="379" t="str">
        <f ca="1">VLOOKUP($B1075,'1.MetaData'!$B:$H,5,FALSE)</f>
        <v>Jessica Pearce</v>
      </c>
      <c r="X1075" s="378" t="str">
        <f ca="1">VLOOKUP($B1075,'1.MetaData'!$B:$H,6,FALSE)</f>
        <v>Oliver Jewell</v>
      </c>
      <c r="Y1075" s="378"/>
    </row>
    <row r="1076" spans="1:25" hidden="1" x14ac:dyDescent="0.25">
      <c r="A1076" s="17">
        <v>1075</v>
      </c>
      <c r="B1076" s="365" t="str">
        <f t="shared" ca="1" si="21"/>
        <v>OG1075</v>
      </c>
      <c r="C1076" s="366" t="s">
        <v>102</v>
      </c>
      <c r="D1076" s="367">
        <f ca="1">COUNTIF('2.Tissue'!C:C,B1076)</f>
        <v>1</v>
      </c>
      <c r="E1076" s="368">
        <f ca="1">COUNTIFS('3.DNAExtractions'!$E:$E,$B1076,'3.DNAExtractions'!$D:$D,E$1)</f>
        <v>1</v>
      </c>
      <c r="F1076" s="369" t="str" cm="1">
        <f t="array" aca="1" ref="F1076" ca="1">IF(
    COUNTIFS('3.DNAExtractions'!E:E, B1076, '3.DNAExtractions'!Y:Y, "Y") &gt; 0,
    _xlfn.TEXTJOIN(", ", TRUE, IF(('3.DNAExtractions'!E:E = B1076) * ('3.DNAExtractions'!Y:Y = "Y"), '3.DNAExtractions'!D:D, "")),
    IF(
        COUNTIFS('3.DNAExtractions'!E:E, B1076, '3.DNAExtractions'!X:X, "Y") &gt; 0,
        _xlfn.TEXTJOIN(", ", TRUE, IF(('3.DNAExtractions'!E:E = B1076) * ('3.DNAExtractions'!X:X = "Y"), '3.DNAExtractions'!D:D, "")),
        "Awaiting Status"
    )
)</f>
        <v>Extracted</v>
      </c>
      <c r="G1076" s="370"/>
      <c r="H1076" s="371" t="str" cm="1">
        <f t="array" aca="1" ref="H1076" ca="1">IF(
    G1076="N",
    "",
    IF(
        COUNTIFS('4.Illumina'!E:E, B1076, '4.Illumina'!R:R, "Y") &gt; 0,
        _xlfn.TEXTJOIN(", ", TRUE, IF(('4.Illumina'!E:E = B1076) * ('4.Illumina'!R:R = "Y"), '4.Illumina'!D:D, "")),
        IF(
            COUNTIFS('4.Illumina'!E:E, B1076, '4.Illumina'!Q:Q, "Y") &gt; 0,
            _xlfn.TEXTJOIN(", ", TRUE, IF(('4.Illumina'!E:E = B1076) * ('4.Illumina'!Q:Q = "Y"), '4.Illumina'!D:D, "")),
            "Awaiting Status"
        )
    )
)</f>
        <v>Awaiting Status</v>
      </c>
      <c r="I1076" s="372"/>
      <c r="J1076" s="373" t="str" cm="1">
        <f t="array" aca="1" ref="J1076" ca="1">IF(
    I1076="N",
    "",
    IF(
        COUNTIFS('4.PacBio'!E:E, B1076, '4.PacBio'!W:W, "Y") &gt; 0,
        _xlfn.TEXTJOIN(", ", TRUE, IF(('4.PacBio'!E:E = B1076) * ('4.PacBio'!W:W = "Y"), '4.PacBio'!D:D, "")),
        IF(
            COUNTIFS('4.PacBio'!E:E, B1076, '4.PacBio'!V:V, "Y") &gt; 0,
            _xlfn.TEXTJOIN(", ", TRUE, IF(('4.PacBio'!E:E = B1076) * ('4.PacBio'!V:V = "Y"), '4.PacBio'!D:D, "")),
            "Awaiting Status"
        )
    )
)</f>
        <v>Awaiting Status</v>
      </c>
      <c r="K1076" s="374"/>
      <c r="L1076" s="371" t="str" cm="1">
        <f t="array" aca="1" ref="L1076" ca="1">IF(
    K1076="N",
    "",
    IF(
        COUNTIFS('4.HiCLibrary'!E:E, B1076, '4.HiCLibrary'!V:V, "Y") &gt; 0,
        _xlfn.TEXTJOIN(", ", TRUE, IF(('4.HiCLibrary'!E:E = B1076) * ('4.HiCLibrary'!V:V = "Y"), '4.HiCLibrary'!D:D, "")),
        IF(
            COUNTIFS('4.HiCLibrary'!E:E, B1076, '4.HiCLibrary'!U:U, "Y") &gt; 0,
            _xlfn.TEXTJOIN(", ", TRUE, IF(('4.HiCLibrary'!E:E = B1076) * ('4.HiCLibrary'!U:U = "Y"), '4.HiCLibrary'!D:D, "")),
            "Awaiting Status"
        )
    )
)</f>
        <v>Awaiting Status</v>
      </c>
      <c r="M1076" s="375"/>
      <c r="N1076" s="373" t="str" cm="1">
        <f t="array" aca="1" ref="N1076" ca="1">IF(
    M1076="N",
    "",
    IF(
        COUNTIFS('4.ONT'!E:E, B1076, '4.ONT'!Q:Q, "Y") &gt; 0,
        _xlfn.TEXTJOIN(", ", TRUE, IF(('4.ONT'!E:E = B1076) * ('4.ONT'!Q:Q = "Y"), '4.ONT'!D:D, "")),
        IF(
            COUNTIFS('4.ONT'!E:E, B1076, '4.ONT'!P:P, "Y") &gt; 0,
            _xlfn.TEXTJOIN(", ", TRUE, IF(('4.ONT'!E:E = B1076) * ('4.ONT'!P:P = "Y"), '4.ONT'!D:D, "")),
            "Awaiting Status"
        )
    )
)</f>
        <v>Awaiting Status</v>
      </c>
      <c r="O1076" s="60"/>
      <c r="P1076" s="376" t="str" cm="1">
        <f t="array" aca="1" ref="P1076" ca="1">IF(
    O1076="N",
    "",
    IF(
        COUNTIFS('3.RNAExtractions'!E:E, B1076, '3.RNAExtractions'!Z:Z, "Y") &gt; 0,
        _xlfn.TEXTJOIN(", ", TRUE, IF(('3.RNAExtractions'!E:E = B1076) * ('3.RNAExtractions'!Z:Z = "Y"), '3.RNAExtractions'!D:D, "")),
        IF(
            COUNTIFS('3.RNAExtractions'!E:E, B1076, '3.RNAExtractions'!Y:Y, "Y") &gt; 0,
            _xlfn.TEXTJOIN(", ", TRUE, IF(('3.RNAExtractions'!E:E = B1076) * ('3.RNAExtractions'!Y:Y = "Y"), '3.RNAExtractions'!D:D, "")),
            "Awaiting Status"
        )
    )
)</f>
        <v>Awaiting Status</v>
      </c>
      <c r="Q1076" s="60"/>
      <c r="R1076" s="376" t="str" cm="1">
        <f t="array" aca="1" ref="R1076" ca="1">IF(
    Q1076="N",
    "",
    IF(
        COUNTIFS('4.RNAIllumina'!E:E, B1076, '4.RNAIllumina'!Y:Y, "Y") &gt; 0,
        _xlfn.TEXTJOIN(", ", TRUE, IF(('4.RNAIllumina'!E:E = B1076) * ('4.RNAIllumina'!Y:Y = "Y"), '4.RNAIllumina'!D:D, "")),
        IF(
            COUNTIFS('4.RNAIllumina'!E:E, B1076, '4.RNAIllumina'!X:X, "Y") &gt; 0,
            _xlfn.TEXTJOIN(", ", TRUE, IF(('4.RNAIllumina'!E:E = B1076) * ('4.RNAIllumina'!X:X = "Y"), '4.RNAIllumina'!D:D, "")),
            "Awaiting Status"
        )
    )
)</f>
        <v>Awaiting Status</v>
      </c>
      <c r="S1076" s="377"/>
      <c r="T1076" s="378" t="str">
        <f ca="1">VLOOKUP($B1076,'1.MetaData'!$B:$H,2,FALSE)</f>
        <v>n1026</v>
      </c>
      <c r="U1076" s="379" t="str">
        <f ca="1">VLOOKUP($B1076,'1.MetaData'!$B:$H,3,FALSE)</f>
        <v>Galeocerdo cuvier</v>
      </c>
      <c r="V1076" s="379" t="str">
        <f ca="1">VLOOKUP($B1076,'1.MetaData'!$B:$H,4,FALSE)</f>
        <v>Tiger shark</v>
      </c>
      <c r="W1076" s="379" t="str">
        <f ca="1">VLOOKUP($B1076,'1.MetaData'!$B:$H,5,FALSE)</f>
        <v>Jessica Pearce</v>
      </c>
      <c r="X1076" s="378" t="str">
        <f ca="1">VLOOKUP($B1076,'1.MetaData'!$B:$H,6,FALSE)</f>
        <v>Jess Pearce, DPIRD</v>
      </c>
      <c r="Y1076" s="378"/>
    </row>
    <row r="1077" spans="1:25" hidden="1" x14ac:dyDescent="0.25">
      <c r="A1077" s="17">
        <v>1076</v>
      </c>
      <c r="B1077" s="365" t="str">
        <f t="shared" ca="1" si="21"/>
        <v>OG1076</v>
      </c>
      <c r="C1077" s="366" t="s">
        <v>102</v>
      </c>
      <c r="D1077" s="367">
        <f ca="1">COUNTIF('2.Tissue'!C:C,B1077)</f>
        <v>0</v>
      </c>
      <c r="E1077" s="368">
        <f ca="1">COUNTIFS('3.DNAExtractions'!$E:$E,$B1077,'3.DNAExtractions'!$D:$D,E$1)</f>
        <v>0</v>
      </c>
      <c r="F1077" s="369" t="str" cm="1">
        <f t="array" aca="1" ref="F1077" ca="1">IF(
    COUNTIFS('3.DNAExtractions'!E:E, B1077, '3.DNAExtractions'!Y:Y, "Y") &gt; 0,
    _xlfn.TEXTJOIN(", ", TRUE, IF(('3.DNAExtractions'!E:E = B1077) * ('3.DNAExtractions'!Y:Y = "Y"), '3.DNAExtractions'!D:D, "")),
    IF(
        COUNTIFS('3.DNAExtractions'!E:E, B1077, '3.DNAExtractions'!X:X, "Y") &gt; 0,
        _xlfn.TEXTJOIN(", ", TRUE, IF(('3.DNAExtractions'!E:E = B1077) * ('3.DNAExtractions'!X:X = "Y"), '3.DNAExtractions'!D:D, "")),
        "Awaiting Status"
    )
)</f>
        <v>Awaiting Status</v>
      </c>
      <c r="G1077" s="370"/>
      <c r="H1077" s="371" t="str" cm="1">
        <f t="array" aca="1" ref="H1077" ca="1">IF(
    G1077="N",
    "",
    IF(
        COUNTIFS('4.Illumina'!E:E, B1077, '4.Illumina'!R:R, "Y") &gt; 0,
        _xlfn.TEXTJOIN(", ", TRUE, IF(('4.Illumina'!E:E = B1077) * ('4.Illumina'!R:R = "Y"), '4.Illumina'!D:D, "")),
        IF(
            COUNTIFS('4.Illumina'!E:E, B1077, '4.Illumina'!Q:Q, "Y") &gt; 0,
            _xlfn.TEXTJOIN(", ", TRUE, IF(('4.Illumina'!E:E = B1077) * ('4.Illumina'!Q:Q = "Y"), '4.Illumina'!D:D, "")),
            "Awaiting Status"
        )
    )
)</f>
        <v>Awaiting Status</v>
      </c>
      <c r="I1077" s="372"/>
      <c r="J1077" s="373" t="str" cm="1">
        <f t="array" aca="1" ref="J1077" ca="1">IF(
    I1077="N",
    "",
    IF(
        COUNTIFS('4.PacBio'!E:E, B1077, '4.PacBio'!W:W, "Y") &gt; 0,
        _xlfn.TEXTJOIN(", ", TRUE, IF(('4.PacBio'!E:E = B1077) * ('4.PacBio'!W:W = "Y"), '4.PacBio'!D:D, "")),
        IF(
            COUNTIFS('4.PacBio'!E:E, B1077, '4.PacBio'!V:V, "Y") &gt; 0,
            _xlfn.TEXTJOIN(", ", TRUE, IF(('4.PacBio'!E:E = B1077) * ('4.PacBio'!V:V = "Y"), '4.PacBio'!D:D, "")),
            "Awaiting Status"
        )
    )
)</f>
        <v>Awaiting Status</v>
      </c>
      <c r="K1077" s="374"/>
      <c r="L1077" s="371" t="str" cm="1">
        <f t="array" aca="1" ref="L1077" ca="1">IF(
    K1077="N",
    "",
    IF(
        COUNTIFS('4.HiCLibrary'!E:E, B1077, '4.HiCLibrary'!V:V, "Y") &gt; 0,
        _xlfn.TEXTJOIN(", ", TRUE, IF(('4.HiCLibrary'!E:E = B1077) * ('4.HiCLibrary'!V:V = "Y"), '4.HiCLibrary'!D:D, "")),
        IF(
            COUNTIFS('4.HiCLibrary'!E:E, B1077, '4.HiCLibrary'!U:U, "Y") &gt; 0,
            _xlfn.TEXTJOIN(", ", TRUE, IF(('4.HiCLibrary'!E:E = B1077) * ('4.HiCLibrary'!U:U = "Y"), '4.HiCLibrary'!D:D, "")),
            "Awaiting Status"
        )
    )
)</f>
        <v>Awaiting Status</v>
      </c>
      <c r="M1077" s="375"/>
      <c r="N1077" s="373" t="str" cm="1">
        <f t="array" aca="1" ref="N1077" ca="1">IF(
    M1077="N",
    "",
    IF(
        COUNTIFS('4.ONT'!E:E, B1077, '4.ONT'!Q:Q, "Y") &gt; 0,
        _xlfn.TEXTJOIN(", ", TRUE, IF(('4.ONT'!E:E = B1077) * ('4.ONT'!Q:Q = "Y"), '4.ONT'!D:D, "")),
        IF(
            COUNTIFS('4.ONT'!E:E, B1077, '4.ONT'!P:P, "Y") &gt; 0,
            _xlfn.TEXTJOIN(", ", TRUE, IF(('4.ONT'!E:E = B1077) * ('4.ONT'!P:P = "Y"), '4.ONT'!D:D, "")),
            "Awaiting Status"
        )
    )
)</f>
        <v>Awaiting Status</v>
      </c>
      <c r="O1077" s="60"/>
      <c r="P1077" s="376" t="str" cm="1">
        <f t="array" aca="1" ref="P1077" ca="1">IF(
    O1077="N",
    "",
    IF(
        COUNTIFS('3.RNAExtractions'!E:E, B1077, '3.RNAExtractions'!Z:Z, "Y") &gt; 0,
        _xlfn.TEXTJOIN(", ", TRUE, IF(('3.RNAExtractions'!E:E = B1077) * ('3.RNAExtractions'!Z:Z = "Y"), '3.RNAExtractions'!D:D, "")),
        IF(
            COUNTIFS('3.RNAExtractions'!E:E, B1077, '3.RNAExtractions'!Y:Y, "Y") &gt; 0,
            _xlfn.TEXTJOIN(", ", TRUE, IF(('3.RNAExtractions'!E:E = B1077) * ('3.RNAExtractions'!Y:Y = "Y"), '3.RNAExtractions'!D:D, "")),
            "Awaiting Status"
        )
    )
)</f>
        <v>Awaiting Status</v>
      </c>
      <c r="Q1077" s="60"/>
      <c r="R1077" s="376" t="str" cm="1">
        <f t="array" aca="1" ref="R1077" ca="1">IF(
    Q1077="N",
    "",
    IF(
        COUNTIFS('4.RNAIllumina'!E:E, B1077, '4.RNAIllumina'!Y:Y, "Y") &gt; 0,
        _xlfn.TEXTJOIN(", ", TRUE, IF(('4.RNAIllumina'!E:E = B1077) * ('4.RNAIllumina'!Y:Y = "Y"), '4.RNAIllumina'!D:D, "")),
        IF(
            COUNTIFS('4.RNAIllumina'!E:E, B1077, '4.RNAIllumina'!X:X, "Y") &gt; 0,
            _xlfn.TEXTJOIN(", ", TRUE, IF(('4.RNAIllumina'!E:E = B1077) * ('4.RNAIllumina'!X:X = "Y"), '4.RNAIllumina'!D:D, "")),
            "Awaiting Status"
        )
    )
)</f>
        <v>Awaiting Status</v>
      </c>
      <c r="S1077" s="377"/>
      <c r="T1077" s="378" t="str">
        <f ca="1">VLOOKUP($B1077,'1.MetaData'!$B:$H,2,FALSE)</f>
        <v>BT2778</v>
      </c>
      <c r="U1077" s="379" t="str">
        <f ca="1">VLOOKUP($B1077,'1.MetaData'!$B:$H,3,FALSE)</f>
        <v>Galeocerdo cuvier</v>
      </c>
      <c r="V1077" s="379" t="str">
        <f ca="1">VLOOKUP($B1077,'1.MetaData'!$B:$H,4,FALSE)</f>
        <v>Tiger shark</v>
      </c>
      <c r="W1077" s="379" t="str">
        <f ca="1">VLOOKUP($B1077,'1.MetaData'!$B:$H,5,FALSE)</f>
        <v>NT Fisheries Department</v>
      </c>
      <c r="X1077" s="378" t="str">
        <f ca="1">VLOOKUP($B1077,'1.MetaData'!$B:$H,6,FALSE)</f>
        <v>Michael Usher, Jess Pearce</v>
      </c>
      <c r="Y1077" s="378"/>
    </row>
    <row r="1078" spans="1:25" hidden="1" x14ac:dyDescent="0.25">
      <c r="A1078" s="17">
        <v>1077</v>
      </c>
      <c r="B1078" s="365" t="str">
        <f t="shared" ca="1" si="21"/>
        <v>OG1077</v>
      </c>
      <c r="C1078" s="366" t="s">
        <v>102</v>
      </c>
      <c r="D1078" s="367">
        <f ca="1">COUNTIF('2.Tissue'!C:C,B1078)</f>
        <v>0</v>
      </c>
      <c r="E1078" s="368">
        <f ca="1">COUNTIFS('3.DNAExtractions'!$E:$E,$B1078,'3.DNAExtractions'!$D:$D,E$1)</f>
        <v>0</v>
      </c>
      <c r="F1078" s="369" t="str" cm="1">
        <f t="array" aca="1" ref="F1078" ca="1">IF(
    COUNTIFS('3.DNAExtractions'!E:E, B1078, '3.DNAExtractions'!Y:Y, "Y") &gt; 0,
    _xlfn.TEXTJOIN(", ", TRUE, IF(('3.DNAExtractions'!E:E = B1078) * ('3.DNAExtractions'!Y:Y = "Y"), '3.DNAExtractions'!D:D, "")),
    IF(
        COUNTIFS('3.DNAExtractions'!E:E, B1078, '3.DNAExtractions'!X:X, "Y") &gt; 0,
        _xlfn.TEXTJOIN(", ", TRUE, IF(('3.DNAExtractions'!E:E = B1078) * ('3.DNAExtractions'!X:X = "Y"), '3.DNAExtractions'!D:D, "")),
        "Awaiting Status"
    )
)</f>
        <v>Awaiting Status</v>
      </c>
      <c r="G1078" s="370"/>
      <c r="H1078" s="371" t="str" cm="1">
        <f t="array" aca="1" ref="H1078" ca="1">IF(
    G1078="N",
    "",
    IF(
        COUNTIFS('4.Illumina'!E:E, B1078, '4.Illumina'!R:R, "Y") &gt; 0,
        _xlfn.TEXTJOIN(", ", TRUE, IF(('4.Illumina'!E:E = B1078) * ('4.Illumina'!R:R = "Y"), '4.Illumina'!D:D, "")),
        IF(
            COUNTIFS('4.Illumina'!E:E, B1078, '4.Illumina'!Q:Q, "Y") &gt; 0,
            _xlfn.TEXTJOIN(", ", TRUE, IF(('4.Illumina'!E:E = B1078) * ('4.Illumina'!Q:Q = "Y"), '4.Illumina'!D:D, "")),
            "Awaiting Status"
        )
    )
)</f>
        <v>Awaiting Status</v>
      </c>
      <c r="I1078" s="372"/>
      <c r="J1078" s="373" t="str" cm="1">
        <f t="array" aca="1" ref="J1078" ca="1">IF(
    I1078="N",
    "",
    IF(
        COUNTIFS('4.PacBio'!E:E, B1078, '4.PacBio'!W:W, "Y") &gt; 0,
        _xlfn.TEXTJOIN(", ", TRUE, IF(('4.PacBio'!E:E = B1078) * ('4.PacBio'!W:W = "Y"), '4.PacBio'!D:D, "")),
        IF(
            COUNTIFS('4.PacBio'!E:E, B1078, '4.PacBio'!V:V, "Y") &gt; 0,
            _xlfn.TEXTJOIN(", ", TRUE, IF(('4.PacBio'!E:E = B1078) * ('4.PacBio'!V:V = "Y"), '4.PacBio'!D:D, "")),
            "Awaiting Status"
        )
    )
)</f>
        <v>Awaiting Status</v>
      </c>
      <c r="K1078" s="374"/>
      <c r="L1078" s="371" t="str" cm="1">
        <f t="array" aca="1" ref="L1078" ca="1">IF(
    K1078="N",
    "",
    IF(
        COUNTIFS('4.HiCLibrary'!E:E, B1078, '4.HiCLibrary'!V:V, "Y") &gt; 0,
        _xlfn.TEXTJOIN(", ", TRUE, IF(('4.HiCLibrary'!E:E = B1078) * ('4.HiCLibrary'!V:V = "Y"), '4.HiCLibrary'!D:D, "")),
        IF(
            COUNTIFS('4.HiCLibrary'!E:E, B1078, '4.HiCLibrary'!U:U, "Y") &gt; 0,
            _xlfn.TEXTJOIN(", ", TRUE, IF(('4.HiCLibrary'!E:E = B1078) * ('4.HiCLibrary'!U:U = "Y"), '4.HiCLibrary'!D:D, "")),
            "Awaiting Status"
        )
    )
)</f>
        <v>Awaiting Status</v>
      </c>
      <c r="M1078" s="375"/>
      <c r="N1078" s="373" t="str" cm="1">
        <f t="array" aca="1" ref="N1078" ca="1">IF(
    M1078="N",
    "",
    IF(
        COUNTIFS('4.ONT'!E:E, B1078, '4.ONT'!Q:Q, "Y") &gt; 0,
        _xlfn.TEXTJOIN(", ", TRUE, IF(('4.ONT'!E:E = B1078) * ('4.ONT'!Q:Q = "Y"), '4.ONT'!D:D, "")),
        IF(
            COUNTIFS('4.ONT'!E:E, B1078, '4.ONT'!P:P, "Y") &gt; 0,
            _xlfn.TEXTJOIN(", ", TRUE, IF(('4.ONT'!E:E = B1078) * ('4.ONT'!P:P = "Y"), '4.ONT'!D:D, "")),
            "Awaiting Status"
        )
    )
)</f>
        <v>Awaiting Status</v>
      </c>
      <c r="O1078" s="60"/>
      <c r="P1078" s="376" t="str" cm="1">
        <f t="array" aca="1" ref="P1078" ca="1">IF(
    O1078="N",
    "",
    IF(
        COUNTIFS('3.RNAExtractions'!E:E, B1078, '3.RNAExtractions'!Z:Z, "Y") &gt; 0,
        _xlfn.TEXTJOIN(", ", TRUE, IF(('3.RNAExtractions'!E:E = B1078) * ('3.RNAExtractions'!Z:Z = "Y"), '3.RNAExtractions'!D:D, "")),
        IF(
            COUNTIFS('3.RNAExtractions'!E:E, B1078, '3.RNAExtractions'!Y:Y, "Y") &gt; 0,
            _xlfn.TEXTJOIN(", ", TRUE, IF(('3.RNAExtractions'!E:E = B1078) * ('3.RNAExtractions'!Y:Y = "Y"), '3.RNAExtractions'!D:D, "")),
            "Awaiting Status"
        )
    )
)</f>
        <v>Awaiting Status</v>
      </c>
      <c r="Q1078" s="60"/>
      <c r="R1078" s="376" t="str" cm="1">
        <f t="array" aca="1" ref="R1078" ca="1">IF(
    Q1078="N",
    "",
    IF(
        COUNTIFS('4.RNAIllumina'!E:E, B1078, '4.RNAIllumina'!Y:Y, "Y") &gt; 0,
        _xlfn.TEXTJOIN(", ", TRUE, IF(('4.RNAIllumina'!E:E = B1078) * ('4.RNAIllumina'!Y:Y = "Y"), '4.RNAIllumina'!D:D, "")),
        IF(
            COUNTIFS('4.RNAIllumina'!E:E, B1078, '4.RNAIllumina'!X:X, "Y") &gt; 0,
            _xlfn.TEXTJOIN(", ", TRUE, IF(('4.RNAIllumina'!E:E = B1078) * ('4.RNAIllumina'!X:X = "Y"), '4.RNAIllumina'!D:D, "")),
            "Awaiting Status"
        )
    )
)</f>
        <v>Awaiting Status</v>
      </c>
      <c r="S1078" s="377"/>
      <c r="T1078" s="378" t="str">
        <f ca="1">VLOOKUP($B1078,'1.MetaData'!$B:$H,2,FALSE)</f>
        <v>BT2786</v>
      </c>
      <c r="U1078" s="379" t="str">
        <f ca="1">VLOOKUP($B1078,'1.MetaData'!$B:$H,3,FALSE)</f>
        <v>Galeocerdo cuvier</v>
      </c>
      <c r="V1078" s="379" t="str">
        <f ca="1">VLOOKUP($B1078,'1.MetaData'!$B:$H,4,FALSE)</f>
        <v>Tiger shark</v>
      </c>
      <c r="W1078" s="379" t="str">
        <f ca="1">VLOOKUP($B1078,'1.MetaData'!$B:$H,5,FALSE)</f>
        <v>NT Fisheries Department</v>
      </c>
      <c r="X1078" s="378" t="str">
        <f ca="1">VLOOKUP($B1078,'1.MetaData'!$B:$H,6,FALSE)</f>
        <v>Michael Usher, Jess Pearce</v>
      </c>
      <c r="Y1078" s="378"/>
    </row>
    <row r="1079" spans="1:25" hidden="1" x14ac:dyDescent="0.25">
      <c r="A1079" s="17">
        <v>1078</v>
      </c>
      <c r="B1079" s="365" t="str">
        <f t="shared" ca="1" si="21"/>
        <v>OG1078</v>
      </c>
      <c r="C1079" s="366" t="s">
        <v>102</v>
      </c>
      <c r="D1079" s="367">
        <f ca="1">COUNTIF('2.Tissue'!C:C,B1079)</f>
        <v>0</v>
      </c>
      <c r="E1079" s="368">
        <f ca="1">COUNTIFS('3.DNAExtractions'!$E:$E,$B1079,'3.DNAExtractions'!$D:$D,E$1)</f>
        <v>0</v>
      </c>
      <c r="F1079" s="369" t="str" cm="1">
        <f t="array" aca="1" ref="F1079" ca="1">IF(
    COUNTIFS('3.DNAExtractions'!E:E, B1079, '3.DNAExtractions'!Y:Y, "Y") &gt; 0,
    _xlfn.TEXTJOIN(", ", TRUE, IF(('3.DNAExtractions'!E:E = B1079) * ('3.DNAExtractions'!Y:Y = "Y"), '3.DNAExtractions'!D:D, "")),
    IF(
        COUNTIFS('3.DNAExtractions'!E:E, B1079, '3.DNAExtractions'!X:X, "Y") &gt; 0,
        _xlfn.TEXTJOIN(", ", TRUE, IF(('3.DNAExtractions'!E:E = B1079) * ('3.DNAExtractions'!X:X = "Y"), '3.DNAExtractions'!D:D, "")),
        "Awaiting Status"
    )
)</f>
        <v>Awaiting Status</v>
      </c>
      <c r="G1079" s="370"/>
      <c r="H1079" s="371" t="str" cm="1">
        <f t="array" aca="1" ref="H1079" ca="1">IF(
    G1079="N",
    "",
    IF(
        COUNTIFS('4.Illumina'!E:E, B1079, '4.Illumina'!R:R, "Y") &gt; 0,
        _xlfn.TEXTJOIN(", ", TRUE, IF(('4.Illumina'!E:E = B1079) * ('4.Illumina'!R:R = "Y"), '4.Illumina'!D:D, "")),
        IF(
            COUNTIFS('4.Illumina'!E:E, B1079, '4.Illumina'!Q:Q, "Y") &gt; 0,
            _xlfn.TEXTJOIN(", ", TRUE, IF(('4.Illumina'!E:E = B1079) * ('4.Illumina'!Q:Q = "Y"), '4.Illumina'!D:D, "")),
            "Awaiting Status"
        )
    )
)</f>
        <v>Awaiting Status</v>
      </c>
      <c r="I1079" s="372"/>
      <c r="J1079" s="373" t="str" cm="1">
        <f t="array" aca="1" ref="J1079" ca="1">IF(
    I1079="N",
    "",
    IF(
        COUNTIFS('4.PacBio'!E:E, B1079, '4.PacBio'!W:W, "Y") &gt; 0,
        _xlfn.TEXTJOIN(", ", TRUE, IF(('4.PacBio'!E:E = B1079) * ('4.PacBio'!W:W = "Y"), '4.PacBio'!D:D, "")),
        IF(
            COUNTIFS('4.PacBio'!E:E, B1079, '4.PacBio'!V:V, "Y") &gt; 0,
            _xlfn.TEXTJOIN(", ", TRUE, IF(('4.PacBio'!E:E = B1079) * ('4.PacBio'!V:V = "Y"), '4.PacBio'!D:D, "")),
            "Awaiting Status"
        )
    )
)</f>
        <v>Awaiting Status</v>
      </c>
      <c r="K1079" s="374"/>
      <c r="L1079" s="371" t="str" cm="1">
        <f t="array" aca="1" ref="L1079" ca="1">IF(
    K1079="N",
    "",
    IF(
        COUNTIFS('4.HiCLibrary'!E:E, B1079, '4.HiCLibrary'!V:V, "Y") &gt; 0,
        _xlfn.TEXTJOIN(", ", TRUE, IF(('4.HiCLibrary'!E:E = B1079) * ('4.HiCLibrary'!V:V = "Y"), '4.HiCLibrary'!D:D, "")),
        IF(
            COUNTIFS('4.HiCLibrary'!E:E, B1079, '4.HiCLibrary'!U:U, "Y") &gt; 0,
            _xlfn.TEXTJOIN(", ", TRUE, IF(('4.HiCLibrary'!E:E = B1079) * ('4.HiCLibrary'!U:U = "Y"), '4.HiCLibrary'!D:D, "")),
            "Awaiting Status"
        )
    )
)</f>
        <v>Awaiting Status</v>
      </c>
      <c r="M1079" s="375"/>
      <c r="N1079" s="373" t="str" cm="1">
        <f t="array" aca="1" ref="N1079" ca="1">IF(
    M1079="N",
    "",
    IF(
        COUNTIFS('4.ONT'!E:E, B1079, '4.ONT'!Q:Q, "Y") &gt; 0,
        _xlfn.TEXTJOIN(", ", TRUE, IF(('4.ONT'!E:E = B1079) * ('4.ONT'!Q:Q = "Y"), '4.ONT'!D:D, "")),
        IF(
            COUNTIFS('4.ONT'!E:E, B1079, '4.ONT'!P:P, "Y") &gt; 0,
            _xlfn.TEXTJOIN(", ", TRUE, IF(('4.ONT'!E:E = B1079) * ('4.ONT'!P:P = "Y"), '4.ONT'!D:D, "")),
            "Awaiting Status"
        )
    )
)</f>
        <v>Awaiting Status</v>
      </c>
      <c r="O1079" s="60"/>
      <c r="P1079" s="376" t="str" cm="1">
        <f t="array" aca="1" ref="P1079" ca="1">IF(
    O1079="N",
    "",
    IF(
        COUNTIFS('3.RNAExtractions'!E:E, B1079, '3.RNAExtractions'!Z:Z, "Y") &gt; 0,
        _xlfn.TEXTJOIN(", ", TRUE, IF(('3.RNAExtractions'!E:E = B1079) * ('3.RNAExtractions'!Z:Z = "Y"), '3.RNAExtractions'!D:D, "")),
        IF(
            COUNTIFS('3.RNAExtractions'!E:E, B1079, '3.RNAExtractions'!Y:Y, "Y") &gt; 0,
            _xlfn.TEXTJOIN(", ", TRUE, IF(('3.RNAExtractions'!E:E = B1079) * ('3.RNAExtractions'!Y:Y = "Y"), '3.RNAExtractions'!D:D, "")),
            "Awaiting Status"
        )
    )
)</f>
        <v>Awaiting Status</v>
      </c>
      <c r="Q1079" s="60"/>
      <c r="R1079" s="376" t="str" cm="1">
        <f t="array" aca="1" ref="R1079" ca="1">IF(
    Q1079="N",
    "",
    IF(
        COUNTIFS('4.RNAIllumina'!E:E, B1079, '4.RNAIllumina'!Y:Y, "Y") &gt; 0,
        _xlfn.TEXTJOIN(", ", TRUE, IF(('4.RNAIllumina'!E:E = B1079) * ('4.RNAIllumina'!Y:Y = "Y"), '4.RNAIllumina'!D:D, "")),
        IF(
            COUNTIFS('4.RNAIllumina'!E:E, B1079, '4.RNAIllumina'!X:X, "Y") &gt; 0,
            _xlfn.TEXTJOIN(", ", TRUE, IF(('4.RNAIllumina'!E:E = B1079) * ('4.RNAIllumina'!X:X = "Y"), '4.RNAIllumina'!D:D, "")),
            "Awaiting Status"
        )
    )
)</f>
        <v>Awaiting Status</v>
      </c>
      <c r="S1079" s="377"/>
      <c r="T1079" s="378" t="str">
        <f ca="1">VLOOKUP($B1079,'1.MetaData'!$B:$H,2,FALSE)</f>
        <v>BT2774</v>
      </c>
      <c r="U1079" s="379" t="str">
        <f ca="1">VLOOKUP($B1079,'1.MetaData'!$B:$H,3,FALSE)</f>
        <v>Galeocerdo cuvier</v>
      </c>
      <c r="V1079" s="379" t="str">
        <f ca="1">VLOOKUP($B1079,'1.MetaData'!$B:$H,4,FALSE)</f>
        <v>Tiger shark</v>
      </c>
      <c r="W1079" s="379" t="str">
        <f ca="1">VLOOKUP($B1079,'1.MetaData'!$B:$H,5,FALSE)</f>
        <v>NT Fisheries Department</v>
      </c>
      <c r="X1079" s="378" t="str">
        <f ca="1">VLOOKUP($B1079,'1.MetaData'!$B:$H,6,FALSE)</f>
        <v>Michael Usher, Jess Pearce</v>
      </c>
      <c r="Y1079" s="378"/>
    </row>
    <row r="1080" spans="1:25" hidden="1" x14ac:dyDescent="0.25">
      <c r="A1080" s="17">
        <v>1079</v>
      </c>
      <c r="B1080" s="365" t="str">
        <f t="shared" ca="1" si="21"/>
        <v>OG1079</v>
      </c>
      <c r="C1080" s="366" t="s">
        <v>102</v>
      </c>
      <c r="D1080" s="367">
        <f ca="1">COUNTIF('2.Tissue'!C:C,B1080)</f>
        <v>0</v>
      </c>
      <c r="E1080" s="368">
        <f ca="1">COUNTIFS('3.DNAExtractions'!$E:$E,$B1080,'3.DNAExtractions'!$D:$D,E$1)</f>
        <v>0</v>
      </c>
      <c r="F1080" s="369" t="str" cm="1">
        <f t="array" aca="1" ref="F1080" ca="1">IF(
    COUNTIFS('3.DNAExtractions'!E:E, B1080, '3.DNAExtractions'!Y:Y, "Y") &gt; 0,
    _xlfn.TEXTJOIN(", ", TRUE, IF(('3.DNAExtractions'!E:E = B1080) * ('3.DNAExtractions'!Y:Y = "Y"), '3.DNAExtractions'!D:D, "")),
    IF(
        COUNTIFS('3.DNAExtractions'!E:E, B1080, '3.DNAExtractions'!X:X, "Y") &gt; 0,
        _xlfn.TEXTJOIN(", ", TRUE, IF(('3.DNAExtractions'!E:E = B1080) * ('3.DNAExtractions'!X:X = "Y"), '3.DNAExtractions'!D:D, "")),
        "Awaiting Status"
    )
)</f>
        <v>Awaiting Status</v>
      </c>
      <c r="G1080" s="370"/>
      <c r="H1080" s="371" t="str" cm="1">
        <f t="array" aca="1" ref="H1080" ca="1">IF(
    G1080="N",
    "",
    IF(
        COUNTIFS('4.Illumina'!E:E, B1080, '4.Illumina'!R:R, "Y") &gt; 0,
        _xlfn.TEXTJOIN(", ", TRUE, IF(('4.Illumina'!E:E = B1080) * ('4.Illumina'!R:R = "Y"), '4.Illumina'!D:D, "")),
        IF(
            COUNTIFS('4.Illumina'!E:E, B1080, '4.Illumina'!Q:Q, "Y") &gt; 0,
            _xlfn.TEXTJOIN(", ", TRUE, IF(('4.Illumina'!E:E = B1080) * ('4.Illumina'!Q:Q = "Y"), '4.Illumina'!D:D, "")),
            "Awaiting Status"
        )
    )
)</f>
        <v>Awaiting Status</v>
      </c>
      <c r="I1080" s="372"/>
      <c r="J1080" s="373" t="str" cm="1">
        <f t="array" aca="1" ref="J1080" ca="1">IF(
    I1080="N",
    "",
    IF(
        COUNTIFS('4.PacBio'!E:E, B1080, '4.PacBio'!W:W, "Y") &gt; 0,
        _xlfn.TEXTJOIN(", ", TRUE, IF(('4.PacBio'!E:E = B1080) * ('4.PacBio'!W:W = "Y"), '4.PacBio'!D:D, "")),
        IF(
            COUNTIFS('4.PacBio'!E:E, B1080, '4.PacBio'!V:V, "Y") &gt; 0,
            _xlfn.TEXTJOIN(", ", TRUE, IF(('4.PacBio'!E:E = B1080) * ('4.PacBio'!V:V = "Y"), '4.PacBio'!D:D, "")),
            "Awaiting Status"
        )
    )
)</f>
        <v>Awaiting Status</v>
      </c>
      <c r="K1080" s="374"/>
      <c r="L1080" s="371" t="str" cm="1">
        <f t="array" aca="1" ref="L1080" ca="1">IF(
    K1080="N",
    "",
    IF(
        COUNTIFS('4.HiCLibrary'!E:E, B1080, '4.HiCLibrary'!V:V, "Y") &gt; 0,
        _xlfn.TEXTJOIN(", ", TRUE, IF(('4.HiCLibrary'!E:E = B1080) * ('4.HiCLibrary'!V:V = "Y"), '4.HiCLibrary'!D:D, "")),
        IF(
            COUNTIFS('4.HiCLibrary'!E:E, B1080, '4.HiCLibrary'!U:U, "Y") &gt; 0,
            _xlfn.TEXTJOIN(", ", TRUE, IF(('4.HiCLibrary'!E:E = B1080) * ('4.HiCLibrary'!U:U = "Y"), '4.HiCLibrary'!D:D, "")),
            "Awaiting Status"
        )
    )
)</f>
        <v>Awaiting Status</v>
      </c>
      <c r="M1080" s="375"/>
      <c r="N1080" s="373" t="str" cm="1">
        <f t="array" aca="1" ref="N1080" ca="1">IF(
    M1080="N",
    "",
    IF(
        COUNTIFS('4.ONT'!E:E, B1080, '4.ONT'!Q:Q, "Y") &gt; 0,
        _xlfn.TEXTJOIN(", ", TRUE, IF(('4.ONT'!E:E = B1080) * ('4.ONT'!Q:Q = "Y"), '4.ONT'!D:D, "")),
        IF(
            COUNTIFS('4.ONT'!E:E, B1080, '4.ONT'!P:P, "Y") &gt; 0,
            _xlfn.TEXTJOIN(", ", TRUE, IF(('4.ONT'!E:E = B1080) * ('4.ONT'!P:P = "Y"), '4.ONT'!D:D, "")),
            "Awaiting Status"
        )
    )
)</f>
        <v>Awaiting Status</v>
      </c>
      <c r="O1080" s="60"/>
      <c r="P1080" s="376" t="str" cm="1">
        <f t="array" aca="1" ref="P1080" ca="1">IF(
    O1080="N",
    "",
    IF(
        COUNTIFS('3.RNAExtractions'!E:E, B1080, '3.RNAExtractions'!Z:Z, "Y") &gt; 0,
        _xlfn.TEXTJOIN(", ", TRUE, IF(('3.RNAExtractions'!E:E = B1080) * ('3.RNAExtractions'!Z:Z = "Y"), '3.RNAExtractions'!D:D, "")),
        IF(
            COUNTIFS('3.RNAExtractions'!E:E, B1080, '3.RNAExtractions'!Y:Y, "Y") &gt; 0,
            _xlfn.TEXTJOIN(", ", TRUE, IF(('3.RNAExtractions'!E:E = B1080) * ('3.RNAExtractions'!Y:Y = "Y"), '3.RNAExtractions'!D:D, "")),
            "Awaiting Status"
        )
    )
)</f>
        <v>Awaiting Status</v>
      </c>
      <c r="Q1080" s="60"/>
      <c r="R1080" s="376" t="str" cm="1">
        <f t="array" aca="1" ref="R1080" ca="1">IF(
    Q1080="N",
    "",
    IF(
        COUNTIFS('4.RNAIllumina'!E:E, B1080, '4.RNAIllumina'!Y:Y, "Y") &gt; 0,
        _xlfn.TEXTJOIN(", ", TRUE, IF(('4.RNAIllumina'!E:E = B1080) * ('4.RNAIllumina'!Y:Y = "Y"), '4.RNAIllumina'!D:D, "")),
        IF(
            COUNTIFS('4.RNAIllumina'!E:E, B1080, '4.RNAIllumina'!X:X, "Y") &gt; 0,
            _xlfn.TEXTJOIN(", ", TRUE, IF(('4.RNAIllumina'!E:E = B1080) * ('4.RNAIllumina'!X:X = "Y"), '4.RNAIllumina'!D:D, "")),
            "Awaiting Status"
        )
    )
)</f>
        <v>Awaiting Status</v>
      </c>
      <c r="S1080" s="377"/>
      <c r="T1080" s="378" t="str">
        <f ca="1">VLOOKUP($B1080,'1.MetaData'!$B:$H,2,FALSE)</f>
        <v>BT2775</v>
      </c>
      <c r="U1080" s="379" t="str">
        <f ca="1">VLOOKUP($B1080,'1.MetaData'!$B:$H,3,FALSE)</f>
        <v>Galeocerdo cuvier</v>
      </c>
      <c r="V1080" s="379" t="str">
        <f ca="1">VLOOKUP($B1080,'1.MetaData'!$B:$H,4,FALSE)</f>
        <v>Tiger shark</v>
      </c>
      <c r="W1080" s="379" t="str">
        <f ca="1">VLOOKUP($B1080,'1.MetaData'!$B:$H,5,FALSE)</f>
        <v>NT Fisheries Department</v>
      </c>
      <c r="X1080" s="378" t="str">
        <f ca="1">VLOOKUP($B1080,'1.MetaData'!$B:$H,6,FALSE)</f>
        <v>Michael Usher, Jess Pearce</v>
      </c>
      <c r="Y1080" s="378"/>
    </row>
    <row r="1081" spans="1:25" hidden="1" x14ac:dyDescent="0.25">
      <c r="A1081" s="17">
        <v>1080</v>
      </c>
      <c r="B1081" s="365" t="str">
        <f t="shared" ca="1" si="21"/>
        <v>OG1080</v>
      </c>
      <c r="C1081" s="366" t="s">
        <v>102</v>
      </c>
      <c r="D1081" s="367">
        <f ca="1">COUNTIF('2.Tissue'!C:C,B1081)</f>
        <v>0</v>
      </c>
      <c r="E1081" s="368">
        <f ca="1">COUNTIFS('3.DNAExtractions'!$E:$E,$B1081,'3.DNAExtractions'!$D:$D,E$1)</f>
        <v>0</v>
      </c>
      <c r="F1081" s="369" t="str" cm="1">
        <f t="array" aca="1" ref="F1081" ca="1">IF(
    COUNTIFS('3.DNAExtractions'!E:E, B1081, '3.DNAExtractions'!Y:Y, "Y") &gt; 0,
    _xlfn.TEXTJOIN(", ", TRUE, IF(('3.DNAExtractions'!E:E = B1081) * ('3.DNAExtractions'!Y:Y = "Y"), '3.DNAExtractions'!D:D, "")),
    IF(
        COUNTIFS('3.DNAExtractions'!E:E, B1081, '3.DNAExtractions'!X:X, "Y") &gt; 0,
        _xlfn.TEXTJOIN(", ", TRUE, IF(('3.DNAExtractions'!E:E = B1081) * ('3.DNAExtractions'!X:X = "Y"), '3.DNAExtractions'!D:D, "")),
        "Awaiting Status"
    )
)</f>
        <v>Awaiting Status</v>
      </c>
      <c r="G1081" s="370"/>
      <c r="H1081" s="371" t="str" cm="1">
        <f t="array" aca="1" ref="H1081" ca="1">IF(
    G1081="N",
    "",
    IF(
        COUNTIFS('4.Illumina'!E:E, B1081, '4.Illumina'!R:R, "Y") &gt; 0,
        _xlfn.TEXTJOIN(", ", TRUE, IF(('4.Illumina'!E:E = B1081) * ('4.Illumina'!R:R = "Y"), '4.Illumina'!D:D, "")),
        IF(
            COUNTIFS('4.Illumina'!E:E, B1081, '4.Illumina'!Q:Q, "Y") &gt; 0,
            _xlfn.TEXTJOIN(", ", TRUE, IF(('4.Illumina'!E:E = B1081) * ('4.Illumina'!Q:Q = "Y"), '4.Illumina'!D:D, "")),
            "Awaiting Status"
        )
    )
)</f>
        <v>Awaiting Status</v>
      </c>
      <c r="I1081" s="372"/>
      <c r="J1081" s="373" t="str" cm="1">
        <f t="array" aca="1" ref="J1081" ca="1">IF(
    I1081="N",
    "",
    IF(
        COUNTIFS('4.PacBio'!E:E, B1081, '4.PacBio'!W:W, "Y") &gt; 0,
        _xlfn.TEXTJOIN(", ", TRUE, IF(('4.PacBio'!E:E = B1081) * ('4.PacBio'!W:W = "Y"), '4.PacBio'!D:D, "")),
        IF(
            COUNTIFS('4.PacBio'!E:E, B1081, '4.PacBio'!V:V, "Y") &gt; 0,
            _xlfn.TEXTJOIN(", ", TRUE, IF(('4.PacBio'!E:E = B1081) * ('4.PacBio'!V:V = "Y"), '4.PacBio'!D:D, "")),
            "Awaiting Status"
        )
    )
)</f>
        <v>Awaiting Status</v>
      </c>
      <c r="K1081" s="374"/>
      <c r="L1081" s="371" t="str" cm="1">
        <f t="array" aca="1" ref="L1081" ca="1">IF(
    K1081="N",
    "",
    IF(
        COUNTIFS('4.HiCLibrary'!E:E, B1081, '4.HiCLibrary'!V:V, "Y") &gt; 0,
        _xlfn.TEXTJOIN(", ", TRUE, IF(('4.HiCLibrary'!E:E = B1081) * ('4.HiCLibrary'!V:V = "Y"), '4.HiCLibrary'!D:D, "")),
        IF(
            COUNTIFS('4.HiCLibrary'!E:E, B1081, '4.HiCLibrary'!U:U, "Y") &gt; 0,
            _xlfn.TEXTJOIN(", ", TRUE, IF(('4.HiCLibrary'!E:E = B1081) * ('4.HiCLibrary'!U:U = "Y"), '4.HiCLibrary'!D:D, "")),
            "Awaiting Status"
        )
    )
)</f>
        <v>Awaiting Status</v>
      </c>
      <c r="M1081" s="375"/>
      <c r="N1081" s="373" t="str" cm="1">
        <f t="array" aca="1" ref="N1081" ca="1">IF(
    M1081="N",
    "",
    IF(
        COUNTIFS('4.ONT'!E:E, B1081, '4.ONT'!Q:Q, "Y") &gt; 0,
        _xlfn.TEXTJOIN(", ", TRUE, IF(('4.ONT'!E:E = B1081) * ('4.ONT'!Q:Q = "Y"), '4.ONT'!D:D, "")),
        IF(
            COUNTIFS('4.ONT'!E:E, B1081, '4.ONT'!P:P, "Y") &gt; 0,
            _xlfn.TEXTJOIN(", ", TRUE, IF(('4.ONT'!E:E = B1081) * ('4.ONT'!P:P = "Y"), '4.ONT'!D:D, "")),
            "Awaiting Status"
        )
    )
)</f>
        <v>Awaiting Status</v>
      </c>
      <c r="O1081" s="60"/>
      <c r="P1081" s="376" t="str" cm="1">
        <f t="array" aca="1" ref="P1081" ca="1">IF(
    O1081="N",
    "",
    IF(
        COUNTIFS('3.RNAExtractions'!E:E, B1081, '3.RNAExtractions'!Z:Z, "Y") &gt; 0,
        _xlfn.TEXTJOIN(", ", TRUE, IF(('3.RNAExtractions'!E:E = B1081) * ('3.RNAExtractions'!Z:Z = "Y"), '3.RNAExtractions'!D:D, "")),
        IF(
            COUNTIFS('3.RNAExtractions'!E:E, B1081, '3.RNAExtractions'!Y:Y, "Y") &gt; 0,
            _xlfn.TEXTJOIN(", ", TRUE, IF(('3.RNAExtractions'!E:E = B1081) * ('3.RNAExtractions'!Y:Y = "Y"), '3.RNAExtractions'!D:D, "")),
            "Awaiting Status"
        )
    )
)</f>
        <v>Awaiting Status</v>
      </c>
      <c r="Q1081" s="60"/>
      <c r="R1081" s="376" t="str" cm="1">
        <f t="array" aca="1" ref="R1081" ca="1">IF(
    Q1081="N",
    "",
    IF(
        COUNTIFS('4.RNAIllumina'!E:E, B1081, '4.RNAIllumina'!Y:Y, "Y") &gt; 0,
        _xlfn.TEXTJOIN(", ", TRUE, IF(('4.RNAIllumina'!E:E = B1081) * ('4.RNAIllumina'!Y:Y = "Y"), '4.RNAIllumina'!D:D, "")),
        IF(
            COUNTIFS('4.RNAIllumina'!E:E, B1081, '4.RNAIllumina'!X:X, "Y") &gt; 0,
            _xlfn.TEXTJOIN(", ", TRUE, IF(('4.RNAIllumina'!E:E = B1081) * ('4.RNAIllumina'!X:X = "Y"), '4.RNAIllumina'!D:D, "")),
            "Awaiting Status"
        )
    )
)</f>
        <v>Awaiting Status</v>
      </c>
      <c r="S1081" s="377"/>
      <c r="T1081" s="378" t="str">
        <f ca="1">VLOOKUP($B1081,'1.MetaData'!$B:$H,2,FALSE)</f>
        <v>BT2266</v>
      </c>
      <c r="U1081" s="379" t="str">
        <f ca="1">VLOOKUP($B1081,'1.MetaData'!$B:$H,3,FALSE)</f>
        <v>Galeocerdo cuvier</v>
      </c>
      <c r="V1081" s="379" t="str">
        <f ca="1">VLOOKUP($B1081,'1.MetaData'!$B:$H,4,FALSE)</f>
        <v>Tiger shark</v>
      </c>
      <c r="W1081" s="379" t="str">
        <f ca="1">VLOOKUP($B1081,'1.MetaData'!$B:$H,5,FALSE)</f>
        <v>NT Fisheries Department</v>
      </c>
      <c r="X1081" s="378" t="str">
        <f ca="1">VLOOKUP($B1081,'1.MetaData'!$B:$H,6,FALSE)</f>
        <v>Michael Usher, Jess Pearce</v>
      </c>
      <c r="Y1081" s="378"/>
    </row>
    <row r="1082" spans="1:25" hidden="1" x14ac:dyDescent="0.25">
      <c r="A1082" s="17">
        <v>1081</v>
      </c>
      <c r="B1082" s="365" t="str">
        <f t="shared" ca="1" si="21"/>
        <v>OG1081</v>
      </c>
      <c r="C1082" s="366" t="s">
        <v>102</v>
      </c>
      <c r="D1082" s="367">
        <f ca="1">COUNTIF('2.Tissue'!C:C,B1082)</f>
        <v>0</v>
      </c>
      <c r="E1082" s="368">
        <f ca="1">COUNTIFS('3.DNAExtractions'!$E:$E,$B1082,'3.DNAExtractions'!$D:$D,E$1)</f>
        <v>0</v>
      </c>
      <c r="F1082" s="369" t="str" cm="1">
        <f t="array" aca="1" ref="F1082" ca="1">IF(
    COUNTIFS('3.DNAExtractions'!E:E, B1082, '3.DNAExtractions'!Y:Y, "Y") &gt; 0,
    _xlfn.TEXTJOIN(", ", TRUE, IF(('3.DNAExtractions'!E:E = B1082) * ('3.DNAExtractions'!Y:Y = "Y"), '3.DNAExtractions'!D:D, "")),
    IF(
        COUNTIFS('3.DNAExtractions'!E:E, B1082, '3.DNAExtractions'!X:X, "Y") &gt; 0,
        _xlfn.TEXTJOIN(", ", TRUE, IF(('3.DNAExtractions'!E:E = B1082) * ('3.DNAExtractions'!X:X = "Y"), '3.DNAExtractions'!D:D, "")),
        "Awaiting Status"
    )
)</f>
        <v>Awaiting Status</v>
      </c>
      <c r="G1082" s="370"/>
      <c r="H1082" s="371" t="str" cm="1">
        <f t="array" aca="1" ref="H1082" ca="1">IF(
    G1082="N",
    "",
    IF(
        COUNTIFS('4.Illumina'!E:E, B1082, '4.Illumina'!R:R, "Y") &gt; 0,
        _xlfn.TEXTJOIN(", ", TRUE, IF(('4.Illumina'!E:E = B1082) * ('4.Illumina'!R:R = "Y"), '4.Illumina'!D:D, "")),
        IF(
            COUNTIFS('4.Illumina'!E:E, B1082, '4.Illumina'!Q:Q, "Y") &gt; 0,
            _xlfn.TEXTJOIN(", ", TRUE, IF(('4.Illumina'!E:E = B1082) * ('4.Illumina'!Q:Q = "Y"), '4.Illumina'!D:D, "")),
            "Awaiting Status"
        )
    )
)</f>
        <v>Awaiting Status</v>
      </c>
      <c r="I1082" s="372"/>
      <c r="J1082" s="373" t="str" cm="1">
        <f t="array" aca="1" ref="J1082" ca="1">IF(
    I1082="N",
    "",
    IF(
        COUNTIFS('4.PacBio'!E:E, B1082, '4.PacBio'!W:W, "Y") &gt; 0,
        _xlfn.TEXTJOIN(", ", TRUE, IF(('4.PacBio'!E:E = B1082) * ('4.PacBio'!W:W = "Y"), '4.PacBio'!D:D, "")),
        IF(
            COUNTIFS('4.PacBio'!E:E, B1082, '4.PacBio'!V:V, "Y") &gt; 0,
            _xlfn.TEXTJOIN(", ", TRUE, IF(('4.PacBio'!E:E = B1082) * ('4.PacBio'!V:V = "Y"), '4.PacBio'!D:D, "")),
            "Awaiting Status"
        )
    )
)</f>
        <v>Awaiting Status</v>
      </c>
      <c r="K1082" s="374"/>
      <c r="L1082" s="371" t="str" cm="1">
        <f t="array" aca="1" ref="L1082" ca="1">IF(
    K1082="N",
    "",
    IF(
        COUNTIFS('4.HiCLibrary'!E:E, B1082, '4.HiCLibrary'!V:V, "Y") &gt; 0,
        _xlfn.TEXTJOIN(", ", TRUE, IF(('4.HiCLibrary'!E:E = B1082) * ('4.HiCLibrary'!V:V = "Y"), '4.HiCLibrary'!D:D, "")),
        IF(
            COUNTIFS('4.HiCLibrary'!E:E, B1082, '4.HiCLibrary'!U:U, "Y") &gt; 0,
            _xlfn.TEXTJOIN(", ", TRUE, IF(('4.HiCLibrary'!E:E = B1082) * ('4.HiCLibrary'!U:U = "Y"), '4.HiCLibrary'!D:D, "")),
            "Awaiting Status"
        )
    )
)</f>
        <v>Awaiting Status</v>
      </c>
      <c r="M1082" s="375"/>
      <c r="N1082" s="373" t="str" cm="1">
        <f t="array" aca="1" ref="N1082" ca="1">IF(
    M1082="N",
    "",
    IF(
        COUNTIFS('4.ONT'!E:E, B1082, '4.ONT'!Q:Q, "Y") &gt; 0,
        _xlfn.TEXTJOIN(", ", TRUE, IF(('4.ONT'!E:E = B1082) * ('4.ONT'!Q:Q = "Y"), '4.ONT'!D:D, "")),
        IF(
            COUNTIFS('4.ONT'!E:E, B1082, '4.ONT'!P:P, "Y") &gt; 0,
            _xlfn.TEXTJOIN(", ", TRUE, IF(('4.ONT'!E:E = B1082) * ('4.ONT'!P:P = "Y"), '4.ONT'!D:D, "")),
            "Awaiting Status"
        )
    )
)</f>
        <v>Awaiting Status</v>
      </c>
      <c r="O1082" s="60"/>
      <c r="P1082" s="376" t="str" cm="1">
        <f t="array" aca="1" ref="P1082" ca="1">IF(
    O1082="N",
    "",
    IF(
        COUNTIFS('3.RNAExtractions'!E:E, B1082, '3.RNAExtractions'!Z:Z, "Y") &gt; 0,
        _xlfn.TEXTJOIN(", ", TRUE, IF(('3.RNAExtractions'!E:E = B1082) * ('3.RNAExtractions'!Z:Z = "Y"), '3.RNAExtractions'!D:D, "")),
        IF(
            COUNTIFS('3.RNAExtractions'!E:E, B1082, '3.RNAExtractions'!Y:Y, "Y") &gt; 0,
            _xlfn.TEXTJOIN(", ", TRUE, IF(('3.RNAExtractions'!E:E = B1082) * ('3.RNAExtractions'!Y:Y = "Y"), '3.RNAExtractions'!D:D, "")),
            "Awaiting Status"
        )
    )
)</f>
        <v>Awaiting Status</v>
      </c>
      <c r="Q1082" s="60"/>
      <c r="R1082" s="376" t="str" cm="1">
        <f t="array" aca="1" ref="R1082" ca="1">IF(
    Q1082="N",
    "",
    IF(
        COUNTIFS('4.RNAIllumina'!E:E, B1082, '4.RNAIllumina'!Y:Y, "Y") &gt; 0,
        _xlfn.TEXTJOIN(", ", TRUE, IF(('4.RNAIllumina'!E:E = B1082) * ('4.RNAIllumina'!Y:Y = "Y"), '4.RNAIllumina'!D:D, "")),
        IF(
            COUNTIFS('4.RNAIllumina'!E:E, B1082, '4.RNAIllumina'!X:X, "Y") &gt; 0,
            _xlfn.TEXTJOIN(", ", TRUE, IF(('4.RNAIllumina'!E:E = B1082) * ('4.RNAIllumina'!X:X = "Y"), '4.RNAIllumina'!D:D, "")),
            "Awaiting Status"
        )
    )
)</f>
        <v>Awaiting Status</v>
      </c>
      <c r="S1082" s="377"/>
      <c r="T1082" s="378" t="str">
        <f ca="1">VLOOKUP($B1082,'1.MetaData'!$B:$H,2,FALSE)</f>
        <v>BT2267</v>
      </c>
      <c r="U1082" s="379" t="str">
        <f ca="1">VLOOKUP($B1082,'1.MetaData'!$B:$H,3,FALSE)</f>
        <v>Galeocerdo cuvier</v>
      </c>
      <c r="V1082" s="379" t="str">
        <f ca="1">VLOOKUP($B1082,'1.MetaData'!$B:$H,4,FALSE)</f>
        <v>Tiger shark</v>
      </c>
      <c r="W1082" s="379" t="str">
        <f ca="1">VLOOKUP($B1082,'1.MetaData'!$B:$H,5,FALSE)</f>
        <v>NT Fisheries Department</v>
      </c>
      <c r="X1082" s="378" t="str">
        <f ca="1">VLOOKUP($B1082,'1.MetaData'!$B:$H,6,FALSE)</f>
        <v>Michael Usher, Jess Pearce</v>
      </c>
      <c r="Y1082" s="378"/>
    </row>
    <row r="1083" spans="1:25" hidden="1" x14ac:dyDescent="0.25">
      <c r="A1083" s="17">
        <v>1082</v>
      </c>
      <c r="B1083" s="365" t="str">
        <f t="shared" ca="1" si="21"/>
        <v>OG1082</v>
      </c>
      <c r="C1083" s="366" t="s">
        <v>102</v>
      </c>
      <c r="D1083" s="367">
        <f ca="1">COUNTIF('2.Tissue'!C:C,B1083)</f>
        <v>0</v>
      </c>
      <c r="E1083" s="368">
        <f ca="1">COUNTIFS('3.DNAExtractions'!$E:$E,$B1083,'3.DNAExtractions'!$D:$D,E$1)</f>
        <v>0</v>
      </c>
      <c r="F1083" s="369" t="str" cm="1">
        <f t="array" aca="1" ref="F1083" ca="1">IF(
    COUNTIFS('3.DNAExtractions'!E:E, B1083, '3.DNAExtractions'!Y:Y, "Y") &gt; 0,
    _xlfn.TEXTJOIN(", ", TRUE, IF(('3.DNAExtractions'!E:E = B1083) * ('3.DNAExtractions'!Y:Y = "Y"), '3.DNAExtractions'!D:D, "")),
    IF(
        COUNTIFS('3.DNAExtractions'!E:E, B1083, '3.DNAExtractions'!X:X, "Y") &gt; 0,
        _xlfn.TEXTJOIN(", ", TRUE, IF(('3.DNAExtractions'!E:E = B1083) * ('3.DNAExtractions'!X:X = "Y"), '3.DNAExtractions'!D:D, "")),
        "Awaiting Status"
    )
)</f>
        <v>Awaiting Status</v>
      </c>
      <c r="G1083" s="370"/>
      <c r="H1083" s="371" t="str" cm="1">
        <f t="array" aca="1" ref="H1083" ca="1">IF(
    G1083="N",
    "",
    IF(
        COUNTIFS('4.Illumina'!E:E, B1083, '4.Illumina'!R:R, "Y") &gt; 0,
        _xlfn.TEXTJOIN(", ", TRUE, IF(('4.Illumina'!E:E = B1083) * ('4.Illumina'!R:R = "Y"), '4.Illumina'!D:D, "")),
        IF(
            COUNTIFS('4.Illumina'!E:E, B1083, '4.Illumina'!Q:Q, "Y") &gt; 0,
            _xlfn.TEXTJOIN(", ", TRUE, IF(('4.Illumina'!E:E = B1083) * ('4.Illumina'!Q:Q = "Y"), '4.Illumina'!D:D, "")),
            "Awaiting Status"
        )
    )
)</f>
        <v>Awaiting Status</v>
      </c>
      <c r="I1083" s="372"/>
      <c r="J1083" s="373" t="str" cm="1">
        <f t="array" aca="1" ref="J1083" ca="1">IF(
    I1083="N",
    "",
    IF(
        COUNTIFS('4.PacBio'!E:E, B1083, '4.PacBio'!W:W, "Y") &gt; 0,
        _xlfn.TEXTJOIN(", ", TRUE, IF(('4.PacBio'!E:E = B1083) * ('4.PacBio'!W:W = "Y"), '4.PacBio'!D:D, "")),
        IF(
            COUNTIFS('4.PacBio'!E:E, B1083, '4.PacBio'!V:V, "Y") &gt; 0,
            _xlfn.TEXTJOIN(", ", TRUE, IF(('4.PacBio'!E:E = B1083) * ('4.PacBio'!V:V = "Y"), '4.PacBio'!D:D, "")),
            "Awaiting Status"
        )
    )
)</f>
        <v>Awaiting Status</v>
      </c>
      <c r="K1083" s="374"/>
      <c r="L1083" s="371" t="str" cm="1">
        <f t="array" aca="1" ref="L1083" ca="1">IF(
    K1083="N",
    "",
    IF(
        COUNTIFS('4.HiCLibrary'!E:E, B1083, '4.HiCLibrary'!V:V, "Y") &gt; 0,
        _xlfn.TEXTJOIN(", ", TRUE, IF(('4.HiCLibrary'!E:E = B1083) * ('4.HiCLibrary'!V:V = "Y"), '4.HiCLibrary'!D:D, "")),
        IF(
            COUNTIFS('4.HiCLibrary'!E:E, B1083, '4.HiCLibrary'!U:U, "Y") &gt; 0,
            _xlfn.TEXTJOIN(", ", TRUE, IF(('4.HiCLibrary'!E:E = B1083) * ('4.HiCLibrary'!U:U = "Y"), '4.HiCLibrary'!D:D, "")),
            "Awaiting Status"
        )
    )
)</f>
        <v>Awaiting Status</v>
      </c>
      <c r="M1083" s="375"/>
      <c r="N1083" s="373" t="str" cm="1">
        <f t="array" aca="1" ref="N1083" ca="1">IF(
    M1083="N",
    "",
    IF(
        COUNTIFS('4.ONT'!E:E, B1083, '4.ONT'!Q:Q, "Y") &gt; 0,
        _xlfn.TEXTJOIN(", ", TRUE, IF(('4.ONT'!E:E = B1083) * ('4.ONT'!Q:Q = "Y"), '4.ONT'!D:D, "")),
        IF(
            COUNTIFS('4.ONT'!E:E, B1083, '4.ONT'!P:P, "Y") &gt; 0,
            _xlfn.TEXTJOIN(", ", TRUE, IF(('4.ONT'!E:E = B1083) * ('4.ONT'!P:P = "Y"), '4.ONT'!D:D, "")),
            "Awaiting Status"
        )
    )
)</f>
        <v>Awaiting Status</v>
      </c>
      <c r="O1083" s="60"/>
      <c r="P1083" s="376" t="str" cm="1">
        <f t="array" aca="1" ref="P1083" ca="1">IF(
    O1083="N",
    "",
    IF(
        COUNTIFS('3.RNAExtractions'!E:E, B1083, '3.RNAExtractions'!Z:Z, "Y") &gt; 0,
        _xlfn.TEXTJOIN(", ", TRUE, IF(('3.RNAExtractions'!E:E = B1083) * ('3.RNAExtractions'!Z:Z = "Y"), '3.RNAExtractions'!D:D, "")),
        IF(
            COUNTIFS('3.RNAExtractions'!E:E, B1083, '3.RNAExtractions'!Y:Y, "Y") &gt; 0,
            _xlfn.TEXTJOIN(", ", TRUE, IF(('3.RNAExtractions'!E:E = B1083) * ('3.RNAExtractions'!Y:Y = "Y"), '3.RNAExtractions'!D:D, "")),
            "Awaiting Status"
        )
    )
)</f>
        <v>Awaiting Status</v>
      </c>
      <c r="Q1083" s="60"/>
      <c r="R1083" s="376" t="str" cm="1">
        <f t="array" aca="1" ref="R1083" ca="1">IF(
    Q1083="N",
    "",
    IF(
        COUNTIFS('4.RNAIllumina'!E:E, B1083, '4.RNAIllumina'!Y:Y, "Y") &gt; 0,
        _xlfn.TEXTJOIN(", ", TRUE, IF(('4.RNAIllumina'!E:E = B1083) * ('4.RNAIllumina'!Y:Y = "Y"), '4.RNAIllumina'!D:D, "")),
        IF(
            COUNTIFS('4.RNAIllumina'!E:E, B1083, '4.RNAIllumina'!X:X, "Y") &gt; 0,
            _xlfn.TEXTJOIN(", ", TRUE, IF(('4.RNAIllumina'!E:E = B1083) * ('4.RNAIllumina'!X:X = "Y"), '4.RNAIllumina'!D:D, "")),
            "Awaiting Status"
        )
    )
)</f>
        <v>Awaiting Status</v>
      </c>
      <c r="S1083" s="377"/>
      <c r="T1083" s="378" t="str">
        <f ca="1">VLOOKUP($B1083,'1.MetaData'!$B:$H,2,FALSE)</f>
        <v>BT2268</v>
      </c>
      <c r="U1083" s="379" t="str">
        <f ca="1">VLOOKUP($B1083,'1.MetaData'!$B:$H,3,FALSE)</f>
        <v>Galeocerdo cuvier</v>
      </c>
      <c r="V1083" s="379" t="str">
        <f ca="1">VLOOKUP($B1083,'1.MetaData'!$B:$H,4,FALSE)</f>
        <v>Tiger shark</v>
      </c>
      <c r="W1083" s="379" t="str">
        <f ca="1">VLOOKUP($B1083,'1.MetaData'!$B:$H,5,FALSE)</f>
        <v>NT Fisheries Department</v>
      </c>
      <c r="X1083" s="378" t="str">
        <f ca="1">VLOOKUP($B1083,'1.MetaData'!$B:$H,6,FALSE)</f>
        <v>Michael Usher, Jess Pearce</v>
      </c>
      <c r="Y1083" s="378"/>
    </row>
    <row r="1084" spans="1:25" hidden="1" x14ac:dyDescent="0.25">
      <c r="A1084" s="17">
        <v>1083</v>
      </c>
      <c r="B1084" s="365" t="str">
        <f t="shared" ca="1" si="21"/>
        <v>OG1083</v>
      </c>
      <c r="C1084" s="366" t="s">
        <v>102</v>
      </c>
      <c r="D1084" s="367">
        <f ca="1">COUNTIF('2.Tissue'!C:C,B1084)</f>
        <v>0</v>
      </c>
      <c r="E1084" s="368">
        <f ca="1">COUNTIFS('3.DNAExtractions'!$E:$E,$B1084,'3.DNAExtractions'!$D:$D,E$1)</f>
        <v>0</v>
      </c>
      <c r="F1084" s="369" t="str" cm="1">
        <f t="array" aca="1" ref="F1084" ca="1">IF(
    COUNTIFS('3.DNAExtractions'!E:E, B1084, '3.DNAExtractions'!Y:Y, "Y") &gt; 0,
    _xlfn.TEXTJOIN(", ", TRUE, IF(('3.DNAExtractions'!E:E = B1084) * ('3.DNAExtractions'!Y:Y = "Y"), '3.DNAExtractions'!D:D, "")),
    IF(
        COUNTIFS('3.DNAExtractions'!E:E, B1084, '3.DNAExtractions'!X:X, "Y") &gt; 0,
        _xlfn.TEXTJOIN(", ", TRUE, IF(('3.DNAExtractions'!E:E = B1084) * ('3.DNAExtractions'!X:X = "Y"), '3.DNAExtractions'!D:D, "")),
        "Awaiting Status"
    )
)</f>
        <v>Awaiting Status</v>
      </c>
      <c r="G1084" s="370"/>
      <c r="H1084" s="371" t="str" cm="1">
        <f t="array" aca="1" ref="H1084" ca="1">IF(
    G1084="N",
    "",
    IF(
        COUNTIFS('4.Illumina'!E:E, B1084, '4.Illumina'!R:R, "Y") &gt; 0,
        _xlfn.TEXTJOIN(", ", TRUE, IF(('4.Illumina'!E:E = B1084) * ('4.Illumina'!R:R = "Y"), '4.Illumina'!D:D, "")),
        IF(
            COUNTIFS('4.Illumina'!E:E, B1084, '4.Illumina'!Q:Q, "Y") &gt; 0,
            _xlfn.TEXTJOIN(", ", TRUE, IF(('4.Illumina'!E:E = B1084) * ('4.Illumina'!Q:Q = "Y"), '4.Illumina'!D:D, "")),
            "Awaiting Status"
        )
    )
)</f>
        <v>Awaiting Status</v>
      </c>
      <c r="I1084" s="372"/>
      <c r="J1084" s="373" t="str" cm="1">
        <f t="array" aca="1" ref="J1084" ca="1">IF(
    I1084="N",
    "",
    IF(
        COUNTIFS('4.PacBio'!E:E, B1084, '4.PacBio'!W:W, "Y") &gt; 0,
        _xlfn.TEXTJOIN(", ", TRUE, IF(('4.PacBio'!E:E = B1084) * ('4.PacBio'!W:W = "Y"), '4.PacBio'!D:D, "")),
        IF(
            COUNTIFS('4.PacBio'!E:E, B1084, '4.PacBio'!V:V, "Y") &gt; 0,
            _xlfn.TEXTJOIN(", ", TRUE, IF(('4.PacBio'!E:E = B1084) * ('4.PacBio'!V:V = "Y"), '4.PacBio'!D:D, "")),
            "Awaiting Status"
        )
    )
)</f>
        <v>Awaiting Status</v>
      </c>
      <c r="K1084" s="374"/>
      <c r="L1084" s="371" t="str" cm="1">
        <f t="array" aca="1" ref="L1084" ca="1">IF(
    K1084="N",
    "",
    IF(
        COUNTIFS('4.HiCLibrary'!E:E, B1084, '4.HiCLibrary'!V:V, "Y") &gt; 0,
        _xlfn.TEXTJOIN(", ", TRUE, IF(('4.HiCLibrary'!E:E = B1084) * ('4.HiCLibrary'!V:V = "Y"), '4.HiCLibrary'!D:D, "")),
        IF(
            COUNTIFS('4.HiCLibrary'!E:E, B1084, '4.HiCLibrary'!U:U, "Y") &gt; 0,
            _xlfn.TEXTJOIN(", ", TRUE, IF(('4.HiCLibrary'!E:E = B1084) * ('4.HiCLibrary'!U:U = "Y"), '4.HiCLibrary'!D:D, "")),
            "Awaiting Status"
        )
    )
)</f>
        <v>Awaiting Status</v>
      </c>
      <c r="M1084" s="375"/>
      <c r="N1084" s="373" t="str" cm="1">
        <f t="array" aca="1" ref="N1084" ca="1">IF(
    M1084="N",
    "",
    IF(
        COUNTIFS('4.ONT'!E:E, B1084, '4.ONT'!Q:Q, "Y") &gt; 0,
        _xlfn.TEXTJOIN(", ", TRUE, IF(('4.ONT'!E:E = B1084) * ('4.ONT'!Q:Q = "Y"), '4.ONT'!D:D, "")),
        IF(
            COUNTIFS('4.ONT'!E:E, B1084, '4.ONT'!P:P, "Y") &gt; 0,
            _xlfn.TEXTJOIN(", ", TRUE, IF(('4.ONT'!E:E = B1084) * ('4.ONT'!P:P = "Y"), '4.ONT'!D:D, "")),
            "Awaiting Status"
        )
    )
)</f>
        <v>Awaiting Status</v>
      </c>
      <c r="O1084" s="60"/>
      <c r="P1084" s="376" t="str" cm="1">
        <f t="array" aca="1" ref="P1084" ca="1">IF(
    O1084="N",
    "",
    IF(
        COUNTIFS('3.RNAExtractions'!E:E, B1084, '3.RNAExtractions'!Z:Z, "Y") &gt; 0,
        _xlfn.TEXTJOIN(", ", TRUE, IF(('3.RNAExtractions'!E:E = B1084) * ('3.RNAExtractions'!Z:Z = "Y"), '3.RNAExtractions'!D:D, "")),
        IF(
            COUNTIFS('3.RNAExtractions'!E:E, B1084, '3.RNAExtractions'!Y:Y, "Y") &gt; 0,
            _xlfn.TEXTJOIN(", ", TRUE, IF(('3.RNAExtractions'!E:E = B1084) * ('3.RNAExtractions'!Y:Y = "Y"), '3.RNAExtractions'!D:D, "")),
            "Awaiting Status"
        )
    )
)</f>
        <v>Awaiting Status</v>
      </c>
      <c r="Q1084" s="60"/>
      <c r="R1084" s="376" t="str" cm="1">
        <f t="array" aca="1" ref="R1084" ca="1">IF(
    Q1084="N",
    "",
    IF(
        COUNTIFS('4.RNAIllumina'!E:E, B1084, '4.RNAIllumina'!Y:Y, "Y") &gt; 0,
        _xlfn.TEXTJOIN(", ", TRUE, IF(('4.RNAIllumina'!E:E = B1084) * ('4.RNAIllumina'!Y:Y = "Y"), '4.RNAIllumina'!D:D, "")),
        IF(
            COUNTIFS('4.RNAIllumina'!E:E, B1084, '4.RNAIllumina'!X:X, "Y") &gt; 0,
            _xlfn.TEXTJOIN(", ", TRUE, IF(('4.RNAIllumina'!E:E = B1084) * ('4.RNAIllumina'!X:X = "Y"), '4.RNAIllumina'!D:D, "")),
            "Awaiting Status"
        )
    )
)</f>
        <v>Awaiting Status</v>
      </c>
      <c r="S1084" s="377"/>
      <c r="T1084" s="378" t="str">
        <f ca="1">VLOOKUP($B1084,'1.MetaData'!$B:$H,2,FALSE)</f>
        <v>BT2269</v>
      </c>
      <c r="U1084" s="379" t="str">
        <f ca="1">VLOOKUP($B1084,'1.MetaData'!$B:$H,3,FALSE)</f>
        <v>Galeocerdo cuvier</v>
      </c>
      <c r="V1084" s="379" t="str">
        <f ca="1">VLOOKUP($B1084,'1.MetaData'!$B:$H,4,FALSE)</f>
        <v>Tiger shark</v>
      </c>
      <c r="W1084" s="379" t="str">
        <f ca="1">VLOOKUP($B1084,'1.MetaData'!$B:$H,5,FALSE)</f>
        <v>NT Fisheries Department</v>
      </c>
      <c r="X1084" s="378" t="str">
        <f ca="1">VLOOKUP($B1084,'1.MetaData'!$B:$H,6,FALSE)</f>
        <v>Michael Usher, Jess Pearce</v>
      </c>
      <c r="Y1084" s="378"/>
    </row>
    <row r="1085" spans="1:25" hidden="1" x14ac:dyDescent="0.25">
      <c r="A1085" s="17">
        <v>1084</v>
      </c>
      <c r="B1085" s="365" t="str">
        <f t="shared" ca="1" si="21"/>
        <v>OG1084</v>
      </c>
      <c r="C1085" s="366" t="s">
        <v>102</v>
      </c>
      <c r="D1085" s="367">
        <f ca="1">COUNTIF('2.Tissue'!C:C,B1085)</f>
        <v>0</v>
      </c>
      <c r="E1085" s="368">
        <f ca="1">COUNTIFS('3.DNAExtractions'!$E:$E,$B1085,'3.DNAExtractions'!$D:$D,E$1)</f>
        <v>0</v>
      </c>
      <c r="F1085" s="369" t="str" cm="1">
        <f t="array" aca="1" ref="F1085" ca="1">IF(
    COUNTIFS('3.DNAExtractions'!E:E, B1085, '3.DNAExtractions'!Y:Y, "Y") &gt; 0,
    _xlfn.TEXTJOIN(", ", TRUE, IF(('3.DNAExtractions'!E:E = B1085) * ('3.DNAExtractions'!Y:Y = "Y"), '3.DNAExtractions'!D:D, "")),
    IF(
        COUNTIFS('3.DNAExtractions'!E:E, B1085, '3.DNAExtractions'!X:X, "Y") &gt; 0,
        _xlfn.TEXTJOIN(", ", TRUE, IF(('3.DNAExtractions'!E:E = B1085) * ('3.DNAExtractions'!X:X = "Y"), '3.DNAExtractions'!D:D, "")),
        "Awaiting Status"
    )
)</f>
        <v>Awaiting Status</v>
      </c>
      <c r="G1085" s="370"/>
      <c r="H1085" s="371" t="str" cm="1">
        <f t="array" aca="1" ref="H1085" ca="1">IF(
    G1085="N",
    "",
    IF(
        COUNTIFS('4.Illumina'!E:E, B1085, '4.Illumina'!R:R, "Y") &gt; 0,
        _xlfn.TEXTJOIN(", ", TRUE, IF(('4.Illumina'!E:E = B1085) * ('4.Illumina'!R:R = "Y"), '4.Illumina'!D:D, "")),
        IF(
            COUNTIFS('4.Illumina'!E:E, B1085, '4.Illumina'!Q:Q, "Y") &gt; 0,
            _xlfn.TEXTJOIN(", ", TRUE, IF(('4.Illumina'!E:E = B1085) * ('4.Illumina'!Q:Q = "Y"), '4.Illumina'!D:D, "")),
            "Awaiting Status"
        )
    )
)</f>
        <v>Awaiting Status</v>
      </c>
      <c r="I1085" s="372"/>
      <c r="J1085" s="373" t="str" cm="1">
        <f t="array" aca="1" ref="J1085" ca="1">IF(
    I1085="N",
    "",
    IF(
        COUNTIFS('4.PacBio'!E:E, B1085, '4.PacBio'!W:W, "Y") &gt; 0,
        _xlfn.TEXTJOIN(", ", TRUE, IF(('4.PacBio'!E:E = B1085) * ('4.PacBio'!W:W = "Y"), '4.PacBio'!D:D, "")),
        IF(
            COUNTIFS('4.PacBio'!E:E, B1085, '4.PacBio'!V:V, "Y") &gt; 0,
            _xlfn.TEXTJOIN(", ", TRUE, IF(('4.PacBio'!E:E = B1085) * ('4.PacBio'!V:V = "Y"), '4.PacBio'!D:D, "")),
            "Awaiting Status"
        )
    )
)</f>
        <v>Awaiting Status</v>
      </c>
      <c r="K1085" s="374"/>
      <c r="L1085" s="371" t="str" cm="1">
        <f t="array" aca="1" ref="L1085" ca="1">IF(
    K1085="N",
    "",
    IF(
        COUNTIFS('4.HiCLibrary'!E:E, B1085, '4.HiCLibrary'!V:V, "Y") &gt; 0,
        _xlfn.TEXTJOIN(", ", TRUE, IF(('4.HiCLibrary'!E:E = B1085) * ('4.HiCLibrary'!V:V = "Y"), '4.HiCLibrary'!D:D, "")),
        IF(
            COUNTIFS('4.HiCLibrary'!E:E, B1085, '4.HiCLibrary'!U:U, "Y") &gt; 0,
            _xlfn.TEXTJOIN(", ", TRUE, IF(('4.HiCLibrary'!E:E = B1085) * ('4.HiCLibrary'!U:U = "Y"), '4.HiCLibrary'!D:D, "")),
            "Awaiting Status"
        )
    )
)</f>
        <v>Awaiting Status</v>
      </c>
      <c r="M1085" s="375"/>
      <c r="N1085" s="373" t="str" cm="1">
        <f t="array" aca="1" ref="N1085" ca="1">IF(
    M1085="N",
    "",
    IF(
        COUNTIFS('4.ONT'!E:E, B1085, '4.ONT'!Q:Q, "Y") &gt; 0,
        _xlfn.TEXTJOIN(", ", TRUE, IF(('4.ONT'!E:E = B1085) * ('4.ONT'!Q:Q = "Y"), '4.ONT'!D:D, "")),
        IF(
            COUNTIFS('4.ONT'!E:E, B1085, '4.ONT'!P:P, "Y") &gt; 0,
            _xlfn.TEXTJOIN(", ", TRUE, IF(('4.ONT'!E:E = B1085) * ('4.ONT'!P:P = "Y"), '4.ONT'!D:D, "")),
            "Awaiting Status"
        )
    )
)</f>
        <v>Awaiting Status</v>
      </c>
      <c r="O1085" s="60"/>
      <c r="P1085" s="376" t="str" cm="1">
        <f t="array" aca="1" ref="P1085" ca="1">IF(
    O1085="N",
    "",
    IF(
        COUNTIFS('3.RNAExtractions'!E:E, B1085, '3.RNAExtractions'!Z:Z, "Y") &gt; 0,
        _xlfn.TEXTJOIN(", ", TRUE, IF(('3.RNAExtractions'!E:E = B1085) * ('3.RNAExtractions'!Z:Z = "Y"), '3.RNAExtractions'!D:D, "")),
        IF(
            COUNTIFS('3.RNAExtractions'!E:E, B1085, '3.RNAExtractions'!Y:Y, "Y") &gt; 0,
            _xlfn.TEXTJOIN(", ", TRUE, IF(('3.RNAExtractions'!E:E = B1085) * ('3.RNAExtractions'!Y:Y = "Y"), '3.RNAExtractions'!D:D, "")),
            "Awaiting Status"
        )
    )
)</f>
        <v>Awaiting Status</v>
      </c>
      <c r="Q1085" s="60"/>
      <c r="R1085" s="376" t="str" cm="1">
        <f t="array" aca="1" ref="R1085" ca="1">IF(
    Q1085="N",
    "",
    IF(
        COUNTIFS('4.RNAIllumina'!E:E, B1085, '4.RNAIllumina'!Y:Y, "Y") &gt; 0,
        _xlfn.TEXTJOIN(", ", TRUE, IF(('4.RNAIllumina'!E:E = B1085) * ('4.RNAIllumina'!Y:Y = "Y"), '4.RNAIllumina'!D:D, "")),
        IF(
            COUNTIFS('4.RNAIllumina'!E:E, B1085, '4.RNAIllumina'!X:X, "Y") &gt; 0,
            _xlfn.TEXTJOIN(", ", TRUE, IF(('4.RNAIllumina'!E:E = B1085) * ('4.RNAIllumina'!X:X = "Y"), '4.RNAIllumina'!D:D, "")),
            "Awaiting Status"
        )
    )
)</f>
        <v>Awaiting Status</v>
      </c>
      <c r="S1085" s="377"/>
      <c r="T1085" s="378" t="str">
        <f ca="1">VLOOKUP($B1085,'1.MetaData'!$B:$H,2,FALSE)</f>
        <v>BT2271</v>
      </c>
      <c r="U1085" s="379" t="str">
        <f ca="1">VLOOKUP($B1085,'1.MetaData'!$B:$H,3,FALSE)</f>
        <v>Galeocerdo cuvier</v>
      </c>
      <c r="V1085" s="379" t="str">
        <f ca="1">VLOOKUP($B1085,'1.MetaData'!$B:$H,4,FALSE)</f>
        <v>Tiger shark</v>
      </c>
      <c r="W1085" s="379" t="str">
        <f ca="1">VLOOKUP($B1085,'1.MetaData'!$B:$H,5,FALSE)</f>
        <v>NT Fisheries Department</v>
      </c>
      <c r="X1085" s="378" t="str">
        <f ca="1">VLOOKUP($B1085,'1.MetaData'!$B:$H,6,FALSE)</f>
        <v>Michael Usher, Jess Pearce</v>
      </c>
      <c r="Y1085" s="378"/>
    </row>
    <row r="1086" spans="1:25" hidden="1" x14ac:dyDescent="0.25">
      <c r="A1086" s="17">
        <v>1085</v>
      </c>
      <c r="B1086" s="365" t="str">
        <f t="shared" ca="1" si="21"/>
        <v>OG1085</v>
      </c>
      <c r="C1086" s="366" t="s">
        <v>102</v>
      </c>
      <c r="D1086" s="367">
        <f ca="1">COUNTIF('2.Tissue'!C:C,B1086)</f>
        <v>0</v>
      </c>
      <c r="E1086" s="368">
        <f ca="1">COUNTIFS('3.DNAExtractions'!$E:$E,$B1086,'3.DNAExtractions'!$D:$D,E$1)</f>
        <v>0</v>
      </c>
      <c r="F1086" s="369" t="str" cm="1">
        <f t="array" aca="1" ref="F1086" ca="1">IF(
    COUNTIFS('3.DNAExtractions'!E:E, B1086, '3.DNAExtractions'!Y:Y, "Y") &gt; 0,
    _xlfn.TEXTJOIN(", ", TRUE, IF(('3.DNAExtractions'!E:E = B1086) * ('3.DNAExtractions'!Y:Y = "Y"), '3.DNAExtractions'!D:D, "")),
    IF(
        COUNTIFS('3.DNAExtractions'!E:E, B1086, '3.DNAExtractions'!X:X, "Y") &gt; 0,
        _xlfn.TEXTJOIN(", ", TRUE, IF(('3.DNAExtractions'!E:E = B1086) * ('3.DNAExtractions'!X:X = "Y"), '3.DNAExtractions'!D:D, "")),
        "Awaiting Status"
    )
)</f>
        <v>Awaiting Status</v>
      </c>
      <c r="G1086" s="370"/>
      <c r="H1086" s="371" t="str" cm="1">
        <f t="array" aca="1" ref="H1086" ca="1">IF(
    G1086="N",
    "",
    IF(
        COUNTIFS('4.Illumina'!E:E, B1086, '4.Illumina'!R:R, "Y") &gt; 0,
        _xlfn.TEXTJOIN(", ", TRUE, IF(('4.Illumina'!E:E = B1086) * ('4.Illumina'!R:R = "Y"), '4.Illumina'!D:D, "")),
        IF(
            COUNTIFS('4.Illumina'!E:E, B1086, '4.Illumina'!Q:Q, "Y") &gt; 0,
            _xlfn.TEXTJOIN(", ", TRUE, IF(('4.Illumina'!E:E = B1086) * ('4.Illumina'!Q:Q = "Y"), '4.Illumina'!D:D, "")),
            "Awaiting Status"
        )
    )
)</f>
        <v>Awaiting Status</v>
      </c>
      <c r="I1086" s="372"/>
      <c r="J1086" s="373" t="str" cm="1">
        <f t="array" aca="1" ref="J1086" ca="1">IF(
    I1086="N",
    "",
    IF(
        COUNTIFS('4.PacBio'!E:E, B1086, '4.PacBio'!W:W, "Y") &gt; 0,
        _xlfn.TEXTJOIN(", ", TRUE, IF(('4.PacBio'!E:E = B1086) * ('4.PacBio'!W:W = "Y"), '4.PacBio'!D:D, "")),
        IF(
            COUNTIFS('4.PacBio'!E:E, B1086, '4.PacBio'!V:V, "Y") &gt; 0,
            _xlfn.TEXTJOIN(", ", TRUE, IF(('4.PacBio'!E:E = B1086) * ('4.PacBio'!V:V = "Y"), '4.PacBio'!D:D, "")),
            "Awaiting Status"
        )
    )
)</f>
        <v>Awaiting Status</v>
      </c>
      <c r="K1086" s="374"/>
      <c r="L1086" s="371" t="str" cm="1">
        <f t="array" aca="1" ref="L1086" ca="1">IF(
    K1086="N",
    "",
    IF(
        COUNTIFS('4.HiCLibrary'!E:E, B1086, '4.HiCLibrary'!V:V, "Y") &gt; 0,
        _xlfn.TEXTJOIN(", ", TRUE, IF(('4.HiCLibrary'!E:E = B1086) * ('4.HiCLibrary'!V:V = "Y"), '4.HiCLibrary'!D:D, "")),
        IF(
            COUNTIFS('4.HiCLibrary'!E:E, B1086, '4.HiCLibrary'!U:U, "Y") &gt; 0,
            _xlfn.TEXTJOIN(", ", TRUE, IF(('4.HiCLibrary'!E:E = B1086) * ('4.HiCLibrary'!U:U = "Y"), '4.HiCLibrary'!D:D, "")),
            "Awaiting Status"
        )
    )
)</f>
        <v>Awaiting Status</v>
      </c>
      <c r="M1086" s="375"/>
      <c r="N1086" s="373" t="str" cm="1">
        <f t="array" aca="1" ref="N1086" ca="1">IF(
    M1086="N",
    "",
    IF(
        COUNTIFS('4.ONT'!E:E, B1086, '4.ONT'!Q:Q, "Y") &gt; 0,
        _xlfn.TEXTJOIN(", ", TRUE, IF(('4.ONT'!E:E = B1086) * ('4.ONT'!Q:Q = "Y"), '4.ONT'!D:D, "")),
        IF(
            COUNTIFS('4.ONT'!E:E, B1086, '4.ONT'!P:P, "Y") &gt; 0,
            _xlfn.TEXTJOIN(", ", TRUE, IF(('4.ONT'!E:E = B1086) * ('4.ONT'!P:P = "Y"), '4.ONT'!D:D, "")),
            "Awaiting Status"
        )
    )
)</f>
        <v>Awaiting Status</v>
      </c>
      <c r="O1086" s="60"/>
      <c r="P1086" s="376" t="str" cm="1">
        <f t="array" aca="1" ref="P1086" ca="1">IF(
    O1086="N",
    "",
    IF(
        COUNTIFS('3.RNAExtractions'!E:E, B1086, '3.RNAExtractions'!Z:Z, "Y") &gt; 0,
        _xlfn.TEXTJOIN(", ", TRUE, IF(('3.RNAExtractions'!E:E = B1086) * ('3.RNAExtractions'!Z:Z = "Y"), '3.RNAExtractions'!D:D, "")),
        IF(
            COUNTIFS('3.RNAExtractions'!E:E, B1086, '3.RNAExtractions'!Y:Y, "Y") &gt; 0,
            _xlfn.TEXTJOIN(", ", TRUE, IF(('3.RNAExtractions'!E:E = B1086) * ('3.RNAExtractions'!Y:Y = "Y"), '3.RNAExtractions'!D:D, "")),
            "Awaiting Status"
        )
    )
)</f>
        <v>Awaiting Status</v>
      </c>
      <c r="Q1086" s="60"/>
      <c r="R1086" s="376" t="str" cm="1">
        <f t="array" aca="1" ref="R1086" ca="1">IF(
    Q1086="N",
    "",
    IF(
        COUNTIFS('4.RNAIllumina'!E:E, B1086, '4.RNAIllumina'!Y:Y, "Y") &gt; 0,
        _xlfn.TEXTJOIN(", ", TRUE, IF(('4.RNAIllumina'!E:E = B1086) * ('4.RNAIllumina'!Y:Y = "Y"), '4.RNAIllumina'!D:D, "")),
        IF(
            COUNTIFS('4.RNAIllumina'!E:E, B1086, '4.RNAIllumina'!X:X, "Y") &gt; 0,
            _xlfn.TEXTJOIN(", ", TRUE, IF(('4.RNAIllumina'!E:E = B1086) * ('4.RNAIllumina'!X:X = "Y"), '4.RNAIllumina'!D:D, "")),
            "Awaiting Status"
        )
    )
)</f>
        <v>Awaiting Status</v>
      </c>
      <c r="S1086" s="377"/>
      <c r="T1086" s="378" t="str">
        <f ca="1">VLOOKUP($B1086,'1.MetaData'!$B:$H,2,FALSE)</f>
        <v>BT2273</v>
      </c>
      <c r="U1086" s="379" t="str">
        <f ca="1">VLOOKUP($B1086,'1.MetaData'!$B:$H,3,FALSE)</f>
        <v>Galeocerdo cuvier</v>
      </c>
      <c r="V1086" s="379" t="str">
        <f ca="1">VLOOKUP($B1086,'1.MetaData'!$B:$H,4,FALSE)</f>
        <v>Tiger shark</v>
      </c>
      <c r="W1086" s="379" t="str">
        <f ca="1">VLOOKUP($B1086,'1.MetaData'!$B:$H,5,FALSE)</f>
        <v>NT Fisheries Department</v>
      </c>
      <c r="X1086" s="378" t="str">
        <f ca="1">VLOOKUP($B1086,'1.MetaData'!$B:$H,6,FALSE)</f>
        <v>Michael Usher, Jess Pearce</v>
      </c>
      <c r="Y1086" s="378"/>
    </row>
    <row r="1087" spans="1:25" hidden="1" x14ac:dyDescent="0.25">
      <c r="A1087" s="17">
        <v>1086</v>
      </c>
      <c r="B1087" s="365" t="str">
        <f t="shared" ca="1" si="21"/>
        <v>OG1086</v>
      </c>
      <c r="C1087" s="366" t="s">
        <v>102</v>
      </c>
      <c r="D1087" s="367">
        <f ca="1">COUNTIF('2.Tissue'!C:C,B1087)</f>
        <v>0</v>
      </c>
      <c r="E1087" s="368">
        <f ca="1">COUNTIFS('3.DNAExtractions'!$E:$E,$B1087,'3.DNAExtractions'!$D:$D,E$1)</f>
        <v>0</v>
      </c>
      <c r="F1087" s="369" t="str" cm="1">
        <f t="array" aca="1" ref="F1087" ca="1">IF(
    COUNTIFS('3.DNAExtractions'!E:E, B1087, '3.DNAExtractions'!Y:Y, "Y") &gt; 0,
    _xlfn.TEXTJOIN(", ", TRUE, IF(('3.DNAExtractions'!E:E = B1087) * ('3.DNAExtractions'!Y:Y = "Y"), '3.DNAExtractions'!D:D, "")),
    IF(
        COUNTIFS('3.DNAExtractions'!E:E, B1087, '3.DNAExtractions'!X:X, "Y") &gt; 0,
        _xlfn.TEXTJOIN(", ", TRUE, IF(('3.DNAExtractions'!E:E = B1087) * ('3.DNAExtractions'!X:X = "Y"), '3.DNAExtractions'!D:D, "")),
        "Awaiting Status"
    )
)</f>
        <v>Awaiting Status</v>
      </c>
      <c r="G1087" s="370"/>
      <c r="H1087" s="371" t="str" cm="1">
        <f t="array" aca="1" ref="H1087" ca="1">IF(
    G1087="N",
    "",
    IF(
        COUNTIFS('4.Illumina'!E:E, B1087, '4.Illumina'!R:R, "Y") &gt; 0,
        _xlfn.TEXTJOIN(", ", TRUE, IF(('4.Illumina'!E:E = B1087) * ('4.Illumina'!R:R = "Y"), '4.Illumina'!D:D, "")),
        IF(
            COUNTIFS('4.Illumina'!E:E, B1087, '4.Illumina'!Q:Q, "Y") &gt; 0,
            _xlfn.TEXTJOIN(", ", TRUE, IF(('4.Illumina'!E:E = B1087) * ('4.Illumina'!Q:Q = "Y"), '4.Illumina'!D:D, "")),
            "Awaiting Status"
        )
    )
)</f>
        <v>Awaiting Status</v>
      </c>
      <c r="I1087" s="372"/>
      <c r="J1087" s="373" t="str" cm="1">
        <f t="array" aca="1" ref="J1087" ca="1">IF(
    I1087="N",
    "",
    IF(
        COUNTIFS('4.PacBio'!E:E, B1087, '4.PacBio'!W:W, "Y") &gt; 0,
        _xlfn.TEXTJOIN(", ", TRUE, IF(('4.PacBio'!E:E = B1087) * ('4.PacBio'!W:W = "Y"), '4.PacBio'!D:D, "")),
        IF(
            COUNTIFS('4.PacBio'!E:E, B1087, '4.PacBio'!V:V, "Y") &gt; 0,
            _xlfn.TEXTJOIN(", ", TRUE, IF(('4.PacBio'!E:E = B1087) * ('4.PacBio'!V:V = "Y"), '4.PacBio'!D:D, "")),
            "Awaiting Status"
        )
    )
)</f>
        <v>Awaiting Status</v>
      </c>
      <c r="K1087" s="374"/>
      <c r="L1087" s="371" t="str" cm="1">
        <f t="array" aca="1" ref="L1087" ca="1">IF(
    K1087="N",
    "",
    IF(
        COUNTIFS('4.HiCLibrary'!E:E, B1087, '4.HiCLibrary'!V:V, "Y") &gt; 0,
        _xlfn.TEXTJOIN(", ", TRUE, IF(('4.HiCLibrary'!E:E = B1087) * ('4.HiCLibrary'!V:V = "Y"), '4.HiCLibrary'!D:D, "")),
        IF(
            COUNTIFS('4.HiCLibrary'!E:E, B1087, '4.HiCLibrary'!U:U, "Y") &gt; 0,
            _xlfn.TEXTJOIN(", ", TRUE, IF(('4.HiCLibrary'!E:E = B1087) * ('4.HiCLibrary'!U:U = "Y"), '4.HiCLibrary'!D:D, "")),
            "Awaiting Status"
        )
    )
)</f>
        <v>Awaiting Status</v>
      </c>
      <c r="M1087" s="375"/>
      <c r="N1087" s="373" t="str" cm="1">
        <f t="array" aca="1" ref="N1087" ca="1">IF(
    M1087="N",
    "",
    IF(
        COUNTIFS('4.ONT'!E:E, B1087, '4.ONT'!Q:Q, "Y") &gt; 0,
        _xlfn.TEXTJOIN(", ", TRUE, IF(('4.ONT'!E:E = B1087) * ('4.ONT'!Q:Q = "Y"), '4.ONT'!D:D, "")),
        IF(
            COUNTIFS('4.ONT'!E:E, B1087, '4.ONT'!P:P, "Y") &gt; 0,
            _xlfn.TEXTJOIN(", ", TRUE, IF(('4.ONT'!E:E = B1087) * ('4.ONT'!P:P = "Y"), '4.ONT'!D:D, "")),
            "Awaiting Status"
        )
    )
)</f>
        <v>Awaiting Status</v>
      </c>
      <c r="O1087" s="60"/>
      <c r="P1087" s="376" t="str" cm="1">
        <f t="array" aca="1" ref="P1087" ca="1">IF(
    O1087="N",
    "",
    IF(
        COUNTIFS('3.RNAExtractions'!E:E, B1087, '3.RNAExtractions'!Z:Z, "Y") &gt; 0,
        _xlfn.TEXTJOIN(", ", TRUE, IF(('3.RNAExtractions'!E:E = B1087) * ('3.RNAExtractions'!Z:Z = "Y"), '3.RNAExtractions'!D:D, "")),
        IF(
            COUNTIFS('3.RNAExtractions'!E:E, B1087, '3.RNAExtractions'!Y:Y, "Y") &gt; 0,
            _xlfn.TEXTJOIN(", ", TRUE, IF(('3.RNAExtractions'!E:E = B1087) * ('3.RNAExtractions'!Y:Y = "Y"), '3.RNAExtractions'!D:D, "")),
            "Awaiting Status"
        )
    )
)</f>
        <v>Awaiting Status</v>
      </c>
      <c r="Q1087" s="60"/>
      <c r="R1087" s="376" t="str" cm="1">
        <f t="array" aca="1" ref="R1087" ca="1">IF(
    Q1087="N",
    "",
    IF(
        COUNTIFS('4.RNAIllumina'!E:E, B1087, '4.RNAIllumina'!Y:Y, "Y") &gt; 0,
        _xlfn.TEXTJOIN(", ", TRUE, IF(('4.RNAIllumina'!E:E = B1087) * ('4.RNAIllumina'!Y:Y = "Y"), '4.RNAIllumina'!D:D, "")),
        IF(
            COUNTIFS('4.RNAIllumina'!E:E, B1087, '4.RNAIllumina'!X:X, "Y") &gt; 0,
            _xlfn.TEXTJOIN(", ", TRUE, IF(('4.RNAIllumina'!E:E = B1087) * ('4.RNAIllumina'!X:X = "Y"), '4.RNAIllumina'!D:D, "")),
            "Awaiting Status"
        )
    )
)</f>
        <v>Awaiting Status</v>
      </c>
      <c r="S1087" s="377"/>
      <c r="T1087" s="378" t="str">
        <f ca="1">VLOOKUP($B1087,'1.MetaData'!$B:$H,2,FALSE)</f>
        <v>BT2274</v>
      </c>
      <c r="U1087" s="379" t="str">
        <f ca="1">VLOOKUP($B1087,'1.MetaData'!$B:$H,3,FALSE)</f>
        <v>Galeocerdo cuvier</v>
      </c>
      <c r="V1087" s="379" t="str">
        <f ca="1">VLOOKUP($B1087,'1.MetaData'!$B:$H,4,FALSE)</f>
        <v>Tiger shark</v>
      </c>
      <c r="W1087" s="379" t="str">
        <f ca="1">VLOOKUP($B1087,'1.MetaData'!$B:$H,5,FALSE)</f>
        <v>NT Fisheries Department</v>
      </c>
      <c r="X1087" s="378" t="str">
        <f ca="1">VLOOKUP($B1087,'1.MetaData'!$B:$H,6,FALSE)</f>
        <v>Michael Usher, Jess Pearce</v>
      </c>
      <c r="Y1087" s="378"/>
    </row>
    <row r="1088" spans="1:25" hidden="1" x14ac:dyDescent="0.25">
      <c r="A1088" s="17">
        <v>1087</v>
      </c>
      <c r="B1088" s="365" t="str">
        <f t="shared" ca="1" si="21"/>
        <v>OG1087</v>
      </c>
      <c r="C1088" s="366" t="s">
        <v>102</v>
      </c>
      <c r="D1088" s="367">
        <f ca="1">COUNTIF('2.Tissue'!C:C,B1088)</f>
        <v>0</v>
      </c>
      <c r="E1088" s="368">
        <f ca="1">COUNTIFS('3.DNAExtractions'!$E:$E,$B1088,'3.DNAExtractions'!$D:$D,E$1)</f>
        <v>0</v>
      </c>
      <c r="F1088" s="369" t="str" cm="1">
        <f t="array" aca="1" ref="F1088" ca="1">IF(
    COUNTIFS('3.DNAExtractions'!E:E, B1088, '3.DNAExtractions'!Y:Y, "Y") &gt; 0,
    _xlfn.TEXTJOIN(", ", TRUE, IF(('3.DNAExtractions'!E:E = B1088) * ('3.DNAExtractions'!Y:Y = "Y"), '3.DNAExtractions'!D:D, "")),
    IF(
        COUNTIFS('3.DNAExtractions'!E:E, B1088, '3.DNAExtractions'!X:X, "Y") &gt; 0,
        _xlfn.TEXTJOIN(", ", TRUE, IF(('3.DNAExtractions'!E:E = B1088) * ('3.DNAExtractions'!X:X = "Y"), '3.DNAExtractions'!D:D, "")),
        "Awaiting Status"
    )
)</f>
        <v>Awaiting Status</v>
      </c>
      <c r="G1088" s="370"/>
      <c r="H1088" s="371" t="str" cm="1">
        <f t="array" aca="1" ref="H1088" ca="1">IF(
    G1088="N",
    "",
    IF(
        COUNTIFS('4.Illumina'!E:E, B1088, '4.Illumina'!R:R, "Y") &gt; 0,
        _xlfn.TEXTJOIN(", ", TRUE, IF(('4.Illumina'!E:E = B1088) * ('4.Illumina'!R:R = "Y"), '4.Illumina'!D:D, "")),
        IF(
            COUNTIFS('4.Illumina'!E:E, B1088, '4.Illumina'!Q:Q, "Y") &gt; 0,
            _xlfn.TEXTJOIN(", ", TRUE, IF(('4.Illumina'!E:E = B1088) * ('4.Illumina'!Q:Q = "Y"), '4.Illumina'!D:D, "")),
            "Awaiting Status"
        )
    )
)</f>
        <v>Awaiting Status</v>
      </c>
      <c r="I1088" s="372"/>
      <c r="J1088" s="373" t="str" cm="1">
        <f t="array" aca="1" ref="J1088" ca="1">IF(
    I1088="N",
    "",
    IF(
        COUNTIFS('4.PacBio'!E:E, B1088, '4.PacBio'!W:W, "Y") &gt; 0,
        _xlfn.TEXTJOIN(", ", TRUE, IF(('4.PacBio'!E:E = B1088) * ('4.PacBio'!W:W = "Y"), '4.PacBio'!D:D, "")),
        IF(
            COUNTIFS('4.PacBio'!E:E, B1088, '4.PacBio'!V:V, "Y") &gt; 0,
            _xlfn.TEXTJOIN(", ", TRUE, IF(('4.PacBio'!E:E = B1088) * ('4.PacBio'!V:V = "Y"), '4.PacBio'!D:D, "")),
            "Awaiting Status"
        )
    )
)</f>
        <v>Awaiting Status</v>
      </c>
      <c r="K1088" s="374"/>
      <c r="L1088" s="371" t="str" cm="1">
        <f t="array" aca="1" ref="L1088" ca="1">IF(
    K1088="N",
    "",
    IF(
        COUNTIFS('4.HiCLibrary'!E:E, B1088, '4.HiCLibrary'!V:V, "Y") &gt; 0,
        _xlfn.TEXTJOIN(", ", TRUE, IF(('4.HiCLibrary'!E:E = B1088) * ('4.HiCLibrary'!V:V = "Y"), '4.HiCLibrary'!D:D, "")),
        IF(
            COUNTIFS('4.HiCLibrary'!E:E, B1088, '4.HiCLibrary'!U:U, "Y") &gt; 0,
            _xlfn.TEXTJOIN(", ", TRUE, IF(('4.HiCLibrary'!E:E = B1088) * ('4.HiCLibrary'!U:U = "Y"), '4.HiCLibrary'!D:D, "")),
            "Awaiting Status"
        )
    )
)</f>
        <v>Awaiting Status</v>
      </c>
      <c r="M1088" s="375"/>
      <c r="N1088" s="373" t="str" cm="1">
        <f t="array" aca="1" ref="N1088" ca="1">IF(
    M1088="N",
    "",
    IF(
        COUNTIFS('4.ONT'!E:E, B1088, '4.ONT'!Q:Q, "Y") &gt; 0,
        _xlfn.TEXTJOIN(", ", TRUE, IF(('4.ONT'!E:E = B1088) * ('4.ONT'!Q:Q = "Y"), '4.ONT'!D:D, "")),
        IF(
            COUNTIFS('4.ONT'!E:E, B1088, '4.ONT'!P:P, "Y") &gt; 0,
            _xlfn.TEXTJOIN(", ", TRUE, IF(('4.ONT'!E:E = B1088) * ('4.ONT'!P:P = "Y"), '4.ONT'!D:D, "")),
            "Awaiting Status"
        )
    )
)</f>
        <v>Awaiting Status</v>
      </c>
      <c r="O1088" s="60"/>
      <c r="P1088" s="376" t="str" cm="1">
        <f t="array" aca="1" ref="P1088" ca="1">IF(
    O1088="N",
    "",
    IF(
        COUNTIFS('3.RNAExtractions'!E:E, B1088, '3.RNAExtractions'!Z:Z, "Y") &gt; 0,
        _xlfn.TEXTJOIN(", ", TRUE, IF(('3.RNAExtractions'!E:E = B1088) * ('3.RNAExtractions'!Z:Z = "Y"), '3.RNAExtractions'!D:D, "")),
        IF(
            COUNTIFS('3.RNAExtractions'!E:E, B1088, '3.RNAExtractions'!Y:Y, "Y") &gt; 0,
            _xlfn.TEXTJOIN(", ", TRUE, IF(('3.RNAExtractions'!E:E = B1088) * ('3.RNAExtractions'!Y:Y = "Y"), '3.RNAExtractions'!D:D, "")),
            "Awaiting Status"
        )
    )
)</f>
        <v>Awaiting Status</v>
      </c>
      <c r="Q1088" s="60"/>
      <c r="R1088" s="376" t="str" cm="1">
        <f t="array" aca="1" ref="R1088" ca="1">IF(
    Q1088="N",
    "",
    IF(
        COUNTIFS('4.RNAIllumina'!E:E, B1088, '4.RNAIllumina'!Y:Y, "Y") &gt; 0,
        _xlfn.TEXTJOIN(", ", TRUE, IF(('4.RNAIllumina'!E:E = B1088) * ('4.RNAIllumina'!Y:Y = "Y"), '4.RNAIllumina'!D:D, "")),
        IF(
            COUNTIFS('4.RNAIllumina'!E:E, B1088, '4.RNAIllumina'!X:X, "Y") &gt; 0,
            _xlfn.TEXTJOIN(", ", TRUE, IF(('4.RNAIllumina'!E:E = B1088) * ('4.RNAIllumina'!X:X = "Y"), '4.RNAIllumina'!D:D, "")),
            "Awaiting Status"
        )
    )
)</f>
        <v>Awaiting Status</v>
      </c>
      <c r="S1088" s="377"/>
      <c r="T1088" s="378" t="str">
        <f ca="1">VLOOKUP($B1088,'1.MetaData'!$B:$H,2,FALSE)</f>
        <v>BT2275</v>
      </c>
      <c r="U1088" s="379" t="str">
        <f ca="1">VLOOKUP($B1088,'1.MetaData'!$B:$H,3,FALSE)</f>
        <v>Galeocerdo cuvier</v>
      </c>
      <c r="V1088" s="379" t="str">
        <f ca="1">VLOOKUP($B1088,'1.MetaData'!$B:$H,4,FALSE)</f>
        <v>Tiger shark</v>
      </c>
      <c r="W1088" s="379" t="str">
        <f ca="1">VLOOKUP($B1088,'1.MetaData'!$B:$H,5,FALSE)</f>
        <v>NT Fisheries Department</v>
      </c>
      <c r="X1088" s="378" t="str">
        <f ca="1">VLOOKUP($B1088,'1.MetaData'!$B:$H,6,FALSE)</f>
        <v>Michael Usher, Jess Pearce</v>
      </c>
      <c r="Y1088" s="378"/>
    </row>
    <row r="1089" spans="1:25" hidden="1" x14ac:dyDescent="0.25">
      <c r="A1089" s="17">
        <v>1088</v>
      </c>
      <c r="B1089" s="365" t="str">
        <f t="shared" ca="1" si="21"/>
        <v>OG1088</v>
      </c>
      <c r="C1089" s="366" t="s">
        <v>102</v>
      </c>
      <c r="D1089" s="367">
        <f ca="1">COUNTIF('2.Tissue'!C:C,B1089)</f>
        <v>0</v>
      </c>
      <c r="E1089" s="368">
        <f ca="1">COUNTIFS('3.DNAExtractions'!$E:$E,$B1089,'3.DNAExtractions'!$D:$D,E$1)</f>
        <v>0</v>
      </c>
      <c r="F1089" s="369" t="str" cm="1">
        <f t="array" aca="1" ref="F1089" ca="1">IF(
    COUNTIFS('3.DNAExtractions'!E:E, B1089, '3.DNAExtractions'!Y:Y, "Y") &gt; 0,
    _xlfn.TEXTJOIN(", ", TRUE, IF(('3.DNAExtractions'!E:E = B1089) * ('3.DNAExtractions'!Y:Y = "Y"), '3.DNAExtractions'!D:D, "")),
    IF(
        COUNTIFS('3.DNAExtractions'!E:E, B1089, '3.DNAExtractions'!X:X, "Y") &gt; 0,
        _xlfn.TEXTJOIN(", ", TRUE, IF(('3.DNAExtractions'!E:E = B1089) * ('3.DNAExtractions'!X:X = "Y"), '3.DNAExtractions'!D:D, "")),
        "Awaiting Status"
    )
)</f>
        <v>Awaiting Status</v>
      </c>
      <c r="G1089" s="370"/>
      <c r="H1089" s="371" t="str" cm="1">
        <f t="array" aca="1" ref="H1089" ca="1">IF(
    G1089="N",
    "",
    IF(
        COUNTIFS('4.Illumina'!E:E, B1089, '4.Illumina'!R:R, "Y") &gt; 0,
        _xlfn.TEXTJOIN(", ", TRUE, IF(('4.Illumina'!E:E = B1089) * ('4.Illumina'!R:R = "Y"), '4.Illumina'!D:D, "")),
        IF(
            COUNTIFS('4.Illumina'!E:E, B1089, '4.Illumina'!Q:Q, "Y") &gt; 0,
            _xlfn.TEXTJOIN(", ", TRUE, IF(('4.Illumina'!E:E = B1089) * ('4.Illumina'!Q:Q = "Y"), '4.Illumina'!D:D, "")),
            "Awaiting Status"
        )
    )
)</f>
        <v>Awaiting Status</v>
      </c>
      <c r="I1089" s="372"/>
      <c r="J1089" s="373" t="str" cm="1">
        <f t="array" aca="1" ref="J1089" ca="1">IF(
    I1089="N",
    "",
    IF(
        COUNTIFS('4.PacBio'!E:E, B1089, '4.PacBio'!W:W, "Y") &gt; 0,
        _xlfn.TEXTJOIN(", ", TRUE, IF(('4.PacBio'!E:E = B1089) * ('4.PacBio'!W:W = "Y"), '4.PacBio'!D:D, "")),
        IF(
            COUNTIFS('4.PacBio'!E:E, B1089, '4.PacBio'!V:V, "Y") &gt; 0,
            _xlfn.TEXTJOIN(", ", TRUE, IF(('4.PacBio'!E:E = B1089) * ('4.PacBio'!V:V = "Y"), '4.PacBio'!D:D, "")),
            "Awaiting Status"
        )
    )
)</f>
        <v>Awaiting Status</v>
      </c>
      <c r="K1089" s="374"/>
      <c r="L1089" s="371" t="str" cm="1">
        <f t="array" aca="1" ref="L1089" ca="1">IF(
    K1089="N",
    "",
    IF(
        COUNTIFS('4.HiCLibrary'!E:E, B1089, '4.HiCLibrary'!V:V, "Y") &gt; 0,
        _xlfn.TEXTJOIN(", ", TRUE, IF(('4.HiCLibrary'!E:E = B1089) * ('4.HiCLibrary'!V:V = "Y"), '4.HiCLibrary'!D:D, "")),
        IF(
            COUNTIFS('4.HiCLibrary'!E:E, B1089, '4.HiCLibrary'!U:U, "Y") &gt; 0,
            _xlfn.TEXTJOIN(", ", TRUE, IF(('4.HiCLibrary'!E:E = B1089) * ('4.HiCLibrary'!U:U = "Y"), '4.HiCLibrary'!D:D, "")),
            "Awaiting Status"
        )
    )
)</f>
        <v>Awaiting Status</v>
      </c>
      <c r="M1089" s="375"/>
      <c r="N1089" s="373" t="str" cm="1">
        <f t="array" aca="1" ref="N1089" ca="1">IF(
    M1089="N",
    "",
    IF(
        COUNTIFS('4.ONT'!E:E, B1089, '4.ONT'!Q:Q, "Y") &gt; 0,
        _xlfn.TEXTJOIN(", ", TRUE, IF(('4.ONT'!E:E = B1089) * ('4.ONT'!Q:Q = "Y"), '4.ONT'!D:D, "")),
        IF(
            COUNTIFS('4.ONT'!E:E, B1089, '4.ONT'!P:P, "Y") &gt; 0,
            _xlfn.TEXTJOIN(", ", TRUE, IF(('4.ONT'!E:E = B1089) * ('4.ONT'!P:P = "Y"), '4.ONT'!D:D, "")),
            "Awaiting Status"
        )
    )
)</f>
        <v>Awaiting Status</v>
      </c>
      <c r="O1089" s="60"/>
      <c r="P1089" s="376" t="str" cm="1">
        <f t="array" aca="1" ref="P1089" ca="1">IF(
    O1089="N",
    "",
    IF(
        COUNTIFS('3.RNAExtractions'!E:E, B1089, '3.RNAExtractions'!Z:Z, "Y") &gt; 0,
        _xlfn.TEXTJOIN(", ", TRUE, IF(('3.RNAExtractions'!E:E = B1089) * ('3.RNAExtractions'!Z:Z = "Y"), '3.RNAExtractions'!D:D, "")),
        IF(
            COUNTIFS('3.RNAExtractions'!E:E, B1089, '3.RNAExtractions'!Y:Y, "Y") &gt; 0,
            _xlfn.TEXTJOIN(", ", TRUE, IF(('3.RNAExtractions'!E:E = B1089) * ('3.RNAExtractions'!Y:Y = "Y"), '3.RNAExtractions'!D:D, "")),
            "Awaiting Status"
        )
    )
)</f>
        <v>Awaiting Status</v>
      </c>
      <c r="Q1089" s="60"/>
      <c r="R1089" s="376" t="str" cm="1">
        <f t="array" aca="1" ref="R1089" ca="1">IF(
    Q1089="N",
    "",
    IF(
        COUNTIFS('4.RNAIllumina'!E:E, B1089, '4.RNAIllumina'!Y:Y, "Y") &gt; 0,
        _xlfn.TEXTJOIN(", ", TRUE, IF(('4.RNAIllumina'!E:E = B1089) * ('4.RNAIllumina'!Y:Y = "Y"), '4.RNAIllumina'!D:D, "")),
        IF(
            COUNTIFS('4.RNAIllumina'!E:E, B1089, '4.RNAIllumina'!X:X, "Y") &gt; 0,
            _xlfn.TEXTJOIN(", ", TRUE, IF(('4.RNAIllumina'!E:E = B1089) * ('4.RNAIllumina'!X:X = "Y"), '4.RNAIllumina'!D:D, "")),
            "Awaiting Status"
        )
    )
)</f>
        <v>Awaiting Status</v>
      </c>
      <c r="S1089" s="377"/>
      <c r="T1089" s="378" t="str">
        <f ca="1">VLOOKUP($B1089,'1.MetaData'!$B:$H,2,FALSE)</f>
        <v>BT2276</v>
      </c>
      <c r="U1089" s="379" t="str">
        <f ca="1">VLOOKUP($B1089,'1.MetaData'!$B:$H,3,FALSE)</f>
        <v>Galeocerdo cuvier</v>
      </c>
      <c r="V1089" s="379" t="str">
        <f ca="1">VLOOKUP($B1089,'1.MetaData'!$B:$H,4,FALSE)</f>
        <v>Tiger shark</v>
      </c>
      <c r="W1089" s="379" t="str">
        <f ca="1">VLOOKUP($B1089,'1.MetaData'!$B:$H,5,FALSE)</f>
        <v>NT Fisheries Department</v>
      </c>
      <c r="X1089" s="378" t="str">
        <f ca="1">VLOOKUP($B1089,'1.MetaData'!$B:$H,6,FALSE)</f>
        <v>Michael Usher, Jess Pearce</v>
      </c>
      <c r="Y1089" s="378"/>
    </row>
    <row r="1090" spans="1:25" hidden="1" x14ac:dyDescent="0.25">
      <c r="A1090" s="17">
        <v>1089</v>
      </c>
      <c r="B1090" s="365" t="str">
        <f t="shared" ca="1" si="21"/>
        <v>OG1089</v>
      </c>
      <c r="C1090" s="366" t="s">
        <v>102</v>
      </c>
      <c r="D1090" s="367">
        <f ca="1">COUNTIF('2.Tissue'!C:C,B1090)</f>
        <v>0</v>
      </c>
      <c r="E1090" s="368">
        <f ca="1">COUNTIFS('3.DNAExtractions'!$E:$E,$B1090,'3.DNAExtractions'!$D:$D,E$1)</f>
        <v>0</v>
      </c>
      <c r="F1090" s="369" t="str" cm="1">
        <f t="array" aca="1" ref="F1090" ca="1">IF(
    COUNTIFS('3.DNAExtractions'!E:E, B1090, '3.DNAExtractions'!Y:Y, "Y") &gt; 0,
    _xlfn.TEXTJOIN(", ", TRUE, IF(('3.DNAExtractions'!E:E = B1090) * ('3.DNAExtractions'!Y:Y = "Y"), '3.DNAExtractions'!D:D, "")),
    IF(
        COUNTIFS('3.DNAExtractions'!E:E, B1090, '3.DNAExtractions'!X:X, "Y") &gt; 0,
        _xlfn.TEXTJOIN(", ", TRUE, IF(('3.DNAExtractions'!E:E = B1090) * ('3.DNAExtractions'!X:X = "Y"), '3.DNAExtractions'!D:D, "")),
        "Awaiting Status"
    )
)</f>
        <v>Awaiting Status</v>
      </c>
      <c r="G1090" s="370"/>
      <c r="H1090" s="371" t="str" cm="1">
        <f t="array" aca="1" ref="H1090" ca="1">IF(
    G1090="N",
    "",
    IF(
        COUNTIFS('4.Illumina'!E:E, B1090, '4.Illumina'!R:R, "Y") &gt; 0,
        _xlfn.TEXTJOIN(", ", TRUE, IF(('4.Illumina'!E:E = B1090) * ('4.Illumina'!R:R = "Y"), '4.Illumina'!D:D, "")),
        IF(
            COUNTIFS('4.Illumina'!E:E, B1090, '4.Illumina'!Q:Q, "Y") &gt; 0,
            _xlfn.TEXTJOIN(", ", TRUE, IF(('4.Illumina'!E:E = B1090) * ('4.Illumina'!Q:Q = "Y"), '4.Illumina'!D:D, "")),
            "Awaiting Status"
        )
    )
)</f>
        <v>Awaiting Status</v>
      </c>
      <c r="I1090" s="372"/>
      <c r="J1090" s="373" t="str" cm="1">
        <f t="array" aca="1" ref="J1090" ca="1">IF(
    I1090="N",
    "",
    IF(
        COUNTIFS('4.PacBio'!E:E, B1090, '4.PacBio'!W:W, "Y") &gt; 0,
        _xlfn.TEXTJOIN(", ", TRUE, IF(('4.PacBio'!E:E = B1090) * ('4.PacBio'!W:W = "Y"), '4.PacBio'!D:D, "")),
        IF(
            COUNTIFS('4.PacBio'!E:E, B1090, '4.PacBio'!V:V, "Y") &gt; 0,
            _xlfn.TEXTJOIN(", ", TRUE, IF(('4.PacBio'!E:E = B1090) * ('4.PacBio'!V:V = "Y"), '4.PacBio'!D:D, "")),
            "Awaiting Status"
        )
    )
)</f>
        <v>Awaiting Status</v>
      </c>
      <c r="K1090" s="374"/>
      <c r="L1090" s="371" t="str" cm="1">
        <f t="array" aca="1" ref="L1090" ca="1">IF(
    K1090="N",
    "",
    IF(
        COUNTIFS('4.HiCLibrary'!E:E, B1090, '4.HiCLibrary'!V:V, "Y") &gt; 0,
        _xlfn.TEXTJOIN(", ", TRUE, IF(('4.HiCLibrary'!E:E = B1090) * ('4.HiCLibrary'!V:V = "Y"), '4.HiCLibrary'!D:D, "")),
        IF(
            COUNTIFS('4.HiCLibrary'!E:E, B1090, '4.HiCLibrary'!U:U, "Y") &gt; 0,
            _xlfn.TEXTJOIN(", ", TRUE, IF(('4.HiCLibrary'!E:E = B1090) * ('4.HiCLibrary'!U:U = "Y"), '4.HiCLibrary'!D:D, "")),
            "Awaiting Status"
        )
    )
)</f>
        <v>Awaiting Status</v>
      </c>
      <c r="M1090" s="375"/>
      <c r="N1090" s="373" t="str" cm="1">
        <f t="array" aca="1" ref="N1090" ca="1">IF(
    M1090="N",
    "",
    IF(
        COUNTIFS('4.ONT'!E:E, B1090, '4.ONT'!Q:Q, "Y") &gt; 0,
        _xlfn.TEXTJOIN(", ", TRUE, IF(('4.ONT'!E:E = B1090) * ('4.ONT'!Q:Q = "Y"), '4.ONT'!D:D, "")),
        IF(
            COUNTIFS('4.ONT'!E:E, B1090, '4.ONT'!P:P, "Y") &gt; 0,
            _xlfn.TEXTJOIN(", ", TRUE, IF(('4.ONT'!E:E = B1090) * ('4.ONT'!P:P = "Y"), '4.ONT'!D:D, "")),
            "Awaiting Status"
        )
    )
)</f>
        <v>Awaiting Status</v>
      </c>
      <c r="O1090" s="60"/>
      <c r="P1090" s="376" t="str" cm="1">
        <f t="array" aca="1" ref="P1090" ca="1">IF(
    O1090="N",
    "",
    IF(
        COUNTIFS('3.RNAExtractions'!E:E, B1090, '3.RNAExtractions'!Z:Z, "Y") &gt; 0,
        _xlfn.TEXTJOIN(", ", TRUE, IF(('3.RNAExtractions'!E:E = B1090) * ('3.RNAExtractions'!Z:Z = "Y"), '3.RNAExtractions'!D:D, "")),
        IF(
            COUNTIFS('3.RNAExtractions'!E:E, B1090, '3.RNAExtractions'!Y:Y, "Y") &gt; 0,
            _xlfn.TEXTJOIN(", ", TRUE, IF(('3.RNAExtractions'!E:E = B1090) * ('3.RNAExtractions'!Y:Y = "Y"), '3.RNAExtractions'!D:D, "")),
            "Awaiting Status"
        )
    )
)</f>
        <v>Awaiting Status</v>
      </c>
      <c r="Q1090" s="60"/>
      <c r="R1090" s="376" t="str" cm="1">
        <f t="array" aca="1" ref="R1090" ca="1">IF(
    Q1090="N",
    "",
    IF(
        COUNTIFS('4.RNAIllumina'!E:E, B1090, '4.RNAIllumina'!Y:Y, "Y") &gt; 0,
        _xlfn.TEXTJOIN(", ", TRUE, IF(('4.RNAIllumina'!E:E = B1090) * ('4.RNAIllumina'!Y:Y = "Y"), '4.RNAIllumina'!D:D, "")),
        IF(
            COUNTIFS('4.RNAIllumina'!E:E, B1090, '4.RNAIllumina'!X:X, "Y") &gt; 0,
            _xlfn.TEXTJOIN(", ", TRUE, IF(('4.RNAIllumina'!E:E = B1090) * ('4.RNAIllumina'!X:X = "Y"), '4.RNAIllumina'!D:D, "")),
            "Awaiting Status"
        )
    )
)</f>
        <v>Awaiting Status</v>
      </c>
      <c r="S1090" s="377"/>
      <c r="T1090" s="378" t="str">
        <f ca="1">VLOOKUP($B1090,'1.MetaData'!$B:$H,2,FALSE)</f>
        <v>BT2277</v>
      </c>
      <c r="U1090" s="379" t="str">
        <f ca="1">VLOOKUP($B1090,'1.MetaData'!$B:$H,3,FALSE)</f>
        <v>Galeocerdo cuvier</v>
      </c>
      <c r="V1090" s="379" t="str">
        <f ca="1">VLOOKUP($B1090,'1.MetaData'!$B:$H,4,FALSE)</f>
        <v>Tiger shark</v>
      </c>
      <c r="W1090" s="379" t="str">
        <f ca="1">VLOOKUP($B1090,'1.MetaData'!$B:$H,5,FALSE)</f>
        <v>NT Fisheries Department</v>
      </c>
      <c r="X1090" s="378" t="str">
        <f ca="1">VLOOKUP($B1090,'1.MetaData'!$B:$H,6,FALSE)</f>
        <v>Michael Usher, Jess Pearce</v>
      </c>
      <c r="Y1090" s="378"/>
    </row>
    <row r="1091" spans="1:25" hidden="1" x14ac:dyDescent="0.25">
      <c r="A1091" s="17">
        <v>1090</v>
      </c>
      <c r="B1091" s="365" t="str">
        <f t="shared" ca="1" si="21"/>
        <v>OG1090</v>
      </c>
      <c r="C1091" s="366" t="s">
        <v>102</v>
      </c>
      <c r="D1091" s="367">
        <f ca="1">COUNTIF('2.Tissue'!C:C,B1091)</f>
        <v>0</v>
      </c>
      <c r="E1091" s="368">
        <f ca="1">COUNTIFS('3.DNAExtractions'!$E:$E,$B1091,'3.DNAExtractions'!$D:$D,E$1)</f>
        <v>0</v>
      </c>
      <c r="F1091" s="369" t="str" cm="1">
        <f t="array" aca="1" ref="F1091" ca="1">IF(
    COUNTIFS('3.DNAExtractions'!E:E, B1091, '3.DNAExtractions'!Y:Y, "Y") &gt; 0,
    _xlfn.TEXTJOIN(", ", TRUE, IF(('3.DNAExtractions'!E:E = B1091) * ('3.DNAExtractions'!Y:Y = "Y"), '3.DNAExtractions'!D:D, "")),
    IF(
        COUNTIFS('3.DNAExtractions'!E:E, B1091, '3.DNAExtractions'!X:X, "Y") &gt; 0,
        _xlfn.TEXTJOIN(", ", TRUE, IF(('3.DNAExtractions'!E:E = B1091) * ('3.DNAExtractions'!X:X = "Y"), '3.DNAExtractions'!D:D, "")),
        "Awaiting Status"
    )
)</f>
        <v>Awaiting Status</v>
      </c>
      <c r="G1091" s="370"/>
      <c r="H1091" s="371" t="str" cm="1">
        <f t="array" aca="1" ref="H1091" ca="1">IF(
    G1091="N",
    "",
    IF(
        COUNTIFS('4.Illumina'!E:E, B1091, '4.Illumina'!R:R, "Y") &gt; 0,
        _xlfn.TEXTJOIN(", ", TRUE, IF(('4.Illumina'!E:E = B1091) * ('4.Illumina'!R:R = "Y"), '4.Illumina'!D:D, "")),
        IF(
            COUNTIFS('4.Illumina'!E:E, B1091, '4.Illumina'!Q:Q, "Y") &gt; 0,
            _xlfn.TEXTJOIN(", ", TRUE, IF(('4.Illumina'!E:E = B1091) * ('4.Illumina'!Q:Q = "Y"), '4.Illumina'!D:D, "")),
            "Awaiting Status"
        )
    )
)</f>
        <v>Awaiting Status</v>
      </c>
      <c r="I1091" s="372"/>
      <c r="J1091" s="373" t="str" cm="1">
        <f t="array" aca="1" ref="J1091" ca="1">IF(
    I1091="N",
    "",
    IF(
        COUNTIFS('4.PacBio'!E:E, B1091, '4.PacBio'!W:W, "Y") &gt; 0,
        _xlfn.TEXTJOIN(", ", TRUE, IF(('4.PacBio'!E:E = B1091) * ('4.PacBio'!W:W = "Y"), '4.PacBio'!D:D, "")),
        IF(
            COUNTIFS('4.PacBio'!E:E, B1091, '4.PacBio'!V:V, "Y") &gt; 0,
            _xlfn.TEXTJOIN(", ", TRUE, IF(('4.PacBio'!E:E = B1091) * ('4.PacBio'!V:V = "Y"), '4.PacBio'!D:D, "")),
            "Awaiting Status"
        )
    )
)</f>
        <v>Awaiting Status</v>
      </c>
      <c r="K1091" s="374"/>
      <c r="L1091" s="371" t="str" cm="1">
        <f t="array" aca="1" ref="L1091" ca="1">IF(
    K1091="N",
    "",
    IF(
        COUNTIFS('4.HiCLibrary'!E:E, B1091, '4.HiCLibrary'!V:V, "Y") &gt; 0,
        _xlfn.TEXTJOIN(", ", TRUE, IF(('4.HiCLibrary'!E:E = B1091) * ('4.HiCLibrary'!V:V = "Y"), '4.HiCLibrary'!D:D, "")),
        IF(
            COUNTIFS('4.HiCLibrary'!E:E, B1091, '4.HiCLibrary'!U:U, "Y") &gt; 0,
            _xlfn.TEXTJOIN(", ", TRUE, IF(('4.HiCLibrary'!E:E = B1091) * ('4.HiCLibrary'!U:U = "Y"), '4.HiCLibrary'!D:D, "")),
            "Awaiting Status"
        )
    )
)</f>
        <v>Awaiting Status</v>
      </c>
      <c r="M1091" s="375"/>
      <c r="N1091" s="373" t="str" cm="1">
        <f t="array" aca="1" ref="N1091" ca="1">IF(
    M1091="N",
    "",
    IF(
        COUNTIFS('4.ONT'!E:E, B1091, '4.ONT'!Q:Q, "Y") &gt; 0,
        _xlfn.TEXTJOIN(", ", TRUE, IF(('4.ONT'!E:E = B1091) * ('4.ONT'!Q:Q = "Y"), '4.ONT'!D:D, "")),
        IF(
            COUNTIFS('4.ONT'!E:E, B1091, '4.ONT'!P:P, "Y") &gt; 0,
            _xlfn.TEXTJOIN(", ", TRUE, IF(('4.ONT'!E:E = B1091) * ('4.ONT'!P:P = "Y"), '4.ONT'!D:D, "")),
            "Awaiting Status"
        )
    )
)</f>
        <v>Awaiting Status</v>
      </c>
      <c r="O1091" s="60"/>
      <c r="P1091" s="376" t="str" cm="1">
        <f t="array" aca="1" ref="P1091" ca="1">IF(
    O1091="N",
    "",
    IF(
        COUNTIFS('3.RNAExtractions'!E:E, B1091, '3.RNAExtractions'!Z:Z, "Y") &gt; 0,
        _xlfn.TEXTJOIN(", ", TRUE, IF(('3.RNAExtractions'!E:E = B1091) * ('3.RNAExtractions'!Z:Z = "Y"), '3.RNAExtractions'!D:D, "")),
        IF(
            COUNTIFS('3.RNAExtractions'!E:E, B1091, '3.RNAExtractions'!Y:Y, "Y") &gt; 0,
            _xlfn.TEXTJOIN(", ", TRUE, IF(('3.RNAExtractions'!E:E = B1091) * ('3.RNAExtractions'!Y:Y = "Y"), '3.RNAExtractions'!D:D, "")),
            "Awaiting Status"
        )
    )
)</f>
        <v>Awaiting Status</v>
      </c>
      <c r="Q1091" s="60"/>
      <c r="R1091" s="376" t="str" cm="1">
        <f t="array" aca="1" ref="R1091" ca="1">IF(
    Q1091="N",
    "",
    IF(
        COUNTIFS('4.RNAIllumina'!E:E, B1091, '4.RNAIllumina'!Y:Y, "Y") &gt; 0,
        _xlfn.TEXTJOIN(", ", TRUE, IF(('4.RNAIllumina'!E:E = B1091) * ('4.RNAIllumina'!Y:Y = "Y"), '4.RNAIllumina'!D:D, "")),
        IF(
            COUNTIFS('4.RNAIllumina'!E:E, B1091, '4.RNAIllumina'!X:X, "Y") &gt; 0,
            _xlfn.TEXTJOIN(", ", TRUE, IF(('4.RNAIllumina'!E:E = B1091) * ('4.RNAIllumina'!X:X = "Y"), '4.RNAIllumina'!D:D, "")),
            "Awaiting Status"
        )
    )
)</f>
        <v>Awaiting Status</v>
      </c>
      <c r="S1091" s="377"/>
      <c r="T1091" s="378" t="str">
        <f ca="1">VLOOKUP($B1091,'1.MetaData'!$B:$H,2,FALSE)</f>
        <v>BT2278</v>
      </c>
      <c r="U1091" s="379" t="str">
        <f ca="1">VLOOKUP($B1091,'1.MetaData'!$B:$H,3,FALSE)</f>
        <v>Galeocerdo cuvier</v>
      </c>
      <c r="V1091" s="379" t="str">
        <f ca="1">VLOOKUP($B1091,'1.MetaData'!$B:$H,4,FALSE)</f>
        <v>Tiger shark</v>
      </c>
      <c r="W1091" s="379" t="str">
        <f ca="1">VLOOKUP($B1091,'1.MetaData'!$B:$H,5,FALSE)</f>
        <v>NT Fisheries Department</v>
      </c>
      <c r="X1091" s="378" t="str">
        <f ca="1">VLOOKUP($B1091,'1.MetaData'!$B:$H,6,FALSE)</f>
        <v>Michael Usher, Jess Pearce</v>
      </c>
      <c r="Y1091" s="378"/>
    </row>
    <row r="1092" spans="1:25" hidden="1" x14ac:dyDescent="0.25">
      <c r="A1092" s="17">
        <v>1091</v>
      </c>
      <c r="B1092" s="365" t="str">
        <f t="shared" ca="1" si="21"/>
        <v>OG1091</v>
      </c>
      <c r="C1092" s="366" t="s">
        <v>102</v>
      </c>
      <c r="D1092" s="367">
        <f ca="1">COUNTIF('2.Tissue'!C:C,B1092)</f>
        <v>0</v>
      </c>
      <c r="E1092" s="368">
        <f ca="1">COUNTIFS('3.DNAExtractions'!$E:$E,$B1092,'3.DNAExtractions'!$D:$D,E$1)</f>
        <v>0</v>
      </c>
      <c r="F1092" s="369" t="str" cm="1">
        <f t="array" aca="1" ref="F1092" ca="1">IF(
    COUNTIFS('3.DNAExtractions'!E:E, B1092, '3.DNAExtractions'!Y:Y, "Y") &gt; 0,
    _xlfn.TEXTJOIN(", ", TRUE, IF(('3.DNAExtractions'!E:E = B1092) * ('3.DNAExtractions'!Y:Y = "Y"), '3.DNAExtractions'!D:D, "")),
    IF(
        COUNTIFS('3.DNAExtractions'!E:E, B1092, '3.DNAExtractions'!X:X, "Y") &gt; 0,
        _xlfn.TEXTJOIN(", ", TRUE, IF(('3.DNAExtractions'!E:E = B1092) * ('3.DNAExtractions'!X:X = "Y"), '3.DNAExtractions'!D:D, "")),
        "Awaiting Status"
    )
)</f>
        <v>Awaiting Status</v>
      </c>
      <c r="G1092" s="370"/>
      <c r="H1092" s="371" t="str" cm="1">
        <f t="array" aca="1" ref="H1092" ca="1">IF(
    G1092="N",
    "",
    IF(
        COUNTIFS('4.Illumina'!E:E, B1092, '4.Illumina'!R:R, "Y") &gt; 0,
        _xlfn.TEXTJOIN(", ", TRUE, IF(('4.Illumina'!E:E = B1092) * ('4.Illumina'!R:R = "Y"), '4.Illumina'!D:D, "")),
        IF(
            COUNTIFS('4.Illumina'!E:E, B1092, '4.Illumina'!Q:Q, "Y") &gt; 0,
            _xlfn.TEXTJOIN(", ", TRUE, IF(('4.Illumina'!E:E = B1092) * ('4.Illumina'!Q:Q = "Y"), '4.Illumina'!D:D, "")),
            "Awaiting Status"
        )
    )
)</f>
        <v>Awaiting Status</v>
      </c>
      <c r="I1092" s="372"/>
      <c r="J1092" s="373" t="str" cm="1">
        <f t="array" aca="1" ref="J1092" ca="1">IF(
    I1092="N",
    "",
    IF(
        COUNTIFS('4.PacBio'!E:E, B1092, '4.PacBio'!W:W, "Y") &gt; 0,
        _xlfn.TEXTJOIN(", ", TRUE, IF(('4.PacBio'!E:E = B1092) * ('4.PacBio'!W:W = "Y"), '4.PacBio'!D:D, "")),
        IF(
            COUNTIFS('4.PacBio'!E:E, B1092, '4.PacBio'!V:V, "Y") &gt; 0,
            _xlfn.TEXTJOIN(", ", TRUE, IF(('4.PacBio'!E:E = B1092) * ('4.PacBio'!V:V = "Y"), '4.PacBio'!D:D, "")),
            "Awaiting Status"
        )
    )
)</f>
        <v>Awaiting Status</v>
      </c>
      <c r="K1092" s="374"/>
      <c r="L1092" s="371" t="str" cm="1">
        <f t="array" aca="1" ref="L1092" ca="1">IF(
    K1092="N",
    "",
    IF(
        COUNTIFS('4.HiCLibrary'!E:E, B1092, '4.HiCLibrary'!V:V, "Y") &gt; 0,
        _xlfn.TEXTJOIN(", ", TRUE, IF(('4.HiCLibrary'!E:E = B1092) * ('4.HiCLibrary'!V:V = "Y"), '4.HiCLibrary'!D:D, "")),
        IF(
            COUNTIFS('4.HiCLibrary'!E:E, B1092, '4.HiCLibrary'!U:U, "Y") &gt; 0,
            _xlfn.TEXTJOIN(", ", TRUE, IF(('4.HiCLibrary'!E:E = B1092) * ('4.HiCLibrary'!U:U = "Y"), '4.HiCLibrary'!D:D, "")),
            "Awaiting Status"
        )
    )
)</f>
        <v>Awaiting Status</v>
      </c>
      <c r="M1092" s="375"/>
      <c r="N1092" s="373" t="str" cm="1">
        <f t="array" aca="1" ref="N1092" ca="1">IF(
    M1092="N",
    "",
    IF(
        COUNTIFS('4.ONT'!E:E, B1092, '4.ONT'!Q:Q, "Y") &gt; 0,
        _xlfn.TEXTJOIN(", ", TRUE, IF(('4.ONT'!E:E = B1092) * ('4.ONT'!Q:Q = "Y"), '4.ONT'!D:D, "")),
        IF(
            COUNTIFS('4.ONT'!E:E, B1092, '4.ONT'!P:P, "Y") &gt; 0,
            _xlfn.TEXTJOIN(", ", TRUE, IF(('4.ONT'!E:E = B1092) * ('4.ONT'!P:P = "Y"), '4.ONT'!D:D, "")),
            "Awaiting Status"
        )
    )
)</f>
        <v>Awaiting Status</v>
      </c>
      <c r="O1092" s="60"/>
      <c r="P1092" s="376" t="str" cm="1">
        <f t="array" aca="1" ref="P1092" ca="1">IF(
    O1092="N",
    "",
    IF(
        COUNTIFS('3.RNAExtractions'!E:E, B1092, '3.RNAExtractions'!Z:Z, "Y") &gt; 0,
        _xlfn.TEXTJOIN(", ", TRUE, IF(('3.RNAExtractions'!E:E = B1092) * ('3.RNAExtractions'!Z:Z = "Y"), '3.RNAExtractions'!D:D, "")),
        IF(
            COUNTIFS('3.RNAExtractions'!E:E, B1092, '3.RNAExtractions'!Y:Y, "Y") &gt; 0,
            _xlfn.TEXTJOIN(", ", TRUE, IF(('3.RNAExtractions'!E:E = B1092) * ('3.RNAExtractions'!Y:Y = "Y"), '3.RNAExtractions'!D:D, "")),
            "Awaiting Status"
        )
    )
)</f>
        <v>Awaiting Status</v>
      </c>
      <c r="Q1092" s="60"/>
      <c r="R1092" s="376" t="str" cm="1">
        <f t="array" aca="1" ref="R1092" ca="1">IF(
    Q1092="N",
    "",
    IF(
        COUNTIFS('4.RNAIllumina'!E:E, B1092, '4.RNAIllumina'!Y:Y, "Y") &gt; 0,
        _xlfn.TEXTJOIN(", ", TRUE, IF(('4.RNAIllumina'!E:E = B1092) * ('4.RNAIllumina'!Y:Y = "Y"), '4.RNAIllumina'!D:D, "")),
        IF(
            COUNTIFS('4.RNAIllumina'!E:E, B1092, '4.RNAIllumina'!X:X, "Y") &gt; 0,
            _xlfn.TEXTJOIN(", ", TRUE, IF(('4.RNAIllumina'!E:E = B1092) * ('4.RNAIllumina'!X:X = "Y"), '4.RNAIllumina'!D:D, "")),
            "Awaiting Status"
        )
    )
)</f>
        <v>Awaiting Status</v>
      </c>
      <c r="S1092" s="377"/>
      <c r="T1092" s="378" t="str">
        <f ca="1">VLOOKUP($B1092,'1.MetaData'!$B:$H,2,FALSE)</f>
        <v>BT2279</v>
      </c>
      <c r="U1092" s="379" t="str">
        <f ca="1">VLOOKUP($B1092,'1.MetaData'!$B:$H,3,FALSE)</f>
        <v>Galeocerdo cuvier</v>
      </c>
      <c r="V1092" s="379" t="str">
        <f ca="1">VLOOKUP($B1092,'1.MetaData'!$B:$H,4,FALSE)</f>
        <v>Tiger shark</v>
      </c>
      <c r="W1092" s="379" t="str">
        <f ca="1">VLOOKUP($B1092,'1.MetaData'!$B:$H,5,FALSE)</f>
        <v>NT Fisheries Department</v>
      </c>
      <c r="X1092" s="378" t="str">
        <f ca="1">VLOOKUP($B1092,'1.MetaData'!$B:$H,6,FALSE)</f>
        <v>Michael Usher, Jess Pearce</v>
      </c>
      <c r="Y1092" s="378"/>
    </row>
    <row r="1093" spans="1:25" hidden="1" x14ac:dyDescent="0.25">
      <c r="A1093" s="17">
        <v>1092</v>
      </c>
      <c r="B1093" s="365" t="str">
        <f t="shared" ca="1" si="21"/>
        <v>OG1092</v>
      </c>
      <c r="C1093" s="366" t="s">
        <v>102</v>
      </c>
      <c r="D1093" s="367">
        <f ca="1">COUNTIF('2.Tissue'!C:C,B1093)</f>
        <v>0</v>
      </c>
      <c r="E1093" s="368">
        <f ca="1">COUNTIFS('3.DNAExtractions'!$E:$E,$B1093,'3.DNAExtractions'!$D:$D,E$1)</f>
        <v>0</v>
      </c>
      <c r="F1093" s="369" t="str" cm="1">
        <f t="array" aca="1" ref="F1093" ca="1">IF(
    COUNTIFS('3.DNAExtractions'!E:E, B1093, '3.DNAExtractions'!Y:Y, "Y") &gt; 0,
    _xlfn.TEXTJOIN(", ", TRUE, IF(('3.DNAExtractions'!E:E = B1093) * ('3.DNAExtractions'!Y:Y = "Y"), '3.DNAExtractions'!D:D, "")),
    IF(
        COUNTIFS('3.DNAExtractions'!E:E, B1093, '3.DNAExtractions'!X:X, "Y") &gt; 0,
        _xlfn.TEXTJOIN(", ", TRUE, IF(('3.DNAExtractions'!E:E = B1093) * ('3.DNAExtractions'!X:X = "Y"), '3.DNAExtractions'!D:D, "")),
        "Awaiting Status"
    )
)</f>
        <v>Awaiting Status</v>
      </c>
      <c r="G1093" s="370"/>
      <c r="H1093" s="371" t="str" cm="1">
        <f t="array" aca="1" ref="H1093" ca="1">IF(
    G1093="N",
    "",
    IF(
        COUNTIFS('4.Illumina'!E:E, B1093, '4.Illumina'!R:R, "Y") &gt; 0,
        _xlfn.TEXTJOIN(", ", TRUE, IF(('4.Illumina'!E:E = B1093) * ('4.Illumina'!R:R = "Y"), '4.Illumina'!D:D, "")),
        IF(
            COUNTIFS('4.Illumina'!E:E, B1093, '4.Illumina'!Q:Q, "Y") &gt; 0,
            _xlfn.TEXTJOIN(", ", TRUE, IF(('4.Illumina'!E:E = B1093) * ('4.Illumina'!Q:Q = "Y"), '4.Illumina'!D:D, "")),
            "Awaiting Status"
        )
    )
)</f>
        <v>Awaiting Status</v>
      </c>
      <c r="I1093" s="372"/>
      <c r="J1093" s="373" t="str" cm="1">
        <f t="array" aca="1" ref="J1093" ca="1">IF(
    I1093="N",
    "",
    IF(
        COUNTIFS('4.PacBio'!E:E, B1093, '4.PacBio'!W:W, "Y") &gt; 0,
        _xlfn.TEXTJOIN(", ", TRUE, IF(('4.PacBio'!E:E = B1093) * ('4.PacBio'!W:W = "Y"), '4.PacBio'!D:D, "")),
        IF(
            COUNTIFS('4.PacBio'!E:E, B1093, '4.PacBio'!V:V, "Y") &gt; 0,
            _xlfn.TEXTJOIN(", ", TRUE, IF(('4.PacBio'!E:E = B1093) * ('4.PacBio'!V:V = "Y"), '4.PacBio'!D:D, "")),
            "Awaiting Status"
        )
    )
)</f>
        <v>Awaiting Status</v>
      </c>
      <c r="K1093" s="374"/>
      <c r="L1093" s="371" t="str" cm="1">
        <f t="array" aca="1" ref="L1093" ca="1">IF(
    K1093="N",
    "",
    IF(
        COUNTIFS('4.HiCLibrary'!E:E, B1093, '4.HiCLibrary'!V:V, "Y") &gt; 0,
        _xlfn.TEXTJOIN(", ", TRUE, IF(('4.HiCLibrary'!E:E = B1093) * ('4.HiCLibrary'!V:V = "Y"), '4.HiCLibrary'!D:D, "")),
        IF(
            COUNTIFS('4.HiCLibrary'!E:E, B1093, '4.HiCLibrary'!U:U, "Y") &gt; 0,
            _xlfn.TEXTJOIN(", ", TRUE, IF(('4.HiCLibrary'!E:E = B1093) * ('4.HiCLibrary'!U:U = "Y"), '4.HiCLibrary'!D:D, "")),
            "Awaiting Status"
        )
    )
)</f>
        <v>Awaiting Status</v>
      </c>
      <c r="M1093" s="375"/>
      <c r="N1093" s="373" t="str" cm="1">
        <f t="array" aca="1" ref="N1093" ca="1">IF(
    M1093="N",
    "",
    IF(
        COUNTIFS('4.ONT'!E:E, B1093, '4.ONT'!Q:Q, "Y") &gt; 0,
        _xlfn.TEXTJOIN(", ", TRUE, IF(('4.ONT'!E:E = B1093) * ('4.ONT'!Q:Q = "Y"), '4.ONT'!D:D, "")),
        IF(
            COUNTIFS('4.ONT'!E:E, B1093, '4.ONT'!P:P, "Y") &gt; 0,
            _xlfn.TEXTJOIN(", ", TRUE, IF(('4.ONT'!E:E = B1093) * ('4.ONT'!P:P = "Y"), '4.ONT'!D:D, "")),
            "Awaiting Status"
        )
    )
)</f>
        <v>Awaiting Status</v>
      </c>
      <c r="O1093" s="60"/>
      <c r="P1093" s="376" t="str" cm="1">
        <f t="array" aca="1" ref="P1093" ca="1">IF(
    O1093="N",
    "",
    IF(
        COUNTIFS('3.RNAExtractions'!E:E, B1093, '3.RNAExtractions'!Z:Z, "Y") &gt; 0,
        _xlfn.TEXTJOIN(", ", TRUE, IF(('3.RNAExtractions'!E:E = B1093) * ('3.RNAExtractions'!Z:Z = "Y"), '3.RNAExtractions'!D:D, "")),
        IF(
            COUNTIFS('3.RNAExtractions'!E:E, B1093, '3.RNAExtractions'!Y:Y, "Y") &gt; 0,
            _xlfn.TEXTJOIN(", ", TRUE, IF(('3.RNAExtractions'!E:E = B1093) * ('3.RNAExtractions'!Y:Y = "Y"), '3.RNAExtractions'!D:D, "")),
            "Awaiting Status"
        )
    )
)</f>
        <v>Awaiting Status</v>
      </c>
      <c r="Q1093" s="60"/>
      <c r="R1093" s="376" t="str" cm="1">
        <f t="array" aca="1" ref="R1093" ca="1">IF(
    Q1093="N",
    "",
    IF(
        COUNTIFS('4.RNAIllumina'!E:E, B1093, '4.RNAIllumina'!Y:Y, "Y") &gt; 0,
        _xlfn.TEXTJOIN(", ", TRUE, IF(('4.RNAIllumina'!E:E = B1093) * ('4.RNAIllumina'!Y:Y = "Y"), '4.RNAIllumina'!D:D, "")),
        IF(
            COUNTIFS('4.RNAIllumina'!E:E, B1093, '4.RNAIllumina'!X:X, "Y") &gt; 0,
            _xlfn.TEXTJOIN(", ", TRUE, IF(('4.RNAIllumina'!E:E = B1093) * ('4.RNAIllumina'!X:X = "Y"), '4.RNAIllumina'!D:D, "")),
            "Awaiting Status"
        )
    )
)</f>
        <v>Awaiting Status</v>
      </c>
      <c r="S1093" s="377"/>
      <c r="T1093" s="378" t="str">
        <f ca="1">VLOOKUP($B1093,'1.MetaData'!$B:$H,2,FALSE)</f>
        <v>BT2200</v>
      </c>
      <c r="U1093" s="379" t="str">
        <f ca="1">VLOOKUP($B1093,'1.MetaData'!$B:$H,3,FALSE)</f>
        <v>Galeocerdo cuvier</v>
      </c>
      <c r="V1093" s="379" t="str">
        <f ca="1">VLOOKUP($B1093,'1.MetaData'!$B:$H,4,FALSE)</f>
        <v>Tiger shark</v>
      </c>
      <c r="W1093" s="379" t="str">
        <f ca="1">VLOOKUP($B1093,'1.MetaData'!$B:$H,5,FALSE)</f>
        <v>NT Fisheries Department</v>
      </c>
      <c r="X1093" s="378" t="str">
        <f ca="1">VLOOKUP($B1093,'1.MetaData'!$B:$H,6,FALSE)</f>
        <v>Michael Usher, Jess Pearce</v>
      </c>
      <c r="Y1093" s="378"/>
    </row>
    <row r="1094" spans="1:25" hidden="1" x14ac:dyDescent="0.25">
      <c r="A1094" s="17">
        <v>1093</v>
      </c>
      <c r="B1094" s="365" t="str">
        <f t="shared" ca="1" si="21"/>
        <v>OG1093</v>
      </c>
      <c r="C1094" s="366" t="s">
        <v>102</v>
      </c>
      <c r="D1094" s="367">
        <f ca="1">COUNTIF('2.Tissue'!C:C,B1094)</f>
        <v>0</v>
      </c>
      <c r="E1094" s="368">
        <f ca="1">COUNTIFS('3.DNAExtractions'!$E:$E,$B1094,'3.DNAExtractions'!$D:$D,E$1)</f>
        <v>0</v>
      </c>
      <c r="F1094" s="369" t="str" cm="1">
        <f t="array" aca="1" ref="F1094" ca="1">IF(
    COUNTIFS('3.DNAExtractions'!E:E, B1094, '3.DNAExtractions'!Y:Y, "Y") &gt; 0,
    _xlfn.TEXTJOIN(", ", TRUE, IF(('3.DNAExtractions'!E:E = B1094) * ('3.DNAExtractions'!Y:Y = "Y"), '3.DNAExtractions'!D:D, "")),
    IF(
        COUNTIFS('3.DNAExtractions'!E:E, B1094, '3.DNAExtractions'!X:X, "Y") &gt; 0,
        _xlfn.TEXTJOIN(", ", TRUE, IF(('3.DNAExtractions'!E:E = B1094) * ('3.DNAExtractions'!X:X = "Y"), '3.DNAExtractions'!D:D, "")),
        "Awaiting Status"
    )
)</f>
        <v>Awaiting Status</v>
      </c>
      <c r="G1094" s="370"/>
      <c r="H1094" s="371" t="str" cm="1">
        <f t="array" aca="1" ref="H1094" ca="1">IF(
    G1094="N",
    "",
    IF(
        COUNTIFS('4.Illumina'!E:E, B1094, '4.Illumina'!R:R, "Y") &gt; 0,
        _xlfn.TEXTJOIN(", ", TRUE, IF(('4.Illumina'!E:E = B1094) * ('4.Illumina'!R:R = "Y"), '4.Illumina'!D:D, "")),
        IF(
            COUNTIFS('4.Illumina'!E:E, B1094, '4.Illumina'!Q:Q, "Y") &gt; 0,
            _xlfn.TEXTJOIN(", ", TRUE, IF(('4.Illumina'!E:E = B1094) * ('4.Illumina'!Q:Q = "Y"), '4.Illumina'!D:D, "")),
            "Awaiting Status"
        )
    )
)</f>
        <v>Awaiting Status</v>
      </c>
      <c r="I1094" s="372"/>
      <c r="J1094" s="373" t="str" cm="1">
        <f t="array" aca="1" ref="J1094" ca="1">IF(
    I1094="N",
    "",
    IF(
        COUNTIFS('4.PacBio'!E:E, B1094, '4.PacBio'!W:W, "Y") &gt; 0,
        _xlfn.TEXTJOIN(", ", TRUE, IF(('4.PacBio'!E:E = B1094) * ('4.PacBio'!W:W = "Y"), '4.PacBio'!D:D, "")),
        IF(
            COUNTIFS('4.PacBio'!E:E, B1094, '4.PacBio'!V:V, "Y") &gt; 0,
            _xlfn.TEXTJOIN(", ", TRUE, IF(('4.PacBio'!E:E = B1094) * ('4.PacBio'!V:V = "Y"), '4.PacBio'!D:D, "")),
            "Awaiting Status"
        )
    )
)</f>
        <v>Awaiting Status</v>
      </c>
      <c r="K1094" s="374"/>
      <c r="L1094" s="371" t="str" cm="1">
        <f t="array" aca="1" ref="L1094" ca="1">IF(
    K1094="N",
    "",
    IF(
        COUNTIFS('4.HiCLibrary'!E:E, B1094, '4.HiCLibrary'!V:V, "Y") &gt; 0,
        _xlfn.TEXTJOIN(", ", TRUE, IF(('4.HiCLibrary'!E:E = B1094) * ('4.HiCLibrary'!V:V = "Y"), '4.HiCLibrary'!D:D, "")),
        IF(
            COUNTIFS('4.HiCLibrary'!E:E, B1094, '4.HiCLibrary'!U:U, "Y") &gt; 0,
            _xlfn.TEXTJOIN(", ", TRUE, IF(('4.HiCLibrary'!E:E = B1094) * ('4.HiCLibrary'!U:U = "Y"), '4.HiCLibrary'!D:D, "")),
            "Awaiting Status"
        )
    )
)</f>
        <v>Awaiting Status</v>
      </c>
      <c r="M1094" s="375"/>
      <c r="N1094" s="373" t="str" cm="1">
        <f t="array" aca="1" ref="N1094" ca="1">IF(
    M1094="N",
    "",
    IF(
        COUNTIFS('4.ONT'!E:E, B1094, '4.ONT'!Q:Q, "Y") &gt; 0,
        _xlfn.TEXTJOIN(", ", TRUE, IF(('4.ONT'!E:E = B1094) * ('4.ONT'!Q:Q = "Y"), '4.ONT'!D:D, "")),
        IF(
            COUNTIFS('4.ONT'!E:E, B1094, '4.ONT'!P:P, "Y") &gt; 0,
            _xlfn.TEXTJOIN(", ", TRUE, IF(('4.ONT'!E:E = B1094) * ('4.ONT'!P:P = "Y"), '4.ONT'!D:D, "")),
            "Awaiting Status"
        )
    )
)</f>
        <v>Awaiting Status</v>
      </c>
      <c r="O1094" s="60"/>
      <c r="P1094" s="376" t="str" cm="1">
        <f t="array" aca="1" ref="P1094" ca="1">IF(
    O1094="N",
    "",
    IF(
        COUNTIFS('3.RNAExtractions'!E:E, B1094, '3.RNAExtractions'!Z:Z, "Y") &gt; 0,
        _xlfn.TEXTJOIN(", ", TRUE, IF(('3.RNAExtractions'!E:E = B1094) * ('3.RNAExtractions'!Z:Z = "Y"), '3.RNAExtractions'!D:D, "")),
        IF(
            COUNTIFS('3.RNAExtractions'!E:E, B1094, '3.RNAExtractions'!Y:Y, "Y") &gt; 0,
            _xlfn.TEXTJOIN(", ", TRUE, IF(('3.RNAExtractions'!E:E = B1094) * ('3.RNAExtractions'!Y:Y = "Y"), '3.RNAExtractions'!D:D, "")),
            "Awaiting Status"
        )
    )
)</f>
        <v>Awaiting Status</v>
      </c>
      <c r="Q1094" s="60"/>
      <c r="R1094" s="376" t="str" cm="1">
        <f t="array" aca="1" ref="R1094" ca="1">IF(
    Q1094="N",
    "",
    IF(
        COUNTIFS('4.RNAIllumina'!E:E, B1094, '4.RNAIllumina'!Y:Y, "Y") &gt; 0,
        _xlfn.TEXTJOIN(", ", TRUE, IF(('4.RNAIllumina'!E:E = B1094) * ('4.RNAIllumina'!Y:Y = "Y"), '4.RNAIllumina'!D:D, "")),
        IF(
            COUNTIFS('4.RNAIllumina'!E:E, B1094, '4.RNAIllumina'!X:X, "Y") &gt; 0,
            _xlfn.TEXTJOIN(", ", TRUE, IF(('4.RNAIllumina'!E:E = B1094) * ('4.RNAIllumina'!X:X = "Y"), '4.RNAIllumina'!D:D, "")),
            "Awaiting Status"
        )
    )
)</f>
        <v>Awaiting Status</v>
      </c>
      <c r="S1094" s="377"/>
      <c r="T1094" s="378" t="str">
        <f ca="1">VLOOKUP($B1094,'1.MetaData'!$B:$H,2,FALSE)</f>
        <v>BT2236</v>
      </c>
      <c r="U1094" s="379" t="str">
        <f ca="1">VLOOKUP($B1094,'1.MetaData'!$B:$H,3,FALSE)</f>
        <v>Galeocerdo cuvier</v>
      </c>
      <c r="V1094" s="379" t="str">
        <f ca="1">VLOOKUP($B1094,'1.MetaData'!$B:$H,4,FALSE)</f>
        <v>Tiger shark</v>
      </c>
      <c r="W1094" s="379" t="str">
        <f ca="1">VLOOKUP($B1094,'1.MetaData'!$B:$H,5,FALSE)</f>
        <v>NT Fisheries Department</v>
      </c>
      <c r="X1094" s="378" t="str">
        <f ca="1">VLOOKUP($B1094,'1.MetaData'!$B:$H,6,FALSE)</f>
        <v>Michael Usher, Jess Pearce</v>
      </c>
      <c r="Y1094" s="378"/>
    </row>
    <row r="1095" spans="1:25" hidden="1" x14ac:dyDescent="0.25">
      <c r="A1095" s="17">
        <v>1094</v>
      </c>
      <c r="B1095" s="365" t="str">
        <f t="shared" ca="1" si="21"/>
        <v>OG1094</v>
      </c>
      <c r="C1095" s="366" t="s">
        <v>102</v>
      </c>
      <c r="D1095" s="367">
        <f ca="1">COUNTIF('2.Tissue'!C:C,B1095)</f>
        <v>0</v>
      </c>
      <c r="E1095" s="368">
        <f ca="1">COUNTIFS('3.DNAExtractions'!$E:$E,$B1095,'3.DNAExtractions'!$D:$D,E$1)</f>
        <v>0</v>
      </c>
      <c r="F1095" s="369" t="str" cm="1">
        <f t="array" aca="1" ref="F1095" ca="1">IF(
    COUNTIFS('3.DNAExtractions'!E:E, B1095, '3.DNAExtractions'!Y:Y, "Y") &gt; 0,
    _xlfn.TEXTJOIN(", ", TRUE, IF(('3.DNAExtractions'!E:E = B1095) * ('3.DNAExtractions'!Y:Y = "Y"), '3.DNAExtractions'!D:D, "")),
    IF(
        COUNTIFS('3.DNAExtractions'!E:E, B1095, '3.DNAExtractions'!X:X, "Y") &gt; 0,
        _xlfn.TEXTJOIN(", ", TRUE, IF(('3.DNAExtractions'!E:E = B1095) * ('3.DNAExtractions'!X:X = "Y"), '3.DNAExtractions'!D:D, "")),
        "Awaiting Status"
    )
)</f>
        <v>Awaiting Status</v>
      </c>
      <c r="G1095" s="370"/>
      <c r="H1095" s="371" t="str" cm="1">
        <f t="array" aca="1" ref="H1095" ca="1">IF(
    G1095="N",
    "",
    IF(
        COUNTIFS('4.Illumina'!E:E, B1095, '4.Illumina'!R:R, "Y") &gt; 0,
        _xlfn.TEXTJOIN(", ", TRUE, IF(('4.Illumina'!E:E = B1095) * ('4.Illumina'!R:R = "Y"), '4.Illumina'!D:D, "")),
        IF(
            COUNTIFS('4.Illumina'!E:E, B1095, '4.Illumina'!Q:Q, "Y") &gt; 0,
            _xlfn.TEXTJOIN(", ", TRUE, IF(('4.Illumina'!E:E = B1095) * ('4.Illumina'!Q:Q = "Y"), '4.Illumina'!D:D, "")),
            "Awaiting Status"
        )
    )
)</f>
        <v>Awaiting Status</v>
      </c>
      <c r="I1095" s="372"/>
      <c r="J1095" s="373" t="str" cm="1">
        <f t="array" aca="1" ref="J1095" ca="1">IF(
    I1095="N",
    "",
    IF(
        COUNTIFS('4.PacBio'!E:E, B1095, '4.PacBio'!W:W, "Y") &gt; 0,
        _xlfn.TEXTJOIN(", ", TRUE, IF(('4.PacBio'!E:E = B1095) * ('4.PacBio'!W:W = "Y"), '4.PacBio'!D:D, "")),
        IF(
            COUNTIFS('4.PacBio'!E:E, B1095, '4.PacBio'!V:V, "Y") &gt; 0,
            _xlfn.TEXTJOIN(", ", TRUE, IF(('4.PacBio'!E:E = B1095) * ('4.PacBio'!V:V = "Y"), '4.PacBio'!D:D, "")),
            "Awaiting Status"
        )
    )
)</f>
        <v>Awaiting Status</v>
      </c>
      <c r="K1095" s="374"/>
      <c r="L1095" s="371" t="str" cm="1">
        <f t="array" aca="1" ref="L1095" ca="1">IF(
    K1095="N",
    "",
    IF(
        COUNTIFS('4.HiCLibrary'!E:E, B1095, '4.HiCLibrary'!V:V, "Y") &gt; 0,
        _xlfn.TEXTJOIN(", ", TRUE, IF(('4.HiCLibrary'!E:E = B1095) * ('4.HiCLibrary'!V:V = "Y"), '4.HiCLibrary'!D:D, "")),
        IF(
            COUNTIFS('4.HiCLibrary'!E:E, B1095, '4.HiCLibrary'!U:U, "Y") &gt; 0,
            _xlfn.TEXTJOIN(", ", TRUE, IF(('4.HiCLibrary'!E:E = B1095) * ('4.HiCLibrary'!U:U = "Y"), '4.HiCLibrary'!D:D, "")),
            "Awaiting Status"
        )
    )
)</f>
        <v>Awaiting Status</v>
      </c>
      <c r="M1095" s="375"/>
      <c r="N1095" s="373" t="str" cm="1">
        <f t="array" aca="1" ref="N1095" ca="1">IF(
    M1095="N",
    "",
    IF(
        COUNTIFS('4.ONT'!E:E, B1095, '4.ONT'!Q:Q, "Y") &gt; 0,
        _xlfn.TEXTJOIN(", ", TRUE, IF(('4.ONT'!E:E = B1095) * ('4.ONT'!Q:Q = "Y"), '4.ONT'!D:D, "")),
        IF(
            COUNTIFS('4.ONT'!E:E, B1095, '4.ONT'!P:P, "Y") &gt; 0,
            _xlfn.TEXTJOIN(", ", TRUE, IF(('4.ONT'!E:E = B1095) * ('4.ONT'!P:P = "Y"), '4.ONT'!D:D, "")),
            "Awaiting Status"
        )
    )
)</f>
        <v>Awaiting Status</v>
      </c>
      <c r="O1095" s="60"/>
      <c r="P1095" s="376" t="str" cm="1">
        <f t="array" aca="1" ref="P1095" ca="1">IF(
    O1095="N",
    "",
    IF(
        COUNTIFS('3.RNAExtractions'!E:E, B1095, '3.RNAExtractions'!Z:Z, "Y") &gt; 0,
        _xlfn.TEXTJOIN(", ", TRUE, IF(('3.RNAExtractions'!E:E = B1095) * ('3.RNAExtractions'!Z:Z = "Y"), '3.RNAExtractions'!D:D, "")),
        IF(
            COUNTIFS('3.RNAExtractions'!E:E, B1095, '3.RNAExtractions'!Y:Y, "Y") &gt; 0,
            _xlfn.TEXTJOIN(", ", TRUE, IF(('3.RNAExtractions'!E:E = B1095) * ('3.RNAExtractions'!Y:Y = "Y"), '3.RNAExtractions'!D:D, "")),
            "Awaiting Status"
        )
    )
)</f>
        <v>Awaiting Status</v>
      </c>
      <c r="Q1095" s="60"/>
      <c r="R1095" s="376" t="str" cm="1">
        <f t="array" aca="1" ref="R1095" ca="1">IF(
    Q1095="N",
    "",
    IF(
        COUNTIFS('4.RNAIllumina'!E:E, B1095, '4.RNAIllumina'!Y:Y, "Y") &gt; 0,
        _xlfn.TEXTJOIN(", ", TRUE, IF(('4.RNAIllumina'!E:E = B1095) * ('4.RNAIllumina'!Y:Y = "Y"), '4.RNAIllumina'!D:D, "")),
        IF(
            COUNTIFS('4.RNAIllumina'!E:E, B1095, '4.RNAIllumina'!X:X, "Y") &gt; 0,
            _xlfn.TEXTJOIN(", ", TRUE, IF(('4.RNAIllumina'!E:E = B1095) * ('4.RNAIllumina'!X:X = "Y"), '4.RNAIllumina'!D:D, "")),
            "Awaiting Status"
        )
    )
)</f>
        <v>Awaiting Status</v>
      </c>
      <c r="S1095" s="377"/>
      <c r="T1095" s="378" t="str">
        <f ca="1">VLOOKUP($B1095,'1.MetaData'!$B:$H,2,FALSE)</f>
        <v>BT2240</v>
      </c>
      <c r="U1095" s="379" t="str">
        <f ca="1">VLOOKUP($B1095,'1.MetaData'!$B:$H,3,FALSE)</f>
        <v>Galeocerdo cuvier</v>
      </c>
      <c r="V1095" s="379" t="str">
        <f ca="1">VLOOKUP($B1095,'1.MetaData'!$B:$H,4,FALSE)</f>
        <v>Tiger shark</v>
      </c>
      <c r="W1095" s="379" t="str">
        <f ca="1">VLOOKUP($B1095,'1.MetaData'!$B:$H,5,FALSE)</f>
        <v>NT Fisheries Department</v>
      </c>
      <c r="X1095" s="378" t="str">
        <f ca="1">VLOOKUP($B1095,'1.MetaData'!$B:$H,6,FALSE)</f>
        <v>Michael Usher, Jess Pearce</v>
      </c>
      <c r="Y1095" s="378"/>
    </row>
    <row r="1096" spans="1:25" hidden="1" x14ac:dyDescent="0.25">
      <c r="A1096" s="17">
        <v>1095</v>
      </c>
      <c r="B1096" s="365" t="str">
        <f t="shared" ca="1" si="21"/>
        <v>OG1095</v>
      </c>
      <c r="C1096" s="366" t="s">
        <v>102</v>
      </c>
      <c r="D1096" s="367">
        <f ca="1">COUNTIF('2.Tissue'!C:C,B1096)</f>
        <v>0</v>
      </c>
      <c r="E1096" s="368">
        <f ca="1">COUNTIFS('3.DNAExtractions'!$E:$E,$B1096,'3.DNAExtractions'!$D:$D,E$1)</f>
        <v>0</v>
      </c>
      <c r="F1096" s="369" t="str" cm="1">
        <f t="array" aca="1" ref="F1096" ca="1">IF(
    COUNTIFS('3.DNAExtractions'!E:E, B1096, '3.DNAExtractions'!Y:Y, "Y") &gt; 0,
    _xlfn.TEXTJOIN(", ", TRUE, IF(('3.DNAExtractions'!E:E = B1096) * ('3.DNAExtractions'!Y:Y = "Y"), '3.DNAExtractions'!D:D, "")),
    IF(
        COUNTIFS('3.DNAExtractions'!E:E, B1096, '3.DNAExtractions'!X:X, "Y") &gt; 0,
        _xlfn.TEXTJOIN(", ", TRUE, IF(('3.DNAExtractions'!E:E = B1096) * ('3.DNAExtractions'!X:X = "Y"), '3.DNAExtractions'!D:D, "")),
        "Awaiting Status"
    )
)</f>
        <v>Awaiting Status</v>
      </c>
      <c r="G1096" s="370"/>
      <c r="H1096" s="371" t="str" cm="1">
        <f t="array" aca="1" ref="H1096" ca="1">IF(
    G1096="N",
    "",
    IF(
        COUNTIFS('4.Illumina'!E:E, B1096, '4.Illumina'!R:R, "Y") &gt; 0,
        _xlfn.TEXTJOIN(", ", TRUE, IF(('4.Illumina'!E:E = B1096) * ('4.Illumina'!R:R = "Y"), '4.Illumina'!D:D, "")),
        IF(
            COUNTIFS('4.Illumina'!E:E, B1096, '4.Illumina'!Q:Q, "Y") &gt; 0,
            _xlfn.TEXTJOIN(", ", TRUE, IF(('4.Illumina'!E:E = B1096) * ('4.Illumina'!Q:Q = "Y"), '4.Illumina'!D:D, "")),
            "Awaiting Status"
        )
    )
)</f>
        <v>Awaiting Status</v>
      </c>
      <c r="I1096" s="372"/>
      <c r="J1096" s="373" t="str" cm="1">
        <f t="array" aca="1" ref="J1096" ca="1">IF(
    I1096="N",
    "",
    IF(
        COUNTIFS('4.PacBio'!E:E, B1096, '4.PacBio'!W:W, "Y") &gt; 0,
        _xlfn.TEXTJOIN(", ", TRUE, IF(('4.PacBio'!E:E = B1096) * ('4.PacBio'!W:W = "Y"), '4.PacBio'!D:D, "")),
        IF(
            COUNTIFS('4.PacBio'!E:E, B1096, '4.PacBio'!V:V, "Y") &gt; 0,
            _xlfn.TEXTJOIN(", ", TRUE, IF(('4.PacBio'!E:E = B1096) * ('4.PacBio'!V:V = "Y"), '4.PacBio'!D:D, "")),
            "Awaiting Status"
        )
    )
)</f>
        <v>Awaiting Status</v>
      </c>
      <c r="K1096" s="374"/>
      <c r="L1096" s="371" t="str" cm="1">
        <f t="array" aca="1" ref="L1096" ca="1">IF(
    K1096="N",
    "",
    IF(
        COUNTIFS('4.HiCLibrary'!E:E, B1096, '4.HiCLibrary'!V:V, "Y") &gt; 0,
        _xlfn.TEXTJOIN(", ", TRUE, IF(('4.HiCLibrary'!E:E = B1096) * ('4.HiCLibrary'!V:V = "Y"), '4.HiCLibrary'!D:D, "")),
        IF(
            COUNTIFS('4.HiCLibrary'!E:E, B1096, '4.HiCLibrary'!U:U, "Y") &gt; 0,
            _xlfn.TEXTJOIN(", ", TRUE, IF(('4.HiCLibrary'!E:E = B1096) * ('4.HiCLibrary'!U:U = "Y"), '4.HiCLibrary'!D:D, "")),
            "Awaiting Status"
        )
    )
)</f>
        <v>Awaiting Status</v>
      </c>
      <c r="M1096" s="375"/>
      <c r="N1096" s="373" t="str" cm="1">
        <f t="array" aca="1" ref="N1096" ca="1">IF(
    M1096="N",
    "",
    IF(
        COUNTIFS('4.ONT'!E:E, B1096, '4.ONT'!Q:Q, "Y") &gt; 0,
        _xlfn.TEXTJOIN(", ", TRUE, IF(('4.ONT'!E:E = B1096) * ('4.ONT'!Q:Q = "Y"), '4.ONT'!D:D, "")),
        IF(
            COUNTIFS('4.ONT'!E:E, B1096, '4.ONT'!P:P, "Y") &gt; 0,
            _xlfn.TEXTJOIN(", ", TRUE, IF(('4.ONT'!E:E = B1096) * ('4.ONT'!P:P = "Y"), '4.ONT'!D:D, "")),
            "Awaiting Status"
        )
    )
)</f>
        <v>Awaiting Status</v>
      </c>
      <c r="O1096" s="60"/>
      <c r="P1096" s="376" t="str" cm="1">
        <f t="array" aca="1" ref="P1096" ca="1">IF(
    O1096="N",
    "",
    IF(
        COUNTIFS('3.RNAExtractions'!E:E, B1096, '3.RNAExtractions'!Z:Z, "Y") &gt; 0,
        _xlfn.TEXTJOIN(", ", TRUE, IF(('3.RNAExtractions'!E:E = B1096) * ('3.RNAExtractions'!Z:Z = "Y"), '3.RNAExtractions'!D:D, "")),
        IF(
            COUNTIFS('3.RNAExtractions'!E:E, B1096, '3.RNAExtractions'!Y:Y, "Y") &gt; 0,
            _xlfn.TEXTJOIN(", ", TRUE, IF(('3.RNAExtractions'!E:E = B1096) * ('3.RNAExtractions'!Y:Y = "Y"), '3.RNAExtractions'!D:D, "")),
            "Awaiting Status"
        )
    )
)</f>
        <v>Awaiting Status</v>
      </c>
      <c r="Q1096" s="60"/>
      <c r="R1096" s="376" t="str" cm="1">
        <f t="array" aca="1" ref="R1096" ca="1">IF(
    Q1096="N",
    "",
    IF(
        COUNTIFS('4.RNAIllumina'!E:E, B1096, '4.RNAIllumina'!Y:Y, "Y") &gt; 0,
        _xlfn.TEXTJOIN(", ", TRUE, IF(('4.RNAIllumina'!E:E = B1096) * ('4.RNAIllumina'!Y:Y = "Y"), '4.RNAIllumina'!D:D, "")),
        IF(
            COUNTIFS('4.RNAIllumina'!E:E, B1096, '4.RNAIllumina'!X:X, "Y") &gt; 0,
            _xlfn.TEXTJOIN(", ", TRUE, IF(('4.RNAIllumina'!E:E = B1096) * ('4.RNAIllumina'!X:X = "Y"), '4.RNAIllumina'!D:D, "")),
            "Awaiting Status"
        )
    )
)</f>
        <v>Awaiting Status</v>
      </c>
      <c r="S1096" s="377"/>
      <c r="T1096" s="378" t="str">
        <f ca="1">VLOOKUP($B1096,'1.MetaData'!$B:$H,2,FALSE)</f>
        <v>BT2241</v>
      </c>
      <c r="U1096" s="379" t="str">
        <f ca="1">VLOOKUP($B1096,'1.MetaData'!$B:$H,3,FALSE)</f>
        <v>Galeocerdo cuvier</v>
      </c>
      <c r="V1096" s="379" t="str">
        <f ca="1">VLOOKUP($B1096,'1.MetaData'!$B:$H,4,FALSE)</f>
        <v>Tiger shark</v>
      </c>
      <c r="W1096" s="379" t="str">
        <f ca="1">VLOOKUP($B1096,'1.MetaData'!$B:$H,5,FALSE)</f>
        <v>NT Fisheries Department</v>
      </c>
      <c r="X1096" s="378" t="str">
        <f ca="1">VLOOKUP($B1096,'1.MetaData'!$B:$H,6,FALSE)</f>
        <v>Michael Usher, Jess Pearce</v>
      </c>
      <c r="Y1096" s="378"/>
    </row>
    <row r="1097" spans="1:25" hidden="1" x14ac:dyDescent="0.25">
      <c r="A1097" s="17">
        <v>1096</v>
      </c>
      <c r="B1097" s="365" t="str">
        <f t="shared" ca="1" si="21"/>
        <v>OG1096</v>
      </c>
      <c r="C1097" s="366" t="s">
        <v>102</v>
      </c>
      <c r="D1097" s="367">
        <f ca="1">COUNTIF('2.Tissue'!C:C,B1097)</f>
        <v>0</v>
      </c>
      <c r="E1097" s="368">
        <f ca="1">COUNTIFS('3.DNAExtractions'!$E:$E,$B1097,'3.DNAExtractions'!$D:$D,E$1)</f>
        <v>0</v>
      </c>
      <c r="F1097" s="369" t="str" cm="1">
        <f t="array" aca="1" ref="F1097" ca="1">IF(
    COUNTIFS('3.DNAExtractions'!E:E, B1097, '3.DNAExtractions'!Y:Y, "Y") &gt; 0,
    _xlfn.TEXTJOIN(", ", TRUE, IF(('3.DNAExtractions'!E:E = B1097) * ('3.DNAExtractions'!Y:Y = "Y"), '3.DNAExtractions'!D:D, "")),
    IF(
        COUNTIFS('3.DNAExtractions'!E:E, B1097, '3.DNAExtractions'!X:X, "Y") &gt; 0,
        _xlfn.TEXTJOIN(", ", TRUE, IF(('3.DNAExtractions'!E:E = B1097) * ('3.DNAExtractions'!X:X = "Y"), '3.DNAExtractions'!D:D, "")),
        "Awaiting Status"
    )
)</f>
        <v>Awaiting Status</v>
      </c>
      <c r="G1097" s="370"/>
      <c r="H1097" s="371" t="str" cm="1">
        <f t="array" aca="1" ref="H1097" ca="1">IF(
    G1097="N",
    "",
    IF(
        COUNTIFS('4.Illumina'!E:E, B1097, '4.Illumina'!R:R, "Y") &gt; 0,
        _xlfn.TEXTJOIN(", ", TRUE, IF(('4.Illumina'!E:E = B1097) * ('4.Illumina'!R:R = "Y"), '4.Illumina'!D:D, "")),
        IF(
            COUNTIFS('4.Illumina'!E:E, B1097, '4.Illumina'!Q:Q, "Y") &gt; 0,
            _xlfn.TEXTJOIN(", ", TRUE, IF(('4.Illumina'!E:E = B1097) * ('4.Illumina'!Q:Q = "Y"), '4.Illumina'!D:D, "")),
            "Awaiting Status"
        )
    )
)</f>
        <v>Awaiting Status</v>
      </c>
      <c r="I1097" s="372"/>
      <c r="J1097" s="373" t="str" cm="1">
        <f t="array" aca="1" ref="J1097" ca="1">IF(
    I1097="N",
    "",
    IF(
        COUNTIFS('4.PacBio'!E:E, B1097, '4.PacBio'!W:W, "Y") &gt; 0,
        _xlfn.TEXTJOIN(", ", TRUE, IF(('4.PacBio'!E:E = B1097) * ('4.PacBio'!W:W = "Y"), '4.PacBio'!D:D, "")),
        IF(
            COUNTIFS('4.PacBio'!E:E, B1097, '4.PacBio'!V:V, "Y") &gt; 0,
            _xlfn.TEXTJOIN(", ", TRUE, IF(('4.PacBio'!E:E = B1097) * ('4.PacBio'!V:V = "Y"), '4.PacBio'!D:D, "")),
            "Awaiting Status"
        )
    )
)</f>
        <v>Awaiting Status</v>
      </c>
      <c r="K1097" s="374"/>
      <c r="L1097" s="371" t="str" cm="1">
        <f t="array" aca="1" ref="L1097" ca="1">IF(
    K1097="N",
    "",
    IF(
        COUNTIFS('4.HiCLibrary'!E:E, B1097, '4.HiCLibrary'!V:V, "Y") &gt; 0,
        _xlfn.TEXTJOIN(", ", TRUE, IF(('4.HiCLibrary'!E:E = B1097) * ('4.HiCLibrary'!V:V = "Y"), '4.HiCLibrary'!D:D, "")),
        IF(
            COUNTIFS('4.HiCLibrary'!E:E, B1097, '4.HiCLibrary'!U:U, "Y") &gt; 0,
            _xlfn.TEXTJOIN(", ", TRUE, IF(('4.HiCLibrary'!E:E = B1097) * ('4.HiCLibrary'!U:U = "Y"), '4.HiCLibrary'!D:D, "")),
            "Awaiting Status"
        )
    )
)</f>
        <v>Awaiting Status</v>
      </c>
      <c r="M1097" s="375"/>
      <c r="N1097" s="373" t="str" cm="1">
        <f t="array" aca="1" ref="N1097" ca="1">IF(
    M1097="N",
    "",
    IF(
        COUNTIFS('4.ONT'!E:E, B1097, '4.ONT'!Q:Q, "Y") &gt; 0,
        _xlfn.TEXTJOIN(", ", TRUE, IF(('4.ONT'!E:E = B1097) * ('4.ONT'!Q:Q = "Y"), '4.ONT'!D:D, "")),
        IF(
            COUNTIFS('4.ONT'!E:E, B1097, '4.ONT'!P:P, "Y") &gt; 0,
            _xlfn.TEXTJOIN(", ", TRUE, IF(('4.ONT'!E:E = B1097) * ('4.ONT'!P:P = "Y"), '4.ONT'!D:D, "")),
            "Awaiting Status"
        )
    )
)</f>
        <v>Awaiting Status</v>
      </c>
      <c r="O1097" s="60"/>
      <c r="P1097" s="376" t="str" cm="1">
        <f t="array" aca="1" ref="P1097" ca="1">IF(
    O1097="N",
    "",
    IF(
        COUNTIFS('3.RNAExtractions'!E:E, B1097, '3.RNAExtractions'!Z:Z, "Y") &gt; 0,
        _xlfn.TEXTJOIN(", ", TRUE, IF(('3.RNAExtractions'!E:E = B1097) * ('3.RNAExtractions'!Z:Z = "Y"), '3.RNAExtractions'!D:D, "")),
        IF(
            COUNTIFS('3.RNAExtractions'!E:E, B1097, '3.RNAExtractions'!Y:Y, "Y") &gt; 0,
            _xlfn.TEXTJOIN(", ", TRUE, IF(('3.RNAExtractions'!E:E = B1097) * ('3.RNAExtractions'!Y:Y = "Y"), '3.RNAExtractions'!D:D, "")),
            "Awaiting Status"
        )
    )
)</f>
        <v>Awaiting Status</v>
      </c>
      <c r="Q1097" s="60"/>
      <c r="R1097" s="376" t="str" cm="1">
        <f t="array" aca="1" ref="R1097" ca="1">IF(
    Q1097="N",
    "",
    IF(
        COUNTIFS('4.RNAIllumina'!E:E, B1097, '4.RNAIllumina'!Y:Y, "Y") &gt; 0,
        _xlfn.TEXTJOIN(", ", TRUE, IF(('4.RNAIllumina'!E:E = B1097) * ('4.RNAIllumina'!Y:Y = "Y"), '4.RNAIllumina'!D:D, "")),
        IF(
            COUNTIFS('4.RNAIllumina'!E:E, B1097, '4.RNAIllumina'!X:X, "Y") &gt; 0,
            _xlfn.TEXTJOIN(", ", TRUE, IF(('4.RNAIllumina'!E:E = B1097) * ('4.RNAIllumina'!X:X = "Y"), '4.RNAIllumina'!D:D, "")),
            "Awaiting Status"
        )
    )
)</f>
        <v>Awaiting Status</v>
      </c>
      <c r="S1097" s="377"/>
      <c r="T1097" s="378" t="str">
        <f ca="1">VLOOKUP($B1097,'1.MetaData'!$B:$H,2,FALSE)</f>
        <v>BT2242</v>
      </c>
      <c r="U1097" s="379" t="str">
        <f ca="1">VLOOKUP($B1097,'1.MetaData'!$B:$H,3,FALSE)</f>
        <v>Galeocerdo cuvier</v>
      </c>
      <c r="V1097" s="379" t="str">
        <f ca="1">VLOOKUP($B1097,'1.MetaData'!$B:$H,4,FALSE)</f>
        <v>Tiger shark</v>
      </c>
      <c r="W1097" s="379" t="str">
        <f ca="1">VLOOKUP($B1097,'1.MetaData'!$B:$H,5,FALSE)</f>
        <v>NT Fisheries Department</v>
      </c>
      <c r="X1097" s="378" t="str">
        <f ca="1">VLOOKUP($B1097,'1.MetaData'!$B:$H,6,FALSE)</f>
        <v>Michael Usher, Jess Pearce</v>
      </c>
      <c r="Y1097" s="378"/>
    </row>
    <row r="1098" spans="1:25" hidden="1" x14ac:dyDescent="0.25">
      <c r="A1098" s="17">
        <v>1097</v>
      </c>
      <c r="B1098" s="365" t="str">
        <f t="shared" ca="1" si="21"/>
        <v>OG1097</v>
      </c>
      <c r="C1098" s="366" t="s">
        <v>102</v>
      </c>
      <c r="D1098" s="367">
        <f ca="1">COUNTIF('2.Tissue'!C:C,B1098)</f>
        <v>0</v>
      </c>
      <c r="E1098" s="368">
        <f ca="1">COUNTIFS('3.DNAExtractions'!$E:$E,$B1098,'3.DNAExtractions'!$D:$D,E$1)</f>
        <v>0</v>
      </c>
      <c r="F1098" s="369" t="str" cm="1">
        <f t="array" aca="1" ref="F1098" ca="1">IF(
    COUNTIFS('3.DNAExtractions'!E:E, B1098, '3.DNAExtractions'!Y:Y, "Y") &gt; 0,
    _xlfn.TEXTJOIN(", ", TRUE, IF(('3.DNAExtractions'!E:E = B1098) * ('3.DNAExtractions'!Y:Y = "Y"), '3.DNAExtractions'!D:D, "")),
    IF(
        COUNTIFS('3.DNAExtractions'!E:E, B1098, '3.DNAExtractions'!X:X, "Y") &gt; 0,
        _xlfn.TEXTJOIN(", ", TRUE, IF(('3.DNAExtractions'!E:E = B1098) * ('3.DNAExtractions'!X:X = "Y"), '3.DNAExtractions'!D:D, "")),
        "Awaiting Status"
    )
)</f>
        <v>Awaiting Status</v>
      </c>
      <c r="G1098" s="370"/>
      <c r="H1098" s="371" t="str" cm="1">
        <f t="array" aca="1" ref="H1098" ca="1">IF(
    G1098="N",
    "",
    IF(
        COUNTIFS('4.Illumina'!E:E, B1098, '4.Illumina'!R:R, "Y") &gt; 0,
        _xlfn.TEXTJOIN(", ", TRUE, IF(('4.Illumina'!E:E = B1098) * ('4.Illumina'!R:R = "Y"), '4.Illumina'!D:D, "")),
        IF(
            COUNTIFS('4.Illumina'!E:E, B1098, '4.Illumina'!Q:Q, "Y") &gt; 0,
            _xlfn.TEXTJOIN(", ", TRUE, IF(('4.Illumina'!E:E = B1098) * ('4.Illumina'!Q:Q = "Y"), '4.Illumina'!D:D, "")),
            "Awaiting Status"
        )
    )
)</f>
        <v>Awaiting Status</v>
      </c>
      <c r="I1098" s="372"/>
      <c r="J1098" s="373" t="str" cm="1">
        <f t="array" aca="1" ref="J1098" ca="1">IF(
    I1098="N",
    "",
    IF(
        COUNTIFS('4.PacBio'!E:E, B1098, '4.PacBio'!W:W, "Y") &gt; 0,
        _xlfn.TEXTJOIN(", ", TRUE, IF(('4.PacBio'!E:E = B1098) * ('4.PacBio'!W:W = "Y"), '4.PacBio'!D:D, "")),
        IF(
            COUNTIFS('4.PacBio'!E:E, B1098, '4.PacBio'!V:V, "Y") &gt; 0,
            _xlfn.TEXTJOIN(", ", TRUE, IF(('4.PacBio'!E:E = B1098) * ('4.PacBio'!V:V = "Y"), '4.PacBio'!D:D, "")),
            "Awaiting Status"
        )
    )
)</f>
        <v>Awaiting Status</v>
      </c>
      <c r="K1098" s="374"/>
      <c r="L1098" s="371" t="str" cm="1">
        <f t="array" aca="1" ref="L1098" ca="1">IF(
    K1098="N",
    "",
    IF(
        COUNTIFS('4.HiCLibrary'!E:E, B1098, '4.HiCLibrary'!V:V, "Y") &gt; 0,
        _xlfn.TEXTJOIN(", ", TRUE, IF(('4.HiCLibrary'!E:E = B1098) * ('4.HiCLibrary'!V:V = "Y"), '4.HiCLibrary'!D:D, "")),
        IF(
            COUNTIFS('4.HiCLibrary'!E:E, B1098, '4.HiCLibrary'!U:U, "Y") &gt; 0,
            _xlfn.TEXTJOIN(", ", TRUE, IF(('4.HiCLibrary'!E:E = B1098) * ('4.HiCLibrary'!U:U = "Y"), '4.HiCLibrary'!D:D, "")),
            "Awaiting Status"
        )
    )
)</f>
        <v>Awaiting Status</v>
      </c>
      <c r="M1098" s="375"/>
      <c r="N1098" s="373" t="str" cm="1">
        <f t="array" aca="1" ref="N1098" ca="1">IF(
    M1098="N",
    "",
    IF(
        COUNTIFS('4.ONT'!E:E, B1098, '4.ONT'!Q:Q, "Y") &gt; 0,
        _xlfn.TEXTJOIN(", ", TRUE, IF(('4.ONT'!E:E = B1098) * ('4.ONT'!Q:Q = "Y"), '4.ONT'!D:D, "")),
        IF(
            COUNTIFS('4.ONT'!E:E, B1098, '4.ONT'!P:P, "Y") &gt; 0,
            _xlfn.TEXTJOIN(", ", TRUE, IF(('4.ONT'!E:E = B1098) * ('4.ONT'!P:P = "Y"), '4.ONT'!D:D, "")),
            "Awaiting Status"
        )
    )
)</f>
        <v>Awaiting Status</v>
      </c>
      <c r="O1098" s="60"/>
      <c r="P1098" s="376" t="str" cm="1">
        <f t="array" aca="1" ref="P1098" ca="1">IF(
    O1098="N",
    "",
    IF(
        COUNTIFS('3.RNAExtractions'!E:E, B1098, '3.RNAExtractions'!Z:Z, "Y") &gt; 0,
        _xlfn.TEXTJOIN(", ", TRUE, IF(('3.RNAExtractions'!E:E = B1098) * ('3.RNAExtractions'!Z:Z = "Y"), '3.RNAExtractions'!D:D, "")),
        IF(
            COUNTIFS('3.RNAExtractions'!E:E, B1098, '3.RNAExtractions'!Y:Y, "Y") &gt; 0,
            _xlfn.TEXTJOIN(", ", TRUE, IF(('3.RNAExtractions'!E:E = B1098) * ('3.RNAExtractions'!Y:Y = "Y"), '3.RNAExtractions'!D:D, "")),
            "Awaiting Status"
        )
    )
)</f>
        <v>Awaiting Status</v>
      </c>
      <c r="Q1098" s="60"/>
      <c r="R1098" s="376" t="str" cm="1">
        <f t="array" aca="1" ref="R1098" ca="1">IF(
    Q1098="N",
    "",
    IF(
        COUNTIFS('4.RNAIllumina'!E:E, B1098, '4.RNAIllumina'!Y:Y, "Y") &gt; 0,
        _xlfn.TEXTJOIN(", ", TRUE, IF(('4.RNAIllumina'!E:E = B1098) * ('4.RNAIllumina'!Y:Y = "Y"), '4.RNAIllumina'!D:D, "")),
        IF(
            COUNTIFS('4.RNAIllumina'!E:E, B1098, '4.RNAIllumina'!X:X, "Y") &gt; 0,
            _xlfn.TEXTJOIN(", ", TRUE, IF(('4.RNAIllumina'!E:E = B1098) * ('4.RNAIllumina'!X:X = "Y"), '4.RNAIllumina'!D:D, "")),
            "Awaiting Status"
        )
    )
)</f>
        <v>Awaiting Status</v>
      </c>
      <c r="S1098" s="377"/>
      <c r="T1098" s="378" t="str">
        <f ca="1">VLOOKUP($B1098,'1.MetaData'!$B:$H,2,FALSE)</f>
        <v>BT2243</v>
      </c>
      <c r="U1098" s="379" t="str">
        <f ca="1">VLOOKUP($B1098,'1.MetaData'!$B:$H,3,FALSE)</f>
        <v>Galeocerdo cuvier</v>
      </c>
      <c r="V1098" s="379" t="str">
        <f ca="1">VLOOKUP($B1098,'1.MetaData'!$B:$H,4,FALSE)</f>
        <v>Tiger shark</v>
      </c>
      <c r="W1098" s="379" t="str">
        <f ca="1">VLOOKUP($B1098,'1.MetaData'!$B:$H,5,FALSE)</f>
        <v>NT Fisheries Department</v>
      </c>
      <c r="X1098" s="378" t="str">
        <f ca="1">VLOOKUP($B1098,'1.MetaData'!$B:$H,6,FALSE)</f>
        <v>Michael Usher, Jess Pearce</v>
      </c>
      <c r="Y1098" s="378"/>
    </row>
    <row r="1099" spans="1:25" hidden="1" x14ac:dyDescent="0.25">
      <c r="A1099" s="17">
        <v>1098</v>
      </c>
      <c r="B1099" s="365" t="str">
        <f t="shared" ca="1" si="21"/>
        <v>OG1098</v>
      </c>
      <c r="C1099" s="366" t="s">
        <v>102</v>
      </c>
      <c r="D1099" s="367">
        <f ca="1">COUNTIF('2.Tissue'!C:C,B1099)</f>
        <v>0</v>
      </c>
      <c r="E1099" s="368">
        <f ca="1">COUNTIFS('3.DNAExtractions'!$E:$E,$B1099,'3.DNAExtractions'!$D:$D,E$1)</f>
        <v>0</v>
      </c>
      <c r="F1099" s="369" t="str" cm="1">
        <f t="array" aca="1" ref="F1099" ca="1">IF(
    COUNTIFS('3.DNAExtractions'!E:E, B1099, '3.DNAExtractions'!Y:Y, "Y") &gt; 0,
    _xlfn.TEXTJOIN(", ", TRUE, IF(('3.DNAExtractions'!E:E = B1099) * ('3.DNAExtractions'!Y:Y = "Y"), '3.DNAExtractions'!D:D, "")),
    IF(
        COUNTIFS('3.DNAExtractions'!E:E, B1099, '3.DNAExtractions'!X:X, "Y") &gt; 0,
        _xlfn.TEXTJOIN(", ", TRUE, IF(('3.DNAExtractions'!E:E = B1099) * ('3.DNAExtractions'!X:X = "Y"), '3.DNAExtractions'!D:D, "")),
        "Awaiting Status"
    )
)</f>
        <v>Awaiting Status</v>
      </c>
      <c r="G1099" s="370"/>
      <c r="H1099" s="371" t="str" cm="1">
        <f t="array" aca="1" ref="H1099" ca="1">IF(
    G1099="N",
    "",
    IF(
        COUNTIFS('4.Illumina'!E:E, B1099, '4.Illumina'!R:R, "Y") &gt; 0,
        _xlfn.TEXTJOIN(", ", TRUE, IF(('4.Illumina'!E:E = B1099) * ('4.Illumina'!R:R = "Y"), '4.Illumina'!D:D, "")),
        IF(
            COUNTIFS('4.Illumina'!E:E, B1099, '4.Illumina'!Q:Q, "Y") &gt; 0,
            _xlfn.TEXTJOIN(", ", TRUE, IF(('4.Illumina'!E:E = B1099) * ('4.Illumina'!Q:Q = "Y"), '4.Illumina'!D:D, "")),
            "Awaiting Status"
        )
    )
)</f>
        <v>Awaiting Status</v>
      </c>
      <c r="I1099" s="372"/>
      <c r="J1099" s="373" t="str" cm="1">
        <f t="array" aca="1" ref="J1099" ca="1">IF(
    I1099="N",
    "",
    IF(
        COUNTIFS('4.PacBio'!E:E, B1099, '4.PacBio'!W:W, "Y") &gt; 0,
        _xlfn.TEXTJOIN(", ", TRUE, IF(('4.PacBio'!E:E = B1099) * ('4.PacBio'!W:W = "Y"), '4.PacBio'!D:D, "")),
        IF(
            COUNTIFS('4.PacBio'!E:E, B1099, '4.PacBio'!V:V, "Y") &gt; 0,
            _xlfn.TEXTJOIN(", ", TRUE, IF(('4.PacBio'!E:E = B1099) * ('4.PacBio'!V:V = "Y"), '4.PacBio'!D:D, "")),
            "Awaiting Status"
        )
    )
)</f>
        <v>Awaiting Status</v>
      </c>
      <c r="K1099" s="374"/>
      <c r="L1099" s="371" t="str" cm="1">
        <f t="array" aca="1" ref="L1099" ca="1">IF(
    K1099="N",
    "",
    IF(
        COUNTIFS('4.HiCLibrary'!E:E, B1099, '4.HiCLibrary'!V:V, "Y") &gt; 0,
        _xlfn.TEXTJOIN(", ", TRUE, IF(('4.HiCLibrary'!E:E = B1099) * ('4.HiCLibrary'!V:V = "Y"), '4.HiCLibrary'!D:D, "")),
        IF(
            COUNTIFS('4.HiCLibrary'!E:E, B1099, '4.HiCLibrary'!U:U, "Y") &gt; 0,
            _xlfn.TEXTJOIN(", ", TRUE, IF(('4.HiCLibrary'!E:E = B1099) * ('4.HiCLibrary'!U:U = "Y"), '4.HiCLibrary'!D:D, "")),
            "Awaiting Status"
        )
    )
)</f>
        <v>Awaiting Status</v>
      </c>
      <c r="M1099" s="375"/>
      <c r="N1099" s="373" t="str" cm="1">
        <f t="array" aca="1" ref="N1099" ca="1">IF(
    M1099="N",
    "",
    IF(
        COUNTIFS('4.ONT'!E:E, B1099, '4.ONT'!Q:Q, "Y") &gt; 0,
        _xlfn.TEXTJOIN(", ", TRUE, IF(('4.ONT'!E:E = B1099) * ('4.ONT'!Q:Q = "Y"), '4.ONT'!D:D, "")),
        IF(
            COUNTIFS('4.ONT'!E:E, B1099, '4.ONT'!P:P, "Y") &gt; 0,
            _xlfn.TEXTJOIN(", ", TRUE, IF(('4.ONT'!E:E = B1099) * ('4.ONT'!P:P = "Y"), '4.ONT'!D:D, "")),
            "Awaiting Status"
        )
    )
)</f>
        <v>Awaiting Status</v>
      </c>
      <c r="O1099" s="60"/>
      <c r="P1099" s="376" t="str" cm="1">
        <f t="array" aca="1" ref="P1099" ca="1">IF(
    O1099="N",
    "",
    IF(
        COUNTIFS('3.RNAExtractions'!E:E, B1099, '3.RNAExtractions'!Z:Z, "Y") &gt; 0,
        _xlfn.TEXTJOIN(", ", TRUE, IF(('3.RNAExtractions'!E:E = B1099) * ('3.RNAExtractions'!Z:Z = "Y"), '3.RNAExtractions'!D:D, "")),
        IF(
            COUNTIFS('3.RNAExtractions'!E:E, B1099, '3.RNAExtractions'!Y:Y, "Y") &gt; 0,
            _xlfn.TEXTJOIN(", ", TRUE, IF(('3.RNAExtractions'!E:E = B1099) * ('3.RNAExtractions'!Y:Y = "Y"), '3.RNAExtractions'!D:D, "")),
            "Awaiting Status"
        )
    )
)</f>
        <v>Awaiting Status</v>
      </c>
      <c r="Q1099" s="60"/>
      <c r="R1099" s="376" t="str" cm="1">
        <f t="array" aca="1" ref="R1099" ca="1">IF(
    Q1099="N",
    "",
    IF(
        COUNTIFS('4.RNAIllumina'!E:E, B1099, '4.RNAIllumina'!Y:Y, "Y") &gt; 0,
        _xlfn.TEXTJOIN(", ", TRUE, IF(('4.RNAIllumina'!E:E = B1099) * ('4.RNAIllumina'!Y:Y = "Y"), '4.RNAIllumina'!D:D, "")),
        IF(
            COUNTIFS('4.RNAIllumina'!E:E, B1099, '4.RNAIllumina'!X:X, "Y") &gt; 0,
            _xlfn.TEXTJOIN(", ", TRUE, IF(('4.RNAIllumina'!E:E = B1099) * ('4.RNAIllumina'!X:X = "Y"), '4.RNAIllumina'!D:D, "")),
            "Awaiting Status"
        )
    )
)</f>
        <v>Awaiting Status</v>
      </c>
      <c r="S1099" s="377"/>
      <c r="T1099" s="378" t="str">
        <f ca="1">VLOOKUP($B1099,'1.MetaData'!$B:$H,2,FALSE)</f>
        <v>BT2244</v>
      </c>
      <c r="U1099" s="379" t="str">
        <f ca="1">VLOOKUP($B1099,'1.MetaData'!$B:$H,3,FALSE)</f>
        <v>Galeocerdo cuvier</v>
      </c>
      <c r="V1099" s="379" t="str">
        <f ca="1">VLOOKUP($B1099,'1.MetaData'!$B:$H,4,FALSE)</f>
        <v>Tiger shark</v>
      </c>
      <c r="W1099" s="379" t="str">
        <f ca="1">VLOOKUP($B1099,'1.MetaData'!$B:$H,5,FALSE)</f>
        <v>NT Fisheries Department</v>
      </c>
      <c r="X1099" s="378" t="str">
        <f ca="1">VLOOKUP($B1099,'1.MetaData'!$B:$H,6,FALSE)</f>
        <v>Michael Usher, Jess Pearce</v>
      </c>
      <c r="Y1099" s="378"/>
    </row>
    <row r="1100" spans="1:25" hidden="1" x14ac:dyDescent="0.25">
      <c r="A1100" s="17">
        <v>1099</v>
      </c>
      <c r="B1100" s="365" t="str">
        <f t="shared" ca="1" si="21"/>
        <v>OG1099</v>
      </c>
      <c r="C1100" s="366" t="s">
        <v>102</v>
      </c>
      <c r="D1100" s="367">
        <f ca="1">COUNTIF('2.Tissue'!C:C,B1100)</f>
        <v>0</v>
      </c>
      <c r="E1100" s="368">
        <f ca="1">COUNTIFS('3.DNAExtractions'!$E:$E,$B1100,'3.DNAExtractions'!$D:$D,E$1)</f>
        <v>0</v>
      </c>
      <c r="F1100" s="369" t="str" cm="1">
        <f t="array" aca="1" ref="F1100" ca="1">IF(
    COUNTIFS('3.DNAExtractions'!E:E, B1100, '3.DNAExtractions'!Y:Y, "Y") &gt; 0,
    _xlfn.TEXTJOIN(", ", TRUE, IF(('3.DNAExtractions'!E:E = B1100) * ('3.DNAExtractions'!Y:Y = "Y"), '3.DNAExtractions'!D:D, "")),
    IF(
        COUNTIFS('3.DNAExtractions'!E:E, B1100, '3.DNAExtractions'!X:X, "Y") &gt; 0,
        _xlfn.TEXTJOIN(", ", TRUE, IF(('3.DNAExtractions'!E:E = B1100) * ('3.DNAExtractions'!X:X = "Y"), '3.DNAExtractions'!D:D, "")),
        "Awaiting Status"
    )
)</f>
        <v>Awaiting Status</v>
      </c>
      <c r="G1100" s="370"/>
      <c r="H1100" s="371" t="str" cm="1">
        <f t="array" aca="1" ref="H1100" ca="1">IF(
    G1100="N",
    "",
    IF(
        COUNTIFS('4.Illumina'!E:E, B1100, '4.Illumina'!R:R, "Y") &gt; 0,
        _xlfn.TEXTJOIN(", ", TRUE, IF(('4.Illumina'!E:E = B1100) * ('4.Illumina'!R:R = "Y"), '4.Illumina'!D:D, "")),
        IF(
            COUNTIFS('4.Illumina'!E:E, B1100, '4.Illumina'!Q:Q, "Y") &gt; 0,
            _xlfn.TEXTJOIN(", ", TRUE, IF(('4.Illumina'!E:E = B1100) * ('4.Illumina'!Q:Q = "Y"), '4.Illumina'!D:D, "")),
            "Awaiting Status"
        )
    )
)</f>
        <v>Awaiting Status</v>
      </c>
      <c r="I1100" s="372"/>
      <c r="J1100" s="373" t="str" cm="1">
        <f t="array" aca="1" ref="J1100" ca="1">IF(
    I1100="N",
    "",
    IF(
        COUNTIFS('4.PacBio'!E:E, B1100, '4.PacBio'!W:W, "Y") &gt; 0,
        _xlfn.TEXTJOIN(", ", TRUE, IF(('4.PacBio'!E:E = B1100) * ('4.PacBio'!W:W = "Y"), '4.PacBio'!D:D, "")),
        IF(
            COUNTIFS('4.PacBio'!E:E, B1100, '4.PacBio'!V:V, "Y") &gt; 0,
            _xlfn.TEXTJOIN(", ", TRUE, IF(('4.PacBio'!E:E = B1100) * ('4.PacBio'!V:V = "Y"), '4.PacBio'!D:D, "")),
            "Awaiting Status"
        )
    )
)</f>
        <v>Awaiting Status</v>
      </c>
      <c r="K1100" s="374"/>
      <c r="L1100" s="371" t="str" cm="1">
        <f t="array" aca="1" ref="L1100" ca="1">IF(
    K1100="N",
    "",
    IF(
        COUNTIFS('4.HiCLibrary'!E:E, B1100, '4.HiCLibrary'!V:V, "Y") &gt; 0,
        _xlfn.TEXTJOIN(", ", TRUE, IF(('4.HiCLibrary'!E:E = B1100) * ('4.HiCLibrary'!V:V = "Y"), '4.HiCLibrary'!D:D, "")),
        IF(
            COUNTIFS('4.HiCLibrary'!E:E, B1100, '4.HiCLibrary'!U:U, "Y") &gt; 0,
            _xlfn.TEXTJOIN(", ", TRUE, IF(('4.HiCLibrary'!E:E = B1100) * ('4.HiCLibrary'!U:U = "Y"), '4.HiCLibrary'!D:D, "")),
            "Awaiting Status"
        )
    )
)</f>
        <v>Awaiting Status</v>
      </c>
      <c r="M1100" s="375"/>
      <c r="N1100" s="373" t="str" cm="1">
        <f t="array" aca="1" ref="N1100" ca="1">IF(
    M1100="N",
    "",
    IF(
        COUNTIFS('4.ONT'!E:E, B1100, '4.ONT'!Q:Q, "Y") &gt; 0,
        _xlfn.TEXTJOIN(", ", TRUE, IF(('4.ONT'!E:E = B1100) * ('4.ONT'!Q:Q = "Y"), '4.ONT'!D:D, "")),
        IF(
            COUNTIFS('4.ONT'!E:E, B1100, '4.ONT'!P:P, "Y") &gt; 0,
            _xlfn.TEXTJOIN(", ", TRUE, IF(('4.ONT'!E:E = B1100) * ('4.ONT'!P:P = "Y"), '4.ONT'!D:D, "")),
            "Awaiting Status"
        )
    )
)</f>
        <v>Awaiting Status</v>
      </c>
      <c r="O1100" s="60"/>
      <c r="P1100" s="376" t="str" cm="1">
        <f t="array" aca="1" ref="P1100" ca="1">IF(
    O1100="N",
    "",
    IF(
        COUNTIFS('3.RNAExtractions'!E:E, B1100, '3.RNAExtractions'!Z:Z, "Y") &gt; 0,
        _xlfn.TEXTJOIN(", ", TRUE, IF(('3.RNAExtractions'!E:E = B1100) * ('3.RNAExtractions'!Z:Z = "Y"), '3.RNAExtractions'!D:D, "")),
        IF(
            COUNTIFS('3.RNAExtractions'!E:E, B1100, '3.RNAExtractions'!Y:Y, "Y") &gt; 0,
            _xlfn.TEXTJOIN(", ", TRUE, IF(('3.RNAExtractions'!E:E = B1100) * ('3.RNAExtractions'!Y:Y = "Y"), '3.RNAExtractions'!D:D, "")),
            "Awaiting Status"
        )
    )
)</f>
        <v>Awaiting Status</v>
      </c>
      <c r="Q1100" s="60"/>
      <c r="R1100" s="376" t="str" cm="1">
        <f t="array" aca="1" ref="R1100" ca="1">IF(
    Q1100="N",
    "",
    IF(
        COUNTIFS('4.RNAIllumina'!E:E, B1100, '4.RNAIllumina'!Y:Y, "Y") &gt; 0,
        _xlfn.TEXTJOIN(", ", TRUE, IF(('4.RNAIllumina'!E:E = B1100) * ('4.RNAIllumina'!Y:Y = "Y"), '4.RNAIllumina'!D:D, "")),
        IF(
            COUNTIFS('4.RNAIllumina'!E:E, B1100, '4.RNAIllumina'!X:X, "Y") &gt; 0,
            _xlfn.TEXTJOIN(", ", TRUE, IF(('4.RNAIllumina'!E:E = B1100) * ('4.RNAIllumina'!X:X = "Y"), '4.RNAIllumina'!D:D, "")),
            "Awaiting Status"
        )
    )
)</f>
        <v>Awaiting Status</v>
      </c>
      <c r="S1100" s="377"/>
      <c r="T1100" s="378" t="str">
        <f ca="1">VLOOKUP($B1100,'1.MetaData'!$B:$H,2,FALSE)</f>
        <v>BT2246</v>
      </c>
      <c r="U1100" s="379" t="str">
        <f ca="1">VLOOKUP($B1100,'1.MetaData'!$B:$H,3,FALSE)</f>
        <v>Galeocerdo cuvier</v>
      </c>
      <c r="V1100" s="379" t="str">
        <f ca="1">VLOOKUP($B1100,'1.MetaData'!$B:$H,4,FALSE)</f>
        <v>Tiger shark</v>
      </c>
      <c r="W1100" s="379" t="str">
        <f ca="1">VLOOKUP($B1100,'1.MetaData'!$B:$H,5,FALSE)</f>
        <v>NT Fisheries Department</v>
      </c>
      <c r="X1100" s="378" t="str">
        <f ca="1">VLOOKUP($B1100,'1.MetaData'!$B:$H,6,FALSE)</f>
        <v>Michael Usher, Jess Pearce</v>
      </c>
      <c r="Y1100" s="378"/>
    </row>
    <row r="1101" spans="1:25" hidden="1" x14ac:dyDescent="0.25">
      <c r="A1101" s="17">
        <v>1100</v>
      </c>
      <c r="B1101" s="365" t="str">
        <f t="shared" ca="1" si="21"/>
        <v>OG1100</v>
      </c>
      <c r="C1101" s="366" t="s">
        <v>102</v>
      </c>
      <c r="D1101" s="367">
        <f ca="1">COUNTIF('2.Tissue'!C:C,B1101)</f>
        <v>0</v>
      </c>
      <c r="E1101" s="368">
        <f ca="1">COUNTIFS('3.DNAExtractions'!$E:$E,$B1101,'3.DNAExtractions'!$D:$D,E$1)</f>
        <v>0</v>
      </c>
      <c r="F1101" s="369" t="str" cm="1">
        <f t="array" aca="1" ref="F1101" ca="1">IF(
    COUNTIFS('3.DNAExtractions'!E:E, B1101, '3.DNAExtractions'!Y:Y, "Y") &gt; 0,
    _xlfn.TEXTJOIN(", ", TRUE, IF(('3.DNAExtractions'!E:E = B1101) * ('3.DNAExtractions'!Y:Y = "Y"), '3.DNAExtractions'!D:D, "")),
    IF(
        COUNTIFS('3.DNAExtractions'!E:E, B1101, '3.DNAExtractions'!X:X, "Y") &gt; 0,
        _xlfn.TEXTJOIN(", ", TRUE, IF(('3.DNAExtractions'!E:E = B1101) * ('3.DNAExtractions'!X:X = "Y"), '3.DNAExtractions'!D:D, "")),
        "Awaiting Status"
    )
)</f>
        <v>Awaiting Status</v>
      </c>
      <c r="G1101" s="370"/>
      <c r="H1101" s="371" t="str" cm="1">
        <f t="array" aca="1" ref="H1101" ca="1">IF(
    G1101="N",
    "",
    IF(
        COUNTIFS('4.Illumina'!E:E, B1101, '4.Illumina'!R:R, "Y") &gt; 0,
        _xlfn.TEXTJOIN(", ", TRUE, IF(('4.Illumina'!E:E = B1101) * ('4.Illumina'!R:R = "Y"), '4.Illumina'!D:D, "")),
        IF(
            COUNTIFS('4.Illumina'!E:E, B1101, '4.Illumina'!Q:Q, "Y") &gt; 0,
            _xlfn.TEXTJOIN(", ", TRUE, IF(('4.Illumina'!E:E = B1101) * ('4.Illumina'!Q:Q = "Y"), '4.Illumina'!D:D, "")),
            "Awaiting Status"
        )
    )
)</f>
        <v>Awaiting Status</v>
      </c>
      <c r="I1101" s="372"/>
      <c r="J1101" s="373" t="str" cm="1">
        <f t="array" aca="1" ref="J1101" ca="1">IF(
    I1101="N",
    "",
    IF(
        COUNTIFS('4.PacBio'!E:E, B1101, '4.PacBio'!W:W, "Y") &gt; 0,
        _xlfn.TEXTJOIN(", ", TRUE, IF(('4.PacBio'!E:E = B1101) * ('4.PacBio'!W:W = "Y"), '4.PacBio'!D:D, "")),
        IF(
            COUNTIFS('4.PacBio'!E:E, B1101, '4.PacBio'!V:V, "Y") &gt; 0,
            _xlfn.TEXTJOIN(", ", TRUE, IF(('4.PacBio'!E:E = B1101) * ('4.PacBio'!V:V = "Y"), '4.PacBio'!D:D, "")),
            "Awaiting Status"
        )
    )
)</f>
        <v>Awaiting Status</v>
      </c>
      <c r="K1101" s="374"/>
      <c r="L1101" s="371" t="str" cm="1">
        <f t="array" aca="1" ref="L1101" ca="1">IF(
    K1101="N",
    "",
    IF(
        COUNTIFS('4.HiCLibrary'!E:E, B1101, '4.HiCLibrary'!V:V, "Y") &gt; 0,
        _xlfn.TEXTJOIN(", ", TRUE, IF(('4.HiCLibrary'!E:E = B1101) * ('4.HiCLibrary'!V:V = "Y"), '4.HiCLibrary'!D:D, "")),
        IF(
            COUNTIFS('4.HiCLibrary'!E:E, B1101, '4.HiCLibrary'!U:U, "Y") &gt; 0,
            _xlfn.TEXTJOIN(", ", TRUE, IF(('4.HiCLibrary'!E:E = B1101) * ('4.HiCLibrary'!U:U = "Y"), '4.HiCLibrary'!D:D, "")),
            "Awaiting Status"
        )
    )
)</f>
        <v>Awaiting Status</v>
      </c>
      <c r="M1101" s="375"/>
      <c r="N1101" s="373" t="str" cm="1">
        <f t="array" aca="1" ref="N1101" ca="1">IF(
    M1101="N",
    "",
    IF(
        COUNTIFS('4.ONT'!E:E, B1101, '4.ONT'!Q:Q, "Y") &gt; 0,
        _xlfn.TEXTJOIN(", ", TRUE, IF(('4.ONT'!E:E = B1101) * ('4.ONT'!Q:Q = "Y"), '4.ONT'!D:D, "")),
        IF(
            COUNTIFS('4.ONT'!E:E, B1101, '4.ONT'!P:P, "Y") &gt; 0,
            _xlfn.TEXTJOIN(", ", TRUE, IF(('4.ONT'!E:E = B1101) * ('4.ONT'!P:P = "Y"), '4.ONT'!D:D, "")),
            "Awaiting Status"
        )
    )
)</f>
        <v>Awaiting Status</v>
      </c>
      <c r="O1101" s="60"/>
      <c r="P1101" s="376" t="str" cm="1">
        <f t="array" aca="1" ref="P1101" ca="1">IF(
    O1101="N",
    "",
    IF(
        COUNTIFS('3.RNAExtractions'!E:E, B1101, '3.RNAExtractions'!Z:Z, "Y") &gt; 0,
        _xlfn.TEXTJOIN(", ", TRUE, IF(('3.RNAExtractions'!E:E = B1101) * ('3.RNAExtractions'!Z:Z = "Y"), '3.RNAExtractions'!D:D, "")),
        IF(
            COUNTIFS('3.RNAExtractions'!E:E, B1101, '3.RNAExtractions'!Y:Y, "Y") &gt; 0,
            _xlfn.TEXTJOIN(", ", TRUE, IF(('3.RNAExtractions'!E:E = B1101) * ('3.RNAExtractions'!Y:Y = "Y"), '3.RNAExtractions'!D:D, "")),
            "Awaiting Status"
        )
    )
)</f>
        <v>Awaiting Status</v>
      </c>
      <c r="Q1101" s="60"/>
      <c r="R1101" s="376" t="str" cm="1">
        <f t="array" aca="1" ref="R1101" ca="1">IF(
    Q1101="N",
    "",
    IF(
        COUNTIFS('4.RNAIllumina'!E:E, B1101, '4.RNAIllumina'!Y:Y, "Y") &gt; 0,
        _xlfn.TEXTJOIN(", ", TRUE, IF(('4.RNAIllumina'!E:E = B1101) * ('4.RNAIllumina'!Y:Y = "Y"), '4.RNAIllumina'!D:D, "")),
        IF(
            COUNTIFS('4.RNAIllumina'!E:E, B1101, '4.RNAIllumina'!X:X, "Y") &gt; 0,
            _xlfn.TEXTJOIN(", ", TRUE, IF(('4.RNAIllumina'!E:E = B1101) * ('4.RNAIllumina'!X:X = "Y"), '4.RNAIllumina'!D:D, "")),
            "Awaiting Status"
        )
    )
)</f>
        <v>Awaiting Status</v>
      </c>
      <c r="S1101" s="377"/>
      <c r="T1101" s="378" t="str">
        <f ca="1">VLOOKUP($B1101,'1.MetaData'!$B:$H,2,FALSE)</f>
        <v>BT2247</v>
      </c>
      <c r="U1101" s="379" t="str">
        <f ca="1">VLOOKUP($B1101,'1.MetaData'!$B:$H,3,FALSE)</f>
        <v>Galeocerdo cuvier</v>
      </c>
      <c r="V1101" s="379" t="str">
        <f ca="1">VLOOKUP($B1101,'1.MetaData'!$B:$H,4,FALSE)</f>
        <v>Tiger shark</v>
      </c>
      <c r="W1101" s="379" t="str">
        <f ca="1">VLOOKUP($B1101,'1.MetaData'!$B:$H,5,FALSE)</f>
        <v>NT Fisheries Department</v>
      </c>
      <c r="X1101" s="378" t="str">
        <f ca="1">VLOOKUP($B1101,'1.MetaData'!$B:$H,6,FALSE)</f>
        <v>Michael Usher, Jess Pearce</v>
      </c>
      <c r="Y1101" s="378"/>
    </row>
    <row r="1102" spans="1:25" hidden="1" x14ac:dyDescent="0.25">
      <c r="A1102" s="17">
        <v>1101</v>
      </c>
      <c r="B1102" s="365" t="str">
        <f t="shared" ca="1" si="21"/>
        <v>OG1101</v>
      </c>
      <c r="C1102" s="366" t="s">
        <v>102</v>
      </c>
      <c r="D1102" s="367">
        <f ca="1">COUNTIF('2.Tissue'!C:C,B1102)</f>
        <v>0</v>
      </c>
      <c r="E1102" s="368">
        <f ca="1">COUNTIFS('3.DNAExtractions'!$E:$E,$B1102,'3.DNAExtractions'!$D:$D,E$1)</f>
        <v>0</v>
      </c>
      <c r="F1102" s="369" t="str" cm="1">
        <f t="array" aca="1" ref="F1102" ca="1">IF(
    COUNTIFS('3.DNAExtractions'!E:E, B1102, '3.DNAExtractions'!Y:Y, "Y") &gt; 0,
    _xlfn.TEXTJOIN(", ", TRUE, IF(('3.DNAExtractions'!E:E = B1102) * ('3.DNAExtractions'!Y:Y = "Y"), '3.DNAExtractions'!D:D, "")),
    IF(
        COUNTIFS('3.DNAExtractions'!E:E, B1102, '3.DNAExtractions'!X:X, "Y") &gt; 0,
        _xlfn.TEXTJOIN(", ", TRUE, IF(('3.DNAExtractions'!E:E = B1102) * ('3.DNAExtractions'!X:X = "Y"), '3.DNAExtractions'!D:D, "")),
        "Awaiting Status"
    )
)</f>
        <v>Awaiting Status</v>
      </c>
      <c r="G1102" s="370"/>
      <c r="H1102" s="371" t="str" cm="1">
        <f t="array" aca="1" ref="H1102" ca="1">IF(
    G1102="N",
    "",
    IF(
        COUNTIFS('4.Illumina'!E:E, B1102, '4.Illumina'!R:R, "Y") &gt; 0,
        _xlfn.TEXTJOIN(", ", TRUE, IF(('4.Illumina'!E:E = B1102) * ('4.Illumina'!R:R = "Y"), '4.Illumina'!D:D, "")),
        IF(
            COUNTIFS('4.Illumina'!E:E, B1102, '4.Illumina'!Q:Q, "Y") &gt; 0,
            _xlfn.TEXTJOIN(", ", TRUE, IF(('4.Illumina'!E:E = B1102) * ('4.Illumina'!Q:Q = "Y"), '4.Illumina'!D:D, "")),
            "Awaiting Status"
        )
    )
)</f>
        <v>Awaiting Status</v>
      </c>
      <c r="I1102" s="372"/>
      <c r="J1102" s="373" t="str" cm="1">
        <f t="array" aca="1" ref="J1102" ca="1">IF(
    I1102="N",
    "",
    IF(
        COUNTIFS('4.PacBio'!E:E, B1102, '4.PacBio'!W:W, "Y") &gt; 0,
        _xlfn.TEXTJOIN(", ", TRUE, IF(('4.PacBio'!E:E = B1102) * ('4.PacBio'!W:W = "Y"), '4.PacBio'!D:D, "")),
        IF(
            COUNTIFS('4.PacBio'!E:E, B1102, '4.PacBio'!V:V, "Y") &gt; 0,
            _xlfn.TEXTJOIN(", ", TRUE, IF(('4.PacBio'!E:E = B1102) * ('4.PacBio'!V:V = "Y"), '4.PacBio'!D:D, "")),
            "Awaiting Status"
        )
    )
)</f>
        <v>Awaiting Status</v>
      </c>
      <c r="K1102" s="374"/>
      <c r="L1102" s="371" t="str" cm="1">
        <f t="array" aca="1" ref="L1102" ca="1">IF(
    K1102="N",
    "",
    IF(
        COUNTIFS('4.HiCLibrary'!E:E, B1102, '4.HiCLibrary'!V:V, "Y") &gt; 0,
        _xlfn.TEXTJOIN(", ", TRUE, IF(('4.HiCLibrary'!E:E = B1102) * ('4.HiCLibrary'!V:V = "Y"), '4.HiCLibrary'!D:D, "")),
        IF(
            COUNTIFS('4.HiCLibrary'!E:E, B1102, '4.HiCLibrary'!U:U, "Y") &gt; 0,
            _xlfn.TEXTJOIN(", ", TRUE, IF(('4.HiCLibrary'!E:E = B1102) * ('4.HiCLibrary'!U:U = "Y"), '4.HiCLibrary'!D:D, "")),
            "Awaiting Status"
        )
    )
)</f>
        <v>Awaiting Status</v>
      </c>
      <c r="M1102" s="375"/>
      <c r="N1102" s="373" t="str" cm="1">
        <f t="array" aca="1" ref="N1102" ca="1">IF(
    M1102="N",
    "",
    IF(
        COUNTIFS('4.ONT'!E:E, B1102, '4.ONT'!Q:Q, "Y") &gt; 0,
        _xlfn.TEXTJOIN(", ", TRUE, IF(('4.ONT'!E:E = B1102) * ('4.ONT'!Q:Q = "Y"), '4.ONT'!D:D, "")),
        IF(
            COUNTIFS('4.ONT'!E:E, B1102, '4.ONT'!P:P, "Y") &gt; 0,
            _xlfn.TEXTJOIN(", ", TRUE, IF(('4.ONT'!E:E = B1102) * ('4.ONT'!P:P = "Y"), '4.ONT'!D:D, "")),
            "Awaiting Status"
        )
    )
)</f>
        <v>Awaiting Status</v>
      </c>
      <c r="O1102" s="60"/>
      <c r="P1102" s="376" t="str" cm="1">
        <f t="array" aca="1" ref="P1102" ca="1">IF(
    O1102="N",
    "",
    IF(
        COUNTIFS('3.RNAExtractions'!E:E, B1102, '3.RNAExtractions'!Z:Z, "Y") &gt; 0,
        _xlfn.TEXTJOIN(", ", TRUE, IF(('3.RNAExtractions'!E:E = B1102) * ('3.RNAExtractions'!Z:Z = "Y"), '3.RNAExtractions'!D:D, "")),
        IF(
            COUNTIFS('3.RNAExtractions'!E:E, B1102, '3.RNAExtractions'!Y:Y, "Y") &gt; 0,
            _xlfn.TEXTJOIN(", ", TRUE, IF(('3.RNAExtractions'!E:E = B1102) * ('3.RNAExtractions'!Y:Y = "Y"), '3.RNAExtractions'!D:D, "")),
            "Awaiting Status"
        )
    )
)</f>
        <v>Awaiting Status</v>
      </c>
      <c r="Q1102" s="60"/>
      <c r="R1102" s="376" t="str" cm="1">
        <f t="array" aca="1" ref="R1102" ca="1">IF(
    Q1102="N",
    "",
    IF(
        COUNTIFS('4.RNAIllumina'!E:E, B1102, '4.RNAIllumina'!Y:Y, "Y") &gt; 0,
        _xlfn.TEXTJOIN(", ", TRUE, IF(('4.RNAIllumina'!E:E = B1102) * ('4.RNAIllumina'!Y:Y = "Y"), '4.RNAIllumina'!D:D, "")),
        IF(
            COUNTIFS('4.RNAIllumina'!E:E, B1102, '4.RNAIllumina'!X:X, "Y") &gt; 0,
            _xlfn.TEXTJOIN(", ", TRUE, IF(('4.RNAIllumina'!E:E = B1102) * ('4.RNAIllumina'!X:X = "Y"), '4.RNAIllumina'!D:D, "")),
            "Awaiting Status"
        )
    )
)</f>
        <v>Awaiting Status</v>
      </c>
      <c r="S1102" s="377"/>
      <c r="T1102" s="378" t="str">
        <f ca="1">VLOOKUP($B1102,'1.MetaData'!$B:$H,2,FALSE)</f>
        <v>BT2248</v>
      </c>
      <c r="U1102" s="379" t="str">
        <f ca="1">VLOOKUP($B1102,'1.MetaData'!$B:$H,3,FALSE)</f>
        <v>Galeocerdo cuvier</v>
      </c>
      <c r="V1102" s="379" t="str">
        <f ca="1">VLOOKUP($B1102,'1.MetaData'!$B:$H,4,FALSE)</f>
        <v>Tiger shark</v>
      </c>
      <c r="W1102" s="379" t="str">
        <f ca="1">VLOOKUP($B1102,'1.MetaData'!$B:$H,5,FALSE)</f>
        <v>NT Fisheries Department</v>
      </c>
      <c r="X1102" s="378" t="str">
        <f ca="1">VLOOKUP($B1102,'1.MetaData'!$B:$H,6,FALSE)</f>
        <v>Michael Usher, Jess Pearce</v>
      </c>
      <c r="Y1102" s="378"/>
    </row>
    <row r="1103" spans="1:25" hidden="1" x14ac:dyDescent="0.25">
      <c r="A1103" s="17">
        <v>1102</v>
      </c>
      <c r="B1103" s="365" t="str">
        <f t="shared" ca="1" si="21"/>
        <v>OG1102</v>
      </c>
      <c r="C1103" s="366" t="s">
        <v>102</v>
      </c>
      <c r="D1103" s="367">
        <f ca="1">COUNTIF('2.Tissue'!C:C,B1103)</f>
        <v>0</v>
      </c>
      <c r="E1103" s="368">
        <f ca="1">COUNTIFS('3.DNAExtractions'!$E:$E,$B1103,'3.DNAExtractions'!$D:$D,E$1)</f>
        <v>0</v>
      </c>
      <c r="F1103" s="369" t="str" cm="1">
        <f t="array" aca="1" ref="F1103" ca="1">IF(
    COUNTIFS('3.DNAExtractions'!E:E, B1103, '3.DNAExtractions'!Y:Y, "Y") &gt; 0,
    _xlfn.TEXTJOIN(", ", TRUE, IF(('3.DNAExtractions'!E:E = B1103) * ('3.DNAExtractions'!Y:Y = "Y"), '3.DNAExtractions'!D:D, "")),
    IF(
        COUNTIFS('3.DNAExtractions'!E:E, B1103, '3.DNAExtractions'!X:X, "Y") &gt; 0,
        _xlfn.TEXTJOIN(", ", TRUE, IF(('3.DNAExtractions'!E:E = B1103) * ('3.DNAExtractions'!X:X = "Y"), '3.DNAExtractions'!D:D, "")),
        "Awaiting Status"
    )
)</f>
        <v>Awaiting Status</v>
      </c>
      <c r="G1103" s="370"/>
      <c r="H1103" s="371" t="str" cm="1">
        <f t="array" aca="1" ref="H1103" ca="1">IF(
    G1103="N",
    "",
    IF(
        COUNTIFS('4.Illumina'!E:E, B1103, '4.Illumina'!R:R, "Y") &gt; 0,
        _xlfn.TEXTJOIN(", ", TRUE, IF(('4.Illumina'!E:E = B1103) * ('4.Illumina'!R:R = "Y"), '4.Illumina'!D:D, "")),
        IF(
            COUNTIFS('4.Illumina'!E:E, B1103, '4.Illumina'!Q:Q, "Y") &gt; 0,
            _xlfn.TEXTJOIN(", ", TRUE, IF(('4.Illumina'!E:E = B1103) * ('4.Illumina'!Q:Q = "Y"), '4.Illumina'!D:D, "")),
            "Awaiting Status"
        )
    )
)</f>
        <v>Awaiting Status</v>
      </c>
      <c r="I1103" s="372"/>
      <c r="J1103" s="373" t="str" cm="1">
        <f t="array" aca="1" ref="J1103" ca="1">IF(
    I1103="N",
    "",
    IF(
        COUNTIFS('4.PacBio'!E:E, B1103, '4.PacBio'!W:W, "Y") &gt; 0,
        _xlfn.TEXTJOIN(", ", TRUE, IF(('4.PacBio'!E:E = B1103) * ('4.PacBio'!W:W = "Y"), '4.PacBio'!D:D, "")),
        IF(
            COUNTIFS('4.PacBio'!E:E, B1103, '4.PacBio'!V:V, "Y") &gt; 0,
            _xlfn.TEXTJOIN(", ", TRUE, IF(('4.PacBio'!E:E = B1103) * ('4.PacBio'!V:V = "Y"), '4.PacBio'!D:D, "")),
            "Awaiting Status"
        )
    )
)</f>
        <v>Awaiting Status</v>
      </c>
      <c r="K1103" s="374"/>
      <c r="L1103" s="371" t="str" cm="1">
        <f t="array" aca="1" ref="L1103" ca="1">IF(
    K1103="N",
    "",
    IF(
        COUNTIFS('4.HiCLibrary'!E:E, B1103, '4.HiCLibrary'!V:V, "Y") &gt; 0,
        _xlfn.TEXTJOIN(", ", TRUE, IF(('4.HiCLibrary'!E:E = B1103) * ('4.HiCLibrary'!V:V = "Y"), '4.HiCLibrary'!D:D, "")),
        IF(
            COUNTIFS('4.HiCLibrary'!E:E, B1103, '4.HiCLibrary'!U:U, "Y") &gt; 0,
            _xlfn.TEXTJOIN(", ", TRUE, IF(('4.HiCLibrary'!E:E = B1103) * ('4.HiCLibrary'!U:U = "Y"), '4.HiCLibrary'!D:D, "")),
            "Awaiting Status"
        )
    )
)</f>
        <v>Awaiting Status</v>
      </c>
      <c r="M1103" s="375"/>
      <c r="N1103" s="373" t="str" cm="1">
        <f t="array" aca="1" ref="N1103" ca="1">IF(
    M1103="N",
    "",
    IF(
        COUNTIFS('4.ONT'!E:E, B1103, '4.ONT'!Q:Q, "Y") &gt; 0,
        _xlfn.TEXTJOIN(", ", TRUE, IF(('4.ONT'!E:E = B1103) * ('4.ONT'!Q:Q = "Y"), '4.ONT'!D:D, "")),
        IF(
            COUNTIFS('4.ONT'!E:E, B1103, '4.ONT'!P:P, "Y") &gt; 0,
            _xlfn.TEXTJOIN(", ", TRUE, IF(('4.ONT'!E:E = B1103) * ('4.ONT'!P:P = "Y"), '4.ONT'!D:D, "")),
            "Awaiting Status"
        )
    )
)</f>
        <v>Awaiting Status</v>
      </c>
      <c r="O1103" s="60"/>
      <c r="P1103" s="376" t="str" cm="1">
        <f t="array" aca="1" ref="P1103" ca="1">IF(
    O1103="N",
    "",
    IF(
        COUNTIFS('3.RNAExtractions'!E:E, B1103, '3.RNAExtractions'!Z:Z, "Y") &gt; 0,
        _xlfn.TEXTJOIN(", ", TRUE, IF(('3.RNAExtractions'!E:E = B1103) * ('3.RNAExtractions'!Z:Z = "Y"), '3.RNAExtractions'!D:D, "")),
        IF(
            COUNTIFS('3.RNAExtractions'!E:E, B1103, '3.RNAExtractions'!Y:Y, "Y") &gt; 0,
            _xlfn.TEXTJOIN(", ", TRUE, IF(('3.RNAExtractions'!E:E = B1103) * ('3.RNAExtractions'!Y:Y = "Y"), '3.RNAExtractions'!D:D, "")),
            "Awaiting Status"
        )
    )
)</f>
        <v>Awaiting Status</v>
      </c>
      <c r="Q1103" s="60"/>
      <c r="R1103" s="376" t="str" cm="1">
        <f t="array" aca="1" ref="R1103" ca="1">IF(
    Q1103="N",
    "",
    IF(
        COUNTIFS('4.RNAIllumina'!E:E, B1103, '4.RNAIllumina'!Y:Y, "Y") &gt; 0,
        _xlfn.TEXTJOIN(", ", TRUE, IF(('4.RNAIllumina'!E:E = B1103) * ('4.RNAIllumina'!Y:Y = "Y"), '4.RNAIllumina'!D:D, "")),
        IF(
            COUNTIFS('4.RNAIllumina'!E:E, B1103, '4.RNAIllumina'!X:X, "Y") &gt; 0,
            _xlfn.TEXTJOIN(", ", TRUE, IF(('4.RNAIllumina'!E:E = B1103) * ('4.RNAIllumina'!X:X = "Y"), '4.RNAIllumina'!D:D, "")),
            "Awaiting Status"
        )
    )
)</f>
        <v>Awaiting Status</v>
      </c>
      <c r="S1103" s="377"/>
      <c r="T1103" s="378" t="str">
        <f ca="1">VLOOKUP($B1103,'1.MetaData'!$B:$H,2,FALSE)</f>
        <v>BT2249</v>
      </c>
      <c r="U1103" s="379" t="str">
        <f ca="1">VLOOKUP($B1103,'1.MetaData'!$B:$H,3,FALSE)</f>
        <v>Galeocerdo cuvier</v>
      </c>
      <c r="V1103" s="379" t="str">
        <f ca="1">VLOOKUP($B1103,'1.MetaData'!$B:$H,4,FALSE)</f>
        <v>Tiger shark</v>
      </c>
      <c r="W1103" s="379" t="str">
        <f ca="1">VLOOKUP($B1103,'1.MetaData'!$B:$H,5,FALSE)</f>
        <v>NT Fisheries Department</v>
      </c>
      <c r="X1103" s="378" t="str">
        <f ca="1">VLOOKUP($B1103,'1.MetaData'!$B:$H,6,FALSE)</f>
        <v>Michael Usher, Jess Pearce</v>
      </c>
      <c r="Y1103" s="378"/>
    </row>
    <row r="1104" spans="1:25" hidden="1" x14ac:dyDescent="0.25">
      <c r="A1104" s="17">
        <v>1103</v>
      </c>
      <c r="B1104" s="365" t="str">
        <f t="shared" ca="1" si="21"/>
        <v>OG1103</v>
      </c>
      <c r="C1104" s="366" t="s">
        <v>102</v>
      </c>
      <c r="D1104" s="367">
        <f ca="1">COUNTIF('2.Tissue'!C:C,B1104)</f>
        <v>0</v>
      </c>
      <c r="E1104" s="368">
        <f ca="1">COUNTIFS('3.DNAExtractions'!$E:$E,$B1104,'3.DNAExtractions'!$D:$D,E$1)</f>
        <v>0</v>
      </c>
      <c r="F1104" s="369" t="str" cm="1">
        <f t="array" aca="1" ref="F1104" ca="1">IF(
    COUNTIFS('3.DNAExtractions'!E:E, B1104, '3.DNAExtractions'!Y:Y, "Y") &gt; 0,
    _xlfn.TEXTJOIN(", ", TRUE, IF(('3.DNAExtractions'!E:E = B1104) * ('3.DNAExtractions'!Y:Y = "Y"), '3.DNAExtractions'!D:D, "")),
    IF(
        COUNTIFS('3.DNAExtractions'!E:E, B1104, '3.DNAExtractions'!X:X, "Y") &gt; 0,
        _xlfn.TEXTJOIN(", ", TRUE, IF(('3.DNAExtractions'!E:E = B1104) * ('3.DNAExtractions'!X:X = "Y"), '3.DNAExtractions'!D:D, "")),
        "Awaiting Status"
    )
)</f>
        <v>Awaiting Status</v>
      </c>
      <c r="G1104" s="370"/>
      <c r="H1104" s="371" t="str" cm="1">
        <f t="array" aca="1" ref="H1104" ca="1">IF(
    G1104="N",
    "",
    IF(
        COUNTIFS('4.Illumina'!E:E, B1104, '4.Illumina'!R:R, "Y") &gt; 0,
        _xlfn.TEXTJOIN(", ", TRUE, IF(('4.Illumina'!E:E = B1104) * ('4.Illumina'!R:R = "Y"), '4.Illumina'!D:D, "")),
        IF(
            COUNTIFS('4.Illumina'!E:E, B1104, '4.Illumina'!Q:Q, "Y") &gt; 0,
            _xlfn.TEXTJOIN(", ", TRUE, IF(('4.Illumina'!E:E = B1104) * ('4.Illumina'!Q:Q = "Y"), '4.Illumina'!D:D, "")),
            "Awaiting Status"
        )
    )
)</f>
        <v>Awaiting Status</v>
      </c>
      <c r="I1104" s="372"/>
      <c r="J1104" s="373" t="str" cm="1">
        <f t="array" aca="1" ref="J1104" ca="1">IF(
    I1104="N",
    "",
    IF(
        COUNTIFS('4.PacBio'!E:E, B1104, '4.PacBio'!W:W, "Y") &gt; 0,
        _xlfn.TEXTJOIN(", ", TRUE, IF(('4.PacBio'!E:E = B1104) * ('4.PacBio'!W:W = "Y"), '4.PacBio'!D:D, "")),
        IF(
            COUNTIFS('4.PacBio'!E:E, B1104, '4.PacBio'!V:V, "Y") &gt; 0,
            _xlfn.TEXTJOIN(", ", TRUE, IF(('4.PacBio'!E:E = B1104) * ('4.PacBio'!V:V = "Y"), '4.PacBio'!D:D, "")),
            "Awaiting Status"
        )
    )
)</f>
        <v>Awaiting Status</v>
      </c>
      <c r="K1104" s="374"/>
      <c r="L1104" s="371" t="str" cm="1">
        <f t="array" aca="1" ref="L1104" ca="1">IF(
    K1104="N",
    "",
    IF(
        COUNTIFS('4.HiCLibrary'!E:E, B1104, '4.HiCLibrary'!V:V, "Y") &gt; 0,
        _xlfn.TEXTJOIN(", ", TRUE, IF(('4.HiCLibrary'!E:E = B1104) * ('4.HiCLibrary'!V:V = "Y"), '4.HiCLibrary'!D:D, "")),
        IF(
            COUNTIFS('4.HiCLibrary'!E:E, B1104, '4.HiCLibrary'!U:U, "Y") &gt; 0,
            _xlfn.TEXTJOIN(", ", TRUE, IF(('4.HiCLibrary'!E:E = B1104) * ('4.HiCLibrary'!U:U = "Y"), '4.HiCLibrary'!D:D, "")),
            "Awaiting Status"
        )
    )
)</f>
        <v>Awaiting Status</v>
      </c>
      <c r="M1104" s="375"/>
      <c r="N1104" s="373" t="str" cm="1">
        <f t="array" aca="1" ref="N1104" ca="1">IF(
    M1104="N",
    "",
    IF(
        COUNTIFS('4.ONT'!E:E, B1104, '4.ONT'!Q:Q, "Y") &gt; 0,
        _xlfn.TEXTJOIN(", ", TRUE, IF(('4.ONT'!E:E = B1104) * ('4.ONT'!Q:Q = "Y"), '4.ONT'!D:D, "")),
        IF(
            COUNTIFS('4.ONT'!E:E, B1104, '4.ONT'!P:P, "Y") &gt; 0,
            _xlfn.TEXTJOIN(", ", TRUE, IF(('4.ONT'!E:E = B1104) * ('4.ONT'!P:P = "Y"), '4.ONT'!D:D, "")),
            "Awaiting Status"
        )
    )
)</f>
        <v>Awaiting Status</v>
      </c>
      <c r="O1104" s="60"/>
      <c r="P1104" s="376" t="str" cm="1">
        <f t="array" aca="1" ref="P1104" ca="1">IF(
    O1104="N",
    "",
    IF(
        COUNTIFS('3.RNAExtractions'!E:E, B1104, '3.RNAExtractions'!Z:Z, "Y") &gt; 0,
        _xlfn.TEXTJOIN(", ", TRUE, IF(('3.RNAExtractions'!E:E = B1104) * ('3.RNAExtractions'!Z:Z = "Y"), '3.RNAExtractions'!D:D, "")),
        IF(
            COUNTIFS('3.RNAExtractions'!E:E, B1104, '3.RNAExtractions'!Y:Y, "Y") &gt; 0,
            _xlfn.TEXTJOIN(", ", TRUE, IF(('3.RNAExtractions'!E:E = B1104) * ('3.RNAExtractions'!Y:Y = "Y"), '3.RNAExtractions'!D:D, "")),
            "Awaiting Status"
        )
    )
)</f>
        <v>Awaiting Status</v>
      </c>
      <c r="Q1104" s="60"/>
      <c r="R1104" s="376" t="str" cm="1">
        <f t="array" aca="1" ref="R1104" ca="1">IF(
    Q1104="N",
    "",
    IF(
        COUNTIFS('4.RNAIllumina'!E:E, B1104, '4.RNAIllumina'!Y:Y, "Y") &gt; 0,
        _xlfn.TEXTJOIN(", ", TRUE, IF(('4.RNAIllumina'!E:E = B1104) * ('4.RNAIllumina'!Y:Y = "Y"), '4.RNAIllumina'!D:D, "")),
        IF(
            COUNTIFS('4.RNAIllumina'!E:E, B1104, '4.RNAIllumina'!X:X, "Y") &gt; 0,
            _xlfn.TEXTJOIN(", ", TRUE, IF(('4.RNAIllumina'!E:E = B1104) * ('4.RNAIllumina'!X:X = "Y"), '4.RNAIllumina'!D:D, "")),
            "Awaiting Status"
        )
    )
)</f>
        <v>Awaiting Status</v>
      </c>
      <c r="S1104" s="377"/>
      <c r="T1104" s="378" t="str">
        <f ca="1">VLOOKUP($B1104,'1.MetaData'!$B:$H,2,FALSE)</f>
        <v>BT2250</v>
      </c>
      <c r="U1104" s="379" t="str">
        <f ca="1">VLOOKUP($B1104,'1.MetaData'!$B:$H,3,FALSE)</f>
        <v>Galeocerdo cuvier</v>
      </c>
      <c r="V1104" s="379" t="str">
        <f ca="1">VLOOKUP($B1104,'1.MetaData'!$B:$H,4,FALSE)</f>
        <v>Tiger shark</v>
      </c>
      <c r="W1104" s="379" t="str">
        <f ca="1">VLOOKUP($B1104,'1.MetaData'!$B:$H,5,FALSE)</f>
        <v>NT Fisheries Department</v>
      </c>
      <c r="X1104" s="378" t="str">
        <f ca="1">VLOOKUP($B1104,'1.MetaData'!$B:$H,6,FALSE)</f>
        <v>Michael Usher, Jess Pearce</v>
      </c>
      <c r="Y1104" s="378"/>
    </row>
    <row r="1105" spans="1:25" hidden="1" x14ac:dyDescent="0.25">
      <c r="A1105" s="17">
        <v>1104</v>
      </c>
      <c r="B1105" s="365" t="str">
        <f t="shared" ca="1" si="21"/>
        <v>OG1104</v>
      </c>
      <c r="C1105" s="366" t="s">
        <v>102</v>
      </c>
      <c r="D1105" s="367">
        <f ca="1">COUNTIF('2.Tissue'!C:C,B1105)</f>
        <v>0</v>
      </c>
      <c r="E1105" s="368">
        <f ca="1">COUNTIFS('3.DNAExtractions'!$E:$E,$B1105,'3.DNAExtractions'!$D:$D,E$1)</f>
        <v>0</v>
      </c>
      <c r="F1105" s="369" t="str" cm="1">
        <f t="array" aca="1" ref="F1105" ca="1">IF(
    COUNTIFS('3.DNAExtractions'!E:E, B1105, '3.DNAExtractions'!Y:Y, "Y") &gt; 0,
    _xlfn.TEXTJOIN(", ", TRUE, IF(('3.DNAExtractions'!E:E = B1105) * ('3.DNAExtractions'!Y:Y = "Y"), '3.DNAExtractions'!D:D, "")),
    IF(
        COUNTIFS('3.DNAExtractions'!E:E, B1105, '3.DNAExtractions'!X:X, "Y") &gt; 0,
        _xlfn.TEXTJOIN(", ", TRUE, IF(('3.DNAExtractions'!E:E = B1105) * ('3.DNAExtractions'!X:X = "Y"), '3.DNAExtractions'!D:D, "")),
        "Awaiting Status"
    )
)</f>
        <v>Awaiting Status</v>
      </c>
      <c r="G1105" s="370"/>
      <c r="H1105" s="371" t="str" cm="1">
        <f t="array" aca="1" ref="H1105" ca="1">IF(
    G1105="N",
    "",
    IF(
        COUNTIFS('4.Illumina'!E:E, B1105, '4.Illumina'!R:R, "Y") &gt; 0,
        _xlfn.TEXTJOIN(", ", TRUE, IF(('4.Illumina'!E:E = B1105) * ('4.Illumina'!R:R = "Y"), '4.Illumina'!D:D, "")),
        IF(
            COUNTIFS('4.Illumina'!E:E, B1105, '4.Illumina'!Q:Q, "Y") &gt; 0,
            _xlfn.TEXTJOIN(", ", TRUE, IF(('4.Illumina'!E:E = B1105) * ('4.Illumina'!Q:Q = "Y"), '4.Illumina'!D:D, "")),
            "Awaiting Status"
        )
    )
)</f>
        <v>Awaiting Status</v>
      </c>
      <c r="I1105" s="372"/>
      <c r="J1105" s="373" t="str" cm="1">
        <f t="array" aca="1" ref="J1105" ca="1">IF(
    I1105="N",
    "",
    IF(
        COUNTIFS('4.PacBio'!E:E, B1105, '4.PacBio'!W:W, "Y") &gt; 0,
        _xlfn.TEXTJOIN(", ", TRUE, IF(('4.PacBio'!E:E = B1105) * ('4.PacBio'!W:W = "Y"), '4.PacBio'!D:D, "")),
        IF(
            COUNTIFS('4.PacBio'!E:E, B1105, '4.PacBio'!V:V, "Y") &gt; 0,
            _xlfn.TEXTJOIN(", ", TRUE, IF(('4.PacBio'!E:E = B1105) * ('4.PacBio'!V:V = "Y"), '4.PacBio'!D:D, "")),
            "Awaiting Status"
        )
    )
)</f>
        <v>Awaiting Status</v>
      </c>
      <c r="K1105" s="374"/>
      <c r="L1105" s="371" t="str" cm="1">
        <f t="array" aca="1" ref="L1105" ca="1">IF(
    K1105="N",
    "",
    IF(
        COUNTIFS('4.HiCLibrary'!E:E, B1105, '4.HiCLibrary'!V:V, "Y") &gt; 0,
        _xlfn.TEXTJOIN(", ", TRUE, IF(('4.HiCLibrary'!E:E = B1105) * ('4.HiCLibrary'!V:V = "Y"), '4.HiCLibrary'!D:D, "")),
        IF(
            COUNTIFS('4.HiCLibrary'!E:E, B1105, '4.HiCLibrary'!U:U, "Y") &gt; 0,
            _xlfn.TEXTJOIN(", ", TRUE, IF(('4.HiCLibrary'!E:E = B1105) * ('4.HiCLibrary'!U:U = "Y"), '4.HiCLibrary'!D:D, "")),
            "Awaiting Status"
        )
    )
)</f>
        <v>Awaiting Status</v>
      </c>
      <c r="M1105" s="375"/>
      <c r="N1105" s="373" t="str" cm="1">
        <f t="array" aca="1" ref="N1105" ca="1">IF(
    M1105="N",
    "",
    IF(
        COUNTIFS('4.ONT'!E:E, B1105, '4.ONT'!Q:Q, "Y") &gt; 0,
        _xlfn.TEXTJOIN(", ", TRUE, IF(('4.ONT'!E:E = B1105) * ('4.ONT'!Q:Q = "Y"), '4.ONT'!D:D, "")),
        IF(
            COUNTIFS('4.ONT'!E:E, B1105, '4.ONT'!P:P, "Y") &gt; 0,
            _xlfn.TEXTJOIN(", ", TRUE, IF(('4.ONT'!E:E = B1105) * ('4.ONT'!P:P = "Y"), '4.ONT'!D:D, "")),
            "Awaiting Status"
        )
    )
)</f>
        <v>Awaiting Status</v>
      </c>
      <c r="O1105" s="60"/>
      <c r="P1105" s="376" t="str" cm="1">
        <f t="array" aca="1" ref="P1105" ca="1">IF(
    O1105="N",
    "",
    IF(
        COUNTIFS('3.RNAExtractions'!E:E, B1105, '3.RNAExtractions'!Z:Z, "Y") &gt; 0,
        _xlfn.TEXTJOIN(", ", TRUE, IF(('3.RNAExtractions'!E:E = B1105) * ('3.RNAExtractions'!Z:Z = "Y"), '3.RNAExtractions'!D:D, "")),
        IF(
            COUNTIFS('3.RNAExtractions'!E:E, B1105, '3.RNAExtractions'!Y:Y, "Y") &gt; 0,
            _xlfn.TEXTJOIN(", ", TRUE, IF(('3.RNAExtractions'!E:E = B1105) * ('3.RNAExtractions'!Y:Y = "Y"), '3.RNAExtractions'!D:D, "")),
            "Awaiting Status"
        )
    )
)</f>
        <v>Awaiting Status</v>
      </c>
      <c r="Q1105" s="60"/>
      <c r="R1105" s="376" t="str" cm="1">
        <f t="array" aca="1" ref="R1105" ca="1">IF(
    Q1105="N",
    "",
    IF(
        COUNTIFS('4.RNAIllumina'!E:E, B1105, '4.RNAIllumina'!Y:Y, "Y") &gt; 0,
        _xlfn.TEXTJOIN(", ", TRUE, IF(('4.RNAIllumina'!E:E = B1105) * ('4.RNAIllumina'!Y:Y = "Y"), '4.RNAIllumina'!D:D, "")),
        IF(
            COUNTIFS('4.RNAIllumina'!E:E, B1105, '4.RNAIllumina'!X:X, "Y") &gt; 0,
            _xlfn.TEXTJOIN(", ", TRUE, IF(('4.RNAIllumina'!E:E = B1105) * ('4.RNAIllumina'!X:X = "Y"), '4.RNAIllumina'!D:D, "")),
            "Awaiting Status"
        )
    )
)</f>
        <v>Awaiting Status</v>
      </c>
      <c r="S1105" s="377"/>
      <c r="T1105" s="378" t="str">
        <f ca="1">VLOOKUP($B1105,'1.MetaData'!$B:$H,2,FALSE)</f>
        <v>BT2251</v>
      </c>
      <c r="U1105" s="379" t="str">
        <f ca="1">VLOOKUP($B1105,'1.MetaData'!$B:$H,3,FALSE)</f>
        <v>Galeocerdo cuvier</v>
      </c>
      <c r="V1105" s="379" t="str">
        <f ca="1">VLOOKUP($B1105,'1.MetaData'!$B:$H,4,FALSE)</f>
        <v>Tiger shark</v>
      </c>
      <c r="W1105" s="379" t="str">
        <f ca="1">VLOOKUP($B1105,'1.MetaData'!$B:$H,5,FALSE)</f>
        <v>NT Fisheries Department</v>
      </c>
      <c r="X1105" s="378" t="str">
        <f ca="1">VLOOKUP($B1105,'1.MetaData'!$B:$H,6,FALSE)</f>
        <v>Michael Usher, Jess Pearce</v>
      </c>
      <c r="Y1105" s="378"/>
    </row>
    <row r="1106" spans="1:25" hidden="1" x14ac:dyDescent="0.25">
      <c r="A1106" s="17">
        <v>1105</v>
      </c>
      <c r="B1106" s="365" t="str">
        <f t="shared" ca="1" si="21"/>
        <v>OG1105</v>
      </c>
      <c r="C1106" s="366" t="s">
        <v>102</v>
      </c>
      <c r="D1106" s="367">
        <f ca="1">COUNTIF('2.Tissue'!C:C,B1106)</f>
        <v>0</v>
      </c>
      <c r="E1106" s="368">
        <f ca="1">COUNTIFS('3.DNAExtractions'!$E:$E,$B1106,'3.DNAExtractions'!$D:$D,E$1)</f>
        <v>0</v>
      </c>
      <c r="F1106" s="369" t="str" cm="1">
        <f t="array" aca="1" ref="F1106" ca="1">IF(
    COUNTIFS('3.DNAExtractions'!E:E, B1106, '3.DNAExtractions'!Y:Y, "Y") &gt; 0,
    _xlfn.TEXTJOIN(", ", TRUE, IF(('3.DNAExtractions'!E:E = B1106) * ('3.DNAExtractions'!Y:Y = "Y"), '3.DNAExtractions'!D:D, "")),
    IF(
        COUNTIFS('3.DNAExtractions'!E:E, B1106, '3.DNAExtractions'!X:X, "Y") &gt; 0,
        _xlfn.TEXTJOIN(", ", TRUE, IF(('3.DNAExtractions'!E:E = B1106) * ('3.DNAExtractions'!X:X = "Y"), '3.DNAExtractions'!D:D, "")),
        "Awaiting Status"
    )
)</f>
        <v>Awaiting Status</v>
      </c>
      <c r="G1106" s="370"/>
      <c r="H1106" s="371" t="str" cm="1">
        <f t="array" aca="1" ref="H1106" ca="1">IF(
    G1106="N",
    "",
    IF(
        COUNTIFS('4.Illumina'!E:E, B1106, '4.Illumina'!R:R, "Y") &gt; 0,
        _xlfn.TEXTJOIN(", ", TRUE, IF(('4.Illumina'!E:E = B1106) * ('4.Illumina'!R:R = "Y"), '4.Illumina'!D:D, "")),
        IF(
            COUNTIFS('4.Illumina'!E:E, B1106, '4.Illumina'!Q:Q, "Y") &gt; 0,
            _xlfn.TEXTJOIN(", ", TRUE, IF(('4.Illumina'!E:E = B1106) * ('4.Illumina'!Q:Q = "Y"), '4.Illumina'!D:D, "")),
            "Awaiting Status"
        )
    )
)</f>
        <v>Awaiting Status</v>
      </c>
      <c r="I1106" s="372"/>
      <c r="J1106" s="373" t="str" cm="1">
        <f t="array" aca="1" ref="J1106" ca="1">IF(
    I1106="N",
    "",
    IF(
        COUNTIFS('4.PacBio'!E:E, B1106, '4.PacBio'!W:W, "Y") &gt; 0,
        _xlfn.TEXTJOIN(", ", TRUE, IF(('4.PacBio'!E:E = B1106) * ('4.PacBio'!W:W = "Y"), '4.PacBio'!D:D, "")),
        IF(
            COUNTIFS('4.PacBio'!E:E, B1106, '4.PacBio'!V:V, "Y") &gt; 0,
            _xlfn.TEXTJOIN(", ", TRUE, IF(('4.PacBio'!E:E = B1106) * ('4.PacBio'!V:V = "Y"), '4.PacBio'!D:D, "")),
            "Awaiting Status"
        )
    )
)</f>
        <v>Awaiting Status</v>
      </c>
      <c r="K1106" s="374"/>
      <c r="L1106" s="371" t="str" cm="1">
        <f t="array" aca="1" ref="L1106" ca="1">IF(
    K1106="N",
    "",
    IF(
        COUNTIFS('4.HiCLibrary'!E:E, B1106, '4.HiCLibrary'!V:V, "Y") &gt; 0,
        _xlfn.TEXTJOIN(", ", TRUE, IF(('4.HiCLibrary'!E:E = B1106) * ('4.HiCLibrary'!V:V = "Y"), '4.HiCLibrary'!D:D, "")),
        IF(
            COUNTIFS('4.HiCLibrary'!E:E, B1106, '4.HiCLibrary'!U:U, "Y") &gt; 0,
            _xlfn.TEXTJOIN(", ", TRUE, IF(('4.HiCLibrary'!E:E = B1106) * ('4.HiCLibrary'!U:U = "Y"), '4.HiCLibrary'!D:D, "")),
            "Awaiting Status"
        )
    )
)</f>
        <v>Awaiting Status</v>
      </c>
      <c r="M1106" s="375"/>
      <c r="N1106" s="373" t="str" cm="1">
        <f t="array" aca="1" ref="N1106" ca="1">IF(
    M1106="N",
    "",
    IF(
        COUNTIFS('4.ONT'!E:E, B1106, '4.ONT'!Q:Q, "Y") &gt; 0,
        _xlfn.TEXTJOIN(", ", TRUE, IF(('4.ONT'!E:E = B1106) * ('4.ONT'!Q:Q = "Y"), '4.ONT'!D:D, "")),
        IF(
            COUNTIFS('4.ONT'!E:E, B1106, '4.ONT'!P:P, "Y") &gt; 0,
            _xlfn.TEXTJOIN(", ", TRUE, IF(('4.ONT'!E:E = B1106) * ('4.ONT'!P:P = "Y"), '4.ONT'!D:D, "")),
            "Awaiting Status"
        )
    )
)</f>
        <v>Awaiting Status</v>
      </c>
      <c r="O1106" s="60"/>
      <c r="P1106" s="376" t="str" cm="1">
        <f t="array" aca="1" ref="P1106" ca="1">IF(
    O1106="N",
    "",
    IF(
        COUNTIFS('3.RNAExtractions'!E:E, B1106, '3.RNAExtractions'!Z:Z, "Y") &gt; 0,
        _xlfn.TEXTJOIN(", ", TRUE, IF(('3.RNAExtractions'!E:E = B1106) * ('3.RNAExtractions'!Z:Z = "Y"), '3.RNAExtractions'!D:D, "")),
        IF(
            COUNTIFS('3.RNAExtractions'!E:E, B1106, '3.RNAExtractions'!Y:Y, "Y") &gt; 0,
            _xlfn.TEXTJOIN(", ", TRUE, IF(('3.RNAExtractions'!E:E = B1106) * ('3.RNAExtractions'!Y:Y = "Y"), '3.RNAExtractions'!D:D, "")),
            "Awaiting Status"
        )
    )
)</f>
        <v>Awaiting Status</v>
      </c>
      <c r="Q1106" s="60"/>
      <c r="R1106" s="376" t="str" cm="1">
        <f t="array" aca="1" ref="R1106" ca="1">IF(
    Q1106="N",
    "",
    IF(
        COUNTIFS('4.RNAIllumina'!E:E, B1106, '4.RNAIllumina'!Y:Y, "Y") &gt; 0,
        _xlfn.TEXTJOIN(", ", TRUE, IF(('4.RNAIllumina'!E:E = B1106) * ('4.RNAIllumina'!Y:Y = "Y"), '4.RNAIllumina'!D:D, "")),
        IF(
            COUNTIFS('4.RNAIllumina'!E:E, B1106, '4.RNAIllumina'!X:X, "Y") &gt; 0,
            _xlfn.TEXTJOIN(", ", TRUE, IF(('4.RNAIllumina'!E:E = B1106) * ('4.RNAIllumina'!X:X = "Y"), '4.RNAIllumina'!D:D, "")),
            "Awaiting Status"
        )
    )
)</f>
        <v>Awaiting Status</v>
      </c>
      <c r="S1106" s="377"/>
      <c r="T1106" s="378" t="str">
        <f ca="1">VLOOKUP($B1106,'1.MetaData'!$B:$H,2,FALSE)</f>
        <v>BT2252</v>
      </c>
      <c r="U1106" s="379" t="str">
        <f ca="1">VLOOKUP($B1106,'1.MetaData'!$B:$H,3,FALSE)</f>
        <v>Galeocerdo cuvier</v>
      </c>
      <c r="V1106" s="379" t="str">
        <f ca="1">VLOOKUP($B1106,'1.MetaData'!$B:$H,4,FALSE)</f>
        <v>Tiger shark</v>
      </c>
      <c r="W1106" s="379" t="str">
        <f ca="1">VLOOKUP($B1106,'1.MetaData'!$B:$H,5,FALSE)</f>
        <v>NT Fisheries Department</v>
      </c>
      <c r="X1106" s="378" t="str">
        <f ca="1">VLOOKUP($B1106,'1.MetaData'!$B:$H,6,FALSE)</f>
        <v>Michael Usher, Jess Pearce</v>
      </c>
      <c r="Y1106" s="378"/>
    </row>
    <row r="1107" spans="1:25" hidden="1" x14ac:dyDescent="0.25">
      <c r="A1107" s="17">
        <v>1106</v>
      </c>
      <c r="B1107" s="365" t="str">
        <f t="shared" ca="1" si="21"/>
        <v>OG1106</v>
      </c>
      <c r="C1107" s="366" t="s">
        <v>102</v>
      </c>
      <c r="D1107" s="367">
        <f ca="1">COUNTIF('2.Tissue'!C:C,B1107)</f>
        <v>0</v>
      </c>
      <c r="E1107" s="368">
        <f ca="1">COUNTIFS('3.DNAExtractions'!$E:$E,$B1107,'3.DNAExtractions'!$D:$D,E$1)</f>
        <v>0</v>
      </c>
      <c r="F1107" s="369" t="str" cm="1">
        <f t="array" aca="1" ref="F1107" ca="1">IF(
    COUNTIFS('3.DNAExtractions'!E:E, B1107, '3.DNAExtractions'!Y:Y, "Y") &gt; 0,
    _xlfn.TEXTJOIN(", ", TRUE, IF(('3.DNAExtractions'!E:E = B1107) * ('3.DNAExtractions'!Y:Y = "Y"), '3.DNAExtractions'!D:D, "")),
    IF(
        COUNTIFS('3.DNAExtractions'!E:E, B1107, '3.DNAExtractions'!X:X, "Y") &gt; 0,
        _xlfn.TEXTJOIN(", ", TRUE, IF(('3.DNAExtractions'!E:E = B1107) * ('3.DNAExtractions'!X:X = "Y"), '3.DNAExtractions'!D:D, "")),
        "Awaiting Status"
    )
)</f>
        <v>Awaiting Status</v>
      </c>
      <c r="G1107" s="370"/>
      <c r="H1107" s="371" t="str" cm="1">
        <f t="array" aca="1" ref="H1107" ca="1">IF(
    G1107="N",
    "",
    IF(
        COUNTIFS('4.Illumina'!E:E, B1107, '4.Illumina'!R:R, "Y") &gt; 0,
        _xlfn.TEXTJOIN(", ", TRUE, IF(('4.Illumina'!E:E = B1107) * ('4.Illumina'!R:R = "Y"), '4.Illumina'!D:D, "")),
        IF(
            COUNTIFS('4.Illumina'!E:E, B1107, '4.Illumina'!Q:Q, "Y") &gt; 0,
            _xlfn.TEXTJOIN(", ", TRUE, IF(('4.Illumina'!E:E = B1107) * ('4.Illumina'!Q:Q = "Y"), '4.Illumina'!D:D, "")),
            "Awaiting Status"
        )
    )
)</f>
        <v>Awaiting Status</v>
      </c>
      <c r="I1107" s="372"/>
      <c r="J1107" s="373" t="str" cm="1">
        <f t="array" aca="1" ref="J1107" ca="1">IF(
    I1107="N",
    "",
    IF(
        COUNTIFS('4.PacBio'!E:E, B1107, '4.PacBio'!W:W, "Y") &gt; 0,
        _xlfn.TEXTJOIN(", ", TRUE, IF(('4.PacBio'!E:E = B1107) * ('4.PacBio'!W:W = "Y"), '4.PacBio'!D:D, "")),
        IF(
            COUNTIFS('4.PacBio'!E:E, B1107, '4.PacBio'!V:V, "Y") &gt; 0,
            _xlfn.TEXTJOIN(", ", TRUE, IF(('4.PacBio'!E:E = B1107) * ('4.PacBio'!V:V = "Y"), '4.PacBio'!D:D, "")),
            "Awaiting Status"
        )
    )
)</f>
        <v>Awaiting Status</v>
      </c>
      <c r="K1107" s="374"/>
      <c r="L1107" s="371" t="str" cm="1">
        <f t="array" aca="1" ref="L1107" ca="1">IF(
    K1107="N",
    "",
    IF(
        COUNTIFS('4.HiCLibrary'!E:E, B1107, '4.HiCLibrary'!V:V, "Y") &gt; 0,
        _xlfn.TEXTJOIN(", ", TRUE, IF(('4.HiCLibrary'!E:E = B1107) * ('4.HiCLibrary'!V:V = "Y"), '4.HiCLibrary'!D:D, "")),
        IF(
            COUNTIFS('4.HiCLibrary'!E:E, B1107, '4.HiCLibrary'!U:U, "Y") &gt; 0,
            _xlfn.TEXTJOIN(", ", TRUE, IF(('4.HiCLibrary'!E:E = B1107) * ('4.HiCLibrary'!U:U = "Y"), '4.HiCLibrary'!D:D, "")),
            "Awaiting Status"
        )
    )
)</f>
        <v>Awaiting Status</v>
      </c>
      <c r="M1107" s="375"/>
      <c r="N1107" s="373" t="str" cm="1">
        <f t="array" aca="1" ref="N1107" ca="1">IF(
    M1107="N",
    "",
    IF(
        COUNTIFS('4.ONT'!E:E, B1107, '4.ONT'!Q:Q, "Y") &gt; 0,
        _xlfn.TEXTJOIN(", ", TRUE, IF(('4.ONT'!E:E = B1107) * ('4.ONT'!Q:Q = "Y"), '4.ONT'!D:D, "")),
        IF(
            COUNTIFS('4.ONT'!E:E, B1107, '4.ONT'!P:P, "Y") &gt; 0,
            _xlfn.TEXTJOIN(", ", TRUE, IF(('4.ONT'!E:E = B1107) * ('4.ONT'!P:P = "Y"), '4.ONT'!D:D, "")),
            "Awaiting Status"
        )
    )
)</f>
        <v>Awaiting Status</v>
      </c>
      <c r="O1107" s="60"/>
      <c r="P1107" s="376" t="str" cm="1">
        <f t="array" aca="1" ref="P1107" ca="1">IF(
    O1107="N",
    "",
    IF(
        COUNTIFS('3.RNAExtractions'!E:E, B1107, '3.RNAExtractions'!Z:Z, "Y") &gt; 0,
        _xlfn.TEXTJOIN(", ", TRUE, IF(('3.RNAExtractions'!E:E = B1107) * ('3.RNAExtractions'!Z:Z = "Y"), '3.RNAExtractions'!D:D, "")),
        IF(
            COUNTIFS('3.RNAExtractions'!E:E, B1107, '3.RNAExtractions'!Y:Y, "Y") &gt; 0,
            _xlfn.TEXTJOIN(", ", TRUE, IF(('3.RNAExtractions'!E:E = B1107) * ('3.RNAExtractions'!Y:Y = "Y"), '3.RNAExtractions'!D:D, "")),
            "Awaiting Status"
        )
    )
)</f>
        <v>Awaiting Status</v>
      </c>
      <c r="Q1107" s="60"/>
      <c r="R1107" s="376" t="str" cm="1">
        <f t="array" aca="1" ref="R1107" ca="1">IF(
    Q1107="N",
    "",
    IF(
        COUNTIFS('4.RNAIllumina'!E:E, B1107, '4.RNAIllumina'!Y:Y, "Y") &gt; 0,
        _xlfn.TEXTJOIN(", ", TRUE, IF(('4.RNAIllumina'!E:E = B1107) * ('4.RNAIllumina'!Y:Y = "Y"), '4.RNAIllumina'!D:D, "")),
        IF(
            COUNTIFS('4.RNAIllumina'!E:E, B1107, '4.RNAIllumina'!X:X, "Y") &gt; 0,
            _xlfn.TEXTJOIN(", ", TRUE, IF(('4.RNAIllumina'!E:E = B1107) * ('4.RNAIllumina'!X:X = "Y"), '4.RNAIllumina'!D:D, "")),
            "Awaiting Status"
        )
    )
)</f>
        <v>Awaiting Status</v>
      </c>
      <c r="S1107" s="377"/>
      <c r="T1107" s="378" t="str">
        <f ca="1">VLOOKUP($B1107,'1.MetaData'!$B:$H,2,FALSE)</f>
        <v>BT2253</v>
      </c>
      <c r="U1107" s="379" t="str">
        <f ca="1">VLOOKUP($B1107,'1.MetaData'!$B:$H,3,FALSE)</f>
        <v>Galeocerdo cuvier</v>
      </c>
      <c r="V1107" s="379" t="str">
        <f ca="1">VLOOKUP($B1107,'1.MetaData'!$B:$H,4,FALSE)</f>
        <v>Tiger shark</v>
      </c>
      <c r="W1107" s="379" t="str">
        <f ca="1">VLOOKUP($B1107,'1.MetaData'!$B:$H,5,FALSE)</f>
        <v>NT Fisheries Department</v>
      </c>
      <c r="X1107" s="378" t="str">
        <f ca="1">VLOOKUP($B1107,'1.MetaData'!$B:$H,6,FALSE)</f>
        <v>Michael Usher, Jess Pearce</v>
      </c>
      <c r="Y1107" s="378"/>
    </row>
    <row r="1108" spans="1:25" hidden="1" x14ac:dyDescent="0.25">
      <c r="A1108" s="17">
        <v>1107</v>
      </c>
      <c r="B1108" s="365" t="str">
        <f t="shared" ca="1" si="21"/>
        <v>OG1107</v>
      </c>
      <c r="C1108" s="366" t="s">
        <v>102</v>
      </c>
      <c r="D1108" s="367">
        <f ca="1">COUNTIF('2.Tissue'!C:C,B1108)</f>
        <v>0</v>
      </c>
      <c r="E1108" s="368">
        <f ca="1">COUNTIFS('3.DNAExtractions'!$E:$E,$B1108,'3.DNAExtractions'!$D:$D,E$1)</f>
        <v>0</v>
      </c>
      <c r="F1108" s="369" t="str" cm="1">
        <f t="array" aca="1" ref="F1108" ca="1">IF(
    COUNTIFS('3.DNAExtractions'!E:E, B1108, '3.DNAExtractions'!Y:Y, "Y") &gt; 0,
    _xlfn.TEXTJOIN(", ", TRUE, IF(('3.DNAExtractions'!E:E = B1108) * ('3.DNAExtractions'!Y:Y = "Y"), '3.DNAExtractions'!D:D, "")),
    IF(
        COUNTIFS('3.DNAExtractions'!E:E, B1108, '3.DNAExtractions'!X:X, "Y") &gt; 0,
        _xlfn.TEXTJOIN(", ", TRUE, IF(('3.DNAExtractions'!E:E = B1108) * ('3.DNAExtractions'!X:X = "Y"), '3.DNAExtractions'!D:D, "")),
        "Awaiting Status"
    )
)</f>
        <v>Awaiting Status</v>
      </c>
      <c r="G1108" s="370"/>
      <c r="H1108" s="371" t="str" cm="1">
        <f t="array" aca="1" ref="H1108" ca="1">IF(
    G1108="N",
    "",
    IF(
        COUNTIFS('4.Illumina'!E:E, B1108, '4.Illumina'!R:R, "Y") &gt; 0,
        _xlfn.TEXTJOIN(", ", TRUE, IF(('4.Illumina'!E:E = B1108) * ('4.Illumina'!R:R = "Y"), '4.Illumina'!D:D, "")),
        IF(
            COUNTIFS('4.Illumina'!E:E, B1108, '4.Illumina'!Q:Q, "Y") &gt; 0,
            _xlfn.TEXTJOIN(", ", TRUE, IF(('4.Illumina'!E:E = B1108) * ('4.Illumina'!Q:Q = "Y"), '4.Illumina'!D:D, "")),
            "Awaiting Status"
        )
    )
)</f>
        <v>Awaiting Status</v>
      </c>
      <c r="I1108" s="372"/>
      <c r="J1108" s="373" t="str" cm="1">
        <f t="array" aca="1" ref="J1108" ca="1">IF(
    I1108="N",
    "",
    IF(
        COUNTIFS('4.PacBio'!E:E, B1108, '4.PacBio'!W:W, "Y") &gt; 0,
        _xlfn.TEXTJOIN(", ", TRUE, IF(('4.PacBio'!E:E = B1108) * ('4.PacBio'!W:W = "Y"), '4.PacBio'!D:D, "")),
        IF(
            COUNTIFS('4.PacBio'!E:E, B1108, '4.PacBio'!V:V, "Y") &gt; 0,
            _xlfn.TEXTJOIN(", ", TRUE, IF(('4.PacBio'!E:E = B1108) * ('4.PacBio'!V:V = "Y"), '4.PacBio'!D:D, "")),
            "Awaiting Status"
        )
    )
)</f>
        <v>Awaiting Status</v>
      </c>
      <c r="K1108" s="374"/>
      <c r="L1108" s="371" t="str" cm="1">
        <f t="array" aca="1" ref="L1108" ca="1">IF(
    K1108="N",
    "",
    IF(
        COUNTIFS('4.HiCLibrary'!E:E, B1108, '4.HiCLibrary'!V:V, "Y") &gt; 0,
        _xlfn.TEXTJOIN(", ", TRUE, IF(('4.HiCLibrary'!E:E = B1108) * ('4.HiCLibrary'!V:V = "Y"), '4.HiCLibrary'!D:D, "")),
        IF(
            COUNTIFS('4.HiCLibrary'!E:E, B1108, '4.HiCLibrary'!U:U, "Y") &gt; 0,
            _xlfn.TEXTJOIN(", ", TRUE, IF(('4.HiCLibrary'!E:E = B1108) * ('4.HiCLibrary'!U:U = "Y"), '4.HiCLibrary'!D:D, "")),
            "Awaiting Status"
        )
    )
)</f>
        <v>Awaiting Status</v>
      </c>
      <c r="M1108" s="375"/>
      <c r="N1108" s="373" t="str" cm="1">
        <f t="array" aca="1" ref="N1108" ca="1">IF(
    M1108="N",
    "",
    IF(
        COUNTIFS('4.ONT'!E:E, B1108, '4.ONT'!Q:Q, "Y") &gt; 0,
        _xlfn.TEXTJOIN(", ", TRUE, IF(('4.ONT'!E:E = B1108) * ('4.ONT'!Q:Q = "Y"), '4.ONT'!D:D, "")),
        IF(
            COUNTIFS('4.ONT'!E:E, B1108, '4.ONT'!P:P, "Y") &gt; 0,
            _xlfn.TEXTJOIN(", ", TRUE, IF(('4.ONT'!E:E = B1108) * ('4.ONT'!P:P = "Y"), '4.ONT'!D:D, "")),
            "Awaiting Status"
        )
    )
)</f>
        <v>Awaiting Status</v>
      </c>
      <c r="O1108" s="60"/>
      <c r="P1108" s="376" t="str" cm="1">
        <f t="array" aca="1" ref="P1108" ca="1">IF(
    O1108="N",
    "",
    IF(
        COUNTIFS('3.RNAExtractions'!E:E, B1108, '3.RNAExtractions'!Z:Z, "Y") &gt; 0,
        _xlfn.TEXTJOIN(", ", TRUE, IF(('3.RNAExtractions'!E:E = B1108) * ('3.RNAExtractions'!Z:Z = "Y"), '3.RNAExtractions'!D:D, "")),
        IF(
            COUNTIFS('3.RNAExtractions'!E:E, B1108, '3.RNAExtractions'!Y:Y, "Y") &gt; 0,
            _xlfn.TEXTJOIN(", ", TRUE, IF(('3.RNAExtractions'!E:E = B1108) * ('3.RNAExtractions'!Y:Y = "Y"), '3.RNAExtractions'!D:D, "")),
            "Awaiting Status"
        )
    )
)</f>
        <v>Awaiting Status</v>
      </c>
      <c r="Q1108" s="60"/>
      <c r="R1108" s="376" t="str" cm="1">
        <f t="array" aca="1" ref="R1108" ca="1">IF(
    Q1108="N",
    "",
    IF(
        COUNTIFS('4.RNAIllumina'!E:E, B1108, '4.RNAIllumina'!Y:Y, "Y") &gt; 0,
        _xlfn.TEXTJOIN(", ", TRUE, IF(('4.RNAIllumina'!E:E = B1108) * ('4.RNAIllumina'!Y:Y = "Y"), '4.RNAIllumina'!D:D, "")),
        IF(
            COUNTIFS('4.RNAIllumina'!E:E, B1108, '4.RNAIllumina'!X:X, "Y") &gt; 0,
            _xlfn.TEXTJOIN(", ", TRUE, IF(('4.RNAIllumina'!E:E = B1108) * ('4.RNAIllumina'!X:X = "Y"), '4.RNAIllumina'!D:D, "")),
            "Awaiting Status"
        )
    )
)</f>
        <v>Awaiting Status</v>
      </c>
      <c r="S1108" s="377"/>
      <c r="T1108" s="378" t="str">
        <f ca="1">VLOOKUP($B1108,'1.MetaData'!$B:$H,2,FALSE)</f>
        <v>BT2254</v>
      </c>
      <c r="U1108" s="379" t="str">
        <f ca="1">VLOOKUP($B1108,'1.MetaData'!$B:$H,3,FALSE)</f>
        <v>Galeocerdo cuvier</v>
      </c>
      <c r="V1108" s="379" t="str">
        <f ca="1">VLOOKUP($B1108,'1.MetaData'!$B:$H,4,FALSE)</f>
        <v>Tiger shark</v>
      </c>
      <c r="W1108" s="379" t="str">
        <f ca="1">VLOOKUP($B1108,'1.MetaData'!$B:$H,5,FALSE)</f>
        <v>NT Fisheries Department</v>
      </c>
      <c r="X1108" s="378" t="str">
        <f ca="1">VLOOKUP($B1108,'1.MetaData'!$B:$H,6,FALSE)</f>
        <v>Michael Usher, Jess Pearce</v>
      </c>
      <c r="Y1108" s="378"/>
    </row>
    <row r="1109" spans="1:25" hidden="1" x14ac:dyDescent="0.25">
      <c r="A1109" s="17">
        <v>1108</v>
      </c>
      <c r="B1109" s="365" t="str">
        <f t="shared" ca="1" si="21"/>
        <v>OG1108</v>
      </c>
      <c r="C1109" s="366" t="s">
        <v>102</v>
      </c>
      <c r="D1109" s="367">
        <f ca="1">COUNTIF('2.Tissue'!C:C,B1109)</f>
        <v>0</v>
      </c>
      <c r="E1109" s="368">
        <f ca="1">COUNTIFS('3.DNAExtractions'!$E:$E,$B1109,'3.DNAExtractions'!$D:$D,E$1)</f>
        <v>0</v>
      </c>
      <c r="F1109" s="369" t="str" cm="1">
        <f t="array" aca="1" ref="F1109" ca="1">IF(
    COUNTIFS('3.DNAExtractions'!E:E, B1109, '3.DNAExtractions'!Y:Y, "Y") &gt; 0,
    _xlfn.TEXTJOIN(", ", TRUE, IF(('3.DNAExtractions'!E:E = B1109) * ('3.DNAExtractions'!Y:Y = "Y"), '3.DNAExtractions'!D:D, "")),
    IF(
        COUNTIFS('3.DNAExtractions'!E:E, B1109, '3.DNAExtractions'!X:X, "Y") &gt; 0,
        _xlfn.TEXTJOIN(", ", TRUE, IF(('3.DNAExtractions'!E:E = B1109) * ('3.DNAExtractions'!X:X = "Y"), '3.DNAExtractions'!D:D, "")),
        "Awaiting Status"
    )
)</f>
        <v>Awaiting Status</v>
      </c>
      <c r="G1109" s="370"/>
      <c r="H1109" s="371" t="str" cm="1">
        <f t="array" aca="1" ref="H1109" ca="1">IF(
    G1109="N",
    "",
    IF(
        COUNTIFS('4.Illumina'!E:E, B1109, '4.Illumina'!R:R, "Y") &gt; 0,
        _xlfn.TEXTJOIN(", ", TRUE, IF(('4.Illumina'!E:E = B1109) * ('4.Illumina'!R:R = "Y"), '4.Illumina'!D:D, "")),
        IF(
            COUNTIFS('4.Illumina'!E:E, B1109, '4.Illumina'!Q:Q, "Y") &gt; 0,
            _xlfn.TEXTJOIN(", ", TRUE, IF(('4.Illumina'!E:E = B1109) * ('4.Illumina'!Q:Q = "Y"), '4.Illumina'!D:D, "")),
            "Awaiting Status"
        )
    )
)</f>
        <v>Awaiting Status</v>
      </c>
      <c r="I1109" s="372"/>
      <c r="J1109" s="373" t="str" cm="1">
        <f t="array" aca="1" ref="J1109" ca="1">IF(
    I1109="N",
    "",
    IF(
        COUNTIFS('4.PacBio'!E:E, B1109, '4.PacBio'!W:W, "Y") &gt; 0,
        _xlfn.TEXTJOIN(", ", TRUE, IF(('4.PacBio'!E:E = B1109) * ('4.PacBio'!W:W = "Y"), '4.PacBio'!D:D, "")),
        IF(
            COUNTIFS('4.PacBio'!E:E, B1109, '4.PacBio'!V:V, "Y") &gt; 0,
            _xlfn.TEXTJOIN(", ", TRUE, IF(('4.PacBio'!E:E = B1109) * ('4.PacBio'!V:V = "Y"), '4.PacBio'!D:D, "")),
            "Awaiting Status"
        )
    )
)</f>
        <v>Awaiting Status</v>
      </c>
      <c r="K1109" s="374"/>
      <c r="L1109" s="371" t="str" cm="1">
        <f t="array" aca="1" ref="L1109" ca="1">IF(
    K1109="N",
    "",
    IF(
        COUNTIFS('4.HiCLibrary'!E:E, B1109, '4.HiCLibrary'!V:V, "Y") &gt; 0,
        _xlfn.TEXTJOIN(", ", TRUE, IF(('4.HiCLibrary'!E:E = B1109) * ('4.HiCLibrary'!V:V = "Y"), '4.HiCLibrary'!D:D, "")),
        IF(
            COUNTIFS('4.HiCLibrary'!E:E, B1109, '4.HiCLibrary'!U:U, "Y") &gt; 0,
            _xlfn.TEXTJOIN(", ", TRUE, IF(('4.HiCLibrary'!E:E = B1109) * ('4.HiCLibrary'!U:U = "Y"), '4.HiCLibrary'!D:D, "")),
            "Awaiting Status"
        )
    )
)</f>
        <v>Awaiting Status</v>
      </c>
      <c r="M1109" s="375"/>
      <c r="N1109" s="373" t="str" cm="1">
        <f t="array" aca="1" ref="N1109" ca="1">IF(
    M1109="N",
    "",
    IF(
        COUNTIFS('4.ONT'!E:E, B1109, '4.ONT'!Q:Q, "Y") &gt; 0,
        _xlfn.TEXTJOIN(", ", TRUE, IF(('4.ONT'!E:E = B1109) * ('4.ONT'!Q:Q = "Y"), '4.ONT'!D:D, "")),
        IF(
            COUNTIFS('4.ONT'!E:E, B1109, '4.ONT'!P:P, "Y") &gt; 0,
            _xlfn.TEXTJOIN(", ", TRUE, IF(('4.ONT'!E:E = B1109) * ('4.ONT'!P:P = "Y"), '4.ONT'!D:D, "")),
            "Awaiting Status"
        )
    )
)</f>
        <v>Awaiting Status</v>
      </c>
      <c r="O1109" s="60"/>
      <c r="P1109" s="376" t="str" cm="1">
        <f t="array" aca="1" ref="P1109" ca="1">IF(
    O1109="N",
    "",
    IF(
        COUNTIFS('3.RNAExtractions'!E:E, B1109, '3.RNAExtractions'!Z:Z, "Y") &gt; 0,
        _xlfn.TEXTJOIN(", ", TRUE, IF(('3.RNAExtractions'!E:E = B1109) * ('3.RNAExtractions'!Z:Z = "Y"), '3.RNAExtractions'!D:D, "")),
        IF(
            COUNTIFS('3.RNAExtractions'!E:E, B1109, '3.RNAExtractions'!Y:Y, "Y") &gt; 0,
            _xlfn.TEXTJOIN(", ", TRUE, IF(('3.RNAExtractions'!E:E = B1109) * ('3.RNAExtractions'!Y:Y = "Y"), '3.RNAExtractions'!D:D, "")),
            "Awaiting Status"
        )
    )
)</f>
        <v>Awaiting Status</v>
      </c>
      <c r="Q1109" s="60"/>
      <c r="R1109" s="376" t="str" cm="1">
        <f t="array" aca="1" ref="R1109" ca="1">IF(
    Q1109="N",
    "",
    IF(
        COUNTIFS('4.RNAIllumina'!E:E, B1109, '4.RNAIllumina'!Y:Y, "Y") &gt; 0,
        _xlfn.TEXTJOIN(", ", TRUE, IF(('4.RNAIllumina'!E:E = B1109) * ('4.RNAIllumina'!Y:Y = "Y"), '4.RNAIllumina'!D:D, "")),
        IF(
            COUNTIFS('4.RNAIllumina'!E:E, B1109, '4.RNAIllumina'!X:X, "Y") &gt; 0,
            _xlfn.TEXTJOIN(", ", TRUE, IF(('4.RNAIllumina'!E:E = B1109) * ('4.RNAIllumina'!X:X = "Y"), '4.RNAIllumina'!D:D, "")),
            "Awaiting Status"
        )
    )
)</f>
        <v>Awaiting Status</v>
      </c>
      <c r="S1109" s="377"/>
      <c r="T1109" s="378" t="str">
        <f ca="1">VLOOKUP($B1109,'1.MetaData'!$B:$H,2,FALSE)</f>
        <v>BT2255</v>
      </c>
      <c r="U1109" s="379" t="str">
        <f ca="1">VLOOKUP($B1109,'1.MetaData'!$B:$H,3,FALSE)</f>
        <v>Galeocerdo cuvier</v>
      </c>
      <c r="V1109" s="379" t="str">
        <f ca="1">VLOOKUP($B1109,'1.MetaData'!$B:$H,4,FALSE)</f>
        <v>Tiger shark</v>
      </c>
      <c r="W1109" s="379" t="str">
        <f ca="1">VLOOKUP($B1109,'1.MetaData'!$B:$H,5,FALSE)</f>
        <v>NT Fisheries Department</v>
      </c>
      <c r="X1109" s="378" t="str">
        <f ca="1">VLOOKUP($B1109,'1.MetaData'!$B:$H,6,FALSE)</f>
        <v>Michael Usher, Jess Pearce</v>
      </c>
      <c r="Y1109" s="378"/>
    </row>
    <row r="1110" spans="1:25" hidden="1" x14ac:dyDescent="0.25">
      <c r="A1110" s="17">
        <v>1109</v>
      </c>
      <c r="B1110" s="365" t="str">
        <f t="shared" ca="1" si="21"/>
        <v>OG1109</v>
      </c>
      <c r="C1110" s="366" t="s">
        <v>102</v>
      </c>
      <c r="D1110" s="367">
        <f ca="1">COUNTIF('2.Tissue'!C:C,B1110)</f>
        <v>0</v>
      </c>
      <c r="E1110" s="368">
        <f ca="1">COUNTIFS('3.DNAExtractions'!$E:$E,$B1110,'3.DNAExtractions'!$D:$D,E$1)</f>
        <v>0</v>
      </c>
      <c r="F1110" s="369" t="str" cm="1">
        <f t="array" aca="1" ref="F1110" ca="1">IF(
    COUNTIFS('3.DNAExtractions'!E:E, B1110, '3.DNAExtractions'!Y:Y, "Y") &gt; 0,
    _xlfn.TEXTJOIN(", ", TRUE, IF(('3.DNAExtractions'!E:E = B1110) * ('3.DNAExtractions'!Y:Y = "Y"), '3.DNAExtractions'!D:D, "")),
    IF(
        COUNTIFS('3.DNAExtractions'!E:E, B1110, '3.DNAExtractions'!X:X, "Y") &gt; 0,
        _xlfn.TEXTJOIN(", ", TRUE, IF(('3.DNAExtractions'!E:E = B1110) * ('3.DNAExtractions'!X:X = "Y"), '3.DNAExtractions'!D:D, "")),
        "Awaiting Status"
    )
)</f>
        <v>Awaiting Status</v>
      </c>
      <c r="G1110" s="370"/>
      <c r="H1110" s="371" t="str" cm="1">
        <f t="array" aca="1" ref="H1110" ca="1">IF(
    G1110="N",
    "",
    IF(
        COUNTIFS('4.Illumina'!E:E, B1110, '4.Illumina'!R:R, "Y") &gt; 0,
        _xlfn.TEXTJOIN(", ", TRUE, IF(('4.Illumina'!E:E = B1110) * ('4.Illumina'!R:R = "Y"), '4.Illumina'!D:D, "")),
        IF(
            COUNTIFS('4.Illumina'!E:E, B1110, '4.Illumina'!Q:Q, "Y") &gt; 0,
            _xlfn.TEXTJOIN(", ", TRUE, IF(('4.Illumina'!E:E = B1110) * ('4.Illumina'!Q:Q = "Y"), '4.Illumina'!D:D, "")),
            "Awaiting Status"
        )
    )
)</f>
        <v>Awaiting Status</v>
      </c>
      <c r="I1110" s="372"/>
      <c r="J1110" s="373" t="str" cm="1">
        <f t="array" aca="1" ref="J1110" ca="1">IF(
    I1110="N",
    "",
    IF(
        COUNTIFS('4.PacBio'!E:E, B1110, '4.PacBio'!W:W, "Y") &gt; 0,
        _xlfn.TEXTJOIN(", ", TRUE, IF(('4.PacBio'!E:E = B1110) * ('4.PacBio'!W:W = "Y"), '4.PacBio'!D:D, "")),
        IF(
            COUNTIFS('4.PacBio'!E:E, B1110, '4.PacBio'!V:V, "Y") &gt; 0,
            _xlfn.TEXTJOIN(", ", TRUE, IF(('4.PacBio'!E:E = B1110) * ('4.PacBio'!V:V = "Y"), '4.PacBio'!D:D, "")),
            "Awaiting Status"
        )
    )
)</f>
        <v>Awaiting Status</v>
      </c>
      <c r="K1110" s="374"/>
      <c r="L1110" s="371" t="str" cm="1">
        <f t="array" aca="1" ref="L1110" ca="1">IF(
    K1110="N",
    "",
    IF(
        COUNTIFS('4.HiCLibrary'!E:E, B1110, '4.HiCLibrary'!V:V, "Y") &gt; 0,
        _xlfn.TEXTJOIN(", ", TRUE, IF(('4.HiCLibrary'!E:E = B1110) * ('4.HiCLibrary'!V:V = "Y"), '4.HiCLibrary'!D:D, "")),
        IF(
            COUNTIFS('4.HiCLibrary'!E:E, B1110, '4.HiCLibrary'!U:U, "Y") &gt; 0,
            _xlfn.TEXTJOIN(", ", TRUE, IF(('4.HiCLibrary'!E:E = B1110) * ('4.HiCLibrary'!U:U = "Y"), '4.HiCLibrary'!D:D, "")),
            "Awaiting Status"
        )
    )
)</f>
        <v>Awaiting Status</v>
      </c>
      <c r="M1110" s="375"/>
      <c r="N1110" s="373" t="str" cm="1">
        <f t="array" aca="1" ref="N1110" ca="1">IF(
    M1110="N",
    "",
    IF(
        COUNTIFS('4.ONT'!E:E, B1110, '4.ONT'!Q:Q, "Y") &gt; 0,
        _xlfn.TEXTJOIN(", ", TRUE, IF(('4.ONT'!E:E = B1110) * ('4.ONT'!Q:Q = "Y"), '4.ONT'!D:D, "")),
        IF(
            COUNTIFS('4.ONT'!E:E, B1110, '4.ONT'!P:P, "Y") &gt; 0,
            _xlfn.TEXTJOIN(", ", TRUE, IF(('4.ONT'!E:E = B1110) * ('4.ONT'!P:P = "Y"), '4.ONT'!D:D, "")),
            "Awaiting Status"
        )
    )
)</f>
        <v>Awaiting Status</v>
      </c>
      <c r="O1110" s="60"/>
      <c r="P1110" s="376" t="str" cm="1">
        <f t="array" aca="1" ref="P1110" ca="1">IF(
    O1110="N",
    "",
    IF(
        COUNTIFS('3.RNAExtractions'!E:E, B1110, '3.RNAExtractions'!Z:Z, "Y") &gt; 0,
        _xlfn.TEXTJOIN(", ", TRUE, IF(('3.RNAExtractions'!E:E = B1110) * ('3.RNAExtractions'!Z:Z = "Y"), '3.RNAExtractions'!D:D, "")),
        IF(
            COUNTIFS('3.RNAExtractions'!E:E, B1110, '3.RNAExtractions'!Y:Y, "Y") &gt; 0,
            _xlfn.TEXTJOIN(", ", TRUE, IF(('3.RNAExtractions'!E:E = B1110) * ('3.RNAExtractions'!Y:Y = "Y"), '3.RNAExtractions'!D:D, "")),
            "Awaiting Status"
        )
    )
)</f>
        <v>Awaiting Status</v>
      </c>
      <c r="Q1110" s="60"/>
      <c r="R1110" s="376" t="str" cm="1">
        <f t="array" aca="1" ref="R1110" ca="1">IF(
    Q1110="N",
    "",
    IF(
        COUNTIFS('4.RNAIllumina'!E:E, B1110, '4.RNAIllumina'!Y:Y, "Y") &gt; 0,
        _xlfn.TEXTJOIN(", ", TRUE, IF(('4.RNAIllumina'!E:E = B1110) * ('4.RNAIllumina'!Y:Y = "Y"), '4.RNAIllumina'!D:D, "")),
        IF(
            COUNTIFS('4.RNAIllumina'!E:E, B1110, '4.RNAIllumina'!X:X, "Y") &gt; 0,
            _xlfn.TEXTJOIN(", ", TRUE, IF(('4.RNAIllumina'!E:E = B1110) * ('4.RNAIllumina'!X:X = "Y"), '4.RNAIllumina'!D:D, "")),
            "Awaiting Status"
        )
    )
)</f>
        <v>Awaiting Status</v>
      </c>
      <c r="S1110" s="377"/>
      <c r="T1110" s="378" t="str">
        <f ca="1">VLOOKUP($B1110,'1.MetaData'!$B:$H,2,FALSE)</f>
        <v>BT2256</v>
      </c>
      <c r="U1110" s="379" t="str">
        <f ca="1">VLOOKUP($B1110,'1.MetaData'!$B:$H,3,FALSE)</f>
        <v>Galeocerdo cuvier</v>
      </c>
      <c r="V1110" s="379" t="str">
        <f ca="1">VLOOKUP($B1110,'1.MetaData'!$B:$H,4,FALSE)</f>
        <v>Tiger shark</v>
      </c>
      <c r="W1110" s="379" t="str">
        <f ca="1">VLOOKUP($B1110,'1.MetaData'!$B:$H,5,FALSE)</f>
        <v>NT Fisheries Department</v>
      </c>
      <c r="X1110" s="378" t="str">
        <f ca="1">VLOOKUP($B1110,'1.MetaData'!$B:$H,6,FALSE)</f>
        <v>Michael Usher, Jess Pearce</v>
      </c>
      <c r="Y1110" s="378"/>
    </row>
    <row r="1111" spans="1:25" hidden="1" x14ac:dyDescent="0.25">
      <c r="A1111" s="17">
        <v>1110</v>
      </c>
      <c r="B1111" s="365" t="str">
        <f t="shared" ca="1" si="21"/>
        <v>OG1110</v>
      </c>
      <c r="C1111" s="366" t="s">
        <v>102</v>
      </c>
      <c r="D1111" s="367">
        <f ca="1">COUNTIF('2.Tissue'!C:C,B1111)</f>
        <v>0</v>
      </c>
      <c r="E1111" s="368">
        <f ca="1">COUNTIFS('3.DNAExtractions'!$E:$E,$B1111,'3.DNAExtractions'!$D:$D,E$1)</f>
        <v>0</v>
      </c>
      <c r="F1111" s="369" t="str" cm="1">
        <f t="array" aca="1" ref="F1111" ca="1">IF(
    COUNTIFS('3.DNAExtractions'!E:E, B1111, '3.DNAExtractions'!Y:Y, "Y") &gt; 0,
    _xlfn.TEXTJOIN(", ", TRUE, IF(('3.DNAExtractions'!E:E = B1111) * ('3.DNAExtractions'!Y:Y = "Y"), '3.DNAExtractions'!D:D, "")),
    IF(
        COUNTIFS('3.DNAExtractions'!E:E, B1111, '3.DNAExtractions'!X:X, "Y") &gt; 0,
        _xlfn.TEXTJOIN(", ", TRUE, IF(('3.DNAExtractions'!E:E = B1111) * ('3.DNAExtractions'!X:X = "Y"), '3.DNAExtractions'!D:D, "")),
        "Awaiting Status"
    )
)</f>
        <v>Awaiting Status</v>
      </c>
      <c r="G1111" s="370"/>
      <c r="H1111" s="371" t="str" cm="1">
        <f t="array" aca="1" ref="H1111" ca="1">IF(
    G1111="N",
    "",
    IF(
        COUNTIFS('4.Illumina'!E:E, B1111, '4.Illumina'!R:R, "Y") &gt; 0,
        _xlfn.TEXTJOIN(", ", TRUE, IF(('4.Illumina'!E:E = B1111) * ('4.Illumina'!R:R = "Y"), '4.Illumina'!D:D, "")),
        IF(
            COUNTIFS('4.Illumina'!E:E, B1111, '4.Illumina'!Q:Q, "Y") &gt; 0,
            _xlfn.TEXTJOIN(", ", TRUE, IF(('4.Illumina'!E:E = B1111) * ('4.Illumina'!Q:Q = "Y"), '4.Illumina'!D:D, "")),
            "Awaiting Status"
        )
    )
)</f>
        <v>Awaiting Status</v>
      </c>
      <c r="I1111" s="372"/>
      <c r="J1111" s="373" t="str" cm="1">
        <f t="array" aca="1" ref="J1111" ca="1">IF(
    I1111="N",
    "",
    IF(
        COUNTIFS('4.PacBio'!E:E, B1111, '4.PacBio'!W:W, "Y") &gt; 0,
        _xlfn.TEXTJOIN(", ", TRUE, IF(('4.PacBio'!E:E = B1111) * ('4.PacBio'!W:W = "Y"), '4.PacBio'!D:D, "")),
        IF(
            COUNTIFS('4.PacBio'!E:E, B1111, '4.PacBio'!V:V, "Y") &gt; 0,
            _xlfn.TEXTJOIN(", ", TRUE, IF(('4.PacBio'!E:E = B1111) * ('4.PacBio'!V:V = "Y"), '4.PacBio'!D:D, "")),
            "Awaiting Status"
        )
    )
)</f>
        <v>Awaiting Status</v>
      </c>
      <c r="K1111" s="374"/>
      <c r="L1111" s="371" t="str" cm="1">
        <f t="array" aca="1" ref="L1111" ca="1">IF(
    K1111="N",
    "",
    IF(
        COUNTIFS('4.HiCLibrary'!E:E, B1111, '4.HiCLibrary'!V:V, "Y") &gt; 0,
        _xlfn.TEXTJOIN(", ", TRUE, IF(('4.HiCLibrary'!E:E = B1111) * ('4.HiCLibrary'!V:V = "Y"), '4.HiCLibrary'!D:D, "")),
        IF(
            COUNTIFS('4.HiCLibrary'!E:E, B1111, '4.HiCLibrary'!U:U, "Y") &gt; 0,
            _xlfn.TEXTJOIN(", ", TRUE, IF(('4.HiCLibrary'!E:E = B1111) * ('4.HiCLibrary'!U:U = "Y"), '4.HiCLibrary'!D:D, "")),
            "Awaiting Status"
        )
    )
)</f>
        <v>Awaiting Status</v>
      </c>
      <c r="M1111" s="375"/>
      <c r="N1111" s="373" t="str" cm="1">
        <f t="array" aca="1" ref="N1111" ca="1">IF(
    M1111="N",
    "",
    IF(
        COUNTIFS('4.ONT'!E:E, B1111, '4.ONT'!Q:Q, "Y") &gt; 0,
        _xlfn.TEXTJOIN(", ", TRUE, IF(('4.ONT'!E:E = B1111) * ('4.ONT'!Q:Q = "Y"), '4.ONT'!D:D, "")),
        IF(
            COUNTIFS('4.ONT'!E:E, B1111, '4.ONT'!P:P, "Y") &gt; 0,
            _xlfn.TEXTJOIN(", ", TRUE, IF(('4.ONT'!E:E = B1111) * ('4.ONT'!P:P = "Y"), '4.ONT'!D:D, "")),
            "Awaiting Status"
        )
    )
)</f>
        <v>Awaiting Status</v>
      </c>
      <c r="O1111" s="60"/>
      <c r="P1111" s="376" t="str" cm="1">
        <f t="array" aca="1" ref="P1111" ca="1">IF(
    O1111="N",
    "",
    IF(
        COUNTIFS('3.RNAExtractions'!E:E, B1111, '3.RNAExtractions'!Z:Z, "Y") &gt; 0,
        _xlfn.TEXTJOIN(", ", TRUE, IF(('3.RNAExtractions'!E:E = B1111) * ('3.RNAExtractions'!Z:Z = "Y"), '3.RNAExtractions'!D:D, "")),
        IF(
            COUNTIFS('3.RNAExtractions'!E:E, B1111, '3.RNAExtractions'!Y:Y, "Y") &gt; 0,
            _xlfn.TEXTJOIN(", ", TRUE, IF(('3.RNAExtractions'!E:E = B1111) * ('3.RNAExtractions'!Y:Y = "Y"), '3.RNAExtractions'!D:D, "")),
            "Awaiting Status"
        )
    )
)</f>
        <v>Awaiting Status</v>
      </c>
      <c r="Q1111" s="60"/>
      <c r="R1111" s="376" t="str" cm="1">
        <f t="array" aca="1" ref="R1111" ca="1">IF(
    Q1111="N",
    "",
    IF(
        COUNTIFS('4.RNAIllumina'!E:E, B1111, '4.RNAIllumina'!Y:Y, "Y") &gt; 0,
        _xlfn.TEXTJOIN(", ", TRUE, IF(('4.RNAIllumina'!E:E = B1111) * ('4.RNAIllumina'!Y:Y = "Y"), '4.RNAIllumina'!D:D, "")),
        IF(
            COUNTIFS('4.RNAIllumina'!E:E, B1111, '4.RNAIllumina'!X:X, "Y") &gt; 0,
            _xlfn.TEXTJOIN(", ", TRUE, IF(('4.RNAIllumina'!E:E = B1111) * ('4.RNAIllumina'!X:X = "Y"), '4.RNAIllumina'!D:D, "")),
            "Awaiting Status"
        )
    )
)</f>
        <v>Awaiting Status</v>
      </c>
      <c r="S1111" s="377"/>
      <c r="T1111" s="378" t="str">
        <f ca="1">VLOOKUP($B1111,'1.MetaData'!$B:$H,2,FALSE)</f>
        <v>BT2257</v>
      </c>
      <c r="U1111" s="379" t="str">
        <f ca="1">VLOOKUP($B1111,'1.MetaData'!$B:$H,3,FALSE)</f>
        <v>Galeocerdo cuvier</v>
      </c>
      <c r="V1111" s="379" t="str">
        <f ca="1">VLOOKUP($B1111,'1.MetaData'!$B:$H,4,FALSE)</f>
        <v>Tiger shark</v>
      </c>
      <c r="W1111" s="379" t="str">
        <f ca="1">VLOOKUP($B1111,'1.MetaData'!$B:$H,5,FALSE)</f>
        <v>NT Fisheries Department</v>
      </c>
      <c r="X1111" s="378" t="str">
        <f ca="1">VLOOKUP($B1111,'1.MetaData'!$B:$H,6,FALSE)</f>
        <v>Michael Usher, Jess Pearce</v>
      </c>
      <c r="Y1111" s="378"/>
    </row>
    <row r="1112" spans="1:25" hidden="1" x14ac:dyDescent="0.25">
      <c r="A1112" s="17">
        <v>1111</v>
      </c>
      <c r="B1112" s="365" t="str">
        <f t="shared" ca="1" si="21"/>
        <v>OG1111</v>
      </c>
      <c r="C1112" s="366" t="s">
        <v>102</v>
      </c>
      <c r="D1112" s="367">
        <f ca="1">COUNTIF('2.Tissue'!C:C,B1112)</f>
        <v>0</v>
      </c>
      <c r="E1112" s="368">
        <f ca="1">COUNTIFS('3.DNAExtractions'!$E:$E,$B1112,'3.DNAExtractions'!$D:$D,E$1)</f>
        <v>0</v>
      </c>
      <c r="F1112" s="369" t="str" cm="1">
        <f t="array" aca="1" ref="F1112" ca="1">IF(
    COUNTIFS('3.DNAExtractions'!E:E, B1112, '3.DNAExtractions'!Y:Y, "Y") &gt; 0,
    _xlfn.TEXTJOIN(", ", TRUE, IF(('3.DNAExtractions'!E:E = B1112) * ('3.DNAExtractions'!Y:Y = "Y"), '3.DNAExtractions'!D:D, "")),
    IF(
        COUNTIFS('3.DNAExtractions'!E:E, B1112, '3.DNAExtractions'!X:X, "Y") &gt; 0,
        _xlfn.TEXTJOIN(", ", TRUE, IF(('3.DNAExtractions'!E:E = B1112) * ('3.DNAExtractions'!X:X = "Y"), '3.DNAExtractions'!D:D, "")),
        "Awaiting Status"
    )
)</f>
        <v>Awaiting Status</v>
      </c>
      <c r="G1112" s="370"/>
      <c r="H1112" s="371" t="str" cm="1">
        <f t="array" aca="1" ref="H1112" ca="1">IF(
    G1112="N",
    "",
    IF(
        COUNTIFS('4.Illumina'!E:E, B1112, '4.Illumina'!R:R, "Y") &gt; 0,
        _xlfn.TEXTJOIN(", ", TRUE, IF(('4.Illumina'!E:E = B1112) * ('4.Illumina'!R:R = "Y"), '4.Illumina'!D:D, "")),
        IF(
            COUNTIFS('4.Illumina'!E:E, B1112, '4.Illumina'!Q:Q, "Y") &gt; 0,
            _xlfn.TEXTJOIN(", ", TRUE, IF(('4.Illumina'!E:E = B1112) * ('4.Illumina'!Q:Q = "Y"), '4.Illumina'!D:D, "")),
            "Awaiting Status"
        )
    )
)</f>
        <v>Awaiting Status</v>
      </c>
      <c r="I1112" s="372"/>
      <c r="J1112" s="373" t="str" cm="1">
        <f t="array" aca="1" ref="J1112" ca="1">IF(
    I1112="N",
    "",
    IF(
        COUNTIFS('4.PacBio'!E:E, B1112, '4.PacBio'!W:W, "Y") &gt; 0,
        _xlfn.TEXTJOIN(", ", TRUE, IF(('4.PacBio'!E:E = B1112) * ('4.PacBio'!W:W = "Y"), '4.PacBio'!D:D, "")),
        IF(
            COUNTIFS('4.PacBio'!E:E, B1112, '4.PacBio'!V:V, "Y") &gt; 0,
            _xlfn.TEXTJOIN(", ", TRUE, IF(('4.PacBio'!E:E = B1112) * ('4.PacBio'!V:V = "Y"), '4.PacBio'!D:D, "")),
            "Awaiting Status"
        )
    )
)</f>
        <v>Awaiting Status</v>
      </c>
      <c r="K1112" s="374"/>
      <c r="L1112" s="371" t="str" cm="1">
        <f t="array" aca="1" ref="L1112" ca="1">IF(
    K1112="N",
    "",
    IF(
        COUNTIFS('4.HiCLibrary'!E:E, B1112, '4.HiCLibrary'!V:V, "Y") &gt; 0,
        _xlfn.TEXTJOIN(", ", TRUE, IF(('4.HiCLibrary'!E:E = B1112) * ('4.HiCLibrary'!V:V = "Y"), '4.HiCLibrary'!D:D, "")),
        IF(
            COUNTIFS('4.HiCLibrary'!E:E, B1112, '4.HiCLibrary'!U:U, "Y") &gt; 0,
            _xlfn.TEXTJOIN(", ", TRUE, IF(('4.HiCLibrary'!E:E = B1112) * ('4.HiCLibrary'!U:U = "Y"), '4.HiCLibrary'!D:D, "")),
            "Awaiting Status"
        )
    )
)</f>
        <v>Awaiting Status</v>
      </c>
      <c r="M1112" s="375"/>
      <c r="N1112" s="373" t="str" cm="1">
        <f t="array" aca="1" ref="N1112" ca="1">IF(
    M1112="N",
    "",
    IF(
        COUNTIFS('4.ONT'!E:E, B1112, '4.ONT'!Q:Q, "Y") &gt; 0,
        _xlfn.TEXTJOIN(", ", TRUE, IF(('4.ONT'!E:E = B1112) * ('4.ONT'!Q:Q = "Y"), '4.ONT'!D:D, "")),
        IF(
            COUNTIFS('4.ONT'!E:E, B1112, '4.ONT'!P:P, "Y") &gt; 0,
            _xlfn.TEXTJOIN(", ", TRUE, IF(('4.ONT'!E:E = B1112) * ('4.ONT'!P:P = "Y"), '4.ONT'!D:D, "")),
            "Awaiting Status"
        )
    )
)</f>
        <v>Awaiting Status</v>
      </c>
      <c r="O1112" s="60"/>
      <c r="P1112" s="376" t="str" cm="1">
        <f t="array" aca="1" ref="P1112" ca="1">IF(
    O1112="N",
    "",
    IF(
        COUNTIFS('3.RNAExtractions'!E:E, B1112, '3.RNAExtractions'!Z:Z, "Y") &gt; 0,
        _xlfn.TEXTJOIN(", ", TRUE, IF(('3.RNAExtractions'!E:E = B1112) * ('3.RNAExtractions'!Z:Z = "Y"), '3.RNAExtractions'!D:D, "")),
        IF(
            COUNTIFS('3.RNAExtractions'!E:E, B1112, '3.RNAExtractions'!Y:Y, "Y") &gt; 0,
            _xlfn.TEXTJOIN(", ", TRUE, IF(('3.RNAExtractions'!E:E = B1112) * ('3.RNAExtractions'!Y:Y = "Y"), '3.RNAExtractions'!D:D, "")),
            "Awaiting Status"
        )
    )
)</f>
        <v>Awaiting Status</v>
      </c>
      <c r="Q1112" s="60"/>
      <c r="R1112" s="376" t="str" cm="1">
        <f t="array" aca="1" ref="R1112" ca="1">IF(
    Q1112="N",
    "",
    IF(
        COUNTIFS('4.RNAIllumina'!E:E, B1112, '4.RNAIllumina'!Y:Y, "Y") &gt; 0,
        _xlfn.TEXTJOIN(", ", TRUE, IF(('4.RNAIllumina'!E:E = B1112) * ('4.RNAIllumina'!Y:Y = "Y"), '4.RNAIllumina'!D:D, "")),
        IF(
            COUNTIFS('4.RNAIllumina'!E:E, B1112, '4.RNAIllumina'!X:X, "Y") &gt; 0,
            _xlfn.TEXTJOIN(", ", TRUE, IF(('4.RNAIllumina'!E:E = B1112) * ('4.RNAIllumina'!X:X = "Y"), '4.RNAIllumina'!D:D, "")),
            "Awaiting Status"
        )
    )
)</f>
        <v>Awaiting Status</v>
      </c>
      <c r="S1112" s="377"/>
      <c r="T1112" s="378" t="str">
        <f ca="1">VLOOKUP($B1112,'1.MetaData'!$B:$H,2,FALSE)</f>
        <v>BT2258</v>
      </c>
      <c r="U1112" s="379" t="str">
        <f ca="1">VLOOKUP($B1112,'1.MetaData'!$B:$H,3,FALSE)</f>
        <v>Galeocerdo cuvier</v>
      </c>
      <c r="V1112" s="379" t="str">
        <f ca="1">VLOOKUP($B1112,'1.MetaData'!$B:$H,4,FALSE)</f>
        <v>Tiger shark</v>
      </c>
      <c r="W1112" s="379" t="str">
        <f ca="1">VLOOKUP($B1112,'1.MetaData'!$B:$H,5,FALSE)</f>
        <v>NT Fisheries Department</v>
      </c>
      <c r="X1112" s="378" t="str">
        <f ca="1">VLOOKUP($B1112,'1.MetaData'!$B:$H,6,FALSE)</f>
        <v>Michael Usher, Jess Pearce</v>
      </c>
      <c r="Y1112" s="378"/>
    </row>
    <row r="1113" spans="1:25" hidden="1" x14ac:dyDescent="0.25">
      <c r="A1113" s="17">
        <v>1112</v>
      </c>
      <c r="B1113" s="365" t="str">
        <f t="shared" ca="1" si="21"/>
        <v>OG1112</v>
      </c>
      <c r="C1113" s="366" t="s">
        <v>102</v>
      </c>
      <c r="D1113" s="367">
        <f ca="1">COUNTIF('2.Tissue'!C:C,B1113)</f>
        <v>0</v>
      </c>
      <c r="E1113" s="368">
        <f ca="1">COUNTIFS('3.DNAExtractions'!$E:$E,$B1113,'3.DNAExtractions'!$D:$D,E$1)</f>
        <v>0</v>
      </c>
      <c r="F1113" s="369" t="str" cm="1">
        <f t="array" aca="1" ref="F1113" ca="1">IF(
    COUNTIFS('3.DNAExtractions'!E:E, B1113, '3.DNAExtractions'!Y:Y, "Y") &gt; 0,
    _xlfn.TEXTJOIN(", ", TRUE, IF(('3.DNAExtractions'!E:E = B1113) * ('3.DNAExtractions'!Y:Y = "Y"), '3.DNAExtractions'!D:D, "")),
    IF(
        COUNTIFS('3.DNAExtractions'!E:E, B1113, '3.DNAExtractions'!X:X, "Y") &gt; 0,
        _xlfn.TEXTJOIN(", ", TRUE, IF(('3.DNAExtractions'!E:E = B1113) * ('3.DNAExtractions'!X:X = "Y"), '3.DNAExtractions'!D:D, "")),
        "Awaiting Status"
    )
)</f>
        <v>Awaiting Status</v>
      </c>
      <c r="G1113" s="370"/>
      <c r="H1113" s="371" t="str" cm="1">
        <f t="array" aca="1" ref="H1113" ca="1">IF(
    G1113="N",
    "",
    IF(
        COUNTIFS('4.Illumina'!E:E, B1113, '4.Illumina'!R:R, "Y") &gt; 0,
        _xlfn.TEXTJOIN(", ", TRUE, IF(('4.Illumina'!E:E = B1113) * ('4.Illumina'!R:R = "Y"), '4.Illumina'!D:D, "")),
        IF(
            COUNTIFS('4.Illumina'!E:E, B1113, '4.Illumina'!Q:Q, "Y") &gt; 0,
            _xlfn.TEXTJOIN(", ", TRUE, IF(('4.Illumina'!E:E = B1113) * ('4.Illumina'!Q:Q = "Y"), '4.Illumina'!D:D, "")),
            "Awaiting Status"
        )
    )
)</f>
        <v>Awaiting Status</v>
      </c>
      <c r="I1113" s="372"/>
      <c r="J1113" s="373" t="str" cm="1">
        <f t="array" aca="1" ref="J1113" ca="1">IF(
    I1113="N",
    "",
    IF(
        COUNTIFS('4.PacBio'!E:E, B1113, '4.PacBio'!W:W, "Y") &gt; 0,
        _xlfn.TEXTJOIN(", ", TRUE, IF(('4.PacBio'!E:E = B1113) * ('4.PacBio'!W:W = "Y"), '4.PacBio'!D:D, "")),
        IF(
            COUNTIFS('4.PacBio'!E:E, B1113, '4.PacBio'!V:V, "Y") &gt; 0,
            _xlfn.TEXTJOIN(", ", TRUE, IF(('4.PacBio'!E:E = B1113) * ('4.PacBio'!V:V = "Y"), '4.PacBio'!D:D, "")),
            "Awaiting Status"
        )
    )
)</f>
        <v>Awaiting Status</v>
      </c>
      <c r="K1113" s="374"/>
      <c r="L1113" s="371" t="str" cm="1">
        <f t="array" aca="1" ref="L1113" ca="1">IF(
    K1113="N",
    "",
    IF(
        COUNTIFS('4.HiCLibrary'!E:E, B1113, '4.HiCLibrary'!V:V, "Y") &gt; 0,
        _xlfn.TEXTJOIN(", ", TRUE, IF(('4.HiCLibrary'!E:E = B1113) * ('4.HiCLibrary'!V:V = "Y"), '4.HiCLibrary'!D:D, "")),
        IF(
            COUNTIFS('4.HiCLibrary'!E:E, B1113, '4.HiCLibrary'!U:U, "Y") &gt; 0,
            _xlfn.TEXTJOIN(", ", TRUE, IF(('4.HiCLibrary'!E:E = B1113) * ('4.HiCLibrary'!U:U = "Y"), '4.HiCLibrary'!D:D, "")),
            "Awaiting Status"
        )
    )
)</f>
        <v>Awaiting Status</v>
      </c>
      <c r="M1113" s="375"/>
      <c r="N1113" s="373" t="str" cm="1">
        <f t="array" aca="1" ref="N1113" ca="1">IF(
    M1113="N",
    "",
    IF(
        COUNTIFS('4.ONT'!E:E, B1113, '4.ONT'!Q:Q, "Y") &gt; 0,
        _xlfn.TEXTJOIN(", ", TRUE, IF(('4.ONT'!E:E = B1113) * ('4.ONT'!Q:Q = "Y"), '4.ONT'!D:D, "")),
        IF(
            COUNTIFS('4.ONT'!E:E, B1113, '4.ONT'!P:P, "Y") &gt; 0,
            _xlfn.TEXTJOIN(", ", TRUE, IF(('4.ONT'!E:E = B1113) * ('4.ONT'!P:P = "Y"), '4.ONT'!D:D, "")),
            "Awaiting Status"
        )
    )
)</f>
        <v>Awaiting Status</v>
      </c>
      <c r="O1113" s="60"/>
      <c r="P1113" s="376" t="str" cm="1">
        <f t="array" aca="1" ref="P1113" ca="1">IF(
    O1113="N",
    "",
    IF(
        COUNTIFS('3.RNAExtractions'!E:E, B1113, '3.RNAExtractions'!Z:Z, "Y") &gt; 0,
        _xlfn.TEXTJOIN(", ", TRUE, IF(('3.RNAExtractions'!E:E = B1113) * ('3.RNAExtractions'!Z:Z = "Y"), '3.RNAExtractions'!D:D, "")),
        IF(
            COUNTIFS('3.RNAExtractions'!E:E, B1113, '3.RNAExtractions'!Y:Y, "Y") &gt; 0,
            _xlfn.TEXTJOIN(", ", TRUE, IF(('3.RNAExtractions'!E:E = B1113) * ('3.RNAExtractions'!Y:Y = "Y"), '3.RNAExtractions'!D:D, "")),
            "Awaiting Status"
        )
    )
)</f>
        <v>Awaiting Status</v>
      </c>
      <c r="Q1113" s="60"/>
      <c r="R1113" s="376" t="str" cm="1">
        <f t="array" aca="1" ref="R1113" ca="1">IF(
    Q1113="N",
    "",
    IF(
        COUNTIFS('4.RNAIllumina'!E:E, B1113, '4.RNAIllumina'!Y:Y, "Y") &gt; 0,
        _xlfn.TEXTJOIN(", ", TRUE, IF(('4.RNAIllumina'!E:E = B1113) * ('4.RNAIllumina'!Y:Y = "Y"), '4.RNAIllumina'!D:D, "")),
        IF(
            COUNTIFS('4.RNAIllumina'!E:E, B1113, '4.RNAIllumina'!X:X, "Y") &gt; 0,
            _xlfn.TEXTJOIN(", ", TRUE, IF(('4.RNAIllumina'!E:E = B1113) * ('4.RNAIllumina'!X:X = "Y"), '4.RNAIllumina'!D:D, "")),
            "Awaiting Status"
        )
    )
)</f>
        <v>Awaiting Status</v>
      </c>
      <c r="S1113" s="377"/>
      <c r="T1113" s="378" t="str">
        <f ca="1">VLOOKUP($B1113,'1.MetaData'!$B:$H,2,FALSE)</f>
        <v>BT2259</v>
      </c>
      <c r="U1113" s="379" t="str">
        <f ca="1">VLOOKUP($B1113,'1.MetaData'!$B:$H,3,FALSE)</f>
        <v>Galeocerdo cuvier</v>
      </c>
      <c r="V1113" s="379" t="str">
        <f ca="1">VLOOKUP($B1113,'1.MetaData'!$B:$H,4,FALSE)</f>
        <v>Tiger shark</v>
      </c>
      <c r="W1113" s="379" t="str">
        <f ca="1">VLOOKUP($B1113,'1.MetaData'!$B:$H,5,FALSE)</f>
        <v>NT Fisheries Department</v>
      </c>
      <c r="X1113" s="378" t="str">
        <f ca="1">VLOOKUP($B1113,'1.MetaData'!$B:$H,6,FALSE)</f>
        <v>Michael Usher, Jess Pearce</v>
      </c>
      <c r="Y1113" s="378"/>
    </row>
    <row r="1114" spans="1:25" hidden="1" x14ac:dyDescent="0.25">
      <c r="A1114" s="17">
        <v>1113</v>
      </c>
      <c r="B1114" s="365" t="str">
        <f t="shared" ca="1" si="21"/>
        <v>OG1113</v>
      </c>
      <c r="C1114" s="366" t="s">
        <v>102</v>
      </c>
      <c r="D1114" s="367">
        <f ca="1">COUNTIF('2.Tissue'!C:C,B1114)</f>
        <v>0</v>
      </c>
      <c r="E1114" s="368">
        <f ca="1">COUNTIFS('3.DNAExtractions'!$E:$E,$B1114,'3.DNAExtractions'!$D:$D,E$1)</f>
        <v>0</v>
      </c>
      <c r="F1114" s="369" t="str" cm="1">
        <f t="array" aca="1" ref="F1114" ca="1">IF(
    COUNTIFS('3.DNAExtractions'!E:E, B1114, '3.DNAExtractions'!Y:Y, "Y") &gt; 0,
    _xlfn.TEXTJOIN(", ", TRUE, IF(('3.DNAExtractions'!E:E = B1114) * ('3.DNAExtractions'!Y:Y = "Y"), '3.DNAExtractions'!D:D, "")),
    IF(
        COUNTIFS('3.DNAExtractions'!E:E, B1114, '3.DNAExtractions'!X:X, "Y") &gt; 0,
        _xlfn.TEXTJOIN(", ", TRUE, IF(('3.DNAExtractions'!E:E = B1114) * ('3.DNAExtractions'!X:X = "Y"), '3.DNAExtractions'!D:D, "")),
        "Awaiting Status"
    )
)</f>
        <v>Awaiting Status</v>
      </c>
      <c r="G1114" s="370"/>
      <c r="H1114" s="371" t="str" cm="1">
        <f t="array" aca="1" ref="H1114" ca="1">IF(
    G1114="N",
    "",
    IF(
        COUNTIFS('4.Illumina'!E:E, B1114, '4.Illumina'!R:R, "Y") &gt; 0,
        _xlfn.TEXTJOIN(", ", TRUE, IF(('4.Illumina'!E:E = B1114) * ('4.Illumina'!R:R = "Y"), '4.Illumina'!D:D, "")),
        IF(
            COUNTIFS('4.Illumina'!E:E, B1114, '4.Illumina'!Q:Q, "Y") &gt; 0,
            _xlfn.TEXTJOIN(", ", TRUE, IF(('4.Illumina'!E:E = B1114) * ('4.Illumina'!Q:Q = "Y"), '4.Illumina'!D:D, "")),
            "Awaiting Status"
        )
    )
)</f>
        <v>Awaiting Status</v>
      </c>
      <c r="I1114" s="372"/>
      <c r="J1114" s="373" t="str" cm="1">
        <f t="array" aca="1" ref="J1114" ca="1">IF(
    I1114="N",
    "",
    IF(
        COUNTIFS('4.PacBio'!E:E, B1114, '4.PacBio'!W:W, "Y") &gt; 0,
        _xlfn.TEXTJOIN(", ", TRUE, IF(('4.PacBio'!E:E = B1114) * ('4.PacBio'!W:W = "Y"), '4.PacBio'!D:D, "")),
        IF(
            COUNTIFS('4.PacBio'!E:E, B1114, '4.PacBio'!V:V, "Y") &gt; 0,
            _xlfn.TEXTJOIN(", ", TRUE, IF(('4.PacBio'!E:E = B1114) * ('4.PacBio'!V:V = "Y"), '4.PacBio'!D:D, "")),
            "Awaiting Status"
        )
    )
)</f>
        <v>Awaiting Status</v>
      </c>
      <c r="K1114" s="374"/>
      <c r="L1114" s="371" t="str" cm="1">
        <f t="array" aca="1" ref="L1114" ca="1">IF(
    K1114="N",
    "",
    IF(
        COUNTIFS('4.HiCLibrary'!E:E, B1114, '4.HiCLibrary'!V:V, "Y") &gt; 0,
        _xlfn.TEXTJOIN(", ", TRUE, IF(('4.HiCLibrary'!E:E = B1114) * ('4.HiCLibrary'!V:V = "Y"), '4.HiCLibrary'!D:D, "")),
        IF(
            COUNTIFS('4.HiCLibrary'!E:E, B1114, '4.HiCLibrary'!U:U, "Y") &gt; 0,
            _xlfn.TEXTJOIN(", ", TRUE, IF(('4.HiCLibrary'!E:E = B1114) * ('4.HiCLibrary'!U:U = "Y"), '4.HiCLibrary'!D:D, "")),
            "Awaiting Status"
        )
    )
)</f>
        <v>Awaiting Status</v>
      </c>
      <c r="M1114" s="375"/>
      <c r="N1114" s="373" t="str" cm="1">
        <f t="array" aca="1" ref="N1114" ca="1">IF(
    M1114="N",
    "",
    IF(
        COUNTIFS('4.ONT'!E:E, B1114, '4.ONT'!Q:Q, "Y") &gt; 0,
        _xlfn.TEXTJOIN(", ", TRUE, IF(('4.ONT'!E:E = B1114) * ('4.ONT'!Q:Q = "Y"), '4.ONT'!D:D, "")),
        IF(
            COUNTIFS('4.ONT'!E:E, B1114, '4.ONT'!P:P, "Y") &gt; 0,
            _xlfn.TEXTJOIN(", ", TRUE, IF(('4.ONT'!E:E = B1114) * ('4.ONT'!P:P = "Y"), '4.ONT'!D:D, "")),
            "Awaiting Status"
        )
    )
)</f>
        <v>Awaiting Status</v>
      </c>
      <c r="O1114" s="60"/>
      <c r="P1114" s="376" t="str" cm="1">
        <f t="array" aca="1" ref="P1114" ca="1">IF(
    O1114="N",
    "",
    IF(
        COUNTIFS('3.RNAExtractions'!E:E, B1114, '3.RNAExtractions'!Z:Z, "Y") &gt; 0,
        _xlfn.TEXTJOIN(", ", TRUE, IF(('3.RNAExtractions'!E:E = B1114) * ('3.RNAExtractions'!Z:Z = "Y"), '3.RNAExtractions'!D:D, "")),
        IF(
            COUNTIFS('3.RNAExtractions'!E:E, B1114, '3.RNAExtractions'!Y:Y, "Y") &gt; 0,
            _xlfn.TEXTJOIN(", ", TRUE, IF(('3.RNAExtractions'!E:E = B1114) * ('3.RNAExtractions'!Y:Y = "Y"), '3.RNAExtractions'!D:D, "")),
            "Awaiting Status"
        )
    )
)</f>
        <v>Awaiting Status</v>
      </c>
      <c r="Q1114" s="60"/>
      <c r="R1114" s="376" t="str" cm="1">
        <f t="array" aca="1" ref="R1114" ca="1">IF(
    Q1114="N",
    "",
    IF(
        COUNTIFS('4.RNAIllumina'!E:E, B1114, '4.RNAIllumina'!Y:Y, "Y") &gt; 0,
        _xlfn.TEXTJOIN(", ", TRUE, IF(('4.RNAIllumina'!E:E = B1114) * ('4.RNAIllumina'!Y:Y = "Y"), '4.RNAIllumina'!D:D, "")),
        IF(
            COUNTIFS('4.RNAIllumina'!E:E, B1114, '4.RNAIllumina'!X:X, "Y") &gt; 0,
            _xlfn.TEXTJOIN(", ", TRUE, IF(('4.RNAIllumina'!E:E = B1114) * ('4.RNAIllumina'!X:X = "Y"), '4.RNAIllumina'!D:D, "")),
            "Awaiting Status"
        )
    )
)</f>
        <v>Awaiting Status</v>
      </c>
      <c r="S1114" s="377"/>
      <c r="T1114" s="378" t="str">
        <f ca="1">VLOOKUP($B1114,'1.MetaData'!$B:$H,2,FALSE)</f>
        <v>BT2260</v>
      </c>
      <c r="U1114" s="379" t="str">
        <f ca="1">VLOOKUP($B1114,'1.MetaData'!$B:$H,3,FALSE)</f>
        <v>Galeocerdo cuvier</v>
      </c>
      <c r="V1114" s="379" t="str">
        <f ca="1">VLOOKUP($B1114,'1.MetaData'!$B:$H,4,FALSE)</f>
        <v>Tiger shark</v>
      </c>
      <c r="W1114" s="379" t="str">
        <f ca="1">VLOOKUP($B1114,'1.MetaData'!$B:$H,5,FALSE)</f>
        <v>NT Fisheries Department</v>
      </c>
      <c r="X1114" s="378" t="str">
        <f ca="1">VLOOKUP($B1114,'1.MetaData'!$B:$H,6,FALSE)</f>
        <v>Michael Usher, Jess Pearce</v>
      </c>
      <c r="Y1114" s="378"/>
    </row>
    <row r="1115" spans="1:25" hidden="1" x14ac:dyDescent="0.25">
      <c r="A1115" s="17">
        <v>1114</v>
      </c>
      <c r="B1115" s="365" t="str">
        <f t="shared" ca="1" si="21"/>
        <v>OG1114</v>
      </c>
      <c r="C1115" s="366" t="s">
        <v>102</v>
      </c>
      <c r="D1115" s="367">
        <f ca="1">COUNTIF('2.Tissue'!C:C,B1115)</f>
        <v>0</v>
      </c>
      <c r="E1115" s="368">
        <f ca="1">COUNTIFS('3.DNAExtractions'!$E:$E,$B1115,'3.DNAExtractions'!$D:$D,E$1)</f>
        <v>0</v>
      </c>
      <c r="F1115" s="369" t="str" cm="1">
        <f t="array" aca="1" ref="F1115" ca="1">IF(
    COUNTIFS('3.DNAExtractions'!E:E, B1115, '3.DNAExtractions'!Y:Y, "Y") &gt; 0,
    _xlfn.TEXTJOIN(", ", TRUE, IF(('3.DNAExtractions'!E:E = B1115) * ('3.DNAExtractions'!Y:Y = "Y"), '3.DNAExtractions'!D:D, "")),
    IF(
        COUNTIFS('3.DNAExtractions'!E:E, B1115, '3.DNAExtractions'!X:X, "Y") &gt; 0,
        _xlfn.TEXTJOIN(", ", TRUE, IF(('3.DNAExtractions'!E:E = B1115) * ('3.DNAExtractions'!X:X = "Y"), '3.DNAExtractions'!D:D, "")),
        "Awaiting Status"
    )
)</f>
        <v>Awaiting Status</v>
      </c>
      <c r="G1115" s="370"/>
      <c r="H1115" s="371" t="str" cm="1">
        <f t="array" aca="1" ref="H1115" ca="1">IF(
    G1115="N",
    "",
    IF(
        COUNTIFS('4.Illumina'!E:E, B1115, '4.Illumina'!R:R, "Y") &gt; 0,
        _xlfn.TEXTJOIN(", ", TRUE, IF(('4.Illumina'!E:E = B1115) * ('4.Illumina'!R:R = "Y"), '4.Illumina'!D:D, "")),
        IF(
            COUNTIFS('4.Illumina'!E:E, B1115, '4.Illumina'!Q:Q, "Y") &gt; 0,
            _xlfn.TEXTJOIN(", ", TRUE, IF(('4.Illumina'!E:E = B1115) * ('4.Illumina'!Q:Q = "Y"), '4.Illumina'!D:D, "")),
            "Awaiting Status"
        )
    )
)</f>
        <v>Awaiting Status</v>
      </c>
      <c r="I1115" s="372"/>
      <c r="J1115" s="373" t="str" cm="1">
        <f t="array" aca="1" ref="J1115" ca="1">IF(
    I1115="N",
    "",
    IF(
        COUNTIFS('4.PacBio'!E:E, B1115, '4.PacBio'!W:W, "Y") &gt; 0,
        _xlfn.TEXTJOIN(", ", TRUE, IF(('4.PacBio'!E:E = B1115) * ('4.PacBio'!W:W = "Y"), '4.PacBio'!D:D, "")),
        IF(
            COUNTIFS('4.PacBio'!E:E, B1115, '4.PacBio'!V:V, "Y") &gt; 0,
            _xlfn.TEXTJOIN(", ", TRUE, IF(('4.PacBio'!E:E = B1115) * ('4.PacBio'!V:V = "Y"), '4.PacBio'!D:D, "")),
            "Awaiting Status"
        )
    )
)</f>
        <v>Awaiting Status</v>
      </c>
      <c r="K1115" s="374"/>
      <c r="L1115" s="371" t="str" cm="1">
        <f t="array" aca="1" ref="L1115" ca="1">IF(
    K1115="N",
    "",
    IF(
        COUNTIFS('4.HiCLibrary'!E:E, B1115, '4.HiCLibrary'!V:V, "Y") &gt; 0,
        _xlfn.TEXTJOIN(", ", TRUE, IF(('4.HiCLibrary'!E:E = B1115) * ('4.HiCLibrary'!V:V = "Y"), '4.HiCLibrary'!D:D, "")),
        IF(
            COUNTIFS('4.HiCLibrary'!E:E, B1115, '4.HiCLibrary'!U:U, "Y") &gt; 0,
            _xlfn.TEXTJOIN(", ", TRUE, IF(('4.HiCLibrary'!E:E = B1115) * ('4.HiCLibrary'!U:U = "Y"), '4.HiCLibrary'!D:D, "")),
            "Awaiting Status"
        )
    )
)</f>
        <v>Awaiting Status</v>
      </c>
      <c r="M1115" s="375"/>
      <c r="N1115" s="373" t="str" cm="1">
        <f t="array" aca="1" ref="N1115" ca="1">IF(
    M1115="N",
    "",
    IF(
        COUNTIFS('4.ONT'!E:E, B1115, '4.ONT'!Q:Q, "Y") &gt; 0,
        _xlfn.TEXTJOIN(", ", TRUE, IF(('4.ONT'!E:E = B1115) * ('4.ONT'!Q:Q = "Y"), '4.ONT'!D:D, "")),
        IF(
            COUNTIFS('4.ONT'!E:E, B1115, '4.ONT'!P:P, "Y") &gt; 0,
            _xlfn.TEXTJOIN(", ", TRUE, IF(('4.ONT'!E:E = B1115) * ('4.ONT'!P:P = "Y"), '4.ONT'!D:D, "")),
            "Awaiting Status"
        )
    )
)</f>
        <v>Awaiting Status</v>
      </c>
      <c r="O1115" s="60"/>
      <c r="P1115" s="376" t="str" cm="1">
        <f t="array" aca="1" ref="P1115" ca="1">IF(
    O1115="N",
    "",
    IF(
        COUNTIFS('3.RNAExtractions'!E:E, B1115, '3.RNAExtractions'!Z:Z, "Y") &gt; 0,
        _xlfn.TEXTJOIN(", ", TRUE, IF(('3.RNAExtractions'!E:E = B1115) * ('3.RNAExtractions'!Z:Z = "Y"), '3.RNAExtractions'!D:D, "")),
        IF(
            COUNTIFS('3.RNAExtractions'!E:E, B1115, '3.RNAExtractions'!Y:Y, "Y") &gt; 0,
            _xlfn.TEXTJOIN(", ", TRUE, IF(('3.RNAExtractions'!E:E = B1115) * ('3.RNAExtractions'!Y:Y = "Y"), '3.RNAExtractions'!D:D, "")),
            "Awaiting Status"
        )
    )
)</f>
        <v>Awaiting Status</v>
      </c>
      <c r="Q1115" s="60"/>
      <c r="R1115" s="376" t="str" cm="1">
        <f t="array" aca="1" ref="R1115" ca="1">IF(
    Q1115="N",
    "",
    IF(
        COUNTIFS('4.RNAIllumina'!E:E, B1115, '4.RNAIllumina'!Y:Y, "Y") &gt; 0,
        _xlfn.TEXTJOIN(", ", TRUE, IF(('4.RNAIllumina'!E:E = B1115) * ('4.RNAIllumina'!Y:Y = "Y"), '4.RNAIllumina'!D:D, "")),
        IF(
            COUNTIFS('4.RNAIllumina'!E:E, B1115, '4.RNAIllumina'!X:X, "Y") &gt; 0,
            _xlfn.TEXTJOIN(", ", TRUE, IF(('4.RNAIllumina'!E:E = B1115) * ('4.RNAIllumina'!X:X = "Y"), '4.RNAIllumina'!D:D, "")),
            "Awaiting Status"
        )
    )
)</f>
        <v>Awaiting Status</v>
      </c>
      <c r="S1115" s="377"/>
      <c r="T1115" s="378" t="str">
        <f ca="1">VLOOKUP($B1115,'1.MetaData'!$B:$H,2,FALSE)</f>
        <v>BT2261</v>
      </c>
      <c r="U1115" s="379" t="str">
        <f ca="1">VLOOKUP($B1115,'1.MetaData'!$B:$H,3,FALSE)</f>
        <v>Galeocerdo cuvier</v>
      </c>
      <c r="V1115" s="379" t="str">
        <f ca="1">VLOOKUP($B1115,'1.MetaData'!$B:$H,4,FALSE)</f>
        <v>Tiger shark</v>
      </c>
      <c r="W1115" s="379" t="str">
        <f ca="1">VLOOKUP($B1115,'1.MetaData'!$B:$H,5,FALSE)</f>
        <v>NT Fisheries Department</v>
      </c>
      <c r="X1115" s="378" t="str">
        <f ca="1">VLOOKUP($B1115,'1.MetaData'!$B:$H,6,FALSE)</f>
        <v>Michael Usher, Jess Pearce</v>
      </c>
      <c r="Y1115" s="378"/>
    </row>
    <row r="1116" spans="1:25" hidden="1" x14ac:dyDescent="0.25">
      <c r="A1116" s="17">
        <v>1115</v>
      </c>
      <c r="B1116" s="365" t="str">
        <f t="shared" ca="1" si="21"/>
        <v>OG1115</v>
      </c>
      <c r="C1116" s="366" t="s">
        <v>102</v>
      </c>
      <c r="D1116" s="367">
        <f ca="1">COUNTIF('2.Tissue'!C:C,B1116)</f>
        <v>0</v>
      </c>
      <c r="E1116" s="368">
        <f ca="1">COUNTIFS('3.DNAExtractions'!$E:$E,$B1116,'3.DNAExtractions'!$D:$D,E$1)</f>
        <v>0</v>
      </c>
      <c r="F1116" s="369" t="str" cm="1">
        <f t="array" aca="1" ref="F1116" ca="1">IF(
    COUNTIFS('3.DNAExtractions'!E:E, B1116, '3.DNAExtractions'!Y:Y, "Y") &gt; 0,
    _xlfn.TEXTJOIN(", ", TRUE, IF(('3.DNAExtractions'!E:E = B1116) * ('3.DNAExtractions'!Y:Y = "Y"), '3.DNAExtractions'!D:D, "")),
    IF(
        COUNTIFS('3.DNAExtractions'!E:E, B1116, '3.DNAExtractions'!X:X, "Y") &gt; 0,
        _xlfn.TEXTJOIN(", ", TRUE, IF(('3.DNAExtractions'!E:E = B1116) * ('3.DNAExtractions'!X:X = "Y"), '3.DNAExtractions'!D:D, "")),
        "Awaiting Status"
    )
)</f>
        <v>Awaiting Status</v>
      </c>
      <c r="G1116" s="370"/>
      <c r="H1116" s="371" t="str" cm="1">
        <f t="array" aca="1" ref="H1116" ca="1">IF(
    G1116="N",
    "",
    IF(
        COUNTIFS('4.Illumina'!E:E, B1116, '4.Illumina'!R:R, "Y") &gt; 0,
        _xlfn.TEXTJOIN(", ", TRUE, IF(('4.Illumina'!E:E = B1116) * ('4.Illumina'!R:R = "Y"), '4.Illumina'!D:D, "")),
        IF(
            COUNTIFS('4.Illumina'!E:E, B1116, '4.Illumina'!Q:Q, "Y") &gt; 0,
            _xlfn.TEXTJOIN(", ", TRUE, IF(('4.Illumina'!E:E = B1116) * ('4.Illumina'!Q:Q = "Y"), '4.Illumina'!D:D, "")),
            "Awaiting Status"
        )
    )
)</f>
        <v>Awaiting Status</v>
      </c>
      <c r="I1116" s="372"/>
      <c r="J1116" s="373" t="str" cm="1">
        <f t="array" aca="1" ref="J1116" ca="1">IF(
    I1116="N",
    "",
    IF(
        COUNTIFS('4.PacBio'!E:E, B1116, '4.PacBio'!W:W, "Y") &gt; 0,
        _xlfn.TEXTJOIN(", ", TRUE, IF(('4.PacBio'!E:E = B1116) * ('4.PacBio'!W:W = "Y"), '4.PacBio'!D:D, "")),
        IF(
            COUNTIFS('4.PacBio'!E:E, B1116, '4.PacBio'!V:V, "Y") &gt; 0,
            _xlfn.TEXTJOIN(", ", TRUE, IF(('4.PacBio'!E:E = B1116) * ('4.PacBio'!V:V = "Y"), '4.PacBio'!D:D, "")),
            "Awaiting Status"
        )
    )
)</f>
        <v>Awaiting Status</v>
      </c>
      <c r="K1116" s="374"/>
      <c r="L1116" s="371" t="str" cm="1">
        <f t="array" aca="1" ref="L1116" ca="1">IF(
    K1116="N",
    "",
    IF(
        COUNTIFS('4.HiCLibrary'!E:E, B1116, '4.HiCLibrary'!V:V, "Y") &gt; 0,
        _xlfn.TEXTJOIN(", ", TRUE, IF(('4.HiCLibrary'!E:E = B1116) * ('4.HiCLibrary'!V:V = "Y"), '4.HiCLibrary'!D:D, "")),
        IF(
            COUNTIFS('4.HiCLibrary'!E:E, B1116, '4.HiCLibrary'!U:U, "Y") &gt; 0,
            _xlfn.TEXTJOIN(", ", TRUE, IF(('4.HiCLibrary'!E:E = B1116) * ('4.HiCLibrary'!U:U = "Y"), '4.HiCLibrary'!D:D, "")),
            "Awaiting Status"
        )
    )
)</f>
        <v>Awaiting Status</v>
      </c>
      <c r="M1116" s="375"/>
      <c r="N1116" s="373" t="str" cm="1">
        <f t="array" aca="1" ref="N1116" ca="1">IF(
    M1116="N",
    "",
    IF(
        COUNTIFS('4.ONT'!E:E, B1116, '4.ONT'!Q:Q, "Y") &gt; 0,
        _xlfn.TEXTJOIN(", ", TRUE, IF(('4.ONT'!E:E = B1116) * ('4.ONT'!Q:Q = "Y"), '4.ONT'!D:D, "")),
        IF(
            COUNTIFS('4.ONT'!E:E, B1116, '4.ONT'!P:P, "Y") &gt; 0,
            _xlfn.TEXTJOIN(", ", TRUE, IF(('4.ONT'!E:E = B1116) * ('4.ONT'!P:P = "Y"), '4.ONT'!D:D, "")),
            "Awaiting Status"
        )
    )
)</f>
        <v>Awaiting Status</v>
      </c>
      <c r="O1116" s="60"/>
      <c r="P1116" s="376" t="str" cm="1">
        <f t="array" aca="1" ref="P1116" ca="1">IF(
    O1116="N",
    "",
    IF(
        COUNTIFS('3.RNAExtractions'!E:E, B1116, '3.RNAExtractions'!Z:Z, "Y") &gt; 0,
        _xlfn.TEXTJOIN(", ", TRUE, IF(('3.RNAExtractions'!E:E = B1116) * ('3.RNAExtractions'!Z:Z = "Y"), '3.RNAExtractions'!D:D, "")),
        IF(
            COUNTIFS('3.RNAExtractions'!E:E, B1116, '3.RNAExtractions'!Y:Y, "Y") &gt; 0,
            _xlfn.TEXTJOIN(", ", TRUE, IF(('3.RNAExtractions'!E:E = B1116) * ('3.RNAExtractions'!Y:Y = "Y"), '3.RNAExtractions'!D:D, "")),
            "Awaiting Status"
        )
    )
)</f>
        <v>Awaiting Status</v>
      </c>
      <c r="Q1116" s="60"/>
      <c r="R1116" s="376" t="str" cm="1">
        <f t="array" aca="1" ref="R1116" ca="1">IF(
    Q1116="N",
    "",
    IF(
        COUNTIFS('4.RNAIllumina'!E:E, B1116, '4.RNAIllumina'!Y:Y, "Y") &gt; 0,
        _xlfn.TEXTJOIN(", ", TRUE, IF(('4.RNAIllumina'!E:E = B1116) * ('4.RNAIllumina'!Y:Y = "Y"), '4.RNAIllumina'!D:D, "")),
        IF(
            COUNTIFS('4.RNAIllumina'!E:E, B1116, '4.RNAIllumina'!X:X, "Y") &gt; 0,
            _xlfn.TEXTJOIN(", ", TRUE, IF(('4.RNAIllumina'!E:E = B1116) * ('4.RNAIllumina'!X:X = "Y"), '4.RNAIllumina'!D:D, "")),
            "Awaiting Status"
        )
    )
)</f>
        <v>Awaiting Status</v>
      </c>
      <c r="S1116" s="377"/>
      <c r="T1116" s="378" t="str">
        <f ca="1">VLOOKUP($B1116,'1.MetaData'!$B:$H,2,FALSE)</f>
        <v>BT2262</v>
      </c>
      <c r="U1116" s="379" t="str">
        <f ca="1">VLOOKUP($B1116,'1.MetaData'!$B:$H,3,FALSE)</f>
        <v>Galeocerdo cuvier</v>
      </c>
      <c r="V1116" s="379" t="str">
        <f ca="1">VLOOKUP($B1116,'1.MetaData'!$B:$H,4,FALSE)</f>
        <v>Tiger shark</v>
      </c>
      <c r="W1116" s="379" t="str">
        <f ca="1">VLOOKUP($B1116,'1.MetaData'!$B:$H,5,FALSE)</f>
        <v>NT Fisheries Department</v>
      </c>
      <c r="X1116" s="378" t="str">
        <f ca="1">VLOOKUP($B1116,'1.MetaData'!$B:$H,6,FALSE)</f>
        <v>Michael Usher, Jess Pearce</v>
      </c>
      <c r="Y1116" s="378"/>
    </row>
    <row r="1117" spans="1:25" hidden="1" x14ac:dyDescent="0.25">
      <c r="A1117" s="17">
        <v>1116</v>
      </c>
      <c r="B1117" s="365" t="str">
        <f t="shared" ca="1" si="21"/>
        <v>OG1116</v>
      </c>
      <c r="C1117" s="366" t="s">
        <v>102</v>
      </c>
      <c r="D1117" s="367">
        <f ca="1">COUNTIF('2.Tissue'!C:C,B1117)</f>
        <v>0</v>
      </c>
      <c r="E1117" s="368">
        <f ca="1">COUNTIFS('3.DNAExtractions'!$E:$E,$B1117,'3.DNAExtractions'!$D:$D,E$1)</f>
        <v>0</v>
      </c>
      <c r="F1117" s="369" t="str" cm="1">
        <f t="array" aca="1" ref="F1117" ca="1">IF(
    COUNTIFS('3.DNAExtractions'!E:E, B1117, '3.DNAExtractions'!Y:Y, "Y") &gt; 0,
    _xlfn.TEXTJOIN(", ", TRUE, IF(('3.DNAExtractions'!E:E = B1117) * ('3.DNAExtractions'!Y:Y = "Y"), '3.DNAExtractions'!D:D, "")),
    IF(
        COUNTIFS('3.DNAExtractions'!E:E, B1117, '3.DNAExtractions'!X:X, "Y") &gt; 0,
        _xlfn.TEXTJOIN(", ", TRUE, IF(('3.DNAExtractions'!E:E = B1117) * ('3.DNAExtractions'!X:X = "Y"), '3.DNAExtractions'!D:D, "")),
        "Awaiting Status"
    )
)</f>
        <v>Awaiting Status</v>
      </c>
      <c r="G1117" s="370"/>
      <c r="H1117" s="371" t="str" cm="1">
        <f t="array" aca="1" ref="H1117" ca="1">IF(
    G1117="N",
    "",
    IF(
        COUNTIFS('4.Illumina'!E:E, B1117, '4.Illumina'!R:R, "Y") &gt; 0,
        _xlfn.TEXTJOIN(", ", TRUE, IF(('4.Illumina'!E:E = B1117) * ('4.Illumina'!R:R = "Y"), '4.Illumina'!D:D, "")),
        IF(
            COUNTIFS('4.Illumina'!E:E, B1117, '4.Illumina'!Q:Q, "Y") &gt; 0,
            _xlfn.TEXTJOIN(", ", TRUE, IF(('4.Illumina'!E:E = B1117) * ('4.Illumina'!Q:Q = "Y"), '4.Illumina'!D:D, "")),
            "Awaiting Status"
        )
    )
)</f>
        <v>Awaiting Status</v>
      </c>
      <c r="I1117" s="372"/>
      <c r="J1117" s="373" t="str" cm="1">
        <f t="array" aca="1" ref="J1117" ca="1">IF(
    I1117="N",
    "",
    IF(
        COUNTIFS('4.PacBio'!E:E, B1117, '4.PacBio'!W:W, "Y") &gt; 0,
        _xlfn.TEXTJOIN(", ", TRUE, IF(('4.PacBio'!E:E = B1117) * ('4.PacBio'!W:W = "Y"), '4.PacBio'!D:D, "")),
        IF(
            COUNTIFS('4.PacBio'!E:E, B1117, '4.PacBio'!V:V, "Y") &gt; 0,
            _xlfn.TEXTJOIN(", ", TRUE, IF(('4.PacBio'!E:E = B1117) * ('4.PacBio'!V:V = "Y"), '4.PacBio'!D:D, "")),
            "Awaiting Status"
        )
    )
)</f>
        <v>Awaiting Status</v>
      </c>
      <c r="K1117" s="374"/>
      <c r="L1117" s="371" t="str" cm="1">
        <f t="array" aca="1" ref="L1117" ca="1">IF(
    K1117="N",
    "",
    IF(
        COUNTIFS('4.HiCLibrary'!E:E, B1117, '4.HiCLibrary'!V:V, "Y") &gt; 0,
        _xlfn.TEXTJOIN(", ", TRUE, IF(('4.HiCLibrary'!E:E = B1117) * ('4.HiCLibrary'!V:V = "Y"), '4.HiCLibrary'!D:D, "")),
        IF(
            COUNTIFS('4.HiCLibrary'!E:E, B1117, '4.HiCLibrary'!U:U, "Y") &gt; 0,
            _xlfn.TEXTJOIN(", ", TRUE, IF(('4.HiCLibrary'!E:E = B1117) * ('4.HiCLibrary'!U:U = "Y"), '4.HiCLibrary'!D:D, "")),
            "Awaiting Status"
        )
    )
)</f>
        <v>Awaiting Status</v>
      </c>
      <c r="M1117" s="375"/>
      <c r="N1117" s="373" t="str" cm="1">
        <f t="array" aca="1" ref="N1117" ca="1">IF(
    M1117="N",
    "",
    IF(
        COUNTIFS('4.ONT'!E:E, B1117, '4.ONT'!Q:Q, "Y") &gt; 0,
        _xlfn.TEXTJOIN(", ", TRUE, IF(('4.ONT'!E:E = B1117) * ('4.ONT'!Q:Q = "Y"), '4.ONT'!D:D, "")),
        IF(
            COUNTIFS('4.ONT'!E:E, B1117, '4.ONT'!P:P, "Y") &gt; 0,
            _xlfn.TEXTJOIN(", ", TRUE, IF(('4.ONT'!E:E = B1117) * ('4.ONT'!P:P = "Y"), '4.ONT'!D:D, "")),
            "Awaiting Status"
        )
    )
)</f>
        <v>Awaiting Status</v>
      </c>
      <c r="O1117" s="60"/>
      <c r="P1117" s="376" t="str" cm="1">
        <f t="array" aca="1" ref="P1117" ca="1">IF(
    O1117="N",
    "",
    IF(
        COUNTIFS('3.RNAExtractions'!E:E, B1117, '3.RNAExtractions'!Z:Z, "Y") &gt; 0,
        _xlfn.TEXTJOIN(", ", TRUE, IF(('3.RNAExtractions'!E:E = B1117) * ('3.RNAExtractions'!Z:Z = "Y"), '3.RNAExtractions'!D:D, "")),
        IF(
            COUNTIFS('3.RNAExtractions'!E:E, B1117, '3.RNAExtractions'!Y:Y, "Y") &gt; 0,
            _xlfn.TEXTJOIN(", ", TRUE, IF(('3.RNAExtractions'!E:E = B1117) * ('3.RNAExtractions'!Y:Y = "Y"), '3.RNAExtractions'!D:D, "")),
            "Awaiting Status"
        )
    )
)</f>
        <v>Awaiting Status</v>
      </c>
      <c r="Q1117" s="60"/>
      <c r="R1117" s="376" t="str" cm="1">
        <f t="array" aca="1" ref="R1117" ca="1">IF(
    Q1117="N",
    "",
    IF(
        COUNTIFS('4.RNAIllumina'!E:E, B1117, '4.RNAIllumina'!Y:Y, "Y") &gt; 0,
        _xlfn.TEXTJOIN(", ", TRUE, IF(('4.RNAIllumina'!E:E = B1117) * ('4.RNAIllumina'!Y:Y = "Y"), '4.RNAIllumina'!D:D, "")),
        IF(
            COUNTIFS('4.RNAIllumina'!E:E, B1117, '4.RNAIllumina'!X:X, "Y") &gt; 0,
            _xlfn.TEXTJOIN(", ", TRUE, IF(('4.RNAIllumina'!E:E = B1117) * ('4.RNAIllumina'!X:X = "Y"), '4.RNAIllumina'!D:D, "")),
            "Awaiting Status"
        )
    )
)</f>
        <v>Awaiting Status</v>
      </c>
      <c r="S1117" s="377"/>
      <c r="T1117" s="378" t="str">
        <f ca="1">VLOOKUP($B1117,'1.MetaData'!$B:$H,2,FALSE)</f>
        <v>BT2263</v>
      </c>
      <c r="U1117" s="379" t="str">
        <f ca="1">VLOOKUP($B1117,'1.MetaData'!$B:$H,3,FALSE)</f>
        <v>Galeocerdo cuvier</v>
      </c>
      <c r="V1117" s="379" t="str">
        <f ca="1">VLOOKUP($B1117,'1.MetaData'!$B:$H,4,FALSE)</f>
        <v>Tiger shark</v>
      </c>
      <c r="W1117" s="379" t="str">
        <f ca="1">VLOOKUP($B1117,'1.MetaData'!$B:$H,5,FALSE)</f>
        <v>NT Fisheries Department</v>
      </c>
      <c r="X1117" s="378" t="str">
        <f ca="1">VLOOKUP($B1117,'1.MetaData'!$B:$H,6,FALSE)</f>
        <v>Michael Usher, Jess Pearce</v>
      </c>
      <c r="Y1117" s="378"/>
    </row>
    <row r="1118" spans="1:25" hidden="1" x14ac:dyDescent="0.25">
      <c r="A1118" s="17">
        <v>1117</v>
      </c>
      <c r="B1118" s="365" t="str">
        <f t="shared" ref="B1118:B1140" ca="1" si="22">_xlfn.CONCAT("OG",A1118)</f>
        <v>OG1117</v>
      </c>
      <c r="C1118" s="366" t="s">
        <v>102</v>
      </c>
      <c r="D1118" s="367">
        <f ca="1">COUNTIF('2.Tissue'!C:C,B1118)</f>
        <v>0</v>
      </c>
      <c r="E1118" s="368">
        <f ca="1">COUNTIFS('3.DNAExtractions'!$E:$E,$B1118,'3.DNAExtractions'!$D:$D,E$1)</f>
        <v>0</v>
      </c>
      <c r="F1118" s="369" t="str" cm="1">
        <f t="array" aca="1" ref="F1118" ca="1">IF(
    COUNTIFS('3.DNAExtractions'!E:E, B1118, '3.DNAExtractions'!Y:Y, "Y") &gt; 0,
    _xlfn.TEXTJOIN(", ", TRUE, IF(('3.DNAExtractions'!E:E = B1118) * ('3.DNAExtractions'!Y:Y = "Y"), '3.DNAExtractions'!D:D, "")),
    IF(
        COUNTIFS('3.DNAExtractions'!E:E, B1118, '3.DNAExtractions'!X:X, "Y") &gt; 0,
        _xlfn.TEXTJOIN(", ", TRUE, IF(('3.DNAExtractions'!E:E = B1118) * ('3.DNAExtractions'!X:X = "Y"), '3.DNAExtractions'!D:D, "")),
        "Awaiting Status"
    )
)</f>
        <v>Awaiting Status</v>
      </c>
      <c r="G1118" s="370"/>
      <c r="H1118" s="371" t="str" cm="1">
        <f t="array" aca="1" ref="H1118" ca="1">IF(
    G1118="N",
    "",
    IF(
        COUNTIFS('4.Illumina'!E:E, B1118, '4.Illumina'!R:R, "Y") &gt; 0,
        _xlfn.TEXTJOIN(", ", TRUE, IF(('4.Illumina'!E:E = B1118) * ('4.Illumina'!R:R = "Y"), '4.Illumina'!D:D, "")),
        IF(
            COUNTIFS('4.Illumina'!E:E, B1118, '4.Illumina'!Q:Q, "Y") &gt; 0,
            _xlfn.TEXTJOIN(", ", TRUE, IF(('4.Illumina'!E:E = B1118) * ('4.Illumina'!Q:Q = "Y"), '4.Illumina'!D:D, "")),
            "Awaiting Status"
        )
    )
)</f>
        <v>Awaiting Status</v>
      </c>
      <c r="I1118" s="372"/>
      <c r="J1118" s="373" t="str" cm="1">
        <f t="array" aca="1" ref="J1118" ca="1">IF(
    I1118="N",
    "",
    IF(
        COUNTIFS('4.PacBio'!E:E, B1118, '4.PacBio'!W:W, "Y") &gt; 0,
        _xlfn.TEXTJOIN(", ", TRUE, IF(('4.PacBio'!E:E = B1118) * ('4.PacBio'!W:W = "Y"), '4.PacBio'!D:D, "")),
        IF(
            COUNTIFS('4.PacBio'!E:E, B1118, '4.PacBio'!V:V, "Y") &gt; 0,
            _xlfn.TEXTJOIN(", ", TRUE, IF(('4.PacBio'!E:E = B1118) * ('4.PacBio'!V:V = "Y"), '4.PacBio'!D:D, "")),
            "Awaiting Status"
        )
    )
)</f>
        <v>Awaiting Status</v>
      </c>
      <c r="K1118" s="374"/>
      <c r="L1118" s="371" t="str" cm="1">
        <f t="array" aca="1" ref="L1118" ca="1">IF(
    K1118="N",
    "",
    IF(
        COUNTIFS('4.HiCLibrary'!E:E, B1118, '4.HiCLibrary'!V:V, "Y") &gt; 0,
        _xlfn.TEXTJOIN(", ", TRUE, IF(('4.HiCLibrary'!E:E = B1118) * ('4.HiCLibrary'!V:V = "Y"), '4.HiCLibrary'!D:D, "")),
        IF(
            COUNTIFS('4.HiCLibrary'!E:E, B1118, '4.HiCLibrary'!U:U, "Y") &gt; 0,
            _xlfn.TEXTJOIN(", ", TRUE, IF(('4.HiCLibrary'!E:E = B1118) * ('4.HiCLibrary'!U:U = "Y"), '4.HiCLibrary'!D:D, "")),
            "Awaiting Status"
        )
    )
)</f>
        <v>Awaiting Status</v>
      </c>
      <c r="M1118" s="375"/>
      <c r="N1118" s="373" t="str" cm="1">
        <f t="array" aca="1" ref="N1118" ca="1">IF(
    M1118="N",
    "",
    IF(
        COUNTIFS('4.ONT'!E:E, B1118, '4.ONT'!Q:Q, "Y") &gt; 0,
        _xlfn.TEXTJOIN(", ", TRUE, IF(('4.ONT'!E:E = B1118) * ('4.ONT'!Q:Q = "Y"), '4.ONT'!D:D, "")),
        IF(
            COUNTIFS('4.ONT'!E:E, B1118, '4.ONT'!P:P, "Y") &gt; 0,
            _xlfn.TEXTJOIN(", ", TRUE, IF(('4.ONT'!E:E = B1118) * ('4.ONT'!P:P = "Y"), '4.ONT'!D:D, "")),
            "Awaiting Status"
        )
    )
)</f>
        <v>Awaiting Status</v>
      </c>
      <c r="O1118" s="60"/>
      <c r="P1118" s="376" t="str" cm="1">
        <f t="array" aca="1" ref="P1118" ca="1">IF(
    O1118="N",
    "",
    IF(
        COUNTIFS('3.RNAExtractions'!E:E, B1118, '3.RNAExtractions'!Z:Z, "Y") &gt; 0,
        _xlfn.TEXTJOIN(", ", TRUE, IF(('3.RNAExtractions'!E:E = B1118) * ('3.RNAExtractions'!Z:Z = "Y"), '3.RNAExtractions'!D:D, "")),
        IF(
            COUNTIFS('3.RNAExtractions'!E:E, B1118, '3.RNAExtractions'!Y:Y, "Y") &gt; 0,
            _xlfn.TEXTJOIN(", ", TRUE, IF(('3.RNAExtractions'!E:E = B1118) * ('3.RNAExtractions'!Y:Y = "Y"), '3.RNAExtractions'!D:D, "")),
            "Awaiting Status"
        )
    )
)</f>
        <v>Awaiting Status</v>
      </c>
      <c r="Q1118" s="60"/>
      <c r="R1118" s="376" t="str" cm="1">
        <f t="array" aca="1" ref="R1118" ca="1">IF(
    Q1118="N",
    "",
    IF(
        COUNTIFS('4.RNAIllumina'!E:E, B1118, '4.RNAIllumina'!Y:Y, "Y") &gt; 0,
        _xlfn.TEXTJOIN(", ", TRUE, IF(('4.RNAIllumina'!E:E = B1118) * ('4.RNAIllumina'!Y:Y = "Y"), '4.RNAIllumina'!D:D, "")),
        IF(
            COUNTIFS('4.RNAIllumina'!E:E, B1118, '4.RNAIllumina'!X:X, "Y") &gt; 0,
            _xlfn.TEXTJOIN(", ", TRUE, IF(('4.RNAIllumina'!E:E = B1118) * ('4.RNAIllumina'!X:X = "Y"), '4.RNAIllumina'!D:D, "")),
            "Awaiting Status"
        )
    )
)</f>
        <v>Awaiting Status</v>
      </c>
      <c r="S1118" s="377"/>
      <c r="T1118" s="378" t="str">
        <f ca="1">VLOOKUP($B1118,'1.MetaData'!$B:$H,2,FALSE)</f>
        <v>BT2264</v>
      </c>
      <c r="U1118" s="379" t="str">
        <f ca="1">VLOOKUP($B1118,'1.MetaData'!$B:$H,3,FALSE)</f>
        <v>Galeocerdo cuvier</v>
      </c>
      <c r="V1118" s="379" t="str">
        <f ca="1">VLOOKUP($B1118,'1.MetaData'!$B:$H,4,FALSE)</f>
        <v>Tiger shark</v>
      </c>
      <c r="W1118" s="379" t="str">
        <f ca="1">VLOOKUP($B1118,'1.MetaData'!$B:$H,5,FALSE)</f>
        <v>NT Fisheries Department</v>
      </c>
      <c r="X1118" s="378" t="str">
        <f ca="1">VLOOKUP($B1118,'1.MetaData'!$B:$H,6,FALSE)</f>
        <v>Michael Usher, Jess Pearce</v>
      </c>
      <c r="Y1118" s="378"/>
    </row>
    <row r="1119" spans="1:25" hidden="1" x14ac:dyDescent="0.25">
      <c r="A1119" s="17">
        <v>1118</v>
      </c>
      <c r="B1119" s="365" t="str">
        <f t="shared" ca="1" si="22"/>
        <v>OG1118</v>
      </c>
      <c r="C1119" s="366" t="s">
        <v>102</v>
      </c>
      <c r="D1119" s="367">
        <f ca="1">COUNTIF('2.Tissue'!C:C,B1119)</f>
        <v>0</v>
      </c>
      <c r="E1119" s="368">
        <f ca="1">COUNTIFS('3.DNAExtractions'!$E:$E,$B1119,'3.DNAExtractions'!$D:$D,E$1)</f>
        <v>0</v>
      </c>
      <c r="F1119" s="369" t="str" cm="1">
        <f t="array" aca="1" ref="F1119" ca="1">IF(
    COUNTIFS('3.DNAExtractions'!E:E, B1119, '3.DNAExtractions'!Y:Y, "Y") &gt; 0,
    _xlfn.TEXTJOIN(", ", TRUE, IF(('3.DNAExtractions'!E:E = B1119) * ('3.DNAExtractions'!Y:Y = "Y"), '3.DNAExtractions'!D:D, "")),
    IF(
        COUNTIFS('3.DNAExtractions'!E:E, B1119, '3.DNAExtractions'!X:X, "Y") &gt; 0,
        _xlfn.TEXTJOIN(", ", TRUE, IF(('3.DNAExtractions'!E:E = B1119) * ('3.DNAExtractions'!X:X = "Y"), '3.DNAExtractions'!D:D, "")),
        "Awaiting Status"
    )
)</f>
        <v>Awaiting Status</v>
      </c>
      <c r="G1119" s="370"/>
      <c r="H1119" s="371" t="str" cm="1">
        <f t="array" aca="1" ref="H1119" ca="1">IF(
    G1119="N",
    "",
    IF(
        COUNTIFS('4.Illumina'!E:E, B1119, '4.Illumina'!R:R, "Y") &gt; 0,
        _xlfn.TEXTJOIN(", ", TRUE, IF(('4.Illumina'!E:E = B1119) * ('4.Illumina'!R:R = "Y"), '4.Illumina'!D:D, "")),
        IF(
            COUNTIFS('4.Illumina'!E:E, B1119, '4.Illumina'!Q:Q, "Y") &gt; 0,
            _xlfn.TEXTJOIN(", ", TRUE, IF(('4.Illumina'!E:E = B1119) * ('4.Illumina'!Q:Q = "Y"), '4.Illumina'!D:D, "")),
            "Awaiting Status"
        )
    )
)</f>
        <v>Awaiting Status</v>
      </c>
      <c r="I1119" s="372"/>
      <c r="J1119" s="373" t="str" cm="1">
        <f t="array" aca="1" ref="J1119" ca="1">IF(
    I1119="N",
    "",
    IF(
        COUNTIFS('4.PacBio'!E:E, B1119, '4.PacBio'!W:W, "Y") &gt; 0,
        _xlfn.TEXTJOIN(", ", TRUE, IF(('4.PacBio'!E:E = B1119) * ('4.PacBio'!W:W = "Y"), '4.PacBio'!D:D, "")),
        IF(
            COUNTIFS('4.PacBio'!E:E, B1119, '4.PacBio'!V:V, "Y") &gt; 0,
            _xlfn.TEXTJOIN(", ", TRUE, IF(('4.PacBio'!E:E = B1119) * ('4.PacBio'!V:V = "Y"), '4.PacBio'!D:D, "")),
            "Awaiting Status"
        )
    )
)</f>
        <v>Awaiting Status</v>
      </c>
      <c r="K1119" s="374"/>
      <c r="L1119" s="371" t="str" cm="1">
        <f t="array" aca="1" ref="L1119" ca="1">IF(
    K1119="N",
    "",
    IF(
        COUNTIFS('4.HiCLibrary'!E:E, B1119, '4.HiCLibrary'!V:V, "Y") &gt; 0,
        _xlfn.TEXTJOIN(", ", TRUE, IF(('4.HiCLibrary'!E:E = B1119) * ('4.HiCLibrary'!V:V = "Y"), '4.HiCLibrary'!D:D, "")),
        IF(
            COUNTIFS('4.HiCLibrary'!E:E, B1119, '4.HiCLibrary'!U:U, "Y") &gt; 0,
            _xlfn.TEXTJOIN(", ", TRUE, IF(('4.HiCLibrary'!E:E = B1119) * ('4.HiCLibrary'!U:U = "Y"), '4.HiCLibrary'!D:D, "")),
            "Awaiting Status"
        )
    )
)</f>
        <v>Awaiting Status</v>
      </c>
      <c r="M1119" s="375"/>
      <c r="N1119" s="373" t="str" cm="1">
        <f t="array" aca="1" ref="N1119" ca="1">IF(
    M1119="N",
    "",
    IF(
        COUNTIFS('4.ONT'!E:E, B1119, '4.ONT'!Q:Q, "Y") &gt; 0,
        _xlfn.TEXTJOIN(", ", TRUE, IF(('4.ONT'!E:E = B1119) * ('4.ONT'!Q:Q = "Y"), '4.ONT'!D:D, "")),
        IF(
            COUNTIFS('4.ONT'!E:E, B1119, '4.ONT'!P:P, "Y") &gt; 0,
            _xlfn.TEXTJOIN(", ", TRUE, IF(('4.ONT'!E:E = B1119) * ('4.ONT'!P:P = "Y"), '4.ONT'!D:D, "")),
            "Awaiting Status"
        )
    )
)</f>
        <v>Awaiting Status</v>
      </c>
      <c r="O1119" s="60"/>
      <c r="P1119" s="376" t="str" cm="1">
        <f t="array" aca="1" ref="P1119" ca="1">IF(
    O1119="N",
    "",
    IF(
        COUNTIFS('3.RNAExtractions'!E:E, B1119, '3.RNAExtractions'!Z:Z, "Y") &gt; 0,
        _xlfn.TEXTJOIN(", ", TRUE, IF(('3.RNAExtractions'!E:E = B1119) * ('3.RNAExtractions'!Z:Z = "Y"), '3.RNAExtractions'!D:D, "")),
        IF(
            COUNTIFS('3.RNAExtractions'!E:E, B1119, '3.RNAExtractions'!Y:Y, "Y") &gt; 0,
            _xlfn.TEXTJOIN(", ", TRUE, IF(('3.RNAExtractions'!E:E = B1119) * ('3.RNAExtractions'!Y:Y = "Y"), '3.RNAExtractions'!D:D, "")),
            "Awaiting Status"
        )
    )
)</f>
        <v>Awaiting Status</v>
      </c>
      <c r="Q1119" s="60"/>
      <c r="R1119" s="376" t="str" cm="1">
        <f t="array" aca="1" ref="R1119" ca="1">IF(
    Q1119="N",
    "",
    IF(
        COUNTIFS('4.RNAIllumina'!E:E, B1119, '4.RNAIllumina'!Y:Y, "Y") &gt; 0,
        _xlfn.TEXTJOIN(", ", TRUE, IF(('4.RNAIllumina'!E:E = B1119) * ('4.RNAIllumina'!Y:Y = "Y"), '4.RNAIllumina'!D:D, "")),
        IF(
            COUNTIFS('4.RNAIllumina'!E:E, B1119, '4.RNAIllumina'!X:X, "Y") &gt; 0,
            _xlfn.TEXTJOIN(", ", TRUE, IF(('4.RNAIllumina'!E:E = B1119) * ('4.RNAIllumina'!X:X = "Y"), '4.RNAIllumina'!D:D, "")),
            "Awaiting Status"
        )
    )
)</f>
        <v>Awaiting Status</v>
      </c>
      <c r="S1119" s="377"/>
      <c r="T1119" s="378" t="str">
        <f ca="1">VLOOKUP($B1119,'1.MetaData'!$B:$H,2,FALSE)</f>
        <v>BT2265</v>
      </c>
      <c r="U1119" s="379" t="str">
        <f ca="1">VLOOKUP($B1119,'1.MetaData'!$B:$H,3,FALSE)</f>
        <v>Galeocerdo cuvier</v>
      </c>
      <c r="V1119" s="379" t="str">
        <f ca="1">VLOOKUP($B1119,'1.MetaData'!$B:$H,4,FALSE)</f>
        <v>Tiger shark</v>
      </c>
      <c r="W1119" s="379" t="str">
        <f ca="1">VLOOKUP($B1119,'1.MetaData'!$B:$H,5,FALSE)</f>
        <v>NT Fisheries Department</v>
      </c>
      <c r="X1119" s="378" t="str">
        <f ca="1">VLOOKUP($B1119,'1.MetaData'!$B:$H,6,FALSE)</f>
        <v>Michael Usher, Jess Pearce</v>
      </c>
      <c r="Y1119" s="378"/>
    </row>
    <row r="1120" spans="1:25" hidden="1" x14ac:dyDescent="0.25">
      <c r="A1120" s="17">
        <v>1119</v>
      </c>
      <c r="B1120" s="365" t="str">
        <f t="shared" ca="1" si="22"/>
        <v>OG1119</v>
      </c>
      <c r="C1120" s="366" t="s">
        <v>102</v>
      </c>
      <c r="D1120" s="367">
        <f ca="1">COUNTIF('2.Tissue'!C:C,B1120)</f>
        <v>0</v>
      </c>
      <c r="E1120" s="368">
        <f ca="1">COUNTIFS('3.DNAExtractions'!$E:$E,$B1120,'3.DNAExtractions'!$D:$D,E$1)</f>
        <v>0</v>
      </c>
      <c r="F1120" s="369" t="str" cm="1">
        <f t="array" aca="1" ref="F1120" ca="1">IF(
    COUNTIFS('3.DNAExtractions'!E:E, B1120, '3.DNAExtractions'!Y:Y, "Y") &gt; 0,
    _xlfn.TEXTJOIN(", ", TRUE, IF(('3.DNAExtractions'!E:E = B1120) * ('3.DNAExtractions'!Y:Y = "Y"), '3.DNAExtractions'!D:D, "")),
    IF(
        COUNTIFS('3.DNAExtractions'!E:E, B1120, '3.DNAExtractions'!X:X, "Y") &gt; 0,
        _xlfn.TEXTJOIN(", ", TRUE, IF(('3.DNAExtractions'!E:E = B1120) * ('3.DNAExtractions'!X:X = "Y"), '3.DNAExtractions'!D:D, "")),
        "Awaiting Status"
    )
)</f>
        <v>Awaiting Status</v>
      </c>
      <c r="G1120" s="370"/>
      <c r="H1120" s="371" t="str" cm="1">
        <f t="array" aca="1" ref="H1120" ca="1">IF(
    G1120="N",
    "",
    IF(
        COUNTIFS('4.Illumina'!E:E, B1120, '4.Illumina'!R:R, "Y") &gt; 0,
        _xlfn.TEXTJOIN(", ", TRUE, IF(('4.Illumina'!E:E = B1120) * ('4.Illumina'!R:R = "Y"), '4.Illumina'!D:D, "")),
        IF(
            COUNTIFS('4.Illumina'!E:E, B1120, '4.Illumina'!Q:Q, "Y") &gt; 0,
            _xlfn.TEXTJOIN(", ", TRUE, IF(('4.Illumina'!E:E = B1120) * ('4.Illumina'!Q:Q = "Y"), '4.Illumina'!D:D, "")),
            "Awaiting Status"
        )
    )
)</f>
        <v>Awaiting Status</v>
      </c>
      <c r="I1120" s="372"/>
      <c r="J1120" s="373" t="str" cm="1">
        <f t="array" aca="1" ref="J1120" ca="1">IF(
    I1120="N",
    "",
    IF(
        COUNTIFS('4.PacBio'!E:E, B1120, '4.PacBio'!W:W, "Y") &gt; 0,
        _xlfn.TEXTJOIN(", ", TRUE, IF(('4.PacBio'!E:E = B1120) * ('4.PacBio'!W:W = "Y"), '4.PacBio'!D:D, "")),
        IF(
            COUNTIFS('4.PacBio'!E:E, B1120, '4.PacBio'!V:V, "Y") &gt; 0,
            _xlfn.TEXTJOIN(", ", TRUE, IF(('4.PacBio'!E:E = B1120) * ('4.PacBio'!V:V = "Y"), '4.PacBio'!D:D, "")),
            "Awaiting Status"
        )
    )
)</f>
        <v>Awaiting Status</v>
      </c>
      <c r="K1120" s="374"/>
      <c r="L1120" s="371" t="str" cm="1">
        <f t="array" aca="1" ref="L1120" ca="1">IF(
    K1120="N",
    "",
    IF(
        COUNTIFS('4.HiCLibrary'!E:E, B1120, '4.HiCLibrary'!V:V, "Y") &gt; 0,
        _xlfn.TEXTJOIN(", ", TRUE, IF(('4.HiCLibrary'!E:E = B1120) * ('4.HiCLibrary'!V:V = "Y"), '4.HiCLibrary'!D:D, "")),
        IF(
            COUNTIFS('4.HiCLibrary'!E:E, B1120, '4.HiCLibrary'!U:U, "Y") &gt; 0,
            _xlfn.TEXTJOIN(", ", TRUE, IF(('4.HiCLibrary'!E:E = B1120) * ('4.HiCLibrary'!U:U = "Y"), '4.HiCLibrary'!D:D, "")),
            "Awaiting Status"
        )
    )
)</f>
        <v>Awaiting Status</v>
      </c>
      <c r="M1120" s="375"/>
      <c r="N1120" s="373" t="str" cm="1">
        <f t="array" aca="1" ref="N1120" ca="1">IF(
    M1120="N",
    "",
    IF(
        COUNTIFS('4.ONT'!E:E, B1120, '4.ONT'!Q:Q, "Y") &gt; 0,
        _xlfn.TEXTJOIN(", ", TRUE, IF(('4.ONT'!E:E = B1120) * ('4.ONT'!Q:Q = "Y"), '4.ONT'!D:D, "")),
        IF(
            COUNTIFS('4.ONT'!E:E, B1120, '4.ONT'!P:P, "Y") &gt; 0,
            _xlfn.TEXTJOIN(", ", TRUE, IF(('4.ONT'!E:E = B1120) * ('4.ONT'!P:P = "Y"), '4.ONT'!D:D, "")),
            "Awaiting Status"
        )
    )
)</f>
        <v>Awaiting Status</v>
      </c>
      <c r="O1120" s="60"/>
      <c r="P1120" s="376" t="str" cm="1">
        <f t="array" aca="1" ref="P1120" ca="1">IF(
    O1120="N",
    "",
    IF(
        COUNTIFS('3.RNAExtractions'!E:E, B1120, '3.RNAExtractions'!Z:Z, "Y") &gt; 0,
        _xlfn.TEXTJOIN(", ", TRUE, IF(('3.RNAExtractions'!E:E = B1120) * ('3.RNAExtractions'!Z:Z = "Y"), '3.RNAExtractions'!D:D, "")),
        IF(
            COUNTIFS('3.RNAExtractions'!E:E, B1120, '3.RNAExtractions'!Y:Y, "Y") &gt; 0,
            _xlfn.TEXTJOIN(", ", TRUE, IF(('3.RNAExtractions'!E:E = B1120) * ('3.RNAExtractions'!Y:Y = "Y"), '3.RNAExtractions'!D:D, "")),
            "Awaiting Status"
        )
    )
)</f>
        <v>Awaiting Status</v>
      </c>
      <c r="Q1120" s="60"/>
      <c r="R1120" s="376" t="str" cm="1">
        <f t="array" aca="1" ref="R1120" ca="1">IF(
    Q1120="N",
    "",
    IF(
        COUNTIFS('4.RNAIllumina'!E:E, B1120, '4.RNAIllumina'!Y:Y, "Y") &gt; 0,
        _xlfn.TEXTJOIN(", ", TRUE, IF(('4.RNAIllumina'!E:E = B1120) * ('4.RNAIllumina'!Y:Y = "Y"), '4.RNAIllumina'!D:D, "")),
        IF(
            COUNTIFS('4.RNAIllumina'!E:E, B1120, '4.RNAIllumina'!X:X, "Y") &gt; 0,
            _xlfn.TEXTJOIN(", ", TRUE, IF(('4.RNAIllumina'!E:E = B1120) * ('4.RNAIllumina'!X:X = "Y"), '4.RNAIllumina'!D:D, "")),
            "Awaiting Status"
        )
    )
)</f>
        <v>Awaiting Status</v>
      </c>
      <c r="S1120" s="377"/>
      <c r="T1120" s="378" t="str">
        <f ca="1">VLOOKUP($B1120,'1.MetaData'!$B:$H,2,FALSE)</f>
        <v>BT2129</v>
      </c>
      <c r="U1120" s="379" t="str">
        <f ca="1">VLOOKUP($B1120,'1.MetaData'!$B:$H,3,FALSE)</f>
        <v>Galeocerdo cuvier</v>
      </c>
      <c r="V1120" s="379" t="str">
        <f ca="1">VLOOKUP($B1120,'1.MetaData'!$B:$H,4,FALSE)</f>
        <v>Tiger shark</v>
      </c>
      <c r="W1120" s="379" t="str">
        <f ca="1">VLOOKUP($B1120,'1.MetaData'!$B:$H,5,FALSE)</f>
        <v>NT Fisheries Department</v>
      </c>
      <c r="X1120" s="378" t="str">
        <f ca="1">VLOOKUP($B1120,'1.MetaData'!$B:$H,6,FALSE)</f>
        <v>Michael Usher, Jess Pearce</v>
      </c>
      <c r="Y1120" s="378"/>
    </row>
    <row r="1121" spans="1:25" hidden="1" x14ac:dyDescent="0.25">
      <c r="A1121" s="17">
        <v>1120</v>
      </c>
      <c r="B1121" s="365" t="str">
        <f t="shared" ca="1" si="22"/>
        <v>OG1120</v>
      </c>
      <c r="C1121" s="366" t="s">
        <v>102</v>
      </c>
      <c r="D1121" s="367">
        <f ca="1">COUNTIF('2.Tissue'!C:C,B1121)</f>
        <v>0</v>
      </c>
      <c r="E1121" s="368">
        <f ca="1">COUNTIFS('3.DNAExtractions'!$E:$E,$B1121,'3.DNAExtractions'!$D:$D,E$1)</f>
        <v>0</v>
      </c>
      <c r="F1121" s="369" t="str" cm="1">
        <f t="array" aca="1" ref="F1121" ca="1">IF(
    COUNTIFS('3.DNAExtractions'!E:E, B1121, '3.DNAExtractions'!Y:Y, "Y") &gt; 0,
    _xlfn.TEXTJOIN(", ", TRUE, IF(('3.DNAExtractions'!E:E = B1121) * ('3.DNAExtractions'!Y:Y = "Y"), '3.DNAExtractions'!D:D, "")),
    IF(
        COUNTIFS('3.DNAExtractions'!E:E, B1121, '3.DNAExtractions'!X:X, "Y") &gt; 0,
        _xlfn.TEXTJOIN(", ", TRUE, IF(('3.DNAExtractions'!E:E = B1121) * ('3.DNAExtractions'!X:X = "Y"), '3.DNAExtractions'!D:D, "")),
        "Awaiting Status"
    )
)</f>
        <v>Awaiting Status</v>
      </c>
      <c r="G1121" s="370"/>
      <c r="H1121" s="371" t="str" cm="1">
        <f t="array" aca="1" ref="H1121" ca="1">IF(
    G1121="N",
    "",
    IF(
        COUNTIFS('4.Illumina'!E:E, B1121, '4.Illumina'!R:R, "Y") &gt; 0,
        _xlfn.TEXTJOIN(", ", TRUE, IF(('4.Illumina'!E:E = B1121) * ('4.Illumina'!R:R = "Y"), '4.Illumina'!D:D, "")),
        IF(
            COUNTIFS('4.Illumina'!E:E, B1121, '4.Illumina'!Q:Q, "Y") &gt; 0,
            _xlfn.TEXTJOIN(", ", TRUE, IF(('4.Illumina'!E:E = B1121) * ('4.Illumina'!Q:Q = "Y"), '4.Illumina'!D:D, "")),
            "Awaiting Status"
        )
    )
)</f>
        <v>Awaiting Status</v>
      </c>
      <c r="I1121" s="372"/>
      <c r="J1121" s="373" t="str" cm="1">
        <f t="array" aca="1" ref="J1121" ca="1">IF(
    I1121="N",
    "",
    IF(
        COUNTIFS('4.PacBio'!E:E, B1121, '4.PacBio'!W:W, "Y") &gt; 0,
        _xlfn.TEXTJOIN(", ", TRUE, IF(('4.PacBio'!E:E = B1121) * ('4.PacBio'!W:W = "Y"), '4.PacBio'!D:D, "")),
        IF(
            COUNTIFS('4.PacBio'!E:E, B1121, '4.PacBio'!V:V, "Y") &gt; 0,
            _xlfn.TEXTJOIN(", ", TRUE, IF(('4.PacBio'!E:E = B1121) * ('4.PacBio'!V:V = "Y"), '4.PacBio'!D:D, "")),
            "Awaiting Status"
        )
    )
)</f>
        <v>Awaiting Status</v>
      </c>
      <c r="K1121" s="374"/>
      <c r="L1121" s="371" t="str" cm="1">
        <f t="array" aca="1" ref="L1121" ca="1">IF(
    K1121="N",
    "",
    IF(
        COUNTIFS('4.HiCLibrary'!E:E, B1121, '4.HiCLibrary'!V:V, "Y") &gt; 0,
        _xlfn.TEXTJOIN(", ", TRUE, IF(('4.HiCLibrary'!E:E = B1121) * ('4.HiCLibrary'!V:V = "Y"), '4.HiCLibrary'!D:D, "")),
        IF(
            COUNTIFS('4.HiCLibrary'!E:E, B1121, '4.HiCLibrary'!U:U, "Y") &gt; 0,
            _xlfn.TEXTJOIN(", ", TRUE, IF(('4.HiCLibrary'!E:E = B1121) * ('4.HiCLibrary'!U:U = "Y"), '4.HiCLibrary'!D:D, "")),
            "Awaiting Status"
        )
    )
)</f>
        <v>Awaiting Status</v>
      </c>
      <c r="M1121" s="375"/>
      <c r="N1121" s="373" t="str" cm="1">
        <f t="array" aca="1" ref="N1121" ca="1">IF(
    M1121="N",
    "",
    IF(
        COUNTIFS('4.ONT'!E:E, B1121, '4.ONT'!Q:Q, "Y") &gt; 0,
        _xlfn.TEXTJOIN(", ", TRUE, IF(('4.ONT'!E:E = B1121) * ('4.ONT'!Q:Q = "Y"), '4.ONT'!D:D, "")),
        IF(
            COUNTIFS('4.ONT'!E:E, B1121, '4.ONT'!P:P, "Y") &gt; 0,
            _xlfn.TEXTJOIN(", ", TRUE, IF(('4.ONT'!E:E = B1121) * ('4.ONT'!P:P = "Y"), '4.ONT'!D:D, "")),
            "Awaiting Status"
        )
    )
)</f>
        <v>Awaiting Status</v>
      </c>
      <c r="O1121" s="60"/>
      <c r="P1121" s="376" t="str" cm="1">
        <f t="array" aca="1" ref="P1121" ca="1">IF(
    O1121="N",
    "",
    IF(
        COUNTIFS('3.RNAExtractions'!E:E, B1121, '3.RNAExtractions'!Z:Z, "Y") &gt; 0,
        _xlfn.TEXTJOIN(", ", TRUE, IF(('3.RNAExtractions'!E:E = B1121) * ('3.RNAExtractions'!Z:Z = "Y"), '3.RNAExtractions'!D:D, "")),
        IF(
            COUNTIFS('3.RNAExtractions'!E:E, B1121, '3.RNAExtractions'!Y:Y, "Y") &gt; 0,
            _xlfn.TEXTJOIN(", ", TRUE, IF(('3.RNAExtractions'!E:E = B1121) * ('3.RNAExtractions'!Y:Y = "Y"), '3.RNAExtractions'!D:D, "")),
            "Awaiting Status"
        )
    )
)</f>
        <v>Awaiting Status</v>
      </c>
      <c r="Q1121" s="60"/>
      <c r="R1121" s="376" t="str" cm="1">
        <f t="array" aca="1" ref="R1121" ca="1">IF(
    Q1121="N",
    "",
    IF(
        COUNTIFS('4.RNAIllumina'!E:E, B1121, '4.RNAIllumina'!Y:Y, "Y") &gt; 0,
        _xlfn.TEXTJOIN(", ", TRUE, IF(('4.RNAIllumina'!E:E = B1121) * ('4.RNAIllumina'!Y:Y = "Y"), '4.RNAIllumina'!D:D, "")),
        IF(
            COUNTIFS('4.RNAIllumina'!E:E, B1121, '4.RNAIllumina'!X:X, "Y") &gt; 0,
            _xlfn.TEXTJOIN(", ", TRUE, IF(('4.RNAIllumina'!E:E = B1121) * ('4.RNAIllumina'!X:X = "Y"), '4.RNAIllumina'!D:D, "")),
            "Awaiting Status"
        )
    )
)</f>
        <v>Awaiting Status</v>
      </c>
      <c r="S1121" s="377"/>
      <c r="T1121" s="378" t="str">
        <f ca="1">VLOOKUP($B1121,'1.MetaData'!$B:$H,2,FALSE)</f>
        <v>BT2133</v>
      </c>
      <c r="U1121" s="379" t="str">
        <f ca="1">VLOOKUP($B1121,'1.MetaData'!$B:$H,3,FALSE)</f>
        <v>Galeocerdo cuvier</v>
      </c>
      <c r="V1121" s="379" t="str">
        <f ca="1">VLOOKUP($B1121,'1.MetaData'!$B:$H,4,FALSE)</f>
        <v>Tiger shark</v>
      </c>
      <c r="W1121" s="379" t="str">
        <f ca="1">VLOOKUP($B1121,'1.MetaData'!$B:$H,5,FALSE)</f>
        <v>NT Fisheries Department</v>
      </c>
      <c r="X1121" s="378" t="str">
        <f ca="1">VLOOKUP($B1121,'1.MetaData'!$B:$H,6,FALSE)</f>
        <v>Michael Usher, Jess Pearce</v>
      </c>
      <c r="Y1121" s="378"/>
    </row>
    <row r="1122" spans="1:25" hidden="1" x14ac:dyDescent="0.25">
      <c r="A1122" s="17">
        <v>1121</v>
      </c>
      <c r="B1122" s="365" t="str">
        <f t="shared" ca="1" si="22"/>
        <v>OG1121</v>
      </c>
      <c r="C1122" s="366" t="s">
        <v>102</v>
      </c>
      <c r="D1122" s="367">
        <f ca="1">COUNTIF('2.Tissue'!C:C,B1122)</f>
        <v>0</v>
      </c>
      <c r="E1122" s="368">
        <f ca="1">COUNTIFS('3.DNAExtractions'!$E:$E,$B1122,'3.DNAExtractions'!$D:$D,E$1)</f>
        <v>0</v>
      </c>
      <c r="F1122" s="369" t="str" cm="1">
        <f t="array" aca="1" ref="F1122" ca="1">IF(
    COUNTIFS('3.DNAExtractions'!E:E, B1122, '3.DNAExtractions'!Y:Y, "Y") &gt; 0,
    _xlfn.TEXTJOIN(", ", TRUE, IF(('3.DNAExtractions'!E:E = B1122) * ('3.DNAExtractions'!Y:Y = "Y"), '3.DNAExtractions'!D:D, "")),
    IF(
        COUNTIFS('3.DNAExtractions'!E:E, B1122, '3.DNAExtractions'!X:X, "Y") &gt; 0,
        _xlfn.TEXTJOIN(", ", TRUE, IF(('3.DNAExtractions'!E:E = B1122) * ('3.DNAExtractions'!X:X = "Y"), '3.DNAExtractions'!D:D, "")),
        "Awaiting Status"
    )
)</f>
        <v>Awaiting Status</v>
      </c>
      <c r="G1122" s="370"/>
      <c r="H1122" s="371" t="str" cm="1">
        <f t="array" aca="1" ref="H1122" ca="1">IF(
    G1122="N",
    "",
    IF(
        COUNTIFS('4.Illumina'!E:E, B1122, '4.Illumina'!R:R, "Y") &gt; 0,
        _xlfn.TEXTJOIN(", ", TRUE, IF(('4.Illumina'!E:E = B1122) * ('4.Illumina'!R:R = "Y"), '4.Illumina'!D:D, "")),
        IF(
            COUNTIFS('4.Illumina'!E:E, B1122, '4.Illumina'!Q:Q, "Y") &gt; 0,
            _xlfn.TEXTJOIN(", ", TRUE, IF(('4.Illumina'!E:E = B1122) * ('4.Illumina'!Q:Q = "Y"), '4.Illumina'!D:D, "")),
            "Awaiting Status"
        )
    )
)</f>
        <v>Awaiting Status</v>
      </c>
      <c r="I1122" s="372"/>
      <c r="J1122" s="373" t="str" cm="1">
        <f t="array" aca="1" ref="J1122" ca="1">IF(
    I1122="N",
    "",
    IF(
        COUNTIFS('4.PacBio'!E:E, B1122, '4.PacBio'!W:W, "Y") &gt; 0,
        _xlfn.TEXTJOIN(", ", TRUE, IF(('4.PacBio'!E:E = B1122) * ('4.PacBio'!W:W = "Y"), '4.PacBio'!D:D, "")),
        IF(
            COUNTIFS('4.PacBio'!E:E, B1122, '4.PacBio'!V:V, "Y") &gt; 0,
            _xlfn.TEXTJOIN(", ", TRUE, IF(('4.PacBio'!E:E = B1122) * ('4.PacBio'!V:V = "Y"), '4.PacBio'!D:D, "")),
            "Awaiting Status"
        )
    )
)</f>
        <v>Awaiting Status</v>
      </c>
      <c r="K1122" s="374"/>
      <c r="L1122" s="371" t="str" cm="1">
        <f t="array" aca="1" ref="L1122" ca="1">IF(
    K1122="N",
    "",
    IF(
        COUNTIFS('4.HiCLibrary'!E:E, B1122, '4.HiCLibrary'!V:V, "Y") &gt; 0,
        _xlfn.TEXTJOIN(", ", TRUE, IF(('4.HiCLibrary'!E:E = B1122) * ('4.HiCLibrary'!V:V = "Y"), '4.HiCLibrary'!D:D, "")),
        IF(
            COUNTIFS('4.HiCLibrary'!E:E, B1122, '4.HiCLibrary'!U:U, "Y") &gt; 0,
            _xlfn.TEXTJOIN(", ", TRUE, IF(('4.HiCLibrary'!E:E = B1122) * ('4.HiCLibrary'!U:U = "Y"), '4.HiCLibrary'!D:D, "")),
            "Awaiting Status"
        )
    )
)</f>
        <v>Awaiting Status</v>
      </c>
      <c r="M1122" s="375"/>
      <c r="N1122" s="373" t="str" cm="1">
        <f t="array" aca="1" ref="N1122" ca="1">IF(
    M1122="N",
    "",
    IF(
        COUNTIFS('4.ONT'!E:E, B1122, '4.ONT'!Q:Q, "Y") &gt; 0,
        _xlfn.TEXTJOIN(", ", TRUE, IF(('4.ONT'!E:E = B1122) * ('4.ONT'!Q:Q = "Y"), '4.ONT'!D:D, "")),
        IF(
            COUNTIFS('4.ONT'!E:E, B1122, '4.ONT'!P:P, "Y") &gt; 0,
            _xlfn.TEXTJOIN(", ", TRUE, IF(('4.ONT'!E:E = B1122) * ('4.ONT'!P:P = "Y"), '4.ONT'!D:D, "")),
            "Awaiting Status"
        )
    )
)</f>
        <v>Awaiting Status</v>
      </c>
      <c r="O1122" s="60"/>
      <c r="P1122" s="376" t="str" cm="1">
        <f t="array" aca="1" ref="P1122" ca="1">IF(
    O1122="N",
    "",
    IF(
        COUNTIFS('3.RNAExtractions'!E:E, B1122, '3.RNAExtractions'!Z:Z, "Y") &gt; 0,
        _xlfn.TEXTJOIN(", ", TRUE, IF(('3.RNAExtractions'!E:E = B1122) * ('3.RNAExtractions'!Z:Z = "Y"), '3.RNAExtractions'!D:D, "")),
        IF(
            COUNTIFS('3.RNAExtractions'!E:E, B1122, '3.RNAExtractions'!Y:Y, "Y") &gt; 0,
            _xlfn.TEXTJOIN(", ", TRUE, IF(('3.RNAExtractions'!E:E = B1122) * ('3.RNAExtractions'!Y:Y = "Y"), '3.RNAExtractions'!D:D, "")),
            "Awaiting Status"
        )
    )
)</f>
        <v>Awaiting Status</v>
      </c>
      <c r="Q1122" s="60"/>
      <c r="R1122" s="376" t="str" cm="1">
        <f t="array" aca="1" ref="R1122" ca="1">IF(
    Q1122="N",
    "",
    IF(
        COUNTIFS('4.RNAIllumina'!E:E, B1122, '4.RNAIllumina'!Y:Y, "Y") &gt; 0,
        _xlfn.TEXTJOIN(", ", TRUE, IF(('4.RNAIllumina'!E:E = B1122) * ('4.RNAIllumina'!Y:Y = "Y"), '4.RNAIllumina'!D:D, "")),
        IF(
            COUNTIFS('4.RNAIllumina'!E:E, B1122, '4.RNAIllumina'!X:X, "Y") &gt; 0,
            _xlfn.TEXTJOIN(", ", TRUE, IF(('4.RNAIllumina'!E:E = B1122) * ('4.RNAIllumina'!X:X = "Y"), '4.RNAIllumina'!D:D, "")),
            "Awaiting Status"
        )
    )
)</f>
        <v>Awaiting Status</v>
      </c>
      <c r="S1122" s="377"/>
      <c r="T1122" s="378" t="str">
        <f ca="1">VLOOKUP($B1122,'1.MetaData'!$B:$H,2,FALSE)</f>
        <v>BT2134</v>
      </c>
      <c r="U1122" s="379" t="str">
        <f ca="1">VLOOKUP($B1122,'1.MetaData'!$B:$H,3,FALSE)</f>
        <v>Galeocerdo cuvier</v>
      </c>
      <c r="V1122" s="379" t="str">
        <f ca="1">VLOOKUP($B1122,'1.MetaData'!$B:$H,4,FALSE)</f>
        <v>Tiger shark</v>
      </c>
      <c r="W1122" s="379" t="str">
        <f ca="1">VLOOKUP($B1122,'1.MetaData'!$B:$H,5,FALSE)</f>
        <v>NT Fisheries Department</v>
      </c>
      <c r="X1122" s="378" t="str">
        <f ca="1">VLOOKUP($B1122,'1.MetaData'!$B:$H,6,FALSE)</f>
        <v>Michael Usher, Jess Pearce</v>
      </c>
      <c r="Y1122" s="378"/>
    </row>
    <row r="1123" spans="1:25" hidden="1" x14ac:dyDescent="0.25">
      <c r="A1123" s="17">
        <v>1122</v>
      </c>
      <c r="B1123" s="365" t="str">
        <f t="shared" ca="1" si="22"/>
        <v>OG1122</v>
      </c>
      <c r="C1123" s="366" t="s">
        <v>102</v>
      </c>
      <c r="D1123" s="367">
        <f ca="1">COUNTIF('2.Tissue'!C:C,B1123)</f>
        <v>0</v>
      </c>
      <c r="E1123" s="368">
        <f ca="1">COUNTIFS('3.DNAExtractions'!$E:$E,$B1123,'3.DNAExtractions'!$D:$D,E$1)</f>
        <v>0</v>
      </c>
      <c r="F1123" s="369" t="str" cm="1">
        <f t="array" aca="1" ref="F1123" ca="1">IF(
    COUNTIFS('3.DNAExtractions'!E:E, B1123, '3.DNAExtractions'!Y:Y, "Y") &gt; 0,
    _xlfn.TEXTJOIN(", ", TRUE, IF(('3.DNAExtractions'!E:E = B1123) * ('3.DNAExtractions'!Y:Y = "Y"), '3.DNAExtractions'!D:D, "")),
    IF(
        COUNTIFS('3.DNAExtractions'!E:E, B1123, '3.DNAExtractions'!X:X, "Y") &gt; 0,
        _xlfn.TEXTJOIN(", ", TRUE, IF(('3.DNAExtractions'!E:E = B1123) * ('3.DNAExtractions'!X:X = "Y"), '3.DNAExtractions'!D:D, "")),
        "Awaiting Status"
    )
)</f>
        <v>Awaiting Status</v>
      </c>
      <c r="G1123" s="370"/>
      <c r="H1123" s="371" t="str" cm="1">
        <f t="array" aca="1" ref="H1123" ca="1">IF(
    G1123="N",
    "",
    IF(
        COUNTIFS('4.Illumina'!E:E, B1123, '4.Illumina'!R:R, "Y") &gt; 0,
        _xlfn.TEXTJOIN(", ", TRUE, IF(('4.Illumina'!E:E = B1123) * ('4.Illumina'!R:R = "Y"), '4.Illumina'!D:D, "")),
        IF(
            COUNTIFS('4.Illumina'!E:E, B1123, '4.Illumina'!Q:Q, "Y") &gt; 0,
            _xlfn.TEXTJOIN(", ", TRUE, IF(('4.Illumina'!E:E = B1123) * ('4.Illumina'!Q:Q = "Y"), '4.Illumina'!D:D, "")),
            "Awaiting Status"
        )
    )
)</f>
        <v>Awaiting Status</v>
      </c>
      <c r="I1123" s="372"/>
      <c r="J1123" s="373" t="str" cm="1">
        <f t="array" aca="1" ref="J1123" ca="1">IF(
    I1123="N",
    "",
    IF(
        COUNTIFS('4.PacBio'!E:E, B1123, '4.PacBio'!W:W, "Y") &gt; 0,
        _xlfn.TEXTJOIN(", ", TRUE, IF(('4.PacBio'!E:E = B1123) * ('4.PacBio'!W:W = "Y"), '4.PacBio'!D:D, "")),
        IF(
            COUNTIFS('4.PacBio'!E:E, B1123, '4.PacBio'!V:V, "Y") &gt; 0,
            _xlfn.TEXTJOIN(", ", TRUE, IF(('4.PacBio'!E:E = B1123) * ('4.PacBio'!V:V = "Y"), '4.PacBio'!D:D, "")),
            "Awaiting Status"
        )
    )
)</f>
        <v>Awaiting Status</v>
      </c>
      <c r="K1123" s="374"/>
      <c r="L1123" s="371" t="str" cm="1">
        <f t="array" aca="1" ref="L1123" ca="1">IF(
    K1123="N",
    "",
    IF(
        COUNTIFS('4.HiCLibrary'!E:E, B1123, '4.HiCLibrary'!V:V, "Y") &gt; 0,
        _xlfn.TEXTJOIN(", ", TRUE, IF(('4.HiCLibrary'!E:E = B1123) * ('4.HiCLibrary'!V:V = "Y"), '4.HiCLibrary'!D:D, "")),
        IF(
            COUNTIFS('4.HiCLibrary'!E:E, B1123, '4.HiCLibrary'!U:U, "Y") &gt; 0,
            _xlfn.TEXTJOIN(", ", TRUE, IF(('4.HiCLibrary'!E:E = B1123) * ('4.HiCLibrary'!U:U = "Y"), '4.HiCLibrary'!D:D, "")),
            "Awaiting Status"
        )
    )
)</f>
        <v>Awaiting Status</v>
      </c>
      <c r="M1123" s="375"/>
      <c r="N1123" s="373" t="str" cm="1">
        <f t="array" aca="1" ref="N1123" ca="1">IF(
    M1123="N",
    "",
    IF(
        COUNTIFS('4.ONT'!E:E, B1123, '4.ONT'!Q:Q, "Y") &gt; 0,
        _xlfn.TEXTJOIN(", ", TRUE, IF(('4.ONT'!E:E = B1123) * ('4.ONT'!Q:Q = "Y"), '4.ONT'!D:D, "")),
        IF(
            COUNTIFS('4.ONT'!E:E, B1123, '4.ONT'!P:P, "Y") &gt; 0,
            _xlfn.TEXTJOIN(", ", TRUE, IF(('4.ONT'!E:E = B1123) * ('4.ONT'!P:P = "Y"), '4.ONT'!D:D, "")),
            "Awaiting Status"
        )
    )
)</f>
        <v>Awaiting Status</v>
      </c>
      <c r="O1123" s="60"/>
      <c r="P1123" s="376" t="str" cm="1">
        <f t="array" aca="1" ref="P1123" ca="1">IF(
    O1123="N",
    "",
    IF(
        COUNTIFS('3.RNAExtractions'!E:E, B1123, '3.RNAExtractions'!Z:Z, "Y") &gt; 0,
        _xlfn.TEXTJOIN(", ", TRUE, IF(('3.RNAExtractions'!E:E = B1123) * ('3.RNAExtractions'!Z:Z = "Y"), '3.RNAExtractions'!D:D, "")),
        IF(
            COUNTIFS('3.RNAExtractions'!E:E, B1123, '3.RNAExtractions'!Y:Y, "Y") &gt; 0,
            _xlfn.TEXTJOIN(", ", TRUE, IF(('3.RNAExtractions'!E:E = B1123) * ('3.RNAExtractions'!Y:Y = "Y"), '3.RNAExtractions'!D:D, "")),
            "Awaiting Status"
        )
    )
)</f>
        <v>Awaiting Status</v>
      </c>
      <c r="Q1123" s="60"/>
      <c r="R1123" s="376" t="str" cm="1">
        <f t="array" aca="1" ref="R1123" ca="1">IF(
    Q1123="N",
    "",
    IF(
        COUNTIFS('4.RNAIllumina'!E:E, B1123, '4.RNAIllumina'!Y:Y, "Y") &gt; 0,
        _xlfn.TEXTJOIN(", ", TRUE, IF(('4.RNAIllumina'!E:E = B1123) * ('4.RNAIllumina'!Y:Y = "Y"), '4.RNAIllumina'!D:D, "")),
        IF(
            COUNTIFS('4.RNAIllumina'!E:E, B1123, '4.RNAIllumina'!X:X, "Y") &gt; 0,
            _xlfn.TEXTJOIN(", ", TRUE, IF(('4.RNAIllumina'!E:E = B1123) * ('4.RNAIllumina'!X:X = "Y"), '4.RNAIllumina'!D:D, "")),
            "Awaiting Status"
        )
    )
)</f>
        <v>Awaiting Status</v>
      </c>
      <c r="S1123" s="377"/>
      <c r="T1123" s="378" t="str">
        <f ca="1">VLOOKUP($B1123,'1.MetaData'!$B:$H,2,FALSE)</f>
        <v>BT2149</v>
      </c>
      <c r="U1123" s="379" t="str">
        <f ca="1">VLOOKUP($B1123,'1.MetaData'!$B:$H,3,FALSE)</f>
        <v>Galeocerdo cuvier</v>
      </c>
      <c r="V1123" s="379" t="str">
        <f ca="1">VLOOKUP($B1123,'1.MetaData'!$B:$H,4,FALSE)</f>
        <v>Tiger shark</v>
      </c>
      <c r="W1123" s="379" t="str">
        <f ca="1">VLOOKUP($B1123,'1.MetaData'!$B:$H,5,FALSE)</f>
        <v>NT Fisheries Department</v>
      </c>
      <c r="X1123" s="378" t="str">
        <f ca="1">VLOOKUP($B1123,'1.MetaData'!$B:$H,6,FALSE)</f>
        <v>Michael Usher, Jess Pearce</v>
      </c>
      <c r="Y1123" s="378"/>
    </row>
    <row r="1124" spans="1:25" hidden="1" x14ac:dyDescent="0.25">
      <c r="A1124" s="17">
        <v>1123</v>
      </c>
      <c r="B1124" s="365" t="str">
        <f t="shared" ca="1" si="22"/>
        <v>OG1123</v>
      </c>
      <c r="C1124" s="366" t="s">
        <v>102</v>
      </c>
      <c r="D1124" s="367">
        <f ca="1">COUNTIF('2.Tissue'!C:C,B1124)</f>
        <v>0</v>
      </c>
      <c r="E1124" s="368">
        <f ca="1">COUNTIFS('3.DNAExtractions'!$E:$E,$B1124,'3.DNAExtractions'!$D:$D,E$1)</f>
        <v>0</v>
      </c>
      <c r="F1124" s="369" t="str" cm="1">
        <f t="array" aca="1" ref="F1124" ca="1">IF(
    COUNTIFS('3.DNAExtractions'!E:E, B1124, '3.DNAExtractions'!Y:Y, "Y") &gt; 0,
    _xlfn.TEXTJOIN(", ", TRUE, IF(('3.DNAExtractions'!E:E = B1124) * ('3.DNAExtractions'!Y:Y = "Y"), '3.DNAExtractions'!D:D, "")),
    IF(
        COUNTIFS('3.DNAExtractions'!E:E, B1124, '3.DNAExtractions'!X:X, "Y") &gt; 0,
        _xlfn.TEXTJOIN(", ", TRUE, IF(('3.DNAExtractions'!E:E = B1124) * ('3.DNAExtractions'!X:X = "Y"), '3.DNAExtractions'!D:D, "")),
        "Awaiting Status"
    )
)</f>
        <v>Awaiting Status</v>
      </c>
      <c r="G1124" s="370"/>
      <c r="H1124" s="371" t="str" cm="1">
        <f t="array" aca="1" ref="H1124" ca="1">IF(
    G1124="N",
    "",
    IF(
        COUNTIFS('4.Illumina'!E:E, B1124, '4.Illumina'!R:R, "Y") &gt; 0,
        _xlfn.TEXTJOIN(", ", TRUE, IF(('4.Illumina'!E:E = B1124) * ('4.Illumina'!R:R = "Y"), '4.Illumina'!D:D, "")),
        IF(
            COUNTIFS('4.Illumina'!E:E, B1124, '4.Illumina'!Q:Q, "Y") &gt; 0,
            _xlfn.TEXTJOIN(", ", TRUE, IF(('4.Illumina'!E:E = B1124) * ('4.Illumina'!Q:Q = "Y"), '4.Illumina'!D:D, "")),
            "Awaiting Status"
        )
    )
)</f>
        <v>Awaiting Status</v>
      </c>
      <c r="I1124" s="372"/>
      <c r="J1124" s="373" t="str" cm="1">
        <f t="array" aca="1" ref="J1124" ca="1">IF(
    I1124="N",
    "",
    IF(
        COUNTIFS('4.PacBio'!E:E, B1124, '4.PacBio'!W:W, "Y") &gt; 0,
        _xlfn.TEXTJOIN(", ", TRUE, IF(('4.PacBio'!E:E = B1124) * ('4.PacBio'!W:W = "Y"), '4.PacBio'!D:D, "")),
        IF(
            COUNTIFS('4.PacBio'!E:E, B1124, '4.PacBio'!V:V, "Y") &gt; 0,
            _xlfn.TEXTJOIN(", ", TRUE, IF(('4.PacBio'!E:E = B1124) * ('4.PacBio'!V:V = "Y"), '4.PacBio'!D:D, "")),
            "Awaiting Status"
        )
    )
)</f>
        <v>Awaiting Status</v>
      </c>
      <c r="K1124" s="374"/>
      <c r="L1124" s="371" t="str" cm="1">
        <f t="array" aca="1" ref="L1124" ca="1">IF(
    K1124="N",
    "",
    IF(
        COUNTIFS('4.HiCLibrary'!E:E, B1124, '4.HiCLibrary'!V:V, "Y") &gt; 0,
        _xlfn.TEXTJOIN(", ", TRUE, IF(('4.HiCLibrary'!E:E = B1124) * ('4.HiCLibrary'!V:V = "Y"), '4.HiCLibrary'!D:D, "")),
        IF(
            COUNTIFS('4.HiCLibrary'!E:E, B1124, '4.HiCLibrary'!U:U, "Y") &gt; 0,
            _xlfn.TEXTJOIN(", ", TRUE, IF(('4.HiCLibrary'!E:E = B1124) * ('4.HiCLibrary'!U:U = "Y"), '4.HiCLibrary'!D:D, "")),
            "Awaiting Status"
        )
    )
)</f>
        <v>Awaiting Status</v>
      </c>
      <c r="M1124" s="375"/>
      <c r="N1124" s="373" t="str" cm="1">
        <f t="array" aca="1" ref="N1124" ca="1">IF(
    M1124="N",
    "",
    IF(
        COUNTIFS('4.ONT'!E:E, B1124, '4.ONT'!Q:Q, "Y") &gt; 0,
        _xlfn.TEXTJOIN(", ", TRUE, IF(('4.ONT'!E:E = B1124) * ('4.ONT'!Q:Q = "Y"), '4.ONT'!D:D, "")),
        IF(
            COUNTIFS('4.ONT'!E:E, B1124, '4.ONT'!P:P, "Y") &gt; 0,
            _xlfn.TEXTJOIN(", ", TRUE, IF(('4.ONT'!E:E = B1124) * ('4.ONT'!P:P = "Y"), '4.ONT'!D:D, "")),
            "Awaiting Status"
        )
    )
)</f>
        <v>Awaiting Status</v>
      </c>
      <c r="O1124" s="60"/>
      <c r="P1124" s="376" t="str" cm="1">
        <f t="array" aca="1" ref="P1124" ca="1">IF(
    O1124="N",
    "",
    IF(
        COUNTIFS('3.RNAExtractions'!E:E, B1124, '3.RNAExtractions'!Z:Z, "Y") &gt; 0,
        _xlfn.TEXTJOIN(", ", TRUE, IF(('3.RNAExtractions'!E:E = B1124) * ('3.RNAExtractions'!Z:Z = "Y"), '3.RNAExtractions'!D:D, "")),
        IF(
            COUNTIFS('3.RNAExtractions'!E:E, B1124, '3.RNAExtractions'!Y:Y, "Y") &gt; 0,
            _xlfn.TEXTJOIN(", ", TRUE, IF(('3.RNAExtractions'!E:E = B1124) * ('3.RNAExtractions'!Y:Y = "Y"), '3.RNAExtractions'!D:D, "")),
            "Awaiting Status"
        )
    )
)</f>
        <v>Awaiting Status</v>
      </c>
      <c r="Q1124" s="60"/>
      <c r="R1124" s="376" t="str" cm="1">
        <f t="array" aca="1" ref="R1124" ca="1">IF(
    Q1124="N",
    "",
    IF(
        COUNTIFS('4.RNAIllumina'!E:E, B1124, '4.RNAIllumina'!Y:Y, "Y") &gt; 0,
        _xlfn.TEXTJOIN(", ", TRUE, IF(('4.RNAIllumina'!E:E = B1124) * ('4.RNAIllumina'!Y:Y = "Y"), '4.RNAIllumina'!D:D, "")),
        IF(
            COUNTIFS('4.RNAIllumina'!E:E, B1124, '4.RNAIllumina'!X:X, "Y") &gt; 0,
            _xlfn.TEXTJOIN(", ", TRUE, IF(('4.RNAIllumina'!E:E = B1124) * ('4.RNAIllumina'!X:X = "Y"), '4.RNAIllumina'!D:D, "")),
            "Awaiting Status"
        )
    )
)</f>
        <v>Awaiting Status</v>
      </c>
      <c r="S1124" s="377"/>
      <c r="T1124" s="378" t="str">
        <f ca="1">VLOOKUP($B1124,'1.MetaData'!$B:$H,2,FALSE)</f>
        <v>BT2152</v>
      </c>
      <c r="U1124" s="379" t="str">
        <f ca="1">VLOOKUP($B1124,'1.MetaData'!$B:$H,3,FALSE)</f>
        <v>Galeocerdo cuvier</v>
      </c>
      <c r="V1124" s="379" t="str">
        <f ca="1">VLOOKUP($B1124,'1.MetaData'!$B:$H,4,FALSE)</f>
        <v>Tiger shark</v>
      </c>
      <c r="W1124" s="379" t="str">
        <f ca="1">VLOOKUP($B1124,'1.MetaData'!$B:$H,5,FALSE)</f>
        <v>NT Fisheries Department</v>
      </c>
      <c r="X1124" s="378" t="str">
        <f ca="1">VLOOKUP($B1124,'1.MetaData'!$B:$H,6,FALSE)</f>
        <v>Michael Usher, Jess Pearce</v>
      </c>
      <c r="Y1124" s="378"/>
    </row>
    <row r="1125" spans="1:25" hidden="1" x14ac:dyDescent="0.25">
      <c r="A1125" s="17">
        <v>1124</v>
      </c>
      <c r="B1125" s="365" t="str">
        <f t="shared" ca="1" si="22"/>
        <v>OG1124</v>
      </c>
      <c r="C1125" s="366" t="s">
        <v>102</v>
      </c>
      <c r="D1125" s="367">
        <f ca="1">COUNTIF('2.Tissue'!C:C,B1125)</f>
        <v>0</v>
      </c>
      <c r="E1125" s="368">
        <f ca="1">COUNTIFS('3.DNAExtractions'!$E:$E,$B1125,'3.DNAExtractions'!$D:$D,E$1)</f>
        <v>0</v>
      </c>
      <c r="F1125" s="369" t="str" cm="1">
        <f t="array" aca="1" ref="F1125" ca="1">IF(
    COUNTIFS('3.DNAExtractions'!E:E, B1125, '3.DNAExtractions'!Y:Y, "Y") &gt; 0,
    _xlfn.TEXTJOIN(", ", TRUE, IF(('3.DNAExtractions'!E:E = B1125) * ('3.DNAExtractions'!Y:Y = "Y"), '3.DNAExtractions'!D:D, "")),
    IF(
        COUNTIFS('3.DNAExtractions'!E:E, B1125, '3.DNAExtractions'!X:X, "Y") &gt; 0,
        _xlfn.TEXTJOIN(", ", TRUE, IF(('3.DNAExtractions'!E:E = B1125) * ('3.DNAExtractions'!X:X = "Y"), '3.DNAExtractions'!D:D, "")),
        "Awaiting Status"
    )
)</f>
        <v>Awaiting Status</v>
      </c>
      <c r="G1125" s="370"/>
      <c r="H1125" s="371" t="str" cm="1">
        <f t="array" aca="1" ref="H1125" ca="1">IF(
    G1125="N",
    "",
    IF(
        COUNTIFS('4.Illumina'!E:E, B1125, '4.Illumina'!R:R, "Y") &gt; 0,
        _xlfn.TEXTJOIN(", ", TRUE, IF(('4.Illumina'!E:E = B1125) * ('4.Illumina'!R:R = "Y"), '4.Illumina'!D:D, "")),
        IF(
            COUNTIFS('4.Illumina'!E:E, B1125, '4.Illumina'!Q:Q, "Y") &gt; 0,
            _xlfn.TEXTJOIN(", ", TRUE, IF(('4.Illumina'!E:E = B1125) * ('4.Illumina'!Q:Q = "Y"), '4.Illumina'!D:D, "")),
            "Awaiting Status"
        )
    )
)</f>
        <v>Awaiting Status</v>
      </c>
      <c r="I1125" s="372"/>
      <c r="J1125" s="373" t="str" cm="1">
        <f t="array" aca="1" ref="J1125" ca="1">IF(
    I1125="N",
    "",
    IF(
        COUNTIFS('4.PacBio'!E:E, B1125, '4.PacBio'!W:W, "Y") &gt; 0,
        _xlfn.TEXTJOIN(", ", TRUE, IF(('4.PacBio'!E:E = B1125) * ('4.PacBio'!W:W = "Y"), '4.PacBio'!D:D, "")),
        IF(
            COUNTIFS('4.PacBio'!E:E, B1125, '4.PacBio'!V:V, "Y") &gt; 0,
            _xlfn.TEXTJOIN(", ", TRUE, IF(('4.PacBio'!E:E = B1125) * ('4.PacBio'!V:V = "Y"), '4.PacBio'!D:D, "")),
            "Awaiting Status"
        )
    )
)</f>
        <v>Awaiting Status</v>
      </c>
      <c r="K1125" s="374"/>
      <c r="L1125" s="371" t="str" cm="1">
        <f t="array" aca="1" ref="L1125" ca="1">IF(
    K1125="N",
    "",
    IF(
        COUNTIFS('4.HiCLibrary'!E:E, B1125, '4.HiCLibrary'!V:V, "Y") &gt; 0,
        _xlfn.TEXTJOIN(", ", TRUE, IF(('4.HiCLibrary'!E:E = B1125) * ('4.HiCLibrary'!V:V = "Y"), '4.HiCLibrary'!D:D, "")),
        IF(
            COUNTIFS('4.HiCLibrary'!E:E, B1125, '4.HiCLibrary'!U:U, "Y") &gt; 0,
            _xlfn.TEXTJOIN(", ", TRUE, IF(('4.HiCLibrary'!E:E = B1125) * ('4.HiCLibrary'!U:U = "Y"), '4.HiCLibrary'!D:D, "")),
            "Awaiting Status"
        )
    )
)</f>
        <v>Awaiting Status</v>
      </c>
      <c r="M1125" s="375"/>
      <c r="N1125" s="373" t="str" cm="1">
        <f t="array" aca="1" ref="N1125" ca="1">IF(
    M1125="N",
    "",
    IF(
        COUNTIFS('4.ONT'!E:E, B1125, '4.ONT'!Q:Q, "Y") &gt; 0,
        _xlfn.TEXTJOIN(", ", TRUE, IF(('4.ONT'!E:E = B1125) * ('4.ONT'!Q:Q = "Y"), '4.ONT'!D:D, "")),
        IF(
            COUNTIFS('4.ONT'!E:E, B1125, '4.ONT'!P:P, "Y") &gt; 0,
            _xlfn.TEXTJOIN(", ", TRUE, IF(('4.ONT'!E:E = B1125) * ('4.ONT'!P:P = "Y"), '4.ONT'!D:D, "")),
            "Awaiting Status"
        )
    )
)</f>
        <v>Awaiting Status</v>
      </c>
      <c r="O1125" s="60"/>
      <c r="P1125" s="376" t="str" cm="1">
        <f t="array" aca="1" ref="P1125" ca="1">IF(
    O1125="N",
    "",
    IF(
        COUNTIFS('3.RNAExtractions'!E:E, B1125, '3.RNAExtractions'!Z:Z, "Y") &gt; 0,
        _xlfn.TEXTJOIN(", ", TRUE, IF(('3.RNAExtractions'!E:E = B1125) * ('3.RNAExtractions'!Z:Z = "Y"), '3.RNAExtractions'!D:D, "")),
        IF(
            COUNTIFS('3.RNAExtractions'!E:E, B1125, '3.RNAExtractions'!Y:Y, "Y") &gt; 0,
            _xlfn.TEXTJOIN(", ", TRUE, IF(('3.RNAExtractions'!E:E = B1125) * ('3.RNAExtractions'!Y:Y = "Y"), '3.RNAExtractions'!D:D, "")),
            "Awaiting Status"
        )
    )
)</f>
        <v>Awaiting Status</v>
      </c>
      <c r="Q1125" s="60"/>
      <c r="R1125" s="376" t="str" cm="1">
        <f t="array" aca="1" ref="R1125" ca="1">IF(
    Q1125="N",
    "",
    IF(
        COUNTIFS('4.RNAIllumina'!E:E, B1125, '4.RNAIllumina'!Y:Y, "Y") &gt; 0,
        _xlfn.TEXTJOIN(", ", TRUE, IF(('4.RNAIllumina'!E:E = B1125) * ('4.RNAIllumina'!Y:Y = "Y"), '4.RNAIllumina'!D:D, "")),
        IF(
            COUNTIFS('4.RNAIllumina'!E:E, B1125, '4.RNAIllumina'!X:X, "Y") &gt; 0,
            _xlfn.TEXTJOIN(", ", TRUE, IF(('4.RNAIllumina'!E:E = B1125) * ('4.RNAIllumina'!X:X = "Y"), '4.RNAIllumina'!D:D, "")),
            "Awaiting Status"
        )
    )
)</f>
        <v>Awaiting Status</v>
      </c>
      <c r="S1125" s="377"/>
      <c r="T1125" s="378" t="str">
        <f ca="1">VLOOKUP($B1125,'1.MetaData'!$B:$H,2,FALSE)</f>
        <v>BT2157</v>
      </c>
      <c r="U1125" s="379" t="str">
        <f ca="1">VLOOKUP($B1125,'1.MetaData'!$B:$H,3,FALSE)</f>
        <v>Galeocerdo cuvier</v>
      </c>
      <c r="V1125" s="379" t="str">
        <f ca="1">VLOOKUP($B1125,'1.MetaData'!$B:$H,4,FALSE)</f>
        <v>Tiger shark</v>
      </c>
      <c r="W1125" s="379" t="str">
        <f ca="1">VLOOKUP($B1125,'1.MetaData'!$B:$H,5,FALSE)</f>
        <v>NT Fisheries Department</v>
      </c>
      <c r="X1125" s="378" t="str">
        <f ca="1">VLOOKUP($B1125,'1.MetaData'!$B:$H,6,FALSE)</f>
        <v>Michael Usher, Jess Pearce</v>
      </c>
      <c r="Y1125" s="378"/>
    </row>
    <row r="1126" spans="1:25" hidden="1" x14ac:dyDescent="0.25">
      <c r="A1126" s="17">
        <v>1125</v>
      </c>
      <c r="B1126" s="365" t="str">
        <f t="shared" ca="1" si="22"/>
        <v>OG1125</v>
      </c>
      <c r="C1126" s="366" t="s">
        <v>102</v>
      </c>
      <c r="D1126" s="367">
        <f ca="1">COUNTIF('2.Tissue'!C:C,B1126)</f>
        <v>0</v>
      </c>
      <c r="E1126" s="368">
        <f ca="1">COUNTIFS('3.DNAExtractions'!$E:$E,$B1126,'3.DNAExtractions'!$D:$D,E$1)</f>
        <v>0</v>
      </c>
      <c r="F1126" s="369" t="str" cm="1">
        <f t="array" aca="1" ref="F1126" ca="1">IF(
    COUNTIFS('3.DNAExtractions'!E:E, B1126, '3.DNAExtractions'!Y:Y, "Y") &gt; 0,
    _xlfn.TEXTJOIN(", ", TRUE, IF(('3.DNAExtractions'!E:E = B1126) * ('3.DNAExtractions'!Y:Y = "Y"), '3.DNAExtractions'!D:D, "")),
    IF(
        COUNTIFS('3.DNAExtractions'!E:E, B1126, '3.DNAExtractions'!X:X, "Y") &gt; 0,
        _xlfn.TEXTJOIN(", ", TRUE, IF(('3.DNAExtractions'!E:E = B1126) * ('3.DNAExtractions'!X:X = "Y"), '3.DNAExtractions'!D:D, "")),
        "Awaiting Status"
    )
)</f>
        <v>Awaiting Status</v>
      </c>
      <c r="G1126" s="370"/>
      <c r="H1126" s="371" t="str" cm="1">
        <f t="array" aca="1" ref="H1126" ca="1">IF(
    G1126="N",
    "",
    IF(
        COUNTIFS('4.Illumina'!E:E, B1126, '4.Illumina'!R:R, "Y") &gt; 0,
        _xlfn.TEXTJOIN(", ", TRUE, IF(('4.Illumina'!E:E = B1126) * ('4.Illumina'!R:R = "Y"), '4.Illumina'!D:D, "")),
        IF(
            COUNTIFS('4.Illumina'!E:E, B1126, '4.Illumina'!Q:Q, "Y") &gt; 0,
            _xlfn.TEXTJOIN(", ", TRUE, IF(('4.Illumina'!E:E = B1126) * ('4.Illumina'!Q:Q = "Y"), '4.Illumina'!D:D, "")),
            "Awaiting Status"
        )
    )
)</f>
        <v>Awaiting Status</v>
      </c>
      <c r="I1126" s="372"/>
      <c r="J1126" s="373" t="str" cm="1">
        <f t="array" aca="1" ref="J1126" ca="1">IF(
    I1126="N",
    "",
    IF(
        COUNTIFS('4.PacBio'!E:E, B1126, '4.PacBio'!W:W, "Y") &gt; 0,
        _xlfn.TEXTJOIN(", ", TRUE, IF(('4.PacBio'!E:E = B1126) * ('4.PacBio'!W:W = "Y"), '4.PacBio'!D:D, "")),
        IF(
            COUNTIFS('4.PacBio'!E:E, B1126, '4.PacBio'!V:V, "Y") &gt; 0,
            _xlfn.TEXTJOIN(", ", TRUE, IF(('4.PacBio'!E:E = B1126) * ('4.PacBio'!V:V = "Y"), '4.PacBio'!D:D, "")),
            "Awaiting Status"
        )
    )
)</f>
        <v>Awaiting Status</v>
      </c>
      <c r="K1126" s="374"/>
      <c r="L1126" s="371" t="str" cm="1">
        <f t="array" aca="1" ref="L1126" ca="1">IF(
    K1126="N",
    "",
    IF(
        COUNTIFS('4.HiCLibrary'!E:E, B1126, '4.HiCLibrary'!V:V, "Y") &gt; 0,
        _xlfn.TEXTJOIN(", ", TRUE, IF(('4.HiCLibrary'!E:E = B1126) * ('4.HiCLibrary'!V:V = "Y"), '4.HiCLibrary'!D:D, "")),
        IF(
            COUNTIFS('4.HiCLibrary'!E:E, B1126, '4.HiCLibrary'!U:U, "Y") &gt; 0,
            _xlfn.TEXTJOIN(", ", TRUE, IF(('4.HiCLibrary'!E:E = B1126) * ('4.HiCLibrary'!U:U = "Y"), '4.HiCLibrary'!D:D, "")),
            "Awaiting Status"
        )
    )
)</f>
        <v>Awaiting Status</v>
      </c>
      <c r="M1126" s="375"/>
      <c r="N1126" s="373" t="str" cm="1">
        <f t="array" aca="1" ref="N1126" ca="1">IF(
    M1126="N",
    "",
    IF(
        COUNTIFS('4.ONT'!E:E, B1126, '4.ONT'!Q:Q, "Y") &gt; 0,
        _xlfn.TEXTJOIN(", ", TRUE, IF(('4.ONT'!E:E = B1126) * ('4.ONT'!Q:Q = "Y"), '4.ONT'!D:D, "")),
        IF(
            COUNTIFS('4.ONT'!E:E, B1126, '4.ONT'!P:P, "Y") &gt; 0,
            _xlfn.TEXTJOIN(", ", TRUE, IF(('4.ONT'!E:E = B1126) * ('4.ONT'!P:P = "Y"), '4.ONT'!D:D, "")),
            "Awaiting Status"
        )
    )
)</f>
        <v>Awaiting Status</v>
      </c>
      <c r="O1126" s="60"/>
      <c r="P1126" s="376" t="str" cm="1">
        <f t="array" aca="1" ref="P1126" ca="1">IF(
    O1126="N",
    "",
    IF(
        COUNTIFS('3.RNAExtractions'!E:E, B1126, '3.RNAExtractions'!Z:Z, "Y") &gt; 0,
        _xlfn.TEXTJOIN(", ", TRUE, IF(('3.RNAExtractions'!E:E = B1126) * ('3.RNAExtractions'!Z:Z = "Y"), '3.RNAExtractions'!D:D, "")),
        IF(
            COUNTIFS('3.RNAExtractions'!E:E, B1126, '3.RNAExtractions'!Y:Y, "Y") &gt; 0,
            _xlfn.TEXTJOIN(", ", TRUE, IF(('3.RNAExtractions'!E:E = B1126) * ('3.RNAExtractions'!Y:Y = "Y"), '3.RNAExtractions'!D:D, "")),
            "Awaiting Status"
        )
    )
)</f>
        <v>Awaiting Status</v>
      </c>
      <c r="Q1126" s="60"/>
      <c r="R1126" s="376" t="str" cm="1">
        <f t="array" aca="1" ref="R1126" ca="1">IF(
    Q1126="N",
    "",
    IF(
        COUNTIFS('4.RNAIllumina'!E:E, B1126, '4.RNAIllumina'!Y:Y, "Y") &gt; 0,
        _xlfn.TEXTJOIN(", ", TRUE, IF(('4.RNAIllumina'!E:E = B1126) * ('4.RNAIllumina'!Y:Y = "Y"), '4.RNAIllumina'!D:D, "")),
        IF(
            COUNTIFS('4.RNAIllumina'!E:E, B1126, '4.RNAIllumina'!X:X, "Y") &gt; 0,
            _xlfn.TEXTJOIN(", ", TRUE, IF(('4.RNAIllumina'!E:E = B1126) * ('4.RNAIllumina'!X:X = "Y"), '4.RNAIllumina'!D:D, "")),
            "Awaiting Status"
        )
    )
)</f>
        <v>Awaiting Status</v>
      </c>
      <c r="S1126" s="377"/>
      <c r="T1126" s="378" t="str">
        <f ca="1">VLOOKUP($B1126,'1.MetaData'!$B:$H,2,FALSE)</f>
        <v>BT2158</v>
      </c>
      <c r="U1126" s="379" t="str">
        <f ca="1">VLOOKUP($B1126,'1.MetaData'!$B:$H,3,FALSE)</f>
        <v>Galeocerdo cuvier</v>
      </c>
      <c r="V1126" s="379" t="str">
        <f ca="1">VLOOKUP($B1126,'1.MetaData'!$B:$H,4,FALSE)</f>
        <v>Tiger shark</v>
      </c>
      <c r="W1126" s="379" t="str">
        <f ca="1">VLOOKUP($B1126,'1.MetaData'!$B:$H,5,FALSE)</f>
        <v>NT Fisheries Department</v>
      </c>
      <c r="X1126" s="378" t="str">
        <f ca="1">VLOOKUP($B1126,'1.MetaData'!$B:$H,6,FALSE)</f>
        <v>Michael Usher, Jess Pearce</v>
      </c>
      <c r="Y1126" s="378"/>
    </row>
    <row r="1127" spans="1:25" hidden="1" x14ac:dyDescent="0.25">
      <c r="A1127" s="17">
        <v>1126</v>
      </c>
      <c r="B1127" s="365" t="str">
        <f t="shared" ca="1" si="22"/>
        <v>OG1126</v>
      </c>
      <c r="C1127" s="366" t="s">
        <v>102</v>
      </c>
      <c r="D1127" s="367">
        <f ca="1">COUNTIF('2.Tissue'!C:C,B1127)</f>
        <v>0</v>
      </c>
      <c r="E1127" s="368">
        <f ca="1">COUNTIFS('3.DNAExtractions'!$E:$E,$B1127,'3.DNAExtractions'!$D:$D,E$1)</f>
        <v>0</v>
      </c>
      <c r="F1127" s="369" t="str" cm="1">
        <f t="array" aca="1" ref="F1127" ca="1">IF(
    COUNTIFS('3.DNAExtractions'!E:E, B1127, '3.DNAExtractions'!Y:Y, "Y") &gt; 0,
    _xlfn.TEXTJOIN(", ", TRUE, IF(('3.DNAExtractions'!E:E = B1127) * ('3.DNAExtractions'!Y:Y = "Y"), '3.DNAExtractions'!D:D, "")),
    IF(
        COUNTIFS('3.DNAExtractions'!E:E, B1127, '3.DNAExtractions'!X:X, "Y") &gt; 0,
        _xlfn.TEXTJOIN(", ", TRUE, IF(('3.DNAExtractions'!E:E = B1127) * ('3.DNAExtractions'!X:X = "Y"), '3.DNAExtractions'!D:D, "")),
        "Awaiting Status"
    )
)</f>
        <v>Awaiting Status</v>
      </c>
      <c r="G1127" s="370"/>
      <c r="H1127" s="371" t="str" cm="1">
        <f t="array" aca="1" ref="H1127" ca="1">IF(
    G1127="N",
    "",
    IF(
        COUNTIFS('4.Illumina'!E:E, B1127, '4.Illumina'!R:R, "Y") &gt; 0,
        _xlfn.TEXTJOIN(", ", TRUE, IF(('4.Illumina'!E:E = B1127) * ('4.Illumina'!R:R = "Y"), '4.Illumina'!D:D, "")),
        IF(
            COUNTIFS('4.Illumina'!E:E, B1127, '4.Illumina'!Q:Q, "Y") &gt; 0,
            _xlfn.TEXTJOIN(", ", TRUE, IF(('4.Illumina'!E:E = B1127) * ('4.Illumina'!Q:Q = "Y"), '4.Illumina'!D:D, "")),
            "Awaiting Status"
        )
    )
)</f>
        <v>Awaiting Status</v>
      </c>
      <c r="I1127" s="372"/>
      <c r="J1127" s="373" t="str" cm="1">
        <f t="array" aca="1" ref="J1127" ca="1">IF(
    I1127="N",
    "",
    IF(
        COUNTIFS('4.PacBio'!E:E, B1127, '4.PacBio'!W:W, "Y") &gt; 0,
        _xlfn.TEXTJOIN(", ", TRUE, IF(('4.PacBio'!E:E = B1127) * ('4.PacBio'!W:W = "Y"), '4.PacBio'!D:D, "")),
        IF(
            COUNTIFS('4.PacBio'!E:E, B1127, '4.PacBio'!V:V, "Y") &gt; 0,
            _xlfn.TEXTJOIN(", ", TRUE, IF(('4.PacBio'!E:E = B1127) * ('4.PacBio'!V:V = "Y"), '4.PacBio'!D:D, "")),
            "Awaiting Status"
        )
    )
)</f>
        <v>Awaiting Status</v>
      </c>
      <c r="K1127" s="374"/>
      <c r="L1127" s="371" t="str" cm="1">
        <f t="array" aca="1" ref="L1127" ca="1">IF(
    K1127="N",
    "",
    IF(
        COUNTIFS('4.HiCLibrary'!E:E, B1127, '4.HiCLibrary'!V:V, "Y") &gt; 0,
        _xlfn.TEXTJOIN(", ", TRUE, IF(('4.HiCLibrary'!E:E = B1127) * ('4.HiCLibrary'!V:V = "Y"), '4.HiCLibrary'!D:D, "")),
        IF(
            COUNTIFS('4.HiCLibrary'!E:E, B1127, '4.HiCLibrary'!U:U, "Y") &gt; 0,
            _xlfn.TEXTJOIN(", ", TRUE, IF(('4.HiCLibrary'!E:E = B1127) * ('4.HiCLibrary'!U:U = "Y"), '4.HiCLibrary'!D:D, "")),
            "Awaiting Status"
        )
    )
)</f>
        <v>Awaiting Status</v>
      </c>
      <c r="M1127" s="375"/>
      <c r="N1127" s="373" t="str" cm="1">
        <f t="array" aca="1" ref="N1127" ca="1">IF(
    M1127="N",
    "",
    IF(
        COUNTIFS('4.ONT'!E:E, B1127, '4.ONT'!Q:Q, "Y") &gt; 0,
        _xlfn.TEXTJOIN(", ", TRUE, IF(('4.ONT'!E:E = B1127) * ('4.ONT'!Q:Q = "Y"), '4.ONT'!D:D, "")),
        IF(
            COUNTIFS('4.ONT'!E:E, B1127, '4.ONT'!P:P, "Y") &gt; 0,
            _xlfn.TEXTJOIN(", ", TRUE, IF(('4.ONT'!E:E = B1127) * ('4.ONT'!P:P = "Y"), '4.ONT'!D:D, "")),
            "Awaiting Status"
        )
    )
)</f>
        <v>Awaiting Status</v>
      </c>
      <c r="O1127" s="60"/>
      <c r="P1127" s="376" t="str" cm="1">
        <f t="array" aca="1" ref="P1127" ca="1">IF(
    O1127="N",
    "",
    IF(
        COUNTIFS('3.RNAExtractions'!E:E, B1127, '3.RNAExtractions'!Z:Z, "Y") &gt; 0,
        _xlfn.TEXTJOIN(", ", TRUE, IF(('3.RNAExtractions'!E:E = B1127) * ('3.RNAExtractions'!Z:Z = "Y"), '3.RNAExtractions'!D:D, "")),
        IF(
            COUNTIFS('3.RNAExtractions'!E:E, B1127, '3.RNAExtractions'!Y:Y, "Y") &gt; 0,
            _xlfn.TEXTJOIN(", ", TRUE, IF(('3.RNAExtractions'!E:E = B1127) * ('3.RNAExtractions'!Y:Y = "Y"), '3.RNAExtractions'!D:D, "")),
            "Awaiting Status"
        )
    )
)</f>
        <v>Awaiting Status</v>
      </c>
      <c r="Q1127" s="60"/>
      <c r="R1127" s="376" t="str" cm="1">
        <f t="array" aca="1" ref="R1127" ca="1">IF(
    Q1127="N",
    "",
    IF(
        COUNTIFS('4.RNAIllumina'!E:E, B1127, '4.RNAIllumina'!Y:Y, "Y") &gt; 0,
        _xlfn.TEXTJOIN(", ", TRUE, IF(('4.RNAIllumina'!E:E = B1127) * ('4.RNAIllumina'!Y:Y = "Y"), '4.RNAIllumina'!D:D, "")),
        IF(
            COUNTIFS('4.RNAIllumina'!E:E, B1127, '4.RNAIllumina'!X:X, "Y") &gt; 0,
            _xlfn.TEXTJOIN(", ", TRUE, IF(('4.RNAIllumina'!E:E = B1127) * ('4.RNAIllumina'!X:X = "Y"), '4.RNAIllumina'!D:D, "")),
            "Awaiting Status"
        )
    )
)</f>
        <v>Awaiting Status</v>
      </c>
      <c r="S1127" s="377"/>
      <c r="T1127" s="378" t="str">
        <f ca="1">VLOOKUP($B1127,'1.MetaData'!$B:$H,2,FALSE)</f>
        <v>BT1794</v>
      </c>
      <c r="U1127" s="379" t="str">
        <f ca="1">VLOOKUP($B1127,'1.MetaData'!$B:$H,3,FALSE)</f>
        <v>Galeocerdo cuvier</v>
      </c>
      <c r="V1127" s="379" t="str">
        <f ca="1">VLOOKUP($B1127,'1.MetaData'!$B:$H,4,FALSE)</f>
        <v>Tiger shark</v>
      </c>
      <c r="W1127" s="379" t="str">
        <f ca="1">VLOOKUP($B1127,'1.MetaData'!$B:$H,5,FALSE)</f>
        <v>NT Fisheries Department</v>
      </c>
      <c r="X1127" s="378" t="str">
        <f ca="1">VLOOKUP($B1127,'1.MetaData'!$B:$H,6,FALSE)</f>
        <v>Michael Usher, Jess Pearce</v>
      </c>
      <c r="Y1127" s="378"/>
    </row>
    <row r="1128" spans="1:25" hidden="1" x14ac:dyDescent="0.25">
      <c r="A1128" s="17">
        <v>1127</v>
      </c>
      <c r="B1128" s="365" t="str">
        <f t="shared" ca="1" si="22"/>
        <v>OG1127</v>
      </c>
      <c r="C1128" s="366" t="s">
        <v>102</v>
      </c>
      <c r="D1128" s="367">
        <f ca="1">COUNTIF('2.Tissue'!C:C,B1128)</f>
        <v>0</v>
      </c>
      <c r="E1128" s="368">
        <f ca="1">COUNTIFS('3.DNAExtractions'!$E:$E,$B1128,'3.DNAExtractions'!$D:$D,E$1)</f>
        <v>0</v>
      </c>
      <c r="F1128" s="369" t="str" cm="1">
        <f t="array" aca="1" ref="F1128" ca="1">IF(
    COUNTIFS('3.DNAExtractions'!E:E, B1128, '3.DNAExtractions'!Y:Y, "Y") &gt; 0,
    _xlfn.TEXTJOIN(", ", TRUE, IF(('3.DNAExtractions'!E:E = B1128) * ('3.DNAExtractions'!Y:Y = "Y"), '3.DNAExtractions'!D:D, "")),
    IF(
        COUNTIFS('3.DNAExtractions'!E:E, B1128, '3.DNAExtractions'!X:X, "Y") &gt; 0,
        _xlfn.TEXTJOIN(", ", TRUE, IF(('3.DNAExtractions'!E:E = B1128) * ('3.DNAExtractions'!X:X = "Y"), '3.DNAExtractions'!D:D, "")),
        "Awaiting Status"
    )
)</f>
        <v>Awaiting Status</v>
      </c>
      <c r="G1128" s="370"/>
      <c r="H1128" s="371" t="str" cm="1">
        <f t="array" aca="1" ref="H1128" ca="1">IF(
    G1128="N",
    "",
    IF(
        COUNTIFS('4.Illumina'!E:E, B1128, '4.Illumina'!R:R, "Y") &gt; 0,
        _xlfn.TEXTJOIN(", ", TRUE, IF(('4.Illumina'!E:E = B1128) * ('4.Illumina'!R:R = "Y"), '4.Illumina'!D:D, "")),
        IF(
            COUNTIFS('4.Illumina'!E:E, B1128, '4.Illumina'!Q:Q, "Y") &gt; 0,
            _xlfn.TEXTJOIN(", ", TRUE, IF(('4.Illumina'!E:E = B1128) * ('4.Illumina'!Q:Q = "Y"), '4.Illumina'!D:D, "")),
            "Awaiting Status"
        )
    )
)</f>
        <v>Awaiting Status</v>
      </c>
      <c r="I1128" s="372"/>
      <c r="J1128" s="373" t="str" cm="1">
        <f t="array" aca="1" ref="J1128" ca="1">IF(
    I1128="N",
    "",
    IF(
        COUNTIFS('4.PacBio'!E:E, B1128, '4.PacBio'!W:W, "Y") &gt; 0,
        _xlfn.TEXTJOIN(", ", TRUE, IF(('4.PacBio'!E:E = B1128) * ('4.PacBio'!W:W = "Y"), '4.PacBio'!D:D, "")),
        IF(
            COUNTIFS('4.PacBio'!E:E, B1128, '4.PacBio'!V:V, "Y") &gt; 0,
            _xlfn.TEXTJOIN(", ", TRUE, IF(('4.PacBio'!E:E = B1128) * ('4.PacBio'!V:V = "Y"), '4.PacBio'!D:D, "")),
            "Awaiting Status"
        )
    )
)</f>
        <v>Awaiting Status</v>
      </c>
      <c r="K1128" s="374"/>
      <c r="L1128" s="371" t="str" cm="1">
        <f t="array" aca="1" ref="L1128" ca="1">IF(
    K1128="N",
    "",
    IF(
        COUNTIFS('4.HiCLibrary'!E:E, B1128, '4.HiCLibrary'!V:V, "Y") &gt; 0,
        _xlfn.TEXTJOIN(", ", TRUE, IF(('4.HiCLibrary'!E:E = B1128) * ('4.HiCLibrary'!V:V = "Y"), '4.HiCLibrary'!D:D, "")),
        IF(
            COUNTIFS('4.HiCLibrary'!E:E, B1128, '4.HiCLibrary'!U:U, "Y") &gt; 0,
            _xlfn.TEXTJOIN(", ", TRUE, IF(('4.HiCLibrary'!E:E = B1128) * ('4.HiCLibrary'!U:U = "Y"), '4.HiCLibrary'!D:D, "")),
            "Awaiting Status"
        )
    )
)</f>
        <v>Awaiting Status</v>
      </c>
      <c r="M1128" s="375"/>
      <c r="N1128" s="373" t="str" cm="1">
        <f t="array" aca="1" ref="N1128" ca="1">IF(
    M1128="N",
    "",
    IF(
        COUNTIFS('4.ONT'!E:E, B1128, '4.ONT'!Q:Q, "Y") &gt; 0,
        _xlfn.TEXTJOIN(", ", TRUE, IF(('4.ONT'!E:E = B1128) * ('4.ONT'!Q:Q = "Y"), '4.ONT'!D:D, "")),
        IF(
            COUNTIFS('4.ONT'!E:E, B1128, '4.ONT'!P:P, "Y") &gt; 0,
            _xlfn.TEXTJOIN(", ", TRUE, IF(('4.ONT'!E:E = B1128) * ('4.ONT'!P:P = "Y"), '4.ONT'!D:D, "")),
            "Awaiting Status"
        )
    )
)</f>
        <v>Awaiting Status</v>
      </c>
      <c r="O1128" s="60"/>
      <c r="P1128" s="376" t="str" cm="1">
        <f t="array" aca="1" ref="P1128" ca="1">IF(
    O1128="N",
    "",
    IF(
        COUNTIFS('3.RNAExtractions'!E:E, B1128, '3.RNAExtractions'!Z:Z, "Y") &gt; 0,
        _xlfn.TEXTJOIN(", ", TRUE, IF(('3.RNAExtractions'!E:E = B1128) * ('3.RNAExtractions'!Z:Z = "Y"), '3.RNAExtractions'!D:D, "")),
        IF(
            COUNTIFS('3.RNAExtractions'!E:E, B1128, '3.RNAExtractions'!Y:Y, "Y") &gt; 0,
            _xlfn.TEXTJOIN(", ", TRUE, IF(('3.RNAExtractions'!E:E = B1128) * ('3.RNAExtractions'!Y:Y = "Y"), '3.RNAExtractions'!D:D, "")),
            "Awaiting Status"
        )
    )
)</f>
        <v>Awaiting Status</v>
      </c>
      <c r="Q1128" s="60"/>
      <c r="R1128" s="376" t="str" cm="1">
        <f t="array" aca="1" ref="R1128" ca="1">IF(
    Q1128="N",
    "",
    IF(
        COUNTIFS('4.RNAIllumina'!E:E, B1128, '4.RNAIllumina'!Y:Y, "Y") &gt; 0,
        _xlfn.TEXTJOIN(", ", TRUE, IF(('4.RNAIllumina'!E:E = B1128) * ('4.RNAIllumina'!Y:Y = "Y"), '4.RNAIllumina'!D:D, "")),
        IF(
            COUNTIFS('4.RNAIllumina'!E:E, B1128, '4.RNAIllumina'!X:X, "Y") &gt; 0,
            _xlfn.TEXTJOIN(", ", TRUE, IF(('4.RNAIllumina'!E:E = B1128) * ('4.RNAIllumina'!X:X = "Y"), '4.RNAIllumina'!D:D, "")),
            "Awaiting Status"
        )
    )
)</f>
        <v>Awaiting Status</v>
      </c>
      <c r="S1128" s="377"/>
      <c r="T1128" s="378" t="str">
        <f ca="1">VLOOKUP($B1128,'1.MetaData'!$B:$H,2,FALSE)</f>
        <v>BT1787</v>
      </c>
      <c r="U1128" s="379" t="str">
        <f ca="1">VLOOKUP($B1128,'1.MetaData'!$B:$H,3,FALSE)</f>
        <v>Galeocerdo cuvier</v>
      </c>
      <c r="V1128" s="379" t="str">
        <f ca="1">VLOOKUP($B1128,'1.MetaData'!$B:$H,4,FALSE)</f>
        <v>Tiger shark</v>
      </c>
      <c r="W1128" s="379" t="str">
        <f ca="1">VLOOKUP($B1128,'1.MetaData'!$B:$H,5,FALSE)</f>
        <v>NT Fisheries Department</v>
      </c>
      <c r="X1128" s="378" t="str">
        <f ca="1">VLOOKUP($B1128,'1.MetaData'!$B:$H,6,FALSE)</f>
        <v>Michael Usher, Jess Pearce</v>
      </c>
      <c r="Y1128" s="378"/>
    </row>
    <row r="1129" spans="1:25" hidden="1" x14ac:dyDescent="0.25">
      <c r="A1129" s="17">
        <v>1128</v>
      </c>
      <c r="B1129" s="365" t="str">
        <f t="shared" ca="1" si="22"/>
        <v>OG1128</v>
      </c>
      <c r="C1129" s="366" t="s">
        <v>102</v>
      </c>
      <c r="D1129" s="367">
        <f ca="1">COUNTIF('2.Tissue'!C:C,B1129)</f>
        <v>0</v>
      </c>
      <c r="E1129" s="368">
        <f ca="1">COUNTIFS('3.DNAExtractions'!$E:$E,$B1129,'3.DNAExtractions'!$D:$D,E$1)</f>
        <v>0</v>
      </c>
      <c r="F1129" s="369" t="str" cm="1">
        <f t="array" aca="1" ref="F1129" ca="1">IF(
    COUNTIFS('3.DNAExtractions'!E:E, B1129, '3.DNAExtractions'!Y:Y, "Y") &gt; 0,
    _xlfn.TEXTJOIN(", ", TRUE, IF(('3.DNAExtractions'!E:E = B1129) * ('3.DNAExtractions'!Y:Y = "Y"), '3.DNAExtractions'!D:D, "")),
    IF(
        COUNTIFS('3.DNAExtractions'!E:E, B1129, '3.DNAExtractions'!X:X, "Y") &gt; 0,
        _xlfn.TEXTJOIN(", ", TRUE, IF(('3.DNAExtractions'!E:E = B1129) * ('3.DNAExtractions'!X:X = "Y"), '3.DNAExtractions'!D:D, "")),
        "Awaiting Status"
    )
)</f>
        <v>Awaiting Status</v>
      </c>
      <c r="G1129" s="370"/>
      <c r="H1129" s="371" t="str" cm="1">
        <f t="array" aca="1" ref="H1129" ca="1">IF(
    G1129="N",
    "",
    IF(
        COUNTIFS('4.Illumina'!E:E, B1129, '4.Illumina'!R:R, "Y") &gt; 0,
        _xlfn.TEXTJOIN(", ", TRUE, IF(('4.Illumina'!E:E = B1129) * ('4.Illumina'!R:R = "Y"), '4.Illumina'!D:D, "")),
        IF(
            COUNTIFS('4.Illumina'!E:E, B1129, '4.Illumina'!Q:Q, "Y") &gt; 0,
            _xlfn.TEXTJOIN(", ", TRUE, IF(('4.Illumina'!E:E = B1129) * ('4.Illumina'!Q:Q = "Y"), '4.Illumina'!D:D, "")),
            "Awaiting Status"
        )
    )
)</f>
        <v>Awaiting Status</v>
      </c>
      <c r="I1129" s="372"/>
      <c r="J1129" s="373" t="str" cm="1">
        <f t="array" aca="1" ref="J1129" ca="1">IF(
    I1129="N",
    "",
    IF(
        COUNTIFS('4.PacBio'!E:E, B1129, '4.PacBio'!W:W, "Y") &gt; 0,
        _xlfn.TEXTJOIN(", ", TRUE, IF(('4.PacBio'!E:E = B1129) * ('4.PacBio'!W:W = "Y"), '4.PacBio'!D:D, "")),
        IF(
            COUNTIFS('4.PacBio'!E:E, B1129, '4.PacBio'!V:V, "Y") &gt; 0,
            _xlfn.TEXTJOIN(", ", TRUE, IF(('4.PacBio'!E:E = B1129) * ('4.PacBio'!V:V = "Y"), '4.PacBio'!D:D, "")),
            "Awaiting Status"
        )
    )
)</f>
        <v>Awaiting Status</v>
      </c>
      <c r="K1129" s="374"/>
      <c r="L1129" s="371" t="str" cm="1">
        <f t="array" aca="1" ref="L1129" ca="1">IF(
    K1129="N",
    "",
    IF(
        COUNTIFS('4.HiCLibrary'!E:E, B1129, '4.HiCLibrary'!V:V, "Y") &gt; 0,
        _xlfn.TEXTJOIN(", ", TRUE, IF(('4.HiCLibrary'!E:E = B1129) * ('4.HiCLibrary'!V:V = "Y"), '4.HiCLibrary'!D:D, "")),
        IF(
            COUNTIFS('4.HiCLibrary'!E:E, B1129, '4.HiCLibrary'!U:U, "Y") &gt; 0,
            _xlfn.TEXTJOIN(", ", TRUE, IF(('4.HiCLibrary'!E:E = B1129) * ('4.HiCLibrary'!U:U = "Y"), '4.HiCLibrary'!D:D, "")),
            "Awaiting Status"
        )
    )
)</f>
        <v>Awaiting Status</v>
      </c>
      <c r="M1129" s="375"/>
      <c r="N1129" s="373" t="str" cm="1">
        <f t="array" aca="1" ref="N1129" ca="1">IF(
    M1129="N",
    "",
    IF(
        COUNTIFS('4.ONT'!E:E, B1129, '4.ONT'!Q:Q, "Y") &gt; 0,
        _xlfn.TEXTJOIN(", ", TRUE, IF(('4.ONT'!E:E = B1129) * ('4.ONT'!Q:Q = "Y"), '4.ONT'!D:D, "")),
        IF(
            COUNTIFS('4.ONT'!E:E, B1129, '4.ONT'!P:P, "Y") &gt; 0,
            _xlfn.TEXTJOIN(", ", TRUE, IF(('4.ONT'!E:E = B1129) * ('4.ONT'!P:P = "Y"), '4.ONT'!D:D, "")),
            "Awaiting Status"
        )
    )
)</f>
        <v>Awaiting Status</v>
      </c>
      <c r="O1129" s="60"/>
      <c r="P1129" s="376" t="str" cm="1">
        <f t="array" aca="1" ref="P1129" ca="1">IF(
    O1129="N",
    "",
    IF(
        COUNTIFS('3.RNAExtractions'!E:E, B1129, '3.RNAExtractions'!Z:Z, "Y") &gt; 0,
        _xlfn.TEXTJOIN(", ", TRUE, IF(('3.RNAExtractions'!E:E = B1129) * ('3.RNAExtractions'!Z:Z = "Y"), '3.RNAExtractions'!D:D, "")),
        IF(
            COUNTIFS('3.RNAExtractions'!E:E, B1129, '3.RNAExtractions'!Y:Y, "Y") &gt; 0,
            _xlfn.TEXTJOIN(", ", TRUE, IF(('3.RNAExtractions'!E:E = B1129) * ('3.RNAExtractions'!Y:Y = "Y"), '3.RNAExtractions'!D:D, "")),
            "Awaiting Status"
        )
    )
)</f>
        <v>Awaiting Status</v>
      </c>
      <c r="Q1129" s="60"/>
      <c r="R1129" s="376" t="str" cm="1">
        <f t="array" aca="1" ref="R1129" ca="1">IF(
    Q1129="N",
    "",
    IF(
        COUNTIFS('4.RNAIllumina'!E:E, B1129, '4.RNAIllumina'!Y:Y, "Y") &gt; 0,
        _xlfn.TEXTJOIN(", ", TRUE, IF(('4.RNAIllumina'!E:E = B1129) * ('4.RNAIllumina'!Y:Y = "Y"), '4.RNAIllumina'!D:D, "")),
        IF(
            COUNTIFS('4.RNAIllumina'!E:E, B1129, '4.RNAIllumina'!X:X, "Y") &gt; 0,
            _xlfn.TEXTJOIN(", ", TRUE, IF(('4.RNAIllumina'!E:E = B1129) * ('4.RNAIllumina'!X:X = "Y"), '4.RNAIllumina'!D:D, "")),
            "Awaiting Status"
        )
    )
)</f>
        <v>Awaiting Status</v>
      </c>
      <c r="S1129" s="377"/>
      <c r="T1129" s="378" t="str">
        <f ca="1">VLOOKUP($B1129,'1.MetaData'!$B:$H,2,FALSE)</f>
        <v>y6795</v>
      </c>
      <c r="U1129" s="379" t="str">
        <f ca="1">VLOOKUP($B1129,'1.MetaData'!$B:$H,3,FALSE)</f>
        <v>Galeocerdo cuvier</v>
      </c>
      <c r="V1129" s="379" t="str">
        <f ca="1">VLOOKUP($B1129,'1.MetaData'!$B:$H,4,FALSE)</f>
        <v>Tiger shark</v>
      </c>
      <c r="W1129" s="379" t="str">
        <f ca="1">VLOOKUP($B1129,'1.MetaData'!$B:$H,5,FALSE)</f>
        <v>NT Fisheries Department</v>
      </c>
      <c r="X1129" s="378" t="str">
        <f ca="1">VLOOKUP($B1129,'1.MetaData'!$B:$H,6,FALSE)</f>
        <v>Michael Usher, Jess Pearce</v>
      </c>
      <c r="Y1129" s="378"/>
    </row>
    <row r="1130" spans="1:25" hidden="1" x14ac:dyDescent="0.25">
      <c r="A1130" s="17">
        <v>1129</v>
      </c>
      <c r="B1130" s="365" t="str">
        <f t="shared" ca="1" si="22"/>
        <v>OG1129</v>
      </c>
      <c r="C1130" s="366" t="s">
        <v>102</v>
      </c>
      <c r="D1130" s="367">
        <f ca="1">COUNTIF('2.Tissue'!C:C,B1130)</f>
        <v>0</v>
      </c>
      <c r="E1130" s="368">
        <f ca="1">COUNTIFS('3.DNAExtractions'!$E:$E,$B1130,'3.DNAExtractions'!$D:$D,E$1)</f>
        <v>0</v>
      </c>
      <c r="F1130" s="369" t="str" cm="1">
        <f t="array" aca="1" ref="F1130" ca="1">IF(
    COUNTIFS('3.DNAExtractions'!E:E, B1130, '3.DNAExtractions'!Y:Y, "Y") &gt; 0,
    _xlfn.TEXTJOIN(", ", TRUE, IF(('3.DNAExtractions'!E:E = B1130) * ('3.DNAExtractions'!Y:Y = "Y"), '3.DNAExtractions'!D:D, "")),
    IF(
        COUNTIFS('3.DNAExtractions'!E:E, B1130, '3.DNAExtractions'!X:X, "Y") &gt; 0,
        _xlfn.TEXTJOIN(", ", TRUE, IF(('3.DNAExtractions'!E:E = B1130) * ('3.DNAExtractions'!X:X = "Y"), '3.DNAExtractions'!D:D, "")),
        "Awaiting Status"
    )
)</f>
        <v>Awaiting Status</v>
      </c>
      <c r="G1130" s="370"/>
      <c r="H1130" s="371" t="str" cm="1">
        <f t="array" aca="1" ref="H1130" ca="1">IF(
    G1130="N",
    "",
    IF(
        COUNTIFS('4.Illumina'!E:E, B1130, '4.Illumina'!R:R, "Y") &gt; 0,
        _xlfn.TEXTJOIN(", ", TRUE, IF(('4.Illumina'!E:E = B1130) * ('4.Illumina'!R:R = "Y"), '4.Illumina'!D:D, "")),
        IF(
            COUNTIFS('4.Illumina'!E:E, B1130, '4.Illumina'!Q:Q, "Y") &gt; 0,
            _xlfn.TEXTJOIN(", ", TRUE, IF(('4.Illumina'!E:E = B1130) * ('4.Illumina'!Q:Q = "Y"), '4.Illumina'!D:D, "")),
            "Awaiting Status"
        )
    )
)</f>
        <v>Awaiting Status</v>
      </c>
      <c r="I1130" s="372"/>
      <c r="J1130" s="373" t="str" cm="1">
        <f t="array" aca="1" ref="J1130" ca="1">IF(
    I1130="N",
    "",
    IF(
        COUNTIFS('4.PacBio'!E:E, B1130, '4.PacBio'!W:W, "Y") &gt; 0,
        _xlfn.TEXTJOIN(", ", TRUE, IF(('4.PacBio'!E:E = B1130) * ('4.PacBio'!W:W = "Y"), '4.PacBio'!D:D, "")),
        IF(
            COUNTIFS('4.PacBio'!E:E, B1130, '4.PacBio'!V:V, "Y") &gt; 0,
            _xlfn.TEXTJOIN(", ", TRUE, IF(('4.PacBio'!E:E = B1130) * ('4.PacBio'!V:V = "Y"), '4.PacBio'!D:D, "")),
            "Awaiting Status"
        )
    )
)</f>
        <v>Awaiting Status</v>
      </c>
      <c r="K1130" s="374"/>
      <c r="L1130" s="371" t="str" cm="1">
        <f t="array" aca="1" ref="L1130" ca="1">IF(
    K1130="N",
    "",
    IF(
        COUNTIFS('4.HiCLibrary'!E:E, B1130, '4.HiCLibrary'!V:V, "Y") &gt; 0,
        _xlfn.TEXTJOIN(", ", TRUE, IF(('4.HiCLibrary'!E:E = B1130) * ('4.HiCLibrary'!V:V = "Y"), '4.HiCLibrary'!D:D, "")),
        IF(
            COUNTIFS('4.HiCLibrary'!E:E, B1130, '4.HiCLibrary'!U:U, "Y") &gt; 0,
            _xlfn.TEXTJOIN(", ", TRUE, IF(('4.HiCLibrary'!E:E = B1130) * ('4.HiCLibrary'!U:U = "Y"), '4.HiCLibrary'!D:D, "")),
            "Awaiting Status"
        )
    )
)</f>
        <v>Awaiting Status</v>
      </c>
      <c r="M1130" s="375"/>
      <c r="N1130" s="373" t="str" cm="1">
        <f t="array" aca="1" ref="N1130" ca="1">IF(
    M1130="N",
    "",
    IF(
        COUNTIFS('4.ONT'!E:E, B1130, '4.ONT'!Q:Q, "Y") &gt; 0,
        _xlfn.TEXTJOIN(", ", TRUE, IF(('4.ONT'!E:E = B1130) * ('4.ONT'!Q:Q = "Y"), '4.ONT'!D:D, "")),
        IF(
            COUNTIFS('4.ONT'!E:E, B1130, '4.ONT'!P:P, "Y") &gt; 0,
            _xlfn.TEXTJOIN(", ", TRUE, IF(('4.ONT'!E:E = B1130) * ('4.ONT'!P:P = "Y"), '4.ONT'!D:D, "")),
            "Awaiting Status"
        )
    )
)</f>
        <v>Awaiting Status</v>
      </c>
      <c r="O1130" s="60"/>
      <c r="P1130" s="376" t="str" cm="1">
        <f t="array" aca="1" ref="P1130" ca="1">IF(
    O1130="N",
    "",
    IF(
        COUNTIFS('3.RNAExtractions'!E:E, B1130, '3.RNAExtractions'!Z:Z, "Y") &gt; 0,
        _xlfn.TEXTJOIN(", ", TRUE, IF(('3.RNAExtractions'!E:E = B1130) * ('3.RNAExtractions'!Z:Z = "Y"), '3.RNAExtractions'!D:D, "")),
        IF(
            COUNTIFS('3.RNAExtractions'!E:E, B1130, '3.RNAExtractions'!Y:Y, "Y") &gt; 0,
            _xlfn.TEXTJOIN(", ", TRUE, IF(('3.RNAExtractions'!E:E = B1130) * ('3.RNAExtractions'!Y:Y = "Y"), '3.RNAExtractions'!D:D, "")),
            "Awaiting Status"
        )
    )
)</f>
        <v>Awaiting Status</v>
      </c>
      <c r="Q1130" s="60"/>
      <c r="R1130" s="376" t="str" cm="1">
        <f t="array" aca="1" ref="R1130" ca="1">IF(
    Q1130="N",
    "",
    IF(
        COUNTIFS('4.RNAIllumina'!E:E, B1130, '4.RNAIllumina'!Y:Y, "Y") &gt; 0,
        _xlfn.TEXTJOIN(", ", TRUE, IF(('4.RNAIllumina'!E:E = B1130) * ('4.RNAIllumina'!Y:Y = "Y"), '4.RNAIllumina'!D:D, "")),
        IF(
            COUNTIFS('4.RNAIllumina'!E:E, B1130, '4.RNAIllumina'!X:X, "Y") &gt; 0,
            _xlfn.TEXTJOIN(", ", TRUE, IF(('4.RNAIllumina'!E:E = B1130) * ('4.RNAIllumina'!X:X = "Y"), '4.RNAIllumina'!D:D, "")),
            "Awaiting Status"
        )
    )
)</f>
        <v>Awaiting Status</v>
      </c>
      <c r="S1130" s="377"/>
      <c r="T1130" s="378" t="str">
        <f ca="1">VLOOKUP($B1130,'1.MetaData'!$B:$H,2,FALSE)</f>
        <v>BT1785</v>
      </c>
      <c r="U1130" s="379" t="str">
        <f ca="1">VLOOKUP($B1130,'1.MetaData'!$B:$H,3,FALSE)</f>
        <v>Galeocerdo cuvier</v>
      </c>
      <c r="V1130" s="379" t="str">
        <f ca="1">VLOOKUP($B1130,'1.MetaData'!$B:$H,4,FALSE)</f>
        <v>Tiger shark</v>
      </c>
      <c r="W1130" s="379" t="str">
        <f ca="1">VLOOKUP($B1130,'1.MetaData'!$B:$H,5,FALSE)</f>
        <v>NT Fisheries Department</v>
      </c>
      <c r="X1130" s="378" t="str">
        <f ca="1">VLOOKUP($B1130,'1.MetaData'!$B:$H,6,FALSE)</f>
        <v>Michael Usher, Jess Pearce</v>
      </c>
      <c r="Y1130" s="378"/>
    </row>
    <row r="1131" spans="1:25" hidden="1" x14ac:dyDescent="0.25">
      <c r="A1131" s="17">
        <v>1130</v>
      </c>
      <c r="B1131" s="365" t="str">
        <f t="shared" ca="1" si="22"/>
        <v>OG1130</v>
      </c>
      <c r="C1131" s="366" t="s">
        <v>102</v>
      </c>
      <c r="D1131" s="367">
        <f ca="1">COUNTIF('2.Tissue'!C:C,B1131)</f>
        <v>0</v>
      </c>
      <c r="E1131" s="368">
        <f ca="1">COUNTIFS('3.DNAExtractions'!$E:$E,$B1131,'3.DNAExtractions'!$D:$D,E$1)</f>
        <v>0</v>
      </c>
      <c r="F1131" s="369" t="str" cm="1">
        <f t="array" aca="1" ref="F1131" ca="1">IF(
    COUNTIFS('3.DNAExtractions'!E:E, B1131, '3.DNAExtractions'!Y:Y, "Y") &gt; 0,
    _xlfn.TEXTJOIN(", ", TRUE, IF(('3.DNAExtractions'!E:E = B1131) * ('3.DNAExtractions'!Y:Y = "Y"), '3.DNAExtractions'!D:D, "")),
    IF(
        COUNTIFS('3.DNAExtractions'!E:E, B1131, '3.DNAExtractions'!X:X, "Y") &gt; 0,
        _xlfn.TEXTJOIN(", ", TRUE, IF(('3.DNAExtractions'!E:E = B1131) * ('3.DNAExtractions'!X:X = "Y"), '3.DNAExtractions'!D:D, "")),
        "Awaiting Status"
    )
)</f>
        <v>Awaiting Status</v>
      </c>
      <c r="G1131" s="370"/>
      <c r="H1131" s="371" t="str" cm="1">
        <f t="array" aca="1" ref="H1131" ca="1">IF(
    G1131="N",
    "",
    IF(
        COUNTIFS('4.Illumina'!E:E, B1131, '4.Illumina'!R:R, "Y") &gt; 0,
        _xlfn.TEXTJOIN(", ", TRUE, IF(('4.Illumina'!E:E = B1131) * ('4.Illumina'!R:R = "Y"), '4.Illumina'!D:D, "")),
        IF(
            COUNTIFS('4.Illumina'!E:E, B1131, '4.Illumina'!Q:Q, "Y") &gt; 0,
            _xlfn.TEXTJOIN(", ", TRUE, IF(('4.Illumina'!E:E = B1131) * ('4.Illumina'!Q:Q = "Y"), '4.Illumina'!D:D, "")),
            "Awaiting Status"
        )
    )
)</f>
        <v>Awaiting Status</v>
      </c>
      <c r="I1131" s="372"/>
      <c r="J1131" s="373" t="str" cm="1">
        <f t="array" aca="1" ref="J1131" ca="1">IF(
    I1131="N",
    "",
    IF(
        COUNTIFS('4.PacBio'!E:E, B1131, '4.PacBio'!W:W, "Y") &gt; 0,
        _xlfn.TEXTJOIN(", ", TRUE, IF(('4.PacBio'!E:E = B1131) * ('4.PacBio'!W:W = "Y"), '4.PacBio'!D:D, "")),
        IF(
            COUNTIFS('4.PacBio'!E:E, B1131, '4.PacBio'!V:V, "Y") &gt; 0,
            _xlfn.TEXTJOIN(", ", TRUE, IF(('4.PacBio'!E:E = B1131) * ('4.PacBio'!V:V = "Y"), '4.PacBio'!D:D, "")),
            "Awaiting Status"
        )
    )
)</f>
        <v>Awaiting Status</v>
      </c>
      <c r="K1131" s="374"/>
      <c r="L1131" s="371" t="str" cm="1">
        <f t="array" aca="1" ref="L1131" ca="1">IF(
    K1131="N",
    "",
    IF(
        COUNTIFS('4.HiCLibrary'!E:E, B1131, '4.HiCLibrary'!V:V, "Y") &gt; 0,
        _xlfn.TEXTJOIN(", ", TRUE, IF(('4.HiCLibrary'!E:E = B1131) * ('4.HiCLibrary'!V:V = "Y"), '4.HiCLibrary'!D:D, "")),
        IF(
            COUNTIFS('4.HiCLibrary'!E:E, B1131, '4.HiCLibrary'!U:U, "Y") &gt; 0,
            _xlfn.TEXTJOIN(", ", TRUE, IF(('4.HiCLibrary'!E:E = B1131) * ('4.HiCLibrary'!U:U = "Y"), '4.HiCLibrary'!D:D, "")),
            "Awaiting Status"
        )
    )
)</f>
        <v>Awaiting Status</v>
      </c>
      <c r="M1131" s="375"/>
      <c r="N1131" s="373" t="str" cm="1">
        <f t="array" aca="1" ref="N1131" ca="1">IF(
    M1131="N",
    "",
    IF(
        COUNTIFS('4.ONT'!E:E, B1131, '4.ONT'!Q:Q, "Y") &gt; 0,
        _xlfn.TEXTJOIN(", ", TRUE, IF(('4.ONT'!E:E = B1131) * ('4.ONT'!Q:Q = "Y"), '4.ONT'!D:D, "")),
        IF(
            COUNTIFS('4.ONT'!E:E, B1131, '4.ONT'!P:P, "Y") &gt; 0,
            _xlfn.TEXTJOIN(", ", TRUE, IF(('4.ONT'!E:E = B1131) * ('4.ONT'!P:P = "Y"), '4.ONT'!D:D, "")),
            "Awaiting Status"
        )
    )
)</f>
        <v>Awaiting Status</v>
      </c>
      <c r="O1131" s="60"/>
      <c r="P1131" s="376" t="str" cm="1">
        <f t="array" aca="1" ref="P1131" ca="1">IF(
    O1131="N",
    "",
    IF(
        COUNTIFS('3.RNAExtractions'!E:E, B1131, '3.RNAExtractions'!Z:Z, "Y") &gt; 0,
        _xlfn.TEXTJOIN(", ", TRUE, IF(('3.RNAExtractions'!E:E = B1131) * ('3.RNAExtractions'!Z:Z = "Y"), '3.RNAExtractions'!D:D, "")),
        IF(
            COUNTIFS('3.RNAExtractions'!E:E, B1131, '3.RNAExtractions'!Y:Y, "Y") &gt; 0,
            _xlfn.TEXTJOIN(", ", TRUE, IF(('3.RNAExtractions'!E:E = B1131) * ('3.RNAExtractions'!Y:Y = "Y"), '3.RNAExtractions'!D:D, "")),
            "Awaiting Status"
        )
    )
)</f>
        <v>Awaiting Status</v>
      </c>
      <c r="Q1131" s="60"/>
      <c r="R1131" s="376" t="str" cm="1">
        <f t="array" aca="1" ref="R1131" ca="1">IF(
    Q1131="N",
    "",
    IF(
        COUNTIFS('4.RNAIllumina'!E:E, B1131, '4.RNAIllumina'!Y:Y, "Y") &gt; 0,
        _xlfn.TEXTJOIN(", ", TRUE, IF(('4.RNAIllumina'!E:E = B1131) * ('4.RNAIllumina'!Y:Y = "Y"), '4.RNAIllumina'!D:D, "")),
        IF(
            COUNTIFS('4.RNAIllumina'!E:E, B1131, '4.RNAIllumina'!X:X, "Y") &gt; 0,
            _xlfn.TEXTJOIN(", ", TRUE, IF(('4.RNAIllumina'!E:E = B1131) * ('4.RNAIllumina'!X:X = "Y"), '4.RNAIllumina'!D:D, "")),
            "Awaiting Status"
        )
    )
)</f>
        <v>Awaiting Status</v>
      </c>
      <c r="S1131" s="377"/>
      <c r="T1131" s="378" t="str">
        <f ca="1">VLOOKUP($B1131,'1.MetaData'!$B:$H,2,FALSE)</f>
        <v>BT1619</v>
      </c>
      <c r="U1131" s="379" t="str">
        <f ca="1">VLOOKUP($B1131,'1.MetaData'!$B:$H,3,FALSE)</f>
        <v>Galeocerdo cuvier</v>
      </c>
      <c r="V1131" s="379" t="str">
        <f ca="1">VLOOKUP($B1131,'1.MetaData'!$B:$H,4,FALSE)</f>
        <v>Tiger shark</v>
      </c>
      <c r="W1131" s="379" t="str">
        <f ca="1">VLOOKUP($B1131,'1.MetaData'!$B:$H,5,FALSE)</f>
        <v>NT Fisheries Department</v>
      </c>
      <c r="X1131" s="378" t="str">
        <f ca="1">VLOOKUP($B1131,'1.MetaData'!$B:$H,6,FALSE)</f>
        <v>Michael Usher, Jess Pearce</v>
      </c>
      <c r="Y1131" s="378"/>
    </row>
    <row r="1132" spans="1:25" hidden="1" x14ac:dyDescent="0.25">
      <c r="A1132" s="17">
        <v>1131</v>
      </c>
      <c r="B1132" s="365" t="str">
        <f t="shared" ca="1" si="22"/>
        <v>OG1131</v>
      </c>
      <c r="C1132" s="366" t="s">
        <v>102</v>
      </c>
      <c r="D1132" s="367">
        <f ca="1">COUNTIF('2.Tissue'!C:C,B1132)</f>
        <v>0</v>
      </c>
      <c r="E1132" s="368">
        <f ca="1">COUNTIFS('3.DNAExtractions'!$E:$E,$B1132,'3.DNAExtractions'!$D:$D,E$1)</f>
        <v>0</v>
      </c>
      <c r="F1132" s="369" t="str" cm="1">
        <f t="array" aca="1" ref="F1132" ca="1">IF(
    COUNTIFS('3.DNAExtractions'!E:E, B1132, '3.DNAExtractions'!Y:Y, "Y") &gt; 0,
    _xlfn.TEXTJOIN(", ", TRUE, IF(('3.DNAExtractions'!E:E = B1132) * ('3.DNAExtractions'!Y:Y = "Y"), '3.DNAExtractions'!D:D, "")),
    IF(
        COUNTIFS('3.DNAExtractions'!E:E, B1132, '3.DNAExtractions'!X:X, "Y") &gt; 0,
        _xlfn.TEXTJOIN(", ", TRUE, IF(('3.DNAExtractions'!E:E = B1132) * ('3.DNAExtractions'!X:X = "Y"), '3.DNAExtractions'!D:D, "")),
        "Awaiting Status"
    )
)</f>
        <v>Awaiting Status</v>
      </c>
      <c r="G1132" s="370"/>
      <c r="H1132" s="371" t="str" cm="1">
        <f t="array" aca="1" ref="H1132" ca="1">IF(
    G1132="N",
    "",
    IF(
        COUNTIFS('4.Illumina'!E:E, B1132, '4.Illumina'!R:R, "Y") &gt; 0,
        _xlfn.TEXTJOIN(", ", TRUE, IF(('4.Illumina'!E:E = B1132) * ('4.Illumina'!R:R = "Y"), '4.Illumina'!D:D, "")),
        IF(
            COUNTIFS('4.Illumina'!E:E, B1132, '4.Illumina'!Q:Q, "Y") &gt; 0,
            _xlfn.TEXTJOIN(", ", TRUE, IF(('4.Illumina'!E:E = B1132) * ('4.Illumina'!Q:Q = "Y"), '4.Illumina'!D:D, "")),
            "Awaiting Status"
        )
    )
)</f>
        <v>Awaiting Status</v>
      </c>
      <c r="I1132" s="372"/>
      <c r="J1132" s="373" t="str" cm="1">
        <f t="array" aca="1" ref="J1132" ca="1">IF(
    I1132="N",
    "",
    IF(
        COUNTIFS('4.PacBio'!E:E, B1132, '4.PacBio'!W:W, "Y") &gt; 0,
        _xlfn.TEXTJOIN(", ", TRUE, IF(('4.PacBio'!E:E = B1132) * ('4.PacBio'!W:W = "Y"), '4.PacBio'!D:D, "")),
        IF(
            COUNTIFS('4.PacBio'!E:E, B1132, '4.PacBio'!V:V, "Y") &gt; 0,
            _xlfn.TEXTJOIN(", ", TRUE, IF(('4.PacBio'!E:E = B1132) * ('4.PacBio'!V:V = "Y"), '4.PacBio'!D:D, "")),
            "Awaiting Status"
        )
    )
)</f>
        <v>Awaiting Status</v>
      </c>
      <c r="K1132" s="374"/>
      <c r="L1132" s="371" t="str" cm="1">
        <f t="array" aca="1" ref="L1132" ca="1">IF(
    K1132="N",
    "",
    IF(
        COUNTIFS('4.HiCLibrary'!E:E, B1132, '4.HiCLibrary'!V:V, "Y") &gt; 0,
        _xlfn.TEXTJOIN(", ", TRUE, IF(('4.HiCLibrary'!E:E = B1132) * ('4.HiCLibrary'!V:V = "Y"), '4.HiCLibrary'!D:D, "")),
        IF(
            COUNTIFS('4.HiCLibrary'!E:E, B1132, '4.HiCLibrary'!U:U, "Y") &gt; 0,
            _xlfn.TEXTJOIN(", ", TRUE, IF(('4.HiCLibrary'!E:E = B1132) * ('4.HiCLibrary'!U:U = "Y"), '4.HiCLibrary'!D:D, "")),
            "Awaiting Status"
        )
    )
)</f>
        <v>Awaiting Status</v>
      </c>
      <c r="M1132" s="375"/>
      <c r="N1132" s="373" t="str" cm="1">
        <f t="array" aca="1" ref="N1132" ca="1">IF(
    M1132="N",
    "",
    IF(
        COUNTIFS('4.ONT'!E:E, B1132, '4.ONT'!Q:Q, "Y") &gt; 0,
        _xlfn.TEXTJOIN(", ", TRUE, IF(('4.ONT'!E:E = B1132) * ('4.ONT'!Q:Q = "Y"), '4.ONT'!D:D, "")),
        IF(
            COUNTIFS('4.ONT'!E:E, B1132, '4.ONT'!P:P, "Y") &gt; 0,
            _xlfn.TEXTJOIN(", ", TRUE, IF(('4.ONT'!E:E = B1132) * ('4.ONT'!P:P = "Y"), '4.ONT'!D:D, "")),
            "Awaiting Status"
        )
    )
)</f>
        <v>Awaiting Status</v>
      </c>
      <c r="O1132" s="60"/>
      <c r="P1132" s="376" t="str" cm="1">
        <f t="array" aca="1" ref="P1132" ca="1">IF(
    O1132="N",
    "",
    IF(
        COUNTIFS('3.RNAExtractions'!E:E, B1132, '3.RNAExtractions'!Z:Z, "Y") &gt; 0,
        _xlfn.TEXTJOIN(", ", TRUE, IF(('3.RNAExtractions'!E:E = B1132) * ('3.RNAExtractions'!Z:Z = "Y"), '3.RNAExtractions'!D:D, "")),
        IF(
            COUNTIFS('3.RNAExtractions'!E:E, B1132, '3.RNAExtractions'!Y:Y, "Y") &gt; 0,
            _xlfn.TEXTJOIN(", ", TRUE, IF(('3.RNAExtractions'!E:E = B1132) * ('3.RNAExtractions'!Y:Y = "Y"), '3.RNAExtractions'!D:D, "")),
            "Awaiting Status"
        )
    )
)</f>
        <v>Awaiting Status</v>
      </c>
      <c r="Q1132" s="60"/>
      <c r="R1132" s="376" t="str" cm="1">
        <f t="array" aca="1" ref="R1132" ca="1">IF(
    Q1132="N",
    "",
    IF(
        COUNTIFS('4.RNAIllumina'!E:E, B1132, '4.RNAIllumina'!Y:Y, "Y") &gt; 0,
        _xlfn.TEXTJOIN(", ", TRUE, IF(('4.RNAIllumina'!E:E = B1132) * ('4.RNAIllumina'!Y:Y = "Y"), '4.RNAIllumina'!D:D, "")),
        IF(
            COUNTIFS('4.RNAIllumina'!E:E, B1132, '4.RNAIllumina'!X:X, "Y") &gt; 0,
            _xlfn.TEXTJOIN(", ", TRUE, IF(('4.RNAIllumina'!E:E = B1132) * ('4.RNAIllumina'!X:X = "Y"), '4.RNAIllumina'!D:D, "")),
            "Awaiting Status"
        )
    )
)</f>
        <v>Awaiting Status</v>
      </c>
      <c r="S1132" s="377"/>
      <c r="T1132" s="378" t="str">
        <f ca="1">VLOOKUP($B1132,'1.MetaData'!$B:$H,2,FALSE)</f>
        <v>BT1594</v>
      </c>
      <c r="U1132" s="379" t="str">
        <f ca="1">VLOOKUP($B1132,'1.MetaData'!$B:$H,3,FALSE)</f>
        <v>Galeocerdo cuvier</v>
      </c>
      <c r="V1132" s="379" t="str">
        <f ca="1">VLOOKUP($B1132,'1.MetaData'!$B:$H,4,FALSE)</f>
        <v>Tiger shark</v>
      </c>
      <c r="W1132" s="379" t="str">
        <f ca="1">VLOOKUP($B1132,'1.MetaData'!$B:$H,5,FALSE)</f>
        <v>NT Fisheries Department</v>
      </c>
      <c r="X1132" s="378" t="str">
        <f ca="1">VLOOKUP($B1132,'1.MetaData'!$B:$H,6,FALSE)</f>
        <v>Michael Usher, Jess Pearce</v>
      </c>
      <c r="Y1132" s="378"/>
    </row>
    <row r="1133" spans="1:25" hidden="1" x14ac:dyDescent="0.25">
      <c r="A1133" s="17">
        <v>1132</v>
      </c>
      <c r="B1133" s="365" t="str">
        <f t="shared" ca="1" si="22"/>
        <v>OG1132</v>
      </c>
      <c r="C1133" s="366" t="s">
        <v>102</v>
      </c>
      <c r="D1133" s="367">
        <f ca="1">COUNTIF('2.Tissue'!C:C,B1133)</f>
        <v>0</v>
      </c>
      <c r="E1133" s="368">
        <f ca="1">COUNTIFS('3.DNAExtractions'!$E:$E,$B1133,'3.DNAExtractions'!$D:$D,E$1)</f>
        <v>0</v>
      </c>
      <c r="F1133" s="369" t="str" cm="1">
        <f t="array" aca="1" ref="F1133" ca="1">IF(
    COUNTIFS('3.DNAExtractions'!E:E, B1133, '3.DNAExtractions'!Y:Y, "Y") &gt; 0,
    _xlfn.TEXTJOIN(", ", TRUE, IF(('3.DNAExtractions'!E:E = B1133) * ('3.DNAExtractions'!Y:Y = "Y"), '3.DNAExtractions'!D:D, "")),
    IF(
        COUNTIFS('3.DNAExtractions'!E:E, B1133, '3.DNAExtractions'!X:X, "Y") &gt; 0,
        _xlfn.TEXTJOIN(", ", TRUE, IF(('3.DNAExtractions'!E:E = B1133) * ('3.DNAExtractions'!X:X = "Y"), '3.DNAExtractions'!D:D, "")),
        "Awaiting Status"
    )
)</f>
        <v>Awaiting Status</v>
      </c>
      <c r="G1133" s="370"/>
      <c r="H1133" s="371" t="str" cm="1">
        <f t="array" aca="1" ref="H1133" ca="1">IF(
    G1133="N",
    "",
    IF(
        COUNTIFS('4.Illumina'!E:E, B1133, '4.Illumina'!R:R, "Y") &gt; 0,
        _xlfn.TEXTJOIN(", ", TRUE, IF(('4.Illumina'!E:E = B1133) * ('4.Illumina'!R:R = "Y"), '4.Illumina'!D:D, "")),
        IF(
            COUNTIFS('4.Illumina'!E:E, B1133, '4.Illumina'!Q:Q, "Y") &gt; 0,
            _xlfn.TEXTJOIN(", ", TRUE, IF(('4.Illumina'!E:E = B1133) * ('4.Illumina'!Q:Q = "Y"), '4.Illumina'!D:D, "")),
            "Awaiting Status"
        )
    )
)</f>
        <v>Awaiting Status</v>
      </c>
      <c r="I1133" s="372"/>
      <c r="J1133" s="373" t="str" cm="1">
        <f t="array" aca="1" ref="J1133" ca="1">IF(
    I1133="N",
    "",
    IF(
        COUNTIFS('4.PacBio'!E:E, B1133, '4.PacBio'!W:W, "Y") &gt; 0,
        _xlfn.TEXTJOIN(", ", TRUE, IF(('4.PacBio'!E:E = B1133) * ('4.PacBio'!W:W = "Y"), '4.PacBio'!D:D, "")),
        IF(
            COUNTIFS('4.PacBio'!E:E, B1133, '4.PacBio'!V:V, "Y") &gt; 0,
            _xlfn.TEXTJOIN(", ", TRUE, IF(('4.PacBio'!E:E = B1133) * ('4.PacBio'!V:V = "Y"), '4.PacBio'!D:D, "")),
            "Awaiting Status"
        )
    )
)</f>
        <v>Awaiting Status</v>
      </c>
      <c r="K1133" s="374"/>
      <c r="L1133" s="371" t="str" cm="1">
        <f t="array" aca="1" ref="L1133" ca="1">IF(
    K1133="N",
    "",
    IF(
        COUNTIFS('4.HiCLibrary'!E:E, B1133, '4.HiCLibrary'!V:V, "Y") &gt; 0,
        _xlfn.TEXTJOIN(", ", TRUE, IF(('4.HiCLibrary'!E:E = B1133) * ('4.HiCLibrary'!V:V = "Y"), '4.HiCLibrary'!D:D, "")),
        IF(
            COUNTIFS('4.HiCLibrary'!E:E, B1133, '4.HiCLibrary'!U:U, "Y") &gt; 0,
            _xlfn.TEXTJOIN(", ", TRUE, IF(('4.HiCLibrary'!E:E = B1133) * ('4.HiCLibrary'!U:U = "Y"), '4.HiCLibrary'!D:D, "")),
            "Awaiting Status"
        )
    )
)</f>
        <v>Awaiting Status</v>
      </c>
      <c r="M1133" s="375"/>
      <c r="N1133" s="373" t="str" cm="1">
        <f t="array" aca="1" ref="N1133" ca="1">IF(
    M1133="N",
    "",
    IF(
        COUNTIFS('4.ONT'!E:E, B1133, '4.ONT'!Q:Q, "Y") &gt; 0,
        _xlfn.TEXTJOIN(", ", TRUE, IF(('4.ONT'!E:E = B1133) * ('4.ONT'!Q:Q = "Y"), '4.ONT'!D:D, "")),
        IF(
            COUNTIFS('4.ONT'!E:E, B1133, '4.ONT'!P:P, "Y") &gt; 0,
            _xlfn.TEXTJOIN(", ", TRUE, IF(('4.ONT'!E:E = B1133) * ('4.ONT'!P:P = "Y"), '4.ONT'!D:D, "")),
            "Awaiting Status"
        )
    )
)</f>
        <v>Awaiting Status</v>
      </c>
      <c r="O1133" s="60"/>
      <c r="P1133" s="376" t="str" cm="1">
        <f t="array" aca="1" ref="P1133" ca="1">IF(
    O1133="N",
    "",
    IF(
        COUNTIFS('3.RNAExtractions'!E:E, B1133, '3.RNAExtractions'!Z:Z, "Y") &gt; 0,
        _xlfn.TEXTJOIN(", ", TRUE, IF(('3.RNAExtractions'!E:E = B1133) * ('3.RNAExtractions'!Z:Z = "Y"), '3.RNAExtractions'!D:D, "")),
        IF(
            COUNTIFS('3.RNAExtractions'!E:E, B1133, '3.RNAExtractions'!Y:Y, "Y") &gt; 0,
            _xlfn.TEXTJOIN(", ", TRUE, IF(('3.RNAExtractions'!E:E = B1133) * ('3.RNAExtractions'!Y:Y = "Y"), '3.RNAExtractions'!D:D, "")),
            "Awaiting Status"
        )
    )
)</f>
        <v>Awaiting Status</v>
      </c>
      <c r="Q1133" s="60"/>
      <c r="R1133" s="376" t="str" cm="1">
        <f t="array" aca="1" ref="R1133" ca="1">IF(
    Q1133="N",
    "",
    IF(
        COUNTIFS('4.RNAIllumina'!E:E, B1133, '4.RNAIllumina'!Y:Y, "Y") &gt; 0,
        _xlfn.TEXTJOIN(", ", TRUE, IF(('4.RNAIllumina'!E:E = B1133) * ('4.RNAIllumina'!Y:Y = "Y"), '4.RNAIllumina'!D:D, "")),
        IF(
            COUNTIFS('4.RNAIllumina'!E:E, B1133, '4.RNAIllumina'!X:X, "Y") &gt; 0,
            _xlfn.TEXTJOIN(", ", TRUE, IF(('4.RNAIllumina'!E:E = B1133) * ('4.RNAIllumina'!X:X = "Y"), '4.RNAIllumina'!D:D, "")),
            "Awaiting Status"
        )
    )
)</f>
        <v>Awaiting Status</v>
      </c>
      <c r="S1133" s="377"/>
      <c r="T1133" s="378" t="str">
        <f ca="1">VLOOKUP($B1133,'1.MetaData'!$B:$H,2,FALSE)</f>
        <v>y4306</v>
      </c>
      <c r="U1133" s="379" t="str">
        <f ca="1">VLOOKUP($B1133,'1.MetaData'!$B:$H,3,FALSE)</f>
        <v>Galeocerdo cuvier</v>
      </c>
      <c r="V1133" s="379" t="str">
        <f ca="1">VLOOKUP($B1133,'1.MetaData'!$B:$H,4,FALSE)</f>
        <v>Tiger shark</v>
      </c>
      <c r="W1133" s="379" t="str">
        <f ca="1">VLOOKUP($B1133,'1.MetaData'!$B:$H,5,FALSE)</f>
        <v>NT Fisheries Department</v>
      </c>
      <c r="X1133" s="378" t="str">
        <f ca="1">VLOOKUP($B1133,'1.MetaData'!$B:$H,6,FALSE)</f>
        <v>Michael Usher, Jess Pearce</v>
      </c>
      <c r="Y1133" s="378"/>
    </row>
    <row r="1134" spans="1:25" hidden="1" x14ac:dyDescent="0.25">
      <c r="A1134" s="17">
        <v>1133</v>
      </c>
      <c r="B1134" s="365" t="str">
        <f t="shared" ca="1" si="22"/>
        <v>OG1133</v>
      </c>
      <c r="C1134" s="366" t="s">
        <v>102</v>
      </c>
      <c r="D1134" s="367">
        <f ca="1">COUNTIF('2.Tissue'!C:C,B1134)</f>
        <v>0</v>
      </c>
      <c r="E1134" s="368">
        <f ca="1">COUNTIFS('3.DNAExtractions'!$E:$E,$B1134,'3.DNAExtractions'!$D:$D,E$1)</f>
        <v>0</v>
      </c>
      <c r="F1134" s="369" t="str" cm="1">
        <f t="array" aca="1" ref="F1134" ca="1">IF(
    COUNTIFS('3.DNAExtractions'!E:E, B1134, '3.DNAExtractions'!Y:Y, "Y") &gt; 0,
    _xlfn.TEXTJOIN(", ", TRUE, IF(('3.DNAExtractions'!E:E = B1134) * ('3.DNAExtractions'!Y:Y = "Y"), '3.DNAExtractions'!D:D, "")),
    IF(
        COUNTIFS('3.DNAExtractions'!E:E, B1134, '3.DNAExtractions'!X:X, "Y") &gt; 0,
        _xlfn.TEXTJOIN(", ", TRUE, IF(('3.DNAExtractions'!E:E = B1134) * ('3.DNAExtractions'!X:X = "Y"), '3.DNAExtractions'!D:D, "")),
        "Awaiting Status"
    )
)</f>
        <v>Awaiting Status</v>
      </c>
      <c r="G1134" s="370"/>
      <c r="H1134" s="371" t="str" cm="1">
        <f t="array" aca="1" ref="H1134" ca="1">IF(
    G1134="N",
    "",
    IF(
        COUNTIFS('4.Illumina'!E:E, B1134, '4.Illumina'!R:R, "Y") &gt; 0,
        _xlfn.TEXTJOIN(", ", TRUE, IF(('4.Illumina'!E:E = B1134) * ('4.Illumina'!R:R = "Y"), '4.Illumina'!D:D, "")),
        IF(
            COUNTIFS('4.Illumina'!E:E, B1134, '4.Illumina'!Q:Q, "Y") &gt; 0,
            _xlfn.TEXTJOIN(", ", TRUE, IF(('4.Illumina'!E:E = B1134) * ('4.Illumina'!Q:Q = "Y"), '4.Illumina'!D:D, "")),
            "Awaiting Status"
        )
    )
)</f>
        <v>Awaiting Status</v>
      </c>
      <c r="I1134" s="372"/>
      <c r="J1134" s="373" t="str" cm="1">
        <f t="array" aca="1" ref="J1134" ca="1">IF(
    I1134="N",
    "",
    IF(
        COUNTIFS('4.PacBio'!E:E, B1134, '4.PacBio'!W:W, "Y") &gt; 0,
        _xlfn.TEXTJOIN(", ", TRUE, IF(('4.PacBio'!E:E = B1134) * ('4.PacBio'!W:W = "Y"), '4.PacBio'!D:D, "")),
        IF(
            COUNTIFS('4.PacBio'!E:E, B1134, '4.PacBio'!V:V, "Y") &gt; 0,
            _xlfn.TEXTJOIN(", ", TRUE, IF(('4.PacBio'!E:E = B1134) * ('4.PacBio'!V:V = "Y"), '4.PacBio'!D:D, "")),
            "Awaiting Status"
        )
    )
)</f>
        <v>Awaiting Status</v>
      </c>
      <c r="K1134" s="374"/>
      <c r="L1134" s="371" t="str" cm="1">
        <f t="array" aca="1" ref="L1134" ca="1">IF(
    K1134="N",
    "",
    IF(
        COUNTIFS('4.HiCLibrary'!E:E, B1134, '4.HiCLibrary'!V:V, "Y") &gt; 0,
        _xlfn.TEXTJOIN(", ", TRUE, IF(('4.HiCLibrary'!E:E = B1134) * ('4.HiCLibrary'!V:V = "Y"), '4.HiCLibrary'!D:D, "")),
        IF(
            COUNTIFS('4.HiCLibrary'!E:E, B1134, '4.HiCLibrary'!U:U, "Y") &gt; 0,
            _xlfn.TEXTJOIN(", ", TRUE, IF(('4.HiCLibrary'!E:E = B1134) * ('4.HiCLibrary'!U:U = "Y"), '4.HiCLibrary'!D:D, "")),
            "Awaiting Status"
        )
    )
)</f>
        <v>Awaiting Status</v>
      </c>
      <c r="M1134" s="375"/>
      <c r="N1134" s="373" t="str" cm="1">
        <f t="array" aca="1" ref="N1134" ca="1">IF(
    M1134="N",
    "",
    IF(
        COUNTIFS('4.ONT'!E:E, B1134, '4.ONT'!Q:Q, "Y") &gt; 0,
        _xlfn.TEXTJOIN(", ", TRUE, IF(('4.ONT'!E:E = B1134) * ('4.ONT'!Q:Q = "Y"), '4.ONT'!D:D, "")),
        IF(
            COUNTIFS('4.ONT'!E:E, B1134, '4.ONT'!P:P, "Y") &gt; 0,
            _xlfn.TEXTJOIN(", ", TRUE, IF(('4.ONT'!E:E = B1134) * ('4.ONT'!P:P = "Y"), '4.ONT'!D:D, "")),
            "Awaiting Status"
        )
    )
)</f>
        <v>Awaiting Status</v>
      </c>
      <c r="O1134" s="60"/>
      <c r="P1134" s="376" t="str" cm="1">
        <f t="array" aca="1" ref="P1134" ca="1">IF(
    O1134="N",
    "",
    IF(
        COUNTIFS('3.RNAExtractions'!E:E, B1134, '3.RNAExtractions'!Z:Z, "Y") &gt; 0,
        _xlfn.TEXTJOIN(", ", TRUE, IF(('3.RNAExtractions'!E:E = B1134) * ('3.RNAExtractions'!Z:Z = "Y"), '3.RNAExtractions'!D:D, "")),
        IF(
            COUNTIFS('3.RNAExtractions'!E:E, B1134, '3.RNAExtractions'!Y:Y, "Y") &gt; 0,
            _xlfn.TEXTJOIN(", ", TRUE, IF(('3.RNAExtractions'!E:E = B1134) * ('3.RNAExtractions'!Y:Y = "Y"), '3.RNAExtractions'!D:D, "")),
            "Awaiting Status"
        )
    )
)</f>
        <v>Awaiting Status</v>
      </c>
      <c r="Q1134" s="60"/>
      <c r="R1134" s="376" t="str" cm="1">
        <f t="array" aca="1" ref="R1134" ca="1">IF(
    Q1134="N",
    "",
    IF(
        COUNTIFS('4.RNAIllumina'!E:E, B1134, '4.RNAIllumina'!Y:Y, "Y") &gt; 0,
        _xlfn.TEXTJOIN(", ", TRUE, IF(('4.RNAIllumina'!E:E = B1134) * ('4.RNAIllumina'!Y:Y = "Y"), '4.RNAIllumina'!D:D, "")),
        IF(
            COUNTIFS('4.RNAIllumina'!E:E, B1134, '4.RNAIllumina'!X:X, "Y") &gt; 0,
            _xlfn.TEXTJOIN(", ", TRUE, IF(('4.RNAIllumina'!E:E = B1134) * ('4.RNAIllumina'!X:X = "Y"), '4.RNAIllumina'!D:D, "")),
            "Awaiting Status"
        )
    )
)</f>
        <v>Awaiting Status</v>
      </c>
      <c r="S1134" s="377"/>
      <c r="T1134" s="378" t="str">
        <f ca="1">VLOOKUP($B1134,'1.MetaData'!$B:$H,2,FALSE)</f>
        <v>y4460</v>
      </c>
      <c r="U1134" s="379" t="str">
        <f ca="1">VLOOKUP($B1134,'1.MetaData'!$B:$H,3,FALSE)</f>
        <v>Galeocerdo cuvier</v>
      </c>
      <c r="V1134" s="379" t="str">
        <f ca="1">VLOOKUP($B1134,'1.MetaData'!$B:$H,4,FALSE)</f>
        <v>Tiger shark</v>
      </c>
      <c r="W1134" s="379" t="str">
        <f ca="1">VLOOKUP($B1134,'1.MetaData'!$B:$H,5,FALSE)</f>
        <v>NT Fisheries Department</v>
      </c>
      <c r="X1134" s="378" t="str">
        <f ca="1">VLOOKUP($B1134,'1.MetaData'!$B:$H,6,FALSE)</f>
        <v>Michael Usher, Jess Pearce</v>
      </c>
      <c r="Y1134" s="378"/>
    </row>
    <row r="1135" spans="1:25" hidden="1" x14ac:dyDescent="0.25">
      <c r="A1135" s="17">
        <v>1134</v>
      </c>
      <c r="B1135" s="365" t="str">
        <f t="shared" ca="1" si="22"/>
        <v>OG1134</v>
      </c>
      <c r="C1135" s="366" t="s">
        <v>102</v>
      </c>
      <c r="D1135" s="367">
        <f ca="1">COUNTIF('2.Tissue'!C:C,B1135)</f>
        <v>0</v>
      </c>
      <c r="E1135" s="368">
        <f ca="1">COUNTIFS('3.DNAExtractions'!$E:$E,$B1135,'3.DNAExtractions'!$D:$D,E$1)</f>
        <v>0</v>
      </c>
      <c r="F1135" s="369" t="str" cm="1">
        <f t="array" aca="1" ref="F1135" ca="1">IF(
    COUNTIFS('3.DNAExtractions'!E:E, B1135, '3.DNAExtractions'!Y:Y, "Y") &gt; 0,
    _xlfn.TEXTJOIN(", ", TRUE, IF(('3.DNAExtractions'!E:E = B1135) * ('3.DNAExtractions'!Y:Y = "Y"), '3.DNAExtractions'!D:D, "")),
    IF(
        COUNTIFS('3.DNAExtractions'!E:E, B1135, '3.DNAExtractions'!X:X, "Y") &gt; 0,
        _xlfn.TEXTJOIN(", ", TRUE, IF(('3.DNAExtractions'!E:E = B1135) * ('3.DNAExtractions'!X:X = "Y"), '3.DNAExtractions'!D:D, "")),
        "Awaiting Status"
    )
)</f>
        <v>Awaiting Status</v>
      </c>
      <c r="G1135" s="370"/>
      <c r="H1135" s="371" t="str" cm="1">
        <f t="array" aca="1" ref="H1135" ca="1">IF(
    G1135="N",
    "",
    IF(
        COUNTIFS('4.Illumina'!E:E, B1135, '4.Illumina'!R:R, "Y") &gt; 0,
        _xlfn.TEXTJOIN(", ", TRUE, IF(('4.Illumina'!E:E = B1135) * ('4.Illumina'!R:R = "Y"), '4.Illumina'!D:D, "")),
        IF(
            COUNTIFS('4.Illumina'!E:E, B1135, '4.Illumina'!Q:Q, "Y") &gt; 0,
            _xlfn.TEXTJOIN(", ", TRUE, IF(('4.Illumina'!E:E = B1135) * ('4.Illumina'!Q:Q = "Y"), '4.Illumina'!D:D, "")),
            "Awaiting Status"
        )
    )
)</f>
        <v>Awaiting Status</v>
      </c>
      <c r="I1135" s="372"/>
      <c r="J1135" s="373" t="str" cm="1">
        <f t="array" aca="1" ref="J1135" ca="1">IF(
    I1135="N",
    "",
    IF(
        COUNTIFS('4.PacBio'!E:E, B1135, '4.PacBio'!W:W, "Y") &gt; 0,
        _xlfn.TEXTJOIN(", ", TRUE, IF(('4.PacBio'!E:E = B1135) * ('4.PacBio'!W:W = "Y"), '4.PacBio'!D:D, "")),
        IF(
            COUNTIFS('4.PacBio'!E:E, B1135, '4.PacBio'!V:V, "Y") &gt; 0,
            _xlfn.TEXTJOIN(", ", TRUE, IF(('4.PacBio'!E:E = B1135) * ('4.PacBio'!V:V = "Y"), '4.PacBio'!D:D, "")),
            "Awaiting Status"
        )
    )
)</f>
        <v>Awaiting Status</v>
      </c>
      <c r="K1135" s="374"/>
      <c r="L1135" s="371" t="str" cm="1">
        <f t="array" aca="1" ref="L1135" ca="1">IF(
    K1135="N",
    "",
    IF(
        COUNTIFS('4.HiCLibrary'!E:E, B1135, '4.HiCLibrary'!V:V, "Y") &gt; 0,
        _xlfn.TEXTJOIN(", ", TRUE, IF(('4.HiCLibrary'!E:E = B1135) * ('4.HiCLibrary'!V:V = "Y"), '4.HiCLibrary'!D:D, "")),
        IF(
            COUNTIFS('4.HiCLibrary'!E:E, B1135, '4.HiCLibrary'!U:U, "Y") &gt; 0,
            _xlfn.TEXTJOIN(", ", TRUE, IF(('4.HiCLibrary'!E:E = B1135) * ('4.HiCLibrary'!U:U = "Y"), '4.HiCLibrary'!D:D, "")),
            "Awaiting Status"
        )
    )
)</f>
        <v>Awaiting Status</v>
      </c>
      <c r="M1135" s="375"/>
      <c r="N1135" s="373" t="str" cm="1">
        <f t="array" aca="1" ref="N1135" ca="1">IF(
    M1135="N",
    "",
    IF(
        COUNTIFS('4.ONT'!E:E, B1135, '4.ONT'!Q:Q, "Y") &gt; 0,
        _xlfn.TEXTJOIN(", ", TRUE, IF(('4.ONT'!E:E = B1135) * ('4.ONT'!Q:Q = "Y"), '4.ONT'!D:D, "")),
        IF(
            COUNTIFS('4.ONT'!E:E, B1135, '4.ONT'!P:P, "Y") &gt; 0,
            _xlfn.TEXTJOIN(", ", TRUE, IF(('4.ONT'!E:E = B1135) * ('4.ONT'!P:P = "Y"), '4.ONT'!D:D, "")),
            "Awaiting Status"
        )
    )
)</f>
        <v>Awaiting Status</v>
      </c>
      <c r="O1135" s="60"/>
      <c r="P1135" s="376" t="str" cm="1">
        <f t="array" aca="1" ref="P1135" ca="1">IF(
    O1135="N",
    "",
    IF(
        COUNTIFS('3.RNAExtractions'!E:E, B1135, '3.RNAExtractions'!Z:Z, "Y") &gt; 0,
        _xlfn.TEXTJOIN(", ", TRUE, IF(('3.RNAExtractions'!E:E = B1135) * ('3.RNAExtractions'!Z:Z = "Y"), '3.RNAExtractions'!D:D, "")),
        IF(
            COUNTIFS('3.RNAExtractions'!E:E, B1135, '3.RNAExtractions'!Y:Y, "Y") &gt; 0,
            _xlfn.TEXTJOIN(", ", TRUE, IF(('3.RNAExtractions'!E:E = B1135) * ('3.RNAExtractions'!Y:Y = "Y"), '3.RNAExtractions'!D:D, "")),
            "Awaiting Status"
        )
    )
)</f>
        <v>Awaiting Status</v>
      </c>
      <c r="Q1135" s="60"/>
      <c r="R1135" s="376" t="str" cm="1">
        <f t="array" aca="1" ref="R1135" ca="1">IF(
    Q1135="N",
    "",
    IF(
        COUNTIFS('4.RNAIllumina'!E:E, B1135, '4.RNAIllumina'!Y:Y, "Y") &gt; 0,
        _xlfn.TEXTJOIN(", ", TRUE, IF(('4.RNAIllumina'!E:E = B1135) * ('4.RNAIllumina'!Y:Y = "Y"), '4.RNAIllumina'!D:D, "")),
        IF(
            COUNTIFS('4.RNAIllumina'!E:E, B1135, '4.RNAIllumina'!X:X, "Y") &gt; 0,
            _xlfn.TEXTJOIN(", ", TRUE, IF(('4.RNAIllumina'!E:E = B1135) * ('4.RNAIllumina'!X:X = "Y"), '4.RNAIllumina'!D:D, "")),
            "Awaiting Status"
        )
    )
)</f>
        <v>Awaiting Status</v>
      </c>
      <c r="S1135" s="377"/>
      <c r="T1135" s="378" t="str">
        <f ca="1">VLOOKUP($B1135,'1.MetaData'!$B:$H,2,FALSE)</f>
        <v>BT1081</v>
      </c>
      <c r="U1135" s="379" t="str">
        <f ca="1">VLOOKUP($B1135,'1.MetaData'!$B:$H,3,FALSE)</f>
        <v>Galeocerdo cuvier</v>
      </c>
      <c r="V1135" s="379" t="str">
        <f ca="1">VLOOKUP($B1135,'1.MetaData'!$B:$H,4,FALSE)</f>
        <v>Tiger shark</v>
      </c>
      <c r="W1135" s="379" t="str">
        <f ca="1">VLOOKUP($B1135,'1.MetaData'!$B:$H,5,FALSE)</f>
        <v>NT Fisheries Department</v>
      </c>
      <c r="X1135" s="378" t="str">
        <f ca="1">VLOOKUP($B1135,'1.MetaData'!$B:$H,6,FALSE)</f>
        <v>Michael Usher, Jess Pearce</v>
      </c>
      <c r="Y1135" s="378"/>
    </row>
    <row r="1136" spans="1:25" hidden="1" x14ac:dyDescent="0.25">
      <c r="A1136" s="17">
        <v>1135</v>
      </c>
      <c r="B1136" s="365" t="str">
        <f t="shared" ca="1" si="22"/>
        <v>OG1135</v>
      </c>
      <c r="C1136" s="366" t="s">
        <v>102</v>
      </c>
      <c r="D1136" s="367">
        <f ca="1">COUNTIF('2.Tissue'!C:C,B1136)</f>
        <v>0</v>
      </c>
      <c r="E1136" s="368">
        <f ca="1">COUNTIFS('3.DNAExtractions'!$E:$E,$B1136,'3.DNAExtractions'!$D:$D,E$1)</f>
        <v>0</v>
      </c>
      <c r="F1136" s="369" t="str" cm="1">
        <f t="array" aca="1" ref="F1136" ca="1">IF(
    COUNTIFS('3.DNAExtractions'!E:E, B1136, '3.DNAExtractions'!Y:Y, "Y") &gt; 0,
    _xlfn.TEXTJOIN(", ", TRUE, IF(('3.DNAExtractions'!E:E = B1136) * ('3.DNAExtractions'!Y:Y = "Y"), '3.DNAExtractions'!D:D, "")),
    IF(
        COUNTIFS('3.DNAExtractions'!E:E, B1136, '3.DNAExtractions'!X:X, "Y") &gt; 0,
        _xlfn.TEXTJOIN(", ", TRUE, IF(('3.DNAExtractions'!E:E = B1136) * ('3.DNAExtractions'!X:X = "Y"), '3.DNAExtractions'!D:D, "")),
        "Awaiting Status"
    )
)</f>
        <v>Awaiting Status</v>
      </c>
      <c r="G1136" s="370"/>
      <c r="H1136" s="371" t="str" cm="1">
        <f t="array" aca="1" ref="H1136" ca="1">IF(
    G1136="N",
    "",
    IF(
        COUNTIFS('4.Illumina'!E:E, B1136, '4.Illumina'!R:R, "Y") &gt; 0,
        _xlfn.TEXTJOIN(", ", TRUE, IF(('4.Illumina'!E:E = B1136) * ('4.Illumina'!R:R = "Y"), '4.Illumina'!D:D, "")),
        IF(
            COUNTIFS('4.Illumina'!E:E, B1136, '4.Illumina'!Q:Q, "Y") &gt; 0,
            _xlfn.TEXTJOIN(", ", TRUE, IF(('4.Illumina'!E:E = B1136) * ('4.Illumina'!Q:Q = "Y"), '4.Illumina'!D:D, "")),
            "Awaiting Status"
        )
    )
)</f>
        <v>Awaiting Status</v>
      </c>
      <c r="I1136" s="372"/>
      <c r="J1136" s="373" t="str" cm="1">
        <f t="array" aca="1" ref="J1136" ca="1">IF(
    I1136="N",
    "",
    IF(
        COUNTIFS('4.PacBio'!E:E, B1136, '4.PacBio'!W:W, "Y") &gt; 0,
        _xlfn.TEXTJOIN(", ", TRUE, IF(('4.PacBio'!E:E = B1136) * ('4.PacBio'!W:W = "Y"), '4.PacBio'!D:D, "")),
        IF(
            COUNTIFS('4.PacBio'!E:E, B1136, '4.PacBio'!V:V, "Y") &gt; 0,
            _xlfn.TEXTJOIN(", ", TRUE, IF(('4.PacBio'!E:E = B1136) * ('4.PacBio'!V:V = "Y"), '4.PacBio'!D:D, "")),
            "Awaiting Status"
        )
    )
)</f>
        <v>Awaiting Status</v>
      </c>
      <c r="K1136" s="374"/>
      <c r="L1136" s="371" t="str" cm="1">
        <f t="array" aca="1" ref="L1136" ca="1">IF(
    K1136="N",
    "",
    IF(
        COUNTIFS('4.HiCLibrary'!E:E, B1136, '4.HiCLibrary'!V:V, "Y") &gt; 0,
        _xlfn.TEXTJOIN(", ", TRUE, IF(('4.HiCLibrary'!E:E = B1136) * ('4.HiCLibrary'!V:V = "Y"), '4.HiCLibrary'!D:D, "")),
        IF(
            COUNTIFS('4.HiCLibrary'!E:E, B1136, '4.HiCLibrary'!U:U, "Y") &gt; 0,
            _xlfn.TEXTJOIN(", ", TRUE, IF(('4.HiCLibrary'!E:E = B1136) * ('4.HiCLibrary'!U:U = "Y"), '4.HiCLibrary'!D:D, "")),
            "Awaiting Status"
        )
    )
)</f>
        <v>Awaiting Status</v>
      </c>
      <c r="M1136" s="375"/>
      <c r="N1136" s="373" t="str" cm="1">
        <f t="array" aca="1" ref="N1136" ca="1">IF(
    M1136="N",
    "",
    IF(
        COUNTIFS('4.ONT'!E:E, B1136, '4.ONT'!Q:Q, "Y") &gt; 0,
        _xlfn.TEXTJOIN(", ", TRUE, IF(('4.ONT'!E:E = B1136) * ('4.ONT'!Q:Q = "Y"), '4.ONT'!D:D, "")),
        IF(
            COUNTIFS('4.ONT'!E:E, B1136, '4.ONT'!P:P, "Y") &gt; 0,
            _xlfn.TEXTJOIN(", ", TRUE, IF(('4.ONT'!E:E = B1136) * ('4.ONT'!P:P = "Y"), '4.ONT'!D:D, "")),
            "Awaiting Status"
        )
    )
)</f>
        <v>Awaiting Status</v>
      </c>
      <c r="O1136" s="60"/>
      <c r="P1136" s="376" t="str" cm="1">
        <f t="array" aca="1" ref="P1136" ca="1">IF(
    O1136="N",
    "",
    IF(
        COUNTIFS('3.RNAExtractions'!E:E, B1136, '3.RNAExtractions'!Z:Z, "Y") &gt; 0,
        _xlfn.TEXTJOIN(", ", TRUE, IF(('3.RNAExtractions'!E:E = B1136) * ('3.RNAExtractions'!Z:Z = "Y"), '3.RNAExtractions'!D:D, "")),
        IF(
            COUNTIFS('3.RNAExtractions'!E:E, B1136, '3.RNAExtractions'!Y:Y, "Y") &gt; 0,
            _xlfn.TEXTJOIN(", ", TRUE, IF(('3.RNAExtractions'!E:E = B1136) * ('3.RNAExtractions'!Y:Y = "Y"), '3.RNAExtractions'!D:D, "")),
            "Awaiting Status"
        )
    )
)</f>
        <v>Awaiting Status</v>
      </c>
      <c r="Q1136" s="60"/>
      <c r="R1136" s="376" t="str" cm="1">
        <f t="array" aca="1" ref="R1136" ca="1">IF(
    Q1136="N",
    "",
    IF(
        COUNTIFS('4.RNAIllumina'!E:E, B1136, '4.RNAIllumina'!Y:Y, "Y") &gt; 0,
        _xlfn.TEXTJOIN(", ", TRUE, IF(('4.RNAIllumina'!E:E = B1136) * ('4.RNAIllumina'!Y:Y = "Y"), '4.RNAIllumina'!D:D, "")),
        IF(
            COUNTIFS('4.RNAIllumina'!E:E, B1136, '4.RNAIllumina'!X:X, "Y") &gt; 0,
            _xlfn.TEXTJOIN(", ", TRUE, IF(('4.RNAIllumina'!E:E = B1136) * ('4.RNAIllumina'!X:X = "Y"), '4.RNAIllumina'!D:D, "")),
            "Awaiting Status"
        )
    )
)</f>
        <v>Awaiting Status</v>
      </c>
      <c r="S1136" s="377"/>
      <c r="T1136" s="378" t="str">
        <f ca="1">VLOOKUP($B1136,'1.MetaData'!$B:$H,2,FALSE)</f>
        <v>BT1082</v>
      </c>
      <c r="U1136" s="379" t="str">
        <f ca="1">VLOOKUP($B1136,'1.MetaData'!$B:$H,3,FALSE)</f>
        <v>Galeocerdo cuvier</v>
      </c>
      <c r="V1136" s="379" t="str">
        <f ca="1">VLOOKUP($B1136,'1.MetaData'!$B:$H,4,FALSE)</f>
        <v>Tiger shark</v>
      </c>
      <c r="W1136" s="379" t="str">
        <f ca="1">VLOOKUP($B1136,'1.MetaData'!$B:$H,5,FALSE)</f>
        <v>NT Fisheries Department</v>
      </c>
      <c r="X1136" s="378" t="str">
        <f ca="1">VLOOKUP($B1136,'1.MetaData'!$B:$H,6,FALSE)</f>
        <v>Michael Usher, Jess Pearce</v>
      </c>
      <c r="Y1136" s="378"/>
    </row>
    <row r="1137" spans="1:25" hidden="1" x14ac:dyDescent="0.25">
      <c r="A1137" s="17">
        <v>1136</v>
      </c>
      <c r="B1137" s="365" t="str">
        <f t="shared" ca="1" si="22"/>
        <v>OG1136</v>
      </c>
      <c r="C1137" s="366" t="s">
        <v>102</v>
      </c>
      <c r="D1137" s="367">
        <f ca="1">COUNTIF('2.Tissue'!C:C,B1137)</f>
        <v>0</v>
      </c>
      <c r="E1137" s="368">
        <f ca="1">COUNTIFS('3.DNAExtractions'!$E:$E,$B1137,'3.DNAExtractions'!$D:$D,E$1)</f>
        <v>0</v>
      </c>
      <c r="F1137" s="369" t="str" cm="1">
        <f t="array" aca="1" ref="F1137" ca="1">IF(
    COUNTIFS('3.DNAExtractions'!E:E, B1137, '3.DNAExtractions'!Y:Y, "Y") &gt; 0,
    _xlfn.TEXTJOIN(", ", TRUE, IF(('3.DNAExtractions'!E:E = B1137) * ('3.DNAExtractions'!Y:Y = "Y"), '3.DNAExtractions'!D:D, "")),
    IF(
        COUNTIFS('3.DNAExtractions'!E:E, B1137, '3.DNAExtractions'!X:X, "Y") &gt; 0,
        _xlfn.TEXTJOIN(", ", TRUE, IF(('3.DNAExtractions'!E:E = B1137) * ('3.DNAExtractions'!X:X = "Y"), '3.DNAExtractions'!D:D, "")),
        "Awaiting Status"
    )
)</f>
        <v>Awaiting Status</v>
      </c>
      <c r="G1137" s="370"/>
      <c r="H1137" s="371" t="str" cm="1">
        <f t="array" aca="1" ref="H1137" ca="1">IF(
    G1137="N",
    "",
    IF(
        COUNTIFS('4.Illumina'!E:E, B1137, '4.Illumina'!R:R, "Y") &gt; 0,
        _xlfn.TEXTJOIN(", ", TRUE, IF(('4.Illumina'!E:E = B1137) * ('4.Illumina'!R:R = "Y"), '4.Illumina'!D:D, "")),
        IF(
            COUNTIFS('4.Illumina'!E:E, B1137, '4.Illumina'!Q:Q, "Y") &gt; 0,
            _xlfn.TEXTJOIN(", ", TRUE, IF(('4.Illumina'!E:E = B1137) * ('4.Illumina'!Q:Q = "Y"), '4.Illumina'!D:D, "")),
            "Awaiting Status"
        )
    )
)</f>
        <v>Awaiting Status</v>
      </c>
      <c r="I1137" s="372"/>
      <c r="J1137" s="373" t="str" cm="1">
        <f t="array" aca="1" ref="J1137" ca="1">IF(
    I1137="N",
    "",
    IF(
        COUNTIFS('4.PacBio'!E:E, B1137, '4.PacBio'!W:W, "Y") &gt; 0,
        _xlfn.TEXTJOIN(", ", TRUE, IF(('4.PacBio'!E:E = B1137) * ('4.PacBio'!W:W = "Y"), '4.PacBio'!D:D, "")),
        IF(
            COUNTIFS('4.PacBio'!E:E, B1137, '4.PacBio'!V:V, "Y") &gt; 0,
            _xlfn.TEXTJOIN(", ", TRUE, IF(('4.PacBio'!E:E = B1137) * ('4.PacBio'!V:V = "Y"), '4.PacBio'!D:D, "")),
            "Awaiting Status"
        )
    )
)</f>
        <v>Awaiting Status</v>
      </c>
      <c r="K1137" s="374"/>
      <c r="L1137" s="371" t="str" cm="1">
        <f t="array" aca="1" ref="L1137" ca="1">IF(
    K1137="N",
    "",
    IF(
        COUNTIFS('4.HiCLibrary'!E:E, B1137, '4.HiCLibrary'!V:V, "Y") &gt; 0,
        _xlfn.TEXTJOIN(", ", TRUE, IF(('4.HiCLibrary'!E:E = B1137) * ('4.HiCLibrary'!V:V = "Y"), '4.HiCLibrary'!D:D, "")),
        IF(
            COUNTIFS('4.HiCLibrary'!E:E, B1137, '4.HiCLibrary'!U:U, "Y") &gt; 0,
            _xlfn.TEXTJOIN(", ", TRUE, IF(('4.HiCLibrary'!E:E = B1137) * ('4.HiCLibrary'!U:U = "Y"), '4.HiCLibrary'!D:D, "")),
            "Awaiting Status"
        )
    )
)</f>
        <v>Awaiting Status</v>
      </c>
      <c r="M1137" s="375"/>
      <c r="N1137" s="373" t="str" cm="1">
        <f t="array" aca="1" ref="N1137" ca="1">IF(
    M1137="N",
    "",
    IF(
        COUNTIFS('4.ONT'!E:E, B1137, '4.ONT'!Q:Q, "Y") &gt; 0,
        _xlfn.TEXTJOIN(", ", TRUE, IF(('4.ONT'!E:E = B1137) * ('4.ONT'!Q:Q = "Y"), '4.ONT'!D:D, "")),
        IF(
            COUNTIFS('4.ONT'!E:E, B1137, '4.ONT'!P:P, "Y") &gt; 0,
            _xlfn.TEXTJOIN(", ", TRUE, IF(('4.ONT'!E:E = B1137) * ('4.ONT'!P:P = "Y"), '4.ONT'!D:D, "")),
            "Awaiting Status"
        )
    )
)</f>
        <v>Awaiting Status</v>
      </c>
      <c r="O1137" s="60"/>
      <c r="P1137" s="376" t="str" cm="1">
        <f t="array" aca="1" ref="P1137" ca="1">IF(
    O1137="N",
    "",
    IF(
        COUNTIFS('3.RNAExtractions'!E:E, B1137, '3.RNAExtractions'!Z:Z, "Y") &gt; 0,
        _xlfn.TEXTJOIN(", ", TRUE, IF(('3.RNAExtractions'!E:E = B1137) * ('3.RNAExtractions'!Z:Z = "Y"), '3.RNAExtractions'!D:D, "")),
        IF(
            COUNTIFS('3.RNAExtractions'!E:E, B1137, '3.RNAExtractions'!Y:Y, "Y") &gt; 0,
            _xlfn.TEXTJOIN(", ", TRUE, IF(('3.RNAExtractions'!E:E = B1137) * ('3.RNAExtractions'!Y:Y = "Y"), '3.RNAExtractions'!D:D, "")),
            "Awaiting Status"
        )
    )
)</f>
        <v>Awaiting Status</v>
      </c>
      <c r="Q1137" s="60"/>
      <c r="R1137" s="376" t="str" cm="1">
        <f t="array" aca="1" ref="R1137" ca="1">IF(
    Q1137="N",
    "",
    IF(
        COUNTIFS('4.RNAIllumina'!E:E, B1137, '4.RNAIllumina'!Y:Y, "Y") &gt; 0,
        _xlfn.TEXTJOIN(", ", TRUE, IF(('4.RNAIllumina'!E:E = B1137) * ('4.RNAIllumina'!Y:Y = "Y"), '4.RNAIllumina'!D:D, "")),
        IF(
            COUNTIFS('4.RNAIllumina'!E:E, B1137, '4.RNAIllumina'!X:X, "Y") &gt; 0,
            _xlfn.TEXTJOIN(", ", TRUE, IF(('4.RNAIllumina'!E:E = B1137) * ('4.RNAIllumina'!X:X = "Y"), '4.RNAIllumina'!D:D, "")),
            "Awaiting Status"
        )
    )
)</f>
        <v>Awaiting Status</v>
      </c>
      <c r="S1137" s="377"/>
      <c r="T1137" s="378" t="str">
        <f ca="1">VLOOKUP($B1137,'1.MetaData'!$B:$H,2,FALSE)</f>
        <v>BT1083</v>
      </c>
      <c r="U1137" s="379" t="str">
        <f ca="1">VLOOKUP($B1137,'1.MetaData'!$B:$H,3,FALSE)</f>
        <v>Galeocerdo cuvier</v>
      </c>
      <c r="V1137" s="379" t="str">
        <f ca="1">VLOOKUP($B1137,'1.MetaData'!$B:$H,4,FALSE)</f>
        <v>Tiger shark</v>
      </c>
      <c r="W1137" s="379" t="str">
        <f ca="1">VLOOKUP($B1137,'1.MetaData'!$B:$H,5,FALSE)</f>
        <v>NT Fisheries Department</v>
      </c>
      <c r="X1137" s="378" t="str">
        <f ca="1">VLOOKUP($B1137,'1.MetaData'!$B:$H,6,FALSE)</f>
        <v>Michael Usher, Jess Pearce</v>
      </c>
      <c r="Y1137" s="378"/>
    </row>
    <row r="1138" spans="1:25" hidden="1" x14ac:dyDescent="0.25">
      <c r="A1138" s="17">
        <v>1137</v>
      </c>
      <c r="B1138" s="365" t="str">
        <f t="shared" ca="1" si="22"/>
        <v>OG1137</v>
      </c>
      <c r="C1138" s="366" t="s">
        <v>102</v>
      </c>
      <c r="D1138" s="367">
        <f ca="1">COUNTIF('2.Tissue'!C:C,B1138)</f>
        <v>0</v>
      </c>
      <c r="E1138" s="368">
        <f ca="1">COUNTIFS('3.DNAExtractions'!$E:$E,$B1138,'3.DNAExtractions'!$D:$D,E$1)</f>
        <v>0</v>
      </c>
      <c r="F1138" s="369" t="str" cm="1">
        <f t="array" aca="1" ref="F1138" ca="1">IF(
    COUNTIFS('3.DNAExtractions'!E:E, B1138, '3.DNAExtractions'!Y:Y, "Y") &gt; 0,
    _xlfn.TEXTJOIN(", ", TRUE, IF(('3.DNAExtractions'!E:E = B1138) * ('3.DNAExtractions'!Y:Y = "Y"), '3.DNAExtractions'!D:D, "")),
    IF(
        COUNTIFS('3.DNAExtractions'!E:E, B1138, '3.DNAExtractions'!X:X, "Y") &gt; 0,
        _xlfn.TEXTJOIN(", ", TRUE, IF(('3.DNAExtractions'!E:E = B1138) * ('3.DNAExtractions'!X:X = "Y"), '3.DNAExtractions'!D:D, "")),
        "Awaiting Status"
    )
)</f>
        <v>Awaiting Status</v>
      </c>
      <c r="G1138" s="370"/>
      <c r="H1138" s="371" t="str" cm="1">
        <f t="array" aca="1" ref="H1138" ca="1">IF(
    G1138="N",
    "",
    IF(
        COUNTIFS('4.Illumina'!E:E, B1138, '4.Illumina'!R:R, "Y") &gt; 0,
        _xlfn.TEXTJOIN(", ", TRUE, IF(('4.Illumina'!E:E = B1138) * ('4.Illumina'!R:R = "Y"), '4.Illumina'!D:D, "")),
        IF(
            COUNTIFS('4.Illumina'!E:E, B1138, '4.Illumina'!Q:Q, "Y") &gt; 0,
            _xlfn.TEXTJOIN(", ", TRUE, IF(('4.Illumina'!E:E = B1138) * ('4.Illumina'!Q:Q = "Y"), '4.Illumina'!D:D, "")),
            "Awaiting Status"
        )
    )
)</f>
        <v>Awaiting Status</v>
      </c>
      <c r="I1138" s="372"/>
      <c r="J1138" s="373" t="str" cm="1">
        <f t="array" aca="1" ref="J1138" ca="1">IF(
    I1138="N",
    "",
    IF(
        COUNTIFS('4.PacBio'!E:E, B1138, '4.PacBio'!W:W, "Y") &gt; 0,
        _xlfn.TEXTJOIN(", ", TRUE, IF(('4.PacBio'!E:E = B1138) * ('4.PacBio'!W:W = "Y"), '4.PacBio'!D:D, "")),
        IF(
            COUNTIFS('4.PacBio'!E:E, B1138, '4.PacBio'!V:V, "Y") &gt; 0,
            _xlfn.TEXTJOIN(", ", TRUE, IF(('4.PacBio'!E:E = B1138) * ('4.PacBio'!V:V = "Y"), '4.PacBio'!D:D, "")),
            "Awaiting Status"
        )
    )
)</f>
        <v>Awaiting Status</v>
      </c>
      <c r="K1138" s="374"/>
      <c r="L1138" s="371" t="str" cm="1">
        <f t="array" aca="1" ref="L1138" ca="1">IF(
    K1138="N",
    "",
    IF(
        COUNTIFS('4.HiCLibrary'!E:E, B1138, '4.HiCLibrary'!V:V, "Y") &gt; 0,
        _xlfn.TEXTJOIN(", ", TRUE, IF(('4.HiCLibrary'!E:E = B1138) * ('4.HiCLibrary'!V:V = "Y"), '4.HiCLibrary'!D:D, "")),
        IF(
            COUNTIFS('4.HiCLibrary'!E:E, B1138, '4.HiCLibrary'!U:U, "Y") &gt; 0,
            _xlfn.TEXTJOIN(", ", TRUE, IF(('4.HiCLibrary'!E:E = B1138) * ('4.HiCLibrary'!U:U = "Y"), '4.HiCLibrary'!D:D, "")),
            "Awaiting Status"
        )
    )
)</f>
        <v>Awaiting Status</v>
      </c>
      <c r="M1138" s="375"/>
      <c r="N1138" s="373" t="str" cm="1">
        <f t="array" aca="1" ref="N1138" ca="1">IF(
    M1138="N",
    "",
    IF(
        COUNTIFS('4.ONT'!E:E, B1138, '4.ONT'!Q:Q, "Y") &gt; 0,
        _xlfn.TEXTJOIN(", ", TRUE, IF(('4.ONT'!E:E = B1138) * ('4.ONT'!Q:Q = "Y"), '4.ONT'!D:D, "")),
        IF(
            COUNTIFS('4.ONT'!E:E, B1138, '4.ONT'!P:P, "Y") &gt; 0,
            _xlfn.TEXTJOIN(", ", TRUE, IF(('4.ONT'!E:E = B1138) * ('4.ONT'!P:P = "Y"), '4.ONT'!D:D, "")),
            "Awaiting Status"
        )
    )
)</f>
        <v>Awaiting Status</v>
      </c>
      <c r="O1138" s="60"/>
      <c r="P1138" s="376" t="str" cm="1">
        <f t="array" aca="1" ref="P1138" ca="1">IF(
    O1138="N",
    "",
    IF(
        COUNTIFS('3.RNAExtractions'!E:E, B1138, '3.RNAExtractions'!Z:Z, "Y") &gt; 0,
        _xlfn.TEXTJOIN(", ", TRUE, IF(('3.RNAExtractions'!E:E = B1138) * ('3.RNAExtractions'!Z:Z = "Y"), '3.RNAExtractions'!D:D, "")),
        IF(
            COUNTIFS('3.RNAExtractions'!E:E, B1138, '3.RNAExtractions'!Y:Y, "Y") &gt; 0,
            _xlfn.TEXTJOIN(", ", TRUE, IF(('3.RNAExtractions'!E:E = B1138) * ('3.RNAExtractions'!Y:Y = "Y"), '3.RNAExtractions'!D:D, "")),
            "Awaiting Status"
        )
    )
)</f>
        <v>Awaiting Status</v>
      </c>
      <c r="Q1138" s="60"/>
      <c r="R1138" s="376" t="str" cm="1">
        <f t="array" aca="1" ref="R1138" ca="1">IF(
    Q1138="N",
    "",
    IF(
        COUNTIFS('4.RNAIllumina'!E:E, B1138, '4.RNAIllumina'!Y:Y, "Y") &gt; 0,
        _xlfn.TEXTJOIN(", ", TRUE, IF(('4.RNAIllumina'!E:E = B1138) * ('4.RNAIllumina'!Y:Y = "Y"), '4.RNAIllumina'!D:D, "")),
        IF(
            COUNTIFS('4.RNAIllumina'!E:E, B1138, '4.RNAIllumina'!X:X, "Y") &gt; 0,
            _xlfn.TEXTJOIN(", ", TRUE, IF(('4.RNAIllumina'!E:E = B1138) * ('4.RNAIllumina'!X:X = "Y"), '4.RNAIllumina'!D:D, "")),
            "Awaiting Status"
        )
    )
)</f>
        <v>Awaiting Status</v>
      </c>
      <c r="S1138" s="377"/>
      <c r="T1138" s="378" t="str">
        <f ca="1">VLOOKUP($B1138,'1.MetaData'!$B:$H,2,FALSE)</f>
        <v>BT1080</v>
      </c>
      <c r="U1138" s="379" t="str">
        <f ca="1">VLOOKUP($B1138,'1.MetaData'!$B:$H,3,FALSE)</f>
        <v>Galeocerdo cuvier</v>
      </c>
      <c r="V1138" s="379" t="str">
        <f ca="1">VLOOKUP($B1138,'1.MetaData'!$B:$H,4,FALSE)</f>
        <v>Tiger shark</v>
      </c>
      <c r="W1138" s="379" t="str">
        <f ca="1">VLOOKUP($B1138,'1.MetaData'!$B:$H,5,FALSE)</f>
        <v>NT Fisheries Department</v>
      </c>
      <c r="X1138" s="378" t="str">
        <f ca="1">VLOOKUP($B1138,'1.MetaData'!$B:$H,6,FALSE)</f>
        <v>Michael Usher, Jess Pearce</v>
      </c>
      <c r="Y1138" s="378"/>
    </row>
    <row r="1139" spans="1:25" hidden="1" x14ac:dyDescent="0.25">
      <c r="A1139" s="17">
        <v>1138</v>
      </c>
      <c r="B1139" s="365" t="str">
        <f t="shared" ca="1" si="22"/>
        <v>OG1138</v>
      </c>
      <c r="C1139" s="366" t="s">
        <v>102</v>
      </c>
      <c r="D1139" s="367">
        <f ca="1">COUNTIF('2.Tissue'!C:C,B1139)</f>
        <v>0</v>
      </c>
      <c r="E1139" s="368">
        <f ca="1">COUNTIFS('3.DNAExtractions'!$E:$E,$B1139,'3.DNAExtractions'!$D:$D,E$1)</f>
        <v>0</v>
      </c>
      <c r="F1139" s="369" t="str" cm="1">
        <f t="array" aca="1" ref="F1139" ca="1">IF(
    COUNTIFS('3.DNAExtractions'!E:E, B1139, '3.DNAExtractions'!Y:Y, "Y") &gt; 0,
    _xlfn.TEXTJOIN(", ", TRUE, IF(('3.DNAExtractions'!E:E = B1139) * ('3.DNAExtractions'!Y:Y = "Y"), '3.DNAExtractions'!D:D, "")),
    IF(
        COUNTIFS('3.DNAExtractions'!E:E, B1139, '3.DNAExtractions'!X:X, "Y") &gt; 0,
        _xlfn.TEXTJOIN(", ", TRUE, IF(('3.DNAExtractions'!E:E = B1139) * ('3.DNAExtractions'!X:X = "Y"), '3.DNAExtractions'!D:D, "")),
        "Awaiting Status"
    )
)</f>
        <v>Awaiting Status</v>
      </c>
      <c r="G1139" s="370"/>
      <c r="H1139" s="371" t="str" cm="1">
        <f t="array" aca="1" ref="H1139" ca="1">IF(
    G1139="N",
    "",
    IF(
        COUNTIFS('4.Illumina'!E:E, B1139, '4.Illumina'!R:R, "Y") &gt; 0,
        _xlfn.TEXTJOIN(", ", TRUE, IF(('4.Illumina'!E:E = B1139) * ('4.Illumina'!R:R = "Y"), '4.Illumina'!D:D, "")),
        IF(
            COUNTIFS('4.Illumina'!E:E, B1139, '4.Illumina'!Q:Q, "Y") &gt; 0,
            _xlfn.TEXTJOIN(", ", TRUE, IF(('4.Illumina'!E:E = B1139) * ('4.Illumina'!Q:Q = "Y"), '4.Illumina'!D:D, "")),
            "Awaiting Status"
        )
    )
)</f>
        <v>Awaiting Status</v>
      </c>
      <c r="I1139" s="372"/>
      <c r="J1139" s="373" t="str" cm="1">
        <f t="array" aca="1" ref="J1139" ca="1">IF(
    I1139="N",
    "",
    IF(
        COUNTIFS('4.PacBio'!E:E, B1139, '4.PacBio'!W:W, "Y") &gt; 0,
        _xlfn.TEXTJOIN(", ", TRUE, IF(('4.PacBio'!E:E = B1139) * ('4.PacBio'!W:W = "Y"), '4.PacBio'!D:D, "")),
        IF(
            COUNTIFS('4.PacBio'!E:E, B1139, '4.PacBio'!V:V, "Y") &gt; 0,
            _xlfn.TEXTJOIN(", ", TRUE, IF(('4.PacBio'!E:E = B1139) * ('4.PacBio'!V:V = "Y"), '4.PacBio'!D:D, "")),
            "Awaiting Status"
        )
    )
)</f>
        <v>Awaiting Status</v>
      </c>
      <c r="K1139" s="374"/>
      <c r="L1139" s="371" t="str" cm="1">
        <f t="array" aca="1" ref="L1139" ca="1">IF(
    K1139="N",
    "",
    IF(
        COUNTIFS('4.HiCLibrary'!E:E, B1139, '4.HiCLibrary'!V:V, "Y") &gt; 0,
        _xlfn.TEXTJOIN(", ", TRUE, IF(('4.HiCLibrary'!E:E = B1139) * ('4.HiCLibrary'!V:V = "Y"), '4.HiCLibrary'!D:D, "")),
        IF(
            COUNTIFS('4.HiCLibrary'!E:E, B1139, '4.HiCLibrary'!U:U, "Y") &gt; 0,
            _xlfn.TEXTJOIN(", ", TRUE, IF(('4.HiCLibrary'!E:E = B1139) * ('4.HiCLibrary'!U:U = "Y"), '4.HiCLibrary'!D:D, "")),
            "Awaiting Status"
        )
    )
)</f>
        <v>Awaiting Status</v>
      </c>
      <c r="M1139" s="375"/>
      <c r="N1139" s="373" t="str" cm="1">
        <f t="array" aca="1" ref="N1139" ca="1">IF(
    M1139="N",
    "",
    IF(
        COUNTIFS('4.ONT'!E:E, B1139, '4.ONT'!Q:Q, "Y") &gt; 0,
        _xlfn.TEXTJOIN(", ", TRUE, IF(('4.ONT'!E:E = B1139) * ('4.ONT'!Q:Q = "Y"), '4.ONT'!D:D, "")),
        IF(
            COUNTIFS('4.ONT'!E:E, B1139, '4.ONT'!P:P, "Y") &gt; 0,
            _xlfn.TEXTJOIN(", ", TRUE, IF(('4.ONT'!E:E = B1139) * ('4.ONT'!P:P = "Y"), '4.ONT'!D:D, "")),
            "Awaiting Status"
        )
    )
)</f>
        <v>Awaiting Status</v>
      </c>
      <c r="O1139" s="60"/>
      <c r="P1139" s="376" t="str" cm="1">
        <f t="array" aca="1" ref="P1139" ca="1">IF(
    O1139="N",
    "",
    IF(
        COUNTIFS('3.RNAExtractions'!E:E, B1139, '3.RNAExtractions'!Z:Z, "Y") &gt; 0,
        _xlfn.TEXTJOIN(", ", TRUE, IF(('3.RNAExtractions'!E:E = B1139) * ('3.RNAExtractions'!Z:Z = "Y"), '3.RNAExtractions'!D:D, "")),
        IF(
            COUNTIFS('3.RNAExtractions'!E:E, B1139, '3.RNAExtractions'!Y:Y, "Y") &gt; 0,
            _xlfn.TEXTJOIN(", ", TRUE, IF(('3.RNAExtractions'!E:E = B1139) * ('3.RNAExtractions'!Y:Y = "Y"), '3.RNAExtractions'!D:D, "")),
            "Awaiting Status"
        )
    )
)</f>
        <v>Awaiting Status</v>
      </c>
      <c r="Q1139" s="60"/>
      <c r="R1139" s="376" t="str" cm="1">
        <f t="array" aca="1" ref="R1139" ca="1">IF(
    Q1139="N",
    "",
    IF(
        COUNTIFS('4.RNAIllumina'!E:E, B1139, '4.RNAIllumina'!Y:Y, "Y") &gt; 0,
        _xlfn.TEXTJOIN(", ", TRUE, IF(('4.RNAIllumina'!E:E = B1139) * ('4.RNAIllumina'!Y:Y = "Y"), '4.RNAIllumina'!D:D, "")),
        IF(
            COUNTIFS('4.RNAIllumina'!E:E, B1139, '4.RNAIllumina'!X:X, "Y") &gt; 0,
            _xlfn.TEXTJOIN(", ", TRUE, IF(('4.RNAIllumina'!E:E = B1139) * ('4.RNAIllumina'!X:X = "Y"), '4.RNAIllumina'!D:D, "")),
            "Awaiting Status"
        )
    )
)</f>
        <v>Awaiting Status</v>
      </c>
      <c r="S1139" s="377"/>
      <c r="T1139" s="378" t="str">
        <f ca="1">VLOOKUP($B1139,'1.MetaData'!$B:$H,2,FALSE)</f>
        <v>BT1079</v>
      </c>
      <c r="U1139" s="379" t="str">
        <f ca="1">VLOOKUP($B1139,'1.MetaData'!$B:$H,3,FALSE)</f>
        <v>Galeocerdo cuvier</v>
      </c>
      <c r="V1139" s="379" t="str">
        <f ca="1">VLOOKUP($B1139,'1.MetaData'!$B:$H,4,FALSE)</f>
        <v>Tiger shark</v>
      </c>
      <c r="W1139" s="379" t="str">
        <f ca="1">VLOOKUP($B1139,'1.MetaData'!$B:$H,5,FALSE)</f>
        <v>NT Fisheries Department</v>
      </c>
      <c r="X1139" s="378" t="str">
        <f ca="1">VLOOKUP($B1139,'1.MetaData'!$B:$H,6,FALSE)</f>
        <v>Michael Usher, Jess Pearce</v>
      </c>
      <c r="Y1139" s="378"/>
    </row>
    <row r="1140" spans="1:25" hidden="1" x14ac:dyDescent="0.25">
      <c r="A1140" s="17">
        <v>1139</v>
      </c>
      <c r="B1140" s="365" t="str">
        <f t="shared" ca="1" si="22"/>
        <v>OG1139</v>
      </c>
      <c r="C1140" s="366" t="s">
        <v>102</v>
      </c>
      <c r="D1140" s="367">
        <f ca="1">COUNTIF('2.Tissue'!C:C,B1140)</f>
        <v>0</v>
      </c>
      <c r="E1140" s="368">
        <f ca="1">COUNTIFS('3.DNAExtractions'!$E:$E,$B1140,'3.DNAExtractions'!$D:$D,E$1)</f>
        <v>0</v>
      </c>
      <c r="F1140" s="369" t="str" cm="1">
        <f t="array" aca="1" ref="F1140" ca="1">IF(
    COUNTIFS('3.DNAExtractions'!E:E, B1140, '3.DNAExtractions'!Y:Y, "Y") &gt; 0,
    _xlfn.TEXTJOIN(", ", TRUE, IF(('3.DNAExtractions'!E:E = B1140) * ('3.DNAExtractions'!Y:Y = "Y"), '3.DNAExtractions'!D:D, "")),
    IF(
        COUNTIFS('3.DNAExtractions'!E:E, B1140, '3.DNAExtractions'!X:X, "Y") &gt; 0,
        _xlfn.TEXTJOIN(", ", TRUE, IF(('3.DNAExtractions'!E:E = B1140) * ('3.DNAExtractions'!X:X = "Y"), '3.DNAExtractions'!D:D, "")),
        "Awaiting Status"
    )
)</f>
        <v>Awaiting Status</v>
      </c>
      <c r="G1140" s="370"/>
      <c r="H1140" s="371" t="str" cm="1">
        <f t="array" aca="1" ref="H1140" ca="1">IF(
    G1140="N",
    "",
    IF(
        COUNTIFS('4.Illumina'!E:E, B1140, '4.Illumina'!R:R, "Y") &gt; 0,
        _xlfn.TEXTJOIN(", ", TRUE, IF(('4.Illumina'!E:E = B1140) * ('4.Illumina'!R:R = "Y"), '4.Illumina'!D:D, "")),
        IF(
            COUNTIFS('4.Illumina'!E:E, B1140, '4.Illumina'!Q:Q, "Y") &gt; 0,
            _xlfn.TEXTJOIN(", ", TRUE, IF(('4.Illumina'!E:E = B1140) * ('4.Illumina'!Q:Q = "Y"), '4.Illumina'!D:D, "")),
            "Awaiting Status"
        )
    )
)</f>
        <v>Awaiting Status</v>
      </c>
      <c r="I1140" s="372"/>
      <c r="J1140" s="373" t="str" cm="1">
        <f t="array" aca="1" ref="J1140" ca="1">IF(
    I1140="N",
    "",
    IF(
        COUNTIFS('4.PacBio'!E:E, B1140, '4.PacBio'!W:W, "Y") &gt; 0,
        _xlfn.TEXTJOIN(", ", TRUE, IF(('4.PacBio'!E:E = B1140) * ('4.PacBio'!W:W = "Y"), '4.PacBio'!D:D, "")),
        IF(
            COUNTIFS('4.PacBio'!E:E, B1140, '4.PacBio'!V:V, "Y") &gt; 0,
            _xlfn.TEXTJOIN(", ", TRUE, IF(('4.PacBio'!E:E = B1140) * ('4.PacBio'!V:V = "Y"), '4.PacBio'!D:D, "")),
            "Awaiting Status"
        )
    )
)</f>
        <v>Awaiting Status</v>
      </c>
      <c r="K1140" s="374"/>
      <c r="L1140" s="371" t="str" cm="1">
        <f t="array" aca="1" ref="L1140" ca="1">IF(
    K1140="N",
    "",
    IF(
        COUNTIFS('4.HiCLibrary'!E:E, B1140, '4.HiCLibrary'!V:V, "Y") &gt; 0,
        _xlfn.TEXTJOIN(", ", TRUE, IF(('4.HiCLibrary'!E:E = B1140) * ('4.HiCLibrary'!V:V = "Y"), '4.HiCLibrary'!D:D, "")),
        IF(
            COUNTIFS('4.HiCLibrary'!E:E, B1140, '4.HiCLibrary'!U:U, "Y") &gt; 0,
            _xlfn.TEXTJOIN(", ", TRUE, IF(('4.HiCLibrary'!E:E = B1140) * ('4.HiCLibrary'!U:U = "Y"), '4.HiCLibrary'!D:D, "")),
            "Awaiting Status"
        )
    )
)</f>
        <v>Awaiting Status</v>
      </c>
      <c r="M1140" s="375"/>
      <c r="N1140" s="373" t="str" cm="1">
        <f t="array" aca="1" ref="N1140" ca="1">IF(
    M1140="N",
    "",
    IF(
        COUNTIFS('4.ONT'!E:E, B1140, '4.ONT'!Q:Q, "Y") &gt; 0,
        _xlfn.TEXTJOIN(", ", TRUE, IF(('4.ONT'!E:E = B1140) * ('4.ONT'!Q:Q = "Y"), '4.ONT'!D:D, "")),
        IF(
            COUNTIFS('4.ONT'!E:E, B1140, '4.ONT'!P:P, "Y") &gt; 0,
            _xlfn.TEXTJOIN(", ", TRUE, IF(('4.ONT'!E:E = B1140) * ('4.ONT'!P:P = "Y"), '4.ONT'!D:D, "")),
            "Awaiting Status"
        )
    )
)</f>
        <v>Awaiting Status</v>
      </c>
      <c r="O1140" s="60"/>
      <c r="P1140" s="376" t="str" cm="1">
        <f t="array" aca="1" ref="P1140" ca="1">IF(
    O1140="N",
    "",
    IF(
        COUNTIFS('3.RNAExtractions'!E:E, B1140, '3.RNAExtractions'!Z:Z, "Y") &gt; 0,
        _xlfn.TEXTJOIN(", ", TRUE, IF(('3.RNAExtractions'!E:E = B1140) * ('3.RNAExtractions'!Z:Z = "Y"), '3.RNAExtractions'!D:D, "")),
        IF(
            COUNTIFS('3.RNAExtractions'!E:E, B1140, '3.RNAExtractions'!Y:Y, "Y") &gt; 0,
            _xlfn.TEXTJOIN(", ", TRUE, IF(('3.RNAExtractions'!E:E = B1140) * ('3.RNAExtractions'!Y:Y = "Y"), '3.RNAExtractions'!D:D, "")),
            "Awaiting Status"
        )
    )
)</f>
        <v>Awaiting Status</v>
      </c>
      <c r="Q1140" s="60"/>
      <c r="R1140" s="376" t="str" cm="1">
        <f t="array" aca="1" ref="R1140" ca="1">IF(
    Q1140="N",
    "",
    IF(
        COUNTIFS('4.RNAIllumina'!E:E, B1140, '4.RNAIllumina'!Y:Y, "Y") &gt; 0,
        _xlfn.TEXTJOIN(", ", TRUE, IF(('4.RNAIllumina'!E:E = B1140) * ('4.RNAIllumina'!Y:Y = "Y"), '4.RNAIllumina'!D:D, "")),
        IF(
            COUNTIFS('4.RNAIllumina'!E:E, B1140, '4.RNAIllumina'!X:X, "Y") &gt; 0,
            _xlfn.TEXTJOIN(", ", TRUE, IF(('4.RNAIllumina'!E:E = B1140) * ('4.RNAIllumina'!X:X = "Y"), '4.RNAIllumina'!D:D, "")),
            "Awaiting Status"
        )
    )
)</f>
        <v>Awaiting Status</v>
      </c>
      <c r="S1140" s="377"/>
      <c r="T1140" s="378" t="str">
        <f ca="1">VLOOKUP($B1140,'1.MetaData'!$B:$H,2,FALSE)</f>
        <v>y3691/y3692</v>
      </c>
      <c r="U1140" s="379" t="str">
        <f ca="1">VLOOKUP($B1140,'1.MetaData'!$B:$H,3,FALSE)</f>
        <v>Galeocerdo cuvier</v>
      </c>
      <c r="V1140" s="379" t="str">
        <f ca="1">VLOOKUP($B1140,'1.MetaData'!$B:$H,4,FALSE)</f>
        <v>Tiger shark</v>
      </c>
      <c r="W1140" s="379" t="str">
        <f ca="1">VLOOKUP($B1140,'1.MetaData'!$B:$H,5,FALSE)</f>
        <v>NT Fisheries Department</v>
      </c>
      <c r="X1140" s="378" t="str">
        <f ca="1">VLOOKUP($B1140,'1.MetaData'!$B:$H,6,FALSE)</f>
        <v>Michael Usher, Jess Pearce</v>
      </c>
      <c r="Y1140" s="378"/>
    </row>
    <row r="1141" spans="1:25" hidden="1" x14ac:dyDescent="0.25">
      <c r="A1141" s="17">
        <v>1140</v>
      </c>
      <c r="B1141" s="365" t="str">
        <f t="shared" ref="B1141:B1162" ca="1" si="23">_xlfn.CONCAT("OG",A1141)</f>
        <v>OG1140</v>
      </c>
      <c r="C1141" s="366" t="s">
        <v>102</v>
      </c>
      <c r="D1141" s="367">
        <f ca="1">COUNTIF('2.Tissue'!C:C,B1141)</f>
        <v>0</v>
      </c>
      <c r="E1141" s="368">
        <f ca="1">COUNTIFS('3.DNAExtractions'!$E:$E,$B1141,'3.DNAExtractions'!$D:$D,E$1)</f>
        <v>0</v>
      </c>
      <c r="F1141" s="369" t="str" cm="1">
        <f t="array" aca="1" ref="F1141" ca="1">IF(
    COUNTIFS('3.DNAExtractions'!E:E, B1141, '3.DNAExtractions'!Y:Y, "Y") &gt; 0,
    _xlfn.TEXTJOIN(", ", TRUE, IF(('3.DNAExtractions'!E:E = B1141) * ('3.DNAExtractions'!Y:Y = "Y"), '3.DNAExtractions'!D:D, "")),
    IF(
        COUNTIFS('3.DNAExtractions'!E:E, B1141, '3.DNAExtractions'!X:X, "Y") &gt; 0,
        _xlfn.TEXTJOIN(", ", TRUE, IF(('3.DNAExtractions'!E:E = B1141) * ('3.DNAExtractions'!X:X = "Y"), '3.DNAExtractions'!D:D, "")),
        "Awaiting Status"
    )
)</f>
        <v>Awaiting Status</v>
      </c>
      <c r="G1141" s="370"/>
      <c r="H1141" s="371" t="str" cm="1">
        <f t="array" aca="1" ref="H1141" ca="1">IF(
    G1141="N",
    "",
    IF(
        COUNTIFS('4.Illumina'!E:E, B1141, '4.Illumina'!R:R, "Y") &gt; 0,
        _xlfn.TEXTJOIN(", ", TRUE, IF(('4.Illumina'!E:E = B1141) * ('4.Illumina'!R:R = "Y"), '4.Illumina'!D:D, "")),
        IF(
            COUNTIFS('4.Illumina'!E:E, B1141, '4.Illumina'!Q:Q, "Y") &gt; 0,
            _xlfn.TEXTJOIN(", ", TRUE, IF(('4.Illumina'!E:E = B1141) * ('4.Illumina'!Q:Q = "Y"), '4.Illumina'!D:D, "")),
            "Awaiting Status"
        )
    )
)</f>
        <v>Awaiting Status</v>
      </c>
      <c r="I1141" s="372"/>
      <c r="J1141" s="373" t="str" cm="1">
        <f t="array" aca="1" ref="J1141" ca="1">IF(
    I1141="N",
    "",
    IF(
        COUNTIFS('4.PacBio'!E:E, B1141, '4.PacBio'!W:W, "Y") &gt; 0,
        _xlfn.TEXTJOIN(", ", TRUE, IF(('4.PacBio'!E:E = B1141) * ('4.PacBio'!W:W = "Y"), '4.PacBio'!D:D, "")),
        IF(
            COUNTIFS('4.PacBio'!E:E, B1141, '4.PacBio'!V:V, "Y") &gt; 0,
            _xlfn.TEXTJOIN(", ", TRUE, IF(('4.PacBio'!E:E = B1141) * ('4.PacBio'!V:V = "Y"), '4.PacBio'!D:D, "")),
            "Awaiting Status"
        )
    )
)</f>
        <v>Awaiting Status</v>
      </c>
      <c r="K1141" s="374"/>
      <c r="L1141" s="371" t="str" cm="1">
        <f t="array" aca="1" ref="L1141" ca="1">IF(
    K1141="N",
    "",
    IF(
        COUNTIFS('4.HiCLibrary'!E:E, B1141, '4.HiCLibrary'!V:V, "Y") &gt; 0,
        _xlfn.TEXTJOIN(", ", TRUE, IF(('4.HiCLibrary'!E:E = B1141) * ('4.HiCLibrary'!V:V = "Y"), '4.HiCLibrary'!D:D, "")),
        IF(
            COUNTIFS('4.HiCLibrary'!E:E, B1141, '4.HiCLibrary'!U:U, "Y") &gt; 0,
            _xlfn.TEXTJOIN(", ", TRUE, IF(('4.HiCLibrary'!E:E = B1141) * ('4.HiCLibrary'!U:U = "Y"), '4.HiCLibrary'!D:D, "")),
            "Awaiting Status"
        )
    )
)</f>
        <v>Awaiting Status</v>
      </c>
      <c r="M1141" s="375"/>
      <c r="N1141" s="373" t="str" cm="1">
        <f t="array" aca="1" ref="N1141" ca="1">IF(
    M1141="N",
    "",
    IF(
        COUNTIFS('4.ONT'!E:E, B1141, '4.ONT'!Q:Q, "Y") &gt; 0,
        _xlfn.TEXTJOIN(", ", TRUE, IF(('4.ONT'!E:E = B1141) * ('4.ONT'!Q:Q = "Y"), '4.ONT'!D:D, "")),
        IF(
            COUNTIFS('4.ONT'!E:E, B1141, '4.ONT'!P:P, "Y") &gt; 0,
            _xlfn.TEXTJOIN(", ", TRUE, IF(('4.ONT'!E:E = B1141) * ('4.ONT'!P:P = "Y"), '4.ONT'!D:D, "")),
            "Awaiting Status"
        )
    )
)</f>
        <v>Awaiting Status</v>
      </c>
      <c r="O1141" s="60"/>
      <c r="P1141" s="376" t="str" cm="1">
        <f t="array" aca="1" ref="P1141" ca="1">IF(
    O1141="N",
    "",
    IF(
        COUNTIFS('3.RNAExtractions'!E:E, B1141, '3.RNAExtractions'!Z:Z, "Y") &gt; 0,
        _xlfn.TEXTJOIN(", ", TRUE, IF(('3.RNAExtractions'!E:E = B1141) * ('3.RNAExtractions'!Z:Z = "Y"), '3.RNAExtractions'!D:D, "")),
        IF(
            COUNTIFS('3.RNAExtractions'!E:E, B1141, '3.RNAExtractions'!Y:Y, "Y") &gt; 0,
            _xlfn.TEXTJOIN(", ", TRUE, IF(('3.RNAExtractions'!E:E = B1141) * ('3.RNAExtractions'!Y:Y = "Y"), '3.RNAExtractions'!D:D, "")),
            "Awaiting Status"
        )
    )
)</f>
        <v>Awaiting Status</v>
      </c>
      <c r="Q1141" s="60"/>
      <c r="R1141" s="376" t="str" cm="1">
        <f t="array" aca="1" ref="R1141" ca="1">IF(
    Q1141="N",
    "",
    IF(
        COUNTIFS('4.RNAIllumina'!E:E, B1141, '4.RNAIllumina'!Y:Y, "Y") &gt; 0,
        _xlfn.TEXTJOIN(", ", TRUE, IF(('4.RNAIllumina'!E:E = B1141) * ('4.RNAIllumina'!Y:Y = "Y"), '4.RNAIllumina'!D:D, "")),
        IF(
            COUNTIFS('4.RNAIllumina'!E:E, B1141, '4.RNAIllumina'!X:X, "Y") &gt; 0,
            _xlfn.TEXTJOIN(", ", TRUE, IF(('4.RNAIllumina'!E:E = B1141) * ('4.RNAIllumina'!X:X = "Y"), '4.RNAIllumina'!D:D, "")),
            "Awaiting Status"
        )
    )
)</f>
        <v>Awaiting Status</v>
      </c>
      <c r="S1141" s="377"/>
      <c r="T1141" s="378" t="str">
        <f ca="1">VLOOKUP($B1141,'1.MetaData'!$B:$H,2,FALSE)</f>
        <v>BT1078</v>
      </c>
      <c r="U1141" s="379" t="str">
        <f ca="1">VLOOKUP($B1141,'1.MetaData'!$B:$H,3,FALSE)</f>
        <v>Galeocerdo cuvier</v>
      </c>
      <c r="V1141" s="379" t="str">
        <f ca="1">VLOOKUP($B1141,'1.MetaData'!$B:$H,4,FALSE)</f>
        <v>Tiger shark</v>
      </c>
      <c r="W1141" s="379" t="str">
        <f ca="1">VLOOKUP($B1141,'1.MetaData'!$B:$H,5,FALSE)</f>
        <v>NT Fisheries Department</v>
      </c>
      <c r="X1141" s="378" t="str">
        <f ca="1">VLOOKUP($B1141,'1.MetaData'!$B:$H,6,FALSE)</f>
        <v>Michael Usher, Jess Pearce</v>
      </c>
      <c r="Y1141" s="378"/>
    </row>
    <row r="1142" spans="1:25" hidden="1" x14ac:dyDescent="0.25">
      <c r="A1142" s="17">
        <v>1141</v>
      </c>
      <c r="B1142" s="365" t="str">
        <f t="shared" ca="1" si="23"/>
        <v>OG1141</v>
      </c>
      <c r="C1142" s="366" t="s">
        <v>102</v>
      </c>
      <c r="D1142" s="367">
        <f ca="1">COUNTIF('2.Tissue'!C:C,B1142)</f>
        <v>0</v>
      </c>
      <c r="E1142" s="368">
        <f ca="1">COUNTIFS('3.DNAExtractions'!$E:$E,$B1142,'3.DNAExtractions'!$D:$D,E$1)</f>
        <v>0</v>
      </c>
      <c r="F1142" s="369" t="str" cm="1">
        <f t="array" aca="1" ref="F1142" ca="1">IF(
    COUNTIFS('3.DNAExtractions'!E:E, B1142, '3.DNAExtractions'!Y:Y, "Y") &gt; 0,
    _xlfn.TEXTJOIN(", ", TRUE, IF(('3.DNAExtractions'!E:E = B1142) * ('3.DNAExtractions'!Y:Y = "Y"), '3.DNAExtractions'!D:D, "")),
    IF(
        COUNTIFS('3.DNAExtractions'!E:E, B1142, '3.DNAExtractions'!X:X, "Y") &gt; 0,
        _xlfn.TEXTJOIN(", ", TRUE, IF(('3.DNAExtractions'!E:E = B1142) * ('3.DNAExtractions'!X:X = "Y"), '3.DNAExtractions'!D:D, "")),
        "Awaiting Status"
    )
)</f>
        <v>Awaiting Status</v>
      </c>
      <c r="G1142" s="370"/>
      <c r="H1142" s="371" t="str" cm="1">
        <f t="array" aca="1" ref="H1142" ca="1">IF(
    G1142="N",
    "",
    IF(
        COUNTIFS('4.Illumina'!E:E, B1142, '4.Illumina'!R:R, "Y") &gt; 0,
        _xlfn.TEXTJOIN(", ", TRUE, IF(('4.Illumina'!E:E = B1142) * ('4.Illumina'!R:R = "Y"), '4.Illumina'!D:D, "")),
        IF(
            COUNTIFS('4.Illumina'!E:E, B1142, '4.Illumina'!Q:Q, "Y") &gt; 0,
            _xlfn.TEXTJOIN(", ", TRUE, IF(('4.Illumina'!E:E = B1142) * ('4.Illumina'!Q:Q = "Y"), '4.Illumina'!D:D, "")),
            "Awaiting Status"
        )
    )
)</f>
        <v>Awaiting Status</v>
      </c>
      <c r="I1142" s="372"/>
      <c r="J1142" s="373" t="str" cm="1">
        <f t="array" aca="1" ref="J1142" ca="1">IF(
    I1142="N",
    "",
    IF(
        COUNTIFS('4.PacBio'!E:E, B1142, '4.PacBio'!W:W, "Y") &gt; 0,
        _xlfn.TEXTJOIN(", ", TRUE, IF(('4.PacBio'!E:E = B1142) * ('4.PacBio'!W:W = "Y"), '4.PacBio'!D:D, "")),
        IF(
            COUNTIFS('4.PacBio'!E:E, B1142, '4.PacBio'!V:V, "Y") &gt; 0,
            _xlfn.TEXTJOIN(", ", TRUE, IF(('4.PacBio'!E:E = B1142) * ('4.PacBio'!V:V = "Y"), '4.PacBio'!D:D, "")),
            "Awaiting Status"
        )
    )
)</f>
        <v>Awaiting Status</v>
      </c>
      <c r="K1142" s="374"/>
      <c r="L1142" s="371" t="str" cm="1">
        <f t="array" aca="1" ref="L1142" ca="1">IF(
    K1142="N",
    "",
    IF(
        COUNTIFS('4.HiCLibrary'!E:E, B1142, '4.HiCLibrary'!V:V, "Y") &gt; 0,
        _xlfn.TEXTJOIN(", ", TRUE, IF(('4.HiCLibrary'!E:E = B1142) * ('4.HiCLibrary'!V:V = "Y"), '4.HiCLibrary'!D:D, "")),
        IF(
            COUNTIFS('4.HiCLibrary'!E:E, B1142, '4.HiCLibrary'!U:U, "Y") &gt; 0,
            _xlfn.TEXTJOIN(", ", TRUE, IF(('4.HiCLibrary'!E:E = B1142) * ('4.HiCLibrary'!U:U = "Y"), '4.HiCLibrary'!D:D, "")),
            "Awaiting Status"
        )
    )
)</f>
        <v>Awaiting Status</v>
      </c>
      <c r="M1142" s="375"/>
      <c r="N1142" s="373" t="str" cm="1">
        <f t="array" aca="1" ref="N1142" ca="1">IF(
    M1142="N",
    "",
    IF(
        COUNTIFS('4.ONT'!E:E, B1142, '4.ONT'!Q:Q, "Y") &gt; 0,
        _xlfn.TEXTJOIN(", ", TRUE, IF(('4.ONT'!E:E = B1142) * ('4.ONT'!Q:Q = "Y"), '4.ONT'!D:D, "")),
        IF(
            COUNTIFS('4.ONT'!E:E, B1142, '4.ONT'!P:P, "Y") &gt; 0,
            _xlfn.TEXTJOIN(", ", TRUE, IF(('4.ONT'!E:E = B1142) * ('4.ONT'!P:P = "Y"), '4.ONT'!D:D, "")),
            "Awaiting Status"
        )
    )
)</f>
        <v>Awaiting Status</v>
      </c>
      <c r="O1142" s="60"/>
      <c r="P1142" s="376" t="str" cm="1">
        <f t="array" aca="1" ref="P1142" ca="1">IF(
    O1142="N",
    "",
    IF(
        COUNTIFS('3.RNAExtractions'!E:E, B1142, '3.RNAExtractions'!Z:Z, "Y") &gt; 0,
        _xlfn.TEXTJOIN(", ", TRUE, IF(('3.RNAExtractions'!E:E = B1142) * ('3.RNAExtractions'!Z:Z = "Y"), '3.RNAExtractions'!D:D, "")),
        IF(
            COUNTIFS('3.RNAExtractions'!E:E, B1142, '3.RNAExtractions'!Y:Y, "Y") &gt; 0,
            _xlfn.TEXTJOIN(", ", TRUE, IF(('3.RNAExtractions'!E:E = B1142) * ('3.RNAExtractions'!Y:Y = "Y"), '3.RNAExtractions'!D:D, "")),
            "Awaiting Status"
        )
    )
)</f>
        <v>Awaiting Status</v>
      </c>
      <c r="Q1142" s="60"/>
      <c r="R1142" s="376" t="str" cm="1">
        <f t="array" aca="1" ref="R1142" ca="1">IF(
    Q1142="N",
    "",
    IF(
        COUNTIFS('4.RNAIllumina'!E:E, B1142, '4.RNAIllumina'!Y:Y, "Y") &gt; 0,
        _xlfn.TEXTJOIN(", ", TRUE, IF(('4.RNAIllumina'!E:E = B1142) * ('4.RNAIllumina'!Y:Y = "Y"), '4.RNAIllumina'!D:D, "")),
        IF(
            COUNTIFS('4.RNAIllumina'!E:E, B1142, '4.RNAIllumina'!X:X, "Y") &gt; 0,
            _xlfn.TEXTJOIN(", ", TRUE, IF(('4.RNAIllumina'!E:E = B1142) * ('4.RNAIllumina'!X:X = "Y"), '4.RNAIllumina'!D:D, "")),
            "Awaiting Status"
        )
    )
)</f>
        <v>Awaiting Status</v>
      </c>
      <c r="S1142" s="377"/>
      <c r="T1142" s="378" t="str">
        <f ca="1">VLOOKUP($B1142,'1.MetaData'!$B:$H,2,FALSE)</f>
        <v>BT1076</v>
      </c>
      <c r="U1142" s="379" t="str">
        <f ca="1">VLOOKUP($B1142,'1.MetaData'!$B:$H,3,FALSE)</f>
        <v>Galeocerdo cuvier</v>
      </c>
      <c r="V1142" s="379" t="str">
        <f ca="1">VLOOKUP($B1142,'1.MetaData'!$B:$H,4,FALSE)</f>
        <v>Tiger shark</v>
      </c>
      <c r="W1142" s="379" t="str">
        <f ca="1">VLOOKUP($B1142,'1.MetaData'!$B:$H,5,FALSE)</f>
        <v>NT Fisheries Department</v>
      </c>
      <c r="X1142" s="378" t="str">
        <f ca="1">VLOOKUP($B1142,'1.MetaData'!$B:$H,6,FALSE)</f>
        <v>Michael Usher, Jess Pearce</v>
      </c>
      <c r="Y1142" s="378"/>
    </row>
    <row r="1143" spans="1:25" hidden="1" x14ac:dyDescent="0.25">
      <c r="A1143" s="17">
        <v>1142</v>
      </c>
      <c r="B1143" s="365" t="str">
        <f t="shared" ca="1" si="23"/>
        <v>OG1142</v>
      </c>
      <c r="C1143" s="366" t="s">
        <v>102</v>
      </c>
      <c r="D1143" s="367">
        <f ca="1">COUNTIF('2.Tissue'!C:C,B1143)</f>
        <v>0</v>
      </c>
      <c r="E1143" s="368">
        <f ca="1">COUNTIFS('3.DNAExtractions'!$E:$E,$B1143,'3.DNAExtractions'!$D:$D,E$1)</f>
        <v>0</v>
      </c>
      <c r="F1143" s="369" t="str" cm="1">
        <f t="array" aca="1" ref="F1143" ca="1">IF(
    COUNTIFS('3.DNAExtractions'!E:E, B1143, '3.DNAExtractions'!Y:Y, "Y") &gt; 0,
    _xlfn.TEXTJOIN(", ", TRUE, IF(('3.DNAExtractions'!E:E = B1143) * ('3.DNAExtractions'!Y:Y = "Y"), '3.DNAExtractions'!D:D, "")),
    IF(
        COUNTIFS('3.DNAExtractions'!E:E, B1143, '3.DNAExtractions'!X:X, "Y") &gt; 0,
        _xlfn.TEXTJOIN(", ", TRUE, IF(('3.DNAExtractions'!E:E = B1143) * ('3.DNAExtractions'!X:X = "Y"), '3.DNAExtractions'!D:D, "")),
        "Awaiting Status"
    )
)</f>
        <v>Awaiting Status</v>
      </c>
      <c r="G1143" s="370"/>
      <c r="H1143" s="371" t="str" cm="1">
        <f t="array" aca="1" ref="H1143" ca="1">IF(
    G1143="N",
    "",
    IF(
        COUNTIFS('4.Illumina'!E:E, B1143, '4.Illumina'!R:R, "Y") &gt; 0,
        _xlfn.TEXTJOIN(", ", TRUE, IF(('4.Illumina'!E:E = B1143) * ('4.Illumina'!R:R = "Y"), '4.Illumina'!D:D, "")),
        IF(
            COUNTIFS('4.Illumina'!E:E, B1143, '4.Illumina'!Q:Q, "Y") &gt; 0,
            _xlfn.TEXTJOIN(", ", TRUE, IF(('4.Illumina'!E:E = B1143) * ('4.Illumina'!Q:Q = "Y"), '4.Illumina'!D:D, "")),
            "Awaiting Status"
        )
    )
)</f>
        <v>Awaiting Status</v>
      </c>
      <c r="I1143" s="372"/>
      <c r="J1143" s="373" t="str" cm="1">
        <f t="array" aca="1" ref="J1143" ca="1">IF(
    I1143="N",
    "",
    IF(
        COUNTIFS('4.PacBio'!E:E, B1143, '4.PacBio'!W:W, "Y") &gt; 0,
        _xlfn.TEXTJOIN(", ", TRUE, IF(('4.PacBio'!E:E = B1143) * ('4.PacBio'!W:W = "Y"), '4.PacBio'!D:D, "")),
        IF(
            COUNTIFS('4.PacBio'!E:E, B1143, '4.PacBio'!V:V, "Y") &gt; 0,
            _xlfn.TEXTJOIN(", ", TRUE, IF(('4.PacBio'!E:E = B1143) * ('4.PacBio'!V:V = "Y"), '4.PacBio'!D:D, "")),
            "Awaiting Status"
        )
    )
)</f>
        <v>Awaiting Status</v>
      </c>
      <c r="K1143" s="374"/>
      <c r="L1143" s="371" t="str" cm="1">
        <f t="array" aca="1" ref="L1143" ca="1">IF(
    K1143="N",
    "",
    IF(
        COUNTIFS('4.HiCLibrary'!E:E, B1143, '4.HiCLibrary'!V:V, "Y") &gt; 0,
        _xlfn.TEXTJOIN(", ", TRUE, IF(('4.HiCLibrary'!E:E = B1143) * ('4.HiCLibrary'!V:V = "Y"), '4.HiCLibrary'!D:D, "")),
        IF(
            COUNTIFS('4.HiCLibrary'!E:E, B1143, '4.HiCLibrary'!U:U, "Y") &gt; 0,
            _xlfn.TEXTJOIN(", ", TRUE, IF(('4.HiCLibrary'!E:E = B1143) * ('4.HiCLibrary'!U:U = "Y"), '4.HiCLibrary'!D:D, "")),
            "Awaiting Status"
        )
    )
)</f>
        <v>Awaiting Status</v>
      </c>
      <c r="M1143" s="375"/>
      <c r="N1143" s="373" t="str" cm="1">
        <f t="array" aca="1" ref="N1143" ca="1">IF(
    M1143="N",
    "",
    IF(
        COUNTIFS('4.ONT'!E:E, B1143, '4.ONT'!Q:Q, "Y") &gt; 0,
        _xlfn.TEXTJOIN(", ", TRUE, IF(('4.ONT'!E:E = B1143) * ('4.ONT'!Q:Q = "Y"), '4.ONT'!D:D, "")),
        IF(
            COUNTIFS('4.ONT'!E:E, B1143, '4.ONT'!P:P, "Y") &gt; 0,
            _xlfn.TEXTJOIN(", ", TRUE, IF(('4.ONT'!E:E = B1143) * ('4.ONT'!P:P = "Y"), '4.ONT'!D:D, "")),
            "Awaiting Status"
        )
    )
)</f>
        <v>Awaiting Status</v>
      </c>
      <c r="O1143" s="60"/>
      <c r="P1143" s="376" t="str" cm="1">
        <f t="array" aca="1" ref="P1143" ca="1">IF(
    O1143="N",
    "",
    IF(
        COUNTIFS('3.RNAExtractions'!E:E, B1143, '3.RNAExtractions'!Z:Z, "Y") &gt; 0,
        _xlfn.TEXTJOIN(", ", TRUE, IF(('3.RNAExtractions'!E:E = B1143) * ('3.RNAExtractions'!Z:Z = "Y"), '3.RNAExtractions'!D:D, "")),
        IF(
            COUNTIFS('3.RNAExtractions'!E:E, B1143, '3.RNAExtractions'!Y:Y, "Y") &gt; 0,
            _xlfn.TEXTJOIN(", ", TRUE, IF(('3.RNAExtractions'!E:E = B1143) * ('3.RNAExtractions'!Y:Y = "Y"), '3.RNAExtractions'!D:D, "")),
            "Awaiting Status"
        )
    )
)</f>
        <v>Awaiting Status</v>
      </c>
      <c r="Q1143" s="60"/>
      <c r="R1143" s="376" t="str" cm="1">
        <f t="array" aca="1" ref="R1143" ca="1">IF(
    Q1143="N",
    "",
    IF(
        COUNTIFS('4.RNAIllumina'!E:E, B1143, '4.RNAIllumina'!Y:Y, "Y") &gt; 0,
        _xlfn.TEXTJOIN(", ", TRUE, IF(('4.RNAIllumina'!E:E = B1143) * ('4.RNAIllumina'!Y:Y = "Y"), '4.RNAIllumina'!D:D, "")),
        IF(
            COUNTIFS('4.RNAIllumina'!E:E, B1143, '4.RNAIllumina'!X:X, "Y") &gt; 0,
            _xlfn.TEXTJOIN(", ", TRUE, IF(('4.RNAIllumina'!E:E = B1143) * ('4.RNAIllumina'!X:X = "Y"), '4.RNAIllumina'!D:D, "")),
            "Awaiting Status"
        )
    )
)</f>
        <v>Awaiting Status</v>
      </c>
      <c r="S1143" s="377"/>
      <c r="T1143" s="378" t="str">
        <f ca="1">VLOOKUP($B1143,'1.MetaData'!$B:$H,2,FALSE)</f>
        <v>BT1077</v>
      </c>
      <c r="U1143" s="379" t="str">
        <f ca="1">VLOOKUP($B1143,'1.MetaData'!$B:$H,3,FALSE)</f>
        <v>Galeocerdo cuvier</v>
      </c>
      <c r="V1143" s="379" t="str">
        <f ca="1">VLOOKUP($B1143,'1.MetaData'!$B:$H,4,FALSE)</f>
        <v>Tiger shark</v>
      </c>
      <c r="W1143" s="379" t="str">
        <f ca="1">VLOOKUP($B1143,'1.MetaData'!$B:$H,5,FALSE)</f>
        <v>NT Fisheries Department</v>
      </c>
      <c r="X1143" s="378" t="str">
        <f ca="1">VLOOKUP($B1143,'1.MetaData'!$B:$H,6,FALSE)</f>
        <v>Michael Usher, Jess Pearce</v>
      </c>
      <c r="Y1143" s="378"/>
    </row>
    <row r="1144" spans="1:25" hidden="1" x14ac:dyDescent="0.25">
      <c r="A1144" s="17">
        <v>1143</v>
      </c>
      <c r="B1144" s="365" t="str">
        <f t="shared" ca="1" si="23"/>
        <v>OG1143</v>
      </c>
      <c r="C1144" s="366" t="s">
        <v>102</v>
      </c>
      <c r="D1144" s="367">
        <f ca="1">COUNTIF('2.Tissue'!C:C,B1144)</f>
        <v>0</v>
      </c>
      <c r="E1144" s="368">
        <f ca="1">COUNTIFS('3.DNAExtractions'!$E:$E,$B1144,'3.DNAExtractions'!$D:$D,E$1)</f>
        <v>0</v>
      </c>
      <c r="F1144" s="369" t="str" cm="1">
        <f t="array" aca="1" ref="F1144" ca="1">IF(
    COUNTIFS('3.DNAExtractions'!E:E, B1144, '3.DNAExtractions'!Y:Y, "Y") &gt; 0,
    _xlfn.TEXTJOIN(", ", TRUE, IF(('3.DNAExtractions'!E:E = B1144) * ('3.DNAExtractions'!Y:Y = "Y"), '3.DNAExtractions'!D:D, "")),
    IF(
        COUNTIFS('3.DNAExtractions'!E:E, B1144, '3.DNAExtractions'!X:X, "Y") &gt; 0,
        _xlfn.TEXTJOIN(", ", TRUE, IF(('3.DNAExtractions'!E:E = B1144) * ('3.DNAExtractions'!X:X = "Y"), '3.DNAExtractions'!D:D, "")),
        "Awaiting Status"
    )
)</f>
        <v>Awaiting Status</v>
      </c>
      <c r="G1144" s="370"/>
      <c r="H1144" s="371" t="str" cm="1">
        <f t="array" aca="1" ref="H1144" ca="1">IF(
    G1144="N",
    "",
    IF(
        COUNTIFS('4.Illumina'!E:E, B1144, '4.Illumina'!R:R, "Y") &gt; 0,
        _xlfn.TEXTJOIN(", ", TRUE, IF(('4.Illumina'!E:E = B1144) * ('4.Illumina'!R:R = "Y"), '4.Illumina'!D:D, "")),
        IF(
            COUNTIFS('4.Illumina'!E:E, B1144, '4.Illumina'!Q:Q, "Y") &gt; 0,
            _xlfn.TEXTJOIN(", ", TRUE, IF(('4.Illumina'!E:E = B1144) * ('4.Illumina'!Q:Q = "Y"), '4.Illumina'!D:D, "")),
            "Awaiting Status"
        )
    )
)</f>
        <v>Awaiting Status</v>
      </c>
      <c r="I1144" s="372"/>
      <c r="J1144" s="373" t="str" cm="1">
        <f t="array" aca="1" ref="J1144" ca="1">IF(
    I1144="N",
    "",
    IF(
        COUNTIFS('4.PacBio'!E:E, B1144, '4.PacBio'!W:W, "Y") &gt; 0,
        _xlfn.TEXTJOIN(", ", TRUE, IF(('4.PacBio'!E:E = B1144) * ('4.PacBio'!W:W = "Y"), '4.PacBio'!D:D, "")),
        IF(
            COUNTIFS('4.PacBio'!E:E, B1144, '4.PacBio'!V:V, "Y") &gt; 0,
            _xlfn.TEXTJOIN(", ", TRUE, IF(('4.PacBio'!E:E = B1144) * ('4.PacBio'!V:V = "Y"), '4.PacBio'!D:D, "")),
            "Awaiting Status"
        )
    )
)</f>
        <v>Awaiting Status</v>
      </c>
      <c r="K1144" s="374"/>
      <c r="L1144" s="371" t="str" cm="1">
        <f t="array" aca="1" ref="L1144" ca="1">IF(
    K1144="N",
    "",
    IF(
        COUNTIFS('4.HiCLibrary'!E:E, B1144, '4.HiCLibrary'!V:V, "Y") &gt; 0,
        _xlfn.TEXTJOIN(", ", TRUE, IF(('4.HiCLibrary'!E:E = B1144) * ('4.HiCLibrary'!V:V = "Y"), '4.HiCLibrary'!D:D, "")),
        IF(
            COUNTIFS('4.HiCLibrary'!E:E, B1144, '4.HiCLibrary'!U:U, "Y") &gt; 0,
            _xlfn.TEXTJOIN(", ", TRUE, IF(('4.HiCLibrary'!E:E = B1144) * ('4.HiCLibrary'!U:U = "Y"), '4.HiCLibrary'!D:D, "")),
            "Awaiting Status"
        )
    )
)</f>
        <v>Awaiting Status</v>
      </c>
      <c r="M1144" s="375"/>
      <c r="N1144" s="373" t="str" cm="1">
        <f t="array" aca="1" ref="N1144" ca="1">IF(
    M1144="N",
    "",
    IF(
        COUNTIFS('4.ONT'!E:E, B1144, '4.ONT'!Q:Q, "Y") &gt; 0,
        _xlfn.TEXTJOIN(", ", TRUE, IF(('4.ONT'!E:E = B1144) * ('4.ONT'!Q:Q = "Y"), '4.ONT'!D:D, "")),
        IF(
            COUNTIFS('4.ONT'!E:E, B1144, '4.ONT'!P:P, "Y") &gt; 0,
            _xlfn.TEXTJOIN(", ", TRUE, IF(('4.ONT'!E:E = B1144) * ('4.ONT'!P:P = "Y"), '4.ONT'!D:D, "")),
            "Awaiting Status"
        )
    )
)</f>
        <v>Awaiting Status</v>
      </c>
      <c r="O1144" s="60"/>
      <c r="P1144" s="376" t="str" cm="1">
        <f t="array" aca="1" ref="P1144" ca="1">IF(
    O1144="N",
    "",
    IF(
        COUNTIFS('3.RNAExtractions'!E:E, B1144, '3.RNAExtractions'!Z:Z, "Y") &gt; 0,
        _xlfn.TEXTJOIN(", ", TRUE, IF(('3.RNAExtractions'!E:E = B1144) * ('3.RNAExtractions'!Z:Z = "Y"), '3.RNAExtractions'!D:D, "")),
        IF(
            COUNTIFS('3.RNAExtractions'!E:E, B1144, '3.RNAExtractions'!Y:Y, "Y") &gt; 0,
            _xlfn.TEXTJOIN(", ", TRUE, IF(('3.RNAExtractions'!E:E = B1144) * ('3.RNAExtractions'!Y:Y = "Y"), '3.RNAExtractions'!D:D, "")),
            "Awaiting Status"
        )
    )
)</f>
        <v>Awaiting Status</v>
      </c>
      <c r="Q1144" s="60"/>
      <c r="R1144" s="376" t="str" cm="1">
        <f t="array" aca="1" ref="R1144" ca="1">IF(
    Q1144="N",
    "",
    IF(
        COUNTIFS('4.RNAIllumina'!E:E, B1144, '4.RNAIllumina'!Y:Y, "Y") &gt; 0,
        _xlfn.TEXTJOIN(", ", TRUE, IF(('4.RNAIllumina'!E:E = B1144) * ('4.RNAIllumina'!Y:Y = "Y"), '4.RNAIllumina'!D:D, "")),
        IF(
            COUNTIFS('4.RNAIllumina'!E:E, B1144, '4.RNAIllumina'!X:X, "Y") &gt; 0,
            _xlfn.TEXTJOIN(", ", TRUE, IF(('4.RNAIllumina'!E:E = B1144) * ('4.RNAIllumina'!X:X = "Y"), '4.RNAIllumina'!D:D, "")),
            "Awaiting Status"
        )
    )
)</f>
        <v>Awaiting Status</v>
      </c>
      <c r="S1144" s="377"/>
      <c r="T1144" s="378" t="str">
        <f ca="1">VLOOKUP($B1144,'1.MetaData'!$B:$H,2,FALSE)</f>
        <v>BT1075</v>
      </c>
      <c r="U1144" s="379" t="str">
        <f ca="1">VLOOKUP($B1144,'1.MetaData'!$B:$H,3,FALSE)</f>
        <v>Galeocerdo cuvier</v>
      </c>
      <c r="V1144" s="379" t="str">
        <f ca="1">VLOOKUP($B1144,'1.MetaData'!$B:$H,4,FALSE)</f>
        <v>Tiger shark</v>
      </c>
      <c r="W1144" s="379" t="str">
        <f ca="1">VLOOKUP($B1144,'1.MetaData'!$B:$H,5,FALSE)</f>
        <v>NT Fisheries Department</v>
      </c>
      <c r="X1144" s="378" t="str">
        <f ca="1">VLOOKUP($B1144,'1.MetaData'!$B:$H,6,FALSE)</f>
        <v>Michael Usher, Jess Pearce</v>
      </c>
      <c r="Y1144" s="378"/>
    </row>
    <row r="1145" spans="1:25" hidden="1" x14ac:dyDescent="0.25">
      <c r="A1145" s="17">
        <v>1144</v>
      </c>
      <c r="B1145" s="365" t="str">
        <f t="shared" ca="1" si="23"/>
        <v>OG1144</v>
      </c>
      <c r="C1145" s="366" t="s">
        <v>102</v>
      </c>
      <c r="D1145" s="367">
        <f ca="1">COUNTIF('2.Tissue'!C:C,B1145)</f>
        <v>0</v>
      </c>
      <c r="E1145" s="368">
        <f ca="1">COUNTIFS('3.DNAExtractions'!$E:$E,$B1145,'3.DNAExtractions'!$D:$D,E$1)</f>
        <v>0</v>
      </c>
      <c r="F1145" s="369" t="str" cm="1">
        <f t="array" aca="1" ref="F1145" ca="1">IF(
    COUNTIFS('3.DNAExtractions'!E:E, B1145, '3.DNAExtractions'!Y:Y, "Y") &gt; 0,
    _xlfn.TEXTJOIN(", ", TRUE, IF(('3.DNAExtractions'!E:E = B1145) * ('3.DNAExtractions'!Y:Y = "Y"), '3.DNAExtractions'!D:D, "")),
    IF(
        COUNTIFS('3.DNAExtractions'!E:E, B1145, '3.DNAExtractions'!X:X, "Y") &gt; 0,
        _xlfn.TEXTJOIN(", ", TRUE, IF(('3.DNAExtractions'!E:E = B1145) * ('3.DNAExtractions'!X:X = "Y"), '3.DNAExtractions'!D:D, "")),
        "Awaiting Status"
    )
)</f>
        <v>Awaiting Status</v>
      </c>
      <c r="G1145" s="370"/>
      <c r="H1145" s="371" t="str" cm="1">
        <f t="array" aca="1" ref="H1145" ca="1">IF(
    G1145="N",
    "",
    IF(
        COUNTIFS('4.Illumina'!E:E, B1145, '4.Illumina'!R:R, "Y") &gt; 0,
        _xlfn.TEXTJOIN(", ", TRUE, IF(('4.Illumina'!E:E = B1145) * ('4.Illumina'!R:R = "Y"), '4.Illumina'!D:D, "")),
        IF(
            COUNTIFS('4.Illumina'!E:E, B1145, '4.Illumina'!Q:Q, "Y") &gt; 0,
            _xlfn.TEXTJOIN(", ", TRUE, IF(('4.Illumina'!E:E = B1145) * ('4.Illumina'!Q:Q = "Y"), '4.Illumina'!D:D, "")),
            "Awaiting Status"
        )
    )
)</f>
        <v>Awaiting Status</v>
      </c>
      <c r="I1145" s="372"/>
      <c r="J1145" s="373" t="str" cm="1">
        <f t="array" aca="1" ref="J1145" ca="1">IF(
    I1145="N",
    "",
    IF(
        COUNTIFS('4.PacBio'!E:E, B1145, '4.PacBio'!W:W, "Y") &gt; 0,
        _xlfn.TEXTJOIN(", ", TRUE, IF(('4.PacBio'!E:E = B1145) * ('4.PacBio'!W:W = "Y"), '4.PacBio'!D:D, "")),
        IF(
            COUNTIFS('4.PacBio'!E:E, B1145, '4.PacBio'!V:V, "Y") &gt; 0,
            _xlfn.TEXTJOIN(", ", TRUE, IF(('4.PacBio'!E:E = B1145) * ('4.PacBio'!V:V = "Y"), '4.PacBio'!D:D, "")),
            "Awaiting Status"
        )
    )
)</f>
        <v>Awaiting Status</v>
      </c>
      <c r="K1145" s="374"/>
      <c r="L1145" s="371" t="str" cm="1">
        <f t="array" aca="1" ref="L1145" ca="1">IF(
    K1145="N",
    "",
    IF(
        COUNTIFS('4.HiCLibrary'!E:E, B1145, '4.HiCLibrary'!V:V, "Y") &gt; 0,
        _xlfn.TEXTJOIN(", ", TRUE, IF(('4.HiCLibrary'!E:E = B1145) * ('4.HiCLibrary'!V:V = "Y"), '4.HiCLibrary'!D:D, "")),
        IF(
            COUNTIFS('4.HiCLibrary'!E:E, B1145, '4.HiCLibrary'!U:U, "Y") &gt; 0,
            _xlfn.TEXTJOIN(", ", TRUE, IF(('4.HiCLibrary'!E:E = B1145) * ('4.HiCLibrary'!U:U = "Y"), '4.HiCLibrary'!D:D, "")),
            "Awaiting Status"
        )
    )
)</f>
        <v>Awaiting Status</v>
      </c>
      <c r="M1145" s="375"/>
      <c r="N1145" s="373" t="str" cm="1">
        <f t="array" aca="1" ref="N1145" ca="1">IF(
    M1145="N",
    "",
    IF(
        COUNTIFS('4.ONT'!E:E, B1145, '4.ONT'!Q:Q, "Y") &gt; 0,
        _xlfn.TEXTJOIN(", ", TRUE, IF(('4.ONT'!E:E = B1145) * ('4.ONT'!Q:Q = "Y"), '4.ONT'!D:D, "")),
        IF(
            COUNTIFS('4.ONT'!E:E, B1145, '4.ONT'!P:P, "Y") &gt; 0,
            _xlfn.TEXTJOIN(", ", TRUE, IF(('4.ONT'!E:E = B1145) * ('4.ONT'!P:P = "Y"), '4.ONT'!D:D, "")),
            "Awaiting Status"
        )
    )
)</f>
        <v>Awaiting Status</v>
      </c>
      <c r="O1145" s="60"/>
      <c r="P1145" s="376" t="str" cm="1">
        <f t="array" aca="1" ref="P1145" ca="1">IF(
    O1145="N",
    "",
    IF(
        COUNTIFS('3.RNAExtractions'!E:E, B1145, '3.RNAExtractions'!Z:Z, "Y") &gt; 0,
        _xlfn.TEXTJOIN(", ", TRUE, IF(('3.RNAExtractions'!E:E = B1145) * ('3.RNAExtractions'!Z:Z = "Y"), '3.RNAExtractions'!D:D, "")),
        IF(
            COUNTIFS('3.RNAExtractions'!E:E, B1145, '3.RNAExtractions'!Y:Y, "Y") &gt; 0,
            _xlfn.TEXTJOIN(", ", TRUE, IF(('3.RNAExtractions'!E:E = B1145) * ('3.RNAExtractions'!Y:Y = "Y"), '3.RNAExtractions'!D:D, "")),
            "Awaiting Status"
        )
    )
)</f>
        <v>Awaiting Status</v>
      </c>
      <c r="Q1145" s="60"/>
      <c r="R1145" s="376" t="str" cm="1">
        <f t="array" aca="1" ref="R1145" ca="1">IF(
    Q1145="N",
    "",
    IF(
        COUNTIFS('4.RNAIllumina'!E:E, B1145, '4.RNAIllumina'!Y:Y, "Y") &gt; 0,
        _xlfn.TEXTJOIN(", ", TRUE, IF(('4.RNAIllumina'!E:E = B1145) * ('4.RNAIllumina'!Y:Y = "Y"), '4.RNAIllumina'!D:D, "")),
        IF(
            COUNTIFS('4.RNAIllumina'!E:E, B1145, '4.RNAIllumina'!X:X, "Y") &gt; 0,
            _xlfn.TEXTJOIN(", ", TRUE, IF(('4.RNAIllumina'!E:E = B1145) * ('4.RNAIllumina'!X:X = "Y"), '4.RNAIllumina'!D:D, "")),
            "Awaiting Status"
        )
    )
)</f>
        <v>Awaiting Status</v>
      </c>
      <c r="S1145" s="377"/>
      <c r="T1145" s="378" t="str">
        <f ca="1">VLOOKUP($B1145,'1.MetaData'!$B:$H,2,FALSE)</f>
        <v>BT1070</v>
      </c>
      <c r="U1145" s="379" t="str">
        <f ca="1">VLOOKUP($B1145,'1.MetaData'!$B:$H,3,FALSE)</f>
        <v>Galeocerdo cuvier</v>
      </c>
      <c r="V1145" s="379" t="str">
        <f ca="1">VLOOKUP($B1145,'1.MetaData'!$B:$H,4,FALSE)</f>
        <v>Tiger shark</v>
      </c>
      <c r="W1145" s="379" t="str">
        <f ca="1">VLOOKUP($B1145,'1.MetaData'!$B:$H,5,FALSE)</f>
        <v>NT Fisheries Department</v>
      </c>
      <c r="X1145" s="378" t="str">
        <f ca="1">VLOOKUP($B1145,'1.MetaData'!$B:$H,6,FALSE)</f>
        <v>Michael Usher, Jess Pearce</v>
      </c>
      <c r="Y1145" s="378"/>
    </row>
    <row r="1146" spans="1:25" hidden="1" x14ac:dyDescent="0.25">
      <c r="A1146" s="17">
        <v>1145</v>
      </c>
      <c r="B1146" s="365" t="str">
        <f t="shared" ca="1" si="23"/>
        <v>OG1145</v>
      </c>
      <c r="C1146" s="366" t="s">
        <v>102</v>
      </c>
      <c r="D1146" s="367">
        <f ca="1">COUNTIF('2.Tissue'!C:C,B1146)</f>
        <v>0</v>
      </c>
      <c r="E1146" s="368">
        <f ca="1">COUNTIFS('3.DNAExtractions'!$E:$E,$B1146,'3.DNAExtractions'!$D:$D,E$1)</f>
        <v>0</v>
      </c>
      <c r="F1146" s="369" t="str" cm="1">
        <f t="array" aca="1" ref="F1146" ca="1">IF(
    COUNTIFS('3.DNAExtractions'!E:E, B1146, '3.DNAExtractions'!Y:Y, "Y") &gt; 0,
    _xlfn.TEXTJOIN(", ", TRUE, IF(('3.DNAExtractions'!E:E = B1146) * ('3.DNAExtractions'!Y:Y = "Y"), '3.DNAExtractions'!D:D, "")),
    IF(
        COUNTIFS('3.DNAExtractions'!E:E, B1146, '3.DNAExtractions'!X:X, "Y") &gt; 0,
        _xlfn.TEXTJOIN(", ", TRUE, IF(('3.DNAExtractions'!E:E = B1146) * ('3.DNAExtractions'!X:X = "Y"), '3.DNAExtractions'!D:D, "")),
        "Awaiting Status"
    )
)</f>
        <v>Awaiting Status</v>
      </c>
      <c r="G1146" s="370"/>
      <c r="H1146" s="371" t="str" cm="1">
        <f t="array" aca="1" ref="H1146" ca="1">IF(
    G1146="N",
    "",
    IF(
        COUNTIFS('4.Illumina'!E:E, B1146, '4.Illumina'!R:R, "Y") &gt; 0,
        _xlfn.TEXTJOIN(", ", TRUE, IF(('4.Illumina'!E:E = B1146) * ('4.Illumina'!R:R = "Y"), '4.Illumina'!D:D, "")),
        IF(
            COUNTIFS('4.Illumina'!E:E, B1146, '4.Illumina'!Q:Q, "Y") &gt; 0,
            _xlfn.TEXTJOIN(", ", TRUE, IF(('4.Illumina'!E:E = B1146) * ('4.Illumina'!Q:Q = "Y"), '4.Illumina'!D:D, "")),
            "Awaiting Status"
        )
    )
)</f>
        <v>Awaiting Status</v>
      </c>
      <c r="I1146" s="372"/>
      <c r="J1146" s="373" t="str" cm="1">
        <f t="array" aca="1" ref="J1146" ca="1">IF(
    I1146="N",
    "",
    IF(
        COUNTIFS('4.PacBio'!E:E, B1146, '4.PacBio'!W:W, "Y") &gt; 0,
        _xlfn.TEXTJOIN(", ", TRUE, IF(('4.PacBio'!E:E = B1146) * ('4.PacBio'!W:W = "Y"), '4.PacBio'!D:D, "")),
        IF(
            COUNTIFS('4.PacBio'!E:E, B1146, '4.PacBio'!V:V, "Y") &gt; 0,
            _xlfn.TEXTJOIN(", ", TRUE, IF(('4.PacBio'!E:E = B1146) * ('4.PacBio'!V:V = "Y"), '4.PacBio'!D:D, "")),
            "Awaiting Status"
        )
    )
)</f>
        <v>Awaiting Status</v>
      </c>
      <c r="K1146" s="374"/>
      <c r="L1146" s="371" t="str" cm="1">
        <f t="array" aca="1" ref="L1146" ca="1">IF(
    K1146="N",
    "",
    IF(
        COUNTIFS('4.HiCLibrary'!E:E, B1146, '4.HiCLibrary'!V:V, "Y") &gt; 0,
        _xlfn.TEXTJOIN(", ", TRUE, IF(('4.HiCLibrary'!E:E = B1146) * ('4.HiCLibrary'!V:V = "Y"), '4.HiCLibrary'!D:D, "")),
        IF(
            COUNTIFS('4.HiCLibrary'!E:E, B1146, '4.HiCLibrary'!U:U, "Y") &gt; 0,
            _xlfn.TEXTJOIN(", ", TRUE, IF(('4.HiCLibrary'!E:E = B1146) * ('4.HiCLibrary'!U:U = "Y"), '4.HiCLibrary'!D:D, "")),
            "Awaiting Status"
        )
    )
)</f>
        <v>Awaiting Status</v>
      </c>
      <c r="M1146" s="375"/>
      <c r="N1146" s="373" t="str" cm="1">
        <f t="array" aca="1" ref="N1146" ca="1">IF(
    M1146="N",
    "",
    IF(
        COUNTIFS('4.ONT'!E:E, B1146, '4.ONT'!Q:Q, "Y") &gt; 0,
        _xlfn.TEXTJOIN(", ", TRUE, IF(('4.ONT'!E:E = B1146) * ('4.ONT'!Q:Q = "Y"), '4.ONT'!D:D, "")),
        IF(
            COUNTIFS('4.ONT'!E:E, B1146, '4.ONT'!P:P, "Y") &gt; 0,
            _xlfn.TEXTJOIN(", ", TRUE, IF(('4.ONT'!E:E = B1146) * ('4.ONT'!P:P = "Y"), '4.ONT'!D:D, "")),
            "Awaiting Status"
        )
    )
)</f>
        <v>Awaiting Status</v>
      </c>
      <c r="O1146" s="60"/>
      <c r="P1146" s="376" t="str" cm="1">
        <f t="array" aca="1" ref="P1146" ca="1">IF(
    O1146="N",
    "",
    IF(
        COUNTIFS('3.RNAExtractions'!E:E, B1146, '3.RNAExtractions'!Z:Z, "Y") &gt; 0,
        _xlfn.TEXTJOIN(", ", TRUE, IF(('3.RNAExtractions'!E:E = B1146) * ('3.RNAExtractions'!Z:Z = "Y"), '3.RNAExtractions'!D:D, "")),
        IF(
            COUNTIFS('3.RNAExtractions'!E:E, B1146, '3.RNAExtractions'!Y:Y, "Y") &gt; 0,
            _xlfn.TEXTJOIN(", ", TRUE, IF(('3.RNAExtractions'!E:E = B1146) * ('3.RNAExtractions'!Y:Y = "Y"), '3.RNAExtractions'!D:D, "")),
            "Awaiting Status"
        )
    )
)</f>
        <v>Awaiting Status</v>
      </c>
      <c r="Q1146" s="60"/>
      <c r="R1146" s="376" t="str" cm="1">
        <f t="array" aca="1" ref="R1146" ca="1">IF(
    Q1146="N",
    "",
    IF(
        COUNTIFS('4.RNAIllumina'!E:E, B1146, '4.RNAIllumina'!Y:Y, "Y") &gt; 0,
        _xlfn.TEXTJOIN(", ", TRUE, IF(('4.RNAIllumina'!E:E = B1146) * ('4.RNAIllumina'!Y:Y = "Y"), '4.RNAIllumina'!D:D, "")),
        IF(
            COUNTIFS('4.RNAIllumina'!E:E, B1146, '4.RNAIllumina'!X:X, "Y") &gt; 0,
            _xlfn.TEXTJOIN(", ", TRUE, IF(('4.RNAIllumina'!E:E = B1146) * ('4.RNAIllumina'!X:X = "Y"), '4.RNAIllumina'!D:D, "")),
            "Awaiting Status"
        )
    )
)</f>
        <v>Awaiting Status</v>
      </c>
      <c r="S1146" s="377"/>
      <c r="T1146" s="378" t="str">
        <f ca="1">VLOOKUP($B1146,'1.MetaData'!$B:$H,2,FALSE)</f>
        <v>BT1068</v>
      </c>
      <c r="U1146" s="379" t="str">
        <f ca="1">VLOOKUP($B1146,'1.MetaData'!$B:$H,3,FALSE)</f>
        <v>Galeocerdo cuvier</v>
      </c>
      <c r="V1146" s="379" t="str">
        <f ca="1">VLOOKUP($B1146,'1.MetaData'!$B:$H,4,FALSE)</f>
        <v>Tiger shark</v>
      </c>
      <c r="W1146" s="379" t="str">
        <f ca="1">VLOOKUP($B1146,'1.MetaData'!$B:$H,5,FALSE)</f>
        <v>NT Fisheries Department</v>
      </c>
      <c r="X1146" s="378" t="str">
        <f ca="1">VLOOKUP($B1146,'1.MetaData'!$B:$H,6,FALSE)</f>
        <v>Michael Usher, Jess Pearce</v>
      </c>
      <c r="Y1146" s="378"/>
    </row>
    <row r="1147" spans="1:25" hidden="1" x14ac:dyDescent="0.25">
      <c r="A1147" s="17">
        <v>1146</v>
      </c>
      <c r="B1147" s="365" t="str">
        <f t="shared" ca="1" si="23"/>
        <v>OG1146</v>
      </c>
      <c r="C1147" s="366" t="s">
        <v>102</v>
      </c>
      <c r="D1147" s="367">
        <f ca="1">COUNTIF('2.Tissue'!C:C,B1147)</f>
        <v>0</v>
      </c>
      <c r="E1147" s="368">
        <f ca="1">COUNTIFS('3.DNAExtractions'!$E:$E,$B1147,'3.DNAExtractions'!$D:$D,E$1)</f>
        <v>0</v>
      </c>
      <c r="F1147" s="369" t="str" cm="1">
        <f t="array" aca="1" ref="F1147" ca="1">IF(
    COUNTIFS('3.DNAExtractions'!E:E, B1147, '3.DNAExtractions'!Y:Y, "Y") &gt; 0,
    _xlfn.TEXTJOIN(", ", TRUE, IF(('3.DNAExtractions'!E:E = B1147) * ('3.DNAExtractions'!Y:Y = "Y"), '3.DNAExtractions'!D:D, "")),
    IF(
        COUNTIFS('3.DNAExtractions'!E:E, B1147, '3.DNAExtractions'!X:X, "Y") &gt; 0,
        _xlfn.TEXTJOIN(", ", TRUE, IF(('3.DNAExtractions'!E:E = B1147) * ('3.DNAExtractions'!X:X = "Y"), '3.DNAExtractions'!D:D, "")),
        "Awaiting Status"
    )
)</f>
        <v>Awaiting Status</v>
      </c>
      <c r="G1147" s="370"/>
      <c r="H1147" s="371" t="str" cm="1">
        <f t="array" aca="1" ref="H1147" ca="1">IF(
    G1147="N",
    "",
    IF(
        COUNTIFS('4.Illumina'!E:E, B1147, '4.Illumina'!R:R, "Y") &gt; 0,
        _xlfn.TEXTJOIN(", ", TRUE, IF(('4.Illumina'!E:E = B1147) * ('4.Illumina'!R:R = "Y"), '4.Illumina'!D:D, "")),
        IF(
            COUNTIFS('4.Illumina'!E:E, B1147, '4.Illumina'!Q:Q, "Y") &gt; 0,
            _xlfn.TEXTJOIN(", ", TRUE, IF(('4.Illumina'!E:E = B1147) * ('4.Illumina'!Q:Q = "Y"), '4.Illumina'!D:D, "")),
            "Awaiting Status"
        )
    )
)</f>
        <v>Awaiting Status</v>
      </c>
      <c r="I1147" s="372"/>
      <c r="J1147" s="373" t="str" cm="1">
        <f t="array" aca="1" ref="J1147" ca="1">IF(
    I1147="N",
    "",
    IF(
        COUNTIFS('4.PacBio'!E:E, B1147, '4.PacBio'!W:W, "Y") &gt; 0,
        _xlfn.TEXTJOIN(", ", TRUE, IF(('4.PacBio'!E:E = B1147) * ('4.PacBio'!W:W = "Y"), '4.PacBio'!D:D, "")),
        IF(
            COUNTIFS('4.PacBio'!E:E, B1147, '4.PacBio'!V:V, "Y") &gt; 0,
            _xlfn.TEXTJOIN(", ", TRUE, IF(('4.PacBio'!E:E = B1147) * ('4.PacBio'!V:V = "Y"), '4.PacBio'!D:D, "")),
            "Awaiting Status"
        )
    )
)</f>
        <v>Awaiting Status</v>
      </c>
      <c r="K1147" s="374"/>
      <c r="L1147" s="371" t="str" cm="1">
        <f t="array" aca="1" ref="L1147" ca="1">IF(
    K1147="N",
    "",
    IF(
        COUNTIFS('4.HiCLibrary'!E:E, B1147, '4.HiCLibrary'!V:V, "Y") &gt; 0,
        _xlfn.TEXTJOIN(", ", TRUE, IF(('4.HiCLibrary'!E:E = B1147) * ('4.HiCLibrary'!V:V = "Y"), '4.HiCLibrary'!D:D, "")),
        IF(
            COUNTIFS('4.HiCLibrary'!E:E, B1147, '4.HiCLibrary'!U:U, "Y") &gt; 0,
            _xlfn.TEXTJOIN(", ", TRUE, IF(('4.HiCLibrary'!E:E = B1147) * ('4.HiCLibrary'!U:U = "Y"), '4.HiCLibrary'!D:D, "")),
            "Awaiting Status"
        )
    )
)</f>
        <v>Awaiting Status</v>
      </c>
      <c r="M1147" s="375"/>
      <c r="N1147" s="373" t="str" cm="1">
        <f t="array" aca="1" ref="N1147" ca="1">IF(
    M1147="N",
    "",
    IF(
        COUNTIFS('4.ONT'!E:E, B1147, '4.ONT'!Q:Q, "Y") &gt; 0,
        _xlfn.TEXTJOIN(", ", TRUE, IF(('4.ONT'!E:E = B1147) * ('4.ONT'!Q:Q = "Y"), '4.ONT'!D:D, "")),
        IF(
            COUNTIFS('4.ONT'!E:E, B1147, '4.ONT'!P:P, "Y") &gt; 0,
            _xlfn.TEXTJOIN(", ", TRUE, IF(('4.ONT'!E:E = B1147) * ('4.ONT'!P:P = "Y"), '4.ONT'!D:D, "")),
            "Awaiting Status"
        )
    )
)</f>
        <v>Awaiting Status</v>
      </c>
      <c r="O1147" s="60"/>
      <c r="P1147" s="376" t="str" cm="1">
        <f t="array" aca="1" ref="P1147" ca="1">IF(
    O1147="N",
    "",
    IF(
        COUNTIFS('3.RNAExtractions'!E:E, B1147, '3.RNAExtractions'!Z:Z, "Y") &gt; 0,
        _xlfn.TEXTJOIN(", ", TRUE, IF(('3.RNAExtractions'!E:E = B1147) * ('3.RNAExtractions'!Z:Z = "Y"), '3.RNAExtractions'!D:D, "")),
        IF(
            COUNTIFS('3.RNAExtractions'!E:E, B1147, '3.RNAExtractions'!Y:Y, "Y") &gt; 0,
            _xlfn.TEXTJOIN(", ", TRUE, IF(('3.RNAExtractions'!E:E = B1147) * ('3.RNAExtractions'!Y:Y = "Y"), '3.RNAExtractions'!D:D, "")),
            "Awaiting Status"
        )
    )
)</f>
        <v>Awaiting Status</v>
      </c>
      <c r="Q1147" s="60"/>
      <c r="R1147" s="376" t="str" cm="1">
        <f t="array" aca="1" ref="R1147" ca="1">IF(
    Q1147="N",
    "",
    IF(
        COUNTIFS('4.RNAIllumina'!E:E, B1147, '4.RNAIllumina'!Y:Y, "Y") &gt; 0,
        _xlfn.TEXTJOIN(", ", TRUE, IF(('4.RNAIllumina'!E:E = B1147) * ('4.RNAIllumina'!Y:Y = "Y"), '4.RNAIllumina'!D:D, "")),
        IF(
            COUNTIFS('4.RNAIllumina'!E:E, B1147, '4.RNAIllumina'!X:X, "Y") &gt; 0,
            _xlfn.TEXTJOIN(", ", TRUE, IF(('4.RNAIllumina'!E:E = B1147) * ('4.RNAIllumina'!X:X = "Y"), '4.RNAIllumina'!D:D, "")),
            "Awaiting Status"
        )
    )
)</f>
        <v>Awaiting Status</v>
      </c>
      <c r="S1147" s="377"/>
      <c r="T1147" s="378" t="str">
        <f ca="1">VLOOKUP($B1147,'1.MetaData'!$B:$H,2,FALSE)</f>
        <v>BT1069</v>
      </c>
      <c r="U1147" s="379" t="str">
        <f ca="1">VLOOKUP($B1147,'1.MetaData'!$B:$H,3,FALSE)</f>
        <v>Galeocerdo cuvier</v>
      </c>
      <c r="V1147" s="379" t="str">
        <f ca="1">VLOOKUP($B1147,'1.MetaData'!$B:$H,4,FALSE)</f>
        <v>Tiger shark</v>
      </c>
      <c r="W1147" s="379" t="str">
        <f ca="1">VLOOKUP($B1147,'1.MetaData'!$B:$H,5,FALSE)</f>
        <v>NT Fisheries Department</v>
      </c>
      <c r="X1147" s="378" t="str">
        <f ca="1">VLOOKUP($B1147,'1.MetaData'!$B:$H,6,FALSE)</f>
        <v>Michael Usher, Jess Pearce</v>
      </c>
      <c r="Y1147" s="378"/>
    </row>
    <row r="1148" spans="1:25" hidden="1" x14ac:dyDescent="0.25">
      <c r="A1148" s="17">
        <v>1147</v>
      </c>
      <c r="B1148" s="365" t="str">
        <f t="shared" ca="1" si="23"/>
        <v>OG1147</v>
      </c>
      <c r="C1148" s="366" t="s">
        <v>102</v>
      </c>
      <c r="D1148" s="367">
        <f ca="1">COUNTIF('2.Tissue'!C:C,B1148)</f>
        <v>0</v>
      </c>
      <c r="E1148" s="368">
        <f ca="1">COUNTIFS('3.DNAExtractions'!$E:$E,$B1148,'3.DNAExtractions'!$D:$D,E$1)</f>
        <v>0</v>
      </c>
      <c r="F1148" s="369" t="str" cm="1">
        <f t="array" aca="1" ref="F1148" ca="1">IF(
    COUNTIFS('3.DNAExtractions'!E:E, B1148, '3.DNAExtractions'!Y:Y, "Y") &gt; 0,
    _xlfn.TEXTJOIN(", ", TRUE, IF(('3.DNAExtractions'!E:E = B1148) * ('3.DNAExtractions'!Y:Y = "Y"), '3.DNAExtractions'!D:D, "")),
    IF(
        COUNTIFS('3.DNAExtractions'!E:E, B1148, '3.DNAExtractions'!X:X, "Y") &gt; 0,
        _xlfn.TEXTJOIN(", ", TRUE, IF(('3.DNAExtractions'!E:E = B1148) * ('3.DNAExtractions'!X:X = "Y"), '3.DNAExtractions'!D:D, "")),
        "Awaiting Status"
    )
)</f>
        <v>Awaiting Status</v>
      </c>
      <c r="G1148" s="370"/>
      <c r="H1148" s="371" t="str" cm="1">
        <f t="array" aca="1" ref="H1148" ca="1">IF(
    G1148="N",
    "",
    IF(
        COUNTIFS('4.Illumina'!E:E, B1148, '4.Illumina'!R:R, "Y") &gt; 0,
        _xlfn.TEXTJOIN(", ", TRUE, IF(('4.Illumina'!E:E = B1148) * ('4.Illumina'!R:R = "Y"), '4.Illumina'!D:D, "")),
        IF(
            COUNTIFS('4.Illumina'!E:E, B1148, '4.Illumina'!Q:Q, "Y") &gt; 0,
            _xlfn.TEXTJOIN(", ", TRUE, IF(('4.Illumina'!E:E = B1148) * ('4.Illumina'!Q:Q = "Y"), '4.Illumina'!D:D, "")),
            "Awaiting Status"
        )
    )
)</f>
        <v>Awaiting Status</v>
      </c>
      <c r="I1148" s="372"/>
      <c r="J1148" s="373" t="str" cm="1">
        <f t="array" aca="1" ref="J1148" ca="1">IF(
    I1148="N",
    "",
    IF(
        COUNTIFS('4.PacBio'!E:E, B1148, '4.PacBio'!W:W, "Y") &gt; 0,
        _xlfn.TEXTJOIN(", ", TRUE, IF(('4.PacBio'!E:E = B1148) * ('4.PacBio'!W:W = "Y"), '4.PacBio'!D:D, "")),
        IF(
            COUNTIFS('4.PacBio'!E:E, B1148, '4.PacBio'!V:V, "Y") &gt; 0,
            _xlfn.TEXTJOIN(", ", TRUE, IF(('4.PacBio'!E:E = B1148) * ('4.PacBio'!V:V = "Y"), '4.PacBio'!D:D, "")),
            "Awaiting Status"
        )
    )
)</f>
        <v>Awaiting Status</v>
      </c>
      <c r="K1148" s="374"/>
      <c r="L1148" s="371" t="str" cm="1">
        <f t="array" aca="1" ref="L1148" ca="1">IF(
    K1148="N",
    "",
    IF(
        COUNTIFS('4.HiCLibrary'!E:E, B1148, '4.HiCLibrary'!V:V, "Y") &gt; 0,
        _xlfn.TEXTJOIN(", ", TRUE, IF(('4.HiCLibrary'!E:E = B1148) * ('4.HiCLibrary'!V:V = "Y"), '4.HiCLibrary'!D:D, "")),
        IF(
            COUNTIFS('4.HiCLibrary'!E:E, B1148, '4.HiCLibrary'!U:U, "Y") &gt; 0,
            _xlfn.TEXTJOIN(", ", TRUE, IF(('4.HiCLibrary'!E:E = B1148) * ('4.HiCLibrary'!U:U = "Y"), '4.HiCLibrary'!D:D, "")),
            "Awaiting Status"
        )
    )
)</f>
        <v>Awaiting Status</v>
      </c>
      <c r="M1148" s="375"/>
      <c r="N1148" s="373" t="str" cm="1">
        <f t="array" aca="1" ref="N1148" ca="1">IF(
    M1148="N",
    "",
    IF(
        COUNTIFS('4.ONT'!E:E, B1148, '4.ONT'!Q:Q, "Y") &gt; 0,
        _xlfn.TEXTJOIN(", ", TRUE, IF(('4.ONT'!E:E = B1148) * ('4.ONT'!Q:Q = "Y"), '4.ONT'!D:D, "")),
        IF(
            COUNTIFS('4.ONT'!E:E, B1148, '4.ONT'!P:P, "Y") &gt; 0,
            _xlfn.TEXTJOIN(", ", TRUE, IF(('4.ONT'!E:E = B1148) * ('4.ONT'!P:P = "Y"), '4.ONT'!D:D, "")),
            "Awaiting Status"
        )
    )
)</f>
        <v>Awaiting Status</v>
      </c>
      <c r="O1148" s="60"/>
      <c r="P1148" s="376" t="str" cm="1">
        <f t="array" aca="1" ref="P1148" ca="1">IF(
    O1148="N",
    "",
    IF(
        COUNTIFS('3.RNAExtractions'!E:E, B1148, '3.RNAExtractions'!Z:Z, "Y") &gt; 0,
        _xlfn.TEXTJOIN(", ", TRUE, IF(('3.RNAExtractions'!E:E = B1148) * ('3.RNAExtractions'!Z:Z = "Y"), '3.RNAExtractions'!D:D, "")),
        IF(
            COUNTIFS('3.RNAExtractions'!E:E, B1148, '3.RNAExtractions'!Y:Y, "Y") &gt; 0,
            _xlfn.TEXTJOIN(", ", TRUE, IF(('3.RNAExtractions'!E:E = B1148) * ('3.RNAExtractions'!Y:Y = "Y"), '3.RNAExtractions'!D:D, "")),
            "Awaiting Status"
        )
    )
)</f>
        <v>Awaiting Status</v>
      </c>
      <c r="Q1148" s="60"/>
      <c r="R1148" s="376" t="str" cm="1">
        <f t="array" aca="1" ref="R1148" ca="1">IF(
    Q1148="N",
    "",
    IF(
        COUNTIFS('4.RNAIllumina'!E:E, B1148, '4.RNAIllumina'!Y:Y, "Y") &gt; 0,
        _xlfn.TEXTJOIN(", ", TRUE, IF(('4.RNAIllumina'!E:E = B1148) * ('4.RNAIllumina'!Y:Y = "Y"), '4.RNAIllumina'!D:D, "")),
        IF(
            COUNTIFS('4.RNAIllumina'!E:E, B1148, '4.RNAIllumina'!X:X, "Y") &gt; 0,
            _xlfn.TEXTJOIN(", ", TRUE, IF(('4.RNAIllumina'!E:E = B1148) * ('4.RNAIllumina'!X:X = "Y"), '4.RNAIllumina'!D:D, "")),
            "Awaiting Status"
        )
    )
)</f>
        <v>Awaiting Status</v>
      </c>
      <c r="S1148" s="377"/>
      <c r="T1148" s="378" t="str">
        <f ca="1">VLOOKUP($B1148,'1.MetaData'!$B:$H,2,FALSE)</f>
        <v>BT1071</v>
      </c>
      <c r="U1148" s="379" t="str">
        <f ca="1">VLOOKUP($B1148,'1.MetaData'!$B:$H,3,FALSE)</f>
        <v>Galeocerdo cuvier</v>
      </c>
      <c r="V1148" s="379" t="str">
        <f ca="1">VLOOKUP($B1148,'1.MetaData'!$B:$H,4,FALSE)</f>
        <v>Tiger shark</v>
      </c>
      <c r="W1148" s="379" t="str">
        <f ca="1">VLOOKUP($B1148,'1.MetaData'!$B:$H,5,FALSE)</f>
        <v>NT Fisheries Department</v>
      </c>
      <c r="X1148" s="378" t="str">
        <f ca="1">VLOOKUP($B1148,'1.MetaData'!$B:$H,6,FALSE)</f>
        <v>Michael Usher, Jess Pearce</v>
      </c>
      <c r="Y1148" s="378"/>
    </row>
    <row r="1149" spans="1:25" hidden="1" x14ac:dyDescent="0.25">
      <c r="A1149" s="17">
        <v>1148</v>
      </c>
      <c r="B1149" s="365" t="str">
        <f t="shared" ca="1" si="23"/>
        <v>OG1148</v>
      </c>
      <c r="C1149" s="366" t="s">
        <v>102</v>
      </c>
      <c r="D1149" s="367">
        <f ca="1">COUNTIF('2.Tissue'!C:C,B1149)</f>
        <v>0</v>
      </c>
      <c r="E1149" s="368">
        <f ca="1">COUNTIFS('3.DNAExtractions'!$E:$E,$B1149,'3.DNAExtractions'!$D:$D,E$1)</f>
        <v>0</v>
      </c>
      <c r="F1149" s="369" t="str" cm="1">
        <f t="array" aca="1" ref="F1149" ca="1">IF(
    COUNTIFS('3.DNAExtractions'!E:E, B1149, '3.DNAExtractions'!Y:Y, "Y") &gt; 0,
    _xlfn.TEXTJOIN(", ", TRUE, IF(('3.DNAExtractions'!E:E = B1149) * ('3.DNAExtractions'!Y:Y = "Y"), '3.DNAExtractions'!D:D, "")),
    IF(
        COUNTIFS('3.DNAExtractions'!E:E, B1149, '3.DNAExtractions'!X:X, "Y") &gt; 0,
        _xlfn.TEXTJOIN(", ", TRUE, IF(('3.DNAExtractions'!E:E = B1149) * ('3.DNAExtractions'!X:X = "Y"), '3.DNAExtractions'!D:D, "")),
        "Awaiting Status"
    )
)</f>
        <v>Awaiting Status</v>
      </c>
      <c r="G1149" s="370"/>
      <c r="H1149" s="371" t="str" cm="1">
        <f t="array" aca="1" ref="H1149" ca="1">IF(
    G1149="N",
    "",
    IF(
        COUNTIFS('4.Illumina'!E:E, B1149, '4.Illumina'!R:R, "Y") &gt; 0,
        _xlfn.TEXTJOIN(", ", TRUE, IF(('4.Illumina'!E:E = B1149) * ('4.Illumina'!R:R = "Y"), '4.Illumina'!D:D, "")),
        IF(
            COUNTIFS('4.Illumina'!E:E, B1149, '4.Illumina'!Q:Q, "Y") &gt; 0,
            _xlfn.TEXTJOIN(", ", TRUE, IF(('4.Illumina'!E:E = B1149) * ('4.Illumina'!Q:Q = "Y"), '4.Illumina'!D:D, "")),
            "Awaiting Status"
        )
    )
)</f>
        <v>Awaiting Status</v>
      </c>
      <c r="I1149" s="372"/>
      <c r="J1149" s="373" t="str" cm="1">
        <f t="array" aca="1" ref="J1149" ca="1">IF(
    I1149="N",
    "",
    IF(
        COUNTIFS('4.PacBio'!E:E, B1149, '4.PacBio'!W:W, "Y") &gt; 0,
        _xlfn.TEXTJOIN(", ", TRUE, IF(('4.PacBio'!E:E = B1149) * ('4.PacBio'!W:W = "Y"), '4.PacBio'!D:D, "")),
        IF(
            COUNTIFS('4.PacBio'!E:E, B1149, '4.PacBio'!V:V, "Y") &gt; 0,
            _xlfn.TEXTJOIN(", ", TRUE, IF(('4.PacBio'!E:E = B1149) * ('4.PacBio'!V:V = "Y"), '4.PacBio'!D:D, "")),
            "Awaiting Status"
        )
    )
)</f>
        <v>Awaiting Status</v>
      </c>
      <c r="K1149" s="374"/>
      <c r="L1149" s="371" t="str" cm="1">
        <f t="array" aca="1" ref="L1149" ca="1">IF(
    K1149="N",
    "",
    IF(
        COUNTIFS('4.HiCLibrary'!E:E, B1149, '4.HiCLibrary'!V:V, "Y") &gt; 0,
        _xlfn.TEXTJOIN(", ", TRUE, IF(('4.HiCLibrary'!E:E = B1149) * ('4.HiCLibrary'!V:V = "Y"), '4.HiCLibrary'!D:D, "")),
        IF(
            COUNTIFS('4.HiCLibrary'!E:E, B1149, '4.HiCLibrary'!U:U, "Y") &gt; 0,
            _xlfn.TEXTJOIN(", ", TRUE, IF(('4.HiCLibrary'!E:E = B1149) * ('4.HiCLibrary'!U:U = "Y"), '4.HiCLibrary'!D:D, "")),
            "Awaiting Status"
        )
    )
)</f>
        <v>Awaiting Status</v>
      </c>
      <c r="M1149" s="375"/>
      <c r="N1149" s="373" t="str" cm="1">
        <f t="array" aca="1" ref="N1149" ca="1">IF(
    M1149="N",
    "",
    IF(
        COUNTIFS('4.ONT'!E:E, B1149, '4.ONT'!Q:Q, "Y") &gt; 0,
        _xlfn.TEXTJOIN(", ", TRUE, IF(('4.ONT'!E:E = B1149) * ('4.ONT'!Q:Q = "Y"), '4.ONT'!D:D, "")),
        IF(
            COUNTIFS('4.ONT'!E:E, B1149, '4.ONT'!P:P, "Y") &gt; 0,
            _xlfn.TEXTJOIN(", ", TRUE, IF(('4.ONT'!E:E = B1149) * ('4.ONT'!P:P = "Y"), '4.ONT'!D:D, "")),
            "Awaiting Status"
        )
    )
)</f>
        <v>Awaiting Status</v>
      </c>
      <c r="O1149" s="60"/>
      <c r="P1149" s="376" t="str" cm="1">
        <f t="array" aca="1" ref="P1149" ca="1">IF(
    O1149="N",
    "",
    IF(
        COUNTIFS('3.RNAExtractions'!E:E, B1149, '3.RNAExtractions'!Z:Z, "Y") &gt; 0,
        _xlfn.TEXTJOIN(", ", TRUE, IF(('3.RNAExtractions'!E:E = B1149) * ('3.RNAExtractions'!Z:Z = "Y"), '3.RNAExtractions'!D:D, "")),
        IF(
            COUNTIFS('3.RNAExtractions'!E:E, B1149, '3.RNAExtractions'!Y:Y, "Y") &gt; 0,
            _xlfn.TEXTJOIN(", ", TRUE, IF(('3.RNAExtractions'!E:E = B1149) * ('3.RNAExtractions'!Y:Y = "Y"), '3.RNAExtractions'!D:D, "")),
            "Awaiting Status"
        )
    )
)</f>
        <v>Awaiting Status</v>
      </c>
      <c r="Q1149" s="60"/>
      <c r="R1149" s="376" t="str" cm="1">
        <f t="array" aca="1" ref="R1149" ca="1">IF(
    Q1149="N",
    "",
    IF(
        COUNTIFS('4.RNAIllumina'!E:E, B1149, '4.RNAIllumina'!Y:Y, "Y") &gt; 0,
        _xlfn.TEXTJOIN(", ", TRUE, IF(('4.RNAIllumina'!E:E = B1149) * ('4.RNAIllumina'!Y:Y = "Y"), '4.RNAIllumina'!D:D, "")),
        IF(
            COUNTIFS('4.RNAIllumina'!E:E, B1149, '4.RNAIllumina'!X:X, "Y") &gt; 0,
            _xlfn.TEXTJOIN(", ", TRUE, IF(('4.RNAIllumina'!E:E = B1149) * ('4.RNAIllumina'!X:X = "Y"), '4.RNAIllumina'!D:D, "")),
            "Awaiting Status"
        )
    )
)</f>
        <v>Awaiting Status</v>
      </c>
      <c r="S1149" s="377"/>
      <c r="T1149" s="378" t="str">
        <f ca="1">VLOOKUP($B1149,'1.MetaData'!$B:$H,2,FALSE)</f>
        <v>BT1072</v>
      </c>
      <c r="U1149" s="379" t="str">
        <f ca="1">VLOOKUP($B1149,'1.MetaData'!$B:$H,3,FALSE)</f>
        <v>Galeocerdo cuvier</v>
      </c>
      <c r="V1149" s="379" t="str">
        <f ca="1">VLOOKUP($B1149,'1.MetaData'!$B:$H,4,FALSE)</f>
        <v>Tiger shark</v>
      </c>
      <c r="W1149" s="379" t="str">
        <f ca="1">VLOOKUP($B1149,'1.MetaData'!$B:$H,5,FALSE)</f>
        <v>NT Fisheries Department</v>
      </c>
      <c r="X1149" s="378" t="str">
        <f ca="1">VLOOKUP($B1149,'1.MetaData'!$B:$H,6,FALSE)</f>
        <v>Michael Usher, Jess Pearce</v>
      </c>
      <c r="Y1149" s="378"/>
    </row>
    <row r="1150" spans="1:25" hidden="1" x14ac:dyDescent="0.25">
      <c r="A1150" s="17">
        <v>1149</v>
      </c>
      <c r="B1150" s="365" t="str">
        <f t="shared" ca="1" si="23"/>
        <v>OG1149</v>
      </c>
      <c r="C1150" s="366" t="s">
        <v>102</v>
      </c>
      <c r="D1150" s="367">
        <f ca="1">COUNTIF('2.Tissue'!C:C,B1150)</f>
        <v>0</v>
      </c>
      <c r="E1150" s="368">
        <f ca="1">COUNTIFS('3.DNAExtractions'!$E:$E,$B1150,'3.DNAExtractions'!$D:$D,E$1)</f>
        <v>0</v>
      </c>
      <c r="F1150" s="369" t="str" cm="1">
        <f t="array" aca="1" ref="F1150" ca="1">IF(
    COUNTIFS('3.DNAExtractions'!E:E, B1150, '3.DNAExtractions'!Y:Y, "Y") &gt; 0,
    _xlfn.TEXTJOIN(", ", TRUE, IF(('3.DNAExtractions'!E:E = B1150) * ('3.DNAExtractions'!Y:Y = "Y"), '3.DNAExtractions'!D:D, "")),
    IF(
        COUNTIFS('3.DNAExtractions'!E:E, B1150, '3.DNAExtractions'!X:X, "Y") &gt; 0,
        _xlfn.TEXTJOIN(", ", TRUE, IF(('3.DNAExtractions'!E:E = B1150) * ('3.DNAExtractions'!X:X = "Y"), '3.DNAExtractions'!D:D, "")),
        "Awaiting Status"
    )
)</f>
        <v>Awaiting Status</v>
      </c>
      <c r="G1150" s="370"/>
      <c r="H1150" s="371" t="str" cm="1">
        <f t="array" aca="1" ref="H1150" ca="1">IF(
    G1150="N",
    "",
    IF(
        COUNTIFS('4.Illumina'!E:E, B1150, '4.Illumina'!R:R, "Y") &gt; 0,
        _xlfn.TEXTJOIN(", ", TRUE, IF(('4.Illumina'!E:E = B1150) * ('4.Illumina'!R:R = "Y"), '4.Illumina'!D:D, "")),
        IF(
            COUNTIFS('4.Illumina'!E:E, B1150, '4.Illumina'!Q:Q, "Y") &gt; 0,
            _xlfn.TEXTJOIN(", ", TRUE, IF(('4.Illumina'!E:E = B1150) * ('4.Illumina'!Q:Q = "Y"), '4.Illumina'!D:D, "")),
            "Awaiting Status"
        )
    )
)</f>
        <v>Awaiting Status</v>
      </c>
      <c r="I1150" s="372"/>
      <c r="J1150" s="373" t="str" cm="1">
        <f t="array" aca="1" ref="J1150" ca="1">IF(
    I1150="N",
    "",
    IF(
        COUNTIFS('4.PacBio'!E:E, B1150, '4.PacBio'!W:W, "Y") &gt; 0,
        _xlfn.TEXTJOIN(", ", TRUE, IF(('4.PacBio'!E:E = B1150) * ('4.PacBio'!W:W = "Y"), '4.PacBio'!D:D, "")),
        IF(
            COUNTIFS('4.PacBio'!E:E, B1150, '4.PacBio'!V:V, "Y") &gt; 0,
            _xlfn.TEXTJOIN(", ", TRUE, IF(('4.PacBio'!E:E = B1150) * ('4.PacBio'!V:V = "Y"), '4.PacBio'!D:D, "")),
            "Awaiting Status"
        )
    )
)</f>
        <v>Awaiting Status</v>
      </c>
      <c r="K1150" s="374"/>
      <c r="L1150" s="371" t="str" cm="1">
        <f t="array" aca="1" ref="L1150" ca="1">IF(
    K1150="N",
    "",
    IF(
        COUNTIFS('4.HiCLibrary'!E:E, B1150, '4.HiCLibrary'!V:V, "Y") &gt; 0,
        _xlfn.TEXTJOIN(", ", TRUE, IF(('4.HiCLibrary'!E:E = B1150) * ('4.HiCLibrary'!V:V = "Y"), '4.HiCLibrary'!D:D, "")),
        IF(
            COUNTIFS('4.HiCLibrary'!E:E, B1150, '4.HiCLibrary'!U:U, "Y") &gt; 0,
            _xlfn.TEXTJOIN(", ", TRUE, IF(('4.HiCLibrary'!E:E = B1150) * ('4.HiCLibrary'!U:U = "Y"), '4.HiCLibrary'!D:D, "")),
            "Awaiting Status"
        )
    )
)</f>
        <v>Awaiting Status</v>
      </c>
      <c r="M1150" s="375"/>
      <c r="N1150" s="373" t="str" cm="1">
        <f t="array" aca="1" ref="N1150" ca="1">IF(
    M1150="N",
    "",
    IF(
        COUNTIFS('4.ONT'!E:E, B1150, '4.ONT'!Q:Q, "Y") &gt; 0,
        _xlfn.TEXTJOIN(", ", TRUE, IF(('4.ONT'!E:E = B1150) * ('4.ONT'!Q:Q = "Y"), '4.ONT'!D:D, "")),
        IF(
            COUNTIFS('4.ONT'!E:E, B1150, '4.ONT'!P:P, "Y") &gt; 0,
            _xlfn.TEXTJOIN(", ", TRUE, IF(('4.ONT'!E:E = B1150) * ('4.ONT'!P:P = "Y"), '4.ONT'!D:D, "")),
            "Awaiting Status"
        )
    )
)</f>
        <v>Awaiting Status</v>
      </c>
      <c r="O1150" s="60"/>
      <c r="P1150" s="376" t="str" cm="1">
        <f t="array" aca="1" ref="P1150" ca="1">IF(
    O1150="N",
    "",
    IF(
        COUNTIFS('3.RNAExtractions'!E:E, B1150, '3.RNAExtractions'!Z:Z, "Y") &gt; 0,
        _xlfn.TEXTJOIN(", ", TRUE, IF(('3.RNAExtractions'!E:E = B1150) * ('3.RNAExtractions'!Z:Z = "Y"), '3.RNAExtractions'!D:D, "")),
        IF(
            COUNTIFS('3.RNAExtractions'!E:E, B1150, '3.RNAExtractions'!Y:Y, "Y") &gt; 0,
            _xlfn.TEXTJOIN(", ", TRUE, IF(('3.RNAExtractions'!E:E = B1150) * ('3.RNAExtractions'!Y:Y = "Y"), '3.RNAExtractions'!D:D, "")),
            "Awaiting Status"
        )
    )
)</f>
        <v>Awaiting Status</v>
      </c>
      <c r="Q1150" s="60"/>
      <c r="R1150" s="376" t="str" cm="1">
        <f t="array" aca="1" ref="R1150" ca="1">IF(
    Q1150="N",
    "",
    IF(
        COUNTIFS('4.RNAIllumina'!E:E, B1150, '4.RNAIllumina'!Y:Y, "Y") &gt; 0,
        _xlfn.TEXTJOIN(", ", TRUE, IF(('4.RNAIllumina'!E:E = B1150) * ('4.RNAIllumina'!Y:Y = "Y"), '4.RNAIllumina'!D:D, "")),
        IF(
            COUNTIFS('4.RNAIllumina'!E:E, B1150, '4.RNAIllumina'!X:X, "Y") &gt; 0,
            _xlfn.TEXTJOIN(", ", TRUE, IF(('4.RNAIllumina'!E:E = B1150) * ('4.RNAIllumina'!X:X = "Y"), '4.RNAIllumina'!D:D, "")),
            "Awaiting Status"
        )
    )
)</f>
        <v>Awaiting Status</v>
      </c>
      <c r="S1150" s="377"/>
      <c r="T1150" s="378" t="str">
        <f ca="1">VLOOKUP($B1150,'1.MetaData'!$B:$H,2,FALSE)</f>
        <v>BT1073</v>
      </c>
      <c r="U1150" s="379" t="str">
        <f ca="1">VLOOKUP($B1150,'1.MetaData'!$B:$H,3,FALSE)</f>
        <v>Galeocerdo cuvier</v>
      </c>
      <c r="V1150" s="379" t="str">
        <f ca="1">VLOOKUP($B1150,'1.MetaData'!$B:$H,4,FALSE)</f>
        <v>Tiger shark</v>
      </c>
      <c r="W1150" s="379" t="str">
        <f ca="1">VLOOKUP($B1150,'1.MetaData'!$B:$H,5,FALSE)</f>
        <v>NT Fisheries Department</v>
      </c>
      <c r="X1150" s="378" t="str">
        <f ca="1">VLOOKUP($B1150,'1.MetaData'!$B:$H,6,FALSE)</f>
        <v>Michael Usher, Jess Pearce</v>
      </c>
      <c r="Y1150" s="378"/>
    </row>
    <row r="1151" spans="1:25" hidden="1" x14ac:dyDescent="0.25">
      <c r="A1151" s="17">
        <v>1150</v>
      </c>
      <c r="B1151" s="365" t="str">
        <f t="shared" ca="1" si="23"/>
        <v>OG1150</v>
      </c>
      <c r="C1151" s="366" t="s">
        <v>102</v>
      </c>
      <c r="D1151" s="367">
        <f ca="1">COUNTIF('2.Tissue'!C:C,B1151)</f>
        <v>0</v>
      </c>
      <c r="E1151" s="368">
        <f ca="1">COUNTIFS('3.DNAExtractions'!$E:$E,$B1151,'3.DNAExtractions'!$D:$D,E$1)</f>
        <v>0</v>
      </c>
      <c r="F1151" s="369" t="str" cm="1">
        <f t="array" aca="1" ref="F1151" ca="1">IF(
    COUNTIFS('3.DNAExtractions'!E:E, B1151, '3.DNAExtractions'!Y:Y, "Y") &gt; 0,
    _xlfn.TEXTJOIN(", ", TRUE, IF(('3.DNAExtractions'!E:E = B1151) * ('3.DNAExtractions'!Y:Y = "Y"), '3.DNAExtractions'!D:D, "")),
    IF(
        COUNTIFS('3.DNAExtractions'!E:E, B1151, '3.DNAExtractions'!X:X, "Y") &gt; 0,
        _xlfn.TEXTJOIN(", ", TRUE, IF(('3.DNAExtractions'!E:E = B1151) * ('3.DNAExtractions'!X:X = "Y"), '3.DNAExtractions'!D:D, "")),
        "Awaiting Status"
    )
)</f>
        <v>Awaiting Status</v>
      </c>
      <c r="G1151" s="370"/>
      <c r="H1151" s="371" t="str" cm="1">
        <f t="array" aca="1" ref="H1151" ca="1">IF(
    G1151="N",
    "",
    IF(
        COUNTIFS('4.Illumina'!E:E, B1151, '4.Illumina'!R:R, "Y") &gt; 0,
        _xlfn.TEXTJOIN(", ", TRUE, IF(('4.Illumina'!E:E = B1151) * ('4.Illumina'!R:R = "Y"), '4.Illumina'!D:D, "")),
        IF(
            COUNTIFS('4.Illumina'!E:E, B1151, '4.Illumina'!Q:Q, "Y") &gt; 0,
            _xlfn.TEXTJOIN(", ", TRUE, IF(('4.Illumina'!E:E = B1151) * ('4.Illumina'!Q:Q = "Y"), '4.Illumina'!D:D, "")),
            "Awaiting Status"
        )
    )
)</f>
        <v>Awaiting Status</v>
      </c>
      <c r="I1151" s="372"/>
      <c r="J1151" s="373" t="str" cm="1">
        <f t="array" aca="1" ref="J1151" ca="1">IF(
    I1151="N",
    "",
    IF(
        COUNTIFS('4.PacBio'!E:E, B1151, '4.PacBio'!W:W, "Y") &gt; 0,
        _xlfn.TEXTJOIN(", ", TRUE, IF(('4.PacBio'!E:E = B1151) * ('4.PacBio'!W:W = "Y"), '4.PacBio'!D:D, "")),
        IF(
            COUNTIFS('4.PacBio'!E:E, B1151, '4.PacBio'!V:V, "Y") &gt; 0,
            _xlfn.TEXTJOIN(", ", TRUE, IF(('4.PacBio'!E:E = B1151) * ('4.PacBio'!V:V = "Y"), '4.PacBio'!D:D, "")),
            "Awaiting Status"
        )
    )
)</f>
        <v>Awaiting Status</v>
      </c>
      <c r="K1151" s="374"/>
      <c r="L1151" s="371" t="str" cm="1">
        <f t="array" aca="1" ref="L1151" ca="1">IF(
    K1151="N",
    "",
    IF(
        COUNTIFS('4.HiCLibrary'!E:E, B1151, '4.HiCLibrary'!V:V, "Y") &gt; 0,
        _xlfn.TEXTJOIN(", ", TRUE, IF(('4.HiCLibrary'!E:E = B1151) * ('4.HiCLibrary'!V:V = "Y"), '4.HiCLibrary'!D:D, "")),
        IF(
            COUNTIFS('4.HiCLibrary'!E:E, B1151, '4.HiCLibrary'!U:U, "Y") &gt; 0,
            _xlfn.TEXTJOIN(", ", TRUE, IF(('4.HiCLibrary'!E:E = B1151) * ('4.HiCLibrary'!U:U = "Y"), '4.HiCLibrary'!D:D, "")),
            "Awaiting Status"
        )
    )
)</f>
        <v>Awaiting Status</v>
      </c>
      <c r="M1151" s="375"/>
      <c r="N1151" s="373" t="str" cm="1">
        <f t="array" aca="1" ref="N1151" ca="1">IF(
    M1151="N",
    "",
    IF(
        COUNTIFS('4.ONT'!E:E, B1151, '4.ONT'!Q:Q, "Y") &gt; 0,
        _xlfn.TEXTJOIN(", ", TRUE, IF(('4.ONT'!E:E = B1151) * ('4.ONT'!Q:Q = "Y"), '4.ONT'!D:D, "")),
        IF(
            COUNTIFS('4.ONT'!E:E, B1151, '4.ONT'!P:P, "Y") &gt; 0,
            _xlfn.TEXTJOIN(", ", TRUE, IF(('4.ONT'!E:E = B1151) * ('4.ONT'!P:P = "Y"), '4.ONT'!D:D, "")),
            "Awaiting Status"
        )
    )
)</f>
        <v>Awaiting Status</v>
      </c>
      <c r="O1151" s="60"/>
      <c r="P1151" s="376" t="str" cm="1">
        <f t="array" aca="1" ref="P1151" ca="1">IF(
    O1151="N",
    "",
    IF(
        COUNTIFS('3.RNAExtractions'!E:E, B1151, '3.RNAExtractions'!Z:Z, "Y") &gt; 0,
        _xlfn.TEXTJOIN(", ", TRUE, IF(('3.RNAExtractions'!E:E = B1151) * ('3.RNAExtractions'!Z:Z = "Y"), '3.RNAExtractions'!D:D, "")),
        IF(
            COUNTIFS('3.RNAExtractions'!E:E, B1151, '3.RNAExtractions'!Y:Y, "Y") &gt; 0,
            _xlfn.TEXTJOIN(", ", TRUE, IF(('3.RNAExtractions'!E:E = B1151) * ('3.RNAExtractions'!Y:Y = "Y"), '3.RNAExtractions'!D:D, "")),
            "Awaiting Status"
        )
    )
)</f>
        <v>Awaiting Status</v>
      </c>
      <c r="Q1151" s="60"/>
      <c r="R1151" s="376" t="str" cm="1">
        <f t="array" aca="1" ref="R1151" ca="1">IF(
    Q1151="N",
    "",
    IF(
        COUNTIFS('4.RNAIllumina'!E:E, B1151, '4.RNAIllumina'!Y:Y, "Y") &gt; 0,
        _xlfn.TEXTJOIN(", ", TRUE, IF(('4.RNAIllumina'!E:E = B1151) * ('4.RNAIllumina'!Y:Y = "Y"), '4.RNAIllumina'!D:D, "")),
        IF(
            COUNTIFS('4.RNAIllumina'!E:E, B1151, '4.RNAIllumina'!X:X, "Y") &gt; 0,
            _xlfn.TEXTJOIN(", ", TRUE, IF(('4.RNAIllumina'!E:E = B1151) * ('4.RNAIllumina'!X:X = "Y"), '4.RNAIllumina'!D:D, "")),
            "Awaiting Status"
        )
    )
)</f>
        <v>Awaiting Status</v>
      </c>
      <c r="S1151" s="377"/>
      <c r="T1151" s="378" t="str">
        <f ca="1">VLOOKUP($B1151,'1.MetaData'!$B:$H,2,FALSE)</f>
        <v>BT1074</v>
      </c>
      <c r="U1151" s="379" t="str">
        <f ca="1">VLOOKUP($B1151,'1.MetaData'!$B:$H,3,FALSE)</f>
        <v>Galeocerdo cuvier</v>
      </c>
      <c r="V1151" s="379" t="str">
        <f ca="1">VLOOKUP($B1151,'1.MetaData'!$B:$H,4,FALSE)</f>
        <v>Tiger shark</v>
      </c>
      <c r="W1151" s="379" t="str">
        <f ca="1">VLOOKUP($B1151,'1.MetaData'!$B:$H,5,FALSE)</f>
        <v>NT Fisheries Department</v>
      </c>
      <c r="X1151" s="378" t="str">
        <f ca="1">VLOOKUP($B1151,'1.MetaData'!$B:$H,6,FALSE)</f>
        <v>Michael Usher, Jess Pearce</v>
      </c>
      <c r="Y1151" s="378"/>
    </row>
    <row r="1152" spans="1:25" hidden="1" x14ac:dyDescent="0.25">
      <c r="A1152" s="17">
        <v>1151</v>
      </c>
      <c r="B1152" s="365" t="str">
        <f t="shared" ca="1" si="23"/>
        <v>OG1151</v>
      </c>
      <c r="C1152" s="366" t="s">
        <v>102</v>
      </c>
      <c r="D1152" s="367">
        <f ca="1">COUNTIF('2.Tissue'!C:C,B1152)</f>
        <v>0</v>
      </c>
      <c r="E1152" s="368">
        <f ca="1">COUNTIFS('3.DNAExtractions'!$E:$E,$B1152,'3.DNAExtractions'!$D:$D,E$1)</f>
        <v>0</v>
      </c>
      <c r="F1152" s="369" t="str" cm="1">
        <f t="array" aca="1" ref="F1152" ca="1">IF(
    COUNTIFS('3.DNAExtractions'!E:E, B1152, '3.DNAExtractions'!Y:Y, "Y") &gt; 0,
    _xlfn.TEXTJOIN(", ", TRUE, IF(('3.DNAExtractions'!E:E = B1152) * ('3.DNAExtractions'!Y:Y = "Y"), '3.DNAExtractions'!D:D, "")),
    IF(
        COUNTIFS('3.DNAExtractions'!E:E, B1152, '3.DNAExtractions'!X:X, "Y") &gt; 0,
        _xlfn.TEXTJOIN(", ", TRUE, IF(('3.DNAExtractions'!E:E = B1152) * ('3.DNAExtractions'!X:X = "Y"), '3.DNAExtractions'!D:D, "")),
        "Awaiting Status"
    )
)</f>
        <v>Awaiting Status</v>
      </c>
      <c r="G1152" s="370"/>
      <c r="H1152" s="371" t="str" cm="1">
        <f t="array" aca="1" ref="H1152" ca="1">IF(
    G1152="N",
    "",
    IF(
        COUNTIFS('4.Illumina'!E:E, B1152, '4.Illumina'!R:R, "Y") &gt; 0,
        _xlfn.TEXTJOIN(", ", TRUE, IF(('4.Illumina'!E:E = B1152) * ('4.Illumina'!R:R = "Y"), '4.Illumina'!D:D, "")),
        IF(
            COUNTIFS('4.Illumina'!E:E, B1152, '4.Illumina'!Q:Q, "Y") &gt; 0,
            _xlfn.TEXTJOIN(", ", TRUE, IF(('4.Illumina'!E:E = B1152) * ('4.Illumina'!Q:Q = "Y"), '4.Illumina'!D:D, "")),
            "Awaiting Status"
        )
    )
)</f>
        <v>Awaiting Status</v>
      </c>
      <c r="I1152" s="372"/>
      <c r="J1152" s="373" t="str" cm="1">
        <f t="array" aca="1" ref="J1152" ca="1">IF(
    I1152="N",
    "",
    IF(
        COUNTIFS('4.PacBio'!E:E, B1152, '4.PacBio'!W:W, "Y") &gt; 0,
        _xlfn.TEXTJOIN(", ", TRUE, IF(('4.PacBio'!E:E = B1152) * ('4.PacBio'!W:W = "Y"), '4.PacBio'!D:D, "")),
        IF(
            COUNTIFS('4.PacBio'!E:E, B1152, '4.PacBio'!V:V, "Y") &gt; 0,
            _xlfn.TEXTJOIN(", ", TRUE, IF(('4.PacBio'!E:E = B1152) * ('4.PacBio'!V:V = "Y"), '4.PacBio'!D:D, "")),
            "Awaiting Status"
        )
    )
)</f>
        <v>Awaiting Status</v>
      </c>
      <c r="K1152" s="374"/>
      <c r="L1152" s="371" t="str" cm="1">
        <f t="array" aca="1" ref="L1152" ca="1">IF(
    K1152="N",
    "",
    IF(
        COUNTIFS('4.HiCLibrary'!E:E, B1152, '4.HiCLibrary'!V:V, "Y") &gt; 0,
        _xlfn.TEXTJOIN(", ", TRUE, IF(('4.HiCLibrary'!E:E = B1152) * ('4.HiCLibrary'!V:V = "Y"), '4.HiCLibrary'!D:D, "")),
        IF(
            COUNTIFS('4.HiCLibrary'!E:E, B1152, '4.HiCLibrary'!U:U, "Y") &gt; 0,
            _xlfn.TEXTJOIN(", ", TRUE, IF(('4.HiCLibrary'!E:E = B1152) * ('4.HiCLibrary'!U:U = "Y"), '4.HiCLibrary'!D:D, "")),
            "Awaiting Status"
        )
    )
)</f>
        <v>Awaiting Status</v>
      </c>
      <c r="M1152" s="375"/>
      <c r="N1152" s="373" t="str" cm="1">
        <f t="array" aca="1" ref="N1152" ca="1">IF(
    M1152="N",
    "",
    IF(
        COUNTIFS('4.ONT'!E:E, B1152, '4.ONT'!Q:Q, "Y") &gt; 0,
        _xlfn.TEXTJOIN(", ", TRUE, IF(('4.ONT'!E:E = B1152) * ('4.ONT'!Q:Q = "Y"), '4.ONT'!D:D, "")),
        IF(
            COUNTIFS('4.ONT'!E:E, B1152, '4.ONT'!P:P, "Y") &gt; 0,
            _xlfn.TEXTJOIN(", ", TRUE, IF(('4.ONT'!E:E = B1152) * ('4.ONT'!P:P = "Y"), '4.ONT'!D:D, "")),
            "Awaiting Status"
        )
    )
)</f>
        <v>Awaiting Status</v>
      </c>
      <c r="O1152" s="60"/>
      <c r="P1152" s="376" t="str" cm="1">
        <f t="array" aca="1" ref="P1152" ca="1">IF(
    O1152="N",
    "",
    IF(
        COUNTIFS('3.RNAExtractions'!E:E, B1152, '3.RNAExtractions'!Z:Z, "Y") &gt; 0,
        _xlfn.TEXTJOIN(", ", TRUE, IF(('3.RNAExtractions'!E:E = B1152) * ('3.RNAExtractions'!Z:Z = "Y"), '3.RNAExtractions'!D:D, "")),
        IF(
            COUNTIFS('3.RNAExtractions'!E:E, B1152, '3.RNAExtractions'!Y:Y, "Y") &gt; 0,
            _xlfn.TEXTJOIN(", ", TRUE, IF(('3.RNAExtractions'!E:E = B1152) * ('3.RNAExtractions'!Y:Y = "Y"), '3.RNAExtractions'!D:D, "")),
            "Awaiting Status"
        )
    )
)</f>
        <v>Awaiting Status</v>
      </c>
      <c r="Q1152" s="60"/>
      <c r="R1152" s="376" t="str" cm="1">
        <f t="array" aca="1" ref="R1152" ca="1">IF(
    Q1152="N",
    "",
    IF(
        COUNTIFS('4.RNAIllumina'!E:E, B1152, '4.RNAIllumina'!Y:Y, "Y") &gt; 0,
        _xlfn.TEXTJOIN(", ", TRUE, IF(('4.RNAIllumina'!E:E = B1152) * ('4.RNAIllumina'!Y:Y = "Y"), '4.RNAIllumina'!D:D, "")),
        IF(
            COUNTIFS('4.RNAIllumina'!E:E, B1152, '4.RNAIllumina'!X:X, "Y") &gt; 0,
            _xlfn.TEXTJOIN(", ", TRUE, IF(('4.RNAIllumina'!E:E = B1152) * ('4.RNAIllumina'!X:X = "Y"), '4.RNAIllumina'!D:D, "")),
            "Awaiting Status"
        )
    )
)</f>
        <v>Awaiting Status</v>
      </c>
      <c r="S1152" s="377"/>
      <c r="T1152" s="378" t="str">
        <f ca="1">VLOOKUP($B1152,'1.MetaData'!$B:$H,2,FALSE)</f>
        <v>y3605/y3606</v>
      </c>
      <c r="U1152" s="379" t="str">
        <f ca="1">VLOOKUP($B1152,'1.MetaData'!$B:$H,3,FALSE)</f>
        <v>Galeocerdo cuvier</v>
      </c>
      <c r="V1152" s="379" t="str">
        <f ca="1">VLOOKUP($B1152,'1.MetaData'!$B:$H,4,FALSE)</f>
        <v>Tiger shark</v>
      </c>
      <c r="W1152" s="379" t="str">
        <f ca="1">VLOOKUP($B1152,'1.MetaData'!$B:$H,5,FALSE)</f>
        <v>NT Fisheries Department</v>
      </c>
      <c r="X1152" s="378" t="str">
        <f ca="1">VLOOKUP($B1152,'1.MetaData'!$B:$H,6,FALSE)</f>
        <v>Michael Usher, Jess Pearce</v>
      </c>
      <c r="Y1152" s="378"/>
    </row>
    <row r="1153" spans="1:25" hidden="1" x14ac:dyDescent="0.25">
      <c r="A1153" s="17">
        <v>1152</v>
      </c>
      <c r="B1153" s="365" t="str">
        <f t="shared" ca="1" si="23"/>
        <v>OG1152</v>
      </c>
      <c r="C1153" s="366" t="s">
        <v>102</v>
      </c>
      <c r="D1153" s="367">
        <f ca="1">COUNTIF('2.Tissue'!C:C,B1153)</f>
        <v>0</v>
      </c>
      <c r="E1153" s="368">
        <f ca="1">COUNTIFS('3.DNAExtractions'!$E:$E,$B1153,'3.DNAExtractions'!$D:$D,E$1)</f>
        <v>0</v>
      </c>
      <c r="F1153" s="369" t="str" cm="1">
        <f t="array" aca="1" ref="F1153" ca="1">IF(
    COUNTIFS('3.DNAExtractions'!E:E, B1153, '3.DNAExtractions'!Y:Y, "Y") &gt; 0,
    _xlfn.TEXTJOIN(", ", TRUE, IF(('3.DNAExtractions'!E:E = B1153) * ('3.DNAExtractions'!Y:Y = "Y"), '3.DNAExtractions'!D:D, "")),
    IF(
        COUNTIFS('3.DNAExtractions'!E:E, B1153, '3.DNAExtractions'!X:X, "Y") &gt; 0,
        _xlfn.TEXTJOIN(", ", TRUE, IF(('3.DNAExtractions'!E:E = B1153) * ('3.DNAExtractions'!X:X = "Y"), '3.DNAExtractions'!D:D, "")),
        "Awaiting Status"
    )
)</f>
        <v>Awaiting Status</v>
      </c>
      <c r="G1153" s="370"/>
      <c r="H1153" s="371" t="str" cm="1">
        <f t="array" aca="1" ref="H1153" ca="1">IF(
    G1153="N",
    "",
    IF(
        COUNTIFS('4.Illumina'!E:E, B1153, '4.Illumina'!R:R, "Y") &gt; 0,
        _xlfn.TEXTJOIN(", ", TRUE, IF(('4.Illumina'!E:E = B1153) * ('4.Illumina'!R:R = "Y"), '4.Illumina'!D:D, "")),
        IF(
            COUNTIFS('4.Illumina'!E:E, B1153, '4.Illumina'!Q:Q, "Y") &gt; 0,
            _xlfn.TEXTJOIN(", ", TRUE, IF(('4.Illumina'!E:E = B1153) * ('4.Illumina'!Q:Q = "Y"), '4.Illumina'!D:D, "")),
            "Awaiting Status"
        )
    )
)</f>
        <v>Awaiting Status</v>
      </c>
      <c r="I1153" s="372"/>
      <c r="J1153" s="373" t="str" cm="1">
        <f t="array" aca="1" ref="J1153" ca="1">IF(
    I1153="N",
    "",
    IF(
        COUNTIFS('4.PacBio'!E:E, B1153, '4.PacBio'!W:W, "Y") &gt; 0,
        _xlfn.TEXTJOIN(", ", TRUE, IF(('4.PacBio'!E:E = B1153) * ('4.PacBio'!W:W = "Y"), '4.PacBio'!D:D, "")),
        IF(
            COUNTIFS('4.PacBio'!E:E, B1153, '4.PacBio'!V:V, "Y") &gt; 0,
            _xlfn.TEXTJOIN(", ", TRUE, IF(('4.PacBio'!E:E = B1153) * ('4.PacBio'!V:V = "Y"), '4.PacBio'!D:D, "")),
            "Awaiting Status"
        )
    )
)</f>
        <v>Awaiting Status</v>
      </c>
      <c r="K1153" s="374"/>
      <c r="L1153" s="371" t="str" cm="1">
        <f t="array" aca="1" ref="L1153" ca="1">IF(
    K1153="N",
    "",
    IF(
        COUNTIFS('4.HiCLibrary'!E:E, B1153, '4.HiCLibrary'!V:V, "Y") &gt; 0,
        _xlfn.TEXTJOIN(", ", TRUE, IF(('4.HiCLibrary'!E:E = B1153) * ('4.HiCLibrary'!V:V = "Y"), '4.HiCLibrary'!D:D, "")),
        IF(
            COUNTIFS('4.HiCLibrary'!E:E, B1153, '4.HiCLibrary'!U:U, "Y") &gt; 0,
            _xlfn.TEXTJOIN(", ", TRUE, IF(('4.HiCLibrary'!E:E = B1153) * ('4.HiCLibrary'!U:U = "Y"), '4.HiCLibrary'!D:D, "")),
            "Awaiting Status"
        )
    )
)</f>
        <v>Awaiting Status</v>
      </c>
      <c r="M1153" s="375"/>
      <c r="N1153" s="373" t="str" cm="1">
        <f t="array" aca="1" ref="N1153" ca="1">IF(
    M1153="N",
    "",
    IF(
        COUNTIFS('4.ONT'!E:E, B1153, '4.ONT'!Q:Q, "Y") &gt; 0,
        _xlfn.TEXTJOIN(", ", TRUE, IF(('4.ONT'!E:E = B1153) * ('4.ONT'!Q:Q = "Y"), '4.ONT'!D:D, "")),
        IF(
            COUNTIFS('4.ONT'!E:E, B1153, '4.ONT'!P:P, "Y") &gt; 0,
            _xlfn.TEXTJOIN(", ", TRUE, IF(('4.ONT'!E:E = B1153) * ('4.ONT'!P:P = "Y"), '4.ONT'!D:D, "")),
            "Awaiting Status"
        )
    )
)</f>
        <v>Awaiting Status</v>
      </c>
      <c r="O1153" s="60"/>
      <c r="P1153" s="376" t="str" cm="1">
        <f t="array" aca="1" ref="P1153" ca="1">IF(
    O1153="N",
    "",
    IF(
        COUNTIFS('3.RNAExtractions'!E:E, B1153, '3.RNAExtractions'!Z:Z, "Y") &gt; 0,
        _xlfn.TEXTJOIN(", ", TRUE, IF(('3.RNAExtractions'!E:E = B1153) * ('3.RNAExtractions'!Z:Z = "Y"), '3.RNAExtractions'!D:D, "")),
        IF(
            COUNTIFS('3.RNAExtractions'!E:E, B1153, '3.RNAExtractions'!Y:Y, "Y") &gt; 0,
            _xlfn.TEXTJOIN(", ", TRUE, IF(('3.RNAExtractions'!E:E = B1153) * ('3.RNAExtractions'!Y:Y = "Y"), '3.RNAExtractions'!D:D, "")),
            "Awaiting Status"
        )
    )
)</f>
        <v>Awaiting Status</v>
      </c>
      <c r="Q1153" s="60"/>
      <c r="R1153" s="376" t="str" cm="1">
        <f t="array" aca="1" ref="R1153" ca="1">IF(
    Q1153="N",
    "",
    IF(
        COUNTIFS('4.RNAIllumina'!E:E, B1153, '4.RNAIllumina'!Y:Y, "Y") &gt; 0,
        _xlfn.TEXTJOIN(", ", TRUE, IF(('4.RNAIllumina'!E:E = B1153) * ('4.RNAIllumina'!Y:Y = "Y"), '4.RNAIllumina'!D:D, "")),
        IF(
            COUNTIFS('4.RNAIllumina'!E:E, B1153, '4.RNAIllumina'!X:X, "Y") &gt; 0,
            _xlfn.TEXTJOIN(", ", TRUE, IF(('4.RNAIllumina'!E:E = B1153) * ('4.RNAIllumina'!X:X = "Y"), '4.RNAIllumina'!D:D, "")),
            "Awaiting Status"
        )
    )
)</f>
        <v>Awaiting Status</v>
      </c>
      <c r="S1153" s="377"/>
      <c r="T1153" s="378" t="str">
        <f ca="1">VLOOKUP($B1153,'1.MetaData'!$B:$H,2,FALSE)</f>
        <v>BT1067</v>
      </c>
      <c r="U1153" s="379" t="str">
        <f ca="1">VLOOKUP($B1153,'1.MetaData'!$B:$H,3,FALSE)</f>
        <v>Galeocerdo cuvier</v>
      </c>
      <c r="V1153" s="379" t="str">
        <f ca="1">VLOOKUP($B1153,'1.MetaData'!$B:$H,4,FALSE)</f>
        <v>Tiger shark</v>
      </c>
      <c r="W1153" s="379" t="str">
        <f ca="1">VLOOKUP($B1153,'1.MetaData'!$B:$H,5,FALSE)</f>
        <v>NT Fisheries Department</v>
      </c>
      <c r="X1153" s="378" t="str">
        <f ca="1">VLOOKUP($B1153,'1.MetaData'!$B:$H,6,FALSE)</f>
        <v>Michael Usher, Jess Pearce</v>
      </c>
      <c r="Y1153" s="378"/>
    </row>
    <row r="1154" spans="1:25" hidden="1" x14ac:dyDescent="0.25">
      <c r="A1154" s="17">
        <v>1153</v>
      </c>
      <c r="B1154" s="365" t="str">
        <f t="shared" ca="1" si="23"/>
        <v>OG1153</v>
      </c>
      <c r="C1154" s="366" t="s">
        <v>102</v>
      </c>
      <c r="D1154" s="367">
        <f ca="1">COUNTIF('2.Tissue'!C:C,B1154)</f>
        <v>0</v>
      </c>
      <c r="E1154" s="368">
        <f ca="1">COUNTIFS('3.DNAExtractions'!$E:$E,$B1154,'3.DNAExtractions'!$D:$D,E$1)</f>
        <v>0</v>
      </c>
      <c r="F1154" s="369" t="str" cm="1">
        <f t="array" aca="1" ref="F1154" ca="1">IF(
    COUNTIFS('3.DNAExtractions'!E:E, B1154, '3.DNAExtractions'!Y:Y, "Y") &gt; 0,
    _xlfn.TEXTJOIN(", ", TRUE, IF(('3.DNAExtractions'!E:E = B1154) * ('3.DNAExtractions'!Y:Y = "Y"), '3.DNAExtractions'!D:D, "")),
    IF(
        COUNTIFS('3.DNAExtractions'!E:E, B1154, '3.DNAExtractions'!X:X, "Y") &gt; 0,
        _xlfn.TEXTJOIN(", ", TRUE, IF(('3.DNAExtractions'!E:E = B1154) * ('3.DNAExtractions'!X:X = "Y"), '3.DNAExtractions'!D:D, "")),
        "Awaiting Status"
    )
)</f>
        <v>Awaiting Status</v>
      </c>
      <c r="G1154" s="370"/>
      <c r="H1154" s="371" t="str" cm="1">
        <f t="array" aca="1" ref="H1154" ca="1">IF(
    G1154="N",
    "",
    IF(
        COUNTIFS('4.Illumina'!E:E, B1154, '4.Illumina'!R:R, "Y") &gt; 0,
        _xlfn.TEXTJOIN(", ", TRUE, IF(('4.Illumina'!E:E = B1154) * ('4.Illumina'!R:R = "Y"), '4.Illumina'!D:D, "")),
        IF(
            COUNTIFS('4.Illumina'!E:E, B1154, '4.Illumina'!Q:Q, "Y") &gt; 0,
            _xlfn.TEXTJOIN(", ", TRUE, IF(('4.Illumina'!E:E = B1154) * ('4.Illumina'!Q:Q = "Y"), '4.Illumina'!D:D, "")),
            "Awaiting Status"
        )
    )
)</f>
        <v>Awaiting Status</v>
      </c>
      <c r="I1154" s="372"/>
      <c r="J1154" s="373" t="str" cm="1">
        <f t="array" aca="1" ref="J1154" ca="1">IF(
    I1154="N",
    "",
    IF(
        COUNTIFS('4.PacBio'!E:E, B1154, '4.PacBio'!W:W, "Y") &gt; 0,
        _xlfn.TEXTJOIN(", ", TRUE, IF(('4.PacBio'!E:E = B1154) * ('4.PacBio'!W:W = "Y"), '4.PacBio'!D:D, "")),
        IF(
            COUNTIFS('4.PacBio'!E:E, B1154, '4.PacBio'!V:V, "Y") &gt; 0,
            _xlfn.TEXTJOIN(", ", TRUE, IF(('4.PacBio'!E:E = B1154) * ('4.PacBio'!V:V = "Y"), '4.PacBio'!D:D, "")),
            "Awaiting Status"
        )
    )
)</f>
        <v>Awaiting Status</v>
      </c>
      <c r="K1154" s="374"/>
      <c r="L1154" s="371" t="str" cm="1">
        <f t="array" aca="1" ref="L1154" ca="1">IF(
    K1154="N",
    "",
    IF(
        COUNTIFS('4.HiCLibrary'!E:E, B1154, '4.HiCLibrary'!V:V, "Y") &gt; 0,
        _xlfn.TEXTJOIN(", ", TRUE, IF(('4.HiCLibrary'!E:E = B1154) * ('4.HiCLibrary'!V:V = "Y"), '4.HiCLibrary'!D:D, "")),
        IF(
            COUNTIFS('4.HiCLibrary'!E:E, B1154, '4.HiCLibrary'!U:U, "Y") &gt; 0,
            _xlfn.TEXTJOIN(", ", TRUE, IF(('4.HiCLibrary'!E:E = B1154) * ('4.HiCLibrary'!U:U = "Y"), '4.HiCLibrary'!D:D, "")),
            "Awaiting Status"
        )
    )
)</f>
        <v>Awaiting Status</v>
      </c>
      <c r="M1154" s="375"/>
      <c r="N1154" s="373" t="str" cm="1">
        <f t="array" aca="1" ref="N1154" ca="1">IF(
    M1154="N",
    "",
    IF(
        COUNTIFS('4.ONT'!E:E, B1154, '4.ONT'!Q:Q, "Y") &gt; 0,
        _xlfn.TEXTJOIN(", ", TRUE, IF(('4.ONT'!E:E = B1154) * ('4.ONT'!Q:Q = "Y"), '4.ONT'!D:D, "")),
        IF(
            COUNTIFS('4.ONT'!E:E, B1154, '4.ONT'!P:P, "Y") &gt; 0,
            _xlfn.TEXTJOIN(", ", TRUE, IF(('4.ONT'!E:E = B1154) * ('4.ONT'!P:P = "Y"), '4.ONT'!D:D, "")),
            "Awaiting Status"
        )
    )
)</f>
        <v>Awaiting Status</v>
      </c>
      <c r="O1154" s="60"/>
      <c r="P1154" s="376" t="str" cm="1">
        <f t="array" aca="1" ref="P1154" ca="1">IF(
    O1154="N",
    "",
    IF(
        COUNTIFS('3.RNAExtractions'!E:E, B1154, '3.RNAExtractions'!Z:Z, "Y") &gt; 0,
        _xlfn.TEXTJOIN(", ", TRUE, IF(('3.RNAExtractions'!E:E = B1154) * ('3.RNAExtractions'!Z:Z = "Y"), '3.RNAExtractions'!D:D, "")),
        IF(
            COUNTIFS('3.RNAExtractions'!E:E, B1154, '3.RNAExtractions'!Y:Y, "Y") &gt; 0,
            _xlfn.TEXTJOIN(", ", TRUE, IF(('3.RNAExtractions'!E:E = B1154) * ('3.RNAExtractions'!Y:Y = "Y"), '3.RNAExtractions'!D:D, "")),
            "Awaiting Status"
        )
    )
)</f>
        <v>Awaiting Status</v>
      </c>
      <c r="Q1154" s="60"/>
      <c r="R1154" s="376" t="str" cm="1">
        <f t="array" aca="1" ref="R1154" ca="1">IF(
    Q1154="N",
    "",
    IF(
        COUNTIFS('4.RNAIllumina'!E:E, B1154, '4.RNAIllumina'!Y:Y, "Y") &gt; 0,
        _xlfn.TEXTJOIN(", ", TRUE, IF(('4.RNAIllumina'!E:E = B1154) * ('4.RNAIllumina'!Y:Y = "Y"), '4.RNAIllumina'!D:D, "")),
        IF(
            COUNTIFS('4.RNAIllumina'!E:E, B1154, '4.RNAIllumina'!X:X, "Y") &gt; 0,
            _xlfn.TEXTJOIN(", ", TRUE, IF(('4.RNAIllumina'!E:E = B1154) * ('4.RNAIllumina'!X:X = "Y"), '4.RNAIllumina'!D:D, "")),
            "Awaiting Status"
        )
    )
)</f>
        <v>Awaiting Status</v>
      </c>
      <c r="S1154" s="377"/>
      <c r="T1154" s="378" t="str">
        <f ca="1">VLOOKUP($B1154,'1.MetaData'!$B:$H,2,FALSE)</f>
        <v>BT1065</v>
      </c>
      <c r="U1154" s="379" t="str">
        <f ca="1">VLOOKUP($B1154,'1.MetaData'!$B:$H,3,FALSE)</f>
        <v>Galeocerdo cuvier</v>
      </c>
      <c r="V1154" s="379" t="str">
        <f ca="1">VLOOKUP($B1154,'1.MetaData'!$B:$H,4,FALSE)</f>
        <v>Tiger shark</v>
      </c>
      <c r="W1154" s="379" t="str">
        <f ca="1">VLOOKUP($B1154,'1.MetaData'!$B:$H,5,FALSE)</f>
        <v>NT Fisheries Department</v>
      </c>
      <c r="X1154" s="378" t="str">
        <f ca="1">VLOOKUP($B1154,'1.MetaData'!$B:$H,6,FALSE)</f>
        <v>Michael Usher, Jess Pearce</v>
      </c>
      <c r="Y1154" s="378"/>
    </row>
    <row r="1155" spans="1:25" hidden="1" x14ac:dyDescent="0.25">
      <c r="A1155" s="17">
        <v>1154</v>
      </c>
      <c r="B1155" s="365" t="str">
        <f t="shared" ca="1" si="23"/>
        <v>OG1154</v>
      </c>
      <c r="C1155" s="366" t="s">
        <v>102</v>
      </c>
      <c r="D1155" s="367">
        <f ca="1">COUNTIF('2.Tissue'!C:C,B1155)</f>
        <v>0</v>
      </c>
      <c r="E1155" s="368">
        <f ca="1">COUNTIFS('3.DNAExtractions'!$E:$E,$B1155,'3.DNAExtractions'!$D:$D,E$1)</f>
        <v>0</v>
      </c>
      <c r="F1155" s="369" t="str" cm="1">
        <f t="array" aca="1" ref="F1155" ca="1">IF(
    COUNTIFS('3.DNAExtractions'!E:E, B1155, '3.DNAExtractions'!Y:Y, "Y") &gt; 0,
    _xlfn.TEXTJOIN(", ", TRUE, IF(('3.DNAExtractions'!E:E = B1155) * ('3.DNAExtractions'!Y:Y = "Y"), '3.DNAExtractions'!D:D, "")),
    IF(
        COUNTIFS('3.DNAExtractions'!E:E, B1155, '3.DNAExtractions'!X:X, "Y") &gt; 0,
        _xlfn.TEXTJOIN(", ", TRUE, IF(('3.DNAExtractions'!E:E = B1155) * ('3.DNAExtractions'!X:X = "Y"), '3.DNAExtractions'!D:D, "")),
        "Awaiting Status"
    )
)</f>
        <v>Awaiting Status</v>
      </c>
      <c r="G1155" s="370"/>
      <c r="H1155" s="371" t="str" cm="1">
        <f t="array" aca="1" ref="H1155" ca="1">IF(
    G1155="N",
    "",
    IF(
        COUNTIFS('4.Illumina'!E:E, B1155, '4.Illumina'!R:R, "Y") &gt; 0,
        _xlfn.TEXTJOIN(", ", TRUE, IF(('4.Illumina'!E:E = B1155) * ('4.Illumina'!R:R = "Y"), '4.Illumina'!D:D, "")),
        IF(
            COUNTIFS('4.Illumina'!E:E, B1155, '4.Illumina'!Q:Q, "Y") &gt; 0,
            _xlfn.TEXTJOIN(", ", TRUE, IF(('4.Illumina'!E:E = B1155) * ('4.Illumina'!Q:Q = "Y"), '4.Illumina'!D:D, "")),
            "Awaiting Status"
        )
    )
)</f>
        <v>Awaiting Status</v>
      </c>
      <c r="I1155" s="372"/>
      <c r="J1155" s="373" t="str" cm="1">
        <f t="array" aca="1" ref="J1155" ca="1">IF(
    I1155="N",
    "",
    IF(
        COUNTIFS('4.PacBio'!E:E, B1155, '4.PacBio'!W:W, "Y") &gt; 0,
        _xlfn.TEXTJOIN(", ", TRUE, IF(('4.PacBio'!E:E = B1155) * ('4.PacBio'!W:W = "Y"), '4.PacBio'!D:D, "")),
        IF(
            COUNTIFS('4.PacBio'!E:E, B1155, '4.PacBio'!V:V, "Y") &gt; 0,
            _xlfn.TEXTJOIN(", ", TRUE, IF(('4.PacBio'!E:E = B1155) * ('4.PacBio'!V:V = "Y"), '4.PacBio'!D:D, "")),
            "Awaiting Status"
        )
    )
)</f>
        <v>Awaiting Status</v>
      </c>
      <c r="K1155" s="374"/>
      <c r="L1155" s="371" t="str" cm="1">
        <f t="array" aca="1" ref="L1155" ca="1">IF(
    K1155="N",
    "",
    IF(
        COUNTIFS('4.HiCLibrary'!E:E, B1155, '4.HiCLibrary'!V:V, "Y") &gt; 0,
        _xlfn.TEXTJOIN(", ", TRUE, IF(('4.HiCLibrary'!E:E = B1155) * ('4.HiCLibrary'!V:V = "Y"), '4.HiCLibrary'!D:D, "")),
        IF(
            COUNTIFS('4.HiCLibrary'!E:E, B1155, '4.HiCLibrary'!U:U, "Y") &gt; 0,
            _xlfn.TEXTJOIN(", ", TRUE, IF(('4.HiCLibrary'!E:E = B1155) * ('4.HiCLibrary'!U:U = "Y"), '4.HiCLibrary'!D:D, "")),
            "Awaiting Status"
        )
    )
)</f>
        <v>Awaiting Status</v>
      </c>
      <c r="M1155" s="375"/>
      <c r="N1155" s="373" t="str" cm="1">
        <f t="array" aca="1" ref="N1155" ca="1">IF(
    M1155="N",
    "",
    IF(
        COUNTIFS('4.ONT'!E:E, B1155, '4.ONT'!Q:Q, "Y") &gt; 0,
        _xlfn.TEXTJOIN(", ", TRUE, IF(('4.ONT'!E:E = B1155) * ('4.ONT'!Q:Q = "Y"), '4.ONT'!D:D, "")),
        IF(
            COUNTIFS('4.ONT'!E:E, B1155, '4.ONT'!P:P, "Y") &gt; 0,
            _xlfn.TEXTJOIN(", ", TRUE, IF(('4.ONT'!E:E = B1155) * ('4.ONT'!P:P = "Y"), '4.ONT'!D:D, "")),
            "Awaiting Status"
        )
    )
)</f>
        <v>Awaiting Status</v>
      </c>
      <c r="O1155" s="60"/>
      <c r="P1155" s="376" t="str" cm="1">
        <f t="array" aca="1" ref="P1155" ca="1">IF(
    O1155="N",
    "",
    IF(
        COUNTIFS('3.RNAExtractions'!E:E, B1155, '3.RNAExtractions'!Z:Z, "Y") &gt; 0,
        _xlfn.TEXTJOIN(", ", TRUE, IF(('3.RNAExtractions'!E:E = B1155) * ('3.RNAExtractions'!Z:Z = "Y"), '3.RNAExtractions'!D:D, "")),
        IF(
            COUNTIFS('3.RNAExtractions'!E:E, B1155, '3.RNAExtractions'!Y:Y, "Y") &gt; 0,
            _xlfn.TEXTJOIN(", ", TRUE, IF(('3.RNAExtractions'!E:E = B1155) * ('3.RNAExtractions'!Y:Y = "Y"), '3.RNAExtractions'!D:D, "")),
            "Awaiting Status"
        )
    )
)</f>
        <v>Awaiting Status</v>
      </c>
      <c r="Q1155" s="60"/>
      <c r="R1155" s="376" t="str" cm="1">
        <f t="array" aca="1" ref="R1155" ca="1">IF(
    Q1155="N",
    "",
    IF(
        COUNTIFS('4.RNAIllumina'!E:E, B1155, '4.RNAIllumina'!Y:Y, "Y") &gt; 0,
        _xlfn.TEXTJOIN(", ", TRUE, IF(('4.RNAIllumina'!E:E = B1155) * ('4.RNAIllumina'!Y:Y = "Y"), '4.RNAIllumina'!D:D, "")),
        IF(
            COUNTIFS('4.RNAIllumina'!E:E, B1155, '4.RNAIllumina'!X:X, "Y") &gt; 0,
            _xlfn.TEXTJOIN(", ", TRUE, IF(('4.RNAIllumina'!E:E = B1155) * ('4.RNAIllumina'!X:X = "Y"), '4.RNAIllumina'!D:D, "")),
            "Awaiting Status"
        )
    )
)</f>
        <v>Awaiting Status</v>
      </c>
      <c r="S1155" s="377"/>
      <c r="T1155" s="378" t="str">
        <f ca="1">VLOOKUP($B1155,'1.MetaData'!$B:$H,2,FALSE)</f>
        <v>BT1066</v>
      </c>
      <c r="U1155" s="379" t="str">
        <f ca="1">VLOOKUP($B1155,'1.MetaData'!$B:$H,3,FALSE)</f>
        <v>Galeocerdo cuvier</v>
      </c>
      <c r="V1155" s="379" t="str">
        <f ca="1">VLOOKUP($B1155,'1.MetaData'!$B:$H,4,FALSE)</f>
        <v>Tiger shark</v>
      </c>
      <c r="W1155" s="379" t="str">
        <f ca="1">VLOOKUP($B1155,'1.MetaData'!$B:$H,5,FALSE)</f>
        <v>NT Fisheries Department</v>
      </c>
      <c r="X1155" s="378" t="str">
        <f ca="1">VLOOKUP($B1155,'1.MetaData'!$B:$H,6,FALSE)</f>
        <v>Michael Usher, Jess Pearce</v>
      </c>
      <c r="Y1155" s="378"/>
    </row>
    <row r="1156" spans="1:25" hidden="1" x14ac:dyDescent="0.25">
      <c r="A1156" s="17">
        <v>1155</v>
      </c>
      <c r="B1156" s="365" t="str">
        <f t="shared" ca="1" si="23"/>
        <v>OG1155</v>
      </c>
      <c r="C1156" s="366" t="s">
        <v>102</v>
      </c>
      <c r="D1156" s="367">
        <f ca="1">COUNTIF('2.Tissue'!C:C,B1156)</f>
        <v>0</v>
      </c>
      <c r="E1156" s="368">
        <f ca="1">COUNTIFS('3.DNAExtractions'!$E:$E,$B1156,'3.DNAExtractions'!$D:$D,E$1)</f>
        <v>0</v>
      </c>
      <c r="F1156" s="369" t="str" cm="1">
        <f t="array" aca="1" ref="F1156" ca="1">IF(
    COUNTIFS('3.DNAExtractions'!E:E, B1156, '3.DNAExtractions'!Y:Y, "Y") &gt; 0,
    _xlfn.TEXTJOIN(", ", TRUE, IF(('3.DNAExtractions'!E:E = B1156) * ('3.DNAExtractions'!Y:Y = "Y"), '3.DNAExtractions'!D:D, "")),
    IF(
        COUNTIFS('3.DNAExtractions'!E:E, B1156, '3.DNAExtractions'!X:X, "Y") &gt; 0,
        _xlfn.TEXTJOIN(", ", TRUE, IF(('3.DNAExtractions'!E:E = B1156) * ('3.DNAExtractions'!X:X = "Y"), '3.DNAExtractions'!D:D, "")),
        "Awaiting Status"
    )
)</f>
        <v>Awaiting Status</v>
      </c>
      <c r="G1156" s="370"/>
      <c r="H1156" s="371" t="str" cm="1">
        <f t="array" aca="1" ref="H1156" ca="1">IF(
    G1156="N",
    "",
    IF(
        COUNTIFS('4.Illumina'!E:E, B1156, '4.Illumina'!R:R, "Y") &gt; 0,
        _xlfn.TEXTJOIN(", ", TRUE, IF(('4.Illumina'!E:E = B1156) * ('4.Illumina'!R:R = "Y"), '4.Illumina'!D:D, "")),
        IF(
            COUNTIFS('4.Illumina'!E:E, B1156, '4.Illumina'!Q:Q, "Y") &gt; 0,
            _xlfn.TEXTJOIN(", ", TRUE, IF(('4.Illumina'!E:E = B1156) * ('4.Illumina'!Q:Q = "Y"), '4.Illumina'!D:D, "")),
            "Awaiting Status"
        )
    )
)</f>
        <v>Awaiting Status</v>
      </c>
      <c r="I1156" s="372"/>
      <c r="J1156" s="373" t="str" cm="1">
        <f t="array" aca="1" ref="J1156" ca="1">IF(
    I1156="N",
    "",
    IF(
        COUNTIFS('4.PacBio'!E:E, B1156, '4.PacBio'!W:W, "Y") &gt; 0,
        _xlfn.TEXTJOIN(", ", TRUE, IF(('4.PacBio'!E:E = B1156) * ('4.PacBio'!W:W = "Y"), '4.PacBio'!D:D, "")),
        IF(
            COUNTIFS('4.PacBio'!E:E, B1156, '4.PacBio'!V:V, "Y") &gt; 0,
            _xlfn.TEXTJOIN(", ", TRUE, IF(('4.PacBio'!E:E = B1156) * ('4.PacBio'!V:V = "Y"), '4.PacBio'!D:D, "")),
            "Awaiting Status"
        )
    )
)</f>
        <v>Awaiting Status</v>
      </c>
      <c r="K1156" s="374"/>
      <c r="L1156" s="371" t="str" cm="1">
        <f t="array" aca="1" ref="L1156" ca="1">IF(
    K1156="N",
    "",
    IF(
        COUNTIFS('4.HiCLibrary'!E:E, B1156, '4.HiCLibrary'!V:V, "Y") &gt; 0,
        _xlfn.TEXTJOIN(", ", TRUE, IF(('4.HiCLibrary'!E:E = B1156) * ('4.HiCLibrary'!V:V = "Y"), '4.HiCLibrary'!D:D, "")),
        IF(
            COUNTIFS('4.HiCLibrary'!E:E, B1156, '4.HiCLibrary'!U:U, "Y") &gt; 0,
            _xlfn.TEXTJOIN(", ", TRUE, IF(('4.HiCLibrary'!E:E = B1156) * ('4.HiCLibrary'!U:U = "Y"), '4.HiCLibrary'!D:D, "")),
            "Awaiting Status"
        )
    )
)</f>
        <v>Awaiting Status</v>
      </c>
      <c r="M1156" s="375"/>
      <c r="N1156" s="373" t="str" cm="1">
        <f t="array" aca="1" ref="N1156" ca="1">IF(
    M1156="N",
    "",
    IF(
        COUNTIFS('4.ONT'!E:E, B1156, '4.ONT'!Q:Q, "Y") &gt; 0,
        _xlfn.TEXTJOIN(", ", TRUE, IF(('4.ONT'!E:E = B1156) * ('4.ONT'!Q:Q = "Y"), '4.ONT'!D:D, "")),
        IF(
            COUNTIFS('4.ONT'!E:E, B1156, '4.ONT'!P:P, "Y") &gt; 0,
            _xlfn.TEXTJOIN(", ", TRUE, IF(('4.ONT'!E:E = B1156) * ('4.ONT'!P:P = "Y"), '4.ONT'!D:D, "")),
            "Awaiting Status"
        )
    )
)</f>
        <v>Awaiting Status</v>
      </c>
      <c r="O1156" s="60"/>
      <c r="P1156" s="376" t="str" cm="1">
        <f t="array" aca="1" ref="P1156" ca="1">IF(
    O1156="N",
    "",
    IF(
        COUNTIFS('3.RNAExtractions'!E:E, B1156, '3.RNAExtractions'!Z:Z, "Y") &gt; 0,
        _xlfn.TEXTJOIN(", ", TRUE, IF(('3.RNAExtractions'!E:E = B1156) * ('3.RNAExtractions'!Z:Z = "Y"), '3.RNAExtractions'!D:D, "")),
        IF(
            COUNTIFS('3.RNAExtractions'!E:E, B1156, '3.RNAExtractions'!Y:Y, "Y") &gt; 0,
            _xlfn.TEXTJOIN(", ", TRUE, IF(('3.RNAExtractions'!E:E = B1156) * ('3.RNAExtractions'!Y:Y = "Y"), '3.RNAExtractions'!D:D, "")),
            "Awaiting Status"
        )
    )
)</f>
        <v>Awaiting Status</v>
      </c>
      <c r="Q1156" s="60"/>
      <c r="R1156" s="376" t="str" cm="1">
        <f t="array" aca="1" ref="R1156" ca="1">IF(
    Q1156="N",
    "",
    IF(
        COUNTIFS('4.RNAIllumina'!E:E, B1156, '4.RNAIllumina'!Y:Y, "Y") &gt; 0,
        _xlfn.TEXTJOIN(", ", TRUE, IF(('4.RNAIllumina'!E:E = B1156) * ('4.RNAIllumina'!Y:Y = "Y"), '4.RNAIllumina'!D:D, "")),
        IF(
            COUNTIFS('4.RNAIllumina'!E:E, B1156, '4.RNAIllumina'!X:X, "Y") &gt; 0,
            _xlfn.TEXTJOIN(", ", TRUE, IF(('4.RNAIllumina'!E:E = B1156) * ('4.RNAIllumina'!X:X = "Y"), '4.RNAIllumina'!D:D, "")),
            "Awaiting Status"
        )
    )
)</f>
        <v>Awaiting Status</v>
      </c>
      <c r="S1156" s="377"/>
      <c r="T1156" s="378" t="str">
        <f ca="1">VLOOKUP($B1156,'1.MetaData'!$B:$H,2,FALSE)</f>
        <v>BT1064</v>
      </c>
      <c r="U1156" s="379" t="str">
        <f ca="1">VLOOKUP($B1156,'1.MetaData'!$B:$H,3,FALSE)</f>
        <v>Galeocerdo cuvier</v>
      </c>
      <c r="V1156" s="379" t="str">
        <f ca="1">VLOOKUP($B1156,'1.MetaData'!$B:$H,4,FALSE)</f>
        <v>Tiger shark</v>
      </c>
      <c r="W1156" s="379" t="str">
        <f ca="1">VLOOKUP($B1156,'1.MetaData'!$B:$H,5,FALSE)</f>
        <v>NT Fisheries Department</v>
      </c>
      <c r="X1156" s="378" t="str">
        <f ca="1">VLOOKUP($B1156,'1.MetaData'!$B:$H,6,FALSE)</f>
        <v>Michael Usher, Jess Pearce</v>
      </c>
      <c r="Y1156" s="378"/>
    </row>
    <row r="1157" spans="1:25" hidden="1" x14ac:dyDescent="0.25">
      <c r="A1157" s="17">
        <v>1156</v>
      </c>
      <c r="B1157" s="365" t="str">
        <f t="shared" ca="1" si="23"/>
        <v>OG1156</v>
      </c>
      <c r="C1157" s="366" t="s">
        <v>102</v>
      </c>
      <c r="D1157" s="367">
        <f ca="1">COUNTIF('2.Tissue'!C:C,B1157)</f>
        <v>0</v>
      </c>
      <c r="E1157" s="368">
        <f ca="1">COUNTIFS('3.DNAExtractions'!$E:$E,$B1157,'3.DNAExtractions'!$D:$D,E$1)</f>
        <v>0</v>
      </c>
      <c r="F1157" s="369" t="str" cm="1">
        <f t="array" aca="1" ref="F1157" ca="1">IF(
    COUNTIFS('3.DNAExtractions'!E:E, B1157, '3.DNAExtractions'!Y:Y, "Y") &gt; 0,
    _xlfn.TEXTJOIN(", ", TRUE, IF(('3.DNAExtractions'!E:E = B1157) * ('3.DNAExtractions'!Y:Y = "Y"), '3.DNAExtractions'!D:D, "")),
    IF(
        COUNTIFS('3.DNAExtractions'!E:E, B1157, '3.DNAExtractions'!X:X, "Y") &gt; 0,
        _xlfn.TEXTJOIN(", ", TRUE, IF(('3.DNAExtractions'!E:E = B1157) * ('3.DNAExtractions'!X:X = "Y"), '3.DNAExtractions'!D:D, "")),
        "Awaiting Status"
    )
)</f>
        <v>Awaiting Status</v>
      </c>
      <c r="G1157" s="370"/>
      <c r="H1157" s="371" t="str" cm="1">
        <f t="array" aca="1" ref="H1157" ca="1">IF(
    G1157="N",
    "",
    IF(
        COUNTIFS('4.Illumina'!E:E, B1157, '4.Illumina'!R:R, "Y") &gt; 0,
        _xlfn.TEXTJOIN(", ", TRUE, IF(('4.Illumina'!E:E = B1157) * ('4.Illumina'!R:R = "Y"), '4.Illumina'!D:D, "")),
        IF(
            COUNTIFS('4.Illumina'!E:E, B1157, '4.Illumina'!Q:Q, "Y") &gt; 0,
            _xlfn.TEXTJOIN(", ", TRUE, IF(('4.Illumina'!E:E = B1157) * ('4.Illumina'!Q:Q = "Y"), '4.Illumina'!D:D, "")),
            "Awaiting Status"
        )
    )
)</f>
        <v>Awaiting Status</v>
      </c>
      <c r="I1157" s="372"/>
      <c r="J1157" s="373" t="str" cm="1">
        <f t="array" aca="1" ref="J1157" ca="1">IF(
    I1157="N",
    "",
    IF(
        COUNTIFS('4.PacBio'!E:E, B1157, '4.PacBio'!W:W, "Y") &gt; 0,
        _xlfn.TEXTJOIN(", ", TRUE, IF(('4.PacBio'!E:E = B1157) * ('4.PacBio'!W:W = "Y"), '4.PacBio'!D:D, "")),
        IF(
            COUNTIFS('4.PacBio'!E:E, B1157, '4.PacBio'!V:V, "Y") &gt; 0,
            _xlfn.TEXTJOIN(", ", TRUE, IF(('4.PacBio'!E:E = B1157) * ('4.PacBio'!V:V = "Y"), '4.PacBio'!D:D, "")),
            "Awaiting Status"
        )
    )
)</f>
        <v>Awaiting Status</v>
      </c>
      <c r="K1157" s="374"/>
      <c r="L1157" s="371" t="str" cm="1">
        <f t="array" aca="1" ref="L1157" ca="1">IF(
    K1157="N",
    "",
    IF(
        COUNTIFS('4.HiCLibrary'!E:E, B1157, '4.HiCLibrary'!V:V, "Y") &gt; 0,
        _xlfn.TEXTJOIN(", ", TRUE, IF(('4.HiCLibrary'!E:E = B1157) * ('4.HiCLibrary'!V:V = "Y"), '4.HiCLibrary'!D:D, "")),
        IF(
            COUNTIFS('4.HiCLibrary'!E:E, B1157, '4.HiCLibrary'!U:U, "Y") &gt; 0,
            _xlfn.TEXTJOIN(", ", TRUE, IF(('4.HiCLibrary'!E:E = B1157) * ('4.HiCLibrary'!U:U = "Y"), '4.HiCLibrary'!D:D, "")),
            "Awaiting Status"
        )
    )
)</f>
        <v>Awaiting Status</v>
      </c>
      <c r="M1157" s="375"/>
      <c r="N1157" s="373" t="str" cm="1">
        <f t="array" aca="1" ref="N1157" ca="1">IF(
    M1157="N",
    "",
    IF(
        COUNTIFS('4.ONT'!E:E, B1157, '4.ONT'!Q:Q, "Y") &gt; 0,
        _xlfn.TEXTJOIN(", ", TRUE, IF(('4.ONT'!E:E = B1157) * ('4.ONT'!Q:Q = "Y"), '4.ONT'!D:D, "")),
        IF(
            COUNTIFS('4.ONT'!E:E, B1157, '4.ONT'!P:P, "Y") &gt; 0,
            _xlfn.TEXTJOIN(", ", TRUE, IF(('4.ONT'!E:E = B1157) * ('4.ONT'!P:P = "Y"), '4.ONT'!D:D, "")),
            "Awaiting Status"
        )
    )
)</f>
        <v>Awaiting Status</v>
      </c>
      <c r="O1157" s="60"/>
      <c r="P1157" s="376" t="str" cm="1">
        <f t="array" aca="1" ref="P1157" ca="1">IF(
    O1157="N",
    "",
    IF(
        COUNTIFS('3.RNAExtractions'!E:E, B1157, '3.RNAExtractions'!Z:Z, "Y") &gt; 0,
        _xlfn.TEXTJOIN(", ", TRUE, IF(('3.RNAExtractions'!E:E = B1157) * ('3.RNAExtractions'!Z:Z = "Y"), '3.RNAExtractions'!D:D, "")),
        IF(
            COUNTIFS('3.RNAExtractions'!E:E, B1157, '3.RNAExtractions'!Y:Y, "Y") &gt; 0,
            _xlfn.TEXTJOIN(", ", TRUE, IF(('3.RNAExtractions'!E:E = B1157) * ('3.RNAExtractions'!Y:Y = "Y"), '3.RNAExtractions'!D:D, "")),
            "Awaiting Status"
        )
    )
)</f>
        <v>Awaiting Status</v>
      </c>
      <c r="Q1157" s="60"/>
      <c r="R1157" s="376" t="str" cm="1">
        <f t="array" aca="1" ref="R1157" ca="1">IF(
    Q1157="N",
    "",
    IF(
        COUNTIFS('4.RNAIllumina'!E:E, B1157, '4.RNAIllumina'!Y:Y, "Y") &gt; 0,
        _xlfn.TEXTJOIN(", ", TRUE, IF(('4.RNAIllumina'!E:E = B1157) * ('4.RNAIllumina'!Y:Y = "Y"), '4.RNAIllumina'!D:D, "")),
        IF(
            COUNTIFS('4.RNAIllumina'!E:E, B1157, '4.RNAIllumina'!X:X, "Y") &gt; 0,
            _xlfn.TEXTJOIN(", ", TRUE, IF(('4.RNAIllumina'!E:E = B1157) * ('4.RNAIllumina'!X:X = "Y"), '4.RNAIllumina'!D:D, "")),
            "Awaiting Status"
        )
    )
)</f>
        <v>Awaiting Status</v>
      </c>
      <c r="S1157" s="377"/>
      <c r="T1157" s="378" t="str">
        <f ca="1">VLOOKUP($B1157,'1.MetaData'!$B:$H,2,FALSE)</f>
        <v>BT1063</v>
      </c>
      <c r="U1157" s="379" t="str">
        <f ca="1">VLOOKUP($B1157,'1.MetaData'!$B:$H,3,FALSE)</f>
        <v>Galeocerdo cuvier</v>
      </c>
      <c r="V1157" s="379" t="str">
        <f ca="1">VLOOKUP($B1157,'1.MetaData'!$B:$H,4,FALSE)</f>
        <v>Tiger shark</v>
      </c>
      <c r="W1157" s="379" t="str">
        <f ca="1">VLOOKUP($B1157,'1.MetaData'!$B:$H,5,FALSE)</f>
        <v>NT Fisheries Department</v>
      </c>
      <c r="X1157" s="378" t="str">
        <f ca="1">VLOOKUP($B1157,'1.MetaData'!$B:$H,6,FALSE)</f>
        <v>Michael Usher, Jess Pearce</v>
      </c>
      <c r="Y1157" s="378"/>
    </row>
    <row r="1158" spans="1:25" hidden="1" x14ac:dyDescent="0.25">
      <c r="A1158" s="17">
        <v>1157</v>
      </c>
      <c r="B1158" s="365" t="str">
        <f t="shared" ca="1" si="23"/>
        <v>OG1157</v>
      </c>
      <c r="C1158" s="366" t="s">
        <v>102</v>
      </c>
      <c r="D1158" s="367">
        <f ca="1">COUNTIF('2.Tissue'!C:C,B1158)</f>
        <v>0</v>
      </c>
      <c r="E1158" s="368">
        <f ca="1">COUNTIFS('3.DNAExtractions'!$E:$E,$B1158,'3.DNAExtractions'!$D:$D,E$1)</f>
        <v>0</v>
      </c>
      <c r="F1158" s="369" t="str" cm="1">
        <f t="array" aca="1" ref="F1158" ca="1">IF(
    COUNTIFS('3.DNAExtractions'!E:E, B1158, '3.DNAExtractions'!Y:Y, "Y") &gt; 0,
    _xlfn.TEXTJOIN(", ", TRUE, IF(('3.DNAExtractions'!E:E = B1158) * ('3.DNAExtractions'!Y:Y = "Y"), '3.DNAExtractions'!D:D, "")),
    IF(
        COUNTIFS('3.DNAExtractions'!E:E, B1158, '3.DNAExtractions'!X:X, "Y") &gt; 0,
        _xlfn.TEXTJOIN(", ", TRUE, IF(('3.DNAExtractions'!E:E = B1158) * ('3.DNAExtractions'!X:X = "Y"), '3.DNAExtractions'!D:D, "")),
        "Awaiting Status"
    )
)</f>
        <v>Awaiting Status</v>
      </c>
      <c r="G1158" s="370"/>
      <c r="H1158" s="371" t="str" cm="1">
        <f t="array" aca="1" ref="H1158" ca="1">IF(
    G1158="N",
    "",
    IF(
        COUNTIFS('4.Illumina'!E:E, B1158, '4.Illumina'!R:R, "Y") &gt; 0,
        _xlfn.TEXTJOIN(", ", TRUE, IF(('4.Illumina'!E:E = B1158) * ('4.Illumina'!R:R = "Y"), '4.Illumina'!D:D, "")),
        IF(
            COUNTIFS('4.Illumina'!E:E, B1158, '4.Illumina'!Q:Q, "Y") &gt; 0,
            _xlfn.TEXTJOIN(", ", TRUE, IF(('4.Illumina'!E:E = B1158) * ('4.Illumina'!Q:Q = "Y"), '4.Illumina'!D:D, "")),
            "Awaiting Status"
        )
    )
)</f>
        <v>Awaiting Status</v>
      </c>
      <c r="I1158" s="372"/>
      <c r="J1158" s="373" t="str" cm="1">
        <f t="array" aca="1" ref="J1158" ca="1">IF(
    I1158="N",
    "",
    IF(
        COUNTIFS('4.PacBio'!E:E, B1158, '4.PacBio'!W:W, "Y") &gt; 0,
        _xlfn.TEXTJOIN(", ", TRUE, IF(('4.PacBio'!E:E = B1158) * ('4.PacBio'!W:W = "Y"), '4.PacBio'!D:D, "")),
        IF(
            COUNTIFS('4.PacBio'!E:E, B1158, '4.PacBio'!V:V, "Y") &gt; 0,
            _xlfn.TEXTJOIN(", ", TRUE, IF(('4.PacBio'!E:E = B1158) * ('4.PacBio'!V:V = "Y"), '4.PacBio'!D:D, "")),
            "Awaiting Status"
        )
    )
)</f>
        <v>Awaiting Status</v>
      </c>
      <c r="K1158" s="374"/>
      <c r="L1158" s="371" t="str" cm="1">
        <f t="array" aca="1" ref="L1158" ca="1">IF(
    K1158="N",
    "",
    IF(
        COUNTIFS('4.HiCLibrary'!E:E, B1158, '4.HiCLibrary'!V:V, "Y") &gt; 0,
        _xlfn.TEXTJOIN(", ", TRUE, IF(('4.HiCLibrary'!E:E = B1158) * ('4.HiCLibrary'!V:V = "Y"), '4.HiCLibrary'!D:D, "")),
        IF(
            COUNTIFS('4.HiCLibrary'!E:E, B1158, '4.HiCLibrary'!U:U, "Y") &gt; 0,
            _xlfn.TEXTJOIN(", ", TRUE, IF(('4.HiCLibrary'!E:E = B1158) * ('4.HiCLibrary'!U:U = "Y"), '4.HiCLibrary'!D:D, "")),
            "Awaiting Status"
        )
    )
)</f>
        <v>Awaiting Status</v>
      </c>
      <c r="M1158" s="375"/>
      <c r="N1158" s="373" t="str" cm="1">
        <f t="array" aca="1" ref="N1158" ca="1">IF(
    M1158="N",
    "",
    IF(
        COUNTIFS('4.ONT'!E:E, B1158, '4.ONT'!Q:Q, "Y") &gt; 0,
        _xlfn.TEXTJOIN(", ", TRUE, IF(('4.ONT'!E:E = B1158) * ('4.ONT'!Q:Q = "Y"), '4.ONT'!D:D, "")),
        IF(
            COUNTIFS('4.ONT'!E:E, B1158, '4.ONT'!P:P, "Y") &gt; 0,
            _xlfn.TEXTJOIN(", ", TRUE, IF(('4.ONT'!E:E = B1158) * ('4.ONT'!P:P = "Y"), '4.ONT'!D:D, "")),
            "Awaiting Status"
        )
    )
)</f>
        <v>Awaiting Status</v>
      </c>
      <c r="O1158" s="60"/>
      <c r="P1158" s="376" t="str" cm="1">
        <f t="array" aca="1" ref="P1158" ca="1">IF(
    O1158="N",
    "",
    IF(
        COUNTIFS('3.RNAExtractions'!E:E, B1158, '3.RNAExtractions'!Z:Z, "Y") &gt; 0,
        _xlfn.TEXTJOIN(", ", TRUE, IF(('3.RNAExtractions'!E:E = B1158) * ('3.RNAExtractions'!Z:Z = "Y"), '3.RNAExtractions'!D:D, "")),
        IF(
            COUNTIFS('3.RNAExtractions'!E:E, B1158, '3.RNAExtractions'!Y:Y, "Y") &gt; 0,
            _xlfn.TEXTJOIN(", ", TRUE, IF(('3.RNAExtractions'!E:E = B1158) * ('3.RNAExtractions'!Y:Y = "Y"), '3.RNAExtractions'!D:D, "")),
            "Awaiting Status"
        )
    )
)</f>
        <v>Awaiting Status</v>
      </c>
      <c r="Q1158" s="60"/>
      <c r="R1158" s="376" t="str" cm="1">
        <f t="array" aca="1" ref="R1158" ca="1">IF(
    Q1158="N",
    "",
    IF(
        COUNTIFS('4.RNAIllumina'!E:E, B1158, '4.RNAIllumina'!Y:Y, "Y") &gt; 0,
        _xlfn.TEXTJOIN(", ", TRUE, IF(('4.RNAIllumina'!E:E = B1158) * ('4.RNAIllumina'!Y:Y = "Y"), '4.RNAIllumina'!D:D, "")),
        IF(
            COUNTIFS('4.RNAIllumina'!E:E, B1158, '4.RNAIllumina'!X:X, "Y") &gt; 0,
            _xlfn.TEXTJOIN(", ", TRUE, IF(('4.RNAIllumina'!E:E = B1158) * ('4.RNAIllumina'!X:X = "Y"), '4.RNAIllumina'!D:D, "")),
            "Awaiting Status"
        )
    )
)</f>
        <v>Awaiting Status</v>
      </c>
      <c r="S1158" s="377"/>
      <c r="T1158" s="378" t="str">
        <f ca="1">VLOOKUP($B1158,'1.MetaData'!$B:$H,2,FALSE)</f>
        <v>y3477/y3478</v>
      </c>
      <c r="U1158" s="379" t="str">
        <f ca="1">VLOOKUP($B1158,'1.MetaData'!$B:$H,3,FALSE)</f>
        <v>Galeocerdo cuvier</v>
      </c>
      <c r="V1158" s="379" t="str">
        <f ca="1">VLOOKUP($B1158,'1.MetaData'!$B:$H,4,FALSE)</f>
        <v>Tiger shark</v>
      </c>
      <c r="W1158" s="379" t="str">
        <f ca="1">VLOOKUP($B1158,'1.MetaData'!$B:$H,5,FALSE)</f>
        <v>NT Fisheries Department</v>
      </c>
      <c r="X1158" s="378" t="str">
        <f ca="1">VLOOKUP($B1158,'1.MetaData'!$B:$H,6,FALSE)</f>
        <v>Michael Usher, Jess Pearce</v>
      </c>
      <c r="Y1158" s="378"/>
    </row>
    <row r="1159" spans="1:25" hidden="1" x14ac:dyDescent="0.25">
      <c r="A1159" s="17">
        <v>1158</v>
      </c>
      <c r="B1159" s="365" t="str">
        <f t="shared" ca="1" si="23"/>
        <v>OG1158</v>
      </c>
      <c r="C1159" s="366" t="s">
        <v>102</v>
      </c>
      <c r="D1159" s="367">
        <f ca="1">COUNTIF('2.Tissue'!C:C,B1159)</f>
        <v>0</v>
      </c>
      <c r="E1159" s="368">
        <f ca="1">COUNTIFS('3.DNAExtractions'!$E:$E,$B1159,'3.DNAExtractions'!$D:$D,E$1)</f>
        <v>0</v>
      </c>
      <c r="F1159" s="369" t="str" cm="1">
        <f t="array" aca="1" ref="F1159" ca="1">IF(
    COUNTIFS('3.DNAExtractions'!E:E, B1159, '3.DNAExtractions'!Y:Y, "Y") &gt; 0,
    _xlfn.TEXTJOIN(", ", TRUE, IF(('3.DNAExtractions'!E:E = B1159) * ('3.DNAExtractions'!Y:Y = "Y"), '3.DNAExtractions'!D:D, "")),
    IF(
        COUNTIFS('3.DNAExtractions'!E:E, B1159, '3.DNAExtractions'!X:X, "Y") &gt; 0,
        _xlfn.TEXTJOIN(", ", TRUE, IF(('3.DNAExtractions'!E:E = B1159) * ('3.DNAExtractions'!X:X = "Y"), '3.DNAExtractions'!D:D, "")),
        "Awaiting Status"
    )
)</f>
        <v>Awaiting Status</v>
      </c>
      <c r="G1159" s="370"/>
      <c r="H1159" s="371" t="str" cm="1">
        <f t="array" aca="1" ref="H1159" ca="1">IF(
    G1159="N",
    "",
    IF(
        COUNTIFS('4.Illumina'!E:E, B1159, '4.Illumina'!R:R, "Y") &gt; 0,
        _xlfn.TEXTJOIN(", ", TRUE, IF(('4.Illumina'!E:E = B1159) * ('4.Illumina'!R:R = "Y"), '4.Illumina'!D:D, "")),
        IF(
            COUNTIFS('4.Illumina'!E:E, B1159, '4.Illumina'!Q:Q, "Y") &gt; 0,
            _xlfn.TEXTJOIN(", ", TRUE, IF(('4.Illumina'!E:E = B1159) * ('4.Illumina'!Q:Q = "Y"), '4.Illumina'!D:D, "")),
            "Awaiting Status"
        )
    )
)</f>
        <v>Awaiting Status</v>
      </c>
      <c r="I1159" s="372"/>
      <c r="J1159" s="373" t="str" cm="1">
        <f t="array" aca="1" ref="J1159" ca="1">IF(
    I1159="N",
    "",
    IF(
        COUNTIFS('4.PacBio'!E:E, B1159, '4.PacBio'!W:W, "Y") &gt; 0,
        _xlfn.TEXTJOIN(", ", TRUE, IF(('4.PacBio'!E:E = B1159) * ('4.PacBio'!W:W = "Y"), '4.PacBio'!D:D, "")),
        IF(
            COUNTIFS('4.PacBio'!E:E, B1159, '4.PacBio'!V:V, "Y") &gt; 0,
            _xlfn.TEXTJOIN(", ", TRUE, IF(('4.PacBio'!E:E = B1159) * ('4.PacBio'!V:V = "Y"), '4.PacBio'!D:D, "")),
            "Awaiting Status"
        )
    )
)</f>
        <v>Awaiting Status</v>
      </c>
      <c r="K1159" s="374"/>
      <c r="L1159" s="371" t="str" cm="1">
        <f t="array" aca="1" ref="L1159" ca="1">IF(
    K1159="N",
    "",
    IF(
        COUNTIFS('4.HiCLibrary'!E:E, B1159, '4.HiCLibrary'!V:V, "Y") &gt; 0,
        _xlfn.TEXTJOIN(", ", TRUE, IF(('4.HiCLibrary'!E:E = B1159) * ('4.HiCLibrary'!V:V = "Y"), '4.HiCLibrary'!D:D, "")),
        IF(
            COUNTIFS('4.HiCLibrary'!E:E, B1159, '4.HiCLibrary'!U:U, "Y") &gt; 0,
            _xlfn.TEXTJOIN(", ", TRUE, IF(('4.HiCLibrary'!E:E = B1159) * ('4.HiCLibrary'!U:U = "Y"), '4.HiCLibrary'!D:D, "")),
            "Awaiting Status"
        )
    )
)</f>
        <v>Awaiting Status</v>
      </c>
      <c r="M1159" s="375"/>
      <c r="N1159" s="373" t="str" cm="1">
        <f t="array" aca="1" ref="N1159" ca="1">IF(
    M1159="N",
    "",
    IF(
        COUNTIFS('4.ONT'!E:E, B1159, '4.ONT'!Q:Q, "Y") &gt; 0,
        _xlfn.TEXTJOIN(", ", TRUE, IF(('4.ONT'!E:E = B1159) * ('4.ONT'!Q:Q = "Y"), '4.ONT'!D:D, "")),
        IF(
            COUNTIFS('4.ONT'!E:E, B1159, '4.ONT'!P:P, "Y") &gt; 0,
            _xlfn.TEXTJOIN(", ", TRUE, IF(('4.ONT'!E:E = B1159) * ('4.ONT'!P:P = "Y"), '4.ONT'!D:D, "")),
            "Awaiting Status"
        )
    )
)</f>
        <v>Awaiting Status</v>
      </c>
      <c r="O1159" s="60"/>
      <c r="P1159" s="376" t="str" cm="1">
        <f t="array" aca="1" ref="P1159" ca="1">IF(
    O1159="N",
    "",
    IF(
        COUNTIFS('3.RNAExtractions'!E:E, B1159, '3.RNAExtractions'!Z:Z, "Y") &gt; 0,
        _xlfn.TEXTJOIN(", ", TRUE, IF(('3.RNAExtractions'!E:E = B1159) * ('3.RNAExtractions'!Z:Z = "Y"), '3.RNAExtractions'!D:D, "")),
        IF(
            COUNTIFS('3.RNAExtractions'!E:E, B1159, '3.RNAExtractions'!Y:Y, "Y") &gt; 0,
            _xlfn.TEXTJOIN(", ", TRUE, IF(('3.RNAExtractions'!E:E = B1159) * ('3.RNAExtractions'!Y:Y = "Y"), '3.RNAExtractions'!D:D, "")),
            "Awaiting Status"
        )
    )
)</f>
        <v>Awaiting Status</v>
      </c>
      <c r="Q1159" s="60"/>
      <c r="R1159" s="376" t="str" cm="1">
        <f t="array" aca="1" ref="R1159" ca="1">IF(
    Q1159="N",
    "",
    IF(
        COUNTIFS('4.RNAIllumina'!E:E, B1159, '4.RNAIllumina'!Y:Y, "Y") &gt; 0,
        _xlfn.TEXTJOIN(", ", TRUE, IF(('4.RNAIllumina'!E:E = B1159) * ('4.RNAIllumina'!Y:Y = "Y"), '4.RNAIllumina'!D:D, "")),
        IF(
            COUNTIFS('4.RNAIllumina'!E:E, B1159, '4.RNAIllumina'!X:X, "Y") &gt; 0,
            _xlfn.TEXTJOIN(", ", TRUE, IF(('4.RNAIllumina'!E:E = B1159) * ('4.RNAIllumina'!X:X = "Y"), '4.RNAIllumina'!D:D, "")),
            "Awaiting Status"
        )
    )
)</f>
        <v>Awaiting Status</v>
      </c>
      <c r="S1159" s="377"/>
      <c r="T1159" s="378" t="str">
        <f ca="1">VLOOKUP($B1159,'1.MetaData'!$B:$H,2,FALSE)</f>
        <v>y3455/y3456</v>
      </c>
      <c r="U1159" s="379" t="str">
        <f ca="1">VLOOKUP($B1159,'1.MetaData'!$B:$H,3,FALSE)</f>
        <v>Galeocerdo cuvier</v>
      </c>
      <c r="V1159" s="379" t="str">
        <f ca="1">VLOOKUP($B1159,'1.MetaData'!$B:$H,4,FALSE)</f>
        <v>Tiger shark</v>
      </c>
      <c r="W1159" s="379" t="str">
        <f ca="1">VLOOKUP($B1159,'1.MetaData'!$B:$H,5,FALSE)</f>
        <v>NT Fisheries Department</v>
      </c>
      <c r="X1159" s="378" t="str">
        <f ca="1">VLOOKUP($B1159,'1.MetaData'!$B:$H,6,FALSE)</f>
        <v>Michael Usher, Jess Pearce</v>
      </c>
      <c r="Y1159" s="378"/>
    </row>
    <row r="1160" spans="1:25" hidden="1" x14ac:dyDescent="0.25">
      <c r="A1160" s="17">
        <v>1159</v>
      </c>
      <c r="B1160" s="365" t="str">
        <f t="shared" ca="1" si="23"/>
        <v>OG1159</v>
      </c>
      <c r="C1160" s="366" t="s">
        <v>102</v>
      </c>
      <c r="D1160" s="367">
        <f ca="1">COUNTIF('2.Tissue'!C:C,B1160)</f>
        <v>0</v>
      </c>
      <c r="E1160" s="368">
        <f ca="1">COUNTIFS('3.DNAExtractions'!$E:$E,$B1160,'3.DNAExtractions'!$D:$D,E$1)</f>
        <v>0</v>
      </c>
      <c r="F1160" s="369" t="str" cm="1">
        <f t="array" aca="1" ref="F1160" ca="1">IF(
    COUNTIFS('3.DNAExtractions'!E:E, B1160, '3.DNAExtractions'!Y:Y, "Y") &gt; 0,
    _xlfn.TEXTJOIN(", ", TRUE, IF(('3.DNAExtractions'!E:E = B1160) * ('3.DNAExtractions'!Y:Y = "Y"), '3.DNAExtractions'!D:D, "")),
    IF(
        COUNTIFS('3.DNAExtractions'!E:E, B1160, '3.DNAExtractions'!X:X, "Y") &gt; 0,
        _xlfn.TEXTJOIN(", ", TRUE, IF(('3.DNAExtractions'!E:E = B1160) * ('3.DNAExtractions'!X:X = "Y"), '3.DNAExtractions'!D:D, "")),
        "Awaiting Status"
    )
)</f>
        <v>Awaiting Status</v>
      </c>
      <c r="G1160" s="370"/>
      <c r="H1160" s="371" t="str" cm="1">
        <f t="array" aca="1" ref="H1160" ca="1">IF(
    G1160="N",
    "",
    IF(
        COUNTIFS('4.Illumina'!E:E, B1160, '4.Illumina'!R:R, "Y") &gt; 0,
        _xlfn.TEXTJOIN(", ", TRUE, IF(('4.Illumina'!E:E = B1160) * ('4.Illumina'!R:R = "Y"), '4.Illumina'!D:D, "")),
        IF(
            COUNTIFS('4.Illumina'!E:E, B1160, '4.Illumina'!Q:Q, "Y") &gt; 0,
            _xlfn.TEXTJOIN(", ", TRUE, IF(('4.Illumina'!E:E = B1160) * ('4.Illumina'!Q:Q = "Y"), '4.Illumina'!D:D, "")),
            "Awaiting Status"
        )
    )
)</f>
        <v>Awaiting Status</v>
      </c>
      <c r="I1160" s="372"/>
      <c r="J1160" s="373" t="str" cm="1">
        <f t="array" aca="1" ref="J1160" ca="1">IF(
    I1160="N",
    "",
    IF(
        COUNTIFS('4.PacBio'!E:E, B1160, '4.PacBio'!W:W, "Y") &gt; 0,
        _xlfn.TEXTJOIN(", ", TRUE, IF(('4.PacBio'!E:E = B1160) * ('4.PacBio'!W:W = "Y"), '4.PacBio'!D:D, "")),
        IF(
            COUNTIFS('4.PacBio'!E:E, B1160, '4.PacBio'!V:V, "Y") &gt; 0,
            _xlfn.TEXTJOIN(", ", TRUE, IF(('4.PacBio'!E:E = B1160) * ('4.PacBio'!V:V = "Y"), '4.PacBio'!D:D, "")),
            "Awaiting Status"
        )
    )
)</f>
        <v>Awaiting Status</v>
      </c>
      <c r="K1160" s="374"/>
      <c r="L1160" s="371" t="str" cm="1">
        <f t="array" aca="1" ref="L1160" ca="1">IF(
    K1160="N",
    "",
    IF(
        COUNTIFS('4.HiCLibrary'!E:E, B1160, '4.HiCLibrary'!V:V, "Y") &gt; 0,
        _xlfn.TEXTJOIN(", ", TRUE, IF(('4.HiCLibrary'!E:E = B1160) * ('4.HiCLibrary'!V:V = "Y"), '4.HiCLibrary'!D:D, "")),
        IF(
            COUNTIFS('4.HiCLibrary'!E:E, B1160, '4.HiCLibrary'!U:U, "Y") &gt; 0,
            _xlfn.TEXTJOIN(", ", TRUE, IF(('4.HiCLibrary'!E:E = B1160) * ('4.HiCLibrary'!U:U = "Y"), '4.HiCLibrary'!D:D, "")),
            "Awaiting Status"
        )
    )
)</f>
        <v>Awaiting Status</v>
      </c>
      <c r="M1160" s="375"/>
      <c r="N1160" s="373" t="str" cm="1">
        <f t="array" aca="1" ref="N1160" ca="1">IF(
    M1160="N",
    "",
    IF(
        COUNTIFS('4.ONT'!E:E, B1160, '4.ONT'!Q:Q, "Y") &gt; 0,
        _xlfn.TEXTJOIN(", ", TRUE, IF(('4.ONT'!E:E = B1160) * ('4.ONT'!Q:Q = "Y"), '4.ONT'!D:D, "")),
        IF(
            COUNTIFS('4.ONT'!E:E, B1160, '4.ONT'!P:P, "Y") &gt; 0,
            _xlfn.TEXTJOIN(", ", TRUE, IF(('4.ONT'!E:E = B1160) * ('4.ONT'!P:P = "Y"), '4.ONT'!D:D, "")),
            "Awaiting Status"
        )
    )
)</f>
        <v>Awaiting Status</v>
      </c>
      <c r="O1160" s="60"/>
      <c r="P1160" s="376" t="str" cm="1">
        <f t="array" aca="1" ref="P1160" ca="1">IF(
    O1160="N",
    "",
    IF(
        COUNTIFS('3.RNAExtractions'!E:E, B1160, '3.RNAExtractions'!Z:Z, "Y") &gt; 0,
        _xlfn.TEXTJOIN(", ", TRUE, IF(('3.RNAExtractions'!E:E = B1160) * ('3.RNAExtractions'!Z:Z = "Y"), '3.RNAExtractions'!D:D, "")),
        IF(
            COUNTIFS('3.RNAExtractions'!E:E, B1160, '3.RNAExtractions'!Y:Y, "Y") &gt; 0,
            _xlfn.TEXTJOIN(", ", TRUE, IF(('3.RNAExtractions'!E:E = B1160) * ('3.RNAExtractions'!Y:Y = "Y"), '3.RNAExtractions'!D:D, "")),
            "Awaiting Status"
        )
    )
)</f>
        <v>Awaiting Status</v>
      </c>
      <c r="Q1160" s="60"/>
      <c r="R1160" s="376" t="str" cm="1">
        <f t="array" aca="1" ref="R1160" ca="1">IF(
    Q1160="N",
    "",
    IF(
        COUNTIFS('4.RNAIllumina'!E:E, B1160, '4.RNAIllumina'!Y:Y, "Y") &gt; 0,
        _xlfn.TEXTJOIN(", ", TRUE, IF(('4.RNAIllumina'!E:E = B1160) * ('4.RNAIllumina'!Y:Y = "Y"), '4.RNAIllumina'!D:D, "")),
        IF(
            COUNTIFS('4.RNAIllumina'!E:E, B1160, '4.RNAIllumina'!X:X, "Y") &gt; 0,
            _xlfn.TEXTJOIN(", ", TRUE, IF(('4.RNAIllumina'!E:E = B1160) * ('4.RNAIllumina'!X:X = "Y"), '4.RNAIllumina'!D:D, "")),
            "Awaiting Status"
        )
    )
)</f>
        <v>Awaiting Status</v>
      </c>
      <c r="S1160" s="377"/>
      <c r="T1160" s="378" t="str">
        <f ca="1">VLOOKUP($B1160,'1.MetaData'!$B:$H,2,FALSE)</f>
        <v>y3401/y3402</v>
      </c>
      <c r="U1160" s="379" t="str">
        <f ca="1">VLOOKUP($B1160,'1.MetaData'!$B:$H,3,FALSE)</f>
        <v>Galeocerdo cuvier</v>
      </c>
      <c r="V1160" s="379" t="str">
        <f ca="1">VLOOKUP($B1160,'1.MetaData'!$B:$H,4,FALSE)</f>
        <v>Tiger shark</v>
      </c>
      <c r="W1160" s="379" t="str">
        <f ca="1">VLOOKUP($B1160,'1.MetaData'!$B:$H,5,FALSE)</f>
        <v>NT Fisheries Department</v>
      </c>
      <c r="X1160" s="378" t="str">
        <f ca="1">VLOOKUP($B1160,'1.MetaData'!$B:$H,6,FALSE)</f>
        <v>Michael Usher, Jess Pearce</v>
      </c>
      <c r="Y1160" s="378"/>
    </row>
    <row r="1161" spans="1:25" hidden="1" x14ac:dyDescent="0.25">
      <c r="A1161" s="17">
        <v>1160</v>
      </c>
      <c r="B1161" s="365" t="str">
        <f t="shared" ca="1" si="23"/>
        <v>OG1160</v>
      </c>
      <c r="C1161" s="366" t="s">
        <v>93</v>
      </c>
      <c r="D1161" s="367">
        <f ca="1">COUNTIF('2.Tissue'!C:C,B1161)</f>
        <v>4</v>
      </c>
      <c r="E1161" s="368">
        <f ca="1">COUNTIFS('3.DNAExtractions'!$E:$E,$B1161,'3.DNAExtractions'!$D:$D,E$1)</f>
        <v>6</v>
      </c>
      <c r="F1161" s="369" t="str" cm="1">
        <f t="array" aca="1" ref="F1161" ca="1">IF(
    COUNTIFS('3.DNAExtractions'!E:E, B1161, '3.DNAExtractions'!Y:Y, "Y") &gt; 0,
    _xlfn.TEXTJOIN(", ", TRUE, IF(('3.DNAExtractions'!E:E = B1161) * ('3.DNAExtractions'!Y:Y = "Y"), '3.DNAExtractions'!D:D, "")),
    IF(
        COUNTIFS('3.DNAExtractions'!E:E, B1161, '3.DNAExtractions'!X:X, "Y") &gt; 0,
        _xlfn.TEXTJOIN(", ", TRUE, IF(('3.DNAExtractions'!E:E = B1161) * ('3.DNAExtractions'!X:X = "Y"), '3.DNAExtractions'!D:D, "")),
        "Awaiting Status"
    )
)</f>
        <v>Extracted</v>
      </c>
      <c r="G1161" s="370"/>
      <c r="H1161" s="371" t="str" cm="1">
        <f t="array" aca="1" ref="H1161" ca="1">IF(
    G1161="N",
    "",
    IF(
        COUNTIFS('4.Illumina'!E:E, B1161, '4.Illumina'!R:R, "Y") &gt; 0,
        _xlfn.TEXTJOIN(", ", TRUE, IF(('4.Illumina'!E:E = B1161) * ('4.Illumina'!R:R = "Y"), '4.Illumina'!D:D, "")),
        IF(
            COUNTIFS('4.Illumina'!E:E, B1161, '4.Illumina'!Q:Q, "Y") &gt; 0,
            _xlfn.TEXTJOIN(", ", TRUE, IF(('4.Illumina'!E:E = B1161) * ('4.Illumina'!Q:Q = "Y"), '4.Illumina'!D:D, "")),
            "Awaiting Status"
        )
    )
)</f>
        <v>Awaiting Status</v>
      </c>
      <c r="I1161" s="372"/>
      <c r="J1161" s="373" t="str" cm="1">
        <f t="array" aca="1" ref="J1161" ca="1">IF(
    I1161="N",
    "",
    IF(
        COUNTIFS('4.PacBio'!E:E, B1161, '4.PacBio'!W:W, "Y") &gt; 0,
        _xlfn.TEXTJOIN(", ", TRUE, IF(('4.PacBio'!E:E = B1161) * ('4.PacBio'!W:W = "Y"), '4.PacBio'!D:D, "")),
        IF(
            COUNTIFS('4.PacBio'!E:E, B1161, '4.PacBio'!V:V, "Y") &gt; 0,
            _xlfn.TEXTJOIN(", ", TRUE, IF(('4.PacBio'!E:E = B1161) * ('4.PacBio'!V:V = "Y"), '4.PacBio'!D:D, "")),
            "Awaiting Status"
        )
    )
)</f>
        <v>Awaiting Status</v>
      </c>
      <c r="K1161" s="374"/>
      <c r="L1161" s="371" t="str" cm="1">
        <f t="array" aca="1" ref="L1161" ca="1">IF(
    K1161="N",
    "",
    IF(
        COUNTIFS('4.HiCLibrary'!E:E, B1161, '4.HiCLibrary'!V:V, "Y") &gt; 0,
        _xlfn.TEXTJOIN(", ", TRUE, IF(('4.HiCLibrary'!E:E = B1161) * ('4.HiCLibrary'!V:V = "Y"), '4.HiCLibrary'!D:D, "")),
        IF(
            COUNTIFS('4.HiCLibrary'!E:E, B1161, '4.HiCLibrary'!U:U, "Y") &gt; 0,
            _xlfn.TEXTJOIN(", ", TRUE, IF(('4.HiCLibrary'!E:E = B1161) * ('4.HiCLibrary'!U:U = "Y"), '4.HiCLibrary'!D:D, "")),
            "Awaiting Status"
        )
    )
)</f>
        <v>State 3 - Proximity Ligation</v>
      </c>
      <c r="M1161" s="375"/>
      <c r="N1161" s="373" t="str" cm="1">
        <f t="array" aca="1" ref="N1161" ca="1">IF(
    M1161="N",
    "",
    IF(
        COUNTIFS('4.ONT'!E:E, B1161, '4.ONT'!Q:Q, "Y") &gt; 0,
        _xlfn.TEXTJOIN(", ", TRUE, IF(('4.ONT'!E:E = B1161) * ('4.ONT'!Q:Q = "Y"), '4.ONT'!D:D, "")),
        IF(
            COUNTIFS('4.ONT'!E:E, B1161, '4.ONT'!P:P, "Y") &gt; 0,
            _xlfn.TEXTJOIN(", ", TRUE, IF(('4.ONT'!E:E = B1161) * ('4.ONT'!P:P = "Y"), '4.ONT'!D:D, "")),
            "Awaiting Status"
        )
    )
)</f>
        <v>Awaiting Status</v>
      </c>
      <c r="O1161" s="60"/>
      <c r="P1161" s="376" t="str" cm="1">
        <f t="array" aca="1" ref="P1161" ca="1">IF(
    O1161="N",
    "",
    IF(
        COUNTIFS('3.RNAExtractions'!E:E, B1161, '3.RNAExtractions'!Z:Z, "Y") &gt; 0,
        _xlfn.TEXTJOIN(", ", TRUE, IF(('3.RNAExtractions'!E:E = B1161) * ('3.RNAExtractions'!Z:Z = "Y"), '3.RNAExtractions'!D:D, "")),
        IF(
            COUNTIFS('3.RNAExtractions'!E:E, B1161, '3.RNAExtractions'!Y:Y, "Y") &gt; 0,
            _xlfn.TEXTJOIN(", ", TRUE, IF(('3.RNAExtractions'!E:E = B1161) * ('3.RNAExtractions'!Y:Y = "Y"), '3.RNAExtractions'!D:D, "")),
            "Awaiting Status"
        )
    )
)</f>
        <v>Awaiting Status</v>
      </c>
      <c r="Q1161" s="60"/>
      <c r="R1161" s="376" t="str" cm="1">
        <f t="array" aca="1" ref="R1161" ca="1">IF(
    Q1161="N",
    "",
    IF(
        COUNTIFS('4.RNAIllumina'!E:E, B1161, '4.RNAIllumina'!Y:Y, "Y") &gt; 0,
        _xlfn.TEXTJOIN(", ", TRUE, IF(('4.RNAIllumina'!E:E = B1161) * ('4.RNAIllumina'!Y:Y = "Y"), '4.RNAIllumina'!D:D, "")),
        IF(
            COUNTIFS('4.RNAIllumina'!E:E, B1161, '4.RNAIllumina'!X:X, "Y") &gt; 0,
            _xlfn.TEXTJOIN(", ", TRUE, IF(('4.RNAIllumina'!E:E = B1161) * ('4.RNAIllumina'!X:X = "Y"), '4.RNAIllumina'!D:D, "")),
            "Awaiting Status"
        )
    )
)</f>
        <v>Awaiting Status</v>
      </c>
      <c r="S1161" s="377"/>
      <c r="T1161" s="378" t="str">
        <f ca="1">VLOOKUP($B1161,'1.MetaData'!$B:$H,2,FALSE)</f>
        <v>E1</v>
      </c>
      <c r="U1161" s="379" t="str">
        <f ca="1">VLOOKUP($B1161,'1.MetaData'!$B:$H,3,FALSE)</f>
        <v>Neophoca cinerea</v>
      </c>
      <c r="V1161" s="379" t="str">
        <f ca="1">VLOOKUP($B1161,'1.MetaData'!$B:$H,4,FALSE)</f>
        <v>Australian sea lion</v>
      </c>
      <c r="W1161" s="379" t="str">
        <f ca="1">VLOOKUP($B1161,'1.MetaData'!$B:$H,5,FALSE)</f>
        <v>Roger Kirkwood SARDI</v>
      </c>
      <c r="X1161" s="378" t="str">
        <f ca="1">VLOOKUP($B1161,'1.MetaData'!$B:$H,6,FALSE)</f>
        <v>Simon Goldsworthy</v>
      </c>
      <c r="Y1161" s="378"/>
    </row>
    <row r="1162" spans="1:25" x14ac:dyDescent="0.25">
      <c r="A1162" s="17">
        <v>1161</v>
      </c>
      <c r="B1162" s="365" t="str">
        <f t="shared" ca="1" si="23"/>
        <v>OG1161</v>
      </c>
      <c r="C1162" s="366" t="s">
        <v>91</v>
      </c>
      <c r="D1162" s="367">
        <f ca="1">COUNTIF('2.Tissue'!C:C,B1162)</f>
        <v>4</v>
      </c>
      <c r="E1162" s="368">
        <f ca="1">COUNTIFS('3.DNAExtractions'!$E:$E,$B1162,'3.DNAExtractions'!$D:$D,E$1)</f>
        <v>6</v>
      </c>
      <c r="F1162" s="369" t="str" cm="1">
        <f t="array" aca="1" ref="F1162" ca="1">IF(
    COUNTIFS('3.DNAExtractions'!E:E, B1162, '3.DNAExtractions'!Y:Y, "Y") &gt; 0,
    _xlfn.TEXTJOIN(", ", TRUE, IF(('3.DNAExtractions'!E:E = B1162) * ('3.DNAExtractions'!Y:Y = "Y"), '3.DNAExtractions'!D:D, "")),
    IF(
        COUNTIFS('3.DNAExtractions'!E:E, B1162, '3.DNAExtractions'!X:X, "Y") &gt; 0,
        _xlfn.TEXTJOIN(", ", TRUE, IF(('3.DNAExtractions'!E:E = B1162) * ('3.DNAExtractions'!X:X = "Y"), '3.DNAExtractions'!D:D, "")),
        "Awaiting Status"
    )
)</f>
        <v>Extracted</v>
      </c>
      <c r="G1162" s="370"/>
      <c r="H1162" s="371" t="str" cm="1">
        <f t="array" aca="1" ref="H1162" ca="1">IF(
    G1162="N",
    "",
    IF(
        COUNTIFS('4.Illumina'!E:E, B1162, '4.Illumina'!R:R, "Y") &gt; 0,
        _xlfn.TEXTJOIN(", ", TRUE, IF(('4.Illumina'!E:E = B1162) * ('4.Illumina'!R:R = "Y"), '4.Illumina'!D:D, "")),
        IF(
            COUNTIFS('4.Illumina'!E:E, B1162, '4.Illumina'!Q:Q, "Y") &gt; 0,
            _xlfn.TEXTJOIN(", ", TRUE, IF(('4.Illumina'!E:E = B1162) * ('4.Illumina'!Q:Q = "Y"), '4.Illumina'!D:D, "")),
            "Awaiting Status"
        )
    )
)</f>
        <v>Awaiting Status</v>
      </c>
      <c r="I1162" s="372"/>
      <c r="J1162" s="373" t="str" cm="1">
        <f t="array" aca="1" ref="J1162" ca="1">IF(
    I1162="N",
    "",
    IF(
        COUNTIFS('4.PacBio'!E:E, B1162, '4.PacBio'!W:W, "Y") &gt; 0,
        _xlfn.TEXTJOIN(", ", TRUE, IF(('4.PacBio'!E:E = B1162) * ('4.PacBio'!W:W = "Y"), '4.PacBio'!D:D, "")),
        IF(
            COUNTIFS('4.PacBio'!E:E, B1162, '4.PacBio'!V:V, "Y") &gt; 0,
            _xlfn.TEXTJOIN(", ", TRUE, IF(('4.PacBio'!E:E = B1162) * ('4.PacBio'!V:V = "Y"), '4.PacBio'!D:D, "")),
            "Awaiting Status"
        )
    )
)</f>
        <v>Sequenced</v>
      </c>
      <c r="K1162" s="374"/>
      <c r="L1162" s="371" t="str" cm="1">
        <f t="array" aca="1" ref="L1162" ca="1">IF(
    K1162="N",
    "",
    IF(
        COUNTIFS('4.HiCLibrary'!E:E, B1162, '4.HiCLibrary'!V:V, "Y") &gt; 0,
        _xlfn.TEXTJOIN(", ", TRUE, IF(('4.HiCLibrary'!E:E = B1162) * ('4.HiCLibrary'!V:V = "Y"), '4.HiCLibrary'!D:D, "")),
        IF(
            COUNTIFS('4.HiCLibrary'!E:E, B1162, '4.HiCLibrary'!U:U, "Y") &gt; 0,
            _xlfn.TEXTJOIN(", ", TRUE, IF(('4.HiCLibrary'!E:E = B1162) * ('4.HiCLibrary'!U:U = "Y"), '4.HiCLibrary'!D:D, "")),
            "Awaiting Status"
        )
    )
)</f>
        <v>Awaiting Status</v>
      </c>
      <c r="M1162" s="375"/>
      <c r="N1162" s="373" t="str" cm="1">
        <f t="array" aca="1" ref="N1162" ca="1">IF(
    M1162="N",
    "",
    IF(
        COUNTIFS('4.ONT'!E:E, B1162, '4.ONT'!Q:Q, "Y") &gt; 0,
        _xlfn.TEXTJOIN(", ", TRUE, IF(('4.ONT'!E:E = B1162) * ('4.ONT'!Q:Q = "Y"), '4.ONT'!D:D, "")),
        IF(
            COUNTIFS('4.ONT'!E:E, B1162, '4.ONT'!P:P, "Y") &gt; 0,
            _xlfn.TEXTJOIN(", ", TRUE, IF(('4.ONT'!E:E = B1162) * ('4.ONT'!P:P = "Y"), '4.ONT'!D:D, "")),
            "Awaiting Status"
        )
    )
)</f>
        <v>Awaiting Status</v>
      </c>
      <c r="O1162" s="60"/>
      <c r="P1162" s="376" t="str" cm="1">
        <f t="array" aca="1" ref="P1162" ca="1">IF(
    O1162="N",
    "",
    IF(
        COUNTIFS('3.RNAExtractions'!E:E, B1162, '3.RNAExtractions'!Z:Z, "Y") &gt; 0,
        _xlfn.TEXTJOIN(", ", TRUE, IF(('3.RNAExtractions'!E:E = B1162) * ('3.RNAExtractions'!Z:Z = "Y"), '3.RNAExtractions'!D:D, "")),
        IF(
            COUNTIFS('3.RNAExtractions'!E:E, B1162, '3.RNAExtractions'!Y:Y, "Y") &gt; 0,
            _xlfn.TEXTJOIN(", ", TRUE, IF(('3.RNAExtractions'!E:E = B1162) * ('3.RNAExtractions'!Y:Y = "Y"), '3.RNAExtractions'!D:D, "")),
            "Awaiting Status"
        )
    )
)</f>
        <v>Awaiting Status</v>
      </c>
      <c r="Q1162" s="60"/>
      <c r="R1162" s="376" t="str" cm="1">
        <f t="array" aca="1" ref="R1162" ca="1">IF(
    Q1162="N",
    "",
    IF(
        COUNTIFS('4.RNAIllumina'!E:E, B1162, '4.RNAIllumina'!Y:Y, "Y") &gt; 0,
        _xlfn.TEXTJOIN(", ", TRUE, IF(('4.RNAIllumina'!E:E = B1162) * ('4.RNAIllumina'!Y:Y = "Y"), '4.RNAIllumina'!D:D, "")),
        IF(
            COUNTIFS('4.RNAIllumina'!E:E, B1162, '4.RNAIllumina'!X:X, "Y") &gt; 0,
            _xlfn.TEXTJOIN(", ", TRUE, IF(('4.RNAIllumina'!E:E = B1162) * ('4.RNAIllumina'!X:X = "Y"), '4.RNAIllumina'!D:D, "")),
            "Awaiting Status"
        )
    )
)</f>
        <v>Awaiting Status</v>
      </c>
      <c r="S1162" s="377"/>
      <c r="T1162" s="378" t="str">
        <f ca="1">VLOOKUP($B1162,'1.MetaData'!$B:$H,2,FALSE)</f>
        <v>E2</v>
      </c>
      <c r="U1162" s="379" t="str">
        <f ca="1">VLOOKUP($B1162,'1.MetaData'!$B:$H,3,FALSE)</f>
        <v>Neophoca cinerea</v>
      </c>
      <c r="V1162" s="379" t="str">
        <f ca="1">VLOOKUP($B1162,'1.MetaData'!$B:$H,4,FALSE)</f>
        <v>Australian sea lion</v>
      </c>
      <c r="W1162" s="379" t="str">
        <f ca="1">VLOOKUP($B1162,'1.MetaData'!$B:$H,5,FALSE)</f>
        <v>Roger Kirkwood SARDI</v>
      </c>
      <c r="X1162" s="378" t="str">
        <f ca="1">VLOOKUP($B1162,'1.MetaData'!$B:$H,6,FALSE)</f>
        <v>Simon Goldsworthy</v>
      </c>
      <c r="Y1162" s="378"/>
    </row>
  </sheetData>
  <dataValidations xWindow="52" yWindow="347" count="3">
    <dataValidation operator="greaterThan" allowBlank="1" showInputMessage="1" promptTitle="OG Identifier Number" prompt="Enter the OG identifier number. The OGID will complete automatically. The OG number should increment and be unique." sqref="A1" xr:uid="{CEB8BFA5-9F0D-B443-A8BD-6932A8D8150A}"/>
    <dataValidation allowBlank="1" showInputMessage="1" showErrorMessage="1" sqref="C1" xr:uid="{366831A7-7041-44AD-8EE0-14B688B6C942}"/>
    <dataValidation type="whole" operator="greaterThan" allowBlank="1" showInputMessage="1" showErrorMessage="1" promptTitle="OG Identifier Number" prompt="Enter the OG identifier number. The OGID will complete automatically. The OG number should increment and be unique." sqref="A2:A1048576" xr:uid="{E442DC07-E853-9D4C-AB18-CA399674A69E}">
      <formula1>0</formula1>
    </dataValidation>
  </dataValidations>
  <pageMargins left="0.7" right="0.7" top="0.75" bottom="0.75" header="0.3" footer="0.3"/>
  <pageSetup paperSize="256" orientation="portrait" horizontalDpi="203" verticalDpi="203" r:id="rId1"/>
  <tableParts count="1">
    <tablePart r:id="rId2"/>
  </tableParts>
  <extLst>
    <ext xmlns:x14="http://schemas.microsoft.com/office/spreadsheetml/2009/9/main" uri="{CCE6A557-97BC-4b89-ADB6-D9C93CAAB3DF}">
      <x14:dataValidations xmlns:xm="http://schemas.microsoft.com/office/excel/2006/main" xWindow="52" yWindow="347" count="6">
        <x14:dataValidation type="list" allowBlank="1" showInputMessage="1" showErrorMessage="1" xr:uid="{D33B93C6-BAA5-42EC-A595-5337F31DDFCB}">
          <x14:formula1>
            <xm:f>Validation!$A$151:$A$159</xm:f>
          </x14:formula1>
          <xm:sqref>C2:C1162</xm:sqref>
        </x14:dataValidation>
        <x14:dataValidation type="list" allowBlank="1" showInputMessage="1" showErrorMessage="1" errorTitle="Y/N/?" promptTitle="PacBio HiFi Sequencing" prompt="Is this sample to be sequenced with PacBio HiFi?" xr:uid="{C87FDC75-92A3-1A48-8E43-1E6A6B30786A}">
          <x14:formula1>
            <xm:f>Validation!$A$4:$A$7</xm:f>
          </x14:formula1>
          <xm:sqref>I2:I68 I70:I71 I73:I74 I76:I112 I738:I747 I707:I736 I848:I850 I114:I692 I696:I697 I699:I700 I702:I703 I705 I749:I753 I756:I761 I763:I768 I770:I780 I782 I785:I792 I794:I795 I800:I809 I811:I812 I816 I814 I819:I823 I825 I829:I831 I835:I841 I844:I846 I853:I855 K2:K4 K7:K10 K13:K14 K17 K36 K38:K49 K55:K59 K61:K63 K65:K66 K68 K71 K73:K74 K76 K79:K80 K82 K85:K86 K88 K91 K93:K95 K97:K98 K100:K109 K112 K114:K116 K638 K646:K653 K655 K658:K660 K663 K665:K667 K673:K674 K676:K677 K679:K682 K684 K687 K696:K697 K699:K700 K702:K703 K705 K707 K710:K712 K717 K722 K731 K749:K752 K756:K761 K763:K764 K766:K768 K770:K771 K776 K778:K780 K782 K785:K786 K788:K789 K791:K792 K794:K795 K800:K802 K804:K805 K808:K809 K811:K812 K814 K819:K823 K825 K830:K831 K835 K837:K839 K845:K846 K848:K850 K855 O2:O4 O7:O10 O13:O14 O17 O36 O38:O49 O55:O59 O61:O63 O65:O66 O68 O71 O73:O74 O76 O79:O80 O82 O85:O86 O88 O91 O93:O95 O97:O98 O100:O109 O112 O114:O116 O638 O646:O653 O655 O658:O660 O663 O665:O667 O673:O674 O676:O677 O679:O682 O684 O687 O696:O697 O699:O700 O702:O703 O705 O707 O710:O712 O717 O722 O731 O749:O752 O756:O761 O763:O764 O766:O768 O770:O771 O776 O778:O780 O782 O785:O786 O788:O789 O791:O792 O794:O795 O800:O802 O804:O805 O808:O809 O811:O812 O814 O819:O823 O825 O830:O831 O835 O837:O839 O845:O846 O848:O850 O855 Q2:Q4 Q7:Q10 Q13:Q14 Q17 Q36 Q38:Q49 Q55:Q59 Q61:Q63 Q65:Q66 Q68 Q71 Q73:Q74 Q76 Q79:Q80 Q82 Q85:Q86 Q88 Q91 Q93:Q95 Q97:Q98 Q100:Q109 Q112 Q114:Q116 Q638 Q646:Q653 Q655 Q658:Q660 Q663 Q665:Q667 Q673:Q674 Q676:Q677 Q679:Q682 Q684 Q687 Q696:Q697 Q699:Q700 Q702:Q703 Q705 Q707 Q710:Q712 Q717 Q722 Q731 Q749:Q752 Q756:Q761 Q763:Q764 Q766:Q768 Q770:Q771 Q776 Q778:Q780 Q782 Q785:Q786 Q788:Q789 Q791:Q792 Q794:Q795 Q800:Q802 Q804:Q805 Q808:Q809 Q811:Q812 Q814 Q819:Q823 Q825 Q830:Q831 Q835 Q837:Q839 Q845:Q846 Q848:Q850 Q855 K626:K630 K734 M95 M626:M630 M734:M735 O626:O630 O734:O735 Q626:Q630 Q734:Q735 G95 G626:G630 G734:G735</xm:sqref>
        </x14:dataValidation>
        <x14:dataValidation type="list" allowBlank="1" showInputMessage="1" showErrorMessage="1" errorTitle="Y/N/?" promptTitle="Hi-C Sequencing" prompt="Is this sample to be sequenced with HiC sequencing?" xr:uid="{0ECE016C-D7AE-7E48-829E-F055199F2AE0}">
          <x14:formula1>
            <xm:f>Validation!$A$4:$A$7</xm:f>
          </x14:formula1>
          <xm:sqref>I113 O69 Q67 O72 Q69 Q72 O75 I69 I72 I75 I851:I852 M113 O113 I737 I748 I693:I695 I698 I701 I704 I706 I754:I755 I762 I769 I781 I783:I784 I793 I796:I799 I810 I813 I815 I817:I818 I824 I826:I828 I832:I834 I842:I843 I847 Q688:Q690 M693:M695 M698 M701 M704 M706 M737 M748 M754:M755 M762 M769 M781 M783:M784 M793 M796:M799 M810 M813 M815 M817:M818 M824 M826:M828 M832:M834 M842:M843 M847 M851:M852 O693:O695 O698 O701 O704 O706 O737 O748 O754:O755 O762 O769 O781 O783:O784 O793 O796:O799 O810 O813 O815 O817:O818 O824 O826:O828 O832:O834 O842:O843 O847 O851:O852 Q693:Q695 Q698 Q701 Q704 Q706 Q737 Q748 Q754:Q755 Q762 Q769 Q781 Q783:Q784 Q793 Q796:Q799 Q810 Q813 Q815 Q817:Q818 Q824 Q826:Q828 Q832:Q834 Q842:Q843 Q847 Q851:Q852 Q5 Q18:Q28 Q30:Q35 Q50:Q52 Q60 Q64 Q75 Q81 Q83:Q84 Q87 Q90 Q92 Q111 Q113 Q117:Q132 Q180:Q228 Q489 Q618 Q654 Q656:Q657 Q662 Q664 Q668:Q672 Q675 Q678 Q683 Q685:Q686 K5:K6 K11:K12 K15:K16 K18:K35 K37 K50:K54 K60 K64 K67 K69:K70 K72 K75 K77:K78 K81 K83:K84 K87 K89:K90 K92 K851:K854 K99 K110:K111 K113 K96 K631:K637 K654 K656:K657 K661:K662 K664 K668:K672 K675 K678 K683 K685:K686 K688:K695 K698 K701 K704 K706 K708:K709 K713:K716 K718:K721 K723:K730 K117:K625 K753:K755 K762 K765 K769 K772:K775 K777 K781 K783:K784 K787 K790 K793 K796:K799 K803 K806:K807 K810 K813 K815:K818 K824 K826:K829 K832:K834 K836 K840:K844 K847 Q639:Q645 K732:K733 K735:K748 M631:M637 M639 M641:M645 O641:O645 O21 O196:O228 O631:O637 O639 M21 Q631:Q637 K639:K645</xm:sqref>
        </x14:dataValidation>
        <x14:dataValidation type="list" allowBlank="1" showInputMessage="1" showErrorMessage="1" errorTitle="Y/N/?" promptTitle="ONT Sequencing" prompt="Will this sequence be sequenced using ONT?" xr:uid="{CDAD4F18-E6B0-974D-96C9-2D32651E2C86}">
          <x14:formula1>
            <xm:f>Validation!$A$4:$A$7</xm:f>
          </x14:formula1>
          <xm:sqref>M853:M855 M96:M112 M696:M697 M699:M700 M702:M703 M705 M736 M738:M747 M749:M753 M756:M761 M763:M768 M770:M780 M782 M785:M792 M794:M795 M800:M809 M811:M812 M814 M816 M819:M823 M825 M829:M831 M835:M841 M844:M846 M848:M850 M646:M692 M114:M625 M707:M733 M638 M640 M2:M20 M22:M94</xm:sqref>
        </x14:dataValidation>
        <x14:dataValidation type="list" allowBlank="1" showInputMessage="1" showErrorMessage="1" errorTitle="Y/N/?" promptTitle="Illumina sequencing?" prompt="Is this sample to be sequenced for Illumina?" xr:uid="{803EDEEE-1702-2343-906A-9315D4CA2E71}">
          <x14:formula1>
            <xm:f>Validation!$A$4:$A$7</xm:f>
          </x14:formula1>
          <xm:sqref>G1:G94 G631:G733 G96:G625 G736:G1048576</xm:sqref>
        </x14:dataValidation>
        <x14:dataValidation type="list" allowBlank="1" showInputMessage="1" showErrorMessage="1" errorTitle="Sample Priority" error="See Validation sheet for options." promptTitle="Sample Priority" prompt="Select the sample prioritisation. The default should be Pending until otherwise determined." xr:uid="{7A28219F-70BD-2947-99BE-4D49CD793725}">
          <x14:formula1>
            <xm:f>Validation!$A$151:$A$157</xm:f>
          </x14:formula1>
          <xm:sqref>C1163:C1048576</xm:sqref>
        </x14:dataValidation>
      </x14:dataValidation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C8903B-875B-4980-8B8B-FD34E421C001}">
  <sheetPr codeName="Sheet4">
    <pageSetUpPr fitToPage="1"/>
  </sheetPr>
  <dimension ref="A1:AI1168"/>
  <sheetViews>
    <sheetView zoomScale="85" zoomScaleNormal="85" workbookViewId="0">
      <pane xSplit="2" ySplit="1" topLeftCell="C1153" activePane="bottomRight" state="frozen"/>
      <selection pane="topRight" activeCell="D1" sqref="D1"/>
      <selection pane="bottomLeft" activeCell="A3" sqref="A3"/>
      <selection pane="bottomRight" activeCell="D1160" sqref="D1160"/>
    </sheetView>
  </sheetViews>
  <sheetFormatPr defaultColWidth="9.140625" defaultRowHeight="15" customHeight="1" x14ac:dyDescent="0.25"/>
  <cols>
    <col min="1" max="1" width="11.28515625" style="16" customWidth="1"/>
    <col min="2" max="2" width="15.85546875" style="3" bestFit="1" customWidth="1"/>
    <col min="3" max="3" width="42.5703125" style="36" customWidth="1"/>
    <col min="4" max="4" width="31.85546875" style="23" customWidth="1"/>
    <col min="5" max="5" width="35.140625" style="20" customWidth="1"/>
    <col min="6" max="6" width="53" customWidth="1"/>
    <col min="7" max="7" width="34.28515625" style="53" customWidth="1"/>
    <col min="8" max="8" width="31.140625" style="13" customWidth="1"/>
    <col min="9" max="9" width="19.28515625" style="304" customWidth="1"/>
    <col min="10" max="10" width="8.85546875" style="14" customWidth="1"/>
    <col min="11" max="11" width="14" style="14" customWidth="1"/>
    <col min="12" max="12" width="15.7109375" style="13" customWidth="1"/>
    <col min="13" max="13" width="13.85546875" style="13" customWidth="1"/>
    <col min="14" max="14" width="21.85546875" style="13" customWidth="1"/>
    <col min="15" max="15" width="47.28515625" style="13" customWidth="1"/>
    <col min="16" max="16" width="26.28515625" style="19" customWidth="1"/>
    <col min="17" max="17" width="26.42578125" style="19" customWidth="1"/>
    <col min="18" max="18" width="22.85546875" style="19" customWidth="1"/>
    <col min="19" max="19" width="23.42578125" style="14" customWidth="1"/>
    <col min="20" max="20" width="30.85546875" style="13" customWidth="1"/>
    <col min="21" max="21" width="20.28515625" style="13" customWidth="1"/>
    <col min="22" max="23" width="18.28515625" style="14" customWidth="1"/>
    <col min="24" max="24" width="21.42578125" style="14" customWidth="1"/>
    <col min="25" max="25" width="36.28515625" style="13" customWidth="1"/>
    <col min="26" max="26" width="32" style="13" customWidth="1"/>
    <col min="27" max="27" width="36.42578125" style="13" customWidth="1"/>
    <col min="28" max="28" width="74.85546875" style="13" customWidth="1"/>
    <col min="29" max="29" width="8.7109375" style="13" customWidth="1"/>
    <col min="30" max="30" width="11.140625" style="13" customWidth="1"/>
    <col min="31" max="31" width="20.140625" style="13" customWidth="1"/>
    <col min="32" max="32" width="46.28515625" style="13" customWidth="1"/>
    <col min="33" max="33" width="12.7109375" style="13" bestFit="1" customWidth="1"/>
    <col min="34" max="34" width="172.7109375" style="295" bestFit="1" customWidth="1"/>
    <col min="35" max="35" width="135.42578125" style="13" bestFit="1" customWidth="1"/>
  </cols>
  <sheetData>
    <row r="1" spans="1:35" s="12" customFormat="1" ht="46.5" customHeight="1" x14ac:dyDescent="0.25">
      <c r="A1" s="10" t="s">
        <v>67</v>
      </c>
      <c r="B1" s="22" t="s">
        <v>123</v>
      </c>
      <c r="C1" s="159" t="s">
        <v>124</v>
      </c>
      <c r="D1" s="160" t="s">
        <v>86</v>
      </c>
      <c r="E1" s="160" t="s">
        <v>87</v>
      </c>
      <c r="F1" s="54" t="s">
        <v>88</v>
      </c>
      <c r="G1" s="300" t="s">
        <v>89</v>
      </c>
      <c r="H1" s="302" t="s">
        <v>125</v>
      </c>
      <c r="I1" s="303" t="s">
        <v>126</v>
      </c>
      <c r="J1" s="301" t="s">
        <v>127</v>
      </c>
      <c r="K1" s="70" t="s">
        <v>128</v>
      </c>
      <c r="L1" s="11" t="s">
        <v>129</v>
      </c>
      <c r="M1" s="11" t="s">
        <v>130</v>
      </c>
      <c r="N1" s="11" t="s">
        <v>131</v>
      </c>
      <c r="O1" s="11" t="s">
        <v>132</v>
      </c>
      <c r="P1" s="11" t="s">
        <v>133</v>
      </c>
      <c r="Q1" s="11" t="s">
        <v>134</v>
      </c>
      <c r="R1" s="11" t="s">
        <v>135</v>
      </c>
      <c r="S1" s="11" t="s">
        <v>136</v>
      </c>
      <c r="T1" s="11" t="s">
        <v>137</v>
      </c>
      <c r="U1" s="11" t="s">
        <v>138</v>
      </c>
      <c r="V1" s="11" t="s">
        <v>139</v>
      </c>
      <c r="W1" s="11" t="s">
        <v>140</v>
      </c>
      <c r="X1" s="11" t="s">
        <v>141</v>
      </c>
      <c r="Y1" s="11" t="s">
        <v>142</v>
      </c>
      <c r="Z1" s="11" t="s">
        <v>143</v>
      </c>
      <c r="AA1" s="11" t="s">
        <v>144</v>
      </c>
      <c r="AB1" s="11" t="s">
        <v>145</v>
      </c>
      <c r="AC1" s="11" t="s">
        <v>146</v>
      </c>
      <c r="AD1" s="11" t="s">
        <v>147</v>
      </c>
      <c r="AE1" s="11" t="s">
        <v>148</v>
      </c>
      <c r="AF1" s="11" t="s">
        <v>149</v>
      </c>
      <c r="AG1" s="283" t="s">
        <v>150</v>
      </c>
      <c r="AH1" s="293" t="s">
        <v>90</v>
      </c>
    </row>
    <row r="2" spans="1:35" x14ac:dyDescent="0.25">
      <c r="A2" s="16">
        <v>1</v>
      </c>
      <c r="B2" s="3" t="str">
        <f t="shared" ref="B2:B65" si="0">_xlfn.CONCAT("OG",A2)</f>
        <v>OG1</v>
      </c>
      <c r="C2" s="36" t="s">
        <v>151</v>
      </c>
      <c r="D2" s="23" t="s">
        <v>152</v>
      </c>
      <c r="E2" s="20" t="s">
        <v>153</v>
      </c>
      <c r="F2" s="53" t="s">
        <v>154</v>
      </c>
      <c r="G2" s="13" t="s">
        <v>155</v>
      </c>
      <c r="H2" s="304">
        <v>44769</v>
      </c>
      <c r="I2" s="14"/>
      <c r="K2" s="13" t="s">
        <v>156</v>
      </c>
      <c r="L2" s="13" t="s">
        <v>157</v>
      </c>
      <c r="M2" s="13" t="s">
        <v>158</v>
      </c>
      <c r="N2" s="13" t="s">
        <v>159</v>
      </c>
      <c r="O2" s="19" t="s">
        <v>160</v>
      </c>
      <c r="P2" s="19" t="s">
        <v>161</v>
      </c>
      <c r="Q2" s="19">
        <v>15.6</v>
      </c>
      <c r="R2" s="13" t="s">
        <v>162</v>
      </c>
      <c r="S2" s="14" t="s">
        <v>163</v>
      </c>
      <c r="T2" s="13" t="s">
        <v>164</v>
      </c>
      <c r="U2" s="14" t="s">
        <v>165</v>
      </c>
      <c r="W2" s="14" t="s">
        <v>165</v>
      </c>
      <c r="X2" s="13"/>
      <c r="Z2" s="213" t="s">
        <v>166</v>
      </c>
      <c r="AG2" s="111">
        <v>44789</v>
      </c>
      <c r="AH2" s="19"/>
      <c r="AI2"/>
    </row>
    <row r="3" spans="1:35" x14ac:dyDescent="0.25">
      <c r="A3" s="16">
        <v>2</v>
      </c>
      <c r="B3" s="3" t="str">
        <f t="shared" si="0"/>
        <v>OG2</v>
      </c>
      <c r="C3" s="36" t="s">
        <v>167</v>
      </c>
      <c r="D3" s="23" t="s">
        <v>168</v>
      </c>
      <c r="E3" s="20" t="s">
        <v>169</v>
      </c>
      <c r="F3" s="53" t="s">
        <v>154</v>
      </c>
      <c r="G3" s="13" t="s">
        <v>155</v>
      </c>
      <c r="H3" s="304">
        <v>44769</v>
      </c>
      <c r="I3" s="14"/>
      <c r="K3" s="13"/>
      <c r="L3" s="13" t="s">
        <v>157</v>
      </c>
      <c r="M3" s="13" t="s">
        <v>158</v>
      </c>
      <c r="N3" s="13" t="s">
        <v>159</v>
      </c>
      <c r="O3" s="19" t="s">
        <v>160</v>
      </c>
      <c r="P3" s="19" t="s">
        <v>161</v>
      </c>
      <c r="Q3" s="19">
        <v>15.6</v>
      </c>
      <c r="R3" s="13" t="s">
        <v>162</v>
      </c>
      <c r="S3" s="14" t="s">
        <v>163</v>
      </c>
      <c r="T3" s="13" t="s">
        <v>164</v>
      </c>
      <c r="U3" s="14" t="s">
        <v>165</v>
      </c>
      <c r="W3" s="14" t="s">
        <v>165</v>
      </c>
      <c r="X3" s="13"/>
      <c r="Z3" s="213" t="s">
        <v>170</v>
      </c>
      <c r="AG3" s="111">
        <v>44789</v>
      </c>
      <c r="AH3" s="19"/>
      <c r="AI3"/>
    </row>
    <row r="4" spans="1:35" x14ac:dyDescent="0.25">
      <c r="A4" s="16">
        <v>3</v>
      </c>
      <c r="B4" s="3" t="str">
        <f t="shared" si="0"/>
        <v>OG3</v>
      </c>
      <c r="C4" s="36" t="s">
        <v>171</v>
      </c>
      <c r="D4" s="23" t="s">
        <v>172</v>
      </c>
      <c r="E4" s="20" t="s">
        <v>173</v>
      </c>
      <c r="F4" s="53" t="s">
        <v>154</v>
      </c>
      <c r="G4" s="13" t="s">
        <v>155</v>
      </c>
      <c r="H4" s="304">
        <v>44769</v>
      </c>
      <c r="I4" s="14"/>
      <c r="K4" s="13" t="s">
        <v>174</v>
      </c>
      <c r="L4" s="13" t="s">
        <v>157</v>
      </c>
      <c r="M4" s="13" t="s">
        <v>158</v>
      </c>
      <c r="N4" s="13" t="s">
        <v>159</v>
      </c>
      <c r="O4" s="19" t="s">
        <v>175</v>
      </c>
      <c r="P4" s="19" t="s">
        <v>176</v>
      </c>
      <c r="Q4" s="19">
        <v>8.5</v>
      </c>
      <c r="R4" s="13" t="s">
        <v>177</v>
      </c>
      <c r="S4" s="14" t="s">
        <v>163</v>
      </c>
      <c r="T4" s="13" t="s">
        <v>164</v>
      </c>
      <c r="U4" s="14" t="s">
        <v>165</v>
      </c>
      <c r="W4" s="14" t="s">
        <v>165</v>
      </c>
      <c r="X4" s="13"/>
      <c r="Z4" s="213" t="s">
        <v>178</v>
      </c>
      <c r="AG4" s="111">
        <v>44789</v>
      </c>
      <c r="AH4" s="19"/>
      <c r="AI4"/>
    </row>
    <row r="5" spans="1:35" x14ac:dyDescent="0.25">
      <c r="A5" s="16">
        <v>4</v>
      </c>
      <c r="B5" s="3" t="str">
        <f t="shared" si="0"/>
        <v>OG4</v>
      </c>
      <c r="C5" s="36" t="s">
        <v>179</v>
      </c>
      <c r="D5" s="23" t="s">
        <v>180</v>
      </c>
      <c r="E5" s="20" t="s">
        <v>181</v>
      </c>
      <c r="F5" s="53" t="s">
        <v>154</v>
      </c>
      <c r="G5" s="13" t="s">
        <v>155</v>
      </c>
      <c r="H5" s="304">
        <v>44769</v>
      </c>
      <c r="I5" s="14"/>
      <c r="K5" s="13"/>
      <c r="L5" s="13" t="s">
        <v>157</v>
      </c>
      <c r="M5" s="13" t="s">
        <v>158</v>
      </c>
      <c r="N5" s="13" t="s">
        <v>159</v>
      </c>
      <c r="O5" s="19" t="s">
        <v>175</v>
      </c>
      <c r="P5" s="19" t="s">
        <v>176</v>
      </c>
      <c r="Q5" s="19">
        <v>8.5</v>
      </c>
      <c r="R5" s="13" t="s">
        <v>177</v>
      </c>
      <c r="S5" s="14" t="s">
        <v>163</v>
      </c>
      <c r="T5" s="13" t="s">
        <v>164</v>
      </c>
      <c r="U5" s="14" t="s">
        <v>165</v>
      </c>
      <c r="W5" s="14" t="s">
        <v>165</v>
      </c>
      <c r="X5" s="13"/>
      <c r="Z5" s="213" t="s">
        <v>182</v>
      </c>
      <c r="AG5" s="111">
        <v>44789</v>
      </c>
      <c r="AH5" s="19" t="s">
        <v>95</v>
      </c>
      <c r="AI5"/>
    </row>
    <row r="6" spans="1:35" x14ac:dyDescent="0.25">
      <c r="A6" s="16">
        <v>5</v>
      </c>
      <c r="B6" s="3" t="str">
        <f t="shared" si="0"/>
        <v>OG5</v>
      </c>
      <c r="C6" s="36" t="s">
        <v>183</v>
      </c>
      <c r="D6" s="23" t="s">
        <v>184</v>
      </c>
      <c r="E6" s="20" t="s">
        <v>185</v>
      </c>
      <c r="F6" s="53" t="s">
        <v>154</v>
      </c>
      <c r="G6" s="13" t="s">
        <v>155</v>
      </c>
      <c r="H6" s="304">
        <v>44769</v>
      </c>
      <c r="I6" s="14" t="s">
        <v>186</v>
      </c>
      <c r="K6" s="13" t="s">
        <v>187</v>
      </c>
      <c r="L6" s="13" t="s">
        <v>157</v>
      </c>
      <c r="M6" s="13" t="s">
        <v>158</v>
      </c>
      <c r="N6" s="13" t="s">
        <v>159</v>
      </c>
      <c r="O6" s="19" t="s">
        <v>188</v>
      </c>
      <c r="P6" s="19" t="s">
        <v>189</v>
      </c>
      <c r="Q6" s="19">
        <v>18</v>
      </c>
      <c r="R6" s="13" t="s">
        <v>190</v>
      </c>
      <c r="S6" s="14" t="s">
        <v>163</v>
      </c>
      <c r="T6" s="13" t="s">
        <v>164</v>
      </c>
      <c r="U6" s="14" t="s">
        <v>165</v>
      </c>
      <c r="W6" s="14" t="s">
        <v>165</v>
      </c>
      <c r="X6" s="13"/>
      <c r="Z6" s="213" t="s">
        <v>191</v>
      </c>
      <c r="AG6" s="111">
        <v>44789</v>
      </c>
      <c r="AH6" s="19" t="s">
        <v>97</v>
      </c>
      <c r="AI6"/>
    </row>
    <row r="7" spans="1:35" x14ac:dyDescent="0.25">
      <c r="A7" s="16">
        <v>6</v>
      </c>
      <c r="B7" s="3" t="str">
        <f t="shared" si="0"/>
        <v>OG6</v>
      </c>
      <c r="C7" s="36" t="s">
        <v>192</v>
      </c>
      <c r="D7" s="23" t="s">
        <v>193</v>
      </c>
      <c r="E7" s="20" t="s">
        <v>194</v>
      </c>
      <c r="F7" s="53" t="s">
        <v>154</v>
      </c>
      <c r="G7" s="13" t="s">
        <v>155</v>
      </c>
      <c r="H7" s="304">
        <v>44770</v>
      </c>
      <c r="I7" s="14"/>
      <c r="K7" s="13" t="s">
        <v>195</v>
      </c>
      <c r="L7" s="13" t="s">
        <v>157</v>
      </c>
      <c r="M7" s="13" t="s">
        <v>158</v>
      </c>
      <c r="N7" s="13" t="s">
        <v>159</v>
      </c>
      <c r="O7" s="19" t="s">
        <v>196</v>
      </c>
      <c r="P7" s="19" t="s">
        <v>197</v>
      </c>
      <c r="Q7" s="19">
        <v>23.2</v>
      </c>
      <c r="R7" s="13" t="s">
        <v>198</v>
      </c>
      <c r="S7" s="14" t="s">
        <v>163</v>
      </c>
      <c r="T7" s="13" t="s">
        <v>164</v>
      </c>
      <c r="U7" s="14" t="s">
        <v>165</v>
      </c>
      <c r="W7" s="14" t="s">
        <v>165</v>
      </c>
      <c r="X7" s="13"/>
      <c r="Z7" s="213" t="s">
        <v>199</v>
      </c>
      <c r="AG7" s="111">
        <v>44789</v>
      </c>
      <c r="AH7" s="19"/>
      <c r="AI7"/>
    </row>
    <row r="8" spans="1:35" x14ac:dyDescent="0.25">
      <c r="A8" s="16">
        <v>7</v>
      </c>
      <c r="B8" s="3" t="str">
        <f t="shared" si="0"/>
        <v>OG7</v>
      </c>
      <c r="C8" s="36" t="s">
        <v>200</v>
      </c>
      <c r="D8" s="23" t="s">
        <v>201</v>
      </c>
      <c r="E8" s="20" t="s">
        <v>202</v>
      </c>
      <c r="F8" s="53" t="s">
        <v>154</v>
      </c>
      <c r="G8" s="13" t="s">
        <v>155</v>
      </c>
      <c r="H8" s="304">
        <v>44770</v>
      </c>
      <c r="I8" s="14"/>
      <c r="K8" s="13" t="s">
        <v>203</v>
      </c>
      <c r="L8" s="13" t="s">
        <v>157</v>
      </c>
      <c r="M8" s="13" t="s">
        <v>158</v>
      </c>
      <c r="N8" s="13" t="s">
        <v>159</v>
      </c>
      <c r="O8" s="19" t="s">
        <v>204</v>
      </c>
      <c r="P8" s="19" t="s">
        <v>205</v>
      </c>
      <c r="Q8" s="19">
        <v>22.8</v>
      </c>
      <c r="R8" s="13" t="s">
        <v>206</v>
      </c>
      <c r="S8" s="14" t="s">
        <v>163</v>
      </c>
      <c r="T8" s="13" t="s">
        <v>164</v>
      </c>
      <c r="U8" s="14" t="s">
        <v>165</v>
      </c>
      <c r="W8" s="14" t="s">
        <v>165</v>
      </c>
      <c r="X8" s="13"/>
      <c r="Z8" s="213" t="s">
        <v>207</v>
      </c>
      <c r="AG8" s="111">
        <v>44789</v>
      </c>
      <c r="AH8" s="19" t="s">
        <v>98</v>
      </c>
      <c r="AI8"/>
    </row>
    <row r="9" spans="1:35" x14ac:dyDescent="0.25">
      <c r="A9" s="16">
        <v>8</v>
      </c>
      <c r="B9" s="3" t="str">
        <f t="shared" si="0"/>
        <v>OG8</v>
      </c>
      <c r="C9" s="36" t="s">
        <v>208</v>
      </c>
      <c r="D9" s="23" t="s">
        <v>209</v>
      </c>
      <c r="E9" s="20" t="s">
        <v>210</v>
      </c>
      <c r="F9" s="53" t="s">
        <v>154</v>
      </c>
      <c r="G9" s="13" t="s">
        <v>155</v>
      </c>
      <c r="H9" s="304">
        <v>44770</v>
      </c>
      <c r="I9" s="14"/>
      <c r="K9" s="13" t="s">
        <v>211</v>
      </c>
      <c r="L9" s="13" t="s">
        <v>157</v>
      </c>
      <c r="M9" s="13" t="s">
        <v>158</v>
      </c>
      <c r="N9" s="13" t="s">
        <v>159</v>
      </c>
      <c r="O9" s="19" t="s">
        <v>204</v>
      </c>
      <c r="P9" s="19" t="s">
        <v>205</v>
      </c>
      <c r="Q9" s="19">
        <v>22.8</v>
      </c>
      <c r="R9" s="13" t="s">
        <v>206</v>
      </c>
      <c r="S9" s="14" t="s">
        <v>163</v>
      </c>
      <c r="T9" s="13" t="s">
        <v>164</v>
      </c>
      <c r="U9" s="14" t="s">
        <v>165</v>
      </c>
      <c r="W9" s="14" t="s">
        <v>165</v>
      </c>
      <c r="X9" s="13"/>
      <c r="Z9" s="213" t="s">
        <v>212</v>
      </c>
      <c r="AG9" s="111">
        <v>44789</v>
      </c>
      <c r="AH9" s="19" t="s">
        <v>98</v>
      </c>
      <c r="AI9"/>
    </row>
    <row r="10" spans="1:35" x14ac:dyDescent="0.25">
      <c r="A10" s="16">
        <v>9</v>
      </c>
      <c r="B10" s="3" t="str">
        <f t="shared" si="0"/>
        <v>OG9</v>
      </c>
      <c r="C10" s="36" t="s">
        <v>213</v>
      </c>
      <c r="D10" s="23" t="s">
        <v>214</v>
      </c>
      <c r="E10" s="20" t="s">
        <v>215</v>
      </c>
      <c r="F10" s="53" t="s">
        <v>154</v>
      </c>
      <c r="G10" s="13" t="s">
        <v>155</v>
      </c>
      <c r="H10" s="304">
        <v>44770</v>
      </c>
      <c r="I10" s="14"/>
      <c r="K10" s="13" t="s">
        <v>216</v>
      </c>
      <c r="L10" s="13" t="s">
        <v>157</v>
      </c>
      <c r="M10" s="13" t="s">
        <v>158</v>
      </c>
      <c r="N10" s="13" t="s">
        <v>159</v>
      </c>
      <c r="O10" s="19" t="s">
        <v>217</v>
      </c>
      <c r="P10" s="19" t="s">
        <v>218</v>
      </c>
      <c r="R10" s="13" t="s">
        <v>219</v>
      </c>
      <c r="S10" s="14" t="s">
        <v>163</v>
      </c>
      <c r="T10" s="13" t="s">
        <v>164</v>
      </c>
      <c r="U10" s="14" t="s">
        <v>165</v>
      </c>
      <c r="W10" s="14" t="s">
        <v>165</v>
      </c>
      <c r="X10" s="13"/>
      <c r="Z10" s="213" t="s">
        <v>220</v>
      </c>
      <c r="AG10" s="111">
        <v>44789</v>
      </c>
      <c r="AH10" s="19" t="s">
        <v>221</v>
      </c>
      <c r="AI10"/>
    </row>
    <row r="11" spans="1:35" x14ac:dyDescent="0.25">
      <c r="A11" s="16">
        <v>10</v>
      </c>
      <c r="B11" s="3" t="str">
        <f t="shared" si="0"/>
        <v>OG10</v>
      </c>
      <c r="C11" s="36" t="s">
        <v>222</v>
      </c>
      <c r="D11" s="23" t="s">
        <v>223</v>
      </c>
      <c r="E11" s="20" t="s">
        <v>224</v>
      </c>
      <c r="F11" s="53" t="s">
        <v>154</v>
      </c>
      <c r="G11" s="13" t="s">
        <v>155</v>
      </c>
      <c r="H11" s="304">
        <v>44771</v>
      </c>
      <c r="I11" s="14"/>
      <c r="K11" s="13" t="s">
        <v>225</v>
      </c>
      <c r="L11" s="13" t="s">
        <v>157</v>
      </c>
      <c r="M11" s="13" t="s">
        <v>158</v>
      </c>
      <c r="N11" s="13" t="s">
        <v>159</v>
      </c>
      <c r="O11" s="19" t="s">
        <v>226</v>
      </c>
      <c r="P11" s="19" t="s">
        <v>227</v>
      </c>
      <c r="Q11" s="19">
        <v>18.399999999999999</v>
      </c>
      <c r="R11" s="13" t="s">
        <v>228</v>
      </c>
      <c r="S11" s="14" t="s">
        <v>163</v>
      </c>
      <c r="T11" s="13" t="s">
        <v>164</v>
      </c>
      <c r="U11" s="14" t="s">
        <v>165</v>
      </c>
      <c r="W11" s="14" t="s">
        <v>165</v>
      </c>
      <c r="X11" s="13"/>
      <c r="Z11" s="213" t="s">
        <v>229</v>
      </c>
      <c r="AG11" s="111">
        <v>44789</v>
      </c>
      <c r="AH11" s="19"/>
      <c r="AI11"/>
    </row>
    <row r="12" spans="1:35" x14ac:dyDescent="0.25">
      <c r="A12" s="16">
        <v>11</v>
      </c>
      <c r="B12" s="3" t="str">
        <f t="shared" si="0"/>
        <v>OG11</v>
      </c>
      <c r="C12" s="36" t="s">
        <v>230</v>
      </c>
      <c r="D12" s="23" t="s">
        <v>231</v>
      </c>
      <c r="E12" s="20" t="s">
        <v>232</v>
      </c>
      <c r="F12" s="53" t="s">
        <v>154</v>
      </c>
      <c r="G12" s="13" t="s">
        <v>155</v>
      </c>
      <c r="H12" s="304">
        <v>44773</v>
      </c>
      <c r="I12" s="14"/>
      <c r="K12" s="13"/>
      <c r="L12" s="13" t="s">
        <v>157</v>
      </c>
      <c r="M12" s="13" t="s">
        <v>158</v>
      </c>
      <c r="N12" s="13" t="s">
        <v>233</v>
      </c>
      <c r="O12" s="19" t="s">
        <v>234</v>
      </c>
      <c r="P12" s="19" t="s">
        <v>235</v>
      </c>
      <c r="R12" s="13" t="s">
        <v>219</v>
      </c>
      <c r="S12" s="14" t="s">
        <v>163</v>
      </c>
      <c r="T12" s="13" t="s">
        <v>164</v>
      </c>
      <c r="U12" s="14" t="s">
        <v>165</v>
      </c>
      <c r="W12" s="14" t="s">
        <v>165</v>
      </c>
      <c r="X12" s="13"/>
      <c r="Z12" s="213" t="s">
        <v>236</v>
      </c>
      <c r="AG12" s="111">
        <v>44789</v>
      </c>
      <c r="AH12" s="19" t="s">
        <v>99</v>
      </c>
      <c r="AI12"/>
    </row>
    <row r="13" spans="1:35" x14ac:dyDescent="0.25">
      <c r="A13" s="16">
        <v>12</v>
      </c>
      <c r="B13" s="3" t="str">
        <f t="shared" si="0"/>
        <v>OG12</v>
      </c>
      <c r="C13" s="36" t="s">
        <v>237</v>
      </c>
      <c r="D13" s="23" t="s">
        <v>238</v>
      </c>
      <c r="E13" s="20" t="s">
        <v>239</v>
      </c>
      <c r="F13" s="53" t="s">
        <v>154</v>
      </c>
      <c r="G13" s="13" t="s">
        <v>155</v>
      </c>
      <c r="H13" s="304">
        <v>44773</v>
      </c>
      <c r="I13" s="14"/>
      <c r="K13" s="13" t="s">
        <v>240</v>
      </c>
      <c r="L13" s="13" t="s">
        <v>157</v>
      </c>
      <c r="M13" s="13" t="s">
        <v>158</v>
      </c>
      <c r="N13" s="13" t="s">
        <v>233</v>
      </c>
      <c r="O13" s="19" t="s">
        <v>241</v>
      </c>
      <c r="P13" s="19" t="s">
        <v>242</v>
      </c>
      <c r="Q13" s="19">
        <v>82.7</v>
      </c>
      <c r="R13" s="13" t="s">
        <v>243</v>
      </c>
      <c r="S13" s="14" t="s">
        <v>163</v>
      </c>
      <c r="T13" s="13" t="s">
        <v>164</v>
      </c>
      <c r="U13" s="14" t="s">
        <v>165</v>
      </c>
      <c r="W13" s="14" t="s">
        <v>244</v>
      </c>
      <c r="X13" s="13"/>
      <c r="Z13" s="213" t="s">
        <v>245</v>
      </c>
      <c r="AG13" s="111">
        <v>44789</v>
      </c>
      <c r="AH13" s="19"/>
      <c r="AI13"/>
    </row>
    <row r="14" spans="1:35" x14ac:dyDescent="0.25">
      <c r="A14" s="16">
        <v>13</v>
      </c>
      <c r="B14" s="3" t="str">
        <f t="shared" si="0"/>
        <v>OG13</v>
      </c>
      <c r="C14" s="36" t="s">
        <v>246</v>
      </c>
      <c r="D14" s="23" t="s">
        <v>247</v>
      </c>
      <c r="E14" s="20" t="s">
        <v>248</v>
      </c>
      <c r="F14" s="53" t="s">
        <v>154</v>
      </c>
      <c r="G14" s="13" t="s">
        <v>155</v>
      </c>
      <c r="H14" s="304">
        <v>44773</v>
      </c>
      <c r="I14" s="14"/>
      <c r="K14" s="13" t="s">
        <v>249</v>
      </c>
      <c r="L14" s="13" t="s">
        <v>157</v>
      </c>
      <c r="M14" s="13" t="s">
        <v>158</v>
      </c>
      <c r="N14" s="13" t="s">
        <v>233</v>
      </c>
      <c r="O14" s="19" t="s">
        <v>241</v>
      </c>
      <c r="P14" s="19" t="s">
        <v>242</v>
      </c>
      <c r="Q14" s="19">
        <v>82.7</v>
      </c>
      <c r="R14" s="13" t="s">
        <v>243</v>
      </c>
      <c r="S14" s="14" t="s">
        <v>163</v>
      </c>
      <c r="T14" s="13" t="s">
        <v>164</v>
      </c>
      <c r="U14" s="14" t="s">
        <v>165</v>
      </c>
      <c r="W14" s="14" t="s">
        <v>165</v>
      </c>
      <c r="X14" s="13"/>
      <c r="Z14" s="213" t="s">
        <v>250</v>
      </c>
      <c r="AG14" s="111">
        <v>44789</v>
      </c>
      <c r="AH14" s="19"/>
      <c r="AI14"/>
    </row>
    <row r="15" spans="1:35" x14ac:dyDescent="0.25">
      <c r="A15" s="16">
        <v>14</v>
      </c>
      <c r="B15" s="3" t="str">
        <f t="shared" si="0"/>
        <v>OG14</v>
      </c>
      <c r="C15" s="36" t="s">
        <v>251</v>
      </c>
      <c r="D15" s="23" t="s">
        <v>252</v>
      </c>
      <c r="E15" s="20" t="s">
        <v>253</v>
      </c>
      <c r="F15" s="53" t="s">
        <v>154</v>
      </c>
      <c r="G15" s="13" t="s">
        <v>155</v>
      </c>
      <c r="H15" s="304">
        <v>44773</v>
      </c>
      <c r="I15" s="14"/>
      <c r="K15" s="13" t="s">
        <v>254</v>
      </c>
      <c r="L15" s="13" t="s">
        <v>157</v>
      </c>
      <c r="M15" s="13" t="s">
        <v>158</v>
      </c>
      <c r="N15" s="13" t="s">
        <v>233</v>
      </c>
      <c r="O15" s="19" t="s">
        <v>241</v>
      </c>
      <c r="P15" s="19" t="s">
        <v>242</v>
      </c>
      <c r="Q15" s="19">
        <v>82.7</v>
      </c>
      <c r="R15" s="13" t="s">
        <v>243</v>
      </c>
      <c r="S15" s="14" t="s">
        <v>163</v>
      </c>
      <c r="T15" s="13" t="s">
        <v>164</v>
      </c>
      <c r="U15" s="14" t="s">
        <v>165</v>
      </c>
      <c r="W15" s="14" t="s">
        <v>165</v>
      </c>
      <c r="X15" s="13"/>
      <c r="Z15" s="213" t="s">
        <v>255</v>
      </c>
      <c r="AG15" s="111">
        <v>44789</v>
      </c>
      <c r="AH15" s="19"/>
      <c r="AI15"/>
    </row>
    <row r="16" spans="1:35" x14ac:dyDescent="0.25">
      <c r="A16" s="16">
        <v>15</v>
      </c>
      <c r="B16" s="3" t="str">
        <f t="shared" si="0"/>
        <v>OG15</v>
      </c>
      <c r="C16" s="36" t="s">
        <v>256</v>
      </c>
      <c r="D16" s="23" t="s">
        <v>257</v>
      </c>
      <c r="E16" s="20" t="s">
        <v>258</v>
      </c>
      <c r="F16" s="53" t="s">
        <v>154</v>
      </c>
      <c r="G16" s="13" t="s">
        <v>155</v>
      </c>
      <c r="H16" s="304">
        <v>44774</v>
      </c>
      <c r="I16" s="14"/>
      <c r="K16" s="13"/>
      <c r="L16" s="13" t="s">
        <v>157</v>
      </c>
      <c r="M16" s="13" t="s">
        <v>158</v>
      </c>
      <c r="N16" s="13" t="s">
        <v>233</v>
      </c>
      <c r="O16" s="19" t="s">
        <v>259</v>
      </c>
      <c r="P16" s="19" t="s">
        <v>260</v>
      </c>
      <c r="Q16" s="19">
        <v>79.3</v>
      </c>
      <c r="R16" s="13" t="s">
        <v>261</v>
      </c>
      <c r="S16" s="14" t="s">
        <v>163</v>
      </c>
      <c r="T16" s="13" t="s">
        <v>164</v>
      </c>
      <c r="U16" s="14" t="s">
        <v>165</v>
      </c>
      <c r="W16" s="14" t="s">
        <v>165</v>
      </c>
      <c r="X16" s="13"/>
      <c r="Z16" s="213" t="s">
        <v>262</v>
      </c>
      <c r="AG16" s="111">
        <v>44789</v>
      </c>
      <c r="AH16" s="19" t="s">
        <v>100</v>
      </c>
      <c r="AI16"/>
    </row>
    <row r="17" spans="1:35" x14ac:dyDescent="0.25">
      <c r="A17" s="16">
        <v>16</v>
      </c>
      <c r="B17" s="3" t="str">
        <f t="shared" si="0"/>
        <v>OG16</v>
      </c>
      <c r="C17" s="36" t="s">
        <v>263</v>
      </c>
      <c r="D17" s="23" t="s">
        <v>264</v>
      </c>
      <c r="E17" s="20" t="s">
        <v>265</v>
      </c>
      <c r="F17" s="53" t="s">
        <v>154</v>
      </c>
      <c r="G17" s="13" t="s">
        <v>155</v>
      </c>
      <c r="H17" s="304">
        <v>44778</v>
      </c>
      <c r="I17" s="14"/>
      <c r="K17" s="13"/>
      <c r="L17" s="13" t="s">
        <v>157</v>
      </c>
      <c r="M17" s="13" t="s">
        <v>158</v>
      </c>
      <c r="N17" s="13" t="s">
        <v>266</v>
      </c>
      <c r="O17" s="19" t="s">
        <v>267</v>
      </c>
      <c r="P17" s="19" t="s">
        <v>268</v>
      </c>
      <c r="Q17" s="19">
        <v>50.7</v>
      </c>
      <c r="R17" s="13" t="s">
        <v>269</v>
      </c>
      <c r="S17" s="14" t="s">
        <v>163</v>
      </c>
      <c r="T17" s="13" t="s">
        <v>164</v>
      </c>
      <c r="U17" s="14" t="s">
        <v>244</v>
      </c>
      <c r="W17" s="14" t="s">
        <v>165</v>
      </c>
      <c r="X17" s="13"/>
      <c r="Z17" s="213" t="s">
        <v>270</v>
      </c>
      <c r="AG17" s="111">
        <v>44789</v>
      </c>
      <c r="AH17" s="19" t="s">
        <v>101</v>
      </c>
      <c r="AI17"/>
    </row>
    <row r="18" spans="1:35" x14ac:dyDescent="0.25">
      <c r="A18" s="16">
        <v>17</v>
      </c>
      <c r="B18" s="3" t="str">
        <f t="shared" si="0"/>
        <v>OG17</v>
      </c>
      <c r="C18" s="36" t="s">
        <v>271</v>
      </c>
      <c r="D18" s="23" t="s">
        <v>272</v>
      </c>
      <c r="E18" s="20" t="s">
        <v>273</v>
      </c>
      <c r="F18" s="53" t="s">
        <v>102</v>
      </c>
      <c r="G18" s="13" t="s">
        <v>102</v>
      </c>
      <c r="H18" s="304">
        <v>44894</v>
      </c>
      <c r="I18" s="14" t="s">
        <v>186</v>
      </c>
      <c r="K18" s="13" t="s">
        <v>274</v>
      </c>
      <c r="L18" s="13" t="s">
        <v>157</v>
      </c>
      <c r="M18" s="13" t="s">
        <v>158</v>
      </c>
      <c r="N18" s="13" t="s">
        <v>275</v>
      </c>
      <c r="O18" s="19">
        <v>-25.86311667</v>
      </c>
      <c r="P18" s="19">
        <v>113.49796670000001</v>
      </c>
      <c r="R18" s="13"/>
      <c r="S18" s="14" t="s">
        <v>163</v>
      </c>
      <c r="T18" s="13" t="s">
        <v>164</v>
      </c>
      <c r="U18" s="14" t="s">
        <v>244</v>
      </c>
      <c r="W18" s="14" t="s">
        <v>244</v>
      </c>
      <c r="X18" s="13"/>
      <c r="Y18" s="13" t="s">
        <v>276</v>
      </c>
      <c r="Z18" s="13" t="s">
        <v>277</v>
      </c>
      <c r="AG18" s="111">
        <v>45223</v>
      </c>
      <c r="AH18" s="19"/>
      <c r="AI18"/>
    </row>
    <row r="19" spans="1:35" x14ac:dyDescent="0.25">
      <c r="A19" s="16">
        <v>18</v>
      </c>
      <c r="B19" s="3" t="str">
        <f t="shared" si="0"/>
        <v>OG18</v>
      </c>
      <c r="C19" s="36" t="s">
        <v>278</v>
      </c>
      <c r="D19" s="23" t="s">
        <v>272</v>
      </c>
      <c r="E19" s="20" t="s">
        <v>273</v>
      </c>
      <c r="F19" s="53" t="s">
        <v>102</v>
      </c>
      <c r="G19" s="13" t="s">
        <v>102</v>
      </c>
      <c r="H19" s="304">
        <v>44896</v>
      </c>
      <c r="I19" s="14"/>
      <c r="K19" s="13" t="s">
        <v>279</v>
      </c>
      <c r="L19" s="13" t="s">
        <v>157</v>
      </c>
      <c r="M19" s="13" t="s">
        <v>158</v>
      </c>
      <c r="N19" s="13" t="s">
        <v>280</v>
      </c>
      <c r="O19" s="19">
        <v>-25.792216669999998</v>
      </c>
      <c r="P19" s="19">
        <v>113.8861833</v>
      </c>
      <c r="R19" s="13"/>
      <c r="S19" s="14" t="s">
        <v>163</v>
      </c>
      <c r="T19" s="13" t="s">
        <v>164</v>
      </c>
      <c r="U19" s="14" t="s">
        <v>244</v>
      </c>
      <c r="W19" s="14" t="s">
        <v>244</v>
      </c>
      <c r="X19" s="13"/>
      <c r="Y19" s="13" t="s">
        <v>276</v>
      </c>
      <c r="Z19" s="13" t="s">
        <v>277</v>
      </c>
      <c r="AG19" s="111">
        <v>45223</v>
      </c>
      <c r="AH19" s="19"/>
      <c r="AI19"/>
    </row>
    <row r="20" spans="1:35" x14ac:dyDescent="0.25">
      <c r="A20" s="16">
        <v>19</v>
      </c>
      <c r="B20" s="3" t="str">
        <f t="shared" si="0"/>
        <v>OG19</v>
      </c>
      <c r="C20" s="36" t="s">
        <v>281</v>
      </c>
      <c r="D20" s="23" t="s">
        <v>282</v>
      </c>
      <c r="E20" s="20" t="s">
        <v>283</v>
      </c>
      <c r="F20" s="53" t="s">
        <v>102</v>
      </c>
      <c r="G20" s="13" t="s">
        <v>102</v>
      </c>
      <c r="H20" s="304">
        <v>44902</v>
      </c>
      <c r="I20" s="14" t="s">
        <v>284</v>
      </c>
      <c r="K20" s="13" t="s">
        <v>285</v>
      </c>
      <c r="L20" s="13" t="s">
        <v>157</v>
      </c>
      <c r="M20" s="13" t="s">
        <v>158</v>
      </c>
      <c r="N20" s="13" t="s">
        <v>286</v>
      </c>
      <c r="O20" s="19">
        <v>-25.569700000000001</v>
      </c>
      <c r="P20" s="19">
        <v>113.58459999999999</v>
      </c>
      <c r="R20" s="13"/>
      <c r="S20" s="14" t="s">
        <v>163</v>
      </c>
      <c r="T20" s="13" t="s">
        <v>164</v>
      </c>
      <c r="U20" s="14" t="s">
        <v>244</v>
      </c>
      <c r="W20" s="14" t="s">
        <v>244</v>
      </c>
      <c r="X20" s="13"/>
      <c r="Y20" s="13" t="s">
        <v>276</v>
      </c>
      <c r="Z20" s="13" t="s">
        <v>287</v>
      </c>
      <c r="AG20" s="111">
        <v>45223</v>
      </c>
      <c r="AH20" s="19"/>
      <c r="AI20"/>
    </row>
    <row r="21" spans="1:35" x14ac:dyDescent="0.25">
      <c r="A21" s="16">
        <v>20</v>
      </c>
      <c r="B21" s="3" t="str">
        <f t="shared" si="0"/>
        <v>OG20</v>
      </c>
      <c r="C21" s="36" t="s">
        <v>288</v>
      </c>
      <c r="D21" s="23" t="s">
        <v>289</v>
      </c>
      <c r="E21" s="20" t="s">
        <v>290</v>
      </c>
      <c r="F21" s="53" t="s">
        <v>102</v>
      </c>
      <c r="G21" s="13" t="s">
        <v>102</v>
      </c>
      <c r="H21" s="304">
        <v>44901</v>
      </c>
      <c r="I21" s="14"/>
      <c r="K21" s="13"/>
      <c r="L21" s="13" t="s">
        <v>157</v>
      </c>
      <c r="M21" s="13" t="s">
        <v>158</v>
      </c>
      <c r="N21" s="13" t="s">
        <v>286</v>
      </c>
      <c r="O21" s="19">
        <v>-25.103300000000001</v>
      </c>
      <c r="P21" s="19">
        <v>113.9092</v>
      </c>
      <c r="R21" s="13"/>
      <c r="S21" s="14" t="s">
        <v>163</v>
      </c>
      <c r="T21" s="13" t="s">
        <v>164</v>
      </c>
      <c r="U21" s="14" t="s">
        <v>244</v>
      </c>
      <c r="W21" s="14" t="s">
        <v>244</v>
      </c>
      <c r="X21" s="13"/>
      <c r="Y21" s="13" t="s">
        <v>276</v>
      </c>
      <c r="Z21" s="13" t="s">
        <v>291</v>
      </c>
      <c r="AG21" s="111">
        <v>45223</v>
      </c>
      <c r="AH21" s="19"/>
      <c r="AI21"/>
    </row>
    <row r="22" spans="1:35" x14ac:dyDescent="0.25">
      <c r="A22" s="16">
        <v>21</v>
      </c>
      <c r="B22" s="3" t="str">
        <f t="shared" si="0"/>
        <v>OG21</v>
      </c>
      <c r="C22" s="36" t="s">
        <v>292</v>
      </c>
      <c r="D22" s="23" t="s">
        <v>293</v>
      </c>
      <c r="E22" s="20" t="s">
        <v>294</v>
      </c>
      <c r="F22" s="53" t="s">
        <v>102</v>
      </c>
      <c r="G22" s="13" t="s">
        <v>102</v>
      </c>
      <c r="H22" s="304">
        <v>44902</v>
      </c>
      <c r="I22" s="14"/>
      <c r="K22" s="13"/>
      <c r="L22" s="13" t="s">
        <v>157</v>
      </c>
      <c r="M22" s="13" t="s">
        <v>158</v>
      </c>
      <c r="N22" s="13" t="s">
        <v>286</v>
      </c>
      <c r="O22" s="19">
        <v>-25.569700000000001</v>
      </c>
      <c r="P22" s="19">
        <v>113.58459999999999</v>
      </c>
      <c r="R22" s="13"/>
      <c r="S22" s="14" t="s">
        <v>163</v>
      </c>
      <c r="T22" s="13" t="s">
        <v>164</v>
      </c>
      <c r="U22" s="14" t="s">
        <v>244</v>
      </c>
      <c r="W22" s="14" t="s">
        <v>244</v>
      </c>
      <c r="X22" s="13"/>
      <c r="Y22" s="13" t="s">
        <v>276</v>
      </c>
      <c r="Z22" s="13" t="s">
        <v>295</v>
      </c>
      <c r="AG22" s="111">
        <v>45223</v>
      </c>
      <c r="AH22" s="19"/>
      <c r="AI22"/>
    </row>
    <row r="23" spans="1:35" x14ac:dyDescent="0.25">
      <c r="A23" s="16">
        <v>22</v>
      </c>
      <c r="B23" s="3" t="str">
        <f t="shared" si="0"/>
        <v>OG22</v>
      </c>
      <c r="C23" s="36" t="s">
        <v>296</v>
      </c>
      <c r="D23" s="23" t="s">
        <v>297</v>
      </c>
      <c r="E23" s="20" t="s">
        <v>298</v>
      </c>
      <c r="F23" s="53" t="s">
        <v>299</v>
      </c>
      <c r="G23" s="13" t="s">
        <v>300</v>
      </c>
      <c r="H23" s="304">
        <v>44832</v>
      </c>
      <c r="I23" s="14"/>
      <c r="K23" s="13"/>
      <c r="L23" s="13" t="s">
        <v>157</v>
      </c>
      <c r="M23" s="13" t="s">
        <v>158</v>
      </c>
      <c r="N23" s="13" t="s">
        <v>301</v>
      </c>
      <c r="O23" s="19"/>
      <c r="R23" s="13"/>
      <c r="S23" s="14" t="s">
        <v>302</v>
      </c>
      <c r="T23" s="13" t="s">
        <v>164</v>
      </c>
      <c r="U23" s="14" t="s">
        <v>165</v>
      </c>
      <c r="W23" s="14" t="s">
        <v>244</v>
      </c>
      <c r="X23" s="13"/>
      <c r="AG23" s="111">
        <v>44812</v>
      </c>
      <c r="AH23" s="19"/>
      <c r="AI23"/>
    </row>
    <row r="24" spans="1:35" x14ac:dyDescent="0.25">
      <c r="A24" s="16">
        <v>23</v>
      </c>
      <c r="B24" s="3" t="str">
        <f t="shared" si="0"/>
        <v>OG23</v>
      </c>
      <c r="C24" s="36" t="s">
        <v>303</v>
      </c>
      <c r="D24" s="23" t="s">
        <v>304</v>
      </c>
      <c r="E24" s="20" t="s">
        <v>305</v>
      </c>
      <c r="F24" s="53" t="s">
        <v>306</v>
      </c>
      <c r="G24" s="13" t="s">
        <v>300</v>
      </c>
      <c r="H24" s="304">
        <v>44905</v>
      </c>
      <c r="I24" s="14"/>
      <c r="K24" s="13"/>
      <c r="L24" s="13" t="s">
        <v>157</v>
      </c>
      <c r="M24" s="13" t="s">
        <v>307</v>
      </c>
      <c r="N24" s="13" t="s">
        <v>308</v>
      </c>
      <c r="O24" s="19"/>
      <c r="R24" s="13"/>
      <c r="S24" s="14" t="s">
        <v>302</v>
      </c>
      <c r="T24" s="13" t="s">
        <v>164</v>
      </c>
      <c r="U24" s="14" t="s">
        <v>165</v>
      </c>
      <c r="W24" s="14" t="s">
        <v>244</v>
      </c>
      <c r="X24" s="13"/>
      <c r="Z24" s="13" t="s">
        <v>309</v>
      </c>
      <c r="AA24" s="13" t="s">
        <v>310</v>
      </c>
      <c r="AG24" s="111">
        <v>44907</v>
      </c>
      <c r="AH24" s="19"/>
      <c r="AI24"/>
    </row>
    <row r="25" spans="1:35" x14ac:dyDescent="0.25">
      <c r="A25" s="16">
        <v>24</v>
      </c>
      <c r="B25" s="3" t="str">
        <f t="shared" si="0"/>
        <v>OG24</v>
      </c>
      <c r="C25" s="36" t="s">
        <v>311</v>
      </c>
      <c r="D25" s="23" t="s">
        <v>312</v>
      </c>
      <c r="E25" s="20" t="s">
        <v>313</v>
      </c>
      <c r="F25" s="53" t="s">
        <v>306</v>
      </c>
      <c r="G25" s="13" t="s">
        <v>300</v>
      </c>
      <c r="H25" s="304">
        <v>44900</v>
      </c>
      <c r="I25" s="14"/>
      <c r="K25" s="13"/>
      <c r="L25" s="13" t="s">
        <v>157</v>
      </c>
      <c r="M25" s="13" t="s">
        <v>307</v>
      </c>
      <c r="N25" s="13" t="s">
        <v>308</v>
      </c>
      <c r="O25" s="19"/>
      <c r="R25" s="13"/>
      <c r="S25" s="14" t="s">
        <v>302</v>
      </c>
      <c r="T25" s="13" t="s">
        <v>164</v>
      </c>
      <c r="U25" s="14" t="s">
        <v>165</v>
      </c>
      <c r="W25" s="14" t="s">
        <v>244</v>
      </c>
      <c r="X25" s="13"/>
      <c r="Z25" s="13" t="s">
        <v>314</v>
      </c>
      <c r="AA25" s="13" t="s">
        <v>315</v>
      </c>
      <c r="AG25" s="111">
        <v>44907</v>
      </c>
      <c r="AH25" s="19"/>
      <c r="AI25"/>
    </row>
    <row r="26" spans="1:35" x14ac:dyDescent="0.25">
      <c r="A26" s="16">
        <v>25</v>
      </c>
      <c r="B26" s="3" t="str">
        <f t="shared" si="0"/>
        <v>OG25</v>
      </c>
      <c r="C26" s="36" t="s">
        <v>316</v>
      </c>
      <c r="D26" s="23" t="s">
        <v>317</v>
      </c>
      <c r="E26" s="20" t="s">
        <v>318</v>
      </c>
      <c r="F26" s="53" t="s">
        <v>306</v>
      </c>
      <c r="G26" s="13" t="s">
        <v>300</v>
      </c>
      <c r="H26" s="304">
        <v>44900</v>
      </c>
      <c r="I26" s="14"/>
      <c r="K26" s="13"/>
      <c r="L26" s="13" t="s">
        <v>157</v>
      </c>
      <c r="M26" s="13" t="s">
        <v>307</v>
      </c>
      <c r="N26" s="13" t="s">
        <v>308</v>
      </c>
      <c r="O26" s="19"/>
      <c r="R26" s="13"/>
      <c r="S26" s="14" t="s">
        <v>302</v>
      </c>
      <c r="T26" s="13" t="s">
        <v>164</v>
      </c>
      <c r="U26" s="14" t="s">
        <v>165</v>
      </c>
      <c r="W26" s="14" t="s">
        <v>244</v>
      </c>
      <c r="X26" s="13"/>
      <c r="Z26" s="13" t="s">
        <v>319</v>
      </c>
      <c r="AA26" s="13" t="s">
        <v>320</v>
      </c>
      <c r="AG26" s="111">
        <v>44907</v>
      </c>
      <c r="AH26" s="19"/>
      <c r="AI26"/>
    </row>
    <row r="27" spans="1:35" x14ac:dyDescent="0.25">
      <c r="A27" s="16">
        <v>26</v>
      </c>
      <c r="B27" s="3" t="str">
        <f t="shared" si="0"/>
        <v>OG26</v>
      </c>
      <c r="C27" s="36" t="s">
        <v>321</v>
      </c>
      <c r="D27" s="23" t="s">
        <v>322</v>
      </c>
      <c r="E27" s="20" t="s">
        <v>323</v>
      </c>
      <c r="F27" s="53" t="s">
        <v>324</v>
      </c>
      <c r="G27" s="13" t="s">
        <v>325</v>
      </c>
      <c r="H27" s="304">
        <v>44802</v>
      </c>
      <c r="I27" s="14" t="s">
        <v>186</v>
      </c>
      <c r="J27" s="14">
        <v>8.06</v>
      </c>
      <c r="K27" s="13" t="s">
        <v>326</v>
      </c>
      <c r="L27" s="13" t="s">
        <v>157</v>
      </c>
      <c r="M27" s="13" t="s">
        <v>327</v>
      </c>
      <c r="N27" s="13" t="s">
        <v>328</v>
      </c>
      <c r="O27" s="19"/>
      <c r="R27" s="13"/>
      <c r="S27" s="14" t="s">
        <v>163</v>
      </c>
      <c r="T27" s="13" t="s">
        <v>164</v>
      </c>
      <c r="U27" s="14" t="s">
        <v>244</v>
      </c>
      <c r="W27" s="14" t="s">
        <v>244</v>
      </c>
      <c r="X27" s="13"/>
      <c r="Y27" s="13" t="s">
        <v>329</v>
      </c>
      <c r="Z27" s="13" t="s">
        <v>330</v>
      </c>
      <c r="AG27" s="111">
        <v>45000</v>
      </c>
      <c r="AH27" s="19"/>
      <c r="AI27"/>
    </row>
    <row r="28" spans="1:35" x14ac:dyDescent="0.25">
      <c r="A28" s="16">
        <v>27</v>
      </c>
      <c r="B28" s="3" t="str">
        <f t="shared" si="0"/>
        <v>OG27</v>
      </c>
      <c r="C28" s="36" t="s">
        <v>331</v>
      </c>
      <c r="D28" s="23" t="s">
        <v>322</v>
      </c>
      <c r="E28" s="20" t="s">
        <v>323</v>
      </c>
      <c r="F28" s="53" t="s">
        <v>324</v>
      </c>
      <c r="G28" s="13" t="s">
        <v>325</v>
      </c>
      <c r="H28" s="304">
        <v>44839</v>
      </c>
      <c r="I28" s="14" t="s">
        <v>284</v>
      </c>
      <c r="J28" s="14">
        <v>10.68</v>
      </c>
      <c r="K28" s="13" t="s">
        <v>332</v>
      </c>
      <c r="L28" s="13" t="s">
        <v>157</v>
      </c>
      <c r="M28" s="13" t="s">
        <v>327</v>
      </c>
      <c r="N28" s="13" t="s">
        <v>328</v>
      </c>
      <c r="O28" s="19"/>
      <c r="R28" s="13"/>
      <c r="S28" s="14" t="s">
        <v>163</v>
      </c>
      <c r="T28" s="13" t="s">
        <v>164</v>
      </c>
      <c r="U28" s="14" t="s">
        <v>244</v>
      </c>
      <c r="W28" s="14" t="s">
        <v>244</v>
      </c>
      <c r="X28" s="13"/>
      <c r="Y28" s="13" t="s">
        <v>329</v>
      </c>
      <c r="Z28" s="13" t="s">
        <v>330</v>
      </c>
      <c r="AG28" s="111">
        <v>45000</v>
      </c>
      <c r="AH28" s="19" t="s">
        <v>103</v>
      </c>
      <c r="AI28"/>
    </row>
    <row r="29" spans="1:35" x14ac:dyDescent="0.25">
      <c r="A29" s="16">
        <v>28</v>
      </c>
      <c r="B29" s="3" t="str">
        <f t="shared" si="0"/>
        <v>OG28</v>
      </c>
      <c r="C29" s="36" t="s">
        <v>333</v>
      </c>
      <c r="D29" s="23" t="s">
        <v>322</v>
      </c>
      <c r="E29" s="20" t="s">
        <v>323</v>
      </c>
      <c r="F29" s="53" t="s">
        <v>324</v>
      </c>
      <c r="G29" s="13" t="s">
        <v>325</v>
      </c>
      <c r="H29" s="304">
        <v>44839</v>
      </c>
      <c r="I29" s="14" t="s">
        <v>186</v>
      </c>
      <c r="J29" s="14">
        <v>6.36</v>
      </c>
      <c r="K29" s="13" t="s">
        <v>334</v>
      </c>
      <c r="L29" s="13" t="s">
        <v>157</v>
      </c>
      <c r="M29" s="13" t="s">
        <v>327</v>
      </c>
      <c r="N29" s="13" t="s">
        <v>328</v>
      </c>
      <c r="O29" s="19"/>
      <c r="R29" s="13"/>
      <c r="S29" s="14" t="s">
        <v>163</v>
      </c>
      <c r="T29" s="13" t="s">
        <v>164</v>
      </c>
      <c r="U29" s="14" t="s">
        <v>244</v>
      </c>
      <c r="W29" s="14" t="s">
        <v>244</v>
      </c>
      <c r="X29" s="13"/>
      <c r="Y29" s="13" t="s">
        <v>329</v>
      </c>
      <c r="Z29" s="13" t="s">
        <v>330</v>
      </c>
      <c r="AG29" s="111">
        <v>45000</v>
      </c>
      <c r="AH29" s="19"/>
      <c r="AI29"/>
    </row>
    <row r="30" spans="1:35" x14ac:dyDescent="0.25">
      <c r="A30" s="16">
        <v>29</v>
      </c>
      <c r="B30" s="3" t="str">
        <f t="shared" si="0"/>
        <v>OG29</v>
      </c>
      <c r="C30" s="36" t="s">
        <v>335</v>
      </c>
      <c r="D30" s="23" t="s">
        <v>336</v>
      </c>
      <c r="E30" s="20" t="s">
        <v>337</v>
      </c>
      <c r="F30" s="53" t="s">
        <v>324</v>
      </c>
      <c r="G30" s="13" t="s">
        <v>325</v>
      </c>
      <c r="H30" s="304">
        <v>44975</v>
      </c>
      <c r="I30" s="14" t="s">
        <v>284</v>
      </c>
      <c r="K30" s="13" t="s">
        <v>338</v>
      </c>
      <c r="L30" s="13" t="s">
        <v>157</v>
      </c>
      <c r="M30" s="13" t="s">
        <v>339</v>
      </c>
      <c r="N30" s="13" t="s">
        <v>340</v>
      </c>
      <c r="O30" s="19"/>
      <c r="R30" s="13"/>
      <c r="S30" s="14" t="s">
        <v>341</v>
      </c>
      <c r="T30" s="13" t="s">
        <v>164</v>
      </c>
      <c r="U30" s="14" t="s">
        <v>244</v>
      </c>
      <c r="W30" s="14" t="s">
        <v>244</v>
      </c>
      <c r="X30" s="13"/>
      <c r="Y30" s="13" t="s">
        <v>342</v>
      </c>
      <c r="Z30" s="13" t="s">
        <v>343</v>
      </c>
      <c r="AG30" s="111">
        <v>45000</v>
      </c>
      <c r="AH30" s="19"/>
      <c r="AI30"/>
    </row>
    <row r="31" spans="1:35" x14ac:dyDescent="0.25">
      <c r="A31" s="16">
        <v>30</v>
      </c>
      <c r="B31" s="3" t="str">
        <f t="shared" si="0"/>
        <v>OG30</v>
      </c>
      <c r="C31" s="36" t="s">
        <v>344</v>
      </c>
      <c r="D31" s="23" t="s">
        <v>336</v>
      </c>
      <c r="E31" s="20" t="s">
        <v>337</v>
      </c>
      <c r="F31" s="53" t="s">
        <v>324</v>
      </c>
      <c r="G31" s="13" t="s">
        <v>325</v>
      </c>
      <c r="H31" s="304">
        <v>44976</v>
      </c>
      <c r="I31" s="14"/>
      <c r="K31" s="13" t="s">
        <v>345</v>
      </c>
      <c r="L31" s="13" t="s">
        <v>157</v>
      </c>
      <c r="M31" s="13" t="s">
        <v>339</v>
      </c>
      <c r="N31" s="13" t="s">
        <v>340</v>
      </c>
      <c r="O31" s="19"/>
      <c r="R31" s="13"/>
      <c r="S31" s="14" t="s">
        <v>341</v>
      </c>
      <c r="T31" s="13" t="s">
        <v>164</v>
      </c>
      <c r="U31" s="14" t="s">
        <v>244</v>
      </c>
      <c r="W31" s="14" t="s">
        <v>244</v>
      </c>
      <c r="X31" s="13"/>
      <c r="Y31" s="13" t="s">
        <v>342</v>
      </c>
      <c r="Z31" s="13" t="s">
        <v>343</v>
      </c>
      <c r="AG31" s="111">
        <v>45000</v>
      </c>
      <c r="AH31" s="19"/>
      <c r="AI31"/>
    </row>
    <row r="32" spans="1:35" x14ac:dyDescent="0.25">
      <c r="A32" s="16">
        <v>31</v>
      </c>
      <c r="B32" s="3" t="str">
        <f t="shared" si="0"/>
        <v>OG31</v>
      </c>
      <c r="C32" s="36" t="s">
        <v>346</v>
      </c>
      <c r="D32" s="23" t="s">
        <v>336</v>
      </c>
      <c r="E32" s="20" t="s">
        <v>337</v>
      </c>
      <c r="F32" s="53" t="s">
        <v>324</v>
      </c>
      <c r="G32" s="13" t="s">
        <v>325</v>
      </c>
      <c r="H32" s="304">
        <v>44980</v>
      </c>
      <c r="I32" s="14" t="s">
        <v>186</v>
      </c>
      <c r="K32" s="13" t="s">
        <v>347</v>
      </c>
      <c r="L32" s="13" t="s">
        <v>157</v>
      </c>
      <c r="M32" s="13" t="s">
        <v>339</v>
      </c>
      <c r="N32" s="13" t="s">
        <v>340</v>
      </c>
      <c r="O32" s="19"/>
      <c r="R32" s="13"/>
      <c r="S32" s="14" t="s">
        <v>341</v>
      </c>
      <c r="T32" s="13" t="s">
        <v>164</v>
      </c>
      <c r="U32" s="14" t="s">
        <v>244</v>
      </c>
      <c r="W32" s="14" t="s">
        <v>244</v>
      </c>
      <c r="X32" s="13"/>
      <c r="Y32" s="13" t="s">
        <v>342</v>
      </c>
      <c r="Z32" s="13" t="s">
        <v>343</v>
      </c>
      <c r="AG32" s="111">
        <v>45000</v>
      </c>
      <c r="AH32" s="19"/>
      <c r="AI32"/>
    </row>
    <row r="33" spans="1:35" x14ac:dyDescent="0.25">
      <c r="A33" s="16">
        <v>32</v>
      </c>
      <c r="B33" s="3" t="str">
        <f t="shared" si="0"/>
        <v>OG32</v>
      </c>
      <c r="C33" s="36" t="s">
        <v>348</v>
      </c>
      <c r="D33" s="23" t="s">
        <v>336</v>
      </c>
      <c r="E33" s="20" t="s">
        <v>337</v>
      </c>
      <c r="F33" s="53" t="s">
        <v>324</v>
      </c>
      <c r="G33" s="13" t="s">
        <v>325</v>
      </c>
      <c r="H33" s="304"/>
      <c r="I33" s="14"/>
      <c r="K33" s="13"/>
      <c r="L33" s="13" t="s">
        <v>157</v>
      </c>
      <c r="M33" s="13" t="s">
        <v>339</v>
      </c>
      <c r="N33" s="13" t="s">
        <v>340</v>
      </c>
      <c r="O33" s="19"/>
      <c r="R33" s="13"/>
      <c r="S33" s="14" t="s">
        <v>341</v>
      </c>
      <c r="T33" s="13" t="s">
        <v>164</v>
      </c>
      <c r="U33" s="14" t="s">
        <v>244</v>
      </c>
      <c r="W33" s="14" t="s">
        <v>244</v>
      </c>
      <c r="X33" s="13"/>
      <c r="AG33" s="111">
        <v>45000</v>
      </c>
      <c r="AH33" s="19"/>
      <c r="AI33"/>
    </row>
    <row r="34" spans="1:35" x14ac:dyDescent="0.25">
      <c r="A34" s="16">
        <v>33</v>
      </c>
      <c r="B34" s="3" t="str">
        <f t="shared" si="0"/>
        <v>OG33</v>
      </c>
      <c r="C34" s="36" t="s">
        <v>349</v>
      </c>
      <c r="D34" s="23" t="s">
        <v>350</v>
      </c>
      <c r="E34" s="20" t="s">
        <v>351</v>
      </c>
      <c r="F34" s="53" t="s">
        <v>352</v>
      </c>
      <c r="G34" s="13" t="s">
        <v>353</v>
      </c>
      <c r="H34" s="304">
        <v>43635</v>
      </c>
      <c r="I34" s="14"/>
      <c r="K34" s="13"/>
      <c r="L34" s="13" t="s">
        <v>157</v>
      </c>
      <c r="N34" s="13" t="s">
        <v>354</v>
      </c>
      <c r="O34" s="19"/>
      <c r="R34" s="13"/>
      <c r="U34" s="14" t="s">
        <v>244</v>
      </c>
      <c r="W34" s="14" t="s">
        <v>244</v>
      </c>
      <c r="X34" s="13"/>
      <c r="AG34" s="111">
        <v>44978</v>
      </c>
      <c r="AH34" s="19" t="s">
        <v>105</v>
      </c>
      <c r="AI34"/>
    </row>
    <row r="35" spans="1:35" x14ac:dyDescent="0.25">
      <c r="A35" s="16">
        <v>34</v>
      </c>
      <c r="B35" s="3" t="str">
        <f t="shared" si="0"/>
        <v>OG34</v>
      </c>
      <c r="C35" s="36" t="s">
        <v>355</v>
      </c>
      <c r="D35" s="23" t="s">
        <v>350</v>
      </c>
      <c r="E35" s="20" t="s">
        <v>356</v>
      </c>
      <c r="F35" s="53" t="s">
        <v>352</v>
      </c>
      <c r="G35" s="13" t="s">
        <v>353</v>
      </c>
      <c r="H35" s="304">
        <v>43635</v>
      </c>
      <c r="I35" s="14"/>
      <c r="K35" s="13"/>
      <c r="L35" s="13" t="s">
        <v>157</v>
      </c>
      <c r="O35" s="19"/>
      <c r="R35" s="13"/>
      <c r="U35" s="14" t="s">
        <v>244</v>
      </c>
      <c r="W35" s="14" t="s">
        <v>244</v>
      </c>
      <c r="X35" s="13"/>
      <c r="AG35" s="111">
        <v>44978</v>
      </c>
      <c r="AH35" s="19"/>
      <c r="AI35"/>
    </row>
    <row r="36" spans="1:35" x14ac:dyDescent="0.25">
      <c r="A36" s="16">
        <v>35</v>
      </c>
      <c r="B36" s="3" t="str">
        <f t="shared" si="0"/>
        <v>OG35</v>
      </c>
      <c r="C36" s="38" t="s">
        <v>357</v>
      </c>
      <c r="D36" s="23" t="s">
        <v>358</v>
      </c>
      <c r="E36" s="20" t="s">
        <v>359</v>
      </c>
      <c r="F36" s="53" t="s">
        <v>360</v>
      </c>
      <c r="G36" s="13" t="s">
        <v>300</v>
      </c>
      <c r="H36" s="304">
        <v>45013</v>
      </c>
      <c r="I36" s="14"/>
      <c r="K36" s="13"/>
      <c r="L36" s="13" t="s">
        <v>157</v>
      </c>
      <c r="M36" s="13" t="s">
        <v>158</v>
      </c>
      <c r="N36" s="13" t="s">
        <v>361</v>
      </c>
      <c r="O36" s="19"/>
      <c r="R36" s="13" t="s">
        <v>362</v>
      </c>
      <c r="S36" s="14" t="s">
        <v>163</v>
      </c>
      <c r="T36" s="13" t="s">
        <v>164</v>
      </c>
      <c r="U36" s="14"/>
      <c r="W36" s="14" t="s">
        <v>165</v>
      </c>
      <c r="X36" s="13" t="s">
        <v>363</v>
      </c>
      <c r="AG36" s="111">
        <v>45026</v>
      </c>
      <c r="AH36" s="19"/>
      <c r="AI36"/>
    </row>
    <row r="37" spans="1:35" x14ac:dyDescent="0.25">
      <c r="A37" s="16">
        <v>36</v>
      </c>
      <c r="B37" s="3" t="str">
        <f t="shared" si="0"/>
        <v>OG36</v>
      </c>
      <c r="C37" s="38" t="s">
        <v>364</v>
      </c>
      <c r="D37" s="23" t="s">
        <v>365</v>
      </c>
      <c r="E37" s="20" t="s">
        <v>366</v>
      </c>
      <c r="F37" s="53" t="s">
        <v>360</v>
      </c>
      <c r="G37" s="13" t="s">
        <v>300</v>
      </c>
      <c r="H37" s="304">
        <v>45013</v>
      </c>
      <c r="I37" s="14"/>
      <c r="K37" s="13"/>
      <c r="L37" s="13" t="s">
        <v>157</v>
      </c>
      <c r="M37" s="13" t="s">
        <v>158</v>
      </c>
      <c r="N37" s="13" t="s">
        <v>361</v>
      </c>
      <c r="O37" s="19"/>
      <c r="R37" s="13" t="s">
        <v>362</v>
      </c>
      <c r="S37" s="14" t="s">
        <v>163</v>
      </c>
      <c r="T37" s="13" t="s">
        <v>164</v>
      </c>
      <c r="U37" s="14"/>
      <c r="W37" s="14" t="s">
        <v>165</v>
      </c>
      <c r="X37" s="13" t="s">
        <v>367</v>
      </c>
      <c r="AG37" s="111">
        <v>45026</v>
      </c>
      <c r="AH37" s="19"/>
      <c r="AI37"/>
    </row>
    <row r="38" spans="1:35" x14ac:dyDescent="0.25">
      <c r="A38" s="16">
        <v>37</v>
      </c>
      <c r="B38" s="3" t="str">
        <f t="shared" si="0"/>
        <v>OG37</v>
      </c>
      <c r="C38" s="38" t="s">
        <v>368</v>
      </c>
      <c r="D38" s="23" t="s">
        <v>369</v>
      </c>
      <c r="E38" s="20" t="s">
        <v>370</v>
      </c>
      <c r="F38" s="53" t="s">
        <v>360</v>
      </c>
      <c r="G38" s="13" t="s">
        <v>300</v>
      </c>
      <c r="H38" s="304">
        <v>45013</v>
      </c>
      <c r="I38" s="14"/>
      <c r="K38" s="13"/>
      <c r="L38" s="13" t="s">
        <v>157</v>
      </c>
      <c r="M38" s="13" t="s">
        <v>158</v>
      </c>
      <c r="N38" s="13" t="s">
        <v>361</v>
      </c>
      <c r="O38" s="19"/>
      <c r="R38" s="13" t="s">
        <v>362</v>
      </c>
      <c r="S38" s="14" t="s">
        <v>163</v>
      </c>
      <c r="T38" s="13" t="s">
        <v>164</v>
      </c>
      <c r="U38" s="14"/>
      <c r="W38" s="14" t="s">
        <v>165</v>
      </c>
      <c r="X38" s="13" t="s">
        <v>371</v>
      </c>
      <c r="AG38" s="111">
        <v>45026</v>
      </c>
      <c r="AH38" s="19"/>
      <c r="AI38"/>
    </row>
    <row r="39" spans="1:35" x14ac:dyDescent="0.25">
      <c r="A39" s="16">
        <v>38</v>
      </c>
      <c r="B39" s="3" t="str">
        <f t="shared" si="0"/>
        <v>OG38</v>
      </c>
      <c r="C39" s="38" t="s">
        <v>372</v>
      </c>
      <c r="D39" s="23" t="s">
        <v>373</v>
      </c>
      <c r="E39" s="20" t="s">
        <v>374</v>
      </c>
      <c r="F39" s="53" t="s">
        <v>360</v>
      </c>
      <c r="G39" s="13" t="s">
        <v>300</v>
      </c>
      <c r="H39" s="304">
        <v>45013</v>
      </c>
      <c r="I39" s="14"/>
      <c r="K39" s="13"/>
      <c r="L39" s="13" t="s">
        <v>157</v>
      </c>
      <c r="M39" s="13" t="s">
        <v>158</v>
      </c>
      <c r="N39" s="13" t="s">
        <v>361</v>
      </c>
      <c r="O39" s="19"/>
      <c r="R39" s="13" t="s">
        <v>362</v>
      </c>
      <c r="S39" s="14" t="s">
        <v>163</v>
      </c>
      <c r="T39" s="13" t="s">
        <v>164</v>
      </c>
      <c r="U39" s="14"/>
      <c r="W39" s="14" t="s">
        <v>165</v>
      </c>
      <c r="X39" s="13" t="s">
        <v>375</v>
      </c>
      <c r="AG39" s="111">
        <v>45026</v>
      </c>
      <c r="AH39" s="19"/>
      <c r="AI39"/>
    </row>
    <row r="40" spans="1:35" x14ac:dyDescent="0.25">
      <c r="A40" s="16">
        <v>39</v>
      </c>
      <c r="B40" s="3" t="str">
        <f t="shared" si="0"/>
        <v>OG39</v>
      </c>
      <c r="C40" s="38" t="s">
        <v>376</v>
      </c>
      <c r="D40" s="23" t="s">
        <v>377</v>
      </c>
      <c r="E40" s="20" t="s">
        <v>378</v>
      </c>
      <c r="F40" s="53" t="s">
        <v>360</v>
      </c>
      <c r="G40" s="13" t="s">
        <v>300</v>
      </c>
      <c r="H40" s="304">
        <v>45014</v>
      </c>
      <c r="I40" s="14"/>
      <c r="K40" s="13"/>
      <c r="L40" s="13" t="s">
        <v>157</v>
      </c>
      <c r="M40" s="13" t="s">
        <v>158</v>
      </c>
      <c r="N40" s="13" t="s">
        <v>361</v>
      </c>
      <c r="O40" s="19"/>
      <c r="R40" s="13" t="s">
        <v>362</v>
      </c>
      <c r="S40" s="14" t="s">
        <v>163</v>
      </c>
      <c r="T40" s="13" t="s">
        <v>164</v>
      </c>
      <c r="U40" s="14"/>
      <c r="W40" s="14" t="s">
        <v>165</v>
      </c>
      <c r="X40" s="13" t="s">
        <v>379</v>
      </c>
      <c r="AG40" s="111">
        <v>45026</v>
      </c>
      <c r="AH40" s="19"/>
      <c r="AI40"/>
    </row>
    <row r="41" spans="1:35" x14ac:dyDescent="0.25">
      <c r="A41" s="16">
        <v>40</v>
      </c>
      <c r="B41" s="3" t="str">
        <f t="shared" si="0"/>
        <v>OG40</v>
      </c>
      <c r="C41" s="38" t="s">
        <v>380</v>
      </c>
      <c r="D41" s="23" t="s">
        <v>381</v>
      </c>
      <c r="E41" s="20" t="s">
        <v>382</v>
      </c>
      <c r="F41" s="53" t="s">
        <v>360</v>
      </c>
      <c r="G41" s="13" t="s">
        <v>300</v>
      </c>
      <c r="H41" s="304">
        <v>45014</v>
      </c>
      <c r="I41" s="14"/>
      <c r="K41" s="13"/>
      <c r="L41" s="13" t="s">
        <v>157</v>
      </c>
      <c r="M41" s="13" t="s">
        <v>158</v>
      </c>
      <c r="N41" s="13" t="s">
        <v>361</v>
      </c>
      <c r="O41" s="19"/>
      <c r="R41" s="13" t="s">
        <v>362</v>
      </c>
      <c r="S41" s="14" t="s">
        <v>163</v>
      </c>
      <c r="T41" s="13" t="s">
        <v>164</v>
      </c>
      <c r="U41" s="14"/>
      <c r="W41" s="14" t="s">
        <v>165</v>
      </c>
      <c r="X41" s="13" t="s">
        <v>383</v>
      </c>
      <c r="AG41" s="111">
        <v>45026</v>
      </c>
      <c r="AH41" s="19"/>
      <c r="AI41"/>
    </row>
    <row r="42" spans="1:35" x14ac:dyDescent="0.25">
      <c r="A42" s="16">
        <v>41</v>
      </c>
      <c r="B42" s="3" t="str">
        <f t="shared" si="0"/>
        <v>OG41</v>
      </c>
      <c r="C42" s="38" t="s">
        <v>384</v>
      </c>
      <c r="D42" s="23" t="s">
        <v>385</v>
      </c>
      <c r="E42" s="20" t="s">
        <v>386</v>
      </c>
      <c r="F42" s="53" t="s">
        <v>360</v>
      </c>
      <c r="G42" s="13" t="s">
        <v>300</v>
      </c>
      <c r="H42" s="304">
        <v>45014</v>
      </c>
      <c r="I42" s="14"/>
      <c r="K42" s="13"/>
      <c r="L42" s="13" t="s">
        <v>157</v>
      </c>
      <c r="M42" s="13" t="s">
        <v>158</v>
      </c>
      <c r="N42" s="13" t="s">
        <v>361</v>
      </c>
      <c r="O42" s="19"/>
      <c r="R42" s="13" t="s">
        <v>362</v>
      </c>
      <c r="U42" s="14"/>
      <c r="W42" s="14" t="s">
        <v>165</v>
      </c>
      <c r="X42" s="13" t="s">
        <v>387</v>
      </c>
      <c r="AG42" s="111">
        <v>45026</v>
      </c>
      <c r="AH42" s="19" t="s">
        <v>108</v>
      </c>
      <c r="AI42"/>
    </row>
    <row r="43" spans="1:35" x14ac:dyDescent="0.25">
      <c r="A43" s="16">
        <v>42</v>
      </c>
      <c r="B43" s="3" t="str">
        <f t="shared" si="0"/>
        <v>OG42</v>
      </c>
      <c r="C43" s="38" t="s">
        <v>388</v>
      </c>
      <c r="D43" s="23" t="s">
        <v>389</v>
      </c>
      <c r="E43" s="20" t="s">
        <v>390</v>
      </c>
      <c r="F43" s="53" t="s">
        <v>360</v>
      </c>
      <c r="G43" s="13" t="s">
        <v>300</v>
      </c>
      <c r="H43" s="304">
        <v>45014</v>
      </c>
      <c r="I43" s="14"/>
      <c r="K43" s="13"/>
      <c r="L43" s="13" t="s">
        <v>157</v>
      </c>
      <c r="M43" s="13" t="s">
        <v>158</v>
      </c>
      <c r="N43" s="13" t="s">
        <v>361</v>
      </c>
      <c r="O43" s="19"/>
      <c r="R43" s="13" t="s">
        <v>362</v>
      </c>
      <c r="S43" s="14" t="s">
        <v>163</v>
      </c>
      <c r="T43" s="13" t="s">
        <v>164</v>
      </c>
      <c r="U43" s="14"/>
      <c r="W43" s="14" t="s">
        <v>165</v>
      </c>
      <c r="X43" s="13" t="s">
        <v>391</v>
      </c>
      <c r="AG43" s="111">
        <v>45026</v>
      </c>
      <c r="AH43" s="19"/>
      <c r="AI43"/>
    </row>
    <row r="44" spans="1:35" x14ac:dyDescent="0.25">
      <c r="A44" s="16">
        <v>43</v>
      </c>
      <c r="B44" s="3" t="str">
        <f t="shared" si="0"/>
        <v>OG43</v>
      </c>
      <c r="C44" s="38" t="s">
        <v>392</v>
      </c>
      <c r="D44" s="23" t="s">
        <v>393</v>
      </c>
      <c r="E44" s="20" t="s">
        <v>394</v>
      </c>
      <c r="F44" s="53" t="s">
        <v>360</v>
      </c>
      <c r="G44" s="13" t="s">
        <v>300</v>
      </c>
      <c r="H44" s="304">
        <v>45014</v>
      </c>
      <c r="I44" s="14"/>
      <c r="K44" s="13"/>
      <c r="L44" s="13" t="s">
        <v>157</v>
      </c>
      <c r="M44" s="13" t="s">
        <v>158</v>
      </c>
      <c r="N44" s="13" t="s">
        <v>361</v>
      </c>
      <c r="O44" s="19"/>
      <c r="R44" s="13" t="s">
        <v>362</v>
      </c>
      <c r="S44" s="14" t="s">
        <v>163</v>
      </c>
      <c r="T44" s="13" t="s">
        <v>164</v>
      </c>
      <c r="U44" s="14"/>
      <c r="W44" s="14" t="s">
        <v>165</v>
      </c>
      <c r="X44" s="13" t="s">
        <v>395</v>
      </c>
      <c r="AG44" s="111">
        <v>45026</v>
      </c>
      <c r="AH44" s="19"/>
      <c r="AI44"/>
    </row>
    <row r="45" spans="1:35" x14ac:dyDescent="0.25">
      <c r="A45" s="16">
        <v>44</v>
      </c>
      <c r="B45" s="3" t="str">
        <f t="shared" si="0"/>
        <v>OG44</v>
      </c>
      <c r="C45" s="38" t="s">
        <v>396</v>
      </c>
      <c r="D45" s="23" t="s">
        <v>397</v>
      </c>
      <c r="E45" s="20" t="s">
        <v>398</v>
      </c>
      <c r="F45" s="53" t="s">
        <v>360</v>
      </c>
      <c r="G45" s="13" t="s">
        <v>300</v>
      </c>
      <c r="H45" s="304">
        <v>45014</v>
      </c>
      <c r="I45" s="14"/>
      <c r="K45" s="13"/>
      <c r="L45" s="13" t="s">
        <v>157</v>
      </c>
      <c r="M45" s="13" t="s">
        <v>158</v>
      </c>
      <c r="N45" s="13" t="s">
        <v>361</v>
      </c>
      <c r="O45" s="19"/>
      <c r="R45" s="13" t="s">
        <v>362</v>
      </c>
      <c r="S45" s="14" t="s">
        <v>163</v>
      </c>
      <c r="T45" s="13" t="s">
        <v>164</v>
      </c>
      <c r="U45" s="14"/>
      <c r="W45" s="14" t="s">
        <v>165</v>
      </c>
      <c r="X45" s="13" t="s">
        <v>399</v>
      </c>
      <c r="AG45" s="111">
        <v>45026</v>
      </c>
      <c r="AH45" s="19"/>
      <c r="AI45"/>
    </row>
    <row r="46" spans="1:35" x14ac:dyDescent="0.25">
      <c r="A46" s="16">
        <v>45</v>
      </c>
      <c r="B46" s="3" t="str">
        <f t="shared" si="0"/>
        <v>OG45</v>
      </c>
      <c r="C46" s="38" t="s">
        <v>400</v>
      </c>
      <c r="D46" s="23" t="s">
        <v>401</v>
      </c>
      <c r="E46" s="20" t="s">
        <v>402</v>
      </c>
      <c r="F46" s="53" t="s">
        <v>360</v>
      </c>
      <c r="G46" s="13" t="s">
        <v>300</v>
      </c>
      <c r="H46" s="304">
        <v>45014</v>
      </c>
      <c r="I46" s="14"/>
      <c r="K46" s="13"/>
      <c r="L46" s="13" t="s">
        <v>157</v>
      </c>
      <c r="M46" s="13" t="s">
        <v>158</v>
      </c>
      <c r="N46" s="13" t="s">
        <v>361</v>
      </c>
      <c r="O46" s="19"/>
      <c r="R46" s="13" t="s">
        <v>362</v>
      </c>
      <c r="S46" s="14" t="s">
        <v>163</v>
      </c>
      <c r="T46" s="13" t="s">
        <v>164</v>
      </c>
      <c r="U46" s="14"/>
      <c r="W46" s="14" t="s">
        <v>165</v>
      </c>
      <c r="X46" s="13" t="s">
        <v>403</v>
      </c>
      <c r="AG46" s="111">
        <v>45026</v>
      </c>
      <c r="AH46" s="19"/>
      <c r="AI46"/>
    </row>
    <row r="47" spans="1:35" x14ac:dyDescent="0.25">
      <c r="A47" s="16">
        <v>46</v>
      </c>
      <c r="B47" s="3" t="str">
        <f t="shared" si="0"/>
        <v>OG46</v>
      </c>
      <c r="C47" s="38" t="s">
        <v>404</v>
      </c>
      <c r="D47" s="23" t="s">
        <v>405</v>
      </c>
      <c r="E47" s="20" t="s">
        <v>406</v>
      </c>
      <c r="F47" s="53" t="s">
        <v>360</v>
      </c>
      <c r="G47" s="13" t="s">
        <v>300</v>
      </c>
      <c r="H47" s="304">
        <v>45014</v>
      </c>
      <c r="I47" s="14"/>
      <c r="K47" s="13"/>
      <c r="L47" s="13" t="s">
        <v>157</v>
      </c>
      <c r="M47" s="13" t="s">
        <v>158</v>
      </c>
      <c r="N47" s="13" t="s">
        <v>361</v>
      </c>
      <c r="O47" s="19"/>
      <c r="R47" s="13" t="s">
        <v>362</v>
      </c>
      <c r="S47" s="14" t="s">
        <v>163</v>
      </c>
      <c r="T47" s="13" t="s">
        <v>164</v>
      </c>
      <c r="U47" s="14"/>
      <c r="W47" s="14" t="s">
        <v>165</v>
      </c>
      <c r="X47" s="13" t="s">
        <v>407</v>
      </c>
      <c r="AG47" s="111">
        <v>45026</v>
      </c>
      <c r="AH47" s="19"/>
      <c r="AI47"/>
    </row>
    <row r="48" spans="1:35" x14ac:dyDescent="0.25">
      <c r="A48" s="16">
        <v>47</v>
      </c>
      <c r="B48" s="3" t="str">
        <f t="shared" si="0"/>
        <v>OG47</v>
      </c>
      <c r="C48" s="38" t="s">
        <v>408</v>
      </c>
      <c r="D48" s="23" t="s">
        <v>409</v>
      </c>
      <c r="E48" s="20" t="s">
        <v>410</v>
      </c>
      <c r="F48" s="53" t="s">
        <v>360</v>
      </c>
      <c r="G48" s="13" t="s">
        <v>300</v>
      </c>
      <c r="H48" s="304">
        <v>45014</v>
      </c>
      <c r="I48" s="14"/>
      <c r="K48" s="13"/>
      <c r="L48" s="13" t="s">
        <v>157</v>
      </c>
      <c r="M48" s="13" t="s">
        <v>158</v>
      </c>
      <c r="N48" s="13" t="s">
        <v>361</v>
      </c>
      <c r="O48" s="19"/>
      <c r="R48" s="13" t="s">
        <v>362</v>
      </c>
      <c r="S48" s="14" t="s">
        <v>163</v>
      </c>
      <c r="T48" s="13" t="s">
        <v>164</v>
      </c>
      <c r="U48" s="14"/>
      <c r="W48" s="14" t="s">
        <v>165</v>
      </c>
      <c r="X48" s="13" t="s">
        <v>411</v>
      </c>
      <c r="AG48" s="111">
        <v>45026</v>
      </c>
      <c r="AH48" s="19"/>
      <c r="AI48"/>
    </row>
    <row r="49" spans="1:35" x14ac:dyDescent="0.25">
      <c r="A49" s="16">
        <v>48</v>
      </c>
      <c r="B49" s="3" t="str">
        <f t="shared" si="0"/>
        <v>OG48</v>
      </c>
      <c r="C49" s="38" t="s">
        <v>412</v>
      </c>
      <c r="D49" s="23" t="s">
        <v>413</v>
      </c>
      <c r="E49" s="20" t="s">
        <v>414</v>
      </c>
      <c r="F49" s="53" t="s">
        <v>360</v>
      </c>
      <c r="G49" s="13" t="s">
        <v>300</v>
      </c>
      <c r="H49" s="304">
        <v>45014</v>
      </c>
      <c r="I49" s="14"/>
      <c r="K49" s="13"/>
      <c r="L49" s="13" t="s">
        <v>157</v>
      </c>
      <c r="M49" s="13" t="s">
        <v>158</v>
      </c>
      <c r="N49" s="13" t="s">
        <v>361</v>
      </c>
      <c r="O49" s="19"/>
      <c r="R49" s="13" t="s">
        <v>362</v>
      </c>
      <c r="S49" s="14" t="s">
        <v>163</v>
      </c>
      <c r="T49" s="13" t="s">
        <v>164</v>
      </c>
      <c r="U49" s="14"/>
      <c r="W49" s="14" t="s">
        <v>165</v>
      </c>
      <c r="X49" s="13" t="s">
        <v>415</v>
      </c>
      <c r="AG49" s="111">
        <v>45026</v>
      </c>
      <c r="AH49" s="19"/>
      <c r="AI49"/>
    </row>
    <row r="50" spans="1:35" x14ac:dyDescent="0.25">
      <c r="A50" s="16">
        <v>49</v>
      </c>
      <c r="B50" s="3" t="str">
        <f t="shared" si="0"/>
        <v>OG49</v>
      </c>
      <c r="C50" s="38" t="s">
        <v>416</v>
      </c>
      <c r="D50" s="23" t="s">
        <v>417</v>
      </c>
      <c r="E50" s="20" t="s">
        <v>418</v>
      </c>
      <c r="F50" s="53" t="s">
        <v>360</v>
      </c>
      <c r="G50" s="13" t="s">
        <v>300</v>
      </c>
      <c r="H50" s="304">
        <v>45014</v>
      </c>
      <c r="I50" s="14"/>
      <c r="K50" s="13"/>
      <c r="L50" s="13" t="s">
        <v>157</v>
      </c>
      <c r="M50" s="13" t="s">
        <v>158</v>
      </c>
      <c r="N50" s="13" t="s">
        <v>361</v>
      </c>
      <c r="O50" s="19"/>
      <c r="R50" s="13" t="s">
        <v>362</v>
      </c>
      <c r="S50" s="14" t="s">
        <v>163</v>
      </c>
      <c r="T50" s="13" t="s">
        <v>164</v>
      </c>
      <c r="U50" s="14"/>
      <c r="W50" s="14" t="s">
        <v>165</v>
      </c>
      <c r="X50" s="13" t="s">
        <v>419</v>
      </c>
      <c r="AG50" s="111">
        <v>45026</v>
      </c>
      <c r="AH50" s="19"/>
      <c r="AI50"/>
    </row>
    <row r="51" spans="1:35" x14ac:dyDescent="0.25">
      <c r="A51" s="16">
        <v>50</v>
      </c>
      <c r="B51" s="3" t="str">
        <f t="shared" si="0"/>
        <v>OG50</v>
      </c>
      <c r="C51" s="38" t="s">
        <v>420</v>
      </c>
      <c r="D51" s="23" t="s">
        <v>417</v>
      </c>
      <c r="E51" s="20" t="s">
        <v>418</v>
      </c>
      <c r="F51" s="53" t="s">
        <v>360</v>
      </c>
      <c r="G51" s="13" t="s">
        <v>300</v>
      </c>
      <c r="H51" s="304">
        <v>45014</v>
      </c>
      <c r="I51" s="14"/>
      <c r="K51" s="13"/>
      <c r="L51" s="13" t="s">
        <v>157</v>
      </c>
      <c r="M51" s="13" t="s">
        <v>158</v>
      </c>
      <c r="N51" s="13" t="s">
        <v>361</v>
      </c>
      <c r="O51" s="19"/>
      <c r="R51" s="13" t="s">
        <v>362</v>
      </c>
      <c r="S51" s="14" t="s">
        <v>163</v>
      </c>
      <c r="T51" s="13" t="s">
        <v>164</v>
      </c>
      <c r="U51" s="14"/>
      <c r="W51" s="14" t="s">
        <v>165</v>
      </c>
      <c r="X51" s="13" t="s">
        <v>419</v>
      </c>
      <c r="AG51" s="111">
        <v>45026</v>
      </c>
      <c r="AH51" s="19"/>
      <c r="AI51"/>
    </row>
    <row r="52" spans="1:35" x14ac:dyDescent="0.25">
      <c r="A52" s="16">
        <v>51</v>
      </c>
      <c r="B52" s="3" t="str">
        <f t="shared" si="0"/>
        <v>OG51</v>
      </c>
      <c r="C52" s="38" t="s">
        <v>421</v>
      </c>
      <c r="D52" s="23" t="s">
        <v>373</v>
      </c>
      <c r="E52" s="20" t="s">
        <v>374</v>
      </c>
      <c r="F52" s="53" t="s">
        <v>360</v>
      </c>
      <c r="G52" s="13" t="s">
        <v>300</v>
      </c>
      <c r="H52" s="304">
        <v>45014</v>
      </c>
      <c r="I52" s="14"/>
      <c r="K52" s="13"/>
      <c r="L52" s="13" t="s">
        <v>157</v>
      </c>
      <c r="M52" s="13" t="s">
        <v>158</v>
      </c>
      <c r="N52" s="13" t="s">
        <v>361</v>
      </c>
      <c r="O52" s="19"/>
      <c r="R52" s="13" t="s">
        <v>362</v>
      </c>
      <c r="S52" s="14" t="s">
        <v>163</v>
      </c>
      <c r="T52" s="13" t="s">
        <v>164</v>
      </c>
      <c r="U52" s="14"/>
      <c r="W52" s="14" t="s">
        <v>165</v>
      </c>
      <c r="X52" s="13" t="s">
        <v>419</v>
      </c>
      <c r="AG52" s="111">
        <v>45026</v>
      </c>
      <c r="AH52" s="19"/>
      <c r="AI52"/>
    </row>
    <row r="53" spans="1:35" x14ac:dyDescent="0.25">
      <c r="A53" s="16">
        <v>52</v>
      </c>
      <c r="B53" s="3" t="str">
        <f t="shared" si="0"/>
        <v>OG52</v>
      </c>
      <c r="C53" s="38" t="s">
        <v>422</v>
      </c>
      <c r="D53" s="23" t="s">
        <v>423</v>
      </c>
      <c r="E53" s="20" t="s">
        <v>424</v>
      </c>
      <c r="F53" s="53" t="s">
        <v>360</v>
      </c>
      <c r="G53" s="13" t="s">
        <v>300</v>
      </c>
      <c r="H53" s="304">
        <v>45014</v>
      </c>
      <c r="I53" s="14"/>
      <c r="K53" s="13"/>
      <c r="L53" s="13" t="s">
        <v>157</v>
      </c>
      <c r="M53" s="13" t="s">
        <v>158</v>
      </c>
      <c r="N53" s="13" t="s">
        <v>361</v>
      </c>
      <c r="O53" s="19"/>
      <c r="R53" s="13" t="s">
        <v>362</v>
      </c>
      <c r="S53" s="14" t="s">
        <v>163</v>
      </c>
      <c r="T53" s="13" t="s">
        <v>164</v>
      </c>
      <c r="U53" s="14"/>
      <c r="W53" s="14" t="s">
        <v>165</v>
      </c>
      <c r="X53" s="13" t="s">
        <v>419</v>
      </c>
      <c r="AG53" s="111">
        <v>45026</v>
      </c>
      <c r="AH53" s="19"/>
      <c r="AI53"/>
    </row>
    <row r="54" spans="1:35" x14ac:dyDescent="0.25">
      <c r="A54" s="16">
        <v>53</v>
      </c>
      <c r="B54" s="3" t="str">
        <f t="shared" si="0"/>
        <v>OG53</v>
      </c>
      <c r="C54" s="38" t="s">
        <v>425</v>
      </c>
      <c r="D54" s="23" t="s">
        <v>426</v>
      </c>
      <c r="E54" s="20" t="s">
        <v>427</v>
      </c>
      <c r="F54" s="53" t="s">
        <v>360</v>
      </c>
      <c r="G54" s="13" t="s">
        <v>300</v>
      </c>
      <c r="H54" s="304">
        <v>45014</v>
      </c>
      <c r="I54" s="14"/>
      <c r="K54" s="13"/>
      <c r="L54" s="13" t="s">
        <v>157</v>
      </c>
      <c r="M54" s="13" t="s">
        <v>158</v>
      </c>
      <c r="N54" s="13" t="s">
        <v>428</v>
      </c>
      <c r="O54" s="19"/>
      <c r="R54" s="213" t="s">
        <v>362</v>
      </c>
      <c r="S54" s="14" t="s">
        <v>163</v>
      </c>
      <c r="T54" s="13" t="s">
        <v>164</v>
      </c>
      <c r="U54" s="14"/>
      <c r="W54" s="14" t="s">
        <v>165</v>
      </c>
      <c r="X54" s="13" t="s">
        <v>429</v>
      </c>
      <c r="AG54" s="111">
        <v>45026</v>
      </c>
      <c r="AH54" s="19"/>
      <c r="AI54"/>
    </row>
    <row r="55" spans="1:35" x14ac:dyDescent="0.25">
      <c r="A55" s="16">
        <v>54</v>
      </c>
      <c r="B55" s="3" t="str">
        <f t="shared" si="0"/>
        <v>OG54</v>
      </c>
      <c r="C55" s="38" t="s">
        <v>430</v>
      </c>
      <c r="D55" s="23" t="s">
        <v>431</v>
      </c>
      <c r="E55" s="20" t="s">
        <v>432</v>
      </c>
      <c r="F55" s="53" t="s">
        <v>360</v>
      </c>
      <c r="G55" s="13" t="s">
        <v>300</v>
      </c>
      <c r="H55" s="304">
        <v>45014</v>
      </c>
      <c r="I55" s="14"/>
      <c r="K55" s="13"/>
      <c r="L55" s="13" t="s">
        <v>157</v>
      </c>
      <c r="M55" s="13" t="s">
        <v>158</v>
      </c>
      <c r="N55" s="13" t="s">
        <v>428</v>
      </c>
      <c r="O55" s="19"/>
      <c r="R55" s="213" t="s">
        <v>362</v>
      </c>
      <c r="S55" s="14" t="s">
        <v>163</v>
      </c>
      <c r="T55" s="13" t="s">
        <v>164</v>
      </c>
      <c r="U55" s="14"/>
      <c r="W55" s="14" t="s">
        <v>165</v>
      </c>
      <c r="X55" s="13" t="s">
        <v>433</v>
      </c>
      <c r="AG55" s="111">
        <v>45026</v>
      </c>
      <c r="AH55" s="19"/>
      <c r="AI55"/>
    </row>
    <row r="56" spans="1:35" x14ac:dyDescent="0.25">
      <c r="A56" s="16">
        <v>55</v>
      </c>
      <c r="B56" s="3" t="str">
        <f t="shared" si="0"/>
        <v>OG55</v>
      </c>
      <c r="C56" s="38" t="s">
        <v>434</v>
      </c>
      <c r="D56" s="23" t="s">
        <v>435</v>
      </c>
      <c r="E56" s="20" t="s">
        <v>436</v>
      </c>
      <c r="F56" s="53" t="s">
        <v>360</v>
      </c>
      <c r="G56" s="13" t="s">
        <v>300</v>
      </c>
      <c r="H56" s="304">
        <v>45014</v>
      </c>
      <c r="I56" s="14"/>
      <c r="K56" s="13"/>
      <c r="L56" s="13" t="s">
        <v>157</v>
      </c>
      <c r="M56" s="13" t="s">
        <v>158</v>
      </c>
      <c r="N56" s="13" t="s">
        <v>428</v>
      </c>
      <c r="O56" s="19"/>
      <c r="R56" s="213" t="s">
        <v>362</v>
      </c>
      <c r="S56" s="14" t="s">
        <v>163</v>
      </c>
      <c r="T56" s="13" t="s">
        <v>164</v>
      </c>
      <c r="U56" s="14"/>
      <c r="W56" s="14" t="s">
        <v>165</v>
      </c>
      <c r="X56" s="13" t="s">
        <v>437</v>
      </c>
      <c r="AG56" s="111">
        <v>45026</v>
      </c>
      <c r="AH56" s="19"/>
      <c r="AI56"/>
    </row>
    <row r="57" spans="1:35" x14ac:dyDescent="0.25">
      <c r="A57" s="16">
        <v>56</v>
      </c>
      <c r="B57" s="3" t="str">
        <f t="shared" si="0"/>
        <v>OG56</v>
      </c>
      <c r="C57" s="38" t="s">
        <v>438</v>
      </c>
      <c r="D57" s="23" t="s">
        <v>439</v>
      </c>
      <c r="E57" s="20" t="s">
        <v>440</v>
      </c>
      <c r="F57" s="53" t="s">
        <v>360</v>
      </c>
      <c r="G57" s="13" t="s">
        <v>300</v>
      </c>
      <c r="H57" s="304">
        <v>45014</v>
      </c>
      <c r="I57" s="14"/>
      <c r="K57" s="13"/>
      <c r="L57" s="13" t="s">
        <v>157</v>
      </c>
      <c r="M57" s="13" t="s">
        <v>158</v>
      </c>
      <c r="N57" s="13" t="s">
        <v>441</v>
      </c>
      <c r="O57" s="19"/>
      <c r="R57" s="213" t="s">
        <v>362</v>
      </c>
      <c r="S57" s="14" t="s">
        <v>163</v>
      </c>
      <c r="T57" s="13" t="s">
        <v>164</v>
      </c>
      <c r="U57" s="14"/>
      <c r="W57" s="14" t="s">
        <v>165</v>
      </c>
      <c r="X57" s="13" t="s">
        <v>442</v>
      </c>
      <c r="AG57" s="111">
        <v>45026</v>
      </c>
      <c r="AH57" s="19"/>
      <c r="AI57"/>
    </row>
    <row r="58" spans="1:35" x14ac:dyDescent="0.25">
      <c r="A58" s="16">
        <v>57</v>
      </c>
      <c r="B58" s="3" t="str">
        <f t="shared" si="0"/>
        <v>OG57</v>
      </c>
      <c r="C58" s="38" t="s">
        <v>443</v>
      </c>
      <c r="D58" s="23" t="s">
        <v>444</v>
      </c>
      <c r="E58" s="20" t="s">
        <v>445</v>
      </c>
      <c r="F58" s="53" t="s">
        <v>360</v>
      </c>
      <c r="G58" s="13" t="s">
        <v>300</v>
      </c>
      <c r="H58" s="304">
        <v>45015</v>
      </c>
      <c r="I58" s="14"/>
      <c r="K58" s="13"/>
      <c r="L58" s="13" t="s">
        <v>157</v>
      </c>
      <c r="M58" s="13" t="s">
        <v>158</v>
      </c>
      <c r="N58" s="13" t="s">
        <v>446</v>
      </c>
      <c r="O58" s="19"/>
      <c r="R58" t="s">
        <v>447</v>
      </c>
      <c r="S58" s="14" t="s">
        <v>163</v>
      </c>
      <c r="T58" s="13" t="s">
        <v>164</v>
      </c>
      <c r="U58" s="14"/>
      <c r="W58" s="14" t="s">
        <v>165</v>
      </c>
      <c r="X58" s="13" t="s">
        <v>448</v>
      </c>
      <c r="AG58" s="111">
        <v>45026</v>
      </c>
      <c r="AH58" s="19"/>
      <c r="AI58"/>
    </row>
    <row r="59" spans="1:35" x14ac:dyDescent="0.25">
      <c r="A59" s="16">
        <v>58</v>
      </c>
      <c r="B59" s="3" t="str">
        <f t="shared" si="0"/>
        <v>OG58</v>
      </c>
      <c r="C59" s="38" t="s">
        <v>449</v>
      </c>
      <c r="D59" s="23" t="s">
        <v>444</v>
      </c>
      <c r="E59" s="20" t="s">
        <v>450</v>
      </c>
      <c r="F59" s="53" t="s">
        <v>360</v>
      </c>
      <c r="G59" s="13" t="s">
        <v>300</v>
      </c>
      <c r="H59" s="304">
        <v>45015</v>
      </c>
      <c r="I59" s="14"/>
      <c r="K59" s="13"/>
      <c r="L59" s="13" t="s">
        <v>157</v>
      </c>
      <c r="M59" s="13" t="s">
        <v>158</v>
      </c>
      <c r="N59" s="13" t="s">
        <v>446</v>
      </c>
      <c r="O59" s="19"/>
      <c r="R59" t="s">
        <v>447</v>
      </c>
      <c r="S59" s="14" t="s">
        <v>163</v>
      </c>
      <c r="T59" s="13" t="s">
        <v>164</v>
      </c>
      <c r="U59" s="14"/>
      <c r="W59" s="14" t="s">
        <v>165</v>
      </c>
      <c r="X59" s="13" t="s">
        <v>448</v>
      </c>
      <c r="AG59" s="111">
        <v>45026</v>
      </c>
      <c r="AH59" s="19"/>
      <c r="AI59"/>
    </row>
    <row r="60" spans="1:35" x14ac:dyDescent="0.25">
      <c r="A60" s="16">
        <v>59</v>
      </c>
      <c r="B60" s="3" t="str">
        <f t="shared" si="0"/>
        <v>OG59</v>
      </c>
      <c r="C60" s="38" t="s">
        <v>451</v>
      </c>
      <c r="D60" s="23" t="s">
        <v>389</v>
      </c>
      <c r="E60" s="20" t="s">
        <v>452</v>
      </c>
      <c r="F60" s="53" t="s">
        <v>360</v>
      </c>
      <c r="G60" s="13" t="s">
        <v>300</v>
      </c>
      <c r="H60" s="304">
        <v>45015</v>
      </c>
      <c r="I60" s="14"/>
      <c r="K60" s="13"/>
      <c r="L60" s="13" t="s">
        <v>157</v>
      </c>
      <c r="M60" s="13" t="s">
        <v>158</v>
      </c>
      <c r="N60" s="13" t="s">
        <v>446</v>
      </c>
      <c r="O60" s="19"/>
      <c r="R60" t="s">
        <v>447</v>
      </c>
      <c r="S60" s="14" t="s">
        <v>163</v>
      </c>
      <c r="T60" s="13" t="s">
        <v>164</v>
      </c>
      <c r="U60" s="14"/>
      <c r="W60" s="14" t="s">
        <v>165</v>
      </c>
      <c r="X60" s="13" t="s">
        <v>453</v>
      </c>
      <c r="AG60" s="111">
        <v>45026</v>
      </c>
      <c r="AH60" s="19"/>
      <c r="AI60"/>
    </row>
    <row r="61" spans="1:35" x14ac:dyDescent="0.25">
      <c r="A61" s="16">
        <v>60</v>
      </c>
      <c r="B61" s="3" t="str">
        <f t="shared" si="0"/>
        <v>OG60</v>
      </c>
      <c r="C61" s="38" t="s">
        <v>454</v>
      </c>
      <c r="D61" s="23" t="s">
        <v>455</v>
      </c>
      <c r="F61" s="53" t="s">
        <v>360</v>
      </c>
      <c r="G61" s="13" t="s">
        <v>300</v>
      </c>
      <c r="H61" s="304">
        <v>45015</v>
      </c>
      <c r="I61" s="14"/>
      <c r="K61" s="13"/>
      <c r="L61" s="13" t="s">
        <v>157</v>
      </c>
      <c r="M61" s="13" t="s">
        <v>158</v>
      </c>
      <c r="N61" s="13" t="s">
        <v>446</v>
      </c>
      <c r="O61" s="19"/>
      <c r="R61" t="s">
        <v>447</v>
      </c>
      <c r="S61" s="14" t="s">
        <v>163</v>
      </c>
      <c r="T61" s="13" t="s">
        <v>164</v>
      </c>
      <c r="U61" s="14"/>
      <c r="W61" s="14" t="s">
        <v>165</v>
      </c>
      <c r="X61" s="13" t="s">
        <v>456</v>
      </c>
      <c r="AG61" s="111">
        <v>45026</v>
      </c>
      <c r="AH61" s="19"/>
      <c r="AI61"/>
    </row>
    <row r="62" spans="1:35" x14ac:dyDescent="0.25">
      <c r="A62" s="16">
        <v>61</v>
      </c>
      <c r="B62" s="3" t="str">
        <f t="shared" si="0"/>
        <v>OG61</v>
      </c>
      <c r="C62" s="38" t="s">
        <v>457</v>
      </c>
      <c r="D62" s="23" t="s">
        <v>458</v>
      </c>
      <c r="E62" s="20" t="s">
        <v>459</v>
      </c>
      <c r="F62" s="53" t="s">
        <v>360</v>
      </c>
      <c r="G62" s="13" t="s">
        <v>300</v>
      </c>
      <c r="H62" s="304">
        <v>45015</v>
      </c>
      <c r="I62" s="14"/>
      <c r="K62" s="13"/>
      <c r="L62" s="13" t="s">
        <v>157</v>
      </c>
      <c r="M62" s="13" t="s">
        <v>158</v>
      </c>
      <c r="N62" s="13" t="s">
        <v>446</v>
      </c>
      <c r="O62" s="19"/>
      <c r="R62" t="s">
        <v>447</v>
      </c>
      <c r="S62" s="14" t="s">
        <v>163</v>
      </c>
      <c r="T62" s="13" t="s">
        <v>164</v>
      </c>
      <c r="U62" s="14"/>
      <c r="W62" s="14" t="s">
        <v>165</v>
      </c>
      <c r="X62" s="13" t="s">
        <v>460</v>
      </c>
      <c r="AG62" s="111">
        <v>45026</v>
      </c>
      <c r="AH62" s="19"/>
      <c r="AI62"/>
    </row>
    <row r="63" spans="1:35" x14ac:dyDescent="0.25">
      <c r="A63" s="16">
        <v>62</v>
      </c>
      <c r="B63" s="3" t="str">
        <f t="shared" si="0"/>
        <v>OG62</v>
      </c>
      <c r="C63" s="38" t="s">
        <v>461</v>
      </c>
      <c r="D63" s="23" t="s">
        <v>462</v>
      </c>
      <c r="E63" s="20" t="s">
        <v>463</v>
      </c>
      <c r="F63" s="53" t="s">
        <v>360</v>
      </c>
      <c r="G63" s="13" t="s">
        <v>300</v>
      </c>
      <c r="H63" s="304">
        <v>45015</v>
      </c>
      <c r="I63" s="14"/>
      <c r="K63" s="13"/>
      <c r="L63" s="13" t="s">
        <v>157</v>
      </c>
      <c r="M63" s="13" t="s">
        <v>158</v>
      </c>
      <c r="N63" s="13" t="s">
        <v>446</v>
      </c>
      <c r="O63" s="19"/>
      <c r="R63" t="s">
        <v>447</v>
      </c>
      <c r="S63" s="14" t="s">
        <v>163</v>
      </c>
      <c r="T63" s="13" t="s">
        <v>164</v>
      </c>
      <c r="U63" s="14"/>
      <c r="X63" s="13"/>
      <c r="AG63" s="111">
        <v>45026</v>
      </c>
      <c r="AH63" s="19"/>
      <c r="AI63"/>
    </row>
    <row r="64" spans="1:35" x14ac:dyDescent="0.25">
      <c r="A64" s="16">
        <v>63</v>
      </c>
      <c r="B64" s="3" t="str">
        <f t="shared" si="0"/>
        <v>OG63</v>
      </c>
      <c r="C64" s="38" t="s">
        <v>464</v>
      </c>
      <c r="D64" s="23" t="s">
        <v>465</v>
      </c>
      <c r="E64" s="20" t="s">
        <v>466</v>
      </c>
      <c r="F64" s="53" t="s">
        <v>360</v>
      </c>
      <c r="G64" s="13" t="s">
        <v>300</v>
      </c>
      <c r="H64" s="304">
        <v>45015</v>
      </c>
      <c r="I64" s="14"/>
      <c r="K64" s="13"/>
      <c r="L64" s="13" t="s">
        <v>157</v>
      </c>
      <c r="M64" s="13" t="s">
        <v>158</v>
      </c>
      <c r="N64" s="13" t="s">
        <v>446</v>
      </c>
      <c r="O64" s="19"/>
      <c r="R64" t="s">
        <v>447</v>
      </c>
      <c r="S64" s="14" t="s">
        <v>163</v>
      </c>
      <c r="T64" s="13" t="s">
        <v>164</v>
      </c>
      <c r="U64" s="14"/>
      <c r="W64" s="14" t="s">
        <v>165</v>
      </c>
      <c r="X64" s="13" t="s">
        <v>467</v>
      </c>
      <c r="AG64" s="111">
        <v>45026</v>
      </c>
      <c r="AH64" s="19"/>
      <c r="AI64"/>
    </row>
    <row r="65" spans="1:35" x14ac:dyDescent="0.25">
      <c r="A65" s="16">
        <v>64</v>
      </c>
      <c r="B65" s="3" t="str">
        <f t="shared" si="0"/>
        <v>OG64</v>
      </c>
      <c r="C65" s="38" t="s">
        <v>468</v>
      </c>
      <c r="D65" s="23" t="s">
        <v>469</v>
      </c>
      <c r="F65" s="53" t="s">
        <v>360</v>
      </c>
      <c r="G65" s="13" t="s">
        <v>300</v>
      </c>
      <c r="H65" s="304">
        <v>45015</v>
      </c>
      <c r="I65" s="14"/>
      <c r="K65" s="13"/>
      <c r="L65" s="13" t="s">
        <v>157</v>
      </c>
      <c r="M65" s="13" t="s">
        <v>158</v>
      </c>
      <c r="N65" s="13" t="s">
        <v>446</v>
      </c>
      <c r="O65" s="19"/>
      <c r="R65" t="s">
        <v>447</v>
      </c>
      <c r="S65" s="14" t="s">
        <v>163</v>
      </c>
      <c r="T65" s="13" t="s">
        <v>164</v>
      </c>
      <c r="U65" s="14"/>
      <c r="W65" s="14" t="s">
        <v>165</v>
      </c>
      <c r="X65" s="13" t="s">
        <v>460</v>
      </c>
      <c r="AG65" s="111">
        <v>45026</v>
      </c>
      <c r="AH65" s="19"/>
      <c r="AI65"/>
    </row>
    <row r="66" spans="1:35" x14ac:dyDescent="0.25">
      <c r="A66" s="16">
        <v>65</v>
      </c>
      <c r="B66" s="3" t="str">
        <f t="shared" ref="B66:B129" si="1">_xlfn.CONCAT("OG",A66)</f>
        <v>OG65</v>
      </c>
      <c r="C66" s="38" t="s">
        <v>470</v>
      </c>
      <c r="D66" s="23" t="s">
        <v>471</v>
      </c>
      <c r="F66" s="53" t="s">
        <v>360</v>
      </c>
      <c r="G66" s="13" t="s">
        <v>300</v>
      </c>
      <c r="H66" s="304">
        <v>45015</v>
      </c>
      <c r="I66" s="14"/>
      <c r="K66" s="13"/>
      <c r="L66" s="13" t="s">
        <v>157</v>
      </c>
      <c r="M66" s="13" t="s">
        <v>158</v>
      </c>
      <c r="N66" s="13" t="s">
        <v>446</v>
      </c>
      <c r="O66" s="19"/>
      <c r="R66" t="s">
        <v>447</v>
      </c>
      <c r="S66" s="14" t="s">
        <v>163</v>
      </c>
      <c r="T66" s="13" t="s">
        <v>164</v>
      </c>
      <c r="U66" s="14"/>
      <c r="W66" s="14" t="s">
        <v>165</v>
      </c>
      <c r="X66" s="13" t="s">
        <v>472</v>
      </c>
      <c r="AG66" s="111">
        <v>45026</v>
      </c>
      <c r="AH66" s="19"/>
      <c r="AI66"/>
    </row>
    <row r="67" spans="1:35" x14ac:dyDescent="0.25">
      <c r="A67" s="16">
        <v>66</v>
      </c>
      <c r="B67" s="3" t="str">
        <f t="shared" si="1"/>
        <v>OG66</v>
      </c>
      <c r="C67" s="38" t="s">
        <v>473</v>
      </c>
      <c r="D67" s="23" t="s">
        <v>471</v>
      </c>
      <c r="F67" s="53" t="s">
        <v>360</v>
      </c>
      <c r="G67" s="13" t="s">
        <v>300</v>
      </c>
      <c r="H67" s="304">
        <v>45015</v>
      </c>
      <c r="I67" s="14"/>
      <c r="K67" s="13"/>
      <c r="L67" s="13" t="s">
        <v>157</v>
      </c>
      <c r="M67" s="13" t="s">
        <v>158</v>
      </c>
      <c r="N67" s="13" t="s">
        <v>446</v>
      </c>
      <c r="O67" s="19"/>
      <c r="R67" t="s">
        <v>447</v>
      </c>
      <c r="S67" s="14" t="s">
        <v>163</v>
      </c>
      <c r="T67" s="13" t="s">
        <v>164</v>
      </c>
      <c r="U67" s="14"/>
      <c r="W67" s="14" t="s">
        <v>165</v>
      </c>
      <c r="X67" s="13" t="s">
        <v>472</v>
      </c>
      <c r="AG67" s="111">
        <v>45026</v>
      </c>
      <c r="AH67" s="19"/>
      <c r="AI67"/>
    </row>
    <row r="68" spans="1:35" x14ac:dyDescent="0.25">
      <c r="A68" s="16">
        <v>67</v>
      </c>
      <c r="B68" s="3" t="str">
        <f t="shared" si="1"/>
        <v>OG67</v>
      </c>
      <c r="C68" s="36" t="s">
        <v>474</v>
      </c>
      <c r="D68" s="23" t="s">
        <v>475</v>
      </c>
      <c r="F68" s="53" t="s">
        <v>360</v>
      </c>
      <c r="G68" s="13" t="s">
        <v>300</v>
      </c>
      <c r="H68" s="304">
        <v>45015</v>
      </c>
      <c r="I68" s="14"/>
      <c r="K68" s="13"/>
      <c r="L68" s="13" t="s">
        <v>157</v>
      </c>
      <c r="M68" s="13" t="s">
        <v>158</v>
      </c>
      <c r="N68" s="13" t="s">
        <v>446</v>
      </c>
      <c r="O68" s="19"/>
      <c r="R68" t="s">
        <v>447</v>
      </c>
      <c r="S68" s="14" t="s">
        <v>163</v>
      </c>
      <c r="T68" s="13" t="s">
        <v>164</v>
      </c>
      <c r="U68" s="14"/>
      <c r="W68" s="14" t="s">
        <v>165</v>
      </c>
      <c r="X68" s="13" t="s">
        <v>476</v>
      </c>
      <c r="AG68" s="111">
        <v>45026</v>
      </c>
      <c r="AH68" s="19"/>
      <c r="AI68"/>
    </row>
    <row r="69" spans="1:35" x14ac:dyDescent="0.25">
      <c r="A69" s="16">
        <v>68</v>
      </c>
      <c r="B69" s="3" t="str">
        <f t="shared" si="1"/>
        <v>OG68</v>
      </c>
      <c r="C69" s="36" t="s">
        <v>477</v>
      </c>
      <c r="D69" s="23" t="s">
        <v>478</v>
      </c>
      <c r="F69" s="53" t="s">
        <v>360</v>
      </c>
      <c r="G69" s="13" t="s">
        <v>300</v>
      </c>
      <c r="H69" s="304">
        <v>45015</v>
      </c>
      <c r="I69" s="14"/>
      <c r="K69" s="13"/>
      <c r="L69" s="13" t="s">
        <v>157</v>
      </c>
      <c r="M69" s="13" t="s">
        <v>158</v>
      </c>
      <c r="N69" s="13" t="s">
        <v>446</v>
      </c>
      <c r="O69" s="19"/>
      <c r="R69" t="s">
        <v>447</v>
      </c>
      <c r="S69" s="14" t="s">
        <v>163</v>
      </c>
      <c r="T69" s="13" t="s">
        <v>164</v>
      </c>
      <c r="U69" s="14"/>
      <c r="W69" s="14" t="s">
        <v>165</v>
      </c>
      <c r="X69" s="13" t="s">
        <v>460</v>
      </c>
      <c r="AG69" s="111">
        <v>45026</v>
      </c>
      <c r="AH69" s="19"/>
      <c r="AI69"/>
    </row>
    <row r="70" spans="1:35" x14ac:dyDescent="0.25">
      <c r="A70" s="16">
        <v>69</v>
      </c>
      <c r="B70" s="3" t="str">
        <f t="shared" si="1"/>
        <v>OG69</v>
      </c>
      <c r="C70" s="36" t="s">
        <v>479</v>
      </c>
      <c r="D70" s="23" t="s">
        <v>480</v>
      </c>
      <c r="F70" s="53" t="s">
        <v>360</v>
      </c>
      <c r="G70" s="13" t="s">
        <v>300</v>
      </c>
      <c r="H70" s="304">
        <v>45015</v>
      </c>
      <c r="I70" s="14"/>
      <c r="K70" s="13"/>
      <c r="L70" s="13" t="s">
        <v>157</v>
      </c>
      <c r="M70" s="13" t="s">
        <v>158</v>
      </c>
      <c r="N70" s="13" t="s">
        <v>446</v>
      </c>
      <c r="O70" s="19"/>
      <c r="R70" t="s">
        <v>447</v>
      </c>
      <c r="S70" s="14" t="s">
        <v>163</v>
      </c>
      <c r="T70" s="13" t="s">
        <v>164</v>
      </c>
      <c r="U70" s="14"/>
      <c r="W70" s="14" t="s">
        <v>165</v>
      </c>
      <c r="X70" s="13" t="s">
        <v>481</v>
      </c>
      <c r="AG70" s="111">
        <v>45026</v>
      </c>
      <c r="AH70" s="19"/>
      <c r="AI70"/>
    </row>
    <row r="71" spans="1:35" x14ac:dyDescent="0.25">
      <c r="A71" s="16">
        <v>70</v>
      </c>
      <c r="B71" s="3" t="str">
        <f t="shared" si="1"/>
        <v>OG70</v>
      </c>
      <c r="C71" s="36" t="s">
        <v>482</v>
      </c>
      <c r="D71" s="23" t="s">
        <v>483</v>
      </c>
      <c r="F71" s="53" t="s">
        <v>360</v>
      </c>
      <c r="G71" s="13" t="s">
        <v>300</v>
      </c>
      <c r="H71" s="304">
        <v>45015</v>
      </c>
      <c r="I71" s="14"/>
      <c r="K71" s="13"/>
      <c r="L71" s="13" t="s">
        <v>157</v>
      </c>
      <c r="M71" s="13" t="s">
        <v>158</v>
      </c>
      <c r="N71" s="13" t="s">
        <v>446</v>
      </c>
      <c r="O71" s="19"/>
      <c r="R71" t="s">
        <v>447</v>
      </c>
      <c r="S71" s="14" t="s">
        <v>163</v>
      </c>
      <c r="T71" s="13" t="s">
        <v>164</v>
      </c>
      <c r="U71" s="14"/>
      <c r="W71" s="14" t="s">
        <v>165</v>
      </c>
      <c r="X71" s="13" t="s">
        <v>484</v>
      </c>
      <c r="AG71" s="111">
        <v>45026</v>
      </c>
      <c r="AH71" s="19"/>
      <c r="AI71"/>
    </row>
    <row r="72" spans="1:35" x14ac:dyDescent="0.25">
      <c r="A72" s="16">
        <v>71</v>
      </c>
      <c r="B72" s="3" t="str">
        <f t="shared" si="1"/>
        <v>OG71</v>
      </c>
      <c r="C72" s="36" t="s">
        <v>485</v>
      </c>
      <c r="D72" s="23" t="s">
        <v>486</v>
      </c>
      <c r="E72" s="20" t="s">
        <v>487</v>
      </c>
      <c r="F72" s="53" t="s">
        <v>360</v>
      </c>
      <c r="G72" s="13" t="s">
        <v>300</v>
      </c>
      <c r="H72" s="304">
        <v>45016</v>
      </c>
      <c r="I72" s="14"/>
      <c r="K72" s="13"/>
      <c r="L72" s="13" t="s">
        <v>157</v>
      </c>
      <c r="M72" s="13" t="s">
        <v>158</v>
      </c>
      <c r="N72" s="13" t="s">
        <v>488</v>
      </c>
      <c r="O72" s="19"/>
      <c r="R72" t="s">
        <v>489</v>
      </c>
      <c r="S72" s="14" t="s">
        <v>163</v>
      </c>
      <c r="T72" s="13" t="s">
        <v>164</v>
      </c>
      <c r="U72" s="14"/>
      <c r="W72" s="14" t="s">
        <v>165</v>
      </c>
      <c r="X72" s="13" t="s">
        <v>490</v>
      </c>
      <c r="AG72" s="111">
        <v>45026</v>
      </c>
      <c r="AH72" s="19"/>
      <c r="AI72"/>
    </row>
    <row r="73" spans="1:35" x14ac:dyDescent="0.25">
      <c r="A73" s="16">
        <v>72</v>
      </c>
      <c r="B73" s="3" t="str">
        <f t="shared" si="1"/>
        <v>OG72</v>
      </c>
      <c r="C73" s="36" t="s">
        <v>491</v>
      </c>
      <c r="D73" s="23" t="s">
        <v>492</v>
      </c>
      <c r="E73" s="20" t="s">
        <v>493</v>
      </c>
      <c r="F73" s="53" t="s">
        <v>360</v>
      </c>
      <c r="G73" s="13" t="s">
        <v>300</v>
      </c>
      <c r="H73" s="304">
        <v>45016</v>
      </c>
      <c r="I73" s="14"/>
      <c r="K73" s="13"/>
      <c r="L73" s="13" t="s">
        <v>157</v>
      </c>
      <c r="M73" s="13" t="s">
        <v>158</v>
      </c>
      <c r="N73" s="13" t="s">
        <v>494</v>
      </c>
      <c r="O73" s="19"/>
      <c r="R73" t="s">
        <v>495</v>
      </c>
      <c r="S73" s="14" t="s">
        <v>163</v>
      </c>
      <c r="T73" s="13" t="s">
        <v>164</v>
      </c>
      <c r="U73" s="14"/>
      <c r="W73" s="14" t="s">
        <v>165</v>
      </c>
      <c r="X73" s="13" t="s">
        <v>496</v>
      </c>
      <c r="AG73" s="111">
        <v>45026</v>
      </c>
      <c r="AH73" s="19"/>
      <c r="AI73"/>
    </row>
    <row r="74" spans="1:35" x14ac:dyDescent="0.25">
      <c r="A74" s="16">
        <v>73</v>
      </c>
      <c r="B74" s="3" t="str">
        <f t="shared" si="1"/>
        <v>OG73</v>
      </c>
      <c r="C74" s="36" t="s">
        <v>497</v>
      </c>
      <c r="D74" s="23" t="s">
        <v>498</v>
      </c>
      <c r="E74" s="20" t="s">
        <v>499</v>
      </c>
      <c r="F74" s="53" t="s">
        <v>360</v>
      </c>
      <c r="G74" s="13" t="s">
        <v>300</v>
      </c>
      <c r="H74" s="304">
        <v>45016</v>
      </c>
      <c r="I74" s="14"/>
      <c r="K74" s="13"/>
      <c r="L74" s="13" t="s">
        <v>157</v>
      </c>
      <c r="M74" s="13" t="s">
        <v>158</v>
      </c>
      <c r="N74" s="13" t="s">
        <v>500</v>
      </c>
      <c r="O74" s="19"/>
      <c r="R74" t="s">
        <v>447</v>
      </c>
      <c r="S74" s="14" t="s">
        <v>163</v>
      </c>
      <c r="T74" s="13" t="s">
        <v>164</v>
      </c>
      <c r="U74" s="14"/>
      <c r="W74" s="14" t="s">
        <v>165</v>
      </c>
      <c r="X74" s="13" t="s">
        <v>460</v>
      </c>
      <c r="AG74" s="111">
        <v>45026</v>
      </c>
      <c r="AH74" s="19"/>
      <c r="AI74"/>
    </row>
    <row r="75" spans="1:35" x14ac:dyDescent="0.25">
      <c r="A75" s="16">
        <v>74</v>
      </c>
      <c r="B75" s="3" t="str">
        <f t="shared" si="1"/>
        <v>OG74</v>
      </c>
      <c r="C75" s="36" t="s">
        <v>501</v>
      </c>
      <c r="D75" s="23" t="s">
        <v>478</v>
      </c>
      <c r="E75" s="20" t="s">
        <v>502</v>
      </c>
      <c r="F75" s="53" t="s">
        <v>360</v>
      </c>
      <c r="G75" s="13" t="s">
        <v>300</v>
      </c>
      <c r="H75" s="304">
        <v>45016</v>
      </c>
      <c r="I75" s="14"/>
      <c r="K75" s="13"/>
      <c r="L75" s="13" t="s">
        <v>157</v>
      </c>
      <c r="M75" s="13" t="s">
        <v>158</v>
      </c>
      <c r="N75" s="13" t="s">
        <v>500</v>
      </c>
      <c r="O75" s="19"/>
      <c r="R75" t="s">
        <v>447</v>
      </c>
      <c r="S75" s="14" t="s">
        <v>163</v>
      </c>
      <c r="T75" s="13" t="s">
        <v>164</v>
      </c>
      <c r="U75" s="14"/>
      <c r="W75" s="14" t="s">
        <v>165</v>
      </c>
      <c r="X75" s="13" t="s">
        <v>503</v>
      </c>
      <c r="AG75" s="111">
        <v>45026</v>
      </c>
      <c r="AH75" s="19"/>
      <c r="AI75"/>
    </row>
    <row r="76" spans="1:35" x14ac:dyDescent="0.25">
      <c r="A76" s="16">
        <v>75</v>
      </c>
      <c r="B76" s="3" t="str">
        <f t="shared" si="1"/>
        <v>OG75</v>
      </c>
      <c r="C76" s="36" t="s">
        <v>504</v>
      </c>
      <c r="D76" s="212" t="s">
        <v>505</v>
      </c>
      <c r="E76" s="20" t="s">
        <v>506</v>
      </c>
      <c r="F76" s="53" t="s">
        <v>360</v>
      </c>
      <c r="G76" s="13" t="s">
        <v>300</v>
      </c>
      <c r="H76" s="304">
        <v>45016</v>
      </c>
      <c r="I76" s="14"/>
      <c r="K76" s="13"/>
      <c r="L76" s="13" t="s">
        <v>157</v>
      </c>
      <c r="M76" s="13" t="s">
        <v>158</v>
      </c>
      <c r="N76" s="13" t="s">
        <v>500</v>
      </c>
      <c r="O76" s="19"/>
      <c r="R76" t="s">
        <v>447</v>
      </c>
      <c r="S76" s="14" t="s">
        <v>163</v>
      </c>
      <c r="T76" s="13" t="s">
        <v>164</v>
      </c>
      <c r="U76" s="14"/>
      <c r="W76" s="14" t="s">
        <v>165</v>
      </c>
      <c r="X76" s="13" t="s">
        <v>507</v>
      </c>
      <c r="AG76" s="111">
        <v>45026</v>
      </c>
      <c r="AH76" s="19"/>
      <c r="AI76"/>
    </row>
    <row r="77" spans="1:35" x14ac:dyDescent="0.25">
      <c r="A77" s="16">
        <v>76</v>
      </c>
      <c r="B77" s="3" t="str">
        <f t="shared" si="1"/>
        <v>OG76</v>
      </c>
      <c r="C77" s="36" t="s">
        <v>508</v>
      </c>
      <c r="D77" s="23" t="s">
        <v>509</v>
      </c>
      <c r="E77" s="20" t="s">
        <v>510</v>
      </c>
      <c r="F77" s="53" t="s">
        <v>360</v>
      </c>
      <c r="G77" s="13" t="s">
        <v>300</v>
      </c>
      <c r="H77" s="304">
        <v>45016</v>
      </c>
      <c r="I77" s="14"/>
      <c r="K77" s="13"/>
      <c r="L77" s="13" t="s">
        <v>157</v>
      </c>
      <c r="M77" s="13" t="s">
        <v>158</v>
      </c>
      <c r="N77" s="13" t="s">
        <v>500</v>
      </c>
      <c r="O77" s="19"/>
      <c r="R77" t="s">
        <v>447</v>
      </c>
      <c r="S77" s="14" t="s">
        <v>163</v>
      </c>
      <c r="T77" s="13" t="s">
        <v>164</v>
      </c>
      <c r="U77" s="14"/>
      <c r="W77" s="14" t="s">
        <v>165</v>
      </c>
      <c r="X77" s="13" t="s">
        <v>511</v>
      </c>
      <c r="AG77" s="111">
        <v>45026</v>
      </c>
      <c r="AH77" s="19"/>
      <c r="AI77"/>
    </row>
    <row r="78" spans="1:35" x14ac:dyDescent="0.25">
      <c r="A78" s="16">
        <v>77</v>
      </c>
      <c r="B78" s="3" t="str">
        <f t="shared" si="1"/>
        <v>OG77</v>
      </c>
      <c r="C78" s="36" t="s">
        <v>512</v>
      </c>
      <c r="F78" s="53" t="s">
        <v>360</v>
      </c>
      <c r="G78" s="13" t="s">
        <v>300</v>
      </c>
      <c r="H78" s="304">
        <v>45016</v>
      </c>
      <c r="I78" s="14"/>
      <c r="K78" s="13"/>
      <c r="L78" s="13" t="s">
        <v>157</v>
      </c>
      <c r="M78" s="13" t="s">
        <v>158</v>
      </c>
      <c r="O78" s="19"/>
      <c r="R78" s="13" t="s">
        <v>447</v>
      </c>
      <c r="S78" s="14" t="s">
        <v>163</v>
      </c>
      <c r="T78" s="13" t="s">
        <v>164</v>
      </c>
      <c r="U78" s="14"/>
      <c r="X78" s="13"/>
      <c r="AG78" s="111">
        <v>45026</v>
      </c>
      <c r="AH78" s="19"/>
      <c r="AI78"/>
    </row>
    <row r="79" spans="1:35" x14ac:dyDescent="0.25">
      <c r="A79" s="16">
        <v>78</v>
      </c>
      <c r="B79" s="3" t="str">
        <f t="shared" si="1"/>
        <v>OG78</v>
      </c>
      <c r="C79" s="36" t="s">
        <v>513</v>
      </c>
      <c r="D79" s="23" t="s">
        <v>514</v>
      </c>
      <c r="F79" s="53" t="s">
        <v>360</v>
      </c>
      <c r="G79" s="13" t="s">
        <v>300</v>
      </c>
      <c r="H79" s="304">
        <v>45017</v>
      </c>
      <c r="I79" s="14"/>
      <c r="K79" s="13"/>
      <c r="L79" s="13" t="s">
        <v>157</v>
      </c>
      <c r="M79" s="13" t="s">
        <v>158</v>
      </c>
      <c r="N79" s="213" t="s">
        <v>515</v>
      </c>
      <c r="O79" s="19"/>
      <c r="R79" t="s">
        <v>447</v>
      </c>
      <c r="S79" s="14" t="s">
        <v>163</v>
      </c>
      <c r="T79" s="13" t="s">
        <v>164</v>
      </c>
      <c r="U79" s="14"/>
      <c r="W79" s="14" t="s">
        <v>165</v>
      </c>
      <c r="X79" s="13" t="s">
        <v>516</v>
      </c>
      <c r="AG79" s="111">
        <v>45026</v>
      </c>
      <c r="AH79" s="19"/>
      <c r="AI79"/>
    </row>
    <row r="80" spans="1:35" x14ac:dyDescent="0.25">
      <c r="A80" s="16">
        <v>79</v>
      </c>
      <c r="B80" s="3" t="str">
        <f t="shared" si="1"/>
        <v>OG79</v>
      </c>
      <c r="C80" s="36" t="s">
        <v>517</v>
      </c>
      <c r="D80" s="5" t="s">
        <v>518</v>
      </c>
      <c r="F80" s="53" t="s">
        <v>360</v>
      </c>
      <c r="G80" s="13" t="s">
        <v>300</v>
      </c>
      <c r="H80" s="304">
        <v>45017</v>
      </c>
      <c r="I80" s="14"/>
      <c r="K80" s="13"/>
      <c r="L80" s="13" t="s">
        <v>157</v>
      </c>
      <c r="M80" s="13" t="s">
        <v>158</v>
      </c>
      <c r="N80" s="213" t="s">
        <v>515</v>
      </c>
      <c r="O80" s="19"/>
      <c r="R80" t="s">
        <v>447</v>
      </c>
      <c r="S80" s="14" t="s">
        <v>163</v>
      </c>
      <c r="T80" s="13" t="s">
        <v>164</v>
      </c>
      <c r="U80" s="14"/>
      <c r="W80" s="14" t="s">
        <v>165</v>
      </c>
      <c r="X80" s="13" t="s">
        <v>519</v>
      </c>
      <c r="AG80" s="111">
        <v>45026</v>
      </c>
      <c r="AH80" s="19"/>
      <c r="AI80"/>
    </row>
    <row r="81" spans="1:35" x14ac:dyDescent="0.25">
      <c r="A81" s="16">
        <v>80</v>
      </c>
      <c r="B81" s="3" t="str">
        <f t="shared" si="1"/>
        <v>OG80</v>
      </c>
      <c r="C81" s="36" t="s">
        <v>520</v>
      </c>
      <c r="D81" s="5" t="s">
        <v>518</v>
      </c>
      <c r="F81" s="53" t="s">
        <v>360</v>
      </c>
      <c r="G81" s="13" t="s">
        <v>300</v>
      </c>
      <c r="H81" s="304">
        <v>45017</v>
      </c>
      <c r="I81" s="14"/>
      <c r="K81" s="13"/>
      <c r="L81" s="13" t="s">
        <v>157</v>
      </c>
      <c r="M81" s="13" t="s">
        <v>158</v>
      </c>
      <c r="N81" s="213" t="s">
        <v>515</v>
      </c>
      <c r="O81" s="19"/>
      <c r="R81" t="s">
        <v>447</v>
      </c>
      <c r="S81" s="14" t="s">
        <v>163</v>
      </c>
      <c r="T81" s="13" t="s">
        <v>164</v>
      </c>
      <c r="U81" s="14"/>
      <c r="W81" s="14" t="s">
        <v>165</v>
      </c>
      <c r="X81" s="13" t="s">
        <v>519</v>
      </c>
      <c r="AG81" s="111">
        <v>45026</v>
      </c>
      <c r="AH81" s="19"/>
      <c r="AI81"/>
    </row>
    <row r="82" spans="1:35" x14ac:dyDescent="0.25">
      <c r="A82" s="16">
        <v>81</v>
      </c>
      <c r="B82" s="3" t="str">
        <f t="shared" si="1"/>
        <v>OG81</v>
      </c>
      <c r="C82" s="36" t="s">
        <v>521</v>
      </c>
      <c r="D82" s="23" t="s">
        <v>522</v>
      </c>
      <c r="F82" s="53" t="s">
        <v>360</v>
      </c>
      <c r="G82" s="13" t="s">
        <v>300</v>
      </c>
      <c r="H82" s="304">
        <v>45017</v>
      </c>
      <c r="I82" s="14"/>
      <c r="K82" s="13"/>
      <c r="L82" s="13" t="s">
        <v>157</v>
      </c>
      <c r="M82" s="13" t="s">
        <v>158</v>
      </c>
      <c r="N82" s="213" t="s">
        <v>515</v>
      </c>
      <c r="O82" s="19"/>
      <c r="R82" t="s">
        <v>447</v>
      </c>
      <c r="S82" s="14" t="s">
        <v>163</v>
      </c>
      <c r="T82" s="13" t="s">
        <v>164</v>
      </c>
      <c r="U82" s="14"/>
      <c r="W82" s="14" t="s">
        <v>165</v>
      </c>
      <c r="X82" s="13" t="s">
        <v>523</v>
      </c>
      <c r="AG82" s="111">
        <v>45026</v>
      </c>
      <c r="AH82" s="19"/>
      <c r="AI82"/>
    </row>
    <row r="83" spans="1:35" x14ac:dyDescent="0.25">
      <c r="A83" s="16">
        <v>82</v>
      </c>
      <c r="B83" s="3" t="str">
        <f t="shared" si="1"/>
        <v>OG82</v>
      </c>
      <c r="C83" s="36" t="s">
        <v>524</v>
      </c>
      <c r="D83" s="23" t="s">
        <v>525</v>
      </c>
      <c r="F83" s="53" t="s">
        <v>360</v>
      </c>
      <c r="G83" s="13" t="s">
        <v>300</v>
      </c>
      <c r="H83" s="304">
        <v>45017</v>
      </c>
      <c r="I83" s="14"/>
      <c r="K83" s="13"/>
      <c r="L83" s="13" t="s">
        <v>157</v>
      </c>
      <c r="M83" s="13" t="s">
        <v>158</v>
      </c>
      <c r="N83" s="213" t="s">
        <v>515</v>
      </c>
      <c r="O83" s="19"/>
      <c r="R83" t="s">
        <v>447</v>
      </c>
      <c r="S83" s="14" t="s">
        <v>163</v>
      </c>
      <c r="T83" s="13" t="s">
        <v>164</v>
      </c>
      <c r="U83" s="14"/>
      <c r="W83" s="14" t="s">
        <v>165</v>
      </c>
      <c r="X83" s="13" t="s">
        <v>526</v>
      </c>
      <c r="AG83" s="111">
        <v>45026</v>
      </c>
      <c r="AH83" s="19"/>
      <c r="AI83"/>
    </row>
    <row r="84" spans="1:35" x14ac:dyDescent="0.25">
      <c r="A84" s="16">
        <v>83</v>
      </c>
      <c r="B84" s="3" t="str">
        <f t="shared" si="1"/>
        <v>OG83</v>
      </c>
      <c r="C84" s="36" t="s">
        <v>527</v>
      </c>
      <c r="D84" s="23" t="s">
        <v>528</v>
      </c>
      <c r="F84" s="53" t="s">
        <v>360</v>
      </c>
      <c r="G84" s="13" t="s">
        <v>300</v>
      </c>
      <c r="H84" s="304">
        <v>45017</v>
      </c>
      <c r="I84" s="14"/>
      <c r="K84" s="13"/>
      <c r="L84" s="13" t="s">
        <v>157</v>
      </c>
      <c r="M84" s="13" t="s">
        <v>158</v>
      </c>
      <c r="N84" s="213" t="s">
        <v>515</v>
      </c>
      <c r="O84" s="19"/>
      <c r="R84" t="s">
        <v>447</v>
      </c>
      <c r="S84" s="14" t="s">
        <v>163</v>
      </c>
      <c r="T84" s="13" t="s">
        <v>164</v>
      </c>
      <c r="U84" s="14"/>
      <c r="W84" s="14" t="s">
        <v>165</v>
      </c>
      <c r="X84" s="13" t="s">
        <v>529</v>
      </c>
      <c r="AG84" s="111">
        <v>45026</v>
      </c>
      <c r="AH84" s="19"/>
      <c r="AI84"/>
    </row>
    <row r="85" spans="1:35" x14ac:dyDescent="0.25">
      <c r="A85" s="16">
        <v>84</v>
      </c>
      <c r="B85" s="3" t="str">
        <f t="shared" si="1"/>
        <v>OG84</v>
      </c>
      <c r="C85" s="36" t="s">
        <v>530</v>
      </c>
      <c r="D85" s="23" t="s">
        <v>531</v>
      </c>
      <c r="E85" s="20" t="s">
        <v>532</v>
      </c>
      <c r="F85" s="53" t="s">
        <v>360</v>
      </c>
      <c r="G85" s="13" t="s">
        <v>300</v>
      </c>
      <c r="H85" s="304">
        <v>45017</v>
      </c>
      <c r="I85" s="14"/>
      <c r="K85" s="13"/>
      <c r="L85" s="13" t="s">
        <v>157</v>
      </c>
      <c r="M85" s="13" t="s">
        <v>158</v>
      </c>
      <c r="N85" s="213" t="s">
        <v>515</v>
      </c>
      <c r="O85" s="19"/>
      <c r="R85" t="s">
        <v>447</v>
      </c>
      <c r="S85" s="14" t="s">
        <v>163</v>
      </c>
      <c r="T85" s="13" t="s">
        <v>164</v>
      </c>
      <c r="U85" s="14"/>
      <c r="W85" s="14" t="s">
        <v>165</v>
      </c>
      <c r="X85" s="13" t="s">
        <v>533</v>
      </c>
      <c r="AG85" s="111">
        <v>45026</v>
      </c>
      <c r="AH85" s="19"/>
      <c r="AI85"/>
    </row>
    <row r="86" spans="1:35" x14ac:dyDescent="0.25">
      <c r="A86" s="16">
        <v>85</v>
      </c>
      <c r="B86" s="3" t="str">
        <f t="shared" si="1"/>
        <v>OG85</v>
      </c>
      <c r="C86" s="36" t="s">
        <v>534</v>
      </c>
      <c r="D86" s="23" t="s">
        <v>535</v>
      </c>
      <c r="E86" s="20" t="s">
        <v>536</v>
      </c>
      <c r="F86" s="53" t="s">
        <v>360</v>
      </c>
      <c r="G86" s="13" t="s">
        <v>300</v>
      </c>
      <c r="H86" s="304">
        <v>45017</v>
      </c>
      <c r="I86" s="14"/>
      <c r="K86" s="13"/>
      <c r="L86" s="13" t="s">
        <v>157</v>
      </c>
      <c r="M86" s="13" t="s">
        <v>158</v>
      </c>
      <c r="N86" s="213" t="s">
        <v>515</v>
      </c>
      <c r="O86" s="19"/>
      <c r="R86" t="s">
        <v>537</v>
      </c>
      <c r="S86" s="14" t="s">
        <v>163</v>
      </c>
      <c r="T86" s="13" t="s">
        <v>164</v>
      </c>
      <c r="U86" s="14"/>
      <c r="W86" s="14" t="s">
        <v>165</v>
      </c>
      <c r="X86" s="13" t="s">
        <v>538</v>
      </c>
      <c r="AG86" s="111">
        <v>45026</v>
      </c>
      <c r="AH86" s="19"/>
      <c r="AI86"/>
    </row>
    <row r="87" spans="1:35" x14ac:dyDescent="0.25">
      <c r="A87" s="16">
        <v>86</v>
      </c>
      <c r="B87" s="3" t="str">
        <f t="shared" si="1"/>
        <v>OG86</v>
      </c>
      <c r="C87" s="36" t="s">
        <v>539</v>
      </c>
      <c r="D87" s="23" t="s">
        <v>540</v>
      </c>
      <c r="E87" s="20" t="s">
        <v>541</v>
      </c>
      <c r="F87" s="53" t="s">
        <v>360</v>
      </c>
      <c r="G87" s="13" t="s">
        <v>300</v>
      </c>
      <c r="H87" s="304">
        <v>45017</v>
      </c>
      <c r="I87" s="14"/>
      <c r="K87" s="13"/>
      <c r="L87" s="13" t="s">
        <v>157</v>
      </c>
      <c r="M87" s="13" t="s">
        <v>158</v>
      </c>
      <c r="N87" s="213" t="s">
        <v>515</v>
      </c>
      <c r="O87" s="19"/>
      <c r="R87" t="s">
        <v>537</v>
      </c>
      <c r="S87" s="14" t="s">
        <v>163</v>
      </c>
      <c r="T87" s="13" t="s">
        <v>164</v>
      </c>
      <c r="U87" s="14"/>
      <c r="W87" s="14" t="s">
        <v>165</v>
      </c>
      <c r="X87" s="13" t="s">
        <v>542</v>
      </c>
      <c r="AG87" s="111">
        <v>45026</v>
      </c>
      <c r="AH87" s="19"/>
      <c r="AI87"/>
    </row>
    <row r="88" spans="1:35" x14ac:dyDescent="0.25">
      <c r="A88" s="16">
        <v>87</v>
      </c>
      <c r="B88" s="3" t="str">
        <f t="shared" si="1"/>
        <v>OG87</v>
      </c>
      <c r="C88" s="36" t="s">
        <v>543</v>
      </c>
      <c r="D88" s="23" t="s">
        <v>544</v>
      </c>
      <c r="E88" s="20" t="s">
        <v>545</v>
      </c>
      <c r="F88" s="53" t="s">
        <v>360</v>
      </c>
      <c r="G88" s="13" t="s">
        <v>300</v>
      </c>
      <c r="H88" s="304">
        <v>45017</v>
      </c>
      <c r="I88" s="14"/>
      <c r="K88" s="13"/>
      <c r="L88" s="13" t="s">
        <v>157</v>
      </c>
      <c r="M88" s="13" t="s">
        <v>158</v>
      </c>
      <c r="N88" s="213" t="s">
        <v>515</v>
      </c>
      <c r="O88" s="19"/>
      <c r="R88" t="s">
        <v>537</v>
      </c>
      <c r="S88" s="14" t="s">
        <v>163</v>
      </c>
      <c r="T88" s="13" t="s">
        <v>164</v>
      </c>
      <c r="U88" s="14"/>
      <c r="W88" s="14" t="s">
        <v>165</v>
      </c>
      <c r="X88" s="13" t="s">
        <v>546</v>
      </c>
      <c r="AG88" s="111">
        <v>45026</v>
      </c>
      <c r="AH88" s="19"/>
      <c r="AI88"/>
    </row>
    <row r="89" spans="1:35" x14ac:dyDescent="0.25">
      <c r="A89" s="16">
        <v>88</v>
      </c>
      <c r="B89" s="3" t="str">
        <f t="shared" si="1"/>
        <v>OG88</v>
      </c>
      <c r="C89" s="36" t="s">
        <v>547</v>
      </c>
      <c r="D89" s="23" t="s">
        <v>548</v>
      </c>
      <c r="E89" s="20" t="s">
        <v>549</v>
      </c>
      <c r="F89" s="53" t="s">
        <v>360</v>
      </c>
      <c r="G89" s="13" t="s">
        <v>300</v>
      </c>
      <c r="H89" s="304">
        <v>45017</v>
      </c>
      <c r="I89" s="14"/>
      <c r="K89" s="13"/>
      <c r="L89" s="13" t="s">
        <v>157</v>
      </c>
      <c r="M89" s="13" t="s">
        <v>158</v>
      </c>
      <c r="N89" s="213" t="s">
        <v>515</v>
      </c>
      <c r="O89" s="19"/>
      <c r="R89" t="s">
        <v>537</v>
      </c>
      <c r="S89" s="14" t="s">
        <v>163</v>
      </c>
      <c r="T89" s="13" t="s">
        <v>164</v>
      </c>
      <c r="U89" s="14"/>
      <c r="W89" s="14" t="s">
        <v>165</v>
      </c>
      <c r="X89" s="13" t="s">
        <v>550</v>
      </c>
      <c r="AG89" s="111">
        <v>45026</v>
      </c>
      <c r="AH89" s="19"/>
      <c r="AI89"/>
    </row>
    <row r="90" spans="1:35" x14ac:dyDescent="0.25">
      <c r="A90" s="16">
        <v>89</v>
      </c>
      <c r="B90" s="3" t="str">
        <f t="shared" si="1"/>
        <v>OG89</v>
      </c>
      <c r="C90" s="36" t="s">
        <v>551</v>
      </c>
      <c r="D90" s="23" t="s">
        <v>552</v>
      </c>
      <c r="E90" s="20" t="s">
        <v>553</v>
      </c>
      <c r="F90" s="53" t="s">
        <v>360</v>
      </c>
      <c r="G90" s="13" t="s">
        <v>300</v>
      </c>
      <c r="H90" s="304">
        <v>45017</v>
      </c>
      <c r="I90" s="14"/>
      <c r="K90" s="13"/>
      <c r="L90" s="13" t="s">
        <v>157</v>
      </c>
      <c r="M90" s="13" t="s">
        <v>158</v>
      </c>
      <c r="N90" s="213" t="s">
        <v>515</v>
      </c>
      <c r="O90" s="19"/>
      <c r="R90" t="s">
        <v>537</v>
      </c>
      <c r="S90" s="14" t="s">
        <v>163</v>
      </c>
      <c r="T90" s="13" t="s">
        <v>164</v>
      </c>
      <c r="U90" s="14"/>
      <c r="W90" s="14" t="s">
        <v>165</v>
      </c>
      <c r="X90" s="13" t="s">
        <v>554</v>
      </c>
      <c r="AG90" s="111">
        <v>45026</v>
      </c>
      <c r="AH90" s="19"/>
      <c r="AI90"/>
    </row>
    <row r="91" spans="1:35" x14ac:dyDescent="0.25">
      <c r="A91" s="16">
        <v>90</v>
      </c>
      <c r="B91" s="3" t="str">
        <f t="shared" si="1"/>
        <v>OG90</v>
      </c>
      <c r="C91" s="36" t="s">
        <v>555</v>
      </c>
      <c r="D91" s="23" t="s">
        <v>556</v>
      </c>
      <c r="E91" s="20" t="s">
        <v>557</v>
      </c>
      <c r="F91" s="53" t="s">
        <v>360</v>
      </c>
      <c r="G91" s="13" t="s">
        <v>300</v>
      </c>
      <c r="H91" s="304">
        <v>45017</v>
      </c>
      <c r="I91" s="14"/>
      <c r="K91" s="13"/>
      <c r="L91" s="13" t="s">
        <v>157</v>
      </c>
      <c r="M91" s="13" t="s">
        <v>158</v>
      </c>
      <c r="N91" s="213" t="s">
        <v>515</v>
      </c>
      <c r="O91" s="19"/>
      <c r="R91" t="s">
        <v>537</v>
      </c>
      <c r="S91" s="14" t="s">
        <v>163</v>
      </c>
      <c r="T91" s="13" t="s">
        <v>164</v>
      </c>
      <c r="U91" s="14"/>
      <c r="W91" s="14" t="s">
        <v>165</v>
      </c>
      <c r="X91" s="13" t="s">
        <v>558</v>
      </c>
      <c r="AG91" s="111">
        <v>45026</v>
      </c>
      <c r="AH91" s="19"/>
      <c r="AI91"/>
    </row>
    <row r="92" spans="1:35" x14ac:dyDescent="0.25">
      <c r="A92" s="16">
        <v>91</v>
      </c>
      <c r="B92" s="3" t="str">
        <f t="shared" si="1"/>
        <v>OG91</v>
      </c>
      <c r="C92" s="36" t="s">
        <v>559</v>
      </c>
      <c r="D92" s="23" t="s">
        <v>560</v>
      </c>
      <c r="E92" s="20" t="s">
        <v>561</v>
      </c>
      <c r="F92" s="53" t="s">
        <v>360</v>
      </c>
      <c r="G92" s="13" t="s">
        <v>300</v>
      </c>
      <c r="H92" s="304">
        <v>45017</v>
      </c>
      <c r="I92" s="14"/>
      <c r="K92" s="13"/>
      <c r="L92" s="13" t="s">
        <v>157</v>
      </c>
      <c r="M92" s="13" t="s">
        <v>158</v>
      </c>
      <c r="N92" s="213" t="s">
        <v>515</v>
      </c>
      <c r="O92" s="19"/>
      <c r="R92" t="s">
        <v>537</v>
      </c>
      <c r="S92" s="14" t="s">
        <v>163</v>
      </c>
      <c r="T92" s="13" t="s">
        <v>164</v>
      </c>
      <c r="U92" s="14"/>
      <c r="W92" s="14" t="s">
        <v>165</v>
      </c>
      <c r="X92" s="13" t="s">
        <v>562</v>
      </c>
      <c r="AG92" s="111">
        <v>45026</v>
      </c>
      <c r="AH92" s="19"/>
      <c r="AI92"/>
    </row>
    <row r="93" spans="1:35" x14ac:dyDescent="0.25">
      <c r="A93" s="16">
        <v>92</v>
      </c>
      <c r="B93" s="3" t="str">
        <f t="shared" si="1"/>
        <v>OG92</v>
      </c>
      <c r="C93" s="36" t="s">
        <v>563</v>
      </c>
      <c r="D93" s="5" t="s">
        <v>564</v>
      </c>
      <c r="F93" s="53" t="s">
        <v>360</v>
      </c>
      <c r="G93" s="13" t="s">
        <v>300</v>
      </c>
      <c r="H93" s="304">
        <v>45017</v>
      </c>
      <c r="I93" s="14"/>
      <c r="K93" s="13"/>
      <c r="L93" s="13" t="s">
        <v>157</v>
      </c>
      <c r="M93" s="13" t="s">
        <v>158</v>
      </c>
      <c r="N93" s="213" t="s">
        <v>515</v>
      </c>
      <c r="O93" s="19"/>
      <c r="R93" t="s">
        <v>537</v>
      </c>
      <c r="S93" s="14" t="s">
        <v>163</v>
      </c>
      <c r="T93" s="13" t="s">
        <v>164</v>
      </c>
      <c r="U93" s="14"/>
      <c r="W93" s="14" t="s">
        <v>165</v>
      </c>
      <c r="X93" s="13" t="s">
        <v>565</v>
      </c>
      <c r="AG93" s="111">
        <v>45026</v>
      </c>
      <c r="AH93" s="19"/>
      <c r="AI93"/>
    </row>
    <row r="94" spans="1:35" x14ac:dyDescent="0.25">
      <c r="A94" s="16">
        <v>93</v>
      </c>
      <c r="B94" s="3" t="str">
        <f t="shared" si="1"/>
        <v>OG93</v>
      </c>
      <c r="C94" s="36" t="s">
        <v>566</v>
      </c>
      <c r="D94" s="23" t="s">
        <v>567</v>
      </c>
      <c r="F94" s="53" t="s">
        <v>360</v>
      </c>
      <c r="G94" s="13" t="s">
        <v>300</v>
      </c>
      <c r="H94" s="304">
        <v>45017</v>
      </c>
      <c r="I94" s="14"/>
      <c r="K94" s="13"/>
      <c r="L94" s="13" t="s">
        <v>157</v>
      </c>
      <c r="M94" s="13" t="s">
        <v>158</v>
      </c>
      <c r="N94" s="213" t="s">
        <v>515</v>
      </c>
      <c r="O94" s="19"/>
      <c r="R94" t="s">
        <v>537</v>
      </c>
      <c r="S94" s="14" t="s">
        <v>163</v>
      </c>
      <c r="T94" s="13" t="s">
        <v>164</v>
      </c>
      <c r="U94" s="14"/>
      <c r="W94" s="14" t="s">
        <v>165</v>
      </c>
      <c r="X94" s="13" t="s">
        <v>568</v>
      </c>
      <c r="AG94" s="111">
        <v>45026</v>
      </c>
      <c r="AH94" s="19"/>
      <c r="AI94"/>
    </row>
    <row r="95" spans="1:35" x14ac:dyDescent="0.25">
      <c r="A95" s="16">
        <v>94</v>
      </c>
      <c r="B95" s="3" t="str">
        <f t="shared" si="1"/>
        <v>OG94</v>
      </c>
      <c r="C95" s="36" t="s">
        <v>569</v>
      </c>
      <c r="D95" s="23" t="s">
        <v>570</v>
      </c>
      <c r="F95" s="53" t="s">
        <v>570</v>
      </c>
      <c r="G95" s="13" t="s">
        <v>300</v>
      </c>
      <c r="H95" s="304"/>
      <c r="I95" s="14"/>
      <c r="K95" s="13"/>
      <c r="L95" s="13" t="s">
        <v>157</v>
      </c>
      <c r="M95" s="13" t="s">
        <v>158</v>
      </c>
      <c r="O95" s="19"/>
      <c r="R95" s="13"/>
      <c r="U95" s="14"/>
      <c r="X95" s="13"/>
      <c r="AG95" s="111">
        <v>45026</v>
      </c>
      <c r="AH95" s="19"/>
      <c r="AI95"/>
    </row>
    <row r="96" spans="1:35" x14ac:dyDescent="0.25">
      <c r="A96" s="16">
        <v>95</v>
      </c>
      <c r="B96" s="3" t="str">
        <f t="shared" si="1"/>
        <v>OG95</v>
      </c>
      <c r="C96" s="36" t="s">
        <v>571</v>
      </c>
      <c r="D96" s="23" t="s">
        <v>572</v>
      </c>
      <c r="E96" s="20" t="s">
        <v>573</v>
      </c>
      <c r="F96" s="53" t="s">
        <v>360</v>
      </c>
      <c r="G96" s="13" t="s">
        <v>300</v>
      </c>
      <c r="H96" s="304">
        <v>45017</v>
      </c>
      <c r="I96" s="14"/>
      <c r="K96" s="13"/>
      <c r="L96" s="13" t="s">
        <v>157</v>
      </c>
      <c r="M96" s="13" t="s">
        <v>158</v>
      </c>
      <c r="N96" s="213" t="s">
        <v>574</v>
      </c>
      <c r="O96" s="19"/>
      <c r="R96" s="13" t="s">
        <v>575</v>
      </c>
      <c r="S96" s="14" t="s">
        <v>163</v>
      </c>
      <c r="T96" s="13" t="s">
        <v>164</v>
      </c>
      <c r="U96" s="14"/>
      <c r="W96" s="14" t="s">
        <v>165</v>
      </c>
      <c r="X96" s="13" t="s">
        <v>576</v>
      </c>
      <c r="AG96" s="111">
        <v>45026</v>
      </c>
      <c r="AH96" s="19"/>
      <c r="AI96"/>
    </row>
    <row r="97" spans="1:35" x14ac:dyDescent="0.25">
      <c r="A97" s="16">
        <v>96</v>
      </c>
      <c r="B97" s="3" t="str">
        <f t="shared" si="1"/>
        <v>OG96</v>
      </c>
      <c r="C97" s="36" t="s">
        <v>577</v>
      </c>
      <c r="D97" s="23" t="s">
        <v>578</v>
      </c>
      <c r="E97" s="20" t="s">
        <v>579</v>
      </c>
      <c r="F97" s="53" t="s">
        <v>360</v>
      </c>
      <c r="G97" s="13" t="s">
        <v>300</v>
      </c>
      <c r="H97" s="304">
        <v>45018</v>
      </c>
      <c r="I97" s="14"/>
      <c r="K97" s="13"/>
      <c r="L97" s="13" t="s">
        <v>157</v>
      </c>
      <c r="M97" s="13" t="s">
        <v>158</v>
      </c>
      <c r="N97" s="213" t="s">
        <v>580</v>
      </c>
      <c r="O97" s="19"/>
      <c r="R97" s="13" t="s">
        <v>362</v>
      </c>
      <c r="S97" s="14" t="s">
        <v>163</v>
      </c>
      <c r="T97" s="13" t="s">
        <v>164</v>
      </c>
      <c r="U97" s="14"/>
      <c r="W97" s="14" t="s">
        <v>165</v>
      </c>
      <c r="X97" s="13" t="s">
        <v>581</v>
      </c>
      <c r="AG97" s="111">
        <v>45026</v>
      </c>
      <c r="AH97" s="19"/>
      <c r="AI97"/>
    </row>
    <row r="98" spans="1:35" x14ac:dyDescent="0.25">
      <c r="A98" s="16">
        <v>97</v>
      </c>
      <c r="B98" s="3" t="str">
        <f t="shared" si="1"/>
        <v>OG97</v>
      </c>
      <c r="C98" s="36" t="s">
        <v>582</v>
      </c>
      <c r="D98" s="23" t="s">
        <v>583</v>
      </c>
      <c r="E98" s="20" t="s">
        <v>584</v>
      </c>
      <c r="F98" s="53" t="s">
        <v>360</v>
      </c>
      <c r="G98" s="13" t="s">
        <v>300</v>
      </c>
      <c r="H98" s="304">
        <v>45018</v>
      </c>
      <c r="I98" s="14"/>
      <c r="K98" s="13"/>
      <c r="L98" s="13" t="s">
        <v>157</v>
      </c>
      <c r="M98" s="13" t="s">
        <v>158</v>
      </c>
      <c r="N98" s="213" t="s">
        <v>580</v>
      </c>
      <c r="O98" s="19"/>
      <c r="R98" s="13" t="s">
        <v>362</v>
      </c>
      <c r="S98" s="14" t="s">
        <v>163</v>
      </c>
      <c r="T98" s="13" t="s">
        <v>164</v>
      </c>
      <c r="U98" s="14"/>
      <c r="W98" s="14" t="s">
        <v>165</v>
      </c>
      <c r="X98" s="13" t="s">
        <v>585</v>
      </c>
      <c r="AG98" s="111">
        <v>45026</v>
      </c>
      <c r="AH98" s="19"/>
      <c r="AI98"/>
    </row>
    <row r="99" spans="1:35" x14ac:dyDescent="0.25">
      <c r="A99" s="16">
        <v>98</v>
      </c>
      <c r="B99" s="3" t="str">
        <f t="shared" si="1"/>
        <v>OG98</v>
      </c>
      <c r="C99" s="36" t="s">
        <v>586</v>
      </c>
      <c r="D99" s="23" t="s">
        <v>587</v>
      </c>
      <c r="F99" s="53" t="s">
        <v>360</v>
      </c>
      <c r="G99" s="13" t="s">
        <v>300</v>
      </c>
      <c r="H99" s="304">
        <v>45018</v>
      </c>
      <c r="I99" s="14"/>
      <c r="K99" s="13"/>
      <c r="L99" s="13" t="s">
        <v>157</v>
      </c>
      <c r="M99" s="13" t="s">
        <v>158</v>
      </c>
      <c r="N99" s="213" t="s">
        <v>580</v>
      </c>
      <c r="O99" s="19"/>
      <c r="R99" s="13" t="s">
        <v>362</v>
      </c>
      <c r="S99" s="14" t="s">
        <v>163</v>
      </c>
      <c r="T99" s="13" t="s">
        <v>164</v>
      </c>
      <c r="U99" s="14"/>
      <c r="W99" s="14" t="s">
        <v>165</v>
      </c>
      <c r="X99" s="13" t="s">
        <v>588</v>
      </c>
      <c r="AG99" s="111">
        <v>45026</v>
      </c>
      <c r="AH99" s="19"/>
      <c r="AI99"/>
    </row>
    <row r="100" spans="1:35" x14ac:dyDescent="0.25">
      <c r="A100" s="16">
        <v>99</v>
      </c>
      <c r="B100" s="3" t="str">
        <f t="shared" si="1"/>
        <v>OG99</v>
      </c>
      <c r="C100" s="36" t="s">
        <v>589</v>
      </c>
      <c r="D100" s="23" t="s">
        <v>590</v>
      </c>
      <c r="E100" s="20" t="s">
        <v>591</v>
      </c>
      <c r="F100" s="53" t="s">
        <v>360</v>
      </c>
      <c r="G100" s="13" t="s">
        <v>300</v>
      </c>
      <c r="H100" s="304">
        <v>45018</v>
      </c>
      <c r="I100" s="14"/>
      <c r="K100" s="13"/>
      <c r="L100" s="13" t="s">
        <v>157</v>
      </c>
      <c r="M100" s="13" t="s">
        <v>158</v>
      </c>
      <c r="N100" s="213" t="s">
        <v>580</v>
      </c>
      <c r="O100" s="19"/>
      <c r="R100" s="13" t="s">
        <v>362</v>
      </c>
      <c r="S100" s="14" t="s">
        <v>163</v>
      </c>
      <c r="T100" s="13" t="s">
        <v>164</v>
      </c>
      <c r="U100" s="14"/>
      <c r="W100" s="14" t="s">
        <v>165</v>
      </c>
      <c r="X100" s="13" t="s">
        <v>592</v>
      </c>
      <c r="AG100" s="111">
        <v>45026</v>
      </c>
      <c r="AH100" s="19"/>
      <c r="AI100"/>
    </row>
    <row r="101" spans="1:35" x14ac:dyDescent="0.25">
      <c r="A101" s="16">
        <v>100</v>
      </c>
      <c r="B101" s="3" t="str">
        <f t="shared" si="1"/>
        <v>OG100</v>
      </c>
      <c r="C101" s="36" t="s">
        <v>593</v>
      </c>
      <c r="D101" s="23" t="s">
        <v>594</v>
      </c>
      <c r="E101" s="20" t="s">
        <v>595</v>
      </c>
      <c r="F101" s="53" t="s">
        <v>360</v>
      </c>
      <c r="G101" s="13" t="s">
        <v>300</v>
      </c>
      <c r="H101" s="304">
        <v>45018</v>
      </c>
      <c r="I101" s="14"/>
      <c r="K101" s="13"/>
      <c r="L101" s="13" t="s">
        <v>157</v>
      </c>
      <c r="M101" s="13" t="s">
        <v>158</v>
      </c>
      <c r="N101" s="213" t="s">
        <v>580</v>
      </c>
      <c r="O101" s="19"/>
      <c r="R101" s="13" t="s">
        <v>362</v>
      </c>
      <c r="S101" s="14" t="s">
        <v>163</v>
      </c>
      <c r="T101" s="13" t="s">
        <v>164</v>
      </c>
      <c r="U101" s="14"/>
      <c r="W101" s="14" t="s">
        <v>165</v>
      </c>
      <c r="X101" s="13" t="s">
        <v>596</v>
      </c>
      <c r="AG101" s="111">
        <v>45026</v>
      </c>
      <c r="AH101" s="19"/>
      <c r="AI101"/>
    </row>
    <row r="102" spans="1:35" x14ac:dyDescent="0.25">
      <c r="A102" s="16">
        <v>101</v>
      </c>
      <c r="B102" s="3" t="str">
        <f t="shared" si="1"/>
        <v>OG101</v>
      </c>
      <c r="C102" s="36" t="s">
        <v>597</v>
      </c>
      <c r="D102" s="23" t="s">
        <v>598</v>
      </c>
      <c r="E102" s="20" t="s">
        <v>599</v>
      </c>
      <c r="F102" s="53" t="s">
        <v>360</v>
      </c>
      <c r="G102" s="13" t="s">
        <v>300</v>
      </c>
      <c r="H102" s="304">
        <v>45019</v>
      </c>
      <c r="I102" s="14"/>
      <c r="K102" s="13"/>
      <c r="L102" s="13" t="s">
        <v>157</v>
      </c>
      <c r="M102" s="13" t="s">
        <v>158</v>
      </c>
      <c r="N102" s="213" t="s">
        <v>600</v>
      </c>
      <c r="O102" s="19"/>
      <c r="R102" s="13" t="s">
        <v>362</v>
      </c>
      <c r="S102" s="14" t="s">
        <v>163</v>
      </c>
      <c r="T102" s="13" t="s">
        <v>164</v>
      </c>
      <c r="U102" s="14"/>
      <c r="W102" s="14" t="s">
        <v>165</v>
      </c>
      <c r="X102" s="13" t="s">
        <v>601</v>
      </c>
      <c r="AG102" s="111">
        <v>45026</v>
      </c>
      <c r="AH102" s="19"/>
      <c r="AI102"/>
    </row>
    <row r="103" spans="1:35" x14ac:dyDescent="0.25">
      <c r="A103" s="16">
        <v>102</v>
      </c>
      <c r="B103" s="3" t="str">
        <f t="shared" si="1"/>
        <v>OG102</v>
      </c>
      <c r="C103" s="36" t="s">
        <v>602</v>
      </c>
      <c r="D103" s="23" t="s">
        <v>603</v>
      </c>
      <c r="E103" s="20" t="s">
        <v>604</v>
      </c>
      <c r="F103" s="53" t="s">
        <v>360</v>
      </c>
      <c r="G103" s="13" t="s">
        <v>300</v>
      </c>
      <c r="H103" s="304">
        <v>45019</v>
      </c>
      <c r="I103" s="14"/>
      <c r="K103" s="13"/>
      <c r="L103" s="13" t="s">
        <v>157</v>
      </c>
      <c r="M103" s="13" t="s">
        <v>158</v>
      </c>
      <c r="N103" s="213" t="s">
        <v>605</v>
      </c>
      <c r="O103" s="19"/>
      <c r="R103" s="13" t="s">
        <v>447</v>
      </c>
      <c r="S103" s="14" t="s">
        <v>163</v>
      </c>
      <c r="T103" s="13" t="s">
        <v>164</v>
      </c>
      <c r="U103" s="14"/>
      <c r="W103" s="14" t="s">
        <v>165</v>
      </c>
      <c r="X103" s="13" t="s">
        <v>606</v>
      </c>
      <c r="AG103" s="111">
        <v>45026</v>
      </c>
      <c r="AH103" s="19"/>
      <c r="AI103"/>
    </row>
    <row r="104" spans="1:35" x14ac:dyDescent="0.25">
      <c r="A104" s="16">
        <v>103</v>
      </c>
      <c r="B104" s="3" t="str">
        <f t="shared" si="1"/>
        <v>OG103</v>
      </c>
      <c r="C104" s="36" t="s">
        <v>607</v>
      </c>
      <c r="D104" s="5" t="s">
        <v>608</v>
      </c>
      <c r="E104" s="20" t="s">
        <v>609</v>
      </c>
      <c r="F104" s="53" t="s">
        <v>360</v>
      </c>
      <c r="G104" s="13" t="s">
        <v>300</v>
      </c>
      <c r="H104" s="304">
        <v>45019</v>
      </c>
      <c r="I104" s="14"/>
      <c r="K104" s="13"/>
      <c r="L104" s="13" t="s">
        <v>157</v>
      </c>
      <c r="M104" s="13" t="s">
        <v>158</v>
      </c>
      <c r="N104" s="213" t="s">
        <v>605</v>
      </c>
      <c r="O104" s="19"/>
      <c r="R104" s="13" t="s">
        <v>447</v>
      </c>
      <c r="S104" s="14" t="s">
        <v>163</v>
      </c>
      <c r="T104" s="13" t="s">
        <v>164</v>
      </c>
      <c r="U104" s="14"/>
      <c r="W104" s="14" t="s">
        <v>165</v>
      </c>
      <c r="X104" s="13" t="s">
        <v>610</v>
      </c>
      <c r="AG104" s="111">
        <v>45026</v>
      </c>
      <c r="AH104" s="19"/>
      <c r="AI104"/>
    </row>
    <row r="105" spans="1:35" x14ac:dyDescent="0.25">
      <c r="A105" s="16">
        <v>104</v>
      </c>
      <c r="B105" s="3" t="str">
        <f t="shared" si="1"/>
        <v>OG104</v>
      </c>
      <c r="C105" s="36" t="s">
        <v>611</v>
      </c>
      <c r="D105" s="23" t="s">
        <v>612</v>
      </c>
      <c r="E105" s="20" t="s">
        <v>613</v>
      </c>
      <c r="F105" s="53" t="s">
        <v>360</v>
      </c>
      <c r="G105" s="13" t="s">
        <v>300</v>
      </c>
      <c r="H105" s="304">
        <v>45019</v>
      </c>
      <c r="I105" s="14"/>
      <c r="K105" s="13"/>
      <c r="L105" s="13" t="s">
        <v>157</v>
      </c>
      <c r="M105" s="13" t="s">
        <v>158</v>
      </c>
      <c r="N105" s="213" t="s">
        <v>605</v>
      </c>
      <c r="O105" s="19"/>
      <c r="R105" s="13" t="s">
        <v>447</v>
      </c>
      <c r="S105" s="14" t="s">
        <v>163</v>
      </c>
      <c r="T105" s="13" t="s">
        <v>164</v>
      </c>
      <c r="U105" s="14"/>
      <c r="W105" s="14" t="s">
        <v>165</v>
      </c>
      <c r="X105" s="13" t="s">
        <v>614</v>
      </c>
      <c r="AG105" s="111">
        <v>45026</v>
      </c>
      <c r="AH105" s="19"/>
      <c r="AI105"/>
    </row>
    <row r="106" spans="1:35" x14ac:dyDescent="0.25">
      <c r="A106" s="16">
        <v>105</v>
      </c>
      <c r="B106" s="3" t="str">
        <f t="shared" si="1"/>
        <v>OG105</v>
      </c>
      <c r="C106" s="36" t="s">
        <v>615</v>
      </c>
      <c r="D106" s="23" t="s">
        <v>616</v>
      </c>
      <c r="E106" s="20" t="s">
        <v>617</v>
      </c>
      <c r="F106" s="53" t="s">
        <v>360</v>
      </c>
      <c r="G106" s="13" t="s">
        <v>300</v>
      </c>
      <c r="H106" s="304">
        <v>45019</v>
      </c>
      <c r="I106" s="14"/>
      <c r="K106" s="13"/>
      <c r="L106" s="13" t="s">
        <v>157</v>
      </c>
      <c r="M106" s="13" t="s">
        <v>158</v>
      </c>
      <c r="N106" t="s">
        <v>618</v>
      </c>
      <c r="O106" s="19"/>
      <c r="R106" s="13" t="s">
        <v>619</v>
      </c>
      <c r="S106" s="14" t="s">
        <v>163</v>
      </c>
      <c r="T106" s="13" t="s">
        <v>164</v>
      </c>
      <c r="U106" s="14"/>
      <c r="W106" s="14" t="s">
        <v>165</v>
      </c>
      <c r="X106" s="13" t="s">
        <v>419</v>
      </c>
      <c r="AG106" s="111">
        <v>45026</v>
      </c>
      <c r="AH106" s="19"/>
      <c r="AI106"/>
    </row>
    <row r="107" spans="1:35" x14ac:dyDescent="0.25">
      <c r="A107" s="16">
        <v>106</v>
      </c>
      <c r="B107" s="3" t="str">
        <f t="shared" si="1"/>
        <v>OG106</v>
      </c>
      <c r="C107" s="36" t="s">
        <v>620</v>
      </c>
      <c r="D107" s="23" t="s">
        <v>621</v>
      </c>
      <c r="E107" s="20" t="s">
        <v>622</v>
      </c>
      <c r="F107" s="53" t="s">
        <v>360</v>
      </c>
      <c r="G107" s="13" t="s">
        <v>300</v>
      </c>
      <c r="H107" s="304">
        <v>45019</v>
      </c>
      <c r="I107" s="14"/>
      <c r="K107" s="13"/>
      <c r="L107" s="13" t="s">
        <v>157</v>
      </c>
      <c r="M107" s="13" t="s">
        <v>158</v>
      </c>
      <c r="N107" t="s">
        <v>618</v>
      </c>
      <c r="O107" s="19"/>
      <c r="R107" s="13" t="s">
        <v>619</v>
      </c>
      <c r="S107" s="14" t="s">
        <v>163</v>
      </c>
      <c r="T107" s="13" t="s">
        <v>164</v>
      </c>
      <c r="U107" s="14"/>
      <c r="W107" s="14" t="s">
        <v>165</v>
      </c>
      <c r="X107" s="13" t="s">
        <v>623</v>
      </c>
      <c r="AG107" s="111">
        <v>45026</v>
      </c>
      <c r="AH107" s="19"/>
      <c r="AI107"/>
    </row>
    <row r="108" spans="1:35" x14ac:dyDescent="0.25">
      <c r="A108" s="16">
        <v>107</v>
      </c>
      <c r="B108" s="3" t="str">
        <f t="shared" si="1"/>
        <v>OG107</v>
      </c>
      <c r="C108" s="36" t="s">
        <v>624</v>
      </c>
      <c r="D108" s="23" t="s">
        <v>625</v>
      </c>
      <c r="E108" s="20" t="s">
        <v>626</v>
      </c>
      <c r="F108" s="53" t="s">
        <v>360</v>
      </c>
      <c r="G108" s="13" t="s">
        <v>300</v>
      </c>
      <c r="H108" s="304">
        <v>45019</v>
      </c>
      <c r="I108" s="14"/>
      <c r="K108" s="13"/>
      <c r="L108" s="13" t="s">
        <v>157</v>
      </c>
      <c r="M108" s="13" t="s">
        <v>158</v>
      </c>
      <c r="N108" t="s">
        <v>627</v>
      </c>
      <c r="O108" s="19"/>
      <c r="R108" s="13" t="s">
        <v>627</v>
      </c>
      <c r="S108" s="14" t="s">
        <v>163</v>
      </c>
      <c r="T108" s="13" t="s">
        <v>164</v>
      </c>
      <c r="U108" s="14"/>
      <c r="W108" s="14" t="s">
        <v>165</v>
      </c>
      <c r="X108" s="13" t="s">
        <v>628</v>
      </c>
      <c r="AG108" s="111">
        <v>45026</v>
      </c>
      <c r="AH108" s="19"/>
      <c r="AI108"/>
    </row>
    <row r="109" spans="1:35" x14ac:dyDescent="0.25">
      <c r="A109" s="16">
        <v>108</v>
      </c>
      <c r="B109" s="3" t="str">
        <f t="shared" si="1"/>
        <v>OG108</v>
      </c>
      <c r="C109" s="36" t="s">
        <v>629</v>
      </c>
      <c r="D109" s="23" t="s">
        <v>630</v>
      </c>
      <c r="E109" s="20" t="s">
        <v>631</v>
      </c>
      <c r="F109" s="53" t="s">
        <v>360</v>
      </c>
      <c r="G109" s="13" t="s">
        <v>300</v>
      </c>
      <c r="H109" s="304">
        <v>45019</v>
      </c>
      <c r="I109" s="14"/>
      <c r="K109" s="13"/>
      <c r="L109" s="13" t="s">
        <v>157</v>
      </c>
      <c r="M109" s="13" t="s">
        <v>158</v>
      </c>
      <c r="N109" t="s">
        <v>627</v>
      </c>
      <c r="O109" s="19"/>
      <c r="R109" s="13" t="s">
        <v>627</v>
      </c>
      <c r="S109" s="14" t="s">
        <v>163</v>
      </c>
      <c r="T109" s="13" t="s">
        <v>164</v>
      </c>
      <c r="U109" s="14"/>
      <c r="W109" s="14" t="s">
        <v>165</v>
      </c>
      <c r="X109" s="13" t="s">
        <v>632</v>
      </c>
      <c r="AG109" s="111">
        <v>45026</v>
      </c>
      <c r="AH109" s="19"/>
      <c r="AI109"/>
    </row>
    <row r="110" spans="1:35" x14ac:dyDescent="0.25">
      <c r="A110" s="16">
        <v>109</v>
      </c>
      <c r="B110" s="3" t="str">
        <f t="shared" si="1"/>
        <v>OG109</v>
      </c>
      <c r="C110" s="36" t="s">
        <v>633</v>
      </c>
      <c r="D110" s="23" t="s">
        <v>634</v>
      </c>
      <c r="E110" s="20" t="s">
        <v>635</v>
      </c>
      <c r="F110" s="53" t="s">
        <v>360</v>
      </c>
      <c r="G110" s="13" t="s">
        <v>300</v>
      </c>
      <c r="H110" s="304">
        <v>45021</v>
      </c>
      <c r="I110" s="14"/>
      <c r="K110" s="13"/>
      <c r="L110" s="13" t="s">
        <v>157</v>
      </c>
      <c r="M110" s="13" t="s">
        <v>158</v>
      </c>
      <c r="N110" s="213" t="s">
        <v>636</v>
      </c>
      <c r="O110" s="19"/>
      <c r="R110" s="13" t="s">
        <v>637</v>
      </c>
      <c r="S110" s="14" t="s">
        <v>163</v>
      </c>
      <c r="T110" s="13" t="s">
        <v>164</v>
      </c>
      <c r="U110" s="14"/>
      <c r="W110" s="14" t="s">
        <v>165</v>
      </c>
      <c r="X110" s="13" t="s">
        <v>638</v>
      </c>
      <c r="AG110" s="111">
        <v>45026</v>
      </c>
      <c r="AH110" s="19"/>
      <c r="AI110"/>
    </row>
    <row r="111" spans="1:35" x14ac:dyDescent="0.25">
      <c r="A111" s="16">
        <v>110</v>
      </c>
      <c r="B111" s="3" t="str">
        <f t="shared" si="1"/>
        <v>OG110</v>
      </c>
      <c r="C111" s="36" t="s">
        <v>639</v>
      </c>
      <c r="D111" s="23" t="s">
        <v>640</v>
      </c>
      <c r="E111" s="20" t="s">
        <v>641</v>
      </c>
      <c r="F111" s="53" t="s">
        <v>360</v>
      </c>
      <c r="G111" s="13" t="s">
        <v>300</v>
      </c>
      <c r="H111" s="304">
        <v>45021</v>
      </c>
      <c r="I111" s="14"/>
      <c r="K111" s="13"/>
      <c r="L111" s="13" t="s">
        <v>157</v>
      </c>
      <c r="M111" s="13" t="s">
        <v>158</v>
      </c>
      <c r="N111" s="213" t="s">
        <v>636</v>
      </c>
      <c r="O111" s="19"/>
      <c r="R111" s="13" t="s">
        <v>637</v>
      </c>
      <c r="S111" s="14" t="s">
        <v>163</v>
      </c>
      <c r="T111" s="13" t="s">
        <v>164</v>
      </c>
      <c r="U111" s="14"/>
      <c r="W111" s="14" t="s">
        <v>165</v>
      </c>
      <c r="X111" s="13" t="s">
        <v>642</v>
      </c>
      <c r="AG111" s="111">
        <v>45026</v>
      </c>
      <c r="AH111" s="19"/>
      <c r="AI111"/>
    </row>
    <row r="112" spans="1:35" x14ac:dyDescent="0.25">
      <c r="A112" s="16">
        <v>111</v>
      </c>
      <c r="B112" s="3" t="str">
        <f t="shared" si="1"/>
        <v>OG111</v>
      </c>
      <c r="C112" s="36" t="s">
        <v>643</v>
      </c>
      <c r="D112" s="23" t="s">
        <v>644</v>
      </c>
      <c r="E112" s="20" t="s">
        <v>645</v>
      </c>
      <c r="F112" s="53" t="s">
        <v>360</v>
      </c>
      <c r="G112" s="13" t="s">
        <v>300</v>
      </c>
      <c r="H112" s="304">
        <v>45021</v>
      </c>
      <c r="I112" s="14"/>
      <c r="K112" s="13"/>
      <c r="L112" s="13" t="s">
        <v>157</v>
      </c>
      <c r="M112" s="13" t="s">
        <v>158</v>
      </c>
      <c r="N112" s="213" t="s">
        <v>636</v>
      </c>
      <c r="O112" s="19"/>
      <c r="R112" s="13" t="s">
        <v>637</v>
      </c>
      <c r="S112" s="14" t="s">
        <v>163</v>
      </c>
      <c r="T112" s="13" t="s">
        <v>164</v>
      </c>
      <c r="U112" s="14"/>
      <c r="W112" s="14" t="s">
        <v>165</v>
      </c>
      <c r="X112" s="13" t="s">
        <v>646</v>
      </c>
      <c r="AG112" s="111">
        <v>45026</v>
      </c>
      <c r="AH112" s="19"/>
      <c r="AI112"/>
    </row>
    <row r="113" spans="1:35" x14ac:dyDescent="0.25">
      <c r="A113" s="16">
        <v>112</v>
      </c>
      <c r="B113" s="3" t="str">
        <f t="shared" si="1"/>
        <v>OG112</v>
      </c>
      <c r="C113" s="36" t="s">
        <v>647</v>
      </c>
      <c r="D113" s="23" t="s">
        <v>648</v>
      </c>
      <c r="E113" s="20" t="s">
        <v>649</v>
      </c>
      <c r="F113" s="53" t="s">
        <v>360</v>
      </c>
      <c r="G113" s="13" t="s">
        <v>300</v>
      </c>
      <c r="H113" s="304">
        <v>45021</v>
      </c>
      <c r="I113" s="14"/>
      <c r="K113" s="13"/>
      <c r="L113" s="13" t="s">
        <v>157</v>
      </c>
      <c r="M113" s="13" t="s">
        <v>158</v>
      </c>
      <c r="N113" s="213" t="s">
        <v>636</v>
      </c>
      <c r="O113" s="19"/>
      <c r="R113" s="13" t="s">
        <v>637</v>
      </c>
      <c r="S113" s="14" t="s">
        <v>163</v>
      </c>
      <c r="T113" s="13" t="s">
        <v>164</v>
      </c>
      <c r="U113" s="14"/>
      <c r="W113" s="14" t="s">
        <v>165</v>
      </c>
      <c r="X113" s="13" t="s">
        <v>650</v>
      </c>
      <c r="AG113" s="111">
        <v>45026</v>
      </c>
      <c r="AH113" s="19"/>
      <c r="AI113"/>
    </row>
    <row r="114" spans="1:35" x14ac:dyDescent="0.25">
      <c r="A114" s="16">
        <v>113</v>
      </c>
      <c r="B114" s="3" t="str">
        <f t="shared" si="1"/>
        <v>OG113</v>
      </c>
      <c r="C114" s="36" t="s">
        <v>651</v>
      </c>
      <c r="D114" s="23" t="s">
        <v>652</v>
      </c>
      <c r="E114" s="20" t="s">
        <v>653</v>
      </c>
      <c r="F114" s="53" t="s">
        <v>360</v>
      </c>
      <c r="G114" s="13" t="s">
        <v>300</v>
      </c>
      <c r="H114" s="304">
        <v>45021</v>
      </c>
      <c r="I114" s="14"/>
      <c r="K114" s="13"/>
      <c r="L114" s="13" t="s">
        <v>157</v>
      </c>
      <c r="M114" s="13" t="s">
        <v>158</v>
      </c>
      <c r="N114" s="213" t="s">
        <v>654</v>
      </c>
      <c r="O114" s="19"/>
      <c r="R114" s="13"/>
      <c r="S114" s="14" t="s">
        <v>163</v>
      </c>
      <c r="T114" s="13" t="s">
        <v>164</v>
      </c>
      <c r="U114" s="14"/>
      <c r="W114" s="14" t="s">
        <v>165</v>
      </c>
      <c r="X114" s="13" t="s">
        <v>655</v>
      </c>
      <c r="AG114" s="111">
        <v>45026</v>
      </c>
      <c r="AH114" s="19"/>
      <c r="AI114"/>
    </row>
    <row r="115" spans="1:35" x14ac:dyDescent="0.25">
      <c r="A115" s="16">
        <v>114</v>
      </c>
      <c r="B115" s="3" t="str">
        <f t="shared" si="1"/>
        <v>OG114</v>
      </c>
      <c r="C115" s="36" t="s">
        <v>656</v>
      </c>
      <c r="D115" s="59" t="s">
        <v>657</v>
      </c>
      <c r="E115" s="20" t="s">
        <v>658</v>
      </c>
      <c r="F115" s="53" t="s">
        <v>360</v>
      </c>
      <c r="G115" s="13" t="s">
        <v>300</v>
      </c>
      <c r="H115" s="304">
        <v>45022</v>
      </c>
      <c r="I115" s="14"/>
      <c r="K115" s="13"/>
      <c r="L115" s="13" t="s">
        <v>157</v>
      </c>
      <c r="M115" s="13" t="s">
        <v>158</v>
      </c>
      <c r="N115" s="213" t="s">
        <v>654</v>
      </c>
      <c r="O115" s="19"/>
      <c r="R115" s="13"/>
      <c r="S115" s="14" t="s">
        <v>163</v>
      </c>
      <c r="T115" s="13" t="s">
        <v>164</v>
      </c>
      <c r="U115" s="14"/>
      <c r="W115" s="14" t="s">
        <v>165</v>
      </c>
      <c r="X115" s="13" t="s">
        <v>659</v>
      </c>
      <c r="AG115" s="111">
        <v>45026</v>
      </c>
      <c r="AH115" s="19"/>
      <c r="AI115"/>
    </row>
    <row r="116" spans="1:35" x14ac:dyDescent="0.25">
      <c r="A116" s="16">
        <v>115</v>
      </c>
      <c r="B116" s="3" t="str">
        <f t="shared" si="1"/>
        <v>OG115</v>
      </c>
      <c r="C116" s="36" t="s">
        <v>660</v>
      </c>
      <c r="D116" s="23" t="s">
        <v>661</v>
      </c>
      <c r="E116" s="20" t="s">
        <v>662</v>
      </c>
      <c r="F116" s="53" t="s">
        <v>360</v>
      </c>
      <c r="G116" s="13" t="s">
        <v>300</v>
      </c>
      <c r="H116" s="304">
        <v>44996</v>
      </c>
      <c r="I116" s="14"/>
      <c r="K116" s="13"/>
      <c r="L116" s="13" t="s">
        <v>157</v>
      </c>
      <c r="M116" s="13" t="s">
        <v>158</v>
      </c>
      <c r="N116" s="213" t="s">
        <v>663</v>
      </c>
      <c r="O116" s="19"/>
      <c r="R116" s="13" t="s">
        <v>664</v>
      </c>
      <c r="S116" s="14" t="s">
        <v>163</v>
      </c>
      <c r="T116" s="13" t="s">
        <v>164</v>
      </c>
      <c r="U116" s="14"/>
      <c r="W116" s="14" t="s">
        <v>244</v>
      </c>
      <c r="X116" s="13"/>
      <c r="AG116" s="111">
        <v>45026</v>
      </c>
      <c r="AH116" s="19"/>
      <c r="AI116"/>
    </row>
    <row r="117" spans="1:35" x14ac:dyDescent="0.25">
      <c r="A117" s="16">
        <v>116</v>
      </c>
      <c r="B117" s="3" t="str">
        <f t="shared" si="1"/>
        <v>OG116</v>
      </c>
      <c r="C117" s="36" t="s">
        <v>665</v>
      </c>
      <c r="D117" s="23" t="s">
        <v>661</v>
      </c>
      <c r="E117" s="20" t="s">
        <v>662</v>
      </c>
      <c r="F117" s="53" t="s">
        <v>360</v>
      </c>
      <c r="G117" s="13" t="s">
        <v>300</v>
      </c>
      <c r="H117" s="304">
        <v>44996</v>
      </c>
      <c r="I117" s="14"/>
      <c r="K117" s="13"/>
      <c r="L117" s="13" t="s">
        <v>157</v>
      </c>
      <c r="M117" s="13" t="s">
        <v>158</v>
      </c>
      <c r="N117" s="213" t="s">
        <v>663</v>
      </c>
      <c r="O117" s="19"/>
      <c r="R117" s="13" t="s">
        <v>664</v>
      </c>
      <c r="S117" s="14" t="s">
        <v>163</v>
      </c>
      <c r="T117" s="13" t="s">
        <v>164</v>
      </c>
      <c r="U117" s="14"/>
      <c r="W117" s="14" t="s">
        <v>244</v>
      </c>
      <c r="X117" s="13"/>
      <c r="AG117" s="111">
        <v>45026</v>
      </c>
      <c r="AH117" s="19"/>
      <c r="AI117"/>
    </row>
    <row r="118" spans="1:35" x14ac:dyDescent="0.25">
      <c r="A118" s="16">
        <v>117</v>
      </c>
      <c r="B118" s="3" t="str">
        <f t="shared" si="1"/>
        <v>OG117</v>
      </c>
      <c r="C118" s="36" t="s">
        <v>666</v>
      </c>
      <c r="D118" s="23" t="s">
        <v>401</v>
      </c>
      <c r="E118" s="20" t="s">
        <v>402</v>
      </c>
      <c r="F118" s="53" t="s">
        <v>360</v>
      </c>
      <c r="G118" s="13" t="s">
        <v>300</v>
      </c>
      <c r="H118" s="304">
        <v>44996</v>
      </c>
      <c r="I118" s="14"/>
      <c r="K118" s="13"/>
      <c r="L118" s="13" t="s">
        <v>157</v>
      </c>
      <c r="M118" s="13" t="s">
        <v>158</v>
      </c>
      <c r="N118" s="213" t="s">
        <v>663</v>
      </c>
      <c r="O118" s="19"/>
      <c r="R118" s="13" t="s">
        <v>619</v>
      </c>
      <c r="S118" s="14" t="s">
        <v>667</v>
      </c>
      <c r="T118" s="13" t="s">
        <v>164</v>
      </c>
      <c r="U118" s="14"/>
      <c r="W118" s="14" t="s">
        <v>244</v>
      </c>
      <c r="X118" s="13"/>
      <c r="AG118" s="111">
        <v>45026</v>
      </c>
      <c r="AH118" s="19"/>
      <c r="AI118"/>
    </row>
    <row r="119" spans="1:35" x14ac:dyDescent="0.25">
      <c r="A119" s="16">
        <v>118</v>
      </c>
      <c r="B119" s="3" t="str">
        <f t="shared" si="1"/>
        <v>OG118</v>
      </c>
      <c r="C119" s="36" t="s">
        <v>668</v>
      </c>
      <c r="D119" s="23" t="s">
        <v>661</v>
      </c>
      <c r="E119" s="20" t="s">
        <v>662</v>
      </c>
      <c r="F119" s="53" t="s">
        <v>360</v>
      </c>
      <c r="G119" s="13" t="s">
        <v>300</v>
      </c>
      <c r="H119" s="304">
        <v>44996</v>
      </c>
      <c r="I119" s="14"/>
      <c r="K119" s="13"/>
      <c r="L119" s="13" t="s">
        <v>157</v>
      </c>
      <c r="M119" s="13" t="s">
        <v>158</v>
      </c>
      <c r="N119" s="213" t="s">
        <v>663</v>
      </c>
      <c r="O119" s="19"/>
      <c r="R119" s="13" t="s">
        <v>664</v>
      </c>
      <c r="S119" s="14" t="s">
        <v>163</v>
      </c>
      <c r="T119" s="13" t="s">
        <v>164</v>
      </c>
      <c r="U119" s="14"/>
      <c r="W119" s="14" t="s">
        <v>244</v>
      </c>
      <c r="X119" s="13"/>
      <c r="AG119" s="111">
        <v>45026</v>
      </c>
      <c r="AH119" s="19"/>
      <c r="AI119"/>
    </row>
    <row r="120" spans="1:35" x14ac:dyDescent="0.25">
      <c r="A120" s="16">
        <v>119</v>
      </c>
      <c r="B120" s="3" t="str">
        <f t="shared" si="1"/>
        <v>OG119</v>
      </c>
      <c r="C120" s="36" t="s">
        <v>669</v>
      </c>
      <c r="D120" s="23" t="s">
        <v>661</v>
      </c>
      <c r="E120" s="20" t="s">
        <v>662</v>
      </c>
      <c r="F120" s="53" t="s">
        <v>360</v>
      </c>
      <c r="G120" s="13" t="s">
        <v>300</v>
      </c>
      <c r="H120" s="304">
        <v>44996</v>
      </c>
      <c r="I120" s="14"/>
      <c r="K120" s="13"/>
      <c r="L120" s="13" t="s">
        <v>157</v>
      </c>
      <c r="M120" s="13" t="s">
        <v>158</v>
      </c>
      <c r="N120" s="213" t="s">
        <v>663</v>
      </c>
      <c r="O120" s="19"/>
      <c r="R120" s="13" t="s">
        <v>664</v>
      </c>
      <c r="S120" s="14" t="s">
        <v>163</v>
      </c>
      <c r="T120" s="13" t="s">
        <v>164</v>
      </c>
      <c r="U120" s="14"/>
      <c r="W120" s="14" t="s">
        <v>244</v>
      </c>
      <c r="X120" s="13"/>
      <c r="AG120" s="111">
        <v>45026</v>
      </c>
      <c r="AH120" s="19"/>
      <c r="AI120"/>
    </row>
    <row r="121" spans="1:35" x14ac:dyDescent="0.25">
      <c r="A121" s="16">
        <v>120</v>
      </c>
      <c r="B121" s="3" t="str">
        <f t="shared" si="1"/>
        <v>OG120</v>
      </c>
      <c r="C121" s="36" t="s">
        <v>670</v>
      </c>
      <c r="D121" s="13" t="s">
        <v>671</v>
      </c>
      <c r="E121" s="13"/>
      <c r="F121" s="53" t="s">
        <v>672</v>
      </c>
      <c r="G121" s="13" t="s">
        <v>300</v>
      </c>
      <c r="H121" s="304"/>
      <c r="I121" s="14"/>
      <c r="K121" s="13"/>
      <c r="O121" s="19"/>
      <c r="R121" s="13"/>
      <c r="U121" s="14"/>
      <c r="X121" s="13"/>
      <c r="AG121" s="111">
        <v>44907</v>
      </c>
      <c r="AH121" s="19"/>
      <c r="AI121"/>
    </row>
    <row r="122" spans="1:35" x14ac:dyDescent="0.25">
      <c r="A122" s="16">
        <v>121</v>
      </c>
      <c r="B122" s="3" t="str">
        <f t="shared" si="1"/>
        <v>OG121</v>
      </c>
      <c r="C122" s="36" t="s">
        <v>670</v>
      </c>
      <c r="D122" s="13" t="s">
        <v>671</v>
      </c>
      <c r="E122" s="13"/>
      <c r="F122" s="53" t="s">
        <v>672</v>
      </c>
      <c r="G122" s="13" t="s">
        <v>300</v>
      </c>
      <c r="H122" s="304"/>
      <c r="I122" s="14"/>
      <c r="K122" s="13"/>
      <c r="O122" s="19"/>
      <c r="R122" s="13"/>
      <c r="U122" s="14"/>
      <c r="X122" s="13"/>
      <c r="AG122" s="111">
        <v>44907</v>
      </c>
      <c r="AH122" s="19"/>
      <c r="AI122"/>
    </row>
    <row r="123" spans="1:35" x14ac:dyDescent="0.25">
      <c r="A123" s="16">
        <v>122</v>
      </c>
      <c r="B123" s="3" t="str">
        <f t="shared" si="1"/>
        <v>OG122</v>
      </c>
      <c r="C123" s="36" t="s">
        <v>670</v>
      </c>
      <c r="D123" s="13" t="s">
        <v>671</v>
      </c>
      <c r="E123" s="13"/>
      <c r="F123" s="53" t="s">
        <v>672</v>
      </c>
      <c r="G123" s="13" t="s">
        <v>300</v>
      </c>
      <c r="H123" s="304"/>
      <c r="I123" s="14"/>
      <c r="K123" s="13"/>
      <c r="O123" s="19"/>
      <c r="R123" s="13"/>
      <c r="U123" s="14"/>
      <c r="X123" s="13"/>
      <c r="AG123" s="111">
        <v>44907</v>
      </c>
      <c r="AH123" s="19"/>
      <c r="AI123"/>
    </row>
    <row r="124" spans="1:35" x14ac:dyDescent="0.25">
      <c r="A124" s="16">
        <v>123</v>
      </c>
      <c r="B124" s="3" t="str">
        <f t="shared" si="1"/>
        <v>OG123</v>
      </c>
      <c r="C124" s="36" t="s">
        <v>670</v>
      </c>
      <c r="D124" s="13" t="s">
        <v>671</v>
      </c>
      <c r="E124" s="13"/>
      <c r="F124" s="53" t="s">
        <v>672</v>
      </c>
      <c r="G124" s="13" t="s">
        <v>300</v>
      </c>
      <c r="H124" s="304"/>
      <c r="I124" s="14"/>
      <c r="K124" s="13"/>
      <c r="O124" s="19"/>
      <c r="R124" s="13"/>
      <c r="U124" s="14"/>
      <c r="X124" s="13"/>
      <c r="AG124" s="111">
        <v>44907</v>
      </c>
      <c r="AH124" s="19"/>
      <c r="AI124"/>
    </row>
    <row r="125" spans="1:35" x14ac:dyDescent="0.25">
      <c r="A125" s="16">
        <v>124</v>
      </c>
      <c r="B125" s="3" t="str">
        <f t="shared" si="1"/>
        <v>OG124</v>
      </c>
      <c r="C125" s="36" t="s">
        <v>670</v>
      </c>
      <c r="D125" s="13" t="s">
        <v>671</v>
      </c>
      <c r="E125" s="13"/>
      <c r="F125" s="53" t="s">
        <v>672</v>
      </c>
      <c r="G125" s="13" t="s">
        <v>300</v>
      </c>
      <c r="H125" s="304"/>
      <c r="I125" s="14"/>
      <c r="K125" s="13"/>
      <c r="O125" s="19"/>
      <c r="R125" s="13"/>
      <c r="U125" s="14"/>
      <c r="X125" s="13"/>
      <c r="AG125" s="111">
        <v>44907</v>
      </c>
      <c r="AH125" s="19"/>
      <c r="AI125"/>
    </row>
    <row r="126" spans="1:35" x14ac:dyDescent="0.25">
      <c r="A126" s="16">
        <v>125</v>
      </c>
      <c r="B126" s="3" t="str">
        <f t="shared" si="1"/>
        <v>OG125</v>
      </c>
      <c r="C126" s="36" t="s">
        <v>670</v>
      </c>
      <c r="D126" s="13" t="s">
        <v>671</v>
      </c>
      <c r="E126" s="13"/>
      <c r="F126" s="53" t="s">
        <v>672</v>
      </c>
      <c r="G126" s="13" t="s">
        <v>300</v>
      </c>
      <c r="H126" s="304"/>
      <c r="I126" s="14"/>
      <c r="K126" s="13"/>
      <c r="O126" s="19"/>
      <c r="R126" s="13"/>
      <c r="U126" s="14"/>
      <c r="X126" s="13"/>
      <c r="AG126" s="111">
        <v>44907</v>
      </c>
      <c r="AH126" s="19"/>
      <c r="AI126"/>
    </row>
    <row r="127" spans="1:35" x14ac:dyDescent="0.25">
      <c r="A127" s="16">
        <v>126</v>
      </c>
      <c r="B127" s="3" t="str">
        <f t="shared" si="1"/>
        <v>OG126</v>
      </c>
      <c r="C127" s="36" t="s">
        <v>670</v>
      </c>
      <c r="D127" s="13" t="s">
        <v>671</v>
      </c>
      <c r="E127" s="13"/>
      <c r="F127" s="53" t="s">
        <v>673</v>
      </c>
      <c r="G127" s="13" t="s">
        <v>300</v>
      </c>
      <c r="H127" s="304"/>
      <c r="I127" s="14"/>
      <c r="K127" s="13"/>
      <c r="O127" s="19"/>
      <c r="R127" s="13"/>
      <c r="U127" s="14"/>
      <c r="X127" s="13"/>
      <c r="AG127" s="111">
        <v>44907</v>
      </c>
      <c r="AH127" s="19"/>
      <c r="AI127"/>
    </row>
    <row r="128" spans="1:35" x14ac:dyDescent="0.25">
      <c r="A128" s="16">
        <v>127</v>
      </c>
      <c r="B128" s="3" t="str">
        <f t="shared" si="1"/>
        <v>OG127</v>
      </c>
      <c r="C128" s="36" t="s">
        <v>670</v>
      </c>
      <c r="D128" s="13" t="s">
        <v>671</v>
      </c>
      <c r="E128" s="13"/>
      <c r="F128" s="53" t="s">
        <v>673</v>
      </c>
      <c r="G128" s="13" t="s">
        <v>300</v>
      </c>
      <c r="H128" s="304"/>
      <c r="I128" s="14"/>
      <c r="K128" s="13"/>
      <c r="O128" s="19"/>
      <c r="R128" s="13"/>
      <c r="U128" s="14"/>
      <c r="X128" s="13"/>
      <c r="AG128" s="111">
        <v>44907</v>
      </c>
      <c r="AH128" s="19"/>
      <c r="AI128"/>
    </row>
    <row r="129" spans="1:35" x14ac:dyDescent="0.25">
      <c r="A129" s="16">
        <v>128</v>
      </c>
      <c r="B129" s="3" t="str">
        <f t="shared" si="1"/>
        <v>OG128</v>
      </c>
      <c r="C129" s="36" t="s">
        <v>670</v>
      </c>
      <c r="D129" s="13" t="s">
        <v>671</v>
      </c>
      <c r="E129" s="13"/>
      <c r="F129" s="53" t="s">
        <v>673</v>
      </c>
      <c r="G129" s="13" t="s">
        <v>300</v>
      </c>
      <c r="H129" s="304"/>
      <c r="I129" s="14"/>
      <c r="K129" s="13"/>
      <c r="O129" s="19"/>
      <c r="R129" s="13"/>
      <c r="U129" s="14"/>
      <c r="X129" s="13"/>
      <c r="AG129" s="111">
        <v>44907</v>
      </c>
      <c r="AH129" s="19"/>
      <c r="AI129"/>
    </row>
    <row r="130" spans="1:35" x14ac:dyDescent="0.25">
      <c r="A130" s="16">
        <v>129</v>
      </c>
      <c r="B130" s="3" t="str">
        <f t="shared" ref="B130:B193" si="2">_xlfn.CONCAT("OG",A130)</f>
        <v>OG129</v>
      </c>
      <c r="C130" s="36" t="s">
        <v>670</v>
      </c>
      <c r="D130" s="13" t="s">
        <v>671</v>
      </c>
      <c r="E130" s="13"/>
      <c r="F130" s="53" t="s">
        <v>673</v>
      </c>
      <c r="G130" s="13" t="s">
        <v>300</v>
      </c>
      <c r="H130" s="304"/>
      <c r="I130" s="14"/>
      <c r="K130" s="13"/>
      <c r="O130" s="19"/>
      <c r="R130" s="13"/>
      <c r="U130" s="14"/>
      <c r="X130" s="13"/>
      <c r="AG130" s="111">
        <v>44907</v>
      </c>
      <c r="AH130" s="19"/>
      <c r="AI130"/>
    </row>
    <row r="131" spans="1:35" x14ac:dyDescent="0.25">
      <c r="A131" s="16">
        <v>130</v>
      </c>
      <c r="B131" s="3" t="str">
        <f t="shared" si="2"/>
        <v>OG130</v>
      </c>
      <c r="C131" s="36" t="s">
        <v>670</v>
      </c>
      <c r="D131" s="13" t="s">
        <v>671</v>
      </c>
      <c r="E131" s="13"/>
      <c r="F131" s="53" t="s">
        <v>673</v>
      </c>
      <c r="G131" s="13" t="s">
        <v>300</v>
      </c>
      <c r="H131" s="304"/>
      <c r="I131" s="14"/>
      <c r="K131" s="13"/>
      <c r="O131" s="19"/>
      <c r="R131" s="13"/>
      <c r="U131" s="14"/>
      <c r="X131" s="13"/>
      <c r="AG131" s="111">
        <v>44907</v>
      </c>
      <c r="AH131" s="19"/>
      <c r="AI131"/>
    </row>
    <row r="132" spans="1:35" x14ac:dyDescent="0.25">
      <c r="A132" s="16">
        <v>131</v>
      </c>
      <c r="B132" s="3" t="str">
        <f t="shared" si="2"/>
        <v>OG131</v>
      </c>
      <c r="C132" s="36" t="s">
        <v>670</v>
      </c>
      <c r="D132" s="13" t="s">
        <v>671</v>
      </c>
      <c r="E132" s="13"/>
      <c r="F132" s="53" t="s">
        <v>673</v>
      </c>
      <c r="G132" s="13" t="s">
        <v>300</v>
      </c>
      <c r="H132" s="304"/>
      <c r="I132" s="14"/>
      <c r="K132" s="13"/>
      <c r="O132" s="19"/>
      <c r="R132" s="13"/>
      <c r="U132" s="14"/>
      <c r="X132" s="13"/>
      <c r="AG132" s="111">
        <v>44907</v>
      </c>
      <c r="AH132" s="19"/>
      <c r="AI132"/>
    </row>
    <row r="133" spans="1:35" x14ac:dyDescent="0.25">
      <c r="A133" s="16">
        <v>132</v>
      </c>
      <c r="B133" s="3" t="str">
        <f t="shared" si="2"/>
        <v>OG132</v>
      </c>
      <c r="C133" s="36" t="s">
        <v>674</v>
      </c>
      <c r="D133" s="23" t="s">
        <v>675</v>
      </c>
      <c r="E133" s="20" t="s">
        <v>676</v>
      </c>
      <c r="F133" s="53" t="s">
        <v>677</v>
      </c>
      <c r="G133" s="13" t="s">
        <v>678</v>
      </c>
      <c r="H133" s="304"/>
      <c r="I133" s="14"/>
      <c r="K133" s="13"/>
      <c r="O133" s="19"/>
      <c r="R133" s="13"/>
      <c r="U133" s="14"/>
      <c r="W133" s="14" t="s">
        <v>244</v>
      </c>
      <c r="X133" s="13"/>
      <c r="AG133" s="111">
        <v>44896</v>
      </c>
      <c r="AH133" s="19"/>
      <c r="AI133"/>
    </row>
    <row r="134" spans="1:35" x14ac:dyDescent="0.25">
      <c r="A134" s="16">
        <v>133</v>
      </c>
      <c r="B134" s="3" t="str">
        <f t="shared" si="2"/>
        <v>OG133</v>
      </c>
      <c r="C134" s="36" t="s">
        <v>679</v>
      </c>
      <c r="D134" s="23" t="s">
        <v>680</v>
      </c>
      <c r="E134" s="20" t="s">
        <v>681</v>
      </c>
      <c r="F134" s="53" t="s">
        <v>677</v>
      </c>
      <c r="G134" s="13" t="s">
        <v>678</v>
      </c>
      <c r="H134" s="304"/>
      <c r="I134" s="14"/>
      <c r="K134" s="13"/>
      <c r="O134" s="19"/>
      <c r="R134" s="13"/>
      <c r="U134" s="14"/>
      <c r="W134" s="14" t="s">
        <v>244</v>
      </c>
      <c r="X134" s="13"/>
      <c r="AG134" s="111">
        <v>44896</v>
      </c>
      <c r="AH134" s="19"/>
      <c r="AI134"/>
    </row>
    <row r="135" spans="1:35" x14ac:dyDescent="0.25">
      <c r="A135" s="16">
        <v>134</v>
      </c>
      <c r="B135" s="3" t="str">
        <f t="shared" si="2"/>
        <v>OG134</v>
      </c>
      <c r="C135" s="36" t="s">
        <v>682</v>
      </c>
      <c r="D135" s="23" t="s">
        <v>238</v>
      </c>
      <c r="E135" s="20" t="s">
        <v>239</v>
      </c>
      <c r="F135" s="53" t="s">
        <v>677</v>
      </c>
      <c r="G135" s="13" t="s">
        <v>678</v>
      </c>
      <c r="H135" s="304"/>
      <c r="I135" s="14"/>
      <c r="K135" s="13"/>
      <c r="O135" s="19"/>
      <c r="R135" s="13"/>
      <c r="U135" s="14"/>
      <c r="W135" s="14" t="s">
        <v>244</v>
      </c>
      <c r="X135" s="13"/>
      <c r="AG135" s="111">
        <v>44896</v>
      </c>
      <c r="AH135" s="19"/>
      <c r="AI135"/>
    </row>
    <row r="136" spans="1:35" x14ac:dyDescent="0.25">
      <c r="A136" s="16">
        <v>135</v>
      </c>
      <c r="B136" s="3" t="str">
        <f t="shared" si="2"/>
        <v>OG135</v>
      </c>
      <c r="C136" s="36" t="s">
        <v>683</v>
      </c>
      <c r="D136" s="23" t="s">
        <v>238</v>
      </c>
      <c r="E136" s="20" t="s">
        <v>239</v>
      </c>
      <c r="F136" s="53" t="s">
        <v>677</v>
      </c>
      <c r="G136" s="13" t="s">
        <v>678</v>
      </c>
      <c r="H136" s="304"/>
      <c r="I136" s="14"/>
      <c r="K136" s="13"/>
      <c r="O136" s="19"/>
      <c r="R136" s="13"/>
      <c r="U136" s="14"/>
      <c r="W136" s="14" t="s">
        <v>244</v>
      </c>
      <c r="X136" s="13"/>
      <c r="AG136" s="111">
        <v>44896</v>
      </c>
      <c r="AH136" s="19"/>
      <c r="AI136"/>
    </row>
    <row r="137" spans="1:35" x14ac:dyDescent="0.25">
      <c r="A137" s="16">
        <v>136</v>
      </c>
      <c r="B137" s="3" t="str">
        <f t="shared" si="2"/>
        <v>OG136</v>
      </c>
      <c r="C137" s="36" t="s">
        <v>684</v>
      </c>
      <c r="D137" s="23" t="s">
        <v>238</v>
      </c>
      <c r="E137" s="20" t="s">
        <v>239</v>
      </c>
      <c r="F137" s="53" t="s">
        <v>677</v>
      </c>
      <c r="G137" s="13" t="s">
        <v>678</v>
      </c>
      <c r="H137" s="304"/>
      <c r="I137" s="14"/>
      <c r="K137" s="13"/>
      <c r="O137" s="19"/>
      <c r="R137" s="13"/>
      <c r="U137" s="14"/>
      <c r="W137" s="14" t="s">
        <v>244</v>
      </c>
      <c r="X137" s="13"/>
      <c r="AG137" s="111">
        <v>44896</v>
      </c>
      <c r="AH137" s="19"/>
      <c r="AI137"/>
    </row>
    <row r="138" spans="1:35" x14ac:dyDescent="0.25">
      <c r="A138" s="16">
        <v>137</v>
      </c>
      <c r="B138" s="3" t="str">
        <f t="shared" si="2"/>
        <v>OG137</v>
      </c>
      <c r="C138" s="36" t="s">
        <v>685</v>
      </c>
      <c r="D138" s="23" t="s">
        <v>686</v>
      </c>
      <c r="E138" s="20" t="s">
        <v>687</v>
      </c>
      <c r="F138" s="53" t="s">
        <v>677</v>
      </c>
      <c r="G138" s="13" t="s">
        <v>678</v>
      </c>
      <c r="H138" s="304"/>
      <c r="I138" s="14"/>
      <c r="K138" s="13"/>
      <c r="O138" s="19"/>
      <c r="R138" s="13"/>
      <c r="U138" s="14"/>
      <c r="W138" s="14" t="s">
        <v>244</v>
      </c>
      <c r="X138" s="13"/>
      <c r="AG138" s="111">
        <v>44896</v>
      </c>
      <c r="AH138" s="19" t="s">
        <v>688</v>
      </c>
      <c r="AI138"/>
    </row>
    <row r="139" spans="1:35" x14ac:dyDescent="0.25">
      <c r="A139" s="16">
        <v>138</v>
      </c>
      <c r="B139" s="3" t="str">
        <f t="shared" si="2"/>
        <v>OG138</v>
      </c>
      <c r="C139" s="36" t="s">
        <v>689</v>
      </c>
      <c r="D139" s="23" t="s">
        <v>686</v>
      </c>
      <c r="E139" s="20" t="s">
        <v>687</v>
      </c>
      <c r="F139" s="53" t="s">
        <v>677</v>
      </c>
      <c r="G139" s="13" t="s">
        <v>678</v>
      </c>
      <c r="H139" s="304"/>
      <c r="I139" s="14"/>
      <c r="K139" s="13"/>
      <c r="O139" s="19"/>
      <c r="R139" s="13"/>
      <c r="U139" s="14"/>
      <c r="W139" s="14" t="s">
        <v>244</v>
      </c>
      <c r="X139" s="13"/>
      <c r="AG139" s="111">
        <v>44896</v>
      </c>
      <c r="AH139" s="19" t="s">
        <v>690</v>
      </c>
      <c r="AI139"/>
    </row>
    <row r="140" spans="1:35" x14ac:dyDescent="0.25">
      <c r="A140" s="16">
        <v>139</v>
      </c>
      <c r="B140" s="3" t="str">
        <f t="shared" si="2"/>
        <v>OG139</v>
      </c>
      <c r="C140" s="36" t="s">
        <v>691</v>
      </c>
      <c r="D140" s="23" t="s">
        <v>686</v>
      </c>
      <c r="E140" s="20" t="s">
        <v>687</v>
      </c>
      <c r="F140" s="53" t="s">
        <v>677</v>
      </c>
      <c r="G140" s="13" t="s">
        <v>678</v>
      </c>
      <c r="H140" s="304"/>
      <c r="I140" s="14"/>
      <c r="K140" s="13"/>
      <c r="O140" s="19"/>
      <c r="R140" s="13"/>
      <c r="U140" s="14"/>
      <c r="W140" s="14" t="s">
        <v>244</v>
      </c>
      <c r="X140" s="13"/>
      <c r="AG140" s="111">
        <v>44896</v>
      </c>
      <c r="AH140" s="19"/>
      <c r="AI140"/>
    </row>
    <row r="141" spans="1:35" x14ac:dyDescent="0.25">
      <c r="A141" s="16">
        <v>140</v>
      </c>
      <c r="B141" s="3" t="str">
        <f t="shared" si="2"/>
        <v>OG140</v>
      </c>
      <c r="C141" s="36" t="s">
        <v>692</v>
      </c>
      <c r="D141" s="23" t="s">
        <v>693</v>
      </c>
      <c r="E141" s="20" t="s">
        <v>694</v>
      </c>
      <c r="F141" s="53" t="s">
        <v>677</v>
      </c>
      <c r="G141" s="13" t="s">
        <v>678</v>
      </c>
      <c r="H141" s="304"/>
      <c r="I141" s="14"/>
      <c r="K141" s="13"/>
      <c r="O141" s="19"/>
      <c r="R141" s="13"/>
      <c r="U141" s="14"/>
      <c r="W141" s="14" t="s">
        <v>244</v>
      </c>
      <c r="X141" s="13"/>
      <c r="AG141" s="111">
        <v>44896</v>
      </c>
      <c r="AH141" s="19"/>
      <c r="AI141"/>
    </row>
    <row r="142" spans="1:35" x14ac:dyDescent="0.25">
      <c r="A142" s="16">
        <v>141</v>
      </c>
      <c r="B142" s="3" t="str">
        <f t="shared" si="2"/>
        <v>OG141</v>
      </c>
      <c r="C142" s="36" t="s">
        <v>695</v>
      </c>
      <c r="D142" s="23" t="s">
        <v>693</v>
      </c>
      <c r="E142" s="20" t="s">
        <v>694</v>
      </c>
      <c r="F142" s="53" t="s">
        <v>677</v>
      </c>
      <c r="G142" s="13" t="s">
        <v>678</v>
      </c>
      <c r="H142" s="304"/>
      <c r="I142" s="14"/>
      <c r="K142" s="13"/>
      <c r="O142" s="19"/>
      <c r="R142" s="13"/>
      <c r="U142" s="14"/>
      <c r="W142" s="14" t="s">
        <v>244</v>
      </c>
      <c r="X142" s="13"/>
      <c r="AG142" s="111">
        <v>44896</v>
      </c>
      <c r="AH142" s="19"/>
      <c r="AI142"/>
    </row>
    <row r="143" spans="1:35" x14ac:dyDescent="0.25">
      <c r="A143" s="16">
        <v>142</v>
      </c>
      <c r="B143" s="3" t="str">
        <f t="shared" si="2"/>
        <v>OG142</v>
      </c>
      <c r="C143" s="36" t="s">
        <v>696</v>
      </c>
      <c r="D143" s="23" t="s">
        <v>693</v>
      </c>
      <c r="E143" s="20" t="s">
        <v>694</v>
      </c>
      <c r="F143" s="53" t="s">
        <v>677</v>
      </c>
      <c r="G143" s="13" t="s">
        <v>678</v>
      </c>
      <c r="H143" s="304"/>
      <c r="I143" s="14"/>
      <c r="K143" s="13"/>
      <c r="O143" s="19"/>
      <c r="R143" s="13"/>
      <c r="U143" s="14"/>
      <c r="W143" s="14" t="s">
        <v>244</v>
      </c>
      <c r="X143" s="13"/>
      <c r="AG143" s="111">
        <v>44896</v>
      </c>
      <c r="AH143" s="19"/>
      <c r="AI143"/>
    </row>
    <row r="144" spans="1:35" x14ac:dyDescent="0.25">
      <c r="A144" s="16">
        <v>143</v>
      </c>
      <c r="B144" s="3" t="str">
        <f t="shared" si="2"/>
        <v>OG143</v>
      </c>
      <c r="C144" s="36" t="s">
        <v>697</v>
      </c>
      <c r="D144" s="23" t="s">
        <v>698</v>
      </c>
      <c r="E144" s="20" t="s">
        <v>699</v>
      </c>
      <c r="F144" s="53" t="s">
        <v>677</v>
      </c>
      <c r="G144" s="13" t="s">
        <v>678</v>
      </c>
      <c r="H144" s="304"/>
      <c r="I144" s="14"/>
      <c r="K144" s="13"/>
      <c r="O144" s="19"/>
      <c r="R144" s="13"/>
      <c r="U144" s="14"/>
      <c r="W144" s="14" t="s">
        <v>244</v>
      </c>
      <c r="X144" s="13"/>
      <c r="AG144" s="111">
        <v>44896</v>
      </c>
      <c r="AH144" s="19"/>
      <c r="AI144"/>
    </row>
    <row r="145" spans="1:35" x14ac:dyDescent="0.25">
      <c r="A145" s="16">
        <v>144</v>
      </c>
      <c r="B145" s="3" t="str">
        <f t="shared" si="2"/>
        <v>OG144</v>
      </c>
      <c r="C145" s="36" t="s">
        <v>700</v>
      </c>
      <c r="D145" s="23" t="s">
        <v>698</v>
      </c>
      <c r="E145" s="20" t="s">
        <v>699</v>
      </c>
      <c r="F145" s="53" t="s">
        <v>677</v>
      </c>
      <c r="G145" s="13" t="s">
        <v>678</v>
      </c>
      <c r="H145" s="304"/>
      <c r="I145" s="14"/>
      <c r="K145" s="13"/>
      <c r="O145" s="19"/>
      <c r="R145" s="13"/>
      <c r="U145" s="14"/>
      <c r="W145" s="14" t="s">
        <v>244</v>
      </c>
      <c r="X145" s="13"/>
      <c r="AG145" s="111">
        <v>44896</v>
      </c>
      <c r="AH145" s="19"/>
      <c r="AI145"/>
    </row>
    <row r="146" spans="1:35" x14ac:dyDescent="0.25">
      <c r="A146" s="16">
        <v>145</v>
      </c>
      <c r="B146" s="3" t="str">
        <f t="shared" si="2"/>
        <v>OG145</v>
      </c>
      <c r="C146" s="36" t="s">
        <v>701</v>
      </c>
      <c r="D146" s="23" t="s">
        <v>698</v>
      </c>
      <c r="E146" s="20" t="s">
        <v>699</v>
      </c>
      <c r="F146" s="53" t="s">
        <v>677</v>
      </c>
      <c r="G146" s="13" t="s">
        <v>678</v>
      </c>
      <c r="H146" s="304"/>
      <c r="I146" s="14"/>
      <c r="K146" s="13"/>
      <c r="O146" s="19"/>
      <c r="R146" s="13"/>
      <c r="U146" s="14"/>
      <c r="W146" s="14" t="s">
        <v>244</v>
      </c>
      <c r="X146" s="13"/>
      <c r="AG146" s="111">
        <v>44896</v>
      </c>
      <c r="AH146" s="19"/>
      <c r="AI146"/>
    </row>
    <row r="147" spans="1:35" x14ac:dyDescent="0.25">
      <c r="A147" s="16">
        <v>146</v>
      </c>
      <c r="B147" s="3" t="str">
        <f t="shared" si="2"/>
        <v>OG146</v>
      </c>
      <c r="C147" s="36" t="s">
        <v>702</v>
      </c>
      <c r="D147" s="23" t="s">
        <v>703</v>
      </c>
      <c r="E147" s="20" t="s">
        <v>704</v>
      </c>
      <c r="F147" s="53" t="s">
        <v>677</v>
      </c>
      <c r="G147" s="13" t="s">
        <v>678</v>
      </c>
      <c r="H147" s="304"/>
      <c r="I147" s="14"/>
      <c r="K147" s="13"/>
      <c r="O147" s="19"/>
      <c r="R147" s="13"/>
      <c r="U147" s="14"/>
      <c r="W147" s="14" t="s">
        <v>244</v>
      </c>
      <c r="X147" s="13"/>
      <c r="AG147" s="111">
        <v>44896</v>
      </c>
      <c r="AH147" s="19"/>
      <c r="AI147"/>
    </row>
    <row r="148" spans="1:35" x14ac:dyDescent="0.25">
      <c r="A148" s="16">
        <v>147</v>
      </c>
      <c r="B148" s="3" t="str">
        <f t="shared" si="2"/>
        <v>OG147</v>
      </c>
      <c r="C148" s="36" t="s">
        <v>705</v>
      </c>
      <c r="D148" s="23" t="s">
        <v>703</v>
      </c>
      <c r="E148" s="20" t="s">
        <v>704</v>
      </c>
      <c r="F148" s="53" t="s">
        <v>677</v>
      </c>
      <c r="G148" s="13" t="s">
        <v>678</v>
      </c>
      <c r="H148" s="304"/>
      <c r="I148" s="14"/>
      <c r="K148" s="13"/>
      <c r="O148" s="19"/>
      <c r="R148" s="13"/>
      <c r="U148" s="14"/>
      <c r="W148" s="14" t="s">
        <v>244</v>
      </c>
      <c r="X148" s="13"/>
      <c r="AG148" s="111">
        <v>44896</v>
      </c>
      <c r="AH148" s="19"/>
      <c r="AI148"/>
    </row>
    <row r="149" spans="1:35" x14ac:dyDescent="0.25">
      <c r="A149" s="16">
        <v>148</v>
      </c>
      <c r="B149" s="3" t="str">
        <f t="shared" si="2"/>
        <v>OG148</v>
      </c>
      <c r="C149" s="36" t="s">
        <v>706</v>
      </c>
      <c r="D149" s="23" t="s">
        <v>703</v>
      </c>
      <c r="E149" s="20" t="s">
        <v>704</v>
      </c>
      <c r="F149" s="53" t="s">
        <v>707</v>
      </c>
      <c r="G149" s="13" t="s">
        <v>678</v>
      </c>
      <c r="H149" s="304"/>
      <c r="I149" s="14"/>
      <c r="K149" s="13"/>
      <c r="O149" s="19"/>
      <c r="R149" s="13"/>
      <c r="U149" s="14"/>
      <c r="W149" s="14" t="s">
        <v>244</v>
      </c>
      <c r="X149" s="13"/>
      <c r="AG149" s="111">
        <v>44896</v>
      </c>
      <c r="AH149" s="19"/>
      <c r="AI149"/>
    </row>
    <row r="150" spans="1:35" x14ac:dyDescent="0.25">
      <c r="A150" s="16">
        <v>149</v>
      </c>
      <c r="B150" s="3" t="str">
        <f t="shared" si="2"/>
        <v>OG149</v>
      </c>
      <c r="C150" s="36" t="s">
        <v>708</v>
      </c>
      <c r="D150" s="23" t="s">
        <v>709</v>
      </c>
      <c r="E150" s="20" t="s">
        <v>710</v>
      </c>
      <c r="F150" s="53" t="s">
        <v>677</v>
      </c>
      <c r="G150" s="13" t="s">
        <v>678</v>
      </c>
      <c r="H150" s="304"/>
      <c r="I150" s="14"/>
      <c r="K150" s="13"/>
      <c r="O150" s="19"/>
      <c r="R150" s="13"/>
      <c r="U150" s="14"/>
      <c r="W150" s="14" t="s">
        <v>244</v>
      </c>
      <c r="X150" s="13"/>
      <c r="AG150" s="111">
        <v>44896</v>
      </c>
      <c r="AH150" s="19"/>
      <c r="AI150"/>
    </row>
    <row r="151" spans="1:35" x14ac:dyDescent="0.25">
      <c r="A151" s="16">
        <v>150</v>
      </c>
      <c r="B151" s="3" t="str">
        <f t="shared" si="2"/>
        <v>OG150</v>
      </c>
      <c r="C151" s="36" t="s">
        <v>711</v>
      </c>
      <c r="D151" s="23" t="s">
        <v>709</v>
      </c>
      <c r="E151" s="20" t="s">
        <v>710</v>
      </c>
      <c r="F151" s="53" t="s">
        <v>677</v>
      </c>
      <c r="G151" s="13" t="s">
        <v>678</v>
      </c>
      <c r="H151" s="304"/>
      <c r="I151" s="14"/>
      <c r="K151" s="13"/>
      <c r="O151" s="19"/>
      <c r="R151" s="13"/>
      <c r="U151" s="14"/>
      <c r="W151" s="14" t="s">
        <v>244</v>
      </c>
      <c r="X151" s="13"/>
      <c r="AG151" s="111">
        <v>44896</v>
      </c>
      <c r="AH151" s="19"/>
      <c r="AI151"/>
    </row>
    <row r="152" spans="1:35" x14ac:dyDescent="0.25">
      <c r="A152" s="16">
        <v>151</v>
      </c>
      <c r="B152" s="3" t="str">
        <f t="shared" si="2"/>
        <v>OG151</v>
      </c>
      <c r="C152" s="36" t="s">
        <v>712</v>
      </c>
      <c r="D152" s="23" t="s">
        <v>675</v>
      </c>
      <c r="E152" s="20" t="s">
        <v>676</v>
      </c>
      <c r="F152" s="53" t="s">
        <v>677</v>
      </c>
      <c r="G152" s="13" t="s">
        <v>678</v>
      </c>
      <c r="H152" s="304"/>
      <c r="I152" s="14"/>
      <c r="K152" s="13"/>
      <c r="O152" s="19"/>
      <c r="R152" s="13"/>
      <c r="U152" s="14"/>
      <c r="W152" s="14" t="s">
        <v>244</v>
      </c>
      <c r="X152" s="13"/>
      <c r="AG152" s="111">
        <v>44896</v>
      </c>
      <c r="AH152" s="19"/>
      <c r="AI152"/>
    </row>
    <row r="153" spans="1:35" x14ac:dyDescent="0.25">
      <c r="A153" s="16">
        <v>152</v>
      </c>
      <c r="B153" s="3" t="str">
        <f t="shared" si="2"/>
        <v>OG152</v>
      </c>
      <c r="C153" s="36" t="s">
        <v>713</v>
      </c>
      <c r="D153" s="23" t="s">
        <v>714</v>
      </c>
      <c r="E153" s="20" t="s">
        <v>715</v>
      </c>
      <c r="F153" s="53" t="s">
        <v>716</v>
      </c>
      <c r="G153" s="13" t="s">
        <v>678</v>
      </c>
      <c r="H153" s="304"/>
      <c r="I153" s="14"/>
      <c r="K153" s="13"/>
      <c r="O153" s="19"/>
      <c r="R153" s="13"/>
      <c r="U153" s="14"/>
      <c r="W153" s="14" t="s">
        <v>244</v>
      </c>
      <c r="X153" s="13"/>
      <c r="AG153" s="111">
        <v>44896</v>
      </c>
      <c r="AH153" s="19"/>
      <c r="AI153"/>
    </row>
    <row r="154" spans="1:35" x14ac:dyDescent="0.25">
      <c r="A154" s="16">
        <v>153</v>
      </c>
      <c r="B154" s="3" t="str">
        <f t="shared" si="2"/>
        <v>OG153</v>
      </c>
      <c r="C154" s="36" t="s">
        <v>717</v>
      </c>
      <c r="D154" s="23" t="s">
        <v>718</v>
      </c>
      <c r="E154" s="20" t="s">
        <v>719</v>
      </c>
      <c r="F154" s="53" t="s">
        <v>720</v>
      </c>
      <c r="G154" s="13" t="s">
        <v>678</v>
      </c>
      <c r="H154" s="304"/>
      <c r="I154" s="14"/>
      <c r="K154" s="13"/>
      <c r="O154" s="19"/>
      <c r="R154" s="13"/>
      <c r="U154" s="14"/>
      <c r="W154" s="14" t="s">
        <v>244</v>
      </c>
      <c r="X154" s="13"/>
      <c r="AG154" s="111">
        <v>44896</v>
      </c>
      <c r="AH154" s="19" t="s">
        <v>119</v>
      </c>
      <c r="AI154"/>
    </row>
    <row r="155" spans="1:35" x14ac:dyDescent="0.25">
      <c r="A155" s="16">
        <v>154</v>
      </c>
      <c r="B155" s="3" t="str">
        <f t="shared" si="2"/>
        <v>OG154</v>
      </c>
      <c r="C155" s="36" t="s">
        <v>721</v>
      </c>
      <c r="D155" s="23" t="s">
        <v>718</v>
      </c>
      <c r="E155" s="20" t="s">
        <v>719</v>
      </c>
      <c r="F155" s="53" t="s">
        <v>720</v>
      </c>
      <c r="G155" s="13" t="s">
        <v>678</v>
      </c>
      <c r="H155" s="304"/>
      <c r="I155" s="14"/>
      <c r="K155" s="13"/>
      <c r="O155" s="19"/>
      <c r="R155" s="13"/>
      <c r="U155" s="14"/>
      <c r="W155" s="14" t="s">
        <v>244</v>
      </c>
      <c r="X155" s="13"/>
      <c r="AG155" s="111">
        <v>44896</v>
      </c>
      <c r="AH155" s="19"/>
      <c r="AI155"/>
    </row>
    <row r="156" spans="1:35" x14ac:dyDescent="0.25">
      <c r="A156" s="16">
        <v>155</v>
      </c>
      <c r="B156" s="3" t="str">
        <f t="shared" si="2"/>
        <v>OG155</v>
      </c>
      <c r="C156" s="36" t="s">
        <v>722</v>
      </c>
      <c r="D156" s="23" t="s">
        <v>718</v>
      </c>
      <c r="E156" s="20" t="s">
        <v>719</v>
      </c>
      <c r="F156" s="53" t="s">
        <v>720</v>
      </c>
      <c r="G156" s="13" t="s">
        <v>678</v>
      </c>
      <c r="H156" s="304"/>
      <c r="I156" s="14"/>
      <c r="K156" s="13"/>
      <c r="O156" s="19"/>
      <c r="R156" s="13"/>
      <c r="U156" s="14"/>
      <c r="W156" s="14" t="s">
        <v>244</v>
      </c>
      <c r="X156" s="13"/>
      <c r="AG156" s="111">
        <v>44896</v>
      </c>
      <c r="AH156" s="19"/>
      <c r="AI156"/>
    </row>
    <row r="157" spans="1:35" x14ac:dyDescent="0.25">
      <c r="A157" s="16">
        <v>156</v>
      </c>
      <c r="B157" s="3" t="str">
        <f t="shared" si="2"/>
        <v>OG156</v>
      </c>
      <c r="C157" s="36" t="s">
        <v>723</v>
      </c>
      <c r="D157" s="23" t="s">
        <v>724</v>
      </c>
      <c r="E157" s="20" t="s">
        <v>725</v>
      </c>
      <c r="F157" s="53" t="s">
        <v>726</v>
      </c>
      <c r="G157" s="13" t="s">
        <v>678</v>
      </c>
      <c r="H157" s="304"/>
      <c r="I157" s="14"/>
      <c r="K157" s="13"/>
      <c r="O157" s="19"/>
      <c r="R157" s="13"/>
      <c r="U157" s="14"/>
      <c r="W157" s="14" t="s">
        <v>244</v>
      </c>
      <c r="X157" s="13"/>
      <c r="AG157" s="111">
        <v>44896</v>
      </c>
      <c r="AH157" s="19"/>
      <c r="AI157"/>
    </row>
    <row r="158" spans="1:35" x14ac:dyDescent="0.25">
      <c r="A158" s="16">
        <v>157</v>
      </c>
      <c r="B158" s="3" t="str">
        <f t="shared" si="2"/>
        <v>OG157</v>
      </c>
      <c r="C158" s="36" t="s">
        <v>727</v>
      </c>
      <c r="D158" s="23" t="s">
        <v>724</v>
      </c>
      <c r="E158" s="20" t="s">
        <v>725</v>
      </c>
      <c r="F158" s="53" t="s">
        <v>726</v>
      </c>
      <c r="G158" s="13" t="s">
        <v>678</v>
      </c>
      <c r="H158" s="304"/>
      <c r="I158" s="14"/>
      <c r="K158" s="13"/>
      <c r="O158" s="19"/>
      <c r="R158" s="13"/>
      <c r="U158" s="14"/>
      <c r="W158" s="14" t="s">
        <v>244</v>
      </c>
      <c r="X158" s="13"/>
      <c r="AG158" s="111">
        <v>44896</v>
      </c>
      <c r="AH158" s="19"/>
      <c r="AI158"/>
    </row>
    <row r="159" spans="1:35" x14ac:dyDescent="0.25">
      <c r="A159" s="16">
        <v>158</v>
      </c>
      <c r="B159" s="3" t="str">
        <f t="shared" si="2"/>
        <v>OG158</v>
      </c>
      <c r="C159" s="36" t="s">
        <v>728</v>
      </c>
      <c r="D159" s="23" t="s">
        <v>724</v>
      </c>
      <c r="E159" s="20" t="s">
        <v>725</v>
      </c>
      <c r="F159" s="53" t="s">
        <v>726</v>
      </c>
      <c r="G159" s="13" t="s">
        <v>678</v>
      </c>
      <c r="H159" s="304"/>
      <c r="I159" s="14"/>
      <c r="K159" s="13"/>
      <c r="O159" s="19"/>
      <c r="R159" s="13"/>
      <c r="U159" s="14"/>
      <c r="W159" s="14" t="s">
        <v>244</v>
      </c>
      <c r="X159" s="13"/>
      <c r="AG159" s="111">
        <v>44896</v>
      </c>
      <c r="AH159" s="19"/>
      <c r="AI159"/>
    </row>
    <row r="160" spans="1:35" x14ac:dyDescent="0.25">
      <c r="A160" s="16">
        <v>159</v>
      </c>
      <c r="B160" s="3" t="str">
        <f t="shared" si="2"/>
        <v>OG159</v>
      </c>
      <c r="C160" s="36" t="s">
        <v>729</v>
      </c>
      <c r="D160" s="23" t="s">
        <v>730</v>
      </c>
      <c r="E160" s="20" t="s">
        <v>731</v>
      </c>
      <c r="F160" s="53" t="s">
        <v>720</v>
      </c>
      <c r="G160" s="13" t="s">
        <v>678</v>
      </c>
      <c r="H160" s="304"/>
      <c r="I160" s="14"/>
      <c r="K160" s="13"/>
      <c r="O160" s="19"/>
      <c r="R160" s="13"/>
      <c r="U160" s="14"/>
      <c r="W160" s="14" t="s">
        <v>244</v>
      </c>
      <c r="X160" s="13"/>
      <c r="AG160" s="111">
        <v>44896</v>
      </c>
      <c r="AH160" s="19"/>
      <c r="AI160"/>
    </row>
    <row r="161" spans="1:35" x14ac:dyDescent="0.25">
      <c r="A161" s="16">
        <v>160</v>
      </c>
      <c r="B161" s="3" t="str">
        <f t="shared" si="2"/>
        <v>OG160</v>
      </c>
      <c r="C161" s="36" t="s">
        <v>732</v>
      </c>
      <c r="D161" s="23" t="s">
        <v>730</v>
      </c>
      <c r="E161" s="20" t="s">
        <v>731</v>
      </c>
      <c r="F161" s="53" t="s">
        <v>720</v>
      </c>
      <c r="G161" s="13" t="s">
        <v>678</v>
      </c>
      <c r="H161" s="304"/>
      <c r="I161" s="14"/>
      <c r="K161" s="13"/>
      <c r="O161" s="19"/>
      <c r="R161" s="13"/>
      <c r="U161" s="14"/>
      <c r="W161" s="14" t="s">
        <v>244</v>
      </c>
      <c r="X161" s="13"/>
      <c r="AG161" s="111">
        <v>44896</v>
      </c>
      <c r="AH161" s="19"/>
      <c r="AI161"/>
    </row>
    <row r="162" spans="1:35" x14ac:dyDescent="0.25">
      <c r="A162" s="16">
        <v>161</v>
      </c>
      <c r="B162" s="3" t="str">
        <f t="shared" si="2"/>
        <v>OG161</v>
      </c>
      <c r="C162" s="36" t="s">
        <v>733</v>
      </c>
      <c r="D162" s="23" t="s">
        <v>730</v>
      </c>
      <c r="E162" s="20" t="s">
        <v>731</v>
      </c>
      <c r="F162" s="53" t="s">
        <v>720</v>
      </c>
      <c r="G162" s="13" t="s">
        <v>678</v>
      </c>
      <c r="H162" s="304"/>
      <c r="I162" s="14"/>
      <c r="K162" s="13"/>
      <c r="O162" s="19"/>
      <c r="R162" s="13"/>
      <c r="U162" s="14"/>
      <c r="W162" s="14" t="s">
        <v>244</v>
      </c>
      <c r="X162" s="13"/>
      <c r="AG162" s="111">
        <v>44896</v>
      </c>
      <c r="AH162" s="19"/>
      <c r="AI162"/>
    </row>
    <row r="163" spans="1:35" x14ac:dyDescent="0.25">
      <c r="A163" s="16">
        <v>162</v>
      </c>
      <c r="B163" s="3" t="str">
        <f t="shared" si="2"/>
        <v>OG162</v>
      </c>
      <c r="C163" s="36" t="s">
        <v>734</v>
      </c>
      <c r="D163" s="23" t="s">
        <v>724</v>
      </c>
      <c r="E163" s="20" t="s">
        <v>725</v>
      </c>
      <c r="F163" s="53" t="s">
        <v>735</v>
      </c>
      <c r="G163" s="13" t="s">
        <v>678</v>
      </c>
      <c r="H163" s="304"/>
      <c r="I163" s="14"/>
      <c r="K163" s="13"/>
      <c r="O163" s="19"/>
      <c r="R163" s="13"/>
      <c r="U163" s="14"/>
      <c r="X163" s="13"/>
      <c r="AG163" s="111">
        <v>44896</v>
      </c>
      <c r="AH163" s="19" t="s">
        <v>119</v>
      </c>
      <c r="AI163"/>
    </row>
    <row r="164" spans="1:35" x14ac:dyDescent="0.25">
      <c r="A164" s="16">
        <v>163</v>
      </c>
      <c r="B164" s="3" t="str">
        <f t="shared" si="2"/>
        <v>OG163</v>
      </c>
      <c r="C164" s="66">
        <v>-32</v>
      </c>
      <c r="D164" s="23" t="s">
        <v>289</v>
      </c>
      <c r="E164" s="20" t="s">
        <v>736</v>
      </c>
      <c r="F164" s="53" t="s">
        <v>735</v>
      </c>
      <c r="G164" s="13" t="s">
        <v>678</v>
      </c>
      <c r="H164" s="304"/>
      <c r="I164" s="14"/>
      <c r="K164" s="13"/>
      <c r="O164" s="19"/>
      <c r="R164" s="13"/>
      <c r="U164" s="14"/>
      <c r="X164" s="13"/>
      <c r="AG164" s="111">
        <v>44896</v>
      </c>
      <c r="AH164" s="19"/>
      <c r="AI164"/>
    </row>
    <row r="165" spans="1:35" x14ac:dyDescent="0.25">
      <c r="A165" s="16">
        <v>164</v>
      </c>
      <c r="B165" s="3" t="str">
        <f t="shared" si="2"/>
        <v>OG164</v>
      </c>
      <c r="C165" s="36" t="s">
        <v>737</v>
      </c>
      <c r="D165" s="23" t="s">
        <v>698</v>
      </c>
      <c r="E165" s="20" t="s">
        <v>699</v>
      </c>
      <c r="F165" s="53" t="s">
        <v>735</v>
      </c>
      <c r="G165" s="13" t="s">
        <v>678</v>
      </c>
      <c r="H165" s="304"/>
      <c r="I165" s="14"/>
      <c r="K165" s="13"/>
      <c r="O165" s="19"/>
      <c r="R165" s="13"/>
      <c r="U165" s="14"/>
      <c r="X165" s="13"/>
      <c r="AG165" s="111">
        <v>44896</v>
      </c>
      <c r="AH165" s="19"/>
      <c r="AI165"/>
    </row>
    <row r="166" spans="1:35" x14ac:dyDescent="0.25">
      <c r="A166" s="16">
        <v>165</v>
      </c>
      <c r="B166" s="3" t="str">
        <f t="shared" si="2"/>
        <v>OG165</v>
      </c>
      <c r="C166" s="36" t="s">
        <v>738</v>
      </c>
      <c r="D166" s="23" t="s">
        <v>739</v>
      </c>
      <c r="E166" s="20" t="s">
        <v>740</v>
      </c>
      <c r="F166" s="53" t="s">
        <v>735</v>
      </c>
      <c r="G166" s="13" t="s">
        <v>678</v>
      </c>
      <c r="H166" s="304"/>
      <c r="I166" s="14"/>
      <c r="K166" s="13"/>
      <c r="O166" s="19"/>
      <c r="R166" s="13"/>
      <c r="U166" s="14"/>
      <c r="X166" s="13"/>
      <c r="AG166" s="111">
        <v>44896</v>
      </c>
      <c r="AH166" s="19"/>
      <c r="AI166"/>
    </row>
    <row r="167" spans="1:35" x14ac:dyDescent="0.25">
      <c r="A167" s="16">
        <v>166</v>
      </c>
      <c r="B167" s="3" t="str">
        <f t="shared" si="2"/>
        <v>OG166</v>
      </c>
      <c r="C167" s="36" t="s">
        <v>741</v>
      </c>
      <c r="D167" s="23" t="s">
        <v>742</v>
      </c>
      <c r="E167" s="20" t="s">
        <v>743</v>
      </c>
      <c r="F167" s="53" t="s">
        <v>735</v>
      </c>
      <c r="G167" s="13" t="s">
        <v>678</v>
      </c>
      <c r="H167" s="304"/>
      <c r="I167" s="14"/>
      <c r="K167" s="13"/>
      <c r="O167" s="19"/>
      <c r="R167" s="13"/>
      <c r="U167" s="14"/>
      <c r="X167" s="13"/>
      <c r="AG167" s="111">
        <v>44896</v>
      </c>
      <c r="AH167" s="19"/>
      <c r="AI167"/>
    </row>
    <row r="168" spans="1:35" x14ac:dyDescent="0.25">
      <c r="A168" s="16">
        <v>167</v>
      </c>
      <c r="B168" s="3" t="str">
        <f t="shared" si="2"/>
        <v>OG167</v>
      </c>
      <c r="C168" s="66">
        <v>-36</v>
      </c>
      <c r="D168" s="23" t="s">
        <v>289</v>
      </c>
      <c r="E168" s="20" t="s">
        <v>736</v>
      </c>
      <c r="F168" s="53" t="s">
        <v>735</v>
      </c>
      <c r="G168" s="13" t="s">
        <v>678</v>
      </c>
      <c r="H168" s="304"/>
      <c r="I168" s="14"/>
      <c r="K168" s="13"/>
      <c r="O168" s="19"/>
      <c r="R168" s="13"/>
      <c r="U168" s="14"/>
      <c r="X168" s="13"/>
      <c r="AG168" s="111">
        <v>44896</v>
      </c>
      <c r="AH168" s="19"/>
      <c r="AI168"/>
    </row>
    <row r="169" spans="1:35" x14ac:dyDescent="0.25">
      <c r="A169" s="16">
        <v>168</v>
      </c>
      <c r="B169" s="3" t="str">
        <f t="shared" si="2"/>
        <v>OG168</v>
      </c>
      <c r="C169" s="66">
        <v>-37</v>
      </c>
      <c r="D169" s="23" t="s">
        <v>289</v>
      </c>
      <c r="E169" s="20" t="s">
        <v>736</v>
      </c>
      <c r="F169" s="53" t="s">
        <v>735</v>
      </c>
      <c r="G169" s="13" t="s">
        <v>678</v>
      </c>
      <c r="H169" s="304"/>
      <c r="I169" s="14"/>
      <c r="K169" s="13"/>
      <c r="O169" s="19"/>
      <c r="R169" s="13"/>
      <c r="U169" s="14"/>
      <c r="X169" s="13"/>
      <c r="AG169" s="111">
        <v>44896</v>
      </c>
      <c r="AH169" s="19"/>
      <c r="AI169"/>
    </row>
    <row r="170" spans="1:35" x14ac:dyDescent="0.25">
      <c r="A170" s="16">
        <v>169</v>
      </c>
      <c r="B170" s="3" t="str">
        <f t="shared" si="2"/>
        <v>OG169</v>
      </c>
      <c r="C170" s="66">
        <v>-38</v>
      </c>
      <c r="D170" s="23" t="s">
        <v>289</v>
      </c>
      <c r="E170" s="20" t="s">
        <v>736</v>
      </c>
      <c r="F170" s="53" t="s">
        <v>735</v>
      </c>
      <c r="G170" s="13" t="s">
        <v>678</v>
      </c>
      <c r="H170" s="304"/>
      <c r="I170" s="14"/>
      <c r="K170" s="13"/>
      <c r="O170" s="19"/>
      <c r="R170" s="13"/>
      <c r="U170" s="14"/>
      <c r="X170" s="13"/>
      <c r="AG170" s="111">
        <v>44896</v>
      </c>
      <c r="AH170" s="19"/>
      <c r="AI170"/>
    </row>
    <row r="171" spans="1:35" x14ac:dyDescent="0.25">
      <c r="A171" s="16">
        <v>170</v>
      </c>
      <c r="B171" s="3" t="str">
        <f t="shared" si="2"/>
        <v>OG170</v>
      </c>
      <c r="C171" s="66">
        <v>-39</v>
      </c>
      <c r="D171" s="23" t="s">
        <v>289</v>
      </c>
      <c r="E171" s="20" t="s">
        <v>699</v>
      </c>
      <c r="F171" s="53" t="s">
        <v>735</v>
      </c>
      <c r="G171" s="13" t="s">
        <v>678</v>
      </c>
      <c r="H171" s="304"/>
      <c r="I171" s="14"/>
      <c r="K171" s="13"/>
      <c r="O171" s="19"/>
      <c r="R171" s="13"/>
      <c r="U171" s="14"/>
      <c r="X171" s="13"/>
      <c r="AG171" s="111">
        <v>44896</v>
      </c>
      <c r="AH171" s="19"/>
      <c r="AI171"/>
    </row>
    <row r="172" spans="1:35" x14ac:dyDescent="0.25">
      <c r="A172" s="16">
        <v>171</v>
      </c>
      <c r="B172" s="3" t="str">
        <f t="shared" si="2"/>
        <v>OG171</v>
      </c>
      <c r="C172" s="36" t="s">
        <v>744</v>
      </c>
      <c r="D172" s="23" t="s">
        <v>742</v>
      </c>
      <c r="E172" s="20" t="s">
        <v>743</v>
      </c>
      <c r="F172" s="53" t="s">
        <v>735</v>
      </c>
      <c r="G172" s="13" t="s">
        <v>678</v>
      </c>
      <c r="H172" s="304"/>
      <c r="I172" s="14"/>
      <c r="K172" s="13"/>
      <c r="O172" s="19"/>
      <c r="R172" s="13"/>
      <c r="U172" s="14"/>
      <c r="X172" s="13"/>
      <c r="AG172" s="111">
        <v>44896</v>
      </c>
      <c r="AH172" s="19"/>
      <c r="AI172"/>
    </row>
    <row r="173" spans="1:35" x14ac:dyDescent="0.25">
      <c r="A173" s="16">
        <v>172</v>
      </c>
      <c r="B173" s="3" t="str">
        <f t="shared" si="2"/>
        <v>OG172</v>
      </c>
      <c r="C173" s="36" t="s">
        <v>745</v>
      </c>
      <c r="D173" s="23" t="s">
        <v>289</v>
      </c>
      <c r="E173" s="20" t="s">
        <v>736</v>
      </c>
      <c r="F173" s="53" t="s">
        <v>735</v>
      </c>
      <c r="G173" s="13" t="s">
        <v>678</v>
      </c>
      <c r="H173" s="304"/>
      <c r="I173" s="14"/>
      <c r="K173" s="13"/>
      <c r="O173" s="19"/>
      <c r="R173" s="13"/>
      <c r="U173" s="14"/>
      <c r="X173" s="13"/>
      <c r="AG173" s="111">
        <v>44896</v>
      </c>
      <c r="AH173" s="19"/>
      <c r="AI173"/>
    </row>
    <row r="174" spans="1:35" x14ac:dyDescent="0.25">
      <c r="A174" s="16">
        <v>173</v>
      </c>
      <c r="B174" s="3" t="str">
        <f t="shared" si="2"/>
        <v>OG173</v>
      </c>
      <c r="C174" s="36" t="s">
        <v>746</v>
      </c>
      <c r="D174" s="24" t="s">
        <v>747</v>
      </c>
      <c r="E174" s="20" t="s">
        <v>748</v>
      </c>
      <c r="F174" s="53" t="s">
        <v>749</v>
      </c>
      <c r="G174" s="13" t="s">
        <v>678</v>
      </c>
      <c r="H174" s="304"/>
      <c r="I174" s="14"/>
      <c r="K174" s="13"/>
      <c r="O174" s="19"/>
      <c r="R174" s="13"/>
      <c r="U174" s="14"/>
      <c r="X174" s="13"/>
      <c r="AG174" s="111">
        <v>44896</v>
      </c>
      <c r="AH174" s="19"/>
      <c r="AI174"/>
    </row>
    <row r="175" spans="1:35" x14ac:dyDescent="0.25">
      <c r="A175" s="16">
        <v>174</v>
      </c>
      <c r="B175" s="3" t="str">
        <f t="shared" si="2"/>
        <v>OG174</v>
      </c>
      <c r="C175" s="36" t="s">
        <v>750</v>
      </c>
      <c r="D175" s="24" t="s">
        <v>238</v>
      </c>
      <c r="E175" s="20" t="s">
        <v>751</v>
      </c>
      <c r="F175" s="53" t="s">
        <v>749</v>
      </c>
      <c r="G175" s="13" t="s">
        <v>678</v>
      </c>
      <c r="H175" s="304"/>
      <c r="I175" s="14"/>
      <c r="K175" s="13"/>
      <c r="O175" s="19"/>
      <c r="R175" s="13"/>
      <c r="U175" s="14"/>
      <c r="X175" s="13"/>
      <c r="AG175" s="111">
        <v>44896</v>
      </c>
      <c r="AH175" s="19"/>
      <c r="AI175"/>
    </row>
    <row r="176" spans="1:35" x14ac:dyDescent="0.25">
      <c r="A176" s="16">
        <v>175</v>
      </c>
      <c r="B176" s="3" t="str">
        <f t="shared" si="2"/>
        <v>OG175</v>
      </c>
      <c r="C176" s="36" t="s">
        <v>752</v>
      </c>
      <c r="D176" s="24" t="s">
        <v>231</v>
      </c>
      <c r="E176" s="20" t="s">
        <v>232</v>
      </c>
      <c r="F176" s="53" t="s">
        <v>749</v>
      </c>
      <c r="G176" s="13" t="s">
        <v>678</v>
      </c>
      <c r="H176" s="304"/>
      <c r="I176" s="14"/>
      <c r="K176" s="13"/>
      <c r="O176" s="19"/>
      <c r="R176" s="13"/>
      <c r="U176" s="14"/>
      <c r="X176" s="13"/>
      <c r="AG176" s="111">
        <v>44896</v>
      </c>
      <c r="AH176" s="19"/>
      <c r="AI176"/>
    </row>
    <row r="177" spans="1:35" x14ac:dyDescent="0.25">
      <c r="A177" s="16">
        <v>176</v>
      </c>
      <c r="B177" s="3" t="str">
        <f t="shared" si="2"/>
        <v>OG176</v>
      </c>
      <c r="C177" s="36" t="s">
        <v>753</v>
      </c>
      <c r="D177" s="24" t="s">
        <v>754</v>
      </c>
      <c r="E177" s="20" t="s">
        <v>755</v>
      </c>
      <c r="F177" s="53" t="s">
        <v>749</v>
      </c>
      <c r="G177" s="13" t="s">
        <v>678</v>
      </c>
      <c r="H177" s="304"/>
      <c r="I177" s="14"/>
      <c r="K177" s="13"/>
      <c r="O177" s="19"/>
      <c r="R177" s="13"/>
      <c r="U177" s="14"/>
      <c r="X177" s="13"/>
      <c r="AG177" s="111">
        <v>44896</v>
      </c>
      <c r="AH177" s="19"/>
      <c r="AI177"/>
    </row>
    <row r="178" spans="1:35" x14ac:dyDescent="0.25">
      <c r="A178" s="16">
        <v>177</v>
      </c>
      <c r="B178" s="3" t="str">
        <f t="shared" si="2"/>
        <v>OG177</v>
      </c>
      <c r="C178" s="36" t="s">
        <v>756</v>
      </c>
      <c r="D178" s="24" t="s">
        <v>757</v>
      </c>
      <c r="E178" s="20" t="s">
        <v>758</v>
      </c>
      <c r="F178" s="53" t="s">
        <v>749</v>
      </c>
      <c r="G178" s="13" t="s">
        <v>678</v>
      </c>
      <c r="H178" s="304"/>
      <c r="I178" s="14"/>
      <c r="K178" s="13"/>
      <c r="O178" s="19"/>
      <c r="R178" s="13"/>
      <c r="U178" s="14"/>
      <c r="X178" s="13"/>
      <c r="AG178" s="111">
        <v>44896</v>
      </c>
      <c r="AH178" s="19"/>
      <c r="AI178"/>
    </row>
    <row r="179" spans="1:35" x14ac:dyDescent="0.25">
      <c r="A179" s="16">
        <v>178</v>
      </c>
      <c r="B179" s="3" t="str">
        <f t="shared" si="2"/>
        <v>OG178</v>
      </c>
      <c r="C179" s="36" t="s">
        <v>759</v>
      </c>
      <c r="D179" s="24" t="s">
        <v>760</v>
      </c>
      <c r="E179" s="20" t="s">
        <v>761</v>
      </c>
      <c r="F179" s="53" t="s">
        <v>749</v>
      </c>
      <c r="G179" s="13" t="s">
        <v>678</v>
      </c>
      <c r="H179" s="304"/>
      <c r="I179" s="14"/>
      <c r="K179" s="13"/>
      <c r="O179" s="19"/>
      <c r="R179" s="13"/>
      <c r="U179" s="14"/>
      <c r="X179" s="13"/>
      <c r="AG179" s="111">
        <v>44896</v>
      </c>
      <c r="AH179" s="19"/>
      <c r="AI179"/>
    </row>
    <row r="180" spans="1:35" x14ac:dyDescent="0.25">
      <c r="A180" s="16">
        <v>179</v>
      </c>
      <c r="B180" s="3" t="str">
        <f t="shared" si="2"/>
        <v>OG179</v>
      </c>
      <c r="C180" s="36" t="s">
        <v>762</v>
      </c>
      <c r="D180" s="23" t="s">
        <v>763</v>
      </c>
      <c r="E180" s="20" t="s">
        <v>764</v>
      </c>
      <c r="F180" s="53" t="s">
        <v>765</v>
      </c>
      <c r="G180" s="13" t="s">
        <v>766</v>
      </c>
      <c r="H180" s="304"/>
      <c r="I180" s="14"/>
      <c r="K180" s="13">
        <v>1280</v>
      </c>
      <c r="L180" s="13" t="s">
        <v>157</v>
      </c>
      <c r="M180" s="13" t="s">
        <v>767</v>
      </c>
      <c r="N180" s="13" t="s">
        <v>768</v>
      </c>
      <c r="O180" s="19" t="s">
        <v>769</v>
      </c>
      <c r="P180" s="19" t="s">
        <v>770</v>
      </c>
      <c r="R180" s="13" t="s">
        <v>771</v>
      </c>
      <c r="T180" s="15"/>
      <c r="U180" s="14"/>
      <c r="X180" s="13"/>
      <c r="AG180" s="111">
        <v>45058</v>
      </c>
      <c r="AH180" s="19"/>
      <c r="AI180"/>
    </row>
    <row r="181" spans="1:35" x14ac:dyDescent="0.25">
      <c r="A181" s="16">
        <v>180</v>
      </c>
      <c r="B181" s="3" t="str">
        <f t="shared" si="2"/>
        <v>OG180</v>
      </c>
      <c r="C181" s="36" t="s">
        <v>772</v>
      </c>
      <c r="D181" s="23" t="s">
        <v>754</v>
      </c>
      <c r="E181" s="20" t="s">
        <v>755</v>
      </c>
      <c r="F181" s="53" t="s">
        <v>773</v>
      </c>
      <c r="G181" s="13" t="s">
        <v>766</v>
      </c>
      <c r="H181" s="304"/>
      <c r="I181" s="14"/>
      <c r="K181" s="13">
        <v>980</v>
      </c>
      <c r="L181" s="13" t="s">
        <v>157</v>
      </c>
      <c r="M181" s="13" t="s">
        <v>774</v>
      </c>
      <c r="N181" s="13" t="s">
        <v>775</v>
      </c>
      <c r="O181" s="19" t="s">
        <v>776</v>
      </c>
      <c r="P181" s="19" t="s">
        <v>777</v>
      </c>
      <c r="Q181" s="19">
        <v>2</v>
      </c>
      <c r="R181" s="13" t="s">
        <v>778</v>
      </c>
      <c r="S181" s="14" t="s">
        <v>302</v>
      </c>
      <c r="T181" s="15"/>
      <c r="U181" s="14"/>
      <c r="X181" s="13"/>
      <c r="AG181" s="111">
        <v>45058</v>
      </c>
      <c r="AH181" s="19"/>
      <c r="AI181"/>
    </row>
    <row r="182" spans="1:35" x14ac:dyDescent="0.25">
      <c r="A182" s="16">
        <v>181</v>
      </c>
      <c r="B182" s="3" t="str">
        <f t="shared" si="2"/>
        <v>OG181</v>
      </c>
      <c r="C182" s="36" t="s">
        <v>779</v>
      </c>
      <c r="D182" s="23" t="s">
        <v>757</v>
      </c>
      <c r="E182" s="20" t="s">
        <v>780</v>
      </c>
      <c r="F182" s="53" t="s">
        <v>773</v>
      </c>
      <c r="G182" s="13" t="s">
        <v>766</v>
      </c>
      <c r="H182" s="304"/>
      <c r="I182" s="14"/>
      <c r="K182" s="13">
        <v>540</v>
      </c>
      <c r="L182" s="13" t="s">
        <v>157</v>
      </c>
      <c r="M182" s="13" t="s">
        <v>774</v>
      </c>
      <c r="N182" s="13" t="s">
        <v>775</v>
      </c>
      <c r="O182" s="19" t="s">
        <v>776</v>
      </c>
      <c r="P182" s="19" t="s">
        <v>777</v>
      </c>
      <c r="Q182" s="19">
        <v>2</v>
      </c>
      <c r="R182" s="13" t="s">
        <v>778</v>
      </c>
      <c r="S182" s="14" t="s">
        <v>302</v>
      </c>
      <c r="T182" s="15"/>
      <c r="U182" s="14"/>
      <c r="X182" s="13"/>
      <c r="AG182" s="111">
        <v>45058</v>
      </c>
      <c r="AH182" s="19"/>
      <c r="AI182"/>
    </row>
    <row r="183" spans="1:35" x14ac:dyDescent="0.25">
      <c r="A183" s="16">
        <v>182</v>
      </c>
      <c r="B183" s="3" t="str">
        <f t="shared" si="2"/>
        <v>OG182</v>
      </c>
      <c r="C183" s="36" t="s">
        <v>781</v>
      </c>
      <c r="D183" s="23" t="s">
        <v>782</v>
      </c>
      <c r="E183" s="20" t="s">
        <v>783</v>
      </c>
      <c r="F183" s="53" t="s">
        <v>784</v>
      </c>
      <c r="G183" s="13" t="s">
        <v>766</v>
      </c>
      <c r="H183" s="304"/>
      <c r="I183" s="14"/>
      <c r="K183" s="13">
        <v>123</v>
      </c>
      <c r="L183" s="13" t="s">
        <v>157</v>
      </c>
      <c r="M183" s="13" t="s">
        <v>774</v>
      </c>
      <c r="N183" s="13" t="s">
        <v>785</v>
      </c>
      <c r="O183" s="19" t="s">
        <v>786</v>
      </c>
      <c r="P183" s="19" t="s">
        <v>787</v>
      </c>
      <c r="Q183" s="19">
        <v>0.5</v>
      </c>
      <c r="R183" s="13" t="s">
        <v>788</v>
      </c>
      <c r="S183" s="14" t="s">
        <v>302</v>
      </c>
      <c r="T183" s="15"/>
      <c r="U183" s="14"/>
      <c r="X183" s="13"/>
      <c r="AG183" s="111">
        <v>45058</v>
      </c>
      <c r="AH183" s="19"/>
      <c r="AI183"/>
    </row>
    <row r="184" spans="1:35" x14ac:dyDescent="0.25">
      <c r="A184" s="16">
        <v>183</v>
      </c>
      <c r="B184" s="3" t="str">
        <f t="shared" si="2"/>
        <v>OG183</v>
      </c>
      <c r="C184" s="36" t="s">
        <v>789</v>
      </c>
      <c r="D184" s="23" t="s">
        <v>790</v>
      </c>
      <c r="E184" s="20" t="s">
        <v>791</v>
      </c>
      <c r="F184" s="53" t="s">
        <v>792</v>
      </c>
      <c r="G184" s="13" t="s">
        <v>766</v>
      </c>
      <c r="H184" s="304"/>
      <c r="I184" s="14"/>
      <c r="K184" s="13">
        <v>365</v>
      </c>
      <c r="L184" s="13" t="s">
        <v>157</v>
      </c>
      <c r="M184" s="13" t="s">
        <v>774</v>
      </c>
      <c r="N184" s="13" t="s">
        <v>793</v>
      </c>
      <c r="O184" s="19" t="s">
        <v>794</v>
      </c>
      <c r="P184" s="19" t="s">
        <v>795</v>
      </c>
      <c r="Q184" s="19">
        <v>1</v>
      </c>
      <c r="R184" s="13" t="s">
        <v>796</v>
      </c>
      <c r="S184" s="14" t="s">
        <v>302</v>
      </c>
      <c r="T184" s="15"/>
      <c r="U184" s="14"/>
      <c r="X184" s="13"/>
      <c r="AG184" s="111">
        <v>45058</v>
      </c>
      <c r="AH184" s="19"/>
      <c r="AI184"/>
    </row>
    <row r="185" spans="1:35" x14ac:dyDescent="0.25">
      <c r="A185" s="16">
        <v>184</v>
      </c>
      <c r="B185" s="3" t="str">
        <f t="shared" si="2"/>
        <v>OG184</v>
      </c>
      <c r="C185" s="36" t="s">
        <v>797</v>
      </c>
      <c r="D185" s="23" t="s">
        <v>798</v>
      </c>
      <c r="E185" s="20" t="s">
        <v>799</v>
      </c>
      <c r="F185" s="53" t="s">
        <v>800</v>
      </c>
      <c r="G185" s="13" t="s">
        <v>766</v>
      </c>
      <c r="H185" s="304"/>
      <c r="I185" s="14"/>
      <c r="K185" s="13">
        <v>162</v>
      </c>
      <c r="N185" s="13" t="s">
        <v>801</v>
      </c>
      <c r="O185" s="19" t="s">
        <v>802</v>
      </c>
      <c r="P185" s="19" t="s">
        <v>803</v>
      </c>
      <c r="Q185" s="19">
        <v>1</v>
      </c>
      <c r="R185" s="13" t="s">
        <v>804</v>
      </c>
      <c r="S185" s="14" t="s">
        <v>302</v>
      </c>
      <c r="T185" s="15"/>
      <c r="U185" s="14"/>
      <c r="X185" s="13"/>
      <c r="AG185" s="111">
        <v>45058</v>
      </c>
      <c r="AH185" s="19"/>
      <c r="AI185"/>
    </row>
    <row r="186" spans="1:35" x14ac:dyDescent="0.25">
      <c r="A186" s="16">
        <v>185</v>
      </c>
      <c r="B186" s="3" t="str">
        <f t="shared" si="2"/>
        <v>OG185</v>
      </c>
      <c r="C186" s="36" t="s">
        <v>805</v>
      </c>
      <c r="D186" s="23" t="s">
        <v>806</v>
      </c>
      <c r="E186" s="20" t="s">
        <v>807</v>
      </c>
      <c r="F186" s="53" t="s">
        <v>808</v>
      </c>
      <c r="G186" s="13" t="s">
        <v>766</v>
      </c>
      <c r="H186" s="304"/>
      <c r="I186" s="14"/>
      <c r="K186" s="13">
        <v>355</v>
      </c>
      <c r="L186" s="13" t="s">
        <v>157</v>
      </c>
      <c r="M186" s="13" t="s">
        <v>767</v>
      </c>
      <c r="N186" s="13" t="s">
        <v>809</v>
      </c>
      <c r="O186" s="19" t="s">
        <v>810</v>
      </c>
      <c r="P186" s="19" t="s">
        <v>811</v>
      </c>
      <c r="R186" s="13" t="s">
        <v>812</v>
      </c>
      <c r="S186" s="14" t="s">
        <v>302</v>
      </c>
      <c r="T186" s="15"/>
      <c r="U186" s="14"/>
      <c r="X186" s="13"/>
      <c r="AG186" s="111">
        <v>45058</v>
      </c>
      <c r="AH186" s="19"/>
      <c r="AI186"/>
    </row>
    <row r="187" spans="1:35" x14ac:dyDescent="0.25">
      <c r="A187" s="16">
        <v>186</v>
      </c>
      <c r="B187" s="3" t="str">
        <f t="shared" si="2"/>
        <v>OG186</v>
      </c>
      <c r="C187" s="36" t="s">
        <v>813</v>
      </c>
      <c r="D187" s="23" t="s">
        <v>814</v>
      </c>
      <c r="E187" s="20" t="s">
        <v>815</v>
      </c>
      <c r="F187" s="53" t="s">
        <v>816</v>
      </c>
      <c r="G187" s="13" t="s">
        <v>766</v>
      </c>
      <c r="H187" s="304"/>
      <c r="I187" s="14"/>
      <c r="K187" s="13">
        <v>750</v>
      </c>
      <c r="L187" s="13" t="s">
        <v>157</v>
      </c>
      <c r="M187" s="13" t="s">
        <v>817</v>
      </c>
      <c r="N187" s="13" t="s">
        <v>818</v>
      </c>
      <c r="O187" s="19" t="s">
        <v>819</v>
      </c>
      <c r="P187" s="19" t="s">
        <v>820</v>
      </c>
      <c r="R187" s="13" t="s">
        <v>821</v>
      </c>
      <c r="S187" s="14" t="s">
        <v>302</v>
      </c>
      <c r="T187" s="15"/>
      <c r="U187" s="14"/>
      <c r="X187" s="13"/>
      <c r="AG187" s="111">
        <v>45058</v>
      </c>
      <c r="AH187" s="19"/>
      <c r="AI187"/>
    </row>
    <row r="188" spans="1:35" x14ac:dyDescent="0.25">
      <c r="A188" s="16">
        <v>187</v>
      </c>
      <c r="B188" s="3" t="str">
        <f t="shared" si="2"/>
        <v>OG187</v>
      </c>
      <c r="C188" s="36" t="s">
        <v>822</v>
      </c>
      <c r="D188" s="23" t="s">
        <v>823</v>
      </c>
      <c r="E188" s="20" t="s">
        <v>824</v>
      </c>
      <c r="F188" s="53" t="s">
        <v>825</v>
      </c>
      <c r="G188" s="13" t="s">
        <v>766</v>
      </c>
      <c r="H188" s="304"/>
      <c r="I188" s="14"/>
      <c r="K188" s="13">
        <v>210</v>
      </c>
      <c r="L188" s="13" t="s">
        <v>157</v>
      </c>
      <c r="M188" s="13" t="s">
        <v>767</v>
      </c>
      <c r="N188" s="13" t="s">
        <v>826</v>
      </c>
      <c r="O188" s="19" t="s">
        <v>827</v>
      </c>
      <c r="P188" s="19" t="s">
        <v>828</v>
      </c>
      <c r="Q188" s="19">
        <v>30</v>
      </c>
      <c r="R188" s="13" t="s">
        <v>796</v>
      </c>
      <c r="S188" s="14" t="s">
        <v>302</v>
      </c>
      <c r="T188" s="15"/>
      <c r="U188" s="14"/>
      <c r="X188" s="13"/>
      <c r="AG188" s="111">
        <v>45058</v>
      </c>
      <c r="AH188" s="19"/>
      <c r="AI188"/>
    </row>
    <row r="189" spans="1:35" x14ac:dyDescent="0.25">
      <c r="A189" s="16">
        <v>188</v>
      </c>
      <c r="B189" s="3" t="str">
        <f t="shared" si="2"/>
        <v>OG188</v>
      </c>
      <c r="C189" s="36" t="s">
        <v>829</v>
      </c>
      <c r="D189" s="23" t="s">
        <v>830</v>
      </c>
      <c r="E189" s="20" t="s">
        <v>831</v>
      </c>
      <c r="F189" s="53" t="s">
        <v>832</v>
      </c>
      <c r="G189" s="13" t="s">
        <v>766</v>
      </c>
      <c r="H189" s="304"/>
      <c r="I189" s="14"/>
      <c r="J189" s="71" t="s">
        <v>833</v>
      </c>
      <c r="K189" s="13">
        <v>660</v>
      </c>
      <c r="L189" s="13" t="s">
        <v>157</v>
      </c>
      <c r="M189" s="13" t="s">
        <v>767</v>
      </c>
      <c r="N189" s="13" t="s">
        <v>834</v>
      </c>
      <c r="O189" s="19" t="s">
        <v>835</v>
      </c>
      <c r="P189" s="19" t="s">
        <v>836</v>
      </c>
      <c r="R189" s="13" t="s">
        <v>837</v>
      </c>
      <c r="S189" s="14" t="s">
        <v>302</v>
      </c>
      <c r="T189" s="15"/>
      <c r="U189" s="14"/>
      <c r="X189" s="13"/>
      <c r="AG189" s="111">
        <v>45058</v>
      </c>
      <c r="AH189" s="19"/>
      <c r="AI189"/>
    </row>
    <row r="190" spans="1:35" x14ac:dyDescent="0.25">
      <c r="A190" s="16">
        <v>189</v>
      </c>
      <c r="B190" s="3" t="str">
        <f t="shared" si="2"/>
        <v>OG189</v>
      </c>
      <c r="C190" s="36" t="s">
        <v>838</v>
      </c>
      <c r="D190" s="23" t="s">
        <v>839</v>
      </c>
      <c r="E190" s="20" t="s">
        <v>840</v>
      </c>
      <c r="F190" s="53" t="s">
        <v>841</v>
      </c>
      <c r="G190" s="13" t="s">
        <v>766</v>
      </c>
      <c r="H190" s="304"/>
      <c r="I190" s="14"/>
      <c r="K190" s="13"/>
      <c r="L190" s="13" t="s">
        <v>157</v>
      </c>
      <c r="N190" s="13" t="s">
        <v>842</v>
      </c>
      <c r="O190" s="19" t="s">
        <v>843</v>
      </c>
      <c r="P190" s="19" t="s">
        <v>844</v>
      </c>
      <c r="R190" s="13"/>
      <c r="S190" s="14" t="s">
        <v>302</v>
      </c>
      <c r="T190" s="15"/>
      <c r="U190" s="14"/>
      <c r="X190" s="13"/>
      <c r="AG190" s="111">
        <v>45058</v>
      </c>
      <c r="AH190" s="19"/>
      <c r="AI190"/>
    </row>
    <row r="191" spans="1:35" x14ac:dyDescent="0.25">
      <c r="A191" s="16">
        <v>190</v>
      </c>
      <c r="B191" s="3" t="str">
        <f t="shared" si="2"/>
        <v>OG190</v>
      </c>
      <c r="C191" s="36" t="s">
        <v>845</v>
      </c>
      <c r="D191" s="23" t="s">
        <v>846</v>
      </c>
      <c r="E191" s="20" t="s">
        <v>847</v>
      </c>
      <c r="F191" s="53" t="s">
        <v>848</v>
      </c>
      <c r="G191" s="13" t="s">
        <v>766</v>
      </c>
      <c r="H191" s="304"/>
      <c r="I191" s="14"/>
      <c r="K191" s="13">
        <v>465</v>
      </c>
      <c r="N191" s="13" t="s">
        <v>849</v>
      </c>
      <c r="O191" s="19"/>
      <c r="R191" s="13" t="s">
        <v>850</v>
      </c>
      <c r="T191" s="15"/>
      <c r="U191" s="14"/>
      <c r="X191" s="13"/>
      <c r="AG191" s="111">
        <v>45058</v>
      </c>
      <c r="AH191" s="19"/>
      <c r="AI191"/>
    </row>
    <row r="192" spans="1:35" x14ac:dyDescent="0.25">
      <c r="A192" s="16">
        <v>191</v>
      </c>
      <c r="B192" s="3" t="str">
        <f t="shared" si="2"/>
        <v>OG191</v>
      </c>
      <c r="C192" s="36" t="s">
        <v>851</v>
      </c>
      <c r="D192" s="23" t="s">
        <v>852</v>
      </c>
      <c r="E192" s="20" t="s">
        <v>853</v>
      </c>
      <c r="F192" s="53"/>
      <c r="G192" s="13" t="s">
        <v>766</v>
      </c>
      <c r="H192" s="304"/>
      <c r="I192" s="14"/>
      <c r="K192" s="13"/>
      <c r="L192" s="13" t="s">
        <v>854</v>
      </c>
      <c r="N192" s="13" t="s">
        <v>855</v>
      </c>
      <c r="O192" s="19" t="s">
        <v>856</v>
      </c>
      <c r="P192" s="19" t="s">
        <v>857</v>
      </c>
      <c r="R192" s="13" t="s">
        <v>858</v>
      </c>
      <c r="S192" s="14" t="s">
        <v>859</v>
      </c>
      <c r="T192" s="15"/>
      <c r="U192" s="14"/>
      <c r="X192" s="13"/>
      <c r="AG192" s="111">
        <v>45058</v>
      </c>
      <c r="AH192" s="19"/>
      <c r="AI192"/>
    </row>
    <row r="193" spans="1:35" x14ac:dyDescent="0.25">
      <c r="A193" s="16">
        <v>192</v>
      </c>
      <c r="B193" s="3" t="str">
        <f t="shared" si="2"/>
        <v>OG192</v>
      </c>
      <c r="C193" s="36" t="s">
        <v>860</v>
      </c>
      <c r="D193" s="23" t="s">
        <v>830</v>
      </c>
      <c r="E193" s="20" t="s">
        <v>831</v>
      </c>
      <c r="F193" s="53"/>
      <c r="G193" s="13" t="s">
        <v>766</v>
      </c>
      <c r="H193" s="304"/>
      <c r="I193" s="14"/>
      <c r="K193" s="13"/>
      <c r="L193" s="13" t="s">
        <v>854</v>
      </c>
      <c r="N193" s="13" t="s">
        <v>855</v>
      </c>
      <c r="O193" s="19" t="s">
        <v>856</v>
      </c>
      <c r="P193" s="19" t="s">
        <v>857</v>
      </c>
      <c r="R193" s="13" t="s">
        <v>858</v>
      </c>
      <c r="S193" s="14" t="s">
        <v>859</v>
      </c>
      <c r="T193" s="15"/>
      <c r="U193" s="14"/>
      <c r="X193" s="13"/>
      <c r="AG193" s="111">
        <v>45058</v>
      </c>
      <c r="AH193" s="19"/>
      <c r="AI193"/>
    </row>
    <row r="194" spans="1:35" x14ac:dyDescent="0.25">
      <c r="A194" s="16">
        <v>193</v>
      </c>
      <c r="B194" s="3" t="str">
        <f t="shared" ref="B194:B257" si="3">_xlfn.CONCAT("OG",A194)</f>
        <v>OG193</v>
      </c>
      <c r="C194" s="36" t="s">
        <v>861</v>
      </c>
      <c r="D194" s="23" t="s">
        <v>852</v>
      </c>
      <c r="E194" s="20" t="s">
        <v>853</v>
      </c>
      <c r="F194" s="53" t="s">
        <v>862</v>
      </c>
      <c r="G194" s="13" t="s">
        <v>766</v>
      </c>
      <c r="H194" s="304"/>
      <c r="I194" s="14"/>
      <c r="K194" s="13"/>
      <c r="L194" s="13" t="s">
        <v>157</v>
      </c>
      <c r="M194" s="13" t="s">
        <v>767</v>
      </c>
      <c r="N194" s="13" t="s">
        <v>863</v>
      </c>
      <c r="O194" s="19" t="s">
        <v>864</v>
      </c>
      <c r="P194" s="19" t="s">
        <v>865</v>
      </c>
      <c r="Q194" s="19">
        <v>10</v>
      </c>
      <c r="R194" s="13" t="s">
        <v>866</v>
      </c>
      <c r="S194" s="14" t="s">
        <v>302</v>
      </c>
      <c r="T194" s="15"/>
      <c r="U194" s="14"/>
      <c r="X194" s="13"/>
      <c r="AG194" s="111">
        <v>45058</v>
      </c>
      <c r="AH194" s="19"/>
      <c r="AI194"/>
    </row>
    <row r="195" spans="1:35" x14ac:dyDescent="0.25">
      <c r="A195" s="16">
        <v>194</v>
      </c>
      <c r="B195" s="3" t="str">
        <f t="shared" si="3"/>
        <v>OG194</v>
      </c>
      <c r="C195" s="36" t="s">
        <v>867</v>
      </c>
      <c r="D195" s="23" t="s">
        <v>868</v>
      </c>
      <c r="E195" s="20" t="s">
        <v>869</v>
      </c>
      <c r="F195" s="53" t="s">
        <v>749</v>
      </c>
      <c r="G195" s="13" t="s">
        <v>766</v>
      </c>
      <c r="H195" s="304"/>
      <c r="I195" s="14"/>
      <c r="K195" s="13">
        <v>170</v>
      </c>
      <c r="L195" s="13" t="s">
        <v>870</v>
      </c>
      <c r="N195" s="13" t="s">
        <v>871</v>
      </c>
      <c r="O195" s="19" t="s">
        <v>872</v>
      </c>
      <c r="P195" s="19" t="s">
        <v>873</v>
      </c>
      <c r="R195" s="13" t="s">
        <v>874</v>
      </c>
      <c r="S195" s="14" t="s">
        <v>859</v>
      </c>
      <c r="T195" s="15"/>
      <c r="U195" s="14"/>
      <c r="X195" s="13"/>
      <c r="AG195" s="111">
        <v>45058</v>
      </c>
      <c r="AH195" s="19"/>
      <c r="AI195"/>
    </row>
    <row r="196" spans="1:35" x14ac:dyDescent="0.25">
      <c r="A196" s="16">
        <v>195</v>
      </c>
      <c r="B196" s="3" t="str">
        <f t="shared" si="3"/>
        <v>OG195</v>
      </c>
      <c r="C196" s="38" t="s">
        <v>875</v>
      </c>
      <c r="D196" s="23" t="s">
        <v>289</v>
      </c>
      <c r="E196" s="20" t="s">
        <v>290</v>
      </c>
      <c r="F196" s="53" t="s">
        <v>876</v>
      </c>
      <c r="G196" s="13" t="s">
        <v>877</v>
      </c>
      <c r="H196" s="304">
        <v>44616</v>
      </c>
      <c r="I196" s="14" t="s">
        <v>284</v>
      </c>
      <c r="K196" s="13">
        <v>300</v>
      </c>
      <c r="L196" s="13" t="s">
        <v>157</v>
      </c>
      <c r="M196" s="13" t="s">
        <v>158</v>
      </c>
      <c r="N196" s="13" t="s">
        <v>878</v>
      </c>
      <c r="O196" s="19"/>
      <c r="Q196" s="19">
        <v>1</v>
      </c>
      <c r="R196" s="13" t="s">
        <v>879</v>
      </c>
      <c r="S196" s="14" t="s">
        <v>880</v>
      </c>
      <c r="T196" s="13" t="s">
        <v>164</v>
      </c>
      <c r="U196" s="14" t="s">
        <v>244</v>
      </c>
      <c r="W196" s="14" t="s">
        <v>244</v>
      </c>
      <c r="X196" s="13"/>
      <c r="AE196" s="13" t="s">
        <v>881</v>
      </c>
      <c r="AG196" s="111">
        <v>44903</v>
      </c>
      <c r="AH196" s="19"/>
      <c r="AI196"/>
    </row>
    <row r="197" spans="1:35" x14ac:dyDescent="0.25">
      <c r="A197" s="16">
        <v>196</v>
      </c>
      <c r="B197" s="3" t="str">
        <f t="shared" si="3"/>
        <v>OG196</v>
      </c>
      <c r="C197" s="38" t="s">
        <v>882</v>
      </c>
      <c r="D197" s="23" t="s">
        <v>289</v>
      </c>
      <c r="E197" s="20" t="s">
        <v>290</v>
      </c>
      <c r="F197" s="53" t="s">
        <v>876</v>
      </c>
      <c r="G197" s="13" t="s">
        <v>877</v>
      </c>
      <c r="H197" s="304">
        <v>44619</v>
      </c>
      <c r="I197" s="14" t="s">
        <v>284</v>
      </c>
      <c r="K197" s="13">
        <v>406</v>
      </c>
      <c r="L197" s="13" t="s">
        <v>157</v>
      </c>
      <c r="M197" s="13" t="s">
        <v>158</v>
      </c>
      <c r="N197" s="13" t="s">
        <v>878</v>
      </c>
      <c r="O197" s="19"/>
      <c r="Q197" s="19">
        <v>1</v>
      </c>
      <c r="R197" s="13" t="s">
        <v>879</v>
      </c>
      <c r="S197" s="14" t="s">
        <v>880</v>
      </c>
      <c r="T197" s="13" t="s">
        <v>164</v>
      </c>
      <c r="U197" s="14" t="s">
        <v>244</v>
      </c>
      <c r="W197" s="14" t="s">
        <v>244</v>
      </c>
      <c r="X197" s="13"/>
      <c r="AE197" s="13" t="s">
        <v>881</v>
      </c>
      <c r="AG197" s="111">
        <v>44903</v>
      </c>
      <c r="AH197" s="19"/>
      <c r="AI197"/>
    </row>
    <row r="198" spans="1:35" x14ac:dyDescent="0.25">
      <c r="A198" s="16">
        <v>197</v>
      </c>
      <c r="B198" s="3" t="str">
        <f t="shared" si="3"/>
        <v>OG197</v>
      </c>
      <c r="C198" s="38" t="s">
        <v>883</v>
      </c>
      <c r="D198" s="23" t="s">
        <v>289</v>
      </c>
      <c r="E198" s="20" t="s">
        <v>290</v>
      </c>
      <c r="F198" s="53" t="s">
        <v>876</v>
      </c>
      <c r="G198" s="13" t="s">
        <v>877</v>
      </c>
      <c r="H198" s="304">
        <v>44685</v>
      </c>
      <c r="I198" s="14" t="s">
        <v>284</v>
      </c>
      <c r="K198" s="13">
        <v>277</v>
      </c>
      <c r="L198" s="13" t="s">
        <v>157</v>
      </c>
      <c r="M198" s="13" t="s">
        <v>158</v>
      </c>
      <c r="N198" s="13" t="s">
        <v>878</v>
      </c>
      <c r="O198" s="19"/>
      <c r="Q198" s="19">
        <v>1</v>
      </c>
      <c r="R198" s="13" t="s">
        <v>879</v>
      </c>
      <c r="S198" s="14" t="s">
        <v>880</v>
      </c>
      <c r="T198" s="13" t="s">
        <v>164</v>
      </c>
      <c r="U198" s="14" t="s">
        <v>244</v>
      </c>
      <c r="W198" s="14" t="s">
        <v>244</v>
      </c>
      <c r="X198" s="13"/>
      <c r="AE198" s="13" t="s">
        <v>881</v>
      </c>
      <c r="AG198" s="111">
        <v>44903</v>
      </c>
      <c r="AH198" s="19"/>
      <c r="AI198"/>
    </row>
    <row r="199" spans="1:35" x14ac:dyDescent="0.25">
      <c r="A199" s="16">
        <v>198</v>
      </c>
      <c r="B199" s="3" t="str">
        <f t="shared" si="3"/>
        <v>OG198</v>
      </c>
      <c r="C199" s="38" t="s">
        <v>884</v>
      </c>
      <c r="D199" s="23" t="s">
        <v>289</v>
      </c>
      <c r="E199" s="20" t="s">
        <v>290</v>
      </c>
      <c r="F199" s="53" t="s">
        <v>876</v>
      </c>
      <c r="G199" s="13" t="s">
        <v>877</v>
      </c>
      <c r="H199" s="304">
        <v>44685</v>
      </c>
      <c r="I199" s="14" t="s">
        <v>284</v>
      </c>
      <c r="K199" s="13">
        <v>215</v>
      </c>
      <c r="L199" s="13" t="s">
        <v>157</v>
      </c>
      <c r="M199" s="13" t="s">
        <v>158</v>
      </c>
      <c r="N199" s="13" t="s">
        <v>878</v>
      </c>
      <c r="O199" s="19"/>
      <c r="Q199" s="19">
        <v>1</v>
      </c>
      <c r="R199" s="13" t="s">
        <v>879</v>
      </c>
      <c r="S199" s="14" t="s">
        <v>880</v>
      </c>
      <c r="T199" s="13" t="s">
        <v>164</v>
      </c>
      <c r="U199" s="14" t="s">
        <v>244</v>
      </c>
      <c r="W199" s="14" t="s">
        <v>244</v>
      </c>
      <c r="X199" s="13"/>
      <c r="AE199" s="13" t="s">
        <v>881</v>
      </c>
      <c r="AG199" s="111">
        <v>44903</v>
      </c>
      <c r="AH199" s="19"/>
      <c r="AI199"/>
    </row>
    <row r="200" spans="1:35" x14ac:dyDescent="0.25">
      <c r="A200" s="16">
        <v>199</v>
      </c>
      <c r="B200" s="3" t="str">
        <f t="shared" si="3"/>
        <v>OG199</v>
      </c>
      <c r="C200" s="38" t="s">
        <v>885</v>
      </c>
      <c r="D200" s="23" t="s">
        <v>289</v>
      </c>
      <c r="E200" s="20" t="s">
        <v>290</v>
      </c>
      <c r="F200" s="53" t="s">
        <v>876</v>
      </c>
      <c r="G200" s="13" t="s">
        <v>877</v>
      </c>
      <c r="H200" s="304">
        <v>44685</v>
      </c>
      <c r="I200" s="14" t="s">
        <v>284</v>
      </c>
      <c r="K200" s="13">
        <v>244</v>
      </c>
      <c r="L200" s="13" t="s">
        <v>157</v>
      </c>
      <c r="M200" s="13" t="s">
        <v>158</v>
      </c>
      <c r="N200" s="13" t="s">
        <v>878</v>
      </c>
      <c r="O200" s="19"/>
      <c r="Q200" s="19">
        <v>1</v>
      </c>
      <c r="R200" s="13" t="s">
        <v>879</v>
      </c>
      <c r="S200" s="14" t="s">
        <v>880</v>
      </c>
      <c r="T200" s="13" t="s">
        <v>164</v>
      </c>
      <c r="U200" s="14" t="s">
        <v>244</v>
      </c>
      <c r="W200" s="14" t="s">
        <v>244</v>
      </c>
      <c r="X200" s="13"/>
      <c r="AE200" s="13" t="s">
        <v>881</v>
      </c>
      <c r="AG200" s="111">
        <v>44903</v>
      </c>
      <c r="AH200" s="19"/>
      <c r="AI200"/>
    </row>
    <row r="201" spans="1:35" x14ac:dyDescent="0.25">
      <c r="A201" s="16">
        <v>200</v>
      </c>
      <c r="B201" s="3" t="str">
        <f t="shared" si="3"/>
        <v>OG200</v>
      </c>
      <c r="C201" s="38" t="s">
        <v>886</v>
      </c>
      <c r="D201" s="23" t="s">
        <v>289</v>
      </c>
      <c r="E201" s="20" t="s">
        <v>290</v>
      </c>
      <c r="F201" s="53" t="s">
        <v>876</v>
      </c>
      <c r="G201" s="13" t="s">
        <v>877</v>
      </c>
      <c r="H201" s="304">
        <v>44687</v>
      </c>
      <c r="I201" s="14" t="s">
        <v>284</v>
      </c>
      <c r="K201" s="13">
        <v>317</v>
      </c>
      <c r="L201" s="13" t="s">
        <v>157</v>
      </c>
      <c r="M201" s="13" t="s">
        <v>158</v>
      </c>
      <c r="N201" s="13" t="s">
        <v>878</v>
      </c>
      <c r="O201" s="19"/>
      <c r="Q201" s="19">
        <v>1</v>
      </c>
      <c r="R201" s="13" t="s">
        <v>879</v>
      </c>
      <c r="S201" s="14" t="s">
        <v>880</v>
      </c>
      <c r="T201" s="13" t="s">
        <v>164</v>
      </c>
      <c r="U201" s="14" t="s">
        <v>244</v>
      </c>
      <c r="W201" s="14" t="s">
        <v>244</v>
      </c>
      <c r="X201" s="13"/>
      <c r="AE201" s="13" t="s">
        <v>881</v>
      </c>
      <c r="AG201" s="111">
        <v>44903</v>
      </c>
      <c r="AH201" s="19"/>
      <c r="AI201"/>
    </row>
    <row r="202" spans="1:35" x14ac:dyDescent="0.25">
      <c r="A202" s="16">
        <v>201</v>
      </c>
      <c r="B202" s="3" t="str">
        <f t="shared" si="3"/>
        <v>OG201</v>
      </c>
      <c r="C202" s="38" t="s">
        <v>887</v>
      </c>
      <c r="D202" s="23" t="s">
        <v>289</v>
      </c>
      <c r="E202" s="20" t="s">
        <v>290</v>
      </c>
      <c r="F202" s="53" t="s">
        <v>876</v>
      </c>
      <c r="G202" s="13" t="s">
        <v>877</v>
      </c>
      <c r="H202" s="304">
        <v>44687</v>
      </c>
      <c r="I202" s="14" t="s">
        <v>186</v>
      </c>
      <c r="K202" s="13">
        <v>313</v>
      </c>
      <c r="L202" s="13" t="s">
        <v>157</v>
      </c>
      <c r="M202" s="13" t="s">
        <v>158</v>
      </c>
      <c r="N202" s="13" t="s">
        <v>878</v>
      </c>
      <c r="O202" s="19"/>
      <c r="Q202" s="19">
        <v>1</v>
      </c>
      <c r="R202" s="13" t="s">
        <v>879</v>
      </c>
      <c r="S202" s="14" t="s">
        <v>880</v>
      </c>
      <c r="T202" s="13" t="s">
        <v>164</v>
      </c>
      <c r="U202" s="14" t="s">
        <v>244</v>
      </c>
      <c r="W202" s="14" t="s">
        <v>244</v>
      </c>
      <c r="X202" s="13"/>
      <c r="AE202" s="13" t="s">
        <v>881</v>
      </c>
      <c r="AG202" s="111">
        <v>44903</v>
      </c>
      <c r="AH202" s="19"/>
      <c r="AI202"/>
    </row>
    <row r="203" spans="1:35" x14ac:dyDescent="0.25">
      <c r="A203" s="16">
        <v>202</v>
      </c>
      <c r="B203" s="3" t="str">
        <f t="shared" si="3"/>
        <v>OG202</v>
      </c>
      <c r="C203" s="38" t="s">
        <v>888</v>
      </c>
      <c r="D203" s="23" t="s">
        <v>289</v>
      </c>
      <c r="E203" s="20" t="s">
        <v>290</v>
      </c>
      <c r="F203" s="53" t="s">
        <v>876</v>
      </c>
      <c r="G203" s="13" t="s">
        <v>877</v>
      </c>
      <c r="H203" s="304">
        <v>44687</v>
      </c>
      <c r="I203" s="14" t="s">
        <v>284</v>
      </c>
      <c r="K203" s="13">
        <v>269</v>
      </c>
      <c r="L203" s="13" t="s">
        <v>157</v>
      </c>
      <c r="M203" s="13" t="s">
        <v>158</v>
      </c>
      <c r="N203" s="13" t="s">
        <v>878</v>
      </c>
      <c r="O203" s="19"/>
      <c r="Q203" s="19">
        <v>1</v>
      </c>
      <c r="R203" s="13" t="s">
        <v>879</v>
      </c>
      <c r="S203" s="14" t="s">
        <v>880</v>
      </c>
      <c r="T203" s="13" t="s">
        <v>164</v>
      </c>
      <c r="U203" s="14" t="s">
        <v>244</v>
      </c>
      <c r="W203" s="14" t="s">
        <v>244</v>
      </c>
      <c r="X203" s="13"/>
      <c r="AE203" s="13" t="s">
        <v>881</v>
      </c>
      <c r="AG203" s="111">
        <v>44903</v>
      </c>
      <c r="AH203" s="19"/>
      <c r="AI203"/>
    </row>
    <row r="204" spans="1:35" x14ac:dyDescent="0.25">
      <c r="A204" s="16">
        <v>203</v>
      </c>
      <c r="B204" s="3" t="str">
        <f t="shared" si="3"/>
        <v>OG203</v>
      </c>
      <c r="C204" s="38" t="s">
        <v>889</v>
      </c>
      <c r="D204" s="23" t="s">
        <v>289</v>
      </c>
      <c r="E204" s="20" t="s">
        <v>290</v>
      </c>
      <c r="F204" s="53" t="s">
        <v>876</v>
      </c>
      <c r="G204" s="13" t="s">
        <v>877</v>
      </c>
      <c r="H204" s="304">
        <v>44688</v>
      </c>
      <c r="I204" s="14" t="s">
        <v>186</v>
      </c>
      <c r="K204" s="13">
        <v>351</v>
      </c>
      <c r="L204" s="13" t="s">
        <v>157</v>
      </c>
      <c r="M204" s="13" t="s">
        <v>158</v>
      </c>
      <c r="N204" s="13" t="s">
        <v>878</v>
      </c>
      <c r="O204" s="19"/>
      <c r="Q204" s="19">
        <v>1</v>
      </c>
      <c r="R204" s="13" t="s">
        <v>879</v>
      </c>
      <c r="S204" s="14" t="s">
        <v>880</v>
      </c>
      <c r="T204" s="13" t="s">
        <v>164</v>
      </c>
      <c r="U204" s="14" t="s">
        <v>244</v>
      </c>
      <c r="W204" s="14" t="s">
        <v>244</v>
      </c>
      <c r="X204" s="13"/>
      <c r="AE204" s="13" t="s">
        <v>881</v>
      </c>
      <c r="AG204" s="111">
        <v>44903</v>
      </c>
      <c r="AH204" s="19"/>
      <c r="AI204"/>
    </row>
    <row r="205" spans="1:35" x14ac:dyDescent="0.25">
      <c r="A205" s="16">
        <v>204</v>
      </c>
      <c r="B205" s="3" t="str">
        <f t="shared" si="3"/>
        <v>OG204</v>
      </c>
      <c r="C205" s="38" t="s">
        <v>890</v>
      </c>
      <c r="D205" s="23" t="s">
        <v>289</v>
      </c>
      <c r="E205" s="20" t="s">
        <v>290</v>
      </c>
      <c r="F205" s="53" t="s">
        <v>876</v>
      </c>
      <c r="G205" s="13" t="s">
        <v>877</v>
      </c>
      <c r="H205" s="304">
        <v>44796</v>
      </c>
      <c r="I205" s="14" t="s">
        <v>186</v>
      </c>
      <c r="K205" s="13">
        <v>217</v>
      </c>
      <c r="L205" s="13" t="s">
        <v>157</v>
      </c>
      <c r="M205" s="13" t="s">
        <v>158</v>
      </c>
      <c r="N205" s="13" t="s">
        <v>878</v>
      </c>
      <c r="O205" s="19"/>
      <c r="Q205" s="19">
        <v>1</v>
      </c>
      <c r="R205" s="13" t="s">
        <v>879</v>
      </c>
      <c r="S205" s="14" t="s">
        <v>880</v>
      </c>
      <c r="T205" s="13" t="s">
        <v>164</v>
      </c>
      <c r="U205" s="14" t="s">
        <v>244</v>
      </c>
      <c r="W205" s="14" t="s">
        <v>244</v>
      </c>
      <c r="X205" s="13"/>
      <c r="AE205" s="13" t="s">
        <v>881</v>
      </c>
      <c r="AG205" s="111">
        <v>44903</v>
      </c>
      <c r="AH205" s="19"/>
      <c r="AI205"/>
    </row>
    <row r="206" spans="1:35" x14ac:dyDescent="0.25">
      <c r="A206" s="16">
        <v>205</v>
      </c>
      <c r="B206" s="3" t="str">
        <f t="shared" si="3"/>
        <v>OG205</v>
      </c>
      <c r="C206" s="38" t="s">
        <v>891</v>
      </c>
      <c r="D206" s="23" t="s">
        <v>289</v>
      </c>
      <c r="E206" s="20" t="s">
        <v>290</v>
      </c>
      <c r="F206" s="53" t="s">
        <v>876</v>
      </c>
      <c r="G206" s="13" t="s">
        <v>877</v>
      </c>
      <c r="H206" s="304">
        <v>44902</v>
      </c>
      <c r="I206" s="14" t="s">
        <v>284</v>
      </c>
      <c r="K206" s="13">
        <v>317</v>
      </c>
      <c r="L206" s="13" t="s">
        <v>157</v>
      </c>
      <c r="M206" s="13" t="s">
        <v>158</v>
      </c>
      <c r="N206" s="13" t="s">
        <v>878</v>
      </c>
      <c r="O206" s="19"/>
      <c r="Q206" s="19">
        <v>1</v>
      </c>
      <c r="R206" s="13" t="s">
        <v>879</v>
      </c>
      <c r="S206" s="14" t="s">
        <v>163</v>
      </c>
      <c r="T206" s="13" t="s">
        <v>164</v>
      </c>
      <c r="U206" s="14" t="s">
        <v>244</v>
      </c>
      <c r="W206" s="14" t="s">
        <v>244</v>
      </c>
      <c r="X206" s="13"/>
      <c r="AE206" s="13" t="s">
        <v>881</v>
      </c>
      <c r="AG206" s="111">
        <v>44903</v>
      </c>
      <c r="AH206" s="19"/>
      <c r="AI206"/>
    </row>
    <row r="207" spans="1:35" x14ac:dyDescent="0.25">
      <c r="A207" s="16">
        <v>206</v>
      </c>
      <c r="B207" s="3" t="str">
        <f t="shared" si="3"/>
        <v>OG206</v>
      </c>
      <c r="C207" s="38" t="s">
        <v>892</v>
      </c>
      <c r="D207" s="23" t="s">
        <v>289</v>
      </c>
      <c r="E207" s="20" t="s">
        <v>290</v>
      </c>
      <c r="F207" s="53" t="s">
        <v>876</v>
      </c>
      <c r="G207" s="13" t="s">
        <v>877</v>
      </c>
      <c r="H207" s="304">
        <v>44902</v>
      </c>
      <c r="I207" s="14" t="s">
        <v>284</v>
      </c>
      <c r="K207" s="13">
        <v>312</v>
      </c>
      <c r="L207" s="13" t="s">
        <v>157</v>
      </c>
      <c r="M207" s="13" t="s">
        <v>158</v>
      </c>
      <c r="N207" s="13" t="s">
        <v>878</v>
      </c>
      <c r="O207" s="19"/>
      <c r="Q207" s="19">
        <v>1</v>
      </c>
      <c r="R207" s="13" t="s">
        <v>879</v>
      </c>
      <c r="S207" s="14" t="s">
        <v>163</v>
      </c>
      <c r="T207" s="13" t="s">
        <v>164</v>
      </c>
      <c r="U207" s="14" t="s">
        <v>244</v>
      </c>
      <c r="W207" s="14" t="s">
        <v>244</v>
      </c>
      <c r="X207" s="13"/>
      <c r="AE207" s="13" t="s">
        <v>881</v>
      </c>
      <c r="AG207" s="111">
        <v>44903</v>
      </c>
      <c r="AH207" s="19"/>
      <c r="AI207"/>
    </row>
    <row r="208" spans="1:35" x14ac:dyDescent="0.25">
      <c r="A208" s="16">
        <v>207</v>
      </c>
      <c r="B208" s="3" t="str">
        <f t="shared" si="3"/>
        <v>OG207</v>
      </c>
      <c r="C208" s="38" t="s">
        <v>893</v>
      </c>
      <c r="D208" s="23" t="s">
        <v>289</v>
      </c>
      <c r="E208" s="20" t="s">
        <v>290</v>
      </c>
      <c r="F208" s="53" t="s">
        <v>876</v>
      </c>
      <c r="G208" s="13" t="s">
        <v>877</v>
      </c>
      <c r="H208" s="304">
        <v>44903</v>
      </c>
      <c r="I208" s="14" t="s">
        <v>284</v>
      </c>
      <c r="K208" s="13">
        <v>247</v>
      </c>
      <c r="L208" s="13" t="s">
        <v>157</v>
      </c>
      <c r="M208" s="13" t="s">
        <v>158</v>
      </c>
      <c r="N208" s="13" t="s">
        <v>878</v>
      </c>
      <c r="O208" s="19"/>
      <c r="Q208" s="19">
        <v>1</v>
      </c>
      <c r="R208" s="13" t="s">
        <v>879</v>
      </c>
      <c r="S208" s="14" t="s">
        <v>163</v>
      </c>
      <c r="T208" s="13" t="s">
        <v>164</v>
      </c>
      <c r="U208" s="14" t="s">
        <v>244</v>
      </c>
      <c r="W208" s="14" t="s">
        <v>244</v>
      </c>
      <c r="X208" s="13"/>
      <c r="AE208" s="13" t="s">
        <v>881</v>
      </c>
      <c r="AG208" s="111">
        <v>44903</v>
      </c>
      <c r="AH208" s="19"/>
      <c r="AI208"/>
    </row>
    <row r="209" spans="1:35" x14ac:dyDescent="0.25">
      <c r="A209" s="16">
        <v>208</v>
      </c>
      <c r="B209" s="3" t="str">
        <f t="shared" si="3"/>
        <v>OG208</v>
      </c>
      <c r="C209" s="38" t="s">
        <v>894</v>
      </c>
      <c r="D209" s="23" t="s">
        <v>289</v>
      </c>
      <c r="E209" s="20" t="s">
        <v>290</v>
      </c>
      <c r="F209" s="53" t="s">
        <v>876</v>
      </c>
      <c r="G209" s="13" t="s">
        <v>877</v>
      </c>
      <c r="H209" s="304">
        <v>44903</v>
      </c>
      <c r="I209" s="14" t="s">
        <v>284</v>
      </c>
      <c r="K209" s="13" t="s">
        <v>107</v>
      </c>
      <c r="L209" s="13" t="s">
        <v>157</v>
      </c>
      <c r="M209" s="13" t="s">
        <v>158</v>
      </c>
      <c r="N209" s="13" t="s">
        <v>878</v>
      </c>
      <c r="O209" s="19"/>
      <c r="Q209" s="19">
        <v>1</v>
      </c>
      <c r="R209" s="13" t="s">
        <v>879</v>
      </c>
      <c r="S209" s="14" t="s">
        <v>163</v>
      </c>
      <c r="T209" s="13" t="s">
        <v>164</v>
      </c>
      <c r="U209" s="14" t="s">
        <v>244</v>
      </c>
      <c r="W209" s="14" t="s">
        <v>244</v>
      </c>
      <c r="X209" s="13"/>
      <c r="AE209" s="13" t="s">
        <v>881</v>
      </c>
      <c r="AG209" s="111">
        <v>44903</v>
      </c>
      <c r="AH209" s="19"/>
      <c r="AI209"/>
    </row>
    <row r="210" spans="1:35" x14ac:dyDescent="0.25">
      <c r="A210" s="16">
        <v>209</v>
      </c>
      <c r="B210" s="3" t="str">
        <f t="shared" si="3"/>
        <v>OG209</v>
      </c>
      <c r="C210" s="38" t="s">
        <v>895</v>
      </c>
      <c r="D210" s="23" t="s">
        <v>289</v>
      </c>
      <c r="E210" s="20" t="s">
        <v>290</v>
      </c>
      <c r="F210" s="53" t="s">
        <v>896</v>
      </c>
      <c r="G210" s="13" t="s">
        <v>897</v>
      </c>
      <c r="H210" s="304">
        <v>42740</v>
      </c>
      <c r="I210" s="14" t="s">
        <v>186</v>
      </c>
      <c r="K210" s="13">
        <v>230</v>
      </c>
      <c r="L210" s="13" t="s">
        <v>157</v>
      </c>
      <c r="M210" s="13" t="s">
        <v>158</v>
      </c>
      <c r="N210" s="13" t="s">
        <v>898</v>
      </c>
      <c r="O210" s="19">
        <v>-31.979499820000001</v>
      </c>
      <c r="P210" s="19">
        <v>115.2524033</v>
      </c>
      <c r="Q210" s="19">
        <v>1</v>
      </c>
      <c r="R210" s="13" t="s">
        <v>879</v>
      </c>
      <c r="S210" s="14" t="s">
        <v>880</v>
      </c>
      <c r="T210" s="13" t="s">
        <v>164</v>
      </c>
      <c r="U210" s="14" t="s">
        <v>244</v>
      </c>
      <c r="W210" s="14" t="s">
        <v>244</v>
      </c>
      <c r="X210" s="13"/>
      <c r="AE210" s="13" t="s">
        <v>881</v>
      </c>
      <c r="AG210" s="111">
        <v>44913</v>
      </c>
      <c r="AH210" s="19"/>
      <c r="AI210"/>
    </row>
    <row r="211" spans="1:35" x14ac:dyDescent="0.25">
      <c r="A211" s="16">
        <v>210</v>
      </c>
      <c r="B211" s="3" t="str">
        <f t="shared" si="3"/>
        <v>OG210</v>
      </c>
      <c r="C211" s="38" t="s">
        <v>899</v>
      </c>
      <c r="D211" s="23" t="s">
        <v>289</v>
      </c>
      <c r="E211" s="20" t="s">
        <v>290</v>
      </c>
      <c r="F211" s="53" t="s">
        <v>896</v>
      </c>
      <c r="G211" s="13" t="s">
        <v>897</v>
      </c>
      <c r="H211" s="304">
        <v>42740</v>
      </c>
      <c r="I211" s="14" t="s">
        <v>284</v>
      </c>
      <c r="K211" s="13">
        <v>225</v>
      </c>
      <c r="L211" s="13" t="s">
        <v>157</v>
      </c>
      <c r="M211" s="13" t="s">
        <v>158</v>
      </c>
      <c r="N211" s="13" t="s">
        <v>898</v>
      </c>
      <c r="O211" s="19">
        <v>-32.000648499999997</v>
      </c>
      <c r="P211" s="19">
        <v>115.2531967</v>
      </c>
      <c r="Q211" s="19">
        <v>1</v>
      </c>
      <c r="R211" s="13" t="s">
        <v>879</v>
      </c>
      <c r="S211" s="14" t="s">
        <v>880</v>
      </c>
      <c r="T211" s="13" t="s">
        <v>164</v>
      </c>
      <c r="U211" s="14" t="s">
        <v>244</v>
      </c>
      <c r="W211" s="14" t="s">
        <v>244</v>
      </c>
      <c r="X211" s="13"/>
      <c r="AE211" s="13" t="s">
        <v>881</v>
      </c>
      <c r="AG211" s="111">
        <v>44913</v>
      </c>
      <c r="AH211" s="19"/>
      <c r="AI211"/>
    </row>
    <row r="212" spans="1:35" x14ac:dyDescent="0.25">
      <c r="A212" s="16">
        <v>211</v>
      </c>
      <c r="B212" s="3" t="str">
        <f t="shared" si="3"/>
        <v>OG211</v>
      </c>
      <c r="C212" s="38" t="s">
        <v>900</v>
      </c>
      <c r="D212" s="23" t="s">
        <v>289</v>
      </c>
      <c r="E212" s="20" t="s">
        <v>290</v>
      </c>
      <c r="F212" s="53" t="s">
        <v>896</v>
      </c>
      <c r="G212" s="13" t="s">
        <v>897</v>
      </c>
      <c r="H212" s="304" t="s">
        <v>901</v>
      </c>
      <c r="I212" s="14" t="s">
        <v>186</v>
      </c>
      <c r="K212" s="13">
        <v>169</v>
      </c>
      <c r="L212" s="13" t="s">
        <v>157</v>
      </c>
      <c r="M212" s="13" t="s">
        <v>158</v>
      </c>
      <c r="N212" s="13" t="s">
        <v>902</v>
      </c>
      <c r="O212" s="19">
        <v>-21.76184082</v>
      </c>
      <c r="P212" s="19">
        <v>113.9958496</v>
      </c>
      <c r="Q212" s="19">
        <v>1</v>
      </c>
      <c r="R212" s="13" t="s">
        <v>879</v>
      </c>
      <c r="S212" s="14" t="s">
        <v>880</v>
      </c>
      <c r="T212" s="13" t="s">
        <v>164</v>
      </c>
      <c r="U212" s="14" t="s">
        <v>244</v>
      </c>
      <c r="W212" s="14" t="s">
        <v>244</v>
      </c>
      <c r="X212" s="13"/>
      <c r="AE212" s="13" t="s">
        <v>881</v>
      </c>
      <c r="AG212" s="111">
        <v>44913</v>
      </c>
      <c r="AH212" s="19"/>
      <c r="AI212"/>
    </row>
    <row r="213" spans="1:35" x14ac:dyDescent="0.25">
      <c r="A213" s="16">
        <v>212</v>
      </c>
      <c r="B213" s="3" t="str">
        <f t="shared" si="3"/>
        <v>OG212</v>
      </c>
      <c r="C213" s="38" t="s">
        <v>903</v>
      </c>
      <c r="D213" s="23" t="s">
        <v>289</v>
      </c>
      <c r="E213" s="20" t="s">
        <v>290</v>
      </c>
      <c r="F213" s="53" t="s">
        <v>896</v>
      </c>
      <c r="G213" s="13" t="s">
        <v>897</v>
      </c>
      <c r="H213" s="304" t="s">
        <v>904</v>
      </c>
      <c r="I213" s="14" t="s">
        <v>284</v>
      </c>
      <c r="K213" s="13">
        <v>195</v>
      </c>
      <c r="L213" s="13" t="s">
        <v>157</v>
      </c>
      <c r="M213" s="13" t="s">
        <v>158</v>
      </c>
      <c r="N213" s="13" t="s">
        <v>905</v>
      </c>
      <c r="O213" s="19">
        <v>-24.607099999999999</v>
      </c>
      <c r="P213" s="19">
        <v>112.94995900000001</v>
      </c>
      <c r="Q213" s="19">
        <v>1</v>
      </c>
      <c r="R213" s="13" t="s">
        <v>879</v>
      </c>
      <c r="S213" s="14" t="s">
        <v>880</v>
      </c>
      <c r="T213" s="13" t="s">
        <v>164</v>
      </c>
      <c r="U213" s="14" t="s">
        <v>244</v>
      </c>
      <c r="W213" s="14" t="s">
        <v>244</v>
      </c>
      <c r="X213" s="13"/>
      <c r="AE213" s="13" t="s">
        <v>881</v>
      </c>
      <c r="AG213" s="111">
        <v>44913</v>
      </c>
      <c r="AH213" s="19"/>
      <c r="AI213"/>
    </row>
    <row r="214" spans="1:35" x14ac:dyDescent="0.25">
      <c r="A214" s="16">
        <v>213</v>
      </c>
      <c r="B214" s="3" t="str">
        <f t="shared" si="3"/>
        <v>OG213</v>
      </c>
      <c r="C214" s="38" t="s">
        <v>906</v>
      </c>
      <c r="D214" s="23" t="s">
        <v>289</v>
      </c>
      <c r="E214" s="20" t="s">
        <v>290</v>
      </c>
      <c r="F214" s="53" t="s">
        <v>896</v>
      </c>
      <c r="G214" s="13" t="s">
        <v>897</v>
      </c>
      <c r="H214" s="304" t="s">
        <v>907</v>
      </c>
      <c r="I214" s="14" t="s">
        <v>186</v>
      </c>
      <c r="K214" s="13">
        <v>223</v>
      </c>
      <c r="L214" s="13" t="s">
        <v>157</v>
      </c>
      <c r="M214" s="13" t="s">
        <v>158</v>
      </c>
      <c r="N214" s="13" t="s">
        <v>905</v>
      </c>
      <c r="O214" s="19">
        <v>-23.994224549999998</v>
      </c>
      <c r="P214" s="19">
        <v>113.1350632</v>
      </c>
      <c r="Q214" s="19">
        <v>1</v>
      </c>
      <c r="R214" s="13" t="s">
        <v>879</v>
      </c>
      <c r="S214" s="14" t="s">
        <v>880</v>
      </c>
      <c r="T214" s="13" t="s">
        <v>164</v>
      </c>
      <c r="U214" s="14" t="s">
        <v>244</v>
      </c>
      <c r="W214" s="14" t="s">
        <v>244</v>
      </c>
      <c r="X214" s="13"/>
      <c r="AE214" s="13" t="s">
        <v>881</v>
      </c>
      <c r="AG214" s="111">
        <v>44913</v>
      </c>
      <c r="AH214" s="19"/>
      <c r="AI214"/>
    </row>
    <row r="215" spans="1:35" x14ac:dyDescent="0.25">
      <c r="A215" s="16">
        <v>214</v>
      </c>
      <c r="B215" s="3" t="str">
        <f t="shared" si="3"/>
        <v>OG214</v>
      </c>
      <c r="C215" s="38" t="s">
        <v>908</v>
      </c>
      <c r="D215" s="23" t="s">
        <v>289</v>
      </c>
      <c r="E215" s="20" t="s">
        <v>290</v>
      </c>
      <c r="F215" s="53" t="s">
        <v>896</v>
      </c>
      <c r="G215" s="13" t="s">
        <v>897</v>
      </c>
      <c r="H215" s="304" t="s">
        <v>904</v>
      </c>
      <c r="I215" s="14" t="s">
        <v>186</v>
      </c>
      <c r="K215" s="13">
        <v>305</v>
      </c>
      <c r="L215" s="13" t="s">
        <v>157</v>
      </c>
      <c r="M215" s="13" t="s">
        <v>158</v>
      </c>
      <c r="N215" s="13" t="s">
        <v>905</v>
      </c>
      <c r="O215" s="19">
        <v>-24.59458351</v>
      </c>
      <c r="P215" s="19">
        <v>112.9387054</v>
      </c>
      <c r="Q215" s="19">
        <v>1</v>
      </c>
      <c r="R215" s="13" t="s">
        <v>879</v>
      </c>
      <c r="S215" s="14" t="s">
        <v>880</v>
      </c>
      <c r="T215" s="13" t="s">
        <v>164</v>
      </c>
      <c r="U215" s="14" t="s">
        <v>244</v>
      </c>
      <c r="W215" s="14" t="s">
        <v>244</v>
      </c>
      <c r="X215" s="13"/>
      <c r="AE215" s="13" t="s">
        <v>881</v>
      </c>
      <c r="AG215" s="111">
        <v>44913</v>
      </c>
      <c r="AH215" s="19"/>
      <c r="AI215"/>
    </row>
    <row r="216" spans="1:35" x14ac:dyDescent="0.25">
      <c r="A216" s="16">
        <v>215</v>
      </c>
      <c r="B216" s="3" t="str">
        <f t="shared" si="3"/>
        <v>OG215</v>
      </c>
      <c r="C216" s="38" t="s">
        <v>909</v>
      </c>
      <c r="D216" s="23" t="s">
        <v>289</v>
      </c>
      <c r="E216" s="20" t="s">
        <v>290</v>
      </c>
      <c r="F216" s="53" t="s">
        <v>896</v>
      </c>
      <c r="G216" s="13" t="s">
        <v>897</v>
      </c>
      <c r="H216" s="304">
        <v>43013</v>
      </c>
      <c r="I216" s="14" t="s">
        <v>284</v>
      </c>
      <c r="K216" s="13">
        <v>214</v>
      </c>
      <c r="L216" s="13" t="s">
        <v>157</v>
      </c>
      <c r="M216" s="13" t="s">
        <v>158</v>
      </c>
      <c r="N216" s="13" t="s">
        <v>910</v>
      </c>
      <c r="O216" s="19">
        <v>-28.751008989999999</v>
      </c>
      <c r="P216" s="19">
        <v>113.93727869999999</v>
      </c>
      <c r="Q216" s="19">
        <v>1</v>
      </c>
      <c r="R216" s="13" t="s">
        <v>879</v>
      </c>
      <c r="S216" s="14" t="s">
        <v>880</v>
      </c>
      <c r="T216" s="13" t="s">
        <v>164</v>
      </c>
      <c r="U216" s="14" t="s">
        <v>244</v>
      </c>
      <c r="W216" s="14" t="s">
        <v>244</v>
      </c>
      <c r="X216" s="13"/>
      <c r="AE216" s="13" t="s">
        <v>881</v>
      </c>
      <c r="AG216" s="111">
        <v>44913</v>
      </c>
      <c r="AH216" s="19"/>
      <c r="AI216"/>
    </row>
    <row r="217" spans="1:35" x14ac:dyDescent="0.25">
      <c r="A217" s="16">
        <v>216</v>
      </c>
      <c r="B217" s="3" t="str">
        <f t="shared" si="3"/>
        <v>OG216</v>
      </c>
      <c r="C217" s="38" t="s">
        <v>911</v>
      </c>
      <c r="D217" s="23" t="s">
        <v>289</v>
      </c>
      <c r="E217" s="20" t="s">
        <v>290</v>
      </c>
      <c r="F217" s="53" t="s">
        <v>896</v>
      </c>
      <c r="G217" s="13" t="s">
        <v>897</v>
      </c>
      <c r="H217" s="304">
        <v>43013</v>
      </c>
      <c r="I217" s="14" t="s">
        <v>284</v>
      </c>
      <c r="K217" s="13">
        <v>292</v>
      </c>
      <c r="L217" s="13" t="s">
        <v>157</v>
      </c>
      <c r="M217" s="13" t="s">
        <v>158</v>
      </c>
      <c r="N217" s="13" t="s">
        <v>910</v>
      </c>
      <c r="O217" s="19">
        <v>-28.773983000000001</v>
      </c>
      <c r="P217" s="19">
        <v>113.8476563</v>
      </c>
      <c r="Q217" s="19">
        <v>1</v>
      </c>
      <c r="R217" s="13" t="s">
        <v>879</v>
      </c>
      <c r="S217" s="14" t="s">
        <v>880</v>
      </c>
      <c r="T217" s="13" t="s">
        <v>164</v>
      </c>
      <c r="U217" s="14" t="s">
        <v>244</v>
      </c>
      <c r="W217" s="14" t="s">
        <v>244</v>
      </c>
      <c r="X217" s="13"/>
      <c r="AE217" s="13" t="s">
        <v>881</v>
      </c>
      <c r="AG217" s="111">
        <v>44913</v>
      </c>
      <c r="AH217" s="19"/>
      <c r="AI217"/>
    </row>
    <row r="218" spans="1:35" x14ac:dyDescent="0.25">
      <c r="A218" s="16">
        <v>217</v>
      </c>
      <c r="B218" s="3" t="str">
        <f t="shared" si="3"/>
        <v>OG217</v>
      </c>
      <c r="C218" s="38" t="s">
        <v>912</v>
      </c>
      <c r="D218" s="23" t="s">
        <v>289</v>
      </c>
      <c r="E218" s="20" t="s">
        <v>290</v>
      </c>
      <c r="F218" s="53" t="s">
        <v>896</v>
      </c>
      <c r="G218" s="13" t="s">
        <v>897</v>
      </c>
      <c r="H218" s="304">
        <v>42799</v>
      </c>
      <c r="I218" s="14" t="s">
        <v>186</v>
      </c>
      <c r="K218" s="13">
        <v>106</v>
      </c>
      <c r="L218" s="13" t="s">
        <v>157</v>
      </c>
      <c r="M218" s="13" t="s">
        <v>158</v>
      </c>
      <c r="N218" s="13" t="s">
        <v>898</v>
      </c>
      <c r="O218" s="19">
        <v>-32.086776729999997</v>
      </c>
      <c r="P218" s="19">
        <v>115.2908249</v>
      </c>
      <c r="Q218" s="19">
        <v>1</v>
      </c>
      <c r="R218" s="13" t="s">
        <v>879</v>
      </c>
      <c r="S218" s="14" t="s">
        <v>880</v>
      </c>
      <c r="T218" s="13" t="s">
        <v>164</v>
      </c>
      <c r="U218" s="14" t="s">
        <v>244</v>
      </c>
      <c r="W218" s="14" t="s">
        <v>244</v>
      </c>
      <c r="X218" s="13"/>
      <c r="AE218" s="13" t="s">
        <v>881</v>
      </c>
      <c r="AG218" s="111">
        <v>44913</v>
      </c>
      <c r="AH218" s="19"/>
      <c r="AI218"/>
    </row>
    <row r="219" spans="1:35" x14ac:dyDescent="0.25">
      <c r="A219" s="16">
        <v>218</v>
      </c>
      <c r="B219" s="3" t="str">
        <f t="shared" si="3"/>
        <v>OG218</v>
      </c>
      <c r="C219" s="38" t="s">
        <v>913</v>
      </c>
      <c r="D219" s="23" t="s">
        <v>289</v>
      </c>
      <c r="E219" s="20" t="s">
        <v>290</v>
      </c>
      <c r="F219" s="53" t="s">
        <v>896</v>
      </c>
      <c r="G219" s="13" t="s">
        <v>897</v>
      </c>
      <c r="H219" s="304">
        <v>42799</v>
      </c>
      <c r="I219" s="14" t="s">
        <v>186</v>
      </c>
      <c r="K219" s="13">
        <v>225</v>
      </c>
      <c r="L219" s="13" t="s">
        <v>157</v>
      </c>
      <c r="M219" s="13" t="s">
        <v>158</v>
      </c>
      <c r="N219" s="13" t="s">
        <v>898</v>
      </c>
      <c r="O219" s="19">
        <v>-32.10710907</v>
      </c>
      <c r="P219" s="19">
        <v>115.2879105</v>
      </c>
      <c r="Q219" s="19">
        <v>1</v>
      </c>
      <c r="R219" s="13" t="s">
        <v>879</v>
      </c>
      <c r="S219" s="14" t="s">
        <v>880</v>
      </c>
      <c r="T219" s="13" t="s">
        <v>164</v>
      </c>
      <c r="U219" s="14" t="s">
        <v>244</v>
      </c>
      <c r="W219" s="14" t="s">
        <v>244</v>
      </c>
      <c r="X219" s="13"/>
      <c r="AE219" s="13" t="s">
        <v>881</v>
      </c>
      <c r="AG219" s="111">
        <v>44913</v>
      </c>
      <c r="AH219" s="19"/>
      <c r="AI219"/>
    </row>
    <row r="220" spans="1:35" x14ac:dyDescent="0.25">
      <c r="A220" s="16">
        <v>219</v>
      </c>
      <c r="B220" s="3" t="str">
        <f t="shared" si="3"/>
        <v>OG219</v>
      </c>
      <c r="C220" s="38" t="s">
        <v>914</v>
      </c>
      <c r="D220" s="23" t="s">
        <v>289</v>
      </c>
      <c r="E220" s="20" t="s">
        <v>290</v>
      </c>
      <c r="F220" s="53" t="s">
        <v>896</v>
      </c>
      <c r="G220" s="13" t="s">
        <v>897</v>
      </c>
      <c r="H220" s="304">
        <v>42799</v>
      </c>
      <c r="I220" s="14" t="s">
        <v>284</v>
      </c>
      <c r="K220" s="13">
        <v>160</v>
      </c>
      <c r="L220" s="13" t="s">
        <v>157</v>
      </c>
      <c r="M220" s="13" t="s">
        <v>158</v>
      </c>
      <c r="N220" s="13" t="s">
        <v>898</v>
      </c>
      <c r="O220" s="19">
        <v>-32.10710907</v>
      </c>
      <c r="P220" s="19">
        <v>115.2879105</v>
      </c>
      <c r="Q220" s="19">
        <v>1</v>
      </c>
      <c r="R220" s="13" t="s">
        <v>879</v>
      </c>
      <c r="S220" s="14" t="s">
        <v>880</v>
      </c>
      <c r="T220" s="13" t="s">
        <v>164</v>
      </c>
      <c r="U220" s="14" t="s">
        <v>244</v>
      </c>
      <c r="W220" s="14" t="s">
        <v>244</v>
      </c>
      <c r="X220" s="13"/>
      <c r="AE220" s="13" t="s">
        <v>881</v>
      </c>
      <c r="AG220" s="111">
        <v>44913</v>
      </c>
      <c r="AH220" s="19"/>
      <c r="AI220"/>
    </row>
    <row r="221" spans="1:35" x14ac:dyDescent="0.25">
      <c r="A221" s="16">
        <v>220</v>
      </c>
      <c r="B221" s="3" t="str">
        <f t="shared" si="3"/>
        <v>OG220</v>
      </c>
      <c r="C221" s="38" t="s">
        <v>915</v>
      </c>
      <c r="D221" s="23" t="s">
        <v>289</v>
      </c>
      <c r="E221" s="20" t="s">
        <v>290</v>
      </c>
      <c r="F221" s="53" t="s">
        <v>896</v>
      </c>
      <c r="G221" s="13" t="s">
        <v>897</v>
      </c>
      <c r="H221" s="304">
        <v>42799</v>
      </c>
      <c r="I221" s="14" t="s">
        <v>284</v>
      </c>
      <c r="K221" s="13">
        <v>150</v>
      </c>
      <c r="L221" s="13" t="s">
        <v>157</v>
      </c>
      <c r="M221" s="13" t="s">
        <v>158</v>
      </c>
      <c r="N221" s="13" t="s">
        <v>898</v>
      </c>
      <c r="O221" s="19">
        <v>-32.10710907</v>
      </c>
      <c r="P221" s="19">
        <v>115.2879105</v>
      </c>
      <c r="Q221" s="19">
        <v>1</v>
      </c>
      <c r="R221" s="13" t="s">
        <v>879</v>
      </c>
      <c r="S221" s="14" t="s">
        <v>880</v>
      </c>
      <c r="T221" s="13" t="s">
        <v>164</v>
      </c>
      <c r="U221" s="14" t="s">
        <v>244</v>
      </c>
      <c r="W221" s="14" t="s">
        <v>244</v>
      </c>
      <c r="X221" s="13"/>
      <c r="AE221" s="13" t="s">
        <v>881</v>
      </c>
      <c r="AG221" s="111">
        <v>44913</v>
      </c>
      <c r="AH221" s="19"/>
      <c r="AI221"/>
    </row>
    <row r="222" spans="1:35" x14ac:dyDescent="0.25">
      <c r="A222" s="16">
        <v>221</v>
      </c>
      <c r="B222" s="3" t="str">
        <f t="shared" si="3"/>
        <v>OG221</v>
      </c>
      <c r="C222" s="38" t="s">
        <v>916</v>
      </c>
      <c r="D222" s="23" t="s">
        <v>289</v>
      </c>
      <c r="E222" s="20" t="s">
        <v>290</v>
      </c>
      <c r="F222" s="53" t="s">
        <v>896</v>
      </c>
      <c r="G222" s="13" t="s">
        <v>897</v>
      </c>
      <c r="H222" s="304">
        <v>42799</v>
      </c>
      <c r="I222" s="14" t="s">
        <v>186</v>
      </c>
      <c r="K222" s="13">
        <v>225</v>
      </c>
      <c r="L222" s="13" t="s">
        <v>157</v>
      </c>
      <c r="M222" s="13" t="s">
        <v>158</v>
      </c>
      <c r="N222" s="13" t="s">
        <v>898</v>
      </c>
      <c r="O222" s="19">
        <v>-32.107967379999998</v>
      </c>
      <c r="P222" s="19">
        <v>115.3352737</v>
      </c>
      <c r="Q222" s="19">
        <v>1</v>
      </c>
      <c r="R222" s="13" t="s">
        <v>879</v>
      </c>
      <c r="S222" s="14" t="s">
        <v>880</v>
      </c>
      <c r="T222" s="13" t="s">
        <v>164</v>
      </c>
      <c r="U222" s="14" t="s">
        <v>244</v>
      </c>
      <c r="W222" s="14" t="s">
        <v>244</v>
      </c>
      <c r="X222" s="13"/>
      <c r="AE222" s="13" t="s">
        <v>881</v>
      </c>
      <c r="AG222" s="111">
        <v>44913</v>
      </c>
      <c r="AH222" s="19"/>
      <c r="AI222"/>
    </row>
    <row r="223" spans="1:35" x14ac:dyDescent="0.25">
      <c r="A223" s="16">
        <v>222</v>
      </c>
      <c r="B223" s="3" t="str">
        <f t="shared" si="3"/>
        <v>OG222</v>
      </c>
      <c r="C223" s="38" t="s">
        <v>917</v>
      </c>
      <c r="D223" s="23" t="s">
        <v>289</v>
      </c>
      <c r="E223" s="20" t="s">
        <v>290</v>
      </c>
      <c r="F223" s="53" t="s">
        <v>896</v>
      </c>
      <c r="G223" s="13" t="s">
        <v>897</v>
      </c>
      <c r="H223" s="304">
        <v>42799</v>
      </c>
      <c r="I223" s="14" t="s">
        <v>284</v>
      </c>
      <c r="K223" s="13">
        <v>212</v>
      </c>
      <c r="L223" s="13" t="s">
        <v>157</v>
      </c>
      <c r="M223" s="13" t="s">
        <v>158</v>
      </c>
      <c r="N223" s="13" t="s">
        <v>898</v>
      </c>
      <c r="O223" s="19">
        <v>-32.107967379999998</v>
      </c>
      <c r="P223" s="19">
        <v>115.3352737</v>
      </c>
      <c r="Q223" s="19">
        <v>1</v>
      </c>
      <c r="R223" s="13" t="s">
        <v>879</v>
      </c>
      <c r="S223" s="14" t="s">
        <v>880</v>
      </c>
      <c r="T223" s="13" t="s">
        <v>164</v>
      </c>
      <c r="U223" s="14" t="s">
        <v>244</v>
      </c>
      <c r="W223" s="14" t="s">
        <v>244</v>
      </c>
      <c r="X223" s="13"/>
      <c r="AE223" s="13" t="s">
        <v>881</v>
      </c>
      <c r="AG223" s="111">
        <v>44913</v>
      </c>
      <c r="AH223" s="19"/>
      <c r="AI223"/>
    </row>
    <row r="224" spans="1:35" x14ac:dyDescent="0.25">
      <c r="A224" s="16">
        <v>223</v>
      </c>
      <c r="B224" s="3" t="str">
        <f t="shared" si="3"/>
        <v>OG223</v>
      </c>
      <c r="C224" s="38" t="s">
        <v>918</v>
      </c>
      <c r="D224" s="23" t="s">
        <v>289</v>
      </c>
      <c r="E224" s="20" t="s">
        <v>290</v>
      </c>
      <c r="F224" s="53" t="s">
        <v>896</v>
      </c>
      <c r="G224" s="13" t="s">
        <v>897</v>
      </c>
      <c r="H224" s="304">
        <v>42799</v>
      </c>
      <c r="I224" s="14" t="s">
        <v>919</v>
      </c>
      <c r="K224" s="13">
        <v>220</v>
      </c>
      <c r="L224" s="13" t="s">
        <v>157</v>
      </c>
      <c r="M224" s="13" t="s">
        <v>158</v>
      </c>
      <c r="N224" s="13" t="s">
        <v>898</v>
      </c>
      <c r="O224" s="19">
        <v>-32.092967989999998</v>
      </c>
      <c r="P224" s="19">
        <v>115.3483276</v>
      </c>
      <c r="Q224" s="19">
        <v>1</v>
      </c>
      <c r="R224" s="13" t="s">
        <v>879</v>
      </c>
      <c r="S224" s="14" t="s">
        <v>880</v>
      </c>
      <c r="T224" s="13" t="s">
        <v>164</v>
      </c>
      <c r="U224" s="14" t="s">
        <v>244</v>
      </c>
      <c r="W224" s="14" t="s">
        <v>244</v>
      </c>
      <c r="X224" s="13"/>
      <c r="AE224" s="13" t="s">
        <v>881</v>
      </c>
      <c r="AG224" s="111">
        <v>44913</v>
      </c>
      <c r="AH224" s="19"/>
      <c r="AI224"/>
    </row>
    <row r="225" spans="1:35" x14ac:dyDescent="0.25">
      <c r="A225" s="16">
        <v>224</v>
      </c>
      <c r="B225" s="3" t="str">
        <f t="shared" si="3"/>
        <v>OG224</v>
      </c>
      <c r="C225" s="38" t="s">
        <v>920</v>
      </c>
      <c r="D225" s="23" t="s">
        <v>289</v>
      </c>
      <c r="E225" s="20" t="s">
        <v>290</v>
      </c>
      <c r="F225" s="53" t="s">
        <v>896</v>
      </c>
      <c r="G225" s="13" t="s">
        <v>897</v>
      </c>
      <c r="H225" s="304">
        <v>42771</v>
      </c>
      <c r="I225" s="14" t="s">
        <v>186</v>
      </c>
      <c r="K225" s="13">
        <v>213</v>
      </c>
      <c r="L225" s="13" t="s">
        <v>157</v>
      </c>
      <c r="M225" s="13" t="s">
        <v>158</v>
      </c>
      <c r="N225" s="13" t="s">
        <v>898</v>
      </c>
      <c r="O225" s="19">
        <v>-32.094699859999999</v>
      </c>
      <c r="P225" s="19">
        <v>115.2206802</v>
      </c>
      <c r="Q225" s="19">
        <v>1</v>
      </c>
      <c r="R225" s="13" t="s">
        <v>879</v>
      </c>
      <c r="S225" s="14" t="s">
        <v>880</v>
      </c>
      <c r="T225" s="13" t="s">
        <v>164</v>
      </c>
      <c r="U225" s="14" t="s">
        <v>244</v>
      </c>
      <c r="W225" s="14" t="s">
        <v>244</v>
      </c>
      <c r="X225" s="13"/>
      <c r="AE225" s="13" t="s">
        <v>881</v>
      </c>
      <c r="AG225" s="111">
        <v>44913</v>
      </c>
      <c r="AH225" s="19"/>
      <c r="AI225"/>
    </row>
    <row r="226" spans="1:35" x14ac:dyDescent="0.25">
      <c r="A226" s="16">
        <v>225</v>
      </c>
      <c r="B226" s="3" t="str">
        <f t="shared" si="3"/>
        <v>OG225</v>
      </c>
      <c r="C226" s="38" t="s">
        <v>921</v>
      </c>
      <c r="D226" s="23" t="s">
        <v>289</v>
      </c>
      <c r="E226" s="20" t="s">
        <v>290</v>
      </c>
      <c r="F226" s="53" t="s">
        <v>896</v>
      </c>
      <c r="G226" s="13" t="s">
        <v>897</v>
      </c>
      <c r="H226" s="304">
        <v>42771</v>
      </c>
      <c r="I226" s="14" t="s">
        <v>284</v>
      </c>
      <c r="K226" s="13">
        <v>240</v>
      </c>
      <c r="L226" s="13" t="s">
        <v>157</v>
      </c>
      <c r="M226" s="13" t="s">
        <v>158</v>
      </c>
      <c r="N226" s="13" t="s">
        <v>898</v>
      </c>
      <c r="O226" s="19">
        <v>-32.075675959999998</v>
      </c>
      <c r="P226" s="19">
        <v>115.2288437</v>
      </c>
      <c r="Q226" s="19">
        <v>1</v>
      </c>
      <c r="R226" s="13" t="s">
        <v>879</v>
      </c>
      <c r="S226" s="14" t="s">
        <v>880</v>
      </c>
      <c r="T226" s="13" t="s">
        <v>164</v>
      </c>
      <c r="U226" s="14" t="s">
        <v>244</v>
      </c>
      <c r="W226" s="14" t="s">
        <v>244</v>
      </c>
      <c r="X226" s="13"/>
      <c r="AE226" s="13" t="s">
        <v>881</v>
      </c>
      <c r="AG226" s="111">
        <v>44913</v>
      </c>
      <c r="AH226" s="19"/>
      <c r="AI226"/>
    </row>
    <row r="227" spans="1:35" x14ac:dyDescent="0.25">
      <c r="A227" s="16">
        <v>226</v>
      </c>
      <c r="B227" s="3" t="str">
        <f t="shared" si="3"/>
        <v>OG226</v>
      </c>
      <c r="C227" s="38" t="s">
        <v>922</v>
      </c>
      <c r="D227" s="23" t="s">
        <v>289</v>
      </c>
      <c r="E227" s="20" t="s">
        <v>290</v>
      </c>
      <c r="F227" s="53" t="s">
        <v>896</v>
      </c>
      <c r="G227" s="13" t="s">
        <v>897</v>
      </c>
      <c r="H227" s="304">
        <v>42771</v>
      </c>
      <c r="I227" s="14" t="s">
        <v>186</v>
      </c>
      <c r="K227" s="13">
        <v>105</v>
      </c>
      <c r="L227" s="13" t="s">
        <v>157</v>
      </c>
      <c r="M227" s="13" t="s">
        <v>158</v>
      </c>
      <c r="N227" s="13" t="s">
        <v>898</v>
      </c>
      <c r="O227" s="19">
        <v>-32.075675959999998</v>
      </c>
      <c r="P227" s="19">
        <v>115.2288437</v>
      </c>
      <c r="Q227" s="19">
        <v>1</v>
      </c>
      <c r="R227" s="13" t="s">
        <v>879</v>
      </c>
      <c r="S227" s="14" t="s">
        <v>880</v>
      </c>
      <c r="T227" s="13" t="s">
        <v>164</v>
      </c>
      <c r="U227" s="14" t="s">
        <v>244</v>
      </c>
      <c r="W227" s="14" t="s">
        <v>244</v>
      </c>
      <c r="X227" s="13"/>
      <c r="AE227" s="13" t="s">
        <v>881</v>
      </c>
      <c r="AG227" s="111">
        <v>44913</v>
      </c>
      <c r="AH227" s="19"/>
      <c r="AI227"/>
    </row>
    <row r="228" spans="1:35" x14ac:dyDescent="0.25">
      <c r="A228" s="16">
        <v>227</v>
      </c>
      <c r="B228" s="3" t="str">
        <f t="shared" si="3"/>
        <v>OG227</v>
      </c>
      <c r="C228" s="38" t="s">
        <v>923</v>
      </c>
      <c r="D228" s="23" t="s">
        <v>289</v>
      </c>
      <c r="E228" s="20" t="s">
        <v>290</v>
      </c>
      <c r="F228" s="53" t="s">
        <v>896</v>
      </c>
      <c r="G228" s="13" t="s">
        <v>897</v>
      </c>
      <c r="H228" s="304">
        <v>42740</v>
      </c>
      <c r="I228" s="14" t="s">
        <v>186</v>
      </c>
      <c r="K228" s="13">
        <v>232</v>
      </c>
      <c r="L228" s="13" t="s">
        <v>157</v>
      </c>
      <c r="M228" s="13" t="s">
        <v>158</v>
      </c>
      <c r="N228" s="13" t="s">
        <v>898</v>
      </c>
      <c r="O228" s="19">
        <v>-31.941390989999999</v>
      </c>
      <c r="P228" s="19">
        <v>115.2515717</v>
      </c>
      <c r="Q228" s="19">
        <v>1</v>
      </c>
      <c r="R228" s="13" t="s">
        <v>879</v>
      </c>
      <c r="S228" s="14" t="s">
        <v>880</v>
      </c>
      <c r="T228" s="13" t="s">
        <v>164</v>
      </c>
      <c r="U228" s="14" t="s">
        <v>244</v>
      </c>
      <c r="W228" s="14" t="s">
        <v>244</v>
      </c>
      <c r="X228" s="13"/>
      <c r="AE228" s="13" t="s">
        <v>881</v>
      </c>
      <c r="AG228" s="111">
        <v>44913</v>
      </c>
      <c r="AH228" s="19"/>
      <c r="AI228"/>
    </row>
    <row r="229" spans="1:35" x14ac:dyDescent="0.25">
      <c r="A229" s="16">
        <v>228</v>
      </c>
      <c r="B229" s="3" t="str">
        <f t="shared" si="3"/>
        <v>OG228</v>
      </c>
      <c r="C229" s="36" t="s">
        <v>924</v>
      </c>
      <c r="D229" s="25" t="s">
        <v>925</v>
      </c>
      <c r="E229" s="31"/>
      <c r="F229" s="55" t="s">
        <v>896</v>
      </c>
      <c r="G229" s="13" t="s">
        <v>926</v>
      </c>
      <c r="H229" s="304">
        <v>42740</v>
      </c>
      <c r="I229" s="14" t="s">
        <v>284</v>
      </c>
      <c r="K229" s="13">
        <v>230</v>
      </c>
      <c r="L229" s="13" t="s">
        <v>157</v>
      </c>
      <c r="M229" s="13" t="s">
        <v>158</v>
      </c>
      <c r="N229" s="13" t="s">
        <v>898</v>
      </c>
      <c r="O229" s="19">
        <v>-31.960241320000002</v>
      </c>
      <c r="P229" s="19">
        <v>115.25187680000001</v>
      </c>
      <c r="Q229" s="19">
        <v>1</v>
      </c>
      <c r="R229" s="13" t="s">
        <v>879</v>
      </c>
      <c r="S229" s="14" t="s">
        <v>880</v>
      </c>
      <c r="T229" s="13" t="s">
        <v>164</v>
      </c>
      <c r="U229" s="14" t="s">
        <v>244</v>
      </c>
      <c r="W229" s="14" t="s">
        <v>244</v>
      </c>
      <c r="X229" s="13"/>
      <c r="AG229" s="284">
        <v>44835</v>
      </c>
      <c r="AH229" s="19"/>
      <c r="AI229"/>
    </row>
    <row r="230" spans="1:35" x14ac:dyDescent="0.25">
      <c r="A230" s="16">
        <v>229</v>
      </c>
      <c r="B230" s="3" t="str">
        <f t="shared" si="3"/>
        <v>OG229</v>
      </c>
      <c r="C230" s="36" t="s">
        <v>927</v>
      </c>
      <c r="D230" s="25"/>
      <c r="E230" s="31" t="s">
        <v>928</v>
      </c>
      <c r="F230" s="55"/>
      <c r="G230" s="13" t="s">
        <v>929</v>
      </c>
      <c r="H230" s="304"/>
      <c r="I230" s="14"/>
      <c r="K230" s="13"/>
      <c r="O230" s="19"/>
      <c r="R230" s="13"/>
      <c r="S230" s="14" t="s">
        <v>930</v>
      </c>
      <c r="U230" s="14" t="s">
        <v>244</v>
      </c>
      <c r="W230" s="14" t="s">
        <v>244</v>
      </c>
      <c r="X230" s="13"/>
      <c r="AG230" s="284">
        <v>44835</v>
      </c>
      <c r="AH230" s="19" t="s">
        <v>931</v>
      </c>
      <c r="AI230"/>
    </row>
    <row r="231" spans="1:35" x14ac:dyDescent="0.25">
      <c r="A231" s="16">
        <v>230</v>
      </c>
      <c r="B231" s="3" t="str">
        <f t="shared" si="3"/>
        <v>OG230</v>
      </c>
      <c r="C231" s="36" t="s">
        <v>932</v>
      </c>
      <c r="D231" s="25"/>
      <c r="E231" s="31" t="s">
        <v>933</v>
      </c>
      <c r="F231" s="55"/>
      <c r="G231" s="13" t="s">
        <v>929</v>
      </c>
      <c r="H231" s="304"/>
      <c r="I231" s="14"/>
      <c r="K231" s="13"/>
      <c r="O231" s="19"/>
      <c r="R231" s="13"/>
      <c r="S231" s="14" t="s">
        <v>930</v>
      </c>
      <c r="U231" s="14" t="s">
        <v>244</v>
      </c>
      <c r="W231" s="14" t="s">
        <v>244</v>
      </c>
      <c r="X231" s="13"/>
      <c r="AG231" s="284">
        <v>44835</v>
      </c>
      <c r="AH231" s="19" t="s">
        <v>931</v>
      </c>
      <c r="AI231"/>
    </row>
    <row r="232" spans="1:35" x14ac:dyDescent="0.25">
      <c r="A232" s="16">
        <v>231</v>
      </c>
      <c r="B232" s="3" t="str">
        <f t="shared" si="3"/>
        <v>OG231</v>
      </c>
      <c r="C232" s="36" t="s">
        <v>934</v>
      </c>
      <c r="D232" s="25"/>
      <c r="E232" s="31" t="s">
        <v>935</v>
      </c>
      <c r="F232" s="55"/>
      <c r="G232" s="13" t="s">
        <v>929</v>
      </c>
      <c r="H232" s="304"/>
      <c r="I232" s="14"/>
      <c r="K232" s="13"/>
      <c r="O232" s="19"/>
      <c r="R232" s="13"/>
      <c r="S232" s="14" t="s">
        <v>930</v>
      </c>
      <c r="U232" s="14" t="s">
        <v>244</v>
      </c>
      <c r="W232" s="14" t="s">
        <v>244</v>
      </c>
      <c r="X232" s="13"/>
      <c r="AG232" s="284">
        <v>44835</v>
      </c>
      <c r="AH232" s="19" t="s">
        <v>931</v>
      </c>
      <c r="AI232"/>
    </row>
    <row r="233" spans="1:35" x14ac:dyDescent="0.25">
      <c r="A233" s="16">
        <v>232</v>
      </c>
      <c r="B233" s="3" t="str">
        <f t="shared" si="3"/>
        <v>OG232</v>
      </c>
      <c r="C233" s="36" t="s">
        <v>936</v>
      </c>
      <c r="D233" s="25"/>
      <c r="E233" s="31" t="s">
        <v>937</v>
      </c>
      <c r="F233" s="55"/>
      <c r="G233" s="13" t="s">
        <v>929</v>
      </c>
      <c r="H233" s="304"/>
      <c r="I233" s="14"/>
      <c r="K233" s="13"/>
      <c r="O233" s="19"/>
      <c r="R233" s="13"/>
      <c r="S233" s="14" t="s">
        <v>930</v>
      </c>
      <c r="U233" s="14" t="s">
        <v>244</v>
      </c>
      <c r="W233" s="14" t="s">
        <v>244</v>
      </c>
      <c r="X233" s="13"/>
      <c r="AG233" s="284">
        <v>44835</v>
      </c>
      <c r="AH233" s="19" t="s">
        <v>931</v>
      </c>
      <c r="AI233"/>
    </row>
    <row r="234" spans="1:35" x14ac:dyDescent="0.25">
      <c r="A234" s="16">
        <v>233</v>
      </c>
      <c r="B234" s="3" t="str">
        <f t="shared" si="3"/>
        <v>OG233</v>
      </c>
      <c r="C234" s="36" t="s">
        <v>938</v>
      </c>
      <c r="D234" s="25"/>
      <c r="E234" s="31" t="s">
        <v>939</v>
      </c>
      <c r="F234" s="55"/>
      <c r="G234" s="13" t="s">
        <v>929</v>
      </c>
      <c r="H234" s="304"/>
      <c r="I234" s="14"/>
      <c r="K234" s="13"/>
      <c r="O234" s="19"/>
      <c r="R234" s="13"/>
      <c r="S234" s="14" t="s">
        <v>930</v>
      </c>
      <c r="U234" s="14" t="s">
        <v>244</v>
      </c>
      <c r="W234" s="14" t="s">
        <v>244</v>
      </c>
      <c r="X234" s="13"/>
      <c r="AG234" s="284">
        <v>44835</v>
      </c>
      <c r="AH234" s="19" t="s">
        <v>931</v>
      </c>
      <c r="AI234"/>
    </row>
    <row r="235" spans="1:35" x14ac:dyDescent="0.25">
      <c r="A235" s="16">
        <v>234</v>
      </c>
      <c r="B235" s="3" t="str">
        <f t="shared" si="3"/>
        <v>OG234</v>
      </c>
      <c r="C235" s="36" t="s">
        <v>940</v>
      </c>
      <c r="D235" s="25"/>
      <c r="E235" s="31" t="s">
        <v>939</v>
      </c>
      <c r="F235" s="55"/>
      <c r="G235" s="13" t="s">
        <v>929</v>
      </c>
      <c r="H235" s="304"/>
      <c r="I235" s="14"/>
      <c r="K235" s="13"/>
      <c r="O235" s="19"/>
      <c r="R235" s="13"/>
      <c r="S235" s="14" t="s">
        <v>930</v>
      </c>
      <c r="U235" s="14" t="s">
        <v>244</v>
      </c>
      <c r="W235" s="14" t="s">
        <v>244</v>
      </c>
      <c r="X235" s="13"/>
      <c r="AG235" s="284">
        <v>44835</v>
      </c>
      <c r="AH235" s="19" t="s">
        <v>931</v>
      </c>
      <c r="AI235"/>
    </row>
    <row r="236" spans="1:35" x14ac:dyDescent="0.25">
      <c r="A236" s="16">
        <v>235</v>
      </c>
      <c r="B236" s="3" t="str">
        <f t="shared" si="3"/>
        <v>OG235</v>
      </c>
      <c r="C236" s="36" t="s">
        <v>941</v>
      </c>
      <c r="D236" s="25"/>
      <c r="E236" s="31" t="s">
        <v>935</v>
      </c>
      <c r="F236" s="55"/>
      <c r="G236" s="13" t="s">
        <v>929</v>
      </c>
      <c r="H236" s="304"/>
      <c r="I236" s="14"/>
      <c r="K236" s="13"/>
      <c r="O236" s="19"/>
      <c r="R236" s="13"/>
      <c r="S236" s="14" t="s">
        <v>930</v>
      </c>
      <c r="U236" s="14" t="s">
        <v>244</v>
      </c>
      <c r="W236" s="14" t="s">
        <v>244</v>
      </c>
      <c r="X236" s="13"/>
      <c r="AG236" s="284">
        <v>44835</v>
      </c>
      <c r="AH236" s="19" t="s">
        <v>931</v>
      </c>
      <c r="AI236"/>
    </row>
    <row r="237" spans="1:35" x14ac:dyDescent="0.25">
      <c r="A237" s="16">
        <v>236</v>
      </c>
      <c r="B237" s="3" t="str">
        <f t="shared" si="3"/>
        <v>OG236</v>
      </c>
      <c r="C237" s="36" t="s">
        <v>942</v>
      </c>
      <c r="D237" s="25"/>
      <c r="E237" s="31" t="s">
        <v>943</v>
      </c>
      <c r="F237" s="55"/>
      <c r="G237" s="13" t="s">
        <v>929</v>
      </c>
      <c r="H237" s="304"/>
      <c r="I237" s="14"/>
      <c r="K237" s="13"/>
      <c r="O237" s="19"/>
      <c r="R237" s="13"/>
      <c r="S237" s="14" t="s">
        <v>930</v>
      </c>
      <c r="U237" s="14" t="s">
        <v>244</v>
      </c>
      <c r="W237" s="14" t="s">
        <v>244</v>
      </c>
      <c r="X237" s="13"/>
      <c r="AG237" s="284">
        <v>44835</v>
      </c>
      <c r="AH237" s="19" t="s">
        <v>931</v>
      </c>
      <c r="AI237"/>
    </row>
    <row r="238" spans="1:35" x14ac:dyDescent="0.25">
      <c r="A238" s="16">
        <v>237</v>
      </c>
      <c r="B238" s="3" t="str">
        <f t="shared" si="3"/>
        <v>OG237</v>
      </c>
      <c r="C238" s="36" t="s">
        <v>944</v>
      </c>
      <c r="D238" s="25"/>
      <c r="E238" s="31" t="s">
        <v>935</v>
      </c>
      <c r="F238" s="55"/>
      <c r="G238" s="13" t="s">
        <v>929</v>
      </c>
      <c r="H238" s="304"/>
      <c r="I238" s="14"/>
      <c r="K238" s="13"/>
      <c r="O238" s="19"/>
      <c r="R238" s="13"/>
      <c r="S238" s="14" t="s">
        <v>930</v>
      </c>
      <c r="U238" s="14" t="s">
        <v>244</v>
      </c>
      <c r="W238" s="14" t="s">
        <v>244</v>
      </c>
      <c r="X238" s="13"/>
      <c r="AG238" s="284">
        <v>44835</v>
      </c>
      <c r="AH238" s="19" t="s">
        <v>931</v>
      </c>
      <c r="AI238"/>
    </row>
    <row r="239" spans="1:35" x14ac:dyDescent="0.25">
      <c r="A239" s="16">
        <v>238</v>
      </c>
      <c r="B239" s="3" t="str">
        <f t="shared" si="3"/>
        <v>OG238</v>
      </c>
      <c r="C239" s="36" t="s">
        <v>945</v>
      </c>
      <c r="D239" s="25"/>
      <c r="E239" s="31" t="s">
        <v>946</v>
      </c>
      <c r="F239" s="55"/>
      <c r="G239" s="13" t="s">
        <v>929</v>
      </c>
      <c r="H239" s="304"/>
      <c r="I239" s="14"/>
      <c r="K239" s="13"/>
      <c r="O239" s="19"/>
      <c r="R239" s="13"/>
      <c r="S239" s="14" t="s">
        <v>930</v>
      </c>
      <c r="U239" s="14" t="s">
        <v>244</v>
      </c>
      <c r="W239" s="14" t="s">
        <v>244</v>
      </c>
      <c r="X239" s="13"/>
      <c r="AG239" s="284">
        <v>44835</v>
      </c>
      <c r="AH239" s="19" t="s">
        <v>931</v>
      </c>
      <c r="AI239"/>
    </row>
    <row r="240" spans="1:35" x14ac:dyDescent="0.25">
      <c r="A240" s="16">
        <v>239</v>
      </c>
      <c r="B240" s="3" t="str">
        <f t="shared" si="3"/>
        <v>OG239</v>
      </c>
      <c r="C240" s="36" t="s">
        <v>947</v>
      </c>
      <c r="D240" s="25"/>
      <c r="E240" s="31" t="s">
        <v>948</v>
      </c>
      <c r="F240" s="55"/>
      <c r="G240" s="13" t="s">
        <v>929</v>
      </c>
      <c r="H240" s="304"/>
      <c r="I240" s="14"/>
      <c r="K240" s="13"/>
      <c r="O240" s="19"/>
      <c r="R240" s="13"/>
      <c r="S240" s="14" t="s">
        <v>930</v>
      </c>
      <c r="U240" s="14" t="s">
        <v>244</v>
      </c>
      <c r="W240" s="14" t="s">
        <v>244</v>
      </c>
      <c r="X240" s="13"/>
      <c r="AG240" s="284">
        <v>44835</v>
      </c>
      <c r="AH240" s="19" t="s">
        <v>931</v>
      </c>
      <c r="AI240"/>
    </row>
    <row r="241" spans="1:35" x14ac:dyDescent="0.25">
      <c r="A241" s="16">
        <v>240</v>
      </c>
      <c r="B241" s="3" t="str">
        <f t="shared" si="3"/>
        <v>OG240</v>
      </c>
      <c r="C241" s="36" t="s">
        <v>949</v>
      </c>
      <c r="D241" s="25"/>
      <c r="E241" s="31" t="s">
        <v>950</v>
      </c>
      <c r="F241" s="55"/>
      <c r="G241" s="13" t="s">
        <v>929</v>
      </c>
      <c r="H241" s="304"/>
      <c r="I241" s="14"/>
      <c r="K241" s="13"/>
      <c r="O241" s="19"/>
      <c r="R241" s="13"/>
      <c r="S241" s="14" t="s">
        <v>930</v>
      </c>
      <c r="U241" s="14" t="s">
        <v>244</v>
      </c>
      <c r="W241" s="14" t="s">
        <v>244</v>
      </c>
      <c r="X241" s="13"/>
      <c r="AG241" s="284">
        <v>44835</v>
      </c>
      <c r="AH241" s="19" t="s">
        <v>931</v>
      </c>
      <c r="AI241"/>
    </row>
    <row r="242" spans="1:35" x14ac:dyDescent="0.25">
      <c r="A242" s="16">
        <v>241</v>
      </c>
      <c r="B242" s="3" t="str">
        <f t="shared" si="3"/>
        <v>OG241</v>
      </c>
      <c r="C242" s="36" t="s">
        <v>951</v>
      </c>
      <c r="D242" s="25" t="s">
        <v>952</v>
      </c>
      <c r="E242" s="31" t="s">
        <v>953</v>
      </c>
      <c r="F242" s="55" t="s">
        <v>954</v>
      </c>
      <c r="G242" s="13" t="s">
        <v>929</v>
      </c>
      <c r="H242" s="304"/>
      <c r="I242" s="14"/>
      <c r="K242" s="13"/>
      <c r="O242" s="19"/>
      <c r="R242" s="13"/>
      <c r="S242" s="14" t="s">
        <v>930</v>
      </c>
      <c r="U242" s="14" t="s">
        <v>244</v>
      </c>
      <c r="W242" s="14" t="s">
        <v>244</v>
      </c>
      <c r="X242" s="13"/>
      <c r="AG242" s="284">
        <v>44835</v>
      </c>
      <c r="AH242" s="19" t="s">
        <v>931</v>
      </c>
      <c r="AI242"/>
    </row>
    <row r="243" spans="1:35" x14ac:dyDescent="0.25">
      <c r="A243" s="16">
        <v>242</v>
      </c>
      <c r="B243" s="3" t="str">
        <f t="shared" si="3"/>
        <v>OG242</v>
      </c>
      <c r="C243" s="36" t="s">
        <v>955</v>
      </c>
      <c r="D243" s="25" t="s">
        <v>373</v>
      </c>
      <c r="E243" s="31" t="s">
        <v>374</v>
      </c>
      <c r="F243" s="55" t="s">
        <v>954</v>
      </c>
      <c r="G243" s="13" t="s">
        <v>929</v>
      </c>
      <c r="H243" s="304"/>
      <c r="I243" s="14"/>
      <c r="K243" s="13"/>
      <c r="O243" s="19"/>
      <c r="R243" s="13"/>
      <c r="S243" s="14" t="s">
        <v>930</v>
      </c>
      <c r="U243" s="14" t="s">
        <v>244</v>
      </c>
      <c r="W243" s="14" t="s">
        <v>244</v>
      </c>
      <c r="X243" s="13"/>
      <c r="AG243" s="284">
        <v>44835</v>
      </c>
      <c r="AH243" s="19" t="s">
        <v>931</v>
      </c>
      <c r="AI243"/>
    </row>
    <row r="244" spans="1:35" x14ac:dyDescent="0.25">
      <c r="A244" s="16">
        <v>243</v>
      </c>
      <c r="B244" s="3" t="str">
        <f t="shared" si="3"/>
        <v>OG243</v>
      </c>
      <c r="C244" s="36" t="s">
        <v>956</v>
      </c>
      <c r="D244" s="25" t="s">
        <v>373</v>
      </c>
      <c r="E244" s="31" t="s">
        <v>374</v>
      </c>
      <c r="F244" s="55" t="s">
        <v>954</v>
      </c>
      <c r="G244" s="13" t="s">
        <v>929</v>
      </c>
      <c r="H244" s="304"/>
      <c r="I244" s="14"/>
      <c r="K244" s="13"/>
      <c r="O244" s="19"/>
      <c r="R244" s="13"/>
      <c r="S244" s="14" t="s">
        <v>930</v>
      </c>
      <c r="U244" s="14" t="s">
        <v>244</v>
      </c>
      <c r="W244" s="14" t="s">
        <v>244</v>
      </c>
      <c r="X244" s="13"/>
      <c r="AG244" s="284">
        <v>44835</v>
      </c>
      <c r="AH244" s="19" t="s">
        <v>931</v>
      </c>
      <c r="AI244"/>
    </row>
    <row r="245" spans="1:35" x14ac:dyDescent="0.25">
      <c r="A245" s="16">
        <v>244</v>
      </c>
      <c r="B245" s="3" t="str">
        <f t="shared" si="3"/>
        <v>OG244</v>
      </c>
      <c r="C245" s="36" t="s">
        <v>957</v>
      </c>
      <c r="D245" s="25" t="s">
        <v>958</v>
      </c>
      <c r="E245" s="31" t="s">
        <v>959</v>
      </c>
      <c r="F245" s="55" t="s">
        <v>954</v>
      </c>
      <c r="G245" s="13" t="s">
        <v>929</v>
      </c>
      <c r="H245" s="304"/>
      <c r="I245" s="14"/>
      <c r="K245" s="13"/>
      <c r="O245" s="19"/>
      <c r="R245" s="13"/>
      <c r="S245" s="14" t="s">
        <v>930</v>
      </c>
      <c r="U245" s="14" t="s">
        <v>244</v>
      </c>
      <c r="W245" s="14" t="s">
        <v>244</v>
      </c>
      <c r="X245" s="13"/>
      <c r="AG245" s="284">
        <v>44835</v>
      </c>
      <c r="AH245" s="19" t="s">
        <v>931</v>
      </c>
      <c r="AI245"/>
    </row>
    <row r="246" spans="1:35" x14ac:dyDescent="0.25">
      <c r="A246" s="16">
        <v>245</v>
      </c>
      <c r="B246" s="3" t="str">
        <f t="shared" si="3"/>
        <v>OG245</v>
      </c>
      <c r="C246" s="36" t="s">
        <v>960</v>
      </c>
      <c r="D246" s="25" t="s">
        <v>961</v>
      </c>
      <c r="E246" s="31" t="s">
        <v>962</v>
      </c>
      <c r="F246" s="55" t="s">
        <v>954</v>
      </c>
      <c r="G246" s="13" t="s">
        <v>929</v>
      </c>
      <c r="H246" s="304"/>
      <c r="I246" s="14"/>
      <c r="K246" s="13"/>
      <c r="O246" s="19"/>
      <c r="R246" s="13"/>
      <c r="S246" s="14" t="s">
        <v>930</v>
      </c>
      <c r="U246" s="14" t="s">
        <v>244</v>
      </c>
      <c r="W246" s="14" t="s">
        <v>244</v>
      </c>
      <c r="X246" s="13"/>
      <c r="AG246" s="284">
        <v>44835</v>
      </c>
      <c r="AH246" s="19" t="s">
        <v>931</v>
      </c>
      <c r="AI246"/>
    </row>
    <row r="247" spans="1:35" x14ac:dyDescent="0.25">
      <c r="A247" s="16">
        <v>246</v>
      </c>
      <c r="B247" s="3" t="str">
        <f t="shared" si="3"/>
        <v>OG246</v>
      </c>
      <c r="C247" s="36" t="s">
        <v>963</v>
      </c>
      <c r="D247" s="25" t="s">
        <v>964</v>
      </c>
      <c r="E247" s="31" t="s">
        <v>965</v>
      </c>
      <c r="F247" s="55" t="s">
        <v>954</v>
      </c>
      <c r="G247" s="13" t="s">
        <v>929</v>
      </c>
      <c r="H247" s="304"/>
      <c r="I247" s="14"/>
      <c r="K247" s="13"/>
      <c r="O247" s="19"/>
      <c r="R247" s="13"/>
      <c r="S247" s="14" t="s">
        <v>930</v>
      </c>
      <c r="U247" s="14" t="s">
        <v>244</v>
      </c>
      <c r="W247" s="14" t="s">
        <v>244</v>
      </c>
      <c r="X247" s="13"/>
      <c r="AG247" s="284">
        <v>44835</v>
      </c>
      <c r="AH247" s="19" t="s">
        <v>931</v>
      </c>
      <c r="AI247"/>
    </row>
    <row r="248" spans="1:35" x14ac:dyDescent="0.25">
      <c r="A248" s="16">
        <v>247</v>
      </c>
      <c r="B248" s="3" t="str">
        <f t="shared" si="3"/>
        <v>OG247</v>
      </c>
      <c r="C248" s="36" t="s">
        <v>966</v>
      </c>
      <c r="D248" s="25" t="s">
        <v>967</v>
      </c>
      <c r="E248" s="31" t="s">
        <v>968</v>
      </c>
      <c r="F248" s="55" t="s">
        <v>954</v>
      </c>
      <c r="G248" s="13" t="s">
        <v>929</v>
      </c>
      <c r="H248" s="304"/>
      <c r="I248" s="14"/>
      <c r="K248" s="13"/>
      <c r="O248" s="19"/>
      <c r="R248" s="13"/>
      <c r="S248" s="14" t="s">
        <v>930</v>
      </c>
      <c r="U248" s="14" t="s">
        <v>244</v>
      </c>
      <c r="W248" s="14" t="s">
        <v>244</v>
      </c>
      <c r="X248" s="13"/>
      <c r="AG248" s="284">
        <v>44835</v>
      </c>
      <c r="AH248" s="19" t="s">
        <v>931</v>
      </c>
      <c r="AI248"/>
    </row>
    <row r="249" spans="1:35" x14ac:dyDescent="0.25">
      <c r="A249" s="16">
        <v>248</v>
      </c>
      <c r="B249" s="3" t="str">
        <f t="shared" si="3"/>
        <v>OG248</v>
      </c>
      <c r="C249" s="36" t="s">
        <v>969</v>
      </c>
      <c r="D249" s="25" t="s">
        <v>970</v>
      </c>
      <c r="E249" s="31" t="s">
        <v>971</v>
      </c>
      <c r="F249" s="55" t="s">
        <v>954</v>
      </c>
      <c r="G249" s="13" t="s">
        <v>929</v>
      </c>
      <c r="H249" s="304"/>
      <c r="I249" s="14"/>
      <c r="K249" s="13"/>
      <c r="O249" s="19"/>
      <c r="R249" s="13"/>
      <c r="S249" s="14" t="s">
        <v>930</v>
      </c>
      <c r="U249" s="14" t="s">
        <v>244</v>
      </c>
      <c r="W249" s="14" t="s">
        <v>244</v>
      </c>
      <c r="X249" s="13"/>
      <c r="AG249" s="284">
        <v>44835</v>
      </c>
      <c r="AH249" s="19" t="s">
        <v>931</v>
      </c>
      <c r="AI249"/>
    </row>
    <row r="250" spans="1:35" x14ac:dyDescent="0.25">
      <c r="A250" s="16">
        <v>249</v>
      </c>
      <c r="B250" s="3" t="str">
        <f t="shared" si="3"/>
        <v>OG249</v>
      </c>
      <c r="C250" s="36" t="s">
        <v>972</v>
      </c>
      <c r="D250" s="25" t="s">
        <v>973</v>
      </c>
      <c r="E250" s="31"/>
      <c r="F250" s="55" t="s">
        <v>954</v>
      </c>
      <c r="G250" s="13" t="s">
        <v>929</v>
      </c>
      <c r="H250" s="304"/>
      <c r="I250" s="14"/>
      <c r="K250" s="13"/>
      <c r="O250" s="19"/>
      <c r="R250" s="13"/>
      <c r="S250" s="14" t="s">
        <v>930</v>
      </c>
      <c r="U250" s="14" t="s">
        <v>244</v>
      </c>
      <c r="W250" s="14" t="s">
        <v>244</v>
      </c>
      <c r="X250" s="13"/>
      <c r="AG250" s="284">
        <v>44835</v>
      </c>
      <c r="AH250" s="19" t="s">
        <v>931</v>
      </c>
      <c r="AI250"/>
    </row>
    <row r="251" spans="1:35" x14ac:dyDescent="0.25">
      <c r="A251" s="16">
        <v>250</v>
      </c>
      <c r="B251" s="3" t="str">
        <f t="shared" si="3"/>
        <v>OG250</v>
      </c>
      <c r="C251" s="36" t="s">
        <v>974</v>
      </c>
      <c r="D251" s="25" t="s">
        <v>180</v>
      </c>
      <c r="E251" s="31" t="s">
        <v>975</v>
      </c>
      <c r="F251" s="55" t="s">
        <v>954</v>
      </c>
      <c r="G251" s="13" t="s">
        <v>929</v>
      </c>
      <c r="H251" s="304"/>
      <c r="I251" s="14"/>
      <c r="K251" s="13"/>
      <c r="O251" s="19"/>
      <c r="R251" s="13"/>
      <c r="S251" s="14" t="s">
        <v>930</v>
      </c>
      <c r="U251" s="14" t="s">
        <v>244</v>
      </c>
      <c r="W251" s="14" t="s">
        <v>244</v>
      </c>
      <c r="X251" s="13"/>
      <c r="AG251" s="284">
        <v>44835</v>
      </c>
      <c r="AH251" s="19" t="s">
        <v>931</v>
      </c>
      <c r="AI251"/>
    </row>
    <row r="252" spans="1:35" x14ac:dyDescent="0.25">
      <c r="A252" s="16">
        <v>251</v>
      </c>
      <c r="B252" s="3" t="str">
        <f t="shared" si="3"/>
        <v>OG251</v>
      </c>
      <c r="C252" s="36" t="s">
        <v>976</v>
      </c>
      <c r="D252" s="25" t="s">
        <v>977</v>
      </c>
      <c r="E252" s="31" t="s">
        <v>978</v>
      </c>
      <c r="F252" s="55" t="s">
        <v>954</v>
      </c>
      <c r="G252" s="13" t="s">
        <v>929</v>
      </c>
      <c r="H252" s="304"/>
      <c r="I252" s="14"/>
      <c r="K252" s="13"/>
      <c r="O252" s="19"/>
      <c r="R252" s="13"/>
      <c r="S252" s="14" t="s">
        <v>930</v>
      </c>
      <c r="U252" s="14" t="s">
        <v>244</v>
      </c>
      <c r="W252" s="14" t="s">
        <v>244</v>
      </c>
      <c r="X252" s="13"/>
      <c r="AG252" s="284">
        <v>44835</v>
      </c>
      <c r="AH252" s="19" t="s">
        <v>931</v>
      </c>
      <c r="AI252"/>
    </row>
    <row r="253" spans="1:35" x14ac:dyDescent="0.25">
      <c r="A253" s="16">
        <v>252</v>
      </c>
      <c r="B253" s="3" t="str">
        <f t="shared" si="3"/>
        <v>OG252</v>
      </c>
      <c r="C253" s="36" t="s">
        <v>979</v>
      </c>
      <c r="D253" s="25" t="s">
        <v>980</v>
      </c>
      <c r="E253" s="31" t="s">
        <v>981</v>
      </c>
      <c r="F253" s="55" t="s">
        <v>954</v>
      </c>
      <c r="G253" s="13" t="s">
        <v>929</v>
      </c>
      <c r="H253" s="304"/>
      <c r="I253" s="14"/>
      <c r="K253" s="13"/>
      <c r="O253" s="19"/>
      <c r="R253" s="13"/>
      <c r="S253" s="14" t="s">
        <v>930</v>
      </c>
      <c r="U253" s="14" t="s">
        <v>244</v>
      </c>
      <c r="W253" s="14" t="s">
        <v>244</v>
      </c>
      <c r="X253" s="13"/>
      <c r="AG253" s="284">
        <v>44835</v>
      </c>
      <c r="AH253" s="19" t="s">
        <v>931</v>
      </c>
      <c r="AI253"/>
    </row>
    <row r="254" spans="1:35" x14ac:dyDescent="0.25">
      <c r="A254" s="16">
        <v>253</v>
      </c>
      <c r="B254" s="3" t="str">
        <f t="shared" si="3"/>
        <v>OG253</v>
      </c>
      <c r="C254" s="36" t="s">
        <v>982</v>
      </c>
      <c r="D254" s="25" t="s">
        <v>983</v>
      </c>
      <c r="E254" s="31"/>
      <c r="F254" s="55" t="s">
        <v>954</v>
      </c>
      <c r="G254" s="13" t="s">
        <v>929</v>
      </c>
      <c r="H254" s="304"/>
      <c r="I254" s="14"/>
      <c r="K254" s="13"/>
      <c r="O254" s="19"/>
      <c r="R254" s="13"/>
      <c r="S254" s="14" t="s">
        <v>930</v>
      </c>
      <c r="U254" s="14" t="s">
        <v>244</v>
      </c>
      <c r="W254" s="14" t="s">
        <v>244</v>
      </c>
      <c r="X254" s="13"/>
      <c r="AG254" s="284">
        <v>44835</v>
      </c>
      <c r="AH254" s="19" t="s">
        <v>931</v>
      </c>
      <c r="AI254"/>
    </row>
    <row r="255" spans="1:35" x14ac:dyDescent="0.25">
      <c r="A255" s="16">
        <v>254</v>
      </c>
      <c r="B255" s="3" t="str">
        <f t="shared" si="3"/>
        <v>OG254</v>
      </c>
      <c r="C255" s="36" t="s">
        <v>984</v>
      </c>
      <c r="D255" s="25" t="s">
        <v>985</v>
      </c>
      <c r="E255" s="31"/>
      <c r="F255" s="55" t="s">
        <v>954</v>
      </c>
      <c r="G255" s="13" t="s">
        <v>929</v>
      </c>
      <c r="H255" s="304"/>
      <c r="I255" s="14"/>
      <c r="K255" s="13"/>
      <c r="O255" s="19"/>
      <c r="R255" s="13"/>
      <c r="S255" s="14" t="s">
        <v>930</v>
      </c>
      <c r="U255" s="14" t="s">
        <v>244</v>
      </c>
      <c r="W255" s="14" t="s">
        <v>244</v>
      </c>
      <c r="X255" s="13"/>
      <c r="AG255" s="284">
        <v>44835</v>
      </c>
      <c r="AH255" s="19" t="s">
        <v>931</v>
      </c>
      <c r="AI255"/>
    </row>
    <row r="256" spans="1:35" x14ac:dyDescent="0.25">
      <c r="A256" s="16">
        <v>255</v>
      </c>
      <c r="B256" s="3" t="str">
        <f t="shared" si="3"/>
        <v>OG255</v>
      </c>
      <c r="C256" s="36" t="s">
        <v>986</v>
      </c>
      <c r="D256" s="25" t="s">
        <v>987</v>
      </c>
      <c r="E256" s="31"/>
      <c r="F256" s="55" t="s">
        <v>954</v>
      </c>
      <c r="G256" s="13" t="s">
        <v>929</v>
      </c>
      <c r="H256" s="304"/>
      <c r="I256" s="14"/>
      <c r="K256" s="13"/>
      <c r="O256" s="19"/>
      <c r="R256" s="13"/>
      <c r="S256" s="14" t="s">
        <v>930</v>
      </c>
      <c r="U256" s="14" t="s">
        <v>244</v>
      </c>
      <c r="W256" s="14" t="s">
        <v>244</v>
      </c>
      <c r="X256" s="13"/>
      <c r="AG256" s="284">
        <v>44835</v>
      </c>
      <c r="AH256" s="19" t="s">
        <v>931</v>
      </c>
      <c r="AI256"/>
    </row>
    <row r="257" spans="1:35" x14ac:dyDescent="0.25">
      <c r="A257" s="16">
        <v>256</v>
      </c>
      <c r="B257" s="3" t="str">
        <f t="shared" si="3"/>
        <v>OG256</v>
      </c>
      <c r="C257" s="36" t="s">
        <v>988</v>
      </c>
      <c r="D257" s="25" t="s">
        <v>989</v>
      </c>
      <c r="E257" s="31" t="s">
        <v>990</v>
      </c>
      <c r="F257" s="55" t="s">
        <v>954</v>
      </c>
      <c r="G257" s="13" t="s">
        <v>929</v>
      </c>
      <c r="H257" s="304"/>
      <c r="I257" s="14"/>
      <c r="K257" s="13"/>
      <c r="O257" s="19"/>
      <c r="R257" s="13"/>
      <c r="S257" s="14" t="s">
        <v>930</v>
      </c>
      <c r="U257" s="14" t="s">
        <v>244</v>
      </c>
      <c r="W257" s="14" t="s">
        <v>244</v>
      </c>
      <c r="X257" s="13"/>
      <c r="AG257" s="284">
        <v>44835</v>
      </c>
      <c r="AH257" s="19" t="s">
        <v>931</v>
      </c>
      <c r="AI257"/>
    </row>
    <row r="258" spans="1:35" x14ac:dyDescent="0.25">
      <c r="A258" s="16">
        <v>257</v>
      </c>
      <c r="B258" s="3" t="str">
        <f t="shared" ref="B258:B321" si="4">_xlfn.CONCAT("OG",A258)</f>
        <v>OG257</v>
      </c>
      <c r="C258" s="36" t="s">
        <v>991</v>
      </c>
      <c r="D258" s="25" t="s">
        <v>992</v>
      </c>
      <c r="E258" s="31" t="s">
        <v>993</v>
      </c>
      <c r="F258" s="55" t="s">
        <v>994</v>
      </c>
      <c r="G258" s="13" t="s">
        <v>929</v>
      </c>
      <c r="H258" s="304"/>
      <c r="I258" s="14"/>
      <c r="K258" s="13"/>
      <c r="O258" s="19"/>
      <c r="R258" s="13"/>
      <c r="S258" s="14" t="s">
        <v>930</v>
      </c>
      <c r="U258" s="14" t="s">
        <v>244</v>
      </c>
      <c r="W258" s="14" t="s">
        <v>244</v>
      </c>
      <c r="X258" s="13"/>
      <c r="AG258" s="284">
        <v>44835</v>
      </c>
      <c r="AH258" s="19" t="s">
        <v>931</v>
      </c>
      <c r="AI258"/>
    </row>
    <row r="259" spans="1:35" x14ac:dyDescent="0.25">
      <c r="A259" s="16">
        <v>258</v>
      </c>
      <c r="B259" s="3" t="str">
        <f t="shared" si="4"/>
        <v>OG258</v>
      </c>
      <c r="C259" s="36" t="s">
        <v>995</v>
      </c>
      <c r="D259" s="25" t="s">
        <v>996</v>
      </c>
      <c r="E259" s="31"/>
      <c r="F259" s="55" t="s">
        <v>954</v>
      </c>
      <c r="G259" s="13" t="s">
        <v>929</v>
      </c>
      <c r="H259" s="304"/>
      <c r="I259" s="14"/>
      <c r="K259" s="13"/>
      <c r="O259" s="19"/>
      <c r="R259" s="13"/>
      <c r="S259" s="14" t="s">
        <v>930</v>
      </c>
      <c r="U259" s="14" t="s">
        <v>244</v>
      </c>
      <c r="W259" s="14" t="s">
        <v>244</v>
      </c>
      <c r="X259" s="13"/>
      <c r="AG259" s="284">
        <v>44835</v>
      </c>
      <c r="AH259" s="19" t="s">
        <v>931</v>
      </c>
      <c r="AI259"/>
    </row>
    <row r="260" spans="1:35" x14ac:dyDescent="0.25">
      <c r="A260" s="16">
        <v>259</v>
      </c>
      <c r="B260" s="3" t="str">
        <f t="shared" si="4"/>
        <v>OG259</v>
      </c>
      <c r="C260" s="36" t="s">
        <v>997</v>
      </c>
      <c r="D260" s="25" t="s">
        <v>952</v>
      </c>
      <c r="E260" s="31" t="s">
        <v>953</v>
      </c>
      <c r="F260" s="55" t="s">
        <v>954</v>
      </c>
      <c r="G260" s="13" t="s">
        <v>929</v>
      </c>
      <c r="H260" s="304"/>
      <c r="I260" s="14"/>
      <c r="K260" s="13"/>
      <c r="O260" s="19"/>
      <c r="R260" s="13"/>
      <c r="S260" s="14" t="s">
        <v>930</v>
      </c>
      <c r="U260" s="14" t="s">
        <v>244</v>
      </c>
      <c r="W260" s="14" t="s">
        <v>244</v>
      </c>
      <c r="X260" s="13"/>
      <c r="AG260" s="284">
        <v>44835</v>
      </c>
      <c r="AH260" s="19" t="s">
        <v>931</v>
      </c>
      <c r="AI260"/>
    </row>
    <row r="261" spans="1:35" x14ac:dyDescent="0.25">
      <c r="A261" s="16">
        <v>260</v>
      </c>
      <c r="B261" s="3" t="str">
        <f t="shared" si="4"/>
        <v>OG260</v>
      </c>
      <c r="C261" s="36" t="s">
        <v>998</v>
      </c>
      <c r="D261" s="25" t="s">
        <v>999</v>
      </c>
      <c r="E261" s="31" t="s">
        <v>1000</v>
      </c>
      <c r="F261" s="55" t="s">
        <v>954</v>
      </c>
      <c r="G261" s="13" t="s">
        <v>929</v>
      </c>
      <c r="H261" s="304"/>
      <c r="I261" s="14"/>
      <c r="K261" s="13"/>
      <c r="O261" s="19"/>
      <c r="R261" s="13"/>
      <c r="S261" s="14" t="s">
        <v>930</v>
      </c>
      <c r="U261" s="14" t="s">
        <v>244</v>
      </c>
      <c r="W261" s="14" t="s">
        <v>244</v>
      </c>
      <c r="X261" s="13"/>
      <c r="AG261" s="284">
        <v>44835</v>
      </c>
      <c r="AH261" s="19" t="s">
        <v>931</v>
      </c>
      <c r="AI261"/>
    </row>
    <row r="262" spans="1:35" x14ac:dyDescent="0.25">
      <c r="A262" s="16">
        <v>261</v>
      </c>
      <c r="B262" s="3" t="str">
        <f t="shared" si="4"/>
        <v>OG261</v>
      </c>
      <c r="C262" s="36" t="s">
        <v>1001</v>
      </c>
      <c r="D262" s="25" t="s">
        <v>1002</v>
      </c>
      <c r="E262" s="31" t="s">
        <v>1003</v>
      </c>
      <c r="F262" s="55" t="s">
        <v>954</v>
      </c>
      <c r="G262" s="13" t="s">
        <v>929</v>
      </c>
      <c r="H262" s="304"/>
      <c r="I262" s="14"/>
      <c r="K262" s="13"/>
      <c r="O262" s="19"/>
      <c r="R262" s="13"/>
      <c r="S262" s="14" t="s">
        <v>930</v>
      </c>
      <c r="U262" s="14" t="s">
        <v>244</v>
      </c>
      <c r="W262" s="14" t="s">
        <v>244</v>
      </c>
      <c r="X262" s="13"/>
      <c r="AG262" s="284">
        <v>44835</v>
      </c>
      <c r="AH262" s="19" t="s">
        <v>931</v>
      </c>
      <c r="AI262"/>
    </row>
    <row r="263" spans="1:35" x14ac:dyDescent="0.25">
      <c r="A263" s="16">
        <v>262</v>
      </c>
      <c r="B263" s="3" t="str">
        <f t="shared" si="4"/>
        <v>OG262</v>
      </c>
      <c r="C263" s="36" t="s">
        <v>1004</v>
      </c>
      <c r="D263" s="25" t="s">
        <v>1005</v>
      </c>
      <c r="E263" s="31" t="s">
        <v>1006</v>
      </c>
      <c r="F263" s="55" t="s">
        <v>954</v>
      </c>
      <c r="G263" s="13" t="s">
        <v>929</v>
      </c>
      <c r="H263" s="304"/>
      <c r="I263" s="14"/>
      <c r="K263" s="13"/>
      <c r="O263" s="19"/>
      <c r="R263" s="13"/>
      <c r="S263" s="14" t="s">
        <v>930</v>
      </c>
      <c r="U263" s="14" t="s">
        <v>244</v>
      </c>
      <c r="W263" s="14" t="s">
        <v>244</v>
      </c>
      <c r="X263" s="13"/>
      <c r="AG263" s="284">
        <v>44835</v>
      </c>
      <c r="AH263" s="19" t="s">
        <v>931</v>
      </c>
      <c r="AI263"/>
    </row>
    <row r="264" spans="1:35" x14ac:dyDescent="0.25">
      <c r="A264" s="16">
        <v>263</v>
      </c>
      <c r="B264" s="3" t="str">
        <f t="shared" si="4"/>
        <v>OG263</v>
      </c>
      <c r="C264" s="36" t="s">
        <v>1007</v>
      </c>
      <c r="D264" s="25" t="s">
        <v>1008</v>
      </c>
      <c r="E264" s="31" t="s">
        <v>1009</v>
      </c>
      <c r="F264" s="55" t="s">
        <v>954</v>
      </c>
      <c r="G264" s="13" t="s">
        <v>929</v>
      </c>
      <c r="H264" s="304"/>
      <c r="I264" s="14"/>
      <c r="K264" s="13"/>
      <c r="O264" s="19"/>
      <c r="R264" s="13"/>
      <c r="S264" s="14" t="s">
        <v>930</v>
      </c>
      <c r="U264" s="14" t="s">
        <v>244</v>
      </c>
      <c r="W264" s="14" t="s">
        <v>244</v>
      </c>
      <c r="X264" s="13"/>
      <c r="AG264" s="284">
        <v>44835</v>
      </c>
      <c r="AH264" s="19" t="s">
        <v>931</v>
      </c>
      <c r="AI264"/>
    </row>
    <row r="265" spans="1:35" x14ac:dyDescent="0.25">
      <c r="A265" s="16">
        <v>264</v>
      </c>
      <c r="B265" s="3" t="str">
        <f t="shared" si="4"/>
        <v>OG264</v>
      </c>
      <c r="C265" s="36" t="s">
        <v>1010</v>
      </c>
      <c r="D265" s="25" t="s">
        <v>548</v>
      </c>
      <c r="E265" s="31" t="s">
        <v>1011</v>
      </c>
      <c r="F265" s="55" t="s">
        <v>954</v>
      </c>
      <c r="G265" s="13" t="s">
        <v>929</v>
      </c>
      <c r="H265" s="304"/>
      <c r="I265" s="14"/>
      <c r="K265" s="13"/>
      <c r="O265" s="19"/>
      <c r="R265" s="13"/>
      <c r="S265" s="14" t="s">
        <v>930</v>
      </c>
      <c r="U265" s="14" t="s">
        <v>244</v>
      </c>
      <c r="W265" s="14" t="s">
        <v>244</v>
      </c>
      <c r="X265" s="13"/>
      <c r="AG265" s="284">
        <v>44835</v>
      </c>
      <c r="AH265" s="19" t="s">
        <v>931</v>
      </c>
      <c r="AI265"/>
    </row>
    <row r="266" spans="1:35" x14ac:dyDescent="0.25">
      <c r="A266" s="16">
        <v>265</v>
      </c>
      <c r="B266" s="3" t="str">
        <f t="shared" si="4"/>
        <v>OG265</v>
      </c>
      <c r="C266" s="36" t="s">
        <v>1012</v>
      </c>
      <c r="D266" s="25" t="s">
        <v>1013</v>
      </c>
      <c r="E266" s="31" t="s">
        <v>1014</v>
      </c>
      <c r="F266" s="55" t="s">
        <v>954</v>
      </c>
      <c r="G266" s="13" t="s">
        <v>929</v>
      </c>
      <c r="H266" s="304"/>
      <c r="I266" s="14"/>
      <c r="K266" s="13"/>
      <c r="O266" s="19"/>
      <c r="R266" s="13"/>
      <c r="S266" s="14" t="s">
        <v>930</v>
      </c>
      <c r="U266" s="14" t="s">
        <v>244</v>
      </c>
      <c r="W266" s="14" t="s">
        <v>244</v>
      </c>
      <c r="X266" s="13"/>
      <c r="AG266" s="284">
        <v>44835</v>
      </c>
      <c r="AH266" s="19" t="s">
        <v>931</v>
      </c>
      <c r="AI266"/>
    </row>
    <row r="267" spans="1:35" x14ac:dyDescent="0.25">
      <c r="A267" s="16">
        <v>266</v>
      </c>
      <c r="B267" s="3" t="str">
        <f t="shared" si="4"/>
        <v>OG266</v>
      </c>
      <c r="C267" s="36" t="s">
        <v>1015</v>
      </c>
      <c r="D267" s="25" t="s">
        <v>1016</v>
      </c>
      <c r="E267" s="31" t="s">
        <v>1017</v>
      </c>
      <c r="F267" s="55" t="s">
        <v>954</v>
      </c>
      <c r="G267" s="13" t="s">
        <v>929</v>
      </c>
      <c r="H267" s="304"/>
      <c r="I267" s="14"/>
      <c r="K267" s="13"/>
      <c r="O267" s="19"/>
      <c r="R267" s="13"/>
      <c r="S267" s="14" t="s">
        <v>930</v>
      </c>
      <c r="U267" s="14" t="s">
        <v>244</v>
      </c>
      <c r="W267" s="14" t="s">
        <v>244</v>
      </c>
      <c r="X267" s="13"/>
      <c r="AG267" s="284">
        <v>44835</v>
      </c>
      <c r="AH267" s="19" t="s">
        <v>931</v>
      </c>
      <c r="AI267"/>
    </row>
    <row r="268" spans="1:35" x14ac:dyDescent="0.25">
      <c r="A268" s="16">
        <v>267</v>
      </c>
      <c r="B268" s="3" t="str">
        <f t="shared" si="4"/>
        <v>OG267</v>
      </c>
      <c r="C268" s="36" t="s">
        <v>1018</v>
      </c>
      <c r="D268" s="25" t="s">
        <v>1019</v>
      </c>
      <c r="E268" s="31" t="s">
        <v>1020</v>
      </c>
      <c r="F268" s="55" t="s">
        <v>954</v>
      </c>
      <c r="G268" s="13" t="s">
        <v>929</v>
      </c>
      <c r="H268" s="304"/>
      <c r="I268" s="14"/>
      <c r="K268" s="13"/>
      <c r="O268" s="19"/>
      <c r="R268" s="13"/>
      <c r="S268" s="14" t="s">
        <v>930</v>
      </c>
      <c r="U268" s="14" t="s">
        <v>244</v>
      </c>
      <c r="W268" s="14" t="s">
        <v>244</v>
      </c>
      <c r="X268" s="13"/>
      <c r="AG268" s="284">
        <v>44835</v>
      </c>
      <c r="AH268" s="19" t="s">
        <v>931</v>
      </c>
      <c r="AI268"/>
    </row>
    <row r="269" spans="1:35" x14ac:dyDescent="0.25">
      <c r="A269" s="16">
        <v>268</v>
      </c>
      <c r="B269" s="3" t="str">
        <f t="shared" si="4"/>
        <v>OG268</v>
      </c>
      <c r="C269" s="36" t="s">
        <v>1021</v>
      </c>
      <c r="D269" s="25" t="s">
        <v>1022</v>
      </c>
      <c r="E269" s="31" t="s">
        <v>1023</v>
      </c>
      <c r="F269" s="55" t="s">
        <v>954</v>
      </c>
      <c r="G269" s="13" t="s">
        <v>929</v>
      </c>
      <c r="H269" s="304"/>
      <c r="I269" s="14"/>
      <c r="K269" s="13"/>
      <c r="O269" s="19"/>
      <c r="R269" s="13"/>
      <c r="S269" s="14" t="s">
        <v>930</v>
      </c>
      <c r="U269" s="14" t="s">
        <v>244</v>
      </c>
      <c r="W269" s="14" t="s">
        <v>244</v>
      </c>
      <c r="X269" s="13"/>
      <c r="AG269" s="284">
        <v>44835</v>
      </c>
      <c r="AH269" s="19" t="s">
        <v>931</v>
      </c>
      <c r="AI269"/>
    </row>
    <row r="270" spans="1:35" x14ac:dyDescent="0.25">
      <c r="A270" s="16">
        <v>269</v>
      </c>
      <c r="B270" s="3" t="str">
        <f t="shared" si="4"/>
        <v>OG269</v>
      </c>
      <c r="C270" s="36" t="s">
        <v>1024</v>
      </c>
      <c r="D270" s="25" t="s">
        <v>1025</v>
      </c>
      <c r="E270" s="31" t="s">
        <v>1026</v>
      </c>
      <c r="F270" s="55" t="s">
        <v>954</v>
      </c>
      <c r="G270" s="13" t="s">
        <v>929</v>
      </c>
      <c r="H270" s="304"/>
      <c r="I270" s="14"/>
      <c r="K270" s="13"/>
      <c r="O270" s="19"/>
      <c r="R270" s="13"/>
      <c r="S270" s="14" t="s">
        <v>930</v>
      </c>
      <c r="U270" s="14" t="s">
        <v>244</v>
      </c>
      <c r="W270" s="14" t="s">
        <v>244</v>
      </c>
      <c r="X270" s="13"/>
      <c r="AG270" s="284">
        <v>44835</v>
      </c>
      <c r="AH270" s="19" t="s">
        <v>931</v>
      </c>
      <c r="AI270"/>
    </row>
    <row r="271" spans="1:35" x14ac:dyDescent="0.25">
      <c r="A271" s="16">
        <v>270</v>
      </c>
      <c r="B271" s="3" t="str">
        <f t="shared" si="4"/>
        <v>OG270</v>
      </c>
      <c r="C271" s="36" t="s">
        <v>1027</v>
      </c>
      <c r="D271" s="25" t="s">
        <v>1028</v>
      </c>
      <c r="E271" s="31" t="s">
        <v>1029</v>
      </c>
      <c r="F271" s="55" t="s">
        <v>954</v>
      </c>
      <c r="G271" s="13" t="s">
        <v>929</v>
      </c>
      <c r="H271" s="304"/>
      <c r="I271" s="14"/>
      <c r="K271" s="13"/>
      <c r="O271" s="19"/>
      <c r="R271" s="13"/>
      <c r="S271" s="14" t="s">
        <v>930</v>
      </c>
      <c r="U271" s="14" t="s">
        <v>244</v>
      </c>
      <c r="W271" s="14" t="s">
        <v>244</v>
      </c>
      <c r="X271" s="13"/>
      <c r="AG271" s="284">
        <v>44835</v>
      </c>
      <c r="AH271" s="19" t="s">
        <v>931</v>
      </c>
      <c r="AI271"/>
    </row>
    <row r="272" spans="1:35" x14ac:dyDescent="0.25">
      <c r="A272" s="16">
        <v>271</v>
      </c>
      <c r="B272" s="3" t="str">
        <f t="shared" si="4"/>
        <v>OG271</v>
      </c>
      <c r="C272" s="36" t="s">
        <v>1030</v>
      </c>
      <c r="D272" s="25" t="s">
        <v>1031</v>
      </c>
      <c r="E272" s="31" t="s">
        <v>1032</v>
      </c>
      <c r="F272" s="55" t="s">
        <v>954</v>
      </c>
      <c r="G272" s="13" t="s">
        <v>929</v>
      </c>
      <c r="H272" s="304"/>
      <c r="I272" s="14"/>
      <c r="K272" s="13"/>
      <c r="O272" s="19"/>
      <c r="R272" s="13"/>
      <c r="S272" s="14" t="s">
        <v>930</v>
      </c>
      <c r="U272" s="14" t="s">
        <v>244</v>
      </c>
      <c r="W272" s="14" t="s">
        <v>244</v>
      </c>
      <c r="X272" s="13"/>
      <c r="AG272" s="284">
        <v>44835</v>
      </c>
      <c r="AH272" s="19" t="s">
        <v>931</v>
      </c>
      <c r="AI272"/>
    </row>
    <row r="273" spans="1:35" x14ac:dyDescent="0.25">
      <c r="A273" s="16">
        <v>272</v>
      </c>
      <c r="B273" s="3" t="str">
        <f t="shared" si="4"/>
        <v>OG272</v>
      </c>
      <c r="C273" s="36" t="s">
        <v>1033</v>
      </c>
      <c r="D273" s="25" t="s">
        <v>1034</v>
      </c>
      <c r="E273" s="31" t="s">
        <v>1035</v>
      </c>
      <c r="F273" s="55" t="s">
        <v>954</v>
      </c>
      <c r="G273" s="13" t="s">
        <v>929</v>
      </c>
      <c r="H273" s="304"/>
      <c r="I273" s="14"/>
      <c r="K273" s="13"/>
      <c r="O273" s="19"/>
      <c r="R273" s="13"/>
      <c r="S273" s="14" t="s">
        <v>930</v>
      </c>
      <c r="U273" s="14" t="s">
        <v>244</v>
      </c>
      <c r="W273" s="14" t="s">
        <v>244</v>
      </c>
      <c r="X273" s="13"/>
      <c r="AG273" s="284">
        <v>44835</v>
      </c>
      <c r="AH273" s="19" t="s">
        <v>931</v>
      </c>
      <c r="AI273"/>
    </row>
    <row r="274" spans="1:35" x14ac:dyDescent="0.25">
      <c r="A274" s="16">
        <v>273</v>
      </c>
      <c r="B274" s="3" t="str">
        <f t="shared" si="4"/>
        <v>OG273</v>
      </c>
      <c r="C274" s="36" t="s">
        <v>1036</v>
      </c>
      <c r="D274" s="25" t="s">
        <v>1037</v>
      </c>
      <c r="E274" s="31" t="s">
        <v>1038</v>
      </c>
      <c r="F274" s="55" t="s">
        <v>954</v>
      </c>
      <c r="G274" s="13" t="s">
        <v>929</v>
      </c>
      <c r="H274" s="304"/>
      <c r="I274" s="14"/>
      <c r="K274" s="13"/>
      <c r="O274" s="19"/>
      <c r="R274" s="13"/>
      <c r="S274" s="14" t="s">
        <v>930</v>
      </c>
      <c r="U274" s="14" t="s">
        <v>244</v>
      </c>
      <c r="W274" s="14" t="s">
        <v>244</v>
      </c>
      <c r="X274" s="13"/>
      <c r="AG274" s="284">
        <v>44835</v>
      </c>
      <c r="AH274" s="19" t="s">
        <v>931</v>
      </c>
      <c r="AI274"/>
    </row>
    <row r="275" spans="1:35" x14ac:dyDescent="0.25">
      <c r="A275" s="16">
        <v>274</v>
      </c>
      <c r="B275" s="3" t="str">
        <f t="shared" si="4"/>
        <v>OG274</v>
      </c>
      <c r="C275" s="36" t="s">
        <v>1039</v>
      </c>
      <c r="D275" s="25" t="s">
        <v>1040</v>
      </c>
      <c r="E275" s="31" t="s">
        <v>1041</v>
      </c>
      <c r="F275" s="55" t="s">
        <v>954</v>
      </c>
      <c r="G275" s="13" t="s">
        <v>929</v>
      </c>
      <c r="H275" s="304"/>
      <c r="I275" s="14"/>
      <c r="K275" s="13"/>
      <c r="O275" s="19"/>
      <c r="R275" s="13"/>
      <c r="S275" s="14" t="s">
        <v>930</v>
      </c>
      <c r="U275" s="14" t="s">
        <v>244</v>
      </c>
      <c r="W275" s="14" t="s">
        <v>244</v>
      </c>
      <c r="X275" s="13"/>
      <c r="AG275" s="284">
        <v>44835</v>
      </c>
      <c r="AH275" s="19" t="s">
        <v>931</v>
      </c>
      <c r="AI275"/>
    </row>
    <row r="276" spans="1:35" x14ac:dyDescent="0.25">
      <c r="A276" s="16">
        <v>275</v>
      </c>
      <c r="B276" s="3" t="str">
        <f t="shared" si="4"/>
        <v>OG275</v>
      </c>
      <c r="C276" s="36" t="s">
        <v>1042</v>
      </c>
      <c r="D276" s="25" t="s">
        <v>1043</v>
      </c>
      <c r="E276" s="31" t="s">
        <v>1044</v>
      </c>
      <c r="F276" s="55" t="s">
        <v>954</v>
      </c>
      <c r="G276" s="13" t="s">
        <v>929</v>
      </c>
      <c r="H276" s="304"/>
      <c r="I276" s="14"/>
      <c r="K276" s="13"/>
      <c r="O276" s="19"/>
      <c r="R276" s="13"/>
      <c r="S276" s="14" t="s">
        <v>930</v>
      </c>
      <c r="U276" s="14" t="s">
        <v>244</v>
      </c>
      <c r="W276" s="14" t="s">
        <v>244</v>
      </c>
      <c r="X276" s="13"/>
      <c r="AG276" s="284">
        <v>44835</v>
      </c>
      <c r="AH276" s="19" t="s">
        <v>931</v>
      </c>
      <c r="AI276"/>
    </row>
    <row r="277" spans="1:35" x14ac:dyDescent="0.25">
      <c r="A277" s="16">
        <v>276</v>
      </c>
      <c r="B277" s="3" t="str">
        <f t="shared" si="4"/>
        <v>OG276</v>
      </c>
      <c r="C277" s="36" t="s">
        <v>1045</v>
      </c>
      <c r="D277" s="25" t="s">
        <v>1046</v>
      </c>
      <c r="E277" s="31" t="s">
        <v>1047</v>
      </c>
      <c r="F277" s="55" t="s">
        <v>954</v>
      </c>
      <c r="G277" s="13" t="s">
        <v>929</v>
      </c>
      <c r="H277" s="304"/>
      <c r="I277" s="14"/>
      <c r="K277" s="13"/>
      <c r="O277" s="19"/>
      <c r="R277" s="13"/>
      <c r="S277" s="14" t="s">
        <v>930</v>
      </c>
      <c r="U277" s="14" t="s">
        <v>244</v>
      </c>
      <c r="W277" s="14" t="s">
        <v>244</v>
      </c>
      <c r="X277" s="13"/>
      <c r="AG277" s="284">
        <v>44835</v>
      </c>
      <c r="AH277" s="19" t="s">
        <v>931</v>
      </c>
      <c r="AI277"/>
    </row>
    <row r="278" spans="1:35" x14ac:dyDescent="0.25">
      <c r="A278" s="16">
        <v>277</v>
      </c>
      <c r="B278" s="3" t="str">
        <f t="shared" si="4"/>
        <v>OG277</v>
      </c>
      <c r="C278" s="36" t="s">
        <v>1048</v>
      </c>
      <c r="D278" s="25" t="s">
        <v>1049</v>
      </c>
      <c r="E278" s="31" t="s">
        <v>1050</v>
      </c>
      <c r="F278" s="55" t="s">
        <v>954</v>
      </c>
      <c r="G278" s="13" t="s">
        <v>929</v>
      </c>
      <c r="H278" s="304"/>
      <c r="I278" s="14"/>
      <c r="K278" s="13"/>
      <c r="O278" s="19"/>
      <c r="R278" s="13"/>
      <c r="S278" s="14" t="s">
        <v>930</v>
      </c>
      <c r="U278" s="14" t="s">
        <v>244</v>
      </c>
      <c r="W278" s="14" t="s">
        <v>244</v>
      </c>
      <c r="X278" s="13"/>
      <c r="AG278" s="284">
        <v>44835</v>
      </c>
      <c r="AH278" s="19" t="s">
        <v>931</v>
      </c>
      <c r="AI278"/>
    </row>
    <row r="279" spans="1:35" x14ac:dyDescent="0.25">
      <c r="A279" s="16">
        <v>278</v>
      </c>
      <c r="B279" s="3" t="str">
        <f t="shared" si="4"/>
        <v>OG278</v>
      </c>
      <c r="C279" s="36" t="s">
        <v>1051</v>
      </c>
      <c r="D279" s="25" t="s">
        <v>1052</v>
      </c>
      <c r="E279" s="31" t="s">
        <v>1053</v>
      </c>
      <c r="F279" s="55" t="s">
        <v>954</v>
      </c>
      <c r="G279" s="13" t="s">
        <v>929</v>
      </c>
      <c r="H279" s="304"/>
      <c r="I279" s="14"/>
      <c r="K279" s="13"/>
      <c r="O279" s="19"/>
      <c r="R279" s="13"/>
      <c r="S279" s="14" t="s">
        <v>930</v>
      </c>
      <c r="U279" s="14" t="s">
        <v>244</v>
      </c>
      <c r="W279" s="14" t="s">
        <v>244</v>
      </c>
      <c r="X279" s="13"/>
      <c r="AG279" s="284">
        <v>44835</v>
      </c>
      <c r="AH279" s="19" t="s">
        <v>931</v>
      </c>
      <c r="AI279"/>
    </row>
    <row r="280" spans="1:35" x14ac:dyDescent="0.25">
      <c r="A280" s="16">
        <v>279</v>
      </c>
      <c r="B280" s="3" t="str">
        <f t="shared" si="4"/>
        <v>OG279</v>
      </c>
      <c r="C280" s="36" t="s">
        <v>1054</v>
      </c>
      <c r="D280" s="25" t="s">
        <v>1055</v>
      </c>
      <c r="E280" s="31" t="s">
        <v>1056</v>
      </c>
      <c r="F280" s="55" t="s">
        <v>954</v>
      </c>
      <c r="G280" s="13" t="s">
        <v>929</v>
      </c>
      <c r="H280" s="304"/>
      <c r="I280" s="14"/>
      <c r="K280" s="13"/>
      <c r="O280" s="19"/>
      <c r="R280" s="13"/>
      <c r="S280" s="14" t="s">
        <v>930</v>
      </c>
      <c r="U280" s="14" t="s">
        <v>244</v>
      </c>
      <c r="W280" s="14" t="s">
        <v>244</v>
      </c>
      <c r="X280" s="13"/>
      <c r="AG280" s="284">
        <v>44835</v>
      </c>
      <c r="AH280" s="19" t="s">
        <v>931</v>
      </c>
      <c r="AI280"/>
    </row>
    <row r="281" spans="1:35" x14ac:dyDescent="0.25">
      <c r="A281" s="16">
        <v>280</v>
      </c>
      <c r="B281" s="3" t="str">
        <f t="shared" si="4"/>
        <v>OG280</v>
      </c>
      <c r="C281" s="36" t="s">
        <v>1057</v>
      </c>
      <c r="D281" s="25" t="s">
        <v>1058</v>
      </c>
      <c r="E281" s="31" t="s">
        <v>1059</v>
      </c>
      <c r="F281" s="55" t="s">
        <v>954</v>
      </c>
      <c r="G281" s="13" t="s">
        <v>929</v>
      </c>
      <c r="H281" s="304"/>
      <c r="I281" s="14"/>
      <c r="K281" s="13"/>
      <c r="O281" s="19"/>
      <c r="R281" s="13"/>
      <c r="S281" s="14" t="s">
        <v>930</v>
      </c>
      <c r="U281" s="14" t="s">
        <v>244</v>
      </c>
      <c r="W281" s="14" t="s">
        <v>244</v>
      </c>
      <c r="X281" s="13"/>
      <c r="AG281" s="284">
        <v>44835</v>
      </c>
      <c r="AH281" s="19" t="s">
        <v>931</v>
      </c>
      <c r="AI281"/>
    </row>
    <row r="282" spans="1:35" x14ac:dyDescent="0.25">
      <c r="A282" s="16">
        <v>281</v>
      </c>
      <c r="B282" s="3" t="str">
        <f t="shared" si="4"/>
        <v>OG281</v>
      </c>
      <c r="C282" s="36" t="s">
        <v>1060</v>
      </c>
      <c r="D282" s="25" t="s">
        <v>657</v>
      </c>
      <c r="E282" s="31" t="s">
        <v>658</v>
      </c>
      <c r="F282" s="55" t="s">
        <v>954</v>
      </c>
      <c r="G282" s="13" t="s">
        <v>929</v>
      </c>
      <c r="H282" s="304"/>
      <c r="I282" s="14"/>
      <c r="K282" s="13"/>
      <c r="O282" s="19"/>
      <c r="R282" s="13"/>
      <c r="S282" s="14" t="s">
        <v>930</v>
      </c>
      <c r="U282" s="14" t="s">
        <v>244</v>
      </c>
      <c r="W282" s="14" t="s">
        <v>244</v>
      </c>
      <c r="X282" s="13"/>
      <c r="AG282" s="284">
        <v>44835</v>
      </c>
      <c r="AH282" s="19" t="s">
        <v>931</v>
      </c>
      <c r="AI282"/>
    </row>
    <row r="283" spans="1:35" x14ac:dyDescent="0.25">
      <c r="A283" s="16">
        <v>282</v>
      </c>
      <c r="B283" s="3" t="str">
        <f t="shared" si="4"/>
        <v>OG282</v>
      </c>
      <c r="C283" s="36" t="s">
        <v>1061</v>
      </c>
      <c r="D283" s="25" t="s">
        <v>1062</v>
      </c>
      <c r="E283" s="31" t="s">
        <v>1063</v>
      </c>
      <c r="F283" s="55" t="s">
        <v>954</v>
      </c>
      <c r="G283" s="13" t="s">
        <v>929</v>
      </c>
      <c r="H283" s="304"/>
      <c r="I283" s="14"/>
      <c r="K283" s="13"/>
      <c r="O283" s="19"/>
      <c r="R283" s="13"/>
      <c r="S283" s="14" t="s">
        <v>930</v>
      </c>
      <c r="U283" s="14" t="s">
        <v>244</v>
      </c>
      <c r="W283" s="14" t="s">
        <v>244</v>
      </c>
      <c r="X283" s="13"/>
      <c r="AG283" s="284">
        <v>44835</v>
      </c>
      <c r="AH283" s="19" t="s">
        <v>931</v>
      </c>
      <c r="AI283"/>
    </row>
    <row r="284" spans="1:35" x14ac:dyDescent="0.25">
      <c r="A284" s="16">
        <v>283</v>
      </c>
      <c r="B284" s="3" t="str">
        <f t="shared" si="4"/>
        <v>OG283</v>
      </c>
      <c r="C284" s="36" t="s">
        <v>1064</v>
      </c>
      <c r="D284" s="25" t="s">
        <v>264</v>
      </c>
      <c r="E284" s="31" t="s">
        <v>1065</v>
      </c>
      <c r="F284" s="55" t="s">
        <v>954</v>
      </c>
      <c r="G284" s="13" t="s">
        <v>929</v>
      </c>
      <c r="H284" s="304"/>
      <c r="I284" s="14"/>
      <c r="K284" s="13"/>
      <c r="O284" s="19"/>
      <c r="R284" s="13"/>
      <c r="S284" s="14" t="s">
        <v>930</v>
      </c>
      <c r="U284" s="14" t="s">
        <v>244</v>
      </c>
      <c r="W284" s="14" t="s">
        <v>244</v>
      </c>
      <c r="X284" s="13"/>
      <c r="AG284" s="284">
        <v>44835</v>
      </c>
      <c r="AH284" s="19" t="s">
        <v>931</v>
      </c>
      <c r="AI284"/>
    </row>
    <row r="285" spans="1:35" x14ac:dyDescent="0.25">
      <c r="A285" s="16">
        <v>284</v>
      </c>
      <c r="B285" s="3" t="str">
        <f t="shared" si="4"/>
        <v>OG284</v>
      </c>
      <c r="C285" s="36" t="s">
        <v>1066</v>
      </c>
      <c r="D285" s="25" t="s">
        <v>1067</v>
      </c>
      <c r="E285" s="31" t="s">
        <v>1068</v>
      </c>
      <c r="F285" s="55" t="s">
        <v>954</v>
      </c>
      <c r="G285" s="13" t="s">
        <v>929</v>
      </c>
      <c r="H285" s="304"/>
      <c r="I285" s="14"/>
      <c r="K285" s="13"/>
      <c r="O285" s="19"/>
      <c r="R285" s="13"/>
      <c r="S285" s="14" t="s">
        <v>930</v>
      </c>
      <c r="U285" s="14" t="s">
        <v>244</v>
      </c>
      <c r="W285" s="14" t="s">
        <v>244</v>
      </c>
      <c r="X285" s="13"/>
      <c r="AG285" s="284">
        <v>44835</v>
      </c>
      <c r="AH285" s="19" t="s">
        <v>931</v>
      </c>
      <c r="AI285"/>
    </row>
    <row r="286" spans="1:35" x14ac:dyDescent="0.25">
      <c r="A286" s="16">
        <v>285</v>
      </c>
      <c r="B286" s="3" t="str">
        <f t="shared" si="4"/>
        <v>OG285</v>
      </c>
      <c r="C286" s="36" t="s">
        <v>1069</v>
      </c>
      <c r="D286" s="25" t="s">
        <v>238</v>
      </c>
      <c r="E286" s="31" t="s">
        <v>1070</v>
      </c>
      <c r="F286" s="55" t="s">
        <v>954</v>
      </c>
      <c r="G286" s="13" t="s">
        <v>929</v>
      </c>
      <c r="H286" s="304"/>
      <c r="I286" s="14"/>
      <c r="K286" s="13"/>
      <c r="O286" s="19"/>
      <c r="R286" s="13"/>
      <c r="S286" s="14" t="s">
        <v>930</v>
      </c>
      <c r="U286" s="14" t="s">
        <v>244</v>
      </c>
      <c r="W286" s="14" t="s">
        <v>244</v>
      </c>
      <c r="X286" s="13"/>
      <c r="AG286" s="284">
        <v>44835</v>
      </c>
      <c r="AH286" s="19" t="s">
        <v>931</v>
      </c>
      <c r="AI286"/>
    </row>
    <row r="287" spans="1:35" x14ac:dyDescent="0.25">
      <c r="A287" s="16">
        <v>286</v>
      </c>
      <c r="B287" s="3" t="str">
        <f t="shared" si="4"/>
        <v>OG286</v>
      </c>
      <c r="C287" s="36" t="s">
        <v>1071</v>
      </c>
      <c r="D287" s="25" t="s">
        <v>1072</v>
      </c>
      <c r="E287" s="31" t="s">
        <v>1073</v>
      </c>
      <c r="F287" s="55" t="s">
        <v>954</v>
      </c>
      <c r="G287" s="13" t="s">
        <v>929</v>
      </c>
      <c r="H287" s="304"/>
      <c r="I287" s="14"/>
      <c r="K287" s="13"/>
      <c r="O287" s="19"/>
      <c r="R287" s="13"/>
      <c r="S287" s="14" t="s">
        <v>930</v>
      </c>
      <c r="U287" s="14" t="s">
        <v>244</v>
      </c>
      <c r="W287" s="14" t="s">
        <v>244</v>
      </c>
      <c r="X287" s="13"/>
      <c r="AG287" s="284">
        <v>44835</v>
      </c>
      <c r="AH287" s="19" t="s">
        <v>931</v>
      </c>
      <c r="AI287"/>
    </row>
    <row r="288" spans="1:35" x14ac:dyDescent="0.25">
      <c r="A288" s="16">
        <v>287</v>
      </c>
      <c r="B288" s="3" t="str">
        <f t="shared" si="4"/>
        <v>OG287</v>
      </c>
      <c r="C288" s="36" t="s">
        <v>1074</v>
      </c>
      <c r="D288" s="25" t="s">
        <v>1075</v>
      </c>
      <c r="E288" s="31" t="s">
        <v>1076</v>
      </c>
      <c r="F288" s="55" t="s">
        <v>954</v>
      </c>
      <c r="G288" s="13" t="s">
        <v>929</v>
      </c>
      <c r="H288" s="304"/>
      <c r="I288" s="14"/>
      <c r="K288" s="13"/>
      <c r="O288" s="19"/>
      <c r="R288" s="13"/>
      <c r="S288" s="14" t="s">
        <v>930</v>
      </c>
      <c r="U288" s="14" t="s">
        <v>244</v>
      </c>
      <c r="W288" s="14" t="s">
        <v>244</v>
      </c>
      <c r="X288" s="13"/>
      <c r="AG288" s="284">
        <v>44835</v>
      </c>
      <c r="AH288" s="19" t="s">
        <v>931</v>
      </c>
      <c r="AI288"/>
    </row>
    <row r="289" spans="1:35" x14ac:dyDescent="0.25">
      <c r="A289" s="16">
        <v>288</v>
      </c>
      <c r="B289" s="3" t="str">
        <f t="shared" si="4"/>
        <v>OG288</v>
      </c>
      <c r="C289" s="36" t="s">
        <v>1077</v>
      </c>
      <c r="D289" s="25" t="s">
        <v>1078</v>
      </c>
      <c r="E289" s="31" t="s">
        <v>1079</v>
      </c>
      <c r="F289" s="55" t="s">
        <v>954</v>
      </c>
      <c r="G289" s="13" t="s">
        <v>929</v>
      </c>
      <c r="H289" s="304"/>
      <c r="I289" s="14"/>
      <c r="K289" s="13"/>
      <c r="O289" s="19"/>
      <c r="R289" s="13"/>
      <c r="S289" s="14" t="s">
        <v>930</v>
      </c>
      <c r="U289" s="14" t="s">
        <v>244</v>
      </c>
      <c r="W289" s="14" t="s">
        <v>244</v>
      </c>
      <c r="X289" s="13"/>
      <c r="AG289" s="284">
        <v>44835</v>
      </c>
      <c r="AH289" s="19" t="s">
        <v>931</v>
      </c>
      <c r="AI289"/>
    </row>
    <row r="290" spans="1:35" x14ac:dyDescent="0.25">
      <c r="A290" s="16">
        <v>289</v>
      </c>
      <c r="B290" s="3" t="str">
        <f t="shared" si="4"/>
        <v>OG289</v>
      </c>
      <c r="C290" s="36" t="s">
        <v>1080</v>
      </c>
      <c r="D290" s="25" t="s">
        <v>1081</v>
      </c>
      <c r="E290" s="31" t="s">
        <v>1082</v>
      </c>
      <c r="F290" s="55" t="s">
        <v>954</v>
      </c>
      <c r="G290" s="13" t="s">
        <v>929</v>
      </c>
      <c r="H290" s="304"/>
      <c r="I290" s="14"/>
      <c r="K290" s="13"/>
      <c r="O290" s="19"/>
      <c r="R290" s="13"/>
      <c r="S290" s="14" t="s">
        <v>930</v>
      </c>
      <c r="U290" s="14" t="s">
        <v>244</v>
      </c>
      <c r="W290" s="14" t="s">
        <v>244</v>
      </c>
      <c r="X290" s="13"/>
      <c r="AG290" s="284">
        <v>44835</v>
      </c>
      <c r="AH290" s="19" t="s">
        <v>931</v>
      </c>
      <c r="AI290"/>
    </row>
    <row r="291" spans="1:35" x14ac:dyDescent="0.25">
      <c r="A291" s="16">
        <v>290</v>
      </c>
      <c r="B291" s="3" t="str">
        <f t="shared" si="4"/>
        <v>OG290</v>
      </c>
      <c r="C291" s="36" t="s">
        <v>1083</v>
      </c>
      <c r="D291" s="25" t="s">
        <v>1084</v>
      </c>
      <c r="E291" s="31" t="s">
        <v>1085</v>
      </c>
      <c r="F291" s="55" t="s">
        <v>954</v>
      </c>
      <c r="G291" s="13" t="s">
        <v>929</v>
      </c>
      <c r="H291" s="304"/>
      <c r="I291" s="14"/>
      <c r="K291" s="13"/>
      <c r="O291" s="19"/>
      <c r="R291" s="13"/>
      <c r="S291" s="14" t="s">
        <v>930</v>
      </c>
      <c r="U291" s="14" t="s">
        <v>244</v>
      </c>
      <c r="W291" s="14" t="s">
        <v>244</v>
      </c>
      <c r="X291" s="13"/>
      <c r="AG291" s="284">
        <v>44835</v>
      </c>
      <c r="AH291" s="19" t="s">
        <v>931</v>
      </c>
      <c r="AI291"/>
    </row>
    <row r="292" spans="1:35" x14ac:dyDescent="0.25">
      <c r="A292" s="16">
        <v>291</v>
      </c>
      <c r="B292" s="3" t="str">
        <f t="shared" si="4"/>
        <v>OG291</v>
      </c>
      <c r="C292" s="36" t="s">
        <v>1086</v>
      </c>
      <c r="D292" s="25" t="s">
        <v>1084</v>
      </c>
      <c r="E292" s="31" t="s">
        <v>1085</v>
      </c>
      <c r="F292" s="55" t="s">
        <v>954</v>
      </c>
      <c r="G292" s="13" t="s">
        <v>929</v>
      </c>
      <c r="H292" s="304"/>
      <c r="I292" s="14"/>
      <c r="K292" s="13"/>
      <c r="O292" s="19"/>
      <c r="R292" s="13"/>
      <c r="S292" s="14" t="s">
        <v>930</v>
      </c>
      <c r="U292" s="14" t="s">
        <v>244</v>
      </c>
      <c r="W292" s="14" t="s">
        <v>244</v>
      </c>
      <c r="X292" s="13"/>
      <c r="AG292" s="284">
        <v>44835</v>
      </c>
      <c r="AH292" s="19" t="s">
        <v>931</v>
      </c>
      <c r="AI292"/>
    </row>
    <row r="293" spans="1:35" x14ac:dyDescent="0.25">
      <c r="A293" s="16">
        <v>292</v>
      </c>
      <c r="B293" s="3" t="str">
        <f t="shared" si="4"/>
        <v>OG292</v>
      </c>
      <c r="C293" s="36" t="s">
        <v>1087</v>
      </c>
      <c r="D293" s="25" t="s">
        <v>1088</v>
      </c>
      <c r="E293" s="31" t="s">
        <v>1089</v>
      </c>
      <c r="F293" s="55" t="s">
        <v>954</v>
      </c>
      <c r="G293" s="13" t="s">
        <v>929</v>
      </c>
      <c r="H293" s="304"/>
      <c r="I293" s="14"/>
      <c r="K293" s="13"/>
      <c r="O293" s="19"/>
      <c r="R293" s="13"/>
      <c r="S293" s="14" t="s">
        <v>930</v>
      </c>
      <c r="U293" s="14" t="s">
        <v>244</v>
      </c>
      <c r="W293" s="14" t="s">
        <v>244</v>
      </c>
      <c r="X293" s="13"/>
      <c r="AG293" s="284">
        <v>44835</v>
      </c>
      <c r="AH293" s="19" t="s">
        <v>931</v>
      </c>
      <c r="AI293"/>
    </row>
    <row r="294" spans="1:35" x14ac:dyDescent="0.25">
      <c r="A294" s="16">
        <v>293</v>
      </c>
      <c r="B294" s="3" t="str">
        <f t="shared" si="4"/>
        <v>OG293</v>
      </c>
      <c r="C294" s="36" t="s">
        <v>1090</v>
      </c>
      <c r="D294" s="25" t="s">
        <v>1091</v>
      </c>
      <c r="E294" s="31" t="s">
        <v>1092</v>
      </c>
      <c r="F294" s="55" t="s">
        <v>954</v>
      </c>
      <c r="G294" s="13" t="s">
        <v>929</v>
      </c>
      <c r="H294" s="304"/>
      <c r="I294" s="14"/>
      <c r="K294" s="13"/>
      <c r="O294" s="19"/>
      <c r="R294" s="13"/>
      <c r="S294" s="14" t="s">
        <v>930</v>
      </c>
      <c r="U294" s="14" t="s">
        <v>244</v>
      </c>
      <c r="W294" s="14" t="s">
        <v>244</v>
      </c>
      <c r="X294" s="13"/>
      <c r="AG294" s="284">
        <v>44835</v>
      </c>
      <c r="AH294" s="19" t="s">
        <v>931</v>
      </c>
      <c r="AI294"/>
    </row>
    <row r="295" spans="1:35" x14ac:dyDescent="0.25">
      <c r="A295" s="16">
        <v>294</v>
      </c>
      <c r="B295" s="3" t="str">
        <f t="shared" si="4"/>
        <v>OG294</v>
      </c>
      <c r="C295" s="36" t="s">
        <v>1093</v>
      </c>
      <c r="D295" s="25" t="s">
        <v>1094</v>
      </c>
      <c r="E295" s="31" t="s">
        <v>1095</v>
      </c>
      <c r="F295" s="55" t="s">
        <v>954</v>
      </c>
      <c r="G295" s="13" t="s">
        <v>929</v>
      </c>
      <c r="H295" s="304"/>
      <c r="I295" s="14"/>
      <c r="K295" s="13"/>
      <c r="O295" s="19"/>
      <c r="R295" s="13"/>
      <c r="S295" s="14" t="s">
        <v>930</v>
      </c>
      <c r="U295" s="14" t="s">
        <v>244</v>
      </c>
      <c r="W295" s="14" t="s">
        <v>244</v>
      </c>
      <c r="X295" s="13"/>
      <c r="AG295" s="284">
        <v>44835</v>
      </c>
      <c r="AH295" s="19" t="s">
        <v>931</v>
      </c>
      <c r="AI295"/>
    </row>
    <row r="296" spans="1:35" x14ac:dyDescent="0.25">
      <c r="A296" s="16">
        <v>295</v>
      </c>
      <c r="B296" s="3" t="str">
        <f t="shared" si="4"/>
        <v>OG295</v>
      </c>
      <c r="C296" s="36" t="s">
        <v>1096</v>
      </c>
      <c r="D296" s="25" t="s">
        <v>1097</v>
      </c>
      <c r="E296" s="31" t="s">
        <v>1098</v>
      </c>
      <c r="F296" s="55" t="s">
        <v>954</v>
      </c>
      <c r="G296" s="13" t="s">
        <v>929</v>
      </c>
      <c r="H296" s="304"/>
      <c r="I296" s="14"/>
      <c r="K296" s="13"/>
      <c r="O296" s="19"/>
      <c r="R296" s="13"/>
      <c r="S296" s="14" t="s">
        <v>930</v>
      </c>
      <c r="U296" s="14" t="s">
        <v>244</v>
      </c>
      <c r="W296" s="14" t="s">
        <v>244</v>
      </c>
      <c r="X296" s="13"/>
      <c r="AG296" s="284">
        <v>44835</v>
      </c>
      <c r="AH296" s="19" t="s">
        <v>931</v>
      </c>
      <c r="AI296"/>
    </row>
    <row r="297" spans="1:35" x14ac:dyDescent="0.25">
      <c r="A297" s="16">
        <v>296</v>
      </c>
      <c r="B297" s="3" t="str">
        <f t="shared" si="4"/>
        <v>OG296</v>
      </c>
      <c r="C297" s="36" t="s">
        <v>1099</v>
      </c>
      <c r="D297" s="25" t="s">
        <v>1100</v>
      </c>
      <c r="E297" s="31" t="s">
        <v>1101</v>
      </c>
      <c r="F297" s="55" t="s">
        <v>954</v>
      </c>
      <c r="G297" s="13" t="s">
        <v>929</v>
      </c>
      <c r="H297" s="304"/>
      <c r="I297" s="14"/>
      <c r="K297" s="13"/>
      <c r="O297" s="19"/>
      <c r="R297" s="13"/>
      <c r="S297" s="14" t="s">
        <v>930</v>
      </c>
      <c r="U297" s="14" t="s">
        <v>244</v>
      </c>
      <c r="W297" s="14" t="s">
        <v>244</v>
      </c>
      <c r="X297" s="13"/>
      <c r="AG297" s="284">
        <v>44835</v>
      </c>
      <c r="AH297" s="19" t="s">
        <v>931</v>
      </c>
      <c r="AI297"/>
    </row>
    <row r="298" spans="1:35" x14ac:dyDescent="0.25">
      <c r="A298" s="16">
        <v>297</v>
      </c>
      <c r="B298" s="3" t="str">
        <f t="shared" si="4"/>
        <v>OG297</v>
      </c>
      <c r="C298" s="36" t="s">
        <v>1102</v>
      </c>
      <c r="D298" s="25" t="s">
        <v>257</v>
      </c>
      <c r="E298" s="31" t="s">
        <v>1103</v>
      </c>
      <c r="F298" s="55" t="s">
        <v>954</v>
      </c>
      <c r="G298" s="13" t="s">
        <v>929</v>
      </c>
      <c r="H298" s="304"/>
      <c r="I298" s="14"/>
      <c r="K298" s="13"/>
      <c r="O298" s="19"/>
      <c r="R298" s="13"/>
      <c r="S298" s="14" t="s">
        <v>930</v>
      </c>
      <c r="U298" s="14" t="s">
        <v>244</v>
      </c>
      <c r="W298" s="14" t="s">
        <v>244</v>
      </c>
      <c r="X298" s="13"/>
      <c r="AG298" s="284">
        <v>44835</v>
      </c>
      <c r="AH298" s="19" t="s">
        <v>931</v>
      </c>
      <c r="AI298"/>
    </row>
    <row r="299" spans="1:35" x14ac:dyDescent="0.25">
      <c r="A299" s="16">
        <v>298</v>
      </c>
      <c r="B299" s="3" t="str">
        <f t="shared" si="4"/>
        <v>OG298</v>
      </c>
      <c r="C299" s="36" t="s">
        <v>1104</v>
      </c>
      <c r="D299" s="25" t="s">
        <v>1105</v>
      </c>
      <c r="E299" s="31" t="s">
        <v>1106</v>
      </c>
      <c r="F299" s="55" t="s">
        <v>954</v>
      </c>
      <c r="G299" s="13" t="s">
        <v>929</v>
      </c>
      <c r="H299" s="304"/>
      <c r="I299" s="14"/>
      <c r="K299" s="13"/>
      <c r="O299" s="19"/>
      <c r="R299" s="13"/>
      <c r="S299" s="14" t="s">
        <v>930</v>
      </c>
      <c r="U299" s="14" t="s">
        <v>244</v>
      </c>
      <c r="W299" s="14" t="s">
        <v>244</v>
      </c>
      <c r="X299" s="13"/>
      <c r="AG299" s="284">
        <v>44835</v>
      </c>
      <c r="AH299" s="19" t="s">
        <v>931</v>
      </c>
      <c r="AI299"/>
    </row>
    <row r="300" spans="1:35" x14ac:dyDescent="0.25">
      <c r="A300" s="16">
        <v>299</v>
      </c>
      <c r="B300" s="3" t="str">
        <f t="shared" si="4"/>
        <v>OG299</v>
      </c>
      <c r="C300" s="36" t="s">
        <v>1107</v>
      </c>
      <c r="D300" s="25" t="s">
        <v>1108</v>
      </c>
      <c r="E300" s="31" t="s">
        <v>1109</v>
      </c>
      <c r="F300" s="55" t="s">
        <v>954</v>
      </c>
      <c r="G300" s="13" t="s">
        <v>929</v>
      </c>
      <c r="H300" s="304"/>
      <c r="I300" s="14"/>
      <c r="K300" s="13"/>
      <c r="O300" s="19"/>
      <c r="R300" s="13"/>
      <c r="S300" s="14" t="s">
        <v>930</v>
      </c>
      <c r="U300" s="14" t="s">
        <v>244</v>
      </c>
      <c r="W300" s="14" t="s">
        <v>244</v>
      </c>
      <c r="X300" s="13"/>
      <c r="AG300" s="284">
        <v>44835</v>
      </c>
      <c r="AH300" s="19" t="s">
        <v>931</v>
      </c>
      <c r="AI300"/>
    </row>
    <row r="301" spans="1:35" x14ac:dyDescent="0.25">
      <c r="A301" s="16">
        <v>300</v>
      </c>
      <c r="B301" s="3" t="str">
        <f t="shared" si="4"/>
        <v>OG300</v>
      </c>
      <c r="C301" s="36" t="s">
        <v>1110</v>
      </c>
      <c r="D301" s="25" t="s">
        <v>252</v>
      </c>
      <c r="E301" s="31"/>
      <c r="F301" s="55" t="s">
        <v>954</v>
      </c>
      <c r="G301" s="13" t="s">
        <v>929</v>
      </c>
      <c r="H301" s="304"/>
      <c r="I301" s="14"/>
      <c r="K301" s="13"/>
      <c r="O301" s="19"/>
      <c r="R301" s="13"/>
      <c r="S301" s="14" t="s">
        <v>930</v>
      </c>
      <c r="U301" s="14" t="s">
        <v>244</v>
      </c>
      <c r="W301" s="14" t="s">
        <v>244</v>
      </c>
      <c r="X301" s="13"/>
      <c r="AG301" s="284">
        <v>44835</v>
      </c>
      <c r="AH301" s="19" t="s">
        <v>931</v>
      </c>
      <c r="AI301"/>
    </row>
    <row r="302" spans="1:35" x14ac:dyDescent="0.25">
      <c r="A302" s="16">
        <v>301</v>
      </c>
      <c r="B302" s="3" t="str">
        <f t="shared" si="4"/>
        <v>OG301</v>
      </c>
      <c r="C302" s="36" t="s">
        <v>1111</v>
      </c>
      <c r="D302" s="25" t="s">
        <v>1112</v>
      </c>
      <c r="E302" s="31" t="s">
        <v>1113</v>
      </c>
      <c r="F302" s="55" t="s">
        <v>994</v>
      </c>
      <c r="G302" s="13" t="s">
        <v>929</v>
      </c>
      <c r="H302" s="304"/>
      <c r="I302" s="14"/>
      <c r="K302" s="13"/>
      <c r="O302" s="19"/>
      <c r="R302" s="13"/>
      <c r="S302" s="14" t="s">
        <v>930</v>
      </c>
      <c r="U302" s="14" t="s">
        <v>244</v>
      </c>
      <c r="W302" s="14" t="s">
        <v>244</v>
      </c>
      <c r="X302" s="13"/>
      <c r="AG302" s="284">
        <v>44835</v>
      </c>
      <c r="AH302" s="19" t="s">
        <v>931</v>
      </c>
      <c r="AI302"/>
    </row>
    <row r="303" spans="1:35" x14ac:dyDescent="0.25">
      <c r="A303" s="16">
        <v>302</v>
      </c>
      <c r="B303" s="3" t="str">
        <f t="shared" si="4"/>
        <v>OG302</v>
      </c>
      <c r="C303" s="36" t="s">
        <v>1114</v>
      </c>
      <c r="D303" s="25" t="s">
        <v>1115</v>
      </c>
      <c r="E303" s="31" t="s">
        <v>1116</v>
      </c>
      <c r="F303" s="55" t="s">
        <v>994</v>
      </c>
      <c r="G303" s="13" t="s">
        <v>929</v>
      </c>
      <c r="H303" s="304"/>
      <c r="I303" s="14"/>
      <c r="K303" s="13"/>
      <c r="O303" s="19"/>
      <c r="R303" s="13"/>
      <c r="S303" s="14" t="s">
        <v>930</v>
      </c>
      <c r="U303" s="14" t="s">
        <v>244</v>
      </c>
      <c r="W303" s="14" t="s">
        <v>244</v>
      </c>
      <c r="X303" s="13"/>
      <c r="AG303" s="284">
        <v>44835</v>
      </c>
      <c r="AH303" s="19" t="s">
        <v>931</v>
      </c>
      <c r="AI303"/>
    </row>
    <row r="304" spans="1:35" x14ac:dyDescent="0.25">
      <c r="A304" s="16">
        <v>303</v>
      </c>
      <c r="B304" s="3" t="str">
        <f t="shared" si="4"/>
        <v>OG303</v>
      </c>
      <c r="C304" s="36" t="s">
        <v>1117</v>
      </c>
      <c r="D304" s="25" t="s">
        <v>1118</v>
      </c>
      <c r="E304" s="31" t="s">
        <v>1119</v>
      </c>
      <c r="F304" s="55" t="s">
        <v>994</v>
      </c>
      <c r="G304" s="13" t="s">
        <v>929</v>
      </c>
      <c r="H304" s="304"/>
      <c r="I304" s="14"/>
      <c r="K304" s="13"/>
      <c r="O304" s="19"/>
      <c r="R304" s="13"/>
      <c r="S304" s="14" t="s">
        <v>930</v>
      </c>
      <c r="U304" s="14" t="s">
        <v>244</v>
      </c>
      <c r="W304" s="14" t="s">
        <v>244</v>
      </c>
      <c r="X304" s="13"/>
      <c r="AG304" s="284">
        <v>44835</v>
      </c>
      <c r="AH304" s="19" t="s">
        <v>931</v>
      </c>
      <c r="AI304"/>
    </row>
    <row r="305" spans="1:35" x14ac:dyDescent="0.25">
      <c r="A305" s="16">
        <v>304</v>
      </c>
      <c r="B305" s="3" t="str">
        <f t="shared" si="4"/>
        <v>OG304</v>
      </c>
      <c r="C305" s="36" t="s">
        <v>1120</v>
      </c>
      <c r="D305" s="25" t="s">
        <v>1121</v>
      </c>
      <c r="E305" s="31" t="s">
        <v>1122</v>
      </c>
      <c r="F305" s="55" t="s">
        <v>994</v>
      </c>
      <c r="G305" s="13" t="s">
        <v>929</v>
      </c>
      <c r="H305" s="304"/>
      <c r="I305" s="14"/>
      <c r="K305" s="13"/>
      <c r="O305" s="19"/>
      <c r="R305" s="13"/>
      <c r="S305" s="14" t="s">
        <v>930</v>
      </c>
      <c r="U305" s="14" t="s">
        <v>244</v>
      </c>
      <c r="W305" s="14" t="s">
        <v>244</v>
      </c>
      <c r="X305" s="13"/>
      <c r="AG305" s="284">
        <v>44835</v>
      </c>
      <c r="AH305" s="19" t="s">
        <v>931</v>
      </c>
      <c r="AI305"/>
    </row>
    <row r="306" spans="1:35" x14ac:dyDescent="0.25">
      <c r="A306" s="16">
        <v>305</v>
      </c>
      <c r="B306" s="3" t="str">
        <f t="shared" si="4"/>
        <v>OG305</v>
      </c>
      <c r="C306" s="36" t="s">
        <v>1123</v>
      </c>
      <c r="D306" s="25" t="s">
        <v>544</v>
      </c>
      <c r="E306" s="31" t="s">
        <v>1124</v>
      </c>
      <c r="F306" s="55" t="s">
        <v>954</v>
      </c>
      <c r="G306" s="13" t="s">
        <v>929</v>
      </c>
      <c r="H306" s="304"/>
      <c r="I306" s="14"/>
      <c r="K306" s="13"/>
      <c r="O306" s="19"/>
      <c r="R306" s="13"/>
      <c r="S306" s="14" t="s">
        <v>930</v>
      </c>
      <c r="U306" s="14" t="s">
        <v>244</v>
      </c>
      <c r="W306" s="14" t="s">
        <v>244</v>
      </c>
      <c r="X306" s="13"/>
      <c r="AG306" s="284">
        <v>44835</v>
      </c>
      <c r="AH306" s="19" t="s">
        <v>931</v>
      </c>
      <c r="AI306"/>
    </row>
    <row r="307" spans="1:35" x14ac:dyDescent="0.25">
      <c r="A307" s="16">
        <v>306</v>
      </c>
      <c r="B307" s="3" t="str">
        <f t="shared" si="4"/>
        <v>OG306</v>
      </c>
      <c r="C307" s="36" t="s">
        <v>1125</v>
      </c>
      <c r="D307" s="25" t="s">
        <v>1126</v>
      </c>
      <c r="E307" s="31" t="s">
        <v>1127</v>
      </c>
      <c r="F307" s="55" t="s">
        <v>994</v>
      </c>
      <c r="G307" s="13" t="s">
        <v>929</v>
      </c>
      <c r="H307" s="304"/>
      <c r="I307" s="14"/>
      <c r="K307" s="13"/>
      <c r="O307" s="19"/>
      <c r="R307" s="13"/>
      <c r="S307" s="14" t="s">
        <v>930</v>
      </c>
      <c r="U307" s="14" t="s">
        <v>244</v>
      </c>
      <c r="W307" s="14" t="s">
        <v>244</v>
      </c>
      <c r="X307" s="13"/>
      <c r="AG307" s="284">
        <v>44835</v>
      </c>
      <c r="AH307" s="19" t="s">
        <v>931</v>
      </c>
      <c r="AI307"/>
    </row>
    <row r="308" spans="1:35" x14ac:dyDescent="0.25">
      <c r="A308" s="16">
        <v>307</v>
      </c>
      <c r="B308" s="3" t="str">
        <f t="shared" si="4"/>
        <v>OG307</v>
      </c>
      <c r="C308" s="36" t="s">
        <v>1128</v>
      </c>
      <c r="D308" s="25" t="s">
        <v>616</v>
      </c>
      <c r="E308" s="31" t="s">
        <v>1129</v>
      </c>
      <c r="F308" s="55" t="s">
        <v>954</v>
      </c>
      <c r="G308" s="13" t="s">
        <v>929</v>
      </c>
      <c r="H308" s="304"/>
      <c r="I308" s="14"/>
      <c r="K308" s="13"/>
      <c r="O308" s="19"/>
      <c r="R308" s="13"/>
      <c r="S308" s="14" t="s">
        <v>930</v>
      </c>
      <c r="U308" s="14" t="s">
        <v>244</v>
      </c>
      <c r="W308" s="14" t="s">
        <v>244</v>
      </c>
      <c r="X308" s="13"/>
      <c r="AG308" s="284">
        <v>44835</v>
      </c>
      <c r="AH308" s="19" t="s">
        <v>931</v>
      </c>
      <c r="AI308"/>
    </row>
    <row r="309" spans="1:35" x14ac:dyDescent="0.25">
      <c r="A309" s="16">
        <v>308</v>
      </c>
      <c r="B309" s="3" t="str">
        <f t="shared" si="4"/>
        <v>OG308</v>
      </c>
      <c r="C309" s="36" t="s">
        <v>1130</v>
      </c>
      <c r="D309" s="25" t="s">
        <v>1131</v>
      </c>
      <c r="E309" s="31" t="s">
        <v>1132</v>
      </c>
      <c r="F309" s="55" t="s">
        <v>994</v>
      </c>
      <c r="G309" s="13" t="s">
        <v>929</v>
      </c>
      <c r="H309" s="304"/>
      <c r="I309" s="14"/>
      <c r="K309" s="13"/>
      <c r="O309" s="19"/>
      <c r="R309" s="13"/>
      <c r="S309" s="14" t="s">
        <v>930</v>
      </c>
      <c r="U309" s="14" t="s">
        <v>244</v>
      </c>
      <c r="W309" s="14" t="s">
        <v>244</v>
      </c>
      <c r="X309" s="13"/>
      <c r="AG309" s="284">
        <v>44835</v>
      </c>
      <c r="AH309" s="19" t="s">
        <v>931</v>
      </c>
      <c r="AI309"/>
    </row>
    <row r="310" spans="1:35" x14ac:dyDescent="0.25">
      <c r="A310" s="16">
        <v>309</v>
      </c>
      <c r="B310" s="3" t="str">
        <f t="shared" si="4"/>
        <v>OG309</v>
      </c>
      <c r="C310" s="36" t="s">
        <v>1133</v>
      </c>
      <c r="D310" s="25" t="s">
        <v>1134</v>
      </c>
      <c r="E310" s="31" t="s">
        <v>1135</v>
      </c>
      <c r="F310" s="55" t="s">
        <v>994</v>
      </c>
      <c r="G310" s="13" t="s">
        <v>929</v>
      </c>
      <c r="H310" s="304"/>
      <c r="I310" s="14"/>
      <c r="K310" s="13"/>
      <c r="O310" s="19"/>
      <c r="R310" s="13"/>
      <c r="S310" s="14" t="s">
        <v>930</v>
      </c>
      <c r="U310" s="14" t="s">
        <v>244</v>
      </c>
      <c r="W310" s="14" t="s">
        <v>244</v>
      </c>
      <c r="X310" s="13"/>
      <c r="AG310" s="284">
        <v>44835</v>
      </c>
      <c r="AH310" s="19" t="s">
        <v>931</v>
      </c>
      <c r="AI310"/>
    </row>
    <row r="311" spans="1:35" x14ac:dyDescent="0.25">
      <c r="A311" s="16">
        <v>310</v>
      </c>
      <c r="B311" s="3" t="str">
        <f t="shared" si="4"/>
        <v>OG310</v>
      </c>
      <c r="C311" s="36" t="s">
        <v>1136</v>
      </c>
      <c r="D311" s="25" t="s">
        <v>1137</v>
      </c>
      <c r="E311" s="31" t="s">
        <v>1138</v>
      </c>
      <c r="F311" s="55" t="s">
        <v>994</v>
      </c>
      <c r="G311" s="13" t="s">
        <v>929</v>
      </c>
      <c r="H311" s="304"/>
      <c r="I311" s="14"/>
      <c r="K311" s="13"/>
      <c r="O311" s="19"/>
      <c r="R311" s="13"/>
      <c r="S311" s="14" t="s">
        <v>930</v>
      </c>
      <c r="U311" s="14" t="s">
        <v>244</v>
      </c>
      <c r="W311" s="14" t="s">
        <v>244</v>
      </c>
      <c r="X311" s="13"/>
      <c r="AG311" s="284">
        <v>44835</v>
      </c>
      <c r="AH311" s="19" t="s">
        <v>931</v>
      </c>
      <c r="AI311"/>
    </row>
    <row r="312" spans="1:35" x14ac:dyDescent="0.25">
      <c r="A312" s="16">
        <v>311</v>
      </c>
      <c r="B312" s="3" t="str">
        <f t="shared" si="4"/>
        <v>OG311</v>
      </c>
      <c r="C312" s="36" t="s">
        <v>1139</v>
      </c>
      <c r="D312" s="25" t="s">
        <v>1140</v>
      </c>
      <c r="E312" s="31" t="s">
        <v>1141</v>
      </c>
      <c r="F312" s="55" t="s">
        <v>994</v>
      </c>
      <c r="G312" s="13" t="s">
        <v>929</v>
      </c>
      <c r="H312" s="304"/>
      <c r="I312" s="14"/>
      <c r="K312" s="13"/>
      <c r="O312" s="19"/>
      <c r="R312" s="13"/>
      <c r="S312" s="14" t="s">
        <v>930</v>
      </c>
      <c r="U312" s="14" t="s">
        <v>244</v>
      </c>
      <c r="W312" s="14" t="s">
        <v>244</v>
      </c>
      <c r="X312" s="13"/>
      <c r="AG312" s="284">
        <v>44835</v>
      </c>
      <c r="AH312" s="19" t="s">
        <v>931</v>
      </c>
      <c r="AI312"/>
    </row>
    <row r="313" spans="1:35" x14ac:dyDescent="0.25">
      <c r="A313" s="16">
        <v>312</v>
      </c>
      <c r="B313" s="3" t="str">
        <f t="shared" si="4"/>
        <v>OG312</v>
      </c>
      <c r="C313" s="36" t="s">
        <v>1142</v>
      </c>
      <c r="D313" s="25" t="s">
        <v>1143</v>
      </c>
      <c r="E313" s="31" t="s">
        <v>1144</v>
      </c>
      <c r="F313" s="55" t="s">
        <v>994</v>
      </c>
      <c r="G313" s="13" t="s">
        <v>929</v>
      </c>
      <c r="H313" s="304"/>
      <c r="I313" s="14"/>
      <c r="K313" s="13"/>
      <c r="O313" s="19"/>
      <c r="R313" s="13"/>
      <c r="S313" s="14" t="s">
        <v>930</v>
      </c>
      <c r="U313" s="14" t="s">
        <v>244</v>
      </c>
      <c r="W313" s="14" t="s">
        <v>244</v>
      </c>
      <c r="X313" s="13"/>
      <c r="AG313" s="284">
        <v>44835</v>
      </c>
      <c r="AH313" s="19" t="s">
        <v>931</v>
      </c>
      <c r="AI313"/>
    </row>
    <row r="314" spans="1:35" x14ac:dyDescent="0.25">
      <c r="A314" s="16">
        <v>313</v>
      </c>
      <c r="B314" s="3" t="str">
        <f t="shared" si="4"/>
        <v>OG313</v>
      </c>
      <c r="C314" s="36" t="s">
        <v>1145</v>
      </c>
      <c r="D314" s="25" t="s">
        <v>1146</v>
      </c>
      <c r="E314" s="31" t="s">
        <v>1147</v>
      </c>
      <c r="F314" s="55" t="s">
        <v>994</v>
      </c>
      <c r="G314" s="13" t="s">
        <v>929</v>
      </c>
      <c r="H314" s="304"/>
      <c r="I314" s="14"/>
      <c r="K314" s="13"/>
      <c r="O314" s="19"/>
      <c r="R314" s="13"/>
      <c r="S314" s="14" t="s">
        <v>930</v>
      </c>
      <c r="U314" s="14" t="s">
        <v>244</v>
      </c>
      <c r="W314" s="14" t="s">
        <v>244</v>
      </c>
      <c r="X314" s="13"/>
      <c r="AG314" s="284">
        <v>44835</v>
      </c>
      <c r="AH314" s="19" t="s">
        <v>931</v>
      </c>
      <c r="AI314"/>
    </row>
    <row r="315" spans="1:35" x14ac:dyDescent="0.25">
      <c r="A315" s="16">
        <v>314</v>
      </c>
      <c r="B315" s="3" t="str">
        <f t="shared" si="4"/>
        <v>OG314</v>
      </c>
      <c r="C315" s="36" t="s">
        <v>1148</v>
      </c>
      <c r="D315" s="25" t="s">
        <v>1149</v>
      </c>
      <c r="E315" s="31" t="s">
        <v>1150</v>
      </c>
      <c r="F315" s="55" t="s">
        <v>994</v>
      </c>
      <c r="G315" s="13" t="s">
        <v>929</v>
      </c>
      <c r="H315" s="304"/>
      <c r="I315" s="14"/>
      <c r="K315" s="13"/>
      <c r="O315" s="19"/>
      <c r="R315" s="13"/>
      <c r="S315" s="14" t="s">
        <v>930</v>
      </c>
      <c r="U315" s="14" t="s">
        <v>244</v>
      </c>
      <c r="W315" s="14" t="s">
        <v>244</v>
      </c>
      <c r="X315" s="13"/>
      <c r="AG315" s="284">
        <v>44835</v>
      </c>
      <c r="AH315" s="19" t="s">
        <v>931</v>
      </c>
      <c r="AI315"/>
    </row>
    <row r="316" spans="1:35" x14ac:dyDescent="0.25">
      <c r="A316" s="16">
        <v>315</v>
      </c>
      <c r="B316" s="3" t="str">
        <f t="shared" si="4"/>
        <v>OG315</v>
      </c>
      <c r="C316" s="36" t="s">
        <v>1151</v>
      </c>
      <c r="D316" s="25" t="s">
        <v>1152</v>
      </c>
      <c r="E316" s="31" t="s">
        <v>1153</v>
      </c>
      <c r="F316" s="55" t="s">
        <v>954</v>
      </c>
      <c r="G316" s="13" t="s">
        <v>929</v>
      </c>
      <c r="H316" s="304"/>
      <c r="I316" s="14"/>
      <c r="K316" s="13"/>
      <c r="O316" s="19"/>
      <c r="R316" s="13"/>
      <c r="S316" s="14" t="s">
        <v>930</v>
      </c>
      <c r="U316" s="14" t="s">
        <v>244</v>
      </c>
      <c r="W316" s="14" t="s">
        <v>244</v>
      </c>
      <c r="X316" s="13"/>
      <c r="AG316" s="284">
        <v>44835</v>
      </c>
      <c r="AH316" s="19" t="s">
        <v>931</v>
      </c>
      <c r="AI316"/>
    </row>
    <row r="317" spans="1:35" x14ac:dyDescent="0.25">
      <c r="A317" s="16">
        <v>316</v>
      </c>
      <c r="B317" s="3" t="str">
        <f t="shared" si="4"/>
        <v>OG316</v>
      </c>
      <c r="C317" s="36" t="s">
        <v>1154</v>
      </c>
      <c r="D317" s="25" t="s">
        <v>1155</v>
      </c>
      <c r="E317" s="31" t="s">
        <v>1156</v>
      </c>
      <c r="F317" s="55" t="s">
        <v>954</v>
      </c>
      <c r="G317" s="13" t="s">
        <v>929</v>
      </c>
      <c r="H317" s="304"/>
      <c r="I317" s="14"/>
      <c r="K317" s="13"/>
      <c r="O317" s="19"/>
      <c r="R317" s="13"/>
      <c r="S317" s="14" t="s">
        <v>930</v>
      </c>
      <c r="U317" s="14" t="s">
        <v>244</v>
      </c>
      <c r="W317" s="14" t="s">
        <v>244</v>
      </c>
      <c r="X317" s="13"/>
      <c r="AG317" s="284">
        <v>44835</v>
      </c>
      <c r="AH317" s="19" t="s">
        <v>931</v>
      </c>
      <c r="AI317"/>
    </row>
    <row r="318" spans="1:35" x14ac:dyDescent="0.25">
      <c r="A318" s="16">
        <v>317</v>
      </c>
      <c r="B318" s="3" t="str">
        <f t="shared" si="4"/>
        <v>OG317</v>
      </c>
      <c r="C318" s="36" t="s">
        <v>1157</v>
      </c>
      <c r="D318" s="25" t="s">
        <v>1158</v>
      </c>
      <c r="E318" s="31" t="s">
        <v>1159</v>
      </c>
      <c r="F318" s="55" t="s">
        <v>994</v>
      </c>
      <c r="G318" s="13" t="s">
        <v>929</v>
      </c>
      <c r="H318" s="304"/>
      <c r="I318" s="14"/>
      <c r="K318" s="13"/>
      <c r="O318" s="19"/>
      <c r="R318" s="13"/>
      <c r="S318" s="14" t="s">
        <v>930</v>
      </c>
      <c r="U318" s="14" t="s">
        <v>244</v>
      </c>
      <c r="W318" s="14" t="s">
        <v>244</v>
      </c>
      <c r="X318" s="13"/>
      <c r="AG318" s="284">
        <v>44835</v>
      </c>
      <c r="AH318" s="19" t="s">
        <v>931</v>
      </c>
      <c r="AI318"/>
    </row>
    <row r="319" spans="1:35" x14ac:dyDescent="0.25">
      <c r="A319" s="16">
        <v>318</v>
      </c>
      <c r="B319" s="3" t="str">
        <f t="shared" si="4"/>
        <v>OG318</v>
      </c>
      <c r="C319" s="36" t="s">
        <v>1160</v>
      </c>
      <c r="D319" s="25" t="s">
        <v>1161</v>
      </c>
      <c r="E319" s="31" t="s">
        <v>1162</v>
      </c>
      <c r="F319" s="55" t="s">
        <v>994</v>
      </c>
      <c r="G319" s="13" t="s">
        <v>929</v>
      </c>
      <c r="H319" s="304"/>
      <c r="I319" s="14"/>
      <c r="K319" s="13"/>
      <c r="O319" s="19"/>
      <c r="R319" s="13"/>
      <c r="S319" s="14" t="s">
        <v>930</v>
      </c>
      <c r="U319" s="14" t="s">
        <v>244</v>
      </c>
      <c r="W319" s="14" t="s">
        <v>244</v>
      </c>
      <c r="X319" s="13"/>
      <c r="AG319" s="284">
        <v>44835</v>
      </c>
      <c r="AH319" s="19" t="s">
        <v>931</v>
      </c>
      <c r="AI319"/>
    </row>
    <row r="320" spans="1:35" x14ac:dyDescent="0.25">
      <c r="A320" s="16">
        <v>319</v>
      </c>
      <c r="B320" s="3" t="str">
        <f t="shared" si="4"/>
        <v>OG319</v>
      </c>
      <c r="C320" s="36" t="s">
        <v>1163</v>
      </c>
      <c r="D320" s="25" t="s">
        <v>535</v>
      </c>
      <c r="E320" s="31" t="s">
        <v>1164</v>
      </c>
      <c r="F320" s="55" t="s">
        <v>954</v>
      </c>
      <c r="G320" s="13" t="s">
        <v>929</v>
      </c>
      <c r="H320" s="304"/>
      <c r="I320" s="14"/>
      <c r="K320" s="13"/>
      <c r="O320" s="19"/>
      <c r="R320" s="13"/>
      <c r="S320" s="14" t="s">
        <v>930</v>
      </c>
      <c r="U320" s="14" t="s">
        <v>244</v>
      </c>
      <c r="W320" s="14" t="s">
        <v>244</v>
      </c>
      <c r="X320" s="13"/>
      <c r="AG320" s="284">
        <v>44835</v>
      </c>
      <c r="AH320" s="19" t="s">
        <v>931</v>
      </c>
      <c r="AI320"/>
    </row>
    <row r="321" spans="1:35" x14ac:dyDescent="0.25">
      <c r="A321" s="16">
        <v>320</v>
      </c>
      <c r="B321" s="3" t="str">
        <f t="shared" si="4"/>
        <v>OG320</v>
      </c>
      <c r="C321" s="36" t="s">
        <v>1165</v>
      </c>
      <c r="D321" s="25" t="s">
        <v>1166</v>
      </c>
      <c r="E321" s="31" t="s">
        <v>1167</v>
      </c>
      <c r="F321" s="55" t="s">
        <v>994</v>
      </c>
      <c r="G321" s="13" t="s">
        <v>929</v>
      </c>
      <c r="H321" s="304"/>
      <c r="I321" s="14"/>
      <c r="K321" s="13"/>
      <c r="O321" s="19"/>
      <c r="R321" s="13"/>
      <c r="S321" s="14" t="s">
        <v>930</v>
      </c>
      <c r="U321" s="14" t="s">
        <v>244</v>
      </c>
      <c r="W321" s="14" t="s">
        <v>244</v>
      </c>
      <c r="X321" s="13"/>
      <c r="AG321" s="284">
        <v>44835</v>
      </c>
      <c r="AH321" s="19" t="s">
        <v>931</v>
      </c>
      <c r="AI321"/>
    </row>
    <row r="322" spans="1:35" x14ac:dyDescent="0.25">
      <c r="A322" s="16">
        <v>321</v>
      </c>
      <c r="B322" s="3" t="str">
        <f t="shared" ref="B322:B385" si="5">_xlfn.CONCAT("OG",A322)</f>
        <v>OG321</v>
      </c>
      <c r="C322" s="36" t="s">
        <v>1168</v>
      </c>
      <c r="D322" s="25" t="s">
        <v>1169</v>
      </c>
      <c r="E322" s="31" t="s">
        <v>1170</v>
      </c>
      <c r="F322" s="55" t="s">
        <v>994</v>
      </c>
      <c r="G322" s="13" t="s">
        <v>929</v>
      </c>
      <c r="H322" s="304"/>
      <c r="I322" s="14"/>
      <c r="K322" s="13"/>
      <c r="O322" s="19"/>
      <c r="R322" s="13"/>
      <c r="S322" s="14" t="s">
        <v>930</v>
      </c>
      <c r="U322" s="14" t="s">
        <v>244</v>
      </c>
      <c r="W322" s="14" t="s">
        <v>244</v>
      </c>
      <c r="X322" s="13"/>
      <c r="AG322" s="284">
        <v>44835</v>
      </c>
      <c r="AH322" s="19" t="s">
        <v>931</v>
      </c>
      <c r="AI322"/>
    </row>
    <row r="323" spans="1:35" x14ac:dyDescent="0.25">
      <c r="A323" s="16">
        <v>322</v>
      </c>
      <c r="B323" s="3" t="str">
        <f t="shared" si="5"/>
        <v>OG322</v>
      </c>
      <c r="C323" s="36" t="s">
        <v>1171</v>
      </c>
      <c r="D323" s="25" t="s">
        <v>1172</v>
      </c>
      <c r="E323" s="31" t="s">
        <v>1173</v>
      </c>
      <c r="F323" s="55" t="s">
        <v>994</v>
      </c>
      <c r="G323" s="13" t="s">
        <v>929</v>
      </c>
      <c r="H323" s="304"/>
      <c r="I323" s="14"/>
      <c r="K323" s="13"/>
      <c r="O323" s="19"/>
      <c r="R323" s="13"/>
      <c r="S323" s="14" t="s">
        <v>930</v>
      </c>
      <c r="U323" s="14" t="s">
        <v>244</v>
      </c>
      <c r="W323" s="14" t="s">
        <v>244</v>
      </c>
      <c r="X323" s="13"/>
      <c r="AG323" s="284">
        <v>44835</v>
      </c>
      <c r="AH323" s="19" t="s">
        <v>931</v>
      </c>
      <c r="AI323"/>
    </row>
    <row r="324" spans="1:35" x14ac:dyDescent="0.25">
      <c r="A324" s="16">
        <v>323</v>
      </c>
      <c r="B324" s="3" t="str">
        <f t="shared" si="5"/>
        <v>OG323</v>
      </c>
      <c r="C324" s="36" t="s">
        <v>1174</v>
      </c>
      <c r="D324" s="25" t="s">
        <v>209</v>
      </c>
      <c r="E324" s="31" t="s">
        <v>1175</v>
      </c>
      <c r="F324" s="55" t="s">
        <v>954</v>
      </c>
      <c r="G324" s="13" t="s">
        <v>929</v>
      </c>
      <c r="H324" s="304"/>
      <c r="I324" s="14"/>
      <c r="K324" s="13"/>
      <c r="O324" s="19"/>
      <c r="R324" s="13"/>
      <c r="S324" s="14" t="s">
        <v>930</v>
      </c>
      <c r="U324" s="14" t="s">
        <v>244</v>
      </c>
      <c r="W324" s="14" t="s">
        <v>244</v>
      </c>
      <c r="X324" s="13"/>
      <c r="AG324" s="284">
        <v>44835</v>
      </c>
      <c r="AH324" s="19" t="s">
        <v>931</v>
      </c>
      <c r="AI324"/>
    </row>
    <row r="325" spans="1:35" x14ac:dyDescent="0.25">
      <c r="A325" s="16">
        <v>324</v>
      </c>
      <c r="B325" s="3" t="str">
        <f t="shared" si="5"/>
        <v>OG324</v>
      </c>
      <c r="C325" s="36" t="s">
        <v>1176</v>
      </c>
      <c r="D325" s="25" t="s">
        <v>1177</v>
      </c>
      <c r="E325" s="31" t="s">
        <v>1178</v>
      </c>
      <c r="F325" s="55" t="s">
        <v>954</v>
      </c>
      <c r="G325" s="13" t="s">
        <v>929</v>
      </c>
      <c r="H325" s="304"/>
      <c r="I325" s="14"/>
      <c r="K325" s="13"/>
      <c r="O325" s="19"/>
      <c r="R325" s="13"/>
      <c r="S325" s="14" t="s">
        <v>930</v>
      </c>
      <c r="U325" s="14" t="s">
        <v>244</v>
      </c>
      <c r="W325" s="14" t="s">
        <v>244</v>
      </c>
      <c r="X325" s="13"/>
      <c r="AG325" s="284">
        <v>44835</v>
      </c>
      <c r="AH325" s="19" t="s">
        <v>931</v>
      </c>
      <c r="AI325"/>
    </row>
    <row r="326" spans="1:35" x14ac:dyDescent="0.25">
      <c r="A326" s="16">
        <v>325</v>
      </c>
      <c r="B326" s="3" t="str">
        <f t="shared" si="5"/>
        <v>OG325</v>
      </c>
      <c r="C326" s="36" t="s">
        <v>1179</v>
      </c>
      <c r="D326" s="25" t="s">
        <v>1180</v>
      </c>
      <c r="E326" s="31" t="s">
        <v>1181</v>
      </c>
      <c r="F326" s="55" t="s">
        <v>954</v>
      </c>
      <c r="G326" s="13" t="s">
        <v>929</v>
      </c>
      <c r="H326" s="304"/>
      <c r="I326" s="14"/>
      <c r="K326" s="13"/>
      <c r="O326" s="19"/>
      <c r="R326" s="13"/>
      <c r="S326" s="14" t="s">
        <v>930</v>
      </c>
      <c r="U326" s="14" t="s">
        <v>244</v>
      </c>
      <c r="W326" s="14" t="s">
        <v>244</v>
      </c>
      <c r="X326" s="13"/>
      <c r="AG326" s="284">
        <v>44835</v>
      </c>
      <c r="AH326" s="19" t="s">
        <v>931</v>
      </c>
      <c r="AI326"/>
    </row>
    <row r="327" spans="1:35" x14ac:dyDescent="0.25">
      <c r="A327" s="16">
        <v>326</v>
      </c>
      <c r="B327" s="3" t="str">
        <f t="shared" si="5"/>
        <v>OG326</v>
      </c>
      <c r="C327" s="36" t="s">
        <v>1182</v>
      </c>
      <c r="D327" s="25" t="s">
        <v>1183</v>
      </c>
      <c r="E327" s="31" t="s">
        <v>1184</v>
      </c>
      <c r="F327" s="55" t="s">
        <v>954</v>
      </c>
      <c r="G327" s="13" t="s">
        <v>929</v>
      </c>
      <c r="H327" s="304"/>
      <c r="I327" s="14"/>
      <c r="K327" s="13"/>
      <c r="O327" s="19"/>
      <c r="R327" s="13"/>
      <c r="S327" s="14" t="s">
        <v>930</v>
      </c>
      <c r="U327" s="14" t="s">
        <v>244</v>
      </c>
      <c r="W327" s="14" t="s">
        <v>244</v>
      </c>
      <c r="X327" s="13"/>
      <c r="AG327" s="284">
        <v>44835</v>
      </c>
      <c r="AH327" s="19" t="s">
        <v>931</v>
      </c>
      <c r="AI327"/>
    </row>
    <row r="328" spans="1:35" x14ac:dyDescent="0.25">
      <c r="A328" s="16">
        <v>327</v>
      </c>
      <c r="B328" s="3" t="str">
        <f t="shared" si="5"/>
        <v>OG327</v>
      </c>
      <c r="C328" s="36" t="s">
        <v>1185</v>
      </c>
      <c r="D328" s="25" t="s">
        <v>201</v>
      </c>
      <c r="E328" s="31"/>
      <c r="F328" s="55" t="s">
        <v>954</v>
      </c>
      <c r="G328" s="13" t="s">
        <v>929</v>
      </c>
      <c r="H328" s="304"/>
      <c r="I328" s="14"/>
      <c r="K328" s="13"/>
      <c r="O328" s="19"/>
      <c r="R328" s="13"/>
      <c r="S328" s="14" t="s">
        <v>930</v>
      </c>
      <c r="U328" s="14" t="s">
        <v>244</v>
      </c>
      <c r="W328" s="14" t="s">
        <v>244</v>
      </c>
      <c r="X328" s="13"/>
      <c r="AG328" s="284">
        <v>44835</v>
      </c>
      <c r="AH328" s="19" t="s">
        <v>931</v>
      </c>
      <c r="AI328"/>
    </row>
    <row r="329" spans="1:35" x14ac:dyDescent="0.25">
      <c r="A329" s="16">
        <v>328</v>
      </c>
      <c r="B329" s="3" t="str">
        <f t="shared" si="5"/>
        <v>OG328</v>
      </c>
      <c r="C329" s="36" t="s">
        <v>1186</v>
      </c>
      <c r="D329" s="25" t="s">
        <v>1187</v>
      </c>
      <c r="E329" s="31" t="s">
        <v>1188</v>
      </c>
      <c r="F329" s="55" t="s">
        <v>954</v>
      </c>
      <c r="G329" s="13" t="s">
        <v>929</v>
      </c>
      <c r="H329" s="304"/>
      <c r="I329" s="14"/>
      <c r="K329" s="13"/>
      <c r="O329" s="19"/>
      <c r="R329" s="13"/>
      <c r="S329" s="14" t="s">
        <v>930</v>
      </c>
      <c r="U329" s="14" t="s">
        <v>244</v>
      </c>
      <c r="W329" s="14" t="s">
        <v>244</v>
      </c>
      <c r="X329" s="13"/>
      <c r="AG329" s="284">
        <v>44835</v>
      </c>
      <c r="AH329" s="19" t="s">
        <v>931</v>
      </c>
      <c r="AI329"/>
    </row>
    <row r="330" spans="1:35" x14ac:dyDescent="0.25">
      <c r="A330" s="16">
        <v>329</v>
      </c>
      <c r="B330" s="3" t="str">
        <f t="shared" si="5"/>
        <v>OG329</v>
      </c>
      <c r="C330" s="36" t="s">
        <v>1189</v>
      </c>
      <c r="D330" s="25" t="s">
        <v>1190</v>
      </c>
      <c r="E330" s="31" t="s">
        <v>1191</v>
      </c>
      <c r="F330" s="55" t="s">
        <v>954</v>
      </c>
      <c r="G330" s="13" t="s">
        <v>929</v>
      </c>
      <c r="H330" s="304"/>
      <c r="I330" s="14"/>
      <c r="K330" s="13"/>
      <c r="O330" s="19"/>
      <c r="R330" s="13"/>
      <c r="S330" s="14" t="s">
        <v>930</v>
      </c>
      <c r="U330" s="14" t="s">
        <v>244</v>
      </c>
      <c r="W330" s="14" t="s">
        <v>244</v>
      </c>
      <c r="X330" s="13"/>
      <c r="AG330" s="284">
        <v>44835</v>
      </c>
      <c r="AH330" s="19" t="s">
        <v>931</v>
      </c>
      <c r="AI330"/>
    </row>
    <row r="331" spans="1:35" x14ac:dyDescent="0.25">
      <c r="A331" s="16">
        <v>330</v>
      </c>
      <c r="B331" s="3" t="str">
        <f t="shared" si="5"/>
        <v>OG330</v>
      </c>
      <c r="C331" s="36" t="s">
        <v>1192</v>
      </c>
      <c r="D331" s="25" t="s">
        <v>1193</v>
      </c>
      <c r="E331" s="31" t="s">
        <v>1194</v>
      </c>
      <c r="F331" s="55" t="s">
        <v>1195</v>
      </c>
      <c r="G331" s="13" t="s">
        <v>929</v>
      </c>
      <c r="H331" s="304"/>
      <c r="I331" s="14"/>
      <c r="K331" s="13"/>
      <c r="O331" s="19"/>
      <c r="R331" s="13"/>
      <c r="S331" s="14" t="s">
        <v>930</v>
      </c>
      <c r="U331" s="14" t="s">
        <v>244</v>
      </c>
      <c r="W331" s="14" t="s">
        <v>244</v>
      </c>
      <c r="X331" s="13"/>
      <c r="AG331" s="284">
        <v>44835</v>
      </c>
      <c r="AH331" s="19" t="s">
        <v>931</v>
      </c>
      <c r="AI331"/>
    </row>
    <row r="332" spans="1:35" x14ac:dyDescent="0.25">
      <c r="A332" s="16">
        <v>331</v>
      </c>
      <c r="B332" s="3" t="str">
        <f t="shared" si="5"/>
        <v>OG331</v>
      </c>
      <c r="C332" s="36" t="s">
        <v>1196</v>
      </c>
      <c r="D332" s="25" t="s">
        <v>1197</v>
      </c>
      <c r="E332" s="31" t="s">
        <v>1198</v>
      </c>
      <c r="F332" s="55" t="s">
        <v>954</v>
      </c>
      <c r="G332" s="13" t="s">
        <v>929</v>
      </c>
      <c r="H332" s="304"/>
      <c r="I332" s="14"/>
      <c r="K332" s="13"/>
      <c r="O332" s="19"/>
      <c r="R332" s="13"/>
      <c r="S332" s="14" t="s">
        <v>930</v>
      </c>
      <c r="U332" s="14" t="s">
        <v>244</v>
      </c>
      <c r="W332" s="14" t="s">
        <v>244</v>
      </c>
      <c r="X332" s="13"/>
      <c r="AG332" s="284">
        <v>44835</v>
      </c>
      <c r="AH332" s="19" t="s">
        <v>931</v>
      </c>
      <c r="AI332"/>
    </row>
    <row r="333" spans="1:35" x14ac:dyDescent="0.25">
      <c r="A333" s="16">
        <v>332</v>
      </c>
      <c r="B333" s="3" t="str">
        <f t="shared" si="5"/>
        <v>OG332</v>
      </c>
      <c r="C333" s="36" t="s">
        <v>1199</v>
      </c>
      <c r="D333" s="25" t="s">
        <v>1200</v>
      </c>
      <c r="E333" s="31" t="s">
        <v>1201</v>
      </c>
      <c r="F333" s="55" t="s">
        <v>994</v>
      </c>
      <c r="G333" s="13" t="s">
        <v>929</v>
      </c>
      <c r="H333" s="304"/>
      <c r="I333" s="14"/>
      <c r="K333" s="13"/>
      <c r="O333" s="19"/>
      <c r="R333" s="13"/>
      <c r="S333" s="14" t="s">
        <v>930</v>
      </c>
      <c r="U333" s="14" t="s">
        <v>244</v>
      </c>
      <c r="W333" s="14" t="s">
        <v>244</v>
      </c>
      <c r="X333" s="13"/>
      <c r="AG333" s="284">
        <v>44835</v>
      </c>
      <c r="AH333" s="19" t="s">
        <v>931</v>
      </c>
      <c r="AI333"/>
    </row>
    <row r="334" spans="1:35" x14ac:dyDescent="0.25">
      <c r="A334" s="16">
        <v>333</v>
      </c>
      <c r="B334" s="3" t="str">
        <f t="shared" si="5"/>
        <v>OG333</v>
      </c>
      <c r="C334" s="36" t="s">
        <v>1202</v>
      </c>
      <c r="D334" s="25" t="s">
        <v>1203</v>
      </c>
      <c r="E334" s="31" t="s">
        <v>1204</v>
      </c>
      <c r="F334" s="55" t="s">
        <v>954</v>
      </c>
      <c r="G334" s="13" t="s">
        <v>929</v>
      </c>
      <c r="H334" s="304"/>
      <c r="I334" s="14"/>
      <c r="K334" s="13"/>
      <c r="O334" s="19"/>
      <c r="R334" s="13"/>
      <c r="S334" s="14" t="s">
        <v>930</v>
      </c>
      <c r="U334" s="14" t="s">
        <v>244</v>
      </c>
      <c r="W334" s="14" t="s">
        <v>244</v>
      </c>
      <c r="X334" s="13"/>
      <c r="AG334" s="284">
        <v>44835</v>
      </c>
      <c r="AH334" s="19" t="s">
        <v>931</v>
      </c>
      <c r="AI334"/>
    </row>
    <row r="335" spans="1:35" x14ac:dyDescent="0.25">
      <c r="A335" s="16">
        <v>334</v>
      </c>
      <c r="B335" s="3" t="str">
        <f t="shared" si="5"/>
        <v>OG334</v>
      </c>
      <c r="C335" s="36" t="s">
        <v>1205</v>
      </c>
      <c r="D335" s="25" t="s">
        <v>1206</v>
      </c>
      <c r="E335" s="31" t="s">
        <v>1207</v>
      </c>
      <c r="F335" s="55" t="s">
        <v>994</v>
      </c>
      <c r="G335" s="13" t="s">
        <v>929</v>
      </c>
      <c r="H335" s="304"/>
      <c r="I335" s="14"/>
      <c r="K335" s="13"/>
      <c r="O335" s="19"/>
      <c r="R335" s="13"/>
      <c r="S335" s="14" t="s">
        <v>930</v>
      </c>
      <c r="U335" s="14" t="s">
        <v>244</v>
      </c>
      <c r="W335" s="14" t="s">
        <v>244</v>
      </c>
      <c r="X335" s="13"/>
      <c r="AG335" s="284">
        <v>44835</v>
      </c>
      <c r="AH335" s="19" t="s">
        <v>931</v>
      </c>
      <c r="AI335"/>
    </row>
    <row r="336" spans="1:35" x14ac:dyDescent="0.25">
      <c r="A336" s="16">
        <v>335</v>
      </c>
      <c r="B336" s="3" t="str">
        <f t="shared" si="5"/>
        <v>OG335</v>
      </c>
      <c r="C336" s="36" t="s">
        <v>1208</v>
      </c>
      <c r="D336" s="25" t="s">
        <v>1209</v>
      </c>
      <c r="E336" s="31" t="s">
        <v>1210</v>
      </c>
      <c r="F336" s="55" t="s">
        <v>994</v>
      </c>
      <c r="G336" s="13" t="s">
        <v>929</v>
      </c>
      <c r="H336" s="304"/>
      <c r="I336" s="14"/>
      <c r="K336" s="13"/>
      <c r="O336" s="19"/>
      <c r="R336" s="13"/>
      <c r="S336" s="14" t="s">
        <v>930</v>
      </c>
      <c r="U336" s="14" t="s">
        <v>244</v>
      </c>
      <c r="W336" s="14" t="s">
        <v>244</v>
      </c>
      <c r="X336" s="13"/>
      <c r="AG336" s="284">
        <v>44835</v>
      </c>
      <c r="AH336" s="19" t="s">
        <v>931</v>
      </c>
      <c r="AI336"/>
    </row>
    <row r="337" spans="1:35" x14ac:dyDescent="0.25">
      <c r="A337" s="16">
        <v>336</v>
      </c>
      <c r="B337" s="3" t="str">
        <f t="shared" si="5"/>
        <v>OG336</v>
      </c>
      <c r="C337" s="36" t="s">
        <v>1211</v>
      </c>
      <c r="D337" s="25" t="s">
        <v>1212</v>
      </c>
      <c r="E337" s="31" t="s">
        <v>1213</v>
      </c>
      <c r="F337" s="55" t="s">
        <v>954</v>
      </c>
      <c r="G337" s="13" t="s">
        <v>929</v>
      </c>
      <c r="H337" s="304"/>
      <c r="I337" s="14"/>
      <c r="K337" s="13"/>
      <c r="O337" s="19"/>
      <c r="R337" s="13"/>
      <c r="S337" s="14" t="s">
        <v>930</v>
      </c>
      <c r="U337" s="14" t="s">
        <v>244</v>
      </c>
      <c r="W337" s="14" t="s">
        <v>244</v>
      </c>
      <c r="X337" s="13"/>
      <c r="AG337" s="284">
        <v>44835</v>
      </c>
      <c r="AH337" s="19" t="s">
        <v>931</v>
      </c>
      <c r="AI337"/>
    </row>
    <row r="338" spans="1:35" x14ac:dyDescent="0.25">
      <c r="A338" s="16">
        <v>337</v>
      </c>
      <c r="B338" s="3" t="str">
        <f t="shared" si="5"/>
        <v>OG337</v>
      </c>
      <c r="C338" s="36" t="s">
        <v>1214</v>
      </c>
      <c r="D338" s="25" t="s">
        <v>1215</v>
      </c>
      <c r="E338" s="31" t="s">
        <v>1216</v>
      </c>
      <c r="F338" s="55" t="s">
        <v>994</v>
      </c>
      <c r="G338" s="13" t="s">
        <v>929</v>
      </c>
      <c r="H338" s="304"/>
      <c r="I338" s="14"/>
      <c r="K338" s="13"/>
      <c r="O338" s="19"/>
      <c r="R338" s="13"/>
      <c r="S338" s="14" t="s">
        <v>930</v>
      </c>
      <c r="U338" s="14" t="s">
        <v>244</v>
      </c>
      <c r="W338" s="14" t="s">
        <v>244</v>
      </c>
      <c r="X338" s="13"/>
      <c r="AG338" s="284">
        <v>44835</v>
      </c>
      <c r="AH338" s="19" t="s">
        <v>931</v>
      </c>
      <c r="AI338"/>
    </row>
    <row r="339" spans="1:35" x14ac:dyDescent="0.25">
      <c r="A339" s="16">
        <v>338</v>
      </c>
      <c r="B339" s="3" t="str">
        <f t="shared" si="5"/>
        <v>OG338</v>
      </c>
      <c r="C339" s="36" t="s">
        <v>1217</v>
      </c>
      <c r="D339" s="25" t="s">
        <v>1218</v>
      </c>
      <c r="E339" s="31"/>
      <c r="F339" s="55" t="s">
        <v>954</v>
      </c>
      <c r="G339" s="13" t="s">
        <v>929</v>
      </c>
      <c r="H339" s="304"/>
      <c r="I339" s="14"/>
      <c r="K339" s="13"/>
      <c r="O339" s="19"/>
      <c r="R339" s="13"/>
      <c r="S339" s="14" t="s">
        <v>930</v>
      </c>
      <c r="U339" s="14" t="s">
        <v>244</v>
      </c>
      <c r="W339" s="14" t="s">
        <v>244</v>
      </c>
      <c r="X339" s="13"/>
      <c r="AG339" s="284">
        <v>44835</v>
      </c>
      <c r="AH339" s="19" t="s">
        <v>931</v>
      </c>
      <c r="AI339"/>
    </row>
    <row r="340" spans="1:35" x14ac:dyDescent="0.25">
      <c r="A340" s="16">
        <v>339</v>
      </c>
      <c r="B340" s="3" t="str">
        <f t="shared" si="5"/>
        <v>OG339</v>
      </c>
      <c r="C340" s="36" t="s">
        <v>1219</v>
      </c>
      <c r="D340" s="25" t="s">
        <v>1220</v>
      </c>
      <c r="E340" s="31" t="s">
        <v>1221</v>
      </c>
      <c r="F340" s="55" t="s">
        <v>994</v>
      </c>
      <c r="G340" s="13" t="s">
        <v>929</v>
      </c>
      <c r="H340" s="304"/>
      <c r="I340" s="14"/>
      <c r="K340" s="13"/>
      <c r="O340" s="19"/>
      <c r="R340" s="13"/>
      <c r="S340" s="14" t="s">
        <v>930</v>
      </c>
      <c r="U340" s="14" t="s">
        <v>244</v>
      </c>
      <c r="W340" s="14" t="s">
        <v>244</v>
      </c>
      <c r="X340" s="13"/>
      <c r="AG340" s="284">
        <v>44835</v>
      </c>
      <c r="AH340" s="19" t="s">
        <v>931</v>
      </c>
      <c r="AI340"/>
    </row>
    <row r="341" spans="1:35" x14ac:dyDescent="0.25">
      <c r="A341" s="16">
        <v>340</v>
      </c>
      <c r="B341" s="3" t="str">
        <f t="shared" si="5"/>
        <v>OG340</v>
      </c>
      <c r="C341" s="36" t="s">
        <v>1222</v>
      </c>
      <c r="D341" s="25" t="s">
        <v>1223</v>
      </c>
      <c r="E341" s="31" t="s">
        <v>1224</v>
      </c>
      <c r="F341" s="55" t="s">
        <v>954</v>
      </c>
      <c r="G341" s="13" t="s">
        <v>929</v>
      </c>
      <c r="H341" s="304"/>
      <c r="I341" s="14"/>
      <c r="K341" s="13"/>
      <c r="O341" s="19"/>
      <c r="R341" s="13"/>
      <c r="S341" s="14" t="s">
        <v>930</v>
      </c>
      <c r="U341" s="14" t="s">
        <v>244</v>
      </c>
      <c r="W341" s="14" t="s">
        <v>244</v>
      </c>
      <c r="X341" s="13"/>
      <c r="AG341" s="284">
        <v>44835</v>
      </c>
      <c r="AH341" s="19" t="s">
        <v>931</v>
      </c>
      <c r="AI341"/>
    </row>
    <row r="342" spans="1:35" x14ac:dyDescent="0.25">
      <c r="A342" s="16">
        <v>341</v>
      </c>
      <c r="B342" s="3" t="str">
        <f t="shared" si="5"/>
        <v>OG341</v>
      </c>
      <c r="C342" s="36" t="s">
        <v>1225</v>
      </c>
      <c r="D342" s="25" t="s">
        <v>1226</v>
      </c>
      <c r="E342" s="31" t="s">
        <v>1227</v>
      </c>
      <c r="F342" s="55" t="s">
        <v>954</v>
      </c>
      <c r="G342" s="13" t="s">
        <v>929</v>
      </c>
      <c r="H342" s="304"/>
      <c r="I342" s="14"/>
      <c r="K342" s="13"/>
      <c r="O342" s="19"/>
      <c r="R342" s="13"/>
      <c r="S342" s="14" t="s">
        <v>930</v>
      </c>
      <c r="U342" s="14" t="s">
        <v>244</v>
      </c>
      <c r="W342" s="14" t="s">
        <v>244</v>
      </c>
      <c r="X342" s="13"/>
      <c r="AG342" s="284">
        <v>44835</v>
      </c>
      <c r="AH342" s="19" t="s">
        <v>931</v>
      </c>
      <c r="AI342"/>
    </row>
    <row r="343" spans="1:35" x14ac:dyDescent="0.25">
      <c r="A343" s="16">
        <v>342</v>
      </c>
      <c r="B343" s="3" t="str">
        <f t="shared" si="5"/>
        <v>OG342</v>
      </c>
      <c r="C343" s="36" t="s">
        <v>1228</v>
      </c>
      <c r="D343" s="25" t="s">
        <v>1229</v>
      </c>
      <c r="E343" s="31" t="s">
        <v>1230</v>
      </c>
      <c r="F343" s="55" t="s">
        <v>954</v>
      </c>
      <c r="G343" s="13" t="s">
        <v>929</v>
      </c>
      <c r="H343" s="304"/>
      <c r="I343" s="14"/>
      <c r="K343" s="13"/>
      <c r="O343" s="19"/>
      <c r="R343" s="13"/>
      <c r="S343" s="14" t="s">
        <v>930</v>
      </c>
      <c r="U343" s="14" t="s">
        <v>244</v>
      </c>
      <c r="W343" s="14" t="s">
        <v>244</v>
      </c>
      <c r="X343" s="13"/>
      <c r="AG343" s="284">
        <v>44835</v>
      </c>
      <c r="AH343" s="19" t="s">
        <v>931</v>
      </c>
      <c r="AI343"/>
    </row>
    <row r="344" spans="1:35" x14ac:dyDescent="0.25">
      <c r="A344" s="16">
        <v>343</v>
      </c>
      <c r="B344" s="3" t="str">
        <f t="shared" si="5"/>
        <v>OG343</v>
      </c>
      <c r="C344" s="36" t="s">
        <v>1231</v>
      </c>
      <c r="D344" s="25" t="s">
        <v>1232</v>
      </c>
      <c r="E344" s="31"/>
      <c r="F344" s="55" t="s">
        <v>954</v>
      </c>
      <c r="G344" s="13" t="s">
        <v>929</v>
      </c>
      <c r="H344" s="304"/>
      <c r="I344" s="14"/>
      <c r="K344" s="13"/>
      <c r="O344" s="19"/>
      <c r="R344" s="13"/>
      <c r="S344" s="14" t="s">
        <v>930</v>
      </c>
      <c r="U344" s="14" t="s">
        <v>244</v>
      </c>
      <c r="W344" s="14" t="s">
        <v>244</v>
      </c>
      <c r="X344" s="13"/>
      <c r="AG344" s="284">
        <v>44835</v>
      </c>
      <c r="AH344" s="19" t="s">
        <v>931</v>
      </c>
      <c r="AI344"/>
    </row>
    <row r="345" spans="1:35" x14ac:dyDescent="0.25">
      <c r="A345" s="16">
        <v>344</v>
      </c>
      <c r="B345" s="3" t="str">
        <f t="shared" si="5"/>
        <v>OG344</v>
      </c>
      <c r="C345" s="36" t="s">
        <v>1233</v>
      </c>
      <c r="D345" s="25" t="s">
        <v>1232</v>
      </c>
      <c r="E345" s="31"/>
      <c r="F345" s="55" t="s">
        <v>954</v>
      </c>
      <c r="G345" s="13" t="s">
        <v>929</v>
      </c>
      <c r="H345" s="304"/>
      <c r="I345" s="14"/>
      <c r="K345" s="13"/>
      <c r="O345" s="19"/>
      <c r="R345" s="13"/>
      <c r="S345" s="14" t="s">
        <v>930</v>
      </c>
      <c r="U345" s="14" t="s">
        <v>244</v>
      </c>
      <c r="W345" s="14" t="s">
        <v>244</v>
      </c>
      <c r="X345" s="13"/>
      <c r="AG345" s="284">
        <v>44835</v>
      </c>
      <c r="AH345" s="19" t="s">
        <v>931</v>
      </c>
      <c r="AI345"/>
    </row>
    <row r="346" spans="1:35" x14ac:dyDescent="0.25">
      <c r="A346" s="16">
        <v>345</v>
      </c>
      <c r="B346" s="3" t="str">
        <f t="shared" si="5"/>
        <v>OG345</v>
      </c>
      <c r="C346" s="36" t="s">
        <v>1234</v>
      </c>
      <c r="D346" s="25" t="s">
        <v>1235</v>
      </c>
      <c r="E346" s="31" t="s">
        <v>1236</v>
      </c>
      <c r="F346" s="55" t="s">
        <v>994</v>
      </c>
      <c r="G346" s="13" t="s">
        <v>929</v>
      </c>
      <c r="H346" s="304"/>
      <c r="I346" s="14"/>
      <c r="K346" s="13"/>
      <c r="O346" s="19"/>
      <c r="R346" s="13"/>
      <c r="S346" s="14" t="s">
        <v>930</v>
      </c>
      <c r="U346" s="14" t="s">
        <v>244</v>
      </c>
      <c r="W346" s="14" t="s">
        <v>244</v>
      </c>
      <c r="X346" s="13"/>
      <c r="AG346" s="284">
        <v>44835</v>
      </c>
      <c r="AH346" s="19" t="s">
        <v>931</v>
      </c>
      <c r="AI346"/>
    </row>
    <row r="347" spans="1:35" x14ac:dyDescent="0.25">
      <c r="A347" s="16">
        <v>346</v>
      </c>
      <c r="B347" s="3" t="str">
        <f t="shared" si="5"/>
        <v>OG346</v>
      </c>
      <c r="C347" s="36" t="s">
        <v>1237</v>
      </c>
      <c r="D347" s="25" t="s">
        <v>1238</v>
      </c>
      <c r="E347" s="31" t="s">
        <v>1239</v>
      </c>
      <c r="F347" s="55" t="s">
        <v>994</v>
      </c>
      <c r="G347" s="13" t="s">
        <v>929</v>
      </c>
      <c r="H347" s="304"/>
      <c r="I347" s="14"/>
      <c r="K347" s="13"/>
      <c r="O347" s="19"/>
      <c r="R347" s="13"/>
      <c r="S347" s="14" t="s">
        <v>930</v>
      </c>
      <c r="U347" s="14" t="s">
        <v>244</v>
      </c>
      <c r="W347" s="14" t="s">
        <v>244</v>
      </c>
      <c r="X347" s="13"/>
      <c r="AG347" s="284">
        <v>44835</v>
      </c>
      <c r="AH347" s="19" t="s">
        <v>931</v>
      </c>
      <c r="AI347"/>
    </row>
    <row r="348" spans="1:35" x14ac:dyDescent="0.25">
      <c r="A348" s="16">
        <v>347</v>
      </c>
      <c r="B348" s="3" t="str">
        <f t="shared" si="5"/>
        <v>OG347</v>
      </c>
      <c r="C348" s="36" t="s">
        <v>1240</v>
      </c>
      <c r="D348" s="25" t="s">
        <v>1241</v>
      </c>
      <c r="E348" s="31" t="s">
        <v>1242</v>
      </c>
      <c r="F348" s="55" t="s">
        <v>1243</v>
      </c>
      <c r="G348" s="13" t="s">
        <v>929</v>
      </c>
      <c r="H348" s="304"/>
      <c r="I348" s="14"/>
      <c r="K348" s="13"/>
      <c r="O348" s="19"/>
      <c r="R348" s="13"/>
      <c r="S348" s="14" t="s">
        <v>930</v>
      </c>
      <c r="U348" s="14" t="s">
        <v>244</v>
      </c>
      <c r="W348" s="14" t="s">
        <v>244</v>
      </c>
      <c r="X348" s="13"/>
      <c r="AG348" s="284">
        <v>44835</v>
      </c>
      <c r="AH348" s="19" t="s">
        <v>931</v>
      </c>
      <c r="AI348"/>
    </row>
    <row r="349" spans="1:35" x14ac:dyDescent="0.25">
      <c r="A349" s="16">
        <v>348</v>
      </c>
      <c r="B349" s="3" t="str">
        <f t="shared" si="5"/>
        <v>OG348</v>
      </c>
      <c r="C349" s="36" t="s">
        <v>1244</v>
      </c>
      <c r="D349" s="25"/>
      <c r="E349" s="31"/>
      <c r="F349" s="55"/>
      <c r="G349" s="13" t="s">
        <v>929</v>
      </c>
      <c r="H349" s="304"/>
      <c r="I349" s="14"/>
      <c r="K349" s="13"/>
      <c r="O349" s="19"/>
      <c r="R349" s="13"/>
      <c r="S349" s="14" t="s">
        <v>930</v>
      </c>
      <c r="U349" s="14" t="s">
        <v>244</v>
      </c>
      <c r="W349" s="14" t="s">
        <v>244</v>
      </c>
      <c r="X349" s="13"/>
      <c r="AG349" s="284">
        <v>44835</v>
      </c>
      <c r="AH349" s="19" t="s">
        <v>931</v>
      </c>
      <c r="AI349"/>
    </row>
    <row r="350" spans="1:35" x14ac:dyDescent="0.25">
      <c r="A350" s="16">
        <v>349</v>
      </c>
      <c r="B350" s="3" t="str">
        <f t="shared" si="5"/>
        <v>OG349</v>
      </c>
      <c r="C350" s="36" t="s">
        <v>1245</v>
      </c>
      <c r="D350" s="25" t="s">
        <v>1246</v>
      </c>
      <c r="E350" s="31" t="s">
        <v>1247</v>
      </c>
      <c r="F350" s="55" t="s">
        <v>1243</v>
      </c>
      <c r="G350" s="13" t="s">
        <v>929</v>
      </c>
      <c r="H350" s="304"/>
      <c r="I350" s="14"/>
      <c r="K350" s="13"/>
      <c r="O350" s="19"/>
      <c r="R350" s="13"/>
      <c r="S350" s="14" t="s">
        <v>930</v>
      </c>
      <c r="U350" s="14" t="s">
        <v>244</v>
      </c>
      <c r="W350" s="14" t="s">
        <v>244</v>
      </c>
      <c r="X350" s="13"/>
      <c r="AG350" s="284">
        <v>44835</v>
      </c>
      <c r="AH350" s="19" t="s">
        <v>931</v>
      </c>
      <c r="AI350"/>
    </row>
    <row r="351" spans="1:35" x14ac:dyDescent="0.25">
      <c r="A351" s="16">
        <v>350</v>
      </c>
      <c r="B351" s="3" t="str">
        <f t="shared" si="5"/>
        <v>OG350</v>
      </c>
      <c r="C351" s="36" t="s">
        <v>1248</v>
      </c>
      <c r="D351" s="25" t="s">
        <v>1249</v>
      </c>
      <c r="E351" s="31" t="s">
        <v>1250</v>
      </c>
      <c r="F351" s="55" t="s">
        <v>1243</v>
      </c>
      <c r="G351" s="13" t="s">
        <v>929</v>
      </c>
      <c r="H351" s="304"/>
      <c r="I351" s="14"/>
      <c r="K351" s="13"/>
      <c r="O351" s="19"/>
      <c r="R351" s="13"/>
      <c r="S351" s="14" t="s">
        <v>930</v>
      </c>
      <c r="U351" s="14" t="s">
        <v>244</v>
      </c>
      <c r="W351" s="14" t="s">
        <v>244</v>
      </c>
      <c r="X351" s="13"/>
      <c r="AG351" s="284">
        <v>44835</v>
      </c>
      <c r="AH351" s="19" t="s">
        <v>931</v>
      </c>
      <c r="AI351"/>
    </row>
    <row r="352" spans="1:35" x14ac:dyDescent="0.25">
      <c r="A352" s="16">
        <v>351</v>
      </c>
      <c r="B352" s="3" t="str">
        <f t="shared" si="5"/>
        <v>OG351</v>
      </c>
      <c r="C352" s="36" t="s">
        <v>1251</v>
      </c>
      <c r="D352" s="25" t="s">
        <v>1252</v>
      </c>
      <c r="E352" s="31"/>
      <c r="F352" s="55" t="s">
        <v>954</v>
      </c>
      <c r="G352" s="13" t="s">
        <v>929</v>
      </c>
      <c r="H352" s="304"/>
      <c r="I352" s="14"/>
      <c r="K352" s="13"/>
      <c r="O352" s="19"/>
      <c r="R352" s="13"/>
      <c r="S352" s="14" t="s">
        <v>930</v>
      </c>
      <c r="U352" s="14" t="s">
        <v>244</v>
      </c>
      <c r="W352" s="14" t="s">
        <v>244</v>
      </c>
      <c r="X352" s="13"/>
      <c r="AG352" s="284">
        <v>44835</v>
      </c>
      <c r="AH352" s="19" t="s">
        <v>931</v>
      </c>
      <c r="AI352"/>
    </row>
    <row r="353" spans="1:35" x14ac:dyDescent="0.25">
      <c r="A353" s="16">
        <v>352</v>
      </c>
      <c r="B353" s="3" t="str">
        <f t="shared" si="5"/>
        <v>OG352</v>
      </c>
      <c r="C353" s="36" t="s">
        <v>1253</v>
      </c>
      <c r="D353" s="25" t="s">
        <v>1058</v>
      </c>
      <c r="E353" s="31" t="s">
        <v>1059</v>
      </c>
      <c r="F353" s="55" t="s">
        <v>994</v>
      </c>
      <c r="G353" s="13" t="s">
        <v>929</v>
      </c>
      <c r="H353" s="304"/>
      <c r="I353" s="14"/>
      <c r="K353" s="13"/>
      <c r="O353" s="19"/>
      <c r="R353" s="13"/>
      <c r="S353" s="14" t="s">
        <v>930</v>
      </c>
      <c r="U353" s="14" t="s">
        <v>244</v>
      </c>
      <c r="W353" s="14" t="s">
        <v>244</v>
      </c>
      <c r="X353" s="13"/>
      <c r="AG353" s="284">
        <v>44835</v>
      </c>
      <c r="AH353" s="19" t="s">
        <v>931</v>
      </c>
      <c r="AI353"/>
    </row>
    <row r="354" spans="1:35" x14ac:dyDescent="0.25">
      <c r="A354" s="16">
        <v>353</v>
      </c>
      <c r="B354" s="3" t="str">
        <f t="shared" si="5"/>
        <v>OG353</v>
      </c>
      <c r="C354" s="36" t="s">
        <v>1254</v>
      </c>
      <c r="D354" s="25" t="s">
        <v>168</v>
      </c>
      <c r="E354" s="31" t="s">
        <v>1255</v>
      </c>
      <c r="F354" s="55" t="s">
        <v>954</v>
      </c>
      <c r="G354" s="13" t="s">
        <v>929</v>
      </c>
      <c r="H354" s="304"/>
      <c r="I354" s="14"/>
      <c r="K354" s="13"/>
      <c r="O354" s="19"/>
      <c r="R354" s="13"/>
      <c r="S354" s="14" t="s">
        <v>930</v>
      </c>
      <c r="U354" s="14" t="s">
        <v>244</v>
      </c>
      <c r="W354" s="14" t="s">
        <v>244</v>
      </c>
      <c r="X354" s="13"/>
      <c r="AG354" s="284">
        <v>44835</v>
      </c>
      <c r="AH354" s="19" t="s">
        <v>931</v>
      </c>
      <c r="AI354"/>
    </row>
    <row r="355" spans="1:35" x14ac:dyDescent="0.25">
      <c r="A355" s="16">
        <v>354</v>
      </c>
      <c r="B355" s="3" t="str">
        <f t="shared" si="5"/>
        <v>OG354</v>
      </c>
      <c r="C355" s="36" t="s">
        <v>1256</v>
      </c>
      <c r="D355" s="25" t="s">
        <v>1257</v>
      </c>
      <c r="E355" s="31" t="s">
        <v>1258</v>
      </c>
      <c r="F355" s="55" t="s">
        <v>1243</v>
      </c>
      <c r="G355" s="13" t="s">
        <v>929</v>
      </c>
      <c r="H355" s="304"/>
      <c r="I355" s="14"/>
      <c r="K355" s="13"/>
      <c r="O355" s="19"/>
      <c r="R355" s="13"/>
      <c r="S355" s="14" t="s">
        <v>930</v>
      </c>
      <c r="U355" s="14" t="s">
        <v>244</v>
      </c>
      <c r="W355" s="14" t="s">
        <v>244</v>
      </c>
      <c r="X355" s="13"/>
      <c r="AG355" s="284">
        <v>44835</v>
      </c>
      <c r="AH355" s="19" t="s">
        <v>931</v>
      </c>
      <c r="AI355"/>
    </row>
    <row r="356" spans="1:35" x14ac:dyDescent="0.25">
      <c r="A356" s="16">
        <v>355</v>
      </c>
      <c r="B356" s="3" t="str">
        <f t="shared" si="5"/>
        <v>OG355</v>
      </c>
      <c r="C356" s="36" t="s">
        <v>1259</v>
      </c>
      <c r="D356" s="25" t="s">
        <v>1260</v>
      </c>
      <c r="E356" s="31" t="s">
        <v>1261</v>
      </c>
      <c r="F356" s="55" t="s">
        <v>1243</v>
      </c>
      <c r="G356" s="13" t="s">
        <v>929</v>
      </c>
      <c r="H356" s="304"/>
      <c r="I356" s="14"/>
      <c r="K356" s="13"/>
      <c r="O356" s="19"/>
      <c r="R356" s="13"/>
      <c r="S356" s="14" t="s">
        <v>930</v>
      </c>
      <c r="U356" s="14" t="s">
        <v>244</v>
      </c>
      <c r="W356" s="14" t="s">
        <v>244</v>
      </c>
      <c r="X356" s="13"/>
      <c r="AG356" s="284">
        <v>44835</v>
      </c>
      <c r="AH356" s="19" t="s">
        <v>931</v>
      </c>
      <c r="AI356"/>
    </row>
    <row r="357" spans="1:35" x14ac:dyDescent="0.25">
      <c r="A357" s="16">
        <v>356</v>
      </c>
      <c r="B357" s="3" t="str">
        <f t="shared" si="5"/>
        <v>OG356</v>
      </c>
      <c r="C357" s="36" t="s">
        <v>1262</v>
      </c>
      <c r="D357" s="25" t="s">
        <v>1260</v>
      </c>
      <c r="E357" s="31" t="s">
        <v>1263</v>
      </c>
      <c r="F357" s="55" t="s">
        <v>1243</v>
      </c>
      <c r="G357" s="13" t="s">
        <v>929</v>
      </c>
      <c r="H357" s="304"/>
      <c r="I357" s="14"/>
      <c r="K357" s="13"/>
      <c r="O357" s="19"/>
      <c r="R357" s="13"/>
      <c r="S357" s="14" t="s">
        <v>930</v>
      </c>
      <c r="U357" s="14" t="s">
        <v>244</v>
      </c>
      <c r="W357" s="14" t="s">
        <v>244</v>
      </c>
      <c r="X357" s="13"/>
      <c r="AG357" s="284">
        <v>44835</v>
      </c>
      <c r="AH357" s="19" t="s">
        <v>931</v>
      </c>
      <c r="AI357"/>
    </row>
    <row r="358" spans="1:35" x14ac:dyDescent="0.25">
      <c r="A358" s="16">
        <v>357</v>
      </c>
      <c r="B358" s="3" t="str">
        <f t="shared" si="5"/>
        <v>OG357</v>
      </c>
      <c r="C358" s="36" t="s">
        <v>1264</v>
      </c>
      <c r="D358" s="25" t="s">
        <v>1265</v>
      </c>
      <c r="E358" s="31" t="s">
        <v>1266</v>
      </c>
      <c r="F358" s="55"/>
      <c r="G358" s="13" t="s">
        <v>929</v>
      </c>
      <c r="H358" s="304"/>
      <c r="I358" s="14"/>
      <c r="K358" s="13"/>
      <c r="O358" s="19"/>
      <c r="R358" s="13"/>
      <c r="S358" s="14" t="s">
        <v>930</v>
      </c>
      <c r="U358" s="14" t="s">
        <v>244</v>
      </c>
      <c r="W358" s="14" t="s">
        <v>244</v>
      </c>
      <c r="X358" s="13"/>
      <c r="AG358" s="284">
        <v>44835</v>
      </c>
      <c r="AH358" s="19" t="s">
        <v>931</v>
      </c>
      <c r="AI358"/>
    </row>
    <row r="359" spans="1:35" x14ac:dyDescent="0.25">
      <c r="A359" s="16">
        <v>358</v>
      </c>
      <c r="B359" s="3" t="str">
        <f t="shared" si="5"/>
        <v>OG358</v>
      </c>
      <c r="C359" s="36" t="s">
        <v>1267</v>
      </c>
      <c r="D359" s="25" t="s">
        <v>1268</v>
      </c>
      <c r="E359" s="31" t="s">
        <v>1269</v>
      </c>
      <c r="F359" s="55"/>
      <c r="G359" s="13" t="s">
        <v>929</v>
      </c>
      <c r="H359" s="304"/>
      <c r="I359" s="14"/>
      <c r="K359" s="13"/>
      <c r="O359" s="19"/>
      <c r="R359" s="13"/>
      <c r="S359" s="14" t="s">
        <v>930</v>
      </c>
      <c r="U359" s="14" t="s">
        <v>244</v>
      </c>
      <c r="W359" s="14" t="s">
        <v>244</v>
      </c>
      <c r="X359" s="13"/>
      <c r="AG359" s="284">
        <v>44835</v>
      </c>
      <c r="AH359" s="19" t="s">
        <v>931</v>
      </c>
      <c r="AI359"/>
    </row>
    <row r="360" spans="1:35" x14ac:dyDescent="0.25">
      <c r="A360" s="16">
        <v>359</v>
      </c>
      <c r="B360" s="3" t="str">
        <f t="shared" si="5"/>
        <v>OG359</v>
      </c>
      <c r="C360" s="36" t="s">
        <v>1270</v>
      </c>
      <c r="D360" s="25" t="s">
        <v>1271</v>
      </c>
      <c r="E360" s="31" t="s">
        <v>1272</v>
      </c>
      <c r="F360" s="55"/>
      <c r="G360" s="13" t="s">
        <v>929</v>
      </c>
      <c r="H360" s="304"/>
      <c r="I360" s="14"/>
      <c r="K360" s="13"/>
      <c r="O360" s="19"/>
      <c r="R360" s="13"/>
      <c r="S360" s="14" t="s">
        <v>930</v>
      </c>
      <c r="U360" s="14" t="s">
        <v>244</v>
      </c>
      <c r="W360" s="14" t="s">
        <v>244</v>
      </c>
      <c r="X360" s="13"/>
      <c r="AG360" s="284">
        <v>44835</v>
      </c>
      <c r="AH360" s="19" t="s">
        <v>931</v>
      </c>
      <c r="AI360"/>
    </row>
    <row r="361" spans="1:35" x14ac:dyDescent="0.25">
      <c r="A361" s="16">
        <v>360</v>
      </c>
      <c r="B361" s="3" t="str">
        <f t="shared" si="5"/>
        <v>OG360</v>
      </c>
      <c r="C361" s="36" t="s">
        <v>1273</v>
      </c>
      <c r="D361" s="25" t="s">
        <v>1274</v>
      </c>
      <c r="E361" s="31" t="s">
        <v>1275</v>
      </c>
      <c r="F361" s="55"/>
      <c r="G361" s="13" t="s">
        <v>929</v>
      </c>
      <c r="H361" s="304"/>
      <c r="I361" s="14"/>
      <c r="K361" s="13"/>
      <c r="O361" s="19"/>
      <c r="R361" s="13"/>
      <c r="S361" s="14" t="s">
        <v>930</v>
      </c>
      <c r="U361" s="14" t="s">
        <v>244</v>
      </c>
      <c r="W361" s="14" t="s">
        <v>244</v>
      </c>
      <c r="X361" s="13"/>
      <c r="AG361" s="284">
        <v>44835</v>
      </c>
      <c r="AH361" s="19" t="s">
        <v>931</v>
      </c>
      <c r="AI361"/>
    </row>
    <row r="362" spans="1:35" x14ac:dyDescent="0.25">
      <c r="A362" s="16">
        <v>361</v>
      </c>
      <c r="B362" s="3" t="str">
        <f t="shared" si="5"/>
        <v>OG361</v>
      </c>
      <c r="C362" s="36" t="s">
        <v>1276</v>
      </c>
      <c r="D362" s="25" t="s">
        <v>1277</v>
      </c>
      <c r="E362" s="31" t="s">
        <v>1278</v>
      </c>
      <c r="F362" s="55"/>
      <c r="G362" s="13" t="s">
        <v>929</v>
      </c>
      <c r="H362" s="304"/>
      <c r="I362" s="14"/>
      <c r="K362" s="13"/>
      <c r="O362" s="19"/>
      <c r="R362" s="13"/>
      <c r="S362" s="14" t="s">
        <v>930</v>
      </c>
      <c r="U362" s="14" t="s">
        <v>244</v>
      </c>
      <c r="W362" s="14" t="s">
        <v>244</v>
      </c>
      <c r="X362" s="13"/>
      <c r="AG362" s="284">
        <v>44835</v>
      </c>
      <c r="AH362" s="19" t="s">
        <v>931</v>
      </c>
      <c r="AI362"/>
    </row>
    <row r="363" spans="1:35" x14ac:dyDescent="0.25">
      <c r="A363" s="16">
        <v>362</v>
      </c>
      <c r="B363" s="3" t="str">
        <f t="shared" si="5"/>
        <v>OG362</v>
      </c>
      <c r="C363" s="36" t="s">
        <v>1279</v>
      </c>
      <c r="D363" s="25" t="s">
        <v>1277</v>
      </c>
      <c r="E363" s="31" t="s">
        <v>1278</v>
      </c>
      <c r="F363" s="55"/>
      <c r="G363" s="13" t="s">
        <v>929</v>
      </c>
      <c r="H363" s="304"/>
      <c r="I363" s="14"/>
      <c r="K363" s="13"/>
      <c r="O363" s="19"/>
      <c r="R363" s="13"/>
      <c r="S363" s="14" t="s">
        <v>930</v>
      </c>
      <c r="U363" s="14" t="s">
        <v>244</v>
      </c>
      <c r="W363" s="14" t="s">
        <v>244</v>
      </c>
      <c r="X363" s="13"/>
      <c r="AG363" s="284">
        <v>44835</v>
      </c>
      <c r="AH363" s="19" t="s">
        <v>931</v>
      </c>
      <c r="AI363"/>
    </row>
    <row r="364" spans="1:35" x14ac:dyDescent="0.25">
      <c r="A364" s="16">
        <v>363</v>
      </c>
      <c r="B364" s="3" t="str">
        <f t="shared" si="5"/>
        <v>OG363</v>
      </c>
      <c r="C364" s="36" t="s">
        <v>1280</v>
      </c>
      <c r="D364" s="25" t="s">
        <v>1277</v>
      </c>
      <c r="E364" s="31" t="s">
        <v>1278</v>
      </c>
      <c r="F364" s="55"/>
      <c r="G364" s="13" t="s">
        <v>929</v>
      </c>
      <c r="H364" s="304"/>
      <c r="I364" s="14"/>
      <c r="K364" s="13"/>
      <c r="O364" s="19"/>
      <c r="R364" s="13"/>
      <c r="S364" s="14" t="s">
        <v>930</v>
      </c>
      <c r="U364" s="14" t="s">
        <v>244</v>
      </c>
      <c r="W364" s="14" t="s">
        <v>244</v>
      </c>
      <c r="X364" s="13"/>
      <c r="AG364" s="284">
        <v>44835</v>
      </c>
      <c r="AH364" s="19" t="s">
        <v>931</v>
      </c>
      <c r="AI364"/>
    </row>
    <row r="365" spans="1:35" x14ac:dyDescent="0.25">
      <c r="A365" s="16">
        <v>364</v>
      </c>
      <c r="B365" s="3" t="str">
        <f t="shared" si="5"/>
        <v>OG364</v>
      </c>
      <c r="C365" s="36" t="s">
        <v>1281</v>
      </c>
      <c r="D365" s="25" t="s">
        <v>1277</v>
      </c>
      <c r="E365" s="31" t="s">
        <v>1278</v>
      </c>
      <c r="F365" s="55"/>
      <c r="G365" s="13" t="s">
        <v>929</v>
      </c>
      <c r="H365" s="304"/>
      <c r="I365" s="14"/>
      <c r="K365" s="13"/>
      <c r="O365" s="19"/>
      <c r="R365" s="13"/>
      <c r="S365" s="14" t="s">
        <v>930</v>
      </c>
      <c r="U365" s="14" t="s">
        <v>244</v>
      </c>
      <c r="W365" s="14" t="s">
        <v>244</v>
      </c>
      <c r="X365" s="13"/>
      <c r="AG365" s="284">
        <v>44835</v>
      </c>
      <c r="AH365" s="19" t="s">
        <v>931</v>
      </c>
      <c r="AI365"/>
    </row>
    <row r="366" spans="1:35" x14ac:dyDescent="0.25">
      <c r="A366" s="16">
        <v>365</v>
      </c>
      <c r="B366" s="3" t="str">
        <f t="shared" si="5"/>
        <v>OG365</v>
      </c>
      <c r="C366" s="36" t="s">
        <v>1282</v>
      </c>
      <c r="D366" s="25" t="s">
        <v>1283</v>
      </c>
      <c r="E366" s="31" t="s">
        <v>1284</v>
      </c>
      <c r="F366" s="55"/>
      <c r="G366" s="13" t="s">
        <v>929</v>
      </c>
      <c r="H366" s="304"/>
      <c r="I366" s="14"/>
      <c r="K366" s="13"/>
      <c r="O366" s="19"/>
      <c r="R366" s="13"/>
      <c r="S366" s="14" t="s">
        <v>930</v>
      </c>
      <c r="U366" s="14" t="s">
        <v>244</v>
      </c>
      <c r="W366" s="14" t="s">
        <v>244</v>
      </c>
      <c r="X366" s="13"/>
      <c r="AG366" s="284">
        <v>44835</v>
      </c>
      <c r="AH366" s="19" t="s">
        <v>931</v>
      </c>
      <c r="AI366"/>
    </row>
    <row r="367" spans="1:35" x14ac:dyDescent="0.25">
      <c r="A367" s="16">
        <v>366</v>
      </c>
      <c r="B367" s="3" t="str">
        <f t="shared" si="5"/>
        <v>OG366</v>
      </c>
      <c r="C367" s="36" t="s">
        <v>1285</v>
      </c>
      <c r="D367" s="25" t="s">
        <v>1212</v>
      </c>
      <c r="E367" s="31" t="s">
        <v>1286</v>
      </c>
      <c r="F367" s="55"/>
      <c r="G367" s="13" t="s">
        <v>929</v>
      </c>
      <c r="H367" s="304"/>
      <c r="I367" s="14"/>
      <c r="K367" s="13"/>
      <c r="O367" s="19"/>
      <c r="R367" s="13"/>
      <c r="S367" s="14" t="s">
        <v>930</v>
      </c>
      <c r="U367" s="14" t="s">
        <v>244</v>
      </c>
      <c r="W367" s="14" t="s">
        <v>244</v>
      </c>
      <c r="X367" s="13"/>
      <c r="AG367" s="284">
        <v>44835</v>
      </c>
      <c r="AH367" s="19" t="s">
        <v>931</v>
      </c>
      <c r="AI367"/>
    </row>
    <row r="368" spans="1:35" x14ac:dyDescent="0.25">
      <c r="A368" s="16">
        <v>367</v>
      </c>
      <c r="B368" s="3" t="str">
        <f t="shared" si="5"/>
        <v>OG367</v>
      </c>
      <c r="C368" s="36" t="s">
        <v>1287</v>
      </c>
      <c r="D368" s="25" t="s">
        <v>1288</v>
      </c>
      <c r="E368" s="31" t="s">
        <v>1289</v>
      </c>
      <c r="F368" s="55"/>
      <c r="G368" s="13" t="s">
        <v>929</v>
      </c>
      <c r="H368" s="304"/>
      <c r="I368" s="14"/>
      <c r="K368" s="13"/>
      <c r="O368" s="19"/>
      <c r="R368" s="13"/>
      <c r="S368" s="14" t="s">
        <v>930</v>
      </c>
      <c r="U368" s="14" t="s">
        <v>244</v>
      </c>
      <c r="W368" s="14" t="s">
        <v>244</v>
      </c>
      <c r="X368" s="13"/>
      <c r="AG368" s="284">
        <v>44835</v>
      </c>
      <c r="AH368" s="19" t="s">
        <v>931</v>
      </c>
      <c r="AI368"/>
    </row>
    <row r="369" spans="1:35" x14ac:dyDescent="0.25">
      <c r="A369" s="16">
        <v>368</v>
      </c>
      <c r="B369" s="3" t="str">
        <f t="shared" si="5"/>
        <v>OG368</v>
      </c>
      <c r="C369" s="36" t="s">
        <v>1290</v>
      </c>
      <c r="D369" s="25" t="s">
        <v>1291</v>
      </c>
      <c r="E369" s="31" t="s">
        <v>1292</v>
      </c>
      <c r="F369" s="55"/>
      <c r="G369" s="13" t="s">
        <v>929</v>
      </c>
      <c r="H369" s="304"/>
      <c r="I369" s="14"/>
      <c r="K369" s="13"/>
      <c r="O369" s="19"/>
      <c r="R369" s="13"/>
      <c r="S369" s="14" t="s">
        <v>930</v>
      </c>
      <c r="U369" s="14" t="s">
        <v>244</v>
      </c>
      <c r="W369" s="14" t="s">
        <v>244</v>
      </c>
      <c r="X369" s="13"/>
      <c r="AG369" s="284">
        <v>44835</v>
      </c>
      <c r="AH369" s="19" t="s">
        <v>931</v>
      </c>
      <c r="AI369"/>
    </row>
    <row r="370" spans="1:35" x14ac:dyDescent="0.25">
      <c r="A370" s="16">
        <v>369</v>
      </c>
      <c r="B370" s="3" t="str">
        <f t="shared" si="5"/>
        <v>OG369</v>
      </c>
      <c r="C370" s="36" t="s">
        <v>1293</v>
      </c>
      <c r="D370" s="25" t="s">
        <v>231</v>
      </c>
      <c r="E370" s="31" t="s">
        <v>232</v>
      </c>
      <c r="F370" s="55" t="s">
        <v>954</v>
      </c>
      <c r="G370" s="13" t="s">
        <v>929</v>
      </c>
      <c r="H370" s="304"/>
      <c r="I370" s="14"/>
      <c r="K370" s="13"/>
      <c r="O370" s="19"/>
      <c r="R370" s="13"/>
      <c r="S370" s="14" t="s">
        <v>930</v>
      </c>
      <c r="U370" s="14" t="s">
        <v>244</v>
      </c>
      <c r="W370" s="14" t="s">
        <v>244</v>
      </c>
      <c r="X370" s="13"/>
      <c r="AG370" s="284">
        <v>44835</v>
      </c>
      <c r="AH370" s="19" t="s">
        <v>931</v>
      </c>
      <c r="AI370"/>
    </row>
    <row r="371" spans="1:35" x14ac:dyDescent="0.25">
      <c r="A371" s="16">
        <v>370</v>
      </c>
      <c r="B371" s="3" t="str">
        <f t="shared" si="5"/>
        <v>OG370</v>
      </c>
      <c r="C371" s="36" t="s">
        <v>1294</v>
      </c>
      <c r="D371" s="25" t="s">
        <v>1295</v>
      </c>
      <c r="E371" s="31" t="s">
        <v>1296</v>
      </c>
      <c r="F371" s="55"/>
      <c r="G371" s="13" t="s">
        <v>929</v>
      </c>
      <c r="H371" s="304"/>
      <c r="I371" s="14"/>
      <c r="K371" s="13"/>
      <c r="O371" s="19"/>
      <c r="R371" s="13"/>
      <c r="S371" s="14" t="s">
        <v>930</v>
      </c>
      <c r="U371" s="14" t="s">
        <v>244</v>
      </c>
      <c r="W371" s="14" t="s">
        <v>244</v>
      </c>
      <c r="X371" s="13"/>
      <c r="AG371" s="284">
        <v>44835</v>
      </c>
      <c r="AH371" s="19" t="s">
        <v>931</v>
      </c>
      <c r="AI371"/>
    </row>
    <row r="372" spans="1:35" x14ac:dyDescent="0.25">
      <c r="A372" s="16">
        <v>371</v>
      </c>
      <c r="B372" s="3" t="str">
        <f t="shared" si="5"/>
        <v>OG371</v>
      </c>
      <c r="C372" s="36" t="s">
        <v>1297</v>
      </c>
      <c r="D372" s="25" t="s">
        <v>1298</v>
      </c>
      <c r="E372" s="31" t="s">
        <v>1299</v>
      </c>
      <c r="F372" s="55"/>
      <c r="G372" s="13" t="s">
        <v>929</v>
      </c>
      <c r="H372" s="304"/>
      <c r="I372" s="14"/>
      <c r="K372" s="13"/>
      <c r="O372" s="19"/>
      <c r="R372" s="13"/>
      <c r="S372" s="14" t="s">
        <v>930</v>
      </c>
      <c r="U372" s="14" t="s">
        <v>244</v>
      </c>
      <c r="W372" s="14" t="s">
        <v>244</v>
      </c>
      <c r="X372" s="13"/>
      <c r="AG372" s="284">
        <v>44835</v>
      </c>
      <c r="AH372" s="19" t="s">
        <v>931</v>
      </c>
      <c r="AI372"/>
    </row>
    <row r="373" spans="1:35" x14ac:dyDescent="0.25">
      <c r="A373" s="16">
        <v>372</v>
      </c>
      <c r="B373" s="3" t="str">
        <f t="shared" si="5"/>
        <v>OG372</v>
      </c>
      <c r="C373" s="36" t="s">
        <v>1300</v>
      </c>
      <c r="D373" s="25" t="s">
        <v>1301</v>
      </c>
      <c r="E373" s="31" t="s">
        <v>1302</v>
      </c>
      <c r="F373" s="55"/>
      <c r="G373" s="13" t="s">
        <v>929</v>
      </c>
      <c r="H373" s="304"/>
      <c r="I373" s="14"/>
      <c r="K373" s="13"/>
      <c r="O373" s="19"/>
      <c r="R373" s="13"/>
      <c r="S373" s="14" t="s">
        <v>930</v>
      </c>
      <c r="U373" s="14" t="s">
        <v>244</v>
      </c>
      <c r="W373" s="14" t="s">
        <v>244</v>
      </c>
      <c r="X373" s="13"/>
      <c r="AG373" s="284">
        <v>44835</v>
      </c>
      <c r="AH373" s="19" t="s">
        <v>931</v>
      </c>
      <c r="AI373"/>
    </row>
    <row r="374" spans="1:35" x14ac:dyDescent="0.25">
      <c r="A374" s="16">
        <v>373</v>
      </c>
      <c r="B374" s="3" t="str">
        <f t="shared" si="5"/>
        <v>OG373</v>
      </c>
      <c r="C374" s="36" t="s">
        <v>1303</v>
      </c>
      <c r="D374" s="25" t="s">
        <v>1301</v>
      </c>
      <c r="E374" s="31" t="s">
        <v>1302</v>
      </c>
      <c r="F374" s="55"/>
      <c r="G374" s="13" t="s">
        <v>929</v>
      </c>
      <c r="H374" s="304"/>
      <c r="I374" s="14"/>
      <c r="K374" s="13"/>
      <c r="O374" s="19"/>
      <c r="R374" s="13"/>
      <c r="S374" s="14" t="s">
        <v>930</v>
      </c>
      <c r="U374" s="14" t="s">
        <v>244</v>
      </c>
      <c r="W374" s="14" t="s">
        <v>244</v>
      </c>
      <c r="X374" s="13"/>
      <c r="AG374" s="284">
        <v>44835</v>
      </c>
      <c r="AH374" s="19" t="s">
        <v>931</v>
      </c>
      <c r="AI374"/>
    </row>
    <row r="375" spans="1:35" x14ac:dyDescent="0.25">
      <c r="A375" s="16">
        <v>374</v>
      </c>
      <c r="B375" s="3" t="str">
        <f t="shared" si="5"/>
        <v>OG374</v>
      </c>
      <c r="C375" s="36" t="s">
        <v>1304</v>
      </c>
      <c r="D375" s="25" t="s">
        <v>1305</v>
      </c>
      <c r="E375" s="31" t="s">
        <v>1306</v>
      </c>
      <c r="F375" s="55" t="s">
        <v>954</v>
      </c>
      <c r="G375" s="13" t="s">
        <v>929</v>
      </c>
      <c r="H375" s="304"/>
      <c r="I375" s="14"/>
      <c r="K375" s="13"/>
      <c r="O375" s="19"/>
      <c r="R375" s="13"/>
      <c r="S375" s="14" t="s">
        <v>930</v>
      </c>
      <c r="U375" s="14" t="s">
        <v>244</v>
      </c>
      <c r="W375" s="14" t="s">
        <v>244</v>
      </c>
      <c r="X375" s="13"/>
      <c r="AG375" s="284">
        <v>44835</v>
      </c>
      <c r="AH375" s="19" t="s">
        <v>931</v>
      </c>
      <c r="AI375"/>
    </row>
    <row r="376" spans="1:35" x14ac:dyDescent="0.25">
      <c r="A376" s="16">
        <v>375</v>
      </c>
      <c r="B376" s="3" t="str">
        <f t="shared" si="5"/>
        <v>OG375</v>
      </c>
      <c r="C376" s="36" t="s">
        <v>1307</v>
      </c>
      <c r="D376" s="25" t="s">
        <v>1305</v>
      </c>
      <c r="E376" s="31" t="s">
        <v>1308</v>
      </c>
      <c r="F376" s="55" t="s">
        <v>954</v>
      </c>
      <c r="G376" s="13" t="s">
        <v>929</v>
      </c>
      <c r="H376" s="304"/>
      <c r="I376" s="14"/>
      <c r="K376" s="13"/>
      <c r="O376" s="19"/>
      <c r="R376" s="13"/>
      <c r="S376" s="14" t="s">
        <v>930</v>
      </c>
      <c r="U376" s="14" t="s">
        <v>244</v>
      </c>
      <c r="W376" s="14" t="s">
        <v>244</v>
      </c>
      <c r="X376" s="13"/>
      <c r="AG376" s="284">
        <v>44835</v>
      </c>
      <c r="AH376" s="19" t="s">
        <v>931</v>
      </c>
      <c r="AI376"/>
    </row>
    <row r="377" spans="1:35" x14ac:dyDescent="0.25">
      <c r="A377" s="16">
        <v>376</v>
      </c>
      <c r="B377" s="3" t="str">
        <f t="shared" si="5"/>
        <v>OG376</v>
      </c>
      <c r="C377" s="36" t="s">
        <v>1309</v>
      </c>
      <c r="D377" s="25" t="s">
        <v>1310</v>
      </c>
      <c r="E377" s="31" t="s">
        <v>1311</v>
      </c>
      <c r="F377" s="55" t="s">
        <v>1312</v>
      </c>
      <c r="G377" s="13" t="s">
        <v>929</v>
      </c>
      <c r="H377" s="304"/>
      <c r="I377" s="14"/>
      <c r="K377" s="13"/>
      <c r="O377" s="19"/>
      <c r="R377" s="13"/>
      <c r="S377" s="14" t="s">
        <v>930</v>
      </c>
      <c r="U377" s="14" t="s">
        <v>244</v>
      </c>
      <c r="W377" s="14" t="s">
        <v>244</v>
      </c>
      <c r="X377" s="13"/>
      <c r="AG377" s="284">
        <v>44835</v>
      </c>
      <c r="AH377" s="19" t="s">
        <v>931</v>
      </c>
      <c r="AI377"/>
    </row>
    <row r="378" spans="1:35" x14ac:dyDescent="0.25">
      <c r="A378" s="16">
        <v>377</v>
      </c>
      <c r="B378" s="3" t="str">
        <f t="shared" si="5"/>
        <v>OG377</v>
      </c>
      <c r="C378" s="36" t="s">
        <v>1313</v>
      </c>
      <c r="D378" s="25" t="s">
        <v>1310</v>
      </c>
      <c r="E378" s="31" t="s">
        <v>1311</v>
      </c>
      <c r="F378" s="55" t="s">
        <v>954</v>
      </c>
      <c r="G378" s="13" t="s">
        <v>929</v>
      </c>
      <c r="H378" s="304"/>
      <c r="I378" s="14"/>
      <c r="K378" s="13"/>
      <c r="O378" s="19"/>
      <c r="R378" s="13"/>
      <c r="S378" s="14" t="s">
        <v>930</v>
      </c>
      <c r="U378" s="14" t="s">
        <v>244</v>
      </c>
      <c r="W378" s="14" t="s">
        <v>244</v>
      </c>
      <c r="X378" s="13"/>
      <c r="AG378" s="284">
        <v>44835</v>
      </c>
      <c r="AH378" s="19" t="s">
        <v>931</v>
      </c>
      <c r="AI378"/>
    </row>
    <row r="379" spans="1:35" x14ac:dyDescent="0.25">
      <c r="A379" s="16">
        <v>378</v>
      </c>
      <c r="B379" s="3" t="str">
        <f t="shared" si="5"/>
        <v>OG378</v>
      </c>
      <c r="C379" s="36" t="s">
        <v>1314</v>
      </c>
      <c r="D379" s="25" t="s">
        <v>1315</v>
      </c>
      <c r="E379" s="31" t="s">
        <v>1316</v>
      </c>
      <c r="F379" s="55" t="s">
        <v>1312</v>
      </c>
      <c r="G379" s="13" t="s">
        <v>929</v>
      </c>
      <c r="H379" s="304"/>
      <c r="I379" s="14"/>
      <c r="K379" s="13"/>
      <c r="O379" s="19"/>
      <c r="R379" s="13"/>
      <c r="S379" s="14" t="s">
        <v>930</v>
      </c>
      <c r="U379" s="14" t="s">
        <v>244</v>
      </c>
      <c r="W379" s="14" t="s">
        <v>244</v>
      </c>
      <c r="X379" s="13"/>
      <c r="AG379" s="284">
        <v>44835</v>
      </c>
      <c r="AH379" s="19" t="s">
        <v>931</v>
      </c>
      <c r="AI379"/>
    </row>
    <row r="380" spans="1:35" x14ac:dyDescent="0.25">
      <c r="A380" s="16">
        <v>379</v>
      </c>
      <c r="B380" s="3" t="str">
        <f t="shared" si="5"/>
        <v>OG379</v>
      </c>
      <c r="C380" s="36" t="s">
        <v>1317</v>
      </c>
      <c r="D380" s="25" t="s">
        <v>1318</v>
      </c>
      <c r="E380" s="31" t="s">
        <v>1319</v>
      </c>
      <c r="F380" s="55" t="s">
        <v>954</v>
      </c>
      <c r="G380" s="13" t="s">
        <v>929</v>
      </c>
      <c r="H380" s="304"/>
      <c r="I380" s="14"/>
      <c r="K380" s="13"/>
      <c r="O380" s="19"/>
      <c r="R380" s="13"/>
      <c r="S380" s="14" t="s">
        <v>930</v>
      </c>
      <c r="U380" s="14" t="s">
        <v>244</v>
      </c>
      <c r="W380" s="14" t="s">
        <v>244</v>
      </c>
      <c r="X380" s="13"/>
      <c r="AG380" s="284">
        <v>44835</v>
      </c>
      <c r="AH380" s="19" t="s">
        <v>931</v>
      </c>
      <c r="AI380"/>
    </row>
    <row r="381" spans="1:35" x14ac:dyDescent="0.25">
      <c r="A381" s="16">
        <v>380</v>
      </c>
      <c r="B381" s="3" t="str">
        <f t="shared" si="5"/>
        <v>OG380</v>
      </c>
      <c r="C381" s="36" t="s">
        <v>1320</v>
      </c>
      <c r="D381" s="25" t="s">
        <v>1321</v>
      </c>
      <c r="E381" s="31" t="s">
        <v>1322</v>
      </c>
      <c r="F381" s="55" t="s">
        <v>1243</v>
      </c>
      <c r="G381" s="13" t="s">
        <v>929</v>
      </c>
      <c r="H381" s="304"/>
      <c r="I381" s="14"/>
      <c r="K381" s="13"/>
      <c r="O381" s="19"/>
      <c r="R381" s="13"/>
      <c r="S381" s="14" t="s">
        <v>930</v>
      </c>
      <c r="U381" s="14" t="s">
        <v>244</v>
      </c>
      <c r="W381" s="14" t="s">
        <v>244</v>
      </c>
      <c r="X381" s="13"/>
      <c r="AG381" s="284">
        <v>44835</v>
      </c>
      <c r="AH381" s="19" t="s">
        <v>931</v>
      </c>
      <c r="AI381"/>
    </row>
    <row r="382" spans="1:35" x14ac:dyDescent="0.25">
      <c r="A382" s="16">
        <v>381</v>
      </c>
      <c r="B382" s="3" t="str">
        <f t="shared" si="5"/>
        <v>OG381</v>
      </c>
      <c r="C382" s="36" t="s">
        <v>1323</v>
      </c>
      <c r="D382" s="25" t="s">
        <v>1324</v>
      </c>
      <c r="E382" s="31" t="s">
        <v>1325</v>
      </c>
      <c r="F382" s="55" t="s">
        <v>1243</v>
      </c>
      <c r="G382" s="13" t="s">
        <v>929</v>
      </c>
      <c r="H382" s="304"/>
      <c r="I382" s="14"/>
      <c r="K382" s="13"/>
      <c r="O382" s="19"/>
      <c r="R382" s="13"/>
      <c r="S382" s="14" t="s">
        <v>930</v>
      </c>
      <c r="U382" s="14" t="s">
        <v>244</v>
      </c>
      <c r="W382" s="14" t="s">
        <v>244</v>
      </c>
      <c r="X382" s="13"/>
      <c r="AG382" s="284">
        <v>44835</v>
      </c>
      <c r="AH382" s="19" t="s">
        <v>931</v>
      </c>
      <c r="AI382"/>
    </row>
    <row r="383" spans="1:35" x14ac:dyDescent="0.25">
      <c r="A383" s="16">
        <v>382</v>
      </c>
      <c r="B383" s="3" t="str">
        <f t="shared" si="5"/>
        <v>OG382</v>
      </c>
      <c r="C383" s="36" t="s">
        <v>1326</v>
      </c>
      <c r="D383" s="25" t="s">
        <v>180</v>
      </c>
      <c r="E383" s="31" t="s">
        <v>975</v>
      </c>
      <c r="F383" s="55" t="s">
        <v>954</v>
      </c>
      <c r="G383" s="13" t="s">
        <v>929</v>
      </c>
      <c r="H383" s="304"/>
      <c r="I383" s="14"/>
      <c r="K383" s="13"/>
      <c r="O383" s="19"/>
      <c r="R383" s="13"/>
      <c r="S383" s="14" t="s">
        <v>930</v>
      </c>
      <c r="U383" s="14" t="s">
        <v>244</v>
      </c>
      <c r="W383" s="14" t="s">
        <v>244</v>
      </c>
      <c r="X383" s="13"/>
      <c r="AG383" s="284">
        <v>44835</v>
      </c>
      <c r="AH383" s="19" t="s">
        <v>931</v>
      </c>
      <c r="AI383"/>
    </row>
    <row r="384" spans="1:35" x14ac:dyDescent="0.25">
      <c r="A384" s="16">
        <v>383</v>
      </c>
      <c r="B384" s="3" t="str">
        <f t="shared" si="5"/>
        <v>OG383</v>
      </c>
      <c r="C384" s="36" t="s">
        <v>1327</v>
      </c>
      <c r="D384" s="25" t="s">
        <v>1328</v>
      </c>
      <c r="E384" s="31" t="s">
        <v>1329</v>
      </c>
      <c r="F384" s="55" t="s">
        <v>1243</v>
      </c>
      <c r="G384" s="13" t="s">
        <v>929</v>
      </c>
      <c r="H384" s="304"/>
      <c r="I384" s="14"/>
      <c r="K384" s="13"/>
      <c r="O384" s="19"/>
      <c r="R384" s="13"/>
      <c r="S384" s="14" t="s">
        <v>930</v>
      </c>
      <c r="U384" s="14" t="s">
        <v>244</v>
      </c>
      <c r="W384" s="14" t="s">
        <v>244</v>
      </c>
      <c r="X384" s="13"/>
      <c r="AG384" s="284">
        <v>44835</v>
      </c>
      <c r="AH384" s="19" t="s">
        <v>931</v>
      </c>
      <c r="AI384"/>
    </row>
    <row r="385" spans="1:35" x14ac:dyDescent="0.25">
      <c r="A385" s="16">
        <v>384</v>
      </c>
      <c r="B385" s="3" t="str">
        <f t="shared" si="5"/>
        <v>OG384</v>
      </c>
      <c r="C385" s="36" t="s">
        <v>1330</v>
      </c>
      <c r="D385" s="25" t="s">
        <v>1331</v>
      </c>
      <c r="E385" s="31" t="s">
        <v>1332</v>
      </c>
      <c r="F385" s="55" t="s">
        <v>1243</v>
      </c>
      <c r="G385" s="13" t="s">
        <v>929</v>
      </c>
      <c r="H385" s="304"/>
      <c r="I385" s="14"/>
      <c r="K385" s="13"/>
      <c r="O385" s="19"/>
      <c r="R385" s="13"/>
      <c r="S385" s="14" t="s">
        <v>930</v>
      </c>
      <c r="U385" s="14" t="s">
        <v>244</v>
      </c>
      <c r="W385" s="14" t="s">
        <v>244</v>
      </c>
      <c r="X385" s="13"/>
      <c r="AG385" s="284">
        <v>44835</v>
      </c>
      <c r="AH385" s="19" t="s">
        <v>931</v>
      </c>
      <c r="AI385"/>
    </row>
    <row r="386" spans="1:35" x14ac:dyDescent="0.25">
      <c r="A386" s="16">
        <v>385</v>
      </c>
      <c r="B386" s="3" t="str">
        <f t="shared" ref="B386:B449" si="6">_xlfn.CONCAT("OG",A386)</f>
        <v>OG385</v>
      </c>
      <c r="C386" s="36" t="s">
        <v>1333</v>
      </c>
      <c r="D386" s="25" t="s">
        <v>616</v>
      </c>
      <c r="E386" s="31" t="s">
        <v>1334</v>
      </c>
      <c r="F386" s="55" t="s">
        <v>1243</v>
      </c>
      <c r="G386" s="13" t="s">
        <v>929</v>
      </c>
      <c r="H386" s="304"/>
      <c r="I386" s="14"/>
      <c r="K386" s="13"/>
      <c r="O386" s="19"/>
      <c r="R386" s="13"/>
      <c r="S386" s="14" t="s">
        <v>930</v>
      </c>
      <c r="U386" s="14" t="s">
        <v>244</v>
      </c>
      <c r="W386" s="14" t="s">
        <v>244</v>
      </c>
      <c r="X386" s="13"/>
      <c r="AG386" s="284">
        <v>44835</v>
      </c>
      <c r="AH386" s="19" t="s">
        <v>931</v>
      </c>
      <c r="AI386"/>
    </row>
    <row r="387" spans="1:35" x14ac:dyDescent="0.25">
      <c r="A387" s="16">
        <v>386</v>
      </c>
      <c r="B387" s="3" t="str">
        <f t="shared" si="6"/>
        <v>OG386</v>
      </c>
      <c r="C387" s="36" t="s">
        <v>1335</v>
      </c>
      <c r="D387" s="25" t="s">
        <v>1336</v>
      </c>
      <c r="E387" s="31" t="s">
        <v>1337</v>
      </c>
      <c r="F387" s="55" t="s">
        <v>1243</v>
      </c>
      <c r="G387" s="13" t="s">
        <v>929</v>
      </c>
      <c r="H387" s="304"/>
      <c r="I387" s="14"/>
      <c r="K387" s="13"/>
      <c r="O387" s="19"/>
      <c r="R387" s="13"/>
      <c r="S387" s="14" t="s">
        <v>930</v>
      </c>
      <c r="U387" s="14" t="s">
        <v>244</v>
      </c>
      <c r="W387" s="14" t="s">
        <v>244</v>
      </c>
      <c r="X387" s="13"/>
      <c r="AG387" s="284">
        <v>44835</v>
      </c>
      <c r="AH387" s="19" t="s">
        <v>931</v>
      </c>
      <c r="AI387"/>
    </row>
    <row r="388" spans="1:35" x14ac:dyDescent="0.25">
      <c r="A388" s="16">
        <v>387</v>
      </c>
      <c r="B388" s="3" t="str">
        <f t="shared" si="6"/>
        <v>OG387</v>
      </c>
      <c r="C388" s="36" t="s">
        <v>1338</v>
      </c>
      <c r="D388" s="25" t="s">
        <v>1339</v>
      </c>
      <c r="E388" s="31" t="s">
        <v>1340</v>
      </c>
      <c r="F388" s="55" t="s">
        <v>954</v>
      </c>
      <c r="G388" s="13" t="s">
        <v>929</v>
      </c>
      <c r="H388" s="304"/>
      <c r="I388" s="14"/>
      <c r="K388" s="13"/>
      <c r="O388" s="19"/>
      <c r="R388" s="13"/>
      <c r="S388" s="14" t="s">
        <v>930</v>
      </c>
      <c r="U388" s="14" t="s">
        <v>244</v>
      </c>
      <c r="W388" s="14" t="s">
        <v>244</v>
      </c>
      <c r="X388" s="13"/>
      <c r="AG388" s="284">
        <v>44835</v>
      </c>
      <c r="AH388" s="19" t="s">
        <v>931</v>
      </c>
      <c r="AI388"/>
    </row>
    <row r="389" spans="1:35" x14ac:dyDescent="0.25">
      <c r="A389" s="16">
        <v>388</v>
      </c>
      <c r="B389" s="3" t="str">
        <f t="shared" si="6"/>
        <v>OG388</v>
      </c>
      <c r="C389" s="36" t="s">
        <v>1341</v>
      </c>
      <c r="D389" s="25" t="s">
        <v>1342</v>
      </c>
      <c r="E389" s="31" t="s">
        <v>1343</v>
      </c>
      <c r="F389" s="55" t="s">
        <v>1243</v>
      </c>
      <c r="G389" s="13" t="s">
        <v>929</v>
      </c>
      <c r="H389" s="304"/>
      <c r="I389" s="14"/>
      <c r="K389" s="13"/>
      <c r="O389" s="19"/>
      <c r="R389" s="13"/>
      <c r="S389" s="14" t="s">
        <v>930</v>
      </c>
      <c r="U389" s="14" t="s">
        <v>244</v>
      </c>
      <c r="W389" s="14" t="s">
        <v>244</v>
      </c>
      <c r="X389" s="13"/>
      <c r="AG389" s="284">
        <v>44835</v>
      </c>
      <c r="AH389" s="19" t="s">
        <v>931</v>
      </c>
      <c r="AI389"/>
    </row>
    <row r="390" spans="1:35" x14ac:dyDescent="0.25">
      <c r="A390" s="16">
        <v>389</v>
      </c>
      <c r="B390" s="3" t="str">
        <f t="shared" si="6"/>
        <v>OG389</v>
      </c>
      <c r="C390" s="36" t="s">
        <v>1344</v>
      </c>
      <c r="D390" s="25" t="s">
        <v>1342</v>
      </c>
      <c r="E390" s="31" t="s">
        <v>1343</v>
      </c>
      <c r="F390" s="55" t="s">
        <v>1243</v>
      </c>
      <c r="G390" s="13" t="s">
        <v>929</v>
      </c>
      <c r="H390" s="304"/>
      <c r="I390" s="14"/>
      <c r="K390" s="13"/>
      <c r="O390" s="19"/>
      <c r="R390" s="13"/>
      <c r="S390" s="14" t="s">
        <v>930</v>
      </c>
      <c r="U390" s="14" t="s">
        <v>244</v>
      </c>
      <c r="W390" s="14" t="s">
        <v>244</v>
      </c>
      <c r="X390" s="13"/>
      <c r="AG390" s="284">
        <v>44835</v>
      </c>
      <c r="AH390" s="19" t="s">
        <v>931</v>
      </c>
      <c r="AI390"/>
    </row>
    <row r="391" spans="1:35" x14ac:dyDescent="0.25">
      <c r="A391" s="16">
        <v>390</v>
      </c>
      <c r="B391" s="3" t="str">
        <f t="shared" si="6"/>
        <v>OG390</v>
      </c>
      <c r="C391" s="36" t="s">
        <v>1345</v>
      </c>
      <c r="D391" s="25" t="s">
        <v>1346</v>
      </c>
      <c r="E391" s="31" t="s">
        <v>1347</v>
      </c>
      <c r="F391" s="55" t="s">
        <v>1243</v>
      </c>
      <c r="G391" s="13" t="s">
        <v>929</v>
      </c>
      <c r="H391" s="304"/>
      <c r="I391" s="14"/>
      <c r="K391" s="13"/>
      <c r="O391" s="19"/>
      <c r="R391" s="13"/>
      <c r="S391" s="14" t="s">
        <v>930</v>
      </c>
      <c r="U391" s="14" t="s">
        <v>244</v>
      </c>
      <c r="W391" s="14" t="s">
        <v>244</v>
      </c>
      <c r="X391" s="13"/>
      <c r="AG391" s="284">
        <v>44835</v>
      </c>
      <c r="AH391" s="19" t="s">
        <v>931</v>
      </c>
      <c r="AI391"/>
    </row>
    <row r="392" spans="1:35" x14ac:dyDescent="0.25">
      <c r="A392" s="16">
        <v>391</v>
      </c>
      <c r="B392" s="3" t="str">
        <f t="shared" si="6"/>
        <v>OG391</v>
      </c>
      <c r="C392" s="36" t="s">
        <v>1348</v>
      </c>
      <c r="D392" s="25" t="s">
        <v>1349</v>
      </c>
      <c r="E392" s="31" t="s">
        <v>1350</v>
      </c>
      <c r="F392" s="55" t="s">
        <v>1243</v>
      </c>
      <c r="G392" s="13" t="s">
        <v>929</v>
      </c>
      <c r="H392" s="304"/>
      <c r="I392" s="14"/>
      <c r="K392" s="13"/>
      <c r="O392" s="19"/>
      <c r="R392" s="13"/>
      <c r="S392" s="14" t="s">
        <v>930</v>
      </c>
      <c r="U392" s="14" t="s">
        <v>244</v>
      </c>
      <c r="W392" s="14" t="s">
        <v>244</v>
      </c>
      <c r="X392" s="13"/>
      <c r="AG392" s="284">
        <v>44835</v>
      </c>
      <c r="AH392" s="19" t="s">
        <v>931</v>
      </c>
      <c r="AI392"/>
    </row>
    <row r="393" spans="1:35" x14ac:dyDescent="0.25">
      <c r="A393" s="16">
        <v>392</v>
      </c>
      <c r="B393" s="3" t="str">
        <f t="shared" si="6"/>
        <v>OG392</v>
      </c>
      <c r="C393" s="36" t="s">
        <v>1351</v>
      </c>
      <c r="D393" s="25" t="s">
        <v>1301</v>
      </c>
      <c r="E393" s="31" t="s">
        <v>1302</v>
      </c>
      <c r="F393" s="55"/>
      <c r="G393" s="13" t="s">
        <v>929</v>
      </c>
      <c r="H393" s="304"/>
      <c r="I393" s="14"/>
      <c r="K393" s="13"/>
      <c r="O393" s="19"/>
      <c r="R393" s="13"/>
      <c r="S393" s="14" t="s">
        <v>930</v>
      </c>
      <c r="U393" s="14" t="s">
        <v>244</v>
      </c>
      <c r="W393" s="14" t="s">
        <v>244</v>
      </c>
      <c r="X393" s="13"/>
      <c r="AG393" s="284">
        <v>44835</v>
      </c>
      <c r="AH393" s="19" t="s">
        <v>931</v>
      </c>
      <c r="AI393"/>
    </row>
    <row r="394" spans="1:35" x14ac:dyDescent="0.25">
      <c r="A394" s="16">
        <v>393</v>
      </c>
      <c r="B394" s="3" t="str">
        <f t="shared" si="6"/>
        <v>OG393</v>
      </c>
      <c r="C394" s="36" t="s">
        <v>1352</v>
      </c>
      <c r="D394" s="25" t="s">
        <v>1353</v>
      </c>
      <c r="E394" s="31" t="s">
        <v>1354</v>
      </c>
      <c r="F394" s="55" t="s">
        <v>954</v>
      </c>
      <c r="G394" s="13" t="s">
        <v>929</v>
      </c>
      <c r="H394" s="304"/>
      <c r="I394" s="14"/>
      <c r="K394" s="13"/>
      <c r="O394" s="19"/>
      <c r="R394" s="13"/>
      <c r="S394" s="14" t="s">
        <v>930</v>
      </c>
      <c r="U394" s="14" t="s">
        <v>244</v>
      </c>
      <c r="W394" s="14" t="s">
        <v>244</v>
      </c>
      <c r="X394" s="13"/>
      <c r="AG394" s="284">
        <v>44835</v>
      </c>
      <c r="AH394" s="19" t="s">
        <v>931</v>
      </c>
      <c r="AI394"/>
    </row>
    <row r="395" spans="1:35" x14ac:dyDescent="0.25">
      <c r="A395" s="16">
        <v>394</v>
      </c>
      <c r="B395" s="3" t="str">
        <f t="shared" si="6"/>
        <v>OG394</v>
      </c>
      <c r="C395" s="36" t="s">
        <v>1355</v>
      </c>
      <c r="D395" s="25" t="s">
        <v>925</v>
      </c>
      <c r="E395" s="31"/>
      <c r="F395" s="55"/>
      <c r="G395" s="13" t="s">
        <v>929</v>
      </c>
      <c r="H395" s="304"/>
      <c r="I395" s="14"/>
      <c r="K395" s="13"/>
      <c r="O395" s="19"/>
      <c r="R395" s="13"/>
      <c r="S395" s="14" t="s">
        <v>930</v>
      </c>
      <c r="U395" s="14" t="s">
        <v>244</v>
      </c>
      <c r="W395" s="14" t="s">
        <v>244</v>
      </c>
      <c r="X395" s="13"/>
      <c r="AG395" s="284">
        <v>44835</v>
      </c>
      <c r="AH395" s="19" t="s">
        <v>931</v>
      </c>
      <c r="AI395"/>
    </row>
    <row r="396" spans="1:35" x14ac:dyDescent="0.25">
      <c r="A396" s="16">
        <v>395</v>
      </c>
      <c r="B396" s="3" t="str">
        <f t="shared" si="6"/>
        <v>OG395</v>
      </c>
      <c r="C396" s="36" t="s">
        <v>1356</v>
      </c>
      <c r="D396" s="25" t="s">
        <v>925</v>
      </c>
      <c r="E396" s="31"/>
      <c r="F396" s="55"/>
      <c r="G396" s="13" t="s">
        <v>929</v>
      </c>
      <c r="H396" s="304"/>
      <c r="I396" s="14"/>
      <c r="K396" s="13"/>
      <c r="O396" s="19"/>
      <c r="R396" s="13"/>
      <c r="S396" s="14" t="s">
        <v>930</v>
      </c>
      <c r="U396" s="14" t="s">
        <v>244</v>
      </c>
      <c r="W396" s="14" t="s">
        <v>244</v>
      </c>
      <c r="X396" s="13"/>
      <c r="AG396" s="284">
        <v>44835</v>
      </c>
      <c r="AH396" s="19" t="s">
        <v>931</v>
      </c>
      <c r="AI396"/>
    </row>
    <row r="397" spans="1:35" x14ac:dyDescent="0.25">
      <c r="A397" s="16">
        <v>396</v>
      </c>
      <c r="B397" s="3" t="str">
        <f t="shared" si="6"/>
        <v>OG396</v>
      </c>
      <c r="C397" s="36" t="s">
        <v>1357</v>
      </c>
      <c r="D397" s="25" t="s">
        <v>1358</v>
      </c>
      <c r="E397" s="31" t="s">
        <v>1359</v>
      </c>
      <c r="F397" s="55" t="s">
        <v>1243</v>
      </c>
      <c r="G397" s="13" t="s">
        <v>929</v>
      </c>
      <c r="H397" s="304"/>
      <c r="I397" s="14"/>
      <c r="K397" s="13"/>
      <c r="O397" s="19"/>
      <c r="R397" s="13"/>
      <c r="S397" s="14" t="s">
        <v>930</v>
      </c>
      <c r="U397" s="14" t="s">
        <v>244</v>
      </c>
      <c r="W397" s="14" t="s">
        <v>244</v>
      </c>
      <c r="X397" s="13"/>
      <c r="AG397" s="284">
        <v>44835</v>
      </c>
      <c r="AH397" s="19" t="s">
        <v>931</v>
      </c>
      <c r="AI397"/>
    </row>
    <row r="398" spans="1:35" x14ac:dyDescent="0.25">
      <c r="A398" s="16">
        <v>397</v>
      </c>
      <c r="B398" s="3" t="str">
        <f t="shared" si="6"/>
        <v>OG397</v>
      </c>
      <c r="C398" s="36" t="s">
        <v>1360</v>
      </c>
      <c r="D398" s="25" t="s">
        <v>1361</v>
      </c>
      <c r="E398" s="31" t="s">
        <v>1362</v>
      </c>
      <c r="F398" s="55" t="s">
        <v>1243</v>
      </c>
      <c r="G398" s="13" t="s">
        <v>929</v>
      </c>
      <c r="H398" s="304"/>
      <c r="I398" s="14"/>
      <c r="K398" s="13"/>
      <c r="O398" s="19"/>
      <c r="R398" s="13"/>
      <c r="S398" s="14" t="s">
        <v>930</v>
      </c>
      <c r="U398" s="14" t="s">
        <v>244</v>
      </c>
      <c r="W398" s="14" t="s">
        <v>244</v>
      </c>
      <c r="X398" s="13"/>
      <c r="AG398" s="284">
        <v>44835</v>
      </c>
      <c r="AH398" s="19" t="s">
        <v>931</v>
      </c>
      <c r="AI398"/>
    </row>
    <row r="399" spans="1:35" x14ac:dyDescent="0.25">
      <c r="A399" s="16">
        <v>398</v>
      </c>
      <c r="B399" s="3" t="str">
        <f t="shared" si="6"/>
        <v>OG398</v>
      </c>
      <c r="C399" s="36" t="s">
        <v>1363</v>
      </c>
      <c r="D399" s="25" t="s">
        <v>1364</v>
      </c>
      <c r="E399" s="31" t="s">
        <v>1365</v>
      </c>
      <c r="F399" s="55" t="s">
        <v>1243</v>
      </c>
      <c r="G399" s="13" t="s">
        <v>929</v>
      </c>
      <c r="H399" s="304"/>
      <c r="I399" s="14"/>
      <c r="K399" s="13"/>
      <c r="O399" s="19"/>
      <c r="R399" s="13"/>
      <c r="S399" s="14" t="s">
        <v>930</v>
      </c>
      <c r="U399" s="14" t="s">
        <v>244</v>
      </c>
      <c r="W399" s="14" t="s">
        <v>244</v>
      </c>
      <c r="X399" s="13"/>
      <c r="AG399" s="284">
        <v>44835</v>
      </c>
      <c r="AH399" s="19" t="s">
        <v>931</v>
      </c>
      <c r="AI399"/>
    </row>
    <row r="400" spans="1:35" x14ac:dyDescent="0.25">
      <c r="A400" s="16">
        <v>399</v>
      </c>
      <c r="B400" s="3" t="str">
        <f t="shared" si="6"/>
        <v>OG399</v>
      </c>
      <c r="C400" s="36" t="s">
        <v>1366</v>
      </c>
      <c r="D400" s="25" t="s">
        <v>304</v>
      </c>
      <c r="E400" s="31" t="s">
        <v>1367</v>
      </c>
      <c r="F400" s="55" t="s">
        <v>1243</v>
      </c>
      <c r="G400" s="13" t="s">
        <v>929</v>
      </c>
      <c r="H400" s="304"/>
      <c r="I400" s="14"/>
      <c r="K400" s="13"/>
      <c r="O400" s="19"/>
      <c r="R400" s="13"/>
      <c r="S400" s="14" t="s">
        <v>930</v>
      </c>
      <c r="U400" s="14" t="s">
        <v>244</v>
      </c>
      <c r="W400" s="14" t="s">
        <v>244</v>
      </c>
      <c r="X400" s="13"/>
      <c r="AG400" s="284">
        <v>44835</v>
      </c>
      <c r="AH400" s="19" t="s">
        <v>931</v>
      </c>
      <c r="AI400"/>
    </row>
    <row r="401" spans="1:35" x14ac:dyDescent="0.25">
      <c r="A401" s="16">
        <v>400</v>
      </c>
      <c r="B401" s="3" t="str">
        <f t="shared" si="6"/>
        <v>OG400</v>
      </c>
      <c r="C401" s="36" t="s">
        <v>1368</v>
      </c>
      <c r="D401" s="25" t="s">
        <v>686</v>
      </c>
      <c r="E401" s="31" t="s">
        <v>1369</v>
      </c>
      <c r="F401" s="55" t="s">
        <v>1243</v>
      </c>
      <c r="G401" s="13" t="s">
        <v>929</v>
      </c>
      <c r="H401" s="304"/>
      <c r="I401" s="14"/>
      <c r="K401" s="13"/>
      <c r="O401" s="19"/>
      <c r="R401" s="13"/>
      <c r="S401" s="14" t="s">
        <v>930</v>
      </c>
      <c r="U401" s="14" t="s">
        <v>244</v>
      </c>
      <c r="W401" s="14" t="s">
        <v>244</v>
      </c>
      <c r="X401" s="13"/>
      <c r="AG401" s="284">
        <v>44835</v>
      </c>
      <c r="AH401" s="19" t="s">
        <v>931</v>
      </c>
      <c r="AI401"/>
    </row>
    <row r="402" spans="1:35" x14ac:dyDescent="0.25">
      <c r="A402" s="16">
        <v>401</v>
      </c>
      <c r="B402" s="3" t="str">
        <f t="shared" si="6"/>
        <v>OG401</v>
      </c>
      <c r="C402" s="36" t="s">
        <v>1370</v>
      </c>
      <c r="D402" s="25" t="s">
        <v>1371</v>
      </c>
      <c r="E402" s="31" t="s">
        <v>1372</v>
      </c>
      <c r="F402" s="55" t="s">
        <v>1373</v>
      </c>
      <c r="G402" s="13" t="s">
        <v>929</v>
      </c>
      <c r="H402" s="304"/>
      <c r="I402" s="14"/>
      <c r="K402" s="13"/>
      <c r="O402" s="19"/>
      <c r="R402" s="13"/>
      <c r="S402" s="14" t="s">
        <v>930</v>
      </c>
      <c r="U402" s="14" t="s">
        <v>244</v>
      </c>
      <c r="W402" s="14" t="s">
        <v>244</v>
      </c>
      <c r="X402" s="13"/>
      <c r="AG402" s="284">
        <v>44835</v>
      </c>
      <c r="AH402" s="19" t="s">
        <v>931</v>
      </c>
      <c r="AI402"/>
    </row>
    <row r="403" spans="1:35" x14ac:dyDescent="0.25">
      <c r="A403" s="16">
        <v>402</v>
      </c>
      <c r="B403" s="3" t="str">
        <f t="shared" si="6"/>
        <v>OG402</v>
      </c>
      <c r="C403" s="36" t="s">
        <v>1374</v>
      </c>
      <c r="D403" s="25" t="s">
        <v>1375</v>
      </c>
      <c r="E403" s="31" t="s">
        <v>1376</v>
      </c>
      <c r="F403" s="55" t="s">
        <v>1243</v>
      </c>
      <c r="G403" s="13" t="s">
        <v>929</v>
      </c>
      <c r="H403" s="304"/>
      <c r="I403" s="14"/>
      <c r="K403" s="13"/>
      <c r="O403" s="19"/>
      <c r="R403" s="13"/>
      <c r="S403" s="14" t="s">
        <v>930</v>
      </c>
      <c r="U403" s="14" t="s">
        <v>244</v>
      </c>
      <c r="W403" s="14" t="s">
        <v>244</v>
      </c>
      <c r="X403" s="13"/>
      <c r="AG403" s="284">
        <v>44835</v>
      </c>
      <c r="AH403" s="19" t="s">
        <v>931</v>
      </c>
      <c r="AI403"/>
    </row>
    <row r="404" spans="1:35" x14ac:dyDescent="0.25">
      <c r="A404" s="16">
        <v>403</v>
      </c>
      <c r="B404" s="3" t="str">
        <f t="shared" si="6"/>
        <v>OG403</v>
      </c>
      <c r="C404" s="36" t="s">
        <v>1377</v>
      </c>
      <c r="D404" s="25" t="s">
        <v>1378</v>
      </c>
      <c r="E404" s="31" t="s">
        <v>1379</v>
      </c>
      <c r="F404" s="55" t="s">
        <v>1243</v>
      </c>
      <c r="G404" s="13" t="s">
        <v>929</v>
      </c>
      <c r="H404" s="304"/>
      <c r="I404" s="14"/>
      <c r="K404" s="13"/>
      <c r="O404" s="19"/>
      <c r="R404" s="13"/>
      <c r="S404" s="14" t="s">
        <v>930</v>
      </c>
      <c r="U404" s="14" t="s">
        <v>244</v>
      </c>
      <c r="W404" s="14" t="s">
        <v>244</v>
      </c>
      <c r="X404" s="13"/>
      <c r="AG404" s="284">
        <v>44835</v>
      </c>
      <c r="AH404" s="19" t="s">
        <v>931</v>
      </c>
      <c r="AI404"/>
    </row>
    <row r="405" spans="1:35" x14ac:dyDescent="0.25">
      <c r="A405" s="16">
        <v>404</v>
      </c>
      <c r="B405" s="3" t="str">
        <f t="shared" si="6"/>
        <v>OG404</v>
      </c>
      <c r="C405" s="36" t="s">
        <v>1380</v>
      </c>
      <c r="D405" s="25" t="s">
        <v>304</v>
      </c>
      <c r="E405" s="31" t="s">
        <v>1367</v>
      </c>
      <c r="F405" s="55" t="s">
        <v>1243</v>
      </c>
      <c r="G405" s="13" t="s">
        <v>929</v>
      </c>
      <c r="H405" s="304"/>
      <c r="I405" s="14"/>
      <c r="K405" s="13"/>
      <c r="O405" s="19"/>
      <c r="R405" s="13"/>
      <c r="S405" s="14" t="s">
        <v>930</v>
      </c>
      <c r="U405" s="14" t="s">
        <v>244</v>
      </c>
      <c r="W405" s="14" t="s">
        <v>244</v>
      </c>
      <c r="X405" s="13"/>
      <c r="AG405" s="284">
        <v>44835</v>
      </c>
      <c r="AH405" s="19" t="s">
        <v>931</v>
      </c>
      <c r="AI405"/>
    </row>
    <row r="406" spans="1:35" x14ac:dyDescent="0.25">
      <c r="A406" s="16">
        <v>405</v>
      </c>
      <c r="B406" s="3" t="str">
        <f t="shared" si="6"/>
        <v>OG405</v>
      </c>
      <c r="C406" s="36" t="s">
        <v>1381</v>
      </c>
      <c r="D406" s="25" t="s">
        <v>1382</v>
      </c>
      <c r="E406" s="31" t="s">
        <v>1383</v>
      </c>
      <c r="F406" s="55" t="s">
        <v>954</v>
      </c>
      <c r="G406" s="13" t="s">
        <v>929</v>
      </c>
      <c r="H406" s="304"/>
      <c r="I406" s="14"/>
      <c r="K406" s="13"/>
      <c r="O406" s="19"/>
      <c r="R406" s="13"/>
      <c r="S406" s="14" t="s">
        <v>930</v>
      </c>
      <c r="U406" s="14" t="s">
        <v>244</v>
      </c>
      <c r="W406" s="14" t="s">
        <v>244</v>
      </c>
      <c r="X406" s="13"/>
      <c r="AG406" s="284">
        <v>44835</v>
      </c>
      <c r="AH406" s="19" t="s">
        <v>931</v>
      </c>
      <c r="AI406"/>
    </row>
    <row r="407" spans="1:35" x14ac:dyDescent="0.25">
      <c r="A407" s="16">
        <v>406</v>
      </c>
      <c r="B407" s="3" t="str">
        <f t="shared" si="6"/>
        <v>OG406</v>
      </c>
      <c r="C407" s="36" t="s">
        <v>1384</v>
      </c>
      <c r="D407" s="25" t="s">
        <v>1385</v>
      </c>
      <c r="E407" s="31" t="s">
        <v>1386</v>
      </c>
      <c r="F407" s="55" t="s">
        <v>1387</v>
      </c>
      <c r="G407" s="13" t="s">
        <v>929</v>
      </c>
      <c r="H407" s="304"/>
      <c r="I407" s="14"/>
      <c r="K407" s="13"/>
      <c r="O407" s="19"/>
      <c r="R407" s="13"/>
      <c r="S407" s="14" t="s">
        <v>930</v>
      </c>
      <c r="U407" s="14" t="s">
        <v>244</v>
      </c>
      <c r="W407" s="14" t="s">
        <v>244</v>
      </c>
      <c r="X407" s="13"/>
      <c r="AG407" s="284">
        <v>44835</v>
      </c>
      <c r="AH407" s="19" t="s">
        <v>931</v>
      </c>
      <c r="AI407"/>
    </row>
    <row r="408" spans="1:35" x14ac:dyDescent="0.25">
      <c r="A408" s="16">
        <v>407</v>
      </c>
      <c r="B408" s="3" t="str">
        <f t="shared" si="6"/>
        <v>OG407</v>
      </c>
      <c r="C408" s="36" t="s">
        <v>1388</v>
      </c>
      <c r="D408" s="25" t="s">
        <v>1389</v>
      </c>
      <c r="E408" s="31" t="s">
        <v>1390</v>
      </c>
      <c r="F408" s="55" t="s">
        <v>1387</v>
      </c>
      <c r="G408" s="13" t="s">
        <v>929</v>
      </c>
      <c r="H408" s="304"/>
      <c r="I408" s="14"/>
      <c r="K408" s="13"/>
      <c r="O408" s="19"/>
      <c r="R408" s="13"/>
      <c r="S408" s="14" t="s">
        <v>930</v>
      </c>
      <c r="U408" s="14" t="s">
        <v>244</v>
      </c>
      <c r="W408" s="14" t="s">
        <v>244</v>
      </c>
      <c r="X408" s="13"/>
      <c r="AG408" s="284">
        <v>44835</v>
      </c>
      <c r="AH408" s="19" t="s">
        <v>931</v>
      </c>
      <c r="AI408"/>
    </row>
    <row r="409" spans="1:35" x14ac:dyDescent="0.25">
      <c r="A409" s="16">
        <v>408</v>
      </c>
      <c r="B409" s="3" t="str">
        <f t="shared" si="6"/>
        <v>OG408</v>
      </c>
      <c r="C409" s="36" t="s">
        <v>1391</v>
      </c>
      <c r="D409" s="25" t="s">
        <v>365</v>
      </c>
      <c r="E409" s="31" t="s">
        <v>366</v>
      </c>
      <c r="F409" s="55" t="s">
        <v>1373</v>
      </c>
      <c r="G409" s="13" t="s">
        <v>929</v>
      </c>
      <c r="H409" s="304"/>
      <c r="I409" s="14"/>
      <c r="K409" s="13"/>
      <c r="O409" s="19"/>
      <c r="R409" s="13"/>
      <c r="S409" s="14" t="s">
        <v>930</v>
      </c>
      <c r="U409" s="14" t="s">
        <v>244</v>
      </c>
      <c r="W409" s="14" t="s">
        <v>244</v>
      </c>
      <c r="X409" s="13"/>
      <c r="AG409" s="284">
        <v>44835</v>
      </c>
      <c r="AH409" s="19" t="s">
        <v>931</v>
      </c>
      <c r="AI409"/>
    </row>
    <row r="410" spans="1:35" x14ac:dyDescent="0.25">
      <c r="A410" s="16">
        <v>409</v>
      </c>
      <c r="B410" s="3" t="str">
        <f t="shared" si="6"/>
        <v>OG409</v>
      </c>
      <c r="C410" s="36" t="s">
        <v>1392</v>
      </c>
      <c r="D410" s="25" t="s">
        <v>1295</v>
      </c>
      <c r="E410" s="31" t="s">
        <v>1393</v>
      </c>
      <c r="F410" s="55" t="s">
        <v>954</v>
      </c>
      <c r="G410" s="13" t="s">
        <v>929</v>
      </c>
      <c r="H410" s="304"/>
      <c r="I410" s="14"/>
      <c r="K410" s="13"/>
      <c r="O410" s="19"/>
      <c r="R410" s="13"/>
      <c r="S410" s="14" t="s">
        <v>930</v>
      </c>
      <c r="U410" s="14" t="s">
        <v>244</v>
      </c>
      <c r="W410" s="14" t="s">
        <v>244</v>
      </c>
      <c r="X410" s="13"/>
      <c r="AG410" s="284">
        <v>44835</v>
      </c>
      <c r="AH410" s="19" t="s">
        <v>931</v>
      </c>
      <c r="AI410"/>
    </row>
    <row r="411" spans="1:35" x14ac:dyDescent="0.25">
      <c r="A411" s="16">
        <v>410</v>
      </c>
      <c r="B411" s="3" t="str">
        <f t="shared" si="6"/>
        <v>OG410</v>
      </c>
      <c r="C411" s="36" t="s">
        <v>1394</v>
      </c>
      <c r="D411" s="25" t="s">
        <v>1395</v>
      </c>
      <c r="E411" s="31" t="s">
        <v>1396</v>
      </c>
      <c r="F411" s="55" t="s">
        <v>954</v>
      </c>
      <c r="G411" s="13" t="s">
        <v>929</v>
      </c>
      <c r="H411" s="304"/>
      <c r="I411" s="14"/>
      <c r="K411" s="13"/>
      <c r="O411" s="19"/>
      <c r="R411" s="13"/>
      <c r="S411" s="14" t="s">
        <v>930</v>
      </c>
      <c r="U411" s="14" t="s">
        <v>244</v>
      </c>
      <c r="W411" s="14" t="s">
        <v>244</v>
      </c>
      <c r="X411" s="13"/>
      <c r="AG411" s="284">
        <v>44835</v>
      </c>
      <c r="AH411" s="19" t="s">
        <v>931</v>
      </c>
      <c r="AI411"/>
    </row>
    <row r="412" spans="1:35" x14ac:dyDescent="0.25">
      <c r="A412" s="16">
        <v>411</v>
      </c>
      <c r="B412" s="3" t="str">
        <f t="shared" si="6"/>
        <v>OG411</v>
      </c>
      <c r="C412" s="36" t="s">
        <v>1397</v>
      </c>
      <c r="D412" s="25" t="s">
        <v>1398</v>
      </c>
      <c r="E412" s="31" t="s">
        <v>1399</v>
      </c>
      <c r="F412" s="55" t="s">
        <v>954</v>
      </c>
      <c r="G412" s="13" t="s">
        <v>929</v>
      </c>
      <c r="H412" s="304"/>
      <c r="I412" s="14"/>
      <c r="K412" s="13"/>
      <c r="O412" s="19"/>
      <c r="R412" s="13"/>
      <c r="S412" s="14" t="s">
        <v>930</v>
      </c>
      <c r="U412" s="14" t="s">
        <v>244</v>
      </c>
      <c r="W412" s="14" t="s">
        <v>244</v>
      </c>
      <c r="X412" s="13"/>
      <c r="AG412" s="284">
        <v>44835</v>
      </c>
      <c r="AH412" s="19" t="s">
        <v>931</v>
      </c>
      <c r="AI412"/>
    </row>
    <row r="413" spans="1:35" x14ac:dyDescent="0.25">
      <c r="A413" s="16">
        <v>412</v>
      </c>
      <c r="B413" s="3" t="str">
        <f t="shared" si="6"/>
        <v>OG412</v>
      </c>
      <c r="C413" s="36" t="s">
        <v>1400</v>
      </c>
      <c r="D413" s="25" t="s">
        <v>1401</v>
      </c>
      <c r="E413" s="31" t="s">
        <v>1402</v>
      </c>
      <c r="F413" s="55" t="s">
        <v>1403</v>
      </c>
      <c r="G413" s="13" t="s">
        <v>929</v>
      </c>
      <c r="H413" s="304"/>
      <c r="I413" s="14"/>
      <c r="K413" s="13"/>
      <c r="O413" s="19"/>
      <c r="R413" s="13"/>
      <c r="S413" s="14" t="s">
        <v>930</v>
      </c>
      <c r="U413" s="14" t="s">
        <v>244</v>
      </c>
      <c r="W413" s="14" t="s">
        <v>244</v>
      </c>
      <c r="X413" s="13"/>
      <c r="AG413" s="284">
        <v>44835</v>
      </c>
      <c r="AH413" s="19" t="s">
        <v>931</v>
      </c>
      <c r="AI413"/>
    </row>
    <row r="414" spans="1:35" x14ac:dyDescent="0.25">
      <c r="A414" s="16">
        <v>413</v>
      </c>
      <c r="B414" s="3" t="str">
        <f t="shared" si="6"/>
        <v>OG413</v>
      </c>
      <c r="C414" s="36" t="s">
        <v>1404</v>
      </c>
      <c r="D414" s="25" t="s">
        <v>1405</v>
      </c>
      <c r="E414" s="31" t="s">
        <v>1406</v>
      </c>
      <c r="F414" s="55" t="s">
        <v>954</v>
      </c>
      <c r="G414" s="13" t="s">
        <v>929</v>
      </c>
      <c r="H414" s="304"/>
      <c r="I414" s="14"/>
      <c r="K414" s="13"/>
      <c r="O414" s="19"/>
      <c r="R414" s="13"/>
      <c r="S414" s="14" t="s">
        <v>930</v>
      </c>
      <c r="U414" s="14" t="s">
        <v>244</v>
      </c>
      <c r="W414" s="14" t="s">
        <v>244</v>
      </c>
      <c r="X414" s="13"/>
      <c r="AG414" s="284">
        <v>44835</v>
      </c>
      <c r="AH414" s="19" t="s">
        <v>931</v>
      </c>
      <c r="AI414"/>
    </row>
    <row r="415" spans="1:35" x14ac:dyDescent="0.25">
      <c r="A415" s="16">
        <v>414</v>
      </c>
      <c r="B415" s="3" t="str">
        <f t="shared" si="6"/>
        <v>OG414</v>
      </c>
      <c r="C415" s="36" t="s">
        <v>1407</v>
      </c>
      <c r="D415" s="25" t="s">
        <v>1226</v>
      </c>
      <c r="E415" s="31" t="s">
        <v>1408</v>
      </c>
      <c r="F415" s="55" t="s">
        <v>1312</v>
      </c>
      <c r="G415" s="13" t="s">
        <v>929</v>
      </c>
      <c r="H415" s="304"/>
      <c r="I415" s="14"/>
      <c r="K415" s="13"/>
      <c r="O415" s="19"/>
      <c r="R415" s="13"/>
      <c r="S415" s="14" t="s">
        <v>930</v>
      </c>
      <c r="U415" s="14" t="s">
        <v>244</v>
      </c>
      <c r="W415" s="14" t="s">
        <v>244</v>
      </c>
      <c r="X415" s="13"/>
      <c r="AG415" s="284">
        <v>44835</v>
      </c>
      <c r="AH415" s="19" t="s">
        <v>931</v>
      </c>
      <c r="AI415"/>
    </row>
    <row r="416" spans="1:35" x14ac:dyDescent="0.25">
      <c r="A416" s="16">
        <v>415</v>
      </c>
      <c r="B416" s="3" t="str">
        <f t="shared" si="6"/>
        <v>OG415</v>
      </c>
      <c r="C416" s="36" t="s">
        <v>1409</v>
      </c>
      <c r="D416" s="25" t="s">
        <v>1410</v>
      </c>
      <c r="E416" s="31" t="s">
        <v>1411</v>
      </c>
      <c r="F416" s="55" t="s">
        <v>1312</v>
      </c>
      <c r="G416" s="13" t="s">
        <v>929</v>
      </c>
      <c r="H416" s="304"/>
      <c r="I416" s="14"/>
      <c r="K416" s="13"/>
      <c r="O416" s="19"/>
      <c r="R416" s="13"/>
      <c r="S416" s="14" t="s">
        <v>930</v>
      </c>
      <c r="U416" s="14" t="s">
        <v>244</v>
      </c>
      <c r="W416" s="14" t="s">
        <v>244</v>
      </c>
      <c r="X416" s="13"/>
      <c r="AG416" s="284">
        <v>44835</v>
      </c>
      <c r="AH416" s="19" t="s">
        <v>931</v>
      </c>
      <c r="AI416"/>
    </row>
    <row r="417" spans="1:35" x14ac:dyDescent="0.25">
      <c r="A417" s="16">
        <v>416</v>
      </c>
      <c r="B417" s="3" t="str">
        <f t="shared" si="6"/>
        <v>OG416</v>
      </c>
      <c r="C417" s="36" t="s">
        <v>1412</v>
      </c>
      <c r="D417" s="25" t="s">
        <v>1413</v>
      </c>
      <c r="E417" s="31" t="s">
        <v>1414</v>
      </c>
      <c r="F417" s="55" t="s">
        <v>1312</v>
      </c>
      <c r="G417" s="13" t="s">
        <v>929</v>
      </c>
      <c r="H417" s="304"/>
      <c r="I417" s="14"/>
      <c r="K417" s="13"/>
      <c r="O417" s="19"/>
      <c r="R417" s="13"/>
      <c r="S417" s="14" t="s">
        <v>930</v>
      </c>
      <c r="U417" s="14" t="s">
        <v>244</v>
      </c>
      <c r="W417" s="14" t="s">
        <v>244</v>
      </c>
      <c r="X417" s="13"/>
      <c r="AG417" s="284">
        <v>44835</v>
      </c>
      <c r="AH417" s="19" t="s">
        <v>931</v>
      </c>
      <c r="AI417"/>
    </row>
    <row r="418" spans="1:35" x14ac:dyDescent="0.25">
      <c r="A418" s="16">
        <v>417</v>
      </c>
      <c r="B418" s="3" t="str">
        <f t="shared" si="6"/>
        <v>OG417</v>
      </c>
      <c r="C418" s="36" t="s">
        <v>1415</v>
      </c>
      <c r="D418" s="25" t="s">
        <v>1413</v>
      </c>
      <c r="E418" s="31" t="s">
        <v>1414</v>
      </c>
      <c r="F418" s="55" t="s">
        <v>954</v>
      </c>
      <c r="G418" s="13" t="s">
        <v>929</v>
      </c>
      <c r="H418" s="304"/>
      <c r="I418" s="14"/>
      <c r="K418" s="13"/>
      <c r="O418" s="19"/>
      <c r="R418" s="13"/>
      <c r="S418" s="14" t="s">
        <v>930</v>
      </c>
      <c r="U418" s="14" t="s">
        <v>244</v>
      </c>
      <c r="W418" s="14" t="s">
        <v>244</v>
      </c>
      <c r="X418" s="13"/>
      <c r="AG418" s="284">
        <v>44835</v>
      </c>
      <c r="AH418" s="19" t="s">
        <v>931</v>
      </c>
      <c r="AI418"/>
    </row>
    <row r="419" spans="1:35" x14ac:dyDescent="0.25">
      <c r="A419" s="16">
        <v>418</v>
      </c>
      <c r="B419" s="3" t="str">
        <f t="shared" si="6"/>
        <v>OG418</v>
      </c>
      <c r="C419" s="36" t="s">
        <v>1416</v>
      </c>
      <c r="D419" s="25" t="s">
        <v>385</v>
      </c>
      <c r="E419" s="31" t="s">
        <v>386</v>
      </c>
      <c r="F419" s="55" t="s">
        <v>1373</v>
      </c>
      <c r="G419" s="13" t="s">
        <v>929</v>
      </c>
      <c r="H419" s="304"/>
      <c r="I419" s="14"/>
      <c r="K419" s="13"/>
      <c r="O419" s="19"/>
      <c r="R419" s="13"/>
      <c r="S419" s="14" t="s">
        <v>930</v>
      </c>
      <c r="U419" s="14" t="s">
        <v>244</v>
      </c>
      <c r="W419" s="14" t="s">
        <v>244</v>
      </c>
      <c r="X419" s="13"/>
      <c r="AG419" s="284">
        <v>44835</v>
      </c>
      <c r="AH419" s="19" t="s">
        <v>931</v>
      </c>
      <c r="AI419"/>
    </row>
    <row r="420" spans="1:35" x14ac:dyDescent="0.25">
      <c r="A420" s="16">
        <v>419</v>
      </c>
      <c r="B420" s="3" t="str">
        <f t="shared" si="6"/>
        <v>OG419</v>
      </c>
      <c r="C420" s="36" t="s">
        <v>1417</v>
      </c>
      <c r="D420" s="25" t="s">
        <v>967</v>
      </c>
      <c r="E420" s="31" t="s">
        <v>1418</v>
      </c>
      <c r="F420" s="55" t="s">
        <v>1243</v>
      </c>
      <c r="G420" s="13" t="s">
        <v>929</v>
      </c>
      <c r="H420" s="304"/>
      <c r="I420" s="14"/>
      <c r="K420" s="13"/>
      <c r="O420" s="19"/>
      <c r="R420" s="13"/>
      <c r="S420" s="14" t="s">
        <v>930</v>
      </c>
      <c r="U420" s="14" t="s">
        <v>244</v>
      </c>
      <c r="W420" s="14" t="s">
        <v>244</v>
      </c>
      <c r="X420" s="13"/>
      <c r="AG420" s="284">
        <v>44835</v>
      </c>
      <c r="AH420" s="19" t="s">
        <v>931</v>
      </c>
      <c r="AI420"/>
    </row>
    <row r="421" spans="1:35" x14ac:dyDescent="0.25">
      <c r="A421" s="16">
        <v>420</v>
      </c>
      <c r="B421" s="3" t="str">
        <f t="shared" si="6"/>
        <v>OG420</v>
      </c>
      <c r="C421" s="36" t="s">
        <v>1419</v>
      </c>
      <c r="D421" s="25" t="s">
        <v>1420</v>
      </c>
      <c r="E421" s="31" t="s">
        <v>1421</v>
      </c>
      <c r="F421" s="55" t="s">
        <v>1243</v>
      </c>
      <c r="G421" s="13" t="s">
        <v>929</v>
      </c>
      <c r="H421" s="304"/>
      <c r="I421" s="14"/>
      <c r="K421" s="13"/>
      <c r="O421" s="19"/>
      <c r="R421" s="13"/>
      <c r="S421" s="14" t="s">
        <v>930</v>
      </c>
      <c r="U421" s="14" t="s">
        <v>244</v>
      </c>
      <c r="W421" s="14" t="s">
        <v>244</v>
      </c>
      <c r="X421" s="13"/>
      <c r="AG421" s="284">
        <v>44835</v>
      </c>
      <c r="AH421" s="19" t="s">
        <v>931</v>
      </c>
      <c r="AI421"/>
    </row>
    <row r="422" spans="1:35" x14ac:dyDescent="0.25">
      <c r="A422" s="16">
        <v>421</v>
      </c>
      <c r="B422" s="3" t="str">
        <f t="shared" si="6"/>
        <v>OG421</v>
      </c>
      <c r="C422" s="36" t="s">
        <v>1422</v>
      </c>
      <c r="D422" s="25" t="s">
        <v>1423</v>
      </c>
      <c r="E422" s="31" t="s">
        <v>1424</v>
      </c>
      <c r="F422" s="55" t="s">
        <v>1243</v>
      </c>
      <c r="G422" s="13" t="s">
        <v>929</v>
      </c>
      <c r="H422" s="304"/>
      <c r="I422" s="14"/>
      <c r="K422" s="13"/>
      <c r="O422" s="19"/>
      <c r="R422" s="13"/>
      <c r="S422" s="14" t="s">
        <v>930</v>
      </c>
      <c r="U422" s="14" t="s">
        <v>244</v>
      </c>
      <c r="W422" s="14" t="s">
        <v>244</v>
      </c>
      <c r="X422" s="13"/>
      <c r="AG422" s="284">
        <v>44835</v>
      </c>
      <c r="AH422" s="19" t="s">
        <v>931</v>
      </c>
      <c r="AI422"/>
    </row>
    <row r="423" spans="1:35" x14ac:dyDescent="0.25">
      <c r="A423" s="16">
        <v>422</v>
      </c>
      <c r="B423" s="3" t="str">
        <f t="shared" si="6"/>
        <v>OG422</v>
      </c>
      <c r="C423" s="36" t="s">
        <v>1425</v>
      </c>
      <c r="D423" s="25" t="s">
        <v>1426</v>
      </c>
      <c r="E423" s="31" t="s">
        <v>1427</v>
      </c>
      <c r="F423" s="55" t="s">
        <v>1243</v>
      </c>
      <c r="G423" s="13" t="s">
        <v>929</v>
      </c>
      <c r="H423" s="304"/>
      <c r="I423" s="14"/>
      <c r="K423" s="13"/>
      <c r="O423" s="19"/>
      <c r="R423" s="13"/>
      <c r="S423" s="14" t="s">
        <v>930</v>
      </c>
      <c r="U423" s="14" t="s">
        <v>244</v>
      </c>
      <c r="W423" s="14" t="s">
        <v>244</v>
      </c>
      <c r="X423" s="13"/>
      <c r="AG423" s="284">
        <v>44835</v>
      </c>
      <c r="AH423" s="19" t="s">
        <v>931</v>
      </c>
      <c r="AI423"/>
    </row>
    <row r="424" spans="1:35" x14ac:dyDescent="0.25">
      <c r="A424" s="16">
        <v>423</v>
      </c>
      <c r="B424" s="3" t="str">
        <f t="shared" si="6"/>
        <v>OG423</v>
      </c>
      <c r="C424" s="36" t="s">
        <v>1428</v>
      </c>
      <c r="D424" s="25" t="s">
        <v>1429</v>
      </c>
      <c r="E424" s="31" t="s">
        <v>1430</v>
      </c>
      <c r="F424" s="55" t="s">
        <v>1243</v>
      </c>
      <c r="G424" s="13" t="s">
        <v>929</v>
      </c>
      <c r="H424" s="304"/>
      <c r="I424" s="14"/>
      <c r="K424" s="13"/>
      <c r="O424" s="19"/>
      <c r="R424" s="13"/>
      <c r="S424" s="14" t="s">
        <v>930</v>
      </c>
      <c r="U424" s="14" t="s">
        <v>244</v>
      </c>
      <c r="W424" s="14" t="s">
        <v>244</v>
      </c>
      <c r="X424" s="13"/>
      <c r="AG424" s="284">
        <v>44835</v>
      </c>
      <c r="AH424" s="19" t="s">
        <v>931</v>
      </c>
      <c r="AI424"/>
    </row>
    <row r="425" spans="1:35" x14ac:dyDescent="0.25">
      <c r="A425" s="16">
        <v>424</v>
      </c>
      <c r="B425" s="3" t="str">
        <f t="shared" si="6"/>
        <v>OG424</v>
      </c>
      <c r="C425" s="36" t="s">
        <v>1431</v>
      </c>
      <c r="D425" s="25" t="s">
        <v>1432</v>
      </c>
      <c r="E425" s="31" t="s">
        <v>1433</v>
      </c>
      <c r="F425" s="55" t="s">
        <v>1243</v>
      </c>
      <c r="G425" s="13" t="s">
        <v>929</v>
      </c>
      <c r="H425" s="304"/>
      <c r="I425" s="14"/>
      <c r="K425" s="13"/>
      <c r="O425" s="19"/>
      <c r="R425" s="13"/>
      <c r="S425" s="14" t="s">
        <v>930</v>
      </c>
      <c r="U425" s="14" t="s">
        <v>244</v>
      </c>
      <c r="W425" s="14" t="s">
        <v>244</v>
      </c>
      <c r="X425" s="13"/>
      <c r="AG425" s="284">
        <v>44835</v>
      </c>
      <c r="AH425" s="19" t="s">
        <v>931</v>
      </c>
      <c r="AI425"/>
    </row>
    <row r="426" spans="1:35" x14ac:dyDescent="0.25">
      <c r="A426" s="16">
        <v>425</v>
      </c>
      <c r="B426" s="3" t="str">
        <f t="shared" si="6"/>
        <v>OG425</v>
      </c>
      <c r="C426" s="36" t="s">
        <v>1434</v>
      </c>
      <c r="D426" s="25" t="s">
        <v>1238</v>
      </c>
      <c r="E426" s="31" t="s">
        <v>1239</v>
      </c>
      <c r="F426" s="55" t="s">
        <v>1243</v>
      </c>
      <c r="G426" s="13" t="s">
        <v>929</v>
      </c>
      <c r="H426" s="304"/>
      <c r="I426" s="14"/>
      <c r="K426" s="13"/>
      <c r="O426" s="19"/>
      <c r="R426" s="13"/>
      <c r="S426" s="14" t="s">
        <v>930</v>
      </c>
      <c r="U426" s="14" t="s">
        <v>244</v>
      </c>
      <c r="W426" s="14" t="s">
        <v>244</v>
      </c>
      <c r="X426" s="13"/>
      <c r="AG426" s="284">
        <v>44835</v>
      </c>
      <c r="AH426" s="19" t="s">
        <v>931</v>
      </c>
      <c r="AI426"/>
    </row>
    <row r="427" spans="1:35" x14ac:dyDescent="0.25">
      <c r="A427" s="16">
        <v>426</v>
      </c>
      <c r="B427" s="3" t="str">
        <f t="shared" si="6"/>
        <v>OG426</v>
      </c>
      <c r="C427" s="36" t="s">
        <v>1435</v>
      </c>
      <c r="D427" s="25" t="s">
        <v>1436</v>
      </c>
      <c r="E427" s="31" t="s">
        <v>1437</v>
      </c>
      <c r="F427" s="55"/>
      <c r="G427" s="13" t="s">
        <v>929</v>
      </c>
      <c r="H427" s="304"/>
      <c r="I427" s="14"/>
      <c r="K427" s="13"/>
      <c r="O427" s="19"/>
      <c r="R427" s="13"/>
      <c r="S427" s="14" t="s">
        <v>930</v>
      </c>
      <c r="U427" s="14" t="s">
        <v>244</v>
      </c>
      <c r="W427" s="14" t="s">
        <v>244</v>
      </c>
      <c r="X427" s="13"/>
      <c r="AG427" s="284">
        <v>44835</v>
      </c>
      <c r="AH427" s="19" t="s">
        <v>931</v>
      </c>
      <c r="AI427"/>
    </row>
    <row r="428" spans="1:35" x14ac:dyDescent="0.25">
      <c r="A428" s="16">
        <v>427</v>
      </c>
      <c r="B428" s="3" t="str">
        <f t="shared" si="6"/>
        <v>OG427</v>
      </c>
      <c r="C428" s="36" t="s">
        <v>1438</v>
      </c>
      <c r="D428" s="25" t="s">
        <v>1439</v>
      </c>
      <c r="E428" s="31" t="s">
        <v>1440</v>
      </c>
      <c r="F428" s="55"/>
      <c r="G428" s="13" t="s">
        <v>929</v>
      </c>
      <c r="H428" s="304"/>
      <c r="I428" s="14"/>
      <c r="K428" s="13"/>
      <c r="O428" s="19"/>
      <c r="R428" s="13"/>
      <c r="S428" s="14" t="s">
        <v>930</v>
      </c>
      <c r="U428" s="14" t="s">
        <v>244</v>
      </c>
      <c r="W428" s="14" t="s">
        <v>244</v>
      </c>
      <c r="X428" s="13"/>
      <c r="AG428" s="284">
        <v>44835</v>
      </c>
      <c r="AH428" s="19" t="s">
        <v>931</v>
      </c>
      <c r="AI428"/>
    </row>
    <row r="429" spans="1:35" x14ac:dyDescent="0.25">
      <c r="A429" s="16">
        <v>428</v>
      </c>
      <c r="B429" s="3" t="str">
        <f t="shared" si="6"/>
        <v>OG428</v>
      </c>
      <c r="C429" s="36" t="s">
        <v>1441</v>
      </c>
      <c r="D429" s="25" t="s">
        <v>1442</v>
      </c>
      <c r="E429" s="31" t="s">
        <v>1443</v>
      </c>
      <c r="F429" s="55"/>
      <c r="G429" s="13" t="s">
        <v>929</v>
      </c>
      <c r="H429" s="304"/>
      <c r="I429" s="14"/>
      <c r="K429" s="13"/>
      <c r="O429" s="19"/>
      <c r="R429" s="13"/>
      <c r="S429" s="14" t="s">
        <v>930</v>
      </c>
      <c r="U429" s="14" t="s">
        <v>244</v>
      </c>
      <c r="W429" s="14" t="s">
        <v>244</v>
      </c>
      <c r="X429" s="13"/>
      <c r="AG429" s="284">
        <v>44835</v>
      </c>
      <c r="AH429" s="19" t="s">
        <v>931</v>
      </c>
      <c r="AI429"/>
    </row>
    <row r="430" spans="1:35" x14ac:dyDescent="0.25">
      <c r="A430" s="16">
        <v>429</v>
      </c>
      <c r="B430" s="3" t="str">
        <f t="shared" si="6"/>
        <v>OG429</v>
      </c>
      <c r="C430" s="36" t="s">
        <v>1444</v>
      </c>
      <c r="D430" s="25" t="s">
        <v>1445</v>
      </c>
      <c r="E430" s="31" t="s">
        <v>1446</v>
      </c>
      <c r="F430" s="55"/>
      <c r="G430" s="13" t="s">
        <v>929</v>
      </c>
      <c r="H430" s="304"/>
      <c r="I430" s="14"/>
      <c r="K430" s="13"/>
      <c r="O430" s="19"/>
      <c r="R430" s="13"/>
      <c r="S430" s="14" t="s">
        <v>930</v>
      </c>
      <c r="U430" s="14" t="s">
        <v>244</v>
      </c>
      <c r="W430" s="14" t="s">
        <v>244</v>
      </c>
      <c r="X430" s="13"/>
      <c r="AG430" s="284">
        <v>44835</v>
      </c>
      <c r="AH430" s="19" t="s">
        <v>931</v>
      </c>
      <c r="AI430"/>
    </row>
    <row r="431" spans="1:35" x14ac:dyDescent="0.25">
      <c r="A431" s="16">
        <v>430</v>
      </c>
      <c r="B431" s="3" t="str">
        <f t="shared" si="6"/>
        <v>OG430</v>
      </c>
      <c r="C431" s="36" t="s">
        <v>1447</v>
      </c>
      <c r="D431" s="25" t="s">
        <v>1448</v>
      </c>
      <c r="E431" s="31" t="s">
        <v>1449</v>
      </c>
      <c r="F431" s="55"/>
      <c r="G431" s="13" t="s">
        <v>929</v>
      </c>
      <c r="H431" s="304"/>
      <c r="I431" s="14"/>
      <c r="K431" s="13"/>
      <c r="O431" s="19"/>
      <c r="R431" s="13"/>
      <c r="S431" s="14" t="s">
        <v>930</v>
      </c>
      <c r="U431" s="14" t="s">
        <v>244</v>
      </c>
      <c r="W431" s="14" t="s">
        <v>244</v>
      </c>
      <c r="X431" s="13"/>
      <c r="AG431" s="284">
        <v>44835</v>
      </c>
      <c r="AH431" s="19" t="s">
        <v>931</v>
      </c>
      <c r="AI431"/>
    </row>
    <row r="432" spans="1:35" x14ac:dyDescent="0.25">
      <c r="A432" s="16">
        <v>431</v>
      </c>
      <c r="B432" s="3" t="str">
        <f t="shared" si="6"/>
        <v>OG431</v>
      </c>
      <c r="C432" s="36" t="s">
        <v>1450</v>
      </c>
      <c r="D432" s="25" t="s">
        <v>1451</v>
      </c>
      <c r="E432" s="31" t="s">
        <v>1452</v>
      </c>
      <c r="F432" s="55"/>
      <c r="G432" s="13" t="s">
        <v>929</v>
      </c>
      <c r="H432" s="304"/>
      <c r="I432" s="14"/>
      <c r="K432" s="13"/>
      <c r="O432" s="19"/>
      <c r="R432" s="13"/>
      <c r="S432" s="14" t="s">
        <v>930</v>
      </c>
      <c r="U432" s="14" t="s">
        <v>244</v>
      </c>
      <c r="W432" s="14" t="s">
        <v>244</v>
      </c>
      <c r="X432" s="13"/>
      <c r="AG432" s="284">
        <v>44835</v>
      </c>
      <c r="AH432" s="19" t="s">
        <v>931</v>
      </c>
      <c r="AI432"/>
    </row>
    <row r="433" spans="1:35" x14ac:dyDescent="0.25">
      <c r="A433" s="16">
        <v>432</v>
      </c>
      <c r="B433" s="3" t="str">
        <f t="shared" si="6"/>
        <v>OG432</v>
      </c>
      <c r="C433" s="36" t="s">
        <v>1453</v>
      </c>
      <c r="D433" s="25" t="s">
        <v>1454</v>
      </c>
      <c r="E433" s="31" t="s">
        <v>1455</v>
      </c>
      <c r="F433" s="55"/>
      <c r="G433" s="13" t="s">
        <v>929</v>
      </c>
      <c r="H433" s="304"/>
      <c r="I433" s="14"/>
      <c r="K433" s="13"/>
      <c r="O433" s="19"/>
      <c r="R433" s="13"/>
      <c r="S433" s="14" t="s">
        <v>930</v>
      </c>
      <c r="U433" s="14" t="s">
        <v>244</v>
      </c>
      <c r="W433" s="14" t="s">
        <v>244</v>
      </c>
      <c r="X433" s="13"/>
      <c r="AG433" s="284">
        <v>44835</v>
      </c>
      <c r="AH433" s="19" t="s">
        <v>931</v>
      </c>
      <c r="AI433"/>
    </row>
    <row r="434" spans="1:35" x14ac:dyDescent="0.25">
      <c r="A434" s="16">
        <v>433</v>
      </c>
      <c r="B434" s="3" t="str">
        <f t="shared" si="6"/>
        <v>OG433</v>
      </c>
      <c r="C434" s="36" t="s">
        <v>1456</v>
      </c>
      <c r="D434" s="25" t="s">
        <v>1457</v>
      </c>
      <c r="E434" s="31" t="s">
        <v>1458</v>
      </c>
      <c r="F434" s="55" t="s">
        <v>1243</v>
      </c>
      <c r="G434" s="13" t="s">
        <v>929</v>
      </c>
      <c r="H434" s="304"/>
      <c r="I434" s="14"/>
      <c r="K434" s="13"/>
      <c r="O434" s="19"/>
      <c r="R434" s="13"/>
      <c r="S434" s="14" t="s">
        <v>930</v>
      </c>
      <c r="U434" s="14" t="s">
        <v>244</v>
      </c>
      <c r="W434" s="14" t="s">
        <v>244</v>
      </c>
      <c r="X434" s="13"/>
      <c r="AG434" s="284">
        <v>44835</v>
      </c>
      <c r="AH434" s="19" t="s">
        <v>931</v>
      </c>
      <c r="AI434"/>
    </row>
    <row r="435" spans="1:35" x14ac:dyDescent="0.25">
      <c r="A435" s="16">
        <v>434</v>
      </c>
      <c r="B435" s="3" t="str">
        <f t="shared" si="6"/>
        <v>OG434</v>
      </c>
      <c r="C435" s="36" t="s">
        <v>1459</v>
      </c>
      <c r="D435" s="25" t="s">
        <v>1460</v>
      </c>
      <c r="E435" s="31" t="s">
        <v>1461</v>
      </c>
      <c r="F435" s="55" t="s">
        <v>1243</v>
      </c>
      <c r="G435" s="13" t="s">
        <v>929</v>
      </c>
      <c r="H435" s="304"/>
      <c r="I435" s="14"/>
      <c r="K435" s="13"/>
      <c r="O435" s="19"/>
      <c r="R435" s="13"/>
      <c r="S435" s="14" t="s">
        <v>930</v>
      </c>
      <c r="U435" s="14" t="s">
        <v>244</v>
      </c>
      <c r="W435" s="14" t="s">
        <v>244</v>
      </c>
      <c r="X435" s="13"/>
      <c r="AG435" s="284">
        <v>44835</v>
      </c>
      <c r="AH435" s="19" t="s">
        <v>931</v>
      </c>
      <c r="AI435"/>
    </row>
    <row r="436" spans="1:35" x14ac:dyDescent="0.25">
      <c r="A436" s="16">
        <v>435</v>
      </c>
      <c r="B436" s="3" t="str">
        <f t="shared" si="6"/>
        <v>OG435</v>
      </c>
      <c r="C436" s="36" t="s">
        <v>1462</v>
      </c>
      <c r="D436" s="25" t="s">
        <v>1463</v>
      </c>
      <c r="E436" s="31" t="s">
        <v>1464</v>
      </c>
      <c r="F436" s="55" t="s">
        <v>1243</v>
      </c>
      <c r="G436" s="13" t="s">
        <v>929</v>
      </c>
      <c r="H436" s="304"/>
      <c r="I436" s="14"/>
      <c r="K436" s="13"/>
      <c r="O436" s="19"/>
      <c r="R436" s="13"/>
      <c r="S436" s="14" t="s">
        <v>930</v>
      </c>
      <c r="U436" s="14" t="s">
        <v>244</v>
      </c>
      <c r="W436" s="14" t="s">
        <v>244</v>
      </c>
      <c r="X436" s="13"/>
      <c r="AG436" s="284">
        <v>44835</v>
      </c>
      <c r="AH436" s="19" t="s">
        <v>931</v>
      </c>
      <c r="AI436"/>
    </row>
    <row r="437" spans="1:35" x14ac:dyDescent="0.25">
      <c r="A437" s="16">
        <v>436</v>
      </c>
      <c r="B437" s="3" t="str">
        <f t="shared" si="6"/>
        <v>OG436</v>
      </c>
      <c r="C437" s="36" t="s">
        <v>1465</v>
      </c>
      <c r="D437" s="25" t="s">
        <v>1466</v>
      </c>
      <c r="E437" s="31" t="s">
        <v>1467</v>
      </c>
      <c r="F437" s="55"/>
      <c r="G437" s="13" t="s">
        <v>929</v>
      </c>
      <c r="H437" s="304"/>
      <c r="I437" s="14"/>
      <c r="K437" s="13"/>
      <c r="O437" s="19"/>
      <c r="R437" s="13"/>
      <c r="S437" s="14" t="s">
        <v>930</v>
      </c>
      <c r="U437" s="14" t="s">
        <v>244</v>
      </c>
      <c r="W437" s="14" t="s">
        <v>244</v>
      </c>
      <c r="X437" s="13"/>
      <c r="AG437" s="284">
        <v>44835</v>
      </c>
      <c r="AH437" s="19" t="s">
        <v>931</v>
      </c>
      <c r="AI437"/>
    </row>
    <row r="438" spans="1:35" x14ac:dyDescent="0.25">
      <c r="A438" s="16">
        <v>437</v>
      </c>
      <c r="B438" s="3" t="str">
        <f t="shared" si="6"/>
        <v>OG437</v>
      </c>
      <c r="C438" s="36" t="s">
        <v>1468</v>
      </c>
      <c r="D438" s="25" t="s">
        <v>1469</v>
      </c>
      <c r="E438" s="31" t="s">
        <v>1470</v>
      </c>
      <c r="F438" s="55"/>
      <c r="G438" s="13" t="s">
        <v>929</v>
      </c>
      <c r="H438" s="304"/>
      <c r="I438" s="14"/>
      <c r="K438" s="13"/>
      <c r="O438" s="19"/>
      <c r="R438" s="13"/>
      <c r="S438" s="14" t="s">
        <v>930</v>
      </c>
      <c r="U438" s="14" t="s">
        <v>244</v>
      </c>
      <c r="W438" s="14" t="s">
        <v>244</v>
      </c>
      <c r="X438" s="13"/>
      <c r="AG438" s="284">
        <v>44835</v>
      </c>
      <c r="AH438" s="19" t="s">
        <v>931</v>
      </c>
      <c r="AI438"/>
    </row>
    <row r="439" spans="1:35" x14ac:dyDescent="0.25">
      <c r="A439" s="16">
        <v>438</v>
      </c>
      <c r="B439" s="3" t="str">
        <f t="shared" si="6"/>
        <v>OG438</v>
      </c>
      <c r="C439" s="36" t="s">
        <v>1471</v>
      </c>
      <c r="D439" s="25" t="s">
        <v>1472</v>
      </c>
      <c r="E439" s="31" t="s">
        <v>1473</v>
      </c>
      <c r="F439" s="55"/>
      <c r="G439" s="13" t="s">
        <v>929</v>
      </c>
      <c r="H439" s="304"/>
      <c r="I439" s="14"/>
      <c r="K439" s="13"/>
      <c r="O439" s="19"/>
      <c r="R439" s="13"/>
      <c r="S439" s="14" t="s">
        <v>930</v>
      </c>
      <c r="U439" s="14" t="s">
        <v>244</v>
      </c>
      <c r="W439" s="14" t="s">
        <v>244</v>
      </c>
      <c r="X439" s="13"/>
      <c r="AG439" s="284">
        <v>44835</v>
      </c>
      <c r="AH439" s="19" t="s">
        <v>931</v>
      </c>
      <c r="AI439"/>
    </row>
    <row r="440" spans="1:35" x14ac:dyDescent="0.25">
      <c r="A440" s="16">
        <v>439</v>
      </c>
      <c r="B440" s="3" t="str">
        <f t="shared" si="6"/>
        <v>OG439</v>
      </c>
      <c r="C440" s="36" t="s">
        <v>1474</v>
      </c>
      <c r="D440" s="25" t="s">
        <v>1475</v>
      </c>
      <c r="E440" s="31" t="s">
        <v>1476</v>
      </c>
      <c r="F440" s="55"/>
      <c r="G440" s="13" t="s">
        <v>929</v>
      </c>
      <c r="H440" s="304"/>
      <c r="I440" s="14"/>
      <c r="K440" s="13"/>
      <c r="O440" s="19"/>
      <c r="R440" s="13"/>
      <c r="S440" s="14" t="s">
        <v>930</v>
      </c>
      <c r="U440" s="14" t="s">
        <v>244</v>
      </c>
      <c r="W440" s="14" t="s">
        <v>244</v>
      </c>
      <c r="X440" s="13"/>
      <c r="AG440" s="284">
        <v>44835</v>
      </c>
      <c r="AH440" s="19" t="s">
        <v>931</v>
      </c>
      <c r="AI440"/>
    </row>
    <row r="441" spans="1:35" x14ac:dyDescent="0.25">
      <c r="A441" s="16">
        <v>440</v>
      </c>
      <c r="B441" s="3" t="str">
        <f t="shared" si="6"/>
        <v>OG440</v>
      </c>
      <c r="C441" s="36" t="s">
        <v>1477</v>
      </c>
      <c r="D441" s="25" t="s">
        <v>1478</v>
      </c>
      <c r="E441" s="31" t="s">
        <v>1479</v>
      </c>
      <c r="F441" s="55"/>
      <c r="G441" s="13" t="s">
        <v>929</v>
      </c>
      <c r="H441" s="304"/>
      <c r="I441" s="14"/>
      <c r="K441" s="13"/>
      <c r="O441" s="19"/>
      <c r="R441" s="13"/>
      <c r="S441" s="14" t="s">
        <v>930</v>
      </c>
      <c r="U441" s="14" t="s">
        <v>244</v>
      </c>
      <c r="W441" s="14" t="s">
        <v>244</v>
      </c>
      <c r="X441" s="13"/>
      <c r="AG441" s="284">
        <v>44835</v>
      </c>
      <c r="AH441" s="19" t="s">
        <v>931</v>
      </c>
      <c r="AI441"/>
    </row>
    <row r="442" spans="1:35" x14ac:dyDescent="0.25">
      <c r="A442" s="16">
        <v>441</v>
      </c>
      <c r="B442" s="3" t="str">
        <f t="shared" si="6"/>
        <v>OG441</v>
      </c>
      <c r="C442" s="36" t="s">
        <v>1480</v>
      </c>
      <c r="D442" s="25" t="s">
        <v>1481</v>
      </c>
      <c r="E442" s="31" t="s">
        <v>1482</v>
      </c>
      <c r="F442" s="55"/>
      <c r="G442" s="13" t="s">
        <v>929</v>
      </c>
      <c r="H442" s="304"/>
      <c r="I442" s="14"/>
      <c r="K442" s="13"/>
      <c r="O442" s="19"/>
      <c r="R442" s="13"/>
      <c r="S442" s="14" t="s">
        <v>930</v>
      </c>
      <c r="U442" s="14" t="s">
        <v>244</v>
      </c>
      <c r="W442" s="14" t="s">
        <v>244</v>
      </c>
      <c r="X442" s="13"/>
      <c r="AG442" s="284">
        <v>44835</v>
      </c>
      <c r="AH442" s="19" t="s">
        <v>931</v>
      </c>
      <c r="AI442"/>
    </row>
    <row r="443" spans="1:35" x14ac:dyDescent="0.25">
      <c r="A443" s="16">
        <v>442</v>
      </c>
      <c r="B443" s="3" t="str">
        <f t="shared" si="6"/>
        <v>OG442</v>
      </c>
      <c r="C443" s="36" t="s">
        <v>1483</v>
      </c>
      <c r="D443" s="25" t="s">
        <v>1484</v>
      </c>
      <c r="E443" s="31" t="s">
        <v>1485</v>
      </c>
      <c r="F443" s="55"/>
      <c r="G443" s="13" t="s">
        <v>929</v>
      </c>
      <c r="H443" s="304"/>
      <c r="I443" s="14"/>
      <c r="K443" s="13"/>
      <c r="O443" s="19"/>
      <c r="R443" s="13"/>
      <c r="S443" s="14" t="s">
        <v>930</v>
      </c>
      <c r="U443" s="14" t="s">
        <v>244</v>
      </c>
      <c r="W443" s="14" t="s">
        <v>244</v>
      </c>
      <c r="X443" s="13"/>
      <c r="AG443" s="284">
        <v>44835</v>
      </c>
      <c r="AH443" s="19" t="s">
        <v>931</v>
      </c>
      <c r="AI443"/>
    </row>
    <row r="444" spans="1:35" x14ac:dyDescent="0.25">
      <c r="A444" s="16">
        <v>443</v>
      </c>
      <c r="B444" s="3" t="str">
        <f t="shared" si="6"/>
        <v>OG443</v>
      </c>
      <c r="C444" s="36" t="s">
        <v>1486</v>
      </c>
      <c r="D444" s="25" t="s">
        <v>1487</v>
      </c>
      <c r="E444" s="31" t="s">
        <v>1488</v>
      </c>
      <c r="F444" s="55"/>
      <c r="G444" s="13" t="s">
        <v>929</v>
      </c>
      <c r="H444" s="304"/>
      <c r="I444" s="14"/>
      <c r="K444" s="13"/>
      <c r="O444" s="19"/>
      <c r="R444" s="13"/>
      <c r="S444" s="14" t="s">
        <v>930</v>
      </c>
      <c r="U444" s="14" t="s">
        <v>244</v>
      </c>
      <c r="W444" s="14" t="s">
        <v>244</v>
      </c>
      <c r="X444" s="13"/>
      <c r="AG444" s="284">
        <v>44835</v>
      </c>
      <c r="AH444" s="19" t="s">
        <v>931</v>
      </c>
      <c r="AI444"/>
    </row>
    <row r="445" spans="1:35" x14ac:dyDescent="0.25">
      <c r="A445" s="16">
        <v>444</v>
      </c>
      <c r="B445" s="3" t="str">
        <f t="shared" si="6"/>
        <v>OG444</v>
      </c>
      <c r="C445" s="36" t="s">
        <v>1489</v>
      </c>
      <c r="D445" s="25" t="s">
        <v>1490</v>
      </c>
      <c r="E445" s="31" t="s">
        <v>1491</v>
      </c>
      <c r="F445" s="55"/>
      <c r="G445" s="13" t="s">
        <v>929</v>
      </c>
      <c r="H445" s="304"/>
      <c r="I445" s="14"/>
      <c r="K445" s="13"/>
      <c r="O445" s="19"/>
      <c r="R445" s="13"/>
      <c r="S445" s="14" t="s">
        <v>930</v>
      </c>
      <c r="U445" s="14" t="s">
        <v>244</v>
      </c>
      <c r="W445" s="14" t="s">
        <v>244</v>
      </c>
      <c r="X445" s="13"/>
      <c r="AG445" s="284">
        <v>44835</v>
      </c>
      <c r="AH445" s="19" t="s">
        <v>931</v>
      </c>
      <c r="AI445"/>
    </row>
    <row r="446" spans="1:35" x14ac:dyDescent="0.25">
      <c r="A446" s="16">
        <v>445</v>
      </c>
      <c r="B446" s="3" t="str">
        <f t="shared" si="6"/>
        <v>OG445</v>
      </c>
      <c r="C446" s="36" t="s">
        <v>1492</v>
      </c>
      <c r="D446" s="25" t="s">
        <v>1493</v>
      </c>
      <c r="E446" s="31" t="s">
        <v>1494</v>
      </c>
      <c r="F446" s="55"/>
      <c r="G446" s="13" t="s">
        <v>929</v>
      </c>
      <c r="H446" s="304"/>
      <c r="I446" s="14"/>
      <c r="K446" s="13"/>
      <c r="O446" s="19"/>
      <c r="R446" s="13"/>
      <c r="S446" s="14" t="s">
        <v>930</v>
      </c>
      <c r="U446" s="14" t="s">
        <v>244</v>
      </c>
      <c r="W446" s="14" t="s">
        <v>244</v>
      </c>
      <c r="X446" s="13"/>
      <c r="AG446" s="284">
        <v>44835</v>
      </c>
      <c r="AH446" s="19" t="s">
        <v>931</v>
      </c>
      <c r="AI446"/>
    </row>
    <row r="447" spans="1:35" x14ac:dyDescent="0.25">
      <c r="A447" s="16">
        <v>446</v>
      </c>
      <c r="B447" s="3" t="str">
        <f t="shared" si="6"/>
        <v>OG446</v>
      </c>
      <c r="C447" s="36" t="s">
        <v>1495</v>
      </c>
      <c r="D447" s="25" t="s">
        <v>1496</v>
      </c>
      <c r="E447" s="31" t="s">
        <v>1497</v>
      </c>
      <c r="F447" s="55"/>
      <c r="G447" s="13" t="s">
        <v>929</v>
      </c>
      <c r="H447" s="304"/>
      <c r="I447" s="14"/>
      <c r="K447" s="13"/>
      <c r="O447" s="19"/>
      <c r="R447" s="13"/>
      <c r="S447" s="14" t="s">
        <v>930</v>
      </c>
      <c r="U447" s="14" t="s">
        <v>244</v>
      </c>
      <c r="W447" s="14" t="s">
        <v>244</v>
      </c>
      <c r="X447" s="13"/>
      <c r="AG447" s="284">
        <v>44835</v>
      </c>
      <c r="AH447" s="19" t="s">
        <v>931</v>
      </c>
      <c r="AI447"/>
    </row>
    <row r="448" spans="1:35" x14ac:dyDescent="0.25">
      <c r="A448" s="16">
        <v>447</v>
      </c>
      <c r="B448" s="3" t="str">
        <f t="shared" si="6"/>
        <v>OG447</v>
      </c>
      <c r="C448" s="36" t="s">
        <v>1498</v>
      </c>
      <c r="D448" s="25" t="s">
        <v>1499</v>
      </c>
      <c r="E448" s="31" t="s">
        <v>1500</v>
      </c>
      <c r="F448" s="55"/>
      <c r="G448" s="13" t="s">
        <v>929</v>
      </c>
      <c r="H448" s="304"/>
      <c r="I448" s="14"/>
      <c r="K448" s="13"/>
      <c r="O448" s="19"/>
      <c r="R448" s="13"/>
      <c r="S448" s="14" t="s">
        <v>930</v>
      </c>
      <c r="U448" s="14" t="s">
        <v>244</v>
      </c>
      <c r="W448" s="14" t="s">
        <v>244</v>
      </c>
      <c r="X448" s="13"/>
      <c r="AG448" s="284">
        <v>44835</v>
      </c>
      <c r="AH448" s="19" t="s">
        <v>931</v>
      </c>
      <c r="AI448"/>
    </row>
    <row r="449" spans="1:35" x14ac:dyDescent="0.25">
      <c r="A449" s="16">
        <v>448</v>
      </c>
      <c r="B449" s="3" t="str">
        <f t="shared" si="6"/>
        <v>OG448</v>
      </c>
      <c r="C449" s="36" t="s">
        <v>1501</v>
      </c>
      <c r="D449" s="25" t="s">
        <v>1502</v>
      </c>
      <c r="E449" s="31" t="s">
        <v>1503</v>
      </c>
      <c r="F449" s="55"/>
      <c r="G449" s="13" t="s">
        <v>929</v>
      </c>
      <c r="H449" s="304"/>
      <c r="I449" s="14"/>
      <c r="K449" s="13"/>
      <c r="O449" s="19"/>
      <c r="R449" s="13"/>
      <c r="S449" s="14" t="s">
        <v>930</v>
      </c>
      <c r="U449" s="14" t="s">
        <v>244</v>
      </c>
      <c r="W449" s="14" t="s">
        <v>244</v>
      </c>
      <c r="X449" s="13"/>
      <c r="AG449" s="284">
        <v>44835</v>
      </c>
      <c r="AH449" s="19" t="s">
        <v>931</v>
      </c>
      <c r="AI449"/>
    </row>
    <row r="450" spans="1:35" x14ac:dyDescent="0.25">
      <c r="A450" s="16">
        <v>449</v>
      </c>
      <c r="B450" s="3" t="str">
        <f t="shared" ref="B450:B513" si="7">_xlfn.CONCAT("OG",A450)</f>
        <v>OG449</v>
      </c>
      <c r="C450" s="36" t="s">
        <v>1504</v>
      </c>
      <c r="D450" s="25" t="s">
        <v>1505</v>
      </c>
      <c r="E450" s="31" t="s">
        <v>1506</v>
      </c>
      <c r="F450" s="55"/>
      <c r="G450" s="13" t="s">
        <v>929</v>
      </c>
      <c r="H450" s="304"/>
      <c r="I450" s="14"/>
      <c r="K450" s="13"/>
      <c r="O450" s="19"/>
      <c r="R450" s="13"/>
      <c r="S450" s="14" t="s">
        <v>930</v>
      </c>
      <c r="U450" s="14" t="s">
        <v>244</v>
      </c>
      <c r="W450" s="14" t="s">
        <v>244</v>
      </c>
      <c r="X450" s="13"/>
      <c r="AG450" s="284">
        <v>44835</v>
      </c>
      <c r="AH450" s="19" t="s">
        <v>931</v>
      </c>
      <c r="AI450"/>
    </row>
    <row r="451" spans="1:35" x14ac:dyDescent="0.25">
      <c r="A451" s="16">
        <v>450</v>
      </c>
      <c r="B451" s="3" t="str">
        <f t="shared" si="7"/>
        <v>OG450</v>
      </c>
      <c r="C451" s="36" t="s">
        <v>1507</v>
      </c>
      <c r="D451" s="25" t="s">
        <v>1046</v>
      </c>
      <c r="E451" s="31" t="s">
        <v>1508</v>
      </c>
      <c r="F451" s="55"/>
      <c r="G451" s="13" t="s">
        <v>929</v>
      </c>
      <c r="H451" s="304"/>
      <c r="I451" s="14"/>
      <c r="K451" s="13"/>
      <c r="O451" s="19"/>
      <c r="R451" s="13"/>
      <c r="S451" s="14" t="s">
        <v>930</v>
      </c>
      <c r="U451" s="14" t="s">
        <v>244</v>
      </c>
      <c r="W451" s="14" t="s">
        <v>244</v>
      </c>
      <c r="X451" s="13"/>
      <c r="AG451" s="284">
        <v>44835</v>
      </c>
      <c r="AH451" s="19" t="s">
        <v>931</v>
      </c>
      <c r="AI451"/>
    </row>
    <row r="452" spans="1:35" x14ac:dyDescent="0.25">
      <c r="A452" s="16">
        <v>451</v>
      </c>
      <c r="B452" s="3" t="str">
        <f t="shared" si="7"/>
        <v>OG451</v>
      </c>
      <c r="C452" s="36" t="s">
        <v>1509</v>
      </c>
      <c r="D452" s="25" t="s">
        <v>1510</v>
      </c>
      <c r="E452" s="31" t="s">
        <v>1511</v>
      </c>
      <c r="F452" s="55"/>
      <c r="G452" s="13" t="s">
        <v>929</v>
      </c>
      <c r="H452" s="304"/>
      <c r="I452" s="14"/>
      <c r="K452" s="13"/>
      <c r="O452" s="19"/>
      <c r="R452" s="13"/>
      <c r="S452" s="14" t="s">
        <v>930</v>
      </c>
      <c r="U452" s="14" t="s">
        <v>244</v>
      </c>
      <c r="W452" s="14" t="s">
        <v>244</v>
      </c>
      <c r="X452" s="13"/>
      <c r="AG452" s="284">
        <v>44835</v>
      </c>
      <c r="AH452" s="19" t="s">
        <v>931</v>
      </c>
      <c r="AI452"/>
    </row>
    <row r="453" spans="1:35" x14ac:dyDescent="0.25">
      <c r="A453" s="16">
        <v>452</v>
      </c>
      <c r="B453" s="3" t="str">
        <f t="shared" si="7"/>
        <v>OG452</v>
      </c>
      <c r="C453" s="36" t="s">
        <v>1512</v>
      </c>
      <c r="D453" s="25" t="s">
        <v>1513</v>
      </c>
      <c r="E453" s="31" t="s">
        <v>1514</v>
      </c>
      <c r="F453" s="55"/>
      <c r="G453" s="13" t="s">
        <v>929</v>
      </c>
      <c r="H453" s="304"/>
      <c r="I453" s="14"/>
      <c r="K453" s="13"/>
      <c r="O453" s="19"/>
      <c r="R453" s="13"/>
      <c r="S453" s="14" t="s">
        <v>930</v>
      </c>
      <c r="U453" s="14" t="s">
        <v>244</v>
      </c>
      <c r="W453" s="14" t="s">
        <v>244</v>
      </c>
      <c r="X453" s="13"/>
      <c r="AG453" s="284">
        <v>44835</v>
      </c>
      <c r="AH453" s="19" t="s">
        <v>931</v>
      </c>
      <c r="AI453"/>
    </row>
    <row r="454" spans="1:35" x14ac:dyDescent="0.25">
      <c r="A454" s="16">
        <v>453</v>
      </c>
      <c r="B454" s="3" t="str">
        <f t="shared" si="7"/>
        <v>OG453</v>
      </c>
      <c r="C454" s="36" t="s">
        <v>1515</v>
      </c>
      <c r="D454" s="25" t="s">
        <v>1516</v>
      </c>
      <c r="E454" s="31" t="s">
        <v>1517</v>
      </c>
      <c r="F454" s="55"/>
      <c r="G454" s="13" t="s">
        <v>929</v>
      </c>
      <c r="H454" s="304"/>
      <c r="I454" s="14"/>
      <c r="K454" s="13"/>
      <c r="O454" s="19"/>
      <c r="R454" s="13"/>
      <c r="S454" s="14" t="s">
        <v>930</v>
      </c>
      <c r="U454" s="14" t="s">
        <v>244</v>
      </c>
      <c r="W454" s="14" t="s">
        <v>244</v>
      </c>
      <c r="X454" s="13"/>
      <c r="AG454" s="284">
        <v>44835</v>
      </c>
      <c r="AH454" s="19" t="s">
        <v>931</v>
      </c>
      <c r="AI454"/>
    </row>
    <row r="455" spans="1:35" x14ac:dyDescent="0.25">
      <c r="A455" s="16">
        <v>454</v>
      </c>
      <c r="B455" s="3" t="str">
        <f t="shared" si="7"/>
        <v>OG454</v>
      </c>
      <c r="C455" s="36" t="s">
        <v>1518</v>
      </c>
      <c r="D455" s="25" t="s">
        <v>1519</v>
      </c>
      <c r="E455" s="31" t="s">
        <v>1520</v>
      </c>
      <c r="F455" s="55"/>
      <c r="G455" s="13" t="s">
        <v>929</v>
      </c>
      <c r="H455" s="304"/>
      <c r="I455" s="14"/>
      <c r="K455" s="13"/>
      <c r="O455" s="19"/>
      <c r="R455" s="13"/>
      <c r="S455" s="14" t="s">
        <v>930</v>
      </c>
      <c r="U455" s="14" t="s">
        <v>244</v>
      </c>
      <c r="W455" s="14" t="s">
        <v>244</v>
      </c>
      <c r="X455" s="13"/>
      <c r="AG455" s="284">
        <v>44835</v>
      </c>
      <c r="AH455" s="19" t="s">
        <v>931</v>
      </c>
      <c r="AI455"/>
    </row>
    <row r="456" spans="1:35" x14ac:dyDescent="0.25">
      <c r="A456" s="16">
        <v>455</v>
      </c>
      <c r="B456" s="3" t="str">
        <f t="shared" si="7"/>
        <v>OG455</v>
      </c>
      <c r="C456" s="36" t="s">
        <v>1521</v>
      </c>
      <c r="D456" s="25" t="s">
        <v>1522</v>
      </c>
      <c r="E456" s="31" t="s">
        <v>1523</v>
      </c>
      <c r="F456" s="55"/>
      <c r="G456" s="13" t="s">
        <v>929</v>
      </c>
      <c r="H456" s="304"/>
      <c r="I456" s="14"/>
      <c r="K456" s="13"/>
      <c r="O456" s="19"/>
      <c r="R456" s="13"/>
      <c r="S456" s="14" t="s">
        <v>930</v>
      </c>
      <c r="U456" s="14" t="s">
        <v>244</v>
      </c>
      <c r="W456" s="14" t="s">
        <v>244</v>
      </c>
      <c r="X456" s="13"/>
      <c r="AG456" s="284">
        <v>44835</v>
      </c>
      <c r="AH456" s="19" t="s">
        <v>931</v>
      </c>
      <c r="AI456"/>
    </row>
    <row r="457" spans="1:35" x14ac:dyDescent="0.25">
      <c r="A457" s="16">
        <v>456</v>
      </c>
      <c r="B457" s="3" t="str">
        <f t="shared" si="7"/>
        <v>OG456</v>
      </c>
      <c r="C457" s="36" t="s">
        <v>1524</v>
      </c>
      <c r="D457" s="25" t="s">
        <v>1525</v>
      </c>
      <c r="E457" s="31" t="s">
        <v>1526</v>
      </c>
      <c r="F457" s="55"/>
      <c r="G457" s="13" t="s">
        <v>929</v>
      </c>
      <c r="H457" s="304"/>
      <c r="I457" s="14"/>
      <c r="K457" s="13"/>
      <c r="O457" s="19"/>
      <c r="R457" s="13"/>
      <c r="S457" s="14" t="s">
        <v>930</v>
      </c>
      <c r="U457" s="14" t="s">
        <v>244</v>
      </c>
      <c r="W457" s="14" t="s">
        <v>244</v>
      </c>
      <c r="X457" s="13"/>
      <c r="AG457" s="284">
        <v>44835</v>
      </c>
      <c r="AH457" s="19" t="s">
        <v>931</v>
      </c>
      <c r="AI457"/>
    </row>
    <row r="458" spans="1:35" x14ac:dyDescent="0.25">
      <c r="A458" s="16">
        <v>457</v>
      </c>
      <c r="B458" s="3" t="str">
        <f t="shared" si="7"/>
        <v>OG457</v>
      </c>
      <c r="C458" s="36" t="s">
        <v>1527</v>
      </c>
      <c r="D458" s="25" t="s">
        <v>1528</v>
      </c>
      <c r="E458" s="31" t="s">
        <v>1529</v>
      </c>
      <c r="F458" s="55"/>
      <c r="G458" s="13" t="s">
        <v>929</v>
      </c>
      <c r="H458" s="304"/>
      <c r="I458" s="14"/>
      <c r="K458" s="13"/>
      <c r="O458" s="19"/>
      <c r="R458" s="13"/>
      <c r="S458" s="14" t="s">
        <v>930</v>
      </c>
      <c r="U458" s="14" t="s">
        <v>244</v>
      </c>
      <c r="W458" s="14" t="s">
        <v>244</v>
      </c>
      <c r="X458" s="13"/>
      <c r="AG458" s="284">
        <v>44835</v>
      </c>
      <c r="AH458" s="19" t="s">
        <v>931</v>
      </c>
      <c r="AI458"/>
    </row>
    <row r="459" spans="1:35" x14ac:dyDescent="0.25">
      <c r="A459" s="16">
        <v>458</v>
      </c>
      <c r="B459" s="3" t="str">
        <f t="shared" si="7"/>
        <v>OG458</v>
      </c>
      <c r="C459" s="36" t="s">
        <v>1530</v>
      </c>
      <c r="D459" s="25" t="s">
        <v>1531</v>
      </c>
      <c r="E459" s="31" t="s">
        <v>1532</v>
      </c>
      <c r="F459" s="55"/>
      <c r="G459" s="13" t="s">
        <v>929</v>
      </c>
      <c r="H459" s="304"/>
      <c r="I459" s="14"/>
      <c r="K459" s="13"/>
      <c r="O459" s="19"/>
      <c r="R459" s="13"/>
      <c r="S459" s="14" t="s">
        <v>930</v>
      </c>
      <c r="U459" s="14" t="s">
        <v>244</v>
      </c>
      <c r="W459" s="14" t="s">
        <v>244</v>
      </c>
      <c r="X459" s="13"/>
      <c r="AG459" s="284">
        <v>44835</v>
      </c>
      <c r="AH459" s="19" t="s">
        <v>931</v>
      </c>
      <c r="AI459"/>
    </row>
    <row r="460" spans="1:35" x14ac:dyDescent="0.25">
      <c r="A460" s="16">
        <v>459</v>
      </c>
      <c r="B460" s="3" t="str">
        <f t="shared" si="7"/>
        <v>OG459</v>
      </c>
      <c r="C460" s="36" t="s">
        <v>1533</v>
      </c>
      <c r="D460" s="25" t="s">
        <v>961</v>
      </c>
      <c r="E460" s="31" t="s">
        <v>1534</v>
      </c>
      <c r="F460" s="55"/>
      <c r="G460" s="13" t="s">
        <v>929</v>
      </c>
      <c r="H460" s="304"/>
      <c r="I460" s="14"/>
      <c r="K460" s="13"/>
      <c r="O460" s="19"/>
      <c r="R460" s="13"/>
      <c r="S460" s="14" t="s">
        <v>930</v>
      </c>
      <c r="U460" s="14" t="s">
        <v>244</v>
      </c>
      <c r="W460" s="14" t="s">
        <v>244</v>
      </c>
      <c r="X460" s="13"/>
      <c r="AG460" s="284">
        <v>44835</v>
      </c>
      <c r="AH460" s="19" t="s">
        <v>931</v>
      </c>
      <c r="AI460"/>
    </row>
    <row r="461" spans="1:35" x14ac:dyDescent="0.25">
      <c r="A461" s="16">
        <v>460</v>
      </c>
      <c r="B461" s="3" t="str">
        <f t="shared" si="7"/>
        <v>OG460</v>
      </c>
      <c r="C461" s="36" t="s">
        <v>1535</v>
      </c>
      <c r="D461" s="25" t="s">
        <v>1536</v>
      </c>
      <c r="E461" s="31" t="s">
        <v>1537</v>
      </c>
      <c r="F461" s="55"/>
      <c r="G461" s="13" t="s">
        <v>929</v>
      </c>
      <c r="H461" s="304"/>
      <c r="I461" s="14"/>
      <c r="K461" s="13"/>
      <c r="O461" s="19"/>
      <c r="R461" s="13"/>
      <c r="S461" s="14" t="s">
        <v>930</v>
      </c>
      <c r="U461" s="14" t="s">
        <v>244</v>
      </c>
      <c r="W461" s="14" t="s">
        <v>244</v>
      </c>
      <c r="X461" s="13"/>
      <c r="AG461" s="284">
        <v>44835</v>
      </c>
      <c r="AH461" s="19" t="s">
        <v>931</v>
      </c>
      <c r="AI461"/>
    </row>
    <row r="462" spans="1:35" x14ac:dyDescent="0.25">
      <c r="A462" s="16">
        <v>461</v>
      </c>
      <c r="B462" s="3" t="str">
        <f t="shared" si="7"/>
        <v>OG461</v>
      </c>
      <c r="C462" s="36" t="s">
        <v>1538</v>
      </c>
      <c r="D462" s="25" t="s">
        <v>846</v>
      </c>
      <c r="E462" s="31" t="s">
        <v>1539</v>
      </c>
      <c r="F462" s="55"/>
      <c r="G462" s="13" t="s">
        <v>929</v>
      </c>
      <c r="H462" s="304"/>
      <c r="I462" s="14"/>
      <c r="K462" s="13"/>
      <c r="O462" s="19"/>
      <c r="R462" s="13"/>
      <c r="S462" s="14" t="s">
        <v>930</v>
      </c>
      <c r="U462" s="14" t="s">
        <v>244</v>
      </c>
      <c r="W462" s="14" t="s">
        <v>244</v>
      </c>
      <c r="X462" s="13"/>
      <c r="AG462" s="284">
        <v>44835</v>
      </c>
      <c r="AH462" s="19" t="s">
        <v>931</v>
      </c>
      <c r="AI462"/>
    </row>
    <row r="463" spans="1:35" x14ac:dyDescent="0.25">
      <c r="A463" s="16">
        <v>462</v>
      </c>
      <c r="B463" s="3" t="str">
        <f t="shared" si="7"/>
        <v>OG462</v>
      </c>
      <c r="C463" s="36" t="s">
        <v>1540</v>
      </c>
      <c r="D463" s="25" t="s">
        <v>1541</v>
      </c>
      <c r="E463" s="31" t="s">
        <v>1542</v>
      </c>
      <c r="F463" s="55"/>
      <c r="G463" s="13" t="s">
        <v>929</v>
      </c>
      <c r="H463" s="304"/>
      <c r="I463" s="14"/>
      <c r="K463" s="13"/>
      <c r="O463" s="19"/>
      <c r="R463" s="13"/>
      <c r="S463" s="14" t="s">
        <v>930</v>
      </c>
      <c r="U463" s="14" t="s">
        <v>244</v>
      </c>
      <c r="W463" s="14" t="s">
        <v>244</v>
      </c>
      <c r="X463" s="13"/>
      <c r="AG463" s="284">
        <v>44835</v>
      </c>
      <c r="AH463" s="19" t="s">
        <v>931</v>
      </c>
      <c r="AI463"/>
    </row>
    <row r="464" spans="1:35" x14ac:dyDescent="0.25">
      <c r="A464" s="16">
        <v>463</v>
      </c>
      <c r="B464" s="3" t="str">
        <f t="shared" si="7"/>
        <v>OG463</v>
      </c>
      <c r="C464" s="36" t="s">
        <v>1543</v>
      </c>
      <c r="D464" s="25" t="s">
        <v>1544</v>
      </c>
      <c r="E464" s="31" t="s">
        <v>1545</v>
      </c>
      <c r="F464" s="55"/>
      <c r="G464" s="13" t="s">
        <v>929</v>
      </c>
      <c r="H464" s="304"/>
      <c r="I464" s="14"/>
      <c r="K464" s="13"/>
      <c r="O464" s="19"/>
      <c r="R464" s="13"/>
      <c r="S464" s="14" t="s">
        <v>930</v>
      </c>
      <c r="U464" s="14" t="s">
        <v>244</v>
      </c>
      <c r="W464" s="14" t="s">
        <v>244</v>
      </c>
      <c r="X464" s="13"/>
      <c r="AG464" s="284">
        <v>44835</v>
      </c>
      <c r="AH464" s="19" t="s">
        <v>931</v>
      </c>
      <c r="AI464"/>
    </row>
    <row r="465" spans="1:35" x14ac:dyDescent="0.25">
      <c r="A465" s="16">
        <v>464</v>
      </c>
      <c r="B465" s="3" t="str">
        <f t="shared" si="7"/>
        <v>OG464</v>
      </c>
      <c r="C465" s="36" t="s">
        <v>1546</v>
      </c>
      <c r="D465" s="25" t="s">
        <v>1547</v>
      </c>
      <c r="E465" s="31" t="s">
        <v>1548</v>
      </c>
      <c r="F465" s="55"/>
      <c r="G465" s="13" t="s">
        <v>929</v>
      </c>
      <c r="H465" s="304"/>
      <c r="I465" s="14"/>
      <c r="K465" s="13"/>
      <c r="O465" s="19"/>
      <c r="R465" s="13"/>
      <c r="S465" s="14" t="s">
        <v>930</v>
      </c>
      <c r="U465" s="14" t="s">
        <v>244</v>
      </c>
      <c r="W465" s="14" t="s">
        <v>244</v>
      </c>
      <c r="X465" s="13"/>
      <c r="AG465" s="284">
        <v>44835</v>
      </c>
      <c r="AH465" s="19" t="s">
        <v>931</v>
      </c>
      <c r="AI465"/>
    </row>
    <row r="466" spans="1:35" x14ac:dyDescent="0.25">
      <c r="A466" s="16">
        <v>465</v>
      </c>
      <c r="B466" s="3" t="str">
        <f t="shared" si="7"/>
        <v>OG465</v>
      </c>
      <c r="C466" s="36" t="s">
        <v>1549</v>
      </c>
      <c r="D466" s="25" t="s">
        <v>1226</v>
      </c>
      <c r="E466" s="31" t="s">
        <v>1227</v>
      </c>
      <c r="F466" s="55"/>
      <c r="G466" s="13" t="s">
        <v>929</v>
      </c>
      <c r="H466" s="304"/>
      <c r="I466" s="14"/>
      <c r="K466" s="13"/>
      <c r="O466" s="19"/>
      <c r="R466" s="13"/>
      <c r="S466" s="14" t="s">
        <v>930</v>
      </c>
      <c r="U466" s="14" t="s">
        <v>244</v>
      </c>
      <c r="W466" s="14" t="s">
        <v>244</v>
      </c>
      <c r="X466" s="13"/>
      <c r="AG466" s="284">
        <v>44835</v>
      </c>
      <c r="AH466" s="19" t="s">
        <v>931</v>
      </c>
      <c r="AI466"/>
    </row>
    <row r="467" spans="1:35" x14ac:dyDescent="0.25">
      <c r="A467" s="16">
        <v>466</v>
      </c>
      <c r="B467" s="3" t="str">
        <f t="shared" si="7"/>
        <v>OG466</v>
      </c>
      <c r="C467" s="36" t="s">
        <v>1550</v>
      </c>
      <c r="D467" s="25" t="s">
        <v>1551</v>
      </c>
      <c r="E467" s="31" t="s">
        <v>1552</v>
      </c>
      <c r="F467" s="55"/>
      <c r="G467" s="13" t="s">
        <v>929</v>
      </c>
      <c r="H467" s="304"/>
      <c r="I467" s="14"/>
      <c r="K467" s="13"/>
      <c r="O467" s="19"/>
      <c r="R467" s="13"/>
      <c r="S467" s="14" t="s">
        <v>930</v>
      </c>
      <c r="U467" s="14" t="s">
        <v>244</v>
      </c>
      <c r="W467" s="14" t="s">
        <v>244</v>
      </c>
      <c r="X467" s="13"/>
      <c r="AG467" s="284">
        <v>44835</v>
      </c>
      <c r="AH467" s="19" t="s">
        <v>931</v>
      </c>
      <c r="AI467"/>
    </row>
    <row r="468" spans="1:35" x14ac:dyDescent="0.25">
      <c r="A468" s="16">
        <v>467</v>
      </c>
      <c r="B468" s="3" t="str">
        <f t="shared" si="7"/>
        <v>OG467</v>
      </c>
      <c r="C468" s="36" t="s">
        <v>1553</v>
      </c>
      <c r="D468" s="25" t="s">
        <v>1554</v>
      </c>
      <c r="E468" s="31" t="s">
        <v>1555</v>
      </c>
      <c r="F468" s="55"/>
      <c r="G468" s="13" t="s">
        <v>929</v>
      </c>
      <c r="H468" s="304"/>
      <c r="I468" s="14"/>
      <c r="K468" s="13"/>
      <c r="O468" s="19"/>
      <c r="R468" s="13"/>
      <c r="S468" s="14" t="s">
        <v>930</v>
      </c>
      <c r="U468" s="14" t="s">
        <v>244</v>
      </c>
      <c r="W468" s="14" t="s">
        <v>244</v>
      </c>
      <c r="X468" s="13"/>
      <c r="AG468" s="284">
        <v>44835</v>
      </c>
      <c r="AH468" s="19" t="s">
        <v>931</v>
      </c>
      <c r="AI468"/>
    </row>
    <row r="469" spans="1:35" x14ac:dyDescent="0.25">
      <c r="A469" s="16">
        <v>468</v>
      </c>
      <c r="B469" s="3" t="str">
        <f t="shared" si="7"/>
        <v>OG468</v>
      </c>
      <c r="C469" s="36" t="s">
        <v>1556</v>
      </c>
      <c r="D469" s="25" t="s">
        <v>1557</v>
      </c>
      <c r="E469" s="31" t="s">
        <v>1558</v>
      </c>
      <c r="F469" s="55"/>
      <c r="G469" s="13" t="s">
        <v>929</v>
      </c>
      <c r="H469" s="304"/>
      <c r="I469" s="14"/>
      <c r="K469" s="13"/>
      <c r="O469" s="19"/>
      <c r="R469" s="13"/>
      <c r="S469" s="14" t="s">
        <v>930</v>
      </c>
      <c r="U469" s="14" t="s">
        <v>244</v>
      </c>
      <c r="W469" s="14" t="s">
        <v>244</v>
      </c>
      <c r="X469" s="13"/>
      <c r="AG469" s="284">
        <v>44835</v>
      </c>
      <c r="AH469" s="19" t="s">
        <v>931</v>
      </c>
      <c r="AI469"/>
    </row>
    <row r="470" spans="1:35" x14ac:dyDescent="0.25">
      <c r="A470" s="16">
        <v>469</v>
      </c>
      <c r="B470" s="3" t="str">
        <f t="shared" si="7"/>
        <v>OG469</v>
      </c>
      <c r="C470" s="36" t="s">
        <v>1559</v>
      </c>
      <c r="D470" s="25" t="s">
        <v>1560</v>
      </c>
      <c r="E470" s="31" t="s">
        <v>1561</v>
      </c>
      <c r="F470" s="55"/>
      <c r="G470" s="13" t="s">
        <v>929</v>
      </c>
      <c r="H470" s="304"/>
      <c r="I470" s="14"/>
      <c r="K470" s="13"/>
      <c r="O470" s="19"/>
      <c r="R470" s="13"/>
      <c r="S470" s="14" t="s">
        <v>930</v>
      </c>
      <c r="U470" s="14" t="s">
        <v>244</v>
      </c>
      <c r="W470" s="14" t="s">
        <v>244</v>
      </c>
      <c r="X470" s="13"/>
      <c r="AG470" s="284">
        <v>44835</v>
      </c>
      <c r="AH470" s="19" t="s">
        <v>931</v>
      </c>
      <c r="AI470"/>
    </row>
    <row r="471" spans="1:35" x14ac:dyDescent="0.25">
      <c r="A471" s="16">
        <v>470</v>
      </c>
      <c r="B471" s="3" t="str">
        <f t="shared" si="7"/>
        <v>OG470</v>
      </c>
      <c r="C471" s="36" t="s">
        <v>1562</v>
      </c>
      <c r="D471" s="25"/>
      <c r="E471" s="31" t="s">
        <v>1563</v>
      </c>
      <c r="F471" s="55"/>
      <c r="G471" s="13" t="s">
        <v>929</v>
      </c>
      <c r="H471" s="304"/>
      <c r="I471" s="14"/>
      <c r="K471" s="13"/>
      <c r="O471" s="19"/>
      <c r="R471" s="13"/>
      <c r="S471" s="14" t="s">
        <v>930</v>
      </c>
      <c r="U471" s="14" t="s">
        <v>244</v>
      </c>
      <c r="W471" s="14" t="s">
        <v>244</v>
      </c>
      <c r="X471" s="13"/>
      <c r="AG471" s="284">
        <v>44835</v>
      </c>
      <c r="AH471" s="19" t="s">
        <v>931</v>
      </c>
      <c r="AI471"/>
    </row>
    <row r="472" spans="1:35" x14ac:dyDescent="0.25">
      <c r="A472" s="16">
        <v>471</v>
      </c>
      <c r="B472" s="3" t="str">
        <f t="shared" si="7"/>
        <v>OG471</v>
      </c>
      <c r="C472" s="36" t="s">
        <v>1564</v>
      </c>
      <c r="D472" s="25" t="s">
        <v>1493</v>
      </c>
      <c r="E472" s="31" t="s">
        <v>1494</v>
      </c>
      <c r="F472" s="55"/>
      <c r="G472" s="13" t="s">
        <v>929</v>
      </c>
      <c r="H472" s="304"/>
      <c r="I472" s="14"/>
      <c r="K472" s="13"/>
      <c r="O472" s="19"/>
      <c r="R472" s="13"/>
      <c r="S472" s="14" t="s">
        <v>930</v>
      </c>
      <c r="U472" s="14" t="s">
        <v>244</v>
      </c>
      <c r="W472" s="14" t="s">
        <v>244</v>
      </c>
      <c r="X472" s="13"/>
      <c r="AG472" s="284">
        <v>44835</v>
      </c>
      <c r="AH472" s="19" t="s">
        <v>931</v>
      </c>
      <c r="AI472"/>
    </row>
    <row r="473" spans="1:35" x14ac:dyDescent="0.25">
      <c r="A473" s="16">
        <v>472</v>
      </c>
      <c r="B473" s="3" t="str">
        <f t="shared" si="7"/>
        <v>OG472</v>
      </c>
      <c r="C473" s="36" t="s">
        <v>1565</v>
      </c>
      <c r="D473" s="25"/>
      <c r="E473" s="31" t="s">
        <v>1566</v>
      </c>
      <c r="F473" s="55"/>
      <c r="G473" s="13" t="s">
        <v>929</v>
      </c>
      <c r="H473" s="304"/>
      <c r="I473" s="14"/>
      <c r="K473" s="13"/>
      <c r="O473" s="19"/>
      <c r="R473" s="13"/>
      <c r="S473" s="14" t="s">
        <v>930</v>
      </c>
      <c r="U473" s="14" t="s">
        <v>244</v>
      </c>
      <c r="W473" s="14" t="s">
        <v>244</v>
      </c>
      <c r="X473" s="13"/>
      <c r="AG473" s="284">
        <v>44835</v>
      </c>
      <c r="AH473" s="19" t="s">
        <v>931</v>
      </c>
      <c r="AI473"/>
    </row>
    <row r="474" spans="1:35" x14ac:dyDescent="0.25">
      <c r="A474" s="16">
        <v>473</v>
      </c>
      <c r="B474" s="3" t="str">
        <f t="shared" si="7"/>
        <v>OG473</v>
      </c>
      <c r="C474" s="36" t="s">
        <v>1567</v>
      </c>
      <c r="D474" s="25" t="s">
        <v>1568</v>
      </c>
      <c r="E474" s="31" t="s">
        <v>1569</v>
      </c>
      <c r="F474" s="55" t="s">
        <v>994</v>
      </c>
      <c r="G474" s="13" t="s">
        <v>929</v>
      </c>
      <c r="H474" s="304"/>
      <c r="I474" s="14"/>
      <c r="K474" s="13"/>
      <c r="O474" s="19"/>
      <c r="R474" s="13"/>
      <c r="S474" s="14" t="s">
        <v>930</v>
      </c>
      <c r="U474" s="14" t="s">
        <v>244</v>
      </c>
      <c r="W474" s="14" t="s">
        <v>244</v>
      </c>
      <c r="X474" s="13"/>
      <c r="AG474" s="284">
        <v>44835</v>
      </c>
      <c r="AH474" s="19" t="s">
        <v>931</v>
      </c>
      <c r="AI474"/>
    </row>
    <row r="475" spans="1:35" x14ac:dyDescent="0.25">
      <c r="A475" s="16">
        <v>474</v>
      </c>
      <c r="B475" s="3" t="str">
        <f t="shared" si="7"/>
        <v>OG474</v>
      </c>
      <c r="C475" s="36" t="s">
        <v>1570</v>
      </c>
      <c r="D475" s="25" t="s">
        <v>1571</v>
      </c>
      <c r="E475" s="31" t="s">
        <v>1572</v>
      </c>
      <c r="F475" s="55" t="s">
        <v>994</v>
      </c>
      <c r="G475" s="13" t="s">
        <v>929</v>
      </c>
      <c r="H475" s="304"/>
      <c r="I475" s="14"/>
      <c r="K475" s="13"/>
      <c r="O475" s="19"/>
      <c r="R475" s="13"/>
      <c r="S475" s="14" t="s">
        <v>930</v>
      </c>
      <c r="U475" s="14" t="s">
        <v>244</v>
      </c>
      <c r="W475" s="14" t="s">
        <v>244</v>
      </c>
      <c r="X475" s="13"/>
      <c r="AG475" s="284">
        <v>44835</v>
      </c>
      <c r="AH475" s="19" t="s">
        <v>931</v>
      </c>
      <c r="AI475"/>
    </row>
    <row r="476" spans="1:35" x14ac:dyDescent="0.25">
      <c r="A476" s="16">
        <v>475</v>
      </c>
      <c r="B476" s="3" t="str">
        <f t="shared" si="7"/>
        <v>OG475</v>
      </c>
      <c r="C476" s="36" t="s">
        <v>1573</v>
      </c>
      <c r="D476" s="25" t="s">
        <v>1574</v>
      </c>
      <c r="E476" s="31" t="s">
        <v>1575</v>
      </c>
      <c r="F476" s="55" t="s">
        <v>954</v>
      </c>
      <c r="G476" s="13" t="s">
        <v>929</v>
      </c>
      <c r="H476" s="304"/>
      <c r="I476" s="14"/>
      <c r="K476" s="13"/>
      <c r="O476" s="19"/>
      <c r="R476" s="13"/>
      <c r="S476" s="14" t="s">
        <v>930</v>
      </c>
      <c r="U476" s="14" t="s">
        <v>244</v>
      </c>
      <c r="W476" s="14" t="s">
        <v>244</v>
      </c>
      <c r="X476" s="13"/>
      <c r="AG476" s="284">
        <v>44835</v>
      </c>
      <c r="AH476" s="19" t="s">
        <v>931</v>
      </c>
      <c r="AI476"/>
    </row>
    <row r="477" spans="1:35" x14ac:dyDescent="0.25">
      <c r="A477" s="16">
        <v>476</v>
      </c>
      <c r="B477" s="3" t="str">
        <f t="shared" si="7"/>
        <v>OG476</v>
      </c>
      <c r="C477" s="36" t="s">
        <v>1576</v>
      </c>
      <c r="D477" s="25" t="s">
        <v>1577</v>
      </c>
      <c r="E477" s="31" t="s">
        <v>1578</v>
      </c>
      <c r="F477" s="55" t="s">
        <v>1243</v>
      </c>
      <c r="G477" s="13" t="s">
        <v>929</v>
      </c>
      <c r="H477" s="304"/>
      <c r="I477" s="14"/>
      <c r="K477" s="13"/>
      <c r="O477" s="19"/>
      <c r="R477" s="13"/>
      <c r="S477" s="14" t="s">
        <v>930</v>
      </c>
      <c r="U477" s="14" t="s">
        <v>244</v>
      </c>
      <c r="W477" s="14" t="s">
        <v>244</v>
      </c>
      <c r="X477" s="13"/>
      <c r="AG477" s="284">
        <v>44835</v>
      </c>
      <c r="AH477" s="19" t="s">
        <v>931</v>
      </c>
      <c r="AI477"/>
    </row>
    <row r="478" spans="1:35" x14ac:dyDescent="0.25">
      <c r="A478" s="16">
        <v>477</v>
      </c>
      <c r="B478" s="3" t="str">
        <f t="shared" si="7"/>
        <v>OG477</v>
      </c>
      <c r="C478" s="36" t="s">
        <v>1579</v>
      </c>
      <c r="D478" s="25" t="s">
        <v>1580</v>
      </c>
      <c r="E478" s="31" t="s">
        <v>1581</v>
      </c>
      <c r="F478" s="55"/>
      <c r="G478" s="13" t="s">
        <v>929</v>
      </c>
      <c r="H478" s="304"/>
      <c r="I478" s="14"/>
      <c r="K478" s="13"/>
      <c r="O478" s="19"/>
      <c r="R478" s="13"/>
      <c r="S478" s="14" t="s">
        <v>930</v>
      </c>
      <c r="U478" s="14" t="s">
        <v>244</v>
      </c>
      <c r="W478" s="14" t="s">
        <v>244</v>
      </c>
      <c r="X478" s="13"/>
      <c r="AG478" s="284">
        <v>44835</v>
      </c>
      <c r="AH478" s="19" t="s">
        <v>931</v>
      </c>
      <c r="AI478"/>
    </row>
    <row r="479" spans="1:35" x14ac:dyDescent="0.25">
      <c r="A479" s="16">
        <v>478</v>
      </c>
      <c r="B479" s="3" t="str">
        <f t="shared" si="7"/>
        <v>OG478</v>
      </c>
      <c r="C479" s="36" t="s">
        <v>1582</v>
      </c>
      <c r="D479" s="25" t="s">
        <v>1583</v>
      </c>
      <c r="E479" s="31" t="s">
        <v>1584</v>
      </c>
      <c r="F479" s="55"/>
      <c r="G479" s="13" t="s">
        <v>929</v>
      </c>
      <c r="H479" s="304"/>
      <c r="I479" s="14"/>
      <c r="K479" s="13"/>
      <c r="O479" s="19"/>
      <c r="R479" s="13"/>
      <c r="S479" s="14" t="s">
        <v>930</v>
      </c>
      <c r="U479" s="14" t="s">
        <v>244</v>
      </c>
      <c r="W479" s="14" t="s">
        <v>244</v>
      </c>
      <c r="X479" s="13"/>
      <c r="AG479" s="284">
        <v>44835</v>
      </c>
      <c r="AH479" s="19" t="s">
        <v>931</v>
      </c>
      <c r="AI479"/>
    </row>
    <row r="480" spans="1:35" x14ac:dyDescent="0.25">
      <c r="A480" s="16">
        <v>479</v>
      </c>
      <c r="B480" s="3" t="str">
        <f t="shared" si="7"/>
        <v>OG479</v>
      </c>
      <c r="C480" s="36" t="s">
        <v>1585</v>
      </c>
      <c r="D480" s="25" t="s">
        <v>1583</v>
      </c>
      <c r="E480" s="31" t="s">
        <v>1586</v>
      </c>
      <c r="F480" s="55"/>
      <c r="G480" s="13" t="s">
        <v>929</v>
      </c>
      <c r="H480" s="304"/>
      <c r="I480" s="14"/>
      <c r="K480" s="13"/>
      <c r="O480" s="19"/>
      <c r="R480" s="13"/>
      <c r="S480" s="14" t="s">
        <v>930</v>
      </c>
      <c r="U480" s="14" t="s">
        <v>244</v>
      </c>
      <c r="W480" s="14" t="s">
        <v>244</v>
      </c>
      <c r="X480" s="13"/>
      <c r="AG480" s="284">
        <v>44835</v>
      </c>
      <c r="AH480" s="19" t="s">
        <v>931</v>
      </c>
      <c r="AI480"/>
    </row>
    <row r="481" spans="1:35" x14ac:dyDescent="0.25">
      <c r="A481" s="16">
        <v>480</v>
      </c>
      <c r="B481" s="3" t="str">
        <f t="shared" si="7"/>
        <v>OG480</v>
      </c>
      <c r="C481" s="36" t="s">
        <v>1587</v>
      </c>
      <c r="D481" s="25" t="s">
        <v>1583</v>
      </c>
      <c r="E481" s="31" t="s">
        <v>1586</v>
      </c>
      <c r="F481" s="55"/>
      <c r="G481" s="13" t="s">
        <v>929</v>
      </c>
      <c r="H481" s="304"/>
      <c r="I481" s="14"/>
      <c r="K481" s="13"/>
      <c r="O481" s="19"/>
      <c r="R481" s="13"/>
      <c r="S481" s="14" t="s">
        <v>930</v>
      </c>
      <c r="U481" s="14" t="s">
        <v>244</v>
      </c>
      <c r="W481" s="14" t="s">
        <v>244</v>
      </c>
      <c r="X481" s="13"/>
      <c r="AG481" s="284">
        <v>44835</v>
      </c>
      <c r="AH481" s="19" t="s">
        <v>931</v>
      </c>
      <c r="AI481"/>
    </row>
    <row r="482" spans="1:35" x14ac:dyDescent="0.25">
      <c r="A482" s="16">
        <v>481</v>
      </c>
      <c r="B482" s="3" t="str">
        <f t="shared" si="7"/>
        <v>OG481</v>
      </c>
      <c r="C482" s="36" t="s">
        <v>1588</v>
      </c>
      <c r="D482" s="25" t="s">
        <v>1589</v>
      </c>
      <c r="E482" s="31" t="s">
        <v>1590</v>
      </c>
      <c r="F482" s="55"/>
      <c r="G482" s="13" t="s">
        <v>929</v>
      </c>
      <c r="H482" s="304"/>
      <c r="I482" s="14"/>
      <c r="K482" s="13"/>
      <c r="O482" s="19"/>
      <c r="R482" s="13"/>
      <c r="S482" s="14" t="s">
        <v>930</v>
      </c>
      <c r="U482" s="14" t="s">
        <v>244</v>
      </c>
      <c r="W482" s="14" t="s">
        <v>244</v>
      </c>
      <c r="X482" s="13"/>
      <c r="AG482" s="284">
        <v>44835</v>
      </c>
      <c r="AH482" s="19" t="s">
        <v>931</v>
      </c>
      <c r="AI482"/>
    </row>
    <row r="483" spans="1:35" x14ac:dyDescent="0.25">
      <c r="A483" s="16">
        <v>482</v>
      </c>
      <c r="B483" s="3" t="str">
        <f t="shared" si="7"/>
        <v>OG482</v>
      </c>
      <c r="C483" s="36" t="s">
        <v>1591</v>
      </c>
      <c r="D483" s="25" t="s">
        <v>1592</v>
      </c>
      <c r="E483" s="31" t="s">
        <v>1593</v>
      </c>
      <c r="F483" s="55"/>
      <c r="G483" s="13" t="s">
        <v>929</v>
      </c>
      <c r="H483" s="304"/>
      <c r="I483" s="14"/>
      <c r="K483" s="13"/>
      <c r="O483" s="19"/>
      <c r="R483" s="13"/>
      <c r="S483" s="14" t="s">
        <v>930</v>
      </c>
      <c r="U483" s="14" t="s">
        <v>244</v>
      </c>
      <c r="W483" s="14" t="s">
        <v>244</v>
      </c>
      <c r="X483" s="13"/>
      <c r="AG483" s="284">
        <v>44835</v>
      </c>
      <c r="AH483" s="19" t="s">
        <v>931</v>
      </c>
      <c r="AI483"/>
    </row>
    <row r="484" spans="1:35" x14ac:dyDescent="0.25">
      <c r="A484" s="16">
        <v>483</v>
      </c>
      <c r="B484" s="3" t="str">
        <f t="shared" si="7"/>
        <v>OG483</v>
      </c>
      <c r="C484" s="36" t="s">
        <v>1594</v>
      </c>
      <c r="D484" s="25" t="s">
        <v>1595</v>
      </c>
      <c r="E484" s="31" t="s">
        <v>1596</v>
      </c>
      <c r="F484" s="55"/>
      <c r="G484" s="13" t="s">
        <v>929</v>
      </c>
      <c r="H484" s="304"/>
      <c r="I484" s="14"/>
      <c r="K484" s="13"/>
      <c r="O484" s="19"/>
      <c r="R484" s="13"/>
      <c r="S484" s="14" t="s">
        <v>930</v>
      </c>
      <c r="U484" s="14" t="s">
        <v>244</v>
      </c>
      <c r="W484" s="14" t="s">
        <v>244</v>
      </c>
      <c r="X484" s="13"/>
      <c r="AG484" s="284">
        <v>44835</v>
      </c>
      <c r="AH484" s="19" t="s">
        <v>931</v>
      </c>
      <c r="AI484"/>
    </row>
    <row r="485" spans="1:35" x14ac:dyDescent="0.25">
      <c r="A485" s="16">
        <v>484</v>
      </c>
      <c r="B485" s="3" t="str">
        <f t="shared" si="7"/>
        <v>OG484</v>
      </c>
      <c r="C485" s="36" t="s">
        <v>1597</v>
      </c>
      <c r="D485" s="25" t="s">
        <v>1595</v>
      </c>
      <c r="E485" s="31" t="s">
        <v>1596</v>
      </c>
      <c r="F485" s="55"/>
      <c r="G485" s="13" t="s">
        <v>929</v>
      </c>
      <c r="H485" s="304"/>
      <c r="I485" s="14"/>
      <c r="K485" s="13"/>
      <c r="O485" s="19"/>
      <c r="R485" s="13"/>
      <c r="S485" s="14" t="s">
        <v>930</v>
      </c>
      <c r="U485" s="14" t="s">
        <v>244</v>
      </c>
      <c r="W485" s="14" t="s">
        <v>244</v>
      </c>
      <c r="X485" s="13"/>
      <c r="AG485" s="284">
        <v>44835</v>
      </c>
      <c r="AH485" s="19" t="s">
        <v>931</v>
      </c>
      <c r="AI485"/>
    </row>
    <row r="486" spans="1:35" x14ac:dyDescent="0.25">
      <c r="A486" s="16">
        <v>485</v>
      </c>
      <c r="B486" s="3" t="str">
        <f t="shared" si="7"/>
        <v>OG485</v>
      </c>
      <c r="C486" s="36" t="s">
        <v>1598</v>
      </c>
      <c r="D486" s="25" t="s">
        <v>1599</v>
      </c>
      <c r="E486" s="31" t="s">
        <v>1600</v>
      </c>
      <c r="F486" s="55"/>
      <c r="G486" s="13" t="s">
        <v>929</v>
      </c>
      <c r="H486" s="304"/>
      <c r="I486" s="14"/>
      <c r="K486" s="13"/>
      <c r="O486" s="19"/>
      <c r="R486" s="13"/>
      <c r="S486" s="14" t="s">
        <v>930</v>
      </c>
      <c r="U486" s="14" t="s">
        <v>244</v>
      </c>
      <c r="W486" s="14" t="s">
        <v>244</v>
      </c>
      <c r="X486" s="13"/>
      <c r="AG486" s="284">
        <v>44835</v>
      </c>
      <c r="AH486" s="19" t="s">
        <v>931</v>
      </c>
      <c r="AI486"/>
    </row>
    <row r="487" spans="1:35" x14ac:dyDescent="0.25">
      <c r="A487" s="16">
        <v>486</v>
      </c>
      <c r="B487" s="3" t="str">
        <f t="shared" si="7"/>
        <v>OG486</v>
      </c>
      <c r="C487" s="36" t="s">
        <v>1601</v>
      </c>
      <c r="D487" s="25" t="s">
        <v>1602</v>
      </c>
      <c r="E487" s="31" t="s">
        <v>1603</v>
      </c>
      <c r="F487" s="55"/>
      <c r="G487" s="13" t="s">
        <v>929</v>
      </c>
      <c r="H487" s="304"/>
      <c r="I487" s="14"/>
      <c r="K487" s="13"/>
      <c r="O487" s="19"/>
      <c r="R487" s="13"/>
      <c r="S487" s="14" t="s">
        <v>930</v>
      </c>
      <c r="U487" s="14" t="s">
        <v>244</v>
      </c>
      <c r="W487" s="14" t="s">
        <v>244</v>
      </c>
      <c r="X487" s="13"/>
      <c r="AG487" s="284">
        <v>44835</v>
      </c>
      <c r="AH487" s="19" t="s">
        <v>931</v>
      </c>
      <c r="AI487"/>
    </row>
    <row r="488" spans="1:35" x14ac:dyDescent="0.25">
      <c r="A488" s="16">
        <v>487</v>
      </c>
      <c r="B488" s="3" t="str">
        <f t="shared" si="7"/>
        <v>OG487</v>
      </c>
      <c r="C488" s="36" t="s">
        <v>1604</v>
      </c>
      <c r="D488" s="25" t="s">
        <v>1605</v>
      </c>
      <c r="E488" s="31" t="s">
        <v>1606</v>
      </c>
      <c r="F488" s="55"/>
      <c r="G488" s="13" t="s">
        <v>929</v>
      </c>
      <c r="H488" s="304"/>
      <c r="I488" s="14"/>
      <c r="K488" s="13"/>
      <c r="O488" s="19"/>
      <c r="R488" s="13"/>
      <c r="S488" s="14" t="s">
        <v>930</v>
      </c>
      <c r="U488" s="14" t="s">
        <v>244</v>
      </c>
      <c r="W488" s="14" t="s">
        <v>244</v>
      </c>
      <c r="X488" s="13"/>
      <c r="AG488" s="284">
        <v>44835</v>
      </c>
      <c r="AH488" s="19" t="s">
        <v>931</v>
      </c>
      <c r="AI488"/>
    </row>
    <row r="489" spans="1:35" x14ac:dyDescent="0.25">
      <c r="A489" s="16">
        <v>488</v>
      </c>
      <c r="B489" s="3" t="str">
        <f t="shared" si="7"/>
        <v>OG488</v>
      </c>
      <c r="C489" s="36" t="s">
        <v>1607</v>
      </c>
      <c r="D489" s="25" t="s">
        <v>1608</v>
      </c>
      <c r="E489" s="31" t="s">
        <v>1609</v>
      </c>
      <c r="F489" s="55"/>
      <c r="G489" s="13" t="s">
        <v>929</v>
      </c>
      <c r="H489" s="304"/>
      <c r="I489" s="14"/>
      <c r="K489" s="13"/>
      <c r="O489" s="19"/>
      <c r="R489" s="13"/>
      <c r="S489" s="14" t="s">
        <v>930</v>
      </c>
      <c r="U489" s="14" t="s">
        <v>244</v>
      </c>
      <c r="W489" s="14" t="s">
        <v>244</v>
      </c>
      <c r="X489" s="13"/>
      <c r="AG489" s="284">
        <v>44835</v>
      </c>
      <c r="AH489" s="19" t="s">
        <v>931</v>
      </c>
      <c r="AI489"/>
    </row>
    <row r="490" spans="1:35" x14ac:dyDescent="0.25">
      <c r="A490" s="16">
        <v>489</v>
      </c>
      <c r="B490" s="3" t="str">
        <f t="shared" si="7"/>
        <v>OG489</v>
      </c>
      <c r="C490" s="36" t="s">
        <v>1610</v>
      </c>
      <c r="D490" s="25" t="s">
        <v>1611</v>
      </c>
      <c r="E490" s="31" t="s">
        <v>1612</v>
      </c>
      <c r="F490" s="55"/>
      <c r="G490" s="13" t="s">
        <v>929</v>
      </c>
      <c r="H490" s="304"/>
      <c r="I490" s="14"/>
      <c r="K490" s="13"/>
      <c r="O490" s="19"/>
      <c r="R490" s="13"/>
      <c r="S490" s="14" t="s">
        <v>930</v>
      </c>
      <c r="U490" s="14" t="s">
        <v>244</v>
      </c>
      <c r="W490" s="14" t="s">
        <v>244</v>
      </c>
      <c r="X490" s="13"/>
      <c r="AG490" s="284">
        <v>44835</v>
      </c>
      <c r="AH490" s="19" t="s">
        <v>931</v>
      </c>
      <c r="AI490"/>
    </row>
    <row r="491" spans="1:35" x14ac:dyDescent="0.25">
      <c r="A491" s="16">
        <v>490</v>
      </c>
      <c r="B491" s="3" t="str">
        <f t="shared" si="7"/>
        <v>OG490</v>
      </c>
      <c r="C491" s="36" t="s">
        <v>1613</v>
      </c>
      <c r="D491" s="25" t="s">
        <v>1614</v>
      </c>
      <c r="E491" s="31" t="s">
        <v>1615</v>
      </c>
      <c r="F491" s="55"/>
      <c r="G491" s="13" t="s">
        <v>929</v>
      </c>
      <c r="H491" s="304"/>
      <c r="I491" s="14"/>
      <c r="K491" s="13"/>
      <c r="O491" s="19"/>
      <c r="R491" s="13"/>
      <c r="S491" s="14" t="s">
        <v>930</v>
      </c>
      <c r="U491" s="14" t="s">
        <v>244</v>
      </c>
      <c r="W491" s="14" t="s">
        <v>244</v>
      </c>
      <c r="X491" s="13"/>
      <c r="AG491" s="284">
        <v>44835</v>
      </c>
      <c r="AH491" s="19" t="s">
        <v>931</v>
      </c>
      <c r="AI491"/>
    </row>
    <row r="492" spans="1:35" x14ac:dyDescent="0.25">
      <c r="A492" s="16">
        <v>491</v>
      </c>
      <c r="B492" s="3" t="str">
        <f t="shared" si="7"/>
        <v>OG491</v>
      </c>
      <c r="C492" s="36" t="s">
        <v>1616</v>
      </c>
      <c r="D492" s="25" t="s">
        <v>1617</v>
      </c>
      <c r="E492" s="31" t="s">
        <v>1618</v>
      </c>
      <c r="F492" s="55"/>
      <c r="G492" s="13" t="s">
        <v>929</v>
      </c>
      <c r="H492" s="304"/>
      <c r="I492" s="14"/>
      <c r="K492" s="13"/>
      <c r="O492" s="19"/>
      <c r="R492" s="13"/>
      <c r="S492" s="14" t="s">
        <v>930</v>
      </c>
      <c r="U492" s="14" t="s">
        <v>244</v>
      </c>
      <c r="W492" s="14" t="s">
        <v>244</v>
      </c>
      <c r="X492" s="13"/>
      <c r="AG492" s="284">
        <v>44835</v>
      </c>
      <c r="AH492" s="19" t="s">
        <v>931</v>
      </c>
      <c r="AI492"/>
    </row>
    <row r="493" spans="1:35" x14ac:dyDescent="0.25">
      <c r="A493" s="16">
        <v>492</v>
      </c>
      <c r="B493" s="3" t="str">
        <f t="shared" si="7"/>
        <v>OG492</v>
      </c>
      <c r="C493" s="36" t="s">
        <v>1619</v>
      </c>
      <c r="D493" s="25" t="s">
        <v>1620</v>
      </c>
      <c r="E493" s="31" t="s">
        <v>1621</v>
      </c>
      <c r="F493" s="55"/>
      <c r="G493" s="13" t="s">
        <v>929</v>
      </c>
      <c r="H493" s="304"/>
      <c r="I493" s="14"/>
      <c r="K493" s="13"/>
      <c r="O493" s="19"/>
      <c r="R493" s="13"/>
      <c r="S493" s="14" t="s">
        <v>930</v>
      </c>
      <c r="U493" s="14" t="s">
        <v>244</v>
      </c>
      <c r="W493" s="14" t="s">
        <v>244</v>
      </c>
      <c r="X493" s="13"/>
      <c r="AG493" s="284">
        <v>44835</v>
      </c>
      <c r="AH493" s="19" t="s">
        <v>931</v>
      </c>
      <c r="AI493"/>
    </row>
    <row r="494" spans="1:35" x14ac:dyDescent="0.25">
      <c r="A494" s="16">
        <v>493</v>
      </c>
      <c r="B494" s="3" t="str">
        <f t="shared" si="7"/>
        <v>OG493</v>
      </c>
      <c r="C494" s="36" t="s">
        <v>1622</v>
      </c>
      <c r="D494" s="25" t="s">
        <v>1623</v>
      </c>
      <c r="E494" s="31" t="s">
        <v>1624</v>
      </c>
      <c r="F494" s="55"/>
      <c r="G494" s="13" t="s">
        <v>929</v>
      </c>
      <c r="H494" s="304"/>
      <c r="I494" s="14"/>
      <c r="K494" s="13"/>
      <c r="O494" s="19"/>
      <c r="R494" s="13"/>
      <c r="S494" s="14" t="s">
        <v>930</v>
      </c>
      <c r="U494" s="14" t="s">
        <v>244</v>
      </c>
      <c r="W494" s="14" t="s">
        <v>244</v>
      </c>
      <c r="X494" s="13"/>
      <c r="AG494" s="284">
        <v>44835</v>
      </c>
      <c r="AH494" s="19" t="s">
        <v>931</v>
      </c>
      <c r="AI494"/>
    </row>
    <row r="495" spans="1:35" x14ac:dyDescent="0.25">
      <c r="A495" s="16">
        <v>494</v>
      </c>
      <c r="B495" s="3" t="str">
        <f t="shared" si="7"/>
        <v>OG494</v>
      </c>
      <c r="C495" s="36" t="s">
        <v>1625</v>
      </c>
      <c r="D495" s="25" t="s">
        <v>1626</v>
      </c>
      <c r="E495" s="31" t="s">
        <v>1627</v>
      </c>
      <c r="F495" s="55"/>
      <c r="G495" s="13" t="s">
        <v>929</v>
      </c>
      <c r="H495" s="304"/>
      <c r="I495" s="14"/>
      <c r="K495" s="13"/>
      <c r="O495" s="19"/>
      <c r="R495" s="13"/>
      <c r="S495" s="14" t="s">
        <v>930</v>
      </c>
      <c r="U495" s="14" t="s">
        <v>244</v>
      </c>
      <c r="W495" s="14" t="s">
        <v>244</v>
      </c>
      <c r="X495" s="13"/>
      <c r="AG495" s="284">
        <v>44835</v>
      </c>
      <c r="AH495" s="19" t="s">
        <v>931</v>
      </c>
      <c r="AI495"/>
    </row>
    <row r="496" spans="1:35" x14ac:dyDescent="0.25">
      <c r="A496" s="16">
        <v>495</v>
      </c>
      <c r="B496" s="3" t="str">
        <f t="shared" si="7"/>
        <v>OG495</v>
      </c>
      <c r="C496" s="36" t="s">
        <v>1628</v>
      </c>
      <c r="D496" s="25" t="s">
        <v>1629</v>
      </c>
      <c r="E496" s="31" t="s">
        <v>1630</v>
      </c>
      <c r="F496" s="55"/>
      <c r="G496" s="13" t="s">
        <v>929</v>
      </c>
      <c r="H496" s="304"/>
      <c r="I496" s="14"/>
      <c r="K496" s="13"/>
      <c r="O496" s="19"/>
      <c r="R496" s="13"/>
      <c r="S496" s="14" t="s">
        <v>930</v>
      </c>
      <c r="U496" s="14" t="s">
        <v>244</v>
      </c>
      <c r="W496" s="14" t="s">
        <v>244</v>
      </c>
      <c r="X496" s="13"/>
      <c r="AG496" s="284">
        <v>44835</v>
      </c>
      <c r="AH496" s="19" t="s">
        <v>931</v>
      </c>
      <c r="AI496"/>
    </row>
    <row r="497" spans="1:35" x14ac:dyDescent="0.25">
      <c r="A497" s="16">
        <v>496</v>
      </c>
      <c r="B497" s="3" t="str">
        <f t="shared" si="7"/>
        <v>OG496</v>
      </c>
      <c r="C497" s="36" t="s">
        <v>1631</v>
      </c>
      <c r="D497" s="25" t="s">
        <v>1632</v>
      </c>
      <c r="E497" s="31" t="s">
        <v>1633</v>
      </c>
      <c r="F497" s="55"/>
      <c r="G497" s="13" t="s">
        <v>929</v>
      </c>
      <c r="H497" s="304"/>
      <c r="I497" s="14"/>
      <c r="K497" s="13"/>
      <c r="O497" s="19"/>
      <c r="R497" s="13"/>
      <c r="S497" s="14" t="s">
        <v>930</v>
      </c>
      <c r="U497" s="14" t="s">
        <v>244</v>
      </c>
      <c r="W497" s="14" t="s">
        <v>244</v>
      </c>
      <c r="X497" s="13"/>
      <c r="AG497" s="284">
        <v>44835</v>
      </c>
      <c r="AH497" s="19" t="s">
        <v>931</v>
      </c>
      <c r="AI497"/>
    </row>
    <row r="498" spans="1:35" x14ac:dyDescent="0.25">
      <c r="A498" s="16">
        <v>497</v>
      </c>
      <c r="B498" s="3" t="str">
        <f t="shared" si="7"/>
        <v>OG497</v>
      </c>
      <c r="C498" s="36" t="s">
        <v>1634</v>
      </c>
      <c r="D498" s="25" t="s">
        <v>1632</v>
      </c>
      <c r="E498" s="31" t="s">
        <v>1633</v>
      </c>
      <c r="F498" s="55"/>
      <c r="G498" s="13" t="s">
        <v>929</v>
      </c>
      <c r="H498" s="304"/>
      <c r="I498" s="14"/>
      <c r="K498" s="13"/>
      <c r="O498" s="19"/>
      <c r="R498" s="13"/>
      <c r="S498" s="14" t="s">
        <v>930</v>
      </c>
      <c r="U498" s="14" t="s">
        <v>244</v>
      </c>
      <c r="W498" s="14" t="s">
        <v>244</v>
      </c>
      <c r="X498" s="13"/>
      <c r="AG498" s="284">
        <v>44835</v>
      </c>
      <c r="AH498" s="19" t="s">
        <v>931</v>
      </c>
      <c r="AI498"/>
    </row>
    <row r="499" spans="1:35" x14ac:dyDescent="0.25">
      <c r="A499" s="16">
        <v>498</v>
      </c>
      <c r="B499" s="3" t="str">
        <f t="shared" si="7"/>
        <v>OG498</v>
      </c>
      <c r="C499" s="36" t="s">
        <v>1635</v>
      </c>
      <c r="D499" s="25" t="s">
        <v>1636</v>
      </c>
      <c r="E499" s="31" t="s">
        <v>1637</v>
      </c>
      <c r="F499" s="55"/>
      <c r="G499" s="13" t="s">
        <v>929</v>
      </c>
      <c r="H499" s="304"/>
      <c r="I499" s="14"/>
      <c r="K499" s="13"/>
      <c r="O499" s="19"/>
      <c r="R499" s="13"/>
      <c r="S499" s="14" t="s">
        <v>930</v>
      </c>
      <c r="U499" s="14" t="s">
        <v>244</v>
      </c>
      <c r="W499" s="14" t="s">
        <v>244</v>
      </c>
      <c r="X499" s="13"/>
      <c r="AG499" s="284">
        <v>44835</v>
      </c>
      <c r="AH499" s="19" t="s">
        <v>931</v>
      </c>
      <c r="AI499"/>
    </row>
    <row r="500" spans="1:35" x14ac:dyDescent="0.25">
      <c r="A500" s="16">
        <v>499</v>
      </c>
      <c r="B500" s="3" t="str">
        <f t="shared" si="7"/>
        <v>OG499</v>
      </c>
      <c r="C500" s="36" t="s">
        <v>1638</v>
      </c>
      <c r="D500" s="25" t="s">
        <v>1639</v>
      </c>
      <c r="E500" s="31"/>
      <c r="F500" s="55"/>
      <c r="G500" s="13" t="s">
        <v>929</v>
      </c>
      <c r="H500" s="304"/>
      <c r="I500" s="14"/>
      <c r="K500" s="13"/>
      <c r="O500" s="19"/>
      <c r="R500" s="13"/>
      <c r="S500" s="14" t="s">
        <v>930</v>
      </c>
      <c r="U500" s="14" t="s">
        <v>244</v>
      </c>
      <c r="W500" s="14" t="s">
        <v>244</v>
      </c>
      <c r="X500" s="13"/>
      <c r="AG500" s="284">
        <v>44835</v>
      </c>
      <c r="AH500" s="19" t="s">
        <v>931</v>
      </c>
      <c r="AI500"/>
    </row>
    <row r="501" spans="1:35" x14ac:dyDescent="0.25">
      <c r="A501" s="16">
        <v>500</v>
      </c>
      <c r="B501" s="3" t="str">
        <f t="shared" si="7"/>
        <v>OG500</v>
      </c>
      <c r="C501" s="36" t="s">
        <v>1640</v>
      </c>
      <c r="D501" s="25" t="s">
        <v>214</v>
      </c>
      <c r="E501" s="31" t="s">
        <v>1641</v>
      </c>
      <c r="F501" s="55"/>
      <c r="G501" s="13" t="s">
        <v>929</v>
      </c>
      <c r="H501" s="304"/>
      <c r="I501" s="14"/>
      <c r="K501" s="13"/>
      <c r="O501" s="19"/>
      <c r="R501" s="13"/>
      <c r="S501" s="14" t="s">
        <v>930</v>
      </c>
      <c r="U501" s="14" t="s">
        <v>244</v>
      </c>
      <c r="W501" s="14" t="s">
        <v>244</v>
      </c>
      <c r="X501" s="13"/>
      <c r="AG501" s="284">
        <v>44835</v>
      </c>
      <c r="AH501" s="19" t="s">
        <v>931</v>
      </c>
      <c r="AI501"/>
    </row>
    <row r="502" spans="1:35" x14ac:dyDescent="0.25">
      <c r="A502" s="16">
        <v>501</v>
      </c>
      <c r="B502" s="3" t="str">
        <f t="shared" si="7"/>
        <v>OG501</v>
      </c>
      <c r="C502" s="36" t="s">
        <v>1642</v>
      </c>
      <c r="D502" s="25" t="s">
        <v>1643</v>
      </c>
      <c r="E502" s="31" t="s">
        <v>1644</v>
      </c>
      <c r="F502" s="55"/>
      <c r="G502" s="13" t="s">
        <v>929</v>
      </c>
      <c r="H502" s="304"/>
      <c r="I502" s="14"/>
      <c r="K502" s="13"/>
      <c r="O502" s="19"/>
      <c r="R502" s="13"/>
      <c r="S502" s="14" t="s">
        <v>930</v>
      </c>
      <c r="U502" s="14" t="s">
        <v>244</v>
      </c>
      <c r="W502" s="14" t="s">
        <v>244</v>
      </c>
      <c r="X502" s="13"/>
      <c r="AG502" s="284">
        <v>44835</v>
      </c>
      <c r="AH502" s="19" t="s">
        <v>931</v>
      </c>
      <c r="AI502"/>
    </row>
    <row r="503" spans="1:35" x14ac:dyDescent="0.25">
      <c r="A503" s="16">
        <v>502</v>
      </c>
      <c r="B503" s="3" t="str">
        <f t="shared" si="7"/>
        <v>OG502</v>
      </c>
      <c r="C503" s="36" t="s">
        <v>1645</v>
      </c>
      <c r="D503" s="25" t="s">
        <v>1646</v>
      </c>
      <c r="E503" s="31" t="s">
        <v>1647</v>
      </c>
      <c r="F503" s="55"/>
      <c r="G503" s="13" t="s">
        <v>929</v>
      </c>
      <c r="H503" s="304"/>
      <c r="I503" s="14"/>
      <c r="K503" s="13"/>
      <c r="O503" s="19"/>
      <c r="R503" s="13"/>
      <c r="S503" s="14" t="s">
        <v>930</v>
      </c>
      <c r="U503" s="14" t="s">
        <v>244</v>
      </c>
      <c r="W503" s="14" t="s">
        <v>244</v>
      </c>
      <c r="X503" s="13"/>
      <c r="AG503" s="284">
        <v>44835</v>
      </c>
      <c r="AH503" s="19" t="s">
        <v>931</v>
      </c>
      <c r="AI503"/>
    </row>
    <row r="504" spans="1:35" x14ac:dyDescent="0.25">
      <c r="A504" s="16">
        <v>503</v>
      </c>
      <c r="B504" s="3" t="str">
        <f t="shared" si="7"/>
        <v>OG503</v>
      </c>
      <c r="C504" s="36" t="s">
        <v>1648</v>
      </c>
      <c r="D504" s="25" t="s">
        <v>1649</v>
      </c>
      <c r="E504" s="31" t="s">
        <v>1650</v>
      </c>
      <c r="F504" s="55"/>
      <c r="G504" s="13" t="s">
        <v>929</v>
      </c>
      <c r="H504" s="304"/>
      <c r="I504" s="14"/>
      <c r="K504" s="13"/>
      <c r="O504" s="19"/>
      <c r="R504" s="13"/>
      <c r="S504" s="14" t="s">
        <v>930</v>
      </c>
      <c r="U504" s="14" t="s">
        <v>244</v>
      </c>
      <c r="W504" s="14" t="s">
        <v>244</v>
      </c>
      <c r="X504" s="13"/>
      <c r="AG504" s="284">
        <v>44835</v>
      </c>
      <c r="AH504" s="19" t="s">
        <v>931</v>
      </c>
      <c r="AI504"/>
    </row>
    <row r="505" spans="1:35" x14ac:dyDescent="0.25">
      <c r="A505" s="16">
        <v>504</v>
      </c>
      <c r="B505" s="3" t="str">
        <f t="shared" si="7"/>
        <v>OG504</v>
      </c>
      <c r="C505" s="36" t="s">
        <v>1651</v>
      </c>
      <c r="D505" s="25" t="s">
        <v>1382</v>
      </c>
      <c r="E505" s="31" t="s">
        <v>1652</v>
      </c>
      <c r="F505" s="55"/>
      <c r="G505" s="13" t="s">
        <v>929</v>
      </c>
      <c r="H505" s="304"/>
      <c r="I505" s="14"/>
      <c r="K505" s="13"/>
      <c r="O505" s="19"/>
      <c r="R505" s="13"/>
      <c r="S505" s="14" t="s">
        <v>930</v>
      </c>
      <c r="U505" s="14" t="s">
        <v>244</v>
      </c>
      <c r="W505" s="14" t="s">
        <v>244</v>
      </c>
      <c r="X505" s="13"/>
      <c r="AG505" s="284">
        <v>44835</v>
      </c>
      <c r="AH505" s="19" t="s">
        <v>931</v>
      </c>
      <c r="AI505"/>
    </row>
    <row r="506" spans="1:35" x14ac:dyDescent="0.25">
      <c r="A506" s="16">
        <v>505</v>
      </c>
      <c r="B506" s="3" t="str">
        <f t="shared" si="7"/>
        <v>OG505</v>
      </c>
      <c r="C506" s="36" t="s">
        <v>1653</v>
      </c>
      <c r="D506" s="25" t="s">
        <v>365</v>
      </c>
      <c r="E506" s="31" t="s">
        <v>1654</v>
      </c>
      <c r="F506" s="55"/>
      <c r="G506" s="13" t="s">
        <v>929</v>
      </c>
      <c r="H506" s="304"/>
      <c r="I506" s="14"/>
      <c r="K506" s="13"/>
      <c r="O506" s="19"/>
      <c r="R506" s="13"/>
      <c r="S506" s="14" t="s">
        <v>930</v>
      </c>
      <c r="U506" s="14" t="s">
        <v>244</v>
      </c>
      <c r="W506" s="14" t="s">
        <v>244</v>
      </c>
      <c r="X506" s="13"/>
      <c r="AG506" s="284">
        <v>44835</v>
      </c>
      <c r="AH506" s="19" t="s">
        <v>931</v>
      </c>
      <c r="AI506"/>
    </row>
    <row r="507" spans="1:35" x14ac:dyDescent="0.25">
      <c r="A507" s="16">
        <v>506</v>
      </c>
      <c r="B507" s="3" t="str">
        <f t="shared" si="7"/>
        <v>OG506</v>
      </c>
      <c r="C507" s="36" t="s">
        <v>1655</v>
      </c>
      <c r="D507" s="25" t="s">
        <v>1656</v>
      </c>
      <c r="E507" s="31" t="s">
        <v>1657</v>
      </c>
      <c r="F507" s="55"/>
      <c r="G507" s="13" t="s">
        <v>929</v>
      </c>
      <c r="H507" s="304"/>
      <c r="I507" s="14"/>
      <c r="K507" s="13"/>
      <c r="O507" s="19"/>
      <c r="R507" s="13"/>
      <c r="S507" s="14" t="s">
        <v>930</v>
      </c>
      <c r="U507" s="14" t="s">
        <v>244</v>
      </c>
      <c r="W507" s="14" t="s">
        <v>244</v>
      </c>
      <c r="X507" s="13"/>
      <c r="AG507" s="284">
        <v>44835</v>
      </c>
      <c r="AH507" s="19" t="s">
        <v>931</v>
      </c>
      <c r="AI507"/>
    </row>
    <row r="508" spans="1:35" x14ac:dyDescent="0.25">
      <c r="A508" s="16">
        <v>507</v>
      </c>
      <c r="B508" s="3" t="str">
        <f t="shared" si="7"/>
        <v>OG507</v>
      </c>
      <c r="C508" s="36" t="s">
        <v>1658</v>
      </c>
      <c r="D508" s="25" t="s">
        <v>1218</v>
      </c>
      <c r="E508" s="31" t="s">
        <v>1659</v>
      </c>
      <c r="F508" s="55"/>
      <c r="G508" s="13" t="s">
        <v>929</v>
      </c>
      <c r="H508" s="304"/>
      <c r="I508" s="14"/>
      <c r="K508" s="13"/>
      <c r="O508" s="19"/>
      <c r="R508" s="13"/>
      <c r="S508" s="14" t="s">
        <v>930</v>
      </c>
      <c r="U508" s="14" t="s">
        <v>244</v>
      </c>
      <c r="W508" s="14" t="s">
        <v>244</v>
      </c>
      <c r="X508" s="13"/>
      <c r="AG508" s="284">
        <v>44835</v>
      </c>
      <c r="AH508" s="19" t="s">
        <v>931</v>
      </c>
      <c r="AI508"/>
    </row>
    <row r="509" spans="1:35" x14ac:dyDescent="0.25">
      <c r="A509" s="16">
        <v>508</v>
      </c>
      <c r="B509" s="3" t="str">
        <f t="shared" si="7"/>
        <v>OG508</v>
      </c>
      <c r="C509" s="36" t="s">
        <v>1660</v>
      </c>
      <c r="D509" s="25" t="s">
        <v>1522</v>
      </c>
      <c r="E509" s="31" t="s">
        <v>1523</v>
      </c>
      <c r="F509" s="55"/>
      <c r="G509" s="13" t="s">
        <v>929</v>
      </c>
      <c r="H509" s="304"/>
      <c r="I509" s="14"/>
      <c r="K509" s="13"/>
      <c r="O509" s="19"/>
      <c r="R509" s="13"/>
      <c r="S509" s="14" t="s">
        <v>930</v>
      </c>
      <c r="U509" s="14" t="s">
        <v>244</v>
      </c>
      <c r="W509" s="14" t="s">
        <v>244</v>
      </c>
      <c r="X509" s="13"/>
      <c r="AG509" s="284">
        <v>44835</v>
      </c>
      <c r="AH509" s="19" t="s">
        <v>931</v>
      </c>
      <c r="AI509"/>
    </row>
    <row r="510" spans="1:35" x14ac:dyDescent="0.25">
      <c r="A510" s="16">
        <v>509</v>
      </c>
      <c r="B510" s="3" t="str">
        <f t="shared" si="7"/>
        <v>OG509</v>
      </c>
      <c r="C510" s="36" t="s">
        <v>1661</v>
      </c>
      <c r="D510" s="25" t="s">
        <v>1662</v>
      </c>
      <c r="E510" s="31" t="s">
        <v>946</v>
      </c>
      <c r="F510" s="55"/>
      <c r="G510" s="13" t="s">
        <v>929</v>
      </c>
      <c r="H510" s="304"/>
      <c r="I510" s="14"/>
      <c r="K510" s="13"/>
      <c r="O510" s="19"/>
      <c r="R510" s="13"/>
      <c r="S510" s="14" t="s">
        <v>930</v>
      </c>
      <c r="U510" s="14" t="s">
        <v>244</v>
      </c>
      <c r="W510" s="14" t="s">
        <v>244</v>
      </c>
      <c r="X510" s="13"/>
      <c r="AG510" s="284">
        <v>44835</v>
      </c>
      <c r="AH510" s="19" t="s">
        <v>931</v>
      </c>
      <c r="AI510"/>
    </row>
    <row r="511" spans="1:35" x14ac:dyDescent="0.25">
      <c r="A511" s="16">
        <v>510</v>
      </c>
      <c r="B511" s="3" t="str">
        <f t="shared" si="7"/>
        <v>OG510</v>
      </c>
      <c r="C511" s="36" t="s">
        <v>1663</v>
      </c>
      <c r="D511" s="25" t="s">
        <v>754</v>
      </c>
      <c r="E511" s="31" t="s">
        <v>1664</v>
      </c>
      <c r="F511" s="55"/>
      <c r="G511" s="13" t="s">
        <v>929</v>
      </c>
      <c r="H511" s="304"/>
      <c r="I511" s="14"/>
      <c r="K511" s="13"/>
      <c r="O511" s="19"/>
      <c r="R511" s="13"/>
      <c r="S511" s="14" t="s">
        <v>930</v>
      </c>
      <c r="U511" s="14" t="s">
        <v>244</v>
      </c>
      <c r="W511" s="14" t="s">
        <v>244</v>
      </c>
      <c r="X511" s="13"/>
      <c r="AG511" s="284">
        <v>44835</v>
      </c>
      <c r="AH511" s="19" t="s">
        <v>931</v>
      </c>
      <c r="AI511"/>
    </row>
    <row r="512" spans="1:35" x14ac:dyDescent="0.25">
      <c r="A512" s="16">
        <v>511</v>
      </c>
      <c r="B512" s="3" t="str">
        <f t="shared" si="7"/>
        <v>OG511</v>
      </c>
      <c r="C512" s="36" t="s">
        <v>1665</v>
      </c>
      <c r="D512" s="25" t="s">
        <v>1666</v>
      </c>
      <c r="E512" s="31" t="s">
        <v>1667</v>
      </c>
      <c r="F512" s="55"/>
      <c r="G512" s="13" t="s">
        <v>929</v>
      </c>
      <c r="H512" s="304"/>
      <c r="I512" s="14"/>
      <c r="K512" s="13"/>
      <c r="O512" s="19"/>
      <c r="R512" s="13"/>
      <c r="S512" s="14" t="s">
        <v>930</v>
      </c>
      <c r="U512" s="14" t="s">
        <v>244</v>
      </c>
      <c r="W512" s="14" t="s">
        <v>244</v>
      </c>
      <c r="X512" s="13"/>
      <c r="AG512" s="284">
        <v>44835</v>
      </c>
      <c r="AH512" s="19" t="s">
        <v>931</v>
      </c>
      <c r="AI512"/>
    </row>
    <row r="513" spans="1:35" x14ac:dyDescent="0.25">
      <c r="A513" s="16">
        <v>512</v>
      </c>
      <c r="B513" s="3" t="str">
        <f t="shared" si="7"/>
        <v>OG512</v>
      </c>
      <c r="C513" s="36" t="s">
        <v>1668</v>
      </c>
      <c r="D513" s="25" t="s">
        <v>1669</v>
      </c>
      <c r="E513" s="31"/>
      <c r="F513" s="55"/>
      <c r="G513" s="13" t="s">
        <v>929</v>
      </c>
      <c r="H513" s="304"/>
      <c r="I513" s="14"/>
      <c r="K513" s="13"/>
      <c r="O513" s="19"/>
      <c r="R513" s="13"/>
      <c r="S513" s="14" t="s">
        <v>930</v>
      </c>
      <c r="U513" s="14" t="s">
        <v>244</v>
      </c>
      <c r="W513" s="14" t="s">
        <v>244</v>
      </c>
      <c r="X513" s="13"/>
      <c r="AG513" s="284">
        <v>44835</v>
      </c>
      <c r="AH513" s="19" t="s">
        <v>931</v>
      </c>
      <c r="AI513"/>
    </row>
    <row r="514" spans="1:35" x14ac:dyDescent="0.25">
      <c r="A514" s="16">
        <v>513</v>
      </c>
      <c r="B514" s="3" t="str">
        <f t="shared" ref="B514:B577" si="8">_xlfn.CONCAT("OG",A514)</f>
        <v>OG513</v>
      </c>
      <c r="C514" s="36" t="s">
        <v>1670</v>
      </c>
      <c r="D514" s="25" t="s">
        <v>1669</v>
      </c>
      <c r="E514" s="31"/>
      <c r="F514" s="55"/>
      <c r="G514" s="13" t="s">
        <v>929</v>
      </c>
      <c r="H514" s="304"/>
      <c r="I514" s="14"/>
      <c r="K514" s="13"/>
      <c r="O514" s="19"/>
      <c r="R514" s="13"/>
      <c r="S514" s="14" t="s">
        <v>930</v>
      </c>
      <c r="U514" s="14" t="s">
        <v>244</v>
      </c>
      <c r="W514" s="14" t="s">
        <v>244</v>
      </c>
      <c r="X514" s="13"/>
      <c r="AG514" s="284">
        <v>44835</v>
      </c>
      <c r="AH514" s="19" t="s">
        <v>931</v>
      </c>
      <c r="AI514"/>
    </row>
    <row r="515" spans="1:35" x14ac:dyDescent="0.25">
      <c r="A515" s="16">
        <v>514</v>
      </c>
      <c r="B515" s="3" t="str">
        <f t="shared" si="8"/>
        <v>OG514</v>
      </c>
      <c r="C515" s="36" t="s">
        <v>1671</v>
      </c>
      <c r="D515" s="25" t="s">
        <v>1672</v>
      </c>
      <c r="E515" s="31" t="s">
        <v>1673</v>
      </c>
      <c r="F515" s="55"/>
      <c r="G515" s="13" t="s">
        <v>929</v>
      </c>
      <c r="H515" s="304"/>
      <c r="I515" s="14"/>
      <c r="K515" s="13"/>
      <c r="O515" s="19"/>
      <c r="R515" s="13"/>
      <c r="S515" s="14" t="s">
        <v>930</v>
      </c>
      <c r="U515" s="14" t="s">
        <v>244</v>
      </c>
      <c r="W515" s="14" t="s">
        <v>244</v>
      </c>
      <c r="X515" s="13"/>
      <c r="AG515" s="284">
        <v>44835</v>
      </c>
      <c r="AH515" s="19" t="s">
        <v>931</v>
      </c>
      <c r="AI515"/>
    </row>
    <row r="516" spans="1:35" x14ac:dyDescent="0.25">
      <c r="A516" s="16">
        <v>515</v>
      </c>
      <c r="B516" s="3" t="str">
        <f t="shared" si="8"/>
        <v>OG515</v>
      </c>
      <c r="C516" s="36" t="s">
        <v>1674</v>
      </c>
      <c r="D516" s="25" t="s">
        <v>1238</v>
      </c>
      <c r="E516" s="31" t="s">
        <v>1675</v>
      </c>
      <c r="F516" s="55"/>
      <c r="G516" s="13" t="s">
        <v>929</v>
      </c>
      <c r="H516" s="304"/>
      <c r="I516" s="14"/>
      <c r="K516" s="13"/>
      <c r="O516" s="19"/>
      <c r="R516" s="13"/>
      <c r="S516" s="14" t="s">
        <v>930</v>
      </c>
      <c r="U516" s="14" t="s">
        <v>244</v>
      </c>
      <c r="W516" s="14" t="s">
        <v>244</v>
      </c>
      <c r="X516" s="13"/>
      <c r="AG516" s="284">
        <v>44835</v>
      </c>
      <c r="AH516" s="19" t="s">
        <v>931</v>
      </c>
      <c r="AI516"/>
    </row>
    <row r="517" spans="1:35" x14ac:dyDescent="0.25">
      <c r="A517" s="16">
        <v>516</v>
      </c>
      <c r="B517" s="3" t="str">
        <f t="shared" si="8"/>
        <v>OG516</v>
      </c>
      <c r="C517" s="36" t="s">
        <v>1676</v>
      </c>
      <c r="D517" s="25"/>
      <c r="E517" s="31" t="s">
        <v>1677</v>
      </c>
      <c r="F517" s="55"/>
      <c r="G517" s="13" t="s">
        <v>929</v>
      </c>
      <c r="H517" s="304"/>
      <c r="I517" s="14"/>
      <c r="K517" s="13"/>
      <c r="O517" s="19"/>
      <c r="R517" s="13"/>
      <c r="S517" s="14" t="s">
        <v>930</v>
      </c>
      <c r="U517" s="14" t="s">
        <v>244</v>
      </c>
      <c r="W517" s="14" t="s">
        <v>244</v>
      </c>
      <c r="X517" s="13"/>
      <c r="AG517" s="284">
        <v>44835</v>
      </c>
      <c r="AH517" s="19" t="s">
        <v>931</v>
      </c>
      <c r="AI517"/>
    </row>
    <row r="518" spans="1:35" x14ac:dyDescent="0.25">
      <c r="A518" s="16">
        <v>517</v>
      </c>
      <c r="B518" s="3" t="str">
        <f t="shared" si="8"/>
        <v>OG517</v>
      </c>
      <c r="C518" s="36" t="s">
        <v>1678</v>
      </c>
      <c r="D518" s="25" t="s">
        <v>1679</v>
      </c>
      <c r="E518" s="31" t="s">
        <v>1680</v>
      </c>
      <c r="F518" s="55" t="s">
        <v>954</v>
      </c>
      <c r="G518" s="13" t="s">
        <v>929</v>
      </c>
      <c r="H518" s="304"/>
      <c r="I518" s="14"/>
      <c r="K518" s="13"/>
      <c r="O518" s="19"/>
      <c r="R518" s="13"/>
      <c r="S518" s="14" t="s">
        <v>930</v>
      </c>
      <c r="U518" s="14" t="s">
        <v>244</v>
      </c>
      <c r="W518" s="14" t="s">
        <v>244</v>
      </c>
      <c r="X518" s="13"/>
      <c r="AG518" s="284">
        <v>44835</v>
      </c>
      <c r="AH518" s="19" t="s">
        <v>931</v>
      </c>
      <c r="AI518"/>
    </row>
    <row r="519" spans="1:35" x14ac:dyDescent="0.25">
      <c r="A519" s="16">
        <v>518</v>
      </c>
      <c r="B519" s="3" t="str">
        <f t="shared" si="8"/>
        <v>OG518</v>
      </c>
      <c r="C519" s="36" t="s">
        <v>1681</v>
      </c>
      <c r="D519" s="25" t="s">
        <v>1592</v>
      </c>
      <c r="E519" s="31" t="s">
        <v>1682</v>
      </c>
      <c r="F519" s="55" t="s">
        <v>954</v>
      </c>
      <c r="G519" s="13" t="s">
        <v>929</v>
      </c>
      <c r="H519" s="304"/>
      <c r="I519" s="14"/>
      <c r="K519" s="13"/>
      <c r="O519" s="19"/>
      <c r="R519" s="13"/>
      <c r="S519" s="14" t="s">
        <v>930</v>
      </c>
      <c r="U519" s="14" t="s">
        <v>244</v>
      </c>
      <c r="W519" s="14" t="s">
        <v>244</v>
      </c>
      <c r="X519" s="13"/>
      <c r="AG519" s="284">
        <v>44835</v>
      </c>
      <c r="AH519" s="19" t="s">
        <v>931</v>
      </c>
      <c r="AI519"/>
    </row>
    <row r="520" spans="1:35" x14ac:dyDescent="0.25">
      <c r="A520" s="16">
        <v>519</v>
      </c>
      <c r="B520" s="3" t="str">
        <f t="shared" si="8"/>
        <v>OG519</v>
      </c>
      <c r="C520" s="36" t="s">
        <v>1683</v>
      </c>
      <c r="D520" s="25" t="s">
        <v>1684</v>
      </c>
      <c r="E520" s="31" t="s">
        <v>1685</v>
      </c>
      <c r="F520" s="55" t="s">
        <v>954</v>
      </c>
      <c r="G520" s="13" t="s">
        <v>929</v>
      </c>
      <c r="H520" s="304"/>
      <c r="I520" s="14"/>
      <c r="K520" s="13"/>
      <c r="O520" s="19"/>
      <c r="R520" s="13"/>
      <c r="S520" s="14" t="s">
        <v>930</v>
      </c>
      <c r="U520" s="14" t="s">
        <v>244</v>
      </c>
      <c r="W520" s="14" t="s">
        <v>244</v>
      </c>
      <c r="X520" s="13"/>
      <c r="AG520" s="284">
        <v>44835</v>
      </c>
      <c r="AH520" s="19" t="s">
        <v>931</v>
      </c>
      <c r="AI520"/>
    </row>
    <row r="521" spans="1:35" x14ac:dyDescent="0.25">
      <c r="A521" s="16">
        <v>520</v>
      </c>
      <c r="B521" s="3" t="str">
        <f t="shared" si="8"/>
        <v>OG520</v>
      </c>
      <c r="C521" s="36" t="s">
        <v>1686</v>
      </c>
      <c r="D521" s="25" t="s">
        <v>1687</v>
      </c>
      <c r="E521" s="31" t="s">
        <v>1688</v>
      </c>
      <c r="F521" s="55" t="s">
        <v>954</v>
      </c>
      <c r="G521" s="13" t="s">
        <v>929</v>
      </c>
      <c r="H521" s="304"/>
      <c r="I521" s="14"/>
      <c r="K521" s="13"/>
      <c r="O521" s="19"/>
      <c r="R521" s="13"/>
      <c r="S521" s="14" t="s">
        <v>930</v>
      </c>
      <c r="U521" s="14" t="s">
        <v>244</v>
      </c>
      <c r="W521" s="14" t="s">
        <v>244</v>
      </c>
      <c r="X521" s="13"/>
      <c r="AG521" s="284">
        <v>44835</v>
      </c>
      <c r="AH521" s="19" t="s">
        <v>931</v>
      </c>
      <c r="AI521"/>
    </row>
    <row r="522" spans="1:35" x14ac:dyDescent="0.25">
      <c r="A522" s="16">
        <v>521</v>
      </c>
      <c r="B522" s="3" t="str">
        <f t="shared" si="8"/>
        <v>OG521</v>
      </c>
      <c r="C522" s="36" t="s">
        <v>1689</v>
      </c>
      <c r="D522" s="25" t="s">
        <v>1690</v>
      </c>
      <c r="E522" s="31" t="s">
        <v>1691</v>
      </c>
      <c r="F522" s="55" t="s">
        <v>954</v>
      </c>
      <c r="G522" s="13" t="s">
        <v>929</v>
      </c>
      <c r="H522" s="304"/>
      <c r="I522" s="14"/>
      <c r="K522" s="13"/>
      <c r="O522" s="19"/>
      <c r="R522" s="13"/>
      <c r="S522" s="14" t="s">
        <v>930</v>
      </c>
      <c r="U522" s="14" t="s">
        <v>244</v>
      </c>
      <c r="W522" s="14" t="s">
        <v>244</v>
      </c>
      <c r="X522" s="13"/>
      <c r="AG522" s="284">
        <v>44835</v>
      </c>
      <c r="AH522" s="19" t="s">
        <v>931</v>
      </c>
      <c r="AI522"/>
    </row>
    <row r="523" spans="1:35" x14ac:dyDescent="0.25">
      <c r="A523" s="16">
        <v>522</v>
      </c>
      <c r="B523" s="3" t="str">
        <f t="shared" si="8"/>
        <v>OG522</v>
      </c>
      <c r="C523" s="36" t="s">
        <v>1692</v>
      </c>
      <c r="D523" s="25" t="s">
        <v>1342</v>
      </c>
      <c r="E523" s="31" t="s">
        <v>1693</v>
      </c>
      <c r="F523" s="55" t="s">
        <v>954</v>
      </c>
      <c r="G523" s="13" t="s">
        <v>929</v>
      </c>
      <c r="H523" s="304"/>
      <c r="I523" s="14"/>
      <c r="K523" s="13"/>
      <c r="O523" s="19"/>
      <c r="R523" s="13"/>
      <c r="S523" s="14" t="s">
        <v>930</v>
      </c>
      <c r="U523" s="14" t="s">
        <v>244</v>
      </c>
      <c r="W523" s="14" t="s">
        <v>244</v>
      </c>
      <c r="X523" s="13"/>
      <c r="AG523" s="284">
        <v>44835</v>
      </c>
      <c r="AH523" s="19" t="s">
        <v>931</v>
      </c>
      <c r="AI523"/>
    </row>
    <row r="524" spans="1:35" x14ac:dyDescent="0.25">
      <c r="A524" s="16">
        <v>523</v>
      </c>
      <c r="B524" s="3" t="str">
        <f t="shared" si="8"/>
        <v>OG523</v>
      </c>
      <c r="C524" s="36" t="s">
        <v>1694</v>
      </c>
      <c r="D524" s="25" t="s">
        <v>1695</v>
      </c>
      <c r="E524" s="31" t="s">
        <v>1696</v>
      </c>
      <c r="F524" s="55" t="s">
        <v>954</v>
      </c>
      <c r="G524" s="13" t="s">
        <v>929</v>
      </c>
      <c r="H524" s="304"/>
      <c r="I524" s="14"/>
      <c r="K524" s="13"/>
      <c r="O524" s="19"/>
      <c r="R524" s="13"/>
      <c r="S524" s="14" t="s">
        <v>930</v>
      </c>
      <c r="U524" s="14" t="s">
        <v>244</v>
      </c>
      <c r="W524" s="14" t="s">
        <v>244</v>
      </c>
      <c r="X524" s="13"/>
      <c r="AG524" s="284">
        <v>44835</v>
      </c>
      <c r="AH524" s="19" t="s">
        <v>931</v>
      </c>
      <c r="AI524"/>
    </row>
    <row r="525" spans="1:35" x14ac:dyDescent="0.25">
      <c r="A525" s="16">
        <v>524</v>
      </c>
      <c r="B525" s="3" t="str">
        <f t="shared" si="8"/>
        <v>OG524</v>
      </c>
      <c r="C525" s="36" t="s">
        <v>1697</v>
      </c>
      <c r="D525" s="25" t="s">
        <v>1698</v>
      </c>
      <c r="E525" s="31" t="s">
        <v>1699</v>
      </c>
      <c r="F525" s="55" t="s">
        <v>954</v>
      </c>
      <c r="G525" s="13" t="s">
        <v>929</v>
      </c>
      <c r="H525" s="304"/>
      <c r="I525" s="14"/>
      <c r="K525" s="13"/>
      <c r="O525" s="19"/>
      <c r="R525" s="13"/>
      <c r="S525" s="14" t="s">
        <v>930</v>
      </c>
      <c r="U525" s="14" t="s">
        <v>244</v>
      </c>
      <c r="W525" s="14" t="s">
        <v>244</v>
      </c>
      <c r="X525" s="13"/>
      <c r="AG525" s="284">
        <v>44835</v>
      </c>
      <c r="AH525" s="19" t="s">
        <v>931</v>
      </c>
      <c r="AI525"/>
    </row>
    <row r="526" spans="1:35" x14ac:dyDescent="0.25">
      <c r="A526" s="16">
        <v>525</v>
      </c>
      <c r="B526" s="3" t="str">
        <f t="shared" si="8"/>
        <v>OG525</v>
      </c>
      <c r="C526" s="36" t="s">
        <v>1700</v>
      </c>
      <c r="D526" s="25" t="s">
        <v>1701</v>
      </c>
      <c r="E526" s="31" t="s">
        <v>1702</v>
      </c>
      <c r="F526" s="55" t="s">
        <v>954</v>
      </c>
      <c r="G526" s="13" t="s">
        <v>929</v>
      </c>
      <c r="H526" s="304"/>
      <c r="I526" s="14"/>
      <c r="K526" s="13"/>
      <c r="O526" s="19"/>
      <c r="R526" s="13"/>
      <c r="S526" s="14" t="s">
        <v>930</v>
      </c>
      <c r="U526" s="14" t="s">
        <v>244</v>
      </c>
      <c r="W526" s="14" t="s">
        <v>244</v>
      </c>
      <c r="X526" s="13"/>
      <c r="AG526" s="284">
        <v>44835</v>
      </c>
      <c r="AH526" s="19" t="s">
        <v>931</v>
      </c>
      <c r="AI526"/>
    </row>
    <row r="527" spans="1:35" x14ac:dyDescent="0.25">
      <c r="A527" s="16">
        <v>526</v>
      </c>
      <c r="B527" s="3" t="str">
        <f t="shared" si="8"/>
        <v>OG526</v>
      </c>
      <c r="C527" s="36" t="s">
        <v>1703</v>
      </c>
      <c r="D527" s="25" t="s">
        <v>1704</v>
      </c>
      <c r="E527" s="31" t="s">
        <v>1705</v>
      </c>
      <c r="F527" s="55" t="s">
        <v>954</v>
      </c>
      <c r="G527" s="13" t="s">
        <v>929</v>
      </c>
      <c r="H527" s="304"/>
      <c r="I527" s="14"/>
      <c r="K527" s="13"/>
      <c r="O527" s="19"/>
      <c r="R527" s="13"/>
      <c r="S527" s="14" t="s">
        <v>930</v>
      </c>
      <c r="U527" s="14" t="s">
        <v>244</v>
      </c>
      <c r="W527" s="14" t="s">
        <v>244</v>
      </c>
      <c r="X527" s="13"/>
      <c r="AG527" s="284">
        <v>44835</v>
      </c>
      <c r="AH527" s="19" t="s">
        <v>931</v>
      </c>
      <c r="AI527"/>
    </row>
    <row r="528" spans="1:35" x14ac:dyDescent="0.25">
      <c r="A528" s="16">
        <v>527</v>
      </c>
      <c r="B528" s="3" t="str">
        <f t="shared" si="8"/>
        <v>OG527</v>
      </c>
      <c r="C528" s="36" t="s">
        <v>1706</v>
      </c>
      <c r="D528" s="25" t="s">
        <v>1484</v>
      </c>
      <c r="E528" s="31" t="s">
        <v>1485</v>
      </c>
      <c r="F528" s="55" t="s">
        <v>954</v>
      </c>
      <c r="G528" s="13" t="s">
        <v>929</v>
      </c>
      <c r="H528" s="304"/>
      <c r="I528" s="14"/>
      <c r="K528" s="13"/>
      <c r="O528" s="19"/>
      <c r="R528" s="13"/>
      <c r="S528" s="14" t="s">
        <v>930</v>
      </c>
      <c r="U528" s="14" t="s">
        <v>244</v>
      </c>
      <c r="W528" s="14" t="s">
        <v>244</v>
      </c>
      <c r="X528" s="13"/>
      <c r="AG528" s="284">
        <v>44835</v>
      </c>
      <c r="AH528" s="19" t="s">
        <v>931</v>
      </c>
      <c r="AI528"/>
    </row>
    <row r="529" spans="1:35" x14ac:dyDescent="0.25">
      <c r="A529" s="16">
        <v>528</v>
      </c>
      <c r="B529" s="3" t="str">
        <f t="shared" si="8"/>
        <v>OG528</v>
      </c>
      <c r="C529" s="36" t="s">
        <v>1707</v>
      </c>
      <c r="D529" s="25" t="s">
        <v>1708</v>
      </c>
      <c r="E529" s="31" t="s">
        <v>1709</v>
      </c>
      <c r="F529" s="55" t="s">
        <v>954</v>
      </c>
      <c r="G529" s="13" t="s">
        <v>929</v>
      </c>
      <c r="H529" s="304"/>
      <c r="I529" s="14"/>
      <c r="K529" s="13"/>
      <c r="O529" s="19"/>
      <c r="R529" s="13"/>
      <c r="S529" s="14" t="s">
        <v>930</v>
      </c>
      <c r="U529" s="14" t="s">
        <v>244</v>
      </c>
      <c r="W529" s="14" t="s">
        <v>244</v>
      </c>
      <c r="X529" s="13"/>
      <c r="AG529" s="284">
        <v>44835</v>
      </c>
      <c r="AH529" s="19" t="s">
        <v>931</v>
      </c>
      <c r="AI529"/>
    </row>
    <row r="530" spans="1:35" x14ac:dyDescent="0.25">
      <c r="A530" s="16">
        <v>529</v>
      </c>
      <c r="B530" s="3" t="str">
        <f t="shared" si="8"/>
        <v>OG529</v>
      </c>
      <c r="C530" s="36" t="s">
        <v>1710</v>
      </c>
      <c r="D530" s="25" t="s">
        <v>1043</v>
      </c>
      <c r="E530" s="31" t="s">
        <v>1711</v>
      </c>
      <c r="F530" s="55" t="s">
        <v>954</v>
      </c>
      <c r="G530" s="13" t="s">
        <v>929</v>
      </c>
      <c r="H530" s="304"/>
      <c r="I530" s="14"/>
      <c r="K530" s="13"/>
      <c r="O530" s="19"/>
      <c r="R530" s="13"/>
      <c r="S530" s="14" t="s">
        <v>930</v>
      </c>
      <c r="U530" s="14" t="s">
        <v>244</v>
      </c>
      <c r="W530" s="14" t="s">
        <v>244</v>
      </c>
      <c r="X530" s="13"/>
      <c r="AG530" s="284">
        <v>44835</v>
      </c>
      <c r="AH530" s="19" t="s">
        <v>931</v>
      </c>
      <c r="AI530"/>
    </row>
    <row r="531" spans="1:35" x14ac:dyDescent="0.25">
      <c r="A531" s="16">
        <v>530</v>
      </c>
      <c r="B531" s="3" t="str">
        <f t="shared" si="8"/>
        <v>OG530</v>
      </c>
      <c r="C531" s="36" t="s">
        <v>1712</v>
      </c>
      <c r="D531" s="25" t="s">
        <v>1713</v>
      </c>
      <c r="E531" s="31" t="s">
        <v>1714</v>
      </c>
      <c r="F531" s="55" t="s">
        <v>954</v>
      </c>
      <c r="G531" s="13" t="s">
        <v>929</v>
      </c>
      <c r="H531" s="304"/>
      <c r="I531" s="14"/>
      <c r="K531" s="13"/>
      <c r="O531" s="19"/>
      <c r="R531" s="13"/>
      <c r="S531" s="14" t="s">
        <v>930</v>
      </c>
      <c r="U531" s="14" t="s">
        <v>244</v>
      </c>
      <c r="W531" s="14" t="s">
        <v>244</v>
      </c>
      <c r="X531" s="13"/>
      <c r="AG531" s="284">
        <v>44835</v>
      </c>
      <c r="AH531" s="19" t="s">
        <v>931</v>
      </c>
      <c r="AI531"/>
    </row>
    <row r="532" spans="1:35" x14ac:dyDescent="0.25">
      <c r="A532" s="16">
        <v>531</v>
      </c>
      <c r="B532" s="3" t="str">
        <f t="shared" si="8"/>
        <v>OG531</v>
      </c>
      <c r="C532" s="36" t="s">
        <v>1715</v>
      </c>
      <c r="D532" s="25" t="s">
        <v>1490</v>
      </c>
      <c r="E532" s="31" t="s">
        <v>1716</v>
      </c>
      <c r="F532" s="55" t="s">
        <v>954</v>
      </c>
      <c r="G532" s="13" t="s">
        <v>929</v>
      </c>
      <c r="H532" s="304"/>
      <c r="I532" s="14"/>
      <c r="K532" s="13"/>
      <c r="O532" s="19"/>
      <c r="R532" s="13"/>
      <c r="S532" s="14" t="s">
        <v>930</v>
      </c>
      <c r="U532" s="14" t="s">
        <v>244</v>
      </c>
      <c r="W532" s="14" t="s">
        <v>244</v>
      </c>
      <c r="X532" s="13"/>
      <c r="AG532" s="284">
        <v>44835</v>
      </c>
      <c r="AH532" s="19" t="s">
        <v>931</v>
      </c>
      <c r="AI532"/>
    </row>
    <row r="533" spans="1:35" x14ac:dyDescent="0.25">
      <c r="A533" s="16">
        <v>532</v>
      </c>
      <c r="B533" s="3" t="str">
        <f t="shared" si="8"/>
        <v>OG532</v>
      </c>
      <c r="C533" s="36" t="s">
        <v>1717</v>
      </c>
      <c r="D533" s="25" t="s">
        <v>1718</v>
      </c>
      <c r="E533" s="31" t="s">
        <v>1719</v>
      </c>
      <c r="F533" s="55" t="s">
        <v>954</v>
      </c>
      <c r="G533" s="13" t="s">
        <v>929</v>
      </c>
      <c r="H533" s="304"/>
      <c r="I533" s="14"/>
      <c r="K533" s="13"/>
      <c r="O533" s="19"/>
      <c r="R533" s="13"/>
      <c r="S533" s="14" t="s">
        <v>930</v>
      </c>
      <c r="U533" s="14" t="s">
        <v>244</v>
      </c>
      <c r="W533" s="14" t="s">
        <v>244</v>
      </c>
      <c r="X533" s="13"/>
      <c r="AG533" s="284">
        <v>44835</v>
      </c>
      <c r="AH533" s="19" t="s">
        <v>931</v>
      </c>
      <c r="AI533"/>
    </row>
    <row r="534" spans="1:35" x14ac:dyDescent="0.25">
      <c r="A534" s="16">
        <v>533</v>
      </c>
      <c r="B534" s="3" t="str">
        <f t="shared" si="8"/>
        <v>OG533</v>
      </c>
      <c r="C534" s="36" t="s">
        <v>1720</v>
      </c>
      <c r="D534" s="25" t="s">
        <v>1721</v>
      </c>
      <c r="E534" s="31" t="s">
        <v>1722</v>
      </c>
      <c r="F534" s="55" t="s">
        <v>954</v>
      </c>
      <c r="G534" s="13" t="s">
        <v>929</v>
      </c>
      <c r="H534" s="304"/>
      <c r="I534" s="14"/>
      <c r="K534" s="13"/>
      <c r="O534" s="19"/>
      <c r="R534" s="13"/>
      <c r="S534" s="14" t="s">
        <v>930</v>
      </c>
      <c r="U534" s="14" t="s">
        <v>244</v>
      </c>
      <c r="W534" s="14" t="s">
        <v>244</v>
      </c>
      <c r="X534" s="13"/>
      <c r="AG534" s="284">
        <v>44835</v>
      </c>
      <c r="AH534" s="19" t="s">
        <v>931</v>
      </c>
      <c r="AI534"/>
    </row>
    <row r="535" spans="1:35" x14ac:dyDescent="0.25">
      <c r="A535" s="16">
        <v>534</v>
      </c>
      <c r="B535" s="3" t="str">
        <f t="shared" si="8"/>
        <v>OG534</v>
      </c>
      <c r="C535" s="36" t="s">
        <v>1723</v>
      </c>
      <c r="D535" s="25" t="s">
        <v>1724</v>
      </c>
      <c r="E535" s="31" t="s">
        <v>1725</v>
      </c>
      <c r="F535" s="55" t="s">
        <v>954</v>
      </c>
      <c r="G535" s="13" t="s">
        <v>929</v>
      </c>
      <c r="H535" s="304"/>
      <c r="I535" s="14"/>
      <c r="K535" s="13"/>
      <c r="O535" s="19"/>
      <c r="R535" s="13"/>
      <c r="S535" s="14" t="s">
        <v>930</v>
      </c>
      <c r="U535" s="14" t="s">
        <v>244</v>
      </c>
      <c r="W535" s="14" t="s">
        <v>244</v>
      </c>
      <c r="X535" s="13"/>
      <c r="AG535" s="284">
        <v>44835</v>
      </c>
      <c r="AH535" s="19" t="s">
        <v>931</v>
      </c>
      <c r="AI535"/>
    </row>
    <row r="536" spans="1:35" x14ac:dyDescent="0.25">
      <c r="A536" s="16">
        <v>535</v>
      </c>
      <c r="B536" s="3" t="str">
        <f t="shared" si="8"/>
        <v>OG535</v>
      </c>
      <c r="C536" s="36" t="s">
        <v>1726</v>
      </c>
      <c r="D536" s="25" t="s">
        <v>1283</v>
      </c>
      <c r="E536" s="31" t="s">
        <v>1727</v>
      </c>
      <c r="F536" s="55" t="s">
        <v>954</v>
      </c>
      <c r="G536" s="13" t="s">
        <v>929</v>
      </c>
      <c r="H536" s="304"/>
      <c r="I536" s="14"/>
      <c r="K536" s="13"/>
      <c r="O536" s="19"/>
      <c r="R536" s="13"/>
      <c r="S536" s="14" t="s">
        <v>930</v>
      </c>
      <c r="U536" s="14" t="s">
        <v>244</v>
      </c>
      <c r="W536" s="14" t="s">
        <v>244</v>
      </c>
      <c r="X536" s="13"/>
      <c r="AG536" s="284">
        <v>44835</v>
      </c>
      <c r="AH536" s="19" t="s">
        <v>931</v>
      </c>
      <c r="AI536"/>
    </row>
    <row r="537" spans="1:35" x14ac:dyDescent="0.25">
      <c r="A537" s="16">
        <v>536</v>
      </c>
      <c r="B537" s="3" t="str">
        <f t="shared" si="8"/>
        <v>OG536</v>
      </c>
      <c r="C537" s="36" t="s">
        <v>1728</v>
      </c>
      <c r="D537" s="25" t="s">
        <v>1729</v>
      </c>
      <c r="E537" s="31" t="s">
        <v>1730</v>
      </c>
      <c r="F537" s="55" t="s">
        <v>954</v>
      </c>
      <c r="G537" s="13" t="s">
        <v>929</v>
      </c>
      <c r="H537" s="304"/>
      <c r="I537" s="14"/>
      <c r="K537" s="13"/>
      <c r="O537" s="19"/>
      <c r="R537" s="13"/>
      <c r="S537" s="14" t="s">
        <v>930</v>
      </c>
      <c r="U537" s="14" t="s">
        <v>244</v>
      </c>
      <c r="W537" s="14" t="s">
        <v>244</v>
      </c>
      <c r="X537" s="13"/>
      <c r="AG537" s="284">
        <v>44835</v>
      </c>
      <c r="AH537" s="19" t="s">
        <v>931</v>
      </c>
      <c r="AI537"/>
    </row>
    <row r="538" spans="1:35" x14ac:dyDescent="0.25">
      <c r="A538" s="16">
        <v>537</v>
      </c>
      <c r="B538" s="3" t="str">
        <f t="shared" si="8"/>
        <v>OG537</v>
      </c>
      <c r="C538" s="36" t="s">
        <v>1731</v>
      </c>
      <c r="D538" s="25" t="s">
        <v>1732</v>
      </c>
      <c r="E538" s="31" t="s">
        <v>1733</v>
      </c>
      <c r="F538" s="55" t="s">
        <v>954</v>
      </c>
      <c r="G538" s="13" t="s">
        <v>929</v>
      </c>
      <c r="H538" s="304"/>
      <c r="I538" s="14"/>
      <c r="K538" s="13"/>
      <c r="O538" s="19"/>
      <c r="R538" s="13"/>
      <c r="S538" s="14" t="s">
        <v>930</v>
      </c>
      <c r="U538" s="14" t="s">
        <v>244</v>
      </c>
      <c r="W538" s="14" t="s">
        <v>244</v>
      </c>
      <c r="X538" s="13"/>
      <c r="AG538" s="284">
        <v>44835</v>
      </c>
      <c r="AH538" s="19" t="s">
        <v>931</v>
      </c>
      <c r="AI538"/>
    </row>
    <row r="539" spans="1:35" x14ac:dyDescent="0.25">
      <c r="A539" s="16">
        <v>538</v>
      </c>
      <c r="B539" s="3" t="str">
        <f t="shared" si="8"/>
        <v>OG538</v>
      </c>
      <c r="C539" s="36" t="s">
        <v>1734</v>
      </c>
      <c r="D539" s="25" t="s">
        <v>1687</v>
      </c>
      <c r="E539" s="31"/>
      <c r="F539" s="55" t="s">
        <v>954</v>
      </c>
      <c r="G539" s="13" t="s">
        <v>929</v>
      </c>
      <c r="H539" s="304"/>
      <c r="I539" s="14"/>
      <c r="K539" s="13"/>
      <c r="O539" s="19"/>
      <c r="R539" s="13"/>
      <c r="S539" s="14" t="s">
        <v>930</v>
      </c>
      <c r="U539" s="14" t="s">
        <v>244</v>
      </c>
      <c r="W539" s="14" t="s">
        <v>244</v>
      </c>
      <c r="X539" s="13"/>
      <c r="AG539" s="284">
        <v>44835</v>
      </c>
      <c r="AH539" s="19" t="s">
        <v>931</v>
      </c>
      <c r="AI539"/>
    </row>
    <row r="540" spans="1:35" x14ac:dyDescent="0.25">
      <c r="A540" s="16">
        <v>539</v>
      </c>
      <c r="B540" s="3" t="str">
        <f t="shared" si="8"/>
        <v>OG539</v>
      </c>
      <c r="C540" s="36" t="s">
        <v>1735</v>
      </c>
      <c r="D540" s="25" t="s">
        <v>1736</v>
      </c>
      <c r="E540" s="31" t="s">
        <v>1737</v>
      </c>
      <c r="F540" s="55" t="s">
        <v>954</v>
      </c>
      <c r="G540" s="13" t="s">
        <v>929</v>
      </c>
      <c r="H540" s="304"/>
      <c r="I540" s="14"/>
      <c r="K540" s="13"/>
      <c r="O540" s="19"/>
      <c r="R540" s="13"/>
      <c r="S540" s="14" t="s">
        <v>930</v>
      </c>
      <c r="U540" s="14" t="s">
        <v>244</v>
      </c>
      <c r="W540" s="14" t="s">
        <v>244</v>
      </c>
      <c r="X540" s="13"/>
      <c r="AG540" s="284">
        <v>44835</v>
      </c>
      <c r="AH540" s="19" t="s">
        <v>931</v>
      </c>
      <c r="AI540"/>
    </row>
    <row r="541" spans="1:35" x14ac:dyDescent="0.25">
      <c r="A541" s="16">
        <v>540</v>
      </c>
      <c r="B541" s="3" t="str">
        <f t="shared" si="8"/>
        <v>OG540</v>
      </c>
      <c r="C541" s="36" t="s">
        <v>1738</v>
      </c>
      <c r="D541" s="25" t="s">
        <v>1328</v>
      </c>
      <c r="E541" s="31"/>
      <c r="F541" s="55" t="s">
        <v>954</v>
      </c>
      <c r="G541" s="13" t="s">
        <v>929</v>
      </c>
      <c r="H541" s="304"/>
      <c r="I541" s="14"/>
      <c r="K541" s="13"/>
      <c r="O541" s="19"/>
      <c r="R541" s="13"/>
      <c r="S541" s="14" t="s">
        <v>930</v>
      </c>
      <c r="U541" s="14" t="s">
        <v>244</v>
      </c>
      <c r="W541" s="14" t="s">
        <v>244</v>
      </c>
      <c r="X541" s="13"/>
      <c r="AG541" s="284">
        <v>44835</v>
      </c>
      <c r="AH541" s="19" t="s">
        <v>931</v>
      </c>
      <c r="AI541"/>
    </row>
    <row r="542" spans="1:35" x14ac:dyDescent="0.25">
      <c r="A542" s="16">
        <v>541</v>
      </c>
      <c r="B542" s="3" t="str">
        <f t="shared" si="8"/>
        <v>OG541</v>
      </c>
      <c r="C542" s="36" t="s">
        <v>1739</v>
      </c>
      <c r="D542" s="25" t="s">
        <v>1740</v>
      </c>
      <c r="E542" s="31" t="s">
        <v>1741</v>
      </c>
      <c r="F542" s="55" t="s">
        <v>954</v>
      </c>
      <c r="G542" s="13" t="s">
        <v>929</v>
      </c>
      <c r="H542" s="304"/>
      <c r="I542" s="14"/>
      <c r="K542" s="13"/>
      <c r="O542" s="19"/>
      <c r="R542" s="13"/>
      <c r="S542" s="14" t="s">
        <v>930</v>
      </c>
      <c r="U542" s="14" t="s">
        <v>244</v>
      </c>
      <c r="W542" s="14" t="s">
        <v>244</v>
      </c>
      <c r="X542" s="13"/>
      <c r="AG542" s="284">
        <v>44835</v>
      </c>
      <c r="AH542" s="19" t="s">
        <v>931</v>
      </c>
      <c r="AI542"/>
    </row>
    <row r="543" spans="1:35" x14ac:dyDescent="0.25">
      <c r="A543" s="16">
        <v>542</v>
      </c>
      <c r="B543" s="3" t="str">
        <f t="shared" si="8"/>
        <v>OG542</v>
      </c>
      <c r="C543" s="36" t="s">
        <v>1742</v>
      </c>
      <c r="D543" s="25" t="s">
        <v>1743</v>
      </c>
      <c r="E543" s="31"/>
      <c r="F543" s="55" t="s">
        <v>954</v>
      </c>
      <c r="G543" s="13" t="s">
        <v>929</v>
      </c>
      <c r="H543" s="304"/>
      <c r="I543" s="14"/>
      <c r="K543" s="13"/>
      <c r="O543" s="19"/>
      <c r="R543" s="13"/>
      <c r="S543" s="14" t="s">
        <v>930</v>
      </c>
      <c r="U543" s="14" t="s">
        <v>244</v>
      </c>
      <c r="W543" s="14" t="s">
        <v>244</v>
      </c>
      <c r="X543" s="13"/>
      <c r="AG543" s="284">
        <v>44835</v>
      </c>
      <c r="AH543" s="19" t="s">
        <v>931</v>
      </c>
      <c r="AI543"/>
    </row>
    <row r="544" spans="1:35" x14ac:dyDescent="0.25">
      <c r="A544" s="16">
        <v>543</v>
      </c>
      <c r="B544" s="3" t="str">
        <f t="shared" si="8"/>
        <v>OG543</v>
      </c>
      <c r="C544" s="36" t="s">
        <v>1744</v>
      </c>
      <c r="D544" s="25" t="s">
        <v>1745</v>
      </c>
      <c r="E544" s="31"/>
      <c r="F544" s="55" t="s">
        <v>954</v>
      </c>
      <c r="G544" s="13" t="s">
        <v>929</v>
      </c>
      <c r="H544" s="304"/>
      <c r="I544" s="14"/>
      <c r="K544" s="13"/>
      <c r="O544" s="19"/>
      <c r="R544" s="13"/>
      <c r="S544" s="14" t="s">
        <v>930</v>
      </c>
      <c r="U544" s="14" t="s">
        <v>244</v>
      </c>
      <c r="W544" s="14" t="s">
        <v>244</v>
      </c>
      <c r="X544" s="13"/>
      <c r="AG544" s="284">
        <v>44835</v>
      </c>
      <c r="AH544" s="19" t="s">
        <v>931</v>
      </c>
      <c r="AI544"/>
    </row>
    <row r="545" spans="1:35" x14ac:dyDescent="0.25">
      <c r="A545" s="16">
        <v>544</v>
      </c>
      <c r="B545" s="3" t="str">
        <f t="shared" si="8"/>
        <v>OG544</v>
      </c>
      <c r="C545" s="36" t="s">
        <v>1746</v>
      </c>
      <c r="D545" s="25" t="s">
        <v>1747</v>
      </c>
      <c r="E545" s="31"/>
      <c r="F545" s="55" t="s">
        <v>954</v>
      </c>
      <c r="G545" s="13" t="s">
        <v>929</v>
      </c>
      <c r="H545" s="304"/>
      <c r="I545" s="14"/>
      <c r="K545" s="13"/>
      <c r="O545" s="19"/>
      <c r="R545" s="13"/>
      <c r="S545" s="14" t="s">
        <v>930</v>
      </c>
      <c r="U545" s="14" t="s">
        <v>244</v>
      </c>
      <c r="W545" s="14" t="s">
        <v>244</v>
      </c>
      <c r="X545" s="13"/>
      <c r="AG545" s="284">
        <v>44835</v>
      </c>
      <c r="AH545" s="19" t="s">
        <v>931</v>
      </c>
      <c r="AI545"/>
    </row>
    <row r="546" spans="1:35" x14ac:dyDescent="0.25">
      <c r="A546" s="16">
        <v>545</v>
      </c>
      <c r="B546" s="3" t="str">
        <f t="shared" si="8"/>
        <v>OG545</v>
      </c>
      <c r="C546" s="36" t="s">
        <v>1748</v>
      </c>
      <c r="D546" s="25" t="s">
        <v>1690</v>
      </c>
      <c r="E546" s="31"/>
      <c r="F546" s="55" t="s">
        <v>954</v>
      </c>
      <c r="G546" s="13" t="s">
        <v>929</v>
      </c>
      <c r="H546" s="304"/>
      <c r="I546" s="14"/>
      <c r="K546" s="13"/>
      <c r="O546" s="19"/>
      <c r="R546" s="13"/>
      <c r="S546" s="14" t="s">
        <v>930</v>
      </c>
      <c r="U546" s="14" t="s">
        <v>244</v>
      </c>
      <c r="W546" s="14" t="s">
        <v>244</v>
      </c>
      <c r="X546" s="13"/>
      <c r="AG546" s="284">
        <v>44835</v>
      </c>
      <c r="AH546" s="19" t="s">
        <v>931</v>
      </c>
      <c r="AI546"/>
    </row>
    <row r="547" spans="1:35" x14ac:dyDescent="0.25">
      <c r="A547" s="16">
        <v>546</v>
      </c>
      <c r="B547" s="3" t="str">
        <f t="shared" si="8"/>
        <v>OG546</v>
      </c>
      <c r="C547" s="36" t="s">
        <v>1749</v>
      </c>
      <c r="D547" s="25" t="s">
        <v>1750</v>
      </c>
      <c r="E547" s="31" t="s">
        <v>1751</v>
      </c>
      <c r="F547" s="55" t="s">
        <v>954</v>
      </c>
      <c r="G547" s="13" t="s">
        <v>929</v>
      </c>
      <c r="H547" s="304"/>
      <c r="I547" s="14"/>
      <c r="K547" s="13"/>
      <c r="O547" s="19"/>
      <c r="R547" s="13"/>
      <c r="S547" s="14" t="s">
        <v>930</v>
      </c>
      <c r="U547" s="14" t="s">
        <v>244</v>
      </c>
      <c r="W547" s="14" t="s">
        <v>244</v>
      </c>
      <c r="X547" s="13"/>
      <c r="AG547" s="284">
        <v>44835</v>
      </c>
      <c r="AH547" s="19" t="s">
        <v>931</v>
      </c>
      <c r="AI547"/>
    </row>
    <row r="548" spans="1:35" x14ac:dyDescent="0.25">
      <c r="A548" s="16">
        <v>547</v>
      </c>
      <c r="B548" s="3" t="str">
        <f t="shared" si="8"/>
        <v>OG547</v>
      </c>
      <c r="C548" s="36" t="s">
        <v>1752</v>
      </c>
      <c r="D548" s="25" t="s">
        <v>980</v>
      </c>
      <c r="E548" s="31" t="s">
        <v>1753</v>
      </c>
      <c r="F548" s="55" t="s">
        <v>954</v>
      </c>
      <c r="G548" s="13" t="s">
        <v>929</v>
      </c>
      <c r="H548" s="304"/>
      <c r="I548" s="14"/>
      <c r="K548" s="13"/>
      <c r="O548" s="19"/>
      <c r="R548" s="13"/>
      <c r="S548" s="14" t="s">
        <v>930</v>
      </c>
      <c r="U548" s="14" t="s">
        <v>244</v>
      </c>
      <c r="W548" s="14" t="s">
        <v>244</v>
      </c>
      <c r="X548" s="13"/>
      <c r="AG548" s="284">
        <v>44835</v>
      </c>
      <c r="AH548" s="19" t="s">
        <v>931</v>
      </c>
      <c r="AI548"/>
    </row>
    <row r="549" spans="1:35" x14ac:dyDescent="0.25">
      <c r="A549" s="16">
        <v>548</v>
      </c>
      <c r="B549" s="3" t="str">
        <f t="shared" si="8"/>
        <v>OG548</v>
      </c>
      <c r="C549" s="36" t="s">
        <v>1754</v>
      </c>
      <c r="D549" s="25" t="s">
        <v>790</v>
      </c>
      <c r="E549" s="31" t="s">
        <v>1755</v>
      </c>
      <c r="F549" s="55" t="s">
        <v>954</v>
      </c>
      <c r="G549" s="13" t="s">
        <v>929</v>
      </c>
      <c r="H549" s="304"/>
      <c r="I549" s="14"/>
      <c r="K549" s="13"/>
      <c r="O549" s="19"/>
      <c r="R549" s="13"/>
      <c r="S549" s="14" t="s">
        <v>930</v>
      </c>
      <c r="U549" s="14" t="s">
        <v>244</v>
      </c>
      <c r="W549" s="14" t="s">
        <v>244</v>
      </c>
      <c r="X549" s="13"/>
      <c r="AG549" s="284">
        <v>44835</v>
      </c>
      <c r="AH549" s="19" t="s">
        <v>931</v>
      </c>
      <c r="AI549"/>
    </row>
    <row r="550" spans="1:35" x14ac:dyDescent="0.25">
      <c r="A550" s="16">
        <v>549</v>
      </c>
      <c r="B550" s="3" t="str">
        <f t="shared" si="8"/>
        <v>OG549</v>
      </c>
      <c r="C550" s="36" t="s">
        <v>1756</v>
      </c>
      <c r="D550" s="25" t="s">
        <v>1757</v>
      </c>
      <c r="E550" s="31" t="s">
        <v>1758</v>
      </c>
      <c r="F550" s="55" t="s">
        <v>954</v>
      </c>
      <c r="G550" s="13" t="s">
        <v>929</v>
      </c>
      <c r="H550" s="304"/>
      <c r="I550" s="14"/>
      <c r="K550" s="13"/>
      <c r="O550" s="19"/>
      <c r="R550" s="13"/>
      <c r="S550" s="14" t="s">
        <v>930</v>
      </c>
      <c r="U550" s="14" t="s">
        <v>244</v>
      </c>
      <c r="W550" s="14" t="s">
        <v>244</v>
      </c>
      <c r="X550" s="13"/>
      <c r="AG550" s="284">
        <v>44835</v>
      </c>
      <c r="AH550" s="19" t="s">
        <v>931</v>
      </c>
      <c r="AI550"/>
    </row>
    <row r="551" spans="1:35" x14ac:dyDescent="0.25">
      <c r="A551" s="16">
        <v>550</v>
      </c>
      <c r="B551" s="3" t="str">
        <f t="shared" si="8"/>
        <v>OG550</v>
      </c>
      <c r="C551" s="36" t="s">
        <v>1759</v>
      </c>
      <c r="D551" s="25" t="s">
        <v>1760</v>
      </c>
      <c r="E551" s="31"/>
      <c r="F551" s="55" t="s">
        <v>954</v>
      </c>
      <c r="G551" s="13" t="s">
        <v>929</v>
      </c>
      <c r="H551" s="304"/>
      <c r="I551" s="14"/>
      <c r="K551" s="13"/>
      <c r="O551" s="19"/>
      <c r="R551" s="13"/>
      <c r="S551" s="14" t="s">
        <v>930</v>
      </c>
      <c r="U551" s="14" t="s">
        <v>244</v>
      </c>
      <c r="W551" s="14" t="s">
        <v>244</v>
      </c>
      <c r="X551" s="13"/>
      <c r="AG551" s="284">
        <v>44835</v>
      </c>
      <c r="AH551" s="19" t="s">
        <v>931</v>
      </c>
      <c r="AI551"/>
    </row>
    <row r="552" spans="1:35" x14ac:dyDescent="0.25">
      <c r="A552" s="16">
        <v>551</v>
      </c>
      <c r="B552" s="3" t="str">
        <f t="shared" si="8"/>
        <v>OG551</v>
      </c>
      <c r="C552" s="36" t="s">
        <v>1761</v>
      </c>
      <c r="D552" s="25" t="s">
        <v>1762</v>
      </c>
      <c r="E552" s="31" t="s">
        <v>1763</v>
      </c>
      <c r="F552" s="55" t="s">
        <v>954</v>
      </c>
      <c r="G552" s="13" t="s">
        <v>929</v>
      </c>
      <c r="H552" s="304"/>
      <c r="I552" s="14"/>
      <c r="K552" s="13"/>
      <c r="O552" s="19"/>
      <c r="R552" s="13"/>
      <c r="S552" s="14" t="s">
        <v>930</v>
      </c>
      <c r="U552" s="14" t="s">
        <v>244</v>
      </c>
      <c r="W552" s="14" t="s">
        <v>244</v>
      </c>
      <c r="X552" s="13"/>
      <c r="AG552" s="284">
        <v>44835</v>
      </c>
      <c r="AH552" s="19" t="s">
        <v>931</v>
      </c>
      <c r="AI552"/>
    </row>
    <row r="553" spans="1:35" x14ac:dyDescent="0.25">
      <c r="A553" s="16">
        <v>552</v>
      </c>
      <c r="B553" s="3" t="str">
        <f t="shared" si="8"/>
        <v>OG552</v>
      </c>
      <c r="C553" s="36" t="s">
        <v>1764</v>
      </c>
      <c r="D553" s="25" t="s">
        <v>1765</v>
      </c>
      <c r="E553" s="31" t="s">
        <v>1766</v>
      </c>
      <c r="F553" s="55" t="s">
        <v>954</v>
      </c>
      <c r="G553" s="13" t="s">
        <v>929</v>
      </c>
      <c r="H553" s="304"/>
      <c r="I553" s="14"/>
      <c r="K553" s="13"/>
      <c r="O553" s="19"/>
      <c r="R553" s="13"/>
      <c r="S553" s="14" t="s">
        <v>930</v>
      </c>
      <c r="U553" s="14" t="s">
        <v>244</v>
      </c>
      <c r="W553" s="14" t="s">
        <v>244</v>
      </c>
      <c r="X553" s="13"/>
      <c r="AG553" s="284">
        <v>44835</v>
      </c>
      <c r="AH553" s="19" t="s">
        <v>931</v>
      </c>
      <c r="AI553"/>
    </row>
    <row r="554" spans="1:35" x14ac:dyDescent="0.25">
      <c r="A554" s="16">
        <v>553</v>
      </c>
      <c r="B554" s="3" t="str">
        <f t="shared" si="8"/>
        <v>OG553</v>
      </c>
      <c r="C554" s="36" t="s">
        <v>1767</v>
      </c>
      <c r="D554" s="25" t="s">
        <v>1768</v>
      </c>
      <c r="E554" s="31" t="s">
        <v>1769</v>
      </c>
      <c r="F554" s="55" t="s">
        <v>954</v>
      </c>
      <c r="G554" s="13" t="s">
        <v>929</v>
      </c>
      <c r="H554" s="304"/>
      <c r="I554" s="14"/>
      <c r="K554" s="13"/>
      <c r="O554" s="19"/>
      <c r="R554" s="13"/>
      <c r="S554" s="14" t="s">
        <v>930</v>
      </c>
      <c r="U554" s="14" t="s">
        <v>244</v>
      </c>
      <c r="W554" s="14" t="s">
        <v>244</v>
      </c>
      <c r="X554" s="13"/>
      <c r="AG554" s="284">
        <v>44835</v>
      </c>
      <c r="AH554" s="19" t="s">
        <v>931</v>
      </c>
      <c r="AI554"/>
    </row>
    <row r="555" spans="1:35" x14ac:dyDescent="0.25">
      <c r="A555" s="16">
        <v>554</v>
      </c>
      <c r="B555" s="3" t="str">
        <f t="shared" si="8"/>
        <v>OG554</v>
      </c>
      <c r="C555" s="36" t="s">
        <v>1770</v>
      </c>
      <c r="D555" s="25" t="s">
        <v>1771</v>
      </c>
      <c r="E555" s="31" t="s">
        <v>1772</v>
      </c>
      <c r="F555" s="55" t="s">
        <v>954</v>
      </c>
      <c r="G555" s="13" t="s">
        <v>929</v>
      </c>
      <c r="H555" s="304"/>
      <c r="I555" s="14"/>
      <c r="K555" s="13"/>
      <c r="O555" s="19"/>
      <c r="R555" s="13"/>
      <c r="S555" s="14" t="s">
        <v>930</v>
      </c>
      <c r="U555" s="14" t="s">
        <v>244</v>
      </c>
      <c r="W555" s="14" t="s">
        <v>244</v>
      </c>
      <c r="X555" s="13"/>
      <c r="AG555" s="284">
        <v>44835</v>
      </c>
      <c r="AH555" s="19" t="s">
        <v>931</v>
      </c>
      <c r="AI555"/>
    </row>
    <row r="556" spans="1:35" x14ac:dyDescent="0.25">
      <c r="A556" s="16">
        <v>555</v>
      </c>
      <c r="B556" s="3" t="str">
        <f t="shared" si="8"/>
        <v>OG555</v>
      </c>
      <c r="C556" s="36" t="s">
        <v>1773</v>
      </c>
      <c r="D556" s="25" t="s">
        <v>1774</v>
      </c>
      <c r="E556" s="31" t="s">
        <v>1775</v>
      </c>
      <c r="F556" s="55" t="s">
        <v>954</v>
      </c>
      <c r="G556" s="13" t="s">
        <v>929</v>
      </c>
      <c r="H556" s="304"/>
      <c r="I556" s="14"/>
      <c r="K556" s="13"/>
      <c r="O556" s="19"/>
      <c r="R556" s="13"/>
      <c r="S556" s="14" t="s">
        <v>930</v>
      </c>
      <c r="U556" s="14" t="s">
        <v>244</v>
      </c>
      <c r="W556" s="14" t="s">
        <v>244</v>
      </c>
      <c r="X556" s="13"/>
      <c r="AG556" s="284">
        <v>44835</v>
      </c>
      <c r="AH556" s="19" t="s">
        <v>931</v>
      </c>
      <c r="AI556"/>
    </row>
    <row r="557" spans="1:35" x14ac:dyDescent="0.25">
      <c r="A557" s="16">
        <v>556</v>
      </c>
      <c r="B557" s="3" t="str">
        <f t="shared" si="8"/>
        <v>OG556</v>
      </c>
      <c r="C557" s="36" t="s">
        <v>1776</v>
      </c>
      <c r="D557" s="25" t="s">
        <v>1777</v>
      </c>
      <c r="E557" s="31" t="s">
        <v>1778</v>
      </c>
      <c r="F557" s="55" t="s">
        <v>954</v>
      </c>
      <c r="G557" s="13" t="s">
        <v>929</v>
      </c>
      <c r="H557" s="304"/>
      <c r="I557" s="14"/>
      <c r="K557" s="13"/>
      <c r="O557" s="19"/>
      <c r="R557" s="13"/>
      <c r="S557" s="14" t="s">
        <v>930</v>
      </c>
      <c r="U557" s="14" t="s">
        <v>244</v>
      </c>
      <c r="W557" s="14" t="s">
        <v>244</v>
      </c>
      <c r="X557" s="13"/>
      <c r="AG557" s="284">
        <v>44835</v>
      </c>
      <c r="AH557" s="19" t="s">
        <v>931</v>
      </c>
      <c r="AI557"/>
    </row>
    <row r="558" spans="1:35" x14ac:dyDescent="0.25">
      <c r="A558" s="16">
        <v>557</v>
      </c>
      <c r="B558" s="3" t="str">
        <f t="shared" si="8"/>
        <v>OG557</v>
      </c>
      <c r="C558" s="36" t="s">
        <v>1779</v>
      </c>
      <c r="D558" s="25" t="s">
        <v>1780</v>
      </c>
      <c r="E558" s="31" t="s">
        <v>1781</v>
      </c>
      <c r="F558" s="55" t="s">
        <v>954</v>
      </c>
      <c r="G558" s="13" t="s">
        <v>929</v>
      </c>
      <c r="H558" s="304"/>
      <c r="I558" s="14"/>
      <c r="K558" s="13"/>
      <c r="O558" s="19"/>
      <c r="R558" s="13"/>
      <c r="S558" s="14" t="s">
        <v>930</v>
      </c>
      <c r="U558" s="14" t="s">
        <v>244</v>
      </c>
      <c r="W558" s="14" t="s">
        <v>244</v>
      </c>
      <c r="X558" s="13"/>
      <c r="AG558" s="284">
        <v>44835</v>
      </c>
      <c r="AH558" s="19" t="s">
        <v>931</v>
      </c>
      <c r="AI558"/>
    </row>
    <row r="559" spans="1:35" x14ac:dyDescent="0.25">
      <c r="A559" s="16">
        <v>558</v>
      </c>
      <c r="B559" s="3" t="str">
        <f t="shared" si="8"/>
        <v>OG558</v>
      </c>
      <c r="C559" s="36" t="s">
        <v>1782</v>
      </c>
      <c r="D559" s="25" t="s">
        <v>1478</v>
      </c>
      <c r="E559" s="31" t="s">
        <v>1783</v>
      </c>
      <c r="F559" s="55" t="s">
        <v>954</v>
      </c>
      <c r="G559" s="13" t="s">
        <v>929</v>
      </c>
      <c r="H559" s="304"/>
      <c r="I559" s="14"/>
      <c r="K559" s="13"/>
      <c r="O559" s="19"/>
      <c r="R559" s="13"/>
      <c r="S559" s="14" t="s">
        <v>930</v>
      </c>
      <c r="U559" s="14" t="s">
        <v>244</v>
      </c>
      <c r="W559" s="14" t="s">
        <v>244</v>
      </c>
      <c r="X559" s="13"/>
      <c r="AG559" s="284">
        <v>44835</v>
      </c>
      <c r="AH559" s="19" t="s">
        <v>931</v>
      </c>
      <c r="AI559"/>
    </row>
    <row r="560" spans="1:35" x14ac:dyDescent="0.25">
      <c r="A560" s="16">
        <v>559</v>
      </c>
      <c r="B560" s="3" t="str">
        <f t="shared" si="8"/>
        <v>OG559</v>
      </c>
      <c r="C560" s="36" t="s">
        <v>1784</v>
      </c>
      <c r="D560" s="25" t="s">
        <v>1785</v>
      </c>
      <c r="E560" s="31" t="s">
        <v>1786</v>
      </c>
      <c r="F560" s="55" t="s">
        <v>954</v>
      </c>
      <c r="G560" s="13" t="s">
        <v>929</v>
      </c>
      <c r="H560" s="304"/>
      <c r="I560" s="14"/>
      <c r="K560" s="13"/>
      <c r="O560" s="19"/>
      <c r="R560" s="13"/>
      <c r="S560" s="14" t="s">
        <v>930</v>
      </c>
      <c r="U560" s="14" t="s">
        <v>244</v>
      </c>
      <c r="W560" s="14" t="s">
        <v>244</v>
      </c>
      <c r="X560" s="13"/>
      <c r="AG560" s="284">
        <v>44835</v>
      </c>
      <c r="AH560" s="19" t="s">
        <v>931</v>
      </c>
      <c r="AI560"/>
    </row>
    <row r="561" spans="1:35" x14ac:dyDescent="0.25">
      <c r="A561" s="16">
        <v>560</v>
      </c>
      <c r="B561" s="3" t="str">
        <f t="shared" si="8"/>
        <v>OG560</v>
      </c>
      <c r="C561" s="36" t="s">
        <v>1787</v>
      </c>
      <c r="D561" s="25" t="s">
        <v>1785</v>
      </c>
      <c r="E561" s="31" t="s">
        <v>1786</v>
      </c>
      <c r="F561" s="55" t="s">
        <v>954</v>
      </c>
      <c r="G561" s="13" t="s">
        <v>929</v>
      </c>
      <c r="H561" s="304"/>
      <c r="I561" s="14"/>
      <c r="K561" s="13"/>
      <c r="O561" s="19"/>
      <c r="R561" s="13"/>
      <c r="S561" s="14" t="s">
        <v>930</v>
      </c>
      <c r="U561" s="14" t="s">
        <v>244</v>
      </c>
      <c r="W561" s="14" t="s">
        <v>244</v>
      </c>
      <c r="X561" s="13"/>
      <c r="AG561" s="284">
        <v>44835</v>
      </c>
      <c r="AH561" s="19" t="s">
        <v>931</v>
      </c>
      <c r="AI561"/>
    </row>
    <row r="562" spans="1:35" x14ac:dyDescent="0.25">
      <c r="A562" s="16">
        <v>561</v>
      </c>
      <c r="B562" s="3" t="str">
        <f t="shared" si="8"/>
        <v>OG561</v>
      </c>
      <c r="C562" s="36" t="s">
        <v>1788</v>
      </c>
      <c r="D562" s="25" t="s">
        <v>852</v>
      </c>
      <c r="E562" s="31" t="s">
        <v>1789</v>
      </c>
      <c r="F562" s="55" t="s">
        <v>954</v>
      </c>
      <c r="G562" s="13" t="s">
        <v>929</v>
      </c>
      <c r="H562" s="304"/>
      <c r="I562" s="14"/>
      <c r="K562" s="13"/>
      <c r="O562" s="19"/>
      <c r="R562" s="13"/>
      <c r="S562" s="14" t="s">
        <v>930</v>
      </c>
      <c r="U562" s="14" t="s">
        <v>244</v>
      </c>
      <c r="W562" s="14" t="s">
        <v>244</v>
      </c>
      <c r="X562" s="13"/>
      <c r="AG562" s="284">
        <v>44835</v>
      </c>
      <c r="AH562" s="19" t="s">
        <v>931</v>
      </c>
      <c r="AI562"/>
    </row>
    <row r="563" spans="1:35" x14ac:dyDescent="0.25">
      <c r="A563" s="16">
        <v>562</v>
      </c>
      <c r="B563" s="3" t="str">
        <f t="shared" si="8"/>
        <v>OG562</v>
      </c>
      <c r="C563" s="36" t="s">
        <v>1790</v>
      </c>
      <c r="D563" s="25" t="s">
        <v>1791</v>
      </c>
      <c r="E563" s="31"/>
      <c r="F563" s="55" t="s">
        <v>954</v>
      </c>
      <c r="G563" s="13" t="s">
        <v>929</v>
      </c>
      <c r="H563" s="304"/>
      <c r="I563" s="14"/>
      <c r="K563" s="13"/>
      <c r="O563" s="19"/>
      <c r="R563" s="13"/>
      <c r="S563" s="14" t="s">
        <v>930</v>
      </c>
      <c r="U563" s="14" t="s">
        <v>244</v>
      </c>
      <c r="W563" s="14" t="s">
        <v>244</v>
      </c>
      <c r="X563" s="13"/>
      <c r="AG563" s="284">
        <v>44835</v>
      </c>
      <c r="AH563" s="19" t="s">
        <v>931</v>
      </c>
      <c r="AI563"/>
    </row>
    <row r="564" spans="1:35" x14ac:dyDescent="0.25">
      <c r="A564" s="16">
        <v>563</v>
      </c>
      <c r="B564" s="3" t="str">
        <f t="shared" si="8"/>
        <v>OG563</v>
      </c>
      <c r="C564" s="36" t="s">
        <v>1792</v>
      </c>
      <c r="D564" s="25" t="s">
        <v>1793</v>
      </c>
      <c r="E564" s="31"/>
      <c r="F564" s="55" t="s">
        <v>954</v>
      </c>
      <c r="G564" s="13" t="s">
        <v>929</v>
      </c>
      <c r="H564" s="304"/>
      <c r="I564" s="14"/>
      <c r="K564" s="13"/>
      <c r="O564" s="19"/>
      <c r="R564" s="13"/>
      <c r="S564" s="14" t="s">
        <v>930</v>
      </c>
      <c r="U564" s="14" t="s">
        <v>244</v>
      </c>
      <c r="W564" s="14" t="s">
        <v>244</v>
      </c>
      <c r="X564" s="13"/>
      <c r="AG564" s="284">
        <v>44835</v>
      </c>
      <c r="AH564" s="19" t="s">
        <v>931</v>
      </c>
      <c r="AI564"/>
    </row>
    <row r="565" spans="1:35" x14ac:dyDescent="0.25">
      <c r="A565" s="16">
        <v>564</v>
      </c>
      <c r="B565" s="3" t="str">
        <f t="shared" si="8"/>
        <v>OG564</v>
      </c>
      <c r="C565" s="36" t="s">
        <v>1794</v>
      </c>
      <c r="D565" s="25" t="s">
        <v>1043</v>
      </c>
      <c r="E565" s="31"/>
      <c r="F565" s="55" t="s">
        <v>954</v>
      </c>
      <c r="G565" s="13" t="s">
        <v>929</v>
      </c>
      <c r="H565" s="304"/>
      <c r="I565" s="14"/>
      <c r="K565" s="13"/>
      <c r="O565" s="19"/>
      <c r="R565" s="13"/>
      <c r="S565" s="14" t="s">
        <v>930</v>
      </c>
      <c r="U565" s="14" t="s">
        <v>244</v>
      </c>
      <c r="W565" s="14" t="s">
        <v>244</v>
      </c>
      <c r="X565" s="13"/>
      <c r="AG565" s="284">
        <v>44835</v>
      </c>
      <c r="AH565" s="19" t="s">
        <v>931</v>
      </c>
      <c r="AI565"/>
    </row>
    <row r="566" spans="1:35" x14ac:dyDescent="0.25">
      <c r="A566" s="16">
        <v>565</v>
      </c>
      <c r="B566" s="3" t="str">
        <f t="shared" si="8"/>
        <v>OG565</v>
      </c>
      <c r="C566" s="36" t="s">
        <v>1795</v>
      </c>
      <c r="D566" s="25" t="s">
        <v>1046</v>
      </c>
      <c r="E566" s="31"/>
      <c r="F566" s="55" t="s">
        <v>954</v>
      </c>
      <c r="G566" s="13" t="s">
        <v>929</v>
      </c>
      <c r="H566" s="304"/>
      <c r="I566" s="14"/>
      <c r="K566" s="13"/>
      <c r="O566" s="19"/>
      <c r="R566" s="13"/>
      <c r="S566" s="14" t="s">
        <v>930</v>
      </c>
      <c r="U566" s="14" t="s">
        <v>244</v>
      </c>
      <c r="W566" s="14" t="s">
        <v>244</v>
      </c>
      <c r="X566" s="13"/>
      <c r="AG566" s="284">
        <v>44835</v>
      </c>
      <c r="AH566" s="19" t="s">
        <v>931</v>
      </c>
      <c r="AI566"/>
    </row>
    <row r="567" spans="1:35" x14ac:dyDescent="0.25">
      <c r="A567" s="16">
        <v>566</v>
      </c>
      <c r="B567" s="3" t="str">
        <f t="shared" si="8"/>
        <v>OG566</v>
      </c>
      <c r="C567" s="36" t="s">
        <v>1796</v>
      </c>
      <c r="D567" s="25" t="s">
        <v>1797</v>
      </c>
      <c r="E567" s="31"/>
      <c r="F567" s="55" t="s">
        <v>954</v>
      </c>
      <c r="G567" s="13" t="s">
        <v>929</v>
      </c>
      <c r="H567" s="304"/>
      <c r="I567" s="14"/>
      <c r="K567" s="13"/>
      <c r="O567" s="19"/>
      <c r="R567" s="13"/>
      <c r="S567" s="14" t="s">
        <v>930</v>
      </c>
      <c r="U567" s="14" t="s">
        <v>244</v>
      </c>
      <c r="W567" s="14" t="s">
        <v>244</v>
      </c>
      <c r="X567" s="13"/>
      <c r="AG567" s="284">
        <v>44835</v>
      </c>
      <c r="AH567" s="19" t="s">
        <v>931</v>
      </c>
      <c r="AI567"/>
    </row>
    <row r="568" spans="1:35" x14ac:dyDescent="0.25">
      <c r="A568" s="16">
        <v>567</v>
      </c>
      <c r="B568" s="3" t="str">
        <f t="shared" si="8"/>
        <v>OG567</v>
      </c>
      <c r="C568" s="36" t="s">
        <v>1798</v>
      </c>
      <c r="D568" s="25" t="s">
        <v>193</v>
      </c>
      <c r="E568" s="31" t="s">
        <v>1799</v>
      </c>
      <c r="F568" s="55" t="s">
        <v>954</v>
      </c>
      <c r="G568" s="13" t="s">
        <v>929</v>
      </c>
      <c r="H568" s="304"/>
      <c r="I568" s="14"/>
      <c r="K568" s="13"/>
      <c r="O568" s="19"/>
      <c r="R568" s="13"/>
      <c r="S568" s="14" t="s">
        <v>930</v>
      </c>
      <c r="U568" s="14" t="s">
        <v>244</v>
      </c>
      <c r="W568" s="14" t="s">
        <v>244</v>
      </c>
      <c r="X568" s="13"/>
      <c r="AG568" s="284">
        <v>44835</v>
      </c>
      <c r="AH568" s="19" t="s">
        <v>931</v>
      </c>
      <c r="AI568"/>
    </row>
    <row r="569" spans="1:35" x14ac:dyDescent="0.25">
      <c r="A569" s="16">
        <v>568</v>
      </c>
      <c r="B569" s="3" t="str">
        <f t="shared" si="8"/>
        <v>OG568</v>
      </c>
      <c r="C569" s="36" t="s">
        <v>1800</v>
      </c>
      <c r="D569" s="25" t="s">
        <v>560</v>
      </c>
      <c r="E569" s="31" t="s">
        <v>1801</v>
      </c>
      <c r="F569" s="55" t="s">
        <v>954</v>
      </c>
      <c r="G569" s="13" t="s">
        <v>929</v>
      </c>
      <c r="H569" s="304"/>
      <c r="I569" s="14"/>
      <c r="K569" s="13"/>
      <c r="O569" s="19"/>
      <c r="R569" s="13"/>
      <c r="S569" s="14" t="s">
        <v>930</v>
      </c>
      <c r="U569" s="14" t="s">
        <v>244</v>
      </c>
      <c r="W569" s="14" t="s">
        <v>244</v>
      </c>
      <c r="X569" s="13"/>
      <c r="AG569" s="284">
        <v>44835</v>
      </c>
      <c r="AH569" s="19" t="s">
        <v>931</v>
      </c>
      <c r="AI569"/>
    </row>
    <row r="570" spans="1:35" x14ac:dyDescent="0.25">
      <c r="A570" s="16">
        <v>569</v>
      </c>
      <c r="B570" s="3" t="str">
        <f t="shared" si="8"/>
        <v>OG569</v>
      </c>
      <c r="C570" s="36" t="s">
        <v>1802</v>
      </c>
      <c r="D570" s="25" t="s">
        <v>1803</v>
      </c>
      <c r="E570" s="31" t="s">
        <v>1804</v>
      </c>
      <c r="F570" s="55" t="s">
        <v>954</v>
      </c>
      <c r="G570" s="13" t="s">
        <v>929</v>
      </c>
      <c r="H570" s="304"/>
      <c r="I570" s="14"/>
      <c r="K570" s="13"/>
      <c r="O570" s="19"/>
      <c r="R570" s="13"/>
      <c r="S570" s="14" t="s">
        <v>930</v>
      </c>
      <c r="U570" s="14" t="s">
        <v>244</v>
      </c>
      <c r="W570" s="14" t="s">
        <v>244</v>
      </c>
      <c r="X570" s="13"/>
      <c r="AG570" s="284">
        <v>44835</v>
      </c>
      <c r="AH570" s="19" t="s">
        <v>931</v>
      </c>
      <c r="AI570"/>
    </row>
    <row r="571" spans="1:35" x14ac:dyDescent="0.25">
      <c r="A571" s="16">
        <v>570</v>
      </c>
      <c r="B571" s="3" t="str">
        <f t="shared" si="8"/>
        <v>OG570</v>
      </c>
      <c r="C571" s="36" t="s">
        <v>1805</v>
      </c>
      <c r="D571" s="25" t="s">
        <v>1806</v>
      </c>
      <c r="E571" s="31"/>
      <c r="F571" s="55" t="s">
        <v>954</v>
      </c>
      <c r="G571" s="13" t="s">
        <v>929</v>
      </c>
      <c r="H571" s="304"/>
      <c r="I571" s="14"/>
      <c r="K571" s="13"/>
      <c r="O571" s="19"/>
      <c r="R571" s="13"/>
      <c r="S571" s="14" t="s">
        <v>930</v>
      </c>
      <c r="U571" s="14" t="s">
        <v>244</v>
      </c>
      <c r="W571" s="14" t="s">
        <v>244</v>
      </c>
      <c r="X571" s="13"/>
      <c r="AG571" s="284">
        <v>44835</v>
      </c>
      <c r="AH571" s="19" t="s">
        <v>931</v>
      </c>
      <c r="AI571"/>
    </row>
    <row r="572" spans="1:35" x14ac:dyDescent="0.25">
      <c r="A572" s="16">
        <v>571</v>
      </c>
      <c r="B572" s="3" t="str">
        <f t="shared" si="8"/>
        <v>OG571</v>
      </c>
      <c r="C572" s="36" t="s">
        <v>1807</v>
      </c>
      <c r="D572" s="25" t="s">
        <v>1808</v>
      </c>
      <c r="E572" s="31"/>
      <c r="F572" s="55" t="s">
        <v>954</v>
      </c>
      <c r="G572" s="13" t="s">
        <v>929</v>
      </c>
      <c r="H572" s="304"/>
      <c r="I572" s="14"/>
      <c r="K572" s="13"/>
      <c r="O572" s="19"/>
      <c r="R572" s="13"/>
      <c r="S572" s="14" t="s">
        <v>930</v>
      </c>
      <c r="U572" s="14" t="s">
        <v>244</v>
      </c>
      <c r="W572" s="14" t="s">
        <v>244</v>
      </c>
      <c r="X572" s="13"/>
      <c r="AG572" s="284">
        <v>44835</v>
      </c>
      <c r="AH572" s="19" t="s">
        <v>931</v>
      </c>
      <c r="AI572"/>
    </row>
    <row r="573" spans="1:35" x14ac:dyDescent="0.25">
      <c r="A573" s="16">
        <v>572</v>
      </c>
      <c r="B573" s="3" t="str">
        <f t="shared" si="8"/>
        <v>OG572</v>
      </c>
      <c r="C573" s="36" t="s">
        <v>1809</v>
      </c>
      <c r="D573" s="25" t="s">
        <v>1810</v>
      </c>
      <c r="E573" s="31" t="s">
        <v>1811</v>
      </c>
      <c r="F573" s="55" t="s">
        <v>954</v>
      </c>
      <c r="G573" s="13" t="s">
        <v>929</v>
      </c>
      <c r="H573" s="304"/>
      <c r="I573" s="14"/>
      <c r="K573" s="13"/>
      <c r="O573" s="19"/>
      <c r="R573" s="13"/>
      <c r="S573" s="14" t="s">
        <v>930</v>
      </c>
      <c r="U573" s="14" t="s">
        <v>244</v>
      </c>
      <c r="W573" s="14" t="s">
        <v>244</v>
      </c>
      <c r="X573" s="13"/>
      <c r="AG573" s="284">
        <v>44835</v>
      </c>
      <c r="AH573" s="19" t="s">
        <v>931</v>
      </c>
      <c r="AI573"/>
    </row>
    <row r="574" spans="1:35" x14ac:dyDescent="0.25">
      <c r="A574" s="16">
        <v>573</v>
      </c>
      <c r="B574" s="3" t="str">
        <f t="shared" si="8"/>
        <v>OG573</v>
      </c>
      <c r="C574" s="36" t="s">
        <v>1812</v>
      </c>
      <c r="D574" s="25" t="s">
        <v>1813</v>
      </c>
      <c r="E574" s="31" t="s">
        <v>1814</v>
      </c>
      <c r="F574" s="55" t="s">
        <v>954</v>
      </c>
      <c r="G574" s="13" t="s">
        <v>929</v>
      </c>
      <c r="H574" s="304"/>
      <c r="I574" s="14"/>
      <c r="K574" s="13"/>
      <c r="O574" s="19"/>
      <c r="R574" s="13"/>
      <c r="S574" s="14" t="s">
        <v>930</v>
      </c>
      <c r="U574" s="14" t="s">
        <v>244</v>
      </c>
      <c r="W574" s="14" t="s">
        <v>244</v>
      </c>
      <c r="X574" s="13"/>
      <c r="AG574" s="284">
        <v>44835</v>
      </c>
      <c r="AH574" s="19" t="s">
        <v>931</v>
      </c>
      <c r="AI574"/>
    </row>
    <row r="575" spans="1:35" x14ac:dyDescent="0.25">
      <c r="A575" s="16">
        <v>574</v>
      </c>
      <c r="B575" s="3" t="str">
        <f t="shared" si="8"/>
        <v>OG574</v>
      </c>
      <c r="C575" s="36" t="s">
        <v>1815</v>
      </c>
      <c r="D575" s="25" t="s">
        <v>1656</v>
      </c>
      <c r="E575" s="31" t="s">
        <v>1816</v>
      </c>
      <c r="F575" s="55" t="s">
        <v>954</v>
      </c>
      <c r="G575" s="13" t="s">
        <v>929</v>
      </c>
      <c r="H575" s="304"/>
      <c r="I575" s="14"/>
      <c r="K575" s="13"/>
      <c r="O575" s="19"/>
      <c r="R575" s="13"/>
      <c r="S575" s="14" t="s">
        <v>930</v>
      </c>
      <c r="U575" s="14" t="s">
        <v>244</v>
      </c>
      <c r="W575" s="14" t="s">
        <v>244</v>
      </c>
      <c r="X575" s="13"/>
      <c r="AG575" s="284">
        <v>44835</v>
      </c>
      <c r="AH575" s="19" t="s">
        <v>931</v>
      </c>
      <c r="AI575"/>
    </row>
    <row r="576" spans="1:35" x14ac:dyDescent="0.25">
      <c r="A576" s="16">
        <v>575</v>
      </c>
      <c r="B576" s="3" t="str">
        <f t="shared" si="8"/>
        <v>OG575</v>
      </c>
      <c r="C576" s="36" t="s">
        <v>1817</v>
      </c>
      <c r="D576" s="25" t="s">
        <v>1818</v>
      </c>
      <c r="E576" s="31" t="s">
        <v>1819</v>
      </c>
      <c r="F576" s="55" t="s">
        <v>954</v>
      </c>
      <c r="G576" s="13" t="s">
        <v>929</v>
      </c>
      <c r="H576" s="304"/>
      <c r="I576" s="14"/>
      <c r="K576" s="13"/>
      <c r="O576" s="19"/>
      <c r="R576" s="13"/>
      <c r="S576" s="14" t="s">
        <v>930</v>
      </c>
      <c r="U576" s="14" t="s">
        <v>244</v>
      </c>
      <c r="W576" s="14" t="s">
        <v>244</v>
      </c>
      <c r="X576" s="13"/>
      <c r="AG576" s="284">
        <v>44835</v>
      </c>
      <c r="AH576" s="19" t="s">
        <v>931</v>
      </c>
      <c r="AI576"/>
    </row>
    <row r="577" spans="1:35" x14ac:dyDescent="0.25">
      <c r="A577" s="16">
        <v>576</v>
      </c>
      <c r="B577" s="3" t="str">
        <f t="shared" si="8"/>
        <v>OG576</v>
      </c>
      <c r="C577" s="36" t="s">
        <v>1820</v>
      </c>
      <c r="D577" s="25" t="s">
        <v>1821</v>
      </c>
      <c r="E577" s="31" t="s">
        <v>1822</v>
      </c>
      <c r="F577" s="55" t="s">
        <v>954</v>
      </c>
      <c r="G577" s="13" t="s">
        <v>929</v>
      </c>
      <c r="H577" s="304"/>
      <c r="I577" s="14"/>
      <c r="K577" s="13"/>
      <c r="O577" s="19"/>
      <c r="R577" s="13"/>
      <c r="S577" s="14" t="s">
        <v>930</v>
      </c>
      <c r="U577" s="14" t="s">
        <v>244</v>
      </c>
      <c r="W577" s="14" t="s">
        <v>244</v>
      </c>
      <c r="X577" s="13"/>
      <c r="AG577" s="284">
        <v>44835</v>
      </c>
      <c r="AH577" s="19" t="s">
        <v>931</v>
      </c>
      <c r="AI577"/>
    </row>
    <row r="578" spans="1:35" x14ac:dyDescent="0.25">
      <c r="A578" s="16">
        <v>577</v>
      </c>
      <c r="B578" s="3" t="str">
        <f t="shared" ref="B578:B641" si="9">_xlfn.CONCAT("OG",A578)</f>
        <v>OG577</v>
      </c>
      <c r="C578" s="36" t="s">
        <v>1823</v>
      </c>
      <c r="D578" s="25" t="s">
        <v>1824</v>
      </c>
      <c r="E578" s="31" t="s">
        <v>1825</v>
      </c>
      <c r="F578" s="55" t="s">
        <v>954</v>
      </c>
      <c r="G578" s="13" t="s">
        <v>929</v>
      </c>
      <c r="H578" s="304"/>
      <c r="I578" s="14"/>
      <c r="K578" s="13"/>
      <c r="O578" s="19"/>
      <c r="R578" s="13"/>
      <c r="S578" s="14" t="s">
        <v>930</v>
      </c>
      <c r="U578" s="14" t="s">
        <v>244</v>
      </c>
      <c r="W578" s="14" t="s">
        <v>244</v>
      </c>
      <c r="X578" s="13"/>
      <c r="AG578" s="284">
        <v>44835</v>
      </c>
      <c r="AH578" s="19" t="s">
        <v>931</v>
      </c>
      <c r="AI578"/>
    </row>
    <row r="579" spans="1:35" x14ac:dyDescent="0.25">
      <c r="A579" s="16">
        <v>578</v>
      </c>
      <c r="B579" s="3" t="str">
        <f t="shared" si="9"/>
        <v>OG578</v>
      </c>
      <c r="C579" s="36" t="s">
        <v>1826</v>
      </c>
      <c r="D579" s="25" t="s">
        <v>1824</v>
      </c>
      <c r="E579" s="31"/>
      <c r="F579" s="55" t="s">
        <v>954</v>
      </c>
      <c r="G579" s="13" t="s">
        <v>929</v>
      </c>
      <c r="H579" s="304"/>
      <c r="I579" s="14"/>
      <c r="K579" s="13"/>
      <c r="O579" s="19"/>
      <c r="R579" s="13"/>
      <c r="S579" s="14" t="s">
        <v>930</v>
      </c>
      <c r="U579" s="14" t="s">
        <v>244</v>
      </c>
      <c r="W579" s="14" t="s">
        <v>244</v>
      </c>
      <c r="X579" s="13"/>
      <c r="AG579" s="284">
        <v>44835</v>
      </c>
      <c r="AH579" s="19" t="s">
        <v>931</v>
      </c>
      <c r="AI579"/>
    </row>
    <row r="580" spans="1:35" x14ac:dyDescent="0.25">
      <c r="A580" s="16">
        <v>579</v>
      </c>
      <c r="B580" s="3" t="str">
        <f t="shared" si="9"/>
        <v>OG579</v>
      </c>
      <c r="C580" s="36" t="s">
        <v>1827</v>
      </c>
      <c r="D580" s="25" t="s">
        <v>1828</v>
      </c>
      <c r="E580" s="31" t="s">
        <v>1829</v>
      </c>
      <c r="F580" s="55" t="s">
        <v>954</v>
      </c>
      <c r="G580" s="13" t="s">
        <v>929</v>
      </c>
      <c r="H580" s="304"/>
      <c r="I580" s="14"/>
      <c r="K580" s="13"/>
      <c r="O580" s="19"/>
      <c r="R580" s="13"/>
      <c r="S580" s="14" t="s">
        <v>930</v>
      </c>
      <c r="U580" s="14" t="s">
        <v>244</v>
      </c>
      <c r="W580" s="14" t="s">
        <v>244</v>
      </c>
      <c r="X580" s="13"/>
      <c r="AG580" s="284">
        <v>44835</v>
      </c>
      <c r="AH580" s="19" t="s">
        <v>931</v>
      </c>
      <c r="AI580"/>
    </row>
    <row r="581" spans="1:35" x14ac:dyDescent="0.25">
      <c r="A581" s="16">
        <v>580</v>
      </c>
      <c r="B581" s="3" t="str">
        <f t="shared" si="9"/>
        <v>OG580</v>
      </c>
      <c r="C581" s="36" t="s">
        <v>1830</v>
      </c>
      <c r="D581" s="25" t="s">
        <v>1831</v>
      </c>
      <c r="E581" s="31" t="s">
        <v>1832</v>
      </c>
      <c r="F581" s="55" t="s">
        <v>954</v>
      </c>
      <c r="G581" s="13" t="s">
        <v>929</v>
      </c>
      <c r="H581" s="304"/>
      <c r="I581" s="14"/>
      <c r="K581" s="13"/>
      <c r="O581" s="19"/>
      <c r="R581" s="13"/>
      <c r="S581" s="14" t="s">
        <v>930</v>
      </c>
      <c r="U581" s="14" t="s">
        <v>244</v>
      </c>
      <c r="W581" s="14" t="s">
        <v>244</v>
      </c>
      <c r="X581" s="13"/>
      <c r="AG581" s="284">
        <v>44835</v>
      </c>
      <c r="AH581" s="19" t="s">
        <v>931</v>
      </c>
      <c r="AI581"/>
    </row>
    <row r="582" spans="1:35" x14ac:dyDescent="0.25">
      <c r="A582" s="16">
        <v>581</v>
      </c>
      <c r="B582" s="3" t="str">
        <f t="shared" si="9"/>
        <v>OG581</v>
      </c>
      <c r="C582" s="36" t="s">
        <v>1833</v>
      </c>
      <c r="D582" s="25" t="s">
        <v>1834</v>
      </c>
      <c r="E582" s="31" t="s">
        <v>1835</v>
      </c>
      <c r="F582" s="55" t="s">
        <v>954</v>
      </c>
      <c r="G582" s="13" t="s">
        <v>929</v>
      </c>
      <c r="H582" s="304"/>
      <c r="I582" s="14"/>
      <c r="K582" s="13"/>
      <c r="O582" s="19"/>
      <c r="R582" s="13"/>
      <c r="S582" s="14" t="s">
        <v>930</v>
      </c>
      <c r="U582" s="14" t="s">
        <v>244</v>
      </c>
      <c r="W582" s="14" t="s">
        <v>244</v>
      </c>
      <c r="X582" s="13"/>
      <c r="AG582" s="284">
        <v>44835</v>
      </c>
      <c r="AH582" s="19" t="s">
        <v>931</v>
      </c>
      <c r="AI582"/>
    </row>
    <row r="583" spans="1:35" x14ac:dyDescent="0.25">
      <c r="A583" s="16">
        <v>582</v>
      </c>
      <c r="B583" s="3" t="str">
        <f t="shared" si="9"/>
        <v>OG582</v>
      </c>
      <c r="C583" s="36" t="s">
        <v>1836</v>
      </c>
      <c r="D583" s="25" t="s">
        <v>1837</v>
      </c>
      <c r="E583" s="31" t="s">
        <v>1838</v>
      </c>
      <c r="F583" s="55" t="s">
        <v>954</v>
      </c>
      <c r="G583" s="13" t="s">
        <v>929</v>
      </c>
      <c r="H583" s="304"/>
      <c r="I583" s="14"/>
      <c r="K583" s="13"/>
      <c r="O583" s="19"/>
      <c r="R583" s="13"/>
      <c r="S583" s="14" t="s">
        <v>930</v>
      </c>
      <c r="U583" s="14" t="s">
        <v>244</v>
      </c>
      <c r="W583" s="14" t="s">
        <v>244</v>
      </c>
      <c r="X583" s="13"/>
      <c r="AG583" s="284">
        <v>44835</v>
      </c>
      <c r="AH583" s="19" t="s">
        <v>931</v>
      </c>
      <c r="AI583"/>
    </row>
    <row r="584" spans="1:35" x14ac:dyDescent="0.25">
      <c r="A584" s="16">
        <v>583</v>
      </c>
      <c r="B584" s="3" t="str">
        <f t="shared" si="9"/>
        <v>OG583</v>
      </c>
      <c r="C584" s="36" t="s">
        <v>1839</v>
      </c>
      <c r="D584" s="25" t="s">
        <v>1840</v>
      </c>
      <c r="E584" s="31" t="s">
        <v>1841</v>
      </c>
      <c r="F584" s="55" t="s">
        <v>954</v>
      </c>
      <c r="G584" s="13" t="s">
        <v>929</v>
      </c>
      <c r="H584" s="304"/>
      <c r="I584" s="14"/>
      <c r="K584" s="13"/>
      <c r="O584" s="19"/>
      <c r="R584" s="13"/>
      <c r="S584" s="14" t="s">
        <v>930</v>
      </c>
      <c r="U584" s="14" t="s">
        <v>244</v>
      </c>
      <c r="W584" s="14" t="s">
        <v>244</v>
      </c>
      <c r="X584" s="13"/>
      <c r="AG584" s="284">
        <v>44835</v>
      </c>
      <c r="AH584" s="19" t="s">
        <v>931</v>
      </c>
      <c r="AI584"/>
    </row>
    <row r="585" spans="1:35" x14ac:dyDescent="0.25">
      <c r="A585" s="16">
        <v>584</v>
      </c>
      <c r="B585" s="3" t="str">
        <f t="shared" si="9"/>
        <v>OG584</v>
      </c>
      <c r="C585" s="36" t="s">
        <v>1842</v>
      </c>
      <c r="D585" s="25" t="s">
        <v>1843</v>
      </c>
      <c r="E585" s="31" t="s">
        <v>1844</v>
      </c>
      <c r="F585" s="55" t="s">
        <v>954</v>
      </c>
      <c r="G585" s="13" t="s">
        <v>929</v>
      </c>
      <c r="H585" s="304"/>
      <c r="I585" s="14"/>
      <c r="K585" s="13"/>
      <c r="O585" s="19"/>
      <c r="R585" s="13"/>
      <c r="S585" s="14" t="s">
        <v>930</v>
      </c>
      <c r="U585" s="14" t="s">
        <v>244</v>
      </c>
      <c r="W585" s="14" t="s">
        <v>244</v>
      </c>
      <c r="X585" s="13"/>
      <c r="AG585" s="284">
        <v>44835</v>
      </c>
      <c r="AH585" s="19" t="s">
        <v>931</v>
      </c>
      <c r="AI585"/>
    </row>
    <row r="586" spans="1:35" x14ac:dyDescent="0.25">
      <c r="A586" s="16">
        <v>585</v>
      </c>
      <c r="B586" s="3" t="str">
        <f t="shared" si="9"/>
        <v>OG585</v>
      </c>
      <c r="C586" s="36" t="s">
        <v>1845</v>
      </c>
      <c r="D586" s="25" t="s">
        <v>1846</v>
      </c>
      <c r="E586" s="31" t="s">
        <v>1847</v>
      </c>
      <c r="F586" s="55" t="s">
        <v>954</v>
      </c>
      <c r="G586" s="13" t="s">
        <v>929</v>
      </c>
      <c r="H586" s="304"/>
      <c r="I586" s="14"/>
      <c r="K586" s="13"/>
      <c r="O586" s="19"/>
      <c r="R586" s="13"/>
      <c r="S586" s="14" t="s">
        <v>930</v>
      </c>
      <c r="U586" s="14" t="s">
        <v>244</v>
      </c>
      <c r="W586" s="14" t="s">
        <v>244</v>
      </c>
      <c r="X586" s="13"/>
      <c r="AG586" s="284">
        <v>44835</v>
      </c>
      <c r="AH586" s="19" t="s">
        <v>931</v>
      </c>
      <c r="AI586"/>
    </row>
    <row r="587" spans="1:35" x14ac:dyDescent="0.25">
      <c r="A587" s="16">
        <v>586</v>
      </c>
      <c r="B587" s="3" t="str">
        <f t="shared" si="9"/>
        <v>OG586</v>
      </c>
      <c r="C587" s="36" t="s">
        <v>1848</v>
      </c>
      <c r="D587" s="25" t="s">
        <v>1846</v>
      </c>
      <c r="E587" s="31" t="s">
        <v>1849</v>
      </c>
      <c r="F587" s="55" t="s">
        <v>954</v>
      </c>
      <c r="G587" s="13" t="s">
        <v>929</v>
      </c>
      <c r="H587" s="304"/>
      <c r="I587" s="14"/>
      <c r="K587" s="13"/>
      <c r="O587" s="19"/>
      <c r="R587" s="13"/>
      <c r="S587" s="14" t="s">
        <v>930</v>
      </c>
      <c r="U587" s="14" t="s">
        <v>244</v>
      </c>
      <c r="W587" s="14" t="s">
        <v>244</v>
      </c>
      <c r="X587" s="13"/>
      <c r="AG587" s="284">
        <v>44835</v>
      </c>
      <c r="AH587" s="19" t="s">
        <v>931</v>
      </c>
      <c r="AI587"/>
    </row>
    <row r="588" spans="1:35" x14ac:dyDescent="0.25">
      <c r="A588" s="16">
        <v>587</v>
      </c>
      <c r="B588" s="3" t="str">
        <f t="shared" si="9"/>
        <v>OG587</v>
      </c>
      <c r="C588" s="36" t="s">
        <v>1850</v>
      </c>
      <c r="D588" s="25" t="s">
        <v>754</v>
      </c>
      <c r="E588" s="31" t="s">
        <v>1851</v>
      </c>
      <c r="F588" s="55" t="s">
        <v>954</v>
      </c>
      <c r="G588" s="13" t="s">
        <v>929</v>
      </c>
      <c r="H588" s="304"/>
      <c r="I588" s="14"/>
      <c r="K588" s="13"/>
      <c r="O588" s="19"/>
      <c r="R588" s="13"/>
      <c r="S588" s="14" t="s">
        <v>930</v>
      </c>
      <c r="U588" s="14" t="s">
        <v>244</v>
      </c>
      <c r="W588" s="14" t="s">
        <v>244</v>
      </c>
      <c r="X588" s="13"/>
      <c r="AG588" s="284">
        <v>44835</v>
      </c>
      <c r="AH588" s="19" t="s">
        <v>931</v>
      </c>
      <c r="AI588"/>
    </row>
    <row r="589" spans="1:35" x14ac:dyDescent="0.25">
      <c r="A589" s="16">
        <v>588</v>
      </c>
      <c r="B589" s="3" t="str">
        <f t="shared" si="9"/>
        <v>OG588</v>
      </c>
      <c r="C589" s="36" t="s">
        <v>1852</v>
      </c>
      <c r="D589" s="25" t="s">
        <v>1853</v>
      </c>
      <c r="E589" s="31" t="s">
        <v>1854</v>
      </c>
      <c r="F589" s="55" t="s">
        <v>954</v>
      </c>
      <c r="G589" s="13" t="s">
        <v>929</v>
      </c>
      <c r="H589" s="304"/>
      <c r="I589" s="14"/>
      <c r="K589" s="13"/>
      <c r="O589" s="19"/>
      <c r="R589" s="13"/>
      <c r="S589" s="14" t="s">
        <v>930</v>
      </c>
      <c r="U589" s="14" t="s">
        <v>244</v>
      </c>
      <c r="W589" s="14" t="s">
        <v>244</v>
      </c>
      <c r="X589" s="13"/>
      <c r="AG589" s="284">
        <v>44835</v>
      </c>
      <c r="AH589" s="19" t="s">
        <v>931</v>
      </c>
      <c r="AI589"/>
    </row>
    <row r="590" spans="1:35" x14ac:dyDescent="0.25">
      <c r="A590" s="16">
        <v>589</v>
      </c>
      <c r="B590" s="3" t="str">
        <f t="shared" si="9"/>
        <v>OG589</v>
      </c>
      <c r="C590" s="36" t="s">
        <v>1855</v>
      </c>
      <c r="D590" s="25" t="s">
        <v>1856</v>
      </c>
      <c r="E590" s="31" t="s">
        <v>1857</v>
      </c>
      <c r="F590" s="55" t="s">
        <v>954</v>
      </c>
      <c r="G590" s="13" t="s">
        <v>929</v>
      </c>
      <c r="H590" s="304"/>
      <c r="I590" s="14"/>
      <c r="K590" s="13"/>
      <c r="O590" s="19"/>
      <c r="R590" s="13"/>
      <c r="S590" s="14" t="s">
        <v>930</v>
      </c>
      <c r="U590" s="14" t="s">
        <v>244</v>
      </c>
      <c r="W590" s="14" t="s">
        <v>244</v>
      </c>
      <c r="X590" s="13"/>
      <c r="AG590" s="284">
        <v>44835</v>
      </c>
      <c r="AH590" s="19" t="s">
        <v>931</v>
      </c>
      <c r="AI590"/>
    </row>
    <row r="591" spans="1:35" x14ac:dyDescent="0.25">
      <c r="A591" s="16">
        <v>590</v>
      </c>
      <c r="B591" s="3" t="str">
        <f t="shared" si="9"/>
        <v>OG590</v>
      </c>
      <c r="C591" s="36" t="s">
        <v>1858</v>
      </c>
      <c r="D591" s="25" t="s">
        <v>1859</v>
      </c>
      <c r="E591" s="31" t="s">
        <v>1860</v>
      </c>
      <c r="F591" s="55" t="s">
        <v>954</v>
      </c>
      <c r="G591" s="13" t="s">
        <v>929</v>
      </c>
      <c r="H591" s="304"/>
      <c r="I591" s="14"/>
      <c r="K591" s="13"/>
      <c r="O591" s="19"/>
      <c r="R591" s="13"/>
      <c r="S591" s="14" t="s">
        <v>930</v>
      </c>
      <c r="U591" s="14" t="s">
        <v>244</v>
      </c>
      <c r="W591" s="14" t="s">
        <v>244</v>
      </c>
      <c r="X591" s="13"/>
      <c r="AG591" s="284">
        <v>44835</v>
      </c>
      <c r="AH591" s="19" t="s">
        <v>931</v>
      </c>
      <c r="AI591"/>
    </row>
    <row r="592" spans="1:35" x14ac:dyDescent="0.25">
      <c r="A592" s="16">
        <v>591</v>
      </c>
      <c r="B592" s="3" t="str">
        <f t="shared" si="9"/>
        <v>OG591</v>
      </c>
      <c r="C592" s="36" t="s">
        <v>1861</v>
      </c>
      <c r="D592" s="25" t="s">
        <v>1544</v>
      </c>
      <c r="E592" s="31"/>
      <c r="F592" s="55" t="s">
        <v>954</v>
      </c>
      <c r="G592" s="13" t="s">
        <v>929</v>
      </c>
      <c r="H592" s="304"/>
      <c r="I592" s="14"/>
      <c r="K592" s="13"/>
      <c r="O592" s="19"/>
      <c r="R592" s="13"/>
      <c r="S592" s="14" t="s">
        <v>930</v>
      </c>
      <c r="U592" s="14" t="s">
        <v>244</v>
      </c>
      <c r="W592" s="14" t="s">
        <v>244</v>
      </c>
      <c r="X592" s="13"/>
      <c r="AG592" s="284">
        <v>44835</v>
      </c>
      <c r="AH592" s="19" t="s">
        <v>931</v>
      </c>
      <c r="AI592"/>
    </row>
    <row r="593" spans="1:35" x14ac:dyDescent="0.25">
      <c r="A593" s="16">
        <v>592</v>
      </c>
      <c r="B593" s="3" t="str">
        <f t="shared" si="9"/>
        <v>OG592</v>
      </c>
      <c r="C593" s="36" t="s">
        <v>1862</v>
      </c>
      <c r="D593" s="25" t="s">
        <v>1863</v>
      </c>
      <c r="E593" s="31" t="s">
        <v>1864</v>
      </c>
      <c r="F593" s="55" t="s">
        <v>954</v>
      </c>
      <c r="G593" s="13" t="s">
        <v>929</v>
      </c>
      <c r="H593" s="304"/>
      <c r="I593" s="14"/>
      <c r="K593" s="13"/>
      <c r="O593" s="19"/>
      <c r="R593" s="13"/>
      <c r="S593" s="14" t="s">
        <v>930</v>
      </c>
      <c r="U593" s="14" t="s">
        <v>244</v>
      </c>
      <c r="W593" s="14" t="s">
        <v>244</v>
      </c>
      <c r="X593" s="13"/>
      <c r="AG593" s="284">
        <v>44835</v>
      </c>
      <c r="AH593" s="19" t="s">
        <v>931</v>
      </c>
      <c r="AI593"/>
    </row>
    <row r="594" spans="1:35" x14ac:dyDescent="0.25">
      <c r="A594" s="16">
        <v>593</v>
      </c>
      <c r="B594" s="3" t="str">
        <f t="shared" si="9"/>
        <v>OG593</v>
      </c>
      <c r="C594" s="36" t="s">
        <v>1865</v>
      </c>
      <c r="D594" s="25" t="s">
        <v>1866</v>
      </c>
      <c r="E594" s="31" t="s">
        <v>1867</v>
      </c>
      <c r="F594" s="55" t="s">
        <v>954</v>
      </c>
      <c r="G594" s="13" t="s">
        <v>929</v>
      </c>
      <c r="H594" s="304"/>
      <c r="I594" s="14"/>
      <c r="K594" s="13"/>
      <c r="O594" s="19"/>
      <c r="R594" s="13"/>
      <c r="S594" s="14" t="s">
        <v>930</v>
      </c>
      <c r="U594" s="14" t="s">
        <v>244</v>
      </c>
      <c r="W594" s="14" t="s">
        <v>244</v>
      </c>
      <c r="X594" s="13"/>
      <c r="AG594" s="284">
        <v>44835</v>
      </c>
      <c r="AH594" s="19" t="s">
        <v>931</v>
      </c>
      <c r="AI594"/>
    </row>
    <row r="595" spans="1:35" x14ac:dyDescent="0.25">
      <c r="A595" s="16">
        <v>594</v>
      </c>
      <c r="B595" s="3" t="str">
        <f t="shared" si="9"/>
        <v>OG594</v>
      </c>
      <c r="C595" s="36" t="s">
        <v>1868</v>
      </c>
      <c r="D595" s="25" t="s">
        <v>1869</v>
      </c>
      <c r="E595" s="31" t="s">
        <v>1870</v>
      </c>
      <c r="F595" s="55" t="s">
        <v>954</v>
      </c>
      <c r="G595" s="13" t="s">
        <v>929</v>
      </c>
      <c r="H595" s="304"/>
      <c r="I595" s="14"/>
      <c r="K595" s="13"/>
      <c r="O595" s="19"/>
      <c r="R595" s="13"/>
      <c r="S595" s="14" t="s">
        <v>930</v>
      </c>
      <c r="U595" s="14" t="s">
        <v>244</v>
      </c>
      <c r="W595" s="14" t="s">
        <v>244</v>
      </c>
      <c r="X595" s="13"/>
      <c r="AG595" s="284">
        <v>44835</v>
      </c>
      <c r="AH595" s="19" t="s">
        <v>931</v>
      </c>
      <c r="AI595"/>
    </row>
    <row r="596" spans="1:35" x14ac:dyDescent="0.25">
      <c r="A596" s="16">
        <v>595</v>
      </c>
      <c r="B596" s="3" t="str">
        <f t="shared" si="9"/>
        <v>OG595</v>
      </c>
      <c r="C596" s="36" t="s">
        <v>1871</v>
      </c>
      <c r="D596" s="25" t="s">
        <v>1872</v>
      </c>
      <c r="E596" s="31" t="s">
        <v>1873</v>
      </c>
      <c r="F596" s="55" t="s">
        <v>954</v>
      </c>
      <c r="G596" s="13" t="s">
        <v>929</v>
      </c>
      <c r="H596" s="304"/>
      <c r="I596" s="14"/>
      <c r="K596" s="13"/>
      <c r="O596" s="19"/>
      <c r="R596" s="13"/>
      <c r="S596" s="14" t="s">
        <v>930</v>
      </c>
      <c r="U596" s="14" t="s">
        <v>244</v>
      </c>
      <c r="W596" s="14" t="s">
        <v>244</v>
      </c>
      <c r="X596" s="13"/>
      <c r="AG596" s="284">
        <v>44835</v>
      </c>
      <c r="AH596" s="19" t="s">
        <v>931</v>
      </c>
      <c r="AI596"/>
    </row>
    <row r="597" spans="1:35" x14ac:dyDescent="0.25">
      <c r="A597" s="16">
        <v>596</v>
      </c>
      <c r="B597" s="3" t="str">
        <f t="shared" si="9"/>
        <v>OG596</v>
      </c>
      <c r="C597" s="36" t="s">
        <v>1874</v>
      </c>
      <c r="D597" s="25" t="s">
        <v>1875</v>
      </c>
      <c r="E597" s="31" t="s">
        <v>553</v>
      </c>
      <c r="F597" s="55" t="s">
        <v>954</v>
      </c>
      <c r="G597" s="13" t="s">
        <v>929</v>
      </c>
      <c r="H597" s="304"/>
      <c r="I597" s="14"/>
      <c r="K597" s="13"/>
      <c r="O597" s="19"/>
      <c r="R597" s="13"/>
      <c r="S597" s="14" t="s">
        <v>930</v>
      </c>
      <c r="U597" s="14" t="s">
        <v>244</v>
      </c>
      <c r="W597" s="14" t="s">
        <v>244</v>
      </c>
      <c r="X597" s="13"/>
      <c r="AG597" s="284">
        <v>44835</v>
      </c>
      <c r="AH597" s="19" t="s">
        <v>931</v>
      </c>
      <c r="AI597"/>
    </row>
    <row r="598" spans="1:35" x14ac:dyDescent="0.25">
      <c r="A598" s="16">
        <v>597</v>
      </c>
      <c r="B598" s="3" t="str">
        <f t="shared" si="9"/>
        <v>OG597</v>
      </c>
      <c r="C598" s="36" t="s">
        <v>1876</v>
      </c>
      <c r="D598" s="25" t="s">
        <v>1877</v>
      </c>
      <c r="E598" s="31" t="s">
        <v>1878</v>
      </c>
      <c r="F598" s="55" t="s">
        <v>954</v>
      </c>
      <c r="G598" s="13" t="s">
        <v>929</v>
      </c>
      <c r="H598" s="304"/>
      <c r="I598" s="14"/>
      <c r="K598" s="13"/>
      <c r="O598" s="19"/>
      <c r="R598" s="13"/>
      <c r="S598" s="14" t="s">
        <v>930</v>
      </c>
      <c r="U598" s="14" t="s">
        <v>244</v>
      </c>
      <c r="W598" s="14" t="s">
        <v>244</v>
      </c>
      <c r="X598" s="13"/>
      <c r="AG598" s="284">
        <v>44835</v>
      </c>
      <c r="AH598" s="19" t="s">
        <v>931</v>
      </c>
      <c r="AI598"/>
    </row>
    <row r="599" spans="1:35" x14ac:dyDescent="0.25">
      <c r="A599" s="16">
        <v>598</v>
      </c>
      <c r="B599" s="3" t="str">
        <f t="shared" si="9"/>
        <v>OG598</v>
      </c>
      <c r="C599" s="36" t="s">
        <v>1879</v>
      </c>
      <c r="D599" s="25" t="s">
        <v>1557</v>
      </c>
      <c r="E599" s="31" t="s">
        <v>1558</v>
      </c>
      <c r="F599" s="55" t="s">
        <v>954</v>
      </c>
      <c r="G599" s="13" t="s">
        <v>929</v>
      </c>
      <c r="H599" s="304"/>
      <c r="I599" s="14"/>
      <c r="K599" s="13"/>
      <c r="O599" s="19"/>
      <c r="R599" s="13"/>
      <c r="S599" s="14" t="s">
        <v>930</v>
      </c>
      <c r="U599" s="14" t="s">
        <v>244</v>
      </c>
      <c r="W599" s="14" t="s">
        <v>244</v>
      </c>
      <c r="X599" s="13"/>
      <c r="AG599" s="284">
        <v>44835</v>
      </c>
      <c r="AH599" s="19" t="s">
        <v>931</v>
      </c>
      <c r="AI599"/>
    </row>
    <row r="600" spans="1:35" x14ac:dyDescent="0.25">
      <c r="A600" s="16">
        <v>599</v>
      </c>
      <c r="B600" s="3" t="str">
        <f t="shared" si="9"/>
        <v>OG599</v>
      </c>
      <c r="C600" s="36" t="s">
        <v>1880</v>
      </c>
      <c r="D600" s="25" t="s">
        <v>1881</v>
      </c>
      <c r="E600" s="31" t="s">
        <v>1882</v>
      </c>
      <c r="F600" s="55" t="s">
        <v>954</v>
      </c>
      <c r="G600" s="13" t="s">
        <v>929</v>
      </c>
      <c r="H600" s="304"/>
      <c r="I600" s="14"/>
      <c r="K600" s="13"/>
      <c r="O600" s="19"/>
      <c r="R600" s="13"/>
      <c r="S600" s="14" t="s">
        <v>930</v>
      </c>
      <c r="U600" s="14" t="s">
        <v>244</v>
      </c>
      <c r="W600" s="14" t="s">
        <v>244</v>
      </c>
      <c r="X600" s="13"/>
      <c r="AG600" s="284">
        <v>44835</v>
      </c>
      <c r="AH600" s="19" t="s">
        <v>931</v>
      </c>
      <c r="AI600"/>
    </row>
    <row r="601" spans="1:35" x14ac:dyDescent="0.25">
      <c r="A601" s="16">
        <v>600</v>
      </c>
      <c r="B601" s="3" t="str">
        <f t="shared" si="9"/>
        <v>OG600</v>
      </c>
      <c r="C601" s="36" t="s">
        <v>1883</v>
      </c>
      <c r="D601" s="25" t="s">
        <v>1884</v>
      </c>
      <c r="E601" s="31" t="s">
        <v>1885</v>
      </c>
      <c r="F601" s="55" t="s">
        <v>954</v>
      </c>
      <c r="G601" s="13" t="s">
        <v>929</v>
      </c>
      <c r="H601" s="304"/>
      <c r="I601" s="14"/>
      <c r="K601" s="13"/>
      <c r="O601" s="19"/>
      <c r="R601" s="13"/>
      <c r="S601" s="14" t="s">
        <v>930</v>
      </c>
      <c r="U601" s="14" t="s">
        <v>244</v>
      </c>
      <c r="W601" s="14" t="s">
        <v>244</v>
      </c>
      <c r="X601" s="13"/>
      <c r="AG601" s="284">
        <v>44835</v>
      </c>
      <c r="AH601" s="19" t="s">
        <v>931</v>
      </c>
      <c r="AI601"/>
    </row>
    <row r="602" spans="1:35" x14ac:dyDescent="0.25">
      <c r="A602" s="16">
        <v>601</v>
      </c>
      <c r="B602" s="3" t="str">
        <f t="shared" si="9"/>
        <v>OG601</v>
      </c>
      <c r="C602" s="36" t="s">
        <v>1886</v>
      </c>
      <c r="D602" s="25" t="s">
        <v>1884</v>
      </c>
      <c r="E602" s="31"/>
      <c r="F602" s="55" t="s">
        <v>954</v>
      </c>
      <c r="G602" s="13" t="s">
        <v>929</v>
      </c>
      <c r="H602" s="304"/>
      <c r="I602" s="14"/>
      <c r="K602" s="13"/>
      <c r="O602" s="19"/>
      <c r="R602" s="13"/>
      <c r="S602" s="14" t="s">
        <v>930</v>
      </c>
      <c r="U602" s="14" t="s">
        <v>244</v>
      </c>
      <c r="W602" s="14" t="s">
        <v>244</v>
      </c>
      <c r="X602" s="13"/>
      <c r="AG602" s="284">
        <v>44835</v>
      </c>
      <c r="AH602" s="19" t="s">
        <v>931</v>
      </c>
      <c r="AI602"/>
    </row>
    <row r="603" spans="1:35" x14ac:dyDescent="0.25">
      <c r="A603" s="16">
        <v>602</v>
      </c>
      <c r="B603" s="3" t="str">
        <f t="shared" si="9"/>
        <v>OG602</v>
      </c>
      <c r="C603" s="36" t="s">
        <v>1887</v>
      </c>
      <c r="D603" s="25" t="s">
        <v>1888</v>
      </c>
      <c r="E603" s="31" t="s">
        <v>1702</v>
      </c>
      <c r="F603" s="55" t="s">
        <v>954</v>
      </c>
      <c r="G603" s="13" t="s">
        <v>929</v>
      </c>
      <c r="H603" s="304"/>
      <c r="I603" s="14"/>
      <c r="K603" s="13"/>
      <c r="O603" s="19"/>
      <c r="R603" s="13"/>
      <c r="S603" s="14" t="s">
        <v>930</v>
      </c>
      <c r="U603" s="14" t="s">
        <v>244</v>
      </c>
      <c r="W603" s="14" t="s">
        <v>244</v>
      </c>
      <c r="X603" s="13"/>
      <c r="AG603" s="284">
        <v>44835</v>
      </c>
      <c r="AH603" s="19" t="s">
        <v>931</v>
      </c>
      <c r="AI603"/>
    </row>
    <row r="604" spans="1:35" x14ac:dyDescent="0.25">
      <c r="A604" s="16">
        <v>603</v>
      </c>
      <c r="B604" s="3" t="str">
        <f t="shared" si="9"/>
        <v>OG603</v>
      </c>
      <c r="C604" s="36" t="s">
        <v>1889</v>
      </c>
      <c r="D604" s="25" t="s">
        <v>1890</v>
      </c>
      <c r="F604" s="55"/>
      <c r="G604" s="13" t="s">
        <v>929</v>
      </c>
      <c r="H604" s="304"/>
      <c r="I604" s="14"/>
      <c r="K604" s="13"/>
      <c r="O604" s="19"/>
      <c r="R604" s="13"/>
      <c r="S604" s="14" t="s">
        <v>930</v>
      </c>
      <c r="U604" s="14" t="s">
        <v>244</v>
      </c>
      <c r="W604" s="14" t="s">
        <v>244</v>
      </c>
      <c r="X604" s="13"/>
      <c r="AG604" s="284">
        <v>44835</v>
      </c>
      <c r="AH604" s="19" t="s">
        <v>931</v>
      </c>
      <c r="AI604"/>
    </row>
    <row r="605" spans="1:35" x14ac:dyDescent="0.25">
      <c r="A605" s="16">
        <v>604</v>
      </c>
      <c r="B605" s="3" t="str">
        <f t="shared" si="9"/>
        <v>OG604</v>
      </c>
      <c r="C605" s="36" t="s">
        <v>1891</v>
      </c>
      <c r="D605" s="25" t="s">
        <v>1684</v>
      </c>
      <c r="F605" s="55"/>
      <c r="G605" s="13" t="s">
        <v>929</v>
      </c>
      <c r="H605" s="304"/>
      <c r="I605" s="14"/>
      <c r="K605" s="13"/>
      <c r="O605" s="19"/>
      <c r="R605" s="13"/>
      <c r="S605" s="14" t="s">
        <v>930</v>
      </c>
      <c r="U605" s="14" t="s">
        <v>244</v>
      </c>
      <c r="W605" s="14" t="s">
        <v>244</v>
      </c>
      <c r="X605" s="13"/>
      <c r="AG605" s="284">
        <v>44835</v>
      </c>
      <c r="AH605" s="19" t="s">
        <v>931</v>
      </c>
      <c r="AI605"/>
    </row>
    <row r="606" spans="1:35" x14ac:dyDescent="0.25">
      <c r="A606" s="16">
        <v>605</v>
      </c>
      <c r="B606" s="3" t="str">
        <f t="shared" si="9"/>
        <v>OG605</v>
      </c>
      <c r="C606" s="36" t="s">
        <v>1892</v>
      </c>
      <c r="D606" s="25" t="s">
        <v>1893</v>
      </c>
      <c r="F606" s="55"/>
      <c r="G606" s="13" t="s">
        <v>929</v>
      </c>
      <c r="H606" s="304"/>
      <c r="I606" s="14"/>
      <c r="K606" s="13"/>
      <c r="O606" s="19"/>
      <c r="R606" s="13"/>
      <c r="S606" s="14" t="s">
        <v>930</v>
      </c>
      <c r="U606" s="14" t="s">
        <v>244</v>
      </c>
      <c r="W606" s="14" t="s">
        <v>244</v>
      </c>
      <c r="X606" s="13"/>
      <c r="AG606" s="284">
        <v>44835</v>
      </c>
      <c r="AH606" s="19" t="s">
        <v>931</v>
      </c>
      <c r="AI606"/>
    </row>
    <row r="607" spans="1:35" x14ac:dyDescent="0.25">
      <c r="A607" s="16">
        <v>606</v>
      </c>
      <c r="B607" s="3" t="str">
        <f t="shared" si="9"/>
        <v>OG606</v>
      </c>
      <c r="C607" s="36" t="s">
        <v>1894</v>
      </c>
      <c r="D607" s="25" t="s">
        <v>1893</v>
      </c>
      <c r="F607" s="55"/>
      <c r="G607" s="13" t="s">
        <v>929</v>
      </c>
      <c r="H607" s="304"/>
      <c r="I607" s="14"/>
      <c r="K607" s="13"/>
      <c r="O607" s="19"/>
      <c r="R607" s="13"/>
      <c r="S607" s="14" t="s">
        <v>930</v>
      </c>
      <c r="U607" s="14" t="s">
        <v>244</v>
      </c>
      <c r="W607" s="14" t="s">
        <v>244</v>
      </c>
      <c r="X607" s="13"/>
      <c r="AG607" s="284">
        <v>44835</v>
      </c>
      <c r="AH607" s="19" t="s">
        <v>931</v>
      </c>
      <c r="AI607"/>
    </row>
    <row r="608" spans="1:35" x14ac:dyDescent="0.25">
      <c r="A608" s="16">
        <v>607</v>
      </c>
      <c r="B608" s="3" t="str">
        <f t="shared" si="9"/>
        <v>OG607</v>
      </c>
      <c r="C608" s="36" t="s">
        <v>1895</v>
      </c>
      <c r="D608" s="25" t="s">
        <v>1896</v>
      </c>
      <c r="F608" s="55"/>
      <c r="G608" s="13" t="s">
        <v>929</v>
      </c>
      <c r="H608" s="304"/>
      <c r="I608" s="14"/>
      <c r="K608" s="13"/>
      <c r="O608" s="19"/>
      <c r="R608" s="13"/>
      <c r="S608" s="14" t="s">
        <v>930</v>
      </c>
      <c r="U608" s="14" t="s">
        <v>244</v>
      </c>
      <c r="W608" s="14" t="s">
        <v>244</v>
      </c>
      <c r="X608" s="13"/>
      <c r="AG608" s="284">
        <v>44835</v>
      </c>
      <c r="AH608" s="19" t="s">
        <v>931</v>
      </c>
      <c r="AI608"/>
    </row>
    <row r="609" spans="1:35" x14ac:dyDescent="0.25">
      <c r="A609" s="16">
        <v>608</v>
      </c>
      <c r="B609" s="3" t="str">
        <f t="shared" si="9"/>
        <v>OG608</v>
      </c>
      <c r="C609" s="36" t="s">
        <v>1897</v>
      </c>
      <c r="D609" s="25" t="s">
        <v>1898</v>
      </c>
      <c r="F609" s="55"/>
      <c r="G609" s="13" t="s">
        <v>929</v>
      </c>
      <c r="H609" s="304"/>
      <c r="I609" s="14"/>
      <c r="K609" s="13"/>
      <c r="O609" s="19"/>
      <c r="R609" s="13"/>
      <c r="S609" s="14" t="s">
        <v>930</v>
      </c>
      <c r="U609" s="14" t="s">
        <v>244</v>
      </c>
      <c r="W609" s="14" t="s">
        <v>244</v>
      </c>
      <c r="X609" s="13"/>
      <c r="AG609" s="284">
        <v>44835</v>
      </c>
      <c r="AH609" s="19" t="s">
        <v>931</v>
      </c>
      <c r="AI609"/>
    </row>
    <row r="610" spans="1:35" x14ac:dyDescent="0.25">
      <c r="A610" s="16">
        <v>609</v>
      </c>
      <c r="B610" s="3" t="str">
        <f t="shared" si="9"/>
        <v>OG609</v>
      </c>
      <c r="C610" s="36" t="s">
        <v>1899</v>
      </c>
      <c r="D610" s="25" t="s">
        <v>1713</v>
      </c>
      <c r="F610" s="55" t="s">
        <v>954</v>
      </c>
      <c r="G610" s="13" t="s">
        <v>929</v>
      </c>
      <c r="H610" s="304"/>
      <c r="I610" s="14"/>
      <c r="K610" s="13"/>
      <c r="O610" s="19"/>
      <c r="R610" s="13"/>
      <c r="S610" s="14" t="s">
        <v>930</v>
      </c>
      <c r="U610" s="14" t="s">
        <v>244</v>
      </c>
      <c r="W610" s="14" t="s">
        <v>244</v>
      </c>
      <c r="X610" s="13"/>
      <c r="AG610" s="284">
        <v>44835</v>
      </c>
      <c r="AH610" s="19" t="s">
        <v>931</v>
      </c>
      <c r="AI610"/>
    </row>
    <row r="611" spans="1:35" x14ac:dyDescent="0.25">
      <c r="A611" s="16">
        <v>610</v>
      </c>
      <c r="B611" s="3" t="str">
        <f t="shared" si="9"/>
        <v>OG610</v>
      </c>
      <c r="C611" s="36" t="s">
        <v>1900</v>
      </c>
      <c r="D611" s="25" t="s">
        <v>1067</v>
      </c>
      <c r="F611" s="53"/>
      <c r="G611" s="13" t="s">
        <v>929</v>
      </c>
      <c r="H611" s="304"/>
      <c r="I611" s="14"/>
      <c r="K611" s="13"/>
      <c r="O611" s="19"/>
      <c r="R611" s="13"/>
      <c r="S611" s="14" t="s">
        <v>930</v>
      </c>
      <c r="U611" s="14" t="s">
        <v>244</v>
      </c>
      <c r="W611" s="14" t="s">
        <v>244</v>
      </c>
      <c r="X611" s="13"/>
      <c r="AG611" s="284">
        <v>44835</v>
      </c>
      <c r="AH611" s="19" t="s">
        <v>931</v>
      </c>
      <c r="AI611"/>
    </row>
    <row r="612" spans="1:35" x14ac:dyDescent="0.25">
      <c r="A612" s="16">
        <v>611</v>
      </c>
      <c r="B612" s="3" t="str">
        <f t="shared" si="9"/>
        <v>OG611</v>
      </c>
      <c r="C612" s="36" t="s">
        <v>1901</v>
      </c>
      <c r="D612" s="25" t="s">
        <v>1902</v>
      </c>
      <c r="F612" s="53"/>
      <c r="G612" s="13" t="s">
        <v>929</v>
      </c>
      <c r="H612" s="304"/>
      <c r="I612" s="14"/>
      <c r="K612" s="13"/>
      <c r="O612" s="19"/>
      <c r="R612" s="13"/>
      <c r="S612" s="14" t="s">
        <v>930</v>
      </c>
      <c r="U612" s="14" t="s">
        <v>244</v>
      </c>
      <c r="W612" s="14" t="s">
        <v>244</v>
      </c>
      <c r="X612" s="13"/>
      <c r="AG612" s="284">
        <v>44835</v>
      </c>
      <c r="AH612" s="19" t="s">
        <v>931</v>
      </c>
      <c r="AI612"/>
    </row>
    <row r="613" spans="1:35" x14ac:dyDescent="0.25">
      <c r="A613" s="16">
        <v>612</v>
      </c>
      <c r="B613" s="3" t="str">
        <f t="shared" si="9"/>
        <v>OG612</v>
      </c>
      <c r="C613" s="36" t="s">
        <v>1903</v>
      </c>
      <c r="D613" s="25" t="s">
        <v>1904</v>
      </c>
      <c r="F613" s="53"/>
      <c r="G613" s="13" t="s">
        <v>929</v>
      </c>
      <c r="H613" s="304"/>
      <c r="I613" s="14"/>
      <c r="K613" s="13"/>
      <c r="O613" s="19"/>
      <c r="R613" s="13"/>
      <c r="S613" s="14" t="s">
        <v>930</v>
      </c>
      <c r="U613" s="14" t="s">
        <v>244</v>
      </c>
      <c r="W613" s="14" t="s">
        <v>244</v>
      </c>
      <c r="X613" s="13"/>
      <c r="AG613" s="284">
        <v>44835</v>
      </c>
      <c r="AH613" s="19" t="s">
        <v>931</v>
      </c>
      <c r="AI613"/>
    </row>
    <row r="614" spans="1:35" x14ac:dyDescent="0.25">
      <c r="A614" s="16">
        <v>613</v>
      </c>
      <c r="B614" s="3" t="str">
        <f t="shared" si="9"/>
        <v>OG613</v>
      </c>
      <c r="C614" s="36" t="s">
        <v>1905</v>
      </c>
      <c r="D614" s="25" t="s">
        <v>1906</v>
      </c>
      <c r="F614" s="53"/>
      <c r="G614" s="13" t="s">
        <v>929</v>
      </c>
      <c r="H614" s="304"/>
      <c r="I614" s="14"/>
      <c r="K614" s="13"/>
      <c r="O614" s="19"/>
      <c r="R614" s="13"/>
      <c r="S614" s="14" t="s">
        <v>930</v>
      </c>
      <c r="U614" s="14" t="s">
        <v>244</v>
      </c>
      <c r="W614" s="14" t="s">
        <v>244</v>
      </c>
      <c r="X614" s="13"/>
      <c r="AG614" s="284">
        <v>44835</v>
      </c>
      <c r="AH614" s="19" t="s">
        <v>931</v>
      </c>
      <c r="AI614"/>
    </row>
    <row r="615" spans="1:35" x14ac:dyDescent="0.25">
      <c r="A615" s="16">
        <v>614</v>
      </c>
      <c r="B615" s="3" t="str">
        <f t="shared" si="9"/>
        <v>OG614</v>
      </c>
      <c r="C615" s="36" t="s">
        <v>1907</v>
      </c>
      <c r="D615" s="25" t="s">
        <v>1908</v>
      </c>
      <c r="F615" s="53"/>
      <c r="G615" s="13" t="s">
        <v>929</v>
      </c>
      <c r="H615" s="304"/>
      <c r="I615" s="14"/>
      <c r="K615" s="13"/>
      <c r="O615" s="19"/>
      <c r="R615" s="13"/>
      <c r="S615" s="14" t="s">
        <v>930</v>
      </c>
      <c r="U615" s="14" t="s">
        <v>244</v>
      </c>
      <c r="W615" s="14" t="s">
        <v>244</v>
      </c>
      <c r="X615" s="13"/>
      <c r="AG615" s="284">
        <v>44835</v>
      </c>
      <c r="AH615" s="19" t="s">
        <v>931</v>
      </c>
      <c r="AI615"/>
    </row>
    <row r="616" spans="1:35" x14ac:dyDescent="0.25">
      <c r="A616" s="16">
        <v>615</v>
      </c>
      <c r="B616" s="3" t="str">
        <f t="shared" si="9"/>
        <v>OG615</v>
      </c>
      <c r="C616" s="36" t="s">
        <v>1909</v>
      </c>
      <c r="D616" s="25" t="s">
        <v>1910</v>
      </c>
      <c r="F616" s="53"/>
      <c r="G616" s="13" t="s">
        <v>929</v>
      </c>
      <c r="H616" s="304"/>
      <c r="I616" s="14"/>
      <c r="K616" s="13"/>
      <c r="O616" s="19"/>
      <c r="R616" s="13"/>
      <c r="S616" s="14" t="s">
        <v>930</v>
      </c>
      <c r="U616" s="14" t="s">
        <v>244</v>
      </c>
      <c r="W616" s="14" t="s">
        <v>244</v>
      </c>
      <c r="X616" s="13"/>
      <c r="AG616" s="284">
        <v>44835</v>
      </c>
      <c r="AH616" s="19" t="s">
        <v>931</v>
      </c>
      <c r="AI616"/>
    </row>
    <row r="617" spans="1:35" x14ac:dyDescent="0.25">
      <c r="A617" s="16">
        <v>616</v>
      </c>
      <c r="B617" s="3" t="str">
        <f t="shared" si="9"/>
        <v>OG616</v>
      </c>
      <c r="C617" s="36" t="s">
        <v>1911</v>
      </c>
      <c r="D617" s="25" t="s">
        <v>1912</v>
      </c>
      <c r="F617" s="53"/>
      <c r="G617" s="13" t="s">
        <v>929</v>
      </c>
      <c r="H617" s="304"/>
      <c r="I617" s="14"/>
      <c r="K617" s="13"/>
      <c r="O617" s="19"/>
      <c r="R617" s="13"/>
      <c r="S617" s="14" t="s">
        <v>930</v>
      </c>
      <c r="U617" s="14" t="s">
        <v>244</v>
      </c>
      <c r="W617" s="14" t="s">
        <v>244</v>
      </c>
      <c r="X617" s="13"/>
      <c r="AG617" s="284">
        <v>44835</v>
      </c>
      <c r="AH617" s="19" t="s">
        <v>931</v>
      </c>
      <c r="AI617"/>
    </row>
    <row r="618" spans="1:35" x14ac:dyDescent="0.25">
      <c r="A618" s="16">
        <v>617</v>
      </c>
      <c r="B618" s="3" t="str">
        <f t="shared" si="9"/>
        <v>OG617</v>
      </c>
      <c r="C618" s="36" t="s">
        <v>1913</v>
      </c>
      <c r="D618" s="25" t="s">
        <v>1914</v>
      </c>
      <c r="F618" s="53"/>
      <c r="G618" s="13" t="s">
        <v>929</v>
      </c>
      <c r="H618" s="304"/>
      <c r="I618" s="14"/>
      <c r="K618" s="13"/>
      <c r="O618" s="19"/>
      <c r="R618" s="13"/>
      <c r="S618" s="14" t="s">
        <v>930</v>
      </c>
      <c r="U618" s="14" t="s">
        <v>244</v>
      </c>
      <c r="W618" s="14" t="s">
        <v>244</v>
      </c>
      <c r="X618" s="13"/>
      <c r="AG618" s="284">
        <v>44835</v>
      </c>
      <c r="AH618" s="19" t="s">
        <v>931</v>
      </c>
      <c r="AI618"/>
    </row>
    <row r="619" spans="1:35" x14ac:dyDescent="0.25">
      <c r="A619" s="16">
        <v>618</v>
      </c>
      <c r="B619" s="3" t="str">
        <f t="shared" si="9"/>
        <v>OG618</v>
      </c>
      <c r="C619" s="36" t="s">
        <v>1915</v>
      </c>
      <c r="D619" s="25" t="s">
        <v>1916</v>
      </c>
      <c r="F619" s="53"/>
      <c r="G619" s="13" t="s">
        <v>929</v>
      </c>
      <c r="H619" s="304"/>
      <c r="I619" s="14"/>
      <c r="K619" s="13"/>
      <c r="O619" s="19"/>
      <c r="R619" s="13"/>
      <c r="S619" s="14" t="s">
        <v>930</v>
      </c>
      <c r="U619" s="14" t="s">
        <v>244</v>
      </c>
      <c r="W619" s="14" t="s">
        <v>244</v>
      </c>
      <c r="X619" s="13"/>
      <c r="AG619" s="284">
        <v>44835</v>
      </c>
      <c r="AH619" s="19" t="s">
        <v>931</v>
      </c>
      <c r="AI619"/>
    </row>
    <row r="620" spans="1:35" x14ac:dyDescent="0.25">
      <c r="A620" s="16">
        <v>619</v>
      </c>
      <c r="B620" s="3" t="str">
        <f t="shared" si="9"/>
        <v>OG619</v>
      </c>
      <c r="C620" s="36" t="s">
        <v>1917</v>
      </c>
      <c r="D620" s="25" t="s">
        <v>1918</v>
      </c>
      <c r="F620" s="53"/>
      <c r="G620" s="13" t="s">
        <v>929</v>
      </c>
      <c r="H620" s="304"/>
      <c r="I620" s="14"/>
      <c r="K620" s="13"/>
      <c r="O620" s="19"/>
      <c r="R620" s="13"/>
      <c r="S620" s="14" t="s">
        <v>930</v>
      </c>
      <c r="U620" s="14" t="s">
        <v>244</v>
      </c>
      <c r="W620" s="14" t="s">
        <v>244</v>
      </c>
      <c r="X620" s="13"/>
      <c r="AG620" s="284">
        <v>44835</v>
      </c>
      <c r="AH620" s="19" t="s">
        <v>931</v>
      </c>
      <c r="AI620"/>
    </row>
    <row r="621" spans="1:35" x14ac:dyDescent="0.25">
      <c r="A621" s="16">
        <v>620</v>
      </c>
      <c r="B621" s="3" t="str">
        <f t="shared" si="9"/>
        <v>OG620</v>
      </c>
      <c r="C621" s="36" t="s">
        <v>1919</v>
      </c>
      <c r="D621" s="25" t="s">
        <v>1920</v>
      </c>
      <c r="F621" s="53"/>
      <c r="G621" s="13" t="s">
        <v>929</v>
      </c>
      <c r="H621" s="304"/>
      <c r="I621" s="14"/>
      <c r="K621" s="13"/>
      <c r="O621" s="19"/>
      <c r="R621" s="13"/>
      <c r="S621" s="14" t="s">
        <v>930</v>
      </c>
      <c r="U621" s="14" t="s">
        <v>244</v>
      </c>
      <c r="W621" s="14" t="s">
        <v>244</v>
      </c>
      <c r="X621" s="13"/>
      <c r="AG621" s="284">
        <v>44835</v>
      </c>
      <c r="AH621" s="19" t="s">
        <v>931</v>
      </c>
      <c r="AI621"/>
    </row>
    <row r="622" spans="1:35" x14ac:dyDescent="0.25">
      <c r="A622" s="16">
        <v>621</v>
      </c>
      <c r="B622" s="3" t="str">
        <f t="shared" si="9"/>
        <v>OG621</v>
      </c>
      <c r="C622" s="36" t="s">
        <v>1921</v>
      </c>
      <c r="D622" s="25" t="s">
        <v>1922</v>
      </c>
      <c r="F622" s="53"/>
      <c r="G622" s="13" t="s">
        <v>929</v>
      </c>
      <c r="H622" s="304"/>
      <c r="I622" s="14"/>
      <c r="K622" s="13"/>
      <c r="O622" s="19"/>
      <c r="R622" s="13"/>
      <c r="S622" s="14" t="s">
        <v>930</v>
      </c>
      <c r="U622" s="14" t="s">
        <v>244</v>
      </c>
      <c r="W622" s="14" t="s">
        <v>244</v>
      </c>
      <c r="X622" s="13"/>
      <c r="AG622" s="284">
        <v>44835</v>
      </c>
      <c r="AH622" s="19" t="s">
        <v>931</v>
      </c>
      <c r="AI622"/>
    </row>
    <row r="623" spans="1:35" x14ac:dyDescent="0.25">
      <c r="A623" s="16">
        <v>622</v>
      </c>
      <c r="B623" s="3" t="str">
        <f t="shared" si="9"/>
        <v>OG622</v>
      </c>
      <c r="C623" s="36" t="s">
        <v>1923</v>
      </c>
      <c r="D623" s="25" t="s">
        <v>1924</v>
      </c>
      <c r="F623" s="53"/>
      <c r="G623" s="13" t="s">
        <v>929</v>
      </c>
      <c r="H623" s="304"/>
      <c r="I623" s="14"/>
      <c r="K623" s="13"/>
      <c r="O623" s="19"/>
      <c r="R623" s="13"/>
      <c r="S623" s="14" t="s">
        <v>930</v>
      </c>
      <c r="U623" s="14" t="s">
        <v>244</v>
      </c>
      <c r="W623" s="14" t="s">
        <v>244</v>
      </c>
      <c r="X623" s="13"/>
      <c r="AG623" s="284">
        <v>44835</v>
      </c>
      <c r="AH623" s="19" t="s">
        <v>931</v>
      </c>
      <c r="AI623"/>
    </row>
    <row r="624" spans="1:35" x14ac:dyDescent="0.25">
      <c r="A624" s="16">
        <v>623</v>
      </c>
      <c r="B624" s="3" t="str">
        <f t="shared" si="9"/>
        <v>OG623</v>
      </c>
      <c r="C624" s="36" t="s">
        <v>1925</v>
      </c>
      <c r="D624" s="25" t="s">
        <v>1926</v>
      </c>
      <c r="F624" s="53"/>
      <c r="G624" s="13" t="s">
        <v>929</v>
      </c>
      <c r="H624" s="304"/>
      <c r="I624" s="14"/>
      <c r="K624" s="13"/>
      <c r="O624" s="19"/>
      <c r="R624" s="13"/>
      <c r="S624" s="14" t="s">
        <v>930</v>
      </c>
      <c r="U624" s="14" t="s">
        <v>244</v>
      </c>
      <c r="W624" s="14" t="s">
        <v>244</v>
      </c>
      <c r="X624" s="13"/>
      <c r="AG624" s="284">
        <v>44835</v>
      </c>
      <c r="AH624" s="19" t="s">
        <v>931</v>
      </c>
      <c r="AI624"/>
    </row>
    <row r="625" spans="1:35" x14ac:dyDescent="0.25">
      <c r="A625" s="16">
        <v>624</v>
      </c>
      <c r="B625" s="3" t="str">
        <f t="shared" si="9"/>
        <v>OG624</v>
      </c>
      <c r="C625" s="36" t="s">
        <v>1927</v>
      </c>
      <c r="D625" s="25" t="s">
        <v>1928</v>
      </c>
      <c r="F625" s="53"/>
      <c r="G625" s="13" t="s">
        <v>929</v>
      </c>
      <c r="H625" s="304"/>
      <c r="I625" s="14"/>
      <c r="K625" s="13"/>
      <c r="O625" s="19"/>
      <c r="R625" s="13"/>
      <c r="U625" s="14" t="s">
        <v>244</v>
      </c>
      <c r="W625" s="14" t="s">
        <v>244</v>
      </c>
      <c r="X625" s="13"/>
      <c r="AG625" s="284">
        <v>44835</v>
      </c>
      <c r="AH625" s="19" t="s">
        <v>931</v>
      </c>
      <c r="AI625"/>
    </row>
    <row r="626" spans="1:35" x14ac:dyDescent="0.25">
      <c r="A626" s="16">
        <v>625</v>
      </c>
      <c r="B626" s="3" t="str">
        <f t="shared" si="9"/>
        <v>OG625</v>
      </c>
      <c r="C626" s="358" t="s">
        <v>1929</v>
      </c>
      <c r="D626" s="358" t="s">
        <v>1929</v>
      </c>
      <c r="F626" s="53"/>
      <c r="G626" s="13"/>
      <c r="H626" s="304"/>
      <c r="I626" s="14"/>
      <c r="K626" s="53"/>
      <c r="N626" s="53"/>
      <c r="O626" s="19"/>
      <c r="R626" s="13"/>
      <c r="U626" s="14"/>
      <c r="X626" s="13"/>
      <c r="AG626" s="111" t="s">
        <v>1930</v>
      </c>
      <c r="AH626" s="19"/>
      <c r="AI626"/>
    </row>
    <row r="627" spans="1:35" x14ac:dyDescent="0.25">
      <c r="A627" s="16">
        <v>626</v>
      </c>
      <c r="B627" s="3" t="str">
        <f t="shared" si="9"/>
        <v>OG626</v>
      </c>
      <c r="C627" s="358" t="s">
        <v>1929</v>
      </c>
      <c r="D627" s="358" t="s">
        <v>1929</v>
      </c>
      <c r="F627" s="53"/>
      <c r="G627" s="13"/>
      <c r="H627" s="304"/>
      <c r="I627" s="14"/>
      <c r="K627" s="53"/>
      <c r="N627" s="53"/>
      <c r="O627" s="19"/>
      <c r="R627" s="13"/>
      <c r="U627" s="14"/>
      <c r="X627" s="13"/>
      <c r="AG627" s="111" t="s">
        <v>1930</v>
      </c>
      <c r="AH627" s="19"/>
      <c r="AI627"/>
    </row>
    <row r="628" spans="1:35" x14ac:dyDescent="0.25">
      <c r="A628" s="16">
        <v>627</v>
      </c>
      <c r="B628" s="3" t="str">
        <f t="shared" si="9"/>
        <v>OG627</v>
      </c>
      <c r="C628" s="358" t="s">
        <v>1929</v>
      </c>
      <c r="D628" s="358" t="s">
        <v>1929</v>
      </c>
      <c r="F628" s="53"/>
      <c r="G628" s="13"/>
      <c r="H628" s="304"/>
      <c r="I628" s="14"/>
      <c r="K628" s="53"/>
      <c r="N628" s="53"/>
      <c r="O628" s="19"/>
      <c r="R628" s="13"/>
      <c r="U628" s="14"/>
      <c r="X628" s="13"/>
      <c r="AG628" s="111" t="s">
        <v>1930</v>
      </c>
      <c r="AH628" s="19"/>
      <c r="AI628"/>
    </row>
    <row r="629" spans="1:35" x14ac:dyDescent="0.25">
      <c r="A629" s="16">
        <v>628</v>
      </c>
      <c r="B629" s="3" t="str">
        <f t="shared" si="9"/>
        <v>OG628</v>
      </c>
      <c r="C629" s="358" t="s">
        <v>1929</v>
      </c>
      <c r="D629" s="358" t="s">
        <v>1929</v>
      </c>
      <c r="F629" s="53"/>
      <c r="G629" s="13"/>
      <c r="H629" s="304"/>
      <c r="I629" s="14"/>
      <c r="K629" s="53"/>
      <c r="N629" s="53"/>
      <c r="O629" s="19"/>
      <c r="R629" s="13"/>
      <c r="U629" s="14"/>
      <c r="X629" s="13"/>
      <c r="AG629" s="111" t="s">
        <v>1930</v>
      </c>
      <c r="AH629" s="19"/>
      <c r="AI629"/>
    </row>
    <row r="630" spans="1:35" x14ac:dyDescent="0.25">
      <c r="A630" s="16">
        <v>629</v>
      </c>
      <c r="B630" s="3" t="str">
        <f t="shared" si="9"/>
        <v>OG629</v>
      </c>
      <c r="C630" s="358" t="s">
        <v>1929</v>
      </c>
      <c r="D630" s="358" t="s">
        <v>1929</v>
      </c>
      <c r="F630" s="53"/>
      <c r="G630" s="13"/>
      <c r="H630" s="304"/>
      <c r="I630" s="14"/>
      <c r="K630" s="53"/>
      <c r="N630" s="53"/>
      <c r="O630" s="19"/>
      <c r="R630" s="13"/>
      <c r="U630" s="14"/>
      <c r="X630" s="13"/>
      <c r="AG630" s="111" t="s">
        <v>1930</v>
      </c>
      <c r="AH630" s="19"/>
      <c r="AI630"/>
    </row>
    <row r="631" spans="1:35" x14ac:dyDescent="0.25">
      <c r="A631" s="16">
        <v>630</v>
      </c>
      <c r="B631" s="3" t="str">
        <f t="shared" si="9"/>
        <v>OG630</v>
      </c>
      <c r="C631" s="36" t="s">
        <v>1931</v>
      </c>
      <c r="D631" s="25" t="s">
        <v>289</v>
      </c>
      <c r="E631" s="20" t="s">
        <v>736</v>
      </c>
      <c r="F631" s="53" t="s">
        <v>102</v>
      </c>
      <c r="G631" s="13" t="s">
        <v>102</v>
      </c>
      <c r="H631" s="304">
        <v>45203</v>
      </c>
      <c r="I631" s="14" t="s">
        <v>284</v>
      </c>
      <c r="K631" s="53">
        <v>2500</v>
      </c>
      <c r="L631" s="13" t="s">
        <v>157</v>
      </c>
      <c r="M631" s="13" t="s">
        <v>158</v>
      </c>
      <c r="N631" s="53" t="s">
        <v>1932</v>
      </c>
      <c r="O631" s="19"/>
      <c r="Q631" s="19" t="s">
        <v>1933</v>
      </c>
      <c r="R631" s="13" t="s">
        <v>1934</v>
      </c>
      <c r="S631" s="14" t="s">
        <v>163</v>
      </c>
      <c r="U631" s="14"/>
      <c r="X631" s="13"/>
      <c r="AG631" s="111">
        <v>45590</v>
      </c>
      <c r="AH631" s="19"/>
      <c r="AI631"/>
    </row>
    <row r="632" spans="1:35" x14ac:dyDescent="0.25">
      <c r="A632" s="16">
        <v>631</v>
      </c>
      <c r="B632" s="3" t="str">
        <f t="shared" si="9"/>
        <v>OG631</v>
      </c>
      <c r="C632" s="36" t="s">
        <v>1935</v>
      </c>
      <c r="D632" s="25" t="s">
        <v>289</v>
      </c>
      <c r="E632" s="20" t="s">
        <v>736</v>
      </c>
      <c r="F632" s="53" t="s">
        <v>102</v>
      </c>
      <c r="G632" s="13" t="s">
        <v>102</v>
      </c>
      <c r="H632" s="304">
        <v>45203</v>
      </c>
      <c r="I632" s="14" t="s">
        <v>284</v>
      </c>
      <c r="K632" s="53">
        <v>2700</v>
      </c>
      <c r="L632" s="13" t="s">
        <v>157</v>
      </c>
      <c r="M632" s="13" t="s">
        <v>158</v>
      </c>
      <c r="N632" s="53" t="s">
        <v>1932</v>
      </c>
      <c r="O632" s="19"/>
      <c r="Q632" s="19" t="s">
        <v>1933</v>
      </c>
      <c r="R632" s="13" t="s">
        <v>1934</v>
      </c>
      <c r="S632" s="14" t="s">
        <v>163</v>
      </c>
      <c r="U632" s="14"/>
      <c r="X632" s="13"/>
      <c r="AG632" s="111">
        <v>45590</v>
      </c>
      <c r="AH632" s="19"/>
      <c r="AI632"/>
    </row>
    <row r="633" spans="1:35" x14ac:dyDescent="0.25">
      <c r="A633" s="16">
        <v>632</v>
      </c>
      <c r="B633" s="3" t="str">
        <f t="shared" si="9"/>
        <v>OG632</v>
      </c>
      <c r="C633" s="36" t="s">
        <v>1936</v>
      </c>
      <c r="D633" s="25" t="s">
        <v>289</v>
      </c>
      <c r="E633" s="20" t="s">
        <v>736</v>
      </c>
      <c r="F633" s="53" t="s">
        <v>102</v>
      </c>
      <c r="G633" s="13" t="s">
        <v>102</v>
      </c>
      <c r="H633" s="304">
        <v>45203</v>
      </c>
      <c r="I633" s="14" t="s">
        <v>284</v>
      </c>
      <c r="K633" s="53">
        <v>2700</v>
      </c>
      <c r="L633" s="13" t="s">
        <v>157</v>
      </c>
      <c r="M633" s="13" t="s">
        <v>158</v>
      </c>
      <c r="N633" s="53" t="s">
        <v>1932</v>
      </c>
      <c r="O633" s="19"/>
      <c r="Q633" s="19" t="s">
        <v>1933</v>
      </c>
      <c r="R633" s="13" t="s">
        <v>1934</v>
      </c>
      <c r="S633" s="14" t="s">
        <v>163</v>
      </c>
      <c r="U633" s="14"/>
      <c r="X633" s="13"/>
      <c r="AG633" s="111">
        <v>45590</v>
      </c>
      <c r="AH633" s="19"/>
      <c r="AI633"/>
    </row>
    <row r="634" spans="1:35" x14ac:dyDescent="0.25">
      <c r="A634" s="16">
        <v>633</v>
      </c>
      <c r="B634" s="3" t="str">
        <f t="shared" si="9"/>
        <v>OG633</v>
      </c>
      <c r="C634" s="36" t="s">
        <v>1937</v>
      </c>
      <c r="D634" s="25" t="s">
        <v>289</v>
      </c>
      <c r="E634" s="20" t="s">
        <v>736</v>
      </c>
      <c r="F634" s="53" t="s">
        <v>102</v>
      </c>
      <c r="G634" s="13" t="s">
        <v>102</v>
      </c>
      <c r="H634" s="304">
        <v>45203</v>
      </c>
      <c r="I634" s="14" t="s">
        <v>284</v>
      </c>
      <c r="K634" s="53">
        <v>3600</v>
      </c>
      <c r="L634" s="13" t="s">
        <v>157</v>
      </c>
      <c r="M634" s="13" t="s">
        <v>158</v>
      </c>
      <c r="N634" s="53" t="s">
        <v>1932</v>
      </c>
      <c r="O634" s="19"/>
      <c r="Q634" s="19" t="s">
        <v>1933</v>
      </c>
      <c r="R634" s="13" t="s">
        <v>1934</v>
      </c>
      <c r="S634" s="14" t="s">
        <v>163</v>
      </c>
      <c r="U634" s="14"/>
      <c r="X634" s="13"/>
      <c r="AG634" s="111">
        <v>45590</v>
      </c>
      <c r="AH634" s="19"/>
      <c r="AI634"/>
    </row>
    <row r="635" spans="1:35" x14ac:dyDescent="0.25">
      <c r="A635" s="16">
        <v>634</v>
      </c>
      <c r="B635" s="3" t="str">
        <f t="shared" si="9"/>
        <v>OG634</v>
      </c>
      <c r="C635" s="36" t="s">
        <v>1938</v>
      </c>
      <c r="D635" s="25" t="s">
        <v>289</v>
      </c>
      <c r="E635" s="20" t="s">
        <v>736</v>
      </c>
      <c r="F635" s="53" t="s">
        <v>102</v>
      </c>
      <c r="G635" s="13" t="s">
        <v>102</v>
      </c>
      <c r="H635" s="304">
        <v>45204</v>
      </c>
      <c r="I635" s="14" t="s">
        <v>284</v>
      </c>
      <c r="K635" s="53">
        <v>2470</v>
      </c>
      <c r="L635" s="13" t="s">
        <v>157</v>
      </c>
      <c r="M635" s="13" t="s">
        <v>158</v>
      </c>
      <c r="N635" s="53" t="s">
        <v>1932</v>
      </c>
      <c r="O635" s="19"/>
      <c r="Q635" s="19" t="s">
        <v>1933</v>
      </c>
      <c r="R635" s="13" t="s">
        <v>1934</v>
      </c>
      <c r="S635" s="14" t="s">
        <v>163</v>
      </c>
      <c r="U635" s="14"/>
      <c r="X635" s="13"/>
      <c r="AG635" s="111">
        <v>45590</v>
      </c>
      <c r="AH635" s="19"/>
      <c r="AI635"/>
    </row>
    <row r="636" spans="1:35" x14ac:dyDescent="0.25">
      <c r="A636" s="16">
        <v>635</v>
      </c>
      <c r="B636" s="3" t="str">
        <f t="shared" si="9"/>
        <v>OG635</v>
      </c>
      <c r="C636" s="36" t="s">
        <v>1939</v>
      </c>
      <c r="D636" s="25" t="s">
        <v>289</v>
      </c>
      <c r="E636" s="20" t="s">
        <v>736</v>
      </c>
      <c r="F636" s="53" t="s">
        <v>102</v>
      </c>
      <c r="G636" s="13" t="s">
        <v>102</v>
      </c>
      <c r="H636" s="304">
        <v>45204</v>
      </c>
      <c r="I636" s="14" t="s">
        <v>284</v>
      </c>
      <c r="K636" s="53">
        <v>3450</v>
      </c>
      <c r="L636" s="13" t="s">
        <v>157</v>
      </c>
      <c r="M636" s="13" t="s">
        <v>158</v>
      </c>
      <c r="N636" s="53" t="s">
        <v>1932</v>
      </c>
      <c r="O636" s="19"/>
      <c r="Q636" s="19" t="s">
        <v>1933</v>
      </c>
      <c r="R636" s="13" t="s">
        <v>1934</v>
      </c>
      <c r="S636" s="14" t="s">
        <v>163</v>
      </c>
      <c r="U636" s="14"/>
      <c r="X636" s="13"/>
      <c r="AG636" s="111">
        <v>45590</v>
      </c>
      <c r="AH636" s="19"/>
      <c r="AI636"/>
    </row>
    <row r="637" spans="1:35" x14ac:dyDescent="0.25">
      <c r="A637" s="16">
        <v>636</v>
      </c>
      <c r="B637" s="3" t="str">
        <f t="shared" si="9"/>
        <v>OG636</v>
      </c>
      <c r="C637" s="36" t="s">
        <v>1940</v>
      </c>
      <c r="D637" s="25" t="s">
        <v>289</v>
      </c>
      <c r="E637" s="20" t="s">
        <v>736</v>
      </c>
      <c r="F637" s="53" t="s">
        <v>102</v>
      </c>
      <c r="G637" s="13" t="s">
        <v>102</v>
      </c>
      <c r="H637" s="304">
        <v>45206</v>
      </c>
      <c r="I637" s="14" t="s">
        <v>284</v>
      </c>
      <c r="K637" s="53">
        <v>3750</v>
      </c>
      <c r="L637" s="13" t="s">
        <v>157</v>
      </c>
      <c r="M637" s="13" t="s">
        <v>158</v>
      </c>
      <c r="N637" s="53" t="s">
        <v>1932</v>
      </c>
      <c r="O637" s="19"/>
      <c r="Q637" s="19" t="s">
        <v>1933</v>
      </c>
      <c r="R637" s="13" t="s">
        <v>1934</v>
      </c>
      <c r="S637" s="14" t="s">
        <v>163</v>
      </c>
      <c r="U637" s="14"/>
      <c r="X637" s="13"/>
      <c r="AG637" s="111">
        <v>45590</v>
      </c>
      <c r="AH637" s="19"/>
      <c r="AI637"/>
    </row>
    <row r="638" spans="1:35" x14ac:dyDescent="0.25">
      <c r="A638" s="16">
        <v>637</v>
      </c>
      <c r="B638" s="3" t="str">
        <f t="shared" si="9"/>
        <v>OG637</v>
      </c>
      <c r="C638" s="36" t="s">
        <v>1941</v>
      </c>
      <c r="D638" s="25" t="s">
        <v>289</v>
      </c>
      <c r="E638" s="20" t="s">
        <v>736</v>
      </c>
      <c r="F638" s="53" t="s">
        <v>102</v>
      </c>
      <c r="G638" s="13" t="s">
        <v>102</v>
      </c>
      <c r="H638" s="304">
        <v>45206</v>
      </c>
      <c r="I638" s="14" t="s">
        <v>186</v>
      </c>
      <c r="K638" s="53">
        <v>2900</v>
      </c>
      <c r="L638" s="13" t="s">
        <v>157</v>
      </c>
      <c r="M638" s="13" t="s">
        <v>158</v>
      </c>
      <c r="N638" s="53" t="s">
        <v>1932</v>
      </c>
      <c r="O638" s="19"/>
      <c r="Q638" s="19" t="s">
        <v>1933</v>
      </c>
      <c r="R638" s="13" t="s">
        <v>1934</v>
      </c>
      <c r="S638" s="14" t="s">
        <v>163</v>
      </c>
      <c r="U638" s="14"/>
      <c r="X638" s="13"/>
      <c r="AG638" s="111">
        <v>45590</v>
      </c>
      <c r="AH638" s="19"/>
      <c r="AI638"/>
    </row>
    <row r="639" spans="1:35" x14ac:dyDescent="0.25">
      <c r="A639" s="16">
        <v>638</v>
      </c>
      <c r="B639" s="3" t="str">
        <f t="shared" si="9"/>
        <v>OG638</v>
      </c>
      <c r="C639" s="36" t="s">
        <v>1942</v>
      </c>
      <c r="D639" s="25" t="s">
        <v>289</v>
      </c>
      <c r="E639" s="20" t="s">
        <v>736</v>
      </c>
      <c r="F639" s="53" t="s">
        <v>102</v>
      </c>
      <c r="G639" s="13" t="s">
        <v>102</v>
      </c>
      <c r="H639" s="304">
        <v>45206</v>
      </c>
      <c r="I639" s="14" t="s">
        <v>284</v>
      </c>
      <c r="K639" s="53">
        <v>3120</v>
      </c>
      <c r="L639" s="13" t="s">
        <v>157</v>
      </c>
      <c r="M639" s="13" t="s">
        <v>158</v>
      </c>
      <c r="N639" s="53" t="s">
        <v>1932</v>
      </c>
      <c r="O639" s="19"/>
      <c r="Q639" s="19" t="s">
        <v>1933</v>
      </c>
      <c r="R639" s="13" t="s">
        <v>1934</v>
      </c>
      <c r="S639" s="14" t="s">
        <v>163</v>
      </c>
      <c r="U639" s="14"/>
      <c r="X639" s="13"/>
      <c r="AG639" s="111">
        <v>45590</v>
      </c>
      <c r="AH639" s="19"/>
      <c r="AI639"/>
    </row>
    <row r="640" spans="1:35" x14ac:dyDescent="0.25">
      <c r="A640" s="16">
        <v>639</v>
      </c>
      <c r="B640" s="3" t="str">
        <f t="shared" si="9"/>
        <v>OG639</v>
      </c>
      <c r="C640" s="36" t="s">
        <v>1943</v>
      </c>
      <c r="D640" s="25" t="s">
        <v>289</v>
      </c>
      <c r="E640" s="20" t="s">
        <v>736</v>
      </c>
      <c r="F640" s="53" t="s">
        <v>102</v>
      </c>
      <c r="G640" s="13" t="s">
        <v>102</v>
      </c>
      <c r="H640" s="304">
        <v>45206</v>
      </c>
      <c r="I640" s="14" t="s">
        <v>284</v>
      </c>
      <c r="K640" s="53">
        <v>2230</v>
      </c>
      <c r="L640" s="13" t="s">
        <v>157</v>
      </c>
      <c r="M640" s="13" t="s">
        <v>158</v>
      </c>
      <c r="N640" s="53" t="s">
        <v>1932</v>
      </c>
      <c r="O640" s="19"/>
      <c r="Q640" s="19" t="s">
        <v>1933</v>
      </c>
      <c r="R640" s="13" t="s">
        <v>1934</v>
      </c>
      <c r="S640" s="14" t="s">
        <v>163</v>
      </c>
      <c r="U640" s="14"/>
      <c r="X640" s="13"/>
      <c r="AG640" s="111">
        <v>45590</v>
      </c>
      <c r="AH640" s="19"/>
      <c r="AI640"/>
    </row>
    <row r="641" spans="1:35" x14ac:dyDescent="0.25">
      <c r="A641" s="16">
        <v>640</v>
      </c>
      <c r="B641" s="3" t="str">
        <f t="shared" si="9"/>
        <v>OG640</v>
      </c>
      <c r="C641" s="36" t="s">
        <v>1944</v>
      </c>
      <c r="D641" s="25" t="s">
        <v>289</v>
      </c>
      <c r="E641" s="20" t="s">
        <v>736</v>
      </c>
      <c r="F641" s="53" t="s">
        <v>102</v>
      </c>
      <c r="G641" s="13" t="s">
        <v>102</v>
      </c>
      <c r="H641" s="304">
        <v>45206</v>
      </c>
      <c r="I641" s="14" t="s">
        <v>186</v>
      </c>
      <c r="K641" s="53">
        <v>3100</v>
      </c>
      <c r="L641" s="13" t="s">
        <v>157</v>
      </c>
      <c r="M641" s="13" t="s">
        <v>158</v>
      </c>
      <c r="N641" s="53" t="s">
        <v>1932</v>
      </c>
      <c r="O641" s="19"/>
      <c r="Q641" s="19" t="s">
        <v>1933</v>
      </c>
      <c r="R641" s="13" t="s">
        <v>1934</v>
      </c>
      <c r="S641" s="14" t="s">
        <v>163</v>
      </c>
      <c r="U641" s="14"/>
      <c r="X641" s="13"/>
      <c r="AG641" s="111">
        <v>45590</v>
      </c>
      <c r="AH641" s="19"/>
      <c r="AI641"/>
    </row>
    <row r="642" spans="1:35" x14ac:dyDescent="0.25">
      <c r="A642" s="16">
        <v>641</v>
      </c>
      <c r="B642" s="3" t="str">
        <f t="shared" ref="B642:B705" si="10">_xlfn.CONCAT("OG",A642)</f>
        <v>OG641</v>
      </c>
      <c r="C642" s="36" t="s">
        <v>1945</v>
      </c>
      <c r="D642" s="25" t="s">
        <v>289</v>
      </c>
      <c r="E642" s="20" t="s">
        <v>736</v>
      </c>
      <c r="F642" s="53" t="s">
        <v>102</v>
      </c>
      <c r="G642" s="13" t="s">
        <v>102</v>
      </c>
      <c r="H642" s="304">
        <v>45207</v>
      </c>
      <c r="I642" s="14" t="s">
        <v>284</v>
      </c>
      <c r="K642" s="53">
        <v>3400</v>
      </c>
      <c r="L642" s="13" t="s">
        <v>157</v>
      </c>
      <c r="M642" s="13" t="s">
        <v>158</v>
      </c>
      <c r="N642" s="53" t="s">
        <v>1932</v>
      </c>
      <c r="O642" s="19"/>
      <c r="Q642" s="19" t="s">
        <v>1933</v>
      </c>
      <c r="R642" s="13" t="s">
        <v>1934</v>
      </c>
      <c r="S642" s="14" t="s">
        <v>163</v>
      </c>
      <c r="U642" s="14"/>
      <c r="X642" s="13"/>
      <c r="AG642" s="111">
        <v>45590</v>
      </c>
      <c r="AH642" s="19"/>
      <c r="AI642"/>
    </row>
    <row r="643" spans="1:35" x14ac:dyDescent="0.25">
      <c r="A643" s="16">
        <v>642</v>
      </c>
      <c r="B643" s="3" t="str">
        <f t="shared" si="10"/>
        <v>OG642</v>
      </c>
      <c r="C643" s="36" t="s">
        <v>1946</v>
      </c>
      <c r="D643" s="25" t="s">
        <v>289</v>
      </c>
      <c r="E643" s="20" t="s">
        <v>736</v>
      </c>
      <c r="F643" s="53" t="s">
        <v>102</v>
      </c>
      <c r="G643" s="13" t="s">
        <v>102</v>
      </c>
      <c r="H643" s="304">
        <v>45208</v>
      </c>
      <c r="I643" s="14" t="s">
        <v>284</v>
      </c>
      <c r="K643" s="53">
        <v>2600</v>
      </c>
      <c r="L643" s="13" t="s">
        <v>157</v>
      </c>
      <c r="M643" s="13" t="s">
        <v>158</v>
      </c>
      <c r="N643" s="53" t="s">
        <v>1932</v>
      </c>
      <c r="O643" s="19"/>
      <c r="Q643" s="19" t="s">
        <v>1933</v>
      </c>
      <c r="R643" s="13" t="s">
        <v>1934</v>
      </c>
      <c r="S643" s="14" t="s">
        <v>163</v>
      </c>
      <c r="U643" s="14"/>
      <c r="X643" s="13"/>
      <c r="AG643" s="111">
        <v>45590</v>
      </c>
      <c r="AH643" s="19"/>
      <c r="AI643"/>
    </row>
    <row r="644" spans="1:35" x14ac:dyDescent="0.25">
      <c r="A644" s="16">
        <v>643</v>
      </c>
      <c r="B644" s="3" t="str">
        <f t="shared" si="10"/>
        <v>OG643</v>
      </c>
      <c r="C644" s="36" t="s">
        <v>1947</v>
      </c>
      <c r="D644" s="25" t="s">
        <v>289</v>
      </c>
      <c r="E644" s="20" t="s">
        <v>736</v>
      </c>
      <c r="F644" s="53" t="s">
        <v>102</v>
      </c>
      <c r="G644" s="13" t="s">
        <v>102</v>
      </c>
      <c r="H644" s="304">
        <v>45208</v>
      </c>
      <c r="I644" s="14" t="s">
        <v>284</v>
      </c>
      <c r="K644" s="53">
        <v>3100</v>
      </c>
      <c r="L644" s="13" t="s">
        <v>157</v>
      </c>
      <c r="M644" s="13" t="s">
        <v>158</v>
      </c>
      <c r="N644" s="53" t="s">
        <v>1932</v>
      </c>
      <c r="O644" s="19"/>
      <c r="Q644" s="19" t="s">
        <v>1933</v>
      </c>
      <c r="R644" s="13" t="s">
        <v>1934</v>
      </c>
      <c r="S644" s="14" t="s">
        <v>163</v>
      </c>
      <c r="U644" s="14"/>
      <c r="X644" s="13"/>
      <c r="AG644" s="111">
        <v>45590</v>
      </c>
      <c r="AH644" s="19"/>
      <c r="AI644"/>
    </row>
    <row r="645" spans="1:35" x14ac:dyDescent="0.25">
      <c r="A645" s="16">
        <v>644</v>
      </c>
      <c r="B645" s="3" t="str">
        <f t="shared" si="10"/>
        <v>OG644</v>
      </c>
      <c r="C645" s="36" t="s">
        <v>1948</v>
      </c>
      <c r="D645" s="25" t="s">
        <v>289</v>
      </c>
      <c r="E645" s="20" t="s">
        <v>736</v>
      </c>
      <c r="F645" s="53" t="s">
        <v>102</v>
      </c>
      <c r="G645" s="13" t="s">
        <v>102</v>
      </c>
      <c r="H645" s="304">
        <v>45209</v>
      </c>
      <c r="I645" s="14" t="s">
        <v>284</v>
      </c>
      <c r="K645" s="53">
        <v>2500</v>
      </c>
      <c r="L645" s="13" t="s">
        <v>157</v>
      </c>
      <c r="M645" s="13" t="s">
        <v>158</v>
      </c>
      <c r="N645" s="53" t="s">
        <v>1932</v>
      </c>
      <c r="O645" s="19"/>
      <c r="Q645" s="19" t="s">
        <v>1933</v>
      </c>
      <c r="R645" s="13" t="s">
        <v>1934</v>
      </c>
      <c r="S645" s="14" t="s">
        <v>163</v>
      </c>
      <c r="U645" s="14"/>
      <c r="X645" s="13"/>
      <c r="AG645" s="111">
        <v>45590</v>
      </c>
      <c r="AH645" s="19"/>
      <c r="AI645"/>
    </row>
    <row r="646" spans="1:35" x14ac:dyDescent="0.25">
      <c r="A646" s="16">
        <v>645</v>
      </c>
      <c r="B646" s="3" t="str">
        <f t="shared" si="10"/>
        <v>OG645</v>
      </c>
      <c r="C646" s="36" t="s">
        <v>1949</v>
      </c>
      <c r="D646" s="25" t="s">
        <v>839</v>
      </c>
      <c r="E646" s="20" t="s">
        <v>840</v>
      </c>
      <c r="F646" s="53" t="s">
        <v>1950</v>
      </c>
      <c r="G646" s="13" t="s">
        <v>1951</v>
      </c>
      <c r="H646" s="304">
        <v>45237</v>
      </c>
      <c r="I646" s="14"/>
      <c r="K646" s="13"/>
      <c r="L646" s="13" t="s">
        <v>157</v>
      </c>
      <c r="M646" s="13" t="s">
        <v>307</v>
      </c>
      <c r="N646" s="13" t="s">
        <v>1952</v>
      </c>
      <c r="O646" s="19"/>
      <c r="R646" s="13" t="s">
        <v>1953</v>
      </c>
      <c r="S646" s="14" t="s">
        <v>163</v>
      </c>
      <c r="T646" s="13" t="s">
        <v>164</v>
      </c>
      <c r="U646" s="14" t="s">
        <v>165</v>
      </c>
      <c r="W646" s="14" t="s">
        <v>244</v>
      </c>
      <c r="X646" s="13"/>
      <c r="Y646" s="13" t="s">
        <v>1954</v>
      </c>
      <c r="Z646" s="13" t="s">
        <v>1955</v>
      </c>
      <c r="AA646" s="13" t="s">
        <v>1956</v>
      </c>
      <c r="AG646" s="111">
        <v>45266</v>
      </c>
      <c r="AH646" s="19"/>
      <c r="AI646"/>
    </row>
    <row r="647" spans="1:35" x14ac:dyDescent="0.25">
      <c r="A647" s="16">
        <v>646</v>
      </c>
      <c r="B647" s="3" t="str">
        <f t="shared" si="10"/>
        <v>OG646</v>
      </c>
      <c r="C647" s="36" t="s">
        <v>1957</v>
      </c>
      <c r="D647" s="25" t="s">
        <v>1828</v>
      </c>
      <c r="E647" s="20" t="s">
        <v>1958</v>
      </c>
      <c r="F647" s="53" t="s">
        <v>1950</v>
      </c>
      <c r="G647" s="13" t="s">
        <v>1951</v>
      </c>
      <c r="H647" s="304">
        <v>45237</v>
      </c>
      <c r="I647" s="14"/>
      <c r="K647" s="13"/>
      <c r="L647" s="13" t="s">
        <v>157</v>
      </c>
      <c r="M647" s="13" t="s">
        <v>307</v>
      </c>
      <c r="N647" s="13" t="s">
        <v>1952</v>
      </c>
      <c r="O647" s="19"/>
      <c r="R647" s="13" t="s">
        <v>1953</v>
      </c>
      <c r="S647" s="14" t="s">
        <v>163</v>
      </c>
      <c r="T647" s="13" t="s">
        <v>164</v>
      </c>
      <c r="U647" s="14" t="s">
        <v>165</v>
      </c>
      <c r="W647" s="14" t="s">
        <v>244</v>
      </c>
      <c r="X647" s="13"/>
      <c r="Y647" s="13" t="s">
        <v>1954</v>
      </c>
      <c r="Z647" s="13" t="s">
        <v>1955</v>
      </c>
      <c r="AA647" s="13" t="s">
        <v>1956</v>
      </c>
      <c r="AG647" s="111">
        <v>45266</v>
      </c>
      <c r="AH647" s="19"/>
      <c r="AI647"/>
    </row>
    <row r="648" spans="1:35" x14ac:dyDescent="0.25">
      <c r="A648" s="16">
        <v>647</v>
      </c>
      <c r="B648" s="3" t="str">
        <f t="shared" si="10"/>
        <v>OG647</v>
      </c>
      <c r="C648" s="36" t="s">
        <v>1959</v>
      </c>
      <c r="D648" s="25" t="s">
        <v>1774</v>
      </c>
      <c r="E648" s="20" t="s">
        <v>1960</v>
      </c>
      <c r="F648" s="53" t="s">
        <v>1950</v>
      </c>
      <c r="G648" s="13" t="s">
        <v>1951</v>
      </c>
      <c r="H648" s="304">
        <v>45237</v>
      </c>
      <c r="I648" s="14"/>
      <c r="K648" s="13"/>
      <c r="L648" s="13" t="s">
        <v>157</v>
      </c>
      <c r="M648" s="13" t="s">
        <v>307</v>
      </c>
      <c r="N648" s="13" t="s">
        <v>1952</v>
      </c>
      <c r="O648" s="19"/>
      <c r="R648" s="13" t="s">
        <v>1953</v>
      </c>
      <c r="S648" s="14" t="s">
        <v>163</v>
      </c>
      <c r="T648" s="13" t="s">
        <v>164</v>
      </c>
      <c r="U648" s="14" t="s">
        <v>165</v>
      </c>
      <c r="W648" s="14" t="s">
        <v>244</v>
      </c>
      <c r="X648" s="13"/>
      <c r="Y648" s="13" t="s">
        <v>1954</v>
      </c>
      <c r="Z648" s="13" t="s">
        <v>1955</v>
      </c>
      <c r="AA648" s="13" t="s">
        <v>1956</v>
      </c>
      <c r="AG648" s="111">
        <v>45266</v>
      </c>
      <c r="AH648" s="19"/>
      <c r="AI648"/>
    </row>
    <row r="649" spans="1:35" x14ac:dyDescent="0.25">
      <c r="A649" s="16">
        <v>648</v>
      </c>
      <c r="B649" s="3" t="str">
        <f t="shared" si="10"/>
        <v>OG648</v>
      </c>
      <c r="C649" s="36" t="s">
        <v>1961</v>
      </c>
      <c r="D649" s="25" t="s">
        <v>1962</v>
      </c>
      <c r="E649" s="20" t="s">
        <v>1963</v>
      </c>
      <c r="F649" s="53" t="s">
        <v>1950</v>
      </c>
      <c r="G649" s="13" t="s">
        <v>1951</v>
      </c>
      <c r="H649" s="304">
        <v>45237</v>
      </c>
      <c r="I649" s="14"/>
      <c r="K649" s="13"/>
      <c r="L649" s="13" t="s">
        <v>157</v>
      </c>
      <c r="M649" s="13" t="s">
        <v>307</v>
      </c>
      <c r="N649" s="13" t="s">
        <v>1964</v>
      </c>
      <c r="O649" s="19"/>
      <c r="R649" s="13" t="s">
        <v>1953</v>
      </c>
      <c r="S649" s="14" t="s">
        <v>163</v>
      </c>
      <c r="T649" s="13" t="s">
        <v>164</v>
      </c>
      <c r="U649" s="14" t="s">
        <v>165</v>
      </c>
      <c r="W649" s="14" t="s">
        <v>244</v>
      </c>
      <c r="X649" s="13"/>
      <c r="Y649" s="13" t="s">
        <v>1954</v>
      </c>
      <c r="Z649" s="13" t="s">
        <v>1955</v>
      </c>
      <c r="AA649" s="13" t="s">
        <v>1956</v>
      </c>
      <c r="AG649" s="111">
        <v>45266</v>
      </c>
      <c r="AH649" s="19" t="s">
        <v>1965</v>
      </c>
      <c r="AI649"/>
    </row>
    <row r="650" spans="1:35" x14ac:dyDescent="0.25">
      <c r="A650" s="16">
        <v>649</v>
      </c>
      <c r="B650" s="3" t="str">
        <f t="shared" si="10"/>
        <v>OG649</v>
      </c>
      <c r="C650" s="36" t="s">
        <v>1966</v>
      </c>
      <c r="D650" s="25" t="s">
        <v>1967</v>
      </c>
      <c r="E650" s="20" t="s">
        <v>1968</v>
      </c>
      <c r="F650" s="53" t="s">
        <v>1969</v>
      </c>
      <c r="G650" s="13" t="s">
        <v>1951</v>
      </c>
      <c r="H650" s="304">
        <v>45238</v>
      </c>
      <c r="I650" s="14"/>
      <c r="K650" s="13">
        <v>380</v>
      </c>
      <c r="L650" s="13" t="s">
        <v>157</v>
      </c>
      <c r="M650" s="13" t="s">
        <v>307</v>
      </c>
      <c r="N650" s="13" t="s">
        <v>1952</v>
      </c>
      <c r="O650" s="19"/>
      <c r="R650" s="13" t="s">
        <v>1953</v>
      </c>
      <c r="S650" s="14" t="s">
        <v>163</v>
      </c>
      <c r="T650" s="13" t="s">
        <v>164</v>
      </c>
      <c r="U650" s="14" t="s">
        <v>165</v>
      </c>
      <c r="W650" s="14" t="s">
        <v>244</v>
      </c>
      <c r="X650" s="13"/>
      <c r="Y650" s="13" t="s">
        <v>1954</v>
      </c>
      <c r="Z650" s="13" t="s">
        <v>1955</v>
      </c>
      <c r="AA650" s="13" t="s">
        <v>1956</v>
      </c>
      <c r="AG650" s="111">
        <v>45266</v>
      </c>
      <c r="AH650" s="19"/>
      <c r="AI650"/>
    </row>
    <row r="651" spans="1:35" x14ac:dyDescent="0.25">
      <c r="A651" s="16">
        <v>650</v>
      </c>
      <c r="B651" s="3" t="str">
        <f t="shared" si="10"/>
        <v>OG650</v>
      </c>
      <c r="C651" s="36" t="s">
        <v>1970</v>
      </c>
      <c r="D651" s="25" t="s">
        <v>1971</v>
      </c>
      <c r="E651" s="20" t="s">
        <v>1972</v>
      </c>
      <c r="F651" s="53" t="s">
        <v>1969</v>
      </c>
      <c r="G651" s="13" t="s">
        <v>1951</v>
      </c>
      <c r="H651" s="304">
        <v>45238</v>
      </c>
      <c r="I651" s="14"/>
      <c r="K651" s="13">
        <v>700</v>
      </c>
      <c r="L651" s="13" t="s">
        <v>157</v>
      </c>
      <c r="M651" s="13" t="s">
        <v>307</v>
      </c>
      <c r="N651" s="13" t="s">
        <v>1952</v>
      </c>
      <c r="O651" s="19"/>
      <c r="R651" s="13" t="s">
        <v>1953</v>
      </c>
      <c r="S651" s="14" t="s">
        <v>163</v>
      </c>
      <c r="T651" s="13" t="s">
        <v>164</v>
      </c>
      <c r="U651" s="14" t="s">
        <v>165</v>
      </c>
      <c r="W651" s="14" t="s">
        <v>244</v>
      </c>
      <c r="X651" s="13"/>
      <c r="Y651" s="13" t="s">
        <v>1954</v>
      </c>
      <c r="Z651" s="13" t="s">
        <v>1955</v>
      </c>
      <c r="AA651" s="13" t="s">
        <v>1956</v>
      </c>
      <c r="AG651" s="111">
        <v>45266</v>
      </c>
      <c r="AH651" s="19"/>
      <c r="AI651"/>
    </row>
    <row r="652" spans="1:35" x14ac:dyDescent="0.25">
      <c r="A652" s="16">
        <v>651</v>
      </c>
      <c r="B652" s="3" t="str">
        <f t="shared" si="10"/>
        <v>OG651</v>
      </c>
      <c r="C652" s="36" t="s">
        <v>1973</v>
      </c>
      <c r="D652" s="25" t="s">
        <v>1974</v>
      </c>
      <c r="E652" s="20" t="s">
        <v>1975</v>
      </c>
      <c r="F652" s="53" t="s">
        <v>1976</v>
      </c>
      <c r="G652" s="13" t="s">
        <v>1951</v>
      </c>
      <c r="H652" s="304">
        <v>45238</v>
      </c>
      <c r="I652" s="14"/>
      <c r="K652" s="13"/>
      <c r="L652" s="13" t="s">
        <v>157</v>
      </c>
      <c r="M652" s="13" t="s">
        <v>307</v>
      </c>
      <c r="N652" s="13" t="s">
        <v>1952</v>
      </c>
      <c r="O652" s="19"/>
      <c r="R652" s="13" t="s">
        <v>1953</v>
      </c>
      <c r="S652" s="14" t="s">
        <v>163</v>
      </c>
      <c r="T652" s="13" t="s">
        <v>164</v>
      </c>
      <c r="U652" s="14" t="s">
        <v>165</v>
      </c>
      <c r="W652" s="14" t="s">
        <v>244</v>
      </c>
      <c r="X652" s="13"/>
      <c r="Y652" s="13" t="s">
        <v>1954</v>
      </c>
      <c r="Z652" s="13" t="s">
        <v>1955</v>
      </c>
      <c r="AA652" s="13" t="s">
        <v>1956</v>
      </c>
      <c r="AG652" s="111">
        <v>45266</v>
      </c>
      <c r="AH652" s="19"/>
      <c r="AI652"/>
    </row>
    <row r="653" spans="1:35" x14ac:dyDescent="0.25">
      <c r="A653" s="16">
        <v>652</v>
      </c>
      <c r="B653" s="3" t="str">
        <f t="shared" si="10"/>
        <v>OG652</v>
      </c>
      <c r="C653" s="36" t="s">
        <v>1977</v>
      </c>
      <c r="D653" s="25" t="s">
        <v>1246</v>
      </c>
      <c r="E653" s="20" t="s">
        <v>1247</v>
      </c>
      <c r="F653" s="53" t="s">
        <v>1978</v>
      </c>
      <c r="G653" s="13" t="s">
        <v>1951</v>
      </c>
      <c r="H653" s="304">
        <v>45238</v>
      </c>
      <c r="I653" s="14"/>
      <c r="K653" s="13"/>
      <c r="L653" s="13" t="s">
        <v>157</v>
      </c>
      <c r="M653" s="13" t="s">
        <v>307</v>
      </c>
      <c r="N653" s="13" t="s">
        <v>1952</v>
      </c>
      <c r="O653" s="19"/>
      <c r="R653" s="13" t="s">
        <v>1953</v>
      </c>
      <c r="S653" s="14" t="s">
        <v>163</v>
      </c>
      <c r="T653" s="13" t="s">
        <v>164</v>
      </c>
      <c r="U653" s="14" t="s">
        <v>165</v>
      </c>
      <c r="W653" s="14" t="s">
        <v>244</v>
      </c>
      <c r="X653" s="13"/>
      <c r="Y653" s="13" t="s">
        <v>1954</v>
      </c>
      <c r="Z653" s="13" t="s">
        <v>1955</v>
      </c>
      <c r="AA653" s="13" t="s">
        <v>1956</v>
      </c>
      <c r="AG653" s="111">
        <v>45266</v>
      </c>
      <c r="AH653" s="294" t="s">
        <v>1979</v>
      </c>
      <c r="AI653"/>
    </row>
    <row r="654" spans="1:35" x14ac:dyDescent="0.25">
      <c r="A654" s="16">
        <v>653</v>
      </c>
      <c r="B654" s="3" t="str">
        <f t="shared" si="10"/>
        <v>OG653</v>
      </c>
      <c r="C654" s="36" t="s">
        <v>1980</v>
      </c>
      <c r="D654" s="25" t="s">
        <v>830</v>
      </c>
      <c r="E654" s="20" t="s">
        <v>831</v>
      </c>
      <c r="F654" s="53" t="s">
        <v>1978</v>
      </c>
      <c r="G654" s="13" t="s">
        <v>1951</v>
      </c>
      <c r="H654" s="304">
        <v>45238</v>
      </c>
      <c r="I654" s="14"/>
      <c r="K654" s="13"/>
      <c r="L654" s="13" t="s">
        <v>157</v>
      </c>
      <c r="M654" s="13" t="s">
        <v>307</v>
      </c>
      <c r="N654" s="13" t="s">
        <v>1952</v>
      </c>
      <c r="O654" s="19"/>
      <c r="R654" s="13" t="s">
        <v>1953</v>
      </c>
      <c r="S654" s="14" t="s">
        <v>163</v>
      </c>
      <c r="T654" s="13" t="s">
        <v>164</v>
      </c>
      <c r="U654" s="14" t="s">
        <v>165</v>
      </c>
      <c r="W654" s="14" t="s">
        <v>244</v>
      </c>
      <c r="X654" s="13"/>
      <c r="Y654" s="13" t="s">
        <v>1954</v>
      </c>
      <c r="Z654" s="13" t="s">
        <v>1955</v>
      </c>
      <c r="AA654" s="13" t="s">
        <v>1956</v>
      </c>
      <c r="AG654" s="111">
        <v>45266</v>
      </c>
      <c r="AH654" s="19" t="s">
        <v>1979</v>
      </c>
      <c r="AI654"/>
    </row>
    <row r="655" spans="1:35" x14ac:dyDescent="0.25">
      <c r="A655" s="16">
        <v>654</v>
      </c>
      <c r="B655" s="3" t="str">
        <f t="shared" si="10"/>
        <v>OG654</v>
      </c>
      <c r="C655" s="36" t="s">
        <v>1981</v>
      </c>
      <c r="D655" s="25" t="s">
        <v>1982</v>
      </c>
      <c r="E655" s="20" t="s">
        <v>1983</v>
      </c>
      <c r="F655" s="53" t="s">
        <v>1969</v>
      </c>
      <c r="G655" s="13" t="s">
        <v>1951</v>
      </c>
      <c r="H655" s="304">
        <v>45239</v>
      </c>
      <c r="I655" s="14"/>
      <c r="K655" s="13">
        <v>680</v>
      </c>
      <c r="L655" s="13" t="s">
        <v>157</v>
      </c>
      <c r="M655" s="13" t="s">
        <v>307</v>
      </c>
      <c r="N655" s="13" t="s">
        <v>1952</v>
      </c>
      <c r="O655" s="19"/>
      <c r="Q655" s="19">
        <v>400</v>
      </c>
      <c r="R655" s="13" t="s">
        <v>1953</v>
      </c>
      <c r="S655" s="14" t="s">
        <v>163</v>
      </c>
      <c r="T655" s="13" t="s">
        <v>164</v>
      </c>
      <c r="U655" s="14" t="s">
        <v>165</v>
      </c>
      <c r="W655" s="14" t="s">
        <v>244</v>
      </c>
      <c r="X655" s="13"/>
      <c r="Y655" s="13" t="s">
        <v>1954</v>
      </c>
      <c r="Z655" s="13" t="s">
        <v>1955</v>
      </c>
      <c r="AA655" s="13" t="s">
        <v>1956</v>
      </c>
      <c r="AG655" s="111">
        <v>45266</v>
      </c>
      <c r="AH655" s="19"/>
      <c r="AI655"/>
    </row>
    <row r="656" spans="1:35" x14ac:dyDescent="0.25">
      <c r="A656" s="16">
        <v>655</v>
      </c>
      <c r="B656" s="3" t="str">
        <f t="shared" si="10"/>
        <v>OG655</v>
      </c>
      <c r="C656" s="36" t="s">
        <v>1984</v>
      </c>
      <c r="D656" s="25" t="s">
        <v>1249</v>
      </c>
      <c r="E656" s="20" t="s">
        <v>1985</v>
      </c>
      <c r="F656" s="53" t="s">
        <v>1969</v>
      </c>
      <c r="G656" s="13" t="s">
        <v>1951</v>
      </c>
      <c r="H656" s="304">
        <v>45240</v>
      </c>
      <c r="I656" s="14"/>
      <c r="K656" s="13">
        <v>300</v>
      </c>
      <c r="L656" s="13" t="s">
        <v>157</v>
      </c>
      <c r="M656" s="13" t="s">
        <v>307</v>
      </c>
      <c r="N656" s="13" t="s">
        <v>1986</v>
      </c>
      <c r="O656" s="19"/>
      <c r="Q656" s="19">
        <v>70</v>
      </c>
      <c r="R656" s="13" t="s">
        <v>1953</v>
      </c>
      <c r="S656" s="14" t="s">
        <v>163</v>
      </c>
      <c r="T656" s="13" t="s">
        <v>164</v>
      </c>
      <c r="U656" s="14" t="s">
        <v>165</v>
      </c>
      <c r="W656" s="14" t="s">
        <v>244</v>
      </c>
      <c r="X656" s="13"/>
      <c r="Y656" s="13" t="s">
        <v>1954</v>
      </c>
      <c r="Z656" s="13" t="s">
        <v>1955</v>
      </c>
      <c r="AA656" s="13" t="s">
        <v>1956</v>
      </c>
      <c r="AG656" s="111">
        <v>45266</v>
      </c>
      <c r="AH656" s="19" t="s">
        <v>1987</v>
      </c>
      <c r="AI656"/>
    </row>
    <row r="657" spans="1:35" x14ac:dyDescent="0.25">
      <c r="A657" s="16">
        <v>656</v>
      </c>
      <c r="B657" s="3" t="str">
        <f t="shared" si="10"/>
        <v>OG656</v>
      </c>
      <c r="C657" s="36" t="s">
        <v>1988</v>
      </c>
      <c r="D657" s="25" t="s">
        <v>1989</v>
      </c>
      <c r="E657" s="20" t="s">
        <v>1990</v>
      </c>
      <c r="F657" s="53" t="s">
        <v>1969</v>
      </c>
      <c r="G657" s="13" t="s">
        <v>1951</v>
      </c>
      <c r="H657" s="304">
        <v>45240</v>
      </c>
      <c r="I657" s="14"/>
      <c r="K657" s="13">
        <v>430</v>
      </c>
      <c r="L657" s="13" t="s">
        <v>157</v>
      </c>
      <c r="M657" s="13" t="s">
        <v>307</v>
      </c>
      <c r="N657" s="13" t="s">
        <v>1986</v>
      </c>
      <c r="O657" s="19"/>
      <c r="Q657" s="19">
        <v>35</v>
      </c>
      <c r="R657" s="13" t="s">
        <v>1953</v>
      </c>
      <c r="S657" s="14" t="s">
        <v>163</v>
      </c>
      <c r="T657" s="13" t="s">
        <v>164</v>
      </c>
      <c r="U657" s="14" t="s">
        <v>165</v>
      </c>
      <c r="W657" s="14" t="s">
        <v>244</v>
      </c>
      <c r="X657" s="13"/>
      <c r="Y657" s="13" t="s">
        <v>1954</v>
      </c>
      <c r="Z657" s="13" t="s">
        <v>1955</v>
      </c>
      <c r="AA657" s="13" t="s">
        <v>1956</v>
      </c>
      <c r="AG657" s="111">
        <v>45266</v>
      </c>
      <c r="AH657" s="19"/>
      <c r="AI657"/>
    </row>
    <row r="658" spans="1:35" x14ac:dyDescent="0.25">
      <c r="A658" s="16">
        <v>657</v>
      </c>
      <c r="B658" s="3" t="str">
        <f t="shared" si="10"/>
        <v>OG657</v>
      </c>
      <c r="C658" s="36" t="s">
        <v>1991</v>
      </c>
      <c r="D658" s="25" t="s">
        <v>1732</v>
      </c>
      <c r="E658" s="20" t="s">
        <v>1992</v>
      </c>
      <c r="F658" s="53" t="s">
        <v>1969</v>
      </c>
      <c r="G658" s="13" t="s">
        <v>1951</v>
      </c>
      <c r="H658" s="304">
        <v>45240</v>
      </c>
      <c r="I658" s="14"/>
      <c r="K658" s="13"/>
      <c r="L658" s="13" t="s">
        <v>157</v>
      </c>
      <c r="M658" s="13" t="s">
        <v>307</v>
      </c>
      <c r="N658" s="13" t="s">
        <v>1986</v>
      </c>
      <c r="O658" s="19"/>
      <c r="Q658" s="19">
        <v>45</v>
      </c>
      <c r="R658" s="13" t="s">
        <v>1953</v>
      </c>
      <c r="S658" s="14" t="s">
        <v>163</v>
      </c>
      <c r="T658" s="13" t="s">
        <v>164</v>
      </c>
      <c r="U658" s="14" t="s">
        <v>165</v>
      </c>
      <c r="W658" s="14" t="s">
        <v>244</v>
      </c>
      <c r="X658" s="13"/>
      <c r="Y658" s="13" t="s">
        <v>1954</v>
      </c>
      <c r="Z658" s="13" t="s">
        <v>1955</v>
      </c>
      <c r="AA658" s="13" t="s">
        <v>1956</v>
      </c>
      <c r="AG658" s="111">
        <v>45266</v>
      </c>
      <c r="AH658" s="19" t="s">
        <v>1993</v>
      </c>
      <c r="AI658"/>
    </row>
    <row r="659" spans="1:35" x14ac:dyDescent="0.25">
      <c r="A659" s="16">
        <v>658</v>
      </c>
      <c r="B659" s="3" t="str">
        <f t="shared" si="10"/>
        <v>OG658</v>
      </c>
      <c r="C659" s="36" t="s">
        <v>1994</v>
      </c>
      <c r="D659" s="25" t="s">
        <v>1995</v>
      </c>
      <c r="E659" s="20" t="s">
        <v>1996</v>
      </c>
      <c r="F659" s="53" t="s">
        <v>1969</v>
      </c>
      <c r="G659" s="13" t="s">
        <v>1951</v>
      </c>
      <c r="H659" s="304">
        <v>45240</v>
      </c>
      <c r="I659" s="14"/>
      <c r="K659" s="13">
        <v>320</v>
      </c>
      <c r="L659" s="13" t="s">
        <v>157</v>
      </c>
      <c r="M659" s="13" t="s">
        <v>307</v>
      </c>
      <c r="N659" s="13" t="s">
        <v>1986</v>
      </c>
      <c r="O659" s="19"/>
      <c r="Q659" s="19">
        <v>47</v>
      </c>
      <c r="R659" s="13" t="s">
        <v>1953</v>
      </c>
      <c r="S659" s="14" t="s">
        <v>163</v>
      </c>
      <c r="T659" s="13" t="s">
        <v>164</v>
      </c>
      <c r="U659" s="14" t="s">
        <v>165</v>
      </c>
      <c r="W659" s="14" t="s">
        <v>244</v>
      </c>
      <c r="X659" s="13"/>
      <c r="Y659" s="13" t="s">
        <v>1954</v>
      </c>
      <c r="Z659" s="13" t="s">
        <v>1955</v>
      </c>
      <c r="AA659" s="13" t="s">
        <v>1956</v>
      </c>
      <c r="AG659" s="111">
        <v>45266</v>
      </c>
      <c r="AH659" s="19"/>
      <c r="AI659"/>
    </row>
    <row r="660" spans="1:35" x14ac:dyDescent="0.25">
      <c r="A660" s="16">
        <v>659</v>
      </c>
      <c r="B660" s="3" t="str">
        <f t="shared" si="10"/>
        <v>OG659</v>
      </c>
      <c r="C660" s="36" t="s">
        <v>1997</v>
      </c>
      <c r="D660" s="25" t="s">
        <v>1998</v>
      </c>
      <c r="E660" s="20" t="s">
        <v>1999</v>
      </c>
      <c r="F660" s="53" t="s">
        <v>2000</v>
      </c>
      <c r="G660" s="13" t="s">
        <v>1951</v>
      </c>
      <c r="H660" s="304">
        <v>45240</v>
      </c>
      <c r="I660" s="14"/>
      <c r="K660" s="13">
        <v>450</v>
      </c>
      <c r="L660" s="13" t="s">
        <v>157</v>
      </c>
      <c r="M660" s="13" t="s">
        <v>307</v>
      </c>
      <c r="N660" s="13" t="s">
        <v>2001</v>
      </c>
      <c r="O660" s="19"/>
      <c r="Q660" s="19">
        <v>350</v>
      </c>
      <c r="R660" s="13" t="s">
        <v>1953</v>
      </c>
      <c r="S660" s="14" t="s">
        <v>163</v>
      </c>
      <c r="T660" s="13" t="s">
        <v>164</v>
      </c>
      <c r="U660" s="14" t="s">
        <v>165</v>
      </c>
      <c r="W660" s="14" t="s">
        <v>244</v>
      </c>
      <c r="X660" s="13"/>
      <c r="Y660" s="13" t="s">
        <v>1954</v>
      </c>
      <c r="Z660" s="13" t="s">
        <v>1955</v>
      </c>
      <c r="AA660" s="13" t="s">
        <v>1956</v>
      </c>
      <c r="AG660" s="111">
        <v>45266</v>
      </c>
      <c r="AH660" s="19"/>
      <c r="AI660"/>
    </row>
    <row r="661" spans="1:35" x14ac:dyDescent="0.25">
      <c r="A661" s="16">
        <v>660</v>
      </c>
      <c r="B661" s="3" t="str">
        <f t="shared" si="10"/>
        <v>OG660</v>
      </c>
      <c r="C661" s="36" t="s">
        <v>2002</v>
      </c>
      <c r="D661" s="25" t="s">
        <v>2003</v>
      </c>
      <c r="E661" s="20" t="s">
        <v>2004</v>
      </c>
      <c r="F661" s="53" t="s">
        <v>2000</v>
      </c>
      <c r="G661" s="13" t="s">
        <v>1951</v>
      </c>
      <c r="H661" s="304">
        <v>45240</v>
      </c>
      <c r="I661" s="14"/>
      <c r="K661" s="13">
        <v>250</v>
      </c>
      <c r="L661" s="13" t="s">
        <v>157</v>
      </c>
      <c r="M661" s="13" t="s">
        <v>307</v>
      </c>
      <c r="N661" s="13" t="s">
        <v>2005</v>
      </c>
      <c r="O661" s="19"/>
      <c r="Q661" s="19">
        <v>350</v>
      </c>
      <c r="R661" s="13" t="s">
        <v>1953</v>
      </c>
      <c r="S661" s="14" t="s">
        <v>163</v>
      </c>
      <c r="T661" s="13" t="s">
        <v>164</v>
      </c>
      <c r="U661" s="14" t="s">
        <v>165</v>
      </c>
      <c r="W661" s="14" t="s">
        <v>244</v>
      </c>
      <c r="X661" s="13"/>
      <c r="Y661" s="13" t="s">
        <v>1954</v>
      </c>
      <c r="Z661" s="13" t="s">
        <v>1955</v>
      </c>
      <c r="AA661" s="13" t="s">
        <v>1956</v>
      </c>
      <c r="AG661" s="111">
        <v>45266</v>
      </c>
      <c r="AH661" s="19" t="s">
        <v>1987</v>
      </c>
      <c r="AI661"/>
    </row>
    <row r="662" spans="1:35" x14ac:dyDescent="0.25">
      <c r="A662" s="16">
        <v>661</v>
      </c>
      <c r="B662" s="3" t="str">
        <f t="shared" si="10"/>
        <v>OG661</v>
      </c>
      <c r="C662" s="36" t="s">
        <v>2006</v>
      </c>
      <c r="D662" s="25" t="s">
        <v>2007</v>
      </c>
      <c r="E662" s="20" t="s">
        <v>2007</v>
      </c>
      <c r="F662" s="53" t="s">
        <v>2008</v>
      </c>
      <c r="G662" s="13" t="s">
        <v>1951</v>
      </c>
      <c r="H662" s="304">
        <v>45241</v>
      </c>
      <c r="I662" s="14"/>
      <c r="K662" s="13">
        <v>1500</v>
      </c>
      <c r="L662" s="13" t="s">
        <v>157</v>
      </c>
      <c r="M662" s="13" t="s">
        <v>307</v>
      </c>
      <c r="N662" s="13" t="s">
        <v>2009</v>
      </c>
      <c r="O662" s="19"/>
      <c r="Q662" s="19">
        <v>270</v>
      </c>
      <c r="R662" s="13" t="s">
        <v>1953</v>
      </c>
      <c r="S662" s="14" t="s">
        <v>163</v>
      </c>
      <c r="T662" s="13" t="s">
        <v>164</v>
      </c>
      <c r="U662" s="14" t="s">
        <v>165</v>
      </c>
      <c r="W662" s="14" t="s">
        <v>244</v>
      </c>
      <c r="X662" s="13"/>
      <c r="Y662" s="13" t="s">
        <v>1954</v>
      </c>
      <c r="Z662" s="13" t="s">
        <v>1955</v>
      </c>
      <c r="AA662" s="13" t="s">
        <v>1956</v>
      </c>
      <c r="AG662" s="111">
        <v>45266</v>
      </c>
      <c r="AH662" s="19"/>
      <c r="AI662"/>
    </row>
    <row r="663" spans="1:35" x14ac:dyDescent="0.25">
      <c r="A663" s="16">
        <v>662</v>
      </c>
      <c r="B663" s="3" t="str">
        <f t="shared" si="10"/>
        <v>OG662</v>
      </c>
      <c r="C663" s="36" t="s">
        <v>2010</v>
      </c>
      <c r="D663" s="25" t="s">
        <v>2011</v>
      </c>
      <c r="E663" s="20" t="s">
        <v>2012</v>
      </c>
      <c r="F663" s="53" t="s">
        <v>2008</v>
      </c>
      <c r="G663" s="13" t="s">
        <v>1951</v>
      </c>
      <c r="H663" s="304">
        <v>45241</v>
      </c>
      <c r="I663" s="14"/>
      <c r="K663" s="13">
        <v>320</v>
      </c>
      <c r="L663" s="13" t="s">
        <v>157</v>
      </c>
      <c r="M663" s="13" t="s">
        <v>307</v>
      </c>
      <c r="N663" s="13" t="s">
        <v>2009</v>
      </c>
      <c r="O663" s="19"/>
      <c r="Q663" s="19">
        <v>270</v>
      </c>
      <c r="R663" s="13" t="s">
        <v>1953</v>
      </c>
      <c r="S663" s="14" t="s">
        <v>163</v>
      </c>
      <c r="T663" s="13" t="s">
        <v>164</v>
      </c>
      <c r="U663" s="14" t="s">
        <v>165</v>
      </c>
      <c r="W663" s="14" t="s">
        <v>244</v>
      </c>
      <c r="X663" s="13"/>
      <c r="Y663" s="13" t="s">
        <v>1954</v>
      </c>
      <c r="Z663" s="13" t="s">
        <v>1955</v>
      </c>
      <c r="AA663" s="13" t="s">
        <v>1956</v>
      </c>
      <c r="AG663" s="111">
        <v>45266</v>
      </c>
      <c r="AH663" s="19"/>
      <c r="AI663"/>
    </row>
    <row r="664" spans="1:35" x14ac:dyDescent="0.25">
      <c r="A664" s="16">
        <v>663</v>
      </c>
      <c r="B664" s="3" t="str">
        <f t="shared" si="10"/>
        <v>OG663</v>
      </c>
      <c r="C664" s="36" t="s">
        <v>2013</v>
      </c>
      <c r="D664" s="25" t="s">
        <v>1989</v>
      </c>
      <c r="E664" s="20" t="s">
        <v>1990</v>
      </c>
      <c r="F664" s="53" t="s">
        <v>2014</v>
      </c>
      <c r="G664" s="13" t="s">
        <v>1951</v>
      </c>
      <c r="H664" s="304">
        <v>45241</v>
      </c>
      <c r="I664" s="14"/>
      <c r="K664" s="13">
        <v>460</v>
      </c>
      <c r="L664" s="13" t="s">
        <v>157</v>
      </c>
      <c r="M664" s="13" t="s">
        <v>307</v>
      </c>
      <c r="N664" s="13" t="s">
        <v>2015</v>
      </c>
      <c r="O664" s="19"/>
      <c r="Q664" s="19">
        <v>100</v>
      </c>
      <c r="R664" s="13" t="s">
        <v>1953</v>
      </c>
      <c r="S664" s="14" t="s">
        <v>163</v>
      </c>
      <c r="T664" s="13" t="s">
        <v>164</v>
      </c>
      <c r="U664" s="14" t="s">
        <v>165</v>
      </c>
      <c r="W664" s="14" t="s">
        <v>244</v>
      </c>
      <c r="X664" s="13"/>
      <c r="Y664" s="13" t="s">
        <v>1954</v>
      </c>
      <c r="Z664" s="13" t="s">
        <v>1955</v>
      </c>
      <c r="AA664" s="13" t="s">
        <v>1956</v>
      </c>
      <c r="AG664" s="111">
        <v>45266</v>
      </c>
      <c r="AH664" s="19"/>
      <c r="AI664"/>
    </row>
    <row r="665" spans="1:35" x14ac:dyDescent="0.25">
      <c r="A665" s="16">
        <v>664</v>
      </c>
      <c r="B665" s="3" t="str">
        <f t="shared" si="10"/>
        <v>OG664</v>
      </c>
      <c r="C665" s="36" t="s">
        <v>2016</v>
      </c>
      <c r="D665" s="25" t="s">
        <v>1238</v>
      </c>
      <c r="E665" s="20" t="s">
        <v>1675</v>
      </c>
      <c r="F665" s="53" t="s">
        <v>2008</v>
      </c>
      <c r="G665" s="13" t="s">
        <v>1951</v>
      </c>
      <c r="H665" s="304">
        <v>45241</v>
      </c>
      <c r="I665" s="14"/>
      <c r="K665" s="13"/>
      <c r="L665" s="13" t="s">
        <v>157</v>
      </c>
      <c r="M665" s="13" t="s">
        <v>307</v>
      </c>
      <c r="N665" s="13" t="s">
        <v>2015</v>
      </c>
      <c r="O665" s="19"/>
      <c r="Q665" s="19">
        <v>35</v>
      </c>
      <c r="R665" s="13" t="s">
        <v>1953</v>
      </c>
      <c r="S665" s="14" t="s">
        <v>163</v>
      </c>
      <c r="T665" s="13" t="s">
        <v>164</v>
      </c>
      <c r="U665" s="14" t="s">
        <v>165</v>
      </c>
      <c r="W665" s="14" t="s">
        <v>244</v>
      </c>
      <c r="X665" s="13"/>
      <c r="Y665" s="13" t="s">
        <v>1954</v>
      </c>
      <c r="Z665" s="13" t="s">
        <v>1955</v>
      </c>
      <c r="AA665" s="13" t="s">
        <v>1956</v>
      </c>
      <c r="AG665" s="111">
        <v>45266</v>
      </c>
      <c r="AH665" s="19"/>
      <c r="AI665"/>
    </row>
    <row r="666" spans="1:35" x14ac:dyDescent="0.25">
      <c r="A666" s="16">
        <v>665</v>
      </c>
      <c r="B666" s="3" t="str">
        <f t="shared" si="10"/>
        <v>OG665</v>
      </c>
      <c r="C666" s="36" t="s">
        <v>2017</v>
      </c>
      <c r="D666" s="25" t="s">
        <v>2018</v>
      </c>
      <c r="E666" s="20" t="s">
        <v>2019</v>
      </c>
      <c r="F666" s="53" t="s">
        <v>2020</v>
      </c>
      <c r="G666" s="13" t="s">
        <v>1951</v>
      </c>
      <c r="H666" s="304">
        <v>45241</v>
      </c>
      <c r="I666" s="14"/>
      <c r="K666" s="13"/>
      <c r="L666" s="13" t="s">
        <v>157</v>
      </c>
      <c r="M666" s="13" t="s">
        <v>307</v>
      </c>
      <c r="N666" s="13" t="s">
        <v>1952</v>
      </c>
      <c r="O666" s="19"/>
      <c r="Q666" s="19">
        <v>35</v>
      </c>
      <c r="R666" s="13" t="s">
        <v>1953</v>
      </c>
      <c r="S666" s="14" t="s">
        <v>163</v>
      </c>
      <c r="T666" s="13" t="s">
        <v>164</v>
      </c>
      <c r="U666" s="14" t="s">
        <v>165</v>
      </c>
      <c r="W666" s="14" t="s">
        <v>244</v>
      </c>
      <c r="X666" s="13"/>
      <c r="Y666" s="13" t="s">
        <v>1954</v>
      </c>
      <c r="Z666" s="13" t="s">
        <v>1955</v>
      </c>
      <c r="AA666" s="13" t="s">
        <v>1956</v>
      </c>
      <c r="AG666" s="111">
        <v>45266</v>
      </c>
      <c r="AH666" s="19"/>
      <c r="AI666"/>
    </row>
    <row r="667" spans="1:35" x14ac:dyDescent="0.25">
      <c r="A667" s="16">
        <v>666</v>
      </c>
      <c r="B667" s="3" t="str">
        <f t="shared" si="10"/>
        <v>OG666</v>
      </c>
      <c r="C667" s="36" t="s">
        <v>2021</v>
      </c>
      <c r="D667" s="25" t="s">
        <v>2022</v>
      </c>
      <c r="E667" s="20" t="s">
        <v>2023</v>
      </c>
      <c r="F667" s="53" t="s">
        <v>2024</v>
      </c>
      <c r="G667" s="13" t="s">
        <v>1951</v>
      </c>
      <c r="H667" s="304">
        <v>45241</v>
      </c>
      <c r="I667" s="14"/>
      <c r="K667" s="13"/>
      <c r="L667" s="13" t="s">
        <v>157</v>
      </c>
      <c r="M667" s="13" t="s">
        <v>307</v>
      </c>
      <c r="N667" s="13" t="s">
        <v>1952</v>
      </c>
      <c r="O667" s="19"/>
      <c r="R667" s="13" t="s">
        <v>1953</v>
      </c>
      <c r="S667" s="14" t="s">
        <v>163</v>
      </c>
      <c r="T667" s="13" t="s">
        <v>164</v>
      </c>
      <c r="U667" s="14" t="s">
        <v>165</v>
      </c>
      <c r="W667" s="14" t="s">
        <v>244</v>
      </c>
      <c r="X667" s="13"/>
      <c r="Y667" s="13" t="s">
        <v>1954</v>
      </c>
      <c r="Z667" s="13" t="s">
        <v>1955</v>
      </c>
      <c r="AA667" s="13" t="s">
        <v>1956</v>
      </c>
      <c r="AG667" s="111">
        <v>45266</v>
      </c>
      <c r="AH667" s="19"/>
      <c r="AI667"/>
    </row>
    <row r="668" spans="1:35" x14ac:dyDescent="0.25">
      <c r="A668" s="16">
        <v>667</v>
      </c>
      <c r="B668" s="3" t="str">
        <f t="shared" si="10"/>
        <v>OG667</v>
      </c>
      <c r="C668" s="36" t="s">
        <v>2025</v>
      </c>
      <c r="D668" s="25" t="s">
        <v>1732</v>
      </c>
      <c r="E668" s="20" t="s">
        <v>1992</v>
      </c>
      <c r="F668" s="53" t="s">
        <v>2024</v>
      </c>
      <c r="G668" s="13" t="s">
        <v>1951</v>
      </c>
      <c r="H668" s="304">
        <v>45241</v>
      </c>
      <c r="I668" s="14"/>
      <c r="K668" s="13"/>
      <c r="L668" s="13" t="s">
        <v>157</v>
      </c>
      <c r="M668" s="13" t="s">
        <v>307</v>
      </c>
      <c r="N668" s="13" t="s">
        <v>1952</v>
      </c>
      <c r="O668" s="19"/>
      <c r="R668" s="13" t="s">
        <v>1953</v>
      </c>
      <c r="S668" s="14" t="s">
        <v>163</v>
      </c>
      <c r="T668" s="13" t="s">
        <v>164</v>
      </c>
      <c r="U668" s="14" t="s">
        <v>165</v>
      </c>
      <c r="W668" s="14" t="s">
        <v>244</v>
      </c>
      <c r="X668" s="13"/>
      <c r="Y668" s="13" t="s">
        <v>1954</v>
      </c>
      <c r="Z668" s="13" t="s">
        <v>1955</v>
      </c>
      <c r="AA668" s="13" t="s">
        <v>1956</v>
      </c>
      <c r="AG668" s="111">
        <v>45266</v>
      </c>
      <c r="AH668" s="19" t="s">
        <v>2026</v>
      </c>
      <c r="AI668"/>
    </row>
    <row r="669" spans="1:35" x14ac:dyDescent="0.25">
      <c r="A669" s="16">
        <v>668</v>
      </c>
      <c r="B669" s="3" t="str">
        <f t="shared" si="10"/>
        <v>OG668</v>
      </c>
      <c r="C669" s="36" t="s">
        <v>2027</v>
      </c>
      <c r="D669" s="20" t="s">
        <v>1249</v>
      </c>
      <c r="E669" s="20" t="s">
        <v>2028</v>
      </c>
      <c r="F669" s="53" t="s">
        <v>2024</v>
      </c>
      <c r="G669" s="13" t="s">
        <v>1951</v>
      </c>
      <c r="H669" s="304">
        <v>45241</v>
      </c>
      <c r="I669" s="14"/>
      <c r="K669" s="13"/>
      <c r="L669" s="13" t="s">
        <v>157</v>
      </c>
      <c r="M669" s="13" t="s">
        <v>307</v>
      </c>
      <c r="N669" s="13" t="s">
        <v>1952</v>
      </c>
      <c r="O669" s="19"/>
      <c r="R669" s="13" t="s">
        <v>1953</v>
      </c>
      <c r="S669" s="14" t="s">
        <v>163</v>
      </c>
      <c r="T669" s="13" t="s">
        <v>164</v>
      </c>
      <c r="U669" s="14" t="s">
        <v>165</v>
      </c>
      <c r="W669" s="14" t="s">
        <v>244</v>
      </c>
      <c r="X669" s="13"/>
      <c r="Y669" s="13" t="s">
        <v>1954</v>
      </c>
      <c r="Z669" s="13" t="s">
        <v>1955</v>
      </c>
      <c r="AA669" s="13" t="s">
        <v>1956</v>
      </c>
      <c r="AG669" s="111">
        <v>45266</v>
      </c>
      <c r="AH669" s="19"/>
      <c r="AI669"/>
    </row>
    <row r="670" spans="1:35" x14ac:dyDescent="0.25">
      <c r="A670" s="16">
        <v>669</v>
      </c>
      <c r="B670" s="3" t="str">
        <f t="shared" si="10"/>
        <v>OG669</v>
      </c>
      <c r="C670" s="36" t="s">
        <v>2029</v>
      </c>
      <c r="D670" s="25" t="s">
        <v>2030</v>
      </c>
      <c r="E670" s="20" t="s">
        <v>2031</v>
      </c>
      <c r="F670" s="53" t="s">
        <v>2032</v>
      </c>
      <c r="G670" s="13" t="s">
        <v>1951</v>
      </c>
      <c r="H670" s="304">
        <v>45242</v>
      </c>
      <c r="I670" s="14"/>
      <c r="K670" s="13"/>
      <c r="L670" s="13" t="s">
        <v>157</v>
      </c>
      <c r="M670" s="13" t="s">
        <v>307</v>
      </c>
      <c r="N670" s="13" t="s">
        <v>2033</v>
      </c>
      <c r="O670" s="19"/>
      <c r="R670" s="13" t="s">
        <v>1953</v>
      </c>
      <c r="S670" s="14" t="s">
        <v>163</v>
      </c>
      <c r="T670" s="13" t="s">
        <v>164</v>
      </c>
      <c r="U670" s="14" t="s">
        <v>165</v>
      </c>
      <c r="W670" s="14" t="s">
        <v>244</v>
      </c>
      <c r="X670" s="13"/>
      <c r="Y670" s="13" t="s">
        <v>1954</v>
      </c>
      <c r="Z670" s="13" t="s">
        <v>1955</v>
      </c>
      <c r="AA670" s="13" t="s">
        <v>1956</v>
      </c>
      <c r="AG670" s="111">
        <v>45266</v>
      </c>
      <c r="AH670" s="19"/>
      <c r="AI670"/>
    </row>
    <row r="671" spans="1:35" x14ac:dyDescent="0.25">
      <c r="A671" s="16">
        <v>670</v>
      </c>
      <c r="B671" s="3" t="str">
        <f t="shared" si="10"/>
        <v>OG670</v>
      </c>
      <c r="C671" s="36" t="s">
        <v>2034</v>
      </c>
      <c r="D671" s="25" t="s">
        <v>1989</v>
      </c>
      <c r="E671" s="20" t="s">
        <v>1990</v>
      </c>
      <c r="F671" s="53" t="s">
        <v>2008</v>
      </c>
      <c r="G671" s="13" t="s">
        <v>1951</v>
      </c>
      <c r="H671" s="304">
        <v>45242</v>
      </c>
      <c r="I671" s="14"/>
      <c r="K671" s="13"/>
      <c r="L671" s="13" t="s">
        <v>157</v>
      </c>
      <c r="M671" s="13" t="s">
        <v>307</v>
      </c>
      <c r="N671" s="13" t="s">
        <v>1952</v>
      </c>
      <c r="O671" s="19"/>
      <c r="R671" s="13" t="s">
        <v>1953</v>
      </c>
      <c r="S671" s="14" t="s">
        <v>163</v>
      </c>
      <c r="T671" s="13" t="s">
        <v>164</v>
      </c>
      <c r="U671" s="14" t="s">
        <v>165</v>
      </c>
      <c r="W671" s="14" t="s">
        <v>244</v>
      </c>
      <c r="X671" s="13"/>
      <c r="Y671" s="13" t="s">
        <v>1954</v>
      </c>
      <c r="Z671" s="13" t="s">
        <v>1955</v>
      </c>
      <c r="AA671" s="13" t="s">
        <v>1956</v>
      </c>
      <c r="AG671" s="111">
        <v>45266</v>
      </c>
      <c r="AH671" s="19"/>
      <c r="AI671"/>
    </row>
    <row r="672" spans="1:35" x14ac:dyDescent="0.25">
      <c r="A672" s="16">
        <v>671</v>
      </c>
      <c r="B672" s="3" t="str">
        <f t="shared" si="10"/>
        <v>OG671</v>
      </c>
      <c r="C672" s="36" t="s">
        <v>2035</v>
      </c>
      <c r="D672" s="25" t="s">
        <v>1432</v>
      </c>
      <c r="E672" s="20" t="s">
        <v>2036</v>
      </c>
      <c r="F672" s="53" t="s">
        <v>2037</v>
      </c>
      <c r="G672" s="13" t="s">
        <v>1951</v>
      </c>
      <c r="H672" s="304">
        <v>45242</v>
      </c>
      <c r="I672" s="14"/>
      <c r="K672" s="13"/>
      <c r="L672" s="13" t="s">
        <v>157</v>
      </c>
      <c r="M672" s="13" t="s">
        <v>307</v>
      </c>
      <c r="N672" s="13" t="s">
        <v>2038</v>
      </c>
      <c r="O672" s="19"/>
      <c r="R672" s="13" t="s">
        <v>812</v>
      </c>
      <c r="S672" s="14" t="s">
        <v>163</v>
      </c>
      <c r="T672" s="13" t="s">
        <v>164</v>
      </c>
      <c r="U672" s="14" t="s">
        <v>165</v>
      </c>
      <c r="W672" s="14" t="s">
        <v>244</v>
      </c>
      <c r="X672" s="13"/>
      <c r="Y672" s="13" t="s">
        <v>1954</v>
      </c>
      <c r="Z672" s="13" t="s">
        <v>1955</v>
      </c>
      <c r="AA672" s="13" t="s">
        <v>1956</v>
      </c>
      <c r="AG672" s="111">
        <v>45266</v>
      </c>
      <c r="AH672" s="19" t="s">
        <v>2039</v>
      </c>
      <c r="AI672"/>
    </row>
    <row r="673" spans="1:35" x14ac:dyDescent="0.25">
      <c r="A673" s="16">
        <v>672</v>
      </c>
      <c r="B673" s="3" t="str">
        <f t="shared" si="10"/>
        <v>OG672</v>
      </c>
      <c r="C673" s="36" t="s">
        <v>2040</v>
      </c>
      <c r="D673" s="25" t="s">
        <v>2041</v>
      </c>
      <c r="E673" s="20" t="s">
        <v>2042</v>
      </c>
      <c r="F673" s="53" t="s">
        <v>2043</v>
      </c>
      <c r="G673" s="13" t="s">
        <v>1951</v>
      </c>
      <c r="H673" s="304">
        <v>45243</v>
      </c>
      <c r="I673" s="14"/>
      <c r="K673" s="13"/>
      <c r="L673" s="13" t="s">
        <v>157</v>
      </c>
      <c r="M673" s="13" t="s">
        <v>307</v>
      </c>
      <c r="N673" s="13" t="s">
        <v>2044</v>
      </c>
      <c r="O673" s="19"/>
      <c r="Q673" s="19">
        <v>15</v>
      </c>
      <c r="R673" s="13" t="s">
        <v>812</v>
      </c>
      <c r="S673" s="14" t="s">
        <v>163</v>
      </c>
      <c r="T673" s="13" t="s">
        <v>164</v>
      </c>
      <c r="U673" s="14" t="s">
        <v>165</v>
      </c>
      <c r="W673" s="14" t="s">
        <v>244</v>
      </c>
      <c r="X673" s="13"/>
      <c r="Y673" s="13" t="s">
        <v>1954</v>
      </c>
      <c r="Z673" s="13" t="s">
        <v>1955</v>
      </c>
      <c r="AA673" s="13" t="s">
        <v>1956</v>
      </c>
      <c r="AG673" s="111">
        <v>45266</v>
      </c>
      <c r="AH673" s="19"/>
      <c r="AI673"/>
    </row>
    <row r="674" spans="1:35" x14ac:dyDescent="0.25">
      <c r="A674" s="16">
        <v>673</v>
      </c>
      <c r="B674" s="3" t="str">
        <f t="shared" si="10"/>
        <v>OG673</v>
      </c>
      <c r="C674" s="36" t="s">
        <v>2045</v>
      </c>
      <c r="D674" s="25" t="s">
        <v>852</v>
      </c>
      <c r="E674" s="20" t="s">
        <v>853</v>
      </c>
      <c r="F674" s="53" t="s">
        <v>2046</v>
      </c>
      <c r="G674" s="13" t="s">
        <v>1951</v>
      </c>
      <c r="H674" s="304">
        <v>45244</v>
      </c>
      <c r="I674" s="14"/>
      <c r="J674" s="14">
        <v>12</v>
      </c>
      <c r="K674" s="13">
        <v>1500</v>
      </c>
      <c r="L674" s="13" t="s">
        <v>157</v>
      </c>
      <c r="M674" s="13" t="s">
        <v>307</v>
      </c>
      <c r="N674" s="13" t="s">
        <v>1952</v>
      </c>
      <c r="O674" s="19"/>
      <c r="R674" s="13" t="s">
        <v>1953</v>
      </c>
      <c r="S674" s="14" t="s">
        <v>163</v>
      </c>
      <c r="T674" s="13" t="s">
        <v>164</v>
      </c>
      <c r="U674" s="14" t="s">
        <v>165</v>
      </c>
      <c r="W674" s="14" t="s">
        <v>244</v>
      </c>
      <c r="X674" s="13"/>
      <c r="Y674" s="13" t="s">
        <v>1954</v>
      </c>
      <c r="Z674" s="13" t="s">
        <v>1955</v>
      </c>
      <c r="AA674" s="13" t="s">
        <v>1956</v>
      </c>
      <c r="AG674" s="111">
        <v>45266</v>
      </c>
      <c r="AH674" s="19"/>
      <c r="AI674"/>
    </row>
    <row r="675" spans="1:35" x14ac:dyDescent="0.25">
      <c r="A675" s="16">
        <v>674</v>
      </c>
      <c r="B675" s="3" t="str">
        <f t="shared" si="10"/>
        <v>OG674</v>
      </c>
      <c r="C675" s="36" t="s">
        <v>2047</v>
      </c>
      <c r="D675" s="25" t="s">
        <v>2048</v>
      </c>
      <c r="E675" s="20" t="s">
        <v>2049</v>
      </c>
      <c r="F675" s="53" t="s">
        <v>300</v>
      </c>
      <c r="G675" s="13" t="s">
        <v>1951</v>
      </c>
      <c r="H675" s="304">
        <v>45244</v>
      </c>
      <c r="I675" s="14"/>
      <c r="K675" s="13">
        <v>200</v>
      </c>
      <c r="L675" s="13" t="s">
        <v>157</v>
      </c>
      <c r="M675" s="13" t="s">
        <v>307</v>
      </c>
      <c r="N675" s="13" t="s">
        <v>2050</v>
      </c>
      <c r="O675" s="19"/>
      <c r="Q675" s="19">
        <v>10</v>
      </c>
      <c r="R675" s="13" t="s">
        <v>812</v>
      </c>
      <c r="S675" s="14" t="s">
        <v>163</v>
      </c>
      <c r="T675" s="13" t="s">
        <v>164</v>
      </c>
      <c r="U675" s="14" t="s">
        <v>165</v>
      </c>
      <c r="W675" s="14" t="s">
        <v>244</v>
      </c>
      <c r="X675" s="13"/>
      <c r="Y675" s="13" t="s">
        <v>2051</v>
      </c>
      <c r="Z675" s="13" t="s">
        <v>1955</v>
      </c>
      <c r="AA675" s="13" t="s">
        <v>1956</v>
      </c>
      <c r="AG675" s="111">
        <v>45266</v>
      </c>
      <c r="AH675" s="19"/>
      <c r="AI675"/>
    </row>
    <row r="676" spans="1:35" x14ac:dyDescent="0.25">
      <c r="A676" s="16">
        <v>675</v>
      </c>
      <c r="B676" s="3" t="str">
        <f t="shared" si="10"/>
        <v>OG675</v>
      </c>
      <c r="C676" s="36" t="s">
        <v>2052</v>
      </c>
      <c r="D676" s="25" t="s">
        <v>2053</v>
      </c>
      <c r="E676" s="20" t="s">
        <v>2054</v>
      </c>
      <c r="F676" s="53" t="s">
        <v>300</v>
      </c>
      <c r="G676" s="13" t="s">
        <v>1951</v>
      </c>
      <c r="H676" s="304">
        <v>45244</v>
      </c>
      <c r="I676" s="14"/>
      <c r="K676" s="13">
        <v>160</v>
      </c>
      <c r="L676" s="13" t="s">
        <v>157</v>
      </c>
      <c r="M676" s="13" t="s">
        <v>307</v>
      </c>
      <c r="N676" s="13" t="s">
        <v>2050</v>
      </c>
      <c r="O676" s="19"/>
      <c r="Q676" s="19">
        <v>10</v>
      </c>
      <c r="R676" s="13" t="s">
        <v>812</v>
      </c>
      <c r="S676" s="14" t="s">
        <v>163</v>
      </c>
      <c r="T676" s="13" t="s">
        <v>164</v>
      </c>
      <c r="U676" s="14" t="s">
        <v>165</v>
      </c>
      <c r="W676" s="14" t="s">
        <v>244</v>
      </c>
      <c r="X676" s="13"/>
      <c r="Y676" s="13" t="s">
        <v>2051</v>
      </c>
      <c r="Z676" s="13" t="s">
        <v>1955</v>
      </c>
      <c r="AA676" s="13" t="s">
        <v>1956</v>
      </c>
      <c r="AG676" s="111">
        <v>45266</v>
      </c>
      <c r="AH676" s="19"/>
      <c r="AI676"/>
    </row>
    <row r="677" spans="1:35" x14ac:dyDescent="0.25">
      <c r="A677" s="16">
        <v>676</v>
      </c>
      <c r="B677" s="3" t="str">
        <f t="shared" si="10"/>
        <v>OG676</v>
      </c>
      <c r="C677" s="36" t="s">
        <v>2055</v>
      </c>
      <c r="D677" s="25" t="s">
        <v>2056</v>
      </c>
      <c r="E677" s="20" t="s">
        <v>2057</v>
      </c>
      <c r="F677" s="53" t="s">
        <v>2058</v>
      </c>
      <c r="G677" s="13" t="s">
        <v>1951</v>
      </c>
      <c r="H677" s="304">
        <v>45244</v>
      </c>
      <c r="I677" s="14"/>
      <c r="K677" s="13">
        <v>180</v>
      </c>
      <c r="L677" s="13" t="s">
        <v>157</v>
      </c>
      <c r="M677" s="13" t="s">
        <v>307</v>
      </c>
      <c r="N677" s="13" t="s">
        <v>2050</v>
      </c>
      <c r="O677" s="19"/>
      <c r="Q677" s="19">
        <v>10</v>
      </c>
      <c r="R677" s="13" t="s">
        <v>812</v>
      </c>
      <c r="S677" s="14" t="s">
        <v>163</v>
      </c>
      <c r="T677" s="13" t="s">
        <v>164</v>
      </c>
      <c r="U677" s="14" t="s">
        <v>165</v>
      </c>
      <c r="W677" s="14" t="s">
        <v>244</v>
      </c>
      <c r="X677" s="13"/>
      <c r="Y677" s="13" t="s">
        <v>1954</v>
      </c>
      <c r="Z677" s="13" t="s">
        <v>1955</v>
      </c>
      <c r="AA677" s="13" t="s">
        <v>1956</v>
      </c>
      <c r="AG677" s="111">
        <v>45266</v>
      </c>
      <c r="AH677" s="19"/>
      <c r="AI677"/>
    </row>
    <row r="678" spans="1:35" x14ac:dyDescent="0.25">
      <c r="A678" s="16">
        <v>677</v>
      </c>
      <c r="B678" s="3" t="str">
        <f t="shared" si="10"/>
        <v>OG677</v>
      </c>
      <c r="C678" s="36" t="s">
        <v>2059</v>
      </c>
      <c r="D678" s="25" t="s">
        <v>2060</v>
      </c>
      <c r="E678" s="20" t="s">
        <v>2061</v>
      </c>
      <c r="F678" s="53" t="s">
        <v>2058</v>
      </c>
      <c r="G678" s="13" t="s">
        <v>1951</v>
      </c>
      <c r="H678" s="304">
        <v>45244</v>
      </c>
      <c r="I678" s="14"/>
      <c r="K678" s="13">
        <v>160</v>
      </c>
      <c r="L678" s="13" t="s">
        <v>157</v>
      </c>
      <c r="M678" s="13" t="s">
        <v>307</v>
      </c>
      <c r="N678" s="13" t="s">
        <v>2050</v>
      </c>
      <c r="O678" s="19"/>
      <c r="Q678" s="19">
        <v>10</v>
      </c>
      <c r="R678" s="13" t="s">
        <v>812</v>
      </c>
      <c r="S678" s="14" t="s">
        <v>163</v>
      </c>
      <c r="T678" s="13" t="s">
        <v>164</v>
      </c>
      <c r="U678" s="14" t="s">
        <v>165</v>
      </c>
      <c r="W678" s="14" t="s">
        <v>244</v>
      </c>
      <c r="X678" s="13"/>
      <c r="Y678" s="13" t="s">
        <v>1954</v>
      </c>
      <c r="Z678" s="13" t="s">
        <v>1955</v>
      </c>
      <c r="AA678" s="13" t="s">
        <v>1956</v>
      </c>
      <c r="AG678" s="111">
        <v>45266</v>
      </c>
      <c r="AH678" s="19"/>
      <c r="AI678"/>
    </row>
    <row r="679" spans="1:35" x14ac:dyDescent="0.25">
      <c r="A679" s="16">
        <v>678</v>
      </c>
      <c r="B679" s="3" t="str">
        <f t="shared" si="10"/>
        <v>OG678</v>
      </c>
      <c r="C679" s="36" t="s">
        <v>2062</v>
      </c>
      <c r="D679" s="25" t="s">
        <v>2063</v>
      </c>
      <c r="E679" s="20" t="s">
        <v>2064</v>
      </c>
      <c r="F679" s="53" t="s">
        <v>2058</v>
      </c>
      <c r="G679" s="13" t="s">
        <v>1951</v>
      </c>
      <c r="H679" s="304">
        <v>45244</v>
      </c>
      <c r="I679" s="14"/>
      <c r="K679" s="13">
        <v>150</v>
      </c>
      <c r="L679" s="13" t="s">
        <v>157</v>
      </c>
      <c r="M679" s="13" t="s">
        <v>307</v>
      </c>
      <c r="N679" s="13" t="s">
        <v>2050</v>
      </c>
      <c r="O679" s="19"/>
      <c r="Q679" s="19">
        <v>10</v>
      </c>
      <c r="R679" s="13" t="s">
        <v>812</v>
      </c>
      <c r="S679" s="14" t="s">
        <v>163</v>
      </c>
      <c r="T679" s="13" t="s">
        <v>164</v>
      </c>
      <c r="U679" s="14" t="s">
        <v>165</v>
      </c>
      <c r="W679" s="14" t="s">
        <v>244</v>
      </c>
      <c r="X679" s="13"/>
      <c r="Y679" s="13" t="s">
        <v>1954</v>
      </c>
      <c r="Z679" s="13" t="s">
        <v>1955</v>
      </c>
      <c r="AA679" s="13" t="s">
        <v>1956</v>
      </c>
      <c r="AG679" s="111">
        <v>45266</v>
      </c>
      <c r="AH679" s="19"/>
      <c r="AI679"/>
    </row>
    <row r="680" spans="1:35" x14ac:dyDescent="0.25">
      <c r="A680" s="16">
        <v>679</v>
      </c>
      <c r="B680" s="3" t="str">
        <f t="shared" si="10"/>
        <v>OG679</v>
      </c>
      <c r="C680" s="36" t="s">
        <v>2065</v>
      </c>
      <c r="D680" s="25" t="s">
        <v>2066</v>
      </c>
      <c r="E680" s="20" t="s">
        <v>2067</v>
      </c>
      <c r="F680" s="53" t="s">
        <v>2058</v>
      </c>
      <c r="G680" s="13" t="s">
        <v>1951</v>
      </c>
      <c r="H680" s="304">
        <v>45244</v>
      </c>
      <c r="I680" s="14"/>
      <c r="K680" s="13">
        <v>200</v>
      </c>
      <c r="L680" s="13" t="s">
        <v>157</v>
      </c>
      <c r="M680" s="13" t="s">
        <v>307</v>
      </c>
      <c r="N680" s="13" t="s">
        <v>2050</v>
      </c>
      <c r="O680" s="19"/>
      <c r="Q680" s="19">
        <v>10</v>
      </c>
      <c r="R680" s="13" t="s">
        <v>812</v>
      </c>
      <c r="S680" s="14" t="s">
        <v>163</v>
      </c>
      <c r="T680" s="13" t="s">
        <v>164</v>
      </c>
      <c r="U680" s="14" t="s">
        <v>165</v>
      </c>
      <c r="W680" s="14" t="s">
        <v>244</v>
      </c>
      <c r="X680" s="13"/>
      <c r="Y680" s="13" t="s">
        <v>1954</v>
      </c>
      <c r="Z680" s="13" t="s">
        <v>1955</v>
      </c>
      <c r="AA680" s="13" t="s">
        <v>1956</v>
      </c>
      <c r="AG680" s="111">
        <v>45266</v>
      </c>
      <c r="AH680" s="19"/>
      <c r="AI680"/>
    </row>
    <row r="681" spans="1:35" x14ac:dyDescent="0.25">
      <c r="A681" s="16">
        <v>680</v>
      </c>
      <c r="B681" s="3" t="str">
        <f t="shared" si="10"/>
        <v>OG680</v>
      </c>
      <c r="C681" s="36" t="s">
        <v>2068</v>
      </c>
      <c r="D681" s="25" t="s">
        <v>2069</v>
      </c>
      <c r="E681" s="20" t="s">
        <v>2070</v>
      </c>
      <c r="F681" s="53" t="s">
        <v>2071</v>
      </c>
      <c r="G681" s="13" t="s">
        <v>1951</v>
      </c>
      <c r="H681" s="304">
        <v>45244</v>
      </c>
      <c r="I681" s="14"/>
      <c r="K681" s="13"/>
      <c r="L681" s="13" t="s">
        <v>157</v>
      </c>
      <c r="M681" s="13" t="s">
        <v>307</v>
      </c>
      <c r="N681" s="13" t="s">
        <v>2033</v>
      </c>
      <c r="O681" s="19"/>
      <c r="Q681" s="19">
        <v>7</v>
      </c>
      <c r="R681" s="13" t="s">
        <v>1953</v>
      </c>
      <c r="S681" s="14" t="s">
        <v>163</v>
      </c>
      <c r="T681" s="13" t="s">
        <v>164</v>
      </c>
      <c r="U681" s="14" t="s">
        <v>165</v>
      </c>
      <c r="W681" s="14" t="s">
        <v>244</v>
      </c>
      <c r="X681" s="13"/>
      <c r="Y681" s="13" t="s">
        <v>1954</v>
      </c>
      <c r="Z681" s="13" t="s">
        <v>1955</v>
      </c>
      <c r="AA681" s="13" t="s">
        <v>1956</v>
      </c>
      <c r="AG681" s="111">
        <v>45266</v>
      </c>
      <c r="AH681" s="19"/>
      <c r="AI681"/>
    </row>
    <row r="682" spans="1:35" x14ac:dyDescent="0.25">
      <c r="A682" s="16">
        <v>681</v>
      </c>
      <c r="B682" s="3" t="str">
        <f t="shared" si="10"/>
        <v>OG681</v>
      </c>
      <c r="C682" s="36" t="s">
        <v>2072</v>
      </c>
      <c r="D682" s="25" t="s">
        <v>1310</v>
      </c>
      <c r="E682" s="20" t="s">
        <v>2073</v>
      </c>
      <c r="F682" s="53" t="s">
        <v>2071</v>
      </c>
      <c r="G682" s="13" t="s">
        <v>1951</v>
      </c>
      <c r="H682" s="304">
        <v>45244</v>
      </c>
      <c r="I682" s="14"/>
      <c r="K682" s="13"/>
      <c r="L682" s="13" t="s">
        <v>157</v>
      </c>
      <c r="M682" s="13" t="s">
        <v>307</v>
      </c>
      <c r="N682" s="13" t="s">
        <v>2033</v>
      </c>
      <c r="O682" s="19"/>
      <c r="Q682" s="19">
        <v>7</v>
      </c>
      <c r="R682" s="13" t="s">
        <v>1953</v>
      </c>
      <c r="S682" s="14" t="s">
        <v>163</v>
      </c>
      <c r="T682" s="13" t="s">
        <v>164</v>
      </c>
      <c r="U682" s="14" t="s">
        <v>165</v>
      </c>
      <c r="W682" s="14" t="s">
        <v>244</v>
      </c>
      <c r="X682" s="13"/>
      <c r="Y682" s="13" t="s">
        <v>1954</v>
      </c>
      <c r="Z682" s="13" t="s">
        <v>1955</v>
      </c>
      <c r="AA682" s="13" t="s">
        <v>1956</v>
      </c>
      <c r="AG682" s="111">
        <v>45266</v>
      </c>
      <c r="AH682" s="19"/>
      <c r="AI682"/>
    </row>
    <row r="683" spans="1:35" x14ac:dyDescent="0.25">
      <c r="A683" s="16">
        <v>682</v>
      </c>
      <c r="B683" s="3" t="str">
        <f t="shared" si="10"/>
        <v>OG682</v>
      </c>
      <c r="C683" s="36" t="s">
        <v>2074</v>
      </c>
      <c r="D683" s="25" t="s">
        <v>1161</v>
      </c>
      <c r="E683" s="20" t="s">
        <v>2075</v>
      </c>
      <c r="F683" s="53" t="s">
        <v>2071</v>
      </c>
      <c r="G683" s="13" t="s">
        <v>1951</v>
      </c>
      <c r="H683" s="304">
        <v>45244</v>
      </c>
      <c r="I683" s="14"/>
      <c r="K683" s="13"/>
      <c r="L683" s="13" t="s">
        <v>157</v>
      </c>
      <c r="M683" s="13" t="s">
        <v>307</v>
      </c>
      <c r="N683" s="13" t="s">
        <v>2033</v>
      </c>
      <c r="O683" s="19"/>
      <c r="Q683" s="19">
        <v>7</v>
      </c>
      <c r="R683" s="13" t="s">
        <v>1953</v>
      </c>
      <c r="S683" s="14" t="s">
        <v>163</v>
      </c>
      <c r="T683" s="13" t="s">
        <v>164</v>
      </c>
      <c r="U683" s="14" t="s">
        <v>165</v>
      </c>
      <c r="W683" s="14" t="s">
        <v>244</v>
      </c>
      <c r="X683" s="13"/>
      <c r="Y683" s="13" t="s">
        <v>1954</v>
      </c>
      <c r="Z683" s="13" t="s">
        <v>1955</v>
      </c>
      <c r="AA683" s="13" t="s">
        <v>1956</v>
      </c>
      <c r="AG683" s="111">
        <v>45266</v>
      </c>
      <c r="AH683" s="19"/>
      <c r="AI683"/>
    </row>
    <row r="684" spans="1:35" x14ac:dyDescent="0.25">
      <c r="A684" s="16">
        <v>683</v>
      </c>
      <c r="B684" s="3" t="str">
        <f t="shared" si="10"/>
        <v>OG683</v>
      </c>
      <c r="C684" s="36" t="s">
        <v>2076</v>
      </c>
      <c r="D684" s="25" t="s">
        <v>1426</v>
      </c>
      <c r="E684" s="20" t="s">
        <v>2077</v>
      </c>
      <c r="F684" s="53" t="s">
        <v>1969</v>
      </c>
      <c r="G684" s="13" t="s">
        <v>1951</v>
      </c>
      <c r="H684" s="304">
        <v>45245</v>
      </c>
      <c r="I684" s="14"/>
      <c r="K684" s="13">
        <v>300</v>
      </c>
      <c r="L684" s="13" t="s">
        <v>157</v>
      </c>
      <c r="M684" s="13" t="s">
        <v>307</v>
      </c>
      <c r="N684" s="13" t="s">
        <v>1952</v>
      </c>
      <c r="O684" s="19"/>
      <c r="R684" s="13" t="s">
        <v>1953</v>
      </c>
      <c r="S684" s="14" t="s">
        <v>163</v>
      </c>
      <c r="T684" s="13" t="s">
        <v>164</v>
      </c>
      <c r="U684" s="14" t="s">
        <v>165</v>
      </c>
      <c r="W684" s="14" t="s">
        <v>244</v>
      </c>
      <c r="X684" s="13"/>
      <c r="Y684" s="13" t="s">
        <v>1954</v>
      </c>
      <c r="Z684" s="13" t="s">
        <v>1955</v>
      </c>
      <c r="AA684" s="13" t="s">
        <v>1956</v>
      </c>
      <c r="AG684" s="111">
        <v>45266</v>
      </c>
      <c r="AH684" s="19"/>
      <c r="AI684"/>
    </row>
    <row r="685" spans="1:35" x14ac:dyDescent="0.25">
      <c r="A685" s="16">
        <v>684</v>
      </c>
      <c r="B685" s="3" t="str">
        <f t="shared" si="10"/>
        <v>OG684</v>
      </c>
      <c r="C685" s="36" t="s">
        <v>2078</v>
      </c>
      <c r="D685" s="25" t="s">
        <v>2079</v>
      </c>
      <c r="E685" s="20" t="s">
        <v>2080</v>
      </c>
      <c r="F685" s="53" t="s">
        <v>2081</v>
      </c>
      <c r="G685" s="13" t="s">
        <v>1951</v>
      </c>
      <c r="H685" s="304">
        <v>45251</v>
      </c>
      <c r="I685" s="14"/>
      <c r="K685" s="13">
        <v>70</v>
      </c>
      <c r="L685" s="13" t="s">
        <v>157</v>
      </c>
      <c r="M685" s="13" t="s">
        <v>307</v>
      </c>
      <c r="N685" s="13" t="s">
        <v>2082</v>
      </c>
      <c r="O685" s="19"/>
      <c r="R685" s="13" t="s">
        <v>930</v>
      </c>
      <c r="S685" s="14" t="s">
        <v>163</v>
      </c>
      <c r="T685" s="13" t="s">
        <v>164</v>
      </c>
      <c r="U685" s="14" t="s">
        <v>165</v>
      </c>
      <c r="W685" s="14" t="s">
        <v>244</v>
      </c>
      <c r="X685" s="13"/>
      <c r="Y685" s="13" t="s">
        <v>2051</v>
      </c>
      <c r="Z685" s="13" t="s">
        <v>1955</v>
      </c>
      <c r="AA685" s="13" t="s">
        <v>1956</v>
      </c>
      <c r="AG685" s="111">
        <v>45266</v>
      </c>
      <c r="AH685" s="19"/>
      <c r="AI685"/>
    </row>
    <row r="686" spans="1:35" x14ac:dyDescent="0.25">
      <c r="A686" s="16">
        <v>685</v>
      </c>
      <c r="B686" s="3" t="str">
        <f t="shared" si="10"/>
        <v>OG685</v>
      </c>
      <c r="C686" s="36" t="s">
        <v>2083</v>
      </c>
      <c r="D686" s="25" t="s">
        <v>2084</v>
      </c>
      <c r="E686" s="20" t="s">
        <v>2085</v>
      </c>
      <c r="F686" s="53" t="s">
        <v>2081</v>
      </c>
      <c r="G686" s="13" t="s">
        <v>1951</v>
      </c>
      <c r="H686" s="304">
        <v>45252</v>
      </c>
      <c r="I686" s="14"/>
      <c r="K686" s="13">
        <v>30</v>
      </c>
      <c r="L686" s="13" t="s">
        <v>157</v>
      </c>
      <c r="M686" s="13" t="s">
        <v>307</v>
      </c>
      <c r="N686" s="13" t="s">
        <v>2082</v>
      </c>
      <c r="O686" s="19"/>
      <c r="R686" s="13" t="s">
        <v>930</v>
      </c>
      <c r="S686" s="14" t="s">
        <v>163</v>
      </c>
      <c r="T686" s="13" t="s">
        <v>164</v>
      </c>
      <c r="U686" s="14" t="s">
        <v>165</v>
      </c>
      <c r="W686" s="14" t="s">
        <v>244</v>
      </c>
      <c r="X686" s="13"/>
      <c r="Y686" s="13" t="s">
        <v>2051</v>
      </c>
      <c r="Z686" s="13" t="s">
        <v>1955</v>
      </c>
      <c r="AA686" s="13" t="s">
        <v>1956</v>
      </c>
      <c r="AG686" s="111">
        <v>45266</v>
      </c>
      <c r="AH686" s="19" t="s">
        <v>2086</v>
      </c>
      <c r="AI686"/>
    </row>
    <row r="687" spans="1:35" x14ac:dyDescent="0.25">
      <c r="A687" s="16">
        <v>686</v>
      </c>
      <c r="B687" s="3" t="str">
        <f t="shared" si="10"/>
        <v>OG686</v>
      </c>
      <c r="C687" s="36" t="s">
        <v>2087</v>
      </c>
      <c r="D687" s="25" t="s">
        <v>2088</v>
      </c>
      <c r="E687" s="20" t="s">
        <v>2089</v>
      </c>
      <c r="F687" s="53" t="s">
        <v>2058</v>
      </c>
      <c r="G687" s="13" t="s">
        <v>1951</v>
      </c>
      <c r="H687" s="304">
        <v>45253</v>
      </c>
      <c r="I687" s="14"/>
      <c r="K687" s="13">
        <v>400</v>
      </c>
      <c r="L687" s="13" t="s">
        <v>157</v>
      </c>
      <c r="M687" s="13" t="s">
        <v>307</v>
      </c>
      <c r="N687" s="13" t="s">
        <v>2082</v>
      </c>
      <c r="O687" s="19"/>
      <c r="Q687" s="19">
        <v>7</v>
      </c>
      <c r="R687" s="13" t="s">
        <v>812</v>
      </c>
      <c r="S687" s="14" t="s">
        <v>163</v>
      </c>
      <c r="T687" s="13" t="s">
        <v>164</v>
      </c>
      <c r="U687" s="14" t="s">
        <v>165</v>
      </c>
      <c r="W687" s="14" t="s">
        <v>244</v>
      </c>
      <c r="X687" s="13"/>
      <c r="Y687" s="13" t="s">
        <v>2051</v>
      </c>
      <c r="Z687" s="13" t="s">
        <v>1955</v>
      </c>
      <c r="AA687" s="13" t="s">
        <v>1956</v>
      </c>
      <c r="AG687" s="111">
        <v>45266</v>
      </c>
      <c r="AH687" s="19"/>
      <c r="AI687"/>
    </row>
    <row r="688" spans="1:35" x14ac:dyDescent="0.25">
      <c r="A688" s="16">
        <v>687</v>
      </c>
      <c r="B688" s="3" t="str">
        <f t="shared" si="10"/>
        <v>OG687</v>
      </c>
      <c r="C688" s="36" t="s">
        <v>2090</v>
      </c>
      <c r="D688" s="25" t="s">
        <v>2091</v>
      </c>
      <c r="E688" s="20" t="s">
        <v>2092</v>
      </c>
      <c r="F688" s="53" t="s">
        <v>2058</v>
      </c>
      <c r="G688" s="13" t="s">
        <v>1951</v>
      </c>
      <c r="H688" s="304">
        <v>45253</v>
      </c>
      <c r="I688" s="14"/>
      <c r="K688" s="13">
        <v>300</v>
      </c>
      <c r="L688" s="13" t="s">
        <v>157</v>
      </c>
      <c r="M688" s="13" t="s">
        <v>307</v>
      </c>
      <c r="N688" s="13" t="s">
        <v>2093</v>
      </c>
      <c r="O688" s="19"/>
      <c r="R688" s="13" t="s">
        <v>812</v>
      </c>
      <c r="S688" s="14" t="s">
        <v>163</v>
      </c>
      <c r="T688" s="13" t="s">
        <v>164</v>
      </c>
      <c r="U688" s="14" t="s">
        <v>165</v>
      </c>
      <c r="W688" s="14" t="s">
        <v>244</v>
      </c>
      <c r="X688" s="13"/>
      <c r="Y688" s="13" t="s">
        <v>2051</v>
      </c>
      <c r="Z688" s="13" t="s">
        <v>1955</v>
      </c>
      <c r="AA688" s="13" t="s">
        <v>1956</v>
      </c>
      <c r="AG688" s="111">
        <v>45266</v>
      </c>
      <c r="AH688" s="19"/>
      <c r="AI688"/>
    </row>
    <row r="689" spans="1:35" x14ac:dyDescent="0.25">
      <c r="A689" s="16">
        <v>688</v>
      </c>
      <c r="B689" s="3" t="str">
        <f t="shared" si="10"/>
        <v>OG688</v>
      </c>
      <c r="C689" s="36" t="s">
        <v>2094</v>
      </c>
      <c r="D689" s="25" t="s">
        <v>2048</v>
      </c>
      <c r="E689" s="20" t="s">
        <v>2049</v>
      </c>
      <c r="F689" s="53" t="s">
        <v>2058</v>
      </c>
      <c r="G689" s="13" t="s">
        <v>1951</v>
      </c>
      <c r="H689" s="304">
        <v>45253</v>
      </c>
      <c r="I689" s="14"/>
      <c r="K689" s="13">
        <v>210</v>
      </c>
      <c r="L689" s="13" t="s">
        <v>157</v>
      </c>
      <c r="M689" s="13" t="s">
        <v>307</v>
      </c>
      <c r="N689" s="13" t="s">
        <v>2093</v>
      </c>
      <c r="O689" s="19"/>
      <c r="R689" s="13" t="s">
        <v>812</v>
      </c>
      <c r="S689" s="14" t="s">
        <v>163</v>
      </c>
      <c r="T689" s="13" t="s">
        <v>164</v>
      </c>
      <c r="U689" s="14" t="s">
        <v>165</v>
      </c>
      <c r="W689" s="14" t="s">
        <v>244</v>
      </c>
      <c r="X689" s="13"/>
      <c r="Y689" s="13" t="s">
        <v>2051</v>
      </c>
      <c r="Z689" s="13" t="s">
        <v>1955</v>
      </c>
      <c r="AA689" s="13" t="s">
        <v>1956</v>
      </c>
      <c r="AG689" s="111">
        <v>45266</v>
      </c>
      <c r="AH689" s="19"/>
      <c r="AI689"/>
    </row>
    <row r="690" spans="1:35" x14ac:dyDescent="0.25">
      <c r="A690" s="16">
        <v>689</v>
      </c>
      <c r="B690" s="3" t="str">
        <f t="shared" si="10"/>
        <v>OG689</v>
      </c>
      <c r="C690" s="36" t="s">
        <v>2095</v>
      </c>
      <c r="D690" s="25" t="s">
        <v>1058</v>
      </c>
      <c r="E690" s="20" t="s">
        <v>2096</v>
      </c>
      <c r="F690" s="53" t="s">
        <v>2058</v>
      </c>
      <c r="G690" s="13" t="s">
        <v>1951</v>
      </c>
      <c r="H690" s="304">
        <v>45253</v>
      </c>
      <c r="I690" s="14"/>
      <c r="K690" s="13">
        <v>500</v>
      </c>
      <c r="L690" s="13" t="s">
        <v>157</v>
      </c>
      <c r="M690" s="13" t="s">
        <v>307</v>
      </c>
      <c r="N690" s="13" t="s">
        <v>2093</v>
      </c>
      <c r="O690" s="19"/>
      <c r="R690" s="13" t="s">
        <v>812</v>
      </c>
      <c r="S690" s="14" t="s">
        <v>163</v>
      </c>
      <c r="T690" s="13" t="s">
        <v>164</v>
      </c>
      <c r="U690" s="14" t="s">
        <v>165</v>
      </c>
      <c r="W690" s="14" t="s">
        <v>244</v>
      </c>
      <c r="X690" s="13"/>
      <c r="Y690" s="13" t="s">
        <v>2051</v>
      </c>
      <c r="Z690" s="13" t="s">
        <v>1955</v>
      </c>
      <c r="AA690" s="13" t="s">
        <v>1956</v>
      </c>
      <c r="AG690" s="111">
        <v>45266</v>
      </c>
      <c r="AH690" s="19"/>
      <c r="AI690"/>
    </row>
    <row r="691" spans="1:35" x14ac:dyDescent="0.25">
      <c r="A691" s="16">
        <v>690</v>
      </c>
      <c r="B691" s="3" t="str">
        <f t="shared" si="10"/>
        <v>OG690</v>
      </c>
      <c r="C691" s="36" t="s">
        <v>2097</v>
      </c>
      <c r="D691" s="25" t="s">
        <v>2098</v>
      </c>
      <c r="E691" s="20" t="s">
        <v>2099</v>
      </c>
      <c r="F691" s="53" t="s">
        <v>2058</v>
      </c>
      <c r="G691" s="13" t="s">
        <v>1951</v>
      </c>
      <c r="H691" s="304">
        <v>45253</v>
      </c>
      <c r="I691" s="14"/>
      <c r="K691" s="13">
        <v>330</v>
      </c>
      <c r="L691" s="13" t="s">
        <v>157</v>
      </c>
      <c r="M691" s="13" t="s">
        <v>307</v>
      </c>
      <c r="N691" s="13" t="s">
        <v>2093</v>
      </c>
      <c r="O691" s="19"/>
      <c r="R691" s="13" t="s">
        <v>812</v>
      </c>
      <c r="S691" s="14" t="s">
        <v>163</v>
      </c>
      <c r="T691" s="13" t="s">
        <v>164</v>
      </c>
      <c r="U691" s="14" t="s">
        <v>165</v>
      </c>
      <c r="W691" s="14" t="s">
        <v>244</v>
      </c>
      <c r="X691" s="13"/>
      <c r="Y691" s="13" t="s">
        <v>2051</v>
      </c>
      <c r="Z691" s="13" t="s">
        <v>1955</v>
      </c>
      <c r="AA691" s="13" t="s">
        <v>1956</v>
      </c>
      <c r="AG691" s="111">
        <v>45266</v>
      </c>
      <c r="AH691" s="19"/>
      <c r="AI691"/>
    </row>
    <row r="692" spans="1:35" x14ac:dyDescent="0.25">
      <c r="A692" s="16">
        <v>691</v>
      </c>
      <c r="B692" s="3" t="str">
        <f t="shared" si="10"/>
        <v>OG691</v>
      </c>
      <c r="C692" s="36" t="s">
        <v>2100</v>
      </c>
      <c r="D692" s="25" t="s">
        <v>2101</v>
      </c>
      <c r="E692" s="20" t="s">
        <v>2102</v>
      </c>
      <c r="F692" s="53" t="s">
        <v>2058</v>
      </c>
      <c r="G692" s="13" t="s">
        <v>1951</v>
      </c>
      <c r="H692" s="304">
        <v>45253</v>
      </c>
      <c r="I692" s="14"/>
      <c r="K692" s="13">
        <v>300</v>
      </c>
      <c r="L692" s="13" t="s">
        <v>157</v>
      </c>
      <c r="M692" s="13" t="s">
        <v>307</v>
      </c>
      <c r="N692" s="13" t="s">
        <v>2093</v>
      </c>
      <c r="O692" s="19"/>
      <c r="R692" s="13" t="s">
        <v>812</v>
      </c>
      <c r="S692" s="14" t="s">
        <v>163</v>
      </c>
      <c r="T692" s="13" t="s">
        <v>164</v>
      </c>
      <c r="U692" s="14" t="s">
        <v>165</v>
      </c>
      <c r="W692" s="14" t="s">
        <v>244</v>
      </c>
      <c r="X692" s="13"/>
      <c r="Y692" s="13" t="s">
        <v>2051</v>
      </c>
      <c r="Z692" s="13" t="s">
        <v>1955</v>
      </c>
      <c r="AA692" s="13" t="s">
        <v>1956</v>
      </c>
      <c r="AG692" s="111">
        <v>45266</v>
      </c>
      <c r="AH692" s="19"/>
      <c r="AI692"/>
    </row>
    <row r="693" spans="1:35" x14ac:dyDescent="0.25">
      <c r="A693" s="16">
        <v>692</v>
      </c>
      <c r="B693" s="3" t="str">
        <f t="shared" si="10"/>
        <v>OG692</v>
      </c>
      <c r="C693" s="36" t="s">
        <v>2103</v>
      </c>
      <c r="D693" s="25" t="s">
        <v>2104</v>
      </c>
      <c r="E693" s="20" t="s">
        <v>2105</v>
      </c>
      <c r="F693" s="53" t="s">
        <v>2106</v>
      </c>
      <c r="G693" s="13" t="s">
        <v>1951</v>
      </c>
      <c r="H693" s="304">
        <v>45253</v>
      </c>
      <c r="I693" s="14"/>
      <c r="K693" s="13">
        <v>500</v>
      </c>
      <c r="L693" s="13" t="s">
        <v>157</v>
      </c>
      <c r="M693" s="13" t="s">
        <v>307</v>
      </c>
      <c r="N693" s="13" t="s">
        <v>2107</v>
      </c>
      <c r="O693" s="19"/>
      <c r="R693" s="13" t="s">
        <v>812</v>
      </c>
      <c r="S693" s="14" t="s">
        <v>163</v>
      </c>
      <c r="T693" s="13" t="s">
        <v>164</v>
      </c>
      <c r="U693" s="14" t="s">
        <v>165</v>
      </c>
      <c r="W693" s="14" t="s">
        <v>244</v>
      </c>
      <c r="X693" s="13"/>
      <c r="Y693" s="13" t="s">
        <v>1954</v>
      </c>
      <c r="Z693" s="13" t="s">
        <v>1955</v>
      </c>
      <c r="AA693" s="13" t="s">
        <v>1956</v>
      </c>
      <c r="AG693" s="111">
        <v>45266</v>
      </c>
      <c r="AH693" s="19"/>
      <c r="AI693"/>
    </row>
    <row r="694" spans="1:35" x14ac:dyDescent="0.25">
      <c r="A694" s="16">
        <v>693</v>
      </c>
      <c r="B694" s="3" t="str">
        <f t="shared" si="10"/>
        <v>OG693</v>
      </c>
      <c r="C694" s="36" t="s">
        <v>2108</v>
      </c>
      <c r="D694" s="25" t="s">
        <v>2109</v>
      </c>
      <c r="E694" s="20" t="s">
        <v>2110</v>
      </c>
      <c r="F694" s="53" t="s">
        <v>2111</v>
      </c>
      <c r="G694" s="13" t="s">
        <v>1951</v>
      </c>
      <c r="H694" s="304">
        <v>45255</v>
      </c>
      <c r="I694" s="14"/>
      <c r="K694" s="13"/>
      <c r="L694" s="13" t="s">
        <v>157</v>
      </c>
      <c r="M694" s="13" t="s">
        <v>307</v>
      </c>
      <c r="N694" s="13" t="s">
        <v>2112</v>
      </c>
      <c r="O694" s="19"/>
      <c r="R694" s="13" t="s">
        <v>1953</v>
      </c>
      <c r="S694" s="14" t="s">
        <v>163</v>
      </c>
      <c r="T694" s="13" t="s">
        <v>164</v>
      </c>
      <c r="U694" s="14" t="s">
        <v>165</v>
      </c>
      <c r="W694" s="14" t="s">
        <v>244</v>
      </c>
      <c r="X694" s="13"/>
      <c r="Y694" s="13" t="s">
        <v>1954</v>
      </c>
      <c r="Z694" s="13" t="s">
        <v>1955</v>
      </c>
      <c r="AA694" s="13" t="s">
        <v>1956</v>
      </c>
      <c r="AG694" s="111">
        <v>45266</v>
      </c>
      <c r="AH694" s="19" t="s">
        <v>2113</v>
      </c>
      <c r="AI694"/>
    </row>
    <row r="695" spans="1:35" x14ac:dyDescent="0.25">
      <c r="A695" s="16">
        <v>694</v>
      </c>
      <c r="B695" s="3" t="str">
        <f t="shared" si="10"/>
        <v>OG694</v>
      </c>
      <c r="C695" s="36" t="s">
        <v>2114</v>
      </c>
      <c r="D695" s="25" t="s">
        <v>304</v>
      </c>
      <c r="E695" s="20" t="s">
        <v>2115</v>
      </c>
      <c r="F695" s="53" t="s">
        <v>2116</v>
      </c>
      <c r="G695" s="13" t="s">
        <v>1951</v>
      </c>
      <c r="H695" s="304">
        <v>45255</v>
      </c>
      <c r="I695" s="14"/>
      <c r="K695" s="13"/>
      <c r="L695" s="13" t="s">
        <v>157</v>
      </c>
      <c r="M695" s="13" t="s">
        <v>307</v>
      </c>
      <c r="N695" s="13" t="s">
        <v>2112</v>
      </c>
      <c r="O695" s="19"/>
      <c r="R695" s="13" t="s">
        <v>1953</v>
      </c>
      <c r="S695" s="14" t="s">
        <v>163</v>
      </c>
      <c r="T695" s="13" t="s">
        <v>164</v>
      </c>
      <c r="U695" s="14" t="s">
        <v>165</v>
      </c>
      <c r="W695" s="14" t="s">
        <v>244</v>
      </c>
      <c r="X695" s="13"/>
      <c r="Y695" s="13" t="s">
        <v>1954</v>
      </c>
      <c r="Z695" s="13" t="s">
        <v>1955</v>
      </c>
      <c r="AA695" s="13" t="s">
        <v>1956</v>
      </c>
      <c r="AG695" s="111">
        <v>45266</v>
      </c>
      <c r="AH695" s="19" t="s">
        <v>2117</v>
      </c>
      <c r="AI695"/>
    </row>
    <row r="696" spans="1:35" x14ac:dyDescent="0.25">
      <c r="A696" s="16">
        <v>695</v>
      </c>
      <c r="B696" s="3" t="str">
        <f t="shared" si="10"/>
        <v>OG695</v>
      </c>
      <c r="C696" s="36" t="s">
        <v>2118</v>
      </c>
      <c r="D696" s="25" t="s">
        <v>2119</v>
      </c>
      <c r="E696" s="20" t="s">
        <v>2120</v>
      </c>
      <c r="F696" s="53" t="s">
        <v>2116</v>
      </c>
      <c r="G696" s="13" t="s">
        <v>1951</v>
      </c>
      <c r="H696" s="304">
        <v>45255</v>
      </c>
      <c r="I696" s="14"/>
      <c r="K696" s="13"/>
      <c r="L696" s="13" t="s">
        <v>157</v>
      </c>
      <c r="M696" s="13" t="s">
        <v>307</v>
      </c>
      <c r="N696" s="13" t="s">
        <v>2112</v>
      </c>
      <c r="O696" s="19"/>
      <c r="R696" s="13" t="s">
        <v>1953</v>
      </c>
      <c r="S696" s="14" t="s">
        <v>163</v>
      </c>
      <c r="T696" s="13" t="s">
        <v>164</v>
      </c>
      <c r="U696" s="14" t="s">
        <v>165</v>
      </c>
      <c r="W696" s="14" t="s">
        <v>244</v>
      </c>
      <c r="X696" s="13"/>
      <c r="Y696" s="13" t="s">
        <v>1954</v>
      </c>
      <c r="Z696" s="13" t="s">
        <v>1955</v>
      </c>
      <c r="AA696" s="13" t="s">
        <v>1956</v>
      </c>
      <c r="AG696" s="111">
        <v>45266</v>
      </c>
      <c r="AH696" s="19"/>
      <c r="AI696"/>
    </row>
    <row r="697" spans="1:35" x14ac:dyDescent="0.25">
      <c r="A697" s="16">
        <v>696</v>
      </c>
      <c r="B697" s="3" t="str">
        <f t="shared" si="10"/>
        <v>OG696</v>
      </c>
      <c r="C697" s="36" t="s">
        <v>2121</v>
      </c>
      <c r="D697" s="25" t="s">
        <v>2122</v>
      </c>
      <c r="E697" s="20" t="s">
        <v>2123</v>
      </c>
      <c r="F697" s="53" t="s">
        <v>2124</v>
      </c>
      <c r="G697" s="13" t="s">
        <v>1951</v>
      </c>
      <c r="H697" s="304">
        <v>45255</v>
      </c>
      <c r="I697" s="14"/>
      <c r="K697" s="13"/>
      <c r="L697" s="13" t="s">
        <v>157</v>
      </c>
      <c r="M697" s="13" t="s">
        <v>307</v>
      </c>
      <c r="N697" s="13" t="s">
        <v>2112</v>
      </c>
      <c r="O697" s="19"/>
      <c r="R697" s="13" t="s">
        <v>1953</v>
      </c>
      <c r="S697" s="14" t="s">
        <v>163</v>
      </c>
      <c r="T697" s="13" t="s">
        <v>164</v>
      </c>
      <c r="U697" s="14" t="s">
        <v>165</v>
      </c>
      <c r="W697" s="14" t="s">
        <v>244</v>
      </c>
      <c r="X697" s="13"/>
      <c r="Y697" s="13" t="s">
        <v>1954</v>
      </c>
      <c r="Z697" s="13" t="s">
        <v>1955</v>
      </c>
      <c r="AA697" s="13" t="s">
        <v>1956</v>
      </c>
      <c r="AG697" s="111">
        <v>45266</v>
      </c>
      <c r="AH697" s="19"/>
      <c r="AI697"/>
    </row>
    <row r="698" spans="1:35" x14ac:dyDescent="0.25">
      <c r="A698" s="16">
        <v>697</v>
      </c>
      <c r="B698" s="3" t="str">
        <f t="shared" si="10"/>
        <v>OG697</v>
      </c>
      <c r="C698" s="36" t="s">
        <v>2125</v>
      </c>
      <c r="D698" s="25" t="s">
        <v>2091</v>
      </c>
      <c r="E698" s="20" t="s">
        <v>2126</v>
      </c>
      <c r="F698" s="53" t="s">
        <v>2124</v>
      </c>
      <c r="G698" s="13" t="s">
        <v>1951</v>
      </c>
      <c r="H698" s="304">
        <v>45255</v>
      </c>
      <c r="I698" s="14"/>
      <c r="K698" s="13"/>
      <c r="L698" s="13" t="s">
        <v>157</v>
      </c>
      <c r="M698" s="13" t="s">
        <v>307</v>
      </c>
      <c r="N698" s="13" t="s">
        <v>2112</v>
      </c>
      <c r="O698" s="19"/>
      <c r="R698" s="13" t="s">
        <v>1953</v>
      </c>
      <c r="S698" s="14" t="s">
        <v>163</v>
      </c>
      <c r="T698" s="13" t="s">
        <v>164</v>
      </c>
      <c r="U698" s="14" t="s">
        <v>165</v>
      </c>
      <c r="W698" s="14" t="s">
        <v>244</v>
      </c>
      <c r="X698" s="13"/>
      <c r="Y698" s="13" t="s">
        <v>1954</v>
      </c>
      <c r="Z698" s="13" t="s">
        <v>1955</v>
      </c>
      <c r="AA698" s="13" t="s">
        <v>1956</v>
      </c>
      <c r="AG698" s="111">
        <v>45266</v>
      </c>
      <c r="AH698" s="19"/>
      <c r="AI698"/>
    </row>
    <row r="699" spans="1:35" x14ac:dyDescent="0.25">
      <c r="A699" s="16">
        <v>698</v>
      </c>
      <c r="B699" s="3" t="str">
        <f t="shared" si="10"/>
        <v>OG698</v>
      </c>
      <c r="C699" s="36" t="s">
        <v>2127</v>
      </c>
      <c r="D699" s="25" t="s">
        <v>760</v>
      </c>
      <c r="E699" s="20" t="s">
        <v>2128</v>
      </c>
      <c r="F699" s="53" t="s">
        <v>2129</v>
      </c>
      <c r="G699" s="13" t="s">
        <v>1951</v>
      </c>
      <c r="H699" s="304">
        <v>45255</v>
      </c>
      <c r="I699" s="14"/>
      <c r="K699" s="13"/>
      <c r="L699" s="13" t="s">
        <v>157</v>
      </c>
      <c r="M699" s="13" t="s">
        <v>307</v>
      </c>
      <c r="N699" s="13" t="s">
        <v>2112</v>
      </c>
      <c r="O699" s="19"/>
      <c r="R699" s="13" t="s">
        <v>1953</v>
      </c>
      <c r="S699" s="14" t="s">
        <v>163</v>
      </c>
      <c r="T699" s="13" t="s">
        <v>164</v>
      </c>
      <c r="U699" s="14" t="s">
        <v>165</v>
      </c>
      <c r="W699" s="14" t="s">
        <v>244</v>
      </c>
      <c r="X699" s="13"/>
      <c r="Y699" s="13" t="s">
        <v>1954</v>
      </c>
      <c r="Z699" s="13" t="s">
        <v>1955</v>
      </c>
      <c r="AA699" s="13" t="s">
        <v>1956</v>
      </c>
      <c r="AG699" s="111">
        <v>45266</v>
      </c>
      <c r="AH699" s="19"/>
      <c r="AI699"/>
    </row>
    <row r="700" spans="1:35" x14ac:dyDescent="0.25">
      <c r="A700" s="16">
        <v>699</v>
      </c>
      <c r="B700" s="3" t="str">
        <f t="shared" si="10"/>
        <v>OG699</v>
      </c>
      <c r="C700" s="36" t="s">
        <v>2130</v>
      </c>
      <c r="D700" s="25" t="s">
        <v>2131</v>
      </c>
      <c r="E700" s="20" t="s">
        <v>2132</v>
      </c>
      <c r="F700" s="53" t="s">
        <v>2133</v>
      </c>
      <c r="G700" s="13" t="s">
        <v>1951</v>
      </c>
      <c r="H700" s="304">
        <v>45256</v>
      </c>
      <c r="I700" s="14"/>
      <c r="K700" s="13">
        <v>230</v>
      </c>
      <c r="L700" s="13" t="s">
        <v>157</v>
      </c>
      <c r="M700" s="13" t="s">
        <v>307</v>
      </c>
      <c r="N700" s="13" t="s">
        <v>2112</v>
      </c>
      <c r="O700" s="19"/>
      <c r="R700" s="13" t="s">
        <v>1953</v>
      </c>
      <c r="S700" s="14" t="s">
        <v>163</v>
      </c>
      <c r="T700" s="13" t="s">
        <v>164</v>
      </c>
      <c r="U700" s="14" t="s">
        <v>165</v>
      </c>
      <c r="W700" s="14" t="s">
        <v>244</v>
      </c>
      <c r="X700" s="13"/>
      <c r="Y700" s="13" t="s">
        <v>1954</v>
      </c>
      <c r="Z700" s="13" t="s">
        <v>1955</v>
      </c>
      <c r="AA700" s="13" t="s">
        <v>1956</v>
      </c>
      <c r="AG700" s="111">
        <v>45266</v>
      </c>
      <c r="AH700" s="19"/>
      <c r="AI700"/>
    </row>
    <row r="701" spans="1:35" x14ac:dyDescent="0.25">
      <c r="A701" s="16">
        <v>700</v>
      </c>
      <c r="B701" s="3" t="str">
        <f t="shared" si="10"/>
        <v>OG700</v>
      </c>
      <c r="C701" s="36" t="s">
        <v>2134</v>
      </c>
      <c r="D701" s="25" t="s">
        <v>1140</v>
      </c>
      <c r="E701" s="20" t="s">
        <v>374</v>
      </c>
      <c r="F701" s="53" t="s">
        <v>2133</v>
      </c>
      <c r="G701" s="13" t="s">
        <v>1951</v>
      </c>
      <c r="H701" s="304">
        <v>45256</v>
      </c>
      <c r="I701" s="14"/>
      <c r="K701" s="13">
        <v>300</v>
      </c>
      <c r="L701" s="13" t="s">
        <v>157</v>
      </c>
      <c r="M701" s="13" t="s">
        <v>307</v>
      </c>
      <c r="N701" s="13" t="s">
        <v>2112</v>
      </c>
      <c r="O701" s="19"/>
      <c r="R701" s="13" t="s">
        <v>1953</v>
      </c>
      <c r="S701" s="14" t="s">
        <v>163</v>
      </c>
      <c r="T701" s="13" t="s">
        <v>164</v>
      </c>
      <c r="U701" s="14" t="s">
        <v>165</v>
      </c>
      <c r="W701" s="14" t="s">
        <v>244</v>
      </c>
      <c r="X701" s="13"/>
      <c r="Y701" s="13" t="s">
        <v>1954</v>
      </c>
      <c r="Z701" s="13" t="s">
        <v>1955</v>
      </c>
      <c r="AA701" s="13" t="s">
        <v>1956</v>
      </c>
      <c r="AG701" s="111">
        <v>45266</v>
      </c>
      <c r="AH701" s="19"/>
      <c r="AI701"/>
    </row>
    <row r="702" spans="1:35" x14ac:dyDescent="0.25">
      <c r="A702" s="16">
        <v>701</v>
      </c>
      <c r="B702" s="3" t="str">
        <f t="shared" si="10"/>
        <v>OG701</v>
      </c>
      <c r="C702" s="36" t="s">
        <v>2135</v>
      </c>
      <c r="D702" s="25" t="s">
        <v>2136</v>
      </c>
      <c r="E702" s="20" t="s">
        <v>2137</v>
      </c>
      <c r="F702" s="53" t="s">
        <v>2138</v>
      </c>
      <c r="G702" s="13" t="s">
        <v>1951</v>
      </c>
      <c r="H702" s="304">
        <v>45256</v>
      </c>
      <c r="I702" s="14"/>
      <c r="K702" s="13">
        <v>250</v>
      </c>
      <c r="L702" s="13" t="s">
        <v>157</v>
      </c>
      <c r="M702" s="13" t="s">
        <v>307</v>
      </c>
      <c r="N702" s="13" t="s">
        <v>2112</v>
      </c>
      <c r="O702" s="19"/>
      <c r="R702" s="13" t="s">
        <v>1953</v>
      </c>
      <c r="S702" s="14" t="s">
        <v>163</v>
      </c>
      <c r="T702" s="13" t="s">
        <v>164</v>
      </c>
      <c r="U702" s="14" t="s">
        <v>165</v>
      </c>
      <c r="W702" s="14" t="s">
        <v>244</v>
      </c>
      <c r="X702" s="13"/>
      <c r="Y702" s="13" t="s">
        <v>1954</v>
      </c>
      <c r="Z702" s="13" t="s">
        <v>1955</v>
      </c>
      <c r="AA702" s="13" t="s">
        <v>1956</v>
      </c>
      <c r="AG702" s="111">
        <v>45266</v>
      </c>
      <c r="AH702" s="19"/>
      <c r="AI702"/>
    </row>
    <row r="703" spans="1:35" x14ac:dyDescent="0.25">
      <c r="A703" s="16">
        <v>702</v>
      </c>
      <c r="B703" s="3" t="str">
        <f t="shared" si="10"/>
        <v>OG702</v>
      </c>
      <c r="C703" s="36" t="s">
        <v>2139</v>
      </c>
      <c r="D703" s="25" t="s">
        <v>1460</v>
      </c>
      <c r="E703" s="20" t="s">
        <v>2140</v>
      </c>
      <c r="F703" s="53" t="s">
        <v>2141</v>
      </c>
      <c r="G703" s="13" t="s">
        <v>1951</v>
      </c>
      <c r="H703" s="304">
        <v>45256</v>
      </c>
      <c r="I703" s="14"/>
      <c r="K703" s="13">
        <v>200</v>
      </c>
      <c r="L703" s="13" t="s">
        <v>157</v>
      </c>
      <c r="M703" s="13" t="s">
        <v>307</v>
      </c>
      <c r="N703" s="13" t="s">
        <v>2112</v>
      </c>
      <c r="O703" s="19"/>
      <c r="R703" s="13" t="s">
        <v>1953</v>
      </c>
      <c r="S703" s="14" t="s">
        <v>163</v>
      </c>
      <c r="T703" s="13" t="s">
        <v>164</v>
      </c>
      <c r="U703" s="14" t="s">
        <v>165</v>
      </c>
      <c r="W703" s="14" t="s">
        <v>244</v>
      </c>
      <c r="X703" s="13"/>
      <c r="Y703" s="13" t="s">
        <v>1954</v>
      </c>
      <c r="Z703" s="13" t="s">
        <v>1955</v>
      </c>
      <c r="AA703" s="13" t="s">
        <v>1956</v>
      </c>
      <c r="AG703" s="111">
        <v>45266</v>
      </c>
      <c r="AH703" s="19" t="s">
        <v>2142</v>
      </c>
      <c r="AI703"/>
    </row>
    <row r="704" spans="1:35" x14ac:dyDescent="0.25">
      <c r="A704" s="16">
        <v>703</v>
      </c>
      <c r="B704" s="3" t="str">
        <f t="shared" si="10"/>
        <v>OG703</v>
      </c>
      <c r="C704" s="36" t="s">
        <v>2143</v>
      </c>
      <c r="D704" s="25" t="s">
        <v>2144</v>
      </c>
      <c r="E704" s="20" t="s">
        <v>2145</v>
      </c>
      <c r="F704" s="53" t="s">
        <v>2146</v>
      </c>
      <c r="G704" s="13" t="s">
        <v>1951</v>
      </c>
      <c r="H704" s="304">
        <v>45256</v>
      </c>
      <c r="I704" s="14"/>
      <c r="K704" s="13"/>
      <c r="L704" s="13" t="s">
        <v>157</v>
      </c>
      <c r="M704" s="13" t="s">
        <v>307</v>
      </c>
      <c r="N704" s="13" t="s">
        <v>2147</v>
      </c>
      <c r="O704" s="19"/>
      <c r="R704" s="13" t="s">
        <v>1953</v>
      </c>
      <c r="S704" s="14" t="s">
        <v>163</v>
      </c>
      <c r="T704" s="13" t="s">
        <v>164</v>
      </c>
      <c r="U704" s="14" t="s">
        <v>165</v>
      </c>
      <c r="W704" s="14" t="s">
        <v>244</v>
      </c>
      <c r="X704" s="13"/>
      <c r="Y704" s="13" t="s">
        <v>1954</v>
      </c>
      <c r="Z704" s="13" t="s">
        <v>1955</v>
      </c>
      <c r="AA704" s="13" t="s">
        <v>1956</v>
      </c>
      <c r="AG704" s="111">
        <v>45266</v>
      </c>
      <c r="AH704" s="19"/>
      <c r="AI704"/>
    </row>
    <row r="705" spans="1:35" x14ac:dyDescent="0.25">
      <c r="A705" s="16">
        <v>704</v>
      </c>
      <c r="B705" s="3" t="str">
        <f t="shared" si="10"/>
        <v>OG704</v>
      </c>
      <c r="C705" s="36" t="s">
        <v>2148</v>
      </c>
      <c r="D705" s="25" t="s">
        <v>2149</v>
      </c>
      <c r="E705" s="20" t="s">
        <v>2150</v>
      </c>
      <c r="F705" s="53" t="s">
        <v>2058</v>
      </c>
      <c r="G705" s="13" t="s">
        <v>1951</v>
      </c>
      <c r="H705" s="304">
        <v>45257</v>
      </c>
      <c r="I705" s="14"/>
      <c r="K705" s="13">
        <v>570</v>
      </c>
      <c r="L705" s="13" t="s">
        <v>157</v>
      </c>
      <c r="M705" s="13" t="s">
        <v>307</v>
      </c>
      <c r="N705" s="13" t="s">
        <v>2107</v>
      </c>
      <c r="O705" s="19"/>
      <c r="R705" s="13" t="s">
        <v>812</v>
      </c>
      <c r="S705" s="14" t="s">
        <v>163</v>
      </c>
      <c r="T705" s="13" t="s">
        <v>164</v>
      </c>
      <c r="U705" s="14" t="s">
        <v>165</v>
      </c>
      <c r="W705" s="14" t="s">
        <v>244</v>
      </c>
      <c r="X705" s="13"/>
      <c r="Y705" s="13" t="s">
        <v>2051</v>
      </c>
      <c r="Z705" s="13" t="s">
        <v>1955</v>
      </c>
      <c r="AA705" s="13" t="s">
        <v>1956</v>
      </c>
      <c r="AG705" s="111">
        <v>45266</v>
      </c>
      <c r="AH705" s="19"/>
      <c r="AI705"/>
    </row>
    <row r="706" spans="1:35" x14ac:dyDescent="0.25">
      <c r="A706" s="16">
        <v>705</v>
      </c>
      <c r="B706" s="3" t="str">
        <f t="shared" ref="B706:B769" si="11">_xlfn.CONCAT("OG",A706)</f>
        <v>OG705</v>
      </c>
      <c r="C706" s="66" t="s">
        <v>2151</v>
      </c>
      <c r="D706" s="25" t="s">
        <v>2152</v>
      </c>
      <c r="E706" s="20" t="s">
        <v>2153</v>
      </c>
      <c r="F706" s="13" t="s">
        <v>2154</v>
      </c>
      <c r="G706" s="13" t="s">
        <v>2155</v>
      </c>
      <c r="H706" s="304">
        <v>44608</v>
      </c>
      <c r="I706" s="14" t="s">
        <v>186</v>
      </c>
      <c r="J706" s="14">
        <v>150</v>
      </c>
      <c r="K706" s="13">
        <v>335</v>
      </c>
      <c r="L706" s="13" t="s">
        <v>157</v>
      </c>
      <c r="M706" s="13" t="s">
        <v>817</v>
      </c>
      <c r="N706" s="13" t="s">
        <v>2156</v>
      </c>
      <c r="O706" s="19">
        <v>-42.799100000000003</v>
      </c>
      <c r="P706" s="19">
        <v>147.5069</v>
      </c>
      <c r="Q706" s="19">
        <v>10</v>
      </c>
      <c r="R706" s="13" t="s">
        <v>2157</v>
      </c>
      <c r="S706" s="14" t="s">
        <v>2158</v>
      </c>
      <c r="U706" s="14" t="s">
        <v>244</v>
      </c>
      <c r="W706" s="14" t="s">
        <v>244</v>
      </c>
      <c r="X706" s="13"/>
      <c r="Y706" s="13" t="s">
        <v>2159</v>
      </c>
      <c r="Z706" s="13" t="s">
        <v>2160</v>
      </c>
      <c r="AA706" s="13" t="s">
        <v>244</v>
      </c>
      <c r="AB706" s="13" t="s">
        <v>244</v>
      </c>
      <c r="AC706" s="13" t="s">
        <v>244</v>
      </c>
      <c r="AD706" s="13" t="s">
        <v>244</v>
      </c>
      <c r="AE706" s="13" t="s">
        <v>2161</v>
      </c>
      <c r="AF706" s="13" t="s">
        <v>2162</v>
      </c>
      <c r="AG706" s="111">
        <v>45315</v>
      </c>
      <c r="AH706" s="19"/>
      <c r="AI706"/>
    </row>
    <row r="707" spans="1:35" x14ac:dyDescent="0.25">
      <c r="A707" s="16">
        <v>706</v>
      </c>
      <c r="B707" s="3" t="str">
        <f t="shared" si="11"/>
        <v>OG706</v>
      </c>
      <c r="C707" s="66" t="s">
        <v>2163</v>
      </c>
      <c r="D707" s="25" t="s">
        <v>2152</v>
      </c>
      <c r="E707" s="20" t="s">
        <v>2153</v>
      </c>
      <c r="F707" s="13" t="s">
        <v>2154</v>
      </c>
      <c r="G707" s="13" t="s">
        <v>2155</v>
      </c>
      <c r="H707" s="304">
        <v>44609</v>
      </c>
      <c r="I707" s="14" t="s">
        <v>186</v>
      </c>
      <c r="J707" s="14">
        <v>750</v>
      </c>
      <c r="K707" s="13">
        <v>580</v>
      </c>
      <c r="L707" s="13" t="s">
        <v>157</v>
      </c>
      <c r="M707" s="13" t="s">
        <v>817</v>
      </c>
      <c r="N707" s="13" t="s">
        <v>2156</v>
      </c>
      <c r="O707" s="19">
        <v>-42.799100000000003</v>
      </c>
      <c r="P707" s="19">
        <v>147.5069</v>
      </c>
      <c r="Q707" s="19">
        <v>10</v>
      </c>
      <c r="R707" s="13" t="s">
        <v>2157</v>
      </c>
      <c r="S707" s="14" t="s">
        <v>2158</v>
      </c>
      <c r="U707" s="14" t="s">
        <v>244</v>
      </c>
      <c r="W707" s="14" t="s">
        <v>244</v>
      </c>
      <c r="X707" s="13"/>
      <c r="Y707" s="13" t="s">
        <v>2159</v>
      </c>
      <c r="Z707" s="13" t="s">
        <v>2160</v>
      </c>
      <c r="AA707" s="13" t="s">
        <v>244</v>
      </c>
      <c r="AB707" s="13" t="s">
        <v>244</v>
      </c>
      <c r="AC707" s="13" t="s">
        <v>244</v>
      </c>
      <c r="AD707" s="13" t="s">
        <v>244</v>
      </c>
      <c r="AE707" s="13" t="s">
        <v>2161</v>
      </c>
      <c r="AF707" s="13" t="s">
        <v>2162</v>
      </c>
      <c r="AG707" s="111">
        <v>45315</v>
      </c>
      <c r="AH707" s="19" t="s">
        <v>2164</v>
      </c>
      <c r="AI707"/>
    </row>
    <row r="708" spans="1:35" x14ac:dyDescent="0.25">
      <c r="A708" s="16">
        <v>707</v>
      </c>
      <c r="B708" s="3" t="str">
        <f t="shared" si="11"/>
        <v>OG707</v>
      </c>
      <c r="C708" s="66" t="s">
        <v>2165</v>
      </c>
      <c r="D708" s="25" t="s">
        <v>2166</v>
      </c>
      <c r="E708" s="20" t="s">
        <v>2167</v>
      </c>
      <c r="F708" s="53" t="s">
        <v>2168</v>
      </c>
      <c r="G708" s="13" t="s">
        <v>2169</v>
      </c>
      <c r="H708" s="305">
        <v>2023</v>
      </c>
      <c r="I708" s="14" t="s">
        <v>919</v>
      </c>
      <c r="K708" s="13">
        <v>100</v>
      </c>
      <c r="L708" s="13" t="s">
        <v>157</v>
      </c>
      <c r="M708" s="13" t="s">
        <v>2170</v>
      </c>
      <c r="O708" s="19"/>
      <c r="R708" s="13"/>
      <c r="S708" s="14" t="s">
        <v>2171</v>
      </c>
      <c r="U708" s="14" t="s">
        <v>244</v>
      </c>
      <c r="W708" s="14" t="s">
        <v>165</v>
      </c>
      <c r="X708" s="13" t="s">
        <v>2172</v>
      </c>
      <c r="Y708" s="13" t="s">
        <v>2173</v>
      </c>
      <c r="Z708" s="13" t="s">
        <v>2173</v>
      </c>
      <c r="AA708" s="13" t="s">
        <v>244</v>
      </c>
      <c r="AB708" s="13" t="s">
        <v>244</v>
      </c>
      <c r="AC708" s="13" t="s">
        <v>244</v>
      </c>
      <c r="AG708" s="111">
        <v>45343</v>
      </c>
      <c r="AH708" s="19"/>
      <c r="AI708"/>
    </row>
    <row r="709" spans="1:35" x14ac:dyDescent="0.25">
      <c r="A709" s="16">
        <v>708</v>
      </c>
      <c r="B709" s="3" t="str">
        <f t="shared" si="11"/>
        <v>OG708</v>
      </c>
      <c r="C709" s="66" t="s">
        <v>2174</v>
      </c>
      <c r="D709" s="25" t="s">
        <v>2175</v>
      </c>
      <c r="E709" s="20" t="s">
        <v>2176</v>
      </c>
      <c r="F709" s="53" t="s">
        <v>2168</v>
      </c>
      <c r="G709" s="13" t="s">
        <v>2169</v>
      </c>
      <c r="H709" s="306">
        <v>2024</v>
      </c>
      <c r="I709" s="14" t="s">
        <v>919</v>
      </c>
      <c r="K709" s="13">
        <v>10</v>
      </c>
      <c r="L709" s="13" t="s">
        <v>157</v>
      </c>
      <c r="M709" s="13" t="s">
        <v>2170</v>
      </c>
      <c r="O709" s="19"/>
      <c r="R709" s="13"/>
      <c r="S709" s="14" t="s">
        <v>2171</v>
      </c>
      <c r="U709" s="14" t="s">
        <v>244</v>
      </c>
      <c r="W709" s="14" t="s">
        <v>165</v>
      </c>
      <c r="X709" s="13" t="s">
        <v>2172</v>
      </c>
      <c r="Y709" s="13" t="s">
        <v>2173</v>
      </c>
      <c r="Z709" s="13" t="s">
        <v>2173</v>
      </c>
      <c r="AA709" s="13" t="s">
        <v>244</v>
      </c>
      <c r="AB709" s="13" t="s">
        <v>244</v>
      </c>
      <c r="AC709" s="13" t="s">
        <v>244</v>
      </c>
      <c r="AG709" s="111">
        <v>45343</v>
      </c>
      <c r="AH709" s="19" t="s">
        <v>2177</v>
      </c>
      <c r="AI709"/>
    </row>
    <row r="710" spans="1:35" x14ac:dyDescent="0.25">
      <c r="A710" s="16">
        <v>709</v>
      </c>
      <c r="B710" s="3" t="str">
        <f t="shared" si="11"/>
        <v>OG709</v>
      </c>
      <c r="C710" s="66" t="s">
        <v>2178</v>
      </c>
      <c r="D710" s="25" t="s">
        <v>2179</v>
      </c>
      <c r="E710" s="20" t="s">
        <v>2180</v>
      </c>
      <c r="F710" s="53" t="s">
        <v>2168</v>
      </c>
      <c r="G710" s="13" t="s">
        <v>2169</v>
      </c>
      <c r="H710" s="305">
        <v>2024</v>
      </c>
      <c r="I710" s="14" t="s">
        <v>919</v>
      </c>
      <c r="K710" s="13">
        <v>50</v>
      </c>
      <c r="L710" s="13" t="s">
        <v>157</v>
      </c>
      <c r="M710" s="13" t="s">
        <v>2170</v>
      </c>
      <c r="O710" s="19"/>
      <c r="R710" s="13"/>
      <c r="S710" s="14" t="s">
        <v>2171</v>
      </c>
      <c r="U710" s="14" t="s">
        <v>165</v>
      </c>
      <c r="W710" s="14" t="s">
        <v>165</v>
      </c>
      <c r="X710" s="13" t="s">
        <v>2172</v>
      </c>
      <c r="Y710" s="13" t="s">
        <v>2173</v>
      </c>
      <c r="Z710" s="13" t="s">
        <v>2173</v>
      </c>
      <c r="AA710" s="13" t="s">
        <v>244</v>
      </c>
      <c r="AB710" s="13" t="s">
        <v>244</v>
      </c>
      <c r="AC710" s="13" t="s">
        <v>244</v>
      </c>
      <c r="AG710" s="111">
        <v>45343</v>
      </c>
      <c r="AH710" s="19"/>
      <c r="AI710"/>
    </row>
    <row r="711" spans="1:35" x14ac:dyDescent="0.25">
      <c r="A711" s="16">
        <v>710</v>
      </c>
      <c r="B711" s="3" t="str">
        <f t="shared" si="11"/>
        <v>OG710</v>
      </c>
      <c r="C711" s="66" t="s">
        <v>2181</v>
      </c>
      <c r="D711" s="25" t="s">
        <v>2182</v>
      </c>
      <c r="E711" s="20" t="s">
        <v>2183</v>
      </c>
      <c r="F711" s="53" t="s">
        <v>2184</v>
      </c>
      <c r="G711" s="13" t="s">
        <v>2169</v>
      </c>
      <c r="H711" s="306">
        <v>2023</v>
      </c>
      <c r="I711" s="14" t="s">
        <v>919</v>
      </c>
      <c r="K711" s="13" t="s">
        <v>2185</v>
      </c>
      <c r="L711" s="13" t="s">
        <v>157</v>
      </c>
      <c r="M711" s="13" t="s">
        <v>2170</v>
      </c>
      <c r="O711" s="19"/>
      <c r="R711" s="13"/>
      <c r="S711" s="14" t="s">
        <v>2171</v>
      </c>
      <c r="U711" s="14" t="s">
        <v>244</v>
      </c>
      <c r="W711" s="14" t="s">
        <v>165</v>
      </c>
      <c r="X711" s="13" t="s">
        <v>2186</v>
      </c>
      <c r="Y711" s="13" t="s">
        <v>2187</v>
      </c>
      <c r="Z711" s="13" t="s">
        <v>2188</v>
      </c>
      <c r="AA711" s="13" t="s">
        <v>244</v>
      </c>
      <c r="AB711" s="13" t="s">
        <v>244</v>
      </c>
      <c r="AC711" s="13" t="s">
        <v>244</v>
      </c>
      <c r="AG711" s="111">
        <v>45343</v>
      </c>
      <c r="AH711" s="19" t="s">
        <v>2189</v>
      </c>
      <c r="AI711"/>
    </row>
    <row r="712" spans="1:35" x14ac:dyDescent="0.25">
      <c r="A712" s="16">
        <v>711</v>
      </c>
      <c r="B712" s="3" t="str">
        <f t="shared" si="11"/>
        <v>OG711</v>
      </c>
      <c r="C712" s="66" t="s">
        <v>2190</v>
      </c>
      <c r="D712" s="25" t="s">
        <v>2191</v>
      </c>
      <c r="E712" s="20" t="s">
        <v>2192</v>
      </c>
      <c r="F712" s="53" t="s">
        <v>2193</v>
      </c>
      <c r="G712" s="13" t="s">
        <v>2169</v>
      </c>
      <c r="H712" s="305">
        <v>2023</v>
      </c>
      <c r="I712" s="14" t="s">
        <v>919</v>
      </c>
      <c r="K712" s="13" t="s">
        <v>2194</v>
      </c>
      <c r="L712" s="13" t="s">
        <v>157</v>
      </c>
      <c r="M712" s="13" t="s">
        <v>2170</v>
      </c>
      <c r="O712" s="19"/>
      <c r="R712" s="13"/>
      <c r="S712" s="14" t="s">
        <v>2171</v>
      </c>
      <c r="U712" s="14" t="s">
        <v>244</v>
      </c>
      <c r="W712" s="14" t="s">
        <v>165</v>
      </c>
      <c r="X712" s="13" t="s">
        <v>2186</v>
      </c>
      <c r="Y712" s="13" t="s">
        <v>2187</v>
      </c>
      <c r="Z712" s="13" t="s">
        <v>2188</v>
      </c>
      <c r="AA712" s="13" t="s">
        <v>244</v>
      </c>
      <c r="AB712" s="13" t="s">
        <v>244</v>
      </c>
      <c r="AC712" s="13" t="s">
        <v>244</v>
      </c>
      <c r="AG712" s="111">
        <v>45343</v>
      </c>
      <c r="AH712" s="19" t="s">
        <v>2189</v>
      </c>
      <c r="AI712"/>
    </row>
    <row r="713" spans="1:35" x14ac:dyDescent="0.25">
      <c r="A713" s="16">
        <v>712</v>
      </c>
      <c r="B713" s="3" t="str">
        <f t="shared" si="11"/>
        <v>OG712</v>
      </c>
      <c r="C713" s="66" t="s">
        <v>2195</v>
      </c>
      <c r="D713" s="25" t="s">
        <v>2196</v>
      </c>
      <c r="E713" s="20" t="s">
        <v>2197</v>
      </c>
      <c r="F713" s="53" t="s">
        <v>2184</v>
      </c>
      <c r="G713" s="13" t="s">
        <v>2169</v>
      </c>
      <c r="H713" s="306">
        <v>2023</v>
      </c>
      <c r="I713" s="14" t="s">
        <v>919</v>
      </c>
      <c r="K713" s="13" t="s">
        <v>2198</v>
      </c>
      <c r="L713" s="13" t="s">
        <v>157</v>
      </c>
      <c r="M713" s="13" t="s">
        <v>2170</v>
      </c>
      <c r="O713" s="19"/>
      <c r="R713" s="13"/>
      <c r="S713" s="14" t="s">
        <v>2171</v>
      </c>
      <c r="U713" s="14" t="s">
        <v>244</v>
      </c>
      <c r="W713" s="14" t="s">
        <v>165</v>
      </c>
      <c r="X713" s="13" t="s">
        <v>2186</v>
      </c>
      <c r="Y713" s="13" t="s">
        <v>2187</v>
      </c>
      <c r="Z713" s="13" t="s">
        <v>2188</v>
      </c>
      <c r="AA713" s="13" t="s">
        <v>244</v>
      </c>
      <c r="AB713" s="13" t="s">
        <v>244</v>
      </c>
      <c r="AC713" s="13" t="s">
        <v>244</v>
      </c>
      <c r="AG713" s="111">
        <v>45343</v>
      </c>
      <c r="AH713" s="19" t="s">
        <v>2189</v>
      </c>
      <c r="AI713"/>
    </row>
    <row r="714" spans="1:35" x14ac:dyDescent="0.25">
      <c r="A714" s="16">
        <v>713</v>
      </c>
      <c r="B714" s="3" t="str">
        <f t="shared" si="11"/>
        <v>OG713</v>
      </c>
      <c r="C714" s="66" t="s">
        <v>2199</v>
      </c>
      <c r="D714" s="25" t="s">
        <v>1912</v>
      </c>
      <c r="E714" s="20" t="s">
        <v>2200</v>
      </c>
      <c r="F714" s="53" t="s">
        <v>2184</v>
      </c>
      <c r="G714" s="13" t="s">
        <v>2169</v>
      </c>
      <c r="H714" s="305">
        <v>2022</v>
      </c>
      <c r="I714" s="14" t="s">
        <v>919</v>
      </c>
      <c r="K714" s="13" t="s">
        <v>2185</v>
      </c>
      <c r="L714" s="13" t="s">
        <v>157</v>
      </c>
      <c r="M714" s="13" t="s">
        <v>2170</v>
      </c>
      <c r="O714" s="19"/>
      <c r="R714" s="13"/>
      <c r="S714" s="14" t="s">
        <v>2171</v>
      </c>
      <c r="U714" s="14" t="s">
        <v>244</v>
      </c>
      <c r="W714" s="14" t="s">
        <v>165</v>
      </c>
      <c r="X714" s="13" t="s">
        <v>2186</v>
      </c>
      <c r="Y714" s="13" t="s">
        <v>2187</v>
      </c>
      <c r="Z714" s="13" t="s">
        <v>2188</v>
      </c>
      <c r="AA714" s="13" t="s">
        <v>244</v>
      </c>
      <c r="AB714" s="13" t="s">
        <v>244</v>
      </c>
      <c r="AC714" s="13" t="s">
        <v>244</v>
      </c>
      <c r="AG714" s="111">
        <v>45343</v>
      </c>
      <c r="AH714" s="19"/>
      <c r="AI714"/>
    </row>
    <row r="715" spans="1:35" x14ac:dyDescent="0.25">
      <c r="A715" s="16">
        <v>714</v>
      </c>
      <c r="B715" s="3" t="str">
        <f t="shared" si="11"/>
        <v>OG714</v>
      </c>
      <c r="C715" s="66" t="s">
        <v>2201</v>
      </c>
      <c r="D715" s="25" t="s">
        <v>2202</v>
      </c>
      <c r="E715" s="20" t="s">
        <v>2203</v>
      </c>
      <c r="F715" s="53" t="s">
        <v>2168</v>
      </c>
      <c r="G715" s="13" t="s">
        <v>2169</v>
      </c>
      <c r="H715" s="306">
        <v>2023</v>
      </c>
      <c r="I715" s="14" t="s">
        <v>919</v>
      </c>
      <c r="K715" s="13" t="s">
        <v>2204</v>
      </c>
      <c r="L715" s="13" t="s">
        <v>157</v>
      </c>
      <c r="M715" s="13" t="s">
        <v>2170</v>
      </c>
      <c r="N715" s="13" t="s">
        <v>2205</v>
      </c>
      <c r="O715" s="19"/>
      <c r="R715" s="13"/>
      <c r="S715" s="14" t="s">
        <v>2171</v>
      </c>
      <c r="U715" s="14" t="s">
        <v>244</v>
      </c>
      <c r="W715" s="14" t="s">
        <v>165</v>
      </c>
      <c r="X715" s="13" t="s">
        <v>2186</v>
      </c>
      <c r="Y715" s="13" t="s">
        <v>2173</v>
      </c>
      <c r="Z715" s="13" t="s">
        <v>2173</v>
      </c>
      <c r="AA715" s="13" t="s">
        <v>244</v>
      </c>
      <c r="AB715" s="13" t="s">
        <v>244</v>
      </c>
      <c r="AC715" s="13" t="s">
        <v>244</v>
      </c>
      <c r="AG715" s="111">
        <v>45343</v>
      </c>
      <c r="AH715" s="19" t="s">
        <v>2206</v>
      </c>
      <c r="AI715"/>
    </row>
    <row r="716" spans="1:35" x14ac:dyDescent="0.25">
      <c r="A716" s="16">
        <v>715</v>
      </c>
      <c r="B716" s="3" t="str">
        <f t="shared" si="11"/>
        <v>OG715</v>
      </c>
      <c r="C716" s="66" t="s">
        <v>2207</v>
      </c>
      <c r="D716" s="25" t="s">
        <v>2208</v>
      </c>
      <c r="E716" s="20" t="s">
        <v>2209</v>
      </c>
      <c r="F716" s="53" t="s">
        <v>2168</v>
      </c>
      <c r="G716" s="13" t="s">
        <v>2169</v>
      </c>
      <c r="H716" s="307">
        <v>2023</v>
      </c>
      <c r="I716" s="14" t="s">
        <v>919</v>
      </c>
      <c r="K716" s="13" t="s">
        <v>2210</v>
      </c>
      <c r="L716" s="13" t="s">
        <v>157</v>
      </c>
      <c r="M716" s="13" t="s">
        <v>2170</v>
      </c>
      <c r="N716" s="13" t="s">
        <v>2205</v>
      </c>
      <c r="O716" s="19"/>
      <c r="R716" s="13"/>
      <c r="S716" s="14" t="s">
        <v>2171</v>
      </c>
      <c r="U716" s="14" t="s">
        <v>244</v>
      </c>
      <c r="W716" s="14" t="s">
        <v>165</v>
      </c>
      <c r="X716" s="13" t="s">
        <v>2186</v>
      </c>
      <c r="Y716" s="13" t="s">
        <v>2173</v>
      </c>
      <c r="Z716" s="13" t="s">
        <v>2173</v>
      </c>
      <c r="AA716" s="13" t="s">
        <v>244</v>
      </c>
      <c r="AB716" s="13" t="s">
        <v>244</v>
      </c>
      <c r="AC716" s="13" t="s">
        <v>244</v>
      </c>
      <c r="AG716" s="111">
        <v>45343</v>
      </c>
      <c r="AH716" s="19"/>
      <c r="AI716"/>
    </row>
    <row r="717" spans="1:35" x14ac:dyDescent="0.25">
      <c r="A717" s="16">
        <v>716</v>
      </c>
      <c r="B717" s="3" t="str">
        <f t="shared" si="11"/>
        <v>OG716</v>
      </c>
      <c r="C717" s="66" t="s">
        <v>2211</v>
      </c>
      <c r="D717" s="25" t="s">
        <v>2212</v>
      </c>
      <c r="E717" s="20" t="s">
        <v>2213</v>
      </c>
      <c r="F717" s="53" t="s">
        <v>2168</v>
      </c>
      <c r="G717" s="13" t="s">
        <v>2169</v>
      </c>
      <c r="H717" s="306">
        <v>2023</v>
      </c>
      <c r="I717" s="14" t="s">
        <v>919</v>
      </c>
      <c r="K717" s="13" t="s">
        <v>2210</v>
      </c>
      <c r="L717" s="13" t="s">
        <v>157</v>
      </c>
      <c r="M717" s="13" t="s">
        <v>2170</v>
      </c>
      <c r="N717" s="13" t="s">
        <v>2205</v>
      </c>
      <c r="O717" s="19"/>
      <c r="R717" s="13"/>
      <c r="S717" s="14" t="s">
        <v>2171</v>
      </c>
      <c r="U717" s="14" t="s">
        <v>244</v>
      </c>
      <c r="W717" s="14" t="s">
        <v>165</v>
      </c>
      <c r="X717" s="13" t="s">
        <v>2186</v>
      </c>
      <c r="Y717" s="13" t="s">
        <v>2173</v>
      </c>
      <c r="Z717" s="13" t="s">
        <v>2173</v>
      </c>
      <c r="AA717" s="13" t="s">
        <v>244</v>
      </c>
      <c r="AB717" s="13" t="s">
        <v>244</v>
      </c>
      <c r="AC717" s="13" t="s">
        <v>244</v>
      </c>
      <c r="AG717" s="111">
        <v>45343</v>
      </c>
      <c r="AH717" s="19"/>
      <c r="AI717"/>
    </row>
    <row r="718" spans="1:35" x14ac:dyDescent="0.25">
      <c r="A718" s="16">
        <v>717</v>
      </c>
      <c r="B718" s="3" t="str">
        <f t="shared" si="11"/>
        <v>OG717</v>
      </c>
      <c r="C718" s="66" t="s">
        <v>2214</v>
      </c>
      <c r="D718" s="25" t="s">
        <v>2215</v>
      </c>
      <c r="E718" s="20" t="s">
        <v>2216</v>
      </c>
      <c r="F718" s="53" t="s">
        <v>2168</v>
      </c>
      <c r="G718" s="13" t="s">
        <v>2169</v>
      </c>
      <c r="H718" s="307">
        <v>2023</v>
      </c>
      <c r="I718" s="14" t="s">
        <v>919</v>
      </c>
      <c r="K718" s="13" t="s">
        <v>2210</v>
      </c>
      <c r="L718" s="13" t="s">
        <v>157</v>
      </c>
      <c r="M718" s="13" t="s">
        <v>2170</v>
      </c>
      <c r="N718" s="13" t="s">
        <v>2205</v>
      </c>
      <c r="O718" s="19"/>
      <c r="R718" s="13"/>
      <c r="S718" s="14" t="s">
        <v>2171</v>
      </c>
      <c r="U718" s="14" t="s">
        <v>244</v>
      </c>
      <c r="W718" s="14" t="s">
        <v>165</v>
      </c>
      <c r="X718" s="13" t="s">
        <v>2186</v>
      </c>
      <c r="Y718" s="13" t="s">
        <v>2173</v>
      </c>
      <c r="Z718" s="13" t="s">
        <v>2173</v>
      </c>
      <c r="AA718" s="13" t="s">
        <v>244</v>
      </c>
      <c r="AB718" s="13" t="s">
        <v>244</v>
      </c>
      <c r="AC718" s="13" t="s">
        <v>244</v>
      </c>
      <c r="AG718" s="111">
        <v>45343</v>
      </c>
      <c r="AH718" s="19"/>
      <c r="AI718"/>
    </row>
    <row r="719" spans="1:35" x14ac:dyDescent="0.25">
      <c r="A719" s="16">
        <v>718</v>
      </c>
      <c r="B719" s="3" t="str">
        <f t="shared" si="11"/>
        <v>OG718</v>
      </c>
      <c r="C719" s="66" t="s">
        <v>2217</v>
      </c>
      <c r="D719" s="25" t="s">
        <v>2218</v>
      </c>
      <c r="E719" s="20" t="s">
        <v>2219</v>
      </c>
      <c r="F719" s="53" t="s">
        <v>2168</v>
      </c>
      <c r="G719" s="13" t="s">
        <v>2169</v>
      </c>
      <c r="H719" s="306">
        <v>2023</v>
      </c>
      <c r="I719" s="14" t="s">
        <v>919</v>
      </c>
      <c r="K719" s="13" t="s">
        <v>2210</v>
      </c>
      <c r="L719" s="13" t="s">
        <v>157</v>
      </c>
      <c r="M719" s="13" t="s">
        <v>2170</v>
      </c>
      <c r="N719" s="13" t="s">
        <v>2205</v>
      </c>
      <c r="O719" s="19"/>
      <c r="R719" s="13"/>
      <c r="S719" s="14" t="s">
        <v>2171</v>
      </c>
      <c r="U719" s="14" t="s">
        <v>244</v>
      </c>
      <c r="W719" s="14" t="s">
        <v>165</v>
      </c>
      <c r="X719" s="13" t="s">
        <v>2186</v>
      </c>
      <c r="Y719" s="13" t="s">
        <v>2173</v>
      </c>
      <c r="Z719" s="13" t="s">
        <v>2173</v>
      </c>
      <c r="AA719" s="13" t="s">
        <v>244</v>
      </c>
      <c r="AB719" s="13" t="s">
        <v>244</v>
      </c>
      <c r="AC719" s="13" t="s">
        <v>244</v>
      </c>
      <c r="AG719" s="111">
        <v>45343</v>
      </c>
      <c r="AH719" s="19"/>
      <c r="AI719"/>
    </row>
    <row r="720" spans="1:35" x14ac:dyDescent="0.25">
      <c r="A720" s="16">
        <v>719</v>
      </c>
      <c r="B720" s="3" t="str">
        <f t="shared" si="11"/>
        <v>OG719</v>
      </c>
      <c r="C720" s="66" t="s">
        <v>2220</v>
      </c>
      <c r="D720" s="25" t="s">
        <v>2221</v>
      </c>
      <c r="E720" s="20" t="s">
        <v>2222</v>
      </c>
      <c r="F720" s="53" t="s">
        <v>2168</v>
      </c>
      <c r="G720" s="13" t="s">
        <v>2169</v>
      </c>
      <c r="H720" s="307">
        <v>2023</v>
      </c>
      <c r="I720" s="14" t="s">
        <v>919</v>
      </c>
      <c r="K720" s="13" t="s">
        <v>2210</v>
      </c>
      <c r="L720" s="13" t="s">
        <v>157</v>
      </c>
      <c r="M720" s="13" t="s">
        <v>2170</v>
      </c>
      <c r="N720" s="13" t="s">
        <v>2205</v>
      </c>
      <c r="O720" s="19"/>
      <c r="R720" s="13"/>
      <c r="S720" s="14" t="s">
        <v>2171</v>
      </c>
      <c r="U720" s="14" t="s">
        <v>244</v>
      </c>
      <c r="W720" s="14" t="s">
        <v>165</v>
      </c>
      <c r="X720" s="13" t="s">
        <v>2186</v>
      </c>
      <c r="Y720" s="13" t="s">
        <v>2173</v>
      </c>
      <c r="Z720" s="13" t="s">
        <v>2173</v>
      </c>
      <c r="AA720" s="13" t="s">
        <v>244</v>
      </c>
      <c r="AB720" s="13" t="s">
        <v>244</v>
      </c>
      <c r="AC720" s="13" t="s">
        <v>244</v>
      </c>
      <c r="AG720" s="111">
        <v>45343</v>
      </c>
      <c r="AH720" s="19"/>
      <c r="AI720"/>
    </row>
    <row r="721" spans="1:35" x14ac:dyDescent="0.25">
      <c r="A721" s="16">
        <v>720</v>
      </c>
      <c r="B721" s="3" t="str">
        <f t="shared" si="11"/>
        <v>OG720</v>
      </c>
      <c r="C721" s="66" t="s">
        <v>2223</v>
      </c>
      <c r="D721" s="25" t="s">
        <v>2224</v>
      </c>
      <c r="E721" s="20" t="s">
        <v>2225</v>
      </c>
      <c r="F721" s="53" t="s">
        <v>2168</v>
      </c>
      <c r="G721" s="13" t="s">
        <v>2169</v>
      </c>
      <c r="H721" s="306">
        <v>2023</v>
      </c>
      <c r="I721" s="14" t="s">
        <v>919</v>
      </c>
      <c r="K721" s="13" t="s">
        <v>2226</v>
      </c>
      <c r="L721" s="13" t="s">
        <v>157</v>
      </c>
      <c r="M721" s="13" t="s">
        <v>2170</v>
      </c>
      <c r="N721" s="13" t="s">
        <v>2205</v>
      </c>
      <c r="O721" s="19"/>
      <c r="R721" s="13"/>
      <c r="S721" s="14" t="s">
        <v>2171</v>
      </c>
      <c r="U721" s="14" t="s">
        <v>244</v>
      </c>
      <c r="W721" s="14" t="s">
        <v>165</v>
      </c>
      <c r="X721" s="13" t="s">
        <v>2172</v>
      </c>
      <c r="Y721" s="13" t="s">
        <v>2173</v>
      </c>
      <c r="Z721" s="13" t="s">
        <v>2173</v>
      </c>
      <c r="AA721" s="13" t="s">
        <v>244</v>
      </c>
      <c r="AB721" s="13" t="s">
        <v>244</v>
      </c>
      <c r="AC721" s="13" t="s">
        <v>244</v>
      </c>
      <c r="AG721" s="111">
        <v>45343</v>
      </c>
      <c r="AH721" s="19"/>
      <c r="AI721"/>
    </row>
    <row r="722" spans="1:35" x14ac:dyDescent="0.25">
      <c r="A722" s="16">
        <v>721</v>
      </c>
      <c r="B722" s="3" t="str">
        <f t="shared" si="11"/>
        <v>OG721</v>
      </c>
      <c r="C722" s="66" t="s">
        <v>2227</v>
      </c>
      <c r="D722" s="25" t="s">
        <v>2228</v>
      </c>
      <c r="E722" s="20" t="s">
        <v>2229</v>
      </c>
      <c r="F722" s="53" t="s">
        <v>2168</v>
      </c>
      <c r="G722" s="13" t="s">
        <v>2169</v>
      </c>
      <c r="H722" s="307">
        <v>2024</v>
      </c>
      <c r="I722" s="14" t="s">
        <v>919</v>
      </c>
      <c r="K722" s="13" t="s">
        <v>2230</v>
      </c>
      <c r="L722" s="13" t="s">
        <v>157</v>
      </c>
      <c r="M722" s="13" t="s">
        <v>2170</v>
      </c>
      <c r="N722" s="13" t="s">
        <v>2205</v>
      </c>
      <c r="O722" s="19"/>
      <c r="R722" s="13"/>
      <c r="S722" s="14" t="s">
        <v>2171</v>
      </c>
      <c r="U722" s="14" t="s">
        <v>165</v>
      </c>
      <c r="W722" s="14" t="s">
        <v>165</v>
      </c>
      <c r="X722" s="13" t="s">
        <v>2172</v>
      </c>
      <c r="Y722" s="13" t="s">
        <v>2173</v>
      </c>
      <c r="Z722" s="13" t="s">
        <v>2173</v>
      </c>
      <c r="AA722" s="13" t="s">
        <v>244</v>
      </c>
      <c r="AB722" s="13" t="s">
        <v>244</v>
      </c>
      <c r="AC722" s="13" t="s">
        <v>244</v>
      </c>
      <c r="AG722" s="111">
        <v>45343</v>
      </c>
      <c r="AH722" s="19"/>
      <c r="AI722"/>
    </row>
    <row r="723" spans="1:35" x14ac:dyDescent="0.25">
      <c r="A723" s="16">
        <v>722</v>
      </c>
      <c r="B723" s="3" t="str">
        <f t="shared" si="11"/>
        <v>OG722</v>
      </c>
      <c r="C723" s="66" t="s">
        <v>2231</v>
      </c>
      <c r="D723" s="25" t="s">
        <v>2232</v>
      </c>
      <c r="E723" s="20" t="s">
        <v>2233</v>
      </c>
      <c r="F723" s="53" t="s">
        <v>2184</v>
      </c>
      <c r="G723" s="13" t="s">
        <v>2169</v>
      </c>
      <c r="H723" s="306">
        <v>2023</v>
      </c>
      <c r="I723" s="14" t="s">
        <v>919</v>
      </c>
      <c r="K723" s="13" t="s">
        <v>2234</v>
      </c>
      <c r="L723" s="13" t="s">
        <v>157</v>
      </c>
      <c r="M723" s="13" t="s">
        <v>2170</v>
      </c>
      <c r="N723" s="13" t="s">
        <v>2205</v>
      </c>
      <c r="O723" s="19"/>
      <c r="R723" s="13"/>
      <c r="S723" s="14" t="s">
        <v>2171</v>
      </c>
      <c r="U723" s="14" t="s">
        <v>244</v>
      </c>
      <c r="W723" s="14" t="s">
        <v>165</v>
      </c>
      <c r="X723" s="13" t="s">
        <v>2186</v>
      </c>
      <c r="Y723" s="13" t="s">
        <v>2187</v>
      </c>
      <c r="Z723" s="13" t="s">
        <v>2188</v>
      </c>
      <c r="AA723" s="13" t="s">
        <v>244</v>
      </c>
      <c r="AB723" s="13" t="s">
        <v>244</v>
      </c>
      <c r="AC723" s="13" t="s">
        <v>244</v>
      </c>
      <c r="AG723" s="111">
        <v>45343</v>
      </c>
      <c r="AH723" s="19" t="s">
        <v>2235</v>
      </c>
      <c r="AI723"/>
    </row>
    <row r="724" spans="1:35" x14ac:dyDescent="0.25">
      <c r="A724" s="16">
        <v>723</v>
      </c>
      <c r="B724" s="3" t="str">
        <f t="shared" si="11"/>
        <v>OG723</v>
      </c>
      <c r="C724" s="66" t="s">
        <v>2236</v>
      </c>
      <c r="D724" s="25" t="s">
        <v>2237</v>
      </c>
      <c r="E724" s="20" t="s">
        <v>2238</v>
      </c>
      <c r="F724" s="53" t="s">
        <v>2239</v>
      </c>
      <c r="G724" s="13" t="s">
        <v>2169</v>
      </c>
      <c r="H724" s="305">
        <v>2019</v>
      </c>
      <c r="I724" s="14" t="s">
        <v>919</v>
      </c>
      <c r="K724" s="13" t="s">
        <v>2230</v>
      </c>
      <c r="L724" s="13" t="s">
        <v>157</v>
      </c>
      <c r="M724" s="13" t="s">
        <v>2170</v>
      </c>
      <c r="N724" s="13" t="s">
        <v>2205</v>
      </c>
      <c r="O724" s="19"/>
      <c r="R724" s="13"/>
      <c r="S724" s="14" t="s">
        <v>2171</v>
      </c>
      <c r="U724" s="14" t="s">
        <v>244</v>
      </c>
      <c r="W724" s="14" t="s">
        <v>165</v>
      </c>
      <c r="X724" s="13" t="s">
        <v>2240</v>
      </c>
      <c r="Y724" s="13" t="s">
        <v>2187</v>
      </c>
      <c r="Z724" s="13" t="s">
        <v>2188</v>
      </c>
      <c r="AA724" s="13" t="s">
        <v>244</v>
      </c>
      <c r="AB724" s="13" t="s">
        <v>244</v>
      </c>
      <c r="AC724" s="13" t="s">
        <v>244</v>
      </c>
      <c r="AG724" s="111">
        <v>45343</v>
      </c>
      <c r="AH724" s="19" t="s">
        <v>2241</v>
      </c>
      <c r="AI724"/>
    </row>
    <row r="725" spans="1:35" x14ac:dyDescent="0.25">
      <c r="A725" s="16">
        <v>724</v>
      </c>
      <c r="B725" s="3" t="str">
        <f t="shared" si="11"/>
        <v>OG724</v>
      </c>
      <c r="C725" s="66" t="s">
        <v>2242</v>
      </c>
      <c r="D725" s="25" t="s">
        <v>1331</v>
      </c>
      <c r="E725" s="20" t="s">
        <v>2243</v>
      </c>
      <c r="F725" s="53" t="s">
        <v>2244</v>
      </c>
      <c r="G725" s="13" t="s">
        <v>2169</v>
      </c>
      <c r="H725" s="306">
        <v>2019</v>
      </c>
      <c r="I725" s="14" t="s">
        <v>919</v>
      </c>
      <c r="K725" s="13" t="s">
        <v>107</v>
      </c>
      <c r="L725" s="13" t="s">
        <v>157</v>
      </c>
      <c r="M725" s="13" t="s">
        <v>2245</v>
      </c>
      <c r="N725" s="13" t="s">
        <v>2246</v>
      </c>
      <c r="O725" s="19"/>
      <c r="R725" s="13"/>
      <c r="S725" s="14" t="s">
        <v>2171</v>
      </c>
      <c r="U725" s="14" t="s">
        <v>165</v>
      </c>
      <c r="W725" s="14" t="s">
        <v>244</v>
      </c>
      <c r="X725" s="13" t="s">
        <v>244</v>
      </c>
      <c r="Y725" s="13" t="s">
        <v>107</v>
      </c>
      <c r="Z725" s="13" t="s">
        <v>2247</v>
      </c>
      <c r="AA725" s="13" t="s">
        <v>244</v>
      </c>
      <c r="AB725" s="13" t="s">
        <v>244</v>
      </c>
      <c r="AC725" s="13" t="s">
        <v>244</v>
      </c>
      <c r="AG725" s="111">
        <v>45343</v>
      </c>
      <c r="AH725" s="19" t="s">
        <v>2248</v>
      </c>
      <c r="AI725"/>
    </row>
    <row r="726" spans="1:35" x14ac:dyDescent="0.25">
      <c r="A726" s="16">
        <v>725</v>
      </c>
      <c r="B726" s="3" t="str">
        <f t="shared" si="11"/>
        <v>OG725</v>
      </c>
      <c r="C726" s="66" t="s">
        <v>2249</v>
      </c>
      <c r="D726" s="25" t="s">
        <v>2250</v>
      </c>
      <c r="E726" s="20" t="s">
        <v>2251</v>
      </c>
      <c r="F726" s="53" t="s">
        <v>2239</v>
      </c>
      <c r="G726" s="13" t="s">
        <v>2169</v>
      </c>
      <c r="H726" s="305">
        <v>2019</v>
      </c>
      <c r="I726" s="14" t="s">
        <v>919</v>
      </c>
      <c r="K726" s="13">
        <v>60</v>
      </c>
      <c r="L726" s="13" t="s">
        <v>157</v>
      </c>
      <c r="M726" s="13" t="s">
        <v>339</v>
      </c>
      <c r="N726" s="13" t="s">
        <v>2252</v>
      </c>
      <c r="O726" s="19"/>
      <c r="R726" s="13"/>
      <c r="S726" s="14" t="s">
        <v>2171</v>
      </c>
      <c r="U726" s="14" t="s">
        <v>165</v>
      </c>
      <c r="W726" s="14" t="s">
        <v>165</v>
      </c>
      <c r="X726" s="13" t="s">
        <v>2240</v>
      </c>
      <c r="Y726" s="13" t="s">
        <v>2187</v>
      </c>
      <c r="Z726" s="13" t="s">
        <v>2188</v>
      </c>
      <c r="AA726" s="13" t="s">
        <v>244</v>
      </c>
      <c r="AB726" s="13" t="s">
        <v>244</v>
      </c>
      <c r="AC726" s="13" t="s">
        <v>244</v>
      </c>
      <c r="AG726" s="111">
        <v>45343</v>
      </c>
      <c r="AH726" s="19" t="s">
        <v>2206</v>
      </c>
      <c r="AI726"/>
    </row>
    <row r="727" spans="1:35" x14ac:dyDescent="0.25">
      <c r="A727" s="16">
        <v>726</v>
      </c>
      <c r="B727" s="3" t="str">
        <f t="shared" si="11"/>
        <v>OG726</v>
      </c>
      <c r="C727" s="66" t="s">
        <v>2253</v>
      </c>
      <c r="D727" s="25" t="s">
        <v>1442</v>
      </c>
      <c r="E727" s="20" t="s">
        <v>1443</v>
      </c>
      <c r="F727" s="53" t="s">
        <v>2239</v>
      </c>
      <c r="G727" s="13" t="s">
        <v>2169</v>
      </c>
      <c r="H727" s="306">
        <v>2019</v>
      </c>
      <c r="I727" s="14" t="s">
        <v>919</v>
      </c>
      <c r="K727" s="13">
        <v>100</v>
      </c>
      <c r="L727" s="13" t="s">
        <v>157</v>
      </c>
      <c r="M727" s="13" t="s">
        <v>339</v>
      </c>
      <c r="N727" s="13" t="s">
        <v>2252</v>
      </c>
      <c r="O727" s="19"/>
      <c r="R727" s="13"/>
      <c r="S727" s="14" t="s">
        <v>2171</v>
      </c>
      <c r="U727" s="14" t="s">
        <v>244</v>
      </c>
      <c r="W727" s="14" t="s">
        <v>165</v>
      </c>
      <c r="X727" s="13" t="s">
        <v>2240</v>
      </c>
      <c r="Y727" s="13" t="s">
        <v>2187</v>
      </c>
      <c r="Z727" s="13" t="s">
        <v>2188</v>
      </c>
      <c r="AA727" s="13" t="s">
        <v>244</v>
      </c>
      <c r="AB727" s="13" t="s">
        <v>244</v>
      </c>
      <c r="AC727" s="13" t="s">
        <v>244</v>
      </c>
      <c r="AG727" s="111">
        <v>45343</v>
      </c>
      <c r="AH727" s="19" t="s">
        <v>2206</v>
      </c>
      <c r="AI727"/>
    </row>
    <row r="728" spans="1:35" x14ac:dyDescent="0.25">
      <c r="A728" s="16">
        <v>727</v>
      </c>
      <c r="B728" s="3" t="str">
        <f t="shared" si="11"/>
        <v>OG727</v>
      </c>
      <c r="C728" s="66" t="s">
        <v>2254</v>
      </c>
      <c r="D728" s="25" t="s">
        <v>1995</v>
      </c>
      <c r="E728" s="20" t="s">
        <v>1996</v>
      </c>
      <c r="F728" s="53" t="s">
        <v>2239</v>
      </c>
      <c r="G728" s="13" t="s">
        <v>2169</v>
      </c>
      <c r="H728" s="307">
        <v>2019</v>
      </c>
      <c r="I728" s="14" t="s">
        <v>919</v>
      </c>
      <c r="K728" s="13">
        <v>100</v>
      </c>
      <c r="L728" s="13" t="s">
        <v>157</v>
      </c>
      <c r="M728" s="13" t="s">
        <v>339</v>
      </c>
      <c r="N728" s="13" t="s">
        <v>2252</v>
      </c>
      <c r="O728" s="19"/>
      <c r="R728" s="13"/>
      <c r="S728" s="14" t="s">
        <v>2171</v>
      </c>
      <c r="U728" s="14" t="s">
        <v>244</v>
      </c>
      <c r="W728" s="14" t="s">
        <v>165</v>
      </c>
      <c r="X728" s="13" t="s">
        <v>2240</v>
      </c>
      <c r="Y728" s="13" t="s">
        <v>2187</v>
      </c>
      <c r="Z728" s="13" t="s">
        <v>2188</v>
      </c>
      <c r="AA728" s="13" t="s">
        <v>244</v>
      </c>
      <c r="AB728" s="13" t="s">
        <v>244</v>
      </c>
      <c r="AC728" s="13" t="s">
        <v>244</v>
      </c>
      <c r="AG728" s="111">
        <v>45343</v>
      </c>
      <c r="AH728" s="19" t="s">
        <v>2255</v>
      </c>
      <c r="AI728"/>
    </row>
    <row r="729" spans="1:35" x14ac:dyDescent="0.25">
      <c r="A729" s="16">
        <v>728</v>
      </c>
      <c r="B729" s="3" t="str">
        <f t="shared" si="11"/>
        <v>OG728</v>
      </c>
      <c r="C729" s="66" t="s">
        <v>2256</v>
      </c>
      <c r="D729" s="25" t="s">
        <v>2257</v>
      </c>
      <c r="E729" s="20" t="s">
        <v>2258</v>
      </c>
      <c r="F729" s="53" t="s">
        <v>2239</v>
      </c>
      <c r="G729" s="13" t="s">
        <v>2169</v>
      </c>
      <c r="H729" s="306">
        <v>2019</v>
      </c>
      <c r="I729" s="14" t="s">
        <v>919</v>
      </c>
      <c r="K729" s="13">
        <v>70</v>
      </c>
      <c r="L729" s="13" t="s">
        <v>157</v>
      </c>
      <c r="M729" s="13" t="s">
        <v>339</v>
      </c>
      <c r="N729" s="13" t="s">
        <v>2252</v>
      </c>
      <c r="O729" s="19"/>
      <c r="R729" s="13"/>
      <c r="S729" s="14" t="s">
        <v>2171</v>
      </c>
      <c r="U729" s="14" t="s">
        <v>244</v>
      </c>
      <c r="W729" s="14" t="s">
        <v>165</v>
      </c>
      <c r="X729" s="13" t="s">
        <v>2240</v>
      </c>
      <c r="Y729" s="13" t="s">
        <v>2187</v>
      </c>
      <c r="Z729" s="13" t="s">
        <v>2188</v>
      </c>
      <c r="AA729" s="13" t="s">
        <v>244</v>
      </c>
      <c r="AB729" s="13" t="s">
        <v>244</v>
      </c>
      <c r="AC729" s="13" t="s">
        <v>244</v>
      </c>
      <c r="AG729" s="111">
        <v>45343</v>
      </c>
      <c r="AH729" s="19"/>
      <c r="AI729"/>
    </row>
    <row r="730" spans="1:35" x14ac:dyDescent="0.25">
      <c r="A730" s="16">
        <v>729</v>
      </c>
      <c r="B730" s="3" t="str">
        <f t="shared" si="11"/>
        <v>OG729</v>
      </c>
      <c r="C730" s="66" t="s">
        <v>2259</v>
      </c>
      <c r="D730" s="25" t="s">
        <v>2260</v>
      </c>
      <c r="E730" s="20" t="s">
        <v>2261</v>
      </c>
      <c r="F730" s="53" t="s">
        <v>2239</v>
      </c>
      <c r="G730" s="13" t="s">
        <v>2169</v>
      </c>
      <c r="H730" s="305">
        <v>2019</v>
      </c>
      <c r="I730" s="14" t="s">
        <v>919</v>
      </c>
      <c r="K730" s="13">
        <v>60</v>
      </c>
      <c r="L730" s="13" t="s">
        <v>157</v>
      </c>
      <c r="M730" s="13" t="s">
        <v>339</v>
      </c>
      <c r="N730" s="13" t="s">
        <v>2252</v>
      </c>
      <c r="O730" s="19"/>
      <c r="R730" s="13"/>
      <c r="S730" s="14" t="s">
        <v>2171</v>
      </c>
      <c r="U730" s="14" t="s">
        <v>244</v>
      </c>
      <c r="W730" s="14" t="s">
        <v>165</v>
      </c>
      <c r="X730" s="13" t="s">
        <v>2240</v>
      </c>
      <c r="Y730" s="13" t="s">
        <v>2187</v>
      </c>
      <c r="Z730" s="13" t="s">
        <v>2188</v>
      </c>
      <c r="AA730" s="13" t="s">
        <v>244</v>
      </c>
      <c r="AB730" s="13" t="s">
        <v>244</v>
      </c>
      <c r="AC730" s="13" t="s">
        <v>244</v>
      </c>
      <c r="AG730" s="111">
        <v>45343</v>
      </c>
      <c r="AH730" s="19" t="s">
        <v>2262</v>
      </c>
      <c r="AI730"/>
    </row>
    <row r="731" spans="1:35" x14ac:dyDescent="0.25">
      <c r="A731" s="16">
        <v>730</v>
      </c>
      <c r="B731" s="3" t="str">
        <f t="shared" si="11"/>
        <v>OG730</v>
      </c>
      <c r="C731" s="66" t="s">
        <v>2263</v>
      </c>
      <c r="D731" s="25" t="s">
        <v>401</v>
      </c>
      <c r="E731" s="20" t="s">
        <v>2264</v>
      </c>
      <c r="F731" s="53" t="s">
        <v>2239</v>
      </c>
      <c r="G731" s="13" t="s">
        <v>2169</v>
      </c>
      <c r="H731" s="306">
        <v>2018</v>
      </c>
      <c r="I731" s="14" t="s">
        <v>919</v>
      </c>
      <c r="K731" s="13">
        <v>80</v>
      </c>
      <c r="L731" s="13" t="s">
        <v>157</v>
      </c>
      <c r="M731" s="13" t="s">
        <v>158</v>
      </c>
      <c r="N731" s="13" t="s">
        <v>2265</v>
      </c>
      <c r="O731" s="19"/>
      <c r="R731" s="13"/>
      <c r="S731" s="14" t="s">
        <v>2171</v>
      </c>
      <c r="U731" s="14" t="s">
        <v>244</v>
      </c>
      <c r="W731" s="14" t="s">
        <v>165</v>
      </c>
      <c r="X731" s="13" t="s">
        <v>2240</v>
      </c>
      <c r="Y731" s="13" t="s">
        <v>2187</v>
      </c>
      <c r="Z731" s="13" t="s">
        <v>2188</v>
      </c>
      <c r="AA731" s="13" t="s">
        <v>244</v>
      </c>
      <c r="AB731" s="13" t="s">
        <v>244</v>
      </c>
      <c r="AC731" s="13" t="s">
        <v>244</v>
      </c>
      <c r="AG731" s="111">
        <v>45343</v>
      </c>
      <c r="AH731" s="19" t="s">
        <v>2206</v>
      </c>
      <c r="AI731"/>
    </row>
    <row r="732" spans="1:35" x14ac:dyDescent="0.25">
      <c r="A732" s="16">
        <v>731</v>
      </c>
      <c r="B732" s="3" t="str">
        <f t="shared" si="11"/>
        <v>OG731</v>
      </c>
      <c r="C732" s="66" t="s">
        <v>2266</v>
      </c>
      <c r="D732" s="25" t="s">
        <v>2266</v>
      </c>
      <c r="E732" s="20" t="s">
        <v>2267</v>
      </c>
      <c r="F732" s="53" t="s">
        <v>2239</v>
      </c>
      <c r="G732" s="13" t="s">
        <v>2169</v>
      </c>
      <c r="H732" s="307">
        <v>2019</v>
      </c>
      <c r="I732" s="14" t="s">
        <v>919</v>
      </c>
      <c r="K732" s="13">
        <v>20</v>
      </c>
      <c r="L732" s="13" t="s">
        <v>157</v>
      </c>
      <c r="M732" s="13" t="s">
        <v>339</v>
      </c>
      <c r="N732" s="13" t="s">
        <v>2252</v>
      </c>
      <c r="O732" s="19"/>
      <c r="R732" s="13"/>
      <c r="S732" s="14" t="s">
        <v>2171</v>
      </c>
      <c r="U732" s="14" t="s">
        <v>244</v>
      </c>
      <c r="W732" s="14" t="s">
        <v>165</v>
      </c>
      <c r="X732" s="13" t="s">
        <v>244</v>
      </c>
      <c r="Y732" s="13" t="s">
        <v>2187</v>
      </c>
      <c r="Z732" s="13" t="s">
        <v>2188</v>
      </c>
      <c r="AA732" s="13" t="s">
        <v>244</v>
      </c>
      <c r="AB732" s="13" t="s">
        <v>244</v>
      </c>
      <c r="AC732" s="13" t="s">
        <v>244</v>
      </c>
      <c r="AG732" s="111">
        <v>45343</v>
      </c>
      <c r="AH732" s="19" t="s">
        <v>2268</v>
      </c>
      <c r="AI732"/>
    </row>
    <row r="733" spans="1:35" x14ac:dyDescent="0.25">
      <c r="A733" s="16">
        <v>732</v>
      </c>
      <c r="B733" s="3" t="str">
        <f t="shared" si="11"/>
        <v>OG732</v>
      </c>
      <c r="C733" s="66" t="s">
        <v>2269</v>
      </c>
      <c r="D733" s="25" t="s">
        <v>2270</v>
      </c>
      <c r="E733" s="20" t="s">
        <v>2271</v>
      </c>
      <c r="F733" s="53" t="s">
        <v>2239</v>
      </c>
      <c r="G733" s="13" t="s">
        <v>2169</v>
      </c>
      <c r="H733" s="306">
        <v>2019</v>
      </c>
      <c r="I733" s="14" t="s">
        <v>919</v>
      </c>
      <c r="K733" s="13">
        <v>80</v>
      </c>
      <c r="L733" s="13" t="s">
        <v>157</v>
      </c>
      <c r="M733" s="13" t="s">
        <v>339</v>
      </c>
      <c r="N733" s="13" t="s">
        <v>2252</v>
      </c>
      <c r="O733" s="19"/>
      <c r="R733" s="13"/>
      <c r="S733" s="14" t="s">
        <v>2171</v>
      </c>
      <c r="U733" s="14" t="s">
        <v>244</v>
      </c>
      <c r="W733" s="14" t="s">
        <v>165</v>
      </c>
      <c r="X733" s="13" t="s">
        <v>2240</v>
      </c>
      <c r="Y733" s="13" t="s">
        <v>2187</v>
      </c>
      <c r="Z733" s="13" t="s">
        <v>2188</v>
      </c>
      <c r="AA733" s="13" t="s">
        <v>244</v>
      </c>
      <c r="AB733" s="13" t="s">
        <v>244</v>
      </c>
      <c r="AC733" s="13" t="s">
        <v>244</v>
      </c>
      <c r="AG733" s="111">
        <v>45343</v>
      </c>
      <c r="AH733" s="19" t="s">
        <v>2206</v>
      </c>
      <c r="AI733"/>
    </row>
    <row r="734" spans="1:35" x14ac:dyDescent="0.25">
      <c r="A734" s="16">
        <v>733</v>
      </c>
      <c r="B734" s="3" t="str">
        <f t="shared" si="11"/>
        <v>OG733</v>
      </c>
      <c r="C734" s="66" t="s">
        <v>2272</v>
      </c>
      <c r="D734" s="25" t="s">
        <v>2273</v>
      </c>
      <c r="E734" s="20" t="s">
        <v>2274</v>
      </c>
      <c r="F734" s="53" t="s">
        <v>2239</v>
      </c>
      <c r="G734" s="13" t="s">
        <v>2169</v>
      </c>
      <c r="H734" s="305">
        <v>2019</v>
      </c>
      <c r="I734" s="14" t="s">
        <v>919</v>
      </c>
      <c r="K734" s="13">
        <v>80</v>
      </c>
      <c r="L734" s="13" t="s">
        <v>157</v>
      </c>
      <c r="M734" s="13" t="s">
        <v>339</v>
      </c>
      <c r="N734" s="13" t="s">
        <v>2252</v>
      </c>
      <c r="O734" s="19"/>
      <c r="R734" s="13"/>
      <c r="S734" s="14" t="s">
        <v>2171</v>
      </c>
      <c r="U734" s="14" t="s">
        <v>244</v>
      </c>
      <c r="W734" s="14" t="s">
        <v>165</v>
      </c>
      <c r="X734" s="13" t="s">
        <v>2240</v>
      </c>
      <c r="Y734" s="13" t="s">
        <v>2187</v>
      </c>
      <c r="Z734" s="13" t="s">
        <v>2188</v>
      </c>
      <c r="AA734" s="13" t="s">
        <v>244</v>
      </c>
      <c r="AB734" s="13" t="s">
        <v>244</v>
      </c>
      <c r="AC734" s="13" t="s">
        <v>244</v>
      </c>
      <c r="AG734" s="111">
        <v>45343</v>
      </c>
      <c r="AH734" s="19" t="s">
        <v>2206</v>
      </c>
      <c r="AI734"/>
    </row>
    <row r="735" spans="1:35" x14ac:dyDescent="0.25">
      <c r="A735" s="16">
        <v>734</v>
      </c>
      <c r="B735" s="3" t="str">
        <f t="shared" si="11"/>
        <v>OG734</v>
      </c>
      <c r="C735" s="66" t="s">
        <v>2275</v>
      </c>
      <c r="D735" s="25" t="s">
        <v>2276</v>
      </c>
      <c r="E735" s="20" t="s">
        <v>2277</v>
      </c>
      <c r="F735" s="53" t="s">
        <v>2239</v>
      </c>
      <c r="G735" s="13" t="s">
        <v>2169</v>
      </c>
      <c r="H735" s="306">
        <v>2019</v>
      </c>
      <c r="I735" s="14" t="s">
        <v>919</v>
      </c>
      <c r="K735" s="13">
        <v>100</v>
      </c>
      <c r="L735" s="13" t="s">
        <v>157</v>
      </c>
      <c r="M735" s="13" t="s">
        <v>339</v>
      </c>
      <c r="N735" s="13" t="s">
        <v>2252</v>
      </c>
      <c r="O735" s="19"/>
      <c r="R735" s="13"/>
      <c r="S735" s="14" t="s">
        <v>2171</v>
      </c>
      <c r="U735" s="14" t="s">
        <v>244</v>
      </c>
      <c r="W735" s="14" t="s">
        <v>165</v>
      </c>
      <c r="X735" s="13" t="s">
        <v>2240</v>
      </c>
      <c r="Y735" s="13" t="s">
        <v>2187</v>
      </c>
      <c r="Z735" s="13" t="s">
        <v>2188</v>
      </c>
      <c r="AA735" s="13" t="s">
        <v>244</v>
      </c>
      <c r="AB735" s="13" t="s">
        <v>244</v>
      </c>
      <c r="AC735" s="13" t="s">
        <v>244</v>
      </c>
      <c r="AG735" s="111">
        <v>45343</v>
      </c>
      <c r="AH735" s="19" t="s">
        <v>2262</v>
      </c>
      <c r="AI735"/>
    </row>
    <row r="736" spans="1:35" x14ac:dyDescent="0.25">
      <c r="A736" s="16">
        <v>735</v>
      </c>
      <c r="B736" s="3" t="str">
        <f t="shared" si="11"/>
        <v>OG735</v>
      </c>
      <c r="C736" s="66" t="s">
        <v>2278</v>
      </c>
      <c r="D736" s="25" t="s">
        <v>2279</v>
      </c>
      <c r="E736" s="20" t="s">
        <v>2280</v>
      </c>
      <c r="F736" s="53" t="s">
        <v>2239</v>
      </c>
      <c r="G736" s="13" t="s">
        <v>2169</v>
      </c>
      <c r="H736" s="305">
        <v>2019</v>
      </c>
      <c r="I736" s="14" t="s">
        <v>919</v>
      </c>
      <c r="K736" s="13">
        <v>120</v>
      </c>
      <c r="L736" s="13" t="s">
        <v>157</v>
      </c>
      <c r="M736" s="13" t="s">
        <v>339</v>
      </c>
      <c r="N736" s="13" t="s">
        <v>2252</v>
      </c>
      <c r="O736" s="19"/>
      <c r="R736" s="13"/>
      <c r="S736" s="14" t="s">
        <v>2171</v>
      </c>
      <c r="U736" s="14" t="s">
        <v>244</v>
      </c>
      <c r="W736" s="14" t="s">
        <v>165</v>
      </c>
      <c r="X736" s="13" t="s">
        <v>2240</v>
      </c>
      <c r="Y736" s="13" t="s">
        <v>2187</v>
      </c>
      <c r="Z736" s="13" t="s">
        <v>2188</v>
      </c>
      <c r="AA736" s="13" t="s">
        <v>244</v>
      </c>
      <c r="AB736" s="13" t="s">
        <v>244</v>
      </c>
      <c r="AC736" s="13" t="s">
        <v>244</v>
      </c>
      <c r="AG736" s="111">
        <v>45343</v>
      </c>
      <c r="AH736" s="19" t="s">
        <v>2281</v>
      </c>
      <c r="AI736"/>
    </row>
    <row r="737" spans="1:35" x14ac:dyDescent="0.25">
      <c r="A737" s="16">
        <v>736</v>
      </c>
      <c r="B737" s="3" t="str">
        <f t="shared" si="11"/>
        <v>OG736</v>
      </c>
      <c r="C737" s="66" t="s">
        <v>2282</v>
      </c>
      <c r="D737" s="25" t="s">
        <v>2283</v>
      </c>
      <c r="E737" s="20" t="s">
        <v>2284</v>
      </c>
      <c r="F737" s="53" t="s">
        <v>2239</v>
      </c>
      <c r="G737" s="13" t="s">
        <v>2169</v>
      </c>
      <c r="H737" s="306">
        <v>2019</v>
      </c>
      <c r="I737" s="14" t="s">
        <v>919</v>
      </c>
      <c r="K737" s="13">
        <v>60</v>
      </c>
      <c r="L737" s="13" t="s">
        <v>157</v>
      </c>
      <c r="M737" s="13" t="s">
        <v>339</v>
      </c>
      <c r="N737" s="13" t="s">
        <v>2252</v>
      </c>
      <c r="O737" s="19"/>
      <c r="R737" s="13"/>
      <c r="S737" s="14" t="s">
        <v>2171</v>
      </c>
      <c r="U737" s="14" t="s">
        <v>244</v>
      </c>
      <c r="W737" s="14" t="s">
        <v>165</v>
      </c>
      <c r="X737" s="13" t="s">
        <v>2240</v>
      </c>
      <c r="Y737" s="13" t="s">
        <v>2187</v>
      </c>
      <c r="Z737" s="13" t="s">
        <v>2188</v>
      </c>
      <c r="AA737" s="13" t="s">
        <v>244</v>
      </c>
      <c r="AB737" s="13" t="s">
        <v>244</v>
      </c>
      <c r="AC737" s="13" t="s">
        <v>244</v>
      </c>
      <c r="AG737" s="111">
        <v>45343</v>
      </c>
      <c r="AH737" s="19" t="s">
        <v>2235</v>
      </c>
      <c r="AI737"/>
    </row>
    <row r="738" spans="1:35" x14ac:dyDescent="0.25">
      <c r="A738" s="16">
        <v>737</v>
      </c>
      <c r="B738" s="3" t="str">
        <f t="shared" si="11"/>
        <v>OG737</v>
      </c>
      <c r="C738" s="66" t="s">
        <v>2285</v>
      </c>
      <c r="D738" s="25" t="s">
        <v>2286</v>
      </c>
      <c r="E738" s="20" t="s">
        <v>2287</v>
      </c>
      <c r="F738" s="53" t="s">
        <v>2239</v>
      </c>
      <c r="G738" s="13" t="s">
        <v>2169</v>
      </c>
      <c r="H738" s="305">
        <v>2019</v>
      </c>
      <c r="I738" s="14" t="s">
        <v>919</v>
      </c>
      <c r="K738" s="13">
        <v>50</v>
      </c>
      <c r="L738" s="13" t="s">
        <v>157</v>
      </c>
      <c r="M738" s="13" t="s">
        <v>339</v>
      </c>
      <c r="N738" s="13" t="s">
        <v>2252</v>
      </c>
      <c r="O738" s="19"/>
      <c r="R738" s="13"/>
      <c r="S738" s="14" t="s">
        <v>2171</v>
      </c>
      <c r="U738" s="14" t="s">
        <v>244</v>
      </c>
      <c r="W738" s="14" t="s">
        <v>165</v>
      </c>
      <c r="X738" s="13" t="s">
        <v>2240</v>
      </c>
      <c r="Y738" s="13" t="s">
        <v>2187</v>
      </c>
      <c r="Z738" s="13" t="s">
        <v>2188</v>
      </c>
      <c r="AA738" s="13" t="s">
        <v>244</v>
      </c>
      <c r="AB738" s="13" t="s">
        <v>244</v>
      </c>
      <c r="AC738" s="13" t="s">
        <v>244</v>
      </c>
      <c r="AG738" s="111">
        <v>45343</v>
      </c>
      <c r="AH738" s="19" t="s">
        <v>2235</v>
      </c>
      <c r="AI738"/>
    </row>
    <row r="739" spans="1:35" x14ac:dyDescent="0.25">
      <c r="A739" s="16">
        <v>738</v>
      </c>
      <c r="B739" s="3" t="str">
        <f t="shared" si="11"/>
        <v>OG738</v>
      </c>
      <c r="C739" s="66" t="s">
        <v>2288</v>
      </c>
      <c r="D739" s="25" t="s">
        <v>2289</v>
      </c>
      <c r="E739" s="20" t="s">
        <v>2290</v>
      </c>
      <c r="F739" s="53" t="s">
        <v>2239</v>
      </c>
      <c r="G739" s="13" t="s">
        <v>2169</v>
      </c>
      <c r="H739" s="306">
        <v>2019</v>
      </c>
      <c r="I739" s="14" t="s">
        <v>919</v>
      </c>
      <c r="K739" s="13" t="s">
        <v>2291</v>
      </c>
      <c r="L739" s="13" t="s">
        <v>157</v>
      </c>
      <c r="M739" s="13" t="s">
        <v>339</v>
      </c>
      <c r="N739" s="13" t="s">
        <v>2252</v>
      </c>
      <c r="O739" s="19"/>
      <c r="R739" s="13"/>
      <c r="S739" s="14" t="s">
        <v>2171</v>
      </c>
      <c r="U739" s="14" t="s">
        <v>244</v>
      </c>
      <c r="W739" s="14" t="s">
        <v>165</v>
      </c>
      <c r="X739" s="13" t="s">
        <v>2240</v>
      </c>
      <c r="Y739" s="13" t="s">
        <v>2187</v>
      </c>
      <c r="Z739" s="13" t="s">
        <v>2188</v>
      </c>
      <c r="AA739" s="13" t="s">
        <v>244</v>
      </c>
      <c r="AB739" s="13" t="s">
        <v>244</v>
      </c>
      <c r="AC739" s="13" t="s">
        <v>244</v>
      </c>
      <c r="AG739" s="111">
        <v>45343</v>
      </c>
      <c r="AH739" s="19" t="s">
        <v>2292</v>
      </c>
      <c r="AI739"/>
    </row>
    <row r="740" spans="1:35" x14ac:dyDescent="0.25">
      <c r="A740" s="16">
        <v>739</v>
      </c>
      <c r="B740" s="3" t="str">
        <f t="shared" si="11"/>
        <v>OG739</v>
      </c>
      <c r="C740" s="66" t="s">
        <v>2293</v>
      </c>
      <c r="D740" s="25" t="s">
        <v>2294</v>
      </c>
      <c r="E740" s="20" t="s">
        <v>2295</v>
      </c>
      <c r="F740" s="53" t="s">
        <v>2239</v>
      </c>
      <c r="G740" s="13" t="s">
        <v>2169</v>
      </c>
      <c r="H740" s="305">
        <v>2019</v>
      </c>
      <c r="I740" s="14" t="s">
        <v>919</v>
      </c>
      <c r="K740" s="13">
        <v>50</v>
      </c>
      <c r="L740" s="13" t="s">
        <v>157</v>
      </c>
      <c r="M740" s="13" t="s">
        <v>339</v>
      </c>
      <c r="N740" s="13" t="s">
        <v>2252</v>
      </c>
      <c r="O740" s="19"/>
      <c r="R740" s="13"/>
      <c r="S740" s="14" t="s">
        <v>2171</v>
      </c>
      <c r="U740" s="14" t="s">
        <v>244</v>
      </c>
      <c r="W740" s="14" t="s">
        <v>165</v>
      </c>
      <c r="X740" s="13" t="s">
        <v>2240</v>
      </c>
      <c r="Y740" s="13" t="s">
        <v>2187</v>
      </c>
      <c r="Z740" s="13" t="s">
        <v>2188</v>
      </c>
      <c r="AA740" s="13" t="s">
        <v>244</v>
      </c>
      <c r="AB740" s="13" t="s">
        <v>244</v>
      </c>
      <c r="AC740" s="13" t="s">
        <v>244</v>
      </c>
      <c r="AG740" s="111">
        <v>45343</v>
      </c>
      <c r="AH740" s="19" t="s">
        <v>2296</v>
      </c>
      <c r="AI740"/>
    </row>
    <row r="741" spans="1:35" x14ac:dyDescent="0.25">
      <c r="A741" s="16">
        <v>740</v>
      </c>
      <c r="B741" s="3" t="str">
        <f t="shared" si="11"/>
        <v>OG740</v>
      </c>
      <c r="C741" s="66" t="s">
        <v>2297</v>
      </c>
      <c r="D741" s="25" t="s">
        <v>2298</v>
      </c>
      <c r="E741" s="20" t="s">
        <v>2299</v>
      </c>
      <c r="F741" s="53" t="s">
        <v>2239</v>
      </c>
      <c r="G741" s="13" t="s">
        <v>2169</v>
      </c>
      <c r="H741" s="306">
        <v>2019</v>
      </c>
      <c r="I741" s="14" t="s">
        <v>919</v>
      </c>
      <c r="K741" s="13">
        <v>80</v>
      </c>
      <c r="L741" s="13" t="s">
        <v>157</v>
      </c>
      <c r="M741" s="13" t="s">
        <v>339</v>
      </c>
      <c r="N741" s="13" t="s">
        <v>2252</v>
      </c>
      <c r="O741" s="19"/>
      <c r="R741" s="13"/>
      <c r="S741" s="14" t="s">
        <v>2171</v>
      </c>
      <c r="U741" s="14" t="s">
        <v>244</v>
      </c>
      <c r="W741" s="14" t="s">
        <v>165</v>
      </c>
      <c r="X741" s="13" t="s">
        <v>2240</v>
      </c>
      <c r="Y741" s="13" t="s">
        <v>2187</v>
      </c>
      <c r="Z741" s="13" t="s">
        <v>2188</v>
      </c>
      <c r="AA741" s="13" t="s">
        <v>244</v>
      </c>
      <c r="AB741" s="13" t="s">
        <v>244</v>
      </c>
      <c r="AC741" s="13" t="s">
        <v>244</v>
      </c>
      <c r="AG741" s="111">
        <v>45343</v>
      </c>
      <c r="AH741" s="19" t="s">
        <v>2206</v>
      </c>
      <c r="AI741"/>
    </row>
    <row r="742" spans="1:35" x14ac:dyDescent="0.25">
      <c r="A742" s="16">
        <v>741</v>
      </c>
      <c r="B742" s="3" t="str">
        <f t="shared" si="11"/>
        <v>OG741</v>
      </c>
      <c r="C742" s="66" t="s">
        <v>2300</v>
      </c>
      <c r="D742" s="25" t="s">
        <v>2301</v>
      </c>
      <c r="E742" s="20" t="s">
        <v>2302</v>
      </c>
      <c r="F742" s="53" t="s">
        <v>2239</v>
      </c>
      <c r="G742" s="13" t="s">
        <v>2169</v>
      </c>
      <c r="H742" s="305">
        <v>2019</v>
      </c>
      <c r="I742" s="14" t="s">
        <v>919</v>
      </c>
      <c r="K742" s="13">
        <v>120</v>
      </c>
      <c r="L742" s="13" t="s">
        <v>157</v>
      </c>
      <c r="M742" s="13" t="s">
        <v>339</v>
      </c>
      <c r="N742" s="13" t="s">
        <v>2252</v>
      </c>
      <c r="O742" s="19"/>
      <c r="R742" s="13"/>
      <c r="S742" s="14" t="s">
        <v>2171</v>
      </c>
      <c r="U742" s="14" t="s">
        <v>244</v>
      </c>
      <c r="W742" s="14" t="s">
        <v>165</v>
      </c>
      <c r="X742" s="13" t="s">
        <v>2240</v>
      </c>
      <c r="Y742" s="13" t="s">
        <v>2187</v>
      </c>
      <c r="Z742" s="13" t="s">
        <v>2188</v>
      </c>
      <c r="AA742" s="13" t="s">
        <v>244</v>
      </c>
      <c r="AB742" s="13" t="s">
        <v>244</v>
      </c>
      <c r="AC742" s="13" t="s">
        <v>244</v>
      </c>
      <c r="AG742" s="111">
        <v>45343</v>
      </c>
      <c r="AH742" s="19" t="s">
        <v>2206</v>
      </c>
      <c r="AI742"/>
    </row>
    <row r="743" spans="1:35" x14ac:dyDescent="0.25">
      <c r="A743" s="16">
        <v>742</v>
      </c>
      <c r="B743" s="3" t="str">
        <f t="shared" si="11"/>
        <v>OG742</v>
      </c>
      <c r="C743" s="66" t="s">
        <v>2303</v>
      </c>
      <c r="D743" s="25" t="s">
        <v>1496</v>
      </c>
      <c r="E743" s="20" t="s">
        <v>2304</v>
      </c>
      <c r="F743" s="53" t="s">
        <v>2168</v>
      </c>
      <c r="G743" s="13" t="s">
        <v>2169</v>
      </c>
      <c r="H743" s="306">
        <v>2019</v>
      </c>
      <c r="I743" s="14" t="s">
        <v>919</v>
      </c>
      <c r="K743" s="13">
        <v>100</v>
      </c>
      <c r="L743" s="13" t="s">
        <v>157</v>
      </c>
      <c r="M743" s="13" t="s">
        <v>2170</v>
      </c>
      <c r="N743" s="13" t="s">
        <v>2205</v>
      </c>
      <c r="O743" s="19"/>
      <c r="R743" s="13"/>
      <c r="S743" s="14" t="s">
        <v>2171</v>
      </c>
      <c r="U743" s="14" t="s">
        <v>244</v>
      </c>
      <c r="W743" s="14" t="s">
        <v>165</v>
      </c>
      <c r="X743" s="13" t="s">
        <v>2240</v>
      </c>
      <c r="Y743" s="13" t="s">
        <v>2187</v>
      </c>
      <c r="Z743" s="13" t="s">
        <v>2173</v>
      </c>
      <c r="AA743" s="13" t="s">
        <v>244</v>
      </c>
      <c r="AB743" s="13" t="s">
        <v>244</v>
      </c>
      <c r="AC743" s="13" t="s">
        <v>244</v>
      </c>
      <c r="AG743" s="111">
        <v>45343</v>
      </c>
      <c r="AH743" s="19" t="s">
        <v>2206</v>
      </c>
      <c r="AI743"/>
    </row>
    <row r="744" spans="1:35" x14ac:dyDescent="0.25">
      <c r="A744" s="16">
        <v>743</v>
      </c>
      <c r="B744" s="3" t="str">
        <f t="shared" si="11"/>
        <v>OG743</v>
      </c>
      <c r="C744" s="66" t="s">
        <v>2305</v>
      </c>
      <c r="D744" s="25" t="s">
        <v>2306</v>
      </c>
      <c r="E744" s="20" t="s">
        <v>2307</v>
      </c>
      <c r="F744" s="53" t="s">
        <v>2244</v>
      </c>
      <c r="G744" s="13" t="s">
        <v>2169</v>
      </c>
      <c r="H744" s="305">
        <v>2019</v>
      </c>
      <c r="I744" s="14" t="s">
        <v>919</v>
      </c>
      <c r="K744" s="13" t="s">
        <v>107</v>
      </c>
      <c r="L744" s="13" t="s">
        <v>157</v>
      </c>
      <c r="M744" s="13" t="s">
        <v>2245</v>
      </c>
      <c r="N744" s="13" t="s">
        <v>2246</v>
      </c>
      <c r="O744" s="19"/>
      <c r="R744" s="13"/>
      <c r="S744" s="14" t="s">
        <v>2171</v>
      </c>
      <c r="U744" s="14" t="s">
        <v>244</v>
      </c>
      <c r="W744" s="14" t="s">
        <v>244</v>
      </c>
      <c r="X744" s="13" t="s">
        <v>244</v>
      </c>
      <c r="Y744" s="13" t="s">
        <v>107</v>
      </c>
      <c r="Z744" s="13" t="s">
        <v>2247</v>
      </c>
      <c r="AA744" s="13" t="s">
        <v>244</v>
      </c>
      <c r="AB744" s="13" t="s">
        <v>244</v>
      </c>
      <c r="AC744" s="13" t="s">
        <v>244</v>
      </c>
      <c r="AG744" s="111">
        <v>45343</v>
      </c>
      <c r="AH744" s="19" t="s">
        <v>2248</v>
      </c>
      <c r="AI744"/>
    </row>
    <row r="745" spans="1:35" x14ac:dyDescent="0.25">
      <c r="A745" s="16">
        <v>744</v>
      </c>
      <c r="B745" s="3" t="str">
        <f t="shared" si="11"/>
        <v>OG744</v>
      </c>
      <c r="C745" s="66" t="s">
        <v>2308</v>
      </c>
      <c r="D745" s="25" t="s">
        <v>2309</v>
      </c>
      <c r="E745" s="20" t="s">
        <v>2310</v>
      </c>
      <c r="F745" s="53" t="s">
        <v>2244</v>
      </c>
      <c r="G745" s="13" t="s">
        <v>2169</v>
      </c>
      <c r="H745" s="306">
        <v>2019</v>
      </c>
      <c r="I745" s="14" t="s">
        <v>919</v>
      </c>
      <c r="K745" s="13" t="s">
        <v>107</v>
      </c>
      <c r="L745" s="13" t="s">
        <v>157</v>
      </c>
      <c r="M745" s="13" t="s">
        <v>2245</v>
      </c>
      <c r="N745" s="13" t="s">
        <v>2246</v>
      </c>
      <c r="O745" s="19"/>
      <c r="R745" s="13"/>
      <c r="S745" s="14" t="s">
        <v>2171</v>
      </c>
      <c r="U745" s="14" t="s">
        <v>244</v>
      </c>
      <c r="W745" s="14" t="s">
        <v>244</v>
      </c>
      <c r="X745" s="13" t="s">
        <v>244</v>
      </c>
      <c r="Y745" s="13" t="s">
        <v>107</v>
      </c>
      <c r="Z745" s="13" t="s">
        <v>2247</v>
      </c>
      <c r="AA745" s="13" t="s">
        <v>244</v>
      </c>
      <c r="AB745" s="13" t="s">
        <v>244</v>
      </c>
      <c r="AC745" s="13" t="s">
        <v>244</v>
      </c>
      <c r="AG745" s="111">
        <v>45343</v>
      </c>
      <c r="AH745" s="19" t="s">
        <v>2311</v>
      </c>
      <c r="AI745"/>
    </row>
    <row r="746" spans="1:35" x14ac:dyDescent="0.25">
      <c r="A746" s="16">
        <v>745</v>
      </c>
      <c r="B746" s="3" t="str">
        <f t="shared" si="11"/>
        <v>OG745</v>
      </c>
      <c r="C746" s="66" t="s">
        <v>2312</v>
      </c>
      <c r="D746" s="25" t="s">
        <v>2313</v>
      </c>
      <c r="E746" s="20" t="s">
        <v>2314</v>
      </c>
      <c r="F746" s="53" t="s">
        <v>2244</v>
      </c>
      <c r="G746" s="13" t="s">
        <v>2169</v>
      </c>
      <c r="H746" s="308">
        <v>2019</v>
      </c>
      <c r="I746" s="14" t="s">
        <v>919</v>
      </c>
      <c r="K746" s="13" t="s">
        <v>107</v>
      </c>
      <c r="L746" s="13" t="s">
        <v>157</v>
      </c>
      <c r="M746" s="13" t="s">
        <v>2245</v>
      </c>
      <c r="N746" s="13" t="s">
        <v>2246</v>
      </c>
      <c r="O746" s="19"/>
      <c r="R746" s="13"/>
      <c r="S746" s="14" t="s">
        <v>2171</v>
      </c>
      <c r="U746" s="14" t="s">
        <v>244</v>
      </c>
      <c r="W746" s="14" t="s">
        <v>244</v>
      </c>
      <c r="X746" s="13" t="s">
        <v>244</v>
      </c>
      <c r="Y746" s="13" t="s">
        <v>107</v>
      </c>
      <c r="Z746" s="13" t="s">
        <v>2247</v>
      </c>
      <c r="AA746" s="13" t="s">
        <v>244</v>
      </c>
      <c r="AB746" s="13" t="s">
        <v>244</v>
      </c>
      <c r="AC746" s="13" t="s">
        <v>244</v>
      </c>
      <c r="AG746" s="111">
        <v>45343</v>
      </c>
      <c r="AH746" s="19" t="s">
        <v>2315</v>
      </c>
      <c r="AI746"/>
    </row>
    <row r="747" spans="1:35" x14ac:dyDescent="0.25">
      <c r="A747" s="16">
        <v>746</v>
      </c>
      <c r="B747" s="3" t="str">
        <f t="shared" si="11"/>
        <v>OG746</v>
      </c>
      <c r="C747" s="66" t="s">
        <v>2316</v>
      </c>
      <c r="D747" s="25" t="s">
        <v>2316</v>
      </c>
      <c r="E747" s="20" t="s">
        <v>2317</v>
      </c>
      <c r="F747" s="53" t="s">
        <v>2244</v>
      </c>
      <c r="G747" s="13" t="s">
        <v>2169</v>
      </c>
      <c r="H747" s="306">
        <v>2019</v>
      </c>
      <c r="I747" s="14" t="s">
        <v>919</v>
      </c>
      <c r="K747" s="13" t="s">
        <v>107</v>
      </c>
      <c r="L747" s="13" t="s">
        <v>157</v>
      </c>
      <c r="M747" s="13" t="s">
        <v>2245</v>
      </c>
      <c r="N747" s="13" t="s">
        <v>2246</v>
      </c>
      <c r="O747" s="19"/>
      <c r="R747" s="13"/>
      <c r="S747" s="14" t="s">
        <v>2171</v>
      </c>
      <c r="U747" s="14" t="s">
        <v>244</v>
      </c>
      <c r="W747" s="14" t="s">
        <v>244</v>
      </c>
      <c r="X747" s="13" t="s">
        <v>244</v>
      </c>
      <c r="Y747" s="13" t="s">
        <v>107</v>
      </c>
      <c r="Z747" s="13" t="s">
        <v>2247</v>
      </c>
      <c r="AA747" s="13" t="s">
        <v>244</v>
      </c>
      <c r="AB747" s="13" t="s">
        <v>244</v>
      </c>
      <c r="AC747" s="13" t="s">
        <v>244</v>
      </c>
      <c r="AG747" s="111">
        <v>45343</v>
      </c>
      <c r="AH747" s="19" t="s">
        <v>2318</v>
      </c>
      <c r="AI747"/>
    </row>
    <row r="748" spans="1:35" x14ac:dyDescent="0.25">
      <c r="A748" s="16">
        <v>747</v>
      </c>
      <c r="B748" s="3" t="str">
        <f t="shared" si="11"/>
        <v>OG747</v>
      </c>
      <c r="C748" s="36" t="s">
        <v>2319</v>
      </c>
      <c r="D748" s="25" t="s">
        <v>2018</v>
      </c>
      <c r="E748" s="20" t="s">
        <v>2019</v>
      </c>
      <c r="F748" s="53" t="s">
        <v>2320</v>
      </c>
      <c r="G748" s="13" t="s">
        <v>2321</v>
      </c>
      <c r="H748" s="304">
        <v>45377</v>
      </c>
      <c r="I748" s="14"/>
      <c r="K748" s="13"/>
      <c r="L748" s="13" t="s">
        <v>157</v>
      </c>
      <c r="M748" s="13" t="s">
        <v>774</v>
      </c>
      <c r="N748" s="13" t="s">
        <v>2322</v>
      </c>
      <c r="O748" s="19"/>
      <c r="R748" s="13" t="s">
        <v>1953</v>
      </c>
      <c r="S748" s="243" t="s">
        <v>163</v>
      </c>
      <c r="T748" s="13" t="s">
        <v>164</v>
      </c>
      <c r="U748" s="14" t="s">
        <v>165</v>
      </c>
      <c r="W748" s="14" t="s">
        <v>244</v>
      </c>
      <c r="X748" s="13"/>
      <c r="Y748" s="13" t="s">
        <v>2323</v>
      </c>
      <c r="Z748" s="13" t="s">
        <v>2324</v>
      </c>
      <c r="AA748" s="13" t="s">
        <v>244</v>
      </c>
      <c r="AG748" s="111">
        <v>45386</v>
      </c>
      <c r="AH748" s="19"/>
      <c r="AI748"/>
    </row>
    <row r="749" spans="1:35" x14ac:dyDescent="0.25">
      <c r="A749" s="16">
        <v>748</v>
      </c>
      <c r="B749" s="3" t="str">
        <f t="shared" si="11"/>
        <v>OG748</v>
      </c>
      <c r="C749" s="36" t="s">
        <v>2325</v>
      </c>
      <c r="D749" s="25" t="s">
        <v>2326</v>
      </c>
      <c r="F749" s="53" t="s">
        <v>2327</v>
      </c>
      <c r="G749" s="13" t="s">
        <v>2321</v>
      </c>
      <c r="H749" s="304">
        <v>45377</v>
      </c>
      <c r="I749" s="14"/>
      <c r="K749" s="13">
        <v>55</v>
      </c>
      <c r="L749" s="13" t="s">
        <v>157</v>
      </c>
      <c r="M749" s="13" t="s">
        <v>774</v>
      </c>
      <c r="N749" s="13" t="s">
        <v>2322</v>
      </c>
      <c r="O749" s="19"/>
      <c r="Q749" s="19">
        <v>135</v>
      </c>
      <c r="R749" s="13" t="s">
        <v>575</v>
      </c>
      <c r="S749" s="243" t="s">
        <v>163</v>
      </c>
      <c r="T749" s="13" t="s">
        <v>164</v>
      </c>
      <c r="U749" s="14" t="s">
        <v>165</v>
      </c>
      <c r="W749" s="14" t="s">
        <v>165</v>
      </c>
      <c r="X749" s="13" t="s">
        <v>2328</v>
      </c>
      <c r="Y749" s="13" t="s">
        <v>2323</v>
      </c>
      <c r="Z749" s="13" t="s">
        <v>2324</v>
      </c>
      <c r="AA749" s="13" t="s">
        <v>244</v>
      </c>
      <c r="AG749" s="111">
        <v>45386</v>
      </c>
      <c r="AH749" s="19"/>
      <c r="AI749"/>
    </row>
    <row r="750" spans="1:35" x14ac:dyDescent="0.25">
      <c r="A750" s="16">
        <v>749</v>
      </c>
      <c r="B750" s="3" t="str">
        <f t="shared" si="11"/>
        <v>OG749</v>
      </c>
      <c r="C750" s="36" t="s">
        <v>2329</v>
      </c>
      <c r="D750" s="25" t="s">
        <v>2330</v>
      </c>
      <c r="F750" s="53" t="s">
        <v>2331</v>
      </c>
      <c r="G750" s="13" t="s">
        <v>2321</v>
      </c>
      <c r="H750" s="304">
        <v>45377</v>
      </c>
      <c r="I750" s="14"/>
      <c r="K750" s="13">
        <v>98</v>
      </c>
      <c r="L750" s="13" t="s">
        <v>157</v>
      </c>
      <c r="M750" s="13" t="s">
        <v>774</v>
      </c>
      <c r="N750" s="13" t="s">
        <v>2322</v>
      </c>
      <c r="O750" s="19"/>
      <c r="Q750" s="19">
        <v>135</v>
      </c>
      <c r="R750" s="13" t="s">
        <v>575</v>
      </c>
      <c r="S750" s="243" t="s">
        <v>163</v>
      </c>
      <c r="T750" s="13" t="s">
        <v>164</v>
      </c>
      <c r="U750" s="14" t="s">
        <v>165</v>
      </c>
      <c r="W750" s="14" t="s">
        <v>165</v>
      </c>
      <c r="X750" s="13" t="s">
        <v>2332</v>
      </c>
      <c r="Y750" s="13" t="s">
        <v>2323</v>
      </c>
      <c r="Z750" s="13" t="s">
        <v>2324</v>
      </c>
      <c r="AA750" s="13" t="s">
        <v>244</v>
      </c>
      <c r="AG750" s="111">
        <v>45386</v>
      </c>
      <c r="AH750" s="19"/>
      <c r="AI750"/>
    </row>
    <row r="751" spans="1:35" x14ac:dyDescent="0.25">
      <c r="A751" s="16">
        <v>750</v>
      </c>
      <c r="B751" s="3" t="str">
        <f t="shared" si="11"/>
        <v>OG750</v>
      </c>
      <c r="C751" s="36" t="s">
        <v>2333</v>
      </c>
      <c r="D751" s="25" t="s">
        <v>2334</v>
      </c>
      <c r="F751" s="53" t="s">
        <v>2331</v>
      </c>
      <c r="G751" s="13" t="s">
        <v>2321</v>
      </c>
      <c r="H751" s="304">
        <v>45377</v>
      </c>
      <c r="I751" s="14"/>
      <c r="K751" s="13">
        <v>73</v>
      </c>
      <c r="L751" s="13" t="s">
        <v>157</v>
      </c>
      <c r="M751" s="13" t="s">
        <v>774</v>
      </c>
      <c r="N751" s="13" t="s">
        <v>2322</v>
      </c>
      <c r="O751" s="19"/>
      <c r="Q751" s="19">
        <v>135</v>
      </c>
      <c r="R751" s="13" t="s">
        <v>575</v>
      </c>
      <c r="S751" s="243" t="s">
        <v>163</v>
      </c>
      <c r="T751" s="13" t="s">
        <v>164</v>
      </c>
      <c r="U751" s="14" t="s">
        <v>165</v>
      </c>
      <c r="W751" s="14" t="s">
        <v>165</v>
      </c>
      <c r="X751" s="13" t="s">
        <v>2335</v>
      </c>
      <c r="Y751" s="13" t="s">
        <v>2323</v>
      </c>
      <c r="Z751" s="13" t="s">
        <v>2324</v>
      </c>
      <c r="AA751" s="13" t="s">
        <v>244</v>
      </c>
      <c r="AG751" s="111">
        <v>45386</v>
      </c>
      <c r="AH751" s="19"/>
      <c r="AI751"/>
    </row>
    <row r="752" spans="1:35" x14ac:dyDescent="0.25">
      <c r="A752" s="16">
        <v>751</v>
      </c>
      <c r="B752" s="3" t="str">
        <f t="shared" si="11"/>
        <v>OG751</v>
      </c>
      <c r="C752" s="36" t="s">
        <v>2336</v>
      </c>
      <c r="D752" s="25" t="s">
        <v>2337</v>
      </c>
      <c r="F752" s="53" t="s">
        <v>2331</v>
      </c>
      <c r="G752" s="13" t="s">
        <v>2321</v>
      </c>
      <c r="H752" s="304">
        <v>45377</v>
      </c>
      <c r="I752" s="14"/>
      <c r="K752" s="13">
        <v>110</v>
      </c>
      <c r="L752" s="13" t="s">
        <v>157</v>
      </c>
      <c r="M752" s="13" t="s">
        <v>774</v>
      </c>
      <c r="N752" s="13" t="s">
        <v>2322</v>
      </c>
      <c r="O752" s="19"/>
      <c r="Q752" s="19">
        <v>16</v>
      </c>
      <c r="R752" s="13" t="s">
        <v>575</v>
      </c>
      <c r="S752" s="243" t="s">
        <v>163</v>
      </c>
      <c r="T752" s="13" t="s">
        <v>164</v>
      </c>
      <c r="U752" s="14" t="s">
        <v>165</v>
      </c>
      <c r="W752" s="14" t="s">
        <v>244</v>
      </c>
      <c r="X752" s="13" t="s">
        <v>2338</v>
      </c>
      <c r="Y752" s="13" t="s">
        <v>2323</v>
      </c>
      <c r="Z752" s="13" t="s">
        <v>2324</v>
      </c>
      <c r="AA752" s="13" t="s">
        <v>244</v>
      </c>
      <c r="AG752" s="111">
        <v>45386</v>
      </c>
      <c r="AH752" s="19"/>
      <c r="AI752"/>
    </row>
    <row r="753" spans="1:35" x14ac:dyDescent="0.25">
      <c r="A753" s="16">
        <v>752</v>
      </c>
      <c r="B753" s="3" t="str">
        <f t="shared" si="11"/>
        <v>OG752</v>
      </c>
      <c r="C753" s="36" t="s">
        <v>2339</v>
      </c>
      <c r="D753" s="25" t="s">
        <v>2337</v>
      </c>
      <c r="F753" s="53" t="s">
        <v>2331</v>
      </c>
      <c r="G753" s="13" t="s">
        <v>2321</v>
      </c>
      <c r="H753" s="304">
        <v>45377</v>
      </c>
      <c r="I753" s="14"/>
      <c r="K753" s="13"/>
      <c r="L753" s="13" t="s">
        <v>157</v>
      </c>
      <c r="M753" s="13" t="s">
        <v>774</v>
      </c>
      <c r="N753" s="13" t="s">
        <v>2322</v>
      </c>
      <c r="O753" s="19"/>
      <c r="Q753" s="19">
        <v>16</v>
      </c>
      <c r="R753" s="13" t="s">
        <v>575</v>
      </c>
      <c r="S753" s="243" t="s">
        <v>163</v>
      </c>
      <c r="T753" s="13" t="s">
        <v>164</v>
      </c>
      <c r="U753" s="14" t="s">
        <v>165</v>
      </c>
      <c r="W753" s="14" t="s">
        <v>165</v>
      </c>
      <c r="X753" s="13" t="s">
        <v>2340</v>
      </c>
      <c r="Y753" s="13" t="s">
        <v>2323</v>
      </c>
      <c r="Z753" s="13" t="s">
        <v>2324</v>
      </c>
      <c r="AA753" s="13" t="s">
        <v>244</v>
      </c>
      <c r="AG753" s="111">
        <v>45386</v>
      </c>
      <c r="AH753" s="19"/>
      <c r="AI753"/>
    </row>
    <row r="754" spans="1:35" x14ac:dyDescent="0.25">
      <c r="A754" s="16">
        <v>753</v>
      </c>
      <c r="B754" s="3" t="str">
        <f t="shared" si="11"/>
        <v>OG753</v>
      </c>
      <c r="C754" s="36" t="s">
        <v>2341</v>
      </c>
      <c r="D754" s="25" t="s">
        <v>2342</v>
      </c>
      <c r="F754" s="53" t="s">
        <v>2331</v>
      </c>
      <c r="G754" s="13" t="s">
        <v>2321</v>
      </c>
      <c r="H754" s="304">
        <v>45377</v>
      </c>
      <c r="I754" s="14"/>
      <c r="K754" s="13">
        <v>82</v>
      </c>
      <c r="L754" s="13" t="s">
        <v>157</v>
      </c>
      <c r="M754" s="13" t="s">
        <v>774</v>
      </c>
      <c r="N754" s="13" t="s">
        <v>2322</v>
      </c>
      <c r="O754" s="19"/>
      <c r="Q754" s="19">
        <v>8</v>
      </c>
      <c r="R754" s="13" t="s">
        <v>575</v>
      </c>
      <c r="S754" s="243" t="s">
        <v>163</v>
      </c>
      <c r="T754" s="13" t="s">
        <v>164</v>
      </c>
      <c r="U754" s="14" t="s">
        <v>165</v>
      </c>
      <c r="W754" s="14" t="s">
        <v>165</v>
      </c>
      <c r="X754" s="13" t="s">
        <v>2343</v>
      </c>
      <c r="Y754" s="13" t="s">
        <v>2323</v>
      </c>
      <c r="Z754" s="13" t="s">
        <v>2324</v>
      </c>
      <c r="AA754" s="13" t="s">
        <v>244</v>
      </c>
      <c r="AG754" s="111">
        <v>45386</v>
      </c>
      <c r="AH754" s="19"/>
      <c r="AI754"/>
    </row>
    <row r="755" spans="1:35" x14ac:dyDescent="0.25">
      <c r="A755" s="16">
        <v>754</v>
      </c>
      <c r="B755" s="3" t="str">
        <f t="shared" si="11"/>
        <v>OG754</v>
      </c>
      <c r="C755" s="36" t="s">
        <v>2344</v>
      </c>
      <c r="D755" s="25" t="s">
        <v>2345</v>
      </c>
      <c r="F755" s="53" t="s">
        <v>2331</v>
      </c>
      <c r="G755" s="13" t="s">
        <v>2321</v>
      </c>
      <c r="H755" s="304">
        <v>45377</v>
      </c>
      <c r="I755" s="14"/>
      <c r="K755" s="13">
        <v>45</v>
      </c>
      <c r="L755" s="13" t="s">
        <v>157</v>
      </c>
      <c r="M755" s="13" t="s">
        <v>774</v>
      </c>
      <c r="N755" s="13" t="s">
        <v>2322</v>
      </c>
      <c r="O755" s="19"/>
      <c r="Q755" s="19">
        <v>8</v>
      </c>
      <c r="R755" s="13" t="s">
        <v>575</v>
      </c>
      <c r="S755" s="243" t="s">
        <v>163</v>
      </c>
      <c r="T755" s="13" t="s">
        <v>164</v>
      </c>
      <c r="U755" s="14" t="s">
        <v>165</v>
      </c>
      <c r="W755" s="14" t="s">
        <v>165</v>
      </c>
      <c r="X755" s="13" t="s">
        <v>2346</v>
      </c>
      <c r="Y755" s="13" t="s">
        <v>2323</v>
      </c>
      <c r="Z755" s="13" t="s">
        <v>2324</v>
      </c>
      <c r="AA755" s="13" t="s">
        <v>244</v>
      </c>
      <c r="AG755" s="111">
        <v>45386</v>
      </c>
      <c r="AH755" s="19"/>
      <c r="AI755"/>
    </row>
    <row r="756" spans="1:35" x14ac:dyDescent="0.25">
      <c r="A756" s="16">
        <v>755</v>
      </c>
      <c r="B756" s="3" t="str">
        <f t="shared" si="11"/>
        <v>OG755</v>
      </c>
      <c r="C756" s="36" t="s">
        <v>2347</v>
      </c>
      <c r="D756" s="25" t="s">
        <v>1131</v>
      </c>
      <c r="F756" s="53" t="s">
        <v>2331</v>
      </c>
      <c r="G756" s="13" t="s">
        <v>2321</v>
      </c>
      <c r="H756" s="304">
        <v>45377</v>
      </c>
      <c r="I756" s="14"/>
      <c r="K756" s="13">
        <v>62</v>
      </c>
      <c r="L756" s="13" t="s">
        <v>157</v>
      </c>
      <c r="M756" s="13" t="s">
        <v>774</v>
      </c>
      <c r="N756" s="13" t="s">
        <v>2322</v>
      </c>
      <c r="O756" s="19"/>
      <c r="Q756" s="19">
        <v>90</v>
      </c>
      <c r="R756" s="13" t="s">
        <v>575</v>
      </c>
      <c r="S756" s="243" t="s">
        <v>163</v>
      </c>
      <c r="T756" s="13" t="s">
        <v>164</v>
      </c>
      <c r="U756" s="14" t="s">
        <v>165</v>
      </c>
      <c r="W756" s="14" t="s">
        <v>165</v>
      </c>
      <c r="X756" s="13" t="s">
        <v>2348</v>
      </c>
      <c r="Y756" s="13" t="s">
        <v>2323</v>
      </c>
      <c r="Z756" s="13" t="s">
        <v>2324</v>
      </c>
      <c r="AA756" s="13" t="s">
        <v>244</v>
      </c>
      <c r="AG756" s="111">
        <v>45386</v>
      </c>
      <c r="AH756" s="19"/>
      <c r="AI756"/>
    </row>
    <row r="757" spans="1:35" x14ac:dyDescent="0.25">
      <c r="A757" s="16">
        <v>756</v>
      </c>
      <c r="B757" s="3" t="str">
        <f t="shared" si="11"/>
        <v>OG756</v>
      </c>
      <c r="C757" s="36" t="s">
        <v>2349</v>
      </c>
      <c r="D757" s="25" t="s">
        <v>2350</v>
      </c>
      <c r="F757" s="53" t="s">
        <v>2331</v>
      </c>
      <c r="G757" s="13" t="s">
        <v>2321</v>
      </c>
      <c r="H757" s="304">
        <v>45377</v>
      </c>
      <c r="I757" s="14"/>
      <c r="K757" s="13">
        <v>49</v>
      </c>
      <c r="L757" s="13" t="s">
        <v>157</v>
      </c>
      <c r="M757" s="13" t="s">
        <v>774</v>
      </c>
      <c r="N757" s="13" t="s">
        <v>2322</v>
      </c>
      <c r="O757" s="19"/>
      <c r="Q757" s="19">
        <v>12</v>
      </c>
      <c r="R757" s="13" t="s">
        <v>575</v>
      </c>
      <c r="S757" s="243" t="s">
        <v>163</v>
      </c>
      <c r="T757" s="13" t="s">
        <v>164</v>
      </c>
      <c r="U757" s="14" t="s">
        <v>165</v>
      </c>
      <c r="W757" s="14" t="s">
        <v>165</v>
      </c>
      <c r="X757" s="13" t="s">
        <v>2351</v>
      </c>
      <c r="Y757" s="13" t="s">
        <v>2323</v>
      </c>
      <c r="Z757" s="13" t="s">
        <v>2324</v>
      </c>
      <c r="AA757" s="13" t="s">
        <v>244</v>
      </c>
      <c r="AG757" s="111">
        <v>45386</v>
      </c>
      <c r="AH757" s="19"/>
      <c r="AI757"/>
    </row>
    <row r="758" spans="1:35" x14ac:dyDescent="0.25">
      <c r="A758" s="16">
        <v>757</v>
      </c>
      <c r="B758" s="3" t="str">
        <f t="shared" si="11"/>
        <v>OG757</v>
      </c>
      <c r="C758" s="36" t="s">
        <v>2352</v>
      </c>
      <c r="D758" s="25" t="s">
        <v>2353</v>
      </c>
      <c r="F758" s="53" t="s">
        <v>2331</v>
      </c>
      <c r="G758" s="13" t="s">
        <v>2321</v>
      </c>
      <c r="H758" s="304">
        <v>45377</v>
      </c>
      <c r="I758" s="14"/>
      <c r="K758" s="13">
        <v>48</v>
      </c>
      <c r="L758" s="13" t="s">
        <v>157</v>
      </c>
      <c r="M758" s="13" t="s">
        <v>774</v>
      </c>
      <c r="N758" s="13" t="s">
        <v>2322</v>
      </c>
      <c r="O758" s="19"/>
      <c r="Q758" s="19">
        <v>138</v>
      </c>
      <c r="R758" s="13" t="s">
        <v>575</v>
      </c>
      <c r="S758" s="243" t="s">
        <v>163</v>
      </c>
      <c r="T758" s="13" t="s">
        <v>164</v>
      </c>
      <c r="U758" s="14" t="s">
        <v>165</v>
      </c>
      <c r="W758" s="14" t="s">
        <v>165</v>
      </c>
      <c r="X758" s="13" t="s">
        <v>2354</v>
      </c>
      <c r="Y758" s="13" t="s">
        <v>2323</v>
      </c>
      <c r="Z758" s="13" t="s">
        <v>2324</v>
      </c>
      <c r="AA758" s="13" t="s">
        <v>244</v>
      </c>
      <c r="AG758" s="111">
        <v>45386</v>
      </c>
      <c r="AH758" s="19"/>
      <c r="AI758"/>
    </row>
    <row r="759" spans="1:35" x14ac:dyDescent="0.25">
      <c r="A759" s="16">
        <v>758</v>
      </c>
      <c r="B759" s="3" t="str">
        <f t="shared" si="11"/>
        <v>OG758</v>
      </c>
      <c r="C759" s="36" t="s">
        <v>2355</v>
      </c>
      <c r="D759" s="25" t="s">
        <v>2356</v>
      </c>
      <c r="E759" s="20" t="s">
        <v>2357</v>
      </c>
      <c r="F759" s="53" t="s">
        <v>2331</v>
      </c>
      <c r="G759" s="13" t="s">
        <v>2321</v>
      </c>
      <c r="H759" s="304">
        <v>45377</v>
      </c>
      <c r="I759" s="14"/>
      <c r="K759" s="13">
        <v>70</v>
      </c>
      <c r="L759" s="13" t="s">
        <v>157</v>
      </c>
      <c r="M759" s="13" t="s">
        <v>774</v>
      </c>
      <c r="N759" s="13" t="s">
        <v>2322</v>
      </c>
      <c r="O759" s="19"/>
      <c r="Q759" s="19">
        <v>45</v>
      </c>
      <c r="R759" s="13" t="s">
        <v>575</v>
      </c>
      <c r="S759" s="243" t="s">
        <v>163</v>
      </c>
      <c r="T759" s="13" t="s">
        <v>164</v>
      </c>
      <c r="U759" s="14" t="s">
        <v>165</v>
      </c>
      <c r="W759" s="14" t="s">
        <v>244</v>
      </c>
      <c r="X759" s="13" t="s">
        <v>2358</v>
      </c>
      <c r="Y759" s="13" t="s">
        <v>2323</v>
      </c>
      <c r="Z759" s="13" t="s">
        <v>2324</v>
      </c>
      <c r="AA759" s="13" t="s">
        <v>244</v>
      </c>
      <c r="AG759" s="111">
        <v>45386</v>
      </c>
      <c r="AH759" s="19"/>
      <c r="AI759"/>
    </row>
    <row r="760" spans="1:35" x14ac:dyDescent="0.25">
      <c r="A760" s="16">
        <v>759</v>
      </c>
      <c r="B760" s="3" t="str">
        <f t="shared" si="11"/>
        <v>OG759</v>
      </c>
      <c r="C760" s="36" t="s">
        <v>2359</v>
      </c>
      <c r="D760" s="25" t="s">
        <v>2360</v>
      </c>
      <c r="F760" s="53" t="s">
        <v>2331</v>
      </c>
      <c r="G760" s="13" t="s">
        <v>2321</v>
      </c>
      <c r="H760" s="304">
        <v>45377</v>
      </c>
      <c r="I760" s="14"/>
      <c r="K760" s="13"/>
      <c r="L760" s="13" t="s">
        <v>157</v>
      </c>
      <c r="M760" s="13" t="s">
        <v>774</v>
      </c>
      <c r="N760" s="13" t="s">
        <v>2322</v>
      </c>
      <c r="O760" s="19"/>
      <c r="Q760" s="19">
        <v>146</v>
      </c>
      <c r="R760" s="13" t="s">
        <v>575</v>
      </c>
      <c r="S760" s="243" t="s">
        <v>163</v>
      </c>
      <c r="T760" s="13" t="s">
        <v>164</v>
      </c>
      <c r="U760" s="14" t="s">
        <v>165</v>
      </c>
      <c r="W760" s="14" t="s">
        <v>165</v>
      </c>
      <c r="X760" s="13" t="s">
        <v>2361</v>
      </c>
      <c r="Y760" s="13" t="s">
        <v>2323</v>
      </c>
      <c r="Z760" s="13" t="s">
        <v>2324</v>
      </c>
      <c r="AA760" s="13" t="s">
        <v>244</v>
      </c>
      <c r="AG760" s="111">
        <v>45386</v>
      </c>
      <c r="AH760" s="19"/>
      <c r="AI760"/>
    </row>
    <row r="761" spans="1:35" x14ac:dyDescent="0.25">
      <c r="A761" s="16">
        <v>760</v>
      </c>
      <c r="B761" s="3" t="str">
        <f t="shared" si="11"/>
        <v>OG760</v>
      </c>
      <c r="C761" s="36" t="s">
        <v>2362</v>
      </c>
      <c r="D761" s="25" t="s">
        <v>1429</v>
      </c>
      <c r="E761" s="20" t="s">
        <v>2363</v>
      </c>
      <c r="F761" s="53" t="s">
        <v>2364</v>
      </c>
      <c r="G761" s="13" t="s">
        <v>2321</v>
      </c>
      <c r="H761" s="304">
        <v>45378</v>
      </c>
      <c r="I761" s="14"/>
      <c r="K761" s="13"/>
      <c r="L761" s="13" t="s">
        <v>157</v>
      </c>
      <c r="M761" s="13" t="s">
        <v>774</v>
      </c>
      <c r="N761" s="13" t="s">
        <v>2365</v>
      </c>
      <c r="O761" s="19"/>
      <c r="Q761" s="19">
        <v>200</v>
      </c>
      <c r="R761" s="13" t="s">
        <v>1953</v>
      </c>
      <c r="S761" s="243" t="s">
        <v>163</v>
      </c>
      <c r="T761" s="13" t="s">
        <v>164</v>
      </c>
      <c r="U761" s="14" t="s">
        <v>244</v>
      </c>
      <c r="W761" s="14" t="s">
        <v>244</v>
      </c>
      <c r="X761" s="13" t="s">
        <v>2366</v>
      </c>
      <c r="Y761" s="13" t="s">
        <v>2323</v>
      </c>
      <c r="Z761" s="13" t="s">
        <v>2324</v>
      </c>
      <c r="AA761" s="13" t="s">
        <v>244</v>
      </c>
      <c r="AG761" s="111">
        <v>45386</v>
      </c>
      <c r="AH761" s="19"/>
      <c r="AI761"/>
    </row>
    <row r="762" spans="1:35" x14ac:dyDescent="0.25">
      <c r="A762" s="16">
        <v>761</v>
      </c>
      <c r="B762" s="3" t="str">
        <f t="shared" si="11"/>
        <v>OG761</v>
      </c>
      <c r="C762" s="36" t="s">
        <v>2367</v>
      </c>
      <c r="D762" s="25" t="s">
        <v>1126</v>
      </c>
      <c r="E762" s="20" t="s">
        <v>2368</v>
      </c>
      <c r="F762" s="53" t="s">
        <v>2364</v>
      </c>
      <c r="G762" s="13" t="s">
        <v>2321</v>
      </c>
      <c r="H762" s="304">
        <v>45378</v>
      </c>
      <c r="I762" s="14"/>
      <c r="K762" s="13"/>
      <c r="L762" s="13" t="s">
        <v>157</v>
      </c>
      <c r="M762" s="13" t="s">
        <v>774</v>
      </c>
      <c r="N762" s="13" t="s">
        <v>2365</v>
      </c>
      <c r="O762" s="19"/>
      <c r="Q762" s="19">
        <v>20</v>
      </c>
      <c r="R762" s="13" t="s">
        <v>1953</v>
      </c>
      <c r="S762" s="243" t="s">
        <v>163</v>
      </c>
      <c r="T762" s="13" t="s">
        <v>164</v>
      </c>
      <c r="U762" s="14" t="s">
        <v>244</v>
      </c>
      <c r="W762" s="14" t="s">
        <v>244</v>
      </c>
      <c r="X762" s="13" t="s">
        <v>2366</v>
      </c>
      <c r="Y762" s="13" t="s">
        <v>2323</v>
      </c>
      <c r="Z762" s="13" t="s">
        <v>2324</v>
      </c>
      <c r="AA762" s="13" t="s">
        <v>244</v>
      </c>
      <c r="AG762" s="111">
        <v>45386</v>
      </c>
      <c r="AH762" s="19"/>
      <c r="AI762"/>
    </row>
    <row r="763" spans="1:35" x14ac:dyDescent="0.25">
      <c r="A763" s="16">
        <v>762</v>
      </c>
      <c r="B763" s="3" t="str">
        <f t="shared" si="11"/>
        <v>OG762</v>
      </c>
      <c r="C763" s="36" t="s">
        <v>2369</v>
      </c>
      <c r="D763" s="25" t="s">
        <v>2370</v>
      </c>
      <c r="F763" s="53" t="s">
        <v>2371</v>
      </c>
      <c r="G763" s="13" t="s">
        <v>2321</v>
      </c>
      <c r="H763" s="304">
        <v>45378</v>
      </c>
      <c r="I763" s="14"/>
      <c r="K763" s="13">
        <v>98</v>
      </c>
      <c r="L763" s="13" t="s">
        <v>157</v>
      </c>
      <c r="M763" s="13" t="s">
        <v>774</v>
      </c>
      <c r="N763" s="13" t="s">
        <v>2365</v>
      </c>
      <c r="O763" s="19"/>
      <c r="Q763" s="19">
        <v>92</v>
      </c>
      <c r="R763" s="13" t="s">
        <v>575</v>
      </c>
      <c r="S763" s="243" t="s">
        <v>163</v>
      </c>
      <c r="T763" s="13" t="s">
        <v>164</v>
      </c>
      <c r="U763" s="14" t="s">
        <v>165</v>
      </c>
      <c r="W763" s="14" t="s">
        <v>165</v>
      </c>
      <c r="X763" s="13" t="s">
        <v>2372</v>
      </c>
      <c r="Y763" s="13" t="s">
        <v>2323</v>
      </c>
      <c r="Z763" s="13" t="s">
        <v>2324</v>
      </c>
      <c r="AA763" s="13" t="s">
        <v>244</v>
      </c>
      <c r="AG763" s="111">
        <v>45386</v>
      </c>
      <c r="AH763" s="19"/>
      <c r="AI763"/>
    </row>
    <row r="764" spans="1:35" x14ac:dyDescent="0.25">
      <c r="A764" s="16">
        <v>763</v>
      </c>
      <c r="B764" s="3" t="str">
        <f t="shared" si="11"/>
        <v>OG763</v>
      </c>
      <c r="C764" s="36" t="s">
        <v>2373</v>
      </c>
      <c r="D764" s="25" t="s">
        <v>2374</v>
      </c>
      <c r="F764" s="53" t="s">
        <v>2375</v>
      </c>
      <c r="G764" s="13" t="s">
        <v>2321</v>
      </c>
      <c r="H764" s="304">
        <v>45378</v>
      </c>
      <c r="I764" s="14"/>
      <c r="K764" s="13">
        <v>150</v>
      </c>
      <c r="L764" s="13" t="s">
        <v>157</v>
      </c>
      <c r="M764" s="13" t="s">
        <v>774</v>
      </c>
      <c r="N764" s="13" t="s">
        <v>2365</v>
      </c>
      <c r="O764" s="19"/>
      <c r="Q764" s="19">
        <v>40</v>
      </c>
      <c r="R764" s="13" t="s">
        <v>575</v>
      </c>
      <c r="S764" s="243" t="s">
        <v>163</v>
      </c>
      <c r="T764" s="13" t="s">
        <v>164</v>
      </c>
      <c r="U764" s="14" t="s">
        <v>165</v>
      </c>
      <c r="W764" s="14" t="s">
        <v>165</v>
      </c>
      <c r="X764" s="13" t="s">
        <v>2376</v>
      </c>
      <c r="Y764" s="13" t="s">
        <v>2323</v>
      </c>
      <c r="Z764" s="13" t="s">
        <v>2324</v>
      </c>
      <c r="AA764" s="13" t="s">
        <v>244</v>
      </c>
      <c r="AG764" s="111">
        <v>45386</v>
      </c>
      <c r="AH764" s="19"/>
      <c r="AI764"/>
    </row>
    <row r="765" spans="1:35" x14ac:dyDescent="0.25">
      <c r="A765" s="16">
        <v>764</v>
      </c>
      <c r="B765" s="3" t="str">
        <f t="shared" si="11"/>
        <v>OG764</v>
      </c>
      <c r="C765" s="36" t="s">
        <v>2377</v>
      </c>
      <c r="D765" s="25"/>
      <c r="E765" s="20" t="s">
        <v>2378</v>
      </c>
      <c r="F765" s="53" t="s">
        <v>2364</v>
      </c>
      <c r="G765" s="13" t="s">
        <v>2321</v>
      </c>
      <c r="H765" s="304">
        <v>45378</v>
      </c>
      <c r="I765" s="14"/>
      <c r="K765" s="13"/>
      <c r="L765" s="13" t="s">
        <v>157</v>
      </c>
      <c r="M765" s="13" t="s">
        <v>774</v>
      </c>
      <c r="N765" s="13" t="s">
        <v>2365</v>
      </c>
      <c r="O765" s="19"/>
      <c r="Q765" s="19">
        <v>25</v>
      </c>
      <c r="R765" s="13" t="s">
        <v>575</v>
      </c>
      <c r="S765" s="243" t="s">
        <v>163</v>
      </c>
      <c r="T765" s="13" t="s">
        <v>164</v>
      </c>
      <c r="U765" s="14" t="s">
        <v>244</v>
      </c>
      <c r="W765" s="14" t="s">
        <v>244</v>
      </c>
      <c r="X765" s="13" t="s">
        <v>2366</v>
      </c>
      <c r="Y765" s="13" t="s">
        <v>2323</v>
      </c>
      <c r="Z765" s="13" t="s">
        <v>2324</v>
      </c>
      <c r="AA765" s="13" t="s">
        <v>244</v>
      </c>
      <c r="AG765" s="111">
        <v>45386</v>
      </c>
      <c r="AH765" s="19"/>
      <c r="AI765"/>
    </row>
    <row r="766" spans="1:35" x14ac:dyDescent="0.25">
      <c r="A766" s="16">
        <v>765</v>
      </c>
      <c r="B766" s="3" t="str">
        <f t="shared" si="11"/>
        <v>OG765</v>
      </c>
      <c r="C766" s="36" t="s">
        <v>2379</v>
      </c>
      <c r="D766" s="25" t="s">
        <v>2380</v>
      </c>
      <c r="E766" s="20" t="s">
        <v>2381</v>
      </c>
      <c r="F766" s="53" t="s">
        <v>2321</v>
      </c>
      <c r="G766" s="13" t="s">
        <v>2321</v>
      </c>
      <c r="H766" s="304">
        <v>45378</v>
      </c>
      <c r="I766" s="14"/>
      <c r="K766" s="13" t="s">
        <v>2382</v>
      </c>
      <c r="L766" s="13" t="s">
        <v>157</v>
      </c>
      <c r="M766" s="13" t="s">
        <v>774</v>
      </c>
      <c r="N766" s="13" t="s">
        <v>2365</v>
      </c>
      <c r="O766" s="19"/>
      <c r="Q766" s="19">
        <v>0</v>
      </c>
      <c r="R766" s="13" t="s">
        <v>575</v>
      </c>
      <c r="S766" s="243" t="s">
        <v>163</v>
      </c>
      <c r="T766" s="13" t="s">
        <v>164</v>
      </c>
      <c r="U766" s="14" t="s">
        <v>244</v>
      </c>
      <c r="W766" s="14" t="s">
        <v>165</v>
      </c>
      <c r="X766" s="13" t="s">
        <v>2383</v>
      </c>
      <c r="Y766" s="13" t="s">
        <v>2323</v>
      </c>
      <c r="Z766" s="13" t="s">
        <v>2324</v>
      </c>
      <c r="AA766" s="13" t="s">
        <v>244</v>
      </c>
      <c r="AG766" s="111">
        <v>45386</v>
      </c>
      <c r="AH766" s="19" t="s">
        <v>2384</v>
      </c>
      <c r="AI766"/>
    </row>
    <row r="767" spans="1:35" x14ac:dyDescent="0.25">
      <c r="A767" s="16">
        <v>766</v>
      </c>
      <c r="B767" s="3" t="str">
        <f t="shared" si="11"/>
        <v>OG766</v>
      </c>
      <c r="C767" s="36" t="s">
        <v>2385</v>
      </c>
      <c r="D767" s="25" t="s">
        <v>2386</v>
      </c>
      <c r="F767" s="53" t="s">
        <v>2371</v>
      </c>
      <c r="G767" s="13" t="s">
        <v>2321</v>
      </c>
      <c r="H767" s="304">
        <v>45379</v>
      </c>
      <c r="I767" s="14"/>
      <c r="K767" s="13">
        <v>93</v>
      </c>
      <c r="L767" s="13" t="s">
        <v>157</v>
      </c>
      <c r="M767" s="13" t="s">
        <v>774</v>
      </c>
      <c r="N767" s="13" t="s">
        <v>2387</v>
      </c>
      <c r="O767" s="19"/>
      <c r="Q767" s="19">
        <v>130</v>
      </c>
      <c r="R767" s="13" t="s">
        <v>575</v>
      </c>
      <c r="S767" s="243" t="s">
        <v>163</v>
      </c>
      <c r="T767" s="13" t="s">
        <v>164</v>
      </c>
      <c r="U767" s="14" t="s">
        <v>165</v>
      </c>
      <c r="W767" s="14" t="s">
        <v>165</v>
      </c>
      <c r="X767" s="13" t="s">
        <v>2388</v>
      </c>
      <c r="Y767" s="13" t="s">
        <v>2323</v>
      </c>
      <c r="Z767" s="13" t="s">
        <v>2324</v>
      </c>
      <c r="AA767" s="13" t="s">
        <v>244</v>
      </c>
      <c r="AG767" s="111">
        <v>45386</v>
      </c>
      <c r="AH767" s="19"/>
      <c r="AI767"/>
    </row>
    <row r="768" spans="1:35" x14ac:dyDescent="0.25">
      <c r="A768" s="16">
        <v>767</v>
      </c>
      <c r="B768" s="3" t="str">
        <f t="shared" si="11"/>
        <v>OG767</v>
      </c>
      <c r="C768" s="36" t="s">
        <v>2389</v>
      </c>
      <c r="D768" s="25" t="s">
        <v>2390</v>
      </c>
      <c r="F768" s="53" t="s">
        <v>2371</v>
      </c>
      <c r="G768" s="13" t="s">
        <v>2321</v>
      </c>
      <c r="H768" s="304">
        <v>45379</v>
      </c>
      <c r="I768" s="14"/>
      <c r="K768" s="13">
        <v>90</v>
      </c>
      <c r="L768" s="13" t="s">
        <v>157</v>
      </c>
      <c r="M768" s="13" t="s">
        <v>774</v>
      </c>
      <c r="N768" s="13" t="s">
        <v>2387</v>
      </c>
      <c r="O768" s="19"/>
      <c r="Q768" s="19">
        <v>135</v>
      </c>
      <c r="R768" s="13" t="s">
        <v>575</v>
      </c>
      <c r="S768" s="243" t="s">
        <v>163</v>
      </c>
      <c r="T768" s="13" t="s">
        <v>164</v>
      </c>
      <c r="U768" s="14" t="s">
        <v>165</v>
      </c>
      <c r="W768" s="14" t="s">
        <v>165</v>
      </c>
      <c r="X768" s="13" t="s">
        <v>2391</v>
      </c>
      <c r="Y768" s="13" t="s">
        <v>2323</v>
      </c>
      <c r="Z768" s="13" t="s">
        <v>2324</v>
      </c>
      <c r="AA768" s="13" t="s">
        <v>244</v>
      </c>
      <c r="AG768" s="111">
        <v>45386</v>
      </c>
      <c r="AH768" s="19"/>
      <c r="AI768"/>
    </row>
    <row r="769" spans="1:35" x14ac:dyDescent="0.25">
      <c r="A769" s="16">
        <v>768</v>
      </c>
      <c r="B769" s="3" t="str">
        <f t="shared" si="11"/>
        <v>OG768</v>
      </c>
      <c r="C769" s="36" t="s">
        <v>2392</v>
      </c>
      <c r="D769" s="25" t="s">
        <v>2283</v>
      </c>
      <c r="F769" s="53" t="s">
        <v>2371</v>
      </c>
      <c r="G769" s="13" t="s">
        <v>2321</v>
      </c>
      <c r="H769" s="304">
        <v>45379</v>
      </c>
      <c r="I769" s="14"/>
      <c r="K769" s="13">
        <v>68</v>
      </c>
      <c r="L769" s="13" t="s">
        <v>157</v>
      </c>
      <c r="M769" s="13" t="s">
        <v>774</v>
      </c>
      <c r="N769" s="13" t="s">
        <v>2387</v>
      </c>
      <c r="O769" s="19"/>
      <c r="Q769" s="19">
        <v>108</v>
      </c>
      <c r="R769" s="13" t="s">
        <v>575</v>
      </c>
      <c r="S769" s="243" t="s">
        <v>163</v>
      </c>
      <c r="T769" s="13" t="s">
        <v>164</v>
      </c>
      <c r="U769" s="14" t="s">
        <v>165</v>
      </c>
      <c r="W769" s="14" t="s">
        <v>165</v>
      </c>
      <c r="X769" s="13" t="s">
        <v>2393</v>
      </c>
      <c r="Y769" s="13" t="s">
        <v>2323</v>
      </c>
      <c r="Z769" s="13" t="s">
        <v>2324</v>
      </c>
      <c r="AA769" s="13" t="s">
        <v>244</v>
      </c>
      <c r="AG769" s="111">
        <v>45386</v>
      </c>
      <c r="AH769" s="19"/>
      <c r="AI769"/>
    </row>
    <row r="770" spans="1:35" x14ac:dyDescent="0.25">
      <c r="A770" s="16">
        <v>769</v>
      </c>
      <c r="B770" s="3" t="str">
        <f t="shared" ref="B770:B821" si="12">_xlfn.CONCAT("OG",A770)</f>
        <v>OG769</v>
      </c>
      <c r="C770" s="36" t="s">
        <v>2394</v>
      </c>
      <c r="D770" s="25" t="s">
        <v>2395</v>
      </c>
      <c r="F770" s="53" t="s">
        <v>2371</v>
      </c>
      <c r="G770" s="13" t="s">
        <v>2321</v>
      </c>
      <c r="H770" s="304">
        <v>45379</v>
      </c>
      <c r="I770" s="14"/>
      <c r="K770" s="13">
        <v>38</v>
      </c>
      <c r="L770" s="13" t="s">
        <v>157</v>
      </c>
      <c r="M770" s="13" t="s">
        <v>774</v>
      </c>
      <c r="N770" s="13" t="s">
        <v>2387</v>
      </c>
      <c r="O770" s="19"/>
      <c r="Q770" s="19">
        <v>12</v>
      </c>
      <c r="R770" s="13" t="s">
        <v>575</v>
      </c>
      <c r="S770" s="243" t="s">
        <v>163</v>
      </c>
      <c r="T770" s="13" t="s">
        <v>164</v>
      </c>
      <c r="U770" s="14" t="s">
        <v>165</v>
      </c>
      <c r="W770" s="14" t="s">
        <v>165</v>
      </c>
      <c r="X770" s="13" t="s">
        <v>2396</v>
      </c>
      <c r="Y770" s="13" t="s">
        <v>2323</v>
      </c>
      <c r="Z770" s="13" t="s">
        <v>2324</v>
      </c>
      <c r="AA770" s="13" t="s">
        <v>244</v>
      </c>
      <c r="AG770" s="111">
        <v>45386</v>
      </c>
      <c r="AH770" s="19"/>
      <c r="AI770"/>
    </row>
    <row r="771" spans="1:35" x14ac:dyDescent="0.25">
      <c r="A771" s="16">
        <v>770</v>
      </c>
      <c r="B771" s="3" t="str">
        <f t="shared" si="12"/>
        <v>OG770</v>
      </c>
      <c r="C771" s="36" t="s">
        <v>2397</v>
      </c>
      <c r="D771" s="25" t="s">
        <v>2398</v>
      </c>
      <c r="F771" s="53" t="s">
        <v>2371</v>
      </c>
      <c r="G771" s="13" t="s">
        <v>2321</v>
      </c>
      <c r="H771" s="304">
        <v>45379</v>
      </c>
      <c r="I771" s="14"/>
      <c r="K771" s="13">
        <v>54</v>
      </c>
      <c r="L771" s="13" t="s">
        <v>157</v>
      </c>
      <c r="M771" s="13" t="s">
        <v>774</v>
      </c>
      <c r="N771" s="13" t="s">
        <v>2387</v>
      </c>
      <c r="O771" s="19"/>
      <c r="Q771" s="19">
        <v>35</v>
      </c>
      <c r="R771" s="13" t="s">
        <v>575</v>
      </c>
      <c r="S771" s="243" t="s">
        <v>163</v>
      </c>
      <c r="T771" s="13" t="s">
        <v>164</v>
      </c>
      <c r="U771" s="14" t="s">
        <v>165</v>
      </c>
      <c r="W771" s="14" t="s">
        <v>165</v>
      </c>
      <c r="X771" s="13" t="s">
        <v>2399</v>
      </c>
      <c r="Y771" s="13" t="s">
        <v>2323</v>
      </c>
      <c r="Z771" s="13" t="s">
        <v>2324</v>
      </c>
      <c r="AA771" s="13" t="s">
        <v>244</v>
      </c>
      <c r="AG771" s="111">
        <v>45386</v>
      </c>
      <c r="AH771" s="19"/>
      <c r="AI771"/>
    </row>
    <row r="772" spans="1:35" x14ac:dyDescent="0.25">
      <c r="A772" s="16">
        <v>771</v>
      </c>
      <c r="B772" s="3" t="str">
        <f t="shared" si="12"/>
        <v>OG771</v>
      </c>
      <c r="C772" s="36" t="s">
        <v>2400</v>
      </c>
      <c r="D772" s="25" t="s">
        <v>2326</v>
      </c>
      <c r="F772" s="53" t="s">
        <v>2371</v>
      </c>
      <c r="G772" s="13" t="s">
        <v>2321</v>
      </c>
      <c r="H772" s="304">
        <v>45379</v>
      </c>
      <c r="I772" s="14"/>
      <c r="K772" s="13"/>
      <c r="L772" s="13" t="s">
        <v>157</v>
      </c>
      <c r="M772" s="13" t="s">
        <v>774</v>
      </c>
      <c r="N772" s="13" t="s">
        <v>2387</v>
      </c>
      <c r="O772" s="19"/>
      <c r="Q772" s="19">
        <v>125</v>
      </c>
      <c r="R772" s="13" t="s">
        <v>575</v>
      </c>
      <c r="S772" s="243" t="s">
        <v>163</v>
      </c>
      <c r="T772" s="13" t="s">
        <v>164</v>
      </c>
      <c r="U772" s="14" t="s">
        <v>165</v>
      </c>
      <c r="W772" s="14" t="s">
        <v>165</v>
      </c>
      <c r="X772" s="13" t="s">
        <v>2401</v>
      </c>
      <c r="Y772" s="13" t="s">
        <v>2323</v>
      </c>
      <c r="Z772" s="13" t="s">
        <v>2324</v>
      </c>
      <c r="AA772" s="13" t="s">
        <v>244</v>
      </c>
      <c r="AG772" s="111">
        <v>45386</v>
      </c>
      <c r="AH772" s="19"/>
      <c r="AI772"/>
    </row>
    <row r="773" spans="1:35" x14ac:dyDescent="0.25">
      <c r="A773" s="16">
        <v>772</v>
      </c>
      <c r="B773" s="3" t="str">
        <f t="shared" si="12"/>
        <v>OG772</v>
      </c>
      <c r="C773" s="36" t="s">
        <v>2402</v>
      </c>
      <c r="D773" s="25" t="s">
        <v>2326</v>
      </c>
      <c r="F773" s="53" t="s">
        <v>2371</v>
      </c>
      <c r="G773" s="13" t="s">
        <v>2321</v>
      </c>
      <c r="H773" s="304">
        <v>45379</v>
      </c>
      <c r="I773" s="14"/>
      <c r="K773" s="13"/>
      <c r="L773" s="13" t="s">
        <v>157</v>
      </c>
      <c r="M773" s="13" t="s">
        <v>774</v>
      </c>
      <c r="N773" s="13" t="s">
        <v>2387</v>
      </c>
      <c r="O773" s="19"/>
      <c r="Q773" s="19">
        <v>125</v>
      </c>
      <c r="R773" s="13" t="s">
        <v>575</v>
      </c>
      <c r="S773" s="243" t="s">
        <v>163</v>
      </c>
      <c r="T773" s="13" t="s">
        <v>164</v>
      </c>
      <c r="U773" s="14" t="s">
        <v>165</v>
      </c>
      <c r="W773" s="14" t="s">
        <v>165</v>
      </c>
      <c r="X773" s="13" t="s">
        <v>2403</v>
      </c>
      <c r="Y773" s="13" t="s">
        <v>2323</v>
      </c>
      <c r="Z773" s="13" t="s">
        <v>2324</v>
      </c>
      <c r="AA773" s="13" t="s">
        <v>244</v>
      </c>
      <c r="AG773" s="111">
        <v>45386</v>
      </c>
      <c r="AH773" s="19"/>
      <c r="AI773"/>
    </row>
    <row r="774" spans="1:35" x14ac:dyDescent="0.25">
      <c r="A774" s="16">
        <v>773</v>
      </c>
      <c r="B774" s="3" t="str">
        <f t="shared" si="12"/>
        <v>OG773</v>
      </c>
      <c r="C774" s="36" t="s">
        <v>2404</v>
      </c>
      <c r="D774" s="25" t="s">
        <v>2353</v>
      </c>
      <c r="F774" s="53" t="s">
        <v>2371</v>
      </c>
      <c r="G774" s="13" t="s">
        <v>2321</v>
      </c>
      <c r="H774" s="304">
        <v>45379</v>
      </c>
      <c r="I774" s="14"/>
      <c r="K774" s="13"/>
      <c r="L774" s="13" t="s">
        <v>157</v>
      </c>
      <c r="M774" s="13" t="s">
        <v>774</v>
      </c>
      <c r="N774" s="13" t="s">
        <v>2387</v>
      </c>
      <c r="O774" s="19"/>
      <c r="Q774" s="19">
        <v>135</v>
      </c>
      <c r="R774" s="13" t="s">
        <v>575</v>
      </c>
      <c r="S774" s="243" t="s">
        <v>163</v>
      </c>
      <c r="T774" s="13" t="s">
        <v>164</v>
      </c>
      <c r="U774" s="14" t="s">
        <v>165</v>
      </c>
      <c r="W774" s="14" t="s">
        <v>165</v>
      </c>
      <c r="X774" s="13" t="s">
        <v>2405</v>
      </c>
      <c r="Y774" s="13" t="s">
        <v>2323</v>
      </c>
      <c r="Z774" s="13" t="s">
        <v>2324</v>
      </c>
      <c r="AA774" s="13" t="s">
        <v>244</v>
      </c>
      <c r="AG774" s="111">
        <v>45386</v>
      </c>
      <c r="AH774" s="19"/>
      <c r="AI774"/>
    </row>
    <row r="775" spans="1:35" x14ac:dyDescent="0.25">
      <c r="A775" s="16">
        <v>774</v>
      </c>
      <c r="B775" s="3" t="str">
        <f t="shared" si="12"/>
        <v>OG774</v>
      </c>
      <c r="C775" s="36" t="s">
        <v>2406</v>
      </c>
      <c r="D775" s="25"/>
      <c r="E775" s="20" t="s">
        <v>2407</v>
      </c>
      <c r="F775" s="53" t="s">
        <v>2364</v>
      </c>
      <c r="G775" s="13" t="s">
        <v>2321</v>
      </c>
      <c r="H775" s="304">
        <v>45380</v>
      </c>
      <c r="I775" s="14"/>
      <c r="K775" s="13"/>
      <c r="L775" s="13" t="s">
        <v>157</v>
      </c>
      <c r="M775" s="13" t="s">
        <v>774</v>
      </c>
      <c r="N775" s="13" t="s">
        <v>2387</v>
      </c>
      <c r="O775" s="19"/>
      <c r="R775" s="13" t="s">
        <v>1953</v>
      </c>
      <c r="S775" s="243" t="s">
        <v>163</v>
      </c>
      <c r="T775" s="13" t="s">
        <v>164</v>
      </c>
      <c r="U775" s="14"/>
      <c r="W775" s="14" t="s">
        <v>244</v>
      </c>
      <c r="X775" s="13" t="s">
        <v>2366</v>
      </c>
      <c r="Y775" s="13" t="s">
        <v>2323</v>
      </c>
      <c r="Z775" s="13" t="s">
        <v>2324</v>
      </c>
      <c r="AA775" s="13" t="s">
        <v>244</v>
      </c>
      <c r="AG775" s="111">
        <v>45386</v>
      </c>
      <c r="AH775" s="19"/>
      <c r="AI775"/>
    </row>
    <row r="776" spans="1:35" x14ac:dyDescent="0.25">
      <c r="A776" s="16">
        <v>775</v>
      </c>
      <c r="B776" s="3" t="str">
        <f t="shared" si="12"/>
        <v>OG775</v>
      </c>
      <c r="C776" s="36" t="s">
        <v>2408</v>
      </c>
      <c r="D776" s="25" t="s">
        <v>2409</v>
      </c>
      <c r="E776" s="20" t="s">
        <v>2410</v>
      </c>
      <c r="F776" s="53" t="s">
        <v>2364</v>
      </c>
      <c r="G776" s="13" t="s">
        <v>2321</v>
      </c>
      <c r="H776" s="304">
        <v>45381</v>
      </c>
      <c r="I776" s="14"/>
      <c r="K776" s="13"/>
      <c r="L776" s="13" t="s">
        <v>157</v>
      </c>
      <c r="M776" s="13" t="s">
        <v>774</v>
      </c>
      <c r="N776" s="13" t="s">
        <v>2322</v>
      </c>
      <c r="O776" s="19"/>
      <c r="R776" s="13" t="s">
        <v>1953</v>
      </c>
      <c r="S776" s="243" t="s">
        <v>163</v>
      </c>
      <c r="T776" s="13" t="s">
        <v>164</v>
      </c>
      <c r="U776" s="14" t="s">
        <v>244</v>
      </c>
      <c r="W776" s="14" t="s">
        <v>244</v>
      </c>
      <c r="X776" s="13" t="s">
        <v>2366</v>
      </c>
      <c r="Y776" s="13" t="s">
        <v>2323</v>
      </c>
      <c r="Z776" s="13" t="s">
        <v>2324</v>
      </c>
      <c r="AA776" s="13" t="s">
        <v>244</v>
      </c>
      <c r="AG776" s="111">
        <v>45386</v>
      </c>
      <c r="AH776" s="19"/>
      <c r="AI776"/>
    </row>
    <row r="777" spans="1:35" x14ac:dyDescent="0.25">
      <c r="A777" s="16">
        <v>776</v>
      </c>
      <c r="B777" s="3" t="str">
        <f t="shared" si="12"/>
        <v>OG776</v>
      </c>
      <c r="C777" s="36" t="s">
        <v>2411</v>
      </c>
      <c r="D777" s="25"/>
      <c r="E777" s="20" t="s">
        <v>2412</v>
      </c>
      <c r="F777" s="53" t="s">
        <v>2364</v>
      </c>
      <c r="G777" s="13" t="s">
        <v>2321</v>
      </c>
      <c r="H777" s="304">
        <v>45381</v>
      </c>
      <c r="I777" s="14"/>
      <c r="K777" s="13"/>
      <c r="L777" s="13" t="s">
        <v>157</v>
      </c>
      <c r="M777" s="13" t="s">
        <v>774</v>
      </c>
      <c r="N777" s="13" t="s">
        <v>2322</v>
      </c>
      <c r="O777" s="19"/>
      <c r="R777" s="13" t="s">
        <v>1953</v>
      </c>
      <c r="S777" s="243" t="s">
        <v>163</v>
      </c>
      <c r="T777" s="13" t="s">
        <v>164</v>
      </c>
      <c r="U777" s="14"/>
      <c r="W777" s="14" t="s">
        <v>244</v>
      </c>
      <c r="X777" s="13" t="s">
        <v>2366</v>
      </c>
      <c r="Y777" s="13" t="s">
        <v>2323</v>
      </c>
      <c r="Z777" s="13" t="s">
        <v>2324</v>
      </c>
      <c r="AA777" s="13" t="s">
        <v>244</v>
      </c>
      <c r="AG777" s="111">
        <v>45386</v>
      </c>
      <c r="AH777" s="19"/>
      <c r="AI777"/>
    </row>
    <row r="778" spans="1:35" x14ac:dyDescent="0.25">
      <c r="A778" s="16">
        <v>777</v>
      </c>
      <c r="B778" s="3" t="str">
        <f t="shared" si="12"/>
        <v>OG777</v>
      </c>
      <c r="C778" s="36" t="s">
        <v>2413</v>
      </c>
      <c r="D778" s="25" t="s">
        <v>2414</v>
      </c>
      <c r="E778" s="20" t="s">
        <v>1581</v>
      </c>
      <c r="F778" s="53" t="s">
        <v>2364</v>
      </c>
      <c r="G778" s="13" t="s">
        <v>2321</v>
      </c>
      <c r="H778" s="304">
        <v>45381</v>
      </c>
      <c r="I778" s="14"/>
      <c r="K778" s="13"/>
      <c r="L778" s="13" t="s">
        <v>157</v>
      </c>
      <c r="M778" s="13" t="s">
        <v>774</v>
      </c>
      <c r="N778" s="13" t="s">
        <v>2322</v>
      </c>
      <c r="O778" s="19"/>
      <c r="R778" s="13" t="s">
        <v>1953</v>
      </c>
      <c r="S778" s="243" t="s">
        <v>163</v>
      </c>
      <c r="T778" s="13" t="s">
        <v>164</v>
      </c>
      <c r="U778" s="14"/>
      <c r="W778" s="14" t="s">
        <v>244</v>
      </c>
      <c r="X778" s="13" t="s">
        <v>2366</v>
      </c>
      <c r="Y778" s="13" t="s">
        <v>2323</v>
      </c>
      <c r="Z778" s="13" t="s">
        <v>2324</v>
      </c>
      <c r="AA778" s="13" t="s">
        <v>244</v>
      </c>
      <c r="AG778" s="111">
        <v>45386</v>
      </c>
      <c r="AH778" s="19"/>
      <c r="AI778"/>
    </row>
    <row r="779" spans="1:35" x14ac:dyDescent="0.25">
      <c r="A779" s="16">
        <v>778</v>
      </c>
      <c r="B779" s="3" t="str">
        <f t="shared" si="12"/>
        <v>OG778</v>
      </c>
      <c r="C779" s="36" t="s">
        <v>2415</v>
      </c>
      <c r="D779" s="25" t="s">
        <v>2416</v>
      </c>
      <c r="E779" s="20" t="s">
        <v>2417</v>
      </c>
      <c r="F779" s="53" t="s">
        <v>2364</v>
      </c>
      <c r="G779" s="13" t="s">
        <v>2321</v>
      </c>
      <c r="H779" s="304">
        <v>45381</v>
      </c>
      <c r="I779" s="14"/>
      <c r="K779" s="13"/>
      <c r="L779" s="13" t="s">
        <v>157</v>
      </c>
      <c r="M779" s="13" t="s">
        <v>774</v>
      </c>
      <c r="N779" s="13" t="s">
        <v>2322</v>
      </c>
      <c r="O779" s="19"/>
      <c r="R779" s="13" t="s">
        <v>1953</v>
      </c>
      <c r="S779" s="243" t="s">
        <v>163</v>
      </c>
      <c r="T779" s="13" t="s">
        <v>164</v>
      </c>
      <c r="U779" s="14"/>
      <c r="W779" s="14" t="s">
        <v>244</v>
      </c>
      <c r="X779" s="13" t="s">
        <v>2366</v>
      </c>
      <c r="Y779" s="13" t="s">
        <v>2323</v>
      </c>
      <c r="Z779" s="13" t="s">
        <v>2324</v>
      </c>
      <c r="AA779" s="13" t="s">
        <v>244</v>
      </c>
      <c r="AG779" s="111">
        <v>45386</v>
      </c>
      <c r="AH779" s="19"/>
      <c r="AI779"/>
    </row>
    <row r="780" spans="1:35" x14ac:dyDescent="0.25">
      <c r="A780" s="16">
        <v>779</v>
      </c>
      <c r="B780" s="3" t="str">
        <f t="shared" si="12"/>
        <v>OG779</v>
      </c>
      <c r="C780" s="36" t="s">
        <v>2418</v>
      </c>
      <c r="D780" s="25" t="s">
        <v>2419</v>
      </c>
      <c r="E780" s="20" t="s">
        <v>2420</v>
      </c>
      <c r="F780" s="53" t="s">
        <v>2364</v>
      </c>
      <c r="G780" s="13" t="s">
        <v>2321</v>
      </c>
      <c r="H780" s="304">
        <v>45381</v>
      </c>
      <c r="I780" s="14"/>
      <c r="K780" s="13"/>
      <c r="L780" s="13" t="s">
        <v>157</v>
      </c>
      <c r="M780" s="13" t="s">
        <v>774</v>
      </c>
      <c r="N780" s="13" t="s">
        <v>2322</v>
      </c>
      <c r="O780" s="19"/>
      <c r="R780" s="13" t="s">
        <v>1953</v>
      </c>
      <c r="S780" s="243" t="s">
        <v>163</v>
      </c>
      <c r="T780" s="13" t="s">
        <v>164</v>
      </c>
      <c r="U780" s="14"/>
      <c r="W780" s="14" t="s">
        <v>244</v>
      </c>
      <c r="X780" s="13" t="s">
        <v>2366</v>
      </c>
      <c r="Y780" s="13" t="s">
        <v>2323</v>
      </c>
      <c r="Z780" s="13" t="s">
        <v>2324</v>
      </c>
      <c r="AA780" s="13" t="s">
        <v>244</v>
      </c>
      <c r="AG780" s="111">
        <v>45386</v>
      </c>
      <c r="AH780" s="19"/>
      <c r="AI780"/>
    </row>
    <row r="781" spans="1:35" x14ac:dyDescent="0.25">
      <c r="A781" s="16">
        <v>780</v>
      </c>
      <c r="B781" s="3" t="str">
        <f t="shared" si="12"/>
        <v>OG780</v>
      </c>
      <c r="C781" s="36" t="s">
        <v>2421</v>
      </c>
      <c r="D781" s="25" t="s">
        <v>2422</v>
      </c>
      <c r="F781" s="53" t="s">
        <v>2364</v>
      </c>
      <c r="G781" s="13" t="s">
        <v>2321</v>
      </c>
      <c r="H781" s="304">
        <v>45381</v>
      </c>
      <c r="I781" s="14"/>
      <c r="K781" s="13"/>
      <c r="L781" s="13" t="s">
        <v>157</v>
      </c>
      <c r="M781" s="13" t="s">
        <v>774</v>
      </c>
      <c r="N781" s="13" t="s">
        <v>2322</v>
      </c>
      <c r="O781" s="19"/>
      <c r="R781" s="13" t="s">
        <v>1953</v>
      </c>
      <c r="S781" s="243" t="s">
        <v>163</v>
      </c>
      <c r="T781" s="13" t="s">
        <v>164</v>
      </c>
      <c r="U781" s="14" t="s">
        <v>165</v>
      </c>
      <c r="V781" s="14" t="s">
        <v>2423</v>
      </c>
      <c r="W781" s="14" t="s">
        <v>244</v>
      </c>
      <c r="X781" s="13" t="s">
        <v>2366</v>
      </c>
      <c r="Y781" s="13" t="s">
        <v>2323</v>
      </c>
      <c r="Z781" s="13" t="s">
        <v>2324</v>
      </c>
      <c r="AA781" s="13" t="s">
        <v>244</v>
      </c>
      <c r="AG781" s="111">
        <v>45386</v>
      </c>
      <c r="AH781" s="19"/>
      <c r="AI781"/>
    </row>
    <row r="782" spans="1:35" x14ac:dyDescent="0.25">
      <c r="A782" s="16">
        <v>781</v>
      </c>
      <c r="B782" s="3" t="str">
        <f t="shared" si="12"/>
        <v>OG781</v>
      </c>
      <c r="C782" s="36" t="s">
        <v>2424</v>
      </c>
      <c r="D782" s="25" t="s">
        <v>2425</v>
      </c>
      <c r="E782" s="20" t="s">
        <v>2426</v>
      </c>
      <c r="F782" s="53" t="s">
        <v>2364</v>
      </c>
      <c r="G782" s="13" t="s">
        <v>2321</v>
      </c>
      <c r="H782" s="304">
        <v>45381</v>
      </c>
      <c r="I782" s="14"/>
      <c r="K782" s="13"/>
      <c r="L782" s="13" t="s">
        <v>157</v>
      </c>
      <c r="M782" s="13" t="s">
        <v>774</v>
      </c>
      <c r="N782" s="13" t="s">
        <v>2322</v>
      </c>
      <c r="O782" s="19"/>
      <c r="R782" s="13" t="s">
        <v>1953</v>
      </c>
      <c r="S782" s="243" t="s">
        <v>163</v>
      </c>
      <c r="T782" s="13" t="s">
        <v>164</v>
      </c>
      <c r="U782" s="14" t="s">
        <v>165</v>
      </c>
      <c r="V782" s="14" t="s">
        <v>2423</v>
      </c>
      <c r="W782" s="14" t="s">
        <v>244</v>
      </c>
      <c r="X782" s="13" t="s">
        <v>2366</v>
      </c>
      <c r="Y782" s="13" t="s">
        <v>2323</v>
      </c>
      <c r="Z782" s="13" t="s">
        <v>2324</v>
      </c>
      <c r="AA782" s="13" t="s">
        <v>244</v>
      </c>
      <c r="AG782" s="111">
        <v>45386</v>
      </c>
      <c r="AH782" s="19"/>
      <c r="AI782"/>
    </row>
    <row r="783" spans="1:35" x14ac:dyDescent="0.25">
      <c r="A783" s="16">
        <v>782</v>
      </c>
      <c r="B783" s="3" t="str">
        <f t="shared" si="12"/>
        <v>OG782</v>
      </c>
      <c r="C783" s="36" t="s">
        <v>2427</v>
      </c>
      <c r="D783" s="25" t="s">
        <v>2428</v>
      </c>
      <c r="F783" s="53" t="s">
        <v>2364</v>
      </c>
      <c r="G783" s="13" t="s">
        <v>2321</v>
      </c>
      <c r="H783" s="304">
        <v>45381</v>
      </c>
      <c r="I783" s="14"/>
      <c r="K783" s="13"/>
      <c r="L783" s="13" t="s">
        <v>157</v>
      </c>
      <c r="M783" s="13" t="s">
        <v>774</v>
      </c>
      <c r="N783" s="13" t="s">
        <v>2322</v>
      </c>
      <c r="O783" s="19"/>
      <c r="R783" s="13" t="s">
        <v>1953</v>
      </c>
      <c r="S783" s="243" t="s">
        <v>163</v>
      </c>
      <c r="T783" s="13" t="s">
        <v>164</v>
      </c>
      <c r="U783" s="14"/>
      <c r="W783" s="14" t="s">
        <v>244</v>
      </c>
      <c r="X783" s="13" t="s">
        <v>2366</v>
      </c>
      <c r="Y783" s="13" t="s">
        <v>2323</v>
      </c>
      <c r="Z783" s="13" t="s">
        <v>2324</v>
      </c>
      <c r="AA783" s="13" t="s">
        <v>244</v>
      </c>
      <c r="AG783" s="111">
        <v>45386</v>
      </c>
      <c r="AH783" s="19"/>
      <c r="AI783"/>
    </row>
    <row r="784" spans="1:35" x14ac:dyDescent="0.25">
      <c r="A784" s="16">
        <v>783</v>
      </c>
      <c r="B784" s="3" t="str">
        <f t="shared" si="12"/>
        <v>OG783</v>
      </c>
      <c r="C784" s="36" t="s">
        <v>2429</v>
      </c>
      <c r="D784" s="25" t="s">
        <v>2430</v>
      </c>
      <c r="F784" s="53" t="s">
        <v>2331</v>
      </c>
      <c r="G784" s="13" t="s">
        <v>2321</v>
      </c>
      <c r="H784" s="304">
        <v>45381</v>
      </c>
      <c r="I784" s="14"/>
      <c r="K784" s="13"/>
      <c r="L784" s="13" t="s">
        <v>157</v>
      </c>
      <c r="M784" s="13" t="s">
        <v>774</v>
      </c>
      <c r="N784" s="13" t="s">
        <v>2322</v>
      </c>
      <c r="O784" s="19"/>
      <c r="R784" s="13" t="s">
        <v>1953</v>
      </c>
      <c r="S784" s="243" t="s">
        <v>163</v>
      </c>
      <c r="T784" s="13" t="s">
        <v>164</v>
      </c>
      <c r="U784" s="14" t="s">
        <v>165</v>
      </c>
      <c r="V784" s="14" t="s">
        <v>2423</v>
      </c>
      <c r="W784" s="14" t="s">
        <v>244</v>
      </c>
      <c r="X784" s="13" t="s">
        <v>2366</v>
      </c>
      <c r="Y784" s="13" t="s">
        <v>2323</v>
      </c>
      <c r="Z784" s="13" t="s">
        <v>2324</v>
      </c>
      <c r="AA784" s="13" t="s">
        <v>244</v>
      </c>
      <c r="AG784" s="111">
        <v>45386</v>
      </c>
      <c r="AH784" s="19"/>
      <c r="AI784"/>
    </row>
    <row r="785" spans="1:35" x14ac:dyDescent="0.25">
      <c r="A785" s="16">
        <v>784</v>
      </c>
      <c r="B785" s="3" t="str">
        <f t="shared" si="12"/>
        <v>OG784</v>
      </c>
      <c r="C785" s="36" t="s">
        <v>2431</v>
      </c>
      <c r="D785" s="25" t="s">
        <v>2432</v>
      </c>
      <c r="F785" s="53" t="s">
        <v>2331</v>
      </c>
      <c r="G785" s="13" t="s">
        <v>2321</v>
      </c>
      <c r="H785" s="304">
        <v>45381</v>
      </c>
      <c r="I785" s="14"/>
      <c r="K785" s="13">
        <v>71</v>
      </c>
      <c r="L785" s="13" t="s">
        <v>157</v>
      </c>
      <c r="M785" s="13" t="s">
        <v>774</v>
      </c>
      <c r="N785" s="13" t="s">
        <v>2433</v>
      </c>
      <c r="O785" s="19"/>
      <c r="Q785" s="19">
        <v>138</v>
      </c>
      <c r="R785" s="13" t="s">
        <v>575</v>
      </c>
      <c r="S785" s="243" t="s">
        <v>163</v>
      </c>
      <c r="T785" s="13" t="s">
        <v>164</v>
      </c>
      <c r="U785" s="14" t="s">
        <v>165</v>
      </c>
      <c r="W785" s="14" t="s">
        <v>165</v>
      </c>
      <c r="X785" s="13" t="s">
        <v>2434</v>
      </c>
      <c r="Y785" s="13" t="s">
        <v>2323</v>
      </c>
      <c r="Z785" s="13" t="s">
        <v>2324</v>
      </c>
      <c r="AA785" s="13" t="s">
        <v>244</v>
      </c>
      <c r="AG785" s="111">
        <v>45386</v>
      </c>
      <c r="AH785" s="19"/>
      <c r="AI785"/>
    </row>
    <row r="786" spans="1:35" x14ac:dyDescent="0.25">
      <c r="A786" s="16">
        <v>785</v>
      </c>
      <c r="B786" s="3" t="str">
        <f t="shared" si="12"/>
        <v>OG785</v>
      </c>
      <c r="C786" s="36" t="s">
        <v>2435</v>
      </c>
      <c r="D786" s="25" t="s">
        <v>2436</v>
      </c>
      <c r="F786" s="53" t="s">
        <v>2331</v>
      </c>
      <c r="G786" s="13" t="s">
        <v>2321</v>
      </c>
      <c r="H786" s="304">
        <v>45381</v>
      </c>
      <c r="I786" s="14"/>
      <c r="K786" s="13">
        <v>66</v>
      </c>
      <c r="L786" s="13" t="s">
        <v>157</v>
      </c>
      <c r="M786" s="13" t="s">
        <v>774</v>
      </c>
      <c r="N786" s="13" t="s">
        <v>2433</v>
      </c>
      <c r="O786" s="19"/>
      <c r="Q786" s="19">
        <v>146</v>
      </c>
      <c r="R786" s="13" t="s">
        <v>575</v>
      </c>
      <c r="S786" s="243" t="s">
        <v>163</v>
      </c>
      <c r="T786" s="13" t="s">
        <v>164</v>
      </c>
      <c r="U786" s="14" t="s">
        <v>165</v>
      </c>
      <c r="W786" s="14" t="s">
        <v>165</v>
      </c>
      <c r="X786" s="13" t="s">
        <v>2437</v>
      </c>
      <c r="Y786" s="13" t="s">
        <v>2323</v>
      </c>
      <c r="Z786" s="13" t="s">
        <v>2324</v>
      </c>
      <c r="AA786" s="13" t="s">
        <v>244</v>
      </c>
      <c r="AG786" s="111">
        <v>45386</v>
      </c>
      <c r="AH786" s="19"/>
      <c r="AI786"/>
    </row>
    <row r="787" spans="1:35" x14ac:dyDescent="0.25">
      <c r="A787" s="16">
        <v>786</v>
      </c>
      <c r="B787" s="3" t="str">
        <f t="shared" si="12"/>
        <v>OG786</v>
      </c>
      <c r="C787" s="36" t="s">
        <v>2438</v>
      </c>
      <c r="D787" s="25" t="s">
        <v>2436</v>
      </c>
      <c r="F787" s="53" t="s">
        <v>2331</v>
      </c>
      <c r="G787" s="13" t="s">
        <v>2321</v>
      </c>
      <c r="H787" s="304">
        <v>45381</v>
      </c>
      <c r="I787" s="14"/>
      <c r="K787" s="13"/>
      <c r="L787" s="13" t="s">
        <v>157</v>
      </c>
      <c r="M787" s="13" t="s">
        <v>774</v>
      </c>
      <c r="N787" s="13" t="s">
        <v>2433</v>
      </c>
      <c r="O787" s="19"/>
      <c r="Q787" s="19">
        <v>146</v>
      </c>
      <c r="R787" s="13" t="s">
        <v>575</v>
      </c>
      <c r="S787" s="243" t="s">
        <v>163</v>
      </c>
      <c r="T787" s="13" t="s">
        <v>164</v>
      </c>
      <c r="U787" s="14" t="s">
        <v>165</v>
      </c>
      <c r="W787" s="14" t="s">
        <v>165</v>
      </c>
      <c r="X787" s="13" t="s">
        <v>2439</v>
      </c>
      <c r="Y787" s="13" t="s">
        <v>2323</v>
      </c>
      <c r="Z787" s="13" t="s">
        <v>2324</v>
      </c>
      <c r="AA787" s="13" t="s">
        <v>244</v>
      </c>
      <c r="AG787" s="111">
        <v>45386</v>
      </c>
      <c r="AH787" s="19"/>
      <c r="AI787"/>
    </row>
    <row r="788" spans="1:35" x14ac:dyDescent="0.25">
      <c r="A788" s="16">
        <v>787</v>
      </c>
      <c r="B788" s="3" t="str">
        <f t="shared" si="12"/>
        <v>OG787</v>
      </c>
      <c r="C788" s="36" t="s">
        <v>2440</v>
      </c>
      <c r="D788" s="25" t="s">
        <v>2441</v>
      </c>
      <c r="F788" s="53" t="s">
        <v>2331</v>
      </c>
      <c r="G788" s="13" t="s">
        <v>2321</v>
      </c>
      <c r="H788" s="304">
        <v>45381</v>
      </c>
      <c r="I788" s="14"/>
      <c r="K788" s="13">
        <v>70</v>
      </c>
      <c r="L788" s="13" t="s">
        <v>157</v>
      </c>
      <c r="M788" s="13" t="s">
        <v>774</v>
      </c>
      <c r="N788" s="13" t="s">
        <v>2433</v>
      </c>
      <c r="O788" s="19"/>
      <c r="Q788" s="19">
        <v>8</v>
      </c>
      <c r="R788" s="13" t="s">
        <v>575</v>
      </c>
      <c r="S788" s="243" t="s">
        <v>163</v>
      </c>
      <c r="T788" s="13" t="s">
        <v>164</v>
      </c>
      <c r="U788" s="14" t="s">
        <v>165</v>
      </c>
      <c r="W788" s="14" t="s">
        <v>165</v>
      </c>
      <c r="X788" s="13" t="s">
        <v>2442</v>
      </c>
      <c r="Y788" s="13" t="s">
        <v>2323</v>
      </c>
      <c r="Z788" s="13" t="s">
        <v>2324</v>
      </c>
      <c r="AA788" s="13" t="s">
        <v>244</v>
      </c>
      <c r="AG788" s="111">
        <v>45386</v>
      </c>
      <c r="AH788" s="19"/>
      <c r="AI788"/>
    </row>
    <row r="789" spans="1:35" x14ac:dyDescent="0.25">
      <c r="A789" s="16">
        <v>788</v>
      </c>
      <c r="B789" s="3" t="str">
        <f t="shared" si="12"/>
        <v>OG788</v>
      </c>
      <c r="C789" s="36" t="s">
        <v>2443</v>
      </c>
      <c r="D789" s="25" t="s">
        <v>2444</v>
      </c>
      <c r="F789" s="53" t="s">
        <v>2331</v>
      </c>
      <c r="G789" s="13" t="s">
        <v>2321</v>
      </c>
      <c r="H789" s="304">
        <v>45381</v>
      </c>
      <c r="I789" s="14"/>
      <c r="K789" s="13">
        <v>75</v>
      </c>
      <c r="L789" s="13" t="s">
        <v>157</v>
      </c>
      <c r="M789" s="13" t="s">
        <v>774</v>
      </c>
      <c r="N789" s="13" t="s">
        <v>2433</v>
      </c>
      <c r="O789" s="19"/>
      <c r="Q789" s="19">
        <v>8</v>
      </c>
      <c r="R789" s="13" t="s">
        <v>575</v>
      </c>
      <c r="S789" s="243" t="s">
        <v>163</v>
      </c>
      <c r="T789" s="13" t="s">
        <v>164</v>
      </c>
      <c r="U789" s="14" t="s">
        <v>165</v>
      </c>
      <c r="W789" s="14" t="s">
        <v>165</v>
      </c>
      <c r="X789" s="13" t="s">
        <v>2445</v>
      </c>
      <c r="Y789" s="13" t="s">
        <v>2323</v>
      </c>
      <c r="Z789" s="13" t="s">
        <v>2324</v>
      </c>
      <c r="AA789" s="13" t="s">
        <v>244</v>
      </c>
      <c r="AG789" s="111">
        <v>45386</v>
      </c>
      <c r="AH789" s="19"/>
      <c r="AI789"/>
    </row>
    <row r="790" spans="1:35" x14ac:dyDescent="0.25">
      <c r="A790" s="16">
        <v>789</v>
      </c>
      <c r="B790" s="3" t="str">
        <f t="shared" si="12"/>
        <v>OG789</v>
      </c>
      <c r="C790" s="36" t="s">
        <v>2446</v>
      </c>
      <c r="D790" s="25" t="s">
        <v>2444</v>
      </c>
      <c r="F790" s="53" t="s">
        <v>2331</v>
      </c>
      <c r="G790" s="13" t="s">
        <v>2321</v>
      </c>
      <c r="H790" s="304">
        <v>45381</v>
      </c>
      <c r="I790" s="14"/>
      <c r="K790" s="13">
        <v>66</v>
      </c>
      <c r="L790" s="13" t="s">
        <v>157</v>
      </c>
      <c r="M790" s="13" t="s">
        <v>774</v>
      </c>
      <c r="N790" s="13" t="s">
        <v>2433</v>
      </c>
      <c r="O790" s="19"/>
      <c r="Q790" s="19">
        <v>8</v>
      </c>
      <c r="R790" s="13" t="s">
        <v>575</v>
      </c>
      <c r="S790" s="243" t="s">
        <v>163</v>
      </c>
      <c r="T790" s="13" t="s">
        <v>164</v>
      </c>
      <c r="U790" s="14" t="s">
        <v>244</v>
      </c>
      <c r="W790" s="14" t="s">
        <v>165</v>
      </c>
      <c r="X790" s="13" t="s">
        <v>2447</v>
      </c>
      <c r="Y790" s="13" t="s">
        <v>2323</v>
      </c>
      <c r="Z790" s="13" t="s">
        <v>2324</v>
      </c>
      <c r="AA790" s="13" t="s">
        <v>244</v>
      </c>
      <c r="AG790" s="111">
        <v>45386</v>
      </c>
      <c r="AH790" s="19"/>
      <c r="AI790"/>
    </row>
    <row r="791" spans="1:35" x14ac:dyDescent="0.25">
      <c r="A791" s="16">
        <v>790</v>
      </c>
      <c r="B791" s="3" t="str">
        <f t="shared" si="12"/>
        <v>OG790</v>
      </c>
      <c r="C791" s="36" t="s">
        <v>2448</v>
      </c>
      <c r="D791" s="25" t="s">
        <v>2449</v>
      </c>
      <c r="F791" s="53" t="s">
        <v>2331</v>
      </c>
      <c r="G791" s="13" t="s">
        <v>2321</v>
      </c>
      <c r="H791" s="304">
        <v>45381</v>
      </c>
      <c r="I791" s="14"/>
      <c r="K791" s="13">
        <v>82</v>
      </c>
      <c r="L791" s="13" t="s">
        <v>157</v>
      </c>
      <c r="M791" s="13" t="s">
        <v>774</v>
      </c>
      <c r="N791" s="13" t="s">
        <v>2433</v>
      </c>
      <c r="O791" s="19"/>
      <c r="Q791" s="19">
        <v>8</v>
      </c>
      <c r="R791" s="13" t="s">
        <v>575</v>
      </c>
      <c r="S791" s="243" t="s">
        <v>163</v>
      </c>
      <c r="T791" s="13" t="s">
        <v>164</v>
      </c>
      <c r="U791" s="14" t="s">
        <v>165</v>
      </c>
      <c r="V791" s="14" t="s">
        <v>2423</v>
      </c>
      <c r="W791" s="14" t="s">
        <v>165</v>
      </c>
      <c r="X791" s="13" t="s">
        <v>2450</v>
      </c>
      <c r="Y791" s="13" t="s">
        <v>2323</v>
      </c>
      <c r="Z791" s="13" t="s">
        <v>2324</v>
      </c>
      <c r="AA791" s="13" t="s">
        <v>244</v>
      </c>
      <c r="AG791" s="111">
        <v>45386</v>
      </c>
      <c r="AH791" s="19"/>
      <c r="AI791"/>
    </row>
    <row r="792" spans="1:35" x14ac:dyDescent="0.25">
      <c r="A792" s="16">
        <v>791</v>
      </c>
      <c r="B792" s="3" t="str">
        <f t="shared" si="12"/>
        <v>OG791</v>
      </c>
      <c r="C792" s="36" t="s">
        <v>2451</v>
      </c>
      <c r="D792" s="25" t="s">
        <v>2452</v>
      </c>
      <c r="F792" s="53" t="s">
        <v>2331</v>
      </c>
      <c r="G792" s="13" t="s">
        <v>2321</v>
      </c>
      <c r="H792" s="304">
        <v>45381</v>
      </c>
      <c r="I792" s="14"/>
      <c r="K792" s="13">
        <v>104</v>
      </c>
      <c r="L792" s="13" t="s">
        <v>157</v>
      </c>
      <c r="M792" s="13" t="s">
        <v>774</v>
      </c>
      <c r="N792" s="13" t="s">
        <v>2433</v>
      </c>
      <c r="O792" s="19"/>
      <c r="Q792" s="19">
        <v>8</v>
      </c>
      <c r="R792" s="13" t="s">
        <v>575</v>
      </c>
      <c r="S792" s="243" t="s">
        <v>163</v>
      </c>
      <c r="T792" s="13" t="s">
        <v>164</v>
      </c>
      <c r="U792" s="14" t="s">
        <v>165</v>
      </c>
      <c r="W792" s="14" t="s">
        <v>165</v>
      </c>
      <c r="X792" s="13" t="s">
        <v>2453</v>
      </c>
      <c r="Y792" s="13" t="s">
        <v>2323</v>
      </c>
      <c r="Z792" s="13" t="s">
        <v>2324</v>
      </c>
      <c r="AA792" s="13" t="s">
        <v>244</v>
      </c>
      <c r="AG792" s="111">
        <v>45386</v>
      </c>
      <c r="AH792" s="19"/>
      <c r="AI792"/>
    </row>
    <row r="793" spans="1:35" x14ac:dyDescent="0.25">
      <c r="A793" s="16">
        <v>792</v>
      </c>
      <c r="B793" s="3" t="str">
        <f t="shared" si="12"/>
        <v>OG792</v>
      </c>
      <c r="C793" s="36" t="s">
        <v>2454</v>
      </c>
      <c r="D793" s="25" t="s">
        <v>2455</v>
      </c>
      <c r="F793" s="53" t="s">
        <v>2331</v>
      </c>
      <c r="G793" s="13" t="s">
        <v>2321</v>
      </c>
      <c r="H793" s="304">
        <v>45381</v>
      </c>
      <c r="I793" s="14"/>
      <c r="K793" s="13">
        <v>109</v>
      </c>
      <c r="L793" s="13" t="s">
        <v>157</v>
      </c>
      <c r="M793" s="13" t="s">
        <v>774</v>
      </c>
      <c r="N793" s="13" t="s">
        <v>2433</v>
      </c>
      <c r="O793" s="19"/>
      <c r="Q793" s="19">
        <v>8</v>
      </c>
      <c r="R793" s="13" t="s">
        <v>575</v>
      </c>
      <c r="S793" s="243" t="s">
        <v>163</v>
      </c>
      <c r="T793" s="13" t="s">
        <v>164</v>
      </c>
      <c r="U793" s="14" t="s">
        <v>244</v>
      </c>
      <c r="W793" s="14" t="s">
        <v>165</v>
      </c>
      <c r="X793" s="13" t="s">
        <v>2456</v>
      </c>
      <c r="Y793" s="13" t="s">
        <v>2323</v>
      </c>
      <c r="Z793" s="13" t="s">
        <v>2324</v>
      </c>
      <c r="AA793" s="13" t="s">
        <v>244</v>
      </c>
      <c r="AG793" s="111">
        <v>45386</v>
      </c>
      <c r="AH793" s="19"/>
      <c r="AI793"/>
    </row>
    <row r="794" spans="1:35" x14ac:dyDescent="0.25">
      <c r="A794" s="16">
        <v>793</v>
      </c>
      <c r="B794" s="3" t="str">
        <f t="shared" si="12"/>
        <v>OG793</v>
      </c>
      <c r="C794" s="36" t="s">
        <v>2457</v>
      </c>
      <c r="D794" s="25" t="s">
        <v>2458</v>
      </c>
      <c r="F794" s="53" t="s">
        <v>2331</v>
      </c>
      <c r="G794" s="13" t="s">
        <v>2321</v>
      </c>
      <c r="H794" s="304">
        <v>45381</v>
      </c>
      <c r="I794" s="14"/>
      <c r="K794" s="13">
        <v>85</v>
      </c>
      <c r="L794" s="13" t="s">
        <v>157</v>
      </c>
      <c r="M794" s="13" t="s">
        <v>774</v>
      </c>
      <c r="N794" s="13" t="s">
        <v>2433</v>
      </c>
      <c r="O794" s="19"/>
      <c r="Q794" s="19">
        <v>8</v>
      </c>
      <c r="R794" s="13" t="s">
        <v>575</v>
      </c>
      <c r="S794" s="243" t="s">
        <v>163</v>
      </c>
      <c r="T794" s="13" t="s">
        <v>164</v>
      </c>
      <c r="U794" s="14" t="s">
        <v>165</v>
      </c>
      <c r="W794" s="14" t="s">
        <v>165</v>
      </c>
      <c r="X794" s="13" t="s">
        <v>2459</v>
      </c>
      <c r="Y794" s="13" t="s">
        <v>2323</v>
      </c>
      <c r="Z794" s="13" t="s">
        <v>2324</v>
      </c>
      <c r="AA794" s="13" t="s">
        <v>244</v>
      </c>
      <c r="AG794" s="111">
        <v>45386</v>
      </c>
      <c r="AH794" s="19"/>
      <c r="AI794"/>
    </row>
    <row r="795" spans="1:35" x14ac:dyDescent="0.25">
      <c r="A795" s="16">
        <v>794</v>
      </c>
      <c r="B795" s="3" t="str">
        <f t="shared" si="12"/>
        <v>OG794</v>
      </c>
      <c r="C795" s="36" t="s">
        <v>2460</v>
      </c>
      <c r="D795" s="25" t="s">
        <v>2461</v>
      </c>
      <c r="F795" s="53" t="s">
        <v>2331</v>
      </c>
      <c r="G795" s="13" t="s">
        <v>2321</v>
      </c>
      <c r="H795" s="304">
        <v>45381</v>
      </c>
      <c r="I795" s="14"/>
      <c r="K795" s="13">
        <v>84</v>
      </c>
      <c r="L795" s="13" t="s">
        <v>157</v>
      </c>
      <c r="M795" s="13" t="s">
        <v>774</v>
      </c>
      <c r="N795" s="13" t="s">
        <v>2433</v>
      </c>
      <c r="O795" s="19"/>
      <c r="Q795" s="19">
        <v>8</v>
      </c>
      <c r="R795" s="13" t="s">
        <v>575</v>
      </c>
      <c r="S795" s="243" t="s">
        <v>163</v>
      </c>
      <c r="T795" s="13" t="s">
        <v>164</v>
      </c>
      <c r="U795" s="14" t="s">
        <v>244</v>
      </c>
      <c r="W795" s="14" t="s">
        <v>165</v>
      </c>
      <c r="X795" s="13" t="s">
        <v>2462</v>
      </c>
      <c r="Y795" s="13" t="s">
        <v>2323</v>
      </c>
      <c r="Z795" s="13" t="s">
        <v>2324</v>
      </c>
      <c r="AA795" s="13" t="s">
        <v>244</v>
      </c>
      <c r="AG795" s="111">
        <v>45386</v>
      </c>
      <c r="AH795" s="19"/>
      <c r="AI795"/>
    </row>
    <row r="796" spans="1:35" x14ac:dyDescent="0.25">
      <c r="A796" s="16">
        <v>795</v>
      </c>
      <c r="B796" s="3" t="str">
        <f t="shared" si="12"/>
        <v>OG795</v>
      </c>
      <c r="C796" s="36" t="s">
        <v>2463</v>
      </c>
      <c r="D796" s="25" t="s">
        <v>2464</v>
      </c>
      <c r="F796" s="53" t="s">
        <v>2331</v>
      </c>
      <c r="G796" s="13" t="s">
        <v>2321</v>
      </c>
      <c r="H796" s="304">
        <v>45381</v>
      </c>
      <c r="I796" s="14"/>
      <c r="K796" s="13">
        <v>111</v>
      </c>
      <c r="L796" s="13" t="s">
        <v>157</v>
      </c>
      <c r="M796" s="13" t="s">
        <v>774</v>
      </c>
      <c r="N796" s="13" t="s">
        <v>2433</v>
      </c>
      <c r="O796" s="19"/>
      <c r="Q796" s="19">
        <v>8</v>
      </c>
      <c r="R796" s="13" t="s">
        <v>575</v>
      </c>
      <c r="S796" s="243" t="s">
        <v>163</v>
      </c>
      <c r="T796" s="13" t="s">
        <v>164</v>
      </c>
      <c r="U796" s="14" t="s">
        <v>165</v>
      </c>
      <c r="V796" s="14" t="s">
        <v>2423</v>
      </c>
      <c r="W796" s="14" t="s">
        <v>165</v>
      </c>
      <c r="X796" s="13" t="s">
        <v>2465</v>
      </c>
      <c r="Y796" s="13" t="s">
        <v>2323</v>
      </c>
      <c r="Z796" s="13" t="s">
        <v>2324</v>
      </c>
      <c r="AA796" s="13" t="s">
        <v>244</v>
      </c>
      <c r="AG796" s="111">
        <v>45386</v>
      </c>
      <c r="AH796" s="19"/>
      <c r="AI796"/>
    </row>
    <row r="797" spans="1:35" x14ac:dyDescent="0.25">
      <c r="A797" s="16">
        <v>796</v>
      </c>
      <c r="B797" s="3" t="str">
        <f t="shared" si="12"/>
        <v>OG796</v>
      </c>
      <c r="C797" s="36" t="s">
        <v>2466</v>
      </c>
      <c r="D797" s="25" t="s">
        <v>2467</v>
      </c>
      <c r="F797" s="53" t="s">
        <v>2331</v>
      </c>
      <c r="G797" s="13" t="s">
        <v>2321</v>
      </c>
      <c r="H797" s="304">
        <v>45381</v>
      </c>
      <c r="I797" s="14"/>
      <c r="K797" s="13">
        <v>78</v>
      </c>
      <c r="L797" s="13" t="s">
        <v>157</v>
      </c>
      <c r="M797" s="13" t="s">
        <v>774</v>
      </c>
      <c r="N797" s="13" t="s">
        <v>2433</v>
      </c>
      <c r="O797" s="19"/>
      <c r="Q797" s="19">
        <v>8</v>
      </c>
      <c r="R797" s="13" t="s">
        <v>575</v>
      </c>
      <c r="S797" s="243" t="s">
        <v>163</v>
      </c>
      <c r="T797" s="13" t="s">
        <v>164</v>
      </c>
      <c r="U797" s="14" t="s">
        <v>165</v>
      </c>
      <c r="W797" s="14" t="s">
        <v>165</v>
      </c>
      <c r="X797" s="13" t="s">
        <v>2468</v>
      </c>
      <c r="Y797" s="13" t="s">
        <v>2323</v>
      </c>
      <c r="Z797" s="13" t="s">
        <v>2324</v>
      </c>
      <c r="AA797" s="13" t="s">
        <v>244</v>
      </c>
      <c r="AG797" s="111">
        <v>45386</v>
      </c>
      <c r="AH797" s="19"/>
      <c r="AI797"/>
    </row>
    <row r="798" spans="1:35" x14ac:dyDescent="0.25">
      <c r="A798" s="16">
        <v>797</v>
      </c>
      <c r="B798" s="3" t="str">
        <f t="shared" si="12"/>
        <v>OG797</v>
      </c>
      <c r="C798" s="36" t="s">
        <v>2469</v>
      </c>
      <c r="D798" s="25" t="s">
        <v>1646</v>
      </c>
      <c r="F798" s="53" t="s">
        <v>2331</v>
      </c>
      <c r="G798" s="13" t="s">
        <v>2321</v>
      </c>
      <c r="H798" s="304">
        <v>45381</v>
      </c>
      <c r="I798" s="14"/>
      <c r="K798" s="13"/>
      <c r="L798" s="13" t="s">
        <v>157</v>
      </c>
      <c r="M798" s="13" t="s">
        <v>774</v>
      </c>
      <c r="N798" s="13" t="s">
        <v>2433</v>
      </c>
      <c r="O798" s="19"/>
      <c r="Q798" s="19">
        <v>8</v>
      </c>
      <c r="R798" s="13" t="s">
        <v>575</v>
      </c>
      <c r="S798" s="243" t="s">
        <v>163</v>
      </c>
      <c r="T798" s="13" t="s">
        <v>164</v>
      </c>
      <c r="U798" s="14" t="s">
        <v>165</v>
      </c>
      <c r="V798" s="14" t="s">
        <v>2423</v>
      </c>
      <c r="X798" s="13" t="s">
        <v>2470</v>
      </c>
      <c r="Y798" s="13" t="s">
        <v>2323</v>
      </c>
      <c r="Z798" s="13" t="s">
        <v>2324</v>
      </c>
      <c r="AA798" s="13" t="s">
        <v>244</v>
      </c>
      <c r="AG798" s="111">
        <v>45386</v>
      </c>
      <c r="AH798" s="19"/>
      <c r="AI798"/>
    </row>
    <row r="799" spans="1:35" x14ac:dyDescent="0.25">
      <c r="A799" s="16">
        <v>798</v>
      </c>
      <c r="B799" s="3" t="str">
        <f t="shared" si="12"/>
        <v>OG798</v>
      </c>
      <c r="C799" s="36" t="s">
        <v>2471</v>
      </c>
      <c r="D799" s="25" t="s">
        <v>1413</v>
      </c>
      <c r="F799" s="53" t="s">
        <v>2331</v>
      </c>
      <c r="G799" s="13" t="s">
        <v>2321</v>
      </c>
      <c r="H799" s="304">
        <v>45381</v>
      </c>
      <c r="I799" s="14"/>
      <c r="K799" s="13">
        <v>100</v>
      </c>
      <c r="L799" s="13" t="s">
        <v>157</v>
      </c>
      <c r="M799" s="13" t="s">
        <v>774</v>
      </c>
      <c r="N799" s="13" t="s">
        <v>2433</v>
      </c>
      <c r="O799" s="19"/>
      <c r="Q799" s="19">
        <v>8</v>
      </c>
      <c r="R799" s="13" t="s">
        <v>575</v>
      </c>
      <c r="S799" s="243" t="s">
        <v>163</v>
      </c>
      <c r="T799" s="13" t="s">
        <v>164</v>
      </c>
      <c r="U799" s="14" t="s">
        <v>244</v>
      </c>
      <c r="W799" s="14" t="s">
        <v>165</v>
      </c>
      <c r="X799" s="13" t="s">
        <v>2472</v>
      </c>
      <c r="Y799" s="13" t="s">
        <v>2323</v>
      </c>
      <c r="Z799" s="13" t="s">
        <v>2324</v>
      </c>
      <c r="AA799" s="13" t="s">
        <v>244</v>
      </c>
      <c r="AG799" s="111">
        <v>45386</v>
      </c>
      <c r="AH799" s="19"/>
      <c r="AI799"/>
    </row>
    <row r="800" spans="1:35" x14ac:dyDescent="0.25">
      <c r="A800" s="16">
        <v>799</v>
      </c>
      <c r="B800" s="3" t="str">
        <f t="shared" si="12"/>
        <v>OG799</v>
      </c>
      <c r="C800" s="36" t="s">
        <v>2473</v>
      </c>
      <c r="D800" s="25" t="s">
        <v>2474</v>
      </c>
      <c r="F800" s="53" t="s">
        <v>2331</v>
      </c>
      <c r="G800" s="13" t="s">
        <v>2321</v>
      </c>
      <c r="H800" s="304">
        <v>45382</v>
      </c>
      <c r="I800" s="14"/>
      <c r="K800" s="13">
        <v>53</v>
      </c>
      <c r="L800" s="13" t="s">
        <v>157</v>
      </c>
      <c r="M800" s="13" t="s">
        <v>774</v>
      </c>
      <c r="N800" s="13" t="s">
        <v>2322</v>
      </c>
      <c r="O800" s="19"/>
      <c r="Q800" s="19">
        <v>152</v>
      </c>
      <c r="R800" s="13" t="s">
        <v>575</v>
      </c>
      <c r="S800" s="243" t="s">
        <v>163</v>
      </c>
      <c r="T800" s="13" t="s">
        <v>164</v>
      </c>
      <c r="U800" s="14" t="s">
        <v>165</v>
      </c>
      <c r="W800" s="14" t="s">
        <v>165</v>
      </c>
      <c r="X800" s="13" t="s">
        <v>2475</v>
      </c>
      <c r="Y800" s="13" t="s">
        <v>2323</v>
      </c>
      <c r="Z800" s="13" t="s">
        <v>2324</v>
      </c>
      <c r="AA800" s="13" t="s">
        <v>244</v>
      </c>
      <c r="AG800" s="111">
        <v>45386</v>
      </c>
      <c r="AH800" s="19"/>
      <c r="AI800"/>
    </row>
    <row r="801" spans="1:35" x14ac:dyDescent="0.25">
      <c r="A801" s="16">
        <v>800</v>
      </c>
      <c r="B801" s="3" t="str">
        <f t="shared" si="12"/>
        <v>OG800</v>
      </c>
      <c r="C801" s="36" t="s">
        <v>2476</v>
      </c>
      <c r="D801" s="25" t="s">
        <v>2477</v>
      </c>
      <c r="F801" s="53" t="s">
        <v>2331</v>
      </c>
      <c r="G801" s="13" t="s">
        <v>2321</v>
      </c>
      <c r="H801" s="304">
        <v>45382</v>
      </c>
      <c r="I801" s="14"/>
      <c r="K801" s="13">
        <v>88</v>
      </c>
      <c r="L801" s="13" t="s">
        <v>157</v>
      </c>
      <c r="M801" s="13" t="s">
        <v>774</v>
      </c>
      <c r="N801" s="13" t="s">
        <v>2322</v>
      </c>
      <c r="O801" s="19"/>
      <c r="Q801" s="19">
        <v>146</v>
      </c>
      <c r="R801" s="13" t="s">
        <v>575</v>
      </c>
      <c r="S801" s="243" t="s">
        <v>163</v>
      </c>
      <c r="T801" s="13" t="s">
        <v>164</v>
      </c>
      <c r="U801" s="14" t="s">
        <v>165</v>
      </c>
      <c r="W801" s="14" t="s">
        <v>165</v>
      </c>
      <c r="X801" s="13" t="s">
        <v>2478</v>
      </c>
      <c r="Y801" s="13" t="s">
        <v>2323</v>
      </c>
      <c r="Z801" s="13" t="s">
        <v>2324</v>
      </c>
      <c r="AA801" s="13" t="s">
        <v>244</v>
      </c>
      <c r="AG801" s="111">
        <v>45386</v>
      </c>
      <c r="AH801" s="19"/>
      <c r="AI801"/>
    </row>
    <row r="802" spans="1:35" x14ac:dyDescent="0.25">
      <c r="A802" s="16">
        <v>801</v>
      </c>
      <c r="B802" s="3" t="str">
        <f t="shared" si="12"/>
        <v>OG801</v>
      </c>
      <c r="C802" s="36" t="s">
        <v>2479</v>
      </c>
      <c r="D802" s="25" t="s">
        <v>2480</v>
      </c>
      <c r="F802" s="53" t="s">
        <v>2331</v>
      </c>
      <c r="G802" s="13" t="s">
        <v>2321</v>
      </c>
      <c r="H802" s="304">
        <v>45382</v>
      </c>
      <c r="I802" s="14"/>
      <c r="K802" s="13">
        <v>48</v>
      </c>
      <c r="L802" s="13" t="s">
        <v>157</v>
      </c>
      <c r="M802" s="13" t="s">
        <v>774</v>
      </c>
      <c r="N802" s="13" t="s">
        <v>2322</v>
      </c>
      <c r="O802" s="19"/>
      <c r="Q802" s="19">
        <v>18</v>
      </c>
      <c r="R802" s="13" t="s">
        <v>575</v>
      </c>
      <c r="S802" s="243" t="s">
        <v>163</v>
      </c>
      <c r="T802" s="13" t="s">
        <v>164</v>
      </c>
      <c r="U802" s="14" t="s">
        <v>165</v>
      </c>
      <c r="W802" s="14" t="s">
        <v>165</v>
      </c>
      <c r="X802" s="13" t="s">
        <v>2481</v>
      </c>
      <c r="Y802" s="13" t="s">
        <v>2323</v>
      </c>
      <c r="Z802" s="13" t="s">
        <v>2324</v>
      </c>
      <c r="AA802" s="13" t="s">
        <v>244</v>
      </c>
      <c r="AG802" s="111">
        <v>45386</v>
      </c>
      <c r="AH802" s="19"/>
      <c r="AI802"/>
    </row>
    <row r="803" spans="1:35" x14ac:dyDescent="0.25">
      <c r="A803" s="16">
        <v>802</v>
      </c>
      <c r="B803" s="3" t="str">
        <f t="shared" si="12"/>
        <v>OG802</v>
      </c>
      <c r="C803" s="36" t="s">
        <v>2482</v>
      </c>
      <c r="D803" s="25" t="s">
        <v>2480</v>
      </c>
      <c r="F803" s="53" t="s">
        <v>2331</v>
      </c>
      <c r="G803" s="13" t="s">
        <v>2321</v>
      </c>
      <c r="H803" s="304">
        <v>45382</v>
      </c>
      <c r="I803" s="14"/>
      <c r="K803" s="13"/>
      <c r="L803" s="13" t="s">
        <v>157</v>
      </c>
      <c r="M803" s="13" t="s">
        <v>774</v>
      </c>
      <c r="N803" s="13" t="s">
        <v>2322</v>
      </c>
      <c r="O803" s="19"/>
      <c r="Q803" s="19">
        <v>18</v>
      </c>
      <c r="R803" s="13" t="s">
        <v>575</v>
      </c>
      <c r="S803" s="243" t="s">
        <v>163</v>
      </c>
      <c r="T803" s="13" t="s">
        <v>164</v>
      </c>
      <c r="U803" s="14" t="s">
        <v>244</v>
      </c>
      <c r="W803" s="14" t="s">
        <v>165</v>
      </c>
      <c r="X803" s="13" t="s">
        <v>2483</v>
      </c>
      <c r="Y803" s="13" t="s">
        <v>2323</v>
      </c>
      <c r="Z803" s="13" t="s">
        <v>2324</v>
      </c>
      <c r="AA803" s="13" t="s">
        <v>244</v>
      </c>
      <c r="AG803" s="111">
        <v>45386</v>
      </c>
      <c r="AH803" s="19"/>
      <c r="AI803"/>
    </row>
    <row r="804" spans="1:35" x14ac:dyDescent="0.25">
      <c r="A804" s="16">
        <v>803</v>
      </c>
      <c r="B804" s="3" t="str">
        <f t="shared" si="12"/>
        <v>OG803</v>
      </c>
      <c r="C804" s="36" t="s">
        <v>2484</v>
      </c>
      <c r="D804" s="25" t="s">
        <v>2485</v>
      </c>
      <c r="F804" s="53" t="s">
        <v>2331</v>
      </c>
      <c r="G804" s="13" t="s">
        <v>2321</v>
      </c>
      <c r="H804" s="304">
        <v>45383</v>
      </c>
      <c r="I804" s="14"/>
      <c r="K804" s="13">
        <v>102</v>
      </c>
      <c r="L804" s="13" t="s">
        <v>157</v>
      </c>
      <c r="M804" s="13" t="s">
        <v>774</v>
      </c>
      <c r="N804" s="13" t="s">
        <v>2486</v>
      </c>
      <c r="O804" s="19"/>
      <c r="Q804" s="19">
        <v>102</v>
      </c>
      <c r="R804" s="13" t="s">
        <v>575</v>
      </c>
      <c r="S804" s="243" t="s">
        <v>163</v>
      </c>
      <c r="T804" s="13" t="s">
        <v>164</v>
      </c>
      <c r="U804" s="14" t="s">
        <v>165</v>
      </c>
      <c r="W804" s="14" t="s">
        <v>165</v>
      </c>
      <c r="X804" s="13" t="s">
        <v>2487</v>
      </c>
      <c r="Y804" s="13" t="s">
        <v>2323</v>
      </c>
      <c r="Z804" s="13" t="s">
        <v>2324</v>
      </c>
      <c r="AA804" s="13" t="s">
        <v>244</v>
      </c>
      <c r="AG804" s="111">
        <v>45386</v>
      </c>
      <c r="AH804" s="19"/>
      <c r="AI804"/>
    </row>
    <row r="805" spans="1:35" x14ac:dyDescent="0.25">
      <c r="A805" s="16">
        <v>804</v>
      </c>
      <c r="B805" s="3" t="str">
        <f t="shared" si="12"/>
        <v>OG804</v>
      </c>
      <c r="C805" s="36" t="s">
        <v>2488</v>
      </c>
      <c r="D805" s="25" t="s">
        <v>2489</v>
      </c>
      <c r="F805" s="53" t="s">
        <v>2331</v>
      </c>
      <c r="G805" s="13" t="s">
        <v>2321</v>
      </c>
      <c r="H805" s="304">
        <v>45383</v>
      </c>
      <c r="I805" s="14"/>
      <c r="K805" s="13">
        <v>108</v>
      </c>
      <c r="L805" s="13" t="s">
        <v>157</v>
      </c>
      <c r="M805" s="13" t="s">
        <v>774</v>
      </c>
      <c r="N805" s="13" t="s">
        <v>2486</v>
      </c>
      <c r="O805" s="19"/>
      <c r="Q805" s="19">
        <v>18</v>
      </c>
      <c r="R805" s="13" t="s">
        <v>575</v>
      </c>
      <c r="S805" s="243" t="s">
        <v>163</v>
      </c>
      <c r="T805" s="13" t="s">
        <v>164</v>
      </c>
      <c r="U805" s="14" t="s">
        <v>165</v>
      </c>
      <c r="W805" s="14" t="s">
        <v>165</v>
      </c>
      <c r="X805" s="13" t="s">
        <v>2490</v>
      </c>
      <c r="Y805" s="13" t="s">
        <v>2323</v>
      </c>
      <c r="Z805" s="13" t="s">
        <v>2324</v>
      </c>
      <c r="AA805" s="13" t="s">
        <v>244</v>
      </c>
      <c r="AG805" s="111">
        <v>45386</v>
      </c>
      <c r="AH805" s="19"/>
      <c r="AI805"/>
    </row>
    <row r="806" spans="1:35" x14ac:dyDescent="0.25">
      <c r="A806" s="16">
        <v>805</v>
      </c>
      <c r="B806" s="3" t="str">
        <f t="shared" si="12"/>
        <v>OG805</v>
      </c>
      <c r="C806" s="36" t="s">
        <v>2491</v>
      </c>
      <c r="D806" s="25" t="s">
        <v>1131</v>
      </c>
      <c r="F806" s="53" t="s">
        <v>2331</v>
      </c>
      <c r="G806" s="13" t="s">
        <v>2321</v>
      </c>
      <c r="H806" s="304">
        <v>45383</v>
      </c>
      <c r="I806" s="14"/>
      <c r="K806" s="13"/>
      <c r="L806" s="13" t="s">
        <v>157</v>
      </c>
      <c r="M806" s="13" t="s">
        <v>774</v>
      </c>
      <c r="N806" s="13" t="s">
        <v>2486</v>
      </c>
      <c r="O806" s="19"/>
      <c r="Q806" s="19">
        <v>112</v>
      </c>
      <c r="R806" s="13" t="s">
        <v>575</v>
      </c>
      <c r="S806" s="243" t="s">
        <v>163</v>
      </c>
      <c r="T806" s="13" t="s">
        <v>164</v>
      </c>
      <c r="U806" s="14" t="s">
        <v>165</v>
      </c>
      <c r="W806" s="14" t="s">
        <v>165</v>
      </c>
      <c r="X806" s="13" t="s">
        <v>2492</v>
      </c>
      <c r="Y806" s="13" t="s">
        <v>2323</v>
      </c>
      <c r="Z806" s="13" t="s">
        <v>2324</v>
      </c>
      <c r="AA806" s="13" t="s">
        <v>244</v>
      </c>
      <c r="AG806" s="111">
        <v>45386</v>
      </c>
      <c r="AH806" s="19"/>
      <c r="AI806"/>
    </row>
    <row r="807" spans="1:35" x14ac:dyDescent="0.25">
      <c r="A807" s="16">
        <v>806</v>
      </c>
      <c r="B807" s="3" t="str">
        <f t="shared" si="12"/>
        <v>OG806</v>
      </c>
      <c r="C807" s="36" t="s">
        <v>2493</v>
      </c>
      <c r="D807" s="25" t="s">
        <v>2480</v>
      </c>
      <c r="F807" s="53" t="s">
        <v>2331</v>
      </c>
      <c r="G807" s="13" t="s">
        <v>2321</v>
      </c>
      <c r="H807" s="304">
        <v>45383</v>
      </c>
      <c r="I807" s="14"/>
      <c r="K807" s="13">
        <v>67</v>
      </c>
      <c r="L807" s="13" t="s">
        <v>157</v>
      </c>
      <c r="M807" s="13" t="s">
        <v>774</v>
      </c>
      <c r="N807" s="13" t="s">
        <v>2486</v>
      </c>
      <c r="O807" s="19"/>
      <c r="Q807" s="19">
        <v>18</v>
      </c>
      <c r="R807" s="13" t="s">
        <v>575</v>
      </c>
      <c r="S807" s="243" t="s">
        <v>163</v>
      </c>
      <c r="T807" s="13" t="s">
        <v>164</v>
      </c>
      <c r="U807" s="14" t="s">
        <v>165</v>
      </c>
      <c r="W807" s="14" t="s">
        <v>165</v>
      </c>
      <c r="X807" s="13" t="s">
        <v>2494</v>
      </c>
      <c r="Y807" s="13" t="s">
        <v>2323</v>
      </c>
      <c r="Z807" s="13" t="s">
        <v>2324</v>
      </c>
      <c r="AA807" s="13" t="s">
        <v>244</v>
      </c>
      <c r="AG807" s="111">
        <v>45386</v>
      </c>
      <c r="AH807" s="19"/>
      <c r="AI807"/>
    </row>
    <row r="808" spans="1:35" x14ac:dyDescent="0.25">
      <c r="A808" s="16">
        <v>807</v>
      </c>
      <c r="B808" s="3" t="str">
        <f t="shared" si="12"/>
        <v>OG807</v>
      </c>
      <c r="C808" s="36" t="s">
        <v>2495</v>
      </c>
      <c r="D808" s="25" t="s">
        <v>2131</v>
      </c>
      <c r="E808" s="20" t="s">
        <v>2496</v>
      </c>
      <c r="F808" s="53" t="s">
        <v>2364</v>
      </c>
      <c r="G808" s="13" t="s">
        <v>2321</v>
      </c>
      <c r="H808" s="304">
        <v>45383</v>
      </c>
      <c r="I808" s="14"/>
      <c r="K808" s="13"/>
      <c r="L808" s="13" t="s">
        <v>157</v>
      </c>
      <c r="M808" s="13" t="s">
        <v>774</v>
      </c>
      <c r="N808" s="13" t="s">
        <v>2486</v>
      </c>
      <c r="O808" s="19"/>
      <c r="R808" s="13" t="s">
        <v>1953</v>
      </c>
      <c r="S808" s="243" t="s">
        <v>163</v>
      </c>
      <c r="T808" s="13" t="s">
        <v>164</v>
      </c>
      <c r="U808" s="14"/>
      <c r="W808" s="14" t="s">
        <v>244</v>
      </c>
      <c r="X808" s="13"/>
      <c r="Y808" s="13" t="s">
        <v>2323</v>
      </c>
      <c r="Z808" s="13" t="s">
        <v>2324</v>
      </c>
      <c r="AA808" s="13" t="s">
        <v>244</v>
      </c>
      <c r="AG808" s="111">
        <v>45386</v>
      </c>
      <c r="AH808" s="19"/>
      <c r="AI808"/>
    </row>
    <row r="809" spans="1:35" x14ac:dyDescent="0.25">
      <c r="A809" s="16">
        <v>808</v>
      </c>
      <c r="B809" s="3" t="str">
        <f t="shared" si="12"/>
        <v>OG808</v>
      </c>
      <c r="C809" s="36" t="s">
        <v>2497</v>
      </c>
      <c r="D809" s="25" t="s">
        <v>2498</v>
      </c>
      <c r="E809" s="20" t="s">
        <v>2499</v>
      </c>
      <c r="F809" s="53" t="s">
        <v>2364</v>
      </c>
      <c r="G809" s="13" t="s">
        <v>2321</v>
      </c>
      <c r="H809" s="304">
        <v>45383</v>
      </c>
      <c r="I809" s="14"/>
      <c r="K809" s="13"/>
      <c r="L809" s="13" t="s">
        <v>157</v>
      </c>
      <c r="M809" s="13" t="s">
        <v>774</v>
      </c>
      <c r="N809" s="13" t="s">
        <v>2486</v>
      </c>
      <c r="O809" s="19"/>
      <c r="R809" s="13" t="s">
        <v>1953</v>
      </c>
      <c r="S809" s="243" t="s">
        <v>163</v>
      </c>
      <c r="T809" s="13" t="s">
        <v>164</v>
      </c>
      <c r="U809" s="14"/>
      <c r="W809" s="14" t="s">
        <v>244</v>
      </c>
      <c r="X809" s="13"/>
      <c r="Y809" s="13" t="s">
        <v>2323</v>
      </c>
      <c r="Z809" s="13" t="s">
        <v>2324</v>
      </c>
      <c r="AA809" s="13" t="s">
        <v>244</v>
      </c>
      <c r="AG809" s="111">
        <v>45386</v>
      </c>
      <c r="AH809" s="19"/>
      <c r="AI809"/>
    </row>
    <row r="810" spans="1:35" x14ac:dyDescent="0.25">
      <c r="A810" s="16">
        <v>809</v>
      </c>
      <c r="B810" s="3" t="str">
        <f t="shared" si="12"/>
        <v>OG809</v>
      </c>
      <c r="C810" s="36" t="s">
        <v>2500</v>
      </c>
      <c r="D810" s="25" t="s">
        <v>2345</v>
      </c>
      <c r="F810" s="53" t="s">
        <v>2331</v>
      </c>
      <c r="G810" s="13" t="s">
        <v>2321</v>
      </c>
      <c r="H810" s="304">
        <v>45383</v>
      </c>
      <c r="I810" s="14"/>
      <c r="K810" s="13">
        <v>51</v>
      </c>
      <c r="L810" s="13" t="s">
        <v>157</v>
      </c>
      <c r="M810" s="13" t="s">
        <v>774</v>
      </c>
      <c r="N810" s="13" t="s">
        <v>2486</v>
      </c>
      <c r="O810" s="19"/>
      <c r="Q810" s="19">
        <v>8</v>
      </c>
      <c r="R810" s="13" t="s">
        <v>575</v>
      </c>
      <c r="S810" s="243" t="s">
        <v>163</v>
      </c>
      <c r="T810" s="13" t="s">
        <v>164</v>
      </c>
      <c r="U810" s="14" t="s">
        <v>244</v>
      </c>
      <c r="W810" s="14" t="s">
        <v>165</v>
      </c>
      <c r="X810" s="13" t="s">
        <v>2501</v>
      </c>
      <c r="Y810" s="13" t="s">
        <v>2323</v>
      </c>
      <c r="Z810" s="13" t="s">
        <v>2324</v>
      </c>
      <c r="AA810" s="13" t="s">
        <v>244</v>
      </c>
      <c r="AG810" s="111">
        <v>45386</v>
      </c>
      <c r="AH810" s="19"/>
      <c r="AI810"/>
    </row>
    <row r="811" spans="1:35" x14ac:dyDescent="0.25">
      <c r="A811" s="16">
        <v>810</v>
      </c>
      <c r="B811" s="3" t="str">
        <f t="shared" si="12"/>
        <v>OG810</v>
      </c>
      <c r="C811" s="36" t="s">
        <v>2502</v>
      </c>
      <c r="D811" s="25" t="s">
        <v>2503</v>
      </c>
      <c r="F811" s="53" t="s">
        <v>2331</v>
      </c>
      <c r="G811" s="13" t="s">
        <v>2321</v>
      </c>
      <c r="H811" s="304">
        <v>45383</v>
      </c>
      <c r="I811" s="14"/>
      <c r="K811" s="13">
        <v>54</v>
      </c>
      <c r="L811" s="13" t="s">
        <v>157</v>
      </c>
      <c r="M811" s="13" t="s">
        <v>774</v>
      </c>
      <c r="N811" s="13" t="s">
        <v>2486</v>
      </c>
      <c r="O811" s="19"/>
      <c r="Q811" s="19">
        <v>8</v>
      </c>
      <c r="R811" s="13" t="s">
        <v>575</v>
      </c>
      <c r="S811" s="243" t="s">
        <v>163</v>
      </c>
      <c r="T811" s="13" t="s">
        <v>164</v>
      </c>
      <c r="U811" s="14" t="s">
        <v>165</v>
      </c>
      <c r="W811" s="14" t="s">
        <v>165</v>
      </c>
      <c r="X811" s="13" t="s">
        <v>2504</v>
      </c>
      <c r="Y811" s="13" t="s">
        <v>2323</v>
      </c>
      <c r="Z811" s="13" t="s">
        <v>2324</v>
      </c>
      <c r="AA811" s="13" t="s">
        <v>244</v>
      </c>
      <c r="AG811" s="111">
        <v>45386</v>
      </c>
      <c r="AH811" s="19"/>
      <c r="AI811"/>
    </row>
    <row r="812" spans="1:35" x14ac:dyDescent="0.25">
      <c r="A812" s="16">
        <v>811</v>
      </c>
      <c r="B812" s="3" t="str">
        <f t="shared" si="12"/>
        <v>OG811</v>
      </c>
      <c r="C812" s="36" t="s">
        <v>2505</v>
      </c>
      <c r="D812" s="25" t="s">
        <v>2506</v>
      </c>
      <c r="F812" s="53" t="s">
        <v>2507</v>
      </c>
      <c r="G812" s="13" t="s">
        <v>2321</v>
      </c>
      <c r="H812" s="304">
        <v>45383</v>
      </c>
      <c r="I812" s="14"/>
      <c r="K812" s="13"/>
      <c r="L812" s="13" t="s">
        <v>157</v>
      </c>
      <c r="M812" s="13" t="s">
        <v>774</v>
      </c>
      <c r="N812" s="13" t="s">
        <v>2486</v>
      </c>
      <c r="O812" s="19"/>
      <c r="R812" s="13" t="s">
        <v>1953</v>
      </c>
      <c r="S812" s="243" t="s">
        <v>163</v>
      </c>
      <c r="T812" s="13" t="s">
        <v>164</v>
      </c>
      <c r="U812" s="14"/>
      <c r="W812" s="14" t="s">
        <v>244</v>
      </c>
      <c r="X812" s="13" t="s">
        <v>2366</v>
      </c>
      <c r="Y812" s="13" t="s">
        <v>2323</v>
      </c>
      <c r="Z812" s="13" t="s">
        <v>2324</v>
      </c>
      <c r="AA812" s="13" t="s">
        <v>244</v>
      </c>
      <c r="AG812" s="111">
        <v>45386</v>
      </c>
      <c r="AH812" s="19"/>
      <c r="AI812"/>
    </row>
    <row r="813" spans="1:35" x14ac:dyDescent="0.25">
      <c r="A813" s="16">
        <v>812</v>
      </c>
      <c r="B813" s="3" t="str">
        <f t="shared" si="12"/>
        <v>OG812</v>
      </c>
      <c r="C813" s="36" t="s">
        <v>2508</v>
      </c>
      <c r="D813" s="25" t="s">
        <v>2509</v>
      </c>
      <c r="F813" s="53" t="s">
        <v>2331</v>
      </c>
      <c r="G813" s="13" t="s">
        <v>2321</v>
      </c>
      <c r="H813" s="304">
        <v>45384</v>
      </c>
      <c r="I813" s="14"/>
      <c r="K813" s="13">
        <v>73</v>
      </c>
      <c r="L813" s="13" t="s">
        <v>157</v>
      </c>
      <c r="M813" s="13" t="s">
        <v>774</v>
      </c>
      <c r="N813" s="13" t="s">
        <v>2486</v>
      </c>
      <c r="O813" s="19"/>
      <c r="Q813" s="19">
        <v>142</v>
      </c>
      <c r="R813" s="13" t="s">
        <v>575</v>
      </c>
      <c r="S813" s="243" t="s">
        <v>163</v>
      </c>
      <c r="T813" s="13" t="s">
        <v>164</v>
      </c>
      <c r="U813" s="14" t="s">
        <v>165</v>
      </c>
      <c r="W813" s="14" t="s">
        <v>165</v>
      </c>
      <c r="X813" s="13" t="s">
        <v>2510</v>
      </c>
      <c r="Y813" s="13" t="s">
        <v>2323</v>
      </c>
      <c r="Z813" s="13" t="s">
        <v>2324</v>
      </c>
      <c r="AA813" s="13" t="s">
        <v>244</v>
      </c>
      <c r="AG813" s="111">
        <v>45386</v>
      </c>
      <c r="AH813" s="19"/>
      <c r="AI813"/>
    </row>
    <row r="814" spans="1:35" x14ac:dyDescent="0.25">
      <c r="A814" s="16">
        <v>813</v>
      </c>
      <c r="B814" s="3" t="str">
        <f t="shared" si="12"/>
        <v>OG813</v>
      </c>
      <c r="C814" s="36" t="s">
        <v>2511</v>
      </c>
      <c r="D814" s="25" t="s">
        <v>2512</v>
      </c>
      <c r="F814" s="53" t="s">
        <v>2513</v>
      </c>
      <c r="G814" s="13" t="s">
        <v>2321</v>
      </c>
      <c r="H814" s="304">
        <v>45384</v>
      </c>
      <c r="I814" s="14"/>
      <c r="K814" s="13">
        <v>38</v>
      </c>
      <c r="L814" s="13" t="s">
        <v>157</v>
      </c>
      <c r="M814" s="13" t="s">
        <v>774</v>
      </c>
      <c r="N814" s="13" t="s">
        <v>2486</v>
      </c>
      <c r="O814" s="19"/>
      <c r="Q814" s="19">
        <v>12</v>
      </c>
      <c r="R814" s="13" t="s">
        <v>575</v>
      </c>
      <c r="S814" s="243" t="s">
        <v>163</v>
      </c>
      <c r="T814" s="13" t="s">
        <v>164</v>
      </c>
      <c r="U814" s="14" t="s">
        <v>165</v>
      </c>
      <c r="V814" s="14" t="s">
        <v>2423</v>
      </c>
      <c r="W814" s="14" t="s">
        <v>165</v>
      </c>
      <c r="X814" s="13" t="s">
        <v>2514</v>
      </c>
      <c r="Y814" s="13" t="s">
        <v>2323</v>
      </c>
      <c r="Z814" s="13" t="s">
        <v>2324</v>
      </c>
      <c r="AA814" s="13" t="s">
        <v>244</v>
      </c>
      <c r="AG814" s="111">
        <v>45386</v>
      </c>
      <c r="AH814" s="19"/>
      <c r="AI814"/>
    </row>
    <row r="815" spans="1:35" x14ac:dyDescent="0.25">
      <c r="A815" s="16">
        <v>814</v>
      </c>
      <c r="B815" s="3" t="str">
        <f t="shared" si="12"/>
        <v>OG814</v>
      </c>
      <c r="C815" s="36" t="s">
        <v>2515</v>
      </c>
      <c r="D815" s="25" t="s">
        <v>2509</v>
      </c>
      <c r="F815" s="53" t="s">
        <v>2331</v>
      </c>
      <c r="G815" s="13" t="s">
        <v>2321</v>
      </c>
      <c r="H815" s="304">
        <v>45384</v>
      </c>
      <c r="I815" s="14"/>
      <c r="K815" s="13"/>
      <c r="L815" s="13" t="s">
        <v>157</v>
      </c>
      <c r="M815" s="13" t="s">
        <v>774</v>
      </c>
      <c r="N815" s="13" t="s">
        <v>2486</v>
      </c>
      <c r="O815" s="19"/>
      <c r="Q815" s="19">
        <v>142</v>
      </c>
      <c r="R815" s="13" t="s">
        <v>575</v>
      </c>
      <c r="S815" s="243" t="s">
        <v>163</v>
      </c>
      <c r="T815" s="13" t="s">
        <v>164</v>
      </c>
      <c r="U815" s="14" t="s">
        <v>165</v>
      </c>
      <c r="W815" s="14" t="s">
        <v>165</v>
      </c>
      <c r="X815" s="13" t="s">
        <v>2516</v>
      </c>
      <c r="Y815" s="13" t="s">
        <v>2323</v>
      </c>
      <c r="Z815" s="13" t="s">
        <v>2324</v>
      </c>
      <c r="AA815" s="13" t="s">
        <v>244</v>
      </c>
      <c r="AG815" s="111">
        <v>45386</v>
      </c>
      <c r="AH815" s="19"/>
      <c r="AI815"/>
    </row>
    <row r="816" spans="1:35" x14ac:dyDescent="0.25">
      <c r="A816" s="16">
        <v>815</v>
      </c>
      <c r="B816" s="3" t="str">
        <f t="shared" si="12"/>
        <v>OG815</v>
      </c>
      <c r="C816" s="36" t="s">
        <v>2517</v>
      </c>
      <c r="D816" s="25" t="s">
        <v>2334</v>
      </c>
      <c r="F816" s="53" t="s">
        <v>2507</v>
      </c>
      <c r="G816" s="13" t="s">
        <v>2321</v>
      </c>
      <c r="H816" s="304">
        <v>45384</v>
      </c>
      <c r="I816" s="14"/>
      <c r="K816" s="13">
        <v>67</v>
      </c>
      <c r="L816" s="13" t="s">
        <v>157</v>
      </c>
      <c r="M816" s="13" t="s">
        <v>774</v>
      </c>
      <c r="N816" s="13" t="s">
        <v>2486</v>
      </c>
      <c r="O816" s="19"/>
      <c r="Q816" s="19">
        <v>140</v>
      </c>
      <c r="R816" s="13" t="s">
        <v>575</v>
      </c>
      <c r="S816" s="243" t="s">
        <v>163</v>
      </c>
      <c r="T816" s="13" t="s">
        <v>164</v>
      </c>
      <c r="U816" s="14" t="s">
        <v>165</v>
      </c>
      <c r="W816" s="14" t="s">
        <v>165</v>
      </c>
      <c r="X816" s="13" t="s">
        <v>2518</v>
      </c>
      <c r="Y816" s="13" t="s">
        <v>2323</v>
      </c>
      <c r="Z816" s="13" t="s">
        <v>2324</v>
      </c>
      <c r="AA816" s="13" t="s">
        <v>244</v>
      </c>
      <c r="AG816" s="111">
        <v>45386</v>
      </c>
      <c r="AH816" s="19"/>
      <c r="AI816"/>
    </row>
    <row r="817" spans="1:35" x14ac:dyDescent="0.25">
      <c r="A817" s="16">
        <v>816</v>
      </c>
      <c r="B817" s="3" t="str">
        <f t="shared" si="12"/>
        <v>OG816</v>
      </c>
      <c r="C817" s="36" t="s">
        <v>2519</v>
      </c>
      <c r="D817" s="25" t="s">
        <v>2520</v>
      </c>
      <c r="F817" s="53" t="s">
        <v>2327</v>
      </c>
      <c r="G817" s="13" t="s">
        <v>2321</v>
      </c>
      <c r="H817" s="304">
        <v>45384</v>
      </c>
      <c r="I817" s="14"/>
      <c r="K817" s="13">
        <v>55</v>
      </c>
      <c r="L817" s="13" t="s">
        <v>157</v>
      </c>
      <c r="M817" s="13" t="s">
        <v>774</v>
      </c>
      <c r="N817" s="13" t="s">
        <v>2486</v>
      </c>
      <c r="O817" s="19"/>
      <c r="Q817" s="19">
        <v>130</v>
      </c>
      <c r="R817" s="13" t="s">
        <v>575</v>
      </c>
      <c r="S817" s="243" t="s">
        <v>163</v>
      </c>
      <c r="T817" s="13" t="s">
        <v>164</v>
      </c>
      <c r="U817" s="14" t="s">
        <v>165</v>
      </c>
      <c r="V817" s="14" t="s">
        <v>2423</v>
      </c>
      <c r="W817" s="14" t="s">
        <v>165</v>
      </c>
      <c r="X817" s="13" t="s">
        <v>2521</v>
      </c>
      <c r="Y817" s="13" t="s">
        <v>2323</v>
      </c>
      <c r="Z817" s="13" t="s">
        <v>2324</v>
      </c>
      <c r="AA817" s="13" t="s">
        <v>244</v>
      </c>
      <c r="AG817" s="111">
        <v>45386</v>
      </c>
      <c r="AH817" s="19"/>
      <c r="AI817"/>
    </row>
    <row r="818" spans="1:35" x14ac:dyDescent="0.25">
      <c r="A818" s="16">
        <v>817</v>
      </c>
      <c r="B818" s="3" t="str">
        <f t="shared" si="12"/>
        <v>OG817</v>
      </c>
      <c r="C818" s="36" t="s">
        <v>2522</v>
      </c>
      <c r="D818" s="25" t="s">
        <v>2520</v>
      </c>
      <c r="F818" s="53" t="s">
        <v>2327</v>
      </c>
      <c r="G818" s="13" t="s">
        <v>2321</v>
      </c>
      <c r="H818" s="304">
        <v>45384</v>
      </c>
      <c r="I818" s="14"/>
      <c r="K818" s="13"/>
      <c r="L818" s="13" t="s">
        <v>157</v>
      </c>
      <c r="M818" s="13" t="s">
        <v>774</v>
      </c>
      <c r="N818" s="13" t="s">
        <v>2486</v>
      </c>
      <c r="O818" s="19"/>
      <c r="Q818" s="19">
        <v>115</v>
      </c>
      <c r="R818" s="13" t="s">
        <v>575</v>
      </c>
      <c r="S818" s="243" t="s">
        <v>163</v>
      </c>
      <c r="T818" s="13" t="s">
        <v>164</v>
      </c>
      <c r="U818" s="14" t="s">
        <v>165</v>
      </c>
      <c r="W818" s="14" t="s">
        <v>165</v>
      </c>
      <c r="X818" s="13" t="s">
        <v>2523</v>
      </c>
      <c r="Y818" s="13" t="s">
        <v>2323</v>
      </c>
      <c r="Z818" s="13" t="s">
        <v>2324</v>
      </c>
      <c r="AA818" s="13" t="s">
        <v>244</v>
      </c>
      <c r="AG818" s="111">
        <v>45386</v>
      </c>
      <c r="AH818" s="19"/>
      <c r="AI818"/>
    </row>
    <row r="819" spans="1:35" x14ac:dyDescent="0.25">
      <c r="A819" s="16">
        <v>818</v>
      </c>
      <c r="B819" s="3" t="str">
        <f t="shared" si="12"/>
        <v>OG818</v>
      </c>
      <c r="C819" s="36" t="s">
        <v>2524</v>
      </c>
      <c r="D819" s="25" t="s">
        <v>2525</v>
      </c>
      <c r="F819" s="53" t="s">
        <v>2331</v>
      </c>
      <c r="G819" s="13" t="s">
        <v>2321</v>
      </c>
      <c r="H819" s="304">
        <v>45384</v>
      </c>
      <c r="I819" s="14"/>
      <c r="K819" s="13">
        <v>70</v>
      </c>
      <c r="L819" s="13" t="s">
        <v>157</v>
      </c>
      <c r="M819" s="13" t="s">
        <v>774</v>
      </c>
      <c r="N819" s="13" t="s">
        <v>2486</v>
      </c>
      <c r="O819" s="19"/>
      <c r="Q819" s="19">
        <v>18</v>
      </c>
      <c r="R819" s="13" t="s">
        <v>575</v>
      </c>
      <c r="S819" s="243" t="s">
        <v>163</v>
      </c>
      <c r="T819" s="13" t="s">
        <v>164</v>
      </c>
      <c r="U819" s="14" t="s">
        <v>165</v>
      </c>
      <c r="V819" s="14" t="s">
        <v>2423</v>
      </c>
      <c r="W819" s="14" t="s">
        <v>165</v>
      </c>
      <c r="X819" s="13" t="s">
        <v>2526</v>
      </c>
      <c r="Y819" s="13" t="s">
        <v>2323</v>
      </c>
      <c r="Z819" s="13" t="s">
        <v>2324</v>
      </c>
      <c r="AA819" s="13" t="s">
        <v>244</v>
      </c>
      <c r="AG819" s="111">
        <v>45386</v>
      </c>
      <c r="AH819" s="19"/>
      <c r="AI819"/>
    </row>
    <row r="820" spans="1:35" x14ac:dyDescent="0.25">
      <c r="A820" s="16">
        <v>819</v>
      </c>
      <c r="B820" s="3" t="str">
        <f t="shared" si="12"/>
        <v>OG819</v>
      </c>
      <c r="C820" s="36" t="s">
        <v>2527</v>
      </c>
      <c r="D820" s="25" t="s">
        <v>2528</v>
      </c>
      <c r="F820" s="53" t="s">
        <v>2513</v>
      </c>
      <c r="G820" s="13" t="s">
        <v>2321</v>
      </c>
      <c r="H820" s="304">
        <v>45384</v>
      </c>
      <c r="I820" s="14"/>
      <c r="K820" s="13">
        <v>40</v>
      </c>
      <c r="L820" s="13" t="s">
        <v>157</v>
      </c>
      <c r="M820" s="13" t="s">
        <v>774</v>
      </c>
      <c r="N820" s="13" t="s">
        <v>2486</v>
      </c>
      <c r="O820" s="19"/>
      <c r="Q820" s="19">
        <v>9</v>
      </c>
      <c r="R820" s="13" t="s">
        <v>575</v>
      </c>
      <c r="S820" s="243" t="s">
        <v>163</v>
      </c>
      <c r="T820" s="13" t="s">
        <v>164</v>
      </c>
      <c r="U820" s="14" t="s">
        <v>165</v>
      </c>
      <c r="V820" s="14" t="s">
        <v>2423</v>
      </c>
      <c r="W820" s="14" t="s">
        <v>165</v>
      </c>
      <c r="X820" s="13" t="s">
        <v>2529</v>
      </c>
      <c r="Y820" s="13" t="s">
        <v>2323</v>
      </c>
      <c r="Z820" s="13" t="s">
        <v>2324</v>
      </c>
      <c r="AA820" s="13" t="s">
        <v>244</v>
      </c>
      <c r="AG820" s="111">
        <v>45386</v>
      </c>
      <c r="AH820" s="19"/>
      <c r="AI820"/>
    </row>
    <row r="821" spans="1:35" x14ac:dyDescent="0.25">
      <c r="A821" s="16">
        <v>820</v>
      </c>
      <c r="B821" s="3" t="str">
        <f t="shared" si="12"/>
        <v>OG820</v>
      </c>
      <c r="D821" s="25" t="s">
        <v>1158</v>
      </c>
      <c r="E821" s="20" t="s">
        <v>2530</v>
      </c>
      <c r="F821" s="53" t="s">
        <v>2531</v>
      </c>
      <c r="G821" s="13" t="s">
        <v>2532</v>
      </c>
      <c r="H821" s="304"/>
      <c r="I821" s="14"/>
      <c r="K821" s="13"/>
      <c r="O821" s="19"/>
      <c r="R821" s="13"/>
      <c r="S821" s="14" t="s">
        <v>2158</v>
      </c>
      <c r="U821" s="14"/>
      <c r="X821" s="13"/>
      <c r="Z821" s="13" t="s">
        <v>2533</v>
      </c>
      <c r="AG821" s="111">
        <v>45344</v>
      </c>
      <c r="AH821" s="19" t="s">
        <v>2534</v>
      </c>
      <c r="AI821"/>
    </row>
    <row r="822" spans="1:35" x14ac:dyDescent="0.25">
      <c r="A822" s="16">
        <v>821</v>
      </c>
      <c r="B822" s="3" t="str">
        <f t="shared" ref="B822:B856" si="13">_xlfn.CONCAT("OG",A822)</f>
        <v>OG821</v>
      </c>
      <c r="C822" s="36" t="s">
        <v>2535</v>
      </c>
      <c r="D822" s="25" t="s">
        <v>2536</v>
      </c>
      <c r="E822" s="20" t="s">
        <v>2537</v>
      </c>
      <c r="F822" s="53" t="s">
        <v>2538</v>
      </c>
      <c r="G822" s="13" t="s">
        <v>2539</v>
      </c>
      <c r="H822" s="304">
        <v>45363</v>
      </c>
      <c r="I822" s="14" t="s">
        <v>186</v>
      </c>
      <c r="K822" s="13" t="s">
        <v>2540</v>
      </c>
      <c r="L822" s="13" t="s">
        <v>157</v>
      </c>
      <c r="M822" s="13" t="s">
        <v>158</v>
      </c>
      <c r="N822" s="13" t="s">
        <v>2541</v>
      </c>
      <c r="O822" s="19" t="s">
        <v>2542</v>
      </c>
      <c r="P822" s="19" t="s">
        <v>2543</v>
      </c>
      <c r="Q822" s="19">
        <v>23.5</v>
      </c>
      <c r="R822" s="13" t="s">
        <v>2544</v>
      </c>
      <c r="S822" s="243" t="s">
        <v>163</v>
      </c>
      <c r="T822" s="13" t="s">
        <v>164</v>
      </c>
      <c r="U822" s="14" t="s">
        <v>165</v>
      </c>
      <c r="V822" s="14" t="s">
        <v>2545</v>
      </c>
      <c r="W822" s="14" t="s">
        <v>244</v>
      </c>
      <c r="X822" s="13" t="s">
        <v>107</v>
      </c>
      <c r="Y822" s="13" t="s">
        <v>107</v>
      </c>
      <c r="Z822" s="13" t="s">
        <v>2546</v>
      </c>
      <c r="AA822" s="13" t="s">
        <v>107</v>
      </c>
      <c r="AG822" s="111">
        <v>45392</v>
      </c>
      <c r="AH822" s="19"/>
      <c r="AI822"/>
    </row>
    <row r="823" spans="1:35" x14ac:dyDescent="0.25">
      <c r="A823" s="16">
        <v>822</v>
      </c>
      <c r="B823" s="3" t="str">
        <f t="shared" si="13"/>
        <v>OG822</v>
      </c>
      <c r="C823" s="36" t="s">
        <v>2547</v>
      </c>
      <c r="D823" s="25" t="s">
        <v>2548</v>
      </c>
      <c r="E823" s="20" t="s">
        <v>2549</v>
      </c>
      <c r="F823" s="53" t="s">
        <v>2538</v>
      </c>
      <c r="G823" s="13" t="s">
        <v>2539</v>
      </c>
      <c r="H823" s="304">
        <v>45363</v>
      </c>
      <c r="I823" s="14" t="s">
        <v>186</v>
      </c>
      <c r="K823" s="13" t="s">
        <v>2550</v>
      </c>
      <c r="L823" s="13" t="s">
        <v>157</v>
      </c>
      <c r="M823" s="13" t="s">
        <v>158</v>
      </c>
      <c r="N823" s="13" t="s">
        <v>2541</v>
      </c>
      <c r="O823" s="19" t="s">
        <v>2551</v>
      </c>
      <c r="P823" s="19" t="s">
        <v>2552</v>
      </c>
      <c r="Q823" s="19">
        <v>23.9</v>
      </c>
      <c r="R823" s="13" t="s">
        <v>2544</v>
      </c>
      <c r="S823" s="243" t="s">
        <v>163</v>
      </c>
      <c r="T823" s="13" t="s">
        <v>164</v>
      </c>
      <c r="U823" s="14" t="s">
        <v>165</v>
      </c>
      <c r="V823" s="14" t="s">
        <v>2545</v>
      </c>
      <c r="W823" s="14" t="s">
        <v>244</v>
      </c>
      <c r="X823" s="13" t="s">
        <v>107</v>
      </c>
      <c r="Y823" s="13" t="s">
        <v>107</v>
      </c>
      <c r="Z823" s="13" t="s">
        <v>2546</v>
      </c>
      <c r="AA823" s="13" t="s">
        <v>107</v>
      </c>
      <c r="AG823" s="111">
        <v>45392</v>
      </c>
      <c r="AH823" s="19"/>
      <c r="AI823"/>
    </row>
    <row r="824" spans="1:35" x14ac:dyDescent="0.25">
      <c r="A824" s="16">
        <v>823</v>
      </c>
      <c r="B824" s="3" t="str">
        <f t="shared" si="13"/>
        <v>OG823</v>
      </c>
      <c r="C824" s="36" t="s">
        <v>2553</v>
      </c>
      <c r="D824" s="25" t="s">
        <v>2554</v>
      </c>
      <c r="E824" s="20" t="s">
        <v>2555</v>
      </c>
      <c r="F824" s="53" t="s">
        <v>2538</v>
      </c>
      <c r="G824" s="13" t="s">
        <v>2539</v>
      </c>
      <c r="H824" s="304">
        <v>45363</v>
      </c>
      <c r="I824" s="14" t="s">
        <v>284</v>
      </c>
      <c r="K824" s="13" t="s">
        <v>2556</v>
      </c>
      <c r="L824" s="13" t="s">
        <v>157</v>
      </c>
      <c r="M824" s="13" t="s">
        <v>158</v>
      </c>
      <c r="N824" s="13" t="s">
        <v>2541</v>
      </c>
      <c r="O824" s="19" t="s">
        <v>2551</v>
      </c>
      <c r="P824" s="19" t="s">
        <v>2552</v>
      </c>
      <c r="Q824" s="19">
        <v>23.9</v>
      </c>
      <c r="R824" s="13" t="s">
        <v>2544</v>
      </c>
      <c r="S824" s="243" t="s">
        <v>163</v>
      </c>
      <c r="T824" s="13" t="s">
        <v>164</v>
      </c>
      <c r="U824" s="14" t="s">
        <v>165</v>
      </c>
      <c r="V824" s="14" t="s">
        <v>2545</v>
      </c>
      <c r="W824" s="14" t="s">
        <v>244</v>
      </c>
      <c r="X824" s="13" t="s">
        <v>107</v>
      </c>
      <c r="Y824" s="13" t="s">
        <v>107</v>
      </c>
      <c r="Z824" s="13" t="s">
        <v>2546</v>
      </c>
      <c r="AA824" s="13" t="s">
        <v>107</v>
      </c>
      <c r="AG824" s="111">
        <v>45392</v>
      </c>
      <c r="AH824" s="19"/>
      <c r="AI824"/>
    </row>
    <row r="825" spans="1:35" x14ac:dyDescent="0.25">
      <c r="A825" s="16">
        <v>824</v>
      </c>
      <c r="B825" s="3" t="str">
        <f t="shared" si="13"/>
        <v>OG824</v>
      </c>
      <c r="C825" s="36" t="s">
        <v>2557</v>
      </c>
      <c r="D825" s="25" t="s">
        <v>304</v>
      </c>
      <c r="E825" s="20" t="s">
        <v>2115</v>
      </c>
      <c r="F825" s="53" t="s">
        <v>2538</v>
      </c>
      <c r="G825" s="13" t="s">
        <v>2539</v>
      </c>
      <c r="H825" s="304">
        <v>45363</v>
      </c>
      <c r="I825" s="14" t="s">
        <v>284</v>
      </c>
      <c r="K825" s="13" t="s">
        <v>2558</v>
      </c>
      <c r="L825" s="13" t="s">
        <v>157</v>
      </c>
      <c r="M825" s="13" t="s">
        <v>158</v>
      </c>
      <c r="N825" s="13" t="s">
        <v>2541</v>
      </c>
      <c r="O825" s="19" t="s">
        <v>2551</v>
      </c>
      <c r="P825" s="19" t="s">
        <v>2552</v>
      </c>
      <c r="Q825" s="19">
        <v>23.9</v>
      </c>
      <c r="R825" s="13" t="s">
        <v>2544</v>
      </c>
      <c r="S825" s="243" t="s">
        <v>163</v>
      </c>
      <c r="T825" s="13" t="s">
        <v>164</v>
      </c>
      <c r="U825" s="14" t="s">
        <v>165</v>
      </c>
      <c r="V825" s="14" t="s">
        <v>2545</v>
      </c>
      <c r="W825" s="14" t="s">
        <v>244</v>
      </c>
      <c r="X825" s="13" t="s">
        <v>107</v>
      </c>
      <c r="Y825" s="13" t="s">
        <v>107</v>
      </c>
      <c r="Z825" s="13" t="s">
        <v>2546</v>
      </c>
      <c r="AA825" s="13" t="s">
        <v>107</v>
      </c>
      <c r="AG825" s="111">
        <v>45392</v>
      </c>
      <c r="AH825" s="19"/>
      <c r="AI825"/>
    </row>
    <row r="826" spans="1:35" x14ac:dyDescent="0.25">
      <c r="A826" s="16">
        <v>825</v>
      </c>
      <c r="B826" s="3" t="str">
        <f t="shared" si="13"/>
        <v>OG825</v>
      </c>
      <c r="C826" s="36" t="s">
        <v>2559</v>
      </c>
      <c r="D826" s="25" t="s">
        <v>2022</v>
      </c>
      <c r="E826" s="20" t="s">
        <v>2560</v>
      </c>
      <c r="F826" s="53" t="s">
        <v>2538</v>
      </c>
      <c r="G826" s="13" t="s">
        <v>2539</v>
      </c>
      <c r="H826" s="304">
        <v>45363</v>
      </c>
      <c r="I826" s="14" t="s">
        <v>186</v>
      </c>
      <c r="K826" s="13" t="s">
        <v>2561</v>
      </c>
      <c r="L826" s="13" t="s">
        <v>157</v>
      </c>
      <c r="M826" s="13" t="s">
        <v>158</v>
      </c>
      <c r="N826" s="13" t="s">
        <v>2541</v>
      </c>
      <c r="O826" s="19" t="s">
        <v>2551</v>
      </c>
      <c r="P826" s="19" t="s">
        <v>2552</v>
      </c>
      <c r="Q826" s="19">
        <v>23.9</v>
      </c>
      <c r="R826" s="13" t="s">
        <v>2544</v>
      </c>
      <c r="S826" s="243" t="s">
        <v>163</v>
      </c>
      <c r="T826" s="13" t="s">
        <v>164</v>
      </c>
      <c r="U826" s="14" t="s">
        <v>165</v>
      </c>
      <c r="V826" s="14" t="s">
        <v>2545</v>
      </c>
      <c r="W826" s="14" t="s">
        <v>244</v>
      </c>
      <c r="X826" s="13" t="s">
        <v>107</v>
      </c>
      <c r="Y826" s="13" t="s">
        <v>107</v>
      </c>
      <c r="Z826" s="13" t="s">
        <v>2546</v>
      </c>
      <c r="AA826" s="13" t="s">
        <v>107</v>
      </c>
      <c r="AG826" s="111">
        <v>45392</v>
      </c>
      <c r="AH826" s="19"/>
      <c r="AI826"/>
    </row>
    <row r="827" spans="1:35" x14ac:dyDescent="0.25">
      <c r="A827" s="16">
        <v>826</v>
      </c>
      <c r="B827" s="3" t="str">
        <f t="shared" si="13"/>
        <v>OG826</v>
      </c>
      <c r="C827" s="36" t="s">
        <v>2562</v>
      </c>
      <c r="D827" s="25" t="s">
        <v>252</v>
      </c>
      <c r="E827" s="20" t="s">
        <v>253</v>
      </c>
      <c r="F827" s="53" t="s">
        <v>2538</v>
      </c>
      <c r="G827" s="13" t="s">
        <v>2539</v>
      </c>
      <c r="H827" s="304">
        <v>45363</v>
      </c>
      <c r="I827" s="14" t="s">
        <v>186</v>
      </c>
      <c r="K827" s="13" t="s">
        <v>2563</v>
      </c>
      <c r="L827" s="13" t="s">
        <v>157</v>
      </c>
      <c r="M827" s="13" t="s">
        <v>158</v>
      </c>
      <c r="N827" s="13" t="s">
        <v>2564</v>
      </c>
      <c r="O827" s="19" t="s">
        <v>2565</v>
      </c>
      <c r="P827" s="19" t="s">
        <v>2566</v>
      </c>
      <c r="Q827" s="19">
        <v>43</v>
      </c>
      <c r="R827" s="13" t="s">
        <v>2544</v>
      </c>
      <c r="S827" s="243" t="s">
        <v>163</v>
      </c>
      <c r="T827" s="13" t="s">
        <v>164</v>
      </c>
      <c r="U827" s="14" t="s">
        <v>165</v>
      </c>
      <c r="V827" s="14" t="s">
        <v>2545</v>
      </c>
      <c r="W827" s="14" t="s">
        <v>244</v>
      </c>
      <c r="X827" s="13" t="s">
        <v>107</v>
      </c>
      <c r="Y827" s="13" t="s">
        <v>107</v>
      </c>
      <c r="Z827" s="13" t="s">
        <v>2546</v>
      </c>
      <c r="AA827" s="13" t="s">
        <v>107</v>
      </c>
      <c r="AG827" s="111">
        <v>45392</v>
      </c>
      <c r="AH827" s="19"/>
      <c r="AI827"/>
    </row>
    <row r="828" spans="1:35" x14ac:dyDescent="0.25">
      <c r="A828" s="16">
        <v>827</v>
      </c>
      <c r="B828" s="3" t="str">
        <f t="shared" si="13"/>
        <v>OG827</v>
      </c>
      <c r="C828" s="36" t="s">
        <v>2567</v>
      </c>
      <c r="D828" s="25" t="s">
        <v>987</v>
      </c>
      <c r="E828" s="20" t="s">
        <v>2568</v>
      </c>
      <c r="F828" s="53" t="s">
        <v>2538</v>
      </c>
      <c r="G828" s="13" t="s">
        <v>2539</v>
      </c>
      <c r="H828" s="304">
        <v>45364</v>
      </c>
      <c r="I828" s="14" t="s">
        <v>186</v>
      </c>
      <c r="K828" s="13" t="s">
        <v>2569</v>
      </c>
      <c r="L828" s="13" t="s">
        <v>157</v>
      </c>
      <c r="M828" s="13" t="s">
        <v>158</v>
      </c>
      <c r="N828" s="13" t="s">
        <v>2541</v>
      </c>
      <c r="O828" s="19" t="s">
        <v>2570</v>
      </c>
      <c r="P828" s="19" t="s">
        <v>2571</v>
      </c>
      <c r="Q828" s="19">
        <v>50</v>
      </c>
      <c r="R828" s="13" t="s">
        <v>2544</v>
      </c>
      <c r="S828" s="243" t="s">
        <v>163</v>
      </c>
      <c r="T828" s="13" t="s">
        <v>164</v>
      </c>
      <c r="U828" s="14" t="s">
        <v>165</v>
      </c>
      <c r="V828" s="14" t="s">
        <v>2545</v>
      </c>
      <c r="W828" s="14" t="s">
        <v>244</v>
      </c>
      <c r="X828" s="13" t="s">
        <v>107</v>
      </c>
      <c r="Y828" s="13" t="s">
        <v>107</v>
      </c>
      <c r="Z828" s="13" t="s">
        <v>2546</v>
      </c>
      <c r="AA828" s="13" t="s">
        <v>107</v>
      </c>
      <c r="AG828" s="111">
        <v>45392</v>
      </c>
      <c r="AH828" s="19"/>
      <c r="AI828"/>
    </row>
    <row r="829" spans="1:35" x14ac:dyDescent="0.25">
      <c r="A829" s="16">
        <v>828</v>
      </c>
      <c r="B829" s="3" t="str">
        <f t="shared" si="13"/>
        <v>OG828</v>
      </c>
      <c r="C829" s="36" t="s">
        <v>2572</v>
      </c>
      <c r="D829" s="25" t="s">
        <v>535</v>
      </c>
      <c r="E829" s="20" t="s">
        <v>2573</v>
      </c>
      <c r="F829" s="53" t="s">
        <v>2538</v>
      </c>
      <c r="G829" s="13" t="s">
        <v>2539</v>
      </c>
      <c r="H829" s="304">
        <v>45364</v>
      </c>
      <c r="I829" s="14" t="s">
        <v>186</v>
      </c>
      <c r="K829" s="13" t="s">
        <v>2574</v>
      </c>
      <c r="L829" s="13" t="s">
        <v>157</v>
      </c>
      <c r="M829" s="13" t="s">
        <v>158</v>
      </c>
      <c r="N829" s="13" t="s">
        <v>2541</v>
      </c>
      <c r="O829" s="19" t="s">
        <v>2570</v>
      </c>
      <c r="P829" s="19" t="s">
        <v>2571</v>
      </c>
      <c r="Q829" s="19">
        <v>50</v>
      </c>
      <c r="R829" s="13" t="s">
        <v>2544</v>
      </c>
      <c r="S829" s="243" t="s">
        <v>163</v>
      </c>
      <c r="T829" s="13" t="s">
        <v>164</v>
      </c>
      <c r="U829" s="14" t="s">
        <v>165</v>
      </c>
      <c r="V829" s="14" t="s">
        <v>2545</v>
      </c>
      <c r="W829" s="14" t="s">
        <v>244</v>
      </c>
      <c r="X829" s="13" t="s">
        <v>107</v>
      </c>
      <c r="Y829" s="13" t="s">
        <v>107</v>
      </c>
      <c r="Z829" s="13" t="s">
        <v>2546</v>
      </c>
      <c r="AA829" s="13" t="s">
        <v>107</v>
      </c>
      <c r="AG829" s="111">
        <v>45392</v>
      </c>
      <c r="AH829" s="19"/>
      <c r="AI829"/>
    </row>
    <row r="830" spans="1:35" x14ac:dyDescent="0.25">
      <c r="A830" s="16">
        <v>829</v>
      </c>
      <c r="B830" s="3" t="str">
        <f t="shared" si="13"/>
        <v>OG829</v>
      </c>
      <c r="C830" s="36" t="s">
        <v>2575</v>
      </c>
      <c r="D830" s="25" t="s">
        <v>2576</v>
      </c>
      <c r="E830" s="20" t="s">
        <v>2577</v>
      </c>
      <c r="F830" s="53" t="s">
        <v>2538</v>
      </c>
      <c r="G830" s="13" t="s">
        <v>2539</v>
      </c>
      <c r="H830" s="304">
        <v>45367</v>
      </c>
      <c r="I830" s="14" t="s">
        <v>186</v>
      </c>
      <c r="K830" s="13" t="s">
        <v>2578</v>
      </c>
      <c r="L830" s="13" t="s">
        <v>157</v>
      </c>
      <c r="M830" s="13" t="s">
        <v>158</v>
      </c>
      <c r="N830" s="13" t="s">
        <v>2564</v>
      </c>
      <c r="O830" s="19" t="s">
        <v>2579</v>
      </c>
      <c r="P830" s="19" t="s">
        <v>2580</v>
      </c>
      <c r="Q830" s="19">
        <v>12.4</v>
      </c>
      <c r="R830" s="13" t="s">
        <v>2544</v>
      </c>
      <c r="S830" s="243" t="s">
        <v>163</v>
      </c>
      <c r="T830" s="13" t="s">
        <v>164</v>
      </c>
      <c r="U830" s="14" t="s">
        <v>165</v>
      </c>
      <c r="V830" s="14" t="s">
        <v>2545</v>
      </c>
      <c r="W830" s="14" t="s">
        <v>244</v>
      </c>
      <c r="X830" s="13" t="s">
        <v>107</v>
      </c>
      <c r="Y830" s="13" t="s">
        <v>107</v>
      </c>
      <c r="Z830" s="13" t="s">
        <v>2546</v>
      </c>
      <c r="AA830" s="13" t="s">
        <v>107</v>
      </c>
      <c r="AG830" s="111">
        <v>45392</v>
      </c>
      <c r="AH830" s="19"/>
      <c r="AI830"/>
    </row>
    <row r="831" spans="1:35" x14ac:dyDescent="0.25">
      <c r="A831" s="16">
        <v>830</v>
      </c>
      <c r="B831" s="3" t="str">
        <f t="shared" si="13"/>
        <v>OG830</v>
      </c>
      <c r="C831" s="36" t="s">
        <v>2581</v>
      </c>
      <c r="D831" s="25" t="s">
        <v>2582</v>
      </c>
      <c r="E831" s="20" t="s">
        <v>2583</v>
      </c>
      <c r="F831" s="53" t="s">
        <v>2538</v>
      </c>
      <c r="G831" s="13" t="s">
        <v>2539</v>
      </c>
      <c r="H831" s="304">
        <v>45367</v>
      </c>
      <c r="I831" s="14" t="s">
        <v>186</v>
      </c>
      <c r="K831" s="13" t="s">
        <v>2584</v>
      </c>
      <c r="L831" s="13" t="s">
        <v>157</v>
      </c>
      <c r="M831" s="13" t="s">
        <v>158</v>
      </c>
      <c r="N831" s="13" t="s">
        <v>2564</v>
      </c>
      <c r="O831" s="19" t="s">
        <v>2585</v>
      </c>
      <c r="P831" s="19" t="s">
        <v>2586</v>
      </c>
      <c r="Q831" s="19">
        <v>19</v>
      </c>
      <c r="R831" s="13" t="s">
        <v>2544</v>
      </c>
      <c r="S831" s="243" t="s">
        <v>163</v>
      </c>
      <c r="T831" s="13" t="s">
        <v>164</v>
      </c>
      <c r="U831" s="14" t="s">
        <v>165</v>
      </c>
      <c r="V831" s="14" t="s">
        <v>2545</v>
      </c>
      <c r="W831" s="14" t="s">
        <v>244</v>
      </c>
      <c r="X831" s="13" t="s">
        <v>107</v>
      </c>
      <c r="Y831" s="13" t="s">
        <v>107</v>
      </c>
      <c r="Z831" s="13" t="s">
        <v>2546</v>
      </c>
      <c r="AA831" s="13" t="s">
        <v>107</v>
      </c>
      <c r="AG831" s="111">
        <v>45392</v>
      </c>
      <c r="AH831" s="19"/>
      <c r="AI831"/>
    </row>
    <row r="832" spans="1:35" x14ac:dyDescent="0.25">
      <c r="A832" s="16">
        <v>831</v>
      </c>
      <c r="B832" s="3" t="str">
        <f t="shared" si="13"/>
        <v>OG831</v>
      </c>
      <c r="C832" s="36" t="s">
        <v>2587</v>
      </c>
      <c r="D832" s="25" t="s">
        <v>417</v>
      </c>
      <c r="E832" s="20" t="s">
        <v>2588</v>
      </c>
      <c r="F832" s="53" t="s">
        <v>2538</v>
      </c>
      <c r="G832" s="13" t="s">
        <v>2539</v>
      </c>
      <c r="H832" s="304">
        <v>45367</v>
      </c>
      <c r="I832" s="14" t="s">
        <v>284</v>
      </c>
      <c r="K832" s="13" t="s">
        <v>2589</v>
      </c>
      <c r="L832" s="13" t="s">
        <v>157</v>
      </c>
      <c r="M832" s="13" t="s">
        <v>158</v>
      </c>
      <c r="N832" s="13" t="s">
        <v>2564</v>
      </c>
      <c r="O832" s="19" t="s">
        <v>2590</v>
      </c>
      <c r="P832" s="19" t="s">
        <v>2591</v>
      </c>
      <c r="Q832" s="19">
        <v>20.2</v>
      </c>
      <c r="R832" s="13" t="s">
        <v>2544</v>
      </c>
      <c r="S832" s="243" t="s">
        <v>163</v>
      </c>
      <c r="T832" s="13" t="s">
        <v>164</v>
      </c>
      <c r="U832" s="14" t="s">
        <v>165</v>
      </c>
      <c r="V832" s="14" t="s">
        <v>2545</v>
      </c>
      <c r="W832" s="14" t="s">
        <v>244</v>
      </c>
      <c r="X832" s="13" t="s">
        <v>107</v>
      </c>
      <c r="Y832" s="13" t="s">
        <v>107</v>
      </c>
      <c r="Z832" s="13" t="s">
        <v>2546</v>
      </c>
      <c r="AA832" s="13" t="s">
        <v>107</v>
      </c>
      <c r="AG832" s="111">
        <v>45392</v>
      </c>
      <c r="AH832" s="19"/>
      <c r="AI832"/>
    </row>
    <row r="833" spans="1:35" x14ac:dyDescent="0.25">
      <c r="A833" s="16">
        <v>832</v>
      </c>
      <c r="B833" s="3" t="str">
        <f t="shared" si="13"/>
        <v>OG832</v>
      </c>
      <c r="C833" s="36" t="s">
        <v>2592</v>
      </c>
      <c r="D833" s="25" t="s">
        <v>686</v>
      </c>
      <c r="E833" s="20" t="s">
        <v>687</v>
      </c>
      <c r="F833" s="53" t="s">
        <v>2538</v>
      </c>
      <c r="G833" s="13" t="s">
        <v>2539</v>
      </c>
      <c r="H833" s="304">
        <v>45367</v>
      </c>
      <c r="I833" s="14" t="s">
        <v>284</v>
      </c>
      <c r="K833" s="13" t="s">
        <v>2593</v>
      </c>
      <c r="L833" s="13" t="s">
        <v>157</v>
      </c>
      <c r="M833" s="13" t="s">
        <v>158</v>
      </c>
      <c r="N833" s="13" t="s">
        <v>2564</v>
      </c>
      <c r="O833" s="19" t="s">
        <v>2594</v>
      </c>
      <c r="P833" s="19" t="s">
        <v>2595</v>
      </c>
      <c r="Q833" s="19">
        <v>25</v>
      </c>
      <c r="R833" s="13" t="s">
        <v>2544</v>
      </c>
      <c r="S833" s="243" t="s">
        <v>163</v>
      </c>
      <c r="T833" s="13" t="s">
        <v>164</v>
      </c>
      <c r="U833" s="14" t="s">
        <v>165</v>
      </c>
      <c r="V833" s="14" t="s">
        <v>2545</v>
      </c>
      <c r="W833" s="14" t="s">
        <v>244</v>
      </c>
      <c r="X833" s="13" t="s">
        <v>107</v>
      </c>
      <c r="Y833" s="13" t="s">
        <v>107</v>
      </c>
      <c r="Z833" s="13" t="s">
        <v>2546</v>
      </c>
      <c r="AA833" s="13" t="s">
        <v>107</v>
      </c>
      <c r="AG833" s="111">
        <v>45392</v>
      </c>
      <c r="AH833" s="19"/>
      <c r="AI833"/>
    </row>
    <row r="834" spans="1:35" x14ac:dyDescent="0.25">
      <c r="A834" s="16">
        <v>833</v>
      </c>
      <c r="B834" s="3" t="str">
        <f t="shared" si="13"/>
        <v>OG833</v>
      </c>
      <c r="C834" s="36" t="s">
        <v>2596</v>
      </c>
      <c r="D834" s="25" t="s">
        <v>2597</v>
      </c>
      <c r="E834" s="20" t="s">
        <v>2598</v>
      </c>
      <c r="F834" s="53" t="s">
        <v>2538</v>
      </c>
      <c r="G834" s="13" t="s">
        <v>2539</v>
      </c>
      <c r="H834" s="304">
        <v>45367</v>
      </c>
      <c r="I834" s="14" t="s">
        <v>186</v>
      </c>
      <c r="K834" s="13" t="s">
        <v>2599</v>
      </c>
      <c r="L834" s="13" t="s">
        <v>157</v>
      </c>
      <c r="M834" s="13" t="s">
        <v>158</v>
      </c>
      <c r="N834" s="13" t="s">
        <v>2564</v>
      </c>
      <c r="O834" s="19" t="s">
        <v>2600</v>
      </c>
      <c r="P834" s="19" t="s">
        <v>2601</v>
      </c>
      <c r="Q834" s="19">
        <v>25</v>
      </c>
      <c r="R834" s="13" t="s">
        <v>2544</v>
      </c>
      <c r="S834" s="243" t="s">
        <v>163</v>
      </c>
      <c r="T834" s="13" t="s">
        <v>164</v>
      </c>
      <c r="U834" s="14" t="s">
        <v>165</v>
      </c>
      <c r="V834" s="14" t="s">
        <v>2545</v>
      </c>
      <c r="W834" s="14" t="s">
        <v>244</v>
      </c>
      <c r="X834" s="13" t="s">
        <v>107</v>
      </c>
      <c r="Y834" s="13" t="s">
        <v>107</v>
      </c>
      <c r="Z834" s="13" t="s">
        <v>2546</v>
      </c>
      <c r="AA834" s="13" t="s">
        <v>107</v>
      </c>
      <c r="AG834" s="111">
        <v>45392</v>
      </c>
      <c r="AH834" s="19"/>
      <c r="AI834"/>
    </row>
    <row r="835" spans="1:35" x14ac:dyDescent="0.25">
      <c r="A835" s="16">
        <v>834</v>
      </c>
      <c r="B835" s="3" t="str">
        <f t="shared" si="13"/>
        <v>OG834</v>
      </c>
      <c r="C835" s="36" t="s">
        <v>2602</v>
      </c>
      <c r="D835" s="25" t="s">
        <v>2603</v>
      </c>
      <c r="E835" s="20" t="s">
        <v>2604</v>
      </c>
      <c r="F835" s="53" t="s">
        <v>2538</v>
      </c>
      <c r="G835" s="13" t="s">
        <v>2539</v>
      </c>
      <c r="H835" s="304">
        <v>45367</v>
      </c>
      <c r="I835" s="14" t="s">
        <v>186</v>
      </c>
      <c r="K835" s="13" t="s">
        <v>2605</v>
      </c>
      <c r="L835" s="13" t="s">
        <v>157</v>
      </c>
      <c r="M835" s="13" t="s">
        <v>158</v>
      </c>
      <c r="N835" s="13" t="s">
        <v>2564</v>
      </c>
      <c r="O835" s="19" t="s">
        <v>2590</v>
      </c>
      <c r="P835" s="19" t="s">
        <v>2591</v>
      </c>
      <c r="Q835" s="19">
        <v>20.2</v>
      </c>
      <c r="R835" s="13" t="s">
        <v>2544</v>
      </c>
      <c r="S835" s="243" t="s">
        <v>163</v>
      </c>
      <c r="T835" s="13" t="s">
        <v>164</v>
      </c>
      <c r="U835" s="14" t="s">
        <v>165</v>
      </c>
      <c r="V835" s="14" t="s">
        <v>2545</v>
      </c>
      <c r="W835" s="14" t="s">
        <v>244</v>
      </c>
      <c r="X835" s="13" t="s">
        <v>107</v>
      </c>
      <c r="Y835" s="13" t="s">
        <v>107</v>
      </c>
      <c r="Z835" s="13" t="s">
        <v>2546</v>
      </c>
      <c r="AG835" s="111">
        <v>45392</v>
      </c>
      <c r="AH835" s="19"/>
      <c r="AI835"/>
    </row>
    <row r="836" spans="1:35" x14ac:dyDescent="0.25">
      <c r="A836" s="16">
        <v>835</v>
      </c>
      <c r="B836" s="3" t="str">
        <f t="shared" si="13"/>
        <v>OG835</v>
      </c>
      <c r="C836" s="36" t="s">
        <v>2606</v>
      </c>
      <c r="D836" s="25" t="s">
        <v>2607</v>
      </c>
      <c r="E836" s="20" t="s">
        <v>2608</v>
      </c>
      <c r="F836" s="53" t="s">
        <v>2609</v>
      </c>
      <c r="G836" s="13" t="s">
        <v>2610</v>
      </c>
      <c r="H836" s="304">
        <v>45385</v>
      </c>
      <c r="I836" s="14" t="s">
        <v>284</v>
      </c>
      <c r="K836" s="13">
        <v>1032</v>
      </c>
      <c r="L836" s="13" t="s">
        <v>157</v>
      </c>
      <c r="M836" s="13" t="s">
        <v>158</v>
      </c>
      <c r="N836" s="13" t="s">
        <v>1932</v>
      </c>
      <c r="O836" s="19" t="s">
        <v>2611</v>
      </c>
      <c r="P836" s="19" t="s">
        <v>2612</v>
      </c>
      <c r="Q836" s="19">
        <v>1</v>
      </c>
      <c r="R836" s="13" t="s">
        <v>2613</v>
      </c>
      <c r="S836" s="243" t="s">
        <v>163</v>
      </c>
      <c r="T836" s="13" t="s">
        <v>164</v>
      </c>
      <c r="U836" s="14"/>
      <c r="X836" s="13"/>
      <c r="AG836" s="111">
        <v>45397</v>
      </c>
      <c r="AH836" s="19"/>
      <c r="AI836"/>
    </row>
    <row r="837" spans="1:35" x14ac:dyDescent="0.25">
      <c r="A837" s="16">
        <v>836</v>
      </c>
      <c r="B837" s="3" t="str">
        <f t="shared" si="13"/>
        <v>OG836</v>
      </c>
      <c r="C837" s="36" t="s">
        <v>2614</v>
      </c>
      <c r="D837" s="25" t="s">
        <v>2607</v>
      </c>
      <c r="E837" s="20" t="s">
        <v>2608</v>
      </c>
      <c r="F837" s="53" t="s">
        <v>2609</v>
      </c>
      <c r="G837" s="13" t="s">
        <v>2610</v>
      </c>
      <c r="H837" s="304">
        <v>45385</v>
      </c>
      <c r="I837" s="14" t="s">
        <v>186</v>
      </c>
      <c r="K837" s="13">
        <v>895</v>
      </c>
      <c r="L837" s="13" t="s">
        <v>157</v>
      </c>
      <c r="M837" s="13" t="s">
        <v>158</v>
      </c>
      <c r="N837" s="13" t="s">
        <v>1932</v>
      </c>
      <c r="O837" s="19" t="s">
        <v>2615</v>
      </c>
      <c r="P837" s="19" t="s">
        <v>2616</v>
      </c>
      <c r="Q837" s="19">
        <v>1</v>
      </c>
      <c r="R837" s="13" t="s">
        <v>2613</v>
      </c>
      <c r="S837" s="243" t="s">
        <v>163</v>
      </c>
      <c r="T837" s="13" t="s">
        <v>164</v>
      </c>
      <c r="U837" s="14"/>
      <c r="X837" s="13"/>
      <c r="AG837" s="111">
        <v>45397</v>
      </c>
      <c r="AH837" s="19"/>
      <c r="AI837"/>
    </row>
    <row r="838" spans="1:35" x14ac:dyDescent="0.25">
      <c r="A838" s="16">
        <v>837</v>
      </c>
      <c r="B838" s="3" t="str">
        <f t="shared" si="13"/>
        <v>OG837</v>
      </c>
      <c r="C838" s="36" t="s">
        <v>2617</v>
      </c>
      <c r="D838" s="25" t="s">
        <v>2618</v>
      </c>
      <c r="E838" s="20" t="s">
        <v>2619</v>
      </c>
      <c r="F838" s="53" t="s">
        <v>2609</v>
      </c>
      <c r="G838" s="13" t="s">
        <v>2610</v>
      </c>
      <c r="H838" s="304">
        <v>45386</v>
      </c>
      <c r="I838" s="14" t="s">
        <v>284</v>
      </c>
      <c r="K838" s="13" t="s">
        <v>2620</v>
      </c>
      <c r="L838" s="13" t="s">
        <v>157</v>
      </c>
      <c r="M838" s="13" t="s">
        <v>158</v>
      </c>
      <c r="N838" s="13" t="s">
        <v>1932</v>
      </c>
      <c r="O838" s="19">
        <v>-22.1509</v>
      </c>
      <c r="P838" s="19">
        <v>114.50539999999999</v>
      </c>
      <c r="Q838" s="19">
        <v>1</v>
      </c>
      <c r="R838" s="13" t="s">
        <v>2613</v>
      </c>
      <c r="S838" s="243" t="s">
        <v>163</v>
      </c>
      <c r="T838" s="13" t="s">
        <v>164</v>
      </c>
      <c r="U838" s="14"/>
      <c r="X838" s="13"/>
      <c r="AG838" s="111">
        <v>45397</v>
      </c>
      <c r="AH838" s="19"/>
      <c r="AI838"/>
    </row>
    <row r="839" spans="1:35" x14ac:dyDescent="0.25">
      <c r="A839" s="16">
        <v>838</v>
      </c>
      <c r="B839" s="3" t="str">
        <f t="shared" si="13"/>
        <v>OG838</v>
      </c>
      <c r="C839" s="36" t="s">
        <v>2621</v>
      </c>
      <c r="D839" s="25" t="s">
        <v>2622</v>
      </c>
      <c r="E839" s="20" t="s">
        <v>2623</v>
      </c>
      <c r="F839" s="53" t="s">
        <v>2609</v>
      </c>
      <c r="G839" s="13" t="s">
        <v>2610</v>
      </c>
      <c r="H839" s="304">
        <v>45387</v>
      </c>
      <c r="I839" s="14" t="s">
        <v>186</v>
      </c>
      <c r="K839" s="13">
        <v>1043</v>
      </c>
      <c r="L839" s="13" t="s">
        <v>157</v>
      </c>
      <c r="M839" s="13" t="s">
        <v>158</v>
      </c>
      <c r="N839" s="13" t="s">
        <v>1932</v>
      </c>
      <c r="O839" s="19">
        <v>-21.919042999999999</v>
      </c>
      <c r="P839" s="19">
        <v>114.64645400000001</v>
      </c>
      <c r="Q839" s="19">
        <v>0.5</v>
      </c>
      <c r="R839" s="13" t="s">
        <v>2613</v>
      </c>
      <c r="S839" s="243" t="s">
        <v>163</v>
      </c>
      <c r="T839" s="13" t="s">
        <v>164</v>
      </c>
      <c r="U839" s="14"/>
      <c r="X839" s="13"/>
      <c r="AG839" s="111">
        <v>45397</v>
      </c>
      <c r="AH839" s="19"/>
      <c r="AI839"/>
    </row>
    <row r="840" spans="1:35" x14ac:dyDescent="0.25">
      <c r="A840" s="16">
        <v>839</v>
      </c>
      <c r="B840" s="3" t="str">
        <f t="shared" si="13"/>
        <v>OG839</v>
      </c>
      <c r="C840" s="36" t="s">
        <v>2624</v>
      </c>
      <c r="D840" s="25" t="s">
        <v>2622</v>
      </c>
      <c r="E840" s="20" t="s">
        <v>2623</v>
      </c>
      <c r="F840" s="53" t="s">
        <v>2609</v>
      </c>
      <c r="G840" s="13" t="s">
        <v>2610</v>
      </c>
      <c r="H840" s="304">
        <v>45387</v>
      </c>
      <c r="I840" s="14" t="s">
        <v>186</v>
      </c>
      <c r="K840" s="13">
        <v>2045</v>
      </c>
      <c r="L840" s="13" t="s">
        <v>157</v>
      </c>
      <c r="M840" s="13" t="s">
        <v>158</v>
      </c>
      <c r="N840" s="13" t="s">
        <v>1932</v>
      </c>
      <c r="O840" s="19">
        <v>-21.918621999999999</v>
      </c>
      <c r="P840" s="19">
        <v>114.646191</v>
      </c>
      <c r="Q840" s="19">
        <v>0.2</v>
      </c>
      <c r="R840" s="13" t="s">
        <v>2613</v>
      </c>
      <c r="S840" s="243" t="s">
        <v>163</v>
      </c>
      <c r="T840" s="13" t="s">
        <v>164</v>
      </c>
      <c r="U840" s="14"/>
      <c r="X840" s="13"/>
      <c r="AG840" s="111">
        <v>45397</v>
      </c>
      <c r="AH840" s="19"/>
      <c r="AI840"/>
    </row>
    <row r="841" spans="1:35" x14ac:dyDescent="0.25">
      <c r="A841" s="16">
        <v>840</v>
      </c>
      <c r="B841" s="3" t="str">
        <f t="shared" si="13"/>
        <v>OG840</v>
      </c>
      <c r="C841" s="36" t="s">
        <v>2625</v>
      </c>
      <c r="D841" s="25" t="s">
        <v>2607</v>
      </c>
      <c r="E841" s="20" t="s">
        <v>2608</v>
      </c>
      <c r="F841" s="53" t="s">
        <v>2609</v>
      </c>
      <c r="G841" s="13" t="s">
        <v>2610</v>
      </c>
      <c r="H841" s="304">
        <v>45385</v>
      </c>
      <c r="I841" s="14" t="s">
        <v>284</v>
      </c>
      <c r="K841" s="13">
        <v>801</v>
      </c>
      <c r="L841" s="13" t="s">
        <v>157</v>
      </c>
      <c r="M841" s="13" t="s">
        <v>158</v>
      </c>
      <c r="N841" s="13" t="s">
        <v>1932</v>
      </c>
      <c r="O841" s="19" t="s">
        <v>2615</v>
      </c>
      <c r="P841" s="19" t="s">
        <v>2616</v>
      </c>
      <c r="Q841" s="19">
        <v>1</v>
      </c>
      <c r="R841" s="13" t="s">
        <v>2613</v>
      </c>
      <c r="S841" s="243" t="s">
        <v>163</v>
      </c>
      <c r="T841" s="13" t="s">
        <v>164</v>
      </c>
      <c r="U841" s="14"/>
      <c r="X841" s="13"/>
      <c r="AG841" s="111">
        <v>45397</v>
      </c>
      <c r="AH841" s="19"/>
      <c r="AI841"/>
    </row>
    <row r="842" spans="1:35" x14ac:dyDescent="0.25">
      <c r="A842" s="16">
        <v>841</v>
      </c>
      <c r="B842" s="3" t="str">
        <f t="shared" si="13"/>
        <v>OG841</v>
      </c>
      <c r="C842" s="36" t="s">
        <v>2626</v>
      </c>
      <c r="D842" s="25" t="s">
        <v>675</v>
      </c>
      <c r="E842" s="20" t="s">
        <v>2627</v>
      </c>
      <c r="F842" s="53" t="s">
        <v>2609</v>
      </c>
      <c r="G842" s="13" t="s">
        <v>2610</v>
      </c>
      <c r="H842" s="304">
        <v>45385</v>
      </c>
      <c r="I842" s="14" t="s">
        <v>284</v>
      </c>
      <c r="K842" s="13">
        <v>1230</v>
      </c>
      <c r="L842" s="13" t="s">
        <v>157</v>
      </c>
      <c r="M842" s="13" t="s">
        <v>158</v>
      </c>
      <c r="N842" s="13" t="s">
        <v>1932</v>
      </c>
      <c r="O842" s="19" t="s">
        <v>2615</v>
      </c>
      <c r="P842" s="19" t="s">
        <v>2616</v>
      </c>
      <c r="Q842" s="19">
        <v>1</v>
      </c>
      <c r="R842" s="13" t="s">
        <v>2613</v>
      </c>
      <c r="S842" s="243" t="s">
        <v>163</v>
      </c>
      <c r="T842" s="13" t="s">
        <v>164</v>
      </c>
      <c r="U842" s="14"/>
      <c r="X842" s="13"/>
      <c r="AG842" s="111">
        <v>45397</v>
      </c>
      <c r="AH842" s="19"/>
      <c r="AI842"/>
    </row>
    <row r="843" spans="1:35" x14ac:dyDescent="0.25">
      <c r="A843" s="16">
        <v>842</v>
      </c>
      <c r="B843" s="3" t="str">
        <f t="shared" si="13"/>
        <v>OG842</v>
      </c>
      <c r="C843" s="36" t="s">
        <v>2628</v>
      </c>
      <c r="D843" s="25" t="s">
        <v>709</v>
      </c>
      <c r="E843" s="20" t="s">
        <v>2629</v>
      </c>
      <c r="F843" s="53" t="s">
        <v>2609</v>
      </c>
      <c r="G843" s="13" t="s">
        <v>2610</v>
      </c>
      <c r="H843" s="304">
        <v>45387</v>
      </c>
      <c r="I843" s="14" t="s">
        <v>919</v>
      </c>
      <c r="K843" s="13"/>
      <c r="L843" s="13" t="s">
        <v>157</v>
      </c>
      <c r="M843" s="13" t="s">
        <v>158</v>
      </c>
      <c r="N843" s="13" t="s">
        <v>1932</v>
      </c>
      <c r="O843" s="19">
        <v>-21.918621999999999</v>
      </c>
      <c r="P843" s="19">
        <v>114.646191</v>
      </c>
      <c r="Q843" s="19">
        <v>0.5</v>
      </c>
      <c r="R843" s="13" t="s">
        <v>2613</v>
      </c>
      <c r="S843" s="243" t="s">
        <v>163</v>
      </c>
      <c r="T843" s="13" t="s">
        <v>164</v>
      </c>
      <c r="U843" s="14"/>
      <c r="X843" s="13"/>
      <c r="AG843" s="111">
        <v>45397</v>
      </c>
      <c r="AH843" s="19"/>
      <c r="AI843"/>
    </row>
    <row r="844" spans="1:35" x14ac:dyDescent="0.25">
      <c r="A844" s="16">
        <v>843</v>
      </c>
      <c r="B844" s="3" t="str">
        <f t="shared" si="13"/>
        <v>OG843</v>
      </c>
      <c r="C844" s="36" t="s">
        <v>2630</v>
      </c>
      <c r="D844" s="25" t="s">
        <v>2630</v>
      </c>
      <c r="E844" s="20" t="s">
        <v>2631</v>
      </c>
      <c r="F844" s="53" t="s">
        <v>2609</v>
      </c>
      <c r="G844" s="13" t="s">
        <v>2610</v>
      </c>
      <c r="H844" s="304"/>
      <c r="I844" s="14" t="s">
        <v>919</v>
      </c>
      <c r="K844" s="13"/>
      <c r="L844" s="13" t="s">
        <v>157</v>
      </c>
      <c r="M844" s="13" t="s">
        <v>158</v>
      </c>
      <c r="N844" s="13" t="s">
        <v>1932</v>
      </c>
      <c r="O844" s="19"/>
      <c r="R844" s="13"/>
      <c r="U844" s="14"/>
      <c r="X844" s="13"/>
      <c r="AG844" s="111">
        <v>45397</v>
      </c>
      <c r="AH844" s="19"/>
      <c r="AI844"/>
    </row>
    <row r="845" spans="1:35" x14ac:dyDescent="0.25">
      <c r="A845" s="16">
        <v>844</v>
      </c>
      <c r="B845" s="3" t="str">
        <f t="shared" si="13"/>
        <v>OG844</v>
      </c>
      <c r="C845" s="36" t="s">
        <v>2632</v>
      </c>
      <c r="D845" s="25" t="s">
        <v>336</v>
      </c>
      <c r="E845" s="20" t="s">
        <v>2633</v>
      </c>
      <c r="F845" s="53" t="s">
        <v>2634</v>
      </c>
      <c r="G845" s="13" t="s">
        <v>2635</v>
      </c>
      <c r="H845" s="304">
        <v>45090</v>
      </c>
      <c r="I845" s="14" t="s">
        <v>284</v>
      </c>
      <c r="K845" s="13"/>
      <c r="L845" s="13" t="s">
        <v>157</v>
      </c>
      <c r="M845" s="13" t="s">
        <v>327</v>
      </c>
      <c r="N845" s="13" t="s">
        <v>2636</v>
      </c>
      <c r="O845" s="19" t="s">
        <v>2637</v>
      </c>
      <c r="P845" s="19" t="s">
        <v>2638</v>
      </c>
      <c r="R845" s="13" t="s">
        <v>2639</v>
      </c>
      <c r="S845" s="243" t="s">
        <v>2158</v>
      </c>
      <c r="T845" s="13" t="s">
        <v>164</v>
      </c>
      <c r="U845" s="14" t="s">
        <v>244</v>
      </c>
      <c r="W845" s="14" t="s">
        <v>244</v>
      </c>
      <c r="X845" s="13"/>
      <c r="AG845" s="111">
        <v>45398</v>
      </c>
      <c r="AH845" s="19"/>
      <c r="AI845"/>
    </row>
    <row r="846" spans="1:35" x14ac:dyDescent="0.25">
      <c r="A846" s="16">
        <v>845</v>
      </c>
      <c r="B846" s="3" t="str">
        <f t="shared" si="13"/>
        <v>OG845</v>
      </c>
      <c r="C846" s="36" t="s">
        <v>2640</v>
      </c>
      <c r="D846" s="25" t="s">
        <v>742</v>
      </c>
      <c r="E846" s="20" t="s">
        <v>743</v>
      </c>
      <c r="F846" s="53" t="s">
        <v>2634</v>
      </c>
      <c r="G846" s="13" t="s">
        <v>2635</v>
      </c>
      <c r="H846" s="304">
        <v>45090</v>
      </c>
      <c r="I846" s="14" t="s">
        <v>186</v>
      </c>
      <c r="K846" s="13"/>
      <c r="L846" s="13" t="s">
        <v>157</v>
      </c>
      <c r="M846" s="13" t="s">
        <v>327</v>
      </c>
      <c r="N846" s="13" t="s">
        <v>2641</v>
      </c>
      <c r="O846" s="19" t="s">
        <v>2642</v>
      </c>
      <c r="P846" s="19" t="s">
        <v>2643</v>
      </c>
      <c r="R846" s="13" t="s">
        <v>2639</v>
      </c>
      <c r="S846" s="243" t="s">
        <v>2158</v>
      </c>
      <c r="T846" s="13" t="s">
        <v>164</v>
      </c>
      <c r="U846" s="14" t="s">
        <v>244</v>
      </c>
      <c r="W846" s="14" t="s">
        <v>244</v>
      </c>
      <c r="X846" s="13"/>
      <c r="AG846" s="111">
        <v>45398</v>
      </c>
      <c r="AH846" s="19"/>
      <c r="AI846"/>
    </row>
    <row r="847" spans="1:35" x14ac:dyDescent="0.25">
      <c r="A847" s="16">
        <v>846</v>
      </c>
      <c r="B847" s="3" t="str">
        <f t="shared" si="13"/>
        <v>OG846</v>
      </c>
      <c r="C847" s="36" t="s">
        <v>2644</v>
      </c>
      <c r="D847" s="25" t="s">
        <v>2645</v>
      </c>
      <c r="E847" s="20" t="s">
        <v>2646</v>
      </c>
      <c r="F847" s="53" t="s">
        <v>2634</v>
      </c>
      <c r="G847" s="13" t="s">
        <v>2635</v>
      </c>
      <c r="H847" s="304">
        <v>45090</v>
      </c>
      <c r="I847" s="14" t="s">
        <v>284</v>
      </c>
      <c r="K847" s="13"/>
      <c r="L847" s="13" t="s">
        <v>157</v>
      </c>
      <c r="M847" s="13" t="s">
        <v>327</v>
      </c>
      <c r="N847" s="13" t="s">
        <v>2647</v>
      </c>
      <c r="O847" s="19" t="s">
        <v>2648</v>
      </c>
      <c r="P847" s="19" t="s">
        <v>2649</v>
      </c>
      <c r="R847" s="13" t="s">
        <v>2639</v>
      </c>
      <c r="S847" s="243" t="s">
        <v>2158</v>
      </c>
      <c r="T847" s="13" t="s">
        <v>164</v>
      </c>
      <c r="U847" s="14" t="s">
        <v>244</v>
      </c>
      <c r="W847" s="14" t="s">
        <v>244</v>
      </c>
      <c r="X847" s="13"/>
      <c r="AG847" s="111">
        <v>45398</v>
      </c>
      <c r="AH847" s="19"/>
      <c r="AI847"/>
    </row>
    <row r="848" spans="1:35" x14ac:dyDescent="0.25">
      <c r="A848" s="16">
        <v>847</v>
      </c>
      <c r="B848" s="3" t="str">
        <f t="shared" si="13"/>
        <v>OG847</v>
      </c>
      <c r="C848" s="36" t="s">
        <v>2650</v>
      </c>
      <c r="D848" s="25" t="s">
        <v>2651</v>
      </c>
      <c r="E848" s="20" t="s">
        <v>2652</v>
      </c>
      <c r="F848" s="53" t="s">
        <v>2653</v>
      </c>
      <c r="G848" s="13" t="s">
        <v>2654</v>
      </c>
      <c r="H848" s="304">
        <v>44646</v>
      </c>
      <c r="I848" s="14"/>
      <c r="K848" s="13"/>
      <c r="L848" s="13" t="s">
        <v>157</v>
      </c>
      <c r="M848" s="13" t="s">
        <v>2655</v>
      </c>
      <c r="N848" s="13" t="s">
        <v>2656</v>
      </c>
      <c r="O848" s="19">
        <v>-37.10241666666667</v>
      </c>
      <c r="P848" s="19">
        <v>113.57198333333334</v>
      </c>
      <c r="Q848" s="19" t="s">
        <v>2657</v>
      </c>
      <c r="R848" s="13" t="s">
        <v>2658</v>
      </c>
      <c r="S848" s="243" t="s">
        <v>2158</v>
      </c>
      <c r="T848" s="13" t="s">
        <v>164</v>
      </c>
      <c r="U848" s="14" t="s">
        <v>165</v>
      </c>
      <c r="W848" s="14" t="s">
        <v>165</v>
      </c>
      <c r="X848" s="13"/>
      <c r="Y848" s="13" t="s">
        <v>165</v>
      </c>
      <c r="Z848" s="13" t="s">
        <v>2659</v>
      </c>
      <c r="AG848" s="111">
        <v>45392</v>
      </c>
      <c r="AH848" s="19" t="s">
        <v>2660</v>
      </c>
      <c r="AI848"/>
    </row>
    <row r="849" spans="1:35" x14ac:dyDescent="0.25">
      <c r="A849" s="16">
        <v>848</v>
      </c>
      <c r="B849" s="3" t="str">
        <f t="shared" si="13"/>
        <v>OG848</v>
      </c>
      <c r="C849" s="36" t="s">
        <v>2661</v>
      </c>
      <c r="D849" s="25" t="s">
        <v>2651</v>
      </c>
      <c r="E849" s="20" t="s">
        <v>2652</v>
      </c>
      <c r="F849" s="53" t="s">
        <v>2653</v>
      </c>
      <c r="G849" s="13" t="s">
        <v>2654</v>
      </c>
      <c r="H849" s="304">
        <v>44646</v>
      </c>
      <c r="I849" s="14"/>
      <c r="K849" s="13"/>
      <c r="L849" s="13" t="s">
        <v>157</v>
      </c>
      <c r="M849" s="13" t="s">
        <v>2655</v>
      </c>
      <c r="N849" s="13" t="s">
        <v>2656</v>
      </c>
      <c r="O849" s="19">
        <v>-37.10241666666667</v>
      </c>
      <c r="P849" s="19">
        <v>113.57198333333334</v>
      </c>
      <c r="Q849" s="19" t="s">
        <v>2657</v>
      </c>
      <c r="R849" s="13" t="s">
        <v>2658</v>
      </c>
      <c r="S849" s="243" t="s">
        <v>2158</v>
      </c>
      <c r="T849" s="13" t="s">
        <v>164</v>
      </c>
      <c r="U849" s="14" t="s">
        <v>165</v>
      </c>
      <c r="W849" s="14" t="s">
        <v>165</v>
      </c>
      <c r="X849" s="13"/>
      <c r="Y849" s="13" t="s">
        <v>165</v>
      </c>
      <c r="Z849" s="13" t="s">
        <v>2659</v>
      </c>
      <c r="AG849" s="111">
        <v>45392</v>
      </c>
      <c r="AH849" s="19" t="s">
        <v>2662</v>
      </c>
      <c r="AI849"/>
    </row>
    <row r="850" spans="1:35" x14ac:dyDescent="0.25">
      <c r="A850" s="16">
        <v>849</v>
      </c>
      <c r="B850" s="3" t="str">
        <f t="shared" si="13"/>
        <v>OG849</v>
      </c>
      <c r="C850" s="36" t="s">
        <v>2663</v>
      </c>
      <c r="D850" s="25" t="s">
        <v>2664</v>
      </c>
      <c r="F850" s="53" t="s">
        <v>2538</v>
      </c>
      <c r="G850" s="13" t="s">
        <v>2665</v>
      </c>
      <c r="H850" s="304">
        <v>45238</v>
      </c>
      <c r="I850" s="14"/>
      <c r="K850" s="13"/>
      <c r="L850" s="13" t="s">
        <v>157</v>
      </c>
      <c r="M850" s="13" t="s">
        <v>2655</v>
      </c>
      <c r="N850" s="13" t="s">
        <v>2666</v>
      </c>
      <c r="O850" s="19">
        <v>-10.445</v>
      </c>
      <c r="P850" s="19">
        <v>106.03400000000001</v>
      </c>
      <c r="Q850" s="19">
        <v>5680</v>
      </c>
      <c r="R850" s="13" t="s">
        <v>2658</v>
      </c>
      <c r="S850" s="243" t="s">
        <v>163</v>
      </c>
      <c r="T850" s="13" t="s">
        <v>164</v>
      </c>
      <c r="U850" s="14" t="s">
        <v>165</v>
      </c>
      <c r="W850" s="14" t="s">
        <v>165</v>
      </c>
      <c r="X850" s="13"/>
      <c r="Y850" s="13" t="s">
        <v>165</v>
      </c>
      <c r="Z850" s="13" t="s">
        <v>2659</v>
      </c>
      <c r="AG850" s="111">
        <v>45392</v>
      </c>
      <c r="AH850" s="19" t="s">
        <v>2667</v>
      </c>
      <c r="AI850"/>
    </row>
    <row r="851" spans="1:35" x14ac:dyDescent="0.25">
      <c r="A851" s="16">
        <v>850</v>
      </c>
      <c r="B851" s="3" t="str">
        <f t="shared" si="13"/>
        <v>OG850</v>
      </c>
      <c r="C851" s="36" t="s">
        <v>2668</v>
      </c>
      <c r="D851" s="25" t="s">
        <v>2664</v>
      </c>
      <c r="F851" s="53" t="s">
        <v>2538</v>
      </c>
      <c r="G851" s="13" t="s">
        <v>2665</v>
      </c>
      <c r="H851" s="304">
        <v>45238</v>
      </c>
      <c r="I851" s="14"/>
      <c r="K851" s="13"/>
      <c r="L851" s="13" t="s">
        <v>157</v>
      </c>
      <c r="M851" s="13" t="s">
        <v>2655</v>
      </c>
      <c r="N851" s="13" t="s">
        <v>2666</v>
      </c>
      <c r="O851" s="19">
        <v>-10.445</v>
      </c>
      <c r="P851" s="19">
        <v>106.03400000000001</v>
      </c>
      <c r="Q851" s="19">
        <v>5680</v>
      </c>
      <c r="R851" s="13" t="s">
        <v>2658</v>
      </c>
      <c r="S851" s="243" t="s">
        <v>163</v>
      </c>
      <c r="T851" s="13" t="s">
        <v>164</v>
      </c>
      <c r="U851" s="14" t="s">
        <v>165</v>
      </c>
      <c r="W851" s="14" t="s">
        <v>165</v>
      </c>
      <c r="X851" s="13"/>
      <c r="Y851" s="13" t="s">
        <v>165</v>
      </c>
      <c r="Z851" s="13" t="s">
        <v>2659</v>
      </c>
      <c r="AG851" s="111">
        <v>45392</v>
      </c>
      <c r="AH851" s="19" t="s">
        <v>2667</v>
      </c>
      <c r="AI851"/>
    </row>
    <row r="852" spans="1:35" x14ac:dyDescent="0.25">
      <c r="A852" s="16">
        <v>851</v>
      </c>
      <c r="B852" s="3" t="str">
        <f t="shared" si="13"/>
        <v>OG851</v>
      </c>
      <c r="C852" s="36" t="s">
        <v>2669</v>
      </c>
      <c r="D852" s="25" t="s">
        <v>2664</v>
      </c>
      <c r="F852" s="53" t="s">
        <v>2538</v>
      </c>
      <c r="G852" s="13" t="s">
        <v>2665</v>
      </c>
      <c r="H852" s="304">
        <v>45239</v>
      </c>
      <c r="I852" s="14"/>
      <c r="K852" s="13"/>
      <c r="L852" s="13" t="s">
        <v>157</v>
      </c>
      <c r="M852" s="13" t="s">
        <v>2655</v>
      </c>
      <c r="N852" s="13" t="s">
        <v>2666</v>
      </c>
      <c r="O852" s="19">
        <v>-10.452</v>
      </c>
      <c r="P852" s="19">
        <v>105.84699999999999</v>
      </c>
      <c r="Q852" s="19">
        <v>3979</v>
      </c>
      <c r="R852" s="13" t="s">
        <v>2658</v>
      </c>
      <c r="S852" s="243" t="s">
        <v>163</v>
      </c>
      <c r="T852" s="13" t="s">
        <v>164</v>
      </c>
      <c r="U852" s="14" t="s">
        <v>165</v>
      </c>
      <c r="W852" s="14" t="s">
        <v>165</v>
      </c>
      <c r="X852" s="13"/>
      <c r="Y852" s="13" t="s">
        <v>165</v>
      </c>
      <c r="Z852" s="13" t="s">
        <v>2659</v>
      </c>
      <c r="AG852" s="111">
        <v>45392</v>
      </c>
      <c r="AH852" s="19" t="s">
        <v>2667</v>
      </c>
      <c r="AI852"/>
    </row>
    <row r="853" spans="1:35" x14ac:dyDescent="0.25">
      <c r="A853" s="16">
        <v>852</v>
      </c>
      <c r="B853" s="3" t="str">
        <f t="shared" si="13"/>
        <v>OG852</v>
      </c>
      <c r="C853" s="36" t="s">
        <v>2670</v>
      </c>
      <c r="D853" s="287" t="s">
        <v>2671</v>
      </c>
      <c r="E853" s="20" t="s">
        <v>2672</v>
      </c>
      <c r="F853" s="53" t="s">
        <v>2538</v>
      </c>
      <c r="G853" s="13" t="s">
        <v>2665</v>
      </c>
      <c r="H853" s="304">
        <v>45240</v>
      </c>
      <c r="I853" s="14"/>
      <c r="K853" s="13"/>
      <c r="L853" s="13" t="s">
        <v>157</v>
      </c>
      <c r="M853" s="13" t="s">
        <v>2655</v>
      </c>
      <c r="N853" s="13" t="s">
        <v>2666</v>
      </c>
      <c r="O853" s="19">
        <v>-10.433999999999999</v>
      </c>
      <c r="P853" s="19">
        <v>105.813</v>
      </c>
      <c r="Q853" s="19">
        <v>3162</v>
      </c>
      <c r="R853" s="13" t="s">
        <v>2658</v>
      </c>
      <c r="S853" s="243" t="s">
        <v>163</v>
      </c>
      <c r="T853" s="13" t="s">
        <v>164</v>
      </c>
      <c r="U853" s="14" t="s">
        <v>165</v>
      </c>
      <c r="W853" s="14" t="s">
        <v>165</v>
      </c>
      <c r="X853" s="13"/>
      <c r="Y853" s="13" t="s">
        <v>165</v>
      </c>
      <c r="Z853" s="13" t="s">
        <v>2659</v>
      </c>
      <c r="AG853" s="111">
        <v>45392</v>
      </c>
      <c r="AH853" s="19" t="s">
        <v>2667</v>
      </c>
      <c r="AI853"/>
    </row>
    <row r="854" spans="1:35" x14ac:dyDescent="0.25">
      <c r="A854" s="16">
        <v>853</v>
      </c>
      <c r="B854" s="3" t="str">
        <f t="shared" si="13"/>
        <v>OG853</v>
      </c>
      <c r="C854" s="36" t="s">
        <v>2673</v>
      </c>
      <c r="D854" s="287" t="s">
        <v>2671</v>
      </c>
      <c r="E854" s="20" t="s">
        <v>2672</v>
      </c>
      <c r="F854" s="53" t="s">
        <v>2538</v>
      </c>
      <c r="G854" s="13" t="s">
        <v>2665</v>
      </c>
      <c r="H854" s="304">
        <v>45240</v>
      </c>
      <c r="I854" s="14"/>
      <c r="K854" s="13"/>
      <c r="L854" s="13" t="s">
        <v>157</v>
      </c>
      <c r="M854" s="13" t="s">
        <v>2655</v>
      </c>
      <c r="N854" s="13" t="s">
        <v>2666</v>
      </c>
      <c r="O854" s="19">
        <v>-10.433999999999999</v>
      </c>
      <c r="P854" s="19">
        <v>105.813</v>
      </c>
      <c r="Q854" s="19">
        <v>3162</v>
      </c>
      <c r="R854" s="13" t="s">
        <v>2658</v>
      </c>
      <c r="S854" s="243" t="s">
        <v>163</v>
      </c>
      <c r="T854" s="13" t="s">
        <v>164</v>
      </c>
      <c r="U854" s="14" t="s">
        <v>165</v>
      </c>
      <c r="W854" s="14" t="s">
        <v>165</v>
      </c>
      <c r="X854" s="13"/>
      <c r="Y854" s="13" t="s">
        <v>165</v>
      </c>
      <c r="Z854" s="13" t="s">
        <v>2659</v>
      </c>
      <c r="AG854" s="111">
        <v>45392</v>
      </c>
      <c r="AH854" s="19" t="s">
        <v>2667</v>
      </c>
      <c r="AI854"/>
    </row>
    <row r="855" spans="1:35" x14ac:dyDescent="0.25">
      <c r="A855" s="16">
        <v>854</v>
      </c>
      <c r="B855" s="3" t="str">
        <f t="shared" si="13"/>
        <v>OG854</v>
      </c>
      <c r="C855" s="36" t="s">
        <v>2674</v>
      </c>
      <c r="D855" s="25" t="s">
        <v>2675</v>
      </c>
      <c r="F855" s="53" t="s">
        <v>2538</v>
      </c>
      <c r="G855" s="13" t="s">
        <v>2665</v>
      </c>
      <c r="H855" s="304">
        <v>45243</v>
      </c>
      <c r="I855" s="14"/>
      <c r="K855" s="13"/>
      <c r="L855" s="13" t="s">
        <v>157</v>
      </c>
      <c r="M855" s="13" t="s">
        <v>2655</v>
      </c>
      <c r="N855" s="13" t="s">
        <v>2666</v>
      </c>
      <c r="O855" s="19">
        <v>-10.586</v>
      </c>
      <c r="P855" s="19">
        <v>105.926</v>
      </c>
      <c r="Q855" s="19">
        <v>5028</v>
      </c>
      <c r="R855" s="13" t="s">
        <v>2658</v>
      </c>
      <c r="S855" s="243" t="s">
        <v>163</v>
      </c>
      <c r="T855" s="13" t="s">
        <v>164</v>
      </c>
      <c r="U855" s="14" t="s">
        <v>165</v>
      </c>
      <c r="W855" s="14" t="s">
        <v>165</v>
      </c>
      <c r="X855" s="13"/>
      <c r="Y855" s="13" t="s">
        <v>165</v>
      </c>
      <c r="Z855" s="13" t="s">
        <v>2659</v>
      </c>
      <c r="AG855" s="111">
        <v>45392</v>
      </c>
      <c r="AH855" s="19" t="s">
        <v>2667</v>
      </c>
      <c r="AI855"/>
    </row>
    <row r="856" spans="1:35" x14ac:dyDescent="0.25">
      <c r="A856" s="16">
        <v>855</v>
      </c>
      <c r="B856" s="3" t="str">
        <f t="shared" si="13"/>
        <v>OG855</v>
      </c>
      <c r="C856" s="36" t="s">
        <v>2676</v>
      </c>
      <c r="D856" s="25" t="s">
        <v>2677</v>
      </c>
      <c r="E856" s="20" t="s">
        <v>2678</v>
      </c>
      <c r="F856" s="53" t="s">
        <v>2538</v>
      </c>
      <c r="G856" s="13" t="s">
        <v>2539</v>
      </c>
      <c r="H856" s="304">
        <v>45363</v>
      </c>
      <c r="I856" s="14" t="s">
        <v>186</v>
      </c>
      <c r="K856" s="13" t="s">
        <v>2679</v>
      </c>
      <c r="L856" s="13" t="s">
        <v>157</v>
      </c>
      <c r="M856" s="13" t="s">
        <v>158</v>
      </c>
      <c r="N856" s="13" t="s">
        <v>2541</v>
      </c>
      <c r="O856" s="19" t="s">
        <v>2680</v>
      </c>
      <c r="P856" s="19" t="s">
        <v>2681</v>
      </c>
      <c r="Q856" s="19">
        <v>21</v>
      </c>
      <c r="R856" s="13" t="s">
        <v>2544</v>
      </c>
      <c r="S856" s="243" t="s">
        <v>163</v>
      </c>
      <c r="T856" s="13" t="s">
        <v>164</v>
      </c>
      <c r="U856" s="14" t="s">
        <v>165</v>
      </c>
      <c r="V856" s="14" t="s">
        <v>2682</v>
      </c>
      <c r="W856" s="14" t="s">
        <v>244</v>
      </c>
      <c r="X856" s="13" t="s">
        <v>107</v>
      </c>
      <c r="Y856" s="13" t="s">
        <v>107</v>
      </c>
      <c r="Z856" s="13" t="s">
        <v>2546</v>
      </c>
      <c r="AA856" s="13" t="s">
        <v>107</v>
      </c>
      <c r="AG856" s="111">
        <v>45392</v>
      </c>
      <c r="AH856" s="19"/>
      <c r="AI856"/>
    </row>
    <row r="857" spans="1:35" x14ac:dyDescent="0.25">
      <c r="A857" s="16">
        <v>856</v>
      </c>
      <c r="B857" s="3" t="str">
        <f t="shared" ref="B857:B863" si="14">_xlfn.CONCAT("OG",A857)</f>
        <v>OG856</v>
      </c>
      <c r="D857" s="25" t="s">
        <v>2683</v>
      </c>
      <c r="E857" s="20" t="s">
        <v>2684</v>
      </c>
      <c r="F857" s="53" t="s">
        <v>2685</v>
      </c>
      <c r="G857" s="13" t="s">
        <v>2685</v>
      </c>
      <c r="H857" s="304">
        <v>45457</v>
      </c>
      <c r="I857" s="14" t="s">
        <v>284</v>
      </c>
      <c r="J857" s="14">
        <v>228</v>
      </c>
      <c r="K857" s="13" t="s">
        <v>2686</v>
      </c>
      <c r="L857" s="13" t="s">
        <v>157</v>
      </c>
      <c r="M857" s="13" t="s">
        <v>817</v>
      </c>
      <c r="N857" s="13" t="s">
        <v>2687</v>
      </c>
      <c r="O857" s="19">
        <v>-42.898936999999997</v>
      </c>
      <c r="P857" s="19">
        <v>147.561306</v>
      </c>
      <c r="Q857" s="19">
        <v>10</v>
      </c>
      <c r="R857" s="13" t="s">
        <v>2688</v>
      </c>
      <c r="S857" s="243" t="s">
        <v>163</v>
      </c>
      <c r="T857" s="13" t="s">
        <v>164</v>
      </c>
      <c r="U857" s="14" t="s">
        <v>165</v>
      </c>
      <c r="W857" s="14" t="s">
        <v>165</v>
      </c>
      <c r="X857" s="13" t="s">
        <v>2689</v>
      </c>
      <c r="Y857" s="13" t="s">
        <v>2690</v>
      </c>
      <c r="AA857" s="13" t="s">
        <v>107</v>
      </c>
      <c r="AC857" s="13" t="s">
        <v>244</v>
      </c>
      <c r="AD857" s="13" t="s">
        <v>244</v>
      </c>
      <c r="AE857" s="13" t="s">
        <v>2691</v>
      </c>
      <c r="AF857" s="13" t="s">
        <v>2692</v>
      </c>
      <c r="AG857" s="111">
        <v>45462</v>
      </c>
      <c r="AH857" s="19"/>
      <c r="AI857"/>
    </row>
    <row r="858" spans="1:35" x14ac:dyDescent="0.25">
      <c r="A858" s="16">
        <v>857</v>
      </c>
      <c r="B858" s="3" t="str">
        <f t="shared" si="14"/>
        <v>OG857</v>
      </c>
      <c r="C858" s="36" t="s">
        <v>2693</v>
      </c>
      <c r="D858" s="25" t="s">
        <v>2694</v>
      </c>
      <c r="E858" s="20" t="s">
        <v>2695</v>
      </c>
      <c r="F858" s="53" t="s">
        <v>2696</v>
      </c>
      <c r="G858" s="13" t="s">
        <v>2697</v>
      </c>
      <c r="H858" s="304">
        <v>45454</v>
      </c>
      <c r="I858" s="14" t="s">
        <v>284</v>
      </c>
      <c r="J858" s="14">
        <v>93200</v>
      </c>
      <c r="K858" s="13">
        <v>1600</v>
      </c>
      <c r="L858" s="13" t="s">
        <v>157</v>
      </c>
      <c r="M858" s="13" t="s">
        <v>2698</v>
      </c>
      <c r="N858" s="13" t="s">
        <v>2699</v>
      </c>
      <c r="O858" s="19" t="s">
        <v>2700</v>
      </c>
      <c r="P858" s="19" t="s">
        <v>2701</v>
      </c>
      <c r="Q858" s="19" t="s">
        <v>107</v>
      </c>
      <c r="R858" s="13"/>
      <c r="S858" s="243" t="s">
        <v>163</v>
      </c>
      <c r="T858" s="13" t="s">
        <v>164</v>
      </c>
      <c r="U858" s="14"/>
      <c r="X858" s="13"/>
      <c r="Y858" s="13" t="s">
        <v>2702</v>
      </c>
      <c r="Z858" s="13" t="s">
        <v>2703</v>
      </c>
      <c r="AA858" s="13" t="s">
        <v>107</v>
      </c>
      <c r="AB858" s="13" t="s">
        <v>107</v>
      </c>
      <c r="AC858" s="13" t="s">
        <v>244</v>
      </c>
      <c r="AD858" s="13" t="s">
        <v>244</v>
      </c>
      <c r="AE858" s="13" t="s">
        <v>2704</v>
      </c>
      <c r="AF858" s="13" t="s">
        <v>2704</v>
      </c>
      <c r="AG858" s="111">
        <v>45463</v>
      </c>
      <c r="AH858" s="19" t="s">
        <v>2705</v>
      </c>
      <c r="AI858"/>
    </row>
    <row r="859" spans="1:35" x14ac:dyDescent="0.25">
      <c r="A859" s="16">
        <v>858</v>
      </c>
      <c r="B859" s="3" t="str">
        <f t="shared" si="14"/>
        <v>OG858</v>
      </c>
      <c r="C859" s="36" t="s">
        <v>2706</v>
      </c>
      <c r="D859" s="25" t="s">
        <v>2694</v>
      </c>
      <c r="E859" s="20" t="s">
        <v>2695</v>
      </c>
      <c r="F859" s="53" t="s">
        <v>2696</v>
      </c>
      <c r="G859" s="13" t="s">
        <v>2697</v>
      </c>
      <c r="H859" s="304">
        <v>45454</v>
      </c>
      <c r="I859" s="14" t="s">
        <v>186</v>
      </c>
      <c r="J859" s="14" t="s">
        <v>2707</v>
      </c>
      <c r="K859" s="13" t="s">
        <v>2708</v>
      </c>
      <c r="L859" s="13" t="s">
        <v>157</v>
      </c>
      <c r="M859" s="13" t="s">
        <v>2698</v>
      </c>
      <c r="N859" s="13" t="s">
        <v>2699</v>
      </c>
      <c r="O859" s="19" t="s">
        <v>2709</v>
      </c>
      <c r="P859" s="19" t="s">
        <v>2710</v>
      </c>
      <c r="Q859" s="19" t="s">
        <v>107</v>
      </c>
      <c r="R859" s="13"/>
      <c r="S859" s="243" t="s">
        <v>163</v>
      </c>
      <c r="T859" s="13" t="s">
        <v>164</v>
      </c>
      <c r="U859" s="14"/>
      <c r="X859" s="13"/>
      <c r="Y859" s="13" t="s">
        <v>2702</v>
      </c>
      <c r="Z859" s="13" t="s">
        <v>2703</v>
      </c>
      <c r="AA859" s="13" t="s">
        <v>107</v>
      </c>
      <c r="AB859" s="13" t="s">
        <v>107</v>
      </c>
      <c r="AC859" s="13" t="s">
        <v>244</v>
      </c>
      <c r="AD859" s="13" t="s">
        <v>244</v>
      </c>
      <c r="AE859" s="13" t="s">
        <v>2704</v>
      </c>
      <c r="AF859" s="13" t="s">
        <v>2704</v>
      </c>
      <c r="AG859" s="111">
        <v>45463</v>
      </c>
      <c r="AH859" s="19" t="s">
        <v>2711</v>
      </c>
      <c r="AI859"/>
    </row>
    <row r="860" spans="1:35" x14ac:dyDescent="0.25">
      <c r="A860" s="16">
        <v>859</v>
      </c>
      <c r="B860" s="3" t="str">
        <f t="shared" si="14"/>
        <v>OG859</v>
      </c>
      <c r="C860" s="36" t="s">
        <v>2712</v>
      </c>
      <c r="D860" s="25" t="s">
        <v>2694</v>
      </c>
      <c r="E860" s="20" t="s">
        <v>2695</v>
      </c>
      <c r="F860" s="53" t="s">
        <v>2696</v>
      </c>
      <c r="G860" s="13" t="s">
        <v>2697</v>
      </c>
      <c r="H860" s="304">
        <v>45457</v>
      </c>
      <c r="I860" s="14" t="s">
        <v>186</v>
      </c>
      <c r="J860" s="14" t="s">
        <v>2713</v>
      </c>
      <c r="K860" s="13" t="s">
        <v>2714</v>
      </c>
      <c r="L860" s="13" t="s">
        <v>157</v>
      </c>
      <c r="M860" s="13" t="s">
        <v>2698</v>
      </c>
      <c r="N860" s="13" t="s">
        <v>2699</v>
      </c>
      <c r="O860" s="19" t="s">
        <v>2715</v>
      </c>
      <c r="P860" s="19" t="s">
        <v>2716</v>
      </c>
      <c r="Q860" s="19" t="s">
        <v>107</v>
      </c>
      <c r="R860" s="13"/>
      <c r="S860" s="243" t="s">
        <v>163</v>
      </c>
      <c r="T860" s="13" t="s">
        <v>164</v>
      </c>
      <c r="U860" s="14"/>
      <c r="X860" s="13"/>
      <c r="Y860" s="13" t="s">
        <v>2702</v>
      </c>
      <c r="Z860" s="13" t="s">
        <v>2703</v>
      </c>
      <c r="AA860" s="13" t="s">
        <v>107</v>
      </c>
      <c r="AB860" s="13" t="s">
        <v>107</v>
      </c>
      <c r="AC860" s="13" t="s">
        <v>244</v>
      </c>
      <c r="AD860" s="13" t="s">
        <v>244</v>
      </c>
      <c r="AE860" s="13" t="s">
        <v>2704</v>
      </c>
      <c r="AF860" s="13" t="s">
        <v>2704</v>
      </c>
      <c r="AG860" s="111">
        <v>45463</v>
      </c>
      <c r="AH860" s="19" t="s">
        <v>2717</v>
      </c>
      <c r="AI860"/>
    </row>
    <row r="861" spans="1:35" x14ac:dyDescent="0.25">
      <c r="A861" s="16">
        <v>860</v>
      </c>
      <c r="B861" s="3" t="str">
        <f t="shared" si="14"/>
        <v>OG860</v>
      </c>
      <c r="C861" s="36" t="s">
        <v>2718</v>
      </c>
      <c r="D861" s="25" t="s">
        <v>2719</v>
      </c>
      <c r="E861" s="20" t="s">
        <v>2720</v>
      </c>
      <c r="F861" s="53" t="s">
        <v>2721</v>
      </c>
      <c r="G861" s="13" t="s">
        <v>2722</v>
      </c>
      <c r="H861" s="304">
        <v>45406</v>
      </c>
      <c r="I861" s="14" t="s">
        <v>107</v>
      </c>
      <c r="K861" s="13">
        <v>57</v>
      </c>
      <c r="L861" s="13" t="s">
        <v>157</v>
      </c>
      <c r="M861" s="13" t="s">
        <v>767</v>
      </c>
      <c r="N861" s="13" t="s">
        <v>2723</v>
      </c>
      <c r="O861" s="19" t="s">
        <v>2724</v>
      </c>
      <c r="P861" s="19" t="s">
        <v>2725</v>
      </c>
      <c r="Q861" s="19">
        <v>5</v>
      </c>
      <c r="R861" s="13" t="s">
        <v>2726</v>
      </c>
      <c r="S861" s="243" t="s">
        <v>163</v>
      </c>
      <c r="T861" s="13" t="s">
        <v>164</v>
      </c>
      <c r="U861" s="14" t="s">
        <v>244</v>
      </c>
      <c r="V861" s="14" t="s">
        <v>107</v>
      </c>
      <c r="W861" s="14" t="s">
        <v>244</v>
      </c>
      <c r="X861" s="13" t="s">
        <v>2727</v>
      </c>
      <c r="AB861" s="13" t="s">
        <v>244</v>
      </c>
      <c r="AC861" s="13" t="s">
        <v>244</v>
      </c>
      <c r="AD861" s="13" t="s">
        <v>244</v>
      </c>
      <c r="AE861" s="13" t="s">
        <v>244</v>
      </c>
      <c r="AG861" s="111">
        <v>45411</v>
      </c>
      <c r="AH861" s="19"/>
      <c r="AI861"/>
    </row>
    <row r="862" spans="1:35" x14ac:dyDescent="0.25">
      <c r="A862" s="16">
        <v>861</v>
      </c>
      <c r="B862" s="3" t="str">
        <f t="shared" si="14"/>
        <v>OG861</v>
      </c>
      <c r="C862" s="36" t="s">
        <v>2728</v>
      </c>
      <c r="D862" s="25" t="s">
        <v>2719</v>
      </c>
      <c r="E862" s="20" t="s">
        <v>2720</v>
      </c>
      <c r="F862" s="53" t="s">
        <v>2721</v>
      </c>
      <c r="G862" s="13" t="s">
        <v>2722</v>
      </c>
      <c r="H862" s="304">
        <v>45406</v>
      </c>
      <c r="I862" s="14" t="s">
        <v>107</v>
      </c>
      <c r="K862" s="13">
        <v>50</v>
      </c>
      <c r="L862" s="13" t="s">
        <v>157</v>
      </c>
      <c r="M862" s="13" t="s">
        <v>767</v>
      </c>
      <c r="N862" s="13" t="s">
        <v>2723</v>
      </c>
      <c r="O862" s="19" t="s">
        <v>2724</v>
      </c>
      <c r="P862" s="19" t="s">
        <v>2725</v>
      </c>
      <c r="Q862" s="19">
        <v>5</v>
      </c>
      <c r="R862" s="13" t="s">
        <v>2726</v>
      </c>
      <c r="S862" s="243" t="s">
        <v>163</v>
      </c>
      <c r="T862" s="13" t="s">
        <v>164</v>
      </c>
      <c r="U862" s="14" t="s">
        <v>244</v>
      </c>
      <c r="V862" s="14" t="s">
        <v>107</v>
      </c>
      <c r="W862" s="14" t="s">
        <v>244</v>
      </c>
      <c r="X862" s="13" t="s">
        <v>2729</v>
      </c>
      <c r="AB862" s="13" t="s">
        <v>244</v>
      </c>
      <c r="AC862" s="13" t="s">
        <v>244</v>
      </c>
      <c r="AD862" s="13" t="s">
        <v>244</v>
      </c>
      <c r="AE862" s="13" t="s">
        <v>244</v>
      </c>
      <c r="AG862" s="111">
        <v>45411</v>
      </c>
      <c r="AH862" s="19"/>
      <c r="AI862"/>
    </row>
    <row r="863" spans="1:35" x14ac:dyDescent="0.25">
      <c r="A863" s="16">
        <v>862</v>
      </c>
      <c r="B863" s="3" t="str">
        <f t="shared" si="14"/>
        <v>OG862</v>
      </c>
      <c r="C863" s="36" t="s">
        <v>2730</v>
      </c>
      <c r="D863" s="25" t="s">
        <v>2719</v>
      </c>
      <c r="E863" s="20" t="s">
        <v>2720</v>
      </c>
      <c r="F863" s="53" t="s">
        <v>2721</v>
      </c>
      <c r="G863" s="13" t="s">
        <v>2722</v>
      </c>
      <c r="H863" s="304">
        <v>45406</v>
      </c>
      <c r="I863" s="14" t="s">
        <v>107</v>
      </c>
      <c r="K863" s="13">
        <v>60</v>
      </c>
      <c r="L863" s="13" t="s">
        <v>157</v>
      </c>
      <c r="M863" s="13" t="s">
        <v>767</v>
      </c>
      <c r="N863" s="13" t="s">
        <v>2723</v>
      </c>
      <c r="O863" s="19" t="s">
        <v>2724</v>
      </c>
      <c r="P863" s="19" t="s">
        <v>2725</v>
      </c>
      <c r="Q863" s="19">
        <v>5</v>
      </c>
      <c r="R863" s="13" t="s">
        <v>2726</v>
      </c>
      <c r="S863" s="243" t="s">
        <v>163</v>
      </c>
      <c r="T863" s="13" t="s">
        <v>164</v>
      </c>
      <c r="U863" s="14" t="s">
        <v>244</v>
      </c>
      <c r="V863" s="14" t="s">
        <v>107</v>
      </c>
      <c r="W863" s="14" t="s">
        <v>244</v>
      </c>
      <c r="X863" s="13" t="s">
        <v>2731</v>
      </c>
      <c r="AB863" s="13" t="s">
        <v>244</v>
      </c>
      <c r="AC863" s="13" t="s">
        <v>244</v>
      </c>
      <c r="AD863" s="13" t="s">
        <v>244</v>
      </c>
      <c r="AE863" s="13" t="s">
        <v>244</v>
      </c>
      <c r="AG863" s="111">
        <v>45411</v>
      </c>
      <c r="AH863" s="19"/>
      <c r="AI863"/>
    </row>
    <row r="864" spans="1:35" x14ac:dyDescent="0.25">
      <c r="A864" s="16">
        <v>863</v>
      </c>
      <c r="B864" s="3" t="str">
        <f t="shared" ref="B864:B870" si="15">_xlfn.CONCAT("OG",A864)</f>
        <v>OG863</v>
      </c>
      <c r="C864" s="36" t="s">
        <v>2732</v>
      </c>
      <c r="D864" s="25" t="s">
        <v>1177</v>
      </c>
      <c r="E864" s="20" t="s">
        <v>2733</v>
      </c>
      <c r="F864" s="53" t="s">
        <v>2734</v>
      </c>
      <c r="G864" s="53" t="s">
        <v>2735</v>
      </c>
      <c r="H864" s="304">
        <v>45518</v>
      </c>
      <c r="I864" s="304" t="s">
        <v>919</v>
      </c>
      <c r="J864" s="14">
        <v>67.2</v>
      </c>
      <c r="K864" s="13" t="s">
        <v>2736</v>
      </c>
      <c r="L864" s="13" t="s">
        <v>157</v>
      </c>
      <c r="M864" s="13" t="s">
        <v>2655</v>
      </c>
      <c r="N864" s="13" t="s">
        <v>2737</v>
      </c>
      <c r="O864" s="19">
        <v>-18.695678000000001</v>
      </c>
      <c r="P864" s="19">
        <v>121.737752</v>
      </c>
      <c r="Q864" s="19">
        <v>2</v>
      </c>
      <c r="R864" s="19" t="s">
        <v>2738</v>
      </c>
      <c r="S864" s="243" t="s">
        <v>163</v>
      </c>
      <c r="T864" s="13" t="s">
        <v>164</v>
      </c>
      <c r="U864" s="14" t="s">
        <v>165</v>
      </c>
      <c r="W864" s="14" t="s">
        <v>244</v>
      </c>
      <c r="X864" s="14" t="s">
        <v>107</v>
      </c>
      <c r="Y864" s="13" t="s">
        <v>2739</v>
      </c>
      <c r="Z864" s="13" t="s">
        <v>2740</v>
      </c>
      <c r="AB864" s="13" t="s">
        <v>165</v>
      </c>
      <c r="AC864" s="13" t="s">
        <v>244</v>
      </c>
      <c r="AD864" s="13" t="s">
        <v>244</v>
      </c>
      <c r="AE864" s="13" t="s">
        <v>2741</v>
      </c>
      <c r="AF864" s="13" t="s">
        <v>244</v>
      </c>
      <c r="AG864" s="111">
        <v>45520</v>
      </c>
    </row>
    <row r="865" spans="1:34" ht="15" customHeight="1" x14ac:dyDescent="0.25">
      <c r="A865" s="16">
        <v>864</v>
      </c>
      <c r="B865" s="3" t="str">
        <f t="shared" si="15"/>
        <v>OG864</v>
      </c>
      <c r="C865" s="36" t="s">
        <v>2742</v>
      </c>
      <c r="D865" s="25" t="s">
        <v>2743</v>
      </c>
      <c r="E865" s="20" t="s">
        <v>2652</v>
      </c>
      <c r="F865" s="53" t="s">
        <v>2744</v>
      </c>
      <c r="G865" s="53" t="s">
        <v>2744</v>
      </c>
      <c r="H865" s="304">
        <v>45443</v>
      </c>
      <c r="I865" s="304" t="s">
        <v>107</v>
      </c>
      <c r="J865" s="14" t="s">
        <v>107</v>
      </c>
      <c r="K865" s="13" t="s">
        <v>2745</v>
      </c>
      <c r="L865" s="13" t="s">
        <v>157</v>
      </c>
      <c r="M865" s="13" t="s">
        <v>2655</v>
      </c>
      <c r="N865" s="13" t="s">
        <v>2746</v>
      </c>
      <c r="O865" s="19">
        <v>-21.977</v>
      </c>
      <c r="P865" s="19">
        <v>113.572</v>
      </c>
      <c r="Q865" s="19">
        <v>1336</v>
      </c>
      <c r="R865" s="19" t="s">
        <v>2747</v>
      </c>
      <c r="S865" s="243" t="s">
        <v>163</v>
      </c>
      <c r="T865" s="13" t="s">
        <v>164</v>
      </c>
      <c r="U865" s="14" t="s">
        <v>244</v>
      </c>
      <c r="V865" s="14" t="s">
        <v>107</v>
      </c>
      <c r="W865" s="14" t="s">
        <v>165</v>
      </c>
      <c r="X865" s="14" t="s">
        <v>2689</v>
      </c>
      <c r="AG865" s="111">
        <v>45398</v>
      </c>
    </row>
    <row r="866" spans="1:34" ht="15" customHeight="1" x14ac:dyDescent="0.25">
      <c r="A866" s="16">
        <v>865</v>
      </c>
      <c r="B866" s="3" t="str">
        <f t="shared" si="15"/>
        <v>OG865</v>
      </c>
      <c r="C866" s="36" t="s">
        <v>2748</v>
      </c>
      <c r="D866" s="25" t="s">
        <v>2675</v>
      </c>
      <c r="E866" s="20" t="s">
        <v>2749</v>
      </c>
      <c r="F866" s="53" t="s">
        <v>2744</v>
      </c>
      <c r="G866" s="53" t="s">
        <v>2744</v>
      </c>
      <c r="H866" s="304">
        <v>45448</v>
      </c>
      <c r="I866" s="304" t="s">
        <v>107</v>
      </c>
      <c r="J866" s="14" t="s">
        <v>107</v>
      </c>
      <c r="K866" s="13" t="s">
        <v>2750</v>
      </c>
      <c r="L866" s="13" t="s">
        <v>157</v>
      </c>
      <c r="M866" s="13" t="s">
        <v>2655</v>
      </c>
      <c r="N866" s="13" t="s">
        <v>2746</v>
      </c>
      <c r="O866" s="19">
        <v>-21.960999999999999</v>
      </c>
      <c r="P866" s="19">
        <v>112.97</v>
      </c>
      <c r="Q866" s="19">
        <v>1945</v>
      </c>
      <c r="R866" s="19" t="s">
        <v>2747</v>
      </c>
      <c r="S866" s="243" t="s">
        <v>163</v>
      </c>
      <c r="T866" s="13" t="s">
        <v>164</v>
      </c>
      <c r="U866" s="14" t="s">
        <v>244</v>
      </c>
      <c r="V866" s="14" t="s">
        <v>107</v>
      </c>
      <c r="W866" s="14" t="s">
        <v>165</v>
      </c>
      <c r="X866" s="14" t="s">
        <v>2689</v>
      </c>
      <c r="AG866" s="111">
        <v>45398</v>
      </c>
    </row>
    <row r="867" spans="1:34" ht="15" customHeight="1" x14ac:dyDescent="0.25">
      <c r="A867" s="16">
        <v>866</v>
      </c>
      <c r="B867" s="3" t="str">
        <f t="shared" si="15"/>
        <v>OG866</v>
      </c>
      <c r="C867" s="36" t="s">
        <v>2751</v>
      </c>
      <c r="D867" s="25" t="s">
        <v>2752</v>
      </c>
      <c r="E867" s="20" t="s">
        <v>2753</v>
      </c>
      <c r="F867" s="53" t="s">
        <v>2744</v>
      </c>
      <c r="G867" s="53" t="s">
        <v>2744</v>
      </c>
      <c r="H867" s="304">
        <v>45455</v>
      </c>
      <c r="I867" s="304" t="s">
        <v>107</v>
      </c>
      <c r="J867" s="14" t="s">
        <v>107</v>
      </c>
      <c r="K867" s="13" t="s">
        <v>2754</v>
      </c>
      <c r="L867" s="13" t="s">
        <v>157</v>
      </c>
      <c r="M867" s="13" t="s">
        <v>2655</v>
      </c>
      <c r="N867" s="13" t="s">
        <v>2746</v>
      </c>
      <c r="O867" s="19">
        <v>-21.81</v>
      </c>
      <c r="P867" s="19">
        <v>112.84399999999999</v>
      </c>
      <c r="Q867" s="19">
        <v>2587</v>
      </c>
      <c r="R867" s="19" t="s">
        <v>2747</v>
      </c>
      <c r="S867" s="243" t="s">
        <v>163</v>
      </c>
      <c r="T867" s="13" t="s">
        <v>164</v>
      </c>
      <c r="U867" s="14" t="s">
        <v>244</v>
      </c>
      <c r="V867" s="14" t="s">
        <v>107</v>
      </c>
      <c r="W867" s="14" t="s">
        <v>165</v>
      </c>
      <c r="X867" s="14" t="s">
        <v>2689</v>
      </c>
      <c r="AG867" s="111">
        <v>45398</v>
      </c>
    </row>
    <row r="868" spans="1:34" ht="15" customHeight="1" x14ac:dyDescent="0.25">
      <c r="A868" s="16">
        <v>867</v>
      </c>
      <c r="B868" s="3" t="str">
        <f t="shared" si="15"/>
        <v>OG867</v>
      </c>
      <c r="C868" s="36" t="s">
        <v>2755</v>
      </c>
      <c r="D868" s="25" t="s">
        <v>2756</v>
      </c>
      <c r="E868" s="20" t="s">
        <v>2757</v>
      </c>
      <c r="F868" s="53" t="s">
        <v>2744</v>
      </c>
      <c r="G868" s="53" t="s">
        <v>2744</v>
      </c>
      <c r="H868" s="304">
        <v>45457</v>
      </c>
      <c r="I868" s="304" t="s">
        <v>107</v>
      </c>
      <c r="J868" s="14" t="s">
        <v>107</v>
      </c>
      <c r="K868" s="13" t="s">
        <v>2758</v>
      </c>
      <c r="L868" s="13" t="s">
        <v>157</v>
      </c>
      <c r="M868" s="13" t="s">
        <v>2655</v>
      </c>
      <c r="N868" s="13" t="s">
        <v>2746</v>
      </c>
      <c r="O868" s="19">
        <v>-22.15</v>
      </c>
      <c r="P868" s="19">
        <v>113.30200000000001</v>
      </c>
      <c r="Q868" s="19">
        <v>1364</v>
      </c>
      <c r="R868" s="19" t="s">
        <v>2747</v>
      </c>
      <c r="S868" s="243" t="s">
        <v>163</v>
      </c>
      <c r="T868" s="13" t="s">
        <v>164</v>
      </c>
      <c r="U868" s="14" t="s">
        <v>244</v>
      </c>
      <c r="V868" s="14" t="s">
        <v>107</v>
      </c>
      <c r="W868" s="14" t="s">
        <v>165</v>
      </c>
      <c r="X868" s="14" t="s">
        <v>2689</v>
      </c>
      <c r="AG868" s="111">
        <v>45398</v>
      </c>
    </row>
    <row r="869" spans="1:34" ht="15" customHeight="1" x14ac:dyDescent="0.25">
      <c r="A869" s="16">
        <v>868</v>
      </c>
      <c r="B869" s="3" t="str">
        <f t="shared" si="15"/>
        <v>OG868</v>
      </c>
      <c r="C869" s="36" t="s">
        <v>2759</v>
      </c>
      <c r="D869" s="25" t="s">
        <v>2743</v>
      </c>
      <c r="E869" s="20" t="s">
        <v>2652</v>
      </c>
      <c r="F869" s="53" t="s">
        <v>2744</v>
      </c>
      <c r="G869" s="53" t="s">
        <v>2744</v>
      </c>
      <c r="H869" s="304">
        <v>45457</v>
      </c>
      <c r="I869" s="304" t="s">
        <v>107</v>
      </c>
      <c r="J869" s="14" t="s">
        <v>107</v>
      </c>
      <c r="K869" s="13" t="s">
        <v>2760</v>
      </c>
      <c r="L869" s="13" t="s">
        <v>157</v>
      </c>
      <c r="M869" s="13" t="s">
        <v>2655</v>
      </c>
      <c r="N869" s="13" t="s">
        <v>2746</v>
      </c>
      <c r="O869" s="19">
        <v>-22.15</v>
      </c>
      <c r="P869" s="19">
        <v>113.30200000000001</v>
      </c>
      <c r="Q869" s="19">
        <v>1364</v>
      </c>
      <c r="R869" s="19" t="s">
        <v>2747</v>
      </c>
      <c r="S869" s="243" t="s">
        <v>163</v>
      </c>
      <c r="T869" s="13" t="s">
        <v>164</v>
      </c>
      <c r="U869" s="14" t="s">
        <v>244</v>
      </c>
      <c r="V869" s="14" t="s">
        <v>107</v>
      </c>
      <c r="W869" s="14" t="s">
        <v>165</v>
      </c>
      <c r="X869" s="14" t="s">
        <v>2689</v>
      </c>
      <c r="AG869" s="111">
        <v>45398</v>
      </c>
    </row>
    <row r="870" spans="1:34" ht="15" customHeight="1" x14ac:dyDescent="0.25">
      <c r="A870" s="16">
        <v>869</v>
      </c>
      <c r="B870" s="3" t="str">
        <f t="shared" si="15"/>
        <v>OG869</v>
      </c>
      <c r="C870" s="36" t="s">
        <v>2761</v>
      </c>
      <c r="D870" s="25" t="s">
        <v>2762</v>
      </c>
      <c r="E870" s="20" t="s">
        <v>2652</v>
      </c>
      <c r="F870" s="53" t="s">
        <v>2763</v>
      </c>
      <c r="G870" s="53" t="s">
        <v>2763</v>
      </c>
      <c r="H870" s="304">
        <v>45494</v>
      </c>
      <c r="I870" s="304" t="s">
        <v>107</v>
      </c>
      <c r="J870" s="14" t="s">
        <v>107</v>
      </c>
      <c r="K870" s="13" t="s">
        <v>107</v>
      </c>
      <c r="L870" s="13" t="s">
        <v>2764</v>
      </c>
      <c r="M870" s="13" t="s">
        <v>670</v>
      </c>
      <c r="N870" s="13" t="s">
        <v>2765</v>
      </c>
      <c r="O870" s="19">
        <v>25.51</v>
      </c>
      <c r="P870" s="19">
        <v>-23.43</v>
      </c>
      <c r="Q870" s="19">
        <v>7275</v>
      </c>
      <c r="R870" s="19" t="s">
        <v>2747</v>
      </c>
      <c r="S870" s="243" t="s">
        <v>163</v>
      </c>
      <c r="T870" s="13" t="s">
        <v>164</v>
      </c>
      <c r="U870" s="14" t="s">
        <v>165</v>
      </c>
      <c r="W870" s="14" t="s">
        <v>165</v>
      </c>
      <c r="X870" s="14" t="s">
        <v>2689</v>
      </c>
      <c r="AG870" s="111">
        <v>45531</v>
      </c>
    </row>
    <row r="871" spans="1:34" ht="15" customHeight="1" x14ac:dyDescent="0.25">
      <c r="A871" s="16">
        <v>870</v>
      </c>
      <c r="B871" s="3" t="str">
        <f t="shared" ref="B871:B906" si="16">_xlfn.CONCAT("OG",A871)</f>
        <v>OG870</v>
      </c>
      <c r="C871" s="36">
        <v>1</v>
      </c>
      <c r="D871" s="25" t="s">
        <v>2766</v>
      </c>
      <c r="E871" s="20" t="s">
        <v>2767</v>
      </c>
      <c r="F871" s="53" t="s">
        <v>2768</v>
      </c>
      <c r="G871" s="53" t="s">
        <v>2769</v>
      </c>
      <c r="H871" s="304"/>
      <c r="K871" s="13"/>
      <c r="L871" s="13" t="s">
        <v>157</v>
      </c>
      <c r="M871" s="13" t="s">
        <v>158</v>
      </c>
      <c r="O871" s="19"/>
      <c r="S871" s="243" t="s">
        <v>930</v>
      </c>
      <c r="U871" s="14"/>
      <c r="AG871" s="111">
        <v>45533</v>
      </c>
      <c r="AH871" s="295" t="s">
        <v>2770</v>
      </c>
    </row>
    <row r="872" spans="1:34" ht="15" customHeight="1" x14ac:dyDescent="0.25">
      <c r="A872" s="16">
        <v>871</v>
      </c>
      <c r="B872" s="3" t="str">
        <f t="shared" si="16"/>
        <v>OG871</v>
      </c>
      <c r="C872" s="36">
        <v>2</v>
      </c>
      <c r="D872" s="25" t="s">
        <v>2771</v>
      </c>
      <c r="E872" s="20" t="s">
        <v>2772</v>
      </c>
      <c r="F872" s="53" t="s">
        <v>2768</v>
      </c>
      <c r="G872" s="53" t="s">
        <v>2769</v>
      </c>
      <c r="H872" s="304"/>
      <c r="K872" s="13"/>
      <c r="L872" s="13" t="s">
        <v>157</v>
      </c>
      <c r="M872" s="13" t="s">
        <v>158</v>
      </c>
      <c r="O872" s="19"/>
      <c r="S872" s="243" t="s">
        <v>930</v>
      </c>
      <c r="U872" s="14"/>
      <c r="AG872" s="111">
        <v>45533</v>
      </c>
      <c r="AH872" s="295" t="s">
        <v>2770</v>
      </c>
    </row>
    <row r="873" spans="1:34" ht="15" customHeight="1" x14ac:dyDescent="0.25">
      <c r="A873" s="16">
        <v>872</v>
      </c>
      <c r="B873" s="3" t="str">
        <f t="shared" si="16"/>
        <v>OG872</v>
      </c>
      <c r="C873" s="36">
        <v>3</v>
      </c>
      <c r="D873" s="25" t="s">
        <v>2773</v>
      </c>
      <c r="E873" s="20" t="s">
        <v>2774</v>
      </c>
      <c r="F873" s="53" t="s">
        <v>2768</v>
      </c>
      <c r="G873" s="53" t="s">
        <v>2769</v>
      </c>
      <c r="H873" s="304"/>
      <c r="K873" s="13"/>
      <c r="L873" s="13" t="s">
        <v>157</v>
      </c>
      <c r="M873" s="13" t="s">
        <v>158</v>
      </c>
      <c r="O873" s="19"/>
      <c r="S873" s="243" t="s">
        <v>930</v>
      </c>
      <c r="U873" s="14"/>
      <c r="AG873" s="111">
        <v>45533</v>
      </c>
      <c r="AH873" s="295" t="s">
        <v>2770</v>
      </c>
    </row>
    <row r="874" spans="1:34" ht="15" customHeight="1" x14ac:dyDescent="0.25">
      <c r="A874" s="16">
        <v>873</v>
      </c>
      <c r="B874" s="3" t="str">
        <f t="shared" si="16"/>
        <v>OG873</v>
      </c>
      <c r="C874" s="36">
        <v>4</v>
      </c>
      <c r="D874" s="25" t="s">
        <v>2775</v>
      </c>
      <c r="E874" s="20" t="s">
        <v>2776</v>
      </c>
      <c r="F874" s="53" t="s">
        <v>2768</v>
      </c>
      <c r="G874" s="53" t="s">
        <v>2769</v>
      </c>
      <c r="H874" s="304"/>
      <c r="K874" s="13"/>
      <c r="L874" s="13" t="s">
        <v>157</v>
      </c>
      <c r="M874" s="13" t="s">
        <v>158</v>
      </c>
      <c r="O874" s="19"/>
      <c r="S874" s="243" t="s">
        <v>930</v>
      </c>
      <c r="U874" s="14"/>
      <c r="AG874" s="111">
        <v>45533</v>
      </c>
      <c r="AH874" s="295" t="s">
        <v>2770</v>
      </c>
    </row>
    <row r="875" spans="1:34" ht="15" customHeight="1" x14ac:dyDescent="0.25">
      <c r="A875" s="16">
        <v>874</v>
      </c>
      <c r="B875" s="3" t="str">
        <f t="shared" si="16"/>
        <v>OG874</v>
      </c>
      <c r="C875" s="36">
        <v>5</v>
      </c>
      <c r="D875" s="25" t="s">
        <v>2773</v>
      </c>
      <c r="E875" s="20" t="s">
        <v>2774</v>
      </c>
      <c r="F875" s="53" t="s">
        <v>2768</v>
      </c>
      <c r="G875" s="53" t="s">
        <v>2769</v>
      </c>
      <c r="H875" s="304"/>
      <c r="K875" s="13"/>
      <c r="L875" s="13" t="s">
        <v>157</v>
      </c>
      <c r="M875" s="13" t="s">
        <v>158</v>
      </c>
      <c r="O875" s="19"/>
      <c r="S875" s="243" t="s">
        <v>930</v>
      </c>
      <c r="U875" s="14"/>
      <c r="AG875" s="111">
        <v>45533</v>
      </c>
      <c r="AH875" s="295" t="s">
        <v>2770</v>
      </c>
    </row>
    <row r="876" spans="1:34" ht="15" customHeight="1" x14ac:dyDescent="0.25">
      <c r="A876" s="16">
        <v>875</v>
      </c>
      <c r="B876" s="3" t="str">
        <f t="shared" si="16"/>
        <v>OG875</v>
      </c>
      <c r="C876" s="36">
        <v>6</v>
      </c>
      <c r="D876" s="25" t="s">
        <v>2777</v>
      </c>
      <c r="E876" s="20" t="s">
        <v>2778</v>
      </c>
      <c r="F876" s="53" t="s">
        <v>2768</v>
      </c>
      <c r="G876" s="53" t="s">
        <v>2769</v>
      </c>
      <c r="H876" s="304"/>
      <c r="K876" s="13"/>
      <c r="L876" s="13" t="s">
        <v>157</v>
      </c>
      <c r="M876" s="13" t="s">
        <v>158</v>
      </c>
      <c r="O876" s="19"/>
      <c r="S876" s="243" t="s">
        <v>930</v>
      </c>
      <c r="U876" s="14"/>
      <c r="AG876" s="111">
        <v>45533</v>
      </c>
      <c r="AH876" s="295" t="s">
        <v>2770</v>
      </c>
    </row>
    <row r="877" spans="1:34" ht="15" customHeight="1" x14ac:dyDescent="0.25">
      <c r="A877" s="16">
        <v>876</v>
      </c>
      <c r="B877" s="3" t="str">
        <f t="shared" si="16"/>
        <v>OG876</v>
      </c>
      <c r="C877" s="36">
        <v>7</v>
      </c>
      <c r="D877" s="25" t="s">
        <v>2771</v>
      </c>
      <c r="E877" s="20" t="s">
        <v>2772</v>
      </c>
      <c r="F877" s="53" t="s">
        <v>2768</v>
      </c>
      <c r="G877" s="53" t="s">
        <v>2769</v>
      </c>
      <c r="H877" s="304"/>
      <c r="K877" s="13"/>
      <c r="L877" s="13" t="s">
        <v>157</v>
      </c>
      <c r="M877" s="13" t="s">
        <v>158</v>
      </c>
      <c r="O877" s="19"/>
      <c r="S877" s="243" t="s">
        <v>930</v>
      </c>
      <c r="U877" s="14"/>
      <c r="AG877" s="111">
        <v>45533</v>
      </c>
      <c r="AH877" s="295" t="s">
        <v>2770</v>
      </c>
    </row>
    <row r="878" spans="1:34" ht="15" customHeight="1" x14ac:dyDescent="0.25">
      <c r="A878" s="16">
        <v>877</v>
      </c>
      <c r="B878" s="3" t="str">
        <f t="shared" si="16"/>
        <v>OG877</v>
      </c>
      <c r="C878" s="36">
        <v>8</v>
      </c>
      <c r="D878" s="25" t="s">
        <v>2771</v>
      </c>
      <c r="E878" s="20" t="s">
        <v>2772</v>
      </c>
      <c r="F878" s="53" t="s">
        <v>2768</v>
      </c>
      <c r="G878" s="53" t="s">
        <v>2769</v>
      </c>
      <c r="H878" s="304"/>
      <c r="K878" s="13"/>
      <c r="L878" s="13" t="s">
        <v>157</v>
      </c>
      <c r="M878" s="13" t="s">
        <v>158</v>
      </c>
      <c r="O878" s="19"/>
      <c r="S878" s="243" t="s">
        <v>930</v>
      </c>
      <c r="U878" s="14"/>
      <c r="AG878" s="111">
        <v>45533</v>
      </c>
      <c r="AH878" s="295" t="s">
        <v>2770</v>
      </c>
    </row>
    <row r="879" spans="1:34" ht="15" customHeight="1" x14ac:dyDescent="0.25">
      <c r="A879" s="16">
        <v>878</v>
      </c>
      <c r="B879" s="3" t="str">
        <f t="shared" si="16"/>
        <v>OG878</v>
      </c>
      <c r="C879" s="36">
        <v>9</v>
      </c>
      <c r="D879" s="25" t="s">
        <v>2771</v>
      </c>
      <c r="E879" s="20" t="s">
        <v>2772</v>
      </c>
      <c r="F879" s="53" t="s">
        <v>2768</v>
      </c>
      <c r="G879" s="53" t="s">
        <v>2769</v>
      </c>
      <c r="H879" s="304"/>
      <c r="K879" s="13"/>
      <c r="L879" s="13" t="s">
        <v>157</v>
      </c>
      <c r="M879" s="13" t="s">
        <v>158</v>
      </c>
      <c r="O879" s="19"/>
      <c r="S879" s="243" t="s">
        <v>930</v>
      </c>
      <c r="U879" s="14"/>
      <c r="AG879" s="111">
        <v>45533</v>
      </c>
      <c r="AH879" s="295" t="s">
        <v>2770</v>
      </c>
    </row>
    <row r="880" spans="1:34" ht="15" customHeight="1" x14ac:dyDescent="0.25">
      <c r="A880" s="16">
        <v>879</v>
      </c>
      <c r="B880" s="3" t="str">
        <f t="shared" si="16"/>
        <v>OG879</v>
      </c>
      <c r="C880" s="36">
        <v>10</v>
      </c>
      <c r="D880" s="25" t="s">
        <v>2771</v>
      </c>
      <c r="E880" s="20" t="s">
        <v>2772</v>
      </c>
      <c r="F880" s="53" t="s">
        <v>2768</v>
      </c>
      <c r="G880" s="53" t="s">
        <v>2769</v>
      </c>
      <c r="H880" s="304"/>
      <c r="K880" s="13"/>
      <c r="L880" s="13" t="s">
        <v>157</v>
      </c>
      <c r="M880" s="13" t="s">
        <v>158</v>
      </c>
      <c r="O880" s="19"/>
      <c r="S880" s="243" t="s">
        <v>930</v>
      </c>
      <c r="U880" s="14"/>
      <c r="AG880" s="111">
        <v>45533</v>
      </c>
      <c r="AH880" s="295" t="s">
        <v>2770</v>
      </c>
    </row>
    <row r="881" spans="1:34" ht="15" customHeight="1" x14ac:dyDescent="0.25">
      <c r="A881" s="16">
        <v>880</v>
      </c>
      <c r="B881" s="3" t="str">
        <f t="shared" si="16"/>
        <v>OG880</v>
      </c>
      <c r="C881" s="36">
        <v>11</v>
      </c>
      <c r="D881" s="25" t="s">
        <v>2771</v>
      </c>
      <c r="E881" s="20" t="s">
        <v>2772</v>
      </c>
      <c r="F881" s="53" t="s">
        <v>2768</v>
      </c>
      <c r="G881" s="53" t="s">
        <v>2769</v>
      </c>
      <c r="H881" s="304"/>
      <c r="K881" s="13"/>
      <c r="L881" s="13" t="s">
        <v>157</v>
      </c>
      <c r="M881" s="13" t="s">
        <v>158</v>
      </c>
      <c r="O881" s="19"/>
      <c r="S881" s="243" t="s">
        <v>930</v>
      </c>
      <c r="U881" s="14"/>
      <c r="AG881" s="111">
        <v>45533</v>
      </c>
      <c r="AH881" s="295" t="s">
        <v>2770</v>
      </c>
    </row>
    <row r="882" spans="1:34" ht="15" customHeight="1" x14ac:dyDescent="0.25">
      <c r="A882" s="16">
        <v>881</v>
      </c>
      <c r="B882" s="3" t="str">
        <f t="shared" si="16"/>
        <v>OG881</v>
      </c>
      <c r="C882" s="36">
        <v>12</v>
      </c>
      <c r="D882" s="25" t="s">
        <v>2779</v>
      </c>
      <c r="E882" s="20" t="s">
        <v>2780</v>
      </c>
      <c r="F882" s="53" t="s">
        <v>2768</v>
      </c>
      <c r="G882" s="53" t="s">
        <v>2769</v>
      </c>
      <c r="H882" s="304"/>
      <c r="K882" s="13"/>
      <c r="L882" s="13" t="s">
        <v>157</v>
      </c>
      <c r="M882" s="13" t="s">
        <v>158</v>
      </c>
      <c r="O882" s="19"/>
      <c r="S882" s="243" t="s">
        <v>930</v>
      </c>
      <c r="U882" s="14"/>
      <c r="AG882" s="111">
        <v>45533</v>
      </c>
      <c r="AH882" s="295" t="s">
        <v>2770</v>
      </c>
    </row>
    <row r="883" spans="1:34" ht="15" customHeight="1" x14ac:dyDescent="0.25">
      <c r="A883" s="16">
        <v>882</v>
      </c>
      <c r="B883" s="3" t="str">
        <f t="shared" si="16"/>
        <v>OG882</v>
      </c>
      <c r="C883" s="36">
        <v>13</v>
      </c>
      <c r="D883" s="25" t="s">
        <v>2777</v>
      </c>
      <c r="E883" s="20" t="s">
        <v>2778</v>
      </c>
      <c r="F883" s="53" t="s">
        <v>2768</v>
      </c>
      <c r="G883" s="53" t="s">
        <v>2769</v>
      </c>
      <c r="H883" s="304"/>
      <c r="K883" s="13"/>
      <c r="L883" s="13" t="s">
        <v>157</v>
      </c>
      <c r="M883" s="13" t="s">
        <v>158</v>
      </c>
      <c r="O883" s="19"/>
      <c r="S883" s="243" t="s">
        <v>930</v>
      </c>
      <c r="U883" s="14"/>
      <c r="AG883" s="111">
        <v>45533</v>
      </c>
      <c r="AH883" s="295" t="s">
        <v>2770</v>
      </c>
    </row>
    <row r="884" spans="1:34" ht="15" customHeight="1" x14ac:dyDescent="0.25">
      <c r="A884" s="16">
        <v>883</v>
      </c>
      <c r="B884" s="3" t="str">
        <f t="shared" si="16"/>
        <v>OG883</v>
      </c>
      <c r="C884" s="36">
        <v>14</v>
      </c>
      <c r="D884" s="25" t="s">
        <v>2781</v>
      </c>
      <c r="E884" s="20" t="s">
        <v>2782</v>
      </c>
      <c r="F884" s="53" t="s">
        <v>2768</v>
      </c>
      <c r="G884" s="53" t="s">
        <v>2769</v>
      </c>
      <c r="H884" s="304"/>
      <c r="K884" s="13"/>
      <c r="L884" s="13" t="s">
        <v>157</v>
      </c>
      <c r="M884" s="13" t="s">
        <v>158</v>
      </c>
      <c r="O884" s="19"/>
      <c r="S884" s="243" t="s">
        <v>930</v>
      </c>
      <c r="U884" s="14"/>
      <c r="AG884" s="111">
        <v>45533</v>
      </c>
      <c r="AH884" s="295" t="s">
        <v>2770</v>
      </c>
    </row>
    <row r="885" spans="1:34" ht="15" customHeight="1" x14ac:dyDescent="0.25">
      <c r="A885" s="16">
        <v>884</v>
      </c>
      <c r="B885" s="3" t="str">
        <f t="shared" si="16"/>
        <v>OG884</v>
      </c>
      <c r="C885" s="36">
        <v>15</v>
      </c>
      <c r="D885" s="25" t="s">
        <v>2783</v>
      </c>
      <c r="E885" s="20" t="s">
        <v>2784</v>
      </c>
      <c r="F885" s="53" t="s">
        <v>2768</v>
      </c>
      <c r="G885" s="53" t="s">
        <v>2769</v>
      </c>
      <c r="H885" s="304"/>
      <c r="K885" s="13"/>
      <c r="L885" s="13" t="s">
        <v>157</v>
      </c>
      <c r="M885" s="13" t="s">
        <v>158</v>
      </c>
      <c r="O885" s="19"/>
      <c r="S885" s="243" t="s">
        <v>930</v>
      </c>
      <c r="U885" s="14"/>
      <c r="AG885" s="111">
        <v>45533</v>
      </c>
      <c r="AH885" s="295" t="s">
        <v>2770</v>
      </c>
    </row>
    <row r="886" spans="1:34" ht="15" customHeight="1" x14ac:dyDescent="0.25">
      <c r="A886" s="16">
        <v>885</v>
      </c>
      <c r="B886" s="3" t="str">
        <f t="shared" si="16"/>
        <v>OG885</v>
      </c>
      <c r="C886" s="36">
        <v>16</v>
      </c>
      <c r="D886" s="25" t="s">
        <v>2777</v>
      </c>
      <c r="E886" s="20" t="s">
        <v>2778</v>
      </c>
      <c r="F886" s="53" t="s">
        <v>2768</v>
      </c>
      <c r="G886" s="53" t="s">
        <v>2769</v>
      </c>
      <c r="H886" s="304"/>
      <c r="K886" s="13"/>
      <c r="L886" s="13" t="s">
        <v>157</v>
      </c>
      <c r="M886" s="13" t="s">
        <v>158</v>
      </c>
      <c r="O886" s="19"/>
      <c r="S886" s="243" t="s">
        <v>930</v>
      </c>
      <c r="U886" s="14"/>
      <c r="AG886" s="111">
        <v>45533</v>
      </c>
      <c r="AH886" s="295" t="s">
        <v>2770</v>
      </c>
    </row>
    <row r="887" spans="1:34" ht="15" customHeight="1" x14ac:dyDescent="0.25">
      <c r="A887" s="16">
        <v>886</v>
      </c>
      <c r="B887" s="3" t="str">
        <f t="shared" si="16"/>
        <v>OG886</v>
      </c>
      <c r="C887" s="36">
        <v>17</v>
      </c>
      <c r="D887" s="25" t="s">
        <v>2781</v>
      </c>
      <c r="E887" s="20" t="s">
        <v>2782</v>
      </c>
      <c r="F887" s="53" t="s">
        <v>2768</v>
      </c>
      <c r="G887" s="53" t="s">
        <v>2769</v>
      </c>
      <c r="H887" s="304"/>
      <c r="K887" s="13"/>
      <c r="L887" s="13" t="s">
        <v>157</v>
      </c>
      <c r="M887" s="13" t="s">
        <v>158</v>
      </c>
      <c r="O887" s="19"/>
      <c r="S887" s="243" t="s">
        <v>930</v>
      </c>
      <c r="U887" s="14"/>
      <c r="AG887" s="111">
        <v>45533</v>
      </c>
      <c r="AH887" s="295" t="s">
        <v>2770</v>
      </c>
    </row>
    <row r="888" spans="1:34" ht="15" customHeight="1" x14ac:dyDescent="0.25">
      <c r="A888" s="16">
        <v>887</v>
      </c>
      <c r="B888" s="3" t="str">
        <f t="shared" si="16"/>
        <v>OG887</v>
      </c>
      <c r="C888" s="36">
        <v>18</v>
      </c>
      <c r="D888" s="25" t="s">
        <v>2785</v>
      </c>
      <c r="E888" s="20" t="s">
        <v>2786</v>
      </c>
      <c r="F888" s="53" t="s">
        <v>2768</v>
      </c>
      <c r="G888" s="53" t="s">
        <v>2769</v>
      </c>
      <c r="H888" s="304"/>
      <c r="K888" s="13"/>
      <c r="L888" s="13" t="s">
        <v>157</v>
      </c>
      <c r="M888" s="13" t="s">
        <v>158</v>
      </c>
      <c r="O888" s="19"/>
      <c r="S888" s="243" t="s">
        <v>930</v>
      </c>
      <c r="U888" s="14"/>
      <c r="AG888" s="111">
        <v>45533</v>
      </c>
      <c r="AH888" s="295" t="s">
        <v>2770</v>
      </c>
    </row>
    <row r="889" spans="1:34" ht="15" customHeight="1" x14ac:dyDescent="0.25">
      <c r="A889" s="16">
        <v>888</v>
      </c>
      <c r="B889" s="3" t="str">
        <f t="shared" si="16"/>
        <v>OG888</v>
      </c>
      <c r="C889" s="36">
        <v>20</v>
      </c>
      <c r="D889" s="25" t="s">
        <v>2781</v>
      </c>
      <c r="E889" s="20" t="s">
        <v>2782</v>
      </c>
      <c r="F889" s="53" t="s">
        <v>2768</v>
      </c>
      <c r="G889" s="53" t="s">
        <v>2769</v>
      </c>
      <c r="H889" s="304"/>
      <c r="K889" s="13"/>
      <c r="L889" s="13" t="s">
        <v>157</v>
      </c>
      <c r="M889" s="13" t="s">
        <v>158</v>
      </c>
      <c r="O889" s="19"/>
      <c r="S889" s="243" t="s">
        <v>930</v>
      </c>
      <c r="U889" s="14"/>
      <c r="AG889" s="111">
        <v>45533</v>
      </c>
      <c r="AH889" s="295" t="s">
        <v>2770</v>
      </c>
    </row>
    <row r="890" spans="1:34" ht="15" customHeight="1" x14ac:dyDescent="0.25">
      <c r="A890" s="16">
        <v>889</v>
      </c>
      <c r="B890" s="3" t="str">
        <f t="shared" si="16"/>
        <v>OG889</v>
      </c>
      <c r="C890" s="36">
        <v>21</v>
      </c>
      <c r="D890" s="25" t="s">
        <v>2787</v>
      </c>
      <c r="E890" s="20" t="s">
        <v>2788</v>
      </c>
      <c r="F890" s="53" t="s">
        <v>2768</v>
      </c>
      <c r="G890" s="53" t="s">
        <v>2769</v>
      </c>
      <c r="H890" s="304"/>
      <c r="K890" s="13"/>
      <c r="L890" s="13" t="s">
        <v>157</v>
      </c>
      <c r="M890" s="13" t="s">
        <v>158</v>
      </c>
      <c r="O890" s="19"/>
      <c r="S890" s="243" t="s">
        <v>930</v>
      </c>
      <c r="U890" s="14"/>
      <c r="AG890" s="111">
        <v>45533</v>
      </c>
      <c r="AH890" s="295" t="s">
        <v>2770</v>
      </c>
    </row>
    <row r="891" spans="1:34" ht="15" customHeight="1" x14ac:dyDescent="0.25">
      <c r="A891" s="16">
        <v>890</v>
      </c>
      <c r="B891" s="3" t="str">
        <f t="shared" si="16"/>
        <v>OG890</v>
      </c>
      <c r="C891" s="36">
        <v>22</v>
      </c>
      <c r="D891" s="25" t="s">
        <v>2789</v>
      </c>
      <c r="E891" s="20" t="s">
        <v>2788</v>
      </c>
      <c r="F891" s="53" t="s">
        <v>2768</v>
      </c>
      <c r="G891" s="53" t="s">
        <v>2769</v>
      </c>
      <c r="H891" s="304"/>
      <c r="K891" s="13"/>
      <c r="L891" s="13" t="s">
        <v>157</v>
      </c>
      <c r="M891" s="13" t="s">
        <v>158</v>
      </c>
      <c r="O891" s="19"/>
      <c r="S891" s="243" t="s">
        <v>930</v>
      </c>
      <c r="U891" s="14"/>
      <c r="AG891" s="111">
        <v>45533</v>
      </c>
      <c r="AH891" s="295" t="s">
        <v>2770</v>
      </c>
    </row>
    <row r="892" spans="1:34" ht="15" customHeight="1" x14ac:dyDescent="0.25">
      <c r="A892" s="16">
        <v>891</v>
      </c>
      <c r="B892" s="3" t="str">
        <f t="shared" si="16"/>
        <v>OG891</v>
      </c>
      <c r="C892" s="36">
        <v>23</v>
      </c>
      <c r="D892" s="25" t="s">
        <v>2790</v>
      </c>
      <c r="E892" s="20" t="s">
        <v>2791</v>
      </c>
      <c r="F892" s="53" t="s">
        <v>2768</v>
      </c>
      <c r="G892" s="53" t="s">
        <v>2769</v>
      </c>
      <c r="H892" s="304"/>
      <c r="K892" s="13"/>
      <c r="L892" s="13" t="s">
        <v>157</v>
      </c>
      <c r="M892" s="13" t="s">
        <v>158</v>
      </c>
      <c r="O892" s="19"/>
      <c r="S892" s="243" t="s">
        <v>930</v>
      </c>
      <c r="U892" s="14"/>
      <c r="AG892" s="111">
        <v>45533</v>
      </c>
      <c r="AH892" s="295" t="s">
        <v>2770</v>
      </c>
    </row>
    <row r="893" spans="1:34" ht="15" customHeight="1" x14ac:dyDescent="0.25">
      <c r="A893" s="16">
        <v>892</v>
      </c>
      <c r="B893" s="3" t="str">
        <f t="shared" si="16"/>
        <v>OG892</v>
      </c>
      <c r="C893" s="36">
        <v>24</v>
      </c>
      <c r="D893" s="25" t="s">
        <v>2792</v>
      </c>
      <c r="E893" s="20" t="s">
        <v>2788</v>
      </c>
      <c r="F893" s="53" t="s">
        <v>2768</v>
      </c>
      <c r="G893" s="53" t="s">
        <v>2769</v>
      </c>
      <c r="H893" s="304"/>
      <c r="K893" s="13"/>
      <c r="L893" s="13" t="s">
        <v>157</v>
      </c>
      <c r="M893" s="13" t="s">
        <v>158</v>
      </c>
      <c r="O893" s="19"/>
      <c r="S893" s="243" t="s">
        <v>930</v>
      </c>
      <c r="U893" s="14"/>
      <c r="AG893" s="111">
        <v>45533</v>
      </c>
      <c r="AH893" s="295" t="s">
        <v>2770</v>
      </c>
    </row>
    <row r="894" spans="1:34" ht="15" customHeight="1" x14ac:dyDescent="0.25">
      <c r="A894" s="16">
        <v>893</v>
      </c>
      <c r="B894" s="3" t="str">
        <f t="shared" si="16"/>
        <v>OG893</v>
      </c>
      <c r="C894" s="36">
        <v>25</v>
      </c>
      <c r="D894" s="25" t="s">
        <v>2793</v>
      </c>
      <c r="E894" s="20" t="s">
        <v>2788</v>
      </c>
      <c r="F894" s="53" t="s">
        <v>2768</v>
      </c>
      <c r="G894" s="53" t="s">
        <v>2769</v>
      </c>
      <c r="H894" s="304"/>
      <c r="K894" s="13"/>
      <c r="L894" s="13" t="s">
        <v>157</v>
      </c>
      <c r="M894" s="13" t="s">
        <v>158</v>
      </c>
      <c r="O894" s="19"/>
      <c r="S894" s="243" t="s">
        <v>930</v>
      </c>
      <c r="U894" s="14"/>
      <c r="AG894" s="111">
        <v>45533</v>
      </c>
      <c r="AH894" s="295" t="s">
        <v>2770</v>
      </c>
    </row>
    <row r="895" spans="1:34" ht="15" customHeight="1" x14ac:dyDescent="0.25">
      <c r="A895" s="16">
        <v>894</v>
      </c>
      <c r="B895" s="3" t="str">
        <f t="shared" si="16"/>
        <v>OG894</v>
      </c>
      <c r="C895" s="36">
        <v>26</v>
      </c>
      <c r="D895" s="25" t="s">
        <v>2794</v>
      </c>
      <c r="E895" s="20" t="s">
        <v>2772</v>
      </c>
      <c r="F895" s="53" t="s">
        <v>2768</v>
      </c>
      <c r="G895" s="53" t="s">
        <v>2769</v>
      </c>
      <c r="H895" s="304"/>
      <c r="K895" s="13"/>
      <c r="L895" s="13" t="s">
        <v>157</v>
      </c>
      <c r="M895" s="13" t="s">
        <v>158</v>
      </c>
      <c r="O895" s="19"/>
      <c r="S895" s="243" t="s">
        <v>930</v>
      </c>
      <c r="U895" s="14"/>
      <c r="AG895" s="111">
        <v>45533</v>
      </c>
      <c r="AH895" s="295" t="s">
        <v>2770</v>
      </c>
    </row>
    <row r="896" spans="1:34" ht="15" customHeight="1" x14ac:dyDescent="0.25">
      <c r="A896" s="16">
        <v>895</v>
      </c>
      <c r="B896" s="3" t="str">
        <f t="shared" si="16"/>
        <v>OG895</v>
      </c>
      <c r="C896" s="36">
        <v>27</v>
      </c>
      <c r="D896" s="25" t="s">
        <v>2664</v>
      </c>
      <c r="E896" s="20" t="s">
        <v>2795</v>
      </c>
      <c r="F896" s="53" t="s">
        <v>2768</v>
      </c>
      <c r="G896" s="53" t="s">
        <v>2769</v>
      </c>
      <c r="H896" s="304"/>
      <c r="K896" s="13"/>
      <c r="L896" s="13" t="s">
        <v>157</v>
      </c>
      <c r="M896" s="13" t="s">
        <v>158</v>
      </c>
      <c r="O896" s="19"/>
      <c r="S896" s="243" t="s">
        <v>930</v>
      </c>
      <c r="U896" s="14"/>
      <c r="AG896" s="111">
        <v>45533</v>
      </c>
      <c r="AH896" s="295" t="s">
        <v>2770</v>
      </c>
    </row>
    <row r="897" spans="1:34" ht="15" customHeight="1" x14ac:dyDescent="0.25">
      <c r="A897" s="16">
        <v>896</v>
      </c>
      <c r="B897" s="3" t="str">
        <f t="shared" si="16"/>
        <v>OG896</v>
      </c>
      <c r="C897" s="36">
        <v>28</v>
      </c>
      <c r="D897" s="25" t="s">
        <v>2664</v>
      </c>
      <c r="E897" s="20" t="s">
        <v>2795</v>
      </c>
      <c r="F897" s="53" t="s">
        <v>2768</v>
      </c>
      <c r="G897" s="53" t="s">
        <v>2769</v>
      </c>
      <c r="H897" s="304"/>
      <c r="K897" s="13"/>
      <c r="L897" s="13" t="s">
        <v>157</v>
      </c>
      <c r="M897" s="13" t="s">
        <v>158</v>
      </c>
      <c r="O897" s="19"/>
      <c r="S897" s="243" t="s">
        <v>930</v>
      </c>
      <c r="U897" s="14"/>
      <c r="AG897" s="111">
        <v>45533</v>
      </c>
      <c r="AH897" s="295" t="s">
        <v>2770</v>
      </c>
    </row>
    <row r="898" spans="1:34" ht="15" customHeight="1" x14ac:dyDescent="0.25">
      <c r="A898" s="16">
        <v>897</v>
      </c>
      <c r="B898" s="3" t="str">
        <f t="shared" si="16"/>
        <v>OG897</v>
      </c>
      <c r="C898" s="36">
        <v>29</v>
      </c>
      <c r="D898" s="25" t="s">
        <v>2664</v>
      </c>
      <c r="E898" s="20" t="s">
        <v>2795</v>
      </c>
      <c r="F898" s="53" t="s">
        <v>2768</v>
      </c>
      <c r="G898" s="53" t="s">
        <v>2769</v>
      </c>
      <c r="H898" s="304"/>
      <c r="K898" s="13"/>
      <c r="L898" s="13" t="s">
        <v>157</v>
      </c>
      <c r="M898" s="13" t="s">
        <v>158</v>
      </c>
      <c r="O898" s="19"/>
      <c r="S898" s="243" t="s">
        <v>930</v>
      </c>
      <c r="U898" s="14"/>
      <c r="AG898" s="111">
        <v>45533</v>
      </c>
      <c r="AH898" s="295" t="s">
        <v>2770</v>
      </c>
    </row>
    <row r="899" spans="1:34" ht="15" customHeight="1" x14ac:dyDescent="0.25">
      <c r="A899" s="16">
        <v>898</v>
      </c>
      <c r="B899" s="3" t="str">
        <f t="shared" si="16"/>
        <v>OG898</v>
      </c>
      <c r="C899" s="36">
        <v>30</v>
      </c>
      <c r="D899" s="25" t="s">
        <v>2664</v>
      </c>
      <c r="E899" s="20" t="s">
        <v>2795</v>
      </c>
      <c r="F899" s="53" t="s">
        <v>2768</v>
      </c>
      <c r="G899" s="53" t="s">
        <v>2769</v>
      </c>
      <c r="H899" s="304"/>
      <c r="K899" s="13"/>
      <c r="L899" s="13" t="s">
        <v>157</v>
      </c>
      <c r="M899" s="13" t="s">
        <v>158</v>
      </c>
      <c r="O899" s="19"/>
      <c r="S899" s="243" t="s">
        <v>930</v>
      </c>
      <c r="U899" s="14"/>
      <c r="AG899" s="111">
        <v>45533</v>
      </c>
      <c r="AH899" s="295" t="s">
        <v>2770</v>
      </c>
    </row>
    <row r="900" spans="1:34" ht="15" customHeight="1" x14ac:dyDescent="0.25">
      <c r="A900" s="16">
        <v>899</v>
      </c>
      <c r="B900" s="3" t="str">
        <f t="shared" si="16"/>
        <v>OG899</v>
      </c>
      <c r="C900" s="36">
        <v>31</v>
      </c>
      <c r="D900" s="25" t="s">
        <v>2794</v>
      </c>
      <c r="E900" s="20" t="s">
        <v>2772</v>
      </c>
      <c r="F900" s="53" t="s">
        <v>2768</v>
      </c>
      <c r="G900" s="53" t="s">
        <v>2769</v>
      </c>
      <c r="H900" s="304"/>
      <c r="K900" s="13"/>
      <c r="L900" s="13" t="s">
        <v>157</v>
      </c>
      <c r="M900" s="13" t="s">
        <v>158</v>
      </c>
      <c r="O900" s="19"/>
      <c r="S900" s="243" t="s">
        <v>930</v>
      </c>
      <c r="U900" s="14"/>
      <c r="AG900" s="111">
        <v>45533</v>
      </c>
      <c r="AH900" s="295" t="s">
        <v>2770</v>
      </c>
    </row>
    <row r="901" spans="1:34" ht="15" customHeight="1" x14ac:dyDescent="0.25">
      <c r="A901" s="16">
        <v>900</v>
      </c>
      <c r="B901" s="3" t="str">
        <f t="shared" si="16"/>
        <v>OG900</v>
      </c>
      <c r="C901" s="36">
        <v>32</v>
      </c>
      <c r="D901" s="25" t="s">
        <v>2771</v>
      </c>
      <c r="E901" s="20" t="s">
        <v>2772</v>
      </c>
      <c r="F901" s="53" t="s">
        <v>2768</v>
      </c>
      <c r="G901" s="53" t="s">
        <v>2769</v>
      </c>
      <c r="H901" s="304"/>
      <c r="K901" s="13"/>
      <c r="L901" s="13" t="s">
        <v>157</v>
      </c>
      <c r="M901" s="13" t="s">
        <v>158</v>
      </c>
      <c r="O901" s="19"/>
      <c r="S901" s="243" t="s">
        <v>930</v>
      </c>
      <c r="U901" s="14"/>
      <c r="AG901" s="111">
        <v>45533</v>
      </c>
      <c r="AH901" s="295" t="s">
        <v>2770</v>
      </c>
    </row>
    <row r="902" spans="1:34" ht="15" customHeight="1" x14ac:dyDescent="0.25">
      <c r="A902" s="16">
        <v>901</v>
      </c>
      <c r="B902" s="3" t="str">
        <f t="shared" si="16"/>
        <v>OG901</v>
      </c>
      <c r="C902" s="36">
        <v>33</v>
      </c>
      <c r="D902" s="25" t="s">
        <v>2771</v>
      </c>
      <c r="E902" s="20" t="s">
        <v>2772</v>
      </c>
      <c r="F902" s="53" t="s">
        <v>2768</v>
      </c>
      <c r="G902" s="53" t="s">
        <v>2769</v>
      </c>
      <c r="H902" s="304"/>
      <c r="K902" s="13"/>
      <c r="L902" s="13" t="s">
        <v>157</v>
      </c>
      <c r="M902" s="13" t="s">
        <v>158</v>
      </c>
      <c r="O902" s="19"/>
      <c r="S902" s="243" t="s">
        <v>930</v>
      </c>
      <c r="U902" s="14"/>
      <c r="AG902" s="111">
        <v>45533</v>
      </c>
      <c r="AH902" s="295" t="s">
        <v>2770</v>
      </c>
    </row>
    <row r="903" spans="1:34" ht="15" customHeight="1" x14ac:dyDescent="0.25">
      <c r="A903" s="16">
        <v>902</v>
      </c>
      <c r="B903" s="3" t="str">
        <f t="shared" si="16"/>
        <v>OG902</v>
      </c>
      <c r="C903" s="36">
        <v>34</v>
      </c>
      <c r="D903" s="25" t="s">
        <v>2771</v>
      </c>
      <c r="E903" s="20" t="s">
        <v>2772</v>
      </c>
      <c r="F903" s="53" t="s">
        <v>2768</v>
      </c>
      <c r="G903" s="53" t="s">
        <v>2769</v>
      </c>
      <c r="H903" s="304"/>
      <c r="K903" s="13"/>
      <c r="L903" s="13" t="s">
        <v>157</v>
      </c>
      <c r="M903" s="13" t="s">
        <v>158</v>
      </c>
      <c r="O903" s="19"/>
      <c r="S903" s="243" t="s">
        <v>930</v>
      </c>
      <c r="U903" s="14"/>
      <c r="AG903" s="111">
        <v>45533</v>
      </c>
      <c r="AH903" s="295" t="s">
        <v>2770</v>
      </c>
    </row>
    <row r="904" spans="1:34" ht="15" customHeight="1" x14ac:dyDescent="0.25">
      <c r="A904" s="16">
        <v>903</v>
      </c>
      <c r="B904" s="3" t="str">
        <f t="shared" si="16"/>
        <v>OG903</v>
      </c>
      <c r="C904" s="36">
        <v>35</v>
      </c>
      <c r="D904" s="25" t="s">
        <v>2794</v>
      </c>
      <c r="E904" s="20" t="s">
        <v>2772</v>
      </c>
      <c r="F904" s="53" t="s">
        <v>2768</v>
      </c>
      <c r="G904" s="53" t="s">
        <v>2769</v>
      </c>
      <c r="H904" s="304"/>
      <c r="K904" s="13"/>
      <c r="L904" s="13" t="s">
        <v>157</v>
      </c>
      <c r="M904" s="13" t="s">
        <v>158</v>
      </c>
      <c r="O904" s="19"/>
      <c r="S904" s="243" t="s">
        <v>930</v>
      </c>
      <c r="U904" s="14"/>
      <c r="AG904" s="111">
        <v>45533</v>
      </c>
      <c r="AH904" s="295" t="s">
        <v>2770</v>
      </c>
    </row>
    <row r="905" spans="1:34" ht="15" customHeight="1" x14ac:dyDescent="0.25">
      <c r="A905" s="16">
        <v>904</v>
      </c>
      <c r="B905" s="3" t="str">
        <f t="shared" si="16"/>
        <v>OG904</v>
      </c>
      <c r="C905" s="36">
        <v>36</v>
      </c>
      <c r="D905" s="25" t="s">
        <v>2773</v>
      </c>
      <c r="E905" s="20" t="s">
        <v>2774</v>
      </c>
      <c r="F905" s="53" t="s">
        <v>2768</v>
      </c>
      <c r="G905" s="53" t="s">
        <v>2769</v>
      </c>
      <c r="H905" s="304"/>
      <c r="K905" s="13"/>
      <c r="L905" s="13" t="s">
        <v>157</v>
      </c>
      <c r="M905" s="13" t="s">
        <v>158</v>
      </c>
      <c r="O905" s="19"/>
      <c r="S905" s="243" t="s">
        <v>930</v>
      </c>
      <c r="U905" s="14"/>
      <c r="AG905" s="111">
        <v>45533</v>
      </c>
      <c r="AH905" s="295" t="s">
        <v>2770</v>
      </c>
    </row>
    <row r="906" spans="1:34" ht="15" customHeight="1" x14ac:dyDescent="0.25">
      <c r="A906" s="16">
        <v>905</v>
      </c>
      <c r="B906" s="3" t="str">
        <f t="shared" si="16"/>
        <v>OG905</v>
      </c>
      <c r="C906" s="36">
        <v>37</v>
      </c>
      <c r="D906" s="25" t="s">
        <v>2796</v>
      </c>
      <c r="E906" s="20" t="s">
        <v>2797</v>
      </c>
      <c r="F906" s="53" t="s">
        <v>2768</v>
      </c>
      <c r="G906" s="53" t="s">
        <v>2769</v>
      </c>
      <c r="H906" s="304"/>
      <c r="K906" s="13"/>
      <c r="L906" s="13" t="s">
        <v>157</v>
      </c>
      <c r="M906" s="13" t="s">
        <v>158</v>
      </c>
      <c r="O906" s="19"/>
      <c r="S906" s="243" t="s">
        <v>930</v>
      </c>
      <c r="U906" s="14"/>
      <c r="AG906" s="111">
        <v>45533</v>
      </c>
      <c r="AH906" s="295" t="s">
        <v>2770</v>
      </c>
    </row>
    <row r="907" spans="1:34" ht="15" customHeight="1" x14ac:dyDescent="0.25">
      <c r="A907" s="14">
        <v>906</v>
      </c>
      <c r="B907" s="3" t="str">
        <f t="shared" ref="B907:B912" si="17">_xlfn.CONCAT("OG",A907)</f>
        <v>OG906</v>
      </c>
      <c r="C907" s="13" t="s">
        <v>2798</v>
      </c>
      <c r="D907" s="25" t="s">
        <v>2152</v>
      </c>
      <c r="E907" s="13" t="s">
        <v>2153</v>
      </c>
      <c r="F907" s="13" t="s">
        <v>2154</v>
      </c>
      <c r="G907" s="13" t="s">
        <v>2155</v>
      </c>
      <c r="H907" s="304">
        <v>44281</v>
      </c>
      <c r="I907" s="304" t="s">
        <v>284</v>
      </c>
      <c r="J907" s="14">
        <v>346.5</v>
      </c>
      <c r="K907" s="13">
        <v>455</v>
      </c>
      <c r="L907" s="13" t="s">
        <v>157</v>
      </c>
      <c r="M907" s="13" t="s">
        <v>817</v>
      </c>
      <c r="N907" s="13" t="s">
        <v>2799</v>
      </c>
      <c r="O907">
        <v>-42.799100000000003</v>
      </c>
      <c r="P907" s="291">
        <v>147.5069</v>
      </c>
      <c r="Q907" s="291">
        <v>10</v>
      </c>
      <c r="R907" s="243" t="s">
        <v>2157</v>
      </c>
      <c r="S907" s="291" t="s">
        <v>2158</v>
      </c>
      <c r="T907" s="13" t="s">
        <v>164</v>
      </c>
      <c r="U907" s="14" t="s">
        <v>244</v>
      </c>
      <c r="W907" s="14" t="s">
        <v>244</v>
      </c>
      <c r="Y907" s="292" t="s">
        <v>2159</v>
      </c>
      <c r="Z907" s="243" t="s">
        <v>2800</v>
      </c>
      <c r="AB907" s="13" t="s">
        <v>244</v>
      </c>
      <c r="AC907" s="13" t="s">
        <v>244</v>
      </c>
      <c r="AD907" s="291" t="s">
        <v>2161</v>
      </c>
      <c r="AE907" s="292" t="s">
        <v>2162</v>
      </c>
      <c r="AF907" s="292" t="s">
        <v>2801</v>
      </c>
      <c r="AG907" s="111">
        <v>45417</v>
      </c>
      <c r="AH907" s="295" t="s">
        <v>2802</v>
      </c>
    </row>
    <row r="908" spans="1:34" ht="15" customHeight="1" x14ac:dyDescent="0.25">
      <c r="A908" s="16">
        <v>907</v>
      </c>
      <c r="B908" s="3" t="str">
        <f t="shared" si="17"/>
        <v>OG907</v>
      </c>
      <c r="C908" s="36" t="s">
        <v>2803</v>
      </c>
      <c r="D908" s="25" t="s">
        <v>1295</v>
      </c>
      <c r="E908" s="20" t="s">
        <v>2804</v>
      </c>
      <c r="F908" s="53" t="s">
        <v>2735</v>
      </c>
      <c r="G908" s="53" t="s">
        <v>2735</v>
      </c>
      <c r="H908" s="304">
        <v>45542</v>
      </c>
      <c r="I908" s="304" t="s">
        <v>284</v>
      </c>
      <c r="K908" s="13" t="s">
        <v>2805</v>
      </c>
      <c r="L908" s="13" t="s">
        <v>157</v>
      </c>
      <c r="M908" s="13" t="s">
        <v>2655</v>
      </c>
      <c r="N908" s="13" t="s">
        <v>902</v>
      </c>
      <c r="O908" s="19">
        <v>-23.284099999999999</v>
      </c>
      <c r="P908" s="19">
        <v>113.7782</v>
      </c>
      <c r="Q908" s="19">
        <v>2</v>
      </c>
      <c r="R908" s="19" t="s">
        <v>2806</v>
      </c>
      <c r="S908" s="291" t="s">
        <v>163</v>
      </c>
      <c r="T908" s="13" t="s">
        <v>164</v>
      </c>
      <c r="U908" s="14" t="s">
        <v>165</v>
      </c>
      <c r="V908" s="14" t="s">
        <v>2807</v>
      </c>
      <c r="W908" s="14" t="s">
        <v>165</v>
      </c>
      <c r="X908" s="14" t="s">
        <v>2808</v>
      </c>
      <c r="Y908" s="13" t="s">
        <v>2739</v>
      </c>
      <c r="Z908" s="13" t="s">
        <v>2739</v>
      </c>
      <c r="AC908" s="13" t="s">
        <v>244</v>
      </c>
      <c r="AD908" s="13" t="s">
        <v>244</v>
      </c>
      <c r="AE908" s="13" t="s">
        <v>2809</v>
      </c>
      <c r="AF908" s="13" t="s">
        <v>244</v>
      </c>
      <c r="AG908" s="111">
        <v>45552</v>
      </c>
    </row>
    <row r="909" spans="1:34" ht="15" customHeight="1" x14ac:dyDescent="0.25">
      <c r="A909" s="16">
        <v>908</v>
      </c>
      <c r="B909" s="3" t="str">
        <f t="shared" si="17"/>
        <v>OG908</v>
      </c>
      <c r="C909" s="36" t="s">
        <v>2810</v>
      </c>
      <c r="D909" s="25" t="s">
        <v>2811</v>
      </c>
      <c r="E909" s="20" t="s">
        <v>2812</v>
      </c>
      <c r="F909" s="53" t="s">
        <v>2735</v>
      </c>
      <c r="G909" s="53" t="s">
        <v>2735</v>
      </c>
      <c r="H909" s="304">
        <v>45543</v>
      </c>
      <c r="I909" s="304" t="s">
        <v>2813</v>
      </c>
      <c r="K909" s="13" t="s">
        <v>2814</v>
      </c>
      <c r="L909" s="13" t="s">
        <v>157</v>
      </c>
      <c r="M909" s="13" t="s">
        <v>2655</v>
      </c>
      <c r="N909" s="13" t="s">
        <v>902</v>
      </c>
      <c r="O909" s="19">
        <v>-24.541429999999998</v>
      </c>
      <c r="P909" s="19">
        <v>113.39413</v>
      </c>
      <c r="Q909" s="19">
        <v>70</v>
      </c>
      <c r="R909" s="19" t="s">
        <v>2806</v>
      </c>
      <c r="S909" s="291" t="s">
        <v>163</v>
      </c>
      <c r="T909" s="13" t="s">
        <v>164</v>
      </c>
      <c r="U909" s="14" t="s">
        <v>165</v>
      </c>
      <c r="V909" s="14" t="s">
        <v>2807</v>
      </c>
      <c r="W909" s="14" t="s">
        <v>165</v>
      </c>
      <c r="X909" s="14" t="s">
        <v>2808</v>
      </c>
      <c r="Y909" s="13" t="s">
        <v>2815</v>
      </c>
      <c r="Z909" s="13" t="s">
        <v>2739</v>
      </c>
      <c r="AC909" s="13" t="s">
        <v>244</v>
      </c>
      <c r="AD909" s="13" t="s">
        <v>244</v>
      </c>
      <c r="AE909" s="13" t="s">
        <v>2816</v>
      </c>
      <c r="AF909" s="13" t="s">
        <v>244</v>
      </c>
      <c r="AG909" s="111">
        <v>45552</v>
      </c>
    </row>
    <row r="910" spans="1:34" ht="15" customHeight="1" x14ac:dyDescent="0.25">
      <c r="A910" s="16">
        <v>909</v>
      </c>
      <c r="B910" s="3" t="str">
        <f t="shared" si="17"/>
        <v>OG909</v>
      </c>
      <c r="C910" s="36" t="s">
        <v>2817</v>
      </c>
      <c r="D910" s="25" t="s">
        <v>2818</v>
      </c>
      <c r="E910" s="20" t="s">
        <v>2819</v>
      </c>
      <c r="F910" s="53" t="s">
        <v>2735</v>
      </c>
      <c r="G910" s="53" t="s">
        <v>2735</v>
      </c>
      <c r="H910" s="304">
        <v>45543</v>
      </c>
      <c r="I910" s="304" t="s">
        <v>2813</v>
      </c>
      <c r="K910" s="13" t="s">
        <v>2820</v>
      </c>
      <c r="L910" s="13" t="s">
        <v>157</v>
      </c>
      <c r="M910" s="13" t="s">
        <v>2655</v>
      </c>
      <c r="N910" s="13" t="s">
        <v>902</v>
      </c>
      <c r="O910" s="19">
        <v>-23.54701</v>
      </c>
      <c r="P910" s="19">
        <v>113.39346</v>
      </c>
      <c r="Q910" s="19">
        <v>66</v>
      </c>
      <c r="R910" s="19" t="s">
        <v>2806</v>
      </c>
      <c r="S910" s="291" t="s">
        <v>163</v>
      </c>
      <c r="T910" s="13" t="s">
        <v>164</v>
      </c>
      <c r="U910" s="14" t="s">
        <v>165</v>
      </c>
      <c r="V910" s="14" t="s">
        <v>2807</v>
      </c>
      <c r="W910" s="14" t="s">
        <v>165</v>
      </c>
      <c r="X910" s="14" t="s">
        <v>2808</v>
      </c>
      <c r="Y910" s="13" t="s">
        <v>2821</v>
      </c>
      <c r="Z910" s="13" t="s">
        <v>2739</v>
      </c>
      <c r="AC910" s="13" t="s">
        <v>244</v>
      </c>
      <c r="AD910" s="13" t="s">
        <v>244</v>
      </c>
      <c r="AE910" s="13" t="s">
        <v>2822</v>
      </c>
      <c r="AF910" s="13" t="s">
        <v>244</v>
      </c>
      <c r="AG910" s="111">
        <v>45552</v>
      </c>
    </row>
    <row r="911" spans="1:34" ht="15" customHeight="1" x14ac:dyDescent="0.25">
      <c r="A911" s="16">
        <v>910</v>
      </c>
      <c r="B911" s="3" t="str">
        <f t="shared" si="17"/>
        <v>OG910</v>
      </c>
      <c r="C911" s="36" t="s">
        <v>2823</v>
      </c>
      <c r="D911" s="25" t="s">
        <v>2536</v>
      </c>
      <c r="E911" s="20" t="s">
        <v>2537</v>
      </c>
      <c r="F911" s="53" t="s">
        <v>2735</v>
      </c>
      <c r="G911" s="53" t="s">
        <v>2735</v>
      </c>
      <c r="H911" s="304">
        <v>45550</v>
      </c>
      <c r="I911" s="304" t="s">
        <v>284</v>
      </c>
      <c r="K911" s="13" t="s">
        <v>2824</v>
      </c>
      <c r="L911" s="13" t="s">
        <v>157</v>
      </c>
      <c r="M911" s="13" t="s">
        <v>2655</v>
      </c>
      <c r="N911" s="13" t="s">
        <v>2825</v>
      </c>
      <c r="O911" s="19">
        <v>-28.18787</v>
      </c>
      <c r="P911" s="19">
        <v>114.2376</v>
      </c>
      <c r="Q911" s="19">
        <v>10</v>
      </c>
      <c r="R911" s="19" t="s">
        <v>2826</v>
      </c>
      <c r="S911" s="291" t="s">
        <v>163</v>
      </c>
      <c r="T911" s="13" t="s">
        <v>164</v>
      </c>
      <c r="U911" s="14" t="s">
        <v>165</v>
      </c>
      <c r="V911" s="14" t="s">
        <v>2807</v>
      </c>
      <c r="W911" s="14" t="s">
        <v>165</v>
      </c>
      <c r="X911" s="14" t="s">
        <v>2808</v>
      </c>
      <c r="Y911" s="13" t="s">
        <v>2827</v>
      </c>
      <c r="Z911" s="13" t="s">
        <v>2739</v>
      </c>
      <c r="AC911" s="13" t="s">
        <v>2828</v>
      </c>
      <c r="AD911" s="13" t="s">
        <v>2828</v>
      </c>
      <c r="AE911" s="13" t="s">
        <v>2816</v>
      </c>
      <c r="AF911" s="13" t="s">
        <v>2828</v>
      </c>
      <c r="AG911" s="111">
        <v>45552</v>
      </c>
    </row>
    <row r="912" spans="1:34" ht="15" customHeight="1" x14ac:dyDescent="0.25">
      <c r="A912" s="16">
        <v>911</v>
      </c>
      <c r="B912" s="3" t="str">
        <f t="shared" si="17"/>
        <v>OG911</v>
      </c>
      <c r="C912" s="36" t="s">
        <v>2829</v>
      </c>
      <c r="D912" s="25" t="s">
        <v>289</v>
      </c>
      <c r="E912" s="20" t="s">
        <v>736</v>
      </c>
      <c r="F912" s="53" t="s">
        <v>2830</v>
      </c>
      <c r="G912" s="53" t="s">
        <v>2831</v>
      </c>
      <c r="H912" s="304">
        <v>41119</v>
      </c>
      <c r="I912" s="304" t="s">
        <v>284</v>
      </c>
      <c r="K912" s="13">
        <v>132</v>
      </c>
      <c r="L912" s="13" t="s">
        <v>157</v>
      </c>
      <c r="M912" s="13" t="s">
        <v>158</v>
      </c>
      <c r="N912" s="13" t="s">
        <v>2832</v>
      </c>
      <c r="O912" s="19">
        <v>-29.322599409999999</v>
      </c>
      <c r="P912" s="19">
        <v>114.2750549</v>
      </c>
      <c r="Q912" s="19">
        <v>1</v>
      </c>
      <c r="R912" s="19" t="s">
        <v>879</v>
      </c>
      <c r="S912" s="14" t="s">
        <v>880</v>
      </c>
      <c r="T912" s="13" t="s">
        <v>164</v>
      </c>
      <c r="U912" s="14" t="s">
        <v>244</v>
      </c>
      <c r="W912" s="14" t="s">
        <v>244</v>
      </c>
      <c r="AE912" s="13" t="s">
        <v>881</v>
      </c>
      <c r="AG912" s="111">
        <v>45432</v>
      </c>
    </row>
    <row r="913" spans="1:33" ht="15" customHeight="1" x14ac:dyDescent="0.25">
      <c r="A913" s="16">
        <v>912</v>
      </c>
      <c r="B913" s="3" t="str">
        <f t="shared" ref="B913:B944" si="18">_xlfn.CONCAT("OG",A913)</f>
        <v>OG912</v>
      </c>
      <c r="C913" s="36" t="s">
        <v>2833</v>
      </c>
      <c r="D913" s="25" t="s">
        <v>289</v>
      </c>
      <c r="E913" s="20" t="s">
        <v>736</v>
      </c>
      <c r="F913" s="53" t="s">
        <v>2830</v>
      </c>
      <c r="G913" s="53" t="s">
        <v>2831</v>
      </c>
      <c r="H913" s="304">
        <v>41122</v>
      </c>
      <c r="I913" s="304" t="s">
        <v>284</v>
      </c>
      <c r="K913" s="13">
        <v>223</v>
      </c>
      <c r="L913" s="13" t="s">
        <v>157</v>
      </c>
      <c r="M913" s="13" t="s">
        <v>158</v>
      </c>
      <c r="N913" s="13" t="s">
        <v>2564</v>
      </c>
      <c r="O913" s="19">
        <v>-28.29574203</v>
      </c>
      <c r="P913" s="19">
        <v>113.7234344</v>
      </c>
      <c r="Q913" s="19">
        <v>1</v>
      </c>
      <c r="R913" s="19" t="s">
        <v>879</v>
      </c>
      <c r="S913" s="14" t="s">
        <v>880</v>
      </c>
      <c r="T913" s="13" t="s">
        <v>164</v>
      </c>
      <c r="U913" s="14" t="s">
        <v>244</v>
      </c>
      <c r="W913" s="14" t="s">
        <v>244</v>
      </c>
      <c r="AE913" s="13" t="s">
        <v>881</v>
      </c>
      <c r="AG913" s="111">
        <v>45432</v>
      </c>
    </row>
    <row r="914" spans="1:33" ht="15" customHeight="1" x14ac:dyDescent="0.25">
      <c r="A914" s="16">
        <v>913</v>
      </c>
      <c r="B914" s="3" t="str">
        <f t="shared" si="18"/>
        <v>OG913</v>
      </c>
      <c r="C914" s="36" t="s">
        <v>2834</v>
      </c>
      <c r="D914" s="25" t="s">
        <v>289</v>
      </c>
      <c r="E914" s="20" t="s">
        <v>736</v>
      </c>
      <c r="F914" s="53" t="s">
        <v>2830</v>
      </c>
      <c r="G914" s="53" t="s">
        <v>2831</v>
      </c>
      <c r="H914" s="304">
        <v>41818</v>
      </c>
      <c r="I914" s="304" t="s">
        <v>284</v>
      </c>
      <c r="K914" s="13">
        <v>355</v>
      </c>
      <c r="L914" s="13" t="s">
        <v>157</v>
      </c>
      <c r="M914" s="13" t="s">
        <v>158</v>
      </c>
      <c r="N914" s="13" t="s">
        <v>2835</v>
      </c>
      <c r="O914" s="19">
        <v>-34.861667629999999</v>
      </c>
      <c r="P914" s="19">
        <v>118.3983307</v>
      </c>
      <c r="Q914" s="19">
        <v>1</v>
      </c>
      <c r="R914" s="19" t="s">
        <v>879</v>
      </c>
      <c r="S914" s="14" t="s">
        <v>880</v>
      </c>
      <c r="T914" s="13" t="s">
        <v>164</v>
      </c>
      <c r="U914" s="14" t="s">
        <v>244</v>
      </c>
      <c r="W914" s="14" t="s">
        <v>244</v>
      </c>
      <c r="AE914" s="13" t="s">
        <v>881</v>
      </c>
      <c r="AG914" s="111">
        <v>45432</v>
      </c>
    </row>
    <row r="915" spans="1:33" ht="15" customHeight="1" x14ac:dyDescent="0.25">
      <c r="A915" s="16">
        <v>914</v>
      </c>
      <c r="B915" s="3" t="str">
        <f t="shared" si="18"/>
        <v>OG914</v>
      </c>
      <c r="C915" s="36" t="s">
        <v>2834</v>
      </c>
      <c r="D915" s="25" t="s">
        <v>289</v>
      </c>
      <c r="E915" s="20" t="s">
        <v>736</v>
      </c>
      <c r="F915" s="53" t="s">
        <v>2830</v>
      </c>
      <c r="G915" s="53" t="s">
        <v>2831</v>
      </c>
      <c r="H915" s="304">
        <v>41860</v>
      </c>
      <c r="I915" s="304" t="s">
        <v>284</v>
      </c>
      <c r="K915" s="13">
        <v>257</v>
      </c>
      <c r="L915" s="13" t="s">
        <v>157</v>
      </c>
      <c r="M915" s="13" t="s">
        <v>158</v>
      </c>
      <c r="N915" s="13" t="s">
        <v>663</v>
      </c>
      <c r="O915" s="19">
        <v>-34.449882510000002</v>
      </c>
      <c r="P915" s="19">
        <v>119.304863</v>
      </c>
      <c r="Q915" s="19">
        <v>1</v>
      </c>
      <c r="R915" s="19" t="s">
        <v>879</v>
      </c>
      <c r="S915" s="14" t="s">
        <v>880</v>
      </c>
      <c r="T915" s="13" t="s">
        <v>164</v>
      </c>
      <c r="U915" s="14" t="s">
        <v>244</v>
      </c>
      <c r="W915" s="14" t="s">
        <v>244</v>
      </c>
      <c r="AE915" s="13" t="s">
        <v>881</v>
      </c>
      <c r="AG915" s="111">
        <v>45432</v>
      </c>
    </row>
    <row r="916" spans="1:33" ht="15" customHeight="1" x14ac:dyDescent="0.25">
      <c r="A916" s="16">
        <v>915</v>
      </c>
      <c r="B916" s="3" t="str">
        <f t="shared" si="18"/>
        <v>OG915</v>
      </c>
      <c r="C916" s="36" t="s">
        <v>2836</v>
      </c>
      <c r="D916" s="25" t="s">
        <v>289</v>
      </c>
      <c r="E916" s="20" t="s">
        <v>736</v>
      </c>
      <c r="F916" s="53" t="s">
        <v>2830</v>
      </c>
      <c r="G916" s="53" t="s">
        <v>2831</v>
      </c>
      <c r="H916" s="304">
        <v>41867</v>
      </c>
      <c r="I916" s="304" t="s">
        <v>186</v>
      </c>
      <c r="K916" s="13">
        <v>296</v>
      </c>
      <c r="L916" s="13" t="s">
        <v>157</v>
      </c>
      <c r="M916" s="13" t="s">
        <v>158</v>
      </c>
      <c r="N916" s="13" t="s">
        <v>902</v>
      </c>
      <c r="O916" s="19">
        <v>-22.439916610000001</v>
      </c>
      <c r="P916" s="19">
        <v>113.6763153</v>
      </c>
      <c r="Q916" s="19">
        <v>1</v>
      </c>
      <c r="R916" s="19" t="s">
        <v>879</v>
      </c>
      <c r="S916" s="14" t="s">
        <v>880</v>
      </c>
      <c r="T916" s="13" t="s">
        <v>164</v>
      </c>
      <c r="U916" s="14" t="s">
        <v>244</v>
      </c>
      <c r="W916" s="14" t="s">
        <v>244</v>
      </c>
      <c r="AE916" s="13" t="s">
        <v>881</v>
      </c>
      <c r="AG916" s="111">
        <v>45432</v>
      </c>
    </row>
    <row r="917" spans="1:33" ht="15" customHeight="1" x14ac:dyDescent="0.25">
      <c r="A917" s="16">
        <v>916</v>
      </c>
      <c r="B917" s="3" t="str">
        <f t="shared" si="18"/>
        <v>OG916</v>
      </c>
      <c r="C917" s="36" t="s">
        <v>2837</v>
      </c>
      <c r="D917" s="25" t="s">
        <v>289</v>
      </c>
      <c r="E917" s="20" t="s">
        <v>736</v>
      </c>
      <c r="F917" s="53" t="s">
        <v>2830</v>
      </c>
      <c r="G917" s="53" t="s">
        <v>2831</v>
      </c>
      <c r="H917" s="304">
        <v>41868</v>
      </c>
      <c r="I917" s="304" t="s">
        <v>186</v>
      </c>
      <c r="K917" s="13">
        <v>223</v>
      </c>
      <c r="L917" s="13" t="s">
        <v>157</v>
      </c>
      <c r="M917" s="13" t="s">
        <v>158</v>
      </c>
      <c r="N917" s="13" t="s">
        <v>902</v>
      </c>
      <c r="O917" s="19">
        <v>-22.217775339999999</v>
      </c>
      <c r="P917" s="19">
        <v>113.7590256</v>
      </c>
      <c r="Q917" s="19">
        <v>1</v>
      </c>
      <c r="R917" s="19" t="s">
        <v>879</v>
      </c>
      <c r="S917" s="14" t="s">
        <v>880</v>
      </c>
      <c r="T917" s="13" t="s">
        <v>164</v>
      </c>
      <c r="U917" s="14" t="s">
        <v>244</v>
      </c>
      <c r="W917" s="14" t="s">
        <v>244</v>
      </c>
      <c r="AE917" s="13" t="s">
        <v>881</v>
      </c>
      <c r="AG917" s="111">
        <v>45432</v>
      </c>
    </row>
    <row r="918" spans="1:33" ht="15" customHeight="1" x14ac:dyDescent="0.25">
      <c r="A918" s="16">
        <v>917</v>
      </c>
      <c r="B918" s="3" t="str">
        <f t="shared" si="18"/>
        <v>OG917</v>
      </c>
      <c r="C918" s="36" t="s">
        <v>2838</v>
      </c>
      <c r="D918" s="25" t="s">
        <v>289</v>
      </c>
      <c r="E918" s="20" t="s">
        <v>736</v>
      </c>
      <c r="F918" s="53" t="s">
        <v>2830</v>
      </c>
      <c r="G918" s="53" t="s">
        <v>2831</v>
      </c>
      <c r="H918" s="304">
        <v>41868</v>
      </c>
      <c r="I918" s="304" t="s">
        <v>186</v>
      </c>
      <c r="K918" s="13">
        <v>293</v>
      </c>
      <c r="L918" s="13" t="s">
        <v>157</v>
      </c>
      <c r="M918" s="13" t="s">
        <v>158</v>
      </c>
      <c r="N918" s="13" t="s">
        <v>902</v>
      </c>
      <c r="O918" s="19">
        <v>-22.237657550000002</v>
      </c>
      <c r="P918" s="19">
        <v>113.7486572</v>
      </c>
      <c r="Q918" s="19">
        <v>1</v>
      </c>
      <c r="R918" s="19" t="s">
        <v>879</v>
      </c>
      <c r="S918" s="14" t="s">
        <v>880</v>
      </c>
      <c r="T918" s="13" t="s">
        <v>164</v>
      </c>
      <c r="U918" s="14" t="s">
        <v>244</v>
      </c>
      <c r="W918" s="14" t="s">
        <v>244</v>
      </c>
      <c r="AE918" s="13" t="s">
        <v>881</v>
      </c>
      <c r="AG918" s="111">
        <v>45432</v>
      </c>
    </row>
    <row r="919" spans="1:33" ht="15" customHeight="1" x14ac:dyDescent="0.25">
      <c r="A919" s="16">
        <v>918</v>
      </c>
      <c r="B919" s="3" t="str">
        <f t="shared" si="18"/>
        <v>OG918</v>
      </c>
      <c r="C919" s="36" t="s">
        <v>2839</v>
      </c>
      <c r="D919" s="25" t="s">
        <v>289</v>
      </c>
      <c r="E919" s="20" t="s">
        <v>736</v>
      </c>
      <c r="F919" s="53" t="s">
        <v>2830</v>
      </c>
      <c r="G919" s="53" t="s">
        <v>2831</v>
      </c>
      <c r="H919" s="304">
        <v>42091</v>
      </c>
      <c r="I919" s="304" t="s">
        <v>186</v>
      </c>
      <c r="K919" s="13">
        <v>289</v>
      </c>
      <c r="L919" s="13" t="s">
        <v>157</v>
      </c>
      <c r="M919" s="13" t="s">
        <v>158</v>
      </c>
      <c r="N919" s="13" t="s">
        <v>2835</v>
      </c>
      <c r="O919" s="19">
        <v>-35.085784910000001</v>
      </c>
      <c r="P919" s="19">
        <v>118.0075836</v>
      </c>
      <c r="Q919" s="19">
        <v>1</v>
      </c>
      <c r="R919" s="19" t="s">
        <v>879</v>
      </c>
      <c r="S919" s="14" t="s">
        <v>880</v>
      </c>
      <c r="T919" s="13" t="s">
        <v>164</v>
      </c>
      <c r="U919" s="14" t="s">
        <v>244</v>
      </c>
      <c r="W919" s="14" t="s">
        <v>244</v>
      </c>
      <c r="AE919" s="13" t="s">
        <v>881</v>
      </c>
      <c r="AG919" s="111">
        <v>45432</v>
      </c>
    </row>
    <row r="920" spans="1:33" ht="15" customHeight="1" x14ac:dyDescent="0.25">
      <c r="A920" s="16">
        <v>919</v>
      </c>
      <c r="B920" s="3" t="str">
        <f t="shared" si="18"/>
        <v>OG919</v>
      </c>
      <c r="C920" s="36" t="s">
        <v>2840</v>
      </c>
      <c r="D920" s="25" t="s">
        <v>289</v>
      </c>
      <c r="E920" s="20" t="s">
        <v>736</v>
      </c>
      <c r="F920" s="53" t="s">
        <v>2830</v>
      </c>
      <c r="G920" s="53" t="s">
        <v>2831</v>
      </c>
      <c r="H920" s="304">
        <v>42136</v>
      </c>
      <c r="I920" s="304" t="s">
        <v>186</v>
      </c>
      <c r="K920" s="13">
        <v>309</v>
      </c>
      <c r="L920" s="13" t="s">
        <v>157</v>
      </c>
      <c r="M920" s="13" t="s">
        <v>158</v>
      </c>
      <c r="N920" s="13" t="s">
        <v>2841</v>
      </c>
      <c r="O920" s="19">
        <v>-23.25739098</v>
      </c>
      <c r="P920" s="19">
        <v>113.6540909</v>
      </c>
      <c r="Q920" s="19">
        <v>1</v>
      </c>
      <c r="R920" s="19" t="s">
        <v>879</v>
      </c>
      <c r="S920" s="14" t="s">
        <v>880</v>
      </c>
      <c r="T920" s="13" t="s">
        <v>164</v>
      </c>
      <c r="U920" s="14" t="s">
        <v>244</v>
      </c>
      <c r="W920" s="14" t="s">
        <v>244</v>
      </c>
      <c r="AE920" s="13" t="s">
        <v>881</v>
      </c>
      <c r="AG920" s="111">
        <v>45432</v>
      </c>
    </row>
    <row r="921" spans="1:33" ht="15" customHeight="1" x14ac:dyDescent="0.25">
      <c r="A921" s="16">
        <v>920</v>
      </c>
      <c r="B921" s="3" t="str">
        <f t="shared" si="18"/>
        <v>OG920</v>
      </c>
      <c r="C921" s="36" t="s">
        <v>2842</v>
      </c>
      <c r="D921" s="25" t="s">
        <v>289</v>
      </c>
      <c r="E921" s="20" t="s">
        <v>736</v>
      </c>
      <c r="F921" s="53" t="s">
        <v>2830</v>
      </c>
      <c r="G921" s="53" t="s">
        <v>2831</v>
      </c>
      <c r="H921" s="304">
        <v>42138</v>
      </c>
      <c r="I921" s="304" t="s">
        <v>186</v>
      </c>
      <c r="K921" s="13">
        <v>205</v>
      </c>
      <c r="L921" s="13" t="s">
        <v>157</v>
      </c>
      <c r="M921" s="13" t="s">
        <v>158</v>
      </c>
      <c r="N921" s="13" t="s">
        <v>902</v>
      </c>
      <c r="O921" s="19">
        <v>-22.555732729999999</v>
      </c>
      <c r="P921" s="19">
        <v>113.6120758</v>
      </c>
      <c r="Q921" s="19">
        <v>1</v>
      </c>
      <c r="R921" s="19" t="s">
        <v>879</v>
      </c>
      <c r="S921" s="14" t="s">
        <v>880</v>
      </c>
      <c r="T921" s="13" t="s">
        <v>164</v>
      </c>
      <c r="U921" s="14" t="s">
        <v>244</v>
      </c>
      <c r="W921" s="14" t="s">
        <v>244</v>
      </c>
      <c r="AE921" s="13" t="s">
        <v>881</v>
      </c>
      <c r="AG921" s="111">
        <v>45432</v>
      </c>
    </row>
    <row r="922" spans="1:33" ht="15" customHeight="1" x14ac:dyDescent="0.25">
      <c r="A922" s="16">
        <v>921</v>
      </c>
      <c r="B922" s="3" t="str">
        <f t="shared" si="18"/>
        <v>OG921</v>
      </c>
      <c r="C922" s="36" t="s">
        <v>2843</v>
      </c>
      <c r="D922" s="25" t="s">
        <v>289</v>
      </c>
      <c r="E922" s="20" t="s">
        <v>736</v>
      </c>
      <c r="F922" s="53" t="s">
        <v>2830</v>
      </c>
      <c r="G922" s="53" t="s">
        <v>2831</v>
      </c>
      <c r="H922" s="304">
        <v>42161</v>
      </c>
      <c r="I922" s="304" t="s">
        <v>284</v>
      </c>
      <c r="K922" s="13">
        <v>350</v>
      </c>
      <c r="L922" s="13" t="s">
        <v>157</v>
      </c>
      <c r="M922" s="13" t="s">
        <v>158</v>
      </c>
      <c r="N922" s="13" t="s">
        <v>2835</v>
      </c>
      <c r="O922" s="19">
        <v>-34.824417109999999</v>
      </c>
      <c r="P922" s="19">
        <v>118.4067841</v>
      </c>
      <c r="Q922" s="19">
        <v>1</v>
      </c>
      <c r="R922" s="19" t="s">
        <v>879</v>
      </c>
      <c r="S922" s="14" t="s">
        <v>302</v>
      </c>
      <c r="T922" s="13" t="s">
        <v>164</v>
      </c>
      <c r="U922" s="14" t="s">
        <v>244</v>
      </c>
      <c r="W922" s="14" t="s">
        <v>244</v>
      </c>
      <c r="AE922" s="13" t="s">
        <v>881</v>
      </c>
      <c r="AG922" s="111">
        <v>45432</v>
      </c>
    </row>
    <row r="923" spans="1:33" ht="15" customHeight="1" x14ac:dyDescent="0.25">
      <c r="A923" s="16">
        <v>922</v>
      </c>
      <c r="B923" s="3" t="str">
        <f t="shared" si="18"/>
        <v>OG922</v>
      </c>
      <c r="C923" s="36" t="s">
        <v>2844</v>
      </c>
      <c r="D923" s="25" t="s">
        <v>289</v>
      </c>
      <c r="E923" s="20" t="s">
        <v>736</v>
      </c>
      <c r="F923" s="53" t="s">
        <v>2830</v>
      </c>
      <c r="G923" s="53" t="s">
        <v>2831</v>
      </c>
      <c r="H923" s="304">
        <v>42179</v>
      </c>
      <c r="I923" s="304" t="s">
        <v>284</v>
      </c>
      <c r="K923" s="13">
        <v>365</v>
      </c>
      <c r="L923" s="13" t="s">
        <v>157</v>
      </c>
      <c r="M923" s="13" t="s">
        <v>158</v>
      </c>
      <c r="N923" s="13" t="s">
        <v>2835</v>
      </c>
      <c r="O923" s="19">
        <v>-35.017066960000001</v>
      </c>
      <c r="P923" s="19">
        <v>118.060585</v>
      </c>
      <c r="Q923" s="19">
        <v>1</v>
      </c>
      <c r="R923" s="19" t="s">
        <v>879</v>
      </c>
      <c r="S923" s="14" t="s">
        <v>302</v>
      </c>
      <c r="T923" s="13" t="s">
        <v>164</v>
      </c>
      <c r="U923" s="14" t="s">
        <v>244</v>
      </c>
      <c r="W923" s="14" t="s">
        <v>244</v>
      </c>
      <c r="AE923" s="13" t="s">
        <v>881</v>
      </c>
      <c r="AG923" s="111">
        <v>45432</v>
      </c>
    </row>
    <row r="924" spans="1:33" ht="15" customHeight="1" x14ac:dyDescent="0.25">
      <c r="A924" s="16">
        <v>923</v>
      </c>
      <c r="B924" s="3" t="str">
        <f t="shared" si="18"/>
        <v>OG923</v>
      </c>
      <c r="C924" s="36" t="s">
        <v>2845</v>
      </c>
      <c r="D924" s="25" t="s">
        <v>289</v>
      </c>
      <c r="E924" s="20" t="s">
        <v>736</v>
      </c>
      <c r="F924" s="53" t="s">
        <v>2830</v>
      </c>
      <c r="G924" s="53" t="s">
        <v>2831</v>
      </c>
      <c r="H924" s="304">
        <v>42266</v>
      </c>
      <c r="I924" s="304" t="s">
        <v>284</v>
      </c>
      <c r="K924" s="13">
        <v>189</v>
      </c>
      <c r="L924" s="13" t="s">
        <v>157</v>
      </c>
      <c r="M924" s="13" t="s">
        <v>158</v>
      </c>
      <c r="N924" s="13" t="s">
        <v>2846</v>
      </c>
      <c r="O924" s="19">
        <v>-18.740942</v>
      </c>
      <c r="P924" s="19">
        <v>121.02617650000001</v>
      </c>
      <c r="Q924" s="19">
        <v>1</v>
      </c>
      <c r="R924" s="19" t="s">
        <v>879</v>
      </c>
      <c r="S924" s="14" t="s">
        <v>302</v>
      </c>
      <c r="T924" s="13" t="s">
        <v>164</v>
      </c>
      <c r="U924" s="14" t="s">
        <v>244</v>
      </c>
      <c r="W924" s="14" t="s">
        <v>244</v>
      </c>
      <c r="AE924" s="13" t="s">
        <v>881</v>
      </c>
      <c r="AG924" s="111">
        <v>45432</v>
      </c>
    </row>
    <row r="925" spans="1:33" ht="15" customHeight="1" x14ac:dyDescent="0.25">
      <c r="A925" s="16">
        <v>924</v>
      </c>
      <c r="B925" s="3" t="str">
        <f t="shared" si="18"/>
        <v>OG924</v>
      </c>
      <c r="C925" s="36" t="s">
        <v>2847</v>
      </c>
      <c r="D925" s="25" t="s">
        <v>289</v>
      </c>
      <c r="E925" s="20" t="s">
        <v>736</v>
      </c>
      <c r="F925" s="53" t="s">
        <v>2830</v>
      </c>
      <c r="G925" s="53" t="s">
        <v>2831</v>
      </c>
      <c r="H925" s="304">
        <v>42266</v>
      </c>
      <c r="I925" s="304" t="s">
        <v>284</v>
      </c>
      <c r="K925" s="13">
        <v>101</v>
      </c>
      <c r="L925" s="13" t="s">
        <v>157</v>
      </c>
      <c r="M925" s="13" t="s">
        <v>158</v>
      </c>
      <c r="N925" s="13" t="s">
        <v>2846</v>
      </c>
      <c r="O925" s="19">
        <v>-18.710557940000001</v>
      </c>
      <c r="P925" s="19">
        <v>121.04702</v>
      </c>
      <c r="Q925" s="19">
        <v>1</v>
      </c>
      <c r="R925" s="19" t="s">
        <v>879</v>
      </c>
      <c r="S925" s="14" t="s">
        <v>302</v>
      </c>
      <c r="T925" s="13" t="s">
        <v>164</v>
      </c>
      <c r="U925" s="14" t="s">
        <v>244</v>
      </c>
      <c r="W925" s="14" t="s">
        <v>244</v>
      </c>
      <c r="AE925" s="13" t="s">
        <v>881</v>
      </c>
      <c r="AG925" s="111">
        <v>45432</v>
      </c>
    </row>
    <row r="926" spans="1:33" ht="15" customHeight="1" x14ac:dyDescent="0.25">
      <c r="A926" s="16">
        <v>925</v>
      </c>
      <c r="B926" s="3" t="str">
        <f t="shared" si="18"/>
        <v>OG925</v>
      </c>
      <c r="C926" s="36" t="s">
        <v>2848</v>
      </c>
      <c r="D926" s="25" t="s">
        <v>289</v>
      </c>
      <c r="E926" s="20" t="s">
        <v>736</v>
      </c>
      <c r="F926" s="53" t="s">
        <v>2830</v>
      </c>
      <c r="G926" s="53" t="s">
        <v>2831</v>
      </c>
      <c r="H926" s="304">
        <v>42272</v>
      </c>
      <c r="I926" s="304" t="s">
        <v>284</v>
      </c>
      <c r="K926" s="13">
        <v>82</v>
      </c>
      <c r="L926" s="13" t="s">
        <v>157</v>
      </c>
      <c r="M926" s="13" t="s">
        <v>158</v>
      </c>
      <c r="N926" s="13" t="s">
        <v>2849</v>
      </c>
      <c r="O926" s="19">
        <v>-17.346117020000001</v>
      </c>
      <c r="P926" s="19">
        <v>121.6193237</v>
      </c>
      <c r="Q926" s="19">
        <v>1</v>
      </c>
      <c r="R926" s="19" t="s">
        <v>879</v>
      </c>
      <c r="S926" s="14" t="s">
        <v>880</v>
      </c>
      <c r="T926" s="13" t="s">
        <v>164</v>
      </c>
      <c r="U926" s="14" t="s">
        <v>244</v>
      </c>
      <c r="W926" s="14" t="s">
        <v>244</v>
      </c>
      <c r="AE926" s="13" t="s">
        <v>881</v>
      </c>
      <c r="AG926" s="111">
        <v>45432</v>
      </c>
    </row>
    <row r="927" spans="1:33" ht="15" customHeight="1" x14ac:dyDescent="0.25">
      <c r="A927" s="16">
        <v>926</v>
      </c>
      <c r="B927" s="3" t="str">
        <f t="shared" si="18"/>
        <v>OG926</v>
      </c>
      <c r="C927" s="36" t="s">
        <v>2850</v>
      </c>
      <c r="D927" s="25" t="s">
        <v>289</v>
      </c>
      <c r="E927" s="20" t="s">
        <v>736</v>
      </c>
      <c r="F927" s="53" t="s">
        <v>2830</v>
      </c>
      <c r="G927" s="53" t="s">
        <v>2831</v>
      </c>
      <c r="H927" s="304">
        <v>42272</v>
      </c>
      <c r="I927" s="304" t="s">
        <v>284</v>
      </c>
      <c r="K927" s="13">
        <v>192</v>
      </c>
      <c r="L927" s="13" t="s">
        <v>157</v>
      </c>
      <c r="M927" s="13" t="s">
        <v>158</v>
      </c>
      <c r="N927" s="13" t="s">
        <v>2849</v>
      </c>
      <c r="O927" s="19">
        <v>-17.363958360000002</v>
      </c>
      <c r="P927" s="19">
        <v>121.6213379</v>
      </c>
      <c r="Q927" s="19">
        <v>1</v>
      </c>
      <c r="R927" s="19" t="s">
        <v>879</v>
      </c>
      <c r="S927" s="14" t="s">
        <v>880</v>
      </c>
      <c r="T927" s="13" t="s">
        <v>164</v>
      </c>
      <c r="U927" s="14" t="s">
        <v>244</v>
      </c>
      <c r="W927" s="14" t="s">
        <v>244</v>
      </c>
      <c r="AE927" s="13" t="s">
        <v>881</v>
      </c>
      <c r="AG927" s="111">
        <v>45432</v>
      </c>
    </row>
    <row r="928" spans="1:33" ht="15" customHeight="1" x14ac:dyDescent="0.25">
      <c r="A928" s="16">
        <v>927</v>
      </c>
      <c r="B928" s="3" t="str">
        <f t="shared" si="18"/>
        <v>OG927</v>
      </c>
      <c r="C928" s="36" t="s">
        <v>2851</v>
      </c>
      <c r="D928" s="25" t="s">
        <v>289</v>
      </c>
      <c r="E928" s="20" t="s">
        <v>736</v>
      </c>
      <c r="F928" s="53" t="s">
        <v>2830</v>
      </c>
      <c r="G928" s="53" t="s">
        <v>2831</v>
      </c>
      <c r="H928" s="304">
        <v>42297</v>
      </c>
      <c r="I928" s="304" t="s">
        <v>186</v>
      </c>
      <c r="K928" s="13">
        <v>257</v>
      </c>
      <c r="L928" s="13" t="s">
        <v>157</v>
      </c>
      <c r="M928" s="13" t="s">
        <v>158</v>
      </c>
      <c r="N928" s="13" t="s">
        <v>2852</v>
      </c>
      <c r="O928" s="19">
        <v>-33.757717130000003</v>
      </c>
      <c r="P928" s="19">
        <v>114.9840698</v>
      </c>
      <c r="Q928" s="19">
        <v>1</v>
      </c>
      <c r="R928" s="19" t="s">
        <v>879</v>
      </c>
      <c r="S928" s="14" t="s">
        <v>880</v>
      </c>
      <c r="T928" s="13" t="s">
        <v>164</v>
      </c>
      <c r="U928" s="14" t="s">
        <v>244</v>
      </c>
      <c r="W928" s="14" t="s">
        <v>244</v>
      </c>
      <c r="AE928" s="13" t="s">
        <v>881</v>
      </c>
      <c r="AG928" s="111">
        <v>45432</v>
      </c>
    </row>
    <row r="929" spans="1:33" ht="15" customHeight="1" x14ac:dyDescent="0.25">
      <c r="A929" s="16">
        <v>928</v>
      </c>
      <c r="B929" s="3" t="str">
        <f t="shared" si="18"/>
        <v>OG928</v>
      </c>
      <c r="C929" s="36" t="s">
        <v>2853</v>
      </c>
      <c r="D929" s="25" t="s">
        <v>289</v>
      </c>
      <c r="E929" s="20" t="s">
        <v>736</v>
      </c>
      <c r="F929" s="53" t="s">
        <v>2830</v>
      </c>
      <c r="G929" s="53" t="s">
        <v>2831</v>
      </c>
      <c r="H929" s="304">
        <v>42297</v>
      </c>
      <c r="I929" s="304" t="s">
        <v>284</v>
      </c>
      <c r="K929" s="13">
        <v>263</v>
      </c>
      <c r="L929" s="13" t="s">
        <v>157</v>
      </c>
      <c r="M929" s="13" t="s">
        <v>158</v>
      </c>
      <c r="N929" s="13" t="s">
        <v>2852</v>
      </c>
      <c r="O929" s="19">
        <v>-33.757717130000003</v>
      </c>
      <c r="P929" s="19">
        <v>114.9840698</v>
      </c>
      <c r="Q929" s="19">
        <v>1</v>
      </c>
      <c r="R929" s="19" t="s">
        <v>879</v>
      </c>
      <c r="S929" s="14" t="s">
        <v>880</v>
      </c>
      <c r="T929" s="13" t="s">
        <v>164</v>
      </c>
      <c r="U929" s="14" t="s">
        <v>244</v>
      </c>
      <c r="W929" s="14" t="s">
        <v>244</v>
      </c>
      <c r="AE929" s="13" t="s">
        <v>881</v>
      </c>
      <c r="AG929" s="111">
        <v>45432</v>
      </c>
    </row>
    <row r="930" spans="1:33" ht="15" customHeight="1" x14ac:dyDescent="0.25">
      <c r="A930" s="16">
        <v>929</v>
      </c>
      <c r="B930" s="3" t="str">
        <f t="shared" si="18"/>
        <v>OG929</v>
      </c>
      <c r="C930" s="36" t="s">
        <v>2854</v>
      </c>
      <c r="D930" s="25" t="s">
        <v>289</v>
      </c>
      <c r="E930" s="20" t="s">
        <v>736</v>
      </c>
      <c r="F930" s="53" t="s">
        <v>2830</v>
      </c>
      <c r="G930" s="53" t="s">
        <v>2831</v>
      </c>
      <c r="H930" s="304">
        <v>42297</v>
      </c>
      <c r="I930" s="304" t="s">
        <v>186</v>
      </c>
      <c r="K930" s="13">
        <v>315</v>
      </c>
      <c r="L930" s="13" t="s">
        <v>157</v>
      </c>
      <c r="M930" s="13" t="s">
        <v>158</v>
      </c>
      <c r="N930" s="13" t="s">
        <v>2852</v>
      </c>
      <c r="O930" s="19">
        <v>-33.757717130000003</v>
      </c>
      <c r="P930" s="19">
        <v>114.9840698</v>
      </c>
      <c r="Q930" s="19">
        <v>1</v>
      </c>
      <c r="R930" s="19" t="s">
        <v>879</v>
      </c>
      <c r="S930" s="14" t="s">
        <v>880</v>
      </c>
      <c r="T930" s="13" t="s">
        <v>164</v>
      </c>
      <c r="U930" s="14" t="s">
        <v>244</v>
      </c>
      <c r="W930" s="14" t="s">
        <v>244</v>
      </c>
      <c r="AE930" s="13" t="s">
        <v>881</v>
      </c>
      <c r="AG930" s="111">
        <v>45432</v>
      </c>
    </row>
    <row r="931" spans="1:33" ht="15" customHeight="1" x14ac:dyDescent="0.25">
      <c r="A931" s="16">
        <v>930</v>
      </c>
      <c r="B931" s="3" t="str">
        <f t="shared" si="18"/>
        <v>OG930</v>
      </c>
      <c r="C931" s="36" t="s">
        <v>2855</v>
      </c>
      <c r="D931" s="25" t="s">
        <v>289</v>
      </c>
      <c r="E931" s="20" t="s">
        <v>736</v>
      </c>
      <c r="F931" s="53" t="s">
        <v>2830</v>
      </c>
      <c r="G931" s="53" t="s">
        <v>2831</v>
      </c>
      <c r="H931" s="304">
        <v>42297</v>
      </c>
      <c r="I931" s="304" t="s">
        <v>186</v>
      </c>
      <c r="K931" s="13">
        <v>255</v>
      </c>
      <c r="L931" s="13" t="s">
        <v>157</v>
      </c>
      <c r="M931" s="13" t="s">
        <v>158</v>
      </c>
      <c r="N931" s="13" t="s">
        <v>2852</v>
      </c>
      <c r="O931" s="19">
        <v>-33.757717130000003</v>
      </c>
      <c r="P931" s="19">
        <v>114.9840698</v>
      </c>
      <c r="Q931" s="19">
        <v>1</v>
      </c>
      <c r="R931" s="19" t="s">
        <v>879</v>
      </c>
      <c r="S931" s="14" t="s">
        <v>880</v>
      </c>
      <c r="T931" s="13" t="s">
        <v>164</v>
      </c>
      <c r="U931" s="14" t="s">
        <v>244</v>
      </c>
      <c r="W931" s="14" t="s">
        <v>244</v>
      </c>
      <c r="AE931" s="13" t="s">
        <v>881</v>
      </c>
      <c r="AG931" s="111">
        <v>45432</v>
      </c>
    </row>
    <row r="932" spans="1:33" ht="15" customHeight="1" x14ac:dyDescent="0.25">
      <c r="A932" s="16">
        <v>931</v>
      </c>
      <c r="B932" s="3" t="str">
        <f t="shared" si="18"/>
        <v>OG931</v>
      </c>
      <c r="C932" s="36" t="s">
        <v>2856</v>
      </c>
      <c r="D932" s="25" t="s">
        <v>289</v>
      </c>
      <c r="E932" s="20" t="s">
        <v>736</v>
      </c>
      <c r="F932" s="53" t="s">
        <v>2830</v>
      </c>
      <c r="G932" s="53" t="s">
        <v>2831</v>
      </c>
      <c r="H932" s="304">
        <v>42297</v>
      </c>
      <c r="I932" s="304" t="s">
        <v>186</v>
      </c>
      <c r="K932" s="13">
        <v>293</v>
      </c>
      <c r="L932" s="13" t="s">
        <v>157</v>
      </c>
      <c r="M932" s="13" t="s">
        <v>158</v>
      </c>
      <c r="N932" s="13" t="s">
        <v>2852</v>
      </c>
      <c r="O932" s="19">
        <v>-33.757717130000003</v>
      </c>
      <c r="P932" s="19">
        <v>114.9840698</v>
      </c>
      <c r="Q932" s="19">
        <v>1</v>
      </c>
      <c r="R932" s="19" t="s">
        <v>879</v>
      </c>
      <c r="S932" s="14" t="s">
        <v>880</v>
      </c>
      <c r="T932" s="13" t="s">
        <v>164</v>
      </c>
      <c r="U932" s="14" t="s">
        <v>244</v>
      </c>
      <c r="W932" s="14" t="s">
        <v>244</v>
      </c>
      <c r="AE932" s="13" t="s">
        <v>881</v>
      </c>
      <c r="AG932" s="111">
        <v>45432</v>
      </c>
    </row>
    <row r="933" spans="1:33" ht="15" customHeight="1" x14ac:dyDescent="0.25">
      <c r="A933" s="16">
        <v>932</v>
      </c>
      <c r="B933" s="3" t="str">
        <f t="shared" si="18"/>
        <v>OG932</v>
      </c>
      <c r="C933" s="36" t="s">
        <v>2857</v>
      </c>
      <c r="D933" s="25" t="s">
        <v>289</v>
      </c>
      <c r="E933" s="20" t="s">
        <v>736</v>
      </c>
      <c r="F933" s="53" t="s">
        <v>2830</v>
      </c>
      <c r="G933" s="53" t="s">
        <v>2831</v>
      </c>
      <c r="H933" s="304">
        <v>42298</v>
      </c>
      <c r="I933" s="304" t="s">
        <v>186</v>
      </c>
      <c r="K933" s="13">
        <v>256</v>
      </c>
      <c r="L933" s="13" t="s">
        <v>157</v>
      </c>
      <c r="M933" s="13" t="s">
        <v>158</v>
      </c>
      <c r="N933" s="13" t="s">
        <v>2852</v>
      </c>
      <c r="O933" s="19">
        <v>-33.757717130000003</v>
      </c>
      <c r="P933" s="19">
        <v>114.98410029999999</v>
      </c>
      <c r="Q933" s="19">
        <v>1</v>
      </c>
      <c r="R933" s="19" t="s">
        <v>879</v>
      </c>
      <c r="S933" s="14" t="s">
        <v>880</v>
      </c>
      <c r="T933" s="13" t="s">
        <v>164</v>
      </c>
      <c r="U933" s="14" t="s">
        <v>244</v>
      </c>
      <c r="W933" s="14" t="s">
        <v>244</v>
      </c>
      <c r="AE933" s="13" t="s">
        <v>881</v>
      </c>
      <c r="AG933" s="111">
        <v>45432</v>
      </c>
    </row>
    <row r="934" spans="1:33" ht="15" customHeight="1" x14ac:dyDescent="0.25">
      <c r="A934" s="16">
        <v>933</v>
      </c>
      <c r="B934" s="3" t="str">
        <f t="shared" si="18"/>
        <v>OG933</v>
      </c>
      <c r="C934" s="36" t="s">
        <v>2858</v>
      </c>
      <c r="D934" s="25" t="s">
        <v>289</v>
      </c>
      <c r="E934" s="20" t="s">
        <v>736</v>
      </c>
      <c r="F934" s="53" t="s">
        <v>2830</v>
      </c>
      <c r="G934" s="53" t="s">
        <v>2831</v>
      </c>
      <c r="H934" s="304">
        <v>42298</v>
      </c>
      <c r="I934" s="304" t="s">
        <v>186</v>
      </c>
      <c r="K934" s="13">
        <v>185</v>
      </c>
      <c r="L934" s="13" t="s">
        <v>157</v>
      </c>
      <c r="M934" s="13" t="s">
        <v>158</v>
      </c>
      <c r="N934" s="13" t="s">
        <v>2852</v>
      </c>
      <c r="O934" s="19">
        <v>-33.757717130000003</v>
      </c>
      <c r="P934" s="19">
        <v>114.9840698</v>
      </c>
      <c r="Q934" s="19">
        <v>1</v>
      </c>
      <c r="R934" s="19" t="s">
        <v>879</v>
      </c>
      <c r="S934" s="14" t="s">
        <v>880</v>
      </c>
      <c r="T934" s="13" t="s">
        <v>164</v>
      </c>
      <c r="U934" s="14" t="s">
        <v>244</v>
      </c>
      <c r="W934" s="14" t="s">
        <v>244</v>
      </c>
      <c r="AE934" s="13" t="s">
        <v>881</v>
      </c>
      <c r="AG934" s="111">
        <v>45432</v>
      </c>
    </row>
    <row r="935" spans="1:33" ht="15" customHeight="1" x14ac:dyDescent="0.25">
      <c r="A935" s="16">
        <v>934</v>
      </c>
      <c r="B935" s="3" t="str">
        <f t="shared" si="18"/>
        <v>OG934</v>
      </c>
      <c r="C935" s="36" t="s">
        <v>2859</v>
      </c>
      <c r="D935" s="25" t="s">
        <v>289</v>
      </c>
      <c r="E935" s="20" t="s">
        <v>736</v>
      </c>
      <c r="F935" s="53" t="s">
        <v>2830</v>
      </c>
      <c r="G935" s="53" t="s">
        <v>2831</v>
      </c>
      <c r="H935" s="304">
        <v>42298</v>
      </c>
      <c r="I935" s="304" t="s">
        <v>284</v>
      </c>
      <c r="K935" s="13">
        <v>260</v>
      </c>
      <c r="L935" s="13" t="s">
        <v>157</v>
      </c>
      <c r="M935" s="13" t="s">
        <v>158</v>
      </c>
      <c r="N935" s="13" t="s">
        <v>2852</v>
      </c>
      <c r="O935" s="19">
        <v>-33.757717130000003</v>
      </c>
      <c r="P935" s="19">
        <v>114.9840698</v>
      </c>
      <c r="Q935" s="19">
        <v>1</v>
      </c>
      <c r="R935" s="19" t="s">
        <v>879</v>
      </c>
      <c r="S935" s="14" t="s">
        <v>880</v>
      </c>
      <c r="T935" s="13" t="s">
        <v>164</v>
      </c>
      <c r="U935" s="14" t="s">
        <v>244</v>
      </c>
      <c r="W935" s="14" t="s">
        <v>244</v>
      </c>
      <c r="AE935" s="13" t="s">
        <v>881</v>
      </c>
      <c r="AG935" s="111">
        <v>45432</v>
      </c>
    </row>
    <row r="936" spans="1:33" ht="15" customHeight="1" x14ac:dyDescent="0.25">
      <c r="A936" s="16">
        <v>935</v>
      </c>
      <c r="B936" s="3" t="str">
        <f t="shared" si="18"/>
        <v>OG935</v>
      </c>
      <c r="C936" s="36" t="s">
        <v>2860</v>
      </c>
      <c r="D936" s="25" t="s">
        <v>289</v>
      </c>
      <c r="E936" s="20" t="s">
        <v>736</v>
      </c>
      <c r="F936" s="53" t="s">
        <v>2830</v>
      </c>
      <c r="G936" s="53" t="s">
        <v>2831</v>
      </c>
      <c r="H936" s="304">
        <v>42303</v>
      </c>
      <c r="I936" s="304" t="s">
        <v>284</v>
      </c>
      <c r="K936" s="13">
        <v>290</v>
      </c>
      <c r="L936" s="13" t="s">
        <v>157</v>
      </c>
      <c r="M936" s="13" t="s">
        <v>158</v>
      </c>
      <c r="N936" s="13" t="s">
        <v>2852</v>
      </c>
      <c r="O936" s="19">
        <v>-33.757717130000003</v>
      </c>
      <c r="P936" s="19">
        <v>114.9840698</v>
      </c>
      <c r="Q936" s="19">
        <v>1</v>
      </c>
      <c r="R936" s="19" t="s">
        <v>879</v>
      </c>
      <c r="S936" s="14" t="s">
        <v>880</v>
      </c>
      <c r="T936" s="13" t="s">
        <v>164</v>
      </c>
      <c r="U936" s="14" t="s">
        <v>244</v>
      </c>
      <c r="W936" s="14" t="s">
        <v>244</v>
      </c>
      <c r="AE936" s="13" t="s">
        <v>881</v>
      </c>
      <c r="AG936" s="111">
        <v>45432</v>
      </c>
    </row>
    <row r="937" spans="1:33" ht="15" customHeight="1" x14ac:dyDescent="0.25">
      <c r="A937" s="16">
        <v>936</v>
      </c>
      <c r="B937" s="3" t="str">
        <f t="shared" si="18"/>
        <v>OG936</v>
      </c>
      <c r="C937" s="36" t="s">
        <v>2861</v>
      </c>
      <c r="D937" s="25" t="s">
        <v>289</v>
      </c>
      <c r="E937" s="20" t="s">
        <v>736</v>
      </c>
      <c r="F937" s="53" t="s">
        <v>2830</v>
      </c>
      <c r="G937" s="53" t="s">
        <v>2831</v>
      </c>
      <c r="H937" s="304">
        <v>42303</v>
      </c>
      <c r="I937" s="304" t="s">
        <v>186</v>
      </c>
      <c r="K937" s="13">
        <v>302</v>
      </c>
      <c r="L937" s="13" t="s">
        <v>157</v>
      </c>
      <c r="M937" s="13" t="s">
        <v>158</v>
      </c>
      <c r="N937" s="13" t="s">
        <v>2852</v>
      </c>
      <c r="O937" s="19">
        <v>-33.757717130000003</v>
      </c>
      <c r="P937" s="19">
        <v>114.9840698</v>
      </c>
      <c r="Q937" s="19">
        <v>1</v>
      </c>
      <c r="R937" s="19" t="s">
        <v>879</v>
      </c>
      <c r="S937" s="14" t="s">
        <v>880</v>
      </c>
      <c r="T937" s="13" t="s">
        <v>164</v>
      </c>
      <c r="U937" s="14" t="s">
        <v>244</v>
      </c>
      <c r="W937" s="14" t="s">
        <v>244</v>
      </c>
      <c r="AE937" s="13" t="s">
        <v>881</v>
      </c>
      <c r="AG937" s="111">
        <v>45432</v>
      </c>
    </row>
    <row r="938" spans="1:33" ht="15" customHeight="1" x14ac:dyDescent="0.25">
      <c r="A938" s="16">
        <v>937</v>
      </c>
      <c r="B938" s="3" t="str">
        <f t="shared" si="18"/>
        <v>OG937</v>
      </c>
      <c r="C938" s="36" t="s">
        <v>2862</v>
      </c>
      <c r="D938" s="25" t="s">
        <v>289</v>
      </c>
      <c r="E938" s="20" t="s">
        <v>736</v>
      </c>
      <c r="F938" s="53" t="s">
        <v>2830</v>
      </c>
      <c r="G938" s="53" t="s">
        <v>2831</v>
      </c>
      <c r="H938" s="304">
        <v>42867</v>
      </c>
      <c r="I938" s="304" t="s">
        <v>186</v>
      </c>
      <c r="K938" s="13">
        <v>80</v>
      </c>
      <c r="L938" s="13" t="s">
        <v>157</v>
      </c>
      <c r="M938" s="13" t="s">
        <v>158</v>
      </c>
      <c r="N938" s="13" t="s">
        <v>2564</v>
      </c>
      <c r="O938" s="19">
        <v>-28.255382539999999</v>
      </c>
      <c r="P938" s="19">
        <v>113.7147903</v>
      </c>
      <c r="Q938" s="19">
        <v>1</v>
      </c>
      <c r="R938" s="19" t="s">
        <v>879</v>
      </c>
      <c r="S938" s="14" t="s">
        <v>880</v>
      </c>
      <c r="T938" s="13" t="s">
        <v>164</v>
      </c>
      <c r="U938" s="14" t="s">
        <v>244</v>
      </c>
      <c r="W938" s="14" t="s">
        <v>244</v>
      </c>
      <c r="AE938" s="13" t="s">
        <v>881</v>
      </c>
      <c r="AG938" s="111">
        <v>45432</v>
      </c>
    </row>
    <row r="939" spans="1:33" ht="15" customHeight="1" x14ac:dyDescent="0.25">
      <c r="A939" s="16">
        <v>938</v>
      </c>
      <c r="B939" s="3" t="str">
        <f t="shared" si="18"/>
        <v>OG938</v>
      </c>
      <c r="C939" s="36" t="s">
        <v>2863</v>
      </c>
      <c r="D939" s="25" t="s">
        <v>289</v>
      </c>
      <c r="E939" s="20" t="s">
        <v>736</v>
      </c>
      <c r="F939" s="53" t="s">
        <v>2830</v>
      </c>
      <c r="G939" s="53" t="s">
        <v>2831</v>
      </c>
      <c r="H939" s="304">
        <v>42871</v>
      </c>
      <c r="I939" s="304" t="s">
        <v>186</v>
      </c>
      <c r="K939" s="13">
        <v>314</v>
      </c>
      <c r="L939" s="13" t="s">
        <v>157</v>
      </c>
      <c r="M939" s="13" t="s">
        <v>158</v>
      </c>
      <c r="N939" s="13" t="s">
        <v>2841</v>
      </c>
      <c r="O939" s="19">
        <v>-23.092899320000001</v>
      </c>
      <c r="P939" s="19">
        <v>113.3544388</v>
      </c>
      <c r="Q939" s="19">
        <v>1</v>
      </c>
      <c r="R939" s="19" t="s">
        <v>879</v>
      </c>
      <c r="S939" s="14" t="s">
        <v>880</v>
      </c>
      <c r="T939" s="13" t="s">
        <v>164</v>
      </c>
      <c r="U939" s="14" t="s">
        <v>244</v>
      </c>
      <c r="W939" s="14" t="s">
        <v>244</v>
      </c>
      <c r="AE939" s="13" t="s">
        <v>881</v>
      </c>
      <c r="AG939" s="111">
        <v>45432</v>
      </c>
    </row>
    <row r="940" spans="1:33" ht="15" customHeight="1" x14ac:dyDescent="0.25">
      <c r="A940" s="16">
        <v>939</v>
      </c>
      <c r="B940" s="3" t="str">
        <f t="shared" si="18"/>
        <v>OG939</v>
      </c>
      <c r="C940" s="36" t="s">
        <v>2864</v>
      </c>
      <c r="D940" s="25" t="s">
        <v>289</v>
      </c>
      <c r="E940" s="20" t="s">
        <v>736</v>
      </c>
      <c r="F940" s="53" t="s">
        <v>2830</v>
      </c>
      <c r="G940" s="53" t="s">
        <v>2831</v>
      </c>
      <c r="H940" s="304">
        <v>42876</v>
      </c>
      <c r="I940" s="304" t="s">
        <v>186</v>
      </c>
      <c r="K940" s="13">
        <v>71</v>
      </c>
      <c r="L940" s="13" t="s">
        <v>157</v>
      </c>
      <c r="M940" s="13" t="s">
        <v>158</v>
      </c>
      <c r="N940" s="13" t="s">
        <v>902</v>
      </c>
      <c r="O940" s="19">
        <v>-21.745800020000001</v>
      </c>
      <c r="P940" s="19">
        <v>114.0101471</v>
      </c>
      <c r="Q940" s="19">
        <v>1</v>
      </c>
      <c r="R940" s="19" t="s">
        <v>879</v>
      </c>
      <c r="S940" s="14" t="s">
        <v>880</v>
      </c>
      <c r="T940" s="13" t="s">
        <v>164</v>
      </c>
      <c r="U940" s="14" t="s">
        <v>244</v>
      </c>
      <c r="W940" s="14" t="s">
        <v>244</v>
      </c>
      <c r="AE940" s="13" t="s">
        <v>881</v>
      </c>
      <c r="AG940" s="111">
        <v>45432</v>
      </c>
    </row>
    <row r="941" spans="1:33" ht="15" customHeight="1" x14ac:dyDescent="0.25">
      <c r="A941" s="16">
        <v>940</v>
      </c>
      <c r="B941" s="3" t="str">
        <f t="shared" si="18"/>
        <v>OG940</v>
      </c>
      <c r="C941" s="36" t="s">
        <v>2865</v>
      </c>
      <c r="D941" s="25" t="s">
        <v>289</v>
      </c>
      <c r="E941" s="20" t="s">
        <v>736</v>
      </c>
      <c r="F941" s="53" t="s">
        <v>2830</v>
      </c>
      <c r="G941" s="53" t="s">
        <v>2831</v>
      </c>
      <c r="H941" s="304">
        <v>42877</v>
      </c>
      <c r="I941" s="304" t="s">
        <v>186</v>
      </c>
      <c r="K941" s="13">
        <v>92</v>
      </c>
      <c r="L941" s="13" t="s">
        <v>157</v>
      </c>
      <c r="M941" s="13" t="s">
        <v>158</v>
      </c>
      <c r="N941" s="13" t="s">
        <v>2866</v>
      </c>
      <c r="O941" s="19">
        <v>-21.609033579999998</v>
      </c>
      <c r="P941" s="19">
        <v>114.269043</v>
      </c>
      <c r="Q941" s="19">
        <v>1</v>
      </c>
      <c r="R941" s="19" t="s">
        <v>879</v>
      </c>
      <c r="S941" s="14" t="s">
        <v>880</v>
      </c>
      <c r="T941" s="13" t="s">
        <v>164</v>
      </c>
      <c r="U941" s="14" t="s">
        <v>244</v>
      </c>
      <c r="W941" s="14" t="s">
        <v>244</v>
      </c>
      <c r="AE941" s="13" t="s">
        <v>881</v>
      </c>
      <c r="AG941" s="111">
        <v>45432</v>
      </c>
    </row>
    <row r="942" spans="1:33" ht="15" customHeight="1" x14ac:dyDescent="0.25">
      <c r="A942" s="16">
        <v>941</v>
      </c>
      <c r="B942" s="3" t="str">
        <f t="shared" si="18"/>
        <v>OG941</v>
      </c>
      <c r="C942" s="36" t="s">
        <v>2867</v>
      </c>
      <c r="D942" s="25" t="s">
        <v>289</v>
      </c>
      <c r="E942" s="20" t="s">
        <v>736</v>
      </c>
      <c r="F942" s="53" t="s">
        <v>2830</v>
      </c>
      <c r="G942" s="53" t="s">
        <v>2831</v>
      </c>
      <c r="H942" s="304">
        <v>42879</v>
      </c>
      <c r="I942" s="304" t="s">
        <v>284</v>
      </c>
      <c r="K942" s="13">
        <v>135</v>
      </c>
      <c r="L942" s="13" t="s">
        <v>157</v>
      </c>
      <c r="M942" s="13" t="s">
        <v>158</v>
      </c>
      <c r="N942" s="13" t="s">
        <v>2868</v>
      </c>
      <c r="O942" s="19">
        <v>-21.410284040000001</v>
      </c>
      <c r="P942" s="19">
        <v>114.66019439999999</v>
      </c>
      <c r="Q942" s="19">
        <v>1</v>
      </c>
      <c r="R942" s="19" t="s">
        <v>879</v>
      </c>
      <c r="S942" s="14" t="s">
        <v>880</v>
      </c>
      <c r="T942" s="13" t="s">
        <v>164</v>
      </c>
      <c r="U942" s="14" t="s">
        <v>244</v>
      </c>
      <c r="W942" s="14" t="s">
        <v>244</v>
      </c>
      <c r="AE942" s="13" t="s">
        <v>881</v>
      </c>
      <c r="AG942" s="111">
        <v>45432</v>
      </c>
    </row>
    <row r="943" spans="1:33" ht="15" customHeight="1" x14ac:dyDescent="0.25">
      <c r="A943" s="16">
        <v>942</v>
      </c>
      <c r="B943" s="3" t="str">
        <f t="shared" si="18"/>
        <v>OG942</v>
      </c>
      <c r="C943" s="36" t="s">
        <v>2869</v>
      </c>
      <c r="D943" s="25" t="s">
        <v>289</v>
      </c>
      <c r="E943" s="20" t="s">
        <v>736</v>
      </c>
      <c r="F943" s="53" t="s">
        <v>2830</v>
      </c>
      <c r="G943" s="53" t="s">
        <v>2831</v>
      </c>
      <c r="H943" s="304">
        <v>42881</v>
      </c>
      <c r="I943" s="304" t="s">
        <v>186</v>
      </c>
      <c r="K943" s="13">
        <v>88</v>
      </c>
      <c r="L943" s="13" t="s">
        <v>157</v>
      </c>
      <c r="M943" s="13" t="s">
        <v>158</v>
      </c>
      <c r="N943" s="13" t="s">
        <v>2870</v>
      </c>
      <c r="O943" s="19">
        <v>-20.319942470000001</v>
      </c>
      <c r="P943" s="19">
        <v>115.5858154</v>
      </c>
      <c r="Q943" s="19">
        <v>1</v>
      </c>
      <c r="R943" s="19" t="s">
        <v>879</v>
      </c>
      <c r="S943" s="14" t="s">
        <v>880</v>
      </c>
      <c r="T943" s="13" t="s">
        <v>164</v>
      </c>
      <c r="U943" s="14" t="s">
        <v>244</v>
      </c>
      <c r="W943" s="14" t="s">
        <v>244</v>
      </c>
      <c r="AE943" s="13" t="s">
        <v>881</v>
      </c>
      <c r="AG943" s="111">
        <v>45432</v>
      </c>
    </row>
    <row r="944" spans="1:33" ht="15" customHeight="1" x14ac:dyDescent="0.25">
      <c r="A944" s="16">
        <v>943</v>
      </c>
      <c r="B944" s="3" t="str">
        <f t="shared" si="18"/>
        <v>OG943</v>
      </c>
      <c r="C944" s="36" t="s">
        <v>2871</v>
      </c>
      <c r="D944" s="25" t="s">
        <v>289</v>
      </c>
      <c r="E944" s="20" t="s">
        <v>736</v>
      </c>
      <c r="F944" s="53" t="s">
        <v>2830</v>
      </c>
      <c r="G944" s="53" t="s">
        <v>2831</v>
      </c>
      <c r="H944" s="304">
        <v>42881</v>
      </c>
      <c r="I944" s="304" t="s">
        <v>284</v>
      </c>
      <c r="K944" s="13">
        <v>225</v>
      </c>
      <c r="L944" s="13" t="s">
        <v>157</v>
      </c>
      <c r="M944" s="13" t="s">
        <v>158</v>
      </c>
      <c r="N944" s="13" t="s">
        <v>2870</v>
      </c>
      <c r="O944" s="19">
        <v>-20.326683039999999</v>
      </c>
      <c r="P944" s="19">
        <v>115.6041183</v>
      </c>
      <c r="Q944" s="19">
        <v>1</v>
      </c>
      <c r="R944" s="19" t="s">
        <v>879</v>
      </c>
      <c r="S944" s="14" t="s">
        <v>880</v>
      </c>
      <c r="T944" s="13" t="s">
        <v>164</v>
      </c>
      <c r="U944" s="14" t="s">
        <v>244</v>
      </c>
      <c r="W944" s="14" t="s">
        <v>244</v>
      </c>
      <c r="AE944" s="13" t="s">
        <v>881</v>
      </c>
      <c r="AG944" s="111">
        <v>45432</v>
      </c>
    </row>
    <row r="945" spans="1:33" ht="15" customHeight="1" x14ac:dyDescent="0.25">
      <c r="A945" s="16">
        <v>944</v>
      </c>
      <c r="B945" s="3" t="str">
        <f t="shared" ref="B945:B976" si="19">_xlfn.CONCAT("OG",A945)</f>
        <v>OG944</v>
      </c>
      <c r="C945" s="36" t="s">
        <v>2872</v>
      </c>
      <c r="D945" s="25" t="s">
        <v>289</v>
      </c>
      <c r="E945" s="20" t="s">
        <v>736</v>
      </c>
      <c r="F945" s="53" t="s">
        <v>2830</v>
      </c>
      <c r="G945" s="53" t="s">
        <v>2831</v>
      </c>
      <c r="H945" s="304">
        <v>42881</v>
      </c>
      <c r="I945" s="304" t="s">
        <v>284</v>
      </c>
      <c r="K945" s="13">
        <v>208</v>
      </c>
      <c r="L945" s="13" t="s">
        <v>157</v>
      </c>
      <c r="M945" s="13" t="s">
        <v>158</v>
      </c>
      <c r="N945" s="13" t="s">
        <v>2870</v>
      </c>
      <c r="O945" s="19">
        <v>-20.326683039999999</v>
      </c>
      <c r="P945" s="19">
        <v>115.6041183</v>
      </c>
      <c r="Q945" s="19">
        <v>1</v>
      </c>
      <c r="R945" s="19" t="s">
        <v>879</v>
      </c>
      <c r="S945" s="14" t="s">
        <v>880</v>
      </c>
      <c r="T945" s="13" t="s">
        <v>164</v>
      </c>
      <c r="U945" s="14" t="s">
        <v>244</v>
      </c>
      <c r="W945" s="14" t="s">
        <v>244</v>
      </c>
      <c r="AE945" s="13" t="s">
        <v>881</v>
      </c>
      <c r="AG945" s="111">
        <v>45432</v>
      </c>
    </row>
    <row r="946" spans="1:33" ht="15" customHeight="1" x14ac:dyDescent="0.25">
      <c r="A946" s="16">
        <v>945</v>
      </c>
      <c r="B946" s="3" t="str">
        <f t="shared" si="19"/>
        <v>OG945</v>
      </c>
      <c r="C946" s="36" t="s">
        <v>2873</v>
      </c>
      <c r="D946" s="25" t="s">
        <v>289</v>
      </c>
      <c r="E946" s="20" t="s">
        <v>736</v>
      </c>
      <c r="F946" s="53" t="s">
        <v>2830</v>
      </c>
      <c r="G946" s="53" t="s">
        <v>2831</v>
      </c>
      <c r="H946" s="304">
        <v>42881</v>
      </c>
      <c r="I946" s="304" t="s">
        <v>284</v>
      </c>
      <c r="K946" s="13">
        <v>182</v>
      </c>
      <c r="L946" s="13" t="s">
        <v>157</v>
      </c>
      <c r="M946" s="13" t="s">
        <v>158</v>
      </c>
      <c r="N946" s="13" t="s">
        <v>2870</v>
      </c>
      <c r="O946" s="19">
        <v>-20.348424909999999</v>
      </c>
      <c r="P946" s="19">
        <v>115.6596756</v>
      </c>
      <c r="Q946" s="19">
        <v>2</v>
      </c>
      <c r="R946" s="19" t="s">
        <v>879</v>
      </c>
      <c r="S946" s="14" t="s">
        <v>880</v>
      </c>
      <c r="T946" s="13" t="s">
        <v>164</v>
      </c>
      <c r="U946" s="14" t="s">
        <v>244</v>
      </c>
      <c r="W946" s="14" t="s">
        <v>244</v>
      </c>
      <c r="AE946" s="13" t="s">
        <v>881</v>
      </c>
      <c r="AG946" s="111">
        <v>45432</v>
      </c>
    </row>
    <row r="947" spans="1:33" ht="15" customHeight="1" x14ac:dyDescent="0.25">
      <c r="A947" s="16">
        <v>946</v>
      </c>
      <c r="B947" s="3" t="str">
        <f t="shared" si="19"/>
        <v>OG946</v>
      </c>
      <c r="C947" s="36" t="s">
        <v>2874</v>
      </c>
      <c r="D947" s="25" t="s">
        <v>289</v>
      </c>
      <c r="E947" s="20" t="s">
        <v>736</v>
      </c>
      <c r="F947" s="53" t="s">
        <v>2830</v>
      </c>
      <c r="G947" s="53" t="s">
        <v>2831</v>
      </c>
      <c r="H947" s="304">
        <v>42881</v>
      </c>
      <c r="I947" s="304" t="s">
        <v>186</v>
      </c>
      <c r="K947" s="13">
        <v>253</v>
      </c>
      <c r="L947" s="13" t="s">
        <v>157</v>
      </c>
      <c r="M947" s="13" t="s">
        <v>158</v>
      </c>
      <c r="N947" s="13" t="s">
        <v>2870</v>
      </c>
      <c r="O947" s="19">
        <v>-20.348424909999999</v>
      </c>
      <c r="P947" s="19">
        <v>115.6596756</v>
      </c>
      <c r="Q947" s="19">
        <v>3</v>
      </c>
      <c r="R947" s="19" t="s">
        <v>879</v>
      </c>
      <c r="S947" s="14" t="s">
        <v>880</v>
      </c>
      <c r="T947" s="13" t="s">
        <v>164</v>
      </c>
      <c r="U947" s="14" t="s">
        <v>244</v>
      </c>
      <c r="W947" s="14" t="s">
        <v>244</v>
      </c>
      <c r="AE947" s="13" t="s">
        <v>881</v>
      </c>
      <c r="AG947" s="111">
        <v>45432</v>
      </c>
    </row>
    <row r="948" spans="1:33" ht="15" customHeight="1" x14ac:dyDescent="0.25">
      <c r="A948" s="16">
        <v>947</v>
      </c>
      <c r="B948" s="3" t="str">
        <f t="shared" si="19"/>
        <v>OG947</v>
      </c>
      <c r="C948" s="36" t="s">
        <v>2875</v>
      </c>
      <c r="D948" s="25" t="s">
        <v>289</v>
      </c>
      <c r="E948" s="20" t="s">
        <v>736</v>
      </c>
      <c r="F948" s="53" t="s">
        <v>2830</v>
      </c>
      <c r="G948" s="53" t="s">
        <v>2831</v>
      </c>
      <c r="H948" s="304">
        <v>44025</v>
      </c>
      <c r="I948" s="304" t="s">
        <v>284</v>
      </c>
      <c r="K948" s="13">
        <v>216</v>
      </c>
      <c r="L948" s="13" t="s">
        <v>157</v>
      </c>
      <c r="M948" s="13" t="s">
        <v>158</v>
      </c>
      <c r="N948" s="13" t="s">
        <v>902</v>
      </c>
      <c r="O948" s="19">
        <v>-21.925434110000001</v>
      </c>
      <c r="P948" s="19">
        <v>113.878952</v>
      </c>
      <c r="Q948" s="19">
        <v>4</v>
      </c>
      <c r="R948" s="19" t="s">
        <v>879</v>
      </c>
      <c r="S948" s="14" t="s">
        <v>880</v>
      </c>
      <c r="T948" s="13" t="s">
        <v>164</v>
      </c>
      <c r="U948" s="14" t="s">
        <v>244</v>
      </c>
      <c r="W948" s="14" t="s">
        <v>244</v>
      </c>
      <c r="AE948" s="13" t="s">
        <v>881</v>
      </c>
      <c r="AG948" s="111">
        <v>45432</v>
      </c>
    </row>
    <row r="949" spans="1:33" ht="15" customHeight="1" x14ac:dyDescent="0.25">
      <c r="A949" s="16">
        <v>948</v>
      </c>
      <c r="B949" s="3" t="str">
        <f t="shared" si="19"/>
        <v>OG948</v>
      </c>
      <c r="C949" s="36" t="s">
        <v>2876</v>
      </c>
      <c r="D949" s="25" t="s">
        <v>289</v>
      </c>
      <c r="E949" s="20" t="s">
        <v>736</v>
      </c>
      <c r="F949" s="53" t="s">
        <v>2830</v>
      </c>
      <c r="G949" s="53" t="s">
        <v>2831</v>
      </c>
      <c r="H949" s="304">
        <v>44027</v>
      </c>
      <c r="I949" s="304" t="s">
        <v>284</v>
      </c>
      <c r="K949" s="13">
        <v>180</v>
      </c>
      <c r="L949" s="13" t="s">
        <v>157</v>
      </c>
      <c r="M949" s="13" t="s">
        <v>158</v>
      </c>
      <c r="N949" s="13" t="s">
        <v>2866</v>
      </c>
      <c r="O949" s="19">
        <v>-21.6343174</v>
      </c>
      <c r="P949" s="19">
        <v>114.23290249999999</v>
      </c>
      <c r="Q949" s="19">
        <v>5</v>
      </c>
      <c r="R949" s="19" t="s">
        <v>879</v>
      </c>
      <c r="S949" s="14" t="s">
        <v>880</v>
      </c>
      <c r="T949" s="13" t="s">
        <v>164</v>
      </c>
      <c r="U949" s="14" t="s">
        <v>244</v>
      </c>
      <c r="W949" s="14" t="s">
        <v>244</v>
      </c>
      <c r="AE949" s="13" t="s">
        <v>881</v>
      </c>
      <c r="AG949" s="111">
        <v>45432</v>
      </c>
    </row>
    <row r="950" spans="1:33" ht="15" customHeight="1" x14ac:dyDescent="0.25">
      <c r="A950" s="16">
        <v>949</v>
      </c>
      <c r="B950" s="3" t="str">
        <f t="shared" si="19"/>
        <v>OG949</v>
      </c>
      <c r="C950" s="36" t="s">
        <v>2877</v>
      </c>
      <c r="D950" s="25" t="s">
        <v>289</v>
      </c>
      <c r="E950" s="20" t="s">
        <v>736</v>
      </c>
      <c r="F950" s="53" t="s">
        <v>2830</v>
      </c>
      <c r="G950" s="53" t="s">
        <v>2831</v>
      </c>
      <c r="H950" s="304">
        <v>44028</v>
      </c>
      <c r="I950" s="304" t="s">
        <v>284</v>
      </c>
      <c r="K950" s="13">
        <v>265</v>
      </c>
      <c r="L950" s="13" t="s">
        <v>157</v>
      </c>
      <c r="M950" s="13" t="s">
        <v>158</v>
      </c>
      <c r="N950" s="13" t="s">
        <v>2868</v>
      </c>
      <c r="O950" s="19">
        <v>-21.43734169</v>
      </c>
      <c r="P950" s="19">
        <v>114.613266</v>
      </c>
      <c r="Q950" s="19">
        <v>6</v>
      </c>
      <c r="R950" s="19" t="s">
        <v>879</v>
      </c>
      <c r="S950" s="14" t="s">
        <v>880</v>
      </c>
      <c r="T950" s="13" t="s">
        <v>164</v>
      </c>
      <c r="U950" s="14" t="s">
        <v>244</v>
      </c>
      <c r="W950" s="14" t="s">
        <v>244</v>
      </c>
      <c r="AE950" s="13" t="s">
        <v>881</v>
      </c>
      <c r="AG950" s="111">
        <v>45432</v>
      </c>
    </row>
    <row r="951" spans="1:33" ht="15" customHeight="1" x14ac:dyDescent="0.25">
      <c r="A951" s="16">
        <v>950</v>
      </c>
      <c r="B951" s="3" t="str">
        <f t="shared" si="19"/>
        <v>OG950</v>
      </c>
      <c r="C951" s="36" t="s">
        <v>2878</v>
      </c>
      <c r="D951" s="25" t="s">
        <v>289</v>
      </c>
      <c r="E951" s="20" t="s">
        <v>736</v>
      </c>
      <c r="F951" s="53" t="s">
        <v>2830</v>
      </c>
      <c r="G951" s="53" t="s">
        <v>2831</v>
      </c>
      <c r="H951" s="304">
        <v>44749</v>
      </c>
      <c r="I951" s="304" t="s">
        <v>186</v>
      </c>
      <c r="K951" s="13">
        <v>290</v>
      </c>
      <c r="L951" s="13" t="s">
        <v>157</v>
      </c>
      <c r="M951" s="13" t="s">
        <v>158</v>
      </c>
      <c r="N951" s="13" t="s">
        <v>905</v>
      </c>
      <c r="O951" s="19">
        <v>-24.59644127</v>
      </c>
      <c r="P951" s="19">
        <v>112.9397888</v>
      </c>
      <c r="Q951" s="19">
        <v>7</v>
      </c>
      <c r="R951" s="19" t="s">
        <v>879</v>
      </c>
      <c r="S951" s="14" t="s">
        <v>880</v>
      </c>
      <c r="T951" s="13" t="s">
        <v>164</v>
      </c>
      <c r="U951" s="14" t="s">
        <v>244</v>
      </c>
      <c r="W951" s="14" t="s">
        <v>244</v>
      </c>
      <c r="AE951" s="13" t="s">
        <v>881</v>
      </c>
      <c r="AG951" s="111">
        <v>45432</v>
      </c>
    </row>
    <row r="952" spans="1:33" ht="15" customHeight="1" x14ac:dyDescent="0.25">
      <c r="A952" s="16">
        <v>951</v>
      </c>
      <c r="B952" s="3" t="str">
        <f t="shared" si="19"/>
        <v>OG951</v>
      </c>
      <c r="C952" s="36" t="s">
        <v>2879</v>
      </c>
      <c r="D952" s="25" t="s">
        <v>289</v>
      </c>
      <c r="E952" s="20" t="s">
        <v>736</v>
      </c>
      <c r="F952" s="53" t="s">
        <v>2830</v>
      </c>
      <c r="G952" s="53" t="s">
        <v>2831</v>
      </c>
      <c r="H952" s="304">
        <v>44749</v>
      </c>
      <c r="I952" s="304" t="s">
        <v>186</v>
      </c>
      <c r="K952" s="13">
        <v>304</v>
      </c>
      <c r="L952" s="13" t="s">
        <v>157</v>
      </c>
      <c r="M952" s="13" t="s">
        <v>158</v>
      </c>
      <c r="N952" s="13" t="s">
        <v>905</v>
      </c>
      <c r="O952" s="19">
        <v>-24.59644127</v>
      </c>
      <c r="P952" s="19">
        <v>112.9397888</v>
      </c>
      <c r="Q952" s="19">
        <v>8</v>
      </c>
      <c r="R952" s="19" t="s">
        <v>879</v>
      </c>
      <c r="S952" s="14" t="s">
        <v>880</v>
      </c>
      <c r="T952" s="13" t="s">
        <v>164</v>
      </c>
      <c r="U952" s="14" t="s">
        <v>244</v>
      </c>
      <c r="W952" s="14" t="s">
        <v>244</v>
      </c>
      <c r="AE952" s="13" t="s">
        <v>881</v>
      </c>
      <c r="AG952" s="111">
        <v>45432</v>
      </c>
    </row>
    <row r="953" spans="1:33" ht="15" customHeight="1" x14ac:dyDescent="0.25">
      <c r="A953" s="16">
        <v>952</v>
      </c>
      <c r="B953" s="3" t="str">
        <f t="shared" si="19"/>
        <v>OG952</v>
      </c>
      <c r="C953" s="36" t="s">
        <v>2880</v>
      </c>
      <c r="D953" s="25" t="s">
        <v>289</v>
      </c>
      <c r="E953" s="20" t="s">
        <v>736</v>
      </c>
      <c r="F953" s="53" t="s">
        <v>2830</v>
      </c>
      <c r="G953" s="53" t="s">
        <v>2831</v>
      </c>
      <c r="H953" s="304">
        <v>44752</v>
      </c>
      <c r="I953" s="304" t="s">
        <v>186</v>
      </c>
      <c r="K953" s="13">
        <v>158</v>
      </c>
      <c r="L953" s="13" t="s">
        <v>157</v>
      </c>
      <c r="M953" s="13" t="s">
        <v>158</v>
      </c>
      <c r="N953" s="13" t="s">
        <v>902</v>
      </c>
      <c r="O953" s="19">
        <v>-22.50053406</v>
      </c>
      <c r="P953" s="19">
        <v>113.6448135</v>
      </c>
      <c r="Q953" s="19">
        <v>9</v>
      </c>
      <c r="R953" s="19" t="s">
        <v>879</v>
      </c>
      <c r="S953" s="14" t="s">
        <v>880</v>
      </c>
      <c r="T953" s="13" t="s">
        <v>164</v>
      </c>
      <c r="U953" s="14" t="s">
        <v>244</v>
      </c>
      <c r="W953" s="14" t="s">
        <v>244</v>
      </c>
      <c r="AE953" s="13" t="s">
        <v>881</v>
      </c>
      <c r="AG953" s="111">
        <v>45432</v>
      </c>
    </row>
    <row r="954" spans="1:33" ht="15" customHeight="1" x14ac:dyDescent="0.25">
      <c r="A954" s="16">
        <v>953</v>
      </c>
      <c r="B954" s="3" t="str">
        <f t="shared" si="19"/>
        <v>OG953</v>
      </c>
      <c r="C954" s="36" t="s">
        <v>2881</v>
      </c>
      <c r="D954" s="25" t="s">
        <v>289</v>
      </c>
      <c r="E954" s="20" t="s">
        <v>736</v>
      </c>
      <c r="F954" s="53" t="s">
        <v>2830</v>
      </c>
      <c r="G954" s="53" t="s">
        <v>2831</v>
      </c>
      <c r="H954" s="304">
        <v>45107</v>
      </c>
      <c r="I954" s="304" t="s">
        <v>186</v>
      </c>
      <c r="K954" s="13">
        <v>216</v>
      </c>
      <c r="L954" s="13" t="s">
        <v>157</v>
      </c>
      <c r="M954" s="13" t="s">
        <v>158</v>
      </c>
      <c r="N954" s="13" t="s">
        <v>902</v>
      </c>
      <c r="O954" s="19">
        <v>-21.772192</v>
      </c>
      <c r="P954" s="19">
        <v>113.9870071</v>
      </c>
      <c r="Q954" s="19">
        <v>10</v>
      </c>
      <c r="R954" s="19" t="s">
        <v>879</v>
      </c>
      <c r="S954" s="14" t="s">
        <v>880</v>
      </c>
      <c r="T954" s="13" t="s">
        <v>164</v>
      </c>
      <c r="U954" s="14" t="s">
        <v>244</v>
      </c>
      <c r="W954" s="14" t="s">
        <v>244</v>
      </c>
      <c r="AE954" s="13" t="s">
        <v>881</v>
      </c>
      <c r="AG954" s="111">
        <v>45432</v>
      </c>
    </row>
    <row r="955" spans="1:33" ht="15" customHeight="1" x14ac:dyDescent="0.25">
      <c r="A955" s="16">
        <v>954</v>
      </c>
      <c r="B955" s="3" t="str">
        <f t="shared" si="19"/>
        <v>OG954</v>
      </c>
      <c r="C955" s="36" t="s">
        <v>2882</v>
      </c>
      <c r="D955" s="25" t="s">
        <v>289</v>
      </c>
      <c r="E955" s="20" t="s">
        <v>736</v>
      </c>
      <c r="F955" s="53" t="s">
        <v>2830</v>
      </c>
      <c r="G955" s="53" t="s">
        <v>2831</v>
      </c>
      <c r="H955" s="304">
        <v>45107</v>
      </c>
      <c r="I955" s="304" t="s">
        <v>186</v>
      </c>
      <c r="K955" s="13">
        <v>202</v>
      </c>
      <c r="L955" s="13" t="s">
        <v>157</v>
      </c>
      <c r="M955" s="13" t="s">
        <v>158</v>
      </c>
      <c r="N955" s="13" t="s">
        <v>902</v>
      </c>
      <c r="O955" s="19">
        <v>-21.75734138</v>
      </c>
      <c r="P955" s="19">
        <v>113.9973526</v>
      </c>
      <c r="Q955" s="19">
        <v>11</v>
      </c>
      <c r="R955" s="19" t="s">
        <v>879</v>
      </c>
      <c r="S955" s="14" t="s">
        <v>880</v>
      </c>
      <c r="T955" s="13" t="s">
        <v>164</v>
      </c>
      <c r="U955" s="14" t="s">
        <v>244</v>
      </c>
      <c r="W955" s="14" t="s">
        <v>244</v>
      </c>
      <c r="AE955" s="13" t="s">
        <v>881</v>
      </c>
      <c r="AG955" s="111">
        <v>45432</v>
      </c>
    </row>
    <row r="956" spans="1:33" ht="15" customHeight="1" x14ac:dyDescent="0.25">
      <c r="A956" s="16">
        <v>955</v>
      </c>
      <c r="B956" s="3" t="str">
        <f t="shared" si="19"/>
        <v>OG955</v>
      </c>
      <c r="C956" s="36" t="s">
        <v>2883</v>
      </c>
      <c r="D956" s="25" t="s">
        <v>289</v>
      </c>
      <c r="E956" s="20" t="s">
        <v>736</v>
      </c>
      <c r="F956" s="53" t="s">
        <v>2830</v>
      </c>
      <c r="G956" s="53" t="s">
        <v>2831</v>
      </c>
      <c r="H956" s="304">
        <v>45108</v>
      </c>
      <c r="I956" s="304" t="s">
        <v>284</v>
      </c>
      <c r="K956" s="13">
        <v>196</v>
      </c>
      <c r="L956" s="13" t="s">
        <v>157</v>
      </c>
      <c r="M956" s="13" t="s">
        <v>158</v>
      </c>
      <c r="N956" s="13" t="s">
        <v>2866</v>
      </c>
      <c r="O956" s="19">
        <v>-21.63900757</v>
      </c>
      <c r="P956" s="19">
        <v>114.2148361</v>
      </c>
      <c r="Q956" s="19">
        <v>12</v>
      </c>
      <c r="R956" s="19" t="s">
        <v>879</v>
      </c>
      <c r="S956" s="14" t="s">
        <v>880</v>
      </c>
      <c r="T956" s="13" t="s">
        <v>164</v>
      </c>
      <c r="U956" s="14" t="s">
        <v>244</v>
      </c>
      <c r="W956" s="14" t="s">
        <v>244</v>
      </c>
      <c r="AE956" s="13" t="s">
        <v>881</v>
      </c>
      <c r="AG956" s="111">
        <v>45432</v>
      </c>
    </row>
    <row r="957" spans="1:33" ht="15" customHeight="1" x14ac:dyDescent="0.25">
      <c r="A957" s="16">
        <v>956</v>
      </c>
      <c r="B957" s="3" t="str">
        <f t="shared" si="19"/>
        <v>OG956</v>
      </c>
      <c r="C957" s="36" t="s">
        <v>2884</v>
      </c>
      <c r="D957" s="25" t="s">
        <v>289</v>
      </c>
      <c r="E957" s="20" t="s">
        <v>736</v>
      </c>
      <c r="F957" s="53" t="s">
        <v>2830</v>
      </c>
      <c r="G957" s="53" t="s">
        <v>2831</v>
      </c>
      <c r="H957" s="304">
        <v>45110</v>
      </c>
      <c r="I957" s="304" t="s">
        <v>186</v>
      </c>
      <c r="K957" s="13">
        <v>342</v>
      </c>
      <c r="L957" s="13" t="s">
        <v>157</v>
      </c>
      <c r="M957" s="13" t="s">
        <v>158</v>
      </c>
      <c r="N957" s="13" t="s">
        <v>2885</v>
      </c>
      <c r="O957" s="19">
        <v>-20.863807680000001</v>
      </c>
      <c r="P957" s="19">
        <v>115.1575775</v>
      </c>
      <c r="Q957" s="19">
        <v>13</v>
      </c>
      <c r="R957" s="19" t="s">
        <v>879</v>
      </c>
      <c r="S957" s="14" t="s">
        <v>880</v>
      </c>
      <c r="T957" s="13" t="s">
        <v>164</v>
      </c>
      <c r="U957" s="14" t="s">
        <v>244</v>
      </c>
      <c r="W957" s="14" t="s">
        <v>244</v>
      </c>
      <c r="AE957" s="13" t="s">
        <v>881</v>
      </c>
      <c r="AG957" s="111">
        <v>45432</v>
      </c>
    </row>
    <row r="958" spans="1:33" ht="15" customHeight="1" x14ac:dyDescent="0.25">
      <c r="A958" s="16">
        <v>957</v>
      </c>
      <c r="B958" s="3" t="str">
        <f t="shared" si="19"/>
        <v>OG957</v>
      </c>
      <c r="C958" s="36" t="s">
        <v>2886</v>
      </c>
      <c r="D958" s="25" t="s">
        <v>289</v>
      </c>
      <c r="E958" s="20" t="s">
        <v>736</v>
      </c>
      <c r="F958" s="53" t="s">
        <v>2830</v>
      </c>
      <c r="G958" s="53" t="s">
        <v>2831</v>
      </c>
      <c r="H958" s="304">
        <v>45112</v>
      </c>
      <c r="I958" s="304" t="s">
        <v>186</v>
      </c>
      <c r="K958" s="13">
        <v>219</v>
      </c>
      <c r="L958" s="13" t="s">
        <v>157</v>
      </c>
      <c r="M958" s="13" t="s">
        <v>158</v>
      </c>
      <c r="N958" s="13" t="s">
        <v>2887</v>
      </c>
      <c r="O958" s="19">
        <v>-19.789649959999998</v>
      </c>
      <c r="P958" s="19">
        <v>117.8543167</v>
      </c>
      <c r="Q958" s="19">
        <v>14</v>
      </c>
      <c r="R958" s="19" t="s">
        <v>879</v>
      </c>
      <c r="S958" s="14" t="s">
        <v>880</v>
      </c>
      <c r="T958" s="13" t="s">
        <v>164</v>
      </c>
      <c r="U958" s="14" t="s">
        <v>244</v>
      </c>
      <c r="W958" s="14" t="s">
        <v>244</v>
      </c>
      <c r="AE958" s="13" t="s">
        <v>881</v>
      </c>
      <c r="AG958" s="111">
        <v>45432</v>
      </c>
    </row>
    <row r="959" spans="1:33" ht="15" customHeight="1" x14ac:dyDescent="0.25">
      <c r="A959" s="16">
        <v>958</v>
      </c>
      <c r="B959" s="3" t="str">
        <f t="shared" si="19"/>
        <v>OG958</v>
      </c>
      <c r="C959" s="36" t="s">
        <v>2888</v>
      </c>
      <c r="D959" s="25" t="s">
        <v>289</v>
      </c>
      <c r="E959" s="20" t="s">
        <v>736</v>
      </c>
      <c r="F959" s="53" t="s">
        <v>2830</v>
      </c>
      <c r="G959" s="53" t="s">
        <v>2831</v>
      </c>
      <c r="H959" s="304">
        <v>45115</v>
      </c>
      <c r="I959" s="304" t="s">
        <v>186</v>
      </c>
      <c r="K959" s="13">
        <v>225</v>
      </c>
      <c r="L959" s="13" t="s">
        <v>157</v>
      </c>
      <c r="M959" s="13" t="s">
        <v>158</v>
      </c>
      <c r="N959" s="13" t="s">
        <v>2846</v>
      </c>
      <c r="O959" s="19">
        <v>-18.42880821</v>
      </c>
      <c r="P959" s="19">
        <v>121.3687668</v>
      </c>
      <c r="Q959" s="19">
        <v>15</v>
      </c>
      <c r="R959" s="19" t="s">
        <v>879</v>
      </c>
      <c r="S959" s="14" t="s">
        <v>880</v>
      </c>
      <c r="T959" s="13" t="s">
        <v>164</v>
      </c>
      <c r="U959" s="14" t="s">
        <v>244</v>
      </c>
      <c r="W959" s="14" t="s">
        <v>244</v>
      </c>
      <c r="AE959" s="13" t="s">
        <v>881</v>
      </c>
      <c r="AG959" s="111">
        <v>45432</v>
      </c>
    </row>
    <row r="960" spans="1:33" ht="15" customHeight="1" x14ac:dyDescent="0.25">
      <c r="A960" s="16">
        <v>959</v>
      </c>
      <c r="B960" s="3" t="str">
        <f t="shared" si="19"/>
        <v>OG959</v>
      </c>
      <c r="C960" s="36" t="s">
        <v>2889</v>
      </c>
      <c r="D960" s="25" t="s">
        <v>289</v>
      </c>
      <c r="E960" s="20" t="s">
        <v>736</v>
      </c>
      <c r="F960" s="53" t="s">
        <v>2830</v>
      </c>
      <c r="G960" s="53" t="s">
        <v>2831</v>
      </c>
      <c r="H960" s="304">
        <v>45115</v>
      </c>
      <c r="I960" s="304" t="s">
        <v>186</v>
      </c>
      <c r="K960" s="13">
        <v>193</v>
      </c>
      <c r="L960" s="13" t="s">
        <v>157</v>
      </c>
      <c r="M960" s="13" t="s">
        <v>158</v>
      </c>
      <c r="N960" s="13" t="s">
        <v>2846</v>
      </c>
      <c r="O960" s="19">
        <v>-18.42880821</v>
      </c>
      <c r="P960" s="19">
        <v>121.3687668</v>
      </c>
      <c r="Q960" s="19">
        <v>16</v>
      </c>
      <c r="R960" s="19" t="s">
        <v>879</v>
      </c>
      <c r="S960" s="14" t="s">
        <v>880</v>
      </c>
      <c r="T960" s="13" t="s">
        <v>164</v>
      </c>
      <c r="U960" s="14" t="s">
        <v>244</v>
      </c>
      <c r="W960" s="14" t="s">
        <v>244</v>
      </c>
      <c r="AE960" s="13" t="s">
        <v>881</v>
      </c>
      <c r="AG960" s="111">
        <v>45432</v>
      </c>
    </row>
    <row r="961" spans="1:33" ht="15" customHeight="1" x14ac:dyDescent="0.25">
      <c r="A961" s="16">
        <v>960</v>
      </c>
      <c r="B961" s="3" t="str">
        <f t="shared" si="19"/>
        <v>OG960</v>
      </c>
      <c r="C961" s="36" t="s">
        <v>2890</v>
      </c>
      <c r="D961" s="25" t="s">
        <v>289</v>
      </c>
      <c r="E961" s="20" t="s">
        <v>736</v>
      </c>
      <c r="F961" s="53" t="s">
        <v>2830</v>
      </c>
      <c r="G961" s="53" t="s">
        <v>2831</v>
      </c>
      <c r="H961" s="304">
        <v>45115</v>
      </c>
      <c r="I961" s="304" t="s">
        <v>186</v>
      </c>
      <c r="K961" s="13">
        <v>179</v>
      </c>
      <c r="L961" s="13" t="s">
        <v>157</v>
      </c>
      <c r="M961" s="13" t="s">
        <v>158</v>
      </c>
      <c r="N961" s="13" t="s">
        <v>2846</v>
      </c>
      <c r="O961" s="19">
        <v>-18.42880821</v>
      </c>
      <c r="P961" s="19">
        <v>121.3687668</v>
      </c>
      <c r="Q961" s="19">
        <v>17</v>
      </c>
      <c r="R961" s="19" t="s">
        <v>879</v>
      </c>
      <c r="S961" s="14" t="s">
        <v>880</v>
      </c>
      <c r="T961" s="13" t="s">
        <v>164</v>
      </c>
      <c r="U961" s="14" t="s">
        <v>244</v>
      </c>
      <c r="W961" s="14" t="s">
        <v>244</v>
      </c>
      <c r="AE961" s="13" t="s">
        <v>881</v>
      </c>
      <c r="AG961" s="111">
        <v>45432</v>
      </c>
    </row>
    <row r="962" spans="1:33" ht="15" customHeight="1" x14ac:dyDescent="0.25">
      <c r="A962" s="16">
        <v>961</v>
      </c>
      <c r="B962" s="3" t="str">
        <f t="shared" si="19"/>
        <v>OG961</v>
      </c>
      <c r="C962" s="36" t="s">
        <v>2891</v>
      </c>
      <c r="D962" s="25" t="s">
        <v>289</v>
      </c>
      <c r="E962" s="20" t="s">
        <v>736</v>
      </c>
      <c r="F962" s="53" t="s">
        <v>2830</v>
      </c>
      <c r="G962" s="53" t="s">
        <v>2831</v>
      </c>
      <c r="H962" s="304">
        <v>45116</v>
      </c>
      <c r="I962" s="304" t="s">
        <v>284</v>
      </c>
      <c r="K962" s="13">
        <v>218</v>
      </c>
      <c r="L962" s="13" t="s">
        <v>157</v>
      </c>
      <c r="M962" s="13" t="s">
        <v>158</v>
      </c>
      <c r="N962" s="13" t="s">
        <v>2849</v>
      </c>
      <c r="O962" s="19">
        <v>-18.132583619999998</v>
      </c>
      <c r="P962" s="19">
        <v>121.6593094</v>
      </c>
      <c r="Q962" s="19">
        <v>18</v>
      </c>
      <c r="R962" s="19" t="s">
        <v>879</v>
      </c>
      <c r="S962" s="14" t="s">
        <v>880</v>
      </c>
      <c r="T962" s="13" t="s">
        <v>164</v>
      </c>
      <c r="U962" s="14" t="s">
        <v>244</v>
      </c>
      <c r="W962" s="14" t="s">
        <v>244</v>
      </c>
      <c r="AE962" s="13" t="s">
        <v>881</v>
      </c>
      <c r="AG962" s="111">
        <v>45432</v>
      </c>
    </row>
    <row r="963" spans="1:33" ht="15" customHeight="1" x14ac:dyDescent="0.25">
      <c r="A963" s="16">
        <v>962</v>
      </c>
      <c r="B963" s="3" t="str">
        <f t="shared" si="19"/>
        <v>OG962</v>
      </c>
      <c r="C963" s="36" t="s">
        <v>2892</v>
      </c>
      <c r="D963" s="25" t="s">
        <v>289</v>
      </c>
      <c r="E963" s="20" t="s">
        <v>736</v>
      </c>
      <c r="F963" s="53" t="s">
        <v>2830</v>
      </c>
      <c r="G963" s="53" t="s">
        <v>2831</v>
      </c>
      <c r="H963" s="304">
        <v>45116</v>
      </c>
      <c r="I963" s="304" t="s">
        <v>186</v>
      </c>
      <c r="K963" s="13">
        <v>85</v>
      </c>
      <c r="L963" s="13" t="s">
        <v>157</v>
      </c>
      <c r="M963" s="13" t="s">
        <v>158</v>
      </c>
      <c r="N963" s="13" t="s">
        <v>2849</v>
      </c>
      <c r="O963" s="19">
        <v>-18.132583619999998</v>
      </c>
      <c r="P963" s="19">
        <v>121.6593094</v>
      </c>
      <c r="Q963" s="19">
        <v>19</v>
      </c>
      <c r="R963" s="19" t="s">
        <v>879</v>
      </c>
      <c r="S963" s="14" t="s">
        <v>880</v>
      </c>
      <c r="T963" s="13" t="s">
        <v>164</v>
      </c>
      <c r="U963" s="14" t="s">
        <v>244</v>
      </c>
      <c r="W963" s="14" t="s">
        <v>244</v>
      </c>
      <c r="AE963" s="13" t="s">
        <v>881</v>
      </c>
      <c r="AG963" s="111">
        <v>45432</v>
      </c>
    </row>
    <row r="964" spans="1:33" ht="15" customHeight="1" x14ac:dyDescent="0.25">
      <c r="A964" s="16">
        <v>963</v>
      </c>
      <c r="B964" s="3" t="str">
        <f t="shared" si="19"/>
        <v>OG963</v>
      </c>
      <c r="C964" s="36" t="s">
        <v>2893</v>
      </c>
      <c r="D964" s="25" t="s">
        <v>289</v>
      </c>
      <c r="E964" s="20" t="s">
        <v>736</v>
      </c>
      <c r="F964" s="53" t="s">
        <v>2830</v>
      </c>
      <c r="G964" s="53" t="s">
        <v>2831</v>
      </c>
      <c r="H964" s="304">
        <v>45116</v>
      </c>
      <c r="I964" s="304" t="s">
        <v>186</v>
      </c>
      <c r="K964" s="13">
        <v>320</v>
      </c>
      <c r="L964" s="13" t="s">
        <v>157</v>
      </c>
      <c r="M964" s="13" t="s">
        <v>158</v>
      </c>
      <c r="N964" s="13" t="s">
        <v>2849</v>
      </c>
      <c r="O964" s="19">
        <v>-18.11154938</v>
      </c>
      <c r="P964" s="19">
        <v>121.6588745</v>
      </c>
      <c r="Q964" s="19">
        <v>20</v>
      </c>
      <c r="R964" s="19" t="s">
        <v>879</v>
      </c>
      <c r="S964" s="14" t="s">
        <v>880</v>
      </c>
      <c r="T964" s="13" t="s">
        <v>164</v>
      </c>
      <c r="U964" s="14" t="s">
        <v>244</v>
      </c>
      <c r="W964" s="14" t="s">
        <v>244</v>
      </c>
      <c r="AE964" s="13" t="s">
        <v>881</v>
      </c>
      <c r="AG964" s="111">
        <v>45432</v>
      </c>
    </row>
    <row r="965" spans="1:33" ht="15" customHeight="1" x14ac:dyDescent="0.25">
      <c r="A965" s="16">
        <v>964</v>
      </c>
      <c r="B965" s="3" t="str">
        <f t="shared" si="19"/>
        <v>OG964</v>
      </c>
      <c r="C965" s="36" t="s">
        <v>2894</v>
      </c>
      <c r="D965" s="25" t="s">
        <v>289</v>
      </c>
      <c r="E965" s="20" t="s">
        <v>736</v>
      </c>
      <c r="F965" s="53" t="s">
        <v>2830</v>
      </c>
      <c r="G965" s="53" t="s">
        <v>2831</v>
      </c>
      <c r="H965" s="304">
        <v>45116</v>
      </c>
      <c r="I965" s="304" t="s">
        <v>284</v>
      </c>
      <c r="K965" s="13">
        <v>256</v>
      </c>
      <c r="L965" s="13" t="s">
        <v>157</v>
      </c>
      <c r="M965" s="13" t="s">
        <v>158</v>
      </c>
      <c r="N965" s="13" t="s">
        <v>2849</v>
      </c>
      <c r="O965" s="19">
        <v>-18.11154938</v>
      </c>
      <c r="P965" s="19">
        <v>121.6588745</v>
      </c>
      <c r="Q965" s="19">
        <v>21</v>
      </c>
      <c r="R965" s="19" t="s">
        <v>879</v>
      </c>
      <c r="S965" s="14" t="s">
        <v>880</v>
      </c>
      <c r="T965" s="13" t="s">
        <v>164</v>
      </c>
      <c r="U965" s="14" t="s">
        <v>244</v>
      </c>
      <c r="W965" s="14" t="s">
        <v>244</v>
      </c>
      <c r="AE965" s="13" t="s">
        <v>881</v>
      </c>
      <c r="AG965" s="111">
        <v>45432</v>
      </c>
    </row>
    <row r="966" spans="1:33" ht="15" customHeight="1" x14ac:dyDescent="0.25">
      <c r="A966" s="16">
        <v>965</v>
      </c>
      <c r="B966" s="3" t="str">
        <f t="shared" si="19"/>
        <v>OG965</v>
      </c>
      <c r="C966" s="36" t="s">
        <v>2895</v>
      </c>
      <c r="D966" s="25" t="s">
        <v>289</v>
      </c>
      <c r="E966" s="20" t="s">
        <v>736</v>
      </c>
      <c r="F966" s="53" t="s">
        <v>2830</v>
      </c>
      <c r="G966" s="53" t="s">
        <v>2831</v>
      </c>
      <c r="H966" s="304">
        <v>45116</v>
      </c>
      <c r="I966" s="304" t="s">
        <v>186</v>
      </c>
      <c r="K966" s="13">
        <v>307</v>
      </c>
      <c r="L966" s="13" t="s">
        <v>157</v>
      </c>
      <c r="M966" s="13" t="s">
        <v>158</v>
      </c>
      <c r="N966" s="13" t="s">
        <v>2849</v>
      </c>
      <c r="O966" s="19">
        <v>-18.11154938</v>
      </c>
      <c r="P966" s="19">
        <v>121.6588745</v>
      </c>
      <c r="Q966" s="19">
        <v>22</v>
      </c>
      <c r="R966" s="19" t="s">
        <v>879</v>
      </c>
      <c r="S966" s="14" t="s">
        <v>880</v>
      </c>
      <c r="T966" s="13" t="s">
        <v>164</v>
      </c>
      <c r="U966" s="14" t="s">
        <v>244</v>
      </c>
      <c r="W966" s="14" t="s">
        <v>244</v>
      </c>
      <c r="AE966" s="13" t="s">
        <v>881</v>
      </c>
      <c r="AG966" s="111">
        <v>45432</v>
      </c>
    </row>
    <row r="967" spans="1:33" ht="15" customHeight="1" x14ac:dyDescent="0.25">
      <c r="A967" s="16">
        <v>966</v>
      </c>
      <c r="B967" s="3" t="str">
        <f t="shared" si="19"/>
        <v>OG966</v>
      </c>
      <c r="C967" s="36" t="s">
        <v>2896</v>
      </c>
      <c r="D967" s="25" t="s">
        <v>289</v>
      </c>
      <c r="E967" s="20" t="s">
        <v>736</v>
      </c>
      <c r="F967" s="53" t="s">
        <v>2830</v>
      </c>
      <c r="G967" s="53" t="s">
        <v>2831</v>
      </c>
      <c r="H967" s="304">
        <v>40764</v>
      </c>
      <c r="I967" s="304" t="s">
        <v>284</v>
      </c>
      <c r="K967" s="13">
        <v>223</v>
      </c>
      <c r="L967" s="13" t="s">
        <v>157</v>
      </c>
      <c r="M967" s="13" t="s">
        <v>158</v>
      </c>
      <c r="N967" s="13" t="s">
        <v>2897</v>
      </c>
      <c r="O967" s="19">
        <v>-20.40475082</v>
      </c>
      <c r="P967" s="19">
        <v>116.4551697</v>
      </c>
      <c r="Q967" s="19">
        <v>23</v>
      </c>
      <c r="R967" s="19" t="s">
        <v>879</v>
      </c>
      <c r="S967" s="14" t="s">
        <v>880</v>
      </c>
      <c r="T967" s="13" t="s">
        <v>164</v>
      </c>
      <c r="U967" s="14" t="s">
        <v>244</v>
      </c>
      <c r="W967" s="14" t="s">
        <v>244</v>
      </c>
      <c r="AE967" s="13" t="s">
        <v>881</v>
      </c>
      <c r="AG967" s="111">
        <v>45432</v>
      </c>
    </row>
    <row r="968" spans="1:33" ht="15" customHeight="1" x14ac:dyDescent="0.25">
      <c r="A968" s="16">
        <v>967</v>
      </c>
      <c r="B968" s="3" t="str">
        <f t="shared" si="19"/>
        <v>OG967</v>
      </c>
      <c r="C968" s="36" t="s">
        <v>2898</v>
      </c>
      <c r="D968" s="25" t="s">
        <v>289</v>
      </c>
      <c r="E968" s="20" t="s">
        <v>736</v>
      </c>
      <c r="F968" s="53" t="s">
        <v>2830</v>
      </c>
      <c r="G968" s="53" t="s">
        <v>2831</v>
      </c>
      <c r="H968" s="304">
        <v>40764</v>
      </c>
      <c r="I968" s="304" t="s">
        <v>186</v>
      </c>
      <c r="K968" s="13">
        <v>220</v>
      </c>
      <c r="L968" s="13" t="s">
        <v>157</v>
      </c>
      <c r="M968" s="13" t="s">
        <v>158</v>
      </c>
      <c r="N968" s="13" t="s">
        <v>2897</v>
      </c>
      <c r="O968" s="19">
        <v>-20.40475082</v>
      </c>
      <c r="P968" s="19">
        <v>116.4551697</v>
      </c>
      <c r="Q968" s="19">
        <v>24</v>
      </c>
      <c r="R968" s="19" t="s">
        <v>879</v>
      </c>
      <c r="S968" s="14" t="s">
        <v>880</v>
      </c>
      <c r="T968" s="13" t="s">
        <v>164</v>
      </c>
      <c r="U968" s="14" t="s">
        <v>244</v>
      </c>
      <c r="W968" s="14" t="s">
        <v>244</v>
      </c>
      <c r="AE968" s="13" t="s">
        <v>881</v>
      </c>
      <c r="AG968" s="111">
        <v>45432</v>
      </c>
    </row>
    <row r="969" spans="1:33" ht="15" customHeight="1" x14ac:dyDescent="0.25">
      <c r="A969" s="16">
        <v>968</v>
      </c>
      <c r="B969" s="3" t="str">
        <f t="shared" si="19"/>
        <v>OG968</v>
      </c>
      <c r="C969" s="36" t="s">
        <v>2899</v>
      </c>
      <c r="D969" s="25" t="s">
        <v>289</v>
      </c>
      <c r="E969" s="20" t="s">
        <v>736</v>
      </c>
      <c r="F969" s="53" t="s">
        <v>2830</v>
      </c>
      <c r="G969" s="53" t="s">
        <v>2831</v>
      </c>
      <c r="H969" s="304">
        <v>40764</v>
      </c>
      <c r="I969" s="304" t="s">
        <v>186</v>
      </c>
      <c r="K969" s="13">
        <v>309</v>
      </c>
      <c r="L969" s="13" t="s">
        <v>157</v>
      </c>
      <c r="M969" s="13" t="s">
        <v>158</v>
      </c>
      <c r="N969" s="13" t="s">
        <v>2897</v>
      </c>
      <c r="O969" s="19">
        <v>-20.397499079999999</v>
      </c>
      <c r="P969" s="19">
        <v>116.4956665</v>
      </c>
      <c r="Q969" s="19">
        <v>25</v>
      </c>
      <c r="R969" s="19" t="s">
        <v>879</v>
      </c>
      <c r="S969" s="14" t="s">
        <v>880</v>
      </c>
      <c r="T969" s="13" t="s">
        <v>164</v>
      </c>
      <c r="U969" s="14" t="s">
        <v>244</v>
      </c>
      <c r="W969" s="14" t="s">
        <v>244</v>
      </c>
      <c r="AE969" s="13" t="s">
        <v>881</v>
      </c>
      <c r="AG969" s="111">
        <v>45432</v>
      </c>
    </row>
    <row r="970" spans="1:33" ht="15" customHeight="1" x14ac:dyDescent="0.25">
      <c r="A970" s="16">
        <v>969</v>
      </c>
      <c r="B970" s="3" t="str">
        <f t="shared" si="19"/>
        <v>OG969</v>
      </c>
      <c r="C970" s="36" t="s">
        <v>2900</v>
      </c>
      <c r="D970" s="25" t="s">
        <v>289</v>
      </c>
      <c r="E970" s="20" t="s">
        <v>736</v>
      </c>
      <c r="F970" s="53" t="s">
        <v>2830</v>
      </c>
      <c r="G970" s="53" t="s">
        <v>2831</v>
      </c>
      <c r="H970" s="304">
        <v>40764</v>
      </c>
      <c r="I970" s="304" t="s">
        <v>186</v>
      </c>
      <c r="K970" s="13">
        <v>232</v>
      </c>
      <c r="L970" s="13" t="s">
        <v>157</v>
      </c>
      <c r="M970" s="13" t="s">
        <v>158</v>
      </c>
      <c r="N970" s="13" t="s">
        <v>2897</v>
      </c>
      <c r="O970" s="19">
        <v>-20.409166339999999</v>
      </c>
      <c r="P970" s="19">
        <v>116.4300003</v>
      </c>
      <c r="Q970" s="19">
        <v>26</v>
      </c>
      <c r="R970" s="19" t="s">
        <v>879</v>
      </c>
      <c r="S970" s="14" t="s">
        <v>880</v>
      </c>
      <c r="T970" s="13" t="s">
        <v>164</v>
      </c>
      <c r="U970" s="14" t="s">
        <v>244</v>
      </c>
      <c r="W970" s="14" t="s">
        <v>244</v>
      </c>
      <c r="AE970" s="13" t="s">
        <v>881</v>
      </c>
      <c r="AG970" s="111">
        <v>45432</v>
      </c>
    </row>
    <row r="971" spans="1:33" ht="15" customHeight="1" x14ac:dyDescent="0.25">
      <c r="A971" s="16">
        <v>970</v>
      </c>
      <c r="B971" s="3" t="str">
        <f t="shared" si="19"/>
        <v>OG970</v>
      </c>
      <c r="C971" s="36" t="s">
        <v>2901</v>
      </c>
      <c r="D971" s="25" t="s">
        <v>289</v>
      </c>
      <c r="E971" s="20" t="s">
        <v>736</v>
      </c>
      <c r="F971" s="53" t="s">
        <v>2830</v>
      </c>
      <c r="G971" s="53" t="s">
        <v>2831</v>
      </c>
      <c r="H971" s="304">
        <v>41046</v>
      </c>
      <c r="I971" s="304" t="s">
        <v>284</v>
      </c>
      <c r="K971" s="13">
        <v>211</v>
      </c>
      <c r="L971" s="13" t="s">
        <v>157</v>
      </c>
      <c r="M971" s="13" t="s">
        <v>158</v>
      </c>
      <c r="N971" s="13" t="s">
        <v>905</v>
      </c>
      <c r="O971" s="19">
        <v>-24.586532590000001</v>
      </c>
      <c r="P971" s="19">
        <v>113.103363</v>
      </c>
      <c r="Q971" s="19">
        <v>27</v>
      </c>
      <c r="R971" s="19" t="s">
        <v>879</v>
      </c>
      <c r="S971" s="14" t="s">
        <v>880</v>
      </c>
      <c r="T971" s="13" t="s">
        <v>164</v>
      </c>
      <c r="U971" s="14" t="s">
        <v>244</v>
      </c>
      <c r="W971" s="14" t="s">
        <v>244</v>
      </c>
      <c r="AE971" s="13" t="s">
        <v>881</v>
      </c>
      <c r="AG971" s="111">
        <v>45432</v>
      </c>
    </row>
    <row r="972" spans="1:33" ht="15" customHeight="1" x14ac:dyDescent="0.25">
      <c r="A972" s="16">
        <v>971</v>
      </c>
      <c r="B972" s="3" t="str">
        <f t="shared" si="19"/>
        <v>OG971</v>
      </c>
      <c r="C972" s="36" t="s">
        <v>2902</v>
      </c>
      <c r="D972" s="25" t="s">
        <v>289</v>
      </c>
      <c r="E972" s="20" t="s">
        <v>736</v>
      </c>
      <c r="F972" s="53" t="s">
        <v>2830</v>
      </c>
      <c r="G972" s="53" t="s">
        <v>2831</v>
      </c>
      <c r="H972" s="304">
        <v>41046</v>
      </c>
      <c r="I972" s="304" t="s">
        <v>186</v>
      </c>
      <c r="K972" s="13">
        <v>207</v>
      </c>
      <c r="L972" s="13" t="s">
        <v>157</v>
      </c>
      <c r="M972" s="13" t="s">
        <v>158</v>
      </c>
      <c r="N972" s="13" t="s">
        <v>905</v>
      </c>
      <c r="O972" s="19">
        <v>-24.679983140000001</v>
      </c>
      <c r="P972" s="19">
        <v>113.1457825</v>
      </c>
      <c r="Q972" s="19">
        <v>28</v>
      </c>
      <c r="R972" s="19" t="s">
        <v>879</v>
      </c>
      <c r="S972" s="14" t="s">
        <v>880</v>
      </c>
      <c r="T972" s="13" t="s">
        <v>164</v>
      </c>
      <c r="U972" s="14" t="s">
        <v>244</v>
      </c>
      <c r="W972" s="14" t="s">
        <v>244</v>
      </c>
      <c r="AE972" s="13" t="s">
        <v>881</v>
      </c>
      <c r="AG972" s="111">
        <v>45432</v>
      </c>
    </row>
    <row r="973" spans="1:33" ht="15" customHeight="1" x14ac:dyDescent="0.25">
      <c r="A973" s="16">
        <v>972</v>
      </c>
      <c r="B973" s="3" t="str">
        <f t="shared" si="19"/>
        <v>OG972</v>
      </c>
      <c r="C973" s="36" t="s">
        <v>2903</v>
      </c>
      <c r="D973" s="25" t="s">
        <v>289</v>
      </c>
      <c r="E973" s="20" t="s">
        <v>736</v>
      </c>
      <c r="F973" s="53" t="s">
        <v>2830</v>
      </c>
      <c r="G973" s="53" t="s">
        <v>2831</v>
      </c>
      <c r="H973" s="304">
        <v>41048</v>
      </c>
      <c r="I973" s="304" t="s">
        <v>186</v>
      </c>
      <c r="K973" s="13">
        <v>272</v>
      </c>
      <c r="L973" s="13" t="s">
        <v>157</v>
      </c>
      <c r="M973" s="13" t="s">
        <v>158</v>
      </c>
      <c r="N973" s="13" t="s">
        <v>905</v>
      </c>
      <c r="O973" s="19">
        <v>-24.338699340000002</v>
      </c>
      <c r="P973" s="19">
        <v>113.19173429999999</v>
      </c>
      <c r="Q973" s="19">
        <v>29</v>
      </c>
      <c r="R973" s="19" t="s">
        <v>879</v>
      </c>
      <c r="S973" s="14" t="s">
        <v>880</v>
      </c>
      <c r="T973" s="13" t="s">
        <v>164</v>
      </c>
      <c r="U973" s="14" t="s">
        <v>244</v>
      </c>
      <c r="W973" s="14" t="s">
        <v>244</v>
      </c>
      <c r="AE973" s="13" t="s">
        <v>881</v>
      </c>
      <c r="AG973" s="111">
        <v>45432</v>
      </c>
    </row>
    <row r="974" spans="1:33" ht="15" customHeight="1" x14ac:dyDescent="0.25">
      <c r="A974" s="16">
        <v>973</v>
      </c>
      <c r="B974" s="3" t="str">
        <f t="shared" si="19"/>
        <v>OG973</v>
      </c>
      <c r="C974" s="36" t="s">
        <v>2904</v>
      </c>
      <c r="D974" s="25" t="s">
        <v>289</v>
      </c>
      <c r="E974" s="20" t="s">
        <v>736</v>
      </c>
      <c r="F974" s="53" t="s">
        <v>2830</v>
      </c>
      <c r="G974" s="53" t="s">
        <v>2831</v>
      </c>
      <c r="H974" s="304">
        <v>41048</v>
      </c>
      <c r="I974" s="304" t="s">
        <v>186</v>
      </c>
      <c r="K974" s="13">
        <v>253</v>
      </c>
      <c r="L974" s="13" t="s">
        <v>157</v>
      </c>
      <c r="M974" s="13" t="s">
        <v>158</v>
      </c>
      <c r="N974" s="13" t="s">
        <v>905</v>
      </c>
      <c r="O974" s="19">
        <v>-24.36577415</v>
      </c>
      <c r="P974" s="19">
        <v>113.1969299</v>
      </c>
      <c r="Q974" s="19">
        <v>30</v>
      </c>
      <c r="R974" s="19" t="s">
        <v>879</v>
      </c>
      <c r="S974" s="14" t="s">
        <v>880</v>
      </c>
      <c r="T974" s="13" t="s">
        <v>164</v>
      </c>
      <c r="U974" s="14" t="s">
        <v>244</v>
      </c>
      <c r="W974" s="14" t="s">
        <v>244</v>
      </c>
      <c r="AE974" s="13" t="s">
        <v>881</v>
      </c>
      <c r="AG974" s="111">
        <v>45432</v>
      </c>
    </row>
    <row r="975" spans="1:33" ht="15" customHeight="1" x14ac:dyDescent="0.25">
      <c r="A975" s="16">
        <v>974</v>
      </c>
      <c r="B975" s="3" t="str">
        <f t="shared" si="19"/>
        <v>OG974</v>
      </c>
      <c r="C975" s="36" t="s">
        <v>2905</v>
      </c>
      <c r="D975" s="25" t="s">
        <v>289</v>
      </c>
      <c r="E975" s="20" t="s">
        <v>736</v>
      </c>
      <c r="F975" s="53" t="s">
        <v>2830</v>
      </c>
      <c r="G975" s="53" t="s">
        <v>2831</v>
      </c>
      <c r="H975" s="304">
        <v>41128</v>
      </c>
      <c r="I975" s="304" t="s">
        <v>284</v>
      </c>
      <c r="K975" s="13">
        <v>201</v>
      </c>
      <c r="L975" s="13" t="s">
        <v>157</v>
      </c>
      <c r="M975" s="13" t="s">
        <v>158</v>
      </c>
      <c r="N975" s="13" t="s">
        <v>905</v>
      </c>
      <c r="O975" s="19">
        <v>-24.64782524</v>
      </c>
      <c r="P975" s="19">
        <v>113.2010422</v>
      </c>
      <c r="Q975" s="19">
        <v>31</v>
      </c>
      <c r="R975" s="19" t="s">
        <v>879</v>
      </c>
      <c r="S975" s="14" t="s">
        <v>880</v>
      </c>
      <c r="T975" s="13" t="s">
        <v>164</v>
      </c>
      <c r="U975" s="14" t="s">
        <v>244</v>
      </c>
      <c r="W975" s="14" t="s">
        <v>244</v>
      </c>
      <c r="AE975" s="13" t="s">
        <v>881</v>
      </c>
      <c r="AG975" s="111">
        <v>45432</v>
      </c>
    </row>
    <row r="976" spans="1:33" ht="15" customHeight="1" x14ac:dyDescent="0.25">
      <c r="A976" s="16">
        <v>975</v>
      </c>
      <c r="B976" s="3" t="str">
        <f t="shared" si="19"/>
        <v>OG975</v>
      </c>
      <c r="C976" s="36" t="s">
        <v>2906</v>
      </c>
      <c r="D976" s="25" t="s">
        <v>289</v>
      </c>
      <c r="E976" s="20" t="s">
        <v>736</v>
      </c>
      <c r="F976" s="53" t="s">
        <v>2830</v>
      </c>
      <c r="G976" s="53" t="s">
        <v>2831</v>
      </c>
      <c r="H976" s="304">
        <v>41864</v>
      </c>
      <c r="I976" s="304" t="s">
        <v>284</v>
      </c>
      <c r="K976" s="13">
        <v>260</v>
      </c>
      <c r="L976" s="13" t="s">
        <v>157</v>
      </c>
      <c r="M976" s="13" t="s">
        <v>158</v>
      </c>
      <c r="N976" s="13" t="s">
        <v>2868</v>
      </c>
      <c r="O976" s="19">
        <v>-21.401842120000001</v>
      </c>
      <c r="P976" s="19">
        <v>114.6832428</v>
      </c>
      <c r="Q976" s="19">
        <v>32</v>
      </c>
      <c r="R976" s="19" t="s">
        <v>879</v>
      </c>
      <c r="S976" s="14" t="s">
        <v>880</v>
      </c>
      <c r="T976" s="13" t="s">
        <v>164</v>
      </c>
      <c r="U976" s="14" t="s">
        <v>244</v>
      </c>
      <c r="W976" s="14" t="s">
        <v>244</v>
      </c>
      <c r="AE976" s="13" t="s">
        <v>881</v>
      </c>
      <c r="AG976" s="111">
        <v>45432</v>
      </c>
    </row>
    <row r="977" spans="1:33" ht="15" customHeight="1" x14ac:dyDescent="0.25">
      <c r="A977" s="16">
        <v>976</v>
      </c>
      <c r="B977" s="3" t="str">
        <f t="shared" ref="B977:B1008" si="20">_xlfn.CONCAT("OG",A977)</f>
        <v>OG976</v>
      </c>
      <c r="C977" s="36" t="s">
        <v>2907</v>
      </c>
      <c r="D977" s="25" t="s">
        <v>289</v>
      </c>
      <c r="E977" s="20" t="s">
        <v>736</v>
      </c>
      <c r="F977" s="53" t="s">
        <v>2830</v>
      </c>
      <c r="G977" s="53" t="s">
        <v>2831</v>
      </c>
      <c r="H977" s="304">
        <v>41865</v>
      </c>
      <c r="I977" s="304" t="s">
        <v>186</v>
      </c>
      <c r="K977" s="13">
        <v>212</v>
      </c>
      <c r="L977" s="13" t="s">
        <v>157</v>
      </c>
      <c r="M977" s="13" t="s">
        <v>158</v>
      </c>
      <c r="N977" s="13" t="s">
        <v>2868</v>
      </c>
      <c r="O977" s="19">
        <v>-21.419166560000001</v>
      </c>
      <c r="P977" s="19">
        <v>114.650116</v>
      </c>
      <c r="Q977" s="19">
        <v>33</v>
      </c>
      <c r="R977" s="19" t="s">
        <v>879</v>
      </c>
      <c r="S977" s="14" t="s">
        <v>880</v>
      </c>
      <c r="T977" s="13" t="s">
        <v>164</v>
      </c>
      <c r="U977" s="14" t="s">
        <v>244</v>
      </c>
      <c r="W977" s="14" t="s">
        <v>244</v>
      </c>
      <c r="AE977" s="13" t="s">
        <v>881</v>
      </c>
      <c r="AG977" s="111">
        <v>45432</v>
      </c>
    </row>
    <row r="978" spans="1:33" ht="15" customHeight="1" x14ac:dyDescent="0.25">
      <c r="A978" s="16">
        <v>977</v>
      </c>
      <c r="B978" s="3" t="str">
        <f t="shared" si="20"/>
        <v>OG977</v>
      </c>
      <c r="C978" s="36" t="s">
        <v>2908</v>
      </c>
      <c r="D978" s="25" t="s">
        <v>289</v>
      </c>
      <c r="E978" s="20" t="s">
        <v>736</v>
      </c>
      <c r="F978" s="53" t="s">
        <v>2830</v>
      </c>
      <c r="G978" s="53" t="s">
        <v>2831</v>
      </c>
      <c r="H978" s="304">
        <v>42131</v>
      </c>
      <c r="I978" s="304" t="s">
        <v>186</v>
      </c>
      <c r="K978" s="13">
        <v>269</v>
      </c>
      <c r="L978" s="13" t="s">
        <v>157</v>
      </c>
      <c r="M978" s="13" t="s">
        <v>158</v>
      </c>
      <c r="N978" s="13" t="s">
        <v>878</v>
      </c>
      <c r="O978" s="19">
        <v>-25.338157649999999</v>
      </c>
      <c r="P978" s="19">
        <v>112.83141329999999</v>
      </c>
      <c r="Q978" s="19">
        <v>34</v>
      </c>
      <c r="R978" s="19" t="s">
        <v>879</v>
      </c>
      <c r="S978" s="14" t="s">
        <v>880</v>
      </c>
      <c r="T978" s="13" t="s">
        <v>164</v>
      </c>
      <c r="U978" s="14" t="s">
        <v>244</v>
      </c>
      <c r="W978" s="14" t="s">
        <v>244</v>
      </c>
      <c r="AE978" s="13" t="s">
        <v>881</v>
      </c>
      <c r="AG978" s="111">
        <v>45432</v>
      </c>
    </row>
    <row r="979" spans="1:33" ht="15" customHeight="1" x14ac:dyDescent="0.25">
      <c r="A979" s="16">
        <v>978</v>
      </c>
      <c r="B979" s="3" t="str">
        <f t="shared" si="20"/>
        <v>OG978</v>
      </c>
      <c r="C979" s="36" t="s">
        <v>2909</v>
      </c>
      <c r="D979" s="25" t="s">
        <v>289</v>
      </c>
      <c r="E979" s="20" t="s">
        <v>736</v>
      </c>
      <c r="F979" s="53" t="s">
        <v>2830</v>
      </c>
      <c r="G979" s="53" t="s">
        <v>2831</v>
      </c>
      <c r="H979" s="304">
        <v>42131</v>
      </c>
      <c r="I979" s="304" t="s">
        <v>186</v>
      </c>
      <c r="K979" s="13">
        <v>231</v>
      </c>
      <c r="L979" s="13" t="s">
        <v>157</v>
      </c>
      <c r="M979" s="13" t="s">
        <v>158</v>
      </c>
      <c r="N979" s="13" t="s">
        <v>878</v>
      </c>
      <c r="O979" s="19">
        <v>-25.338157649999999</v>
      </c>
      <c r="P979" s="19">
        <v>112.83141329999999</v>
      </c>
      <c r="Q979" s="19">
        <v>35</v>
      </c>
      <c r="R979" s="19" t="s">
        <v>879</v>
      </c>
      <c r="S979" s="14" t="s">
        <v>880</v>
      </c>
      <c r="T979" s="13" t="s">
        <v>164</v>
      </c>
      <c r="U979" s="14" t="s">
        <v>244</v>
      </c>
      <c r="W979" s="14" t="s">
        <v>244</v>
      </c>
      <c r="AE979" s="13" t="s">
        <v>881</v>
      </c>
      <c r="AG979" s="111">
        <v>45432</v>
      </c>
    </row>
    <row r="980" spans="1:33" ht="15" customHeight="1" x14ac:dyDescent="0.25">
      <c r="A980" s="16">
        <v>979</v>
      </c>
      <c r="B980" s="3" t="str">
        <f t="shared" si="20"/>
        <v>OG979</v>
      </c>
      <c r="C980" s="36" t="s">
        <v>2910</v>
      </c>
      <c r="D980" s="25" t="s">
        <v>289</v>
      </c>
      <c r="E980" s="20" t="s">
        <v>736</v>
      </c>
      <c r="F980" s="53" t="s">
        <v>2830</v>
      </c>
      <c r="G980" s="53" t="s">
        <v>2831</v>
      </c>
      <c r="H980" s="304">
        <v>42133</v>
      </c>
      <c r="I980" s="304" t="s">
        <v>284</v>
      </c>
      <c r="K980" s="13">
        <v>121</v>
      </c>
      <c r="L980" s="13" t="s">
        <v>157</v>
      </c>
      <c r="M980" s="13" t="s">
        <v>158</v>
      </c>
      <c r="N980" s="13" t="s">
        <v>2911</v>
      </c>
      <c r="O980" s="19">
        <v>-23.867792130000002</v>
      </c>
      <c r="P980" s="19">
        <v>113.41149900000001</v>
      </c>
      <c r="Q980" s="19">
        <v>36</v>
      </c>
      <c r="R980" s="19" t="s">
        <v>879</v>
      </c>
      <c r="S980" s="14" t="s">
        <v>880</v>
      </c>
      <c r="T980" s="13" t="s">
        <v>164</v>
      </c>
      <c r="U980" s="14" t="s">
        <v>244</v>
      </c>
      <c r="W980" s="14" t="s">
        <v>244</v>
      </c>
      <c r="AE980" s="13" t="s">
        <v>881</v>
      </c>
      <c r="AG980" s="111">
        <v>45432</v>
      </c>
    </row>
    <row r="981" spans="1:33" ht="15" customHeight="1" x14ac:dyDescent="0.25">
      <c r="A981" s="16">
        <v>980</v>
      </c>
      <c r="B981" s="3" t="str">
        <f t="shared" si="20"/>
        <v>OG980</v>
      </c>
      <c r="C981" s="36" t="s">
        <v>2912</v>
      </c>
      <c r="D981" s="25" t="s">
        <v>289</v>
      </c>
      <c r="E981" s="20" t="s">
        <v>736</v>
      </c>
      <c r="F981" s="53" t="s">
        <v>2830</v>
      </c>
      <c r="G981" s="53" t="s">
        <v>2831</v>
      </c>
      <c r="H981" s="304">
        <v>42133</v>
      </c>
      <c r="I981" s="304" t="s">
        <v>186</v>
      </c>
      <c r="K981" s="13">
        <v>255</v>
      </c>
      <c r="L981" s="13" t="s">
        <v>157</v>
      </c>
      <c r="M981" s="13" t="s">
        <v>158</v>
      </c>
      <c r="N981" s="13" t="s">
        <v>2911</v>
      </c>
      <c r="O981" s="19">
        <v>-23.79609108</v>
      </c>
      <c r="P981" s="19">
        <v>113.42155459999999</v>
      </c>
      <c r="Q981" s="19">
        <v>37</v>
      </c>
      <c r="R981" s="19" t="s">
        <v>879</v>
      </c>
      <c r="S981" s="14" t="s">
        <v>880</v>
      </c>
      <c r="T981" s="13" t="s">
        <v>164</v>
      </c>
      <c r="U981" s="14" t="s">
        <v>244</v>
      </c>
      <c r="W981" s="14" t="s">
        <v>244</v>
      </c>
      <c r="AE981" s="13" t="s">
        <v>881</v>
      </c>
      <c r="AG981" s="111">
        <v>45432</v>
      </c>
    </row>
    <row r="982" spans="1:33" ht="15" customHeight="1" x14ac:dyDescent="0.25">
      <c r="A982" s="16">
        <v>981</v>
      </c>
      <c r="B982" s="3" t="str">
        <f t="shared" si="20"/>
        <v>OG981</v>
      </c>
      <c r="C982" s="36" t="s">
        <v>2913</v>
      </c>
      <c r="D982" s="25" t="s">
        <v>289</v>
      </c>
      <c r="E982" s="20" t="s">
        <v>736</v>
      </c>
      <c r="F982" s="53" t="s">
        <v>2830</v>
      </c>
      <c r="G982" s="53" t="s">
        <v>2831</v>
      </c>
      <c r="H982" s="304">
        <v>42144</v>
      </c>
      <c r="I982" s="304" t="s">
        <v>186</v>
      </c>
      <c r="K982" s="13">
        <v>127</v>
      </c>
      <c r="L982" s="13" t="s">
        <v>157</v>
      </c>
      <c r="M982" s="13" t="s">
        <v>158</v>
      </c>
      <c r="N982" s="13" t="s">
        <v>2870</v>
      </c>
      <c r="O982" s="19">
        <v>-20.343950270000001</v>
      </c>
      <c r="P982" s="19">
        <v>115.6508865</v>
      </c>
      <c r="Q982" s="19">
        <v>38</v>
      </c>
      <c r="R982" s="19" t="s">
        <v>879</v>
      </c>
      <c r="S982" s="14" t="s">
        <v>880</v>
      </c>
      <c r="T982" s="13" t="s">
        <v>164</v>
      </c>
      <c r="U982" s="14" t="s">
        <v>244</v>
      </c>
      <c r="W982" s="14" t="s">
        <v>244</v>
      </c>
      <c r="AE982" s="13" t="s">
        <v>881</v>
      </c>
      <c r="AG982" s="111">
        <v>45432</v>
      </c>
    </row>
    <row r="983" spans="1:33" ht="15" customHeight="1" x14ac:dyDescent="0.25">
      <c r="A983" s="16">
        <v>982</v>
      </c>
      <c r="B983" s="3" t="str">
        <f t="shared" si="20"/>
        <v>OG982</v>
      </c>
      <c r="C983" s="36" t="s">
        <v>2914</v>
      </c>
      <c r="D983" s="25" t="s">
        <v>289</v>
      </c>
      <c r="E983" s="20" t="s">
        <v>736</v>
      </c>
      <c r="F983" s="53" t="s">
        <v>2830</v>
      </c>
      <c r="G983" s="53" t="s">
        <v>2831</v>
      </c>
      <c r="H983" s="304">
        <v>42144</v>
      </c>
      <c r="I983" s="304" t="s">
        <v>186</v>
      </c>
      <c r="K983" s="13">
        <v>266</v>
      </c>
      <c r="L983" s="13" t="s">
        <v>157</v>
      </c>
      <c r="M983" s="13" t="s">
        <v>158</v>
      </c>
      <c r="N983" s="13" t="s">
        <v>2870</v>
      </c>
      <c r="O983" s="19">
        <v>-20.279991150000001</v>
      </c>
      <c r="P983" s="19">
        <v>115.6160812</v>
      </c>
      <c r="Q983" s="19">
        <v>39</v>
      </c>
      <c r="R983" s="19" t="s">
        <v>879</v>
      </c>
      <c r="S983" s="14" t="s">
        <v>880</v>
      </c>
      <c r="T983" s="13" t="s">
        <v>164</v>
      </c>
      <c r="U983" s="14" t="s">
        <v>244</v>
      </c>
      <c r="W983" s="14" t="s">
        <v>244</v>
      </c>
      <c r="AE983" s="13" t="s">
        <v>881</v>
      </c>
      <c r="AG983" s="111">
        <v>45432</v>
      </c>
    </row>
    <row r="984" spans="1:33" ht="15" customHeight="1" x14ac:dyDescent="0.25">
      <c r="A984" s="16">
        <v>983</v>
      </c>
      <c r="B984" s="3" t="str">
        <f t="shared" si="20"/>
        <v>OG983</v>
      </c>
      <c r="C984" s="36" t="s">
        <v>2915</v>
      </c>
      <c r="D984" s="25" t="s">
        <v>289</v>
      </c>
      <c r="E984" s="20" t="s">
        <v>736</v>
      </c>
      <c r="F984" s="53" t="s">
        <v>2830</v>
      </c>
      <c r="G984" s="53" t="s">
        <v>2831</v>
      </c>
      <c r="H984" s="304">
        <v>42144</v>
      </c>
      <c r="I984" s="304" t="s">
        <v>284</v>
      </c>
      <c r="K984" s="13">
        <v>139</v>
      </c>
      <c r="L984" s="13" t="s">
        <v>157</v>
      </c>
      <c r="M984" s="13" t="s">
        <v>158</v>
      </c>
      <c r="N984" s="13" t="s">
        <v>2870</v>
      </c>
      <c r="O984" s="19">
        <v>-20.33754158</v>
      </c>
      <c r="P984" s="19">
        <v>115.63481899999999</v>
      </c>
      <c r="Q984" s="19">
        <v>40</v>
      </c>
      <c r="R984" s="19" t="s">
        <v>879</v>
      </c>
      <c r="S984" s="14" t="s">
        <v>880</v>
      </c>
      <c r="T984" s="13" t="s">
        <v>164</v>
      </c>
      <c r="U984" s="14" t="s">
        <v>244</v>
      </c>
      <c r="W984" s="14" t="s">
        <v>244</v>
      </c>
      <c r="AE984" s="13" t="s">
        <v>881</v>
      </c>
      <c r="AG984" s="111">
        <v>45432</v>
      </c>
    </row>
    <row r="985" spans="1:33" ht="15" customHeight="1" x14ac:dyDescent="0.25">
      <c r="A985" s="16">
        <v>984</v>
      </c>
      <c r="B985" s="3" t="str">
        <f t="shared" si="20"/>
        <v>OG984</v>
      </c>
      <c r="C985" s="36" t="s">
        <v>2916</v>
      </c>
      <c r="D985" s="25" t="s">
        <v>289</v>
      </c>
      <c r="E985" s="20" t="s">
        <v>736</v>
      </c>
      <c r="F985" s="53" t="s">
        <v>2830</v>
      </c>
      <c r="G985" s="53" t="s">
        <v>2831</v>
      </c>
      <c r="H985" s="304">
        <v>42145</v>
      </c>
      <c r="I985" s="304" t="s">
        <v>186</v>
      </c>
      <c r="K985" s="13">
        <v>161</v>
      </c>
      <c r="L985" s="13" t="s">
        <v>157</v>
      </c>
      <c r="M985" s="13" t="s">
        <v>158</v>
      </c>
      <c r="N985" s="13" t="s">
        <v>2870</v>
      </c>
      <c r="O985" s="19">
        <v>-20</v>
      </c>
      <c r="P985" s="19">
        <v>115</v>
      </c>
      <c r="Q985" s="19">
        <v>41</v>
      </c>
      <c r="R985" s="19" t="s">
        <v>879</v>
      </c>
      <c r="S985" s="14" t="s">
        <v>880</v>
      </c>
      <c r="T985" s="13" t="s">
        <v>164</v>
      </c>
      <c r="U985" s="14" t="s">
        <v>244</v>
      </c>
      <c r="W985" s="14" t="s">
        <v>244</v>
      </c>
      <c r="AE985" s="13" t="s">
        <v>881</v>
      </c>
      <c r="AG985" s="111">
        <v>45432</v>
      </c>
    </row>
    <row r="986" spans="1:33" ht="15" customHeight="1" x14ac:dyDescent="0.25">
      <c r="A986" s="16">
        <v>985</v>
      </c>
      <c r="B986" s="3" t="str">
        <f t="shared" si="20"/>
        <v>OG985</v>
      </c>
      <c r="C986" s="36" t="s">
        <v>2917</v>
      </c>
      <c r="D986" s="25" t="s">
        <v>289</v>
      </c>
      <c r="E986" s="20" t="s">
        <v>736</v>
      </c>
      <c r="F986" s="53" t="s">
        <v>2830</v>
      </c>
      <c r="G986" s="53" t="s">
        <v>2831</v>
      </c>
      <c r="H986" s="304">
        <v>42145</v>
      </c>
      <c r="I986" s="304" t="s">
        <v>284</v>
      </c>
      <c r="K986" s="13">
        <v>258</v>
      </c>
      <c r="L986" s="13" t="s">
        <v>157</v>
      </c>
      <c r="M986" s="13" t="s">
        <v>158</v>
      </c>
      <c r="N986" s="13" t="s">
        <v>2870</v>
      </c>
      <c r="O986" s="19">
        <v>-20</v>
      </c>
      <c r="P986" s="19">
        <v>115</v>
      </c>
      <c r="Q986" s="19">
        <v>42</v>
      </c>
      <c r="R986" s="19" t="s">
        <v>879</v>
      </c>
      <c r="S986" s="14" t="s">
        <v>880</v>
      </c>
      <c r="T986" s="13" t="s">
        <v>164</v>
      </c>
      <c r="U986" s="14" t="s">
        <v>244</v>
      </c>
      <c r="W986" s="14" t="s">
        <v>244</v>
      </c>
      <c r="AE986" s="13" t="s">
        <v>881</v>
      </c>
      <c r="AG986" s="111">
        <v>45432</v>
      </c>
    </row>
    <row r="987" spans="1:33" ht="15" customHeight="1" x14ac:dyDescent="0.25">
      <c r="A987" s="16">
        <v>986</v>
      </c>
      <c r="B987" s="3" t="str">
        <f t="shared" si="20"/>
        <v>OG986</v>
      </c>
      <c r="C987" s="36" t="s">
        <v>2918</v>
      </c>
      <c r="D987" s="25" t="s">
        <v>289</v>
      </c>
      <c r="E987" s="20" t="s">
        <v>736</v>
      </c>
      <c r="F987" s="53" t="s">
        <v>2830</v>
      </c>
      <c r="G987" s="53" t="s">
        <v>2831</v>
      </c>
      <c r="H987" s="304">
        <v>42146</v>
      </c>
      <c r="I987" s="304" t="s">
        <v>186</v>
      </c>
      <c r="K987" s="13">
        <v>240</v>
      </c>
      <c r="L987" s="13" t="s">
        <v>157</v>
      </c>
      <c r="M987" s="13" t="s">
        <v>158</v>
      </c>
      <c r="N987" s="13" t="s">
        <v>2868</v>
      </c>
      <c r="O987" s="19">
        <v>-21.411758420000002</v>
      </c>
      <c r="P987" s="19">
        <v>114.64977260000001</v>
      </c>
      <c r="Q987" s="19">
        <v>43</v>
      </c>
      <c r="R987" s="19" t="s">
        <v>879</v>
      </c>
      <c r="S987" s="14" t="s">
        <v>880</v>
      </c>
      <c r="T987" s="13" t="s">
        <v>164</v>
      </c>
      <c r="U987" s="14" t="s">
        <v>244</v>
      </c>
      <c r="W987" s="14" t="s">
        <v>244</v>
      </c>
      <c r="AE987" s="13" t="s">
        <v>881</v>
      </c>
      <c r="AG987" s="111">
        <v>45432</v>
      </c>
    </row>
    <row r="988" spans="1:33" ht="15" customHeight="1" x14ac:dyDescent="0.25">
      <c r="A988" s="16">
        <v>987</v>
      </c>
      <c r="B988" s="3" t="str">
        <f t="shared" si="20"/>
        <v>OG987</v>
      </c>
      <c r="C988" s="36" t="s">
        <v>2919</v>
      </c>
      <c r="D988" s="25" t="s">
        <v>289</v>
      </c>
      <c r="E988" s="20" t="s">
        <v>736</v>
      </c>
      <c r="F988" s="53" t="s">
        <v>2830</v>
      </c>
      <c r="G988" s="53" t="s">
        <v>2831</v>
      </c>
      <c r="H988" s="304">
        <v>42255</v>
      </c>
      <c r="I988" s="304" t="s">
        <v>284</v>
      </c>
      <c r="K988" s="13">
        <v>158</v>
      </c>
      <c r="L988" s="13" t="s">
        <v>157</v>
      </c>
      <c r="M988" s="13" t="s">
        <v>158</v>
      </c>
      <c r="N988" s="13" t="s">
        <v>2920</v>
      </c>
      <c r="O988" s="19">
        <v>-32.084499360000002</v>
      </c>
      <c r="P988" s="19">
        <v>115.6529999</v>
      </c>
      <c r="Q988" s="19">
        <v>44</v>
      </c>
      <c r="R988" s="19" t="s">
        <v>879</v>
      </c>
      <c r="S988" s="14" t="s">
        <v>880</v>
      </c>
      <c r="T988" s="13" t="s">
        <v>164</v>
      </c>
      <c r="U988" s="14" t="s">
        <v>244</v>
      </c>
      <c r="W988" s="14" t="s">
        <v>244</v>
      </c>
      <c r="AE988" s="13" t="s">
        <v>881</v>
      </c>
      <c r="AG988" s="111">
        <v>45432</v>
      </c>
    </row>
    <row r="989" spans="1:33" ht="15" customHeight="1" x14ac:dyDescent="0.25">
      <c r="A989" s="16">
        <v>988</v>
      </c>
      <c r="B989" s="3" t="str">
        <f t="shared" si="20"/>
        <v>OG988</v>
      </c>
      <c r="C989" s="36" t="s">
        <v>2921</v>
      </c>
      <c r="D989" s="25" t="s">
        <v>289</v>
      </c>
      <c r="E989" s="20" t="s">
        <v>736</v>
      </c>
      <c r="F989" s="53" t="s">
        <v>2830</v>
      </c>
      <c r="G989" s="53" t="s">
        <v>2831</v>
      </c>
      <c r="H989" s="304">
        <v>42263</v>
      </c>
      <c r="I989" s="304" t="s">
        <v>284</v>
      </c>
      <c r="K989" s="13">
        <v>152</v>
      </c>
      <c r="L989" s="13" t="s">
        <v>157</v>
      </c>
      <c r="M989" s="13" t="s">
        <v>158</v>
      </c>
      <c r="N989" s="13" t="s">
        <v>2887</v>
      </c>
      <c r="O989" s="19">
        <v>-19.78989983</v>
      </c>
      <c r="P989" s="19">
        <v>117.8718033</v>
      </c>
      <c r="Q989" s="19">
        <v>45</v>
      </c>
      <c r="R989" s="19" t="s">
        <v>879</v>
      </c>
      <c r="S989" s="14" t="s">
        <v>880</v>
      </c>
      <c r="T989" s="13" t="s">
        <v>164</v>
      </c>
      <c r="U989" s="14" t="s">
        <v>244</v>
      </c>
      <c r="W989" s="14" t="s">
        <v>244</v>
      </c>
      <c r="AE989" s="13" t="s">
        <v>881</v>
      </c>
      <c r="AG989" s="111">
        <v>45432</v>
      </c>
    </row>
    <row r="990" spans="1:33" ht="15" customHeight="1" x14ac:dyDescent="0.25">
      <c r="A990" s="16">
        <v>989</v>
      </c>
      <c r="B990" s="3" t="str">
        <f t="shared" si="20"/>
        <v>OG989</v>
      </c>
      <c r="C990" s="36" t="s">
        <v>2922</v>
      </c>
      <c r="D990" s="25" t="s">
        <v>289</v>
      </c>
      <c r="E990" s="20" t="s">
        <v>736</v>
      </c>
      <c r="F990" s="53" t="s">
        <v>2830</v>
      </c>
      <c r="G990" s="53" t="s">
        <v>2831</v>
      </c>
      <c r="H990" s="304">
        <v>42872</v>
      </c>
      <c r="I990" s="304" t="s">
        <v>284</v>
      </c>
      <c r="K990" s="13">
        <v>80</v>
      </c>
      <c r="L990" s="13" t="s">
        <v>157</v>
      </c>
      <c r="M990" s="13" t="s">
        <v>158</v>
      </c>
      <c r="N990" s="13" t="s">
        <v>2841</v>
      </c>
      <c r="O990" s="19">
        <v>-23.061941149999999</v>
      </c>
      <c r="P990" s="19">
        <v>113.7054977</v>
      </c>
      <c r="Q990" s="19">
        <v>46</v>
      </c>
      <c r="R990" s="19" t="s">
        <v>879</v>
      </c>
      <c r="S990" s="14" t="s">
        <v>880</v>
      </c>
      <c r="T990" s="13" t="s">
        <v>164</v>
      </c>
      <c r="U990" s="14" t="s">
        <v>244</v>
      </c>
      <c r="W990" s="14" t="s">
        <v>244</v>
      </c>
      <c r="AE990" s="13" t="s">
        <v>881</v>
      </c>
      <c r="AG990" s="111">
        <v>45432</v>
      </c>
    </row>
    <row r="991" spans="1:33" ht="15" customHeight="1" x14ac:dyDescent="0.25">
      <c r="A991" s="16">
        <v>990</v>
      </c>
      <c r="B991" s="3" t="str">
        <f t="shared" si="20"/>
        <v>OG990</v>
      </c>
      <c r="C991" s="36" t="s">
        <v>2923</v>
      </c>
      <c r="D991" s="25" t="s">
        <v>289</v>
      </c>
      <c r="E991" s="20" t="s">
        <v>736</v>
      </c>
      <c r="F991" s="53" t="s">
        <v>2830</v>
      </c>
      <c r="G991" s="53" t="s">
        <v>2831</v>
      </c>
      <c r="H991" s="304">
        <v>42873</v>
      </c>
      <c r="I991" s="304" t="s">
        <v>284</v>
      </c>
      <c r="K991" s="13">
        <v>168</v>
      </c>
      <c r="L991" s="13" t="s">
        <v>157</v>
      </c>
      <c r="M991" s="13" t="s">
        <v>158</v>
      </c>
      <c r="N991" s="13" t="s">
        <v>902</v>
      </c>
      <c r="O991" s="19">
        <v>-22.488183979999999</v>
      </c>
      <c r="P991" s="19">
        <v>113.6527176</v>
      </c>
      <c r="Q991" s="19">
        <v>47</v>
      </c>
      <c r="R991" s="19" t="s">
        <v>879</v>
      </c>
      <c r="S991" s="14" t="s">
        <v>880</v>
      </c>
      <c r="T991" s="13" t="s">
        <v>164</v>
      </c>
      <c r="U991" s="14" t="s">
        <v>244</v>
      </c>
      <c r="W991" s="14" t="s">
        <v>244</v>
      </c>
      <c r="AE991" s="13" t="s">
        <v>881</v>
      </c>
      <c r="AG991" s="111">
        <v>45432</v>
      </c>
    </row>
    <row r="992" spans="1:33" ht="15" customHeight="1" x14ac:dyDescent="0.25">
      <c r="A992" s="16">
        <v>991</v>
      </c>
      <c r="B992" s="3" t="str">
        <f t="shared" si="20"/>
        <v>OG991</v>
      </c>
      <c r="C992" s="36" t="s">
        <v>2924</v>
      </c>
      <c r="D992" s="25" t="s">
        <v>289</v>
      </c>
      <c r="E992" s="20" t="s">
        <v>736</v>
      </c>
      <c r="F992" s="53" t="s">
        <v>2830</v>
      </c>
      <c r="G992" s="53" t="s">
        <v>2831</v>
      </c>
      <c r="H992" s="304">
        <v>42877</v>
      </c>
      <c r="I992" s="304" t="s">
        <v>284</v>
      </c>
      <c r="K992" s="13">
        <v>81</v>
      </c>
      <c r="L992" s="13" t="s">
        <v>157</v>
      </c>
      <c r="M992" s="13" t="s">
        <v>158</v>
      </c>
      <c r="N992" s="13" t="s">
        <v>2866</v>
      </c>
      <c r="O992" s="19">
        <v>-21.64529228</v>
      </c>
      <c r="P992" s="19">
        <v>114.2168121</v>
      </c>
      <c r="Q992" s="19">
        <v>48</v>
      </c>
      <c r="R992" s="19" t="s">
        <v>879</v>
      </c>
      <c r="S992" s="14" t="s">
        <v>880</v>
      </c>
      <c r="T992" s="13" t="s">
        <v>164</v>
      </c>
      <c r="U992" s="14" t="s">
        <v>244</v>
      </c>
      <c r="W992" s="14" t="s">
        <v>244</v>
      </c>
      <c r="AE992" s="13" t="s">
        <v>881</v>
      </c>
      <c r="AG992" s="111">
        <v>45432</v>
      </c>
    </row>
    <row r="993" spans="1:33" ht="15" customHeight="1" x14ac:dyDescent="0.25">
      <c r="A993" s="16">
        <v>992</v>
      </c>
      <c r="B993" s="3" t="str">
        <f t="shared" si="20"/>
        <v>OG992</v>
      </c>
      <c r="C993" s="36" t="s">
        <v>2925</v>
      </c>
      <c r="D993" s="25" t="s">
        <v>289</v>
      </c>
      <c r="E993" s="20" t="s">
        <v>736</v>
      </c>
      <c r="F993" s="53" t="s">
        <v>2830</v>
      </c>
      <c r="G993" s="53" t="s">
        <v>2831</v>
      </c>
      <c r="H993" s="304">
        <v>42877</v>
      </c>
      <c r="I993" s="304" t="s">
        <v>284</v>
      </c>
      <c r="K993" s="13">
        <v>89</v>
      </c>
      <c r="L993" s="13" t="s">
        <v>157</v>
      </c>
      <c r="M993" s="13" t="s">
        <v>158</v>
      </c>
      <c r="N993" s="13" t="s">
        <v>2866</v>
      </c>
      <c r="O993" s="19">
        <v>-21.64529228</v>
      </c>
      <c r="P993" s="19">
        <v>114.2168121</v>
      </c>
      <c r="Q993" s="19">
        <v>49</v>
      </c>
      <c r="R993" s="19" t="s">
        <v>879</v>
      </c>
      <c r="S993" s="14" t="s">
        <v>880</v>
      </c>
      <c r="T993" s="13" t="s">
        <v>164</v>
      </c>
      <c r="U993" s="14" t="s">
        <v>244</v>
      </c>
      <c r="W993" s="14" t="s">
        <v>244</v>
      </c>
      <c r="AE993" s="13" t="s">
        <v>881</v>
      </c>
      <c r="AG993" s="111">
        <v>45432</v>
      </c>
    </row>
    <row r="994" spans="1:33" ht="15" customHeight="1" x14ac:dyDescent="0.25">
      <c r="A994" s="16">
        <v>993</v>
      </c>
      <c r="B994" s="3" t="str">
        <f t="shared" si="20"/>
        <v>OG993</v>
      </c>
      <c r="C994" s="36" t="s">
        <v>2926</v>
      </c>
      <c r="D994" s="25" t="s">
        <v>289</v>
      </c>
      <c r="E994" s="20" t="s">
        <v>736</v>
      </c>
      <c r="F994" s="53" t="s">
        <v>2830</v>
      </c>
      <c r="G994" s="53" t="s">
        <v>2831</v>
      </c>
      <c r="H994" s="304">
        <v>42877</v>
      </c>
      <c r="I994" s="304" t="s">
        <v>284</v>
      </c>
      <c r="K994" s="13">
        <v>85</v>
      </c>
      <c r="L994" s="13" t="s">
        <v>157</v>
      </c>
      <c r="M994" s="13" t="s">
        <v>158</v>
      </c>
      <c r="N994" s="13" t="s">
        <v>2866</v>
      </c>
      <c r="O994" s="19">
        <v>-21.609033579999998</v>
      </c>
      <c r="P994" s="19">
        <v>114.269043</v>
      </c>
      <c r="Q994" s="19">
        <v>50</v>
      </c>
      <c r="R994" s="19" t="s">
        <v>879</v>
      </c>
      <c r="S994" s="14" t="s">
        <v>880</v>
      </c>
      <c r="T994" s="13" t="s">
        <v>164</v>
      </c>
      <c r="U994" s="14" t="s">
        <v>244</v>
      </c>
      <c r="W994" s="14" t="s">
        <v>244</v>
      </c>
      <c r="AE994" s="13" t="s">
        <v>881</v>
      </c>
      <c r="AG994" s="111">
        <v>45432</v>
      </c>
    </row>
    <row r="995" spans="1:33" ht="15" customHeight="1" x14ac:dyDescent="0.25">
      <c r="A995" s="16">
        <v>994</v>
      </c>
      <c r="B995" s="3" t="str">
        <f t="shared" si="20"/>
        <v>OG994</v>
      </c>
      <c r="C995" s="36" t="s">
        <v>2927</v>
      </c>
      <c r="D995" s="25" t="s">
        <v>289</v>
      </c>
      <c r="E995" s="20" t="s">
        <v>736</v>
      </c>
      <c r="F995" s="53" t="s">
        <v>2830</v>
      </c>
      <c r="G995" s="53" t="s">
        <v>2831</v>
      </c>
      <c r="H995" s="304">
        <v>42930</v>
      </c>
      <c r="I995" s="304" t="s">
        <v>186</v>
      </c>
      <c r="K995" s="13">
        <v>153</v>
      </c>
      <c r="L995" s="13" t="s">
        <v>157</v>
      </c>
      <c r="M995" s="13" t="s">
        <v>158</v>
      </c>
      <c r="N995" s="13" t="s">
        <v>2928</v>
      </c>
      <c r="O995" s="19">
        <v>-32.045650479999999</v>
      </c>
      <c r="P995" s="19">
        <v>115.73146819999999</v>
      </c>
      <c r="Q995" s="19">
        <v>51</v>
      </c>
      <c r="R995" s="19" t="s">
        <v>879</v>
      </c>
      <c r="S995" s="14" t="s">
        <v>880</v>
      </c>
      <c r="T995" s="13" t="s">
        <v>164</v>
      </c>
      <c r="U995" s="14" t="s">
        <v>244</v>
      </c>
      <c r="W995" s="14" t="s">
        <v>244</v>
      </c>
      <c r="AE995" s="13" t="s">
        <v>881</v>
      </c>
      <c r="AG995" s="111">
        <v>45432</v>
      </c>
    </row>
    <row r="996" spans="1:33" ht="15" customHeight="1" x14ac:dyDescent="0.25">
      <c r="A996" s="16">
        <v>995</v>
      </c>
      <c r="B996" s="3" t="str">
        <f t="shared" si="20"/>
        <v>OG995</v>
      </c>
      <c r="C996" s="36" t="s">
        <v>2929</v>
      </c>
      <c r="D996" s="25" t="s">
        <v>289</v>
      </c>
      <c r="E996" s="20" t="s">
        <v>736</v>
      </c>
      <c r="F996" s="53" t="s">
        <v>2830</v>
      </c>
      <c r="G996" s="53" t="s">
        <v>2831</v>
      </c>
      <c r="H996" s="304">
        <v>42930</v>
      </c>
      <c r="I996" s="304" t="s">
        <v>284</v>
      </c>
      <c r="K996" s="13">
        <v>173</v>
      </c>
      <c r="L996" s="13" t="s">
        <v>157</v>
      </c>
      <c r="M996" s="13" t="s">
        <v>158</v>
      </c>
      <c r="N996" s="13" t="s">
        <v>2928</v>
      </c>
      <c r="O996" s="19">
        <v>-32.045650479999999</v>
      </c>
      <c r="P996" s="19">
        <v>115.73146819999999</v>
      </c>
      <c r="Q996" s="19">
        <v>52</v>
      </c>
      <c r="R996" s="19" t="s">
        <v>879</v>
      </c>
      <c r="S996" s="14" t="s">
        <v>880</v>
      </c>
      <c r="T996" s="13" t="s">
        <v>164</v>
      </c>
      <c r="U996" s="14" t="s">
        <v>244</v>
      </c>
      <c r="W996" s="14" t="s">
        <v>244</v>
      </c>
      <c r="AE996" s="13" t="s">
        <v>881</v>
      </c>
      <c r="AG996" s="111">
        <v>45432</v>
      </c>
    </row>
    <row r="997" spans="1:33" ht="15" customHeight="1" x14ac:dyDescent="0.25">
      <c r="A997" s="16">
        <v>996</v>
      </c>
      <c r="B997" s="3" t="str">
        <f t="shared" si="20"/>
        <v>OG996</v>
      </c>
      <c r="C997" s="36" t="s">
        <v>2930</v>
      </c>
      <c r="D997" s="25" t="s">
        <v>289</v>
      </c>
      <c r="E997" s="20" t="s">
        <v>736</v>
      </c>
      <c r="F997" s="53" t="s">
        <v>2830</v>
      </c>
      <c r="G997" s="53" t="s">
        <v>2831</v>
      </c>
      <c r="H997" s="304">
        <v>42933</v>
      </c>
      <c r="I997" s="304" t="s">
        <v>284</v>
      </c>
      <c r="K997" s="13">
        <v>160</v>
      </c>
      <c r="L997" s="13" t="s">
        <v>157</v>
      </c>
      <c r="M997" s="13" t="s">
        <v>158</v>
      </c>
      <c r="N997" s="13" t="s">
        <v>2928</v>
      </c>
      <c r="O997" s="19">
        <v>-32.051681520000002</v>
      </c>
      <c r="P997" s="19">
        <v>115.7260132</v>
      </c>
      <c r="Q997" s="19">
        <v>53</v>
      </c>
      <c r="R997" s="19" t="s">
        <v>879</v>
      </c>
      <c r="S997" s="14" t="s">
        <v>880</v>
      </c>
      <c r="T997" s="13" t="s">
        <v>164</v>
      </c>
      <c r="U997" s="14" t="s">
        <v>244</v>
      </c>
      <c r="W997" s="14" t="s">
        <v>244</v>
      </c>
      <c r="AE997" s="13" t="s">
        <v>881</v>
      </c>
      <c r="AG997" s="111">
        <v>45432</v>
      </c>
    </row>
    <row r="998" spans="1:33" ht="15" customHeight="1" x14ac:dyDescent="0.25">
      <c r="A998" s="16">
        <v>997</v>
      </c>
      <c r="B998" s="3" t="str">
        <f t="shared" si="20"/>
        <v>OG997</v>
      </c>
      <c r="C998" s="36" t="s">
        <v>2931</v>
      </c>
      <c r="D998" s="25" t="s">
        <v>289</v>
      </c>
      <c r="E998" s="20" t="s">
        <v>736</v>
      </c>
      <c r="F998" s="53" t="s">
        <v>2830</v>
      </c>
      <c r="G998" s="53" t="s">
        <v>2831</v>
      </c>
      <c r="H998" s="304">
        <v>40715</v>
      </c>
      <c r="I998" s="304" t="s">
        <v>186</v>
      </c>
      <c r="K998" s="13">
        <v>224</v>
      </c>
      <c r="L998" s="13" t="s">
        <v>157</v>
      </c>
      <c r="M998" s="13" t="s">
        <v>158</v>
      </c>
      <c r="N998" s="13" t="s">
        <v>878</v>
      </c>
      <c r="O998" s="19">
        <v>-25.308332440000001</v>
      </c>
      <c r="P998" s="19">
        <v>112.79599760000001</v>
      </c>
      <c r="Q998" s="19">
        <v>54</v>
      </c>
      <c r="R998" s="19" t="s">
        <v>879</v>
      </c>
      <c r="S998" s="14" t="s">
        <v>880</v>
      </c>
      <c r="T998" s="13" t="s">
        <v>164</v>
      </c>
      <c r="U998" s="14" t="s">
        <v>244</v>
      </c>
      <c r="W998" s="14" t="s">
        <v>244</v>
      </c>
      <c r="AE998" s="13" t="s">
        <v>881</v>
      </c>
      <c r="AG998" s="111">
        <v>45432</v>
      </c>
    </row>
    <row r="999" spans="1:33" ht="15" customHeight="1" x14ac:dyDescent="0.25">
      <c r="A999" s="16">
        <v>998</v>
      </c>
      <c r="B999" s="3" t="str">
        <f t="shared" si="20"/>
        <v>OG998</v>
      </c>
      <c r="C999" s="36" t="s">
        <v>2932</v>
      </c>
      <c r="D999" s="25" t="s">
        <v>289</v>
      </c>
      <c r="E999" s="20" t="s">
        <v>736</v>
      </c>
      <c r="F999" s="53" t="s">
        <v>2830</v>
      </c>
      <c r="G999" s="53" t="s">
        <v>2831</v>
      </c>
      <c r="H999" s="304">
        <v>40718</v>
      </c>
      <c r="I999" s="304" t="s">
        <v>284</v>
      </c>
      <c r="K999" s="13">
        <v>291</v>
      </c>
      <c r="L999" s="13" t="s">
        <v>157</v>
      </c>
      <c r="M999" s="13" t="s">
        <v>158</v>
      </c>
      <c r="N999" s="13" t="s">
        <v>2841</v>
      </c>
      <c r="O999" s="19">
        <v>-23.082666400000001</v>
      </c>
      <c r="P999" s="19">
        <v>113.6650848</v>
      </c>
      <c r="Q999" s="19">
        <v>55</v>
      </c>
      <c r="R999" s="19" t="s">
        <v>879</v>
      </c>
      <c r="S999" s="14" t="s">
        <v>880</v>
      </c>
      <c r="T999" s="13" t="s">
        <v>164</v>
      </c>
      <c r="U999" s="14" t="s">
        <v>244</v>
      </c>
      <c r="W999" s="14" t="s">
        <v>244</v>
      </c>
      <c r="AE999" s="13" t="s">
        <v>881</v>
      </c>
      <c r="AG999" s="111">
        <v>45432</v>
      </c>
    </row>
    <row r="1000" spans="1:33" ht="15" customHeight="1" x14ac:dyDescent="0.25">
      <c r="A1000" s="16">
        <v>999</v>
      </c>
      <c r="B1000" s="3" t="str">
        <f t="shared" si="20"/>
        <v>OG999</v>
      </c>
      <c r="C1000" s="36" t="s">
        <v>2933</v>
      </c>
      <c r="D1000" s="25" t="s">
        <v>289</v>
      </c>
      <c r="E1000" s="20" t="s">
        <v>736</v>
      </c>
      <c r="F1000" s="53" t="s">
        <v>2830</v>
      </c>
      <c r="G1000" s="53" t="s">
        <v>2831</v>
      </c>
      <c r="H1000" s="304">
        <v>40718</v>
      </c>
      <c r="I1000" s="304" t="s">
        <v>186</v>
      </c>
      <c r="K1000" s="13">
        <v>79.400001500000002</v>
      </c>
      <c r="L1000" s="13" t="s">
        <v>157</v>
      </c>
      <c r="M1000" s="13" t="s">
        <v>158</v>
      </c>
      <c r="N1000" s="13" t="s">
        <v>2841</v>
      </c>
      <c r="O1000" s="19">
        <v>-23.063833240000001</v>
      </c>
      <c r="P1000" s="19">
        <v>113.70500180000001</v>
      </c>
      <c r="Q1000" s="19">
        <v>56</v>
      </c>
      <c r="R1000" s="19" t="s">
        <v>879</v>
      </c>
      <c r="S1000" s="14" t="s">
        <v>880</v>
      </c>
      <c r="T1000" s="13" t="s">
        <v>164</v>
      </c>
      <c r="U1000" s="14" t="s">
        <v>244</v>
      </c>
      <c r="W1000" s="14" t="s">
        <v>244</v>
      </c>
      <c r="AE1000" s="13" t="s">
        <v>881</v>
      </c>
      <c r="AG1000" s="111">
        <v>45432</v>
      </c>
    </row>
    <row r="1001" spans="1:33" ht="15" customHeight="1" x14ac:dyDescent="0.25">
      <c r="A1001" s="16">
        <v>1000</v>
      </c>
      <c r="B1001" s="3" t="str">
        <f t="shared" si="20"/>
        <v>OG1000</v>
      </c>
      <c r="C1001" s="36" t="s">
        <v>2934</v>
      </c>
      <c r="D1001" s="25" t="s">
        <v>289</v>
      </c>
      <c r="E1001" s="20" t="s">
        <v>736</v>
      </c>
      <c r="F1001" s="53" t="s">
        <v>2830</v>
      </c>
      <c r="G1001" s="53" t="s">
        <v>2831</v>
      </c>
      <c r="H1001" s="304">
        <v>40718</v>
      </c>
      <c r="I1001" s="304" t="s">
        <v>284</v>
      </c>
      <c r="K1001" s="13">
        <v>89</v>
      </c>
      <c r="L1001" s="13" t="s">
        <v>157</v>
      </c>
      <c r="M1001" s="13" t="s">
        <v>158</v>
      </c>
      <c r="N1001" s="13" t="s">
        <v>2841</v>
      </c>
      <c r="O1001" s="19">
        <v>-23.073165889999999</v>
      </c>
      <c r="P1001" s="19">
        <v>113.6849136</v>
      </c>
      <c r="Q1001" s="19">
        <v>57</v>
      </c>
      <c r="R1001" s="19" t="s">
        <v>879</v>
      </c>
      <c r="S1001" s="14" t="s">
        <v>880</v>
      </c>
      <c r="T1001" s="13" t="s">
        <v>164</v>
      </c>
      <c r="U1001" s="14" t="s">
        <v>244</v>
      </c>
      <c r="W1001" s="14" t="s">
        <v>244</v>
      </c>
      <c r="AE1001" s="13" t="s">
        <v>881</v>
      </c>
      <c r="AG1001" s="111">
        <v>45432</v>
      </c>
    </row>
    <row r="1002" spans="1:33" ht="15" customHeight="1" x14ac:dyDescent="0.25">
      <c r="A1002" s="16">
        <v>1001</v>
      </c>
      <c r="B1002" s="3" t="str">
        <f t="shared" si="20"/>
        <v>OG1001</v>
      </c>
      <c r="C1002" s="36" t="s">
        <v>2935</v>
      </c>
      <c r="D1002" s="25" t="s">
        <v>289</v>
      </c>
      <c r="E1002" s="20" t="s">
        <v>736</v>
      </c>
      <c r="F1002" s="53" t="s">
        <v>2830</v>
      </c>
      <c r="G1002" s="53" t="s">
        <v>2831</v>
      </c>
      <c r="H1002" s="304">
        <v>40722</v>
      </c>
      <c r="I1002" s="304" t="s">
        <v>284</v>
      </c>
      <c r="K1002" s="13">
        <v>215</v>
      </c>
      <c r="L1002" s="13" t="s">
        <v>157</v>
      </c>
      <c r="M1002" s="13" t="s">
        <v>158</v>
      </c>
      <c r="N1002" s="13" t="s">
        <v>902</v>
      </c>
      <c r="O1002" s="19">
        <v>-22.32641602</v>
      </c>
      <c r="P1002" s="19">
        <v>113.7423325</v>
      </c>
      <c r="Q1002" s="19">
        <v>58</v>
      </c>
      <c r="R1002" s="19" t="s">
        <v>879</v>
      </c>
      <c r="S1002" s="14" t="s">
        <v>880</v>
      </c>
      <c r="T1002" s="13" t="s">
        <v>164</v>
      </c>
      <c r="U1002" s="14" t="s">
        <v>244</v>
      </c>
      <c r="W1002" s="14" t="s">
        <v>244</v>
      </c>
      <c r="AE1002" s="13" t="s">
        <v>881</v>
      </c>
      <c r="AG1002" s="111">
        <v>45432</v>
      </c>
    </row>
    <row r="1003" spans="1:33" ht="15" customHeight="1" x14ac:dyDescent="0.25">
      <c r="A1003" s="16">
        <v>1002</v>
      </c>
      <c r="B1003" s="3" t="str">
        <f t="shared" si="20"/>
        <v>OG1002</v>
      </c>
      <c r="C1003" s="36" t="s">
        <v>2936</v>
      </c>
      <c r="D1003" s="25" t="s">
        <v>289</v>
      </c>
      <c r="E1003" s="20" t="s">
        <v>736</v>
      </c>
      <c r="F1003" s="53" t="s">
        <v>2830</v>
      </c>
      <c r="G1003" s="53" t="s">
        <v>2831</v>
      </c>
      <c r="H1003" s="304">
        <v>40726</v>
      </c>
      <c r="I1003" s="304" t="s">
        <v>284</v>
      </c>
      <c r="K1003" s="13">
        <v>87</v>
      </c>
      <c r="L1003" s="13" t="s">
        <v>157</v>
      </c>
      <c r="M1003" s="13" t="s">
        <v>158</v>
      </c>
      <c r="N1003" s="13" t="s">
        <v>2866</v>
      </c>
      <c r="O1003" s="19">
        <v>-21.597999569999999</v>
      </c>
      <c r="P1003" s="19">
        <v>114.22892</v>
      </c>
      <c r="Q1003" s="19">
        <v>59</v>
      </c>
      <c r="R1003" s="19" t="s">
        <v>879</v>
      </c>
      <c r="S1003" s="14" t="s">
        <v>880</v>
      </c>
      <c r="T1003" s="13" t="s">
        <v>164</v>
      </c>
      <c r="U1003" s="14" t="s">
        <v>244</v>
      </c>
      <c r="W1003" s="14" t="s">
        <v>244</v>
      </c>
      <c r="AE1003" s="13" t="s">
        <v>881</v>
      </c>
      <c r="AG1003" s="111">
        <v>45432</v>
      </c>
    </row>
    <row r="1004" spans="1:33" ht="15" customHeight="1" x14ac:dyDescent="0.25">
      <c r="A1004" s="16">
        <v>1003</v>
      </c>
      <c r="B1004" s="3" t="str">
        <f t="shared" si="20"/>
        <v>OG1003</v>
      </c>
      <c r="C1004" s="36" t="s">
        <v>2937</v>
      </c>
      <c r="D1004" s="25" t="s">
        <v>289</v>
      </c>
      <c r="E1004" s="20" t="s">
        <v>736</v>
      </c>
      <c r="F1004" s="53" t="s">
        <v>2830</v>
      </c>
      <c r="G1004" s="53" t="s">
        <v>2831</v>
      </c>
      <c r="H1004" s="304">
        <v>40726</v>
      </c>
      <c r="I1004" s="304" t="s">
        <v>284</v>
      </c>
      <c r="K1004" s="13">
        <v>92</v>
      </c>
      <c r="L1004" s="13" t="s">
        <v>157</v>
      </c>
      <c r="M1004" s="13" t="s">
        <v>158</v>
      </c>
      <c r="N1004" s="13" t="s">
        <v>2866</v>
      </c>
      <c r="O1004" s="19">
        <v>-21.597999569999999</v>
      </c>
      <c r="P1004" s="19">
        <v>114.22892</v>
      </c>
      <c r="Q1004" s="19">
        <v>60</v>
      </c>
      <c r="R1004" s="19" t="s">
        <v>879</v>
      </c>
      <c r="S1004" s="14" t="s">
        <v>880</v>
      </c>
      <c r="T1004" s="13" t="s">
        <v>164</v>
      </c>
      <c r="U1004" s="14" t="s">
        <v>244</v>
      </c>
      <c r="W1004" s="14" t="s">
        <v>244</v>
      </c>
      <c r="AE1004" s="13" t="s">
        <v>881</v>
      </c>
      <c r="AG1004" s="111">
        <v>45432</v>
      </c>
    </row>
    <row r="1005" spans="1:33" ht="15" customHeight="1" x14ac:dyDescent="0.25">
      <c r="A1005" s="16">
        <v>1004</v>
      </c>
      <c r="B1005" s="3" t="str">
        <f t="shared" si="20"/>
        <v>OG1004</v>
      </c>
      <c r="C1005" s="36" t="s">
        <v>2938</v>
      </c>
      <c r="D1005" s="25" t="s">
        <v>289</v>
      </c>
      <c r="E1005" s="20" t="s">
        <v>736</v>
      </c>
      <c r="F1005" s="53" t="s">
        <v>2830</v>
      </c>
      <c r="G1005" s="53" t="s">
        <v>2831</v>
      </c>
      <c r="H1005" s="304">
        <v>40732</v>
      </c>
      <c r="I1005" s="304" t="s">
        <v>284</v>
      </c>
      <c r="K1005" s="13">
        <v>150</v>
      </c>
      <c r="L1005" s="13" t="s">
        <v>157</v>
      </c>
      <c r="M1005" s="13" t="s">
        <v>158</v>
      </c>
      <c r="N1005" s="13" t="s">
        <v>2846</v>
      </c>
      <c r="O1005" s="19">
        <v>-18.738082890000001</v>
      </c>
      <c r="P1005" s="19">
        <v>121.0295868</v>
      </c>
      <c r="Q1005" s="19">
        <v>61</v>
      </c>
      <c r="R1005" s="19" t="s">
        <v>879</v>
      </c>
      <c r="S1005" s="14" t="s">
        <v>880</v>
      </c>
      <c r="T1005" s="13" t="s">
        <v>164</v>
      </c>
      <c r="U1005" s="14" t="s">
        <v>244</v>
      </c>
      <c r="W1005" s="14" t="s">
        <v>244</v>
      </c>
      <c r="AE1005" s="13" t="s">
        <v>881</v>
      </c>
      <c r="AG1005" s="111">
        <v>45432</v>
      </c>
    </row>
    <row r="1006" spans="1:33" ht="15" customHeight="1" x14ac:dyDescent="0.25">
      <c r="A1006" s="16">
        <v>1005</v>
      </c>
      <c r="B1006" s="3" t="str">
        <f t="shared" si="20"/>
        <v>OG1005</v>
      </c>
      <c r="C1006" s="36" t="s">
        <v>2939</v>
      </c>
      <c r="D1006" s="25" t="s">
        <v>289</v>
      </c>
      <c r="E1006" s="20" t="s">
        <v>736</v>
      </c>
      <c r="F1006" s="53" t="s">
        <v>2830</v>
      </c>
      <c r="G1006" s="53" t="s">
        <v>2831</v>
      </c>
      <c r="H1006" s="304">
        <v>40732</v>
      </c>
      <c r="I1006" s="304" t="s">
        <v>186</v>
      </c>
      <c r="K1006" s="13">
        <v>89</v>
      </c>
      <c r="L1006" s="13" t="s">
        <v>157</v>
      </c>
      <c r="M1006" s="13" t="s">
        <v>158</v>
      </c>
      <c r="N1006" s="13" t="s">
        <v>2846</v>
      </c>
      <c r="O1006" s="19">
        <v>-18.720167159999999</v>
      </c>
      <c r="P1006" s="19">
        <v>121.04208370000001</v>
      </c>
      <c r="Q1006" s="19">
        <v>62</v>
      </c>
      <c r="R1006" s="19" t="s">
        <v>879</v>
      </c>
      <c r="S1006" s="14" t="s">
        <v>880</v>
      </c>
      <c r="T1006" s="13" t="s">
        <v>164</v>
      </c>
      <c r="U1006" s="14" t="s">
        <v>244</v>
      </c>
      <c r="W1006" s="14" t="s">
        <v>244</v>
      </c>
      <c r="AE1006" s="13" t="s">
        <v>881</v>
      </c>
      <c r="AG1006" s="111">
        <v>45432</v>
      </c>
    </row>
    <row r="1007" spans="1:33" ht="15" customHeight="1" x14ac:dyDescent="0.25">
      <c r="A1007" s="16">
        <v>1006</v>
      </c>
      <c r="B1007" s="3" t="str">
        <f t="shared" si="20"/>
        <v>OG1006</v>
      </c>
      <c r="C1007" s="36" t="s">
        <v>2940</v>
      </c>
      <c r="D1007" s="25" t="s">
        <v>289</v>
      </c>
      <c r="E1007" s="20" t="s">
        <v>736</v>
      </c>
      <c r="F1007" s="53" t="s">
        <v>2830</v>
      </c>
      <c r="G1007" s="53" t="s">
        <v>2831</v>
      </c>
      <c r="H1007" s="304">
        <v>40733</v>
      </c>
      <c r="I1007" s="304" t="s">
        <v>284</v>
      </c>
      <c r="K1007" s="13">
        <v>139</v>
      </c>
      <c r="L1007" s="13" t="s">
        <v>157</v>
      </c>
      <c r="M1007" s="13" t="s">
        <v>158</v>
      </c>
      <c r="N1007" s="13" t="s">
        <v>2846</v>
      </c>
      <c r="O1007" s="19">
        <v>-18.40925026</v>
      </c>
      <c r="P1007" s="19">
        <v>121.38849639999999</v>
      </c>
      <c r="Q1007" s="19">
        <v>63</v>
      </c>
      <c r="R1007" s="19" t="s">
        <v>879</v>
      </c>
      <c r="S1007" s="14" t="s">
        <v>880</v>
      </c>
      <c r="T1007" s="13" t="s">
        <v>164</v>
      </c>
      <c r="U1007" s="14" t="s">
        <v>244</v>
      </c>
      <c r="W1007" s="14" t="s">
        <v>244</v>
      </c>
      <c r="AE1007" s="13" t="s">
        <v>881</v>
      </c>
      <c r="AG1007" s="111">
        <v>45432</v>
      </c>
    </row>
    <row r="1008" spans="1:33" ht="15" customHeight="1" x14ac:dyDescent="0.25">
      <c r="A1008" s="16">
        <v>1007</v>
      </c>
      <c r="B1008" s="3" t="str">
        <f t="shared" si="20"/>
        <v>OG1007</v>
      </c>
      <c r="C1008" s="36" t="s">
        <v>2941</v>
      </c>
      <c r="D1008" s="25" t="s">
        <v>289</v>
      </c>
      <c r="E1008" s="20" t="s">
        <v>736</v>
      </c>
      <c r="F1008" s="53" t="s">
        <v>2830</v>
      </c>
      <c r="G1008" s="53" t="s">
        <v>2831</v>
      </c>
      <c r="H1008" s="304">
        <v>40734</v>
      </c>
      <c r="I1008" s="304" t="s">
        <v>186</v>
      </c>
      <c r="K1008" s="13">
        <v>173</v>
      </c>
      <c r="L1008" s="13" t="s">
        <v>157</v>
      </c>
      <c r="M1008" s="13" t="s">
        <v>158</v>
      </c>
      <c r="N1008" s="13" t="s">
        <v>2849</v>
      </c>
      <c r="O1008" s="19">
        <v>-18.05891609</v>
      </c>
      <c r="P1008" s="19">
        <v>121.6593323</v>
      </c>
      <c r="Q1008" s="19">
        <v>64</v>
      </c>
      <c r="R1008" s="19" t="s">
        <v>879</v>
      </c>
      <c r="S1008" s="14" t="s">
        <v>880</v>
      </c>
      <c r="T1008" s="13" t="s">
        <v>164</v>
      </c>
      <c r="U1008" s="14" t="s">
        <v>244</v>
      </c>
      <c r="W1008" s="14" t="s">
        <v>244</v>
      </c>
      <c r="AE1008" s="13" t="s">
        <v>881</v>
      </c>
      <c r="AG1008" s="111">
        <v>45432</v>
      </c>
    </row>
    <row r="1009" spans="1:33" ht="15" customHeight="1" x14ac:dyDescent="0.25">
      <c r="A1009" s="16">
        <v>1008</v>
      </c>
      <c r="B1009" s="3" t="str">
        <f t="shared" ref="B1009:B1040" si="21">_xlfn.CONCAT("OG",A1009)</f>
        <v>OG1008</v>
      </c>
      <c r="C1009" s="36" t="s">
        <v>2942</v>
      </c>
      <c r="D1009" s="25" t="s">
        <v>289</v>
      </c>
      <c r="E1009" s="20" t="s">
        <v>736</v>
      </c>
      <c r="F1009" s="53" t="s">
        <v>2830</v>
      </c>
      <c r="G1009" s="53" t="s">
        <v>2831</v>
      </c>
      <c r="H1009" s="304">
        <v>40734</v>
      </c>
      <c r="I1009" s="304" t="s">
        <v>284</v>
      </c>
      <c r="K1009" s="13">
        <v>106</v>
      </c>
      <c r="L1009" s="13" t="s">
        <v>157</v>
      </c>
      <c r="M1009" s="13" t="s">
        <v>158</v>
      </c>
      <c r="N1009" s="13" t="s">
        <v>2849</v>
      </c>
      <c r="O1009" s="19">
        <v>-18.120166780000002</v>
      </c>
      <c r="P1009" s="19">
        <v>121.66217039999999</v>
      </c>
      <c r="Q1009" s="19">
        <v>65</v>
      </c>
      <c r="R1009" s="19" t="s">
        <v>879</v>
      </c>
      <c r="S1009" s="14" t="s">
        <v>880</v>
      </c>
      <c r="T1009" s="13" t="s">
        <v>164</v>
      </c>
      <c r="U1009" s="14" t="s">
        <v>244</v>
      </c>
      <c r="W1009" s="14" t="s">
        <v>244</v>
      </c>
      <c r="AE1009" s="13" t="s">
        <v>881</v>
      </c>
      <c r="AG1009" s="111">
        <v>45432</v>
      </c>
    </row>
    <row r="1010" spans="1:33" ht="15" customHeight="1" x14ac:dyDescent="0.25">
      <c r="A1010" s="16">
        <v>1009</v>
      </c>
      <c r="B1010" s="3" t="str">
        <f t="shared" si="21"/>
        <v>OG1009</v>
      </c>
      <c r="C1010" s="36" t="s">
        <v>2943</v>
      </c>
      <c r="D1010" s="25" t="s">
        <v>289</v>
      </c>
      <c r="E1010" s="20" t="s">
        <v>736</v>
      </c>
      <c r="F1010" s="53" t="s">
        <v>2830</v>
      </c>
      <c r="G1010" s="53" t="s">
        <v>2831</v>
      </c>
      <c r="H1010" s="304">
        <v>40734</v>
      </c>
      <c r="I1010" s="304" t="s">
        <v>186</v>
      </c>
      <c r="K1010" s="13">
        <v>197</v>
      </c>
      <c r="L1010" s="13" t="s">
        <v>157</v>
      </c>
      <c r="M1010" s="13" t="s">
        <v>158</v>
      </c>
      <c r="N1010" s="13" t="s">
        <v>2849</v>
      </c>
      <c r="O1010" s="19">
        <v>-18.05891609</v>
      </c>
      <c r="P1010" s="19">
        <v>121.6593323</v>
      </c>
      <c r="Q1010" s="19">
        <v>66</v>
      </c>
      <c r="R1010" s="19" t="s">
        <v>879</v>
      </c>
      <c r="S1010" s="14" t="s">
        <v>880</v>
      </c>
      <c r="T1010" s="13" t="s">
        <v>164</v>
      </c>
      <c r="U1010" s="14" t="s">
        <v>244</v>
      </c>
      <c r="W1010" s="14" t="s">
        <v>244</v>
      </c>
      <c r="AE1010" s="13" t="s">
        <v>881</v>
      </c>
      <c r="AG1010" s="111">
        <v>45432</v>
      </c>
    </row>
    <row r="1011" spans="1:33" ht="15" customHeight="1" x14ac:dyDescent="0.25">
      <c r="A1011" s="16">
        <v>1010</v>
      </c>
      <c r="B1011" s="3" t="str">
        <f t="shared" si="21"/>
        <v>OG1010</v>
      </c>
      <c r="C1011" s="36" t="s">
        <v>2944</v>
      </c>
      <c r="D1011" s="25" t="s">
        <v>289</v>
      </c>
      <c r="E1011" s="20" t="s">
        <v>736</v>
      </c>
      <c r="F1011" s="53" t="s">
        <v>2830</v>
      </c>
      <c r="G1011" s="53" t="s">
        <v>2831</v>
      </c>
      <c r="H1011" s="304">
        <v>40734</v>
      </c>
      <c r="I1011" s="304" t="s">
        <v>284</v>
      </c>
      <c r="K1011" s="13">
        <v>138</v>
      </c>
      <c r="L1011" s="13" t="s">
        <v>157</v>
      </c>
      <c r="M1011" s="13" t="s">
        <v>158</v>
      </c>
      <c r="N1011" s="13" t="s">
        <v>2849</v>
      </c>
      <c r="O1011" s="19">
        <v>-18.079916000000001</v>
      </c>
      <c r="P1011" s="19">
        <v>121.6603317</v>
      </c>
      <c r="Q1011" s="19">
        <v>67</v>
      </c>
      <c r="R1011" s="19" t="s">
        <v>879</v>
      </c>
      <c r="S1011" s="14" t="s">
        <v>880</v>
      </c>
      <c r="T1011" s="13" t="s">
        <v>164</v>
      </c>
      <c r="U1011" s="14" t="s">
        <v>244</v>
      </c>
      <c r="W1011" s="14" t="s">
        <v>244</v>
      </c>
      <c r="AE1011" s="13" t="s">
        <v>881</v>
      </c>
      <c r="AG1011" s="111">
        <v>45432</v>
      </c>
    </row>
    <row r="1012" spans="1:33" ht="15" customHeight="1" x14ac:dyDescent="0.25">
      <c r="A1012" s="16">
        <v>1011</v>
      </c>
      <c r="B1012" s="3" t="str">
        <f t="shared" si="21"/>
        <v>OG1011</v>
      </c>
      <c r="C1012" s="36" t="s">
        <v>2945</v>
      </c>
      <c r="D1012" s="25" t="s">
        <v>289</v>
      </c>
      <c r="E1012" s="20" t="s">
        <v>736</v>
      </c>
      <c r="F1012" s="53" t="s">
        <v>2830</v>
      </c>
      <c r="G1012" s="53" t="s">
        <v>2831</v>
      </c>
      <c r="H1012" s="304">
        <v>40759</v>
      </c>
      <c r="I1012" s="304" t="s">
        <v>284</v>
      </c>
      <c r="K1012" s="13">
        <v>188</v>
      </c>
      <c r="L1012" s="13" t="s">
        <v>157</v>
      </c>
      <c r="M1012" s="13" t="s">
        <v>158</v>
      </c>
      <c r="N1012" s="13" t="s">
        <v>2849</v>
      </c>
      <c r="O1012" s="19">
        <v>-17.673915860000001</v>
      </c>
      <c r="P1012" s="19">
        <v>121.7904968</v>
      </c>
      <c r="Q1012" s="19">
        <v>68</v>
      </c>
      <c r="R1012" s="19" t="s">
        <v>879</v>
      </c>
      <c r="S1012" s="14" t="s">
        <v>880</v>
      </c>
      <c r="T1012" s="13" t="s">
        <v>164</v>
      </c>
      <c r="U1012" s="14" t="s">
        <v>244</v>
      </c>
      <c r="W1012" s="14" t="s">
        <v>244</v>
      </c>
      <c r="AE1012" s="13" t="s">
        <v>881</v>
      </c>
      <c r="AG1012" s="111">
        <v>45432</v>
      </c>
    </row>
    <row r="1013" spans="1:33" ht="15" customHeight="1" x14ac:dyDescent="0.25">
      <c r="A1013" s="16">
        <v>1012</v>
      </c>
      <c r="B1013" s="3" t="str">
        <f t="shared" si="21"/>
        <v>OG1012</v>
      </c>
      <c r="C1013" s="36" t="s">
        <v>2946</v>
      </c>
      <c r="D1013" s="25" t="s">
        <v>289</v>
      </c>
      <c r="E1013" s="20" t="s">
        <v>736</v>
      </c>
      <c r="F1013" s="53" t="s">
        <v>2830</v>
      </c>
      <c r="G1013" s="53" t="s">
        <v>2831</v>
      </c>
      <c r="H1013" s="304">
        <v>40759</v>
      </c>
      <c r="I1013" s="304" t="s">
        <v>284</v>
      </c>
      <c r="K1013" s="13">
        <v>182</v>
      </c>
      <c r="L1013" s="13" t="s">
        <v>157</v>
      </c>
      <c r="M1013" s="13" t="s">
        <v>158</v>
      </c>
      <c r="N1013" s="13" t="s">
        <v>2849</v>
      </c>
      <c r="O1013" s="19">
        <v>-17.616916660000001</v>
      </c>
      <c r="P1013" s="19">
        <v>121.8153305</v>
      </c>
      <c r="Q1013" s="19">
        <v>69</v>
      </c>
      <c r="R1013" s="19" t="s">
        <v>879</v>
      </c>
      <c r="S1013" s="14" t="s">
        <v>880</v>
      </c>
      <c r="T1013" s="13" t="s">
        <v>164</v>
      </c>
      <c r="U1013" s="14" t="s">
        <v>244</v>
      </c>
      <c r="W1013" s="14" t="s">
        <v>244</v>
      </c>
      <c r="AE1013" s="13" t="s">
        <v>881</v>
      </c>
      <c r="AG1013" s="111">
        <v>45432</v>
      </c>
    </row>
    <row r="1014" spans="1:33" ht="15" customHeight="1" x14ac:dyDescent="0.25">
      <c r="A1014" s="16">
        <v>1013</v>
      </c>
      <c r="B1014" s="3" t="str">
        <f t="shared" si="21"/>
        <v>OG1013</v>
      </c>
      <c r="C1014" s="36" t="s">
        <v>2947</v>
      </c>
      <c r="D1014" s="25" t="s">
        <v>289</v>
      </c>
      <c r="E1014" s="20" t="s">
        <v>736</v>
      </c>
      <c r="F1014" s="53" t="s">
        <v>2830</v>
      </c>
      <c r="G1014" s="53" t="s">
        <v>2831</v>
      </c>
      <c r="H1014" s="304">
        <v>40760</v>
      </c>
      <c r="I1014" s="304" t="s">
        <v>186</v>
      </c>
      <c r="K1014" s="13">
        <v>165</v>
      </c>
      <c r="L1014" s="13" t="s">
        <v>157</v>
      </c>
      <c r="M1014" s="13" t="s">
        <v>158</v>
      </c>
      <c r="N1014" s="13" t="s">
        <v>2849</v>
      </c>
      <c r="O1014" s="19">
        <v>-17.739665989999999</v>
      </c>
      <c r="P1014" s="19">
        <v>121.90625</v>
      </c>
      <c r="Q1014" s="19">
        <v>70</v>
      </c>
      <c r="R1014" s="19" t="s">
        <v>879</v>
      </c>
      <c r="S1014" s="14" t="s">
        <v>880</v>
      </c>
      <c r="T1014" s="13" t="s">
        <v>164</v>
      </c>
      <c r="U1014" s="14" t="s">
        <v>244</v>
      </c>
      <c r="W1014" s="14" t="s">
        <v>244</v>
      </c>
      <c r="AE1014" s="13" t="s">
        <v>881</v>
      </c>
      <c r="AG1014" s="111">
        <v>45432</v>
      </c>
    </row>
    <row r="1015" spans="1:33" ht="15" customHeight="1" x14ac:dyDescent="0.25">
      <c r="A1015" s="16">
        <v>1014</v>
      </c>
      <c r="B1015" s="3" t="str">
        <f t="shared" si="21"/>
        <v>OG1014</v>
      </c>
      <c r="C1015" s="36" t="s">
        <v>2948</v>
      </c>
      <c r="D1015" s="25" t="s">
        <v>289</v>
      </c>
      <c r="E1015" s="20" t="s">
        <v>736</v>
      </c>
      <c r="F1015" s="53" t="s">
        <v>2830</v>
      </c>
      <c r="G1015" s="53" t="s">
        <v>2831</v>
      </c>
      <c r="H1015" s="304">
        <v>40762</v>
      </c>
      <c r="I1015" s="304" t="s">
        <v>186</v>
      </c>
      <c r="K1015" s="13">
        <v>146</v>
      </c>
      <c r="L1015" s="13" t="s">
        <v>157</v>
      </c>
      <c r="M1015" s="13" t="s">
        <v>158</v>
      </c>
      <c r="N1015" s="13" t="s">
        <v>2846</v>
      </c>
      <c r="O1015" s="19">
        <v>-19.236415860000001</v>
      </c>
      <c r="P1015" s="19">
        <v>119.2495804</v>
      </c>
      <c r="Q1015" s="19">
        <v>71</v>
      </c>
      <c r="R1015" s="19" t="s">
        <v>879</v>
      </c>
      <c r="S1015" s="14" t="s">
        <v>880</v>
      </c>
      <c r="T1015" s="13" t="s">
        <v>164</v>
      </c>
      <c r="U1015" s="14" t="s">
        <v>244</v>
      </c>
      <c r="W1015" s="14" t="s">
        <v>244</v>
      </c>
      <c r="AE1015" s="13" t="s">
        <v>881</v>
      </c>
      <c r="AG1015" s="111">
        <v>45432</v>
      </c>
    </row>
    <row r="1016" spans="1:33" ht="15" customHeight="1" x14ac:dyDescent="0.25">
      <c r="A1016" s="16">
        <v>1015</v>
      </c>
      <c r="B1016" s="3" t="str">
        <f t="shared" si="21"/>
        <v>OG1015</v>
      </c>
      <c r="C1016" s="36" t="s">
        <v>2949</v>
      </c>
      <c r="D1016" s="25" t="s">
        <v>289</v>
      </c>
      <c r="E1016" s="20" t="s">
        <v>736</v>
      </c>
      <c r="F1016" s="53" t="s">
        <v>2830</v>
      </c>
      <c r="G1016" s="53" t="s">
        <v>2831</v>
      </c>
      <c r="H1016" s="304">
        <v>40762</v>
      </c>
      <c r="I1016" s="304" t="s">
        <v>186</v>
      </c>
      <c r="K1016" s="13">
        <v>143</v>
      </c>
      <c r="L1016" s="13" t="s">
        <v>157</v>
      </c>
      <c r="M1016" s="13" t="s">
        <v>158</v>
      </c>
      <c r="N1016" s="13" t="s">
        <v>2846</v>
      </c>
      <c r="O1016" s="19">
        <v>-19.236166000000001</v>
      </c>
      <c r="P1016" s="19">
        <v>119.2383347</v>
      </c>
      <c r="Q1016" s="19">
        <v>72</v>
      </c>
      <c r="R1016" s="19" t="s">
        <v>879</v>
      </c>
      <c r="S1016" s="14" t="s">
        <v>880</v>
      </c>
      <c r="T1016" s="13" t="s">
        <v>164</v>
      </c>
      <c r="U1016" s="14" t="s">
        <v>244</v>
      </c>
      <c r="W1016" s="14" t="s">
        <v>244</v>
      </c>
      <c r="AE1016" s="13" t="s">
        <v>881</v>
      </c>
      <c r="AG1016" s="111">
        <v>45432</v>
      </c>
    </row>
    <row r="1017" spans="1:33" ht="15" customHeight="1" x14ac:dyDescent="0.25">
      <c r="A1017" s="16">
        <v>1016</v>
      </c>
      <c r="B1017" s="3" t="str">
        <f t="shared" si="21"/>
        <v>OG1016</v>
      </c>
      <c r="C1017" s="36" t="s">
        <v>2950</v>
      </c>
      <c r="D1017" s="25" t="s">
        <v>289</v>
      </c>
      <c r="E1017" s="20" t="s">
        <v>736</v>
      </c>
      <c r="F1017" s="53" t="s">
        <v>2830</v>
      </c>
      <c r="G1017" s="53" t="s">
        <v>2831</v>
      </c>
      <c r="H1017" s="304">
        <v>40763</v>
      </c>
      <c r="I1017" s="304" t="s">
        <v>284</v>
      </c>
      <c r="K1017" s="13">
        <v>159</v>
      </c>
      <c r="L1017" s="13" t="s">
        <v>157</v>
      </c>
      <c r="M1017" s="13" t="s">
        <v>158</v>
      </c>
      <c r="N1017" s="13" t="s">
        <v>2887</v>
      </c>
      <c r="O1017" s="19">
        <v>-19.786417010000001</v>
      </c>
      <c r="P1017" s="19">
        <v>117.770668</v>
      </c>
      <c r="Q1017" s="19">
        <v>73</v>
      </c>
      <c r="R1017" s="19" t="s">
        <v>879</v>
      </c>
      <c r="S1017" s="14" t="s">
        <v>880</v>
      </c>
      <c r="T1017" s="13" t="s">
        <v>164</v>
      </c>
      <c r="U1017" s="14" t="s">
        <v>244</v>
      </c>
      <c r="W1017" s="14" t="s">
        <v>244</v>
      </c>
      <c r="AE1017" s="13" t="s">
        <v>881</v>
      </c>
      <c r="AG1017" s="111">
        <v>45432</v>
      </c>
    </row>
    <row r="1018" spans="1:33" ht="15" customHeight="1" x14ac:dyDescent="0.25">
      <c r="A1018" s="16">
        <v>1017</v>
      </c>
      <c r="B1018" s="3" t="str">
        <f t="shared" si="21"/>
        <v>OG1017</v>
      </c>
      <c r="C1018" s="36" t="s">
        <v>2951</v>
      </c>
      <c r="D1018" s="25" t="s">
        <v>289</v>
      </c>
      <c r="E1018" s="20" t="s">
        <v>736</v>
      </c>
      <c r="F1018" s="53" t="s">
        <v>2830</v>
      </c>
      <c r="G1018" s="53" t="s">
        <v>2831</v>
      </c>
      <c r="H1018" s="304">
        <v>40763</v>
      </c>
      <c r="I1018" s="304" t="s">
        <v>186</v>
      </c>
      <c r="K1018" s="13">
        <v>81</v>
      </c>
      <c r="L1018" s="13" t="s">
        <v>157</v>
      </c>
      <c r="M1018" s="13" t="s">
        <v>158</v>
      </c>
      <c r="N1018" s="13" t="s">
        <v>2887</v>
      </c>
      <c r="O1018" s="19">
        <v>-19.78683281</v>
      </c>
      <c r="P1018" s="19">
        <v>117.7950821</v>
      </c>
      <c r="Q1018" s="19">
        <v>74</v>
      </c>
      <c r="R1018" s="19" t="s">
        <v>879</v>
      </c>
      <c r="S1018" s="14" t="s">
        <v>880</v>
      </c>
      <c r="T1018" s="13" t="s">
        <v>164</v>
      </c>
      <c r="U1018" s="14" t="s">
        <v>244</v>
      </c>
      <c r="W1018" s="14" t="s">
        <v>244</v>
      </c>
      <c r="AE1018" s="13" t="s">
        <v>881</v>
      </c>
      <c r="AG1018" s="111">
        <v>45432</v>
      </c>
    </row>
    <row r="1019" spans="1:33" ht="15" customHeight="1" x14ac:dyDescent="0.25">
      <c r="A1019" s="16">
        <v>1018</v>
      </c>
      <c r="B1019" s="3" t="str">
        <f t="shared" si="21"/>
        <v>OG1018</v>
      </c>
      <c r="C1019" s="36" t="s">
        <v>2952</v>
      </c>
      <c r="D1019" s="25" t="s">
        <v>289</v>
      </c>
      <c r="E1019" s="20" t="s">
        <v>736</v>
      </c>
      <c r="F1019" s="53" t="s">
        <v>2830</v>
      </c>
      <c r="G1019" s="53" t="s">
        <v>2831</v>
      </c>
      <c r="H1019" s="304">
        <v>40763</v>
      </c>
      <c r="I1019" s="304" t="s">
        <v>186</v>
      </c>
      <c r="K1019" s="13">
        <v>168</v>
      </c>
      <c r="L1019" s="13" t="s">
        <v>157</v>
      </c>
      <c r="M1019" s="13" t="s">
        <v>158</v>
      </c>
      <c r="N1019" s="13" t="s">
        <v>2887</v>
      </c>
      <c r="O1019" s="19">
        <v>-19.785417559999999</v>
      </c>
      <c r="P1019" s="19">
        <v>117.7176666</v>
      </c>
      <c r="Q1019" s="19">
        <v>75</v>
      </c>
      <c r="R1019" s="19" t="s">
        <v>879</v>
      </c>
      <c r="S1019" s="14" t="s">
        <v>880</v>
      </c>
      <c r="T1019" s="13" t="s">
        <v>164</v>
      </c>
      <c r="U1019" s="14" t="s">
        <v>244</v>
      </c>
      <c r="W1019" s="14" t="s">
        <v>244</v>
      </c>
      <c r="AE1019" s="13" t="s">
        <v>881</v>
      </c>
      <c r="AG1019" s="111">
        <v>45432</v>
      </c>
    </row>
    <row r="1020" spans="1:33" ht="15" customHeight="1" x14ac:dyDescent="0.25">
      <c r="A1020" s="16">
        <v>1019</v>
      </c>
      <c r="B1020" s="3" t="str">
        <f t="shared" si="21"/>
        <v>OG1019</v>
      </c>
      <c r="C1020" s="36" t="s">
        <v>2953</v>
      </c>
      <c r="D1020" s="25" t="s">
        <v>289</v>
      </c>
      <c r="E1020" s="20" t="s">
        <v>736</v>
      </c>
      <c r="F1020" s="53" t="s">
        <v>2830</v>
      </c>
      <c r="G1020" s="53" t="s">
        <v>2831</v>
      </c>
      <c r="H1020" s="304">
        <v>40763</v>
      </c>
      <c r="I1020" s="304" t="s">
        <v>284</v>
      </c>
      <c r="K1020" s="13">
        <v>103</v>
      </c>
      <c r="L1020" s="13" t="s">
        <v>157</v>
      </c>
      <c r="M1020" s="13" t="s">
        <v>158</v>
      </c>
      <c r="N1020" s="13" t="s">
        <v>2887</v>
      </c>
      <c r="O1020" s="19">
        <v>-19.78683281</v>
      </c>
      <c r="P1020" s="19">
        <v>117.7950821</v>
      </c>
      <c r="Q1020" s="19">
        <v>76</v>
      </c>
      <c r="R1020" s="19" t="s">
        <v>879</v>
      </c>
      <c r="S1020" s="14" t="s">
        <v>880</v>
      </c>
      <c r="T1020" s="13" t="s">
        <v>164</v>
      </c>
      <c r="U1020" s="14" t="s">
        <v>244</v>
      </c>
      <c r="W1020" s="14" t="s">
        <v>244</v>
      </c>
      <c r="AE1020" s="13" t="s">
        <v>881</v>
      </c>
      <c r="AG1020" s="111">
        <v>45432</v>
      </c>
    </row>
    <row r="1021" spans="1:33" ht="15" customHeight="1" x14ac:dyDescent="0.25">
      <c r="A1021" s="16">
        <v>1020</v>
      </c>
      <c r="B1021" s="3" t="str">
        <f t="shared" si="21"/>
        <v>OG1020</v>
      </c>
      <c r="C1021" s="36" t="s">
        <v>2954</v>
      </c>
      <c r="D1021" s="25" t="s">
        <v>289</v>
      </c>
      <c r="E1021" s="20" t="s">
        <v>736</v>
      </c>
      <c r="F1021" s="53" t="s">
        <v>2830</v>
      </c>
      <c r="G1021" s="53" t="s">
        <v>2831</v>
      </c>
      <c r="H1021" s="304">
        <v>40764</v>
      </c>
      <c r="I1021" s="304" t="s">
        <v>284</v>
      </c>
      <c r="K1021" s="13">
        <v>180</v>
      </c>
      <c r="L1021" s="13" t="s">
        <v>157</v>
      </c>
      <c r="M1021" s="13" t="s">
        <v>158</v>
      </c>
      <c r="N1021" s="13" t="s">
        <v>2897</v>
      </c>
      <c r="O1021" s="19">
        <v>-20.413415910000001</v>
      </c>
      <c r="P1021" s="19">
        <v>116.40574650000001</v>
      </c>
      <c r="Q1021" s="19">
        <v>77</v>
      </c>
      <c r="R1021" s="19" t="s">
        <v>879</v>
      </c>
      <c r="S1021" s="14" t="s">
        <v>880</v>
      </c>
      <c r="T1021" s="13" t="s">
        <v>164</v>
      </c>
      <c r="U1021" s="14" t="s">
        <v>244</v>
      </c>
      <c r="W1021" s="14" t="s">
        <v>244</v>
      </c>
      <c r="AE1021" s="13" t="s">
        <v>881</v>
      </c>
      <c r="AG1021" s="111">
        <v>45432</v>
      </c>
    </row>
    <row r="1022" spans="1:33" ht="15" customHeight="1" x14ac:dyDescent="0.25">
      <c r="A1022" s="16">
        <v>1021</v>
      </c>
      <c r="B1022" s="3" t="str">
        <f t="shared" si="21"/>
        <v>OG1021</v>
      </c>
      <c r="C1022" s="36" t="s">
        <v>2955</v>
      </c>
      <c r="D1022" s="25" t="s">
        <v>289</v>
      </c>
      <c r="E1022" s="20" t="s">
        <v>736</v>
      </c>
      <c r="F1022" s="53" t="s">
        <v>2830</v>
      </c>
      <c r="G1022" s="53" t="s">
        <v>2831</v>
      </c>
      <c r="H1022" s="304">
        <v>40764</v>
      </c>
      <c r="I1022" s="304" t="s">
        <v>186</v>
      </c>
      <c r="K1022" s="13">
        <v>128</v>
      </c>
      <c r="L1022" s="13" t="s">
        <v>157</v>
      </c>
      <c r="M1022" s="13" t="s">
        <v>158</v>
      </c>
      <c r="N1022" s="13" t="s">
        <v>2897</v>
      </c>
      <c r="O1022" s="19">
        <v>-20.413415910000001</v>
      </c>
      <c r="P1022" s="19">
        <v>116.40574650000001</v>
      </c>
      <c r="Q1022" s="19">
        <v>78</v>
      </c>
      <c r="R1022" s="19" t="s">
        <v>879</v>
      </c>
      <c r="S1022" s="14" t="s">
        <v>880</v>
      </c>
      <c r="T1022" s="13" t="s">
        <v>164</v>
      </c>
      <c r="U1022" s="14" t="s">
        <v>244</v>
      </c>
      <c r="W1022" s="14" t="s">
        <v>244</v>
      </c>
      <c r="AE1022" s="13" t="s">
        <v>881</v>
      </c>
      <c r="AG1022" s="111">
        <v>45432</v>
      </c>
    </row>
    <row r="1023" spans="1:33" ht="15" customHeight="1" x14ac:dyDescent="0.25">
      <c r="A1023" s="16">
        <v>1022</v>
      </c>
      <c r="B1023" s="3" t="str">
        <f t="shared" si="21"/>
        <v>OG1022</v>
      </c>
      <c r="C1023" s="36" t="s">
        <v>2954</v>
      </c>
      <c r="D1023" s="25" t="s">
        <v>289</v>
      </c>
      <c r="E1023" s="20" t="s">
        <v>736</v>
      </c>
      <c r="F1023" s="53" t="s">
        <v>2830</v>
      </c>
      <c r="G1023" s="53" t="s">
        <v>2831</v>
      </c>
      <c r="H1023" s="304">
        <v>40765</v>
      </c>
      <c r="I1023" s="304" t="s">
        <v>284</v>
      </c>
      <c r="K1023" s="13">
        <v>83</v>
      </c>
      <c r="L1023" s="13" t="s">
        <v>157</v>
      </c>
      <c r="M1023" s="13" t="s">
        <v>158</v>
      </c>
      <c r="N1023" s="13" t="s">
        <v>2897</v>
      </c>
      <c r="O1023" s="19">
        <v>-20.60975075</v>
      </c>
      <c r="P1023" s="19">
        <v>116.2596664</v>
      </c>
      <c r="Q1023" s="19">
        <v>79</v>
      </c>
      <c r="R1023" s="19" t="s">
        <v>879</v>
      </c>
      <c r="S1023" s="14" t="s">
        <v>880</v>
      </c>
      <c r="T1023" s="13" t="s">
        <v>164</v>
      </c>
      <c r="U1023" s="14" t="s">
        <v>244</v>
      </c>
      <c r="W1023" s="14" t="s">
        <v>244</v>
      </c>
      <c r="AE1023" s="13" t="s">
        <v>881</v>
      </c>
      <c r="AG1023" s="111">
        <v>45432</v>
      </c>
    </row>
    <row r="1024" spans="1:33" ht="15" customHeight="1" x14ac:dyDescent="0.25">
      <c r="A1024" s="16">
        <v>1023</v>
      </c>
      <c r="B1024" s="3" t="str">
        <f t="shared" si="21"/>
        <v>OG1023</v>
      </c>
      <c r="C1024" s="36" t="s">
        <v>2955</v>
      </c>
      <c r="D1024" s="25" t="s">
        <v>289</v>
      </c>
      <c r="E1024" s="20" t="s">
        <v>736</v>
      </c>
      <c r="F1024" s="53" t="s">
        <v>2830</v>
      </c>
      <c r="G1024" s="53" t="s">
        <v>2831</v>
      </c>
      <c r="H1024" s="304">
        <v>40765</v>
      </c>
      <c r="I1024" s="304" t="s">
        <v>186</v>
      </c>
      <c r="K1024" s="13">
        <v>203</v>
      </c>
      <c r="L1024" s="13" t="s">
        <v>157</v>
      </c>
      <c r="M1024" s="13" t="s">
        <v>158</v>
      </c>
      <c r="N1024" s="13" t="s">
        <v>2897</v>
      </c>
      <c r="O1024" s="19">
        <v>-20.621665950000001</v>
      </c>
      <c r="P1024" s="19">
        <v>116.2161636</v>
      </c>
      <c r="Q1024" s="19">
        <v>80</v>
      </c>
      <c r="R1024" s="19" t="s">
        <v>879</v>
      </c>
      <c r="S1024" s="14" t="s">
        <v>880</v>
      </c>
      <c r="T1024" s="13" t="s">
        <v>164</v>
      </c>
      <c r="U1024" s="14" t="s">
        <v>244</v>
      </c>
      <c r="W1024" s="14" t="s">
        <v>244</v>
      </c>
      <c r="AE1024" s="13" t="s">
        <v>881</v>
      </c>
      <c r="AG1024" s="111">
        <v>45432</v>
      </c>
    </row>
    <row r="1025" spans="1:33" ht="15" customHeight="1" x14ac:dyDescent="0.25">
      <c r="A1025" s="16">
        <v>1024</v>
      </c>
      <c r="B1025" s="3" t="str">
        <f t="shared" si="21"/>
        <v>OG1024</v>
      </c>
      <c r="C1025" s="36" t="s">
        <v>2956</v>
      </c>
      <c r="D1025" s="25" t="s">
        <v>289</v>
      </c>
      <c r="E1025" s="20" t="s">
        <v>736</v>
      </c>
      <c r="F1025" s="53" t="s">
        <v>2830</v>
      </c>
      <c r="G1025" s="53" t="s">
        <v>2831</v>
      </c>
      <c r="H1025" s="304">
        <v>40766</v>
      </c>
      <c r="I1025" s="304" t="s">
        <v>284</v>
      </c>
      <c r="K1025" s="13">
        <v>154</v>
      </c>
      <c r="L1025" s="13" t="s">
        <v>157</v>
      </c>
      <c r="M1025" s="13" t="s">
        <v>158</v>
      </c>
      <c r="N1025" s="13" t="s">
        <v>2870</v>
      </c>
      <c r="O1025" s="19">
        <v>-20.337249759999999</v>
      </c>
      <c r="P1025" s="19">
        <v>115.59899900000001</v>
      </c>
      <c r="Q1025" s="19">
        <v>81</v>
      </c>
      <c r="R1025" s="19" t="s">
        <v>879</v>
      </c>
      <c r="S1025" s="14" t="s">
        <v>880</v>
      </c>
      <c r="T1025" s="13" t="s">
        <v>164</v>
      </c>
      <c r="U1025" s="14" t="s">
        <v>244</v>
      </c>
      <c r="W1025" s="14" t="s">
        <v>244</v>
      </c>
      <c r="AE1025" s="13" t="s">
        <v>881</v>
      </c>
      <c r="AG1025" s="111">
        <v>45432</v>
      </c>
    </row>
    <row r="1026" spans="1:33" ht="15" customHeight="1" x14ac:dyDescent="0.25">
      <c r="A1026" s="16">
        <v>1025</v>
      </c>
      <c r="B1026" s="3" t="str">
        <f t="shared" si="21"/>
        <v>OG1025</v>
      </c>
      <c r="C1026" s="36" t="s">
        <v>2957</v>
      </c>
      <c r="D1026" s="25" t="s">
        <v>289</v>
      </c>
      <c r="E1026" s="20" t="s">
        <v>736</v>
      </c>
      <c r="F1026" s="53" t="s">
        <v>2830</v>
      </c>
      <c r="G1026" s="53" t="s">
        <v>2831</v>
      </c>
      <c r="H1026" s="304">
        <v>40766</v>
      </c>
      <c r="I1026" s="304" t="s">
        <v>284</v>
      </c>
      <c r="K1026" s="13">
        <v>236</v>
      </c>
      <c r="L1026" s="13" t="s">
        <v>157</v>
      </c>
      <c r="M1026" s="13" t="s">
        <v>158</v>
      </c>
      <c r="N1026" s="13" t="s">
        <v>2870</v>
      </c>
      <c r="O1026" s="19">
        <v>-20.398416520000001</v>
      </c>
      <c r="P1026" s="19">
        <v>115.6266632</v>
      </c>
      <c r="Q1026" s="19">
        <v>82</v>
      </c>
      <c r="R1026" s="19" t="s">
        <v>879</v>
      </c>
      <c r="S1026" s="14" t="s">
        <v>880</v>
      </c>
      <c r="T1026" s="13" t="s">
        <v>164</v>
      </c>
      <c r="U1026" s="14" t="s">
        <v>244</v>
      </c>
      <c r="W1026" s="14" t="s">
        <v>244</v>
      </c>
      <c r="AE1026" s="13" t="s">
        <v>881</v>
      </c>
      <c r="AG1026" s="111">
        <v>45432</v>
      </c>
    </row>
    <row r="1027" spans="1:33" ht="15" customHeight="1" x14ac:dyDescent="0.25">
      <c r="A1027" s="16">
        <v>1026</v>
      </c>
      <c r="B1027" s="3" t="str">
        <f t="shared" si="21"/>
        <v>OG1026</v>
      </c>
      <c r="C1027" s="36" t="s">
        <v>2958</v>
      </c>
      <c r="D1027" s="25" t="s">
        <v>289</v>
      </c>
      <c r="E1027" s="20" t="s">
        <v>736</v>
      </c>
      <c r="F1027" s="53" t="s">
        <v>2830</v>
      </c>
      <c r="G1027" s="53" t="s">
        <v>2831</v>
      </c>
      <c r="H1027" s="304">
        <v>40766</v>
      </c>
      <c r="I1027" s="304" t="s">
        <v>284</v>
      </c>
      <c r="K1027" s="13">
        <v>140</v>
      </c>
      <c r="L1027" s="13" t="s">
        <v>157</v>
      </c>
      <c r="M1027" s="13" t="s">
        <v>158</v>
      </c>
      <c r="N1027" s="13" t="s">
        <v>2870</v>
      </c>
      <c r="O1027" s="19">
        <v>-20.337249759999999</v>
      </c>
      <c r="P1027" s="19">
        <v>115.59899900000001</v>
      </c>
      <c r="Q1027" s="19">
        <v>83</v>
      </c>
      <c r="R1027" s="19" t="s">
        <v>879</v>
      </c>
      <c r="S1027" s="14" t="s">
        <v>880</v>
      </c>
      <c r="T1027" s="13" t="s">
        <v>164</v>
      </c>
      <c r="U1027" s="14" t="s">
        <v>244</v>
      </c>
      <c r="W1027" s="14" t="s">
        <v>244</v>
      </c>
      <c r="AE1027" s="13" t="s">
        <v>881</v>
      </c>
      <c r="AG1027" s="111">
        <v>45432</v>
      </c>
    </row>
    <row r="1028" spans="1:33" ht="15" customHeight="1" x14ac:dyDescent="0.25">
      <c r="A1028" s="16">
        <v>1027</v>
      </c>
      <c r="B1028" s="3" t="str">
        <f t="shared" si="21"/>
        <v>OG1027</v>
      </c>
      <c r="C1028" s="36" t="s">
        <v>2959</v>
      </c>
      <c r="D1028" s="25" t="s">
        <v>289</v>
      </c>
      <c r="E1028" s="20" t="s">
        <v>736</v>
      </c>
      <c r="F1028" s="53" t="s">
        <v>2830</v>
      </c>
      <c r="G1028" s="53" t="s">
        <v>2831</v>
      </c>
      <c r="H1028" s="304">
        <v>40767</v>
      </c>
      <c r="I1028" s="304" t="s">
        <v>186</v>
      </c>
      <c r="K1028" s="13">
        <v>114</v>
      </c>
      <c r="L1028" s="13" t="s">
        <v>157</v>
      </c>
      <c r="M1028" s="13" t="s">
        <v>158</v>
      </c>
      <c r="N1028" s="13" t="s">
        <v>2870</v>
      </c>
      <c r="O1028" s="19">
        <v>-20.24424934</v>
      </c>
      <c r="P1028" s="19">
        <v>115.027916</v>
      </c>
      <c r="Q1028" s="19">
        <v>84</v>
      </c>
      <c r="R1028" s="19" t="s">
        <v>879</v>
      </c>
      <c r="S1028" s="14" t="s">
        <v>880</v>
      </c>
      <c r="T1028" s="13" t="s">
        <v>164</v>
      </c>
      <c r="U1028" s="14" t="s">
        <v>244</v>
      </c>
      <c r="W1028" s="14" t="s">
        <v>244</v>
      </c>
      <c r="AE1028" s="13" t="s">
        <v>881</v>
      </c>
      <c r="AG1028" s="111">
        <v>45432</v>
      </c>
    </row>
    <row r="1029" spans="1:33" ht="15" customHeight="1" x14ac:dyDescent="0.25">
      <c r="A1029" s="16">
        <v>1028</v>
      </c>
      <c r="B1029" s="3" t="str">
        <f t="shared" si="21"/>
        <v>OG1028</v>
      </c>
      <c r="C1029" s="36" t="s">
        <v>2960</v>
      </c>
      <c r="D1029" s="25" t="s">
        <v>289</v>
      </c>
      <c r="E1029" s="20" t="s">
        <v>736</v>
      </c>
      <c r="F1029" s="53" t="s">
        <v>2830</v>
      </c>
      <c r="G1029" s="53" t="s">
        <v>2831</v>
      </c>
      <c r="H1029" s="304">
        <v>40771</v>
      </c>
      <c r="I1029" s="304" t="s">
        <v>284</v>
      </c>
      <c r="K1029" s="13">
        <v>240</v>
      </c>
      <c r="L1029" s="13" t="s">
        <v>157</v>
      </c>
      <c r="M1029" s="13" t="s">
        <v>158</v>
      </c>
      <c r="N1029" s="13" t="s">
        <v>902</v>
      </c>
      <c r="O1029" s="19">
        <v>-22.01650047</v>
      </c>
      <c r="P1029" s="19">
        <v>113.8825836</v>
      </c>
      <c r="Q1029" s="19">
        <v>85</v>
      </c>
      <c r="R1029" s="19" t="s">
        <v>879</v>
      </c>
      <c r="S1029" s="14" t="s">
        <v>880</v>
      </c>
      <c r="T1029" s="13" t="s">
        <v>164</v>
      </c>
      <c r="U1029" s="14" t="s">
        <v>244</v>
      </c>
      <c r="W1029" s="14" t="s">
        <v>244</v>
      </c>
      <c r="AE1029" s="13" t="s">
        <v>881</v>
      </c>
      <c r="AG1029" s="111">
        <v>45432</v>
      </c>
    </row>
    <row r="1030" spans="1:33" ht="15" customHeight="1" x14ac:dyDescent="0.25">
      <c r="A1030" s="16">
        <v>1029</v>
      </c>
      <c r="B1030" s="3" t="str">
        <f t="shared" si="21"/>
        <v>OG1029</v>
      </c>
      <c r="C1030" s="36" t="s">
        <v>2961</v>
      </c>
      <c r="D1030" s="25" t="s">
        <v>289</v>
      </c>
      <c r="E1030" s="20" t="s">
        <v>736</v>
      </c>
      <c r="F1030" s="53" t="s">
        <v>2830</v>
      </c>
      <c r="G1030" s="53" t="s">
        <v>2831</v>
      </c>
      <c r="H1030" s="304">
        <v>40772</v>
      </c>
      <c r="I1030" s="304" t="s">
        <v>284</v>
      </c>
      <c r="K1030" s="13">
        <v>198</v>
      </c>
      <c r="L1030" s="13" t="s">
        <v>157</v>
      </c>
      <c r="M1030" s="13" t="s">
        <v>158</v>
      </c>
      <c r="N1030" s="13" t="s">
        <v>902</v>
      </c>
      <c r="O1030" s="19">
        <v>-22.23116684</v>
      </c>
      <c r="P1030" s="19">
        <v>113.819664</v>
      </c>
      <c r="Q1030" s="19">
        <v>86</v>
      </c>
      <c r="R1030" s="19" t="s">
        <v>879</v>
      </c>
      <c r="S1030" s="14" t="s">
        <v>880</v>
      </c>
      <c r="T1030" s="13" t="s">
        <v>164</v>
      </c>
      <c r="U1030" s="14" t="s">
        <v>244</v>
      </c>
      <c r="W1030" s="14" t="s">
        <v>244</v>
      </c>
      <c r="AE1030" s="13" t="s">
        <v>881</v>
      </c>
      <c r="AG1030" s="111">
        <v>45432</v>
      </c>
    </row>
    <row r="1031" spans="1:33" ht="15" customHeight="1" x14ac:dyDescent="0.25">
      <c r="A1031" s="16">
        <v>1030</v>
      </c>
      <c r="B1031" s="3" t="str">
        <f t="shared" si="21"/>
        <v>OG1030</v>
      </c>
      <c r="C1031" s="36" t="s">
        <v>2962</v>
      </c>
      <c r="D1031" s="25" t="s">
        <v>289</v>
      </c>
      <c r="E1031" s="20" t="s">
        <v>736</v>
      </c>
      <c r="F1031" s="53" t="s">
        <v>2830</v>
      </c>
      <c r="G1031" s="53" t="s">
        <v>2831</v>
      </c>
      <c r="H1031" s="304">
        <v>40773</v>
      </c>
      <c r="I1031" s="304" t="s">
        <v>186</v>
      </c>
      <c r="K1031" s="13">
        <v>235</v>
      </c>
      <c r="L1031" s="13" t="s">
        <v>157</v>
      </c>
      <c r="M1031" s="13" t="s">
        <v>158</v>
      </c>
      <c r="N1031" s="13" t="s">
        <v>902</v>
      </c>
      <c r="O1031" s="19">
        <v>-22.353834150000001</v>
      </c>
      <c r="P1031" s="19">
        <v>113.7388306</v>
      </c>
      <c r="Q1031" s="19">
        <v>87</v>
      </c>
      <c r="R1031" s="19" t="s">
        <v>879</v>
      </c>
      <c r="S1031" s="14" t="s">
        <v>880</v>
      </c>
      <c r="T1031" s="13" t="s">
        <v>164</v>
      </c>
      <c r="U1031" s="14" t="s">
        <v>244</v>
      </c>
      <c r="W1031" s="14" t="s">
        <v>244</v>
      </c>
      <c r="AE1031" s="13" t="s">
        <v>881</v>
      </c>
      <c r="AG1031" s="111">
        <v>45432</v>
      </c>
    </row>
    <row r="1032" spans="1:33" ht="15" customHeight="1" x14ac:dyDescent="0.25">
      <c r="A1032" s="16">
        <v>1031</v>
      </c>
      <c r="B1032" s="3" t="str">
        <f t="shared" si="21"/>
        <v>OG1031</v>
      </c>
      <c r="C1032" s="36" t="s">
        <v>2963</v>
      </c>
      <c r="D1032" s="25" t="s">
        <v>289</v>
      </c>
      <c r="E1032" s="20" t="s">
        <v>736</v>
      </c>
      <c r="F1032" s="53" t="s">
        <v>2830</v>
      </c>
      <c r="G1032" s="53" t="s">
        <v>2831</v>
      </c>
      <c r="H1032" s="304">
        <v>41049</v>
      </c>
      <c r="I1032" s="304" t="s">
        <v>186</v>
      </c>
      <c r="K1032" s="13">
        <v>275</v>
      </c>
      <c r="L1032" s="13" t="s">
        <v>157</v>
      </c>
      <c r="M1032" s="13" t="s">
        <v>158</v>
      </c>
      <c r="N1032" s="13" t="s">
        <v>2841</v>
      </c>
      <c r="O1032" s="19">
        <v>-23.592025759999999</v>
      </c>
      <c r="P1032" s="19">
        <v>113.422493</v>
      </c>
      <c r="Q1032" s="19">
        <v>88</v>
      </c>
      <c r="R1032" s="19" t="s">
        <v>879</v>
      </c>
      <c r="S1032" s="14" t="s">
        <v>880</v>
      </c>
      <c r="T1032" s="13" t="s">
        <v>164</v>
      </c>
      <c r="U1032" s="14" t="s">
        <v>244</v>
      </c>
      <c r="W1032" s="14" t="s">
        <v>244</v>
      </c>
      <c r="AE1032" s="13" t="s">
        <v>881</v>
      </c>
      <c r="AG1032" s="111">
        <v>45432</v>
      </c>
    </row>
    <row r="1033" spans="1:33" ht="15" customHeight="1" x14ac:dyDescent="0.25">
      <c r="A1033" s="16">
        <v>1032</v>
      </c>
      <c r="B1033" s="3" t="str">
        <f t="shared" si="21"/>
        <v>OG1032</v>
      </c>
      <c r="C1033" s="36" t="s">
        <v>2964</v>
      </c>
      <c r="D1033" s="25" t="s">
        <v>289</v>
      </c>
      <c r="E1033" s="20" t="s">
        <v>736</v>
      </c>
      <c r="F1033" s="53" t="s">
        <v>2830</v>
      </c>
      <c r="G1033" s="53" t="s">
        <v>2831</v>
      </c>
      <c r="H1033" s="304">
        <v>41049</v>
      </c>
      <c r="I1033" s="304" t="s">
        <v>186</v>
      </c>
      <c r="K1033" s="13">
        <v>319</v>
      </c>
      <c r="L1033" s="13" t="s">
        <v>157</v>
      </c>
      <c r="M1033" s="13" t="s">
        <v>158</v>
      </c>
      <c r="N1033" s="13" t="s">
        <v>2841</v>
      </c>
      <c r="O1033" s="19">
        <v>-23.508417130000002</v>
      </c>
      <c r="P1033" s="19">
        <v>113.47843930000001</v>
      </c>
      <c r="Q1033" s="19">
        <v>89</v>
      </c>
      <c r="R1033" s="19" t="s">
        <v>879</v>
      </c>
      <c r="S1033" s="14" t="s">
        <v>880</v>
      </c>
      <c r="T1033" s="13" t="s">
        <v>164</v>
      </c>
      <c r="U1033" s="14" t="s">
        <v>244</v>
      </c>
      <c r="W1033" s="14" t="s">
        <v>244</v>
      </c>
      <c r="AE1033" s="13" t="s">
        <v>881</v>
      </c>
      <c r="AG1033" s="111">
        <v>45432</v>
      </c>
    </row>
    <row r="1034" spans="1:33" ht="15" customHeight="1" x14ac:dyDescent="0.25">
      <c r="A1034" s="16">
        <v>1033</v>
      </c>
      <c r="B1034" s="3" t="str">
        <f t="shared" si="21"/>
        <v>OG1033</v>
      </c>
      <c r="C1034" s="36" t="s">
        <v>2965</v>
      </c>
      <c r="D1034" s="25" t="s">
        <v>289</v>
      </c>
      <c r="E1034" s="20" t="s">
        <v>736</v>
      </c>
      <c r="F1034" s="53" t="s">
        <v>2830</v>
      </c>
      <c r="G1034" s="53" t="s">
        <v>2831</v>
      </c>
      <c r="H1034" s="304">
        <v>41051</v>
      </c>
      <c r="I1034" s="304" t="s">
        <v>186</v>
      </c>
      <c r="K1034" s="13">
        <v>212</v>
      </c>
      <c r="L1034" s="13" t="s">
        <v>157</v>
      </c>
      <c r="M1034" s="13" t="s">
        <v>158</v>
      </c>
      <c r="N1034" s="13" t="s">
        <v>902</v>
      </c>
      <c r="O1034" s="19">
        <v>-22.6834259</v>
      </c>
      <c r="P1034" s="19">
        <v>113.5716324</v>
      </c>
      <c r="Q1034" s="19">
        <v>90</v>
      </c>
      <c r="R1034" s="19" t="s">
        <v>879</v>
      </c>
      <c r="S1034" s="14" t="s">
        <v>880</v>
      </c>
      <c r="T1034" s="13" t="s">
        <v>164</v>
      </c>
      <c r="U1034" s="14" t="s">
        <v>244</v>
      </c>
      <c r="W1034" s="14" t="s">
        <v>244</v>
      </c>
      <c r="AE1034" s="13" t="s">
        <v>881</v>
      </c>
      <c r="AG1034" s="111">
        <v>45432</v>
      </c>
    </row>
    <row r="1035" spans="1:33" ht="15" customHeight="1" x14ac:dyDescent="0.25">
      <c r="A1035" s="16">
        <v>1034</v>
      </c>
      <c r="B1035" s="3" t="str">
        <f t="shared" si="21"/>
        <v>OG1034</v>
      </c>
      <c r="C1035" s="36" t="s">
        <v>2966</v>
      </c>
      <c r="D1035" s="25" t="s">
        <v>289</v>
      </c>
      <c r="E1035" s="20" t="s">
        <v>736</v>
      </c>
      <c r="F1035" s="53" t="s">
        <v>2830</v>
      </c>
      <c r="G1035" s="53" t="s">
        <v>2831</v>
      </c>
      <c r="H1035" s="304">
        <v>41054</v>
      </c>
      <c r="I1035" s="304" t="s">
        <v>284</v>
      </c>
      <c r="K1035" s="13">
        <v>88</v>
      </c>
      <c r="L1035" s="13" t="s">
        <v>157</v>
      </c>
      <c r="M1035" s="13" t="s">
        <v>158</v>
      </c>
      <c r="N1035" s="13" t="s">
        <v>2841</v>
      </c>
      <c r="O1035" s="19">
        <v>-23.035615920000001</v>
      </c>
      <c r="P1035" s="19">
        <v>113.70349880000001</v>
      </c>
      <c r="Q1035" s="19">
        <v>91</v>
      </c>
      <c r="R1035" s="19" t="s">
        <v>879</v>
      </c>
      <c r="S1035" s="14" t="s">
        <v>880</v>
      </c>
      <c r="T1035" s="13" t="s">
        <v>164</v>
      </c>
      <c r="U1035" s="14" t="s">
        <v>244</v>
      </c>
      <c r="W1035" s="14" t="s">
        <v>244</v>
      </c>
      <c r="AE1035" s="13" t="s">
        <v>881</v>
      </c>
      <c r="AG1035" s="111">
        <v>45432</v>
      </c>
    </row>
    <row r="1036" spans="1:33" ht="15" customHeight="1" x14ac:dyDescent="0.25">
      <c r="A1036" s="16">
        <v>1035</v>
      </c>
      <c r="B1036" s="3" t="str">
        <f t="shared" si="21"/>
        <v>OG1035</v>
      </c>
      <c r="C1036" s="36" t="s">
        <v>2967</v>
      </c>
      <c r="D1036" s="25" t="s">
        <v>289</v>
      </c>
      <c r="E1036" s="20" t="s">
        <v>736</v>
      </c>
      <c r="F1036" s="53" t="s">
        <v>2830</v>
      </c>
      <c r="G1036" s="53" t="s">
        <v>2831</v>
      </c>
      <c r="H1036" s="304">
        <v>41055</v>
      </c>
      <c r="I1036" s="304" t="s">
        <v>284</v>
      </c>
      <c r="K1036" s="13">
        <v>86</v>
      </c>
      <c r="L1036" s="13" t="s">
        <v>157</v>
      </c>
      <c r="M1036" s="13" t="s">
        <v>158</v>
      </c>
      <c r="N1036" s="13" t="s">
        <v>2841</v>
      </c>
      <c r="O1036" s="19">
        <v>-23.080942149999998</v>
      </c>
      <c r="P1036" s="19">
        <v>113.68128969999999</v>
      </c>
      <c r="Q1036" s="19">
        <v>92</v>
      </c>
      <c r="R1036" s="19" t="s">
        <v>879</v>
      </c>
      <c r="S1036" s="14" t="s">
        <v>880</v>
      </c>
      <c r="T1036" s="13" t="s">
        <v>164</v>
      </c>
      <c r="U1036" s="14" t="s">
        <v>244</v>
      </c>
      <c r="W1036" s="14" t="s">
        <v>244</v>
      </c>
      <c r="AE1036" s="13" t="s">
        <v>881</v>
      </c>
      <c r="AG1036" s="111">
        <v>45432</v>
      </c>
    </row>
    <row r="1037" spans="1:33" ht="15" customHeight="1" x14ac:dyDescent="0.25">
      <c r="A1037" s="16">
        <v>1036</v>
      </c>
      <c r="B1037" s="3" t="str">
        <f t="shared" si="21"/>
        <v>OG1036</v>
      </c>
      <c r="C1037" s="36" t="s">
        <v>2968</v>
      </c>
      <c r="D1037" s="25" t="s">
        <v>289</v>
      </c>
      <c r="E1037" s="20" t="s">
        <v>736</v>
      </c>
      <c r="F1037" s="53" t="s">
        <v>2830</v>
      </c>
      <c r="G1037" s="53" t="s">
        <v>2831</v>
      </c>
      <c r="H1037" s="304">
        <v>41055</v>
      </c>
      <c r="I1037" s="304" t="s">
        <v>186</v>
      </c>
      <c r="K1037" s="13">
        <v>236</v>
      </c>
      <c r="L1037" s="13" t="s">
        <v>157</v>
      </c>
      <c r="M1037" s="13" t="s">
        <v>158</v>
      </c>
      <c r="N1037" s="13" t="s">
        <v>2841</v>
      </c>
      <c r="O1037" s="19">
        <v>-23.080942149999998</v>
      </c>
      <c r="P1037" s="19">
        <v>113.68128969999999</v>
      </c>
      <c r="Q1037" s="19">
        <v>93</v>
      </c>
      <c r="R1037" s="19" t="s">
        <v>879</v>
      </c>
      <c r="S1037" s="14" t="s">
        <v>880</v>
      </c>
      <c r="T1037" s="13" t="s">
        <v>164</v>
      </c>
      <c r="U1037" s="14" t="s">
        <v>244</v>
      </c>
      <c r="W1037" s="14" t="s">
        <v>244</v>
      </c>
      <c r="AE1037" s="13" t="s">
        <v>881</v>
      </c>
      <c r="AG1037" s="111">
        <v>45432</v>
      </c>
    </row>
    <row r="1038" spans="1:33" ht="15" customHeight="1" x14ac:dyDescent="0.25">
      <c r="A1038" s="16">
        <v>1037</v>
      </c>
      <c r="B1038" s="3" t="str">
        <f t="shared" si="21"/>
        <v>OG1037</v>
      </c>
      <c r="C1038" s="36" t="s">
        <v>2969</v>
      </c>
      <c r="D1038" s="25" t="s">
        <v>289</v>
      </c>
      <c r="E1038" s="20" t="s">
        <v>736</v>
      </c>
      <c r="F1038" s="53" t="s">
        <v>2830</v>
      </c>
      <c r="G1038" s="53" t="s">
        <v>2831</v>
      </c>
      <c r="H1038" s="304">
        <v>41594</v>
      </c>
      <c r="I1038" s="304" t="s">
        <v>284</v>
      </c>
      <c r="K1038" s="13">
        <v>190</v>
      </c>
      <c r="L1038" s="13" t="s">
        <v>157</v>
      </c>
      <c r="M1038" s="13" t="s">
        <v>158</v>
      </c>
      <c r="N1038" s="13" t="s">
        <v>2920</v>
      </c>
      <c r="O1038" s="19">
        <v>-32.123332980000001</v>
      </c>
      <c r="P1038" s="19">
        <v>115.6433334</v>
      </c>
      <c r="Q1038" s="19">
        <v>94</v>
      </c>
      <c r="R1038" s="19" t="s">
        <v>879</v>
      </c>
      <c r="S1038" s="14" t="s">
        <v>880</v>
      </c>
      <c r="T1038" s="13" t="s">
        <v>164</v>
      </c>
      <c r="U1038" s="14" t="s">
        <v>244</v>
      </c>
      <c r="W1038" s="14" t="s">
        <v>244</v>
      </c>
      <c r="AE1038" s="13" t="s">
        <v>881</v>
      </c>
      <c r="AG1038" s="111">
        <v>45432</v>
      </c>
    </row>
    <row r="1039" spans="1:33" ht="15" customHeight="1" x14ac:dyDescent="0.25">
      <c r="A1039" s="16">
        <v>1038</v>
      </c>
      <c r="B1039" s="3" t="str">
        <f t="shared" si="21"/>
        <v>OG1038</v>
      </c>
      <c r="C1039" s="36" t="s">
        <v>2970</v>
      </c>
      <c r="D1039" s="25" t="s">
        <v>289</v>
      </c>
      <c r="E1039" s="20" t="s">
        <v>736</v>
      </c>
      <c r="F1039" s="53" t="s">
        <v>2830</v>
      </c>
      <c r="G1039" s="53" t="s">
        <v>2831</v>
      </c>
      <c r="H1039" s="304">
        <v>41868</v>
      </c>
      <c r="I1039" s="304" t="s">
        <v>284</v>
      </c>
      <c r="K1039" s="13">
        <v>293</v>
      </c>
      <c r="L1039" s="13" t="s">
        <v>157</v>
      </c>
      <c r="M1039" s="13" t="s">
        <v>158</v>
      </c>
      <c r="N1039" s="13" t="s">
        <v>902</v>
      </c>
      <c r="O1039" s="19">
        <v>-22.217775339999999</v>
      </c>
      <c r="P1039" s="19">
        <v>113.7590256</v>
      </c>
      <c r="Q1039" s="19">
        <v>95</v>
      </c>
      <c r="R1039" s="19" t="s">
        <v>879</v>
      </c>
      <c r="S1039" s="14" t="s">
        <v>880</v>
      </c>
      <c r="T1039" s="13" t="s">
        <v>164</v>
      </c>
      <c r="U1039" s="14" t="s">
        <v>244</v>
      </c>
      <c r="W1039" s="14" t="s">
        <v>244</v>
      </c>
      <c r="AE1039" s="13" t="s">
        <v>881</v>
      </c>
      <c r="AG1039" s="111">
        <v>45432</v>
      </c>
    </row>
    <row r="1040" spans="1:33" ht="15" customHeight="1" x14ac:dyDescent="0.25">
      <c r="A1040" s="16">
        <v>1039</v>
      </c>
      <c r="B1040" s="3" t="str">
        <f t="shared" si="21"/>
        <v>OG1039</v>
      </c>
      <c r="C1040" s="36" t="s">
        <v>2971</v>
      </c>
      <c r="D1040" s="25" t="s">
        <v>289</v>
      </c>
      <c r="E1040" s="20" t="s">
        <v>736</v>
      </c>
      <c r="F1040" s="53" t="s">
        <v>2830</v>
      </c>
      <c r="G1040" s="53" t="s">
        <v>2831</v>
      </c>
      <c r="H1040" s="304">
        <v>41938</v>
      </c>
      <c r="I1040" s="304" t="s">
        <v>284</v>
      </c>
      <c r="K1040" s="13">
        <v>350</v>
      </c>
      <c r="L1040" s="13" t="s">
        <v>157</v>
      </c>
      <c r="M1040" s="13" t="s">
        <v>158</v>
      </c>
      <c r="N1040" s="13" t="s">
        <v>2972</v>
      </c>
      <c r="O1040" s="19">
        <v>-32.194183350000003</v>
      </c>
      <c r="P1040" s="19">
        <v>115.7418823</v>
      </c>
      <c r="Q1040" s="19">
        <v>96</v>
      </c>
      <c r="R1040" s="19" t="s">
        <v>879</v>
      </c>
      <c r="S1040" s="14" t="s">
        <v>880</v>
      </c>
      <c r="T1040" s="13" t="s">
        <v>164</v>
      </c>
      <c r="U1040" s="14" t="s">
        <v>244</v>
      </c>
      <c r="W1040" s="14" t="s">
        <v>244</v>
      </c>
      <c r="AE1040" s="13" t="s">
        <v>881</v>
      </c>
      <c r="AG1040" s="111">
        <v>45432</v>
      </c>
    </row>
    <row r="1041" spans="1:33" ht="15" customHeight="1" x14ac:dyDescent="0.25">
      <c r="A1041" s="16">
        <v>1040</v>
      </c>
      <c r="B1041" s="3" t="str">
        <f t="shared" ref="B1041:B1071" si="22">_xlfn.CONCAT("OG",A1041)</f>
        <v>OG1040</v>
      </c>
      <c r="C1041" s="36" t="s">
        <v>2973</v>
      </c>
      <c r="D1041" s="25" t="s">
        <v>289</v>
      </c>
      <c r="E1041" s="20" t="s">
        <v>736</v>
      </c>
      <c r="F1041" s="53" t="s">
        <v>2830</v>
      </c>
      <c r="G1041" s="53" t="s">
        <v>2831</v>
      </c>
      <c r="H1041" s="304">
        <v>42137</v>
      </c>
      <c r="I1041" s="304" t="s">
        <v>284</v>
      </c>
      <c r="K1041" s="13">
        <v>260</v>
      </c>
      <c r="L1041" s="13" t="s">
        <v>157</v>
      </c>
      <c r="M1041" s="13" t="s">
        <v>158</v>
      </c>
      <c r="N1041" s="13" t="s">
        <v>2841</v>
      </c>
      <c r="O1041" s="19">
        <v>-23.417108540000001</v>
      </c>
      <c r="P1041" s="19">
        <v>113.6890259</v>
      </c>
      <c r="Q1041" s="19">
        <v>97</v>
      </c>
      <c r="R1041" s="19" t="s">
        <v>879</v>
      </c>
      <c r="S1041" s="14" t="s">
        <v>880</v>
      </c>
      <c r="T1041" s="13" t="s">
        <v>164</v>
      </c>
      <c r="U1041" s="14" t="s">
        <v>244</v>
      </c>
      <c r="W1041" s="14" t="s">
        <v>244</v>
      </c>
      <c r="AE1041" s="13" t="s">
        <v>881</v>
      </c>
      <c r="AG1041" s="111">
        <v>45432</v>
      </c>
    </row>
    <row r="1042" spans="1:33" ht="15" customHeight="1" x14ac:dyDescent="0.25">
      <c r="A1042" s="16">
        <v>1041</v>
      </c>
      <c r="B1042" s="3" t="str">
        <f t="shared" si="22"/>
        <v>OG1041</v>
      </c>
      <c r="C1042" s="36" t="s">
        <v>2974</v>
      </c>
      <c r="D1042" s="25" t="s">
        <v>289</v>
      </c>
      <c r="E1042" s="20" t="s">
        <v>736</v>
      </c>
      <c r="F1042" s="53" t="s">
        <v>2830</v>
      </c>
      <c r="G1042" s="53" t="s">
        <v>2831</v>
      </c>
      <c r="H1042" s="304">
        <v>42147</v>
      </c>
      <c r="I1042" s="304" t="s">
        <v>284</v>
      </c>
      <c r="K1042" s="13">
        <v>120</v>
      </c>
      <c r="L1042" s="13" t="s">
        <v>157</v>
      </c>
      <c r="M1042" s="13" t="s">
        <v>158</v>
      </c>
      <c r="N1042" s="13" t="s">
        <v>902</v>
      </c>
      <c r="O1042" s="19">
        <v>-22.009609220000002</v>
      </c>
      <c r="P1042" s="19">
        <v>113.8515015</v>
      </c>
      <c r="Q1042" s="19">
        <v>98</v>
      </c>
      <c r="R1042" s="19" t="s">
        <v>879</v>
      </c>
      <c r="S1042" s="14" t="s">
        <v>880</v>
      </c>
      <c r="T1042" s="13" t="s">
        <v>164</v>
      </c>
      <c r="U1042" s="14" t="s">
        <v>244</v>
      </c>
      <c r="W1042" s="14" t="s">
        <v>244</v>
      </c>
      <c r="AE1042" s="13" t="s">
        <v>881</v>
      </c>
      <c r="AG1042" s="111">
        <v>45432</v>
      </c>
    </row>
    <row r="1043" spans="1:33" ht="15" customHeight="1" x14ac:dyDescent="0.25">
      <c r="A1043" s="16">
        <v>1042</v>
      </c>
      <c r="B1043" s="3" t="str">
        <f t="shared" si="22"/>
        <v>OG1042</v>
      </c>
      <c r="C1043" s="36" t="s">
        <v>2975</v>
      </c>
      <c r="D1043" s="25" t="s">
        <v>289</v>
      </c>
      <c r="E1043" s="20" t="s">
        <v>736</v>
      </c>
      <c r="F1043" s="53" t="s">
        <v>2830</v>
      </c>
      <c r="G1043" s="53" t="s">
        <v>2831</v>
      </c>
      <c r="H1043" s="304">
        <v>42266</v>
      </c>
      <c r="I1043" s="304" t="s">
        <v>186</v>
      </c>
      <c r="K1043" s="13">
        <v>97</v>
      </c>
      <c r="L1043" s="13" t="s">
        <v>157</v>
      </c>
      <c r="M1043" s="13" t="s">
        <v>158</v>
      </c>
      <c r="N1043" s="13" t="s">
        <v>2846</v>
      </c>
      <c r="O1043" s="19">
        <v>-18.740942</v>
      </c>
      <c r="P1043" s="19">
        <v>121.02617650000001</v>
      </c>
      <c r="Q1043" s="19">
        <v>99</v>
      </c>
      <c r="R1043" s="19" t="s">
        <v>879</v>
      </c>
      <c r="S1043" s="14" t="s">
        <v>880</v>
      </c>
      <c r="T1043" s="13" t="s">
        <v>164</v>
      </c>
      <c r="U1043" s="14" t="s">
        <v>244</v>
      </c>
      <c r="W1043" s="14" t="s">
        <v>244</v>
      </c>
      <c r="AE1043" s="13" t="s">
        <v>881</v>
      </c>
      <c r="AG1043" s="111">
        <v>45432</v>
      </c>
    </row>
    <row r="1044" spans="1:33" ht="15" customHeight="1" x14ac:dyDescent="0.25">
      <c r="A1044" s="16">
        <v>1043</v>
      </c>
      <c r="B1044" s="3" t="str">
        <f t="shared" si="22"/>
        <v>OG1043</v>
      </c>
      <c r="C1044" s="36" t="s">
        <v>2976</v>
      </c>
      <c r="D1044" s="25" t="s">
        <v>289</v>
      </c>
      <c r="E1044" s="20" t="s">
        <v>736</v>
      </c>
      <c r="F1044" s="53" t="s">
        <v>2830</v>
      </c>
      <c r="G1044" s="53" t="s">
        <v>2831</v>
      </c>
      <c r="H1044" s="304">
        <v>42266</v>
      </c>
      <c r="I1044" s="304" t="s">
        <v>186</v>
      </c>
      <c r="K1044" s="13">
        <v>90</v>
      </c>
      <c r="L1044" s="13" t="s">
        <v>157</v>
      </c>
      <c r="M1044" s="13" t="s">
        <v>158</v>
      </c>
      <c r="N1044" s="13" t="s">
        <v>2846</v>
      </c>
      <c r="O1044" s="19">
        <v>-18.725109100000001</v>
      </c>
      <c r="P1044" s="19">
        <v>121.0370255</v>
      </c>
      <c r="Q1044" s="19">
        <v>100</v>
      </c>
      <c r="R1044" s="19" t="s">
        <v>879</v>
      </c>
      <c r="S1044" s="14" t="s">
        <v>880</v>
      </c>
      <c r="T1044" s="13" t="s">
        <v>164</v>
      </c>
      <c r="U1044" s="14" t="s">
        <v>244</v>
      </c>
      <c r="W1044" s="14" t="s">
        <v>244</v>
      </c>
      <c r="AE1044" s="13" t="s">
        <v>881</v>
      </c>
      <c r="AG1044" s="111">
        <v>45432</v>
      </c>
    </row>
    <row r="1045" spans="1:33" ht="15" customHeight="1" x14ac:dyDescent="0.25">
      <c r="A1045" s="16">
        <v>1044</v>
      </c>
      <c r="B1045" s="3" t="str">
        <f t="shared" si="22"/>
        <v>OG1044</v>
      </c>
      <c r="C1045" s="36" t="s">
        <v>2977</v>
      </c>
      <c r="D1045" s="25" t="s">
        <v>289</v>
      </c>
      <c r="E1045" s="20" t="s">
        <v>736</v>
      </c>
      <c r="F1045" s="53" t="s">
        <v>2830</v>
      </c>
      <c r="G1045" s="53" t="s">
        <v>2831</v>
      </c>
      <c r="H1045" s="304">
        <v>42266</v>
      </c>
      <c r="I1045" s="304" t="s">
        <v>186</v>
      </c>
      <c r="K1045" s="13">
        <v>186</v>
      </c>
      <c r="L1045" s="13" t="s">
        <v>157</v>
      </c>
      <c r="M1045" s="13" t="s">
        <v>158</v>
      </c>
      <c r="N1045" s="13" t="s">
        <v>2846</v>
      </c>
      <c r="O1045" s="19">
        <v>-18.710557940000001</v>
      </c>
      <c r="P1045" s="19">
        <v>121.04702</v>
      </c>
      <c r="Q1045" s="19">
        <v>101</v>
      </c>
      <c r="R1045" s="19" t="s">
        <v>879</v>
      </c>
      <c r="S1045" s="14" t="s">
        <v>880</v>
      </c>
      <c r="T1045" s="13" t="s">
        <v>164</v>
      </c>
      <c r="U1045" s="14" t="s">
        <v>244</v>
      </c>
      <c r="W1045" s="14" t="s">
        <v>244</v>
      </c>
      <c r="AE1045" s="13" t="s">
        <v>881</v>
      </c>
      <c r="AG1045" s="111">
        <v>45432</v>
      </c>
    </row>
    <row r="1046" spans="1:33" ht="15" customHeight="1" x14ac:dyDescent="0.25">
      <c r="A1046" s="16">
        <v>1045</v>
      </c>
      <c r="B1046" s="3" t="str">
        <f t="shared" si="22"/>
        <v>OG1045</v>
      </c>
      <c r="C1046" s="36" t="s">
        <v>2978</v>
      </c>
      <c r="D1046" s="25" t="s">
        <v>289</v>
      </c>
      <c r="E1046" s="20" t="s">
        <v>736</v>
      </c>
      <c r="F1046" s="53" t="s">
        <v>2830</v>
      </c>
      <c r="G1046" s="53" t="s">
        <v>2831</v>
      </c>
      <c r="H1046" s="304">
        <v>42269</v>
      </c>
      <c r="I1046" s="304" t="s">
        <v>186</v>
      </c>
      <c r="K1046" s="13">
        <v>139</v>
      </c>
      <c r="L1046" s="13" t="s">
        <v>157</v>
      </c>
      <c r="M1046" s="13" t="s">
        <v>158</v>
      </c>
      <c r="N1046" s="13" t="s">
        <v>2849</v>
      </c>
      <c r="O1046" s="19">
        <v>-17.735282900000001</v>
      </c>
      <c r="P1046" s="19">
        <v>121.3904419</v>
      </c>
      <c r="Q1046" s="19">
        <v>102</v>
      </c>
      <c r="R1046" s="19" t="s">
        <v>879</v>
      </c>
      <c r="S1046" s="14" t="s">
        <v>880</v>
      </c>
      <c r="T1046" s="13" t="s">
        <v>164</v>
      </c>
      <c r="U1046" s="14" t="s">
        <v>244</v>
      </c>
      <c r="W1046" s="14" t="s">
        <v>244</v>
      </c>
      <c r="AE1046" s="13" t="s">
        <v>881</v>
      </c>
      <c r="AG1046" s="111">
        <v>45432</v>
      </c>
    </row>
    <row r="1047" spans="1:33" ht="15" customHeight="1" x14ac:dyDescent="0.25">
      <c r="A1047" s="16">
        <v>1046</v>
      </c>
      <c r="B1047" s="3" t="str">
        <f t="shared" si="22"/>
        <v>OG1046</v>
      </c>
      <c r="C1047" s="36" t="s">
        <v>2979</v>
      </c>
      <c r="D1047" s="25" t="s">
        <v>289</v>
      </c>
      <c r="E1047" s="20" t="s">
        <v>736</v>
      </c>
      <c r="F1047" s="53" t="s">
        <v>2830</v>
      </c>
      <c r="G1047" s="53" t="s">
        <v>2831</v>
      </c>
      <c r="H1047" s="304">
        <v>42269</v>
      </c>
      <c r="I1047" s="304" t="s">
        <v>284</v>
      </c>
      <c r="K1047" s="13">
        <v>181</v>
      </c>
      <c r="L1047" s="13" t="s">
        <v>157</v>
      </c>
      <c r="M1047" s="13" t="s">
        <v>158</v>
      </c>
      <c r="N1047" s="13" t="s">
        <v>2849</v>
      </c>
      <c r="O1047" s="19">
        <v>-17.735282900000001</v>
      </c>
      <c r="P1047" s="19">
        <v>121.3904419</v>
      </c>
      <c r="Q1047" s="19">
        <v>103</v>
      </c>
      <c r="R1047" s="19" t="s">
        <v>879</v>
      </c>
      <c r="S1047" s="14" t="s">
        <v>880</v>
      </c>
      <c r="T1047" s="13" t="s">
        <v>164</v>
      </c>
      <c r="U1047" s="14" t="s">
        <v>244</v>
      </c>
      <c r="W1047" s="14" t="s">
        <v>244</v>
      </c>
      <c r="AE1047" s="13" t="s">
        <v>881</v>
      </c>
      <c r="AG1047" s="111">
        <v>45432</v>
      </c>
    </row>
    <row r="1048" spans="1:33" ht="15" customHeight="1" x14ac:dyDescent="0.25">
      <c r="A1048" s="16">
        <v>1047</v>
      </c>
      <c r="B1048" s="3" t="str">
        <f t="shared" si="22"/>
        <v>OG1047</v>
      </c>
      <c r="C1048" s="36" t="s">
        <v>2980</v>
      </c>
      <c r="D1048" s="25" t="s">
        <v>289</v>
      </c>
      <c r="E1048" s="20" t="s">
        <v>736</v>
      </c>
      <c r="F1048" s="53" t="s">
        <v>2830</v>
      </c>
      <c r="G1048" s="53" t="s">
        <v>2831</v>
      </c>
      <c r="H1048" s="304">
        <v>42271</v>
      </c>
      <c r="I1048" s="304" t="s">
        <v>186</v>
      </c>
      <c r="K1048" s="13">
        <v>164</v>
      </c>
      <c r="L1048" s="13" t="s">
        <v>157</v>
      </c>
      <c r="M1048" s="13" t="s">
        <v>158</v>
      </c>
      <c r="N1048" s="13" t="s">
        <v>2849</v>
      </c>
      <c r="O1048" s="19">
        <v>-16.901716230000002</v>
      </c>
      <c r="P1048" s="19">
        <v>121.3706512</v>
      </c>
      <c r="Q1048" s="19">
        <v>104</v>
      </c>
      <c r="R1048" s="19" t="s">
        <v>879</v>
      </c>
      <c r="S1048" s="14" t="s">
        <v>880</v>
      </c>
      <c r="T1048" s="13" t="s">
        <v>164</v>
      </c>
      <c r="U1048" s="14" t="s">
        <v>244</v>
      </c>
      <c r="W1048" s="14" t="s">
        <v>244</v>
      </c>
      <c r="AE1048" s="13" t="s">
        <v>881</v>
      </c>
      <c r="AG1048" s="111">
        <v>45432</v>
      </c>
    </row>
    <row r="1049" spans="1:33" ht="15" customHeight="1" x14ac:dyDescent="0.25">
      <c r="A1049" s="16">
        <v>1048</v>
      </c>
      <c r="B1049" s="3" t="str">
        <f t="shared" si="22"/>
        <v>OG1048</v>
      </c>
      <c r="C1049" s="36" t="s">
        <v>2981</v>
      </c>
      <c r="D1049" s="25" t="s">
        <v>289</v>
      </c>
      <c r="E1049" s="20" t="s">
        <v>736</v>
      </c>
      <c r="F1049" s="53" t="s">
        <v>2830</v>
      </c>
      <c r="G1049" s="53" t="s">
        <v>2831</v>
      </c>
      <c r="H1049" s="304">
        <v>42272</v>
      </c>
      <c r="I1049" s="304" t="s">
        <v>186</v>
      </c>
      <c r="K1049" s="13">
        <v>164</v>
      </c>
      <c r="L1049" s="13" t="s">
        <v>157</v>
      </c>
      <c r="M1049" s="13" t="s">
        <v>158</v>
      </c>
      <c r="N1049" s="13" t="s">
        <v>2849</v>
      </c>
      <c r="O1049" s="19">
        <v>-17.363958360000002</v>
      </c>
      <c r="P1049" s="19">
        <v>121.6213379</v>
      </c>
      <c r="Q1049" s="19">
        <v>105</v>
      </c>
      <c r="R1049" s="19" t="s">
        <v>879</v>
      </c>
      <c r="S1049" s="14" t="s">
        <v>880</v>
      </c>
      <c r="T1049" s="13" t="s">
        <v>164</v>
      </c>
      <c r="U1049" s="14" t="s">
        <v>244</v>
      </c>
      <c r="W1049" s="14" t="s">
        <v>244</v>
      </c>
      <c r="AE1049" s="13" t="s">
        <v>881</v>
      </c>
      <c r="AG1049" s="111">
        <v>45432</v>
      </c>
    </row>
    <row r="1050" spans="1:33" ht="15" customHeight="1" x14ac:dyDescent="0.25">
      <c r="A1050" s="16">
        <v>1049</v>
      </c>
      <c r="B1050" s="3" t="str">
        <f t="shared" si="22"/>
        <v>OG1049</v>
      </c>
      <c r="C1050" s="36" t="s">
        <v>2982</v>
      </c>
      <c r="D1050" s="25" t="s">
        <v>289</v>
      </c>
      <c r="E1050" s="20" t="s">
        <v>736</v>
      </c>
      <c r="F1050" s="53" t="s">
        <v>2830</v>
      </c>
      <c r="G1050" s="53" t="s">
        <v>2831</v>
      </c>
      <c r="H1050" s="304">
        <v>42272</v>
      </c>
      <c r="I1050" s="304" t="s">
        <v>186</v>
      </c>
      <c r="K1050" s="13">
        <v>105</v>
      </c>
      <c r="L1050" s="13" t="s">
        <v>157</v>
      </c>
      <c r="M1050" s="13" t="s">
        <v>158</v>
      </c>
      <c r="N1050" s="13" t="s">
        <v>2849</v>
      </c>
      <c r="O1050" s="19">
        <v>-17.399559020000002</v>
      </c>
      <c r="P1050" s="19">
        <v>121.6234894</v>
      </c>
      <c r="Q1050" s="19">
        <v>106</v>
      </c>
      <c r="R1050" s="19" t="s">
        <v>879</v>
      </c>
      <c r="S1050" s="14" t="s">
        <v>880</v>
      </c>
      <c r="T1050" s="13" t="s">
        <v>164</v>
      </c>
      <c r="U1050" s="14" t="s">
        <v>244</v>
      </c>
      <c r="W1050" s="14" t="s">
        <v>244</v>
      </c>
      <c r="AE1050" s="13" t="s">
        <v>881</v>
      </c>
      <c r="AG1050" s="111">
        <v>45432</v>
      </c>
    </row>
    <row r="1051" spans="1:33" ht="15" customHeight="1" x14ac:dyDescent="0.25">
      <c r="A1051" s="16">
        <v>1050</v>
      </c>
      <c r="B1051" s="3" t="str">
        <f t="shared" si="22"/>
        <v>OG1050</v>
      </c>
      <c r="C1051" s="36" t="s">
        <v>2983</v>
      </c>
      <c r="D1051" s="25" t="s">
        <v>289</v>
      </c>
      <c r="E1051" s="20" t="s">
        <v>736</v>
      </c>
      <c r="F1051" s="53" t="s">
        <v>2830</v>
      </c>
      <c r="G1051" s="53" t="s">
        <v>2831</v>
      </c>
      <c r="H1051" s="304">
        <v>42272</v>
      </c>
      <c r="I1051" s="304" t="s">
        <v>186</v>
      </c>
      <c r="K1051" s="13">
        <v>174</v>
      </c>
      <c r="L1051" s="13" t="s">
        <v>157</v>
      </c>
      <c r="M1051" s="13" t="s">
        <v>158</v>
      </c>
      <c r="N1051" s="13" t="s">
        <v>2849</v>
      </c>
      <c r="O1051" s="19">
        <v>-17.399559020000002</v>
      </c>
      <c r="P1051" s="19">
        <v>121.6234894</v>
      </c>
      <c r="Q1051" s="19">
        <v>107</v>
      </c>
      <c r="R1051" s="19" t="s">
        <v>879</v>
      </c>
      <c r="S1051" s="14" t="s">
        <v>880</v>
      </c>
      <c r="T1051" s="13" t="s">
        <v>164</v>
      </c>
      <c r="U1051" s="14" t="s">
        <v>244</v>
      </c>
      <c r="W1051" s="14" t="s">
        <v>244</v>
      </c>
      <c r="AE1051" s="13" t="s">
        <v>881</v>
      </c>
      <c r="AG1051" s="111">
        <v>45432</v>
      </c>
    </row>
    <row r="1052" spans="1:33" ht="15" customHeight="1" x14ac:dyDescent="0.25">
      <c r="A1052" s="16">
        <v>1051</v>
      </c>
      <c r="B1052" s="3" t="str">
        <f t="shared" si="22"/>
        <v>OG1051</v>
      </c>
      <c r="C1052" s="36" t="s">
        <v>2984</v>
      </c>
      <c r="D1052" s="25" t="s">
        <v>289</v>
      </c>
      <c r="E1052" s="20" t="s">
        <v>736</v>
      </c>
      <c r="F1052" s="53" t="s">
        <v>2830</v>
      </c>
      <c r="G1052" s="53" t="s">
        <v>2831</v>
      </c>
      <c r="H1052" s="304">
        <v>42272</v>
      </c>
      <c r="I1052" s="304" t="s">
        <v>186</v>
      </c>
      <c r="K1052" s="13">
        <v>146</v>
      </c>
      <c r="L1052" s="13" t="s">
        <v>157</v>
      </c>
      <c r="M1052" s="13" t="s">
        <v>158</v>
      </c>
      <c r="N1052" s="13" t="s">
        <v>2849</v>
      </c>
      <c r="O1052" s="19">
        <v>-17.421741489999999</v>
      </c>
      <c r="P1052" s="19">
        <v>121.628067</v>
      </c>
      <c r="Q1052" s="19">
        <v>108</v>
      </c>
      <c r="R1052" s="19" t="s">
        <v>879</v>
      </c>
      <c r="S1052" s="14" t="s">
        <v>880</v>
      </c>
      <c r="T1052" s="13" t="s">
        <v>164</v>
      </c>
      <c r="U1052" s="14" t="s">
        <v>244</v>
      </c>
      <c r="W1052" s="14" t="s">
        <v>244</v>
      </c>
      <c r="AE1052" s="13" t="s">
        <v>881</v>
      </c>
      <c r="AG1052" s="111">
        <v>45432</v>
      </c>
    </row>
    <row r="1053" spans="1:33" ht="15" customHeight="1" x14ac:dyDescent="0.25">
      <c r="A1053" s="16">
        <v>1052</v>
      </c>
      <c r="B1053" s="3" t="str">
        <f t="shared" si="22"/>
        <v>OG1052</v>
      </c>
      <c r="C1053" s="36" t="s">
        <v>2985</v>
      </c>
      <c r="D1053" s="25" t="s">
        <v>289</v>
      </c>
      <c r="E1053" s="20" t="s">
        <v>736</v>
      </c>
      <c r="F1053" s="53" t="s">
        <v>2830</v>
      </c>
      <c r="G1053" s="53" t="s">
        <v>2831</v>
      </c>
      <c r="H1053" s="304">
        <v>42273</v>
      </c>
      <c r="I1053" s="304" t="s">
        <v>284</v>
      </c>
      <c r="K1053" s="13">
        <v>91.5</v>
      </c>
      <c r="L1053" s="13" t="s">
        <v>157</v>
      </c>
      <c r="M1053" s="13" t="s">
        <v>158</v>
      </c>
      <c r="N1053" s="13" t="s">
        <v>2849</v>
      </c>
      <c r="O1053" s="19">
        <v>-17.762617110000001</v>
      </c>
      <c r="P1053" s="19">
        <v>121.58489230000001</v>
      </c>
      <c r="Q1053" s="19">
        <v>109</v>
      </c>
      <c r="R1053" s="19" t="s">
        <v>879</v>
      </c>
      <c r="S1053" s="14" t="s">
        <v>880</v>
      </c>
      <c r="T1053" s="13" t="s">
        <v>164</v>
      </c>
      <c r="U1053" s="14" t="s">
        <v>244</v>
      </c>
      <c r="W1053" s="14" t="s">
        <v>244</v>
      </c>
      <c r="AE1053" s="13" t="s">
        <v>881</v>
      </c>
      <c r="AG1053" s="111">
        <v>45432</v>
      </c>
    </row>
    <row r="1054" spans="1:33" ht="15" customHeight="1" x14ac:dyDescent="0.25">
      <c r="A1054" s="16">
        <v>1053</v>
      </c>
      <c r="B1054" s="3" t="str">
        <f t="shared" si="22"/>
        <v>OG1053</v>
      </c>
      <c r="C1054" s="36" t="s">
        <v>2986</v>
      </c>
      <c r="D1054" s="25" t="s">
        <v>289</v>
      </c>
      <c r="E1054" s="20" t="s">
        <v>736</v>
      </c>
      <c r="F1054" s="53" t="s">
        <v>2830</v>
      </c>
      <c r="G1054" s="53" t="s">
        <v>2831</v>
      </c>
      <c r="H1054" s="304">
        <v>42273</v>
      </c>
      <c r="I1054" s="304" t="s">
        <v>186</v>
      </c>
      <c r="K1054" s="13">
        <v>183</v>
      </c>
      <c r="L1054" s="13" t="s">
        <v>157</v>
      </c>
      <c r="M1054" s="13" t="s">
        <v>158</v>
      </c>
      <c r="N1054" s="13" t="s">
        <v>2849</v>
      </c>
      <c r="O1054" s="19">
        <v>-17.820858000000001</v>
      </c>
      <c r="P1054" s="19">
        <v>121.5927429</v>
      </c>
      <c r="Q1054" s="19">
        <v>110</v>
      </c>
      <c r="R1054" s="19" t="s">
        <v>879</v>
      </c>
      <c r="S1054" s="14" t="s">
        <v>880</v>
      </c>
      <c r="T1054" s="13" t="s">
        <v>164</v>
      </c>
      <c r="U1054" s="14" t="s">
        <v>244</v>
      </c>
      <c r="W1054" s="14" t="s">
        <v>244</v>
      </c>
      <c r="AE1054" s="13" t="s">
        <v>881</v>
      </c>
      <c r="AG1054" s="111">
        <v>45432</v>
      </c>
    </row>
    <row r="1055" spans="1:33" ht="15" customHeight="1" x14ac:dyDescent="0.25">
      <c r="A1055" s="16">
        <v>1054</v>
      </c>
      <c r="B1055" s="3" t="str">
        <f t="shared" si="22"/>
        <v>OG1054</v>
      </c>
      <c r="C1055" s="36" t="s">
        <v>2987</v>
      </c>
      <c r="D1055" s="25" t="s">
        <v>289</v>
      </c>
      <c r="E1055" s="20" t="s">
        <v>736</v>
      </c>
      <c r="F1055" s="53" t="s">
        <v>2830</v>
      </c>
      <c r="G1055" s="53" t="s">
        <v>2831</v>
      </c>
      <c r="H1055" s="304">
        <v>42285</v>
      </c>
      <c r="I1055" s="304" t="s">
        <v>284</v>
      </c>
      <c r="K1055" s="13">
        <v>220</v>
      </c>
      <c r="L1055" s="13" t="s">
        <v>157</v>
      </c>
      <c r="M1055" s="13" t="s">
        <v>158</v>
      </c>
      <c r="N1055" s="13" t="s">
        <v>2972</v>
      </c>
      <c r="O1055" s="19">
        <v>-32.19408035</v>
      </c>
      <c r="P1055" s="19">
        <v>115.7482529</v>
      </c>
      <c r="Q1055" s="19">
        <v>111</v>
      </c>
      <c r="R1055" s="19" t="s">
        <v>879</v>
      </c>
      <c r="S1055" s="14" t="s">
        <v>880</v>
      </c>
      <c r="T1055" s="13" t="s">
        <v>164</v>
      </c>
      <c r="U1055" s="14" t="s">
        <v>244</v>
      </c>
      <c r="W1055" s="14" t="s">
        <v>244</v>
      </c>
      <c r="AE1055" s="13" t="s">
        <v>881</v>
      </c>
      <c r="AG1055" s="111">
        <v>45432</v>
      </c>
    </row>
    <row r="1056" spans="1:33" ht="15" customHeight="1" x14ac:dyDescent="0.25">
      <c r="A1056" s="16">
        <v>1055</v>
      </c>
      <c r="B1056" s="3" t="str">
        <f t="shared" si="22"/>
        <v>OG1055</v>
      </c>
      <c r="C1056" s="36" t="s">
        <v>2988</v>
      </c>
      <c r="D1056" s="25" t="s">
        <v>289</v>
      </c>
      <c r="E1056" s="20" t="s">
        <v>736</v>
      </c>
      <c r="F1056" s="53" t="s">
        <v>2830</v>
      </c>
      <c r="G1056" s="53" t="s">
        <v>2831</v>
      </c>
      <c r="H1056" s="304">
        <v>42311</v>
      </c>
      <c r="I1056" s="304" t="s">
        <v>284</v>
      </c>
      <c r="K1056" s="13">
        <v>233</v>
      </c>
      <c r="L1056" s="13" t="s">
        <v>157</v>
      </c>
      <c r="M1056" s="13" t="s">
        <v>158</v>
      </c>
      <c r="N1056" s="13" t="s">
        <v>2989</v>
      </c>
      <c r="O1056" s="19">
        <v>-32.336933139999999</v>
      </c>
      <c r="P1056" s="19">
        <v>115.73789979999999</v>
      </c>
      <c r="Q1056" s="19">
        <v>112</v>
      </c>
      <c r="R1056" s="19" t="s">
        <v>879</v>
      </c>
      <c r="S1056" s="14" t="s">
        <v>880</v>
      </c>
      <c r="T1056" s="13" t="s">
        <v>164</v>
      </c>
      <c r="U1056" s="14" t="s">
        <v>244</v>
      </c>
      <c r="W1056" s="14" t="s">
        <v>244</v>
      </c>
      <c r="AE1056" s="13" t="s">
        <v>881</v>
      </c>
      <c r="AG1056" s="111">
        <v>45432</v>
      </c>
    </row>
    <row r="1057" spans="1:33" ht="15" customHeight="1" x14ac:dyDescent="0.25">
      <c r="A1057" s="16">
        <v>1056</v>
      </c>
      <c r="B1057" s="3" t="str">
        <f t="shared" si="22"/>
        <v>OG1056</v>
      </c>
      <c r="C1057" s="36" t="s">
        <v>2990</v>
      </c>
      <c r="D1057" s="25" t="s">
        <v>289</v>
      </c>
      <c r="E1057" s="20" t="s">
        <v>736</v>
      </c>
      <c r="F1057" s="53" t="s">
        <v>2830</v>
      </c>
      <c r="G1057" s="53" t="s">
        <v>2831</v>
      </c>
      <c r="H1057" s="304">
        <v>42312</v>
      </c>
      <c r="I1057" s="304" t="s">
        <v>284</v>
      </c>
      <c r="K1057" s="13">
        <v>203</v>
      </c>
      <c r="L1057" s="13" t="s">
        <v>157</v>
      </c>
      <c r="M1057" s="13" t="s">
        <v>158</v>
      </c>
      <c r="N1057" s="13" t="s">
        <v>2920</v>
      </c>
      <c r="O1057" s="19">
        <v>-32.17583466</v>
      </c>
      <c r="P1057" s="19">
        <v>115.68080140000001</v>
      </c>
      <c r="Q1057" s="19">
        <v>113</v>
      </c>
      <c r="R1057" s="19" t="s">
        <v>879</v>
      </c>
      <c r="S1057" s="14" t="s">
        <v>880</v>
      </c>
      <c r="T1057" s="13" t="s">
        <v>164</v>
      </c>
      <c r="U1057" s="14" t="s">
        <v>244</v>
      </c>
      <c r="W1057" s="14" t="s">
        <v>244</v>
      </c>
      <c r="AE1057" s="13" t="s">
        <v>881</v>
      </c>
      <c r="AG1057" s="111">
        <v>45432</v>
      </c>
    </row>
    <row r="1058" spans="1:33" ht="15" customHeight="1" x14ac:dyDescent="0.25">
      <c r="A1058" s="16">
        <v>1057</v>
      </c>
      <c r="B1058" s="3" t="str">
        <f t="shared" si="22"/>
        <v>OG1057</v>
      </c>
      <c r="C1058" s="36" t="s">
        <v>2991</v>
      </c>
      <c r="D1058" s="25" t="s">
        <v>289</v>
      </c>
      <c r="E1058" s="20" t="s">
        <v>736</v>
      </c>
      <c r="F1058" s="53" t="s">
        <v>2830</v>
      </c>
      <c r="G1058" s="53" t="s">
        <v>2831</v>
      </c>
      <c r="H1058" s="304">
        <v>42317</v>
      </c>
      <c r="I1058" s="304" t="s">
        <v>186</v>
      </c>
      <c r="K1058" s="13">
        <v>201</v>
      </c>
      <c r="L1058" s="13" t="s">
        <v>157</v>
      </c>
      <c r="M1058" s="13" t="s">
        <v>158</v>
      </c>
      <c r="N1058" s="13" t="s">
        <v>2920</v>
      </c>
      <c r="O1058" s="19">
        <v>-32.17583466</v>
      </c>
      <c r="P1058" s="19">
        <v>115.68080140000001</v>
      </c>
      <c r="Q1058" s="19">
        <v>114</v>
      </c>
      <c r="R1058" s="19" t="s">
        <v>879</v>
      </c>
      <c r="S1058" s="14" t="s">
        <v>880</v>
      </c>
      <c r="T1058" s="13" t="s">
        <v>164</v>
      </c>
      <c r="U1058" s="14" t="s">
        <v>244</v>
      </c>
      <c r="W1058" s="14" t="s">
        <v>244</v>
      </c>
      <c r="AE1058" s="13" t="s">
        <v>881</v>
      </c>
      <c r="AG1058" s="111">
        <v>45432</v>
      </c>
    </row>
    <row r="1059" spans="1:33" ht="15" customHeight="1" x14ac:dyDescent="0.25">
      <c r="A1059" s="16">
        <v>1058</v>
      </c>
      <c r="B1059" s="3" t="str">
        <f t="shared" si="22"/>
        <v>OG1058</v>
      </c>
      <c r="C1059" s="36" t="s">
        <v>2992</v>
      </c>
      <c r="D1059" s="25" t="s">
        <v>289</v>
      </c>
      <c r="E1059" s="20" t="s">
        <v>736</v>
      </c>
      <c r="F1059" s="53" t="s">
        <v>2830</v>
      </c>
      <c r="G1059" s="53" t="s">
        <v>2831</v>
      </c>
      <c r="H1059" s="304">
        <v>42319</v>
      </c>
      <c r="I1059" s="304" t="s">
        <v>284</v>
      </c>
      <c r="K1059" s="13">
        <v>188</v>
      </c>
      <c r="L1059" s="13" t="s">
        <v>157</v>
      </c>
      <c r="M1059" s="13" t="s">
        <v>158</v>
      </c>
      <c r="N1059" s="13" t="s">
        <v>2920</v>
      </c>
      <c r="O1059" s="19">
        <v>-32.167499540000001</v>
      </c>
      <c r="P1059" s="19">
        <v>115.67971799999999</v>
      </c>
      <c r="Q1059" s="19">
        <v>115</v>
      </c>
      <c r="R1059" s="19" t="s">
        <v>879</v>
      </c>
      <c r="S1059" s="14" t="s">
        <v>880</v>
      </c>
      <c r="T1059" s="13" t="s">
        <v>164</v>
      </c>
      <c r="U1059" s="14" t="s">
        <v>244</v>
      </c>
      <c r="W1059" s="14" t="s">
        <v>244</v>
      </c>
      <c r="AE1059" s="13" t="s">
        <v>881</v>
      </c>
      <c r="AG1059" s="111">
        <v>45432</v>
      </c>
    </row>
    <row r="1060" spans="1:33" ht="15" customHeight="1" x14ac:dyDescent="0.25">
      <c r="A1060" s="16">
        <v>1059</v>
      </c>
      <c r="B1060" s="3" t="str">
        <f t="shared" si="22"/>
        <v>OG1059</v>
      </c>
      <c r="C1060" s="36" t="s">
        <v>2993</v>
      </c>
      <c r="D1060" s="25" t="s">
        <v>289</v>
      </c>
      <c r="E1060" s="20" t="s">
        <v>736</v>
      </c>
      <c r="F1060" s="53" t="s">
        <v>2830</v>
      </c>
      <c r="G1060" s="53" t="s">
        <v>2831</v>
      </c>
      <c r="H1060" s="304">
        <v>42319</v>
      </c>
      <c r="I1060" s="304" t="s">
        <v>284</v>
      </c>
      <c r="K1060" s="13">
        <v>290</v>
      </c>
      <c r="L1060" s="13" t="s">
        <v>157</v>
      </c>
      <c r="M1060" s="13" t="s">
        <v>158</v>
      </c>
      <c r="N1060" s="13" t="s">
        <v>2920</v>
      </c>
      <c r="O1060" s="19">
        <v>-32.167499540000001</v>
      </c>
      <c r="P1060" s="19">
        <v>115.67971799999999</v>
      </c>
      <c r="Q1060" s="19">
        <v>116</v>
      </c>
      <c r="R1060" s="19" t="s">
        <v>879</v>
      </c>
      <c r="S1060" s="14" t="s">
        <v>880</v>
      </c>
      <c r="T1060" s="13" t="s">
        <v>164</v>
      </c>
      <c r="U1060" s="14" t="s">
        <v>244</v>
      </c>
      <c r="W1060" s="14" t="s">
        <v>244</v>
      </c>
      <c r="AE1060" s="13" t="s">
        <v>881</v>
      </c>
      <c r="AG1060" s="111">
        <v>45432</v>
      </c>
    </row>
    <row r="1061" spans="1:33" ht="15" customHeight="1" x14ac:dyDescent="0.25">
      <c r="A1061" s="16">
        <v>1060</v>
      </c>
      <c r="B1061" s="3" t="str">
        <f t="shared" si="22"/>
        <v>OG1060</v>
      </c>
      <c r="C1061" s="36" t="s">
        <v>2994</v>
      </c>
      <c r="D1061" s="25" t="s">
        <v>289</v>
      </c>
      <c r="E1061" s="20" t="s">
        <v>736</v>
      </c>
      <c r="F1061" s="53" t="s">
        <v>2830</v>
      </c>
      <c r="G1061" s="53" t="s">
        <v>2831</v>
      </c>
      <c r="H1061" s="304">
        <v>42320</v>
      </c>
      <c r="I1061" s="304" t="s">
        <v>186</v>
      </c>
      <c r="K1061" s="13">
        <v>191</v>
      </c>
      <c r="L1061" s="13" t="s">
        <v>157</v>
      </c>
      <c r="M1061" s="13" t="s">
        <v>158</v>
      </c>
      <c r="N1061" s="13" t="s">
        <v>2972</v>
      </c>
      <c r="O1061" s="19">
        <v>-32.194000240000001</v>
      </c>
      <c r="P1061" s="19">
        <v>115.74179839999999</v>
      </c>
      <c r="Q1061" s="19">
        <v>117</v>
      </c>
      <c r="R1061" s="19" t="s">
        <v>879</v>
      </c>
      <c r="S1061" s="14" t="s">
        <v>880</v>
      </c>
      <c r="T1061" s="13" t="s">
        <v>164</v>
      </c>
      <c r="U1061" s="14" t="s">
        <v>244</v>
      </c>
      <c r="W1061" s="14" t="s">
        <v>244</v>
      </c>
      <c r="AE1061" s="13" t="s">
        <v>881</v>
      </c>
      <c r="AG1061" s="111">
        <v>45432</v>
      </c>
    </row>
    <row r="1062" spans="1:33" ht="15" customHeight="1" x14ac:dyDescent="0.25">
      <c r="A1062" s="16">
        <v>1061</v>
      </c>
      <c r="B1062" s="3" t="str">
        <f t="shared" si="22"/>
        <v>OG1061</v>
      </c>
      <c r="C1062" s="36" t="s">
        <v>2995</v>
      </c>
      <c r="D1062" s="25" t="s">
        <v>289</v>
      </c>
      <c r="E1062" s="20" t="s">
        <v>736</v>
      </c>
      <c r="F1062" s="53" t="s">
        <v>2830</v>
      </c>
      <c r="G1062" s="53" t="s">
        <v>2831</v>
      </c>
      <c r="H1062" s="304">
        <v>42324</v>
      </c>
      <c r="I1062" s="304" t="s">
        <v>284</v>
      </c>
      <c r="K1062" s="13">
        <v>208</v>
      </c>
      <c r="L1062" s="13" t="s">
        <v>157</v>
      </c>
      <c r="M1062" s="13" t="s">
        <v>158</v>
      </c>
      <c r="N1062" s="13" t="s">
        <v>2920</v>
      </c>
      <c r="O1062" s="19">
        <v>-32.167499540000001</v>
      </c>
      <c r="P1062" s="19">
        <v>115.6797028</v>
      </c>
      <c r="Q1062" s="19">
        <v>118</v>
      </c>
      <c r="R1062" s="19" t="s">
        <v>879</v>
      </c>
      <c r="S1062" s="14" t="s">
        <v>880</v>
      </c>
      <c r="T1062" s="13" t="s">
        <v>164</v>
      </c>
      <c r="U1062" s="14" t="s">
        <v>244</v>
      </c>
      <c r="W1062" s="14" t="s">
        <v>244</v>
      </c>
      <c r="AE1062" s="13" t="s">
        <v>881</v>
      </c>
      <c r="AG1062" s="111">
        <v>45432</v>
      </c>
    </row>
    <row r="1063" spans="1:33" ht="15" customHeight="1" x14ac:dyDescent="0.25">
      <c r="A1063" s="16">
        <v>1062</v>
      </c>
      <c r="B1063" s="3" t="str">
        <f t="shared" si="22"/>
        <v>OG1062</v>
      </c>
      <c r="C1063" s="36" t="s">
        <v>2996</v>
      </c>
      <c r="D1063" s="25" t="s">
        <v>289</v>
      </c>
      <c r="E1063" s="20" t="s">
        <v>736</v>
      </c>
      <c r="F1063" s="53" t="s">
        <v>2830</v>
      </c>
      <c r="G1063" s="53" t="s">
        <v>2831</v>
      </c>
      <c r="H1063" s="304">
        <v>42324</v>
      </c>
      <c r="I1063" s="304" t="s">
        <v>186</v>
      </c>
      <c r="K1063" s="13">
        <v>286</v>
      </c>
      <c r="L1063" s="13" t="s">
        <v>157</v>
      </c>
      <c r="M1063" s="13" t="s">
        <v>158</v>
      </c>
      <c r="N1063" s="13" t="s">
        <v>2920</v>
      </c>
      <c r="O1063" s="19">
        <v>-32.167499540000001</v>
      </c>
      <c r="P1063" s="19">
        <v>115.67971799999999</v>
      </c>
      <c r="Q1063" s="19">
        <v>119</v>
      </c>
      <c r="R1063" s="19" t="s">
        <v>879</v>
      </c>
      <c r="S1063" s="14" t="s">
        <v>880</v>
      </c>
      <c r="T1063" s="13" t="s">
        <v>164</v>
      </c>
      <c r="U1063" s="14" t="s">
        <v>244</v>
      </c>
      <c r="W1063" s="14" t="s">
        <v>244</v>
      </c>
      <c r="AE1063" s="13" t="s">
        <v>881</v>
      </c>
      <c r="AG1063" s="111">
        <v>45432</v>
      </c>
    </row>
    <row r="1064" spans="1:33" ht="15" customHeight="1" x14ac:dyDescent="0.25">
      <c r="A1064" s="16">
        <v>1063</v>
      </c>
      <c r="B1064" s="3" t="str">
        <f t="shared" si="22"/>
        <v>OG1063</v>
      </c>
      <c r="C1064" s="36" t="s">
        <v>2997</v>
      </c>
      <c r="D1064" s="25" t="s">
        <v>289</v>
      </c>
      <c r="E1064" s="20" t="s">
        <v>736</v>
      </c>
      <c r="F1064" s="53" t="s">
        <v>2830</v>
      </c>
      <c r="G1064" s="53" t="s">
        <v>2831</v>
      </c>
      <c r="H1064" s="304">
        <v>42324</v>
      </c>
      <c r="I1064" s="304" t="s">
        <v>284</v>
      </c>
      <c r="K1064" s="13">
        <v>174</v>
      </c>
      <c r="L1064" s="13" t="s">
        <v>157</v>
      </c>
      <c r="M1064" s="13" t="s">
        <v>158</v>
      </c>
      <c r="N1064" s="13" t="s">
        <v>2920</v>
      </c>
      <c r="O1064" s="19">
        <v>-32.167499540000001</v>
      </c>
      <c r="P1064" s="19">
        <v>115.6797028</v>
      </c>
      <c r="Q1064" s="19">
        <v>120</v>
      </c>
      <c r="R1064" s="19" t="s">
        <v>879</v>
      </c>
      <c r="S1064" s="14" t="s">
        <v>880</v>
      </c>
      <c r="T1064" s="13" t="s">
        <v>164</v>
      </c>
      <c r="U1064" s="14" t="s">
        <v>244</v>
      </c>
      <c r="W1064" s="14" t="s">
        <v>244</v>
      </c>
      <c r="AE1064" s="13" t="s">
        <v>881</v>
      </c>
      <c r="AG1064" s="111">
        <v>45432</v>
      </c>
    </row>
    <row r="1065" spans="1:33" ht="15" customHeight="1" x14ac:dyDescent="0.25">
      <c r="A1065" s="16">
        <v>1064</v>
      </c>
      <c r="B1065" s="3" t="str">
        <f t="shared" si="22"/>
        <v>OG1064</v>
      </c>
      <c r="C1065" s="36" t="s">
        <v>2998</v>
      </c>
      <c r="D1065" s="25" t="s">
        <v>289</v>
      </c>
      <c r="E1065" s="20" t="s">
        <v>736</v>
      </c>
      <c r="F1065" s="53" t="s">
        <v>2830</v>
      </c>
      <c r="G1065" s="53" t="s">
        <v>2831</v>
      </c>
      <c r="H1065" s="304">
        <v>42384</v>
      </c>
      <c r="I1065" s="304" t="s">
        <v>284</v>
      </c>
      <c r="K1065" s="13">
        <v>220</v>
      </c>
      <c r="L1065" s="13" t="s">
        <v>157</v>
      </c>
      <c r="M1065" s="13" t="s">
        <v>158</v>
      </c>
      <c r="N1065" s="13" t="s">
        <v>2989</v>
      </c>
      <c r="O1065" s="19">
        <v>-32.346282960000003</v>
      </c>
      <c r="P1065" s="19">
        <v>115.72550200000001</v>
      </c>
      <c r="Q1065" s="19">
        <v>121</v>
      </c>
      <c r="R1065" s="19" t="s">
        <v>879</v>
      </c>
      <c r="S1065" s="14" t="s">
        <v>880</v>
      </c>
      <c r="T1065" s="13" t="s">
        <v>164</v>
      </c>
      <c r="U1065" s="14" t="s">
        <v>244</v>
      </c>
      <c r="W1065" s="14" t="s">
        <v>244</v>
      </c>
      <c r="AE1065" s="13" t="s">
        <v>881</v>
      </c>
      <c r="AG1065" s="111">
        <v>45432</v>
      </c>
    </row>
    <row r="1066" spans="1:33" ht="15" customHeight="1" x14ac:dyDescent="0.25">
      <c r="A1066" s="16">
        <v>1065</v>
      </c>
      <c r="B1066" s="3" t="str">
        <f t="shared" si="22"/>
        <v>OG1065</v>
      </c>
      <c r="C1066" s="36" t="s">
        <v>2999</v>
      </c>
      <c r="D1066" s="25" t="s">
        <v>289</v>
      </c>
      <c r="E1066" s="20" t="s">
        <v>736</v>
      </c>
      <c r="F1066" s="53" t="s">
        <v>2830</v>
      </c>
      <c r="G1066" s="53" t="s">
        <v>2831</v>
      </c>
      <c r="H1066" s="304">
        <v>42396</v>
      </c>
      <c r="I1066" s="304" t="s">
        <v>284</v>
      </c>
      <c r="K1066" s="13">
        <v>198</v>
      </c>
      <c r="L1066" s="13" t="s">
        <v>157</v>
      </c>
      <c r="M1066" s="13" t="s">
        <v>158</v>
      </c>
      <c r="N1066" s="13" t="s">
        <v>2920</v>
      </c>
      <c r="O1066" s="19">
        <v>-32.179500580000003</v>
      </c>
      <c r="P1066" s="19">
        <v>115.6580963</v>
      </c>
      <c r="Q1066" s="19">
        <v>122</v>
      </c>
      <c r="R1066" s="19" t="s">
        <v>879</v>
      </c>
      <c r="S1066" s="14" t="s">
        <v>880</v>
      </c>
      <c r="T1066" s="13" t="s">
        <v>164</v>
      </c>
      <c r="U1066" s="14" t="s">
        <v>244</v>
      </c>
      <c r="W1066" s="14" t="s">
        <v>244</v>
      </c>
      <c r="AE1066" s="13" t="s">
        <v>881</v>
      </c>
      <c r="AG1066" s="111">
        <v>45432</v>
      </c>
    </row>
    <row r="1067" spans="1:33" ht="15" customHeight="1" x14ac:dyDescent="0.25">
      <c r="A1067" s="16">
        <v>1066</v>
      </c>
      <c r="B1067" s="3" t="str">
        <f t="shared" si="22"/>
        <v>OG1066</v>
      </c>
      <c r="C1067" s="36" t="s">
        <v>3000</v>
      </c>
      <c r="D1067" s="25" t="s">
        <v>289</v>
      </c>
      <c r="E1067" s="20" t="s">
        <v>736</v>
      </c>
      <c r="F1067" s="53" t="s">
        <v>2830</v>
      </c>
      <c r="G1067" s="53" t="s">
        <v>2831</v>
      </c>
      <c r="H1067" s="304">
        <v>42396</v>
      </c>
      <c r="I1067" s="304" t="s">
        <v>284</v>
      </c>
      <c r="K1067" s="13">
        <v>219</v>
      </c>
      <c r="L1067" s="13" t="s">
        <v>157</v>
      </c>
      <c r="M1067" s="13" t="s">
        <v>158</v>
      </c>
      <c r="N1067" s="13" t="s">
        <v>2920</v>
      </c>
      <c r="O1067" s="19">
        <v>-32.179500580000003</v>
      </c>
      <c r="P1067" s="19">
        <v>115.6580963</v>
      </c>
      <c r="Q1067" s="19">
        <v>123</v>
      </c>
      <c r="R1067" s="19" t="s">
        <v>879</v>
      </c>
      <c r="S1067" s="14" t="s">
        <v>880</v>
      </c>
      <c r="T1067" s="13" t="s">
        <v>164</v>
      </c>
      <c r="U1067" s="14" t="s">
        <v>244</v>
      </c>
      <c r="W1067" s="14" t="s">
        <v>244</v>
      </c>
      <c r="AE1067" s="13" t="s">
        <v>881</v>
      </c>
      <c r="AG1067" s="111">
        <v>45432</v>
      </c>
    </row>
    <row r="1068" spans="1:33" ht="15" customHeight="1" x14ac:dyDescent="0.25">
      <c r="A1068" s="16">
        <v>1067</v>
      </c>
      <c r="B1068" s="3" t="str">
        <f t="shared" si="22"/>
        <v>OG1067</v>
      </c>
      <c r="C1068" s="36" t="s">
        <v>3001</v>
      </c>
      <c r="D1068" s="25" t="s">
        <v>289</v>
      </c>
      <c r="E1068" s="20" t="s">
        <v>736</v>
      </c>
      <c r="F1068" s="53" t="s">
        <v>2830</v>
      </c>
      <c r="G1068" s="53" t="s">
        <v>2831</v>
      </c>
      <c r="H1068" s="304">
        <v>42396</v>
      </c>
      <c r="I1068" s="304" t="s">
        <v>284</v>
      </c>
      <c r="K1068" s="13">
        <v>173</v>
      </c>
      <c r="L1068" s="13" t="s">
        <v>157</v>
      </c>
      <c r="M1068" s="13" t="s">
        <v>158</v>
      </c>
      <c r="N1068" s="13" t="s">
        <v>2920</v>
      </c>
      <c r="O1068" s="19">
        <v>-32.179500580000003</v>
      </c>
      <c r="P1068" s="19">
        <v>115.6580963</v>
      </c>
      <c r="Q1068" s="19">
        <v>124</v>
      </c>
      <c r="R1068" s="19" t="s">
        <v>879</v>
      </c>
      <c r="S1068" s="14" t="s">
        <v>880</v>
      </c>
      <c r="T1068" s="13" t="s">
        <v>164</v>
      </c>
      <c r="U1068" s="14" t="s">
        <v>244</v>
      </c>
      <c r="W1068" s="14" t="s">
        <v>244</v>
      </c>
      <c r="AE1068" s="13" t="s">
        <v>881</v>
      </c>
      <c r="AG1068" s="111">
        <v>45432</v>
      </c>
    </row>
    <row r="1069" spans="1:33" ht="15" customHeight="1" x14ac:dyDescent="0.25">
      <c r="A1069" s="16">
        <v>1068</v>
      </c>
      <c r="B1069" s="3" t="str">
        <f t="shared" si="22"/>
        <v>OG1068</v>
      </c>
      <c r="C1069" s="36" t="s">
        <v>2994</v>
      </c>
      <c r="D1069" s="25" t="s">
        <v>289</v>
      </c>
      <c r="E1069" s="20" t="s">
        <v>736</v>
      </c>
      <c r="F1069" s="53" t="s">
        <v>2830</v>
      </c>
      <c r="G1069" s="53" t="s">
        <v>2831</v>
      </c>
      <c r="H1069" s="304">
        <v>42682</v>
      </c>
      <c r="I1069" s="304" t="s">
        <v>284</v>
      </c>
      <c r="K1069" s="13">
        <v>215</v>
      </c>
      <c r="L1069" s="13" t="s">
        <v>157</v>
      </c>
      <c r="M1069" s="13" t="s">
        <v>158</v>
      </c>
      <c r="N1069" s="13" t="s">
        <v>2972</v>
      </c>
      <c r="O1069" s="19">
        <v>-32.19413376</v>
      </c>
      <c r="P1069" s="19">
        <v>115.75</v>
      </c>
      <c r="Q1069" s="19">
        <v>125</v>
      </c>
      <c r="R1069" s="19" t="s">
        <v>879</v>
      </c>
      <c r="S1069" s="14" t="s">
        <v>880</v>
      </c>
      <c r="T1069" s="13" t="s">
        <v>164</v>
      </c>
      <c r="U1069" s="14" t="s">
        <v>244</v>
      </c>
      <c r="W1069" s="14" t="s">
        <v>244</v>
      </c>
      <c r="AE1069" s="13" t="s">
        <v>881</v>
      </c>
      <c r="AG1069" s="111">
        <v>45432</v>
      </c>
    </row>
    <row r="1070" spans="1:33" ht="15" customHeight="1" x14ac:dyDescent="0.25">
      <c r="A1070" s="16">
        <v>1069</v>
      </c>
      <c r="B1070" s="3" t="str">
        <f t="shared" si="22"/>
        <v>OG1069</v>
      </c>
      <c r="C1070" s="36" t="s">
        <v>2998</v>
      </c>
      <c r="D1070" s="25" t="s">
        <v>289</v>
      </c>
      <c r="E1070" s="20" t="s">
        <v>736</v>
      </c>
      <c r="F1070" s="53" t="s">
        <v>2830</v>
      </c>
      <c r="G1070" s="53" t="s">
        <v>2831</v>
      </c>
      <c r="H1070" s="304">
        <v>42683</v>
      </c>
      <c r="I1070" s="304" t="s">
        <v>284</v>
      </c>
      <c r="K1070" s="13">
        <v>195</v>
      </c>
      <c r="L1070" s="13" t="s">
        <v>157</v>
      </c>
      <c r="M1070" s="13" t="s">
        <v>158</v>
      </c>
      <c r="N1070" s="13" t="s">
        <v>2972</v>
      </c>
      <c r="O1070" s="19">
        <v>-32.19413376</v>
      </c>
      <c r="P1070" s="19">
        <v>115.75</v>
      </c>
      <c r="Q1070" s="19">
        <v>126</v>
      </c>
      <c r="R1070" s="19" t="s">
        <v>879</v>
      </c>
      <c r="S1070" s="14" t="s">
        <v>880</v>
      </c>
      <c r="T1070" s="13" t="s">
        <v>164</v>
      </c>
      <c r="U1070" s="14" t="s">
        <v>244</v>
      </c>
      <c r="W1070" s="14" t="s">
        <v>244</v>
      </c>
      <c r="AE1070" s="13" t="s">
        <v>881</v>
      </c>
      <c r="AG1070" s="111">
        <v>45432</v>
      </c>
    </row>
    <row r="1071" spans="1:33" ht="15" customHeight="1" x14ac:dyDescent="0.25">
      <c r="A1071" s="16">
        <v>1070</v>
      </c>
      <c r="B1071" s="3" t="str">
        <f t="shared" si="22"/>
        <v>OG1070</v>
      </c>
      <c r="C1071" s="36" t="s">
        <v>3002</v>
      </c>
      <c r="D1071" s="25" t="s">
        <v>289</v>
      </c>
      <c r="E1071" s="20" t="s">
        <v>736</v>
      </c>
      <c r="F1071" s="53" t="s">
        <v>2830</v>
      </c>
      <c r="G1071" s="53" t="s">
        <v>2831</v>
      </c>
      <c r="H1071" s="304">
        <v>42692</v>
      </c>
      <c r="I1071" s="304" t="s">
        <v>284</v>
      </c>
      <c r="K1071" s="13">
        <v>177</v>
      </c>
      <c r="L1071" s="13" t="s">
        <v>157</v>
      </c>
      <c r="M1071" s="13" t="s">
        <v>158</v>
      </c>
      <c r="N1071" s="13" t="s">
        <v>2972</v>
      </c>
      <c r="O1071" s="19">
        <v>-32.19413376</v>
      </c>
      <c r="P1071" s="19">
        <v>115.75</v>
      </c>
      <c r="Q1071" s="19">
        <v>127</v>
      </c>
      <c r="R1071" s="19" t="s">
        <v>879</v>
      </c>
      <c r="S1071" s="14" t="s">
        <v>880</v>
      </c>
      <c r="T1071" s="13" t="s">
        <v>164</v>
      </c>
      <c r="U1071" s="14" t="s">
        <v>244</v>
      </c>
      <c r="W1071" s="14" t="s">
        <v>244</v>
      </c>
      <c r="AE1071" s="13" t="s">
        <v>881</v>
      </c>
      <c r="AG1071" s="111">
        <v>45432</v>
      </c>
    </row>
    <row r="1072" spans="1:33" ht="15" customHeight="1" x14ac:dyDescent="0.25">
      <c r="A1072" s="16">
        <v>1071</v>
      </c>
      <c r="B1072" s="3" t="str">
        <f t="shared" ref="B1072" si="23">_xlfn.CONCAT("OG",A1072)</f>
        <v>OG1071</v>
      </c>
      <c r="C1072" s="36" t="s">
        <v>3003</v>
      </c>
      <c r="D1072" s="25" t="s">
        <v>289</v>
      </c>
      <c r="E1072" s="20" t="s">
        <v>736</v>
      </c>
      <c r="F1072" s="53" t="s">
        <v>876</v>
      </c>
      <c r="G1072" s="53" t="s">
        <v>3004</v>
      </c>
      <c r="H1072" s="304">
        <v>45487</v>
      </c>
      <c r="I1072" s="304" t="s">
        <v>284</v>
      </c>
      <c r="K1072" s="13">
        <v>205</v>
      </c>
      <c r="L1072" s="13" t="s">
        <v>157</v>
      </c>
      <c r="M1072" s="13" t="s">
        <v>158</v>
      </c>
      <c r="N1072" s="13" t="s">
        <v>3005</v>
      </c>
      <c r="O1072" s="19" t="s">
        <v>3006</v>
      </c>
      <c r="P1072" s="19" t="s">
        <v>3007</v>
      </c>
      <c r="Q1072" s="19">
        <v>1</v>
      </c>
      <c r="R1072" s="19" t="s">
        <v>879</v>
      </c>
      <c r="S1072" s="14" t="s">
        <v>163</v>
      </c>
      <c r="T1072" s="13" t="s">
        <v>164</v>
      </c>
      <c r="U1072" s="14" t="s">
        <v>165</v>
      </c>
      <c r="W1072" s="14" t="s">
        <v>244</v>
      </c>
      <c r="Y1072" s="13" t="s">
        <v>3008</v>
      </c>
      <c r="AE1072" s="13" t="s">
        <v>881</v>
      </c>
      <c r="AG1072" s="111">
        <v>45432</v>
      </c>
    </row>
    <row r="1073" spans="1:33" ht="15" customHeight="1" x14ac:dyDescent="0.25">
      <c r="A1073" s="16">
        <v>1072</v>
      </c>
      <c r="B1073" s="3" t="str">
        <f>_xlfn.CONCAT("OG",A1073)</f>
        <v>OG1072</v>
      </c>
      <c r="C1073" s="36" t="s">
        <v>3009</v>
      </c>
      <c r="D1073" s="25" t="s">
        <v>289</v>
      </c>
      <c r="E1073" s="20" t="s">
        <v>736</v>
      </c>
      <c r="F1073" s="53" t="s">
        <v>876</v>
      </c>
      <c r="G1073" s="53" t="s">
        <v>3010</v>
      </c>
      <c r="H1073" s="304">
        <v>45428</v>
      </c>
      <c r="I1073" s="304" t="s">
        <v>284</v>
      </c>
      <c r="K1073" s="13">
        <v>330</v>
      </c>
      <c r="L1073" s="13" t="s">
        <v>157</v>
      </c>
      <c r="M1073" s="13" t="s">
        <v>158</v>
      </c>
      <c r="N1073" s="13" t="s">
        <v>3011</v>
      </c>
      <c r="O1073" s="19" t="s">
        <v>3012</v>
      </c>
      <c r="P1073" s="19" t="s">
        <v>3013</v>
      </c>
      <c r="Q1073" s="19">
        <v>1</v>
      </c>
      <c r="R1073" s="19" t="s">
        <v>879</v>
      </c>
      <c r="S1073" s="14" t="s">
        <v>3014</v>
      </c>
      <c r="T1073" s="13" t="s">
        <v>3015</v>
      </c>
      <c r="U1073" s="14" t="s">
        <v>165</v>
      </c>
      <c r="W1073" s="14" t="s">
        <v>244</v>
      </c>
      <c r="Y1073" s="13" t="s">
        <v>3008</v>
      </c>
      <c r="AE1073" s="13" t="s">
        <v>881</v>
      </c>
      <c r="AG1073" s="111">
        <v>45432</v>
      </c>
    </row>
    <row r="1074" spans="1:33" ht="15" customHeight="1" x14ac:dyDescent="0.25">
      <c r="A1074" s="16">
        <v>1073</v>
      </c>
      <c r="B1074" s="3" t="str">
        <f>_xlfn.CONCAT("OG",A1074)</f>
        <v>OG1073</v>
      </c>
      <c r="C1074" s="36" t="s">
        <v>3016</v>
      </c>
      <c r="D1074" s="25" t="s">
        <v>289</v>
      </c>
      <c r="E1074" s="20" t="s">
        <v>736</v>
      </c>
      <c r="F1074" s="53" t="s">
        <v>876</v>
      </c>
      <c r="G1074" s="53" t="s">
        <v>3010</v>
      </c>
      <c r="H1074" s="304">
        <v>45428</v>
      </c>
      <c r="I1074" s="304" t="s">
        <v>284</v>
      </c>
      <c r="K1074" s="13">
        <v>314</v>
      </c>
      <c r="L1074" s="13" t="s">
        <v>157</v>
      </c>
      <c r="M1074" s="13" t="s">
        <v>158</v>
      </c>
      <c r="N1074" s="13" t="s">
        <v>3011</v>
      </c>
      <c r="O1074" s="19" t="s">
        <v>3017</v>
      </c>
      <c r="P1074" s="19" t="s">
        <v>3018</v>
      </c>
      <c r="Q1074" s="19">
        <v>1</v>
      </c>
      <c r="R1074" s="19" t="s">
        <v>879</v>
      </c>
      <c r="S1074" s="14" t="s">
        <v>3014</v>
      </c>
      <c r="T1074" s="13" t="s">
        <v>3015</v>
      </c>
      <c r="U1074" s="14" t="s">
        <v>165</v>
      </c>
      <c r="W1074" s="14" t="s">
        <v>244</v>
      </c>
      <c r="Y1074" s="13" t="s">
        <v>3008</v>
      </c>
      <c r="AE1074" s="13" t="s">
        <v>881</v>
      </c>
      <c r="AG1074" s="111">
        <v>45432</v>
      </c>
    </row>
    <row r="1075" spans="1:33" ht="15" customHeight="1" x14ac:dyDescent="0.25">
      <c r="A1075" s="16">
        <v>1074</v>
      </c>
      <c r="B1075" s="3" t="str">
        <f>_xlfn.CONCAT("OG",A1075)</f>
        <v>OG1074</v>
      </c>
      <c r="C1075" s="36" t="s">
        <v>3019</v>
      </c>
      <c r="D1075" s="25" t="s">
        <v>289</v>
      </c>
      <c r="E1075" s="20" t="s">
        <v>736</v>
      </c>
      <c r="F1075" s="53" t="s">
        <v>876</v>
      </c>
      <c r="G1075" s="53" t="s">
        <v>3010</v>
      </c>
      <c r="H1075" s="304" t="s">
        <v>3020</v>
      </c>
      <c r="I1075" s="304" t="s">
        <v>284</v>
      </c>
      <c r="K1075" s="13">
        <v>236</v>
      </c>
      <c r="L1075" s="13" t="s">
        <v>157</v>
      </c>
      <c r="M1075" s="13" t="s">
        <v>158</v>
      </c>
      <c r="N1075" s="13" t="s">
        <v>3021</v>
      </c>
      <c r="O1075" s="19" t="s">
        <v>3022</v>
      </c>
      <c r="P1075" s="19" t="s">
        <v>3023</v>
      </c>
      <c r="Q1075" s="19">
        <v>1</v>
      </c>
      <c r="R1075" s="19" t="s">
        <v>879</v>
      </c>
      <c r="S1075" s="14" t="s">
        <v>3014</v>
      </c>
      <c r="T1075" s="13" t="s">
        <v>3015</v>
      </c>
      <c r="U1075" s="14" t="s">
        <v>165</v>
      </c>
      <c r="W1075" s="14" t="s">
        <v>244</v>
      </c>
      <c r="Y1075" s="13" t="s">
        <v>3008</v>
      </c>
      <c r="AE1075" s="13" t="s">
        <v>881</v>
      </c>
      <c r="AG1075" s="111">
        <v>45432</v>
      </c>
    </row>
    <row r="1076" spans="1:33" ht="15" customHeight="1" x14ac:dyDescent="0.25">
      <c r="A1076" s="16">
        <v>1075</v>
      </c>
      <c r="B1076" s="3" t="str">
        <f>_xlfn.CONCAT("OG",A1076)</f>
        <v>OG1075</v>
      </c>
      <c r="C1076" s="36" t="s">
        <v>3024</v>
      </c>
      <c r="D1076" s="25" t="s">
        <v>289</v>
      </c>
      <c r="E1076" s="20" t="s">
        <v>736</v>
      </c>
      <c r="F1076" s="53" t="s">
        <v>876</v>
      </c>
      <c r="G1076" s="53" t="s">
        <v>2831</v>
      </c>
      <c r="H1076" s="304"/>
      <c r="K1076" s="13"/>
      <c r="O1076" s="19"/>
      <c r="U1076" s="14"/>
      <c r="AG1076" s="111">
        <v>45432</v>
      </c>
    </row>
    <row r="1077" spans="1:33" ht="15" customHeight="1" x14ac:dyDescent="0.25">
      <c r="A1077" s="16">
        <v>1076</v>
      </c>
      <c r="B1077" s="3" t="str">
        <f t="shared" ref="B1077:B1108" si="24">_xlfn.CONCAT("OG",A1077)</f>
        <v>OG1076</v>
      </c>
      <c r="C1077" s="36" t="s">
        <v>3025</v>
      </c>
      <c r="D1077" s="25" t="s">
        <v>289</v>
      </c>
      <c r="E1077" s="20" t="s">
        <v>736</v>
      </c>
      <c r="F1077" s="53" t="s">
        <v>3026</v>
      </c>
      <c r="G1077" s="53" t="s">
        <v>3027</v>
      </c>
      <c r="H1077" s="304">
        <v>43378</v>
      </c>
      <c r="K1077" s="13">
        <v>176</v>
      </c>
      <c r="L1077" s="13" t="s">
        <v>157</v>
      </c>
      <c r="M1077" s="13" t="s">
        <v>2170</v>
      </c>
      <c r="N1077" s="13" t="s">
        <v>2205</v>
      </c>
      <c r="O1077" s="19">
        <v>-12.58333333</v>
      </c>
      <c r="P1077" s="19">
        <v>130.8666667</v>
      </c>
      <c r="Q1077" s="19">
        <v>1</v>
      </c>
      <c r="R1077" s="19" t="s">
        <v>879</v>
      </c>
      <c r="S1077" s="14" t="s">
        <v>880</v>
      </c>
      <c r="T1077" s="13" t="s">
        <v>164</v>
      </c>
      <c r="U1077" s="14" t="s">
        <v>244</v>
      </c>
      <c r="W1077" s="14" t="s">
        <v>244</v>
      </c>
      <c r="AE1077" s="13" t="s">
        <v>881</v>
      </c>
      <c r="AG1077" s="111">
        <v>45568</v>
      </c>
    </row>
    <row r="1078" spans="1:33" ht="15" customHeight="1" x14ac:dyDescent="0.25">
      <c r="A1078" s="16">
        <v>1077</v>
      </c>
      <c r="B1078" s="3" t="str">
        <f t="shared" si="24"/>
        <v>OG1077</v>
      </c>
      <c r="C1078" s="36" t="s">
        <v>3028</v>
      </c>
      <c r="D1078" s="25" t="s">
        <v>289</v>
      </c>
      <c r="E1078" s="20" t="s">
        <v>736</v>
      </c>
      <c r="F1078" s="53" t="s">
        <v>3026</v>
      </c>
      <c r="G1078" s="53" t="s">
        <v>3027</v>
      </c>
      <c r="H1078" s="304">
        <v>43378</v>
      </c>
      <c r="K1078" s="13">
        <v>238</v>
      </c>
      <c r="L1078" s="13" t="s">
        <v>157</v>
      </c>
      <c r="M1078" s="13" t="s">
        <v>2170</v>
      </c>
      <c r="N1078" s="13" t="s">
        <v>2205</v>
      </c>
      <c r="O1078" s="19">
        <v>-12.58333333</v>
      </c>
      <c r="P1078" s="19">
        <v>130.8666667</v>
      </c>
      <c r="Q1078" s="19">
        <v>1</v>
      </c>
      <c r="R1078" s="19" t="s">
        <v>879</v>
      </c>
      <c r="S1078" s="14" t="s">
        <v>880</v>
      </c>
      <c r="T1078" s="13" t="s">
        <v>164</v>
      </c>
      <c r="U1078" s="14" t="s">
        <v>244</v>
      </c>
      <c r="W1078" s="14" t="s">
        <v>244</v>
      </c>
      <c r="AE1078" s="13" t="s">
        <v>881</v>
      </c>
      <c r="AG1078" s="111">
        <v>45568</v>
      </c>
    </row>
    <row r="1079" spans="1:33" ht="15" customHeight="1" x14ac:dyDescent="0.25">
      <c r="A1079" s="16">
        <v>1078</v>
      </c>
      <c r="B1079" s="3" t="str">
        <f t="shared" si="24"/>
        <v>OG1078</v>
      </c>
      <c r="C1079" s="36" t="s">
        <v>3029</v>
      </c>
      <c r="D1079" s="25" t="s">
        <v>289</v>
      </c>
      <c r="E1079" s="20" t="s">
        <v>736</v>
      </c>
      <c r="F1079" s="53" t="s">
        <v>3026</v>
      </c>
      <c r="G1079" s="53" t="s">
        <v>3027</v>
      </c>
      <c r="H1079" s="304">
        <v>43317</v>
      </c>
      <c r="K1079" s="13">
        <v>218</v>
      </c>
      <c r="L1079" s="13" t="s">
        <v>157</v>
      </c>
      <c r="M1079" s="13" t="s">
        <v>2170</v>
      </c>
      <c r="N1079" s="13" t="s">
        <v>2205</v>
      </c>
      <c r="O1079" s="19">
        <v>-12.58333333</v>
      </c>
      <c r="P1079" s="19">
        <v>130.8666667</v>
      </c>
      <c r="Q1079" s="19">
        <v>2</v>
      </c>
      <c r="R1079" s="19" t="s">
        <v>879</v>
      </c>
      <c r="S1079" s="14" t="s">
        <v>880</v>
      </c>
      <c r="T1079" s="13" t="s">
        <v>164</v>
      </c>
      <c r="U1079" s="14" t="s">
        <v>244</v>
      </c>
      <c r="W1079" s="14" t="s">
        <v>244</v>
      </c>
      <c r="AE1079" s="13" t="s">
        <v>881</v>
      </c>
      <c r="AG1079" s="111">
        <v>45568</v>
      </c>
    </row>
    <row r="1080" spans="1:33" ht="15" customHeight="1" x14ac:dyDescent="0.25">
      <c r="A1080" s="16">
        <v>1079</v>
      </c>
      <c r="B1080" s="3" t="str">
        <f t="shared" si="24"/>
        <v>OG1079</v>
      </c>
      <c r="C1080" s="36" t="s">
        <v>3030</v>
      </c>
      <c r="D1080" s="25" t="s">
        <v>289</v>
      </c>
      <c r="E1080" s="20" t="s">
        <v>736</v>
      </c>
      <c r="F1080" s="53" t="s">
        <v>3026</v>
      </c>
      <c r="G1080" s="53" t="s">
        <v>3027</v>
      </c>
      <c r="H1080" s="304">
        <v>43317</v>
      </c>
      <c r="K1080" s="13">
        <v>204</v>
      </c>
      <c r="L1080" s="13" t="s">
        <v>157</v>
      </c>
      <c r="M1080" s="13" t="s">
        <v>2170</v>
      </c>
      <c r="N1080" s="13" t="s">
        <v>2205</v>
      </c>
      <c r="O1080" s="19">
        <v>-12.58333333</v>
      </c>
      <c r="P1080" s="19">
        <v>130.8666667</v>
      </c>
      <c r="Q1080" s="19">
        <v>3</v>
      </c>
      <c r="R1080" s="19" t="s">
        <v>879</v>
      </c>
      <c r="S1080" s="14" t="s">
        <v>880</v>
      </c>
      <c r="T1080" s="13" t="s">
        <v>164</v>
      </c>
      <c r="U1080" s="14" t="s">
        <v>244</v>
      </c>
      <c r="W1080" s="14" t="s">
        <v>244</v>
      </c>
      <c r="AE1080" s="13" t="s">
        <v>881</v>
      </c>
      <c r="AG1080" s="111">
        <v>45568</v>
      </c>
    </row>
    <row r="1081" spans="1:33" ht="15" customHeight="1" x14ac:dyDescent="0.25">
      <c r="A1081" s="16">
        <v>1080</v>
      </c>
      <c r="B1081" s="3" t="str">
        <f t="shared" si="24"/>
        <v>OG1080</v>
      </c>
      <c r="C1081" s="36" t="s">
        <v>3031</v>
      </c>
      <c r="D1081" s="25" t="s">
        <v>289</v>
      </c>
      <c r="E1081" s="20" t="s">
        <v>736</v>
      </c>
      <c r="F1081" s="53" t="s">
        <v>3026</v>
      </c>
      <c r="G1081" s="53" t="s">
        <v>3027</v>
      </c>
      <c r="H1081" s="304">
        <v>42139</v>
      </c>
      <c r="K1081" s="13"/>
      <c r="L1081" s="13" t="s">
        <v>157</v>
      </c>
      <c r="M1081" s="13" t="s">
        <v>158</v>
      </c>
      <c r="N1081" s="13" t="s">
        <v>3032</v>
      </c>
      <c r="O1081" s="19">
        <v>-12.233333330000001</v>
      </c>
      <c r="P1081" s="19">
        <v>122.9833333</v>
      </c>
      <c r="Q1081" s="19">
        <v>4</v>
      </c>
      <c r="R1081" s="19" t="s">
        <v>879</v>
      </c>
      <c r="S1081" s="14" t="s">
        <v>880</v>
      </c>
      <c r="T1081" s="13" t="s">
        <v>164</v>
      </c>
      <c r="U1081" s="14" t="s">
        <v>244</v>
      </c>
      <c r="W1081" s="14" t="s">
        <v>244</v>
      </c>
      <c r="AE1081" s="13" t="s">
        <v>881</v>
      </c>
      <c r="AG1081" s="111">
        <v>45568</v>
      </c>
    </row>
    <row r="1082" spans="1:33" ht="15" customHeight="1" x14ac:dyDescent="0.25">
      <c r="A1082" s="16">
        <v>1081</v>
      </c>
      <c r="B1082" s="3" t="str">
        <f t="shared" si="24"/>
        <v>OG1081</v>
      </c>
      <c r="C1082" s="36" t="s">
        <v>3033</v>
      </c>
      <c r="D1082" s="25" t="s">
        <v>289</v>
      </c>
      <c r="E1082" s="20" t="s">
        <v>736</v>
      </c>
      <c r="F1082" s="53" t="s">
        <v>3026</v>
      </c>
      <c r="G1082" s="53" t="s">
        <v>3027</v>
      </c>
      <c r="H1082" s="304">
        <v>42139</v>
      </c>
      <c r="K1082" s="13"/>
      <c r="L1082" s="13" t="s">
        <v>157</v>
      </c>
      <c r="M1082" s="13" t="s">
        <v>158</v>
      </c>
      <c r="N1082" s="13" t="s">
        <v>3032</v>
      </c>
      <c r="O1082" s="19">
        <v>-12.233333330000001</v>
      </c>
      <c r="P1082" s="19">
        <v>122.9833333</v>
      </c>
      <c r="Q1082" s="19">
        <v>5</v>
      </c>
      <c r="R1082" s="19" t="s">
        <v>879</v>
      </c>
      <c r="S1082" s="14" t="s">
        <v>880</v>
      </c>
      <c r="T1082" s="13" t="s">
        <v>164</v>
      </c>
      <c r="U1082" s="14" t="s">
        <v>244</v>
      </c>
      <c r="W1082" s="14" t="s">
        <v>244</v>
      </c>
      <c r="AE1082" s="13" t="s">
        <v>881</v>
      </c>
      <c r="AG1082" s="111">
        <v>45568</v>
      </c>
    </row>
    <row r="1083" spans="1:33" ht="15" customHeight="1" x14ac:dyDescent="0.25">
      <c r="A1083" s="16">
        <v>1082</v>
      </c>
      <c r="B1083" s="3" t="str">
        <f t="shared" si="24"/>
        <v>OG1082</v>
      </c>
      <c r="C1083" s="36" t="s">
        <v>3034</v>
      </c>
      <c r="D1083" s="25" t="s">
        <v>289</v>
      </c>
      <c r="E1083" s="20" t="s">
        <v>736</v>
      </c>
      <c r="F1083" s="53" t="s">
        <v>3026</v>
      </c>
      <c r="G1083" s="53" t="s">
        <v>3027</v>
      </c>
      <c r="H1083" s="304">
        <v>42139</v>
      </c>
      <c r="K1083" s="13"/>
      <c r="L1083" s="13" t="s">
        <v>157</v>
      </c>
      <c r="M1083" s="13" t="s">
        <v>158</v>
      </c>
      <c r="N1083" s="13" t="s">
        <v>3032</v>
      </c>
      <c r="O1083" s="19">
        <v>-12.233333330000001</v>
      </c>
      <c r="P1083" s="19">
        <v>122.9833333</v>
      </c>
      <c r="Q1083" s="19">
        <v>6</v>
      </c>
      <c r="R1083" s="19" t="s">
        <v>879</v>
      </c>
      <c r="S1083" s="14" t="s">
        <v>880</v>
      </c>
      <c r="T1083" s="13" t="s">
        <v>164</v>
      </c>
      <c r="U1083" s="14" t="s">
        <v>244</v>
      </c>
      <c r="W1083" s="14" t="s">
        <v>244</v>
      </c>
      <c r="AE1083" s="13" t="s">
        <v>881</v>
      </c>
      <c r="AG1083" s="111">
        <v>45568</v>
      </c>
    </row>
    <row r="1084" spans="1:33" ht="15" customHeight="1" x14ac:dyDescent="0.25">
      <c r="A1084" s="16">
        <v>1083</v>
      </c>
      <c r="B1084" s="3" t="str">
        <f t="shared" si="24"/>
        <v>OG1083</v>
      </c>
      <c r="C1084" s="36" t="s">
        <v>3035</v>
      </c>
      <c r="D1084" s="25" t="s">
        <v>289</v>
      </c>
      <c r="E1084" s="20" t="s">
        <v>736</v>
      </c>
      <c r="F1084" s="53" t="s">
        <v>3026</v>
      </c>
      <c r="G1084" s="53" t="s">
        <v>3027</v>
      </c>
      <c r="H1084" s="304">
        <v>42139</v>
      </c>
      <c r="K1084" s="13"/>
      <c r="L1084" s="13" t="s">
        <v>157</v>
      </c>
      <c r="M1084" s="13" t="s">
        <v>158</v>
      </c>
      <c r="N1084" s="13" t="s">
        <v>3032</v>
      </c>
      <c r="O1084" s="19">
        <v>-12.233333330000001</v>
      </c>
      <c r="P1084" s="19">
        <v>122.9833333</v>
      </c>
      <c r="Q1084" s="19">
        <v>7</v>
      </c>
      <c r="R1084" s="19" t="s">
        <v>879</v>
      </c>
      <c r="S1084" s="14" t="s">
        <v>880</v>
      </c>
      <c r="T1084" s="13" t="s">
        <v>164</v>
      </c>
      <c r="U1084" s="14" t="s">
        <v>244</v>
      </c>
      <c r="W1084" s="14" t="s">
        <v>244</v>
      </c>
      <c r="AE1084" s="13" t="s">
        <v>881</v>
      </c>
      <c r="AG1084" s="111">
        <v>45568</v>
      </c>
    </row>
    <row r="1085" spans="1:33" ht="15" customHeight="1" x14ac:dyDescent="0.25">
      <c r="A1085" s="16">
        <v>1084</v>
      </c>
      <c r="B1085" s="3" t="str">
        <f t="shared" si="24"/>
        <v>OG1084</v>
      </c>
      <c r="C1085" s="36" t="s">
        <v>3036</v>
      </c>
      <c r="D1085" s="25" t="s">
        <v>289</v>
      </c>
      <c r="E1085" s="20" t="s">
        <v>736</v>
      </c>
      <c r="F1085" s="53" t="s">
        <v>3026</v>
      </c>
      <c r="G1085" s="53" t="s">
        <v>3027</v>
      </c>
      <c r="H1085" s="304">
        <v>42139</v>
      </c>
      <c r="K1085" s="13"/>
      <c r="L1085" s="13" t="s">
        <v>157</v>
      </c>
      <c r="M1085" s="13" t="s">
        <v>158</v>
      </c>
      <c r="N1085" s="13" t="s">
        <v>3032</v>
      </c>
      <c r="O1085" s="19">
        <v>-12.233333330000001</v>
      </c>
      <c r="P1085" s="19">
        <v>122.9833333</v>
      </c>
      <c r="Q1085" s="19">
        <v>8</v>
      </c>
      <c r="R1085" s="19" t="s">
        <v>879</v>
      </c>
      <c r="S1085" s="14" t="s">
        <v>880</v>
      </c>
      <c r="T1085" s="13" t="s">
        <v>164</v>
      </c>
      <c r="U1085" s="14" t="s">
        <v>244</v>
      </c>
      <c r="W1085" s="14" t="s">
        <v>244</v>
      </c>
      <c r="AE1085" s="13" t="s">
        <v>881</v>
      </c>
      <c r="AG1085" s="111">
        <v>45568</v>
      </c>
    </row>
    <row r="1086" spans="1:33" ht="15" customHeight="1" x14ac:dyDescent="0.25">
      <c r="A1086" s="16">
        <v>1085</v>
      </c>
      <c r="B1086" s="3" t="str">
        <f t="shared" si="24"/>
        <v>OG1085</v>
      </c>
      <c r="C1086" s="36" t="s">
        <v>3037</v>
      </c>
      <c r="D1086" s="25" t="s">
        <v>289</v>
      </c>
      <c r="E1086" s="20" t="s">
        <v>736</v>
      </c>
      <c r="F1086" s="53" t="s">
        <v>3026</v>
      </c>
      <c r="G1086" s="53" t="s">
        <v>3027</v>
      </c>
      <c r="H1086" s="304">
        <v>42139</v>
      </c>
      <c r="K1086" s="13"/>
      <c r="L1086" s="13" t="s">
        <v>157</v>
      </c>
      <c r="M1086" s="13" t="s">
        <v>158</v>
      </c>
      <c r="N1086" s="13" t="s">
        <v>3032</v>
      </c>
      <c r="O1086" s="19">
        <v>-12.233333330000001</v>
      </c>
      <c r="P1086" s="19">
        <v>122.9833333</v>
      </c>
      <c r="Q1086" s="19">
        <v>9</v>
      </c>
      <c r="R1086" s="19" t="s">
        <v>879</v>
      </c>
      <c r="S1086" s="14" t="s">
        <v>880</v>
      </c>
      <c r="T1086" s="13" t="s">
        <v>164</v>
      </c>
      <c r="U1086" s="14" t="s">
        <v>244</v>
      </c>
      <c r="W1086" s="14" t="s">
        <v>244</v>
      </c>
      <c r="AE1086" s="13" t="s">
        <v>881</v>
      </c>
      <c r="AG1086" s="111">
        <v>45568</v>
      </c>
    </row>
    <row r="1087" spans="1:33" ht="15" customHeight="1" x14ac:dyDescent="0.25">
      <c r="A1087" s="16">
        <v>1086</v>
      </c>
      <c r="B1087" s="3" t="str">
        <f t="shared" si="24"/>
        <v>OG1086</v>
      </c>
      <c r="C1087" s="36" t="s">
        <v>3038</v>
      </c>
      <c r="D1087" s="25" t="s">
        <v>289</v>
      </c>
      <c r="E1087" s="20" t="s">
        <v>736</v>
      </c>
      <c r="F1087" s="53" t="s">
        <v>3026</v>
      </c>
      <c r="G1087" s="53" t="s">
        <v>3027</v>
      </c>
      <c r="H1087" s="304">
        <v>42139</v>
      </c>
      <c r="K1087" s="13"/>
      <c r="L1087" s="13" t="s">
        <v>157</v>
      </c>
      <c r="M1087" s="13" t="s">
        <v>158</v>
      </c>
      <c r="N1087" s="13" t="s">
        <v>3032</v>
      </c>
      <c r="O1087" s="19">
        <v>-12.233333330000001</v>
      </c>
      <c r="P1087" s="19">
        <v>122.9833333</v>
      </c>
      <c r="Q1087" s="19">
        <v>10</v>
      </c>
      <c r="R1087" s="19" t="s">
        <v>879</v>
      </c>
      <c r="S1087" s="14" t="s">
        <v>880</v>
      </c>
      <c r="T1087" s="13" t="s">
        <v>164</v>
      </c>
      <c r="U1087" s="14" t="s">
        <v>244</v>
      </c>
      <c r="W1087" s="14" t="s">
        <v>244</v>
      </c>
      <c r="AE1087" s="13" t="s">
        <v>881</v>
      </c>
      <c r="AG1087" s="111">
        <v>45568</v>
      </c>
    </row>
    <row r="1088" spans="1:33" ht="15" customHeight="1" x14ac:dyDescent="0.25">
      <c r="A1088" s="16">
        <v>1087</v>
      </c>
      <c r="B1088" s="3" t="str">
        <f t="shared" si="24"/>
        <v>OG1087</v>
      </c>
      <c r="C1088" s="36" t="s">
        <v>3039</v>
      </c>
      <c r="D1088" s="25" t="s">
        <v>289</v>
      </c>
      <c r="E1088" s="20" t="s">
        <v>736</v>
      </c>
      <c r="F1088" s="53" t="s">
        <v>3026</v>
      </c>
      <c r="G1088" s="53" t="s">
        <v>3027</v>
      </c>
      <c r="H1088" s="304">
        <v>42139</v>
      </c>
      <c r="K1088" s="13"/>
      <c r="L1088" s="13" t="s">
        <v>157</v>
      </c>
      <c r="M1088" s="13" t="s">
        <v>158</v>
      </c>
      <c r="N1088" s="13" t="s">
        <v>3032</v>
      </c>
      <c r="O1088" s="19">
        <v>-12.233333330000001</v>
      </c>
      <c r="P1088" s="19">
        <v>122.9833333</v>
      </c>
      <c r="Q1088" s="19">
        <v>11</v>
      </c>
      <c r="R1088" s="19" t="s">
        <v>879</v>
      </c>
      <c r="S1088" s="14" t="s">
        <v>880</v>
      </c>
      <c r="T1088" s="13" t="s">
        <v>164</v>
      </c>
      <c r="U1088" s="14" t="s">
        <v>244</v>
      </c>
      <c r="W1088" s="14" t="s">
        <v>244</v>
      </c>
      <c r="AE1088" s="13" t="s">
        <v>881</v>
      </c>
      <c r="AG1088" s="111">
        <v>45568</v>
      </c>
    </row>
    <row r="1089" spans="1:33" ht="15" customHeight="1" x14ac:dyDescent="0.25">
      <c r="A1089" s="16">
        <v>1088</v>
      </c>
      <c r="B1089" s="3" t="str">
        <f t="shared" si="24"/>
        <v>OG1088</v>
      </c>
      <c r="C1089" s="36" t="s">
        <v>3040</v>
      </c>
      <c r="D1089" s="25" t="s">
        <v>289</v>
      </c>
      <c r="E1089" s="20" t="s">
        <v>736</v>
      </c>
      <c r="F1089" s="53" t="s">
        <v>3026</v>
      </c>
      <c r="G1089" s="53" t="s">
        <v>3027</v>
      </c>
      <c r="H1089" s="304">
        <v>42139</v>
      </c>
      <c r="K1089" s="13"/>
      <c r="L1089" s="13" t="s">
        <v>157</v>
      </c>
      <c r="M1089" s="13" t="s">
        <v>158</v>
      </c>
      <c r="N1089" s="13" t="s">
        <v>3032</v>
      </c>
      <c r="O1089" s="19">
        <v>-12.233333330000001</v>
      </c>
      <c r="P1089" s="19">
        <v>122.9833333</v>
      </c>
      <c r="Q1089" s="19">
        <v>12</v>
      </c>
      <c r="R1089" s="19" t="s">
        <v>879</v>
      </c>
      <c r="S1089" s="14" t="s">
        <v>880</v>
      </c>
      <c r="T1089" s="13" t="s">
        <v>164</v>
      </c>
      <c r="U1089" s="14" t="s">
        <v>244</v>
      </c>
      <c r="W1089" s="14" t="s">
        <v>244</v>
      </c>
      <c r="AE1089" s="13" t="s">
        <v>881</v>
      </c>
      <c r="AG1089" s="111">
        <v>45568</v>
      </c>
    </row>
    <row r="1090" spans="1:33" ht="15" customHeight="1" x14ac:dyDescent="0.25">
      <c r="A1090" s="16">
        <v>1089</v>
      </c>
      <c r="B1090" s="3" t="str">
        <f t="shared" si="24"/>
        <v>OG1089</v>
      </c>
      <c r="C1090" s="36" t="s">
        <v>3041</v>
      </c>
      <c r="D1090" s="25" t="s">
        <v>289</v>
      </c>
      <c r="E1090" s="20" t="s">
        <v>736</v>
      </c>
      <c r="F1090" s="53" t="s">
        <v>3026</v>
      </c>
      <c r="G1090" s="53" t="s">
        <v>3027</v>
      </c>
      <c r="H1090" s="304">
        <v>42139</v>
      </c>
      <c r="K1090" s="13"/>
      <c r="L1090" s="13" t="s">
        <v>157</v>
      </c>
      <c r="M1090" s="13" t="s">
        <v>158</v>
      </c>
      <c r="N1090" s="13" t="s">
        <v>3032</v>
      </c>
      <c r="O1090" s="19">
        <v>-12.233333330000001</v>
      </c>
      <c r="P1090" s="19">
        <v>122.9833333</v>
      </c>
      <c r="Q1090" s="19">
        <v>13</v>
      </c>
      <c r="R1090" s="19" t="s">
        <v>879</v>
      </c>
      <c r="S1090" s="14" t="s">
        <v>880</v>
      </c>
      <c r="T1090" s="13" t="s">
        <v>164</v>
      </c>
      <c r="U1090" s="14" t="s">
        <v>244</v>
      </c>
      <c r="W1090" s="14" t="s">
        <v>244</v>
      </c>
      <c r="AE1090" s="13" t="s">
        <v>881</v>
      </c>
      <c r="AG1090" s="111">
        <v>45568</v>
      </c>
    </row>
    <row r="1091" spans="1:33" ht="15" customHeight="1" x14ac:dyDescent="0.25">
      <c r="A1091" s="16">
        <v>1090</v>
      </c>
      <c r="B1091" s="3" t="str">
        <f t="shared" si="24"/>
        <v>OG1090</v>
      </c>
      <c r="C1091" s="36" t="s">
        <v>3042</v>
      </c>
      <c r="D1091" s="25" t="s">
        <v>289</v>
      </c>
      <c r="E1091" s="20" t="s">
        <v>736</v>
      </c>
      <c r="F1091" s="53" t="s">
        <v>3026</v>
      </c>
      <c r="G1091" s="53" t="s">
        <v>3027</v>
      </c>
      <c r="H1091" s="304">
        <v>42139</v>
      </c>
      <c r="K1091" s="13"/>
      <c r="L1091" s="13" t="s">
        <v>157</v>
      </c>
      <c r="M1091" s="13" t="s">
        <v>158</v>
      </c>
      <c r="N1091" s="13" t="s">
        <v>3032</v>
      </c>
      <c r="O1091" s="19">
        <v>-12.233333330000001</v>
      </c>
      <c r="P1091" s="19">
        <v>122.9833333</v>
      </c>
      <c r="Q1091" s="19">
        <v>14</v>
      </c>
      <c r="R1091" s="19" t="s">
        <v>879</v>
      </c>
      <c r="S1091" s="14" t="s">
        <v>880</v>
      </c>
      <c r="T1091" s="13" t="s">
        <v>164</v>
      </c>
      <c r="U1091" s="14" t="s">
        <v>244</v>
      </c>
      <c r="W1091" s="14" t="s">
        <v>244</v>
      </c>
      <c r="AE1091" s="13" t="s">
        <v>881</v>
      </c>
      <c r="AG1091" s="111">
        <v>45568</v>
      </c>
    </row>
    <row r="1092" spans="1:33" ht="15" customHeight="1" x14ac:dyDescent="0.25">
      <c r="A1092" s="16">
        <v>1091</v>
      </c>
      <c r="B1092" s="3" t="str">
        <f t="shared" si="24"/>
        <v>OG1091</v>
      </c>
      <c r="C1092" s="36" t="s">
        <v>3043</v>
      </c>
      <c r="D1092" s="25" t="s">
        <v>289</v>
      </c>
      <c r="E1092" s="20" t="s">
        <v>736</v>
      </c>
      <c r="F1092" s="53" t="s">
        <v>3026</v>
      </c>
      <c r="G1092" s="53" t="s">
        <v>3027</v>
      </c>
      <c r="H1092" s="304">
        <v>42139</v>
      </c>
      <c r="K1092" s="13"/>
      <c r="L1092" s="13" t="s">
        <v>157</v>
      </c>
      <c r="M1092" s="13" t="s">
        <v>158</v>
      </c>
      <c r="N1092" s="13" t="s">
        <v>3032</v>
      </c>
      <c r="O1092" s="19">
        <v>-12.233333330000001</v>
      </c>
      <c r="P1092" s="19">
        <v>122.9833333</v>
      </c>
      <c r="Q1092" s="19">
        <v>15</v>
      </c>
      <c r="R1092" s="19" t="s">
        <v>879</v>
      </c>
      <c r="S1092" s="14" t="s">
        <v>880</v>
      </c>
      <c r="T1092" s="13" t="s">
        <v>164</v>
      </c>
      <c r="U1092" s="14" t="s">
        <v>244</v>
      </c>
      <c r="W1092" s="14" t="s">
        <v>244</v>
      </c>
      <c r="AE1092" s="13" t="s">
        <v>881</v>
      </c>
      <c r="AG1092" s="111">
        <v>45568</v>
      </c>
    </row>
    <row r="1093" spans="1:33" ht="15" customHeight="1" x14ac:dyDescent="0.25">
      <c r="A1093" s="16">
        <v>1092</v>
      </c>
      <c r="B1093" s="3" t="str">
        <f t="shared" si="24"/>
        <v>OG1092</v>
      </c>
      <c r="C1093" s="36" t="s">
        <v>3044</v>
      </c>
      <c r="D1093" s="25" t="s">
        <v>289</v>
      </c>
      <c r="E1093" s="20" t="s">
        <v>736</v>
      </c>
      <c r="F1093" s="53" t="s">
        <v>3026</v>
      </c>
      <c r="G1093" s="53" t="s">
        <v>3027</v>
      </c>
      <c r="H1093" s="304">
        <v>42282</v>
      </c>
      <c r="K1093" s="13"/>
      <c r="L1093" s="13" t="s">
        <v>157</v>
      </c>
      <c r="M1093" s="13" t="s">
        <v>158</v>
      </c>
      <c r="N1093" s="13" t="s">
        <v>3045</v>
      </c>
      <c r="O1093" s="19">
        <v>-14.1</v>
      </c>
      <c r="P1093" s="19">
        <v>123.5333333</v>
      </c>
      <c r="Q1093" s="19">
        <v>16</v>
      </c>
      <c r="R1093" s="19" t="s">
        <v>879</v>
      </c>
      <c r="S1093" s="14" t="s">
        <v>880</v>
      </c>
      <c r="T1093" s="13" t="s">
        <v>164</v>
      </c>
      <c r="U1093" s="14" t="s">
        <v>244</v>
      </c>
      <c r="W1093" s="14" t="s">
        <v>244</v>
      </c>
      <c r="AE1093" s="13" t="s">
        <v>881</v>
      </c>
      <c r="AG1093" s="111">
        <v>45568</v>
      </c>
    </row>
    <row r="1094" spans="1:33" ht="15" customHeight="1" x14ac:dyDescent="0.25">
      <c r="A1094" s="16">
        <v>1093</v>
      </c>
      <c r="B1094" s="3" t="str">
        <f t="shared" si="24"/>
        <v>OG1093</v>
      </c>
      <c r="C1094" s="36" t="s">
        <v>3046</v>
      </c>
      <c r="D1094" s="25" t="s">
        <v>289</v>
      </c>
      <c r="E1094" s="20" t="s">
        <v>736</v>
      </c>
      <c r="F1094" s="53" t="s">
        <v>3026</v>
      </c>
      <c r="G1094" s="53" t="s">
        <v>3027</v>
      </c>
      <c r="H1094" s="304">
        <v>42282</v>
      </c>
      <c r="K1094" s="13"/>
      <c r="L1094" s="13" t="s">
        <v>157</v>
      </c>
      <c r="M1094" s="13" t="s">
        <v>158</v>
      </c>
      <c r="N1094" s="13" t="s">
        <v>3045</v>
      </c>
      <c r="O1094" s="19">
        <v>-14.1</v>
      </c>
      <c r="P1094" s="19">
        <v>123.5333333</v>
      </c>
      <c r="Q1094" s="19">
        <v>17</v>
      </c>
      <c r="R1094" s="19" t="s">
        <v>879</v>
      </c>
      <c r="S1094" s="14" t="s">
        <v>880</v>
      </c>
      <c r="T1094" s="13" t="s">
        <v>164</v>
      </c>
      <c r="U1094" s="14" t="s">
        <v>244</v>
      </c>
      <c r="W1094" s="14" t="s">
        <v>244</v>
      </c>
      <c r="AE1094" s="13" t="s">
        <v>881</v>
      </c>
      <c r="AG1094" s="111">
        <v>45568</v>
      </c>
    </row>
    <row r="1095" spans="1:33" ht="15" customHeight="1" x14ac:dyDescent="0.25">
      <c r="A1095" s="16">
        <v>1094</v>
      </c>
      <c r="B1095" s="3" t="str">
        <f t="shared" si="24"/>
        <v>OG1094</v>
      </c>
      <c r="C1095" s="36" t="s">
        <v>3047</v>
      </c>
      <c r="D1095" s="25" t="s">
        <v>289</v>
      </c>
      <c r="E1095" s="20" t="s">
        <v>736</v>
      </c>
      <c r="F1095" s="53" t="s">
        <v>3026</v>
      </c>
      <c r="G1095" s="53" t="s">
        <v>3027</v>
      </c>
      <c r="H1095" s="304">
        <v>42282</v>
      </c>
      <c r="K1095" s="13"/>
      <c r="L1095" s="13" t="s">
        <v>157</v>
      </c>
      <c r="M1095" s="13" t="s">
        <v>158</v>
      </c>
      <c r="N1095" s="13" t="s">
        <v>3045</v>
      </c>
      <c r="O1095" s="19">
        <v>-14.1</v>
      </c>
      <c r="P1095" s="19">
        <v>123.5333333</v>
      </c>
      <c r="Q1095" s="19">
        <v>18</v>
      </c>
      <c r="R1095" s="19" t="s">
        <v>879</v>
      </c>
      <c r="S1095" s="14" t="s">
        <v>880</v>
      </c>
      <c r="T1095" s="13" t="s">
        <v>164</v>
      </c>
      <c r="U1095" s="14" t="s">
        <v>244</v>
      </c>
      <c r="W1095" s="14" t="s">
        <v>244</v>
      </c>
      <c r="AE1095" s="13" t="s">
        <v>881</v>
      </c>
      <c r="AG1095" s="111">
        <v>45568</v>
      </c>
    </row>
    <row r="1096" spans="1:33" ht="15" customHeight="1" x14ac:dyDescent="0.25">
      <c r="A1096" s="16">
        <v>1095</v>
      </c>
      <c r="B1096" s="3" t="str">
        <f t="shared" si="24"/>
        <v>OG1095</v>
      </c>
      <c r="C1096" s="36" t="s">
        <v>3048</v>
      </c>
      <c r="D1096" s="25" t="s">
        <v>289</v>
      </c>
      <c r="E1096" s="20" t="s">
        <v>736</v>
      </c>
      <c r="F1096" s="53" t="s">
        <v>3026</v>
      </c>
      <c r="G1096" s="53" t="s">
        <v>3027</v>
      </c>
      <c r="H1096" s="304">
        <v>42282</v>
      </c>
      <c r="K1096" s="13"/>
      <c r="L1096" s="13" t="s">
        <v>157</v>
      </c>
      <c r="M1096" s="13" t="s">
        <v>158</v>
      </c>
      <c r="N1096" s="13" t="s">
        <v>3045</v>
      </c>
      <c r="O1096" s="19">
        <v>-14.1</v>
      </c>
      <c r="P1096" s="19">
        <v>123.5333333</v>
      </c>
      <c r="Q1096" s="19">
        <v>19</v>
      </c>
      <c r="R1096" s="19" t="s">
        <v>879</v>
      </c>
      <c r="S1096" s="14" t="s">
        <v>880</v>
      </c>
      <c r="T1096" s="13" t="s">
        <v>164</v>
      </c>
      <c r="U1096" s="14" t="s">
        <v>244</v>
      </c>
      <c r="W1096" s="14" t="s">
        <v>244</v>
      </c>
      <c r="AE1096" s="13" t="s">
        <v>881</v>
      </c>
      <c r="AG1096" s="111">
        <v>45568</v>
      </c>
    </row>
    <row r="1097" spans="1:33" ht="15" customHeight="1" x14ac:dyDescent="0.25">
      <c r="A1097" s="16">
        <v>1096</v>
      </c>
      <c r="B1097" s="3" t="str">
        <f t="shared" si="24"/>
        <v>OG1096</v>
      </c>
      <c r="C1097" s="36" t="s">
        <v>3049</v>
      </c>
      <c r="D1097" s="25" t="s">
        <v>289</v>
      </c>
      <c r="E1097" s="20" t="s">
        <v>736</v>
      </c>
      <c r="F1097" s="53" t="s">
        <v>3026</v>
      </c>
      <c r="G1097" s="53" t="s">
        <v>3027</v>
      </c>
      <c r="H1097" s="304">
        <v>42282</v>
      </c>
      <c r="K1097" s="13"/>
      <c r="L1097" s="13" t="s">
        <v>157</v>
      </c>
      <c r="M1097" s="13" t="s">
        <v>158</v>
      </c>
      <c r="N1097" s="13" t="s">
        <v>3045</v>
      </c>
      <c r="O1097" s="19">
        <v>-14.1</v>
      </c>
      <c r="P1097" s="19">
        <v>123.5333333</v>
      </c>
      <c r="Q1097" s="19">
        <v>20</v>
      </c>
      <c r="R1097" s="19" t="s">
        <v>879</v>
      </c>
      <c r="S1097" s="14" t="s">
        <v>880</v>
      </c>
      <c r="T1097" s="13" t="s">
        <v>164</v>
      </c>
      <c r="U1097" s="14" t="s">
        <v>244</v>
      </c>
      <c r="W1097" s="14" t="s">
        <v>244</v>
      </c>
      <c r="AE1097" s="13" t="s">
        <v>881</v>
      </c>
      <c r="AG1097" s="111">
        <v>45568</v>
      </c>
    </row>
    <row r="1098" spans="1:33" ht="15" customHeight="1" x14ac:dyDescent="0.25">
      <c r="A1098" s="16">
        <v>1097</v>
      </c>
      <c r="B1098" s="3" t="str">
        <f t="shared" si="24"/>
        <v>OG1097</v>
      </c>
      <c r="C1098" s="36" t="s">
        <v>3050</v>
      </c>
      <c r="D1098" s="25" t="s">
        <v>289</v>
      </c>
      <c r="E1098" s="20" t="s">
        <v>736</v>
      </c>
      <c r="F1098" s="53" t="s">
        <v>3026</v>
      </c>
      <c r="G1098" s="53" t="s">
        <v>3027</v>
      </c>
      <c r="H1098" s="304">
        <v>42282</v>
      </c>
      <c r="K1098" s="13"/>
      <c r="L1098" s="13" t="s">
        <v>157</v>
      </c>
      <c r="M1098" s="13" t="s">
        <v>158</v>
      </c>
      <c r="N1098" s="13" t="s">
        <v>3045</v>
      </c>
      <c r="O1098" s="19">
        <v>-14.1</v>
      </c>
      <c r="P1098" s="19">
        <v>123.5333333</v>
      </c>
      <c r="Q1098" s="19">
        <v>21</v>
      </c>
      <c r="R1098" s="19" t="s">
        <v>879</v>
      </c>
      <c r="S1098" s="14" t="s">
        <v>880</v>
      </c>
      <c r="T1098" s="13" t="s">
        <v>164</v>
      </c>
      <c r="U1098" s="14" t="s">
        <v>244</v>
      </c>
      <c r="W1098" s="14" t="s">
        <v>244</v>
      </c>
      <c r="AE1098" s="13" t="s">
        <v>881</v>
      </c>
      <c r="AG1098" s="111">
        <v>45568</v>
      </c>
    </row>
    <row r="1099" spans="1:33" ht="15" customHeight="1" x14ac:dyDescent="0.25">
      <c r="A1099" s="16">
        <v>1098</v>
      </c>
      <c r="B1099" s="3" t="str">
        <f t="shared" si="24"/>
        <v>OG1098</v>
      </c>
      <c r="C1099" s="36" t="s">
        <v>3051</v>
      </c>
      <c r="D1099" s="25" t="s">
        <v>289</v>
      </c>
      <c r="E1099" s="20" t="s">
        <v>736</v>
      </c>
      <c r="F1099" s="53" t="s">
        <v>3026</v>
      </c>
      <c r="G1099" s="53" t="s">
        <v>3027</v>
      </c>
      <c r="H1099" s="304">
        <v>42282</v>
      </c>
      <c r="K1099" s="13"/>
      <c r="L1099" s="13" t="s">
        <v>157</v>
      </c>
      <c r="M1099" s="13" t="s">
        <v>158</v>
      </c>
      <c r="N1099" s="13" t="s">
        <v>3045</v>
      </c>
      <c r="O1099" s="19">
        <v>-14.1</v>
      </c>
      <c r="P1099" s="19">
        <v>123.5333333</v>
      </c>
      <c r="Q1099" s="19">
        <v>22</v>
      </c>
      <c r="R1099" s="19" t="s">
        <v>879</v>
      </c>
      <c r="S1099" s="14" t="s">
        <v>880</v>
      </c>
      <c r="T1099" s="13" t="s">
        <v>164</v>
      </c>
      <c r="U1099" s="14" t="s">
        <v>244</v>
      </c>
      <c r="W1099" s="14" t="s">
        <v>244</v>
      </c>
      <c r="AE1099" s="13" t="s">
        <v>881</v>
      </c>
      <c r="AG1099" s="111">
        <v>45568</v>
      </c>
    </row>
    <row r="1100" spans="1:33" ht="15" customHeight="1" x14ac:dyDescent="0.25">
      <c r="A1100" s="16">
        <v>1099</v>
      </c>
      <c r="B1100" s="3" t="str">
        <f t="shared" si="24"/>
        <v>OG1099</v>
      </c>
      <c r="C1100" s="36" t="s">
        <v>3052</v>
      </c>
      <c r="D1100" s="25" t="s">
        <v>289</v>
      </c>
      <c r="E1100" s="20" t="s">
        <v>736</v>
      </c>
      <c r="F1100" s="53" t="s">
        <v>3026</v>
      </c>
      <c r="G1100" s="53" t="s">
        <v>3027</v>
      </c>
      <c r="H1100" s="304">
        <v>42282</v>
      </c>
      <c r="K1100" s="13"/>
      <c r="L1100" s="13" t="s">
        <v>157</v>
      </c>
      <c r="M1100" s="13" t="s">
        <v>158</v>
      </c>
      <c r="N1100" s="13" t="s">
        <v>3045</v>
      </c>
      <c r="O1100" s="19">
        <v>-14.1</v>
      </c>
      <c r="P1100" s="19">
        <v>123.5333333</v>
      </c>
      <c r="Q1100" s="19">
        <v>23</v>
      </c>
      <c r="R1100" s="19" t="s">
        <v>879</v>
      </c>
      <c r="S1100" s="14" t="s">
        <v>880</v>
      </c>
      <c r="T1100" s="13" t="s">
        <v>164</v>
      </c>
      <c r="U1100" s="14" t="s">
        <v>244</v>
      </c>
      <c r="W1100" s="14" t="s">
        <v>244</v>
      </c>
      <c r="AE1100" s="13" t="s">
        <v>881</v>
      </c>
      <c r="AG1100" s="111">
        <v>45568</v>
      </c>
    </row>
    <row r="1101" spans="1:33" ht="15" customHeight="1" x14ac:dyDescent="0.25">
      <c r="A1101" s="16">
        <v>1100</v>
      </c>
      <c r="B1101" s="3" t="str">
        <f t="shared" si="24"/>
        <v>OG1100</v>
      </c>
      <c r="C1101" s="36" t="s">
        <v>3053</v>
      </c>
      <c r="D1101" s="25" t="s">
        <v>289</v>
      </c>
      <c r="E1101" s="20" t="s">
        <v>736</v>
      </c>
      <c r="F1101" s="53" t="s">
        <v>3026</v>
      </c>
      <c r="G1101" s="53" t="s">
        <v>3027</v>
      </c>
      <c r="H1101" s="304">
        <v>42282</v>
      </c>
      <c r="K1101" s="13"/>
      <c r="L1101" s="13" t="s">
        <v>157</v>
      </c>
      <c r="M1101" s="13" t="s">
        <v>158</v>
      </c>
      <c r="N1101" s="13" t="s">
        <v>3045</v>
      </c>
      <c r="O1101" s="19">
        <v>-14.1</v>
      </c>
      <c r="P1101" s="19">
        <v>123.5333333</v>
      </c>
      <c r="Q1101" s="19">
        <v>24</v>
      </c>
      <c r="R1101" s="19" t="s">
        <v>879</v>
      </c>
      <c r="S1101" s="14" t="s">
        <v>880</v>
      </c>
      <c r="T1101" s="13" t="s">
        <v>164</v>
      </c>
      <c r="U1101" s="14" t="s">
        <v>244</v>
      </c>
      <c r="W1101" s="14" t="s">
        <v>244</v>
      </c>
      <c r="AE1101" s="13" t="s">
        <v>881</v>
      </c>
      <c r="AG1101" s="111">
        <v>45568</v>
      </c>
    </row>
    <row r="1102" spans="1:33" ht="15" customHeight="1" x14ac:dyDescent="0.25">
      <c r="A1102" s="16">
        <v>1101</v>
      </c>
      <c r="B1102" s="3" t="str">
        <f t="shared" si="24"/>
        <v>OG1101</v>
      </c>
      <c r="C1102" s="36" t="s">
        <v>3054</v>
      </c>
      <c r="D1102" s="25" t="s">
        <v>289</v>
      </c>
      <c r="E1102" s="20" t="s">
        <v>736</v>
      </c>
      <c r="F1102" s="53" t="s">
        <v>3026</v>
      </c>
      <c r="G1102" s="53" t="s">
        <v>3027</v>
      </c>
      <c r="H1102" s="304">
        <v>42282</v>
      </c>
      <c r="K1102" s="13"/>
      <c r="L1102" s="13" t="s">
        <v>157</v>
      </c>
      <c r="M1102" s="13" t="s">
        <v>158</v>
      </c>
      <c r="N1102" s="13" t="s">
        <v>3045</v>
      </c>
      <c r="O1102" s="19">
        <v>-14.1</v>
      </c>
      <c r="P1102" s="19">
        <v>123.5333333</v>
      </c>
      <c r="Q1102" s="19">
        <v>25</v>
      </c>
      <c r="R1102" s="19" t="s">
        <v>879</v>
      </c>
      <c r="S1102" s="14" t="s">
        <v>880</v>
      </c>
      <c r="T1102" s="13" t="s">
        <v>164</v>
      </c>
      <c r="U1102" s="14" t="s">
        <v>244</v>
      </c>
      <c r="W1102" s="14" t="s">
        <v>244</v>
      </c>
      <c r="AE1102" s="13" t="s">
        <v>881</v>
      </c>
      <c r="AG1102" s="111">
        <v>45568</v>
      </c>
    </row>
    <row r="1103" spans="1:33" ht="15" customHeight="1" x14ac:dyDescent="0.25">
      <c r="A1103" s="16">
        <v>1102</v>
      </c>
      <c r="B1103" s="3" t="str">
        <f t="shared" si="24"/>
        <v>OG1102</v>
      </c>
      <c r="C1103" s="36" t="s">
        <v>3055</v>
      </c>
      <c r="D1103" s="25" t="s">
        <v>289</v>
      </c>
      <c r="E1103" s="20" t="s">
        <v>736</v>
      </c>
      <c r="F1103" s="53" t="s">
        <v>3026</v>
      </c>
      <c r="G1103" s="53" t="s">
        <v>3027</v>
      </c>
      <c r="H1103" s="304">
        <v>42282</v>
      </c>
      <c r="K1103" s="13"/>
      <c r="L1103" s="13" t="s">
        <v>157</v>
      </c>
      <c r="M1103" s="13" t="s">
        <v>158</v>
      </c>
      <c r="N1103" s="13" t="s">
        <v>3045</v>
      </c>
      <c r="O1103" s="19">
        <v>-14.1</v>
      </c>
      <c r="P1103" s="19">
        <v>123.5333333</v>
      </c>
      <c r="Q1103" s="19">
        <v>26</v>
      </c>
      <c r="R1103" s="19" t="s">
        <v>879</v>
      </c>
      <c r="S1103" s="14" t="s">
        <v>880</v>
      </c>
      <c r="T1103" s="13" t="s">
        <v>164</v>
      </c>
      <c r="U1103" s="14" t="s">
        <v>244</v>
      </c>
      <c r="W1103" s="14" t="s">
        <v>244</v>
      </c>
      <c r="AE1103" s="13" t="s">
        <v>881</v>
      </c>
      <c r="AG1103" s="111">
        <v>45568</v>
      </c>
    </row>
    <row r="1104" spans="1:33" ht="15" customHeight="1" x14ac:dyDescent="0.25">
      <c r="A1104" s="16">
        <v>1103</v>
      </c>
      <c r="B1104" s="3" t="str">
        <f t="shared" si="24"/>
        <v>OG1103</v>
      </c>
      <c r="C1104" s="36" t="s">
        <v>3056</v>
      </c>
      <c r="D1104" s="25" t="s">
        <v>289</v>
      </c>
      <c r="E1104" s="20" t="s">
        <v>736</v>
      </c>
      <c r="F1104" s="53" t="s">
        <v>3026</v>
      </c>
      <c r="G1104" s="53" t="s">
        <v>3027</v>
      </c>
      <c r="H1104" s="304">
        <v>42282</v>
      </c>
      <c r="K1104" s="13"/>
      <c r="L1104" s="13" t="s">
        <v>157</v>
      </c>
      <c r="M1104" s="13" t="s">
        <v>158</v>
      </c>
      <c r="N1104" s="13" t="s">
        <v>3045</v>
      </c>
      <c r="O1104" s="19">
        <v>-14.1</v>
      </c>
      <c r="P1104" s="19">
        <v>123.5333333</v>
      </c>
      <c r="Q1104" s="19">
        <v>27</v>
      </c>
      <c r="R1104" s="19" t="s">
        <v>879</v>
      </c>
      <c r="S1104" s="14" t="s">
        <v>880</v>
      </c>
      <c r="T1104" s="13" t="s">
        <v>164</v>
      </c>
      <c r="U1104" s="14" t="s">
        <v>244</v>
      </c>
      <c r="W1104" s="14" t="s">
        <v>244</v>
      </c>
      <c r="AE1104" s="13" t="s">
        <v>881</v>
      </c>
      <c r="AG1104" s="111">
        <v>45568</v>
      </c>
    </row>
    <row r="1105" spans="1:33" ht="15" customHeight="1" x14ac:dyDescent="0.25">
      <c r="A1105" s="16">
        <v>1104</v>
      </c>
      <c r="B1105" s="3" t="str">
        <f t="shared" si="24"/>
        <v>OG1104</v>
      </c>
      <c r="C1105" s="36" t="s">
        <v>3057</v>
      </c>
      <c r="D1105" s="25" t="s">
        <v>289</v>
      </c>
      <c r="E1105" s="20" t="s">
        <v>736</v>
      </c>
      <c r="F1105" s="53" t="s">
        <v>3026</v>
      </c>
      <c r="G1105" s="53" t="s">
        <v>3027</v>
      </c>
      <c r="H1105" s="304">
        <v>42282</v>
      </c>
      <c r="K1105" s="13"/>
      <c r="L1105" s="13" t="s">
        <v>157</v>
      </c>
      <c r="M1105" s="13" t="s">
        <v>158</v>
      </c>
      <c r="N1105" s="13" t="s">
        <v>3045</v>
      </c>
      <c r="O1105" s="19">
        <v>-14.1</v>
      </c>
      <c r="P1105" s="19">
        <v>123.5333333</v>
      </c>
      <c r="Q1105" s="19">
        <v>28</v>
      </c>
      <c r="R1105" s="19" t="s">
        <v>879</v>
      </c>
      <c r="S1105" s="14" t="s">
        <v>880</v>
      </c>
      <c r="T1105" s="13" t="s">
        <v>164</v>
      </c>
      <c r="U1105" s="14" t="s">
        <v>244</v>
      </c>
      <c r="W1105" s="14" t="s">
        <v>244</v>
      </c>
      <c r="AE1105" s="13" t="s">
        <v>881</v>
      </c>
      <c r="AG1105" s="111">
        <v>45568</v>
      </c>
    </row>
    <row r="1106" spans="1:33" ht="15" customHeight="1" x14ac:dyDescent="0.25">
      <c r="A1106" s="16">
        <v>1105</v>
      </c>
      <c r="B1106" s="3" t="str">
        <f t="shared" si="24"/>
        <v>OG1105</v>
      </c>
      <c r="C1106" s="36" t="s">
        <v>3058</v>
      </c>
      <c r="D1106" s="25" t="s">
        <v>289</v>
      </c>
      <c r="E1106" s="20" t="s">
        <v>736</v>
      </c>
      <c r="F1106" s="53" t="s">
        <v>3026</v>
      </c>
      <c r="G1106" s="53" t="s">
        <v>3027</v>
      </c>
      <c r="H1106" s="304">
        <v>42282</v>
      </c>
      <c r="K1106" s="13"/>
      <c r="L1106" s="13" t="s">
        <v>157</v>
      </c>
      <c r="M1106" s="13" t="s">
        <v>158</v>
      </c>
      <c r="N1106" s="13" t="s">
        <v>3045</v>
      </c>
      <c r="O1106" s="19">
        <v>-14.1</v>
      </c>
      <c r="P1106" s="19">
        <v>123.5333333</v>
      </c>
      <c r="Q1106" s="19">
        <v>29</v>
      </c>
      <c r="R1106" s="19" t="s">
        <v>879</v>
      </c>
      <c r="S1106" s="14" t="s">
        <v>880</v>
      </c>
      <c r="T1106" s="13" t="s">
        <v>164</v>
      </c>
      <c r="U1106" s="14" t="s">
        <v>244</v>
      </c>
      <c r="W1106" s="14" t="s">
        <v>244</v>
      </c>
      <c r="AE1106" s="13" t="s">
        <v>881</v>
      </c>
      <c r="AG1106" s="111">
        <v>45568</v>
      </c>
    </row>
    <row r="1107" spans="1:33" ht="15" customHeight="1" x14ac:dyDescent="0.25">
      <c r="A1107" s="16">
        <v>1106</v>
      </c>
      <c r="B1107" s="3" t="str">
        <f t="shared" si="24"/>
        <v>OG1106</v>
      </c>
      <c r="C1107" s="36" t="s">
        <v>3059</v>
      </c>
      <c r="D1107" s="25" t="s">
        <v>289</v>
      </c>
      <c r="E1107" s="20" t="s">
        <v>736</v>
      </c>
      <c r="F1107" s="53" t="s">
        <v>3026</v>
      </c>
      <c r="G1107" s="53" t="s">
        <v>3027</v>
      </c>
      <c r="H1107" s="304">
        <v>42282</v>
      </c>
      <c r="K1107" s="13"/>
      <c r="L1107" s="13" t="s">
        <v>157</v>
      </c>
      <c r="M1107" s="13" t="s">
        <v>158</v>
      </c>
      <c r="N1107" s="13" t="s">
        <v>3045</v>
      </c>
      <c r="O1107" s="19">
        <v>-14.1</v>
      </c>
      <c r="P1107" s="19">
        <v>123.5333333</v>
      </c>
      <c r="Q1107" s="19">
        <v>30</v>
      </c>
      <c r="R1107" s="19" t="s">
        <v>879</v>
      </c>
      <c r="S1107" s="14" t="s">
        <v>880</v>
      </c>
      <c r="T1107" s="13" t="s">
        <v>164</v>
      </c>
      <c r="U1107" s="14" t="s">
        <v>244</v>
      </c>
      <c r="W1107" s="14" t="s">
        <v>244</v>
      </c>
      <c r="AE1107" s="13" t="s">
        <v>881</v>
      </c>
      <c r="AG1107" s="111">
        <v>45568</v>
      </c>
    </row>
    <row r="1108" spans="1:33" ht="15" customHeight="1" x14ac:dyDescent="0.25">
      <c r="A1108" s="16">
        <v>1107</v>
      </c>
      <c r="B1108" s="3" t="str">
        <f t="shared" si="24"/>
        <v>OG1107</v>
      </c>
      <c r="C1108" s="36" t="s">
        <v>3060</v>
      </c>
      <c r="D1108" s="25" t="s">
        <v>289</v>
      </c>
      <c r="E1108" s="20" t="s">
        <v>736</v>
      </c>
      <c r="F1108" s="53" t="s">
        <v>3026</v>
      </c>
      <c r="G1108" s="53" t="s">
        <v>3027</v>
      </c>
      <c r="H1108" s="304">
        <v>42282</v>
      </c>
      <c r="K1108" s="13"/>
      <c r="L1108" s="13" t="s">
        <v>157</v>
      </c>
      <c r="M1108" s="13" t="s">
        <v>158</v>
      </c>
      <c r="N1108" s="13" t="s">
        <v>3045</v>
      </c>
      <c r="O1108" s="19">
        <v>-14.1</v>
      </c>
      <c r="P1108" s="19">
        <v>123.5333333</v>
      </c>
      <c r="Q1108" s="19">
        <v>31</v>
      </c>
      <c r="R1108" s="19" t="s">
        <v>879</v>
      </c>
      <c r="S1108" s="14" t="s">
        <v>880</v>
      </c>
      <c r="T1108" s="13" t="s">
        <v>164</v>
      </c>
      <c r="U1108" s="14" t="s">
        <v>244</v>
      </c>
      <c r="W1108" s="14" t="s">
        <v>244</v>
      </c>
      <c r="AE1108" s="13" t="s">
        <v>881</v>
      </c>
      <c r="AG1108" s="111">
        <v>45568</v>
      </c>
    </row>
    <row r="1109" spans="1:33" ht="15" customHeight="1" x14ac:dyDescent="0.25">
      <c r="A1109" s="16">
        <v>1108</v>
      </c>
      <c r="B1109" s="3" t="str">
        <f t="shared" ref="B1109:B1140" si="25">_xlfn.CONCAT("OG",A1109)</f>
        <v>OG1108</v>
      </c>
      <c r="C1109" s="36" t="s">
        <v>3061</v>
      </c>
      <c r="D1109" s="25" t="s">
        <v>289</v>
      </c>
      <c r="E1109" s="20" t="s">
        <v>736</v>
      </c>
      <c r="F1109" s="53" t="s">
        <v>3026</v>
      </c>
      <c r="G1109" s="53" t="s">
        <v>3027</v>
      </c>
      <c r="H1109" s="304">
        <v>42282</v>
      </c>
      <c r="K1109" s="13"/>
      <c r="L1109" s="13" t="s">
        <v>157</v>
      </c>
      <c r="M1109" s="13" t="s">
        <v>158</v>
      </c>
      <c r="N1109" s="13" t="s">
        <v>3045</v>
      </c>
      <c r="O1109" s="19">
        <v>-14.1</v>
      </c>
      <c r="P1109" s="19">
        <v>123.5333333</v>
      </c>
      <c r="Q1109" s="19">
        <v>32</v>
      </c>
      <c r="R1109" s="19" t="s">
        <v>879</v>
      </c>
      <c r="S1109" s="14" t="s">
        <v>880</v>
      </c>
      <c r="T1109" s="13" t="s">
        <v>164</v>
      </c>
      <c r="U1109" s="14" t="s">
        <v>244</v>
      </c>
      <c r="W1109" s="14" t="s">
        <v>244</v>
      </c>
      <c r="AE1109" s="13" t="s">
        <v>881</v>
      </c>
      <c r="AG1109" s="111">
        <v>45568</v>
      </c>
    </row>
    <row r="1110" spans="1:33" ht="15" customHeight="1" x14ac:dyDescent="0.25">
      <c r="A1110" s="16">
        <v>1109</v>
      </c>
      <c r="B1110" s="3" t="str">
        <f t="shared" si="25"/>
        <v>OG1109</v>
      </c>
      <c r="C1110" s="36" t="s">
        <v>3062</v>
      </c>
      <c r="D1110" s="25" t="s">
        <v>289</v>
      </c>
      <c r="E1110" s="20" t="s">
        <v>736</v>
      </c>
      <c r="F1110" s="53" t="s">
        <v>3026</v>
      </c>
      <c r="G1110" s="53" t="s">
        <v>3027</v>
      </c>
      <c r="H1110" s="304">
        <v>42282</v>
      </c>
      <c r="K1110" s="13"/>
      <c r="L1110" s="13" t="s">
        <v>157</v>
      </c>
      <c r="M1110" s="13" t="s">
        <v>158</v>
      </c>
      <c r="N1110" s="13" t="s">
        <v>3045</v>
      </c>
      <c r="O1110" s="19">
        <v>-14.1</v>
      </c>
      <c r="P1110" s="19">
        <v>123.5333333</v>
      </c>
      <c r="Q1110" s="19">
        <v>33</v>
      </c>
      <c r="R1110" s="19" t="s">
        <v>879</v>
      </c>
      <c r="S1110" s="14" t="s">
        <v>880</v>
      </c>
      <c r="T1110" s="13" t="s">
        <v>164</v>
      </c>
      <c r="U1110" s="14" t="s">
        <v>244</v>
      </c>
      <c r="W1110" s="14" t="s">
        <v>244</v>
      </c>
      <c r="AE1110" s="13" t="s">
        <v>881</v>
      </c>
      <c r="AG1110" s="111">
        <v>45568</v>
      </c>
    </row>
    <row r="1111" spans="1:33" ht="15" customHeight="1" x14ac:dyDescent="0.25">
      <c r="A1111" s="16">
        <v>1110</v>
      </c>
      <c r="B1111" s="3" t="str">
        <f t="shared" si="25"/>
        <v>OG1110</v>
      </c>
      <c r="C1111" s="36" t="s">
        <v>3063</v>
      </c>
      <c r="D1111" s="25" t="s">
        <v>289</v>
      </c>
      <c r="E1111" s="20" t="s">
        <v>736</v>
      </c>
      <c r="F1111" s="53" t="s">
        <v>3026</v>
      </c>
      <c r="G1111" s="53" t="s">
        <v>3027</v>
      </c>
      <c r="H1111" s="304">
        <v>42282</v>
      </c>
      <c r="K1111" s="13"/>
      <c r="L1111" s="13" t="s">
        <v>157</v>
      </c>
      <c r="M1111" s="13" t="s">
        <v>158</v>
      </c>
      <c r="N1111" s="13" t="s">
        <v>3045</v>
      </c>
      <c r="O1111" s="19">
        <v>-14.1</v>
      </c>
      <c r="P1111" s="19">
        <v>123.5333333</v>
      </c>
      <c r="Q1111" s="19">
        <v>34</v>
      </c>
      <c r="R1111" s="19" t="s">
        <v>879</v>
      </c>
      <c r="S1111" s="14" t="s">
        <v>880</v>
      </c>
      <c r="T1111" s="13" t="s">
        <v>164</v>
      </c>
      <c r="U1111" s="14" t="s">
        <v>244</v>
      </c>
      <c r="W1111" s="14" t="s">
        <v>244</v>
      </c>
      <c r="AE1111" s="13" t="s">
        <v>881</v>
      </c>
      <c r="AG1111" s="111">
        <v>45568</v>
      </c>
    </row>
    <row r="1112" spans="1:33" ht="15" customHeight="1" x14ac:dyDescent="0.25">
      <c r="A1112" s="16">
        <v>1111</v>
      </c>
      <c r="B1112" s="3" t="str">
        <f t="shared" si="25"/>
        <v>OG1111</v>
      </c>
      <c r="C1112" s="36" t="s">
        <v>3064</v>
      </c>
      <c r="D1112" s="25" t="s">
        <v>289</v>
      </c>
      <c r="E1112" s="20" t="s">
        <v>736</v>
      </c>
      <c r="F1112" s="53" t="s">
        <v>3026</v>
      </c>
      <c r="G1112" s="53" t="s">
        <v>3027</v>
      </c>
      <c r="H1112" s="304">
        <v>42282</v>
      </c>
      <c r="K1112" s="13"/>
      <c r="L1112" s="13" t="s">
        <v>157</v>
      </c>
      <c r="M1112" s="13" t="s">
        <v>158</v>
      </c>
      <c r="N1112" s="13" t="s">
        <v>3045</v>
      </c>
      <c r="O1112" s="19">
        <v>-14.1</v>
      </c>
      <c r="P1112" s="19">
        <v>123.5333333</v>
      </c>
      <c r="Q1112" s="19">
        <v>35</v>
      </c>
      <c r="R1112" s="19" t="s">
        <v>879</v>
      </c>
      <c r="S1112" s="14" t="s">
        <v>880</v>
      </c>
      <c r="T1112" s="13" t="s">
        <v>164</v>
      </c>
      <c r="U1112" s="14" t="s">
        <v>244</v>
      </c>
      <c r="W1112" s="14" t="s">
        <v>244</v>
      </c>
      <c r="AE1112" s="13" t="s">
        <v>881</v>
      </c>
      <c r="AG1112" s="111">
        <v>45568</v>
      </c>
    </row>
    <row r="1113" spans="1:33" ht="15" customHeight="1" x14ac:dyDescent="0.25">
      <c r="A1113" s="16">
        <v>1112</v>
      </c>
      <c r="B1113" s="3" t="str">
        <f t="shared" si="25"/>
        <v>OG1112</v>
      </c>
      <c r="C1113" s="36" t="s">
        <v>3065</v>
      </c>
      <c r="D1113" s="25" t="s">
        <v>289</v>
      </c>
      <c r="E1113" s="20" t="s">
        <v>736</v>
      </c>
      <c r="F1113" s="53" t="s">
        <v>3026</v>
      </c>
      <c r="G1113" s="53" t="s">
        <v>3027</v>
      </c>
      <c r="H1113" s="304">
        <v>42282</v>
      </c>
      <c r="K1113" s="13"/>
      <c r="L1113" s="13" t="s">
        <v>157</v>
      </c>
      <c r="M1113" s="13" t="s">
        <v>158</v>
      </c>
      <c r="N1113" s="13" t="s">
        <v>3045</v>
      </c>
      <c r="O1113" s="19">
        <v>-14.1</v>
      </c>
      <c r="P1113" s="19">
        <v>123.5333333</v>
      </c>
      <c r="Q1113" s="19">
        <v>36</v>
      </c>
      <c r="R1113" s="19" t="s">
        <v>879</v>
      </c>
      <c r="S1113" s="14" t="s">
        <v>880</v>
      </c>
      <c r="T1113" s="13" t="s">
        <v>164</v>
      </c>
      <c r="U1113" s="14" t="s">
        <v>244</v>
      </c>
      <c r="W1113" s="14" t="s">
        <v>244</v>
      </c>
      <c r="AE1113" s="13" t="s">
        <v>881</v>
      </c>
      <c r="AG1113" s="111">
        <v>45568</v>
      </c>
    </row>
    <row r="1114" spans="1:33" ht="15" customHeight="1" x14ac:dyDescent="0.25">
      <c r="A1114" s="16">
        <v>1113</v>
      </c>
      <c r="B1114" s="3" t="str">
        <f t="shared" si="25"/>
        <v>OG1113</v>
      </c>
      <c r="C1114" s="36" t="s">
        <v>3066</v>
      </c>
      <c r="D1114" s="25" t="s">
        <v>289</v>
      </c>
      <c r="E1114" s="20" t="s">
        <v>736</v>
      </c>
      <c r="F1114" s="53" t="s">
        <v>3026</v>
      </c>
      <c r="G1114" s="53" t="s">
        <v>3027</v>
      </c>
      <c r="H1114" s="304">
        <v>42282</v>
      </c>
      <c r="K1114" s="13"/>
      <c r="L1114" s="13" t="s">
        <v>157</v>
      </c>
      <c r="M1114" s="13" t="s">
        <v>158</v>
      </c>
      <c r="N1114" s="13" t="s">
        <v>3045</v>
      </c>
      <c r="O1114" s="19">
        <v>-14.1</v>
      </c>
      <c r="P1114" s="19">
        <v>123.5333333</v>
      </c>
      <c r="Q1114" s="19">
        <v>37</v>
      </c>
      <c r="R1114" s="19" t="s">
        <v>879</v>
      </c>
      <c r="S1114" s="14" t="s">
        <v>880</v>
      </c>
      <c r="T1114" s="13" t="s">
        <v>164</v>
      </c>
      <c r="U1114" s="14" t="s">
        <v>244</v>
      </c>
      <c r="W1114" s="14" t="s">
        <v>244</v>
      </c>
      <c r="AE1114" s="13" t="s">
        <v>881</v>
      </c>
      <c r="AG1114" s="111">
        <v>45568</v>
      </c>
    </row>
    <row r="1115" spans="1:33" ht="15" customHeight="1" x14ac:dyDescent="0.25">
      <c r="A1115" s="16">
        <v>1114</v>
      </c>
      <c r="B1115" s="3" t="str">
        <f t="shared" si="25"/>
        <v>OG1114</v>
      </c>
      <c r="C1115" s="36" t="s">
        <v>3067</v>
      </c>
      <c r="D1115" s="25" t="s">
        <v>289</v>
      </c>
      <c r="E1115" s="20" t="s">
        <v>736</v>
      </c>
      <c r="F1115" s="53" t="s">
        <v>3026</v>
      </c>
      <c r="G1115" s="53" t="s">
        <v>3027</v>
      </c>
      <c r="H1115" s="304">
        <v>42282</v>
      </c>
      <c r="K1115" s="13"/>
      <c r="L1115" s="13" t="s">
        <v>157</v>
      </c>
      <c r="M1115" s="13" t="s">
        <v>158</v>
      </c>
      <c r="N1115" s="13" t="s">
        <v>3045</v>
      </c>
      <c r="O1115" s="19">
        <v>-14.1</v>
      </c>
      <c r="P1115" s="19">
        <v>123.5333333</v>
      </c>
      <c r="Q1115" s="19">
        <v>38</v>
      </c>
      <c r="R1115" s="19" t="s">
        <v>879</v>
      </c>
      <c r="S1115" s="14" t="s">
        <v>880</v>
      </c>
      <c r="T1115" s="13" t="s">
        <v>164</v>
      </c>
      <c r="U1115" s="14" t="s">
        <v>244</v>
      </c>
      <c r="W1115" s="14" t="s">
        <v>244</v>
      </c>
      <c r="AE1115" s="13" t="s">
        <v>881</v>
      </c>
      <c r="AG1115" s="111">
        <v>45568</v>
      </c>
    </row>
    <row r="1116" spans="1:33" ht="15" customHeight="1" x14ac:dyDescent="0.25">
      <c r="A1116" s="16">
        <v>1115</v>
      </c>
      <c r="B1116" s="3" t="str">
        <f t="shared" si="25"/>
        <v>OG1115</v>
      </c>
      <c r="C1116" s="36" t="s">
        <v>3068</v>
      </c>
      <c r="D1116" s="25" t="s">
        <v>289</v>
      </c>
      <c r="E1116" s="20" t="s">
        <v>736</v>
      </c>
      <c r="F1116" s="53" t="s">
        <v>3026</v>
      </c>
      <c r="G1116" s="53" t="s">
        <v>3027</v>
      </c>
      <c r="H1116" s="304">
        <v>42282</v>
      </c>
      <c r="K1116" s="13"/>
      <c r="L1116" s="13" t="s">
        <v>157</v>
      </c>
      <c r="M1116" s="13" t="s">
        <v>158</v>
      </c>
      <c r="N1116" s="13" t="s">
        <v>3045</v>
      </c>
      <c r="O1116" s="19">
        <v>-14.1</v>
      </c>
      <c r="P1116" s="19">
        <v>123.5333333</v>
      </c>
      <c r="Q1116" s="19">
        <v>39</v>
      </c>
      <c r="R1116" s="19" t="s">
        <v>879</v>
      </c>
      <c r="S1116" s="14" t="s">
        <v>880</v>
      </c>
      <c r="T1116" s="13" t="s">
        <v>164</v>
      </c>
      <c r="U1116" s="14" t="s">
        <v>244</v>
      </c>
      <c r="W1116" s="14" t="s">
        <v>244</v>
      </c>
      <c r="AE1116" s="13" t="s">
        <v>881</v>
      </c>
      <c r="AG1116" s="111">
        <v>45568</v>
      </c>
    </row>
    <row r="1117" spans="1:33" ht="15" customHeight="1" x14ac:dyDescent="0.25">
      <c r="A1117" s="16">
        <v>1116</v>
      </c>
      <c r="B1117" s="3" t="str">
        <f t="shared" si="25"/>
        <v>OG1116</v>
      </c>
      <c r="C1117" s="36" t="s">
        <v>3069</v>
      </c>
      <c r="D1117" s="25" t="s">
        <v>289</v>
      </c>
      <c r="E1117" s="20" t="s">
        <v>736</v>
      </c>
      <c r="F1117" s="53" t="s">
        <v>3026</v>
      </c>
      <c r="G1117" s="53" t="s">
        <v>3027</v>
      </c>
      <c r="H1117" s="304">
        <v>42282</v>
      </c>
      <c r="K1117" s="13"/>
      <c r="L1117" s="13" t="s">
        <v>157</v>
      </c>
      <c r="M1117" s="13" t="s">
        <v>158</v>
      </c>
      <c r="N1117" s="13" t="s">
        <v>3045</v>
      </c>
      <c r="O1117" s="19">
        <v>-14.1</v>
      </c>
      <c r="P1117" s="19">
        <v>123.5333333</v>
      </c>
      <c r="Q1117" s="19">
        <v>40</v>
      </c>
      <c r="R1117" s="19" t="s">
        <v>879</v>
      </c>
      <c r="S1117" s="14" t="s">
        <v>880</v>
      </c>
      <c r="T1117" s="13" t="s">
        <v>164</v>
      </c>
      <c r="U1117" s="14" t="s">
        <v>244</v>
      </c>
      <c r="W1117" s="14" t="s">
        <v>244</v>
      </c>
      <c r="AE1117" s="13" t="s">
        <v>881</v>
      </c>
      <c r="AG1117" s="111">
        <v>45568</v>
      </c>
    </row>
    <row r="1118" spans="1:33" ht="15" customHeight="1" x14ac:dyDescent="0.25">
      <c r="A1118" s="16">
        <v>1117</v>
      </c>
      <c r="B1118" s="3" t="str">
        <f t="shared" si="25"/>
        <v>OG1117</v>
      </c>
      <c r="C1118" s="36" t="s">
        <v>3070</v>
      </c>
      <c r="D1118" s="25" t="s">
        <v>289</v>
      </c>
      <c r="E1118" s="20" t="s">
        <v>736</v>
      </c>
      <c r="F1118" s="53" t="s">
        <v>3026</v>
      </c>
      <c r="G1118" s="53" t="s">
        <v>3027</v>
      </c>
      <c r="H1118" s="304">
        <v>42282</v>
      </c>
      <c r="K1118" s="13"/>
      <c r="L1118" s="13" t="s">
        <v>157</v>
      </c>
      <c r="M1118" s="13" t="s">
        <v>158</v>
      </c>
      <c r="N1118" s="13" t="s">
        <v>3045</v>
      </c>
      <c r="O1118" s="19">
        <v>-14.1</v>
      </c>
      <c r="P1118" s="19">
        <v>123.5333333</v>
      </c>
      <c r="Q1118" s="19">
        <v>41</v>
      </c>
      <c r="R1118" s="19" t="s">
        <v>879</v>
      </c>
      <c r="S1118" s="14" t="s">
        <v>880</v>
      </c>
      <c r="T1118" s="13" t="s">
        <v>164</v>
      </c>
      <c r="U1118" s="14" t="s">
        <v>244</v>
      </c>
      <c r="W1118" s="14" t="s">
        <v>244</v>
      </c>
      <c r="AE1118" s="13" t="s">
        <v>881</v>
      </c>
      <c r="AG1118" s="111">
        <v>45568</v>
      </c>
    </row>
    <row r="1119" spans="1:33" ht="15" customHeight="1" x14ac:dyDescent="0.25">
      <c r="A1119" s="16">
        <v>1118</v>
      </c>
      <c r="B1119" s="3" t="str">
        <f t="shared" si="25"/>
        <v>OG1118</v>
      </c>
      <c r="C1119" s="36" t="s">
        <v>3071</v>
      </c>
      <c r="D1119" s="25" t="s">
        <v>289</v>
      </c>
      <c r="E1119" s="20" t="s">
        <v>736</v>
      </c>
      <c r="F1119" s="53" t="s">
        <v>3026</v>
      </c>
      <c r="G1119" s="53" t="s">
        <v>3027</v>
      </c>
      <c r="H1119" s="304">
        <v>42282</v>
      </c>
      <c r="K1119" s="13"/>
      <c r="L1119" s="13" t="s">
        <v>157</v>
      </c>
      <c r="M1119" s="13" t="s">
        <v>158</v>
      </c>
      <c r="N1119" s="13" t="s">
        <v>3045</v>
      </c>
      <c r="O1119" s="19">
        <v>-14.1</v>
      </c>
      <c r="P1119" s="19">
        <v>123.5333333</v>
      </c>
      <c r="Q1119" s="19">
        <v>42</v>
      </c>
      <c r="R1119" s="19" t="s">
        <v>879</v>
      </c>
      <c r="S1119" s="14" t="s">
        <v>880</v>
      </c>
      <c r="T1119" s="13" t="s">
        <v>164</v>
      </c>
      <c r="U1119" s="14" t="s">
        <v>244</v>
      </c>
      <c r="W1119" s="14" t="s">
        <v>244</v>
      </c>
      <c r="AE1119" s="13" t="s">
        <v>881</v>
      </c>
      <c r="AG1119" s="111">
        <v>45568</v>
      </c>
    </row>
    <row r="1120" spans="1:33" ht="15" customHeight="1" x14ac:dyDescent="0.25">
      <c r="A1120" s="16">
        <v>1119</v>
      </c>
      <c r="B1120" s="3" t="str">
        <f t="shared" si="25"/>
        <v>OG1119</v>
      </c>
      <c r="C1120" s="36" t="s">
        <v>3072</v>
      </c>
      <c r="D1120" s="25" t="s">
        <v>289</v>
      </c>
      <c r="E1120" s="20" t="s">
        <v>736</v>
      </c>
      <c r="F1120" s="53" t="s">
        <v>3026</v>
      </c>
      <c r="G1120" s="53" t="s">
        <v>3027</v>
      </c>
      <c r="H1120" s="304">
        <v>42252</v>
      </c>
      <c r="K1120" s="13"/>
      <c r="L1120" s="13" t="s">
        <v>157</v>
      </c>
      <c r="M1120" s="13" t="s">
        <v>158</v>
      </c>
      <c r="N1120" s="13" t="s">
        <v>3045</v>
      </c>
      <c r="O1120" s="19">
        <v>-14.1</v>
      </c>
      <c r="P1120" s="19">
        <v>123.5333333</v>
      </c>
      <c r="Q1120" s="19">
        <v>43</v>
      </c>
      <c r="R1120" s="19" t="s">
        <v>879</v>
      </c>
      <c r="S1120" s="14" t="s">
        <v>880</v>
      </c>
      <c r="T1120" s="13" t="s">
        <v>164</v>
      </c>
      <c r="U1120" s="14" t="s">
        <v>244</v>
      </c>
      <c r="W1120" s="14" t="s">
        <v>244</v>
      </c>
      <c r="AE1120" s="13" t="s">
        <v>881</v>
      </c>
      <c r="AG1120" s="111">
        <v>45568</v>
      </c>
    </row>
    <row r="1121" spans="1:33" ht="15" customHeight="1" x14ac:dyDescent="0.25">
      <c r="A1121" s="16">
        <v>1120</v>
      </c>
      <c r="B1121" s="3" t="str">
        <f t="shared" si="25"/>
        <v>OG1120</v>
      </c>
      <c r="C1121" s="36" t="s">
        <v>3073</v>
      </c>
      <c r="D1121" s="25" t="s">
        <v>289</v>
      </c>
      <c r="E1121" s="20" t="s">
        <v>736</v>
      </c>
      <c r="F1121" s="53" t="s">
        <v>3026</v>
      </c>
      <c r="G1121" s="53" t="s">
        <v>3027</v>
      </c>
      <c r="H1121" s="304">
        <v>42252</v>
      </c>
      <c r="K1121" s="13"/>
      <c r="L1121" s="13" t="s">
        <v>157</v>
      </c>
      <c r="M1121" s="13" t="s">
        <v>158</v>
      </c>
      <c r="N1121" s="13" t="s">
        <v>3045</v>
      </c>
      <c r="O1121" s="19">
        <v>-14.1</v>
      </c>
      <c r="P1121" s="19">
        <v>123.5333333</v>
      </c>
      <c r="Q1121" s="19">
        <v>44</v>
      </c>
      <c r="R1121" s="19" t="s">
        <v>879</v>
      </c>
      <c r="S1121" s="14" t="s">
        <v>880</v>
      </c>
      <c r="T1121" s="13" t="s">
        <v>164</v>
      </c>
      <c r="U1121" s="14" t="s">
        <v>244</v>
      </c>
      <c r="W1121" s="14" t="s">
        <v>244</v>
      </c>
      <c r="AE1121" s="13" t="s">
        <v>881</v>
      </c>
      <c r="AG1121" s="111">
        <v>45568</v>
      </c>
    </row>
    <row r="1122" spans="1:33" ht="15" customHeight="1" x14ac:dyDescent="0.25">
      <c r="A1122" s="16">
        <v>1121</v>
      </c>
      <c r="B1122" s="3" t="str">
        <f t="shared" si="25"/>
        <v>OG1121</v>
      </c>
      <c r="C1122" s="36" t="s">
        <v>3074</v>
      </c>
      <c r="D1122" s="25" t="s">
        <v>289</v>
      </c>
      <c r="E1122" s="20" t="s">
        <v>736</v>
      </c>
      <c r="F1122" s="53" t="s">
        <v>3026</v>
      </c>
      <c r="G1122" s="53" t="s">
        <v>3027</v>
      </c>
      <c r="H1122" s="304">
        <v>42252</v>
      </c>
      <c r="K1122" s="13"/>
      <c r="L1122" s="13" t="s">
        <v>157</v>
      </c>
      <c r="M1122" s="13" t="s">
        <v>158</v>
      </c>
      <c r="N1122" s="13" t="s">
        <v>3045</v>
      </c>
      <c r="O1122" s="19">
        <v>-14.1</v>
      </c>
      <c r="P1122" s="19">
        <v>123.5333333</v>
      </c>
      <c r="Q1122" s="19">
        <v>45</v>
      </c>
      <c r="R1122" s="19" t="s">
        <v>879</v>
      </c>
      <c r="S1122" s="14" t="s">
        <v>880</v>
      </c>
      <c r="T1122" s="13" t="s">
        <v>164</v>
      </c>
      <c r="U1122" s="14" t="s">
        <v>244</v>
      </c>
      <c r="W1122" s="14" t="s">
        <v>244</v>
      </c>
      <c r="AE1122" s="13" t="s">
        <v>881</v>
      </c>
      <c r="AG1122" s="111">
        <v>45568</v>
      </c>
    </row>
    <row r="1123" spans="1:33" ht="15" customHeight="1" x14ac:dyDescent="0.25">
      <c r="A1123" s="16">
        <v>1122</v>
      </c>
      <c r="B1123" s="3" t="str">
        <f t="shared" si="25"/>
        <v>OG1122</v>
      </c>
      <c r="C1123" s="36" t="s">
        <v>3075</v>
      </c>
      <c r="D1123" s="25" t="s">
        <v>289</v>
      </c>
      <c r="E1123" s="20" t="s">
        <v>736</v>
      </c>
      <c r="F1123" s="53" t="s">
        <v>3026</v>
      </c>
      <c r="G1123" s="53" t="s">
        <v>3027</v>
      </c>
      <c r="H1123" s="304">
        <v>42252</v>
      </c>
      <c r="K1123" s="13"/>
      <c r="L1123" s="13" t="s">
        <v>157</v>
      </c>
      <c r="M1123" s="13" t="s">
        <v>158</v>
      </c>
      <c r="N1123" s="13" t="s">
        <v>3045</v>
      </c>
      <c r="O1123" s="19">
        <v>-14.1</v>
      </c>
      <c r="P1123" s="19">
        <v>123.5333333</v>
      </c>
      <c r="Q1123" s="19">
        <v>46</v>
      </c>
      <c r="R1123" s="19" t="s">
        <v>879</v>
      </c>
      <c r="S1123" s="14" t="s">
        <v>880</v>
      </c>
      <c r="T1123" s="13" t="s">
        <v>164</v>
      </c>
      <c r="U1123" s="14" t="s">
        <v>244</v>
      </c>
      <c r="W1123" s="14" t="s">
        <v>244</v>
      </c>
      <c r="AE1123" s="13" t="s">
        <v>881</v>
      </c>
      <c r="AG1123" s="111">
        <v>45568</v>
      </c>
    </row>
    <row r="1124" spans="1:33" ht="15" customHeight="1" x14ac:dyDescent="0.25">
      <c r="A1124" s="16">
        <v>1123</v>
      </c>
      <c r="B1124" s="3" t="str">
        <f t="shared" si="25"/>
        <v>OG1123</v>
      </c>
      <c r="C1124" s="36" t="s">
        <v>3076</v>
      </c>
      <c r="D1124" s="25" t="s">
        <v>289</v>
      </c>
      <c r="E1124" s="20" t="s">
        <v>736</v>
      </c>
      <c r="F1124" s="53" t="s">
        <v>3026</v>
      </c>
      <c r="G1124" s="53" t="s">
        <v>3027</v>
      </c>
      <c r="H1124" s="304">
        <v>42252</v>
      </c>
      <c r="K1124" s="13"/>
      <c r="L1124" s="13" t="s">
        <v>157</v>
      </c>
      <c r="M1124" s="13" t="s">
        <v>158</v>
      </c>
      <c r="N1124" s="13" t="s">
        <v>3045</v>
      </c>
      <c r="O1124" s="19">
        <v>-14.1</v>
      </c>
      <c r="P1124" s="19">
        <v>123.5333333</v>
      </c>
      <c r="Q1124" s="19">
        <v>47</v>
      </c>
      <c r="R1124" s="19" t="s">
        <v>879</v>
      </c>
      <c r="S1124" s="14" t="s">
        <v>880</v>
      </c>
      <c r="T1124" s="13" t="s">
        <v>164</v>
      </c>
      <c r="U1124" s="14" t="s">
        <v>244</v>
      </c>
      <c r="W1124" s="14" t="s">
        <v>244</v>
      </c>
      <c r="AE1124" s="13" t="s">
        <v>881</v>
      </c>
      <c r="AG1124" s="111">
        <v>45568</v>
      </c>
    </row>
    <row r="1125" spans="1:33" ht="15" customHeight="1" x14ac:dyDescent="0.25">
      <c r="A1125" s="16">
        <v>1124</v>
      </c>
      <c r="B1125" s="3" t="str">
        <f t="shared" si="25"/>
        <v>OG1124</v>
      </c>
      <c r="C1125" s="36" t="s">
        <v>3077</v>
      </c>
      <c r="D1125" s="25" t="s">
        <v>289</v>
      </c>
      <c r="E1125" s="20" t="s">
        <v>736</v>
      </c>
      <c r="F1125" s="53" t="s">
        <v>3026</v>
      </c>
      <c r="G1125" s="53" t="s">
        <v>3027</v>
      </c>
      <c r="H1125" s="304">
        <v>42252</v>
      </c>
      <c r="K1125" s="13"/>
      <c r="L1125" s="13" t="s">
        <v>157</v>
      </c>
      <c r="M1125" s="13" t="s">
        <v>158</v>
      </c>
      <c r="N1125" s="13" t="s">
        <v>3045</v>
      </c>
      <c r="O1125" s="19">
        <v>-14.1</v>
      </c>
      <c r="P1125" s="19">
        <v>123.5333333</v>
      </c>
      <c r="Q1125" s="19">
        <v>48</v>
      </c>
      <c r="R1125" s="19" t="s">
        <v>879</v>
      </c>
      <c r="S1125" s="14" t="s">
        <v>880</v>
      </c>
      <c r="T1125" s="13" t="s">
        <v>164</v>
      </c>
      <c r="U1125" s="14" t="s">
        <v>244</v>
      </c>
      <c r="W1125" s="14" t="s">
        <v>244</v>
      </c>
      <c r="AE1125" s="13" t="s">
        <v>881</v>
      </c>
      <c r="AG1125" s="111">
        <v>45568</v>
      </c>
    </row>
    <row r="1126" spans="1:33" ht="15" customHeight="1" x14ac:dyDescent="0.25">
      <c r="A1126" s="16">
        <v>1125</v>
      </c>
      <c r="B1126" s="3" t="str">
        <f t="shared" si="25"/>
        <v>OG1125</v>
      </c>
      <c r="C1126" s="36" t="s">
        <v>3078</v>
      </c>
      <c r="D1126" s="25" t="s">
        <v>289</v>
      </c>
      <c r="E1126" s="20" t="s">
        <v>736</v>
      </c>
      <c r="F1126" s="53" t="s">
        <v>3026</v>
      </c>
      <c r="G1126" s="53" t="s">
        <v>3027</v>
      </c>
      <c r="H1126" s="304">
        <v>42252</v>
      </c>
      <c r="K1126" s="13"/>
      <c r="L1126" s="13" t="s">
        <v>157</v>
      </c>
      <c r="M1126" s="13" t="s">
        <v>158</v>
      </c>
      <c r="N1126" s="13" t="s">
        <v>3045</v>
      </c>
      <c r="O1126" s="19">
        <v>-14.1</v>
      </c>
      <c r="P1126" s="19">
        <v>123.5333333</v>
      </c>
      <c r="Q1126" s="19">
        <v>49</v>
      </c>
      <c r="R1126" s="19" t="s">
        <v>879</v>
      </c>
      <c r="S1126" s="14" t="s">
        <v>880</v>
      </c>
      <c r="T1126" s="13" t="s">
        <v>164</v>
      </c>
      <c r="U1126" s="14" t="s">
        <v>244</v>
      </c>
      <c r="W1126" s="14" t="s">
        <v>244</v>
      </c>
      <c r="AE1126" s="13" t="s">
        <v>881</v>
      </c>
      <c r="AG1126" s="111">
        <v>45568</v>
      </c>
    </row>
    <row r="1127" spans="1:33" ht="15" customHeight="1" x14ac:dyDescent="0.25">
      <c r="A1127" s="16">
        <v>1126</v>
      </c>
      <c r="B1127" s="3" t="str">
        <f t="shared" si="25"/>
        <v>OG1126</v>
      </c>
      <c r="C1127" s="36" t="s">
        <v>3079</v>
      </c>
      <c r="D1127" s="25" t="s">
        <v>289</v>
      </c>
      <c r="E1127" s="20" t="s">
        <v>736</v>
      </c>
      <c r="F1127" s="53" t="s">
        <v>3026</v>
      </c>
      <c r="G1127" s="53" t="s">
        <v>3027</v>
      </c>
      <c r="H1127" s="304">
        <v>40935</v>
      </c>
      <c r="K1127" s="13">
        <v>289</v>
      </c>
      <c r="L1127" s="13" t="s">
        <v>157</v>
      </c>
      <c r="M1127" s="13" t="s">
        <v>2170</v>
      </c>
      <c r="N1127" s="13" t="s">
        <v>3080</v>
      </c>
      <c r="O1127" s="19">
        <v>-10.616666670000001</v>
      </c>
      <c r="P1127" s="19">
        <v>131.56666670000001</v>
      </c>
      <c r="Q1127" s="19">
        <v>50</v>
      </c>
      <c r="R1127" s="19" t="s">
        <v>879</v>
      </c>
      <c r="S1127" s="14" t="s">
        <v>880</v>
      </c>
      <c r="T1127" s="13" t="s">
        <v>164</v>
      </c>
      <c r="U1127" s="14" t="s">
        <v>244</v>
      </c>
      <c r="W1127" s="14" t="s">
        <v>244</v>
      </c>
      <c r="AE1127" s="13" t="s">
        <v>881</v>
      </c>
      <c r="AG1127" s="111">
        <v>45568</v>
      </c>
    </row>
    <row r="1128" spans="1:33" ht="15" customHeight="1" x14ac:dyDescent="0.25">
      <c r="A1128" s="16">
        <v>1127</v>
      </c>
      <c r="B1128" s="3" t="str">
        <f t="shared" si="25"/>
        <v>OG1127</v>
      </c>
      <c r="C1128" s="36" t="s">
        <v>3081</v>
      </c>
      <c r="D1128" s="25" t="s">
        <v>289</v>
      </c>
      <c r="E1128" s="20" t="s">
        <v>736</v>
      </c>
      <c r="F1128" s="53" t="s">
        <v>3026</v>
      </c>
      <c r="G1128" s="53" t="s">
        <v>3027</v>
      </c>
      <c r="H1128" s="304">
        <v>40933</v>
      </c>
      <c r="K1128" s="13">
        <v>261</v>
      </c>
      <c r="L1128" s="13" t="s">
        <v>157</v>
      </c>
      <c r="M1128" s="13" t="s">
        <v>2170</v>
      </c>
      <c r="N1128" s="13" t="s">
        <v>3080</v>
      </c>
      <c r="O1128" s="19">
        <v>-10.45</v>
      </c>
      <c r="P1128" s="19">
        <v>131.80000000000001</v>
      </c>
      <c r="Q1128" s="19">
        <v>51</v>
      </c>
      <c r="R1128" s="19" t="s">
        <v>879</v>
      </c>
      <c r="S1128" s="14" t="s">
        <v>880</v>
      </c>
      <c r="T1128" s="13" t="s">
        <v>164</v>
      </c>
      <c r="U1128" s="14" t="s">
        <v>244</v>
      </c>
      <c r="W1128" s="14" t="s">
        <v>244</v>
      </c>
      <c r="AE1128" s="13" t="s">
        <v>881</v>
      </c>
      <c r="AG1128" s="111">
        <v>45568</v>
      </c>
    </row>
    <row r="1129" spans="1:33" ht="15" customHeight="1" x14ac:dyDescent="0.25">
      <c r="A1129" s="16">
        <v>1128</v>
      </c>
      <c r="B1129" s="3" t="str">
        <f t="shared" si="25"/>
        <v>OG1128</v>
      </c>
      <c r="C1129" s="36" t="s">
        <v>3082</v>
      </c>
      <c r="D1129" s="25" t="s">
        <v>289</v>
      </c>
      <c r="E1129" s="20" t="s">
        <v>736</v>
      </c>
      <c r="F1129" s="53" t="s">
        <v>3026</v>
      </c>
      <c r="G1129" s="53" t="s">
        <v>3027</v>
      </c>
      <c r="H1129" s="304">
        <v>40933</v>
      </c>
      <c r="K1129" s="13">
        <v>221</v>
      </c>
      <c r="L1129" s="13" t="s">
        <v>157</v>
      </c>
      <c r="M1129" s="13" t="s">
        <v>2170</v>
      </c>
      <c r="N1129" s="13" t="s">
        <v>3080</v>
      </c>
      <c r="O1129" s="19">
        <v>-10.45</v>
      </c>
      <c r="P1129" s="19">
        <v>131.80000000000001</v>
      </c>
      <c r="Q1129" s="19">
        <v>52</v>
      </c>
      <c r="R1129" s="19" t="s">
        <v>879</v>
      </c>
      <c r="S1129" s="14" t="s">
        <v>880</v>
      </c>
      <c r="T1129" s="13" t="s">
        <v>164</v>
      </c>
      <c r="U1129" s="14" t="s">
        <v>244</v>
      </c>
      <c r="W1129" s="14" t="s">
        <v>244</v>
      </c>
      <c r="AE1129" s="13" t="s">
        <v>881</v>
      </c>
      <c r="AG1129" s="111">
        <v>45568</v>
      </c>
    </row>
    <row r="1130" spans="1:33" ht="15" customHeight="1" x14ac:dyDescent="0.25">
      <c r="A1130" s="16">
        <v>1129</v>
      </c>
      <c r="B1130" s="3" t="str">
        <f t="shared" si="25"/>
        <v>OG1129</v>
      </c>
      <c r="C1130" s="36" t="s">
        <v>3083</v>
      </c>
      <c r="D1130" s="25" t="s">
        <v>289</v>
      </c>
      <c r="E1130" s="20" t="s">
        <v>736</v>
      </c>
      <c r="F1130" s="53" t="s">
        <v>3026</v>
      </c>
      <c r="G1130" s="53" t="s">
        <v>3027</v>
      </c>
      <c r="H1130" s="304">
        <v>40932</v>
      </c>
      <c r="K1130" s="13">
        <v>187</v>
      </c>
      <c r="L1130" s="13" t="s">
        <v>157</v>
      </c>
      <c r="M1130" s="13" t="s">
        <v>2170</v>
      </c>
      <c r="N1130" s="13" t="s">
        <v>3080</v>
      </c>
      <c r="O1130" s="19">
        <v>-10.5</v>
      </c>
      <c r="P1130" s="19">
        <v>131.6166667</v>
      </c>
      <c r="Q1130" s="19">
        <v>53</v>
      </c>
      <c r="R1130" s="19" t="s">
        <v>879</v>
      </c>
      <c r="S1130" s="14" t="s">
        <v>880</v>
      </c>
      <c r="T1130" s="13" t="s">
        <v>164</v>
      </c>
      <c r="U1130" s="14" t="s">
        <v>244</v>
      </c>
      <c r="W1130" s="14" t="s">
        <v>244</v>
      </c>
      <c r="AE1130" s="13" t="s">
        <v>881</v>
      </c>
      <c r="AG1130" s="111">
        <v>45568</v>
      </c>
    </row>
    <row r="1131" spans="1:33" ht="15" customHeight="1" x14ac:dyDescent="0.25">
      <c r="A1131" s="16">
        <v>1130</v>
      </c>
      <c r="B1131" s="3" t="str">
        <f t="shared" si="25"/>
        <v>OG1130</v>
      </c>
      <c r="C1131" s="36" t="s">
        <v>3084</v>
      </c>
      <c r="D1131" s="25" t="s">
        <v>289</v>
      </c>
      <c r="E1131" s="20" t="s">
        <v>736</v>
      </c>
      <c r="F1131" s="53" t="s">
        <v>3026</v>
      </c>
      <c r="G1131" s="53" t="s">
        <v>3027</v>
      </c>
      <c r="H1131" s="304">
        <v>40927</v>
      </c>
      <c r="K1131" s="13">
        <v>314</v>
      </c>
      <c r="L1131" s="13" t="s">
        <v>157</v>
      </c>
      <c r="M1131" s="13" t="s">
        <v>2170</v>
      </c>
      <c r="N1131" s="13" t="s">
        <v>3080</v>
      </c>
      <c r="O1131" s="19">
        <v>-10.85</v>
      </c>
      <c r="P1131" s="19">
        <v>130.75</v>
      </c>
      <c r="Q1131" s="19">
        <v>54</v>
      </c>
      <c r="R1131" s="19" t="s">
        <v>879</v>
      </c>
      <c r="S1131" s="14" t="s">
        <v>880</v>
      </c>
      <c r="T1131" s="13" t="s">
        <v>164</v>
      </c>
      <c r="U1131" s="14" t="s">
        <v>244</v>
      </c>
      <c r="W1131" s="14" t="s">
        <v>244</v>
      </c>
      <c r="AE1131" s="13" t="s">
        <v>881</v>
      </c>
      <c r="AG1131" s="111">
        <v>45568</v>
      </c>
    </row>
    <row r="1132" spans="1:33" ht="15" customHeight="1" x14ac:dyDescent="0.25">
      <c r="A1132" s="16">
        <v>1131</v>
      </c>
      <c r="B1132" s="3" t="str">
        <f t="shared" si="25"/>
        <v>OG1131</v>
      </c>
      <c r="C1132" s="36" t="s">
        <v>3085</v>
      </c>
      <c r="D1132" s="25" t="s">
        <v>289</v>
      </c>
      <c r="E1132" s="20" t="s">
        <v>736</v>
      </c>
      <c r="F1132" s="53" t="s">
        <v>3026</v>
      </c>
      <c r="G1132" s="53" t="s">
        <v>3027</v>
      </c>
      <c r="H1132" s="304">
        <v>40926</v>
      </c>
      <c r="K1132" s="13">
        <v>350</v>
      </c>
      <c r="L1132" s="13" t="s">
        <v>157</v>
      </c>
      <c r="M1132" s="13" t="s">
        <v>2170</v>
      </c>
      <c r="N1132" s="13" t="s">
        <v>3080</v>
      </c>
      <c r="O1132" s="19">
        <v>-10.81666667</v>
      </c>
      <c r="P1132" s="19">
        <v>130.58333329999999</v>
      </c>
      <c r="Q1132" s="19">
        <v>55</v>
      </c>
      <c r="R1132" s="19" t="s">
        <v>879</v>
      </c>
      <c r="S1132" s="14" t="s">
        <v>880</v>
      </c>
      <c r="T1132" s="13" t="s">
        <v>164</v>
      </c>
      <c r="U1132" s="14" t="s">
        <v>244</v>
      </c>
      <c r="W1132" s="14" t="s">
        <v>244</v>
      </c>
      <c r="AE1132" s="13" t="s">
        <v>881</v>
      </c>
      <c r="AG1132" s="111">
        <v>45568</v>
      </c>
    </row>
    <row r="1133" spans="1:33" ht="15" customHeight="1" x14ac:dyDescent="0.25">
      <c r="A1133" s="16">
        <v>1132</v>
      </c>
      <c r="B1133" s="3" t="str">
        <f t="shared" si="25"/>
        <v>OG1132</v>
      </c>
      <c r="C1133" s="36" t="s">
        <v>3086</v>
      </c>
      <c r="D1133" s="25" t="s">
        <v>289</v>
      </c>
      <c r="E1133" s="20" t="s">
        <v>736</v>
      </c>
      <c r="F1133" s="53" t="s">
        <v>3026</v>
      </c>
      <c r="G1133" s="53" t="s">
        <v>3027</v>
      </c>
      <c r="H1133" s="304">
        <v>39667</v>
      </c>
      <c r="K1133" s="13">
        <v>113</v>
      </c>
      <c r="L1133" s="13" t="s">
        <v>157</v>
      </c>
      <c r="M1133" s="13" t="s">
        <v>3087</v>
      </c>
      <c r="N1133" s="13" t="s">
        <v>3088</v>
      </c>
      <c r="O1133" s="19">
        <v>-13.55</v>
      </c>
      <c r="P1133" s="19">
        <v>141.19999999999999</v>
      </c>
      <c r="Q1133" s="19">
        <v>56</v>
      </c>
      <c r="R1133" s="19" t="s">
        <v>879</v>
      </c>
      <c r="S1133" s="14" t="s">
        <v>880</v>
      </c>
      <c r="T1133" s="13" t="s">
        <v>164</v>
      </c>
      <c r="U1133" s="14" t="s">
        <v>244</v>
      </c>
      <c r="W1133" s="14" t="s">
        <v>244</v>
      </c>
      <c r="AE1133" s="13" t="s">
        <v>881</v>
      </c>
      <c r="AG1133" s="111">
        <v>45568</v>
      </c>
    </row>
    <row r="1134" spans="1:33" ht="15" customHeight="1" x14ac:dyDescent="0.25">
      <c r="A1134" s="16">
        <v>1133</v>
      </c>
      <c r="B1134" s="3" t="str">
        <f t="shared" si="25"/>
        <v>OG1133</v>
      </c>
      <c r="C1134" s="36" t="s">
        <v>3089</v>
      </c>
      <c r="D1134" s="25" t="s">
        <v>289</v>
      </c>
      <c r="E1134" s="20" t="s">
        <v>736</v>
      </c>
      <c r="F1134" s="53" t="s">
        <v>3026</v>
      </c>
      <c r="G1134" s="53" t="s">
        <v>3027</v>
      </c>
      <c r="H1134" s="304">
        <v>39667</v>
      </c>
      <c r="K1134" s="13">
        <v>126</v>
      </c>
      <c r="L1134" s="13" t="s">
        <v>157</v>
      </c>
      <c r="M1134" s="13" t="s">
        <v>3087</v>
      </c>
      <c r="N1134" s="13" t="s">
        <v>3090</v>
      </c>
      <c r="O1134" s="19">
        <v>-11.45</v>
      </c>
      <c r="P1134" s="19">
        <v>141.85</v>
      </c>
      <c r="Q1134" s="19">
        <v>57</v>
      </c>
      <c r="R1134" s="19" t="s">
        <v>879</v>
      </c>
      <c r="S1134" s="14" t="s">
        <v>880</v>
      </c>
      <c r="T1134" s="13" t="s">
        <v>164</v>
      </c>
      <c r="U1134" s="14" t="s">
        <v>244</v>
      </c>
      <c r="W1134" s="14" t="s">
        <v>244</v>
      </c>
      <c r="AE1134" s="13" t="s">
        <v>881</v>
      </c>
      <c r="AG1134" s="111">
        <v>45568</v>
      </c>
    </row>
    <row r="1135" spans="1:33" ht="15" customHeight="1" x14ac:dyDescent="0.25">
      <c r="A1135" s="16">
        <v>1134</v>
      </c>
      <c r="B1135" s="3" t="str">
        <f t="shared" si="25"/>
        <v>OG1134</v>
      </c>
      <c r="C1135" s="36" t="s">
        <v>3091</v>
      </c>
      <c r="D1135" s="25" t="s">
        <v>289</v>
      </c>
      <c r="E1135" s="20" t="s">
        <v>736</v>
      </c>
      <c r="F1135" s="53" t="s">
        <v>3026</v>
      </c>
      <c r="G1135" s="53" t="s">
        <v>3027</v>
      </c>
      <c r="H1135" s="304">
        <v>39557</v>
      </c>
      <c r="K1135" s="13">
        <v>239</v>
      </c>
      <c r="L1135" s="13" t="s">
        <v>157</v>
      </c>
      <c r="M1135" s="13" t="s">
        <v>2170</v>
      </c>
      <c r="N1135" s="13" t="s">
        <v>3092</v>
      </c>
      <c r="O1135" s="19">
        <v>-10.9</v>
      </c>
      <c r="P1135" s="19">
        <v>133.96666669999999</v>
      </c>
      <c r="Q1135" s="19">
        <v>58</v>
      </c>
      <c r="R1135" s="19" t="s">
        <v>879</v>
      </c>
      <c r="S1135" s="14" t="s">
        <v>880</v>
      </c>
      <c r="T1135" s="13" t="s">
        <v>164</v>
      </c>
      <c r="U1135" s="14" t="s">
        <v>244</v>
      </c>
      <c r="W1135" s="14" t="s">
        <v>244</v>
      </c>
      <c r="AE1135" s="13" t="s">
        <v>881</v>
      </c>
      <c r="AG1135" s="111">
        <v>45568</v>
      </c>
    </row>
    <row r="1136" spans="1:33" ht="15" customHeight="1" x14ac:dyDescent="0.25">
      <c r="A1136" s="16">
        <v>1135</v>
      </c>
      <c r="B1136" s="3" t="str">
        <f t="shared" si="25"/>
        <v>OG1135</v>
      </c>
      <c r="C1136" s="36" t="s">
        <v>3093</v>
      </c>
      <c r="D1136" s="25" t="s">
        <v>289</v>
      </c>
      <c r="E1136" s="20" t="s">
        <v>736</v>
      </c>
      <c r="F1136" s="53" t="s">
        <v>3026</v>
      </c>
      <c r="G1136" s="53" t="s">
        <v>3027</v>
      </c>
      <c r="H1136" s="304">
        <v>39557</v>
      </c>
      <c r="K1136" s="13">
        <v>256</v>
      </c>
      <c r="L1136" s="13" t="s">
        <v>157</v>
      </c>
      <c r="M1136" s="13" t="s">
        <v>2170</v>
      </c>
      <c r="N1136" s="13" t="s">
        <v>3092</v>
      </c>
      <c r="O1136" s="19">
        <v>-10.9</v>
      </c>
      <c r="P1136" s="19">
        <v>133.96666669999999</v>
      </c>
      <c r="Q1136" s="19">
        <v>59</v>
      </c>
      <c r="R1136" s="19" t="s">
        <v>879</v>
      </c>
      <c r="S1136" s="14" t="s">
        <v>880</v>
      </c>
      <c r="T1136" s="13" t="s">
        <v>164</v>
      </c>
      <c r="U1136" s="14" t="s">
        <v>244</v>
      </c>
      <c r="W1136" s="14" t="s">
        <v>244</v>
      </c>
      <c r="AE1136" s="13" t="s">
        <v>881</v>
      </c>
      <c r="AG1136" s="111">
        <v>45568</v>
      </c>
    </row>
    <row r="1137" spans="1:33" ht="15" customHeight="1" x14ac:dyDescent="0.25">
      <c r="A1137" s="16">
        <v>1136</v>
      </c>
      <c r="B1137" s="3" t="str">
        <f t="shared" si="25"/>
        <v>OG1136</v>
      </c>
      <c r="C1137" s="36" t="s">
        <v>3094</v>
      </c>
      <c r="D1137" s="25" t="s">
        <v>289</v>
      </c>
      <c r="E1137" s="20" t="s">
        <v>736</v>
      </c>
      <c r="F1137" s="53" t="s">
        <v>3026</v>
      </c>
      <c r="G1137" s="53" t="s">
        <v>3027</v>
      </c>
      <c r="H1137" s="304">
        <v>39557</v>
      </c>
      <c r="K1137" s="13">
        <v>233</v>
      </c>
      <c r="L1137" s="13" t="s">
        <v>157</v>
      </c>
      <c r="M1137" s="13" t="s">
        <v>2170</v>
      </c>
      <c r="N1137" s="13" t="s">
        <v>3092</v>
      </c>
      <c r="O1137" s="19">
        <v>-10.9</v>
      </c>
      <c r="P1137" s="19">
        <v>133.96666669999999</v>
      </c>
      <c r="Q1137" s="19">
        <v>60</v>
      </c>
      <c r="R1137" s="19" t="s">
        <v>879</v>
      </c>
      <c r="S1137" s="14" t="s">
        <v>880</v>
      </c>
      <c r="T1137" s="13" t="s">
        <v>164</v>
      </c>
      <c r="U1137" s="14" t="s">
        <v>244</v>
      </c>
      <c r="W1137" s="14" t="s">
        <v>244</v>
      </c>
      <c r="AE1137" s="13" t="s">
        <v>881</v>
      </c>
      <c r="AG1137" s="111">
        <v>45568</v>
      </c>
    </row>
    <row r="1138" spans="1:33" ht="15" customHeight="1" x14ac:dyDescent="0.25">
      <c r="A1138" s="16">
        <v>1137</v>
      </c>
      <c r="B1138" s="3" t="str">
        <f t="shared" si="25"/>
        <v>OG1137</v>
      </c>
      <c r="C1138" s="36" t="s">
        <v>3095</v>
      </c>
      <c r="D1138" s="25" t="s">
        <v>289</v>
      </c>
      <c r="E1138" s="20" t="s">
        <v>736</v>
      </c>
      <c r="F1138" s="53" t="s">
        <v>3026</v>
      </c>
      <c r="G1138" s="53" t="s">
        <v>3027</v>
      </c>
      <c r="H1138" s="304">
        <v>39556</v>
      </c>
      <c r="K1138" s="13">
        <v>296</v>
      </c>
      <c r="L1138" s="13" t="s">
        <v>157</v>
      </c>
      <c r="M1138" s="13" t="s">
        <v>2170</v>
      </c>
      <c r="N1138" s="13" t="s">
        <v>3092</v>
      </c>
      <c r="O1138" s="19">
        <v>-10.95</v>
      </c>
      <c r="P1138" s="19">
        <v>133.3666667</v>
      </c>
      <c r="Q1138" s="19">
        <v>61</v>
      </c>
      <c r="R1138" s="19" t="s">
        <v>879</v>
      </c>
      <c r="S1138" s="14" t="s">
        <v>880</v>
      </c>
      <c r="T1138" s="13" t="s">
        <v>164</v>
      </c>
      <c r="U1138" s="14" t="s">
        <v>244</v>
      </c>
      <c r="W1138" s="14" t="s">
        <v>244</v>
      </c>
      <c r="AE1138" s="13" t="s">
        <v>881</v>
      </c>
      <c r="AG1138" s="111">
        <v>45568</v>
      </c>
    </row>
    <row r="1139" spans="1:33" ht="15" customHeight="1" x14ac:dyDescent="0.25">
      <c r="A1139" s="16">
        <v>1138</v>
      </c>
      <c r="B1139" s="3" t="str">
        <f t="shared" si="25"/>
        <v>OG1138</v>
      </c>
      <c r="C1139" s="36" t="s">
        <v>3096</v>
      </c>
      <c r="D1139" s="25" t="s">
        <v>289</v>
      </c>
      <c r="E1139" s="20" t="s">
        <v>736</v>
      </c>
      <c r="F1139" s="53" t="s">
        <v>3026</v>
      </c>
      <c r="G1139" s="53" t="s">
        <v>3027</v>
      </c>
      <c r="H1139" s="304">
        <v>39556</v>
      </c>
      <c r="K1139" s="13">
        <v>200</v>
      </c>
      <c r="L1139" s="13" t="s">
        <v>157</v>
      </c>
      <c r="M1139" s="13" t="s">
        <v>2170</v>
      </c>
      <c r="N1139" s="13" t="s">
        <v>3092</v>
      </c>
      <c r="O1139" s="19">
        <v>-10.95</v>
      </c>
      <c r="P1139" s="19">
        <v>133.3666667</v>
      </c>
      <c r="Q1139" s="19">
        <v>62</v>
      </c>
      <c r="R1139" s="19" t="s">
        <v>879</v>
      </c>
      <c r="S1139" s="14" t="s">
        <v>880</v>
      </c>
      <c r="T1139" s="13" t="s">
        <v>164</v>
      </c>
      <c r="U1139" s="14" t="s">
        <v>244</v>
      </c>
      <c r="W1139" s="14" t="s">
        <v>244</v>
      </c>
      <c r="AE1139" s="13" t="s">
        <v>881</v>
      </c>
      <c r="AG1139" s="111">
        <v>45568</v>
      </c>
    </row>
    <row r="1140" spans="1:33" ht="15" customHeight="1" x14ac:dyDescent="0.25">
      <c r="A1140" s="16">
        <v>1139</v>
      </c>
      <c r="B1140" s="3" t="str">
        <f t="shared" si="25"/>
        <v>OG1139</v>
      </c>
      <c r="C1140" s="36" t="s">
        <v>3097</v>
      </c>
      <c r="D1140" s="25" t="s">
        <v>289</v>
      </c>
      <c r="E1140" s="20" t="s">
        <v>736</v>
      </c>
      <c r="F1140" s="53" t="s">
        <v>3026</v>
      </c>
      <c r="G1140" s="53" t="s">
        <v>3027</v>
      </c>
      <c r="H1140" s="304">
        <v>39556</v>
      </c>
      <c r="K1140" s="13">
        <v>181</v>
      </c>
      <c r="L1140" s="13" t="s">
        <v>157</v>
      </c>
      <c r="M1140" s="13" t="s">
        <v>2170</v>
      </c>
      <c r="N1140" s="13" t="s">
        <v>3092</v>
      </c>
      <c r="O1140" s="19">
        <v>-10.95</v>
      </c>
      <c r="P1140" s="19">
        <v>133.3666667</v>
      </c>
      <c r="Q1140" s="19">
        <v>63</v>
      </c>
      <c r="R1140" s="19" t="s">
        <v>879</v>
      </c>
      <c r="S1140" s="14" t="s">
        <v>880</v>
      </c>
      <c r="T1140" s="13" t="s">
        <v>164</v>
      </c>
      <c r="U1140" s="14" t="s">
        <v>244</v>
      </c>
      <c r="W1140" s="14" t="s">
        <v>244</v>
      </c>
      <c r="AE1140" s="13" t="s">
        <v>881</v>
      </c>
      <c r="AG1140" s="111">
        <v>45568</v>
      </c>
    </row>
    <row r="1141" spans="1:33" ht="15" customHeight="1" x14ac:dyDescent="0.25">
      <c r="A1141" s="16">
        <v>1140</v>
      </c>
      <c r="B1141" s="3" t="str">
        <f t="shared" ref="B1141:B1162" si="26">_xlfn.CONCAT("OG",A1141)</f>
        <v>OG1140</v>
      </c>
      <c r="C1141" s="36" t="s">
        <v>3098</v>
      </c>
      <c r="D1141" s="25" t="s">
        <v>289</v>
      </c>
      <c r="E1141" s="20" t="s">
        <v>736</v>
      </c>
      <c r="F1141" s="53" t="s">
        <v>3026</v>
      </c>
      <c r="G1141" s="53" t="s">
        <v>3027</v>
      </c>
      <c r="H1141" s="304">
        <v>39555</v>
      </c>
      <c r="K1141" s="13">
        <v>262</v>
      </c>
      <c r="L1141" s="13" t="s">
        <v>157</v>
      </c>
      <c r="M1141" s="13" t="s">
        <v>2170</v>
      </c>
      <c r="N1141" s="13" t="s">
        <v>3092</v>
      </c>
      <c r="O1141" s="19">
        <v>-10.78333333</v>
      </c>
      <c r="P1141" s="19">
        <v>133.15</v>
      </c>
      <c r="Q1141" s="19">
        <v>64</v>
      </c>
      <c r="R1141" s="19" t="s">
        <v>879</v>
      </c>
      <c r="S1141" s="14" t="s">
        <v>880</v>
      </c>
      <c r="T1141" s="13" t="s">
        <v>164</v>
      </c>
      <c r="U1141" s="14" t="s">
        <v>244</v>
      </c>
      <c r="W1141" s="14" t="s">
        <v>244</v>
      </c>
      <c r="AE1141" s="13" t="s">
        <v>881</v>
      </c>
      <c r="AG1141" s="111">
        <v>45568</v>
      </c>
    </row>
    <row r="1142" spans="1:33" ht="15" customHeight="1" x14ac:dyDescent="0.25">
      <c r="A1142" s="16">
        <v>1141</v>
      </c>
      <c r="B1142" s="3" t="str">
        <f t="shared" si="26"/>
        <v>OG1141</v>
      </c>
      <c r="C1142" s="36" t="s">
        <v>3099</v>
      </c>
      <c r="D1142" s="25" t="s">
        <v>289</v>
      </c>
      <c r="E1142" s="20" t="s">
        <v>736</v>
      </c>
      <c r="F1142" s="53" t="s">
        <v>3026</v>
      </c>
      <c r="G1142" s="53" t="s">
        <v>3027</v>
      </c>
      <c r="H1142" s="304">
        <v>39554</v>
      </c>
      <c r="K1142" s="13">
        <v>253</v>
      </c>
      <c r="L1142" s="13" t="s">
        <v>157</v>
      </c>
      <c r="M1142" s="13" t="s">
        <v>2170</v>
      </c>
      <c r="N1142" s="13" t="s">
        <v>3092</v>
      </c>
      <c r="O1142" s="19">
        <v>-10.866666670000001</v>
      </c>
      <c r="P1142" s="19">
        <v>132.83333329999999</v>
      </c>
      <c r="Q1142" s="19">
        <v>65</v>
      </c>
      <c r="R1142" s="19" t="s">
        <v>879</v>
      </c>
      <c r="S1142" s="14" t="s">
        <v>880</v>
      </c>
      <c r="T1142" s="13" t="s">
        <v>164</v>
      </c>
      <c r="U1142" s="14" t="s">
        <v>244</v>
      </c>
      <c r="W1142" s="14" t="s">
        <v>244</v>
      </c>
      <c r="AE1142" s="13" t="s">
        <v>881</v>
      </c>
      <c r="AG1142" s="111">
        <v>45568</v>
      </c>
    </row>
    <row r="1143" spans="1:33" ht="15" customHeight="1" x14ac:dyDescent="0.25">
      <c r="A1143" s="16">
        <v>1142</v>
      </c>
      <c r="B1143" s="3" t="str">
        <f t="shared" si="26"/>
        <v>OG1142</v>
      </c>
      <c r="C1143" s="36" t="s">
        <v>3100</v>
      </c>
      <c r="D1143" s="25" t="s">
        <v>289</v>
      </c>
      <c r="E1143" s="20" t="s">
        <v>736</v>
      </c>
      <c r="F1143" s="53" t="s">
        <v>3026</v>
      </c>
      <c r="G1143" s="53" t="s">
        <v>3027</v>
      </c>
      <c r="H1143" s="304">
        <v>39554</v>
      </c>
      <c r="K1143" s="13">
        <v>217</v>
      </c>
      <c r="L1143" s="13" t="s">
        <v>157</v>
      </c>
      <c r="M1143" s="13" t="s">
        <v>2170</v>
      </c>
      <c r="N1143" s="13" t="s">
        <v>3092</v>
      </c>
      <c r="O1143" s="19">
        <v>-10.866666670000001</v>
      </c>
      <c r="P1143" s="19">
        <v>132.83333329999999</v>
      </c>
      <c r="Q1143" s="19">
        <v>66</v>
      </c>
      <c r="R1143" s="19" t="s">
        <v>879</v>
      </c>
      <c r="S1143" s="14" t="s">
        <v>880</v>
      </c>
      <c r="T1143" s="13" t="s">
        <v>164</v>
      </c>
      <c r="U1143" s="14" t="s">
        <v>244</v>
      </c>
      <c r="W1143" s="14" t="s">
        <v>244</v>
      </c>
      <c r="AE1143" s="13" t="s">
        <v>881</v>
      </c>
      <c r="AG1143" s="111">
        <v>45568</v>
      </c>
    </row>
    <row r="1144" spans="1:33" ht="15" customHeight="1" x14ac:dyDescent="0.25">
      <c r="A1144" s="16">
        <v>1143</v>
      </c>
      <c r="B1144" s="3" t="str">
        <f t="shared" si="26"/>
        <v>OG1143</v>
      </c>
      <c r="C1144" s="36" t="s">
        <v>3101</v>
      </c>
      <c r="D1144" s="25" t="s">
        <v>289</v>
      </c>
      <c r="E1144" s="20" t="s">
        <v>736</v>
      </c>
      <c r="F1144" s="53" t="s">
        <v>3026</v>
      </c>
      <c r="G1144" s="53" t="s">
        <v>3027</v>
      </c>
      <c r="H1144" s="304">
        <v>39551</v>
      </c>
      <c r="K1144" s="13">
        <v>251</v>
      </c>
      <c r="L1144" s="13" t="s">
        <v>157</v>
      </c>
      <c r="M1144" s="13" t="s">
        <v>2170</v>
      </c>
      <c r="N1144" s="13" t="s">
        <v>3080</v>
      </c>
      <c r="O1144" s="19">
        <v>-10.95</v>
      </c>
      <c r="P1144" s="19">
        <v>132.05000000000001</v>
      </c>
      <c r="Q1144" s="19">
        <v>67</v>
      </c>
      <c r="R1144" s="19" t="s">
        <v>879</v>
      </c>
      <c r="S1144" s="14" t="s">
        <v>880</v>
      </c>
      <c r="T1144" s="13" t="s">
        <v>164</v>
      </c>
      <c r="U1144" s="14" t="s">
        <v>244</v>
      </c>
      <c r="W1144" s="14" t="s">
        <v>244</v>
      </c>
      <c r="AE1144" s="13" t="s">
        <v>881</v>
      </c>
      <c r="AG1144" s="111">
        <v>45568</v>
      </c>
    </row>
    <row r="1145" spans="1:33" ht="15" customHeight="1" x14ac:dyDescent="0.25">
      <c r="A1145" s="16">
        <v>1144</v>
      </c>
      <c r="B1145" s="3" t="str">
        <f t="shared" si="26"/>
        <v>OG1144</v>
      </c>
      <c r="C1145" s="36" t="s">
        <v>3102</v>
      </c>
      <c r="D1145" s="25" t="s">
        <v>289</v>
      </c>
      <c r="E1145" s="20" t="s">
        <v>736</v>
      </c>
      <c r="F1145" s="53" t="s">
        <v>3026</v>
      </c>
      <c r="G1145" s="53" t="s">
        <v>3027</v>
      </c>
      <c r="H1145" s="304">
        <v>39786</v>
      </c>
      <c r="K1145" s="13">
        <v>246</v>
      </c>
      <c r="L1145" s="13" t="s">
        <v>157</v>
      </c>
      <c r="M1145" s="13" t="s">
        <v>2170</v>
      </c>
      <c r="N1145" s="13" t="s">
        <v>3080</v>
      </c>
      <c r="O1145" s="19">
        <v>-10.866666670000001</v>
      </c>
      <c r="P1145" s="19">
        <v>131.66666670000001</v>
      </c>
      <c r="Q1145" s="19">
        <v>68</v>
      </c>
      <c r="R1145" s="19" t="s">
        <v>879</v>
      </c>
      <c r="S1145" s="14" t="s">
        <v>880</v>
      </c>
      <c r="T1145" s="13" t="s">
        <v>164</v>
      </c>
      <c r="U1145" s="14" t="s">
        <v>244</v>
      </c>
      <c r="W1145" s="14" t="s">
        <v>244</v>
      </c>
      <c r="AE1145" s="13" t="s">
        <v>881</v>
      </c>
      <c r="AG1145" s="111">
        <v>45568</v>
      </c>
    </row>
    <row r="1146" spans="1:33" ht="15" customHeight="1" x14ac:dyDescent="0.25">
      <c r="A1146" s="16">
        <v>1145</v>
      </c>
      <c r="B1146" s="3" t="str">
        <f t="shared" si="26"/>
        <v>OG1145</v>
      </c>
      <c r="C1146" s="36" t="s">
        <v>3103</v>
      </c>
      <c r="D1146" s="25" t="s">
        <v>289</v>
      </c>
      <c r="E1146" s="20" t="s">
        <v>736</v>
      </c>
      <c r="F1146" s="53" t="s">
        <v>3026</v>
      </c>
      <c r="G1146" s="53" t="s">
        <v>3027</v>
      </c>
      <c r="H1146" s="304">
        <v>39786</v>
      </c>
      <c r="K1146" s="13">
        <v>273</v>
      </c>
      <c r="L1146" s="13" t="s">
        <v>157</v>
      </c>
      <c r="M1146" s="13" t="s">
        <v>2170</v>
      </c>
      <c r="N1146" s="13" t="s">
        <v>3080</v>
      </c>
      <c r="O1146" s="19">
        <v>-10.866666670000001</v>
      </c>
      <c r="P1146" s="19">
        <v>131.66666670000001</v>
      </c>
      <c r="Q1146" s="19">
        <v>69</v>
      </c>
      <c r="R1146" s="19" t="s">
        <v>879</v>
      </c>
      <c r="S1146" s="14" t="s">
        <v>880</v>
      </c>
      <c r="T1146" s="13" t="s">
        <v>164</v>
      </c>
      <c r="U1146" s="14" t="s">
        <v>244</v>
      </c>
      <c r="W1146" s="14" t="s">
        <v>244</v>
      </c>
      <c r="AE1146" s="13" t="s">
        <v>881</v>
      </c>
      <c r="AG1146" s="111">
        <v>45568</v>
      </c>
    </row>
    <row r="1147" spans="1:33" ht="15" customHeight="1" x14ac:dyDescent="0.25">
      <c r="A1147" s="16">
        <v>1146</v>
      </c>
      <c r="B1147" s="3" t="str">
        <f t="shared" si="26"/>
        <v>OG1146</v>
      </c>
      <c r="C1147" s="36" t="s">
        <v>3104</v>
      </c>
      <c r="D1147" s="25" t="s">
        <v>289</v>
      </c>
      <c r="E1147" s="20" t="s">
        <v>736</v>
      </c>
      <c r="F1147" s="53" t="s">
        <v>3026</v>
      </c>
      <c r="G1147" s="53" t="s">
        <v>3027</v>
      </c>
      <c r="H1147" s="304">
        <v>39786</v>
      </c>
      <c r="K1147" s="13">
        <v>290</v>
      </c>
      <c r="L1147" s="13" t="s">
        <v>157</v>
      </c>
      <c r="M1147" s="13" t="s">
        <v>2170</v>
      </c>
      <c r="N1147" s="13" t="s">
        <v>3080</v>
      </c>
      <c r="O1147" s="19">
        <v>-10.866666670000001</v>
      </c>
      <c r="P1147" s="19">
        <v>131.66666670000001</v>
      </c>
      <c r="Q1147" s="19">
        <v>70</v>
      </c>
      <c r="R1147" s="19" t="s">
        <v>879</v>
      </c>
      <c r="S1147" s="14" t="s">
        <v>880</v>
      </c>
      <c r="T1147" s="13" t="s">
        <v>164</v>
      </c>
      <c r="U1147" s="14" t="s">
        <v>244</v>
      </c>
      <c r="W1147" s="14" t="s">
        <v>244</v>
      </c>
      <c r="AE1147" s="13" t="s">
        <v>881</v>
      </c>
      <c r="AG1147" s="111">
        <v>45568</v>
      </c>
    </row>
    <row r="1148" spans="1:33" ht="15" customHeight="1" x14ac:dyDescent="0.25">
      <c r="A1148" s="16">
        <v>1147</v>
      </c>
      <c r="B1148" s="3" t="str">
        <f t="shared" si="26"/>
        <v>OG1147</v>
      </c>
      <c r="C1148" s="36" t="s">
        <v>3105</v>
      </c>
      <c r="D1148" s="25" t="s">
        <v>289</v>
      </c>
      <c r="E1148" s="20" t="s">
        <v>736</v>
      </c>
      <c r="F1148" s="53" t="s">
        <v>3026</v>
      </c>
      <c r="G1148" s="53" t="s">
        <v>3027</v>
      </c>
      <c r="H1148" s="304">
        <v>39786</v>
      </c>
      <c r="K1148" s="13">
        <v>205</v>
      </c>
      <c r="L1148" s="13" t="s">
        <v>157</v>
      </c>
      <c r="M1148" s="13" t="s">
        <v>2170</v>
      </c>
      <c r="N1148" s="13" t="s">
        <v>3080</v>
      </c>
      <c r="O1148" s="19">
        <v>-10.866666670000001</v>
      </c>
      <c r="P1148" s="19">
        <v>131.66666670000001</v>
      </c>
      <c r="Q1148" s="19">
        <v>71</v>
      </c>
      <c r="R1148" s="19" t="s">
        <v>879</v>
      </c>
      <c r="S1148" s="14" t="s">
        <v>880</v>
      </c>
      <c r="T1148" s="13" t="s">
        <v>164</v>
      </c>
      <c r="U1148" s="14" t="s">
        <v>244</v>
      </c>
      <c r="W1148" s="14" t="s">
        <v>244</v>
      </c>
      <c r="AE1148" s="13" t="s">
        <v>881</v>
      </c>
      <c r="AG1148" s="111">
        <v>45568</v>
      </c>
    </row>
    <row r="1149" spans="1:33" ht="15" customHeight="1" x14ac:dyDescent="0.25">
      <c r="A1149" s="16">
        <v>1148</v>
      </c>
      <c r="B1149" s="3" t="str">
        <f t="shared" si="26"/>
        <v>OG1148</v>
      </c>
      <c r="C1149" s="36" t="s">
        <v>3106</v>
      </c>
      <c r="D1149" s="25" t="s">
        <v>289</v>
      </c>
      <c r="E1149" s="20" t="s">
        <v>736</v>
      </c>
      <c r="F1149" s="53" t="s">
        <v>3026</v>
      </c>
      <c r="G1149" s="53" t="s">
        <v>3027</v>
      </c>
      <c r="H1149" s="304">
        <v>39786</v>
      </c>
      <c r="K1149" s="13">
        <v>335</v>
      </c>
      <c r="L1149" s="13" t="s">
        <v>157</v>
      </c>
      <c r="M1149" s="13" t="s">
        <v>2170</v>
      </c>
      <c r="N1149" s="13" t="s">
        <v>3080</v>
      </c>
      <c r="O1149" s="19">
        <v>-10.866666670000001</v>
      </c>
      <c r="P1149" s="19">
        <v>131.66666670000001</v>
      </c>
      <c r="Q1149" s="19">
        <v>72</v>
      </c>
      <c r="R1149" s="19" t="s">
        <v>879</v>
      </c>
      <c r="S1149" s="14" t="s">
        <v>880</v>
      </c>
      <c r="T1149" s="13" t="s">
        <v>164</v>
      </c>
      <c r="U1149" s="14" t="s">
        <v>244</v>
      </c>
      <c r="W1149" s="14" t="s">
        <v>244</v>
      </c>
      <c r="AE1149" s="13" t="s">
        <v>881</v>
      </c>
      <c r="AG1149" s="111">
        <v>45568</v>
      </c>
    </row>
    <row r="1150" spans="1:33" ht="15" customHeight="1" x14ac:dyDescent="0.25">
      <c r="A1150" s="16">
        <v>1149</v>
      </c>
      <c r="B1150" s="3" t="str">
        <f t="shared" si="26"/>
        <v>OG1149</v>
      </c>
      <c r="C1150" s="36" t="s">
        <v>3107</v>
      </c>
      <c r="D1150" s="25" t="s">
        <v>289</v>
      </c>
      <c r="E1150" s="20" t="s">
        <v>736</v>
      </c>
      <c r="F1150" s="53" t="s">
        <v>3026</v>
      </c>
      <c r="G1150" s="53" t="s">
        <v>3027</v>
      </c>
      <c r="H1150" s="304">
        <v>39786</v>
      </c>
      <c r="K1150" s="13">
        <v>289</v>
      </c>
      <c r="L1150" s="13" t="s">
        <v>157</v>
      </c>
      <c r="M1150" s="13" t="s">
        <v>2170</v>
      </c>
      <c r="N1150" s="13" t="s">
        <v>3080</v>
      </c>
      <c r="O1150" s="19">
        <v>-10.866666670000001</v>
      </c>
      <c r="P1150" s="19">
        <v>131.66666670000001</v>
      </c>
      <c r="Q1150" s="19">
        <v>73</v>
      </c>
      <c r="R1150" s="19" t="s">
        <v>879</v>
      </c>
      <c r="S1150" s="14" t="s">
        <v>880</v>
      </c>
      <c r="T1150" s="13" t="s">
        <v>164</v>
      </c>
      <c r="U1150" s="14" t="s">
        <v>244</v>
      </c>
      <c r="W1150" s="14" t="s">
        <v>244</v>
      </c>
      <c r="AE1150" s="13" t="s">
        <v>881</v>
      </c>
      <c r="AG1150" s="111">
        <v>45568</v>
      </c>
    </row>
    <row r="1151" spans="1:33" ht="15" customHeight="1" x14ac:dyDescent="0.25">
      <c r="A1151" s="16">
        <v>1150</v>
      </c>
      <c r="B1151" s="3" t="str">
        <f t="shared" si="26"/>
        <v>OG1150</v>
      </c>
      <c r="C1151" s="36" t="s">
        <v>3108</v>
      </c>
      <c r="D1151" s="25" t="s">
        <v>289</v>
      </c>
      <c r="E1151" s="20" t="s">
        <v>736</v>
      </c>
      <c r="F1151" s="53" t="s">
        <v>3026</v>
      </c>
      <c r="G1151" s="53" t="s">
        <v>3027</v>
      </c>
      <c r="H1151" s="304">
        <v>39786</v>
      </c>
      <c r="K1151" s="13">
        <v>230</v>
      </c>
      <c r="L1151" s="13" t="s">
        <v>157</v>
      </c>
      <c r="M1151" s="13" t="s">
        <v>2170</v>
      </c>
      <c r="N1151" s="13" t="s">
        <v>3080</v>
      </c>
      <c r="O1151" s="19">
        <v>-10.866666670000001</v>
      </c>
      <c r="P1151" s="19">
        <v>131.66666670000001</v>
      </c>
      <c r="Q1151" s="19">
        <v>74</v>
      </c>
      <c r="R1151" s="19" t="s">
        <v>879</v>
      </c>
      <c r="S1151" s="14" t="s">
        <v>880</v>
      </c>
      <c r="T1151" s="13" t="s">
        <v>164</v>
      </c>
      <c r="U1151" s="14" t="s">
        <v>244</v>
      </c>
      <c r="W1151" s="14" t="s">
        <v>244</v>
      </c>
      <c r="AE1151" s="13" t="s">
        <v>881</v>
      </c>
      <c r="AG1151" s="111">
        <v>45568</v>
      </c>
    </row>
    <row r="1152" spans="1:33" ht="15" customHeight="1" x14ac:dyDescent="0.25">
      <c r="A1152" s="16">
        <v>1151</v>
      </c>
      <c r="B1152" s="3" t="str">
        <f t="shared" si="26"/>
        <v>OG1151</v>
      </c>
      <c r="C1152" s="36" t="s">
        <v>3109</v>
      </c>
      <c r="D1152" s="25" t="s">
        <v>289</v>
      </c>
      <c r="E1152" s="20" t="s">
        <v>736</v>
      </c>
      <c r="F1152" s="53" t="s">
        <v>3026</v>
      </c>
      <c r="G1152" s="53" t="s">
        <v>3027</v>
      </c>
      <c r="H1152" s="304">
        <v>39786</v>
      </c>
      <c r="K1152" s="13">
        <v>198</v>
      </c>
      <c r="L1152" s="13" t="s">
        <v>157</v>
      </c>
      <c r="M1152" s="13" t="s">
        <v>2170</v>
      </c>
      <c r="N1152" s="13" t="s">
        <v>3080</v>
      </c>
      <c r="O1152" s="19">
        <v>-10.866666670000001</v>
      </c>
      <c r="P1152" s="19">
        <v>131.66666670000001</v>
      </c>
      <c r="Q1152" s="19">
        <v>75</v>
      </c>
      <c r="R1152" s="19" t="s">
        <v>879</v>
      </c>
      <c r="S1152" s="14" t="s">
        <v>880</v>
      </c>
      <c r="T1152" s="13" t="s">
        <v>164</v>
      </c>
      <c r="U1152" s="14" t="s">
        <v>244</v>
      </c>
      <c r="W1152" s="14" t="s">
        <v>244</v>
      </c>
      <c r="AE1152" s="13" t="s">
        <v>881</v>
      </c>
      <c r="AG1152" s="111">
        <v>45568</v>
      </c>
    </row>
    <row r="1153" spans="1:33" ht="15" customHeight="1" x14ac:dyDescent="0.25">
      <c r="A1153" s="16">
        <v>1152</v>
      </c>
      <c r="B1153" s="3" t="str">
        <f t="shared" si="26"/>
        <v>OG1152</v>
      </c>
      <c r="C1153" s="36" t="s">
        <v>3110</v>
      </c>
      <c r="D1153" s="25" t="s">
        <v>289</v>
      </c>
      <c r="E1153" s="20" t="s">
        <v>736</v>
      </c>
      <c r="F1153" s="53" t="s">
        <v>3026</v>
      </c>
      <c r="G1153" s="53" t="s">
        <v>3027</v>
      </c>
      <c r="H1153" s="304">
        <v>39756</v>
      </c>
      <c r="K1153" s="13">
        <v>288</v>
      </c>
      <c r="L1153" s="13" t="s">
        <v>157</v>
      </c>
      <c r="M1153" s="13" t="s">
        <v>2170</v>
      </c>
      <c r="N1153" s="13" t="s">
        <v>3080</v>
      </c>
      <c r="O1153" s="19">
        <v>-10.75</v>
      </c>
      <c r="P1153" s="19">
        <v>131.65</v>
      </c>
      <c r="Q1153" s="19">
        <v>76</v>
      </c>
      <c r="R1153" s="19" t="s">
        <v>879</v>
      </c>
      <c r="S1153" s="14" t="s">
        <v>880</v>
      </c>
      <c r="T1153" s="13" t="s">
        <v>164</v>
      </c>
      <c r="U1153" s="14" t="s">
        <v>244</v>
      </c>
      <c r="W1153" s="14" t="s">
        <v>244</v>
      </c>
      <c r="AE1153" s="13" t="s">
        <v>881</v>
      </c>
      <c r="AG1153" s="111">
        <v>45568</v>
      </c>
    </row>
    <row r="1154" spans="1:33" ht="15" customHeight="1" x14ac:dyDescent="0.25">
      <c r="A1154" s="16">
        <v>1153</v>
      </c>
      <c r="B1154" s="3" t="str">
        <f t="shared" si="26"/>
        <v>OG1153</v>
      </c>
      <c r="C1154" s="36" t="s">
        <v>3111</v>
      </c>
      <c r="D1154" s="25" t="s">
        <v>289</v>
      </c>
      <c r="E1154" s="20" t="s">
        <v>736</v>
      </c>
      <c r="F1154" s="53" t="s">
        <v>3026</v>
      </c>
      <c r="G1154" s="53" t="s">
        <v>3027</v>
      </c>
      <c r="H1154" s="304">
        <v>39725</v>
      </c>
      <c r="K1154" s="13">
        <v>222</v>
      </c>
      <c r="L1154" s="13" t="s">
        <v>157</v>
      </c>
      <c r="M1154" s="13" t="s">
        <v>2170</v>
      </c>
      <c r="N1154" s="13" t="s">
        <v>3080</v>
      </c>
      <c r="O1154" s="19">
        <v>-10.75</v>
      </c>
      <c r="P1154" s="19">
        <v>131.4</v>
      </c>
      <c r="Q1154" s="19">
        <v>77</v>
      </c>
      <c r="R1154" s="19" t="s">
        <v>879</v>
      </c>
      <c r="S1154" s="14" t="s">
        <v>880</v>
      </c>
      <c r="T1154" s="13" t="s">
        <v>164</v>
      </c>
      <c r="U1154" s="14" t="s">
        <v>244</v>
      </c>
      <c r="W1154" s="14" t="s">
        <v>244</v>
      </c>
      <c r="AE1154" s="13" t="s">
        <v>881</v>
      </c>
      <c r="AG1154" s="111">
        <v>45568</v>
      </c>
    </row>
    <row r="1155" spans="1:33" ht="15" customHeight="1" x14ac:dyDescent="0.25">
      <c r="A1155" s="16">
        <v>1154</v>
      </c>
      <c r="B1155" s="3" t="str">
        <f t="shared" si="26"/>
        <v>OG1154</v>
      </c>
      <c r="C1155" s="36" t="s">
        <v>3112</v>
      </c>
      <c r="D1155" s="25" t="s">
        <v>289</v>
      </c>
      <c r="E1155" s="20" t="s">
        <v>736</v>
      </c>
      <c r="F1155" s="53" t="s">
        <v>3026</v>
      </c>
      <c r="G1155" s="53" t="s">
        <v>3027</v>
      </c>
      <c r="H1155" s="304">
        <v>39725</v>
      </c>
      <c r="K1155" s="13">
        <v>250</v>
      </c>
      <c r="L1155" s="13" t="s">
        <v>157</v>
      </c>
      <c r="M1155" s="13" t="s">
        <v>2170</v>
      </c>
      <c r="N1155" s="13" t="s">
        <v>3080</v>
      </c>
      <c r="O1155" s="19">
        <v>-10.75</v>
      </c>
      <c r="P1155" s="19">
        <v>131.4</v>
      </c>
      <c r="Q1155" s="19">
        <v>78</v>
      </c>
      <c r="R1155" s="19" t="s">
        <v>879</v>
      </c>
      <c r="S1155" s="14" t="s">
        <v>880</v>
      </c>
      <c r="T1155" s="13" t="s">
        <v>164</v>
      </c>
      <c r="U1155" s="14" t="s">
        <v>244</v>
      </c>
      <c r="W1155" s="14" t="s">
        <v>244</v>
      </c>
      <c r="AE1155" s="13" t="s">
        <v>881</v>
      </c>
      <c r="AG1155" s="111">
        <v>45568</v>
      </c>
    </row>
    <row r="1156" spans="1:33" ht="15" customHeight="1" x14ac:dyDescent="0.25">
      <c r="A1156" s="16">
        <v>1155</v>
      </c>
      <c r="B1156" s="3" t="str">
        <f t="shared" si="26"/>
        <v>OG1155</v>
      </c>
      <c r="C1156" s="36" t="s">
        <v>3113</v>
      </c>
      <c r="D1156" s="25" t="s">
        <v>289</v>
      </c>
      <c r="E1156" s="20" t="s">
        <v>736</v>
      </c>
      <c r="F1156" s="53" t="s">
        <v>3026</v>
      </c>
      <c r="G1156" s="53" t="s">
        <v>3027</v>
      </c>
      <c r="H1156" s="304">
        <v>39603</v>
      </c>
      <c r="K1156" s="13">
        <v>214</v>
      </c>
      <c r="L1156" s="13" t="s">
        <v>157</v>
      </c>
      <c r="M1156" s="13" t="s">
        <v>2170</v>
      </c>
      <c r="N1156" s="13" t="s">
        <v>3080</v>
      </c>
      <c r="O1156" s="19">
        <v>-11.08333333</v>
      </c>
      <c r="P1156" s="19">
        <v>130.05000000000001</v>
      </c>
      <c r="Q1156" s="19">
        <v>79</v>
      </c>
      <c r="R1156" s="19" t="s">
        <v>879</v>
      </c>
      <c r="S1156" s="14" t="s">
        <v>880</v>
      </c>
      <c r="T1156" s="13" t="s">
        <v>164</v>
      </c>
      <c r="U1156" s="14" t="s">
        <v>244</v>
      </c>
      <c r="W1156" s="14" t="s">
        <v>244</v>
      </c>
      <c r="AE1156" s="13" t="s">
        <v>881</v>
      </c>
      <c r="AG1156" s="111">
        <v>45568</v>
      </c>
    </row>
    <row r="1157" spans="1:33" ht="15" customHeight="1" x14ac:dyDescent="0.25">
      <c r="A1157" s="16">
        <v>1156</v>
      </c>
      <c r="B1157" s="3" t="str">
        <f t="shared" si="26"/>
        <v>OG1156</v>
      </c>
      <c r="C1157" s="36" t="s">
        <v>3114</v>
      </c>
      <c r="D1157" s="25" t="s">
        <v>289</v>
      </c>
      <c r="E1157" s="20" t="s">
        <v>736</v>
      </c>
      <c r="F1157" s="53" t="s">
        <v>3026</v>
      </c>
      <c r="G1157" s="53" t="s">
        <v>3027</v>
      </c>
      <c r="H1157" s="304">
        <v>39572</v>
      </c>
      <c r="K1157" s="13">
        <v>314</v>
      </c>
      <c r="L1157" s="13" t="s">
        <v>157</v>
      </c>
      <c r="M1157" s="13" t="s">
        <v>2170</v>
      </c>
      <c r="N1157" s="13" t="s">
        <v>3080</v>
      </c>
      <c r="O1157" s="19">
        <v>-10.883333329999999</v>
      </c>
      <c r="P1157" s="19">
        <v>129.78333330000001</v>
      </c>
      <c r="Q1157" s="19">
        <v>80</v>
      </c>
      <c r="R1157" s="19" t="s">
        <v>879</v>
      </c>
      <c r="S1157" s="14" t="s">
        <v>880</v>
      </c>
      <c r="T1157" s="13" t="s">
        <v>164</v>
      </c>
      <c r="U1157" s="14" t="s">
        <v>244</v>
      </c>
      <c r="W1157" s="14" t="s">
        <v>244</v>
      </c>
      <c r="AE1157" s="13" t="s">
        <v>881</v>
      </c>
      <c r="AG1157" s="111">
        <v>45568</v>
      </c>
    </row>
    <row r="1158" spans="1:33" ht="15" customHeight="1" x14ac:dyDescent="0.25">
      <c r="A1158" s="16">
        <v>1157</v>
      </c>
      <c r="B1158" s="3" t="str">
        <f t="shared" si="26"/>
        <v>OG1157</v>
      </c>
      <c r="C1158" s="36" t="s">
        <v>3115</v>
      </c>
      <c r="D1158" s="25" t="s">
        <v>289</v>
      </c>
      <c r="E1158" s="20" t="s">
        <v>736</v>
      </c>
      <c r="F1158" s="53" t="s">
        <v>3026</v>
      </c>
      <c r="G1158" s="53" t="s">
        <v>3027</v>
      </c>
      <c r="H1158" s="304">
        <v>39542</v>
      </c>
      <c r="K1158" s="13">
        <v>170</v>
      </c>
      <c r="L1158" s="13" t="s">
        <v>157</v>
      </c>
      <c r="M1158" s="13" t="s">
        <v>2170</v>
      </c>
      <c r="N1158" s="13" t="s">
        <v>3080</v>
      </c>
      <c r="O1158" s="19">
        <v>-10.766666669999999</v>
      </c>
      <c r="P1158" s="19">
        <v>129.9833333</v>
      </c>
      <c r="Q1158" s="19">
        <v>81</v>
      </c>
      <c r="R1158" s="19" t="s">
        <v>879</v>
      </c>
      <c r="S1158" s="14" t="s">
        <v>880</v>
      </c>
      <c r="T1158" s="13" t="s">
        <v>164</v>
      </c>
      <c r="U1158" s="14" t="s">
        <v>244</v>
      </c>
      <c r="W1158" s="14" t="s">
        <v>244</v>
      </c>
      <c r="AE1158" s="13" t="s">
        <v>881</v>
      </c>
      <c r="AG1158" s="111">
        <v>45568</v>
      </c>
    </row>
    <row r="1159" spans="1:33" ht="15" customHeight="1" x14ac:dyDescent="0.25">
      <c r="A1159" s="16">
        <v>1158</v>
      </c>
      <c r="B1159" s="3" t="str">
        <f t="shared" si="26"/>
        <v>OG1158</v>
      </c>
      <c r="C1159" s="36" t="s">
        <v>3116</v>
      </c>
      <c r="D1159" s="25" t="s">
        <v>289</v>
      </c>
      <c r="E1159" s="20" t="s">
        <v>736</v>
      </c>
      <c r="F1159" s="53" t="s">
        <v>3026</v>
      </c>
      <c r="G1159" s="53" t="s">
        <v>3027</v>
      </c>
      <c r="H1159" s="304">
        <v>39482</v>
      </c>
      <c r="K1159" s="13">
        <v>137</v>
      </c>
      <c r="L1159" s="13" t="s">
        <v>157</v>
      </c>
      <c r="M1159" s="13" t="s">
        <v>2170</v>
      </c>
      <c r="N1159" s="13" t="s">
        <v>3080</v>
      </c>
      <c r="O1159" s="19">
        <v>-10.71666667</v>
      </c>
      <c r="P1159" s="19">
        <v>130.16666670000001</v>
      </c>
      <c r="Q1159" s="19">
        <v>82</v>
      </c>
      <c r="R1159" s="19" t="s">
        <v>879</v>
      </c>
      <c r="S1159" s="14" t="s">
        <v>880</v>
      </c>
      <c r="T1159" s="13" t="s">
        <v>164</v>
      </c>
      <c r="U1159" s="14" t="s">
        <v>244</v>
      </c>
      <c r="W1159" s="14" t="s">
        <v>244</v>
      </c>
      <c r="AE1159" s="13" t="s">
        <v>881</v>
      </c>
      <c r="AG1159" s="111">
        <v>45568</v>
      </c>
    </row>
    <row r="1160" spans="1:33" ht="15" customHeight="1" x14ac:dyDescent="0.25">
      <c r="A1160" s="16">
        <v>1159</v>
      </c>
      <c r="B1160" s="3" t="str">
        <f t="shared" si="26"/>
        <v>OG1159</v>
      </c>
      <c r="C1160" s="36" t="s">
        <v>3117</v>
      </c>
      <c r="D1160" s="25" t="s">
        <v>289</v>
      </c>
      <c r="E1160" s="20" t="s">
        <v>736</v>
      </c>
      <c r="F1160" s="53" t="s">
        <v>3026</v>
      </c>
      <c r="G1160" s="53" t="s">
        <v>3027</v>
      </c>
      <c r="H1160" s="304">
        <v>39537</v>
      </c>
      <c r="K1160" s="13">
        <v>176</v>
      </c>
      <c r="L1160" s="13" t="s">
        <v>157</v>
      </c>
      <c r="M1160" s="13" t="s">
        <v>2170</v>
      </c>
      <c r="N1160" s="13" t="s">
        <v>3080</v>
      </c>
      <c r="O1160" s="19">
        <v>-10.83333333</v>
      </c>
      <c r="P1160" s="19">
        <v>130.2333333</v>
      </c>
      <c r="Q1160" s="19">
        <v>83</v>
      </c>
      <c r="R1160" s="19" t="s">
        <v>879</v>
      </c>
      <c r="S1160" s="14" t="s">
        <v>880</v>
      </c>
      <c r="T1160" s="13" t="s">
        <v>164</v>
      </c>
      <c r="U1160" s="14" t="s">
        <v>244</v>
      </c>
      <c r="W1160" s="14" t="s">
        <v>244</v>
      </c>
      <c r="AE1160" s="13" t="s">
        <v>881</v>
      </c>
      <c r="AG1160" s="111">
        <v>45568</v>
      </c>
    </row>
    <row r="1161" spans="1:33" ht="15" customHeight="1" x14ac:dyDescent="0.25">
      <c r="A1161" s="16">
        <v>1160</v>
      </c>
      <c r="B1161" s="3" t="str">
        <f t="shared" si="26"/>
        <v>OG1160</v>
      </c>
      <c r="C1161" s="36" t="s">
        <v>3118</v>
      </c>
      <c r="D1161" s="25" t="s">
        <v>2694</v>
      </c>
      <c r="E1161" s="20" t="s">
        <v>2695</v>
      </c>
      <c r="F1161" s="53" t="s">
        <v>2696</v>
      </c>
      <c r="G1161" s="13" t="s">
        <v>2697</v>
      </c>
      <c r="H1161" s="304">
        <v>45629</v>
      </c>
      <c r="I1161" s="304" t="s">
        <v>186</v>
      </c>
      <c r="J1161" s="14">
        <v>15400</v>
      </c>
      <c r="K1161" s="13">
        <v>810</v>
      </c>
      <c r="L1161" s="13" t="s">
        <v>157</v>
      </c>
      <c r="M1161" s="13" t="s">
        <v>2698</v>
      </c>
      <c r="N1161" s="13" t="s">
        <v>3119</v>
      </c>
      <c r="O1161" s="19">
        <v>-34.64</v>
      </c>
      <c r="P1161" s="19">
        <v>136.19999999999999</v>
      </c>
      <c r="Q1161" s="19" t="s">
        <v>107</v>
      </c>
      <c r="S1161" s="14" t="s">
        <v>163</v>
      </c>
      <c r="T1161" s="13" t="s">
        <v>164</v>
      </c>
      <c r="U1161" s="14"/>
      <c r="AA1161" s="13" t="s">
        <v>107</v>
      </c>
      <c r="AB1161" s="13" t="s">
        <v>107</v>
      </c>
      <c r="AC1161" s="13" t="s">
        <v>244</v>
      </c>
      <c r="AD1161" s="13" t="s">
        <v>244</v>
      </c>
      <c r="AE1161" s="13" t="s">
        <v>2704</v>
      </c>
      <c r="AF1161" s="13" t="s">
        <v>2704</v>
      </c>
      <c r="AG1161" s="111">
        <v>45630</v>
      </c>
    </row>
    <row r="1162" spans="1:33" ht="15" customHeight="1" x14ac:dyDescent="0.25">
      <c r="A1162" s="16">
        <v>1161</v>
      </c>
      <c r="B1162" s="3" t="str">
        <f t="shared" si="26"/>
        <v>OG1161</v>
      </c>
      <c r="C1162" s="36" t="s">
        <v>3120</v>
      </c>
      <c r="D1162" s="25" t="s">
        <v>2694</v>
      </c>
      <c r="E1162" s="20" t="s">
        <v>2695</v>
      </c>
      <c r="F1162" s="53" t="s">
        <v>2696</v>
      </c>
      <c r="G1162" s="13" t="s">
        <v>2697</v>
      </c>
      <c r="H1162" s="304">
        <v>45629</v>
      </c>
      <c r="I1162" s="304" t="s">
        <v>186</v>
      </c>
      <c r="J1162" s="14">
        <v>12800</v>
      </c>
      <c r="K1162" s="13">
        <v>785</v>
      </c>
      <c r="L1162" s="13" t="s">
        <v>157</v>
      </c>
      <c r="M1162" s="13" t="s">
        <v>2698</v>
      </c>
      <c r="N1162" s="13" t="s">
        <v>3119</v>
      </c>
      <c r="O1162" s="19">
        <v>-34.64</v>
      </c>
      <c r="P1162" s="19">
        <v>136.19999999999999</v>
      </c>
      <c r="Q1162" s="19" t="s">
        <v>107</v>
      </c>
      <c r="S1162" s="14" t="s">
        <v>163</v>
      </c>
      <c r="T1162" s="13" t="s">
        <v>164</v>
      </c>
      <c r="U1162" s="14"/>
      <c r="AA1162" s="13" t="s">
        <v>107</v>
      </c>
      <c r="AB1162" s="13" t="s">
        <v>107</v>
      </c>
      <c r="AC1162" s="13" t="s">
        <v>244</v>
      </c>
      <c r="AD1162" s="13" t="s">
        <v>244</v>
      </c>
      <c r="AE1162" s="13" t="s">
        <v>2704</v>
      </c>
      <c r="AF1162" s="13" t="s">
        <v>2704</v>
      </c>
      <c r="AG1162" s="111">
        <v>45630</v>
      </c>
    </row>
    <row r="1164" spans="1:33" ht="15" customHeight="1" x14ac:dyDescent="0.25">
      <c r="F1164" t="s">
        <v>3121</v>
      </c>
    </row>
    <row r="1166" spans="1:33" ht="15" customHeight="1" x14ac:dyDescent="0.25">
      <c r="AG1166" s="13" t="s">
        <v>3121</v>
      </c>
    </row>
    <row r="1168" spans="1:33" ht="15" customHeight="1" x14ac:dyDescent="0.25">
      <c r="T1168" s="13" t="s">
        <v>3121</v>
      </c>
    </row>
  </sheetData>
  <phoneticPr fontId="2" type="noConversion"/>
  <conditionalFormatting sqref="C36:C67">
    <cfRule type="duplicateValues" dxfId="17" priority="2"/>
  </conditionalFormatting>
  <conditionalFormatting sqref="C196:C228">
    <cfRule type="duplicateValues" dxfId="16" priority="1"/>
  </conditionalFormatting>
  <dataValidations count="5">
    <dataValidation type="whole" operator="greaterThan" allowBlank="1" showInputMessage="1" showErrorMessage="1" sqref="A647:A648 A650:A651 A653:A654 A656:A1048576" xr:uid="{8E75BE6A-B505-6D47-BF0D-53A3BE4A9B37}">
      <formula1>0</formula1>
    </dataValidation>
    <dataValidation operator="greaterThan" allowBlank="1" showInputMessage="1" showErrorMessage="1" sqref="A1" xr:uid="{45D6FC6D-6E45-B94B-9A59-28C7D3493DD3}"/>
    <dataValidation type="whole" operator="greaterThan" allowBlank="1" showInputMessage="1" showErrorMessage="1" promptTitle="OG Number" prompt="Enter the pure OG number. The Specimen ID will autocomplete. OG numbers should be unique and increment. (Check sorting.) Then complete the field metadata." sqref="A2:A625" xr:uid="{0DC0D4B1-48F5-734D-85EA-B7981B152715}">
      <formula1>0</formula1>
    </dataValidation>
    <dataValidation type="whole" operator="greaterThan" allowBlank="1" showInputMessage="1" showErrorMessage="1" promptTitle="OG Identifier Number" prompt="Enter the OG identifier number. The OGID will complete automatically. The OG number should increment and be unique." sqref="A649 A652 A655 A626:A646" xr:uid="{2150114B-DE95-47CA-9641-CEFB8C24BB77}">
      <formula1>0</formula1>
    </dataValidation>
    <dataValidation allowBlank="1" showInputMessage="1" showErrorMessage="1" sqref="V2:V856" xr:uid="{8370A170-DEFC-4111-9742-D82E65FB7D12}"/>
  </dataValidations>
  <pageMargins left="0.7" right="0.7" top="0.75" bottom="0.75" header="0.3" footer="0.3"/>
  <pageSetup paperSize="9" scale="10" fitToHeight="0" orientation="portrait" r:id="rId1"/>
  <tableParts count="1">
    <tablePart r:id="rId2"/>
  </tableParts>
  <extLst>
    <ext xmlns:x14="http://schemas.microsoft.com/office/spreadsheetml/2009/9/main" uri="{CCE6A557-97BC-4b89-ADB6-D9C93CAAB3DF}">
      <x14:dataValidations xmlns:xm="http://schemas.microsoft.com/office/excel/2006/main" count="5">
        <x14:dataValidation type="list" allowBlank="1" showInputMessage="1" showErrorMessage="1" xr:uid="{344578FD-1A68-4170-8626-192073AD60FD}">
          <x14:formula1>
            <xm:f>Validation!$A$170:$A$179</xm:f>
          </x14:formula1>
          <xm:sqref>S2:S1162</xm:sqref>
        </x14:dataValidation>
        <x14:dataValidation type="list" allowBlank="1" showInputMessage="1" showErrorMessage="1" promptTitle="Specimen sex" prompt="F = Female, M = Male, U = Unknown, O = Other" xr:uid="{471A5A4F-C6A9-4C01-8A7B-CB98F23918E9}">
          <x14:formula1>
            <xm:f>Validation!$A$164:$A$167</xm:f>
          </x14:formula1>
          <xm:sqref>I2:I856</xm:sqref>
        </x14:dataValidation>
        <x14:dataValidation type="list" allowBlank="1" showInputMessage="1" showErrorMessage="1" promptTitle="Photo Voucher" prompt="Does the specimen have a photo voucher?" xr:uid="{D91CC8E0-9FA0-48CB-B3EE-FDC9F31AD6B7}">
          <x14:formula1>
            <xm:f>Validation!$A$186:$A$187</xm:f>
          </x14:formula1>
          <xm:sqref>U2:U1162</xm:sqref>
        </x14:dataValidation>
        <x14:dataValidation type="list" allowBlank="1" showInputMessage="1" showErrorMessage="1" promptTitle="Specimen Voucher" prompt="Does the specimen have a specimen voucher?" xr:uid="{5D0F48E5-8A7A-41A9-874B-8FDDE129762A}">
          <x14:formula1>
            <xm:f>Validation!$A$190:$A$191</xm:f>
          </x14:formula1>
          <xm:sqref>W2:W856</xm:sqref>
        </x14:dataValidation>
        <x14:dataValidation type="list" allowBlank="1" showInputMessage="1" showErrorMessage="1" promptTitle="Sample condition upon preserving" prompt="Fresh or frozen." xr:uid="{953EB359-DF2E-408E-B3FF-EBD0388BBE55}">
          <x14:formula1>
            <xm:f>Validation!$A$182:$A$183</xm:f>
          </x14:formula1>
          <xm:sqref>T2:T1162</xm:sqref>
        </x14:dataValidation>
      </x14:dataValidations>
    </ext>
  </extLst>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2E1555-6023-5C4A-A2C1-7C5806687ABF}">
  <sheetPr codeName="Sheet5"/>
  <dimension ref="A1:P1636"/>
  <sheetViews>
    <sheetView zoomScale="80" zoomScaleNormal="80" workbookViewId="0">
      <pane xSplit="7" ySplit="1" topLeftCell="H1153" activePane="bottomRight" state="frozenSplit"/>
      <selection pane="topRight" activeCell="J1" sqref="J1"/>
      <selection pane="bottomLeft" activeCell="A24" sqref="A24"/>
      <selection pane="bottomRight" activeCell="A1163" sqref="A1163:XFD1165"/>
    </sheetView>
  </sheetViews>
  <sheetFormatPr defaultColWidth="11.42578125" defaultRowHeight="15" x14ac:dyDescent="0.25"/>
  <cols>
    <col min="1" max="1" width="16.42578125" style="48" customWidth="1"/>
    <col min="2" max="2" width="14" style="1" customWidth="1"/>
    <col min="3" max="3" width="19.85546875" style="1" customWidth="1"/>
    <col min="4" max="4" width="101.7109375" bestFit="1" customWidth="1"/>
    <col min="5" max="5" width="21" style="13" customWidth="1"/>
    <col min="6" max="6" width="14.42578125" style="13" customWidth="1"/>
    <col min="7" max="7" width="4.85546875" style="14" bestFit="1" customWidth="1"/>
    <col min="8" max="8" width="11.7109375" customWidth="1"/>
    <col min="9" max="9" width="14.5703125" bestFit="1" customWidth="1"/>
    <col min="10" max="10" width="13.85546875" bestFit="1" customWidth="1"/>
    <col min="11" max="12" width="11.42578125" style="13"/>
    <col min="13" max="13" width="11.42578125" style="14"/>
    <col min="14" max="14" width="15.28515625" style="13" customWidth="1"/>
    <col min="15" max="15" width="102" style="52" bestFit="1" customWidth="1"/>
    <col min="16" max="16" width="102" style="13" bestFit="1" customWidth="1"/>
  </cols>
  <sheetData>
    <row r="1" spans="1:16" s="33" customFormat="1" x14ac:dyDescent="0.25">
      <c r="A1" s="67" t="s">
        <v>67</v>
      </c>
      <c r="B1" s="32" t="s">
        <v>3122</v>
      </c>
      <c r="C1" s="32" t="s">
        <v>123</v>
      </c>
      <c r="D1" s="37" t="s">
        <v>124</v>
      </c>
      <c r="E1" s="32" t="s">
        <v>3123</v>
      </c>
      <c r="F1" s="272" t="s">
        <v>3124</v>
      </c>
      <c r="G1" s="151" t="s">
        <v>3125</v>
      </c>
      <c r="H1" s="35" t="s">
        <v>70</v>
      </c>
      <c r="I1" s="33" t="s">
        <v>3126</v>
      </c>
      <c r="J1" s="239" t="s">
        <v>3127</v>
      </c>
      <c r="K1" s="240" t="s">
        <v>3128</v>
      </c>
      <c r="L1" s="240" t="s">
        <v>3129</v>
      </c>
      <c r="M1" s="240" t="s">
        <v>3130</v>
      </c>
      <c r="N1" s="239" t="s">
        <v>3131</v>
      </c>
      <c r="O1" s="33" t="s">
        <v>3132</v>
      </c>
    </row>
    <row r="2" spans="1:16" x14ac:dyDescent="0.25">
      <c r="A2" s="48">
        <v>1</v>
      </c>
      <c r="B2" s="1" t="str">
        <f t="shared" ref="B2:B65" si="0">IF(G2&gt;1,_xlfn.CONCAT(C2,LEFT(F2,1),G2),_xlfn.CONCAT(C2,LEFT(F2,1)))</f>
        <v>OG1G</v>
      </c>
      <c r="C2" s="1" t="str">
        <f t="shared" ref="C2:C65" si="1">_xlfn.CONCAT("OG",A2)</f>
        <v>OG1</v>
      </c>
      <c r="D2" t="str">
        <f>VLOOKUP(C2, '1.MetaData'!B:AI, 2, FALSE)</f>
        <v>MNDLF1</v>
      </c>
      <c r="E2" s="21"/>
      <c r="F2" s="13" t="s">
        <v>3133</v>
      </c>
      <c r="G2" s="14">
        <v>1</v>
      </c>
      <c r="H2">
        <f ca="1">COUNTIFS('3.DNAExtractions'!$B:$B,$B2,'3.DNAExtractions'!$D:$D,H$1)</f>
        <v>1</v>
      </c>
      <c r="J2" s="13" t="s">
        <v>3134</v>
      </c>
      <c r="K2" s="13">
        <v>1</v>
      </c>
      <c r="L2" s="13">
        <v>1</v>
      </c>
      <c r="M2" s="14" t="s">
        <v>3135</v>
      </c>
      <c r="N2" s="14" t="s">
        <v>3136</v>
      </c>
      <c r="O2" s="13"/>
      <c r="P2"/>
    </row>
    <row r="3" spans="1:16" x14ac:dyDescent="0.25">
      <c r="A3" s="48">
        <v>1</v>
      </c>
      <c r="B3" s="1" t="str">
        <f t="shared" si="0"/>
        <v>OG1M</v>
      </c>
      <c r="C3" s="1" t="str">
        <f t="shared" si="1"/>
        <v>OG1</v>
      </c>
      <c r="D3" t="str">
        <f>VLOOKUP(C3, '1.MetaData'!B:AI, 2, FALSE)</f>
        <v>MNDLF1</v>
      </c>
      <c r="F3" s="13" t="s">
        <v>3137</v>
      </c>
      <c r="G3" s="14">
        <v>1</v>
      </c>
      <c r="H3">
        <f ca="1">COUNTIFS('3.DNAExtractions'!$B:$B,$B3,'3.DNAExtractions'!$D:$D,H$1)</f>
        <v>0</v>
      </c>
      <c r="J3" s="13" t="s">
        <v>3134</v>
      </c>
      <c r="K3" s="13">
        <v>1</v>
      </c>
      <c r="L3" s="13">
        <v>1</v>
      </c>
      <c r="M3" s="14" t="s">
        <v>3135</v>
      </c>
      <c r="N3" s="14" t="s">
        <v>3136</v>
      </c>
      <c r="O3" s="13"/>
      <c r="P3"/>
    </row>
    <row r="4" spans="1:16" x14ac:dyDescent="0.25">
      <c r="A4" s="48">
        <v>2</v>
      </c>
      <c r="B4" s="1" t="str">
        <f t="shared" si="0"/>
        <v>OG2G</v>
      </c>
      <c r="C4" s="1" t="str">
        <f t="shared" si="1"/>
        <v>OG2</v>
      </c>
      <c r="D4" t="str">
        <f>VLOOKUP(C4, '1.MetaData'!B:AI, 2, FALSE)</f>
        <v>MNDLC1</v>
      </c>
      <c r="E4" s="21"/>
      <c r="F4" s="13" t="s">
        <v>3133</v>
      </c>
      <c r="G4" s="14">
        <v>1</v>
      </c>
      <c r="H4">
        <f ca="1">COUNTIFS('3.DNAExtractions'!$B:$B,$B4,'3.DNAExtractions'!$D:$D,H$1)</f>
        <v>1</v>
      </c>
      <c r="J4" s="13" t="s">
        <v>3134</v>
      </c>
      <c r="K4" s="13">
        <v>1</v>
      </c>
      <c r="L4" s="13">
        <v>1</v>
      </c>
      <c r="M4" s="14" t="s">
        <v>3135</v>
      </c>
      <c r="N4" s="14" t="s">
        <v>3136</v>
      </c>
      <c r="O4" s="13"/>
      <c r="P4"/>
    </row>
    <row r="5" spans="1:16" x14ac:dyDescent="0.25">
      <c r="A5" s="48">
        <v>2</v>
      </c>
      <c r="B5" s="1" t="str">
        <f t="shared" si="0"/>
        <v>OG2M</v>
      </c>
      <c r="C5" s="1" t="str">
        <f t="shared" si="1"/>
        <v>OG2</v>
      </c>
      <c r="D5" t="str">
        <f>VLOOKUP(C5, '1.MetaData'!B:AI, 2, FALSE)</f>
        <v>MNDLC1</v>
      </c>
      <c r="F5" s="13" t="s">
        <v>3137</v>
      </c>
      <c r="G5" s="14">
        <v>1</v>
      </c>
      <c r="H5">
        <f ca="1">COUNTIFS('3.DNAExtractions'!$B:$B,$B5,'3.DNAExtractions'!$D:$D,H$1)</f>
        <v>0</v>
      </c>
      <c r="J5" s="13" t="s">
        <v>3134</v>
      </c>
      <c r="K5" s="13">
        <v>1</v>
      </c>
      <c r="L5" s="13">
        <v>1</v>
      </c>
      <c r="M5" s="14" t="s">
        <v>3135</v>
      </c>
      <c r="N5" s="14" t="s">
        <v>3136</v>
      </c>
      <c r="O5" s="13"/>
      <c r="P5"/>
    </row>
    <row r="6" spans="1:16" x14ac:dyDescent="0.25">
      <c r="A6" s="48">
        <v>3</v>
      </c>
      <c r="B6" s="1" t="str">
        <f t="shared" si="0"/>
        <v>OG3G</v>
      </c>
      <c r="C6" s="1" t="str">
        <f t="shared" si="1"/>
        <v>OG3</v>
      </c>
      <c r="D6" t="str">
        <f>VLOOKUP(C6, '1.MetaData'!B:AI, 2, FALSE)</f>
        <v>MNDLV1</v>
      </c>
      <c r="E6" s="21"/>
      <c r="F6" s="13" t="s">
        <v>3133</v>
      </c>
      <c r="G6" s="14">
        <v>1</v>
      </c>
      <c r="H6">
        <f ca="1">COUNTIFS('3.DNAExtractions'!$B:$B,$B6,'3.DNAExtractions'!$D:$D,H$1)</f>
        <v>2</v>
      </c>
      <c r="J6" s="13" t="s">
        <v>3134</v>
      </c>
      <c r="K6" s="13">
        <v>1</v>
      </c>
      <c r="L6" s="13">
        <v>1</v>
      </c>
      <c r="M6" s="14" t="s">
        <v>3135</v>
      </c>
      <c r="N6" s="14" t="s">
        <v>3136</v>
      </c>
      <c r="O6" s="13"/>
      <c r="P6"/>
    </row>
    <row r="7" spans="1:16" x14ac:dyDescent="0.25">
      <c r="A7" s="48">
        <v>3</v>
      </c>
      <c r="B7" s="1" t="str">
        <f t="shared" si="0"/>
        <v>OG3M</v>
      </c>
      <c r="C7" s="1" t="str">
        <f t="shared" si="1"/>
        <v>OG3</v>
      </c>
      <c r="D7" t="str">
        <f>VLOOKUP(C7, '1.MetaData'!B:AI, 2, FALSE)</f>
        <v>MNDLV1</v>
      </c>
      <c r="F7" s="13" t="s">
        <v>3137</v>
      </c>
      <c r="G7" s="14">
        <v>1</v>
      </c>
      <c r="H7">
        <f ca="1">COUNTIFS('3.DNAExtractions'!$B:$B,$B7,'3.DNAExtractions'!$D:$D,H$1)</f>
        <v>0</v>
      </c>
      <c r="J7" s="13" t="s">
        <v>3134</v>
      </c>
      <c r="K7" s="13">
        <v>1</v>
      </c>
      <c r="L7" s="13">
        <v>1</v>
      </c>
      <c r="M7" s="14" t="s">
        <v>3135</v>
      </c>
      <c r="N7" s="14" t="s">
        <v>3136</v>
      </c>
      <c r="O7" s="13"/>
      <c r="P7"/>
    </row>
    <row r="8" spans="1:16" x14ac:dyDescent="0.25">
      <c r="A8" s="48">
        <v>4</v>
      </c>
      <c r="B8" s="1" t="str">
        <f t="shared" si="0"/>
        <v>OG4G</v>
      </c>
      <c r="C8" s="1" t="str">
        <f t="shared" si="1"/>
        <v>OG4</v>
      </c>
      <c r="D8" t="str">
        <f>VLOOKUP(C8, '1.MetaData'!B:AI, 2, FALSE)</f>
        <v>MNDCC1</v>
      </c>
      <c r="E8" s="21"/>
      <c r="F8" s="13" t="s">
        <v>3133</v>
      </c>
      <c r="G8" s="14">
        <v>1</v>
      </c>
      <c r="H8">
        <f ca="1">COUNTIFS('3.DNAExtractions'!$B:$B,$B8,'3.DNAExtractions'!$D:$D,H$1)</f>
        <v>2</v>
      </c>
      <c r="J8" s="13" t="s">
        <v>3134</v>
      </c>
      <c r="K8" s="13">
        <v>1</v>
      </c>
      <c r="L8" s="13">
        <v>1</v>
      </c>
      <c r="M8" s="14" t="s">
        <v>3135</v>
      </c>
      <c r="N8" s="14" t="s">
        <v>3136</v>
      </c>
      <c r="O8" s="13" t="s">
        <v>3138</v>
      </c>
      <c r="P8"/>
    </row>
    <row r="9" spans="1:16" x14ac:dyDescent="0.25">
      <c r="A9" s="48">
        <v>4</v>
      </c>
      <c r="B9" s="1" t="str">
        <f t="shared" si="0"/>
        <v>OG4M</v>
      </c>
      <c r="C9" s="1" t="str">
        <f t="shared" si="1"/>
        <v>OG4</v>
      </c>
      <c r="D9" t="str">
        <f>VLOOKUP(C9, '1.MetaData'!B:AI, 2, FALSE)</f>
        <v>MNDCC1</v>
      </c>
      <c r="E9" s="21"/>
      <c r="F9" s="13" t="s">
        <v>3137</v>
      </c>
      <c r="G9" s="14">
        <v>1</v>
      </c>
      <c r="H9">
        <f ca="1">COUNTIFS('3.DNAExtractions'!$B:$B,$B9,'3.DNAExtractions'!$D:$D,H$1)</f>
        <v>0</v>
      </c>
      <c r="J9" s="13" t="s">
        <v>3134</v>
      </c>
      <c r="K9" s="13">
        <v>1</v>
      </c>
      <c r="L9" s="13">
        <v>1</v>
      </c>
      <c r="M9" s="14" t="s">
        <v>3135</v>
      </c>
      <c r="N9" s="14" t="s">
        <v>3136</v>
      </c>
      <c r="O9" s="13"/>
      <c r="P9"/>
    </row>
    <row r="10" spans="1:16" x14ac:dyDescent="0.25">
      <c r="A10" s="48">
        <v>5</v>
      </c>
      <c r="B10" s="1" t="str">
        <f t="shared" si="0"/>
        <v>OG5G</v>
      </c>
      <c r="C10" s="1" t="str">
        <f t="shared" si="1"/>
        <v>OG5</v>
      </c>
      <c r="D10" t="str">
        <f>VLOOKUP(C10, '1.MetaData'!B:AI, 2, FALSE)</f>
        <v>MNDOW1</v>
      </c>
      <c r="E10" s="21"/>
      <c r="F10" s="13" t="s">
        <v>3133</v>
      </c>
      <c r="G10" s="14">
        <v>1</v>
      </c>
      <c r="H10">
        <f ca="1">COUNTIFS('3.DNAExtractions'!$B:$B,$B10,'3.DNAExtractions'!$D:$D,H$1)</f>
        <v>9</v>
      </c>
      <c r="J10" s="13" t="s">
        <v>3134</v>
      </c>
      <c r="K10" s="13">
        <v>1</v>
      </c>
      <c r="L10" s="13">
        <v>1</v>
      </c>
      <c r="M10" s="14" t="s">
        <v>3139</v>
      </c>
      <c r="N10" s="14" t="s">
        <v>3140</v>
      </c>
      <c r="O10" s="13"/>
      <c r="P10"/>
    </row>
    <row r="11" spans="1:16" x14ac:dyDescent="0.25">
      <c r="A11" s="48">
        <v>5</v>
      </c>
      <c r="B11" s="1" t="str">
        <f t="shared" si="0"/>
        <v>OG5M</v>
      </c>
      <c r="C11" s="1" t="str">
        <f t="shared" si="1"/>
        <v>OG5</v>
      </c>
      <c r="D11" t="str">
        <f>VLOOKUP(C11, '1.MetaData'!B:AI, 2, FALSE)</f>
        <v>MNDOW1</v>
      </c>
      <c r="F11" s="13" t="s">
        <v>3137</v>
      </c>
      <c r="G11" s="14">
        <v>1</v>
      </c>
      <c r="H11">
        <f ca="1">COUNTIFS('3.DNAExtractions'!$B:$B,$B11,'3.DNAExtractions'!$D:$D,H$1)</f>
        <v>0</v>
      </c>
      <c r="J11" s="13" t="s">
        <v>3134</v>
      </c>
      <c r="K11" s="13">
        <v>1</v>
      </c>
      <c r="L11" s="13">
        <v>1</v>
      </c>
      <c r="M11" s="14" t="s">
        <v>3139</v>
      </c>
      <c r="N11" s="14" t="s">
        <v>3140</v>
      </c>
      <c r="O11" s="13"/>
      <c r="P11"/>
    </row>
    <row r="12" spans="1:16" x14ac:dyDescent="0.25">
      <c r="A12" s="48">
        <v>6</v>
      </c>
      <c r="B12" s="1" t="str">
        <f t="shared" si="0"/>
        <v>OG6G</v>
      </c>
      <c r="C12" s="1" t="str">
        <f t="shared" si="1"/>
        <v>OG6</v>
      </c>
      <c r="D12" t="str">
        <f>VLOOKUP(C12, '1.MetaData'!B:AI, 2, FALSE)</f>
        <v>MNDLR1</v>
      </c>
      <c r="E12" s="21"/>
      <c r="F12" s="13" t="s">
        <v>3133</v>
      </c>
      <c r="G12" s="14">
        <v>1</v>
      </c>
      <c r="H12">
        <f ca="1">COUNTIFS('3.DNAExtractions'!$B:$B,$B12,'3.DNAExtractions'!$D:$D,H$1)</f>
        <v>1</v>
      </c>
      <c r="J12" s="13" t="s">
        <v>3134</v>
      </c>
      <c r="K12" s="13">
        <v>1</v>
      </c>
      <c r="L12" s="13">
        <v>1</v>
      </c>
      <c r="M12" s="14" t="s">
        <v>3139</v>
      </c>
      <c r="N12" s="14" t="s">
        <v>3140</v>
      </c>
      <c r="O12" s="13"/>
      <c r="P12"/>
    </row>
    <row r="13" spans="1:16" x14ac:dyDescent="0.25">
      <c r="A13" s="48">
        <v>6</v>
      </c>
      <c r="B13" s="1" t="str">
        <f t="shared" si="0"/>
        <v>OG6M</v>
      </c>
      <c r="C13" s="1" t="str">
        <f t="shared" si="1"/>
        <v>OG6</v>
      </c>
      <c r="D13" t="str">
        <f>VLOOKUP(C13, '1.MetaData'!B:AI, 2, FALSE)</f>
        <v>MNDLR1</v>
      </c>
      <c r="F13" s="13" t="s">
        <v>3137</v>
      </c>
      <c r="G13" s="14">
        <v>1</v>
      </c>
      <c r="H13">
        <f ca="1">COUNTIFS('3.DNAExtractions'!$B:$B,$B13,'3.DNAExtractions'!$D:$D,H$1)</f>
        <v>0</v>
      </c>
      <c r="J13" s="13" t="s">
        <v>3134</v>
      </c>
      <c r="K13" s="13">
        <v>1</v>
      </c>
      <c r="L13" s="13">
        <v>1</v>
      </c>
      <c r="M13" s="14" t="s">
        <v>3139</v>
      </c>
      <c r="N13" s="14" t="s">
        <v>3140</v>
      </c>
      <c r="O13" s="13"/>
      <c r="P13"/>
    </row>
    <row r="14" spans="1:16" x14ac:dyDescent="0.25">
      <c r="A14" s="48">
        <v>7</v>
      </c>
      <c r="B14" s="1" t="str">
        <f t="shared" si="0"/>
        <v>OG7G</v>
      </c>
      <c r="C14" s="1" t="str">
        <f t="shared" si="1"/>
        <v>OG7</v>
      </c>
      <c r="D14" t="str">
        <f>VLOOKUP(C14, '1.MetaData'!B:AI, 2, FALSE)</f>
        <v>MNDLP1</v>
      </c>
      <c r="E14" s="21"/>
      <c r="F14" s="13" t="s">
        <v>3133</v>
      </c>
      <c r="G14" s="14">
        <v>1</v>
      </c>
      <c r="H14">
        <f ca="1">COUNTIFS('3.DNAExtractions'!$B:$B,$B14,'3.DNAExtractions'!$D:$D,H$1)</f>
        <v>2</v>
      </c>
      <c r="J14" s="13" t="s">
        <v>3134</v>
      </c>
      <c r="K14" s="13">
        <v>1</v>
      </c>
      <c r="L14" s="13">
        <v>1</v>
      </c>
      <c r="M14" s="14" t="s">
        <v>3139</v>
      </c>
      <c r="N14" s="14" t="s">
        <v>3140</v>
      </c>
      <c r="O14" s="13"/>
      <c r="P14"/>
    </row>
    <row r="15" spans="1:16" x14ac:dyDescent="0.25">
      <c r="A15" s="48">
        <v>7</v>
      </c>
      <c r="B15" s="1" t="str">
        <f t="shared" si="0"/>
        <v>OG7M</v>
      </c>
      <c r="C15" s="1" t="str">
        <f t="shared" si="1"/>
        <v>OG7</v>
      </c>
      <c r="D15" t="str">
        <f>VLOOKUP(C15, '1.MetaData'!B:AI, 2, FALSE)</f>
        <v>MNDLP1</v>
      </c>
      <c r="E15" s="21"/>
      <c r="F15" s="13" t="s">
        <v>3137</v>
      </c>
      <c r="G15" s="14">
        <v>1</v>
      </c>
      <c r="H15">
        <f ca="1">COUNTIFS('3.DNAExtractions'!$B:$B,$B15,'3.DNAExtractions'!$D:$D,H$1)</f>
        <v>0</v>
      </c>
      <c r="J15" s="13" t="s">
        <v>3134</v>
      </c>
      <c r="K15" s="13">
        <v>1</v>
      </c>
      <c r="L15" s="13">
        <v>1</v>
      </c>
      <c r="M15" s="14" t="s">
        <v>3139</v>
      </c>
      <c r="N15" s="14" t="s">
        <v>3140</v>
      </c>
      <c r="O15" s="13"/>
      <c r="P15"/>
    </row>
    <row r="16" spans="1:16" x14ac:dyDescent="0.25">
      <c r="A16" s="48">
        <v>8</v>
      </c>
      <c r="B16" s="1" t="str">
        <f t="shared" si="0"/>
        <v>OG8G</v>
      </c>
      <c r="C16" s="1" t="str">
        <f t="shared" si="1"/>
        <v>OG8</v>
      </c>
      <c r="D16" t="str">
        <f>VLOOKUP(C16, '1.MetaData'!B:AI, 2, FALSE)</f>
        <v>MNDLL1</v>
      </c>
      <c r="E16" s="21"/>
      <c r="F16" s="13" t="s">
        <v>3133</v>
      </c>
      <c r="G16" s="14">
        <v>1</v>
      </c>
      <c r="H16">
        <f ca="1">COUNTIFS('3.DNAExtractions'!$B:$B,$B16,'3.DNAExtractions'!$D:$D,H$1)</f>
        <v>2</v>
      </c>
      <c r="J16" s="13" t="s">
        <v>3134</v>
      </c>
      <c r="K16" s="13">
        <v>1</v>
      </c>
      <c r="L16" s="13">
        <v>1</v>
      </c>
      <c r="M16" s="14" t="s">
        <v>3139</v>
      </c>
      <c r="N16" s="14" t="s">
        <v>3140</v>
      </c>
      <c r="O16" s="13"/>
      <c r="P16"/>
    </row>
    <row r="17" spans="1:16" x14ac:dyDescent="0.25">
      <c r="A17" s="48">
        <v>8</v>
      </c>
      <c r="B17" s="1" t="str">
        <f t="shared" si="0"/>
        <v>OG8M</v>
      </c>
      <c r="C17" s="1" t="str">
        <f t="shared" si="1"/>
        <v>OG8</v>
      </c>
      <c r="D17" t="str">
        <f>VLOOKUP(C17, '1.MetaData'!B:AI, 2, FALSE)</f>
        <v>MNDLL1</v>
      </c>
      <c r="F17" s="13" t="s">
        <v>3137</v>
      </c>
      <c r="G17" s="14">
        <v>1</v>
      </c>
      <c r="H17">
        <f ca="1">COUNTIFS('3.DNAExtractions'!$B:$B,$B17,'3.DNAExtractions'!$D:$D,H$1)</f>
        <v>0</v>
      </c>
      <c r="J17" s="13" t="s">
        <v>3134</v>
      </c>
      <c r="K17" s="13">
        <v>1</v>
      </c>
      <c r="L17" s="13">
        <v>1</v>
      </c>
      <c r="M17" s="14" t="s">
        <v>3139</v>
      </c>
      <c r="N17" s="14" t="s">
        <v>3140</v>
      </c>
      <c r="O17" s="13"/>
      <c r="P17"/>
    </row>
    <row r="18" spans="1:16" x14ac:dyDescent="0.25">
      <c r="A18" s="48">
        <v>9</v>
      </c>
      <c r="B18" s="1" t="str">
        <f t="shared" si="0"/>
        <v>OG9G</v>
      </c>
      <c r="C18" s="1" t="str">
        <f t="shared" si="1"/>
        <v>OG9</v>
      </c>
      <c r="D18" t="str">
        <f>VLOOKUP(C18, '1.MetaData'!B:AI, 2, FALSE)</f>
        <v>MNDEM1</v>
      </c>
      <c r="E18" s="21"/>
      <c r="F18" s="13" t="s">
        <v>3133</v>
      </c>
      <c r="G18" s="14">
        <v>1</v>
      </c>
      <c r="H18">
        <f ca="1">COUNTIFS('3.DNAExtractions'!$B:$B,$B18,'3.DNAExtractions'!$D:$D,H$1)</f>
        <v>3</v>
      </c>
      <c r="J18" s="13" t="s">
        <v>3134</v>
      </c>
      <c r="K18" s="13">
        <v>1</v>
      </c>
      <c r="L18" s="13">
        <v>1</v>
      </c>
      <c r="M18" s="14" t="s">
        <v>3139</v>
      </c>
      <c r="N18" s="14" t="s">
        <v>3141</v>
      </c>
      <c r="O18" s="13"/>
      <c r="P18"/>
    </row>
    <row r="19" spans="1:16" x14ac:dyDescent="0.25">
      <c r="A19" s="48">
        <v>9</v>
      </c>
      <c r="B19" s="1" t="str">
        <f t="shared" si="0"/>
        <v>OG9M</v>
      </c>
      <c r="C19" s="1" t="str">
        <f t="shared" si="1"/>
        <v>OG9</v>
      </c>
      <c r="D19" t="str">
        <f>VLOOKUP(C19, '1.MetaData'!B:AI, 2, FALSE)</f>
        <v>MNDEM1</v>
      </c>
      <c r="E19" s="21"/>
      <c r="F19" s="13" t="s">
        <v>3137</v>
      </c>
      <c r="G19" s="14">
        <v>1</v>
      </c>
      <c r="H19">
        <f ca="1">COUNTIFS('3.DNAExtractions'!$B:$B,$B19,'3.DNAExtractions'!$D:$D,H$1)</f>
        <v>0</v>
      </c>
      <c r="J19" s="13" t="s">
        <v>3134</v>
      </c>
      <c r="K19" s="13">
        <v>1</v>
      </c>
      <c r="L19" s="13">
        <v>1</v>
      </c>
      <c r="M19" s="14" t="s">
        <v>3139</v>
      </c>
      <c r="N19" s="14" t="s">
        <v>3141</v>
      </c>
      <c r="O19" s="13"/>
      <c r="P19"/>
    </row>
    <row r="20" spans="1:16" x14ac:dyDescent="0.25">
      <c r="A20" s="48">
        <v>10</v>
      </c>
      <c r="B20" s="1" t="str">
        <f t="shared" si="0"/>
        <v>OG10G</v>
      </c>
      <c r="C20" s="1" t="str">
        <f t="shared" si="1"/>
        <v>OG10</v>
      </c>
      <c r="D20" t="str">
        <f>VLOOKUP(C20, '1.MetaData'!B:AI, 2, FALSE)</f>
        <v>MNDLQ1</v>
      </c>
      <c r="E20" s="21"/>
      <c r="F20" s="13" t="s">
        <v>3133</v>
      </c>
      <c r="G20" s="14">
        <v>1</v>
      </c>
      <c r="H20">
        <f ca="1">COUNTIFS('3.DNAExtractions'!$B:$B,$B20,'3.DNAExtractions'!$D:$D,H$1)</f>
        <v>1</v>
      </c>
      <c r="J20" s="13" t="s">
        <v>3134</v>
      </c>
      <c r="K20" s="13">
        <v>1</v>
      </c>
      <c r="L20" s="13">
        <v>1</v>
      </c>
      <c r="M20" s="14" t="s">
        <v>3139</v>
      </c>
      <c r="N20" s="14" t="s">
        <v>3141</v>
      </c>
      <c r="O20" s="13"/>
      <c r="P20"/>
    </row>
    <row r="21" spans="1:16" x14ac:dyDescent="0.25">
      <c r="A21" s="48">
        <v>10</v>
      </c>
      <c r="B21" s="1" t="str">
        <f t="shared" si="0"/>
        <v>OG10M</v>
      </c>
      <c r="C21" s="1" t="str">
        <f t="shared" si="1"/>
        <v>OG10</v>
      </c>
      <c r="D21" t="str">
        <f>VLOOKUP(C21, '1.MetaData'!B:AI, 2, FALSE)</f>
        <v>MNDLQ1</v>
      </c>
      <c r="F21" s="13" t="s">
        <v>3137</v>
      </c>
      <c r="G21" s="14">
        <v>1</v>
      </c>
      <c r="H21">
        <f ca="1">COUNTIFS('3.DNAExtractions'!$B:$B,$B21,'3.DNAExtractions'!$D:$D,H$1)</f>
        <v>0</v>
      </c>
      <c r="J21" s="13" t="s">
        <v>3134</v>
      </c>
      <c r="K21" s="13">
        <v>1</v>
      </c>
      <c r="L21" s="13">
        <v>1</v>
      </c>
      <c r="M21" s="14" t="s">
        <v>3139</v>
      </c>
      <c r="N21" s="14" t="s">
        <v>3141</v>
      </c>
      <c r="O21" s="13"/>
      <c r="P21"/>
    </row>
    <row r="22" spans="1:16" x14ac:dyDescent="0.25">
      <c r="A22" s="48">
        <v>11</v>
      </c>
      <c r="B22" s="1" t="str">
        <f t="shared" si="0"/>
        <v>OG11G</v>
      </c>
      <c r="C22" s="1" t="str">
        <f t="shared" si="1"/>
        <v>OG11</v>
      </c>
      <c r="D22" t="str">
        <f>VLOOKUP(C22, '1.MetaData'!B:AI, 2, FALSE)</f>
        <v>MNDSN1</v>
      </c>
      <c r="E22" s="21"/>
      <c r="F22" s="13" t="s">
        <v>3133</v>
      </c>
      <c r="G22" s="14">
        <v>1</v>
      </c>
      <c r="H22">
        <f ca="1">COUNTIFS('3.DNAExtractions'!$B:$B,$B22,'3.DNAExtractions'!$D:$D,H$1)</f>
        <v>2</v>
      </c>
      <c r="J22" s="13" t="s">
        <v>3134</v>
      </c>
      <c r="K22" s="13">
        <v>1</v>
      </c>
      <c r="L22" s="13">
        <v>1</v>
      </c>
      <c r="M22" s="14" t="s">
        <v>3139</v>
      </c>
      <c r="N22" s="14" t="s">
        <v>3141</v>
      </c>
      <c r="O22" s="13"/>
      <c r="P22"/>
    </row>
    <row r="23" spans="1:16" x14ac:dyDescent="0.25">
      <c r="A23" s="48">
        <v>11</v>
      </c>
      <c r="B23" s="1" t="str">
        <f t="shared" si="0"/>
        <v>OG11M</v>
      </c>
      <c r="C23" s="1" t="str">
        <f t="shared" si="1"/>
        <v>OG11</v>
      </c>
      <c r="D23" t="str">
        <f>VLOOKUP(C23, '1.MetaData'!B:AI, 2, FALSE)</f>
        <v>MNDSN1</v>
      </c>
      <c r="F23" s="13" t="s">
        <v>3137</v>
      </c>
      <c r="G23" s="14">
        <v>1</v>
      </c>
      <c r="H23">
        <f ca="1">COUNTIFS('3.DNAExtractions'!$B:$B,$B23,'3.DNAExtractions'!$D:$D,H$1)</f>
        <v>0</v>
      </c>
      <c r="J23" s="13" t="s">
        <v>3134</v>
      </c>
      <c r="K23" s="13">
        <v>1</v>
      </c>
      <c r="L23" s="13">
        <v>1</v>
      </c>
      <c r="M23" s="14" t="s">
        <v>3139</v>
      </c>
      <c r="N23" s="14" t="s">
        <v>3141</v>
      </c>
      <c r="O23" s="13"/>
      <c r="P23"/>
    </row>
    <row r="24" spans="1:16" x14ac:dyDescent="0.25">
      <c r="A24" s="48">
        <v>12</v>
      </c>
      <c r="B24" s="1" t="str">
        <f t="shared" si="0"/>
        <v>OG12G</v>
      </c>
      <c r="C24" s="1" t="str">
        <f t="shared" si="1"/>
        <v>OG12</v>
      </c>
      <c r="D24" t="str">
        <f>VLOOKUP(C24, '1.MetaData'!B:AI, 2, FALSE)</f>
        <v>MNDLS1</v>
      </c>
      <c r="E24" s="21"/>
      <c r="F24" s="13" t="s">
        <v>3133</v>
      </c>
      <c r="G24" s="14">
        <v>1</v>
      </c>
      <c r="H24">
        <f ca="1">COUNTIFS('3.DNAExtractions'!$B:$B,$B24,'3.DNAExtractions'!$D:$D,H$1)</f>
        <v>2</v>
      </c>
      <c r="J24" s="13" t="s">
        <v>3134</v>
      </c>
      <c r="K24" s="13">
        <v>1</v>
      </c>
      <c r="L24" s="13">
        <v>1</v>
      </c>
      <c r="M24" s="14" t="s">
        <v>3139</v>
      </c>
      <c r="N24" s="14" t="s">
        <v>3141</v>
      </c>
      <c r="O24" s="13"/>
      <c r="P24"/>
    </row>
    <row r="25" spans="1:16" x14ac:dyDescent="0.25">
      <c r="A25" s="48">
        <v>12</v>
      </c>
      <c r="B25" s="1" t="str">
        <f t="shared" si="0"/>
        <v>OG12M</v>
      </c>
      <c r="C25" s="1" t="str">
        <f t="shared" si="1"/>
        <v>OG12</v>
      </c>
      <c r="D25" t="str">
        <f>VLOOKUP(C25, '1.MetaData'!B:AI, 2, FALSE)</f>
        <v>MNDLS1</v>
      </c>
      <c r="E25" s="21"/>
      <c r="F25" s="13" t="s">
        <v>3137</v>
      </c>
      <c r="G25" s="14">
        <v>1</v>
      </c>
      <c r="H25">
        <f ca="1">COUNTIFS('3.DNAExtractions'!$B:$B,$B25,'3.DNAExtractions'!$D:$D,H$1)</f>
        <v>0</v>
      </c>
      <c r="J25" s="13" t="s">
        <v>3134</v>
      </c>
      <c r="K25" s="13">
        <v>1</v>
      </c>
      <c r="L25" s="13">
        <v>1</v>
      </c>
      <c r="M25" s="14" t="s">
        <v>3139</v>
      </c>
      <c r="N25" s="14" t="s">
        <v>3141</v>
      </c>
      <c r="O25" s="13"/>
      <c r="P25"/>
    </row>
    <row r="26" spans="1:16" x14ac:dyDescent="0.25">
      <c r="A26" s="48">
        <v>13</v>
      </c>
      <c r="B26" s="1" t="str">
        <f t="shared" si="0"/>
        <v>OG13G</v>
      </c>
      <c r="C26" s="1" t="str">
        <f t="shared" si="1"/>
        <v>OG13</v>
      </c>
      <c r="D26" t="str">
        <f>VLOOKUP(C26, '1.MetaData'!B:AI, 2, FALSE)</f>
        <v>MNDLM1</v>
      </c>
      <c r="E26" s="21"/>
      <c r="F26" s="13" t="s">
        <v>3133</v>
      </c>
      <c r="G26" s="14">
        <v>1</v>
      </c>
      <c r="H26">
        <f ca="1">COUNTIFS('3.DNAExtractions'!$B:$B,$B26,'3.DNAExtractions'!$D:$D,H$1)</f>
        <v>1</v>
      </c>
      <c r="J26" s="13" t="s">
        <v>3134</v>
      </c>
      <c r="K26" s="13">
        <v>1</v>
      </c>
      <c r="L26" s="13">
        <v>1</v>
      </c>
      <c r="M26" s="14" t="s">
        <v>3139</v>
      </c>
      <c r="N26" s="14" t="s">
        <v>3142</v>
      </c>
      <c r="O26" s="13"/>
      <c r="P26"/>
    </row>
    <row r="27" spans="1:16" x14ac:dyDescent="0.25">
      <c r="A27" s="48">
        <v>13</v>
      </c>
      <c r="B27" s="1" t="str">
        <f t="shared" si="0"/>
        <v>OG13M</v>
      </c>
      <c r="C27" s="1" t="str">
        <f t="shared" si="1"/>
        <v>OG13</v>
      </c>
      <c r="D27" t="str">
        <f>VLOOKUP(C27, '1.MetaData'!B:AI, 2, FALSE)</f>
        <v>MNDLM1</v>
      </c>
      <c r="F27" s="13" t="s">
        <v>3137</v>
      </c>
      <c r="G27" s="14">
        <v>1</v>
      </c>
      <c r="H27">
        <f ca="1">COUNTIFS('3.DNAExtractions'!$B:$B,$B27,'3.DNAExtractions'!$D:$D,H$1)</f>
        <v>0</v>
      </c>
      <c r="J27" s="13" t="s">
        <v>3134</v>
      </c>
      <c r="K27" s="13">
        <v>1</v>
      </c>
      <c r="L27" s="13">
        <v>1</v>
      </c>
      <c r="M27" s="14" t="s">
        <v>3139</v>
      </c>
      <c r="N27" s="14" t="s">
        <v>3142</v>
      </c>
      <c r="O27" s="13"/>
      <c r="P27"/>
    </row>
    <row r="28" spans="1:16" x14ac:dyDescent="0.25">
      <c r="A28" s="48">
        <v>14</v>
      </c>
      <c r="B28" s="1" t="str">
        <f t="shared" si="0"/>
        <v>OG14G</v>
      </c>
      <c r="C28" s="1" t="str">
        <f t="shared" si="1"/>
        <v>OG14</v>
      </c>
      <c r="D28" t="str">
        <f>VLOOKUP(C28, '1.MetaData'!B:AI, 2, FALSE)</f>
        <v>MNDLN1</v>
      </c>
      <c r="E28" s="21"/>
      <c r="F28" s="13" t="s">
        <v>3133</v>
      </c>
      <c r="G28" s="14">
        <v>1</v>
      </c>
      <c r="H28">
        <f ca="1">COUNTIFS('3.DNAExtractions'!$B:$B,$B28,'3.DNAExtractions'!$D:$D,H$1)</f>
        <v>2</v>
      </c>
      <c r="J28" s="13" t="s">
        <v>3134</v>
      </c>
      <c r="K28" s="13">
        <v>1</v>
      </c>
      <c r="L28" s="13">
        <v>1</v>
      </c>
      <c r="M28" s="14" t="s">
        <v>3139</v>
      </c>
      <c r="N28" s="14" t="s">
        <v>3142</v>
      </c>
      <c r="O28" s="13"/>
      <c r="P28"/>
    </row>
    <row r="29" spans="1:16" x14ac:dyDescent="0.25">
      <c r="A29" s="48">
        <v>14</v>
      </c>
      <c r="B29" s="1" t="str">
        <f t="shared" si="0"/>
        <v>OG14M</v>
      </c>
      <c r="C29" s="1" t="str">
        <f t="shared" si="1"/>
        <v>OG14</v>
      </c>
      <c r="D29" t="str">
        <f>VLOOKUP(C29, '1.MetaData'!B:AI, 2, FALSE)</f>
        <v>MNDLN1</v>
      </c>
      <c r="F29" s="13" t="s">
        <v>3137</v>
      </c>
      <c r="G29" s="14">
        <v>1</v>
      </c>
      <c r="H29">
        <f ca="1">COUNTIFS('3.DNAExtractions'!$B:$B,$B29,'3.DNAExtractions'!$D:$D,H$1)</f>
        <v>0</v>
      </c>
      <c r="J29" s="13" t="s">
        <v>3134</v>
      </c>
      <c r="K29" s="13">
        <v>1</v>
      </c>
      <c r="L29" s="13">
        <v>1</v>
      </c>
      <c r="M29" s="14" t="s">
        <v>3139</v>
      </c>
      <c r="N29" s="14" t="s">
        <v>3142</v>
      </c>
      <c r="O29" s="13"/>
      <c r="P29"/>
    </row>
    <row r="30" spans="1:16" x14ac:dyDescent="0.25">
      <c r="A30" s="48">
        <v>15</v>
      </c>
      <c r="B30" s="1" t="str">
        <f t="shared" si="0"/>
        <v>OG15G</v>
      </c>
      <c r="C30" s="1" t="str">
        <f t="shared" si="1"/>
        <v>OG15</v>
      </c>
      <c r="D30" t="str">
        <f>VLOOKUP(C30, '1.MetaData'!B:AI, 2, FALSE)</f>
        <v>MNDPT1</v>
      </c>
      <c r="E30" s="21"/>
      <c r="F30" s="13" t="s">
        <v>3133</v>
      </c>
      <c r="G30" s="14">
        <v>1</v>
      </c>
      <c r="H30">
        <f ca="1">COUNTIFS('3.DNAExtractions'!$B:$B,$B30,'3.DNAExtractions'!$D:$D,H$1)</f>
        <v>2</v>
      </c>
      <c r="J30" s="13" t="s">
        <v>3134</v>
      </c>
      <c r="K30" s="13">
        <v>1</v>
      </c>
      <c r="L30" s="13">
        <v>1</v>
      </c>
      <c r="M30" s="14" t="s">
        <v>3139</v>
      </c>
      <c r="N30" s="14" t="s">
        <v>3142</v>
      </c>
      <c r="O30" s="13"/>
      <c r="P30"/>
    </row>
    <row r="31" spans="1:16" x14ac:dyDescent="0.25">
      <c r="A31" s="48">
        <v>15</v>
      </c>
      <c r="B31" s="1" t="str">
        <f t="shared" si="0"/>
        <v>OG15M</v>
      </c>
      <c r="C31" s="1" t="str">
        <f t="shared" si="1"/>
        <v>OG15</v>
      </c>
      <c r="D31" t="str">
        <f>VLOOKUP(C31, '1.MetaData'!B:AI, 2, FALSE)</f>
        <v>MNDPT1</v>
      </c>
      <c r="F31" s="13" t="s">
        <v>3137</v>
      </c>
      <c r="G31" s="14">
        <v>1</v>
      </c>
      <c r="H31">
        <f ca="1">COUNTIFS('3.DNAExtractions'!$B:$B,$B31,'3.DNAExtractions'!$D:$D,H$1)</f>
        <v>0</v>
      </c>
      <c r="J31" s="13" t="s">
        <v>3134</v>
      </c>
      <c r="K31" s="13">
        <v>1</v>
      </c>
      <c r="L31" s="13">
        <v>1</v>
      </c>
      <c r="M31" s="14" t="s">
        <v>3139</v>
      </c>
      <c r="N31" s="14" t="s">
        <v>3142</v>
      </c>
      <c r="O31" s="13"/>
      <c r="P31"/>
    </row>
    <row r="32" spans="1:16" x14ac:dyDescent="0.25">
      <c r="A32" s="48">
        <v>16</v>
      </c>
      <c r="B32" s="1" t="str">
        <f t="shared" si="0"/>
        <v>OG16G</v>
      </c>
      <c r="C32" s="1" t="str">
        <f t="shared" si="1"/>
        <v>OG16</v>
      </c>
      <c r="D32" t="str">
        <f>VLOOKUP(C32, '1.MetaData'!B:AI, 2, FALSE)</f>
        <v>MNDLE1</v>
      </c>
      <c r="E32" s="21"/>
      <c r="F32" s="13" t="s">
        <v>3133</v>
      </c>
      <c r="G32" s="14">
        <v>1</v>
      </c>
      <c r="H32">
        <f ca="1">COUNTIFS('3.DNAExtractions'!$B:$B,$B32,'3.DNAExtractions'!$D:$D,H$1)</f>
        <v>1</v>
      </c>
      <c r="J32" s="13" t="s">
        <v>3134</v>
      </c>
      <c r="K32" s="13">
        <v>1</v>
      </c>
      <c r="L32" s="13">
        <v>1</v>
      </c>
      <c r="M32" s="14" t="s">
        <v>3139</v>
      </c>
      <c r="N32" s="14" t="s">
        <v>3142</v>
      </c>
      <c r="O32" s="13"/>
      <c r="P32"/>
    </row>
    <row r="33" spans="1:16" x14ac:dyDescent="0.25">
      <c r="A33" s="48">
        <v>16</v>
      </c>
      <c r="B33" s="1" t="str">
        <f t="shared" si="0"/>
        <v>OG16M</v>
      </c>
      <c r="C33" s="1" t="str">
        <f t="shared" si="1"/>
        <v>OG16</v>
      </c>
      <c r="D33" t="str">
        <f>VLOOKUP(C33, '1.MetaData'!B:AI, 2, FALSE)</f>
        <v>MNDLE1</v>
      </c>
      <c r="F33" s="13" t="s">
        <v>3137</v>
      </c>
      <c r="G33" s="14">
        <v>1</v>
      </c>
      <c r="H33">
        <f ca="1">COUNTIFS('3.DNAExtractions'!$B:$B,$B33,'3.DNAExtractions'!$D:$D,H$1)</f>
        <v>0</v>
      </c>
      <c r="J33" s="13" t="s">
        <v>3134</v>
      </c>
      <c r="K33" s="13">
        <v>1</v>
      </c>
      <c r="L33" s="13">
        <v>1</v>
      </c>
      <c r="M33" s="14" t="s">
        <v>3139</v>
      </c>
      <c r="N33" s="14" t="s">
        <v>3142</v>
      </c>
      <c r="O33" s="13"/>
      <c r="P33"/>
    </row>
    <row r="34" spans="1:16" x14ac:dyDescent="0.25">
      <c r="A34" s="48">
        <v>17</v>
      </c>
      <c r="B34" s="1" t="str">
        <f t="shared" si="0"/>
        <v>OG17U</v>
      </c>
      <c r="C34" s="1" t="str">
        <f t="shared" si="1"/>
        <v>OG17</v>
      </c>
      <c r="D34" t="str">
        <f>VLOOKUP(C34, '1.MetaData'!B:AI, 2, FALSE)</f>
        <v>L22_01</v>
      </c>
      <c r="E34" s="21"/>
      <c r="F34" s="13" t="s">
        <v>667</v>
      </c>
      <c r="G34" s="14">
        <v>1</v>
      </c>
      <c r="H34">
        <f ca="1">COUNTIFS('3.DNAExtractions'!$B:$B,$B34,'3.DNAExtractions'!$D:$D,H$1)</f>
        <v>1</v>
      </c>
      <c r="J34" s="13" t="s">
        <v>3134</v>
      </c>
      <c r="K34" s="13">
        <v>1</v>
      </c>
      <c r="L34" s="13">
        <v>1</v>
      </c>
      <c r="M34" s="14" t="s">
        <v>3143</v>
      </c>
      <c r="N34" s="14" t="s">
        <v>3144</v>
      </c>
      <c r="O34" s="13"/>
      <c r="P34"/>
    </row>
    <row r="35" spans="1:16" x14ac:dyDescent="0.25">
      <c r="A35" s="48">
        <v>18</v>
      </c>
      <c r="B35" s="1" t="str">
        <f t="shared" si="0"/>
        <v>OG18U</v>
      </c>
      <c r="C35" s="1" t="str">
        <f t="shared" si="1"/>
        <v>OG18</v>
      </c>
      <c r="D35" t="str">
        <f>VLOOKUP(C35, '1.MetaData'!B:AI, 2, FALSE)</f>
        <v>L22_02</v>
      </c>
      <c r="E35" s="21"/>
      <c r="F35" s="13" t="s">
        <v>667</v>
      </c>
      <c r="G35" s="14">
        <v>1</v>
      </c>
      <c r="H35">
        <f ca="1">COUNTIFS('3.DNAExtractions'!$B:$B,$B35,'3.DNAExtractions'!$D:$D,H$1)</f>
        <v>1</v>
      </c>
      <c r="J35" s="13" t="s">
        <v>3134</v>
      </c>
      <c r="K35" s="13">
        <v>1</v>
      </c>
      <c r="L35" s="13">
        <v>1</v>
      </c>
      <c r="M35" s="14" t="s">
        <v>3143</v>
      </c>
      <c r="N35" s="14" t="s">
        <v>3144</v>
      </c>
      <c r="O35" s="13"/>
      <c r="P35"/>
    </row>
    <row r="36" spans="1:16" x14ac:dyDescent="0.25">
      <c r="A36" s="48">
        <v>19</v>
      </c>
      <c r="B36" s="1" t="str">
        <f t="shared" si="0"/>
        <v>OG19U</v>
      </c>
      <c r="C36" s="1" t="str">
        <f t="shared" si="1"/>
        <v>OG19</v>
      </c>
      <c r="D36" t="str">
        <f>VLOOKUP(C36, '1.MetaData'!B:AI, 2, FALSE)</f>
        <v>SandB1</v>
      </c>
      <c r="E36" s="21"/>
      <c r="F36" s="13" t="s">
        <v>667</v>
      </c>
      <c r="G36" s="14">
        <v>1</v>
      </c>
      <c r="H36">
        <f ca="1">COUNTIFS('3.DNAExtractions'!$B:$B,$B36,'3.DNAExtractions'!$D:$D,H$1)</f>
        <v>1</v>
      </c>
      <c r="J36" s="13" t="s">
        <v>3134</v>
      </c>
      <c r="K36" s="13">
        <v>1</v>
      </c>
      <c r="L36" s="13">
        <v>1</v>
      </c>
      <c r="M36" s="14" t="s">
        <v>3143</v>
      </c>
      <c r="N36" s="14" t="s">
        <v>3144</v>
      </c>
      <c r="O36" s="13"/>
      <c r="P36"/>
    </row>
    <row r="37" spans="1:16" x14ac:dyDescent="0.25">
      <c r="A37" s="48">
        <v>20</v>
      </c>
      <c r="B37" s="1" t="str">
        <f t="shared" si="0"/>
        <v>OG20U</v>
      </c>
      <c r="C37" s="1" t="str">
        <f t="shared" si="1"/>
        <v>OG20</v>
      </c>
      <c r="D37" t="str">
        <f>VLOOKUP(C37, '1.MetaData'!B:AI, 2, FALSE)</f>
        <v>Unknown_1</v>
      </c>
      <c r="E37" s="21"/>
      <c r="F37" s="13" t="s">
        <v>667</v>
      </c>
      <c r="G37" s="14">
        <v>1</v>
      </c>
      <c r="H37">
        <f ca="1">COUNTIFS('3.DNAExtractions'!$B:$B,$B37,'3.DNAExtractions'!$D:$D,H$1)</f>
        <v>1</v>
      </c>
      <c r="J37" s="13" t="s">
        <v>3134</v>
      </c>
      <c r="K37" s="13">
        <v>1</v>
      </c>
      <c r="L37" s="13">
        <v>1</v>
      </c>
      <c r="M37" s="14" t="s">
        <v>3143</v>
      </c>
      <c r="N37" s="14" t="s">
        <v>3144</v>
      </c>
      <c r="O37" s="13"/>
      <c r="P37"/>
    </row>
    <row r="38" spans="1:16" x14ac:dyDescent="0.25">
      <c r="A38" s="48">
        <v>21</v>
      </c>
      <c r="B38" s="1" t="str">
        <f t="shared" si="0"/>
        <v>OG21U</v>
      </c>
      <c r="C38" s="1" t="str">
        <f t="shared" si="1"/>
        <v>OG21</v>
      </c>
      <c r="D38" t="str">
        <f>VLOOKUP(C38, '1.MetaData'!B:AI, 2, FALSE)</f>
        <v>Unknown_2</v>
      </c>
      <c r="E38" s="21"/>
      <c r="F38" s="13" t="s">
        <v>667</v>
      </c>
      <c r="G38" s="14">
        <v>1</v>
      </c>
      <c r="H38">
        <f ca="1">COUNTIFS('3.DNAExtractions'!$B:$B,$B38,'3.DNAExtractions'!$D:$D,H$1)</f>
        <v>1</v>
      </c>
      <c r="J38" s="13" t="s">
        <v>3134</v>
      </c>
      <c r="K38" s="13">
        <v>1</v>
      </c>
      <c r="L38" s="13">
        <v>1</v>
      </c>
      <c r="M38" s="14" t="s">
        <v>3143</v>
      </c>
      <c r="N38" s="14" t="s">
        <v>3144</v>
      </c>
      <c r="O38" s="13"/>
      <c r="P38"/>
    </row>
    <row r="39" spans="1:16" x14ac:dyDescent="0.25">
      <c r="A39" s="48">
        <v>22</v>
      </c>
      <c r="B39" s="1" t="str">
        <f t="shared" si="0"/>
        <v>OG22G</v>
      </c>
      <c r="C39" s="1" t="str">
        <f t="shared" si="1"/>
        <v>OG22</v>
      </c>
      <c r="D39" t="str">
        <f>VLOOKUP(C39, '1.MetaData'!B:AI, 2, FALSE)</f>
        <v>Unknown_3</v>
      </c>
      <c r="E39" s="21"/>
      <c r="F39" s="13" t="s">
        <v>3133</v>
      </c>
      <c r="G39" s="14">
        <v>1</v>
      </c>
      <c r="H39">
        <f ca="1">COUNTIFS('3.DNAExtractions'!$B:$B,$B39,'3.DNAExtractions'!$D:$D,H$1)</f>
        <v>2</v>
      </c>
      <c r="J39" s="13" t="s">
        <v>3145</v>
      </c>
      <c r="K39" s="13">
        <v>3</v>
      </c>
      <c r="N39" s="14"/>
      <c r="O39" s="13" t="s">
        <v>3146</v>
      </c>
      <c r="P39"/>
    </row>
    <row r="40" spans="1:16" x14ac:dyDescent="0.25">
      <c r="A40" s="48">
        <v>23</v>
      </c>
      <c r="B40" s="1" t="str">
        <f t="shared" si="0"/>
        <v>OG23G</v>
      </c>
      <c r="C40" s="1" t="str">
        <f t="shared" si="1"/>
        <v>OG23</v>
      </c>
      <c r="D40" t="str">
        <f>VLOOKUP(C40, '1.MetaData'!B:AI, 2, FALSE)</f>
        <v>Unknown_4</v>
      </c>
      <c r="E40" s="21"/>
      <c r="F40" s="13" t="s">
        <v>3133</v>
      </c>
      <c r="G40" s="14">
        <v>1</v>
      </c>
      <c r="H40">
        <f ca="1">COUNTIFS('3.DNAExtractions'!$B:$B,$B40,'3.DNAExtractions'!$D:$D,H$1)</f>
        <v>2</v>
      </c>
      <c r="J40" s="13" t="s">
        <v>3145</v>
      </c>
      <c r="K40" s="13">
        <v>3</v>
      </c>
      <c r="N40" s="14"/>
      <c r="O40" s="13" t="s">
        <v>3146</v>
      </c>
      <c r="P40"/>
    </row>
    <row r="41" spans="1:16" x14ac:dyDescent="0.25">
      <c r="A41" s="48">
        <v>23</v>
      </c>
      <c r="B41" s="1" t="str">
        <f t="shared" si="0"/>
        <v>OG23H</v>
      </c>
      <c r="C41" s="1" t="str">
        <f t="shared" si="1"/>
        <v>OG23</v>
      </c>
      <c r="D41" t="str">
        <f>VLOOKUP(C41, '1.MetaData'!B:AI, 2, FALSE)</f>
        <v>Unknown_4</v>
      </c>
      <c r="F41" s="13" t="s">
        <v>3147</v>
      </c>
      <c r="G41" s="14">
        <v>1</v>
      </c>
      <c r="H41">
        <f ca="1">COUNTIFS('3.DNAExtractions'!$B:$B,$B41,'3.DNAExtractions'!$D:$D,H$1)</f>
        <v>0</v>
      </c>
      <c r="J41" s="13" t="s">
        <v>3145</v>
      </c>
      <c r="K41" s="13">
        <v>3</v>
      </c>
      <c r="N41" s="14"/>
      <c r="O41" s="13" t="s">
        <v>3146</v>
      </c>
      <c r="P41"/>
    </row>
    <row r="42" spans="1:16" x14ac:dyDescent="0.25">
      <c r="A42" s="48">
        <v>23</v>
      </c>
      <c r="B42" s="1" t="str">
        <f t="shared" si="0"/>
        <v>OG23L</v>
      </c>
      <c r="C42" s="1" t="str">
        <f t="shared" si="1"/>
        <v>OG23</v>
      </c>
      <c r="D42" t="str">
        <f>VLOOKUP(C42, '1.MetaData'!B:AI, 2, FALSE)</f>
        <v>Unknown_4</v>
      </c>
      <c r="F42" s="13" t="s">
        <v>3148</v>
      </c>
      <c r="G42" s="14">
        <v>1</v>
      </c>
      <c r="H42">
        <f ca="1">COUNTIFS('3.DNAExtractions'!$B:$B,$B42,'3.DNAExtractions'!$D:$D,H$1)</f>
        <v>0</v>
      </c>
      <c r="J42" s="13" t="s">
        <v>3145</v>
      </c>
      <c r="K42" s="13">
        <v>3</v>
      </c>
      <c r="N42" s="14"/>
      <c r="O42" s="13" t="s">
        <v>3146</v>
      </c>
      <c r="P42"/>
    </row>
    <row r="43" spans="1:16" x14ac:dyDescent="0.25">
      <c r="A43" s="48">
        <v>23</v>
      </c>
      <c r="B43" s="1" t="str">
        <f t="shared" si="0"/>
        <v>OG23M</v>
      </c>
      <c r="C43" s="1" t="str">
        <f t="shared" si="1"/>
        <v>OG23</v>
      </c>
      <c r="D43" t="str">
        <f>VLOOKUP(C43, '1.MetaData'!B:AI, 2, FALSE)</f>
        <v>Unknown_4</v>
      </c>
      <c r="F43" s="13" t="s">
        <v>3137</v>
      </c>
      <c r="G43" s="14">
        <v>1</v>
      </c>
      <c r="H43">
        <f ca="1">COUNTIFS('3.DNAExtractions'!$B:$B,$B43,'3.DNAExtractions'!$D:$D,H$1)</f>
        <v>0</v>
      </c>
      <c r="J43" s="13" t="s">
        <v>3145</v>
      </c>
      <c r="K43" s="13">
        <v>3</v>
      </c>
      <c r="N43" s="14"/>
      <c r="O43" s="13" t="s">
        <v>3146</v>
      </c>
      <c r="P43"/>
    </row>
    <row r="44" spans="1:16" x14ac:dyDescent="0.25">
      <c r="A44" s="48">
        <v>24</v>
      </c>
      <c r="B44" s="1" t="str">
        <f t="shared" si="0"/>
        <v>OG24G</v>
      </c>
      <c r="C44" s="1" t="str">
        <f t="shared" si="1"/>
        <v>OG24</v>
      </c>
      <c r="D44" t="str">
        <f>VLOOKUP(C44, '1.MetaData'!B:AI, 2, FALSE)</f>
        <v>Unknown_5</v>
      </c>
      <c r="E44" s="21"/>
      <c r="F44" s="13" t="s">
        <v>3133</v>
      </c>
      <c r="G44" s="14">
        <v>1</v>
      </c>
      <c r="H44">
        <f ca="1">COUNTIFS('3.DNAExtractions'!$B:$B,$B44,'3.DNAExtractions'!$D:$D,H$1)</f>
        <v>1</v>
      </c>
      <c r="J44" s="13" t="s">
        <v>3145</v>
      </c>
      <c r="K44" s="13">
        <v>3</v>
      </c>
      <c r="N44" s="14"/>
      <c r="O44" s="13" t="s">
        <v>3146</v>
      </c>
      <c r="P44"/>
    </row>
    <row r="45" spans="1:16" x14ac:dyDescent="0.25">
      <c r="A45" s="48">
        <v>24</v>
      </c>
      <c r="B45" s="1" t="str">
        <f t="shared" si="0"/>
        <v>OG24H</v>
      </c>
      <c r="C45" s="1" t="str">
        <f t="shared" si="1"/>
        <v>OG24</v>
      </c>
      <c r="D45" t="str">
        <f>VLOOKUP(C45, '1.MetaData'!B:AI, 2, FALSE)</f>
        <v>Unknown_5</v>
      </c>
      <c r="F45" s="13" t="s">
        <v>3147</v>
      </c>
      <c r="G45" s="14">
        <v>1</v>
      </c>
      <c r="H45">
        <f ca="1">COUNTIFS('3.DNAExtractions'!$B:$B,$B45,'3.DNAExtractions'!$D:$D,H$1)</f>
        <v>0</v>
      </c>
      <c r="J45" s="13" t="s">
        <v>3145</v>
      </c>
      <c r="K45" s="13">
        <v>3</v>
      </c>
      <c r="N45" s="14"/>
      <c r="O45" s="13" t="s">
        <v>3146</v>
      </c>
      <c r="P45"/>
    </row>
    <row r="46" spans="1:16" x14ac:dyDescent="0.25">
      <c r="A46" s="48">
        <v>24</v>
      </c>
      <c r="B46" s="1" t="str">
        <f t="shared" si="0"/>
        <v>OG24L</v>
      </c>
      <c r="C46" s="1" t="str">
        <f t="shared" si="1"/>
        <v>OG24</v>
      </c>
      <c r="D46" t="str">
        <f>VLOOKUP(C46, '1.MetaData'!B:AI, 2, FALSE)</f>
        <v>Unknown_5</v>
      </c>
      <c r="F46" s="13" t="s">
        <v>3148</v>
      </c>
      <c r="G46" s="14">
        <v>1</v>
      </c>
      <c r="H46">
        <f ca="1">COUNTIFS('3.DNAExtractions'!$B:$B,$B46,'3.DNAExtractions'!$D:$D,H$1)</f>
        <v>0</v>
      </c>
      <c r="J46" s="13" t="s">
        <v>3145</v>
      </c>
      <c r="K46" s="13">
        <v>3</v>
      </c>
      <c r="N46" s="14"/>
      <c r="O46" s="13" t="s">
        <v>3146</v>
      </c>
      <c r="P46"/>
    </row>
    <row r="47" spans="1:16" x14ac:dyDescent="0.25">
      <c r="A47" s="48">
        <v>24</v>
      </c>
      <c r="B47" s="1" t="str">
        <f t="shared" si="0"/>
        <v>OG24M</v>
      </c>
      <c r="C47" s="1" t="str">
        <f t="shared" si="1"/>
        <v>OG24</v>
      </c>
      <c r="D47" t="str">
        <f>VLOOKUP(C47, '1.MetaData'!B:AI, 2, FALSE)</f>
        <v>Unknown_5</v>
      </c>
      <c r="F47" s="13" t="s">
        <v>3137</v>
      </c>
      <c r="G47" s="14">
        <v>1</v>
      </c>
      <c r="H47">
        <f ca="1">COUNTIFS('3.DNAExtractions'!$B:$B,$B47,'3.DNAExtractions'!$D:$D,H$1)</f>
        <v>0</v>
      </c>
      <c r="J47" s="13" t="s">
        <v>3145</v>
      </c>
      <c r="K47" s="13">
        <v>3</v>
      </c>
      <c r="N47" s="14"/>
      <c r="O47" s="13" t="s">
        <v>3146</v>
      </c>
      <c r="P47"/>
    </row>
    <row r="48" spans="1:16" x14ac:dyDescent="0.25">
      <c r="A48" s="48">
        <v>25</v>
      </c>
      <c r="B48" s="1" t="str">
        <f t="shared" si="0"/>
        <v>OG25G</v>
      </c>
      <c r="C48" s="1" t="str">
        <f t="shared" si="1"/>
        <v>OG25</v>
      </c>
      <c r="D48" t="str">
        <f>VLOOKUP(C48, '1.MetaData'!B:AI, 2, FALSE)</f>
        <v>Unknown_6</v>
      </c>
      <c r="E48" s="21"/>
      <c r="F48" s="13" t="s">
        <v>3133</v>
      </c>
      <c r="G48" s="14">
        <v>1</v>
      </c>
      <c r="H48">
        <f ca="1">COUNTIFS('3.DNAExtractions'!$B:$B,$B48,'3.DNAExtractions'!$D:$D,H$1)</f>
        <v>1</v>
      </c>
      <c r="J48" s="13" t="s">
        <v>3145</v>
      </c>
      <c r="K48" s="13">
        <v>3</v>
      </c>
      <c r="N48" s="14"/>
      <c r="O48" s="13" t="s">
        <v>3146</v>
      </c>
      <c r="P48"/>
    </row>
    <row r="49" spans="1:16" x14ac:dyDescent="0.25">
      <c r="A49" s="48">
        <v>25</v>
      </c>
      <c r="B49" s="1" t="str">
        <f t="shared" si="0"/>
        <v>OG25L</v>
      </c>
      <c r="C49" s="1" t="str">
        <f t="shared" si="1"/>
        <v>OG25</v>
      </c>
      <c r="D49" t="str">
        <f>VLOOKUP(C49, '1.MetaData'!B:AI, 2, FALSE)</f>
        <v>Unknown_6</v>
      </c>
      <c r="F49" s="13" t="s">
        <v>3148</v>
      </c>
      <c r="G49" s="14">
        <v>1</v>
      </c>
      <c r="H49">
        <f ca="1">COUNTIFS('3.DNAExtractions'!$B:$B,$B49,'3.DNAExtractions'!$D:$D,H$1)</f>
        <v>0</v>
      </c>
      <c r="J49" s="13" t="s">
        <v>3145</v>
      </c>
      <c r="K49" s="13">
        <v>3</v>
      </c>
      <c r="N49" s="14"/>
      <c r="O49" s="13" t="s">
        <v>3146</v>
      </c>
      <c r="P49"/>
    </row>
    <row r="50" spans="1:16" x14ac:dyDescent="0.25">
      <c r="A50" s="48">
        <v>25</v>
      </c>
      <c r="B50" s="1" t="str">
        <f t="shared" si="0"/>
        <v>OG25M</v>
      </c>
      <c r="C50" s="1" t="str">
        <f t="shared" si="1"/>
        <v>OG25</v>
      </c>
      <c r="D50" t="str">
        <f>VLOOKUP(C50, '1.MetaData'!B:AI, 2, FALSE)</f>
        <v>Unknown_6</v>
      </c>
      <c r="F50" s="13" t="s">
        <v>3137</v>
      </c>
      <c r="G50" s="14">
        <v>1</v>
      </c>
      <c r="H50">
        <f ca="1">COUNTIFS('3.DNAExtractions'!$B:$B,$B50,'3.DNAExtractions'!$D:$D,H$1)</f>
        <v>0</v>
      </c>
      <c r="J50" s="13" t="s">
        <v>3145</v>
      </c>
      <c r="K50" s="13">
        <v>3</v>
      </c>
      <c r="N50" s="14"/>
      <c r="O50" s="13" t="s">
        <v>3146</v>
      </c>
      <c r="P50"/>
    </row>
    <row r="51" spans="1:16" x14ac:dyDescent="0.25">
      <c r="A51" s="48">
        <v>26</v>
      </c>
      <c r="B51" s="1" t="str">
        <f t="shared" si="0"/>
        <v>OG26B</v>
      </c>
      <c r="C51" s="1" t="str">
        <f t="shared" si="1"/>
        <v>OG26</v>
      </c>
      <c r="D51" t="str">
        <f>VLOOKUP(C51, '1.MetaData'!B:AI, 2, FALSE)</f>
        <v>PJ1</v>
      </c>
      <c r="E51" s="21"/>
      <c r="F51" s="13" t="s">
        <v>3149</v>
      </c>
      <c r="G51" s="14">
        <v>1</v>
      </c>
      <c r="H51">
        <f ca="1">COUNTIFS('3.DNAExtractions'!$B:$B,$B51,'3.DNAExtractions'!$D:$D,H$1)</f>
        <v>1</v>
      </c>
      <c r="J51" s="13" t="s">
        <v>3134</v>
      </c>
      <c r="K51" s="13">
        <v>1</v>
      </c>
      <c r="L51" s="13">
        <v>1</v>
      </c>
      <c r="M51" s="14" t="s">
        <v>3143</v>
      </c>
      <c r="N51" s="14" t="s">
        <v>3150</v>
      </c>
      <c r="O51" s="13"/>
      <c r="P51"/>
    </row>
    <row r="52" spans="1:16" x14ac:dyDescent="0.25">
      <c r="A52" s="48">
        <v>26</v>
      </c>
      <c r="B52" s="1" t="str">
        <f t="shared" si="0"/>
        <v>OG26H</v>
      </c>
      <c r="C52" s="1" t="str">
        <f t="shared" si="1"/>
        <v>OG26</v>
      </c>
      <c r="D52" t="str">
        <f>VLOOKUP(C52, '1.MetaData'!B:AI, 2, FALSE)</f>
        <v>PJ1</v>
      </c>
      <c r="F52" s="13" t="s">
        <v>3147</v>
      </c>
      <c r="G52" s="14">
        <v>1</v>
      </c>
      <c r="H52">
        <f ca="1">COUNTIFS('3.DNAExtractions'!$B:$B,$B52,'3.DNAExtractions'!$D:$D,H$1)</f>
        <v>0</v>
      </c>
      <c r="J52" s="13" t="s">
        <v>3134</v>
      </c>
      <c r="K52" s="13">
        <v>1</v>
      </c>
      <c r="L52" s="13">
        <v>1</v>
      </c>
      <c r="M52" s="14" t="s">
        <v>3143</v>
      </c>
      <c r="N52" s="14" t="s">
        <v>3150</v>
      </c>
      <c r="O52" s="13"/>
      <c r="P52"/>
    </row>
    <row r="53" spans="1:16" x14ac:dyDescent="0.25">
      <c r="A53" s="48">
        <v>27</v>
      </c>
      <c r="B53" s="1" t="str">
        <f t="shared" si="0"/>
        <v>OG27B</v>
      </c>
      <c r="C53" s="1" t="str">
        <f t="shared" si="1"/>
        <v>OG27</v>
      </c>
      <c r="D53" t="str">
        <f>VLOOKUP(C53, '1.MetaData'!B:AI, 2, FALSE)</f>
        <v>PJ3</v>
      </c>
      <c r="E53" s="21"/>
      <c r="F53" s="13" t="s">
        <v>3149</v>
      </c>
      <c r="G53" s="14">
        <v>1</v>
      </c>
      <c r="H53">
        <f ca="1">COUNTIFS('3.DNAExtractions'!$B:$B,$B53,'3.DNAExtractions'!$D:$D,H$1)</f>
        <v>1</v>
      </c>
      <c r="J53" s="13" t="s">
        <v>3134</v>
      </c>
      <c r="K53" s="13">
        <v>1</v>
      </c>
      <c r="L53" s="13">
        <v>1</v>
      </c>
      <c r="M53" s="14" t="s">
        <v>3143</v>
      </c>
      <c r="N53" s="14" t="s">
        <v>3150</v>
      </c>
      <c r="O53" s="13"/>
      <c r="P53"/>
    </row>
    <row r="54" spans="1:16" x14ac:dyDescent="0.25">
      <c r="A54" s="48">
        <v>28</v>
      </c>
      <c r="B54" s="1" t="str">
        <f t="shared" si="0"/>
        <v>OG28B</v>
      </c>
      <c r="C54" s="1" t="str">
        <f t="shared" si="1"/>
        <v>OG28</v>
      </c>
      <c r="D54" t="str">
        <f>VLOOKUP(C54, '1.MetaData'!B:AI, 2, FALSE)</f>
        <v>PJ5</v>
      </c>
      <c r="E54" s="21"/>
      <c r="F54" s="13" t="s">
        <v>3149</v>
      </c>
      <c r="G54" s="14">
        <v>1</v>
      </c>
      <c r="H54">
        <f ca="1">COUNTIFS('3.DNAExtractions'!$B:$B,$B54,'3.DNAExtractions'!$D:$D,H$1)</f>
        <v>6</v>
      </c>
      <c r="J54" s="13" t="s">
        <v>3134</v>
      </c>
      <c r="K54" s="13">
        <v>1</v>
      </c>
      <c r="L54" s="13">
        <v>1</v>
      </c>
      <c r="M54" s="14" t="s">
        <v>3143</v>
      </c>
      <c r="N54" s="14" t="s">
        <v>3150</v>
      </c>
      <c r="O54" s="13" t="s">
        <v>3138</v>
      </c>
      <c r="P54"/>
    </row>
    <row r="55" spans="1:16" x14ac:dyDescent="0.25">
      <c r="A55" s="48">
        <v>29</v>
      </c>
      <c r="B55" s="1" t="str">
        <f t="shared" si="0"/>
        <v>OG29L</v>
      </c>
      <c r="C55" s="1" t="str">
        <f t="shared" si="1"/>
        <v>OG29</v>
      </c>
      <c r="D55" t="str">
        <f>VLOOKUP(C55, '1.MetaData'!B:AI, 2, FALSE)</f>
        <v>Bull Shark 1 (died 18/2/2023)</v>
      </c>
      <c r="E55" s="21"/>
      <c r="F55" s="13" t="s">
        <v>3148</v>
      </c>
      <c r="G55" s="14">
        <v>1</v>
      </c>
      <c r="H55">
        <f ca="1">COUNTIFS('3.DNAExtractions'!$B:$B,$B55,'3.DNAExtractions'!$D:$D,H$1)</f>
        <v>1</v>
      </c>
      <c r="J55" s="13" t="s">
        <v>3134</v>
      </c>
      <c r="K55" s="13">
        <v>1</v>
      </c>
      <c r="L55" s="13">
        <v>1</v>
      </c>
      <c r="M55" s="14" t="s">
        <v>3143</v>
      </c>
      <c r="N55" s="14" t="s">
        <v>3151</v>
      </c>
      <c r="O55" s="13"/>
      <c r="P55"/>
    </row>
    <row r="56" spans="1:16" x14ac:dyDescent="0.25">
      <c r="A56" s="48">
        <v>30</v>
      </c>
      <c r="B56" s="1" t="str">
        <f t="shared" si="0"/>
        <v>OG30H</v>
      </c>
      <c r="C56" s="1" t="str">
        <f t="shared" si="1"/>
        <v>OG30</v>
      </c>
      <c r="D56" t="str">
        <f>VLOOKUP(C56, '1.MetaData'!B:AI, 2, FALSE)</f>
        <v>Bull Shark 2 (died 19/2/23)</v>
      </c>
      <c r="E56" s="21"/>
      <c r="F56" s="13" t="s">
        <v>3147</v>
      </c>
      <c r="G56" s="14">
        <v>1</v>
      </c>
      <c r="H56">
        <f ca="1">COUNTIFS('3.DNAExtractions'!$B:$B,$B56,'3.DNAExtractions'!$D:$D,H$1)</f>
        <v>1</v>
      </c>
      <c r="J56" s="13" t="s">
        <v>3134</v>
      </c>
      <c r="K56" s="13">
        <v>1</v>
      </c>
      <c r="L56" s="13">
        <v>1</v>
      </c>
      <c r="M56" s="14" t="s">
        <v>3143</v>
      </c>
      <c r="N56" s="14" t="s">
        <v>3151</v>
      </c>
      <c r="O56" s="13"/>
      <c r="P56"/>
    </row>
    <row r="57" spans="1:16" x14ac:dyDescent="0.25">
      <c r="A57" s="48">
        <v>31</v>
      </c>
      <c r="B57" s="1" t="str">
        <f t="shared" si="0"/>
        <v>OG31H</v>
      </c>
      <c r="C57" s="1" t="str">
        <f t="shared" si="1"/>
        <v>OG31</v>
      </c>
      <c r="D57" t="str">
        <f>VLOOKUP(C57, '1.MetaData'!B:AI, 2, FALSE)</f>
        <v>Nugget</v>
      </c>
      <c r="E57" s="21"/>
      <c r="F57" s="13" t="s">
        <v>3147</v>
      </c>
      <c r="G57" s="14">
        <v>1</v>
      </c>
      <c r="H57">
        <f ca="1">COUNTIFS('3.DNAExtractions'!$B:$B,$B57,'3.DNAExtractions'!$D:$D,H$1)</f>
        <v>1</v>
      </c>
      <c r="J57" s="13" t="s">
        <v>3134</v>
      </c>
      <c r="K57" s="13">
        <v>1</v>
      </c>
      <c r="L57" s="13">
        <v>1</v>
      </c>
      <c r="M57" s="14" t="s">
        <v>3143</v>
      </c>
      <c r="N57" s="14" t="s">
        <v>3151</v>
      </c>
      <c r="O57" s="13"/>
      <c r="P57"/>
    </row>
    <row r="58" spans="1:16" x14ac:dyDescent="0.25">
      <c r="A58" s="48">
        <v>32</v>
      </c>
      <c r="B58" s="1" t="str">
        <f t="shared" si="0"/>
        <v>OG32H</v>
      </c>
      <c r="C58" s="1" t="str">
        <f t="shared" si="1"/>
        <v>OG32</v>
      </c>
      <c r="D58" t="str">
        <f>VLOOKUP(C58, '1.MetaData'!B:AI, 2, FALSE)</f>
        <v>Unknown_7</v>
      </c>
      <c r="E58" s="21"/>
      <c r="F58" s="13" t="s">
        <v>3147</v>
      </c>
      <c r="G58" s="14">
        <v>1</v>
      </c>
      <c r="H58">
        <f ca="1">COUNTIFS('3.DNAExtractions'!$B:$B,$B58,'3.DNAExtractions'!$D:$D,H$1)</f>
        <v>1</v>
      </c>
      <c r="J58" s="13" t="s">
        <v>3134</v>
      </c>
      <c r="K58" s="13">
        <v>1</v>
      </c>
      <c r="L58" s="13">
        <v>1</v>
      </c>
      <c r="M58" s="14" t="s">
        <v>3143</v>
      </c>
      <c r="N58" s="14" t="s">
        <v>3151</v>
      </c>
      <c r="O58" s="13"/>
      <c r="P58"/>
    </row>
    <row r="59" spans="1:16" x14ac:dyDescent="0.25">
      <c r="A59" s="48">
        <v>33</v>
      </c>
      <c r="B59" s="1" t="str">
        <f t="shared" si="0"/>
        <v>OG33U</v>
      </c>
      <c r="C59" s="1" t="str">
        <f t="shared" si="1"/>
        <v>OG33</v>
      </c>
      <c r="D59" t="str">
        <f>VLOOKUP(C59, '1.MetaData'!B:AI, 2, FALSE)</f>
        <v>Swordfish_1</v>
      </c>
      <c r="E59" s="21"/>
      <c r="F59" s="13" t="s">
        <v>667</v>
      </c>
      <c r="G59" s="14">
        <v>1</v>
      </c>
      <c r="H59">
        <f ca="1">COUNTIFS('3.DNAExtractions'!$B:$B,$B59,'3.DNAExtractions'!$D:$D,H$1)</f>
        <v>1</v>
      </c>
      <c r="J59" s="13" t="s">
        <v>3134</v>
      </c>
      <c r="K59" s="14" t="s">
        <v>107</v>
      </c>
      <c r="L59" s="14" t="s">
        <v>107</v>
      </c>
      <c r="M59" s="14" t="s">
        <v>107</v>
      </c>
      <c r="N59" s="14" t="s">
        <v>107</v>
      </c>
      <c r="O59" s="13" t="s">
        <v>3152</v>
      </c>
      <c r="P59"/>
    </row>
    <row r="60" spans="1:16" x14ac:dyDescent="0.25">
      <c r="A60" s="48">
        <v>34</v>
      </c>
      <c r="B60" s="1" t="str">
        <f t="shared" si="0"/>
        <v>OG34U</v>
      </c>
      <c r="C60" s="1" t="str">
        <f t="shared" si="1"/>
        <v>OG34</v>
      </c>
      <c r="D60" t="str">
        <f>VLOOKUP(C60, '1.MetaData'!B:AI, 2, FALSE)</f>
        <v>SF 145</v>
      </c>
      <c r="E60" s="21"/>
      <c r="F60" s="13" t="s">
        <v>667</v>
      </c>
      <c r="G60" s="14">
        <v>1</v>
      </c>
      <c r="H60">
        <f ca="1">COUNTIFS('3.DNAExtractions'!$B:$B,$B60,'3.DNAExtractions'!$D:$D,H$1)</f>
        <v>1</v>
      </c>
      <c r="J60" s="13" t="s">
        <v>107</v>
      </c>
      <c r="K60" s="14" t="s">
        <v>107</v>
      </c>
      <c r="L60" s="14" t="s">
        <v>107</v>
      </c>
      <c r="M60" s="14" t="s">
        <v>107</v>
      </c>
      <c r="N60" s="14" t="s">
        <v>107</v>
      </c>
      <c r="O60" s="13" t="s">
        <v>3153</v>
      </c>
      <c r="P60"/>
    </row>
    <row r="61" spans="1:16" x14ac:dyDescent="0.25">
      <c r="A61" s="48">
        <v>35</v>
      </c>
      <c r="B61" s="1" t="str">
        <f t="shared" si="0"/>
        <v>OG35W</v>
      </c>
      <c r="C61" s="1" t="str">
        <f t="shared" si="1"/>
        <v>OG35</v>
      </c>
      <c r="D61" t="str">
        <f>VLOOKUP(C61, '1.MetaData'!B:AI, 2, FALSE)</f>
        <v>OG35</v>
      </c>
      <c r="E61" s="21"/>
      <c r="F61" s="13" t="s">
        <v>3154</v>
      </c>
      <c r="G61" s="14">
        <v>1</v>
      </c>
      <c r="H61">
        <f ca="1">COUNTIFS('3.DNAExtractions'!$B:$B,$B61,'3.DNAExtractions'!$D:$D,H$1)</f>
        <v>2</v>
      </c>
      <c r="J61" s="13" t="s">
        <v>3134</v>
      </c>
      <c r="K61" s="13">
        <v>1</v>
      </c>
      <c r="L61" s="13">
        <v>1</v>
      </c>
      <c r="M61" s="14" t="s">
        <v>3155</v>
      </c>
      <c r="N61" s="14" t="s">
        <v>3156</v>
      </c>
      <c r="O61" s="13"/>
      <c r="P61"/>
    </row>
    <row r="62" spans="1:16" x14ac:dyDescent="0.25">
      <c r="A62" s="48">
        <v>36</v>
      </c>
      <c r="B62" s="1" t="str">
        <f t="shared" si="0"/>
        <v>OG36W</v>
      </c>
      <c r="C62" s="1" t="str">
        <f t="shared" si="1"/>
        <v>OG36</v>
      </c>
      <c r="D62" t="str">
        <f>VLOOKUP(C62, '1.MetaData'!B:AI, 2, FALSE)</f>
        <v>OG36</v>
      </c>
      <c r="E62" s="21"/>
      <c r="F62" s="13" t="s">
        <v>3154</v>
      </c>
      <c r="G62" s="14">
        <v>1</v>
      </c>
      <c r="H62">
        <f ca="1">COUNTIFS('3.DNAExtractions'!$B:$B,$B62,'3.DNAExtractions'!$D:$D,H$1)</f>
        <v>2</v>
      </c>
      <c r="J62" s="13" t="s">
        <v>3134</v>
      </c>
      <c r="K62" s="13">
        <v>1</v>
      </c>
      <c r="L62" s="13">
        <v>1</v>
      </c>
      <c r="M62" s="14" t="s">
        <v>3155</v>
      </c>
      <c r="N62" s="14" t="s">
        <v>3156</v>
      </c>
      <c r="O62" s="13"/>
      <c r="P62"/>
    </row>
    <row r="63" spans="1:16" x14ac:dyDescent="0.25">
      <c r="A63" s="48">
        <v>37</v>
      </c>
      <c r="B63" s="1" t="str">
        <f t="shared" si="0"/>
        <v>OG37G</v>
      </c>
      <c r="C63" s="1" t="str">
        <f t="shared" si="1"/>
        <v>OG37</v>
      </c>
      <c r="D63" t="str">
        <f>VLOOKUP(C63, '1.MetaData'!B:AI, 2, FALSE)</f>
        <v>OG37</v>
      </c>
      <c r="E63" s="21"/>
      <c r="F63" s="13" t="s">
        <v>3133</v>
      </c>
      <c r="G63" s="14">
        <v>1</v>
      </c>
      <c r="H63">
        <f ca="1">COUNTIFS('3.DNAExtractions'!$B:$B,$B63,'3.DNAExtractions'!$D:$D,H$1)</f>
        <v>2</v>
      </c>
      <c r="J63" s="13" t="s">
        <v>3134</v>
      </c>
      <c r="K63" s="13">
        <v>1</v>
      </c>
      <c r="L63" s="13">
        <v>1</v>
      </c>
      <c r="M63" s="14" t="s">
        <v>3155</v>
      </c>
      <c r="N63" s="14" t="s">
        <v>3156</v>
      </c>
      <c r="O63" s="13"/>
      <c r="P63"/>
    </row>
    <row r="64" spans="1:16" x14ac:dyDescent="0.25">
      <c r="A64" s="48">
        <v>37</v>
      </c>
      <c r="B64" s="1" t="str">
        <f t="shared" si="0"/>
        <v>OG37H</v>
      </c>
      <c r="C64" s="1" t="str">
        <f t="shared" si="1"/>
        <v>OG37</v>
      </c>
      <c r="D64" t="str">
        <f>VLOOKUP(C64, '1.MetaData'!B:AI, 2, FALSE)</f>
        <v>OG37</v>
      </c>
      <c r="E64" s="21"/>
      <c r="F64" s="13" t="s">
        <v>3147</v>
      </c>
      <c r="G64" s="14">
        <v>1</v>
      </c>
      <c r="H64">
        <f ca="1">COUNTIFS('3.DNAExtractions'!$B:$B,$B64,'3.DNAExtractions'!$D:$D,H$1)</f>
        <v>0</v>
      </c>
      <c r="J64" s="13" t="s">
        <v>3134</v>
      </c>
      <c r="K64" s="13">
        <v>1</v>
      </c>
      <c r="L64" s="13">
        <v>1</v>
      </c>
      <c r="M64" s="14" t="s">
        <v>3155</v>
      </c>
      <c r="N64" s="14" t="s">
        <v>3156</v>
      </c>
      <c r="O64" s="13"/>
      <c r="P64"/>
    </row>
    <row r="65" spans="1:16" x14ac:dyDescent="0.25">
      <c r="A65" s="48">
        <v>37</v>
      </c>
      <c r="B65" s="1" t="str">
        <f t="shared" si="0"/>
        <v>OG37M</v>
      </c>
      <c r="C65" s="1" t="str">
        <f t="shared" si="1"/>
        <v>OG37</v>
      </c>
      <c r="D65" t="str">
        <f>VLOOKUP(C65, '1.MetaData'!B:AI, 2, FALSE)</f>
        <v>OG37</v>
      </c>
      <c r="E65" s="21"/>
      <c r="F65" s="13" t="s">
        <v>3137</v>
      </c>
      <c r="G65" s="14">
        <v>1</v>
      </c>
      <c r="H65">
        <f ca="1">COUNTIFS('3.DNAExtractions'!$B:$B,$B65,'3.DNAExtractions'!$D:$D,H$1)</f>
        <v>0</v>
      </c>
      <c r="J65" s="13" t="s">
        <v>3134</v>
      </c>
      <c r="K65" s="13">
        <v>1</v>
      </c>
      <c r="L65" s="13">
        <v>1</v>
      </c>
      <c r="M65" s="14" t="s">
        <v>3155</v>
      </c>
      <c r="N65" s="14" t="s">
        <v>3156</v>
      </c>
      <c r="O65" s="13"/>
      <c r="P65"/>
    </row>
    <row r="66" spans="1:16" x14ac:dyDescent="0.25">
      <c r="A66" s="48">
        <v>38</v>
      </c>
      <c r="B66" s="1" t="str">
        <f t="shared" ref="B66:B128" si="2">IF(G66&gt;1,_xlfn.CONCAT(C66,LEFT(F66,1),G66),_xlfn.CONCAT(C66,LEFT(F66,1)))</f>
        <v>OG38G</v>
      </c>
      <c r="C66" s="1" t="str">
        <f t="shared" ref="C66:C128" si="3">_xlfn.CONCAT("OG",A66)</f>
        <v>OG38</v>
      </c>
      <c r="D66" t="str">
        <f>VLOOKUP(C66, '1.MetaData'!B:AI, 2, FALSE)</f>
        <v>OG38</v>
      </c>
      <c r="E66" s="21"/>
      <c r="F66" s="13" t="s">
        <v>3133</v>
      </c>
      <c r="G66" s="14">
        <v>1</v>
      </c>
      <c r="H66">
        <f ca="1">COUNTIFS('3.DNAExtractions'!$B:$B,$B66,'3.DNAExtractions'!$D:$D,H$1)</f>
        <v>1</v>
      </c>
      <c r="J66" s="13" t="s">
        <v>3134</v>
      </c>
      <c r="K66" s="13">
        <v>1</v>
      </c>
      <c r="L66" s="13">
        <v>1</v>
      </c>
      <c r="M66" s="14" t="s">
        <v>3155</v>
      </c>
      <c r="N66" s="14" t="s">
        <v>3156</v>
      </c>
      <c r="O66" s="13"/>
      <c r="P66"/>
    </row>
    <row r="67" spans="1:16" x14ac:dyDescent="0.25">
      <c r="A67" s="48">
        <v>38</v>
      </c>
      <c r="B67" s="1" t="str">
        <f t="shared" si="2"/>
        <v>OG38L</v>
      </c>
      <c r="C67" s="1" t="str">
        <f t="shared" si="3"/>
        <v>OG38</v>
      </c>
      <c r="D67" t="str">
        <f>VLOOKUP(C67, '1.MetaData'!B:AI, 2, FALSE)</f>
        <v>OG38</v>
      </c>
      <c r="F67" s="13" t="s">
        <v>3148</v>
      </c>
      <c r="G67" s="14">
        <v>1</v>
      </c>
      <c r="H67">
        <f ca="1">COUNTIFS('3.DNAExtractions'!$B:$B,$B67,'3.DNAExtractions'!$D:$D,H$1)</f>
        <v>0</v>
      </c>
      <c r="J67" s="13" t="s">
        <v>3134</v>
      </c>
      <c r="K67" s="13">
        <v>1</v>
      </c>
      <c r="L67" s="13">
        <v>1</v>
      </c>
      <c r="M67" s="14" t="s">
        <v>3155</v>
      </c>
      <c r="N67" s="14" t="s">
        <v>3156</v>
      </c>
      <c r="O67" s="13"/>
      <c r="P67"/>
    </row>
    <row r="68" spans="1:16" x14ac:dyDescent="0.25">
      <c r="A68" s="48">
        <v>38</v>
      </c>
      <c r="B68" s="1" t="str">
        <f t="shared" si="2"/>
        <v>OG38H</v>
      </c>
      <c r="C68" s="1" t="str">
        <f t="shared" si="3"/>
        <v>OG38</v>
      </c>
      <c r="D68" t="str">
        <f>VLOOKUP(C68, '1.MetaData'!B:AI, 2, FALSE)</f>
        <v>OG38</v>
      </c>
      <c r="F68" s="13" t="s">
        <v>3147</v>
      </c>
      <c r="G68" s="14">
        <v>1</v>
      </c>
      <c r="H68">
        <f ca="1">COUNTIFS('3.DNAExtractions'!$B:$B,$B68,'3.DNAExtractions'!$D:$D,H$1)</f>
        <v>0</v>
      </c>
      <c r="J68" s="13" t="s">
        <v>3134</v>
      </c>
      <c r="K68" s="13">
        <v>1</v>
      </c>
      <c r="L68" s="13">
        <v>1</v>
      </c>
      <c r="M68" s="14" t="s">
        <v>3155</v>
      </c>
      <c r="N68" s="14" t="s">
        <v>3156</v>
      </c>
      <c r="O68" s="13"/>
      <c r="P68"/>
    </row>
    <row r="69" spans="1:16" x14ac:dyDescent="0.25">
      <c r="A69" s="48">
        <v>38</v>
      </c>
      <c r="B69" s="1" t="str">
        <f t="shared" si="2"/>
        <v>OG38M</v>
      </c>
      <c r="C69" s="1" t="str">
        <f t="shared" si="3"/>
        <v>OG38</v>
      </c>
      <c r="D69" t="str">
        <f>VLOOKUP(C69, '1.MetaData'!B:AI, 2, FALSE)</f>
        <v>OG38</v>
      </c>
      <c r="F69" s="13" t="s">
        <v>3137</v>
      </c>
      <c r="G69" s="14">
        <v>1</v>
      </c>
      <c r="H69">
        <f ca="1">COUNTIFS('3.DNAExtractions'!$B:$B,$B69,'3.DNAExtractions'!$D:$D,H$1)</f>
        <v>0</v>
      </c>
      <c r="J69" s="13" t="s">
        <v>3134</v>
      </c>
      <c r="K69" s="13">
        <v>1</v>
      </c>
      <c r="L69" s="13">
        <v>1</v>
      </c>
      <c r="M69" s="14" t="s">
        <v>3155</v>
      </c>
      <c r="N69" s="14" t="s">
        <v>3156</v>
      </c>
      <c r="O69" s="13"/>
      <c r="P69"/>
    </row>
    <row r="70" spans="1:16" x14ac:dyDescent="0.25">
      <c r="A70" s="48">
        <v>39</v>
      </c>
      <c r="B70" s="1" t="str">
        <f t="shared" si="2"/>
        <v>OG39H</v>
      </c>
      <c r="C70" s="1" t="str">
        <f t="shared" si="3"/>
        <v>OG39</v>
      </c>
      <c r="D70" t="str">
        <f>VLOOKUP(C70, '1.MetaData'!B:AI, 2, FALSE)</f>
        <v>OG39</v>
      </c>
      <c r="F70" s="13" t="s">
        <v>3147</v>
      </c>
      <c r="G70" s="14">
        <v>1</v>
      </c>
      <c r="H70">
        <f ca="1">COUNTIFS('3.DNAExtractions'!$B:$B,$B70,'3.DNAExtractions'!$D:$D,H$1)</f>
        <v>1</v>
      </c>
      <c r="J70" s="13" t="s">
        <v>3134</v>
      </c>
      <c r="K70" s="13">
        <v>1</v>
      </c>
      <c r="L70" s="13">
        <v>1</v>
      </c>
      <c r="M70" s="14" t="s">
        <v>3155</v>
      </c>
      <c r="N70" s="14" t="s">
        <v>3156</v>
      </c>
      <c r="O70" s="13"/>
      <c r="P70"/>
    </row>
    <row r="71" spans="1:16" x14ac:dyDescent="0.25">
      <c r="A71" s="48">
        <v>39</v>
      </c>
      <c r="B71" s="1" t="str">
        <f t="shared" si="2"/>
        <v>OG39M</v>
      </c>
      <c r="C71" s="1" t="str">
        <f t="shared" si="3"/>
        <v>OG39</v>
      </c>
      <c r="D71" t="str">
        <f>VLOOKUP(C71, '1.MetaData'!B:AI, 2, FALSE)</f>
        <v>OG39</v>
      </c>
      <c r="F71" s="13" t="s">
        <v>3137</v>
      </c>
      <c r="G71" s="14">
        <v>1</v>
      </c>
      <c r="H71">
        <f ca="1">COUNTIFS('3.DNAExtractions'!$B:$B,$B71,'3.DNAExtractions'!$D:$D,H$1)</f>
        <v>0</v>
      </c>
      <c r="J71" s="13" t="s">
        <v>3134</v>
      </c>
      <c r="K71" s="13">
        <v>1</v>
      </c>
      <c r="L71" s="13">
        <v>1</v>
      </c>
      <c r="M71" s="14" t="s">
        <v>3155</v>
      </c>
      <c r="N71" s="14" t="s">
        <v>3156</v>
      </c>
      <c r="O71" s="13"/>
      <c r="P71"/>
    </row>
    <row r="72" spans="1:16" x14ac:dyDescent="0.25">
      <c r="A72" s="48">
        <v>39</v>
      </c>
      <c r="B72" s="1" t="str">
        <f t="shared" si="2"/>
        <v>OG39L</v>
      </c>
      <c r="C72" s="1" t="str">
        <f t="shared" si="3"/>
        <v>OG39</v>
      </c>
      <c r="D72" t="str">
        <f>VLOOKUP(C72, '1.MetaData'!B:AI, 2, FALSE)</f>
        <v>OG39</v>
      </c>
      <c r="F72" s="13" t="s">
        <v>3148</v>
      </c>
      <c r="G72" s="14">
        <v>1</v>
      </c>
      <c r="H72">
        <f ca="1">COUNTIFS('3.DNAExtractions'!$B:$B,$B72,'3.DNAExtractions'!$D:$D,H$1)</f>
        <v>0</v>
      </c>
      <c r="J72" s="13" t="s">
        <v>3134</v>
      </c>
      <c r="K72" s="13">
        <v>1</v>
      </c>
      <c r="L72" s="13">
        <v>1</v>
      </c>
      <c r="M72" s="14" t="s">
        <v>3155</v>
      </c>
      <c r="N72" s="14" t="s">
        <v>3156</v>
      </c>
      <c r="O72" s="13"/>
      <c r="P72"/>
    </row>
    <row r="73" spans="1:16" x14ac:dyDescent="0.25">
      <c r="A73" s="48">
        <v>39</v>
      </c>
      <c r="B73" s="1" t="str">
        <f t="shared" si="2"/>
        <v>OG39G</v>
      </c>
      <c r="C73" s="1" t="str">
        <f t="shared" si="3"/>
        <v>OG39</v>
      </c>
      <c r="D73" t="str">
        <f>VLOOKUP(C73, '1.MetaData'!B:AI, 2, FALSE)</f>
        <v>OG39</v>
      </c>
      <c r="F73" s="13" t="s">
        <v>3133</v>
      </c>
      <c r="G73" s="14">
        <v>1</v>
      </c>
      <c r="H73">
        <f ca="1">COUNTIFS('3.DNAExtractions'!$B:$B,$B73,'3.DNAExtractions'!$D:$D,H$1)</f>
        <v>0</v>
      </c>
      <c r="J73" s="13" t="s">
        <v>3134</v>
      </c>
      <c r="K73" s="13">
        <v>1</v>
      </c>
      <c r="L73" s="13">
        <v>1</v>
      </c>
      <c r="M73" s="14" t="s">
        <v>3155</v>
      </c>
      <c r="N73" s="14" t="s">
        <v>3156</v>
      </c>
      <c r="O73" s="13"/>
      <c r="P73"/>
    </row>
    <row r="74" spans="1:16" x14ac:dyDescent="0.25">
      <c r="A74" s="48">
        <v>40</v>
      </c>
      <c r="B74" s="1" t="str">
        <f t="shared" si="2"/>
        <v>OG40H</v>
      </c>
      <c r="C74" s="1" t="str">
        <f t="shared" si="3"/>
        <v>OG40</v>
      </c>
      <c r="D74" t="str">
        <f>VLOOKUP(C74, '1.MetaData'!B:AI, 2, FALSE)</f>
        <v>OG40</v>
      </c>
      <c r="F74" s="13" t="s">
        <v>3147</v>
      </c>
      <c r="G74" s="14">
        <v>1</v>
      </c>
      <c r="H74">
        <f ca="1">COUNTIFS('3.DNAExtractions'!$B:$B,$B74,'3.DNAExtractions'!$D:$D,H$1)</f>
        <v>2</v>
      </c>
      <c r="J74" s="13" t="s">
        <v>3134</v>
      </c>
      <c r="K74" s="13">
        <v>1</v>
      </c>
      <c r="L74" s="13">
        <v>1</v>
      </c>
      <c r="M74" s="14" t="s">
        <v>3155</v>
      </c>
      <c r="N74" s="14" t="s">
        <v>3156</v>
      </c>
      <c r="O74" s="13"/>
      <c r="P74"/>
    </row>
    <row r="75" spans="1:16" x14ac:dyDescent="0.25">
      <c r="A75" s="48">
        <v>40</v>
      </c>
      <c r="B75" s="1" t="str">
        <f t="shared" si="2"/>
        <v>OG40L</v>
      </c>
      <c r="C75" s="1" t="str">
        <f t="shared" si="3"/>
        <v>OG40</v>
      </c>
      <c r="D75" t="str">
        <f>VLOOKUP(C75, '1.MetaData'!B:AI, 2, FALSE)</f>
        <v>OG40</v>
      </c>
      <c r="F75" s="13" t="s">
        <v>3148</v>
      </c>
      <c r="G75" s="14">
        <v>1</v>
      </c>
      <c r="H75">
        <f ca="1">COUNTIFS('3.DNAExtractions'!$B:$B,$B75,'3.DNAExtractions'!$D:$D,H$1)</f>
        <v>0</v>
      </c>
      <c r="J75" s="13" t="s">
        <v>3134</v>
      </c>
      <c r="K75" s="13">
        <v>1</v>
      </c>
      <c r="L75" s="13">
        <v>1</v>
      </c>
      <c r="M75" s="14" t="s">
        <v>3155</v>
      </c>
      <c r="N75" s="14" t="s">
        <v>3156</v>
      </c>
      <c r="O75" s="13"/>
      <c r="P75"/>
    </row>
    <row r="76" spans="1:16" x14ac:dyDescent="0.25">
      <c r="A76" s="48">
        <v>40</v>
      </c>
      <c r="B76" s="1" t="str">
        <f t="shared" si="2"/>
        <v>OG40M</v>
      </c>
      <c r="C76" s="1" t="str">
        <f t="shared" si="3"/>
        <v>OG40</v>
      </c>
      <c r="D76" t="str">
        <f>VLOOKUP(C76, '1.MetaData'!B:AI, 2, FALSE)</f>
        <v>OG40</v>
      </c>
      <c r="F76" s="13" t="s">
        <v>3137</v>
      </c>
      <c r="G76" s="14">
        <v>1</v>
      </c>
      <c r="H76">
        <f ca="1">COUNTIFS('3.DNAExtractions'!$B:$B,$B76,'3.DNAExtractions'!$D:$D,H$1)</f>
        <v>0</v>
      </c>
      <c r="J76" s="13" t="s">
        <v>3134</v>
      </c>
      <c r="K76" s="13">
        <v>1</v>
      </c>
      <c r="L76" s="13">
        <v>1</v>
      </c>
      <c r="M76" s="14" t="s">
        <v>3155</v>
      </c>
      <c r="N76" s="14" t="s">
        <v>3156</v>
      </c>
      <c r="O76" s="13"/>
      <c r="P76"/>
    </row>
    <row r="77" spans="1:16" x14ac:dyDescent="0.25">
      <c r="A77" s="48">
        <v>40</v>
      </c>
      <c r="B77" s="1" t="str">
        <f t="shared" si="2"/>
        <v>OG40G</v>
      </c>
      <c r="C77" s="1" t="str">
        <f t="shared" si="3"/>
        <v>OG40</v>
      </c>
      <c r="D77" t="str">
        <f>VLOOKUP(C77, '1.MetaData'!B:AI, 2, FALSE)</f>
        <v>OG40</v>
      </c>
      <c r="F77" s="13" t="s">
        <v>3133</v>
      </c>
      <c r="G77" s="14">
        <v>1</v>
      </c>
      <c r="H77">
        <f ca="1">COUNTIFS('3.DNAExtractions'!$B:$B,$B77,'3.DNAExtractions'!$D:$D,H$1)</f>
        <v>0</v>
      </c>
      <c r="J77" s="13" t="s">
        <v>3134</v>
      </c>
      <c r="K77" s="13">
        <v>1</v>
      </c>
      <c r="L77" s="13">
        <v>1</v>
      </c>
      <c r="M77" s="14" t="s">
        <v>3155</v>
      </c>
      <c r="N77" s="14" t="s">
        <v>3156</v>
      </c>
      <c r="O77" s="13"/>
      <c r="P77"/>
    </row>
    <row r="78" spans="1:16" x14ac:dyDescent="0.25">
      <c r="A78" s="48">
        <v>41</v>
      </c>
      <c r="B78" s="1" t="str">
        <f t="shared" si="2"/>
        <v>OG41T</v>
      </c>
      <c r="C78" s="1" t="str">
        <f t="shared" si="3"/>
        <v>OG41</v>
      </c>
      <c r="D78" t="str">
        <f>VLOOKUP(C78, '1.MetaData'!B:AI, 2, FALSE)</f>
        <v>OG41</v>
      </c>
      <c r="E78" s="21"/>
      <c r="F78" s="13" t="s">
        <v>3157</v>
      </c>
      <c r="G78" s="14">
        <v>1</v>
      </c>
      <c r="H78">
        <f ca="1">COUNTIFS('3.DNAExtractions'!$B:$B,$B78,'3.DNAExtractions'!$D:$D,H$1)</f>
        <v>0</v>
      </c>
      <c r="J78" s="14" t="s">
        <v>107</v>
      </c>
      <c r="K78" s="14" t="s">
        <v>107</v>
      </c>
      <c r="L78" s="14" t="s">
        <v>107</v>
      </c>
      <c r="M78" s="14" t="s">
        <v>107</v>
      </c>
      <c r="N78" s="14" t="s">
        <v>107</v>
      </c>
      <c r="O78" s="13" t="s">
        <v>3158</v>
      </c>
      <c r="P78"/>
    </row>
    <row r="79" spans="1:16" x14ac:dyDescent="0.25">
      <c r="A79" s="48">
        <v>42</v>
      </c>
      <c r="B79" s="1" t="str">
        <f t="shared" si="2"/>
        <v>OG42H</v>
      </c>
      <c r="C79" s="1" t="str">
        <f t="shared" si="3"/>
        <v>OG42</v>
      </c>
      <c r="D79" t="str">
        <f>VLOOKUP(C79, '1.MetaData'!B:AI, 2, FALSE)</f>
        <v>OG42</v>
      </c>
      <c r="E79" s="21"/>
      <c r="F79" s="13" t="s">
        <v>3147</v>
      </c>
      <c r="G79" s="14">
        <v>1</v>
      </c>
      <c r="H79">
        <f ca="1">COUNTIFS('3.DNAExtractions'!$B:$B,$B79,'3.DNAExtractions'!$D:$D,H$1)</f>
        <v>0</v>
      </c>
      <c r="J79" s="13" t="s">
        <v>3134</v>
      </c>
      <c r="K79" s="13">
        <v>1</v>
      </c>
      <c r="L79" s="13">
        <v>1</v>
      </c>
      <c r="M79" s="14" t="s">
        <v>3155</v>
      </c>
      <c r="N79" s="14" t="s">
        <v>3159</v>
      </c>
      <c r="O79" s="13"/>
      <c r="P79"/>
    </row>
    <row r="80" spans="1:16" x14ac:dyDescent="0.25">
      <c r="A80" s="48">
        <v>42</v>
      </c>
      <c r="B80" s="1" t="str">
        <f t="shared" si="2"/>
        <v>OG42M</v>
      </c>
      <c r="C80" s="1" t="str">
        <f t="shared" si="3"/>
        <v>OG42</v>
      </c>
      <c r="D80" t="str">
        <f>VLOOKUP(C80, '1.MetaData'!B:AI, 2, FALSE)</f>
        <v>OG42</v>
      </c>
      <c r="F80" s="13" t="s">
        <v>3137</v>
      </c>
      <c r="G80" s="14">
        <v>1</v>
      </c>
      <c r="H80">
        <f ca="1">COUNTIFS('3.DNAExtractions'!$B:$B,$B80,'3.DNAExtractions'!$D:$D,H$1)</f>
        <v>0</v>
      </c>
      <c r="J80" s="13" t="s">
        <v>3134</v>
      </c>
      <c r="K80" s="13">
        <v>1</v>
      </c>
      <c r="L80" s="13">
        <v>1</v>
      </c>
      <c r="M80" s="14" t="s">
        <v>3155</v>
      </c>
      <c r="N80" s="14" t="s">
        <v>3159</v>
      </c>
      <c r="O80" s="13"/>
      <c r="P80"/>
    </row>
    <row r="81" spans="1:16" x14ac:dyDescent="0.25">
      <c r="A81" s="48">
        <v>42</v>
      </c>
      <c r="B81" s="1" t="str">
        <f t="shared" si="2"/>
        <v>OG42G</v>
      </c>
      <c r="C81" s="1" t="str">
        <f t="shared" si="3"/>
        <v>OG42</v>
      </c>
      <c r="D81" t="str">
        <f>VLOOKUP(C81, '1.MetaData'!B:AI, 2, FALSE)</f>
        <v>OG42</v>
      </c>
      <c r="F81" s="13" t="s">
        <v>3133</v>
      </c>
      <c r="G81" s="14">
        <v>1</v>
      </c>
      <c r="H81">
        <f ca="1">COUNTIFS('3.DNAExtractions'!$B:$B,$B81,'3.DNAExtractions'!$D:$D,H$1)</f>
        <v>1</v>
      </c>
      <c r="J81" s="13" t="s">
        <v>3134</v>
      </c>
      <c r="K81" s="13">
        <v>1</v>
      </c>
      <c r="L81" s="13">
        <v>1</v>
      </c>
      <c r="M81" s="14" t="s">
        <v>3155</v>
      </c>
      <c r="N81" s="14" t="s">
        <v>3159</v>
      </c>
      <c r="O81" s="13"/>
      <c r="P81"/>
    </row>
    <row r="82" spans="1:16" x14ac:dyDescent="0.25">
      <c r="A82" s="48">
        <v>43</v>
      </c>
      <c r="B82" s="1" t="str">
        <f t="shared" si="2"/>
        <v>OG43G</v>
      </c>
      <c r="C82" s="1" t="str">
        <f t="shared" si="3"/>
        <v>OG43</v>
      </c>
      <c r="D82" t="str">
        <f>VLOOKUP(C82, '1.MetaData'!B:AI, 2, FALSE)</f>
        <v>OG43</v>
      </c>
      <c r="E82" s="21"/>
      <c r="F82" s="13" t="s">
        <v>3133</v>
      </c>
      <c r="G82" s="14">
        <v>1</v>
      </c>
      <c r="H82">
        <f ca="1">COUNTIFS('3.DNAExtractions'!$B:$B,$B82,'3.DNAExtractions'!$D:$D,H$1)</f>
        <v>0</v>
      </c>
      <c r="J82" s="13" t="s">
        <v>3134</v>
      </c>
      <c r="K82" s="13">
        <v>1</v>
      </c>
      <c r="L82" s="13">
        <v>1</v>
      </c>
      <c r="M82" s="14" t="s">
        <v>3155</v>
      </c>
      <c r="N82" s="14" t="s">
        <v>3159</v>
      </c>
      <c r="O82" s="13"/>
      <c r="P82"/>
    </row>
    <row r="83" spans="1:16" x14ac:dyDescent="0.25">
      <c r="A83" s="48">
        <v>43</v>
      </c>
      <c r="B83" s="1" t="str">
        <f t="shared" si="2"/>
        <v>OG43M</v>
      </c>
      <c r="C83" s="1" t="str">
        <f t="shared" si="3"/>
        <v>OG43</v>
      </c>
      <c r="D83" t="str">
        <f>VLOOKUP(C83, '1.MetaData'!B:AI, 2, FALSE)</f>
        <v>OG43</v>
      </c>
      <c r="F83" s="13" t="s">
        <v>3137</v>
      </c>
      <c r="G83" s="14">
        <v>1</v>
      </c>
      <c r="H83">
        <f ca="1">COUNTIFS('3.DNAExtractions'!$B:$B,$B83,'3.DNAExtractions'!$D:$D,H$1)</f>
        <v>0</v>
      </c>
      <c r="J83" s="13" t="s">
        <v>3134</v>
      </c>
      <c r="K83" s="13">
        <v>1</v>
      </c>
      <c r="L83" s="13">
        <v>1</v>
      </c>
      <c r="M83" s="14" t="s">
        <v>3155</v>
      </c>
      <c r="N83" s="14" t="s">
        <v>3159</v>
      </c>
      <c r="O83" s="13"/>
      <c r="P83"/>
    </row>
    <row r="84" spans="1:16" x14ac:dyDescent="0.25">
      <c r="A84" s="48">
        <v>43</v>
      </c>
      <c r="B84" s="1" t="str">
        <f t="shared" si="2"/>
        <v>OG43O</v>
      </c>
      <c r="C84" s="1" t="str">
        <f t="shared" si="3"/>
        <v>OG43</v>
      </c>
      <c r="D84" t="str">
        <f>VLOOKUP(C84, '1.MetaData'!B:AI, 2, FALSE)</f>
        <v>OG43</v>
      </c>
      <c r="F84" s="13" t="s">
        <v>930</v>
      </c>
      <c r="G84" s="14">
        <v>1</v>
      </c>
      <c r="H84">
        <f ca="1">COUNTIFS('3.DNAExtractions'!$B:$B,$B84,'3.DNAExtractions'!$D:$D,H$1)</f>
        <v>0</v>
      </c>
      <c r="J84" s="13" t="s">
        <v>3134</v>
      </c>
      <c r="K84" s="13">
        <v>1</v>
      </c>
      <c r="L84" s="13">
        <v>1</v>
      </c>
      <c r="M84" s="14" t="s">
        <v>3155</v>
      </c>
      <c r="N84" s="14" t="s">
        <v>3159</v>
      </c>
      <c r="O84" s="13" t="s">
        <v>3160</v>
      </c>
      <c r="P84"/>
    </row>
    <row r="85" spans="1:16" x14ac:dyDescent="0.25">
      <c r="A85" s="48">
        <v>44</v>
      </c>
      <c r="B85" s="1" t="str">
        <f t="shared" si="2"/>
        <v>OG44G</v>
      </c>
      <c r="C85" s="1" t="str">
        <f t="shared" si="3"/>
        <v>OG44</v>
      </c>
      <c r="D85" t="str">
        <f>VLOOKUP(C85, '1.MetaData'!B:AI, 2, FALSE)</f>
        <v>OG44</v>
      </c>
      <c r="F85" s="13" t="s">
        <v>3133</v>
      </c>
      <c r="G85" s="14">
        <v>1</v>
      </c>
      <c r="H85">
        <f ca="1">COUNTIFS('3.DNAExtractions'!$B:$B,$B85,'3.DNAExtractions'!$D:$D,H$1)</f>
        <v>0</v>
      </c>
      <c r="J85" s="13" t="s">
        <v>3134</v>
      </c>
      <c r="K85" s="13">
        <v>1</v>
      </c>
      <c r="L85" s="13">
        <v>1</v>
      </c>
      <c r="M85" s="14" t="s">
        <v>3155</v>
      </c>
      <c r="N85" s="14" t="s">
        <v>3159</v>
      </c>
      <c r="O85" s="13"/>
      <c r="P85"/>
    </row>
    <row r="86" spans="1:16" x14ac:dyDescent="0.25">
      <c r="A86" s="48">
        <v>45</v>
      </c>
      <c r="B86" s="1" t="str">
        <f t="shared" si="2"/>
        <v>OG45G</v>
      </c>
      <c r="C86" s="1" t="str">
        <f t="shared" si="3"/>
        <v>OG45</v>
      </c>
      <c r="D86" t="str">
        <f>VLOOKUP(C86, '1.MetaData'!B:AI, 2, FALSE)</f>
        <v>OG45</v>
      </c>
      <c r="E86" s="21"/>
      <c r="F86" s="13" t="s">
        <v>3133</v>
      </c>
      <c r="G86" s="14">
        <v>1</v>
      </c>
      <c r="H86">
        <f ca="1">COUNTIFS('3.DNAExtractions'!$B:$B,$B86,'3.DNAExtractions'!$D:$D,H$1)</f>
        <v>1</v>
      </c>
      <c r="J86" s="13" t="s">
        <v>3134</v>
      </c>
      <c r="K86" s="13">
        <v>1</v>
      </c>
      <c r="L86" s="13">
        <v>1</v>
      </c>
      <c r="M86" s="14" t="s">
        <v>3155</v>
      </c>
      <c r="N86" s="14" t="s">
        <v>3159</v>
      </c>
      <c r="O86" s="13" t="s">
        <v>3161</v>
      </c>
      <c r="P86"/>
    </row>
    <row r="87" spans="1:16" x14ac:dyDescent="0.25">
      <c r="A87" s="48">
        <v>45</v>
      </c>
      <c r="B87" s="1" t="str">
        <f t="shared" si="2"/>
        <v>OG45M</v>
      </c>
      <c r="C87" s="1" t="str">
        <f t="shared" si="3"/>
        <v>OG45</v>
      </c>
      <c r="D87" t="str">
        <f>VLOOKUP(C87, '1.MetaData'!B:AI, 2, FALSE)</f>
        <v>OG45</v>
      </c>
      <c r="F87" s="13" t="s">
        <v>3137</v>
      </c>
      <c r="G87" s="14">
        <v>1</v>
      </c>
      <c r="H87">
        <f ca="1">COUNTIFS('3.DNAExtractions'!$B:$B,$B87,'3.DNAExtractions'!$D:$D,H$1)</f>
        <v>0</v>
      </c>
      <c r="J87" s="13" t="s">
        <v>3134</v>
      </c>
      <c r="K87" s="13">
        <v>1</v>
      </c>
      <c r="L87" s="13">
        <v>1</v>
      </c>
      <c r="M87" s="14" t="s">
        <v>3155</v>
      </c>
      <c r="N87" s="14" t="s">
        <v>3159</v>
      </c>
      <c r="O87" s="13"/>
      <c r="P87"/>
    </row>
    <row r="88" spans="1:16" x14ac:dyDescent="0.25">
      <c r="A88" s="48">
        <v>46</v>
      </c>
      <c r="B88" s="1" t="str">
        <f t="shared" si="2"/>
        <v>OG46G</v>
      </c>
      <c r="C88" s="1" t="str">
        <f t="shared" si="3"/>
        <v>OG46</v>
      </c>
      <c r="D88" t="str">
        <f>VLOOKUP(C88, '1.MetaData'!B:AI, 2, FALSE)</f>
        <v>OG46</v>
      </c>
      <c r="E88" s="21"/>
      <c r="F88" s="13" t="s">
        <v>3133</v>
      </c>
      <c r="G88" s="14">
        <v>1</v>
      </c>
      <c r="H88">
        <f ca="1">COUNTIFS('3.DNAExtractions'!$B:$B,$B88,'3.DNAExtractions'!$D:$D,H$1)</f>
        <v>1</v>
      </c>
      <c r="J88" s="13" t="s">
        <v>3134</v>
      </c>
      <c r="K88" s="13">
        <v>1</v>
      </c>
      <c r="L88" s="13">
        <v>1</v>
      </c>
      <c r="M88" s="14" t="s">
        <v>3155</v>
      </c>
      <c r="N88" s="14" t="s">
        <v>3159</v>
      </c>
      <c r="O88" t="s">
        <v>3162</v>
      </c>
      <c r="P88"/>
    </row>
    <row r="89" spans="1:16" x14ac:dyDescent="0.25">
      <c r="A89" s="48">
        <v>46</v>
      </c>
      <c r="B89" s="1" t="str">
        <f t="shared" si="2"/>
        <v>OG46M</v>
      </c>
      <c r="C89" s="1" t="str">
        <f t="shared" si="3"/>
        <v>OG46</v>
      </c>
      <c r="D89" t="str">
        <f>VLOOKUP(C89, '1.MetaData'!B:AI, 2, FALSE)</f>
        <v>OG46</v>
      </c>
      <c r="F89" s="13" t="s">
        <v>3137</v>
      </c>
      <c r="G89" s="14">
        <v>1</v>
      </c>
      <c r="H89">
        <f ca="1">COUNTIFS('3.DNAExtractions'!$B:$B,$B89,'3.DNAExtractions'!$D:$D,H$1)</f>
        <v>0</v>
      </c>
      <c r="J89" s="13" t="s">
        <v>3134</v>
      </c>
      <c r="K89" s="13">
        <v>1</v>
      </c>
      <c r="L89" s="13">
        <v>1</v>
      </c>
      <c r="M89" s="14" t="s">
        <v>3155</v>
      </c>
      <c r="N89" s="14" t="s">
        <v>3159</v>
      </c>
      <c r="O89" s="13"/>
      <c r="P89"/>
    </row>
    <row r="90" spans="1:16" x14ac:dyDescent="0.25">
      <c r="A90" s="48">
        <v>47</v>
      </c>
      <c r="B90" s="1" t="str">
        <f t="shared" si="2"/>
        <v>OG47G</v>
      </c>
      <c r="C90" s="1" t="str">
        <f t="shared" si="3"/>
        <v>OG47</v>
      </c>
      <c r="D90" t="str">
        <f>VLOOKUP(C90, '1.MetaData'!B:AI, 2, FALSE)</f>
        <v>OG47</v>
      </c>
      <c r="E90" s="21"/>
      <c r="F90" s="13" t="s">
        <v>3133</v>
      </c>
      <c r="G90" s="14">
        <v>1</v>
      </c>
      <c r="H90">
        <f ca="1">COUNTIFS('3.DNAExtractions'!$B:$B,$B90,'3.DNAExtractions'!$D:$D,H$1)</f>
        <v>1</v>
      </c>
      <c r="J90" s="13" t="s">
        <v>3134</v>
      </c>
      <c r="K90" s="13">
        <v>1</v>
      </c>
      <c r="L90" s="13">
        <v>1</v>
      </c>
      <c r="M90" s="14" t="s">
        <v>3155</v>
      </c>
      <c r="N90" s="14" t="s">
        <v>3159</v>
      </c>
      <c r="O90" s="13" t="s">
        <v>3138</v>
      </c>
      <c r="P90"/>
    </row>
    <row r="91" spans="1:16" x14ac:dyDescent="0.25">
      <c r="A91" s="48">
        <v>47</v>
      </c>
      <c r="B91" s="1" t="str">
        <f t="shared" si="2"/>
        <v>OG47M</v>
      </c>
      <c r="C91" s="1" t="str">
        <f t="shared" si="3"/>
        <v>OG47</v>
      </c>
      <c r="D91" t="str">
        <f>VLOOKUP(C91, '1.MetaData'!B:AI, 2, FALSE)</f>
        <v>OG47</v>
      </c>
      <c r="F91" s="13" t="s">
        <v>3137</v>
      </c>
      <c r="G91" s="14">
        <v>1</v>
      </c>
      <c r="H91">
        <f ca="1">COUNTIFS('3.DNAExtractions'!$B:$B,$B91,'3.DNAExtractions'!$D:$D,H$1)</f>
        <v>0</v>
      </c>
      <c r="J91" s="13" t="s">
        <v>3134</v>
      </c>
      <c r="K91" s="13">
        <v>1</v>
      </c>
      <c r="L91" s="13">
        <v>1</v>
      </c>
      <c r="M91" s="14" t="s">
        <v>3155</v>
      </c>
      <c r="N91" s="14" t="s">
        <v>3159</v>
      </c>
      <c r="O91" s="13"/>
      <c r="P91"/>
    </row>
    <row r="92" spans="1:16" x14ac:dyDescent="0.25">
      <c r="A92" s="48">
        <v>48</v>
      </c>
      <c r="B92" s="1" t="str">
        <f t="shared" si="2"/>
        <v>OG48G</v>
      </c>
      <c r="C92" s="1" t="str">
        <f t="shared" si="3"/>
        <v>OG48</v>
      </c>
      <c r="D92" t="str">
        <f>VLOOKUP(C92, '1.MetaData'!B:AI, 2, FALSE)</f>
        <v>OG48</v>
      </c>
      <c r="E92" s="21"/>
      <c r="F92" s="13" t="s">
        <v>3133</v>
      </c>
      <c r="G92" s="14">
        <v>1</v>
      </c>
      <c r="H92">
        <f ca="1">COUNTIFS('3.DNAExtractions'!$B:$B,$B92,'3.DNAExtractions'!$D:$D,H$1)</f>
        <v>1</v>
      </c>
      <c r="J92" s="13" t="s">
        <v>3134</v>
      </c>
      <c r="K92" s="13">
        <v>1</v>
      </c>
      <c r="L92" s="13">
        <v>1</v>
      </c>
      <c r="M92" s="14" t="s">
        <v>3155</v>
      </c>
      <c r="N92" s="14" t="s">
        <v>3159</v>
      </c>
      <c r="O92" s="13"/>
      <c r="P92"/>
    </row>
    <row r="93" spans="1:16" x14ac:dyDescent="0.25">
      <c r="A93" s="48">
        <v>48</v>
      </c>
      <c r="B93" s="1" t="str">
        <f t="shared" si="2"/>
        <v>OG48M</v>
      </c>
      <c r="C93" s="1" t="str">
        <f t="shared" si="3"/>
        <v>OG48</v>
      </c>
      <c r="D93" t="str">
        <f>VLOOKUP(C93, '1.MetaData'!B:AI, 2, FALSE)</f>
        <v>OG48</v>
      </c>
      <c r="F93" s="13" t="s">
        <v>3137</v>
      </c>
      <c r="G93" s="14">
        <v>1</v>
      </c>
      <c r="H93">
        <f ca="1">COUNTIFS('3.DNAExtractions'!$B:$B,$B93,'3.DNAExtractions'!$D:$D,H$1)</f>
        <v>0</v>
      </c>
      <c r="J93" s="13" t="s">
        <v>3134</v>
      </c>
      <c r="K93" s="13">
        <v>1</v>
      </c>
      <c r="L93" s="13">
        <v>1</v>
      </c>
      <c r="M93" s="14" t="s">
        <v>3155</v>
      </c>
      <c r="N93" s="14" t="s">
        <v>3159</v>
      </c>
      <c r="O93" s="13"/>
      <c r="P93"/>
    </row>
    <row r="94" spans="1:16" x14ac:dyDescent="0.25">
      <c r="A94" s="48">
        <v>48</v>
      </c>
      <c r="B94" s="1" t="str">
        <f t="shared" si="2"/>
        <v>OG48O</v>
      </c>
      <c r="C94" s="1" t="str">
        <f t="shared" si="3"/>
        <v>OG48</v>
      </c>
      <c r="D94" t="str">
        <f>VLOOKUP(C94, '1.MetaData'!B:AI, 2, FALSE)</f>
        <v>OG48</v>
      </c>
      <c r="F94" s="13" t="s">
        <v>930</v>
      </c>
      <c r="G94" s="14">
        <v>1</v>
      </c>
      <c r="H94">
        <f ca="1">COUNTIFS('3.DNAExtractions'!$B:$B,$B94,'3.DNAExtractions'!$D:$D,H$1)</f>
        <v>0</v>
      </c>
      <c r="J94" s="13" t="s">
        <v>3134</v>
      </c>
      <c r="K94" s="13">
        <v>1</v>
      </c>
      <c r="L94" s="13">
        <v>1</v>
      </c>
      <c r="M94" s="14" t="s">
        <v>3155</v>
      </c>
      <c r="N94" s="14" t="s">
        <v>3159</v>
      </c>
      <c r="O94" s="13" t="s">
        <v>3163</v>
      </c>
      <c r="P94"/>
    </row>
    <row r="95" spans="1:16" x14ac:dyDescent="0.25">
      <c r="A95" s="48">
        <v>49</v>
      </c>
      <c r="B95" s="1" t="str">
        <f t="shared" si="2"/>
        <v>OG49G</v>
      </c>
      <c r="C95" s="1" t="str">
        <f t="shared" si="3"/>
        <v>OG49</v>
      </c>
      <c r="D95" t="str">
        <f>VLOOKUP(C95, '1.MetaData'!B:AI, 2, FALSE)</f>
        <v>OG49</v>
      </c>
      <c r="E95" s="21"/>
      <c r="F95" s="13" t="s">
        <v>3133</v>
      </c>
      <c r="G95" s="14">
        <v>1</v>
      </c>
      <c r="H95">
        <f ca="1">COUNTIFS('3.DNAExtractions'!$B:$B,$B95,'3.DNAExtractions'!$D:$D,H$1)</f>
        <v>1</v>
      </c>
      <c r="J95" s="13" t="s">
        <v>3134</v>
      </c>
      <c r="K95" s="13">
        <v>1</v>
      </c>
      <c r="L95" s="13">
        <v>1</v>
      </c>
      <c r="M95" s="14" t="s">
        <v>3155</v>
      </c>
      <c r="N95" s="14" t="s">
        <v>3164</v>
      </c>
      <c r="O95" s="13"/>
      <c r="P95"/>
    </row>
    <row r="96" spans="1:16" x14ac:dyDescent="0.25">
      <c r="A96" s="48">
        <v>49</v>
      </c>
      <c r="B96" s="1" t="str">
        <f t="shared" si="2"/>
        <v>OG49M</v>
      </c>
      <c r="C96" s="1" t="str">
        <f t="shared" si="3"/>
        <v>OG49</v>
      </c>
      <c r="D96" t="str">
        <f>VLOOKUP(C96, '1.MetaData'!B:AI, 2, FALSE)</f>
        <v>OG49</v>
      </c>
      <c r="F96" s="13" t="s">
        <v>3137</v>
      </c>
      <c r="G96" s="14">
        <v>1</v>
      </c>
      <c r="H96">
        <f ca="1">COUNTIFS('3.DNAExtractions'!$B:$B,$B96,'3.DNAExtractions'!$D:$D,H$1)</f>
        <v>0</v>
      </c>
      <c r="J96" s="13" t="s">
        <v>3134</v>
      </c>
      <c r="K96" s="13">
        <v>1</v>
      </c>
      <c r="L96" s="13">
        <v>1</v>
      </c>
      <c r="M96" s="14" t="s">
        <v>3155</v>
      </c>
      <c r="N96" s="14" t="s">
        <v>3164</v>
      </c>
      <c r="O96" s="13"/>
      <c r="P96"/>
    </row>
    <row r="97" spans="1:16" x14ac:dyDescent="0.25">
      <c r="A97" s="48">
        <v>50</v>
      </c>
      <c r="B97" s="1" t="str">
        <f t="shared" si="2"/>
        <v>OG50H</v>
      </c>
      <c r="C97" s="1" t="str">
        <f t="shared" si="3"/>
        <v>OG50</v>
      </c>
      <c r="D97" t="str">
        <f>VLOOKUP(C97, '1.MetaData'!B:AI, 2, FALSE)</f>
        <v>OG50</v>
      </c>
      <c r="E97" s="21"/>
      <c r="F97" s="13" t="s">
        <v>3147</v>
      </c>
      <c r="G97" s="14">
        <v>1</v>
      </c>
      <c r="H97">
        <f ca="1">COUNTIFS('3.DNAExtractions'!$B:$B,$B97,'3.DNAExtractions'!$D:$D,H$1)</f>
        <v>1</v>
      </c>
      <c r="J97" s="13" t="s">
        <v>3134</v>
      </c>
      <c r="K97" s="13">
        <v>1</v>
      </c>
      <c r="L97" s="13">
        <v>1</v>
      </c>
      <c r="M97" s="14" t="s">
        <v>3155</v>
      </c>
      <c r="N97" s="14" t="s">
        <v>3164</v>
      </c>
      <c r="O97" s="13"/>
      <c r="P97"/>
    </row>
    <row r="98" spans="1:16" x14ac:dyDescent="0.25">
      <c r="A98" s="48">
        <v>51</v>
      </c>
      <c r="B98" s="1" t="str">
        <f t="shared" si="2"/>
        <v>OG51G</v>
      </c>
      <c r="C98" s="1" t="str">
        <f t="shared" si="3"/>
        <v>OG51</v>
      </c>
      <c r="D98" t="str">
        <f>VLOOKUP(C98, '1.MetaData'!B:AI, 2, FALSE)</f>
        <v>OG51</v>
      </c>
      <c r="E98" s="21"/>
      <c r="F98" s="13" t="s">
        <v>3133</v>
      </c>
      <c r="G98" s="14">
        <v>1</v>
      </c>
      <c r="H98">
        <f ca="1">COUNTIFS('3.DNAExtractions'!$B:$B,$B98,'3.DNAExtractions'!$D:$D,H$1)</f>
        <v>1</v>
      </c>
      <c r="J98" s="13" t="s">
        <v>3134</v>
      </c>
      <c r="K98" s="13">
        <v>1</v>
      </c>
      <c r="L98" s="13">
        <v>1</v>
      </c>
      <c r="M98" s="14" t="s">
        <v>3155</v>
      </c>
      <c r="N98" s="14" t="s">
        <v>3164</v>
      </c>
      <c r="O98" s="13"/>
      <c r="P98"/>
    </row>
    <row r="99" spans="1:16" x14ac:dyDescent="0.25">
      <c r="A99" s="48">
        <v>51</v>
      </c>
      <c r="B99" s="1" t="str">
        <f t="shared" si="2"/>
        <v>OG51M</v>
      </c>
      <c r="C99" s="1" t="str">
        <f t="shared" si="3"/>
        <v>OG51</v>
      </c>
      <c r="D99" t="str">
        <f>VLOOKUP(C99, '1.MetaData'!B:AI, 2, FALSE)</f>
        <v>OG51</v>
      </c>
      <c r="F99" s="13" t="s">
        <v>3137</v>
      </c>
      <c r="G99" s="14">
        <v>1</v>
      </c>
      <c r="H99">
        <f ca="1">COUNTIFS('3.DNAExtractions'!$B:$B,$B99,'3.DNAExtractions'!$D:$D,H$1)</f>
        <v>0</v>
      </c>
      <c r="J99" s="13" t="s">
        <v>3134</v>
      </c>
      <c r="K99" s="13">
        <v>1</v>
      </c>
      <c r="L99" s="13">
        <v>1</v>
      </c>
      <c r="M99" s="14" t="s">
        <v>3155</v>
      </c>
      <c r="N99" s="14" t="s">
        <v>3164</v>
      </c>
      <c r="O99" s="13"/>
      <c r="P99"/>
    </row>
    <row r="100" spans="1:16" x14ac:dyDescent="0.25">
      <c r="A100" s="48">
        <v>52</v>
      </c>
      <c r="B100" s="1" t="str">
        <f t="shared" si="2"/>
        <v>OG52G</v>
      </c>
      <c r="C100" s="1" t="str">
        <f t="shared" si="3"/>
        <v>OG52</v>
      </c>
      <c r="D100" t="str">
        <f>VLOOKUP(C100, '1.MetaData'!B:AI, 2, FALSE)</f>
        <v>OG52</v>
      </c>
      <c r="E100" s="21"/>
      <c r="F100" s="13" t="s">
        <v>3133</v>
      </c>
      <c r="G100" s="14">
        <v>1</v>
      </c>
      <c r="H100">
        <f ca="1">COUNTIFS('3.DNAExtractions'!$B:$B,$B100,'3.DNAExtractions'!$D:$D,H$1)</f>
        <v>1</v>
      </c>
      <c r="J100" s="13" t="s">
        <v>3134</v>
      </c>
      <c r="K100" s="13">
        <v>1</v>
      </c>
      <c r="L100" s="13">
        <v>1</v>
      </c>
      <c r="M100" s="14" t="s">
        <v>3155</v>
      </c>
      <c r="N100" s="14" t="s">
        <v>3164</v>
      </c>
      <c r="O100" s="13"/>
      <c r="P100"/>
    </row>
    <row r="101" spans="1:16" x14ac:dyDescent="0.25">
      <c r="A101" s="48">
        <v>52</v>
      </c>
      <c r="B101" s="1" t="str">
        <f t="shared" si="2"/>
        <v>OG52M</v>
      </c>
      <c r="C101" s="1" t="str">
        <f t="shared" si="3"/>
        <v>OG52</v>
      </c>
      <c r="D101" t="str">
        <f>VLOOKUP(C101, '1.MetaData'!B:AI, 2, FALSE)</f>
        <v>OG52</v>
      </c>
      <c r="F101" s="13" t="s">
        <v>3137</v>
      </c>
      <c r="G101" s="14">
        <v>1</v>
      </c>
      <c r="H101">
        <f ca="1">COUNTIFS('3.DNAExtractions'!$B:$B,$B101,'3.DNAExtractions'!$D:$D,H$1)</f>
        <v>0</v>
      </c>
      <c r="J101" s="13" t="s">
        <v>3134</v>
      </c>
      <c r="K101" s="13">
        <v>1</v>
      </c>
      <c r="L101" s="13">
        <v>1</v>
      </c>
      <c r="M101" s="14" t="s">
        <v>3155</v>
      </c>
      <c r="N101" s="14" t="s">
        <v>3164</v>
      </c>
      <c r="O101" s="13"/>
      <c r="P101"/>
    </row>
    <row r="102" spans="1:16" x14ac:dyDescent="0.25">
      <c r="A102" s="48">
        <v>53</v>
      </c>
      <c r="B102" s="1" t="str">
        <f t="shared" si="2"/>
        <v>OG53G</v>
      </c>
      <c r="C102" s="1" t="str">
        <f t="shared" si="3"/>
        <v>OG53</v>
      </c>
      <c r="D102" t="str">
        <f>VLOOKUP(C102, '1.MetaData'!B:AI, 2, FALSE)</f>
        <v>OG53</v>
      </c>
      <c r="E102" s="21"/>
      <c r="F102" s="13" t="s">
        <v>3133</v>
      </c>
      <c r="G102" s="14">
        <v>1</v>
      </c>
      <c r="H102">
        <f ca="1">COUNTIFS('3.DNAExtractions'!$B:$B,$B102,'3.DNAExtractions'!$D:$D,H$1)</f>
        <v>2</v>
      </c>
      <c r="J102" s="13" t="s">
        <v>3134</v>
      </c>
      <c r="K102" s="13">
        <v>1</v>
      </c>
      <c r="L102" s="13">
        <v>1</v>
      </c>
      <c r="M102" s="14" t="s">
        <v>3155</v>
      </c>
      <c r="N102" s="14" t="s">
        <v>3164</v>
      </c>
      <c r="O102" s="13"/>
      <c r="P102"/>
    </row>
    <row r="103" spans="1:16" x14ac:dyDescent="0.25">
      <c r="A103" s="48">
        <v>53</v>
      </c>
      <c r="B103" s="1" t="str">
        <f t="shared" si="2"/>
        <v>OG53B</v>
      </c>
      <c r="C103" s="1" t="str">
        <f t="shared" si="3"/>
        <v>OG53</v>
      </c>
      <c r="D103" t="str">
        <f>VLOOKUP(C103, '1.MetaData'!B:AI, 2, FALSE)</f>
        <v>OG53</v>
      </c>
      <c r="F103" s="13" t="s">
        <v>3149</v>
      </c>
      <c r="G103" s="14">
        <v>1</v>
      </c>
      <c r="H103">
        <f ca="1">COUNTIFS('3.DNAExtractions'!$B:$B,$B103,'3.DNAExtractions'!$D:$D,H$1)</f>
        <v>0</v>
      </c>
      <c r="J103" s="13" t="s">
        <v>3134</v>
      </c>
      <c r="K103" s="13">
        <v>1</v>
      </c>
      <c r="L103" s="13">
        <v>1</v>
      </c>
      <c r="M103" s="14" t="s">
        <v>3155</v>
      </c>
      <c r="N103" s="14" t="s">
        <v>3164</v>
      </c>
      <c r="O103" s="13"/>
      <c r="P103"/>
    </row>
    <row r="104" spans="1:16" x14ac:dyDescent="0.25">
      <c r="A104" s="48">
        <v>53</v>
      </c>
      <c r="B104" s="1" t="str">
        <f t="shared" si="2"/>
        <v>OG53M</v>
      </c>
      <c r="C104" s="1" t="str">
        <f t="shared" si="3"/>
        <v>OG53</v>
      </c>
      <c r="D104" t="str">
        <f>VLOOKUP(C104, '1.MetaData'!B:AI, 2, FALSE)</f>
        <v>OG53</v>
      </c>
      <c r="F104" s="13" t="s">
        <v>3137</v>
      </c>
      <c r="G104" s="14">
        <v>1</v>
      </c>
      <c r="H104">
        <f ca="1">COUNTIFS('3.DNAExtractions'!$B:$B,$B104,'3.DNAExtractions'!$D:$D,H$1)</f>
        <v>0</v>
      </c>
      <c r="J104" s="13" t="s">
        <v>3134</v>
      </c>
      <c r="K104" s="13">
        <v>1</v>
      </c>
      <c r="L104" s="13">
        <v>1</v>
      </c>
      <c r="M104" s="14" t="s">
        <v>3155</v>
      </c>
      <c r="N104" s="14" t="s">
        <v>3164</v>
      </c>
      <c r="O104" s="13"/>
      <c r="P104"/>
    </row>
    <row r="105" spans="1:16" x14ac:dyDescent="0.25">
      <c r="A105" s="48">
        <v>54</v>
      </c>
      <c r="B105" s="1" t="str">
        <f t="shared" si="2"/>
        <v>OG54H</v>
      </c>
      <c r="C105" s="1" t="str">
        <f t="shared" si="3"/>
        <v>OG54</v>
      </c>
      <c r="D105" t="str">
        <f>VLOOKUP(C105, '1.MetaData'!B:AI, 2, FALSE)</f>
        <v>OG54</v>
      </c>
      <c r="E105" s="21"/>
      <c r="F105" s="13" t="s">
        <v>3147</v>
      </c>
      <c r="G105" s="14">
        <v>1</v>
      </c>
      <c r="H105">
        <f ca="1">COUNTIFS('3.DNAExtractions'!$B:$B,$B105,'3.DNAExtractions'!$D:$D,H$1)</f>
        <v>0</v>
      </c>
      <c r="J105" s="13" t="s">
        <v>3134</v>
      </c>
      <c r="K105" s="13">
        <v>1</v>
      </c>
      <c r="L105" s="13">
        <v>1</v>
      </c>
      <c r="M105" s="14" t="s">
        <v>3155</v>
      </c>
      <c r="N105" s="14" t="s">
        <v>3164</v>
      </c>
      <c r="O105" s="13"/>
      <c r="P105"/>
    </row>
    <row r="106" spans="1:16" x14ac:dyDescent="0.25">
      <c r="A106" s="48">
        <v>54</v>
      </c>
      <c r="B106" s="1" t="str">
        <f t="shared" si="2"/>
        <v>OG54G</v>
      </c>
      <c r="C106" s="1" t="str">
        <f t="shared" si="3"/>
        <v>OG54</v>
      </c>
      <c r="D106" t="str">
        <f>VLOOKUP(C106, '1.MetaData'!B:AI, 2, FALSE)</f>
        <v>OG54</v>
      </c>
      <c r="F106" s="13" t="s">
        <v>3133</v>
      </c>
      <c r="G106" s="14">
        <v>1</v>
      </c>
      <c r="H106">
        <f ca="1">COUNTIFS('3.DNAExtractions'!$B:$B,$B106,'3.DNAExtractions'!$D:$D,H$1)</f>
        <v>1</v>
      </c>
      <c r="J106" s="13" t="s">
        <v>3134</v>
      </c>
      <c r="K106" s="13">
        <v>1</v>
      </c>
      <c r="L106" s="13">
        <v>1</v>
      </c>
      <c r="M106" s="14" t="s">
        <v>3155</v>
      </c>
      <c r="N106" s="14" t="s">
        <v>3164</v>
      </c>
      <c r="O106" s="13"/>
      <c r="P106"/>
    </row>
    <row r="107" spans="1:16" x14ac:dyDescent="0.25">
      <c r="A107" s="48">
        <v>54</v>
      </c>
      <c r="B107" s="1" t="str">
        <f t="shared" si="2"/>
        <v>OG54M</v>
      </c>
      <c r="C107" s="1" t="str">
        <f t="shared" si="3"/>
        <v>OG54</v>
      </c>
      <c r="D107" t="str">
        <f>VLOOKUP(C107, '1.MetaData'!B:AI, 2, FALSE)</f>
        <v>OG54</v>
      </c>
      <c r="F107" s="13" t="s">
        <v>3137</v>
      </c>
      <c r="G107" s="14">
        <v>1</v>
      </c>
      <c r="H107">
        <f ca="1">COUNTIFS('3.DNAExtractions'!$B:$B,$B107,'3.DNAExtractions'!$D:$D,H$1)</f>
        <v>0</v>
      </c>
      <c r="J107" s="13" t="s">
        <v>3134</v>
      </c>
      <c r="K107" s="13">
        <v>1</v>
      </c>
      <c r="L107" s="13">
        <v>1</v>
      </c>
      <c r="M107" s="14" t="s">
        <v>3155</v>
      </c>
      <c r="N107" s="14" t="s">
        <v>3164</v>
      </c>
      <c r="O107" s="13"/>
      <c r="P107"/>
    </row>
    <row r="108" spans="1:16" x14ac:dyDescent="0.25">
      <c r="A108" s="48">
        <v>55</v>
      </c>
      <c r="B108" s="1" t="str">
        <f t="shared" si="2"/>
        <v>OG55G</v>
      </c>
      <c r="C108" s="1" t="str">
        <f t="shared" si="3"/>
        <v>OG55</v>
      </c>
      <c r="D108" t="str">
        <f>VLOOKUP(C108, '1.MetaData'!B:AI, 2, FALSE)</f>
        <v>OG55</v>
      </c>
      <c r="E108" s="21"/>
      <c r="F108" s="13" t="s">
        <v>3133</v>
      </c>
      <c r="G108" s="14">
        <v>1</v>
      </c>
      <c r="H108">
        <f ca="1">COUNTIFS('3.DNAExtractions'!$B:$B,$B108,'3.DNAExtractions'!$D:$D,H$1)</f>
        <v>1</v>
      </c>
      <c r="J108" s="13" t="s">
        <v>3134</v>
      </c>
      <c r="K108" s="13">
        <v>1</v>
      </c>
      <c r="L108" s="13">
        <v>1</v>
      </c>
      <c r="M108" s="14" t="s">
        <v>3155</v>
      </c>
      <c r="N108" s="14" t="s">
        <v>3164</v>
      </c>
      <c r="O108" s="13" t="s">
        <v>3138</v>
      </c>
      <c r="P108"/>
    </row>
    <row r="109" spans="1:16" x14ac:dyDescent="0.25">
      <c r="A109" s="48">
        <v>55</v>
      </c>
      <c r="B109" s="1" t="str">
        <f t="shared" si="2"/>
        <v>OG55M</v>
      </c>
      <c r="C109" s="1" t="str">
        <f t="shared" si="3"/>
        <v>OG55</v>
      </c>
      <c r="D109" t="str">
        <f>VLOOKUP(C109, '1.MetaData'!B:AI, 2, FALSE)</f>
        <v>OG55</v>
      </c>
      <c r="F109" s="13" t="s">
        <v>3137</v>
      </c>
      <c r="G109" s="14">
        <v>1</v>
      </c>
      <c r="H109">
        <f ca="1">COUNTIFS('3.DNAExtractions'!$B:$B,$B109,'3.DNAExtractions'!$D:$D,H$1)</f>
        <v>0</v>
      </c>
      <c r="J109" s="13" t="s">
        <v>3134</v>
      </c>
      <c r="K109" s="13">
        <v>1</v>
      </c>
      <c r="L109" s="13">
        <v>1</v>
      </c>
      <c r="M109" s="14" t="s">
        <v>3155</v>
      </c>
      <c r="N109" s="14" t="s">
        <v>3164</v>
      </c>
      <c r="O109" s="13"/>
      <c r="P109"/>
    </row>
    <row r="110" spans="1:16" x14ac:dyDescent="0.25">
      <c r="A110" s="48">
        <v>56</v>
      </c>
      <c r="B110" s="1" t="str">
        <f t="shared" si="2"/>
        <v>OG56G</v>
      </c>
      <c r="C110" s="1" t="str">
        <f t="shared" si="3"/>
        <v>OG56</v>
      </c>
      <c r="D110" t="str">
        <f>VLOOKUP(C110, '1.MetaData'!B:AI, 2, FALSE)</f>
        <v>OG56</v>
      </c>
      <c r="E110" s="21"/>
      <c r="F110" s="13" t="s">
        <v>3133</v>
      </c>
      <c r="G110" s="14">
        <v>1</v>
      </c>
      <c r="H110">
        <f ca="1">COUNTIFS('3.DNAExtractions'!$B:$B,$B110,'3.DNAExtractions'!$D:$D,H$1)</f>
        <v>2</v>
      </c>
      <c r="J110" s="13" t="s">
        <v>3134</v>
      </c>
      <c r="K110" s="13">
        <v>1</v>
      </c>
      <c r="L110" s="13">
        <v>1</v>
      </c>
      <c r="M110" s="14" t="s">
        <v>3155</v>
      </c>
      <c r="N110" s="14" t="s">
        <v>3164</v>
      </c>
      <c r="O110" s="13"/>
      <c r="P110"/>
    </row>
    <row r="111" spans="1:16" x14ac:dyDescent="0.25">
      <c r="A111" s="48">
        <v>57</v>
      </c>
      <c r="B111" s="1" t="str">
        <f t="shared" si="2"/>
        <v>OG57G</v>
      </c>
      <c r="C111" s="1" t="str">
        <f t="shared" si="3"/>
        <v>OG57</v>
      </c>
      <c r="D111" t="str">
        <f>VLOOKUP(C111, '1.MetaData'!B:AI, 2, FALSE)</f>
        <v>OG57</v>
      </c>
      <c r="E111" s="21"/>
      <c r="F111" s="13" t="s">
        <v>3133</v>
      </c>
      <c r="G111" s="14">
        <v>1</v>
      </c>
      <c r="H111">
        <f ca="1">COUNTIFS('3.DNAExtractions'!$B:$B,$B111,'3.DNAExtractions'!$D:$D,H$1)</f>
        <v>1</v>
      </c>
      <c r="J111" s="13" t="s">
        <v>3134</v>
      </c>
      <c r="K111" s="13">
        <v>1</v>
      </c>
      <c r="L111" s="13">
        <v>1</v>
      </c>
      <c r="M111" s="14" t="s">
        <v>3155</v>
      </c>
      <c r="N111" s="14" t="s">
        <v>3164</v>
      </c>
      <c r="O111" s="13"/>
      <c r="P111"/>
    </row>
    <row r="112" spans="1:16" x14ac:dyDescent="0.25">
      <c r="A112" s="48">
        <v>57</v>
      </c>
      <c r="B112" s="1" t="str">
        <f t="shared" si="2"/>
        <v>OG57M</v>
      </c>
      <c r="C112" s="1" t="str">
        <f t="shared" si="3"/>
        <v>OG57</v>
      </c>
      <c r="D112" t="str">
        <f>VLOOKUP(C112, '1.MetaData'!B:AI, 2, FALSE)</f>
        <v>OG57</v>
      </c>
      <c r="F112" s="13" t="s">
        <v>3137</v>
      </c>
      <c r="G112" s="14">
        <v>1</v>
      </c>
      <c r="H112">
        <f ca="1">COUNTIFS('3.DNAExtractions'!$B:$B,$B112,'3.DNAExtractions'!$D:$D,H$1)</f>
        <v>0</v>
      </c>
      <c r="J112" s="13" t="s">
        <v>3134</v>
      </c>
      <c r="K112" s="13">
        <v>1</v>
      </c>
      <c r="L112" s="13">
        <v>1</v>
      </c>
      <c r="M112" s="14" t="s">
        <v>3155</v>
      </c>
      <c r="N112" s="14" t="s">
        <v>3164</v>
      </c>
      <c r="O112" s="13"/>
      <c r="P112"/>
    </row>
    <row r="113" spans="1:16" x14ac:dyDescent="0.25">
      <c r="A113" s="48">
        <v>58</v>
      </c>
      <c r="B113" s="1" t="str">
        <f t="shared" si="2"/>
        <v>OG58W</v>
      </c>
      <c r="C113" s="1" t="str">
        <f t="shared" si="3"/>
        <v>OG58</v>
      </c>
      <c r="D113" t="str">
        <f>VLOOKUP(C113, '1.MetaData'!B:AI, 2, FALSE)</f>
        <v>OG58</v>
      </c>
      <c r="E113" s="21"/>
      <c r="F113" s="13" t="s">
        <v>3154</v>
      </c>
      <c r="G113" s="14">
        <v>1</v>
      </c>
      <c r="H113">
        <f ca="1">COUNTIFS('3.DNAExtractions'!$B:$B,$B113,'3.DNAExtractions'!$D:$D,H$1)</f>
        <v>0</v>
      </c>
      <c r="J113" s="13" t="s">
        <v>3134</v>
      </c>
      <c r="K113" s="13">
        <v>1</v>
      </c>
      <c r="L113" s="13">
        <v>1</v>
      </c>
      <c r="M113" s="14" t="s">
        <v>3155</v>
      </c>
      <c r="N113" s="14" t="s">
        <v>3164</v>
      </c>
      <c r="O113" s="13"/>
      <c r="P113"/>
    </row>
    <row r="114" spans="1:16" x14ac:dyDescent="0.25">
      <c r="A114" s="48">
        <v>59</v>
      </c>
      <c r="B114" s="1" t="str">
        <f t="shared" si="2"/>
        <v>OG59W</v>
      </c>
      <c r="C114" s="1" t="str">
        <f t="shared" si="3"/>
        <v>OG59</v>
      </c>
      <c r="D114" t="str">
        <f>VLOOKUP(C114, '1.MetaData'!B:AI, 2, FALSE)</f>
        <v>OG59</v>
      </c>
      <c r="E114" s="21"/>
      <c r="F114" s="13" t="s">
        <v>3154</v>
      </c>
      <c r="G114" s="14">
        <v>1</v>
      </c>
      <c r="H114">
        <f ca="1">COUNTIFS('3.DNAExtractions'!$B:$B,$B114,'3.DNAExtractions'!$D:$D,H$1)</f>
        <v>1</v>
      </c>
      <c r="J114" s="13" t="s">
        <v>3134</v>
      </c>
      <c r="K114" s="13">
        <v>1</v>
      </c>
      <c r="L114" s="13">
        <v>1</v>
      </c>
      <c r="M114" s="14" t="s">
        <v>3155</v>
      </c>
      <c r="N114" s="14" t="s">
        <v>3164</v>
      </c>
      <c r="O114" s="13"/>
      <c r="P114"/>
    </row>
    <row r="115" spans="1:16" x14ac:dyDescent="0.25">
      <c r="A115" s="48">
        <v>60</v>
      </c>
      <c r="B115" s="1" t="str">
        <f t="shared" si="2"/>
        <v>OG60G</v>
      </c>
      <c r="C115" s="1" t="str">
        <f t="shared" si="3"/>
        <v>OG60</v>
      </c>
      <c r="D115" t="str">
        <f>VLOOKUP(C115, '1.MetaData'!B:AI, 2, FALSE)</f>
        <v>OG60</v>
      </c>
      <c r="E115" s="21"/>
      <c r="F115" s="13" t="s">
        <v>3133</v>
      </c>
      <c r="G115" s="14">
        <v>1</v>
      </c>
      <c r="H115">
        <f ca="1">COUNTIFS('3.DNAExtractions'!$B:$B,$B115,'3.DNAExtractions'!$D:$D,H$1)</f>
        <v>0</v>
      </c>
      <c r="J115" s="13" t="s">
        <v>3134</v>
      </c>
      <c r="K115" s="13">
        <v>1</v>
      </c>
      <c r="L115" s="13">
        <v>1</v>
      </c>
      <c r="M115" s="14" t="s">
        <v>3155</v>
      </c>
      <c r="N115" s="14" t="s">
        <v>3164</v>
      </c>
      <c r="O115" s="13" t="s">
        <v>3165</v>
      </c>
      <c r="P115"/>
    </row>
    <row r="116" spans="1:16" x14ac:dyDescent="0.25">
      <c r="A116" s="48">
        <v>60</v>
      </c>
      <c r="B116" s="1" t="str">
        <f t="shared" si="2"/>
        <v>OG60M</v>
      </c>
      <c r="C116" s="1" t="str">
        <f t="shared" si="3"/>
        <v>OG60</v>
      </c>
      <c r="D116" t="str">
        <f>VLOOKUP(C116, '1.MetaData'!B:AI, 2, FALSE)</f>
        <v>OG60</v>
      </c>
      <c r="F116" s="13" t="s">
        <v>3137</v>
      </c>
      <c r="G116" s="14">
        <v>1</v>
      </c>
      <c r="H116">
        <f ca="1">COUNTIFS('3.DNAExtractions'!$B:$B,$B116,'3.DNAExtractions'!$D:$D,H$1)</f>
        <v>1</v>
      </c>
      <c r="J116" s="13" t="s">
        <v>3134</v>
      </c>
      <c r="K116" s="13">
        <v>1</v>
      </c>
      <c r="L116" s="13">
        <v>1</v>
      </c>
      <c r="M116" s="14" t="s">
        <v>3155</v>
      </c>
      <c r="N116" s="14" t="s">
        <v>3164</v>
      </c>
      <c r="O116" s="13"/>
      <c r="P116"/>
    </row>
    <row r="117" spans="1:16" x14ac:dyDescent="0.25">
      <c r="A117" s="48">
        <v>61</v>
      </c>
      <c r="B117" s="1" t="str">
        <f t="shared" si="2"/>
        <v>OG61W</v>
      </c>
      <c r="C117" s="1" t="str">
        <f t="shared" si="3"/>
        <v>OG61</v>
      </c>
      <c r="D117" t="str">
        <f>VLOOKUP(C117, '1.MetaData'!B:AI, 2, FALSE)</f>
        <v>OG61</v>
      </c>
      <c r="E117" s="21"/>
      <c r="F117" s="13" t="s">
        <v>3154</v>
      </c>
      <c r="G117" s="14">
        <v>1</v>
      </c>
      <c r="H117">
        <f ca="1">COUNTIFS('3.DNAExtractions'!$B:$B,$B117,'3.DNAExtractions'!$D:$D,H$1)</f>
        <v>1</v>
      </c>
      <c r="J117" s="13" t="s">
        <v>3134</v>
      </c>
      <c r="K117" s="13">
        <v>1</v>
      </c>
      <c r="L117" s="13">
        <v>1</v>
      </c>
      <c r="M117" s="14" t="s">
        <v>3155</v>
      </c>
      <c r="N117" s="14" t="s">
        <v>3164</v>
      </c>
      <c r="O117" s="13"/>
      <c r="P117"/>
    </row>
    <row r="118" spans="1:16" x14ac:dyDescent="0.25">
      <c r="A118" s="48">
        <v>62</v>
      </c>
      <c r="B118" s="1" t="str">
        <f t="shared" si="2"/>
        <v>OG62G</v>
      </c>
      <c r="C118" s="1" t="str">
        <f t="shared" si="3"/>
        <v>OG62</v>
      </c>
      <c r="D118" t="str">
        <f>VLOOKUP(C118, '1.MetaData'!B:AI, 2, FALSE)</f>
        <v>OG62</v>
      </c>
      <c r="E118" s="21"/>
      <c r="F118" s="13" t="s">
        <v>3133</v>
      </c>
      <c r="G118" s="14">
        <v>1</v>
      </c>
      <c r="H118">
        <f ca="1">COUNTIFS('3.DNAExtractions'!$B:$B,$B118,'3.DNAExtractions'!$D:$D,H$1)</f>
        <v>1</v>
      </c>
      <c r="J118" s="13" t="s">
        <v>3134</v>
      </c>
      <c r="K118" s="13">
        <v>1</v>
      </c>
      <c r="L118" s="13">
        <v>1</v>
      </c>
      <c r="M118" s="14" t="s">
        <v>3155</v>
      </c>
      <c r="N118" s="14" t="s">
        <v>3164</v>
      </c>
      <c r="O118" s="13"/>
      <c r="P118"/>
    </row>
    <row r="119" spans="1:16" x14ac:dyDescent="0.25">
      <c r="A119" s="48">
        <v>63</v>
      </c>
      <c r="B119" s="1" t="str">
        <f t="shared" si="2"/>
        <v>OG63G</v>
      </c>
      <c r="C119" s="1" t="str">
        <f t="shared" si="3"/>
        <v>OG63</v>
      </c>
      <c r="D119" t="str">
        <f>VLOOKUP(C119, '1.MetaData'!B:AI, 2, FALSE)</f>
        <v>OG63</v>
      </c>
      <c r="E119" s="21"/>
      <c r="F119" s="13" t="s">
        <v>3133</v>
      </c>
      <c r="G119" s="14">
        <v>1</v>
      </c>
      <c r="H119">
        <f ca="1">COUNTIFS('3.DNAExtractions'!$B:$B,$B119,'3.DNAExtractions'!$D:$D,H$1)</f>
        <v>1</v>
      </c>
      <c r="J119" s="13" t="s">
        <v>3134</v>
      </c>
      <c r="K119" s="13">
        <v>1</v>
      </c>
      <c r="L119" s="13">
        <v>1</v>
      </c>
      <c r="M119" s="14" t="s">
        <v>3155</v>
      </c>
      <c r="N119" s="14" t="s">
        <v>3164</v>
      </c>
      <c r="O119" s="13"/>
      <c r="P119"/>
    </row>
    <row r="120" spans="1:16" x14ac:dyDescent="0.25">
      <c r="A120" s="48">
        <v>63</v>
      </c>
      <c r="B120" s="1" t="str">
        <f t="shared" si="2"/>
        <v>OG63M</v>
      </c>
      <c r="C120" s="1" t="str">
        <f t="shared" si="3"/>
        <v>OG63</v>
      </c>
      <c r="D120" t="str">
        <f>VLOOKUP(C120, '1.MetaData'!B:AI, 2, FALSE)</f>
        <v>OG63</v>
      </c>
      <c r="F120" s="13" t="s">
        <v>3137</v>
      </c>
      <c r="G120" s="14">
        <v>1</v>
      </c>
      <c r="H120">
        <f ca="1">COUNTIFS('3.DNAExtractions'!$B:$B,$B120,'3.DNAExtractions'!$D:$D,H$1)</f>
        <v>0</v>
      </c>
      <c r="J120" s="13" t="s">
        <v>3134</v>
      </c>
      <c r="K120" s="13">
        <v>1</v>
      </c>
      <c r="L120" s="13">
        <v>1</v>
      </c>
      <c r="M120" s="14" t="s">
        <v>3155</v>
      </c>
      <c r="N120" s="14" t="s">
        <v>3164</v>
      </c>
      <c r="O120" s="13"/>
      <c r="P120"/>
    </row>
    <row r="121" spans="1:16" x14ac:dyDescent="0.25">
      <c r="A121" s="48">
        <v>64</v>
      </c>
      <c r="B121" s="1" t="str">
        <f t="shared" si="2"/>
        <v>OG64W</v>
      </c>
      <c r="C121" s="1" t="str">
        <f t="shared" si="3"/>
        <v>OG64</v>
      </c>
      <c r="D121" t="str">
        <f>VLOOKUP(C121, '1.MetaData'!B:AI, 2, FALSE)</f>
        <v>OG64</v>
      </c>
      <c r="E121" s="21"/>
      <c r="F121" s="13" t="s">
        <v>3154</v>
      </c>
      <c r="G121" s="14">
        <v>1</v>
      </c>
      <c r="H121">
        <f ca="1">COUNTIFS('3.DNAExtractions'!$B:$B,$B121,'3.DNAExtractions'!$D:$D,H$1)</f>
        <v>1</v>
      </c>
      <c r="J121" s="13" t="s">
        <v>3134</v>
      </c>
      <c r="K121" s="13">
        <v>1</v>
      </c>
      <c r="L121" s="13">
        <v>1</v>
      </c>
      <c r="M121" s="14" t="s">
        <v>3155</v>
      </c>
      <c r="N121" s="14" t="s">
        <v>3164</v>
      </c>
      <c r="O121" s="13"/>
      <c r="P121"/>
    </row>
    <row r="122" spans="1:16" x14ac:dyDescent="0.25">
      <c r="A122" s="48">
        <v>65</v>
      </c>
      <c r="B122" s="1" t="str">
        <f t="shared" si="2"/>
        <v>OG65W</v>
      </c>
      <c r="C122" s="1" t="str">
        <f t="shared" si="3"/>
        <v>OG65</v>
      </c>
      <c r="D122" t="str">
        <f>VLOOKUP(C122, '1.MetaData'!B:AI, 2, FALSE)</f>
        <v>OG65</v>
      </c>
      <c r="E122" s="21"/>
      <c r="F122" s="13" t="s">
        <v>3154</v>
      </c>
      <c r="G122" s="14">
        <v>1</v>
      </c>
      <c r="H122">
        <f ca="1">COUNTIFS('3.DNAExtractions'!$B:$B,$B122,'3.DNAExtractions'!$D:$D,H$1)</f>
        <v>1</v>
      </c>
      <c r="J122" s="13" t="s">
        <v>3134</v>
      </c>
      <c r="K122" s="13">
        <v>1</v>
      </c>
      <c r="L122" s="13">
        <v>1</v>
      </c>
      <c r="M122" s="14" t="s">
        <v>3155</v>
      </c>
      <c r="N122" s="14" t="s">
        <v>3164</v>
      </c>
      <c r="O122" s="13"/>
      <c r="P122"/>
    </row>
    <row r="123" spans="1:16" x14ac:dyDescent="0.25">
      <c r="A123" s="48">
        <v>66</v>
      </c>
      <c r="B123" s="1" t="str">
        <f t="shared" si="2"/>
        <v>OG66W</v>
      </c>
      <c r="C123" s="1" t="str">
        <f t="shared" si="3"/>
        <v>OG66</v>
      </c>
      <c r="D123" t="str">
        <f>VLOOKUP(C123, '1.MetaData'!B:AI, 2, FALSE)</f>
        <v>OG66</v>
      </c>
      <c r="E123" s="21"/>
      <c r="F123" s="13" t="s">
        <v>3154</v>
      </c>
      <c r="G123" s="14">
        <v>1</v>
      </c>
      <c r="H123">
        <f ca="1">COUNTIFS('3.DNAExtractions'!$B:$B,$B123,'3.DNAExtractions'!$D:$D,H$1)</f>
        <v>1</v>
      </c>
      <c r="J123" s="13" t="s">
        <v>3134</v>
      </c>
      <c r="K123" s="13">
        <v>1</v>
      </c>
      <c r="L123" s="13">
        <v>1</v>
      </c>
      <c r="M123" s="14" t="s">
        <v>3155</v>
      </c>
      <c r="N123" s="14" t="s">
        <v>3164</v>
      </c>
      <c r="O123" s="13" t="s">
        <v>3166</v>
      </c>
      <c r="P123"/>
    </row>
    <row r="124" spans="1:16" x14ac:dyDescent="0.25">
      <c r="A124" s="48">
        <v>67</v>
      </c>
      <c r="B124" s="1" t="str">
        <f t="shared" si="2"/>
        <v>OG67W</v>
      </c>
      <c r="C124" s="1" t="str">
        <f t="shared" si="3"/>
        <v>OG67</v>
      </c>
      <c r="D124" t="str">
        <f>VLOOKUP(C124, '1.MetaData'!B:AI, 2, FALSE)</f>
        <v>OG67</v>
      </c>
      <c r="E124" s="21"/>
      <c r="F124" s="13" t="s">
        <v>3154</v>
      </c>
      <c r="G124" s="14">
        <v>1</v>
      </c>
      <c r="H124">
        <f ca="1">COUNTIFS('3.DNAExtractions'!$B:$B,$B124,'3.DNAExtractions'!$D:$D,H$1)</f>
        <v>1</v>
      </c>
      <c r="J124" s="13" t="s">
        <v>3134</v>
      </c>
      <c r="K124" s="13">
        <v>1</v>
      </c>
      <c r="L124" s="13">
        <v>1</v>
      </c>
      <c r="M124" s="14" t="s">
        <v>3155</v>
      </c>
      <c r="N124" s="14" t="s">
        <v>3164</v>
      </c>
      <c r="O124" s="13"/>
      <c r="P124"/>
    </row>
    <row r="125" spans="1:16" x14ac:dyDescent="0.25">
      <c r="A125" s="48">
        <v>68</v>
      </c>
      <c r="B125" s="1" t="str">
        <f t="shared" si="2"/>
        <v>OG68W</v>
      </c>
      <c r="C125" s="1" t="str">
        <f t="shared" si="3"/>
        <v>OG68</v>
      </c>
      <c r="D125" t="str">
        <f>VLOOKUP(C125, '1.MetaData'!B:AI, 2, FALSE)</f>
        <v>OG68</v>
      </c>
      <c r="E125" s="21"/>
      <c r="F125" s="13" t="s">
        <v>3154</v>
      </c>
      <c r="G125" s="14">
        <v>1</v>
      </c>
      <c r="H125">
        <f ca="1">COUNTIFS('3.DNAExtractions'!$B:$B,$B125,'3.DNAExtractions'!$D:$D,H$1)</f>
        <v>1</v>
      </c>
      <c r="J125" s="13" t="s">
        <v>3134</v>
      </c>
      <c r="K125" s="13">
        <v>1</v>
      </c>
      <c r="L125" s="13">
        <v>1</v>
      </c>
      <c r="M125" s="14" t="s">
        <v>3155</v>
      </c>
      <c r="N125" s="14" t="s">
        <v>3164</v>
      </c>
      <c r="O125" s="13"/>
      <c r="P125"/>
    </row>
    <row r="126" spans="1:16" x14ac:dyDescent="0.25">
      <c r="A126" s="48">
        <v>69</v>
      </c>
      <c r="B126" s="1" t="str">
        <f t="shared" si="2"/>
        <v>OG69W</v>
      </c>
      <c r="C126" s="1" t="str">
        <f t="shared" si="3"/>
        <v>OG69</v>
      </c>
      <c r="D126" t="str">
        <f>VLOOKUP(C126, '1.MetaData'!B:AI, 2, FALSE)</f>
        <v>OG69</v>
      </c>
      <c r="E126" s="21"/>
      <c r="F126" s="13" t="s">
        <v>3154</v>
      </c>
      <c r="G126" s="14">
        <v>1</v>
      </c>
      <c r="H126">
        <f ca="1">COUNTIFS('3.DNAExtractions'!$B:$B,$B126,'3.DNAExtractions'!$D:$D,H$1)</f>
        <v>0</v>
      </c>
      <c r="J126" s="13" t="s">
        <v>3134</v>
      </c>
      <c r="K126" s="13">
        <v>1</v>
      </c>
      <c r="L126" s="13">
        <v>1</v>
      </c>
      <c r="M126" s="14" t="s">
        <v>3155</v>
      </c>
      <c r="N126" s="14" t="s">
        <v>3164</v>
      </c>
      <c r="O126" s="13"/>
      <c r="P126"/>
    </row>
    <row r="127" spans="1:16" x14ac:dyDescent="0.25">
      <c r="A127" s="48">
        <v>70</v>
      </c>
      <c r="B127" s="1" t="str">
        <f t="shared" si="2"/>
        <v>OG70W</v>
      </c>
      <c r="C127" s="1" t="str">
        <f t="shared" si="3"/>
        <v>OG70</v>
      </c>
      <c r="D127" t="str">
        <f>VLOOKUP(C127, '1.MetaData'!B:AI, 2, FALSE)</f>
        <v>OG70</v>
      </c>
      <c r="E127" s="21"/>
      <c r="F127" s="13" t="s">
        <v>3154</v>
      </c>
      <c r="G127" s="14">
        <v>1</v>
      </c>
      <c r="H127">
        <f ca="1">COUNTIFS('3.DNAExtractions'!$B:$B,$B127,'3.DNAExtractions'!$D:$D,H$1)</f>
        <v>0</v>
      </c>
      <c r="J127" s="13" t="s">
        <v>3134</v>
      </c>
      <c r="K127" s="13">
        <v>1</v>
      </c>
      <c r="L127" s="13">
        <v>1</v>
      </c>
      <c r="M127" s="14" t="s">
        <v>3155</v>
      </c>
      <c r="N127" s="14" t="s">
        <v>3167</v>
      </c>
      <c r="O127" s="13"/>
      <c r="P127"/>
    </row>
    <row r="128" spans="1:16" x14ac:dyDescent="0.25">
      <c r="A128" s="48">
        <v>71</v>
      </c>
      <c r="B128" s="1" t="str">
        <f t="shared" si="2"/>
        <v>OG71G</v>
      </c>
      <c r="C128" s="1" t="str">
        <f t="shared" si="3"/>
        <v>OG71</v>
      </c>
      <c r="D128" t="str">
        <f>VLOOKUP(C128, '1.MetaData'!B:AI, 2, FALSE)</f>
        <v>OG71</v>
      </c>
      <c r="E128" s="21"/>
      <c r="F128" s="13" t="s">
        <v>3133</v>
      </c>
      <c r="G128" s="14">
        <v>1</v>
      </c>
      <c r="H128">
        <f ca="1">COUNTIFS('3.DNAExtractions'!$B:$B,$B128,'3.DNAExtractions'!$D:$D,H$1)</f>
        <v>1</v>
      </c>
      <c r="J128" s="13" t="s">
        <v>3134</v>
      </c>
      <c r="K128" s="13">
        <v>1</v>
      </c>
      <c r="L128" s="13">
        <v>1</v>
      </c>
      <c r="M128" s="14" t="s">
        <v>3155</v>
      </c>
      <c r="N128" s="14" t="s">
        <v>3167</v>
      </c>
      <c r="O128" s="13"/>
      <c r="P128"/>
    </row>
    <row r="129" spans="1:16" x14ac:dyDescent="0.25">
      <c r="A129" s="48">
        <v>71</v>
      </c>
      <c r="B129" s="1" t="str">
        <f t="shared" ref="B129:B191" si="4">IF(G129&gt;1,_xlfn.CONCAT(C129,LEFT(F129,1),G129),_xlfn.CONCAT(C129,LEFT(F129,1)))</f>
        <v>OG71M</v>
      </c>
      <c r="C129" s="1" t="str">
        <f t="shared" ref="C129:C191" si="5">_xlfn.CONCAT("OG",A129)</f>
        <v>OG71</v>
      </c>
      <c r="D129" t="str">
        <f>VLOOKUP(C129, '1.MetaData'!B:AI, 2, FALSE)</f>
        <v>OG71</v>
      </c>
      <c r="F129" s="13" t="s">
        <v>3137</v>
      </c>
      <c r="G129" s="14">
        <v>1</v>
      </c>
      <c r="H129">
        <f ca="1">COUNTIFS('3.DNAExtractions'!$B:$B,$B129,'3.DNAExtractions'!$D:$D,H$1)</f>
        <v>0</v>
      </c>
      <c r="J129" s="13" t="s">
        <v>3134</v>
      </c>
      <c r="K129" s="13">
        <v>1</v>
      </c>
      <c r="L129" s="13">
        <v>1</v>
      </c>
      <c r="M129" s="14" t="s">
        <v>3155</v>
      </c>
      <c r="N129" s="14" t="s">
        <v>3167</v>
      </c>
      <c r="O129" s="13"/>
      <c r="P129"/>
    </row>
    <row r="130" spans="1:16" x14ac:dyDescent="0.25">
      <c r="A130" s="48">
        <v>72</v>
      </c>
      <c r="B130" s="1" t="str">
        <f t="shared" si="4"/>
        <v>OG72H</v>
      </c>
      <c r="C130" s="1" t="str">
        <f t="shared" si="5"/>
        <v>OG72</v>
      </c>
      <c r="D130" t="str">
        <f>VLOOKUP(C130, '1.MetaData'!B:AI, 2, FALSE)</f>
        <v>OG72</v>
      </c>
      <c r="E130" s="21"/>
      <c r="F130" s="13" t="s">
        <v>3147</v>
      </c>
      <c r="G130" s="14">
        <v>1</v>
      </c>
      <c r="H130">
        <f ca="1">COUNTIFS('3.DNAExtractions'!$B:$B,$B130,'3.DNAExtractions'!$D:$D,H$1)</f>
        <v>1</v>
      </c>
      <c r="J130" s="13" t="s">
        <v>3134</v>
      </c>
      <c r="K130" s="13">
        <v>1</v>
      </c>
      <c r="L130" s="13">
        <v>1</v>
      </c>
      <c r="M130" s="14" t="s">
        <v>3155</v>
      </c>
      <c r="N130" s="14" t="s">
        <v>3167</v>
      </c>
      <c r="O130" s="13"/>
      <c r="P130"/>
    </row>
    <row r="131" spans="1:16" x14ac:dyDescent="0.25">
      <c r="A131" s="48">
        <v>72</v>
      </c>
      <c r="B131" s="1" t="str">
        <f t="shared" si="4"/>
        <v>OG72G</v>
      </c>
      <c r="C131" s="1" t="str">
        <f t="shared" si="5"/>
        <v>OG72</v>
      </c>
      <c r="D131" t="str">
        <f>VLOOKUP(C131, '1.MetaData'!B:AI, 2, FALSE)</f>
        <v>OG72</v>
      </c>
      <c r="F131" s="13" t="s">
        <v>3133</v>
      </c>
      <c r="G131" s="14">
        <v>1</v>
      </c>
      <c r="H131">
        <f ca="1">COUNTIFS('3.DNAExtractions'!$B:$B,$B131,'3.DNAExtractions'!$D:$D,H$1)</f>
        <v>1</v>
      </c>
      <c r="J131" s="13" t="s">
        <v>3134</v>
      </c>
      <c r="K131" s="13">
        <v>1</v>
      </c>
      <c r="L131" s="13">
        <v>1</v>
      </c>
      <c r="M131" s="14" t="s">
        <v>3155</v>
      </c>
      <c r="N131" s="14" t="s">
        <v>3167</v>
      </c>
      <c r="O131" s="13"/>
      <c r="P131"/>
    </row>
    <row r="132" spans="1:16" x14ac:dyDescent="0.25">
      <c r="A132" s="48">
        <v>72</v>
      </c>
      <c r="B132" s="1" t="str">
        <f t="shared" si="4"/>
        <v>OG72M</v>
      </c>
      <c r="C132" s="1" t="str">
        <f t="shared" si="5"/>
        <v>OG72</v>
      </c>
      <c r="D132" t="str">
        <f>VLOOKUP(C132, '1.MetaData'!B:AI, 2, FALSE)</f>
        <v>OG72</v>
      </c>
      <c r="F132" s="13" t="s">
        <v>3137</v>
      </c>
      <c r="G132" s="14">
        <v>1</v>
      </c>
      <c r="H132">
        <f ca="1">COUNTIFS('3.DNAExtractions'!$B:$B,$B132,'3.DNAExtractions'!$D:$D,H$1)</f>
        <v>0</v>
      </c>
      <c r="J132" s="13" t="s">
        <v>3134</v>
      </c>
      <c r="K132" s="13">
        <v>1</v>
      </c>
      <c r="L132" s="13">
        <v>1</v>
      </c>
      <c r="M132" s="14" t="s">
        <v>3155</v>
      </c>
      <c r="N132" s="14" t="s">
        <v>3167</v>
      </c>
      <c r="O132" s="13"/>
      <c r="P132"/>
    </row>
    <row r="133" spans="1:16" x14ac:dyDescent="0.25">
      <c r="A133" s="48">
        <v>73</v>
      </c>
      <c r="B133" s="1" t="str">
        <f t="shared" si="4"/>
        <v>OG73W</v>
      </c>
      <c r="C133" s="1" t="str">
        <f t="shared" si="5"/>
        <v>OG73</v>
      </c>
      <c r="D133" t="str">
        <f>VLOOKUP(C133, '1.MetaData'!B:AI, 2, FALSE)</f>
        <v>OG73</v>
      </c>
      <c r="F133" s="13" t="s">
        <v>3154</v>
      </c>
      <c r="G133" s="14">
        <v>1</v>
      </c>
      <c r="H133">
        <f ca="1">COUNTIFS('3.DNAExtractions'!$B:$B,$B133,'3.DNAExtractions'!$D:$D,H$1)</f>
        <v>0</v>
      </c>
      <c r="J133" s="13" t="s">
        <v>3134</v>
      </c>
      <c r="K133" s="13">
        <v>1</v>
      </c>
      <c r="L133" s="13">
        <v>1</v>
      </c>
      <c r="M133" s="14" t="s">
        <v>3155</v>
      </c>
      <c r="N133" s="14" t="s">
        <v>3167</v>
      </c>
      <c r="O133" s="13"/>
      <c r="P133"/>
    </row>
    <row r="134" spans="1:16" x14ac:dyDescent="0.25">
      <c r="A134" s="48">
        <v>74</v>
      </c>
      <c r="B134" s="1" t="str">
        <f t="shared" si="4"/>
        <v>OG74G</v>
      </c>
      <c r="C134" s="1" t="str">
        <f t="shared" si="5"/>
        <v>OG74</v>
      </c>
      <c r="D134" t="str">
        <f>VLOOKUP(C134, '1.MetaData'!B:AI, 2, FALSE)</f>
        <v>OG74</v>
      </c>
      <c r="E134" s="21"/>
      <c r="F134" s="13" t="s">
        <v>3133</v>
      </c>
      <c r="G134" s="14">
        <v>1</v>
      </c>
      <c r="H134">
        <f ca="1">COUNTIFS('3.DNAExtractions'!$B:$B,$B134,'3.DNAExtractions'!$D:$D,H$1)</f>
        <v>1</v>
      </c>
      <c r="J134" s="13" t="s">
        <v>3134</v>
      </c>
      <c r="K134" s="13">
        <v>1</v>
      </c>
      <c r="L134" s="13">
        <v>1</v>
      </c>
      <c r="M134" s="14" t="s">
        <v>3155</v>
      </c>
      <c r="N134" s="14" t="s">
        <v>3167</v>
      </c>
      <c r="O134" s="13"/>
      <c r="P134"/>
    </row>
    <row r="135" spans="1:16" x14ac:dyDescent="0.25">
      <c r="A135" s="48">
        <v>74</v>
      </c>
      <c r="B135" s="1" t="str">
        <f t="shared" si="4"/>
        <v>OG74W</v>
      </c>
      <c r="C135" s="1" t="str">
        <f t="shared" si="5"/>
        <v>OG74</v>
      </c>
      <c r="D135" t="str">
        <f>VLOOKUP(C135, '1.MetaData'!B:AI, 2, FALSE)</f>
        <v>OG74</v>
      </c>
      <c r="F135" s="13" t="s">
        <v>3154</v>
      </c>
      <c r="G135" s="14">
        <v>1</v>
      </c>
      <c r="H135">
        <f ca="1">COUNTIFS('3.DNAExtractions'!$B:$B,$B135,'3.DNAExtractions'!$D:$D,H$1)</f>
        <v>0</v>
      </c>
      <c r="J135" s="13" t="s">
        <v>3134</v>
      </c>
      <c r="K135" s="13">
        <v>1</v>
      </c>
      <c r="L135" s="13">
        <v>1</v>
      </c>
      <c r="M135" s="14" t="s">
        <v>3155</v>
      </c>
      <c r="N135" s="14" t="s">
        <v>3167</v>
      </c>
      <c r="O135" s="13"/>
      <c r="P135"/>
    </row>
    <row r="136" spans="1:16" x14ac:dyDescent="0.25">
      <c r="A136" s="48">
        <v>75</v>
      </c>
      <c r="B136" s="1" t="str">
        <f t="shared" si="4"/>
        <v>OG75M</v>
      </c>
      <c r="C136" s="1" t="str">
        <f t="shared" si="5"/>
        <v>OG75</v>
      </c>
      <c r="D136" t="str">
        <f>VLOOKUP(C136, '1.MetaData'!B:AI, 2, FALSE)</f>
        <v>OG75</v>
      </c>
      <c r="E136" s="21"/>
      <c r="F136" s="13" t="s">
        <v>3137</v>
      </c>
      <c r="G136" s="14">
        <v>1</v>
      </c>
      <c r="H136">
        <f ca="1">COUNTIFS('3.DNAExtractions'!$B:$B,$B136,'3.DNAExtractions'!$D:$D,H$1)</f>
        <v>0</v>
      </c>
      <c r="J136" s="13" t="s">
        <v>3134</v>
      </c>
      <c r="K136" s="13">
        <v>1</v>
      </c>
      <c r="L136" s="13">
        <v>1</v>
      </c>
      <c r="M136" s="14" t="s">
        <v>3155</v>
      </c>
      <c r="N136" s="14" t="s">
        <v>3167</v>
      </c>
      <c r="O136" s="13" t="s">
        <v>3168</v>
      </c>
      <c r="P136"/>
    </row>
    <row r="137" spans="1:16" x14ac:dyDescent="0.25">
      <c r="A137" s="48">
        <v>76</v>
      </c>
      <c r="B137" s="1" t="str">
        <f t="shared" si="4"/>
        <v>OG76G</v>
      </c>
      <c r="C137" s="1" t="str">
        <f t="shared" si="5"/>
        <v>OG76</v>
      </c>
      <c r="D137" t="str">
        <f>VLOOKUP(C137, '1.MetaData'!B:AI, 2, FALSE)</f>
        <v>OG76</v>
      </c>
      <c r="E137" s="21"/>
      <c r="F137" s="13" t="s">
        <v>3133</v>
      </c>
      <c r="G137" s="14">
        <v>1</v>
      </c>
      <c r="H137">
        <f ca="1">COUNTIFS('3.DNAExtractions'!$B:$B,$B137,'3.DNAExtractions'!$D:$D,H$1)</f>
        <v>1</v>
      </c>
      <c r="J137" s="13" t="s">
        <v>3134</v>
      </c>
      <c r="K137" s="13">
        <v>1</v>
      </c>
      <c r="L137" s="13">
        <v>1</v>
      </c>
      <c r="M137" s="14" t="s">
        <v>3155</v>
      </c>
      <c r="N137" s="14" t="s">
        <v>3167</v>
      </c>
      <c r="O137" s="13" t="s">
        <v>3169</v>
      </c>
      <c r="P137"/>
    </row>
    <row r="138" spans="1:16" x14ac:dyDescent="0.25">
      <c r="A138" s="48">
        <v>77</v>
      </c>
      <c r="B138" s="1" t="str">
        <f t="shared" si="4"/>
        <v>OG77T</v>
      </c>
      <c r="C138" s="1" t="str">
        <f t="shared" si="5"/>
        <v>OG77</v>
      </c>
      <c r="D138" t="str">
        <f>VLOOKUP(C138, '1.MetaData'!B:AI, 2, FALSE)</f>
        <v>OG77</v>
      </c>
      <c r="E138" s="21"/>
      <c r="F138" s="13" t="s">
        <v>3157</v>
      </c>
      <c r="G138" s="14">
        <v>1</v>
      </c>
      <c r="H138">
        <f ca="1">COUNTIFS('3.DNAExtractions'!$B:$B,$B138,'3.DNAExtractions'!$D:$D,H$1)</f>
        <v>0</v>
      </c>
      <c r="J138" s="13" t="s">
        <v>3134</v>
      </c>
      <c r="K138" s="13">
        <v>1</v>
      </c>
      <c r="L138" s="13">
        <v>1</v>
      </c>
      <c r="M138" s="14" t="s">
        <v>3155</v>
      </c>
      <c r="N138" s="14" t="s">
        <v>3167</v>
      </c>
      <c r="O138" s="13" t="s">
        <v>3170</v>
      </c>
      <c r="P138"/>
    </row>
    <row r="139" spans="1:16" x14ac:dyDescent="0.25">
      <c r="A139" s="48">
        <v>78</v>
      </c>
      <c r="B139" s="1" t="str">
        <f t="shared" si="4"/>
        <v>OG78W</v>
      </c>
      <c r="C139" s="1" t="str">
        <f t="shared" si="5"/>
        <v>OG78</v>
      </c>
      <c r="D139" t="str">
        <f>VLOOKUP(C139, '1.MetaData'!B:AI, 2, FALSE)</f>
        <v>OG78</v>
      </c>
      <c r="E139" s="21"/>
      <c r="F139" s="13" t="s">
        <v>3154</v>
      </c>
      <c r="G139" s="14">
        <v>1</v>
      </c>
      <c r="H139">
        <f ca="1">COUNTIFS('3.DNAExtractions'!$B:$B,$B139,'3.DNAExtractions'!$D:$D,H$1)</f>
        <v>0</v>
      </c>
      <c r="J139" s="13" t="s">
        <v>3134</v>
      </c>
      <c r="K139" s="13">
        <v>1</v>
      </c>
      <c r="L139" s="13">
        <v>1</v>
      </c>
      <c r="M139" s="14" t="s">
        <v>3155</v>
      </c>
      <c r="N139" s="14" t="s">
        <v>3167</v>
      </c>
      <c r="O139" s="13"/>
      <c r="P139"/>
    </row>
    <row r="140" spans="1:16" x14ac:dyDescent="0.25">
      <c r="A140" s="48">
        <v>79</v>
      </c>
      <c r="B140" s="1" t="str">
        <f t="shared" si="4"/>
        <v>OG79G</v>
      </c>
      <c r="C140" s="1" t="str">
        <f t="shared" si="5"/>
        <v>OG79</v>
      </c>
      <c r="D140" t="str">
        <f>VLOOKUP(C140, '1.MetaData'!B:AI, 2, FALSE)</f>
        <v>OG79</v>
      </c>
      <c r="E140" s="21"/>
      <c r="F140" s="13" t="s">
        <v>3133</v>
      </c>
      <c r="G140" s="14">
        <v>1</v>
      </c>
      <c r="H140">
        <f ca="1">COUNTIFS('3.DNAExtractions'!$B:$B,$B140,'3.DNAExtractions'!$D:$D,H$1)</f>
        <v>1</v>
      </c>
      <c r="J140" s="13" t="s">
        <v>3134</v>
      </c>
      <c r="K140" s="13">
        <v>1</v>
      </c>
      <c r="L140" s="13">
        <v>1</v>
      </c>
      <c r="M140" s="14" t="s">
        <v>3155</v>
      </c>
      <c r="N140" s="14" t="s">
        <v>3167</v>
      </c>
      <c r="O140" s="13"/>
      <c r="P140"/>
    </row>
    <row r="141" spans="1:16" x14ac:dyDescent="0.25">
      <c r="A141" s="48">
        <v>79</v>
      </c>
      <c r="B141" s="1" t="str">
        <f t="shared" si="4"/>
        <v>OG79M</v>
      </c>
      <c r="C141" s="1" t="str">
        <f t="shared" si="5"/>
        <v>OG79</v>
      </c>
      <c r="D141" t="str">
        <f>VLOOKUP(C141, '1.MetaData'!B:AI, 2, FALSE)</f>
        <v>OG79</v>
      </c>
      <c r="F141" s="13" t="s">
        <v>3137</v>
      </c>
      <c r="G141" s="14">
        <v>1</v>
      </c>
      <c r="H141">
        <f ca="1">COUNTIFS('3.DNAExtractions'!$B:$B,$B141,'3.DNAExtractions'!$D:$D,H$1)</f>
        <v>0</v>
      </c>
      <c r="J141" s="13" t="s">
        <v>3134</v>
      </c>
      <c r="K141" s="13">
        <v>1</v>
      </c>
      <c r="L141" s="13">
        <v>1</v>
      </c>
      <c r="M141" s="14" t="s">
        <v>3155</v>
      </c>
      <c r="N141" s="14" t="s">
        <v>3167</v>
      </c>
      <c r="O141" s="13"/>
      <c r="P141"/>
    </row>
    <row r="142" spans="1:16" x14ac:dyDescent="0.25">
      <c r="A142" s="48">
        <v>80</v>
      </c>
      <c r="B142" s="1" t="str">
        <f t="shared" si="4"/>
        <v>OG80M</v>
      </c>
      <c r="C142" s="1" t="str">
        <f t="shared" si="5"/>
        <v>OG80</v>
      </c>
      <c r="D142" t="str">
        <f>VLOOKUP(C142, '1.MetaData'!B:AI, 2, FALSE)</f>
        <v>OG80</v>
      </c>
      <c r="E142" s="21"/>
      <c r="F142" s="13" t="s">
        <v>3137</v>
      </c>
      <c r="G142" s="14">
        <v>1</v>
      </c>
      <c r="H142">
        <f ca="1">COUNTIFS('3.DNAExtractions'!$B:$B,$B142,'3.DNAExtractions'!$D:$D,H$1)</f>
        <v>1</v>
      </c>
      <c r="J142" s="13" t="s">
        <v>3134</v>
      </c>
      <c r="K142" s="13">
        <v>1</v>
      </c>
      <c r="L142" s="13">
        <v>1</v>
      </c>
      <c r="M142" s="14" t="s">
        <v>3155</v>
      </c>
      <c r="N142" s="14" t="s">
        <v>3171</v>
      </c>
      <c r="O142" s="13"/>
      <c r="P142"/>
    </row>
    <row r="143" spans="1:16" x14ac:dyDescent="0.25">
      <c r="A143" s="48">
        <v>81</v>
      </c>
      <c r="B143" s="1" t="str">
        <f t="shared" si="4"/>
        <v>OG81W</v>
      </c>
      <c r="C143" s="1" t="str">
        <f t="shared" si="5"/>
        <v>OG81</v>
      </c>
      <c r="D143" t="str">
        <f>VLOOKUP(C143, '1.MetaData'!B:AI, 2, FALSE)</f>
        <v>OG81</v>
      </c>
      <c r="E143" s="21"/>
      <c r="F143" s="13" t="s">
        <v>3154</v>
      </c>
      <c r="G143" s="14">
        <v>1</v>
      </c>
      <c r="H143">
        <f ca="1">COUNTIFS('3.DNAExtractions'!$B:$B,$B143,'3.DNAExtractions'!$D:$D,H$1)</f>
        <v>0</v>
      </c>
      <c r="J143" s="13" t="s">
        <v>3134</v>
      </c>
      <c r="K143" s="13">
        <v>1</v>
      </c>
      <c r="L143" s="13">
        <v>1</v>
      </c>
      <c r="M143" s="14" t="s">
        <v>3155</v>
      </c>
      <c r="N143" s="14" t="s">
        <v>3171</v>
      </c>
      <c r="O143" s="13"/>
      <c r="P143"/>
    </row>
    <row r="144" spans="1:16" x14ac:dyDescent="0.25">
      <c r="A144" s="48">
        <v>82</v>
      </c>
      <c r="B144" s="1" t="str">
        <f t="shared" si="4"/>
        <v>OG82G</v>
      </c>
      <c r="C144" s="1" t="str">
        <f t="shared" si="5"/>
        <v>OG82</v>
      </c>
      <c r="D144" t="str">
        <f>VLOOKUP(C144, '1.MetaData'!B:AI, 2, FALSE)</f>
        <v>OG82</v>
      </c>
      <c r="E144" s="21"/>
      <c r="F144" s="13" t="s">
        <v>3133</v>
      </c>
      <c r="G144" s="14">
        <v>1</v>
      </c>
      <c r="H144">
        <f ca="1">COUNTIFS('3.DNAExtractions'!$B:$B,$B144,'3.DNAExtractions'!$D:$D,H$1)</f>
        <v>1</v>
      </c>
      <c r="J144" s="13" t="s">
        <v>3134</v>
      </c>
      <c r="K144" s="13">
        <v>1</v>
      </c>
      <c r="L144" s="13">
        <v>1</v>
      </c>
      <c r="M144" s="14" t="s">
        <v>3155</v>
      </c>
      <c r="N144" s="14" t="s">
        <v>3171</v>
      </c>
      <c r="O144" s="13"/>
      <c r="P144"/>
    </row>
    <row r="145" spans="1:16" x14ac:dyDescent="0.25">
      <c r="A145" s="48">
        <v>82</v>
      </c>
      <c r="B145" s="1" t="str">
        <f t="shared" si="4"/>
        <v>OG82M</v>
      </c>
      <c r="C145" s="1" t="str">
        <f t="shared" si="5"/>
        <v>OG82</v>
      </c>
      <c r="D145" t="str">
        <f>VLOOKUP(C145, '1.MetaData'!B:AI, 2, FALSE)</f>
        <v>OG82</v>
      </c>
      <c r="F145" s="13" t="s">
        <v>3137</v>
      </c>
      <c r="G145" s="14">
        <v>1</v>
      </c>
      <c r="H145">
        <f ca="1">COUNTIFS('3.DNAExtractions'!$B:$B,$B145,'3.DNAExtractions'!$D:$D,H$1)</f>
        <v>0</v>
      </c>
      <c r="J145" s="13" t="s">
        <v>3134</v>
      </c>
      <c r="K145" s="13">
        <v>1</v>
      </c>
      <c r="L145" s="13">
        <v>1</v>
      </c>
      <c r="M145" s="14" t="s">
        <v>3155</v>
      </c>
      <c r="N145" s="14" t="s">
        <v>3171</v>
      </c>
      <c r="O145" s="13"/>
      <c r="P145"/>
    </row>
    <row r="146" spans="1:16" x14ac:dyDescent="0.25">
      <c r="A146" s="48">
        <v>83</v>
      </c>
      <c r="B146" s="1" t="str">
        <f t="shared" si="4"/>
        <v>OG83H</v>
      </c>
      <c r="C146" s="1" t="str">
        <f t="shared" si="5"/>
        <v>OG83</v>
      </c>
      <c r="D146" t="str">
        <f>VLOOKUP(C146, '1.MetaData'!B:AI, 2, FALSE)</f>
        <v>OG83</v>
      </c>
      <c r="E146" s="21"/>
      <c r="F146" s="13" t="s">
        <v>3147</v>
      </c>
      <c r="G146" s="14">
        <v>1</v>
      </c>
      <c r="H146">
        <f ca="1">COUNTIFS('3.DNAExtractions'!$B:$B,$B146,'3.DNAExtractions'!$D:$D,H$1)</f>
        <v>1</v>
      </c>
      <c r="J146" s="13" t="s">
        <v>3134</v>
      </c>
      <c r="K146" s="13">
        <v>1</v>
      </c>
      <c r="L146" s="13">
        <v>1</v>
      </c>
      <c r="M146" s="14" t="s">
        <v>3155</v>
      </c>
      <c r="N146" s="14" t="s">
        <v>3171</v>
      </c>
      <c r="O146" s="13"/>
      <c r="P146"/>
    </row>
    <row r="147" spans="1:16" x14ac:dyDescent="0.25">
      <c r="A147" s="48">
        <v>83</v>
      </c>
      <c r="B147" s="1" t="str">
        <f t="shared" si="4"/>
        <v>OG83M</v>
      </c>
      <c r="C147" s="1" t="str">
        <f t="shared" si="5"/>
        <v>OG83</v>
      </c>
      <c r="D147" t="str">
        <f>VLOOKUP(C147, '1.MetaData'!B:AI, 2, FALSE)</f>
        <v>OG83</v>
      </c>
      <c r="F147" s="13" t="s">
        <v>3137</v>
      </c>
      <c r="G147" s="14">
        <v>1</v>
      </c>
      <c r="H147">
        <f ca="1">COUNTIFS('3.DNAExtractions'!$B:$B,$B147,'3.DNAExtractions'!$D:$D,H$1)</f>
        <v>0</v>
      </c>
      <c r="J147" s="13" t="s">
        <v>3134</v>
      </c>
      <c r="K147" s="13">
        <v>1</v>
      </c>
      <c r="L147" s="13">
        <v>1</v>
      </c>
      <c r="M147" s="14" t="s">
        <v>3155</v>
      </c>
      <c r="N147" s="14" t="s">
        <v>3171</v>
      </c>
      <c r="O147" s="13"/>
      <c r="P147"/>
    </row>
    <row r="148" spans="1:16" x14ac:dyDescent="0.25">
      <c r="A148" s="48">
        <v>83</v>
      </c>
      <c r="B148" s="1" t="str">
        <f t="shared" si="4"/>
        <v>OG83G</v>
      </c>
      <c r="C148" s="1" t="str">
        <f t="shared" si="5"/>
        <v>OG83</v>
      </c>
      <c r="D148" t="str">
        <f>VLOOKUP(C148, '1.MetaData'!B:AI, 2, FALSE)</f>
        <v>OG83</v>
      </c>
      <c r="F148" s="13" t="s">
        <v>3133</v>
      </c>
      <c r="G148" s="14">
        <v>1</v>
      </c>
      <c r="H148">
        <f ca="1">COUNTIFS('3.DNAExtractions'!$B:$B,$B148,'3.DNAExtractions'!$D:$D,H$1)</f>
        <v>0</v>
      </c>
      <c r="J148" s="13" t="s">
        <v>3134</v>
      </c>
      <c r="K148" s="13">
        <v>1</v>
      </c>
      <c r="L148" s="13">
        <v>1</v>
      </c>
      <c r="M148" s="14" t="s">
        <v>3155</v>
      </c>
      <c r="N148" s="14" t="s">
        <v>3171</v>
      </c>
      <c r="O148" s="13"/>
      <c r="P148"/>
    </row>
    <row r="149" spans="1:16" x14ac:dyDescent="0.25">
      <c r="A149" s="48">
        <v>84</v>
      </c>
      <c r="B149" s="1" t="str">
        <f t="shared" si="4"/>
        <v>OG84G</v>
      </c>
      <c r="C149" s="1" t="str">
        <f t="shared" si="5"/>
        <v>OG84</v>
      </c>
      <c r="D149" t="str">
        <f>VLOOKUP(C149, '1.MetaData'!B:AI, 2, FALSE)</f>
        <v>OG84</v>
      </c>
      <c r="E149" s="21"/>
      <c r="F149" s="13" t="s">
        <v>3133</v>
      </c>
      <c r="G149" s="14">
        <v>1</v>
      </c>
      <c r="H149">
        <f ca="1">COUNTIFS('3.DNAExtractions'!$B:$B,$B149,'3.DNAExtractions'!$D:$D,H$1)</f>
        <v>0</v>
      </c>
      <c r="J149" s="13" t="s">
        <v>3134</v>
      </c>
      <c r="K149" s="13">
        <v>1</v>
      </c>
      <c r="L149" s="13">
        <v>1</v>
      </c>
      <c r="M149" s="14" t="s">
        <v>3155</v>
      </c>
      <c r="N149" s="14" t="s">
        <v>3171</v>
      </c>
      <c r="O149" s="13"/>
      <c r="P149"/>
    </row>
    <row r="150" spans="1:16" x14ac:dyDescent="0.25">
      <c r="A150" s="48">
        <v>84</v>
      </c>
      <c r="B150" s="1" t="str">
        <f t="shared" si="4"/>
        <v>OG84M</v>
      </c>
      <c r="C150" s="1" t="str">
        <f t="shared" si="5"/>
        <v>OG84</v>
      </c>
      <c r="D150" t="str">
        <f>VLOOKUP(C150, '1.MetaData'!B:AI, 2, FALSE)</f>
        <v>OG84</v>
      </c>
      <c r="F150" s="13" t="s">
        <v>3137</v>
      </c>
      <c r="G150" s="14">
        <v>1</v>
      </c>
      <c r="H150">
        <f ca="1">COUNTIFS('3.DNAExtractions'!$B:$B,$B150,'3.DNAExtractions'!$D:$D,H$1)</f>
        <v>0</v>
      </c>
      <c r="J150" s="13" t="s">
        <v>3134</v>
      </c>
      <c r="K150" s="13">
        <v>1</v>
      </c>
      <c r="L150" s="13">
        <v>1</v>
      </c>
      <c r="M150" s="14" t="s">
        <v>3155</v>
      </c>
      <c r="N150" s="14" t="s">
        <v>3171</v>
      </c>
      <c r="O150" s="13"/>
      <c r="P150"/>
    </row>
    <row r="151" spans="1:16" x14ac:dyDescent="0.25">
      <c r="A151" s="48">
        <v>85</v>
      </c>
      <c r="B151" s="1" t="str">
        <f t="shared" si="4"/>
        <v>OG85H</v>
      </c>
      <c r="C151" s="1" t="str">
        <f t="shared" si="5"/>
        <v>OG85</v>
      </c>
      <c r="D151" t="str">
        <f>VLOOKUP(C151, '1.MetaData'!B:AI, 2, FALSE)</f>
        <v>OG85</v>
      </c>
      <c r="E151" s="21"/>
      <c r="F151" s="13" t="s">
        <v>3147</v>
      </c>
      <c r="G151" s="14">
        <v>1</v>
      </c>
      <c r="H151">
        <f ca="1">COUNTIFS('3.DNAExtractions'!$B:$B,$B151,'3.DNAExtractions'!$D:$D,H$1)</f>
        <v>1</v>
      </c>
      <c r="J151" s="13" t="s">
        <v>3134</v>
      </c>
      <c r="K151" s="13">
        <v>1</v>
      </c>
      <c r="L151" s="13">
        <v>1</v>
      </c>
      <c r="M151" s="14" t="s">
        <v>3155</v>
      </c>
      <c r="N151" s="14" t="s">
        <v>3171</v>
      </c>
      <c r="O151" s="13"/>
      <c r="P151"/>
    </row>
    <row r="152" spans="1:16" x14ac:dyDescent="0.25">
      <c r="A152" s="48">
        <v>85</v>
      </c>
      <c r="B152" s="1" t="str">
        <f t="shared" si="4"/>
        <v>OG85G</v>
      </c>
      <c r="C152" s="1" t="str">
        <f t="shared" si="5"/>
        <v>OG85</v>
      </c>
      <c r="D152" t="str">
        <f>VLOOKUP(C152, '1.MetaData'!B:AI, 2, FALSE)</f>
        <v>OG85</v>
      </c>
      <c r="F152" s="13" t="s">
        <v>3133</v>
      </c>
      <c r="G152" s="14">
        <v>1</v>
      </c>
      <c r="H152">
        <f ca="1">COUNTIFS('3.DNAExtractions'!$B:$B,$B152,'3.DNAExtractions'!$D:$D,H$1)</f>
        <v>2</v>
      </c>
      <c r="J152" s="13" t="s">
        <v>3134</v>
      </c>
      <c r="K152" s="13">
        <v>1</v>
      </c>
      <c r="L152" s="13">
        <v>1</v>
      </c>
      <c r="M152" s="14" t="s">
        <v>3155</v>
      </c>
      <c r="N152" s="14" t="s">
        <v>3171</v>
      </c>
      <c r="O152" s="13"/>
      <c r="P152"/>
    </row>
    <row r="153" spans="1:16" x14ac:dyDescent="0.25">
      <c r="A153" s="48">
        <v>85</v>
      </c>
      <c r="B153" s="1" t="str">
        <f t="shared" si="4"/>
        <v>OG85M</v>
      </c>
      <c r="C153" s="1" t="str">
        <f t="shared" si="5"/>
        <v>OG85</v>
      </c>
      <c r="D153" t="str">
        <f>VLOOKUP(C153, '1.MetaData'!B:AI, 2, FALSE)</f>
        <v>OG85</v>
      </c>
      <c r="F153" s="13" t="s">
        <v>3137</v>
      </c>
      <c r="G153" s="14">
        <v>1</v>
      </c>
      <c r="H153">
        <f ca="1">COUNTIFS('3.DNAExtractions'!$B:$B,$B153,'3.DNAExtractions'!$D:$D,H$1)</f>
        <v>0</v>
      </c>
      <c r="J153" s="13" t="s">
        <v>3134</v>
      </c>
      <c r="K153" s="13">
        <v>1</v>
      </c>
      <c r="L153" s="13">
        <v>1</v>
      </c>
      <c r="M153" s="14" t="s">
        <v>3155</v>
      </c>
      <c r="N153" s="14" t="s">
        <v>3171</v>
      </c>
      <c r="O153" s="13"/>
      <c r="P153"/>
    </row>
    <row r="154" spans="1:16" x14ac:dyDescent="0.25">
      <c r="A154" s="48">
        <v>86</v>
      </c>
      <c r="B154" s="1" t="str">
        <f t="shared" si="4"/>
        <v>OG86G</v>
      </c>
      <c r="C154" s="1" t="str">
        <f t="shared" si="5"/>
        <v>OG86</v>
      </c>
      <c r="D154" t="str">
        <f>VLOOKUP(C154, '1.MetaData'!B:AI, 2, FALSE)</f>
        <v>OG86</v>
      </c>
      <c r="E154" s="21"/>
      <c r="F154" s="13" t="s">
        <v>3133</v>
      </c>
      <c r="G154" s="14">
        <v>1</v>
      </c>
      <c r="H154">
        <f ca="1">COUNTIFS('3.DNAExtractions'!$B:$B,$B154,'3.DNAExtractions'!$D:$D,H$1)</f>
        <v>2</v>
      </c>
      <c r="J154" s="13" t="s">
        <v>3134</v>
      </c>
      <c r="K154" s="13">
        <v>1</v>
      </c>
      <c r="L154" s="13">
        <v>1</v>
      </c>
      <c r="M154" s="14" t="s">
        <v>3155</v>
      </c>
      <c r="N154" s="14" t="s">
        <v>3171</v>
      </c>
      <c r="O154" s="13"/>
      <c r="P154"/>
    </row>
    <row r="155" spans="1:16" x14ac:dyDescent="0.25">
      <c r="A155" s="48">
        <v>86</v>
      </c>
      <c r="B155" s="1" t="str">
        <f t="shared" si="4"/>
        <v>OG86M</v>
      </c>
      <c r="C155" s="1" t="str">
        <f t="shared" si="5"/>
        <v>OG86</v>
      </c>
      <c r="D155" t="str">
        <f>VLOOKUP(C155, '1.MetaData'!B:AI, 2, FALSE)</f>
        <v>OG86</v>
      </c>
      <c r="F155" s="13" t="s">
        <v>3137</v>
      </c>
      <c r="G155" s="14">
        <v>1</v>
      </c>
      <c r="H155">
        <f ca="1">COUNTIFS('3.DNAExtractions'!$B:$B,$B155,'3.DNAExtractions'!$D:$D,H$1)</f>
        <v>0</v>
      </c>
      <c r="J155" s="13" t="s">
        <v>3134</v>
      </c>
      <c r="K155" s="13">
        <v>1</v>
      </c>
      <c r="L155" s="13">
        <v>1</v>
      </c>
      <c r="M155" s="14" t="s">
        <v>3155</v>
      </c>
      <c r="N155" s="14" t="s">
        <v>3171</v>
      </c>
      <c r="O155" s="13"/>
      <c r="P155"/>
    </row>
    <row r="156" spans="1:16" x14ac:dyDescent="0.25">
      <c r="A156" s="48">
        <v>87</v>
      </c>
      <c r="B156" s="1" t="str">
        <f t="shared" si="4"/>
        <v>OG87G</v>
      </c>
      <c r="C156" s="1" t="str">
        <f t="shared" si="5"/>
        <v>OG87</v>
      </c>
      <c r="D156" t="str">
        <f>VLOOKUP(C156, '1.MetaData'!B:AI, 2, FALSE)</f>
        <v>OG87</v>
      </c>
      <c r="E156" s="21"/>
      <c r="F156" s="13" t="s">
        <v>3133</v>
      </c>
      <c r="G156" s="14">
        <v>1</v>
      </c>
      <c r="H156">
        <f ca="1">COUNTIFS('3.DNAExtractions'!$B:$B,$B156,'3.DNAExtractions'!$D:$D,H$1)</f>
        <v>0</v>
      </c>
      <c r="J156" s="13" t="s">
        <v>3134</v>
      </c>
      <c r="K156" s="13">
        <v>1</v>
      </c>
      <c r="L156" s="13">
        <v>1</v>
      </c>
      <c r="M156" s="14" t="s">
        <v>3155</v>
      </c>
      <c r="N156" s="14" t="s">
        <v>3171</v>
      </c>
      <c r="O156" s="13"/>
      <c r="P156"/>
    </row>
    <row r="157" spans="1:16" x14ac:dyDescent="0.25">
      <c r="A157" s="48">
        <v>87</v>
      </c>
      <c r="B157" s="1" t="str">
        <f t="shared" si="4"/>
        <v>OG87M</v>
      </c>
      <c r="C157" s="1" t="str">
        <f t="shared" si="5"/>
        <v>OG87</v>
      </c>
      <c r="D157" t="str">
        <f>VLOOKUP(C157, '1.MetaData'!B:AI, 2, FALSE)</f>
        <v>OG87</v>
      </c>
      <c r="F157" s="13" t="s">
        <v>3137</v>
      </c>
      <c r="G157" s="14">
        <v>1</v>
      </c>
      <c r="H157">
        <f ca="1">COUNTIFS('3.DNAExtractions'!$B:$B,$B157,'3.DNAExtractions'!$D:$D,H$1)</f>
        <v>1</v>
      </c>
      <c r="J157" s="13" t="s">
        <v>3134</v>
      </c>
      <c r="K157" s="13">
        <v>1</v>
      </c>
      <c r="L157" s="13">
        <v>1</v>
      </c>
      <c r="M157" s="14" t="s">
        <v>3155</v>
      </c>
      <c r="N157" s="14" t="s">
        <v>3171</v>
      </c>
      <c r="O157" s="13"/>
      <c r="P157"/>
    </row>
    <row r="158" spans="1:16" x14ac:dyDescent="0.25">
      <c r="A158" s="48">
        <v>88</v>
      </c>
      <c r="B158" s="1" t="str">
        <f t="shared" si="4"/>
        <v>OG88G</v>
      </c>
      <c r="C158" s="1" t="str">
        <f t="shared" si="5"/>
        <v>OG88</v>
      </c>
      <c r="D158" t="str">
        <f>VLOOKUP(C158, '1.MetaData'!B:AI, 2, FALSE)</f>
        <v>OG88</v>
      </c>
      <c r="E158" s="21"/>
      <c r="F158" s="13" t="s">
        <v>3133</v>
      </c>
      <c r="G158" s="14">
        <v>1</v>
      </c>
      <c r="H158">
        <f ca="1">COUNTIFS('3.DNAExtractions'!$B:$B,$B158,'3.DNAExtractions'!$D:$D,H$1)</f>
        <v>1</v>
      </c>
      <c r="J158" s="13" t="s">
        <v>3134</v>
      </c>
      <c r="K158" s="13">
        <v>1</v>
      </c>
      <c r="L158" s="13">
        <v>1</v>
      </c>
      <c r="M158" s="14" t="s">
        <v>3155</v>
      </c>
      <c r="N158" s="14" t="s">
        <v>3171</v>
      </c>
      <c r="O158" s="13"/>
      <c r="P158"/>
    </row>
    <row r="159" spans="1:16" x14ac:dyDescent="0.25">
      <c r="A159" s="48">
        <v>88</v>
      </c>
      <c r="B159" s="1" t="str">
        <f t="shared" si="4"/>
        <v>OG88M</v>
      </c>
      <c r="C159" s="1" t="str">
        <f t="shared" si="5"/>
        <v>OG88</v>
      </c>
      <c r="D159" t="str">
        <f>VLOOKUP(C159, '1.MetaData'!B:AI, 2, FALSE)</f>
        <v>OG88</v>
      </c>
      <c r="F159" s="13" t="s">
        <v>3137</v>
      </c>
      <c r="G159" s="14">
        <v>1</v>
      </c>
      <c r="H159">
        <f ca="1">COUNTIFS('3.DNAExtractions'!$B:$B,$B159,'3.DNAExtractions'!$D:$D,H$1)</f>
        <v>0</v>
      </c>
      <c r="J159" s="13" t="s">
        <v>3134</v>
      </c>
      <c r="K159" s="13">
        <v>1</v>
      </c>
      <c r="L159" s="13">
        <v>1</v>
      </c>
      <c r="M159" s="14" t="s">
        <v>3155</v>
      </c>
      <c r="N159" s="14" t="s">
        <v>3171</v>
      </c>
      <c r="O159" s="13"/>
      <c r="P159"/>
    </row>
    <row r="160" spans="1:16" x14ac:dyDescent="0.25">
      <c r="A160" s="48">
        <v>88</v>
      </c>
      <c r="B160" s="1" t="str">
        <f t="shared" si="4"/>
        <v>OG88L</v>
      </c>
      <c r="C160" s="1" t="str">
        <f t="shared" si="5"/>
        <v>OG88</v>
      </c>
      <c r="D160" t="str">
        <f>VLOOKUP(C160, '1.MetaData'!B:AI, 2, FALSE)</f>
        <v>OG88</v>
      </c>
      <c r="F160" s="13" t="s">
        <v>3148</v>
      </c>
      <c r="G160" s="14">
        <v>1</v>
      </c>
      <c r="H160">
        <f ca="1">COUNTIFS('3.DNAExtractions'!$B:$B,$B160,'3.DNAExtractions'!$D:$D,H$1)</f>
        <v>0</v>
      </c>
      <c r="J160" s="13" t="s">
        <v>3134</v>
      </c>
      <c r="K160" s="13">
        <v>1</v>
      </c>
      <c r="L160" s="13">
        <v>1</v>
      </c>
      <c r="M160" s="14" t="s">
        <v>3155</v>
      </c>
      <c r="N160" s="14" t="s">
        <v>3171</v>
      </c>
      <c r="O160" s="13"/>
      <c r="P160"/>
    </row>
    <row r="161" spans="1:16" x14ac:dyDescent="0.25">
      <c r="A161" s="48">
        <v>89</v>
      </c>
      <c r="B161" s="1" t="str">
        <f t="shared" si="4"/>
        <v>OG89G</v>
      </c>
      <c r="C161" s="1" t="str">
        <f t="shared" si="5"/>
        <v>OG89</v>
      </c>
      <c r="D161" t="str">
        <f>VLOOKUP(C161, '1.MetaData'!B:AI, 2, FALSE)</f>
        <v>OG89</v>
      </c>
      <c r="E161" s="21"/>
      <c r="F161" s="13" t="s">
        <v>3133</v>
      </c>
      <c r="G161" s="14">
        <v>1</v>
      </c>
      <c r="H161">
        <f ca="1">COUNTIFS('3.DNAExtractions'!$B:$B,$B161,'3.DNAExtractions'!$D:$D,H$1)</f>
        <v>1</v>
      </c>
      <c r="J161" s="13" t="s">
        <v>3134</v>
      </c>
      <c r="K161" s="13">
        <v>1</v>
      </c>
      <c r="L161" s="13">
        <v>1</v>
      </c>
      <c r="M161" s="14" t="s">
        <v>3155</v>
      </c>
      <c r="N161" s="14" t="s">
        <v>3171</v>
      </c>
      <c r="O161" s="13"/>
      <c r="P161"/>
    </row>
    <row r="162" spans="1:16" x14ac:dyDescent="0.25">
      <c r="A162" s="48">
        <v>89</v>
      </c>
      <c r="B162" s="1" t="str">
        <f t="shared" si="4"/>
        <v>OG89M</v>
      </c>
      <c r="C162" s="1" t="str">
        <f t="shared" si="5"/>
        <v>OG89</v>
      </c>
      <c r="D162" t="str">
        <f>VLOOKUP(C162, '1.MetaData'!B:AI, 2, FALSE)</f>
        <v>OG89</v>
      </c>
      <c r="F162" s="13" t="s">
        <v>3137</v>
      </c>
      <c r="G162" s="14">
        <v>1</v>
      </c>
      <c r="H162">
        <f ca="1">COUNTIFS('3.DNAExtractions'!$B:$B,$B162,'3.DNAExtractions'!$D:$D,H$1)</f>
        <v>0</v>
      </c>
      <c r="J162" s="13" t="s">
        <v>3134</v>
      </c>
      <c r="K162" s="13">
        <v>1</v>
      </c>
      <c r="L162" s="13">
        <v>1</v>
      </c>
      <c r="M162" s="14" t="s">
        <v>3155</v>
      </c>
      <c r="N162" s="14" t="s">
        <v>3171</v>
      </c>
      <c r="O162" s="13"/>
      <c r="P162"/>
    </row>
    <row r="163" spans="1:16" x14ac:dyDescent="0.25">
      <c r="A163" s="48">
        <v>90</v>
      </c>
      <c r="B163" s="1" t="str">
        <f t="shared" si="4"/>
        <v>OG90H</v>
      </c>
      <c r="C163" s="1" t="str">
        <f t="shared" si="5"/>
        <v>OG90</v>
      </c>
      <c r="D163" t="str">
        <f>VLOOKUP(C163, '1.MetaData'!B:AI, 2, FALSE)</f>
        <v>OG90</v>
      </c>
      <c r="E163" s="21"/>
      <c r="F163" s="13" t="s">
        <v>3147</v>
      </c>
      <c r="G163" s="14">
        <v>1</v>
      </c>
      <c r="H163">
        <f ca="1">COUNTIFS('3.DNAExtractions'!$B:$B,$B163,'3.DNAExtractions'!$D:$D,H$1)</f>
        <v>2</v>
      </c>
      <c r="J163" s="13" t="s">
        <v>3134</v>
      </c>
      <c r="K163" s="13">
        <v>1</v>
      </c>
      <c r="L163" s="13">
        <v>1</v>
      </c>
      <c r="M163" s="14" t="s">
        <v>3155</v>
      </c>
      <c r="N163" s="14" t="s">
        <v>3167</v>
      </c>
      <c r="O163" s="13"/>
      <c r="P163"/>
    </row>
    <row r="164" spans="1:16" x14ac:dyDescent="0.25">
      <c r="A164" s="48">
        <v>90</v>
      </c>
      <c r="B164" s="1" t="str">
        <f t="shared" si="4"/>
        <v>OG90M</v>
      </c>
      <c r="C164" s="1" t="str">
        <f t="shared" si="5"/>
        <v>OG90</v>
      </c>
      <c r="D164" t="str">
        <f>VLOOKUP(C164, '1.MetaData'!B:AI, 2, FALSE)</f>
        <v>OG90</v>
      </c>
      <c r="F164" s="13" t="s">
        <v>3137</v>
      </c>
      <c r="G164" s="14">
        <v>1</v>
      </c>
      <c r="H164">
        <f ca="1">COUNTIFS('3.DNAExtractions'!$B:$B,$B164,'3.DNAExtractions'!$D:$D,H$1)</f>
        <v>0</v>
      </c>
      <c r="J164" s="13" t="s">
        <v>3134</v>
      </c>
      <c r="K164" s="13">
        <v>1</v>
      </c>
      <c r="L164" s="13">
        <v>1</v>
      </c>
      <c r="M164" s="14" t="s">
        <v>3155</v>
      </c>
      <c r="N164" s="14" t="s">
        <v>3167</v>
      </c>
      <c r="O164" s="13"/>
      <c r="P164"/>
    </row>
    <row r="165" spans="1:16" x14ac:dyDescent="0.25">
      <c r="A165" s="48">
        <v>90</v>
      </c>
      <c r="B165" s="1" t="str">
        <f t="shared" si="4"/>
        <v>OG90G</v>
      </c>
      <c r="C165" s="1" t="str">
        <f t="shared" si="5"/>
        <v>OG90</v>
      </c>
      <c r="D165" t="str">
        <f>VLOOKUP(C165, '1.MetaData'!B:AI, 2, FALSE)</f>
        <v>OG90</v>
      </c>
      <c r="F165" s="13" t="s">
        <v>3133</v>
      </c>
      <c r="G165" s="14">
        <v>1</v>
      </c>
      <c r="H165">
        <f ca="1">COUNTIFS('3.DNAExtractions'!$B:$B,$B165,'3.DNAExtractions'!$D:$D,H$1)</f>
        <v>0</v>
      </c>
      <c r="J165" s="13" t="s">
        <v>3134</v>
      </c>
      <c r="K165" s="13">
        <v>1</v>
      </c>
      <c r="L165" s="13">
        <v>1</v>
      </c>
      <c r="M165" s="14" t="s">
        <v>3155</v>
      </c>
      <c r="N165" s="14" t="s">
        <v>3167</v>
      </c>
      <c r="O165" s="13"/>
      <c r="P165"/>
    </row>
    <row r="166" spans="1:16" x14ac:dyDescent="0.25">
      <c r="A166" s="48">
        <v>91</v>
      </c>
      <c r="B166" s="1" t="str">
        <f t="shared" si="4"/>
        <v>OG91G</v>
      </c>
      <c r="C166" s="1" t="str">
        <f t="shared" si="5"/>
        <v>OG91</v>
      </c>
      <c r="D166" t="str">
        <f>VLOOKUP(C166, '1.MetaData'!B:AI, 2, FALSE)</f>
        <v>OG91</v>
      </c>
      <c r="E166" s="21"/>
      <c r="F166" s="13" t="s">
        <v>3133</v>
      </c>
      <c r="G166" s="14">
        <v>1</v>
      </c>
      <c r="H166">
        <f ca="1">COUNTIFS('3.DNAExtractions'!$B:$B,$B166,'3.DNAExtractions'!$D:$D,H$1)</f>
        <v>1</v>
      </c>
      <c r="J166" s="13" t="s">
        <v>3134</v>
      </c>
      <c r="K166" s="13">
        <v>1</v>
      </c>
      <c r="L166" s="13">
        <v>1</v>
      </c>
      <c r="M166" s="14" t="s">
        <v>3155</v>
      </c>
      <c r="N166" s="14" t="s">
        <v>3167</v>
      </c>
      <c r="O166" s="13"/>
      <c r="P166"/>
    </row>
    <row r="167" spans="1:16" x14ac:dyDescent="0.25">
      <c r="A167" s="48">
        <v>91</v>
      </c>
      <c r="B167" s="1" t="str">
        <f t="shared" si="4"/>
        <v>OG91M</v>
      </c>
      <c r="C167" s="1" t="str">
        <f t="shared" si="5"/>
        <v>OG91</v>
      </c>
      <c r="D167" t="str">
        <f>VLOOKUP(C167, '1.MetaData'!B:AI, 2, FALSE)</f>
        <v>OG91</v>
      </c>
      <c r="F167" s="13" t="s">
        <v>3137</v>
      </c>
      <c r="G167" s="14">
        <v>1</v>
      </c>
      <c r="H167">
        <f ca="1">COUNTIFS('3.DNAExtractions'!$B:$B,$B167,'3.DNAExtractions'!$D:$D,H$1)</f>
        <v>0</v>
      </c>
      <c r="J167" s="13" t="s">
        <v>3134</v>
      </c>
      <c r="K167" s="13">
        <v>1</v>
      </c>
      <c r="L167" s="13">
        <v>1</v>
      </c>
      <c r="M167" s="14" t="s">
        <v>3155</v>
      </c>
      <c r="N167" s="14" t="s">
        <v>3167</v>
      </c>
      <c r="O167" s="13"/>
      <c r="P167"/>
    </row>
    <row r="168" spans="1:16" x14ac:dyDescent="0.25">
      <c r="A168" s="48">
        <v>92</v>
      </c>
      <c r="B168" s="1" t="str">
        <f t="shared" si="4"/>
        <v>OG92M</v>
      </c>
      <c r="C168" s="1" t="str">
        <f t="shared" si="5"/>
        <v>OG92</v>
      </c>
      <c r="D168" t="str">
        <f>VLOOKUP(C168, '1.MetaData'!B:AI, 2, FALSE)</f>
        <v>OG92</v>
      </c>
      <c r="E168" s="21"/>
      <c r="F168" s="13" t="s">
        <v>3137</v>
      </c>
      <c r="G168" s="14">
        <v>1</v>
      </c>
      <c r="H168">
        <f ca="1">COUNTIFS('3.DNAExtractions'!$B:$B,$B168,'3.DNAExtractions'!$D:$D,H$1)</f>
        <v>0</v>
      </c>
      <c r="J168" s="13" t="s">
        <v>3134</v>
      </c>
      <c r="K168" s="13">
        <v>1</v>
      </c>
      <c r="L168" s="13">
        <v>1</v>
      </c>
      <c r="M168" s="14" t="s">
        <v>3155</v>
      </c>
      <c r="N168" s="14" t="s">
        <v>3167</v>
      </c>
      <c r="O168" s="13"/>
      <c r="P168"/>
    </row>
    <row r="169" spans="1:16" x14ac:dyDescent="0.25">
      <c r="A169" s="48">
        <v>93</v>
      </c>
      <c r="B169" s="1" t="str">
        <f t="shared" si="4"/>
        <v>OG93M</v>
      </c>
      <c r="C169" s="1" t="str">
        <f t="shared" si="5"/>
        <v>OG93</v>
      </c>
      <c r="D169" t="str">
        <f>VLOOKUP(C169, '1.MetaData'!B:AI, 2, FALSE)</f>
        <v>OG93</v>
      </c>
      <c r="E169" s="21"/>
      <c r="F169" s="13" t="s">
        <v>3137</v>
      </c>
      <c r="G169" s="14">
        <v>1</v>
      </c>
      <c r="H169">
        <f ca="1">COUNTIFS('3.DNAExtractions'!$B:$B,$B169,'3.DNAExtractions'!$D:$D,H$1)</f>
        <v>0</v>
      </c>
      <c r="J169" s="13" t="s">
        <v>3134</v>
      </c>
      <c r="K169" s="13">
        <v>1</v>
      </c>
      <c r="L169" s="13">
        <v>1</v>
      </c>
      <c r="M169" s="14" t="s">
        <v>3155</v>
      </c>
      <c r="N169" s="14" t="s">
        <v>3167</v>
      </c>
      <c r="O169" s="13"/>
      <c r="P169"/>
    </row>
    <row r="170" spans="1:16" x14ac:dyDescent="0.25">
      <c r="A170" s="48">
        <v>94</v>
      </c>
      <c r="B170" s="1" t="str">
        <f t="shared" si="4"/>
        <v>OG94T</v>
      </c>
      <c r="C170" s="1" t="str">
        <f t="shared" si="5"/>
        <v>OG94</v>
      </c>
      <c r="D170" t="str">
        <f>VLOOKUP(C170, '1.MetaData'!B:AI, 2, FALSE)</f>
        <v>OG94</v>
      </c>
      <c r="E170" s="21"/>
      <c r="F170" s="13" t="s">
        <v>3157</v>
      </c>
      <c r="G170" s="14">
        <v>1</v>
      </c>
      <c r="H170">
        <f ca="1">COUNTIFS('3.DNAExtractions'!$B:$B,$B170,'3.DNAExtractions'!$D:$D,H$1)</f>
        <v>0</v>
      </c>
      <c r="J170" s="13" t="s">
        <v>3134</v>
      </c>
      <c r="K170" s="13">
        <v>1</v>
      </c>
      <c r="L170" s="13">
        <v>1</v>
      </c>
      <c r="M170" s="14" t="s">
        <v>3155</v>
      </c>
      <c r="N170" s="14" t="s">
        <v>3167</v>
      </c>
      <c r="O170" s="13"/>
      <c r="P170"/>
    </row>
    <row r="171" spans="1:16" x14ac:dyDescent="0.25">
      <c r="A171" s="48">
        <v>95</v>
      </c>
      <c r="B171" s="1" t="str">
        <f t="shared" si="4"/>
        <v>OG95H</v>
      </c>
      <c r="C171" s="1" t="str">
        <f t="shared" si="5"/>
        <v>OG95</v>
      </c>
      <c r="D171" t="str">
        <f>VLOOKUP(C171, '1.MetaData'!B:AI, 2, FALSE)</f>
        <v>OG95</v>
      </c>
      <c r="E171" s="21"/>
      <c r="F171" s="13" t="s">
        <v>3147</v>
      </c>
      <c r="G171" s="14">
        <v>1</v>
      </c>
      <c r="H171">
        <f ca="1">COUNTIFS('3.DNAExtractions'!$B:$B,$B171,'3.DNAExtractions'!$D:$D,H$1)</f>
        <v>1</v>
      </c>
      <c r="J171" s="13" t="s">
        <v>3134</v>
      </c>
      <c r="K171" s="13">
        <v>1</v>
      </c>
      <c r="L171" s="13">
        <v>1</v>
      </c>
      <c r="M171" s="14" t="s">
        <v>3155</v>
      </c>
      <c r="N171" s="14" t="s">
        <v>3167</v>
      </c>
      <c r="O171" s="13"/>
      <c r="P171"/>
    </row>
    <row r="172" spans="1:16" x14ac:dyDescent="0.25">
      <c r="A172" s="48">
        <v>95</v>
      </c>
      <c r="B172" s="1" t="str">
        <f t="shared" si="4"/>
        <v>OG95M</v>
      </c>
      <c r="C172" s="1" t="str">
        <f t="shared" si="5"/>
        <v>OG95</v>
      </c>
      <c r="D172" t="str">
        <f>VLOOKUP(C172, '1.MetaData'!B:AI, 2, FALSE)</f>
        <v>OG95</v>
      </c>
      <c r="F172" s="13" t="s">
        <v>3137</v>
      </c>
      <c r="G172" s="14">
        <v>1</v>
      </c>
      <c r="H172">
        <f ca="1">COUNTIFS('3.DNAExtractions'!$B:$B,$B172,'3.DNAExtractions'!$D:$D,H$1)</f>
        <v>0</v>
      </c>
      <c r="J172" s="13" t="s">
        <v>3134</v>
      </c>
      <c r="K172" s="13">
        <v>1</v>
      </c>
      <c r="L172" s="13">
        <v>1</v>
      </c>
      <c r="M172" s="14" t="s">
        <v>3155</v>
      </c>
      <c r="N172" s="14" t="s">
        <v>3167</v>
      </c>
      <c r="O172" s="13"/>
      <c r="P172"/>
    </row>
    <row r="173" spans="1:16" x14ac:dyDescent="0.25">
      <c r="A173" s="48">
        <v>95</v>
      </c>
      <c r="B173" s="1" t="str">
        <f t="shared" si="4"/>
        <v>OG95G</v>
      </c>
      <c r="C173" s="1" t="str">
        <f t="shared" si="5"/>
        <v>OG95</v>
      </c>
      <c r="D173" t="str">
        <f>VLOOKUP(C173, '1.MetaData'!B:AI, 2, FALSE)</f>
        <v>OG95</v>
      </c>
      <c r="F173" s="13" t="s">
        <v>3133</v>
      </c>
      <c r="G173" s="14">
        <v>1</v>
      </c>
      <c r="H173">
        <f ca="1">COUNTIFS('3.DNAExtractions'!$B:$B,$B173,'3.DNAExtractions'!$D:$D,H$1)</f>
        <v>0</v>
      </c>
      <c r="J173" s="13" t="s">
        <v>3134</v>
      </c>
      <c r="K173" s="13">
        <v>1</v>
      </c>
      <c r="L173" s="13">
        <v>1</v>
      </c>
      <c r="M173" s="14" t="s">
        <v>3155</v>
      </c>
      <c r="N173" s="14" t="s">
        <v>3167</v>
      </c>
      <c r="O173" s="13"/>
      <c r="P173"/>
    </row>
    <row r="174" spans="1:16" x14ac:dyDescent="0.25">
      <c r="A174" s="48">
        <v>96</v>
      </c>
      <c r="B174" s="1" t="str">
        <f t="shared" si="4"/>
        <v>OG96G</v>
      </c>
      <c r="C174" s="1" t="str">
        <f t="shared" si="5"/>
        <v>OG96</v>
      </c>
      <c r="D174" t="str">
        <f>VLOOKUP(C174, '1.MetaData'!B:AI, 2, FALSE)</f>
        <v>OG96</v>
      </c>
      <c r="E174" s="21"/>
      <c r="F174" s="13" t="s">
        <v>3133</v>
      </c>
      <c r="G174" s="14">
        <v>1</v>
      </c>
      <c r="H174">
        <f ca="1">COUNTIFS('3.DNAExtractions'!$B:$B,$B174,'3.DNAExtractions'!$D:$D,H$1)</f>
        <v>0</v>
      </c>
      <c r="J174" s="13" t="s">
        <v>3134</v>
      </c>
      <c r="K174" s="13">
        <v>1</v>
      </c>
      <c r="L174" s="13">
        <v>1</v>
      </c>
      <c r="M174" s="14" t="s">
        <v>3155</v>
      </c>
      <c r="N174" s="14" t="s">
        <v>3167</v>
      </c>
      <c r="O174" s="13" t="s">
        <v>3172</v>
      </c>
      <c r="P174"/>
    </row>
    <row r="175" spans="1:16" x14ac:dyDescent="0.25">
      <c r="A175" s="48">
        <v>96</v>
      </c>
      <c r="B175" s="1" t="str">
        <f t="shared" si="4"/>
        <v>OG96M</v>
      </c>
      <c r="C175" s="1" t="str">
        <f t="shared" si="5"/>
        <v>OG96</v>
      </c>
      <c r="D175" t="str">
        <f>VLOOKUP(C175, '1.MetaData'!B:AI, 2, FALSE)</f>
        <v>OG96</v>
      </c>
      <c r="F175" s="13" t="s">
        <v>3137</v>
      </c>
      <c r="G175" s="14">
        <v>1</v>
      </c>
      <c r="H175">
        <f ca="1">COUNTIFS('3.DNAExtractions'!$B:$B,$B175,'3.DNAExtractions'!$D:$D,H$1)</f>
        <v>0</v>
      </c>
      <c r="J175" s="13" t="s">
        <v>3134</v>
      </c>
      <c r="K175" s="13">
        <v>1</v>
      </c>
      <c r="L175" s="13">
        <v>1</v>
      </c>
      <c r="M175" s="14" t="s">
        <v>3155</v>
      </c>
      <c r="N175" s="14" t="s">
        <v>3167</v>
      </c>
      <c r="O175" s="13"/>
      <c r="P175"/>
    </row>
    <row r="176" spans="1:16" x14ac:dyDescent="0.25">
      <c r="A176" s="48">
        <v>97</v>
      </c>
      <c r="B176" s="1" t="str">
        <f t="shared" si="4"/>
        <v>OG97G</v>
      </c>
      <c r="C176" s="1" t="str">
        <f t="shared" si="5"/>
        <v>OG97</v>
      </c>
      <c r="D176" t="str">
        <f>VLOOKUP(C176, '1.MetaData'!B:AI, 2, FALSE)</f>
        <v>OG97</v>
      </c>
      <c r="E176" s="21"/>
      <c r="F176" s="13" t="s">
        <v>3133</v>
      </c>
      <c r="G176" s="14">
        <v>1</v>
      </c>
      <c r="H176">
        <f ca="1">COUNTIFS('3.DNAExtractions'!$B:$B,$B176,'3.DNAExtractions'!$D:$D,H$1)</f>
        <v>1</v>
      </c>
      <c r="J176" s="13" t="s">
        <v>3134</v>
      </c>
      <c r="K176" s="13">
        <v>1</v>
      </c>
      <c r="L176" s="13">
        <v>1</v>
      </c>
      <c r="M176" s="14" t="s">
        <v>3155</v>
      </c>
      <c r="N176" s="14" t="s">
        <v>3167</v>
      </c>
      <c r="O176" s="13"/>
      <c r="P176"/>
    </row>
    <row r="177" spans="1:16" x14ac:dyDescent="0.25">
      <c r="A177" s="48">
        <v>97</v>
      </c>
      <c r="B177" s="1" t="str">
        <f t="shared" si="4"/>
        <v>OG97M</v>
      </c>
      <c r="C177" s="1" t="str">
        <f t="shared" si="5"/>
        <v>OG97</v>
      </c>
      <c r="D177" t="str">
        <f>VLOOKUP(C177, '1.MetaData'!B:AI, 2, FALSE)</f>
        <v>OG97</v>
      </c>
      <c r="F177" s="13" t="s">
        <v>3137</v>
      </c>
      <c r="G177" s="14">
        <v>1</v>
      </c>
      <c r="H177">
        <f ca="1">COUNTIFS('3.DNAExtractions'!$B:$B,$B177,'3.DNAExtractions'!$D:$D,H$1)</f>
        <v>0</v>
      </c>
      <c r="J177" s="13" t="s">
        <v>3134</v>
      </c>
      <c r="K177" s="13">
        <v>1</v>
      </c>
      <c r="L177" s="13">
        <v>1</v>
      </c>
      <c r="M177" s="14" t="s">
        <v>3155</v>
      </c>
      <c r="N177" s="14" t="s">
        <v>3167</v>
      </c>
      <c r="O177" s="13"/>
      <c r="P177"/>
    </row>
    <row r="178" spans="1:16" x14ac:dyDescent="0.25">
      <c r="A178" s="48">
        <v>98</v>
      </c>
      <c r="B178" s="1" t="str">
        <f t="shared" si="4"/>
        <v>OG98M</v>
      </c>
      <c r="C178" s="1" t="str">
        <f t="shared" si="5"/>
        <v>OG98</v>
      </c>
      <c r="D178" t="str">
        <f>VLOOKUP(C178, '1.MetaData'!B:AI, 2, FALSE)</f>
        <v>OG98</v>
      </c>
      <c r="E178" s="21"/>
      <c r="F178" s="13" t="s">
        <v>3137</v>
      </c>
      <c r="G178" s="14">
        <v>1</v>
      </c>
      <c r="H178">
        <f ca="1">COUNTIFS('3.DNAExtractions'!$B:$B,$B178,'3.DNAExtractions'!$D:$D,H$1)</f>
        <v>0</v>
      </c>
      <c r="J178" s="13" t="s">
        <v>3134</v>
      </c>
      <c r="K178" s="13">
        <v>1</v>
      </c>
      <c r="L178" s="13">
        <v>1</v>
      </c>
      <c r="M178" s="14" t="s">
        <v>3155</v>
      </c>
      <c r="N178" s="14" t="s">
        <v>3167</v>
      </c>
      <c r="O178" s="13"/>
      <c r="P178"/>
    </row>
    <row r="179" spans="1:16" x14ac:dyDescent="0.25">
      <c r="A179" s="48">
        <v>99</v>
      </c>
      <c r="B179" s="1" t="str">
        <f t="shared" si="4"/>
        <v>OG99G</v>
      </c>
      <c r="C179" s="1" t="str">
        <f t="shared" si="5"/>
        <v>OG99</v>
      </c>
      <c r="D179" t="str">
        <f>VLOOKUP(C179, '1.MetaData'!B:AI, 2, FALSE)</f>
        <v>OG99</v>
      </c>
      <c r="E179" s="21"/>
      <c r="F179" s="13" t="s">
        <v>3133</v>
      </c>
      <c r="G179" s="14">
        <v>1</v>
      </c>
      <c r="H179">
        <f ca="1">COUNTIFS('3.DNAExtractions'!$B:$B,$B179,'3.DNAExtractions'!$D:$D,H$1)</f>
        <v>2</v>
      </c>
      <c r="J179" s="13" t="s">
        <v>3134</v>
      </c>
      <c r="K179" s="13">
        <v>1</v>
      </c>
      <c r="L179" s="13">
        <v>1</v>
      </c>
      <c r="M179" s="14" t="s">
        <v>3155</v>
      </c>
      <c r="N179" s="14" t="s">
        <v>3167</v>
      </c>
      <c r="O179" s="13"/>
      <c r="P179"/>
    </row>
    <row r="180" spans="1:16" x14ac:dyDescent="0.25">
      <c r="A180" s="48">
        <v>99</v>
      </c>
      <c r="B180" s="1" t="str">
        <f t="shared" si="4"/>
        <v>OG99M</v>
      </c>
      <c r="C180" s="1" t="str">
        <f t="shared" si="5"/>
        <v>OG99</v>
      </c>
      <c r="D180" t="str">
        <f>VLOOKUP(C180, '1.MetaData'!B:AI, 2, FALSE)</f>
        <v>OG99</v>
      </c>
      <c r="F180" s="13" t="s">
        <v>3137</v>
      </c>
      <c r="G180" s="14">
        <v>1</v>
      </c>
      <c r="H180">
        <f ca="1">COUNTIFS('3.DNAExtractions'!$B:$B,$B180,'3.DNAExtractions'!$D:$D,H$1)</f>
        <v>0</v>
      </c>
      <c r="J180" s="13" t="s">
        <v>3134</v>
      </c>
      <c r="K180" s="13">
        <v>1</v>
      </c>
      <c r="L180" s="13">
        <v>1</v>
      </c>
      <c r="M180" s="14" t="s">
        <v>3155</v>
      </c>
      <c r="N180" s="14" t="s">
        <v>3167</v>
      </c>
      <c r="O180" s="13"/>
      <c r="P180"/>
    </row>
    <row r="181" spans="1:16" x14ac:dyDescent="0.25">
      <c r="A181" s="48">
        <v>100</v>
      </c>
      <c r="B181" s="1" t="str">
        <f t="shared" si="4"/>
        <v>OG100W</v>
      </c>
      <c r="C181" s="1" t="str">
        <f t="shared" si="5"/>
        <v>OG100</v>
      </c>
      <c r="D181" t="str">
        <f>VLOOKUP(C181, '1.MetaData'!B:AI, 2, FALSE)</f>
        <v>OG100</v>
      </c>
      <c r="E181" s="21"/>
      <c r="F181" s="13" t="s">
        <v>3154</v>
      </c>
      <c r="G181" s="14">
        <v>1</v>
      </c>
      <c r="H181">
        <f ca="1">COUNTIFS('3.DNAExtractions'!$B:$B,$B181,'3.DNAExtractions'!$D:$D,H$1)</f>
        <v>2</v>
      </c>
      <c r="J181" s="13" t="s">
        <v>3134</v>
      </c>
      <c r="K181" s="13">
        <v>1</v>
      </c>
      <c r="L181" s="13">
        <v>1</v>
      </c>
      <c r="M181" s="14" t="s">
        <v>3155</v>
      </c>
      <c r="N181" s="14" t="s">
        <v>3173</v>
      </c>
      <c r="O181" s="13"/>
      <c r="P181"/>
    </row>
    <row r="182" spans="1:16" x14ac:dyDescent="0.25">
      <c r="A182" s="48">
        <v>101</v>
      </c>
      <c r="B182" s="1" t="str">
        <f t="shared" si="4"/>
        <v>OG101H</v>
      </c>
      <c r="C182" s="1" t="str">
        <f t="shared" si="5"/>
        <v>OG101</v>
      </c>
      <c r="D182" t="str">
        <f>VLOOKUP(C182, '1.MetaData'!B:AI, 2, FALSE)</f>
        <v>OG101</v>
      </c>
      <c r="E182" s="21"/>
      <c r="F182" s="13" t="s">
        <v>3147</v>
      </c>
      <c r="G182" s="14">
        <v>1</v>
      </c>
      <c r="H182">
        <f ca="1">COUNTIFS('3.DNAExtractions'!$B:$B,$B182,'3.DNAExtractions'!$D:$D,H$1)</f>
        <v>1</v>
      </c>
      <c r="J182" s="13" t="s">
        <v>3134</v>
      </c>
      <c r="K182" s="13">
        <v>1</v>
      </c>
      <c r="L182" s="13">
        <v>1</v>
      </c>
      <c r="M182" s="14" t="s">
        <v>3155</v>
      </c>
      <c r="N182" s="14" t="s">
        <v>3173</v>
      </c>
      <c r="O182" s="13" t="s">
        <v>3174</v>
      </c>
      <c r="P182"/>
    </row>
    <row r="183" spans="1:16" x14ac:dyDescent="0.25">
      <c r="A183" s="48">
        <v>101</v>
      </c>
      <c r="B183" s="1" t="str">
        <f t="shared" si="4"/>
        <v>OG101G</v>
      </c>
      <c r="C183" s="1" t="str">
        <f t="shared" si="5"/>
        <v>OG101</v>
      </c>
      <c r="D183" t="str">
        <f>VLOOKUP(C183, '1.MetaData'!B:AI, 2, FALSE)</f>
        <v>OG101</v>
      </c>
      <c r="F183" s="13" t="s">
        <v>3133</v>
      </c>
      <c r="G183" s="14">
        <v>1</v>
      </c>
      <c r="H183">
        <f ca="1">COUNTIFS('3.DNAExtractions'!$B:$B,$B183,'3.DNAExtractions'!$D:$D,H$1)</f>
        <v>0</v>
      </c>
      <c r="J183" s="13" t="s">
        <v>3134</v>
      </c>
      <c r="K183" s="13">
        <v>1</v>
      </c>
      <c r="L183" s="13">
        <v>1</v>
      </c>
      <c r="M183" s="14" t="s">
        <v>3155</v>
      </c>
      <c r="N183" s="14" t="s">
        <v>3173</v>
      </c>
      <c r="O183" s="13" t="s">
        <v>3169</v>
      </c>
      <c r="P183"/>
    </row>
    <row r="184" spans="1:16" x14ac:dyDescent="0.25">
      <c r="A184" s="48">
        <v>101</v>
      </c>
      <c r="B184" s="1" t="str">
        <f t="shared" si="4"/>
        <v>OG101M</v>
      </c>
      <c r="C184" s="1" t="str">
        <f t="shared" si="5"/>
        <v>OG101</v>
      </c>
      <c r="D184" t="str">
        <f>VLOOKUP(C184, '1.MetaData'!B:AI, 2, FALSE)</f>
        <v>OG101</v>
      </c>
      <c r="F184" s="13" t="s">
        <v>3137</v>
      </c>
      <c r="G184" s="14">
        <v>1</v>
      </c>
      <c r="H184">
        <f ca="1">COUNTIFS('3.DNAExtractions'!$B:$B,$B184,'3.DNAExtractions'!$D:$D,H$1)</f>
        <v>0</v>
      </c>
      <c r="J184" s="13" t="s">
        <v>3134</v>
      </c>
      <c r="K184" s="13">
        <v>1</v>
      </c>
      <c r="L184" s="13">
        <v>1</v>
      </c>
      <c r="M184" s="14" t="s">
        <v>3155</v>
      </c>
      <c r="N184" s="14" t="s">
        <v>3173</v>
      </c>
      <c r="O184" s="13"/>
      <c r="P184"/>
    </row>
    <row r="185" spans="1:16" x14ac:dyDescent="0.25">
      <c r="A185" s="48">
        <v>102</v>
      </c>
      <c r="B185" s="1" t="str">
        <f t="shared" si="4"/>
        <v>OG102G</v>
      </c>
      <c r="C185" s="1" t="str">
        <f t="shared" si="5"/>
        <v>OG102</v>
      </c>
      <c r="D185" t="str">
        <f>VLOOKUP(C185, '1.MetaData'!B:AI, 2, FALSE)</f>
        <v>OG102</v>
      </c>
      <c r="E185" s="21"/>
      <c r="F185" s="13" t="s">
        <v>3133</v>
      </c>
      <c r="G185" s="14">
        <v>1</v>
      </c>
      <c r="H185">
        <f ca="1">COUNTIFS('3.DNAExtractions'!$B:$B,$B185,'3.DNAExtractions'!$D:$D,H$1)</f>
        <v>0</v>
      </c>
      <c r="J185" s="13" t="s">
        <v>3134</v>
      </c>
      <c r="K185" s="13">
        <v>1</v>
      </c>
      <c r="L185" s="13">
        <v>1</v>
      </c>
      <c r="M185" s="14" t="s">
        <v>3155</v>
      </c>
      <c r="N185" s="14" t="s">
        <v>3173</v>
      </c>
      <c r="O185" s="13" t="s">
        <v>3175</v>
      </c>
      <c r="P185"/>
    </row>
    <row r="186" spans="1:16" x14ac:dyDescent="0.25">
      <c r="A186" s="48">
        <v>102</v>
      </c>
      <c r="B186" s="1" t="str">
        <f t="shared" si="4"/>
        <v>OG102M</v>
      </c>
      <c r="C186" s="1" t="str">
        <f t="shared" si="5"/>
        <v>OG102</v>
      </c>
      <c r="D186" t="str">
        <f>VLOOKUP(C186, '1.MetaData'!B:AI, 2, FALSE)</f>
        <v>OG102</v>
      </c>
      <c r="F186" s="13" t="s">
        <v>3137</v>
      </c>
      <c r="G186" s="14">
        <v>1</v>
      </c>
      <c r="H186">
        <f ca="1">COUNTIFS('3.DNAExtractions'!$B:$B,$B186,'3.DNAExtractions'!$D:$D,H$1)</f>
        <v>0</v>
      </c>
      <c r="J186" s="13" t="s">
        <v>3134</v>
      </c>
      <c r="K186" s="13">
        <v>1</v>
      </c>
      <c r="L186" s="13">
        <v>1</v>
      </c>
      <c r="M186" s="14" t="s">
        <v>3155</v>
      </c>
      <c r="N186" s="14" t="s">
        <v>3173</v>
      </c>
      <c r="O186" s="13"/>
      <c r="P186"/>
    </row>
    <row r="187" spans="1:16" x14ac:dyDescent="0.25">
      <c r="A187" s="48">
        <v>103</v>
      </c>
      <c r="B187" s="1" t="str">
        <f t="shared" si="4"/>
        <v>OG103M</v>
      </c>
      <c r="C187" s="1" t="str">
        <f t="shared" si="5"/>
        <v>OG103</v>
      </c>
      <c r="D187" t="str">
        <f>VLOOKUP(C187, '1.MetaData'!B:AI, 2, FALSE)</f>
        <v>OG103</v>
      </c>
      <c r="E187" s="21"/>
      <c r="F187" s="13" t="s">
        <v>3137</v>
      </c>
      <c r="G187" s="14">
        <v>1</v>
      </c>
      <c r="H187">
        <f ca="1">COUNTIFS('3.DNAExtractions'!$B:$B,$B187,'3.DNAExtractions'!$D:$D,H$1)</f>
        <v>1</v>
      </c>
      <c r="J187" s="13" t="s">
        <v>3134</v>
      </c>
      <c r="K187" s="13">
        <v>1</v>
      </c>
      <c r="L187" s="13">
        <v>1</v>
      </c>
      <c r="M187" s="14" t="s">
        <v>3155</v>
      </c>
      <c r="N187" s="14" t="s">
        <v>3173</v>
      </c>
      <c r="O187" s="13"/>
      <c r="P187"/>
    </row>
    <row r="188" spans="1:16" x14ac:dyDescent="0.25">
      <c r="A188" s="48">
        <v>104</v>
      </c>
      <c r="B188" s="1" t="str">
        <f t="shared" si="4"/>
        <v>OG104M</v>
      </c>
      <c r="C188" s="1" t="str">
        <f t="shared" si="5"/>
        <v>OG104</v>
      </c>
      <c r="D188" t="str">
        <f>VLOOKUP(C188, '1.MetaData'!B:AI, 2, FALSE)</f>
        <v>OG104</v>
      </c>
      <c r="E188" s="21"/>
      <c r="F188" s="13" t="s">
        <v>3137</v>
      </c>
      <c r="G188" s="14">
        <v>1</v>
      </c>
      <c r="H188">
        <f ca="1">COUNTIFS('3.DNAExtractions'!$B:$B,$B188,'3.DNAExtractions'!$D:$D,H$1)</f>
        <v>1</v>
      </c>
      <c r="J188" s="13" t="s">
        <v>3134</v>
      </c>
      <c r="K188" s="13">
        <v>1</v>
      </c>
      <c r="L188" s="13">
        <v>1</v>
      </c>
      <c r="M188" s="14" t="s">
        <v>3155</v>
      </c>
      <c r="N188" s="14" t="s">
        <v>3173</v>
      </c>
      <c r="O188" s="13"/>
      <c r="P188"/>
    </row>
    <row r="189" spans="1:16" x14ac:dyDescent="0.25">
      <c r="A189" s="48">
        <v>105</v>
      </c>
      <c r="B189" s="1" t="str">
        <f t="shared" si="4"/>
        <v>OG105H</v>
      </c>
      <c r="C189" s="1" t="str">
        <f t="shared" si="5"/>
        <v>OG105</v>
      </c>
      <c r="D189" t="str">
        <f>VLOOKUP(C189, '1.MetaData'!B:AI, 2, FALSE)</f>
        <v>OG105</v>
      </c>
      <c r="E189" s="21"/>
      <c r="F189" s="13" t="s">
        <v>3147</v>
      </c>
      <c r="G189" s="14">
        <v>1</v>
      </c>
      <c r="H189">
        <f ca="1">COUNTIFS('3.DNAExtractions'!$B:$B,$B189,'3.DNAExtractions'!$D:$D,H$1)</f>
        <v>1</v>
      </c>
      <c r="J189" s="13" t="s">
        <v>3134</v>
      </c>
      <c r="K189" s="13">
        <v>1</v>
      </c>
      <c r="L189" s="13">
        <v>1</v>
      </c>
      <c r="M189" s="14" t="s">
        <v>3155</v>
      </c>
      <c r="N189" s="14" t="s">
        <v>3173</v>
      </c>
      <c r="O189" s="13"/>
      <c r="P189"/>
    </row>
    <row r="190" spans="1:16" x14ac:dyDescent="0.25">
      <c r="A190" s="48">
        <v>105</v>
      </c>
      <c r="B190" s="1" t="str">
        <f t="shared" si="4"/>
        <v>OG105M</v>
      </c>
      <c r="C190" s="1" t="str">
        <f t="shared" si="5"/>
        <v>OG105</v>
      </c>
      <c r="D190" t="str">
        <f>VLOOKUP(C190, '1.MetaData'!B:AI, 2, FALSE)</f>
        <v>OG105</v>
      </c>
      <c r="F190" s="13" t="s">
        <v>3137</v>
      </c>
      <c r="G190" s="14">
        <v>1</v>
      </c>
      <c r="H190">
        <f ca="1">COUNTIFS('3.DNAExtractions'!$B:$B,$B190,'3.DNAExtractions'!$D:$D,H$1)</f>
        <v>0</v>
      </c>
      <c r="J190" s="13" t="s">
        <v>3134</v>
      </c>
      <c r="K190" s="13">
        <v>1</v>
      </c>
      <c r="L190" s="13">
        <v>1</v>
      </c>
      <c r="M190" s="14" t="s">
        <v>3155</v>
      </c>
      <c r="N190" s="14" t="s">
        <v>3173</v>
      </c>
      <c r="O190" s="13"/>
      <c r="P190"/>
    </row>
    <row r="191" spans="1:16" x14ac:dyDescent="0.25">
      <c r="A191" s="48">
        <v>105</v>
      </c>
      <c r="B191" s="1" t="str">
        <f t="shared" si="4"/>
        <v>OG105G</v>
      </c>
      <c r="C191" s="1" t="str">
        <f t="shared" si="5"/>
        <v>OG105</v>
      </c>
      <c r="D191" t="str">
        <f>VLOOKUP(C191, '1.MetaData'!B:AI, 2, FALSE)</f>
        <v>OG105</v>
      </c>
      <c r="F191" s="13" t="s">
        <v>3133</v>
      </c>
      <c r="G191" s="14">
        <v>1</v>
      </c>
      <c r="H191">
        <f ca="1">COUNTIFS('3.DNAExtractions'!$B:$B,$B191,'3.DNAExtractions'!$D:$D,H$1)</f>
        <v>0</v>
      </c>
      <c r="J191" s="13" t="s">
        <v>3134</v>
      </c>
      <c r="K191" s="13">
        <v>1</v>
      </c>
      <c r="L191" s="13">
        <v>1</v>
      </c>
      <c r="M191" s="14" t="s">
        <v>3155</v>
      </c>
      <c r="N191" s="14" t="s">
        <v>3173</v>
      </c>
      <c r="O191" s="13"/>
      <c r="P191"/>
    </row>
    <row r="192" spans="1:16" x14ac:dyDescent="0.25">
      <c r="A192" s="48">
        <v>106</v>
      </c>
      <c r="B192" s="1" t="str">
        <f t="shared" ref="B192:B255" si="6">IF(G192&gt;1,_xlfn.CONCAT(C192,LEFT(F192,1),G192),_xlfn.CONCAT(C192,LEFT(F192,1)))</f>
        <v>OG106G</v>
      </c>
      <c r="C192" s="1" t="str">
        <f t="shared" ref="C192:C255" si="7">_xlfn.CONCAT("OG",A192)</f>
        <v>OG106</v>
      </c>
      <c r="D192" t="str">
        <f>VLOOKUP(C192, '1.MetaData'!B:AI, 2, FALSE)</f>
        <v>OG106</v>
      </c>
      <c r="E192" s="21"/>
      <c r="F192" s="13" t="s">
        <v>3133</v>
      </c>
      <c r="G192" s="14">
        <v>1</v>
      </c>
      <c r="H192">
        <f ca="1">COUNTIFS('3.DNAExtractions'!$B:$B,$B192,'3.DNAExtractions'!$D:$D,H$1)</f>
        <v>1</v>
      </c>
      <c r="J192" s="13" t="s">
        <v>3134</v>
      </c>
      <c r="K192" s="13">
        <v>1</v>
      </c>
      <c r="L192" s="13">
        <v>1</v>
      </c>
      <c r="M192" s="14" t="s">
        <v>3155</v>
      </c>
      <c r="N192" s="14" t="s">
        <v>3173</v>
      </c>
      <c r="O192" s="13"/>
      <c r="P192"/>
    </row>
    <row r="193" spans="1:16" x14ac:dyDescent="0.25">
      <c r="A193" s="48">
        <v>106</v>
      </c>
      <c r="B193" s="1" t="str">
        <f t="shared" si="6"/>
        <v>OG106M</v>
      </c>
      <c r="C193" s="1" t="str">
        <f t="shared" si="7"/>
        <v>OG106</v>
      </c>
      <c r="D193" t="str">
        <f>VLOOKUP(C193, '1.MetaData'!B:AI, 2, FALSE)</f>
        <v>OG106</v>
      </c>
      <c r="F193" s="13" t="s">
        <v>3137</v>
      </c>
      <c r="G193" s="14">
        <v>1</v>
      </c>
      <c r="H193">
        <f ca="1">COUNTIFS('3.DNAExtractions'!$B:$B,$B193,'3.DNAExtractions'!$D:$D,H$1)</f>
        <v>0</v>
      </c>
      <c r="J193" s="13" t="s">
        <v>3134</v>
      </c>
      <c r="K193" s="13">
        <v>1</v>
      </c>
      <c r="L193" s="13">
        <v>1</v>
      </c>
      <c r="M193" s="14" t="s">
        <v>3155</v>
      </c>
      <c r="N193" s="14" t="s">
        <v>3173</v>
      </c>
      <c r="O193" s="13"/>
      <c r="P193"/>
    </row>
    <row r="194" spans="1:16" x14ac:dyDescent="0.25">
      <c r="A194" s="48">
        <v>107</v>
      </c>
      <c r="B194" s="1" t="str">
        <f t="shared" si="6"/>
        <v>OG107G</v>
      </c>
      <c r="C194" s="1" t="str">
        <f t="shared" si="7"/>
        <v>OG107</v>
      </c>
      <c r="D194" t="str">
        <f>VLOOKUP(C194, '1.MetaData'!B:AI, 2, FALSE)</f>
        <v>OG107</v>
      </c>
      <c r="E194" s="21"/>
      <c r="F194" s="13" t="s">
        <v>3133</v>
      </c>
      <c r="G194" s="14">
        <v>1</v>
      </c>
      <c r="H194">
        <f ca="1">COUNTIFS('3.DNAExtractions'!$B:$B,$B194,'3.DNAExtractions'!$D:$D,H$1)</f>
        <v>1</v>
      </c>
      <c r="J194" s="13" t="s">
        <v>3134</v>
      </c>
      <c r="K194" s="13">
        <v>1</v>
      </c>
      <c r="L194" s="13">
        <v>1</v>
      </c>
      <c r="M194" s="14" t="s">
        <v>3155</v>
      </c>
      <c r="N194" s="14" t="s">
        <v>3173</v>
      </c>
      <c r="O194" s="13"/>
      <c r="P194"/>
    </row>
    <row r="195" spans="1:16" x14ac:dyDescent="0.25">
      <c r="A195" s="48">
        <v>107</v>
      </c>
      <c r="B195" s="1" t="str">
        <f t="shared" si="6"/>
        <v>OG107M</v>
      </c>
      <c r="C195" s="1" t="str">
        <f t="shared" si="7"/>
        <v>OG107</v>
      </c>
      <c r="D195" t="str">
        <f>VLOOKUP(C195, '1.MetaData'!B:AI, 2, FALSE)</f>
        <v>OG107</v>
      </c>
      <c r="F195" s="13" t="s">
        <v>3137</v>
      </c>
      <c r="G195" s="14">
        <v>1</v>
      </c>
      <c r="H195">
        <f ca="1">COUNTIFS('3.DNAExtractions'!$B:$B,$B195,'3.DNAExtractions'!$D:$D,H$1)</f>
        <v>0</v>
      </c>
      <c r="J195" s="13" t="s">
        <v>3134</v>
      </c>
      <c r="K195" s="13">
        <v>1</v>
      </c>
      <c r="L195" s="13">
        <v>1</v>
      </c>
      <c r="M195" s="14" t="s">
        <v>3155</v>
      </c>
      <c r="N195" s="14" t="s">
        <v>3173</v>
      </c>
      <c r="O195" s="13"/>
      <c r="P195"/>
    </row>
    <row r="196" spans="1:16" x14ac:dyDescent="0.25">
      <c r="A196" s="48">
        <v>108</v>
      </c>
      <c r="B196" s="1" t="str">
        <f t="shared" si="6"/>
        <v>OG108H</v>
      </c>
      <c r="C196" s="1" t="str">
        <f t="shared" si="7"/>
        <v>OG108</v>
      </c>
      <c r="D196" t="str">
        <f>VLOOKUP(C196, '1.MetaData'!B:AI, 2, FALSE)</f>
        <v>OG108</v>
      </c>
      <c r="E196" s="21"/>
      <c r="F196" s="13" t="s">
        <v>3147</v>
      </c>
      <c r="G196" s="14">
        <v>1</v>
      </c>
      <c r="H196">
        <f ca="1">COUNTIFS('3.DNAExtractions'!$B:$B,$B196,'3.DNAExtractions'!$D:$D,H$1)</f>
        <v>1</v>
      </c>
      <c r="J196" s="13" t="s">
        <v>3134</v>
      </c>
      <c r="K196" s="13">
        <v>1</v>
      </c>
      <c r="L196" s="13">
        <v>1</v>
      </c>
      <c r="M196" s="14" t="s">
        <v>3155</v>
      </c>
      <c r="N196" s="14" t="s">
        <v>3173</v>
      </c>
      <c r="O196" s="13"/>
      <c r="P196"/>
    </row>
    <row r="197" spans="1:16" x14ac:dyDescent="0.25">
      <c r="A197" s="48">
        <v>108</v>
      </c>
      <c r="B197" s="1" t="str">
        <f t="shared" si="6"/>
        <v>OG108G</v>
      </c>
      <c r="C197" s="1" t="str">
        <f t="shared" si="7"/>
        <v>OG108</v>
      </c>
      <c r="D197" t="str">
        <f>VLOOKUP(C197, '1.MetaData'!B:AI, 2, FALSE)</f>
        <v>OG108</v>
      </c>
      <c r="F197" s="13" t="s">
        <v>3133</v>
      </c>
      <c r="G197" s="14">
        <v>1</v>
      </c>
      <c r="H197">
        <f ca="1">COUNTIFS('3.DNAExtractions'!$B:$B,$B197,'3.DNAExtractions'!$D:$D,H$1)</f>
        <v>0</v>
      </c>
      <c r="J197" s="13" t="s">
        <v>3134</v>
      </c>
      <c r="K197" s="13">
        <v>1</v>
      </c>
      <c r="L197" s="13">
        <v>1</v>
      </c>
      <c r="M197" s="14" t="s">
        <v>3155</v>
      </c>
      <c r="N197" s="14" t="s">
        <v>3173</v>
      </c>
      <c r="O197" s="13"/>
      <c r="P197"/>
    </row>
    <row r="198" spans="1:16" x14ac:dyDescent="0.25">
      <c r="A198" s="48">
        <v>108</v>
      </c>
      <c r="B198" s="1" t="str">
        <f t="shared" si="6"/>
        <v>OG108M</v>
      </c>
      <c r="C198" s="1" t="str">
        <f t="shared" si="7"/>
        <v>OG108</v>
      </c>
      <c r="D198" t="str">
        <f>VLOOKUP(C198, '1.MetaData'!B:AI, 2, FALSE)</f>
        <v>OG108</v>
      </c>
      <c r="F198" s="13" t="s">
        <v>3137</v>
      </c>
      <c r="G198" s="14">
        <v>1</v>
      </c>
      <c r="H198">
        <f ca="1">COUNTIFS('3.DNAExtractions'!$B:$B,$B198,'3.DNAExtractions'!$D:$D,H$1)</f>
        <v>0</v>
      </c>
      <c r="J198" s="13" t="s">
        <v>3134</v>
      </c>
      <c r="K198" s="13">
        <v>1</v>
      </c>
      <c r="L198" s="13">
        <v>1</v>
      </c>
      <c r="M198" s="14" t="s">
        <v>3155</v>
      </c>
      <c r="N198" s="14" t="s">
        <v>3173</v>
      </c>
      <c r="O198" s="13"/>
      <c r="P198"/>
    </row>
    <row r="199" spans="1:16" x14ac:dyDescent="0.25">
      <c r="A199" s="48">
        <v>109</v>
      </c>
      <c r="B199" s="1" t="str">
        <f t="shared" si="6"/>
        <v>OG109M</v>
      </c>
      <c r="C199" s="1" t="str">
        <f t="shared" si="7"/>
        <v>OG109</v>
      </c>
      <c r="D199" t="str">
        <f>VLOOKUP(C199, '1.MetaData'!B:AI, 2, FALSE)</f>
        <v>OG109</v>
      </c>
      <c r="E199" s="21"/>
      <c r="F199" s="13" t="s">
        <v>3137</v>
      </c>
      <c r="G199" s="14">
        <v>1</v>
      </c>
      <c r="H199">
        <f ca="1">COUNTIFS('3.DNAExtractions'!$B:$B,$B199,'3.DNAExtractions'!$D:$D,H$1)</f>
        <v>0</v>
      </c>
      <c r="J199" s="13" t="s">
        <v>3134</v>
      </c>
      <c r="K199" s="13">
        <v>1</v>
      </c>
      <c r="L199" s="13">
        <v>1</v>
      </c>
      <c r="M199" s="14" t="s">
        <v>3155</v>
      </c>
      <c r="N199" s="14" t="s">
        <v>3173</v>
      </c>
      <c r="O199" s="13" t="s">
        <v>3176</v>
      </c>
      <c r="P199"/>
    </row>
    <row r="200" spans="1:16" x14ac:dyDescent="0.25">
      <c r="A200" s="48">
        <v>110</v>
      </c>
      <c r="B200" s="1" t="str">
        <f t="shared" si="6"/>
        <v>OG110H</v>
      </c>
      <c r="C200" s="1" t="str">
        <f t="shared" si="7"/>
        <v>OG110</v>
      </c>
      <c r="D200" t="str">
        <f>VLOOKUP(C200, '1.MetaData'!B:AI, 2, FALSE)</f>
        <v>OG110</v>
      </c>
      <c r="E200" s="21"/>
      <c r="F200" s="13" t="s">
        <v>3147</v>
      </c>
      <c r="G200" s="14">
        <v>1</v>
      </c>
      <c r="H200">
        <f ca="1">COUNTIFS('3.DNAExtractions'!$B:$B,$B200,'3.DNAExtractions'!$D:$D,H$1)</f>
        <v>0</v>
      </c>
      <c r="J200" s="13" t="s">
        <v>3134</v>
      </c>
      <c r="K200" s="13">
        <v>1</v>
      </c>
      <c r="L200" s="13">
        <v>1</v>
      </c>
      <c r="M200" s="14" t="s">
        <v>3155</v>
      </c>
      <c r="N200" s="14" t="s">
        <v>3173</v>
      </c>
      <c r="O200" s="13"/>
      <c r="P200"/>
    </row>
    <row r="201" spans="1:16" x14ac:dyDescent="0.25">
      <c r="A201" s="48">
        <v>110</v>
      </c>
      <c r="B201" s="1" t="str">
        <f t="shared" si="6"/>
        <v>OG110G</v>
      </c>
      <c r="C201" s="1" t="str">
        <f t="shared" si="7"/>
        <v>OG110</v>
      </c>
      <c r="D201" t="str">
        <f>VLOOKUP(C201, '1.MetaData'!B:AI, 2, FALSE)</f>
        <v>OG110</v>
      </c>
      <c r="F201" s="13" t="s">
        <v>3133</v>
      </c>
      <c r="G201" s="14">
        <v>1</v>
      </c>
      <c r="H201">
        <f ca="1">COUNTIFS('3.DNAExtractions'!$B:$B,$B201,'3.DNAExtractions'!$D:$D,H$1)</f>
        <v>1</v>
      </c>
      <c r="J201" s="13" t="s">
        <v>3134</v>
      </c>
      <c r="K201" s="13">
        <v>1</v>
      </c>
      <c r="L201" s="13">
        <v>1</v>
      </c>
      <c r="M201" s="14" t="s">
        <v>3155</v>
      </c>
      <c r="N201" s="14" t="s">
        <v>3173</v>
      </c>
      <c r="O201" s="13"/>
      <c r="P201"/>
    </row>
    <row r="202" spans="1:16" x14ac:dyDescent="0.25">
      <c r="A202" s="48">
        <v>111</v>
      </c>
      <c r="B202" s="1" t="str">
        <f>IF(G202&gt;1,_xlfn.CONCAT(C202,LEFT(F202,1),G202),_xlfn.CONCAT(C202,LEFT(F202,1)))</f>
        <v>OG111H</v>
      </c>
      <c r="C202" s="1" t="str">
        <f t="shared" si="7"/>
        <v>OG111</v>
      </c>
      <c r="D202" t="str">
        <f>VLOOKUP(C202, '1.MetaData'!B:AI, 2, FALSE)</f>
        <v>OG111</v>
      </c>
      <c r="E202" s="21"/>
      <c r="F202" s="13" t="s">
        <v>3147</v>
      </c>
      <c r="G202" s="14">
        <v>1</v>
      </c>
      <c r="H202">
        <f ca="1">COUNTIFS('3.DNAExtractions'!$B:$B,$B202,'3.DNAExtractions'!$D:$D,H$1)</f>
        <v>1</v>
      </c>
      <c r="J202" s="13" t="s">
        <v>3134</v>
      </c>
      <c r="K202" s="13">
        <v>1</v>
      </c>
      <c r="L202" s="13">
        <v>1</v>
      </c>
      <c r="M202" s="14" t="s">
        <v>3155</v>
      </c>
      <c r="N202" s="14" t="s">
        <v>3173</v>
      </c>
      <c r="O202" s="13"/>
      <c r="P202"/>
    </row>
    <row r="203" spans="1:16" x14ac:dyDescent="0.25">
      <c r="A203" s="48">
        <v>111</v>
      </c>
      <c r="B203" s="1" t="str">
        <f t="shared" si="6"/>
        <v>OG111G</v>
      </c>
      <c r="C203" s="1" t="str">
        <f t="shared" si="7"/>
        <v>OG111</v>
      </c>
      <c r="D203" t="str">
        <f>VLOOKUP(C203, '1.MetaData'!B:AI, 2, FALSE)</f>
        <v>OG111</v>
      </c>
      <c r="F203" s="13" t="s">
        <v>3133</v>
      </c>
      <c r="G203" s="14">
        <v>1</v>
      </c>
      <c r="H203">
        <f ca="1">COUNTIFS('3.DNAExtractions'!$B:$B,$B203,'3.DNAExtractions'!$D:$D,H$1)</f>
        <v>0</v>
      </c>
      <c r="J203" s="13" t="s">
        <v>3134</v>
      </c>
      <c r="K203" s="13">
        <v>1</v>
      </c>
      <c r="L203" s="13">
        <v>1</v>
      </c>
      <c r="M203" s="14" t="s">
        <v>3155</v>
      </c>
      <c r="N203" s="14" t="s">
        <v>3173</v>
      </c>
      <c r="O203" s="13"/>
      <c r="P203"/>
    </row>
    <row r="204" spans="1:16" x14ac:dyDescent="0.25">
      <c r="A204" s="48">
        <v>111</v>
      </c>
      <c r="B204" s="1" t="str">
        <f t="shared" si="6"/>
        <v>OG111M</v>
      </c>
      <c r="C204" s="1" t="str">
        <f t="shared" si="7"/>
        <v>OG111</v>
      </c>
      <c r="D204" t="str">
        <f>VLOOKUP(C204, '1.MetaData'!B:AI, 2, FALSE)</f>
        <v>OG111</v>
      </c>
      <c r="F204" s="13" t="s">
        <v>3137</v>
      </c>
      <c r="G204" s="14">
        <v>1</v>
      </c>
      <c r="H204">
        <f ca="1">COUNTIFS('3.DNAExtractions'!$B:$B,$B204,'3.DNAExtractions'!$D:$D,H$1)</f>
        <v>0</v>
      </c>
      <c r="J204" s="13" t="s">
        <v>3134</v>
      </c>
      <c r="K204" s="13">
        <v>1</v>
      </c>
      <c r="L204" s="13">
        <v>1</v>
      </c>
      <c r="M204" s="14" t="s">
        <v>3155</v>
      </c>
      <c r="N204" s="14" t="s">
        <v>3173</v>
      </c>
      <c r="O204" s="13"/>
      <c r="P204"/>
    </row>
    <row r="205" spans="1:16" x14ac:dyDescent="0.25">
      <c r="A205" s="48">
        <v>112</v>
      </c>
      <c r="B205" s="1" t="str">
        <f t="shared" si="6"/>
        <v>OG112W</v>
      </c>
      <c r="C205" s="1" t="str">
        <f t="shared" si="7"/>
        <v>OG112</v>
      </c>
      <c r="D205" t="str">
        <f>VLOOKUP(C205, '1.MetaData'!B:AI, 2, FALSE)</f>
        <v>OG112</v>
      </c>
      <c r="E205" s="21"/>
      <c r="F205" s="13" t="s">
        <v>3154</v>
      </c>
      <c r="G205" s="14">
        <v>1</v>
      </c>
      <c r="H205">
        <f ca="1">COUNTIFS('3.DNAExtractions'!$B:$B,$B205,'3.DNAExtractions'!$D:$D,H$1)</f>
        <v>0</v>
      </c>
      <c r="J205" s="13" t="s">
        <v>3134</v>
      </c>
      <c r="K205" s="13">
        <v>1</v>
      </c>
      <c r="L205" s="13">
        <v>1</v>
      </c>
      <c r="M205" s="14" t="s">
        <v>3155</v>
      </c>
      <c r="N205" s="14" t="s">
        <v>3173</v>
      </c>
      <c r="O205" s="13" t="s">
        <v>3177</v>
      </c>
      <c r="P205"/>
    </row>
    <row r="206" spans="1:16" x14ac:dyDescent="0.25">
      <c r="A206" s="48">
        <v>112</v>
      </c>
      <c r="B206" s="1" t="str">
        <f t="shared" si="6"/>
        <v>OG112G</v>
      </c>
      <c r="C206" s="1" t="str">
        <f t="shared" si="7"/>
        <v>OG112</v>
      </c>
      <c r="D206" t="str">
        <f>VLOOKUP(C206, '1.MetaData'!B:AI, 2, FALSE)</f>
        <v>OG112</v>
      </c>
      <c r="F206" s="13" t="s">
        <v>3133</v>
      </c>
      <c r="H206">
        <f ca="1">COUNTIFS('3.DNAExtractions'!$B:$B,$B206,'3.DNAExtractions'!$D:$D,H$1)</f>
        <v>1</v>
      </c>
      <c r="J206" s="13" t="s">
        <v>3134</v>
      </c>
      <c r="K206" s="13">
        <v>1</v>
      </c>
      <c r="L206" s="13">
        <v>1</v>
      </c>
      <c r="M206" s="14" t="s">
        <v>3155</v>
      </c>
      <c r="N206" s="14" t="s">
        <v>3173</v>
      </c>
      <c r="O206" s="13"/>
      <c r="P206"/>
    </row>
    <row r="207" spans="1:16" x14ac:dyDescent="0.25">
      <c r="A207" s="48">
        <v>113</v>
      </c>
      <c r="B207" s="1" t="str">
        <f t="shared" si="6"/>
        <v>OG113G</v>
      </c>
      <c r="C207" s="1" t="str">
        <f t="shared" si="7"/>
        <v>OG113</v>
      </c>
      <c r="D207" t="str">
        <f>VLOOKUP(C207, '1.MetaData'!B:AI, 2, FALSE)</f>
        <v>OG113</v>
      </c>
      <c r="E207" s="21"/>
      <c r="F207" s="13" t="s">
        <v>3133</v>
      </c>
      <c r="G207" s="14">
        <v>1</v>
      </c>
      <c r="H207">
        <f ca="1">COUNTIFS('3.DNAExtractions'!$B:$B,$B207,'3.DNAExtractions'!$D:$D,H$1)</f>
        <v>1</v>
      </c>
      <c r="J207" s="13" t="s">
        <v>3134</v>
      </c>
      <c r="K207" s="13">
        <v>1</v>
      </c>
      <c r="L207" s="13">
        <v>1</v>
      </c>
      <c r="M207" s="14" t="s">
        <v>3155</v>
      </c>
      <c r="N207" s="14" t="s">
        <v>3173</v>
      </c>
      <c r="O207" s="13"/>
      <c r="P207"/>
    </row>
    <row r="208" spans="1:16" x14ac:dyDescent="0.25">
      <c r="A208" s="48">
        <v>113</v>
      </c>
      <c r="B208" s="1" t="str">
        <f t="shared" si="6"/>
        <v>OG113M</v>
      </c>
      <c r="C208" s="1" t="str">
        <f t="shared" si="7"/>
        <v>OG113</v>
      </c>
      <c r="D208" t="str">
        <f>VLOOKUP(C208, '1.MetaData'!B:AI, 2, FALSE)</f>
        <v>OG113</v>
      </c>
      <c r="F208" s="13" t="s">
        <v>3137</v>
      </c>
      <c r="G208" s="14">
        <v>1</v>
      </c>
      <c r="H208">
        <f ca="1">COUNTIFS('3.DNAExtractions'!$B:$B,$B208,'3.DNAExtractions'!$D:$D,H$1)</f>
        <v>0</v>
      </c>
      <c r="J208" s="13" t="s">
        <v>3134</v>
      </c>
      <c r="K208" s="13">
        <v>1</v>
      </c>
      <c r="L208" s="13">
        <v>1</v>
      </c>
      <c r="M208" s="14" t="s">
        <v>3155</v>
      </c>
      <c r="N208" s="14" t="s">
        <v>3173</v>
      </c>
      <c r="O208" s="13"/>
      <c r="P208"/>
    </row>
    <row r="209" spans="1:16" x14ac:dyDescent="0.25">
      <c r="A209" s="48">
        <v>114</v>
      </c>
      <c r="B209" s="1" t="str">
        <f t="shared" si="6"/>
        <v>OG114H</v>
      </c>
      <c r="C209" s="1" t="str">
        <f t="shared" si="7"/>
        <v>OG114</v>
      </c>
      <c r="D209" t="str">
        <f>VLOOKUP(C209, '1.MetaData'!B:AI, 2, FALSE)</f>
        <v>OG114</v>
      </c>
      <c r="E209" s="21"/>
      <c r="F209" s="13" t="s">
        <v>3147</v>
      </c>
      <c r="G209" s="14">
        <v>1</v>
      </c>
      <c r="H209">
        <f ca="1">COUNTIFS('3.DNAExtractions'!$B:$B,$B209,'3.DNAExtractions'!$D:$D,H$1)</f>
        <v>2</v>
      </c>
      <c r="J209" s="13" t="s">
        <v>3134</v>
      </c>
      <c r="K209" s="13">
        <v>1</v>
      </c>
      <c r="L209" s="13">
        <v>1</v>
      </c>
      <c r="M209" s="14" t="s">
        <v>3155</v>
      </c>
      <c r="N209" s="14" t="s">
        <v>3173</v>
      </c>
      <c r="O209" s="13"/>
      <c r="P209"/>
    </row>
    <row r="210" spans="1:16" x14ac:dyDescent="0.25">
      <c r="A210" s="48">
        <v>114</v>
      </c>
      <c r="B210" s="1" t="str">
        <f t="shared" si="6"/>
        <v>OG114M</v>
      </c>
      <c r="C210" s="1" t="str">
        <f t="shared" si="7"/>
        <v>OG114</v>
      </c>
      <c r="D210" t="str">
        <f>VLOOKUP(C210, '1.MetaData'!B:AI, 2, FALSE)</f>
        <v>OG114</v>
      </c>
      <c r="F210" s="13" t="s">
        <v>3137</v>
      </c>
      <c r="G210" s="14">
        <v>1</v>
      </c>
      <c r="H210">
        <f ca="1">COUNTIFS('3.DNAExtractions'!$B:$B,$B210,'3.DNAExtractions'!$D:$D,H$1)</f>
        <v>0</v>
      </c>
      <c r="J210" s="13" t="s">
        <v>3134</v>
      </c>
      <c r="K210" s="13">
        <v>1</v>
      </c>
      <c r="L210" s="13">
        <v>1</v>
      </c>
      <c r="M210" s="14" t="s">
        <v>3155</v>
      </c>
      <c r="N210" s="14" t="s">
        <v>3173</v>
      </c>
      <c r="O210" s="13"/>
      <c r="P210"/>
    </row>
    <row r="211" spans="1:16" x14ac:dyDescent="0.25">
      <c r="A211" s="48">
        <v>114</v>
      </c>
      <c r="B211" s="1" t="str">
        <f t="shared" si="6"/>
        <v>OG114G</v>
      </c>
      <c r="C211" s="1" t="str">
        <f t="shared" si="7"/>
        <v>OG114</v>
      </c>
      <c r="D211" t="str">
        <f>VLOOKUP(C211, '1.MetaData'!B:AI, 2, FALSE)</f>
        <v>OG114</v>
      </c>
      <c r="F211" s="13" t="s">
        <v>3133</v>
      </c>
      <c r="G211" s="14">
        <v>1</v>
      </c>
      <c r="H211">
        <f ca="1">COUNTIFS('3.DNAExtractions'!$B:$B,$B211,'3.DNAExtractions'!$D:$D,H$1)</f>
        <v>0</v>
      </c>
      <c r="J211" s="13" t="s">
        <v>3134</v>
      </c>
      <c r="K211" s="13">
        <v>1</v>
      </c>
      <c r="L211" s="13">
        <v>1</v>
      </c>
      <c r="M211" s="14" t="s">
        <v>3155</v>
      </c>
      <c r="N211" s="14" t="s">
        <v>3173</v>
      </c>
      <c r="O211" s="13"/>
      <c r="P211"/>
    </row>
    <row r="212" spans="1:16" x14ac:dyDescent="0.25">
      <c r="A212" s="48">
        <v>115</v>
      </c>
      <c r="B212" s="1" t="str">
        <f t="shared" si="6"/>
        <v>OG115H</v>
      </c>
      <c r="C212" s="1" t="str">
        <f t="shared" si="7"/>
        <v>OG115</v>
      </c>
      <c r="D212" t="str">
        <f>VLOOKUP(C212, '1.MetaData'!B:AI, 2, FALSE)</f>
        <v>OG115</v>
      </c>
      <c r="E212" s="21"/>
      <c r="F212" s="13" t="s">
        <v>3147</v>
      </c>
      <c r="G212" s="14">
        <v>1</v>
      </c>
      <c r="H212">
        <f ca="1">COUNTIFS('3.DNAExtractions'!$B:$B,$B212,'3.DNAExtractions'!$D:$D,H$1)</f>
        <v>1</v>
      </c>
      <c r="J212" s="13" t="s">
        <v>3134</v>
      </c>
      <c r="K212" s="13">
        <v>1</v>
      </c>
      <c r="L212" s="13">
        <v>1</v>
      </c>
      <c r="M212" s="14" t="s">
        <v>3155</v>
      </c>
      <c r="N212" s="14" t="s">
        <v>3173</v>
      </c>
      <c r="O212" s="13"/>
      <c r="P212"/>
    </row>
    <row r="213" spans="1:16" x14ac:dyDescent="0.25">
      <c r="A213" s="48">
        <v>115</v>
      </c>
      <c r="B213" s="1" t="str">
        <f t="shared" si="6"/>
        <v>OG115M</v>
      </c>
      <c r="C213" s="1" t="str">
        <f t="shared" si="7"/>
        <v>OG115</v>
      </c>
      <c r="D213" t="str">
        <f>VLOOKUP(C213, '1.MetaData'!B:AI, 2, FALSE)</f>
        <v>OG115</v>
      </c>
      <c r="F213" s="13" t="s">
        <v>3137</v>
      </c>
      <c r="G213" s="14">
        <v>1</v>
      </c>
      <c r="H213">
        <f ca="1">COUNTIFS('3.DNAExtractions'!$B:$B,$B213,'3.DNAExtractions'!$D:$D,H$1)</f>
        <v>0</v>
      </c>
      <c r="J213" s="13" t="s">
        <v>3134</v>
      </c>
      <c r="K213" s="13">
        <v>1</v>
      </c>
      <c r="L213" s="13">
        <v>1</v>
      </c>
      <c r="M213" s="14" t="s">
        <v>3155</v>
      </c>
      <c r="N213" s="14" t="s">
        <v>3173</v>
      </c>
      <c r="O213" s="13"/>
      <c r="P213"/>
    </row>
    <row r="214" spans="1:16" x14ac:dyDescent="0.25">
      <c r="A214" s="48">
        <v>115</v>
      </c>
      <c r="B214" s="1" t="str">
        <f t="shared" si="6"/>
        <v>OG115G</v>
      </c>
      <c r="C214" s="1" t="str">
        <f t="shared" si="7"/>
        <v>OG115</v>
      </c>
      <c r="D214" t="str">
        <f>VLOOKUP(C214, '1.MetaData'!B:AI, 2, FALSE)</f>
        <v>OG115</v>
      </c>
      <c r="F214" s="13" t="s">
        <v>3133</v>
      </c>
      <c r="G214" s="14">
        <v>1</v>
      </c>
      <c r="H214">
        <f ca="1">COUNTIFS('3.DNAExtractions'!$B:$B,$B214,'3.DNAExtractions'!$D:$D,H$1)</f>
        <v>0</v>
      </c>
      <c r="J214" s="13" t="s">
        <v>3134</v>
      </c>
      <c r="K214" s="13">
        <v>1</v>
      </c>
      <c r="L214" s="13">
        <v>1</v>
      </c>
      <c r="M214" s="14" t="s">
        <v>3155</v>
      </c>
      <c r="N214" s="14" t="s">
        <v>3173</v>
      </c>
      <c r="O214" s="13"/>
      <c r="P214"/>
    </row>
    <row r="215" spans="1:16" x14ac:dyDescent="0.25">
      <c r="A215" s="48">
        <v>115</v>
      </c>
      <c r="B215" s="1" t="str">
        <f t="shared" si="6"/>
        <v>OG115L</v>
      </c>
      <c r="C215" s="1" t="str">
        <f t="shared" si="7"/>
        <v>OG115</v>
      </c>
      <c r="D215" t="str">
        <f>VLOOKUP(C215, '1.MetaData'!B:AI, 2, FALSE)</f>
        <v>OG115</v>
      </c>
      <c r="F215" s="13" t="s">
        <v>3148</v>
      </c>
      <c r="G215" s="14">
        <v>1</v>
      </c>
      <c r="H215">
        <f ca="1">COUNTIFS('3.DNAExtractions'!$B:$B,$B215,'3.DNAExtractions'!$D:$D,H$1)</f>
        <v>0</v>
      </c>
      <c r="J215" s="13" t="s">
        <v>3134</v>
      </c>
      <c r="K215" s="13">
        <v>1</v>
      </c>
      <c r="L215" s="13">
        <v>1</v>
      </c>
      <c r="M215" s="14" t="s">
        <v>3155</v>
      </c>
      <c r="N215" s="14" t="s">
        <v>3173</v>
      </c>
      <c r="O215" s="13"/>
      <c r="P215"/>
    </row>
    <row r="216" spans="1:16" x14ac:dyDescent="0.25">
      <c r="A216" s="48">
        <v>116</v>
      </c>
      <c r="B216" s="1" t="str">
        <f t="shared" si="6"/>
        <v>OG116G</v>
      </c>
      <c r="C216" s="1" t="str">
        <f t="shared" si="7"/>
        <v>OG116</v>
      </c>
      <c r="D216" t="str">
        <f>VLOOKUP(C216, '1.MetaData'!B:AI, 2, FALSE)</f>
        <v>OG116</v>
      </c>
      <c r="E216" s="21"/>
      <c r="F216" s="13" t="s">
        <v>3133</v>
      </c>
      <c r="G216" s="14">
        <v>1</v>
      </c>
      <c r="H216">
        <f ca="1">COUNTIFS('3.DNAExtractions'!$B:$B,$B216,'3.DNAExtractions'!$D:$D,H$1)</f>
        <v>1</v>
      </c>
      <c r="J216" s="13" t="s">
        <v>3134</v>
      </c>
      <c r="K216" s="13">
        <v>1</v>
      </c>
      <c r="L216" s="13">
        <v>1</v>
      </c>
      <c r="M216" s="14" t="s">
        <v>3155</v>
      </c>
      <c r="N216" s="14" t="s">
        <v>3173</v>
      </c>
      <c r="O216" s="13"/>
      <c r="P216"/>
    </row>
    <row r="217" spans="1:16" x14ac:dyDescent="0.25">
      <c r="A217" s="48">
        <v>116</v>
      </c>
      <c r="B217" s="1" t="str">
        <f t="shared" si="6"/>
        <v>OG116M</v>
      </c>
      <c r="C217" s="1" t="str">
        <f t="shared" si="7"/>
        <v>OG116</v>
      </c>
      <c r="D217" t="str">
        <f>VLOOKUP(C217, '1.MetaData'!B:AI, 2, FALSE)</f>
        <v>OG116</v>
      </c>
      <c r="F217" s="13" t="s">
        <v>3137</v>
      </c>
      <c r="G217" s="14">
        <v>1</v>
      </c>
      <c r="H217">
        <f ca="1">COUNTIFS('3.DNAExtractions'!$B:$B,$B217,'3.DNAExtractions'!$D:$D,H$1)</f>
        <v>0</v>
      </c>
      <c r="J217" s="13" t="s">
        <v>3134</v>
      </c>
      <c r="K217" s="13">
        <v>1</v>
      </c>
      <c r="L217" s="13">
        <v>1</v>
      </c>
      <c r="M217" s="14" t="s">
        <v>3155</v>
      </c>
      <c r="N217" s="14" t="s">
        <v>3173</v>
      </c>
      <c r="O217" s="13"/>
      <c r="P217"/>
    </row>
    <row r="218" spans="1:16" x14ac:dyDescent="0.25">
      <c r="A218" s="48">
        <v>117</v>
      </c>
      <c r="B218" s="1" t="str">
        <f t="shared" si="6"/>
        <v>OG117G</v>
      </c>
      <c r="C218" s="1" t="str">
        <f t="shared" si="7"/>
        <v>OG117</v>
      </c>
      <c r="D218" t="str">
        <f>VLOOKUP(C218, '1.MetaData'!B:AI, 2, FALSE)</f>
        <v>OG117</v>
      </c>
      <c r="E218" s="21"/>
      <c r="F218" s="13" t="s">
        <v>3133</v>
      </c>
      <c r="G218" s="14">
        <v>1</v>
      </c>
      <c r="H218">
        <f ca="1">COUNTIFS('3.DNAExtractions'!$B:$B,$B218,'3.DNAExtractions'!$D:$D,H$1)</f>
        <v>1</v>
      </c>
      <c r="J218" s="13" t="s">
        <v>3134</v>
      </c>
      <c r="K218" s="13">
        <v>1</v>
      </c>
      <c r="L218" s="13">
        <v>1</v>
      </c>
      <c r="M218" s="14" t="s">
        <v>3155</v>
      </c>
      <c r="N218" s="14" t="s">
        <v>3173</v>
      </c>
      <c r="O218" s="13" t="s">
        <v>3178</v>
      </c>
      <c r="P218"/>
    </row>
    <row r="219" spans="1:16" x14ac:dyDescent="0.25">
      <c r="A219" s="48">
        <v>117</v>
      </c>
      <c r="B219" s="1" t="str">
        <f t="shared" si="6"/>
        <v>OG117M</v>
      </c>
      <c r="C219" s="1" t="str">
        <f t="shared" si="7"/>
        <v>OG117</v>
      </c>
      <c r="D219" t="str">
        <f>VLOOKUP(C219, '1.MetaData'!B:AI, 2, FALSE)</f>
        <v>OG117</v>
      </c>
      <c r="F219" s="13" t="s">
        <v>3137</v>
      </c>
      <c r="G219" s="14">
        <v>1</v>
      </c>
      <c r="H219">
        <f ca="1">COUNTIFS('3.DNAExtractions'!$B:$B,$B219,'3.DNAExtractions'!$D:$D,H$1)</f>
        <v>0</v>
      </c>
      <c r="J219" s="13" t="s">
        <v>3134</v>
      </c>
      <c r="K219" s="13">
        <v>1</v>
      </c>
      <c r="L219" s="13">
        <v>1</v>
      </c>
      <c r="M219" s="14" t="s">
        <v>3155</v>
      </c>
      <c r="N219" s="14" t="s">
        <v>3173</v>
      </c>
      <c r="O219" s="13" t="s">
        <v>3179</v>
      </c>
      <c r="P219"/>
    </row>
    <row r="220" spans="1:16" x14ac:dyDescent="0.25">
      <c r="A220" s="48">
        <v>118</v>
      </c>
      <c r="B220" s="1" t="str">
        <f t="shared" si="6"/>
        <v>OG118M</v>
      </c>
      <c r="C220" s="1" t="str">
        <f t="shared" si="7"/>
        <v>OG118</v>
      </c>
      <c r="D220" t="str">
        <f>VLOOKUP(C220, '1.MetaData'!B:AI, 2, FALSE)</f>
        <v>OG118</v>
      </c>
      <c r="E220" s="21"/>
      <c r="F220" s="13" t="s">
        <v>3137</v>
      </c>
      <c r="G220" s="14">
        <v>1</v>
      </c>
      <c r="H220">
        <f ca="1">COUNTIFS('3.DNAExtractions'!$B:$B,$B220,'3.DNAExtractions'!$D:$D,H$1)</f>
        <v>1</v>
      </c>
      <c r="J220" s="13" t="s">
        <v>3134</v>
      </c>
      <c r="K220" s="13">
        <v>1</v>
      </c>
      <c r="L220" s="13">
        <v>1</v>
      </c>
      <c r="M220" s="14" t="s">
        <v>3155</v>
      </c>
      <c r="N220" s="14" t="s">
        <v>3173</v>
      </c>
      <c r="O220" s="13"/>
      <c r="P220"/>
    </row>
    <row r="221" spans="1:16" x14ac:dyDescent="0.25">
      <c r="A221" s="48">
        <v>119</v>
      </c>
      <c r="B221" s="1" t="str">
        <f t="shared" si="6"/>
        <v>OG119G</v>
      </c>
      <c r="C221" s="1" t="str">
        <f t="shared" si="7"/>
        <v>OG119</v>
      </c>
      <c r="D221" t="str">
        <f>VLOOKUP(C221, '1.MetaData'!B:AI, 2, FALSE)</f>
        <v>OG119</v>
      </c>
      <c r="E221" s="21"/>
      <c r="F221" s="13" t="s">
        <v>3133</v>
      </c>
      <c r="G221" s="14">
        <v>1</v>
      </c>
      <c r="H221">
        <f ca="1">COUNTIFS('3.DNAExtractions'!$B:$B,$B221,'3.DNAExtractions'!$D:$D,H$1)</f>
        <v>1</v>
      </c>
      <c r="J221" s="13" t="s">
        <v>3134</v>
      </c>
      <c r="K221" s="13">
        <v>1</v>
      </c>
      <c r="L221" s="13">
        <v>1</v>
      </c>
      <c r="M221" s="14" t="s">
        <v>3155</v>
      </c>
      <c r="N221" s="14" t="s">
        <v>3173</v>
      </c>
      <c r="O221" s="13"/>
      <c r="P221"/>
    </row>
    <row r="222" spans="1:16" x14ac:dyDescent="0.25">
      <c r="A222" s="48">
        <v>119</v>
      </c>
      <c r="B222" s="1" t="str">
        <f t="shared" si="6"/>
        <v>OG119M</v>
      </c>
      <c r="C222" s="1" t="str">
        <f t="shared" si="7"/>
        <v>OG119</v>
      </c>
      <c r="D222" t="str">
        <f>VLOOKUP(C222, '1.MetaData'!B:AI, 2, FALSE)</f>
        <v>OG119</v>
      </c>
      <c r="F222" s="13" t="s">
        <v>3137</v>
      </c>
      <c r="G222" s="14">
        <v>1</v>
      </c>
      <c r="H222">
        <f ca="1">COUNTIFS('3.DNAExtractions'!$B:$B,$B222,'3.DNAExtractions'!$D:$D,H$1)</f>
        <v>0</v>
      </c>
      <c r="J222" s="13" t="s">
        <v>3134</v>
      </c>
      <c r="K222" s="13">
        <v>1</v>
      </c>
      <c r="L222" s="13">
        <v>1</v>
      </c>
      <c r="M222" s="14" t="s">
        <v>3155</v>
      </c>
      <c r="N222" s="14" t="s">
        <v>3173</v>
      </c>
      <c r="O222" s="13"/>
      <c r="P222"/>
    </row>
    <row r="223" spans="1:16" x14ac:dyDescent="0.25">
      <c r="A223" s="48">
        <v>120</v>
      </c>
      <c r="B223" s="1" t="str">
        <f t="shared" si="6"/>
        <v>OG120G</v>
      </c>
      <c r="C223" s="1" t="str">
        <f t="shared" si="7"/>
        <v>OG120</v>
      </c>
      <c r="D223" t="str">
        <f>VLOOKUP(C223, '1.MetaData'!B:AI, 2, FALSE)</f>
        <v>N/A</v>
      </c>
      <c r="E223" s="21"/>
      <c r="F223" s="13" t="s">
        <v>3133</v>
      </c>
      <c r="G223" s="14">
        <v>1</v>
      </c>
      <c r="H223">
        <f ca="1">COUNTIFS('3.DNAExtractions'!$B:$B,$B223,'3.DNAExtractions'!$D:$D,H$1)</f>
        <v>1</v>
      </c>
      <c r="J223" s="13" t="s">
        <v>3134</v>
      </c>
      <c r="K223" s="13">
        <v>1</v>
      </c>
      <c r="L223" s="13">
        <v>1</v>
      </c>
      <c r="M223" s="14" t="s">
        <v>3139</v>
      </c>
      <c r="N223" s="14" t="s">
        <v>3180</v>
      </c>
      <c r="O223" s="13"/>
      <c r="P223"/>
    </row>
    <row r="224" spans="1:16" x14ac:dyDescent="0.25">
      <c r="A224" s="48">
        <v>121</v>
      </c>
      <c r="B224" s="1" t="str">
        <f t="shared" si="6"/>
        <v>OG121G</v>
      </c>
      <c r="C224" s="1" t="str">
        <f t="shared" si="7"/>
        <v>OG121</v>
      </c>
      <c r="D224" t="str">
        <f>VLOOKUP(C224, '1.MetaData'!B:AI, 2, FALSE)</f>
        <v>N/A</v>
      </c>
      <c r="E224" s="21"/>
      <c r="F224" s="13" t="s">
        <v>3133</v>
      </c>
      <c r="G224" s="14">
        <v>1</v>
      </c>
      <c r="H224">
        <f ca="1">COUNTIFS('3.DNAExtractions'!$B:$B,$B224,'3.DNAExtractions'!$D:$D,H$1)</f>
        <v>1</v>
      </c>
      <c r="J224" s="13" t="s">
        <v>3134</v>
      </c>
      <c r="K224" s="13">
        <v>1</v>
      </c>
      <c r="L224" s="13">
        <v>1</v>
      </c>
      <c r="M224" s="14" t="s">
        <v>3139</v>
      </c>
      <c r="N224" s="14" t="s">
        <v>3180</v>
      </c>
      <c r="O224" s="13"/>
      <c r="P224"/>
    </row>
    <row r="225" spans="1:16" x14ac:dyDescent="0.25">
      <c r="A225" s="48">
        <v>122</v>
      </c>
      <c r="B225" s="1" t="str">
        <f t="shared" si="6"/>
        <v>OG122G</v>
      </c>
      <c r="C225" s="1" t="str">
        <f t="shared" si="7"/>
        <v>OG122</v>
      </c>
      <c r="D225" t="str">
        <f>VLOOKUP(C225, '1.MetaData'!B:AI, 2, FALSE)</f>
        <v>N/A</v>
      </c>
      <c r="E225" s="21"/>
      <c r="F225" s="13" t="s">
        <v>3133</v>
      </c>
      <c r="G225" s="14">
        <v>1</v>
      </c>
      <c r="H225">
        <f ca="1">COUNTIFS('3.DNAExtractions'!$B:$B,$B225,'3.DNAExtractions'!$D:$D,H$1)</f>
        <v>1</v>
      </c>
      <c r="J225" s="13" t="s">
        <v>3134</v>
      </c>
      <c r="K225" s="13">
        <v>1</v>
      </c>
      <c r="L225" s="13">
        <v>1</v>
      </c>
      <c r="M225" s="14" t="s">
        <v>3139</v>
      </c>
      <c r="N225" s="14" t="s">
        <v>3180</v>
      </c>
      <c r="O225" s="13"/>
      <c r="P225"/>
    </row>
    <row r="226" spans="1:16" x14ac:dyDescent="0.25">
      <c r="A226" s="48">
        <v>123</v>
      </c>
      <c r="B226" s="1" t="str">
        <f t="shared" si="6"/>
        <v>OG123G</v>
      </c>
      <c r="C226" s="1" t="str">
        <f t="shared" si="7"/>
        <v>OG123</v>
      </c>
      <c r="D226" t="str">
        <f>VLOOKUP(C226, '1.MetaData'!B:AI, 2, FALSE)</f>
        <v>N/A</v>
      </c>
      <c r="E226" s="21"/>
      <c r="F226" s="13" t="s">
        <v>3133</v>
      </c>
      <c r="G226" s="14">
        <v>1</v>
      </c>
      <c r="H226">
        <f ca="1">COUNTIFS('3.DNAExtractions'!$B:$B,$B226,'3.DNAExtractions'!$D:$D,H$1)</f>
        <v>1</v>
      </c>
      <c r="J226" s="13" t="s">
        <v>3134</v>
      </c>
      <c r="K226" s="13">
        <v>1</v>
      </c>
      <c r="L226" s="13">
        <v>1</v>
      </c>
      <c r="M226" s="14" t="s">
        <v>3139</v>
      </c>
      <c r="N226" s="14" t="s">
        <v>3180</v>
      </c>
      <c r="O226" s="13"/>
      <c r="P226"/>
    </row>
    <row r="227" spans="1:16" x14ac:dyDescent="0.25">
      <c r="A227" s="48">
        <v>124</v>
      </c>
      <c r="B227" s="1" t="str">
        <f t="shared" si="6"/>
        <v>OG124G</v>
      </c>
      <c r="C227" s="1" t="str">
        <f t="shared" si="7"/>
        <v>OG124</v>
      </c>
      <c r="D227" t="str">
        <f>VLOOKUP(C227, '1.MetaData'!B:AI, 2, FALSE)</f>
        <v>N/A</v>
      </c>
      <c r="E227" s="21"/>
      <c r="F227" s="13" t="s">
        <v>3133</v>
      </c>
      <c r="G227" s="14">
        <v>1</v>
      </c>
      <c r="H227">
        <f ca="1">COUNTIFS('3.DNAExtractions'!$B:$B,$B227,'3.DNAExtractions'!$D:$D,H$1)</f>
        <v>1</v>
      </c>
      <c r="J227" s="13" t="s">
        <v>3134</v>
      </c>
      <c r="K227" s="13">
        <v>1</v>
      </c>
      <c r="L227" s="13">
        <v>1</v>
      </c>
      <c r="M227" s="14" t="s">
        <v>3139</v>
      </c>
      <c r="N227" s="14" t="s">
        <v>3180</v>
      </c>
      <c r="O227" s="13"/>
      <c r="P227"/>
    </row>
    <row r="228" spans="1:16" x14ac:dyDescent="0.25">
      <c r="A228" s="48">
        <v>125</v>
      </c>
      <c r="B228" s="1" t="str">
        <f t="shared" si="6"/>
        <v>OG125G</v>
      </c>
      <c r="C228" s="1" t="str">
        <f t="shared" si="7"/>
        <v>OG125</v>
      </c>
      <c r="D228" t="str">
        <f>VLOOKUP(C228, '1.MetaData'!B:AI, 2, FALSE)</f>
        <v>N/A</v>
      </c>
      <c r="E228" s="21"/>
      <c r="F228" s="13" t="s">
        <v>3133</v>
      </c>
      <c r="G228" s="14">
        <v>1</v>
      </c>
      <c r="H228">
        <f ca="1">COUNTIFS('3.DNAExtractions'!$B:$B,$B228,'3.DNAExtractions'!$D:$D,H$1)</f>
        <v>1</v>
      </c>
      <c r="J228" s="13" t="s">
        <v>3134</v>
      </c>
      <c r="K228" s="13">
        <v>1</v>
      </c>
      <c r="L228" s="13">
        <v>1</v>
      </c>
      <c r="M228" s="14" t="s">
        <v>3139</v>
      </c>
      <c r="N228" s="14" t="s">
        <v>3180</v>
      </c>
      <c r="O228" s="13"/>
      <c r="P228"/>
    </row>
    <row r="229" spans="1:16" x14ac:dyDescent="0.25">
      <c r="A229" s="48">
        <v>126</v>
      </c>
      <c r="B229" s="1" t="str">
        <f t="shared" si="6"/>
        <v>OG126G</v>
      </c>
      <c r="C229" s="1" t="str">
        <f t="shared" si="7"/>
        <v>OG126</v>
      </c>
      <c r="D229" t="str">
        <f>VLOOKUP(C229, '1.MetaData'!B:AI, 2, FALSE)</f>
        <v>N/A</v>
      </c>
      <c r="E229" s="21"/>
      <c r="F229" s="13" t="s">
        <v>3133</v>
      </c>
      <c r="G229" s="14">
        <v>1</v>
      </c>
      <c r="H229">
        <f ca="1">COUNTIFS('3.DNAExtractions'!$B:$B,$B229,'3.DNAExtractions'!$D:$D,H$1)</f>
        <v>1</v>
      </c>
      <c r="J229" s="13" t="s">
        <v>3134</v>
      </c>
      <c r="K229" s="13">
        <v>1</v>
      </c>
      <c r="L229" s="13">
        <v>1</v>
      </c>
      <c r="M229" s="14" t="s">
        <v>3139</v>
      </c>
      <c r="N229" s="14" t="s">
        <v>3181</v>
      </c>
      <c r="O229" s="13"/>
      <c r="P229"/>
    </row>
    <row r="230" spans="1:16" x14ac:dyDescent="0.25">
      <c r="A230" s="48">
        <v>127</v>
      </c>
      <c r="B230" s="1" t="str">
        <f t="shared" si="6"/>
        <v>OG127G</v>
      </c>
      <c r="C230" s="1" t="str">
        <f t="shared" si="7"/>
        <v>OG127</v>
      </c>
      <c r="D230" t="str">
        <f>VLOOKUP(C230, '1.MetaData'!B:AI, 2, FALSE)</f>
        <v>N/A</v>
      </c>
      <c r="E230" s="21"/>
      <c r="F230" s="13" t="s">
        <v>3133</v>
      </c>
      <c r="G230" s="14">
        <v>1</v>
      </c>
      <c r="H230">
        <f ca="1">COUNTIFS('3.DNAExtractions'!$B:$B,$B230,'3.DNAExtractions'!$D:$D,H$1)</f>
        <v>1</v>
      </c>
      <c r="J230" s="13" t="s">
        <v>3134</v>
      </c>
      <c r="K230" s="13">
        <v>1</v>
      </c>
      <c r="L230" s="13">
        <v>1</v>
      </c>
      <c r="M230" s="14" t="s">
        <v>3139</v>
      </c>
      <c r="N230" s="14" t="s">
        <v>3181</v>
      </c>
      <c r="O230" s="13"/>
      <c r="P230"/>
    </row>
    <row r="231" spans="1:16" x14ac:dyDescent="0.25">
      <c r="A231" s="48">
        <v>128</v>
      </c>
      <c r="B231" s="1" t="str">
        <f t="shared" si="6"/>
        <v>OG128G</v>
      </c>
      <c r="C231" s="1" t="str">
        <f t="shared" si="7"/>
        <v>OG128</v>
      </c>
      <c r="D231" t="str">
        <f>VLOOKUP(C231, '1.MetaData'!B:AI, 2, FALSE)</f>
        <v>N/A</v>
      </c>
      <c r="E231" s="21"/>
      <c r="F231" s="13" t="s">
        <v>3133</v>
      </c>
      <c r="G231" s="14">
        <v>1</v>
      </c>
      <c r="H231">
        <f ca="1">COUNTIFS('3.DNAExtractions'!$B:$B,$B231,'3.DNAExtractions'!$D:$D,H$1)</f>
        <v>1</v>
      </c>
      <c r="J231" s="13" t="s">
        <v>3134</v>
      </c>
      <c r="K231" s="13">
        <v>1</v>
      </c>
      <c r="L231" s="13">
        <v>1</v>
      </c>
      <c r="M231" s="14" t="s">
        <v>3139</v>
      </c>
      <c r="N231" s="14" t="s">
        <v>3181</v>
      </c>
      <c r="O231" s="13"/>
      <c r="P231"/>
    </row>
    <row r="232" spans="1:16" x14ac:dyDescent="0.25">
      <c r="A232" s="48">
        <v>129</v>
      </c>
      <c r="B232" s="1" t="str">
        <f t="shared" si="6"/>
        <v>OG129G</v>
      </c>
      <c r="C232" s="1" t="str">
        <f t="shared" si="7"/>
        <v>OG129</v>
      </c>
      <c r="D232" t="str">
        <f>VLOOKUP(C232, '1.MetaData'!B:AI, 2, FALSE)</f>
        <v>N/A</v>
      </c>
      <c r="E232" s="21"/>
      <c r="F232" s="13" t="s">
        <v>3133</v>
      </c>
      <c r="G232" s="14">
        <v>1</v>
      </c>
      <c r="H232">
        <f ca="1">COUNTIFS('3.DNAExtractions'!$B:$B,$B232,'3.DNAExtractions'!$D:$D,H$1)</f>
        <v>1</v>
      </c>
      <c r="J232" s="13" t="s">
        <v>3134</v>
      </c>
      <c r="K232" s="13">
        <v>1</v>
      </c>
      <c r="L232" s="13">
        <v>1</v>
      </c>
      <c r="M232" s="14" t="s">
        <v>3139</v>
      </c>
      <c r="N232" s="14" t="s">
        <v>3181</v>
      </c>
      <c r="O232" s="13"/>
      <c r="P232"/>
    </row>
    <row r="233" spans="1:16" x14ac:dyDescent="0.25">
      <c r="A233" s="48">
        <v>130</v>
      </c>
      <c r="B233" s="1" t="str">
        <f t="shared" si="6"/>
        <v>OG130G</v>
      </c>
      <c r="C233" s="1" t="str">
        <f t="shared" si="7"/>
        <v>OG130</v>
      </c>
      <c r="D233" t="str">
        <f>VLOOKUP(C233, '1.MetaData'!B:AI, 2, FALSE)</f>
        <v>N/A</v>
      </c>
      <c r="E233" s="21"/>
      <c r="F233" s="13" t="s">
        <v>3133</v>
      </c>
      <c r="G233" s="14">
        <v>1</v>
      </c>
      <c r="H233">
        <f ca="1">COUNTIFS('3.DNAExtractions'!$B:$B,$B233,'3.DNAExtractions'!$D:$D,H$1)</f>
        <v>1</v>
      </c>
      <c r="J233" s="13" t="s">
        <v>3134</v>
      </c>
      <c r="K233" s="13">
        <v>1</v>
      </c>
      <c r="L233" s="13">
        <v>1</v>
      </c>
      <c r="M233" s="14" t="s">
        <v>3139</v>
      </c>
      <c r="N233" s="14" t="s">
        <v>3181</v>
      </c>
      <c r="O233" s="13"/>
      <c r="P233"/>
    </row>
    <row r="234" spans="1:16" x14ac:dyDescent="0.25">
      <c r="A234" s="48">
        <v>131</v>
      </c>
      <c r="B234" s="1" t="str">
        <f t="shared" si="6"/>
        <v>OG131G</v>
      </c>
      <c r="C234" s="1" t="str">
        <f t="shared" si="7"/>
        <v>OG131</v>
      </c>
      <c r="D234" t="str">
        <f>VLOOKUP(C234, '1.MetaData'!B:AI, 2, FALSE)</f>
        <v>N/A</v>
      </c>
      <c r="E234" s="21"/>
      <c r="F234" s="13" t="s">
        <v>3133</v>
      </c>
      <c r="G234" s="14">
        <v>1</v>
      </c>
      <c r="H234">
        <f ca="1">COUNTIFS('3.DNAExtractions'!$B:$B,$B234,'3.DNAExtractions'!$D:$D,H$1)</f>
        <v>1</v>
      </c>
      <c r="J234" s="13" t="s">
        <v>3134</v>
      </c>
      <c r="K234" s="13">
        <v>1</v>
      </c>
      <c r="L234" s="13">
        <v>1</v>
      </c>
      <c r="M234" s="14" t="s">
        <v>3139</v>
      </c>
      <c r="N234" s="14" t="s">
        <v>3181</v>
      </c>
      <c r="O234" s="13"/>
      <c r="P234"/>
    </row>
    <row r="235" spans="1:16" x14ac:dyDescent="0.25">
      <c r="A235" s="48">
        <v>132</v>
      </c>
      <c r="B235" s="1" t="str">
        <f t="shared" si="6"/>
        <v>OG132U</v>
      </c>
      <c r="C235" s="1" t="str">
        <f t="shared" si="7"/>
        <v>OG132</v>
      </c>
      <c r="D235" t="str">
        <f>VLOOKUP(C235, '1.MetaData'!B:AI, 2, FALSE)</f>
        <v>WSG-1</v>
      </c>
      <c r="E235" s="21"/>
      <c r="F235" s="13" t="s">
        <v>667</v>
      </c>
      <c r="G235" s="14">
        <v>1</v>
      </c>
      <c r="H235">
        <f ca="1">COUNTIFS('3.DNAExtractions'!$B:$B,$B235,'3.DNAExtractions'!$D:$D,H$1)</f>
        <v>1</v>
      </c>
      <c r="J235" s="13" t="s">
        <v>107</v>
      </c>
      <c r="K235" s="13" t="s">
        <v>107</v>
      </c>
      <c r="L235" s="13" t="s">
        <v>107</v>
      </c>
      <c r="M235" s="13" t="s">
        <v>107</v>
      </c>
      <c r="N235" s="13" t="s">
        <v>107</v>
      </c>
      <c r="O235" s="13" t="s">
        <v>3182</v>
      </c>
      <c r="P235"/>
    </row>
    <row r="236" spans="1:16" x14ac:dyDescent="0.25">
      <c r="A236" s="48">
        <v>133</v>
      </c>
      <c r="B236" s="1" t="str">
        <f t="shared" si="6"/>
        <v>OG133U</v>
      </c>
      <c r="C236" s="1" t="str">
        <f t="shared" si="7"/>
        <v>OG133</v>
      </c>
      <c r="D236" t="str">
        <f>VLOOKUP(C236, '1.MetaData'!B:AI, 2, FALSE)</f>
        <v>WTS-2</v>
      </c>
      <c r="E236" s="21"/>
      <c r="F236" s="13" t="s">
        <v>667</v>
      </c>
      <c r="G236" s="14">
        <v>1</v>
      </c>
      <c r="H236">
        <f ca="1">COUNTIFS('3.DNAExtractions'!$B:$B,$B236,'3.DNAExtractions'!$D:$D,H$1)</f>
        <v>1</v>
      </c>
      <c r="J236" s="13" t="s">
        <v>107</v>
      </c>
      <c r="K236" s="13" t="s">
        <v>107</v>
      </c>
      <c r="L236" s="13" t="s">
        <v>107</v>
      </c>
      <c r="M236" s="13" t="s">
        <v>107</v>
      </c>
      <c r="N236" s="13" t="s">
        <v>107</v>
      </c>
      <c r="O236" s="13" t="s">
        <v>3182</v>
      </c>
      <c r="P236"/>
    </row>
    <row r="237" spans="1:16" x14ac:dyDescent="0.25">
      <c r="A237" s="48">
        <v>134</v>
      </c>
      <c r="B237" s="1" t="str">
        <f t="shared" si="6"/>
        <v>OG134U</v>
      </c>
      <c r="C237" s="1" t="str">
        <f t="shared" si="7"/>
        <v>OG134</v>
      </c>
      <c r="D237" t="str">
        <f>VLOOKUP(C237, '1.MetaData'!B:AI, 2, FALSE)</f>
        <v>REM-3</v>
      </c>
      <c r="E237" s="21"/>
      <c r="F237" s="13" t="s">
        <v>667</v>
      </c>
      <c r="G237" s="14">
        <v>1</v>
      </c>
      <c r="H237">
        <f ca="1">COUNTIFS('3.DNAExtractions'!$B:$B,$B237,'3.DNAExtractions'!$D:$D,H$1)</f>
        <v>1</v>
      </c>
      <c r="J237" s="13" t="s">
        <v>107</v>
      </c>
      <c r="K237" s="13" t="s">
        <v>107</v>
      </c>
      <c r="L237" s="13" t="s">
        <v>107</v>
      </c>
      <c r="M237" s="13" t="s">
        <v>107</v>
      </c>
      <c r="N237" s="13" t="s">
        <v>107</v>
      </c>
      <c r="O237" s="13" t="s">
        <v>3182</v>
      </c>
      <c r="P237"/>
    </row>
    <row r="238" spans="1:16" x14ac:dyDescent="0.25">
      <c r="A238" s="48">
        <v>135</v>
      </c>
      <c r="B238" s="1" t="str">
        <f t="shared" si="6"/>
        <v>OG135U</v>
      </c>
      <c r="C238" s="1" t="str">
        <f t="shared" si="7"/>
        <v>OG135</v>
      </c>
      <c r="D238" t="str">
        <f>VLOOKUP(C238, '1.MetaData'!B:AI, 2, FALSE)</f>
        <v>REM-4</v>
      </c>
      <c r="E238" s="21"/>
      <c r="F238" s="13" t="s">
        <v>667</v>
      </c>
      <c r="G238" s="14">
        <v>1</v>
      </c>
      <c r="H238">
        <f ca="1">COUNTIFS('3.DNAExtractions'!$B:$B,$B238,'3.DNAExtractions'!$D:$D,H$1)</f>
        <v>1</v>
      </c>
      <c r="J238" s="13" t="s">
        <v>107</v>
      </c>
      <c r="K238" s="13" t="s">
        <v>107</v>
      </c>
      <c r="L238" s="13" t="s">
        <v>107</v>
      </c>
      <c r="M238" s="13" t="s">
        <v>107</v>
      </c>
      <c r="N238" s="13" t="s">
        <v>107</v>
      </c>
      <c r="O238" s="13" t="s">
        <v>3182</v>
      </c>
      <c r="P238"/>
    </row>
    <row r="239" spans="1:16" x14ac:dyDescent="0.25">
      <c r="A239" s="48">
        <v>136</v>
      </c>
      <c r="B239" s="1" t="str">
        <f t="shared" si="6"/>
        <v>OG136U</v>
      </c>
      <c r="C239" s="1" t="str">
        <f t="shared" si="7"/>
        <v>OG136</v>
      </c>
      <c r="D239" t="str">
        <f>VLOOKUP(C239, '1.MetaData'!B:AI, 2, FALSE)</f>
        <v>REM-5</v>
      </c>
      <c r="E239" s="21"/>
      <c r="F239" s="13" t="s">
        <v>667</v>
      </c>
      <c r="G239" s="14">
        <v>1</v>
      </c>
      <c r="H239">
        <f ca="1">COUNTIFS('3.DNAExtractions'!$B:$B,$B239,'3.DNAExtractions'!$D:$D,H$1)</f>
        <v>1</v>
      </c>
      <c r="J239" s="13" t="s">
        <v>107</v>
      </c>
      <c r="K239" s="13" t="s">
        <v>107</v>
      </c>
      <c r="L239" s="13" t="s">
        <v>107</v>
      </c>
      <c r="M239" s="13" t="s">
        <v>107</v>
      </c>
      <c r="N239" s="13" t="s">
        <v>107</v>
      </c>
      <c r="O239" s="13" t="s">
        <v>3182</v>
      </c>
      <c r="P239"/>
    </row>
    <row r="240" spans="1:16" x14ac:dyDescent="0.25">
      <c r="A240" s="48">
        <v>138</v>
      </c>
      <c r="B240" s="1" t="str">
        <f t="shared" si="6"/>
        <v>OG138U</v>
      </c>
      <c r="C240" s="1" t="str">
        <f t="shared" si="7"/>
        <v>OG138</v>
      </c>
      <c r="D240" t="str">
        <f>VLOOKUP(C240, '1.MetaData'!B:AI, 2, FALSE)</f>
        <v>RTE-7</v>
      </c>
      <c r="E240" s="21"/>
      <c r="F240" s="13" t="s">
        <v>667</v>
      </c>
      <c r="G240" s="14">
        <v>1</v>
      </c>
      <c r="H240">
        <f ca="1">COUNTIFS('3.DNAExtractions'!$B:$B,$B240,'3.DNAExtractions'!$D:$D,H$1)</f>
        <v>1</v>
      </c>
      <c r="J240" s="13" t="s">
        <v>107</v>
      </c>
      <c r="K240" s="13" t="s">
        <v>107</v>
      </c>
      <c r="L240" s="13" t="s">
        <v>107</v>
      </c>
      <c r="M240" s="13" t="s">
        <v>107</v>
      </c>
      <c r="N240" s="13" t="s">
        <v>107</v>
      </c>
      <c r="O240" s="13" t="s">
        <v>3182</v>
      </c>
      <c r="P240"/>
    </row>
    <row r="241" spans="1:16" x14ac:dyDescent="0.25">
      <c r="A241" s="48">
        <v>139</v>
      </c>
      <c r="B241" s="1" t="str">
        <f t="shared" si="6"/>
        <v>OG139U</v>
      </c>
      <c r="C241" s="1" t="str">
        <f t="shared" si="7"/>
        <v>OG139</v>
      </c>
      <c r="D241" t="str">
        <f>VLOOKUP(C241, '1.MetaData'!B:AI, 2, FALSE)</f>
        <v>RTE-8</v>
      </c>
      <c r="E241" s="21"/>
      <c r="F241" s="13" t="s">
        <v>667</v>
      </c>
      <c r="G241" s="14">
        <v>1</v>
      </c>
      <c r="H241">
        <f ca="1">COUNTIFS('3.DNAExtractions'!$B:$B,$B241,'3.DNAExtractions'!$D:$D,H$1)</f>
        <v>1</v>
      </c>
      <c r="J241" s="13" t="s">
        <v>107</v>
      </c>
      <c r="K241" s="13" t="s">
        <v>107</v>
      </c>
      <c r="L241" s="13" t="s">
        <v>107</v>
      </c>
      <c r="M241" s="13" t="s">
        <v>107</v>
      </c>
      <c r="N241" s="13" t="s">
        <v>107</v>
      </c>
      <c r="O241" s="13" t="s">
        <v>3182</v>
      </c>
      <c r="P241"/>
    </row>
    <row r="242" spans="1:16" x14ac:dyDescent="0.25">
      <c r="A242" s="48">
        <v>140</v>
      </c>
      <c r="B242" s="1" t="str">
        <f t="shared" si="6"/>
        <v>OG140U</v>
      </c>
      <c r="C242" s="1" t="str">
        <f t="shared" si="7"/>
        <v>OG140</v>
      </c>
      <c r="D242" t="str">
        <f>VLOOKUP(C242, '1.MetaData'!B:AI, 2, FALSE)</f>
        <v>BTS-9</v>
      </c>
      <c r="E242" s="21"/>
      <c r="F242" s="13" t="s">
        <v>667</v>
      </c>
      <c r="G242" s="14">
        <v>1</v>
      </c>
      <c r="H242">
        <f ca="1">COUNTIFS('3.DNAExtractions'!$B:$B,$B242,'3.DNAExtractions'!$D:$D,H$1)</f>
        <v>1</v>
      </c>
      <c r="J242" s="13" t="s">
        <v>107</v>
      </c>
      <c r="K242" s="13" t="s">
        <v>107</v>
      </c>
      <c r="L242" s="13" t="s">
        <v>107</v>
      </c>
      <c r="M242" s="13" t="s">
        <v>107</v>
      </c>
      <c r="N242" s="13" t="s">
        <v>107</v>
      </c>
      <c r="O242" s="13" t="s">
        <v>3182</v>
      </c>
      <c r="P242"/>
    </row>
    <row r="243" spans="1:16" x14ac:dyDescent="0.25">
      <c r="A243" s="48">
        <v>141</v>
      </c>
      <c r="B243" s="1" t="str">
        <f t="shared" si="6"/>
        <v>OG141U</v>
      </c>
      <c r="C243" s="1" t="str">
        <f t="shared" si="7"/>
        <v>OG141</v>
      </c>
      <c r="D243" t="str">
        <f>VLOOKUP(C243, '1.MetaData'!B:AI, 2, FALSE)</f>
        <v>BTS-10</v>
      </c>
      <c r="E243" s="21"/>
      <c r="F243" s="13" t="s">
        <v>667</v>
      </c>
      <c r="G243" s="14">
        <v>1</v>
      </c>
      <c r="H243">
        <f ca="1">COUNTIFS('3.DNAExtractions'!$B:$B,$B243,'3.DNAExtractions'!$D:$D,H$1)</f>
        <v>1</v>
      </c>
      <c r="J243" s="13" t="s">
        <v>107</v>
      </c>
      <c r="K243" s="13" t="s">
        <v>107</v>
      </c>
      <c r="L243" s="13" t="s">
        <v>107</v>
      </c>
      <c r="M243" s="13" t="s">
        <v>107</v>
      </c>
      <c r="N243" s="13" t="s">
        <v>107</v>
      </c>
      <c r="O243" s="13" t="s">
        <v>3182</v>
      </c>
      <c r="P243"/>
    </row>
    <row r="244" spans="1:16" x14ac:dyDescent="0.25">
      <c r="A244" s="48">
        <v>142</v>
      </c>
      <c r="B244" s="1" t="str">
        <f t="shared" si="6"/>
        <v>OG142U</v>
      </c>
      <c r="C244" s="1" t="str">
        <f t="shared" si="7"/>
        <v>OG142</v>
      </c>
      <c r="D244" t="str">
        <f>VLOOKUP(C244, '1.MetaData'!B:AI, 2, FALSE)</f>
        <v>BTS-11</v>
      </c>
      <c r="E244" s="21"/>
      <c r="F244" s="13" t="s">
        <v>667</v>
      </c>
      <c r="G244" s="14">
        <v>1</v>
      </c>
      <c r="H244">
        <f ca="1">COUNTIFS('3.DNAExtractions'!$B:$B,$B244,'3.DNAExtractions'!$D:$D,H$1)</f>
        <v>1</v>
      </c>
      <c r="J244" s="13" t="s">
        <v>107</v>
      </c>
      <c r="K244" s="13" t="s">
        <v>107</v>
      </c>
      <c r="L244" s="13" t="s">
        <v>107</v>
      </c>
      <c r="M244" s="13" t="s">
        <v>107</v>
      </c>
      <c r="N244" s="13" t="s">
        <v>107</v>
      </c>
      <c r="O244" s="13" t="s">
        <v>3182</v>
      </c>
      <c r="P244"/>
    </row>
    <row r="245" spans="1:16" x14ac:dyDescent="0.25">
      <c r="A245" s="48">
        <v>143</v>
      </c>
      <c r="B245" s="1" t="str">
        <f t="shared" si="6"/>
        <v>OG143U</v>
      </c>
      <c r="C245" s="1" t="str">
        <f t="shared" si="7"/>
        <v>OG143</v>
      </c>
      <c r="D245" t="str">
        <f>VLOOKUP(C245, '1.MetaData'!B:AI, 2, FALSE)</f>
        <v>GRS-12</v>
      </c>
      <c r="E245" s="21"/>
      <c r="F245" s="13" t="s">
        <v>667</v>
      </c>
      <c r="G245" s="14">
        <v>1</v>
      </c>
      <c r="H245">
        <f ca="1">COUNTIFS('3.DNAExtractions'!$B:$B,$B245,'3.DNAExtractions'!$D:$D,H$1)</f>
        <v>1</v>
      </c>
      <c r="J245" s="13" t="s">
        <v>107</v>
      </c>
      <c r="K245" s="13" t="s">
        <v>107</v>
      </c>
      <c r="L245" s="13" t="s">
        <v>107</v>
      </c>
      <c r="M245" s="13" t="s">
        <v>107</v>
      </c>
      <c r="N245" s="13" t="s">
        <v>107</v>
      </c>
      <c r="O245" s="13" t="s">
        <v>3182</v>
      </c>
      <c r="P245"/>
    </row>
    <row r="246" spans="1:16" x14ac:dyDescent="0.25">
      <c r="A246" s="48">
        <v>144</v>
      </c>
      <c r="B246" s="1" t="str">
        <f t="shared" si="6"/>
        <v>OG144U</v>
      </c>
      <c r="C246" s="1" t="str">
        <f t="shared" si="7"/>
        <v>OG144</v>
      </c>
      <c r="D246" t="str">
        <f>VLOOKUP(C246, '1.MetaData'!B:AI, 2, FALSE)</f>
        <v>GRS-13</v>
      </c>
      <c r="E246" s="21"/>
      <c r="F246" s="13" t="s">
        <v>667</v>
      </c>
      <c r="G246" s="14">
        <v>1</v>
      </c>
      <c r="H246">
        <f ca="1">COUNTIFS('3.DNAExtractions'!$B:$B,$B246,'3.DNAExtractions'!$D:$D,H$1)</f>
        <v>1</v>
      </c>
      <c r="J246" s="13" t="s">
        <v>107</v>
      </c>
      <c r="K246" s="13" t="s">
        <v>107</v>
      </c>
      <c r="L246" s="13" t="s">
        <v>107</v>
      </c>
      <c r="M246" s="13" t="s">
        <v>107</v>
      </c>
      <c r="N246" s="13" t="s">
        <v>107</v>
      </c>
      <c r="O246" s="13" t="s">
        <v>3182</v>
      </c>
      <c r="P246"/>
    </row>
    <row r="247" spans="1:16" x14ac:dyDescent="0.25">
      <c r="A247" s="48">
        <v>145</v>
      </c>
      <c r="B247" s="1" t="str">
        <f t="shared" si="6"/>
        <v>OG145U</v>
      </c>
      <c r="C247" s="1" t="str">
        <f t="shared" si="7"/>
        <v>OG145</v>
      </c>
      <c r="D247" t="str">
        <f>VLOOKUP(C247, '1.MetaData'!B:AI, 2, FALSE)</f>
        <v>GRS-14</v>
      </c>
      <c r="E247" s="21"/>
      <c r="F247" s="13" t="s">
        <v>667</v>
      </c>
      <c r="G247" s="14">
        <v>1</v>
      </c>
      <c r="H247">
        <f ca="1">COUNTIFS('3.DNAExtractions'!$B:$B,$B247,'3.DNAExtractions'!$D:$D,H$1)</f>
        <v>1</v>
      </c>
      <c r="J247" s="13" t="s">
        <v>107</v>
      </c>
      <c r="K247" s="13" t="s">
        <v>107</v>
      </c>
      <c r="L247" s="13" t="s">
        <v>107</v>
      </c>
      <c r="M247" s="13" t="s">
        <v>107</v>
      </c>
      <c r="N247" s="13" t="s">
        <v>107</v>
      </c>
      <c r="O247" s="13" t="s">
        <v>3182</v>
      </c>
      <c r="P247"/>
    </row>
    <row r="248" spans="1:16" x14ac:dyDescent="0.25">
      <c r="A248" s="48">
        <v>146</v>
      </c>
      <c r="B248" s="1" t="str">
        <f t="shared" si="6"/>
        <v>OG146U</v>
      </c>
      <c r="C248" s="1" t="str">
        <f t="shared" si="7"/>
        <v>OG146</v>
      </c>
      <c r="D248" t="str">
        <f>VLOOKUP(C248, '1.MetaData'!B:AI, 2, FALSE)</f>
        <v>UBT-15</v>
      </c>
      <c r="E248" s="21"/>
      <c r="F248" s="13" t="s">
        <v>667</v>
      </c>
      <c r="G248" s="14">
        <v>1</v>
      </c>
      <c r="H248">
        <f ca="1">COUNTIFS('3.DNAExtractions'!$B:$B,$B248,'3.DNAExtractions'!$D:$D,H$1)</f>
        <v>1</v>
      </c>
      <c r="J248" s="13" t="s">
        <v>107</v>
      </c>
      <c r="K248" s="13" t="s">
        <v>107</v>
      </c>
      <c r="L248" s="13" t="s">
        <v>107</v>
      </c>
      <c r="M248" s="13" t="s">
        <v>107</v>
      </c>
      <c r="N248" s="13" t="s">
        <v>107</v>
      </c>
      <c r="O248" s="13" t="s">
        <v>3182</v>
      </c>
      <c r="P248"/>
    </row>
    <row r="249" spans="1:16" x14ac:dyDescent="0.25">
      <c r="A249" s="48">
        <v>147</v>
      </c>
      <c r="B249" s="1" t="str">
        <f t="shared" si="6"/>
        <v>OG147U</v>
      </c>
      <c r="C249" s="1" t="str">
        <f t="shared" si="7"/>
        <v>OG147</v>
      </c>
      <c r="D249" t="str">
        <f>VLOOKUP(C249, '1.MetaData'!B:AI, 2, FALSE)</f>
        <v>UBT-16</v>
      </c>
      <c r="E249" s="21"/>
      <c r="F249" s="13" t="s">
        <v>667</v>
      </c>
      <c r="G249" s="14">
        <v>1</v>
      </c>
      <c r="H249">
        <f ca="1">COUNTIFS('3.DNAExtractions'!$B:$B,$B249,'3.DNAExtractions'!$D:$D,H$1)</f>
        <v>1</v>
      </c>
      <c r="J249" s="13" t="s">
        <v>107</v>
      </c>
      <c r="K249" s="13" t="s">
        <v>107</v>
      </c>
      <c r="L249" s="13" t="s">
        <v>107</v>
      </c>
      <c r="M249" s="13" t="s">
        <v>107</v>
      </c>
      <c r="N249" s="13" t="s">
        <v>107</v>
      </c>
      <c r="O249" s="13" t="s">
        <v>3182</v>
      </c>
      <c r="P249"/>
    </row>
    <row r="250" spans="1:16" x14ac:dyDescent="0.25">
      <c r="A250" s="48">
        <v>148</v>
      </c>
      <c r="B250" s="1" t="str">
        <f t="shared" si="6"/>
        <v>OG148U</v>
      </c>
      <c r="C250" s="1" t="str">
        <f t="shared" si="7"/>
        <v>OG148</v>
      </c>
      <c r="D250" t="str">
        <f>VLOOKUP(C250, '1.MetaData'!B:AI, 2, FALSE)</f>
        <v>UBT-17</v>
      </c>
      <c r="E250" s="21"/>
      <c r="F250" s="13" t="s">
        <v>667</v>
      </c>
      <c r="G250" s="14">
        <v>1</v>
      </c>
      <c r="H250">
        <f ca="1">COUNTIFS('3.DNAExtractions'!$B:$B,$B250,'3.DNAExtractions'!$D:$D,H$1)</f>
        <v>1</v>
      </c>
      <c r="J250" s="13" t="s">
        <v>107</v>
      </c>
      <c r="K250" s="13" t="s">
        <v>107</v>
      </c>
      <c r="L250" s="13" t="s">
        <v>107</v>
      </c>
      <c r="M250" s="13" t="s">
        <v>107</v>
      </c>
      <c r="N250" s="13" t="s">
        <v>107</v>
      </c>
      <c r="O250" s="13" t="s">
        <v>3182</v>
      </c>
      <c r="P250"/>
    </row>
    <row r="251" spans="1:16" x14ac:dyDescent="0.25">
      <c r="A251" s="48">
        <v>149</v>
      </c>
      <c r="B251" s="1" t="str">
        <f t="shared" si="6"/>
        <v>OG149U</v>
      </c>
      <c r="C251" s="1" t="str">
        <f t="shared" si="7"/>
        <v>OG149</v>
      </c>
      <c r="D251" t="str">
        <f>VLOOKUP(C251, '1.MetaData'!B:AI, 2, FALSE)</f>
        <v>GSN-18</v>
      </c>
      <c r="E251" s="21"/>
      <c r="F251" s="13" t="s">
        <v>667</v>
      </c>
      <c r="G251" s="14">
        <v>1</v>
      </c>
      <c r="H251">
        <f ca="1">COUNTIFS('3.DNAExtractions'!$B:$B,$B251,'3.DNAExtractions'!$D:$D,H$1)</f>
        <v>1</v>
      </c>
      <c r="J251" s="13" t="s">
        <v>107</v>
      </c>
      <c r="K251" s="13" t="s">
        <v>107</v>
      </c>
      <c r="L251" s="13" t="s">
        <v>107</v>
      </c>
      <c r="M251" s="13" t="s">
        <v>107</v>
      </c>
      <c r="N251" s="13" t="s">
        <v>107</v>
      </c>
      <c r="O251" s="13" t="s">
        <v>3182</v>
      </c>
      <c r="P251"/>
    </row>
    <row r="252" spans="1:16" x14ac:dyDescent="0.25">
      <c r="A252" s="48">
        <v>150</v>
      </c>
      <c r="B252" s="1" t="str">
        <f t="shared" si="6"/>
        <v>OG150U</v>
      </c>
      <c r="C252" s="1" t="str">
        <f t="shared" si="7"/>
        <v>OG150</v>
      </c>
      <c r="D252" t="str">
        <f>VLOOKUP(C252, '1.MetaData'!B:AI, 2, FALSE)</f>
        <v>GSN-19</v>
      </c>
      <c r="E252" s="21"/>
      <c r="F252" s="13" t="s">
        <v>667</v>
      </c>
      <c r="G252" s="14">
        <v>1</v>
      </c>
      <c r="H252">
        <f ca="1">COUNTIFS('3.DNAExtractions'!$B:$B,$B252,'3.DNAExtractions'!$D:$D,H$1)</f>
        <v>1</v>
      </c>
      <c r="J252" s="13" t="s">
        <v>107</v>
      </c>
      <c r="K252" s="13" t="s">
        <v>107</v>
      </c>
      <c r="L252" s="13" t="s">
        <v>107</v>
      </c>
      <c r="M252" s="13" t="s">
        <v>107</v>
      </c>
      <c r="N252" s="13" t="s">
        <v>107</v>
      </c>
      <c r="O252" s="13" t="s">
        <v>3182</v>
      </c>
      <c r="P252"/>
    </row>
    <row r="253" spans="1:16" x14ac:dyDescent="0.25">
      <c r="A253" s="48">
        <v>151</v>
      </c>
      <c r="B253" s="1" t="str">
        <f t="shared" si="6"/>
        <v>OG151U</v>
      </c>
      <c r="C253" s="1" t="str">
        <f t="shared" si="7"/>
        <v>OG151</v>
      </c>
      <c r="D253" t="str">
        <f>VLOOKUP(C253, '1.MetaData'!B:AI, 2, FALSE)</f>
        <v>WSG-20</v>
      </c>
      <c r="E253" s="21"/>
      <c r="F253" s="13" t="s">
        <v>667</v>
      </c>
      <c r="G253" s="14">
        <v>1</v>
      </c>
      <c r="H253">
        <f ca="1">COUNTIFS('3.DNAExtractions'!$B:$B,$B253,'3.DNAExtractions'!$D:$D,H$1)</f>
        <v>1</v>
      </c>
      <c r="J253" s="13" t="s">
        <v>107</v>
      </c>
      <c r="K253" s="13" t="s">
        <v>107</v>
      </c>
      <c r="L253" s="13" t="s">
        <v>107</v>
      </c>
      <c r="M253" s="13" t="s">
        <v>107</v>
      </c>
      <c r="N253" s="13" t="s">
        <v>107</v>
      </c>
      <c r="O253" s="13" t="s">
        <v>3182</v>
      </c>
      <c r="P253"/>
    </row>
    <row r="254" spans="1:16" x14ac:dyDescent="0.25">
      <c r="A254" s="48">
        <v>152</v>
      </c>
      <c r="B254" s="1" t="str">
        <f t="shared" si="6"/>
        <v>OG152U</v>
      </c>
      <c r="C254" s="1" t="str">
        <f t="shared" si="7"/>
        <v>OG152</v>
      </c>
      <c r="D254" t="str">
        <f>VLOOKUP(C254, '1.MetaData'!B:AI, 2, FALSE)</f>
        <v>RVS-21</v>
      </c>
      <c r="E254" s="21"/>
      <c r="F254" s="13" t="s">
        <v>667</v>
      </c>
      <c r="G254" s="14">
        <v>1</v>
      </c>
      <c r="H254">
        <f ca="1">COUNTIFS('3.DNAExtractions'!$B:$B,$B254,'3.DNAExtractions'!$D:$D,H$1)</f>
        <v>1</v>
      </c>
      <c r="J254" s="13" t="s">
        <v>107</v>
      </c>
      <c r="K254" s="13" t="s">
        <v>107</v>
      </c>
      <c r="L254" s="13" t="s">
        <v>107</v>
      </c>
      <c r="M254" s="13" t="s">
        <v>107</v>
      </c>
      <c r="N254" s="13" t="s">
        <v>107</v>
      </c>
      <c r="O254" s="13" t="s">
        <v>3182</v>
      </c>
      <c r="P254"/>
    </row>
    <row r="255" spans="1:16" x14ac:dyDescent="0.25">
      <c r="A255" s="48">
        <v>153</v>
      </c>
      <c r="B255" s="1" t="str">
        <f t="shared" si="6"/>
        <v>OG153U</v>
      </c>
      <c r="C255" s="1" t="str">
        <f t="shared" si="7"/>
        <v>OG153</v>
      </c>
      <c r="D255" t="str">
        <f>VLOOKUP(C255, '1.MetaData'!B:AI, 2, FALSE)</f>
        <v>NSF-22</v>
      </c>
      <c r="E255" s="21"/>
      <c r="F255" s="13" t="s">
        <v>667</v>
      </c>
      <c r="G255" s="14">
        <v>1</v>
      </c>
      <c r="H255">
        <f ca="1">COUNTIFS('3.DNAExtractions'!$B:$B,$B255,'3.DNAExtractions'!$D:$D,H$1)</f>
        <v>1</v>
      </c>
      <c r="J255" s="13" t="s">
        <v>107</v>
      </c>
      <c r="K255" s="13" t="s">
        <v>107</v>
      </c>
      <c r="L255" s="13" t="s">
        <v>107</v>
      </c>
      <c r="M255" s="13" t="s">
        <v>107</v>
      </c>
      <c r="N255" s="13" t="s">
        <v>107</v>
      </c>
      <c r="O255" s="13" t="s">
        <v>3182</v>
      </c>
      <c r="P255"/>
    </row>
    <row r="256" spans="1:16" x14ac:dyDescent="0.25">
      <c r="A256" s="48">
        <v>154</v>
      </c>
      <c r="B256" s="1" t="str">
        <f t="shared" ref="B256:B319" si="8">IF(G256&gt;1,_xlfn.CONCAT(C256,LEFT(F256,1),G256),_xlfn.CONCAT(C256,LEFT(F256,1)))</f>
        <v>OG154U</v>
      </c>
      <c r="C256" s="1" t="str">
        <f t="shared" ref="C256:C319" si="9">_xlfn.CONCAT("OG",A256)</f>
        <v>OG154</v>
      </c>
      <c r="D256" t="str">
        <f>VLOOKUP(C256, '1.MetaData'!B:AI, 2, FALSE)</f>
        <v>NSF-23</v>
      </c>
      <c r="E256" s="21"/>
      <c r="F256" s="13" t="s">
        <v>667</v>
      </c>
      <c r="G256" s="14">
        <v>1</v>
      </c>
      <c r="H256">
        <f ca="1">COUNTIFS('3.DNAExtractions'!$B:$B,$B256,'3.DNAExtractions'!$D:$D,H$1)</f>
        <v>1</v>
      </c>
      <c r="J256" s="13" t="s">
        <v>107</v>
      </c>
      <c r="K256" s="13" t="s">
        <v>107</v>
      </c>
      <c r="L256" s="13" t="s">
        <v>107</v>
      </c>
      <c r="M256" s="13" t="s">
        <v>107</v>
      </c>
      <c r="N256" s="13" t="s">
        <v>107</v>
      </c>
      <c r="O256" s="13" t="s">
        <v>3182</v>
      </c>
      <c r="P256"/>
    </row>
    <row r="257" spans="1:16" x14ac:dyDescent="0.25">
      <c r="A257" s="48">
        <v>155</v>
      </c>
      <c r="B257" s="1" t="str">
        <f t="shared" si="8"/>
        <v>OG155U</v>
      </c>
      <c r="C257" s="1" t="str">
        <f t="shared" si="9"/>
        <v>OG155</v>
      </c>
      <c r="D257" t="str">
        <f>VLOOKUP(C257, '1.MetaData'!B:AI, 2, FALSE)</f>
        <v>NSF-24</v>
      </c>
      <c r="E257" s="21"/>
      <c r="F257" s="13" t="s">
        <v>667</v>
      </c>
      <c r="G257" s="14">
        <v>1</v>
      </c>
      <c r="H257">
        <f ca="1">COUNTIFS('3.DNAExtractions'!$B:$B,$B257,'3.DNAExtractions'!$D:$D,H$1)</f>
        <v>1</v>
      </c>
      <c r="J257" s="13" t="s">
        <v>107</v>
      </c>
      <c r="K257" s="13" t="s">
        <v>107</v>
      </c>
      <c r="L257" s="13" t="s">
        <v>107</v>
      </c>
      <c r="M257" s="13" t="s">
        <v>107</v>
      </c>
      <c r="N257" s="13" t="s">
        <v>107</v>
      </c>
      <c r="O257" s="13" t="s">
        <v>3182</v>
      </c>
      <c r="P257"/>
    </row>
    <row r="258" spans="1:16" x14ac:dyDescent="0.25">
      <c r="A258" s="48">
        <v>156</v>
      </c>
      <c r="B258" s="1" t="str">
        <f t="shared" si="8"/>
        <v>OG156U</v>
      </c>
      <c r="C258" s="1" t="str">
        <f t="shared" si="9"/>
        <v>OG156</v>
      </c>
      <c r="D258" t="str">
        <f>VLOOKUP(C258, '1.MetaData'!B:AI, 2, FALSE)</f>
        <v>SHH-25</v>
      </c>
      <c r="E258" s="21"/>
      <c r="F258" s="13" t="s">
        <v>667</v>
      </c>
      <c r="G258" s="14">
        <v>1</v>
      </c>
      <c r="H258">
        <f ca="1">COUNTIFS('3.DNAExtractions'!$B:$B,$B258,'3.DNAExtractions'!$D:$D,H$1)</f>
        <v>1</v>
      </c>
      <c r="J258" s="13" t="s">
        <v>107</v>
      </c>
      <c r="K258" s="13" t="s">
        <v>107</v>
      </c>
      <c r="L258" s="13" t="s">
        <v>107</v>
      </c>
      <c r="M258" s="13" t="s">
        <v>107</v>
      </c>
      <c r="N258" s="13" t="s">
        <v>107</v>
      </c>
      <c r="O258" s="13" t="s">
        <v>3182</v>
      </c>
      <c r="P258"/>
    </row>
    <row r="259" spans="1:16" x14ac:dyDescent="0.25">
      <c r="A259" s="48">
        <v>157</v>
      </c>
      <c r="B259" s="1" t="str">
        <f t="shared" si="8"/>
        <v>OG157U</v>
      </c>
      <c r="C259" s="1" t="str">
        <f t="shared" si="9"/>
        <v>OG157</v>
      </c>
      <c r="D259" t="str">
        <f>VLOOKUP(C259, '1.MetaData'!B:AI, 2, FALSE)</f>
        <v>SHH-26</v>
      </c>
      <c r="E259" s="21"/>
      <c r="F259" s="13" t="s">
        <v>667</v>
      </c>
      <c r="G259" s="14">
        <v>1</v>
      </c>
      <c r="H259">
        <f ca="1">COUNTIFS('3.DNAExtractions'!$B:$B,$B259,'3.DNAExtractions'!$D:$D,H$1)</f>
        <v>1</v>
      </c>
      <c r="J259" s="13" t="s">
        <v>107</v>
      </c>
      <c r="K259" s="13" t="s">
        <v>107</v>
      </c>
      <c r="L259" s="13" t="s">
        <v>107</v>
      </c>
      <c r="M259" s="13" t="s">
        <v>107</v>
      </c>
      <c r="N259" s="13" t="s">
        <v>107</v>
      </c>
      <c r="O259" s="13" t="s">
        <v>3182</v>
      </c>
      <c r="P259"/>
    </row>
    <row r="260" spans="1:16" x14ac:dyDescent="0.25">
      <c r="A260" s="48">
        <v>158</v>
      </c>
      <c r="B260" s="1" t="str">
        <f t="shared" si="8"/>
        <v>OG158U</v>
      </c>
      <c r="C260" s="1" t="str">
        <f t="shared" si="9"/>
        <v>OG158</v>
      </c>
      <c r="D260" t="str">
        <f>VLOOKUP(C260, '1.MetaData'!B:AI, 2, FALSE)</f>
        <v>SHH-27</v>
      </c>
      <c r="E260" s="21"/>
      <c r="F260" s="13" t="s">
        <v>667</v>
      </c>
      <c r="G260" s="14">
        <v>1</v>
      </c>
      <c r="H260">
        <f ca="1">COUNTIFS('3.DNAExtractions'!$B:$B,$B260,'3.DNAExtractions'!$D:$D,H$1)</f>
        <v>1</v>
      </c>
      <c r="J260" s="13" t="s">
        <v>107</v>
      </c>
      <c r="K260" s="13" t="s">
        <v>107</v>
      </c>
      <c r="L260" s="13" t="s">
        <v>107</v>
      </c>
      <c r="M260" s="13" t="s">
        <v>107</v>
      </c>
      <c r="N260" s="13" t="s">
        <v>107</v>
      </c>
      <c r="O260" s="13" t="s">
        <v>3182</v>
      </c>
      <c r="P260"/>
    </row>
    <row r="261" spans="1:16" x14ac:dyDescent="0.25">
      <c r="A261" s="48">
        <v>159</v>
      </c>
      <c r="B261" s="1" t="str">
        <f t="shared" si="8"/>
        <v>OG159U</v>
      </c>
      <c r="C261" s="1" t="str">
        <f t="shared" si="9"/>
        <v>OG159</v>
      </c>
      <c r="D261" t="str">
        <f>VLOOKUP(C261, '1.MetaData'!B:AI, 2, FALSE)</f>
        <v>LSF-28</v>
      </c>
      <c r="E261" s="21"/>
      <c r="F261" s="13" t="s">
        <v>667</v>
      </c>
      <c r="G261" s="14">
        <v>1</v>
      </c>
      <c r="H261">
        <f ca="1">COUNTIFS('3.DNAExtractions'!$B:$B,$B261,'3.DNAExtractions'!$D:$D,H$1)</f>
        <v>1</v>
      </c>
      <c r="J261" s="13" t="s">
        <v>107</v>
      </c>
      <c r="K261" s="13" t="s">
        <v>107</v>
      </c>
      <c r="L261" s="13" t="s">
        <v>107</v>
      </c>
      <c r="M261" s="13" t="s">
        <v>107</v>
      </c>
      <c r="N261" s="13" t="s">
        <v>107</v>
      </c>
      <c r="O261" s="13" t="s">
        <v>3182</v>
      </c>
      <c r="P261"/>
    </row>
    <row r="262" spans="1:16" x14ac:dyDescent="0.25">
      <c r="A262" s="48">
        <v>160</v>
      </c>
      <c r="B262" s="1" t="str">
        <f t="shared" si="8"/>
        <v>OG160U</v>
      </c>
      <c r="C262" s="1" t="str">
        <f t="shared" si="9"/>
        <v>OG160</v>
      </c>
      <c r="D262" t="str">
        <f>VLOOKUP(C262, '1.MetaData'!B:AI, 2, FALSE)</f>
        <v>LSF-29</v>
      </c>
      <c r="E262" s="21"/>
      <c r="F262" s="13" t="s">
        <v>667</v>
      </c>
      <c r="G262" s="14">
        <v>1</v>
      </c>
      <c r="H262">
        <f ca="1">COUNTIFS('3.DNAExtractions'!$B:$B,$B262,'3.DNAExtractions'!$D:$D,H$1)</f>
        <v>1</v>
      </c>
      <c r="J262" s="13" t="s">
        <v>107</v>
      </c>
      <c r="K262" s="13" t="s">
        <v>107</v>
      </c>
      <c r="L262" s="13" t="s">
        <v>107</v>
      </c>
      <c r="M262" s="13" t="s">
        <v>107</v>
      </c>
      <c r="N262" s="13" t="s">
        <v>107</v>
      </c>
      <c r="O262" s="13" t="s">
        <v>3182</v>
      </c>
      <c r="P262"/>
    </row>
    <row r="263" spans="1:16" x14ac:dyDescent="0.25">
      <c r="A263" s="48">
        <v>161</v>
      </c>
      <c r="B263" s="1" t="str">
        <f t="shared" si="8"/>
        <v>OG161U</v>
      </c>
      <c r="C263" s="1" t="str">
        <f t="shared" si="9"/>
        <v>OG161</v>
      </c>
      <c r="D263" t="str">
        <f>VLOOKUP(C263, '1.MetaData'!B:AI, 2, FALSE)</f>
        <v>LSF-30</v>
      </c>
      <c r="E263" s="21"/>
      <c r="F263" s="13" t="s">
        <v>667</v>
      </c>
      <c r="G263" s="14">
        <v>1</v>
      </c>
      <c r="H263">
        <f ca="1">COUNTIFS('3.DNAExtractions'!$B:$B,$B263,'3.DNAExtractions'!$D:$D,H$1)</f>
        <v>1</v>
      </c>
      <c r="J263" s="13" t="s">
        <v>107</v>
      </c>
      <c r="K263" s="13" t="s">
        <v>107</v>
      </c>
      <c r="L263" s="13" t="s">
        <v>107</v>
      </c>
      <c r="M263" s="13" t="s">
        <v>107</v>
      </c>
      <c r="N263" s="13" t="s">
        <v>107</v>
      </c>
      <c r="O263" s="13" t="s">
        <v>3182</v>
      </c>
      <c r="P263"/>
    </row>
    <row r="264" spans="1:16" x14ac:dyDescent="0.25">
      <c r="A264" s="48">
        <v>162</v>
      </c>
      <c r="B264" s="1" t="str">
        <f t="shared" si="8"/>
        <v>OG162U</v>
      </c>
      <c r="C264" s="1" t="str">
        <f t="shared" si="9"/>
        <v>OG162</v>
      </c>
      <c r="D264" t="str">
        <f>VLOOKUP(C264, '1.MetaData'!B:AI, 2, FALSE)</f>
        <v>M661-HS-31</v>
      </c>
      <c r="E264" s="21"/>
      <c r="F264" s="13" t="s">
        <v>667</v>
      </c>
      <c r="G264" s="14">
        <v>1</v>
      </c>
      <c r="H264">
        <f ca="1">COUNTIFS('3.DNAExtractions'!$B:$B,$B264,'3.DNAExtractions'!$D:$D,H$1)</f>
        <v>1</v>
      </c>
      <c r="J264" s="13" t="s">
        <v>107</v>
      </c>
      <c r="K264" s="13" t="s">
        <v>107</v>
      </c>
      <c r="L264" s="13" t="s">
        <v>107</v>
      </c>
      <c r="M264" s="13" t="s">
        <v>107</v>
      </c>
      <c r="N264" s="13" t="s">
        <v>107</v>
      </c>
      <c r="O264" s="13" t="s">
        <v>3182</v>
      </c>
      <c r="P264"/>
    </row>
    <row r="265" spans="1:16" x14ac:dyDescent="0.25">
      <c r="A265" s="48">
        <v>163</v>
      </c>
      <c r="B265" s="1" t="str">
        <f t="shared" si="8"/>
        <v>OG163U</v>
      </c>
      <c r="C265" s="1" t="str">
        <f t="shared" si="9"/>
        <v>OG163</v>
      </c>
      <c r="D265">
        <f>VLOOKUP(C265, '1.MetaData'!B:AI, 2, FALSE)</f>
        <v>-32</v>
      </c>
      <c r="E265" s="21"/>
      <c r="F265" s="13" t="s">
        <v>667</v>
      </c>
      <c r="G265" s="14">
        <v>1</v>
      </c>
      <c r="H265">
        <f ca="1">COUNTIFS('3.DNAExtractions'!$B:$B,$B265,'3.DNAExtractions'!$D:$D,H$1)</f>
        <v>1</v>
      </c>
      <c r="J265" s="13" t="s">
        <v>107</v>
      </c>
      <c r="K265" s="13" t="s">
        <v>107</v>
      </c>
      <c r="L265" s="13" t="s">
        <v>107</v>
      </c>
      <c r="M265" s="13" t="s">
        <v>107</v>
      </c>
      <c r="N265" s="13" t="s">
        <v>107</v>
      </c>
      <c r="O265" s="13" t="s">
        <v>3182</v>
      </c>
      <c r="P265"/>
    </row>
    <row r="266" spans="1:16" x14ac:dyDescent="0.25">
      <c r="A266" s="48">
        <v>164</v>
      </c>
      <c r="B266" s="1" t="str">
        <f t="shared" si="8"/>
        <v>OG164U</v>
      </c>
      <c r="C266" s="1" t="str">
        <f t="shared" si="9"/>
        <v>OG164</v>
      </c>
      <c r="D266" t="str">
        <f>VLOOKUP(C266, '1.MetaData'!B:AI, 2, FALSE)</f>
        <v>N1142-GR-33</v>
      </c>
      <c r="E266" s="21"/>
      <c r="F266" s="13" t="s">
        <v>667</v>
      </c>
      <c r="G266" s="14">
        <v>1</v>
      </c>
      <c r="H266">
        <f ca="1">COUNTIFS('3.DNAExtractions'!$B:$B,$B266,'3.DNAExtractions'!$D:$D,H$1)</f>
        <v>1</v>
      </c>
      <c r="J266" s="13" t="s">
        <v>107</v>
      </c>
      <c r="K266" s="13" t="s">
        <v>107</v>
      </c>
      <c r="L266" s="13" t="s">
        <v>107</v>
      </c>
      <c r="M266" s="13" t="s">
        <v>107</v>
      </c>
      <c r="N266" s="13" t="s">
        <v>107</v>
      </c>
      <c r="O266" s="13" t="s">
        <v>3182</v>
      </c>
      <c r="P266"/>
    </row>
    <row r="267" spans="1:16" x14ac:dyDescent="0.25">
      <c r="A267" s="48">
        <v>165</v>
      </c>
      <c r="B267" s="1" t="str">
        <f t="shared" si="8"/>
        <v>OG165U</v>
      </c>
      <c r="C267" s="1" t="str">
        <f t="shared" si="9"/>
        <v>OG165</v>
      </c>
      <c r="D267" t="str">
        <f>VLOOKUP(C267, '1.MetaData'!B:AI, 2, FALSE)</f>
        <v>MS001-34</v>
      </c>
      <c r="E267" s="21"/>
      <c r="F267" s="13" t="s">
        <v>667</v>
      </c>
      <c r="G267" s="14">
        <v>1</v>
      </c>
      <c r="H267">
        <f ca="1">COUNTIFS('3.DNAExtractions'!$B:$B,$B267,'3.DNAExtractions'!$D:$D,H$1)</f>
        <v>1</v>
      </c>
      <c r="J267" s="13" t="s">
        <v>107</v>
      </c>
      <c r="K267" s="13" t="s">
        <v>107</v>
      </c>
      <c r="L267" s="13" t="s">
        <v>107</v>
      </c>
      <c r="M267" s="13" t="s">
        <v>107</v>
      </c>
      <c r="N267" s="13" t="s">
        <v>107</v>
      </c>
      <c r="O267" s="13" t="s">
        <v>3182</v>
      </c>
      <c r="P267"/>
    </row>
    <row r="268" spans="1:16" x14ac:dyDescent="0.25">
      <c r="A268" s="48">
        <v>166</v>
      </c>
      <c r="B268" s="1" t="str">
        <f t="shared" si="8"/>
        <v>OG166U</v>
      </c>
      <c r="C268" s="1" t="str">
        <f t="shared" si="9"/>
        <v>OG166</v>
      </c>
      <c r="D268" t="str">
        <f>VLOOKUP(C268, '1.MetaData'!B:AI, 2, FALSE)</f>
        <v>W17-HG-35</v>
      </c>
      <c r="E268" s="21"/>
      <c r="F268" s="13" t="s">
        <v>667</v>
      </c>
      <c r="G268" s="14">
        <v>1</v>
      </c>
      <c r="H268">
        <f ca="1">COUNTIFS('3.DNAExtractions'!$B:$B,$B268,'3.DNAExtractions'!$D:$D,H$1)</f>
        <v>1</v>
      </c>
      <c r="J268" s="13" t="s">
        <v>107</v>
      </c>
      <c r="K268" s="13" t="s">
        <v>107</v>
      </c>
      <c r="L268" s="13" t="s">
        <v>107</v>
      </c>
      <c r="M268" s="13" t="s">
        <v>107</v>
      </c>
      <c r="N268" s="13" t="s">
        <v>107</v>
      </c>
      <c r="O268" s="13" t="s">
        <v>3182</v>
      </c>
      <c r="P268"/>
    </row>
    <row r="269" spans="1:16" x14ac:dyDescent="0.25">
      <c r="A269" s="48">
        <v>167</v>
      </c>
      <c r="B269" s="1" t="str">
        <f t="shared" si="8"/>
        <v>OG167U</v>
      </c>
      <c r="C269" s="1" t="str">
        <f t="shared" si="9"/>
        <v>OG167</v>
      </c>
      <c r="D269">
        <f>VLOOKUP(C269, '1.MetaData'!B:AI, 2, FALSE)</f>
        <v>-36</v>
      </c>
      <c r="E269" s="21"/>
      <c r="F269" s="13" t="s">
        <v>667</v>
      </c>
      <c r="G269" s="14">
        <v>1</v>
      </c>
      <c r="H269">
        <f ca="1">COUNTIFS('3.DNAExtractions'!$B:$B,$B269,'3.DNAExtractions'!$D:$D,H$1)</f>
        <v>1</v>
      </c>
      <c r="J269" s="13" t="s">
        <v>107</v>
      </c>
      <c r="K269" s="13" t="s">
        <v>107</v>
      </c>
      <c r="L269" s="13" t="s">
        <v>107</v>
      </c>
      <c r="M269" s="13" t="s">
        <v>107</v>
      </c>
      <c r="N269" s="13" t="s">
        <v>107</v>
      </c>
      <c r="O269" s="13" t="s">
        <v>3182</v>
      </c>
      <c r="P269"/>
    </row>
    <row r="270" spans="1:16" x14ac:dyDescent="0.25">
      <c r="A270" s="48">
        <v>168</v>
      </c>
      <c r="B270" s="1" t="str">
        <f t="shared" si="8"/>
        <v>OG168U</v>
      </c>
      <c r="C270" s="1" t="str">
        <f t="shared" si="9"/>
        <v>OG168</v>
      </c>
      <c r="D270">
        <f>VLOOKUP(C270, '1.MetaData'!B:AI, 2, FALSE)</f>
        <v>-37</v>
      </c>
      <c r="E270" s="21"/>
      <c r="F270" s="13" t="s">
        <v>667</v>
      </c>
      <c r="G270" s="14">
        <v>1</v>
      </c>
      <c r="H270">
        <f ca="1">COUNTIFS('3.DNAExtractions'!$B:$B,$B270,'3.DNAExtractions'!$D:$D,H$1)</f>
        <v>1</v>
      </c>
      <c r="J270" s="13" t="s">
        <v>107</v>
      </c>
      <c r="K270" s="13" t="s">
        <v>107</v>
      </c>
      <c r="L270" s="13" t="s">
        <v>107</v>
      </c>
      <c r="M270" s="13" t="s">
        <v>107</v>
      </c>
      <c r="N270" s="13" t="s">
        <v>107</v>
      </c>
      <c r="O270" s="13" t="s">
        <v>3182</v>
      </c>
      <c r="P270"/>
    </row>
    <row r="271" spans="1:16" x14ac:dyDescent="0.25">
      <c r="A271" s="48">
        <v>169</v>
      </c>
      <c r="B271" s="1" t="str">
        <f t="shared" si="8"/>
        <v>OG169U</v>
      </c>
      <c r="C271" s="1" t="str">
        <f t="shared" si="9"/>
        <v>OG169</v>
      </c>
      <c r="D271">
        <f>VLOOKUP(C271, '1.MetaData'!B:AI, 2, FALSE)</f>
        <v>-38</v>
      </c>
      <c r="E271" s="21"/>
      <c r="F271" s="13" t="s">
        <v>667</v>
      </c>
      <c r="G271" s="14">
        <v>1</v>
      </c>
      <c r="H271">
        <f ca="1">COUNTIFS('3.DNAExtractions'!$B:$B,$B271,'3.DNAExtractions'!$D:$D,H$1)</f>
        <v>1</v>
      </c>
      <c r="J271" s="13" t="s">
        <v>107</v>
      </c>
      <c r="K271" s="13" t="s">
        <v>107</v>
      </c>
      <c r="L271" s="13" t="s">
        <v>107</v>
      </c>
      <c r="M271" s="13" t="s">
        <v>107</v>
      </c>
      <c r="N271" s="13" t="s">
        <v>107</v>
      </c>
      <c r="O271" s="13" t="s">
        <v>3182</v>
      </c>
      <c r="P271"/>
    </row>
    <row r="272" spans="1:16" x14ac:dyDescent="0.25">
      <c r="A272" s="48">
        <v>170</v>
      </c>
      <c r="B272" s="1" t="str">
        <f t="shared" si="8"/>
        <v>OG170U</v>
      </c>
      <c r="C272" s="1" t="str">
        <f t="shared" si="9"/>
        <v>OG170</v>
      </c>
      <c r="D272">
        <f>VLOOKUP(C272, '1.MetaData'!B:AI, 2, FALSE)</f>
        <v>-39</v>
      </c>
      <c r="E272" s="21"/>
      <c r="F272" s="13" t="s">
        <v>667</v>
      </c>
      <c r="G272" s="14">
        <v>1</v>
      </c>
      <c r="H272">
        <f ca="1">COUNTIFS('3.DNAExtractions'!$B:$B,$B272,'3.DNAExtractions'!$D:$D,H$1)</f>
        <v>1</v>
      </c>
      <c r="J272" s="13" t="s">
        <v>107</v>
      </c>
      <c r="K272" s="13" t="s">
        <v>107</v>
      </c>
      <c r="L272" s="13" t="s">
        <v>107</v>
      </c>
      <c r="M272" s="13" t="s">
        <v>107</v>
      </c>
      <c r="N272" s="13" t="s">
        <v>107</v>
      </c>
      <c r="O272" s="13" t="s">
        <v>3182</v>
      </c>
      <c r="P272"/>
    </row>
    <row r="273" spans="1:16" x14ac:dyDescent="0.25">
      <c r="A273" s="48">
        <v>171</v>
      </c>
      <c r="B273" s="1" t="str">
        <f t="shared" si="8"/>
        <v>OG171U</v>
      </c>
      <c r="C273" s="1" t="str">
        <f t="shared" si="9"/>
        <v>OG171</v>
      </c>
      <c r="D273" t="str">
        <f>VLOOKUP(C273, '1.MetaData'!B:AI, 2, FALSE)</f>
        <v>-40</v>
      </c>
      <c r="E273" s="21"/>
      <c r="F273" s="13" t="s">
        <v>667</v>
      </c>
      <c r="G273" s="14">
        <v>1</v>
      </c>
      <c r="H273">
        <f ca="1">COUNTIFS('3.DNAExtractions'!$B:$B,$B273,'3.DNAExtractions'!$D:$D,H$1)</f>
        <v>1</v>
      </c>
      <c r="J273" s="13" t="s">
        <v>107</v>
      </c>
      <c r="K273" s="13" t="s">
        <v>107</v>
      </c>
      <c r="L273" s="13" t="s">
        <v>107</v>
      </c>
      <c r="M273" s="13" t="s">
        <v>107</v>
      </c>
      <c r="N273" s="13" t="s">
        <v>107</v>
      </c>
      <c r="O273" s="13" t="s">
        <v>3182</v>
      </c>
      <c r="P273"/>
    </row>
    <row r="274" spans="1:16" x14ac:dyDescent="0.25">
      <c r="A274" s="48">
        <v>172</v>
      </c>
      <c r="B274" s="1" t="str">
        <f t="shared" si="8"/>
        <v>OG172U</v>
      </c>
      <c r="C274" s="1" t="str">
        <f t="shared" si="9"/>
        <v>OG172</v>
      </c>
      <c r="D274" t="str">
        <f>VLOOKUP(C274, '1.MetaData'!B:AI, 2, FALSE)</f>
        <v>M254-TG-41</v>
      </c>
      <c r="E274" s="21"/>
      <c r="F274" s="13" t="s">
        <v>667</v>
      </c>
      <c r="G274" s="14">
        <v>1</v>
      </c>
      <c r="H274">
        <f ca="1">COUNTIFS('3.DNAExtractions'!$B:$B,$B274,'3.DNAExtractions'!$D:$D,H$1)</f>
        <v>1</v>
      </c>
      <c r="J274" s="13" t="s">
        <v>107</v>
      </c>
      <c r="K274" s="13" t="s">
        <v>107</v>
      </c>
      <c r="L274" s="13" t="s">
        <v>107</v>
      </c>
      <c r="M274" s="13" t="s">
        <v>107</v>
      </c>
      <c r="N274" s="13" t="s">
        <v>107</v>
      </c>
      <c r="O274" s="13" t="s">
        <v>3182</v>
      </c>
      <c r="P274"/>
    </row>
    <row r="275" spans="1:16" x14ac:dyDescent="0.25">
      <c r="A275" s="48">
        <v>173</v>
      </c>
      <c r="B275" s="1" t="str">
        <f t="shared" si="8"/>
        <v>OG173U</v>
      </c>
      <c r="C275" s="1" t="str">
        <f t="shared" si="9"/>
        <v>OG173</v>
      </c>
      <c r="D275" t="str">
        <f>VLOOKUP(C275, '1.MetaData'!B:AI, 2, FALSE)</f>
        <v>AM_371</v>
      </c>
      <c r="E275" s="21"/>
      <c r="F275" s="13" t="s">
        <v>667</v>
      </c>
      <c r="G275" s="14">
        <v>1</v>
      </c>
      <c r="H275">
        <f ca="1">COUNTIFS('3.DNAExtractions'!$B:$B,$B275,'3.DNAExtractions'!$D:$D,H$1)</f>
        <v>1</v>
      </c>
      <c r="J275" s="13" t="s">
        <v>107</v>
      </c>
      <c r="K275" s="13" t="s">
        <v>107</v>
      </c>
      <c r="L275" s="13" t="s">
        <v>107</v>
      </c>
      <c r="M275" s="13" t="s">
        <v>107</v>
      </c>
      <c r="N275" s="13" t="s">
        <v>107</v>
      </c>
      <c r="O275" s="13" t="s">
        <v>3182</v>
      </c>
      <c r="P275"/>
    </row>
    <row r="276" spans="1:16" x14ac:dyDescent="0.25">
      <c r="A276" s="48">
        <v>174</v>
      </c>
      <c r="B276" s="1" t="str">
        <f t="shared" si="8"/>
        <v>OG174U</v>
      </c>
      <c r="C276" s="1" t="str">
        <f t="shared" si="9"/>
        <v>OG174</v>
      </c>
      <c r="D276" t="str">
        <f>VLOOKUP(C276, '1.MetaData'!B:AI, 2, FALSE)</f>
        <v>AM_406</v>
      </c>
      <c r="E276" s="21"/>
      <c r="F276" s="13" t="s">
        <v>667</v>
      </c>
      <c r="G276" s="14">
        <v>1</v>
      </c>
      <c r="H276">
        <f ca="1">COUNTIFS('3.DNAExtractions'!$B:$B,$B276,'3.DNAExtractions'!$D:$D,H$1)</f>
        <v>1</v>
      </c>
      <c r="J276" s="13" t="s">
        <v>107</v>
      </c>
      <c r="K276" s="13" t="s">
        <v>107</v>
      </c>
      <c r="L276" s="13" t="s">
        <v>107</v>
      </c>
      <c r="M276" s="13" t="s">
        <v>107</v>
      </c>
      <c r="N276" s="13" t="s">
        <v>107</v>
      </c>
      <c r="O276" s="13" t="s">
        <v>3182</v>
      </c>
      <c r="P276"/>
    </row>
    <row r="277" spans="1:16" x14ac:dyDescent="0.25">
      <c r="A277" s="48">
        <v>175</v>
      </c>
      <c r="B277" s="1" t="str">
        <f t="shared" si="8"/>
        <v>OG175U</v>
      </c>
      <c r="C277" s="1" t="str">
        <f t="shared" si="9"/>
        <v>OG175</v>
      </c>
      <c r="D277" t="str">
        <f>VLOOKUP(C277, '1.MetaData'!B:AI, 2, FALSE)</f>
        <v>AM_409</v>
      </c>
      <c r="E277" s="21"/>
      <c r="F277" s="13" t="s">
        <v>667</v>
      </c>
      <c r="G277" s="14">
        <v>1</v>
      </c>
      <c r="H277">
        <f ca="1">COUNTIFS('3.DNAExtractions'!$B:$B,$B277,'3.DNAExtractions'!$D:$D,H$1)</f>
        <v>1</v>
      </c>
      <c r="J277" s="13" t="s">
        <v>107</v>
      </c>
      <c r="K277" s="13" t="s">
        <v>107</v>
      </c>
      <c r="L277" s="13" t="s">
        <v>107</v>
      </c>
      <c r="M277" s="13" t="s">
        <v>107</v>
      </c>
      <c r="N277" s="13" t="s">
        <v>107</v>
      </c>
      <c r="O277" s="13" t="s">
        <v>3182</v>
      </c>
      <c r="P277"/>
    </row>
    <row r="278" spans="1:16" x14ac:dyDescent="0.25">
      <c r="A278" s="48">
        <v>176</v>
      </c>
      <c r="B278" s="1" t="str">
        <f t="shared" si="8"/>
        <v>OG176U</v>
      </c>
      <c r="C278" s="1" t="str">
        <f t="shared" si="9"/>
        <v>OG176</v>
      </c>
      <c r="D278" t="str">
        <f>VLOOKUP(C278, '1.MetaData'!B:AI, 2, FALSE)</f>
        <v>AM_411</v>
      </c>
      <c r="E278" s="21"/>
      <c r="F278" s="13" t="s">
        <v>667</v>
      </c>
      <c r="G278" s="14">
        <v>1</v>
      </c>
      <c r="H278">
        <f ca="1">COUNTIFS('3.DNAExtractions'!$B:$B,$B278,'3.DNAExtractions'!$D:$D,H$1)</f>
        <v>1</v>
      </c>
      <c r="J278" s="13" t="s">
        <v>107</v>
      </c>
      <c r="K278" s="13" t="s">
        <v>107</v>
      </c>
      <c r="L278" s="13" t="s">
        <v>107</v>
      </c>
      <c r="M278" s="13" t="s">
        <v>107</v>
      </c>
      <c r="N278" s="13" t="s">
        <v>107</v>
      </c>
      <c r="O278" s="13" t="s">
        <v>3182</v>
      </c>
      <c r="P278"/>
    </row>
    <row r="279" spans="1:16" x14ac:dyDescent="0.25">
      <c r="A279" s="48">
        <v>177</v>
      </c>
      <c r="B279" s="1" t="str">
        <f t="shared" si="8"/>
        <v>OG177U</v>
      </c>
      <c r="C279" s="1" t="str">
        <f t="shared" si="9"/>
        <v>OG177</v>
      </c>
      <c r="D279" t="str">
        <f>VLOOKUP(C279, '1.MetaData'!B:AI, 2, FALSE)</f>
        <v>AM_412</v>
      </c>
      <c r="E279" s="21"/>
      <c r="F279" s="13" t="s">
        <v>667</v>
      </c>
      <c r="G279" s="14">
        <v>1</v>
      </c>
      <c r="H279">
        <f ca="1">COUNTIFS('3.DNAExtractions'!$B:$B,$B279,'3.DNAExtractions'!$D:$D,H$1)</f>
        <v>1</v>
      </c>
      <c r="J279" s="13" t="s">
        <v>107</v>
      </c>
      <c r="K279" s="13" t="s">
        <v>107</v>
      </c>
      <c r="L279" s="13" t="s">
        <v>107</v>
      </c>
      <c r="M279" s="13" t="s">
        <v>107</v>
      </c>
      <c r="N279" s="13" t="s">
        <v>107</v>
      </c>
      <c r="O279" s="13" t="s">
        <v>3182</v>
      </c>
      <c r="P279"/>
    </row>
    <row r="280" spans="1:16" x14ac:dyDescent="0.25">
      <c r="A280" s="48">
        <v>178</v>
      </c>
      <c r="B280" s="1" t="str">
        <f t="shared" si="8"/>
        <v>OG178U</v>
      </c>
      <c r="C280" s="1" t="str">
        <f t="shared" si="9"/>
        <v>OG178</v>
      </c>
      <c r="D280" t="str">
        <f>VLOOKUP(C280, '1.MetaData'!B:AI, 2, FALSE)</f>
        <v>AM_435</v>
      </c>
      <c r="E280" s="21"/>
      <c r="F280" s="13" t="s">
        <v>667</v>
      </c>
      <c r="G280" s="14">
        <v>1</v>
      </c>
      <c r="H280">
        <f ca="1">COUNTIFS('3.DNAExtractions'!$B:$B,$B280,'3.DNAExtractions'!$D:$D,H$1)</f>
        <v>1</v>
      </c>
      <c r="J280" s="13" t="s">
        <v>107</v>
      </c>
      <c r="K280" s="13" t="s">
        <v>107</v>
      </c>
      <c r="L280" s="13" t="s">
        <v>107</v>
      </c>
      <c r="M280" s="13" t="s">
        <v>107</v>
      </c>
      <c r="N280" s="13" t="s">
        <v>107</v>
      </c>
      <c r="O280" s="13" t="s">
        <v>3182</v>
      </c>
      <c r="P280"/>
    </row>
    <row r="281" spans="1:16" x14ac:dyDescent="0.25">
      <c r="A281" s="48">
        <v>179</v>
      </c>
      <c r="B281" s="1" t="str">
        <f t="shared" si="8"/>
        <v>OG179L</v>
      </c>
      <c r="C281" s="1" t="str">
        <f t="shared" si="9"/>
        <v>OG179</v>
      </c>
      <c r="D281" t="str">
        <f>VLOOKUP(C281, '1.MetaData'!B:AI, 2, FALSE)</f>
        <v>I.30880.002</v>
      </c>
      <c r="E281" s="21"/>
      <c r="F281" s="13" t="s">
        <v>3148</v>
      </c>
      <c r="G281" s="14">
        <v>1</v>
      </c>
      <c r="H281">
        <f ca="1">COUNTIFS('3.DNAExtractions'!$B:$B,$B281,'3.DNAExtractions'!$D:$D,H$1)</f>
        <v>1</v>
      </c>
      <c r="J281" s="13" t="s">
        <v>3134</v>
      </c>
      <c r="K281" s="13">
        <v>1</v>
      </c>
      <c r="L281" s="13">
        <v>1</v>
      </c>
      <c r="M281" s="14" t="s">
        <v>3135</v>
      </c>
      <c r="N281" s="14" t="s">
        <v>3183</v>
      </c>
      <c r="O281" s="13"/>
      <c r="P281"/>
    </row>
    <row r="282" spans="1:16" x14ac:dyDescent="0.25">
      <c r="A282" s="48">
        <v>180</v>
      </c>
      <c r="B282" s="1" t="str">
        <f t="shared" si="8"/>
        <v>OG180M</v>
      </c>
      <c r="C282" s="1" t="str">
        <f t="shared" si="9"/>
        <v>OG180</v>
      </c>
      <c r="D282" t="str">
        <f>VLOOKUP(C282, '1.MetaData'!B:AI, 2, FALSE)</f>
        <v>I.33692.006</v>
      </c>
      <c r="E282" s="21"/>
      <c r="F282" s="13" t="s">
        <v>3137</v>
      </c>
      <c r="G282" s="14">
        <v>1</v>
      </c>
      <c r="H282">
        <f ca="1">COUNTIFS('3.DNAExtractions'!$B:$B,$B282,'3.DNAExtractions'!$D:$D,H$1)</f>
        <v>1</v>
      </c>
      <c r="J282" s="13" t="s">
        <v>3134</v>
      </c>
      <c r="K282" s="13">
        <v>1</v>
      </c>
      <c r="L282" s="13">
        <v>1</v>
      </c>
      <c r="M282" s="14" t="s">
        <v>3135</v>
      </c>
      <c r="N282" s="14" t="s">
        <v>3183</v>
      </c>
      <c r="O282" s="13"/>
      <c r="P282"/>
    </row>
    <row r="283" spans="1:16" x14ac:dyDescent="0.25">
      <c r="A283" s="48">
        <v>181</v>
      </c>
      <c r="B283" s="1" t="str">
        <f t="shared" si="8"/>
        <v>OG181M</v>
      </c>
      <c r="C283" s="1" t="str">
        <f t="shared" si="9"/>
        <v>OG181</v>
      </c>
      <c r="D283" t="str">
        <f>VLOOKUP(C283, '1.MetaData'!B:AI, 2, FALSE)</f>
        <v>I.33692.008</v>
      </c>
      <c r="E283" s="21"/>
      <c r="F283" s="13" t="s">
        <v>3137</v>
      </c>
      <c r="G283" s="14">
        <v>1</v>
      </c>
      <c r="H283">
        <f ca="1">COUNTIFS('3.DNAExtractions'!$B:$B,$B283,'3.DNAExtractions'!$D:$D,H$1)</f>
        <v>1</v>
      </c>
      <c r="J283" s="13" t="s">
        <v>3134</v>
      </c>
      <c r="K283" s="13">
        <v>1</v>
      </c>
      <c r="L283" s="13">
        <v>1</v>
      </c>
      <c r="M283" s="14" t="s">
        <v>3135</v>
      </c>
      <c r="N283" s="14" t="s">
        <v>3183</v>
      </c>
      <c r="O283" s="13"/>
      <c r="P283"/>
    </row>
    <row r="284" spans="1:16" x14ac:dyDescent="0.25">
      <c r="A284" s="48">
        <v>182</v>
      </c>
      <c r="B284" s="1" t="str">
        <f t="shared" si="8"/>
        <v>OG182L</v>
      </c>
      <c r="C284" s="1" t="str">
        <f t="shared" si="9"/>
        <v>OG182</v>
      </c>
      <c r="D284" t="str">
        <f>VLOOKUP(C284, '1.MetaData'!B:AI, 2, FALSE)</f>
        <v>I.33698.016</v>
      </c>
      <c r="E284" s="21"/>
      <c r="F284" s="13" t="s">
        <v>3148</v>
      </c>
      <c r="G284" s="14">
        <v>1</v>
      </c>
      <c r="H284">
        <f ca="1">COUNTIFS('3.DNAExtractions'!$B:$B,$B284,'3.DNAExtractions'!$D:$D,H$1)</f>
        <v>1</v>
      </c>
      <c r="J284" s="13" t="s">
        <v>3134</v>
      </c>
      <c r="K284" s="13">
        <v>1</v>
      </c>
      <c r="L284" s="13">
        <v>1</v>
      </c>
      <c r="M284" s="14" t="s">
        <v>3135</v>
      </c>
      <c r="N284" s="14" t="s">
        <v>3183</v>
      </c>
      <c r="O284" s="13"/>
      <c r="P284"/>
    </row>
    <row r="285" spans="1:16" x14ac:dyDescent="0.25">
      <c r="A285" s="48">
        <v>183</v>
      </c>
      <c r="B285" s="1" t="str">
        <f t="shared" si="8"/>
        <v>OG183L</v>
      </c>
      <c r="C285" s="1" t="str">
        <f t="shared" si="9"/>
        <v>OG183</v>
      </c>
      <c r="D285" t="str">
        <f>VLOOKUP(C285, '1.MetaData'!B:AI, 2, FALSE)</f>
        <v>I.33757.003</v>
      </c>
      <c r="E285" s="21"/>
      <c r="F285" s="13" t="s">
        <v>3148</v>
      </c>
      <c r="G285" s="14">
        <v>1</v>
      </c>
      <c r="H285">
        <f ca="1">COUNTIFS('3.DNAExtractions'!$B:$B,$B285,'3.DNAExtractions'!$D:$D,H$1)</f>
        <v>1</v>
      </c>
      <c r="J285" s="13" t="s">
        <v>3134</v>
      </c>
      <c r="K285" s="13">
        <v>1</v>
      </c>
      <c r="L285" s="13">
        <v>1</v>
      </c>
      <c r="M285" s="14" t="s">
        <v>3135</v>
      </c>
      <c r="N285" s="14" t="s">
        <v>3183</v>
      </c>
      <c r="O285" s="13"/>
      <c r="P285"/>
    </row>
    <row r="286" spans="1:16" x14ac:dyDescent="0.25">
      <c r="A286" s="48">
        <v>184</v>
      </c>
      <c r="B286" s="1" t="str">
        <f t="shared" si="8"/>
        <v>OG184M</v>
      </c>
      <c r="C286" s="1" t="str">
        <f t="shared" si="9"/>
        <v>OG184</v>
      </c>
      <c r="D286" t="str">
        <f>VLOOKUP(C286, '1.MetaData'!B:AI, 2, FALSE)</f>
        <v>I.33820.032</v>
      </c>
      <c r="E286" s="21"/>
      <c r="F286" s="13" t="s">
        <v>3137</v>
      </c>
      <c r="G286" s="14">
        <v>1</v>
      </c>
      <c r="H286">
        <f ca="1">COUNTIFS('3.DNAExtractions'!$B:$B,$B286,'3.DNAExtractions'!$D:$D,H$1)</f>
        <v>1</v>
      </c>
      <c r="J286" s="13" t="s">
        <v>3134</v>
      </c>
      <c r="K286" s="13">
        <v>1</v>
      </c>
      <c r="L286" s="13">
        <v>1</v>
      </c>
      <c r="M286" s="14" t="s">
        <v>3135</v>
      </c>
      <c r="N286" s="14" t="s">
        <v>3183</v>
      </c>
      <c r="O286" s="13"/>
      <c r="P286"/>
    </row>
    <row r="287" spans="1:16" x14ac:dyDescent="0.25">
      <c r="A287" s="48">
        <v>185</v>
      </c>
      <c r="B287" s="1" t="str">
        <f t="shared" si="8"/>
        <v>OG185M</v>
      </c>
      <c r="C287" s="1" t="str">
        <f t="shared" si="9"/>
        <v>OG185</v>
      </c>
      <c r="D287" t="str">
        <f>VLOOKUP(C287, '1.MetaData'!B:AI, 2, FALSE)</f>
        <v>I.36185.003</v>
      </c>
      <c r="E287" s="21"/>
      <c r="F287" s="13" t="s">
        <v>3137</v>
      </c>
      <c r="G287" s="14">
        <v>1</v>
      </c>
      <c r="H287">
        <f ca="1">COUNTIFS('3.DNAExtractions'!$B:$B,$B287,'3.DNAExtractions'!$D:$D,H$1)</f>
        <v>1</v>
      </c>
      <c r="J287" s="13" t="s">
        <v>3134</v>
      </c>
      <c r="K287" s="13">
        <v>1</v>
      </c>
      <c r="L287" s="13">
        <v>1</v>
      </c>
      <c r="M287" s="14" t="s">
        <v>3135</v>
      </c>
      <c r="N287" s="14" t="s">
        <v>3183</v>
      </c>
      <c r="O287" s="13"/>
      <c r="P287"/>
    </row>
    <row r="288" spans="1:16" x14ac:dyDescent="0.25">
      <c r="A288" s="48">
        <v>186</v>
      </c>
      <c r="B288" s="1" t="str">
        <f t="shared" si="8"/>
        <v>OG186M</v>
      </c>
      <c r="C288" s="1" t="str">
        <f t="shared" si="9"/>
        <v>OG186</v>
      </c>
      <c r="D288" t="str">
        <f>VLOOKUP(C288, '1.MetaData'!B:AI, 2, FALSE)</f>
        <v>I.37221.003</v>
      </c>
      <c r="E288" s="21"/>
      <c r="F288" s="13" t="s">
        <v>3137</v>
      </c>
      <c r="G288" s="14">
        <v>1</v>
      </c>
      <c r="H288">
        <f ca="1">COUNTIFS('3.DNAExtractions'!$B:$B,$B288,'3.DNAExtractions'!$D:$D,H$1)</f>
        <v>1</v>
      </c>
      <c r="J288" s="13" t="s">
        <v>3134</v>
      </c>
      <c r="K288" s="13">
        <v>1</v>
      </c>
      <c r="L288" s="13">
        <v>1</v>
      </c>
      <c r="M288" s="14" t="s">
        <v>3135</v>
      </c>
      <c r="N288" s="14" t="s">
        <v>3183</v>
      </c>
      <c r="O288" s="13"/>
      <c r="P288"/>
    </row>
    <row r="289" spans="1:16" x14ac:dyDescent="0.25">
      <c r="A289" s="48">
        <v>187</v>
      </c>
      <c r="B289" s="1" t="str">
        <f t="shared" si="8"/>
        <v>OG187M</v>
      </c>
      <c r="C289" s="1" t="str">
        <f t="shared" si="9"/>
        <v>OG187</v>
      </c>
      <c r="D289" t="str">
        <f>VLOOKUP(C289, '1.MetaData'!B:AI, 2, FALSE)</f>
        <v>I.45007.004</v>
      </c>
      <c r="E289" s="21"/>
      <c r="F289" s="13" t="s">
        <v>3137</v>
      </c>
      <c r="G289" s="14">
        <v>1</v>
      </c>
      <c r="H289">
        <f ca="1">COUNTIFS('3.DNAExtractions'!$B:$B,$B289,'3.DNAExtractions'!$D:$D,H$1)</f>
        <v>1</v>
      </c>
      <c r="J289" s="13" t="s">
        <v>3134</v>
      </c>
      <c r="K289" s="13">
        <v>1</v>
      </c>
      <c r="L289" s="13">
        <v>1</v>
      </c>
      <c r="M289" s="14" t="s">
        <v>3135</v>
      </c>
      <c r="N289" s="14" t="s">
        <v>3183</v>
      </c>
      <c r="O289" s="13"/>
      <c r="P289"/>
    </row>
    <row r="290" spans="1:16" x14ac:dyDescent="0.25">
      <c r="A290" s="48">
        <v>188</v>
      </c>
      <c r="B290" s="1" t="str">
        <f t="shared" si="8"/>
        <v>OG188S</v>
      </c>
      <c r="C290" s="1" t="str">
        <f t="shared" si="9"/>
        <v>OG188</v>
      </c>
      <c r="D290" t="str">
        <f>VLOOKUP(C290, '1.MetaData'!B:AI, 2, FALSE)</f>
        <v>I.45217.002</v>
      </c>
      <c r="E290" s="21"/>
      <c r="F290" s="13" t="s">
        <v>3184</v>
      </c>
      <c r="G290" s="14">
        <v>1</v>
      </c>
      <c r="H290">
        <f ca="1">COUNTIFS('3.DNAExtractions'!$B:$B,$B290,'3.DNAExtractions'!$D:$D,H$1)</f>
        <v>0</v>
      </c>
      <c r="J290" s="13" t="s">
        <v>3134</v>
      </c>
      <c r="K290" s="13">
        <v>1</v>
      </c>
      <c r="L290" s="13">
        <v>1</v>
      </c>
      <c r="M290" s="14" t="s">
        <v>3135</v>
      </c>
      <c r="N290" s="14" t="s">
        <v>3183</v>
      </c>
      <c r="O290" s="13"/>
      <c r="P290"/>
    </row>
    <row r="291" spans="1:16" x14ac:dyDescent="0.25">
      <c r="A291" s="48">
        <v>188</v>
      </c>
      <c r="B291" s="1" t="str">
        <f t="shared" si="8"/>
        <v>OG188M</v>
      </c>
      <c r="C291" s="1" t="str">
        <f t="shared" si="9"/>
        <v>OG188</v>
      </c>
      <c r="D291" t="str">
        <f>VLOOKUP(C291, '1.MetaData'!B:AI, 2, FALSE)</f>
        <v>I.45217.002</v>
      </c>
      <c r="F291" s="13" t="s">
        <v>3137</v>
      </c>
      <c r="G291" s="14">
        <v>1</v>
      </c>
      <c r="H291">
        <f ca="1">COUNTIFS('3.DNAExtractions'!$B:$B,$B291,'3.DNAExtractions'!$D:$D,H$1)</f>
        <v>1</v>
      </c>
      <c r="J291" s="13" t="s">
        <v>3134</v>
      </c>
      <c r="K291" s="13">
        <v>1</v>
      </c>
      <c r="L291" s="13">
        <v>1</v>
      </c>
      <c r="M291" s="14" t="s">
        <v>3135</v>
      </c>
      <c r="N291" s="14" t="s">
        <v>3183</v>
      </c>
      <c r="O291" s="13"/>
      <c r="P291"/>
    </row>
    <row r="292" spans="1:16" x14ac:dyDescent="0.25">
      <c r="A292" s="48">
        <v>189</v>
      </c>
      <c r="B292" s="1" t="str">
        <f t="shared" si="8"/>
        <v>OG189M</v>
      </c>
      <c r="C292" s="1" t="str">
        <f t="shared" si="9"/>
        <v>OG189</v>
      </c>
      <c r="D292" t="str">
        <f>VLOOKUP(C292, '1.MetaData'!B:AI, 2, FALSE)</f>
        <v>I.45686.001</v>
      </c>
      <c r="E292" s="21"/>
      <c r="F292" s="13" t="s">
        <v>3137</v>
      </c>
      <c r="G292" s="14">
        <v>1</v>
      </c>
      <c r="H292">
        <f ca="1">COUNTIFS('3.DNAExtractions'!$B:$B,$B292,'3.DNAExtractions'!$D:$D,H$1)</f>
        <v>1</v>
      </c>
      <c r="J292" s="13" t="s">
        <v>3134</v>
      </c>
      <c r="K292" s="13">
        <v>1</v>
      </c>
      <c r="L292" s="13">
        <v>1</v>
      </c>
      <c r="M292" s="14" t="s">
        <v>3135</v>
      </c>
      <c r="N292" s="14" t="s">
        <v>3183</v>
      </c>
      <c r="O292" s="13"/>
      <c r="P292"/>
    </row>
    <row r="293" spans="1:16" x14ac:dyDescent="0.25">
      <c r="A293" s="48">
        <v>190</v>
      </c>
      <c r="B293" s="1" t="str">
        <f t="shared" si="8"/>
        <v>OG190M</v>
      </c>
      <c r="C293" s="1" t="str">
        <f t="shared" si="9"/>
        <v>OG190</v>
      </c>
      <c r="D293" t="str">
        <f>VLOOKUP(C293, '1.MetaData'!B:AI, 2, FALSE)</f>
        <v>I.45749.003</v>
      </c>
      <c r="E293" s="21"/>
      <c r="F293" s="13" t="s">
        <v>3137</v>
      </c>
      <c r="G293" s="14">
        <v>1</v>
      </c>
      <c r="H293">
        <f ca="1">COUNTIFS('3.DNAExtractions'!$B:$B,$B293,'3.DNAExtractions'!$D:$D,H$1)</f>
        <v>1</v>
      </c>
      <c r="J293" s="13" t="s">
        <v>3134</v>
      </c>
      <c r="K293" s="13">
        <v>1</v>
      </c>
      <c r="L293" s="13">
        <v>1</v>
      </c>
      <c r="M293" s="14" t="s">
        <v>3135</v>
      </c>
      <c r="N293" s="14" t="s">
        <v>3183</v>
      </c>
      <c r="O293" s="13"/>
      <c r="P293"/>
    </row>
    <row r="294" spans="1:16" x14ac:dyDescent="0.25">
      <c r="A294" s="48">
        <v>191</v>
      </c>
      <c r="B294" s="1" t="str">
        <f t="shared" si="8"/>
        <v>OG191M</v>
      </c>
      <c r="C294" s="1" t="str">
        <f t="shared" si="9"/>
        <v>OG191</v>
      </c>
      <c r="D294" t="str">
        <f>VLOOKUP(C294, '1.MetaData'!B:AI, 2, FALSE)</f>
        <v>I.46857.003</v>
      </c>
      <c r="E294" s="21"/>
      <c r="F294" s="13" t="s">
        <v>3137</v>
      </c>
      <c r="G294" s="14">
        <v>1</v>
      </c>
      <c r="H294">
        <f ca="1">COUNTIFS('3.DNAExtractions'!$B:$B,$B294,'3.DNAExtractions'!$D:$D,H$1)</f>
        <v>1</v>
      </c>
      <c r="J294" s="13" t="s">
        <v>3134</v>
      </c>
      <c r="K294" s="13">
        <v>1</v>
      </c>
      <c r="L294" s="13">
        <v>1</v>
      </c>
      <c r="M294" s="14" t="s">
        <v>3135</v>
      </c>
      <c r="N294" s="14" t="s">
        <v>3183</v>
      </c>
      <c r="O294" s="13"/>
      <c r="P294"/>
    </row>
    <row r="295" spans="1:16" x14ac:dyDescent="0.25">
      <c r="A295" s="48">
        <v>192</v>
      </c>
      <c r="B295" s="1" t="str">
        <f t="shared" si="8"/>
        <v>OG192M</v>
      </c>
      <c r="C295" s="1" t="str">
        <f t="shared" si="9"/>
        <v>OG192</v>
      </c>
      <c r="D295" t="str">
        <f>VLOOKUP(C295, '1.MetaData'!B:AI, 2, FALSE)</f>
        <v>I.46487.004</v>
      </c>
      <c r="E295" s="21"/>
      <c r="F295" s="13" t="s">
        <v>3137</v>
      </c>
      <c r="G295" s="14">
        <v>1</v>
      </c>
      <c r="H295">
        <f ca="1">COUNTIFS('3.DNAExtractions'!$B:$B,$B295,'3.DNAExtractions'!$D:$D,H$1)</f>
        <v>1</v>
      </c>
      <c r="J295" s="13" t="s">
        <v>3134</v>
      </c>
      <c r="K295" s="13">
        <v>1</v>
      </c>
      <c r="L295" s="13">
        <v>1</v>
      </c>
      <c r="M295" s="14" t="s">
        <v>3135</v>
      </c>
      <c r="N295" s="14" t="s">
        <v>3183</v>
      </c>
      <c r="O295" s="13" t="s">
        <v>3138</v>
      </c>
      <c r="P295"/>
    </row>
    <row r="296" spans="1:16" x14ac:dyDescent="0.25">
      <c r="A296" s="48">
        <v>193</v>
      </c>
      <c r="B296" s="1" t="str">
        <f t="shared" si="8"/>
        <v>OG193M</v>
      </c>
      <c r="C296" s="1" t="str">
        <f t="shared" si="9"/>
        <v>OG193</v>
      </c>
      <c r="D296" t="str">
        <f>VLOOKUP(C296, '1.MetaData'!B:AI, 2, FALSE)</f>
        <v>I.46487.003</v>
      </c>
      <c r="E296" s="21"/>
      <c r="F296" s="13" t="s">
        <v>3137</v>
      </c>
      <c r="G296" s="14">
        <v>1</v>
      </c>
      <c r="H296">
        <f ca="1">COUNTIFS('3.DNAExtractions'!$B:$B,$B296,'3.DNAExtractions'!$D:$D,H$1)</f>
        <v>1</v>
      </c>
      <c r="J296" s="13" t="s">
        <v>3134</v>
      </c>
      <c r="K296" s="13">
        <v>1</v>
      </c>
      <c r="L296" s="13">
        <v>1</v>
      </c>
      <c r="M296" s="14" t="s">
        <v>3135</v>
      </c>
      <c r="N296" s="14" t="s">
        <v>3183</v>
      </c>
      <c r="O296" s="13"/>
      <c r="P296"/>
    </row>
    <row r="297" spans="1:16" x14ac:dyDescent="0.25">
      <c r="A297" s="48">
        <v>194</v>
      </c>
      <c r="B297" s="1" t="str">
        <f t="shared" si="8"/>
        <v>OG194G</v>
      </c>
      <c r="C297" s="1" t="str">
        <f t="shared" si="9"/>
        <v>OG194</v>
      </c>
      <c r="D297" t="str">
        <f>VLOOKUP(C297, '1.MetaData'!B:AI, 2, FALSE)</f>
        <v>I.48910.026</v>
      </c>
      <c r="E297" s="21"/>
      <c r="F297" s="13" t="s">
        <v>3133</v>
      </c>
      <c r="G297" s="14">
        <v>1</v>
      </c>
      <c r="H297">
        <f ca="1">COUNTIFS('3.DNAExtractions'!$B:$B,$B297,'3.DNAExtractions'!$D:$D,H$1)</f>
        <v>1</v>
      </c>
      <c r="J297" s="13" t="s">
        <v>3134</v>
      </c>
      <c r="K297" s="13">
        <v>1</v>
      </c>
      <c r="L297" s="13">
        <v>1</v>
      </c>
      <c r="M297" s="14" t="s">
        <v>3135</v>
      </c>
      <c r="N297" s="14" t="s">
        <v>3183</v>
      </c>
      <c r="O297" s="13" t="s">
        <v>3138</v>
      </c>
      <c r="P297"/>
    </row>
    <row r="298" spans="1:16" x14ac:dyDescent="0.25">
      <c r="A298" s="48">
        <v>195</v>
      </c>
      <c r="B298" s="1" t="str">
        <f t="shared" si="8"/>
        <v>OG195F</v>
      </c>
      <c r="C298" s="1" t="str">
        <f t="shared" si="9"/>
        <v>OG195</v>
      </c>
      <c r="D298" t="str">
        <f>VLOOKUP(C298, '1.MetaData'!B:AI, 2, FALSE)</f>
        <v>G3937</v>
      </c>
      <c r="E298" s="13" t="s">
        <v>3185</v>
      </c>
      <c r="F298" s="13" t="s">
        <v>3186</v>
      </c>
      <c r="G298" s="14">
        <v>1</v>
      </c>
      <c r="H298">
        <f ca="1">COUNTIFS('3.DNAExtractions'!$B:$B,$B298,'3.DNAExtractions'!$D:$D,H$1)</f>
        <v>1</v>
      </c>
      <c r="J298" s="13" t="s">
        <v>3134</v>
      </c>
      <c r="N298" s="14"/>
      <c r="O298" s="13" t="s">
        <v>3187</v>
      </c>
      <c r="P298"/>
    </row>
    <row r="299" spans="1:16" x14ac:dyDescent="0.25">
      <c r="A299" s="48">
        <v>196</v>
      </c>
      <c r="B299" s="1" t="str">
        <f t="shared" si="8"/>
        <v>OG196F</v>
      </c>
      <c r="C299" s="1" t="str">
        <f t="shared" si="9"/>
        <v>OG196</v>
      </c>
      <c r="D299" t="str">
        <f>VLOOKUP(C299, '1.MetaData'!B:AI, 2, FALSE)</f>
        <v>G3704</v>
      </c>
      <c r="E299" s="13" t="s">
        <v>3188</v>
      </c>
      <c r="F299" s="13" t="s">
        <v>3186</v>
      </c>
      <c r="G299" s="14">
        <v>1</v>
      </c>
      <c r="H299">
        <f ca="1">COUNTIFS('3.DNAExtractions'!$B:$B,$B299,'3.DNAExtractions'!$D:$D,H$1)</f>
        <v>1</v>
      </c>
      <c r="J299" s="13" t="s">
        <v>3134</v>
      </c>
      <c r="N299" s="14"/>
      <c r="O299" s="13" t="s">
        <v>3187</v>
      </c>
      <c r="P299"/>
    </row>
    <row r="300" spans="1:16" x14ac:dyDescent="0.25">
      <c r="A300" s="48">
        <v>197</v>
      </c>
      <c r="B300" s="1" t="str">
        <f t="shared" si="8"/>
        <v>OG197F</v>
      </c>
      <c r="C300" s="1" t="str">
        <f t="shared" si="9"/>
        <v>OG197</v>
      </c>
      <c r="D300" t="str">
        <f>VLOOKUP(C300, '1.MetaData'!B:AI, 2, FALSE)</f>
        <v>G3930</v>
      </c>
      <c r="E300" s="13" t="s">
        <v>3189</v>
      </c>
      <c r="F300" s="13" t="s">
        <v>3186</v>
      </c>
      <c r="G300" s="14">
        <v>1</v>
      </c>
      <c r="H300">
        <f ca="1">COUNTIFS('3.DNAExtractions'!$B:$B,$B300,'3.DNAExtractions'!$D:$D,H$1)</f>
        <v>1</v>
      </c>
      <c r="J300" s="13" t="s">
        <v>3134</v>
      </c>
      <c r="N300" s="14"/>
      <c r="O300" s="13" t="s">
        <v>3187</v>
      </c>
      <c r="P300"/>
    </row>
    <row r="301" spans="1:16" x14ac:dyDescent="0.25">
      <c r="A301" s="48">
        <v>198</v>
      </c>
      <c r="B301" s="1" t="str">
        <f t="shared" si="8"/>
        <v>OG198F</v>
      </c>
      <c r="C301" s="1" t="str">
        <f t="shared" si="9"/>
        <v>OG198</v>
      </c>
      <c r="D301" t="str">
        <f>VLOOKUP(C301, '1.MetaData'!B:AI, 2, FALSE)</f>
        <v>G4008</v>
      </c>
      <c r="E301" s="13" t="s">
        <v>3190</v>
      </c>
      <c r="F301" s="13" t="s">
        <v>3186</v>
      </c>
      <c r="G301" s="14">
        <v>1</v>
      </c>
      <c r="H301">
        <f ca="1">COUNTIFS('3.DNAExtractions'!$B:$B,$B301,'3.DNAExtractions'!$D:$D,H$1)</f>
        <v>1</v>
      </c>
      <c r="J301" s="13" t="s">
        <v>3134</v>
      </c>
      <c r="N301" s="14"/>
      <c r="O301" s="13" t="s">
        <v>3187</v>
      </c>
      <c r="P301"/>
    </row>
    <row r="302" spans="1:16" x14ac:dyDescent="0.25">
      <c r="A302" s="48">
        <v>199</v>
      </c>
      <c r="B302" s="1" t="str">
        <f t="shared" si="8"/>
        <v>OG199F</v>
      </c>
      <c r="C302" s="1" t="str">
        <f t="shared" si="9"/>
        <v>OG199</v>
      </c>
      <c r="D302" t="str">
        <f>VLOOKUP(C302, '1.MetaData'!B:AI, 2, FALSE)</f>
        <v>G3719</v>
      </c>
      <c r="E302" s="13" t="s">
        <v>3191</v>
      </c>
      <c r="F302" s="13" t="s">
        <v>3186</v>
      </c>
      <c r="G302" s="14">
        <v>1</v>
      </c>
      <c r="H302">
        <f ca="1">COUNTIFS('3.DNAExtractions'!$B:$B,$B302,'3.DNAExtractions'!$D:$D,H$1)</f>
        <v>1</v>
      </c>
      <c r="J302" s="13" t="s">
        <v>3134</v>
      </c>
      <c r="N302" s="14"/>
      <c r="O302" s="13" t="s">
        <v>3187</v>
      </c>
      <c r="P302"/>
    </row>
    <row r="303" spans="1:16" x14ac:dyDescent="0.25">
      <c r="A303" s="48">
        <v>200</v>
      </c>
      <c r="B303" s="1" t="str">
        <f t="shared" si="8"/>
        <v>OG200F</v>
      </c>
      <c r="C303" s="1" t="str">
        <f t="shared" si="9"/>
        <v>OG200</v>
      </c>
      <c r="D303" t="str">
        <f>VLOOKUP(C303, '1.MetaData'!B:AI, 2, FALSE)</f>
        <v>G3721</v>
      </c>
      <c r="E303" s="13" t="s">
        <v>3192</v>
      </c>
      <c r="F303" s="13" t="s">
        <v>3186</v>
      </c>
      <c r="G303" s="14">
        <v>1</v>
      </c>
      <c r="H303">
        <f ca="1">COUNTIFS('3.DNAExtractions'!$B:$B,$B303,'3.DNAExtractions'!$D:$D,H$1)</f>
        <v>1</v>
      </c>
      <c r="J303" s="13" t="s">
        <v>3134</v>
      </c>
      <c r="N303" s="14"/>
      <c r="O303" s="13" t="s">
        <v>3187</v>
      </c>
      <c r="P303"/>
    </row>
    <row r="304" spans="1:16" x14ac:dyDescent="0.25">
      <c r="A304" s="48">
        <v>201</v>
      </c>
      <c r="B304" s="1" t="str">
        <f t="shared" si="8"/>
        <v>OG201F</v>
      </c>
      <c r="C304" s="1" t="str">
        <f t="shared" si="9"/>
        <v>OG201</v>
      </c>
      <c r="D304" t="str">
        <f>VLOOKUP(C304, '1.MetaData'!B:AI, 2, FALSE)</f>
        <v>G3745</v>
      </c>
      <c r="E304" s="13" t="s">
        <v>3193</v>
      </c>
      <c r="F304" s="13" t="s">
        <v>3186</v>
      </c>
      <c r="G304" s="14">
        <v>1</v>
      </c>
      <c r="H304">
        <f ca="1">COUNTIFS('3.DNAExtractions'!$B:$B,$B304,'3.DNAExtractions'!$D:$D,H$1)</f>
        <v>1</v>
      </c>
      <c r="J304" s="13" t="s">
        <v>3134</v>
      </c>
      <c r="N304" s="14"/>
      <c r="O304" s="13" t="s">
        <v>3187</v>
      </c>
      <c r="P304"/>
    </row>
    <row r="305" spans="1:16" x14ac:dyDescent="0.25">
      <c r="A305" s="48">
        <v>202</v>
      </c>
      <c r="B305" s="1" t="str">
        <f t="shared" si="8"/>
        <v>OG202F</v>
      </c>
      <c r="C305" s="1" t="str">
        <f t="shared" si="9"/>
        <v>OG202</v>
      </c>
      <c r="D305" t="str">
        <f>VLOOKUP(C305, '1.MetaData'!B:AI, 2, FALSE)</f>
        <v>G3725</v>
      </c>
      <c r="E305" s="13" t="s">
        <v>3194</v>
      </c>
      <c r="F305" s="13" t="s">
        <v>3186</v>
      </c>
      <c r="G305" s="14">
        <v>1</v>
      </c>
      <c r="H305">
        <f ca="1">COUNTIFS('3.DNAExtractions'!$B:$B,$B305,'3.DNAExtractions'!$D:$D,H$1)</f>
        <v>1</v>
      </c>
      <c r="J305" s="13" t="s">
        <v>3134</v>
      </c>
      <c r="N305" s="14"/>
      <c r="O305" s="13" t="s">
        <v>3187</v>
      </c>
      <c r="P305"/>
    </row>
    <row r="306" spans="1:16" x14ac:dyDescent="0.25">
      <c r="A306" s="48">
        <v>203</v>
      </c>
      <c r="B306" s="1" t="str">
        <f t="shared" si="8"/>
        <v>OG203F</v>
      </c>
      <c r="C306" s="1" t="str">
        <f t="shared" si="9"/>
        <v>OG203</v>
      </c>
      <c r="D306" t="str">
        <f>VLOOKUP(C306, '1.MetaData'!B:AI, 2, FALSE)</f>
        <v>G3728</v>
      </c>
      <c r="E306" s="13" t="s">
        <v>3195</v>
      </c>
      <c r="F306" s="13" t="s">
        <v>3186</v>
      </c>
      <c r="G306" s="14">
        <v>1</v>
      </c>
      <c r="H306">
        <f ca="1">COUNTIFS('3.DNAExtractions'!$B:$B,$B306,'3.DNAExtractions'!$D:$D,H$1)</f>
        <v>1</v>
      </c>
      <c r="J306" s="13" t="s">
        <v>3134</v>
      </c>
      <c r="N306" s="14"/>
      <c r="O306" s="13" t="s">
        <v>3187</v>
      </c>
      <c r="P306"/>
    </row>
    <row r="307" spans="1:16" x14ac:dyDescent="0.25">
      <c r="A307" s="48">
        <v>204</v>
      </c>
      <c r="B307" s="1" t="str">
        <f t="shared" si="8"/>
        <v>OG204F</v>
      </c>
      <c r="C307" s="1" t="str">
        <f t="shared" si="9"/>
        <v>OG204</v>
      </c>
      <c r="D307" t="str">
        <f>VLOOKUP(C307, '1.MetaData'!B:AI, 2, FALSE)</f>
        <v>D444</v>
      </c>
      <c r="E307" s="13" t="s">
        <v>3196</v>
      </c>
      <c r="F307" s="13" t="s">
        <v>3186</v>
      </c>
      <c r="G307" s="14">
        <v>1</v>
      </c>
      <c r="H307">
        <f ca="1">COUNTIFS('3.DNAExtractions'!$B:$B,$B307,'3.DNAExtractions'!$D:$D,H$1)</f>
        <v>1</v>
      </c>
      <c r="J307" s="13" t="s">
        <v>3134</v>
      </c>
      <c r="N307" s="14"/>
      <c r="O307" s="13" t="s">
        <v>3187</v>
      </c>
      <c r="P307"/>
    </row>
    <row r="308" spans="1:16" x14ac:dyDescent="0.25">
      <c r="A308" s="48">
        <v>205</v>
      </c>
      <c r="B308" s="1" t="str">
        <f t="shared" si="8"/>
        <v>OG205F</v>
      </c>
      <c r="C308" s="1" t="str">
        <f t="shared" si="9"/>
        <v>OG205</v>
      </c>
      <c r="D308" t="str">
        <f>VLOOKUP(C308, '1.MetaData'!B:AI, 2, FALSE)</f>
        <v>T2</v>
      </c>
      <c r="E308" s="13" t="s">
        <v>3197</v>
      </c>
      <c r="F308" s="13" t="s">
        <v>3186</v>
      </c>
      <c r="G308" s="14">
        <v>1</v>
      </c>
      <c r="H308">
        <f ca="1">COUNTIFS('3.DNAExtractions'!$B:$B,$B308,'3.DNAExtractions'!$D:$D,H$1)</f>
        <v>1</v>
      </c>
      <c r="J308" s="13" t="s">
        <v>3134</v>
      </c>
      <c r="N308" s="14"/>
      <c r="O308" s="13" t="s">
        <v>3187</v>
      </c>
      <c r="P308"/>
    </row>
    <row r="309" spans="1:16" x14ac:dyDescent="0.25">
      <c r="A309" s="48">
        <v>206</v>
      </c>
      <c r="B309" s="1" t="str">
        <f t="shared" si="8"/>
        <v>OG206F</v>
      </c>
      <c r="C309" s="1" t="str">
        <f t="shared" si="9"/>
        <v>OG206</v>
      </c>
      <c r="D309" t="str">
        <f>VLOOKUP(C309, '1.MetaData'!B:AI, 2, FALSE)</f>
        <v>T1</v>
      </c>
      <c r="E309" s="13" t="s">
        <v>3198</v>
      </c>
      <c r="F309" s="13" t="s">
        <v>3186</v>
      </c>
      <c r="G309" s="14">
        <v>1</v>
      </c>
      <c r="H309">
        <f ca="1">COUNTIFS('3.DNAExtractions'!$B:$B,$B309,'3.DNAExtractions'!$D:$D,H$1)</f>
        <v>1</v>
      </c>
      <c r="J309" s="13" t="s">
        <v>3134</v>
      </c>
      <c r="N309" s="14"/>
      <c r="O309" s="13" t="s">
        <v>3187</v>
      </c>
      <c r="P309"/>
    </row>
    <row r="310" spans="1:16" x14ac:dyDescent="0.25">
      <c r="A310" s="48">
        <v>207</v>
      </c>
      <c r="B310" s="1" t="str">
        <f t="shared" si="8"/>
        <v>OG207F</v>
      </c>
      <c r="C310" s="1" t="str">
        <f t="shared" si="9"/>
        <v>OG207</v>
      </c>
      <c r="D310" t="str">
        <f>VLOOKUP(C310, '1.MetaData'!B:AI, 2, FALSE)</f>
        <v>T3</v>
      </c>
      <c r="E310" s="13" t="s">
        <v>3199</v>
      </c>
      <c r="F310" s="13" t="s">
        <v>3186</v>
      </c>
      <c r="G310" s="14">
        <v>1</v>
      </c>
      <c r="H310">
        <f ca="1">COUNTIFS('3.DNAExtractions'!$B:$B,$B310,'3.DNAExtractions'!$D:$D,H$1)</f>
        <v>1</v>
      </c>
      <c r="J310" s="13" t="s">
        <v>3134</v>
      </c>
      <c r="N310" s="14"/>
      <c r="O310" s="13" t="s">
        <v>3187</v>
      </c>
      <c r="P310"/>
    </row>
    <row r="311" spans="1:16" x14ac:dyDescent="0.25">
      <c r="A311" s="48">
        <v>208</v>
      </c>
      <c r="B311" s="1" t="str">
        <f t="shared" si="8"/>
        <v>OG208F</v>
      </c>
      <c r="C311" s="1" t="str">
        <f t="shared" si="9"/>
        <v>OG208</v>
      </c>
      <c r="D311" t="str">
        <f>VLOOKUP(C311, '1.MetaData'!B:AI, 2, FALSE)</f>
        <v>T4</v>
      </c>
      <c r="E311" s="13" t="s">
        <v>3200</v>
      </c>
      <c r="F311" s="13" t="s">
        <v>3186</v>
      </c>
      <c r="G311" s="14">
        <v>1</v>
      </c>
      <c r="H311">
        <f ca="1">COUNTIFS('3.DNAExtractions'!$B:$B,$B311,'3.DNAExtractions'!$D:$D,H$1)</f>
        <v>1</v>
      </c>
      <c r="J311" s="13" t="s">
        <v>3134</v>
      </c>
      <c r="N311" s="14"/>
      <c r="O311" s="13" t="s">
        <v>3187</v>
      </c>
      <c r="P311"/>
    </row>
    <row r="312" spans="1:16" x14ac:dyDescent="0.25">
      <c r="A312" s="48">
        <v>209</v>
      </c>
      <c r="B312" s="1" t="str">
        <f t="shared" si="8"/>
        <v>OG209F</v>
      </c>
      <c r="C312" s="1" t="str">
        <f t="shared" si="9"/>
        <v>OG209</v>
      </c>
      <c r="D312" t="str">
        <f>VLOOKUP(C312, '1.MetaData'!B:AI, 2, FALSE)</f>
        <v>M236</v>
      </c>
      <c r="E312" s="13" t="s">
        <v>3201</v>
      </c>
      <c r="F312" s="13" t="s">
        <v>3186</v>
      </c>
      <c r="G312" s="14">
        <v>1</v>
      </c>
      <c r="H312">
        <f ca="1">COUNTIFS('3.DNAExtractions'!$B:$B,$B312,'3.DNAExtractions'!$D:$D,H$1)</f>
        <v>1</v>
      </c>
      <c r="J312" s="13" t="s">
        <v>3134</v>
      </c>
      <c r="N312" s="14"/>
      <c r="O312" s="13" t="s">
        <v>3187</v>
      </c>
      <c r="P312"/>
    </row>
    <row r="313" spans="1:16" x14ac:dyDescent="0.25">
      <c r="A313" s="48">
        <v>210</v>
      </c>
      <c r="B313" s="1" t="str">
        <f t="shared" si="8"/>
        <v>OG210F</v>
      </c>
      <c r="C313" s="1" t="str">
        <f t="shared" si="9"/>
        <v>OG210</v>
      </c>
      <c r="D313" t="str">
        <f>VLOOKUP(C313, '1.MetaData'!B:AI, 2, FALSE)</f>
        <v>M232</v>
      </c>
      <c r="E313" s="13" t="s">
        <v>3202</v>
      </c>
      <c r="F313" s="13" t="s">
        <v>3186</v>
      </c>
      <c r="G313" s="14">
        <v>1</v>
      </c>
      <c r="H313">
        <f ca="1">COUNTIFS('3.DNAExtractions'!$B:$B,$B313,'3.DNAExtractions'!$D:$D,H$1)</f>
        <v>1</v>
      </c>
      <c r="J313" s="13" t="s">
        <v>3134</v>
      </c>
      <c r="N313" s="14"/>
      <c r="O313" s="13" t="s">
        <v>3187</v>
      </c>
      <c r="P313"/>
    </row>
    <row r="314" spans="1:16" x14ac:dyDescent="0.25">
      <c r="A314" s="48">
        <v>211</v>
      </c>
      <c r="B314" s="1" t="str">
        <f t="shared" si="8"/>
        <v>OG211F</v>
      </c>
      <c r="C314" s="1" t="str">
        <f t="shared" si="9"/>
        <v>OG211</v>
      </c>
      <c r="D314" t="str">
        <f>VLOOKUP(C314, '1.MetaData'!B:AI, 2, FALSE)</f>
        <v>M593</v>
      </c>
      <c r="E314" s="13" t="s">
        <v>3203</v>
      </c>
      <c r="F314" s="13" t="s">
        <v>3186</v>
      </c>
      <c r="G314" s="14">
        <v>1</v>
      </c>
      <c r="H314">
        <f ca="1">COUNTIFS('3.DNAExtractions'!$B:$B,$B314,'3.DNAExtractions'!$D:$D,H$1)</f>
        <v>1</v>
      </c>
      <c r="J314" s="13" t="s">
        <v>3134</v>
      </c>
      <c r="N314" s="14"/>
      <c r="O314" s="13" t="s">
        <v>3187</v>
      </c>
      <c r="P314"/>
    </row>
    <row r="315" spans="1:16" x14ac:dyDescent="0.25">
      <c r="A315" s="48">
        <v>212</v>
      </c>
      <c r="B315" s="1" t="str">
        <f t="shared" si="8"/>
        <v>OG212F</v>
      </c>
      <c r="C315" s="1" t="str">
        <f t="shared" si="9"/>
        <v>OG212</v>
      </c>
      <c r="D315" t="str">
        <f>VLOOKUP(C315, '1.MetaData'!B:AI, 2, FALSE)</f>
        <v>2M402</v>
      </c>
      <c r="E315" s="13" t="s">
        <v>3204</v>
      </c>
      <c r="F315" s="13" t="s">
        <v>3186</v>
      </c>
      <c r="G315" s="14">
        <v>1</v>
      </c>
      <c r="H315">
        <f ca="1">COUNTIFS('3.DNAExtractions'!$B:$B,$B315,'3.DNAExtractions'!$D:$D,H$1)</f>
        <v>1</v>
      </c>
      <c r="J315" s="13" t="s">
        <v>3134</v>
      </c>
      <c r="N315" s="14"/>
      <c r="O315" s="13" t="s">
        <v>3187</v>
      </c>
      <c r="P315"/>
    </row>
    <row r="316" spans="1:16" x14ac:dyDescent="0.25">
      <c r="A316" s="48">
        <v>213</v>
      </c>
      <c r="B316" s="1" t="str">
        <f t="shared" si="8"/>
        <v>OG213F</v>
      </c>
      <c r="C316" s="1" t="str">
        <f t="shared" si="9"/>
        <v>OG213</v>
      </c>
      <c r="D316" t="str">
        <f>VLOOKUP(C316, '1.MetaData'!B:AI, 2, FALSE)</f>
        <v>M701</v>
      </c>
      <c r="E316" s="13" t="s">
        <v>3205</v>
      </c>
      <c r="F316" s="13" t="s">
        <v>3186</v>
      </c>
      <c r="G316" s="14">
        <v>1</v>
      </c>
      <c r="H316">
        <f ca="1">COUNTIFS('3.DNAExtractions'!$B:$B,$B316,'3.DNAExtractions'!$D:$D,H$1)</f>
        <v>1</v>
      </c>
      <c r="J316" s="13" t="s">
        <v>3134</v>
      </c>
      <c r="N316" s="14"/>
      <c r="O316" s="13" t="s">
        <v>3187</v>
      </c>
      <c r="P316"/>
    </row>
    <row r="317" spans="1:16" x14ac:dyDescent="0.25">
      <c r="A317" s="48">
        <v>214</v>
      </c>
      <c r="B317" s="1" t="str">
        <f t="shared" si="8"/>
        <v>OG214F</v>
      </c>
      <c r="C317" s="1" t="str">
        <f t="shared" si="9"/>
        <v>OG214</v>
      </c>
      <c r="D317" t="str">
        <f>VLOOKUP(C317, '1.MetaData'!B:AI, 2, FALSE)</f>
        <v>M412</v>
      </c>
      <c r="E317" s="13" t="s">
        <v>3206</v>
      </c>
      <c r="F317" s="13" t="s">
        <v>3186</v>
      </c>
      <c r="G317" s="14">
        <v>1</v>
      </c>
      <c r="H317">
        <f ca="1">COUNTIFS('3.DNAExtractions'!$B:$B,$B317,'3.DNAExtractions'!$D:$D,H$1)</f>
        <v>1</v>
      </c>
      <c r="J317" s="13" t="s">
        <v>3134</v>
      </c>
      <c r="N317" s="14"/>
      <c r="O317" s="13" t="s">
        <v>3187</v>
      </c>
      <c r="P317"/>
    </row>
    <row r="318" spans="1:16" x14ac:dyDescent="0.25">
      <c r="A318" s="48">
        <v>215</v>
      </c>
      <c r="B318" s="1" t="str">
        <f t="shared" si="8"/>
        <v>OG215F</v>
      </c>
      <c r="C318" s="1" t="str">
        <f t="shared" si="9"/>
        <v>OG215</v>
      </c>
      <c r="D318" t="str">
        <f>VLOOKUP(C318, '1.MetaData'!B:AI, 2, FALSE)</f>
        <v>M336</v>
      </c>
      <c r="E318" s="13" t="s">
        <v>3207</v>
      </c>
      <c r="F318" s="13" t="s">
        <v>3186</v>
      </c>
      <c r="G318" s="14">
        <v>1</v>
      </c>
      <c r="H318">
        <f ca="1">COUNTIFS('3.DNAExtractions'!$B:$B,$B318,'3.DNAExtractions'!$D:$D,H$1)</f>
        <v>1</v>
      </c>
      <c r="J318" s="13" t="s">
        <v>3134</v>
      </c>
      <c r="N318" s="14"/>
      <c r="O318" s="13" t="s">
        <v>3187</v>
      </c>
      <c r="P318"/>
    </row>
    <row r="319" spans="1:16" x14ac:dyDescent="0.25">
      <c r="A319" s="48">
        <v>216</v>
      </c>
      <c r="B319" s="1" t="str">
        <f t="shared" si="8"/>
        <v>OG216F</v>
      </c>
      <c r="C319" s="1" t="str">
        <f t="shared" si="9"/>
        <v>OG216</v>
      </c>
      <c r="D319" t="str">
        <f>VLOOKUP(C319, '1.MetaData'!B:AI, 2, FALSE)</f>
        <v>M316</v>
      </c>
      <c r="E319" s="13" t="s">
        <v>3208</v>
      </c>
      <c r="F319" s="13" t="s">
        <v>3186</v>
      </c>
      <c r="G319" s="14">
        <v>1</v>
      </c>
      <c r="H319">
        <f ca="1">COUNTIFS('3.DNAExtractions'!$B:$B,$B319,'3.DNAExtractions'!$D:$D,H$1)</f>
        <v>1</v>
      </c>
      <c r="J319" s="13" t="s">
        <v>3134</v>
      </c>
      <c r="N319" s="14"/>
      <c r="O319" s="13" t="s">
        <v>3187</v>
      </c>
      <c r="P319"/>
    </row>
    <row r="320" spans="1:16" x14ac:dyDescent="0.25">
      <c r="A320" s="48">
        <v>217</v>
      </c>
      <c r="B320" s="1" t="str">
        <f t="shared" ref="B320:B383" si="10">IF(G320&gt;1,_xlfn.CONCAT(C320,LEFT(F320,1),G320),_xlfn.CONCAT(C320,LEFT(F320,1)))</f>
        <v>OG217F</v>
      </c>
      <c r="C320" s="1" t="str">
        <f t="shared" ref="C320:C383" si="11">_xlfn.CONCAT("OG",A320)</f>
        <v>OG217</v>
      </c>
      <c r="D320" t="str">
        <f>VLOOKUP(C320, '1.MetaData'!B:AI, 2, FALSE)</f>
        <v>M298</v>
      </c>
      <c r="E320" s="13" t="s">
        <v>3209</v>
      </c>
      <c r="F320" s="13" t="s">
        <v>3186</v>
      </c>
      <c r="G320" s="14">
        <v>1</v>
      </c>
      <c r="H320">
        <f ca="1">COUNTIFS('3.DNAExtractions'!$B:$B,$B320,'3.DNAExtractions'!$D:$D,H$1)</f>
        <v>1</v>
      </c>
      <c r="J320" s="13" t="s">
        <v>3134</v>
      </c>
      <c r="N320" s="14"/>
      <c r="O320" s="13" t="s">
        <v>3187</v>
      </c>
      <c r="P320"/>
    </row>
    <row r="321" spans="1:16" x14ac:dyDescent="0.25">
      <c r="A321" s="48">
        <v>218</v>
      </c>
      <c r="B321" s="1" t="str">
        <f t="shared" si="10"/>
        <v>OG218F</v>
      </c>
      <c r="C321" s="1" t="str">
        <f t="shared" si="11"/>
        <v>OG218</v>
      </c>
      <c r="D321" t="str">
        <f>VLOOKUP(C321, '1.MetaData'!B:AI, 2, FALSE)</f>
        <v>M296</v>
      </c>
      <c r="E321" s="13" t="s">
        <v>3210</v>
      </c>
      <c r="F321" s="13" t="s">
        <v>3186</v>
      </c>
      <c r="G321" s="14">
        <v>1</v>
      </c>
      <c r="H321">
        <f ca="1">COUNTIFS('3.DNAExtractions'!$B:$B,$B321,'3.DNAExtractions'!$D:$D,H$1)</f>
        <v>1</v>
      </c>
      <c r="J321" s="13" t="s">
        <v>3134</v>
      </c>
      <c r="N321" s="14"/>
      <c r="O321" s="13" t="s">
        <v>3187</v>
      </c>
      <c r="P321"/>
    </row>
    <row r="322" spans="1:16" x14ac:dyDescent="0.25">
      <c r="A322" s="48">
        <v>219</v>
      </c>
      <c r="B322" s="1" t="str">
        <f t="shared" si="10"/>
        <v>OG219F</v>
      </c>
      <c r="C322" s="1" t="str">
        <f t="shared" si="11"/>
        <v>OG219</v>
      </c>
      <c r="D322" t="str">
        <f>VLOOKUP(C322, '1.MetaData'!B:AI, 2, FALSE)</f>
        <v>M295</v>
      </c>
      <c r="E322" s="13" t="s">
        <v>3211</v>
      </c>
      <c r="F322" s="13" t="s">
        <v>3186</v>
      </c>
      <c r="G322" s="14">
        <v>1</v>
      </c>
      <c r="H322">
        <f ca="1">COUNTIFS('3.DNAExtractions'!$B:$B,$B322,'3.DNAExtractions'!$D:$D,H$1)</f>
        <v>1</v>
      </c>
      <c r="J322" s="13" t="s">
        <v>3134</v>
      </c>
      <c r="N322" s="14"/>
      <c r="O322" s="13" t="s">
        <v>3187</v>
      </c>
      <c r="P322"/>
    </row>
    <row r="323" spans="1:16" x14ac:dyDescent="0.25">
      <c r="A323" s="48">
        <v>220</v>
      </c>
      <c r="B323" s="1" t="str">
        <f t="shared" si="10"/>
        <v>OG220F</v>
      </c>
      <c r="C323" s="1" t="str">
        <f t="shared" si="11"/>
        <v>OG220</v>
      </c>
      <c r="D323" t="str">
        <f>VLOOKUP(C323, '1.MetaData'!B:AI, 2, FALSE)</f>
        <v>M294</v>
      </c>
      <c r="E323" s="13" t="s">
        <v>3212</v>
      </c>
      <c r="F323" s="13" t="s">
        <v>3186</v>
      </c>
      <c r="G323" s="14">
        <v>1</v>
      </c>
      <c r="H323">
        <f ca="1">COUNTIFS('3.DNAExtractions'!$B:$B,$B323,'3.DNAExtractions'!$D:$D,H$1)</f>
        <v>1</v>
      </c>
      <c r="J323" s="13" t="s">
        <v>3134</v>
      </c>
      <c r="N323" s="14"/>
      <c r="O323" s="13" t="s">
        <v>3187</v>
      </c>
      <c r="P323"/>
    </row>
    <row r="324" spans="1:16" x14ac:dyDescent="0.25">
      <c r="A324" s="48">
        <v>221</v>
      </c>
      <c r="B324" s="1" t="str">
        <f t="shared" si="10"/>
        <v>OG221F</v>
      </c>
      <c r="C324" s="1" t="str">
        <f t="shared" si="11"/>
        <v>OG221</v>
      </c>
      <c r="D324" t="str">
        <f>VLOOKUP(C324, '1.MetaData'!B:AI, 2, FALSE)</f>
        <v>M289</v>
      </c>
      <c r="E324" s="13" t="s">
        <v>3213</v>
      </c>
      <c r="F324" s="13" t="s">
        <v>3186</v>
      </c>
      <c r="G324" s="14">
        <v>1</v>
      </c>
      <c r="H324">
        <f ca="1">COUNTIFS('3.DNAExtractions'!$B:$B,$B324,'3.DNAExtractions'!$D:$D,H$1)</f>
        <v>1</v>
      </c>
      <c r="J324" s="13" t="s">
        <v>3134</v>
      </c>
      <c r="N324" s="14"/>
      <c r="O324" s="13" t="s">
        <v>3187</v>
      </c>
      <c r="P324"/>
    </row>
    <row r="325" spans="1:16" x14ac:dyDescent="0.25">
      <c r="A325" s="48">
        <v>222</v>
      </c>
      <c r="B325" s="1" t="str">
        <f t="shared" si="10"/>
        <v>OG222F</v>
      </c>
      <c r="C325" s="1" t="str">
        <f t="shared" si="11"/>
        <v>OG222</v>
      </c>
      <c r="D325" t="str">
        <f>VLOOKUP(C325, '1.MetaData'!B:AI, 2, FALSE)</f>
        <v>M290</v>
      </c>
      <c r="E325" s="13" t="s">
        <v>3214</v>
      </c>
      <c r="F325" s="13" t="s">
        <v>3186</v>
      </c>
      <c r="G325" s="14">
        <v>1</v>
      </c>
      <c r="H325">
        <f ca="1">COUNTIFS('3.DNAExtractions'!$B:$B,$B325,'3.DNAExtractions'!$D:$D,H$1)</f>
        <v>1</v>
      </c>
      <c r="J325" s="13" t="s">
        <v>3134</v>
      </c>
      <c r="N325" s="14"/>
      <c r="O325" s="13" t="s">
        <v>3187</v>
      </c>
      <c r="P325"/>
    </row>
    <row r="326" spans="1:16" x14ac:dyDescent="0.25">
      <c r="A326" s="48">
        <v>223</v>
      </c>
      <c r="B326" s="1" t="str">
        <f t="shared" si="10"/>
        <v>OG223F</v>
      </c>
      <c r="C326" s="1" t="str">
        <f t="shared" si="11"/>
        <v>OG223</v>
      </c>
      <c r="D326" t="str">
        <f>VLOOKUP(C326, '1.MetaData'!B:AI, 2, FALSE)</f>
        <v>M287</v>
      </c>
      <c r="E326" s="13" t="s">
        <v>3215</v>
      </c>
      <c r="F326" s="13" t="s">
        <v>3186</v>
      </c>
      <c r="G326" s="14">
        <v>1</v>
      </c>
      <c r="H326">
        <f ca="1">COUNTIFS('3.DNAExtractions'!$B:$B,$B326,'3.DNAExtractions'!$D:$D,H$1)</f>
        <v>1</v>
      </c>
      <c r="J326" s="13" t="s">
        <v>3134</v>
      </c>
      <c r="N326" s="14"/>
      <c r="O326" s="13" t="s">
        <v>3187</v>
      </c>
      <c r="P326"/>
    </row>
    <row r="327" spans="1:16" x14ac:dyDescent="0.25">
      <c r="A327" s="48">
        <v>224</v>
      </c>
      <c r="B327" s="1" t="str">
        <f t="shared" si="10"/>
        <v>OG224F</v>
      </c>
      <c r="C327" s="1" t="str">
        <f t="shared" si="11"/>
        <v>OG224</v>
      </c>
      <c r="D327" t="str">
        <f>VLOOKUP(C327, '1.MetaData'!B:AI, 2, FALSE)</f>
        <v>M277</v>
      </c>
      <c r="E327" s="13" t="s">
        <v>3216</v>
      </c>
      <c r="F327" s="13" t="s">
        <v>3186</v>
      </c>
      <c r="G327" s="14">
        <v>1</v>
      </c>
      <c r="H327">
        <f ca="1">COUNTIFS('3.DNAExtractions'!$B:$B,$B327,'3.DNAExtractions'!$D:$D,H$1)</f>
        <v>1</v>
      </c>
      <c r="J327" s="13" t="s">
        <v>3134</v>
      </c>
      <c r="N327" s="14"/>
      <c r="O327" s="13" t="s">
        <v>3187</v>
      </c>
      <c r="P327"/>
    </row>
    <row r="328" spans="1:16" x14ac:dyDescent="0.25">
      <c r="A328" s="48">
        <v>225</v>
      </c>
      <c r="B328" s="1" t="str">
        <f t="shared" si="10"/>
        <v>OG225F</v>
      </c>
      <c r="C328" s="1" t="str">
        <f t="shared" si="11"/>
        <v>OG225</v>
      </c>
      <c r="D328" t="str">
        <f>VLOOKUP(C328, '1.MetaData'!B:AI, 2, FALSE)</f>
        <v>M267</v>
      </c>
      <c r="E328" s="13" t="s">
        <v>3217</v>
      </c>
      <c r="F328" s="13" t="s">
        <v>3186</v>
      </c>
      <c r="G328" s="14">
        <v>1</v>
      </c>
      <c r="H328">
        <f ca="1">COUNTIFS('3.DNAExtractions'!$B:$B,$B328,'3.DNAExtractions'!$D:$D,H$1)</f>
        <v>1</v>
      </c>
      <c r="J328" s="13" t="s">
        <v>3134</v>
      </c>
      <c r="N328" s="14"/>
      <c r="O328" s="13" t="s">
        <v>3187</v>
      </c>
      <c r="P328"/>
    </row>
    <row r="329" spans="1:16" x14ac:dyDescent="0.25">
      <c r="A329" s="48">
        <v>226</v>
      </c>
      <c r="B329" s="1" t="str">
        <f t="shared" si="10"/>
        <v>OG226F</v>
      </c>
      <c r="C329" s="1" t="str">
        <f t="shared" si="11"/>
        <v>OG226</v>
      </c>
      <c r="D329" t="str">
        <f>VLOOKUP(C329, '1.MetaData'!B:AI, 2, FALSE)</f>
        <v>M265</v>
      </c>
      <c r="E329" s="13" t="s">
        <v>3218</v>
      </c>
      <c r="F329" s="13" t="s">
        <v>3186</v>
      </c>
      <c r="G329" s="14">
        <v>1</v>
      </c>
      <c r="H329">
        <f ca="1">COUNTIFS('3.DNAExtractions'!$B:$B,$B329,'3.DNAExtractions'!$D:$D,H$1)</f>
        <v>1</v>
      </c>
      <c r="J329" s="13" t="s">
        <v>3134</v>
      </c>
      <c r="N329" s="14"/>
      <c r="O329" s="13" t="s">
        <v>3187</v>
      </c>
      <c r="P329"/>
    </row>
    <row r="330" spans="1:16" x14ac:dyDescent="0.25">
      <c r="A330" s="48">
        <v>227</v>
      </c>
      <c r="B330" s="1" t="str">
        <f t="shared" si="10"/>
        <v>OG227F</v>
      </c>
      <c r="C330" s="1" t="str">
        <f t="shared" si="11"/>
        <v>OG227</v>
      </c>
      <c r="D330" t="str">
        <f>VLOOKUP(C330, '1.MetaData'!B:AI, 2, FALSE)</f>
        <v>M245</v>
      </c>
      <c r="E330" s="13" t="s">
        <v>3219</v>
      </c>
      <c r="F330" s="13" t="s">
        <v>3186</v>
      </c>
      <c r="G330" s="14">
        <v>1</v>
      </c>
      <c r="H330">
        <f ca="1">COUNTIFS('3.DNAExtractions'!$B:$B,$B330,'3.DNAExtractions'!$D:$D,H$1)</f>
        <v>1</v>
      </c>
      <c r="J330" s="13" t="s">
        <v>3134</v>
      </c>
      <c r="N330" s="14"/>
      <c r="O330" s="13" t="s">
        <v>3187</v>
      </c>
      <c r="P330"/>
    </row>
    <row r="331" spans="1:16" x14ac:dyDescent="0.25">
      <c r="A331" s="48">
        <v>228</v>
      </c>
      <c r="B331" s="1" t="str">
        <f t="shared" si="10"/>
        <v>OG228U</v>
      </c>
      <c r="C331" s="1" t="str">
        <f t="shared" si="11"/>
        <v>OG228</v>
      </c>
      <c r="D331" t="str">
        <f>VLOOKUP(C331, '1.MetaData'!B:AI, 2, FALSE)</f>
        <v>F12-0043</v>
      </c>
      <c r="F331" s="13" t="s">
        <v>667</v>
      </c>
      <c r="G331" s="14">
        <v>1</v>
      </c>
      <c r="H331">
        <f ca="1">COUNTIFS('3.DNAExtractions'!$B:$B,$B331,'3.DNAExtractions'!$D:$D,H$1)</f>
        <v>1</v>
      </c>
      <c r="J331" s="13" t="s">
        <v>107</v>
      </c>
      <c r="K331" s="13" t="s">
        <v>107</v>
      </c>
      <c r="L331" s="13" t="s">
        <v>107</v>
      </c>
      <c r="M331" s="14" t="s">
        <v>107</v>
      </c>
      <c r="N331" s="14" t="s">
        <v>107</v>
      </c>
      <c r="O331" s="13" t="s">
        <v>3220</v>
      </c>
      <c r="P331"/>
    </row>
    <row r="332" spans="1:16" x14ac:dyDescent="0.25">
      <c r="A332" s="48">
        <v>229</v>
      </c>
      <c r="B332" s="1" t="str">
        <f t="shared" si="10"/>
        <v>OG229U</v>
      </c>
      <c r="C332" s="1" t="str">
        <f t="shared" si="11"/>
        <v>OG229</v>
      </c>
      <c r="D332" t="str">
        <f>VLOOKUP(C332, '1.MetaData'!B:AI, 2, FALSE)</f>
        <v>F12-0024</v>
      </c>
      <c r="F332" s="13" t="s">
        <v>667</v>
      </c>
      <c r="G332" s="14">
        <v>1</v>
      </c>
      <c r="H332">
        <f ca="1">COUNTIFS('3.DNAExtractions'!$B:$B,$B332,'3.DNAExtractions'!$D:$D,H$1)</f>
        <v>1</v>
      </c>
      <c r="J332" s="13" t="s">
        <v>107</v>
      </c>
      <c r="K332" s="13" t="s">
        <v>107</v>
      </c>
      <c r="L332" s="13" t="s">
        <v>107</v>
      </c>
      <c r="M332" s="14" t="s">
        <v>107</v>
      </c>
      <c r="N332" s="14" t="s">
        <v>107</v>
      </c>
      <c r="O332" s="13" t="s">
        <v>3220</v>
      </c>
      <c r="P332"/>
    </row>
    <row r="333" spans="1:16" x14ac:dyDescent="0.25">
      <c r="A333" s="48">
        <v>230</v>
      </c>
      <c r="B333" s="1" t="str">
        <f t="shared" si="10"/>
        <v>OG230U</v>
      </c>
      <c r="C333" s="1" t="str">
        <f t="shared" si="11"/>
        <v>OG230</v>
      </c>
      <c r="D333" t="str">
        <f>VLOOKUP(C333, '1.MetaData'!B:AI, 2, FALSE)</f>
        <v>F12-0025</v>
      </c>
      <c r="F333" s="13" t="s">
        <v>667</v>
      </c>
      <c r="G333" s="14">
        <v>1</v>
      </c>
      <c r="H333">
        <f ca="1">COUNTIFS('3.DNAExtractions'!$B:$B,$B333,'3.DNAExtractions'!$D:$D,H$1)</f>
        <v>1</v>
      </c>
      <c r="J333" s="13" t="s">
        <v>107</v>
      </c>
      <c r="K333" s="13" t="s">
        <v>107</v>
      </c>
      <c r="L333" s="13" t="s">
        <v>107</v>
      </c>
      <c r="M333" s="14" t="s">
        <v>107</v>
      </c>
      <c r="N333" s="14" t="s">
        <v>107</v>
      </c>
      <c r="O333" s="13" t="s">
        <v>3220</v>
      </c>
      <c r="P333"/>
    </row>
    <row r="334" spans="1:16" x14ac:dyDescent="0.25">
      <c r="A334" s="48">
        <v>231</v>
      </c>
      <c r="B334" s="1" t="str">
        <f t="shared" si="10"/>
        <v>OG231U</v>
      </c>
      <c r="C334" s="1" t="str">
        <f t="shared" si="11"/>
        <v>OG231</v>
      </c>
      <c r="D334" t="str">
        <f>VLOOKUP(C334, '1.MetaData'!B:AI, 2, FALSE)</f>
        <v>F12-0026</v>
      </c>
      <c r="F334" s="13" t="s">
        <v>667</v>
      </c>
      <c r="G334" s="14">
        <v>1</v>
      </c>
      <c r="H334">
        <f ca="1">COUNTIFS('3.DNAExtractions'!$B:$B,$B334,'3.DNAExtractions'!$D:$D,H$1)</f>
        <v>1</v>
      </c>
      <c r="J334" s="13" t="s">
        <v>107</v>
      </c>
      <c r="K334" s="13" t="s">
        <v>107</v>
      </c>
      <c r="L334" s="13" t="s">
        <v>107</v>
      </c>
      <c r="M334" s="14" t="s">
        <v>107</v>
      </c>
      <c r="N334" s="14" t="s">
        <v>107</v>
      </c>
      <c r="O334" s="13" t="s">
        <v>3220</v>
      </c>
      <c r="P334"/>
    </row>
    <row r="335" spans="1:16" x14ac:dyDescent="0.25">
      <c r="A335" s="48">
        <v>232</v>
      </c>
      <c r="B335" s="1" t="str">
        <f t="shared" si="10"/>
        <v>OG232U</v>
      </c>
      <c r="C335" s="1" t="str">
        <f t="shared" si="11"/>
        <v>OG232</v>
      </c>
      <c r="D335" t="str">
        <f>VLOOKUP(C335, '1.MetaData'!B:AI, 2, FALSE)</f>
        <v>F12-0027</v>
      </c>
      <c r="F335" s="13" t="s">
        <v>667</v>
      </c>
      <c r="G335" s="14">
        <v>1</v>
      </c>
      <c r="H335">
        <f ca="1">COUNTIFS('3.DNAExtractions'!$B:$B,$B335,'3.DNAExtractions'!$D:$D,H$1)</f>
        <v>1</v>
      </c>
      <c r="J335" s="13" t="s">
        <v>107</v>
      </c>
      <c r="K335" s="13" t="s">
        <v>107</v>
      </c>
      <c r="L335" s="13" t="s">
        <v>107</v>
      </c>
      <c r="M335" s="14" t="s">
        <v>107</v>
      </c>
      <c r="N335" s="14" t="s">
        <v>107</v>
      </c>
      <c r="O335" s="13" t="s">
        <v>3220</v>
      </c>
      <c r="P335"/>
    </row>
    <row r="336" spans="1:16" x14ac:dyDescent="0.25">
      <c r="A336" s="48">
        <v>233</v>
      </c>
      <c r="B336" s="1" t="str">
        <f t="shared" si="10"/>
        <v>OG233U</v>
      </c>
      <c r="C336" s="1" t="str">
        <f t="shared" si="11"/>
        <v>OG233</v>
      </c>
      <c r="D336" t="str">
        <f>VLOOKUP(C336, '1.MetaData'!B:AI, 2, FALSE)</f>
        <v>F12-0028</v>
      </c>
      <c r="F336" s="13" t="s">
        <v>667</v>
      </c>
      <c r="G336" s="14">
        <v>1</v>
      </c>
      <c r="H336">
        <f ca="1">COUNTIFS('3.DNAExtractions'!$B:$B,$B336,'3.DNAExtractions'!$D:$D,H$1)</f>
        <v>1</v>
      </c>
      <c r="J336" s="13" t="s">
        <v>107</v>
      </c>
      <c r="K336" s="13" t="s">
        <v>107</v>
      </c>
      <c r="L336" s="13" t="s">
        <v>107</v>
      </c>
      <c r="M336" s="14" t="s">
        <v>107</v>
      </c>
      <c r="N336" s="14" t="s">
        <v>107</v>
      </c>
      <c r="O336" s="13" t="s">
        <v>3220</v>
      </c>
      <c r="P336"/>
    </row>
    <row r="337" spans="1:16" x14ac:dyDescent="0.25">
      <c r="A337" s="48">
        <v>234</v>
      </c>
      <c r="B337" s="1" t="str">
        <f t="shared" si="10"/>
        <v>OG234U</v>
      </c>
      <c r="C337" s="1" t="str">
        <f t="shared" si="11"/>
        <v>OG234</v>
      </c>
      <c r="D337" t="str">
        <f>VLOOKUP(C337, '1.MetaData'!B:AI, 2, FALSE)</f>
        <v>F12-0030</v>
      </c>
      <c r="F337" s="13" t="s">
        <v>667</v>
      </c>
      <c r="G337" s="14">
        <v>1</v>
      </c>
      <c r="H337">
        <f ca="1">COUNTIFS('3.DNAExtractions'!$B:$B,$B337,'3.DNAExtractions'!$D:$D,H$1)</f>
        <v>1</v>
      </c>
      <c r="J337" s="13" t="s">
        <v>107</v>
      </c>
      <c r="K337" s="13" t="s">
        <v>107</v>
      </c>
      <c r="L337" s="13" t="s">
        <v>107</v>
      </c>
      <c r="M337" s="14" t="s">
        <v>107</v>
      </c>
      <c r="N337" s="14" t="s">
        <v>107</v>
      </c>
      <c r="O337" s="13" t="s">
        <v>3220</v>
      </c>
      <c r="P337"/>
    </row>
    <row r="338" spans="1:16" x14ac:dyDescent="0.25">
      <c r="A338" s="48">
        <v>235</v>
      </c>
      <c r="B338" s="1" t="str">
        <f t="shared" si="10"/>
        <v>OG235U</v>
      </c>
      <c r="C338" s="1" t="str">
        <f t="shared" si="11"/>
        <v>OG235</v>
      </c>
      <c r="D338" t="str">
        <f>VLOOKUP(C338, '1.MetaData'!B:AI, 2, FALSE)</f>
        <v>F12-0031</v>
      </c>
      <c r="F338" s="13" t="s">
        <v>667</v>
      </c>
      <c r="G338" s="14">
        <v>1</v>
      </c>
      <c r="H338">
        <f ca="1">COUNTIFS('3.DNAExtractions'!$B:$B,$B338,'3.DNAExtractions'!$D:$D,H$1)</f>
        <v>1</v>
      </c>
      <c r="J338" s="13" t="s">
        <v>107</v>
      </c>
      <c r="K338" s="13" t="s">
        <v>107</v>
      </c>
      <c r="L338" s="13" t="s">
        <v>107</v>
      </c>
      <c r="M338" s="14" t="s">
        <v>107</v>
      </c>
      <c r="N338" s="14" t="s">
        <v>107</v>
      </c>
      <c r="O338" s="13" t="s">
        <v>3220</v>
      </c>
      <c r="P338"/>
    </row>
    <row r="339" spans="1:16" x14ac:dyDescent="0.25">
      <c r="A339" s="48">
        <v>236</v>
      </c>
      <c r="B339" s="1" t="str">
        <f t="shared" si="10"/>
        <v>OG236U</v>
      </c>
      <c r="C339" s="1" t="str">
        <f t="shared" si="11"/>
        <v>OG236</v>
      </c>
      <c r="D339" t="str">
        <f>VLOOKUP(C339, '1.MetaData'!B:AI, 2, FALSE)</f>
        <v>F12-0032</v>
      </c>
      <c r="F339" s="13" t="s">
        <v>667</v>
      </c>
      <c r="G339" s="14">
        <v>1</v>
      </c>
      <c r="H339">
        <f ca="1">COUNTIFS('3.DNAExtractions'!$B:$B,$B339,'3.DNAExtractions'!$D:$D,H$1)</f>
        <v>1</v>
      </c>
      <c r="J339" s="13" t="s">
        <v>107</v>
      </c>
      <c r="K339" s="13" t="s">
        <v>107</v>
      </c>
      <c r="L339" s="13" t="s">
        <v>107</v>
      </c>
      <c r="M339" s="14" t="s">
        <v>107</v>
      </c>
      <c r="N339" s="14" t="s">
        <v>107</v>
      </c>
      <c r="O339" s="13" t="s">
        <v>3220</v>
      </c>
      <c r="P339"/>
    </row>
    <row r="340" spans="1:16" x14ac:dyDescent="0.25">
      <c r="A340" s="48">
        <v>237</v>
      </c>
      <c r="B340" s="1" t="str">
        <f t="shared" si="10"/>
        <v>OG237U</v>
      </c>
      <c r="C340" s="1" t="str">
        <f t="shared" si="11"/>
        <v>OG237</v>
      </c>
      <c r="D340" t="str">
        <f>VLOOKUP(C340, '1.MetaData'!B:AI, 2, FALSE)</f>
        <v>F12-0033</v>
      </c>
      <c r="F340" s="13" t="s">
        <v>667</v>
      </c>
      <c r="G340" s="14">
        <v>1</v>
      </c>
      <c r="H340">
        <f ca="1">COUNTIFS('3.DNAExtractions'!$B:$B,$B340,'3.DNAExtractions'!$D:$D,H$1)</f>
        <v>1</v>
      </c>
      <c r="J340" s="13" t="s">
        <v>107</v>
      </c>
      <c r="K340" s="13" t="s">
        <v>107</v>
      </c>
      <c r="L340" s="13" t="s">
        <v>107</v>
      </c>
      <c r="M340" s="14" t="s">
        <v>107</v>
      </c>
      <c r="N340" s="14" t="s">
        <v>107</v>
      </c>
      <c r="O340" s="13" t="s">
        <v>3220</v>
      </c>
      <c r="P340"/>
    </row>
    <row r="341" spans="1:16" x14ac:dyDescent="0.25">
      <c r="A341" s="48">
        <v>238</v>
      </c>
      <c r="B341" s="1" t="str">
        <f t="shared" si="10"/>
        <v>OG238U</v>
      </c>
      <c r="C341" s="1" t="str">
        <f t="shared" si="11"/>
        <v>OG238</v>
      </c>
      <c r="D341" t="str">
        <f>VLOOKUP(C341, '1.MetaData'!B:AI, 2, FALSE)</f>
        <v>F12-0034</v>
      </c>
      <c r="F341" s="13" t="s">
        <v>667</v>
      </c>
      <c r="G341" s="14">
        <v>1</v>
      </c>
      <c r="H341">
        <f ca="1">COUNTIFS('3.DNAExtractions'!$B:$B,$B341,'3.DNAExtractions'!$D:$D,H$1)</f>
        <v>1</v>
      </c>
      <c r="J341" s="13" t="s">
        <v>107</v>
      </c>
      <c r="K341" s="13" t="s">
        <v>107</v>
      </c>
      <c r="L341" s="13" t="s">
        <v>107</v>
      </c>
      <c r="M341" s="14" t="s">
        <v>107</v>
      </c>
      <c r="N341" s="14" t="s">
        <v>107</v>
      </c>
      <c r="O341" s="13" t="s">
        <v>3220</v>
      </c>
      <c r="P341"/>
    </row>
    <row r="342" spans="1:16" x14ac:dyDescent="0.25">
      <c r="A342" s="48">
        <v>239</v>
      </c>
      <c r="B342" s="1" t="str">
        <f t="shared" si="10"/>
        <v>OG239U</v>
      </c>
      <c r="C342" s="1" t="str">
        <f t="shared" si="11"/>
        <v>OG239</v>
      </c>
      <c r="D342" t="str">
        <f>VLOOKUP(C342, '1.MetaData'!B:AI, 2, FALSE)</f>
        <v>F12-0035</v>
      </c>
      <c r="F342" s="13" t="s">
        <v>667</v>
      </c>
      <c r="G342" s="14">
        <v>1</v>
      </c>
      <c r="H342">
        <f ca="1">COUNTIFS('3.DNAExtractions'!$B:$B,$B342,'3.DNAExtractions'!$D:$D,H$1)</f>
        <v>1</v>
      </c>
      <c r="J342" s="13" t="s">
        <v>107</v>
      </c>
      <c r="K342" s="13" t="s">
        <v>107</v>
      </c>
      <c r="L342" s="13" t="s">
        <v>107</v>
      </c>
      <c r="M342" s="14" t="s">
        <v>107</v>
      </c>
      <c r="N342" s="14" t="s">
        <v>107</v>
      </c>
      <c r="O342" s="13" t="s">
        <v>3220</v>
      </c>
      <c r="P342"/>
    </row>
    <row r="343" spans="1:16" x14ac:dyDescent="0.25">
      <c r="A343" s="48">
        <v>240</v>
      </c>
      <c r="B343" s="1" t="str">
        <f t="shared" si="10"/>
        <v>OG240U</v>
      </c>
      <c r="C343" s="1" t="str">
        <f t="shared" si="11"/>
        <v>OG240</v>
      </c>
      <c r="D343" t="str">
        <f>VLOOKUP(C343, '1.MetaData'!B:AI, 2, FALSE)</f>
        <v>F12-0036</v>
      </c>
      <c r="F343" s="13" t="s">
        <v>667</v>
      </c>
      <c r="G343" s="14">
        <v>1</v>
      </c>
      <c r="H343">
        <f ca="1">COUNTIFS('3.DNAExtractions'!$B:$B,$B343,'3.DNAExtractions'!$D:$D,H$1)</f>
        <v>1</v>
      </c>
      <c r="J343" s="13" t="s">
        <v>107</v>
      </c>
      <c r="K343" s="13" t="s">
        <v>107</v>
      </c>
      <c r="L343" s="13" t="s">
        <v>107</v>
      </c>
      <c r="M343" s="14" t="s">
        <v>107</v>
      </c>
      <c r="N343" s="14" t="s">
        <v>107</v>
      </c>
      <c r="O343" s="13" t="s">
        <v>3220</v>
      </c>
      <c r="P343"/>
    </row>
    <row r="344" spans="1:16" x14ac:dyDescent="0.25">
      <c r="A344" s="48">
        <v>241</v>
      </c>
      <c r="B344" s="1" t="str">
        <f t="shared" si="10"/>
        <v>OG241U</v>
      </c>
      <c r="C344" s="1" t="str">
        <f t="shared" si="11"/>
        <v>OG241</v>
      </c>
      <c r="D344" t="str">
        <f>VLOOKUP(C344, '1.MetaData'!B:AI, 2, FALSE)</f>
        <v>F16-0265</v>
      </c>
      <c r="F344" s="13" t="s">
        <v>667</v>
      </c>
      <c r="G344" s="14">
        <v>1</v>
      </c>
      <c r="H344">
        <f ca="1">COUNTIFS('3.DNAExtractions'!$B:$B,$B344,'3.DNAExtractions'!$D:$D,H$1)</f>
        <v>1</v>
      </c>
      <c r="J344" s="13" t="s">
        <v>107</v>
      </c>
      <c r="K344" s="13" t="s">
        <v>107</v>
      </c>
      <c r="L344" s="13" t="s">
        <v>107</v>
      </c>
      <c r="M344" s="14" t="s">
        <v>107</v>
      </c>
      <c r="N344" s="14" t="s">
        <v>107</v>
      </c>
      <c r="O344" s="13" t="s">
        <v>3220</v>
      </c>
      <c r="P344"/>
    </row>
    <row r="345" spans="1:16" x14ac:dyDescent="0.25">
      <c r="A345" s="48">
        <v>242</v>
      </c>
      <c r="B345" s="1" t="str">
        <f t="shared" si="10"/>
        <v>OG242U</v>
      </c>
      <c r="C345" s="1" t="str">
        <f t="shared" si="11"/>
        <v>OG242</v>
      </c>
      <c r="D345" t="str">
        <f>VLOOKUP(C345, '1.MetaData'!B:AI, 2, FALSE)</f>
        <v>F16-0276</v>
      </c>
      <c r="F345" s="13" t="s">
        <v>667</v>
      </c>
      <c r="G345" s="14">
        <v>1</v>
      </c>
      <c r="H345">
        <f ca="1">COUNTIFS('3.DNAExtractions'!$B:$B,$B345,'3.DNAExtractions'!$D:$D,H$1)</f>
        <v>1</v>
      </c>
      <c r="J345" s="13" t="s">
        <v>107</v>
      </c>
      <c r="K345" s="13" t="s">
        <v>107</v>
      </c>
      <c r="L345" s="13" t="s">
        <v>107</v>
      </c>
      <c r="M345" s="14" t="s">
        <v>107</v>
      </c>
      <c r="N345" s="14" t="s">
        <v>107</v>
      </c>
      <c r="O345" s="13" t="s">
        <v>3220</v>
      </c>
      <c r="P345"/>
    </row>
    <row r="346" spans="1:16" x14ac:dyDescent="0.25">
      <c r="A346" s="48">
        <v>243</v>
      </c>
      <c r="B346" s="1" t="str">
        <f t="shared" si="10"/>
        <v>OG243U</v>
      </c>
      <c r="C346" s="1" t="str">
        <f t="shared" si="11"/>
        <v>OG243</v>
      </c>
      <c r="D346" t="str">
        <f>VLOOKUP(C346, '1.MetaData'!B:AI, 2, FALSE)</f>
        <v>F16-0277</v>
      </c>
      <c r="F346" s="13" t="s">
        <v>667</v>
      </c>
      <c r="G346" s="14">
        <v>1</v>
      </c>
      <c r="H346">
        <f ca="1">COUNTIFS('3.DNAExtractions'!$B:$B,$B346,'3.DNAExtractions'!$D:$D,H$1)</f>
        <v>1</v>
      </c>
      <c r="J346" s="13" t="s">
        <v>107</v>
      </c>
      <c r="K346" s="13" t="s">
        <v>107</v>
      </c>
      <c r="L346" s="13" t="s">
        <v>107</v>
      </c>
      <c r="M346" s="14" t="s">
        <v>107</v>
      </c>
      <c r="N346" s="14" t="s">
        <v>107</v>
      </c>
      <c r="O346" s="13" t="s">
        <v>3220</v>
      </c>
      <c r="P346"/>
    </row>
    <row r="347" spans="1:16" x14ac:dyDescent="0.25">
      <c r="A347" s="48">
        <v>244</v>
      </c>
      <c r="B347" s="1" t="str">
        <f t="shared" si="10"/>
        <v>OG244U</v>
      </c>
      <c r="C347" s="1" t="str">
        <f t="shared" si="11"/>
        <v>OG244</v>
      </c>
      <c r="D347" t="str">
        <f>VLOOKUP(C347, '1.MetaData'!B:AI, 2, FALSE)</f>
        <v>F16-0269</v>
      </c>
      <c r="F347" s="13" t="s">
        <v>667</v>
      </c>
      <c r="G347" s="14">
        <v>1</v>
      </c>
      <c r="H347">
        <f ca="1">COUNTIFS('3.DNAExtractions'!$B:$B,$B347,'3.DNAExtractions'!$D:$D,H$1)</f>
        <v>1</v>
      </c>
      <c r="J347" s="13" t="s">
        <v>107</v>
      </c>
      <c r="K347" s="13" t="s">
        <v>107</v>
      </c>
      <c r="L347" s="13" t="s">
        <v>107</v>
      </c>
      <c r="M347" s="14" t="s">
        <v>107</v>
      </c>
      <c r="N347" s="14" t="s">
        <v>107</v>
      </c>
      <c r="O347" s="13" t="s">
        <v>3220</v>
      </c>
      <c r="P347"/>
    </row>
    <row r="348" spans="1:16" x14ac:dyDescent="0.25">
      <c r="A348" s="48">
        <v>245</v>
      </c>
      <c r="B348" s="1" t="str">
        <f t="shared" si="10"/>
        <v>OG245U</v>
      </c>
      <c r="C348" s="1" t="str">
        <f t="shared" si="11"/>
        <v>OG245</v>
      </c>
      <c r="D348" t="str">
        <f>VLOOKUP(C348, '1.MetaData'!B:AI, 2, FALSE)</f>
        <v>F16-0280</v>
      </c>
      <c r="F348" s="13" t="s">
        <v>667</v>
      </c>
      <c r="G348" s="14">
        <v>1</v>
      </c>
      <c r="H348">
        <f ca="1">COUNTIFS('3.DNAExtractions'!$B:$B,$B348,'3.DNAExtractions'!$D:$D,H$1)</f>
        <v>1</v>
      </c>
      <c r="J348" s="13" t="s">
        <v>107</v>
      </c>
      <c r="K348" s="13" t="s">
        <v>107</v>
      </c>
      <c r="L348" s="13" t="s">
        <v>107</v>
      </c>
      <c r="M348" s="14" t="s">
        <v>107</v>
      </c>
      <c r="N348" s="14" t="s">
        <v>107</v>
      </c>
      <c r="O348" s="13" t="s">
        <v>3220</v>
      </c>
      <c r="P348"/>
    </row>
    <row r="349" spans="1:16" x14ac:dyDescent="0.25">
      <c r="A349" s="48">
        <v>246</v>
      </c>
      <c r="B349" s="1" t="str">
        <f t="shared" si="10"/>
        <v>OG246U</v>
      </c>
      <c r="C349" s="1" t="str">
        <f t="shared" si="11"/>
        <v>OG246</v>
      </c>
      <c r="D349" t="str">
        <f>VLOOKUP(C349, '1.MetaData'!B:AI, 2, FALSE)</f>
        <v>F16-0282</v>
      </c>
      <c r="F349" s="13" t="s">
        <v>667</v>
      </c>
      <c r="G349" s="14">
        <v>1</v>
      </c>
      <c r="H349">
        <f ca="1">COUNTIFS('3.DNAExtractions'!$B:$B,$B349,'3.DNAExtractions'!$D:$D,H$1)</f>
        <v>1</v>
      </c>
      <c r="J349" s="13" t="s">
        <v>107</v>
      </c>
      <c r="K349" s="13" t="s">
        <v>107</v>
      </c>
      <c r="L349" s="13" t="s">
        <v>107</v>
      </c>
      <c r="M349" s="14" t="s">
        <v>107</v>
      </c>
      <c r="N349" s="14" t="s">
        <v>107</v>
      </c>
      <c r="O349" s="13" t="s">
        <v>3220</v>
      </c>
      <c r="P349"/>
    </row>
    <row r="350" spans="1:16" x14ac:dyDescent="0.25">
      <c r="A350" s="48">
        <v>247</v>
      </c>
      <c r="B350" s="1" t="str">
        <f t="shared" si="10"/>
        <v>OG247U</v>
      </c>
      <c r="C350" s="1" t="str">
        <f t="shared" si="11"/>
        <v>OG247</v>
      </c>
      <c r="D350" t="str">
        <f>VLOOKUP(C350, '1.MetaData'!B:AI, 2, FALSE)</f>
        <v>F16-0281</v>
      </c>
      <c r="F350" s="13" t="s">
        <v>667</v>
      </c>
      <c r="G350" s="14">
        <v>1</v>
      </c>
      <c r="H350">
        <f ca="1">COUNTIFS('3.DNAExtractions'!$B:$B,$B350,'3.DNAExtractions'!$D:$D,H$1)</f>
        <v>1</v>
      </c>
      <c r="J350" s="13" t="s">
        <v>107</v>
      </c>
      <c r="K350" s="13" t="s">
        <v>107</v>
      </c>
      <c r="L350" s="13" t="s">
        <v>107</v>
      </c>
      <c r="M350" s="14" t="s">
        <v>107</v>
      </c>
      <c r="N350" s="14" t="s">
        <v>107</v>
      </c>
      <c r="O350" s="13" t="s">
        <v>3220</v>
      </c>
      <c r="P350"/>
    </row>
    <row r="351" spans="1:16" x14ac:dyDescent="0.25">
      <c r="A351" s="48">
        <v>248</v>
      </c>
      <c r="B351" s="1" t="str">
        <f t="shared" si="10"/>
        <v>OG248U</v>
      </c>
      <c r="C351" s="1" t="str">
        <f t="shared" si="11"/>
        <v>OG248</v>
      </c>
      <c r="D351" t="str">
        <f>VLOOKUP(C351, '1.MetaData'!B:AI, 2, FALSE)</f>
        <v>F15-1939</v>
      </c>
      <c r="F351" s="13" t="s">
        <v>667</v>
      </c>
      <c r="G351" s="14">
        <v>1</v>
      </c>
      <c r="H351">
        <f ca="1">COUNTIFS('3.DNAExtractions'!$B:$B,$B351,'3.DNAExtractions'!$D:$D,H$1)</f>
        <v>1</v>
      </c>
      <c r="J351" s="13" t="s">
        <v>107</v>
      </c>
      <c r="K351" s="13" t="s">
        <v>107</v>
      </c>
      <c r="L351" s="13" t="s">
        <v>107</v>
      </c>
      <c r="M351" s="14" t="s">
        <v>107</v>
      </c>
      <c r="N351" s="14" t="s">
        <v>107</v>
      </c>
      <c r="O351" s="13" t="s">
        <v>3220</v>
      </c>
      <c r="P351"/>
    </row>
    <row r="352" spans="1:16" x14ac:dyDescent="0.25">
      <c r="A352" s="48">
        <v>249</v>
      </c>
      <c r="B352" s="1" t="str">
        <f t="shared" si="10"/>
        <v>OG249U</v>
      </c>
      <c r="C352" s="1" t="str">
        <f t="shared" si="11"/>
        <v>OG249</v>
      </c>
      <c r="D352" t="str">
        <f>VLOOKUP(C352, '1.MetaData'!B:AI, 2, FALSE)</f>
        <v>F15-1916</v>
      </c>
      <c r="F352" s="13" t="s">
        <v>667</v>
      </c>
      <c r="G352" s="14">
        <v>1</v>
      </c>
      <c r="H352">
        <f ca="1">COUNTIFS('3.DNAExtractions'!$B:$B,$B352,'3.DNAExtractions'!$D:$D,H$1)</f>
        <v>1</v>
      </c>
      <c r="J352" s="13" t="s">
        <v>107</v>
      </c>
      <c r="K352" s="13" t="s">
        <v>107</v>
      </c>
      <c r="L352" s="13" t="s">
        <v>107</v>
      </c>
      <c r="M352" s="14" t="s">
        <v>107</v>
      </c>
      <c r="N352" s="14" t="s">
        <v>107</v>
      </c>
      <c r="O352" s="13" t="s">
        <v>3220</v>
      </c>
      <c r="P352"/>
    </row>
    <row r="353" spans="1:16" x14ac:dyDescent="0.25">
      <c r="A353" s="48">
        <v>250</v>
      </c>
      <c r="B353" s="1" t="str">
        <f t="shared" si="10"/>
        <v>OG250U</v>
      </c>
      <c r="C353" s="1" t="str">
        <f t="shared" si="11"/>
        <v>OG250</v>
      </c>
      <c r="D353" t="str">
        <f>VLOOKUP(C353, '1.MetaData'!B:AI, 2, FALSE)</f>
        <v>F15-1948</v>
      </c>
      <c r="F353" s="13" t="s">
        <v>667</v>
      </c>
      <c r="G353" s="14">
        <v>1</v>
      </c>
      <c r="H353">
        <f ca="1">COUNTIFS('3.DNAExtractions'!$B:$B,$B353,'3.DNAExtractions'!$D:$D,H$1)</f>
        <v>1</v>
      </c>
      <c r="J353" s="13" t="s">
        <v>107</v>
      </c>
      <c r="K353" s="13" t="s">
        <v>107</v>
      </c>
      <c r="L353" s="13" t="s">
        <v>107</v>
      </c>
      <c r="M353" s="14" t="s">
        <v>107</v>
      </c>
      <c r="N353" s="14" t="s">
        <v>107</v>
      </c>
      <c r="O353" s="13" t="s">
        <v>3220</v>
      </c>
      <c r="P353"/>
    </row>
    <row r="354" spans="1:16" x14ac:dyDescent="0.25">
      <c r="A354" s="48">
        <v>251</v>
      </c>
      <c r="B354" s="1" t="str">
        <f t="shared" si="10"/>
        <v>OG251U</v>
      </c>
      <c r="C354" s="1" t="str">
        <f t="shared" si="11"/>
        <v>OG251</v>
      </c>
      <c r="D354" t="str">
        <f>VLOOKUP(C354, '1.MetaData'!B:AI, 2, FALSE)</f>
        <v>F15-1941</v>
      </c>
      <c r="F354" s="13" t="s">
        <v>667</v>
      </c>
      <c r="G354" s="14">
        <v>1</v>
      </c>
      <c r="H354">
        <f ca="1">COUNTIFS('3.DNAExtractions'!$B:$B,$B354,'3.DNAExtractions'!$D:$D,H$1)</f>
        <v>1</v>
      </c>
      <c r="J354" s="13" t="s">
        <v>107</v>
      </c>
      <c r="K354" s="13" t="s">
        <v>107</v>
      </c>
      <c r="L354" s="13" t="s">
        <v>107</v>
      </c>
      <c r="M354" s="14" t="s">
        <v>107</v>
      </c>
      <c r="N354" s="14" t="s">
        <v>107</v>
      </c>
      <c r="O354" s="13" t="s">
        <v>3220</v>
      </c>
      <c r="P354"/>
    </row>
    <row r="355" spans="1:16" x14ac:dyDescent="0.25">
      <c r="A355" s="48">
        <v>252</v>
      </c>
      <c r="B355" s="1" t="str">
        <f t="shared" si="10"/>
        <v>OG252U</v>
      </c>
      <c r="C355" s="1" t="str">
        <f t="shared" si="11"/>
        <v>OG252</v>
      </c>
      <c r="D355" t="str">
        <f>VLOOKUP(C355, '1.MetaData'!B:AI, 2, FALSE)</f>
        <v>F15-1933</v>
      </c>
      <c r="F355" s="13" t="s">
        <v>667</v>
      </c>
      <c r="G355" s="14">
        <v>1</v>
      </c>
      <c r="H355">
        <f ca="1">COUNTIFS('3.DNAExtractions'!$B:$B,$B355,'3.DNAExtractions'!$D:$D,H$1)</f>
        <v>1</v>
      </c>
      <c r="J355" s="13" t="s">
        <v>107</v>
      </c>
      <c r="K355" s="13" t="s">
        <v>107</v>
      </c>
      <c r="L355" s="13" t="s">
        <v>107</v>
      </c>
      <c r="M355" s="14" t="s">
        <v>107</v>
      </c>
      <c r="N355" s="14" t="s">
        <v>107</v>
      </c>
      <c r="O355" s="13" t="s">
        <v>3220</v>
      </c>
      <c r="P355"/>
    </row>
    <row r="356" spans="1:16" x14ac:dyDescent="0.25">
      <c r="A356" s="48">
        <v>253</v>
      </c>
      <c r="B356" s="1" t="str">
        <f t="shared" si="10"/>
        <v>OG253U</v>
      </c>
      <c r="C356" s="1" t="str">
        <f t="shared" si="11"/>
        <v>OG253</v>
      </c>
      <c r="D356" t="str">
        <f>VLOOKUP(C356, '1.MetaData'!B:AI, 2, FALSE)</f>
        <v>F15-1925</v>
      </c>
      <c r="F356" s="13" t="s">
        <v>667</v>
      </c>
      <c r="G356" s="14">
        <v>1</v>
      </c>
      <c r="H356">
        <f ca="1">COUNTIFS('3.DNAExtractions'!$B:$B,$B356,'3.DNAExtractions'!$D:$D,H$1)</f>
        <v>1</v>
      </c>
      <c r="J356" s="13" t="s">
        <v>107</v>
      </c>
      <c r="K356" s="13" t="s">
        <v>107</v>
      </c>
      <c r="L356" s="13" t="s">
        <v>107</v>
      </c>
      <c r="M356" s="14" t="s">
        <v>107</v>
      </c>
      <c r="N356" s="14" t="s">
        <v>107</v>
      </c>
      <c r="O356" s="13" t="s">
        <v>3220</v>
      </c>
      <c r="P356"/>
    </row>
    <row r="357" spans="1:16" x14ac:dyDescent="0.25">
      <c r="A357" s="48">
        <v>254</v>
      </c>
      <c r="B357" s="1" t="str">
        <f t="shared" si="10"/>
        <v>OG254U</v>
      </c>
      <c r="C357" s="1" t="str">
        <f t="shared" si="11"/>
        <v>OG254</v>
      </c>
      <c r="D357" t="str">
        <f>VLOOKUP(C357, '1.MetaData'!B:AI, 2, FALSE)</f>
        <v>F15-1912</v>
      </c>
      <c r="F357" s="13" t="s">
        <v>667</v>
      </c>
      <c r="G357" s="14">
        <v>1</v>
      </c>
      <c r="H357">
        <f ca="1">COUNTIFS('3.DNAExtractions'!$B:$B,$B357,'3.DNAExtractions'!$D:$D,H$1)</f>
        <v>1</v>
      </c>
      <c r="J357" s="13" t="s">
        <v>107</v>
      </c>
      <c r="K357" s="13" t="s">
        <v>107</v>
      </c>
      <c r="L357" s="13" t="s">
        <v>107</v>
      </c>
      <c r="M357" s="14" t="s">
        <v>107</v>
      </c>
      <c r="N357" s="14" t="s">
        <v>107</v>
      </c>
      <c r="O357" s="13" t="s">
        <v>3220</v>
      </c>
      <c r="P357"/>
    </row>
    <row r="358" spans="1:16" x14ac:dyDescent="0.25">
      <c r="A358" s="48">
        <v>255</v>
      </c>
      <c r="B358" s="1" t="str">
        <f t="shared" si="10"/>
        <v>OG255U</v>
      </c>
      <c r="C358" s="1" t="str">
        <f t="shared" si="11"/>
        <v>OG255</v>
      </c>
      <c r="D358" t="str">
        <f>VLOOKUP(C358, '1.MetaData'!B:AI, 2, FALSE)</f>
        <v>F15-1915</v>
      </c>
      <c r="F358" s="13" t="s">
        <v>667</v>
      </c>
      <c r="G358" s="14">
        <v>1</v>
      </c>
      <c r="H358">
        <f ca="1">COUNTIFS('3.DNAExtractions'!$B:$B,$B358,'3.DNAExtractions'!$D:$D,H$1)</f>
        <v>1</v>
      </c>
      <c r="J358" s="13" t="s">
        <v>107</v>
      </c>
      <c r="K358" s="13" t="s">
        <v>107</v>
      </c>
      <c r="L358" s="13" t="s">
        <v>107</v>
      </c>
      <c r="M358" s="14" t="s">
        <v>107</v>
      </c>
      <c r="N358" s="14" t="s">
        <v>107</v>
      </c>
      <c r="O358" s="13" t="s">
        <v>3220</v>
      </c>
      <c r="P358"/>
    </row>
    <row r="359" spans="1:16" x14ac:dyDescent="0.25">
      <c r="A359" s="48">
        <v>256</v>
      </c>
      <c r="B359" s="1" t="str">
        <f t="shared" si="10"/>
        <v>OG256U</v>
      </c>
      <c r="C359" s="1" t="str">
        <f t="shared" si="11"/>
        <v>OG256</v>
      </c>
      <c r="D359" t="str">
        <f>VLOOKUP(C359, '1.MetaData'!B:AI, 2, FALSE)</f>
        <v>F15-1950</v>
      </c>
      <c r="F359" s="13" t="s">
        <v>667</v>
      </c>
      <c r="G359" s="14">
        <v>1</v>
      </c>
      <c r="H359">
        <f ca="1">COUNTIFS('3.DNAExtractions'!$B:$B,$B359,'3.DNAExtractions'!$D:$D,H$1)</f>
        <v>1</v>
      </c>
      <c r="J359" s="13" t="s">
        <v>107</v>
      </c>
      <c r="K359" s="13" t="s">
        <v>107</v>
      </c>
      <c r="L359" s="13" t="s">
        <v>107</v>
      </c>
      <c r="M359" s="14" t="s">
        <v>107</v>
      </c>
      <c r="N359" s="14" t="s">
        <v>107</v>
      </c>
      <c r="O359" s="13" t="s">
        <v>3220</v>
      </c>
      <c r="P359"/>
    </row>
    <row r="360" spans="1:16" x14ac:dyDescent="0.25">
      <c r="A360" s="48">
        <v>257</v>
      </c>
      <c r="B360" s="1" t="str">
        <f t="shared" si="10"/>
        <v>OG257U</v>
      </c>
      <c r="C360" s="1" t="str">
        <f t="shared" si="11"/>
        <v>OG257</v>
      </c>
      <c r="D360" t="str">
        <f>VLOOKUP(C360, '1.MetaData'!B:AI, 2, FALSE)</f>
        <v>F15-1113</v>
      </c>
      <c r="F360" s="13" t="s">
        <v>667</v>
      </c>
      <c r="G360" s="14">
        <v>1</v>
      </c>
      <c r="H360">
        <f ca="1">COUNTIFS('3.DNAExtractions'!$B:$B,$B360,'3.DNAExtractions'!$D:$D,H$1)</f>
        <v>1</v>
      </c>
      <c r="J360" s="13" t="s">
        <v>107</v>
      </c>
      <c r="K360" s="13" t="s">
        <v>107</v>
      </c>
      <c r="L360" s="13" t="s">
        <v>107</v>
      </c>
      <c r="M360" s="14" t="s">
        <v>107</v>
      </c>
      <c r="N360" s="14" t="s">
        <v>107</v>
      </c>
      <c r="O360" s="13" t="s">
        <v>3220</v>
      </c>
      <c r="P360"/>
    </row>
    <row r="361" spans="1:16" x14ac:dyDescent="0.25">
      <c r="A361" s="48">
        <v>258</v>
      </c>
      <c r="B361" s="1" t="str">
        <f t="shared" si="10"/>
        <v>OG258U</v>
      </c>
      <c r="C361" s="1" t="str">
        <f t="shared" si="11"/>
        <v>OG258</v>
      </c>
      <c r="D361" t="str">
        <f>VLOOKUP(C361, '1.MetaData'!B:AI, 2, FALSE)</f>
        <v>F15-1919</v>
      </c>
      <c r="F361" s="13" t="s">
        <v>667</v>
      </c>
      <c r="G361" s="14">
        <v>1</v>
      </c>
      <c r="H361">
        <f ca="1">COUNTIFS('3.DNAExtractions'!$B:$B,$B361,'3.DNAExtractions'!$D:$D,H$1)</f>
        <v>1</v>
      </c>
      <c r="J361" s="13" t="s">
        <v>107</v>
      </c>
      <c r="K361" s="13" t="s">
        <v>107</v>
      </c>
      <c r="L361" s="13" t="s">
        <v>107</v>
      </c>
      <c r="M361" s="14" t="s">
        <v>107</v>
      </c>
      <c r="N361" s="14" t="s">
        <v>107</v>
      </c>
      <c r="O361" s="13" t="s">
        <v>3220</v>
      </c>
      <c r="P361"/>
    </row>
    <row r="362" spans="1:16" x14ac:dyDescent="0.25">
      <c r="A362" s="48">
        <v>259</v>
      </c>
      <c r="B362" s="1" t="str">
        <f t="shared" si="10"/>
        <v>OG259U</v>
      </c>
      <c r="C362" s="1" t="str">
        <f t="shared" si="11"/>
        <v>OG259</v>
      </c>
      <c r="D362" t="str">
        <f>VLOOKUP(C362, '1.MetaData'!B:AI, 2, FALSE)</f>
        <v>F16-0205</v>
      </c>
      <c r="F362" s="13" t="s">
        <v>667</v>
      </c>
      <c r="G362" s="14">
        <v>1</v>
      </c>
      <c r="H362">
        <f ca="1">COUNTIFS('3.DNAExtractions'!$B:$B,$B362,'3.DNAExtractions'!$D:$D,H$1)</f>
        <v>1</v>
      </c>
      <c r="J362" s="13" t="s">
        <v>107</v>
      </c>
      <c r="K362" s="13" t="s">
        <v>107</v>
      </c>
      <c r="L362" s="13" t="s">
        <v>107</v>
      </c>
      <c r="M362" s="14" t="s">
        <v>107</v>
      </c>
      <c r="N362" s="14" t="s">
        <v>107</v>
      </c>
      <c r="O362" s="13" t="s">
        <v>3220</v>
      </c>
      <c r="P362"/>
    </row>
    <row r="363" spans="1:16" x14ac:dyDescent="0.25">
      <c r="A363" s="48">
        <v>260</v>
      </c>
      <c r="B363" s="1" t="str">
        <f t="shared" si="10"/>
        <v>OG260U</v>
      </c>
      <c r="C363" s="1" t="str">
        <f t="shared" si="11"/>
        <v>OG260</v>
      </c>
      <c r="D363" t="str">
        <f>VLOOKUP(C363, '1.MetaData'!B:AI, 2, FALSE)</f>
        <v>F16-0216</v>
      </c>
      <c r="F363" s="13" t="s">
        <v>667</v>
      </c>
      <c r="G363" s="14">
        <v>1</v>
      </c>
      <c r="H363">
        <f ca="1">COUNTIFS('3.DNAExtractions'!$B:$B,$B363,'3.DNAExtractions'!$D:$D,H$1)</f>
        <v>1</v>
      </c>
      <c r="J363" s="13" t="s">
        <v>107</v>
      </c>
      <c r="K363" s="13" t="s">
        <v>107</v>
      </c>
      <c r="L363" s="13" t="s">
        <v>107</v>
      </c>
      <c r="M363" s="14" t="s">
        <v>107</v>
      </c>
      <c r="N363" s="14" t="s">
        <v>107</v>
      </c>
      <c r="O363" s="13" t="s">
        <v>3220</v>
      </c>
      <c r="P363"/>
    </row>
    <row r="364" spans="1:16" x14ac:dyDescent="0.25">
      <c r="A364" s="48">
        <v>261</v>
      </c>
      <c r="B364" s="1" t="str">
        <f t="shared" si="10"/>
        <v>OG261U</v>
      </c>
      <c r="C364" s="1" t="str">
        <f t="shared" si="11"/>
        <v>OG261</v>
      </c>
      <c r="D364" t="str">
        <f>VLOOKUP(C364, '1.MetaData'!B:AI, 2, FALSE)</f>
        <v>F16-0196</v>
      </c>
      <c r="F364" s="13" t="s">
        <v>667</v>
      </c>
      <c r="G364" s="14">
        <v>1</v>
      </c>
      <c r="H364">
        <f ca="1">COUNTIFS('3.DNAExtractions'!$B:$B,$B364,'3.DNAExtractions'!$D:$D,H$1)</f>
        <v>1</v>
      </c>
      <c r="J364" s="13" t="s">
        <v>107</v>
      </c>
      <c r="K364" s="13" t="s">
        <v>107</v>
      </c>
      <c r="L364" s="13" t="s">
        <v>107</v>
      </c>
      <c r="M364" s="14" t="s">
        <v>107</v>
      </c>
      <c r="N364" s="14" t="s">
        <v>107</v>
      </c>
      <c r="O364" s="13" t="s">
        <v>3220</v>
      </c>
      <c r="P364"/>
    </row>
    <row r="365" spans="1:16" x14ac:dyDescent="0.25">
      <c r="A365" s="48">
        <v>262</v>
      </c>
      <c r="B365" s="1" t="str">
        <f t="shared" si="10"/>
        <v>OG262U</v>
      </c>
      <c r="C365" s="1" t="str">
        <f t="shared" si="11"/>
        <v>OG262</v>
      </c>
      <c r="D365" t="str">
        <f>VLOOKUP(C365, '1.MetaData'!B:AI, 2, FALSE)</f>
        <v>F16-0178</v>
      </c>
      <c r="F365" s="13" t="s">
        <v>667</v>
      </c>
      <c r="G365" s="14">
        <v>1</v>
      </c>
      <c r="H365">
        <f ca="1">COUNTIFS('3.DNAExtractions'!$B:$B,$B365,'3.DNAExtractions'!$D:$D,H$1)</f>
        <v>1</v>
      </c>
      <c r="J365" s="13" t="s">
        <v>107</v>
      </c>
      <c r="K365" s="13" t="s">
        <v>107</v>
      </c>
      <c r="L365" s="13" t="s">
        <v>107</v>
      </c>
      <c r="M365" s="14" t="s">
        <v>107</v>
      </c>
      <c r="N365" s="14" t="s">
        <v>107</v>
      </c>
      <c r="O365" s="13" t="s">
        <v>3220</v>
      </c>
      <c r="P365"/>
    </row>
    <row r="366" spans="1:16" x14ac:dyDescent="0.25">
      <c r="A366" s="48">
        <v>263</v>
      </c>
      <c r="B366" s="1" t="str">
        <f t="shared" si="10"/>
        <v>OG263U</v>
      </c>
      <c r="C366" s="1" t="str">
        <f t="shared" si="11"/>
        <v>OG263</v>
      </c>
      <c r="D366" t="str">
        <f>VLOOKUP(C366, '1.MetaData'!B:AI, 2, FALSE)</f>
        <v>F16-0201</v>
      </c>
      <c r="F366" s="13" t="s">
        <v>667</v>
      </c>
      <c r="G366" s="14">
        <v>1</v>
      </c>
      <c r="H366">
        <f ca="1">COUNTIFS('3.DNAExtractions'!$B:$B,$B366,'3.DNAExtractions'!$D:$D,H$1)</f>
        <v>1</v>
      </c>
      <c r="J366" s="13" t="s">
        <v>107</v>
      </c>
      <c r="K366" s="13" t="s">
        <v>107</v>
      </c>
      <c r="L366" s="13" t="s">
        <v>107</v>
      </c>
      <c r="M366" s="14" t="s">
        <v>107</v>
      </c>
      <c r="N366" s="14" t="s">
        <v>107</v>
      </c>
      <c r="O366" s="13" t="s">
        <v>3220</v>
      </c>
      <c r="P366"/>
    </row>
    <row r="367" spans="1:16" x14ac:dyDescent="0.25">
      <c r="A367" s="48">
        <v>264</v>
      </c>
      <c r="B367" s="1" t="str">
        <f t="shared" si="10"/>
        <v>OG264U</v>
      </c>
      <c r="C367" s="1" t="str">
        <f t="shared" si="11"/>
        <v>OG264</v>
      </c>
      <c r="D367" t="str">
        <f>VLOOKUP(C367, '1.MetaData'!B:AI, 2, FALSE)</f>
        <v>F16-0213</v>
      </c>
      <c r="F367" s="13" t="s">
        <v>667</v>
      </c>
      <c r="G367" s="14">
        <v>1</v>
      </c>
      <c r="H367">
        <f ca="1">COUNTIFS('3.DNAExtractions'!$B:$B,$B367,'3.DNAExtractions'!$D:$D,H$1)</f>
        <v>1</v>
      </c>
      <c r="J367" s="13" t="s">
        <v>107</v>
      </c>
      <c r="K367" s="13" t="s">
        <v>107</v>
      </c>
      <c r="L367" s="13" t="s">
        <v>107</v>
      </c>
      <c r="M367" s="14" t="s">
        <v>107</v>
      </c>
      <c r="N367" s="14" t="s">
        <v>107</v>
      </c>
      <c r="O367" s="13" t="s">
        <v>3220</v>
      </c>
      <c r="P367"/>
    </row>
    <row r="368" spans="1:16" x14ac:dyDescent="0.25">
      <c r="A368" s="48">
        <v>265</v>
      </c>
      <c r="B368" s="1" t="str">
        <f t="shared" si="10"/>
        <v>OG265U</v>
      </c>
      <c r="C368" s="1" t="str">
        <f t="shared" si="11"/>
        <v>OG265</v>
      </c>
      <c r="D368" t="str">
        <f>VLOOKUP(C368, '1.MetaData'!B:AI, 2, FALSE)</f>
        <v>F16-0217</v>
      </c>
      <c r="F368" s="13" t="s">
        <v>667</v>
      </c>
      <c r="G368" s="14">
        <v>1</v>
      </c>
      <c r="H368">
        <f ca="1">COUNTIFS('3.DNAExtractions'!$B:$B,$B368,'3.DNAExtractions'!$D:$D,H$1)</f>
        <v>1</v>
      </c>
      <c r="J368" s="13" t="s">
        <v>107</v>
      </c>
      <c r="K368" s="13" t="s">
        <v>107</v>
      </c>
      <c r="L368" s="13" t="s">
        <v>107</v>
      </c>
      <c r="M368" s="14" t="s">
        <v>107</v>
      </c>
      <c r="N368" s="14" t="s">
        <v>107</v>
      </c>
      <c r="O368" s="13" t="s">
        <v>3220</v>
      </c>
      <c r="P368"/>
    </row>
    <row r="369" spans="1:16" x14ac:dyDescent="0.25">
      <c r="A369" s="48">
        <v>266</v>
      </c>
      <c r="B369" s="1" t="str">
        <f t="shared" si="10"/>
        <v>OG266U</v>
      </c>
      <c r="C369" s="1" t="str">
        <f t="shared" si="11"/>
        <v>OG266</v>
      </c>
      <c r="D369" t="str">
        <f>VLOOKUP(C369, '1.MetaData'!B:AI, 2, FALSE)</f>
        <v>F16-0218</v>
      </c>
      <c r="F369" s="13" t="s">
        <v>667</v>
      </c>
      <c r="G369" s="14">
        <v>1</v>
      </c>
      <c r="H369">
        <f ca="1">COUNTIFS('3.DNAExtractions'!$B:$B,$B369,'3.DNAExtractions'!$D:$D,H$1)</f>
        <v>1</v>
      </c>
      <c r="J369" s="13" t="s">
        <v>107</v>
      </c>
      <c r="K369" s="13" t="s">
        <v>107</v>
      </c>
      <c r="L369" s="13" t="s">
        <v>107</v>
      </c>
      <c r="M369" s="14" t="s">
        <v>107</v>
      </c>
      <c r="N369" s="14" t="s">
        <v>107</v>
      </c>
      <c r="O369" s="13" t="s">
        <v>3220</v>
      </c>
      <c r="P369"/>
    </row>
    <row r="370" spans="1:16" x14ac:dyDescent="0.25">
      <c r="A370" s="48">
        <v>267</v>
      </c>
      <c r="B370" s="1" t="str">
        <f t="shared" si="10"/>
        <v>OG267U</v>
      </c>
      <c r="C370" s="1" t="str">
        <f t="shared" si="11"/>
        <v>OG267</v>
      </c>
      <c r="D370" t="str">
        <f>VLOOKUP(C370, '1.MetaData'!B:AI, 2, FALSE)</f>
        <v>F16-0215</v>
      </c>
      <c r="F370" s="13" t="s">
        <v>667</v>
      </c>
      <c r="G370" s="14">
        <v>1</v>
      </c>
      <c r="H370">
        <f ca="1">COUNTIFS('3.DNAExtractions'!$B:$B,$B370,'3.DNAExtractions'!$D:$D,H$1)</f>
        <v>1</v>
      </c>
      <c r="J370" s="13" t="s">
        <v>107</v>
      </c>
      <c r="K370" s="13" t="s">
        <v>107</v>
      </c>
      <c r="L370" s="13" t="s">
        <v>107</v>
      </c>
      <c r="M370" s="14" t="s">
        <v>107</v>
      </c>
      <c r="N370" s="14" t="s">
        <v>107</v>
      </c>
      <c r="O370" s="13" t="s">
        <v>3220</v>
      </c>
      <c r="P370"/>
    </row>
    <row r="371" spans="1:16" x14ac:dyDescent="0.25">
      <c r="A371" s="48">
        <v>268</v>
      </c>
      <c r="B371" s="1" t="str">
        <f t="shared" si="10"/>
        <v>OG268U</v>
      </c>
      <c r="C371" s="1" t="str">
        <f t="shared" si="11"/>
        <v>OG268</v>
      </c>
      <c r="D371" t="str">
        <f>VLOOKUP(C371, '1.MetaData'!B:AI, 2, FALSE)</f>
        <v>F16-0214</v>
      </c>
      <c r="F371" s="13" t="s">
        <v>667</v>
      </c>
      <c r="G371" s="14">
        <v>1</v>
      </c>
      <c r="H371">
        <f ca="1">COUNTIFS('3.DNAExtractions'!$B:$B,$B371,'3.DNAExtractions'!$D:$D,H$1)</f>
        <v>1</v>
      </c>
      <c r="J371" s="13" t="s">
        <v>107</v>
      </c>
      <c r="K371" s="13" t="s">
        <v>107</v>
      </c>
      <c r="L371" s="13" t="s">
        <v>107</v>
      </c>
      <c r="M371" s="14" t="s">
        <v>107</v>
      </c>
      <c r="N371" s="14" t="s">
        <v>107</v>
      </c>
      <c r="O371" s="13" t="s">
        <v>3220</v>
      </c>
      <c r="P371"/>
    </row>
    <row r="372" spans="1:16" x14ac:dyDescent="0.25">
      <c r="A372" s="48">
        <v>269</v>
      </c>
      <c r="B372" s="1" t="str">
        <f t="shared" si="10"/>
        <v>OG269U</v>
      </c>
      <c r="C372" s="1" t="str">
        <f t="shared" si="11"/>
        <v>OG269</v>
      </c>
      <c r="D372" t="str">
        <f>VLOOKUP(C372, '1.MetaData'!B:AI, 2, FALSE)</f>
        <v>F16-0212</v>
      </c>
      <c r="F372" s="13" t="s">
        <v>667</v>
      </c>
      <c r="G372" s="14">
        <v>1</v>
      </c>
      <c r="H372">
        <f ca="1">COUNTIFS('3.DNAExtractions'!$B:$B,$B372,'3.DNAExtractions'!$D:$D,H$1)</f>
        <v>1</v>
      </c>
      <c r="J372" s="13" t="s">
        <v>107</v>
      </c>
      <c r="K372" s="13" t="s">
        <v>107</v>
      </c>
      <c r="L372" s="13" t="s">
        <v>107</v>
      </c>
      <c r="M372" s="14" t="s">
        <v>107</v>
      </c>
      <c r="N372" s="14" t="s">
        <v>107</v>
      </c>
      <c r="O372" s="13" t="s">
        <v>3220</v>
      </c>
      <c r="P372"/>
    </row>
    <row r="373" spans="1:16" x14ac:dyDescent="0.25">
      <c r="A373" s="48">
        <v>270</v>
      </c>
      <c r="B373" s="1" t="str">
        <f t="shared" si="10"/>
        <v>OG270U</v>
      </c>
      <c r="C373" s="1" t="str">
        <f t="shared" si="11"/>
        <v>OG270</v>
      </c>
      <c r="D373" t="str">
        <f>VLOOKUP(C373, '1.MetaData'!B:AI, 2, FALSE)</f>
        <v>F16-0210</v>
      </c>
      <c r="F373" s="13" t="s">
        <v>667</v>
      </c>
      <c r="G373" s="14">
        <v>1</v>
      </c>
      <c r="H373">
        <f ca="1">COUNTIFS('3.DNAExtractions'!$B:$B,$B373,'3.DNAExtractions'!$D:$D,H$1)</f>
        <v>1</v>
      </c>
      <c r="J373" s="13" t="s">
        <v>107</v>
      </c>
      <c r="K373" s="13" t="s">
        <v>107</v>
      </c>
      <c r="L373" s="13" t="s">
        <v>107</v>
      </c>
      <c r="M373" s="14" t="s">
        <v>107</v>
      </c>
      <c r="N373" s="14" t="s">
        <v>107</v>
      </c>
      <c r="O373" s="13" t="s">
        <v>3220</v>
      </c>
      <c r="P373"/>
    </row>
    <row r="374" spans="1:16" x14ac:dyDescent="0.25">
      <c r="A374" s="48">
        <v>271</v>
      </c>
      <c r="B374" s="1" t="str">
        <f t="shared" si="10"/>
        <v>OG271U</v>
      </c>
      <c r="C374" s="1" t="str">
        <f t="shared" si="11"/>
        <v>OG271</v>
      </c>
      <c r="D374" t="str">
        <f>VLOOKUP(C374, '1.MetaData'!B:AI, 2, FALSE)</f>
        <v>F16-0184</v>
      </c>
      <c r="F374" s="13" t="s">
        <v>667</v>
      </c>
      <c r="G374" s="14">
        <v>1</v>
      </c>
      <c r="H374">
        <f ca="1">COUNTIFS('3.DNAExtractions'!$B:$B,$B374,'3.DNAExtractions'!$D:$D,H$1)</f>
        <v>1</v>
      </c>
      <c r="J374" s="13" t="s">
        <v>107</v>
      </c>
      <c r="K374" s="13" t="s">
        <v>107</v>
      </c>
      <c r="L374" s="13" t="s">
        <v>107</v>
      </c>
      <c r="M374" s="14" t="s">
        <v>107</v>
      </c>
      <c r="N374" s="14" t="s">
        <v>107</v>
      </c>
      <c r="O374" s="13" t="s">
        <v>3220</v>
      </c>
      <c r="P374"/>
    </row>
    <row r="375" spans="1:16" x14ac:dyDescent="0.25">
      <c r="A375" s="48">
        <v>272</v>
      </c>
      <c r="B375" s="1" t="str">
        <f t="shared" si="10"/>
        <v>OG272U</v>
      </c>
      <c r="C375" s="1" t="str">
        <f t="shared" si="11"/>
        <v>OG272</v>
      </c>
      <c r="D375" t="str">
        <f>VLOOKUP(C375, '1.MetaData'!B:AI, 2, FALSE)</f>
        <v>F16-0176</v>
      </c>
      <c r="F375" s="13" t="s">
        <v>667</v>
      </c>
      <c r="G375" s="14">
        <v>1</v>
      </c>
      <c r="H375">
        <f ca="1">COUNTIFS('3.DNAExtractions'!$B:$B,$B375,'3.DNAExtractions'!$D:$D,H$1)</f>
        <v>1</v>
      </c>
      <c r="J375" s="13" t="s">
        <v>107</v>
      </c>
      <c r="K375" s="13" t="s">
        <v>107</v>
      </c>
      <c r="L375" s="13" t="s">
        <v>107</v>
      </c>
      <c r="M375" s="14" t="s">
        <v>107</v>
      </c>
      <c r="N375" s="14" t="s">
        <v>107</v>
      </c>
      <c r="O375" s="13" t="s">
        <v>3220</v>
      </c>
      <c r="P375"/>
    </row>
    <row r="376" spans="1:16" x14ac:dyDescent="0.25">
      <c r="A376" s="48">
        <v>273</v>
      </c>
      <c r="B376" s="1" t="str">
        <f t="shared" si="10"/>
        <v>OG273U</v>
      </c>
      <c r="C376" s="1" t="str">
        <f t="shared" si="11"/>
        <v>OG273</v>
      </c>
      <c r="D376" t="str">
        <f>VLOOKUP(C376, '1.MetaData'!B:AI, 2, FALSE)</f>
        <v>F16-0211</v>
      </c>
      <c r="F376" s="13" t="s">
        <v>667</v>
      </c>
      <c r="G376" s="14">
        <v>1</v>
      </c>
      <c r="H376">
        <f ca="1">COUNTIFS('3.DNAExtractions'!$B:$B,$B376,'3.DNAExtractions'!$D:$D,H$1)</f>
        <v>1</v>
      </c>
      <c r="J376" s="13" t="s">
        <v>107</v>
      </c>
      <c r="K376" s="13" t="s">
        <v>107</v>
      </c>
      <c r="L376" s="13" t="s">
        <v>107</v>
      </c>
      <c r="M376" s="14" t="s">
        <v>107</v>
      </c>
      <c r="N376" s="14" t="s">
        <v>107</v>
      </c>
      <c r="O376" s="13" t="s">
        <v>3220</v>
      </c>
      <c r="P376"/>
    </row>
    <row r="377" spans="1:16" x14ac:dyDescent="0.25">
      <c r="A377" s="48">
        <v>274</v>
      </c>
      <c r="B377" s="1" t="str">
        <f t="shared" si="10"/>
        <v>OG274U</v>
      </c>
      <c r="C377" s="1" t="str">
        <f t="shared" si="11"/>
        <v>OG274</v>
      </c>
      <c r="D377" t="str">
        <f>VLOOKUP(C377, '1.MetaData'!B:AI, 2, FALSE)</f>
        <v>F16-0199</v>
      </c>
      <c r="F377" s="13" t="s">
        <v>667</v>
      </c>
      <c r="G377" s="14">
        <v>1</v>
      </c>
      <c r="H377">
        <f ca="1">COUNTIFS('3.DNAExtractions'!$B:$B,$B377,'3.DNAExtractions'!$D:$D,H$1)</f>
        <v>1</v>
      </c>
      <c r="J377" s="13" t="s">
        <v>107</v>
      </c>
      <c r="K377" s="13" t="s">
        <v>107</v>
      </c>
      <c r="L377" s="13" t="s">
        <v>107</v>
      </c>
      <c r="M377" s="14" t="s">
        <v>107</v>
      </c>
      <c r="N377" s="14" t="s">
        <v>107</v>
      </c>
      <c r="O377" s="13" t="s">
        <v>3220</v>
      </c>
      <c r="P377"/>
    </row>
    <row r="378" spans="1:16" x14ac:dyDescent="0.25">
      <c r="A378" s="48">
        <v>275</v>
      </c>
      <c r="B378" s="1" t="str">
        <f t="shared" si="10"/>
        <v>OG275U</v>
      </c>
      <c r="C378" s="1" t="str">
        <f t="shared" si="11"/>
        <v>OG275</v>
      </c>
      <c r="D378" t="str">
        <f>VLOOKUP(C378, '1.MetaData'!B:AI, 2, FALSE)</f>
        <v>F16-0197</v>
      </c>
      <c r="F378" s="13" t="s">
        <v>667</v>
      </c>
      <c r="G378" s="14">
        <v>1</v>
      </c>
      <c r="H378">
        <f ca="1">COUNTIFS('3.DNAExtractions'!$B:$B,$B378,'3.DNAExtractions'!$D:$D,H$1)</f>
        <v>1</v>
      </c>
      <c r="J378" s="13" t="s">
        <v>107</v>
      </c>
      <c r="K378" s="13" t="s">
        <v>107</v>
      </c>
      <c r="L378" s="13" t="s">
        <v>107</v>
      </c>
      <c r="M378" s="14" t="s">
        <v>107</v>
      </c>
      <c r="N378" s="14" t="s">
        <v>107</v>
      </c>
      <c r="O378" s="13" t="s">
        <v>3220</v>
      </c>
      <c r="P378"/>
    </row>
    <row r="379" spans="1:16" x14ac:dyDescent="0.25">
      <c r="A379" s="48">
        <v>276</v>
      </c>
      <c r="B379" s="1" t="str">
        <f t="shared" si="10"/>
        <v>OG276U</v>
      </c>
      <c r="C379" s="1" t="str">
        <f t="shared" si="11"/>
        <v>OG276</v>
      </c>
      <c r="D379" t="str">
        <f>VLOOKUP(C379, '1.MetaData'!B:AI, 2, FALSE)</f>
        <v>F16-0204</v>
      </c>
      <c r="F379" s="13" t="s">
        <v>667</v>
      </c>
      <c r="G379" s="14">
        <v>1</v>
      </c>
      <c r="H379">
        <f ca="1">COUNTIFS('3.DNAExtractions'!$B:$B,$B379,'3.DNAExtractions'!$D:$D,H$1)</f>
        <v>1</v>
      </c>
      <c r="J379" s="13" t="s">
        <v>107</v>
      </c>
      <c r="K379" s="13" t="s">
        <v>107</v>
      </c>
      <c r="L379" s="13" t="s">
        <v>107</v>
      </c>
      <c r="M379" s="14" t="s">
        <v>107</v>
      </c>
      <c r="N379" s="14" t="s">
        <v>107</v>
      </c>
      <c r="O379" s="13" t="s">
        <v>3220</v>
      </c>
      <c r="P379"/>
    </row>
    <row r="380" spans="1:16" x14ac:dyDescent="0.25">
      <c r="A380" s="48">
        <v>277</v>
      </c>
      <c r="B380" s="1" t="str">
        <f t="shared" si="10"/>
        <v>OG277U</v>
      </c>
      <c r="C380" s="1" t="str">
        <f t="shared" si="11"/>
        <v>OG277</v>
      </c>
      <c r="D380" t="str">
        <f>VLOOKUP(C380, '1.MetaData'!B:AI, 2, FALSE)</f>
        <v>F16-0207</v>
      </c>
      <c r="F380" s="13" t="s">
        <v>667</v>
      </c>
      <c r="G380" s="14">
        <v>1</v>
      </c>
      <c r="H380">
        <f ca="1">COUNTIFS('3.DNAExtractions'!$B:$B,$B380,'3.DNAExtractions'!$D:$D,H$1)</f>
        <v>1</v>
      </c>
      <c r="J380" s="13" t="s">
        <v>107</v>
      </c>
      <c r="K380" s="13" t="s">
        <v>107</v>
      </c>
      <c r="L380" s="13" t="s">
        <v>107</v>
      </c>
      <c r="M380" s="14" t="s">
        <v>107</v>
      </c>
      <c r="N380" s="14" t="s">
        <v>107</v>
      </c>
      <c r="O380" s="13" t="s">
        <v>3220</v>
      </c>
      <c r="P380"/>
    </row>
    <row r="381" spans="1:16" x14ac:dyDescent="0.25">
      <c r="A381" s="48">
        <v>278</v>
      </c>
      <c r="B381" s="1" t="str">
        <f t="shared" si="10"/>
        <v>OG278U</v>
      </c>
      <c r="C381" s="1" t="str">
        <f t="shared" si="11"/>
        <v>OG278</v>
      </c>
      <c r="D381" t="str">
        <f>VLOOKUP(C381, '1.MetaData'!B:AI, 2, FALSE)</f>
        <v>F16-0177</v>
      </c>
      <c r="F381" s="13" t="s">
        <v>667</v>
      </c>
      <c r="G381" s="14">
        <v>1</v>
      </c>
      <c r="H381">
        <f ca="1">COUNTIFS('3.DNAExtractions'!$B:$B,$B381,'3.DNAExtractions'!$D:$D,H$1)</f>
        <v>1</v>
      </c>
      <c r="J381" s="13" t="s">
        <v>107</v>
      </c>
      <c r="K381" s="13" t="s">
        <v>107</v>
      </c>
      <c r="L381" s="13" t="s">
        <v>107</v>
      </c>
      <c r="M381" s="14" t="s">
        <v>107</v>
      </c>
      <c r="N381" s="14" t="s">
        <v>107</v>
      </c>
      <c r="O381" s="13" t="s">
        <v>3220</v>
      </c>
      <c r="P381"/>
    </row>
    <row r="382" spans="1:16" x14ac:dyDescent="0.25">
      <c r="A382" s="48">
        <v>279</v>
      </c>
      <c r="B382" s="1" t="str">
        <f t="shared" si="10"/>
        <v>OG279U</v>
      </c>
      <c r="C382" s="1" t="str">
        <f t="shared" si="11"/>
        <v>OG279</v>
      </c>
      <c r="D382" t="str">
        <f>VLOOKUP(C382, '1.MetaData'!B:AI, 2, FALSE)</f>
        <v>F16-0219</v>
      </c>
      <c r="F382" s="13" t="s">
        <v>667</v>
      </c>
      <c r="G382" s="14">
        <v>1</v>
      </c>
      <c r="H382">
        <f ca="1">COUNTIFS('3.DNAExtractions'!$B:$B,$B382,'3.DNAExtractions'!$D:$D,H$1)</f>
        <v>1</v>
      </c>
      <c r="J382" s="13" t="s">
        <v>107</v>
      </c>
      <c r="K382" s="13" t="s">
        <v>107</v>
      </c>
      <c r="L382" s="13" t="s">
        <v>107</v>
      </c>
      <c r="M382" s="14" t="s">
        <v>107</v>
      </c>
      <c r="N382" s="14" t="s">
        <v>107</v>
      </c>
      <c r="O382" s="13" t="s">
        <v>3220</v>
      </c>
      <c r="P382"/>
    </row>
    <row r="383" spans="1:16" x14ac:dyDescent="0.25">
      <c r="A383" s="48">
        <v>280</v>
      </c>
      <c r="B383" s="1" t="str">
        <f t="shared" si="10"/>
        <v>OG280U</v>
      </c>
      <c r="C383" s="1" t="str">
        <f t="shared" si="11"/>
        <v>OG280</v>
      </c>
      <c r="D383" t="str">
        <f>VLOOKUP(C383, '1.MetaData'!B:AI, 2, FALSE)</f>
        <v>F16-0221</v>
      </c>
      <c r="F383" s="13" t="s">
        <v>667</v>
      </c>
      <c r="G383" s="14">
        <v>1</v>
      </c>
      <c r="H383">
        <f ca="1">COUNTIFS('3.DNAExtractions'!$B:$B,$B383,'3.DNAExtractions'!$D:$D,H$1)</f>
        <v>1</v>
      </c>
      <c r="J383" s="13" t="s">
        <v>107</v>
      </c>
      <c r="K383" s="13" t="s">
        <v>107</v>
      </c>
      <c r="L383" s="13" t="s">
        <v>107</v>
      </c>
      <c r="M383" s="14" t="s">
        <v>107</v>
      </c>
      <c r="N383" s="14" t="s">
        <v>107</v>
      </c>
      <c r="O383" s="13" t="s">
        <v>3220</v>
      </c>
      <c r="P383"/>
    </row>
    <row r="384" spans="1:16" x14ac:dyDescent="0.25">
      <c r="A384" s="48">
        <v>281</v>
      </c>
      <c r="B384" s="1" t="str">
        <f t="shared" ref="B384:B447" si="12">IF(G384&gt;1,_xlfn.CONCAT(C384,LEFT(F384,1),G384),_xlfn.CONCAT(C384,LEFT(F384,1)))</f>
        <v>OG281U</v>
      </c>
      <c r="C384" s="1" t="str">
        <f t="shared" ref="C384:C447" si="13">_xlfn.CONCAT("OG",A384)</f>
        <v>OG281</v>
      </c>
      <c r="D384" t="str">
        <f>VLOOKUP(C384, '1.MetaData'!B:AI, 2, FALSE)</f>
        <v>F16-0191</v>
      </c>
      <c r="F384" s="13" t="s">
        <v>667</v>
      </c>
      <c r="G384" s="14">
        <v>1</v>
      </c>
      <c r="H384">
        <f ca="1">COUNTIFS('3.DNAExtractions'!$B:$B,$B384,'3.DNAExtractions'!$D:$D,H$1)</f>
        <v>1</v>
      </c>
      <c r="J384" s="13" t="s">
        <v>107</v>
      </c>
      <c r="K384" s="13" t="s">
        <v>107</v>
      </c>
      <c r="L384" s="13" t="s">
        <v>107</v>
      </c>
      <c r="M384" s="14" t="s">
        <v>107</v>
      </c>
      <c r="N384" s="14" t="s">
        <v>107</v>
      </c>
      <c r="O384" s="13" t="s">
        <v>3220</v>
      </c>
      <c r="P384"/>
    </row>
    <row r="385" spans="1:16" x14ac:dyDescent="0.25">
      <c r="A385" s="48">
        <v>282</v>
      </c>
      <c r="B385" s="1" t="str">
        <f t="shared" si="12"/>
        <v>OG282U</v>
      </c>
      <c r="C385" s="1" t="str">
        <f t="shared" si="13"/>
        <v>OG282</v>
      </c>
      <c r="D385" t="str">
        <f>VLOOKUP(C385, '1.MetaData'!B:AI, 2, FALSE)</f>
        <v>F16-0187</v>
      </c>
      <c r="F385" s="13" t="s">
        <v>667</v>
      </c>
      <c r="G385" s="14">
        <v>1</v>
      </c>
      <c r="H385">
        <f ca="1">COUNTIFS('3.DNAExtractions'!$B:$B,$B385,'3.DNAExtractions'!$D:$D,H$1)</f>
        <v>1</v>
      </c>
      <c r="J385" s="13" t="s">
        <v>107</v>
      </c>
      <c r="K385" s="13" t="s">
        <v>107</v>
      </c>
      <c r="L385" s="13" t="s">
        <v>107</v>
      </c>
      <c r="M385" s="14" t="s">
        <v>107</v>
      </c>
      <c r="N385" s="14" t="s">
        <v>107</v>
      </c>
      <c r="O385" s="13" t="s">
        <v>3220</v>
      </c>
      <c r="P385"/>
    </row>
    <row r="386" spans="1:16" x14ac:dyDescent="0.25">
      <c r="A386" s="48">
        <v>283</v>
      </c>
      <c r="B386" s="1" t="str">
        <f t="shared" si="12"/>
        <v>OG283U</v>
      </c>
      <c r="C386" s="1" t="str">
        <f t="shared" si="13"/>
        <v>OG283</v>
      </c>
      <c r="D386" t="str">
        <f>VLOOKUP(C386, '1.MetaData'!B:AI, 2, FALSE)</f>
        <v>F16-0179</v>
      </c>
      <c r="F386" s="13" t="s">
        <v>667</v>
      </c>
      <c r="G386" s="14">
        <v>1</v>
      </c>
      <c r="H386">
        <f ca="1">COUNTIFS('3.DNAExtractions'!$B:$B,$B386,'3.DNAExtractions'!$D:$D,H$1)</f>
        <v>1</v>
      </c>
      <c r="J386" s="13" t="s">
        <v>107</v>
      </c>
      <c r="K386" s="13" t="s">
        <v>107</v>
      </c>
      <c r="L386" s="13" t="s">
        <v>107</v>
      </c>
      <c r="M386" s="14" t="s">
        <v>107</v>
      </c>
      <c r="N386" s="14" t="s">
        <v>107</v>
      </c>
      <c r="O386" s="13" t="s">
        <v>3220</v>
      </c>
      <c r="P386"/>
    </row>
    <row r="387" spans="1:16" x14ac:dyDescent="0.25">
      <c r="A387" s="48">
        <v>284</v>
      </c>
      <c r="B387" s="1" t="str">
        <f t="shared" si="12"/>
        <v>OG284U</v>
      </c>
      <c r="C387" s="1" t="str">
        <f t="shared" si="13"/>
        <v>OG284</v>
      </c>
      <c r="D387" t="str">
        <f>VLOOKUP(C387, '1.MetaData'!B:AI, 2, FALSE)</f>
        <v>F16-0194</v>
      </c>
      <c r="F387" s="13" t="s">
        <v>667</v>
      </c>
      <c r="G387" s="14">
        <v>1</v>
      </c>
      <c r="H387">
        <f ca="1">COUNTIFS('3.DNAExtractions'!$B:$B,$B387,'3.DNAExtractions'!$D:$D,H$1)</f>
        <v>1</v>
      </c>
      <c r="J387" s="13" t="s">
        <v>107</v>
      </c>
      <c r="K387" s="13" t="s">
        <v>107</v>
      </c>
      <c r="L387" s="13" t="s">
        <v>107</v>
      </c>
      <c r="M387" s="14" t="s">
        <v>107</v>
      </c>
      <c r="N387" s="14" t="s">
        <v>107</v>
      </c>
      <c r="O387" s="13" t="s">
        <v>3220</v>
      </c>
      <c r="P387"/>
    </row>
    <row r="388" spans="1:16" x14ac:dyDescent="0.25">
      <c r="A388" s="48">
        <v>285</v>
      </c>
      <c r="B388" s="1" t="str">
        <f t="shared" si="12"/>
        <v>OG285U</v>
      </c>
      <c r="C388" s="1" t="str">
        <f t="shared" si="13"/>
        <v>OG285</v>
      </c>
      <c r="D388" t="str">
        <f>VLOOKUP(C388, '1.MetaData'!B:AI, 2, FALSE)</f>
        <v>F16-0175</v>
      </c>
      <c r="F388" s="13" t="s">
        <v>667</v>
      </c>
      <c r="G388" s="14">
        <v>1</v>
      </c>
      <c r="H388">
        <f ca="1">COUNTIFS('3.DNAExtractions'!$B:$B,$B388,'3.DNAExtractions'!$D:$D,H$1)</f>
        <v>1</v>
      </c>
      <c r="J388" s="13" t="s">
        <v>107</v>
      </c>
      <c r="K388" s="13" t="s">
        <v>107</v>
      </c>
      <c r="L388" s="13" t="s">
        <v>107</v>
      </c>
      <c r="M388" s="14" t="s">
        <v>107</v>
      </c>
      <c r="N388" s="14" t="s">
        <v>107</v>
      </c>
      <c r="O388" s="13" t="s">
        <v>3220</v>
      </c>
      <c r="P388"/>
    </row>
    <row r="389" spans="1:16" x14ac:dyDescent="0.25">
      <c r="A389" s="48">
        <v>286</v>
      </c>
      <c r="B389" s="1" t="str">
        <f t="shared" si="12"/>
        <v>OG286U</v>
      </c>
      <c r="C389" s="1" t="str">
        <f t="shared" si="13"/>
        <v>OG286</v>
      </c>
      <c r="D389" t="str">
        <f>VLOOKUP(C389, '1.MetaData'!B:AI, 2, FALSE)</f>
        <v>F16-0209</v>
      </c>
      <c r="F389" s="13" t="s">
        <v>667</v>
      </c>
      <c r="G389" s="14">
        <v>1</v>
      </c>
      <c r="H389">
        <f ca="1">COUNTIFS('3.DNAExtractions'!$B:$B,$B389,'3.DNAExtractions'!$D:$D,H$1)</f>
        <v>1</v>
      </c>
      <c r="J389" s="13" t="s">
        <v>107</v>
      </c>
      <c r="K389" s="13" t="s">
        <v>107</v>
      </c>
      <c r="L389" s="13" t="s">
        <v>107</v>
      </c>
      <c r="M389" s="14" t="s">
        <v>107</v>
      </c>
      <c r="N389" s="14" t="s">
        <v>107</v>
      </c>
      <c r="O389" s="13" t="s">
        <v>3220</v>
      </c>
      <c r="P389"/>
    </row>
    <row r="390" spans="1:16" x14ac:dyDescent="0.25">
      <c r="A390" s="48">
        <v>287</v>
      </c>
      <c r="B390" s="1" t="str">
        <f t="shared" si="12"/>
        <v>OG287U</v>
      </c>
      <c r="C390" s="1" t="str">
        <f t="shared" si="13"/>
        <v>OG287</v>
      </c>
      <c r="D390" t="str">
        <f>VLOOKUP(C390, '1.MetaData'!B:AI, 2, FALSE)</f>
        <v>F16-0202</v>
      </c>
      <c r="F390" s="13" t="s">
        <v>667</v>
      </c>
      <c r="G390" s="14">
        <v>1</v>
      </c>
      <c r="H390">
        <f ca="1">COUNTIFS('3.DNAExtractions'!$B:$B,$B390,'3.DNAExtractions'!$D:$D,H$1)</f>
        <v>1</v>
      </c>
      <c r="J390" s="13" t="s">
        <v>107</v>
      </c>
      <c r="K390" s="13" t="s">
        <v>107</v>
      </c>
      <c r="L390" s="13" t="s">
        <v>107</v>
      </c>
      <c r="M390" s="14" t="s">
        <v>107</v>
      </c>
      <c r="N390" s="14" t="s">
        <v>107</v>
      </c>
      <c r="O390" s="13" t="s">
        <v>3220</v>
      </c>
      <c r="P390"/>
    </row>
    <row r="391" spans="1:16" x14ac:dyDescent="0.25">
      <c r="A391" s="48">
        <v>288</v>
      </c>
      <c r="B391" s="1" t="str">
        <f t="shared" si="12"/>
        <v>OG288U</v>
      </c>
      <c r="C391" s="1" t="str">
        <f t="shared" si="13"/>
        <v>OG288</v>
      </c>
      <c r="D391" t="str">
        <f>VLOOKUP(C391, '1.MetaData'!B:AI, 2, FALSE)</f>
        <v>F16-0208</v>
      </c>
      <c r="F391" s="13" t="s">
        <v>667</v>
      </c>
      <c r="G391" s="14">
        <v>1</v>
      </c>
      <c r="H391">
        <f ca="1">COUNTIFS('3.DNAExtractions'!$B:$B,$B391,'3.DNAExtractions'!$D:$D,H$1)</f>
        <v>1</v>
      </c>
      <c r="J391" s="13" t="s">
        <v>107</v>
      </c>
      <c r="K391" s="13" t="s">
        <v>107</v>
      </c>
      <c r="L391" s="13" t="s">
        <v>107</v>
      </c>
      <c r="M391" s="14" t="s">
        <v>107</v>
      </c>
      <c r="N391" s="14" t="s">
        <v>107</v>
      </c>
      <c r="O391" s="13" t="s">
        <v>3220</v>
      </c>
      <c r="P391"/>
    </row>
    <row r="392" spans="1:16" x14ac:dyDescent="0.25">
      <c r="A392" s="48">
        <v>289</v>
      </c>
      <c r="B392" s="1" t="str">
        <f t="shared" si="12"/>
        <v>OG289U</v>
      </c>
      <c r="C392" s="1" t="str">
        <f t="shared" si="13"/>
        <v>OG289</v>
      </c>
      <c r="D392" t="str">
        <f>VLOOKUP(C392, '1.MetaData'!B:AI, 2, FALSE)</f>
        <v>F16-0186</v>
      </c>
      <c r="F392" s="13" t="s">
        <v>667</v>
      </c>
      <c r="G392" s="14">
        <v>1</v>
      </c>
      <c r="H392">
        <f ca="1">COUNTIFS('3.DNAExtractions'!$B:$B,$B392,'3.DNAExtractions'!$D:$D,H$1)</f>
        <v>1</v>
      </c>
      <c r="J392" s="13" t="s">
        <v>107</v>
      </c>
      <c r="K392" s="13" t="s">
        <v>107</v>
      </c>
      <c r="L392" s="13" t="s">
        <v>107</v>
      </c>
      <c r="M392" s="14" t="s">
        <v>107</v>
      </c>
      <c r="N392" s="14" t="s">
        <v>107</v>
      </c>
      <c r="O392" s="13" t="s">
        <v>3220</v>
      </c>
      <c r="P392"/>
    </row>
    <row r="393" spans="1:16" x14ac:dyDescent="0.25">
      <c r="A393" s="48">
        <v>290</v>
      </c>
      <c r="B393" s="1" t="str">
        <f t="shared" si="12"/>
        <v>OG290U</v>
      </c>
      <c r="C393" s="1" t="str">
        <f t="shared" si="13"/>
        <v>OG290</v>
      </c>
      <c r="D393" t="str">
        <f>VLOOKUP(C393, '1.MetaData'!B:AI, 2, FALSE)</f>
        <v>F16-0185</v>
      </c>
      <c r="F393" s="13" t="s">
        <v>667</v>
      </c>
      <c r="G393" s="14">
        <v>1</v>
      </c>
      <c r="H393">
        <f ca="1">COUNTIFS('3.DNAExtractions'!$B:$B,$B393,'3.DNAExtractions'!$D:$D,H$1)</f>
        <v>1</v>
      </c>
      <c r="J393" s="13" t="s">
        <v>107</v>
      </c>
      <c r="K393" s="13" t="s">
        <v>107</v>
      </c>
      <c r="L393" s="13" t="s">
        <v>107</v>
      </c>
      <c r="M393" s="14" t="s">
        <v>107</v>
      </c>
      <c r="N393" s="14" t="s">
        <v>107</v>
      </c>
      <c r="O393" s="13" t="s">
        <v>3220</v>
      </c>
      <c r="P393"/>
    </row>
    <row r="394" spans="1:16" x14ac:dyDescent="0.25">
      <c r="A394" s="48">
        <v>291</v>
      </c>
      <c r="B394" s="1" t="str">
        <f t="shared" si="12"/>
        <v>OG291U</v>
      </c>
      <c r="C394" s="1" t="str">
        <f t="shared" si="13"/>
        <v>OG291</v>
      </c>
      <c r="D394" t="str">
        <f>VLOOKUP(C394, '1.MetaData'!B:AI, 2, FALSE)</f>
        <v>F16-0206</v>
      </c>
      <c r="F394" s="13" t="s">
        <v>667</v>
      </c>
      <c r="G394" s="14">
        <v>1</v>
      </c>
      <c r="H394">
        <f ca="1">COUNTIFS('3.DNAExtractions'!$B:$B,$B394,'3.DNAExtractions'!$D:$D,H$1)</f>
        <v>1</v>
      </c>
      <c r="J394" s="13" t="s">
        <v>107</v>
      </c>
      <c r="K394" s="13" t="s">
        <v>107</v>
      </c>
      <c r="L394" s="13" t="s">
        <v>107</v>
      </c>
      <c r="M394" s="14" t="s">
        <v>107</v>
      </c>
      <c r="N394" s="14" t="s">
        <v>107</v>
      </c>
      <c r="O394" s="13" t="s">
        <v>3220</v>
      </c>
      <c r="P394"/>
    </row>
    <row r="395" spans="1:16" x14ac:dyDescent="0.25">
      <c r="A395" s="48">
        <v>292</v>
      </c>
      <c r="B395" s="1" t="str">
        <f t="shared" si="12"/>
        <v>OG292U</v>
      </c>
      <c r="C395" s="1" t="str">
        <f t="shared" si="13"/>
        <v>OG292</v>
      </c>
      <c r="D395" t="str">
        <f>VLOOKUP(C395, '1.MetaData'!B:AI, 2, FALSE)</f>
        <v>F16-0198</v>
      </c>
      <c r="F395" s="13" t="s">
        <v>667</v>
      </c>
      <c r="G395" s="14">
        <v>1</v>
      </c>
      <c r="H395">
        <f ca="1">COUNTIFS('3.DNAExtractions'!$B:$B,$B395,'3.DNAExtractions'!$D:$D,H$1)</f>
        <v>1</v>
      </c>
      <c r="J395" s="13" t="s">
        <v>107</v>
      </c>
      <c r="K395" s="13" t="s">
        <v>107</v>
      </c>
      <c r="L395" s="13" t="s">
        <v>107</v>
      </c>
      <c r="M395" s="14" t="s">
        <v>107</v>
      </c>
      <c r="N395" s="14" t="s">
        <v>107</v>
      </c>
      <c r="O395" s="13" t="s">
        <v>3220</v>
      </c>
      <c r="P395"/>
    </row>
    <row r="396" spans="1:16" x14ac:dyDescent="0.25">
      <c r="A396" s="48">
        <v>293</v>
      </c>
      <c r="B396" s="1" t="str">
        <f t="shared" si="12"/>
        <v>OG293U</v>
      </c>
      <c r="C396" s="1" t="str">
        <f t="shared" si="13"/>
        <v>OG293</v>
      </c>
      <c r="D396" t="str">
        <f>VLOOKUP(C396, '1.MetaData'!B:AI, 2, FALSE)</f>
        <v>F16-0182</v>
      </c>
      <c r="F396" s="13" t="s">
        <v>667</v>
      </c>
      <c r="G396" s="14">
        <v>1</v>
      </c>
      <c r="H396">
        <f ca="1">COUNTIFS('3.DNAExtractions'!$B:$B,$B396,'3.DNAExtractions'!$D:$D,H$1)</f>
        <v>1</v>
      </c>
      <c r="J396" s="13" t="s">
        <v>107</v>
      </c>
      <c r="K396" s="13" t="s">
        <v>107</v>
      </c>
      <c r="L396" s="13" t="s">
        <v>107</v>
      </c>
      <c r="M396" s="14" t="s">
        <v>107</v>
      </c>
      <c r="N396" s="14" t="s">
        <v>107</v>
      </c>
      <c r="O396" s="13" t="s">
        <v>3220</v>
      </c>
      <c r="P396"/>
    </row>
    <row r="397" spans="1:16" x14ac:dyDescent="0.25">
      <c r="A397" s="48">
        <v>294</v>
      </c>
      <c r="B397" s="1" t="str">
        <f t="shared" si="12"/>
        <v>OG294U</v>
      </c>
      <c r="C397" s="1" t="str">
        <f t="shared" si="13"/>
        <v>OG294</v>
      </c>
      <c r="D397" t="str">
        <f>VLOOKUP(C397, '1.MetaData'!B:AI, 2, FALSE)</f>
        <v>F16-0203</v>
      </c>
      <c r="F397" s="13" t="s">
        <v>667</v>
      </c>
      <c r="G397" s="14">
        <v>1</v>
      </c>
      <c r="H397">
        <f ca="1">COUNTIFS('3.DNAExtractions'!$B:$B,$B397,'3.DNAExtractions'!$D:$D,H$1)</f>
        <v>1</v>
      </c>
      <c r="J397" s="13" t="s">
        <v>107</v>
      </c>
      <c r="K397" s="13" t="s">
        <v>107</v>
      </c>
      <c r="L397" s="13" t="s">
        <v>107</v>
      </c>
      <c r="M397" s="14" t="s">
        <v>107</v>
      </c>
      <c r="N397" s="14" t="s">
        <v>107</v>
      </c>
      <c r="O397" s="13" t="s">
        <v>3220</v>
      </c>
      <c r="P397"/>
    </row>
    <row r="398" spans="1:16" x14ac:dyDescent="0.25">
      <c r="A398" s="48">
        <v>295</v>
      </c>
      <c r="B398" s="1" t="str">
        <f t="shared" si="12"/>
        <v>OG295U</v>
      </c>
      <c r="C398" s="1" t="str">
        <f t="shared" si="13"/>
        <v>OG295</v>
      </c>
      <c r="D398" t="str">
        <f>VLOOKUP(C398, '1.MetaData'!B:AI, 2, FALSE)</f>
        <v>F16-0193</v>
      </c>
      <c r="F398" s="13" t="s">
        <v>667</v>
      </c>
      <c r="G398" s="14">
        <v>1</v>
      </c>
      <c r="H398">
        <f ca="1">COUNTIFS('3.DNAExtractions'!$B:$B,$B398,'3.DNAExtractions'!$D:$D,H$1)</f>
        <v>1</v>
      </c>
      <c r="J398" s="13" t="s">
        <v>107</v>
      </c>
      <c r="K398" s="13" t="s">
        <v>107</v>
      </c>
      <c r="L398" s="13" t="s">
        <v>107</v>
      </c>
      <c r="M398" s="14" t="s">
        <v>107</v>
      </c>
      <c r="N398" s="14" t="s">
        <v>107</v>
      </c>
      <c r="O398" s="13" t="s">
        <v>3220</v>
      </c>
      <c r="P398"/>
    </row>
    <row r="399" spans="1:16" x14ac:dyDescent="0.25">
      <c r="A399" s="48">
        <v>296</v>
      </c>
      <c r="B399" s="1" t="str">
        <f t="shared" si="12"/>
        <v>OG296U</v>
      </c>
      <c r="C399" s="1" t="str">
        <f t="shared" si="13"/>
        <v>OG296</v>
      </c>
      <c r="D399" t="str">
        <f>VLOOKUP(C399, '1.MetaData'!B:AI, 2, FALSE)</f>
        <v>F16-0189</v>
      </c>
      <c r="F399" s="13" t="s">
        <v>667</v>
      </c>
      <c r="G399" s="14">
        <v>1</v>
      </c>
      <c r="H399">
        <f ca="1">COUNTIFS('3.DNAExtractions'!$B:$B,$B399,'3.DNAExtractions'!$D:$D,H$1)</f>
        <v>1</v>
      </c>
      <c r="J399" s="13" t="s">
        <v>107</v>
      </c>
      <c r="K399" s="13" t="s">
        <v>107</v>
      </c>
      <c r="L399" s="13" t="s">
        <v>107</v>
      </c>
      <c r="M399" s="14" t="s">
        <v>107</v>
      </c>
      <c r="N399" s="14" t="s">
        <v>107</v>
      </c>
      <c r="O399" s="13" t="s">
        <v>3220</v>
      </c>
      <c r="P399"/>
    </row>
    <row r="400" spans="1:16" x14ac:dyDescent="0.25">
      <c r="A400" s="48">
        <v>297</v>
      </c>
      <c r="B400" s="1" t="str">
        <f t="shared" si="12"/>
        <v>OG297U</v>
      </c>
      <c r="C400" s="1" t="str">
        <f t="shared" si="13"/>
        <v>OG297</v>
      </c>
      <c r="D400" t="str">
        <f>VLOOKUP(C400, '1.MetaData'!B:AI, 2, FALSE)</f>
        <v>F16-0192</v>
      </c>
      <c r="F400" s="13" t="s">
        <v>667</v>
      </c>
      <c r="G400" s="14">
        <v>1</v>
      </c>
      <c r="H400">
        <f ca="1">COUNTIFS('3.DNAExtractions'!$B:$B,$B400,'3.DNAExtractions'!$D:$D,H$1)</f>
        <v>1</v>
      </c>
      <c r="J400" s="13" t="s">
        <v>107</v>
      </c>
      <c r="K400" s="13" t="s">
        <v>107</v>
      </c>
      <c r="L400" s="13" t="s">
        <v>107</v>
      </c>
      <c r="M400" s="14" t="s">
        <v>107</v>
      </c>
      <c r="N400" s="14" t="s">
        <v>107</v>
      </c>
      <c r="O400" s="13" t="s">
        <v>3220</v>
      </c>
      <c r="P400"/>
    </row>
    <row r="401" spans="1:16" x14ac:dyDescent="0.25">
      <c r="A401" s="48">
        <v>298</v>
      </c>
      <c r="B401" s="1" t="str">
        <f t="shared" si="12"/>
        <v>OG298U</v>
      </c>
      <c r="C401" s="1" t="str">
        <f t="shared" si="13"/>
        <v>OG298</v>
      </c>
      <c r="D401" t="str">
        <f>VLOOKUP(C401, '1.MetaData'!B:AI, 2, FALSE)</f>
        <v>F16-0190</v>
      </c>
      <c r="F401" s="13" t="s">
        <v>667</v>
      </c>
      <c r="G401" s="14">
        <v>1</v>
      </c>
      <c r="H401">
        <f ca="1">COUNTIFS('3.DNAExtractions'!$B:$B,$B401,'3.DNAExtractions'!$D:$D,H$1)</f>
        <v>1</v>
      </c>
      <c r="J401" s="13" t="s">
        <v>107</v>
      </c>
      <c r="K401" s="13" t="s">
        <v>107</v>
      </c>
      <c r="L401" s="13" t="s">
        <v>107</v>
      </c>
      <c r="M401" s="14" t="s">
        <v>107</v>
      </c>
      <c r="N401" s="14" t="s">
        <v>107</v>
      </c>
      <c r="O401" s="13" t="s">
        <v>3220</v>
      </c>
      <c r="P401"/>
    </row>
    <row r="402" spans="1:16" x14ac:dyDescent="0.25">
      <c r="A402" s="48">
        <v>299</v>
      </c>
      <c r="B402" s="1" t="str">
        <f t="shared" si="12"/>
        <v>OG299U</v>
      </c>
      <c r="C402" s="1" t="str">
        <f t="shared" si="13"/>
        <v>OG299</v>
      </c>
      <c r="D402" t="str">
        <f>VLOOKUP(C402, '1.MetaData'!B:AI, 2, FALSE)</f>
        <v>F16-0180</v>
      </c>
      <c r="F402" s="13" t="s">
        <v>667</v>
      </c>
      <c r="G402" s="14">
        <v>1</v>
      </c>
      <c r="H402">
        <f ca="1">COUNTIFS('3.DNAExtractions'!$B:$B,$B402,'3.DNAExtractions'!$D:$D,H$1)</f>
        <v>1</v>
      </c>
      <c r="J402" s="13" t="s">
        <v>107</v>
      </c>
      <c r="K402" s="13" t="s">
        <v>107</v>
      </c>
      <c r="L402" s="13" t="s">
        <v>107</v>
      </c>
      <c r="M402" s="14" t="s">
        <v>107</v>
      </c>
      <c r="N402" s="14" t="s">
        <v>107</v>
      </c>
      <c r="O402" s="13" t="s">
        <v>3220</v>
      </c>
      <c r="P402"/>
    </row>
    <row r="403" spans="1:16" x14ac:dyDescent="0.25">
      <c r="A403" s="48">
        <v>300</v>
      </c>
      <c r="B403" s="1" t="str">
        <f t="shared" si="12"/>
        <v>OG300U</v>
      </c>
      <c r="C403" s="1" t="str">
        <f t="shared" si="13"/>
        <v>OG300</v>
      </c>
      <c r="D403" t="str">
        <f>VLOOKUP(C403, '1.MetaData'!B:AI, 2, FALSE)</f>
        <v>F15-1920</v>
      </c>
      <c r="F403" s="13" t="s">
        <v>667</v>
      </c>
      <c r="G403" s="14">
        <v>1</v>
      </c>
      <c r="H403">
        <f ca="1">COUNTIFS('3.DNAExtractions'!$B:$B,$B403,'3.DNAExtractions'!$D:$D,H$1)</f>
        <v>1</v>
      </c>
      <c r="J403" s="13" t="s">
        <v>107</v>
      </c>
      <c r="K403" s="13" t="s">
        <v>107</v>
      </c>
      <c r="L403" s="13" t="s">
        <v>107</v>
      </c>
      <c r="M403" s="14" t="s">
        <v>107</v>
      </c>
      <c r="N403" s="14" t="s">
        <v>107</v>
      </c>
      <c r="O403" s="13" t="s">
        <v>3220</v>
      </c>
      <c r="P403"/>
    </row>
    <row r="404" spans="1:16" x14ac:dyDescent="0.25">
      <c r="A404" s="48">
        <v>301</v>
      </c>
      <c r="B404" s="1" t="str">
        <f t="shared" si="12"/>
        <v>OG301U</v>
      </c>
      <c r="C404" s="1" t="str">
        <f t="shared" si="13"/>
        <v>OG301</v>
      </c>
      <c r="D404" t="str">
        <f>VLOOKUP(C404, '1.MetaData'!B:AI, 2, FALSE)</f>
        <v>F15-1061a</v>
      </c>
      <c r="F404" s="13" t="s">
        <v>667</v>
      </c>
      <c r="G404" s="14">
        <v>1</v>
      </c>
      <c r="H404">
        <f ca="1">COUNTIFS('3.DNAExtractions'!$B:$B,$B404,'3.DNAExtractions'!$D:$D,H$1)</f>
        <v>1</v>
      </c>
      <c r="J404" s="13" t="s">
        <v>107</v>
      </c>
      <c r="K404" s="13" t="s">
        <v>107</v>
      </c>
      <c r="L404" s="13" t="s">
        <v>107</v>
      </c>
      <c r="M404" s="14" t="s">
        <v>107</v>
      </c>
      <c r="N404" s="14" t="s">
        <v>107</v>
      </c>
      <c r="O404" s="13" t="s">
        <v>3220</v>
      </c>
      <c r="P404"/>
    </row>
    <row r="405" spans="1:16" x14ac:dyDescent="0.25">
      <c r="A405" s="48">
        <v>302</v>
      </c>
      <c r="B405" s="1" t="str">
        <f t="shared" si="12"/>
        <v>OG302U</v>
      </c>
      <c r="C405" s="1" t="str">
        <f t="shared" si="13"/>
        <v>OG302</v>
      </c>
      <c r="D405" t="str">
        <f>VLOOKUP(C405, '1.MetaData'!B:AI, 2, FALSE)</f>
        <v>F15-1062a</v>
      </c>
      <c r="F405" s="13" t="s">
        <v>667</v>
      </c>
      <c r="G405" s="14">
        <v>1</v>
      </c>
      <c r="H405">
        <f ca="1">COUNTIFS('3.DNAExtractions'!$B:$B,$B405,'3.DNAExtractions'!$D:$D,H$1)</f>
        <v>1</v>
      </c>
      <c r="J405" s="13" t="s">
        <v>107</v>
      </c>
      <c r="K405" s="13" t="s">
        <v>107</v>
      </c>
      <c r="L405" s="13" t="s">
        <v>107</v>
      </c>
      <c r="M405" s="14" t="s">
        <v>107</v>
      </c>
      <c r="N405" s="14" t="s">
        <v>107</v>
      </c>
      <c r="O405" s="13" t="s">
        <v>3220</v>
      </c>
      <c r="P405"/>
    </row>
    <row r="406" spans="1:16" x14ac:dyDescent="0.25">
      <c r="A406" s="48">
        <v>303</v>
      </c>
      <c r="B406" s="1" t="str">
        <f t="shared" si="12"/>
        <v>OG303U</v>
      </c>
      <c r="C406" s="1" t="str">
        <f t="shared" si="13"/>
        <v>OG303</v>
      </c>
      <c r="D406" t="str">
        <f>VLOOKUP(C406, '1.MetaData'!B:AI, 2, FALSE)</f>
        <v>F15-1063</v>
      </c>
      <c r="F406" s="13" t="s">
        <v>667</v>
      </c>
      <c r="G406" s="14">
        <v>1</v>
      </c>
      <c r="H406">
        <f ca="1">COUNTIFS('3.DNAExtractions'!$B:$B,$B406,'3.DNAExtractions'!$D:$D,H$1)</f>
        <v>1</v>
      </c>
      <c r="J406" s="13" t="s">
        <v>107</v>
      </c>
      <c r="K406" s="13" t="s">
        <v>107</v>
      </c>
      <c r="L406" s="13" t="s">
        <v>107</v>
      </c>
      <c r="M406" s="14" t="s">
        <v>107</v>
      </c>
      <c r="N406" s="14" t="s">
        <v>107</v>
      </c>
      <c r="O406" s="13" t="s">
        <v>3220</v>
      </c>
      <c r="P406"/>
    </row>
    <row r="407" spans="1:16" x14ac:dyDescent="0.25">
      <c r="A407" s="48">
        <v>304</v>
      </c>
      <c r="B407" s="1" t="str">
        <f t="shared" si="12"/>
        <v>OG304U</v>
      </c>
      <c r="C407" s="1" t="str">
        <f t="shared" si="13"/>
        <v>OG304</v>
      </c>
      <c r="D407" t="str">
        <f>VLOOKUP(C407, '1.MetaData'!B:AI, 2, FALSE)</f>
        <v>F15-1064</v>
      </c>
      <c r="F407" s="13" t="s">
        <v>667</v>
      </c>
      <c r="G407" s="14">
        <v>1</v>
      </c>
      <c r="H407">
        <f ca="1">COUNTIFS('3.DNAExtractions'!$B:$B,$B407,'3.DNAExtractions'!$D:$D,H$1)</f>
        <v>1</v>
      </c>
      <c r="J407" s="13" t="s">
        <v>107</v>
      </c>
      <c r="K407" s="13" t="s">
        <v>107</v>
      </c>
      <c r="L407" s="13" t="s">
        <v>107</v>
      </c>
      <c r="M407" s="14" t="s">
        <v>107</v>
      </c>
      <c r="N407" s="14" t="s">
        <v>107</v>
      </c>
      <c r="O407" s="13" t="s">
        <v>3220</v>
      </c>
      <c r="P407"/>
    </row>
    <row r="408" spans="1:16" x14ac:dyDescent="0.25">
      <c r="A408" s="48">
        <v>305</v>
      </c>
      <c r="B408" s="1" t="str">
        <f t="shared" si="12"/>
        <v>OG305U</v>
      </c>
      <c r="C408" s="1" t="str">
        <f t="shared" si="13"/>
        <v>OG305</v>
      </c>
      <c r="D408" t="str">
        <f>VLOOKUP(C408, '1.MetaData'!B:AI, 2, FALSE)</f>
        <v>F15-0244</v>
      </c>
      <c r="F408" s="13" t="s">
        <v>667</v>
      </c>
      <c r="G408" s="14">
        <v>1</v>
      </c>
      <c r="H408">
        <f ca="1">COUNTIFS('3.DNAExtractions'!$B:$B,$B408,'3.DNAExtractions'!$D:$D,H$1)</f>
        <v>1</v>
      </c>
      <c r="J408" s="13" t="s">
        <v>107</v>
      </c>
      <c r="K408" s="13" t="s">
        <v>107</v>
      </c>
      <c r="L408" s="13" t="s">
        <v>107</v>
      </c>
      <c r="M408" s="14" t="s">
        <v>107</v>
      </c>
      <c r="N408" s="14" t="s">
        <v>107</v>
      </c>
      <c r="O408" s="13" t="s">
        <v>3220</v>
      </c>
      <c r="P408"/>
    </row>
    <row r="409" spans="1:16" x14ac:dyDescent="0.25">
      <c r="A409" s="48">
        <v>306</v>
      </c>
      <c r="B409" s="1" t="str">
        <f t="shared" si="12"/>
        <v>OG306U</v>
      </c>
      <c r="C409" s="1" t="str">
        <f t="shared" si="13"/>
        <v>OG306</v>
      </c>
      <c r="D409" t="str">
        <f>VLOOKUP(C409, '1.MetaData'!B:AI, 2, FALSE)</f>
        <v>F15-1065</v>
      </c>
      <c r="F409" s="13" t="s">
        <v>667</v>
      </c>
      <c r="G409" s="14">
        <v>1</v>
      </c>
      <c r="H409">
        <f ca="1">COUNTIFS('3.DNAExtractions'!$B:$B,$B409,'3.DNAExtractions'!$D:$D,H$1)</f>
        <v>1</v>
      </c>
      <c r="J409" s="13" t="s">
        <v>107</v>
      </c>
      <c r="K409" s="13" t="s">
        <v>107</v>
      </c>
      <c r="L409" s="13" t="s">
        <v>107</v>
      </c>
      <c r="M409" s="14" t="s">
        <v>107</v>
      </c>
      <c r="N409" s="14" t="s">
        <v>107</v>
      </c>
      <c r="O409" s="13" t="s">
        <v>3220</v>
      </c>
      <c r="P409"/>
    </row>
    <row r="410" spans="1:16" x14ac:dyDescent="0.25">
      <c r="A410" s="48">
        <v>307</v>
      </c>
      <c r="B410" s="1" t="str">
        <f t="shared" si="12"/>
        <v>OG307U</v>
      </c>
      <c r="C410" s="1" t="str">
        <f t="shared" si="13"/>
        <v>OG307</v>
      </c>
      <c r="D410" t="str">
        <f>VLOOKUP(C410, '1.MetaData'!B:AI, 2, FALSE)</f>
        <v>F15-0245</v>
      </c>
      <c r="F410" s="13" t="s">
        <v>667</v>
      </c>
      <c r="G410" s="14">
        <v>1</v>
      </c>
      <c r="H410">
        <f ca="1">COUNTIFS('3.DNAExtractions'!$B:$B,$B410,'3.DNAExtractions'!$D:$D,H$1)</f>
        <v>1</v>
      </c>
      <c r="J410" s="13" t="s">
        <v>107</v>
      </c>
      <c r="K410" s="13" t="s">
        <v>107</v>
      </c>
      <c r="L410" s="13" t="s">
        <v>107</v>
      </c>
      <c r="M410" s="14" t="s">
        <v>107</v>
      </c>
      <c r="N410" s="14" t="s">
        <v>107</v>
      </c>
      <c r="O410" s="13" t="s">
        <v>3220</v>
      </c>
      <c r="P410"/>
    </row>
    <row r="411" spans="1:16" x14ac:dyDescent="0.25">
      <c r="A411" s="48">
        <v>308</v>
      </c>
      <c r="B411" s="1" t="str">
        <f t="shared" si="12"/>
        <v>OG308U</v>
      </c>
      <c r="C411" s="1" t="str">
        <f t="shared" si="13"/>
        <v>OG308</v>
      </c>
      <c r="D411" t="str">
        <f>VLOOKUP(C411, '1.MetaData'!B:AI, 2, FALSE)</f>
        <v>F15-1066</v>
      </c>
      <c r="F411" s="13" t="s">
        <v>667</v>
      </c>
      <c r="G411" s="14">
        <v>1</v>
      </c>
      <c r="H411">
        <f ca="1">COUNTIFS('3.DNAExtractions'!$B:$B,$B411,'3.DNAExtractions'!$D:$D,H$1)</f>
        <v>1</v>
      </c>
      <c r="J411" s="13" t="s">
        <v>107</v>
      </c>
      <c r="K411" s="13" t="s">
        <v>107</v>
      </c>
      <c r="L411" s="13" t="s">
        <v>107</v>
      </c>
      <c r="M411" s="14" t="s">
        <v>107</v>
      </c>
      <c r="N411" s="14" t="s">
        <v>107</v>
      </c>
      <c r="O411" s="13" t="s">
        <v>3220</v>
      </c>
      <c r="P411"/>
    </row>
    <row r="412" spans="1:16" x14ac:dyDescent="0.25">
      <c r="A412" s="48">
        <v>309</v>
      </c>
      <c r="B412" s="1" t="str">
        <f t="shared" si="12"/>
        <v>OG309U</v>
      </c>
      <c r="C412" s="1" t="str">
        <f t="shared" si="13"/>
        <v>OG309</v>
      </c>
      <c r="D412" t="str">
        <f>VLOOKUP(C412, '1.MetaData'!B:AI, 2, FALSE)</f>
        <v>F15-1067</v>
      </c>
      <c r="F412" s="13" t="s">
        <v>667</v>
      </c>
      <c r="G412" s="14">
        <v>1</v>
      </c>
      <c r="H412">
        <f ca="1">COUNTIFS('3.DNAExtractions'!$B:$B,$B412,'3.DNAExtractions'!$D:$D,H$1)</f>
        <v>1</v>
      </c>
      <c r="J412" s="13" t="s">
        <v>107</v>
      </c>
      <c r="K412" s="13" t="s">
        <v>107</v>
      </c>
      <c r="L412" s="13" t="s">
        <v>107</v>
      </c>
      <c r="M412" s="14" t="s">
        <v>107</v>
      </c>
      <c r="N412" s="14" t="s">
        <v>107</v>
      </c>
      <c r="O412" s="13" t="s">
        <v>3220</v>
      </c>
      <c r="P412"/>
    </row>
    <row r="413" spans="1:16" x14ac:dyDescent="0.25">
      <c r="A413" s="48">
        <v>310</v>
      </c>
      <c r="B413" s="1" t="str">
        <f t="shared" si="12"/>
        <v>OG310U</v>
      </c>
      <c r="C413" s="1" t="str">
        <f t="shared" si="13"/>
        <v>OG310</v>
      </c>
      <c r="D413" t="str">
        <f>VLOOKUP(C413, '1.MetaData'!B:AI, 2, FALSE)</f>
        <v>F15-1068</v>
      </c>
      <c r="F413" s="13" t="s">
        <v>667</v>
      </c>
      <c r="G413" s="14">
        <v>1</v>
      </c>
      <c r="H413">
        <f ca="1">COUNTIFS('3.DNAExtractions'!$B:$B,$B413,'3.DNAExtractions'!$D:$D,H$1)</f>
        <v>1</v>
      </c>
      <c r="J413" s="13" t="s">
        <v>107</v>
      </c>
      <c r="K413" s="13" t="s">
        <v>107</v>
      </c>
      <c r="L413" s="13" t="s">
        <v>107</v>
      </c>
      <c r="M413" s="14" t="s">
        <v>107</v>
      </c>
      <c r="N413" s="14" t="s">
        <v>107</v>
      </c>
      <c r="O413" s="13" t="s">
        <v>3220</v>
      </c>
      <c r="P413"/>
    </row>
    <row r="414" spans="1:16" x14ac:dyDescent="0.25">
      <c r="A414" s="48">
        <v>311</v>
      </c>
      <c r="B414" s="1" t="str">
        <f t="shared" si="12"/>
        <v>OG311U</v>
      </c>
      <c r="C414" s="1" t="str">
        <f t="shared" si="13"/>
        <v>OG311</v>
      </c>
      <c r="D414" t="str">
        <f>VLOOKUP(C414, '1.MetaData'!B:AI, 2, FALSE)</f>
        <v>F15-1069</v>
      </c>
      <c r="F414" s="13" t="s">
        <v>667</v>
      </c>
      <c r="G414" s="14">
        <v>1</v>
      </c>
      <c r="H414">
        <f ca="1">COUNTIFS('3.DNAExtractions'!$B:$B,$B414,'3.DNAExtractions'!$D:$D,H$1)</f>
        <v>1</v>
      </c>
      <c r="J414" s="13" t="s">
        <v>107</v>
      </c>
      <c r="K414" s="13" t="s">
        <v>107</v>
      </c>
      <c r="L414" s="13" t="s">
        <v>107</v>
      </c>
      <c r="M414" s="14" t="s">
        <v>107</v>
      </c>
      <c r="N414" s="14" t="s">
        <v>107</v>
      </c>
      <c r="O414" s="13" t="s">
        <v>3220</v>
      </c>
      <c r="P414"/>
    </row>
    <row r="415" spans="1:16" x14ac:dyDescent="0.25">
      <c r="A415" s="48">
        <v>312</v>
      </c>
      <c r="B415" s="1" t="str">
        <f t="shared" si="12"/>
        <v>OG312U</v>
      </c>
      <c r="C415" s="1" t="str">
        <f t="shared" si="13"/>
        <v>OG312</v>
      </c>
      <c r="D415" t="str">
        <f>VLOOKUP(C415, '1.MetaData'!B:AI, 2, FALSE)</f>
        <v>F15-1070</v>
      </c>
      <c r="F415" s="13" t="s">
        <v>667</v>
      </c>
      <c r="G415" s="14">
        <v>1</v>
      </c>
      <c r="H415">
        <f ca="1">COUNTIFS('3.DNAExtractions'!$B:$B,$B415,'3.DNAExtractions'!$D:$D,H$1)</f>
        <v>1</v>
      </c>
      <c r="J415" s="13" t="s">
        <v>107</v>
      </c>
      <c r="K415" s="13" t="s">
        <v>107</v>
      </c>
      <c r="L415" s="13" t="s">
        <v>107</v>
      </c>
      <c r="M415" s="14" t="s">
        <v>107</v>
      </c>
      <c r="N415" s="14" t="s">
        <v>107</v>
      </c>
      <c r="O415" s="13" t="s">
        <v>3220</v>
      </c>
      <c r="P415"/>
    </row>
    <row r="416" spans="1:16" x14ac:dyDescent="0.25">
      <c r="A416" s="48">
        <v>313</v>
      </c>
      <c r="B416" s="1" t="str">
        <f t="shared" si="12"/>
        <v>OG313U</v>
      </c>
      <c r="C416" s="1" t="str">
        <f t="shared" si="13"/>
        <v>OG313</v>
      </c>
      <c r="D416" t="str">
        <f>VLOOKUP(C416, '1.MetaData'!B:AI, 2, FALSE)</f>
        <v>F15-1072</v>
      </c>
      <c r="F416" s="13" t="s">
        <v>667</v>
      </c>
      <c r="G416" s="14">
        <v>1</v>
      </c>
      <c r="H416">
        <f ca="1">COUNTIFS('3.DNAExtractions'!$B:$B,$B416,'3.DNAExtractions'!$D:$D,H$1)</f>
        <v>1</v>
      </c>
      <c r="J416" s="13" t="s">
        <v>107</v>
      </c>
      <c r="K416" s="13" t="s">
        <v>107</v>
      </c>
      <c r="L416" s="13" t="s">
        <v>107</v>
      </c>
      <c r="M416" s="14" t="s">
        <v>107</v>
      </c>
      <c r="N416" s="14" t="s">
        <v>107</v>
      </c>
      <c r="O416" s="13" t="s">
        <v>3220</v>
      </c>
      <c r="P416"/>
    </row>
    <row r="417" spans="1:16" x14ac:dyDescent="0.25">
      <c r="A417" s="48">
        <v>314</v>
      </c>
      <c r="B417" s="1" t="str">
        <f t="shared" si="12"/>
        <v>OG314U</v>
      </c>
      <c r="C417" s="1" t="str">
        <f t="shared" si="13"/>
        <v>OG314</v>
      </c>
      <c r="D417" t="str">
        <f>VLOOKUP(C417, '1.MetaData'!B:AI, 2, FALSE)</f>
        <v>F15-1075</v>
      </c>
      <c r="F417" s="13" t="s">
        <v>667</v>
      </c>
      <c r="G417" s="14">
        <v>1</v>
      </c>
      <c r="H417">
        <f ca="1">COUNTIFS('3.DNAExtractions'!$B:$B,$B417,'3.DNAExtractions'!$D:$D,H$1)</f>
        <v>1</v>
      </c>
      <c r="J417" s="13" t="s">
        <v>107</v>
      </c>
      <c r="K417" s="13" t="s">
        <v>107</v>
      </c>
      <c r="L417" s="13" t="s">
        <v>107</v>
      </c>
      <c r="M417" s="14" t="s">
        <v>107</v>
      </c>
      <c r="N417" s="14" t="s">
        <v>107</v>
      </c>
      <c r="O417" s="13" t="s">
        <v>3220</v>
      </c>
      <c r="P417"/>
    </row>
    <row r="418" spans="1:16" x14ac:dyDescent="0.25">
      <c r="A418" s="48">
        <v>315</v>
      </c>
      <c r="B418" s="1" t="str">
        <f t="shared" si="12"/>
        <v>OG315U</v>
      </c>
      <c r="C418" s="1" t="str">
        <f t="shared" si="13"/>
        <v>OG315</v>
      </c>
      <c r="D418" t="str">
        <f>VLOOKUP(C418, '1.MetaData'!B:AI, 2, FALSE)</f>
        <v>F15-0243</v>
      </c>
      <c r="F418" s="13" t="s">
        <v>667</v>
      </c>
      <c r="G418" s="14">
        <v>1</v>
      </c>
      <c r="H418">
        <f ca="1">COUNTIFS('3.DNAExtractions'!$B:$B,$B418,'3.DNAExtractions'!$D:$D,H$1)</f>
        <v>1</v>
      </c>
      <c r="J418" s="13" t="s">
        <v>107</v>
      </c>
      <c r="K418" s="13" t="s">
        <v>107</v>
      </c>
      <c r="L418" s="13" t="s">
        <v>107</v>
      </c>
      <c r="M418" s="14" t="s">
        <v>107</v>
      </c>
      <c r="N418" s="14" t="s">
        <v>107</v>
      </c>
      <c r="O418" s="13" t="s">
        <v>3220</v>
      </c>
      <c r="P418"/>
    </row>
    <row r="419" spans="1:16" x14ac:dyDescent="0.25">
      <c r="A419" s="48">
        <v>316</v>
      </c>
      <c r="B419" s="1" t="str">
        <f t="shared" si="12"/>
        <v>OG316U</v>
      </c>
      <c r="C419" s="1" t="str">
        <f t="shared" si="13"/>
        <v>OG316</v>
      </c>
      <c r="D419" t="str">
        <f>VLOOKUP(C419, '1.MetaData'!B:AI, 2, FALSE)</f>
        <v>F15-0238</v>
      </c>
      <c r="F419" s="13" t="s">
        <v>667</v>
      </c>
      <c r="G419" s="14">
        <v>1</v>
      </c>
      <c r="H419">
        <f ca="1">COUNTIFS('3.DNAExtractions'!$B:$B,$B419,'3.DNAExtractions'!$D:$D,H$1)</f>
        <v>1</v>
      </c>
      <c r="J419" s="13" t="s">
        <v>107</v>
      </c>
      <c r="K419" s="13" t="s">
        <v>107</v>
      </c>
      <c r="L419" s="13" t="s">
        <v>107</v>
      </c>
      <c r="M419" s="14" t="s">
        <v>107</v>
      </c>
      <c r="N419" s="14" t="s">
        <v>107</v>
      </c>
      <c r="O419" s="13" t="s">
        <v>3220</v>
      </c>
      <c r="P419"/>
    </row>
    <row r="420" spans="1:16" x14ac:dyDescent="0.25">
      <c r="A420" s="48">
        <v>317</v>
      </c>
      <c r="B420" s="1" t="str">
        <f t="shared" si="12"/>
        <v>OG317U</v>
      </c>
      <c r="C420" s="1" t="str">
        <f t="shared" si="13"/>
        <v>OG317</v>
      </c>
      <c r="D420" t="str">
        <f>VLOOKUP(C420, '1.MetaData'!B:AI, 2, FALSE)</f>
        <v>F15-1079</v>
      </c>
      <c r="F420" s="13" t="s">
        <v>667</v>
      </c>
      <c r="G420" s="14">
        <v>1</v>
      </c>
      <c r="H420">
        <f ca="1">COUNTIFS('3.DNAExtractions'!$B:$B,$B420,'3.DNAExtractions'!$D:$D,H$1)</f>
        <v>1</v>
      </c>
      <c r="J420" s="13" t="s">
        <v>107</v>
      </c>
      <c r="K420" s="13" t="s">
        <v>107</v>
      </c>
      <c r="L420" s="13" t="s">
        <v>107</v>
      </c>
      <c r="M420" s="14" t="s">
        <v>107</v>
      </c>
      <c r="N420" s="14" t="s">
        <v>107</v>
      </c>
      <c r="O420" s="13" t="s">
        <v>3220</v>
      </c>
      <c r="P420"/>
    </row>
    <row r="421" spans="1:16" x14ac:dyDescent="0.25">
      <c r="A421" s="48">
        <v>318</v>
      </c>
      <c r="B421" s="1" t="str">
        <f t="shared" si="12"/>
        <v>OG318U</v>
      </c>
      <c r="C421" s="1" t="str">
        <f t="shared" si="13"/>
        <v>OG318</v>
      </c>
      <c r="D421" t="str">
        <f>VLOOKUP(C421, '1.MetaData'!B:AI, 2, FALSE)</f>
        <v>F15-1109</v>
      </c>
      <c r="F421" s="13" t="s">
        <v>667</v>
      </c>
      <c r="G421" s="14">
        <v>1</v>
      </c>
      <c r="H421">
        <f ca="1">COUNTIFS('3.DNAExtractions'!$B:$B,$B421,'3.DNAExtractions'!$D:$D,H$1)</f>
        <v>1</v>
      </c>
      <c r="J421" s="13" t="s">
        <v>107</v>
      </c>
      <c r="K421" s="13" t="s">
        <v>107</v>
      </c>
      <c r="L421" s="13" t="s">
        <v>107</v>
      </c>
      <c r="M421" s="14" t="s">
        <v>107</v>
      </c>
      <c r="N421" s="14" t="s">
        <v>107</v>
      </c>
      <c r="O421" s="13" t="s">
        <v>3220</v>
      </c>
      <c r="P421"/>
    </row>
    <row r="422" spans="1:16" x14ac:dyDescent="0.25">
      <c r="A422" s="48">
        <v>319</v>
      </c>
      <c r="B422" s="1" t="str">
        <f t="shared" si="12"/>
        <v>OG319U</v>
      </c>
      <c r="C422" s="1" t="str">
        <f t="shared" si="13"/>
        <v>OG319</v>
      </c>
      <c r="D422" t="str">
        <f>VLOOKUP(C422, '1.MetaData'!B:AI, 2, FALSE)</f>
        <v>F15-0242</v>
      </c>
      <c r="F422" s="13" t="s">
        <v>667</v>
      </c>
      <c r="G422" s="14">
        <v>1</v>
      </c>
      <c r="H422">
        <f ca="1">COUNTIFS('3.DNAExtractions'!$B:$B,$B422,'3.DNAExtractions'!$D:$D,H$1)</f>
        <v>1</v>
      </c>
      <c r="J422" s="13" t="s">
        <v>107</v>
      </c>
      <c r="K422" s="13" t="s">
        <v>107</v>
      </c>
      <c r="L422" s="13" t="s">
        <v>107</v>
      </c>
      <c r="M422" s="14" t="s">
        <v>107</v>
      </c>
      <c r="N422" s="14" t="s">
        <v>107</v>
      </c>
      <c r="O422" s="13" t="s">
        <v>3220</v>
      </c>
      <c r="P422"/>
    </row>
    <row r="423" spans="1:16" x14ac:dyDescent="0.25">
      <c r="A423" s="48">
        <v>320</v>
      </c>
      <c r="B423" s="1" t="str">
        <f t="shared" si="12"/>
        <v>OG320U</v>
      </c>
      <c r="C423" s="1" t="str">
        <f t="shared" si="13"/>
        <v>OG320</v>
      </c>
      <c r="D423" t="str">
        <f>VLOOKUP(C423, '1.MetaData'!B:AI, 2, FALSE)</f>
        <v>F15-1110</v>
      </c>
      <c r="F423" s="13" t="s">
        <v>667</v>
      </c>
      <c r="G423" s="14">
        <v>1</v>
      </c>
      <c r="H423">
        <f ca="1">COUNTIFS('3.DNAExtractions'!$B:$B,$B423,'3.DNAExtractions'!$D:$D,H$1)</f>
        <v>1</v>
      </c>
      <c r="J423" s="13" t="s">
        <v>107</v>
      </c>
      <c r="K423" s="13" t="s">
        <v>107</v>
      </c>
      <c r="L423" s="13" t="s">
        <v>107</v>
      </c>
      <c r="M423" s="14" t="s">
        <v>107</v>
      </c>
      <c r="N423" s="14" t="s">
        <v>107</v>
      </c>
      <c r="O423" s="13" t="s">
        <v>3220</v>
      </c>
      <c r="P423"/>
    </row>
    <row r="424" spans="1:16" x14ac:dyDescent="0.25">
      <c r="A424" s="48">
        <v>321</v>
      </c>
      <c r="B424" s="1" t="str">
        <f t="shared" si="12"/>
        <v>OG321U</v>
      </c>
      <c r="C424" s="1" t="str">
        <f t="shared" si="13"/>
        <v>OG321</v>
      </c>
      <c r="D424" t="str">
        <f>VLOOKUP(C424, '1.MetaData'!B:AI, 2, FALSE)</f>
        <v>F15-1111</v>
      </c>
      <c r="F424" s="13" t="s">
        <v>667</v>
      </c>
      <c r="G424" s="14">
        <v>1</v>
      </c>
      <c r="H424">
        <f ca="1">COUNTIFS('3.DNAExtractions'!$B:$B,$B424,'3.DNAExtractions'!$D:$D,H$1)</f>
        <v>1</v>
      </c>
      <c r="J424" s="13" t="s">
        <v>107</v>
      </c>
      <c r="K424" s="13" t="s">
        <v>107</v>
      </c>
      <c r="L424" s="13" t="s">
        <v>107</v>
      </c>
      <c r="M424" s="14" t="s">
        <v>107</v>
      </c>
      <c r="N424" s="14" t="s">
        <v>107</v>
      </c>
      <c r="O424" s="13" t="s">
        <v>3220</v>
      </c>
      <c r="P424"/>
    </row>
    <row r="425" spans="1:16" x14ac:dyDescent="0.25">
      <c r="A425" s="48">
        <v>322</v>
      </c>
      <c r="B425" s="1" t="str">
        <f t="shared" si="12"/>
        <v>OG322U</v>
      </c>
      <c r="C425" s="1" t="str">
        <f t="shared" si="13"/>
        <v>OG322</v>
      </c>
      <c r="D425" t="str">
        <f>VLOOKUP(C425, '1.MetaData'!B:AI, 2, FALSE)</f>
        <v>F15-1112</v>
      </c>
      <c r="F425" s="13" t="s">
        <v>667</v>
      </c>
      <c r="G425" s="14">
        <v>1</v>
      </c>
      <c r="H425">
        <f ca="1">COUNTIFS('3.DNAExtractions'!$B:$B,$B425,'3.DNAExtractions'!$D:$D,H$1)</f>
        <v>1</v>
      </c>
      <c r="J425" s="13" t="s">
        <v>107</v>
      </c>
      <c r="K425" s="13" t="s">
        <v>107</v>
      </c>
      <c r="L425" s="13" t="s">
        <v>107</v>
      </c>
      <c r="M425" s="14" t="s">
        <v>107</v>
      </c>
      <c r="N425" s="14" t="s">
        <v>107</v>
      </c>
      <c r="O425" s="13" t="s">
        <v>3220</v>
      </c>
      <c r="P425"/>
    </row>
    <row r="426" spans="1:16" x14ac:dyDescent="0.25">
      <c r="A426" s="48">
        <v>323</v>
      </c>
      <c r="B426" s="1" t="str">
        <f t="shared" si="12"/>
        <v>OG323U</v>
      </c>
      <c r="C426" s="1" t="str">
        <f t="shared" si="13"/>
        <v>OG323</v>
      </c>
      <c r="D426" t="str">
        <f>VLOOKUP(C426, '1.MetaData'!B:AI, 2, FALSE)</f>
        <v>F15-0240</v>
      </c>
      <c r="F426" s="13" t="s">
        <v>667</v>
      </c>
      <c r="G426" s="14">
        <v>1</v>
      </c>
      <c r="H426">
        <f ca="1">COUNTIFS('3.DNAExtractions'!$B:$B,$B426,'3.DNAExtractions'!$D:$D,H$1)</f>
        <v>1</v>
      </c>
      <c r="J426" s="13" t="s">
        <v>107</v>
      </c>
      <c r="K426" s="13" t="s">
        <v>107</v>
      </c>
      <c r="L426" s="13" t="s">
        <v>107</v>
      </c>
      <c r="M426" s="14" t="s">
        <v>107</v>
      </c>
      <c r="N426" s="14" t="s">
        <v>107</v>
      </c>
      <c r="O426" s="13" t="s">
        <v>3220</v>
      </c>
      <c r="P426"/>
    </row>
    <row r="427" spans="1:16" x14ac:dyDescent="0.25">
      <c r="A427" s="48">
        <v>324</v>
      </c>
      <c r="B427" s="1" t="str">
        <f t="shared" si="12"/>
        <v>OG324U</v>
      </c>
      <c r="C427" s="1" t="str">
        <f t="shared" si="13"/>
        <v>OG324</v>
      </c>
      <c r="D427" t="str">
        <f>VLOOKUP(C427, '1.MetaData'!B:AI, 2, FALSE)</f>
        <v>F16-0273</v>
      </c>
      <c r="F427" s="13" t="s">
        <v>667</v>
      </c>
      <c r="G427" s="14">
        <v>1</v>
      </c>
      <c r="H427">
        <f ca="1">COUNTIFS('3.DNAExtractions'!$B:$B,$B427,'3.DNAExtractions'!$D:$D,H$1)</f>
        <v>1</v>
      </c>
      <c r="J427" s="13" t="s">
        <v>107</v>
      </c>
      <c r="K427" s="13" t="s">
        <v>107</v>
      </c>
      <c r="L427" s="13" t="s">
        <v>107</v>
      </c>
      <c r="M427" s="14" t="s">
        <v>107</v>
      </c>
      <c r="N427" s="14" t="s">
        <v>107</v>
      </c>
      <c r="O427" s="13" t="s">
        <v>3220</v>
      </c>
      <c r="P427"/>
    </row>
    <row r="428" spans="1:16" x14ac:dyDescent="0.25">
      <c r="A428" s="48">
        <v>325</v>
      </c>
      <c r="B428" s="1" t="str">
        <f t="shared" si="12"/>
        <v>OG325U</v>
      </c>
      <c r="C428" s="1" t="str">
        <f t="shared" si="13"/>
        <v>OG325</v>
      </c>
      <c r="D428" t="str">
        <f>VLOOKUP(C428, '1.MetaData'!B:AI, 2, FALSE)</f>
        <v>F15-0241</v>
      </c>
      <c r="F428" s="13" t="s">
        <v>667</v>
      </c>
      <c r="G428" s="14">
        <v>1</v>
      </c>
      <c r="H428">
        <f ca="1">COUNTIFS('3.DNAExtractions'!$B:$B,$B428,'3.DNAExtractions'!$D:$D,H$1)</f>
        <v>1</v>
      </c>
      <c r="J428" s="13" t="s">
        <v>107</v>
      </c>
      <c r="K428" s="13" t="s">
        <v>107</v>
      </c>
      <c r="L428" s="13" t="s">
        <v>107</v>
      </c>
      <c r="M428" s="14" t="s">
        <v>107</v>
      </c>
      <c r="N428" s="14" t="s">
        <v>107</v>
      </c>
      <c r="O428" s="13" t="s">
        <v>3220</v>
      </c>
      <c r="P428"/>
    </row>
    <row r="429" spans="1:16" x14ac:dyDescent="0.25">
      <c r="A429" s="48">
        <v>326</v>
      </c>
      <c r="B429" s="1" t="str">
        <f t="shared" si="12"/>
        <v>OG326U</v>
      </c>
      <c r="C429" s="1" t="str">
        <f t="shared" si="13"/>
        <v>OG326</v>
      </c>
      <c r="D429" t="str">
        <f>VLOOKUP(C429, '1.MetaData'!B:AI, 2, FALSE)</f>
        <v>F16-0272</v>
      </c>
      <c r="F429" s="13" t="s">
        <v>667</v>
      </c>
      <c r="G429" s="14">
        <v>1</v>
      </c>
      <c r="H429">
        <f ca="1">COUNTIFS('3.DNAExtractions'!$B:$B,$B429,'3.DNAExtractions'!$D:$D,H$1)</f>
        <v>1</v>
      </c>
      <c r="J429" s="13" t="s">
        <v>107</v>
      </c>
      <c r="K429" s="13" t="s">
        <v>107</v>
      </c>
      <c r="L429" s="13" t="s">
        <v>107</v>
      </c>
      <c r="M429" s="14" t="s">
        <v>107</v>
      </c>
      <c r="N429" s="14" t="s">
        <v>107</v>
      </c>
      <c r="O429" s="13" t="s">
        <v>3220</v>
      </c>
      <c r="P429"/>
    </row>
    <row r="430" spans="1:16" x14ac:dyDescent="0.25">
      <c r="A430" s="48">
        <v>327</v>
      </c>
      <c r="B430" s="1" t="str">
        <f t="shared" si="12"/>
        <v>OG327U</v>
      </c>
      <c r="C430" s="1" t="str">
        <f t="shared" si="13"/>
        <v>OG327</v>
      </c>
      <c r="D430" t="str">
        <f>VLOOKUP(C430, '1.MetaData'!B:AI, 2, FALSE)</f>
        <v>F15-1917</v>
      </c>
      <c r="F430" s="13" t="s">
        <v>667</v>
      </c>
      <c r="G430" s="14">
        <v>1</v>
      </c>
      <c r="H430">
        <f ca="1">COUNTIFS('3.DNAExtractions'!$B:$B,$B430,'3.DNAExtractions'!$D:$D,H$1)</f>
        <v>1</v>
      </c>
      <c r="J430" s="13" t="s">
        <v>107</v>
      </c>
      <c r="K430" s="13" t="s">
        <v>107</v>
      </c>
      <c r="L430" s="13" t="s">
        <v>107</v>
      </c>
      <c r="M430" s="14" t="s">
        <v>107</v>
      </c>
      <c r="N430" s="14" t="s">
        <v>107</v>
      </c>
      <c r="O430" s="13" t="s">
        <v>3220</v>
      </c>
      <c r="P430"/>
    </row>
    <row r="431" spans="1:16" x14ac:dyDescent="0.25">
      <c r="A431" s="48">
        <v>328</v>
      </c>
      <c r="B431" s="1" t="str">
        <f t="shared" si="12"/>
        <v>OG328U</v>
      </c>
      <c r="C431" s="1" t="str">
        <f t="shared" si="13"/>
        <v>OG328</v>
      </c>
      <c r="D431" t="str">
        <f>VLOOKUP(C431, '1.MetaData'!B:AI, 2, FALSE)</f>
        <v>F15-1942</v>
      </c>
      <c r="F431" s="13" t="s">
        <v>667</v>
      </c>
      <c r="G431" s="14">
        <v>1</v>
      </c>
      <c r="H431">
        <f ca="1">COUNTIFS('3.DNAExtractions'!$B:$B,$B431,'3.DNAExtractions'!$D:$D,H$1)</f>
        <v>1</v>
      </c>
      <c r="J431" s="13" t="s">
        <v>107</v>
      </c>
      <c r="K431" s="13" t="s">
        <v>107</v>
      </c>
      <c r="L431" s="13" t="s">
        <v>107</v>
      </c>
      <c r="M431" s="14" t="s">
        <v>107</v>
      </c>
      <c r="N431" s="14" t="s">
        <v>107</v>
      </c>
      <c r="O431" s="13" t="s">
        <v>3220</v>
      </c>
      <c r="P431"/>
    </row>
    <row r="432" spans="1:16" x14ac:dyDescent="0.25">
      <c r="A432" s="48">
        <v>329</v>
      </c>
      <c r="B432" s="1" t="str">
        <f t="shared" si="12"/>
        <v>OG329U</v>
      </c>
      <c r="C432" s="1" t="str">
        <f t="shared" si="13"/>
        <v>OG329</v>
      </c>
      <c r="D432" t="str">
        <f>VLOOKUP(C432, '1.MetaData'!B:AI, 2, FALSE)</f>
        <v>F16-0261</v>
      </c>
      <c r="F432" s="13" t="s">
        <v>667</v>
      </c>
      <c r="G432" s="14">
        <v>1</v>
      </c>
      <c r="H432">
        <f ca="1">COUNTIFS('3.DNAExtractions'!$B:$B,$B432,'3.DNAExtractions'!$D:$D,H$1)</f>
        <v>1</v>
      </c>
      <c r="J432" s="13" t="s">
        <v>107</v>
      </c>
      <c r="K432" s="13" t="s">
        <v>107</v>
      </c>
      <c r="L432" s="13" t="s">
        <v>107</v>
      </c>
      <c r="M432" s="14" t="s">
        <v>107</v>
      </c>
      <c r="N432" s="14" t="s">
        <v>107</v>
      </c>
      <c r="O432" s="13" t="s">
        <v>3220</v>
      </c>
      <c r="P432"/>
    </row>
    <row r="433" spans="1:16" x14ac:dyDescent="0.25">
      <c r="A433" s="48">
        <v>330</v>
      </c>
      <c r="B433" s="1" t="str">
        <f t="shared" si="12"/>
        <v>OG330U</v>
      </c>
      <c r="C433" s="1" t="str">
        <f t="shared" si="13"/>
        <v>OG330</v>
      </c>
      <c r="D433" t="str">
        <f>VLOOKUP(C433, '1.MetaData'!B:AI, 2, FALSE)</f>
        <v>F16-0173</v>
      </c>
      <c r="F433" s="13" t="s">
        <v>667</v>
      </c>
      <c r="G433" s="14">
        <v>1</v>
      </c>
      <c r="H433">
        <f ca="1">COUNTIFS('3.DNAExtractions'!$B:$B,$B433,'3.DNAExtractions'!$D:$D,H$1)</f>
        <v>1</v>
      </c>
      <c r="J433" s="13" t="s">
        <v>107</v>
      </c>
      <c r="K433" s="13" t="s">
        <v>107</v>
      </c>
      <c r="L433" s="13" t="s">
        <v>107</v>
      </c>
      <c r="M433" s="14" t="s">
        <v>107</v>
      </c>
      <c r="N433" s="14" t="s">
        <v>107</v>
      </c>
      <c r="O433" s="13" t="s">
        <v>3220</v>
      </c>
      <c r="P433"/>
    </row>
    <row r="434" spans="1:16" x14ac:dyDescent="0.25">
      <c r="A434" s="48">
        <v>331</v>
      </c>
      <c r="B434" s="1" t="str">
        <f t="shared" si="12"/>
        <v>OG331U</v>
      </c>
      <c r="C434" s="1" t="str">
        <f t="shared" si="13"/>
        <v>OG331</v>
      </c>
      <c r="D434" t="str">
        <f>VLOOKUP(C434, '1.MetaData'!B:AI, 2, FALSE)</f>
        <v>F15-0239</v>
      </c>
      <c r="F434" s="13" t="s">
        <v>667</v>
      </c>
      <c r="G434" s="14">
        <v>1</v>
      </c>
      <c r="H434">
        <f ca="1">COUNTIFS('3.DNAExtractions'!$B:$B,$B434,'3.DNAExtractions'!$D:$D,H$1)</f>
        <v>1</v>
      </c>
      <c r="J434" s="13" t="s">
        <v>107</v>
      </c>
      <c r="K434" s="13" t="s">
        <v>107</v>
      </c>
      <c r="L434" s="13" t="s">
        <v>107</v>
      </c>
      <c r="M434" s="14" t="s">
        <v>107</v>
      </c>
      <c r="N434" s="14" t="s">
        <v>107</v>
      </c>
      <c r="O434" s="13" t="s">
        <v>3220</v>
      </c>
      <c r="P434"/>
    </row>
    <row r="435" spans="1:16" x14ac:dyDescent="0.25">
      <c r="A435" s="48">
        <v>332</v>
      </c>
      <c r="B435" s="1" t="str">
        <f t="shared" si="12"/>
        <v>OG332U</v>
      </c>
      <c r="C435" s="1" t="str">
        <f t="shared" si="13"/>
        <v>OG332</v>
      </c>
      <c r="D435" t="str">
        <f>VLOOKUP(C435, '1.MetaData'!B:AI, 2, FALSE)</f>
        <v>F15-1115</v>
      </c>
      <c r="F435" s="13" t="s">
        <v>667</v>
      </c>
      <c r="G435" s="14">
        <v>1</v>
      </c>
      <c r="H435">
        <f ca="1">COUNTIFS('3.DNAExtractions'!$B:$B,$B435,'3.DNAExtractions'!$D:$D,H$1)</f>
        <v>1</v>
      </c>
      <c r="J435" s="13" t="s">
        <v>107</v>
      </c>
      <c r="K435" s="13" t="s">
        <v>107</v>
      </c>
      <c r="L435" s="13" t="s">
        <v>107</v>
      </c>
      <c r="M435" s="14" t="s">
        <v>107</v>
      </c>
      <c r="N435" s="14" t="s">
        <v>107</v>
      </c>
      <c r="O435" s="13" t="s">
        <v>3220</v>
      </c>
      <c r="P435"/>
    </row>
    <row r="436" spans="1:16" x14ac:dyDescent="0.25">
      <c r="A436" s="48">
        <v>333</v>
      </c>
      <c r="B436" s="1" t="str">
        <f t="shared" si="12"/>
        <v>OG333U</v>
      </c>
      <c r="C436" s="1" t="str">
        <f t="shared" si="13"/>
        <v>OG333</v>
      </c>
      <c r="D436" t="str">
        <f>VLOOKUP(C436, '1.MetaData'!B:AI, 2, FALSE)</f>
        <v>F16-0260</v>
      </c>
      <c r="F436" s="13" t="s">
        <v>667</v>
      </c>
      <c r="G436" s="14">
        <v>1</v>
      </c>
      <c r="H436">
        <f ca="1">COUNTIFS('3.DNAExtractions'!$B:$B,$B436,'3.DNAExtractions'!$D:$D,H$1)</f>
        <v>1</v>
      </c>
      <c r="J436" s="13" t="s">
        <v>107</v>
      </c>
      <c r="K436" s="13" t="s">
        <v>107</v>
      </c>
      <c r="L436" s="13" t="s">
        <v>107</v>
      </c>
      <c r="M436" s="14" t="s">
        <v>107</v>
      </c>
      <c r="N436" s="14" t="s">
        <v>107</v>
      </c>
      <c r="O436" s="13" t="s">
        <v>3220</v>
      </c>
      <c r="P436"/>
    </row>
    <row r="437" spans="1:16" x14ac:dyDescent="0.25">
      <c r="A437" s="48">
        <v>334</v>
      </c>
      <c r="B437" s="1" t="str">
        <f t="shared" si="12"/>
        <v>OG334U</v>
      </c>
      <c r="C437" s="1" t="str">
        <f t="shared" si="13"/>
        <v>OG334</v>
      </c>
      <c r="D437" t="str">
        <f>VLOOKUP(C437, '1.MetaData'!B:AI, 2, FALSE)</f>
        <v>F15-1116</v>
      </c>
      <c r="F437" s="13" t="s">
        <v>667</v>
      </c>
      <c r="G437" s="14">
        <v>1</v>
      </c>
      <c r="H437">
        <f ca="1">COUNTIFS('3.DNAExtractions'!$B:$B,$B437,'3.DNAExtractions'!$D:$D,H$1)</f>
        <v>1</v>
      </c>
      <c r="J437" s="13" t="s">
        <v>107</v>
      </c>
      <c r="K437" s="13" t="s">
        <v>107</v>
      </c>
      <c r="L437" s="13" t="s">
        <v>107</v>
      </c>
      <c r="M437" s="14" t="s">
        <v>107</v>
      </c>
      <c r="N437" s="14" t="s">
        <v>107</v>
      </c>
      <c r="O437" s="13" t="s">
        <v>3220</v>
      </c>
      <c r="P437"/>
    </row>
    <row r="438" spans="1:16" x14ac:dyDescent="0.25">
      <c r="A438" s="48">
        <v>335</v>
      </c>
      <c r="B438" s="1" t="str">
        <f t="shared" si="12"/>
        <v>OG335U</v>
      </c>
      <c r="C438" s="1" t="str">
        <f t="shared" si="13"/>
        <v>OG335</v>
      </c>
      <c r="D438" t="str">
        <f>VLOOKUP(C438, '1.MetaData'!B:AI, 2, FALSE)</f>
        <v>F15-1117</v>
      </c>
      <c r="F438" s="13" t="s">
        <v>667</v>
      </c>
      <c r="G438" s="14">
        <v>1</v>
      </c>
      <c r="H438">
        <f ca="1">COUNTIFS('3.DNAExtractions'!$B:$B,$B438,'3.DNAExtractions'!$D:$D,H$1)</f>
        <v>1</v>
      </c>
      <c r="J438" s="13" t="s">
        <v>107</v>
      </c>
      <c r="K438" s="13" t="s">
        <v>107</v>
      </c>
      <c r="L438" s="13" t="s">
        <v>107</v>
      </c>
      <c r="M438" s="14" t="s">
        <v>107</v>
      </c>
      <c r="N438" s="14" t="s">
        <v>107</v>
      </c>
      <c r="O438" s="13" t="s">
        <v>3220</v>
      </c>
      <c r="P438"/>
    </row>
    <row r="439" spans="1:16" x14ac:dyDescent="0.25">
      <c r="A439" s="48">
        <v>336</v>
      </c>
      <c r="B439" s="1" t="str">
        <f t="shared" si="12"/>
        <v>OG336U</v>
      </c>
      <c r="C439" s="1" t="str">
        <f t="shared" si="13"/>
        <v>OG336</v>
      </c>
      <c r="D439" t="str">
        <f>VLOOKUP(C439, '1.MetaData'!B:AI, 2, FALSE)</f>
        <v>F15-1949</v>
      </c>
      <c r="F439" s="13" t="s">
        <v>667</v>
      </c>
      <c r="G439" s="14">
        <v>1</v>
      </c>
      <c r="H439">
        <f ca="1">COUNTIFS('3.DNAExtractions'!$B:$B,$B439,'3.DNAExtractions'!$D:$D,H$1)</f>
        <v>1</v>
      </c>
      <c r="J439" s="13" t="s">
        <v>107</v>
      </c>
      <c r="K439" s="13" t="s">
        <v>107</v>
      </c>
      <c r="L439" s="13" t="s">
        <v>107</v>
      </c>
      <c r="M439" s="14" t="s">
        <v>107</v>
      </c>
      <c r="N439" s="14" t="s">
        <v>107</v>
      </c>
      <c r="O439" s="13" t="s">
        <v>3220</v>
      </c>
      <c r="P439"/>
    </row>
    <row r="440" spans="1:16" x14ac:dyDescent="0.25">
      <c r="A440" s="48">
        <v>337</v>
      </c>
      <c r="B440" s="1" t="str">
        <f t="shared" si="12"/>
        <v>OG337U</v>
      </c>
      <c r="C440" s="1" t="str">
        <f t="shared" si="13"/>
        <v>OG337</v>
      </c>
      <c r="D440" t="str">
        <f>VLOOKUP(C440, '1.MetaData'!B:AI, 2, FALSE)</f>
        <v>F15-1118</v>
      </c>
      <c r="F440" s="13" t="s">
        <v>667</v>
      </c>
      <c r="G440" s="14">
        <v>1</v>
      </c>
      <c r="H440">
        <f ca="1">COUNTIFS('3.DNAExtractions'!$B:$B,$B440,'3.DNAExtractions'!$D:$D,H$1)</f>
        <v>1</v>
      </c>
      <c r="J440" s="13" t="s">
        <v>107</v>
      </c>
      <c r="K440" s="13" t="s">
        <v>107</v>
      </c>
      <c r="L440" s="13" t="s">
        <v>107</v>
      </c>
      <c r="M440" s="14" t="s">
        <v>107</v>
      </c>
      <c r="N440" s="14" t="s">
        <v>107</v>
      </c>
      <c r="O440" s="13" t="s">
        <v>3220</v>
      </c>
      <c r="P440"/>
    </row>
    <row r="441" spans="1:16" x14ac:dyDescent="0.25">
      <c r="A441" s="48">
        <v>338</v>
      </c>
      <c r="B441" s="1" t="str">
        <f t="shared" si="12"/>
        <v>OG338U</v>
      </c>
      <c r="C441" s="1" t="str">
        <f t="shared" si="13"/>
        <v>OG338</v>
      </c>
      <c r="D441" t="str">
        <f>VLOOKUP(C441, '1.MetaData'!B:AI, 2, FALSE)</f>
        <v>F15-1908</v>
      </c>
      <c r="F441" s="13" t="s">
        <v>667</v>
      </c>
      <c r="G441" s="14">
        <v>1</v>
      </c>
      <c r="H441">
        <f ca="1">COUNTIFS('3.DNAExtractions'!$B:$B,$B441,'3.DNAExtractions'!$D:$D,H$1)</f>
        <v>1</v>
      </c>
      <c r="J441" s="13" t="s">
        <v>107</v>
      </c>
      <c r="K441" s="13" t="s">
        <v>107</v>
      </c>
      <c r="L441" s="13" t="s">
        <v>107</v>
      </c>
      <c r="M441" s="14" t="s">
        <v>107</v>
      </c>
      <c r="N441" s="14" t="s">
        <v>107</v>
      </c>
      <c r="O441" s="13" t="s">
        <v>3220</v>
      </c>
      <c r="P441"/>
    </row>
    <row r="442" spans="1:16" x14ac:dyDescent="0.25">
      <c r="A442" s="48">
        <v>339</v>
      </c>
      <c r="B442" s="1" t="str">
        <f t="shared" si="12"/>
        <v>OG339U</v>
      </c>
      <c r="C442" s="1" t="str">
        <f t="shared" si="13"/>
        <v>OG339</v>
      </c>
      <c r="D442" t="str">
        <f>VLOOKUP(C442, '1.MetaData'!B:AI, 2, FALSE)</f>
        <v>F15-1121</v>
      </c>
      <c r="F442" s="13" t="s">
        <v>667</v>
      </c>
      <c r="G442" s="14">
        <v>1</v>
      </c>
      <c r="H442">
        <f ca="1">COUNTIFS('3.DNAExtractions'!$B:$B,$B442,'3.DNAExtractions'!$D:$D,H$1)</f>
        <v>1</v>
      </c>
      <c r="J442" s="13" t="s">
        <v>107</v>
      </c>
      <c r="K442" s="13" t="s">
        <v>107</v>
      </c>
      <c r="L442" s="13" t="s">
        <v>107</v>
      </c>
      <c r="M442" s="14" t="s">
        <v>107</v>
      </c>
      <c r="N442" s="14" t="s">
        <v>107</v>
      </c>
      <c r="O442" s="13" t="s">
        <v>3220</v>
      </c>
      <c r="P442"/>
    </row>
    <row r="443" spans="1:16" x14ac:dyDescent="0.25">
      <c r="A443" s="48">
        <v>340</v>
      </c>
      <c r="B443" s="1" t="str">
        <f t="shared" si="12"/>
        <v>OG340U</v>
      </c>
      <c r="C443" s="1" t="str">
        <f t="shared" si="13"/>
        <v>OG340</v>
      </c>
      <c r="D443" t="str">
        <f>VLOOKUP(C443, '1.MetaData'!B:AI, 2, FALSE)</f>
        <v>F15-1953</v>
      </c>
      <c r="F443" s="13" t="s">
        <v>667</v>
      </c>
      <c r="G443" s="14">
        <v>1</v>
      </c>
      <c r="H443">
        <f ca="1">COUNTIFS('3.DNAExtractions'!$B:$B,$B443,'3.DNAExtractions'!$D:$D,H$1)</f>
        <v>1</v>
      </c>
      <c r="J443" s="13" t="s">
        <v>107</v>
      </c>
      <c r="K443" s="13" t="s">
        <v>107</v>
      </c>
      <c r="L443" s="13" t="s">
        <v>107</v>
      </c>
      <c r="M443" s="14" t="s">
        <v>107</v>
      </c>
      <c r="N443" s="14" t="s">
        <v>107</v>
      </c>
      <c r="O443" s="13" t="s">
        <v>3220</v>
      </c>
      <c r="P443"/>
    </row>
    <row r="444" spans="1:16" x14ac:dyDescent="0.25">
      <c r="A444" s="48">
        <v>341</v>
      </c>
      <c r="B444" s="1" t="str">
        <f t="shared" si="12"/>
        <v>OG341U</v>
      </c>
      <c r="C444" s="1" t="str">
        <f t="shared" si="13"/>
        <v>OG341</v>
      </c>
      <c r="D444" t="str">
        <f>VLOOKUP(C444, '1.MetaData'!B:AI, 2, FALSE)</f>
        <v>F15-0954</v>
      </c>
      <c r="F444" s="13" t="s">
        <v>667</v>
      </c>
      <c r="G444" s="14">
        <v>1</v>
      </c>
      <c r="H444">
        <f ca="1">COUNTIFS('3.DNAExtractions'!$B:$B,$B444,'3.DNAExtractions'!$D:$D,H$1)</f>
        <v>1</v>
      </c>
      <c r="J444" s="13" t="s">
        <v>107</v>
      </c>
      <c r="K444" s="13" t="s">
        <v>107</v>
      </c>
      <c r="L444" s="13" t="s">
        <v>107</v>
      </c>
      <c r="M444" s="14" t="s">
        <v>107</v>
      </c>
      <c r="N444" s="14" t="s">
        <v>107</v>
      </c>
      <c r="O444" s="13" t="s">
        <v>3220</v>
      </c>
      <c r="P444"/>
    </row>
    <row r="445" spans="1:16" x14ac:dyDescent="0.25">
      <c r="A445" s="48">
        <v>342</v>
      </c>
      <c r="B445" s="1" t="str">
        <f t="shared" si="12"/>
        <v>OG342U</v>
      </c>
      <c r="C445" s="1" t="str">
        <f t="shared" si="13"/>
        <v>OG342</v>
      </c>
      <c r="D445" t="str">
        <f>VLOOKUP(C445, '1.MetaData'!B:AI, 2, FALSE)</f>
        <v>F15-1940</v>
      </c>
      <c r="F445" s="13" t="s">
        <v>667</v>
      </c>
      <c r="G445" s="14">
        <v>1</v>
      </c>
      <c r="H445">
        <f ca="1">COUNTIFS('3.DNAExtractions'!$B:$B,$B445,'3.DNAExtractions'!$D:$D,H$1)</f>
        <v>1</v>
      </c>
      <c r="J445" s="13" t="s">
        <v>107</v>
      </c>
      <c r="K445" s="13" t="s">
        <v>107</v>
      </c>
      <c r="L445" s="13" t="s">
        <v>107</v>
      </c>
      <c r="M445" s="14" t="s">
        <v>107</v>
      </c>
      <c r="N445" s="14" t="s">
        <v>107</v>
      </c>
      <c r="O445" s="13" t="s">
        <v>3220</v>
      </c>
      <c r="P445"/>
    </row>
    <row r="446" spans="1:16" x14ac:dyDescent="0.25">
      <c r="A446" s="48">
        <v>343</v>
      </c>
      <c r="B446" s="1" t="str">
        <f t="shared" si="12"/>
        <v>OG343U</v>
      </c>
      <c r="C446" s="1" t="str">
        <f t="shared" si="13"/>
        <v>OG343</v>
      </c>
      <c r="D446" t="str">
        <f>VLOOKUP(C446, '1.MetaData'!B:AI, 2, FALSE)</f>
        <v>F15-1952</v>
      </c>
      <c r="F446" s="13" t="s">
        <v>667</v>
      </c>
      <c r="G446" s="14">
        <v>1</v>
      </c>
      <c r="H446">
        <f ca="1">COUNTIFS('3.DNAExtractions'!$B:$B,$B446,'3.DNAExtractions'!$D:$D,H$1)</f>
        <v>1</v>
      </c>
      <c r="J446" s="13" t="s">
        <v>107</v>
      </c>
      <c r="K446" s="13" t="s">
        <v>107</v>
      </c>
      <c r="L446" s="13" t="s">
        <v>107</v>
      </c>
      <c r="M446" s="14" t="s">
        <v>107</v>
      </c>
      <c r="N446" s="14" t="s">
        <v>107</v>
      </c>
      <c r="O446" s="13" t="s">
        <v>3220</v>
      </c>
      <c r="P446"/>
    </row>
    <row r="447" spans="1:16" x14ac:dyDescent="0.25">
      <c r="A447" s="48">
        <v>344</v>
      </c>
      <c r="B447" s="1" t="str">
        <f t="shared" si="12"/>
        <v>OG344U</v>
      </c>
      <c r="C447" s="1" t="str">
        <f t="shared" si="13"/>
        <v>OG344</v>
      </c>
      <c r="D447" t="str">
        <f>VLOOKUP(C447, '1.MetaData'!B:AI, 2, FALSE)</f>
        <v>F15-1956</v>
      </c>
      <c r="F447" s="13" t="s">
        <v>667</v>
      </c>
      <c r="G447" s="14">
        <v>1</v>
      </c>
      <c r="H447">
        <f ca="1">COUNTIFS('3.DNAExtractions'!$B:$B,$B447,'3.DNAExtractions'!$D:$D,H$1)</f>
        <v>1</v>
      </c>
      <c r="J447" s="13" t="s">
        <v>107</v>
      </c>
      <c r="K447" s="13" t="s">
        <v>107</v>
      </c>
      <c r="L447" s="13" t="s">
        <v>107</v>
      </c>
      <c r="M447" s="14" t="s">
        <v>107</v>
      </c>
      <c r="N447" s="14" t="s">
        <v>107</v>
      </c>
      <c r="O447" s="13" t="s">
        <v>3220</v>
      </c>
      <c r="P447"/>
    </row>
    <row r="448" spans="1:16" x14ac:dyDescent="0.25">
      <c r="A448" s="48">
        <v>345</v>
      </c>
      <c r="B448" s="1" t="str">
        <f t="shared" ref="B448:B511" si="14">IF(G448&gt;1,_xlfn.CONCAT(C448,LEFT(F448,1),G448),_xlfn.CONCAT(C448,LEFT(F448,1)))</f>
        <v>OG345U</v>
      </c>
      <c r="C448" s="1" t="str">
        <f t="shared" ref="C448:C511" si="15">_xlfn.CONCAT("OG",A448)</f>
        <v>OG345</v>
      </c>
      <c r="D448" t="str">
        <f>VLOOKUP(C448, '1.MetaData'!B:AI, 2, FALSE)</f>
        <v>F15-1122</v>
      </c>
      <c r="F448" s="13" t="s">
        <v>667</v>
      </c>
      <c r="G448" s="14">
        <v>1</v>
      </c>
      <c r="H448">
        <f ca="1">COUNTIFS('3.DNAExtractions'!$B:$B,$B448,'3.DNAExtractions'!$D:$D,H$1)</f>
        <v>1</v>
      </c>
      <c r="J448" s="13" t="s">
        <v>107</v>
      </c>
      <c r="K448" s="13" t="s">
        <v>107</v>
      </c>
      <c r="L448" s="13" t="s">
        <v>107</v>
      </c>
      <c r="M448" s="14" t="s">
        <v>107</v>
      </c>
      <c r="N448" s="14" t="s">
        <v>107</v>
      </c>
      <c r="O448" s="13" t="s">
        <v>3220</v>
      </c>
      <c r="P448"/>
    </row>
    <row r="449" spans="1:16" x14ac:dyDescent="0.25">
      <c r="A449" s="48">
        <v>346</v>
      </c>
      <c r="B449" s="1" t="str">
        <f t="shared" si="14"/>
        <v>OG346U</v>
      </c>
      <c r="C449" s="1" t="str">
        <f t="shared" si="15"/>
        <v>OG346</v>
      </c>
      <c r="D449" t="str">
        <f>VLOOKUP(C449, '1.MetaData'!B:AI, 2, FALSE)</f>
        <v>F15-1124</v>
      </c>
      <c r="F449" s="13" t="s">
        <v>667</v>
      </c>
      <c r="G449" s="14">
        <v>1</v>
      </c>
      <c r="H449">
        <f ca="1">COUNTIFS('3.DNAExtractions'!$B:$B,$B449,'3.DNAExtractions'!$D:$D,H$1)</f>
        <v>1</v>
      </c>
      <c r="J449" s="13" t="s">
        <v>107</v>
      </c>
      <c r="K449" s="13" t="s">
        <v>107</v>
      </c>
      <c r="L449" s="13" t="s">
        <v>107</v>
      </c>
      <c r="M449" s="14" t="s">
        <v>107</v>
      </c>
      <c r="N449" s="14" t="s">
        <v>107</v>
      </c>
      <c r="O449" s="13" t="s">
        <v>3220</v>
      </c>
      <c r="P449"/>
    </row>
    <row r="450" spans="1:16" x14ac:dyDescent="0.25">
      <c r="A450" s="48">
        <v>347</v>
      </c>
      <c r="B450" s="1" t="str">
        <f t="shared" si="14"/>
        <v>OG347U</v>
      </c>
      <c r="C450" s="1" t="str">
        <f t="shared" si="15"/>
        <v>OG347</v>
      </c>
      <c r="D450" t="str">
        <f>VLOOKUP(C450, '1.MetaData'!B:AI, 2, FALSE)</f>
        <v>F16-0498</v>
      </c>
      <c r="F450" s="13" t="s">
        <v>667</v>
      </c>
      <c r="G450" s="14">
        <v>1</v>
      </c>
      <c r="H450">
        <f ca="1">COUNTIFS('3.DNAExtractions'!$B:$B,$B450,'3.DNAExtractions'!$D:$D,H$1)</f>
        <v>1</v>
      </c>
      <c r="J450" s="13" t="s">
        <v>107</v>
      </c>
      <c r="K450" s="13" t="s">
        <v>107</v>
      </c>
      <c r="L450" s="13" t="s">
        <v>107</v>
      </c>
      <c r="M450" s="14" t="s">
        <v>107</v>
      </c>
      <c r="N450" s="14" t="s">
        <v>107</v>
      </c>
      <c r="O450" s="13" t="s">
        <v>3220</v>
      </c>
      <c r="P450"/>
    </row>
    <row r="451" spans="1:16" x14ac:dyDescent="0.25">
      <c r="A451" s="48">
        <v>348</v>
      </c>
      <c r="B451" s="1" t="str">
        <f t="shared" si="14"/>
        <v>OG348U</v>
      </c>
      <c r="C451" s="1" t="str">
        <f t="shared" si="15"/>
        <v>OG348</v>
      </c>
      <c r="D451" t="str">
        <f>VLOOKUP(C451, '1.MetaData'!B:AI, 2, FALSE)</f>
        <v>Sample 1</v>
      </c>
      <c r="F451" s="13" t="s">
        <v>667</v>
      </c>
      <c r="G451" s="14">
        <v>1</v>
      </c>
      <c r="H451">
        <f ca="1">COUNTIFS('3.DNAExtractions'!$B:$B,$B451,'3.DNAExtractions'!$D:$D,H$1)</f>
        <v>1</v>
      </c>
      <c r="J451" s="13" t="s">
        <v>107</v>
      </c>
      <c r="K451" s="13" t="s">
        <v>107</v>
      </c>
      <c r="L451" s="13" t="s">
        <v>107</v>
      </c>
      <c r="M451" s="14" t="s">
        <v>107</v>
      </c>
      <c r="N451" s="14" t="s">
        <v>107</v>
      </c>
      <c r="O451" s="13" t="s">
        <v>3220</v>
      </c>
      <c r="P451"/>
    </row>
    <row r="452" spans="1:16" x14ac:dyDescent="0.25">
      <c r="A452" s="48">
        <v>349</v>
      </c>
      <c r="B452" s="1" t="str">
        <f t="shared" si="14"/>
        <v>OG349U</v>
      </c>
      <c r="C452" s="1" t="str">
        <f t="shared" si="15"/>
        <v>OG349</v>
      </c>
      <c r="D452" t="str">
        <f>VLOOKUP(C452, '1.MetaData'!B:AI, 2, FALSE)</f>
        <v>F16-0246</v>
      </c>
      <c r="F452" s="13" t="s">
        <v>667</v>
      </c>
      <c r="G452" s="14">
        <v>1</v>
      </c>
      <c r="H452">
        <f ca="1">COUNTIFS('3.DNAExtractions'!$B:$B,$B452,'3.DNAExtractions'!$D:$D,H$1)</f>
        <v>1</v>
      </c>
      <c r="J452" s="13" t="s">
        <v>107</v>
      </c>
      <c r="K452" s="13" t="s">
        <v>107</v>
      </c>
      <c r="L452" s="13" t="s">
        <v>107</v>
      </c>
      <c r="M452" s="14" t="s">
        <v>107</v>
      </c>
      <c r="N452" s="14" t="s">
        <v>107</v>
      </c>
      <c r="O452" s="13" t="s">
        <v>3220</v>
      </c>
      <c r="P452"/>
    </row>
    <row r="453" spans="1:16" x14ac:dyDescent="0.25">
      <c r="A453" s="48">
        <v>350</v>
      </c>
      <c r="B453" s="1" t="str">
        <f t="shared" si="14"/>
        <v>OG350U</v>
      </c>
      <c r="C453" s="1" t="str">
        <f t="shared" si="15"/>
        <v>OG350</v>
      </c>
      <c r="D453" t="str">
        <f>VLOOKUP(C453, '1.MetaData'!B:AI, 2, FALSE)</f>
        <v>F16-0247</v>
      </c>
      <c r="F453" s="13" t="s">
        <v>667</v>
      </c>
      <c r="G453" s="14">
        <v>1</v>
      </c>
      <c r="H453">
        <f ca="1">COUNTIFS('3.DNAExtractions'!$B:$B,$B453,'3.DNAExtractions'!$D:$D,H$1)</f>
        <v>1</v>
      </c>
      <c r="J453" s="13" t="s">
        <v>107</v>
      </c>
      <c r="K453" s="13" t="s">
        <v>107</v>
      </c>
      <c r="L453" s="13" t="s">
        <v>107</v>
      </c>
      <c r="M453" s="14" t="s">
        <v>107</v>
      </c>
      <c r="N453" s="14" t="s">
        <v>107</v>
      </c>
      <c r="O453" s="13" t="s">
        <v>3220</v>
      </c>
      <c r="P453"/>
    </row>
    <row r="454" spans="1:16" x14ac:dyDescent="0.25">
      <c r="A454" s="48">
        <v>351</v>
      </c>
      <c r="B454" s="1" t="str">
        <f t="shared" si="14"/>
        <v>OG351U</v>
      </c>
      <c r="C454" s="1" t="str">
        <f t="shared" si="15"/>
        <v>OG351</v>
      </c>
      <c r="D454" t="str">
        <f>VLOOKUP(C454, '1.MetaData'!B:AI, 2, FALSE)</f>
        <v>F15-1922</v>
      </c>
      <c r="F454" s="13" t="s">
        <v>667</v>
      </c>
      <c r="G454" s="14">
        <v>1</v>
      </c>
      <c r="H454">
        <f ca="1">COUNTIFS('3.DNAExtractions'!$B:$B,$B454,'3.DNAExtractions'!$D:$D,H$1)</f>
        <v>1</v>
      </c>
      <c r="J454" s="13" t="s">
        <v>107</v>
      </c>
      <c r="K454" s="13" t="s">
        <v>107</v>
      </c>
      <c r="L454" s="13" t="s">
        <v>107</v>
      </c>
      <c r="M454" s="14" t="s">
        <v>107</v>
      </c>
      <c r="N454" s="14" t="s">
        <v>107</v>
      </c>
      <c r="O454" s="13" t="s">
        <v>3220</v>
      </c>
      <c r="P454"/>
    </row>
    <row r="455" spans="1:16" x14ac:dyDescent="0.25">
      <c r="A455" s="48">
        <v>352</v>
      </c>
      <c r="B455" s="1" t="str">
        <f t="shared" si="14"/>
        <v>OG352U</v>
      </c>
      <c r="C455" s="1" t="str">
        <f t="shared" si="15"/>
        <v>OG352</v>
      </c>
      <c r="D455" t="str">
        <f>VLOOKUP(C455, '1.MetaData'!B:AI, 2, FALSE)</f>
        <v>F15-1114</v>
      </c>
      <c r="F455" s="13" t="s">
        <v>667</v>
      </c>
      <c r="G455" s="14">
        <v>1</v>
      </c>
      <c r="H455">
        <f ca="1">COUNTIFS('3.DNAExtractions'!$B:$B,$B455,'3.DNAExtractions'!$D:$D,H$1)</f>
        <v>1</v>
      </c>
      <c r="J455" s="13" t="s">
        <v>107</v>
      </c>
      <c r="K455" s="13" t="s">
        <v>107</v>
      </c>
      <c r="L455" s="13" t="s">
        <v>107</v>
      </c>
      <c r="M455" s="14" t="s">
        <v>107</v>
      </c>
      <c r="N455" s="14" t="s">
        <v>107</v>
      </c>
      <c r="O455" s="13" t="s">
        <v>3220</v>
      </c>
      <c r="P455"/>
    </row>
    <row r="456" spans="1:16" x14ac:dyDescent="0.25">
      <c r="A456" s="48">
        <v>353</v>
      </c>
      <c r="B456" s="1" t="str">
        <f t="shared" si="14"/>
        <v>OG353U</v>
      </c>
      <c r="C456" s="1" t="str">
        <f t="shared" si="15"/>
        <v>OG353</v>
      </c>
      <c r="D456" t="str">
        <f>VLOOKUP(C456, '1.MetaData'!B:AI, 2, FALSE)</f>
        <v>F15-1946</v>
      </c>
      <c r="F456" s="13" t="s">
        <v>667</v>
      </c>
      <c r="G456" s="14">
        <v>1</v>
      </c>
      <c r="H456">
        <f ca="1">COUNTIFS('3.DNAExtractions'!$B:$B,$B456,'3.DNAExtractions'!$D:$D,H$1)</f>
        <v>1</v>
      </c>
      <c r="J456" s="13" t="s">
        <v>107</v>
      </c>
      <c r="K456" s="13" t="s">
        <v>107</v>
      </c>
      <c r="L456" s="13" t="s">
        <v>107</v>
      </c>
      <c r="M456" s="14" t="s">
        <v>107</v>
      </c>
      <c r="N456" s="14" t="s">
        <v>107</v>
      </c>
      <c r="O456" s="13" t="s">
        <v>3220</v>
      </c>
      <c r="P456"/>
    </row>
    <row r="457" spans="1:16" x14ac:dyDescent="0.25">
      <c r="A457" s="48">
        <v>354</v>
      </c>
      <c r="B457" s="1" t="str">
        <f t="shared" si="14"/>
        <v>OG354U</v>
      </c>
      <c r="C457" s="1" t="str">
        <f t="shared" si="15"/>
        <v>OG354</v>
      </c>
      <c r="D457" t="str">
        <f>VLOOKUP(C457, '1.MetaData'!B:AI, 2, FALSE)</f>
        <v>F16-0231</v>
      </c>
      <c r="F457" s="13" t="s">
        <v>667</v>
      </c>
      <c r="G457" s="14">
        <v>1</v>
      </c>
      <c r="H457">
        <f ca="1">COUNTIFS('3.DNAExtractions'!$B:$B,$B457,'3.DNAExtractions'!$D:$D,H$1)</f>
        <v>1</v>
      </c>
      <c r="J457" s="13" t="s">
        <v>107</v>
      </c>
      <c r="K457" s="13" t="s">
        <v>107</v>
      </c>
      <c r="L457" s="13" t="s">
        <v>107</v>
      </c>
      <c r="M457" s="14" t="s">
        <v>107</v>
      </c>
      <c r="N457" s="14" t="s">
        <v>107</v>
      </c>
      <c r="O457" s="13" t="s">
        <v>3220</v>
      </c>
      <c r="P457"/>
    </row>
    <row r="458" spans="1:16" x14ac:dyDescent="0.25">
      <c r="A458" s="48">
        <v>355</v>
      </c>
      <c r="B458" s="1" t="str">
        <f t="shared" si="14"/>
        <v>OG355U</v>
      </c>
      <c r="C458" s="1" t="str">
        <f t="shared" si="15"/>
        <v>OG355</v>
      </c>
      <c r="D458" t="str">
        <f>VLOOKUP(C458, '1.MetaData'!B:AI, 2, FALSE)</f>
        <v>F16-0256</v>
      </c>
      <c r="F458" s="13" t="s">
        <v>667</v>
      </c>
      <c r="G458" s="14">
        <v>1</v>
      </c>
      <c r="H458">
        <f ca="1">COUNTIFS('3.DNAExtractions'!$B:$B,$B458,'3.DNAExtractions'!$D:$D,H$1)</f>
        <v>1</v>
      </c>
      <c r="J458" s="13" t="s">
        <v>107</v>
      </c>
      <c r="K458" s="13" t="s">
        <v>107</v>
      </c>
      <c r="L458" s="13" t="s">
        <v>107</v>
      </c>
      <c r="M458" s="14" t="s">
        <v>107</v>
      </c>
      <c r="N458" s="14" t="s">
        <v>107</v>
      </c>
      <c r="O458" s="13" t="s">
        <v>3220</v>
      </c>
      <c r="P458"/>
    </row>
    <row r="459" spans="1:16" x14ac:dyDescent="0.25">
      <c r="A459" s="48">
        <v>356</v>
      </c>
      <c r="B459" s="1" t="str">
        <f t="shared" si="14"/>
        <v>OG356U</v>
      </c>
      <c r="C459" s="1" t="str">
        <f t="shared" si="15"/>
        <v>OG356</v>
      </c>
      <c r="D459" t="str">
        <f>VLOOKUP(C459, '1.MetaData'!B:AI, 2, FALSE)</f>
        <v>F16-0504</v>
      </c>
      <c r="F459" s="13" t="s">
        <v>667</v>
      </c>
      <c r="G459" s="14">
        <v>1</v>
      </c>
      <c r="H459">
        <f ca="1">COUNTIFS('3.DNAExtractions'!$B:$B,$B459,'3.DNAExtractions'!$D:$D,H$1)</f>
        <v>1</v>
      </c>
      <c r="J459" s="13" t="s">
        <v>107</v>
      </c>
      <c r="K459" s="13" t="s">
        <v>107</v>
      </c>
      <c r="L459" s="13" t="s">
        <v>107</v>
      </c>
      <c r="M459" s="14" t="s">
        <v>107</v>
      </c>
      <c r="N459" s="14" t="s">
        <v>107</v>
      </c>
      <c r="O459" s="13" t="s">
        <v>3220</v>
      </c>
      <c r="P459"/>
    </row>
    <row r="460" spans="1:16" x14ac:dyDescent="0.25">
      <c r="A460" s="48">
        <v>357</v>
      </c>
      <c r="B460" s="1" t="str">
        <f t="shared" si="14"/>
        <v>OG357U</v>
      </c>
      <c r="C460" s="1" t="str">
        <f t="shared" si="15"/>
        <v>OG357</v>
      </c>
      <c r="D460" t="str">
        <f>VLOOKUP(C460, '1.MetaData'!B:AI, 2, FALSE)</f>
        <v>F16-0640</v>
      </c>
      <c r="F460" s="13" t="s">
        <v>667</v>
      </c>
      <c r="G460" s="14">
        <v>1</v>
      </c>
      <c r="H460">
        <f ca="1">COUNTIFS('3.DNAExtractions'!$B:$B,$B460,'3.DNAExtractions'!$D:$D,H$1)</f>
        <v>1</v>
      </c>
      <c r="J460" s="13" t="s">
        <v>107</v>
      </c>
      <c r="K460" s="13" t="s">
        <v>107</v>
      </c>
      <c r="L460" s="13" t="s">
        <v>107</v>
      </c>
      <c r="M460" s="14" t="s">
        <v>107</v>
      </c>
      <c r="N460" s="14" t="s">
        <v>107</v>
      </c>
      <c r="O460" s="13" t="s">
        <v>3220</v>
      </c>
      <c r="P460"/>
    </row>
    <row r="461" spans="1:16" x14ac:dyDescent="0.25">
      <c r="A461" s="48">
        <v>358</v>
      </c>
      <c r="B461" s="1" t="str">
        <f t="shared" si="14"/>
        <v>OG358U</v>
      </c>
      <c r="C461" s="1" t="str">
        <f t="shared" si="15"/>
        <v>OG358</v>
      </c>
      <c r="D461" t="str">
        <f>VLOOKUP(C461, '1.MetaData'!B:AI, 2, FALSE)</f>
        <v>F16-0641</v>
      </c>
      <c r="F461" s="13" t="s">
        <v>667</v>
      </c>
      <c r="G461" s="14">
        <v>1</v>
      </c>
      <c r="H461">
        <f ca="1">COUNTIFS('3.DNAExtractions'!$B:$B,$B461,'3.DNAExtractions'!$D:$D,H$1)</f>
        <v>1</v>
      </c>
      <c r="J461" s="13" t="s">
        <v>107</v>
      </c>
      <c r="K461" s="13" t="s">
        <v>107</v>
      </c>
      <c r="L461" s="13" t="s">
        <v>107</v>
      </c>
      <c r="M461" s="14" t="s">
        <v>107</v>
      </c>
      <c r="N461" s="14" t="s">
        <v>107</v>
      </c>
      <c r="O461" s="13" t="s">
        <v>3220</v>
      </c>
      <c r="P461"/>
    </row>
    <row r="462" spans="1:16" x14ac:dyDescent="0.25">
      <c r="A462" s="48">
        <v>359</v>
      </c>
      <c r="B462" s="1" t="str">
        <f t="shared" si="14"/>
        <v>OG359U</v>
      </c>
      <c r="C462" s="1" t="str">
        <f t="shared" si="15"/>
        <v>OG359</v>
      </c>
      <c r="D462" t="str">
        <f>VLOOKUP(C462, '1.MetaData'!B:AI, 2, FALSE)</f>
        <v>F16-0642</v>
      </c>
      <c r="F462" s="13" t="s">
        <v>667</v>
      </c>
      <c r="G462" s="14">
        <v>1</v>
      </c>
      <c r="H462">
        <f ca="1">COUNTIFS('3.DNAExtractions'!$B:$B,$B462,'3.DNAExtractions'!$D:$D,H$1)</f>
        <v>1</v>
      </c>
      <c r="J462" s="13" t="s">
        <v>107</v>
      </c>
      <c r="K462" s="13" t="s">
        <v>107</v>
      </c>
      <c r="L462" s="13" t="s">
        <v>107</v>
      </c>
      <c r="M462" s="14" t="s">
        <v>107</v>
      </c>
      <c r="N462" s="14" t="s">
        <v>107</v>
      </c>
      <c r="O462" s="13" t="s">
        <v>3220</v>
      </c>
      <c r="P462"/>
    </row>
    <row r="463" spans="1:16" x14ac:dyDescent="0.25">
      <c r="A463" s="48">
        <v>360</v>
      </c>
      <c r="B463" s="1" t="str">
        <f t="shared" si="14"/>
        <v>OG360U</v>
      </c>
      <c r="C463" s="1" t="str">
        <f t="shared" si="15"/>
        <v>OG360</v>
      </c>
      <c r="D463" t="str">
        <f>VLOOKUP(C463, '1.MetaData'!B:AI, 2, FALSE)</f>
        <v>F16-0643</v>
      </c>
      <c r="F463" s="13" t="s">
        <v>667</v>
      </c>
      <c r="G463" s="14">
        <v>1</v>
      </c>
      <c r="H463">
        <f ca="1">COUNTIFS('3.DNAExtractions'!$B:$B,$B463,'3.DNAExtractions'!$D:$D,H$1)</f>
        <v>1</v>
      </c>
      <c r="J463" s="13" t="s">
        <v>107</v>
      </c>
      <c r="K463" s="13" t="s">
        <v>107</v>
      </c>
      <c r="L463" s="13" t="s">
        <v>107</v>
      </c>
      <c r="M463" s="14" t="s">
        <v>107</v>
      </c>
      <c r="N463" s="14" t="s">
        <v>107</v>
      </c>
      <c r="O463" s="13" t="s">
        <v>3220</v>
      </c>
      <c r="P463"/>
    </row>
    <row r="464" spans="1:16" x14ac:dyDescent="0.25">
      <c r="A464" s="48">
        <v>361</v>
      </c>
      <c r="B464" s="1" t="str">
        <f t="shared" si="14"/>
        <v>OG361U</v>
      </c>
      <c r="C464" s="1" t="str">
        <f t="shared" si="15"/>
        <v>OG361</v>
      </c>
      <c r="D464" t="str">
        <f>VLOOKUP(C464, '1.MetaData'!B:AI, 2, FALSE)</f>
        <v>F16-0644</v>
      </c>
      <c r="F464" s="13" t="s">
        <v>667</v>
      </c>
      <c r="G464" s="14">
        <v>1</v>
      </c>
      <c r="H464">
        <f ca="1">COUNTIFS('3.DNAExtractions'!$B:$B,$B464,'3.DNAExtractions'!$D:$D,H$1)</f>
        <v>1</v>
      </c>
      <c r="J464" s="13" t="s">
        <v>107</v>
      </c>
      <c r="K464" s="13" t="s">
        <v>107</v>
      </c>
      <c r="L464" s="13" t="s">
        <v>107</v>
      </c>
      <c r="M464" s="14" t="s">
        <v>107</v>
      </c>
      <c r="N464" s="14" t="s">
        <v>107</v>
      </c>
      <c r="O464" s="13" t="s">
        <v>3220</v>
      </c>
      <c r="P464"/>
    </row>
    <row r="465" spans="1:16" x14ac:dyDescent="0.25">
      <c r="A465" s="48">
        <v>362</v>
      </c>
      <c r="B465" s="1" t="str">
        <f t="shared" si="14"/>
        <v>OG362U</v>
      </c>
      <c r="C465" s="1" t="str">
        <f t="shared" si="15"/>
        <v>OG362</v>
      </c>
      <c r="D465" t="str">
        <f>VLOOKUP(C465, '1.MetaData'!B:AI, 2, FALSE)</f>
        <v>F16-0645</v>
      </c>
      <c r="F465" s="13" t="s">
        <v>667</v>
      </c>
      <c r="G465" s="14">
        <v>1</v>
      </c>
      <c r="H465">
        <f ca="1">COUNTIFS('3.DNAExtractions'!$B:$B,$B465,'3.DNAExtractions'!$D:$D,H$1)</f>
        <v>1</v>
      </c>
      <c r="J465" s="13" t="s">
        <v>107</v>
      </c>
      <c r="K465" s="13" t="s">
        <v>107</v>
      </c>
      <c r="L465" s="13" t="s">
        <v>107</v>
      </c>
      <c r="M465" s="14" t="s">
        <v>107</v>
      </c>
      <c r="N465" s="14" t="s">
        <v>107</v>
      </c>
      <c r="O465" s="13" t="s">
        <v>3220</v>
      </c>
      <c r="P465"/>
    </row>
    <row r="466" spans="1:16" x14ac:dyDescent="0.25">
      <c r="A466" s="48">
        <v>363</v>
      </c>
      <c r="B466" s="1" t="str">
        <f t="shared" si="14"/>
        <v>OG363U</v>
      </c>
      <c r="C466" s="1" t="str">
        <f t="shared" si="15"/>
        <v>OG363</v>
      </c>
      <c r="D466" t="str">
        <f>VLOOKUP(C466, '1.MetaData'!B:AI, 2, FALSE)</f>
        <v>F16-0646</v>
      </c>
      <c r="F466" s="13" t="s">
        <v>667</v>
      </c>
      <c r="G466" s="14">
        <v>1</v>
      </c>
      <c r="H466">
        <f ca="1">COUNTIFS('3.DNAExtractions'!$B:$B,$B466,'3.DNAExtractions'!$D:$D,H$1)</f>
        <v>1</v>
      </c>
      <c r="J466" s="13" t="s">
        <v>107</v>
      </c>
      <c r="K466" s="13" t="s">
        <v>107</v>
      </c>
      <c r="L466" s="13" t="s">
        <v>107</v>
      </c>
      <c r="M466" s="14" t="s">
        <v>107</v>
      </c>
      <c r="N466" s="14" t="s">
        <v>107</v>
      </c>
      <c r="O466" s="13" t="s">
        <v>3220</v>
      </c>
      <c r="P466"/>
    </row>
    <row r="467" spans="1:16" x14ac:dyDescent="0.25">
      <c r="A467" s="48">
        <v>364</v>
      </c>
      <c r="B467" s="1" t="str">
        <f t="shared" si="14"/>
        <v>OG364U</v>
      </c>
      <c r="C467" s="1" t="str">
        <f t="shared" si="15"/>
        <v>OG364</v>
      </c>
      <c r="D467" t="str">
        <f>VLOOKUP(C467, '1.MetaData'!B:AI, 2, FALSE)</f>
        <v>F16-0647</v>
      </c>
      <c r="F467" s="13" t="s">
        <v>667</v>
      </c>
      <c r="G467" s="14">
        <v>1</v>
      </c>
      <c r="H467">
        <f ca="1">COUNTIFS('3.DNAExtractions'!$B:$B,$B467,'3.DNAExtractions'!$D:$D,H$1)</f>
        <v>1</v>
      </c>
      <c r="J467" s="13" t="s">
        <v>107</v>
      </c>
      <c r="K467" s="13" t="s">
        <v>107</v>
      </c>
      <c r="L467" s="13" t="s">
        <v>107</v>
      </c>
      <c r="M467" s="14" t="s">
        <v>107</v>
      </c>
      <c r="N467" s="14" t="s">
        <v>107</v>
      </c>
      <c r="O467" s="13" t="s">
        <v>3220</v>
      </c>
      <c r="P467"/>
    </row>
    <row r="468" spans="1:16" x14ac:dyDescent="0.25">
      <c r="A468" s="48">
        <v>365</v>
      </c>
      <c r="B468" s="1" t="str">
        <f t="shared" si="14"/>
        <v>OG365U</v>
      </c>
      <c r="C468" s="1" t="str">
        <f t="shared" si="15"/>
        <v>OG365</v>
      </c>
      <c r="D468" t="str">
        <f>VLOOKUP(C468, '1.MetaData'!B:AI, 2, FALSE)</f>
        <v>F16-0650</v>
      </c>
      <c r="F468" s="13" t="s">
        <v>667</v>
      </c>
      <c r="G468" s="14">
        <v>1</v>
      </c>
      <c r="H468">
        <f ca="1">COUNTIFS('3.DNAExtractions'!$B:$B,$B468,'3.DNAExtractions'!$D:$D,H$1)</f>
        <v>1</v>
      </c>
      <c r="J468" s="13" t="s">
        <v>107</v>
      </c>
      <c r="K468" s="13" t="s">
        <v>107</v>
      </c>
      <c r="L468" s="13" t="s">
        <v>107</v>
      </c>
      <c r="M468" s="14" t="s">
        <v>107</v>
      </c>
      <c r="N468" s="14" t="s">
        <v>107</v>
      </c>
      <c r="O468" s="13" t="s">
        <v>3220</v>
      </c>
      <c r="P468"/>
    </row>
    <row r="469" spans="1:16" x14ac:dyDescent="0.25">
      <c r="A469" s="48">
        <v>366</v>
      </c>
      <c r="B469" s="1" t="str">
        <f t="shared" si="14"/>
        <v>OG366U</v>
      </c>
      <c r="C469" s="1" t="str">
        <f t="shared" si="15"/>
        <v>OG366</v>
      </c>
      <c r="D469" t="str">
        <f>VLOOKUP(C469, '1.MetaData'!B:AI, 2, FALSE)</f>
        <v>F16-0649</v>
      </c>
      <c r="F469" s="13" t="s">
        <v>667</v>
      </c>
      <c r="G469" s="14">
        <v>1</v>
      </c>
      <c r="H469">
        <f ca="1">COUNTIFS('3.DNAExtractions'!$B:$B,$B469,'3.DNAExtractions'!$D:$D,H$1)</f>
        <v>1</v>
      </c>
      <c r="J469" s="13" t="s">
        <v>107</v>
      </c>
      <c r="K469" s="13" t="s">
        <v>107</v>
      </c>
      <c r="L469" s="13" t="s">
        <v>107</v>
      </c>
      <c r="M469" s="14" t="s">
        <v>107</v>
      </c>
      <c r="N469" s="14" t="s">
        <v>107</v>
      </c>
      <c r="O469" s="13" t="s">
        <v>3220</v>
      </c>
      <c r="P469"/>
    </row>
    <row r="470" spans="1:16" x14ac:dyDescent="0.25">
      <c r="A470" s="48">
        <v>367</v>
      </c>
      <c r="B470" s="1" t="str">
        <f t="shared" si="14"/>
        <v>OG367U</v>
      </c>
      <c r="C470" s="1" t="str">
        <f t="shared" si="15"/>
        <v>OG367</v>
      </c>
      <c r="D470" t="str">
        <f>VLOOKUP(C470, '1.MetaData'!B:AI, 2, FALSE)</f>
        <v>F16-0651</v>
      </c>
      <c r="F470" s="13" t="s">
        <v>667</v>
      </c>
      <c r="G470" s="14">
        <v>1</v>
      </c>
      <c r="H470">
        <f ca="1">COUNTIFS('3.DNAExtractions'!$B:$B,$B470,'3.DNAExtractions'!$D:$D,H$1)</f>
        <v>1</v>
      </c>
      <c r="J470" s="13" t="s">
        <v>107</v>
      </c>
      <c r="K470" s="13" t="s">
        <v>107</v>
      </c>
      <c r="L470" s="13" t="s">
        <v>107</v>
      </c>
      <c r="M470" s="14" t="s">
        <v>107</v>
      </c>
      <c r="N470" s="14" t="s">
        <v>107</v>
      </c>
      <c r="O470" s="13" t="s">
        <v>3220</v>
      </c>
      <c r="P470"/>
    </row>
    <row r="471" spans="1:16" x14ac:dyDescent="0.25">
      <c r="A471" s="48">
        <v>368</v>
      </c>
      <c r="B471" s="1" t="str">
        <f t="shared" si="14"/>
        <v>OG368U</v>
      </c>
      <c r="C471" s="1" t="str">
        <f t="shared" si="15"/>
        <v>OG368</v>
      </c>
      <c r="D471" t="str">
        <f>VLOOKUP(C471, '1.MetaData'!B:AI, 2, FALSE)</f>
        <v>F16-0652</v>
      </c>
      <c r="F471" s="13" t="s">
        <v>667</v>
      </c>
      <c r="G471" s="14">
        <v>1</v>
      </c>
      <c r="H471">
        <f ca="1">COUNTIFS('3.DNAExtractions'!$B:$B,$B471,'3.DNAExtractions'!$D:$D,H$1)</f>
        <v>1</v>
      </c>
      <c r="J471" s="13" t="s">
        <v>107</v>
      </c>
      <c r="K471" s="13" t="s">
        <v>107</v>
      </c>
      <c r="L471" s="13" t="s">
        <v>107</v>
      </c>
      <c r="M471" s="14" t="s">
        <v>107</v>
      </c>
      <c r="N471" s="14" t="s">
        <v>107</v>
      </c>
      <c r="O471" s="13" t="s">
        <v>3220</v>
      </c>
      <c r="P471"/>
    </row>
    <row r="472" spans="1:16" x14ac:dyDescent="0.25">
      <c r="A472" s="48">
        <v>369</v>
      </c>
      <c r="B472" s="1" t="str">
        <f t="shared" si="14"/>
        <v>OG369U</v>
      </c>
      <c r="C472" s="1" t="str">
        <f t="shared" si="15"/>
        <v>OG369</v>
      </c>
      <c r="D472" t="str">
        <f>VLOOKUP(C472, '1.MetaData'!B:AI, 2, FALSE)</f>
        <v>F15-1954</v>
      </c>
      <c r="F472" s="13" t="s">
        <v>667</v>
      </c>
      <c r="G472" s="14">
        <v>1</v>
      </c>
      <c r="H472">
        <f ca="1">COUNTIFS('3.DNAExtractions'!$B:$B,$B472,'3.DNAExtractions'!$D:$D,H$1)</f>
        <v>1</v>
      </c>
      <c r="J472" s="13" t="s">
        <v>107</v>
      </c>
      <c r="K472" s="13" t="s">
        <v>107</v>
      </c>
      <c r="L472" s="13" t="s">
        <v>107</v>
      </c>
      <c r="M472" s="14" t="s">
        <v>107</v>
      </c>
      <c r="N472" s="14" t="s">
        <v>107</v>
      </c>
      <c r="O472" s="13" t="s">
        <v>3220</v>
      </c>
      <c r="P472"/>
    </row>
    <row r="473" spans="1:16" x14ac:dyDescent="0.25">
      <c r="A473" s="48">
        <v>370</v>
      </c>
      <c r="B473" s="1" t="str">
        <f t="shared" si="14"/>
        <v>OG370U</v>
      </c>
      <c r="C473" s="1" t="str">
        <f t="shared" si="15"/>
        <v>OG370</v>
      </c>
      <c r="D473" t="str">
        <f>VLOOKUP(C473, '1.MetaData'!B:AI, 2, FALSE)</f>
        <v>F16-0653</v>
      </c>
      <c r="F473" s="13" t="s">
        <v>667</v>
      </c>
      <c r="G473" s="14">
        <v>1</v>
      </c>
      <c r="H473">
        <f ca="1">COUNTIFS('3.DNAExtractions'!$B:$B,$B473,'3.DNAExtractions'!$D:$D,H$1)</f>
        <v>1</v>
      </c>
      <c r="J473" s="13" t="s">
        <v>107</v>
      </c>
      <c r="K473" s="13" t="s">
        <v>107</v>
      </c>
      <c r="L473" s="13" t="s">
        <v>107</v>
      </c>
      <c r="M473" s="14" t="s">
        <v>107</v>
      </c>
      <c r="N473" s="14" t="s">
        <v>107</v>
      </c>
      <c r="O473" s="13" t="s">
        <v>3220</v>
      </c>
      <c r="P473"/>
    </row>
    <row r="474" spans="1:16" x14ac:dyDescent="0.25">
      <c r="A474" s="48">
        <v>371</v>
      </c>
      <c r="B474" s="1" t="str">
        <f t="shared" si="14"/>
        <v>OG371U</v>
      </c>
      <c r="C474" s="1" t="str">
        <f t="shared" si="15"/>
        <v>OG371</v>
      </c>
      <c r="D474" t="str">
        <f>VLOOKUP(C474, '1.MetaData'!B:AI, 2, FALSE)</f>
        <v>F16-0654</v>
      </c>
      <c r="F474" s="13" t="s">
        <v>667</v>
      </c>
      <c r="G474" s="14">
        <v>1</v>
      </c>
      <c r="H474">
        <f ca="1">COUNTIFS('3.DNAExtractions'!$B:$B,$B474,'3.DNAExtractions'!$D:$D,H$1)</f>
        <v>1</v>
      </c>
      <c r="J474" s="13" t="s">
        <v>107</v>
      </c>
      <c r="K474" s="13" t="s">
        <v>107</v>
      </c>
      <c r="L474" s="13" t="s">
        <v>107</v>
      </c>
      <c r="M474" s="14" t="s">
        <v>107</v>
      </c>
      <c r="N474" s="14" t="s">
        <v>107</v>
      </c>
      <c r="O474" s="13" t="s">
        <v>3220</v>
      </c>
      <c r="P474"/>
    </row>
    <row r="475" spans="1:16" x14ac:dyDescent="0.25">
      <c r="A475" s="48">
        <v>372</v>
      </c>
      <c r="B475" s="1" t="str">
        <f t="shared" si="14"/>
        <v>OG372U</v>
      </c>
      <c r="C475" s="1" t="str">
        <f t="shared" si="15"/>
        <v>OG372</v>
      </c>
      <c r="D475" t="str">
        <f>VLOOKUP(C475, '1.MetaData'!B:AI, 2, FALSE)</f>
        <v>F16-0655</v>
      </c>
      <c r="F475" s="13" t="s">
        <v>667</v>
      </c>
      <c r="G475" s="14">
        <v>1</v>
      </c>
      <c r="H475">
        <f ca="1">COUNTIFS('3.DNAExtractions'!$B:$B,$B475,'3.DNAExtractions'!$D:$D,H$1)</f>
        <v>1</v>
      </c>
      <c r="J475" s="13" t="s">
        <v>107</v>
      </c>
      <c r="K475" s="13" t="s">
        <v>107</v>
      </c>
      <c r="L475" s="13" t="s">
        <v>107</v>
      </c>
      <c r="M475" s="14" t="s">
        <v>107</v>
      </c>
      <c r="N475" s="14" t="s">
        <v>107</v>
      </c>
      <c r="O475" s="13" t="s">
        <v>3220</v>
      </c>
      <c r="P475"/>
    </row>
    <row r="476" spans="1:16" x14ac:dyDescent="0.25">
      <c r="A476" s="48">
        <v>373</v>
      </c>
      <c r="B476" s="1" t="str">
        <f t="shared" si="14"/>
        <v>OG373U</v>
      </c>
      <c r="C476" s="1" t="str">
        <f t="shared" si="15"/>
        <v>OG373</v>
      </c>
      <c r="D476" t="str">
        <f>VLOOKUP(C476, '1.MetaData'!B:AI, 2, FALSE)</f>
        <v>F16-0656</v>
      </c>
      <c r="F476" s="13" t="s">
        <v>667</v>
      </c>
      <c r="G476" s="14">
        <v>1</v>
      </c>
      <c r="H476">
        <f ca="1">COUNTIFS('3.DNAExtractions'!$B:$B,$B476,'3.DNAExtractions'!$D:$D,H$1)</f>
        <v>1</v>
      </c>
      <c r="J476" s="13" t="s">
        <v>107</v>
      </c>
      <c r="K476" s="13" t="s">
        <v>107</v>
      </c>
      <c r="L476" s="13" t="s">
        <v>107</v>
      </c>
      <c r="M476" s="14" t="s">
        <v>107</v>
      </c>
      <c r="N476" s="14" t="s">
        <v>107</v>
      </c>
      <c r="O476" s="13" t="s">
        <v>3220</v>
      </c>
      <c r="P476"/>
    </row>
    <row r="477" spans="1:16" x14ac:dyDescent="0.25">
      <c r="A477" s="48">
        <v>374</v>
      </c>
      <c r="B477" s="1" t="str">
        <f t="shared" si="14"/>
        <v>OG374U</v>
      </c>
      <c r="C477" s="1" t="str">
        <f t="shared" si="15"/>
        <v>OG374</v>
      </c>
      <c r="D477" t="str">
        <f>VLOOKUP(C477, '1.MetaData'!B:AI, 2, FALSE)</f>
        <v>F15-1903</v>
      </c>
      <c r="F477" s="13" t="s">
        <v>667</v>
      </c>
      <c r="G477" s="14">
        <v>1</v>
      </c>
      <c r="H477">
        <f ca="1">COUNTIFS('3.DNAExtractions'!$B:$B,$B477,'3.DNAExtractions'!$D:$D,H$1)</f>
        <v>1</v>
      </c>
      <c r="J477" s="13" t="s">
        <v>107</v>
      </c>
      <c r="K477" s="13" t="s">
        <v>107</v>
      </c>
      <c r="L477" s="13" t="s">
        <v>107</v>
      </c>
      <c r="M477" s="14" t="s">
        <v>107</v>
      </c>
      <c r="N477" s="14" t="s">
        <v>107</v>
      </c>
      <c r="O477" s="13" t="s">
        <v>3220</v>
      </c>
      <c r="P477"/>
    </row>
    <row r="478" spans="1:16" x14ac:dyDescent="0.25">
      <c r="A478" s="48">
        <v>375</v>
      </c>
      <c r="B478" s="1" t="str">
        <f t="shared" si="14"/>
        <v>OG375U</v>
      </c>
      <c r="C478" s="1" t="str">
        <f t="shared" si="15"/>
        <v>OG375</v>
      </c>
      <c r="D478" t="str">
        <f>VLOOKUP(C478, '1.MetaData'!B:AI, 2, FALSE)</f>
        <v>F15-955</v>
      </c>
      <c r="F478" s="13" t="s">
        <v>667</v>
      </c>
      <c r="G478" s="14">
        <v>1</v>
      </c>
      <c r="H478">
        <f ca="1">COUNTIFS('3.DNAExtractions'!$B:$B,$B478,'3.DNAExtractions'!$D:$D,H$1)</f>
        <v>1</v>
      </c>
      <c r="J478" s="13" t="s">
        <v>107</v>
      </c>
      <c r="K478" s="13" t="s">
        <v>107</v>
      </c>
      <c r="L478" s="13" t="s">
        <v>107</v>
      </c>
      <c r="M478" s="14" t="s">
        <v>107</v>
      </c>
      <c r="N478" s="14" t="s">
        <v>107</v>
      </c>
      <c r="O478" s="13" t="s">
        <v>3220</v>
      </c>
      <c r="P478"/>
    </row>
    <row r="479" spans="1:16" x14ac:dyDescent="0.25">
      <c r="A479" s="48">
        <v>376</v>
      </c>
      <c r="B479" s="1" t="str">
        <f t="shared" si="14"/>
        <v>OG376U</v>
      </c>
      <c r="C479" s="1" t="str">
        <f t="shared" si="15"/>
        <v>OG376</v>
      </c>
      <c r="D479" t="str">
        <f>VLOOKUP(C479, '1.MetaData'!B:AI, 2, FALSE)</f>
        <v>F15-1849</v>
      </c>
      <c r="F479" s="13" t="s">
        <v>667</v>
      </c>
      <c r="G479" s="14">
        <v>1</v>
      </c>
      <c r="H479">
        <f ca="1">COUNTIFS('3.DNAExtractions'!$B:$B,$B479,'3.DNAExtractions'!$D:$D,H$1)</f>
        <v>1</v>
      </c>
      <c r="J479" s="13" t="s">
        <v>107</v>
      </c>
      <c r="K479" s="13" t="s">
        <v>107</v>
      </c>
      <c r="L479" s="13" t="s">
        <v>107</v>
      </c>
      <c r="M479" s="14" t="s">
        <v>107</v>
      </c>
      <c r="N479" s="14" t="s">
        <v>107</v>
      </c>
      <c r="O479" s="13" t="s">
        <v>3220</v>
      </c>
      <c r="P479"/>
    </row>
    <row r="480" spans="1:16" x14ac:dyDescent="0.25">
      <c r="A480" s="48">
        <v>377</v>
      </c>
      <c r="B480" s="1" t="str">
        <f t="shared" si="14"/>
        <v>OG377U</v>
      </c>
      <c r="C480" s="1" t="str">
        <f t="shared" si="15"/>
        <v>OG377</v>
      </c>
      <c r="D480" t="str">
        <f>VLOOKUP(C480, '1.MetaData'!B:AI, 2, FALSE)</f>
        <v>F15-1899</v>
      </c>
      <c r="F480" s="13" t="s">
        <v>667</v>
      </c>
      <c r="G480" s="14">
        <v>1</v>
      </c>
      <c r="H480">
        <f ca="1">COUNTIFS('3.DNAExtractions'!$B:$B,$B480,'3.DNAExtractions'!$D:$D,H$1)</f>
        <v>1</v>
      </c>
      <c r="J480" s="13" t="s">
        <v>107</v>
      </c>
      <c r="K480" s="13" t="s">
        <v>107</v>
      </c>
      <c r="L480" s="13" t="s">
        <v>107</v>
      </c>
      <c r="M480" s="14" t="s">
        <v>107</v>
      </c>
      <c r="N480" s="14" t="s">
        <v>107</v>
      </c>
      <c r="O480" s="13" t="s">
        <v>3220</v>
      </c>
      <c r="P480"/>
    </row>
    <row r="481" spans="1:16" x14ac:dyDescent="0.25">
      <c r="A481" s="48">
        <v>378</v>
      </c>
      <c r="B481" s="1" t="str">
        <f t="shared" si="14"/>
        <v>OG378U</v>
      </c>
      <c r="C481" s="1" t="str">
        <f t="shared" si="15"/>
        <v>OG378</v>
      </c>
      <c r="D481" t="str">
        <f>VLOOKUP(C481, '1.MetaData'!B:AI, 2, FALSE)</f>
        <v>F15-1852</v>
      </c>
      <c r="F481" s="13" t="s">
        <v>667</v>
      </c>
      <c r="G481" s="14">
        <v>1</v>
      </c>
      <c r="H481">
        <f ca="1">COUNTIFS('3.DNAExtractions'!$B:$B,$B481,'3.DNAExtractions'!$D:$D,H$1)</f>
        <v>1</v>
      </c>
      <c r="J481" s="13" t="s">
        <v>107</v>
      </c>
      <c r="K481" s="13" t="s">
        <v>107</v>
      </c>
      <c r="L481" s="13" t="s">
        <v>107</v>
      </c>
      <c r="M481" s="14" t="s">
        <v>107</v>
      </c>
      <c r="N481" s="14" t="s">
        <v>107</v>
      </c>
      <c r="O481" s="13" t="s">
        <v>3220</v>
      </c>
      <c r="P481"/>
    </row>
    <row r="482" spans="1:16" x14ac:dyDescent="0.25">
      <c r="A482" s="48">
        <v>379</v>
      </c>
      <c r="B482" s="1" t="str">
        <f t="shared" si="14"/>
        <v>OG379U</v>
      </c>
      <c r="C482" s="1" t="str">
        <f t="shared" si="15"/>
        <v>OG379</v>
      </c>
      <c r="D482" t="str">
        <f>VLOOKUP(C482, '1.MetaData'!B:AI, 2, FALSE)</f>
        <v>F15-1945</v>
      </c>
      <c r="F482" s="13" t="s">
        <v>667</v>
      </c>
      <c r="G482" s="14">
        <v>1</v>
      </c>
      <c r="H482">
        <f ca="1">COUNTIFS('3.DNAExtractions'!$B:$B,$B482,'3.DNAExtractions'!$D:$D,H$1)</f>
        <v>1</v>
      </c>
      <c r="J482" s="13" t="s">
        <v>107</v>
      </c>
      <c r="K482" s="13" t="s">
        <v>107</v>
      </c>
      <c r="L482" s="13" t="s">
        <v>107</v>
      </c>
      <c r="M482" s="14" t="s">
        <v>107</v>
      </c>
      <c r="N482" s="14" t="s">
        <v>107</v>
      </c>
      <c r="O482" s="13" t="s">
        <v>3220</v>
      </c>
      <c r="P482"/>
    </row>
    <row r="483" spans="1:16" x14ac:dyDescent="0.25">
      <c r="A483" s="48">
        <v>380</v>
      </c>
      <c r="B483" s="1" t="str">
        <f t="shared" si="14"/>
        <v>OG380U</v>
      </c>
      <c r="C483" s="1" t="str">
        <f t="shared" si="15"/>
        <v>OG380</v>
      </c>
      <c r="D483" t="str">
        <f>VLOOKUP(C483, '1.MetaData'!B:AI, 2, FALSE)</f>
        <v>F16-0500</v>
      </c>
      <c r="F483" s="13" t="s">
        <v>667</v>
      </c>
      <c r="G483" s="14">
        <v>1</v>
      </c>
      <c r="H483">
        <f ca="1">COUNTIFS('3.DNAExtractions'!$B:$B,$B483,'3.DNAExtractions'!$D:$D,H$1)</f>
        <v>1</v>
      </c>
      <c r="J483" s="13" t="s">
        <v>107</v>
      </c>
      <c r="K483" s="13" t="s">
        <v>107</v>
      </c>
      <c r="L483" s="13" t="s">
        <v>107</v>
      </c>
      <c r="M483" s="14" t="s">
        <v>107</v>
      </c>
      <c r="N483" s="14" t="s">
        <v>107</v>
      </c>
      <c r="O483" s="13" t="s">
        <v>3220</v>
      </c>
      <c r="P483"/>
    </row>
    <row r="484" spans="1:16" x14ac:dyDescent="0.25">
      <c r="A484" s="48">
        <v>381</v>
      </c>
      <c r="B484" s="1" t="str">
        <f t="shared" si="14"/>
        <v>OG381U</v>
      </c>
      <c r="C484" s="1" t="str">
        <f t="shared" si="15"/>
        <v>OG381</v>
      </c>
      <c r="D484" t="str">
        <f>VLOOKUP(C484, '1.MetaData'!B:AI, 2, FALSE)</f>
        <v>F16-0502</v>
      </c>
      <c r="F484" s="13" t="s">
        <v>667</v>
      </c>
      <c r="G484" s="14">
        <v>1</v>
      </c>
      <c r="H484">
        <f ca="1">COUNTIFS('3.DNAExtractions'!$B:$B,$B484,'3.DNAExtractions'!$D:$D,H$1)</f>
        <v>1</v>
      </c>
      <c r="J484" s="13" t="s">
        <v>107</v>
      </c>
      <c r="K484" s="13" t="s">
        <v>107</v>
      </c>
      <c r="L484" s="13" t="s">
        <v>107</v>
      </c>
      <c r="M484" s="14" t="s">
        <v>107</v>
      </c>
      <c r="N484" s="14" t="s">
        <v>107</v>
      </c>
      <c r="O484" s="13" t="s">
        <v>3220</v>
      </c>
      <c r="P484"/>
    </row>
    <row r="485" spans="1:16" x14ac:dyDescent="0.25">
      <c r="A485" s="48">
        <v>382</v>
      </c>
      <c r="B485" s="1" t="str">
        <f t="shared" si="14"/>
        <v>OG382U</v>
      </c>
      <c r="C485" s="1" t="str">
        <f t="shared" si="15"/>
        <v>OG382</v>
      </c>
      <c r="D485" t="str">
        <f>VLOOKUP(C485, '1.MetaData'!B:AI, 2, FALSE)</f>
        <v>F15-1902</v>
      </c>
      <c r="F485" s="13" t="s">
        <v>667</v>
      </c>
      <c r="G485" s="14">
        <v>1</v>
      </c>
      <c r="H485">
        <f ca="1">COUNTIFS('3.DNAExtractions'!$B:$B,$B485,'3.DNAExtractions'!$D:$D,H$1)</f>
        <v>1</v>
      </c>
      <c r="J485" s="13" t="s">
        <v>107</v>
      </c>
      <c r="K485" s="13" t="s">
        <v>107</v>
      </c>
      <c r="L485" s="13" t="s">
        <v>107</v>
      </c>
      <c r="M485" s="14" t="s">
        <v>107</v>
      </c>
      <c r="N485" s="14" t="s">
        <v>107</v>
      </c>
      <c r="O485" s="13" t="s">
        <v>3220</v>
      </c>
      <c r="P485"/>
    </row>
    <row r="486" spans="1:16" x14ac:dyDescent="0.25">
      <c r="A486" s="48">
        <v>383</v>
      </c>
      <c r="B486" s="1" t="str">
        <f t="shared" si="14"/>
        <v>OG383U</v>
      </c>
      <c r="C486" s="1" t="str">
        <f t="shared" si="15"/>
        <v>OG383</v>
      </c>
      <c r="D486" t="str">
        <f>VLOOKUP(C486, '1.MetaData'!B:AI, 2, FALSE)</f>
        <v>F16-0499</v>
      </c>
      <c r="F486" s="13" t="s">
        <v>667</v>
      </c>
      <c r="G486" s="14">
        <v>1</v>
      </c>
      <c r="H486">
        <f ca="1">COUNTIFS('3.DNAExtractions'!$B:$B,$B486,'3.DNAExtractions'!$D:$D,H$1)</f>
        <v>1</v>
      </c>
      <c r="J486" s="13" t="s">
        <v>107</v>
      </c>
      <c r="K486" s="13" t="s">
        <v>107</v>
      </c>
      <c r="L486" s="13" t="s">
        <v>107</v>
      </c>
      <c r="M486" s="14" t="s">
        <v>107</v>
      </c>
      <c r="N486" s="14" t="s">
        <v>107</v>
      </c>
      <c r="O486" s="13" t="s">
        <v>3220</v>
      </c>
      <c r="P486"/>
    </row>
    <row r="487" spans="1:16" x14ac:dyDescent="0.25">
      <c r="A487" s="48">
        <v>384</v>
      </c>
      <c r="B487" s="1" t="str">
        <f t="shared" si="14"/>
        <v>OG384U</v>
      </c>
      <c r="C487" s="1" t="str">
        <f t="shared" si="15"/>
        <v>OG384</v>
      </c>
      <c r="D487" t="str">
        <f>VLOOKUP(C487, '1.MetaData'!B:AI, 2, FALSE)</f>
        <v>F16-0496</v>
      </c>
      <c r="F487" s="13" t="s">
        <v>667</v>
      </c>
      <c r="G487" s="14">
        <v>1</v>
      </c>
      <c r="H487">
        <f ca="1">COUNTIFS('3.DNAExtractions'!$B:$B,$B487,'3.DNAExtractions'!$D:$D,H$1)</f>
        <v>1</v>
      </c>
      <c r="J487" s="13" t="s">
        <v>107</v>
      </c>
      <c r="K487" s="13" t="s">
        <v>107</v>
      </c>
      <c r="L487" s="13" t="s">
        <v>107</v>
      </c>
      <c r="M487" s="14" t="s">
        <v>107</v>
      </c>
      <c r="N487" s="14" t="s">
        <v>107</v>
      </c>
      <c r="O487" s="13" t="s">
        <v>3220</v>
      </c>
      <c r="P487"/>
    </row>
    <row r="488" spans="1:16" x14ac:dyDescent="0.25">
      <c r="A488" s="48">
        <v>385</v>
      </c>
      <c r="B488" s="1" t="str">
        <f t="shared" si="14"/>
        <v>OG385U</v>
      </c>
      <c r="C488" s="1" t="str">
        <f t="shared" si="15"/>
        <v>OG385</v>
      </c>
      <c r="D488" t="str">
        <f>VLOOKUP(C488, '1.MetaData'!B:AI, 2, FALSE)</f>
        <v>F16-0503</v>
      </c>
      <c r="F488" s="13" t="s">
        <v>667</v>
      </c>
      <c r="G488" s="14">
        <v>1</v>
      </c>
      <c r="H488">
        <f ca="1">COUNTIFS('3.DNAExtractions'!$B:$B,$B488,'3.DNAExtractions'!$D:$D,H$1)</f>
        <v>1</v>
      </c>
      <c r="J488" s="13" t="s">
        <v>107</v>
      </c>
      <c r="K488" s="13" t="s">
        <v>107</v>
      </c>
      <c r="L488" s="13" t="s">
        <v>107</v>
      </c>
      <c r="M488" s="14" t="s">
        <v>107</v>
      </c>
      <c r="N488" s="14" t="s">
        <v>107</v>
      </c>
      <c r="O488" s="13" t="s">
        <v>3220</v>
      </c>
      <c r="P488"/>
    </row>
    <row r="489" spans="1:16" x14ac:dyDescent="0.25">
      <c r="A489" s="48">
        <v>386</v>
      </c>
      <c r="B489" s="1" t="str">
        <f t="shared" si="14"/>
        <v>OG386U</v>
      </c>
      <c r="C489" s="1" t="str">
        <f t="shared" si="15"/>
        <v>OG386</v>
      </c>
      <c r="D489" t="str">
        <f>VLOOKUP(C489, '1.MetaData'!B:AI, 2, FALSE)</f>
        <v>F16-0492</v>
      </c>
      <c r="F489" s="13" t="s">
        <v>667</v>
      </c>
      <c r="G489" s="14">
        <v>1</v>
      </c>
      <c r="H489">
        <f ca="1">COUNTIFS('3.DNAExtractions'!$B:$B,$B489,'3.DNAExtractions'!$D:$D,H$1)</f>
        <v>1</v>
      </c>
      <c r="J489" s="13" t="s">
        <v>107</v>
      </c>
      <c r="K489" s="13" t="s">
        <v>107</v>
      </c>
      <c r="L489" s="13" t="s">
        <v>107</v>
      </c>
      <c r="M489" s="14" t="s">
        <v>107</v>
      </c>
      <c r="N489" s="14" t="s">
        <v>107</v>
      </c>
      <c r="O489" s="13" t="s">
        <v>3220</v>
      </c>
      <c r="P489"/>
    </row>
    <row r="490" spans="1:16" x14ac:dyDescent="0.25">
      <c r="A490" s="48">
        <v>387</v>
      </c>
      <c r="B490" s="1" t="str">
        <f t="shared" si="14"/>
        <v>OG387U</v>
      </c>
      <c r="C490" s="1" t="str">
        <f t="shared" si="15"/>
        <v>OG387</v>
      </c>
      <c r="D490" t="str">
        <f>VLOOKUP(C490, '1.MetaData'!B:AI, 2, FALSE)</f>
        <v>F15-1904</v>
      </c>
      <c r="F490" s="13" t="s">
        <v>667</v>
      </c>
      <c r="G490" s="14">
        <v>1</v>
      </c>
      <c r="H490">
        <f ca="1">COUNTIFS('3.DNAExtractions'!$B:$B,$B490,'3.DNAExtractions'!$D:$D,H$1)</f>
        <v>1</v>
      </c>
      <c r="J490" s="13" t="s">
        <v>107</v>
      </c>
      <c r="K490" s="13" t="s">
        <v>107</v>
      </c>
      <c r="L490" s="13" t="s">
        <v>107</v>
      </c>
      <c r="M490" s="14" t="s">
        <v>107</v>
      </c>
      <c r="N490" s="14" t="s">
        <v>107</v>
      </c>
      <c r="O490" s="13" t="s">
        <v>3220</v>
      </c>
      <c r="P490"/>
    </row>
    <row r="491" spans="1:16" x14ac:dyDescent="0.25">
      <c r="A491" s="48">
        <v>388</v>
      </c>
      <c r="B491" s="1" t="str">
        <f t="shared" si="14"/>
        <v>OG388U</v>
      </c>
      <c r="C491" s="1" t="str">
        <f t="shared" si="15"/>
        <v>OG388</v>
      </c>
      <c r="D491" t="str">
        <f>VLOOKUP(C491, '1.MetaData'!B:AI, 2, FALSE)</f>
        <v>F16-0322</v>
      </c>
      <c r="F491" s="13" t="s">
        <v>667</v>
      </c>
      <c r="G491" s="14">
        <v>1</v>
      </c>
      <c r="H491">
        <f ca="1">COUNTIFS('3.DNAExtractions'!$B:$B,$B491,'3.DNAExtractions'!$D:$D,H$1)</f>
        <v>1</v>
      </c>
      <c r="J491" s="13" t="s">
        <v>107</v>
      </c>
      <c r="K491" s="13" t="s">
        <v>107</v>
      </c>
      <c r="L491" s="13" t="s">
        <v>107</v>
      </c>
      <c r="M491" s="14" t="s">
        <v>107</v>
      </c>
      <c r="N491" s="14" t="s">
        <v>107</v>
      </c>
      <c r="O491" s="13" t="s">
        <v>3220</v>
      </c>
      <c r="P491"/>
    </row>
    <row r="492" spans="1:16" x14ac:dyDescent="0.25">
      <c r="A492" s="48">
        <v>389</v>
      </c>
      <c r="B492" s="1" t="str">
        <f t="shared" si="14"/>
        <v>OG389U</v>
      </c>
      <c r="C492" s="1" t="str">
        <f t="shared" si="15"/>
        <v>OG389</v>
      </c>
      <c r="D492" t="str">
        <f>VLOOKUP(C492, '1.MetaData'!B:AI, 2, FALSE)</f>
        <v>F16-0324</v>
      </c>
      <c r="F492" s="13" t="s">
        <v>667</v>
      </c>
      <c r="G492" s="14">
        <v>1</v>
      </c>
      <c r="H492">
        <f ca="1">COUNTIFS('3.DNAExtractions'!$B:$B,$B492,'3.DNAExtractions'!$D:$D,H$1)</f>
        <v>1</v>
      </c>
      <c r="J492" s="13" t="s">
        <v>107</v>
      </c>
      <c r="K492" s="13" t="s">
        <v>107</v>
      </c>
      <c r="L492" s="13" t="s">
        <v>107</v>
      </c>
      <c r="M492" s="14" t="s">
        <v>107</v>
      </c>
      <c r="N492" s="14" t="s">
        <v>107</v>
      </c>
      <c r="O492" s="13" t="s">
        <v>3220</v>
      </c>
      <c r="P492"/>
    </row>
    <row r="493" spans="1:16" x14ac:dyDescent="0.25">
      <c r="A493" s="48">
        <v>390</v>
      </c>
      <c r="B493" s="1" t="str">
        <f t="shared" si="14"/>
        <v>OG390U</v>
      </c>
      <c r="C493" s="1" t="str">
        <f t="shared" si="15"/>
        <v>OG390</v>
      </c>
      <c r="D493" t="str">
        <f>VLOOKUP(C493, '1.MetaData'!B:AI, 2, FALSE)</f>
        <v>F16-0323</v>
      </c>
      <c r="F493" s="13" t="s">
        <v>667</v>
      </c>
      <c r="G493" s="14">
        <v>1</v>
      </c>
      <c r="H493">
        <f ca="1">COUNTIFS('3.DNAExtractions'!$B:$B,$B493,'3.DNAExtractions'!$D:$D,H$1)</f>
        <v>1</v>
      </c>
      <c r="J493" s="13" t="s">
        <v>107</v>
      </c>
      <c r="K493" s="13" t="s">
        <v>107</v>
      </c>
      <c r="L493" s="13" t="s">
        <v>107</v>
      </c>
      <c r="M493" s="14" t="s">
        <v>107</v>
      </c>
      <c r="N493" s="14" t="s">
        <v>107</v>
      </c>
      <c r="O493" s="13" t="s">
        <v>3220</v>
      </c>
      <c r="P493"/>
    </row>
    <row r="494" spans="1:16" x14ac:dyDescent="0.25">
      <c r="A494" s="48">
        <v>391</v>
      </c>
      <c r="B494" s="1" t="str">
        <f t="shared" si="14"/>
        <v>OG391U</v>
      </c>
      <c r="C494" s="1" t="str">
        <f t="shared" si="15"/>
        <v>OG391</v>
      </c>
      <c r="D494" t="str">
        <f>VLOOKUP(C494, '1.MetaData'!B:AI, 2, FALSE)</f>
        <v>F16-0493</v>
      </c>
      <c r="F494" s="13" t="s">
        <v>667</v>
      </c>
      <c r="G494" s="14">
        <v>1</v>
      </c>
      <c r="H494">
        <f ca="1">COUNTIFS('3.DNAExtractions'!$B:$B,$B494,'3.DNAExtractions'!$D:$D,H$1)</f>
        <v>1</v>
      </c>
      <c r="J494" s="13" t="s">
        <v>107</v>
      </c>
      <c r="K494" s="13" t="s">
        <v>107</v>
      </c>
      <c r="L494" s="13" t="s">
        <v>107</v>
      </c>
      <c r="M494" s="14" t="s">
        <v>107</v>
      </c>
      <c r="N494" s="14" t="s">
        <v>107</v>
      </c>
      <c r="O494" s="13" t="s">
        <v>3220</v>
      </c>
      <c r="P494"/>
    </row>
    <row r="495" spans="1:16" x14ac:dyDescent="0.25">
      <c r="A495" s="48">
        <v>392</v>
      </c>
      <c r="B495" s="1" t="str">
        <f t="shared" si="14"/>
        <v>OG392U</v>
      </c>
      <c r="C495" s="1" t="str">
        <f t="shared" si="15"/>
        <v>OG392</v>
      </c>
      <c r="D495" t="str">
        <f>VLOOKUP(C495, '1.MetaData'!B:AI, 2, FALSE)</f>
        <v>F16-0657</v>
      </c>
      <c r="F495" s="13" t="s">
        <v>667</v>
      </c>
      <c r="G495" s="14">
        <v>1</v>
      </c>
      <c r="H495">
        <f ca="1">COUNTIFS('3.DNAExtractions'!$B:$B,$B495,'3.DNAExtractions'!$D:$D,H$1)</f>
        <v>1</v>
      </c>
      <c r="J495" s="13" t="s">
        <v>107</v>
      </c>
      <c r="K495" s="13" t="s">
        <v>107</v>
      </c>
      <c r="L495" s="13" t="s">
        <v>107</v>
      </c>
      <c r="M495" s="14" t="s">
        <v>107</v>
      </c>
      <c r="N495" s="14" t="s">
        <v>107</v>
      </c>
      <c r="O495" s="13" t="s">
        <v>3220</v>
      </c>
      <c r="P495"/>
    </row>
    <row r="496" spans="1:16" x14ac:dyDescent="0.25">
      <c r="A496" s="48">
        <v>393</v>
      </c>
      <c r="B496" s="1" t="str">
        <f t="shared" si="14"/>
        <v>OG393U</v>
      </c>
      <c r="C496" s="1" t="str">
        <f t="shared" si="15"/>
        <v>OG393</v>
      </c>
      <c r="D496" t="str">
        <f>VLOOKUP(C496, '1.MetaData'!B:AI, 2, FALSE)</f>
        <v>AWFS-F16-1563</v>
      </c>
      <c r="F496" s="13" t="s">
        <v>667</v>
      </c>
      <c r="G496" s="14">
        <v>1</v>
      </c>
      <c r="H496">
        <f ca="1">COUNTIFS('3.DNAExtractions'!$B:$B,$B496,'3.DNAExtractions'!$D:$D,H$1)</f>
        <v>1</v>
      </c>
      <c r="J496" s="13" t="s">
        <v>107</v>
      </c>
      <c r="K496" s="13" t="s">
        <v>107</v>
      </c>
      <c r="L496" s="13" t="s">
        <v>107</v>
      </c>
      <c r="M496" s="14" t="s">
        <v>107</v>
      </c>
      <c r="N496" s="14" t="s">
        <v>107</v>
      </c>
      <c r="O496" s="13" t="s">
        <v>3220</v>
      </c>
      <c r="P496"/>
    </row>
    <row r="497" spans="1:16" x14ac:dyDescent="0.25">
      <c r="A497" s="48">
        <v>394</v>
      </c>
      <c r="B497" s="1" t="str">
        <f t="shared" si="14"/>
        <v>OG394U</v>
      </c>
      <c r="C497" s="1" t="str">
        <f t="shared" si="15"/>
        <v>OG394</v>
      </c>
      <c r="D497" t="str">
        <f>VLOOKUP(C497, '1.MetaData'!B:AI, 2, FALSE)</f>
        <v>F12-0054</v>
      </c>
      <c r="F497" s="13" t="s">
        <v>667</v>
      </c>
      <c r="G497" s="14">
        <v>1</v>
      </c>
      <c r="H497">
        <f ca="1">COUNTIFS('3.DNAExtractions'!$B:$B,$B497,'3.DNAExtractions'!$D:$D,H$1)</f>
        <v>1</v>
      </c>
      <c r="J497" s="13" t="s">
        <v>107</v>
      </c>
      <c r="K497" s="13" t="s">
        <v>107</v>
      </c>
      <c r="L497" s="13" t="s">
        <v>107</v>
      </c>
      <c r="M497" s="14" t="s">
        <v>107</v>
      </c>
      <c r="N497" s="14" t="s">
        <v>107</v>
      </c>
      <c r="O497" s="13" t="s">
        <v>3220</v>
      </c>
      <c r="P497"/>
    </row>
    <row r="498" spans="1:16" x14ac:dyDescent="0.25">
      <c r="A498" s="48">
        <v>395</v>
      </c>
      <c r="B498" s="1" t="str">
        <f t="shared" si="14"/>
        <v>OG395U</v>
      </c>
      <c r="C498" s="1" t="str">
        <f t="shared" si="15"/>
        <v>OG395</v>
      </c>
      <c r="D498" t="str">
        <f>VLOOKUP(C498, '1.MetaData'!B:AI, 2, FALSE)</f>
        <v>F12-0062</v>
      </c>
      <c r="F498" s="13" t="s">
        <v>667</v>
      </c>
      <c r="G498" s="14">
        <v>1</v>
      </c>
      <c r="H498">
        <f ca="1">COUNTIFS('3.DNAExtractions'!$B:$B,$B498,'3.DNAExtractions'!$D:$D,H$1)</f>
        <v>1</v>
      </c>
      <c r="J498" s="13" t="s">
        <v>107</v>
      </c>
      <c r="K498" s="13" t="s">
        <v>107</v>
      </c>
      <c r="L498" s="13" t="s">
        <v>107</v>
      </c>
      <c r="M498" s="14" t="s">
        <v>107</v>
      </c>
      <c r="N498" s="14" t="s">
        <v>107</v>
      </c>
      <c r="O498" s="13" t="s">
        <v>3220</v>
      </c>
      <c r="P498"/>
    </row>
    <row r="499" spans="1:16" x14ac:dyDescent="0.25">
      <c r="A499" s="48">
        <v>396</v>
      </c>
      <c r="B499" s="1" t="str">
        <f t="shared" si="14"/>
        <v>OG396U</v>
      </c>
      <c r="C499" s="1" t="str">
        <f t="shared" si="15"/>
        <v>OG396</v>
      </c>
      <c r="D499" t="str">
        <f>VLOOKUP(C499, '1.MetaData'!B:AI, 2, FALSE)</f>
        <v>F16-0242</v>
      </c>
      <c r="F499" s="13" t="s">
        <v>667</v>
      </c>
      <c r="G499" s="14">
        <v>1</v>
      </c>
      <c r="H499">
        <f ca="1">COUNTIFS('3.DNAExtractions'!$B:$B,$B499,'3.DNAExtractions'!$D:$D,H$1)</f>
        <v>1</v>
      </c>
      <c r="J499" s="13" t="s">
        <v>107</v>
      </c>
      <c r="K499" s="13" t="s">
        <v>107</v>
      </c>
      <c r="L499" s="13" t="s">
        <v>107</v>
      </c>
      <c r="M499" s="14" t="s">
        <v>107</v>
      </c>
      <c r="N499" s="14" t="s">
        <v>107</v>
      </c>
      <c r="O499" s="13" t="s">
        <v>3220</v>
      </c>
      <c r="P499"/>
    </row>
    <row r="500" spans="1:16" x14ac:dyDescent="0.25">
      <c r="A500" s="48">
        <v>397</v>
      </c>
      <c r="B500" s="1" t="str">
        <f t="shared" si="14"/>
        <v>OG397U</v>
      </c>
      <c r="C500" s="1" t="str">
        <f t="shared" si="15"/>
        <v>OG397</v>
      </c>
      <c r="D500" t="str">
        <f>VLOOKUP(C500, '1.MetaData'!B:AI, 2, FALSE)</f>
        <v>F16-0230</v>
      </c>
      <c r="F500" s="13" t="s">
        <v>667</v>
      </c>
      <c r="G500" s="14">
        <v>1</v>
      </c>
      <c r="H500">
        <f ca="1">COUNTIFS('3.DNAExtractions'!$B:$B,$B500,'3.DNAExtractions'!$D:$D,H$1)</f>
        <v>1</v>
      </c>
      <c r="J500" s="13" t="s">
        <v>107</v>
      </c>
      <c r="K500" s="13" t="s">
        <v>107</v>
      </c>
      <c r="L500" s="13" t="s">
        <v>107</v>
      </c>
      <c r="M500" s="14" t="s">
        <v>107</v>
      </c>
      <c r="N500" s="14" t="s">
        <v>107</v>
      </c>
      <c r="O500" s="13" t="s">
        <v>3220</v>
      </c>
      <c r="P500"/>
    </row>
    <row r="501" spans="1:16" x14ac:dyDescent="0.25">
      <c r="A501" s="48">
        <v>398</v>
      </c>
      <c r="B501" s="1" t="str">
        <f t="shared" si="14"/>
        <v>OG398U</v>
      </c>
      <c r="C501" s="1" t="str">
        <f t="shared" si="15"/>
        <v>OG398</v>
      </c>
      <c r="D501" t="str">
        <f>VLOOKUP(C501, '1.MetaData'!B:AI, 2, FALSE)</f>
        <v>F16-0229</v>
      </c>
      <c r="F501" s="13" t="s">
        <v>667</v>
      </c>
      <c r="G501" s="14">
        <v>1</v>
      </c>
      <c r="H501">
        <f ca="1">COUNTIFS('3.DNAExtractions'!$B:$B,$B501,'3.DNAExtractions'!$D:$D,H$1)</f>
        <v>1</v>
      </c>
      <c r="J501" s="13" t="s">
        <v>107</v>
      </c>
      <c r="K501" s="13" t="s">
        <v>107</v>
      </c>
      <c r="L501" s="13" t="s">
        <v>107</v>
      </c>
      <c r="M501" s="14" t="s">
        <v>107</v>
      </c>
      <c r="N501" s="14" t="s">
        <v>107</v>
      </c>
      <c r="O501" s="13" t="s">
        <v>3220</v>
      </c>
      <c r="P501"/>
    </row>
    <row r="502" spans="1:16" x14ac:dyDescent="0.25">
      <c r="A502" s="48">
        <v>399</v>
      </c>
      <c r="B502" s="1" t="str">
        <f t="shared" si="14"/>
        <v>OG399U</v>
      </c>
      <c r="C502" s="1" t="str">
        <f t="shared" si="15"/>
        <v>OG399</v>
      </c>
      <c r="D502" t="str">
        <f>VLOOKUP(C502, '1.MetaData'!B:AI, 2, FALSE)</f>
        <v>F16-0234</v>
      </c>
      <c r="F502" s="13" t="s">
        <v>667</v>
      </c>
      <c r="G502" s="14">
        <v>1</v>
      </c>
      <c r="H502">
        <f ca="1">COUNTIFS('3.DNAExtractions'!$B:$B,$B502,'3.DNAExtractions'!$D:$D,H$1)</f>
        <v>1</v>
      </c>
      <c r="J502" s="13" t="s">
        <v>107</v>
      </c>
      <c r="K502" s="13" t="s">
        <v>107</v>
      </c>
      <c r="L502" s="13" t="s">
        <v>107</v>
      </c>
      <c r="M502" s="14" t="s">
        <v>107</v>
      </c>
      <c r="N502" s="14" t="s">
        <v>107</v>
      </c>
      <c r="O502" s="13" t="s">
        <v>3220</v>
      </c>
      <c r="P502"/>
    </row>
    <row r="503" spans="1:16" x14ac:dyDescent="0.25">
      <c r="A503" s="48">
        <v>400</v>
      </c>
      <c r="B503" s="1" t="str">
        <f t="shared" si="14"/>
        <v>OG400U</v>
      </c>
      <c r="C503" s="1" t="str">
        <f t="shared" si="15"/>
        <v>OG400</v>
      </c>
      <c r="D503" t="str">
        <f>VLOOKUP(C503, '1.MetaData'!B:AI, 2, FALSE)</f>
        <v>F16-099</v>
      </c>
      <c r="F503" s="13" t="s">
        <v>667</v>
      </c>
      <c r="G503" s="14">
        <v>1</v>
      </c>
      <c r="H503">
        <f ca="1">COUNTIFS('3.DNAExtractions'!$B:$B,$B503,'3.DNAExtractions'!$D:$D,H$1)</f>
        <v>1</v>
      </c>
      <c r="J503" s="13" t="s">
        <v>107</v>
      </c>
      <c r="K503" s="13" t="s">
        <v>107</v>
      </c>
      <c r="L503" s="13" t="s">
        <v>107</v>
      </c>
      <c r="M503" s="14" t="s">
        <v>107</v>
      </c>
      <c r="N503" s="14" t="s">
        <v>107</v>
      </c>
      <c r="O503" s="13" t="s">
        <v>3220</v>
      </c>
      <c r="P503"/>
    </row>
    <row r="504" spans="1:16" x14ac:dyDescent="0.25">
      <c r="A504" s="48">
        <v>401</v>
      </c>
      <c r="B504" s="1" t="str">
        <f t="shared" si="14"/>
        <v>OG401U</v>
      </c>
      <c r="C504" s="1" t="str">
        <f t="shared" si="15"/>
        <v>OG401</v>
      </c>
      <c r="D504" t="str">
        <f>VLOOKUP(C504, '1.MetaData'!B:AI, 2, FALSE)</f>
        <v>F16-0067</v>
      </c>
      <c r="F504" s="13" t="s">
        <v>667</v>
      </c>
      <c r="G504" s="14">
        <v>1</v>
      </c>
      <c r="H504">
        <f ca="1">COUNTIFS('3.DNAExtractions'!$B:$B,$B504,'3.DNAExtractions'!$D:$D,H$1)</f>
        <v>1</v>
      </c>
      <c r="J504" s="13" t="s">
        <v>107</v>
      </c>
      <c r="K504" s="13" t="s">
        <v>107</v>
      </c>
      <c r="L504" s="13" t="s">
        <v>107</v>
      </c>
      <c r="M504" s="14" t="s">
        <v>107</v>
      </c>
      <c r="N504" s="14" t="s">
        <v>107</v>
      </c>
      <c r="O504" s="13" t="s">
        <v>3220</v>
      </c>
      <c r="P504"/>
    </row>
    <row r="505" spans="1:16" x14ac:dyDescent="0.25">
      <c r="A505" s="48">
        <v>402</v>
      </c>
      <c r="B505" s="1" t="str">
        <f t="shared" si="14"/>
        <v>OG402U</v>
      </c>
      <c r="C505" s="1" t="str">
        <f t="shared" si="15"/>
        <v>OG402</v>
      </c>
      <c r="D505" t="str">
        <f>VLOOKUP(C505, '1.MetaData'!B:AI, 2, FALSE)</f>
        <v>F16-0494</v>
      </c>
      <c r="F505" s="13" t="s">
        <v>667</v>
      </c>
      <c r="G505" s="14">
        <v>1</v>
      </c>
      <c r="H505">
        <f ca="1">COUNTIFS('3.DNAExtractions'!$B:$B,$B505,'3.DNAExtractions'!$D:$D,H$1)</f>
        <v>1</v>
      </c>
      <c r="J505" s="13" t="s">
        <v>107</v>
      </c>
      <c r="K505" s="13" t="s">
        <v>107</v>
      </c>
      <c r="L505" s="13" t="s">
        <v>107</v>
      </c>
      <c r="M505" s="14" t="s">
        <v>107</v>
      </c>
      <c r="N505" s="14" t="s">
        <v>107</v>
      </c>
      <c r="O505" s="13" t="s">
        <v>3220</v>
      </c>
      <c r="P505"/>
    </row>
    <row r="506" spans="1:16" x14ac:dyDescent="0.25">
      <c r="A506" s="48">
        <v>403</v>
      </c>
      <c r="B506" s="1" t="str">
        <f t="shared" si="14"/>
        <v>OG403U</v>
      </c>
      <c r="C506" s="1" t="str">
        <f t="shared" si="15"/>
        <v>OG403</v>
      </c>
      <c r="D506" t="str">
        <f>VLOOKUP(C506, '1.MetaData'!B:AI, 2, FALSE)</f>
        <v>F16-0501</v>
      </c>
      <c r="F506" s="13" t="s">
        <v>667</v>
      </c>
      <c r="G506" s="14">
        <v>1</v>
      </c>
      <c r="H506">
        <f ca="1">COUNTIFS('3.DNAExtractions'!$B:$B,$B506,'3.DNAExtractions'!$D:$D,H$1)</f>
        <v>1</v>
      </c>
      <c r="J506" s="13" t="s">
        <v>107</v>
      </c>
      <c r="K506" s="13" t="s">
        <v>107</v>
      </c>
      <c r="L506" s="13" t="s">
        <v>107</v>
      </c>
      <c r="M506" s="14" t="s">
        <v>107</v>
      </c>
      <c r="N506" s="14" t="s">
        <v>107</v>
      </c>
      <c r="O506" s="13" t="s">
        <v>3220</v>
      </c>
      <c r="P506"/>
    </row>
    <row r="507" spans="1:16" x14ac:dyDescent="0.25">
      <c r="A507" s="48">
        <v>404</v>
      </c>
      <c r="B507" s="1" t="str">
        <f t="shared" si="14"/>
        <v>OG404U</v>
      </c>
      <c r="C507" s="1" t="str">
        <f t="shared" si="15"/>
        <v>OG404</v>
      </c>
      <c r="D507" t="str">
        <f>VLOOKUP(C507, '1.MetaData'!B:AI, 2, FALSE)</f>
        <v>F16-0259</v>
      </c>
      <c r="F507" s="13" t="s">
        <v>667</v>
      </c>
      <c r="G507" s="14">
        <v>1</v>
      </c>
      <c r="H507">
        <f ca="1">COUNTIFS('3.DNAExtractions'!$B:$B,$B507,'3.DNAExtractions'!$D:$D,H$1)</f>
        <v>1</v>
      </c>
      <c r="J507" s="13" t="s">
        <v>107</v>
      </c>
      <c r="K507" s="13" t="s">
        <v>107</v>
      </c>
      <c r="L507" s="13" t="s">
        <v>107</v>
      </c>
      <c r="M507" s="14" t="s">
        <v>107</v>
      </c>
      <c r="N507" s="14" t="s">
        <v>107</v>
      </c>
      <c r="O507" s="13" t="s">
        <v>3220</v>
      </c>
      <c r="P507"/>
    </row>
    <row r="508" spans="1:16" x14ac:dyDescent="0.25">
      <c r="A508" s="48">
        <v>405</v>
      </c>
      <c r="B508" s="1" t="str">
        <f t="shared" si="14"/>
        <v>OG405U</v>
      </c>
      <c r="C508" s="1" t="str">
        <f t="shared" si="15"/>
        <v>OG405</v>
      </c>
      <c r="D508" t="str">
        <f>VLOOKUP(C508, '1.MetaData'!B:AI, 2, FALSE)</f>
        <v>F15-1905</v>
      </c>
      <c r="F508" s="13" t="s">
        <v>667</v>
      </c>
      <c r="G508" s="14">
        <v>1</v>
      </c>
      <c r="H508">
        <f ca="1">COUNTIFS('3.DNAExtractions'!$B:$B,$B508,'3.DNAExtractions'!$D:$D,H$1)</f>
        <v>1</v>
      </c>
      <c r="J508" s="13" t="s">
        <v>107</v>
      </c>
      <c r="K508" s="13" t="s">
        <v>107</v>
      </c>
      <c r="L508" s="13" t="s">
        <v>107</v>
      </c>
      <c r="M508" s="14" t="s">
        <v>107</v>
      </c>
      <c r="N508" s="14" t="s">
        <v>107</v>
      </c>
      <c r="O508" s="13" t="s">
        <v>3220</v>
      </c>
      <c r="P508"/>
    </row>
    <row r="509" spans="1:16" x14ac:dyDescent="0.25">
      <c r="A509" s="48">
        <v>406</v>
      </c>
      <c r="B509" s="1" t="str">
        <f t="shared" si="14"/>
        <v>OG406U</v>
      </c>
      <c r="C509" s="1" t="str">
        <f t="shared" si="15"/>
        <v>OG406</v>
      </c>
      <c r="D509" t="str">
        <f>VLOOKUP(C509, '1.MetaData'!B:AI, 2, FALSE)</f>
        <v>F15-1888</v>
      </c>
      <c r="F509" s="13" t="s">
        <v>667</v>
      </c>
      <c r="G509" s="14">
        <v>1</v>
      </c>
      <c r="H509">
        <f ca="1">COUNTIFS('3.DNAExtractions'!$B:$B,$B509,'3.DNAExtractions'!$D:$D,H$1)</f>
        <v>1</v>
      </c>
      <c r="J509" s="13" t="s">
        <v>107</v>
      </c>
      <c r="K509" s="13" t="s">
        <v>107</v>
      </c>
      <c r="L509" s="13" t="s">
        <v>107</v>
      </c>
      <c r="M509" s="14" t="s">
        <v>107</v>
      </c>
      <c r="N509" s="14" t="s">
        <v>107</v>
      </c>
      <c r="O509" s="13" t="s">
        <v>3220</v>
      </c>
      <c r="P509"/>
    </row>
    <row r="510" spans="1:16" x14ac:dyDescent="0.25">
      <c r="A510" s="48">
        <v>407</v>
      </c>
      <c r="B510" s="1" t="str">
        <f t="shared" si="14"/>
        <v>OG407U</v>
      </c>
      <c r="C510" s="1" t="str">
        <f t="shared" si="15"/>
        <v>OG407</v>
      </c>
      <c r="D510" t="str">
        <f>VLOOKUP(C510, '1.MetaData'!B:AI, 2, FALSE)</f>
        <v>F15-1884</v>
      </c>
      <c r="F510" s="13" t="s">
        <v>667</v>
      </c>
      <c r="G510" s="14">
        <v>1</v>
      </c>
      <c r="H510">
        <f ca="1">COUNTIFS('3.DNAExtractions'!$B:$B,$B510,'3.DNAExtractions'!$D:$D,H$1)</f>
        <v>1</v>
      </c>
      <c r="J510" s="13" t="s">
        <v>107</v>
      </c>
      <c r="K510" s="13" t="s">
        <v>107</v>
      </c>
      <c r="L510" s="13" t="s">
        <v>107</v>
      </c>
      <c r="M510" s="14" t="s">
        <v>107</v>
      </c>
      <c r="N510" s="14" t="s">
        <v>107</v>
      </c>
      <c r="O510" s="13" t="s">
        <v>3220</v>
      </c>
      <c r="P510"/>
    </row>
    <row r="511" spans="1:16" x14ac:dyDescent="0.25">
      <c r="A511" s="48">
        <v>408</v>
      </c>
      <c r="B511" s="1" t="str">
        <f t="shared" si="14"/>
        <v>OG408U</v>
      </c>
      <c r="C511" s="1" t="str">
        <f t="shared" si="15"/>
        <v>OG408</v>
      </c>
      <c r="D511" t="str">
        <f>VLOOKUP(C511, '1.MetaData'!B:AI, 2, FALSE)</f>
        <v>F16-0064</v>
      </c>
      <c r="F511" s="13" t="s">
        <v>667</v>
      </c>
      <c r="G511" s="14">
        <v>1</v>
      </c>
      <c r="H511">
        <f ca="1">COUNTIFS('3.DNAExtractions'!$B:$B,$B511,'3.DNAExtractions'!$D:$D,H$1)</f>
        <v>1</v>
      </c>
      <c r="J511" s="13" t="s">
        <v>107</v>
      </c>
      <c r="K511" s="13" t="s">
        <v>107</v>
      </c>
      <c r="L511" s="13" t="s">
        <v>107</v>
      </c>
      <c r="M511" s="14" t="s">
        <v>107</v>
      </c>
      <c r="N511" s="14" t="s">
        <v>107</v>
      </c>
      <c r="O511" s="13" t="s">
        <v>3220</v>
      </c>
      <c r="P511"/>
    </row>
    <row r="512" spans="1:16" x14ac:dyDescent="0.25">
      <c r="A512" s="48">
        <v>409</v>
      </c>
      <c r="B512" s="1" t="str">
        <f t="shared" ref="B512:B575" si="16">IF(G512&gt;1,_xlfn.CONCAT(C512,LEFT(F512,1),G512),_xlfn.CONCAT(C512,LEFT(F512,1)))</f>
        <v>OG409U</v>
      </c>
      <c r="C512" s="1" t="str">
        <f t="shared" ref="C512:C575" si="17">_xlfn.CONCAT("OG",A512)</f>
        <v>OG409</v>
      </c>
      <c r="D512" t="str">
        <f>VLOOKUP(C512, '1.MetaData'!B:AI, 2, FALSE)</f>
        <v>F15-1901</v>
      </c>
      <c r="F512" s="13" t="s">
        <v>667</v>
      </c>
      <c r="G512" s="14">
        <v>1</v>
      </c>
      <c r="H512">
        <f ca="1">COUNTIFS('3.DNAExtractions'!$B:$B,$B512,'3.DNAExtractions'!$D:$D,H$1)</f>
        <v>1</v>
      </c>
      <c r="J512" s="13" t="s">
        <v>107</v>
      </c>
      <c r="K512" s="13" t="s">
        <v>107</v>
      </c>
      <c r="L512" s="13" t="s">
        <v>107</v>
      </c>
      <c r="M512" s="14" t="s">
        <v>107</v>
      </c>
      <c r="N512" s="14" t="s">
        <v>107</v>
      </c>
      <c r="O512" s="13" t="s">
        <v>3220</v>
      </c>
      <c r="P512"/>
    </row>
    <row r="513" spans="1:16" x14ac:dyDescent="0.25">
      <c r="A513" s="48">
        <v>410</v>
      </c>
      <c r="B513" s="1" t="str">
        <f t="shared" si="16"/>
        <v>OG410U</v>
      </c>
      <c r="C513" s="1" t="str">
        <f t="shared" si="17"/>
        <v>OG410</v>
      </c>
      <c r="D513" t="str">
        <f>VLOOKUP(C513, '1.MetaData'!B:AI, 2, FALSE)</f>
        <v>F15-1302</v>
      </c>
      <c r="F513" s="13" t="s">
        <v>667</v>
      </c>
      <c r="G513" s="14">
        <v>1</v>
      </c>
      <c r="H513">
        <f ca="1">COUNTIFS('3.DNAExtractions'!$B:$B,$B513,'3.DNAExtractions'!$D:$D,H$1)</f>
        <v>1</v>
      </c>
      <c r="J513" s="13" t="s">
        <v>107</v>
      </c>
      <c r="K513" s="13" t="s">
        <v>107</v>
      </c>
      <c r="L513" s="13" t="s">
        <v>107</v>
      </c>
      <c r="M513" s="14" t="s">
        <v>107</v>
      </c>
      <c r="N513" s="14" t="s">
        <v>107</v>
      </c>
      <c r="O513" s="13" t="s">
        <v>3220</v>
      </c>
      <c r="P513"/>
    </row>
    <row r="514" spans="1:16" x14ac:dyDescent="0.25">
      <c r="A514" s="48">
        <v>411</v>
      </c>
      <c r="B514" s="1" t="str">
        <f t="shared" si="16"/>
        <v>OG411U</v>
      </c>
      <c r="C514" s="1" t="str">
        <f t="shared" si="17"/>
        <v>OG411</v>
      </c>
      <c r="D514" t="str">
        <f>VLOOKUP(C514, '1.MetaData'!B:AI, 2, FALSE)</f>
        <v>F15-1906</v>
      </c>
      <c r="F514" s="13" t="s">
        <v>667</v>
      </c>
      <c r="G514" s="14">
        <v>1</v>
      </c>
      <c r="H514">
        <f ca="1">COUNTIFS('3.DNAExtractions'!$B:$B,$B514,'3.DNAExtractions'!$D:$D,H$1)</f>
        <v>1</v>
      </c>
      <c r="J514" s="13" t="s">
        <v>107</v>
      </c>
      <c r="K514" s="13" t="s">
        <v>107</v>
      </c>
      <c r="L514" s="13" t="s">
        <v>107</v>
      </c>
      <c r="M514" s="14" t="s">
        <v>107</v>
      </c>
      <c r="N514" s="14" t="s">
        <v>107</v>
      </c>
      <c r="O514" s="13" t="s">
        <v>3220</v>
      </c>
      <c r="P514"/>
    </row>
    <row r="515" spans="1:16" x14ac:dyDescent="0.25">
      <c r="A515" s="48">
        <v>412</v>
      </c>
      <c r="B515" s="1" t="str">
        <f t="shared" si="16"/>
        <v>OG412U</v>
      </c>
      <c r="C515" s="1" t="str">
        <f t="shared" si="17"/>
        <v>OG412</v>
      </c>
      <c r="D515" t="str">
        <f>VLOOKUP(C515, '1.MetaData'!B:AI, 2, FALSE)</f>
        <v>F16-0148</v>
      </c>
      <c r="F515" s="13" t="s">
        <v>667</v>
      </c>
      <c r="G515" s="14">
        <v>1</v>
      </c>
      <c r="H515">
        <f ca="1">COUNTIFS('3.DNAExtractions'!$B:$B,$B515,'3.DNAExtractions'!$D:$D,H$1)</f>
        <v>1</v>
      </c>
      <c r="J515" s="13" t="s">
        <v>107</v>
      </c>
      <c r="K515" s="13" t="s">
        <v>107</v>
      </c>
      <c r="L515" s="13" t="s">
        <v>107</v>
      </c>
      <c r="M515" s="14" t="s">
        <v>107</v>
      </c>
      <c r="N515" s="14" t="s">
        <v>107</v>
      </c>
      <c r="O515" s="13" t="s">
        <v>3220</v>
      </c>
      <c r="P515"/>
    </row>
    <row r="516" spans="1:16" x14ac:dyDescent="0.25">
      <c r="A516" s="48">
        <v>413</v>
      </c>
      <c r="B516" s="1" t="str">
        <f t="shared" si="16"/>
        <v>OG413U</v>
      </c>
      <c r="C516" s="1" t="str">
        <f t="shared" si="17"/>
        <v>OG413</v>
      </c>
      <c r="D516" t="str">
        <f>VLOOKUP(C516, '1.MetaData'!B:AI, 2, FALSE)</f>
        <v>F15-1907</v>
      </c>
      <c r="F516" s="13" t="s">
        <v>667</v>
      </c>
      <c r="G516" s="14">
        <v>1</v>
      </c>
      <c r="H516">
        <f ca="1">COUNTIFS('3.DNAExtractions'!$B:$B,$B516,'3.DNAExtractions'!$D:$D,H$1)</f>
        <v>1</v>
      </c>
      <c r="J516" s="13" t="s">
        <v>107</v>
      </c>
      <c r="K516" s="13" t="s">
        <v>107</v>
      </c>
      <c r="L516" s="13" t="s">
        <v>107</v>
      </c>
      <c r="M516" s="14" t="s">
        <v>107</v>
      </c>
      <c r="N516" s="14" t="s">
        <v>107</v>
      </c>
      <c r="O516" s="13" t="s">
        <v>3220</v>
      </c>
      <c r="P516"/>
    </row>
    <row r="517" spans="1:16" x14ac:dyDescent="0.25">
      <c r="A517" s="48">
        <v>414</v>
      </c>
      <c r="B517" s="1" t="str">
        <f t="shared" si="16"/>
        <v>OG414U</v>
      </c>
      <c r="C517" s="1" t="str">
        <f t="shared" si="17"/>
        <v>OG414</v>
      </c>
      <c r="D517" t="str">
        <f>VLOOKUP(C517, '1.MetaData'!B:AI, 2, FALSE)</f>
        <v>F15-1863a</v>
      </c>
      <c r="F517" s="13" t="s">
        <v>667</v>
      </c>
      <c r="G517" s="14">
        <v>1</v>
      </c>
      <c r="H517">
        <f ca="1">COUNTIFS('3.DNAExtractions'!$B:$B,$B517,'3.DNAExtractions'!$D:$D,H$1)</f>
        <v>1</v>
      </c>
      <c r="J517" s="13" t="s">
        <v>107</v>
      </c>
      <c r="K517" s="13" t="s">
        <v>107</v>
      </c>
      <c r="L517" s="13" t="s">
        <v>107</v>
      </c>
      <c r="M517" s="14" t="s">
        <v>107</v>
      </c>
      <c r="N517" s="14" t="s">
        <v>107</v>
      </c>
      <c r="O517" s="13" t="s">
        <v>3220</v>
      </c>
      <c r="P517"/>
    </row>
    <row r="518" spans="1:16" x14ac:dyDescent="0.25">
      <c r="A518" s="48">
        <v>415</v>
      </c>
      <c r="B518" s="1" t="str">
        <f t="shared" si="16"/>
        <v>OG415U</v>
      </c>
      <c r="C518" s="1" t="str">
        <f t="shared" si="17"/>
        <v>OG415</v>
      </c>
      <c r="D518" t="str">
        <f>VLOOKUP(C518, '1.MetaData'!B:AI, 2, FALSE)</f>
        <v>F15-1864a</v>
      </c>
      <c r="F518" s="13" t="s">
        <v>667</v>
      </c>
      <c r="G518" s="14">
        <v>1</v>
      </c>
      <c r="H518">
        <f ca="1">COUNTIFS('3.DNAExtractions'!$B:$B,$B518,'3.DNAExtractions'!$D:$D,H$1)</f>
        <v>1</v>
      </c>
      <c r="J518" s="13" t="s">
        <v>107</v>
      </c>
      <c r="K518" s="13" t="s">
        <v>107</v>
      </c>
      <c r="L518" s="13" t="s">
        <v>107</v>
      </c>
      <c r="M518" s="14" t="s">
        <v>107</v>
      </c>
      <c r="N518" s="14" t="s">
        <v>107</v>
      </c>
      <c r="O518" s="13" t="s">
        <v>3220</v>
      </c>
      <c r="P518"/>
    </row>
    <row r="519" spans="1:16" x14ac:dyDescent="0.25">
      <c r="A519" s="48">
        <v>416</v>
      </c>
      <c r="B519" s="1" t="str">
        <f t="shared" si="16"/>
        <v>OG416U</v>
      </c>
      <c r="C519" s="1" t="str">
        <f t="shared" si="17"/>
        <v>OG416</v>
      </c>
      <c r="D519" t="str">
        <f>VLOOKUP(C519, '1.MetaData'!B:AI, 2, FALSE)</f>
        <v>F15-1853</v>
      </c>
      <c r="F519" s="13" t="s">
        <v>667</v>
      </c>
      <c r="G519" s="14">
        <v>1</v>
      </c>
      <c r="H519">
        <f ca="1">COUNTIFS('3.DNAExtractions'!$B:$B,$B519,'3.DNAExtractions'!$D:$D,H$1)</f>
        <v>1</v>
      </c>
      <c r="J519" s="13" t="s">
        <v>107</v>
      </c>
      <c r="K519" s="13" t="s">
        <v>107</v>
      </c>
      <c r="L519" s="13" t="s">
        <v>107</v>
      </c>
      <c r="M519" s="14" t="s">
        <v>107</v>
      </c>
      <c r="N519" s="14" t="s">
        <v>107</v>
      </c>
      <c r="O519" s="13" t="s">
        <v>3220</v>
      </c>
      <c r="P519"/>
    </row>
    <row r="520" spans="1:16" x14ac:dyDescent="0.25">
      <c r="A520" s="48">
        <v>417</v>
      </c>
      <c r="B520" s="1" t="str">
        <f t="shared" si="16"/>
        <v>OG417U</v>
      </c>
      <c r="C520" s="1" t="str">
        <f t="shared" si="17"/>
        <v>OG417</v>
      </c>
      <c r="D520" t="str">
        <f>VLOOKUP(C520, '1.MetaData'!B:AI, 2, FALSE)</f>
        <v>F15-1897</v>
      </c>
      <c r="F520" s="13" t="s">
        <v>667</v>
      </c>
      <c r="G520" s="14">
        <v>1</v>
      </c>
      <c r="H520">
        <f ca="1">COUNTIFS('3.DNAExtractions'!$B:$B,$B520,'3.DNAExtractions'!$D:$D,H$1)</f>
        <v>1</v>
      </c>
      <c r="J520" s="13" t="s">
        <v>107</v>
      </c>
      <c r="K520" s="13" t="s">
        <v>107</v>
      </c>
      <c r="L520" s="13" t="s">
        <v>107</v>
      </c>
      <c r="M520" s="14" t="s">
        <v>107</v>
      </c>
      <c r="N520" s="14" t="s">
        <v>107</v>
      </c>
      <c r="O520" s="13" t="s">
        <v>3220</v>
      </c>
      <c r="P520"/>
    </row>
    <row r="521" spans="1:16" x14ac:dyDescent="0.25">
      <c r="A521" s="48">
        <v>418</v>
      </c>
      <c r="B521" s="1" t="str">
        <f t="shared" si="16"/>
        <v>OG418U</v>
      </c>
      <c r="C521" s="1" t="str">
        <f t="shared" si="17"/>
        <v>OG418</v>
      </c>
      <c r="D521" t="str">
        <f>VLOOKUP(C521, '1.MetaData'!B:AI, 2, FALSE)</f>
        <v>F16-0066</v>
      </c>
      <c r="F521" s="13" t="s">
        <v>667</v>
      </c>
      <c r="G521" s="14">
        <v>1</v>
      </c>
      <c r="H521">
        <f ca="1">COUNTIFS('3.DNAExtractions'!$B:$B,$B521,'3.DNAExtractions'!$D:$D,H$1)</f>
        <v>1</v>
      </c>
      <c r="J521" s="13" t="s">
        <v>107</v>
      </c>
      <c r="K521" s="13" t="s">
        <v>107</v>
      </c>
      <c r="L521" s="13" t="s">
        <v>107</v>
      </c>
      <c r="M521" s="14" t="s">
        <v>107</v>
      </c>
      <c r="N521" s="14" t="s">
        <v>107</v>
      </c>
      <c r="O521" s="13" t="s">
        <v>3220</v>
      </c>
      <c r="P521"/>
    </row>
    <row r="522" spans="1:16" x14ac:dyDescent="0.25">
      <c r="A522" s="48">
        <v>419</v>
      </c>
      <c r="B522" s="1" t="str">
        <f t="shared" si="16"/>
        <v>OG419U</v>
      </c>
      <c r="C522" s="1" t="str">
        <f t="shared" si="17"/>
        <v>OG419</v>
      </c>
      <c r="D522" t="str">
        <f>VLOOKUP(C522, '1.MetaData'!B:AI, 2, FALSE)</f>
        <v>F16-0495</v>
      </c>
      <c r="F522" s="13" t="s">
        <v>667</v>
      </c>
      <c r="G522" s="14">
        <v>1</v>
      </c>
      <c r="H522">
        <f ca="1">COUNTIFS('3.DNAExtractions'!$B:$B,$B522,'3.DNAExtractions'!$D:$D,H$1)</f>
        <v>1</v>
      </c>
      <c r="J522" s="13" t="s">
        <v>107</v>
      </c>
      <c r="K522" s="13" t="s">
        <v>107</v>
      </c>
      <c r="L522" s="13" t="s">
        <v>107</v>
      </c>
      <c r="M522" s="14" t="s">
        <v>107</v>
      </c>
      <c r="N522" s="14" t="s">
        <v>107</v>
      </c>
      <c r="O522" s="13" t="s">
        <v>3220</v>
      </c>
      <c r="P522"/>
    </row>
    <row r="523" spans="1:16" x14ac:dyDescent="0.25">
      <c r="A523" s="48">
        <v>420</v>
      </c>
      <c r="B523" s="1" t="str">
        <f t="shared" si="16"/>
        <v>OG420U</v>
      </c>
      <c r="C523" s="1" t="str">
        <f t="shared" si="17"/>
        <v>OG420</v>
      </c>
      <c r="D523" t="str">
        <f>VLOOKUP(C523, '1.MetaData'!B:AI, 2, FALSE)</f>
        <v>F16-0239</v>
      </c>
      <c r="F523" s="13" t="s">
        <v>667</v>
      </c>
      <c r="G523" s="14">
        <v>1</v>
      </c>
      <c r="H523">
        <f ca="1">COUNTIFS('3.DNAExtractions'!$B:$B,$B523,'3.DNAExtractions'!$D:$D,H$1)</f>
        <v>1</v>
      </c>
      <c r="J523" s="13" t="s">
        <v>107</v>
      </c>
      <c r="K523" s="13" t="s">
        <v>107</v>
      </c>
      <c r="L523" s="13" t="s">
        <v>107</v>
      </c>
      <c r="M523" s="14" t="s">
        <v>107</v>
      </c>
      <c r="N523" s="14" t="s">
        <v>107</v>
      </c>
      <c r="O523" s="13" t="s">
        <v>3220</v>
      </c>
      <c r="P523"/>
    </row>
    <row r="524" spans="1:16" x14ac:dyDescent="0.25">
      <c r="A524" s="48">
        <v>421</v>
      </c>
      <c r="B524" s="1" t="str">
        <f t="shared" si="16"/>
        <v>OG421U</v>
      </c>
      <c r="C524" s="1" t="str">
        <f t="shared" si="17"/>
        <v>OG421</v>
      </c>
      <c r="D524" t="str">
        <f>VLOOKUP(C524, '1.MetaData'!B:AI, 2, FALSE)</f>
        <v>F16-0237</v>
      </c>
      <c r="F524" s="13" t="s">
        <v>667</v>
      </c>
      <c r="G524" s="14">
        <v>1</v>
      </c>
      <c r="H524">
        <f ca="1">COUNTIFS('3.DNAExtractions'!$B:$B,$B524,'3.DNAExtractions'!$D:$D,H$1)</f>
        <v>1</v>
      </c>
      <c r="J524" s="13" t="s">
        <v>107</v>
      </c>
      <c r="K524" s="13" t="s">
        <v>107</v>
      </c>
      <c r="L524" s="13" t="s">
        <v>107</v>
      </c>
      <c r="M524" s="14" t="s">
        <v>107</v>
      </c>
      <c r="N524" s="14" t="s">
        <v>107</v>
      </c>
      <c r="O524" s="13" t="s">
        <v>3220</v>
      </c>
      <c r="P524"/>
    </row>
    <row r="525" spans="1:16" x14ac:dyDescent="0.25">
      <c r="A525" s="48">
        <v>422</v>
      </c>
      <c r="B525" s="1" t="str">
        <f t="shared" si="16"/>
        <v>OG422U</v>
      </c>
      <c r="C525" s="1" t="str">
        <f t="shared" si="17"/>
        <v>OG422</v>
      </c>
      <c r="D525" t="str">
        <f>VLOOKUP(C525, '1.MetaData'!B:AI, 2, FALSE)</f>
        <v>F16-0243</v>
      </c>
      <c r="F525" s="13" t="s">
        <v>667</v>
      </c>
      <c r="G525" s="14">
        <v>1</v>
      </c>
      <c r="H525">
        <f ca="1">COUNTIFS('3.DNAExtractions'!$B:$B,$B525,'3.DNAExtractions'!$D:$D,H$1)</f>
        <v>1</v>
      </c>
      <c r="J525" s="13" t="s">
        <v>107</v>
      </c>
      <c r="K525" s="13" t="s">
        <v>107</v>
      </c>
      <c r="L525" s="13" t="s">
        <v>107</v>
      </c>
      <c r="M525" s="14" t="s">
        <v>107</v>
      </c>
      <c r="N525" s="14" t="s">
        <v>107</v>
      </c>
      <c r="O525" s="13" t="s">
        <v>3220</v>
      </c>
      <c r="P525"/>
    </row>
    <row r="526" spans="1:16" x14ac:dyDescent="0.25">
      <c r="A526" s="48">
        <v>423</v>
      </c>
      <c r="B526" s="1" t="str">
        <f t="shared" si="16"/>
        <v>OG423U</v>
      </c>
      <c r="C526" s="1" t="str">
        <f t="shared" si="17"/>
        <v>OG423</v>
      </c>
      <c r="D526" t="str">
        <f>VLOOKUP(C526, '1.MetaData'!B:AI, 2, FALSE)</f>
        <v>F16-0241</v>
      </c>
      <c r="F526" s="13" t="s">
        <v>667</v>
      </c>
      <c r="G526" s="14">
        <v>1</v>
      </c>
      <c r="H526">
        <f ca="1">COUNTIFS('3.DNAExtractions'!$B:$B,$B526,'3.DNAExtractions'!$D:$D,H$1)</f>
        <v>1</v>
      </c>
      <c r="J526" s="13" t="s">
        <v>107</v>
      </c>
      <c r="K526" s="13" t="s">
        <v>107</v>
      </c>
      <c r="L526" s="13" t="s">
        <v>107</v>
      </c>
      <c r="M526" s="14" t="s">
        <v>107</v>
      </c>
      <c r="N526" s="14" t="s">
        <v>107</v>
      </c>
      <c r="O526" s="13" t="s">
        <v>3220</v>
      </c>
      <c r="P526"/>
    </row>
    <row r="527" spans="1:16" x14ac:dyDescent="0.25">
      <c r="A527" s="48">
        <v>424</v>
      </c>
      <c r="B527" s="1" t="str">
        <f t="shared" si="16"/>
        <v>OG424U</v>
      </c>
      <c r="C527" s="1" t="str">
        <f t="shared" si="17"/>
        <v>OG424</v>
      </c>
      <c r="D527" t="str">
        <f>VLOOKUP(C527, '1.MetaData'!B:AI, 2, FALSE)</f>
        <v>F16-0236</v>
      </c>
      <c r="F527" s="13" t="s">
        <v>667</v>
      </c>
      <c r="G527" s="14">
        <v>1</v>
      </c>
      <c r="H527">
        <f ca="1">COUNTIFS('3.DNAExtractions'!$B:$B,$B527,'3.DNAExtractions'!$D:$D,H$1)</f>
        <v>1</v>
      </c>
      <c r="J527" s="13" t="s">
        <v>107</v>
      </c>
      <c r="K527" s="13" t="s">
        <v>107</v>
      </c>
      <c r="L527" s="13" t="s">
        <v>107</v>
      </c>
      <c r="M527" s="14" t="s">
        <v>107</v>
      </c>
      <c r="N527" s="14" t="s">
        <v>107</v>
      </c>
      <c r="O527" s="13" t="s">
        <v>3220</v>
      </c>
      <c r="P527"/>
    </row>
    <row r="528" spans="1:16" x14ac:dyDescent="0.25">
      <c r="A528" s="48">
        <v>425</v>
      </c>
      <c r="B528" s="1" t="str">
        <f t="shared" si="16"/>
        <v>OG425U</v>
      </c>
      <c r="C528" s="1" t="str">
        <f t="shared" si="17"/>
        <v>OG425</v>
      </c>
      <c r="D528" t="str">
        <f>VLOOKUP(C528, '1.MetaData'!B:AI, 2, FALSE)</f>
        <v>F16-0227</v>
      </c>
      <c r="F528" s="13" t="s">
        <v>667</v>
      </c>
      <c r="G528" s="14">
        <v>1</v>
      </c>
      <c r="H528">
        <f ca="1">COUNTIFS('3.DNAExtractions'!$B:$B,$B528,'3.DNAExtractions'!$D:$D,H$1)</f>
        <v>1</v>
      </c>
      <c r="J528" s="13" t="s">
        <v>107</v>
      </c>
      <c r="K528" s="13" t="s">
        <v>107</v>
      </c>
      <c r="L528" s="13" t="s">
        <v>107</v>
      </c>
      <c r="M528" s="14" t="s">
        <v>107</v>
      </c>
      <c r="N528" s="14" t="s">
        <v>107</v>
      </c>
      <c r="O528" s="13" t="s">
        <v>3220</v>
      </c>
      <c r="P528"/>
    </row>
    <row r="529" spans="1:16" x14ac:dyDescent="0.25">
      <c r="A529" s="48">
        <v>426</v>
      </c>
      <c r="B529" s="1" t="str">
        <f t="shared" si="16"/>
        <v>OG426U</v>
      </c>
      <c r="C529" s="1" t="str">
        <f t="shared" si="17"/>
        <v>OG426</v>
      </c>
      <c r="D529" t="str">
        <f>VLOOKUP(C529, '1.MetaData'!B:AI, 2, FALSE)</f>
        <v>F16-0616</v>
      </c>
      <c r="F529" s="13" t="s">
        <v>667</v>
      </c>
      <c r="G529" s="14">
        <v>1</v>
      </c>
      <c r="H529">
        <f ca="1">COUNTIFS('3.DNAExtractions'!$B:$B,$B529,'3.DNAExtractions'!$D:$D,H$1)</f>
        <v>1</v>
      </c>
      <c r="J529" s="13" t="s">
        <v>107</v>
      </c>
      <c r="K529" s="13" t="s">
        <v>107</v>
      </c>
      <c r="L529" s="13" t="s">
        <v>107</v>
      </c>
      <c r="M529" s="14" t="s">
        <v>107</v>
      </c>
      <c r="N529" s="14" t="s">
        <v>107</v>
      </c>
      <c r="O529" s="13" t="s">
        <v>3220</v>
      </c>
      <c r="P529"/>
    </row>
    <row r="530" spans="1:16" x14ac:dyDescent="0.25">
      <c r="A530" s="48">
        <v>427</v>
      </c>
      <c r="B530" s="1" t="str">
        <f t="shared" si="16"/>
        <v>OG427U</v>
      </c>
      <c r="C530" s="1" t="str">
        <f t="shared" si="17"/>
        <v>OG427</v>
      </c>
      <c r="D530" t="str">
        <f>VLOOKUP(C530, '1.MetaData'!B:AI, 2, FALSE)</f>
        <v>F16-0617</v>
      </c>
      <c r="F530" s="13" t="s">
        <v>667</v>
      </c>
      <c r="G530" s="14">
        <v>1</v>
      </c>
      <c r="H530">
        <f ca="1">COUNTIFS('3.DNAExtractions'!$B:$B,$B530,'3.DNAExtractions'!$D:$D,H$1)</f>
        <v>1</v>
      </c>
      <c r="J530" s="13" t="s">
        <v>107</v>
      </c>
      <c r="K530" s="13" t="s">
        <v>107</v>
      </c>
      <c r="L530" s="13" t="s">
        <v>107</v>
      </c>
      <c r="M530" s="14" t="s">
        <v>107</v>
      </c>
      <c r="N530" s="14" t="s">
        <v>107</v>
      </c>
      <c r="O530" s="13" t="s">
        <v>3220</v>
      </c>
      <c r="P530"/>
    </row>
    <row r="531" spans="1:16" x14ac:dyDescent="0.25">
      <c r="A531" s="48">
        <v>428</v>
      </c>
      <c r="B531" s="1" t="str">
        <f t="shared" si="16"/>
        <v>OG428U</v>
      </c>
      <c r="C531" s="1" t="str">
        <f t="shared" si="17"/>
        <v>OG428</v>
      </c>
      <c r="D531" t="str">
        <f>VLOOKUP(C531, '1.MetaData'!B:AI, 2, FALSE)</f>
        <v>F16-0619</v>
      </c>
      <c r="F531" s="13" t="s">
        <v>667</v>
      </c>
      <c r="G531" s="14">
        <v>1</v>
      </c>
      <c r="H531">
        <f ca="1">COUNTIFS('3.DNAExtractions'!$B:$B,$B531,'3.DNAExtractions'!$D:$D,H$1)</f>
        <v>1</v>
      </c>
      <c r="J531" s="13" t="s">
        <v>107</v>
      </c>
      <c r="K531" s="13" t="s">
        <v>107</v>
      </c>
      <c r="L531" s="13" t="s">
        <v>107</v>
      </c>
      <c r="M531" s="14" t="s">
        <v>107</v>
      </c>
      <c r="N531" s="14" t="s">
        <v>107</v>
      </c>
      <c r="O531" s="13" t="s">
        <v>3220</v>
      </c>
      <c r="P531"/>
    </row>
    <row r="532" spans="1:16" x14ac:dyDescent="0.25">
      <c r="A532" s="48">
        <v>429</v>
      </c>
      <c r="B532" s="1" t="str">
        <f t="shared" si="16"/>
        <v>OG429U</v>
      </c>
      <c r="C532" s="1" t="str">
        <f t="shared" si="17"/>
        <v>OG429</v>
      </c>
      <c r="D532" t="str">
        <f>VLOOKUP(C532, '1.MetaData'!B:AI, 2, FALSE)</f>
        <v>F16-0620</v>
      </c>
      <c r="F532" s="13" t="s">
        <v>667</v>
      </c>
      <c r="G532" s="14">
        <v>1</v>
      </c>
      <c r="H532">
        <f ca="1">COUNTIFS('3.DNAExtractions'!$B:$B,$B532,'3.DNAExtractions'!$D:$D,H$1)</f>
        <v>1</v>
      </c>
      <c r="J532" s="13" t="s">
        <v>107</v>
      </c>
      <c r="K532" s="13" t="s">
        <v>107</v>
      </c>
      <c r="L532" s="13" t="s">
        <v>107</v>
      </c>
      <c r="M532" s="14" t="s">
        <v>107</v>
      </c>
      <c r="N532" s="14" t="s">
        <v>107</v>
      </c>
      <c r="O532" s="13" t="s">
        <v>3220</v>
      </c>
      <c r="P532"/>
    </row>
    <row r="533" spans="1:16" x14ac:dyDescent="0.25">
      <c r="A533" s="48">
        <v>430</v>
      </c>
      <c r="B533" s="1" t="str">
        <f t="shared" si="16"/>
        <v>OG430U</v>
      </c>
      <c r="C533" s="1" t="str">
        <f t="shared" si="17"/>
        <v>OG430</v>
      </c>
      <c r="D533" t="str">
        <f>VLOOKUP(C533, '1.MetaData'!B:AI, 2, FALSE)</f>
        <v>F16-0621</v>
      </c>
      <c r="F533" s="13" t="s">
        <v>667</v>
      </c>
      <c r="G533" s="14">
        <v>1</v>
      </c>
      <c r="H533">
        <f ca="1">COUNTIFS('3.DNAExtractions'!$B:$B,$B533,'3.DNAExtractions'!$D:$D,H$1)</f>
        <v>1</v>
      </c>
      <c r="J533" s="13" t="s">
        <v>107</v>
      </c>
      <c r="K533" s="13" t="s">
        <v>107</v>
      </c>
      <c r="L533" s="13" t="s">
        <v>107</v>
      </c>
      <c r="M533" s="14" t="s">
        <v>107</v>
      </c>
      <c r="N533" s="14" t="s">
        <v>107</v>
      </c>
      <c r="O533" s="13" t="s">
        <v>3220</v>
      </c>
      <c r="P533"/>
    </row>
    <row r="534" spans="1:16" x14ac:dyDescent="0.25">
      <c r="A534" s="48">
        <v>431</v>
      </c>
      <c r="B534" s="1" t="str">
        <f t="shared" si="16"/>
        <v>OG431U</v>
      </c>
      <c r="C534" s="1" t="str">
        <f t="shared" si="17"/>
        <v>OG431</v>
      </c>
      <c r="D534" t="str">
        <f>VLOOKUP(C534, '1.MetaData'!B:AI, 2, FALSE)</f>
        <v>F16-0625</v>
      </c>
      <c r="F534" s="13" t="s">
        <v>667</v>
      </c>
      <c r="G534" s="14">
        <v>1</v>
      </c>
      <c r="H534">
        <f ca="1">COUNTIFS('3.DNAExtractions'!$B:$B,$B534,'3.DNAExtractions'!$D:$D,H$1)</f>
        <v>1</v>
      </c>
      <c r="J534" s="13" t="s">
        <v>107</v>
      </c>
      <c r="K534" s="13" t="s">
        <v>107</v>
      </c>
      <c r="L534" s="13" t="s">
        <v>107</v>
      </c>
      <c r="M534" s="14" t="s">
        <v>107</v>
      </c>
      <c r="N534" s="14" t="s">
        <v>107</v>
      </c>
      <c r="O534" s="13" t="s">
        <v>3220</v>
      </c>
      <c r="P534"/>
    </row>
    <row r="535" spans="1:16" x14ac:dyDescent="0.25">
      <c r="A535" s="48">
        <v>432</v>
      </c>
      <c r="B535" s="1" t="str">
        <f t="shared" si="16"/>
        <v>OG432U</v>
      </c>
      <c r="C535" s="1" t="str">
        <f t="shared" si="17"/>
        <v>OG432</v>
      </c>
      <c r="D535" t="str">
        <f>VLOOKUP(C535, '1.MetaData'!B:AI, 2, FALSE)</f>
        <v>F16-0626</v>
      </c>
      <c r="F535" s="13" t="s">
        <v>667</v>
      </c>
      <c r="G535" s="14">
        <v>1</v>
      </c>
      <c r="H535">
        <f ca="1">COUNTIFS('3.DNAExtractions'!$B:$B,$B535,'3.DNAExtractions'!$D:$D,H$1)</f>
        <v>1</v>
      </c>
      <c r="J535" s="13" t="s">
        <v>107</v>
      </c>
      <c r="K535" s="13" t="s">
        <v>107</v>
      </c>
      <c r="L535" s="13" t="s">
        <v>107</v>
      </c>
      <c r="M535" s="14" t="s">
        <v>107</v>
      </c>
      <c r="N535" s="14" t="s">
        <v>107</v>
      </c>
      <c r="O535" s="13" t="s">
        <v>3220</v>
      </c>
      <c r="P535"/>
    </row>
    <row r="536" spans="1:16" x14ac:dyDescent="0.25">
      <c r="A536" s="48">
        <v>433</v>
      </c>
      <c r="B536" s="1" t="str">
        <f t="shared" si="16"/>
        <v>OG433U</v>
      </c>
      <c r="C536" s="1" t="str">
        <f t="shared" si="17"/>
        <v>OG433</v>
      </c>
      <c r="D536" t="str">
        <f>VLOOKUP(C536, '1.MetaData'!B:AI, 2, FALSE)</f>
        <v>F16-0225</v>
      </c>
      <c r="F536" s="13" t="s">
        <v>667</v>
      </c>
      <c r="G536" s="14">
        <v>1</v>
      </c>
      <c r="H536">
        <f ca="1">COUNTIFS('3.DNAExtractions'!$B:$B,$B536,'3.DNAExtractions'!$D:$D,H$1)</f>
        <v>1</v>
      </c>
      <c r="J536" s="13" t="s">
        <v>107</v>
      </c>
      <c r="K536" s="13" t="s">
        <v>107</v>
      </c>
      <c r="L536" s="13" t="s">
        <v>107</v>
      </c>
      <c r="M536" s="14" t="s">
        <v>107</v>
      </c>
      <c r="N536" s="14" t="s">
        <v>107</v>
      </c>
      <c r="O536" s="13" t="s">
        <v>3220</v>
      </c>
      <c r="P536"/>
    </row>
    <row r="537" spans="1:16" x14ac:dyDescent="0.25">
      <c r="A537" s="48">
        <v>434</v>
      </c>
      <c r="B537" s="1" t="str">
        <f t="shared" si="16"/>
        <v>OG434U</v>
      </c>
      <c r="C537" s="1" t="str">
        <f t="shared" si="17"/>
        <v>OG434</v>
      </c>
      <c r="D537" t="str">
        <f>VLOOKUP(C537, '1.MetaData'!B:AI, 2, FALSE)</f>
        <v>F16-0235</v>
      </c>
      <c r="F537" s="13" t="s">
        <v>667</v>
      </c>
      <c r="G537" s="14">
        <v>1</v>
      </c>
      <c r="H537">
        <f ca="1">COUNTIFS('3.DNAExtractions'!$B:$B,$B537,'3.DNAExtractions'!$D:$D,H$1)</f>
        <v>1</v>
      </c>
      <c r="J537" s="13" t="s">
        <v>107</v>
      </c>
      <c r="K537" s="13" t="s">
        <v>107</v>
      </c>
      <c r="L537" s="13" t="s">
        <v>107</v>
      </c>
      <c r="M537" s="14" t="s">
        <v>107</v>
      </c>
      <c r="N537" s="14" t="s">
        <v>107</v>
      </c>
      <c r="O537" s="13" t="s">
        <v>3220</v>
      </c>
      <c r="P537"/>
    </row>
    <row r="538" spans="1:16" x14ac:dyDescent="0.25">
      <c r="A538" s="48">
        <v>435</v>
      </c>
      <c r="B538" s="1" t="str">
        <f t="shared" si="16"/>
        <v>OG435U</v>
      </c>
      <c r="C538" s="1" t="str">
        <f t="shared" si="17"/>
        <v>OG435</v>
      </c>
      <c r="D538" t="str">
        <f>VLOOKUP(C538, '1.MetaData'!B:AI, 2, FALSE)</f>
        <v>F16-0238</v>
      </c>
      <c r="F538" s="13" t="s">
        <v>667</v>
      </c>
      <c r="G538" s="14">
        <v>1</v>
      </c>
      <c r="H538">
        <f ca="1">COUNTIFS('3.DNAExtractions'!$B:$B,$B538,'3.DNAExtractions'!$D:$D,H$1)</f>
        <v>1</v>
      </c>
      <c r="J538" s="13" t="s">
        <v>107</v>
      </c>
      <c r="K538" s="13" t="s">
        <v>107</v>
      </c>
      <c r="L538" s="13" t="s">
        <v>107</v>
      </c>
      <c r="M538" s="14" t="s">
        <v>107</v>
      </c>
      <c r="N538" s="14" t="s">
        <v>107</v>
      </c>
      <c r="O538" s="13" t="s">
        <v>3220</v>
      </c>
      <c r="P538"/>
    </row>
    <row r="539" spans="1:16" x14ac:dyDescent="0.25">
      <c r="A539" s="48">
        <v>436</v>
      </c>
      <c r="B539" s="1" t="str">
        <f t="shared" si="16"/>
        <v>OG436U</v>
      </c>
      <c r="C539" s="1" t="str">
        <f t="shared" si="17"/>
        <v>OG436</v>
      </c>
      <c r="D539" t="str">
        <f>VLOOKUP(C539, '1.MetaData'!B:AI, 2, FALSE)</f>
        <v>F16-0627</v>
      </c>
      <c r="F539" s="13" t="s">
        <v>667</v>
      </c>
      <c r="G539" s="14">
        <v>1</v>
      </c>
      <c r="H539">
        <f ca="1">COUNTIFS('3.DNAExtractions'!$B:$B,$B539,'3.DNAExtractions'!$D:$D,H$1)</f>
        <v>1</v>
      </c>
      <c r="J539" s="13" t="s">
        <v>107</v>
      </c>
      <c r="K539" s="13" t="s">
        <v>107</v>
      </c>
      <c r="L539" s="13" t="s">
        <v>107</v>
      </c>
      <c r="M539" s="14" t="s">
        <v>107</v>
      </c>
      <c r="N539" s="14" t="s">
        <v>107</v>
      </c>
      <c r="O539" s="13" t="s">
        <v>3220</v>
      </c>
      <c r="P539"/>
    </row>
    <row r="540" spans="1:16" x14ac:dyDescent="0.25">
      <c r="A540" s="48">
        <v>437</v>
      </c>
      <c r="B540" s="1" t="str">
        <f t="shared" si="16"/>
        <v>OG437U</v>
      </c>
      <c r="C540" s="1" t="str">
        <f t="shared" si="17"/>
        <v>OG437</v>
      </c>
      <c r="D540" t="str">
        <f>VLOOKUP(C540, '1.MetaData'!B:AI, 2, FALSE)</f>
        <v>F16-0628</v>
      </c>
      <c r="F540" s="13" t="s">
        <v>667</v>
      </c>
      <c r="G540" s="14">
        <v>1</v>
      </c>
      <c r="H540">
        <f ca="1">COUNTIFS('3.DNAExtractions'!$B:$B,$B540,'3.DNAExtractions'!$D:$D,H$1)</f>
        <v>1</v>
      </c>
      <c r="J540" s="13" t="s">
        <v>107</v>
      </c>
      <c r="K540" s="13" t="s">
        <v>107</v>
      </c>
      <c r="L540" s="13" t="s">
        <v>107</v>
      </c>
      <c r="M540" s="14" t="s">
        <v>107</v>
      </c>
      <c r="N540" s="14" t="s">
        <v>107</v>
      </c>
      <c r="O540" s="13" t="s">
        <v>3220</v>
      </c>
      <c r="P540"/>
    </row>
    <row r="541" spans="1:16" x14ac:dyDescent="0.25">
      <c r="A541" s="48">
        <v>438</v>
      </c>
      <c r="B541" s="1" t="str">
        <f t="shared" si="16"/>
        <v>OG438U</v>
      </c>
      <c r="C541" s="1" t="str">
        <f t="shared" si="17"/>
        <v>OG438</v>
      </c>
      <c r="D541" t="str">
        <f>VLOOKUP(C541, '1.MetaData'!B:AI, 2, FALSE)</f>
        <v>F16-0629</v>
      </c>
      <c r="F541" s="13" t="s">
        <v>667</v>
      </c>
      <c r="G541" s="14">
        <v>1</v>
      </c>
      <c r="H541">
        <f ca="1">COUNTIFS('3.DNAExtractions'!$B:$B,$B541,'3.DNAExtractions'!$D:$D,H$1)</f>
        <v>1</v>
      </c>
      <c r="J541" s="13" t="s">
        <v>107</v>
      </c>
      <c r="K541" s="13" t="s">
        <v>107</v>
      </c>
      <c r="L541" s="13" t="s">
        <v>107</v>
      </c>
      <c r="M541" s="14" t="s">
        <v>107</v>
      </c>
      <c r="N541" s="14" t="s">
        <v>107</v>
      </c>
      <c r="O541" s="13" t="s">
        <v>3220</v>
      </c>
      <c r="P541"/>
    </row>
    <row r="542" spans="1:16" x14ac:dyDescent="0.25">
      <c r="A542" s="48">
        <v>439</v>
      </c>
      <c r="B542" s="1" t="str">
        <f t="shared" si="16"/>
        <v>OG439U</v>
      </c>
      <c r="C542" s="1" t="str">
        <f t="shared" si="17"/>
        <v>OG439</v>
      </c>
      <c r="D542" t="str">
        <f>VLOOKUP(C542, '1.MetaData'!B:AI, 2, FALSE)</f>
        <v>F16-0630</v>
      </c>
      <c r="F542" s="13" t="s">
        <v>667</v>
      </c>
      <c r="G542" s="14">
        <v>1</v>
      </c>
      <c r="H542">
        <f ca="1">COUNTIFS('3.DNAExtractions'!$B:$B,$B542,'3.DNAExtractions'!$D:$D,H$1)</f>
        <v>1</v>
      </c>
      <c r="J542" s="13" t="s">
        <v>107</v>
      </c>
      <c r="K542" s="13" t="s">
        <v>107</v>
      </c>
      <c r="L542" s="13" t="s">
        <v>107</v>
      </c>
      <c r="M542" s="14" t="s">
        <v>107</v>
      </c>
      <c r="N542" s="14" t="s">
        <v>107</v>
      </c>
      <c r="O542" s="13" t="s">
        <v>3220</v>
      </c>
      <c r="P542"/>
    </row>
    <row r="543" spans="1:16" x14ac:dyDescent="0.25">
      <c r="A543" s="48">
        <v>440</v>
      </c>
      <c r="B543" s="1" t="str">
        <f t="shared" si="16"/>
        <v>OG440U</v>
      </c>
      <c r="C543" s="1" t="str">
        <f t="shared" si="17"/>
        <v>OG440</v>
      </c>
      <c r="D543" t="str">
        <f>VLOOKUP(C543, '1.MetaData'!B:AI, 2, FALSE)</f>
        <v>F16-0631</v>
      </c>
      <c r="F543" s="13" t="s">
        <v>667</v>
      </c>
      <c r="G543" s="14">
        <v>1</v>
      </c>
      <c r="H543">
        <f ca="1">COUNTIFS('3.DNAExtractions'!$B:$B,$B543,'3.DNAExtractions'!$D:$D,H$1)</f>
        <v>1</v>
      </c>
      <c r="J543" s="13" t="s">
        <v>107</v>
      </c>
      <c r="K543" s="13" t="s">
        <v>107</v>
      </c>
      <c r="L543" s="13" t="s">
        <v>107</v>
      </c>
      <c r="M543" s="14" t="s">
        <v>107</v>
      </c>
      <c r="N543" s="14" t="s">
        <v>107</v>
      </c>
      <c r="O543" s="13" t="s">
        <v>3220</v>
      </c>
      <c r="P543"/>
    </row>
    <row r="544" spans="1:16" x14ac:dyDescent="0.25">
      <c r="A544" s="48">
        <v>441</v>
      </c>
      <c r="B544" s="1" t="str">
        <f t="shared" si="16"/>
        <v>OG441U</v>
      </c>
      <c r="C544" s="1" t="str">
        <f t="shared" si="17"/>
        <v>OG441</v>
      </c>
      <c r="D544" t="str">
        <f>VLOOKUP(C544, '1.MetaData'!B:AI, 2, FALSE)</f>
        <v>F16-0632</v>
      </c>
      <c r="F544" s="13" t="s">
        <v>667</v>
      </c>
      <c r="G544" s="14">
        <v>1</v>
      </c>
      <c r="H544">
        <f ca="1">COUNTIFS('3.DNAExtractions'!$B:$B,$B544,'3.DNAExtractions'!$D:$D,H$1)</f>
        <v>1</v>
      </c>
      <c r="J544" s="13" t="s">
        <v>107</v>
      </c>
      <c r="K544" s="13" t="s">
        <v>107</v>
      </c>
      <c r="L544" s="13" t="s">
        <v>107</v>
      </c>
      <c r="M544" s="14" t="s">
        <v>107</v>
      </c>
      <c r="N544" s="14" t="s">
        <v>107</v>
      </c>
      <c r="O544" s="13" t="s">
        <v>3220</v>
      </c>
      <c r="P544"/>
    </row>
    <row r="545" spans="1:16" x14ac:dyDescent="0.25">
      <c r="A545" s="48">
        <v>442</v>
      </c>
      <c r="B545" s="1" t="str">
        <f t="shared" si="16"/>
        <v>OG442U</v>
      </c>
      <c r="C545" s="1" t="str">
        <f t="shared" si="17"/>
        <v>OG442</v>
      </c>
      <c r="D545" t="str">
        <f>VLOOKUP(C545, '1.MetaData'!B:AI, 2, FALSE)</f>
        <v>F16-0634</v>
      </c>
      <c r="F545" s="13" t="s">
        <v>667</v>
      </c>
      <c r="G545" s="14">
        <v>1</v>
      </c>
      <c r="H545">
        <f ca="1">COUNTIFS('3.DNAExtractions'!$B:$B,$B545,'3.DNAExtractions'!$D:$D,H$1)</f>
        <v>1</v>
      </c>
      <c r="J545" s="13" t="s">
        <v>107</v>
      </c>
      <c r="K545" s="13" t="s">
        <v>107</v>
      </c>
      <c r="L545" s="13" t="s">
        <v>107</v>
      </c>
      <c r="M545" s="14" t="s">
        <v>107</v>
      </c>
      <c r="N545" s="14" t="s">
        <v>107</v>
      </c>
      <c r="O545" s="13" t="s">
        <v>3220</v>
      </c>
      <c r="P545"/>
    </row>
    <row r="546" spans="1:16" x14ac:dyDescent="0.25">
      <c r="A546" s="48">
        <v>443</v>
      </c>
      <c r="B546" s="1" t="str">
        <f t="shared" si="16"/>
        <v>OG443U</v>
      </c>
      <c r="C546" s="1" t="str">
        <f t="shared" si="17"/>
        <v>OG443</v>
      </c>
      <c r="D546" t="str">
        <f>VLOOKUP(C546, '1.MetaData'!B:AI, 2, FALSE)</f>
        <v>F16-0636</v>
      </c>
      <c r="F546" s="13" t="s">
        <v>667</v>
      </c>
      <c r="G546" s="14">
        <v>1</v>
      </c>
      <c r="H546">
        <f ca="1">COUNTIFS('3.DNAExtractions'!$B:$B,$B546,'3.DNAExtractions'!$D:$D,H$1)</f>
        <v>1</v>
      </c>
      <c r="J546" s="13" t="s">
        <v>107</v>
      </c>
      <c r="K546" s="13" t="s">
        <v>107</v>
      </c>
      <c r="L546" s="13" t="s">
        <v>107</v>
      </c>
      <c r="M546" s="14" t="s">
        <v>107</v>
      </c>
      <c r="N546" s="14" t="s">
        <v>107</v>
      </c>
      <c r="O546" s="13" t="s">
        <v>3220</v>
      </c>
      <c r="P546"/>
    </row>
    <row r="547" spans="1:16" x14ac:dyDescent="0.25">
      <c r="A547" s="48">
        <v>444</v>
      </c>
      <c r="B547" s="1" t="str">
        <f t="shared" si="16"/>
        <v>OG444U</v>
      </c>
      <c r="C547" s="1" t="str">
        <f t="shared" si="17"/>
        <v>OG444</v>
      </c>
      <c r="D547" t="str">
        <f>VLOOKUP(C547, '1.MetaData'!B:AI, 2, FALSE)</f>
        <v>F16-0637</v>
      </c>
      <c r="F547" s="13" t="s">
        <v>667</v>
      </c>
      <c r="G547" s="14">
        <v>1</v>
      </c>
      <c r="H547">
        <f ca="1">COUNTIFS('3.DNAExtractions'!$B:$B,$B547,'3.DNAExtractions'!$D:$D,H$1)</f>
        <v>1</v>
      </c>
      <c r="J547" s="13" t="s">
        <v>107</v>
      </c>
      <c r="K547" s="13" t="s">
        <v>107</v>
      </c>
      <c r="L547" s="13" t="s">
        <v>107</v>
      </c>
      <c r="M547" s="14" t="s">
        <v>107</v>
      </c>
      <c r="N547" s="14" t="s">
        <v>107</v>
      </c>
      <c r="O547" s="13" t="s">
        <v>3220</v>
      </c>
      <c r="P547"/>
    </row>
    <row r="548" spans="1:16" x14ac:dyDescent="0.25">
      <c r="A548" s="48">
        <v>445</v>
      </c>
      <c r="B548" s="1" t="str">
        <f t="shared" si="16"/>
        <v>OG445U</v>
      </c>
      <c r="C548" s="1" t="str">
        <f t="shared" si="17"/>
        <v>OG445</v>
      </c>
      <c r="D548" t="str">
        <f>VLOOKUP(C548, '1.MetaData'!B:AI, 2, FALSE)</f>
        <v>F16-0638</v>
      </c>
      <c r="F548" s="13" t="s">
        <v>667</v>
      </c>
      <c r="G548" s="14">
        <v>1</v>
      </c>
      <c r="H548">
        <f ca="1">COUNTIFS('3.DNAExtractions'!$B:$B,$B548,'3.DNAExtractions'!$D:$D,H$1)</f>
        <v>1</v>
      </c>
      <c r="J548" s="13" t="s">
        <v>107</v>
      </c>
      <c r="K548" s="13" t="s">
        <v>107</v>
      </c>
      <c r="L548" s="13" t="s">
        <v>107</v>
      </c>
      <c r="M548" s="14" t="s">
        <v>107</v>
      </c>
      <c r="N548" s="14" t="s">
        <v>107</v>
      </c>
      <c r="O548" s="13" t="s">
        <v>3220</v>
      </c>
      <c r="P548"/>
    </row>
    <row r="549" spans="1:16" x14ac:dyDescent="0.25">
      <c r="A549" s="48">
        <v>446</v>
      </c>
      <c r="B549" s="1" t="str">
        <f t="shared" si="16"/>
        <v>OG446U</v>
      </c>
      <c r="C549" s="1" t="str">
        <f t="shared" si="17"/>
        <v>OG446</v>
      </c>
      <c r="D549" t="str">
        <f>VLOOKUP(C549, '1.MetaData'!B:AI, 2, FALSE)</f>
        <v>F16-0685</v>
      </c>
      <c r="F549" s="13" t="s">
        <v>667</v>
      </c>
      <c r="G549" s="14">
        <v>1</v>
      </c>
      <c r="H549">
        <f ca="1">COUNTIFS('3.DNAExtractions'!$B:$B,$B549,'3.DNAExtractions'!$D:$D,H$1)</f>
        <v>1</v>
      </c>
      <c r="J549" s="13" t="s">
        <v>107</v>
      </c>
      <c r="K549" s="13" t="s">
        <v>107</v>
      </c>
      <c r="L549" s="13" t="s">
        <v>107</v>
      </c>
      <c r="M549" s="14" t="s">
        <v>107</v>
      </c>
      <c r="N549" s="14" t="s">
        <v>107</v>
      </c>
      <c r="O549" s="13" t="s">
        <v>3220</v>
      </c>
      <c r="P549"/>
    </row>
    <row r="550" spans="1:16" x14ac:dyDescent="0.25">
      <c r="A550" s="48">
        <v>447</v>
      </c>
      <c r="B550" s="1" t="str">
        <f t="shared" si="16"/>
        <v>OG447U</v>
      </c>
      <c r="C550" s="1" t="str">
        <f t="shared" si="17"/>
        <v>OG447</v>
      </c>
      <c r="D550" t="str">
        <f>VLOOKUP(C550, '1.MetaData'!B:AI, 2, FALSE)</f>
        <v>F16-0689</v>
      </c>
      <c r="F550" s="13" t="s">
        <v>667</v>
      </c>
      <c r="G550" s="14">
        <v>1</v>
      </c>
      <c r="H550">
        <f ca="1">COUNTIFS('3.DNAExtractions'!$B:$B,$B550,'3.DNAExtractions'!$D:$D,H$1)</f>
        <v>1</v>
      </c>
      <c r="J550" s="13" t="s">
        <v>107</v>
      </c>
      <c r="K550" s="13" t="s">
        <v>107</v>
      </c>
      <c r="L550" s="13" t="s">
        <v>107</v>
      </c>
      <c r="M550" s="14" t="s">
        <v>107</v>
      </c>
      <c r="N550" s="14" t="s">
        <v>107</v>
      </c>
      <c r="O550" s="13" t="s">
        <v>3220</v>
      </c>
      <c r="P550"/>
    </row>
    <row r="551" spans="1:16" x14ac:dyDescent="0.25">
      <c r="A551" s="48">
        <v>448</v>
      </c>
      <c r="B551" s="1" t="str">
        <f t="shared" si="16"/>
        <v>OG448U</v>
      </c>
      <c r="C551" s="1" t="str">
        <f t="shared" si="17"/>
        <v>OG448</v>
      </c>
      <c r="D551" t="str">
        <f>VLOOKUP(C551, '1.MetaData'!B:AI, 2, FALSE)</f>
        <v>F16-0681</v>
      </c>
      <c r="F551" s="13" t="s">
        <v>667</v>
      </c>
      <c r="G551" s="14">
        <v>1</v>
      </c>
      <c r="H551">
        <f ca="1">COUNTIFS('3.DNAExtractions'!$B:$B,$B551,'3.DNAExtractions'!$D:$D,H$1)</f>
        <v>1</v>
      </c>
      <c r="J551" s="13" t="s">
        <v>107</v>
      </c>
      <c r="K551" s="13" t="s">
        <v>107</v>
      </c>
      <c r="L551" s="13" t="s">
        <v>107</v>
      </c>
      <c r="M551" s="14" t="s">
        <v>107</v>
      </c>
      <c r="N551" s="14" t="s">
        <v>107</v>
      </c>
      <c r="O551" s="13" t="s">
        <v>3220</v>
      </c>
      <c r="P551"/>
    </row>
    <row r="552" spans="1:16" x14ac:dyDescent="0.25">
      <c r="A552" s="48">
        <v>449</v>
      </c>
      <c r="B552" s="1" t="str">
        <f t="shared" si="16"/>
        <v>OG449U</v>
      </c>
      <c r="C552" s="1" t="str">
        <f t="shared" si="17"/>
        <v>OG449</v>
      </c>
      <c r="D552" t="str">
        <f>VLOOKUP(C552, '1.MetaData'!B:AI, 2, FALSE)</f>
        <v>F16-0683</v>
      </c>
      <c r="F552" s="13" t="s">
        <v>667</v>
      </c>
      <c r="G552" s="14">
        <v>1</v>
      </c>
      <c r="H552">
        <f ca="1">COUNTIFS('3.DNAExtractions'!$B:$B,$B552,'3.DNAExtractions'!$D:$D,H$1)</f>
        <v>1</v>
      </c>
      <c r="J552" s="13" t="s">
        <v>107</v>
      </c>
      <c r="K552" s="13" t="s">
        <v>107</v>
      </c>
      <c r="L552" s="13" t="s">
        <v>107</v>
      </c>
      <c r="M552" s="14" t="s">
        <v>107</v>
      </c>
      <c r="N552" s="14" t="s">
        <v>107</v>
      </c>
      <c r="O552" s="13" t="s">
        <v>3220</v>
      </c>
      <c r="P552"/>
    </row>
    <row r="553" spans="1:16" x14ac:dyDescent="0.25">
      <c r="A553" s="48">
        <v>450</v>
      </c>
      <c r="B553" s="1" t="str">
        <f t="shared" si="16"/>
        <v>OG450U</v>
      </c>
      <c r="C553" s="1" t="str">
        <f t="shared" si="17"/>
        <v>OG450</v>
      </c>
      <c r="D553" t="str">
        <f>VLOOKUP(C553, '1.MetaData'!B:AI, 2, FALSE)</f>
        <v>F16-0682</v>
      </c>
      <c r="F553" s="13" t="s">
        <v>667</v>
      </c>
      <c r="G553" s="14">
        <v>1</v>
      </c>
      <c r="H553">
        <f ca="1">COUNTIFS('3.DNAExtractions'!$B:$B,$B553,'3.DNAExtractions'!$D:$D,H$1)</f>
        <v>1</v>
      </c>
      <c r="J553" s="13" t="s">
        <v>107</v>
      </c>
      <c r="K553" s="13" t="s">
        <v>107</v>
      </c>
      <c r="L553" s="13" t="s">
        <v>107</v>
      </c>
      <c r="M553" s="14" t="s">
        <v>107</v>
      </c>
      <c r="N553" s="14" t="s">
        <v>107</v>
      </c>
      <c r="O553" s="13" t="s">
        <v>3220</v>
      </c>
      <c r="P553"/>
    </row>
    <row r="554" spans="1:16" x14ac:dyDescent="0.25">
      <c r="A554" s="48">
        <v>451</v>
      </c>
      <c r="B554" s="1" t="str">
        <f t="shared" si="16"/>
        <v>OG451U</v>
      </c>
      <c r="C554" s="1" t="str">
        <f t="shared" si="17"/>
        <v>OG451</v>
      </c>
      <c r="D554" t="str">
        <f>VLOOKUP(C554, '1.MetaData'!B:AI, 2, FALSE)</f>
        <v>F16-0688</v>
      </c>
      <c r="F554" s="13" t="s">
        <v>667</v>
      </c>
      <c r="G554" s="14">
        <v>1</v>
      </c>
      <c r="H554">
        <f ca="1">COUNTIFS('3.DNAExtractions'!$B:$B,$B554,'3.DNAExtractions'!$D:$D,H$1)</f>
        <v>1</v>
      </c>
      <c r="J554" s="13" t="s">
        <v>107</v>
      </c>
      <c r="K554" s="13" t="s">
        <v>107</v>
      </c>
      <c r="L554" s="13" t="s">
        <v>107</v>
      </c>
      <c r="M554" s="14" t="s">
        <v>107</v>
      </c>
      <c r="N554" s="14" t="s">
        <v>107</v>
      </c>
      <c r="O554" s="13" t="s">
        <v>3220</v>
      </c>
      <c r="P554"/>
    </row>
    <row r="555" spans="1:16" x14ac:dyDescent="0.25">
      <c r="A555" s="48">
        <v>452</v>
      </c>
      <c r="B555" s="1" t="str">
        <f t="shared" si="16"/>
        <v>OG452U</v>
      </c>
      <c r="C555" s="1" t="str">
        <f t="shared" si="17"/>
        <v>OG452</v>
      </c>
      <c r="D555" t="str">
        <f>VLOOKUP(C555, '1.MetaData'!B:AI, 2, FALSE)</f>
        <v>F16-0662</v>
      </c>
      <c r="F555" s="13" t="s">
        <v>667</v>
      </c>
      <c r="G555" s="14">
        <v>1</v>
      </c>
      <c r="H555">
        <f ca="1">COUNTIFS('3.DNAExtractions'!$B:$B,$B555,'3.DNAExtractions'!$D:$D,H$1)</f>
        <v>1</v>
      </c>
      <c r="J555" s="13" t="s">
        <v>107</v>
      </c>
      <c r="K555" s="13" t="s">
        <v>107</v>
      </c>
      <c r="L555" s="13" t="s">
        <v>107</v>
      </c>
      <c r="M555" s="14" t="s">
        <v>107</v>
      </c>
      <c r="N555" s="14" t="s">
        <v>107</v>
      </c>
      <c r="O555" s="13" t="s">
        <v>3220</v>
      </c>
      <c r="P555"/>
    </row>
    <row r="556" spans="1:16" x14ac:dyDescent="0.25">
      <c r="A556" s="48">
        <v>453</v>
      </c>
      <c r="B556" s="1" t="str">
        <f t="shared" si="16"/>
        <v>OG453U</v>
      </c>
      <c r="C556" s="1" t="str">
        <f t="shared" si="17"/>
        <v>OG453</v>
      </c>
      <c r="D556" t="str">
        <f>VLOOKUP(C556, '1.MetaData'!B:AI, 2, FALSE)</f>
        <v>F16-0663</v>
      </c>
      <c r="F556" s="13" t="s">
        <v>667</v>
      </c>
      <c r="G556" s="14">
        <v>1</v>
      </c>
      <c r="H556">
        <f ca="1">COUNTIFS('3.DNAExtractions'!$B:$B,$B556,'3.DNAExtractions'!$D:$D,H$1)</f>
        <v>1</v>
      </c>
      <c r="J556" s="13" t="s">
        <v>107</v>
      </c>
      <c r="K556" s="13" t="s">
        <v>107</v>
      </c>
      <c r="L556" s="13" t="s">
        <v>107</v>
      </c>
      <c r="M556" s="14" t="s">
        <v>107</v>
      </c>
      <c r="N556" s="14" t="s">
        <v>107</v>
      </c>
      <c r="O556" s="13" t="s">
        <v>3220</v>
      </c>
      <c r="P556"/>
    </row>
    <row r="557" spans="1:16" x14ac:dyDescent="0.25">
      <c r="A557" s="48">
        <v>454</v>
      </c>
      <c r="B557" s="1" t="str">
        <f t="shared" si="16"/>
        <v>OG454U</v>
      </c>
      <c r="C557" s="1" t="str">
        <f t="shared" si="17"/>
        <v>OG454</v>
      </c>
      <c r="D557" t="str">
        <f>VLOOKUP(C557, '1.MetaData'!B:AI, 2, FALSE)</f>
        <v>F16-0664</v>
      </c>
      <c r="F557" s="13" t="s">
        <v>667</v>
      </c>
      <c r="G557" s="14">
        <v>1</v>
      </c>
      <c r="H557">
        <f ca="1">COUNTIFS('3.DNAExtractions'!$B:$B,$B557,'3.DNAExtractions'!$D:$D,H$1)</f>
        <v>1</v>
      </c>
      <c r="J557" s="13" t="s">
        <v>107</v>
      </c>
      <c r="K557" s="13" t="s">
        <v>107</v>
      </c>
      <c r="L557" s="13" t="s">
        <v>107</v>
      </c>
      <c r="M557" s="14" t="s">
        <v>107</v>
      </c>
      <c r="N557" s="14" t="s">
        <v>107</v>
      </c>
      <c r="O557" s="13" t="s">
        <v>3220</v>
      </c>
      <c r="P557"/>
    </row>
    <row r="558" spans="1:16" x14ac:dyDescent="0.25">
      <c r="A558" s="48">
        <v>455</v>
      </c>
      <c r="B558" s="1" t="str">
        <f t="shared" si="16"/>
        <v>OG455U</v>
      </c>
      <c r="C558" s="1" t="str">
        <f t="shared" si="17"/>
        <v>OG455</v>
      </c>
      <c r="D558" t="str">
        <f>VLOOKUP(C558, '1.MetaData'!B:AI, 2, FALSE)</f>
        <v>F16-0684</v>
      </c>
      <c r="F558" s="13" t="s">
        <v>667</v>
      </c>
      <c r="G558" s="14">
        <v>1</v>
      </c>
      <c r="H558">
        <f ca="1">COUNTIFS('3.DNAExtractions'!$B:$B,$B558,'3.DNAExtractions'!$D:$D,H$1)</f>
        <v>1</v>
      </c>
      <c r="J558" s="13" t="s">
        <v>107</v>
      </c>
      <c r="K558" s="13" t="s">
        <v>107</v>
      </c>
      <c r="L558" s="13" t="s">
        <v>107</v>
      </c>
      <c r="M558" s="14" t="s">
        <v>107</v>
      </c>
      <c r="N558" s="14" t="s">
        <v>107</v>
      </c>
      <c r="O558" s="13" t="s">
        <v>3220</v>
      </c>
      <c r="P558"/>
    </row>
    <row r="559" spans="1:16" x14ac:dyDescent="0.25">
      <c r="A559" s="48">
        <v>456</v>
      </c>
      <c r="B559" s="1" t="str">
        <f t="shared" si="16"/>
        <v>OG456U</v>
      </c>
      <c r="C559" s="1" t="str">
        <f t="shared" si="17"/>
        <v>OG456</v>
      </c>
      <c r="D559" t="str">
        <f>VLOOKUP(C559, '1.MetaData'!B:AI, 2, FALSE)</f>
        <v>F16-0665</v>
      </c>
      <c r="F559" s="13" t="s">
        <v>667</v>
      </c>
      <c r="G559" s="14">
        <v>1</v>
      </c>
      <c r="H559">
        <f ca="1">COUNTIFS('3.DNAExtractions'!$B:$B,$B559,'3.DNAExtractions'!$D:$D,H$1)</f>
        <v>1</v>
      </c>
      <c r="J559" s="13" t="s">
        <v>107</v>
      </c>
      <c r="K559" s="13" t="s">
        <v>107</v>
      </c>
      <c r="L559" s="13" t="s">
        <v>107</v>
      </c>
      <c r="M559" s="14" t="s">
        <v>107</v>
      </c>
      <c r="N559" s="14" t="s">
        <v>107</v>
      </c>
      <c r="O559" s="13" t="s">
        <v>3220</v>
      </c>
      <c r="P559"/>
    </row>
    <row r="560" spans="1:16" x14ac:dyDescent="0.25">
      <c r="A560" s="48">
        <v>457</v>
      </c>
      <c r="B560" s="1" t="str">
        <f t="shared" si="16"/>
        <v>OG457U</v>
      </c>
      <c r="C560" s="1" t="str">
        <f t="shared" si="17"/>
        <v>OG457</v>
      </c>
      <c r="D560" t="str">
        <f>VLOOKUP(C560, '1.MetaData'!B:AI, 2, FALSE)</f>
        <v>F16-0666</v>
      </c>
      <c r="F560" s="13" t="s">
        <v>667</v>
      </c>
      <c r="G560" s="14">
        <v>1</v>
      </c>
      <c r="H560">
        <f ca="1">COUNTIFS('3.DNAExtractions'!$B:$B,$B560,'3.DNAExtractions'!$D:$D,H$1)</f>
        <v>1</v>
      </c>
      <c r="J560" s="13" t="s">
        <v>107</v>
      </c>
      <c r="K560" s="13" t="s">
        <v>107</v>
      </c>
      <c r="L560" s="13" t="s">
        <v>107</v>
      </c>
      <c r="M560" s="14" t="s">
        <v>107</v>
      </c>
      <c r="N560" s="14" t="s">
        <v>107</v>
      </c>
      <c r="O560" s="13" t="s">
        <v>3220</v>
      </c>
      <c r="P560"/>
    </row>
    <row r="561" spans="1:16" x14ac:dyDescent="0.25">
      <c r="A561" s="48">
        <v>458</v>
      </c>
      <c r="B561" s="1" t="str">
        <f t="shared" si="16"/>
        <v>OG458U</v>
      </c>
      <c r="C561" s="1" t="str">
        <f t="shared" si="17"/>
        <v>OG458</v>
      </c>
      <c r="D561" t="str">
        <f>VLOOKUP(C561, '1.MetaData'!B:AI, 2, FALSE)</f>
        <v>F16-0667</v>
      </c>
      <c r="F561" s="13" t="s">
        <v>667</v>
      </c>
      <c r="G561" s="14">
        <v>1</v>
      </c>
      <c r="H561">
        <f ca="1">COUNTIFS('3.DNAExtractions'!$B:$B,$B561,'3.DNAExtractions'!$D:$D,H$1)</f>
        <v>1</v>
      </c>
      <c r="J561" s="13" t="s">
        <v>107</v>
      </c>
      <c r="K561" s="13" t="s">
        <v>107</v>
      </c>
      <c r="L561" s="13" t="s">
        <v>107</v>
      </c>
      <c r="M561" s="14" t="s">
        <v>107</v>
      </c>
      <c r="N561" s="14" t="s">
        <v>107</v>
      </c>
      <c r="O561" s="13" t="s">
        <v>3220</v>
      </c>
      <c r="P561"/>
    </row>
    <row r="562" spans="1:16" x14ac:dyDescent="0.25">
      <c r="A562" s="48">
        <v>459</v>
      </c>
      <c r="B562" s="1" t="str">
        <f t="shared" si="16"/>
        <v>OG459U</v>
      </c>
      <c r="C562" s="1" t="str">
        <f t="shared" si="17"/>
        <v>OG459</v>
      </c>
      <c r="D562" t="str">
        <f>VLOOKUP(C562, '1.MetaData'!B:AI, 2, FALSE)</f>
        <v>F16-0668</v>
      </c>
      <c r="F562" s="13" t="s">
        <v>667</v>
      </c>
      <c r="G562" s="14">
        <v>1</v>
      </c>
      <c r="H562">
        <f ca="1">COUNTIFS('3.DNAExtractions'!$B:$B,$B562,'3.DNAExtractions'!$D:$D,H$1)</f>
        <v>1</v>
      </c>
      <c r="J562" s="13" t="s">
        <v>107</v>
      </c>
      <c r="K562" s="13" t="s">
        <v>107</v>
      </c>
      <c r="L562" s="13" t="s">
        <v>107</v>
      </c>
      <c r="M562" s="14" t="s">
        <v>107</v>
      </c>
      <c r="N562" s="14" t="s">
        <v>107</v>
      </c>
      <c r="O562" s="13" t="s">
        <v>3220</v>
      </c>
      <c r="P562"/>
    </row>
    <row r="563" spans="1:16" x14ac:dyDescent="0.25">
      <c r="A563" s="48">
        <v>460</v>
      </c>
      <c r="B563" s="1" t="str">
        <f t="shared" si="16"/>
        <v>OG460U</v>
      </c>
      <c r="C563" s="1" t="str">
        <f t="shared" si="17"/>
        <v>OG460</v>
      </c>
      <c r="D563" t="str">
        <f>VLOOKUP(C563, '1.MetaData'!B:AI, 2, FALSE)</f>
        <v>F16-0669</v>
      </c>
      <c r="F563" s="13" t="s">
        <v>667</v>
      </c>
      <c r="G563" s="14">
        <v>1</v>
      </c>
      <c r="H563">
        <f ca="1">COUNTIFS('3.DNAExtractions'!$B:$B,$B563,'3.DNAExtractions'!$D:$D,H$1)</f>
        <v>1</v>
      </c>
      <c r="J563" s="13" t="s">
        <v>107</v>
      </c>
      <c r="K563" s="13" t="s">
        <v>107</v>
      </c>
      <c r="L563" s="13" t="s">
        <v>107</v>
      </c>
      <c r="M563" s="14" t="s">
        <v>107</v>
      </c>
      <c r="N563" s="14" t="s">
        <v>107</v>
      </c>
      <c r="O563" s="13" t="s">
        <v>3220</v>
      </c>
      <c r="P563"/>
    </row>
    <row r="564" spans="1:16" x14ac:dyDescent="0.25">
      <c r="A564" s="48">
        <v>461</v>
      </c>
      <c r="B564" s="1" t="str">
        <f t="shared" si="16"/>
        <v>OG461U</v>
      </c>
      <c r="C564" s="1" t="str">
        <f t="shared" si="17"/>
        <v>OG461</v>
      </c>
      <c r="D564" t="str">
        <f>VLOOKUP(C564, '1.MetaData'!B:AI, 2, FALSE)</f>
        <v>F16-0670</v>
      </c>
      <c r="F564" s="13" t="s">
        <v>667</v>
      </c>
      <c r="G564" s="14">
        <v>1</v>
      </c>
      <c r="H564">
        <f ca="1">COUNTIFS('3.DNAExtractions'!$B:$B,$B564,'3.DNAExtractions'!$D:$D,H$1)</f>
        <v>1</v>
      </c>
      <c r="J564" s="13" t="s">
        <v>107</v>
      </c>
      <c r="K564" s="13" t="s">
        <v>107</v>
      </c>
      <c r="L564" s="13" t="s">
        <v>107</v>
      </c>
      <c r="M564" s="14" t="s">
        <v>107</v>
      </c>
      <c r="N564" s="14" t="s">
        <v>107</v>
      </c>
      <c r="O564" s="13" t="s">
        <v>3220</v>
      </c>
      <c r="P564"/>
    </row>
    <row r="565" spans="1:16" x14ac:dyDescent="0.25">
      <c r="A565" s="48">
        <v>462</v>
      </c>
      <c r="B565" s="1" t="str">
        <f t="shared" si="16"/>
        <v>OG462U</v>
      </c>
      <c r="C565" s="1" t="str">
        <f t="shared" si="17"/>
        <v>OG462</v>
      </c>
      <c r="D565" t="str">
        <f>VLOOKUP(C565, '1.MetaData'!B:AI, 2, FALSE)</f>
        <v>F16-0671</v>
      </c>
      <c r="F565" s="13" t="s">
        <v>667</v>
      </c>
      <c r="G565" s="14">
        <v>1</v>
      </c>
      <c r="H565">
        <f ca="1">COUNTIFS('3.DNAExtractions'!$B:$B,$B565,'3.DNAExtractions'!$D:$D,H$1)</f>
        <v>1</v>
      </c>
      <c r="J565" s="13" t="s">
        <v>107</v>
      </c>
      <c r="K565" s="13" t="s">
        <v>107</v>
      </c>
      <c r="L565" s="13" t="s">
        <v>107</v>
      </c>
      <c r="M565" s="14" t="s">
        <v>107</v>
      </c>
      <c r="N565" s="14" t="s">
        <v>107</v>
      </c>
      <c r="O565" s="13" t="s">
        <v>3220</v>
      </c>
      <c r="P565"/>
    </row>
    <row r="566" spans="1:16" x14ac:dyDescent="0.25">
      <c r="A566" s="48">
        <v>463</v>
      </c>
      <c r="B566" s="1" t="str">
        <f t="shared" si="16"/>
        <v>OG463U</v>
      </c>
      <c r="C566" s="1" t="str">
        <f t="shared" si="17"/>
        <v>OG463</v>
      </c>
      <c r="D566" t="str">
        <f>VLOOKUP(C566, '1.MetaData'!B:AI, 2, FALSE)</f>
        <v>F16-0672</v>
      </c>
      <c r="F566" s="13" t="s">
        <v>667</v>
      </c>
      <c r="G566" s="14">
        <v>1</v>
      </c>
      <c r="H566">
        <f ca="1">COUNTIFS('3.DNAExtractions'!$B:$B,$B566,'3.DNAExtractions'!$D:$D,H$1)</f>
        <v>1</v>
      </c>
      <c r="J566" s="13" t="s">
        <v>107</v>
      </c>
      <c r="K566" s="13" t="s">
        <v>107</v>
      </c>
      <c r="L566" s="13" t="s">
        <v>107</v>
      </c>
      <c r="M566" s="14" t="s">
        <v>107</v>
      </c>
      <c r="N566" s="14" t="s">
        <v>107</v>
      </c>
      <c r="O566" s="13" t="s">
        <v>3220</v>
      </c>
      <c r="P566"/>
    </row>
    <row r="567" spans="1:16" x14ac:dyDescent="0.25">
      <c r="A567" s="48">
        <v>464</v>
      </c>
      <c r="B567" s="1" t="str">
        <f t="shared" si="16"/>
        <v>OG464U</v>
      </c>
      <c r="C567" s="1" t="str">
        <f t="shared" si="17"/>
        <v>OG464</v>
      </c>
      <c r="D567" t="str">
        <f>VLOOKUP(C567, '1.MetaData'!B:AI, 2, FALSE)</f>
        <v>F16-0673</v>
      </c>
      <c r="F567" s="13" t="s">
        <v>667</v>
      </c>
      <c r="G567" s="14">
        <v>1</v>
      </c>
      <c r="H567">
        <f ca="1">COUNTIFS('3.DNAExtractions'!$B:$B,$B567,'3.DNAExtractions'!$D:$D,H$1)</f>
        <v>1</v>
      </c>
      <c r="J567" s="13" t="s">
        <v>107</v>
      </c>
      <c r="K567" s="13" t="s">
        <v>107</v>
      </c>
      <c r="L567" s="13" t="s">
        <v>107</v>
      </c>
      <c r="M567" s="14" t="s">
        <v>107</v>
      </c>
      <c r="N567" s="14" t="s">
        <v>107</v>
      </c>
      <c r="O567" s="13" t="s">
        <v>3220</v>
      </c>
      <c r="P567"/>
    </row>
    <row r="568" spans="1:16" x14ac:dyDescent="0.25">
      <c r="A568" s="48">
        <v>465</v>
      </c>
      <c r="B568" s="1" t="str">
        <f t="shared" si="16"/>
        <v>OG465U</v>
      </c>
      <c r="C568" s="1" t="str">
        <f t="shared" si="17"/>
        <v>OG465</v>
      </c>
      <c r="D568" t="str">
        <f>VLOOKUP(C568, '1.MetaData'!B:AI, 2, FALSE)</f>
        <v>F16-0674</v>
      </c>
      <c r="F568" s="13" t="s">
        <v>667</v>
      </c>
      <c r="G568" s="14">
        <v>1</v>
      </c>
      <c r="H568">
        <f ca="1">COUNTIFS('3.DNAExtractions'!$B:$B,$B568,'3.DNAExtractions'!$D:$D,H$1)</f>
        <v>1</v>
      </c>
      <c r="J568" s="13" t="s">
        <v>107</v>
      </c>
      <c r="K568" s="13" t="s">
        <v>107</v>
      </c>
      <c r="L568" s="13" t="s">
        <v>107</v>
      </c>
      <c r="M568" s="14" t="s">
        <v>107</v>
      </c>
      <c r="N568" s="14" t="s">
        <v>107</v>
      </c>
      <c r="O568" s="13" t="s">
        <v>3220</v>
      </c>
      <c r="P568"/>
    </row>
    <row r="569" spans="1:16" x14ac:dyDescent="0.25">
      <c r="A569" s="48">
        <v>466</v>
      </c>
      <c r="B569" s="1" t="str">
        <f t="shared" si="16"/>
        <v>OG466U</v>
      </c>
      <c r="C569" s="1" t="str">
        <f t="shared" si="17"/>
        <v>OG466</v>
      </c>
      <c r="D569" t="str">
        <f>VLOOKUP(C569, '1.MetaData'!B:AI, 2, FALSE)</f>
        <v>F16-0675</v>
      </c>
      <c r="F569" s="13" t="s">
        <v>667</v>
      </c>
      <c r="G569" s="14">
        <v>1</v>
      </c>
      <c r="H569">
        <f ca="1">COUNTIFS('3.DNAExtractions'!$B:$B,$B569,'3.DNAExtractions'!$D:$D,H$1)</f>
        <v>1</v>
      </c>
      <c r="J569" s="13" t="s">
        <v>107</v>
      </c>
      <c r="K569" s="13" t="s">
        <v>107</v>
      </c>
      <c r="L569" s="13" t="s">
        <v>107</v>
      </c>
      <c r="M569" s="14" t="s">
        <v>107</v>
      </c>
      <c r="N569" s="14" t="s">
        <v>107</v>
      </c>
      <c r="O569" s="13" t="s">
        <v>3220</v>
      </c>
      <c r="P569"/>
    </row>
    <row r="570" spans="1:16" x14ac:dyDescent="0.25">
      <c r="A570" s="48">
        <v>467</v>
      </c>
      <c r="B570" s="1" t="str">
        <f t="shared" si="16"/>
        <v>OG467U</v>
      </c>
      <c r="C570" s="1" t="str">
        <f t="shared" si="17"/>
        <v>OG467</v>
      </c>
      <c r="D570" t="str">
        <f>VLOOKUP(C570, '1.MetaData'!B:AI, 2, FALSE)</f>
        <v>F16-0676</v>
      </c>
      <c r="F570" s="13" t="s">
        <v>667</v>
      </c>
      <c r="G570" s="14">
        <v>1</v>
      </c>
      <c r="H570">
        <f ca="1">COUNTIFS('3.DNAExtractions'!$B:$B,$B570,'3.DNAExtractions'!$D:$D,H$1)</f>
        <v>1</v>
      </c>
      <c r="J570" s="13" t="s">
        <v>107</v>
      </c>
      <c r="K570" s="13" t="s">
        <v>107</v>
      </c>
      <c r="L570" s="13" t="s">
        <v>107</v>
      </c>
      <c r="M570" s="14" t="s">
        <v>107</v>
      </c>
      <c r="N570" s="14" t="s">
        <v>107</v>
      </c>
      <c r="O570" s="13" t="s">
        <v>3220</v>
      </c>
      <c r="P570"/>
    </row>
    <row r="571" spans="1:16" x14ac:dyDescent="0.25">
      <c r="A571" s="48">
        <v>468</v>
      </c>
      <c r="B571" s="1" t="str">
        <f t="shared" si="16"/>
        <v>OG468U</v>
      </c>
      <c r="C571" s="1" t="str">
        <f t="shared" si="17"/>
        <v>OG468</v>
      </c>
      <c r="D571" t="str">
        <f>VLOOKUP(C571, '1.MetaData'!B:AI, 2, FALSE)</f>
        <v>F16-0680</v>
      </c>
      <c r="F571" s="13" t="s">
        <v>667</v>
      </c>
      <c r="G571" s="14">
        <v>1</v>
      </c>
      <c r="H571">
        <f ca="1">COUNTIFS('3.DNAExtractions'!$B:$B,$B571,'3.DNAExtractions'!$D:$D,H$1)</f>
        <v>1</v>
      </c>
      <c r="J571" s="13" t="s">
        <v>107</v>
      </c>
      <c r="K571" s="13" t="s">
        <v>107</v>
      </c>
      <c r="L571" s="13" t="s">
        <v>107</v>
      </c>
      <c r="M571" s="14" t="s">
        <v>107</v>
      </c>
      <c r="N571" s="14" t="s">
        <v>107</v>
      </c>
      <c r="O571" s="13" t="s">
        <v>3220</v>
      </c>
      <c r="P571"/>
    </row>
    <row r="572" spans="1:16" x14ac:dyDescent="0.25">
      <c r="A572" s="48">
        <v>469</v>
      </c>
      <c r="B572" s="1" t="str">
        <f t="shared" si="16"/>
        <v>OG469U</v>
      </c>
      <c r="C572" s="1" t="str">
        <f t="shared" si="17"/>
        <v>OG469</v>
      </c>
      <c r="D572" t="str">
        <f>VLOOKUP(C572, '1.MetaData'!B:AI, 2, FALSE)</f>
        <v>F16-0690</v>
      </c>
      <c r="F572" s="13" t="s">
        <v>667</v>
      </c>
      <c r="G572" s="14">
        <v>1</v>
      </c>
      <c r="H572">
        <f ca="1">COUNTIFS('3.DNAExtractions'!$B:$B,$B572,'3.DNAExtractions'!$D:$D,H$1)</f>
        <v>1</v>
      </c>
      <c r="J572" s="13" t="s">
        <v>107</v>
      </c>
      <c r="K572" s="13" t="s">
        <v>107</v>
      </c>
      <c r="L572" s="13" t="s">
        <v>107</v>
      </c>
      <c r="M572" s="14" t="s">
        <v>107</v>
      </c>
      <c r="N572" s="14" t="s">
        <v>107</v>
      </c>
      <c r="O572" s="13" t="s">
        <v>3220</v>
      </c>
      <c r="P572"/>
    </row>
    <row r="573" spans="1:16" x14ac:dyDescent="0.25">
      <c r="A573" s="48">
        <v>470</v>
      </c>
      <c r="B573" s="1" t="str">
        <f t="shared" si="16"/>
        <v>OG470U</v>
      </c>
      <c r="C573" s="1" t="str">
        <f t="shared" si="17"/>
        <v>OG470</v>
      </c>
      <c r="D573" t="str">
        <f>VLOOKUP(C573, '1.MetaData'!B:AI, 2, FALSE)</f>
        <v>F16-0678</v>
      </c>
      <c r="F573" s="13" t="s">
        <v>667</v>
      </c>
      <c r="G573" s="14">
        <v>1</v>
      </c>
      <c r="H573">
        <f ca="1">COUNTIFS('3.DNAExtractions'!$B:$B,$B573,'3.DNAExtractions'!$D:$D,H$1)</f>
        <v>1</v>
      </c>
      <c r="J573" s="13" t="s">
        <v>107</v>
      </c>
      <c r="K573" s="13" t="s">
        <v>107</v>
      </c>
      <c r="L573" s="13" t="s">
        <v>107</v>
      </c>
      <c r="M573" s="14" t="s">
        <v>107</v>
      </c>
      <c r="N573" s="14" t="s">
        <v>107</v>
      </c>
      <c r="O573" s="13" t="s">
        <v>3220</v>
      </c>
      <c r="P573"/>
    </row>
    <row r="574" spans="1:16" x14ac:dyDescent="0.25">
      <c r="A574" s="48">
        <v>471</v>
      </c>
      <c r="B574" s="1" t="str">
        <f t="shared" si="16"/>
        <v>OG471U</v>
      </c>
      <c r="C574" s="1" t="str">
        <f t="shared" si="17"/>
        <v>OG471</v>
      </c>
      <c r="D574" t="str">
        <f>VLOOKUP(C574, '1.MetaData'!B:AI, 2, FALSE)</f>
        <v>F16-0639</v>
      </c>
      <c r="F574" s="13" t="s">
        <v>667</v>
      </c>
      <c r="G574" s="14">
        <v>1</v>
      </c>
      <c r="H574">
        <f ca="1">COUNTIFS('3.DNAExtractions'!$B:$B,$B574,'3.DNAExtractions'!$D:$D,H$1)</f>
        <v>1</v>
      </c>
      <c r="J574" s="13" t="s">
        <v>107</v>
      </c>
      <c r="K574" s="13" t="s">
        <v>107</v>
      </c>
      <c r="L574" s="13" t="s">
        <v>107</v>
      </c>
      <c r="M574" s="14" t="s">
        <v>107</v>
      </c>
      <c r="N574" s="14" t="s">
        <v>107</v>
      </c>
      <c r="O574" s="13" t="s">
        <v>3220</v>
      </c>
      <c r="P574"/>
    </row>
    <row r="575" spans="1:16" x14ac:dyDescent="0.25">
      <c r="A575" s="48">
        <v>472</v>
      </c>
      <c r="B575" s="1" t="str">
        <f t="shared" si="16"/>
        <v>OG472U</v>
      </c>
      <c r="C575" s="1" t="str">
        <f t="shared" si="17"/>
        <v>OG472</v>
      </c>
      <c r="D575" t="str">
        <f>VLOOKUP(C575, '1.MetaData'!B:AI, 2, FALSE)</f>
        <v>F12-0029</v>
      </c>
      <c r="F575" s="13" t="s">
        <v>667</v>
      </c>
      <c r="G575" s="14">
        <v>1</v>
      </c>
      <c r="H575">
        <f ca="1">COUNTIFS('3.DNAExtractions'!$B:$B,$B575,'3.DNAExtractions'!$D:$D,H$1)</f>
        <v>1</v>
      </c>
      <c r="J575" s="13" t="s">
        <v>107</v>
      </c>
      <c r="K575" s="13" t="s">
        <v>107</v>
      </c>
      <c r="L575" s="13" t="s">
        <v>107</v>
      </c>
      <c r="M575" s="14" t="s">
        <v>107</v>
      </c>
      <c r="N575" s="14" t="s">
        <v>107</v>
      </c>
      <c r="O575" s="13" t="s">
        <v>3220</v>
      </c>
      <c r="P575"/>
    </row>
    <row r="576" spans="1:16" x14ac:dyDescent="0.25">
      <c r="A576" s="48">
        <v>473</v>
      </c>
      <c r="B576" s="1" t="str">
        <f t="shared" ref="B576:B639" si="18">IF(G576&gt;1,_xlfn.CONCAT(C576,LEFT(F576,1),G576),_xlfn.CONCAT(C576,LEFT(F576,1)))</f>
        <v>OG473U</v>
      </c>
      <c r="C576" s="1" t="str">
        <f t="shared" ref="C576:C639" si="19">_xlfn.CONCAT("OG",A576)</f>
        <v>OG473</v>
      </c>
      <c r="D576" t="str">
        <f>VLOOKUP(C576, '1.MetaData'!B:AI, 2, FALSE)</f>
        <v>F15-1119</v>
      </c>
      <c r="F576" s="13" t="s">
        <v>667</v>
      </c>
      <c r="G576" s="14">
        <v>1</v>
      </c>
      <c r="H576">
        <f ca="1">COUNTIFS('3.DNAExtractions'!$B:$B,$B576,'3.DNAExtractions'!$D:$D,H$1)</f>
        <v>1</v>
      </c>
      <c r="J576" s="13" t="s">
        <v>107</v>
      </c>
      <c r="K576" s="13" t="s">
        <v>107</v>
      </c>
      <c r="L576" s="13" t="s">
        <v>107</v>
      </c>
      <c r="M576" s="14" t="s">
        <v>107</v>
      </c>
      <c r="N576" s="14" t="s">
        <v>107</v>
      </c>
      <c r="O576" s="13" t="s">
        <v>3220</v>
      </c>
      <c r="P576"/>
    </row>
    <row r="577" spans="1:16" x14ac:dyDescent="0.25">
      <c r="A577" s="48">
        <v>474</v>
      </c>
      <c r="B577" s="1" t="str">
        <f t="shared" si="18"/>
        <v>OG474U</v>
      </c>
      <c r="C577" s="1" t="str">
        <f t="shared" si="19"/>
        <v>OG474</v>
      </c>
      <c r="D577" t="str">
        <f>VLOOKUP(C577, '1.MetaData'!B:AI, 2, FALSE)</f>
        <v>F15-1123</v>
      </c>
      <c r="F577" s="13" t="s">
        <v>667</v>
      </c>
      <c r="G577" s="14">
        <v>1</v>
      </c>
      <c r="H577">
        <f ca="1">COUNTIFS('3.DNAExtractions'!$B:$B,$B577,'3.DNAExtractions'!$D:$D,H$1)</f>
        <v>1</v>
      </c>
      <c r="J577" s="13" t="s">
        <v>107</v>
      </c>
      <c r="K577" s="13" t="s">
        <v>107</v>
      </c>
      <c r="L577" s="13" t="s">
        <v>107</v>
      </c>
      <c r="M577" s="14" t="s">
        <v>107</v>
      </c>
      <c r="N577" s="14" t="s">
        <v>107</v>
      </c>
      <c r="O577" s="13" t="s">
        <v>3220</v>
      </c>
      <c r="P577"/>
    </row>
    <row r="578" spans="1:16" x14ac:dyDescent="0.25">
      <c r="A578" s="48">
        <v>475</v>
      </c>
      <c r="B578" s="1" t="str">
        <f t="shared" si="18"/>
        <v>OG475U</v>
      </c>
      <c r="C578" s="1" t="str">
        <f t="shared" si="19"/>
        <v>OG475</v>
      </c>
      <c r="D578" t="str">
        <f>VLOOKUP(C578, '1.MetaData'!B:AI, 2, FALSE)</f>
        <v>F15-1955</v>
      </c>
      <c r="F578" s="13" t="s">
        <v>667</v>
      </c>
      <c r="G578" s="14">
        <v>1</v>
      </c>
      <c r="H578">
        <f ca="1">COUNTIFS('3.DNAExtractions'!$B:$B,$B578,'3.DNAExtractions'!$D:$D,H$1)</f>
        <v>1</v>
      </c>
      <c r="J578" s="13" t="s">
        <v>107</v>
      </c>
      <c r="K578" s="13" t="s">
        <v>107</v>
      </c>
      <c r="L578" s="13" t="s">
        <v>107</v>
      </c>
      <c r="M578" s="14" t="s">
        <v>107</v>
      </c>
      <c r="N578" s="14" t="s">
        <v>107</v>
      </c>
      <c r="O578" s="13" t="s">
        <v>3220</v>
      </c>
      <c r="P578"/>
    </row>
    <row r="579" spans="1:16" x14ac:dyDescent="0.25">
      <c r="A579" s="48">
        <v>476</v>
      </c>
      <c r="B579" s="1" t="str">
        <f t="shared" si="18"/>
        <v>OG476U</v>
      </c>
      <c r="C579" s="1" t="str">
        <f t="shared" si="19"/>
        <v>OG476</v>
      </c>
      <c r="D579" t="str">
        <f>VLOOKUP(C579, '1.MetaData'!B:AI, 2, FALSE)</f>
        <v>F16-0290</v>
      </c>
      <c r="F579" s="13" t="s">
        <v>667</v>
      </c>
      <c r="G579" s="14">
        <v>1</v>
      </c>
      <c r="H579">
        <f ca="1">COUNTIFS('3.DNAExtractions'!$B:$B,$B579,'3.DNAExtractions'!$D:$D,H$1)</f>
        <v>1</v>
      </c>
      <c r="J579" s="13" t="s">
        <v>107</v>
      </c>
      <c r="K579" s="13" t="s">
        <v>107</v>
      </c>
      <c r="L579" s="13" t="s">
        <v>107</v>
      </c>
      <c r="M579" s="14" t="s">
        <v>107</v>
      </c>
      <c r="N579" s="14" t="s">
        <v>107</v>
      </c>
      <c r="O579" s="13" t="s">
        <v>3220</v>
      </c>
      <c r="P579"/>
    </row>
    <row r="580" spans="1:16" x14ac:dyDescent="0.25">
      <c r="A580" s="48">
        <v>477</v>
      </c>
      <c r="B580" s="1" t="str">
        <f t="shared" si="18"/>
        <v>OG477U</v>
      </c>
      <c r="C580" s="1" t="str">
        <f t="shared" si="19"/>
        <v>OG477</v>
      </c>
      <c r="D580" t="str">
        <f>VLOOKUP(C580, '1.MetaData'!B:AI, 2, FALSE)</f>
        <v>F16-0596</v>
      </c>
      <c r="F580" s="13" t="s">
        <v>667</v>
      </c>
      <c r="G580" s="14">
        <v>1</v>
      </c>
      <c r="H580">
        <f ca="1">COUNTIFS('3.DNAExtractions'!$B:$B,$B580,'3.DNAExtractions'!$D:$D,H$1)</f>
        <v>1</v>
      </c>
      <c r="J580" s="13" t="s">
        <v>107</v>
      </c>
      <c r="K580" s="13" t="s">
        <v>107</v>
      </c>
      <c r="L580" s="13" t="s">
        <v>107</v>
      </c>
      <c r="M580" s="14" t="s">
        <v>107</v>
      </c>
      <c r="N580" s="14" t="s">
        <v>107</v>
      </c>
      <c r="O580" s="13" t="s">
        <v>3220</v>
      </c>
      <c r="P580"/>
    </row>
    <row r="581" spans="1:16" x14ac:dyDescent="0.25">
      <c r="A581" s="48">
        <v>478</v>
      </c>
      <c r="B581" s="1" t="str">
        <f t="shared" si="18"/>
        <v>OG478U</v>
      </c>
      <c r="C581" s="1" t="str">
        <f t="shared" si="19"/>
        <v>OG478</v>
      </c>
      <c r="D581" t="str">
        <f>VLOOKUP(C581, '1.MetaData'!B:AI, 2, FALSE)</f>
        <v>F16-0579</v>
      </c>
      <c r="F581" s="13" t="s">
        <v>667</v>
      </c>
      <c r="G581" s="14">
        <v>1</v>
      </c>
      <c r="H581">
        <f ca="1">COUNTIFS('3.DNAExtractions'!$B:$B,$B581,'3.DNAExtractions'!$D:$D,H$1)</f>
        <v>1</v>
      </c>
      <c r="J581" s="13" t="s">
        <v>107</v>
      </c>
      <c r="K581" s="13" t="s">
        <v>107</v>
      </c>
      <c r="L581" s="13" t="s">
        <v>107</v>
      </c>
      <c r="M581" s="14" t="s">
        <v>107</v>
      </c>
      <c r="N581" s="14" t="s">
        <v>107</v>
      </c>
      <c r="O581" s="13" t="s">
        <v>3220</v>
      </c>
      <c r="P581"/>
    </row>
    <row r="582" spans="1:16" x14ac:dyDescent="0.25">
      <c r="A582" s="48">
        <v>479</v>
      </c>
      <c r="B582" s="1" t="str">
        <f t="shared" si="18"/>
        <v>OG479U</v>
      </c>
      <c r="C582" s="1" t="str">
        <f t="shared" si="19"/>
        <v>OG479</v>
      </c>
      <c r="D582" t="str">
        <f>VLOOKUP(C582, '1.MetaData'!B:AI, 2, FALSE)</f>
        <v>F16-0588</v>
      </c>
      <c r="F582" s="13" t="s">
        <v>667</v>
      </c>
      <c r="G582" s="14">
        <v>1</v>
      </c>
      <c r="H582">
        <f ca="1">COUNTIFS('3.DNAExtractions'!$B:$B,$B582,'3.DNAExtractions'!$D:$D,H$1)</f>
        <v>1</v>
      </c>
      <c r="J582" s="13" t="s">
        <v>107</v>
      </c>
      <c r="K582" s="13" t="s">
        <v>107</v>
      </c>
      <c r="L582" s="13" t="s">
        <v>107</v>
      </c>
      <c r="M582" s="14" t="s">
        <v>107</v>
      </c>
      <c r="N582" s="14" t="s">
        <v>107</v>
      </c>
      <c r="O582" s="13" t="s">
        <v>3220</v>
      </c>
      <c r="P582"/>
    </row>
    <row r="583" spans="1:16" x14ac:dyDescent="0.25">
      <c r="A583" s="48">
        <v>480</v>
      </c>
      <c r="B583" s="1" t="str">
        <f t="shared" si="18"/>
        <v>OG480U</v>
      </c>
      <c r="C583" s="1" t="str">
        <f t="shared" si="19"/>
        <v>OG480</v>
      </c>
      <c r="D583" t="str">
        <f>VLOOKUP(C583, '1.MetaData'!B:AI, 2, FALSE)</f>
        <v>F16-0597</v>
      </c>
      <c r="F583" s="13" t="s">
        <v>667</v>
      </c>
      <c r="G583" s="14">
        <v>1</v>
      </c>
      <c r="H583">
        <f ca="1">COUNTIFS('3.DNAExtractions'!$B:$B,$B583,'3.DNAExtractions'!$D:$D,H$1)</f>
        <v>1</v>
      </c>
      <c r="J583" s="13" t="s">
        <v>107</v>
      </c>
      <c r="K583" s="13" t="s">
        <v>107</v>
      </c>
      <c r="L583" s="13" t="s">
        <v>107</v>
      </c>
      <c r="M583" s="14" t="s">
        <v>107</v>
      </c>
      <c r="N583" s="14" t="s">
        <v>107</v>
      </c>
      <c r="O583" s="13" t="s">
        <v>3220</v>
      </c>
      <c r="P583"/>
    </row>
    <row r="584" spans="1:16" x14ac:dyDescent="0.25">
      <c r="A584" s="48">
        <v>481</v>
      </c>
      <c r="B584" s="1" t="str">
        <f t="shared" si="18"/>
        <v>OG481U</v>
      </c>
      <c r="C584" s="1" t="str">
        <f t="shared" si="19"/>
        <v>OG481</v>
      </c>
      <c r="D584" t="str">
        <f>VLOOKUP(C584, '1.MetaData'!B:AI, 2, FALSE)</f>
        <v>F16-0580</v>
      </c>
      <c r="F584" s="13" t="s">
        <v>667</v>
      </c>
      <c r="G584" s="14">
        <v>1</v>
      </c>
      <c r="H584">
        <f ca="1">COUNTIFS('3.DNAExtractions'!$B:$B,$B584,'3.DNAExtractions'!$D:$D,H$1)</f>
        <v>1</v>
      </c>
      <c r="J584" s="13" t="s">
        <v>107</v>
      </c>
      <c r="K584" s="13" t="s">
        <v>107</v>
      </c>
      <c r="L584" s="13" t="s">
        <v>107</v>
      </c>
      <c r="M584" s="14" t="s">
        <v>107</v>
      </c>
      <c r="N584" s="14" t="s">
        <v>107</v>
      </c>
      <c r="O584" s="13" t="s">
        <v>3220</v>
      </c>
      <c r="P584"/>
    </row>
    <row r="585" spans="1:16" x14ac:dyDescent="0.25">
      <c r="A585" s="48">
        <v>482</v>
      </c>
      <c r="B585" s="1" t="str">
        <f t="shared" si="18"/>
        <v>OG482U</v>
      </c>
      <c r="C585" s="1" t="str">
        <f t="shared" si="19"/>
        <v>OG482</v>
      </c>
      <c r="D585" t="str">
        <f>VLOOKUP(C585, '1.MetaData'!B:AI, 2, FALSE)</f>
        <v>F16-0598</v>
      </c>
      <c r="F585" s="13" t="s">
        <v>667</v>
      </c>
      <c r="G585" s="14">
        <v>1</v>
      </c>
      <c r="H585">
        <f ca="1">COUNTIFS('3.DNAExtractions'!$B:$B,$B585,'3.DNAExtractions'!$D:$D,H$1)</f>
        <v>1</v>
      </c>
      <c r="J585" s="13" t="s">
        <v>107</v>
      </c>
      <c r="K585" s="13" t="s">
        <v>107</v>
      </c>
      <c r="L585" s="13" t="s">
        <v>107</v>
      </c>
      <c r="M585" s="14" t="s">
        <v>107</v>
      </c>
      <c r="N585" s="14" t="s">
        <v>107</v>
      </c>
      <c r="O585" s="13" t="s">
        <v>3220</v>
      </c>
      <c r="P585"/>
    </row>
    <row r="586" spans="1:16" x14ac:dyDescent="0.25">
      <c r="A586" s="48">
        <v>483</v>
      </c>
      <c r="B586" s="1" t="str">
        <f t="shared" si="18"/>
        <v>OG483U</v>
      </c>
      <c r="C586" s="1" t="str">
        <f t="shared" si="19"/>
        <v>OG483</v>
      </c>
      <c r="D586" t="str">
        <f>VLOOKUP(C586, '1.MetaData'!B:AI, 2, FALSE)</f>
        <v>F16-0578</v>
      </c>
      <c r="F586" s="13" t="s">
        <v>667</v>
      </c>
      <c r="G586" s="14">
        <v>1</v>
      </c>
      <c r="H586">
        <f ca="1">COUNTIFS('3.DNAExtractions'!$B:$B,$B586,'3.DNAExtractions'!$D:$D,H$1)</f>
        <v>1</v>
      </c>
      <c r="J586" s="13" t="s">
        <v>107</v>
      </c>
      <c r="K586" s="13" t="s">
        <v>107</v>
      </c>
      <c r="L586" s="13" t="s">
        <v>107</v>
      </c>
      <c r="M586" s="14" t="s">
        <v>107</v>
      </c>
      <c r="N586" s="14" t="s">
        <v>107</v>
      </c>
      <c r="O586" s="13" t="s">
        <v>3220</v>
      </c>
      <c r="P586"/>
    </row>
    <row r="587" spans="1:16" x14ac:dyDescent="0.25">
      <c r="A587" s="48">
        <v>484</v>
      </c>
      <c r="B587" s="1" t="str">
        <f t="shared" si="18"/>
        <v>OG484U</v>
      </c>
      <c r="C587" s="1" t="str">
        <f t="shared" si="19"/>
        <v>OG484</v>
      </c>
      <c r="D587" t="str">
        <f>VLOOKUP(C587, '1.MetaData'!B:AI, 2, FALSE)</f>
        <v>F16-0599</v>
      </c>
      <c r="F587" s="13" t="s">
        <v>667</v>
      </c>
      <c r="G587" s="14">
        <v>1</v>
      </c>
      <c r="H587">
        <f ca="1">COUNTIFS('3.DNAExtractions'!$B:$B,$B587,'3.DNAExtractions'!$D:$D,H$1)</f>
        <v>1</v>
      </c>
      <c r="J587" s="13" t="s">
        <v>107</v>
      </c>
      <c r="K587" s="13" t="s">
        <v>107</v>
      </c>
      <c r="L587" s="13" t="s">
        <v>107</v>
      </c>
      <c r="M587" s="14" t="s">
        <v>107</v>
      </c>
      <c r="N587" s="14" t="s">
        <v>107</v>
      </c>
      <c r="O587" s="13" t="s">
        <v>3220</v>
      </c>
      <c r="P587"/>
    </row>
    <row r="588" spans="1:16" x14ac:dyDescent="0.25">
      <c r="A588" s="48">
        <v>485</v>
      </c>
      <c r="B588" s="1" t="str">
        <f t="shared" si="18"/>
        <v>OG485U</v>
      </c>
      <c r="C588" s="1" t="str">
        <f t="shared" si="19"/>
        <v>OG485</v>
      </c>
      <c r="D588" t="str">
        <f>VLOOKUP(C588, '1.MetaData'!B:AI, 2, FALSE)</f>
        <v>F16-0601</v>
      </c>
      <c r="F588" s="13" t="s">
        <v>667</v>
      </c>
      <c r="G588" s="14">
        <v>1</v>
      </c>
      <c r="H588">
        <f ca="1">COUNTIFS('3.DNAExtractions'!$B:$B,$B588,'3.DNAExtractions'!$D:$D,H$1)</f>
        <v>1</v>
      </c>
      <c r="J588" s="13" t="s">
        <v>107</v>
      </c>
      <c r="K588" s="13" t="s">
        <v>107</v>
      </c>
      <c r="L588" s="13" t="s">
        <v>107</v>
      </c>
      <c r="M588" s="14" t="s">
        <v>107</v>
      </c>
      <c r="N588" s="14" t="s">
        <v>107</v>
      </c>
      <c r="O588" s="13" t="s">
        <v>3220</v>
      </c>
      <c r="P588"/>
    </row>
    <row r="589" spans="1:16" x14ac:dyDescent="0.25">
      <c r="A589" s="48">
        <v>486</v>
      </c>
      <c r="B589" s="1" t="str">
        <f t="shared" si="18"/>
        <v>OG486U</v>
      </c>
      <c r="C589" s="1" t="str">
        <f t="shared" si="19"/>
        <v>OG486</v>
      </c>
      <c r="D589" t="str">
        <f>VLOOKUP(C589, '1.MetaData'!B:AI, 2, FALSE)</f>
        <v>F16-0602</v>
      </c>
      <c r="F589" s="13" t="s">
        <v>667</v>
      </c>
      <c r="G589" s="14">
        <v>1</v>
      </c>
      <c r="H589">
        <f ca="1">COUNTIFS('3.DNAExtractions'!$B:$B,$B589,'3.DNAExtractions'!$D:$D,H$1)</f>
        <v>1</v>
      </c>
      <c r="J589" s="13" t="s">
        <v>107</v>
      </c>
      <c r="K589" s="13" t="s">
        <v>107</v>
      </c>
      <c r="L589" s="13" t="s">
        <v>107</v>
      </c>
      <c r="M589" s="14" t="s">
        <v>107</v>
      </c>
      <c r="N589" s="14" t="s">
        <v>107</v>
      </c>
      <c r="O589" s="13" t="s">
        <v>3220</v>
      </c>
      <c r="P589"/>
    </row>
    <row r="590" spans="1:16" x14ac:dyDescent="0.25">
      <c r="A590" s="48">
        <v>487</v>
      </c>
      <c r="B590" s="1" t="str">
        <f t="shared" si="18"/>
        <v>OG487U</v>
      </c>
      <c r="C590" s="1" t="str">
        <f t="shared" si="19"/>
        <v>OG487</v>
      </c>
      <c r="D590" t="str">
        <f>VLOOKUP(C590, '1.MetaData'!B:AI, 2, FALSE)</f>
        <v>F16-0603</v>
      </c>
      <c r="F590" s="13" t="s">
        <v>667</v>
      </c>
      <c r="G590" s="14">
        <v>1</v>
      </c>
      <c r="H590">
        <f ca="1">COUNTIFS('3.DNAExtractions'!$B:$B,$B590,'3.DNAExtractions'!$D:$D,H$1)</f>
        <v>1</v>
      </c>
      <c r="J590" s="13" t="s">
        <v>107</v>
      </c>
      <c r="K590" s="13" t="s">
        <v>107</v>
      </c>
      <c r="L590" s="13" t="s">
        <v>107</v>
      </c>
      <c r="M590" s="14" t="s">
        <v>107</v>
      </c>
      <c r="N590" s="14" t="s">
        <v>107</v>
      </c>
      <c r="O590" s="13" t="s">
        <v>3220</v>
      </c>
      <c r="P590"/>
    </row>
    <row r="591" spans="1:16" x14ac:dyDescent="0.25">
      <c r="A591" s="48">
        <v>488</v>
      </c>
      <c r="B591" s="1" t="str">
        <f t="shared" si="18"/>
        <v>OG488U</v>
      </c>
      <c r="C591" s="1" t="str">
        <f t="shared" si="19"/>
        <v>OG488</v>
      </c>
      <c r="D591" t="str">
        <f>VLOOKUP(C591, '1.MetaData'!B:AI, 2, FALSE)</f>
        <v>F16-0572</v>
      </c>
      <c r="F591" s="13" t="s">
        <v>667</v>
      </c>
      <c r="G591" s="14">
        <v>1</v>
      </c>
      <c r="H591">
        <f ca="1">COUNTIFS('3.DNAExtractions'!$B:$B,$B591,'3.DNAExtractions'!$D:$D,H$1)</f>
        <v>1</v>
      </c>
      <c r="J591" s="13" t="s">
        <v>107</v>
      </c>
      <c r="K591" s="13" t="s">
        <v>107</v>
      </c>
      <c r="L591" s="13" t="s">
        <v>107</v>
      </c>
      <c r="M591" s="14" t="s">
        <v>107</v>
      </c>
      <c r="N591" s="14" t="s">
        <v>107</v>
      </c>
      <c r="O591" s="13" t="s">
        <v>3220</v>
      </c>
      <c r="P591"/>
    </row>
    <row r="592" spans="1:16" x14ac:dyDescent="0.25">
      <c r="A592" s="48">
        <v>489</v>
      </c>
      <c r="B592" s="1" t="str">
        <f t="shared" si="18"/>
        <v>OG489U</v>
      </c>
      <c r="C592" s="1" t="str">
        <f t="shared" si="19"/>
        <v>OG489</v>
      </c>
      <c r="D592" t="str">
        <f>VLOOKUP(C592, '1.MetaData'!B:AI, 2, FALSE)</f>
        <v>F16-0604</v>
      </c>
      <c r="F592" s="13" t="s">
        <v>667</v>
      </c>
      <c r="G592" s="14">
        <v>1</v>
      </c>
      <c r="H592">
        <f ca="1">COUNTIFS('3.DNAExtractions'!$B:$B,$B592,'3.DNAExtractions'!$D:$D,H$1)</f>
        <v>1</v>
      </c>
      <c r="J592" s="13" t="s">
        <v>107</v>
      </c>
      <c r="K592" s="13" t="s">
        <v>107</v>
      </c>
      <c r="L592" s="13" t="s">
        <v>107</v>
      </c>
      <c r="M592" s="14" t="s">
        <v>107</v>
      </c>
      <c r="N592" s="14" t="s">
        <v>107</v>
      </c>
      <c r="O592" s="13" t="s">
        <v>3220</v>
      </c>
      <c r="P592"/>
    </row>
    <row r="593" spans="1:16" x14ac:dyDescent="0.25">
      <c r="A593" s="48">
        <v>490</v>
      </c>
      <c r="B593" s="1" t="str">
        <f t="shared" si="18"/>
        <v>OG490U</v>
      </c>
      <c r="C593" s="1" t="str">
        <f t="shared" si="19"/>
        <v>OG490</v>
      </c>
      <c r="D593" t="str">
        <f>VLOOKUP(C593, '1.MetaData'!B:AI, 2, FALSE)</f>
        <v>F16-0606</v>
      </c>
      <c r="F593" s="13" t="s">
        <v>667</v>
      </c>
      <c r="G593" s="14">
        <v>1</v>
      </c>
      <c r="H593">
        <f ca="1">COUNTIFS('3.DNAExtractions'!$B:$B,$B593,'3.DNAExtractions'!$D:$D,H$1)</f>
        <v>1</v>
      </c>
      <c r="J593" s="13" t="s">
        <v>107</v>
      </c>
      <c r="K593" s="13" t="s">
        <v>107</v>
      </c>
      <c r="L593" s="13" t="s">
        <v>107</v>
      </c>
      <c r="M593" s="14" t="s">
        <v>107</v>
      </c>
      <c r="N593" s="14" t="s">
        <v>107</v>
      </c>
      <c r="O593" s="13" t="s">
        <v>3220</v>
      </c>
      <c r="P593"/>
    </row>
    <row r="594" spans="1:16" x14ac:dyDescent="0.25">
      <c r="A594" s="48">
        <v>491</v>
      </c>
      <c r="B594" s="1" t="str">
        <f t="shared" si="18"/>
        <v>OG491U</v>
      </c>
      <c r="C594" s="1" t="str">
        <f t="shared" si="19"/>
        <v>OG491</v>
      </c>
      <c r="D594" t="str">
        <f>VLOOKUP(C594, '1.MetaData'!B:AI, 2, FALSE)</f>
        <v>F16-0607</v>
      </c>
      <c r="F594" s="13" t="s">
        <v>667</v>
      </c>
      <c r="G594" s="14">
        <v>1</v>
      </c>
      <c r="H594">
        <f ca="1">COUNTIFS('3.DNAExtractions'!$B:$B,$B594,'3.DNAExtractions'!$D:$D,H$1)</f>
        <v>1</v>
      </c>
      <c r="J594" s="13" t="s">
        <v>107</v>
      </c>
      <c r="K594" s="13" t="s">
        <v>107</v>
      </c>
      <c r="L594" s="13" t="s">
        <v>107</v>
      </c>
      <c r="M594" s="14" t="s">
        <v>107</v>
      </c>
      <c r="N594" s="14" t="s">
        <v>107</v>
      </c>
      <c r="O594" s="13" t="s">
        <v>3220</v>
      </c>
      <c r="P594"/>
    </row>
    <row r="595" spans="1:16" x14ac:dyDescent="0.25">
      <c r="A595" s="48">
        <v>492</v>
      </c>
      <c r="B595" s="1" t="str">
        <f t="shared" si="18"/>
        <v>OG492U</v>
      </c>
      <c r="C595" s="1" t="str">
        <f t="shared" si="19"/>
        <v>OG492</v>
      </c>
      <c r="D595" t="str">
        <f>VLOOKUP(C595, '1.MetaData'!B:AI, 2, FALSE)</f>
        <v>F16-0608</v>
      </c>
      <c r="F595" s="13" t="s">
        <v>667</v>
      </c>
      <c r="G595" s="14">
        <v>1</v>
      </c>
      <c r="H595">
        <f ca="1">COUNTIFS('3.DNAExtractions'!$B:$B,$B595,'3.DNAExtractions'!$D:$D,H$1)</f>
        <v>1</v>
      </c>
      <c r="J595" s="13" t="s">
        <v>107</v>
      </c>
      <c r="K595" s="13" t="s">
        <v>107</v>
      </c>
      <c r="L595" s="13" t="s">
        <v>107</v>
      </c>
      <c r="M595" s="14" t="s">
        <v>107</v>
      </c>
      <c r="N595" s="14" t="s">
        <v>107</v>
      </c>
      <c r="O595" s="13" t="s">
        <v>3220</v>
      </c>
      <c r="P595"/>
    </row>
    <row r="596" spans="1:16" x14ac:dyDescent="0.25">
      <c r="A596" s="48">
        <v>493</v>
      </c>
      <c r="B596" s="1" t="str">
        <f t="shared" si="18"/>
        <v>OG493U</v>
      </c>
      <c r="C596" s="1" t="str">
        <f t="shared" si="19"/>
        <v>OG493</v>
      </c>
      <c r="D596" t="str">
        <f>VLOOKUP(C596, '1.MetaData'!B:AI, 2, FALSE)</f>
        <v>F16-0609</v>
      </c>
      <c r="F596" s="13" t="s">
        <v>667</v>
      </c>
      <c r="G596" s="14">
        <v>1</v>
      </c>
      <c r="H596">
        <f ca="1">COUNTIFS('3.DNAExtractions'!$B:$B,$B596,'3.DNAExtractions'!$D:$D,H$1)</f>
        <v>1</v>
      </c>
      <c r="J596" s="13" t="s">
        <v>107</v>
      </c>
      <c r="K596" s="13" t="s">
        <v>107</v>
      </c>
      <c r="L596" s="13" t="s">
        <v>107</v>
      </c>
      <c r="M596" s="14" t="s">
        <v>107</v>
      </c>
      <c r="N596" s="14" t="s">
        <v>107</v>
      </c>
      <c r="O596" s="13" t="s">
        <v>3220</v>
      </c>
      <c r="P596"/>
    </row>
    <row r="597" spans="1:16" x14ac:dyDescent="0.25">
      <c r="A597" s="48">
        <v>494</v>
      </c>
      <c r="B597" s="1" t="str">
        <f t="shared" si="18"/>
        <v>OG494U</v>
      </c>
      <c r="C597" s="1" t="str">
        <f t="shared" si="19"/>
        <v>OG494</v>
      </c>
      <c r="D597" t="str">
        <f>VLOOKUP(C597, '1.MetaData'!B:AI, 2, FALSE)</f>
        <v>F16-0610</v>
      </c>
      <c r="F597" s="13" t="s">
        <v>667</v>
      </c>
      <c r="G597" s="14">
        <v>1</v>
      </c>
      <c r="H597">
        <f ca="1">COUNTIFS('3.DNAExtractions'!$B:$B,$B597,'3.DNAExtractions'!$D:$D,H$1)</f>
        <v>1</v>
      </c>
      <c r="J597" s="13" t="s">
        <v>107</v>
      </c>
      <c r="K597" s="13" t="s">
        <v>107</v>
      </c>
      <c r="L597" s="13" t="s">
        <v>107</v>
      </c>
      <c r="M597" s="14" t="s">
        <v>107</v>
      </c>
      <c r="N597" s="14" t="s">
        <v>107</v>
      </c>
      <c r="O597" s="13" t="s">
        <v>3220</v>
      </c>
      <c r="P597"/>
    </row>
    <row r="598" spans="1:16" x14ac:dyDescent="0.25">
      <c r="A598" s="48">
        <v>495</v>
      </c>
      <c r="B598" s="1" t="str">
        <f t="shared" si="18"/>
        <v>OG495U</v>
      </c>
      <c r="C598" s="1" t="str">
        <f t="shared" si="19"/>
        <v>OG495</v>
      </c>
      <c r="D598" t="str">
        <f>VLOOKUP(C598, '1.MetaData'!B:AI, 2, FALSE)</f>
        <v>F16-0611</v>
      </c>
      <c r="F598" s="13" t="s">
        <v>667</v>
      </c>
      <c r="G598" s="14">
        <v>1</v>
      </c>
      <c r="H598">
        <f ca="1">COUNTIFS('3.DNAExtractions'!$B:$B,$B598,'3.DNAExtractions'!$D:$D,H$1)</f>
        <v>1</v>
      </c>
      <c r="J598" s="13" t="s">
        <v>107</v>
      </c>
      <c r="K598" s="13" t="s">
        <v>107</v>
      </c>
      <c r="L598" s="13" t="s">
        <v>107</v>
      </c>
      <c r="M598" s="14" t="s">
        <v>107</v>
      </c>
      <c r="N598" s="14" t="s">
        <v>107</v>
      </c>
      <c r="O598" s="13" t="s">
        <v>3220</v>
      </c>
      <c r="P598"/>
    </row>
    <row r="599" spans="1:16" x14ac:dyDescent="0.25">
      <c r="A599" s="48">
        <v>496</v>
      </c>
      <c r="B599" s="1" t="str">
        <f t="shared" si="18"/>
        <v>OG496U</v>
      </c>
      <c r="C599" s="1" t="str">
        <f t="shared" si="19"/>
        <v>OG496</v>
      </c>
      <c r="D599" t="str">
        <f>VLOOKUP(C599, '1.MetaData'!B:AI, 2, FALSE)</f>
        <v>F16-0585</v>
      </c>
      <c r="F599" s="13" t="s">
        <v>667</v>
      </c>
      <c r="G599" s="14">
        <v>1</v>
      </c>
      <c r="H599">
        <f ca="1">COUNTIFS('3.DNAExtractions'!$B:$B,$B599,'3.DNAExtractions'!$D:$D,H$1)</f>
        <v>1</v>
      </c>
      <c r="J599" s="13" t="s">
        <v>107</v>
      </c>
      <c r="K599" s="13" t="s">
        <v>107</v>
      </c>
      <c r="L599" s="13" t="s">
        <v>107</v>
      </c>
      <c r="M599" s="14" t="s">
        <v>107</v>
      </c>
      <c r="N599" s="14" t="s">
        <v>107</v>
      </c>
      <c r="O599" s="13" t="s">
        <v>3220</v>
      </c>
      <c r="P599"/>
    </row>
    <row r="600" spans="1:16" x14ac:dyDescent="0.25">
      <c r="A600" s="48">
        <v>497</v>
      </c>
      <c r="B600" s="1" t="str">
        <f t="shared" si="18"/>
        <v>OG497U</v>
      </c>
      <c r="C600" s="1" t="str">
        <f t="shared" si="19"/>
        <v>OG497</v>
      </c>
      <c r="D600" t="str">
        <f>VLOOKUP(C600, '1.MetaData'!B:AI, 2, FALSE)</f>
        <v>F16-0613</v>
      </c>
      <c r="F600" s="13" t="s">
        <v>667</v>
      </c>
      <c r="G600" s="14">
        <v>1</v>
      </c>
      <c r="H600">
        <f ca="1">COUNTIFS('3.DNAExtractions'!$B:$B,$B600,'3.DNAExtractions'!$D:$D,H$1)</f>
        <v>1</v>
      </c>
      <c r="J600" s="13" t="s">
        <v>107</v>
      </c>
      <c r="K600" s="13" t="s">
        <v>107</v>
      </c>
      <c r="L600" s="13" t="s">
        <v>107</v>
      </c>
      <c r="M600" s="14" t="s">
        <v>107</v>
      </c>
      <c r="N600" s="14" t="s">
        <v>107</v>
      </c>
      <c r="O600" s="13" t="s">
        <v>3220</v>
      </c>
      <c r="P600"/>
    </row>
    <row r="601" spans="1:16" x14ac:dyDescent="0.25">
      <c r="A601" s="48">
        <v>498</v>
      </c>
      <c r="B601" s="1" t="str">
        <f t="shared" si="18"/>
        <v>OG498U</v>
      </c>
      <c r="C601" s="1" t="str">
        <f t="shared" si="19"/>
        <v>OG498</v>
      </c>
      <c r="D601" t="str">
        <f>VLOOKUP(C601, '1.MetaData'!B:AI, 2, FALSE)</f>
        <v>F16-0615</v>
      </c>
      <c r="F601" s="13" t="s">
        <v>667</v>
      </c>
      <c r="G601" s="14">
        <v>1</v>
      </c>
      <c r="H601">
        <f ca="1">COUNTIFS('3.DNAExtractions'!$B:$B,$B601,'3.DNAExtractions'!$D:$D,H$1)</f>
        <v>1</v>
      </c>
      <c r="J601" s="13" t="s">
        <v>107</v>
      </c>
      <c r="K601" s="13" t="s">
        <v>107</v>
      </c>
      <c r="L601" s="13" t="s">
        <v>107</v>
      </c>
      <c r="M601" s="14" t="s">
        <v>107</v>
      </c>
      <c r="N601" s="14" t="s">
        <v>107</v>
      </c>
      <c r="O601" s="13" t="s">
        <v>3220</v>
      </c>
      <c r="P601"/>
    </row>
    <row r="602" spans="1:16" x14ac:dyDescent="0.25">
      <c r="A602" s="48">
        <v>499</v>
      </c>
      <c r="B602" s="1" t="str">
        <f t="shared" si="18"/>
        <v>OG499U</v>
      </c>
      <c r="C602" s="1" t="str">
        <f t="shared" si="19"/>
        <v>OG499</v>
      </c>
      <c r="D602" t="str">
        <f>VLOOKUP(C602, '1.MetaData'!B:AI, 2, FALSE)</f>
        <v>F16-0587</v>
      </c>
      <c r="F602" s="13" t="s">
        <v>667</v>
      </c>
      <c r="G602" s="14">
        <v>1</v>
      </c>
      <c r="H602">
        <f ca="1">COUNTIFS('3.DNAExtractions'!$B:$B,$B602,'3.DNAExtractions'!$D:$D,H$1)</f>
        <v>1</v>
      </c>
      <c r="J602" s="13" t="s">
        <v>107</v>
      </c>
      <c r="K602" s="13" t="s">
        <v>107</v>
      </c>
      <c r="L602" s="13" t="s">
        <v>107</v>
      </c>
      <c r="M602" s="14" t="s">
        <v>107</v>
      </c>
      <c r="N602" s="14" t="s">
        <v>107</v>
      </c>
      <c r="O602" s="13" t="s">
        <v>3220</v>
      </c>
      <c r="P602"/>
    </row>
    <row r="603" spans="1:16" x14ac:dyDescent="0.25">
      <c r="A603" s="48">
        <v>500</v>
      </c>
      <c r="B603" s="1" t="str">
        <f t="shared" si="18"/>
        <v>OG500U</v>
      </c>
      <c r="C603" s="1" t="str">
        <f t="shared" si="19"/>
        <v>OG500</v>
      </c>
      <c r="D603" t="str">
        <f>VLOOKUP(C603, '1.MetaData'!B:AI, 2, FALSE)</f>
        <v>F16-0577</v>
      </c>
      <c r="F603" s="13" t="s">
        <v>667</v>
      </c>
      <c r="G603" s="14">
        <v>1</v>
      </c>
      <c r="H603">
        <f ca="1">COUNTIFS('3.DNAExtractions'!$B:$B,$B603,'3.DNAExtractions'!$D:$D,H$1)</f>
        <v>1</v>
      </c>
      <c r="J603" s="13" t="s">
        <v>107</v>
      </c>
      <c r="K603" s="13" t="s">
        <v>107</v>
      </c>
      <c r="L603" s="13" t="s">
        <v>107</v>
      </c>
      <c r="M603" s="14" t="s">
        <v>107</v>
      </c>
      <c r="N603" s="14" t="s">
        <v>107</v>
      </c>
      <c r="O603" s="13" t="s">
        <v>3220</v>
      </c>
      <c r="P603"/>
    </row>
    <row r="604" spans="1:16" x14ac:dyDescent="0.25">
      <c r="A604" s="48">
        <v>501</v>
      </c>
      <c r="B604" s="1" t="str">
        <f t="shared" si="18"/>
        <v>OG501U</v>
      </c>
      <c r="C604" s="1" t="str">
        <f t="shared" si="19"/>
        <v>OG501</v>
      </c>
      <c r="D604" t="str">
        <f>VLOOKUP(C604, '1.MetaData'!B:AI, 2, FALSE)</f>
        <v>F16-0600</v>
      </c>
      <c r="F604" s="13" t="s">
        <v>667</v>
      </c>
      <c r="G604" s="14">
        <v>1</v>
      </c>
      <c r="H604">
        <f ca="1">COUNTIFS('3.DNAExtractions'!$B:$B,$B604,'3.DNAExtractions'!$D:$D,H$1)</f>
        <v>1</v>
      </c>
      <c r="J604" s="13" t="s">
        <v>107</v>
      </c>
      <c r="K604" s="13" t="s">
        <v>107</v>
      </c>
      <c r="L604" s="13" t="s">
        <v>107</v>
      </c>
      <c r="M604" s="14" t="s">
        <v>107</v>
      </c>
      <c r="N604" s="14" t="s">
        <v>107</v>
      </c>
      <c r="O604" s="13" t="s">
        <v>3220</v>
      </c>
      <c r="P604"/>
    </row>
    <row r="605" spans="1:16" x14ac:dyDescent="0.25">
      <c r="A605" s="48">
        <v>502</v>
      </c>
      <c r="B605" s="1" t="str">
        <f t="shared" si="18"/>
        <v>OG502U</v>
      </c>
      <c r="C605" s="1" t="str">
        <f t="shared" si="19"/>
        <v>OG502</v>
      </c>
      <c r="D605" t="str">
        <f>VLOOKUP(C605, '1.MetaData'!B:AI, 2, FALSE)</f>
        <v>F16-0593</v>
      </c>
      <c r="F605" s="13" t="s">
        <v>667</v>
      </c>
      <c r="G605" s="14">
        <v>1</v>
      </c>
      <c r="H605">
        <f ca="1">COUNTIFS('3.DNAExtractions'!$B:$B,$B605,'3.DNAExtractions'!$D:$D,H$1)</f>
        <v>1</v>
      </c>
      <c r="J605" s="13" t="s">
        <v>107</v>
      </c>
      <c r="K605" s="13" t="s">
        <v>107</v>
      </c>
      <c r="L605" s="13" t="s">
        <v>107</v>
      </c>
      <c r="M605" s="14" t="s">
        <v>107</v>
      </c>
      <c r="N605" s="14" t="s">
        <v>107</v>
      </c>
      <c r="O605" s="13" t="s">
        <v>3220</v>
      </c>
      <c r="P605"/>
    </row>
    <row r="606" spans="1:16" x14ac:dyDescent="0.25">
      <c r="A606" s="48">
        <v>503</v>
      </c>
      <c r="B606" s="1" t="str">
        <f t="shared" si="18"/>
        <v>OG503U</v>
      </c>
      <c r="C606" s="1" t="str">
        <f t="shared" si="19"/>
        <v>OG503</v>
      </c>
      <c r="D606" t="str">
        <f>VLOOKUP(C606, '1.MetaData'!B:AI, 2, FALSE)</f>
        <v>F16-0595</v>
      </c>
      <c r="F606" s="13" t="s">
        <v>667</v>
      </c>
      <c r="G606" s="14">
        <v>1</v>
      </c>
      <c r="H606">
        <f ca="1">COUNTIFS('3.DNAExtractions'!$B:$B,$B606,'3.DNAExtractions'!$D:$D,H$1)</f>
        <v>1</v>
      </c>
      <c r="J606" s="13" t="s">
        <v>107</v>
      </c>
      <c r="K606" s="13" t="s">
        <v>107</v>
      </c>
      <c r="L606" s="13" t="s">
        <v>107</v>
      </c>
      <c r="M606" s="14" t="s">
        <v>107</v>
      </c>
      <c r="N606" s="14" t="s">
        <v>107</v>
      </c>
      <c r="O606" s="13" t="s">
        <v>3220</v>
      </c>
      <c r="P606"/>
    </row>
    <row r="607" spans="1:16" x14ac:dyDescent="0.25">
      <c r="A607" s="48">
        <v>504</v>
      </c>
      <c r="B607" s="1" t="str">
        <f t="shared" si="18"/>
        <v>OG504U</v>
      </c>
      <c r="C607" s="1" t="str">
        <f t="shared" si="19"/>
        <v>OG504</v>
      </c>
      <c r="D607" t="str">
        <f>VLOOKUP(C607, '1.MetaData'!B:AI, 2, FALSE)</f>
        <v>F16-0612</v>
      </c>
      <c r="F607" s="13" t="s">
        <v>667</v>
      </c>
      <c r="G607" s="14">
        <v>1</v>
      </c>
      <c r="H607">
        <f ca="1">COUNTIFS('3.DNAExtractions'!$B:$B,$B607,'3.DNAExtractions'!$D:$D,H$1)</f>
        <v>1</v>
      </c>
      <c r="J607" s="13" t="s">
        <v>107</v>
      </c>
      <c r="K607" s="13" t="s">
        <v>107</v>
      </c>
      <c r="L607" s="13" t="s">
        <v>107</v>
      </c>
      <c r="M607" s="14" t="s">
        <v>107</v>
      </c>
      <c r="N607" s="14" t="s">
        <v>107</v>
      </c>
      <c r="O607" s="13" t="s">
        <v>3220</v>
      </c>
      <c r="P607"/>
    </row>
    <row r="608" spans="1:16" x14ac:dyDescent="0.25">
      <c r="A608" s="48">
        <v>505</v>
      </c>
      <c r="B608" s="1" t="str">
        <f t="shared" si="18"/>
        <v>OG505U</v>
      </c>
      <c r="C608" s="1" t="str">
        <f t="shared" si="19"/>
        <v>OG505</v>
      </c>
      <c r="D608" t="str">
        <f>VLOOKUP(C608, '1.MetaData'!B:AI, 2, FALSE)</f>
        <v>F16-0594</v>
      </c>
      <c r="F608" s="13" t="s">
        <v>667</v>
      </c>
      <c r="G608" s="14">
        <v>1</v>
      </c>
      <c r="H608">
        <f ca="1">COUNTIFS('3.DNAExtractions'!$B:$B,$B608,'3.DNAExtractions'!$D:$D,H$1)</f>
        <v>1</v>
      </c>
      <c r="J608" s="13" t="s">
        <v>107</v>
      </c>
      <c r="K608" s="13" t="s">
        <v>107</v>
      </c>
      <c r="L608" s="13" t="s">
        <v>107</v>
      </c>
      <c r="M608" s="14" t="s">
        <v>107</v>
      </c>
      <c r="N608" s="14" t="s">
        <v>107</v>
      </c>
      <c r="O608" s="13" t="s">
        <v>3220</v>
      </c>
      <c r="P608"/>
    </row>
    <row r="609" spans="1:16" x14ac:dyDescent="0.25">
      <c r="A609" s="48">
        <v>506</v>
      </c>
      <c r="B609" s="1" t="str">
        <f t="shared" si="18"/>
        <v>OG506U</v>
      </c>
      <c r="C609" s="1" t="str">
        <f t="shared" si="19"/>
        <v>OG506</v>
      </c>
      <c r="D609" t="str">
        <f>VLOOKUP(C609, '1.MetaData'!B:AI, 2, FALSE)</f>
        <v>F16-0586</v>
      </c>
      <c r="F609" s="13" t="s">
        <v>667</v>
      </c>
      <c r="G609" s="14">
        <v>1</v>
      </c>
      <c r="H609">
        <f ca="1">COUNTIFS('3.DNAExtractions'!$B:$B,$B609,'3.DNAExtractions'!$D:$D,H$1)</f>
        <v>1</v>
      </c>
      <c r="J609" s="13" t="s">
        <v>107</v>
      </c>
      <c r="K609" s="13" t="s">
        <v>107</v>
      </c>
      <c r="L609" s="13" t="s">
        <v>107</v>
      </c>
      <c r="M609" s="14" t="s">
        <v>107</v>
      </c>
      <c r="N609" s="14" t="s">
        <v>107</v>
      </c>
      <c r="O609" s="13" t="s">
        <v>3220</v>
      </c>
      <c r="P609"/>
    </row>
    <row r="610" spans="1:16" x14ac:dyDescent="0.25">
      <c r="A610" s="48">
        <v>507</v>
      </c>
      <c r="B610" s="1" t="str">
        <f t="shared" si="18"/>
        <v>OG507U</v>
      </c>
      <c r="C610" s="1" t="str">
        <f t="shared" si="19"/>
        <v>OG507</v>
      </c>
      <c r="D610" t="str">
        <f>VLOOKUP(C610, '1.MetaData'!B:AI, 2, FALSE)</f>
        <v>F16-0575</v>
      </c>
      <c r="F610" s="13" t="s">
        <v>667</v>
      </c>
      <c r="G610" s="14">
        <v>1</v>
      </c>
      <c r="H610">
        <f ca="1">COUNTIFS('3.DNAExtractions'!$B:$B,$B610,'3.DNAExtractions'!$D:$D,H$1)</f>
        <v>1</v>
      </c>
      <c r="J610" s="13" t="s">
        <v>107</v>
      </c>
      <c r="K610" s="13" t="s">
        <v>107</v>
      </c>
      <c r="L610" s="13" t="s">
        <v>107</v>
      </c>
      <c r="M610" s="14" t="s">
        <v>107</v>
      </c>
      <c r="N610" s="14" t="s">
        <v>107</v>
      </c>
      <c r="O610" s="13" t="s">
        <v>3220</v>
      </c>
      <c r="P610"/>
    </row>
    <row r="611" spans="1:16" x14ac:dyDescent="0.25">
      <c r="A611" s="48">
        <v>508</v>
      </c>
      <c r="B611" s="1" t="str">
        <f t="shared" si="18"/>
        <v>OG508U</v>
      </c>
      <c r="C611" s="1" t="str">
        <f t="shared" si="19"/>
        <v>OG508</v>
      </c>
      <c r="D611" t="str">
        <f>VLOOKUP(C611, '1.MetaData'!B:AI, 2, FALSE)</f>
        <v>F16-0571</v>
      </c>
      <c r="F611" s="13" t="s">
        <v>667</v>
      </c>
      <c r="G611" s="14">
        <v>1</v>
      </c>
      <c r="H611">
        <f ca="1">COUNTIFS('3.DNAExtractions'!$B:$B,$B611,'3.DNAExtractions'!$D:$D,H$1)</f>
        <v>1</v>
      </c>
      <c r="J611" s="13" t="s">
        <v>107</v>
      </c>
      <c r="K611" s="13" t="s">
        <v>107</v>
      </c>
      <c r="L611" s="13" t="s">
        <v>107</v>
      </c>
      <c r="M611" s="14" t="s">
        <v>107</v>
      </c>
      <c r="N611" s="14" t="s">
        <v>107</v>
      </c>
      <c r="O611" s="13" t="s">
        <v>3220</v>
      </c>
      <c r="P611"/>
    </row>
    <row r="612" spans="1:16" x14ac:dyDescent="0.25">
      <c r="A612" s="48">
        <v>509</v>
      </c>
      <c r="B612" s="1" t="str">
        <f t="shared" si="18"/>
        <v>OG509U</v>
      </c>
      <c r="C612" s="1" t="str">
        <f t="shared" si="19"/>
        <v>OG509</v>
      </c>
      <c r="D612" t="str">
        <f>VLOOKUP(C612, '1.MetaData'!B:AI, 2, FALSE)</f>
        <v>F16-0584</v>
      </c>
      <c r="F612" s="13" t="s">
        <v>667</v>
      </c>
      <c r="G612" s="14">
        <v>1</v>
      </c>
      <c r="H612">
        <f ca="1">COUNTIFS('3.DNAExtractions'!$B:$B,$B612,'3.DNAExtractions'!$D:$D,H$1)</f>
        <v>1</v>
      </c>
      <c r="J612" s="13" t="s">
        <v>107</v>
      </c>
      <c r="K612" s="13" t="s">
        <v>107</v>
      </c>
      <c r="L612" s="13" t="s">
        <v>107</v>
      </c>
      <c r="M612" s="14" t="s">
        <v>107</v>
      </c>
      <c r="N612" s="14" t="s">
        <v>107</v>
      </c>
      <c r="O612" s="13" t="s">
        <v>3220</v>
      </c>
      <c r="P612"/>
    </row>
    <row r="613" spans="1:16" x14ac:dyDescent="0.25">
      <c r="A613" s="48">
        <v>510</v>
      </c>
      <c r="B613" s="1" t="str">
        <f t="shared" si="18"/>
        <v>OG510U</v>
      </c>
      <c r="C613" s="1" t="str">
        <f t="shared" si="19"/>
        <v>OG510</v>
      </c>
      <c r="D613" t="str">
        <f>VLOOKUP(C613, '1.MetaData'!B:AI, 2, FALSE)</f>
        <v>F16-0576</v>
      </c>
      <c r="F613" s="13" t="s">
        <v>667</v>
      </c>
      <c r="G613" s="14">
        <v>1</v>
      </c>
      <c r="H613">
        <f ca="1">COUNTIFS('3.DNAExtractions'!$B:$B,$B613,'3.DNAExtractions'!$D:$D,H$1)</f>
        <v>1</v>
      </c>
      <c r="J613" s="13" t="s">
        <v>107</v>
      </c>
      <c r="K613" s="13" t="s">
        <v>107</v>
      </c>
      <c r="L613" s="13" t="s">
        <v>107</v>
      </c>
      <c r="M613" s="14" t="s">
        <v>107</v>
      </c>
      <c r="N613" s="14" t="s">
        <v>107</v>
      </c>
      <c r="O613" s="13" t="s">
        <v>3220</v>
      </c>
      <c r="P613"/>
    </row>
    <row r="614" spans="1:16" x14ac:dyDescent="0.25">
      <c r="A614" s="48">
        <v>511</v>
      </c>
      <c r="B614" s="1" t="str">
        <f t="shared" si="18"/>
        <v>OG511U</v>
      </c>
      <c r="C614" s="1" t="str">
        <f t="shared" si="19"/>
        <v>OG511</v>
      </c>
      <c r="D614" t="str">
        <f>VLOOKUP(C614, '1.MetaData'!B:AI, 2, FALSE)</f>
        <v>F16-0591</v>
      </c>
      <c r="F614" s="13" t="s">
        <v>667</v>
      </c>
      <c r="G614" s="14">
        <v>1</v>
      </c>
      <c r="H614">
        <f ca="1">COUNTIFS('3.DNAExtractions'!$B:$B,$B614,'3.DNAExtractions'!$D:$D,H$1)</f>
        <v>1</v>
      </c>
      <c r="J614" s="13" t="s">
        <v>107</v>
      </c>
      <c r="K614" s="13" t="s">
        <v>107</v>
      </c>
      <c r="L614" s="13" t="s">
        <v>107</v>
      </c>
      <c r="M614" s="14" t="s">
        <v>107</v>
      </c>
      <c r="N614" s="14" t="s">
        <v>107</v>
      </c>
      <c r="O614" s="13" t="s">
        <v>3220</v>
      </c>
      <c r="P614"/>
    </row>
    <row r="615" spans="1:16" x14ac:dyDescent="0.25">
      <c r="A615" s="48">
        <v>512</v>
      </c>
      <c r="B615" s="1" t="str">
        <f t="shared" si="18"/>
        <v>OG512U</v>
      </c>
      <c r="C615" s="1" t="str">
        <f t="shared" si="19"/>
        <v>OG512</v>
      </c>
      <c r="D615" t="str">
        <f>VLOOKUP(C615, '1.MetaData'!B:AI, 2, FALSE)</f>
        <v>F16-0589</v>
      </c>
      <c r="F615" s="13" t="s">
        <v>667</v>
      </c>
      <c r="G615" s="14">
        <v>1</v>
      </c>
      <c r="H615">
        <f ca="1">COUNTIFS('3.DNAExtractions'!$B:$B,$B615,'3.DNAExtractions'!$D:$D,H$1)</f>
        <v>1</v>
      </c>
      <c r="J615" s="13" t="s">
        <v>107</v>
      </c>
      <c r="K615" s="13" t="s">
        <v>107</v>
      </c>
      <c r="L615" s="13" t="s">
        <v>107</v>
      </c>
      <c r="M615" s="14" t="s">
        <v>107</v>
      </c>
      <c r="N615" s="14" t="s">
        <v>107</v>
      </c>
      <c r="O615" s="13" t="s">
        <v>3220</v>
      </c>
      <c r="P615"/>
    </row>
    <row r="616" spans="1:16" x14ac:dyDescent="0.25">
      <c r="A616" s="48">
        <v>513</v>
      </c>
      <c r="B616" s="1" t="str">
        <f t="shared" si="18"/>
        <v>OG513U</v>
      </c>
      <c r="C616" s="1" t="str">
        <f t="shared" si="19"/>
        <v>OG513</v>
      </c>
      <c r="D616" t="str">
        <f>VLOOKUP(C616, '1.MetaData'!B:AI, 2, FALSE)</f>
        <v>F16-0590</v>
      </c>
      <c r="F616" s="13" t="s">
        <v>667</v>
      </c>
      <c r="G616" s="14">
        <v>1</v>
      </c>
      <c r="H616">
        <f ca="1">COUNTIFS('3.DNAExtractions'!$B:$B,$B616,'3.DNAExtractions'!$D:$D,H$1)</f>
        <v>1</v>
      </c>
      <c r="J616" s="13" t="s">
        <v>107</v>
      </c>
      <c r="K616" s="13" t="s">
        <v>107</v>
      </c>
      <c r="L616" s="13" t="s">
        <v>107</v>
      </c>
      <c r="M616" s="14" t="s">
        <v>107</v>
      </c>
      <c r="N616" s="14" t="s">
        <v>107</v>
      </c>
      <c r="O616" s="13" t="s">
        <v>3220</v>
      </c>
      <c r="P616"/>
    </row>
    <row r="617" spans="1:16" x14ac:dyDescent="0.25">
      <c r="A617" s="48">
        <v>514</v>
      </c>
      <c r="B617" s="1" t="str">
        <f t="shared" si="18"/>
        <v>OG514U</v>
      </c>
      <c r="C617" s="1" t="str">
        <f t="shared" si="19"/>
        <v>OG514</v>
      </c>
      <c r="D617" t="str">
        <f>VLOOKUP(C617, '1.MetaData'!B:AI, 2, FALSE)</f>
        <v>F16-0592</v>
      </c>
      <c r="F617" s="13" t="s">
        <v>667</v>
      </c>
      <c r="G617" s="14">
        <v>1</v>
      </c>
      <c r="H617">
        <f ca="1">COUNTIFS('3.DNAExtractions'!$B:$B,$B617,'3.DNAExtractions'!$D:$D,H$1)</f>
        <v>1</v>
      </c>
      <c r="J617" s="13" t="s">
        <v>107</v>
      </c>
      <c r="K617" s="13" t="s">
        <v>107</v>
      </c>
      <c r="L617" s="13" t="s">
        <v>107</v>
      </c>
      <c r="M617" s="14" t="s">
        <v>107</v>
      </c>
      <c r="N617" s="14" t="s">
        <v>107</v>
      </c>
      <c r="O617" s="13" t="s">
        <v>3220</v>
      </c>
      <c r="P617"/>
    </row>
    <row r="618" spans="1:16" x14ac:dyDescent="0.25">
      <c r="A618" s="48">
        <v>515</v>
      </c>
      <c r="B618" s="1" t="str">
        <f t="shared" si="18"/>
        <v>OG515U</v>
      </c>
      <c r="C618" s="1" t="str">
        <f t="shared" si="19"/>
        <v>OG515</v>
      </c>
      <c r="D618" t="str">
        <f>VLOOKUP(C618, '1.MetaData'!B:AI, 2, FALSE)</f>
        <v>F16-0573</v>
      </c>
      <c r="F618" s="13" t="s">
        <v>667</v>
      </c>
      <c r="G618" s="14">
        <v>1</v>
      </c>
      <c r="H618">
        <f ca="1">COUNTIFS('3.DNAExtractions'!$B:$B,$B618,'3.DNAExtractions'!$D:$D,H$1)</f>
        <v>1</v>
      </c>
      <c r="J618" s="13" t="s">
        <v>107</v>
      </c>
      <c r="K618" s="13" t="s">
        <v>107</v>
      </c>
      <c r="L618" s="13" t="s">
        <v>107</v>
      </c>
      <c r="M618" s="14" t="s">
        <v>107</v>
      </c>
      <c r="N618" s="14" t="s">
        <v>107</v>
      </c>
      <c r="O618" s="13" t="s">
        <v>3220</v>
      </c>
      <c r="P618"/>
    </row>
    <row r="619" spans="1:16" x14ac:dyDescent="0.25">
      <c r="A619" s="48">
        <v>516</v>
      </c>
      <c r="B619" s="1" t="str">
        <f t="shared" si="18"/>
        <v>OG516U</v>
      </c>
      <c r="C619" s="1" t="str">
        <f t="shared" si="19"/>
        <v>OG516</v>
      </c>
      <c r="D619" t="str">
        <f>VLOOKUP(C619, '1.MetaData'!B:AI, 2, FALSE)</f>
        <v>F16-0581</v>
      </c>
      <c r="F619" s="13" t="s">
        <v>667</v>
      </c>
      <c r="G619" s="14">
        <v>1</v>
      </c>
      <c r="H619">
        <f ca="1">COUNTIFS('3.DNAExtractions'!$B:$B,$B619,'3.DNAExtractions'!$D:$D,H$1)</f>
        <v>1</v>
      </c>
      <c r="J619" s="13" t="s">
        <v>107</v>
      </c>
      <c r="K619" s="13" t="s">
        <v>107</v>
      </c>
      <c r="L619" s="13" t="s">
        <v>107</v>
      </c>
      <c r="M619" s="14" t="s">
        <v>107</v>
      </c>
      <c r="N619" s="14" t="s">
        <v>107</v>
      </c>
      <c r="O619" s="13" t="s">
        <v>3220</v>
      </c>
      <c r="P619"/>
    </row>
    <row r="620" spans="1:16" x14ac:dyDescent="0.25">
      <c r="A620" s="48">
        <v>517</v>
      </c>
      <c r="B620" s="1" t="str">
        <f t="shared" si="18"/>
        <v>OG517U</v>
      </c>
      <c r="C620" s="1" t="str">
        <f t="shared" si="19"/>
        <v>OG517</v>
      </c>
      <c r="D620" t="str">
        <f>VLOOKUP(C620, '1.MetaData'!B:AI, 2, FALSE)</f>
        <v>F16-1458</v>
      </c>
      <c r="F620" s="13" t="s">
        <v>667</v>
      </c>
      <c r="G620" s="14">
        <v>1</v>
      </c>
      <c r="H620">
        <f ca="1">COUNTIFS('3.DNAExtractions'!$B:$B,$B620,'3.DNAExtractions'!$D:$D,H$1)</f>
        <v>1</v>
      </c>
      <c r="J620" s="13" t="s">
        <v>107</v>
      </c>
      <c r="K620" s="13" t="s">
        <v>107</v>
      </c>
      <c r="L620" s="13" t="s">
        <v>107</v>
      </c>
      <c r="M620" s="14" t="s">
        <v>107</v>
      </c>
      <c r="N620" s="14" t="s">
        <v>107</v>
      </c>
      <c r="O620" s="13" t="s">
        <v>3220</v>
      </c>
      <c r="P620"/>
    </row>
    <row r="621" spans="1:16" x14ac:dyDescent="0.25">
      <c r="A621" s="48">
        <v>518</v>
      </c>
      <c r="B621" s="1" t="str">
        <f t="shared" si="18"/>
        <v>OG518U</v>
      </c>
      <c r="C621" s="1" t="str">
        <f t="shared" si="19"/>
        <v>OG518</v>
      </c>
      <c r="D621" t="str">
        <f>VLOOKUP(C621, '1.MetaData'!B:AI, 2, FALSE)</f>
        <v>F16-1455</v>
      </c>
      <c r="F621" s="13" t="s">
        <v>667</v>
      </c>
      <c r="G621" s="14">
        <v>1</v>
      </c>
      <c r="H621">
        <f ca="1">COUNTIFS('3.DNAExtractions'!$B:$B,$B621,'3.DNAExtractions'!$D:$D,H$1)</f>
        <v>1</v>
      </c>
      <c r="J621" s="13" t="s">
        <v>107</v>
      </c>
      <c r="K621" s="13" t="s">
        <v>107</v>
      </c>
      <c r="L621" s="13" t="s">
        <v>107</v>
      </c>
      <c r="M621" s="14" t="s">
        <v>107</v>
      </c>
      <c r="N621" s="14" t="s">
        <v>107</v>
      </c>
      <c r="O621" s="13" t="s">
        <v>3220</v>
      </c>
      <c r="P621"/>
    </row>
    <row r="622" spans="1:16" x14ac:dyDescent="0.25">
      <c r="A622" s="48">
        <v>519</v>
      </c>
      <c r="B622" s="1" t="str">
        <f t="shared" si="18"/>
        <v>OG519U</v>
      </c>
      <c r="C622" s="1" t="str">
        <f t="shared" si="19"/>
        <v>OG519</v>
      </c>
      <c r="D622" t="str">
        <f>VLOOKUP(C622, '1.MetaData'!B:AI, 2, FALSE)</f>
        <v>F16-1451</v>
      </c>
      <c r="F622" s="13" t="s">
        <v>667</v>
      </c>
      <c r="G622" s="14">
        <v>1</v>
      </c>
      <c r="H622">
        <f ca="1">COUNTIFS('3.DNAExtractions'!$B:$B,$B622,'3.DNAExtractions'!$D:$D,H$1)</f>
        <v>1</v>
      </c>
      <c r="J622" s="13" t="s">
        <v>107</v>
      </c>
      <c r="K622" s="13" t="s">
        <v>107</v>
      </c>
      <c r="L622" s="13" t="s">
        <v>107</v>
      </c>
      <c r="M622" s="14" t="s">
        <v>107</v>
      </c>
      <c r="N622" s="14" t="s">
        <v>107</v>
      </c>
      <c r="O622" s="13" t="s">
        <v>3220</v>
      </c>
      <c r="P622"/>
    </row>
    <row r="623" spans="1:16" x14ac:dyDescent="0.25">
      <c r="A623" s="48">
        <v>520</v>
      </c>
      <c r="B623" s="1" t="str">
        <f t="shared" si="18"/>
        <v>OG520U</v>
      </c>
      <c r="C623" s="1" t="str">
        <f t="shared" si="19"/>
        <v>OG520</v>
      </c>
      <c r="D623" t="str">
        <f>VLOOKUP(C623, '1.MetaData'!B:AI, 2, FALSE)</f>
        <v>F16-1459</v>
      </c>
      <c r="F623" s="13" t="s">
        <v>667</v>
      </c>
      <c r="G623" s="14">
        <v>1</v>
      </c>
      <c r="H623">
        <f ca="1">COUNTIFS('3.DNAExtractions'!$B:$B,$B623,'3.DNAExtractions'!$D:$D,H$1)</f>
        <v>1</v>
      </c>
      <c r="J623" s="13" t="s">
        <v>107</v>
      </c>
      <c r="K623" s="13" t="s">
        <v>107</v>
      </c>
      <c r="L623" s="13" t="s">
        <v>107</v>
      </c>
      <c r="M623" s="14" t="s">
        <v>107</v>
      </c>
      <c r="N623" s="14" t="s">
        <v>107</v>
      </c>
      <c r="O623" s="13" t="s">
        <v>3220</v>
      </c>
      <c r="P623"/>
    </row>
    <row r="624" spans="1:16" x14ac:dyDescent="0.25">
      <c r="A624" s="48">
        <v>521</v>
      </c>
      <c r="B624" s="1" t="str">
        <f t="shared" si="18"/>
        <v>OG521U</v>
      </c>
      <c r="C624" s="1" t="str">
        <f t="shared" si="19"/>
        <v>OG521</v>
      </c>
      <c r="D624" t="str">
        <f>VLOOKUP(C624, '1.MetaData'!B:AI, 2, FALSE)</f>
        <v>F16-1462</v>
      </c>
      <c r="F624" s="13" t="s">
        <v>667</v>
      </c>
      <c r="G624" s="14">
        <v>1</v>
      </c>
      <c r="H624">
        <f ca="1">COUNTIFS('3.DNAExtractions'!$B:$B,$B624,'3.DNAExtractions'!$D:$D,H$1)</f>
        <v>1</v>
      </c>
      <c r="J624" s="13" t="s">
        <v>107</v>
      </c>
      <c r="K624" s="13" t="s">
        <v>107</v>
      </c>
      <c r="L624" s="13" t="s">
        <v>107</v>
      </c>
      <c r="M624" s="14" t="s">
        <v>107</v>
      </c>
      <c r="N624" s="14" t="s">
        <v>107</v>
      </c>
      <c r="O624" s="13" t="s">
        <v>3220</v>
      </c>
      <c r="P624"/>
    </row>
    <row r="625" spans="1:16" x14ac:dyDescent="0.25">
      <c r="A625" s="48">
        <v>522</v>
      </c>
      <c r="B625" s="1" t="str">
        <f t="shared" si="18"/>
        <v>OG522U</v>
      </c>
      <c r="C625" s="1" t="str">
        <f t="shared" si="19"/>
        <v>OG522</v>
      </c>
      <c r="D625" t="str">
        <f>VLOOKUP(C625, '1.MetaData'!B:AI, 2, FALSE)</f>
        <v>F16-1465</v>
      </c>
      <c r="F625" s="13" t="s">
        <v>667</v>
      </c>
      <c r="G625" s="14">
        <v>1</v>
      </c>
      <c r="H625">
        <f ca="1">COUNTIFS('3.DNAExtractions'!$B:$B,$B625,'3.DNAExtractions'!$D:$D,H$1)</f>
        <v>1</v>
      </c>
      <c r="J625" s="13" t="s">
        <v>107</v>
      </c>
      <c r="K625" s="13" t="s">
        <v>107</v>
      </c>
      <c r="L625" s="13" t="s">
        <v>107</v>
      </c>
      <c r="M625" s="14" t="s">
        <v>107</v>
      </c>
      <c r="N625" s="14" t="s">
        <v>107</v>
      </c>
      <c r="O625" s="13" t="s">
        <v>3220</v>
      </c>
      <c r="P625"/>
    </row>
    <row r="626" spans="1:16" x14ac:dyDescent="0.25">
      <c r="A626" s="48">
        <v>523</v>
      </c>
      <c r="B626" s="1" t="str">
        <f t="shared" si="18"/>
        <v>OG523U</v>
      </c>
      <c r="C626" s="1" t="str">
        <f t="shared" si="19"/>
        <v>OG523</v>
      </c>
      <c r="D626" t="str">
        <f>VLOOKUP(C626, '1.MetaData'!B:AI, 2, FALSE)</f>
        <v>F16-1467</v>
      </c>
      <c r="F626" s="13" t="s">
        <v>667</v>
      </c>
      <c r="G626" s="14">
        <v>1</v>
      </c>
      <c r="H626">
        <f ca="1">COUNTIFS('3.DNAExtractions'!$B:$B,$B626,'3.DNAExtractions'!$D:$D,H$1)</f>
        <v>1</v>
      </c>
      <c r="J626" s="13" t="s">
        <v>107</v>
      </c>
      <c r="K626" s="13" t="s">
        <v>107</v>
      </c>
      <c r="L626" s="13" t="s">
        <v>107</v>
      </c>
      <c r="M626" s="14" t="s">
        <v>107</v>
      </c>
      <c r="N626" s="14" t="s">
        <v>107</v>
      </c>
      <c r="O626" s="13" t="s">
        <v>3220</v>
      </c>
      <c r="P626"/>
    </row>
    <row r="627" spans="1:16" x14ac:dyDescent="0.25">
      <c r="A627" s="48">
        <v>524</v>
      </c>
      <c r="B627" s="1" t="str">
        <f t="shared" si="18"/>
        <v>OG524U</v>
      </c>
      <c r="C627" s="1" t="str">
        <f t="shared" si="19"/>
        <v>OG524</v>
      </c>
      <c r="D627" t="str">
        <f>VLOOKUP(C627, '1.MetaData'!B:AI, 2, FALSE)</f>
        <v>F16-1468</v>
      </c>
      <c r="F627" s="13" t="s">
        <v>667</v>
      </c>
      <c r="G627" s="14">
        <v>1</v>
      </c>
      <c r="H627">
        <f ca="1">COUNTIFS('3.DNAExtractions'!$B:$B,$B627,'3.DNAExtractions'!$D:$D,H$1)</f>
        <v>1</v>
      </c>
      <c r="J627" s="13" t="s">
        <v>107</v>
      </c>
      <c r="K627" s="13" t="s">
        <v>107</v>
      </c>
      <c r="L627" s="13" t="s">
        <v>107</v>
      </c>
      <c r="M627" s="14" t="s">
        <v>107</v>
      </c>
      <c r="N627" s="14" t="s">
        <v>107</v>
      </c>
      <c r="O627" s="13" t="s">
        <v>3220</v>
      </c>
      <c r="P627"/>
    </row>
    <row r="628" spans="1:16" x14ac:dyDescent="0.25">
      <c r="A628" s="48">
        <v>525</v>
      </c>
      <c r="B628" s="1" t="str">
        <f t="shared" si="18"/>
        <v>OG525U</v>
      </c>
      <c r="C628" s="1" t="str">
        <f t="shared" si="19"/>
        <v>OG525</v>
      </c>
      <c r="D628" t="str">
        <f>VLOOKUP(C628, '1.MetaData'!B:AI, 2, FALSE)</f>
        <v>F16-1471</v>
      </c>
      <c r="F628" s="13" t="s">
        <v>667</v>
      </c>
      <c r="G628" s="14">
        <v>1</v>
      </c>
      <c r="H628">
        <f ca="1">COUNTIFS('3.DNAExtractions'!$B:$B,$B628,'3.DNAExtractions'!$D:$D,H$1)</f>
        <v>1</v>
      </c>
      <c r="J628" s="13" t="s">
        <v>107</v>
      </c>
      <c r="K628" s="13" t="s">
        <v>107</v>
      </c>
      <c r="L628" s="13" t="s">
        <v>107</v>
      </c>
      <c r="M628" s="14" t="s">
        <v>107</v>
      </c>
      <c r="N628" s="14" t="s">
        <v>107</v>
      </c>
      <c r="O628" s="13" t="s">
        <v>3220</v>
      </c>
      <c r="P628"/>
    </row>
    <row r="629" spans="1:16" x14ac:dyDescent="0.25">
      <c r="A629" s="48">
        <v>526</v>
      </c>
      <c r="B629" s="1" t="str">
        <f t="shared" si="18"/>
        <v>OG526U</v>
      </c>
      <c r="C629" s="1" t="str">
        <f t="shared" si="19"/>
        <v>OG526</v>
      </c>
      <c r="D629" t="str">
        <f>VLOOKUP(C629, '1.MetaData'!B:AI, 2, FALSE)</f>
        <v>F16-1474</v>
      </c>
      <c r="F629" s="13" t="s">
        <v>667</v>
      </c>
      <c r="G629" s="14">
        <v>1</v>
      </c>
      <c r="H629">
        <f ca="1">COUNTIFS('3.DNAExtractions'!$B:$B,$B629,'3.DNAExtractions'!$D:$D,H$1)</f>
        <v>1</v>
      </c>
      <c r="J629" s="13" t="s">
        <v>107</v>
      </c>
      <c r="K629" s="13" t="s">
        <v>107</v>
      </c>
      <c r="L629" s="13" t="s">
        <v>107</v>
      </c>
      <c r="M629" s="14" t="s">
        <v>107</v>
      </c>
      <c r="N629" s="14" t="s">
        <v>107</v>
      </c>
      <c r="O629" s="13" t="s">
        <v>3220</v>
      </c>
      <c r="P629"/>
    </row>
    <row r="630" spans="1:16" x14ac:dyDescent="0.25">
      <c r="A630" s="48">
        <v>527</v>
      </c>
      <c r="B630" s="1" t="str">
        <f t="shared" si="18"/>
        <v>OG527U</v>
      </c>
      <c r="C630" s="1" t="str">
        <f t="shared" si="19"/>
        <v>OG527</v>
      </c>
      <c r="D630" t="str">
        <f>VLOOKUP(C630, '1.MetaData'!B:AI, 2, FALSE)</f>
        <v>F16-1473</v>
      </c>
      <c r="F630" s="13" t="s">
        <v>667</v>
      </c>
      <c r="G630" s="14">
        <v>1</v>
      </c>
      <c r="H630">
        <f ca="1">COUNTIFS('3.DNAExtractions'!$B:$B,$B630,'3.DNAExtractions'!$D:$D,H$1)</f>
        <v>1</v>
      </c>
      <c r="J630" s="13" t="s">
        <v>107</v>
      </c>
      <c r="K630" s="13" t="s">
        <v>107</v>
      </c>
      <c r="L630" s="13" t="s">
        <v>107</v>
      </c>
      <c r="M630" s="14" t="s">
        <v>107</v>
      </c>
      <c r="N630" s="14" t="s">
        <v>107</v>
      </c>
      <c r="O630" s="13" t="s">
        <v>3220</v>
      </c>
      <c r="P630"/>
    </row>
    <row r="631" spans="1:16" x14ac:dyDescent="0.25">
      <c r="A631" s="48">
        <v>528</v>
      </c>
      <c r="B631" s="1" t="str">
        <f t="shared" si="18"/>
        <v>OG528U</v>
      </c>
      <c r="C631" s="1" t="str">
        <f t="shared" si="19"/>
        <v>OG528</v>
      </c>
      <c r="D631" t="str">
        <f>VLOOKUP(C631, '1.MetaData'!B:AI, 2, FALSE)</f>
        <v>F16-1456</v>
      </c>
      <c r="F631" s="13" t="s">
        <v>667</v>
      </c>
      <c r="G631" s="14">
        <v>1</v>
      </c>
      <c r="H631">
        <f ca="1">COUNTIFS('3.DNAExtractions'!$B:$B,$B631,'3.DNAExtractions'!$D:$D,H$1)</f>
        <v>1</v>
      </c>
      <c r="J631" s="13" t="s">
        <v>107</v>
      </c>
      <c r="K631" s="13" t="s">
        <v>107</v>
      </c>
      <c r="L631" s="13" t="s">
        <v>107</v>
      </c>
      <c r="M631" s="14" t="s">
        <v>107</v>
      </c>
      <c r="N631" s="14" t="s">
        <v>107</v>
      </c>
      <c r="O631" s="13" t="s">
        <v>3220</v>
      </c>
      <c r="P631"/>
    </row>
    <row r="632" spans="1:16" x14ac:dyDescent="0.25">
      <c r="A632" s="48">
        <v>529</v>
      </c>
      <c r="B632" s="1" t="str">
        <f t="shared" si="18"/>
        <v>OG529U</v>
      </c>
      <c r="C632" s="1" t="str">
        <f t="shared" si="19"/>
        <v>OG529</v>
      </c>
      <c r="D632" t="str">
        <f>VLOOKUP(C632, '1.MetaData'!B:AI, 2, FALSE)</f>
        <v>F16-1476</v>
      </c>
      <c r="F632" s="13" t="s">
        <v>667</v>
      </c>
      <c r="G632" s="14">
        <v>1</v>
      </c>
      <c r="H632">
        <f ca="1">COUNTIFS('3.DNAExtractions'!$B:$B,$B632,'3.DNAExtractions'!$D:$D,H$1)</f>
        <v>1</v>
      </c>
      <c r="J632" s="13" t="s">
        <v>107</v>
      </c>
      <c r="K632" s="13" t="s">
        <v>107</v>
      </c>
      <c r="L632" s="13" t="s">
        <v>107</v>
      </c>
      <c r="M632" s="14" t="s">
        <v>107</v>
      </c>
      <c r="N632" s="14" t="s">
        <v>107</v>
      </c>
      <c r="O632" s="13" t="s">
        <v>3220</v>
      </c>
      <c r="P632"/>
    </row>
    <row r="633" spans="1:16" x14ac:dyDescent="0.25">
      <c r="A633" s="48">
        <v>530</v>
      </c>
      <c r="B633" s="1" t="str">
        <f t="shared" si="18"/>
        <v>OG530U</v>
      </c>
      <c r="C633" s="1" t="str">
        <f t="shared" si="19"/>
        <v>OG530</v>
      </c>
      <c r="D633" t="str">
        <f>VLOOKUP(C633, '1.MetaData'!B:AI, 2, FALSE)</f>
        <v>F16-1475</v>
      </c>
      <c r="F633" s="13" t="s">
        <v>667</v>
      </c>
      <c r="G633" s="14">
        <v>1</v>
      </c>
      <c r="H633">
        <f ca="1">COUNTIFS('3.DNAExtractions'!$B:$B,$B633,'3.DNAExtractions'!$D:$D,H$1)</f>
        <v>1</v>
      </c>
      <c r="J633" s="13" t="s">
        <v>107</v>
      </c>
      <c r="K633" s="13" t="s">
        <v>107</v>
      </c>
      <c r="L633" s="13" t="s">
        <v>107</v>
      </c>
      <c r="M633" s="14" t="s">
        <v>107</v>
      </c>
      <c r="N633" s="14" t="s">
        <v>107</v>
      </c>
      <c r="O633" s="13" t="s">
        <v>3220</v>
      </c>
      <c r="P633"/>
    </row>
    <row r="634" spans="1:16" x14ac:dyDescent="0.25">
      <c r="A634" s="48">
        <v>531</v>
      </c>
      <c r="B634" s="1" t="str">
        <f t="shared" si="18"/>
        <v>OG531U</v>
      </c>
      <c r="C634" s="1" t="str">
        <f t="shared" si="19"/>
        <v>OG531</v>
      </c>
      <c r="D634" t="str">
        <f>VLOOKUP(C634, '1.MetaData'!B:AI, 2, FALSE)</f>
        <v>F16-1450</v>
      </c>
      <c r="F634" s="13" t="s">
        <v>667</v>
      </c>
      <c r="G634" s="14">
        <v>1</v>
      </c>
      <c r="H634">
        <f ca="1">COUNTIFS('3.DNAExtractions'!$B:$B,$B634,'3.DNAExtractions'!$D:$D,H$1)</f>
        <v>1</v>
      </c>
      <c r="J634" s="13" t="s">
        <v>107</v>
      </c>
      <c r="K634" s="13" t="s">
        <v>107</v>
      </c>
      <c r="L634" s="13" t="s">
        <v>107</v>
      </c>
      <c r="M634" s="14" t="s">
        <v>107</v>
      </c>
      <c r="N634" s="14" t="s">
        <v>107</v>
      </c>
      <c r="O634" s="13" t="s">
        <v>3220</v>
      </c>
      <c r="P634"/>
    </row>
    <row r="635" spans="1:16" x14ac:dyDescent="0.25">
      <c r="A635" s="48">
        <v>532</v>
      </c>
      <c r="B635" s="1" t="str">
        <f t="shared" si="18"/>
        <v>OG532U</v>
      </c>
      <c r="C635" s="1" t="str">
        <f t="shared" si="19"/>
        <v>OG532</v>
      </c>
      <c r="D635" t="str">
        <f>VLOOKUP(C635, '1.MetaData'!B:AI, 2, FALSE)</f>
        <v>F16-1481</v>
      </c>
      <c r="F635" s="13" t="s">
        <v>667</v>
      </c>
      <c r="G635" s="14">
        <v>1</v>
      </c>
      <c r="H635">
        <f ca="1">COUNTIFS('3.DNAExtractions'!$B:$B,$B635,'3.DNAExtractions'!$D:$D,H$1)</f>
        <v>1</v>
      </c>
      <c r="J635" s="13" t="s">
        <v>107</v>
      </c>
      <c r="K635" s="13" t="s">
        <v>107</v>
      </c>
      <c r="L635" s="13" t="s">
        <v>107</v>
      </c>
      <c r="M635" s="14" t="s">
        <v>107</v>
      </c>
      <c r="N635" s="14" t="s">
        <v>107</v>
      </c>
      <c r="O635" s="13" t="s">
        <v>3220</v>
      </c>
      <c r="P635"/>
    </row>
    <row r="636" spans="1:16" x14ac:dyDescent="0.25">
      <c r="A636" s="48">
        <v>533</v>
      </c>
      <c r="B636" s="1" t="str">
        <f t="shared" si="18"/>
        <v>OG533U</v>
      </c>
      <c r="C636" s="1" t="str">
        <f t="shared" si="19"/>
        <v>OG533</v>
      </c>
      <c r="D636" t="str">
        <f>VLOOKUP(C636, '1.MetaData'!B:AI, 2, FALSE)</f>
        <v>F16-1452</v>
      </c>
      <c r="F636" s="13" t="s">
        <v>667</v>
      </c>
      <c r="G636" s="14">
        <v>1</v>
      </c>
      <c r="H636">
        <f ca="1">COUNTIFS('3.DNAExtractions'!$B:$B,$B636,'3.DNAExtractions'!$D:$D,H$1)</f>
        <v>1</v>
      </c>
      <c r="J636" s="13" t="s">
        <v>107</v>
      </c>
      <c r="K636" s="13" t="s">
        <v>107</v>
      </c>
      <c r="L636" s="13" t="s">
        <v>107</v>
      </c>
      <c r="M636" s="14" t="s">
        <v>107</v>
      </c>
      <c r="N636" s="14" t="s">
        <v>107</v>
      </c>
      <c r="O636" s="13" t="s">
        <v>3220</v>
      </c>
      <c r="P636"/>
    </row>
    <row r="637" spans="1:16" x14ac:dyDescent="0.25">
      <c r="A637" s="48">
        <v>534</v>
      </c>
      <c r="B637" s="1" t="str">
        <f t="shared" si="18"/>
        <v>OG534U</v>
      </c>
      <c r="C637" s="1" t="str">
        <f t="shared" si="19"/>
        <v>OG534</v>
      </c>
      <c r="D637" t="str">
        <f>VLOOKUP(C637, '1.MetaData'!B:AI, 2, FALSE)</f>
        <v>F16-1484</v>
      </c>
      <c r="F637" s="13" t="s">
        <v>667</v>
      </c>
      <c r="G637" s="14">
        <v>1</v>
      </c>
      <c r="H637">
        <f ca="1">COUNTIFS('3.DNAExtractions'!$B:$B,$B637,'3.DNAExtractions'!$D:$D,H$1)</f>
        <v>1</v>
      </c>
      <c r="J637" s="13" t="s">
        <v>107</v>
      </c>
      <c r="K637" s="13" t="s">
        <v>107</v>
      </c>
      <c r="L637" s="13" t="s">
        <v>107</v>
      </c>
      <c r="M637" s="14" t="s">
        <v>107</v>
      </c>
      <c r="N637" s="14" t="s">
        <v>107</v>
      </c>
      <c r="O637" s="13" t="s">
        <v>3220</v>
      </c>
      <c r="P637"/>
    </row>
    <row r="638" spans="1:16" x14ac:dyDescent="0.25">
      <c r="A638" s="48">
        <v>535</v>
      </c>
      <c r="B638" s="1" t="str">
        <f t="shared" si="18"/>
        <v>OG535U</v>
      </c>
      <c r="C638" s="1" t="str">
        <f t="shared" si="19"/>
        <v>OG535</v>
      </c>
      <c r="D638" t="str">
        <f>VLOOKUP(C638, '1.MetaData'!B:AI, 2, FALSE)</f>
        <v>F16-1488</v>
      </c>
      <c r="F638" s="13" t="s">
        <v>667</v>
      </c>
      <c r="G638" s="14">
        <v>1</v>
      </c>
      <c r="H638">
        <f ca="1">COUNTIFS('3.DNAExtractions'!$B:$B,$B638,'3.DNAExtractions'!$D:$D,H$1)</f>
        <v>1</v>
      </c>
      <c r="J638" s="13" t="s">
        <v>107</v>
      </c>
      <c r="K638" s="13" t="s">
        <v>107</v>
      </c>
      <c r="L638" s="13" t="s">
        <v>107</v>
      </c>
      <c r="M638" s="14" t="s">
        <v>107</v>
      </c>
      <c r="N638" s="14" t="s">
        <v>107</v>
      </c>
      <c r="O638" s="13" t="s">
        <v>3220</v>
      </c>
      <c r="P638"/>
    </row>
    <row r="639" spans="1:16" x14ac:dyDescent="0.25">
      <c r="A639" s="48">
        <v>536</v>
      </c>
      <c r="B639" s="1" t="str">
        <f t="shared" si="18"/>
        <v>OG536U</v>
      </c>
      <c r="C639" s="1" t="str">
        <f t="shared" si="19"/>
        <v>OG536</v>
      </c>
      <c r="D639" t="str">
        <f>VLOOKUP(C639, '1.MetaData'!B:AI, 2, FALSE)</f>
        <v>F16-1489</v>
      </c>
      <c r="F639" s="13" t="s">
        <v>667</v>
      </c>
      <c r="G639" s="14">
        <v>1</v>
      </c>
      <c r="H639">
        <f ca="1">COUNTIFS('3.DNAExtractions'!$B:$B,$B639,'3.DNAExtractions'!$D:$D,H$1)</f>
        <v>1</v>
      </c>
      <c r="J639" s="13" t="s">
        <v>107</v>
      </c>
      <c r="K639" s="13" t="s">
        <v>107</v>
      </c>
      <c r="L639" s="13" t="s">
        <v>107</v>
      </c>
      <c r="M639" s="14" t="s">
        <v>107</v>
      </c>
      <c r="N639" s="14" t="s">
        <v>107</v>
      </c>
      <c r="O639" s="13" t="s">
        <v>3220</v>
      </c>
      <c r="P639"/>
    </row>
    <row r="640" spans="1:16" x14ac:dyDescent="0.25">
      <c r="A640" s="48">
        <v>537</v>
      </c>
      <c r="B640" s="1" t="str">
        <f t="shared" ref="B640:B703" si="20">IF(G640&gt;1,_xlfn.CONCAT(C640,LEFT(F640,1),G640),_xlfn.CONCAT(C640,LEFT(F640,1)))</f>
        <v>OG537U</v>
      </c>
      <c r="C640" s="1" t="str">
        <f t="shared" ref="C640:C703" si="21">_xlfn.CONCAT("OG",A640)</f>
        <v>OG537</v>
      </c>
      <c r="D640" t="str">
        <f>VLOOKUP(C640, '1.MetaData'!B:AI, 2, FALSE)</f>
        <v>AWFS-F16-1552</v>
      </c>
      <c r="F640" s="13" t="s">
        <v>667</v>
      </c>
      <c r="G640" s="14">
        <v>1</v>
      </c>
      <c r="H640">
        <f ca="1">COUNTIFS('3.DNAExtractions'!$B:$B,$B640,'3.DNAExtractions'!$D:$D,H$1)</f>
        <v>1</v>
      </c>
      <c r="J640" s="13" t="s">
        <v>107</v>
      </c>
      <c r="K640" s="13" t="s">
        <v>107</v>
      </c>
      <c r="L640" s="13" t="s">
        <v>107</v>
      </c>
      <c r="M640" s="14" t="s">
        <v>107</v>
      </c>
      <c r="N640" s="14" t="s">
        <v>107</v>
      </c>
      <c r="O640" s="13" t="s">
        <v>3220</v>
      </c>
      <c r="P640"/>
    </row>
    <row r="641" spans="1:16" x14ac:dyDescent="0.25">
      <c r="A641" s="48">
        <v>538</v>
      </c>
      <c r="B641" s="1" t="str">
        <f t="shared" si="20"/>
        <v>OG538U</v>
      </c>
      <c r="C641" s="1" t="str">
        <f t="shared" si="21"/>
        <v>OG538</v>
      </c>
      <c r="D641" t="str">
        <f>VLOOKUP(C641, '1.MetaData'!B:AI, 2, FALSE)</f>
        <v>AWFS-F16-1586</v>
      </c>
      <c r="F641" s="13" t="s">
        <v>667</v>
      </c>
      <c r="G641" s="14">
        <v>1</v>
      </c>
      <c r="H641">
        <f ca="1">COUNTIFS('3.DNAExtractions'!$B:$B,$B641,'3.DNAExtractions'!$D:$D,H$1)</f>
        <v>1</v>
      </c>
      <c r="J641" s="13" t="s">
        <v>107</v>
      </c>
      <c r="K641" s="13" t="s">
        <v>107</v>
      </c>
      <c r="L641" s="13" t="s">
        <v>107</v>
      </c>
      <c r="M641" s="14" t="s">
        <v>107</v>
      </c>
      <c r="N641" s="14" t="s">
        <v>107</v>
      </c>
      <c r="O641" s="13" t="s">
        <v>3220</v>
      </c>
      <c r="P641"/>
    </row>
    <row r="642" spans="1:16" x14ac:dyDescent="0.25">
      <c r="A642" s="48">
        <v>539</v>
      </c>
      <c r="B642" s="1" t="str">
        <f t="shared" si="20"/>
        <v>OG539U</v>
      </c>
      <c r="C642" s="1" t="str">
        <f t="shared" si="21"/>
        <v>OG539</v>
      </c>
      <c r="D642" t="str">
        <f>VLOOKUP(C642, '1.MetaData'!B:AI, 2, FALSE)</f>
        <v>AWFS-F16-1501</v>
      </c>
      <c r="F642" s="13" t="s">
        <v>667</v>
      </c>
      <c r="G642" s="14">
        <v>1</v>
      </c>
      <c r="H642">
        <f ca="1">COUNTIFS('3.DNAExtractions'!$B:$B,$B642,'3.DNAExtractions'!$D:$D,H$1)</f>
        <v>1</v>
      </c>
      <c r="J642" s="13" t="s">
        <v>107</v>
      </c>
      <c r="K642" s="13" t="s">
        <v>107</v>
      </c>
      <c r="L642" s="13" t="s">
        <v>107</v>
      </c>
      <c r="M642" s="14" t="s">
        <v>107</v>
      </c>
      <c r="N642" s="14" t="s">
        <v>107</v>
      </c>
      <c r="O642" s="13" t="s">
        <v>3220</v>
      </c>
      <c r="P642"/>
    </row>
    <row r="643" spans="1:16" x14ac:dyDescent="0.25">
      <c r="A643" s="48">
        <v>540</v>
      </c>
      <c r="B643" s="1" t="str">
        <f t="shared" si="20"/>
        <v>OG540U</v>
      </c>
      <c r="C643" s="1" t="str">
        <f t="shared" si="21"/>
        <v>OG540</v>
      </c>
      <c r="D643" t="str">
        <f>VLOOKUP(C643, '1.MetaData'!B:AI, 2, FALSE)</f>
        <v>AWFS-F16-1588</v>
      </c>
      <c r="F643" s="13" t="s">
        <v>667</v>
      </c>
      <c r="G643" s="14">
        <v>1</v>
      </c>
      <c r="H643">
        <f ca="1">COUNTIFS('3.DNAExtractions'!$B:$B,$B643,'3.DNAExtractions'!$D:$D,H$1)</f>
        <v>1</v>
      </c>
      <c r="J643" s="13" t="s">
        <v>107</v>
      </c>
      <c r="K643" s="13" t="s">
        <v>107</v>
      </c>
      <c r="L643" s="13" t="s">
        <v>107</v>
      </c>
      <c r="M643" s="14" t="s">
        <v>107</v>
      </c>
      <c r="N643" s="14" t="s">
        <v>107</v>
      </c>
      <c r="O643" s="13" t="s">
        <v>3220</v>
      </c>
      <c r="P643"/>
    </row>
    <row r="644" spans="1:16" x14ac:dyDescent="0.25">
      <c r="A644" s="48">
        <v>541</v>
      </c>
      <c r="B644" s="1" t="str">
        <f t="shared" si="20"/>
        <v>OG541U</v>
      </c>
      <c r="C644" s="1" t="str">
        <f t="shared" si="21"/>
        <v>OG541</v>
      </c>
      <c r="D644" t="str">
        <f>VLOOKUP(C644, '1.MetaData'!B:AI, 2, FALSE)</f>
        <v>AWFS-F16-1533</v>
      </c>
      <c r="F644" s="13" t="s">
        <v>667</v>
      </c>
      <c r="G644" s="14">
        <v>1</v>
      </c>
      <c r="H644">
        <f ca="1">COUNTIFS('3.DNAExtractions'!$B:$B,$B644,'3.DNAExtractions'!$D:$D,H$1)</f>
        <v>1</v>
      </c>
      <c r="J644" s="13" t="s">
        <v>107</v>
      </c>
      <c r="K644" s="13" t="s">
        <v>107</v>
      </c>
      <c r="L644" s="13" t="s">
        <v>107</v>
      </c>
      <c r="M644" s="14" t="s">
        <v>107</v>
      </c>
      <c r="N644" s="14" t="s">
        <v>107</v>
      </c>
      <c r="O644" s="13" t="s">
        <v>3220</v>
      </c>
      <c r="P644"/>
    </row>
    <row r="645" spans="1:16" x14ac:dyDescent="0.25">
      <c r="A645" s="48">
        <v>542</v>
      </c>
      <c r="B645" s="1" t="str">
        <f t="shared" si="20"/>
        <v>OG542U</v>
      </c>
      <c r="C645" s="1" t="str">
        <f t="shared" si="21"/>
        <v>OG542</v>
      </c>
      <c r="D645" t="str">
        <f>VLOOKUP(C645, '1.MetaData'!B:AI, 2, FALSE)</f>
        <v>AWFS-F16-1594</v>
      </c>
      <c r="F645" s="13" t="s">
        <v>667</v>
      </c>
      <c r="G645" s="14">
        <v>1</v>
      </c>
      <c r="H645">
        <f ca="1">COUNTIFS('3.DNAExtractions'!$B:$B,$B645,'3.DNAExtractions'!$D:$D,H$1)</f>
        <v>1</v>
      </c>
      <c r="J645" s="13" t="s">
        <v>107</v>
      </c>
      <c r="K645" s="13" t="s">
        <v>107</v>
      </c>
      <c r="L645" s="13" t="s">
        <v>107</v>
      </c>
      <c r="M645" s="14" t="s">
        <v>107</v>
      </c>
      <c r="N645" s="14" t="s">
        <v>107</v>
      </c>
      <c r="O645" s="13" t="s">
        <v>3220</v>
      </c>
      <c r="P645"/>
    </row>
    <row r="646" spans="1:16" x14ac:dyDescent="0.25">
      <c r="A646" s="48">
        <v>543</v>
      </c>
      <c r="B646" s="1" t="str">
        <f t="shared" si="20"/>
        <v>OG543U</v>
      </c>
      <c r="C646" s="1" t="str">
        <f t="shared" si="21"/>
        <v>OG543</v>
      </c>
      <c r="D646" t="str">
        <f>VLOOKUP(C646, '1.MetaData'!B:AI, 2, FALSE)</f>
        <v>AWFS-F16-1581</v>
      </c>
      <c r="F646" s="13" t="s">
        <v>667</v>
      </c>
      <c r="G646" s="14">
        <v>1</v>
      </c>
      <c r="H646">
        <f ca="1">COUNTIFS('3.DNAExtractions'!$B:$B,$B646,'3.DNAExtractions'!$D:$D,H$1)</f>
        <v>1</v>
      </c>
      <c r="J646" s="13" t="s">
        <v>107</v>
      </c>
      <c r="K646" s="13" t="s">
        <v>107</v>
      </c>
      <c r="L646" s="13" t="s">
        <v>107</v>
      </c>
      <c r="M646" s="14" t="s">
        <v>107</v>
      </c>
      <c r="N646" s="14" t="s">
        <v>107</v>
      </c>
      <c r="O646" s="13" t="s">
        <v>3220</v>
      </c>
      <c r="P646"/>
    </row>
    <row r="647" spans="1:16" x14ac:dyDescent="0.25">
      <c r="A647" s="48">
        <v>544</v>
      </c>
      <c r="B647" s="1" t="str">
        <f t="shared" si="20"/>
        <v>OG544U</v>
      </c>
      <c r="C647" s="1" t="str">
        <f t="shared" si="21"/>
        <v>OG544</v>
      </c>
      <c r="D647" t="str">
        <f>VLOOKUP(C647, '1.MetaData'!B:AI, 2, FALSE)</f>
        <v>AWFS-F16-1580</v>
      </c>
      <c r="F647" s="13" t="s">
        <v>667</v>
      </c>
      <c r="G647" s="14">
        <v>1</v>
      </c>
      <c r="H647">
        <f ca="1">COUNTIFS('3.DNAExtractions'!$B:$B,$B647,'3.DNAExtractions'!$D:$D,H$1)</f>
        <v>1</v>
      </c>
      <c r="J647" s="13" t="s">
        <v>107</v>
      </c>
      <c r="K647" s="13" t="s">
        <v>107</v>
      </c>
      <c r="L647" s="13" t="s">
        <v>107</v>
      </c>
      <c r="M647" s="14" t="s">
        <v>107</v>
      </c>
      <c r="N647" s="14" t="s">
        <v>107</v>
      </c>
      <c r="O647" s="13" t="s">
        <v>3220</v>
      </c>
      <c r="P647"/>
    </row>
    <row r="648" spans="1:16" x14ac:dyDescent="0.25">
      <c r="A648" s="48">
        <v>545</v>
      </c>
      <c r="B648" s="1" t="str">
        <f t="shared" si="20"/>
        <v>OG545U</v>
      </c>
      <c r="C648" s="1" t="str">
        <f t="shared" si="21"/>
        <v>OG545</v>
      </c>
      <c r="D648" t="str">
        <f>VLOOKUP(C648, '1.MetaData'!B:AI, 2, FALSE)</f>
        <v>AWFS-F16-1571</v>
      </c>
      <c r="F648" s="13" t="s">
        <v>667</v>
      </c>
      <c r="G648" s="14">
        <v>1</v>
      </c>
      <c r="H648">
        <f ca="1">COUNTIFS('3.DNAExtractions'!$B:$B,$B648,'3.DNAExtractions'!$D:$D,H$1)</f>
        <v>1</v>
      </c>
      <c r="J648" s="13" t="s">
        <v>107</v>
      </c>
      <c r="K648" s="13" t="s">
        <v>107</v>
      </c>
      <c r="L648" s="13" t="s">
        <v>107</v>
      </c>
      <c r="M648" s="14" t="s">
        <v>107</v>
      </c>
      <c r="N648" s="14" t="s">
        <v>107</v>
      </c>
      <c r="O648" s="13" t="s">
        <v>3220</v>
      </c>
      <c r="P648"/>
    </row>
    <row r="649" spans="1:16" x14ac:dyDescent="0.25">
      <c r="A649" s="48">
        <v>546</v>
      </c>
      <c r="B649" s="1" t="str">
        <f t="shared" si="20"/>
        <v>OG546U</v>
      </c>
      <c r="C649" s="1" t="str">
        <f t="shared" si="21"/>
        <v>OG546</v>
      </c>
      <c r="D649" t="str">
        <f>VLOOKUP(C649, '1.MetaData'!B:AI, 2, FALSE)</f>
        <v>AWFS-F16-1567</v>
      </c>
      <c r="F649" s="13" t="s">
        <v>667</v>
      </c>
      <c r="G649" s="14">
        <v>1</v>
      </c>
      <c r="H649">
        <f ca="1">COUNTIFS('3.DNAExtractions'!$B:$B,$B649,'3.DNAExtractions'!$D:$D,H$1)</f>
        <v>1</v>
      </c>
      <c r="J649" s="13" t="s">
        <v>107</v>
      </c>
      <c r="K649" s="13" t="s">
        <v>107</v>
      </c>
      <c r="L649" s="13" t="s">
        <v>107</v>
      </c>
      <c r="M649" s="14" t="s">
        <v>107</v>
      </c>
      <c r="N649" s="14" t="s">
        <v>107</v>
      </c>
      <c r="O649" s="13" t="s">
        <v>3220</v>
      </c>
      <c r="P649"/>
    </row>
    <row r="650" spans="1:16" x14ac:dyDescent="0.25">
      <c r="A650" s="48">
        <v>547</v>
      </c>
      <c r="B650" s="1" t="str">
        <f t="shared" si="20"/>
        <v>OG547U</v>
      </c>
      <c r="C650" s="1" t="str">
        <f t="shared" si="21"/>
        <v>OG547</v>
      </c>
      <c r="D650" t="str">
        <f>VLOOKUP(C650, '1.MetaData'!B:AI, 2, FALSE)</f>
        <v>AWFS-F16-1522</v>
      </c>
      <c r="F650" s="13" t="s">
        <v>667</v>
      </c>
      <c r="G650" s="14">
        <v>1</v>
      </c>
      <c r="H650">
        <f ca="1">COUNTIFS('3.DNAExtractions'!$B:$B,$B650,'3.DNAExtractions'!$D:$D,H$1)</f>
        <v>1</v>
      </c>
      <c r="J650" s="13" t="s">
        <v>107</v>
      </c>
      <c r="K650" s="13" t="s">
        <v>107</v>
      </c>
      <c r="L650" s="13" t="s">
        <v>107</v>
      </c>
      <c r="M650" s="14" t="s">
        <v>107</v>
      </c>
      <c r="N650" s="14" t="s">
        <v>107</v>
      </c>
      <c r="O650" s="13" t="s">
        <v>3220</v>
      </c>
      <c r="P650"/>
    </row>
    <row r="651" spans="1:16" x14ac:dyDescent="0.25">
      <c r="A651" s="48">
        <v>548</v>
      </c>
      <c r="B651" s="1" t="str">
        <f t="shared" si="20"/>
        <v>OG548U</v>
      </c>
      <c r="C651" s="1" t="str">
        <f t="shared" si="21"/>
        <v>OG548</v>
      </c>
      <c r="D651" t="str">
        <f>VLOOKUP(C651, '1.MetaData'!B:AI, 2, FALSE)</f>
        <v>AWFS-F16-1523</v>
      </c>
      <c r="F651" s="13" t="s">
        <v>667</v>
      </c>
      <c r="G651" s="14">
        <v>1</v>
      </c>
      <c r="H651">
        <f ca="1">COUNTIFS('3.DNAExtractions'!$B:$B,$B651,'3.DNAExtractions'!$D:$D,H$1)</f>
        <v>1</v>
      </c>
      <c r="J651" s="13" t="s">
        <v>107</v>
      </c>
      <c r="K651" s="13" t="s">
        <v>107</v>
      </c>
      <c r="L651" s="13" t="s">
        <v>107</v>
      </c>
      <c r="M651" s="14" t="s">
        <v>107</v>
      </c>
      <c r="N651" s="14" t="s">
        <v>107</v>
      </c>
      <c r="O651" s="13" t="s">
        <v>3220</v>
      </c>
      <c r="P651"/>
    </row>
    <row r="652" spans="1:16" x14ac:dyDescent="0.25">
      <c r="A652" s="48">
        <v>549</v>
      </c>
      <c r="B652" s="1" t="str">
        <f t="shared" si="20"/>
        <v>OG549U</v>
      </c>
      <c r="C652" s="1" t="str">
        <f t="shared" si="21"/>
        <v>OG549</v>
      </c>
      <c r="D652" t="str">
        <f>VLOOKUP(C652, '1.MetaData'!B:AI, 2, FALSE)</f>
        <v>AWFS-F16-1535</v>
      </c>
      <c r="F652" s="13" t="s">
        <v>667</v>
      </c>
      <c r="G652" s="14">
        <v>1</v>
      </c>
      <c r="H652">
        <f ca="1">COUNTIFS('3.DNAExtractions'!$B:$B,$B652,'3.DNAExtractions'!$D:$D,H$1)</f>
        <v>1</v>
      </c>
      <c r="J652" s="13" t="s">
        <v>107</v>
      </c>
      <c r="K652" s="13" t="s">
        <v>107</v>
      </c>
      <c r="L652" s="13" t="s">
        <v>107</v>
      </c>
      <c r="M652" s="14" t="s">
        <v>107</v>
      </c>
      <c r="N652" s="14" t="s">
        <v>107</v>
      </c>
      <c r="O652" s="13" t="s">
        <v>3220</v>
      </c>
      <c r="P652"/>
    </row>
    <row r="653" spans="1:16" x14ac:dyDescent="0.25">
      <c r="A653" s="48">
        <v>550</v>
      </c>
      <c r="B653" s="1" t="str">
        <f t="shared" si="20"/>
        <v>OG550U</v>
      </c>
      <c r="C653" s="1" t="str">
        <f t="shared" si="21"/>
        <v>OG550</v>
      </c>
      <c r="D653" t="str">
        <f>VLOOKUP(C653, '1.MetaData'!B:AI, 2, FALSE)</f>
        <v>AWFS-F16-1582</v>
      </c>
      <c r="F653" s="13" t="s">
        <v>667</v>
      </c>
      <c r="G653" s="14">
        <v>1</v>
      </c>
      <c r="H653">
        <f ca="1">COUNTIFS('3.DNAExtractions'!$B:$B,$B653,'3.DNAExtractions'!$D:$D,H$1)</f>
        <v>1</v>
      </c>
      <c r="J653" s="13" t="s">
        <v>107</v>
      </c>
      <c r="K653" s="13" t="s">
        <v>107</v>
      </c>
      <c r="L653" s="13" t="s">
        <v>107</v>
      </c>
      <c r="M653" s="14" t="s">
        <v>107</v>
      </c>
      <c r="N653" s="14" t="s">
        <v>107</v>
      </c>
      <c r="O653" s="13" t="s">
        <v>3220</v>
      </c>
      <c r="P653"/>
    </row>
    <row r="654" spans="1:16" x14ac:dyDescent="0.25">
      <c r="A654" s="48">
        <v>551</v>
      </c>
      <c r="B654" s="1" t="str">
        <f t="shared" si="20"/>
        <v>OG551U</v>
      </c>
      <c r="C654" s="1" t="str">
        <f t="shared" si="21"/>
        <v>OG551</v>
      </c>
      <c r="D654" t="str">
        <f>VLOOKUP(C654, '1.MetaData'!B:AI, 2, FALSE)</f>
        <v>AWFS-F16-1540</v>
      </c>
      <c r="F654" s="13" t="s">
        <v>667</v>
      </c>
      <c r="G654" s="14">
        <v>1</v>
      </c>
      <c r="H654">
        <f ca="1">COUNTIFS('3.DNAExtractions'!$B:$B,$B654,'3.DNAExtractions'!$D:$D,H$1)</f>
        <v>1</v>
      </c>
      <c r="J654" s="13" t="s">
        <v>107</v>
      </c>
      <c r="K654" s="13" t="s">
        <v>107</v>
      </c>
      <c r="L654" s="13" t="s">
        <v>107</v>
      </c>
      <c r="M654" s="14" t="s">
        <v>107</v>
      </c>
      <c r="N654" s="14" t="s">
        <v>107</v>
      </c>
      <c r="O654" s="13" t="s">
        <v>3220</v>
      </c>
      <c r="P654"/>
    </row>
    <row r="655" spans="1:16" x14ac:dyDescent="0.25">
      <c r="A655" s="48">
        <v>552</v>
      </c>
      <c r="B655" s="1" t="str">
        <f t="shared" si="20"/>
        <v>OG552U</v>
      </c>
      <c r="C655" s="1" t="str">
        <f t="shared" si="21"/>
        <v>OG552</v>
      </c>
      <c r="D655" t="str">
        <f>VLOOKUP(C655, '1.MetaData'!B:AI, 2, FALSE)</f>
        <v>AWFS-F16-1556</v>
      </c>
      <c r="F655" s="13" t="s">
        <v>667</v>
      </c>
      <c r="G655" s="14">
        <v>1</v>
      </c>
      <c r="H655">
        <f ca="1">COUNTIFS('3.DNAExtractions'!$B:$B,$B655,'3.DNAExtractions'!$D:$D,H$1)</f>
        <v>1</v>
      </c>
      <c r="J655" s="13" t="s">
        <v>107</v>
      </c>
      <c r="K655" s="13" t="s">
        <v>107</v>
      </c>
      <c r="L655" s="13" t="s">
        <v>107</v>
      </c>
      <c r="M655" s="14" t="s">
        <v>107</v>
      </c>
      <c r="N655" s="14" t="s">
        <v>107</v>
      </c>
      <c r="O655" s="13" t="s">
        <v>3220</v>
      </c>
      <c r="P655"/>
    </row>
    <row r="656" spans="1:16" x14ac:dyDescent="0.25">
      <c r="A656" s="48">
        <v>553</v>
      </c>
      <c r="B656" s="1" t="str">
        <f t="shared" si="20"/>
        <v>OG553U</v>
      </c>
      <c r="C656" s="1" t="str">
        <f t="shared" si="21"/>
        <v>OG553</v>
      </c>
      <c r="D656" t="str">
        <f>VLOOKUP(C656, '1.MetaData'!B:AI, 2, FALSE)</f>
        <v>AWFS-F16-1554</v>
      </c>
      <c r="F656" s="13" t="s">
        <v>667</v>
      </c>
      <c r="G656" s="14">
        <v>1</v>
      </c>
      <c r="H656">
        <f ca="1">COUNTIFS('3.DNAExtractions'!$B:$B,$B656,'3.DNAExtractions'!$D:$D,H$1)</f>
        <v>1</v>
      </c>
      <c r="J656" s="13" t="s">
        <v>107</v>
      </c>
      <c r="K656" s="13" t="s">
        <v>107</v>
      </c>
      <c r="L656" s="13" t="s">
        <v>107</v>
      </c>
      <c r="M656" s="14" t="s">
        <v>107</v>
      </c>
      <c r="N656" s="14" t="s">
        <v>107</v>
      </c>
      <c r="O656" s="13" t="s">
        <v>3220</v>
      </c>
      <c r="P656"/>
    </row>
    <row r="657" spans="1:16" x14ac:dyDescent="0.25">
      <c r="A657" s="48">
        <v>554</v>
      </c>
      <c r="B657" s="1" t="str">
        <f t="shared" si="20"/>
        <v>OG554U</v>
      </c>
      <c r="C657" s="1" t="str">
        <f t="shared" si="21"/>
        <v>OG554</v>
      </c>
      <c r="D657" t="str">
        <f>VLOOKUP(C657, '1.MetaData'!B:AI, 2, FALSE)</f>
        <v>AWFS-F16-1555</v>
      </c>
      <c r="F657" s="13" t="s">
        <v>667</v>
      </c>
      <c r="G657" s="14">
        <v>1</v>
      </c>
      <c r="H657">
        <f ca="1">COUNTIFS('3.DNAExtractions'!$B:$B,$B657,'3.DNAExtractions'!$D:$D,H$1)</f>
        <v>1</v>
      </c>
      <c r="J657" s="13" t="s">
        <v>107</v>
      </c>
      <c r="K657" s="13" t="s">
        <v>107</v>
      </c>
      <c r="L657" s="13" t="s">
        <v>107</v>
      </c>
      <c r="M657" s="14" t="s">
        <v>107</v>
      </c>
      <c r="N657" s="14" t="s">
        <v>107</v>
      </c>
      <c r="O657" s="13" t="s">
        <v>3220</v>
      </c>
      <c r="P657"/>
    </row>
    <row r="658" spans="1:16" x14ac:dyDescent="0.25">
      <c r="A658" s="48">
        <v>555</v>
      </c>
      <c r="B658" s="1" t="str">
        <f t="shared" si="20"/>
        <v>OG555U</v>
      </c>
      <c r="C658" s="1" t="str">
        <f t="shared" si="21"/>
        <v>OG555</v>
      </c>
      <c r="D658" t="str">
        <f>VLOOKUP(C658, '1.MetaData'!B:AI, 2, FALSE)</f>
        <v>AWFS-F16-1541</v>
      </c>
      <c r="F658" s="13" t="s">
        <v>667</v>
      </c>
      <c r="G658" s="14">
        <v>1</v>
      </c>
      <c r="H658">
        <f ca="1">COUNTIFS('3.DNAExtractions'!$B:$B,$B658,'3.DNAExtractions'!$D:$D,H$1)</f>
        <v>1</v>
      </c>
      <c r="J658" s="13" t="s">
        <v>107</v>
      </c>
      <c r="K658" s="13" t="s">
        <v>107</v>
      </c>
      <c r="L658" s="13" t="s">
        <v>107</v>
      </c>
      <c r="M658" s="14" t="s">
        <v>107</v>
      </c>
      <c r="N658" s="14" t="s">
        <v>107</v>
      </c>
      <c r="O658" s="13" t="s">
        <v>3220</v>
      </c>
      <c r="P658"/>
    </row>
    <row r="659" spans="1:16" x14ac:dyDescent="0.25">
      <c r="A659" s="48">
        <v>556</v>
      </c>
      <c r="B659" s="1" t="str">
        <f t="shared" si="20"/>
        <v>OG556U</v>
      </c>
      <c r="C659" s="1" t="str">
        <f t="shared" si="21"/>
        <v>OG556</v>
      </c>
      <c r="D659" t="str">
        <f>VLOOKUP(C659, '1.MetaData'!B:AI, 2, FALSE)</f>
        <v>AWFS-F16-1566</v>
      </c>
      <c r="F659" s="13" t="s">
        <v>667</v>
      </c>
      <c r="G659" s="14">
        <v>1</v>
      </c>
      <c r="H659">
        <f ca="1">COUNTIFS('3.DNAExtractions'!$B:$B,$B659,'3.DNAExtractions'!$D:$D,H$1)</f>
        <v>1</v>
      </c>
      <c r="J659" s="13" t="s">
        <v>107</v>
      </c>
      <c r="K659" s="13" t="s">
        <v>107</v>
      </c>
      <c r="L659" s="13" t="s">
        <v>107</v>
      </c>
      <c r="M659" s="14" t="s">
        <v>107</v>
      </c>
      <c r="N659" s="14" t="s">
        <v>107</v>
      </c>
      <c r="O659" s="13" t="s">
        <v>3220</v>
      </c>
      <c r="P659"/>
    </row>
    <row r="660" spans="1:16" x14ac:dyDescent="0.25">
      <c r="A660" s="48">
        <v>557</v>
      </c>
      <c r="B660" s="1" t="str">
        <f t="shared" si="20"/>
        <v>OG557U</v>
      </c>
      <c r="C660" s="1" t="str">
        <f t="shared" si="21"/>
        <v>OG557</v>
      </c>
      <c r="D660" t="str">
        <f>VLOOKUP(C660, '1.MetaData'!B:AI, 2, FALSE)</f>
        <v>AWFS-F16-1525</v>
      </c>
      <c r="F660" s="13" t="s">
        <v>667</v>
      </c>
      <c r="G660" s="14">
        <v>1</v>
      </c>
      <c r="H660">
        <f ca="1">COUNTIFS('3.DNAExtractions'!$B:$B,$B660,'3.DNAExtractions'!$D:$D,H$1)</f>
        <v>1</v>
      </c>
      <c r="J660" s="13" t="s">
        <v>107</v>
      </c>
      <c r="K660" s="13" t="s">
        <v>107</v>
      </c>
      <c r="L660" s="13" t="s">
        <v>107</v>
      </c>
      <c r="M660" s="14" t="s">
        <v>107</v>
      </c>
      <c r="N660" s="14" t="s">
        <v>107</v>
      </c>
      <c r="O660" s="13" t="s">
        <v>3220</v>
      </c>
      <c r="P660"/>
    </row>
    <row r="661" spans="1:16" x14ac:dyDescent="0.25">
      <c r="A661" s="48">
        <v>558</v>
      </c>
      <c r="B661" s="1" t="str">
        <f t="shared" si="20"/>
        <v>OG558U</v>
      </c>
      <c r="C661" s="1" t="str">
        <f t="shared" si="21"/>
        <v>OG558</v>
      </c>
      <c r="D661" t="str">
        <f>VLOOKUP(C661, '1.MetaData'!B:AI, 2, FALSE)</f>
        <v>AWFS-F16-1531</v>
      </c>
      <c r="F661" s="13" t="s">
        <v>667</v>
      </c>
      <c r="G661" s="14">
        <v>1</v>
      </c>
      <c r="H661">
        <f ca="1">COUNTIFS('3.DNAExtractions'!$B:$B,$B661,'3.DNAExtractions'!$D:$D,H$1)</f>
        <v>1</v>
      </c>
      <c r="J661" s="13" t="s">
        <v>107</v>
      </c>
      <c r="K661" s="13" t="s">
        <v>107</v>
      </c>
      <c r="L661" s="13" t="s">
        <v>107</v>
      </c>
      <c r="M661" s="14" t="s">
        <v>107</v>
      </c>
      <c r="N661" s="14" t="s">
        <v>107</v>
      </c>
      <c r="O661" s="13" t="s">
        <v>3220</v>
      </c>
      <c r="P661"/>
    </row>
    <row r="662" spans="1:16" x14ac:dyDescent="0.25">
      <c r="A662" s="48">
        <v>559</v>
      </c>
      <c r="B662" s="1" t="str">
        <f t="shared" si="20"/>
        <v>OG559U</v>
      </c>
      <c r="C662" s="1" t="str">
        <f t="shared" si="21"/>
        <v>OG559</v>
      </c>
      <c r="D662" t="str">
        <f>VLOOKUP(C662, '1.MetaData'!B:AI, 2, FALSE)</f>
        <v>AWFS-F16-1532</v>
      </c>
      <c r="F662" s="13" t="s">
        <v>667</v>
      </c>
      <c r="G662" s="14">
        <v>1</v>
      </c>
      <c r="H662">
        <f ca="1">COUNTIFS('3.DNAExtractions'!$B:$B,$B662,'3.DNAExtractions'!$D:$D,H$1)</f>
        <v>1</v>
      </c>
      <c r="J662" s="13" t="s">
        <v>107</v>
      </c>
      <c r="K662" s="13" t="s">
        <v>107</v>
      </c>
      <c r="L662" s="13" t="s">
        <v>107</v>
      </c>
      <c r="M662" s="14" t="s">
        <v>107</v>
      </c>
      <c r="N662" s="14" t="s">
        <v>107</v>
      </c>
      <c r="O662" s="13" t="s">
        <v>3220</v>
      </c>
      <c r="P662"/>
    </row>
    <row r="663" spans="1:16" x14ac:dyDescent="0.25">
      <c r="A663" s="48">
        <v>560</v>
      </c>
      <c r="B663" s="1" t="str">
        <f t="shared" si="20"/>
        <v>OG560U</v>
      </c>
      <c r="C663" s="1" t="str">
        <f t="shared" si="21"/>
        <v>OG560</v>
      </c>
      <c r="D663" t="str">
        <f>VLOOKUP(C663, '1.MetaData'!B:AI, 2, FALSE)</f>
        <v>AWFS-F16-1548</v>
      </c>
      <c r="F663" s="13" t="s">
        <v>667</v>
      </c>
      <c r="G663" s="14">
        <v>1</v>
      </c>
      <c r="H663">
        <f ca="1">COUNTIFS('3.DNAExtractions'!$B:$B,$B663,'3.DNAExtractions'!$D:$D,H$1)</f>
        <v>1</v>
      </c>
      <c r="J663" s="13" t="s">
        <v>107</v>
      </c>
      <c r="K663" s="13" t="s">
        <v>107</v>
      </c>
      <c r="L663" s="13" t="s">
        <v>107</v>
      </c>
      <c r="M663" s="14" t="s">
        <v>107</v>
      </c>
      <c r="N663" s="14" t="s">
        <v>107</v>
      </c>
      <c r="O663" s="13" t="s">
        <v>3220</v>
      </c>
      <c r="P663"/>
    </row>
    <row r="664" spans="1:16" x14ac:dyDescent="0.25">
      <c r="A664" s="48">
        <v>561</v>
      </c>
      <c r="B664" s="1" t="str">
        <f t="shared" si="20"/>
        <v>OG561U</v>
      </c>
      <c r="C664" s="1" t="str">
        <f t="shared" si="21"/>
        <v>OG561</v>
      </c>
      <c r="D664" t="str">
        <f>VLOOKUP(C664, '1.MetaData'!B:AI, 2, FALSE)</f>
        <v>AWFS-F16-1558</v>
      </c>
      <c r="F664" s="13" t="s">
        <v>667</v>
      </c>
      <c r="G664" s="14">
        <v>1</v>
      </c>
      <c r="H664">
        <f ca="1">COUNTIFS('3.DNAExtractions'!$B:$B,$B664,'3.DNAExtractions'!$D:$D,H$1)</f>
        <v>1</v>
      </c>
      <c r="J664" s="13" t="s">
        <v>107</v>
      </c>
      <c r="K664" s="13" t="s">
        <v>107</v>
      </c>
      <c r="L664" s="13" t="s">
        <v>107</v>
      </c>
      <c r="M664" s="14" t="s">
        <v>107</v>
      </c>
      <c r="N664" s="14" t="s">
        <v>107</v>
      </c>
      <c r="O664" s="13" t="s">
        <v>3220</v>
      </c>
      <c r="P664"/>
    </row>
    <row r="665" spans="1:16" x14ac:dyDescent="0.25">
      <c r="A665" s="48">
        <v>562</v>
      </c>
      <c r="B665" s="1" t="str">
        <f t="shared" si="20"/>
        <v>OG562U</v>
      </c>
      <c r="C665" s="1" t="str">
        <f t="shared" si="21"/>
        <v>OG562</v>
      </c>
      <c r="D665" t="str">
        <f>VLOOKUP(C665, '1.MetaData'!B:AI, 2, FALSE)</f>
        <v>AWFS-F16-1579</v>
      </c>
      <c r="F665" s="13" t="s">
        <v>667</v>
      </c>
      <c r="G665" s="14">
        <v>1</v>
      </c>
      <c r="H665">
        <f ca="1">COUNTIFS('3.DNAExtractions'!$B:$B,$B665,'3.DNAExtractions'!$D:$D,H$1)</f>
        <v>1</v>
      </c>
      <c r="J665" s="13" t="s">
        <v>107</v>
      </c>
      <c r="K665" s="13" t="s">
        <v>107</v>
      </c>
      <c r="L665" s="13" t="s">
        <v>107</v>
      </c>
      <c r="M665" s="14" t="s">
        <v>107</v>
      </c>
      <c r="N665" s="14" t="s">
        <v>107</v>
      </c>
      <c r="O665" s="13" t="s">
        <v>3220</v>
      </c>
      <c r="P665"/>
    </row>
    <row r="666" spans="1:16" x14ac:dyDescent="0.25">
      <c r="A666" s="48">
        <v>563</v>
      </c>
      <c r="B666" s="1" t="str">
        <f t="shared" si="20"/>
        <v>OG563U</v>
      </c>
      <c r="C666" s="1" t="str">
        <f t="shared" si="21"/>
        <v>OG563</v>
      </c>
      <c r="D666" t="str">
        <f>VLOOKUP(C666, '1.MetaData'!B:AI, 2, FALSE)</f>
        <v>AWFS-F16-1574</v>
      </c>
      <c r="F666" s="13" t="s">
        <v>667</v>
      </c>
      <c r="G666" s="14">
        <v>1</v>
      </c>
      <c r="H666">
        <f ca="1">COUNTIFS('3.DNAExtractions'!$B:$B,$B666,'3.DNAExtractions'!$D:$D,H$1)</f>
        <v>1</v>
      </c>
      <c r="J666" s="13" t="s">
        <v>107</v>
      </c>
      <c r="K666" s="13" t="s">
        <v>107</v>
      </c>
      <c r="L666" s="13" t="s">
        <v>107</v>
      </c>
      <c r="M666" s="14" t="s">
        <v>107</v>
      </c>
      <c r="N666" s="14" t="s">
        <v>107</v>
      </c>
      <c r="O666" s="13" t="s">
        <v>3220</v>
      </c>
      <c r="P666"/>
    </row>
    <row r="667" spans="1:16" x14ac:dyDescent="0.25">
      <c r="A667" s="48">
        <v>564</v>
      </c>
      <c r="B667" s="1" t="str">
        <f t="shared" si="20"/>
        <v>OG564U</v>
      </c>
      <c r="C667" s="1" t="str">
        <f t="shared" si="21"/>
        <v>OG564</v>
      </c>
      <c r="D667" t="str">
        <f>VLOOKUP(C667, '1.MetaData'!B:AI, 2, FALSE)</f>
        <v>AWFS-F16-1578</v>
      </c>
      <c r="F667" s="13" t="s">
        <v>667</v>
      </c>
      <c r="G667" s="14">
        <v>1</v>
      </c>
      <c r="H667">
        <f ca="1">COUNTIFS('3.DNAExtractions'!$B:$B,$B667,'3.DNAExtractions'!$D:$D,H$1)</f>
        <v>1</v>
      </c>
      <c r="J667" s="13" t="s">
        <v>107</v>
      </c>
      <c r="K667" s="13" t="s">
        <v>107</v>
      </c>
      <c r="L667" s="13" t="s">
        <v>107</v>
      </c>
      <c r="M667" s="14" t="s">
        <v>107</v>
      </c>
      <c r="N667" s="14" t="s">
        <v>107</v>
      </c>
      <c r="O667" s="13" t="s">
        <v>3220</v>
      </c>
      <c r="P667"/>
    </row>
    <row r="668" spans="1:16" x14ac:dyDescent="0.25">
      <c r="A668" s="48">
        <v>565</v>
      </c>
      <c r="B668" s="1" t="str">
        <f t="shared" si="20"/>
        <v>OG565U</v>
      </c>
      <c r="C668" s="1" t="str">
        <f t="shared" si="21"/>
        <v>OG565</v>
      </c>
      <c r="D668" t="str">
        <f>VLOOKUP(C668, '1.MetaData'!B:AI, 2, FALSE)</f>
        <v>AWFS-F16-1592</v>
      </c>
      <c r="F668" s="13" t="s">
        <v>667</v>
      </c>
      <c r="G668" s="14">
        <v>1</v>
      </c>
      <c r="H668">
        <f ca="1">COUNTIFS('3.DNAExtractions'!$B:$B,$B668,'3.DNAExtractions'!$D:$D,H$1)</f>
        <v>1</v>
      </c>
      <c r="J668" s="13" t="s">
        <v>107</v>
      </c>
      <c r="K668" s="13" t="s">
        <v>107</v>
      </c>
      <c r="L668" s="13" t="s">
        <v>107</v>
      </c>
      <c r="M668" s="14" t="s">
        <v>107</v>
      </c>
      <c r="N668" s="14" t="s">
        <v>107</v>
      </c>
      <c r="O668" s="13" t="s">
        <v>3220</v>
      </c>
      <c r="P668"/>
    </row>
    <row r="669" spans="1:16" x14ac:dyDescent="0.25">
      <c r="A669" s="48">
        <v>566</v>
      </c>
      <c r="B669" s="1" t="str">
        <f t="shared" si="20"/>
        <v>OG566U</v>
      </c>
      <c r="C669" s="1" t="str">
        <f t="shared" si="21"/>
        <v>OG566</v>
      </c>
      <c r="D669" t="str">
        <f>VLOOKUP(C669, '1.MetaData'!B:AI, 2, FALSE)</f>
        <v>AWFS-F16-1575</v>
      </c>
      <c r="F669" s="13" t="s">
        <v>667</v>
      </c>
      <c r="G669" s="14">
        <v>1</v>
      </c>
      <c r="H669">
        <f ca="1">COUNTIFS('3.DNAExtractions'!$B:$B,$B669,'3.DNAExtractions'!$D:$D,H$1)</f>
        <v>1</v>
      </c>
      <c r="J669" s="13" t="s">
        <v>107</v>
      </c>
      <c r="K669" s="13" t="s">
        <v>107</v>
      </c>
      <c r="L669" s="13" t="s">
        <v>107</v>
      </c>
      <c r="M669" s="14" t="s">
        <v>107</v>
      </c>
      <c r="N669" s="14" t="s">
        <v>107</v>
      </c>
      <c r="O669" s="13" t="s">
        <v>3220</v>
      </c>
      <c r="P669"/>
    </row>
    <row r="670" spans="1:16" x14ac:dyDescent="0.25">
      <c r="A670" s="48">
        <v>567</v>
      </c>
      <c r="B670" s="1" t="str">
        <f t="shared" si="20"/>
        <v>OG567U</v>
      </c>
      <c r="C670" s="1" t="str">
        <f t="shared" si="21"/>
        <v>OG567</v>
      </c>
      <c r="D670" t="str">
        <f>VLOOKUP(C670, '1.MetaData'!B:AI, 2, FALSE)</f>
        <v>AWFS-F16-1526</v>
      </c>
      <c r="F670" s="13" t="s">
        <v>667</v>
      </c>
      <c r="G670" s="14">
        <v>1</v>
      </c>
      <c r="H670">
        <f ca="1">COUNTIFS('3.DNAExtractions'!$B:$B,$B670,'3.DNAExtractions'!$D:$D,H$1)</f>
        <v>1</v>
      </c>
      <c r="J670" s="13" t="s">
        <v>107</v>
      </c>
      <c r="K670" s="13" t="s">
        <v>107</v>
      </c>
      <c r="L670" s="13" t="s">
        <v>107</v>
      </c>
      <c r="M670" s="14" t="s">
        <v>107</v>
      </c>
      <c r="N670" s="14" t="s">
        <v>107</v>
      </c>
      <c r="O670" s="13" t="s">
        <v>3220</v>
      </c>
      <c r="P670"/>
    </row>
    <row r="671" spans="1:16" x14ac:dyDescent="0.25">
      <c r="A671" s="48">
        <v>568</v>
      </c>
      <c r="B671" s="1" t="str">
        <f t="shared" si="20"/>
        <v>OG568U</v>
      </c>
      <c r="C671" s="1" t="str">
        <f t="shared" si="21"/>
        <v>OG568</v>
      </c>
      <c r="D671" t="str">
        <f>VLOOKUP(C671, '1.MetaData'!B:AI, 2, FALSE)</f>
        <v>AWFS-F16-1559</v>
      </c>
      <c r="F671" s="13" t="s">
        <v>667</v>
      </c>
      <c r="G671" s="14">
        <v>1</v>
      </c>
      <c r="H671">
        <f ca="1">COUNTIFS('3.DNAExtractions'!$B:$B,$B671,'3.DNAExtractions'!$D:$D,H$1)</f>
        <v>1</v>
      </c>
      <c r="J671" s="13" t="s">
        <v>107</v>
      </c>
      <c r="K671" s="13" t="s">
        <v>107</v>
      </c>
      <c r="L671" s="13" t="s">
        <v>107</v>
      </c>
      <c r="M671" s="14" t="s">
        <v>107</v>
      </c>
      <c r="N671" s="14" t="s">
        <v>107</v>
      </c>
      <c r="O671" s="13" t="s">
        <v>3220</v>
      </c>
      <c r="P671"/>
    </row>
    <row r="672" spans="1:16" x14ac:dyDescent="0.25">
      <c r="A672" s="48">
        <v>569</v>
      </c>
      <c r="B672" s="1" t="str">
        <f t="shared" si="20"/>
        <v>OG569U</v>
      </c>
      <c r="C672" s="1" t="str">
        <f t="shared" si="21"/>
        <v>OG569</v>
      </c>
      <c r="D672" t="str">
        <f>VLOOKUP(C672, '1.MetaData'!B:AI, 2, FALSE)</f>
        <v>AWFS-F16-1547</v>
      </c>
      <c r="F672" s="13" t="s">
        <v>667</v>
      </c>
      <c r="G672" s="14">
        <v>1</v>
      </c>
      <c r="H672">
        <f ca="1">COUNTIFS('3.DNAExtractions'!$B:$B,$B672,'3.DNAExtractions'!$D:$D,H$1)</f>
        <v>1</v>
      </c>
      <c r="J672" s="13" t="s">
        <v>107</v>
      </c>
      <c r="K672" s="13" t="s">
        <v>107</v>
      </c>
      <c r="L672" s="13" t="s">
        <v>107</v>
      </c>
      <c r="M672" s="14" t="s">
        <v>107</v>
      </c>
      <c r="N672" s="14" t="s">
        <v>107</v>
      </c>
      <c r="O672" s="13" t="s">
        <v>3220</v>
      </c>
      <c r="P672"/>
    </row>
    <row r="673" spans="1:16" x14ac:dyDescent="0.25">
      <c r="A673" s="48">
        <v>570</v>
      </c>
      <c r="B673" s="1" t="str">
        <f t="shared" si="20"/>
        <v>OG570U</v>
      </c>
      <c r="C673" s="1" t="str">
        <f t="shared" si="21"/>
        <v>OG570</v>
      </c>
      <c r="D673" t="str">
        <f>VLOOKUP(C673, '1.MetaData'!B:AI, 2, FALSE)</f>
        <v>AWFS-F16-1577</v>
      </c>
      <c r="F673" s="13" t="s">
        <v>667</v>
      </c>
      <c r="G673" s="14">
        <v>1</v>
      </c>
      <c r="H673">
        <f ca="1">COUNTIFS('3.DNAExtractions'!$B:$B,$B673,'3.DNAExtractions'!$D:$D,H$1)</f>
        <v>1</v>
      </c>
      <c r="J673" s="13" t="s">
        <v>107</v>
      </c>
      <c r="K673" s="13" t="s">
        <v>107</v>
      </c>
      <c r="L673" s="13" t="s">
        <v>107</v>
      </c>
      <c r="M673" s="14" t="s">
        <v>107</v>
      </c>
      <c r="N673" s="14" t="s">
        <v>107</v>
      </c>
      <c r="O673" s="13" t="s">
        <v>3220</v>
      </c>
      <c r="P673"/>
    </row>
    <row r="674" spans="1:16" x14ac:dyDescent="0.25">
      <c r="A674" s="48">
        <v>571</v>
      </c>
      <c r="B674" s="1" t="str">
        <f t="shared" si="20"/>
        <v>OG571U</v>
      </c>
      <c r="C674" s="1" t="str">
        <f t="shared" si="21"/>
        <v>OG571</v>
      </c>
      <c r="D674" t="str">
        <f>VLOOKUP(C674, '1.MetaData'!B:AI, 2, FALSE)</f>
        <v>AWFS-F16-1583</v>
      </c>
      <c r="F674" s="13" t="s">
        <v>667</v>
      </c>
      <c r="G674" s="14">
        <v>1</v>
      </c>
      <c r="H674">
        <f ca="1">COUNTIFS('3.DNAExtractions'!$B:$B,$B674,'3.DNAExtractions'!$D:$D,H$1)</f>
        <v>1</v>
      </c>
      <c r="J674" s="13" t="s">
        <v>107</v>
      </c>
      <c r="K674" s="13" t="s">
        <v>107</v>
      </c>
      <c r="L674" s="13" t="s">
        <v>107</v>
      </c>
      <c r="M674" s="14" t="s">
        <v>107</v>
      </c>
      <c r="N674" s="14" t="s">
        <v>107</v>
      </c>
      <c r="O674" s="13" t="s">
        <v>3220</v>
      </c>
      <c r="P674"/>
    </row>
    <row r="675" spans="1:16" x14ac:dyDescent="0.25">
      <c r="A675" s="48">
        <v>572</v>
      </c>
      <c r="B675" s="1" t="str">
        <f t="shared" si="20"/>
        <v>OG572U</v>
      </c>
      <c r="C675" s="1" t="str">
        <f t="shared" si="21"/>
        <v>OG572</v>
      </c>
      <c r="D675" t="str">
        <f>VLOOKUP(C675, '1.MetaData'!B:AI, 2, FALSE)</f>
        <v>AWFS-F16-1527</v>
      </c>
      <c r="F675" s="13" t="s">
        <v>667</v>
      </c>
      <c r="G675" s="14">
        <v>1</v>
      </c>
      <c r="H675">
        <f ca="1">COUNTIFS('3.DNAExtractions'!$B:$B,$B675,'3.DNAExtractions'!$D:$D,H$1)</f>
        <v>1</v>
      </c>
      <c r="J675" s="13" t="s">
        <v>107</v>
      </c>
      <c r="K675" s="13" t="s">
        <v>107</v>
      </c>
      <c r="L675" s="13" t="s">
        <v>107</v>
      </c>
      <c r="M675" s="14" t="s">
        <v>107</v>
      </c>
      <c r="N675" s="14" t="s">
        <v>107</v>
      </c>
      <c r="O675" s="13" t="s">
        <v>3220</v>
      </c>
      <c r="P675"/>
    </row>
    <row r="676" spans="1:16" x14ac:dyDescent="0.25">
      <c r="A676" s="48">
        <v>573</v>
      </c>
      <c r="B676" s="1" t="str">
        <f t="shared" si="20"/>
        <v>OG573U</v>
      </c>
      <c r="C676" s="1" t="str">
        <f t="shared" si="21"/>
        <v>OG573</v>
      </c>
      <c r="D676" t="str">
        <f>VLOOKUP(C676, '1.MetaData'!B:AI, 2, FALSE)</f>
        <v>AWFS-F16-1538</v>
      </c>
      <c r="F676" s="13" t="s">
        <v>667</v>
      </c>
      <c r="G676" s="14">
        <v>1</v>
      </c>
      <c r="H676">
        <f ca="1">COUNTIFS('3.DNAExtractions'!$B:$B,$B676,'3.DNAExtractions'!$D:$D,H$1)</f>
        <v>1</v>
      </c>
      <c r="J676" s="13" t="s">
        <v>107</v>
      </c>
      <c r="K676" s="13" t="s">
        <v>107</v>
      </c>
      <c r="L676" s="13" t="s">
        <v>107</v>
      </c>
      <c r="M676" s="14" t="s">
        <v>107</v>
      </c>
      <c r="N676" s="14" t="s">
        <v>107</v>
      </c>
      <c r="O676" s="13" t="s">
        <v>3220</v>
      </c>
      <c r="P676"/>
    </row>
    <row r="677" spans="1:16" x14ac:dyDescent="0.25">
      <c r="A677" s="48">
        <v>574</v>
      </c>
      <c r="B677" s="1" t="str">
        <f t="shared" si="20"/>
        <v>OG574U</v>
      </c>
      <c r="C677" s="1" t="str">
        <f t="shared" si="21"/>
        <v>OG574</v>
      </c>
      <c r="D677" t="str">
        <f>VLOOKUP(C677, '1.MetaData'!B:AI, 2, FALSE)</f>
        <v>AWFS-F16-1528</v>
      </c>
      <c r="F677" s="13" t="s">
        <v>667</v>
      </c>
      <c r="G677" s="14">
        <v>1</v>
      </c>
      <c r="H677">
        <f ca="1">COUNTIFS('3.DNAExtractions'!$B:$B,$B677,'3.DNAExtractions'!$D:$D,H$1)</f>
        <v>1</v>
      </c>
      <c r="J677" s="13" t="s">
        <v>107</v>
      </c>
      <c r="K677" s="13" t="s">
        <v>107</v>
      </c>
      <c r="L677" s="13" t="s">
        <v>107</v>
      </c>
      <c r="M677" s="14" t="s">
        <v>107</v>
      </c>
      <c r="N677" s="14" t="s">
        <v>107</v>
      </c>
      <c r="O677" s="13" t="s">
        <v>3220</v>
      </c>
      <c r="P677"/>
    </row>
    <row r="678" spans="1:16" x14ac:dyDescent="0.25">
      <c r="A678" s="48">
        <v>575</v>
      </c>
      <c r="B678" s="1" t="str">
        <f t="shared" si="20"/>
        <v>OG575U</v>
      </c>
      <c r="C678" s="1" t="str">
        <f t="shared" si="21"/>
        <v>OG575</v>
      </c>
      <c r="D678" t="str">
        <f>VLOOKUP(C678, '1.MetaData'!B:AI, 2, FALSE)</f>
        <v>AWFS-F16-1546</v>
      </c>
      <c r="F678" s="13" t="s">
        <v>667</v>
      </c>
      <c r="G678" s="14">
        <v>1</v>
      </c>
      <c r="H678">
        <f ca="1">COUNTIFS('3.DNAExtractions'!$B:$B,$B678,'3.DNAExtractions'!$D:$D,H$1)</f>
        <v>1</v>
      </c>
      <c r="J678" s="13" t="s">
        <v>107</v>
      </c>
      <c r="K678" s="13" t="s">
        <v>107</v>
      </c>
      <c r="L678" s="13" t="s">
        <v>107</v>
      </c>
      <c r="M678" s="14" t="s">
        <v>107</v>
      </c>
      <c r="N678" s="14" t="s">
        <v>107</v>
      </c>
      <c r="O678" s="13" t="s">
        <v>3220</v>
      </c>
      <c r="P678"/>
    </row>
    <row r="679" spans="1:16" x14ac:dyDescent="0.25">
      <c r="A679" s="48">
        <v>576</v>
      </c>
      <c r="B679" s="1" t="str">
        <f t="shared" si="20"/>
        <v>OG576U</v>
      </c>
      <c r="C679" s="1" t="str">
        <f t="shared" si="21"/>
        <v>OG576</v>
      </c>
      <c r="D679" t="str">
        <f>VLOOKUP(C679, '1.MetaData'!B:AI, 2, FALSE)</f>
        <v>AWFS-F16-1570</v>
      </c>
      <c r="F679" s="13" t="s">
        <v>667</v>
      </c>
      <c r="G679" s="14">
        <v>1</v>
      </c>
      <c r="H679">
        <f ca="1">COUNTIFS('3.DNAExtractions'!$B:$B,$B679,'3.DNAExtractions'!$D:$D,H$1)</f>
        <v>1</v>
      </c>
      <c r="J679" s="13" t="s">
        <v>107</v>
      </c>
      <c r="K679" s="13" t="s">
        <v>107</v>
      </c>
      <c r="L679" s="13" t="s">
        <v>107</v>
      </c>
      <c r="M679" s="14" t="s">
        <v>107</v>
      </c>
      <c r="N679" s="14" t="s">
        <v>107</v>
      </c>
      <c r="O679" s="13" t="s">
        <v>3220</v>
      </c>
      <c r="P679"/>
    </row>
    <row r="680" spans="1:16" x14ac:dyDescent="0.25">
      <c r="A680" s="48">
        <v>577</v>
      </c>
      <c r="B680" s="1" t="str">
        <f t="shared" si="20"/>
        <v>OG577U</v>
      </c>
      <c r="C680" s="1" t="str">
        <f t="shared" si="21"/>
        <v>OG577</v>
      </c>
      <c r="D680" t="str">
        <f>VLOOKUP(C680, '1.MetaData'!B:AI, 2, FALSE)</f>
        <v>AWFS-F16-1493</v>
      </c>
      <c r="F680" s="13" t="s">
        <v>667</v>
      </c>
      <c r="G680" s="14">
        <v>1</v>
      </c>
      <c r="H680">
        <f ca="1">COUNTIFS('3.DNAExtractions'!$B:$B,$B680,'3.DNAExtractions'!$D:$D,H$1)</f>
        <v>1</v>
      </c>
      <c r="J680" s="13" t="s">
        <v>107</v>
      </c>
      <c r="K680" s="13" t="s">
        <v>107</v>
      </c>
      <c r="L680" s="13" t="s">
        <v>107</v>
      </c>
      <c r="M680" s="14" t="s">
        <v>107</v>
      </c>
      <c r="N680" s="14" t="s">
        <v>107</v>
      </c>
      <c r="O680" s="13" t="s">
        <v>3220</v>
      </c>
      <c r="P680"/>
    </row>
    <row r="681" spans="1:16" x14ac:dyDescent="0.25">
      <c r="A681" s="48">
        <v>578</v>
      </c>
      <c r="B681" s="1" t="str">
        <f t="shared" si="20"/>
        <v>OG578U</v>
      </c>
      <c r="C681" s="1" t="str">
        <f t="shared" si="21"/>
        <v>OG578</v>
      </c>
      <c r="D681" t="str">
        <f>VLOOKUP(C681, '1.MetaData'!B:AI, 2, FALSE)</f>
        <v>AWFS-F16-1589</v>
      </c>
      <c r="F681" s="13" t="s">
        <v>667</v>
      </c>
      <c r="G681" s="14">
        <v>1</v>
      </c>
      <c r="H681">
        <f ca="1">COUNTIFS('3.DNAExtractions'!$B:$B,$B681,'3.DNAExtractions'!$D:$D,H$1)</f>
        <v>1</v>
      </c>
      <c r="J681" s="13" t="s">
        <v>107</v>
      </c>
      <c r="K681" s="13" t="s">
        <v>107</v>
      </c>
      <c r="L681" s="13" t="s">
        <v>107</v>
      </c>
      <c r="M681" s="14" t="s">
        <v>107</v>
      </c>
      <c r="N681" s="14" t="s">
        <v>107</v>
      </c>
      <c r="O681" s="13" t="s">
        <v>3220</v>
      </c>
      <c r="P681"/>
    </row>
    <row r="682" spans="1:16" x14ac:dyDescent="0.25">
      <c r="A682" s="48">
        <v>579</v>
      </c>
      <c r="B682" s="1" t="str">
        <f t="shared" si="20"/>
        <v>OG579U</v>
      </c>
      <c r="C682" s="1" t="str">
        <f t="shared" si="21"/>
        <v>OG579</v>
      </c>
      <c r="D682" t="str">
        <f>VLOOKUP(C682, '1.MetaData'!B:AI, 2, FALSE)</f>
        <v>AWFS-F16-1550</v>
      </c>
      <c r="F682" s="13" t="s">
        <v>667</v>
      </c>
      <c r="G682" s="14">
        <v>1</v>
      </c>
      <c r="H682">
        <f ca="1">COUNTIFS('3.DNAExtractions'!$B:$B,$B682,'3.DNAExtractions'!$D:$D,H$1)</f>
        <v>1</v>
      </c>
      <c r="J682" s="13" t="s">
        <v>107</v>
      </c>
      <c r="K682" s="13" t="s">
        <v>107</v>
      </c>
      <c r="L682" s="13" t="s">
        <v>107</v>
      </c>
      <c r="M682" s="14" t="s">
        <v>107</v>
      </c>
      <c r="N682" s="14" t="s">
        <v>107</v>
      </c>
      <c r="O682" s="13" t="s">
        <v>3220</v>
      </c>
      <c r="P682"/>
    </row>
    <row r="683" spans="1:16" x14ac:dyDescent="0.25">
      <c r="A683" s="48">
        <v>580</v>
      </c>
      <c r="B683" s="1" t="str">
        <f t="shared" si="20"/>
        <v>OG580U</v>
      </c>
      <c r="C683" s="1" t="str">
        <f t="shared" si="21"/>
        <v>OG580</v>
      </c>
      <c r="D683" t="str">
        <f>VLOOKUP(C683, '1.MetaData'!B:AI, 2, FALSE)</f>
        <v>AWFS-F16-1553</v>
      </c>
      <c r="F683" s="13" t="s">
        <v>667</v>
      </c>
      <c r="G683" s="14">
        <v>1</v>
      </c>
      <c r="H683">
        <f ca="1">COUNTIFS('3.DNAExtractions'!$B:$B,$B683,'3.DNAExtractions'!$D:$D,H$1)</f>
        <v>1</v>
      </c>
      <c r="J683" s="13" t="s">
        <v>107</v>
      </c>
      <c r="K683" s="13" t="s">
        <v>107</v>
      </c>
      <c r="L683" s="13" t="s">
        <v>107</v>
      </c>
      <c r="M683" s="14" t="s">
        <v>107</v>
      </c>
      <c r="N683" s="14" t="s">
        <v>107</v>
      </c>
      <c r="O683" s="13" t="s">
        <v>3220</v>
      </c>
      <c r="P683"/>
    </row>
    <row r="684" spans="1:16" x14ac:dyDescent="0.25">
      <c r="A684" s="48">
        <v>581</v>
      </c>
      <c r="B684" s="1" t="str">
        <f t="shared" si="20"/>
        <v>OG581U</v>
      </c>
      <c r="C684" s="1" t="str">
        <f t="shared" si="21"/>
        <v>OG581</v>
      </c>
      <c r="D684" t="str">
        <f>VLOOKUP(C684, '1.MetaData'!B:AI, 2, FALSE)</f>
        <v>AWFS-F16-1494</v>
      </c>
      <c r="F684" s="13" t="s">
        <v>667</v>
      </c>
      <c r="G684" s="14">
        <v>1</v>
      </c>
      <c r="H684">
        <f ca="1">COUNTIFS('3.DNAExtractions'!$B:$B,$B684,'3.DNAExtractions'!$D:$D,H$1)</f>
        <v>1</v>
      </c>
      <c r="J684" s="13" t="s">
        <v>107</v>
      </c>
      <c r="K684" s="13" t="s">
        <v>107</v>
      </c>
      <c r="L684" s="13" t="s">
        <v>107</v>
      </c>
      <c r="M684" s="14" t="s">
        <v>107</v>
      </c>
      <c r="N684" s="14" t="s">
        <v>107</v>
      </c>
      <c r="O684" s="13" t="s">
        <v>3220</v>
      </c>
      <c r="P684"/>
    </row>
    <row r="685" spans="1:16" x14ac:dyDescent="0.25">
      <c r="A685" s="48">
        <v>582</v>
      </c>
      <c r="B685" s="1" t="str">
        <f t="shared" si="20"/>
        <v>OG582U</v>
      </c>
      <c r="C685" s="1" t="str">
        <f t="shared" si="21"/>
        <v>OG582</v>
      </c>
      <c r="D685" t="str">
        <f>VLOOKUP(C685, '1.MetaData'!B:AI, 2, FALSE)</f>
        <v>AWFS-F16-1499</v>
      </c>
      <c r="F685" s="13" t="s">
        <v>667</v>
      </c>
      <c r="G685" s="14">
        <v>1</v>
      </c>
      <c r="H685">
        <f ca="1">COUNTIFS('3.DNAExtractions'!$B:$B,$B685,'3.DNAExtractions'!$D:$D,H$1)</f>
        <v>1</v>
      </c>
      <c r="J685" s="13" t="s">
        <v>107</v>
      </c>
      <c r="K685" s="13" t="s">
        <v>107</v>
      </c>
      <c r="L685" s="13" t="s">
        <v>107</v>
      </c>
      <c r="M685" s="14" t="s">
        <v>107</v>
      </c>
      <c r="N685" s="14" t="s">
        <v>107</v>
      </c>
      <c r="O685" s="13" t="s">
        <v>3220</v>
      </c>
      <c r="P685"/>
    </row>
    <row r="686" spans="1:16" x14ac:dyDescent="0.25">
      <c r="A686" s="48">
        <v>583</v>
      </c>
      <c r="B686" s="1" t="str">
        <f t="shared" si="20"/>
        <v>OG583U</v>
      </c>
      <c r="C686" s="1" t="str">
        <f t="shared" si="21"/>
        <v>OG583</v>
      </c>
      <c r="D686" t="str">
        <f>VLOOKUP(C686, '1.MetaData'!B:AI, 2, FALSE)</f>
        <v>AWFS-F16-1502</v>
      </c>
      <c r="F686" s="13" t="s">
        <v>667</v>
      </c>
      <c r="G686" s="14">
        <v>1</v>
      </c>
      <c r="H686">
        <f ca="1">COUNTIFS('3.DNAExtractions'!$B:$B,$B686,'3.DNAExtractions'!$D:$D,H$1)</f>
        <v>1</v>
      </c>
      <c r="J686" s="13" t="s">
        <v>107</v>
      </c>
      <c r="K686" s="13" t="s">
        <v>107</v>
      </c>
      <c r="L686" s="13" t="s">
        <v>107</v>
      </c>
      <c r="M686" s="14" t="s">
        <v>107</v>
      </c>
      <c r="N686" s="14" t="s">
        <v>107</v>
      </c>
      <c r="O686" s="13" t="s">
        <v>3220</v>
      </c>
      <c r="P686"/>
    </row>
    <row r="687" spans="1:16" x14ac:dyDescent="0.25">
      <c r="A687" s="48">
        <v>584</v>
      </c>
      <c r="B687" s="1" t="str">
        <f t="shared" si="20"/>
        <v>OG584U</v>
      </c>
      <c r="C687" s="1" t="str">
        <f t="shared" si="21"/>
        <v>OG584</v>
      </c>
      <c r="D687" t="str">
        <f>VLOOKUP(C687, '1.MetaData'!B:AI, 2, FALSE)</f>
        <v>AWFS-F16-1543</v>
      </c>
      <c r="F687" s="13" t="s">
        <v>667</v>
      </c>
      <c r="G687" s="14">
        <v>1</v>
      </c>
      <c r="H687">
        <f ca="1">COUNTIFS('3.DNAExtractions'!$B:$B,$B687,'3.DNAExtractions'!$D:$D,H$1)</f>
        <v>1</v>
      </c>
      <c r="J687" s="13" t="s">
        <v>107</v>
      </c>
      <c r="K687" s="13" t="s">
        <v>107</v>
      </c>
      <c r="L687" s="13" t="s">
        <v>107</v>
      </c>
      <c r="M687" s="14" t="s">
        <v>107</v>
      </c>
      <c r="N687" s="14" t="s">
        <v>107</v>
      </c>
      <c r="O687" s="13" t="s">
        <v>3220</v>
      </c>
      <c r="P687"/>
    </row>
    <row r="688" spans="1:16" x14ac:dyDescent="0.25">
      <c r="A688" s="48">
        <v>585</v>
      </c>
      <c r="B688" s="1" t="str">
        <f t="shared" si="20"/>
        <v>OG585U</v>
      </c>
      <c r="C688" s="1" t="str">
        <f t="shared" si="21"/>
        <v>OG585</v>
      </c>
      <c r="D688" t="str">
        <f>VLOOKUP(C688, '1.MetaData'!B:AI, 2, FALSE)</f>
        <v>AWFS-F16-1503</v>
      </c>
      <c r="F688" s="13" t="s">
        <v>667</v>
      </c>
      <c r="G688" s="14">
        <v>1</v>
      </c>
      <c r="H688">
        <f ca="1">COUNTIFS('3.DNAExtractions'!$B:$B,$B688,'3.DNAExtractions'!$D:$D,H$1)</f>
        <v>1</v>
      </c>
      <c r="J688" s="13" t="s">
        <v>107</v>
      </c>
      <c r="K688" s="13" t="s">
        <v>107</v>
      </c>
      <c r="L688" s="13" t="s">
        <v>107</v>
      </c>
      <c r="M688" s="14" t="s">
        <v>107</v>
      </c>
      <c r="N688" s="14" t="s">
        <v>107</v>
      </c>
      <c r="O688" s="13" t="s">
        <v>3220</v>
      </c>
      <c r="P688"/>
    </row>
    <row r="689" spans="1:16" x14ac:dyDescent="0.25">
      <c r="A689" s="48">
        <v>586</v>
      </c>
      <c r="B689" s="1" t="str">
        <f t="shared" si="20"/>
        <v>OG586U</v>
      </c>
      <c r="C689" s="1" t="str">
        <f t="shared" si="21"/>
        <v>OG586</v>
      </c>
      <c r="D689" t="str">
        <f>VLOOKUP(C689, '1.MetaData'!B:AI, 2, FALSE)</f>
        <v>AWFS-F16-1573</v>
      </c>
      <c r="F689" s="13" t="s">
        <v>667</v>
      </c>
      <c r="G689" s="14">
        <v>1</v>
      </c>
      <c r="H689">
        <f ca="1">COUNTIFS('3.DNAExtractions'!$B:$B,$B689,'3.DNAExtractions'!$D:$D,H$1)</f>
        <v>1</v>
      </c>
      <c r="J689" s="13" t="s">
        <v>107</v>
      </c>
      <c r="K689" s="13" t="s">
        <v>107</v>
      </c>
      <c r="L689" s="13" t="s">
        <v>107</v>
      </c>
      <c r="M689" s="14" t="s">
        <v>107</v>
      </c>
      <c r="N689" s="14" t="s">
        <v>107</v>
      </c>
      <c r="O689" s="13" t="s">
        <v>3220</v>
      </c>
      <c r="P689"/>
    </row>
    <row r="690" spans="1:16" x14ac:dyDescent="0.25">
      <c r="A690" s="48">
        <v>587</v>
      </c>
      <c r="B690" s="1" t="str">
        <f t="shared" si="20"/>
        <v>OG587U</v>
      </c>
      <c r="C690" s="1" t="str">
        <f t="shared" si="21"/>
        <v>OG587</v>
      </c>
      <c r="D690" t="str">
        <f>VLOOKUP(C690, '1.MetaData'!B:AI, 2, FALSE)</f>
        <v>AWFS-F16-1549</v>
      </c>
      <c r="F690" s="13" t="s">
        <v>667</v>
      </c>
      <c r="G690" s="14">
        <v>1</v>
      </c>
      <c r="H690">
        <f ca="1">COUNTIFS('3.DNAExtractions'!$B:$B,$B690,'3.DNAExtractions'!$D:$D,H$1)</f>
        <v>1</v>
      </c>
      <c r="J690" s="13" t="s">
        <v>107</v>
      </c>
      <c r="K690" s="13" t="s">
        <v>107</v>
      </c>
      <c r="L690" s="13" t="s">
        <v>107</v>
      </c>
      <c r="M690" s="14" t="s">
        <v>107</v>
      </c>
      <c r="N690" s="14" t="s">
        <v>107</v>
      </c>
      <c r="O690" s="13" t="s">
        <v>3220</v>
      </c>
      <c r="P690"/>
    </row>
    <row r="691" spans="1:16" x14ac:dyDescent="0.25">
      <c r="A691" s="48">
        <v>588</v>
      </c>
      <c r="B691" s="1" t="str">
        <f t="shared" si="20"/>
        <v>OG588U</v>
      </c>
      <c r="C691" s="1" t="str">
        <f t="shared" si="21"/>
        <v>OG588</v>
      </c>
      <c r="D691" t="str">
        <f>VLOOKUP(C691, '1.MetaData'!B:AI, 2, FALSE)</f>
        <v>AWFS-F16-1551</v>
      </c>
      <c r="F691" s="13" t="s">
        <v>667</v>
      </c>
      <c r="G691" s="14">
        <v>1</v>
      </c>
      <c r="H691">
        <f ca="1">COUNTIFS('3.DNAExtractions'!$B:$B,$B691,'3.DNAExtractions'!$D:$D,H$1)</f>
        <v>1</v>
      </c>
      <c r="J691" s="13" t="s">
        <v>107</v>
      </c>
      <c r="K691" s="13" t="s">
        <v>107</v>
      </c>
      <c r="L691" s="13" t="s">
        <v>107</v>
      </c>
      <c r="M691" s="14" t="s">
        <v>107</v>
      </c>
      <c r="N691" s="14" t="s">
        <v>107</v>
      </c>
      <c r="O691" s="13" t="s">
        <v>3220</v>
      </c>
      <c r="P691"/>
    </row>
    <row r="692" spans="1:16" x14ac:dyDescent="0.25">
      <c r="A692" s="48">
        <v>589</v>
      </c>
      <c r="B692" s="1" t="str">
        <f t="shared" si="20"/>
        <v>OG589U</v>
      </c>
      <c r="C692" s="1" t="str">
        <f t="shared" si="21"/>
        <v>OG589</v>
      </c>
      <c r="D692" t="str">
        <f>VLOOKUP(C692, '1.MetaData'!B:AI, 2, FALSE)</f>
        <v>AWFS-F16-1504</v>
      </c>
      <c r="F692" s="13" t="s">
        <v>667</v>
      </c>
      <c r="G692" s="14">
        <v>1</v>
      </c>
      <c r="H692">
        <f ca="1">COUNTIFS('3.DNAExtractions'!$B:$B,$B692,'3.DNAExtractions'!$D:$D,H$1)</f>
        <v>1</v>
      </c>
      <c r="J692" s="13" t="s">
        <v>107</v>
      </c>
      <c r="K692" s="13" t="s">
        <v>107</v>
      </c>
      <c r="L692" s="13" t="s">
        <v>107</v>
      </c>
      <c r="M692" s="14" t="s">
        <v>107</v>
      </c>
      <c r="N692" s="14" t="s">
        <v>107</v>
      </c>
      <c r="O692" s="13" t="s">
        <v>3220</v>
      </c>
      <c r="P692"/>
    </row>
    <row r="693" spans="1:16" x14ac:dyDescent="0.25">
      <c r="A693" s="48">
        <v>590</v>
      </c>
      <c r="B693" s="1" t="str">
        <f t="shared" si="20"/>
        <v>OG590U</v>
      </c>
      <c r="C693" s="1" t="str">
        <f t="shared" si="21"/>
        <v>OG590</v>
      </c>
      <c r="D693" t="str">
        <f>VLOOKUP(C693, '1.MetaData'!B:AI, 2, FALSE)</f>
        <v>AWFS-F16-1529</v>
      </c>
      <c r="F693" s="13" t="s">
        <v>667</v>
      </c>
      <c r="G693" s="14">
        <v>1</v>
      </c>
      <c r="H693">
        <f ca="1">COUNTIFS('3.DNAExtractions'!$B:$B,$B693,'3.DNAExtractions'!$D:$D,H$1)</f>
        <v>1</v>
      </c>
      <c r="J693" s="13" t="s">
        <v>107</v>
      </c>
      <c r="K693" s="13" t="s">
        <v>107</v>
      </c>
      <c r="L693" s="13" t="s">
        <v>107</v>
      </c>
      <c r="M693" s="14" t="s">
        <v>107</v>
      </c>
      <c r="N693" s="14" t="s">
        <v>107</v>
      </c>
      <c r="O693" s="13" t="s">
        <v>3220</v>
      </c>
      <c r="P693"/>
    </row>
    <row r="694" spans="1:16" x14ac:dyDescent="0.25">
      <c r="A694" s="48">
        <v>591</v>
      </c>
      <c r="B694" s="1" t="str">
        <f t="shared" si="20"/>
        <v>OG591U</v>
      </c>
      <c r="C694" s="1" t="str">
        <f t="shared" si="21"/>
        <v>OG591</v>
      </c>
      <c r="D694" t="str">
        <f>VLOOKUP(C694, '1.MetaData'!B:AI, 2, FALSE)</f>
        <v>AWFS-F16-1587</v>
      </c>
      <c r="F694" s="13" t="s">
        <v>667</v>
      </c>
      <c r="G694" s="14">
        <v>1</v>
      </c>
      <c r="H694">
        <f ca="1">COUNTIFS('3.DNAExtractions'!$B:$B,$B694,'3.DNAExtractions'!$D:$D,H$1)</f>
        <v>1</v>
      </c>
      <c r="J694" s="13" t="s">
        <v>107</v>
      </c>
      <c r="K694" s="13" t="s">
        <v>107</v>
      </c>
      <c r="L694" s="13" t="s">
        <v>107</v>
      </c>
      <c r="M694" s="14" t="s">
        <v>107</v>
      </c>
      <c r="N694" s="14" t="s">
        <v>107</v>
      </c>
      <c r="O694" s="13" t="s">
        <v>3220</v>
      </c>
      <c r="P694"/>
    </row>
    <row r="695" spans="1:16" x14ac:dyDescent="0.25">
      <c r="A695" s="48">
        <v>592</v>
      </c>
      <c r="B695" s="1" t="str">
        <f t="shared" si="20"/>
        <v>OG592U</v>
      </c>
      <c r="C695" s="1" t="str">
        <f t="shared" si="21"/>
        <v>OG592</v>
      </c>
      <c r="D695" t="str">
        <f>VLOOKUP(C695, '1.MetaData'!B:AI, 2, FALSE)</f>
        <v>AWFS-F16-1511</v>
      </c>
      <c r="F695" s="13" t="s">
        <v>667</v>
      </c>
      <c r="G695" s="14">
        <v>1</v>
      </c>
      <c r="H695">
        <f ca="1">COUNTIFS('3.DNAExtractions'!$B:$B,$B695,'3.DNAExtractions'!$D:$D,H$1)</f>
        <v>1</v>
      </c>
      <c r="J695" s="13" t="s">
        <v>107</v>
      </c>
      <c r="K695" s="13" t="s">
        <v>107</v>
      </c>
      <c r="L695" s="13" t="s">
        <v>107</v>
      </c>
      <c r="M695" s="14" t="s">
        <v>107</v>
      </c>
      <c r="N695" s="14" t="s">
        <v>107</v>
      </c>
      <c r="O695" s="13" t="s">
        <v>3220</v>
      </c>
      <c r="P695"/>
    </row>
    <row r="696" spans="1:16" x14ac:dyDescent="0.25">
      <c r="A696" s="48">
        <v>593</v>
      </c>
      <c r="B696" s="1" t="str">
        <f t="shared" si="20"/>
        <v>OG593U</v>
      </c>
      <c r="C696" s="1" t="str">
        <f t="shared" si="21"/>
        <v>OG593</v>
      </c>
      <c r="D696" t="str">
        <f>VLOOKUP(C696, '1.MetaData'!B:AI, 2, FALSE)</f>
        <v>AWFS-F16-1498</v>
      </c>
      <c r="F696" s="13" t="s">
        <v>667</v>
      </c>
      <c r="G696" s="14">
        <v>1</v>
      </c>
      <c r="H696">
        <f ca="1">COUNTIFS('3.DNAExtractions'!$B:$B,$B696,'3.DNAExtractions'!$D:$D,H$1)</f>
        <v>1</v>
      </c>
      <c r="J696" s="13" t="s">
        <v>107</v>
      </c>
      <c r="K696" s="13" t="s">
        <v>107</v>
      </c>
      <c r="L696" s="13" t="s">
        <v>107</v>
      </c>
      <c r="M696" s="14" t="s">
        <v>107</v>
      </c>
      <c r="N696" s="14" t="s">
        <v>107</v>
      </c>
      <c r="O696" s="13" t="s">
        <v>3220</v>
      </c>
      <c r="P696"/>
    </row>
    <row r="697" spans="1:16" x14ac:dyDescent="0.25">
      <c r="A697" s="48">
        <v>594</v>
      </c>
      <c r="B697" s="1" t="str">
        <f t="shared" si="20"/>
        <v>OG594U</v>
      </c>
      <c r="C697" s="1" t="str">
        <f t="shared" si="21"/>
        <v>OG594</v>
      </c>
      <c r="D697" t="str">
        <f>VLOOKUP(C697, '1.MetaData'!B:AI, 2, FALSE)</f>
        <v>AWFS-F16-1506</v>
      </c>
      <c r="F697" s="13" t="s">
        <v>667</v>
      </c>
      <c r="G697" s="14">
        <v>1</v>
      </c>
      <c r="H697">
        <f ca="1">COUNTIFS('3.DNAExtractions'!$B:$B,$B697,'3.DNAExtractions'!$D:$D,H$1)</f>
        <v>1</v>
      </c>
      <c r="J697" s="13" t="s">
        <v>107</v>
      </c>
      <c r="K697" s="13" t="s">
        <v>107</v>
      </c>
      <c r="L697" s="13" t="s">
        <v>107</v>
      </c>
      <c r="M697" s="14" t="s">
        <v>107</v>
      </c>
      <c r="N697" s="14" t="s">
        <v>107</v>
      </c>
      <c r="O697" s="13" t="s">
        <v>3220</v>
      </c>
      <c r="P697"/>
    </row>
    <row r="698" spans="1:16" x14ac:dyDescent="0.25">
      <c r="A698" s="48">
        <v>595</v>
      </c>
      <c r="B698" s="1" t="str">
        <f t="shared" si="20"/>
        <v>OG595U</v>
      </c>
      <c r="C698" s="1" t="str">
        <f t="shared" si="21"/>
        <v>OG595</v>
      </c>
      <c r="D698" t="str">
        <f>VLOOKUP(C698, '1.MetaData'!B:AI, 2, FALSE)</f>
        <v>AWFS-F16-1530</v>
      </c>
      <c r="F698" s="13" t="s">
        <v>667</v>
      </c>
      <c r="G698" s="14">
        <v>1</v>
      </c>
      <c r="H698">
        <f ca="1">COUNTIFS('3.DNAExtractions'!$B:$B,$B698,'3.DNAExtractions'!$D:$D,H$1)</f>
        <v>1</v>
      </c>
      <c r="J698" s="13" t="s">
        <v>107</v>
      </c>
      <c r="K698" s="13" t="s">
        <v>107</v>
      </c>
      <c r="L698" s="13" t="s">
        <v>107</v>
      </c>
      <c r="M698" s="14" t="s">
        <v>107</v>
      </c>
      <c r="N698" s="14" t="s">
        <v>107</v>
      </c>
      <c r="O698" s="13" t="s">
        <v>3220</v>
      </c>
      <c r="P698"/>
    </row>
    <row r="699" spans="1:16" x14ac:dyDescent="0.25">
      <c r="A699" s="48">
        <v>596</v>
      </c>
      <c r="B699" s="1" t="str">
        <f t="shared" si="20"/>
        <v>OG596U</v>
      </c>
      <c r="C699" s="1" t="str">
        <f t="shared" si="21"/>
        <v>OG596</v>
      </c>
      <c r="D699" t="str">
        <f>VLOOKUP(C699, '1.MetaData'!B:AI, 2, FALSE)</f>
        <v>AWFS-F16-1564</v>
      </c>
      <c r="F699" s="13" t="s">
        <v>667</v>
      </c>
      <c r="G699" s="14">
        <v>1</v>
      </c>
      <c r="H699">
        <f ca="1">COUNTIFS('3.DNAExtractions'!$B:$B,$B699,'3.DNAExtractions'!$D:$D,H$1)</f>
        <v>1</v>
      </c>
      <c r="J699" s="13" t="s">
        <v>107</v>
      </c>
      <c r="K699" s="13" t="s">
        <v>107</v>
      </c>
      <c r="L699" s="13" t="s">
        <v>107</v>
      </c>
      <c r="M699" s="14" t="s">
        <v>107</v>
      </c>
      <c r="N699" s="14" t="s">
        <v>107</v>
      </c>
      <c r="O699" s="13" t="s">
        <v>3220</v>
      </c>
      <c r="P699"/>
    </row>
    <row r="700" spans="1:16" x14ac:dyDescent="0.25">
      <c r="A700" s="48">
        <v>597</v>
      </c>
      <c r="B700" s="1" t="str">
        <f t="shared" si="20"/>
        <v>OG597U</v>
      </c>
      <c r="C700" s="1" t="str">
        <f t="shared" si="21"/>
        <v>OG597</v>
      </c>
      <c r="D700" t="str">
        <f>VLOOKUP(C700, '1.MetaData'!B:AI, 2, FALSE)</f>
        <v>AWFS-F16-1512</v>
      </c>
      <c r="F700" s="13" t="s">
        <v>667</v>
      </c>
      <c r="G700" s="14">
        <v>1</v>
      </c>
      <c r="H700">
        <f ca="1">COUNTIFS('3.DNAExtractions'!$B:$B,$B700,'3.DNAExtractions'!$D:$D,H$1)</f>
        <v>1</v>
      </c>
      <c r="J700" s="13" t="s">
        <v>107</v>
      </c>
      <c r="K700" s="13" t="s">
        <v>107</v>
      </c>
      <c r="L700" s="13" t="s">
        <v>107</v>
      </c>
      <c r="M700" s="14" t="s">
        <v>107</v>
      </c>
      <c r="N700" s="14" t="s">
        <v>107</v>
      </c>
      <c r="O700" s="13" t="s">
        <v>3220</v>
      </c>
      <c r="P700"/>
    </row>
    <row r="701" spans="1:16" x14ac:dyDescent="0.25">
      <c r="A701" s="48">
        <v>598</v>
      </c>
      <c r="B701" s="1" t="str">
        <f t="shared" si="20"/>
        <v>OG598U</v>
      </c>
      <c r="C701" s="1" t="str">
        <f t="shared" si="21"/>
        <v>OG598</v>
      </c>
      <c r="D701" t="str">
        <f>VLOOKUP(C701, '1.MetaData'!B:AI, 2, FALSE)</f>
        <v>AWFS-F16-1514</v>
      </c>
      <c r="F701" s="13" t="s">
        <v>667</v>
      </c>
      <c r="G701" s="14">
        <v>1</v>
      </c>
      <c r="H701">
        <f ca="1">COUNTIFS('3.DNAExtractions'!$B:$B,$B701,'3.DNAExtractions'!$D:$D,H$1)</f>
        <v>1</v>
      </c>
      <c r="J701" s="13" t="s">
        <v>107</v>
      </c>
      <c r="K701" s="13" t="s">
        <v>107</v>
      </c>
      <c r="L701" s="13" t="s">
        <v>107</v>
      </c>
      <c r="M701" s="14" t="s">
        <v>107</v>
      </c>
      <c r="N701" s="14" t="s">
        <v>107</v>
      </c>
      <c r="O701" s="13" t="s">
        <v>3220</v>
      </c>
      <c r="P701"/>
    </row>
    <row r="702" spans="1:16" x14ac:dyDescent="0.25">
      <c r="A702" s="48">
        <v>599</v>
      </c>
      <c r="B702" s="1" t="str">
        <f t="shared" si="20"/>
        <v>OG599U</v>
      </c>
      <c r="C702" s="1" t="str">
        <f t="shared" si="21"/>
        <v>OG599</v>
      </c>
      <c r="D702" t="str">
        <f>VLOOKUP(C702, '1.MetaData'!B:AI, 2, FALSE)</f>
        <v>AWFS-F16-1515</v>
      </c>
      <c r="F702" s="13" t="s">
        <v>667</v>
      </c>
      <c r="G702" s="14">
        <v>1</v>
      </c>
      <c r="H702">
        <f ca="1">COUNTIFS('3.DNAExtractions'!$B:$B,$B702,'3.DNAExtractions'!$D:$D,H$1)</f>
        <v>1</v>
      </c>
      <c r="J702" s="13" t="s">
        <v>107</v>
      </c>
      <c r="K702" s="13" t="s">
        <v>107</v>
      </c>
      <c r="L702" s="13" t="s">
        <v>107</v>
      </c>
      <c r="M702" s="14" t="s">
        <v>107</v>
      </c>
      <c r="N702" s="14" t="s">
        <v>107</v>
      </c>
      <c r="O702" s="13" t="s">
        <v>3220</v>
      </c>
      <c r="P702"/>
    </row>
    <row r="703" spans="1:16" x14ac:dyDescent="0.25">
      <c r="A703" s="48">
        <v>600</v>
      </c>
      <c r="B703" s="1" t="str">
        <f t="shared" si="20"/>
        <v>OG600U</v>
      </c>
      <c r="C703" s="1" t="str">
        <f t="shared" si="21"/>
        <v>OG600</v>
      </c>
      <c r="D703" t="str">
        <f>VLOOKUP(C703, '1.MetaData'!B:AI, 2, FALSE)</f>
        <v>AWFS-F16-1516</v>
      </c>
      <c r="F703" s="13" t="s">
        <v>667</v>
      </c>
      <c r="G703" s="14">
        <v>1</v>
      </c>
      <c r="H703">
        <f ca="1">COUNTIFS('3.DNAExtractions'!$B:$B,$B703,'3.DNAExtractions'!$D:$D,H$1)</f>
        <v>1</v>
      </c>
      <c r="J703" s="13" t="s">
        <v>107</v>
      </c>
      <c r="K703" s="13" t="s">
        <v>107</v>
      </c>
      <c r="L703" s="13" t="s">
        <v>107</v>
      </c>
      <c r="M703" s="14" t="s">
        <v>107</v>
      </c>
      <c r="N703" s="14" t="s">
        <v>107</v>
      </c>
      <c r="O703" s="13" t="s">
        <v>3220</v>
      </c>
      <c r="P703"/>
    </row>
    <row r="704" spans="1:16" x14ac:dyDescent="0.25">
      <c r="A704" s="48">
        <v>601</v>
      </c>
      <c r="B704" s="1" t="str">
        <f t="shared" ref="B704:B767" si="22">IF(G704&gt;1,_xlfn.CONCAT(C704,LEFT(F704,1),G704),_xlfn.CONCAT(C704,LEFT(F704,1)))</f>
        <v>OG601U</v>
      </c>
      <c r="C704" s="1" t="str">
        <f t="shared" ref="C704:C767" si="23">_xlfn.CONCAT("OG",A704)</f>
        <v>OG601</v>
      </c>
      <c r="D704" t="str">
        <f>VLOOKUP(C704, '1.MetaData'!B:AI, 2, FALSE)</f>
        <v>AWFS-F16-1590</v>
      </c>
      <c r="F704" s="13" t="s">
        <v>667</v>
      </c>
      <c r="G704" s="14">
        <v>1</v>
      </c>
      <c r="H704">
        <f ca="1">COUNTIFS('3.DNAExtractions'!$B:$B,$B704,'3.DNAExtractions'!$D:$D,H$1)</f>
        <v>1</v>
      </c>
      <c r="J704" s="13" t="s">
        <v>107</v>
      </c>
      <c r="K704" s="13" t="s">
        <v>107</v>
      </c>
      <c r="L704" s="13" t="s">
        <v>107</v>
      </c>
      <c r="M704" s="14" t="s">
        <v>107</v>
      </c>
      <c r="N704" s="14" t="s">
        <v>107</v>
      </c>
      <c r="O704" s="13" t="s">
        <v>3220</v>
      </c>
      <c r="P704"/>
    </row>
    <row r="705" spans="1:16" x14ac:dyDescent="0.25">
      <c r="A705" s="48">
        <v>602</v>
      </c>
      <c r="B705" s="1" t="str">
        <f t="shared" si="22"/>
        <v>OG602U</v>
      </c>
      <c r="C705" s="1" t="str">
        <f t="shared" si="23"/>
        <v>OG602</v>
      </c>
      <c r="D705" t="str">
        <f>VLOOKUP(C705, '1.MetaData'!B:AI, 2, FALSE)</f>
        <v>AWFS-F16-1517</v>
      </c>
      <c r="F705" s="13" t="s">
        <v>667</v>
      </c>
      <c r="G705" s="14">
        <v>1</v>
      </c>
      <c r="H705">
        <f ca="1">COUNTIFS('3.DNAExtractions'!$B:$B,$B705,'3.DNAExtractions'!$D:$D,H$1)</f>
        <v>1</v>
      </c>
      <c r="J705" s="13" t="s">
        <v>107</v>
      </c>
      <c r="K705" s="13" t="s">
        <v>107</v>
      </c>
      <c r="L705" s="13" t="s">
        <v>107</v>
      </c>
      <c r="M705" s="14" t="s">
        <v>107</v>
      </c>
      <c r="N705" s="14" t="s">
        <v>107</v>
      </c>
      <c r="O705" s="13" t="s">
        <v>3220</v>
      </c>
      <c r="P705"/>
    </row>
    <row r="706" spans="1:16" x14ac:dyDescent="0.25">
      <c r="A706" s="48">
        <v>603</v>
      </c>
      <c r="B706" s="1" t="str">
        <f t="shared" si="22"/>
        <v>OG603U</v>
      </c>
      <c r="C706" s="1" t="str">
        <f t="shared" si="23"/>
        <v>OG603</v>
      </c>
      <c r="D706" t="str">
        <f>VLOOKUP(C706, '1.MetaData'!B:AI, 2, FALSE)</f>
        <v>F16-1604</v>
      </c>
      <c r="F706" s="13" t="s">
        <v>667</v>
      </c>
      <c r="G706" s="14">
        <v>1</v>
      </c>
      <c r="H706">
        <f ca="1">COUNTIFS('3.DNAExtractions'!$B:$B,$B706,'3.DNAExtractions'!$D:$D,H$1)</f>
        <v>1</v>
      </c>
      <c r="J706" s="13" t="s">
        <v>107</v>
      </c>
      <c r="K706" s="13" t="s">
        <v>107</v>
      </c>
      <c r="L706" s="13" t="s">
        <v>107</v>
      </c>
      <c r="M706" s="14" t="s">
        <v>107</v>
      </c>
      <c r="N706" s="14" t="s">
        <v>107</v>
      </c>
      <c r="O706" s="13" t="s">
        <v>3220</v>
      </c>
      <c r="P706"/>
    </row>
    <row r="707" spans="1:16" x14ac:dyDescent="0.25">
      <c r="A707" s="48">
        <v>604</v>
      </c>
      <c r="B707" s="1" t="str">
        <f t="shared" si="22"/>
        <v>OG604U</v>
      </c>
      <c r="C707" s="1" t="str">
        <f t="shared" si="23"/>
        <v>OG604</v>
      </c>
      <c r="D707" t="str">
        <f>VLOOKUP(C707, '1.MetaData'!B:AI, 2, FALSE)</f>
        <v>F16-1608</v>
      </c>
      <c r="F707" s="13" t="s">
        <v>667</v>
      </c>
      <c r="G707" s="14">
        <v>1</v>
      </c>
      <c r="H707">
        <f ca="1">COUNTIFS('3.DNAExtractions'!$B:$B,$B707,'3.DNAExtractions'!$D:$D,H$1)</f>
        <v>1</v>
      </c>
      <c r="J707" s="13" t="s">
        <v>107</v>
      </c>
      <c r="K707" s="13" t="s">
        <v>107</v>
      </c>
      <c r="L707" s="13" t="s">
        <v>107</v>
      </c>
      <c r="M707" s="14" t="s">
        <v>107</v>
      </c>
      <c r="N707" s="14" t="s">
        <v>107</v>
      </c>
      <c r="O707" s="13" t="s">
        <v>3220</v>
      </c>
      <c r="P707"/>
    </row>
    <row r="708" spans="1:16" x14ac:dyDescent="0.25">
      <c r="A708" s="48">
        <v>605</v>
      </c>
      <c r="B708" s="1" t="str">
        <f t="shared" si="22"/>
        <v>OG605U</v>
      </c>
      <c r="C708" s="1" t="str">
        <f t="shared" si="23"/>
        <v>OG605</v>
      </c>
      <c r="D708" t="str">
        <f>VLOOKUP(C708, '1.MetaData'!B:AI, 2, FALSE)</f>
        <v>F16-1603</v>
      </c>
      <c r="F708" s="13" t="s">
        <v>667</v>
      </c>
      <c r="G708" s="14">
        <v>1</v>
      </c>
      <c r="H708">
        <f ca="1">COUNTIFS('3.DNAExtractions'!$B:$B,$B708,'3.DNAExtractions'!$D:$D,H$1)</f>
        <v>1</v>
      </c>
      <c r="J708" s="13" t="s">
        <v>107</v>
      </c>
      <c r="K708" s="13" t="s">
        <v>107</v>
      </c>
      <c r="L708" s="13" t="s">
        <v>107</v>
      </c>
      <c r="M708" s="14" t="s">
        <v>107</v>
      </c>
      <c r="N708" s="14" t="s">
        <v>107</v>
      </c>
      <c r="O708" s="13" t="s">
        <v>3220</v>
      </c>
      <c r="P708"/>
    </row>
    <row r="709" spans="1:16" x14ac:dyDescent="0.25">
      <c r="A709" s="48">
        <v>606</v>
      </c>
      <c r="B709" s="1" t="str">
        <f t="shared" si="22"/>
        <v>OG606U</v>
      </c>
      <c r="C709" s="1" t="str">
        <f t="shared" si="23"/>
        <v>OG606</v>
      </c>
      <c r="D709" t="str">
        <f>VLOOKUP(C709, '1.MetaData'!B:AI, 2, FALSE)</f>
        <v>F16-1612</v>
      </c>
      <c r="F709" s="13" t="s">
        <v>667</v>
      </c>
      <c r="G709" s="14">
        <v>1</v>
      </c>
      <c r="H709">
        <f ca="1">COUNTIFS('3.DNAExtractions'!$B:$B,$B709,'3.DNAExtractions'!$D:$D,H$1)</f>
        <v>1</v>
      </c>
      <c r="J709" s="13" t="s">
        <v>107</v>
      </c>
      <c r="K709" s="13" t="s">
        <v>107</v>
      </c>
      <c r="L709" s="13" t="s">
        <v>107</v>
      </c>
      <c r="M709" s="14" t="s">
        <v>107</v>
      </c>
      <c r="N709" s="14" t="s">
        <v>107</v>
      </c>
      <c r="O709" s="13" t="s">
        <v>3220</v>
      </c>
      <c r="P709"/>
    </row>
    <row r="710" spans="1:16" x14ac:dyDescent="0.25">
      <c r="A710" s="48">
        <v>607</v>
      </c>
      <c r="B710" s="1" t="str">
        <f t="shared" si="22"/>
        <v>OG607U</v>
      </c>
      <c r="C710" s="1" t="str">
        <f t="shared" si="23"/>
        <v>OG607</v>
      </c>
      <c r="D710" t="str">
        <f>VLOOKUP(C710, '1.MetaData'!B:AI, 2, FALSE)</f>
        <v>F16-1602</v>
      </c>
      <c r="F710" s="13" t="s">
        <v>667</v>
      </c>
      <c r="G710" s="14">
        <v>1</v>
      </c>
      <c r="H710">
        <f ca="1">COUNTIFS('3.DNAExtractions'!$B:$B,$B710,'3.DNAExtractions'!$D:$D,H$1)</f>
        <v>1</v>
      </c>
      <c r="J710" s="13" t="s">
        <v>107</v>
      </c>
      <c r="K710" s="13" t="s">
        <v>107</v>
      </c>
      <c r="L710" s="13" t="s">
        <v>107</v>
      </c>
      <c r="M710" s="14" t="s">
        <v>107</v>
      </c>
      <c r="N710" s="14" t="s">
        <v>107</v>
      </c>
      <c r="O710" s="13" t="s">
        <v>3220</v>
      </c>
      <c r="P710"/>
    </row>
    <row r="711" spans="1:16" x14ac:dyDescent="0.25">
      <c r="A711" s="48">
        <v>608</v>
      </c>
      <c r="B711" s="1" t="str">
        <f t="shared" si="22"/>
        <v>OG608U</v>
      </c>
      <c r="C711" s="1" t="str">
        <f t="shared" si="23"/>
        <v>OG608</v>
      </c>
      <c r="D711" t="str">
        <f>VLOOKUP(C711, '1.MetaData'!B:AI, 2, FALSE)</f>
        <v>F16-1609</v>
      </c>
      <c r="F711" s="13" t="s">
        <v>667</v>
      </c>
      <c r="G711" s="14">
        <v>1</v>
      </c>
      <c r="H711">
        <f ca="1">COUNTIFS('3.DNAExtractions'!$B:$B,$B711,'3.DNAExtractions'!$D:$D,H$1)</f>
        <v>1</v>
      </c>
      <c r="J711" s="13" t="s">
        <v>107</v>
      </c>
      <c r="K711" s="13" t="s">
        <v>107</v>
      </c>
      <c r="L711" s="13" t="s">
        <v>107</v>
      </c>
      <c r="M711" s="14" t="s">
        <v>107</v>
      </c>
      <c r="N711" s="14" t="s">
        <v>107</v>
      </c>
      <c r="O711" s="13" t="s">
        <v>3220</v>
      </c>
      <c r="P711"/>
    </row>
    <row r="712" spans="1:16" x14ac:dyDescent="0.25">
      <c r="A712" s="48">
        <v>609</v>
      </c>
      <c r="B712" s="1" t="str">
        <f t="shared" si="22"/>
        <v>OG609U</v>
      </c>
      <c r="C712" s="1" t="str">
        <f t="shared" si="23"/>
        <v>OG609</v>
      </c>
      <c r="D712" t="str">
        <f>VLOOKUP(C712, '1.MetaData'!B:AI, 2, FALSE)</f>
        <v>F16-1596</v>
      </c>
      <c r="F712" s="13" t="s">
        <v>667</v>
      </c>
      <c r="G712" s="14">
        <v>1</v>
      </c>
      <c r="H712">
        <f ca="1">COUNTIFS('3.DNAExtractions'!$B:$B,$B712,'3.DNAExtractions'!$D:$D,H$1)</f>
        <v>1</v>
      </c>
      <c r="J712" s="13" t="s">
        <v>107</v>
      </c>
      <c r="K712" s="13" t="s">
        <v>107</v>
      </c>
      <c r="L712" s="13" t="s">
        <v>107</v>
      </c>
      <c r="M712" s="14" t="s">
        <v>107</v>
      </c>
      <c r="N712" s="14" t="s">
        <v>107</v>
      </c>
      <c r="O712" s="13" t="s">
        <v>3220</v>
      </c>
      <c r="P712"/>
    </row>
    <row r="713" spans="1:16" x14ac:dyDescent="0.25">
      <c r="A713" s="48">
        <v>610</v>
      </c>
      <c r="B713" s="1" t="str">
        <f t="shared" si="22"/>
        <v>OG610U</v>
      </c>
      <c r="C713" s="1" t="str">
        <f t="shared" si="23"/>
        <v>OG610</v>
      </c>
      <c r="D713" t="str">
        <f>VLOOKUP(C713, '1.MetaData'!B:AI, 2, FALSE)</f>
        <v>F16-1599</v>
      </c>
      <c r="F713" s="13" t="s">
        <v>667</v>
      </c>
      <c r="G713" s="14">
        <v>1</v>
      </c>
      <c r="H713">
        <f ca="1">COUNTIFS('3.DNAExtractions'!$B:$B,$B713,'3.DNAExtractions'!$D:$D,H$1)</f>
        <v>1</v>
      </c>
      <c r="J713" s="13" t="s">
        <v>107</v>
      </c>
      <c r="K713" s="13" t="s">
        <v>107</v>
      </c>
      <c r="L713" s="13" t="s">
        <v>107</v>
      </c>
      <c r="M713" s="14" t="s">
        <v>107</v>
      </c>
      <c r="N713" s="14" t="s">
        <v>107</v>
      </c>
      <c r="O713" s="13" t="s">
        <v>3220</v>
      </c>
      <c r="P713"/>
    </row>
    <row r="714" spans="1:16" x14ac:dyDescent="0.25">
      <c r="A714" s="48">
        <v>611</v>
      </c>
      <c r="B714" s="1" t="str">
        <f t="shared" si="22"/>
        <v>OG611U</v>
      </c>
      <c r="C714" s="1" t="str">
        <f t="shared" si="23"/>
        <v>OG611</v>
      </c>
      <c r="D714" t="str">
        <f>VLOOKUP(C714, '1.MetaData'!B:AI, 2, FALSE)</f>
        <v>F16-1606</v>
      </c>
      <c r="F714" s="13" t="s">
        <v>667</v>
      </c>
      <c r="G714" s="14">
        <v>1</v>
      </c>
      <c r="H714">
        <f ca="1">COUNTIFS('3.DNAExtractions'!$B:$B,$B714,'3.DNAExtractions'!$D:$D,H$1)</f>
        <v>1</v>
      </c>
      <c r="J714" s="13" t="s">
        <v>107</v>
      </c>
      <c r="K714" s="13" t="s">
        <v>107</v>
      </c>
      <c r="L714" s="13" t="s">
        <v>107</v>
      </c>
      <c r="M714" s="14" t="s">
        <v>107</v>
      </c>
      <c r="N714" s="14" t="s">
        <v>107</v>
      </c>
      <c r="O714" s="13" t="s">
        <v>3220</v>
      </c>
      <c r="P714"/>
    </row>
    <row r="715" spans="1:16" x14ac:dyDescent="0.25">
      <c r="A715" s="48">
        <v>612</v>
      </c>
      <c r="B715" s="1" t="str">
        <f t="shared" si="22"/>
        <v>OG612U</v>
      </c>
      <c r="C715" s="1" t="str">
        <f t="shared" si="23"/>
        <v>OG612</v>
      </c>
      <c r="D715" t="str">
        <f>VLOOKUP(C715, '1.MetaData'!B:AI, 2, FALSE)</f>
        <v>F16-1605</v>
      </c>
      <c r="F715" s="13" t="s">
        <v>667</v>
      </c>
      <c r="G715" s="14">
        <v>1</v>
      </c>
      <c r="H715">
        <f ca="1">COUNTIFS('3.DNAExtractions'!$B:$B,$B715,'3.DNAExtractions'!$D:$D,H$1)</f>
        <v>1</v>
      </c>
      <c r="J715" s="13" t="s">
        <v>107</v>
      </c>
      <c r="K715" s="13" t="s">
        <v>107</v>
      </c>
      <c r="L715" s="13" t="s">
        <v>107</v>
      </c>
      <c r="M715" s="14" t="s">
        <v>107</v>
      </c>
      <c r="N715" s="14" t="s">
        <v>107</v>
      </c>
      <c r="O715" s="13" t="s">
        <v>3220</v>
      </c>
      <c r="P715"/>
    </row>
    <row r="716" spans="1:16" x14ac:dyDescent="0.25">
      <c r="A716" s="48">
        <v>613</v>
      </c>
      <c r="B716" s="1" t="str">
        <f t="shared" si="22"/>
        <v>OG613U</v>
      </c>
      <c r="C716" s="1" t="str">
        <f t="shared" si="23"/>
        <v>OG613</v>
      </c>
      <c r="D716" t="str">
        <f>VLOOKUP(C716, '1.MetaData'!B:AI, 2, FALSE)</f>
        <v>F16-1598</v>
      </c>
      <c r="F716" s="13" t="s">
        <v>667</v>
      </c>
      <c r="G716" s="14">
        <v>1</v>
      </c>
      <c r="H716">
        <f ca="1">COUNTIFS('3.DNAExtractions'!$B:$B,$B716,'3.DNAExtractions'!$D:$D,H$1)</f>
        <v>1</v>
      </c>
      <c r="J716" s="13" t="s">
        <v>107</v>
      </c>
      <c r="K716" s="13" t="s">
        <v>107</v>
      </c>
      <c r="L716" s="13" t="s">
        <v>107</v>
      </c>
      <c r="M716" s="14" t="s">
        <v>107</v>
      </c>
      <c r="N716" s="14" t="s">
        <v>107</v>
      </c>
      <c r="O716" s="13" t="s">
        <v>3220</v>
      </c>
      <c r="P716"/>
    </row>
    <row r="717" spans="1:16" x14ac:dyDescent="0.25">
      <c r="A717" s="48">
        <v>614</v>
      </c>
      <c r="B717" s="1" t="str">
        <f t="shared" si="22"/>
        <v>OG614U</v>
      </c>
      <c r="C717" s="1" t="str">
        <f t="shared" si="23"/>
        <v>OG614</v>
      </c>
      <c r="D717" t="str">
        <f>VLOOKUP(C717, '1.MetaData'!B:AI, 2, FALSE)</f>
        <v>F16-1597</v>
      </c>
      <c r="F717" s="13" t="s">
        <v>667</v>
      </c>
      <c r="G717" s="14">
        <v>1</v>
      </c>
      <c r="H717">
        <f ca="1">COUNTIFS('3.DNAExtractions'!$B:$B,$B717,'3.DNAExtractions'!$D:$D,H$1)</f>
        <v>1</v>
      </c>
      <c r="J717" s="13" t="s">
        <v>107</v>
      </c>
      <c r="K717" s="13" t="s">
        <v>107</v>
      </c>
      <c r="L717" s="13" t="s">
        <v>107</v>
      </c>
      <c r="M717" s="14" t="s">
        <v>107</v>
      </c>
      <c r="N717" s="14" t="s">
        <v>107</v>
      </c>
      <c r="O717" s="13" t="s">
        <v>3220</v>
      </c>
      <c r="P717"/>
    </row>
    <row r="718" spans="1:16" x14ac:dyDescent="0.25">
      <c r="A718" s="48">
        <v>615</v>
      </c>
      <c r="B718" s="1" t="str">
        <f t="shared" si="22"/>
        <v>OG615U</v>
      </c>
      <c r="C718" s="1" t="str">
        <f t="shared" si="23"/>
        <v>OG615</v>
      </c>
      <c r="D718" t="str">
        <f>VLOOKUP(C718, '1.MetaData'!B:AI, 2, FALSE)</f>
        <v>F16-1615</v>
      </c>
      <c r="F718" s="13" t="s">
        <v>667</v>
      </c>
      <c r="G718" s="14">
        <v>1</v>
      </c>
      <c r="H718">
        <f ca="1">COUNTIFS('3.DNAExtractions'!$B:$B,$B718,'3.DNAExtractions'!$D:$D,H$1)</f>
        <v>1</v>
      </c>
      <c r="J718" s="13" t="s">
        <v>107</v>
      </c>
      <c r="K718" s="13" t="s">
        <v>107</v>
      </c>
      <c r="L718" s="13" t="s">
        <v>107</v>
      </c>
      <c r="M718" s="14" t="s">
        <v>107</v>
      </c>
      <c r="N718" s="14" t="s">
        <v>107</v>
      </c>
      <c r="O718" s="13" t="s">
        <v>3220</v>
      </c>
      <c r="P718"/>
    </row>
    <row r="719" spans="1:16" x14ac:dyDescent="0.25">
      <c r="A719" s="48">
        <v>616</v>
      </c>
      <c r="B719" s="1" t="str">
        <f t="shared" si="22"/>
        <v>OG616U</v>
      </c>
      <c r="C719" s="1" t="str">
        <f t="shared" si="23"/>
        <v>OG616</v>
      </c>
      <c r="D719" t="str">
        <f>VLOOKUP(C719, '1.MetaData'!B:AI, 2, FALSE)</f>
        <v>F16-1619</v>
      </c>
      <c r="F719" s="13" t="s">
        <v>667</v>
      </c>
      <c r="G719" s="14">
        <v>1</v>
      </c>
      <c r="H719">
        <f ca="1">COUNTIFS('3.DNAExtractions'!$B:$B,$B719,'3.DNAExtractions'!$D:$D,H$1)</f>
        <v>1</v>
      </c>
      <c r="J719" s="13" t="s">
        <v>107</v>
      </c>
      <c r="K719" s="13" t="s">
        <v>107</v>
      </c>
      <c r="L719" s="13" t="s">
        <v>107</v>
      </c>
      <c r="M719" s="14" t="s">
        <v>107</v>
      </c>
      <c r="N719" s="14" t="s">
        <v>107</v>
      </c>
      <c r="O719" s="13" t="s">
        <v>3220</v>
      </c>
      <c r="P719"/>
    </row>
    <row r="720" spans="1:16" x14ac:dyDescent="0.25">
      <c r="A720" s="48">
        <v>617</v>
      </c>
      <c r="B720" s="1" t="str">
        <f t="shared" si="22"/>
        <v>OG617U</v>
      </c>
      <c r="C720" s="1" t="str">
        <f t="shared" si="23"/>
        <v>OG617</v>
      </c>
      <c r="D720" t="str">
        <f>VLOOKUP(C720, '1.MetaData'!B:AI, 2, FALSE)</f>
        <v>F16-1617</v>
      </c>
      <c r="F720" s="13" t="s">
        <v>667</v>
      </c>
      <c r="G720" s="14">
        <v>1</v>
      </c>
      <c r="H720">
        <f ca="1">COUNTIFS('3.DNAExtractions'!$B:$B,$B720,'3.DNAExtractions'!$D:$D,H$1)</f>
        <v>1</v>
      </c>
      <c r="J720" s="13" t="s">
        <v>107</v>
      </c>
      <c r="K720" s="13" t="s">
        <v>107</v>
      </c>
      <c r="L720" s="13" t="s">
        <v>107</v>
      </c>
      <c r="M720" s="14" t="s">
        <v>107</v>
      </c>
      <c r="N720" s="14" t="s">
        <v>107</v>
      </c>
      <c r="O720" s="13" t="s">
        <v>3220</v>
      </c>
      <c r="P720"/>
    </row>
    <row r="721" spans="1:16" x14ac:dyDescent="0.25">
      <c r="A721" s="48">
        <v>618</v>
      </c>
      <c r="B721" s="1" t="str">
        <f t="shared" si="22"/>
        <v>OG618U</v>
      </c>
      <c r="C721" s="1" t="str">
        <f t="shared" si="23"/>
        <v>OG618</v>
      </c>
      <c r="D721" t="str">
        <f>VLOOKUP(C721, '1.MetaData'!B:AI, 2, FALSE)</f>
        <v>F16-1614</v>
      </c>
      <c r="F721" s="13" t="s">
        <v>667</v>
      </c>
      <c r="G721" s="14">
        <v>1</v>
      </c>
      <c r="H721">
        <f ca="1">COUNTIFS('3.DNAExtractions'!$B:$B,$B721,'3.DNAExtractions'!$D:$D,H$1)</f>
        <v>1</v>
      </c>
      <c r="J721" s="13" t="s">
        <v>107</v>
      </c>
      <c r="K721" s="13" t="s">
        <v>107</v>
      </c>
      <c r="L721" s="13" t="s">
        <v>107</v>
      </c>
      <c r="M721" s="14" t="s">
        <v>107</v>
      </c>
      <c r="N721" s="14" t="s">
        <v>107</v>
      </c>
      <c r="O721" s="13" t="s">
        <v>3220</v>
      </c>
      <c r="P721"/>
    </row>
    <row r="722" spans="1:16" x14ac:dyDescent="0.25">
      <c r="A722" s="48">
        <v>619</v>
      </c>
      <c r="B722" s="1" t="str">
        <f t="shared" si="22"/>
        <v>OG619U</v>
      </c>
      <c r="C722" s="1" t="str">
        <f t="shared" si="23"/>
        <v>OG619</v>
      </c>
      <c r="D722" t="str">
        <f>VLOOKUP(C722, '1.MetaData'!B:AI, 2, FALSE)</f>
        <v>F16-1621</v>
      </c>
      <c r="F722" s="13" t="s">
        <v>667</v>
      </c>
      <c r="G722" s="14">
        <v>1</v>
      </c>
      <c r="H722">
        <f ca="1">COUNTIFS('3.DNAExtractions'!$B:$B,$B722,'3.DNAExtractions'!$D:$D,H$1)</f>
        <v>1</v>
      </c>
      <c r="J722" s="13" t="s">
        <v>107</v>
      </c>
      <c r="K722" s="13" t="s">
        <v>107</v>
      </c>
      <c r="L722" s="13" t="s">
        <v>107</v>
      </c>
      <c r="M722" s="14" t="s">
        <v>107</v>
      </c>
      <c r="N722" s="14" t="s">
        <v>107</v>
      </c>
      <c r="O722" s="13" t="s">
        <v>3220</v>
      </c>
      <c r="P722"/>
    </row>
    <row r="723" spans="1:16" x14ac:dyDescent="0.25">
      <c r="A723" s="48">
        <v>620</v>
      </c>
      <c r="B723" s="1" t="str">
        <f t="shared" si="22"/>
        <v>OG620U</v>
      </c>
      <c r="C723" s="1" t="str">
        <f t="shared" si="23"/>
        <v>OG620</v>
      </c>
      <c r="D723" t="str">
        <f>VLOOKUP(C723, '1.MetaData'!B:AI, 2, FALSE)</f>
        <v>F16-1618</v>
      </c>
      <c r="F723" s="13" t="s">
        <v>667</v>
      </c>
      <c r="G723" s="14">
        <v>1</v>
      </c>
      <c r="H723">
        <f ca="1">COUNTIFS('3.DNAExtractions'!$B:$B,$B723,'3.DNAExtractions'!$D:$D,H$1)</f>
        <v>1</v>
      </c>
      <c r="J723" s="13" t="s">
        <v>107</v>
      </c>
      <c r="K723" s="13" t="s">
        <v>107</v>
      </c>
      <c r="L723" s="13" t="s">
        <v>107</v>
      </c>
      <c r="M723" s="14" t="s">
        <v>107</v>
      </c>
      <c r="N723" s="14" t="s">
        <v>107</v>
      </c>
      <c r="O723" s="13" t="s">
        <v>3220</v>
      </c>
      <c r="P723"/>
    </row>
    <row r="724" spans="1:16" x14ac:dyDescent="0.25">
      <c r="A724" s="48">
        <v>621</v>
      </c>
      <c r="B724" s="1" t="str">
        <f t="shared" si="22"/>
        <v>OG621U</v>
      </c>
      <c r="C724" s="1" t="str">
        <f t="shared" si="23"/>
        <v>OG621</v>
      </c>
      <c r="D724" t="str">
        <f>VLOOKUP(C724, '1.MetaData'!B:AI, 2, FALSE)</f>
        <v>F16-1610</v>
      </c>
      <c r="F724" s="13" t="s">
        <v>667</v>
      </c>
      <c r="G724" s="14">
        <v>1</v>
      </c>
      <c r="H724">
        <f ca="1">COUNTIFS('3.DNAExtractions'!$B:$B,$B724,'3.DNAExtractions'!$D:$D,H$1)</f>
        <v>1</v>
      </c>
      <c r="J724" s="13" t="s">
        <v>107</v>
      </c>
      <c r="K724" s="13" t="s">
        <v>107</v>
      </c>
      <c r="L724" s="13" t="s">
        <v>107</v>
      </c>
      <c r="M724" s="14" t="s">
        <v>107</v>
      </c>
      <c r="N724" s="14" t="s">
        <v>107</v>
      </c>
      <c r="O724" s="13" t="s">
        <v>3220</v>
      </c>
      <c r="P724"/>
    </row>
    <row r="725" spans="1:16" x14ac:dyDescent="0.25">
      <c r="A725" s="48">
        <v>622</v>
      </c>
      <c r="B725" s="1" t="str">
        <f t="shared" si="22"/>
        <v>OG622U</v>
      </c>
      <c r="C725" s="1" t="str">
        <f t="shared" si="23"/>
        <v>OG622</v>
      </c>
      <c r="D725" t="str">
        <f>VLOOKUP(C725, '1.MetaData'!B:AI, 2, FALSE)</f>
        <v>F16-1611</v>
      </c>
      <c r="F725" s="13" t="s">
        <v>667</v>
      </c>
      <c r="G725" s="14">
        <v>1</v>
      </c>
      <c r="H725">
        <f ca="1">COUNTIFS('3.DNAExtractions'!$B:$B,$B725,'3.DNAExtractions'!$D:$D,H$1)</f>
        <v>1</v>
      </c>
      <c r="J725" s="13" t="s">
        <v>107</v>
      </c>
      <c r="K725" s="13" t="s">
        <v>107</v>
      </c>
      <c r="L725" s="13" t="s">
        <v>107</v>
      </c>
      <c r="M725" s="14" t="s">
        <v>107</v>
      </c>
      <c r="N725" s="14" t="s">
        <v>107</v>
      </c>
      <c r="O725" s="13" t="s">
        <v>3220</v>
      </c>
      <c r="P725"/>
    </row>
    <row r="726" spans="1:16" x14ac:dyDescent="0.25">
      <c r="A726" s="48">
        <v>623</v>
      </c>
      <c r="B726" s="1" t="str">
        <f t="shared" si="22"/>
        <v>OG623U</v>
      </c>
      <c r="C726" s="1" t="str">
        <f t="shared" si="23"/>
        <v>OG623</v>
      </c>
      <c r="D726" t="str">
        <f>VLOOKUP(C726, '1.MetaData'!B:AI, 2, FALSE)</f>
        <v>F16-1613</v>
      </c>
      <c r="F726" s="13" t="s">
        <v>667</v>
      </c>
      <c r="G726" s="14">
        <v>1</v>
      </c>
      <c r="H726">
        <f ca="1">COUNTIFS('3.DNAExtractions'!$B:$B,$B726,'3.DNAExtractions'!$D:$D,H$1)</f>
        <v>1</v>
      </c>
      <c r="J726" s="13" t="s">
        <v>107</v>
      </c>
      <c r="K726" s="13" t="s">
        <v>107</v>
      </c>
      <c r="L726" s="13" t="s">
        <v>107</v>
      </c>
      <c r="M726" s="14" t="s">
        <v>107</v>
      </c>
      <c r="N726" s="14" t="s">
        <v>107</v>
      </c>
      <c r="O726" s="13" t="s">
        <v>3220</v>
      </c>
      <c r="P726"/>
    </row>
    <row r="727" spans="1:16" x14ac:dyDescent="0.25">
      <c r="A727" s="48">
        <v>624</v>
      </c>
      <c r="B727" s="1" t="str">
        <f t="shared" si="22"/>
        <v>OG624U</v>
      </c>
      <c r="C727" s="1" t="str">
        <f t="shared" si="23"/>
        <v>OG624</v>
      </c>
      <c r="D727" t="str">
        <f>VLOOKUP(C727, '1.MetaData'!B:AI, 2, FALSE)</f>
        <v>F16-1616</v>
      </c>
      <c r="F727" s="13" t="s">
        <v>667</v>
      </c>
      <c r="G727" s="14">
        <v>1</v>
      </c>
      <c r="H727">
        <f ca="1">COUNTIFS('3.DNAExtractions'!$B:$B,$B727,'3.DNAExtractions'!$D:$D,H$1)</f>
        <v>1</v>
      </c>
      <c r="J727" s="13" t="s">
        <v>107</v>
      </c>
      <c r="K727" s="13" t="s">
        <v>107</v>
      </c>
      <c r="L727" s="13" t="s">
        <v>107</v>
      </c>
      <c r="M727" s="14" t="s">
        <v>107</v>
      </c>
      <c r="N727" s="14" t="s">
        <v>107</v>
      </c>
      <c r="O727" s="13" t="s">
        <v>3220</v>
      </c>
      <c r="P727"/>
    </row>
    <row r="728" spans="1:16" x14ac:dyDescent="0.25">
      <c r="A728" s="48">
        <v>630</v>
      </c>
      <c r="B728" s="1" t="str">
        <f t="shared" si="22"/>
        <v>OG630F</v>
      </c>
      <c r="C728" s="1" t="str">
        <f t="shared" si="23"/>
        <v>OG630</v>
      </c>
      <c r="D728" t="str">
        <f>VLOOKUP(C728, '1.MetaData'!B:AI, 2, FALSE)</f>
        <v>EX23_TS_1</v>
      </c>
      <c r="F728" s="13" t="s">
        <v>3186</v>
      </c>
      <c r="G728" s="14">
        <v>1</v>
      </c>
      <c r="H728">
        <f ca="1">COUNTIFS('3.DNAExtractions'!$B:$B,$B728,'3.DNAExtractions'!$D:$D,H$1)</f>
        <v>1</v>
      </c>
      <c r="J728" s="13" t="s">
        <v>3134</v>
      </c>
      <c r="N728" s="14"/>
      <c r="O728" s="13"/>
      <c r="P728"/>
    </row>
    <row r="729" spans="1:16" x14ac:dyDescent="0.25">
      <c r="A729" s="48">
        <v>631</v>
      </c>
      <c r="B729" s="1" t="str">
        <f t="shared" si="22"/>
        <v>OG631F</v>
      </c>
      <c r="C729" s="1" t="str">
        <f t="shared" si="23"/>
        <v>OG631</v>
      </c>
      <c r="D729" t="str">
        <f>VLOOKUP(C729, '1.MetaData'!B:AI, 2, FALSE)</f>
        <v>EX23_TS_2</v>
      </c>
      <c r="F729" s="13" t="s">
        <v>3186</v>
      </c>
      <c r="G729" s="14">
        <v>1</v>
      </c>
      <c r="H729">
        <f ca="1">COUNTIFS('3.DNAExtractions'!$B:$B,$B729,'3.DNAExtractions'!$D:$D,H$1)</f>
        <v>1</v>
      </c>
      <c r="J729" s="13" t="s">
        <v>3134</v>
      </c>
      <c r="N729" s="14"/>
      <c r="O729" s="13"/>
      <c r="P729"/>
    </row>
    <row r="730" spans="1:16" x14ac:dyDescent="0.25">
      <c r="A730" s="48">
        <v>632</v>
      </c>
      <c r="B730" s="1" t="str">
        <f t="shared" si="22"/>
        <v>OG632F</v>
      </c>
      <c r="C730" s="1" t="str">
        <f t="shared" si="23"/>
        <v>OG632</v>
      </c>
      <c r="D730" t="str">
        <f>VLOOKUP(C730, '1.MetaData'!B:AI, 2, FALSE)</f>
        <v>EX23_TS_3</v>
      </c>
      <c r="F730" s="13" t="s">
        <v>3186</v>
      </c>
      <c r="G730" s="14">
        <v>1</v>
      </c>
      <c r="H730">
        <f ca="1">COUNTIFS('3.DNAExtractions'!$B:$B,$B730,'3.DNAExtractions'!$D:$D,H$1)</f>
        <v>1</v>
      </c>
      <c r="J730" s="13" t="s">
        <v>3134</v>
      </c>
      <c r="N730" s="14"/>
      <c r="O730" s="13"/>
      <c r="P730"/>
    </row>
    <row r="731" spans="1:16" x14ac:dyDescent="0.25">
      <c r="A731" s="48">
        <v>633</v>
      </c>
      <c r="B731" s="1" t="str">
        <f t="shared" si="22"/>
        <v>OG633F</v>
      </c>
      <c r="C731" s="1" t="str">
        <f t="shared" si="23"/>
        <v>OG633</v>
      </c>
      <c r="D731" t="str">
        <f>VLOOKUP(C731, '1.MetaData'!B:AI, 2, FALSE)</f>
        <v>EX23_TS_4</v>
      </c>
      <c r="F731" s="13" t="s">
        <v>3186</v>
      </c>
      <c r="G731" s="14">
        <v>1</v>
      </c>
      <c r="H731">
        <f ca="1">COUNTIFS('3.DNAExtractions'!$B:$B,$B731,'3.DNAExtractions'!$D:$D,H$1)</f>
        <v>1</v>
      </c>
      <c r="J731" s="13" t="s">
        <v>3134</v>
      </c>
      <c r="N731" s="14"/>
      <c r="O731" s="13"/>
      <c r="P731"/>
    </row>
    <row r="732" spans="1:16" x14ac:dyDescent="0.25">
      <c r="A732" s="48">
        <v>633</v>
      </c>
      <c r="B732" s="1" t="str">
        <f t="shared" si="22"/>
        <v>OG633B</v>
      </c>
      <c r="C732" s="1" t="str">
        <f t="shared" si="23"/>
        <v>OG633</v>
      </c>
      <c r="D732" t="str">
        <f>VLOOKUP(C732, '1.MetaData'!B:AI, 2, FALSE)</f>
        <v>EX23_TS_4</v>
      </c>
      <c r="F732" s="13" t="s">
        <v>3149</v>
      </c>
      <c r="G732" s="14">
        <v>1</v>
      </c>
      <c r="H732">
        <f ca="1">COUNTIFS('3.DNAExtractions'!$B:$B,$B732,'3.DNAExtractions'!$D:$D,H$1)</f>
        <v>0</v>
      </c>
      <c r="J732" s="13" t="s">
        <v>3134</v>
      </c>
      <c r="N732" s="14"/>
      <c r="O732" s="13"/>
      <c r="P732"/>
    </row>
    <row r="733" spans="1:16" x14ac:dyDescent="0.25">
      <c r="A733" s="48">
        <v>634</v>
      </c>
      <c r="B733" s="1" t="str">
        <f t="shared" si="22"/>
        <v>OG634F</v>
      </c>
      <c r="C733" s="1" t="str">
        <f t="shared" si="23"/>
        <v>OG634</v>
      </c>
      <c r="D733" t="str">
        <f>VLOOKUP(C733, '1.MetaData'!B:AI, 2, FALSE)</f>
        <v>EX23_TS_5</v>
      </c>
      <c r="F733" s="13" t="s">
        <v>3186</v>
      </c>
      <c r="G733" s="14">
        <v>1</v>
      </c>
      <c r="H733">
        <f ca="1">COUNTIFS('3.DNAExtractions'!$B:$B,$B733,'3.DNAExtractions'!$D:$D,H$1)</f>
        <v>1</v>
      </c>
      <c r="J733" s="13" t="s">
        <v>3134</v>
      </c>
      <c r="N733" s="14"/>
      <c r="O733" s="13"/>
      <c r="P733"/>
    </row>
    <row r="734" spans="1:16" x14ac:dyDescent="0.25">
      <c r="A734" s="48">
        <v>634</v>
      </c>
      <c r="B734" s="1" t="str">
        <f t="shared" si="22"/>
        <v>OG634B</v>
      </c>
      <c r="C734" s="1" t="str">
        <f t="shared" si="23"/>
        <v>OG634</v>
      </c>
      <c r="D734" t="str">
        <f>VLOOKUP(C734, '1.MetaData'!B:AI, 2, FALSE)</f>
        <v>EX23_TS_5</v>
      </c>
      <c r="F734" s="13" t="s">
        <v>3149</v>
      </c>
      <c r="G734" s="14">
        <v>1</v>
      </c>
      <c r="H734">
        <f ca="1">COUNTIFS('3.DNAExtractions'!$B:$B,$B734,'3.DNAExtractions'!$D:$D,H$1)</f>
        <v>0</v>
      </c>
      <c r="J734" s="13" t="s">
        <v>3134</v>
      </c>
      <c r="N734" s="14"/>
      <c r="O734" s="13"/>
      <c r="P734"/>
    </row>
    <row r="735" spans="1:16" x14ac:dyDescent="0.25">
      <c r="A735" s="48">
        <v>635</v>
      </c>
      <c r="B735" s="1" t="str">
        <f t="shared" si="22"/>
        <v>OG635F</v>
      </c>
      <c r="C735" s="1" t="str">
        <f t="shared" si="23"/>
        <v>OG635</v>
      </c>
      <c r="D735" t="str">
        <f>VLOOKUP(C735, '1.MetaData'!B:AI, 2, FALSE)</f>
        <v>EX23_TS_6</v>
      </c>
      <c r="F735" s="13" t="s">
        <v>3186</v>
      </c>
      <c r="G735" s="14">
        <v>1</v>
      </c>
      <c r="H735">
        <f ca="1">COUNTIFS('3.DNAExtractions'!$B:$B,$B735,'3.DNAExtractions'!$D:$D,H$1)</f>
        <v>1</v>
      </c>
      <c r="J735" s="13" t="s">
        <v>3134</v>
      </c>
      <c r="N735" s="14"/>
      <c r="O735" s="13"/>
      <c r="P735"/>
    </row>
    <row r="736" spans="1:16" x14ac:dyDescent="0.25">
      <c r="A736" s="48">
        <v>636</v>
      </c>
      <c r="B736" s="1" t="str">
        <f t="shared" si="22"/>
        <v>OG636F</v>
      </c>
      <c r="C736" s="1" t="str">
        <f t="shared" si="23"/>
        <v>OG636</v>
      </c>
      <c r="D736" t="str">
        <f>VLOOKUP(C736, '1.MetaData'!B:AI, 2, FALSE)</f>
        <v>EX23_TS_7</v>
      </c>
      <c r="F736" s="13" t="s">
        <v>3186</v>
      </c>
      <c r="G736" s="14">
        <v>1</v>
      </c>
      <c r="H736">
        <f ca="1">COUNTIFS('3.DNAExtractions'!$B:$B,$B736,'3.DNAExtractions'!$D:$D,H$1)</f>
        <v>1</v>
      </c>
      <c r="J736" s="13" t="s">
        <v>3134</v>
      </c>
      <c r="N736" s="14"/>
      <c r="O736" s="13"/>
      <c r="P736"/>
    </row>
    <row r="737" spans="1:16" x14ac:dyDescent="0.25">
      <c r="A737" s="48">
        <v>637</v>
      </c>
      <c r="B737" s="1" t="str">
        <f t="shared" si="22"/>
        <v>OG637F</v>
      </c>
      <c r="C737" s="1" t="str">
        <f t="shared" si="23"/>
        <v>OG637</v>
      </c>
      <c r="D737" t="str">
        <f>VLOOKUP(C737, '1.MetaData'!B:AI, 2, FALSE)</f>
        <v>EX23_TS_8</v>
      </c>
      <c r="F737" s="13" t="s">
        <v>3186</v>
      </c>
      <c r="G737" s="14">
        <v>1</v>
      </c>
      <c r="H737">
        <f ca="1">COUNTIFS('3.DNAExtractions'!$B:$B,$B737,'3.DNAExtractions'!$D:$D,H$1)</f>
        <v>0</v>
      </c>
      <c r="J737" s="13" t="s">
        <v>3134</v>
      </c>
      <c r="N737" s="14"/>
      <c r="O737" s="13"/>
      <c r="P737"/>
    </row>
    <row r="738" spans="1:16" x14ac:dyDescent="0.25">
      <c r="A738" s="48">
        <v>637</v>
      </c>
      <c r="B738" s="1" t="str">
        <f t="shared" si="22"/>
        <v>OG637B</v>
      </c>
      <c r="C738" s="1" t="str">
        <f t="shared" si="23"/>
        <v>OG637</v>
      </c>
      <c r="D738" t="str">
        <f>VLOOKUP(C738, '1.MetaData'!B:AI, 2, FALSE)</f>
        <v>EX23_TS_8</v>
      </c>
      <c r="F738" s="13" t="s">
        <v>3149</v>
      </c>
      <c r="G738" s="14">
        <v>1</v>
      </c>
      <c r="H738">
        <f ca="1">COUNTIFS('3.DNAExtractions'!$B:$B,$B738,'3.DNAExtractions'!$D:$D,H$1)</f>
        <v>7</v>
      </c>
      <c r="J738" s="13" t="s">
        <v>3134</v>
      </c>
      <c r="N738" s="14"/>
      <c r="O738" s="13"/>
      <c r="P738"/>
    </row>
    <row r="739" spans="1:16" x14ac:dyDescent="0.25">
      <c r="A739" s="48">
        <v>638</v>
      </c>
      <c r="B739" s="1" t="str">
        <f t="shared" si="22"/>
        <v>OG638F</v>
      </c>
      <c r="C739" s="1" t="str">
        <f t="shared" si="23"/>
        <v>OG638</v>
      </c>
      <c r="D739" t="str">
        <f>VLOOKUP(C739, '1.MetaData'!B:AI, 2, FALSE)</f>
        <v>EX23_TS_9</v>
      </c>
      <c r="F739" s="13" t="s">
        <v>3186</v>
      </c>
      <c r="G739" s="14">
        <v>1</v>
      </c>
      <c r="H739">
        <f ca="1">COUNTIFS('3.DNAExtractions'!$B:$B,$B739,'3.DNAExtractions'!$D:$D,H$1)</f>
        <v>1</v>
      </c>
      <c r="J739" s="13" t="s">
        <v>3134</v>
      </c>
      <c r="N739" s="14"/>
      <c r="O739" s="13"/>
      <c r="P739"/>
    </row>
    <row r="740" spans="1:16" x14ac:dyDescent="0.25">
      <c r="A740" s="48">
        <v>639</v>
      </c>
      <c r="B740" s="1" t="str">
        <f t="shared" si="22"/>
        <v>OG639F</v>
      </c>
      <c r="C740" s="1" t="str">
        <f t="shared" si="23"/>
        <v>OG639</v>
      </c>
      <c r="D740" t="str">
        <f>VLOOKUP(C740, '1.MetaData'!B:AI, 2, FALSE)</f>
        <v>EX23_TS_10</v>
      </c>
      <c r="F740" s="13" t="s">
        <v>3186</v>
      </c>
      <c r="G740" s="14">
        <v>1</v>
      </c>
      <c r="H740">
        <f ca="1">COUNTIFS('3.DNAExtractions'!$B:$B,$B740,'3.DNAExtractions'!$D:$D,H$1)</f>
        <v>1</v>
      </c>
      <c r="J740" s="13" t="s">
        <v>3134</v>
      </c>
      <c r="N740" s="14"/>
      <c r="O740" s="13"/>
      <c r="P740"/>
    </row>
    <row r="741" spans="1:16" x14ac:dyDescent="0.25">
      <c r="A741" s="48">
        <v>639</v>
      </c>
      <c r="B741" s="1" t="str">
        <f t="shared" si="22"/>
        <v>OG639B</v>
      </c>
      <c r="C741" s="1" t="str">
        <f t="shared" si="23"/>
        <v>OG639</v>
      </c>
      <c r="D741" t="str">
        <f>VLOOKUP(C741, '1.MetaData'!B:AI, 2, FALSE)</f>
        <v>EX23_TS_10</v>
      </c>
      <c r="F741" s="13" t="s">
        <v>3149</v>
      </c>
      <c r="G741" s="14">
        <v>1</v>
      </c>
      <c r="H741">
        <f ca="1">COUNTIFS('3.DNAExtractions'!$B:$B,$B741,'3.DNAExtractions'!$D:$D,H$1)</f>
        <v>9</v>
      </c>
      <c r="J741" s="13" t="s">
        <v>3134</v>
      </c>
      <c r="N741" s="14"/>
      <c r="O741" s="13"/>
      <c r="P741"/>
    </row>
    <row r="742" spans="1:16" x14ac:dyDescent="0.25">
      <c r="A742" s="48">
        <v>640</v>
      </c>
      <c r="B742" s="1" t="str">
        <f t="shared" si="22"/>
        <v>OG640F</v>
      </c>
      <c r="C742" s="1" t="str">
        <f t="shared" si="23"/>
        <v>OG640</v>
      </c>
      <c r="D742" t="str">
        <f>VLOOKUP(C742, '1.MetaData'!B:AI, 2, FALSE)</f>
        <v>EX23_TS_11</v>
      </c>
      <c r="F742" s="13" t="s">
        <v>3186</v>
      </c>
      <c r="G742" s="14">
        <v>1</v>
      </c>
      <c r="H742">
        <f ca="1">COUNTIFS('3.DNAExtractions'!$B:$B,$B742,'3.DNAExtractions'!$D:$D,H$1)</f>
        <v>1</v>
      </c>
      <c r="J742" s="13" t="s">
        <v>3134</v>
      </c>
      <c r="N742" s="14"/>
      <c r="O742" s="13"/>
      <c r="P742"/>
    </row>
    <row r="743" spans="1:16" x14ac:dyDescent="0.25">
      <c r="A743" s="48">
        <v>641</v>
      </c>
      <c r="B743" s="1" t="str">
        <f t="shared" si="22"/>
        <v>OG641F</v>
      </c>
      <c r="C743" s="1" t="str">
        <f t="shared" si="23"/>
        <v>OG641</v>
      </c>
      <c r="D743" t="str">
        <f>VLOOKUP(C743, '1.MetaData'!B:AI, 2, FALSE)</f>
        <v>EX23_TS_12</v>
      </c>
      <c r="F743" s="13" t="s">
        <v>3186</v>
      </c>
      <c r="G743" s="14">
        <v>1</v>
      </c>
      <c r="H743">
        <f ca="1">COUNTIFS('3.DNAExtractions'!$B:$B,$B743,'3.DNAExtractions'!$D:$D,H$1)</f>
        <v>1</v>
      </c>
      <c r="J743" s="13" t="s">
        <v>3134</v>
      </c>
      <c r="N743" s="14"/>
      <c r="O743" s="13"/>
      <c r="P743"/>
    </row>
    <row r="744" spans="1:16" x14ac:dyDescent="0.25">
      <c r="A744" s="48">
        <v>642</v>
      </c>
      <c r="B744" s="1" t="str">
        <f t="shared" si="22"/>
        <v>OG642F</v>
      </c>
      <c r="C744" s="1" t="str">
        <f t="shared" si="23"/>
        <v>OG642</v>
      </c>
      <c r="D744" t="str">
        <f>VLOOKUP(C744, '1.MetaData'!B:AI, 2, FALSE)</f>
        <v>EX23_TS_13</v>
      </c>
      <c r="F744" s="13" t="s">
        <v>3186</v>
      </c>
      <c r="G744" s="14">
        <v>1</v>
      </c>
      <c r="H744">
        <f ca="1">COUNTIFS('3.DNAExtractions'!$B:$B,$B744,'3.DNAExtractions'!$D:$D,H$1)</f>
        <v>1</v>
      </c>
      <c r="J744" s="13" t="s">
        <v>3134</v>
      </c>
      <c r="N744" s="14"/>
      <c r="O744" s="13"/>
      <c r="P744"/>
    </row>
    <row r="745" spans="1:16" x14ac:dyDescent="0.25">
      <c r="A745" s="48">
        <v>643</v>
      </c>
      <c r="B745" s="1" t="str">
        <f t="shared" si="22"/>
        <v>OG643F</v>
      </c>
      <c r="C745" s="1" t="str">
        <f t="shared" si="23"/>
        <v>OG643</v>
      </c>
      <c r="D745" t="str">
        <f>VLOOKUP(C745, '1.MetaData'!B:AI, 2, FALSE)</f>
        <v>EX23_TS_14</v>
      </c>
      <c r="F745" s="13" t="s">
        <v>3186</v>
      </c>
      <c r="G745" s="14">
        <v>1</v>
      </c>
      <c r="H745">
        <f ca="1">COUNTIFS('3.DNAExtractions'!$B:$B,$B745,'3.DNAExtractions'!$D:$D,H$1)</f>
        <v>1</v>
      </c>
      <c r="J745" s="13" t="s">
        <v>3134</v>
      </c>
      <c r="N745" s="14"/>
      <c r="O745" s="13"/>
      <c r="P745"/>
    </row>
    <row r="746" spans="1:16" x14ac:dyDescent="0.25">
      <c r="A746" s="48">
        <v>643</v>
      </c>
      <c r="B746" s="1" t="str">
        <f t="shared" si="22"/>
        <v>OG643B</v>
      </c>
      <c r="C746" s="1" t="str">
        <f t="shared" si="23"/>
        <v>OG643</v>
      </c>
      <c r="D746" t="str">
        <f>VLOOKUP(C746, '1.MetaData'!B:AI, 2, FALSE)</f>
        <v>EX23_TS_14</v>
      </c>
      <c r="F746" s="13" t="s">
        <v>3149</v>
      </c>
      <c r="G746" s="14">
        <v>1</v>
      </c>
      <c r="H746">
        <f ca="1">COUNTIFS('3.DNAExtractions'!$B:$B,$B746,'3.DNAExtractions'!$D:$D,H$1)</f>
        <v>0</v>
      </c>
      <c r="J746" s="13" t="s">
        <v>3134</v>
      </c>
      <c r="N746" s="14"/>
      <c r="O746" s="13"/>
      <c r="P746"/>
    </row>
    <row r="747" spans="1:16" x14ac:dyDescent="0.25">
      <c r="A747" s="48">
        <v>644</v>
      </c>
      <c r="B747" s="1" t="str">
        <f t="shared" si="22"/>
        <v>OG644F</v>
      </c>
      <c r="C747" s="1" t="str">
        <f t="shared" si="23"/>
        <v>OG644</v>
      </c>
      <c r="D747" t="str">
        <f>VLOOKUP(C747, '1.MetaData'!B:AI, 2, FALSE)</f>
        <v>EX23_TS_15</v>
      </c>
      <c r="F747" s="13" t="s">
        <v>3186</v>
      </c>
      <c r="G747" s="14">
        <v>1</v>
      </c>
      <c r="H747">
        <f ca="1">COUNTIFS('3.DNAExtractions'!$B:$B,$B747,'3.DNAExtractions'!$D:$D,H$1)</f>
        <v>1</v>
      </c>
      <c r="J747" s="13" t="s">
        <v>3134</v>
      </c>
      <c r="N747" s="14"/>
      <c r="O747" s="13"/>
      <c r="P747"/>
    </row>
    <row r="748" spans="1:16" x14ac:dyDescent="0.25">
      <c r="A748" s="48">
        <v>645</v>
      </c>
      <c r="B748" s="1" t="str">
        <f t="shared" si="22"/>
        <v>OG645G</v>
      </c>
      <c r="C748" s="1" t="str">
        <f t="shared" si="23"/>
        <v>OG645</v>
      </c>
      <c r="D748" t="str">
        <f>VLOOKUP(C748, '1.MetaData'!B:AI, 2, FALSE)</f>
        <v xml:space="preserve">OG645 </v>
      </c>
      <c r="F748" s="13" t="s">
        <v>3133</v>
      </c>
      <c r="G748" s="14">
        <v>1</v>
      </c>
      <c r="H748">
        <f ca="1">COUNTIFS('3.DNAExtractions'!$B:$B,$B748,'3.DNAExtractions'!$D:$D,H$1)</f>
        <v>0</v>
      </c>
      <c r="J748" s="13" t="s">
        <v>3134</v>
      </c>
      <c r="K748" s="13">
        <v>1</v>
      </c>
      <c r="L748" s="13">
        <v>1</v>
      </c>
      <c r="M748" s="14" t="s">
        <v>3135</v>
      </c>
      <c r="N748" s="14" t="s">
        <v>3221</v>
      </c>
      <c r="O748" s="13"/>
      <c r="P748"/>
    </row>
    <row r="749" spans="1:16" x14ac:dyDescent="0.25">
      <c r="A749" s="48">
        <v>645</v>
      </c>
      <c r="B749" s="1" t="str">
        <f t="shared" si="22"/>
        <v>OG645H</v>
      </c>
      <c r="C749" s="1" t="str">
        <f t="shared" si="23"/>
        <v>OG645</v>
      </c>
      <c r="D749" t="str">
        <f>VLOOKUP(C749, '1.MetaData'!B:AI, 2, FALSE)</f>
        <v xml:space="preserve">OG645 </v>
      </c>
      <c r="F749" s="13" t="s">
        <v>3147</v>
      </c>
      <c r="G749" s="14">
        <v>1</v>
      </c>
      <c r="H749">
        <f ca="1">COUNTIFS('3.DNAExtractions'!$B:$B,$B749,'3.DNAExtractions'!$D:$D,H$1)</f>
        <v>1</v>
      </c>
      <c r="J749" s="13" t="s">
        <v>3134</v>
      </c>
      <c r="K749" s="13">
        <v>1</v>
      </c>
      <c r="L749" s="13">
        <v>1</v>
      </c>
      <c r="M749" s="14" t="s">
        <v>3135</v>
      </c>
      <c r="N749" s="14" t="s">
        <v>3221</v>
      </c>
      <c r="O749" s="13"/>
      <c r="P749"/>
    </row>
    <row r="750" spans="1:16" x14ac:dyDescent="0.25">
      <c r="A750" s="48">
        <v>645</v>
      </c>
      <c r="B750" s="1" t="str">
        <f t="shared" si="22"/>
        <v>OG645L</v>
      </c>
      <c r="C750" s="1" t="str">
        <f t="shared" si="23"/>
        <v>OG645</v>
      </c>
      <c r="D750" t="str">
        <f>VLOOKUP(C750, '1.MetaData'!B:AI, 2, FALSE)</f>
        <v xml:space="preserve">OG645 </v>
      </c>
      <c r="F750" s="13" t="s">
        <v>3148</v>
      </c>
      <c r="G750" s="14">
        <v>1</v>
      </c>
      <c r="H750">
        <f ca="1">COUNTIFS('3.DNAExtractions'!$B:$B,$B750,'3.DNAExtractions'!$D:$D,H$1)</f>
        <v>0</v>
      </c>
      <c r="J750" s="13" t="s">
        <v>3134</v>
      </c>
      <c r="K750" s="13">
        <v>1</v>
      </c>
      <c r="L750" s="13">
        <v>1</v>
      </c>
      <c r="M750" s="14" t="s">
        <v>3135</v>
      </c>
      <c r="N750" s="14" t="s">
        <v>3221</v>
      </c>
      <c r="O750" s="13"/>
      <c r="P750"/>
    </row>
    <row r="751" spans="1:16" x14ac:dyDescent="0.25">
      <c r="A751" s="48">
        <v>645</v>
      </c>
      <c r="B751" s="1" t="str">
        <f t="shared" si="22"/>
        <v>OG645M</v>
      </c>
      <c r="C751" s="1" t="str">
        <f t="shared" si="23"/>
        <v>OG645</v>
      </c>
      <c r="D751" t="str">
        <f>VLOOKUP(C751, '1.MetaData'!B:AI, 2, FALSE)</f>
        <v xml:space="preserve">OG645 </v>
      </c>
      <c r="F751" s="13" t="s">
        <v>3137</v>
      </c>
      <c r="G751" s="14">
        <v>1</v>
      </c>
      <c r="H751">
        <f ca="1">COUNTIFS('3.DNAExtractions'!$B:$B,$B751,'3.DNAExtractions'!$D:$D,H$1)</f>
        <v>0</v>
      </c>
      <c r="J751" s="13" t="s">
        <v>3134</v>
      </c>
      <c r="K751" s="13">
        <v>1</v>
      </c>
      <c r="L751" s="13">
        <v>1</v>
      </c>
      <c r="M751" s="14" t="s">
        <v>3135</v>
      </c>
      <c r="N751" s="14" t="s">
        <v>3221</v>
      </c>
      <c r="O751" s="13"/>
      <c r="P751"/>
    </row>
    <row r="752" spans="1:16" x14ac:dyDescent="0.25">
      <c r="A752" s="48">
        <v>645</v>
      </c>
      <c r="B752" s="1" t="str">
        <f t="shared" si="22"/>
        <v>OG645H2</v>
      </c>
      <c r="C752" s="1" t="str">
        <f t="shared" si="23"/>
        <v>OG645</v>
      </c>
      <c r="D752" t="str">
        <f>VLOOKUP(C752, '1.MetaData'!B:AI, 2, FALSE)</f>
        <v xml:space="preserve">OG645 </v>
      </c>
      <c r="F752" s="13" t="s">
        <v>3147</v>
      </c>
      <c r="G752" s="14">
        <v>2</v>
      </c>
      <c r="H752">
        <f ca="1">COUNTIFS('3.DNAExtractions'!$B:$B,$B752,'3.DNAExtractions'!$D:$D,H$1)</f>
        <v>0</v>
      </c>
      <c r="J752" s="13" t="s">
        <v>3134</v>
      </c>
      <c r="K752" s="13">
        <v>1</v>
      </c>
      <c r="L752" s="13">
        <v>1</v>
      </c>
      <c r="M752" s="14" t="s">
        <v>3135</v>
      </c>
      <c r="N752" s="14" t="s">
        <v>3221</v>
      </c>
      <c r="O752" s="13"/>
      <c r="P752"/>
    </row>
    <row r="753" spans="1:16" x14ac:dyDescent="0.25">
      <c r="A753" s="48">
        <v>646</v>
      </c>
      <c r="B753" s="1" t="str">
        <f t="shared" si="22"/>
        <v>OG646G</v>
      </c>
      <c r="C753" s="1" t="str">
        <f t="shared" si="23"/>
        <v>OG646</v>
      </c>
      <c r="D753" t="str">
        <f>VLOOKUP(C753, '1.MetaData'!B:AI, 2, FALSE)</f>
        <v>OG646</v>
      </c>
      <c r="F753" s="13" t="s">
        <v>3133</v>
      </c>
      <c r="G753" s="14">
        <v>1</v>
      </c>
      <c r="H753">
        <f ca="1">COUNTIFS('3.DNAExtractions'!$B:$B,$B753,'3.DNAExtractions'!$D:$D,H$1)</f>
        <v>1</v>
      </c>
      <c r="J753" s="13" t="s">
        <v>3134</v>
      </c>
      <c r="K753" s="13">
        <v>1</v>
      </c>
      <c r="L753" s="13">
        <v>1</v>
      </c>
      <c r="M753" s="14" t="s">
        <v>3135</v>
      </c>
      <c r="N753" s="14" t="s">
        <v>3221</v>
      </c>
      <c r="O753" s="13"/>
      <c r="P753"/>
    </row>
    <row r="754" spans="1:16" x14ac:dyDescent="0.25">
      <c r="A754" s="48">
        <v>646</v>
      </c>
      <c r="B754" s="1" t="str">
        <f t="shared" si="22"/>
        <v>OG646M</v>
      </c>
      <c r="C754" s="1" t="str">
        <f t="shared" si="23"/>
        <v>OG646</v>
      </c>
      <c r="D754" t="str">
        <f>VLOOKUP(C754, '1.MetaData'!B:AI, 2, FALSE)</f>
        <v>OG646</v>
      </c>
      <c r="F754" s="13" t="s">
        <v>3137</v>
      </c>
      <c r="G754" s="14">
        <v>1</v>
      </c>
      <c r="H754">
        <f ca="1">COUNTIFS('3.DNAExtractions'!$B:$B,$B754,'3.DNAExtractions'!$D:$D,H$1)</f>
        <v>0</v>
      </c>
      <c r="J754" s="13" t="s">
        <v>3134</v>
      </c>
      <c r="K754" s="13">
        <v>1</v>
      </c>
      <c r="L754" s="13">
        <v>1</v>
      </c>
      <c r="M754" s="14" t="s">
        <v>3135</v>
      </c>
      <c r="N754" s="14" t="s">
        <v>3221</v>
      </c>
      <c r="O754" s="13"/>
      <c r="P754"/>
    </row>
    <row r="755" spans="1:16" x14ac:dyDescent="0.25">
      <c r="A755" s="48">
        <v>646</v>
      </c>
      <c r="B755" s="1" t="str">
        <f t="shared" si="22"/>
        <v>OG646L</v>
      </c>
      <c r="C755" s="1" t="str">
        <f t="shared" si="23"/>
        <v>OG646</v>
      </c>
      <c r="D755" t="str">
        <f>VLOOKUP(C755, '1.MetaData'!B:AI, 2, FALSE)</f>
        <v>OG646</v>
      </c>
      <c r="F755" s="13" t="s">
        <v>3148</v>
      </c>
      <c r="G755" s="14">
        <v>1</v>
      </c>
      <c r="H755">
        <f ca="1">COUNTIFS('3.DNAExtractions'!$B:$B,$B755,'3.DNAExtractions'!$D:$D,H$1)</f>
        <v>0</v>
      </c>
      <c r="J755" s="13" t="s">
        <v>3134</v>
      </c>
      <c r="K755" s="13">
        <v>1</v>
      </c>
      <c r="L755" s="13">
        <v>1</v>
      </c>
      <c r="M755" s="14" t="s">
        <v>3135</v>
      </c>
      <c r="N755" s="14" t="s">
        <v>3221</v>
      </c>
      <c r="O755" s="13"/>
      <c r="P755"/>
    </row>
    <row r="756" spans="1:16" x14ac:dyDescent="0.25">
      <c r="A756" s="48">
        <v>647</v>
      </c>
      <c r="B756" s="1" t="str">
        <f t="shared" si="22"/>
        <v>OG647G</v>
      </c>
      <c r="C756" s="1" t="str">
        <f t="shared" si="23"/>
        <v>OG647</v>
      </c>
      <c r="D756" t="str">
        <f>VLOOKUP(C756, '1.MetaData'!B:AI, 2, FALSE)</f>
        <v>OG647</v>
      </c>
      <c r="F756" s="13" t="s">
        <v>3133</v>
      </c>
      <c r="G756" s="14">
        <v>1</v>
      </c>
      <c r="H756">
        <f ca="1">COUNTIFS('3.DNAExtractions'!$B:$B,$B756,'3.DNAExtractions'!$D:$D,H$1)</f>
        <v>0</v>
      </c>
      <c r="J756" s="13" t="s">
        <v>3134</v>
      </c>
      <c r="K756" s="13">
        <v>1</v>
      </c>
      <c r="L756" s="13">
        <v>1</v>
      </c>
      <c r="M756" s="14" t="s">
        <v>3135</v>
      </c>
      <c r="N756" s="14" t="s">
        <v>3221</v>
      </c>
      <c r="O756" s="13"/>
      <c r="P756"/>
    </row>
    <row r="757" spans="1:16" x14ac:dyDescent="0.25">
      <c r="A757" s="48">
        <v>647</v>
      </c>
      <c r="B757" s="1" t="str">
        <f t="shared" si="22"/>
        <v>OG647H</v>
      </c>
      <c r="C757" s="1" t="str">
        <f t="shared" si="23"/>
        <v>OG647</v>
      </c>
      <c r="D757" t="str">
        <f>VLOOKUP(C757, '1.MetaData'!B:AI, 2, FALSE)</f>
        <v>OG647</v>
      </c>
      <c r="F757" s="13" t="s">
        <v>3147</v>
      </c>
      <c r="G757" s="14">
        <v>1</v>
      </c>
      <c r="H757">
        <f ca="1">COUNTIFS('3.DNAExtractions'!$B:$B,$B757,'3.DNAExtractions'!$D:$D,H$1)</f>
        <v>1</v>
      </c>
      <c r="J757" s="13" t="s">
        <v>3134</v>
      </c>
      <c r="K757" s="13">
        <v>1</v>
      </c>
      <c r="L757" s="13">
        <v>1</v>
      </c>
      <c r="M757" s="14" t="s">
        <v>3135</v>
      </c>
      <c r="N757" s="14" t="s">
        <v>3221</v>
      </c>
      <c r="O757" s="13"/>
      <c r="P757"/>
    </row>
    <row r="758" spans="1:16" x14ac:dyDescent="0.25">
      <c r="A758" s="48">
        <v>647</v>
      </c>
      <c r="B758" s="1" t="str">
        <f t="shared" si="22"/>
        <v>OG647M</v>
      </c>
      <c r="C758" s="1" t="str">
        <f t="shared" si="23"/>
        <v>OG647</v>
      </c>
      <c r="D758" t="str">
        <f>VLOOKUP(C758, '1.MetaData'!B:AI, 2, FALSE)</f>
        <v>OG647</v>
      </c>
      <c r="F758" s="13" t="s">
        <v>3137</v>
      </c>
      <c r="G758" s="14">
        <v>1</v>
      </c>
      <c r="H758">
        <f ca="1">COUNTIFS('3.DNAExtractions'!$B:$B,$B758,'3.DNAExtractions'!$D:$D,H$1)</f>
        <v>0</v>
      </c>
      <c r="J758" s="13" t="s">
        <v>3134</v>
      </c>
      <c r="K758" s="13">
        <v>1</v>
      </c>
      <c r="L758" s="13">
        <v>1</v>
      </c>
      <c r="M758" s="14" t="s">
        <v>3135</v>
      </c>
      <c r="N758" s="14" t="s">
        <v>3221</v>
      </c>
      <c r="O758" s="13"/>
      <c r="P758"/>
    </row>
    <row r="759" spans="1:16" x14ac:dyDescent="0.25">
      <c r="A759" s="48">
        <v>648</v>
      </c>
      <c r="B759" s="1" t="str">
        <f t="shared" si="22"/>
        <v>OG648M</v>
      </c>
      <c r="C759" s="1" t="str">
        <f t="shared" si="23"/>
        <v>OG648</v>
      </c>
      <c r="D759" t="str">
        <f>VLOOKUP(C759, '1.MetaData'!B:AI, 2, FALSE)</f>
        <v>OG648</v>
      </c>
      <c r="F759" s="13" t="s">
        <v>3137</v>
      </c>
      <c r="G759" s="14">
        <v>1</v>
      </c>
      <c r="H759">
        <f ca="1">COUNTIFS('3.DNAExtractions'!$B:$B,$B759,'3.DNAExtractions'!$D:$D,H$1)</f>
        <v>0</v>
      </c>
      <c r="J759" s="13" t="s">
        <v>3134</v>
      </c>
      <c r="K759" s="13">
        <v>1</v>
      </c>
      <c r="L759" s="13">
        <v>1</v>
      </c>
      <c r="M759" s="14" t="s">
        <v>3135</v>
      </c>
      <c r="N759" s="14" t="s">
        <v>3221</v>
      </c>
      <c r="O759" s="13"/>
      <c r="P759"/>
    </row>
    <row r="760" spans="1:16" x14ac:dyDescent="0.25">
      <c r="A760" s="48">
        <v>648</v>
      </c>
      <c r="B760" s="1" t="str">
        <f t="shared" si="22"/>
        <v>OG648G</v>
      </c>
      <c r="C760" s="1" t="str">
        <f t="shared" si="23"/>
        <v>OG648</v>
      </c>
      <c r="D760" t="str">
        <f>VLOOKUP(C760, '1.MetaData'!B:AI, 2, FALSE)</f>
        <v>OG648</v>
      </c>
      <c r="F760" s="13" t="s">
        <v>3133</v>
      </c>
      <c r="G760" s="14">
        <v>1</v>
      </c>
      <c r="H760">
        <f ca="1">COUNTIFS('3.DNAExtractions'!$B:$B,$B760,'3.DNAExtractions'!$D:$D,H$1)</f>
        <v>0</v>
      </c>
      <c r="J760" s="13" t="s">
        <v>3134</v>
      </c>
      <c r="K760" s="13">
        <v>1</v>
      </c>
      <c r="L760" s="13">
        <v>1</v>
      </c>
      <c r="M760" s="14" t="s">
        <v>3135</v>
      </c>
      <c r="N760" s="14" t="s">
        <v>3221</v>
      </c>
      <c r="O760" s="13"/>
      <c r="P760"/>
    </row>
    <row r="761" spans="1:16" x14ac:dyDescent="0.25">
      <c r="A761" s="48">
        <v>649</v>
      </c>
      <c r="B761" s="1" t="str">
        <f t="shared" si="22"/>
        <v>OG649G</v>
      </c>
      <c r="C761" s="1" t="str">
        <f t="shared" si="23"/>
        <v>OG649</v>
      </c>
      <c r="D761" t="str">
        <f>VLOOKUP(C761, '1.MetaData'!B:AI, 2, FALSE)</f>
        <v>OG649</v>
      </c>
      <c r="F761" s="13" t="s">
        <v>3133</v>
      </c>
      <c r="G761" s="14">
        <v>1</v>
      </c>
      <c r="H761">
        <f ca="1">COUNTIFS('3.DNAExtractions'!$B:$B,$B761,'3.DNAExtractions'!$D:$D,H$1)</f>
        <v>0</v>
      </c>
      <c r="J761" s="13" t="s">
        <v>3134</v>
      </c>
      <c r="K761" s="13">
        <v>1</v>
      </c>
      <c r="L761" s="13">
        <v>1</v>
      </c>
      <c r="M761" s="14" t="s">
        <v>3135</v>
      </c>
      <c r="N761" s="14" t="s">
        <v>3221</v>
      </c>
      <c r="O761" s="13"/>
      <c r="P761"/>
    </row>
    <row r="762" spans="1:16" x14ac:dyDescent="0.25">
      <c r="A762" s="48">
        <v>649</v>
      </c>
      <c r="B762" s="1" t="str">
        <f t="shared" si="22"/>
        <v>OG649H</v>
      </c>
      <c r="C762" s="1" t="str">
        <f t="shared" si="23"/>
        <v>OG649</v>
      </c>
      <c r="D762" t="str">
        <f>VLOOKUP(C762, '1.MetaData'!B:AI, 2, FALSE)</f>
        <v>OG649</v>
      </c>
      <c r="F762" s="13" t="s">
        <v>3147</v>
      </c>
      <c r="G762" s="14">
        <v>1</v>
      </c>
      <c r="H762">
        <f ca="1">COUNTIFS('3.DNAExtractions'!$B:$B,$B762,'3.DNAExtractions'!$D:$D,H$1)</f>
        <v>4</v>
      </c>
      <c r="J762" s="13" t="s">
        <v>3134</v>
      </c>
      <c r="K762" s="13">
        <v>1</v>
      </c>
      <c r="L762" s="13">
        <v>1</v>
      </c>
      <c r="M762" s="14" t="s">
        <v>3135</v>
      </c>
      <c r="N762" s="14" t="s">
        <v>3221</v>
      </c>
      <c r="O762" s="13"/>
      <c r="P762"/>
    </row>
    <row r="763" spans="1:16" x14ac:dyDescent="0.25">
      <c r="A763" s="48">
        <v>649</v>
      </c>
      <c r="B763" s="1" t="str">
        <f t="shared" si="22"/>
        <v>OG649L</v>
      </c>
      <c r="C763" s="1" t="str">
        <f t="shared" si="23"/>
        <v>OG649</v>
      </c>
      <c r="D763" t="str">
        <f>VLOOKUP(C763, '1.MetaData'!B:AI, 2, FALSE)</f>
        <v>OG649</v>
      </c>
      <c r="F763" s="13" t="s">
        <v>3148</v>
      </c>
      <c r="G763" s="14">
        <v>1</v>
      </c>
      <c r="H763">
        <f ca="1">COUNTIFS('3.DNAExtractions'!$B:$B,$B763,'3.DNAExtractions'!$D:$D,H$1)</f>
        <v>0</v>
      </c>
      <c r="J763" s="13" t="s">
        <v>3134</v>
      </c>
      <c r="K763" s="13">
        <v>1</v>
      </c>
      <c r="L763" s="13">
        <v>1</v>
      </c>
      <c r="M763" s="14" t="s">
        <v>3135</v>
      </c>
      <c r="N763" s="14" t="s">
        <v>3221</v>
      </c>
      <c r="O763" s="13"/>
      <c r="P763"/>
    </row>
    <row r="764" spans="1:16" x14ac:dyDescent="0.25">
      <c r="A764" s="48">
        <v>649</v>
      </c>
      <c r="B764" s="1" t="str">
        <f t="shared" si="22"/>
        <v>OG649M</v>
      </c>
      <c r="C764" s="1" t="str">
        <f t="shared" si="23"/>
        <v>OG649</v>
      </c>
      <c r="D764" t="str">
        <f>VLOOKUP(C764, '1.MetaData'!B:AI, 2, FALSE)</f>
        <v>OG649</v>
      </c>
      <c r="F764" s="13" t="s">
        <v>3137</v>
      </c>
      <c r="G764" s="14">
        <v>1</v>
      </c>
      <c r="H764">
        <f ca="1">COUNTIFS('3.DNAExtractions'!$B:$B,$B764,'3.DNAExtractions'!$D:$D,H$1)</f>
        <v>0</v>
      </c>
      <c r="J764" s="13" t="s">
        <v>3134</v>
      </c>
      <c r="K764" s="13">
        <v>1</v>
      </c>
      <c r="L764" s="13">
        <v>1</v>
      </c>
      <c r="M764" s="14" t="s">
        <v>3135</v>
      </c>
      <c r="N764" s="14" t="s">
        <v>3221</v>
      </c>
      <c r="O764" s="13"/>
      <c r="P764"/>
    </row>
    <row r="765" spans="1:16" x14ac:dyDescent="0.25">
      <c r="A765" s="48">
        <v>650</v>
      </c>
      <c r="B765" s="1" t="str">
        <f t="shared" si="22"/>
        <v>OG650G</v>
      </c>
      <c r="C765" s="1" t="str">
        <f t="shared" si="23"/>
        <v>OG650</v>
      </c>
      <c r="D765" t="str">
        <f>VLOOKUP(C765, '1.MetaData'!B:AI, 2, FALSE)</f>
        <v>OG650</v>
      </c>
      <c r="F765" s="13" t="s">
        <v>3133</v>
      </c>
      <c r="G765" s="14">
        <v>1</v>
      </c>
      <c r="H765">
        <f ca="1">COUNTIFS('3.DNAExtractions'!$B:$B,$B765,'3.DNAExtractions'!$D:$D,H$1)</f>
        <v>0</v>
      </c>
      <c r="J765" s="13" t="s">
        <v>3134</v>
      </c>
      <c r="K765" s="13">
        <v>1</v>
      </c>
      <c r="L765" s="13">
        <v>1</v>
      </c>
      <c r="M765" s="14" t="s">
        <v>3135</v>
      </c>
      <c r="N765" s="14" t="s">
        <v>3221</v>
      </c>
      <c r="O765" s="13"/>
      <c r="P765"/>
    </row>
    <row r="766" spans="1:16" x14ac:dyDescent="0.25">
      <c r="A766" s="48">
        <v>650</v>
      </c>
      <c r="B766" s="1" t="str">
        <f t="shared" si="22"/>
        <v>OG650H</v>
      </c>
      <c r="C766" s="1" t="str">
        <f t="shared" si="23"/>
        <v>OG650</v>
      </c>
      <c r="D766" t="str">
        <f>VLOOKUP(C766, '1.MetaData'!B:AI, 2, FALSE)</f>
        <v>OG650</v>
      </c>
      <c r="F766" s="13" t="s">
        <v>3147</v>
      </c>
      <c r="G766" s="14">
        <v>1</v>
      </c>
      <c r="H766">
        <f ca="1">COUNTIFS('3.DNAExtractions'!$B:$B,$B766,'3.DNAExtractions'!$D:$D,H$1)</f>
        <v>1</v>
      </c>
      <c r="J766" s="13" t="s">
        <v>3134</v>
      </c>
      <c r="K766" s="13">
        <v>1</v>
      </c>
      <c r="L766" s="13">
        <v>1</v>
      </c>
      <c r="M766" s="14" t="s">
        <v>3135</v>
      </c>
      <c r="N766" s="14" t="s">
        <v>3221</v>
      </c>
      <c r="O766" s="13"/>
      <c r="P766"/>
    </row>
    <row r="767" spans="1:16" x14ac:dyDescent="0.25">
      <c r="A767" s="48">
        <v>650</v>
      </c>
      <c r="B767" s="1" t="str">
        <f t="shared" si="22"/>
        <v>OG650L</v>
      </c>
      <c r="C767" s="1" t="str">
        <f t="shared" si="23"/>
        <v>OG650</v>
      </c>
      <c r="D767" t="str">
        <f>VLOOKUP(C767, '1.MetaData'!B:AI, 2, FALSE)</f>
        <v>OG650</v>
      </c>
      <c r="F767" s="13" t="s">
        <v>3148</v>
      </c>
      <c r="G767" s="14">
        <v>1</v>
      </c>
      <c r="H767">
        <f ca="1">COUNTIFS('3.DNAExtractions'!$B:$B,$B767,'3.DNAExtractions'!$D:$D,H$1)</f>
        <v>0</v>
      </c>
      <c r="J767" s="13" t="s">
        <v>3134</v>
      </c>
      <c r="K767" s="13">
        <v>1</v>
      </c>
      <c r="L767" s="13">
        <v>1</v>
      </c>
      <c r="M767" s="14" t="s">
        <v>3135</v>
      </c>
      <c r="N767" s="14" t="s">
        <v>3221</v>
      </c>
      <c r="O767" s="13"/>
      <c r="P767"/>
    </row>
    <row r="768" spans="1:16" x14ac:dyDescent="0.25">
      <c r="A768" s="48">
        <v>650</v>
      </c>
      <c r="B768" s="1" t="str">
        <f t="shared" ref="B768:B831" si="24">IF(G768&gt;1,_xlfn.CONCAT(C768,LEFT(F768,1),G768),_xlfn.CONCAT(C768,LEFT(F768,1)))</f>
        <v>OG650M</v>
      </c>
      <c r="C768" s="1" t="str">
        <f t="shared" ref="C768:C831" si="25">_xlfn.CONCAT("OG",A768)</f>
        <v>OG650</v>
      </c>
      <c r="D768" t="str">
        <f>VLOOKUP(C768, '1.MetaData'!B:AI, 2, FALSE)</f>
        <v>OG650</v>
      </c>
      <c r="F768" s="13" t="s">
        <v>3137</v>
      </c>
      <c r="G768" s="14">
        <v>1</v>
      </c>
      <c r="H768">
        <f ca="1">COUNTIFS('3.DNAExtractions'!$B:$B,$B768,'3.DNAExtractions'!$D:$D,H$1)</f>
        <v>0</v>
      </c>
      <c r="J768" s="13" t="s">
        <v>3134</v>
      </c>
      <c r="K768" s="13">
        <v>1</v>
      </c>
      <c r="L768" s="13">
        <v>1</v>
      </c>
      <c r="M768" s="14" t="s">
        <v>3135</v>
      </c>
      <c r="N768" s="14" t="s">
        <v>3221</v>
      </c>
      <c r="O768" s="13"/>
      <c r="P768"/>
    </row>
    <row r="769" spans="1:16" x14ac:dyDescent="0.25">
      <c r="A769" s="48">
        <v>651</v>
      </c>
      <c r="B769" s="1" t="str">
        <f t="shared" si="24"/>
        <v>OG651G</v>
      </c>
      <c r="C769" s="1" t="str">
        <f t="shared" si="25"/>
        <v>OG651</v>
      </c>
      <c r="D769" t="str">
        <f>VLOOKUP(C769, '1.MetaData'!B:AI, 2, FALSE)</f>
        <v>OG651</v>
      </c>
      <c r="F769" s="13" t="s">
        <v>3133</v>
      </c>
      <c r="G769" s="14">
        <v>1</v>
      </c>
      <c r="H769">
        <f ca="1">COUNTIFS('3.DNAExtractions'!$B:$B,$B769,'3.DNAExtractions'!$D:$D,H$1)</f>
        <v>0</v>
      </c>
      <c r="J769" s="13" t="s">
        <v>3134</v>
      </c>
      <c r="K769" s="13">
        <v>1</v>
      </c>
      <c r="L769" s="13">
        <v>1</v>
      </c>
      <c r="M769" s="14" t="s">
        <v>3135</v>
      </c>
      <c r="N769" s="14" t="s">
        <v>3221</v>
      </c>
      <c r="O769" s="13"/>
      <c r="P769"/>
    </row>
    <row r="770" spans="1:16" x14ac:dyDescent="0.25">
      <c r="A770" s="48">
        <v>651</v>
      </c>
      <c r="B770" s="1" t="str">
        <f t="shared" si="24"/>
        <v>OG651H</v>
      </c>
      <c r="C770" s="1" t="str">
        <f t="shared" si="25"/>
        <v>OG651</v>
      </c>
      <c r="D770" t="str">
        <f>VLOOKUP(C770, '1.MetaData'!B:AI, 2, FALSE)</f>
        <v>OG651</v>
      </c>
      <c r="F770" s="13" t="s">
        <v>3147</v>
      </c>
      <c r="G770" s="14">
        <v>1</v>
      </c>
      <c r="H770">
        <f ca="1">COUNTIFS('3.DNAExtractions'!$B:$B,$B770,'3.DNAExtractions'!$D:$D,H$1)</f>
        <v>2</v>
      </c>
      <c r="J770" s="13" t="s">
        <v>3134</v>
      </c>
      <c r="K770" s="13">
        <v>1</v>
      </c>
      <c r="L770" s="13">
        <v>1</v>
      </c>
      <c r="M770" s="14" t="s">
        <v>3135</v>
      </c>
      <c r="N770" s="14" t="s">
        <v>3221</v>
      </c>
      <c r="O770" s="13"/>
      <c r="P770"/>
    </row>
    <row r="771" spans="1:16" x14ac:dyDescent="0.25">
      <c r="A771" s="48">
        <v>651</v>
      </c>
      <c r="B771" s="1" t="str">
        <f t="shared" si="24"/>
        <v>OG651M</v>
      </c>
      <c r="C771" s="1" t="str">
        <f t="shared" si="25"/>
        <v>OG651</v>
      </c>
      <c r="D771" t="str">
        <f>VLOOKUP(C771, '1.MetaData'!B:AI, 2, FALSE)</f>
        <v>OG651</v>
      </c>
      <c r="F771" s="13" t="s">
        <v>3137</v>
      </c>
      <c r="G771" s="14">
        <v>1</v>
      </c>
      <c r="H771">
        <f ca="1">COUNTIFS('3.DNAExtractions'!$B:$B,$B771,'3.DNAExtractions'!$D:$D,H$1)</f>
        <v>0</v>
      </c>
      <c r="J771" s="13" t="s">
        <v>3134</v>
      </c>
      <c r="K771" s="13">
        <v>1</v>
      </c>
      <c r="L771" s="13">
        <v>1</v>
      </c>
      <c r="M771" s="14" t="s">
        <v>3135</v>
      </c>
      <c r="N771" s="14" t="s">
        <v>3221</v>
      </c>
      <c r="O771" s="13"/>
      <c r="P771"/>
    </row>
    <row r="772" spans="1:16" x14ac:dyDescent="0.25">
      <c r="A772" s="48">
        <v>652</v>
      </c>
      <c r="B772" s="1" t="str">
        <f t="shared" si="24"/>
        <v>OG652G</v>
      </c>
      <c r="C772" s="1" t="str">
        <f t="shared" si="25"/>
        <v>OG652</v>
      </c>
      <c r="D772" t="str">
        <f>VLOOKUP(C772, '1.MetaData'!B:AI, 2, FALSE)</f>
        <v>OG652</v>
      </c>
      <c r="F772" s="13" t="s">
        <v>3133</v>
      </c>
      <c r="G772" s="14">
        <v>1</v>
      </c>
      <c r="H772">
        <f ca="1">COUNTIFS('3.DNAExtractions'!$B:$B,$B772,'3.DNAExtractions'!$D:$D,H$1)</f>
        <v>0</v>
      </c>
      <c r="J772" s="13" t="s">
        <v>3134</v>
      </c>
      <c r="K772" s="13">
        <v>1</v>
      </c>
      <c r="L772" s="13">
        <v>1</v>
      </c>
      <c r="M772" s="14" t="s">
        <v>3135</v>
      </c>
      <c r="N772" s="14" t="s">
        <v>3221</v>
      </c>
      <c r="O772" s="13"/>
      <c r="P772"/>
    </row>
    <row r="773" spans="1:16" x14ac:dyDescent="0.25">
      <c r="A773" s="48">
        <v>652</v>
      </c>
      <c r="B773" s="1" t="str">
        <f t="shared" si="24"/>
        <v>OG652H</v>
      </c>
      <c r="C773" s="1" t="str">
        <f t="shared" si="25"/>
        <v>OG652</v>
      </c>
      <c r="D773" t="str">
        <f>VLOOKUP(C773, '1.MetaData'!B:AI, 2, FALSE)</f>
        <v>OG652</v>
      </c>
      <c r="F773" s="13" t="s">
        <v>3147</v>
      </c>
      <c r="G773" s="14">
        <v>1</v>
      </c>
      <c r="H773">
        <f ca="1">COUNTIFS('3.DNAExtractions'!$B:$B,$B773,'3.DNAExtractions'!$D:$D,H$1)</f>
        <v>1</v>
      </c>
      <c r="J773" s="13" t="s">
        <v>3134</v>
      </c>
      <c r="K773" s="13">
        <v>1</v>
      </c>
      <c r="L773" s="13">
        <v>1</v>
      </c>
      <c r="M773" s="14" t="s">
        <v>3135</v>
      </c>
      <c r="N773" s="14" t="s">
        <v>3221</v>
      </c>
      <c r="O773" s="13"/>
      <c r="P773"/>
    </row>
    <row r="774" spans="1:16" x14ac:dyDescent="0.25">
      <c r="A774" s="48">
        <v>652</v>
      </c>
      <c r="B774" s="1" t="str">
        <f t="shared" si="24"/>
        <v>OG652L</v>
      </c>
      <c r="C774" s="1" t="str">
        <f t="shared" si="25"/>
        <v>OG652</v>
      </c>
      <c r="D774" t="str">
        <f>VLOOKUP(C774, '1.MetaData'!B:AI, 2, FALSE)</f>
        <v>OG652</v>
      </c>
      <c r="F774" s="13" t="s">
        <v>3148</v>
      </c>
      <c r="G774" s="14">
        <v>1</v>
      </c>
      <c r="H774">
        <f ca="1">COUNTIFS('3.DNAExtractions'!$B:$B,$B774,'3.DNAExtractions'!$D:$D,H$1)</f>
        <v>0</v>
      </c>
      <c r="J774" s="13" t="s">
        <v>3134</v>
      </c>
      <c r="K774" s="13">
        <v>1</v>
      </c>
      <c r="L774" s="13">
        <v>1</v>
      </c>
      <c r="M774" s="14" t="s">
        <v>3135</v>
      </c>
      <c r="N774" s="14" t="s">
        <v>3221</v>
      </c>
      <c r="O774" s="13"/>
      <c r="P774"/>
    </row>
    <row r="775" spans="1:16" x14ac:dyDescent="0.25">
      <c r="A775" s="48">
        <v>652</v>
      </c>
      <c r="B775" s="1" t="str">
        <f t="shared" si="24"/>
        <v>OG652M</v>
      </c>
      <c r="C775" s="1" t="str">
        <f t="shared" si="25"/>
        <v>OG652</v>
      </c>
      <c r="D775" t="str">
        <f>VLOOKUP(C775, '1.MetaData'!B:AI, 2, FALSE)</f>
        <v>OG652</v>
      </c>
      <c r="F775" s="13" t="s">
        <v>3137</v>
      </c>
      <c r="G775" s="14">
        <v>1</v>
      </c>
      <c r="H775">
        <f ca="1">COUNTIFS('3.DNAExtractions'!$B:$B,$B775,'3.DNAExtractions'!$D:$D,H$1)</f>
        <v>0</v>
      </c>
      <c r="J775" s="13" t="s">
        <v>3134</v>
      </c>
      <c r="K775" s="13">
        <v>1</v>
      </c>
      <c r="L775" s="13">
        <v>1</v>
      </c>
      <c r="M775" s="14" t="s">
        <v>3135</v>
      </c>
      <c r="N775" s="14" t="s">
        <v>3221</v>
      </c>
      <c r="O775" s="13"/>
      <c r="P775"/>
    </row>
    <row r="776" spans="1:16" x14ac:dyDescent="0.25">
      <c r="A776" s="48">
        <v>652</v>
      </c>
      <c r="B776" s="1" t="str">
        <f t="shared" si="24"/>
        <v>OG652H2</v>
      </c>
      <c r="C776" s="1" t="str">
        <f t="shared" si="25"/>
        <v>OG652</v>
      </c>
      <c r="D776" t="str">
        <f>VLOOKUP(C776, '1.MetaData'!B:AI, 2, FALSE)</f>
        <v>OG652</v>
      </c>
      <c r="F776" s="13" t="s">
        <v>3147</v>
      </c>
      <c r="G776" s="14">
        <v>2</v>
      </c>
      <c r="H776">
        <f ca="1">COUNTIFS('3.DNAExtractions'!$B:$B,$B776,'3.DNAExtractions'!$D:$D,H$1)</f>
        <v>0</v>
      </c>
      <c r="J776" s="13" t="s">
        <v>3134</v>
      </c>
      <c r="K776" s="13">
        <v>1</v>
      </c>
      <c r="L776" s="13">
        <v>1</v>
      </c>
      <c r="M776" s="14" t="s">
        <v>3135</v>
      </c>
      <c r="N776" s="14" t="s">
        <v>3221</v>
      </c>
      <c r="O776" s="13"/>
      <c r="P776"/>
    </row>
    <row r="777" spans="1:16" x14ac:dyDescent="0.25">
      <c r="A777" s="48">
        <v>653</v>
      </c>
      <c r="B777" s="1" t="str">
        <f t="shared" si="24"/>
        <v>OG653G</v>
      </c>
      <c r="C777" s="1" t="str">
        <f t="shared" si="25"/>
        <v>OG653</v>
      </c>
      <c r="D777" t="str">
        <f>VLOOKUP(C777, '1.MetaData'!B:AI, 2, FALSE)</f>
        <v>OG653</v>
      </c>
      <c r="F777" s="13" t="s">
        <v>3133</v>
      </c>
      <c r="G777" s="14">
        <v>1</v>
      </c>
      <c r="H777">
        <f ca="1">COUNTIFS('3.DNAExtractions'!$B:$B,$B777,'3.DNAExtractions'!$D:$D,H$1)</f>
        <v>1</v>
      </c>
      <c r="J777" s="13" t="s">
        <v>3134</v>
      </c>
      <c r="K777" s="13">
        <v>1</v>
      </c>
      <c r="L777" s="13">
        <v>1</v>
      </c>
      <c r="M777" s="14" t="s">
        <v>3135</v>
      </c>
      <c r="N777" s="14" t="s">
        <v>3221</v>
      </c>
      <c r="O777" s="13"/>
      <c r="P777"/>
    </row>
    <row r="778" spans="1:16" x14ac:dyDescent="0.25">
      <c r="A778" s="48">
        <v>653</v>
      </c>
      <c r="B778" s="1" t="str">
        <f t="shared" si="24"/>
        <v>OG653H</v>
      </c>
      <c r="C778" s="1" t="str">
        <f t="shared" si="25"/>
        <v>OG653</v>
      </c>
      <c r="D778" t="str">
        <f>VLOOKUP(C778, '1.MetaData'!B:AI, 2, FALSE)</f>
        <v>OG653</v>
      </c>
      <c r="F778" s="13" t="s">
        <v>3147</v>
      </c>
      <c r="G778" s="14">
        <v>1</v>
      </c>
      <c r="H778">
        <f ca="1">COUNTIFS('3.DNAExtractions'!$B:$B,$B778,'3.DNAExtractions'!$D:$D,H$1)</f>
        <v>0</v>
      </c>
      <c r="J778" s="13" t="s">
        <v>3134</v>
      </c>
      <c r="K778" s="13">
        <v>1</v>
      </c>
      <c r="L778" s="13">
        <v>1</v>
      </c>
      <c r="M778" s="14" t="s">
        <v>3135</v>
      </c>
      <c r="N778" s="14" t="s">
        <v>3221</v>
      </c>
      <c r="O778" s="13"/>
      <c r="P778"/>
    </row>
    <row r="779" spans="1:16" x14ac:dyDescent="0.25">
      <c r="A779" s="48">
        <v>653</v>
      </c>
      <c r="B779" s="1" t="str">
        <f t="shared" si="24"/>
        <v>OG653L</v>
      </c>
      <c r="C779" s="1" t="str">
        <f t="shared" si="25"/>
        <v>OG653</v>
      </c>
      <c r="D779" t="str">
        <f>VLOOKUP(C779, '1.MetaData'!B:AI, 2, FALSE)</f>
        <v>OG653</v>
      </c>
      <c r="F779" s="13" t="s">
        <v>3148</v>
      </c>
      <c r="G779" s="14">
        <v>1</v>
      </c>
      <c r="H779">
        <f ca="1">COUNTIFS('3.DNAExtractions'!$B:$B,$B779,'3.DNAExtractions'!$D:$D,H$1)</f>
        <v>0</v>
      </c>
      <c r="J779" s="13" t="s">
        <v>3134</v>
      </c>
      <c r="K779" s="13">
        <v>1</v>
      </c>
      <c r="L779" s="13">
        <v>1</v>
      </c>
      <c r="M779" s="14" t="s">
        <v>3135</v>
      </c>
      <c r="N779" s="14" t="s">
        <v>3221</v>
      </c>
      <c r="O779" s="13"/>
      <c r="P779"/>
    </row>
    <row r="780" spans="1:16" x14ac:dyDescent="0.25">
      <c r="A780" s="48">
        <v>653</v>
      </c>
      <c r="B780" s="1" t="str">
        <f t="shared" si="24"/>
        <v>OG653M</v>
      </c>
      <c r="C780" s="1" t="str">
        <f t="shared" si="25"/>
        <v>OG653</v>
      </c>
      <c r="D780" t="str">
        <f>VLOOKUP(C780, '1.MetaData'!B:AI, 2, FALSE)</f>
        <v>OG653</v>
      </c>
      <c r="F780" s="13" t="s">
        <v>3137</v>
      </c>
      <c r="G780" s="14">
        <v>1</v>
      </c>
      <c r="H780">
        <f ca="1">COUNTIFS('3.DNAExtractions'!$B:$B,$B780,'3.DNAExtractions'!$D:$D,H$1)</f>
        <v>0</v>
      </c>
      <c r="J780" s="13" t="s">
        <v>3134</v>
      </c>
      <c r="K780" s="13">
        <v>1</v>
      </c>
      <c r="L780" s="13">
        <v>1</v>
      </c>
      <c r="M780" s="14" t="s">
        <v>3135</v>
      </c>
      <c r="N780" s="14" t="s">
        <v>3221</v>
      </c>
      <c r="O780" s="13"/>
      <c r="P780"/>
    </row>
    <row r="781" spans="1:16" x14ac:dyDescent="0.25">
      <c r="A781" s="48">
        <v>653</v>
      </c>
      <c r="B781" s="1" t="str">
        <f t="shared" si="24"/>
        <v>OG653H2</v>
      </c>
      <c r="C781" s="1" t="str">
        <f t="shared" si="25"/>
        <v>OG653</v>
      </c>
      <c r="D781" t="str">
        <f>VLOOKUP(C781, '1.MetaData'!B:AI, 2, FALSE)</f>
        <v>OG653</v>
      </c>
      <c r="F781" s="13" t="s">
        <v>3147</v>
      </c>
      <c r="G781" s="14">
        <v>2</v>
      </c>
      <c r="H781">
        <f ca="1">COUNTIFS('3.DNAExtractions'!$B:$B,$B781,'3.DNAExtractions'!$D:$D,H$1)</f>
        <v>0</v>
      </c>
      <c r="J781" s="13" t="s">
        <v>3134</v>
      </c>
      <c r="K781" s="13">
        <v>1</v>
      </c>
      <c r="L781" s="13">
        <v>1</v>
      </c>
      <c r="M781" s="14" t="s">
        <v>3135</v>
      </c>
      <c r="N781" s="14" t="s">
        <v>3221</v>
      </c>
      <c r="O781" s="13"/>
      <c r="P781"/>
    </row>
    <row r="782" spans="1:16" x14ac:dyDescent="0.25">
      <c r="A782" s="48">
        <v>654</v>
      </c>
      <c r="B782" s="1" t="str">
        <f t="shared" si="24"/>
        <v>OG654G</v>
      </c>
      <c r="C782" s="1" t="str">
        <f t="shared" si="25"/>
        <v>OG654</v>
      </c>
      <c r="D782" t="str">
        <f>VLOOKUP(C782, '1.MetaData'!B:AI, 2, FALSE)</f>
        <v>OG654</v>
      </c>
      <c r="F782" s="13" t="s">
        <v>3133</v>
      </c>
      <c r="G782" s="14">
        <v>1</v>
      </c>
      <c r="H782">
        <f ca="1">COUNTIFS('3.DNAExtractions'!$B:$B,$B782,'3.DNAExtractions'!$D:$D,H$1)</f>
        <v>0</v>
      </c>
      <c r="J782" s="13" t="s">
        <v>3134</v>
      </c>
      <c r="K782" s="13">
        <v>1</v>
      </c>
      <c r="L782" s="13">
        <v>1</v>
      </c>
      <c r="M782" s="14" t="s">
        <v>3135</v>
      </c>
      <c r="N782" s="14" t="s">
        <v>3221</v>
      </c>
      <c r="O782" s="13"/>
      <c r="P782"/>
    </row>
    <row r="783" spans="1:16" x14ac:dyDescent="0.25">
      <c r="A783" s="48">
        <v>654</v>
      </c>
      <c r="B783" s="1" t="str">
        <f t="shared" si="24"/>
        <v>OG654H</v>
      </c>
      <c r="C783" s="1" t="str">
        <f t="shared" si="25"/>
        <v>OG654</v>
      </c>
      <c r="D783" t="str">
        <f>VLOOKUP(C783, '1.MetaData'!B:AI, 2, FALSE)</f>
        <v>OG654</v>
      </c>
      <c r="F783" s="13" t="s">
        <v>3147</v>
      </c>
      <c r="G783" s="14">
        <v>1</v>
      </c>
      <c r="H783">
        <f ca="1">COUNTIFS('3.DNAExtractions'!$B:$B,$B783,'3.DNAExtractions'!$D:$D,H$1)</f>
        <v>1</v>
      </c>
      <c r="J783" s="13" t="s">
        <v>3134</v>
      </c>
      <c r="K783" s="13">
        <v>1</v>
      </c>
      <c r="L783" s="13">
        <v>1</v>
      </c>
      <c r="M783" s="14" t="s">
        <v>3135</v>
      </c>
      <c r="N783" s="14" t="s">
        <v>3221</v>
      </c>
      <c r="O783" s="13"/>
      <c r="P783"/>
    </row>
    <row r="784" spans="1:16" x14ac:dyDescent="0.25">
      <c r="A784" s="48">
        <v>654</v>
      </c>
      <c r="B784" s="1" t="str">
        <f t="shared" si="24"/>
        <v>OG654L</v>
      </c>
      <c r="C784" s="1" t="str">
        <f t="shared" si="25"/>
        <v>OG654</v>
      </c>
      <c r="D784" t="str">
        <f>VLOOKUP(C784, '1.MetaData'!B:AI, 2, FALSE)</f>
        <v>OG654</v>
      </c>
      <c r="F784" s="13" t="s">
        <v>3148</v>
      </c>
      <c r="G784" s="14">
        <v>1</v>
      </c>
      <c r="H784">
        <f ca="1">COUNTIFS('3.DNAExtractions'!$B:$B,$B784,'3.DNAExtractions'!$D:$D,H$1)</f>
        <v>0</v>
      </c>
      <c r="J784" s="13" t="s">
        <v>3134</v>
      </c>
      <c r="K784" s="13">
        <v>1</v>
      </c>
      <c r="L784" s="13">
        <v>1</v>
      </c>
      <c r="M784" s="14" t="s">
        <v>3135</v>
      </c>
      <c r="N784" s="14" t="s">
        <v>3221</v>
      </c>
      <c r="O784" s="13"/>
      <c r="P784"/>
    </row>
    <row r="785" spans="1:16" x14ac:dyDescent="0.25">
      <c r="A785" s="48">
        <v>654</v>
      </c>
      <c r="B785" s="1" t="str">
        <f t="shared" si="24"/>
        <v>OG654M</v>
      </c>
      <c r="C785" s="1" t="str">
        <f t="shared" si="25"/>
        <v>OG654</v>
      </c>
      <c r="D785" t="str">
        <f>VLOOKUP(C785, '1.MetaData'!B:AI, 2, FALSE)</f>
        <v>OG654</v>
      </c>
      <c r="F785" s="13" t="s">
        <v>3137</v>
      </c>
      <c r="G785" s="14">
        <v>1</v>
      </c>
      <c r="H785">
        <f ca="1">COUNTIFS('3.DNAExtractions'!$B:$B,$B785,'3.DNAExtractions'!$D:$D,H$1)</f>
        <v>0</v>
      </c>
      <c r="J785" s="13" t="s">
        <v>3134</v>
      </c>
      <c r="K785" s="13">
        <v>1</v>
      </c>
      <c r="L785" s="13">
        <v>1</v>
      </c>
      <c r="M785" s="14" t="s">
        <v>3135</v>
      </c>
      <c r="N785" s="14" t="s">
        <v>3221</v>
      </c>
      <c r="O785" s="13"/>
      <c r="P785"/>
    </row>
    <row r="786" spans="1:16" x14ac:dyDescent="0.25">
      <c r="A786" s="48">
        <v>654</v>
      </c>
      <c r="B786" s="1" t="str">
        <f t="shared" si="24"/>
        <v>OG654H2</v>
      </c>
      <c r="C786" s="1" t="str">
        <f t="shared" si="25"/>
        <v>OG654</v>
      </c>
      <c r="D786" t="str">
        <f>VLOOKUP(C786, '1.MetaData'!B:AI, 2, FALSE)</f>
        <v>OG654</v>
      </c>
      <c r="F786" s="13" t="s">
        <v>3147</v>
      </c>
      <c r="G786" s="14">
        <v>2</v>
      </c>
      <c r="H786">
        <f ca="1">COUNTIFS('3.DNAExtractions'!$B:$B,$B786,'3.DNAExtractions'!$D:$D,H$1)</f>
        <v>0</v>
      </c>
      <c r="J786" s="13" t="s">
        <v>3134</v>
      </c>
      <c r="K786" s="13">
        <v>1</v>
      </c>
      <c r="L786" s="13">
        <v>1</v>
      </c>
      <c r="M786" s="14" t="s">
        <v>3135</v>
      </c>
      <c r="N786" s="14" t="s">
        <v>3221</v>
      </c>
      <c r="O786" s="13"/>
      <c r="P786"/>
    </row>
    <row r="787" spans="1:16" x14ac:dyDescent="0.25">
      <c r="A787" s="48">
        <v>655</v>
      </c>
      <c r="B787" s="1" t="str">
        <f t="shared" si="24"/>
        <v>OG655G</v>
      </c>
      <c r="C787" s="1" t="str">
        <f t="shared" si="25"/>
        <v>OG655</v>
      </c>
      <c r="D787" t="str">
        <f>VLOOKUP(C787, '1.MetaData'!B:AI, 2, FALSE)</f>
        <v>OG655</v>
      </c>
      <c r="F787" s="13" t="s">
        <v>3133</v>
      </c>
      <c r="G787" s="14">
        <v>1</v>
      </c>
      <c r="H787">
        <f ca="1">COUNTIFS('3.DNAExtractions'!$B:$B,$B787,'3.DNAExtractions'!$D:$D,H$1)</f>
        <v>1</v>
      </c>
      <c r="J787" s="13" t="s">
        <v>3134</v>
      </c>
      <c r="K787" s="13">
        <v>1</v>
      </c>
      <c r="L787" s="13">
        <v>1</v>
      </c>
      <c r="M787" s="14" t="s">
        <v>3135</v>
      </c>
      <c r="N787" s="14" t="s">
        <v>3221</v>
      </c>
      <c r="O787" s="13"/>
      <c r="P787"/>
    </row>
    <row r="788" spans="1:16" x14ac:dyDescent="0.25">
      <c r="A788" s="48">
        <v>655</v>
      </c>
      <c r="B788" s="1" t="str">
        <f t="shared" si="24"/>
        <v>OG655H</v>
      </c>
      <c r="C788" s="1" t="str">
        <f t="shared" si="25"/>
        <v>OG655</v>
      </c>
      <c r="D788" t="str">
        <f>VLOOKUP(C788, '1.MetaData'!B:AI, 2, FALSE)</f>
        <v>OG655</v>
      </c>
      <c r="F788" s="13" t="s">
        <v>3147</v>
      </c>
      <c r="G788" s="14">
        <v>1</v>
      </c>
      <c r="H788">
        <f ca="1">COUNTIFS('3.DNAExtractions'!$B:$B,$B788,'3.DNAExtractions'!$D:$D,H$1)</f>
        <v>0</v>
      </c>
      <c r="J788" s="13" t="s">
        <v>3134</v>
      </c>
      <c r="K788" s="13">
        <v>1</v>
      </c>
      <c r="L788" s="13">
        <v>1</v>
      </c>
      <c r="M788" s="14" t="s">
        <v>3135</v>
      </c>
      <c r="N788" s="14" t="s">
        <v>3221</v>
      </c>
      <c r="O788" s="13"/>
      <c r="P788"/>
    </row>
    <row r="789" spans="1:16" x14ac:dyDescent="0.25">
      <c r="A789" s="48">
        <v>655</v>
      </c>
      <c r="B789" s="1" t="str">
        <f t="shared" si="24"/>
        <v>OG655L</v>
      </c>
      <c r="C789" s="1" t="str">
        <f t="shared" si="25"/>
        <v>OG655</v>
      </c>
      <c r="D789" t="str">
        <f>VLOOKUP(C789, '1.MetaData'!B:AI, 2, FALSE)</f>
        <v>OG655</v>
      </c>
      <c r="F789" s="13" t="s">
        <v>3148</v>
      </c>
      <c r="G789" s="14">
        <v>1</v>
      </c>
      <c r="H789">
        <f ca="1">COUNTIFS('3.DNAExtractions'!$B:$B,$B789,'3.DNAExtractions'!$D:$D,H$1)</f>
        <v>0</v>
      </c>
      <c r="J789" s="13" t="s">
        <v>3134</v>
      </c>
      <c r="K789" s="13">
        <v>1</v>
      </c>
      <c r="L789" s="13">
        <v>1</v>
      </c>
      <c r="M789" s="14" t="s">
        <v>3135</v>
      </c>
      <c r="N789" s="14" t="s">
        <v>3221</v>
      </c>
      <c r="O789" s="13"/>
      <c r="P789"/>
    </row>
    <row r="790" spans="1:16" x14ac:dyDescent="0.25">
      <c r="A790" s="48">
        <v>655</v>
      </c>
      <c r="B790" s="1" t="str">
        <f t="shared" si="24"/>
        <v>OG655M</v>
      </c>
      <c r="C790" s="1" t="str">
        <f t="shared" si="25"/>
        <v>OG655</v>
      </c>
      <c r="D790" t="str">
        <f>VLOOKUP(C790, '1.MetaData'!B:AI, 2, FALSE)</f>
        <v>OG655</v>
      </c>
      <c r="F790" s="13" t="s">
        <v>3137</v>
      </c>
      <c r="G790" s="14">
        <v>1</v>
      </c>
      <c r="H790">
        <f ca="1">COUNTIFS('3.DNAExtractions'!$B:$B,$B790,'3.DNAExtractions'!$D:$D,H$1)</f>
        <v>0</v>
      </c>
      <c r="J790" s="13" t="s">
        <v>3134</v>
      </c>
      <c r="K790" s="13">
        <v>1</v>
      </c>
      <c r="L790" s="13">
        <v>1</v>
      </c>
      <c r="M790" s="14" t="s">
        <v>3135</v>
      </c>
      <c r="N790" s="14" t="s">
        <v>3221</v>
      </c>
      <c r="O790" s="13"/>
      <c r="P790"/>
    </row>
    <row r="791" spans="1:16" x14ac:dyDescent="0.25">
      <c r="A791" s="48">
        <v>656</v>
      </c>
      <c r="B791" s="1" t="str">
        <f t="shared" si="24"/>
        <v>OG656G</v>
      </c>
      <c r="C791" s="1" t="str">
        <f t="shared" si="25"/>
        <v>OG656</v>
      </c>
      <c r="D791" t="str">
        <f>VLOOKUP(C791, '1.MetaData'!B:AI, 2, FALSE)</f>
        <v>OG656</v>
      </c>
      <c r="F791" s="13" t="s">
        <v>3133</v>
      </c>
      <c r="G791" s="14">
        <v>1</v>
      </c>
      <c r="H791">
        <f ca="1">COUNTIFS('3.DNAExtractions'!$B:$B,$B791,'3.DNAExtractions'!$D:$D,H$1)</f>
        <v>1</v>
      </c>
      <c r="J791" s="13" t="s">
        <v>3134</v>
      </c>
      <c r="K791" s="13">
        <v>1</v>
      </c>
      <c r="L791" s="13">
        <v>1</v>
      </c>
      <c r="M791" s="14" t="s">
        <v>3135</v>
      </c>
      <c r="N791" s="14" t="s">
        <v>3221</v>
      </c>
      <c r="O791" s="13"/>
      <c r="P791"/>
    </row>
    <row r="792" spans="1:16" x14ac:dyDescent="0.25">
      <c r="A792" s="48">
        <v>656</v>
      </c>
      <c r="B792" s="1" t="str">
        <f t="shared" si="24"/>
        <v>OG656H</v>
      </c>
      <c r="C792" s="1" t="str">
        <f t="shared" si="25"/>
        <v>OG656</v>
      </c>
      <c r="D792" t="str">
        <f>VLOOKUP(C792, '1.MetaData'!B:AI, 2, FALSE)</f>
        <v>OG656</v>
      </c>
      <c r="F792" s="13" t="s">
        <v>3147</v>
      </c>
      <c r="G792" s="14">
        <v>1</v>
      </c>
      <c r="H792">
        <f ca="1">COUNTIFS('3.DNAExtractions'!$B:$B,$B792,'3.DNAExtractions'!$D:$D,H$1)</f>
        <v>0</v>
      </c>
      <c r="J792" s="13" t="s">
        <v>3134</v>
      </c>
      <c r="K792" s="13">
        <v>1</v>
      </c>
      <c r="L792" s="13">
        <v>1</v>
      </c>
      <c r="M792" s="14" t="s">
        <v>3135</v>
      </c>
      <c r="N792" s="14" t="s">
        <v>3221</v>
      </c>
      <c r="O792" s="13"/>
      <c r="P792"/>
    </row>
    <row r="793" spans="1:16" x14ac:dyDescent="0.25">
      <c r="A793" s="48">
        <v>656</v>
      </c>
      <c r="B793" s="1" t="str">
        <f t="shared" si="24"/>
        <v>OG656L</v>
      </c>
      <c r="C793" s="1" t="str">
        <f t="shared" si="25"/>
        <v>OG656</v>
      </c>
      <c r="D793" t="str">
        <f>VLOOKUP(C793, '1.MetaData'!B:AI, 2, FALSE)</f>
        <v>OG656</v>
      </c>
      <c r="F793" s="13" t="s">
        <v>3148</v>
      </c>
      <c r="G793" s="14">
        <v>1</v>
      </c>
      <c r="H793">
        <f ca="1">COUNTIFS('3.DNAExtractions'!$B:$B,$B793,'3.DNAExtractions'!$D:$D,H$1)</f>
        <v>0</v>
      </c>
      <c r="J793" s="13" t="s">
        <v>3134</v>
      </c>
      <c r="K793" s="13">
        <v>1</v>
      </c>
      <c r="L793" s="13">
        <v>1</v>
      </c>
      <c r="M793" s="14" t="s">
        <v>3135</v>
      </c>
      <c r="N793" s="14" t="s">
        <v>3221</v>
      </c>
      <c r="O793" s="13"/>
      <c r="P793"/>
    </row>
    <row r="794" spans="1:16" x14ac:dyDescent="0.25">
      <c r="A794" s="48">
        <v>656</v>
      </c>
      <c r="B794" s="1" t="str">
        <f t="shared" si="24"/>
        <v>OG656M</v>
      </c>
      <c r="C794" s="1" t="str">
        <f t="shared" si="25"/>
        <v>OG656</v>
      </c>
      <c r="D794" t="str">
        <f>VLOOKUP(C794, '1.MetaData'!B:AI, 2, FALSE)</f>
        <v>OG656</v>
      </c>
      <c r="F794" s="13" t="s">
        <v>3137</v>
      </c>
      <c r="G794" s="14">
        <v>1</v>
      </c>
      <c r="H794">
        <f ca="1">COUNTIFS('3.DNAExtractions'!$B:$B,$B794,'3.DNAExtractions'!$D:$D,H$1)</f>
        <v>0</v>
      </c>
      <c r="J794" s="13" t="s">
        <v>3134</v>
      </c>
      <c r="K794" s="13">
        <v>1</v>
      </c>
      <c r="L794" s="13">
        <v>1</v>
      </c>
      <c r="M794" s="14" t="s">
        <v>3135</v>
      </c>
      <c r="N794" s="14" t="s">
        <v>3221</v>
      </c>
      <c r="O794" s="13"/>
      <c r="P794"/>
    </row>
    <row r="795" spans="1:16" x14ac:dyDescent="0.25">
      <c r="A795" s="48">
        <v>657</v>
      </c>
      <c r="B795" s="1" t="str">
        <f t="shared" si="24"/>
        <v>OG657G</v>
      </c>
      <c r="C795" s="1" t="str">
        <f t="shared" si="25"/>
        <v>OG657</v>
      </c>
      <c r="D795" t="str">
        <f>VLOOKUP(C795, '1.MetaData'!B:AI, 2, FALSE)</f>
        <v>OG657</v>
      </c>
      <c r="F795" s="13" t="s">
        <v>3133</v>
      </c>
      <c r="G795" s="14">
        <v>1</v>
      </c>
      <c r="H795">
        <f ca="1">COUNTIFS('3.DNAExtractions'!$B:$B,$B795,'3.DNAExtractions'!$D:$D,H$1)</f>
        <v>0</v>
      </c>
      <c r="J795" s="13" t="s">
        <v>3134</v>
      </c>
      <c r="K795" s="13">
        <v>1</v>
      </c>
      <c r="L795" s="13">
        <v>1</v>
      </c>
      <c r="M795" s="14" t="s">
        <v>3135</v>
      </c>
      <c r="N795" s="14" t="s">
        <v>3221</v>
      </c>
      <c r="O795" s="13"/>
      <c r="P795"/>
    </row>
    <row r="796" spans="1:16" x14ac:dyDescent="0.25">
      <c r="A796" s="48">
        <v>657</v>
      </c>
      <c r="B796" s="1" t="str">
        <f t="shared" si="24"/>
        <v>OG657H</v>
      </c>
      <c r="C796" s="1" t="str">
        <f t="shared" si="25"/>
        <v>OG657</v>
      </c>
      <c r="D796" t="str">
        <f>VLOOKUP(C796, '1.MetaData'!B:AI, 2, FALSE)</f>
        <v>OG657</v>
      </c>
      <c r="F796" s="13" t="s">
        <v>3147</v>
      </c>
      <c r="G796" s="14">
        <v>1</v>
      </c>
      <c r="H796">
        <f ca="1">COUNTIFS('3.DNAExtractions'!$B:$B,$B796,'3.DNAExtractions'!$D:$D,H$1)</f>
        <v>1</v>
      </c>
      <c r="J796" s="13" t="s">
        <v>3134</v>
      </c>
      <c r="K796" s="13">
        <v>1</v>
      </c>
      <c r="L796" s="13">
        <v>1</v>
      </c>
      <c r="M796" s="14" t="s">
        <v>3135</v>
      </c>
      <c r="N796" s="14" t="s">
        <v>3221</v>
      </c>
      <c r="O796" s="13"/>
      <c r="P796"/>
    </row>
    <row r="797" spans="1:16" x14ac:dyDescent="0.25">
      <c r="A797" s="48">
        <v>657</v>
      </c>
      <c r="B797" s="1" t="str">
        <f t="shared" si="24"/>
        <v>OG657L</v>
      </c>
      <c r="C797" s="1" t="str">
        <f t="shared" si="25"/>
        <v>OG657</v>
      </c>
      <c r="D797" t="str">
        <f>VLOOKUP(C797, '1.MetaData'!B:AI, 2, FALSE)</f>
        <v>OG657</v>
      </c>
      <c r="F797" s="13" t="s">
        <v>3148</v>
      </c>
      <c r="G797" s="14">
        <v>1</v>
      </c>
      <c r="H797">
        <f ca="1">COUNTIFS('3.DNAExtractions'!$B:$B,$B797,'3.DNAExtractions'!$D:$D,H$1)</f>
        <v>0</v>
      </c>
      <c r="J797" s="13" t="s">
        <v>3134</v>
      </c>
      <c r="K797" s="13">
        <v>1</v>
      </c>
      <c r="L797" s="13">
        <v>1</v>
      </c>
      <c r="M797" s="14" t="s">
        <v>3135</v>
      </c>
      <c r="N797" s="14" t="s">
        <v>3221</v>
      </c>
      <c r="O797" s="13"/>
      <c r="P797"/>
    </row>
    <row r="798" spans="1:16" x14ac:dyDescent="0.25">
      <c r="A798" s="48">
        <v>657</v>
      </c>
      <c r="B798" s="1" t="str">
        <f t="shared" si="24"/>
        <v>OG657M</v>
      </c>
      <c r="C798" s="1" t="str">
        <f t="shared" si="25"/>
        <v>OG657</v>
      </c>
      <c r="D798" t="str">
        <f>VLOOKUP(C798, '1.MetaData'!B:AI, 2, FALSE)</f>
        <v>OG657</v>
      </c>
      <c r="F798" s="13" t="s">
        <v>3137</v>
      </c>
      <c r="G798" s="14">
        <v>1</v>
      </c>
      <c r="H798">
        <f ca="1">COUNTIFS('3.DNAExtractions'!$B:$B,$B798,'3.DNAExtractions'!$D:$D,H$1)</f>
        <v>0</v>
      </c>
      <c r="J798" s="13" t="s">
        <v>3134</v>
      </c>
      <c r="K798" s="13">
        <v>1</v>
      </c>
      <c r="L798" s="13">
        <v>1</v>
      </c>
      <c r="M798" s="14" t="s">
        <v>3135</v>
      </c>
      <c r="N798" s="14" t="s">
        <v>3221</v>
      </c>
      <c r="O798" s="13"/>
      <c r="P798"/>
    </row>
    <row r="799" spans="1:16" x14ac:dyDescent="0.25">
      <c r="A799" s="48">
        <v>658</v>
      </c>
      <c r="B799" s="1" t="str">
        <f t="shared" si="24"/>
        <v>OG658G</v>
      </c>
      <c r="C799" s="1" t="str">
        <f t="shared" si="25"/>
        <v>OG658</v>
      </c>
      <c r="D799" t="str">
        <f>VLOOKUP(C799, '1.MetaData'!B:AI, 2, FALSE)</f>
        <v>OG658</v>
      </c>
      <c r="F799" s="13" t="s">
        <v>3133</v>
      </c>
      <c r="G799" s="14">
        <v>1</v>
      </c>
      <c r="H799">
        <f ca="1">COUNTIFS('3.DNAExtractions'!$B:$B,$B799,'3.DNAExtractions'!$D:$D,H$1)</f>
        <v>0</v>
      </c>
      <c r="J799" s="13" t="s">
        <v>3134</v>
      </c>
      <c r="K799" s="13">
        <v>1</v>
      </c>
      <c r="L799" s="13">
        <v>1</v>
      </c>
      <c r="M799" s="14" t="s">
        <v>3135</v>
      </c>
      <c r="N799" s="14" t="s">
        <v>3221</v>
      </c>
      <c r="O799" s="13"/>
      <c r="P799"/>
    </row>
    <row r="800" spans="1:16" x14ac:dyDescent="0.25">
      <c r="A800" s="48">
        <v>658</v>
      </c>
      <c r="B800" s="1" t="str">
        <f t="shared" si="24"/>
        <v>OG658H</v>
      </c>
      <c r="C800" s="1" t="str">
        <f t="shared" si="25"/>
        <v>OG658</v>
      </c>
      <c r="D800" t="str">
        <f>VLOOKUP(C800, '1.MetaData'!B:AI, 2, FALSE)</f>
        <v>OG658</v>
      </c>
      <c r="F800" s="13" t="s">
        <v>3147</v>
      </c>
      <c r="G800" s="14">
        <v>1</v>
      </c>
      <c r="H800">
        <f ca="1">COUNTIFS('3.DNAExtractions'!$B:$B,$B800,'3.DNAExtractions'!$D:$D,H$1)</f>
        <v>1</v>
      </c>
      <c r="J800" s="13" t="s">
        <v>3134</v>
      </c>
      <c r="K800" s="13">
        <v>1</v>
      </c>
      <c r="L800" s="13">
        <v>1</v>
      </c>
      <c r="M800" s="14" t="s">
        <v>3135</v>
      </c>
      <c r="N800" s="14" t="s">
        <v>3221</v>
      </c>
      <c r="O800" s="13"/>
      <c r="P800"/>
    </row>
    <row r="801" spans="1:16" x14ac:dyDescent="0.25">
      <c r="A801" s="48">
        <v>658</v>
      </c>
      <c r="B801" s="1" t="str">
        <f t="shared" si="24"/>
        <v>OG658M</v>
      </c>
      <c r="C801" s="1" t="str">
        <f t="shared" si="25"/>
        <v>OG658</v>
      </c>
      <c r="D801" t="str">
        <f>VLOOKUP(C801, '1.MetaData'!B:AI, 2, FALSE)</f>
        <v>OG658</v>
      </c>
      <c r="F801" s="13" t="s">
        <v>3137</v>
      </c>
      <c r="G801" s="14">
        <v>1</v>
      </c>
      <c r="H801">
        <f ca="1">COUNTIFS('3.DNAExtractions'!$B:$B,$B801,'3.DNAExtractions'!$D:$D,H$1)</f>
        <v>0</v>
      </c>
      <c r="J801" s="13" t="s">
        <v>3134</v>
      </c>
      <c r="K801" s="13">
        <v>1</v>
      </c>
      <c r="L801" s="13">
        <v>1</v>
      </c>
      <c r="M801" s="14" t="s">
        <v>3135</v>
      </c>
      <c r="N801" s="14" t="s">
        <v>3221</v>
      </c>
      <c r="O801" s="13"/>
      <c r="P801"/>
    </row>
    <row r="802" spans="1:16" x14ac:dyDescent="0.25">
      <c r="A802" s="48">
        <v>659</v>
      </c>
      <c r="B802" s="1" t="str">
        <f t="shared" si="24"/>
        <v>OG659G</v>
      </c>
      <c r="C802" s="1" t="str">
        <f t="shared" si="25"/>
        <v>OG659</v>
      </c>
      <c r="D802" t="str">
        <f>VLOOKUP(C802, '1.MetaData'!B:AI, 2, FALSE)</f>
        <v>OG659</v>
      </c>
      <c r="F802" s="13" t="s">
        <v>3133</v>
      </c>
      <c r="G802" s="14">
        <v>1</v>
      </c>
      <c r="H802">
        <f ca="1">COUNTIFS('3.DNAExtractions'!$B:$B,$B802,'3.DNAExtractions'!$D:$D,H$1)</f>
        <v>0</v>
      </c>
      <c r="J802" s="13" t="s">
        <v>3134</v>
      </c>
      <c r="K802" s="13">
        <v>1</v>
      </c>
      <c r="L802" s="13">
        <v>1</v>
      </c>
      <c r="M802" s="14" t="s">
        <v>3135</v>
      </c>
      <c r="N802" s="14" t="s">
        <v>3221</v>
      </c>
      <c r="O802" s="13"/>
      <c r="P802"/>
    </row>
    <row r="803" spans="1:16" x14ac:dyDescent="0.25">
      <c r="A803" s="48">
        <v>659</v>
      </c>
      <c r="B803" s="1" t="str">
        <f t="shared" si="24"/>
        <v>OG659H</v>
      </c>
      <c r="C803" s="1" t="str">
        <f t="shared" si="25"/>
        <v>OG659</v>
      </c>
      <c r="D803" t="str">
        <f>VLOOKUP(C803, '1.MetaData'!B:AI, 2, FALSE)</f>
        <v>OG659</v>
      </c>
      <c r="F803" s="13" t="s">
        <v>3147</v>
      </c>
      <c r="G803" s="14">
        <v>1</v>
      </c>
      <c r="H803">
        <f ca="1">COUNTIFS('3.DNAExtractions'!$B:$B,$B803,'3.DNAExtractions'!$D:$D,H$1)</f>
        <v>1</v>
      </c>
      <c r="J803" s="13" t="s">
        <v>3134</v>
      </c>
      <c r="K803" s="13">
        <v>1</v>
      </c>
      <c r="L803" s="13">
        <v>1</v>
      </c>
      <c r="M803" s="14" t="s">
        <v>3135</v>
      </c>
      <c r="N803" s="14" t="s">
        <v>3221</v>
      </c>
      <c r="O803" s="13"/>
      <c r="P803"/>
    </row>
    <row r="804" spans="1:16" x14ac:dyDescent="0.25">
      <c r="A804" s="48">
        <v>659</v>
      </c>
      <c r="B804" s="1" t="str">
        <f t="shared" si="24"/>
        <v>OG659L</v>
      </c>
      <c r="C804" s="1" t="str">
        <f t="shared" si="25"/>
        <v>OG659</v>
      </c>
      <c r="D804" t="str">
        <f>VLOOKUP(C804, '1.MetaData'!B:AI, 2, FALSE)</f>
        <v>OG659</v>
      </c>
      <c r="F804" s="13" t="s">
        <v>3148</v>
      </c>
      <c r="G804" s="14">
        <v>1</v>
      </c>
      <c r="H804">
        <f ca="1">COUNTIFS('3.DNAExtractions'!$B:$B,$B804,'3.DNAExtractions'!$D:$D,H$1)</f>
        <v>0</v>
      </c>
      <c r="J804" s="13" t="s">
        <v>3134</v>
      </c>
      <c r="K804" s="13">
        <v>1</v>
      </c>
      <c r="L804" s="13">
        <v>1</v>
      </c>
      <c r="M804" s="14" t="s">
        <v>3135</v>
      </c>
      <c r="N804" s="14" t="s">
        <v>3221</v>
      </c>
      <c r="O804" s="13"/>
      <c r="P804"/>
    </row>
    <row r="805" spans="1:16" x14ac:dyDescent="0.25">
      <c r="A805" s="48">
        <v>659</v>
      </c>
      <c r="B805" s="1" t="str">
        <f t="shared" si="24"/>
        <v>OG659M</v>
      </c>
      <c r="C805" s="1" t="str">
        <f t="shared" si="25"/>
        <v>OG659</v>
      </c>
      <c r="D805" t="str">
        <f>VLOOKUP(C805, '1.MetaData'!B:AI, 2, FALSE)</f>
        <v>OG659</v>
      </c>
      <c r="F805" s="13" t="s">
        <v>3137</v>
      </c>
      <c r="G805" s="14">
        <v>1</v>
      </c>
      <c r="H805">
        <f ca="1">COUNTIFS('3.DNAExtractions'!$B:$B,$B805,'3.DNAExtractions'!$D:$D,H$1)</f>
        <v>0</v>
      </c>
      <c r="J805" s="13" t="s">
        <v>3134</v>
      </c>
      <c r="K805" s="13">
        <v>1</v>
      </c>
      <c r="L805" s="13">
        <v>1</v>
      </c>
      <c r="M805" s="14" t="s">
        <v>3135</v>
      </c>
      <c r="N805" s="14" t="s">
        <v>3221</v>
      </c>
      <c r="O805" s="13"/>
      <c r="P805"/>
    </row>
    <row r="806" spans="1:16" x14ac:dyDescent="0.25">
      <c r="A806" s="48">
        <v>660</v>
      </c>
      <c r="B806" s="1" t="str">
        <f t="shared" si="24"/>
        <v>OG660G</v>
      </c>
      <c r="C806" s="1" t="str">
        <f t="shared" si="25"/>
        <v>OG660</v>
      </c>
      <c r="D806" t="str">
        <f>VLOOKUP(C806, '1.MetaData'!B:AI, 2, FALSE)</f>
        <v>OG660</v>
      </c>
      <c r="F806" s="13" t="s">
        <v>3133</v>
      </c>
      <c r="G806" s="14">
        <v>1</v>
      </c>
      <c r="H806">
        <f ca="1">COUNTIFS('3.DNAExtractions'!$B:$B,$B806,'3.DNAExtractions'!$D:$D,H$1)</f>
        <v>0</v>
      </c>
      <c r="J806" s="13" t="s">
        <v>3134</v>
      </c>
      <c r="K806" s="13">
        <v>1</v>
      </c>
      <c r="L806" s="13">
        <v>1</v>
      </c>
      <c r="M806" s="14" t="s">
        <v>3135</v>
      </c>
      <c r="N806" s="14" t="s">
        <v>3221</v>
      </c>
      <c r="O806" s="13"/>
      <c r="P806"/>
    </row>
    <row r="807" spans="1:16" x14ac:dyDescent="0.25">
      <c r="A807" s="48">
        <v>660</v>
      </c>
      <c r="B807" s="1" t="str">
        <f t="shared" si="24"/>
        <v>OG660H</v>
      </c>
      <c r="C807" s="1" t="str">
        <f t="shared" si="25"/>
        <v>OG660</v>
      </c>
      <c r="D807" t="str">
        <f>VLOOKUP(C807, '1.MetaData'!B:AI, 2, FALSE)</f>
        <v>OG660</v>
      </c>
      <c r="F807" s="13" t="s">
        <v>3147</v>
      </c>
      <c r="G807" s="14">
        <v>1</v>
      </c>
      <c r="H807">
        <f ca="1">COUNTIFS('3.DNAExtractions'!$B:$B,$B807,'3.DNAExtractions'!$D:$D,H$1)</f>
        <v>2</v>
      </c>
      <c r="J807" s="13" t="s">
        <v>3134</v>
      </c>
      <c r="K807" s="13">
        <v>1</v>
      </c>
      <c r="L807" s="13">
        <v>1</v>
      </c>
      <c r="M807" s="14" t="s">
        <v>3135</v>
      </c>
      <c r="N807" s="14" t="s">
        <v>3221</v>
      </c>
      <c r="O807" s="13"/>
      <c r="P807"/>
    </row>
    <row r="808" spans="1:16" x14ac:dyDescent="0.25">
      <c r="A808" s="48">
        <v>660</v>
      </c>
      <c r="B808" s="1" t="str">
        <f t="shared" si="24"/>
        <v>OG660L</v>
      </c>
      <c r="C808" s="1" t="str">
        <f t="shared" si="25"/>
        <v>OG660</v>
      </c>
      <c r="D808" t="str">
        <f>VLOOKUP(C808, '1.MetaData'!B:AI, 2, FALSE)</f>
        <v>OG660</v>
      </c>
      <c r="F808" s="13" t="s">
        <v>3148</v>
      </c>
      <c r="G808" s="14">
        <v>1</v>
      </c>
      <c r="H808">
        <f ca="1">COUNTIFS('3.DNAExtractions'!$B:$B,$B808,'3.DNAExtractions'!$D:$D,H$1)</f>
        <v>0</v>
      </c>
      <c r="J808" s="13" t="s">
        <v>3134</v>
      </c>
      <c r="K808" s="13">
        <v>1</v>
      </c>
      <c r="L808" s="13">
        <v>1</v>
      </c>
      <c r="M808" s="14" t="s">
        <v>3135</v>
      </c>
      <c r="N808" s="14" t="s">
        <v>3221</v>
      </c>
      <c r="O808" s="13"/>
      <c r="P808"/>
    </row>
    <row r="809" spans="1:16" x14ac:dyDescent="0.25">
      <c r="A809" s="48">
        <v>660</v>
      </c>
      <c r="B809" s="1" t="str">
        <f t="shared" si="24"/>
        <v>OG660M</v>
      </c>
      <c r="C809" s="1" t="str">
        <f t="shared" si="25"/>
        <v>OG660</v>
      </c>
      <c r="D809" t="str">
        <f>VLOOKUP(C809, '1.MetaData'!B:AI, 2, FALSE)</f>
        <v>OG660</v>
      </c>
      <c r="F809" s="13" t="s">
        <v>3137</v>
      </c>
      <c r="G809" s="14">
        <v>1</v>
      </c>
      <c r="H809">
        <f ca="1">COUNTIFS('3.DNAExtractions'!$B:$B,$B809,'3.DNAExtractions'!$D:$D,H$1)</f>
        <v>0</v>
      </c>
      <c r="J809" s="13" t="s">
        <v>3134</v>
      </c>
      <c r="K809" s="13">
        <v>1</v>
      </c>
      <c r="L809" s="13">
        <v>1</v>
      </c>
      <c r="M809" s="14" t="s">
        <v>3135</v>
      </c>
      <c r="N809" s="14" t="s">
        <v>3221</v>
      </c>
      <c r="O809" s="13"/>
      <c r="P809"/>
    </row>
    <row r="810" spans="1:16" x14ac:dyDescent="0.25">
      <c r="A810" s="48">
        <v>661</v>
      </c>
      <c r="B810" s="1" t="str">
        <f t="shared" si="24"/>
        <v>OG661G</v>
      </c>
      <c r="C810" s="1" t="str">
        <f t="shared" si="25"/>
        <v>OG661</v>
      </c>
      <c r="D810" t="str">
        <f>VLOOKUP(C810, '1.MetaData'!B:AI, 2, FALSE)</f>
        <v>OG661</v>
      </c>
      <c r="F810" s="13" t="s">
        <v>3133</v>
      </c>
      <c r="G810" s="14">
        <v>1</v>
      </c>
      <c r="H810">
        <f ca="1">COUNTIFS('3.DNAExtractions'!$B:$B,$B810,'3.DNAExtractions'!$D:$D,H$1)</f>
        <v>1</v>
      </c>
      <c r="J810" s="13" t="s">
        <v>3134</v>
      </c>
      <c r="K810" s="13">
        <v>1</v>
      </c>
      <c r="L810" s="13">
        <v>1</v>
      </c>
      <c r="M810" s="14" t="s">
        <v>3135</v>
      </c>
      <c r="N810" s="14" t="s">
        <v>3222</v>
      </c>
      <c r="O810" s="13"/>
      <c r="P810"/>
    </row>
    <row r="811" spans="1:16" x14ac:dyDescent="0.25">
      <c r="A811" s="48">
        <v>661</v>
      </c>
      <c r="B811" s="1" t="str">
        <f t="shared" si="24"/>
        <v>OG661H</v>
      </c>
      <c r="C811" s="1" t="str">
        <f t="shared" si="25"/>
        <v>OG661</v>
      </c>
      <c r="D811" t="str">
        <f>VLOOKUP(C811, '1.MetaData'!B:AI, 2, FALSE)</f>
        <v>OG661</v>
      </c>
      <c r="F811" s="13" t="s">
        <v>3147</v>
      </c>
      <c r="G811" s="14">
        <v>1</v>
      </c>
      <c r="H811">
        <f ca="1">COUNTIFS('3.DNAExtractions'!$B:$B,$B811,'3.DNAExtractions'!$D:$D,H$1)</f>
        <v>0</v>
      </c>
      <c r="J811" s="13" t="s">
        <v>3134</v>
      </c>
      <c r="K811" s="13">
        <v>1</v>
      </c>
      <c r="L811" s="13">
        <v>1</v>
      </c>
      <c r="M811" s="14" t="s">
        <v>3135</v>
      </c>
      <c r="N811" s="14" t="s">
        <v>3222</v>
      </c>
      <c r="O811" s="13"/>
      <c r="P811"/>
    </row>
    <row r="812" spans="1:16" x14ac:dyDescent="0.25">
      <c r="A812" s="48">
        <v>661</v>
      </c>
      <c r="B812" s="1" t="str">
        <f t="shared" si="24"/>
        <v>OG661L</v>
      </c>
      <c r="C812" s="1" t="str">
        <f t="shared" si="25"/>
        <v>OG661</v>
      </c>
      <c r="D812" t="str">
        <f>VLOOKUP(C812, '1.MetaData'!B:AI, 2, FALSE)</f>
        <v>OG661</v>
      </c>
      <c r="F812" s="13" t="s">
        <v>3148</v>
      </c>
      <c r="G812" s="14">
        <v>1</v>
      </c>
      <c r="H812">
        <f ca="1">COUNTIFS('3.DNAExtractions'!$B:$B,$B812,'3.DNAExtractions'!$D:$D,H$1)</f>
        <v>0</v>
      </c>
      <c r="J812" s="13" t="s">
        <v>3134</v>
      </c>
      <c r="K812" s="13">
        <v>1</v>
      </c>
      <c r="L812" s="13">
        <v>1</v>
      </c>
      <c r="M812" s="14" t="s">
        <v>3135</v>
      </c>
      <c r="N812" s="14" t="s">
        <v>3222</v>
      </c>
      <c r="O812" s="13"/>
      <c r="P812"/>
    </row>
    <row r="813" spans="1:16" x14ac:dyDescent="0.25">
      <c r="A813" s="48">
        <v>661</v>
      </c>
      <c r="B813" s="1" t="str">
        <f t="shared" si="24"/>
        <v>OG661M</v>
      </c>
      <c r="C813" s="1" t="str">
        <f t="shared" si="25"/>
        <v>OG661</v>
      </c>
      <c r="D813" t="str">
        <f>VLOOKUP(C813, '1.MetaData'!B:AI, 2, FALSE)</f>
        <v>OG661</v>
      </c>
      <c r="F813" s="13" t="s">
        <v>3137</v>
      </c>
      <c r="G813" s="14">
        <v>1</v>
      </c>
      <c r="H813">
        <f ca="1">COUNTIFS('3.DNAExtractions'!$B:$B,$B813,'3.DNAExtractions'!$D:$D,H$1)</f>
        <v>0</v>
      </c>
      <c r="J813" s="13" t="s">
        <v>3134</v>
      </c>
      <c r="K813" s="13">
        <v>1</v>
      </c>
      <c r="L813" s="13">
        <v>1</v>
      </c>
      <c r="M813" s="14" t="s">
        <v>3135</v>
      </c>
      <c r="N813" s="14" t="s">
        <v>3222</v>
      </c>
      <c r="O813" s="13"/>
      <c r="P813"/>
    </row>
    <row r="814" spans="1:16" x14ac:dyDescent="0.25">
      <c r="A814" s="48">
        <v>661</v>
      </c>
      <c r="B814" s="1" t="str">
        <f t="shared" si="24"/>
        <v>OG661G2</v>
      </c>
      <c r="C814" s="1" t="str">
        <f t="shared" si="25"/>
        <v>OG661</v>
      </c>
      <c r="D814" t="str">
        <f>VLOOKUP(C814, '1.MetaData'!B:AI, 2, FALSE)</f>
        <v>OG661</v>
      </c>
      <c r="F814" s="13" t="s">
        <v>3133</v>
      </c>
      <c r="G814" s="14">
        <v>2</v>
      </c>
      <c r="H814">
        <f ca="1">COUNTIFS('3.DNAExtractions'!$B:$B,$B814,'3.DNAExtractions'!$D:$D,H$1)</f>
        <v>0</v>
      </c>
      <c r="J814" s="13" t="s">
        <v>3134</v>
      </c>
      <c r="K814" s="13">
        <v>1</v>
      </c>
      <c r="L814" s="13">
        <v>1</v>
      </c>
      <c r="M814" s="14" t="s">
        <v>3135</v>
      </c>
      <c r="N814" s="14" t="s">
        <v>3222</v>
      </c>
      <c r="O814" s="13"/>
      <c r="P814"/>
    </row>
    <row r="815" spans="1:16" x14ac:dyDescent="0.25">
      <c r="A815" s="48">
        <v>661</v>
      </c>
      <c r="B815" s="1" t="str">
        <f t="shared" si="24"/>
        <v>OG661H2</v>
      </c>
      <c r="C815" s="1" t="str">
        <f t="shared" si="25"/>
        <v>OG661</v>
      </c>
      <c r="D815" t="str">
        <f>VLOOKUP(C815, '1.MetaData'!B:AI, 2, FALSE)</f>
        <v>OG661</v>
      </c>
      <c r="F815" s="13" t="s">
        <v>3147</v>
      </c>
      <c r="G815" s="14">
        <v>2</v>
      </c>
      <c r="H815">
        <f ca="1">COUNTIFS('3.DNAExtractions'!$B:$B,$B815,'3.DNAExtractions'!$D:$D,H$1)</f>
        <v>0</v>
      </c>
      <c r="J815" s="13" t="s">
        <v>3134</v>
      </c>
      <c r="K815" s="13">
        <v>1</v>
      </c>
      <c r="L815" s="13">
        <v>1</v>
      </c>
      <c r="M815" s="14" t="s">
        <v>3135</v>
      </c>
      <c r="N815" s="14" t="s">
        <v>3222</v>
      </c>
      <c r="O815" s="13"/>
      <c r="P815"/>
    </row>
    <row r="816" spans="1:16" x14ac:dyDescent="0.25">
      <c r="A816" s="48">
        <v>662</v>
      </c>
      <c r="B816" s="1" t="str">
        <f t="shared" si="24"/>
        <v>OG662G</v>
      </c>
      <c r="C816" s="1" t="str">
        <f t="shared" si="25"/>
        <v>OG662</v>
      </c>
      <c r="D816" t="str">
        <f>VLOOKUP(C816, '1.MetaData'!B:AI, 2, FALSE)</f>
        <v>OG662</v>
      </c>
      <c r="F816" s="13" t="s">
        <v>3133</v>
      </c>
      <c r="G816" s="14">
        <v>1</v>
      </c>
      <c r="H816">
        <f ca="1">COUNTIFS('3.DNAExtractions'!$B:$B,$B816,'3.DNAExtractions'!$D:$D,H$1)</f>
        <v>1</v>
      </c>
      <c r="J816" s="13" t="s">
        <v>3134</v>
      </c>
      <c r="K816" s="13">
        <v>1</v>
      </c>
      <c r="L816" s="13">
        <v>1</v>
      </c>
      <c r="M816" s="14" t="s">
        <v>3135</v>
      </c>
      <c r="N816" s="14" t="s">
        <v>3222</v>
      </c>
      <c r="O816" s="13"/>
      <c r="P816"/>
    </row>
    <row r="817" spans="1:16" x14ac:dyDescent="0.25">
      <c r="A817" s="48">
        <v>662</v>
      </c>
      <c r="B817" s="1" t="str">
        <f t="shared" si="24"/>
        <v>OG662L</v>
      </c>
      <c r="C817" s="1" t="str">
        <f t="shared" si="25"/>
        <v>OG662</v>
      </c>
      <c r="D817" t="str">
        <f>VLOOKUP(C817, '1.MetaData'!B:AI, 2, FALSE)</f>
        <v>OG662</v>
      </c>
      <c r="F817" s="13" t="s">
        <v>3148</v>
      </c>
      <c r="G817" s="14">
        <v>1</v>
      </c>
      <c r="H817">
        <f ca="1">COUNTIFS('3.DNAExtractions'!$B:$B,$B817,'3.DNAExtractions'!$D:$D,H$1)</f>
        <v>0</v>
      </c>
      <c r="J817" s="13" t="s">
        <v>3134</v>
      </c>
      <c r="K817" s="13">
        <v>1</v>
      </c>
      <c r="L817" s="13">
        <v>1</v>
      </c>
      <c r="M817" s="14" t="s">
        <v>3135</v>
      </c>
      <c r="N817" s="14" t="s">
        <v>3222</v>
      </c>
      <c r="O817" s="13"/>
      <c r="P817"/>
    </row>
    <row r="818" spans="1:16" x14ac:dyDescent="0.25">
      <c r="A818" s="48">
        <v>662</v>
      </c>
      <c r="B818" s="1" t="str">
        <f t="shared" si="24"/>
        <v>OG662M</v>
      </c>
      <c r="C818" s="1" t="str">
        <f t="shared" si="25"/>
        <v>OG662</v>
      </c>
      <c r="D818" t="str">
        <f>VLOOKUP(C818, '1.MetaData'!B:AI, 2, FALSE)</f>
        <v>OG662</v>
      </c>
      <c r="F818" s="13" t="s">
        <v>3137</v>
      </c>
      <c r="G818" s="14">
        <v>1</v>
      </c>
      <c r="H818">
        <f ca="1">COUNTIFS('3.DNAExtractions'!$B:$B,$B818,'3.DNAExtractions'!$D:$D,H$1)</f>
        <v>0</v>
      </c>
      <c r="J818" s="13" t="s">
        <v>3134</v>
      </c>
      <c r="K818" s="13">
        <v>1</v>
      </c>
      <c r="L818" s="13">
        <v>1</v>
      </c>
      <c r="M818" s="14" t="s">
        <v>3135</v>
      </c>
      <c r="N818" s="14" t="s">
        <v>3222</v>
      </c>
      <c r="O818" s="13"/>
      <c r="P818"/>
    </row>
    <row r="819" spans="1:16" x14ac:dyDescent="0.25">
      <c r="A819" s="48">
        <v>663</v>
      </c>
      <c r="B819" s="1" t="str">
        <f t="shared" si="24"/>
        <v>OG663G</v>
      </c>
      <c r="C819" s="1" t="str">
        <f t="shared" si="25"/>
        <v>OG663</v>
      </c>
      <c r="D819" t="str">
        <f>VLOOKUP(C819, '1.MetaData'!B:AI, 2, FALSE)</f>
        <v>OG663</v>
      </c>
      <c r="F819" s="13" t="s">
        <v>3133</v>
      </c>
      <c r="G819" s="14">
        <v>1</v>
      </c>
      <c r="H819">
        <f ca="1">COUNTIFS('3.DNAExtractions'!$B:$B,$B819,'3.DNAExtractions'!$D:$D,H$1)</f>
        <v>1</v>
      </c>
      <c r="J819" s="13" t="s">
        <v>3134</v>
      </c>
      <c r="K819" s="13">
        <v>1</v>
      </c>
      <c r="L819" s="13">
        <v>1</v>
      </c>
      <c r="M819" s="14" t="s">
        <v>3135</v>
      </c>
      <c r="N819" s="14" t="s">
        <v>3222</v>
      </c>
      <c r="O819" s="13"/>
      <c r="P819"/>
    </row>
    <row r="820" spans="1:16" x14ac:dyDescent="0.25">
      <c r="A820" s="48">
        <v>663</v>
      </c>
      <c r="B820" s="1" t="str">
        <f t="shared" si="24"/>
        <v>OG663H</v>
      </c>
      <c r="C820" s="1" t="str">
        <f t="shared" si="25"/>
        <v>OG663</v>
      </c>
      <c r="D820" t="str">
        <f>VLOOKUP(C820, '1.MetaData'!B:AI, 2, FALSE)</f>
        <v>OG663</v>
      </c>
      <c r="F820" s="13" t="s">
        <v>3147</v>
      </c>
      <c r="G820" s="14">
        <v>1</v>
      </c>
      <c r="H820">
        <f ca="1">COUNTIFS('3.DNAExtractions'!$B:$B,$B820,'3.DNAExtractions'!$D:$D,H$1)</f>
        <v>0</v>
      </c>
      <c r="J820" s="13" t="s">
        <v>3134</v>
      </c>
      <c r="K820" s="13">
        <v>1</v>
      </c>
      <c r="L820" s="13">
        <v>1</v>
      </c>
      <c r="M820" s="14" t="s">
        <v>3135</v>
      </c>
      <c r="N820" s="14" t="s">
        <v>3222</v>
      </c>
      <c r="O820" s="13"/>
      <c r="P820"/>
    </row>
    <row r="821" spans="1:16" x14ac:dyDescent="0.25">
      <c r="A821" s="48">
        <v>663</v>
      </c>
      <c r="B821" s="1" t="str">
        <f t="shared" si="24"/>
        <v>OG663L</v>
      </c>
      <c r="C821" s="1" t="str">
        <f t="shared" si="25"/>
        <v>OG663</v>
      </c>
      <c r="D821" t="str">
        <f>VLOOKUP(C821, '1.MetaData'!B:AI, 2, FALSE)</f>
        <v>OG663</v>
      </c>
      <c r="F821" s="13" t="s">
        <v>3148</v>
      </c>
      <c r="G821" s="14">
        <v>1</v>
      </c>
      <c r="H821">
        <f ca="1">COUNTIFS('3.DNAExtractions'!$B:$B,$B821,'3.DNAExtractions'!$D:$D,H$1)</f>
        <v>0</v>
      </c>
      <c r="J821" s="13" t="s">
        <v>3134</v>
      </c>
      <c r="K821" s="13">
        <v>1</v>
      </c>
      <c r="L821" s="13">
        <v>1</v>
      </c>
      <c r="M821" s="14" t="s">
        <v>3135</v>
      </c>
      <c r="N821" s="14" t="s">
        <v>3222</v>
      </c>
      <c r="O821" s="13"/>
      <c r="P821"/>
    </row>
    <row r="822" spans="1:16" x14ac:dyDescent="0.25">
      <c r="A822" s="48">
        <v>664</v>
      </c>
      <c r="B822" s="1" t="str">
        <f t="shared" si="24"/>
        <v>OG664G</v>
      </c>
      <c r="C822" s="1" t="str">
        <f t="shared" si="25"/>
        <v>OG664</v>
      </c>
      <c r="D822" t="str">
        <f>VLOOKUP(C822, '1.MetaData'!B:AI, 2, FALSE)</f>
        <v>OG664</v>
      </c>
      <c r="F822" s="13" t="s">
        <v>3133</v>
      </c>
      <c r="G822" s="14">
        <v>1</v>
      </c>
      <c r="H822">
        <f ca="1">COUNTIFS('3.DNAExtractions'!$B:$B,$B822,'3.DNAExtractions'!$D:$D,H$1)</f>
        <v>0</v>
      </c>
      <c r="J822" s="13" t="s">
        <v>3134</v>
      </c>
      <c r="K822" s="13">
        <v>1</v>
      </c>
      <c r="L822" s="13">
        <v>1</v>
      </c>
      <c r="M822" s="14" t="s">
        <v>3135</v>
      </c>
      <c r="N822" s="14" t="s">
        <v>3222</v>
      </c>
      <c r="O822" s="13"/>
      <c r="P822"/>
    </row>
    <row r="823" spans="1:16" x14ac:dyDescent="0.25">
      <c r="A823" s="48">
        <v>664</v>
      </c>
      <c r="B823" s="1" t="str">
        <f t="shared" si="24"/>
        <v>OG664H</v>
      </c>
      <c r="C823" s="1" t="str">
        <f t="shared" si="25"/>
        <v>OG664</v>
      </c>
      <c r="D823" t="str">
        <f>VLOOKUP(C823, '1.MetaData'!B:AI, 2, FALSE)</f>
        <v>OG664</v>
      </c>
      <c r="F823" s="13" t="s">
        <v>3147</v>
      </c>
      <c r="G823" s="14">
        <v>1</v>
      </c>
      <c r="H823">
        <f ca="1">COUNTIFS('3.DNAExtractions'!$B:$B,$B823,'3.DNAExtractions'!$D:$D,H$1)</f>
        <v>1</v>
      </c>
      <c r="J823" s="13" t="s">
        <v>3134</v>
      </c>
      <c r="K823" s="13">
        <v>1</v>
      </c>
      <c r="L823" s="13">
        <v>1</v>
      </c>
      <c r="M823" s="14" t="s">
        <v>3135</v>
      </c>
      <c r="N823" s="14" t="s">
        <v>3222</v>
      </c>
      <c r="O823" s="13"/>
      <c r="P823"/>
    </row>
    <row r="824" spans="1:16" x14ac:dyDescent="0.25">
      <c r="A824" s="48">
        <v>664</v>
      </c>
      <c r="B824" s="1" t="str">
        <f t="shared" si="24"/>
        <v>OG664L</v>
      </c>
      <c r="C824" s="1" t="str">
        <f t="shared" si="25"/>
        <v>OG664</v>
      </c>
      <c r="D824" t="str">
        <f>VLOOKUP(C824, '1.MetaData'!B:AI, 2, FALSE)</f>
        <v>OG664</v>
      </c>
      <c r="F824" s="13" t="s">
        <v>3148</v>
      </c>
      <c r="G824" s="14">
        <v>1</v>
      </c>
      <c r="H824">
        <f ca="1">COUNTIFS('3.DNAExtractions'!$B:$B,$B824,'3.DNAExtractions'!$D:$D,H$1)</f>
        <v>0</v>
      </c>
      <c r="J824" s="13" t="s">
        <v>3134</v>
      </c>
      <c r="K824" s="13">
        <v>1</v>
      </c>
      <c r="L824" s="13">
        <v>1</v>
      </c>
      <c r="M824" s="14" t="s">
        <v>3135</v>
      </c>
      <c r="N824" s="14" t="s">
        <v>3222</v>
      </c>
      <c r="O824" s="13"/>
      <c r="P824"/>
    </row>
    <row r="825" spans="1:16" x14ac:dyDescent="0.25">
      <c r="A825" s="48">
        <v>664</v>
      </c>
      <c r="B825" s="1" t="str">
        <f t="shared" si="24"/>
        <v>OG664M</v>
      </c>
      <c r="C825" s="1" t="str">
        <f t="shared" si="25"/>
        <v>OG664</v>
      </c>
      <c r="D825" t="str">
        <f>VLOOKUP(C825, '1.MetaData'!B:AI, 2, FALSE)</f>
        <v>OG664</v>
      </c>
      <c r="F825" s="13" t="s">
        <v>3137</v>
      </c>
      <c r="G825" s="14">
        <v>1</v>
      </c>
      <c r="H825">
        <f ca="1">COUNTIFS('3.DNAExtractions'!$B:$B,$B825,'3.DNAExtractions'!$D:$D,H$1)</f>
        <v>0</v>
      </c>
      <c r="J825" s="13" t="s">
        <v>3134</v>
      </c>
      <c r="K825" s="13">
        <v>1</v>
      </c>
      <c r="L825" s="13">
        <v>1</v>
      </c>
      <c r="M825" s="14" t="s">
        <v>3135</v>
      </c>
      <c r="N825" s="14" t="s">
        <v>3222</v>
      </c>
      <c r="O825" s="13"/>
      <c r="P825"/>
    </row>
    <row r="826" spans="1:16" x14ac:dyDescent="0.25">
      <c r="A826" s="48">
        <v>665</v>
      </c>
      <c r="B826" s="1" t="str">
        <f t="shared" si="24"/>
        <v>OG665G</v>
      </c>
      <c r="C826" s="1" t="str">
        <f t="shared" si="25"/>
        <v>OG665</v>
      </c>
      <c r="D826" t="str">
        <f>VLOOKUP(C826, '1.MetaData'!B:AI, 2, FALSE)</f>
        <v>OG665</v>
      </c>
      <c r="F826" s="13" t="s">
        <v>3133</v>
      </c>
      <c r="G826" s="14">
        <v>1</v>
      </c>
      <c r="H826">
        <f ca="1">COUNTIFS('3.DNAExtractions'!$B:$B,$B826,'3.DNAExtractions'!$D:$D,H$1)</f>
        <v>0</v>
      </c>
      <c r="J826" s="13" t="s">
        <v>3134</v>
      </c>
      <c r="K826" s="13">
        <v>1</v>
      </c>
      <c r="L826" s="13">
        <v>1</v>
      </c>
      <c r="M826" s="14" t="s">
        <v>3135</v>
      </c>
      <c r="N826" s="14" t="s">
        <v>3222</v>
      </c>
      <c r="O826" s="13"/>
      <c r="P826"/>
    </row>
    <row r="827" spans="1:16" x14ac:dyDescent="0.25">
      <c r="A827" s="48">
        <v>665</v>
      </c>
      <c r="B827" s="1" t="str">
        <f t="shared" si="24"/>
        <v>OG665H</v>
      </c>
      <c r="C827" s="1" t="str">
        <f t="shared" si="25"/>
        <v>OG665</v>
      </c>
      <c r="D827" t="str">
        <f>VLOOKUP(C827, '1.MetaData'!B:AI, 2, FALSE)</f>
        <v>OG665</v>
      </c>
      <c r="F827" s="13" t="s">
        <v>3147</v>
      </c>
      <c r="G827" s="14">
        <v>1</v>
      </c>
      <c r="H827">
        <f ca="1">COUNTIFS('3.DNAExtractions'!$B:$B,$B827,'3.DNAExtractions'!$D:$D,H$1)</f>
        <v>1</v>
      </c>
      <c r="J827" s="13" t="s">
        <v>3134</v>
      </c>
      <c r="K827" s="13">
        <v>1</v>
      </c>
      <c r="L827" s="13">
        <v>1</v>
      </c>
      <c r="M827" s="14" t="s">
        <v>3135</v>
      </c>
      <c r="N827" s="14" t="s">
        <v>3222</v>
      </c>
      <c r="O827" s="13"/>
      <c r="P827"/>
    </row>
    <row r="828" spans="1:16" x14ac:dyDescent="0.25">
      <c r="A828" s="48">
        <v>665</v>
      </c>
      <c r="B828" s="1" t="str">
        <f t="shared" si="24"/>
        <v>OG665L</v>
      </c>
      <c r="C828" s="1" t="str">
        <f t="shared" si="25"/>
        <v>OG665</v>
      </c>
      <c r="D828" t="str">
        <f>VLOOKUP(C828, '1.MetaData'!B:AI, 2, FALSE)</f>
        <v>OG665</v>
      </c>
      <c r="F828" s="13" t="s">
        <v>3148</v>
      </c>
      <c r="G828" s="14">
        <v>1</v>
      </c>
      <c r="H828">
        <f ca="1">COUNTIFS('3.DNAExtractions'!$B:$B,$B828,'3.DNAExtractions'!$D:$D,H$1)</f>
        <v>0</v>
      </c>
      <c r="J828" s="13" t="s">
        <v>3134</v>
      </c>
      <c r="K828" s="13">
        <v>1</v>
      </c>
      <c r="L828" s="13">
        <v>1</v>
      </c>
      <c r="M828" s="14" t="s">
        <v>3135</v>
      </c>
      <c r="N828" s="14" t="s">
        <v>3222</v>
      </c>
      <c r="O828" s="13"/>
      <c r="P828"/>
    </row>
    <row r="829" spans="1:16" x14ac:dyDescent="0.25">
      <c r="A829" s="48">
        <v>665</v>
      </c>
      <c r="B829" s="1" t="str">
        <f t="shared" si="24"/>
        <v>OG665M</v>
      </c>
      <c r="C829" s="1" t="str">
        <f t="shared" si="25"/>
        <v>OG665</v>
      </c>
      <c r="D829" t="str">
        <f>VLOOKUP(C829, '1.MetaData'!B:AI, 2, FALSE)</f>
        <v>OG665</v>
      </c>
      <c r="F829" s="13" t="s">
        <v>3137</v>
      </c>
      <c r="G829" s="14">
        <v>1</v>
      </c>
      <c r="H829">
        <f ca="1">COUNTIFS('3.DNAExtractions'!$B:$B,$B829,'3.DNAExtractions'!$D:$D,H$1)</f>
        <v>0</v>
      </c>
      <c r="J829" s="13" t="s">
        <v>3134</v>
      </c>
      <c r="K829" s="13">
        <v>1</v>
      </c>
      <c r="L829" s="13">
        <v>1</v>
      </c>
      <c r="M829" s="14" t="s">
        <v>3135</v>
      </c>
      <c r="N829" s="14" t="s">
        <v>3222</v>
      </c>
      <c r="O829" s="13"/>
      <c r="P829"/>
    </row>
    <row r="830" spans="1:16" x14ac:dyDescent="0.25">
      <c r="A830" s="48">
        <v>666</v>
      </c>
      <c r="B830" s="1" t="str">
        <f t="shared" si="24"/>
        <v>OG666G</v>
      </c>
      <c r="C830" s="1" t="str">
        <f t="shared" si="25"/>
        <v>OG666</v>
      </c>
      <c r="D830" t="str">
        <f>VLOOKUP(C830, '1.MetaData'!B:AI, 2, FALSE)</f>
        <v>OG666</v>
      </c>
      <c r="F830" s="13" t="s">
        <v>3133</v>
      </c>
      <c r="G830" s="14">
        <v>1</v>
      </c>
      <c r="H830">
        <f ca="1">COUNTIFS('3.DNAExtractions'!$B:$B,$B830,'3.DNAExtractions'!$D:$D,H$1)</f>
        <v>1</v>
      </c>
      <c r="J830" s="13" t="s">
        <v>3134</v>
      </c>
      <c r="K830" s="13">
        <v>1</v>
      </c>
      <c r="L830" s="13">
        <v>1</v>
      </c>
      <c r="M830" s="14" t="s">
        <v>3135</v>
      </c>
      <c r="N830" s="14" t="s">
        <v>3222</v>
      </c>
      <c r="O830" s="13"/>
      <c r="P830"/>
    </row>
    <row r="831" spans="1:16" x14ac:dyDescent="0.25">
      <c r="A831" s="48">
        <v>666</v>
      </c>
      <c r="B831" s="1" t="str">
        <f t="shared" si="24"/>
        <v>OG666H</v>
      </c>
      <c r="C831" s="1" t="str">
        <f t="shared" si="25"/>
        <v>OG666</v>
      </c>
      <c r="D831" t="str">
        <f>VLOOKUP(C831, '1.MetaData'!B:AI, 2, FALSE)</f>
        <v>OG666</v>
      </c>
      <c r="F831" s="13" t="s">
        <v>3147</v>
      </c>
      <c r="G831" s="14">
        <v>1</v>
      </c>
      <c r="H831">
        <f ca="1">COUNTIFS('3.DNAExtractions'!$B:$B,$B831,'3.DNAExtractions'!$D:$D,H$1)</f>
        <v>1</v>
      </c>
      <c r="J831" s="13" t="s">
        <v>3134</v>
      </c>
      <c r="K831" s="13">
        <v>1</v>
      </c>
      <c r="L831" s="13">
        <v>1</v>
      </c>
      <c r="M831" s="14" t="s">
        <v>3135</v>
      </c>
      <c r="N831" s="14" t="s">
        <v>3222</v>
      </c>
      <c r="O831" s="13"/>
      <c r="P831"/>
    </row>
    <row r="832" spans="1:16" x14ac:dyDescent="0.25">
      <c r="A832" s="48">
        <v>666</v>
      </c>
      <c r="B832" s="1" t="str">
        <f t="shared" ref="B832:B895" si="26">IF(G832&gt;1,_xlfn.CONCAT(C832,LEFT(F832,1),G832),_xlfn.CONCAT(C832,LEFT(F832,1)))</f>
        <v>OG666L</v>
      </c>
      <c r="C832" s="1" t="str">
        <f t="shared" ref="C832:C895" si="27">_xlfn.CONCAT("OG",A832)</f>
        <v>OG666</v>
      </c>
      <c r="D832" t="str">
        <f>VLOOKUP(C832, '1.MetaData'!B:AI, 2, FALSE)</f>
        <v>OG666</v>
      </c>
      <c r="F832" s="13" t="s">
        <v>3148</v>
      </c>
      <c r="G832" s="14">
        <v>1</v>
      </c>
      <c r="H832">
        <f ca="1">COUNTIFS('3.DNAExtractions'!$B:$B,$B832,'3.DNAExtractions'!$D:$D,H$1)</f>
        <v>0</v>
      </c>
      <c r="J832" s="13" t="s">
        <v>3134</v>
      </c>
      <c r="K832" s="13">
        <v>1</v>
      </c>
      <c r="L832" s="13">
        <v>1</v>
      </c>
      <c r="M832" s="14" t="s">
        <v>3135</v>
      </c>
      <c r="N832" s="14" t="s">
        <v>3222</v>
      </c>
      <c r="O832" s="13"/>
      <c r="P832"/>
    </row>
    <row r="833" spans="1:16" x14ac:dyDescent="0.25">
      <c r="A833" s="48">
        <v>666</v>
      </c>
      <c r="B833" s="1" t="str">
        <f t="shared" si="26"/>
        <v>OG666M</v>
      </c>
      <c r="C833" s="1" t="str">
        <f t="shared" si="27"/>
        <v>OG666</v>
      </c>
      <c r="D833" t="str">
        <f>VLOOKUP(C833, '1.MetaData'!B:AI, 2, FALSE)</f>
        <v>OG666</v>
      </c>
      <c r="F833" s="13" t="s">
        <v>3137</v>
      </c>
      <c r="G833" s="14">
        <v>1</v>
      </c>
      <c r="H833">
        <f ca="1">COUNTIFS('3.DNAExtractions'!$B:$B,$B833,'3.DNAExtractions'!$D:$D,H$1)</f>
        <v>0</v>
      </c>
      <c r="J833" s="13" t="s">
        <v>3134</v>
      </c>
      <c r="K833" s="13">
        <v>1</v>
      </c>
      <c r="L833" s="13">
        <v>1</v>
      </c>
      <c r="M833" s="14" t="s">
        <v>3135</v>
      </c>
      <c r="N833" s="14" t="s">
        <v>3222</v>
      </c>
      <c r="O833" s="13"/>
      <c r="P833"/>
    </row>
    <row r="834" spans="1:16" x14ac:dyDescent="0.25">
      <c r="A834" s="48">
        <v>667</v>
      </c>
      <c r="B834" s="1" t="str">
        <f t="shared" si="26"/>
        <v>OG667G</v>
      </c>
      <c r="C834" s="1" t="str">
        <f t="shared" si="27"/>
        <v>OG667</v>
      </c>
      <c r="D834" t="str">
        <f>VLOOKUP(C834, '1.MetaData'!B:AI, 2, FALSE)</f>
        <v>OG667</v>
      </c>
      <c r="F834" s="13" t="s">
        <v>3133</v>
      </c>
      <c r="G834" s="14">
        <v>1</v>
      </c>
      <c r="H834">
        <f ca="1">COUNTIFS('3.DNAExtractions'!$B:$B,$B834,'3.DNAExtractions'!$D:$D,H$1)</f>
        <v>1</v>
      </c>
      <c r="J834" s="13" t="s">
        <v>3134</v>
      </c>
      <c r="K834" s="13">
        <v>1</v>
      </c>
      <c r="L834" s="13">
        <v>1</v>
      </c>
      <c r="M834" s="14" t="s">
        <v>3135</v>
      </c>
      <c r="N834" s="14" t="s">
        <v>3222</v>
      </c>
      <c r="O834" s="13"/>
      <c r="P834"/>
    </row>
    <row r="835" spans="1:16" x14ac:dyDescent="0.25">
      <c r="A835" s="48">
        <v>667</v>
      </c>
      <c r="B835" s="1" t="str">
        <f t="shared" si="26"/>
        <v>OG667H</v>
      </c>
      <c r="C835" s="1" t="str">
        <f t="shared" si="27"/>
        <v>OG667</v>
      </c>
      <c r="D835" t="str">
        <f>VLOOKUP(C835, '1.MetaData'!B:AI, 2, FALSE)</f>
        <v>OG667</v>
      </c>
      <c r="F835" s="13" t="s">
        <v>3147</v>
      </c>
      <c r="G835" s="14">
        <v>1</v>
      </c>
      <c r="H835">
        <f ca="1">COUNTIFS('3.DNAExtractions'!$B:$B,$B835,'3.DNAExtractions'!$D:$D,H$1)</f>
        <v>0</v>
      </c>
      <c r="J835" s="13" t="s">
        <v>3134</v>
      </c>
      <c r="K835" s="13">
        <v>1</v>
      </c>
      <c r="L835" s="13">
        <v>1</v>
      </c>
      <c r="M835" s="14" t="s">
        <v>3135</v>
      </c>
      <c r="N835" s="14" t="s">
        <v>3222</v>
      </c>
      <c r="O835" s="13"/>
      <c r="P835"/>
    </row>
    <row r="836" spans="1:16" x14ac:dyDescent="0.25">
      <c r="A836" s="48">
        <v>667</v>
      </c>
      <c r="B836" s="1" t="str">
        <f t="shared" si="26"/>
        <v>OG667L</v>
      </c>
      <c r="C836" s="1" t="str">
        <f t="shared" si="27"/>
        <v>OG667</v>
      </c>
      <c r="D836" t="str">
        <f>VLOOKUP(C836, '1.MetaData'!B:AI, 2, FALSE)</f>
        <v>OG667</v>
      </c>
      <c r="F836" s="13" t="s">
        <v>3148</v>
      </c>
      <c r="G836" s="14">
        <v>1</v>
      </c>
      <c r="H836">
        <f ca="1">COUNTIFS('3.DNAExtractions'!$B:$B,$B836,'3.DNAExtractions'!$D:$D,H$1)</f>
        <v>0</v>
      </c>
      <c r="J836" s="13" t="s">
        <v>3134</v>
      </c>
      <c r="K836" s="13">
        <v>1</v>
      </c>
      <c r="L836" s="13">
        <v>1</v>
      </c>
      <c r="M836" s="14" t="s">
        <v>3135</v>
      </c>
      <c r="N836" s="14" t="s">
        <v>3222</v>
      </c>
      <c r="O836" s="13"/>
      <c r="P836"/>
    </row>
    <row r="837" spans="1:16" x14ac:dyDescent="0.25">
      <c r="A837" s="48">
        <v>667</v>
      </c>
      <c r="B837" s="1" t="str">
        <f t="shared" si="26"/>
        <v>OG667M</v>
      </c>
      <c r="C837" s="1" t="str">
        <f t="shared" si="27"/>
        <v>OG667</v>
      </c>
      <c r="D837" t="str">
        <f>VLOOKUP(C837, '1.MetaData'!B:AI, 2, FALSE)</f>
        <v>OG667</v>
      </c>
      <c r="F837" s="13" t="s">
        <v>3137</v>
      </c>
      <c r="G837" s="14">
        <v>1</v>
      </c>
      <c r="H837">
        <f ca="1">COUNTIFS('3.DNAExtractions'!$B:$B,$B837,'3.DNAExtractions'!$D:$D,H$1)</f>
        <v>0</v>
      </c>
      <c r="J837" s="13" t="s">
        <v>3134</v>
      </c>
      <c r="K837" s="13">
        <v>1</v>
      </c>
      <c r="L837" s="13">
        <v>1</v>
      </c>
      <c r="M837" s="14" t="s">
        <v>3135</v>
      </c>
      <c r="N837" s="14" t="s">
        <v>3222</v>
      </c>
      <c r="O837" s="13"/>
      <c r="P837"/>
    </row>
    <row r="838" spans="1:16" x14ac:dyDescent="0.25">
      <c r="A838" s="48">
        <v>668</v>
      </c>
      <c r="B838" s="1" t="str">
        <f t="shared" si="26"/>
        <v>OG668G</v>
      </c>
      <c r="C838" s="1" t="str">
        <f t="shared" si="27"/>
        <v>OG668</v>
      </c>
      <c r="D838" t="str">
        <f>VLOOKUP(C838, '1.MetaData'!B:AI, 2, FALSE)</f>
        <v>OG668</v>
      </c>
      <c r="F838" s="13" t="s">
        <v>3133</v>
      </c>
      <c r="G838" s="14">
        <v>1</v>
      </c>
      <c r="H838">
        <f ca="1">COUNTIFS('3.DNAExtractions'!$B:$B,$B838,'3.DNAExtractions'!$D:$D,H$1)</f>
        <v>1</v>
      </c>
      <c r="J838" s="13" t="s">
        <v>3134</v>
      </c>
      <c r="K838" s="13">
        <v>1</v>
      </c>
      <c r="L838" s="13">
        <v>1</v>
      </c>
      <c r="M838" s="14" t="s">
        <v>3135</v>
      </c>
      <c r="N838" s="14" t="s">
        <v>3222</v>
      </c>
      <c r="O838" s="13"/>
      <c r="P838"/>
    </row>
    <row r="839" spans="1:16" x14ac:dyDescent="0.25">
      <c r="A839" s="48">
        <v>668</v>
      </c>
      <c r="B839" s="1" t="str">
        <f t="shared" si="26"/>
        <v>OG668H</v>
      </c>
      <c r="C839" s="1" t="str">
        <f t="shared" si="27"/>
        <v>OG668</v>
      </c>
      <c r="D839" t="str">
        <f>VLOOKUP(C839, '1.MetaData'!B:AI, 2, FALSE)</f>
        <v>OG668</v>
      </c>
      <c r="F839" s="13" t="s">
        <v>3147</v>
      </c>
      <c r="G839" s="14">
        <v>1</v>
      </c>
      <c r="H839">
        <f ca="1">COUNTIFS('3.DNAExtractions'!$B:$B,$B839,'3.DNAExtractions'!$D:$D,H$1)</f>
        <v>0</v>
      </c>
      <c r="J839" s="13" t="s">
        <v>3134</v>
      </c>
      <c r="K839" s="13">
        <v>1</v>
      </c>
      <c r="L839" s="13">
        <v>1</v>
      </c>
      <c r="M839" s="14" t="s">
        <v>3135</v>
      </c>
      <c r="N839" s="14" t="s">
        <v>3222</v>
      </c>
      <c r="O839" s="13"/>
      <c r="P839"/>
    </row>
    <row r="840" spans="1:16" x14ac:dyDescent="0.25">
      <c r="A840" s="48">
        <v>668</v>
      </c>
      <c r="B840" s="1" t="str">
        <f t="shared" si="26"/>
        <v>OG668L</v>
      </c>
      <c r="C840" s="1" t="str">
        <f t="shared" si="27"/>
        <v>OG668</v>
      </c>
      <c r="D840" t="str">
        <f>VLOOKUP(C840, '1.MetaData'!B:AI, 2, FALSE)</f>
        <v>OG668</v>
      </c>
      <c r="F840" s="13" t="s">
        <v>3148</v>
      </c>
      <c r="G840" s="14">
        <v>1</v>
      </c>
      <c r="H840">
        <f ca="1">COUNTIFS('3.DNAExtractions'!$B:$B,$B840,'3.DNAExtractions'!$D:$D,H$1)</f>
        <v>0</v>
      </c>
      <c r="J840" s="13" t="s">
        <v>3134</v>
      </c>
      <c r="K840" s="13">
        <v>1</v>
      </c>
      <c r="L840" s="13">
        <v>1</v>
      </c>
      <c r="M840" s="14" t="s">
        <v>3135</v>
      </c>
      <c r="N840" s="14" t="s">
        <v>3222</v>
      </c>
      <c r="O840" s="13"/>
      <c r="P840"/>
    </row>
    <row r="841" spans="1:16" x14ac:dyDescent="0.25">
      <c r="A841" s="48">
        <v>668</v>
      </c>
      <c r="B841" s="1" t="str">
        <f t="shared" si="26"/>
        <v>OG668M</v>
      </c>
      <c r="C841" s="1" t="str">
        <f t="shared" si="27"/>
        <v>OG668</v>
      </c>
      <c r="D841" t="str">
        <f>VLOOKUP(C841, '1.MetaData'!B:AI, 2, FALSE)</f>
        <v>OG668</v>
      </c>
      <c r="F841" s="13" t="s">
        <v>3137</v>
      </c>
      <c r="G841" s="14">
        <v>1</v>
      </c>
      <c r="H841">
        <f ca="1">COUNTIFS('3.DNAExtractions'!$B:$B,$B841,'3.DNAExtractions'!$D:$D,H$1)</f>
        <v>0</v>
      </c>
      <c r="J841" s="13" t="s">
        <v>3134</v>
      </c>
      <c r="K841" s="13">
        <v>1</v>
      </c>
      <c r="L841" s="13">
        <v>1</v>
      </c>
      <c r="M841" s="14" t="s">
        <v>3135</v>
      </c>
      <c r="N841" s="14" t="s">
        <v>3222</v>
      </c>
      <c r="O841" s="13"/>
      <c r="P841"/>
    </row>
    <row r="842" spans="1:16" x14ac:dyDescent="0.25">
      <c r="A842" s="48">
        <v>669</v>
      </c>
      <c r="B842" s="1" t="str">
        <f t="shared" si="26"/>
        <v>OG669G</v>
      </c>
      <c r="C842" s="1" t="str">
        <f t="shared" si="27"/>
        <v>OG669</v>
      </c>
      <c r="D842" t="str">
        <f>VLOOKUP(C842, '1.MetaData'!B:AI, 2, FALSE)</f>
        <v>OG669</v>
      </c>
      <c r="F842" s="13" t="s">
        <v>3133</v>
      </c>
      <c r="G842" s="14">
        <v>1</v>
      </c>
      <c r="H842">
        <f ca="1">COUNTIFS('3.DNAExtractions'!$B:$B,$B842,'3.DNAExtractions'!$D:$D,H$1)</f>
        <v>1</v>
      </c>
      <c r="J842" s="13" t="s">
        <v>3134</v>
      </c>
      <c r="K842" s="13">
        <v>1</v>
      </c>
      <c r="L842" s="13">
        <v>1</v>
      </c>
      <c r="M842" s="14" t="s">
        <v>3135</v>
      </c>
      <c r="N842" s="14" t="s">
        <v>3222</v>
      </c>
      <c r="O842" s="13"/>
      <c r="P842"/>
    </row>
    <row r="843" spans="1:16" x14ac:dyDescent="0.25">
      <c r="A843" s="48">
        <v>669</v>
      </c>
      <c r="B843" s="1" t="str">
        <f t="shared" si="26"/>
        <v>OG669H</v>
      </c>
      <c r="C843" s="1" t="str">
        <f t="shared" si="27"/>
        <v>OG669</v>
      </c>
      <c r="D843" t="str">
        <f>VLOOKUP(C843, '1.MetaData'!B:AI, 2, FALSE)</f>
        <v>OG669</v>
      </c>
      <c r="F843" s="13" t="s">
        <v>3147</v>
      </c>
      <c r="G843" s="14">
        <v>1</v>
      </c>
      <c r="H843">
        <f ca="1">COUNTIFS('3.DNAExtractions'!$B:$B,$B843,'3.DNAExtractions'!$D:$D,H$1)</f>
        <v>0</v>
      </c>
      <c r="J843" s="13" t="s">
        <v>3134</v>
      </c>
      <c r="K843" s="13">
        <v>1</v>
      </c>
      <c r="L843" s="13">
        <v>1</v>
      </c>
      <c r="M843" s="14" t="s">
        <v>3135</v>
      </c>
      <c r="N843" s="14" t="s">
        <v>3222</v>
      </c>
      <c r="O843" s="13"/>
      <c r="P843"/>
    </row>
    <row r="844" spans="1:16" x14ac:dyDescent="0.25">
      <c r="A844" s="48">
        <v>669</v>
      </c>
      <c r="B844" s="1" t="str">
        <f t="shared" si="26"/>
        <v>OG669L</v>
      </c>
      <c r="C844" s="1" t="str">
        <f t="shared" si="27"/>
        <v>OG669</v>
      </c>
      <c r="D844" t="str">
        <f>VLOOKUP(C844, '1.MetaData'!B:AI, 2, FALSE)</f>
        <v>OG669</v>
      </c>
      <c r="F844" s="13" t="s">
        <v>3148</v>
      </c>
      <c r="G844" s="14">
        <v>1</v>
      </c>
      <c r="H844">
        <f ca="1">COUNTIFS('3.DNAExtractions'!$B:$B,$B844,'3.DNAExtractions'!$D:$D,H$1)</f>
        <v>0</v>
      </c>
      <c r="J844" s="13" t="s">
        <v>3134</v>
      </c>
      <c r="K844" s="13">
        <v>1</v>
      </c>
      <c r="L844" s="13">
        <v>1</v>
      </c>
      <c r="M844" s="14" t="s">
        <v>3135</v>
      </c>
      <c r="N844" s="14" t="s">
        <v>3222</v>
      </c>
      <c r="O844" s="13"/>
      <c r="P844"/>
    </row>
    <row r="845" spans="1:16" x14ac:dyDescent="0.25">
      <c r="A845" s="48">
        <v>669</v>
      </c>
      <c r="B845" s="1" t="str">
        <f t="shared" si="26"/>
        <v>OG669M</v>
      </c>
      <c r="C845" s="1" t="str">
        <f t="shared" si="27"/>
        <v>OG669</v>
      </c>
      <c r="D845" t="str">
        <f>VLOOKUP(C845, '1.MetaData'!B:AI, 2, FALSE)</f>
        <v>OG669</v>
      </c>
      <c r="F845" s="13" t="s">
        <v>3137</v>
      </c>
      <c r="G845" s="14">
        <v>1</v>
      </c>
      <c r="H845">
        <f ca="1">COUNTIFS('3.DNAExtractions'!$B:$B,$B845,'3.DNAExtractions'!$D:$D,H$1)</f>
        <v>0</v>
      </c>
      <c r="J845" s="13" t="s">
        <v>3134</v>
      </c>
      <c r="K845" s="13">
        <v>1</v>
      </c>
      <c r="L845" s="13">
        <v>1</v>
      </c>
      <c r="M845" s="14" t="s">
        <v>3135</v>
      </c>
      <c r="N845" s="14" t="s">
        <v>3222</v>
      </c>
      <c r="O845" s="13"/>
      <c r="P845"/>
    </row>
    <row r="846" spans="1:16" x14ac:dyDescent="0.25">
      <c r="A846" s="48">
        <v>670</v>
      </c>
      <c r="B846" s="1" t="str">
        <f t="shared" si="26"/>
        <v>OG670G</v>
      </c>
      <c r="C846" s="1" t="str">
        <f t="shared" si="27"/>
        <v>OG670</v>
      </c>
      <c r="D846" t="str">
        <f>VLOOKUP(C846, '1.MetaData'!B:AI, 2, FALSE)</f>
        <v>OG670</v>
      </c>
      <c r="F846" s="13" t="s">
        <v>3133</v>
      </c>
      <c r="G846" s="14">
        <v>1</v>
      </c>
      <c r="H846">
        <f ca="1">COUNTIFS('3.DNAExtractions'!$B:$B,$B846,'3.DNAExtractions'!$D:$D,H$1)</f>
        <v>1</v>
      </c>
      <c r="J846" s="13" t="s">
        <v>3134</v>
      </c>
      <c r="K846" s="13">
        <v>1</v>
      </c>
      <c r="L846" s="13">
        <v>1</v>
      </c>
      <c r="M846" s="14" t="s">
        <v>3135</v>
      </c>
      <c r="N846" s="14" t="s">
        <v>3222</v>
      </c>
      <c r="O846" s="13"/>
      <c r="P846"/>
    </row>
    <row r="847" spans="1:16" x14ac:dyDescent="0.25">
      <c r="A847" s="48">
        <v>670</v>
      </c>
      <c r="B847" s="1" t="str">
        <f t="shared" si="26"/>
        <v>OG670H</v>
      </c>
      <c r="C847" s="1" t="str">
        <f t="shared" si="27"/>
        <v>OG670</v>
      </c>
      <c r="D847" t="str">
        <f>VLOOKUP(C847, '1.MetaData'!B:AI, 2, FALSE)</f>
        <v>OG670</v>
      </c>
      <c r="F847" s="13" t="s">
        <v>3147</v>
      </c>
      <c r="G847" s="14">
        <v>1</v>
      </c>
      <c r="H847">
        <f ca="1">COUNTIFS('3.DNAExtractions'!$B:$B,$B847,'3.DNAExtractions'!$D:$D,H$1)</f>
        <v>0</v>
      </c>
      <c r="J847" s="13" t="s">
        <v>3134</v>
      </c>
      <c r="K847" s="13">
        <v>1</v>
      </c>
      <c r="L847" s="13">
        <v>1</v>
      </c>
      <c r="M847" s="14" t="s">
        <v>3135</v>
      </c>
      <c r="N847" s="14" t="s">
        <v>3222</v>
      </c>
      <c r="O847" s="13"/>
      <c r="P847"/>
    </row>
    <row r="848" spans="1:16" x14ac:dyDescent="0.25">
      <c r="A848" s="48">
        <v>671</v>
      </c>
      <c r="B848" s="1" t="str">
        <f t="shared" si="26"/>
        <v>OG671G</v>
      </c>
      <c r="C848" s="1" t="str">
        <f t="shared" si="27"/>
        <v>OG671</v>
      </c>
      <c r="D848" t="str">
        <f>VLOOKUP(C848, '1.MetaData'!B:AI, 2, FALSE)</f>
        <v>OG671</v>
      </c>
      <c r="F848" s="13" t="s">
        <v>3133</v>
      </c>
      <c r="G848" s="14">
        <v>1</v>
      </c>
      <c r="H848">
        <f ca="1">COUNTIFS('3.DNAExtractions'!$B:$B,$B848,'3.DNAExtractions'!$D:$D,H$1)</f>
        <v>1</v>
      </c>
      <c r="J848" s="13" t="s">
        <v>3134</v>
      </c>
      <c r="K848" s="13">
        <v>1</v>
      </c>
      <c r="L848" s="13">
        <v>1</v>
      </c>
      <c r="M848" s="14" t="s">
        <v>3135</v>
      </c>
      <c r="N848" s="14" t="s">
        <v>3222</v>
      </c>
      <c r="O848" s="13"/>
      <c r="P848"/>
    </row>
    <row r="849" spans="1:16" x14ac:dyDescent="0.25">
      <c r="A849" s="48">
        <v>672</v>
      </c>
      <c r="B849" s="1" t="str">
        <f t="shared" si="26"/>
        <v>OG672G</v>
      </c>
      <c r="C849" s="1" t="str">
        <f t="shared" si="27"/>
        <v>OG672</v>
      </c>
      <c r="D849" t="str">
        <f>VLOOKUP(C849, '1.MetaData'!B:AI, 2, FALSE)</f>
        <v>OG672</v>
      </c>
      <c r="F849" s="13" t="s">
        <v>3133</v>
      </c>
      <c r="G849" s="14">
        <v>1</v>
      </c>
      <c r="H849">
        <f ca="1">COUNTIFS('3.DNAExtractions'!$B:$B,$B849,'3.DNAExtractions'!$D:$D,H$1)</f>
        <v>0</v>
      </c>
      <c r="J849" s="13" t="s">
        <v>3134</v>
      </c>
      <c r="K849" s="13">
        <v>1</v>
      </c>
      <c r="L849" s="13">
        <v>1</v>
      </c>
      <c r="M849" s="14" t="s">
        <v>3135</v>
      </c>
      <c r="N849" s="14" t="s">
        <v>3222</v>
      </c>
      <c r="O849" s="13"/>
      <c r="P849"/>
    </row>
    <row r="850" spans="1:16" x14ac:dyDescent="0.25">
      <c r="A850" s="48">
        <v>672</v>
      </c>
      <c r="B850" s="1" t="str">
        <f t="shared" si="26"/>
        <v>OG672H</v>
      </c>
      <c r="C850" s="1" t="str">
        <f t="shared" si="27"/>
        <v>OG672</v>
      </c>
      <c r="D850" t="str">
        <f>VLOOKUP(C850, '1.MetaData'!B:AI, 2, FALSE)</f>
        <v>OG672</v>
      </c>
      <c r="F850" s="13" t="s">
        <v>3147</v>
      </c>
      <c r="G850" s="14">
        <v>1</v>
      </c>
      <c r="H850">
        <f ca="1">COUNTIFS('3.DNAExtractions'!$B:$B,$B850,'3.DNAExtractions'!$D:$D,H$1)</f>
        <v>2</v>
      </c>
      <c r="J850" s="13" t="s">
        <v>3134</v>
      </c>
      <c r="K850" s="13">
        <v>1</v>
      </c>
      <c r="L850" s="13">
        <v>1</v>
      </c>
      <c r="M850" s="14" t="s">
        <v>3135</v>
      </c>
      <c r="N850" s="14" t="s">
        <v>3222</v>
      </c>
      <c r="O850" s="13"/>
      <c r="P850"/>
    </row>
    <row r="851" spans="1:16" x14ac:dyDescent="0.25">
      <c r="A851" s="48">
        <v>672</v>
      </c>
      <c r="B851" s="1" t="str">
        <f t="shared" si="26"/>
        <v>OG672L</v>
      </c>
      <c r="C851" s="1" t="str">
        <f t="shared" si="27"/>
        <v>OG672</v>
      </c>
      <c r="D851" t="str">
        <f>VLOOKUP(C851, '1.MetaData'!B:AI, 2, FALSE)</f>
        <v>OG672</v>
      </c>
      <c r="F851" s="13" t="s">
        <v>3148</v>
      </c>
      <c r="G851" s="14">
        <v>1</v>
      </c>
      <c r="H851">
        <f ca="1">COUNTIFS('3.DNAExtractions'!$B:$B,$B851,'3.DNAExtractions'!$D:$D,H$1)</f>
        <v>0</v>
      </c>
      <c r="J851" s="13" t="s">
        <v>3134</v>
      </c>
      <c r="K851" s="13">
        <v>1</v>
      </c>
      <c r="L851" s="13">
        <v>1</v>
      </c>
      <c r="M851" s="14" t="s">
        <v>3135</v>
      </c>
      <c r="N851" s="14" t="s">
        <v>3222</v>
      </c>
      <c r="O851" s="13"/>
      <c r="P851"/>
    </row>
    <row r="852" spans="1:16" x14ac:dyDescent="0.25">
      <c r="A852" s="48">
        <v>672</v>
      </c>
      <c r="B852" s="1" t="str">
        <f t="shared" si="26"/>
        <v>OG672M</v>
      </c>
      <c r="C852" s="1" t="str">
        <f t="shared" si="27"/>
        <v>OG672</v>
      </c>
      <c r="D852" t="str">
        <f>VLOOKUP(C852, '1.MetaData'!B:AI, 2, FALSE)</f>
        <v>OG672</v>
      </c>
      <c r="F852" s="13" t="s">
        <v>3137</v>
      </c>
      <c r="G852" s="14">
        <v>1</v>
      </c>
      <c r="H852">
        <f ca="1">COUNTIFS('3.DNAExtractions'!$B:$B,$B852,'3.DNAExtractions'!$D:$D,H$1)</f>
        <v>0</v>
      </c>
      <c r="J852" s="13" t="s">
        <v>3134</v>
      </c>
      <c r="K852" s="13">
        <v>1</v>
      </c>
      <c r="L852" s="13">
        <v>1</v>
      </c>
      <c r="M852" s="14" t="s">
        <v>3135</v>
      </c>
      <c r="N852" s="14" t="s">
        <v>3222</v>
      </c>
      <c r="O852" s="13"/>
      <c r="P852"/>
    </row>
    <row r="853" spans="1:16" x14ac:dyDescent="0.25">
      <c r="A853" s="48">
        <v>673</v>
      </c>
      <c r="B853" s="1" t="str">
        <f t="shared" si="26"/>
        <v>OG673G</v>
      </c>
      <c r="C853" s="1" t="str">
        <f t="shared" si="27"/>
        <v>OG673</v>
      </c>
      <c r="D853" t="str">
        <f>VLOOKUP(C853, '1.MetaData'!B:AI, 2, FALSE)</f>
        <v>OG673</v>
      </c>
      <c r="F853" s="13" t="s">
        <v>3133</v>
      </c>
      <c r="G853" s="14">
        <v>1</v>
      </c>
      <c r="H853">
        <f ca="1">COUNTIFS('3.DNAExtractions'!$B:$B,$B853,'3.DNAExtractions'!$D:$D,H$1)</f>
        <v>0</v>
      </c>
      <c r="J853" s="13" t="s">
        <v>3134</v>
      </c>
      <c r="K853" s="13">
        <v>1</v>
      </c>
      <c r="L853" s="13">
        <v>1</v>
      </c>
      <c r="M853" s="14" t="s">
        <v>3135</v>
      </c>
      <c r="N853" s="14" t="s">
        <v>3222</v>
      </c>
      <c r="O853" s="13"/>
      <c r="P853"/>
    </row>
    <row r="854" spans="1:16" x14ac:dyDescent="0.25">
      <c r="A854" s="48">
        <v>673</v>
      </c>
      <c r="B854" s="1" t="str">
        <f t="shared" si="26"/>
        <v>OG673H</v>
      </c>
      <c r="C854" s="1" t="str">
        <f t="shared" si="27"/>
        <v>OG673</v>
      </c>
      <c r="D854" t="str">
        <f>VLOOKUP(C854, '1.MetaData'!B:AI, 2, FALSE)</f>
        <v>OG673</v>
      </c>
      <c r="F854" s="13" t="s">
        <v>3147</v>
      </c>
      <c r="G854" s="14">
        <v>1</v>
      </c>
      <c r="H854">
        <f ca="1">COUNTIFS('3.DNAExtractions'!$B:$B,$B854,'3.DNAExtractions'!$D:$D,H$1)</f>
        <v>1</v>
      </c>
      <c r="J854" s="13" t="s">
        <v>3134</v>
      </c>
      <c r="K854" s="13">
        <v>1</v>
      </c>
      <c r="L854" s="13">
        <v>1</v>
      </c>
      <c r="M854" s="14" t="s">
        <v>3135</v>
      </c>
      <c r="N854" s="14" t="s">
        <v>3222</v>
      </c>
      <c r="O854" s="13"/>
      <c r="P854"/>
    </row>
    <row r="855" spans="1:16" x14ac:dyDescent="0.25">
      <c r="A855" s="48">
        <v>673</v>
      </c>
      <c r="B855" s="1" t="str">
        <f t="shared" si="26"/>
        <v>OG673L</v>
      </c>
      <c r="C855" s="1" t="str">
        <f t="shared" si="27"/>
        <v>OG673</v>
      </c>
      <c r="D855" t="str">
        <f>VLOOKUP(C855, '1.MetaData'!B:AI, 2, FALSE)</f>
        <v>OG673</v>
      </c>
      <c r="F855" s="13" t="s">
        <v>3148</v>
      </c>
      <c r="G855" s="14">
        <v>1</v>
      </c>
      <c r="H855">
        <f ca="1">COUNTIFS('3.DNAExtractions'!$B:$B,$B855,'3.DNAExtractions'!$D:$D,H$1)</f>
        <v>0</v>
      </c>
      <c r="J855" s="13" t="s">
        <v>3134</v>
      </c>
      <c r="K855" s="13">
        <v>1</v>
      </c>
      <c r="L855" s="13">
        <v>1</v>
      </c>
      <c r="M855" s="14" t="s">
        <v>3135</v>
      </c>
      <c r="N855" s="14" t="s">
        <v>3222</v>
      </c>
      <c r="O855" s="13"/>
      <c r="P855"/>
    </row>
    <row r="856" spans="1:16" x14ac:dyDescent="0.25">
      <c r="A856" s="48">
        <v>673</v>
      </c>
      <c r="B856" s="1" t="str">
        <f t="shared" si="26"/>
        <v>OG673M</v>
      </c>
      <c r="C856" s="1" t="str">
        <f t="shared" si="27"/>
        <v>OG673</v>
      </c>
      <c r="D856" t="str">
        <f>VLOOKUP(C856, '1.MetaData'!B:AI, 2, FALSE)</f>
        <v>OG673</v>
      </c>
      <c r="F856" s="13" t="s">
        <v>3137</v>
      </c>
      <c r="G856" s="14">
        <v>1</v>
      </c>
      <c r="H856">
        <f ca="1">COUNTIFS('3.DNAExtractions'!$B:$B,$B856,'3.DNAExtractions'!$D:$D,H$1)</f>
        <v>0</v>
      </c>
      <c r="J856" s="13" t="s">
        <v>3134</v>
      </c>
      <c r="K856" s="13">
        <v>1</v>
      </c>
      <c r="L856" s="13">
        <v>1</v>
      </c>
      <c r="M856" s="14" t="s">
        <v>3135</v>
      </c>
      <c r="N856" s="14" t="s">
        <v>3222</v>
      </c>
      <c r="O856" s="13"/>
      <c r="P856"/>
    </row>
    <row r="857" spans="1:16" x14ac:dyDescent="0.25">
      <c r="A857" s="48">
        <v>673</v>
      </c>
      <c r="B857" s="1" t="str">
        <f t="shared" si="26"/>
        <v>OG673G2</v>
      </c>
      <c r="C857" s="1" t="str">
        <f t="shared" si="27"/>
        <v>OG673</v>
      </c>
      <c r="D857" t="str">
        <f>VLOOKUP(C857, '1.MetaData'!B:AI, 2, FALSE)</f>
        <v>OG673</v>
      </c>
      <c r="F857" s="13" t="s">
        <v>3133</v>
      </c>
      <c r="G857" s="14">
        <v>2</v>
      </c>
      <c r="H857">
        <f ca="1">COUNTIFS('3.DNAExtractions'!$B:$B,$B857,'3.DNAExtractions'!$D:$D,H$1)</f>
        <v>0</v>
      </c>
      <c r="J857" s="13" t="s">
        <v>3134</v>
      </c>
      <c r="K857" s="13">
        <v>1</v>
      </c>
      <c r="L857" s="13">
        <v>1</v>
      </c>
      <c r="M857" s="14" t="s">
        <v>3135</v>
      </c>
      <c r="N857" s="14" t="s">
        <v>3222</v>
      </c>
      <c r="O857" s="13"/>
      <c r="P857"/>
    </row>
    <row r="858" spans="1:16" x14ac:dyDescent="0.25">
      <c r="A858" s="48">
        <v>673</v>
      </c>
      <c r="B858" s="1" t="str">
        <f t="shared" si="26"/>
        <v>OG673H2</v>
      </c>
      <c r="C858" s="1" t="str">
        <f t="shared" si="27"/>
        <v>OG673</v>
      </c>
      <c r="D858" t="str">
        <f>VLOOKUP(C858, '1.MetaData'!B:AI, 2, FALSE)</f>
        <v>OG673</v>
      </c>
      <c r="F858" s="13" t="s">
        <v>3147</v>
      </c>
      <c r="G858" s="14">
        <v>2</v>
      </c>
      <c r="H858">
        <f ca="1">COUNTIFS('3.DNAExtractions'!$B:$B,$B858,'3.DNAExtractions'!$D:$D,H$1)</f>
        <v>0</v>
      </c>
      <c r="J858" s="13" t="s">
        <v>3134</v>
      </c>
      <c r="K858" s="13">
        <v>1</v>
      </c>
      <c r="L858" s="13">
        <v>1</v>
      </c>
      <c r="M858" s="14" t="s">
        <v>3135</v>
      </c>
      <c r="N858" s="14" t="s">
        <v>3222</v>
      </c>
      <c r="O858" s="13"/>
      <c r="P858"/>
    </row>
    <row r="859" spans="1:16" x14ac:dyDescent="0.25">
      <c r="A859" s="48">
        <v>673</v>
      </c>
      <c r="B859" s="1" t="str">
        <f t="shared" si="26"/>
        <v>OG673L2</v>
      </c>
      <c r="C859" s="1" t="str">
        <f t="shared" si="27"/>
        <v>OG673</v>
      </c>
      <c r="D859" t="str">
        <f>VLOOKUP(C859, '1.MetaData'!B:AI, 2, FALSE)</f>
        <v>OG673</v>
      </c>
      <c r="F859" s="13" t="s">
        <v>3148</v>
      </c>
      <c r="G859" s="14">
        <v>2</v>
      </c>
      <c r="H859">
        <f ca="1">COUNTIFS('3.DNAExtractions'!$B:$B,$B859,'3.DNAExtractions'!$D:$D,H$1)</f>
        <v>0</v>
      </c>
      <c r="J859" s="13" t="s">
        <v>3134</v>
      </c>
      <c r="K859" s="13">
        <v>1</v>
      </c>
      <c r="L859" s="13">
        <v>1</v>
      </c>
      <c r="M859" s="14" t="s">
        <v>3135</v>
      </c>
      <c r="N859" s="14" t="s">
        <v>3222</v>
      </c>
      <c r="O859" s="13"/>
      <c r="P859"/>
    </row>
    <row r="860" spans="1:16" x14ac:dyDescent="0.25">
      <c r="A860" s="48">
        <v>673</v>
      </c>
      <c r="B860" s="1" t="str">
        <f t="shared" si="26"/>
        <v>OG673M2</v>
      </c>
      <c r="C860" s="1" t="str">
        <f t="shared" si="27"/>
        <v>OG673</v>
      </c>
      <c r="D860" t="str">
        <f>VLOOKUP(C860, '1.MetaData'!B:AI, 2, FALSE)</f>
        <v>OG673</v>
      </c>
      <c r="F860" s="13" t="s">
        <v>3137</v>
      </c>
      <c r="G860" s="14">
        <v>2</v>
      </c>
      <c r="H860">
        <f ca="1">COUNTIFS('3.DNAExtractions'!$B:$B,$B860,'3.DNAExtractions'!$D:$D,H$1)</f>
        <v>0</v>
      </c>
      <c r="J860" s="13" t="s">
        <v>3134</v>
      </c>
      <c r="K860" s="13">
        <v>1</v>
      </c>
      <c r="L860" s="13">
        <v>1</v>
      </c>
      <c r="M860" s="14" t="s">
        <v>3135</v>
      </c>
      <c r="N860" s="14" t="s">
        <v>3222</v>
      </c>
      <c r="O860" s="13"/>
      <c r="P860"/>
    </row>
    <row r="861" spans="1:16" x14ac:dyDescent="0.25">
      <c r="A861" s="48">
        <v>674</v>
      </c>
      <c r="B861" s="1" t="str">
        <f t="shared" si="26"/>
        <v>OG674G</v>
      </c>
      <c r="C861" s="1" t="str">
        <f t="shared" si="27"/>
        <v>OG674</v>
      </c>
      <c r="D861" t="str">
        <f>VLOOKUP(C861, '1.MetaData'!B:AI, 2, FALSE)</f>
        <v>OG674</v>
      </c>
      <c r="F861" s="13" t="s">
        <v>3133</v>
      </c>
      <c r="G861" s="14">
        <v>1</v>
      </c>
      <c r="H861">
        <f ca="1">COUNTIFS('3.DNAExtractions'!$B:$B,$B861,'3.DNAExtractions'!$D:$D,H$1)</f>
        <v>1</v>
      </c>
      <c r="J861" s="13" t="s">
        <v>3134</v>
      </c>
      <c r="K861" s="13">
        <v>1</v>
      </c>
      <c r="L861" s="13">
        <v>1</v>
      </c>
      <c r="M861" s="14" t="s">
        <v>3135</v>
      </c>
      <c r="N861" s="14" t="s">
        <v>3222</v>
      </c>
      <c r="O861" s="13"/>
      <c r="P861"/>
    </row>
    <row r="862" spans="1:16" x14ac:dyDescent="0.25">
      <c r="A862" s="48">
        <v>674</v>
      </c>
      <c r="B862" s="1" t="str">
        <f t="shared" si="26"/>
        <v>OG674L</v>
      </c>
      <c r="C862" s="1" t="str">
        <f t="shared" si="27"/>
        <v>OG674</v>
      </c>
      <c r="D862" t="str">
        <f>VLOOKUP(C862, '1.MetaData'!B:AI, 2, FALSE)</f>
        <v>OG674</v>
      </c>
      <c r="F862" s="13" t="s">
        <v>3148</v>
      </c>
      <c r="G862" s="14">
        <v>1</v>
      </c>
      <c r="H862">
        <f ca="1">COUNTIFS('3.DNAExtractions'!$B:$B,$B862,'3.DNAExtractions'!$D:$D,H$1)</f>
        <v>0</v>
      </c>
      <c r="J862" s="13" t="s">
        <v>3134</v>
      </c>
      <c r="K862" s="13">
        <v>1</v>
      </c>
      <c r="L862" s="13">
        <v>1</v>
      </c>
      <c r="M862" s="14" t="s">
        <v>3135</v>
      </c>
      <c r="N862" s="14" t="s">
        <v>3222</v>
      </c>
      <c r="O862" s="13"/>
      <c r="P862"/>
    </row>
    <row r="863" spans="1:16" x14ac:dyDescent="0.25">
      <c r="A863" s="48">
        <v>674</v>
      </c>
      <c r="B863" s="1" t="str">
        <f t="shared" si="26"/>
        <v>OG674M</v>
      </c>
      <c r="C863" s="1" t="str">
        <f t="shared" si="27"/>
        <v>OG674</v>
      </c>
      <c r="D863" t="str">
        <f>VLOOKUP(C863, '1.MetaData'!B:AI, 2, FALSE)</f>
        <v>OG674</v>
      </c>
      <c r="F863" s="13" t="s">
        <v>3137</v>
      </c>
      <c r="G863" s="14">
        <v>1</v>
      </c>
      <c r="H863">
        <f ca="1">COUNTIFS('3.DNAExtractions'!$B:$B,$B863,'3.DNAExtractions'!$D:$D,H$1)</f>
        <v>0</v>
      </c>
      <c r="J863" s="13" t="s">
        <v>3134</v>
      </c>
      <c r="K863" s="13">
        <v>1</v>
      </c>
      <c r="L863" s="13">
        <v>1</v>
      </c>
      <c r="M863" s="14" t="s">
        <v>3135</v>
      </c>
      <c r="N863" s="14" t="s">
        <v>3222</v>
      </c>
      <c r="O863" s="13"/>
      <c r="P863"/>
    </row>
    <row r="864" spans="1:16" x14ac:dyDescent="0.25">
      <c r="A864" s="48">
        <v>675</v>
      </c>
      <c r="B864" s="1" t="str">
        <f t="shared" si="26"/>
        <v>OG675G</v>
      </c>
      <c r="C864" s="1" t="str">
        <f t="shared" si="27"/>
        <v>OG675</v>
      </c>
      <c r="D864" t="str">
        <f>VLOOKUP(C864, '1.MetaData'!B:AI, 2, FALSE)</f>
        <v>OG675</v>
      </c>
      <c r="F864" s="13" t="s">
        <v>3133</v>
      </c>
      <c r="G864" s="14">
        <v>1</v>
      </c>
      <c r="H864">
        <f ca="1">COUNTIFS('3.DNAExtractions'!$B:$B,$B864,'3.DNAExtractions'!$D:$D,H$1)</f>
        <v>0</v>
      </c>
      <c r="J864" s="13" t="s">
        <v>3134</v>
      </c>
      <c r="K864" s="13">
        <v>1</v>
      </c>
      <c r="L864" s="13">
        <v>1</v>
      </c>
      <c r="M864" s="14" t="s">
        <v>3135</v>
      </c>
      <c r="N864" s="14" t="s">
        <v>3222</v>
      </c>
      <c r="O864" s="13"/>
      <c r="P864"/>
    </row>
    <row r="865" spans="1:16" x14ac:dyDescent="0.25">
      <c r="A865" s="48">
        <v>675</v>
      </c>
      <c r="B865" s="1" t="str">
        <f t="shared" si="26"/>
        <v>OG675M</v>
      </c>
      <c r="C865" s="1" t="str">
        <f t="shared" si="27"/>
        <v>OG675</v>
      </c>
      <c r="D865" t="str">
        <f>VLOOKUP(C865, '1.MetaData'!B:AI, 2, FALSE)</f>
        <v>OG675</v>
      </c>
      <c r="F865" s="13" t="s">
        <v>3137</v>
      </c>
      <c r="G865" s="14">
        <v>1</v>
      </c>
      <c r="H865">
        <f ca="1">COUNTIFS('3.DNAExtractions'!$B:$B,$B865,'3.DNAExtractions'!$D:$D,H$1)</f>
        <v>0</v>
      </c>
      <c r="J865" s="13" t="s">
        <v>3134</v>
      </c>
      <c r="K865" s="13">
        <v>1</v>
      </c>
      <c r="L865" s="13">
        <v>1</v>
      </c>
      <c r="M865" s="14" t="s">
        <v>3135</v>
      </c>
      <c r="N865" s="14" t="s">
        <v>3223</v>
      </c>
      <c r="O865" s="13" t="s">
        <v>3224</v>
      </c>
      <c r="P865"/>
    </row>
    <row r="866" spans="1:16" x14ac:dyDescent="0.25">
      <c r="A866" s="48">
        <v>675</v>
      </c>
      <c r="B866" s="1" t="str">
        <f t="shared" si="26"/>
        <v>OG675L</v>
      </c>
      <c r="C866" s="1" t="str">
        <f t="shared" si="27"/>
        <v>OG675</v>
      </c>
      <c r="D866" t="str">
        <f>VLOOKUP(C866, '1.MetaData'!B:AI, 2, FALSE)</f>
        <v>OG675</v>
      </c>
      <c r="F866" s="13" t="s">
        <v>3148</v>
      </c>
      <c r="G866" s="14">
        <v>1</v>
      </c>
      <c r="H866">
        <f ca="1">COUNTIFS('3.DNAExtractions'!$B:$B,$B866,'3.DNAExtractions'!$D:$D,H$1)</f>
        <v>0</v>
      </c>
      <c r="J866" s="13" t="s">
        <v>3134</v>
      </c>
      <c r="K866" s="13">
        <v>1</v>
      </c>
      <c r="L866" s="13">
        <v>1</v>
      </c>
      <c r="M866" s="14" t="s">
        <v>3135</v>
      </c>
      <c r="N866" s="14" t="s">
        <v>3222</v>
      </c>
      <c r="O866" s="13"/>
      <c r="P866"/>
    </row>
    <row r="867" spans="1:16" x14ac:dyDescent="0.25">
      <c r="A867" s="48">
        <v>676</v>
      </c>
      <c r="B867" s="1" t="str">
        <f t="shared" si="26"/>
        <v>OG676G</v>
      </c>
      <c r="C867" s="1" t="str">
        <f t="shared" si="27"/>
        <v>OG676</v>
      </c>
      <c r="D867" t="str">
        <f>VLOOKUP(C867, '1.MetaData'!B:AI, 2, FALSE)</f>
        <v>OG676</v>
      </c>
      <c r="F867" s="13" t="s">
        <v>3133</v>
      </c>
      <c r="G867" s="14">
        <v>1</v>
      </c>
      <c r="H867">
        <f ca="1">COUNTIFS('3.DNAExtractions'!$B:$B,$B867,'3.DNAExtractions'!$D:$D,H$1)</f>
        <v>0</v>
      </c>
      <c r="J867" s="13" t="s">
        <v>3134</v>
      </c>
      <c r="K867" s="13">
        <v>1</v>
      </c>
      <c r="L867" s="13">
        <v>1</v>
      </c>
      <c r="M867" s="14" t="s">
        <v>3135</v>
      </c>
      <c r="N867" s="14" t="s">
        <v>3222</v>
      </c>
      <c r="O867" s="13"/>
      <c r="P867"/>
    </row>
    <row r="868" spans="1:16" x14ac:dyDescent="0.25">
      <c r="A868" s="48">
        <v>676</v>
      </c>
      <c r="B868" s="1" t="str">
        <f t="shared" si="26"/>
        <v>OG676H</v>
      </c>
      <c r="C868" s="1" t="str">
        <f t="shared" si="27"/>
        <v>OG676</v>
      </c>
      <c r="D868" t="str">
        <f>VLOOKUP(C868, '1.MetaData'!B:AI, 2, FALSE)</f>
        <v>OG676</v>
      </c>
      <c r="F868" s="13" t="s">
        <v>3147</v>
      </c>
      <c r="G868" s="14">
        <v>1</v>
      </c>
      <c r="H868">
        <f ca="1">COUNTIFS('3.DNAExtractions'!$B:$B,$B868,'3.DNAExtractions'!$D:$D,H$1)</f>
        <v>1</v>
      </c>
      <c r="J868" s="13" t="s">
        <v>3134</v>
      </c>
      <c r="K868" s="13">
        <v>1</v>
      </c>
      <c r="L868" s="13">
        <v>1</v>
      </c>
      <c r="M868" s="14" t="s">
        <v>3135</v>
      </c>
      <c r="N868" s="14" t="s">
        <v>3222</v>
      </c>
      <c r="O868" s="13"/>
      <c r="P868"/>
    </row>
    <row r="869" spans="1:16" x14ac:dyDescent="0.25">
      <c r="A869" s="48">
        <v>676</v>
      </c>
      <c r="B869" s="1" t="str">
        <f t="shared" si="26"/>
        <v>OG676M</v>
      </c>
      <c r="C869" s="1" t="str">
        <f t="shared" si="27"/>
        <v>OG676</v>
      </c>
      <c r="D869" t="str">
        <f>VLOOKUP(C869, '1.MetaData'!B:AI, 2, FALSE)</f>
        <v>OG676</v>
      </c>
      <c r="F869" s="13" t="s">
        <v>3137</v>
      </c>
      <c r="G869" s="14">
        <v>1</v>
      </c>
      <c r="H869">
        <f ca="1">COUNTIFS('3.DNAExtractions'!$B:$B,$B869,'3.DNAExtractions'!$D:$D,H$1)</f>
        <v>0</v>
      </c>
      <c r="J869" s="13" t="s">
        <v>3134</v>
      </c>
      <c r="K869" s="13">
        <v>1</v>
      </c>
      <c r="L869" s="13">
        <v>1</v>
      </c>
      <c r="M869" s="14" t="s">
        <v>3135</v>
      </c>
      <c r="N869" s="14" t="s">
        <v>3222</v>
      </c>
      <c r="O869" s="13"/>
      <c r="P869"/>
    </row>
    <row r="870" spans="1:16" x14ac:dyDescent="0.25">
      <c r="A870" s="48">
        <v>676</v>
      </c>
      <c r="B870" s="1" t="str">
        <f t="shared" si="26"/>
        <v>OG676L</v>
      </c>
      <c r="C870" s="1" t="str">
        <f t="shared" si="27"/>
        <v>OG676</v>
      </c>
      <c r="D870" t="str">
        <f>VLOOKUP(C870, '1.MetaData'!B:AI, 2, FALSE)</f>
        <v>OG676</v>
      </c>
      <c r="F870" s="13" t="s">
        <v>3148</v>
      </c>
      <c r="G870" s="14">
        <v>1</v>
      </c>
      <c r="H870">
        <f ca="1">COUNTIFS('3.DNAExtractions'!$B:$B,$B870,'3.DNAExtractions'!$D:$D,H$1)</f>
        <v>0</v>
      </c>
      <c r="J870" s="13" t="s">
        <v>3134</v>
      </c>
      <c r="K870" s="13">
        <v>1</v>
      </c>
      <c r="L870" s="13">
        <v>1</v>
      </c>
      <c r="M870" s="14" t="s">
        <v>3135</v>
      </c>
      <c r="N870" s="14" t="s">
        <v>3222</v>
      </c>
      <c r="O870" s="13"/>
      <c r="P870"/>
    </row>
    <row r="871" spans="1:16" x14ac:dyDescent="0.25">
      <c r="A871" s="48">
        <v>677</v>
      </c>
      <c r="B871" s="1" t="str">
        <f t="shared" si="26"/>
        <v>OG677G</v>
      </c>
      <c r="C871" s="1" t="str">
        <f t="shared" si="27"/>
        <v>OG677</v>
      </c>
      <c r="D871" t="str">
        <f>VLOOKUP(C871, '1.MetaData'!B:AI, 2, FALSE)</f>
        <v>OG677</v>
      </c>
      <c r="F871" s="13" t="s">
        <v>3133</v>
      </c>
      <c r="G871" s="14">
        <v>1</v>
      </c>
      <c r="H871">
        <f ca="1">COUNTIFS('3.DNAExtractions'!$B:$B,$B871,'3.DNAExtractions'!$D:$D,H$1)</f>
        <v>1</v>
      </c>
      <c r="J871" s="13" t="s">
        <v>3134</v>
      </c>
      <c r="K871" s="13">
        <v>1</v>
      </c>
      <c r="L871" s="13">
        <v>1</v>
      </c>
      <c r="M871" s="14" t="s">
        <v>3135</v>
      </c>
      <c r="N871" s="14" t="s">
        <v>3222</v>
      </c>
      <c r="O871" s="13"/>
      <c r="P871"/>
    </row>
    <row r="872" spans="1:16" x14ac:dyDescent="0.25">
      <c r="A872" s="48">
        <v>677</v>
      </c>
      <c r="B872" s="1" t="str">
        <f t="shared" si="26"/>
        <v>OG677H</v>
      </c>
      <c r="C872" s="1" t="str">
        <f t="shared" si="27"/>
        <v>OG677</v>
      </c>
      <c r="D872" t="str">
        <f>VLOOKUP(C872, '1.MetaData'!B:AI, 2, FALSE)</f>
        <v>OG677</v>
      </c>
      <c r="F872" s="13" t="s">
        <v>3147</v>
      </c>
      <c r="G872" s="14">
        <v>1</v>
      </c>
      <c r="H872">
        <f ca="1">COUNTIFS('3.DNAExtractions'!$B:$B,$B872,'3.DNAExtractions'!$D:$D,H$1)</f>
        <v>0</v>
      </c>
      <c r="J872" s="13" t="s">
        <v>3134</v>
      </c>
      <c r="K872" s="13">
        <v>1</v>
      </c>
      <c r="L872" s="13">
        <v>1</v>
      </c>
      <c r="M872" s="14" t="s">
        <v>3135</v>
      </c>
      <c r="N872" s="14" t="s">
        <v>3222</v>
      </c>
      <c r="O872" s="13"/>
      <c r="P872"/>
    </row>
    <row r="873" spans="1:16" x14ac:dyDescent="0.25">
      <c r="A873" s="48">
        <v>677</v>
      </c>
      <c r="B873" s="1" t="str">
        <f t="shared" si="26"/>
        <v>OG677M</v>
      </c>
      <c r="C873" s="1" t="str">
        <f t="shared" si="27"/>
        <v>OG677</v>
      </c>
      <c r="D873" t="str">
        <f>VLOOKUP(C873, '1.MetaData'!B:AI, 2, FALSE)</f>
        <v>OG677</v>
      </c>
      <c r="F873" s="13" t="s">
        <v>3137</v>
      </c>
      <c r="G873" s="14">
        <v>1</v>
      </c>
      <c r="H873">
        <f ca="1">COUNTIFS('3.DNAExtractions'!$B:$B,$B873,'3.DNAExtractions'!$D:$D,H$1)</f>
        <v>0</v>
      </c>
      <c r="J873" s="13" t="s">
        <v>3134</v>
      </c>
      <c r="K873" s="13">
        <v>1</v>
      </c>
      <c r="L873" s="13">
        <v>1</v>
      </c>
      <c r="M873" s="14" t="s">
        <v>3135</v>
      </c>
      <c r="N873" s="14" t="s">
        <v>3222</v>
      </c>
      <c r="O873" s="13"/>
      <c r="P873"/>
    </row>
    <row r="874" spans="1:16" x14ac:dyDescent="0.25">
      <c r="A874" s="48">
        <v>677</v>
      </c>
      <c r="B874" s="1" t="str">
        <f t="shared" si="26"/>
        <v>OG677L</v>
      </c>
      <c r="C874" s="1" t="str">
        <f t="shared" si="27"/>
        <v>OG677</v>
      </c>
      <c r="D874" t="str">
        <f>VLOOKUP(C874, '1.MetaData'!B:AI, 2, FALSE)</f>
        <v>OG677</v>
      </c>
      <c r="F874" s="13" t="s">
        <v>3148</v>
      </c>
      <c r="G874" s="14">
        <v>1</v>
      </c>
      <c r="H874">
        <f ca="1">COUNTIFS('3.DNAExtractions'!$B:$B,$B874,'3.DNAExtractions'!$D:$D,H$1)</f>
        <v>0</v>
      </c>
      <c r="J874" s="13" t="s">
        <v>3134</v>
      </c>
      <c r="K874" s="13">
        <v>1</v>
      </c>
      <c r="L874" s="13">
        <v>1</v>
      </c>
      <c r="M874" s="14" t="s">
        <v>3135</v>
      </c>
      <c r="N874" s="14" t="s">
        <v>3222</v>
      </c>
      <c r="O874" s="13"/>
      <c r="P874"/>
    </row>
    <row r="875" spans="1:16" x14ac:dyDescent="0.25">
      <c r="A875" s="48">
        <v>678</v>
      </c>
      <c r="B875" s="1" t="str">
        <f t="shared" si="26"/>
        <v>OG678G</v>
      </c>
      <c r="C875" s="1" t="str">
        <f t="shared" si="27"/>
        <v>OG678</v>
      </c>
      <c r="D875" t="str">
        <f>VLOOKUP(C875, '1.MetaData'!B:AI, 2, FALSE)</f>
        <v>OG678</v>
      </c>
      <c r="F875" s="13" t="s">
        <v>3133</v>
      </c>
      <c r="G875" s="14">
        <v>1</v>
      </c>
      <c r="H875">
        <f ca="1">COUNTIFS('3.DNAExtractions'!$B:$B,$B875,'3.DNAExtractions'!$D:$D,H$1)</f>
        <v>0</v>
      </c>
      <c r="J875" s="13" t="s">
        <v>3134</v>
      </c>
      <c r="K875" s="13">
        <v>1</v>
      </c>
      <c r="L875" s="13">
        <v>1</v>
      </c>
      <c r="M875" s="14" t="s">
        <v>3135</v>
      </c>
      <c r="N875" s="14" t="s">
        <v>3222</v>
      </c>
      <c r="O875" s="13"/>
      <c r="P875"/>
    </row>
    <row r="876" spans="1:16" x14ac:dyDescent="0.25">
      <c r="A876" s="48">
        <v>678</v>
      </c>
      <c r="B876" s="1" t="str">
        <f t="shared" si="26"/>
        <v>OG678H</v>
      </c>
      <c r="C876" s="1" t="str">
        <f t="shared" si="27"/>
        <v>OG678</v>
      </c>
      <c r="D876" t="str">
        <f>VLOOKUP(C876, '1.MetaData'!B:AI, 2, FALSE)</f>
        <v>OG678</v>
      </c>
      <c r="F876" s="13" t="s">
        <v>3147</v>
      </c>
      <c r="G876" s="14">
        <v>1</v>
      </c>
      <c r="H876">
        <f ca="1">COUNTIFS('3.DNAExtractions'!$B:$B,$B876,'3.DNAExtractions'!$D:$D,H$1)</f>
        <v>1</v>
      </c>
      <c r="J876" s="13" t="s">
        <v>3134</v>
      </c>
      <c r="K876" s="13">
        <v>1</v>
      </c>
      <c r="L876" s="13">
        <v>1</v>
      </c>
      <c r="M876" s="14" t="s">
        <v>3135</v>
      </c>
      <c r="N876" s="14" t="s">
        <v>3222</v>
      </c>
      <c r="O876" s="13"/>
      <c r="P876"/>
    </row>
    <row r="877" spans="1:16" x14ac:dyDescent="0.25">
      <c r="A877" s="48">
        <v>678</v>
      </c>
      <c r="B877" s="1" t="str">
        <f t="shared" si="26"/>
        <v>OG678M</v>
      </c>
      <c r="C877" s="1" t="str">
        <f t="shared" si="27"/>
        <v>OG678</v>
      </c>
      <c r="D877" t="str">
        <f>VLOOKUP(C877, '1.MetaData'!B:AI, 2, FALSE)</f>
        <v>OG678</v>
      </c>
      <c r="F877" s="13" t="s">
        <v>3137</v>
      </c>
      <c r="G877" s="14">
        <v>1</v>
      </c>
      <c r="H877">
        <f ca="1">COUNTIFS('3.DNAExtractions'!$B:$B,$B877,'3.DNAExtractions'!$D:$D,H$1)</f>
        <v>0</v>
      </c>
      <c r="J877" s="13" t="s">
        <v>3134</v>
      </c>
      <c r="K877" s="13">
        <v>1</v>
      </c>
      <c r="L877" s="13">
        <v>1</v>
      </c>
      <c r="M877" s="14" t="s">
        <v>3135</v>
      </c>
      <c r="N877" s="14" t="s">
        <v>3222</v>
      </c>
      <c r="O877" s="13"/>
      <c r="P877"/>
    </row>
    <row r="878" spans="1:16" x14ac:dyDescent="0.25">
      <c r="A878" s="48">
        <v>679</v>
      </c>
      <c r="B878" s="1" t="str">
        <f t="shared" si="26"/>
        <v>OG679G</v>
      </c>
      <c r="C878" s="1" t="str">
        <f t="shared" si="27"/>
        <v>OG679</v>
      </c>
      <c r="D878" t="str">
        <f>VLOOKUP(C878, '1.MetaData'!B:AI, 2, FALSE)</f>
        <v>OG679</v>
      </c>
      <c r="F878" s="13" t="s">
        <v>3133</v>
      </c>
      <c r="G878" s="14">
        <v>1</v>
      </c>
      <c r="H878">
        <f ca="1">COUNTIFS('3.DNAExtractions'!$B:$B,$B878,'3.DNAExtractions'!$D:$D,H$1)</f>
        <v>0</v>
      </c>
      <c r="J878" s="13" t="s">
        <v>3134</v>
      </c>
      <c r="K878" s="13">
        <v>1</v>
      </c>
      <c r="L878" s="13">
        <v>1</v>
      </c>
      <c r="M878" s="14" t="s">
        <v>3135</v>
      </c>
      <c r="N878" s="14" t="s">
        <v>3222</v>
      </c>
      <c r="O878" s="13"/>
      <c r="P878"/>
    </row>
    <row r="879" spans="1:16" x14ac:dyDescent="0.25">
      <c r="A879" s="48">
        <v>679</v>
      </c>
      <c r="B879" s="1" t="str">
        <f t="shared" si="26"/>
        <v>OG679H</v>
      </c>
      <c r="C879" s="1" t="str">
        <f t="shared" si="27"/>
        <v>OG679</v>
      </c>
      <c r="D879" t="str">
        <f>VLOOKUP(C879, '1.MetaData'!B:AI, 2, FALSE)</f>
        <v>OG679</v>
      </c>
      <c r="F879" s="13" t="s">
        <v>3147</v>
      </c>
      <c r="G879" s="14">
        <v>1</v>
      </c>
      <c r="H879">
        <f ca="1">COUNTIFS('3.DNAExtractions'!$B:$B,$B879,'3.DNAExtractions'!$D:$D,H$1)</f>
        <v>0</v>
      </c>
      <c r="J879" s="13" t="s">
        <v>3134</v>
      </c>
      <c r="K879" s="13">
        <v>1</v>
      </c>
      <c r="L879" s="13">
        <v>1</v>
      </c>
      <c r="M879" s="14" t="s">
        <v>3135</v>
      </c>
      <c r="N879" s="14" t="s">
        <v>3222</v>
      </c>
      <c r="O879" s="13"/>
      <c r="P879"/>
    </row>
    <row r="880" spans="1:16" x14ac:dyDescent="0.25">
      <c r="A880" s="48">
        <v>679</v>
      </c>
      <c r="B880" s="1" t="str">
        <f t="shared" si="26"/>
        <v>OG679L</v>
      </c>
      <c r="C880" s="1" t="str">
        <f t="shared" si="27"/>
        <v>OG679</v>
      </c>
      <c r="D880" t="str">
        <f>VLOOKUP(C880, '1.MetaData'!B:AI, 2, FALSE)</f>
        <v>OG679</v>
      </c>
      <c r="F880" s="13" t="s">
        <v>3148</v>
      </c>
      <c r="G880" s="14">
        <v>1</v>
      </c>
      <c r="H880">
        <f ca="1">COUNTIFS('3.DNAExtractions'!$B:$B,$B880,'3.DNAExtractions'!$D:$D,H$1)</f>
        <v>0</v>
      </c>
      <c r="J880" s="13" t="s">
        <v>3134</v>
      </c>
      <c r="K880" s="13">
        <v>1</v>
      </c>
      <c r="L880" s="13">
        <v>1</v>
      </c>
      <c r="M880" s="14" t="s">
        <v>3135</v>
      </c>
      <c r="N880" s="14" t="s">
        <v>3222</v>
      </c>
      <c r="O880" s="13"/>
      <c r="P880"/>
    </row>
    <row r="881" spans="1:16" x14ac:dyDescent="0.25">
      <c r="A881" s="48">
        <v>679</v>
      </c>
      <c r="B881" s="1" t="str">
        <f t="shared" si="26"/>
        <v>OG679M</v>
      </c>
      <c r="C881" s="1" t="str">
        <f t="shared" si="27"/>
        <v>OG679</v>
      </c>
      <c r="D881" t="str">
        <f>VLOOKUP(C881, '1.MetaData'!B:AI, 2, FALSE)</f>
        <v>OG679</v>
      </c>
      <c r="F881" s="13" t="s">
        <v>3137</v>
      </c>
      <c r="G881" s="14">
        <v>1</v>
      </c>
      <c r="H881">
        <f ca="1">COUNTIFS('3.DNAExtractions'!$B:$B,$B881,'3.DNAExtractions'!$D:$D,H$1)</f>
        <v>0</v>
      </c>
      <c r="J881" s="13" t="s">
        <v>3134</v>
      </c>
      <c r="K881" s="13">
        <v>1</v>
      </c>
      <c r="L881" s="13">
        <v>1</v>
      </c>
      <c r="M881" s="14" t="s">
        <v>3135</v>
      </c>
      <c r="N881" s="14" t="s">
        <v>3222</v>
      </c>
      <c r="O881" s="13"/>
      <c r="P881"/>
    </row>
    <row r="882" spans="1:16" x14ac:dyDescent="0.25">
      <c r="A882" s="48">
        <v>680</v>
      </c>
      <c r="B882" s="1" t="str">
        <f t="shared" si="26"/>
        <v>OG680G</v>
      </c>
      <c r="C882" s="1" t="str">
        <f t="shared" si="27"/>
        <v>OG680</v>
      </c>
      <c r="D882" t="str">
        <f>VLOOKUP(C882, '1.MetaData'!B:AI, 2, FALSE)</f>
        <v>OG680</v>
      </c>
      <c r="F882" s="13" t="s">
        <v>3133</v>
      </c>
      <c r="G882" s="14">
        <v>1</v>
      </c>
      <c r="H882">
        <f ca="1">COUNTIFS('3.DNAExtractions'!$B:$B,$B882,'3.DNAExtractions'!$D:$D,H$1)</f>
        <v>1</v>
      </c>
      <c r="J882" s="13" t="s">
        <v>3134</v>
      </c>
      <c r="K882" s="13">
        <v>1</v>
      </c>
      <c r="L882" s="13">
        <v>1</v>
      </c>
      <c r="M882" s="14" t="s">
        <v>3135</v>
      </c>
      <c r="N882" s="14" t="s">
        <v>3222</v>
      </c>
      <c r="O882" s="13"/>
      <c r="P882"/>
    </row>
    <row r="883" spans="1:16" x14ac:dyDescent="0.25">
      <c r="A883" s="48">
        <v>680</v>
      </c>
      <c r="B883" s="1" t="str">
        <f t="shared" si="26"/>
        <v>OG680H</v>
      </c>
      <c r="C883" s="1" t="str">
        <f t="shared" si="27"/>
        <v>OG680</v>
      </c>
      <c r="D883" t="str">
        <f>VLOOKUP(C883, '1.MetaData'!B:AI, 2, FALSE)</f>
        <v>OG680</v>
      </c>
      <c r="F883" s="13" t="s">
        <v>3147</v>
      </c>
      <c r="G883" s="14">
        <v>1</v>
      </c>
      <c r="H883">
        <f ca="1">COUNTIFS('3.DNAExtractions'!$B:$B,$B883,'3.DNAExtractions'!$D:$D,H$1)</f>
        <v>0</v>
      </c>
      <c r="J883" s="13" t="s">
        <v>3134</v>
      </c>
      <c r="K883" s="13">
        <v>1</v>
      </c>
      <c r="L883" s="13">
        <v>1</v>
      </c>
      <c r="M883" s="14" t="s">
        <v>3135</v>
      </c>
      <c r="N883" s="14" t="s">
        <v>3222</v>
      </c>
      <c r="O883" s="13"/>
      <c r="P883"/>
    </row>
    <row r="884" spans="1:16" x14ac:dyDescent="0.25">
      <c r="A884" s="48">
        <v>680</v>
      </c>
      <c r="B884" s="1" t="str">
        <f t="shared" si="26"/>
        <v>OG680L</v>
      </c>
      <c r="C884" s="1" t="str">
        <f t="shared" si="27"/>
        <v>OG680</v>
      </c>
      <c r="D884" t="str">
        <f>VLOOKUP(C884, '1.MetaData'!B:AI, 2, FALSE)</f>
        <v>OG680</v>
      </c>
      <c r="F884" s="13" t="s">
        <v>3148</v>
      </c>
      <c r="G884" s="14">
        <v>1</v>
      </c>
      <c r="H884">
        <f ca="1">COUNTIFS('3.DNAExtractions'!$B:$B,$B884,'3.DNAExtractions'!$D:$D,H$1)</f>
        <v>0</v>
      </c>
      <c r="J884" s="13" t="s">
        <v>3134</v>
      </c>
      <c r="K884" s="13">
        <v>1</v>
      </c>
      <c r="L884" s="13">
        <v>1</v>
      </c>
      <c r="M884" s="14" t="s">
        <v>3135</v>
      </c>
      <c r="N884" s="14" t="s">
        <v>3222</v>
      </c>
      <c r="O884" s="13"/>
      <c r="P884"/>
    </row>
    <row r="885" spans="1:16" x14ac:dyDescent="0.25">
      <c r="A885" s="48">
        <v>680</v>
      </c>
      <c r="B885" s="1" t="str">
        <f t="shared" si="26"/>
        <v>OG680M</v>
      </c>
      <c r="C885" s="1" t="str">
        <f t="shared" si="27"/>
        <v>OG680</v>
      </c>
      <c r="D885" t="str">
        <f>VLOOKUP(C885, '1.MetaData'!B:AI, 2, FALSE)</f>
        <v>OG680</v>
      </c>
      <c r="F885" s="13" t="s">
        <v>3137</v>
      </c>
      <c r="G885" s="14">
        <v>1</v>
      </c>
      <c r="H885">
        <f ca="1">COUNTIFS('3.DNAExtractions'!$B:$B,$B885,'3.DNAExtractions'!$D:$D,H$1)</f>
        <v>0</v>
      </c>
      <c r="J885" s="13" t="s">
        <v>3134</v>
      </c>
      <c r="K885" s="13">
        <v>1</v>
      </c>
      <c r="L885" s="13">
        <v>1</v>
      </c>
      <c r="M885" s="14" t="s">
        <v>3135</v>
      </c>
      <c r="N885" s="14" t="s">
        <v>3222</v>
      </c>
      <c r="O885" s="13"/>
      <c r="P885"/>
    </row>
    <row r="886" spans="1:16" x14ac:dyDescent="0.25">
      <c r="A886" s="48">
        <v>681</v>
      </c>
      <c r="B886" s="1" t="str">
        <f t="shared" si="26"/>
        <v>OG681G</v>
      </c>
      <c r="C886" s="1" t="str">
        <f t="shared" si="27"/>
        <v>OG681</v>
      </c>
      <c r="D886" t="str">
        <f>VLOOKUP(C886, '1.MetaData'!B:AI, 2, FALSE)</f>
        <v>OG681</v>
      </c>
      <c r="F886" s="13" t="s">
        <v>3133</v>
      </c>
      <c r="G886" s="14">
        <v>1</v>
      </c>
      <c r="H886">
        <f ca="1">COUNTIFS('3.DNAExtractions'!$B:$B,$B886,'3.DNAExtractions'!$D:$D,H$1)</f>
        <v>0</v>
      </c>
      <c r="J886" s="13" t="s">
        <v>3134</v>
      </c>
      <c r="K886" s="13">
        <v>1</v>
      </c>
      <c r="L886" s="13">
        <v>1</v>
      </c>
      <c r="M886" s="14" t="s">
        <v>3135</v>
      </c>
      <c r="N886" s="14" t="s">
        <v>3223</v>
      </c>
      <c r="O886" s="13"/>
      <c r="P886"/>
    </row>
    <row r="887" spans="1:16" x14ac:dyDescent="0.25">
      <c r="A887" s="48">
        <v>681</v>
      </c>
      <c r="B887" s="1" t="str">
        <f t="shared" si="26"/>
        <v>OG681H</v>
      </c>
      <c r="C887" s="1" t="str">
        <f t="shared" si="27"/>
        <v>OG681</v>
      </c>
      <c r="D887" t="str">
        <f>VLOOKUP(C887, '1.MetaData'!B:AI, 2, FALSE)</f>
        <v>OG681</v>
      </c>
      <c r="F887" s="13" t="s">
        <v>3147</v>
      </c>
      <c r="G887" s="14">
        <v>1</v>
      </c>
      <c r="H887">
        <f ca="1">COUNTIFS('3.DNAExtractions'!$B:$B,$B887,'3.DNAExtractions'!$D:$D,H$1)</f>
        <v>0</v>
      </c>
      <c r="J887" s="13" t="s">
        <v>3134</v>
      </c>
      <c r="K887" s="13">
        <v>1</v>
      </c>
      <c r="L887" s="13">
        <v>1</v>
      </c>
      <c r="M887" s="14" t="s">
        <v>3135</v>
      </c>
      <c r="N887" s="14" t="s">
        <v>3223</v>
      </c>
      <c r="O887" s="13"/>
      <c r="P887"/>
    </row>
    <row r="888" spans="1:16" x14ac:dyDescent="0.25">
      <c r="A888" s="48">
        <v>681</v>
      </c>
      <c r="B888" s="1" t="str">
        <f t="shared" si="26"/>
        <v>OG681L</v>
      </c>
      <c r="C888" s="1" t="str">
        <f t="shared" si="27"/>
        <v>OG681</v>
      </c>
      <c r="D888" t="str">
        <f>VLOOKUP(C888, '1.MetaData'!B:AI, 2, FALSE)</f>
        <v>OG681</v>
      </c>
      <c r="F888" s="13" t="s">
        <v>3148</v>
      </c>
      <c r="G888" s="14">
        <v>1</v>
      </c>
      <c r="H888">
        <f ca="1">COUNTIFS('3.DNAExtractions'!$B:$B,$B888,'3.DNAExtractions'!$D:$D,H$1)</f>
        <v>0</v>
      </c>
      <c r="J888" s="13" t="s">
        <v>3134</v>
      </c>
      <c r="K888" s="13">
        <v>1</v>
      </c>
      <c r="L888" s="13">
        <v>1</v>
      </c>
      <c r="M888" s="14" t="s">
        <v>3135</v>
      </c>
      <c r="N888" s="14" t="s">
        <v>3223</v>
      </c>
      <c r="O888" s="13"/>
      <c r="P888"/>
    </row>
    <row r="889" spans="1:16" x14ac:dyDescent="0.25">
      <c r="A889" s="48">
        <v>681</v>
      </c>
      <c r="B889" s="1" t="str">
        <f t="shared" si="26"/>
        <v>OG681M</v>
      </c>
      <c r="C889" s="1" t="str">
        <f t="shared" si="27"/>
        <v>OG681</v>
      </c>
      <c r="D889" t="str">
        <f>VLOOKUP(C889, '1.MetaData'!B:AI, 2, FALSE)</f>
        <v>OG681</v>
      </c>
      <c r="F889" s="13" t="s">
        <v>3137</v>
      </c>
      <c r="G889" s="14">
        <v>1</v>
      </c>
      <c r="H889">
        <f ca="1">COUNTIFS('3.DNAExtractions'!$B:$B,$B889,'3.DNAExtractions'!$D:$D,H$1)</f>
        <v>0</v>
      </c>
      <c r="J889" s="13" t="s">
        <v>3134</v>
      </c>
      <c r="K889" s="13">
        <v>1</v>
      </c>
      <c r="L889" s="13">
        <v>1</v>
      </c>
      <c r="M889" s="14" t="s">
        <v>3135</v>
      </c>
      <c r="N889" s="14" t="s">
        <v>3223</v>
      </c>
      <c r="O889" s="13"/>
      <c r="P889"/>
    </row>
    <row r="890" spans="1:16" x14ac:dyDescent="0.25">
      <c r="A890" s="48">
        <v>682</v>
      </c>
      <c r="B890" s="1" t="str">
        <f t="shared" si="26"/>
        <v>OG682G</v>
      </c>
      <c r="C890" s="1" t="str">
        <f t="shared" si="27"/>
        <v>OG682</v>
      </c>
      <c r="D890" t="str">
        <f>VLOOKUP(C890, '1.MetaData'!B:AI, 2, FALSE)</f>
        <v>OG682</v>
      </c>
      <c r="F890" s="13" t="s">
        <v>3133</v>
      </c>
      <c r="G890" s="14">
        <v>1</v>
      </c>
      <c r="H890">
        <f ca="1">COUNTIFS('3.DNAExtractions'!$B:$B,$B890,'3.DNAExtractions'!$D:$D,H$1)</f>
        <v>1</v>
      </c>
      <c r="J890" s="13" t="s">
        <v>3134</v>
      </c>
      <c r="K890" s="13">
        <v>1</v>
      </c>
      <c r="L890" s="13">
        <v>1</v>
      </c>
      <c r="M890" s="14" t="s">
        <v>3135</v>
      </c>
      <c r="N890" s="14" t="s">
        <v>3223</v>
      </c>
      <c r="O890" s="13"/>
      <c r="P890"/>
    </row>
    <row r="891" spans="1:16" x14ac:dyDescent="0.25">
      <c r="A891" s="48">
        <v>682</v>
      </c>
      <c r="B891" s="1" t="str">
        <f t="shared" si="26"/>
        <v>OG682H</v>
      </c>
      <c r="C891" s="1" t="str">
        <f t="shared" si="27"/>
        <v>OG682</v>
      </c>
      <c r="D891" t="str">
        <f>VLOOKUP(C891, '1.MetaData'!B:AI, 2, FALSE)</f>
        <v>OG682</v>
      </c>
      <c r="F891" s="13" t="s">
        <v>3147</v>
      </c>
      <c r="G891" s="14">
        <v>1</v>
      </c>
      <c r="H891">
        <f ca="1">COUNTIFS('3.DNAExtractions'!$B:$B,$B891,'3.DNAExtractions'!$D:$D,H$1)</f>
        <v>0</v>
      </c>
      <c r="J891" s="13" t="s">
        <v>3134</v>
      </c>
      <c r="K891" s="13">
        <v>1</v>
      </c>
      <c r="L891" s="13">
        <v>1</v>
      </c>
      <c r="M891" s="14" t="s">
        <v>3135</v>
      </c>
      <c r="N891" s="14" t="s">
        <v>3223</v>
      </c>
      <c r="O891" s="13"/>
      <c r="P891"/>
    </row>
    <row r="892" spans="1:16" x14ac:dyDescent="0.25">
      <c r="A892" s="48">
        <v>682</v>
      </c>
      <c r="B892" s="1" t="str">
        <f t="shared" si="26"/>
        <v>OG682L</v>
      </c>
      <c r="C892" s="1" t="str">
        <f t="shared" si="27"/>
        <v>OG682</v>
      </c>
      <c r="D892" t="str">
        <f>VLOOKUP(C892, '1.MetaData'!B:AI, 2, FALSE)</f>
        <v>OG682</v>
      </c>
      <c r="F892" s="13" t="s">
        <v>3148</v>
      </c>
      <c r="G892" s="14">
        <v>1</v>
      </c>
      <c r="H892">
        <f ca="1">COUNTIFS('3.DNAExtractions'!$B:$B,$B892,'3.DNAExtractions'!$D:$D,H$1)</f>
        <v>0</v>
      </c>
      <c r="J892" s="13" t="s">
        <v>3134</v>
      </c>
      <c r="K892" s="13">
        <v>1</v>
      </c>
      <c r="L892" s="13">
        <v>1</v>
      </c>
      <c r="M892" s="14" t="s">
        <v>3135</v>
      </c>
      <c r="N892" s="14" t="s">
        <v>3223</v>
      </c>
      <c r="O892" s="13"/>
      <c r="P892"/>
    </row>
    <row r="893" spans="1:16" x14ac:dyDescent="0.25">
      <c r="A893" s="48">
        <v>682</v>
      </c>
      <c r="B893" s="1" t="str">
        <f t="shared" si="26"/>
        <v>OG682M</v>
      </c>
      <c r="C893" s="1" t="str">
        <f t="shared" si="27"/>
        <v>OG682</v>
      </c>
      <c r="D893" t="str">
        <f>VLOOKUP(C893, '1.MetaData'!B:AI, 2, FALSE)</f>
        <v>OG682</v>
      </c>
      <c r="F893" s="13" t="s">
        <v>3137</v>
      </c>
      <c r="G893" s="14">
        <v>1</v>
      </c>
      <c r="H893">
        <f ca="1">COUNTIFS('3.DNAExtractions'!$B:$B,$B893,'3.DNAExtractions'!$D:$D,H$1)</f>
        <v>0</v>
      </c>
      <c r="J893" s="13" t="s">
        <v>3134</v>
      </c>
      <c r="K893" s="13">
        <v>1</v>
      </c>
      <c r="L893" s="13">
        <v>1</v>
      </c>
      <c r="M893" s="14" t="s">
        <v>3135</v>
      </c>
      <c r="N893" s="14" t="s">
        <v>3223</v>
      </c>
      <c r="O893" s="13"/>
      <c r="P893"/>
    </row>
    <row r="894" spans="1:16" x14ac:dyDescent="0.25">
      <c r="A894" s="48">
        <v>683</v>
      </c>
      <c r="B894" s="1" t="str">
        <f t="shared" si="26"/>
        <v>OG683G</v>
      </c>
      <c r="C894" s="1" t="str">
        <f t="shared" si="27"/>
        <v>OG683</v>
      </c>
      <c r="D894" t="str">
        <f>VLOOKUP(C894, '1.MetaData'!B:AI, 2, FALSE)</f>
        <v>OG683</v>
      </c>
      <c r="F894" s="13" t="s">
        <v>3133</v>
      </c>
      <c r="G894" s="14">
        <v>1</v>
      </c>
      <c r="H894">
        <f ca="1">COUNTIFS('3.DNAExtractions'!$B:$B,$B894,'3.DNAExtractions'!$D:$D,H$1)</f>
        <v>0</v>
      </c>
      <c r="J894" s="13" t="s">
        <v>3134</v>
      </c>
      <c r="K894" s="13">
        <v>1</v>
      </c>
      <c r="L894" s="13">
        <v>1</v>
      </c>
      <c r="M894" s="14" t="s">
        <v>3135</v>
      </c>
      <c r="N894" s="14" t="s">
        <v>3223</v>
      </c>
      <c r="O894" s="13"/>
      <c r="P894"/>
    </row>
    <row r="895" spans="1:16" x14ac:dyDescent="0.25">
      <c r="A895" s="48">
        <v>683</v>
      </c>
      <c r="B895" s="1" t="str">
        <f t="shared" si="26"/>
        <v>OG683H</v>
      </c>
      <c r="C895" s="1" t="str">
        <f t="shared" si="27"/>
        <v>OG683</v>
      </c>
      <c r="D895" t="str">
        <f>VLOOKUP(C895, '1.MetaData'!B:AI, 2, FALSE)</f>
        <v>OG683</v>
      </c>
      <c r="F895" s="13" t="s">
        <v>3147</v>
      </c>
      <c r="G895" s="14">
        <v>1</v>
      </c>
      <c r="H895">
        <f ca="1">COUNTIFS('3.DNAExtractions'!$B:$B,$B895,'3.DNAExtractions'!$D:$D,H$1)</f>
        <v>3</v>
      </c>
      <c r="J895" s="13" t="s">
        <v>3134</v>
      </c>
      <c r="K895" s="13">
        <v>1</v>
      </c>
      <c r="L895" s="13">
        <v>1</v>
      </c>
      <c r="M895" s="14" t="s">
        <v>3135</v>
      </c>
      <c r="N895" s="14" t="s">
        <v>3223</v>
      </c>
      <c r="O895" s="13"/>
      <c r="P895"/>
    </row>
    <row r="896" spans="1:16" x14ac:dyDescent="0.25">
      <c r="A896" s="48">
        <v>683</v>
      </c>
      <c r="B896" s="1" t="str">
        <f t="shared" ref="B896:B959" si="28">IF(G896&gt;1,_xlfn.CONCAT(C896,LEFT(F896,1),G896),_xlfn.CONCAT(C896,LEFT(F896,1)))</f>
        <v>OG683L</v>
      </c>
      <c r="C896" s="1" t="str">
        <f t="shared" ref="C896:C959" si="29">_xlfn.CONCAT("OG",A896)</f>
        <v>OG683</v>
      </c>
      <c r="D896" t="str">
        <f>VLOOKUP(C896, '1.MetaData'!B:AI, 2, FALSE)</f>
        <v>OG683</v>
      </c>
      <c r="F896" s="13" t="s">
        <v>3148</v>
      </c>
      <c r="G896" s="14">
        <v>1</v>
      </c>
      <c r="H896">
        <f ca="1">COUNTIFS('3.DNAExtractions'!$B:$B,$B896,'3.DNAExtractions'!$D:$D,H$1)</f>
        <v>0</v>
      </c>
      <c r="J896" s="13" t="s">
        <v>3134</v>
      </c>
      <c r="K896" s="13">
        <v>1</v>
      </c>
      <c r="L896" s="13">
        <v>1</v>
      </c>
      <c r="M896" s="14" t="s">
        <v>3135</v>
      </c>
      <c r="N896" s="14" t="s">
        <v>3223</v>
      </c>
      <c r="O896" s="13"/>
      <c r="P896"/>
    </row>
    <row r="897" spans="1:16" x14ac:dyDescent="0.25">
      <c r="A897" s="48">
        <v>683</v>
      </c>
      <c r="B897" s="1" t="str">
        <f t="shared" si="28"/>
        <v>OG683M</v>
      </c>
      <c r="C897" s="1" t="str">
        <f t="shared" si="29"/>
        <v>OG683</v>
      </c>
      <c r="D897" t="str">
        <f>VLOOKUP(C897, '1.MetaData'!B:AI, 2, FALSE)</f>
        <v>OG683</v>
      </c>
      <c r="F897" s="13" t="s">
        <v>3137</v>
      </c>
      <c r="G897" s="14">
        <v>1</v>
      </c>
      <c r="H897">
        <f ca="1">COUNTIFS('3.DNAExtractions'!$B:$B,$B897,'3.DNAExtractions'!$D:$D,H$1)</f>
        <v>0</v>
      </c>
      <c r="J897" s="13" t="s">
        <v>3134</v>
      </c>
      <c r="K897" s="13">
        <v>1</v>
      </c>
      <c r="L897" s="13">
        <v>1</v>
      </c>
      <c r="M897" s="14" t="s">
        <v>3135</v>
      </c>
      <c r="N897" s="14" t="s">
        <v>3223</v>
      </c>
      <c r="O897" s="13"/>
      <c r="P897"/>
    </row>
    <row r="898" spans="1:16" x14ac:dyDescent="0.25">
      <c r="A898" s="48">
        <v>684</v>
      </c>
      <c r="B898" s="1" t="str">
        <f t="shared" si="28"/>
        <v>OG684G</v>
      </c>
      <c r="C898" s="1" t="str">
        <f t="shared" si="29"/>
        <v>OG684</v>
      </c>
      <c r="D898" t="str">
        <f>VLOOKUP(C898, '1.MetaData'!B:AI, 2, FALSE)</f>
        <v>OG684</v>
      </c>
      <c r="F898" s="13" t="s">
        <v>3133</v>
      </c>
      <c r="G898" s="14">
        <v>1</v>
      </c>
      <c r="H898">
        <f ca="1">COUNTIFS('3.DNAExtractions'!$B:$B,$B898,'3.DNAExtractions'!$D:$D,H$1)</f>
        <v>1</v>
      </c>
      <c r="J898" s="13" t="s">
        <v>3134</v>
      </c>
      <c r="K898" s="13">
        <v>1</v>
      </c>
      <c r="L898" s="13">
        <v>1</v>
      </c>
      <c r="M898" s="14" t="s">
        <v>3135</v>
      </c>
      <c r="N898" s="14" t="s">
        <v>3223</v>
      </c>
      <c r="O898" s="13"/>
      <c r="P898"/>
    </row>
    <row r="899" spans="1:16" x14ac:dyDescent="0.25">
      <c r="A899" s="48">
        <v>684</v>
      </c>
      <c r="B899" s="1" t="str">
        <f t="shared" si="28"/>
        <v>OG684H</v>
      </c>
      <c r="C899" s="1" t="str">
        <f t="shared" si="29"/>
        <v>OG684</v>
      </c>
      <c r="D899" t="str">
        <f>VLOOKUP(C899, '1.MetaData'!B:AI, 2, FALSE)</f>
        <v>OG684</v>
      </c>
      <c r="F899" s="13" t="s">
        <v>3147</v>
      </c>
      <c r="G899" s="14">
        <v>1</v>
      </c>
      <c r="H899">
        <f ca="1">COUNTIFS('3.DNAExtractions'!$B:$B,$B899,'3.DNAExtractions'!$D:$D,H$1)</f>
        <v>0</v>
      </c>
      <c r="J899" s="13" t="s">
        <v>3134</v>
      </c>
      <c r="K899" s="13">
        <v>1</v>
      </c>
      <c r="L899" s="13">
        <v>1</v>
      </c>
      <c r="M899" s="14" t="s">
        <v>3135</v>
      </c>
      <c r="N899" s="14" t="s">
        <v>3223</v>
      </c>
      <c r="O899" s="13"/>
      <c r="P899"/>
    </row>
    <row r="900" spans="1:16" x14ac:dyDescent="0.25">
      <c r="A900" s="48">
        <v>684</v>
      </c>
      <c r="B900" s="1" t="str">
        <f t="shared" si="28"/>
        <v>OG684L</v>
      </c>
      <c r="C900" s="1" t="str">
        <f t="shared" si="29"/>
        <v>OG684</v>
      </c>
      <c r="D900" t="str">
        <f>VLOOKUP(C900, '1.MetaData'!B:AI, 2, FALSE)</f>
        <v>OG684</v>
      </c>
      <c r="F900" s="13" t="s">
        <v>3148</v>
      </c>
      <c r="G900" s="14">
        <v>1</v>
      </c>
      <c r="H900">
        <f ca="1">COUNTIFS('3.DNAExtractions'!$B:$B,$B900,'3.DNAExtractions'!$D:$D,H$1)</f>
        <v>0</v>
      </c>
      <c r="J900" s="13" t="s">
        <v>3134</v>
      </c>
      <c r="K900" s="13">
        <v>1</v>
      </c>
      <c r="L900" s="13">
        <v>1</v>
      </c>
      <c r="M900" s="14" t="s">
        <v>3135</v>
      </c>
      <c r="N900" s="14" t="s">
        <v>3223</v>
      </c>
      <c r="O900" s="13"/>
      <c r="P900"/>
    </row>
    <row r="901" spans="1:16" x14ac:dyDescent="0.25">
      <c r="A901" s="48">
        <v>684</v>
      </c>
      <c r="B901" s="1" t="str">
        <f t="shared" si="28"/>
        <v>OG684M</v>
      </c>
      <c r="C901" s="1" t="str">
        <f t="shared" si="29"/>
        <v>OG684</v>
      </c>
      <c r="D901" t="str">
        <f>VLOOKUP(C901, '1.MetaData'!B:AI, 2, FALSE)</f>
        <v>OG684</v>
      </c>
      <c r="F901" s="13" t="s">
        <v>3137</v>
      </c>
      <c r="G901" s="14">
        <v>1</v>
      </c>
      <c r="H901">
        <f ca="1">COUNTIFS('3.DNAExtractions'!$B:$B,$B901,'3.DNAExtractions'!$D:$D,H$1)</f>
        <v>0</v>
      </c>
      <c r="J901" s="13" t="s">
        <v>3134</v>
      </c>
      <c r="K901" s="13">
        <v>1</v>
      </c>
      <c r="L901" s="13">
        <v>1</v>
      </c>
      <c r="M901" s="14" t="s">
        <v>3135</v>
      </c>
      <c r="N901" s="14" t="s">
        <v>3223</v>
      </c>
      <c r="O901" s="13"/>
      <c r="P901"/>
    </row>
    <row r="902" spans="1:16" x14ac:dyDescent="0.25">
      <c r="A902" s="48">
        <v>685</v>
      </c>
      <c r="B902" s="1" t="str">
        <f t="shared" si="28"/>
        <v>OG685W</v>
      </c>
      <c r="C902" s="1" t="str">
        <f t="shared" si="29"/>
        <v>OG685</v>
      </c>
      <c r="D902" t="str">
        <f>VLOOKUP(C902, '1.MetaData'!B:AI, 2, FALSE)</f>
        <v>OG685</v>
      </c>
      <c r="F902" s="13" t="s">
        <v>3154</v>
      </c>
      <c r="G902" s="14">
        <v>1</v>
      </c>
      <c r="H902">
        <f ca="1">COUNTIFS('3.DNAExtractions'!$B:$B,$B902,'3.DNAExtractions'!$D:$D,H$1)</f>
        <v>1</v>
      </c>
      <c r="J902" s="13" t="s">
        <v>3134</v>
      </c>
      <c r="K902" s="13">
        <v>1</v>
      </c>
      <c r="L902" s="13">
        <v>1</v>
      </c>
      <c r="M902" s="14" t="s">
        <v>3135</v>
      </c>
      <c r="N902" s="14" t="s">
        <v>3223</v>
      </c>
      <c r="O902" s="13"/>
      <c r="P902"/>
    </row>
    <row r="903" spans="1:16" x14ac:dyDescent="0.25">
      <c r="A903" s="48">
        <v>686</v>
      </c>
      <c r="B903" s="1" t="str">
        <f t="shared" si="28"/>
        <v>OG686G</v>
      </c>
      <c r="C903" s="1" t="str">
        <f t="shared" si="29"/>
        <v>OG686</v>
      </c>
      <c r="D903" t="str">
        <f>VLOOKUP(C903, '1.MetaData'!B:AI, 2, FALSE)</f>
        <v>OG686</v>
      </c>
      <c r="F903" s="13" t="s">
        <v>3133</v>
      </c>
      <c r="G903" s="14">
        <v>1</v>
      </c>
      <c r="H903">
        <f ca="1">COUNTIFS('3.DNAExtractions'!$B:$B,$B903,'3.DNAExtractions'!$D:$D,H$1)</f>
        <v>0</v>
      </c>
      <c r="J903" s="13" t="s">
        <v>3134</v>
      </c>
      <c r="K903" s="13">
        <v>1</v>
      </c>
      <c r="L903" s="13">
        <v>1</v>
      </c>
      <c r="M903" s="14" t="s">
        <v>3135</v>
      </c>
      <c r="N903" s="14" t="s">
        <v>3225</v>
      </c>
      <c r="O903" s="13"/>
      <c r="P903"/>
    </row>
    <row r="904" spans="1:16" x14ac:dyDescent="0.25">
      <c r="A904" s="48">
        <v>686</v>
      </c>
      <c r="B904" s="1" t="str">
        <f t="shared" si="28"/>
        <v>OG686H</v>
      </c>
      <c r="C904" s="1" t="str">
        <f t="shared" si="29"/>
        <v>OG686</v>
      </c>
      <c r="D904" t="str">
        <f>VLOOKUP(C904, '1.MetaData'!B:AI, 2, FALSE)</f>
        <v>OG686</v>
      </c>
      <c r="F904" s="13" t="s">
        <v>3147</v>
      </c>
      <c r="G904" s="14">
        <v>1</v>
      </c>
      <c r="H904">
        <f ca="1">COUNTIFS('3.DNAExtractions'!$B:$B,$B904,'3.DNAExtractions'!$D:$D,H$1)</f>
        <v>1</v>
      </c>
      <c r="J904" s="13" t="s">
        <v>3134</v>
      </c>
      <c r="K904" s="13">
        <v>1</v>
      </c>
      <c r="L904" s="13">
        <v>1</v>
      </c>
      <c r="M904" s="14" t="s">
        <v>3135</v>
      </c>
      <c r="N904" s="14" t="s">
        <v>3225</v>
      </c>
      <c r="O904" s="13"/>
      <c r="P904"/>
    </row>
    <row r="905" spans="1:16" x14ac:dyDescent="0.25">
      <c r="A905" s="48">
        <v>686</v>
      </c>
      <c r="B905" s="1" t="str">
        <f t="shared" si="28"/>
        <v>OG686M</v>
      </c>
      <c r="C905" s="1" t="str">
        <f t="shared" si="29"/>
        <v>OG686</v>
      </c>
      <c r="D905" t="str">
        <f>VLOOKUP(C905, '1.MetaData'!B:AI, 2, FALSE)</f>
        <v>OG686</v>
      </c>
      <c r="F905" s="13" t="s">
        <v>3137</v>
      </c>
      <c r="G905" s="14">
        <v>1</v>
      </c>
      <c r="H905">
        <f ca="1">COUNTIFS('3.DNAExtractions'!$B:$B,$B905,'3.DNAExtractions'!$D:$D,H$1)</f>
        <v>0</v>
      </c>
      <c r="J905" s="13" t="s">
        <v>3134</v>
      </c>
      <c r="K905" s="13">
        <v>1</v>
      </c>
      <c r="L905" s="13">
        <v>1</v>
      </c>
      <c r="M905" s="14" t="s">
        <v>3135</v>
      </c>
      <c r="N905" s="14" t="s">
        <v>3225</v>
      </c>
      <c r="O905" s="13"/>
      <c r="P905"/>
    </row>
    <row r="906" spans="1:16" x14ac:dyDescent="0.25">
      <c r="A906" s="48">
        <v>687</v>
      </c>
      <c r="B906" s="1" t="str">
        <f t="shared" si="28"/>
        <v>OG687G</v>
      </c>
      <c r="C906" s="1" t="str">
        <f t="shared" si="29"/>
        <v>OG687</v>
      </c>
      <c r="D906" t="str">
        <f>VLOOKUP(C906, '1.MetaData'!B:AI, 2, FALSE)</f>
        <v>OG687</v>
      </c>
      <c r="F906" s="13" t="s">
        <v>3133</v>
      </c>
      <c r="G906" s="14">
        <v>1</v>
      </c>
      <c r="H906">
        <f ca="1">COUNTIFS('3.DNAExtractions'!$B:$B,$B906,'3.DNAExtractions'!$D:$D,H$1)</f>
        <v>1</v>
      </c>
      <c r="J906" s="13" t="s">
        <v>3134</v>
      </c>
      <c r="K906" s="13">
        <v>1</v>
      </c>
      <c r="L906" s="13">
        <v>1</v>
      </c>
      <c r="M906" s="14" t="s">
        <v>3135</v>
      </c>
      <c r="N906" s="14" t="s">
        <v>3223</v>
      </c>
      <c r="O906" s="13"/>
      <c r="P906"/>
    </row>
    <row r="907" spans="1:16" x14ac:dyDescent="0.25">
      <c r="A907" s="48">
        <v>687</v>
      </c>
      <c r="B907" s="1" t="str">
        <f t="shared" si="28"/>
        <v>OG687H</v>
      </c>
      <c r="C907" s="1" t="str">
        <f t="shared" si="29"/>
        <v>OG687</v>
      </c>
      <c r="D907" t="str">
        <f>VLOOKUP(C907, '1.MetaData'!B:AI, 2, FALSE)</f>
        <v>OG687</v>
      </c>
      <c r="F907" s="13" t="s">
        <v>3147</v>
      </c>
      <c r="G907" s="14">
        <v>1</v>
      </c>
      <c r="H907">
        <f ca="1">COUNTIFS('3.DNAExtractions'!$B:$B,$B907,'3.DNAExtractions'!$D:$D,H$1)</f>
        <v>0</v>
      </c>
      <c r="J907" s="13" t="s">
        <v>3134</v>
      </c>
      <c r="K907" s="13">
        <v>1</v>
      </c>
      <c r="L907" s="13">
        <v>1</v>
      </c>
      <c r="M907" s="14" t="s">
        <v>3135</v>
      </c>
      <c r="N907" s="14" t="s">
        <v>3223</v>
      </c>
      <c r="O907" s="13"/>
      <c r="P907"/>
    </row>
    <row r="908" spans="1:16" x14ac:dyDescent="0.25">
      <c r="A908" s="48">
        <v>687</v>
      </c>
      <c r="B908" s="1" t="str">
        <f t="shared" si="28"/>
        <v>OG687L</v>
      </c>
      <c r="C908" s="1" t="str">
        <f t="shared" si="29"/>
        <v>OG687</v>
      </c>
      <c r="D908" t="str">
        <f>VLOOKUP(C908, '1.MetaData'!B:AI, 2, FALSE)</f>
        <v>OG687</v>
      </c>
      <c r="F908" s="13" t="s">
        <v>3148</v>
      </c>
      <c r="G908" s="14">
        <v>1</v>
      </c>
      <c r="H908">
        <f ca="1">COUNTIFS('3.DNAExtractions'!$B:$B,$B908,'3.DNAExtractions'!$D:$D,H$1)</f>
        <v>0</v>
      </c>
      <c r="J908" s="13" t="s">
        <v>3134</v>
      </c>
      <c r="K908" s="13">
        <v>1</v>
      </c>
      <c r="L908" s="13">
        <v>1</v>
      </c>
      <c r="M908" s="14" t="s">
        <v>3135</v>
      </c>
      <c r="N908" s="14" t="s">
        <v>3223</v>
      </c>
      <c r="O908" s="13"/>
      <c r="P908"/>
    </row>
    <row r="909" spans="1:16" x14ac:dyDescent="0.25">
      <c r="A909" s="48">
        <v>687</v>
      </c>
      <c r="B909" s="1" t="str">
        <f t="shared" si="28"/>
        <v>OG687M</v>
      </c>
      <c r="C909" s="1" t="str">
        <f t="shared" si="29"/>
        <v>OG687</v>
      </c>
      <c r="D909" t="str">
        <f>VLOOKUP(C909, '1.MetaData'!B:AI, 2, FALSE)</f>
        <v>OG687</v>
      </c>
      <c r="F909" s="13" t="s">
        <v>3137</v>
      </c>
      <c r="G909" s="14">
        <v>1</v>
      </c>
      <c r="H909">
        <f ca="1">COUNTIFS('3.DNAExtractions'!$B:$B,$B909,'3.DNAExtractions'!$D:$D,H$1)</f>
        <v>0</v>
      </c>
      <c r="J909" s="13" t="s">
        <v>3134</v>
      </c>
      <c r="K909" s="13">
        <v>1</v>
      </c>
      <c r="L909" s="13">
        <v>1</v>
      </c>
      <c r="M909" s="14" t="s">
        <v>3135</v>
      </c>
      <c r="N909" s="14" t="s">
        <v>3223</v>
      </c>
      <c r="O909" s="13"/>
      <c r="P909"/>
    </row>
    <row r="910" spans="1:16" x14ac:dyDescent="0.25">
      <c r="A910" s="48">
        <v>688</v>
      </c>
      <c r="B910" s="1" t="str">
        <f t="shared" si="28"/>
        <v>OG688G</v>
      </c>
      <c r="C910" s="1" t="str">
        <f t="shared" si="29"/>
        <v>OG688</v>
      </c>
      <c r="D910" t="str">
        <f>VLOOKUP(C910, '1.MetaData'!B:AI, 2, FALSE)</f>
        <v>OG688</v>
      </c>
      <c r="F910" s="13" t="s">
        <v>3133</v>
      </c>
      <c r="G910" s="14">
        <v>1</v>
      </c>
      <c r="H910">
        <f ca="1">COUNTIFS('3.DNAExtractions'!$B:$B,$B910,'3.DNAExtractions'!$D:$D,H$1)</f>
        <v>1</v>
      </c>
      <c r="J910" s="13" t="s">
        <v>3134</v>
      </c>
      <c r="K910" s="13">
        <v>1</v>
      </c>
      <c r="L910" s="13">
        <v>1</v>
      </c>
      <c r="M910" s="14" t="s">
        <v>3135</v>
      </c>
      <c r="N910" s="14" t="s">
        <v>3223</v>
      </c>
      <c r="O910" s="13"/>
      <c r="P910"/>
    </row>
    <row r="911" spans="1:16" x14ac:dyDescent="0.25">
      <c r="A911" s="48">
        <v>688</v>
      </c>
      <c r="B911" s="1" t="str">
        <f t="shared" si="28"/>
        <v>OG688H</v>
      </c>
      <c r="C911" s="1" t="str">
        <f t="shared" si="29"/>
        <v>OG688</v>
      </c>
      <c r="D911" t="str">
        <f>VLOOKUP(C911, '1.MetaData'!B:AI, 2, FALSE)</f>
        <v>OG688</v>
      </c>
      <c r="F911" s="13" t="s">
        <v>3147</v>
      </c>
      <c r="G911" s="14">
        <v>1</v>
      </c>
      <c r="H911">
        <f ca="1">COUNTIFS('3.DNAExtractions'!$B:$B,$B911,'3.DNAExtractions'!$D:$D,H$1)</f>
        <v>0</v>
      </c>
      <c r="J911" s="13" t="s">
        <v>3134</v>
      </c>
      <c r="K911" s="13">
        <v>1</v>
      </c>
      <c r="L911" s="13">
        <v>1</v>
      </c>
      <c r="M911" s="14" t="s">
        <v>3135</v>
      </c>
      <c r="N911" s="14" t="s">
        <v>3223</v>
      </c>
      <c r="O911" s="13"/>
      <c r="P911"/>
    </row>
    <row r="912" spans="1:16" x14ac:dyDescent="0.25">
      <c r="A912" s="48">
        <v>688</v>
      </c>
      <c r="B912" s="1" t="str">
        <f t="shared" si="28"/>
        <v>OG688L</v>
      </c>
      <c r="C912" s="1" t="str">
        <f t="shared" si="29"/>
        <v>OG688</v>
      </c>
      <c r="D912" t="str">
        <f>VLOOKUP(C912, '1.MetaData'!B:AI, 2, FALSE)</f>
        <v>OG688</v>
      </c>
      <c r="F912" s="13" t="s">
        <v>3148</v>
      </c>
      <c r="G912" s="14">
        <v>1</v>
      </c>
      <c r="H912">
        <f ca="1">COUNTIFS('3.DNAExtractions'!$B:$B,$B912,'3.DNAExtractions'!$D:$D,H$1)</f>
        <v>0</v>
      </c>
      <c r="J912" s="13" t="s">
        <v>3134</v>
      </c>
      <c r="K912" s="13">
        <v>1</v>
      </c>
      <c r="L912" s="13">
        <v>1</v>
      </c>
      <c r="M912" s="14" t="s">
        <v>3135</v>
      </c>
      <c r="N912" s="14" t="s">
        <v>3223</v>
      </c>
      <c r="O912" s="13"/>
      <c r="P912"/>
    </row>
    <row r="913" spans="1:16" x14ac:dyDescent="0.25">
      <c r="A913" s="48">
        <v>688</v>
      </c>
      <c r="B913" s="1" t="str">
        <f t="shared" si="28"/>
        <v>OG688M</v>
      </c>
      <c r="C913" s="1" t="str">
        <f t="shared" si="29"/>
        <v>OG688</v>
      </c>
      <c r="D913" t="str">
        <f>VLOOKUP(C913, '1.MetaData'!B:AI, 2, FALSE)</f>
        <v>OG688</v>
      </c>
      <c r="F913" s="13" t="s">
        <v>3137</v>
      </c>
      <c r="G913" s="14">
        <v>1</v>
      </c>
      <c r="H913">
        <f ca="1">COUNTIFS('3.DNAExtractions'!$B:$B,$B913,'3.DNAExtractions'!$D:$D,H$1)</f>
        <v>0</v>
      </c>
      <c r="J913" s="13" t="s">
        <v>3134</v>
      </c>
      <c r="K913" s="13">
        <v>1</v>
      </c>
      <c r="L913" s="13">
        <v>1</v>
      </c>
      <c r="M913" s="14" t="s">
        <v>3135</v>
      </c>
      <c r="N913" s="14" t="s">
        <v>3223</v>
      </c>
      <c r="O913" s="13"/>
      <c r="P913"/>
    </row>
    <row r="914" spans="1:16" x14ac:dyDescent="0.25">
      <c r="A914" s="48">
        <v>689</v>
      </c>
      <c r="B914" s="1" t="str">
        <f t="shared" si="28"/>
        <v>OG689G</v>
      </c>
      <c r="C914" s="1" t="str">
        <f t="shared" si="29"/>
        <v>OG689</v>
      </c>
      <c r="D914" t="str">
        <f>VLOOKUP(C914, '1.MetaData'!B:AI, 2, FALSE)</f>
        <v>OG689</v>
      </c>
      <c r="F914" s="13" t="s">
        <v>3133</v>
      </c>
      <c r="G914" s="14">
        <v>1</v>
      </c>
      <c r="H914">
        <f ca="1">COUNTIFS('3.DNAExtractions'!$B:$B,$B914,'3.DNAExtractions'!$D:$D,H$1)</f>
        <v>1</v>
      </c>
      <c r="J914" s="13" t="s">
        <v>3134</v>
      </c>
      <c r="K914" s="13">
        <v>1</v>
      </c>
      <c r="L914" s="13">
        <v>1</v>
      </c>
      <c r="M914" s="14" t="s">
        <v>3135</v>
      </c>
      <c r="N914" s="14" t="s">
        <v>3223</v>
      </c>
      <c r="O914" s="13"/>
      <c r="P914"/>
    </row>
    <row r="915" spans="1:16" x14ac:dyDescent="0.25">
      <c r="A915" s="48">
        <v>689</v>
      </c>
      <c r="B915" s="1" t="str">
        <f t="shared" si="28"/>
        <v>OG689H</v>
      </c>
      <c r="C915" s="1" t="str">
        <f t="shared" si="29"/>
        <v>OG689</v>
      </c>
      <c r="D915" t="str">
        <f>VLOOKUP(C915, '1.MetaData'!B:AI, 2, FALSE)</f>
        <v>OG689</v>
      </c>
      <c r="F915" s="13" t="s">
        <v>3147</v>
      </c>
      <c r="G915" s="14">
        <v>1</v>
      </c>
      <c r="H915">
        <f ca="1">COUNTIFS('3.DNAExtractions'!$B:$B,$B915,'3.DNAExtractions'!$D:$D,H$1)</f>
        <v>1</v>
      </c>
      <c r="J915" s="13" t="s">
        <v>3134</v>
      </c>
      <c r="K915" s="13">
        <v>1</v>
      </c>
      <c r="L915" s="13">
        <v>1</v>
      </c>
      <c r="M915" s="14" t="s">
        <v>3135</v>
      </c>
      <c r="N915" s="14" t="s">
        <v>3223</v>
      </c>
      <c r="O915" s="13"/>
      <c r="P915"/>
    </row>
    <row r="916" spans="1:16" x14ac:dyDescent="0.25">
      <c r="A916" s="48">
        <v>689</v>
      </c>
      <c r="B916" s="1" t="str">
        <f t="shared" si="28"/>
        <v>OG689L</v>
      </c>
      <c r="C916" s="1" t="str">
        <f t="shared" si="29"/>
        <v>OG689</v>
      </c>
      <c r="D916" t="str">
        <f>VLOOKUP(C916, '1.MetaData'!B:AI, 2, FALSE)</f>
        <v>OG689</v>
      </c>
      <c r="F916" s="13" t="s">
        <v>3148</v>
      </c>
      <c r="G916" s="14">
        <v>1</v>
      </c>
      <c r="H916">
        <f ca="1">COUNTIFS('3.DNAExtractions'!$B:$B,$B916,'3.DNAExtractions'!$D:$D,H$1)</f>
        <v>0</v>
      </c>
      <c r="J916" s="13" t="s">
        <v>3134</v>
      </c>
      <c r="K916" s="13">
        <v>1</v>
      </c>
      <c r="L916" s="13">
        <v>1</v>
      </c>
      <c r="M916" s="14" t="s">
        <v>3135</v>
      </c>
      <c r="N916" s="14" t="s">
        <v>3223</v>
      </c>
      <c r="O916" s="13"/>
      <c r="P916"/>
    </row>
    <row r="917" spans="1:16" x14ac:dyDescent="0.25">
      <c r="A917" s="48">
        <v>689</v>
      </c>
      <c r="B917" s="1" t="str">
        <f t="shared" si="28"/>
        <v>OG689M</v>
      </c>
      <c r="C917" s="1" t="str">
        <f t="shared" si="29"/>
        <v>OG689</v>
      </c>
      <c r="D917" t="str">
        <f>VLOOKUP(C917, '1.MetaData'!B:AI, 2, FALSE)</f>
        <v>OG689</v>
      </c>
      <c r="F917" s="13" t="s">
        <v>3137</v>
      </c>
      <c r="G917" s="14">
        <v>1</v>
      </c>
      <c r="H917">
        <f ca="1">COUNTIFS('3.DNAExtractions'!$B:$B,$B917,'3.DNAExtractions'!$D:$D,H$1)</f>
        <v>0</v>
      </c>
      <c r="J917" s="13" t="s">
        <v>3134</v>
      </c>
      <c r="K917" s="13">
        <v>1</v>
      </c>
      <c r="L917" s="13">
        <v>1</v>
      </c>
      <c r="M917" s="14" t="s">
        <v>3135</v>
      </c>
      <c r="N917" s="14" t="s">
        <v>3223</v>
      </c>
      <c r="O917" s="13"/>
      <c r="P917"/>
    </row>
    <row r="918" spans="1:16" x14ac:dyDescent="0.25">
      <c r="A918" s="48">
        <v>690</v>
      </c>
      <c r="B918" s="1" t="str">
        <f t="shared" si="28"/>
        <v>OG690G</v>
      </c>
      <c r="C918" s="1" t="str">
        <f t="shared" si="29"/>
        <v>OG690</v>
      </c>
      <c r="D918" t="str">
        <f>VLOOKUP(C918, '1.MetaData'!B:AI, 2, FALSE)</f>
        <v>OG690</v>
      </c>
      <c r="F918" s="13" t="s">
        <v>3133</v>
      </c>
      <c r="G918" s="14">
        <v>1</v>
      </c>
      <c r="H918">
        <f ca="1">COUNTIFS('3.DNAExtractions'!$B:$B,$B918,'3.DNAExtractions'!$D:$D,H$1)</f>
        <v>1</v>
      </c>
      <c r="J918" s="13" t="s">
        <v>3134</v>
      </c>
      <c r="K918" s="13">
        <v>1</v>
      </c>
      <c r="L918" s="13">
        <v>1</v>
      </c>
      <c r="M918" s="14" t="s">
        <v>3135</v>
      </c>
      <c r="N918" s="14" t="s">
        <v>3223</v>
      </c>
      <c r="O918" s="13"/>
      <c r="P918"/>
    </row>
    <row r="919" spans="1:16" x14ac:dyDescent="0.25">
      <c r="A919" s="48">
        <v>690</v>
      </c>
      <c r="B919" s="1" t="str">
        <f t="shared" si="28"/>
        <v>OG690H</v>
      </c>
      <c r="C919" s="1" t="str">
        <f t="shared" si="29"/>
        <v>OG690</v>
      </c>
      <c r="D919" t="str">
        <f>VLOOKUP(C919, '1.MetaData'!B:AI, 2, FALSE)</f>
        <v>OG690</v>
      </c>
      <c r="F919" s="13" t="s">
        <v>3147</v>
      </c>
      <c r="G919" s="14">
        <v>1</v>
      </c>
      <c r="H919">
        <f ca="1">COUNTIFS('3.DNAExtractions'!$B:$B,$B919,'3.DNAExtractions'!$D:$D,H$1)</f>
        <v>0</v>
      </c>
      <c r="J919" s="13" t="s">
        <v>3134</v>
      </c>
      <c r="K919" s="13">
        <v>1</v>
      </c>
      <c r="L919" s="13">
        <v>1</v>
      </c>
      <c r="M919" s="14" t="s">
        <v>3135</v>
      </c>
      <c r="N919" s="14" t="s">
        <v>3223</v>
      </c>
      <c r="O919" s="13"/>
      <c r="P919"/>
    </row>
    <row r="920" spans="1:16" x14ac:dyDescent="0.25">
      <c r="A920" s="48">
        <v>690</v>
      </c>
      <c r="B920" s="1" t="str">
        <f t="shared" si="28"/>
        <v>OG690L</v>
      </c>
      <c r="C920" s="1" t="str">
        <f t="shared" si="29"/>
        <v>OG690</v>
      </c>
      <c r="D920" t="str">
        <f>VLOOKUP(C920, '1.MetaData'!B:AI, 2, FALSE)</f>
        <v>OG690</v>
      </c>
      <c r="F920" s="13" t="s">
        <v>3148</v>
      </c>
      <c r="G920" s="14">
        <v>1</v>
      </c>
      <c r="H920">
        <f ca="1">COUNTIFS('3.DNAExtractions'!$B:$B,$B920,'3.DNAExtractions'!$D:$D,H$1)</f>
        <v>0</v>
      </c>
      <c r="J920" s="13" t="s">
        <v>3134</v>
      </c>
      <c r="K920" s="13">
        <v>1</v>
      </c>
      <c r="L920" s="13">
        <v>1</v>
      </c>
      <c r="M920" s="14" t="s">
        <v>3135</v>
      </c>
      <c r="N920" s="14" t="s">
        <v>3223</v>
      </c>
      <c r="O920" s="13"/>
      <c r="P920"/>
    </row>
    <row r="921" spans="1:16" x14ac:dyDescent="0.25">
      <c r="A921" s="48">
        <v>690</v>
      </c>
      <c r="B921" s="1" t="str">
        <f t="shared" si="28"/>
        <v>OG690M</v>
      </c>
      <c r="C921" s="1" t="str">
        <f t="shared" si="29"/>
        <v>OG690</v>
      </c>
      <c r="D921" t="str">
        <f>VLOOKUP(C921, '1.MetaData'!B:AI, 2, FALSE)</f>
        <v>OG690</v>
      </c>
      <c r="F921" s="13" t="s">
        <v>3137</v>
      </c>
      <c r="G921" s="14">
        <v>1</v>
      </c>
      <c r="H921">
        <f ca="1">COUNTIFS('3.DNAExtractions'!$B:$B,$B921,'3.DNAExtractions'!$D:$D,H$1)</f>
        <v>0</v>
      </c>
      <c r="J921" s="13" t="s">
        <v>3134</v>
      </c>
      <c r="K921" s="13">
        <v>1</v>
      </c>
      <c r="L921" s="13">
        <v>1</v>
      </c>
      <c r="M921" s="14" t="s">
        <v>3135</v>
      </c>
      <c r="N921" s="14" t="s">
        <v>3223</v>
      </c>
      <c r="O921" s="13"/>
      <c r="P921"/>
    </row>
    <row r="922" spans="1:16" x14ac:dyDescent="0.25">
      <c r="A922" s="48">
        <v>691</v>
      </c>
      <c r="B922" s="1" t="str">
        <f t="shared" si="28"/>
        <v>OG691G</v>
      </c>
      <c r="C922" s="1" t="str">
        <f t="shared" si="29"/>
        <v>OG691</v>
      </c>
      <c r="D922" t="str">
        <f>VLOOKUP(C922, '1.MetaData'!B:AI, 2, FALSE)</f>
        <v>OG691</v>
      </c>
      <c r="F922" s="13" t="s">
        <v>3133</v>
      </c>
      <c r="G922" s="14">
        <v>1</v>
      </c>
      <c r="H922">
        <f ca="1">COUNTIFS('3.DNAExtractions'!$B:$B,$B922,'3.DNAExtractions'!$D:$D,H$1)</f>
        <v>1</v>
      </c>
      <c r="J922" s="13" t="s">
        <v>3134</v>
      </c>
      <c r="K922" s="13">
        <v>1</v>
      </c>
      <c r="L922" s="13">
        <v>1</v>
      </c>
      <c r="M922" s="14" t="s">
        <v>3135</v>
      </c>
      <c r="N922" s="14" t="s">
        <v>3223</v>
      </c>
      <c r="O922" s="13"/>
      <c r="P922"/>
    </row>
    <row r="923" spans="1:16" x14ac:dyDescent="0.25">
      <c r="A923" s="48">
        <v>691</v>
      </c>
      <c r="B923" s="1" t="str">
        <f t="shared" si="28"/>
        <v>OG691H</v>
      </c>
      <c r="C923" s="1" t="str">
        <f t="shared" si="29"/>
        <v>OG691</v>
      </c>
      <c r="D923" t="str">
        <f>VLOOKUP(C923, '1.MetaData'!B:AI, 2, FALSE)</f>
        <v>OG691</v>
      </c>
      <c r="F923" s="13" t="s">
        <v>3147</v>
      </c>
      <c r="G923" s="14">
        <v>1</v>
      </c>
      <c r="H923">
        <f ca="1">COUNTIFS('3.DNAExtractions'!$B:$B,$B923,'3.DNAExtractions'!$D:$D,H$1)</f>
        <v>0</v>
      </c>
      <c r="J923" s="13" t="s">
        <v>3134</v>
      </c>
      <c r="K923" s="13">
        <v>1</v>
      </c>
      <c r="L923" s="13">
        <v>1</v>
      </c>
      <c r="M923" s="14" t="s">
        <v>3135</v>
      </c>
      <c r="N923" s="14" t="s">
        <v>3223</v>
      </c>
      <c r="O923" s="13"/>
      <c r="P923"/>
    </row>
    <row r="924" spans="1:16" x14ac:dyDescent="0.25">
      <c r="A924" s="48">
        <v>691</v>
      </c>
      <c r="B924" s="1" t="str">
        <f t="shared" si="28"/>
        <v>OG691L</v>
      </c>
      <c r="C924" s="1" t="str">
        <f t="shared" si="29"/>
        <v>OG691</v>
      </c>
      <c r="D924" t="str">
        <f>VLOOKUP(C924, '1.MetaData'!B:AI, 2, FALSE)</f>
        <v>OG691</v>
      </c>
      <c r="F924" s="13" t="s">
        <v>3148</v>
      </c>
      <c r="G924" s="14">
        <v>1</v>
      </c>
      <c r="H924">
        <f ca="1">COUNTIFS('3.DNAExtractions'!$B:$B,$B924,'3.DNAExtractions'!$D:$D,H$1)</f>
        <v>0</v>
      </c>
      <c r="J924" s="13" t="s">
        <v>3134</v>
      </c>
      <c r="K924" s="13">
        <v>1</v>
      </c>
      <c r="L924" s="13">
        <v>1</v>
      </c>
      <c r="M924" s="14" t="s">
        <v>3135</v>
      </c>
      <c r="N924" s="14" t="s">
        <v>3223</v>
      </c>
      <c r="O924" s="13"/>
      <c r="P924"/>
    </row>
    <row r="925" spans="1:16" x14ac:dyDescent="0.25">
      <c r="A925" s="48">
        <v>691</v>
      </c>
      <c r="B925" s="1" t="str">
        <f t="shared" si="28"/>
        <v>OG691M</v>
      </c>
      <c r="C925" s="1" t="str">
        <f t="shared" si="29"/>
        <v>OG691</v>
      </c>
      <c r="D925" t="str">
        <f>VLOOKUP(C925, '1.MetaData'!B:AI, 2, FALSE)</f>
        <v>OG691</v>
      </c>
      <c r="F925" s="13" t="s">
        <v>3137</v>
      </c>
      <c r="G925" s="14">
        <v>1</v>
      </c>
      <c r="H925">
        <f ca="1">COUNTIFS('3.DNAExtractions'!$B:$B,$B925,'3.DNAExtractions'!$D:$D,H$1)</f>
        <v>0</v>
      </c>
      <c r="J925" s="13" t="s">
        <v>3134</v>
      </c>
      <c r="K925" s="13">
        <v>1</v>
      </c>
      <c r="L925" s="13">
        <v>1</v>
      </c>
      <c r="M925" s="14" t="s">
        <v>3135</v>
      </c>
      <c r="N925" s="14" t="s">
        <v>3223</v>
      </c>
      <c r="O925" s="13"/>
      <c r="P925"/>
    </row>
    <row r="926" spans="1:16" x14ac:dyDescent="0.25">
      <c r="A926" s="48">
        <v>692</v>
      </c>
      <c r="B926" s="1" t="str">
        <f t="shared" si="28"/>
        <v>OG692G</v>
      </c>
      <c r="C926" s="1" t="str">
        <f t="shared" si="29"/>
        <v>OG692</v>
      </c>
      <c r="D926" t="str">
        <f>VLOOKUP(C926, '1.MetaData'!B:AI, 2, FALSE)</f>
        <v>OG692</v>
      </c>
      <c r="F926" s="13" t="s">
        <v>3133</v>
      </c>
      <c r="G926" s="14">
        <v>1</v>
      </c>
      <c r="H926">
        <f ca="1">COUNTIFS('3.DNAExtractions'!$B:$B,$B926,'3.DNAExtractions'!$D:$D,H$1)</f>
        <v>1</v>
      </c>
      <c r="J926" s="13" t="s">
        <v>3134</v>
      </c>
      <c r="K926" s="13">
        <v>1</v>
      </c>
      <c r="L926" s="13">
        <v>1</v>
      </c>
      <c r="M926" s="14" t="s">
        <v>3135</v>
      </c>
      <c r="N926" s="14" t="s">
        <v>3223</v>
      </c>
      <c r="O926" s="13"/>
      <c r="P926"/>
    </row>
    <row r="927" spans="1:16" x14ac:dyDescent="0.25">
      <c r="A927" s="48">
        <v>692</v>
      </c>
      <c r="B927" s="1" t="str">
        <f t="shared" si="28"/>
        <v>OG692H</v>
      </c>
      <c r="C927" s="1" t="str">
        <f t="shared" si="29"/>
        <v>OG692</v>
      </c>
      <c r="D927" t="str">
        <f>VLOOKUP(C927, '1.MetaData'!B:AI, 2, FALSE)</f>
        <v>OG692</v>
      </c>
      <c r="F927" s="13" t="s">
        <v>3147</v>
      </c>
      <c r="G927" s="14">
        <v>1</v>
      </c>
      <c r="H927">
        <f ca="1">COUNTIFS('3.DNAExtractions'!$B:$B,$B927,'3.DNAExtractions'!$D:$D,H$1)</f>
        <v>0</v>
      </c>
      <c r="J927" s="13" t="s">
        <v>3134</v>
      </c>
      <c r="K927" s="13">
        <v>1</v>
      </c>
      <c r="L927" s="13">
        <v>1</v>
      </c>
      <c r="M927" s="14" t="s">
        <v>3135</v>
      </c>
      <c r="N927" s="14" t="s">
        <v>3223</v>
      </c>
      <c r="O927" s="13"/>
      <c r="P927"/>
    </row>
    <row r="928" spans="1:16" x14ac:dyDescent="0.25">
      <c r="A928" s="48">
        <v>692</v>
      </c>
      <c r="B928" s="1" t="str">
        <f t="shared" si="28"/>
        <v>OG692L</v>
      </c>
      <c r="C928" s="1" t="str">
        <f t="shared" si="29"/>
        <v>OG692</v>
      </c>
      <c r="D928" t="str">
        <f>VLOOKUP(C928, '1.MetaData'!B:AI, 2, FALSE)</f>
        <v>OG692</v>
      </c>
      <c r="F928" s="13" t="s">
        <v>3148</v>
      </c>
      <c r="G928" s="14">
        <v>1</v>
      </c>
      <c r="H928">
        <f ca="1">COUNTIFS('3.DNAExtractions'!$B:$B,$B928,'3.DNAExtractions'!$D:$D,H$1)</f>
        <v>0</v>
      </c>
      <c r="J928" s="13" t="s">
        <v>3134</v>
      </c>
      <c r="K928" s="13">
        <v>1</v>
      </c>
      <c r="L928" s="13">
        <v>1</v>
      </c>
      <c r="M928" s="14" t="s">
        <v>3135</v>
      </c>
      <c r="N928" s="14" t="s">
        <v>3223</v>
      </c>
      <c r="O928" s="13"/>
      <c r="P928"/>
    </row>
    <row r="929" spans="1:16" x14ac:dyDescent="0.25">
      <c r="A929" s="48">
        <v>692</v>
      </c>
      <c r="B929" s="1" t="str">
        <f t="shared" si="28"/>
        <v>OG692M</v>
      </c>
      <c r="C929" s="1" t="str">
        <f t="shared" si="29"/>
        <v>OG692</v>
      </c>
      <c r="D929" t="str">
        <f>VLOOKUP(C929, '1.MetaData'!B:AI, 2, FALSE)</f>
        <v>OG692</v>
      </c>
      <c r="F929" s="13" t="s">
        <v>3137</v>
      </c>
      <c r="G929" s="14">
        <v>1</v>
      </c>
      <c r="H929">
        <f ca="1">COUNTIFS('3.DNAExtractions'!$B:$B,$B929,'3.DNAExtractions'!$D:$D,H$1)</f>
        <v>0</v>
      </c>
      <c r="J929" s="13" t="s">
        <v>3134</v>
      </c>
      <c r="K929" s="13">
        <v>1</v>
      </c>
      <c r="L929" s="13">
        <v>1</v>
      </c>
      <c r="M929" s="14" t="s">
        <v>3135</v>
      </c>
      <c r="N929" s="14" t="s">
        <v>3223</v>
      </c>
      <c r="O929" s="13"/>
      <c r="P929"/>
    </row>
    <row r="930" spans="1:16" x14ac:dyDescent="0.25">
      <c r="A930" s="48">
        <v>693</v>
      </c>
      <c r="B930" s="1" t="str">
        <f t="shared" si="28"/>
        <v>OG693G</v>
      </c>
      <c r="C930" s="1" t="str">
        <f t="shared" si="29"/>
        <v>OG693</v>
      </c>
      <c r="D930" t="str">
        <f>VLOOKUP(C930, '1.MetaData'!B:AI, 2, FALSE)</f>
        <v>OG693</v>
      </c>
      <c r="F930" s="13" t="s">
        <v>3133</v>
      </c>
      <c r="G930" s="14">
        <v>1</v>
      </c>
      <c r="H930">
        <f ca="1">COUNTIFS('3.DNAExtractions'!$B:$B,$B930,'3.DNAExtractions'!$D:$D,H$1)</f>
        <v>1</v>
      </c>
      <c r="J930" s="13" t="s">
        <v>3134</v>
      </c>
      <c r="K930" s="13">
        <v>1</v>
      </c>
      <c r="L930" s="13">
        <v>1</v>
      </c>
      <c r="M930" s="14" t="s">
        <v>3135</v>
      </c>
      <c r="N930" s="14" t="s">
        <v>3223</v>
      </c>
      <c r="O930" s="13"/>
      <c r="P930"/>
    </row>
    <row r="931" spans="1:16" x14ac:dyDescent="0.25">
      <c r="A931" s="48">
        <v>693</v>
      </c>
      <c r="B931" s="1" t="str">
        <f t="shared" si="28"/>
        <v>OG693L</v>
      </c>
      <c r="C931" s="1" t="str">
        <f t="shared" si="29"/>
        <v>OG693</v>
      </c>
      <c r="D931" t="str">
        <f>VLOOKUP(C931, '1.MetaData'!B:AI, 2, FALSE)</f>
        <v>OG693</v>
      </c>
      <c r="F931" s="13" t="s">
        <v>3148</v>
      </c>
      <c r="G931" s="14">
        <v>1</v>
      </c>
      <c r="H931">
        <f ca="1">COUNTIFS('3.DNAExtractions'!$B:$B,$B931,'3.DNAExtractions'!$D:$D,H$1)</f>
        <v>0</v>
      </c>
      <c r="J931" s="13" t="s">
        <v>3134</v>
      </c>
      <c r="K931" s="13">
        <v>1</v>
      </c>
      <c r="L931" s="13">
        <v>1</v>
      </c>
      <c r="M931" s="14" t="s">
        <v>3135</v>
      </c>
      <c r="N931" s="14" t="s">
        <v>3223</v>
      </c>
      <c r="O931" s="13"/>
      <c r="P931"/>
    </row>
    <row r="932" spans="1:16" x14ac:dyDescent="0.25">
      <c r="A932" s="48">
        <v>693</v>
      </c>
      <c r="B932" s="1" t="str">
        <f t="shared" si="28"/>
        <v>OG693M</v>
      </c>
      <c r="C932" s="1" t="str">
        <f t="shared" si="29"/>
        <v>OG693</v>
      </c>
      <c r="D932" t="str">
        <f>VLOOKUP(C932, '1.MetaData'!B:AI, 2, FALSE)</f>
        <v>OG693</v>
      </c>
      <c r="F932" s="13" t="s">
        <v>3137</v>
      </c>
      <c r="G932" s="14">
        <v>1</v>
      </c>
      <c r="H932">
        <f ca="1">COUNTIFS('3.DNAExtractions'!$B:$B,$B932,'3.DNAExtractions'!$D:$D,H$1)</f>
        <v>0</v>
      </c>
      <c r="J932" s="13" t="s">
        <v>3134</v>
      </c>
      <c r="K932" s="13">
        <v>1</v>
      </c>
      <c r="L932" s="13">
        <v>1</v>
      </c>
      <c r="M932" s="14" t="s">
        <v>3135</v>
      </c>
      <c r="N932" s="14" t="s">
        <v>3223</v>
      </c>
      <c r="O932" s="13"/>
      <c r="P932"/>
    </row>
    <row r="933" spans="1:16" x14ac:dyDescent="0.25">
      <c r="A933" s="48">
        <v>694</v>
      </c>
      <c r="B933" s="1" t="str">
        <f t="shared" si="28"/>
        <v>OG694G</v>
      </c>
      <c r="C933" s="1" t="str">
        <f t="shared" si="29"/>
        <v>OG694</v>
      </c>
      <c r="D933" t="str">
        <f>VLOOKUP(C933, '1.MetaData'!B:AI, 2, FALSE)</f>
        <v>OG694</v>
      </c>
      <c r="F933" s="13" t="s">
        <v>3133</v>
      </c>
      <c r="G933" s="14">
        <v>1</v>
      </c>
      <c r="H933">
        <f ca="1">COUNTIFS('3.DNAExtractions'!$B:$B,$B933,'3.DNAExtractions'!$D:$D,H$1)</f>
        <v>1</v>
      </c>
      <c r="J933" s="13" t="s">
        <v>3134</v>
      </c>
      <c r="K933" s="13">
        <v>1</v>
      </c>
      <c r="L933" s="13">
        <v>1</v>
      </c>
      <c r="M933" s="14" t="s">
        <v>3135</v>
      </c>
      <c r="N933" s="14" t="s">
        <v>3223</v>
      </c>
      <c r="O933" s="13"/>
      <c r="P933"/>
    </row>
    <row r="934" spans="1:16" x14ac:dyDescent="0.25">
      <c r="A934" s="48">
        <v>694</v>
      </c>
      <c r="B934" s="1" t="str">
        <f t="shared" si="28"/>
        <v>OG694H</v>
      </c>
      <c r="C934" s="1" t="str">
        <f t="shared" si="29"/>
        <v>OG694</v>
      </c>
      <c r="D934" t="str">
        <f>VLOOKUP(C934, '1.MetaData'!B:AI, 2, FALSE)</f>
        <v>OG694</v>
      </c>
      <c r="F934" s="13" t="s">
        <v>3147</v>
      </c>
      <c r="G934" s="14">
        <v>1</v>
      </c>
      <c r="H934">
        <f ca="1">COUNTIFS('3.DNAExtractions'!$B:$B,$B934,'3.DNAExtractions'!$D:$D,H$1)</f>
        <v>0</v>
      </c>
      <c r="J934" s="13" t="s">
        <v>3134</v>
      </c>
      <c r="K934" s="13">
        <v>1</v>
      </c>
      <c r="L934" s="13">
        <v>1</v>
      </c>
      <c r="M934" s="14" t="s">
        <v>3135</v>
      </c>
      <c r="N934" s="14" t="s">
        <v>3223</v>
      </c>
      <c r="O934" s="13"/>
      <c r="P934"/>
    </row>
    <row r="935" spans="1:16" x14ac:dyDescent="0.25">
      <c r="A935" s="48">
        <v>694</v>
      </c>
      <c r="B935" s="1" t="str">
        <f t="shared" si="28"/>
        <v>OG694L</v>
      </c>
      <c r="C935" s="1" t="str">
        <f t="shared" si="29"/>
        <v>OG694</v>
      </c>
      <c r="D935" t="str">
        <f>VLOOKUP(C935, '1.MetaData'!B:AI, 2, FALSE)</f>
        <v>OG694</v>
      </c>
      <c r="F935" s="13" t="s">
        <v>3148</v>
      </c>
      <c r="G935" s="14">
        <v>1</v>
      </c>
      <c r="H935">
        <f ca="1">COUNTIFS('3.DNAExtractions'!$B:$B,$B935,'3.DNAExtractions'!$D:$D,H$1)</f>
        <v>0</v>
      </c>
      <c r="J935" s="13" t="s">
        <v>3134</v>
      </c>
      <c r="K935" s="13">
        <v>1</v>
      </c>
      <c r="L935" s="13">
        <v>1</v>
      </c>
      <c r="M935" s="14" t="s">
        <v>3135</v>
      </c>
      <c r="N935" s="14" t="s">
        <v>3223</v>
      </c>
      <c r="O935" s="13"/>
      <c r="P935"/>
    </row>
    <row r="936" spans="1:16" x14ac:dyDescent="0.25">
      <c r="A936" s="48">
        <v>694</v>
      </c>
      <c r="B936" s="1" t="str">
        <f t="shared" si="28"/>
        <v>OG694M</v>
      </c>
      <c r="C936" s="1" t="str">
        <f t="shared" si="29"/>
        <v>OG694</v>
      </c>
      <c r="D936" t="str">
        <f>VLOOKUP(C936, '1.MetaData'!B:AI, 2, FALSE)</f>
        <v>OG694</v>
      </c>
      <c r="F936" s="13" t="s">
        <v>3137</v>
      </c>
      <c r="G936" s="14">
        <v>1</v>
      </c>
      <c r="H936">
        <f ca="1">COUNTIFS('3.DNAExtractions'!$B:$B,$B936,'3.DNAExtractions'!$D:$D,H$1)</f>
        <v>0</v>
      </c>
      <c r="J936" s="13" t="s">
        <v>3134</v>
      </c>
      <c r="K936" s="13">
        <v>1</v>
      </c>
      <c r="L936" s="13">
        <v>1</v>
      </c>
      <c r="M936" s="14" t="s">
        <v>3135</v>
      </c>
      <c r="N936" s="14" t="s">
        <v>3223</v>
      </c>
      <c r="O936" s="13"/>
      <c r="P936"/>
    </row>
    <row r="937" spans="1:16" x14ac:dyDescent="0.25">
      <c r="A937" s="48">
        <v>695</v>
      </c>
      <c r="B937" s="1" t="str">
        <f t="shared" si="28"/>
        <v>OG695G</v>
      </c>
      <c r="C937" s="1" t="str">
        <f t="shared" si="29"/>
        <v>OG695</v>
      </c>
      <c r="D937" t="str">
        <f>VLOOKUP(C937, '1.MetaData'!B:AI, 2, FALSE)</f>
        <v>OG695</v>
      </c>
      <c r="F937" s="13" t="s">
        <v>3133</v>
      </c>
      <c r="G937" s="14">
        <v>1</v>
      </c>
      <c r="H937">
        <f ca="1">COUNTIFS('3.DNAExtractions'!$B:$B,$B937,'3.DNAExtractions'!$D:$D,H$1)</f>
        <v>0</v>
      </c>
      <c r="J937" s="13" t="s">
        <v>3134</v>
      </c>
      <c r="K937" s="13">
        <v>1</v>
      </c>
      <c r="L937" s="13">
        <v>1</v>
      </c>
      <c r="M937" s="14" t="s">
        <v>3135</v>
      </c>
      <c r="N937" s="14" t="s">
        <v>3223</v>
      </c>
      <c r="O937" s="13"/>
      <c r="P937"/>
    </row>
    <row r="938" spans="1:16" x14ac:dyDescent="0.25">
      <c r="A938" s="48">
        <v>695</v>
      </c>
      <c r="B938" s="1" t="str">
        <f t="shared" si="28"/>
        <v>OG695H</v>
      </c>
      <c r="C938" s="1" t="str">
        <f t="shared" si="29"/>
        <v>OG695</v>
      </c>
      <c r="D938" t="str">
        <f>VLOOKUP(C938, '1.MetaData'!B:AI, 2, FALSE)</f>
        <v>OG695</v>
      </c>
      <c r="F938" s="13" t="s">
        <v>3147</v>
      </c>
      <c r="G938" s="14">
        <v>1</v>
      </c>
      <c r="H938">
        <f ca="1">COUNTIFS('3.DNAExtractions'!$B:$B,$B938,'3.DNAExtractions'!$D:$D,H$1)</f>
        <v>1</v>
      </c>
      <c r="J938" s="13" t="s">
        <v>3134</v>
      </c>
      <c r="K938" s="13">
        <v>1</v>
      </c>
      <c r="L938" s="13">
        <v>1</v>
      </c>
      <c r="M938" s="14" t="s">
        <v>3135</v>
      </c>
      <c r="N938" s="14" t="s">
        <v>3223</v>
      </c>
      <c r="O938" s="13"/>
      <c r="P938"/>
    </row>
    <row r="939" spans="1:16" x14ac:dyDescent="0.25">
      <c r="A939" s="48">
        <v>695</v>
      </c>
      <c r="B939" s="1" t="str">
        <f t="shared" si="28"/>
        <v>OG695L</v>
      </c>
      <c r="C939" s="1" t="str">
        <f t="shared" si="29"/>
        <v>OG695</v>
      </c>
      <c r="D939" t="str">
        <f>VLOOKUP(C939, '1.MetaData'!B:AI, 2, FALSE)</f>
        <v>OG695</v>
      </c>
      <c r="F939" s="13" t="s">
        <v>3148</v>
      </c>
      <c r="G939" s="14">
        <v>1</v>
      </c>
      <c r="H939">
        <f ca="1">COUNTIFS('3.DNAExtractions'!$B:$B,$B939,'3.DNAExtractions'!$D:$D,H$1)</f>
        <v>0</v>
      </c>
      <c r="J939" s="13" t="s">
        <v>3134</v>
      </c>
      <c r="K939" s="13">
        <v>1</v>
      </c>
      <c r="L939" s="13">
        <v>1</v>
      </c>
      <c r="M939" s="14" t="s">
        <v>3135</v>
      </c>
      <c r="N939" s="14" t="s">
        <v>3223</v>
      </c>
      <c r="O939" s="13"/>
      <c r="P939"/>
    </row>
    <row r="940" spans="1:16" x14ac:dyDescent="0.25">
      <c r="A940" s="48">
        <v>695</v>
      </c>
      <c r="B940" s="1" t="str">
        <f t="shared" si="28"/>
        <v>OG695M</v>
      </c>
      <c r="C940" s="1" t="str">
        <f t="shared" si="29"/>
        <v>OG695</v>
      </c>
      <c r="D940" t="str">
        <f>VLOOKUP(C940, '1.MetaData'!B:AI, 2, FALSE)</f>
        <v>OG695</v>
      </c>
      <c r="F940" s="13" t="s">
        <v>3137</v>
      </c>
      <c r="G940" s="14">
        <v>1</v>
      </c>
      <c r="H940">
        <f ca="1">COUNTIFS('3.DNAExtractions'!$B:$B,$B940,'3.DNAExtractions'!$D:$D,H$1)</f>
        <v>0</v>
      </c>
      <c r="J940" s="13" t="s">
        <v>3134</v>
      </c>
      <c r="K940" s="13">
        <v>1</v>
      </c>
      <c r="L940" s="13">
        <v>1</v>
      </c>
      <c r="M940" s="14" t="s">
        <v>3135</v>
      </c>
      <c r="N940" s="14" t="s">
        <v>3223</v>
      </c>
      <c r="O940" s="13"/>
      <c r="P940"/>
    </row>
    <row r="941" spans="1:16" x14ac:dyDescent="0.25">
      <c r="A941" s="48">
        <v>696</v>
      </c>
      <c r="B941" s="1" t="str">
        <f t="shared" si="28"/>
        <v>OG696H</v>
      </c>
      <c r="C941" s="1" t="str">
        <f t="shared" si="29"/>
        <v>OG696</v>
      </c>
      <c r="D941" t="str">
        <f>VLOOKUP(C941, '1.MetaData'!B:AI, 2, FALSE)</f>
        <v>OG696</v>
      </c>
      <c r="F941" s="13" t="s">
        <v>3147</v>
      </c>
      <c r="G941" s="14">
        <v>1</v>
      </c>
      <c r="H941">
        <f ca="1">COUNTIFS('3.DNAExtractions'!$B:$B,$B941,'3.DNAExtractions'!$D:$D,H$1)</f>
        <v>1</v>
      </c>
      <c r="J941" s="13" t="s">
        <v>3134</v>
      </c>
      <c r="K941" s="13">
        <v>1</v>
      </c>
      <c r="L941" s="13">
        <v>1</v>
      </c>
      <c r="M941" s="14" t="s">
        <v>3135</v>
      </c>
      <c r="N941" s="14" t="s">
        <v>3223</v>
      </c>
      <c r="O941" s="13"/>
      <c r="P941"/>
    </row>
    <row r="942" spans="1:16" x14ac:dyDescent="0.25">
      <c r="A942" s="48">
        <v>696</v>
      </c>
      <c r="B942" s="1" t="str">
        <f t="shared" si="28"/>
        <v>OG696L</v>
      </c>
      <c r="C942" s="1" t="str">
        <f t="shared" si="29"/>
        <v>OG696</v>
      </c>
      <c r="D942" t="str">
        <f>VLOOKUP(C942, '1.MetaData'!B:AI, 2, FALSE)</f>
        <v>OG696</v>
      </c>
      <c r="F942" s="13" t="s">
        <v>3148</v>
      </c>
      <c r="G942" s="14">
        <v>1</v>
      </c>
      <c r="H942">
        <f ca="1">COUNTIFS('3.DNAExtractions'!$B:$B,$B942,'3.DNAExtractions'!$D:$D,H$1)</f>
        <v>0</v>
      </c>
      <c r="J942" s="13" t="s">
        <v>3134</v>
      </c>
      <c r="K942" s="13">
        <v>1</v>
      </c>
      <c r="L942" s="13">
        <v>1</v>
      </c>
      <c r="M942" s="14" t="s">
        <v>3135</v>
      </c>
      <c r="N942" s="14" t="s">
        <v>3223</v>
      </c>
      <c r="O942" s="13"/>
      <c r="P942"/>
    </row>
    <row r="943" spans="1:16" x14ac:dyDescent="0.25">
      <c r="A943" s="48">
        <v>696</v>
      </c>
      <c r="B943" s="1" t="str">
        <f t="shared" si="28"/>
        <v>OG696M</v>
      </c>
      <c r="C943" s="1" t="str">
        <f t="shared" si="29"/>
        <v>OG696</v>
      </c>
      <c r="D943" t="str">
        <f>VLOOKUP(C943, '1.MetaData'!B:AI, 2, FALSE)</f>
        <v>OG696</v>
      </c>
      <c r="F943" s="13" t="s">
        <v>3137</v>
      </c>
      <c r="G943" s="14">
        <v>1</v>
      </c>
      <c r="H943">
        <f ca="1">COUNTIFS('3.DNAExtractions'!$B:$B,$B943,'3.DNAExtractions'!$D:$D,H$1)</f>
        <v>0</v>
      </c>
      <c r="J943" s="13" t="s">
        <v>3134</v>
      </c>
      <c r="K943" s="13">
        <v>1</v>
      </c>
      <c r="L943" s="13">
        <v>1</v>
      </c>
      <c r="M943" s="14" t="s">
        <v>3135</v>
      </c>
      <c r="N943" s="14" t="s">
        <v>3223</v>
      </c>
      <c r="O943" s="13"/>
      <c r="P943"/>
    </row>
    <row r="944" spans="1:16" x14ac:dyDescent="0.25">
      <c r="A944" s="48">
        <v>697</v>
      </c>
      <c r="B944" s="1" t="str">
        <f t="shared" si="28"/>
        <v>OG697G</v>
      </c>
      <c r="C944" s="1" t="str">
        <f t="shared" si="29"/>
        <v>OG697</v>
      </c>
      <c r="D944" t="str">
        <f>VLOOKUP(C944, '1.MetaData'!B:AI, 2, FALSE)</f>
        <v>OG697</v>
      </c>
      <c r="F944" s="13" t="s">
        <v>3133</v>
      </c>
      <c r="G944" s="14">
        <v>1</v>
      </c>
      <c r="H944">
        <f ca="1">COUNTIFS('3.DNAExtractions'!$B:$B,$B944,'3.DNAExtractions'!$D:$D,H$1)</f>
        <v>1</v>
      </c>
      <c r="J944" s="13" t="s">
        <v>3134</v>
      </c>
      <c r="K944" s="13">
        <v>1</v>
      </c>
      <c r="L944" s="13">
        <v>1</v>
      </c>
      <c r="M944" s="14" t="s">
        <v>3135</v>
      </c>
      <c r="N944" s="14" t="s">
        <v>3223</v>
      </c>
      <c r="O944" s="13"/>
      <c r="P944"/>
    </row>
    <row r="945" spans="1:16" x14ac:dyDescent="0.25">
      <c r="A945" s="48">
        <v>697</v>
      </c>
      <c r="B945" s="1" t="str">
        <f t="shared" si="28"/>
        <v>OG697H</v>
      </c>
      <c r="C945" s="1" t="str">
        <f t="shared" si="29"/>
        <v>OG697</v>
      </c>
      <c r="D945" t="str">
        <f>VLOOKUP(C945, '1.MetaData'!B:AI, 2, FALSE)</f>
        <v>OG697</v>
      </c>
      <c r="F945" s="13" t="s">
        <v>3147</v>
      </c>
      <c r="G945" s="14">
        <v>1</v>
      </c>
      <c r="H945">
        <f ca="1">COUNTIFS('3.DNAExtractions'!$B:$B,$B945,'3.DNAExtractions'!$D:$D,H$1)</f>
        <v>0</v>
      </c>
      <c r="J945" s="13" t="s">
        <v>3134</v>
      </c>
      <c r="K945" s="13">
        <v>1</v>
      </c>
      <c r="L945" s="13">
        <v>1</v>
      </c>
      <c r="M945" s="14" t="s">
        <v>3135</v>
      </c>
      <c r="N945" s="14" t="s">
        <v>3223</v>
      </c>
      <c r="O945" s="13"/>
      <c r="P945"/>
    </row>
    <row r="946" spans="1:16" x14ac:dyDescent="0.25">
      <c r="A946" s="48">
        <v>697</v>
      </c>
      <c r="B946" s="1" t="str">
        <f t="shared" si="28"/>
        <v>OG697L</v>
      </c>
      <c r="C946" s="1" t="str">
        <f t="shared" si="29"/>
        <v>OG697</v>
      </c>
      <c r="D946" t="str">
        <f>VLOOKUP(C946, '1.MetaData'!B:AI, 2, FALSE)</f>
        <v>OG697</v>
      </c>
      <c r="F946" s="13" t="s">
        <v>3148</v>
      </c>
      <c r="G946" s="14">
        <v>1</v>
      </c>
      <c r="H946">
        <f ca="1">COUNTIFS('3.DNAExtractions'!$B:$B,$B946,'3.DNAExtractions'!$D:$D,H$1)</f>
        <v>0</v>
      </c>
      <c r="J946" s="13" t="s">
        <v>3134</v>
      </c>
      <c r="K946" s="13">
        <v>1</v>
      </c>
      <c r="L946" s="13">
        <v>1</v>
      </c>
      <c r="M946" s="14" t="s">
        <v>3135</v>
      </c>
      <c r="N946" s="14" t="s">
        <v>3223</v>
      </c>
      <c r="O946" s="13"/>
      <c r="P946"/>
    </row>
    <row r="947" spans="1:16" x14ac:dyDescent="0.25">
      <c r="A947" s="48">
        <v>697</v>
      </c>
      <c r="B947" s="1" t="str">
        <f t="shared" si="28"/>
        <v>OG697M</v>
      </c>
      <c r="C947" s="1" t="str">
        <f t="shared" si="29"/>
        <v>OG697</v>
      </c>
      <c r="D947" t="str">
        <f>VLOOKUP(C947, '1.MetaData'!B:AI, 2, FALSE)</f>
        <v>OG697</v>
      </c>
      <c r="F947" s="13" t="s">
        <v>3137</v>
      </c>
      <c r="G947" s="14">
        <v>1</v>
      </c>
      <c r="H947">
        <f ca="1">COUNTIFS('3.DNAExtractions'!$B:$B,$B947,'3.DNAExtractions'!$D:$D,H$1)</f>
        <v>0</v>
      </c>
      <c r="J947" s="13" t="s">
        <v>3134</v>
      </c>
      <c r="K947" s="13">
        <v>1</v>
      </c>
      <c r="L947" s="13">
        <v>1</v>
      </c>
      <c r="M947" s="14" t="s">
        <v>3135</v>
      </c>
      <c r="N947" s="14" t="s">
        <v>3223</v>
      </c>
      <c r="O947" s="13"/>
      <c r="P947"/>
    </row>
    <row r="948" spans="1:16" x14ac:dyDescent="0.25">
      <c r="A948" s="48">
        <v>698</v>
      </c>
      <c r="B948" s="1" t="str">
        <f t="shared" si="28"/>
        <v>OG698G</v>
      </c>
      <c r="C948" s="1" t="str">
        <f t="shared" si="29"/>
        <v>OG698</v>
      </c>
      <c r="D948" t="str">
        <f>VLOOKUP(C948, '1.MetaData'!B:AI, 2, FALSE)</f>
        <v>OG698</v>
      </c>
      <c r="F948" s="13" t="s">
        <v>3133</v>
      </c>
      <c r="G948" s="14">
        <v>1</v>
      </c>
      <c r="H948">
        <f ca="1">COUNTIFS('3.DNAExtractions'!$B:$B,$B948,'3.DNAExtractions'!$D:$D,H$1)</f>
        <v>1</v>
      </c>
      <c r="J948" s="13" t="s">
        <v>3134</v>
      </c>
      <c r="K948" s="13">
        <v>1</v>
      </c>
      <c r="L948" s="13">
        <v>1</v>
      </c>
      <c r="M948" s="14" t="s">
        <v>3135</v>
      </c>
      <c r="N948" s="14" t="s">
        <v>3223</v>
      </c>
      <c r="O948" s="13"/>
      <c r="P948"/>
    </row>
    <row r="949" spans="1:16" x14ac:dyDescent="0.25">
      <c r="A949" s="48">
        <v>698</v>
      </c>
      <c r="B949" s="1" t="str">
        <f t="shared" si="28"/>
        <v>OG698H</v>
      </c>
      <c r="C949" s="1" t="str">
        <f t="shared" si="29"/>
        <v>OG698</v>
      </c>
      <c r="D949" t="str">
        <f>VLOOKUP(C949, '1.MetaData'!B:AI, 2, FALSE)</f>
        <v>OG698</v>
      </c>
      <c r="F949" s="13" t="s">
        <v>3147</v>
      </c>
      <c r="G949" s="14">
        <v>1</v>
      </c>
      <c r="H949">
        <f ca="1">COUNTIFS('3.DNAExtractions'!$B:$B,$B949,'3.DNAExtractions'!$D:$D,H$1)</f>
        <v>1</v>
      </c>
      <c r="J949" s="13" t="s">
        <v>3134</v>
      </c>
      <c r="K949" s="13">
        <v>1</v>
      </c>
      <c r="L949" s="13">
        <v>1</v>
      </c>
      <c r="M949" s="14" t="s">
        <v>3135</v>
      </c>
      <c r="N949" s="14" t="s">
        <v>3223</v>
      </c>
      <c r="O949" s="13"/>
      <c r="P949"/>
    </row>
    <row r="950" spans="1:16" x14ac:dyDescent="0.25">
      <c r="A950" s="48">
        <v>698</v>
      </c>
      <c r="B950" s="1" t="str">
        <f t="shared" si="28"/>
        <v>OG698L</v>
      </c>
      <c r="C950" s="1" t="str">
        <f t="shared" si="29"/>
        <v>OG698</v>
      </c>
      <c r="D950" t="str">
        <f>VLOOKUP(C950, '1.MetaData'!B:AI, 2, FALSE)</f>
        <v>OG698</v>
      </c>
      <c r="F950" s="13" t="s">
        <v>3148</v>
      </c>
      <c r="G950" s="14">
        <v>1</v>
      </c>
      <c r="H950">
        <f ca="1">COUNTIFS('3.DNAExtractions'!$B:$B,$B950,'3.DNAExtractions'!$D:$D,H$1)</f>
        <v>0</v>
      </c>
      <c r="J950" s="13" t="s">
        <v>3134</v>
      </c>
      <c r="K950" s="13">
        <v>1</v>
      </c>
      <c r="L950" s="13">
        <v>1</v>
      </c>
      <c r="M950" s="14" t="s">
        <v>3135</v>
      </c>
      <c r="N950" s="14" t="s">
        <v>3223</v>
      </c>
      <c r="O950" s="13"/>
      <c r="P950"/>
    </row>
    <row r="951" spans="1:16" x14ac:dyDescent="0.25">
      <c r="A951" s="48">
        <v>698</v>
      </c>
      <c r="B951" s="1" t="str">
        <f t="shared" si="28"/>
        <v>OG698M</v>
      </c>
      <c r="C951" s="1" t="str">
        <f t="shared" si="29"/>
        <v>OG698</v>
      </c>
      <c r="D951" t="str">
        <f>VLOOKUP(C951, '1.MetaData'!B:AI, 2, FALSE)</f>
        <v>OG698</v>
      </c>
      <c r="F951" s="13" t="s">
        <v>3137</v>
      </c>
      <c r="G951" s="14">
        <v>1</v>
      </c>
      <c r="H951">
        <f ca="1">COUNTIFS('3.DNAExtractions'!$B:$B,$B951,'3.DNAExtractions'!$D:$D,H$1)</f>
        <v>0</v>
      </c>
      <c r="J951" s="13" t="s">
        <v>3134</v>
      </c>
      <c r="K951" s="13">
        <v>1</v>
      </c>
      <c r="L951" s="13">
        <v>1</v>
      </c>
      <c r="M951" s="14" t="s">
        <v>3135</v>
      </c>
      <c r="N951" s="14" t="s">
        <v>3223</v>
      </c>
      <c r="O951" s="13"/>
      <c r="P951"/>
    </row>
    <row r="952" spans="1:16" x14ac:dyDescent="0.25">
      <c r="A952" s="48">
        <v>699</v>
      </c>
      <c r="B952" s="1" t="str">
        <f t="shared" si="28"/>
        <v>OG699G</v>
      </c>
      <c r="C952" s="1" t="str">
        <f t="shared" si="29"/>
        <v>OG699</v>
      </c>
      <c r="D952" t="str">
        <f>VLOOKUP(C952, '1.MetaData'!B:AI, 2, FALSE)</f>
        <v>OG699</v>
      </c>
      <c r="F952" s="13" t="s">
        <v>3133</v>
      </c>
      <c r="G952" s="14">
        <v>1</v>
      </c>
      <c r="H952">
        <f ca="1">COUNTIFS('3.DNAExtractions'!$B:$B,$B952,'3.DNAExtractions'!$D:$D,H$1)</f>
        <v>0</v>
      </c>
      <c r="J952" s="13" t="s">
        <v>3134</v>
      </c>
      <c r="K952" s="13">
        <v>1</v>
      </c>
      <c r="L952" s="13">
        <v>1</v>
      </c>
      <c r="M952" s="14" t="s">
        <v>3135</v>
      </c>
      <c r="N952" s="14" t="s">
        <v>3223</v>
      </c>
      <c r="O952" s="13"/>
      <c r="P952"/>
    </row>
    <row r="953" spans="1:16" x14ac:dyDescent="0.25">
      <c r="A953" s="48">
        <v>699</v>
      </c>
      <c r="B953" s="1" t="str">
        <f t="shared" si="28"/>
        <v>OG699H</v>
      </c>
      <c r="C953" s="1" t="str">
        <f t="shared" si="29"/>
        <v>OG699</v>
      </c>
      <c r="D953" t="str">
        <f>VLOOKUP(C953, '1.MetaData'!B:AI, 2, FALSE)</f>
        <v>OG699</v>
      </c>
      <c r="F953" s="13" t="s">
        <v>3147</v>
      </c>
      <c r="G953" s="14">
        <v>1</v>
      </c>
      <c r="H953">
        <f ca="1">COUNTIFS('3.DNAExtractions'!$B:$B,$B953,'3.DNAExtractions'!$D:$D,H$1)</f>
        <v>0</v>
      </c>
      <c r="J953" s="13" t="s">
        <v>3134</v>
      </c>
      <c r="K953" s="13">
        <v>1</v>
      </c>
      <c r="L953" s="13">
        <v>1</v>
      </c>
      <c r="M953" s="14" t="s">
        <v>3135</v>
      </c>
      <c r="N953" s="14" t="s">
        <v>3223</v>
      </c>
      <c r="O953" s="13"/>
      <c r="P953"/>
    </row>
    <row r="954" spans="1:16" x14ac:dyDescent="0.25">
      <c r="A954" s="48">
        <v>699</v>
      </c>
      <c r="B954" s="1" t="str">
        <f t="shared" si="28"/>
        <v>OG699L</v>
      </c>
      <c r="C954" s="1" t="str">
        <f t="shared" si="29"/>
        <v>OG699</v>
      </c>
      <c r="D954" t="str">
        <f>VLOOKUP(C954, '1.MetaData'!B:AI, 2, FALSE)</f>
        <v>OG699</v>
      </c>
      <c r="F954" s="13" t="s">
        <v>3148</v>
      </c>
      <c r="G954" s="14">
        <v>1</v>
      </c>
      <c r="H954">
        <f ca="1">COUNTIFS('3.DNAExtractions'!$B:$B,$B954,'3.DNAExtractions'!$D:$D,H$1)</f>
        <v>0</v>
      </c>
      <c r="J954" s="13" t="s">
        <v>3134</v>
      </c>
      <c r="K954" s="13">
        <v>1</v>
      </c>
      <c r="L954" s="13">
        <v>1</v>
      </c>
      <c r="M954" s="14" t="s">
        <v>3135</v>
      </c>
      <c r="N954" s="14" t="s">
        <v>3223</v>
      </c>
      <c r="O954" s="13"/>
      <c r="P954"/>
    </row>
    <row r="955" spans="1:16" x14ac:dyDescent="0.25">
      <c r="A955" s="48">
        <v>699</v>
      </c>
      <c r="B955" s="1" t="str">
        <f t="shared" si="28"/>
        <v>OG699M</v>
      </c>
      <c r="C955" s="1" t="str">
        <f t="shared" si="29"/>
        <v>OG699</v>
      </c>
      <c r="D955" t="str">
        <f>VLOOKUP(C955, '1.MetaData'!B:AI, 2, FALSE)</f>
        <v>OG699</v>
      </c>
      <c r="F955" s="13" t="s">
        <v>3137</v>
      </c>
      <c r="G955" s="14">
        <v>1</v>
      </c>
      <c r="H955">
        <f ca="1">COUNTIFS('3.DNAExtractions'!$B:$B,$B955,'3.DNAExtractions'!$D:$D,H$1)</f>
        <v>0</v>
      </c>
      <c r="J955" s="13" t="s">
        <v>3134</v>
      </c>
      <c r="K955" s="13">
        <v>1</v>
      </c>
      <c r="L955" s="13">
        <v>1</v>
      </c>
      <c r="M955" s="14" t="s">
        <v>3135</v>
      </c>
      <c r="N955" s="14" t="s">
        <v>3223</v>
      </c>
      <c r="O955" s="13"/>
      <c r="P955"/>
    </row>
    <row r="956" spans="1:16" x14ac:dyDescent="0.25">
      <c r="A956" s="48">
        <v>700</v>
      </c>
      <c r="B956" s="1" t="str">
        <f t="shared" si="28"/>
        <v>OG700G</v>
      </c>
      <c r="C956" s="1" t="str">
        <f t="shared" si="29"/>
        <v>OG700</v>
      </c>
      <c r="D956" t="str">
        <f>VLOOKUP(C956, '1.MetaData'!B:AI, 2, FALSE)</f>
        <v>OG700</v>
      </c>
      <c r="F956" s="13" t="s">
        <v>3133</v>
      </c>
      <c r="G956" s="14">
        <v>1</v>
      </c>
      <c r="H956">
        <f ca="1">COUNTIFS('3.DNAExtractions'!$B:$B,$B956,'3.DNAExtractions'!$D:$D,H$1)</f>
        <v>1</v>
      </c>
      <c r="J956" s="13" t="s">
        <v>3134</v>
      </c>
      <c r="K956" s="13">
        <v>1</v>
      </c>
      <c r="L956" s="13">
        <v>1</v>
      </c>
      <c r="M956" s="14" t="s">
        <v>3135</v>
      </c>
      <c r="N956" s="14" t="s">
        <v>3223</v>
      </c>
      <c r="O956" s="13"/>
      <c r="P956"/>
    </row>
    <row r="957" spans="1:16" x14ac:dyDescent="0.25">
      <c r="A957" s="48">
        <v>700</v>
      </c>
      <c r="B957" s="1" t="str">
        <f t="shared" si="28"/>
        <v>OG700H</v>
      </c>
      <c r="C957" s="1" t="str">
        <f t="shared" si="29"/>
        <v>OG700</v>
      </c>
      <c r="D957" t="str">
        <f>VLOOKUP(C957, '1.MetaData'!B:AI, 2, FALSE)</f>
        <v>OG700</v>
      </c>
      <c r="F957" s="13" t="s">
        <v>3147</v>
      </c>
      <c r="G957" s="14">
        <v>1</v>
      </c>
      <c r="H957">
        <f ca="1">COUNTIFS('3.DNAExtractions'!$B:$B,$B957,'3.DNAExtractions'!$D:$D,H$1)</f>
        <v>0</v>
      </c>
      <c r="J957" s="13" t="s">
        <v>3134</v>
      </c>
      <c r="K957" s="13">
        <v>1</v>
      </c>
      <c r="L957" s="13">
        <v>1</v>
      </c>
      <c r="M957" s="14" t="s">
        <v>3135</v>
      </c>
      <c r="N957" s="14" t="s">
        <v>3223</v>
      </c>
      <c r="O957" s="13"/>
      <c r="P957"/>
    </row>
    <row r="958" spans="1:16" x14ac:dyDescent="0.25">
      <c r="A958" s="48">
        <v>700</v>
      </c>
      <c r="B958" s="1" t="str">
        <f t="shared" si="28"/>
        <v>OG700L</v>
      </c>
      <c r="C958" s="1" t="str">
        <f t="shared" si="29"/>
        <v>OG700</v>
      </c>
      <c r="D958" t="str">
        <f>VLOOKUP(C958, '1.MetaData'!B:AI, 2, FALSE)</f>
        <v>OG700</v>
      </c>
      <c r="F958" s="13" t="s">
        <v>3148</v>
      </c>
      <c r="G958" s="14">
        <v>1</v>
      </c>
      <c r="H958">
        <f ca="1">COUNTIFS('3.DNAExtractions'!$B:$B,$B958,'3.DNAExtractions'!$D:$D,H$1)</f>
        <v>0</v>
      </c>
      <c r="J958" s="13" t="s">
        <v>3134</v>
      </c>
      <c r="K958" s="13">
        <v>1</v>
      </c>
      <c r="L958" s="13">
        <v>1</v>
      </c>
      <c r="M958" s="14" t="s">
        <v>3135</v>
      </c>
      <c r="N958" s="14" t="s">
        <v>3223</v>
      </c>
      <c r="O958" s="13"/>
      <c r="P958"/>
    </row>
    <row r="959" spans="1:16" x14ac:dyDescent="0.25">
      <c r="A959" s="48">
        <v>700</v>
      </c>
      <c r="B959" s="1" t="str">
        <f t="shared" si="28"/>
        <v>OG700M</v>
      </c>
      <c r="C959" s="1" t="str">
        <f t="shared" si="29"/>
        <v>OG700</v>
      </c>
      <c r="D959" t="str">
        <f>VLOOKUP(C959, '1.MetaData'!B:AI, 2, FALSE)</f>
        <v>OG700</v>
      </c>
      <c r="F959" s="13" t="s">
        <v>3137</v>
      </c>
      <c r="G959" s="14">
        <v>1</v>
      </c>
      <c r="H959">
        <f ca="1">COUNTIFS('3.DNAExtractions'!$B:$B,$B959,'3.DNAExtractions'!$D:$D,H$1)</f>
        <v>0</v>
      </c>
      <c r="J959" s="13" t="s">
        <v>3134</v>
      </c>
      <c r="K959" s="13">
        <v>1</v>
      </c>
      <c r="L959" s="13">
        <v>1</v>
      </c>
      <c r="M959" s="14" t="s">
        <v>3135</v>
      </c>
      <c r="N959" s="14" t="s">
        <v>3223</v>
      </c>
      <c r="O959" s="13"/>
      <c r="P959"/>
    </row>
    <row r="960" spans="1:16" x14ac:dyDescent="0.25">
      <c r="A960" s="48">
        <v>701</v>
      </c>
      <c r="B960" s="1" t="str">
        <f t="shared" ref="B960:B1023" si="30">IF(G960&gt;1,_xlfn.CONCAT(C960,LEFT(F960,1),G960),_xlfn.CONCAT(C960,LEFT(F960,1)))</f>
        <v>OG701G</v>
      </c>
      <c r="C960" s="1" t="str">
        <f t="shared" ref="C960:C1023" si="31">_xlfn.CONCAT("OG",A960)</f>
        <v>OG701</v>
      </c>
      <c r="D960" t="str">
        <f>VLOOKUP(C960, '1.MetaData'!B:AI, 2, FALSE)</f>
        <v>OG701</v>
      </c>
      <c r="F960" s="13" t="s">
        <v>3133</v>
      </c>
      <c r="G960" s="14">
        <v>1</v>
      </c>
      <c r="H960">
        <f ca="1">COUNTIFS('3.DNAExtractions'!$B:$B,$B960,'3.DNAExtractions'!$D:$D,H$1)</f>
        <v>0</v>
      </c>
      <c r="J960" s="13" t="s">
        <v>3134</v>
      </c>
      <c r="K960" s="13">
        <v>1</v>
      </c>
      <c r="L960" s="13">
        <v>1</v>
      </c>
      <c r="M960" s="14" t="s">
        <v>3135</v>
      </c>
      <c r="N960" s="14" t="s">
        <v>3225</v>
      </c>
      <c r="O960" s="13"/>
      <c r="P960"/>
    </row>
    <row r="961" spans="1:16" x14ac:dyDescent="0.25">
      <c r="A961" s="48">
        <v>701</v>
      </c>
      <c r="B961" s="1" t="str">
        <f t="shared" si="30"/>
        <v>OG701H</v>
      </c>
      <c r="C961" s="1" t="str">
        <f t="shared" si="31"/>
        <v>OG701</v>
      </c>
      <c r="D961" t="str">
        <f>VLOOKUP(C961, '1.MetaData'!B:AI, 2, FALSE)</f>
        <v>OG701</v>
      </c>
      <c r="F961" s="13" t="s">
        <v>3147</v>
      </c>
      <c r="G961" s="14">
        <v>1</v>
      </c>
      <c r="H961">
        <f ca="1">COUNTIFS('3.DNAExtractions'!$B:$B,$B961,'3.DNAExtractions'!$D:$D,H$1)</f>
        <v>1</v>
      </c>
      <c r="J961" s="13" t="s">
        <v>3134</v>
      </c>
      <c r="K961" s="13">
        <v>1</v>
      </c>
      <c r="L961" s="13">
        <v>1</v>
      </c>
      <c r="M961" s="14" t="s">
        <v>3135</v>
      </c>
      <c r="N961" s="14" t="s">
        <v>3225</v>
      </c>
      <c r="O961" s="13"/>
      <c r="P961"/>
    </row>
    <row r="962" spans="1:16" x14ac:dyDescent="0.25">
      <c r="A962" s="48">
        <v>701</v>
      </c>
      <c r="B962" s="1" t="str">
        <f t="shared" si="30"/>
        <v>OG701L</v>
      </c>
      <c r="C962" s="1" t="str">
        <f t="shared" si="31"/>
        <v>OG701</v>
      </c>
      <c r="D962" t="str">
        <f>VLOOKUP(C962, '1.MetaData'!B:AI, 2, FALSE)</f>
        <v>OG701</v>
      </c>
      <c r="F962" s="13" t="s">
        <v>3148</v>
      </c>
      <c r="G962" s="14">
        <v>1</v>
      </c>
      <c r="H962">
        <f ca="1">COUNTIFS('3.DNAExtractions'!$B:$B,$B962,'3.DNAExtractions'!$D:$D,H$1)</f>
        <v>0</v>
      </c>
      <c r="J962" s="13" t="s">
        <v>3134</v>
      </c>
      <c r="K962" s="13">
        <v>1</v>
      </c>
      <c r="L962" s="13">
        <v>1</v>
      </c>
      <c r="M962" s="14" t="s">
        <v>3135</v>
      </c>
      <c r="N962" s="14" t="s">
        <v>3225</v>
      </c>
      <c r="O962" s="13"/>
      <c r="P962"/>
    </row>
    <row r="963" spans="1:16" x14ac:dyDescent="0.25">
      <c r="A963" s="48">
        <v>701</v>
      </c>
      <c r="B963" s="1" t="str">
        <f t="shared" si="30"/>
        <v>OG701M</v>
      </c>
      <c r="C963" s="1" t="str">
        <f t="shared" si="31"/>
        <v>OG701</v>
      </c>
      <c r="D963" t="str">
        <f>VLOOKUP(C963, '1.MetaData'!B:AI, 2, FALSE)</f>
        <v>OG701</v>
      </c>
      <c r="F963" s="13" t="s">
        <v>3137</v>
      </c>
      <c r="G963" s="14">
        <v>1</v>
      </c>
      <c r="H963">
        <f ca="1">COUNTIFS('3.DNAExtractions'!$B:$B,$B963,'3.DNAExtractions'!$D:$D,H$1)</f>
        <v>0</v>
      </c>
      <c r="J963" s="13" t="s">
        <v>3134</v>
      </c>
      <c r="K963" s="13">
        <v>1</v>
      </c>
      <c r="L963" s="13">
        <v>1</v>
      </c>
      <c r="M963" s="14" t="s">
        <v>3135</v>
      </c>
      <c r="N963" s="14" t="s">
        <v>3225</v>
      </c>
      <c r="O963" s="13"/>
      <c r="P963"/>
    </row>
    <row r="964" spans="1:16" x14ac:dyDescent="0.25">
      <c r="A964" s="48">
        <v>702</v>
      </c>
      <c r="B964" s="1" t="str">
        <f t="shared" si="30"/>
        <v>OG702G</v>
      </c>
      <c r="C964" s="1" t="str">
        <f t="shared" si="31"/>
        <v>OG702</v>
      </c>
      <c r="D964" t="str">
        <f>VLOOKUP(C964, '1.MetaData'!B:AI, 2, FALSE)</f>
        <v>OG702</v>
      </c>
      <c r="F964" s="13" t="s">
        <v>3133</v>
      </c>
      <c r="G964" s="14">
        <v>1</v>
      </c>
      <c r="H964">
        <f ca="1">COUNTIFS('3.DNAExtractions'!$B:$B,$B964,'3.DNAExtractions'!$D:$D,H$1)</f>
        <v>1</v>
      </c>
      <c r="J964" s="13" t="s">
        <v>3134</v>
      </c>
      <c r="K964" s="13">
        <v>1</v>
      </c>
      <c r="L964" s="13">
        <v>1</v>
      </c>
      <c r="M964" s="14" t="s">
        <v>3135</v>
      </c>
      <c r="N964" s="14" t="s">
        <v>3225</v>
      </c>
      <c r="O964" s="13"/>
      <c r="P964"/>
    </row>
    <row r="965" spans="1:16" x14ac:dyDescent="0.25">
      <c r="A965" s="48">
        <v>702</v>
      </c>
      <c r="B965" s="1" t="str">
        <f t="shared" si="30"/>
        <v>OG702H</v>
      </c>
      <c r="C965" s="1" t="str">
        <f t="shared" si="31"/>
        <v>OG702</v>
      </c>
      <c r="D965" t="str">
        <f>VLOOKUP(C965, '1.MetaData'!B:AI, 2, FALSE)</f>
        <v>OG702</v>
      </c>
      <c r="F965" s="13" t="s">
        <v>3147</v>
      </c>
      <c r="G965" s="14">
        <v>1</v>
      </c>
      <c r="H965">
        <f ca="1">COUNTIFS('3.DNAExtractions'!$B:$B,$B965,'3.DNAExtractions'!$D:$D,H$1)</f>
        <v>0</v>
      </c>
      <c r="J965" s="13" t="s">
        <v>3134</v>
      </c>
      <c r="K965" s="13">
        <v>1</v>
      </c>
      <c r="L965" s="13">
        <v>1</v>
      </c>
      <c r="M965" s="14" t="s">
        <v>3135</v>
      </c>
      <c r="N965" s="14" t="s">
        <v>3225</v>
      </c>
      <c r="O965" s="13"/>
      <c r="P965"/>
    </row>
    <row r="966" spans="1:16" x14ac:dyDescent="0.25">
      <c r="A966" s="48">
        <v>702</v>
      </c>
      <c r="B966" s="1" t="str">
        <f t="shared" si="30"/>
        <v>OG702L</v>
      </c>
      <c r="C966" s="1" t="str">
        <f t="shared" si="31"/>
        <v>OG702</v>
      </c>
      <c r="D966" t="str">
        <f>VLOOKUP(C966, '1.MetaData'!B:AI, 2, FALSE)</f>
        <v>OG702</v>
      </c>
      <c r="F966" s="13" t="s">
        <v>3148</v>
      </c>
      <c r="G966" s="14">
        <v>1</v>
      </c>
      <c r="H966">
        <f ca="1">COUNTIFS('3.DNAExtractions'!$B:$B,$B966,'3.DNAExtractions'!$D:$D,H$1)</f>
        <v>0</v>
      </c>
      <c r="J966" s="13" t="s">
        <v>3134</v>
      </c>
      <c r="K966" s="13">
        <v>1</v>
      </c>
      <c r="L966" s="13">
        <v>1</v>
      </c>
      <c r="M966" s="14" t="s">
        <v>3135</v>
      </c>
      <c r="N966" s="14" t="s">
        <v>3225</v>
      </c>
      <c r="O966" s="13"/>
      <c r="P966"/>
    </row>
    <row r="967" spans="1:16" x14ac:dyDescent="0.25">
      <c r="A967" s="48">
        <v>702</v>
      </c>
      <c r="B967" s="1" t="str">
        <f t="shared" si="30"/>
        <v>OG702M</v>
      </c>
      <c r="C967" s="1" t="str">
        <f t="shared" si="31"/>
        <v>OG702</v>
      </c>
      <c r="D967" t="str">
        <f>VLOOKUP(C967, '1.MetaData'!B:AI, 2, FALSE)</f>
        <v>OG702</v>
      </c>
      <c r="F967" s="13" t="s">
        <v>3137</v>
      </c>
      <c r="G967" s="14">
        <v>1</v>
      </c>
      <c r="H967">
        <f ca="1">COUNTIFS('3.DNAExtractions'!$B:$B,$B967,'3.DNAExtractions'!$D:$D,H$1)</f>
        <v>0</v>
      </c>
      <c r="J967" s="13" t="s">
        <v>3134</v>
      </c>
      <c r="K967" s="13">
        <v>1</v>
      </c>
      <c r="L967" s="13">
        <v>1</v>
      </c>
      <c r="M967" s="14" t="s">
        <v>3135</v>
      </c>
      <c r="N967" s="14" t="s">
        <v>3225</v>
      </c>
      <c r="O967" s="13"/>
      <c r="P967"/>
    </row>
    <row r="968" spans="1:16" x14ac:dyDescent="0.25">
      <c r="A968" s="48">
        <v>703</v>
      </c>
      <c r="B968" s="1" t="str">
        <f t="shared" si="30"/>
        <v>OG703G</v>
      </c>
      <c r="C968" s="1" t="str">
        <f t="shared" si="31"/>
        <v>OG703</v>
      </c>
      <c r="D968" t="str">
        <f>VLOOKUP(C968, '1.MetaData'!B:AI, 2, FALSE)</f>
        <v>OG703</v>
      </c>
      <c r="F968" s="13" t="s">
        <v>3133</v>
      </c>
      <c r="G968" s="14">
        <v>1</v>
      </c>
      <c r="H968">
        <f ca="1">COUNTIFS('3.DNAExtractions'!$B:$B,$B968,'3.DNAExtractions'!$D:$D,H$1)</f>
        <v>1</v>
      </c>
      <c r="J968" s="13" t="s">
        <v>3134</v>
      </c>
      <c r="K968" s="13">
        <v>1</v>
      </c>
      <c r="L968" s="13">
        <v>1</v>
      </c>
      <c r="M968" s="14" t="s">
        <v>3135</v>
      </c>
      <c r="N968" s="14" t="s">
        <v>3225</v>
      </c>
      <c r="O968" s="13"/>
      <c r="P968"/>
    </row>
    <row r="969" spans="1:16" x14ac:dyDescent="0.25">
      <c r="A969" s="48">
        <v>703</v>
      </c>
      <c r="B969" s="1" t="str">
        <f t="shared" si="30"/>
        <v>OG703H</v>
      </c>
      <c r="C969" s="1" t="str">
        <f t="shared" si="31"/>
        <v>OG703</v>
      </c>
      <c r="D969" t="str">
        <f>VLOOKUP(C969, '1.MetaData'!B:AI, 2, FALSE)</f>
        <v>OG703</v>
      </c>
      <c r="F969" s="13" t="s">
        <v>3147</v>
      </c>
      <c r="G969" s="14">
        <v>1</v>
      </c>
      <c r="H969">
        <f ca="1">COUNTIFS('3.DNAExtractions'!$B:$B,$B969,'3.DNAExtractions'!$D:$D,H$1)</f>
        <v>0</v>
      </c>
      <c r="J969" s="13" t="s">
        <v>3134</v>
      </c>
      <c r="K969" s="13">
        <v>1</v>
      </c>
      <c r="L969" s="13">
        <v>1</v>
      </c>
      <c r="M969" s="14" t="s">
        <v>3135</v>
      </c>
      <c r="N969" s="14" t="s">
        <v>3225</v>
      </c>
      <c r="O969" s="13"/>
      <c r="P969"/>
    </row>
    <row r="970" spans="1:16" x14ac:dyDescent="0.25">
      <c r="A970" s="48">
        <v>703</v>
      </c>
      <c r="B970" s="1" t="str">
        <f t="shared" si="30"/>
        <v>OG703L</v>
      </c>
      <c r="C970" s="1" t="str">
        <f t="shared" si="31"/>
        <v>OG703</v>
      </c>
      <c r="D970" t="str">
        <f>VLOOKUP(C970, '1.MetaData'!B:AI, 2, FALSE)</f>
        <v>OG703</v>
      </c>
      <c r="F970" s="13" t="s">
        <v>3148</v>
      </c>
      <c r="G970" s="14">
        <v>1</v>
      </c>
      <c r="H970">
        <f ca="1">COUNTIFS('3.DNAExtractions'!$B:$B,$B970,'3.DNAExtractions'!$D:$D,H$1)</f>
        <v>0</v>
      </c>
      <c r="J970" s="13" t="s">
        <v>3134</v>
      </c>
      <c r="K970" s="13">
        <v>1</v>
      </c>
      <c r="L970" s="13">
        <v>1</v>
      </c>
      <c r="M970" s="14" t="s">
        <v>3135</v>
      </c>
      <c r="N970" s="14" t="s">
        <v>3225</v>
      </c>
      <c r="O970" s="13"/>
      <c r="P970"/>
    </row>
    <row r="971" spans="1:16" x14ac:dyDescent="0.25">
      <c r="A971" s="48">
        <v>703</v>
      </c>
      <c r="B971" s="1" t="str">
        <f t="shared" si="30"/>
        <v>OG703G2</v>
      </c>
      <c r="C971" s="1" t="str">
        <f t="shared" si="31"/>
        <v>OG703</v>
      </c>
      <c r="D971" t="str">
        <f>VLOOKUP(C971, '1.MetaData'!B:AI, 2, FALSE)</f>
        <v>OG703</v>
      </c>
      <c r="F971" s="13" t="s">
        <v>3133</v>
      </c>
      <c r="G971" s="14">
        <v>2</v>
      </c>
      <c r="H971">
        <f ca="1">COUNTIFS('3.DNAExtractions'!$B:$B,$B971,'3.DNAExtractions'!$D:$D,H$1)</f>
        <v>0</v>
      </c>
      <c r="J971" s="13" t="s">
        <v>3134</v>
      </c>
      <c r="K971" s="13">
        <v>1</v>
      </c>
      <c r="L971" s="13">
        <v>1</v>
      </c>
      <c r="M971" s="14" t="s">
        <v>3135</v>
      </c>
      <c r="N971" s="14" t="s">
        <v>3225</v>
      </c>
      <c r="O971" s="13"/>
      <c r="P971"/>
    </row>
    <row r="972" spans="1:16" x14ac:dyDescent="0.25">
      <c r="A972" s="48">
        <v>703</v>
      </c>
      <c r="B972" s="1" t="str">
        <f t="shared" si="30"/>
        <v>OG703H2</v>
      </c>
      <c r="C972" s="1" t="str">
        <f t="shared" si="31"/>
        <v>OG703</v>
      </c>
      <c r="D972" t="str">
        <f>VLOOKUP(C972, '1.MetaData'!B:AI, 2, FALSE)</f>
        <v>OG703</v>
      </c>
      <c r="F972" s="13" t="s">
        <v>3147</v>
      </c>
      <c r="G972" s="14">
        <v>2</v>
      </c>
      <c r="H972">
        <f ca="1">COUNTIFS('3.DNAExtractions'!$B:$B,$B972,'3.DNAExtractions'!$D:$D,H$1)</f>
        <v>0</v>
      </c>
      <c r="J972" s="13" t="s">
        <v>3134</v>
      </c>
      <c r="K972" s="13">
        <v>1</v>
      </c>
      <c r="L972" s="13">
        <v>1</v>
      </c>
      <c r="M972" s="14" t="s">
        <v>3135</v>
      </c>
      <c r="N972" s="14" t="s">
        <v>3225</v>
      </c>
      <c r="O972" s="13"/>
      <c r="P972"/>
    </row>
    <row r="973" spans="1:16" x14ac:dyDescent="0.25">
      <c r="A973" s="48">
        <v>703</v>
      </c>
      <c r="B973" s="1" t="str">
        <f t="shared" si="30"/>
        <v>OG703L2</v>
      </c>
      <c r="C973" s="1" t="str">
        <f t="shared" si="31"/>
        <v>OG703</v>
      </c>
      <c r="D973" t="str">
        <f>VLOOKUP(C973, '1.MetaData'!B:AI, 2, FALSE)</f>
        <v>OG703</v>
      </c>
      <c r="F973" s="13" t="s">
        <v>3148</v>
      </c>
      <c r="G973" s="14">
        <v>2</v>
      </c>
      <c r="H973">
        <f ca="1">COUNTIFS('3.DNAExtractions'!$B:$B,$B973,'3.DNAExtractions'!$D:$D,H$1)</f>
        <v>0</v>
      </c>
      <c r="J973" s="13" t="s">
        <v>3134</v>
      </c>
      <c r="K973" s="13">
        <v>1</v>
      </c>
      <c r="L973" s="13">
        <v>1</v>
      </c>
      <c r="M973" s="14" t="s">
        <v>3135</v>
      </c>
      <c r="N973" s="14" t="s">
        <v>3225</v>
      </c>
      <c r="O973" s="13"/>
      <c r="P973"/>
    </row>
    <row r="974" spans="1:16" x14ac:dyDescent="0.25">
      <c r="A974" s="48">
        <v>703</v>
      </c>
      <c r="B974" s="1" t="str">
        <f t="shared" si="30"/>
        <v>OG703B</v>
      </c>
      <c r="C974" s="1" t="str">
        <f t="shared" si="31"/>
        <v>OG703</v>
      </c>
      <c r="D974" t="str">
        <f>VLOOKUP(C974, '1.MetaData'!B:AI, 2, FALSE)</f>
        <v>OG703</v>
      </c>
      <c r="F974" s="13" t="s">
        <v>3149</v>
      </c>
      <c r="G974" s="14">
        <v>1</v>
      </c>
      <c r="H974">
        <f ca="1">COUNTIFS('3.DNAExtractions'!$B:$B,$B974,'3.DNAExtractions'!$D:$D,H$1)</f>
        <v>0</v>
      </c>
      <c r="J974" s="13" t="s">
        <v>3134</v>
      </c>
      <c r="K974" s="13">
        <v>1</v>
      </c>
      <c r="L974" s="13">
        <v>1</v>
      </c>
      <c r="M974" s="14" t="s">
        <v>3135</v>
      </c>
      <c r="N974" s="14" t="s">
        <v>3225</v>
      </c>
      <c r="O974" s="13"/>
      <c r="P974"/>
    </row>
    <row r="975" spans="1:16" x14ac:dyDescent="0.25">
      <c r="A975" s="48">
        <v>703</v>
      </c>
      <c r="B975" s="1" t="str">
        <f t="shared" si="30"/>
        <v>OG703H3</v>
      </c>
      <c r="C975" s="1" t="str">
        <f t="shared" si="31"/>
        <v>OG703</v>
      </c>
      <c r="D975" t="str">
        <f>VLOOKUP(C975, '1.MetaData'!B:AI, 2, FALSE)</f>
        <v>OG703</v>
      </c>
      <c r="F975" s="13" t="s">
        <v>3147</v>
      </c>
      <c r="G975" s="14">
        <v>3</v>
      </c>
      <c r="H975">
        <f ca="1">COUNTIFS('3.DNAExtractions'!$B:$B,$B975,'3.DNAExtractions'!$D:$D,H$1)</f>
        <v>0</v>
      </c>
      <c r="J975" s="13" t="s">
        <v>3134</v>
      </c>
      <c r="K975" s="13">
        <v>1</v>
      </c>
      <c r="L975" s="13">
        <v>1</v>
      </c>
      <c r="M975" s="14" t="s">
        <v>3135</v>
      </c>
      <c r="N975" s="14" t="s">
        <v>3225</v>
      </c>
    </row>
    <row r="976" spans="1:16" x14ac:dyDescent="0.25">
      <c r="A976" s="48">
        <v>704</v>
      </c>
      <c r="B976" s="1" t="str">
        <f t="shared" si="30"/>
        <v>OG704G</v>
      </c>
      <c r="C976" s="1" t="str">
        <f t="shared" si="31"/>
        <v>OG704</v>
      </c>
      <c r="D976" t="str">
        <f>VLOOKUP(C976, '1.MetaData'!B:AI, 2, FALSE)</f>
        <v>OG704</v>
      </c>
      <c r="F976" s="13" t="s">
        <v>3133</v>
      </c>
      <c r="G976" s="14">
        <v>1</v>
      </c>
      <c r="H976">
        <f ca="1">COUNTIFS('3.DNAExtractions'!$B:$B,$B976,'3.DNAExtractions'!$D:$D,H$1)</f>
        <v>0</v>
      </c>
      <c r="J976" s="13" t="s">
        <v>3134</v>
      </c>
      <c r="K976" s="13">
        <v>1</v>
      </c>
      <c r="L976" s="13">
        <v>1</v>
      </c>
      <c r="M976" s="14" t="s">
        <v>3135</v>
      </c>
      <c r="N976" s="14" t="s">
        <v>3225</v>
      </c>
    </row>
    <row r="977" spans="1:15" x14ac:dyDescent="0.25">
      <c r="A977" s="48">
        <v>704</v>
      </c>
      <c r="B977" s="1" t="str">
        <f t="shared" si="30"/>
        <v>OG704H</v>
      </c>
      <c r="C977" s="1" t="str">
        <f t="shared" si="31"/>
        <v>OG704</v>
      </c>
      <c r="D977" t="str">
        <f>VLOOKUP(C977, '1.MetaData'!B:AI, 2, FALSE)</f>
        <v>OG704</v>
      </c>
      <c r="F977" s="13" t="s">
        <v>3147</v>
      </c>
      <c r="G977" s="14">
        <v>1</v>
      </c>
      <c r="H977">
        <f ca="1">COUNTIFS('3.DNAExtractions'!$B:$B,$B977,'3.DNAExtractions'!$D:$D,H$1)</f>
        <v>3</v>
      </c>
      <c r="J977" s="13" t="s">
        <v>3134</v>
      </c>
      <c r="K977" s="13">
        <v>1</v>
      </c>
      <c r="L977" s="13">
        <v>1</v>
      </c>
      <c r="M977" s="14" t="s">
        <v>3135</v>
      </c>
      <c r="N977" s="14" t="s">
        <v>3225</v>
      </c>
    </row>
    <row r="978" spans="1:15" x14ac:dyDescent="0.25">
      <c r="A978" s="48">
        <v>704</v>
      </c>
      <c r="B978" s="1" t="str">
        <f t="shared" si="30"/>
        <v>OG704L</v>
      </c>
      <c r="C978" s="1" t="str">
        <f t="shared" si="31"/>
        <v>OG704</v>
      </c>
      <c r="D978" t="str">
        <f>VLOOKUP(C978, '1.MetaData'!B:AI, 2, FALSE)</f>
        <v>OG704</v>
      </c>
      <c r="F978" s="13" t="s">
        <v>3148</v>
      </c>
      <c r="G978" s="14">
        <v>1</v>
      </c>
      <c r="H978">
        <f ca="1">COUNTIFS('3.DNAExtractions'!$B:$B,$B978,'3.DNAExtractions'!$D:$D,H$1)</f>
        <v>0</v>
      </c>
      <c r="J978" s="13" t="s">
        <v>3134</v>
      </c>
      <c r="K978" s="13">
        <v>1</v>
      </c>
      <c r="L978" s="13">
        <v>1</v>
      </c>
      <c r="M978" s="14" t="s">
        <v>3135</v>
      </c>
      <c r="N978" s="14" t="s">
        <v>3225</v>
      </c>
    </row>
    <row r="979" spans="1:15" x14ac:dyDescent="0.25">
      <c r="A979" s="48">
        <v>704</v>
      </c>
      <c r="B979" s="1" t="str">
        <f t="shared" si="30"/>
        <v>OG704M</v>
      </c>
      <c r="C979" s="1" t="str">
        <f t="shared" si="31"/>
        <v>OG704</v>
      </c>
      <c r="D979" t="str">
        <f>VLOOKUP(C979, '1.MetaData'!B:AI, 2, FALSE)</f>
        <v>OG704</v>
      </c>
      <c r="F979" s="13" t="s">
        <v>3137</v>
      </c>
      <c r="G979" s="14">
        <v>1</v>
      </c>
      <c r="H979">
        <f ca="1">COUNTIFS('3.DNAExtractions'!$B:$B,$B979,'3.DNAExtractions'!$D:$D,H$1)</f>
        <v>0</v>
      </c>
      <c r="J979" s="13" t="s">
        <v>3134</v>
      </c>
      <c r="K979" s="13">
        <v>1</v>
      </c>
      <c r="L979" s="13">
        <v>1</v>
      </c>
      <c r="M979" s="14" t="s">
        <v>3135</v>
      </c>
      <c r="N979" s="14" t="s">
        <v>3225</v>
      </c>
    </row>
    <row r="980" spans="1:15" x14ac:dyDescent="0.25">
      <c r="A980" s="48">
        <v>705</v>
      </c>
      <c r="B980" s="1" t="str">
        <f t="shared" si="30"/>
        <v>OG705M</v>
      </c>
      <c r="C980" s="1" t="str">
        <f t="shared" si="31"/>
        <v>OG705</v>
      </c>
      <c r="D980" t="str">
        <f>VLOOKUP(C980, '1.MetaData'!B:AI, 2, FALSE)</f>
        <v>Shark ID 995</v>
      </c>
      <c r="F980" s="13" t="s">
        <v>3137</v>
      </c>
      <c r="G980" s="14">
        <v>1</v>
      </c>
      <c r="H980">
        <f ca="1">COUNTIFS('3.DNAExtractions'!$B:$B,$B980,'3.DNAExtractions'!$D:$D,H$1)</f>
        <v>0</v>
      </c>
      <c r="J980" s="13" t="s">
        <v>3134</v>
      </c>
      <c r="K980" s="13">
        <v>1</v>
      </c>
      <c r="L980" s="13">
        <v>1</v>
      </c>
      <c r="M980" s="14" t="s">
        <v>3135</v>
      </c>
      <c r="N980" s="14" t="s">
        <v>3226</v>
      </c>
    </row>
    <row r="981" spans="1:15" x14ac:dyDescent="0.25">
      <c r="A981" s="48">
        <v>705</v>
      </c>
      <c r="B981" s="1" t="str">
        <f t="shared" si="30"/>
        <v>OG705L</v>
      </c>
      <c r="C981" s="1" t="str">
        <f t="shared" si="31"/>
        <v>OG705</v>
      </c>
      <c r="D981" t="str">
        <f>VLOOKUP(C981, '1.MetaData'!B:AI, 2, FALSE)</f>
        <v>Shark ID 995</v>
      </c>
      <c r="F981" s="13" t="s">
        <v>3148</v>
      </c>
      <c r="G981" s="14">
        <v>1</v>
      </c>
      <c r="H981">
        <f ca="1">COUNTIFS('3.DNAExtractions'!$B:$B,$B981,'3.DNAExtractions'!$D:$D,H$1)</f>
        <v>0</v>
      </c>
      <c r="J981" s="13" t="s">
        <v>3134</v>
      </c>
      <c r="K981" s="13">
        <v>1</v>
      </c>
      <c r="L981" s="13">
        <v>1</v>
      </c>
      <c r="M981" s="14" t="s">
        <v>3135</v>
      </c>
      <c r="N981" s="14" t="s">
        <v>3226</v>
      </c>
    </row>
    <row r="982" spans="1:15" x14ac:dyDescent="0.25">
      <c r="A982" s="48">
        <v>705</v>
      </c>
      <c r="B982" s="1" t="str">
        <f t="shared" si="30"/>
        <v>OG705H</v>
      </c>
      <c r="C982" s="1" t="str">
        <f t="shared" si="31"/>
        <v>OG705</v>
      </c>
      <c r="D982" t="str">
        <f>VLOOKUP(C982, '1.MetaData'!B:AI, 2, FALSE)</f>
        <v>Shark ID 995</v>
      </c>
      <c r="F982" s="13" t="s">
        <v>3147</v>
      </c>
      <c r="G982" s="14">
        <v>1</v>
      </c>
      <c r="H982">
        <f ca="1">COUNTIFS('3.DNAExtractions'!$B:$B,$B982,'3.DNAExtractions'!$D:$D,H$1)</f>
        <v>1</v>
      </c>
      <c r="J982" s="13" t="s">
        <v>3134</v>
      </c>
      <c r="K982" s="13">
        <v>1</v>
      </c>
      <c r="L982" s="13">
        <v>1</v>
      </c>
      <c r="M982" s="14" t="s">
        <v>3135</v>
      </c>
      <c r="N982" s="14" t="s">
        <v>3226</v>
      </c>
    </row>
    <row r="983" spans="1:15" x14ac:dyDescent="0.25">
      <c r="A983" s="48">
        <v>705</v>
      </c>
      <c r="B983" s="1" t="str">
        <f t="shared" si="30"/>
        <v>OG705O</v>
      </c>
      <c r="C983" s="1" t="str">
        <f t="shared" si="31"/>
        <v>OG705</v>
      </c>
      <c r="D983" t="str">
        <f>VLOOKUP(C983, '1.MetaData'!B:AI, 2, FALSE)</f>
        <v>Shark ID 995</v>
      </c>
      <c r="F983" s="13" t="s">
        <v>930</v>
      </c>
      <c r="G983" s="14">
        <v>1</v>
      </c>
      <c r="H983">
        <f ca="1">COUNTIFS('3.DNAExtractions'!$B:$B,$B983,'3.DNAExtractions'!$D:$D,H$1)</f>
        <v>0</v>
      </c>
      <c r="J983" s="13" t="s">
        <v>3134</v>
      </c>
      <c r="K983" s="13">
        <v>1</v>
      </c>
      <c r="L983" s="13">
        <v>1</v>
      </c>
      <c r="M983" s="14" t="s">
        <v>3135</v>
      </c>
      <c r="N983" s="14" t="s">
        <v>3226</v>
      </c>
      <c r="O983" s="52" t="s">
        <v>3227</v>
      </c>
    </row>
    <row r="984" spans="1:15" x14ac:dyDescent="0.25">
      <c r="A984" s="48">
        <v>706</v>
      </c>
      <c r="B984" s="1" t="str">
        <f t="shared" si="30"/>
        <v>OG706M</v>
      </c>
      <c r="C984" s="1" t="str">
        <f t="shared" si="31"/>
        <v>OG706</v>
      </c>
      <c r="D984" t="str">
        <f>VLOOKUP(C984, '1.MetaData'!B:AI, 2, FALSE)</f>
        <v>Shark ID 101</v>
      </c>
      <c r="F984" s="13" t="s">
        <v>3137</v>
      </c>
      <c r="G984" s="14">
        <v>1</v>
      </c>
      <c r="H984">
        <f ca="1">COUNTIFS('3.DNAExtractions'!$B:$B,$B984,'3.DNAExtractions'!$D:$D,H$1)</f>
        <v>0</v>
      </c>
      <c r="J984" s="13" t="s">
        <v>3134</v>
      </c>
      <c r="K984" s="13">
        <v>1</v>
      </c>
      <c r="L984" s="13">
        <v>1</v>
      </c>
      <c r="M984" s="14" t="s">
        <v>3135</v>
      </c>
      <c r="N984" s="14" t="s">
        <v>3226</v>
      </c>
    </row>
    <row r="985" spans="1:15" x14ac:dyDescent="0.25">
      <c r="A985" s="48">
        <v>706</v>
      </c>
      <c r="B985" s="1" t="str">
        <f t="shared" si="30"/>
        <v>OG706L</v>
      </c>
      <c r="C985" s="1" t="str">
        <f t="shared" si="31"/>
        <v>OG706</v>
      </c>
      <c r="D985" t="str">
        <f>VLOOKUP(C985, '1.MetaData'!B:AI, 2, FALSE)</f>
        <v>Shark ID 101</v>
      </c>
      <c r="F985" s="13" t="s">
        <v>3148</v>
      </c>
      <c r="G985" s="14">
        <v>1</v>
      </c>
      <c r="H985">
        <f ca="1">COUNTIFS('3.DNAExtractions'!$B:$B,$B985,'3.DNAExtractions'!$D:$D,H$1)</f>
        <v>0</v>
      </c>
      <c r="J985" s="13" t="s">
        <v>3134</v>
      </c>
      <c r="K985" s="13">
        <v>1</v>
      </c>
      <c r="L985" s="13">
        <v>1</v>
      </c>
      <c r="M985" s="14" t="s">
        <v>3135</v>
      </c>
      <c r="N985" s="14" t="s">
        <v>3226</v>
      </c>
    </row>
    <row r="986" spans="1:15" x14ac:dyDescent="0.25">
      <c r="A986" s="48">
        <v>706</v>
      </c>
      <c r="B986" s="1" t="str">
        <f t="shared" si="30"/>
        <v>OG706H</v>
      </c>
      <c r="C986" s="1" t="str">
        <f t="shared" si="31"/>
        <v>OG706</v>
      </c>
      <c r="D986" t="str">
        <f>VLOOKUP(C986, '1.MetaData'!B:AI, 2, FALSE)</f>
        <v>Shark ID 101</v>
      </c>
      <c r="F986" s="13" t="s">
        <v>3147</v>
      </c>
      <c r="G986" s="14">
        <v>1</v>
      </c>
      <c r="H986">
        <f ca="1">COUNTIFS('3.DNAExtractions'!$B:$B,$B986,'3.DNAExtractions'!$D:$D,H$1)</f>
        <v>3</v>
      </c>
      <c r="J986" s="13" t="s">
        <v>3134</v>
      </c>
      <c r="K986" s="13">
        <v>1</v>
      </c>
      <c r="L986" s="13">
        <v>1</v>
      </c>
      <c r="M986" s="14" t="s">
        <v>3135</v>
      </c>
      <c r="N986" s="14" t="s">
        <v>3226</v>
      </c>
    </row>
    <row r="987" spans="1:15" x14ac:dyDescent="0.25">
      <c r="A987" s="48">
        <v>706</v>
      </c>
      <c r="B987" s="1" t="str">
        <f t="shared" si="30"/>
        <v>OG706O</v>
      </c>
      <c r="C987" s="1" t="str">
        <f t="shared" si="31"/>
        <v>OG706</v>
      </c>
      <c r="D987" t="str">
        <f>VLOOKUP(C987, '1.MetaData'!B:AI, 2, FALSE)</f>
        <v>Shark ID 101</v>
      </c>
      <c r="F987" s="13" t="s">
        <v>930</v>
      </c>
      <c r="G987" s="14">
        <v>1</v>
      </c>
      <c r="H987">
        <f ca="1">COUNTIFS('3.DNAExtractions'!$B:$B,$B987,'3.DNAExtractions'!$D:$D,H$1)</f>
        <v>0</v>
      </c>
      <c r="J987" s="13" t="s">
        <v>3134</v>
      </c>
      <c r="K987" s="13">
        <v>1</v>
      </c>
      <c r="L987" s="13">
        <v>1</v>
      </c>
      <c r="M987" s="14" t="s">
        <v>3135</v>
      </c>
      <c r="N987" s="14" t="s">
        <v>3226</v>
      </c>
      <c r="O987" s="52" t="s">
        <v>3227</v>
      </c>
    </row>
    <row r="988" spans="1:15" x14ac:dyDescent="0.25">
      <c r="A988" s="48">
        <v>707</v>
      </c>
      <c r="B988" s="1" t="str">
        <f t="shared" si="30"/>
        <v>OG707W</v>
      </c>
      <c r="C988" s="1" t="str">
        <f t="shared" si="31"/>
        <v>OG707</v>
      </c>
      <c r="D988" t="str">
        <f>VLOOKUP(C988, '1.MetaData'!B:AI, 2, FALSE)</f>
        <v>Large tube – Taenioides purple</v>
      </c>
      <c r="F988" s="13" t="s">
        <v>3154</v>
      </c>
      <c r="G988" s="14">
        <v>1</v>
      </c>
      <c r="H988">
        <f ca="1">COUNTIFS('3.DNAExtractions'!$B:$B,$B988,'3.DNAExtractions'!$D:$D,H$1)</f>
        <v>0</v>
      </c>
      <c r="J988" s="13" t="s">
        <v>3228</v>
      </c>
      <c r="K988" s="13" t="s">
        <v>107</v>
      </c>
      <c r="L988" s="13" t="s">
        <v>107</v>
      </c>
      <c r="M988" s="14" t="s">
        <v>107</v>
      </c>
      <c r="N988" s="14" t="s">
        <v>3229</v>
      </c>
    </row>
    <row r="989" spans="1:15" x14ac:dyDescent="0.25">
      <c r="A989" s="48">
        <v>708</v>
      </c>
      <c r="B989" s="1" t="str">
        <f t="shared" si="30"/>
        <v>OG708W</v>
      </c>
      <c r="C989" s="1" t="str">
        <f t="shared" si="31"/>
        <v>OG708</v>
      </c>
      <c r="D989" t="str">
        <f>VLOOKUP(C989, '1.MetaData'!B:AI, 2, FALSE)</f>
        <v>Large tube – Taenioides silver</v>
      </c>
      <c r="F989" s="13" t="s">
        <v>3154</v>
      </c>
      <c r="G989" s="14">
        <v>1</v>
      </c>
      <c r="H989">
        <f ca="1">COUNTIFS('3.DNAExtractions'!$B:$B,$B989,'3.DNAExtractions'!$D:$D,H$1)</f>
        <v>0</v>
      </c>
      <c r="J989" s="13" t="s">
        <v>3228</v>
      </c>
      <c r="K989" s="13" t="s">
        <v>107</v>
      </c>
      <c r="L989" s="13" t="s">
        <v>107</v>
      </c>
      <c r="M989" s="14" t="s">
        <v>107</v>
      </c>
      <c r="N989" s="14" t="s">
        <v>3229</v>
      </c>
    </row>
    <row r="990" spans="1:15" x14ac:dyDescent="0.25">
      <c r="A990" s="48">
        <v>709</v>
      </c>
      <c r="B990" s="1" t="str">
        <f t="shared" si="30"/>
        <v>OG709G</v>
      </c>
      <c r="C990" s="1" t="str">
        <f t="shared" si="31"/>
        <v>OG709</v>
      </c>
      <c r="D990" t="str">
        <f>VLOOKUP(C990, '1.MetaData'!B:AI, 2, FALSE)</f>
        <v>Large tube – Ambassis vac</v>
      </c>
      <c r="F990" s="13" t="s">
        <v>3133</v>
      </c>
      <c r="G990" s="14">
        <v>1</v>
      </c>
      <c r="H990">
        <f ca="1">COUNTIFS('3.DNAExtractions'!$B:$B,$B990,'3.DNAExtractions'!$D:$D,H$1)</f>
        <v>1</v>
      </c>
      <c r="J990" s="13" t="s">
        <v>3228</v>
      </c>
      <c r="K990" s="13" t="s">
        <v>107</v>
      </c>
      <c r="L990" s="13" t="s">
        <v>107</v>
      </c>
      <c r="M990" s="14" t="s">
        <v>107</v>
      </c>
      <c r="N990" s="14" t="s">
        <v>3230</v>
      </c>
    </row>
    <row r="991" spans="1:15" x14ac:dyDescent="0.25">
      <c r="A991" s="48">
        <v>709</v>
      </c>
      <c r="B991" s="1" t="str">
        <f t="shared" si="30"/>
        <v>OG709W</v>
      </c>
      <c r="C991" s="1" t="str">
        <f t="shared" si="31"/>
        <v>OG709</v>
      </c>
      <c r="D991" t="str">
        <f>VLOOKUP(C991, '1.MetaData'!B:AI, 2, FALSE)</f>
        <v>Large tube – Ambassis vac</v>
      </c>
      <c r="F991" s="13" t="s">
        <v>3154</v>
      </c>
      <c r="G991" s="14">
        <v>1</v>
      </c>
      <c r="H991">
        <f ca="1">COUNTIFS('3.DNAExtractions'!$B:$B,$B991,'3.DNAExtractions'!$D:$D,H$1)</f>
        <v>0</v>
      </c>
      <c r="J991" s="13" t="s">
        <v>3228</v>
      </c>
      <c r="K991" s="13" t="s">
        <v>107</v>
      </c>
      <c r="L991" s="13" t="s">
        <v>107</v>
      </c>
      <c r="M991" s="14" t="s">
        <v>107</v>
      </c>
      <c r="N991" s="14" t="s">
        <v>3229</v>
      </c>
    </row>
    <row r="992" spans="1:15" x14ac:dyDescent="0.25">
      <c r="A992" s="48">
        <v>710</v>
      </c>
      <c r="B992" s="1" t="str">
        <f t="shared" si="30"/>
        <v>OG710O</v>
      </c>
      <c r="C992" s="1" t="str">
        <f t="shared" si="31"/>
        <v>OG710</v>
      </c>
      <c r="D992" t="str">
        <f>VLOOKUP(C992, '1.MetaData'!B:AI, 2, FALSE)</f>
        <v>Ophi_poro (x3)</v>
      </c>
      <c r="F992" s="13" t="s">
        <v>930</v>
      </c>
      <c r="G992" s="14">
        <v>1</v>
      </c>
      <c r="H992">
        <f ca="1">COUNTIFS('3.DNAExtractions'!$B:$B,$B992,'3.DNAExtractions'!$D:$D,H$1)</f>
        <v>0</v>
      </c>
      <c r="J992" s="13" t="s">
        <v>3228</v>
      </c>
      <c r="K992" s="13" t="s">
        <v>107</v>
      </c>
      <c r="L992" s="13" t="s">
        <v>107</v>
      </c>
      <c r="M992" s="14" t="s">
        <v>107</v>
      </c>
      <c r="N992" s="14" t="s">
        <v>3230</v>
      </c>
      <c r="O992" s="52" t="s">
        <v>3231</v>
      </c>
    </row>
    <row r="993" spans="1:15" x14ac:dyDescent="0.25">
      <c r="A993" s="48">
        <v>710</v>
      </c>
      <c r="B993" s="1" t="str">
        <f t="shared" si="30"/>
        <v>OG710O2</v>
      </c>
      <c r="C993" s="1" t="str">
        <f t="shared" si="31"/>
        <v>OG710</v>
      </c>
      <c r="D993" t="str">
        <f>VLOOKUP(C993, '1.MetaData'!B:AI, 2, FALSE)</f>
        <v>Ophi_poro (x3)</v>
      </c>
      <c r="F993" s="13" t="s">
        <v>930</v>
      </c>
      <c r="G993" s="14">
        <v>2</v>
      </c>
      <c r="H993">
        <f ca="1">COUNTIFS('3.DNAExtractions'!$B:$B,$B993,'3.DNAExtractions'!$D:$D,H$1)</f>
        <v>0</v>
      </c>
      <c r="J993" s="13" t="s">
        <v>3228</v>
      </c>
      <c r="K993" s="13" t="s">
        <v>107</v>
      </c>
      <c r="L993" s="13" t="s">
        <v>107</v>
      </c>
      <c r="M993" s="14" t="s">
        <v>107</v>
      </c>
      <c r="N993" s="14" t="s">
        <v>3230</v>
      </c>
      <c r="O993" s="52" t="s">
        <v>3231</v>
      </c>
    </row>
    <row r="994" spans="1:15" x14ac:dyDescent="0.25">
      <c r="A994" s="48">
        <v>710</v>
      </c>
      <c r="B994" s="1" t="str">
        <f t="shared" si="30"/>
        <v>OG710O3</v>
      </c>
      <c r="C994" s="1" t="str">
        <f t="shared" si="31"/>
        <v>OG710</v>
      </c>
      <c r="D994" t="str">
        <f>VLOOKUP(C994, '1.MetaData'!B:AI, 2, FALSE)</f>
        <v>Ophi_poro (x3)</v>
      </c>
      <c r="F994" s="13" t="s">
        <v>930</v>
      </c>
      <c r="G994" s="14">
        <v>3</v>
      </c>
      <c r="H994">
        <f ca="1">COUNTIFS('3.DNAExtractions'!$B:$B,$B994,'3.DNAExtractions'!$D:$D,H$1)</f>
        <v>0</v>
      </c>
      <c r="J994" s="13" t="s">
        <v>3228</v>
      </c>
      <c r="K994" s="13" t="s">
        <v>107</v>
      </c>
      <c r="L994" s="13" t="s">
        <v>107</v>
      </c>
      <c r="M994" s="14" t="s">
        <v>107</v>
      </c>
      <c r="N994" s="14" t="s">
        <v>3230</v>
      </c>
      <c r="O994" s="52" t="s">
        <v>3231</v>
      </c>
    </row>
    <row r="995" spans="1:15" x14ac:dyDescent="0.25">
      <c r="A995" s="48">
        <v>711</v>
      </c>
      <c r="B995" s="1" t="str">
        <f t="shared" si="30"/>
        <v>OG711O</v>
      </c>
      <c r="C995" s="1" t="str">
        <f t="shared" si="31"/>
        <v>OG711</v>
      </c>
      <c r="D995" t="str">
        <f>VLOOKUP(C995, '1.MetaData'!B:AI, 2, FALSE)</f>
        <v>Amn_cau (x3)</v>
      </c>
      <c r="F995" s="13" t="s">
        <v>930</v>
      </c>
      <c r="G995" s="14">
        <v>1</v>
      </c>
      <c r="H995">
        <f ca="1">COUNTIFS('3.DNAExtractions'!$B:$B,$B995,'3.DNAExtractions'!$D:$D,H$1)</f>
        <v>3</v>
      </c>
      <c r="J995" s="13" t="s">
        <v>3228</v>
      </c>
      <c r="K995" s="13" t="s">
        <v>107</v>
      </c>
      <c r="L995" s="13" t="s">
        <v>107</v>
      </c>
      <c r="M995" s="14" t="s">
        <v>107</v>
      </c>
      <c r="N995" s="14" t="s">
        <v>3230</v>
      </c>
      <c r="O995" s="52" t="s">
        <v>3231</v>
      </c>
    </row>
    <row r="996" spans="1:15" x14ac:dyDescent="0.25">
      <c r="A996" s="48">
        <v>711</v>
      </c>
      <c r="B996" s="1" t="str">
        <f t="shared" si="30"/>
        <v>OG711O2</v>
      </c>
      <c r="C996" s="1" t="str">
        <f t="shared" si="31"/>
        <v>OG711</v>
      </c>
      <c r="D996" t="str">
        <f>VLOOKUP(C996, '1.MetaData'!B:AI, 2, FALSE)</f>
        <v>Amn_cau (x3)</v>
      </c>
      <c r="F996" s="13" t="s">
        <v>930</v>
      </c>
      <c r="G996" s="14">
        <v>2</v>
      </c>
      <c r="H996">
        <f ca="1">COUNTIFS('3.DNAExtractions'!$B:$B,$B996,'3.DNAExtractions'!$D:$D,H$1)</f>
        <v>0</v>
      </c>
      <c r="J996" s="13" t="s">
        <v>3228</v>
      </c>
      <c r="K996" s="13" t="s">
        <v>107</v>
      </c>
      <c r="L996" s="13" t="s">
        <v>107</v>
      </c>
      <c r="M996" s="14" t="s">
        <v>107</v>
      </c>
      <c r="N996" s="14" t="s">
        <v>3230</v>
      </c>
      <c r="O996" s="52" t="s">
        <v>3231</v>
      </c>
    </row>
    <row r="997" spans="1:15" x14ac:dyDescent="0.25">
      <c r="A997" s="48">
        <v>711</v>
      </c>
      <c r="B997" s="1" t="str">
        <f t="shared" si="30"/>
        <v>OG711O3</v>
      </c>
      <c r="C997" s="1" t="str">
        <f t="shared" si="31"/>
        <v>OG711</v>
      </c>
      <c r="D997" t="str">
        <f>VLOOKUP(C997, '1.MetaData'!B:AI, 2, FALSE)</f>
        <v>Amn_cau (x3)</v>
      </c>
      <c r="F997" s="13" t="s">
        <v>930</v>
      </c>
      <c r="G997" s="14">
        <v>3</v>
      </c>
      <c r="H997">
        <f ca="1">COUNTIFS('3.DNAExtractions'!$B:$B,$B997,'3.DNAExtractions'!$D:$D,H$1)</f>
        <v>0</v>
      </c>
      <c r="J997" s="13" t="s">
        <v>3228</v>
      </c>
      <c r="K997" s="13" t="s">
        <v>107</v>
      </c>
      <c r="L997" s="13" t="s">
        <v>107</v>
      </c>
      <c r="M997" s="14" t="s">
        <v>107</v>
      </c>
      <c r="N997" s="14" t="s">
        <v>3230</v>
      </c>
      <c r="O997" s="52" t="s">
        <v>3231</v>
      </c>
    </row>
    <row r="998" spans="1:15" x14ac:dyDescent="0.25">
      <c r="A998" s="48">
        <v>712</v>
      </c>
      <c r="B998" s="1" t="str">
        <f t="shared" si="30"/>
        <v>OG712O</v>
      </c>
      <c r="C998" s="1" t="str">
        <f t="shared" si="31"/>
        <v>OG712</v>
      </c>
      <c r="D998" t="str">
        <f>VLOOKUP(C998, '1.MetaData'!B:AI, 2, FALSE)</f>
        <v>Chel_pat (x3)</v>
      </c>
      <c r="F998" s="13" t="s">
        <v>930</v>
      </c>
      <c r="G998" s="14">
        <v>1</v>
      </c>
      <c r="H998">
        <f ca="1">COUNTIFS('3.DNAExtractions'!$B:$B,$B998,'3.DNAExtractions'!$D:$D,H$1)</f>
        <v>0</v>
      </c>
      <c r="J998" s="13" t="s">
        <v>3228</v>
      </c>
      <c r="K998" s="13" t="s">
        <v>107</v>
      </c>
      <c r="L998" s="13" t="s">
        <v>107</v>
      </c>
      <c r="M998" s="14" t="s">
        <v>107</v>
      </c>
      <c r="N998" s="14" t="s">
        <v>3230</v>
      </c>
      <c r="O998" s="52" t="s">
        <v>3231</v>
      </c>
    </row>
    <row r="999" spans="1:15" x14ac:dyDescent="0.25">
      <c r="A999" s="48">
        <v>712</v>
      </c>
      <c r="B999" s="1" t="str">
        <f t="shared" si="30"/>
        <v>OG712O2</v>
      </c>
      <c r="C999" s="1" t="str">
        <f t="shared" si="31"/>
        <v>OG712</v>
      </c>
      <c r="D999" t="str">
        <f>VLOOKUP(C999, '1.MetaData'!B:AI, 2, FALSE)</f>
        <v>Chel_pat (x3)</v>
      </c>
      <c r="F999" s="13" t="s">
        <v>930</v>
      </c>
      <c r="G999" s="14">
        <v>2</v>
      </c>
      <c r="H999">
        <f ca="1">COUNTIFS('3.DNAExtractions'!$B:$B,$B999,'3.DNAExtractions'!$D:$D,H$1)</f>
        <v>0</v>
      </c>
      <c r="J999" s="13" t="s">
        <v>3228</v>
      </c>
      <c r="K999" s="13" t="s">
        <v>107</v>
      </c>
      <c r="L999" s="13" t="s">
        <v>107</v>
      </c>
      <c r="M999" s="14" t="s">
        <v>107</v>
      </c>
      <c r="N999" s="14" t="s">
        <v>3230</v>
      </c>
      <c r="O999" s="52" t="s">
        <v>3231</v>
      </c>
    </row>
    <row r="1000" spans="1:15" x14ac:dyDescent="0.25">
      <c r="A1000" s="48">
        <v>712</v>
      </c>
      <c r="B1000" s="1" t="str">
        <f t="shared" si="30"/>
        <v>OG712O3</v>
      </c>
      <c r="C1000" s="1" t="str">
        <f t="shared" si="31"/>
        <v>OG712</v>
      </c>
      <c r="D1000" t="str">
        <f>VLOOKUP(C1000, '1.MetaData'!B:AI, 2, FALSE)</f>
        <v>Chel_pat (x3)</v>
      </c>
      <c r="F1000" s="13" t="s">
        <v>930</v>
      </c>
      <c r="G1000" s="14">
        <v>3</v>
      </c>
      <c r="H1000">
        <f ca="1">COUNTIFS('3.DNAExtractions'!$B:$B,$B1000,'3.DNAExtractions'!$D:$D,H$1)</f>
        <v>0</v>
      </c>
      <c r="J1000" s="13" t="s">
        <v>3228</v>
      </c>
      <c r="K1000" s="13" t="s">
        <v>107</v>
      </c>
      <c r="L1000" s="13" t="s">
        <v>107</v>
      </c>
      <c r="M1000" s="14" t="s">
        <v>107</v>
      </c>
      <c r="N1000" s="14" t="s">
        <v>3230</v>
      </c>
      <c r="O1000" s="52" t="s">
        <v>3231</v>
      </c>
    </row>
    <row r="1001" spans="1:15" x14ac:dyDescent="0.25">
      <c r="A1001" s="48">
        <v>713</v>
      </c>
      <c r="B1001" s="1" t="str">
        <f t="shared" si="30"/>
        <v>OG713O</v>
      </c>
      <c r="C1001" s="1" t="str">
        <f t="shared" si="31"/>
        <v>OG713</v>
      </c>
      <c r="D1001" t="str">
        <f>VLOOKUP(C1001, '1.MetaData'!B:AI, 2, FALSE)</f>
        <v>Prio_micr</v>
      </c>
      <c r="F1001" s="13" t="s">
        <v>930</v>
      </c>
      <c r="G1001" s="14">
        <v>1</v>
      </c>
      <c r="H1001">
        <f ca="1">COUNTIFS('3.DNAExtractions'!$B:$B,$B1001,'3.DNAExtractions'!$D:$D,H$1)</f>
        <v>0</v>
      </c>
      <c r="J1001" s="13" t="s">
        <v>3228</v>
      </c>
      <c r="K1001" s="13" t="s">
        <v>107</v>
      </c>
      <c r="L1001" s="13" t="s">
        <v>107</v>
      </c>
      <c r="M1001" s="14" t="s">
        <v>107</v>
      </c>
      <c r="N1001" s="14" t="s">
        <v>3230</v>
      </c>
      <c r="O1001" s="52" t="s">
        <v>3231</v>
      </c>
    </row>
    <row r="1002" spans="1:15" x14ac:dyDescent="0.25">
      <c r="A1002" s="48">
        <v>715</v>
      </c>
      <c r="B1002" s="1" t="str">
        <f t="shared" si="30"/>
        <v>OG715O</v>
      </c>
      <c r="C1002" s="1" t="str">
        <f t="shared" si="31"/>
        <v>OG715</v>
      </c>
      <c r="D1002" t="str">
        <f>VLOOKUP(C1002, '1.MetaData'!B:AI, 2, FALSE)</f>
        <v>Pse_aqu</v>
      </c>
      <c r="F1002" s="13" t="s">
        <v>930</v>
      </c>
      <c r="G1002" s="14">
        <v>1</v>
      </c>
      <c r="H1002">
        <f ca="1">COUNTIFS('3.DNAExtractions'!$B:$B,$B1002,'3.DNAExtractions'!$D:$D,H$1)</f>
        <v>0</v>
      </c>
      <c r="J1002" s="13" t="s">
        <v>3228</v>
      </c>
      <c r="K1002" s="13" t="s">
        <v>107</v>
      </c>
      <c r="L1002" s="13" t="s">
        <v>107</v>
      </c>
      <c r="M1002" s="14" t="s">
        <v>107</v>
      </c>
      <c r="N1002" s="14" t="s">
        <v>3230</v>
      </c>
      <c r="O1002" s="52" t="s">
        <v>3231</v>
      </c>
    </row>
    <row r="1003" spans="1:15" x14ac:dyDescent="0.25">
      <c r="A1003" s="48">
        <v>716</v>
      </c>
      <c r="B1003" s="1" t="str">
        <f t="shared" si="30"/>
        <v>OG716O</v>
      </c>
      <c r="C1003" s="1" t="str">
        <f t="shared" si="31"/>
        <v>OG716</v>
      </c>
      <c r="D1003" t="str">
        <f>VLOOKUP(C1003, '1.MetaData'!B:AI, 2, FALSE)</f>
        <v>Ace_vir</v>
      </c>
      <c r="F1003" s="13" t="s">
        <v>930</v>
      </c>
      <c r="G1003" s="14">
        <v>1</v>
      </c>
      <c r="H1003">
        <f ca="1">COUNTIFS('3.DNAExtractions'!$B:$B,$B1003,'3.DNAExtractions'!$D:$D,H$1)</f>
        <v>0</v>
      </c>
      <c r="J1003" s="13" t="s">
        <v>3228</v>
      </c>
      <c r="K1003" s="13" t="s">
        <v>107</v>
      </c>
      <c r="L1003" s="13" t="s">
        <v>107</v>
      </c>
      <c r="M1003" s="14" t="s">
        <v>107</v>
      </c>
      <c r="N1003" s="14" t="s">
        <v>3230</v>
      </c>
      <c r="O1003" s="52" t="s">
        <v>3231</v>
      </c>
    </row>
    <row r="1004" spans="1:15" x14ac:dyDescent="0.25">
      <c r="A1004" s="48">
        <v>717</v>
      </c>
      <c r="B1004" s="1" t="str">
        <f t="shared" si="30"/>
        <v>OG717O</v>
      </c>
      <c r="C1004" s="1" t="str">
        <f t="shared" si="31"/>
        <v>OG717</v>
      </c>
      <c r="D1004" t="str">
        <f>VLOOKUP(C1004, '1.MetaData'!B:AI, 2, FALSE)</f>
        <v>Per_darw</v>
      </c>
      <c r="F1004" s="13" t="s">
        <v>930</v>
      </c>
      <c r="G1004" s="14">
        <v>1</v>
      </c>
      <c r="H1004">
        <f ca="1">COUNTIFS('3.DNAExtractions'!$B:$B,$B1004,'3.DNAExtractions'!$D:$D,H$1)</f>
        <v>0</v>
      </c>
      <c r="J1004" s="13" t="s">
        <v>3228</v>
      </c>
      <c r="K1004" s="13" t="s">
        <v>107</v>
      </c>
      <c r="L1004" s="13" t="s">
        <v>107</v>
      </c>
      <c r="M1004" s="14" t="s">
        <v>107</v>
      </c>
      <c r="N1004" s="14" t="s">
        <v>3230</v>
      </c>
      <c r="O1004" s="52" t="s">
        <v>3231</v>
      </c>
    </row>
    <row r="1005" spans="1:15" x14ac:dyDescent="0.25">
      <c r="A1005" s="48">
        <v>718</v>
      </c>
      <c r="B1005" s="1" t="str">
        <f t="shared" si="30"/>
        <v>OG718O</v>
      </c>
      <c r="C1005" s="1" t="str">
        <f t="shared" si="31"/>
        <v>OG718</v>
      </c>
      <c r="D1005" t="str">
        <f>VLOOKUP(C1005, '1.MetaData'!B:AI, 2, FALSE)</f>
        <v>Per_arg</v>
      </c>
      <c r="F1005" s="13" t="s">
        <v>930</v>
      </c>
      <c r="G1005" s="14">
        <v>1</v>
      </c>
      <c r="H1005">
        <f ca="1">COUNTIFS('3.DNAExtractions'!$B:$B,$B1005,'3.DNAExtractions'!$D:$D,H$1)</f>
        <v>0</v>
      </c>
      <c r="J1005" s="13" t="s">
        <v>3228</v>
      </c>
      <c r="K1005" s="13" t="s">
        <v>107</v>
      </c>
      <c r="L1005" s="13" t="s">
        <v>107</v>
      </c>
      <c r="M1005" s="14" t="s">
        <v>107</v>
      </c>
      <c r="N1005" s="14" t="s">
        <v>3230</v>
      </c>
      <c r="O1005" s="52" t="s">
        <v>3231</v>
      </c>
    </row>
    <row r="1006" spans="1:15" x14ac:dyDescent="0.25">
      <c r="A1006" s="48">
        <v>719</v>
      </c>
      <c r="B1006" s="1" t="str">
        <f t="shared" si="30"/>
        <v>OG719O</v>
      </c>
      <c r="C1006" s="1" t="str">
        <f t="shared" si="31"/>
        <v>OG719</v>
      </c>
      <c r="D1006" t="str">
        <f>VLOOKUP(C1006, '1.MetaData'!B:AI, 2, FALSE)</f>
        <v>Per_tak</v>
      </c>
      <c r="F1006" s="13" t="s">
        <v>930</v>
      </c>
      <c r="G1006" s="14">
        <v>1</v>
      </c>
      <c r="H1006">
        <f ca="1">COUNTIFS('3.DNAExtractions'!$B:$B,$B1006,'3.DNAExtractions'!$D:$D,H$1)</f>
        <v>0</v>
      </c>
      <c r="J1006" s="13" t="s">
        <v>3228</v>
      </c>
      <c r="K1006" s="13" t="s">
        <v>107</v>
      </c>
      <c r="L1006" s="13" t="s">
        <v>107</v>
      </c>
      <c r="M1006" s="14" t="s">
        <v>107</v>
      </c>
      <c r="N1006" s="14" t="s">
        <v>3230</v>
      </c>
      <c r="O1006" s="52" t="s">
        <v>3231</v>
      </c>
    </row>
    <row r="1007" spans="1:15" x14ac:dyDescent="0.25">
      <c r="A1007" s="48">
        <v>720</v>
      </c>
      <c r="B1007" s="1" t="str">
        <f t="shared" si="30"/>
        <v>OG720O</v>
      </c>
      <c r="C1007" s="1" t="str">
        <f t="shared" si="31"/>
        <v>OG720</v>
      </c>
      <c r="D1007" t="str">
        <f>VLOOKUP(C1007, '1.MetaData'!B:AI, 2, FALSE)</f>
        <v>Mug_riv</v>
      </c>
      <c r="F1007" s="13" t="s">
        <v>930</v>
      </c>
      <c r="G1007" s="14">
        <v>1</v>
      </c>
      <c r="H1007">
        <f ca="1">COUNTIFS('3.DNAExtractions'!$B:$B,$B1007,'3.DNAExtractions'!$D:$D,H$1)</f>
        <v>0</v>
      </c>
      <c r="J1007" s="13" t="s">
        <v>3228</v>
      </c>
      <c r="K1007" s="13" t="s">
        <v>107</v>
      </c>
      <c r="L1007" s="13" t="s">
        <v>107</v>
      </c>
      <c r="M1007" s="14" t="s">
        <v>107</v>
      </c>
      <c r="N1007" s="14" t="s">
        <v>3230</v>
      </c>
      <c r="O1007" s="52" t="s">
        <v>3231</v>
      </c>
    </row>
    <row r="1008" spans="1:15" x14ac:dyDescent="0.25">
      <c r="A1008" s="48">
        <v>721</v>
      </c>
      <c r="B1008" s="1" t="str">
        <f t="shared" si="30"/>
        <v>OG721G</v>
      </c>
      <c r="C1008" s="1" t="str">
        <f t="shared" si="31"/>
        <v>OG721</v>
      </c>
      <c r="D1008" t="str">
        <f>VLOOKUP(C1008, '1.MetaData'!B:AI, 2, FALSE)</f>
        <v>Ps_cyano</v>
      </c>
      <c r="F1008" s="13" t="s">
        <v>3133</v>
      </c>
      <c r="G1008" s="14">
        <v>1</v>
      </c>
      <c r="H1008">
        <f ca="1">COUNTIFS('3.DNAExtractions'!$B:$B,$B1008,'3.DNAExtractions'!$D:$D,H$1)</f>
        <v>2</v>
      </c>
      <c r="J1008" s="13" t="s">
        <v>3228</v>
      </c>
      <c r="K1008" s="13" t="s">
        <v>107</v>
      </c>
      <c r="L1008" s="13" t="s">
        <v>107</v>
      </c>
      <c r="M1008" s="14" t="s">
        <v>107</v>
      </c>
      <c r="N1008" s="14" t="s">
        <v>3230</v>
      </c>
    </row>
    <row r="1009" spans="1:15" x14ac:dyDescent="0.25">
      <c r="A1009" s="48">
        <v>721</v>
      </c>
      <c r="B1009" s="1" t="str">
        <f t="shared" si="30"/>
        <v>OG721O</v>
      </c>
      <c r="C1009" s="1" t="str">
        <f t="shared" si="31"/>
        <v>OG721</v>
      </c>
      <c r="D1009" t="str">
        <f>VLOOKUP(C1009, '1.MetaData'!B:AI, 2, FALSE)</f>
        <v>Ps_cyano</v>
      </c>
      <c r="F1009" s="13" t="s">
        <v>930</v>
      </c>
      <c r="G1009" s="14">
        <v>1</v>
      </c>
      <c r="H1009">
        <f ca="1">COUNTIFS('3.DNAExtractions'!$B:$B,$B1009,'3.DNAExtractions'!$D:$D,H$1)</f>
        <v>0</v>
      </c>
      <c r="J1009" s="13" t="s">
        <v>3228</v>
      </c>
      <c r="K1009" s="13" t="s">
        <v>107</v>
      </c>
      <c r="L1009" s="13" t="s">
        <v>107</v>
      </c>
      <c r="M1009" s="14" t="s">
        <v>107</v>
      </c>
      <c r="N1009" s="14" t="s">
        <v>3230</v>
      </c>
      <c r="O1009" s="52" t="s">
        <v>3231</v>
      </c>
    </row>
    <row r="1010" spans="1:15" x14ac:dyDescent="0.25">
      <c r="A1010" s="48">
        <v>722</v>
      </c>
      <c r="B1010" s="1" t="str">
        <f t="shared" si="30"/>
        <v>OG722O</v>
      </c>
      <c r="C1010" s="1" t="str">
        <f t="shared" si="31"/>
        <v>OG722</v>
      </c>
      <c r="D1010" t="str">
        <f>VLOOKUP(C1010, '1.MetaData'!B:AI, 2, FALSE)</f>
        <v>Toxo_chat (x2)</v>
      </c>
      <c r="F1010" s="13" t="s">
        <v>930</v>
      </c>
      <c r="G1010" s="14">
        <v>1</v>
      </c>
      <c r="H1010">
        <f ca="1">COUNTIFS('3.DNAExtractions'!$B:$B,$B1010,'3.DNAExtractions'!$D:$D,H$1)</f>
        <v>0</v>
      </c>
      <c r="J1010" s="13" t="s">
        <v>3228</v>
      </c>
      <c r="K1010" s="13" t="s">
        <v>107</v>
      </c>
      <c r="L1010" s="13" t="s">
        <v>107</v>
      </c>
      <c r="M1010" s="14" t="s">
        <v>107</v>
      </c>
      <c r="N1010" s="14" t="s">
        <v>3230</v>
      </c>
      <c r="O1010" s="52" t="s">
        <v>3231</v>
      </c>
    </row>
    <row r="1011" spans="1:15" x14ac:dyDescent="0.25">
      <c r="A1011" s="48">
        <v>722</v>
      </c>
      <c r="B1011" s="1" t="str">
        <f t="shared" si="30"/>
        <v>OG722O2</v>
      </c>
      <c r="C1011" s="1" t="str">
        <f t="shared" si="31"/>
        <v>OG722</v>
      </c>
      <c r="D1011" t="str">
        <f>VLOOKUP(C1011, '1.MetaData'!B:AI, 2, FALSE)</f>
        <v>Toxo_chat (x2)</v>
      </c>
      <c r="F1011" s="13" t="s">
        <v>930</v>
      </c>
      <c r="G1011" s="14">
        <v>2</v>
      </c>
      <c r="H1011">
        <f ca="1">COUNTIFS('3.DNAExtractions'!$B:$B,$B1011,'3.DNAExtractions'!$D:$D,H$1)</f>
        <v>0</v>
      </c>
      <c r="J1011" s="13" t="s">
        <v>3228</v>
      </c>
      <c r="K1011" s="13" t="s">
        <v>107</v>
      </c>
      <c r="L1011" s="13" t="s">
        <v>107</v>
      </c>
      <c r="M1011" s="14" t="s">
        <v>107</v>
      </c>
      <c r="N1011" s="14" t="s">
        <v>3230</v>
      </c>
      <c r="O1011" s="52" t="s">
        <v>3231</v>
      </c>
    </row>
    <row r="1012" spans="1:15" x14ac:dyDescent="0.25">
      <c r="A1012" s="48">
        <v>727</v>
      </c>
      <c r="B1012" s="1" t="str">
        <f t="shared" si="30"/>
        <v>OG727O</v>
      </c>
      <c r="C1012" s="1" t="str">
        <f t="shared" si="31"/>
        <v>OG727</v>
      </c>
      <c r="D1012" t="str">
        <f>VLOOKUP(C1012, '1.MetaData'!B:AI, 2, FALSE)</f>
        <v>Oxyc_uni / Oxyc_unif (x4)</v>
      </c>
      <c r="F1012" s="13" t="s">
        <v>930</v>
      </c>
      <c r="G1012" s="14">
        <v>1</v>
      </c>
      <c r="H1012">
        <f ca="1">COUNTIFS('3.DNAExtractions'!$B:$B,$B1012,'3.DNAExtractions'!$D:$D,H$1)</f>
        <v>0</v>
      </c>
      <c r="J1012" s="13" t="s">
        <v>3228</v>
      </c>
      <c r="K1012" s="13" t="s">
        <v>107</v>
      </c>
      <c r="L1012" s="13" t="s">
        <v>107</v>
      </c>
      <c r="M1012" s="14" t="s">
        <v>107</v>
      </c>
      <c r="N1012" s="14" t="s">
        <v>3230</v>
      </c>
      <c r="O1012" s="52" t="s">
        <v>3231</v>
      </c>
    </row>
    <row r="1013" spans="1:15" x14ac:dyDescent="0.25">
      <c r="A1013" s="48">
        <v>728</v>
      </c>
      <c r="B1013" s="1" t="str">
        <f t="shared" si="30"/>
        <v>OG728O</v>
      </c>
      <c r="C1013" s="1" t="str">
        <f t="shared" si="31"/>
        <v>OG728</v>
      </c>
      <c r="D1013" t="str">
        <f>VLOOKUP(C1013, '1.MetaData'!B:AI, 2, FALSE)</f>
        <v>Pseu_yama2</v>
      </c>
      <c r="F1013" s="13" t="s">
        <v>930</v>
      </c>
      <c r="G1013" s="14">
        <v>1</v>
      </c>
      <c r="H1013">
        <f ca="1">COUNTIFS('3.DNAExtractions'!$B:$B,$B1013,'3.DNAExtractions'!$D:$D,H$1)</f>
        <v>0</v>
      </c>
      <c r="J1013" s="13" t="s">
        <v>3228</v>
      </c>
      <c r="K1013" s="13" t="s">
        <v>107</v>
      </c>
      <c r="L1013" s="13" t="s">
        <v>107</v>
      </c>
      <c r="M1013" s="14" t="s">
        <v>107</v>
      </c>
      <c r="N1013" s="14" t="s">
        <v>3230</v>
      </c>
      <c r="O1013" s="52" t="s">
        <v>3231</v>
      </c>
    </row>
    <row r="1014" spans="1:15" x14ac:dyDescent="0.25">
      <c r="A1014" s="48">
        <v>731</v>
      </c>
      <c r="B1014" s="1" t="str">
        <f t="shared" si="30"/>
        <v>OG731O</v>
      </c>
      <c r="C1014" s="1" t="str">
        <f t="shared" si="31"/>
        <v>OG731</v>
      </c>
      <c r="D1014" t="str">
        <f>VLOOKUP(C1014, '1.MetaData'!B:AI, 2, FALSE)</f>
        <v>Eviota_sp</v>
      </c>
      <c r="F1014" s="13" t="s">
        <v>930</v>
      </c>
      <c r="G1014" s="14">
        <v>1</v>
      </c>
      <c r="H1014">
        <f ca="1">COUNTIFS('3.DNAExtractions'!$B:$B,$B1014,'3.DNAExtractions'!$D:$D,H$1)</f>
        <v>0</v>
      </c>
      <c r="J1014" s="13" t="s">
        <v>3228</v>
      </c>
      <c r="K1014" s="13" t="s">
        <v>107</v>
      </c>
      <c r="L1014" s="13" t="s">
        <v>107</v>
      </c>
      <c r="M1014" s="14" t="s">
        <v>107</v>
      </c>
      <c r="N1014" s="14" t="s">
        <v>3230</v>
      </c>
      <c r="O1014" s="52" t="s">
        <v>3231</v>
      </c>
    </row>
    <row r="1015" spans="1:15" x14ac:dyDescent="0.25">
      <c r="A1015" s="48">
        <v>735</v>
      </c>
      <c r="B1015" s="1" t="str">
        <f t="shared" si="30"/>
        <v>OG735O</v>
      </c>
      <c r="C1015" s="1" t="str">
        <f t="shared" si="31"/>
        <v>OG735</v>
      </c>
      <c r="D1015" t="str">
        <f>VLOOKUP(C1015, '1.MetaData'!B:AI, 2, FALSE)</f>
        <v>Bodi_leuc</v>
      </c>
      <c r="F1015" s="13" t="s">
        <v>930</v>
      </c>
      <c r="G1015" s="14">
        <v>1</v>
      </c>
      <c r="H1015">
        <f ca="1">COUNTIFS('3.DNAExtractions'!$B:$B,$B1015,'3.DNAExtractions'!$D:$D,H$1)</f>
        <v>0</v>
      </c>
      <c r="J1015" s="13" t="s">
        <v>3228</v>
      </c>
      <c r="K1015" s="13" t="s">
        <v>107</v>
      </c>
      <c r="L1015" s="13" t="s">
        <v>107</v>
      </c>
      <c r="M1015" s="14" t="s">
        <v>107</v>
      </c>
      <c r="N1015" s="14" t="s">
        <v>3230</v>
      </c>
      <c r="O1015" s="52" t="s">
        <v>3231</v>
      </c>
    </row>
    <row r="1016" spans="1:15" x14ac:dyDescent="0.25">
      <c r="A1016" s="48">
        <v>735</v>
      </c>
      <c r="B1016" s="1" t="str">
        <f t="shared" si="30"/>
        <v>OG735O2</v>
      </c>
      <c r="C1016" s="1" t="str">
        <f t="shared" si="31"/>
        <v>OG735</v>
      </c>
      <c r="D1016" t="str">
        <f>VLOOKUP(C1016, '1.MetaData'!B:AI, 2, FALSE)</f>
        <v>Bodi_leuc</v>
      </c>
      <c r="F1016" s="13" t="s">
        <v>930</v>
      </c>
      <c r="G1016" s="14">
        <v>2</v>
      </c>
      <c r="H1016">
        <f ca="1">COUNTIFS('3.DNAExtractions'!$B:$B,$B1016,'3.DNAExtractions'!$D:$D,H$1)</f>
        <v>0</v>
      </c>
      <c r="J1016" s="13" t="s">
        <v>3228</v>
      </c>
      <c r="K1016" s="13" t="s">
        <v>107</v>
      </c>
      <c r="L1016" s="13" t="s">
        <v>107</v>
      </c>
      <c r="M1016" s="14" t="s">
        <v>107</v>
      </c>
      <c r="N1016" s="14" t="s">
        <v>3230</v>
      </c>
      <c r="O1016" s="52" t="s">
        <v>3231</v>
      </c>
    </row>
    <row r="1017" spans="1:15" x14ac:dyDescent="0.25">
      <c r="A1017" s="48">
        <v>736</v>
      </c>
      <c r="B1017" s="1" t="str">
        <f t="shared" si="30"/>
        <v>OG736O</v>
      </c>
      <c r="C1017" s="1" t="str">
        <f t="shared" si="31"/>
        <v>OG736</v>
      </c>
      <c r="D1017" t="str">
        <f>VLOOKUP(C1017, '1.MetaData'!B:AI, 2, FALSE)</f>
        <v>Bodi_bimac</v>
      </c>
      <c r="F1017" s="13" t="s">
        <v>930</v>
      </c>
      <c r="G1017" s="14">
        <v>1</v>
      </c>
      <c r="H1017">
        <f ca="1">COUNTIFS('3.DNAExtractions'!$B:$B,$B1017,'3.DNAExtractions'!$D:$D,H$1)</f>
        <v>1</v>
      </c>
      <c r="J1017" s="13" t="s">
        <v>3228</v>
      </c>
      <c r="K1017" s="13" t="s">
        <v>107</v>
      </c>
      <c r="L1017" s="13" t="s">
        <v>107</v>
      </c>
      <c r="M1017" s="14" t="s">
        <v>107</v>
      </c>
      <c r="N1017" s="14" t="s">
        <v>3230</v>
      </c>
      <c r="O1017" s="52" t="s">
        <v>3231</v>
      </c>
    </row>
    <row r="1018" spans="1:15" x14ac:dyDescent="0.25">
      <c r="A1018" s="48">
        <v>736</v>
      </c>
      <c r="B1018" s="1" t="str">
        <f t="shared" si="30"/>
        <v>OG736O2</v>
      </c>
      <c r="C1018" s="1" t="str">
        <f t="shared" si="31"/>
        <v>OG736</v>
      </c>
      <c r="D1018" t="str">
        <f>VLOOKUP(C1018, '1.MetaData'!B:AI, 2, FALSE)</f>
        <v>Bodi_bimac</v>
      </c>
      <c r="F1018" s="13" t="s">
        <v>930</v>
      </c>
      <c r="G1018" s="14">
        <v>2</v>
      </c>
      <c r="H1018">
        <f ca="1">COUNTIFS('3.DNAExtractions'!$B:$B,$B1018,'3.DNAExtractions'!$D:$D,H$1)</f>
        <v>0</v>
      </c>
      <c r="J1018" s="13" t="s">
        <v>3228</v>
      </c>
      <c r="K1018" s="13" t="s">
        <v>107</v>
      </c>
      <c r="L1018" s="13" t="s">
        <v>107</v>
      </c>
      <c r="M1018" s="14" t="s">
        <v>107</v>
      </c>
      <c r="N1018" s="14" t="s">
        <v>3230</v>
      </c>
      <c r="O1018" s="52" t="s">
        <v>3231</v>
      </c>
    </row>
    <row r="1019" spans="1:15" x14ac:dyDescent="0.25">
      <c r="A1019" s="48">
        <v>737</v>
      </c>
      <c r="B1019" s="1" t="str">
        <f t="shared" si="30"/>
        <v>OG737O</v>
      </c>
      <c r="C1019" s="1" t="str">
        <f t="shared" si="31"/>
        <v>OG737</v>
      </c>
      <c r="D1019" t="str">
        <f>VLOOKUP(C1019, '1.MetaData'!B:AI, 2, FALSE)</f>
        <v>Cent_vrol</v>
      </c>
      <c r="F1019" s="13" t="s">
        <v>930</v>
      </c>
      <c r="G1019" s="14">
        <v>1</v>
      </c>
      <c r="H1019">
        <f ca="1">COUNTIFS('3.DNAExtractions'!$B:$B,$B1019,'3.DNAExtractions'!$D:$D,H$1)</f>
        <v>0</v>
      </c>
      <c r="J1019" s="13" t="s">
        <v>3228</v>
      </c>
      <c r="K1019" s="13" t="s">
        <v>107</v>
      </c>
      <c r="L1019" s="13" t="s">
        <v>107</v>
      </c>
      <c r="M1019" s="14" t="s">
        <v>107</v>
      </c>
      <c r="N1019" s="14" t="s">
        <v>3230</v>
      </c>
      <c r="O1019" s="52" t="s">
        <v>3231</v>
      </c>
    </row>
    <row r="1020" spans="1:15" x14ac:dyDescent="0.25">
      <c r="A1020" s="48">
        <v>737</v>
      </c>
      <c r="B1020" s="1" t="str">
        <f t="shared" si="30"/>
        <v>OG737O2</v>
      </c>
      <c r="C1020" s="1" t="str">
        <f t="shared" si="31"/>
        <v>OG737</v>
      </c>
      <c r="D1020" t="str">
        <f>VLOOKUP(C1020, '1.MetaData'!B:AI, 2, FALSE)</f>
        <v>Cent_vrol</v>
      </c>
      <c r="F1020" s="13" t="s">
        <v>930</v>
      </c>
      <c r="G1020" s="14">
        <v>2</v>
      </c>
      <c r="H1020">
        <f ca="1">COUNTIFS('3.DNAExtractions'!$B:$B,$B1020,'3.DNAExtractions'!$D:$D,H$1)</f>
        <v>0</v>
      </c>
      <c r="J1020" s="13" t="s">
        <v>3228</v>
      </c>
      <c r="K1020" s="13" t="s">
        <v>107</v>
      </c>
      <c r="L1020" s="13" t="s">
        <v>107</v>
      </c>
      <c r="M1020" s="14" t="s">
        <v>107</v>
      </c>
      <c r="N1020" s="14" t="s">
        <v>3230</v>
      </c>
      <c r="O1020" s="52" t="s">
        <v>3231</v>
      </c>
    </row>
    <row r="1021" spans="1:15" x14ac:dyDescent="0.25">
      <c r="A1021" s="48">
        <v>738</v>
      </c>
      <c r="B1021" s="1" t="str">
        <f t="shared" si="30"/>
        <v>OG738O</v>
      </c>
      <c r="C1021" s="1" t="str">
        <f t="shared" si="31"/>
        <v>OG738</v>
      </c>
      <c r="D1021" t="str">
        <f>VLOOKUP(C1021, '1.MetaData'!B:AI, 2, FALSE)</f>
        <v>Gymn_undu</v>
      </c>
      <c r="F1021" s="13" t="s">
        <v>930</v>
      </c>
      <c r="G1021" s="14">
        <v>1</v>
      </c>
      <c r="H1021">
        <f ca="1">COUNTIFS('3.DNAExtractions'!$B:$B,$B1021,'3.DNAExtractions'!$D:$D,H$1)</f>
        <v>0</v>
      </c>
      <c r="J1021" s="13" t="s">
        <v>3228</v>
      </c>
      <c r="K1021" s="13" t="s">
        <v>107</v>
      </c>
      <c r="L1021" s="13" t="s">
        <v>107</v>
      </c>
      <c r="M1021" s="14" t="s">
        <v>107</v>
      </c>
      <c r="N1021" s="14" t="s">
        <v>3230</v>
      </c>
      <c r="O1021" s="52" t="s">
        <v>3231</v>
      </c>
    </row>
    <row r="1022" spans="1:15" x14ac:dyDescent="0.25">
      <c r="A1022" s="48">
        <v>739</v>
      </c>
      <c r="B1022" s="1" t="str">
        <f t="shared" si="30"/>
        <v>OG739O</v>
      </c>
      <c r="C1022" s="1" t="str">
        <f t="shared" si="31"/>
        <v>OG739</v>
      </c>
      <c r="D1022" t="str">
        <f>VLOOKUP(C1022, '1.MetaData'!B:AI, 2, FALSE)</f>
        <v>Rabu_alti (x3)</v>
      </c>
      <c r="F1022" s="13" t="s">
        <v>930</v>
      </c>
      <c r="G1022" s="14">
        <v>1</v>
      </c>
      <c r="H1022">
        <f ca="1">COUNTIFS('3.DNAExtractions'!$B:$B,$B1022,'3.DNAExtractions'!$D:$D,H$1)</f>
        <v>0</v>
      </c>
      <c r="J1022" s="13" t="s">
        <v>3228</v>
      </c>
      <c r="K1022" s="13" t="s">
        <v>107</v>
      </c>
      <c r="L1022" s="13" t="s">
        <v>107</v>
      </c>
      <c r="M1022" s="14" t="s">
        <v>107</v>
      </c>
      <c r="N1022" s="14" t="s">
        <v>3230</v>
      </c>
      <c r="O1022" s="52" t="s">
        <v>3231</v>
      </c>
    </row>
    <row r="1023" spans="1:15" x14ac:dyDescent="0.25">
      <c r="A1023" s="48">
        <v>739</v>
      </c>
      <c r="B1023" s="1" t="str">
        <f t="shared" si="30"/>
        <v>OG739O2</v>
      </c>
      <c r="C1023" s="1" t="str">
        <f t="shared" si="31"/>
        <v>OG739</v>
      </c>
      <c r="D1023" t="str">
        <f>VLOOKUP(C1023, '1.MetaData'!B:AI, 2, FALSE)</f>
        <v>Rabu_alti (x3)</v>
      </c>
      <c r="F1023" s="13" t="s">
        <v>930</v>
      </c>
      <c r="G1023" s="14">
        <v>2</v>
      </c>
      <c r="H1023">
        <f ca="1">COUNTIFS('3.DNAExtractions'!$B:$B,$B1023,'3.DNAExtractions'!$D:$D,H$1)</f>
        <v>0</v>
      </c>
      <c r="J1023" s="13" t="s">
        <v>3228</v>
      </c>
      <c r="K1023" s="13" t="s">
        <v>107</v>
      </c>
      <c r="L1023" s="13" t="s">
        <v>107</v>
      </c>
      <c r="M1023" s="14" t="s">
        <v>107</v>
      </c>
      <c r="N1023" s="14" t="s">
        <v>3230</v>
      </c>
      <c r="O1023" s="52" t="s">
        <v>3231</v>
      </c>
    </row>
    <row r="1024" spans="1:15" x14ac:dyDescent="0.25">
      <c r="A1024" s="48">
        <v>745</v>
      </c>
      <c r="B1024" s="1" t="str">
        <f t="shared" ref="B1024:B1087" si="32">IF(G1024&gt;1,_xlfn.CONCAT(C1024,LEFT(F1024,1),G1024),_xlfn.CONCAT(C1024,LEFT(F1024,1)))</f>
        <v>OG745O</v>
      </c>
      <c r="C1024" s="1" t="str">
        <f t="shared" ref="C1024:C1087" si="33">_xlfn.CONCAT("OG",A1024)</f>
        <v>OG745</v>
      </c>
      <c r="D1024" t="str">
        <f>VLOOKUP(C1024, '1.MetaData'!B:AI, 2, FALSE)</f>
        <v>7gill</v>
      </c>
      <c r="F1024" s="13" t="s">
        <v>930</v>
      </c>
      <c r="G1024" s="14">
        <v>1</v>
      </c>
      <c r="H1024">
        <f ca="1">COUNTIFS('3.DNAExtractions'!$B:$B,$B1024,'3.DNAExtractions'!$D:$D,H$1)</f>
        <v>0</v>
      </c>
      <c r="J1024" s="13" t="s">
        <v>3228</v>
      </c>
      <c r="K1024" s="13" t="s">
        <v>107</v>
      </c>
      <c r="L1024" s="13" t="s">
        <v>107</v>
      </c>
      <c r="M1024" s="14" t="s">
        <v>107</v>
      </c>
      <c r="N1024" s="14" t="s">
        <v>3230</v>
      </c>
      <c r="O1024" s="52" t="s">
        <v>3231</v>
      </c>
    </row>
    <row r="1025" spans="1:15" x14ac:dyDescent="0.25">
      <c r="A1025" s="48">
        <v>746</v>
      </c>
      <c r="B1025" s="1" t="str">
        <f t="shared" si="32"/>
        <v>OG746O</v>
      </c>
      <c r="C1025" s="1" t="str">
        <f t="shared" si="33"/>
        <v>OG746</v>
      </c>
      <c r="D1025" t="str">
        <f>VLOOKUP(C1025, '1.MetaData'!B:AI, 2, FALSE)</f>
        <v>Cyttus australis</v>
      </c>
      <c r="F1025" s="13" t="s">
        <v>930</v>
      </c>
      <c r="G1025" s="14">
        <v>1</v>
      </c>
      <c r="H1025">
        <f ca="1">COUNTIFS('3.DNAExtractions'!$B:$B,$B1025,'3.DNAExtractions'!$D:$D,H$1)</f>
        <v>0</v>
      </c>
      <c r="J1025" s="13" t="s">
        <v>3228</v>
      </c>
      <c r="K1025" s="13" t="s">
        <v>107</v>
      </c>
      <c r="L1025" s="13" t="s">
        <v>107</v>
      </c>
      <c r="M1025" s="14" t="s">
        <v>107</v>
      </c>
      <c r="N1025" s="14" t="s">
        <v>3230</v>
      </c>
      <c r="O1025" s="52" t="s">
        <v>3231</v>
      </c>
    </row>
    <row r="1026" spans="1:15" x14ac:dyDescent="0.25">
      <c r="A1026" s="48">
        <v>746</v>
      </c>
      <c r="B1026" s="1" t="str">
        <f t="shared" si="32"/>
        <v>OG746O2</v>
      </c>
      <c r="C1026" s="1" t="str">
        <f t="shared" si="33"/>
        <v>OG746</v>
      </c>
      <c r="D1026" t="str">
        <f>VLOOKUP(C1026, '1.MetaData'!B:AI, 2, FALSE)</f>
        <v>Cyttus australis</v>
      </c>
      <c r="F1026" s="13" t="s">
        <v>930</v>
      </c>
      <c r="G1026" s="14">
        <v>2</v>
      </c>
      <c r="H1026">
        <f ca="1">COUNTIFS('3.DNAExtractions'!$B:$B,$B1026,'3.DNAExtractions'!$D:$D,H$1)</f>
        <v>0</v>
      </c>
      <c r="J1026" s="13" t="s">
        <v>3228</v>
      </c>
      <c r="K1026" s="13" t="s">
        <v>107</v>
      </c>
      <c r="L1026" s="13" t="s">
        <v>107</v>
      </c>
      <c r="M1026" s="14" t="s">
        <v>107</v>
      </c>
      <c r="N1026" s="14" t="s">
        <v>3230</v>
      </c>
      <c r="O1026" s="52" t="s">
        <v>3231</v>
      </c>
    </row>
    <row r="1027" spans="1:15" x14ac:dyDescent="0.25">
      <c r="A1027" s="48">
        <v>747</v>
      </c>
      <c r="B1027" s="1" t="str">
        <f t="shared" si="32"/>
        <v>OG747H</v>
      </c>
      <c r="C1027" s="1" t="str">
        <f t="shared" si="33"/>
        <v>OG747</v>
      </c>
      <c r="D1027" t="str">
        <f>VLOOKUP(C1027, '1.MetaData'!B:AI, 2, FALSE)</f>
        <v>OG747</v>
      </c>
      <c r="F1027" s="13" t="s">
        <v>3147</v>
      </c>
      <c r="G1027" s="14">
        <v>1</v>
      </c>
      <c r="H1027">
        <f ca="1">COUNTIFS('3.DNAExtractions'!$B:$B,$B1027,'3.DNAExtractions'!$D:$D,H$1)</f>
        <v>1</v>
      </c>
      <c r="J1027" s="13" t="s">
        <v>3134</v>
      </c>
      <c r="K1027" s="13">
        <v>1</v>
      </c>
      <c r="L1027" s="13">
        <v>1</v>
      </c>
      <c r="M1027" s="14" t="s">
        <v>3143</v>
      </c>
      <c r="N1027" s="14" t="s">
        <v>3232</v>
      </c>
    </row>
    <row r="1028" spans="1:15" x14ac:dyDescent="0.25">
      <c r="A1028" s="48">
        <v>747</v>
      </c>
      <c r="B1028" s="1" t="str">
        <f t="shared" si="32"/>
        <v>OG747H2</v>
      </c>
      <c r="C1028" s="1" t="str">
        <f t="shared" si="33"/>
        <v>OG747</v>
      </c>
      <c r="D1028" t="str">
        <f>VLOOKUP(C1028, '1.MetaData'!B:AI, 2, FALSE)</f>
        <v>OG747</v>
      </c>
      <c r="F1028" s="13" t="s">
        <v>3147</v>
      </c>
      <c r="G1028" s="14">
        <v>2</v>
      </c>
      <c r="H1028">
        <f ca="1">COUNTIFS('3.DNAExtractions'!$B:$B,$B1028,'3.DNAExtractions'!$D:$D,H$1)</f>
        <v>0</v>
      </c>
      <c r="J1028" s="13" t="s">
        <v>3134</v>
      </c>
      <c r="K1028" s="13">
        <v>1</v>
      </c>
      <c r="L1028" s="13">
        <v>1</v>
      </c>
      <c r="M1028" s="14" t="s">
        <v>3143</v>
      </c>
      <c r="N1028" s="14" t="s">
        <v>3232</v>
      </c>
    </row>
    <row r="1029" spans="1:15" x14ac:dyDescent="0.25">
      <c r="A1029" s="48">
        <v>747</v>
      </c>
      <c r="B1029" s="1" t="str">
        <f t="shared" si="32"/>
        <v>OG747H3</v>
      </c>
      <c r="C1029" s="1" t="str">
        <f t="shared" si="33"/>
        <v>OG747</v>
      </c>
      <c r="D1029" t="str">
        <f>VLOOKUP(C1029, '1.MetaData'!B:AI, 2, FALSE)</f>
        <v>OG747</v>
      </c>
      <c r="F1029" s="273" t="s">
        <v>3147</v>
      </c>
      <c r="G1029" s="14">
        <v>3</v>
      </c>
      <c r="H1029">
        <f ca="1">COUNTIFS('3.DNAExtractions'!$B:$B,$B1029,'3.DNAExtractions'!$D:$D,H$1)</f>
        <v>0</v>
      </c>
      <c r="I1029" t="s">
        <v>3233</v>
      </c>
      <c r="J1029" s="13" t="s">
        <v>3134</v>
      </c>
      <c r="K1029" s="13">
        <v>1</v>
      </c>
      <c r="L1029" s="13">
        <v>1</v>
      </c>
      <c r="M1029" s="14" t="s">
        <v>3143</v>
      </c>
      <c r="N1029" s="14" t="s">
        <v>3232</v>
      </c>
    </row>
    <row r="1030" spans="1:15" x14ac:dyDescent="0.25">
      <c r="A1030" s="48">
        <v>747</v>
      </c>
      <c r="B1030" s="1" t="str">
        <f t="shared" si="32"/>
        <v>OG747G</v>
      </c>
      <c r="C1030" s="1" t="str">
        <f t="shared" si="33"/>
        <v>OG747</v>
      </c>
      <c r="D1030" t="str">
        <f>VLOOKUP(C1030, '1.MetaData'!B:AI, 2, FALSE)</f>
        <v>OG747</v>
      </c>
      <c r="F1030" s="13" t="s">
        <v>3133</v>
      </c>
      <c r="G1030" s="14">
        <v>1</v>
      </c>
      <c r="H1030">
        <f ca="1">COUNTIFS('3.DNAExtractions'!$B:$B,$B1030,'3.DNAExtractions'!$D:$D,H$1)</f>
        <v>0</v>
      </c>
      <c r="J1030" s="13" t="s">
        <v>3134</v>
      </c>
      <c r="K1030" s="13">
        <v>1</v>
      </c>
      <c r="L1030" s="13">
        <v>1</v>
      </c>
      <c r="M1030" s="14" t="s">
        <v>3143</v>
      </c>
      <c r="N1030" s="14"/>
    </row>
    <row r="1031" spans="1:15" x14ac:dyDescent="0.25">
      <c r="A1031" s="48">
        <v>748</v>
      </c>
      <c r="B1031" s="1" t="str">
        <f t="shared" si="32"/>
        <v>OG748G</v>
      </c>
      <c r="C1031" s="1" t="str">
        <f t="shared" si="33"/>
        <v>OG748</v>
      </c>
      <c r="D1031" t="str">
        <f>VLOOKUP(C1031, '1.MetaData'!B:AI, 2, FALSE)</f>
        <v>OG748</v>
      </c>
      <c r="F1031" s="13" t="s">
        <v>3133</v>
      </c>
      <c r="G1031" s="14">
        <v>1</v>
      </c>
      <c r="H1031">
        <f ca="1">COUNTIFS('3.DNAExtractions'!$B:$B,$B1031,'3.DNAExtractions'!$D:$D,H$1)</f>
        <v>0</v>
      </c>
      <c r="J1031" s="13" t="s">
        <v>3134</v>
      </c>
      <c r="K1031" s="13">
        <v>1</v>
      </c>
      <c r="L1031" s="13">
        <v>1</v>
      </c>
      <c r="M1031" s="14" t="s">
        <v>3143</v>
      </c>
      <c r="N1031" s="14" t="s">
        <v>3232</v>
      </c>
    </row>
    <row r="1032" spans="1:15" x14ac:dyDescent="0.25">
      <c r="A1032" s="48">
        <v>749</v>
      </c>
      <c r="B1032" s="1" t="str">
        <f t="shared" si="32"/>
        <v>OG749G</v>
      </c>
      <c r="C1032" s="1" t="str">
        <f t="shared" si="33"/>
        <v>OG749</v>
      </c>
      <c r="D1032" t="str">
        <f>VLOOKUP(C1032, '1.MetaData'!B:AI, 2, FALSE)</f>
        <v>OG749</v>
      </c>
      <c r="F1032" s="13" t="s">
        <v>3133</v>
      </c>
      <c r="G1032" s="14">
        <v>1</v>
      </c>
      <c r="H1032">
        <f ca="1">COUNTIFS('3.DNAExtractions'!$B:$B,$B1032,'3.DNAExtractions'!$D:$D,H$1)</f>
        <v>0</v>
      </c>
      <c r="J1032" s="13" t="s">
        <v>3134</v>
      </c>
      <c r="K1032" s="13">
        <v>1</v>
      </c>
      <c r="L1032" s="13">
        <v>1</v>
      </c>
      <c r="M1032" s="14" t="s">
        <v>3143</v>
      </c>
      <c r="N1032" s="14" t="s">
        <v>3232</v>
      </c>
    </row>
    <row r="1033" spans="1:15" x14ac:dyDescent="0.25">
      <c r="A1033" s="48">
        <v>750</v>
      </c>
      <c r="B1033" s="1" t="str">
        <f t="shared" si="32"/>
        <v>OG750G</v>
      </c>
      <c r="C1033" s="1" t="str">
        <f t="shared" si="33"/>
        <v>OG750</v>
      </c>
      <c r="D1033" t="str">
        <f>VLOOKUP(C1033, '1.MetaData'!B:AI, 2, FALSE)</f>
        <v>OG750</v>
      </c>
      <c r="F1033" s="13" t="s">
        <v>3133</v>
      </c>
      <c r="G1033" s="14">
        <v>1</v>
      </c>
      <c r="H1033">
        <f ca="1">COUNTIFS('3.DNAExtractions'!$B:$B,$B1033,'3.DNAExtractions'!$D:$D,H$1)</f>
        <v>1</v>
      </c>
      <c r="J1033" s="13" t="s">
        <v>3134</v>
      </c>
      <c r="K1033" s="13">
        <v>1</v>
      </c>
      <c r="L1033" s="13">
        <v>1</v>
      </c>
      <c r="M1033" s="14" t="s">
        <v>3143</v>
      </c>
      <c r="N1033" s="14" t="s">
        <v>3232</v>
      </c>
    </row>
    <row r="1034" spans="1:15" x14ac:dyDescent="0.25">
      <c r="A1034" s="48">
        <v>750</v>
      </c>
      <c r="B1034" s="1" t="str">
        <f t="shared" si="32"/>
        <v>OG750G2</v>
      </c>
      <c r="C1034" s="1" t="str">
        <f t="shared" si="33"/>
        <v>OG750</v>
      </c>
      <c r="D1034" t="str">
        <f>VLOOKUP(C1034, '1.MetaData'!B:AI, 2, FALSE)</f>
        <v>OG750</v>
      </c>
      <c r="F1034" s="273" t="s">
        <v>3133</v>
      </c>
      <c r="G1034" s="14">
        <v>2</v>
      </c>
      <c r="H1034">
        <f ca="1">COUNTIFS('3.DNAExtractions'!$B:$B,$B1034,'3.DNAExtractions'!$D:$D,H$1)</f>
        <v>0</v>
      </c>
      <c r="I1034" t="s">
        <v>3233</v>
      </c>
      <c r="J1034" s="13" t="s">
        <v>3134</v>
      </c>
      <c r="K1034" s="13">
        <v>1</v>
      </c>
      <c r="L1034" s="13">
        <v>1</v>
      </c>
      <c r="M1034" s="14" t="s">
        <v>3143</v>
      </c>
      <c r="N1034" s="14" t="s">
        <v>3232</v>
      </c>
    </row>
    <row r="1035" spans="1:15" x14ac:dyDescent="0.25">
      <c r="A1035" s="48">
        <v>751</v>
      </c>
      <c r="B1035" s="1" t="str">
        <f t="shared" si="32"/>
        <v>OG751G</v>
      </c>
      <c r="C1035" s="1" t="str">
        <f t="shared" si="33"/>
        <v>OG751</v>
      </c>
      <c r="D1035" t="str">
        <f>VLOOKUP(C1035, '1.MetaData'!B:AI, 2, FALSE)</f>
        <v>OG751</v>
      </c>
      <c r="F1035" s="13" t="s">
        <v>3133</v>
      </c>
      <c r="G1035" s="14">
        <v>1</v>
      </c>
      <c r="H1035">
        <f ca="1">COUNTIFS('3.DNAExtractions'!$B:$B,$B1035,'3.DNAExtractions'!$D:$D,H$1)</f>
        <v>1</v>
      </c>
      <c r="J1035" s="13" t="s">
        <v>3134</v>
      </c>
      <c r="K1035" s="13">
        <v>1</v>
      </c>
      <c r="L1035" s="13">
        <v>1</v>
      </c>
      <c r="M1035" s="14" t="s">
        <v>3143</v>
      </c>
      <c r="N1035" s="14" t="s">
        <v>3232</v>
      </c>
    </row>
    <row r="1036" spans="1:15" x14ac:dyDescent="0.25">
      <c r="A1036" s="48">
        <v>751</v>
      </c>
      <c r="B1036" s="1" t="str">
        <f t="shared" si="32"/>
        <v>OG751H</v>
      </c>
      <c r="C1036" s="1" t="str">
        <f t="shared" si="33"/>
        <v>OG751</v>
      </c>
      <c r="D1036" t="str">
        <f>VLOOKUP(C1036, '1.MetaData'!B:AI, 2, FALSE)</f>
        <v>OG751</v>
      </c>
      <c r="F1036" s="13" t="s">
        <v>3147</v>
      </c>
      <c r="G1036" s="14">
        <v>1</v>
      </c>
      <c r="H1036">
        <f ca="1">COUNTIFS('3.DNAExtractions'!$B:$B,$B1036,'3.DNAExtractions'!$D:$D,H$1)</f>
        <v>0</v>
      </c>
      <c r="J1036" s="13" t="s">
        <v>3134</v>
      </c>
      <c r="K1036" s="13">
        <v>1</v>
      </c>
      <c r="L1036" s="13">
        <v>1</v>
      </c>
      <c r="M1036" s="14" t="s">
        <v>3143</v>
      </c>
      <c r="N1036" s="14" t="s">
        <v>3232</v>
      </c>
    </row>
    <row r="1037" spans="1:15" x14ac:dyDescent="0.25">
      <c r="A1037" s="48">
        <v>752</v>
      </c>
      <c r="B1037" s="1" t="str">
        <f t="shared" si="32"/>
        <v>OG752G</v>
      </c>
      <c r="C1037" s="1" t="str">
        <f t="shared" si="33"/>
        <v>OG752</v>
      </c>
      <c r="D1037" t="str">
        <f>VLOOKUP(C1037, '1.MetaData'!B:AI, 2, FALSE)</f>
        <v>OG752</v>
      </c>
      <c r="F1037" s="13" t="s">
        <v>3133</v>
      </c>
      <c r="G1037" s="14">
        <v>1</v>
      </c>
      <c r="H1037">
        <f ca="1">COUNTIFS('3.DNAExtractions'!$B:$B,$B1037,'3.DNAExtractions'!$D:$D,H$1)</f>
        <v>0</v>
      </c>
      <c r="J1037" s="13" t="s">
        <v>3134</v>
      </c>
      <c r="K1037" s="13">
        <v>1</v>
      </c>
      <c r="L1037" s="13">
        <v>1</v>
      </c>
      <c r="M1037" s="14" t="s">
        <v>3143</v>
      </c>
      <c r="N1037" s="14" t="s">
        <v>3232</v>
      </c>
    </row>
    <row r="1038" spans="1:15" x14ac:dyDescent="0.25">
      <c r="A1038" s="48">
        <v>752</v>
      </c>
      <c r="B1038" s="1" t="str">
        <f t="shared" si="32"/>
        <v>OG752G2</v>
      </c>
      <c r="C1038" s="1" t="str">
        <f t="shared" si="33"/>
        <v>OG752</v>
      </c>
      <c r="D1038" t="str">
        <f>VLOOKUP(C1038, '1.MetaData'!B:AI, 2, FALSE)</f>
        <v>OG752</v>
      </c>
      <c r="F1038" s="273" t="s">
        <v>3133</v>
      </c>
      <c r="G1038" s="14">
        <v>2</v>
      </c>
      <c r="H1038">
        <f ca="1">COUNTIFS('3.DNAExtractions'!$B:$B,$B1038,'3.DNAExtractions'!$D:$D,H$1)</f>
        <v>0</v>
      </c>
      <c r="I1038" t="s">
        <v>3233</v>
      </c>
      <c r="J1038" s="13" t="s">
        <v>3134</v>
      </c>
      <c r="K1038" s="13">
        <v>1</v>
      </c>
      <c r="L1038" s="13">
        <v>1</v>
      </c>
      <c r="M1038" s="14" t="s">
        <v>3143</v>
      </c>
      <c r="N1038" s="14" t="s">
        <v>3232</v>
      </c>
    </row>
    <row r="1039" spans="1:15" x14ac:dyDescent="0.25">
      <c r="A1039" s="48">
        <v>753</v>
      </c>
      <c r="B1039" s="1" t="str">
        <f t="shared" si="32"/>
        <v>OG753G</v>
      </c>
      <c r="C1039" s="1" t="str">
        <f t="shared" si="33"/>
        <v>OG753</v>
      </c>
      <c r="D1039" t="str">
        <f>VLOOKUP(C1039, '1.MetaData'!B:AI, 2, FALSE)</f>
        <v>OG753</v>
      </c>
      <c r="F1039" s="13" t="s">
        <v>3133</v>
      </c>
      <c r="G1039" s="14">
        <v>1</v>
      </c>
      <c r="H1039">
        <f ca="1">COUNTIFS('3.DNAExtractions'!$B:$B,$B1039,'3.DNAExtractions'!$D:$D,H$1)</f>
        <v>1</v>
      </c>
      <c r="J1039" s="13" t="s">
        <v>3134</v>
      </c>
      <c r="K1039" s="13">
        <v>1</v>
      </c>
      <c r="L1039" s="13">
        <v>1</v>
      </c>
      <c r="M1039" s="14" t="s">
        <v>3143</v>
      </c>
      <c r="N1039" s="14" t="s">
        <v>3232</v>
      </c>
    </row>
    <row r="1040" spans="1:15" x14ac:dyDescent="0.25">
      <c r="A1040" s="48">
        <v>753</v>
      </c>
      <c r="B1040" s="1" t="str">
        <f t="shared" si="32"/>
        <v>OG753H</v>
      </c>
      <c r="C1040" s="1" t="str">
        <f t="shared" si="33"/>
        <v>OG753</v>
      </c>
      <c r="D1040" t="str">
        <f>VLOOKUP(C1040, '1.MetaData'!B:AI, 2, FALSE)</f>
        <v>OG753</v>
      </c>
      <c r="F1040" s="13" t="s">
        <v>3147</v>
      </c>
      <c r="G1040" s="14">
        <v>1</v>
      </c>
      <c r="H1040">
        <f ca="1">COUNTIFS('3.DNAExtractions'!$B:$B,$B1040,'3.DNAExtractions'!$D:$D,H$1)</f>
        <v>0</v>
      </c>
      <c r="J1040" s="13" t="s">
        <v>3134</v>
      </c>
      <c r="K1040" s="13">
        <v>1</v>
      </c>
      <c r="L1040" s="13">
        <v>1</v>
      </c>
      <c r="M1040" s="14" t="s">
        <v>3143</v>
      </c>
      <c r="N1040" s="14" t="s">
        <v>3232</v>
      </c>
    </row>
    <row r="1041" spans="1:14" x14ac:dyDescent="0.25">
      <c r="A1041" s="48">
        <v>753</v>
      </c>
      <c r="B1041" s="1" t="str">
        <f t="shared" si="32"/>
        <v>OG753G2</v>
      </c>
      <c r="C1041" s="1" t="str">
        <f t="shared" si="33"/>
        <v>OG753</v>
      </c>
      <c r="D1041" t="str">
        <f>VLOOKUP(C1041, '1.MetaData'!B:AI, 2, FALSE)</f>
        <v>OG753</v>
      </c>
      <c r="F1041" s="273" t="s">
        <v>3133</v>
      </c>
      <c r="G1041" s="14">
        <v>2</v>
      </c>
      <c r="H1041">
        <f ca="1">COUNTIFS('3.DNAExtractions'!$B:$B,$B1041,'3.DNAExtractions'!$D:$D,H$1)</f>
        <v>0</v>
      </c>
      <c r="I1041" t="s">
        <v>3233</v>
      </c>
      <c r="J1041" s="13" t="s">
        <v>3134</v>
      </c>
      <c r="K1041" s="13">
        <v>1</v>
      </c>
      <c r="L1041" s="13">
        <v>1</v>
      </c>
      <c r="M1041" s="14" t="s">
        <v>3143</v>
      </c>
      <c r="N1041" s="14" t="s">
        <v>3232</v>
      </c>
    </row>
    <row r="1042" spans="1:14" x14ac:dyDescent="0.25">
      <c r="A1042" s="48">
        <v>754</v>
      </c>
      <c r="B1042" s="1" t="str">
        <f t="shared" si="32"/>
        <v>OG754H</v>
      </c>
      <c r="C1042" s="1" t="str">
        <f t="shared" si="33"/>
        <v>OG754</v>
      </c>
      <c r="D1042" t="str">
        <f>VLOOKUP(C1042, '1.MetaData'!B:AI, 2, FALSE)</f>
        <v>OG754</v>
      </c>
      <c r="F1042" s="13" t="s">
        <v>3147</v>
      </c>
      <c r="G1042" s="14">
        <v>1</v>
      </c>
      <c r="H1042">
        <f ca="1">COUNTIFS('3.DNAExtractions'!$B:$B,$B1042,'3.DNAExtractions'!$D:$D,H$1)</f>
        <v>1</v>
      </c>
      <c r="J1042" s="13" t="s">
        <v>3134</v>
      </c>
      <c r="K1042" s="13">
        <v>1</v>
      </c>
      <c r="L1042" s="13">
        <v>1</v>
      </c>
      <c r="M1042" s="14" t="s">
        <v>3143</v>
      </c>
      <c r="N1042" s="14" t="s">
        <v>3232</v>
      </c>
    </row>
    <row r="1043" spans="1:14" x14ac:dyDescent="0.25">
      <c r="A1043" s="48">
        <v>754</v>
      </c>
      <c r="B1043" s="1" t="str">
        <f t="shared" si="32"/>
        <v>OG754M</v>
      </c>
      <c r="C1043" s="1" t="str">
        <f t="shared" si="33"/>
        <v>OG754</v>
      </c>
      <c r="D1043" t="str">
        <f>VLOOKUP(C1043, '1.MetaData'!B:AI, 2, FALSE)</f>
        <v>OG754</v>
      </c>
      <c r="F1043" s="13" t="s">
        <v>3137</v>
      </c>
      <c r="G1043" s="14">
        <v>1</v>
      </c>
      <c r="H1043">
        <f ca="1">COUNTIFS('3.DNAExtractions'!$B:$B,$B1043,'3.DNAExtractions'!$D:$D,H$1)</f>
        <v>0</v>
      </c>
      <c r="J1043" s="13" t="s">
        <v>3134</v>
      </c>
      <c r="K1043" s="13">
        <v>1</v>
      </c>
      <c r="L1043" s="13">
        <v>1</v>
      </c>
      <c r="M1043" s="14" t="s">
        <v>3143</v>
      </c>
      <c r="N1043" s="14" t="s">
        <v>3232</v>
      </c>
    </row>
    <row r="1044" spans="1:14" x14ac:dyDescent="0.25">
      <c r="A1044" s="48">
        <v>755</v>
      </c>
      <c r="B1044" s="1" t="str">
        <f t="shared" si="32"/>
        <v>OG755G</v>
      </c>
      <c r="C1044" s="1" t="str">
        <f t="shared" si="33"/>
        <v>OG755</v>
      </c>
      <c r="D1044" t="str">
        <f>VLOOKUP(C1044, '1.MetaData'!B:AI, 2, FALSE)</f>
        <v>OG755</v>
      </c>
      <c r="F1044" s="13" t="s">
        <v>3133</v>
      </c>
      <c r="G1044" s="14">
        <v>1</v>
      </c>
      <c r="H1044">
        <f ca="1">COUNTIFS('3.DNAExtractions'!$B:$B,$B1044,'3.DNAExtractions'!$D:$D,H$1)</f>
        <v>0</v>
      </c>
      <c r="J1044" s="13" t="s">
        <v>3134</v>
      </c>
      <c r="K1044" s="13">
        <v>1</v>
      </c>
      <c r="L1044" s="13">
        <v>1</v>
      </c>
      <c r="M1044" s="14" t="s">
        <v>3143</v>
      </c>
      <c r="N1044" s="14" t="s">
        <v>3232</v>
      </c>
    </row>
    <row r="1045" spans="1:14" x14ac:dyDescent="0.25">
      <c r="A1045" s="48">
        <v>755</v>
      </c>
      <c r="B1045" s="1" t="str">
        <f t="shared" si="32"/>
        <v>OG755H</v>
      </c>
      <c r="C1045" s="1" t="str">
        <f t="shared" si="33"/>
        <v>OG755</v>
      </c>
      <c r="D1045" t="str">
        <f>VLOOKUP(C1045, '1.MetaData'!B:AI, 2, FALSE)</f>
        <v>OG755</v>
      </c>
      <c r="F1045" s="13" t="s">
        <v>3147</v>
      </c>
      <c r="G1045" s="14">
        <v>1</v>
      </c>
      <c r="H1045">
        <f ca="1">COUNTIFS('3.DNAExtractions'!$B:$B,$B1045,'3.DNAExtractions'!$D:$D,H$1)</f>
        <v>1</v>
      </c>
      <c r="J1045" s="13" t="s">
        <v>3134</v>
      </c>
      <c r="K1045" s="13">
        <v>1</v>
      </c>
      <c r="L1045" s="13">
        <v>1</v>
      </c>
      <c r="M1045" s="14" t="s">
        <v>3143</v>
      </c>
      <c r="N1045" s="14" t="s">
        <v>3232</v>
      </c>
    </row>
    <row r="1046" spans="1:14" x14ac:dyDescent="0.25">
      <c r="A1046" s="48">
        <v>755</v>
      </c>
      <c r="B1046" s="1" t="str">
        <f t="shared" si="32"/>
        <v>OG755G2</v>
      </c>
      <c r="C1046" s="1" t="str">
        <f t="shared" si="33"/>
        <v>OG755</v>
      </c>
      <c r="D1046" t="str">
        <f>VLOOKUP(C1046, '1.MetaData'!B:AI, 2, FALSE)</f>
        <v>OG755</v>
      </c>
      <c r="F1046" s="273" t="s">
        <v>3133</v>
      </c>
      <c r="G1046" s="14">
        <v>2</v>
      </c>
      <c r="H1046">
        <f ca="1">COUNTIFS('3.DNAExtractions'!$B:$B,$B1046,'3.DNAExtractions'!$D:$D,H$1)</f>
        <v>0</v>
      </c>
      <c r="I1046" t="s">
        <v>3233</v>
      </c>
      <c r="J1046" s="13" t="s">
        <v>3134</v>
      </c>
      <c r="K1046" s="13">
        <v>1</v>
      </c>
      <c r="L1046" s="13">
        <v>1</v>
      </c>
      <c r="M1046" s="14" t="s">
        <v>3143</v>
      </c>
      <c r="N1046" s="14" t="s">
        <v>3232</v>
      </c>
    </row>
    <row r="1047" spans="1:14" x14ac:dyDescent="0.25">
      <c r="A1047" s="48">
        <v>756</v>
      </c>
      <c r="B1047" s="1" t="str">
        <f t="shared" si="32"/>
        <v>OG756G</v>
      </c>
      <c r="C1047" s="1" t="str">
        <f t="shared" si="33"/>
        <v>OG756</v>
      </c>
      <c r="D1047" t="str">
        <f>VLOOKUP(C1047, '1.MetaData'!B:AI, 2, FALSE)</f>
        <v>OG756</v>
      </c>
      <c r="F1047" s="13" t="s">
        <v>3133</v>
      </c>
      <c r="G1047" s="14">
        <v>1</v>
      </c>
      <c r="H1047">
        <f ca="1">COUNTIFS('3.DNAExtractions'!$B:$B,$B1047,'3.DNAExtractions'!$D:$D,H$1)</f>
        <v>0</v>
      </c>
      <c r="J1047" s="13" t="s">
        <v>3134</v>
      </c>
      <c r="K1047" s="13">
        <v>1</v>
      </c>
      <c r="L1047" s="13">
        <v>1</v>
      </c>
      <c r="M1047" s="14" t="s">
        <v>3143</v>
      </c>
      <c r="N1047" s="14" t="s">
        <v>3232</v>
      </c>
    </row>
    <row r="1048" spans="1:14" x14ac:dyDescent="0.25">
      <c r="A1048" s="48">
        <v>756</v>
      </c>
      <c r="B1048" s="1" t="str">
        <f t="shared" si="32"/>
        <v>OG756G2</v>
      </c>
      <c r="C1048" s="1" t="str">
        <f t="shared" si="33"/>
        <v>OG756</v>
      </c>
      <c r="D1048" t="str">
        <f>VLOOKUP(C1048, '1.MetaData'!B:AI, 2, FALSE)</f>
        <v>OG756</v>
      </c>
      <c r="F1048" s="273" t="s">
        <v>3133</v>
      </c>
      <c r="G1048" s="14">
        <v>2</v>
      </c>
      <c r="H1048">
        <f ca="1">COUNTIFS('3.DNAExtractions'!$B:$B,$B1048,'3.DNAExtractions'!$D:$D,H$1)</f>
        <v>0</v>
      </c>
      <c r="I1048" t="s">
        <v>3233</v>
      </c>
      <c r="J1048" s="13" t="s">
        <v>3134</v>
      </c>
      <c r="K1048" s="13">
        <v>1</v>
      </c>
      <c r="L1048" s="13">
        <v>1</v>
      </c>
      <c r="M1048" s="14" t="s">
        <v>3143</v>
      </c>
      <c r="N1048" s="14" t="s">
        <v>3232</v>
      </c>
    </row>
    <row r="1049" spans="1:14" x14ac:dyDescent="0.25">
      <c r="A1049" s="48">
        <v>757</v>
      </c>
      <c r="B1049" s="1" t="str">
        <f t="shared" si="32"/>
        <v>OG757G</v>
      </c>
      <c r="C1049" s="1" t="str">
        <f t="shared" si="33"/>
        <v>OG757</v>
      </c>
      <c r="D1049" t="str">
        <f>VLOOKUP(C1049, '1.MetaData'!B:AI, 2, FALSE)</f>
        <v>OG757</v>
      </c>
      <c r="F1049" s="13" t="s">
        <v>3133</v>
      </c>
      <c r="G1049" s="14">
        <v>1</v>
      </c>
      <c r="H1049">
        <f ca="1">COUNTIFS('3.DNAExtractions'!$B:$B,$B1049,'3.DNAExtractions'!$D:$D,H$1)</f>
        <v>1</v>
      </c>
      <c r="J1049" s="13" t="s">
        <v>3134</v>
      </c>
      <c r="K1049" s="13">
        <v>1</v>
      </c>
      <c r="L1049" s="13">
        <v>1</v>
      </c>
      <c r="M1049" s="14" t="s">
        <v>3143</v>
      </c>
      <c r="N1049" s="14" t="s">
        <v>3232</v>
      </c>
    </row>
    <row r="1050" spans="1:14" x14ac:dyDescent="0.25">
      <c r="A1050" s="48">
        <v>757</v>
      </c>
      <c r="B1050" s="1" t="str">
        <f t="shared" si="32"/>
        <v>OG757G2</v>
      </c>
      <c r="C1050" s="1" t="str">
        <f t="shared" si="33"/>
        <v>OG757</v>
      </c>
      <c r="D1050" t="str">
        <f>VLOOKUP(C1050, '1.MetaData'!B:AI, 2, FALSE)</f>
        <v>OG757</v>
      </c>
      <c r="F1050" s="273" t="s">
        <v>3133</v>
      </c>
      <c r="G1050" s="14">
        <v>2</v>
      </c>
      <c r="H1050">
        <f ca="1">COUNTIFS('3.DNAExtractions'!$B:$B,$B1050,'3.DNAExtractions'!$D:$D,H$1)</f>
        <v>0</v>
      </c>
      <c r="I1050" t="s">
        <v>3233</v>
      </c>
      <c r="J1050" s="13" t="s">
        <v>3134</v>
      </c>
      <c r="K1050" s="13">
        <v>1</v>
      </c>
      <c r="L1050" s="13">
        <v>1</v>
      </c>
      <c r="M1050" s="14" t="s">
        <v>3143</v>
      </c>
      <c r="N1050" s="14" t="s">
        <v>3232</v>
      </c>
    </row>
    <row r="1051" spans="1:14" x14ac:dyDescent="0.25">
      <c r="A1051" s="48">
        <v>758</v>
      </c>
      <c r="B1051" s="1" t="str">
        <f t="shared" si="32"/>
        <v>OG758M</v>
      </c>
      <c r="C1051" s="1" t="str">
        <f t="shared" si="33"/>
        <v>OG758</v>
      </c>
      <c r="D1051" t="str">
        <f>VLOOKUP(C1051, '1.MetaData'!B:AI, 2, FALSE)</f>
        <v>OG758</v>
      </c>
      <c r="F1051" s="13" t="s">
        <v>3137</v>
      </c>
      <c r="G1051" s="14">
        <v>1</v>
      </c>
      <c r="H1051">
        <f ca="1">COUNTIFS('3.DNAExtractions'!$B:$B,$B1051,'3.DNAExtractions'!$D:$D,H$1)</f>
        <v>1</v>
      </c>
      <c r="J1051" s="13" t="s">
        <v>3134</v>
      </c>
      <c r="K1051" s="13">
        <v>1</v>
      </c>
      <c r="L1051" s="13">
        <v>1</v>
      </c>
      <c r="M1051" s="14" t="s">
        <v>3143</v>
      </c>
      <c r="N1051" s="14" t="s">
        <v>3232</v>
      </c>
    </row>
    <row r="1052" spans="1:14" x14ac:dyDescent="0.25">
      <c r="A1052" s="48">
        <v>759</v>
      </c>
      <c r="B1052" s="1" t="str">
        <f t="shared" si="32"/>
        <v>OG759G</v>
      </c>
      <c r="C1052" s="1" t="str">
        <f t="shared" si="33"/>
        <v>OG759</v>
      </c>
      <c r="D1052" t="str">
        <f>VLOOKUP(C1052, '1.MetaData'!B:AI, 2, FALSE)</f>
        <v>OG759</v>
      </c>
      <c r="F1052" s="13" t="s">
        <v>3133</v>
      </c>
      <c r="G1052" s="14">
        <v>1</v>
      </c>
      <c r="H1052">
        <f ca="1">COUNTIFS('3.DNAExtractions'!$B:$B,$B1052,'3.DNAExtractions'!$D:$D,H$1)</f>
        <v>0</v>
      </c>
      <c r="J1052" s="13" t="s">
        <v>3134</v>
      </c>
      <c r="K1052" s="13">
        <v>1</v>
      </c>
      <c r="L1052" s="13">
        <v>1</v>
      </c>
      <c r="M1052" s="14" t="s">
        <v>3143</v>
      </c>
      <c r="N1052" s="14" t="s">
        <v>3232</v>
      </c>
    </row>
    <row r="1053" spans="1:14" x14ac:dyDescent="0.25">
      <c r="A1053" s="48">
        <v>759</v>
      </c>
      <c r="B1053" s="1" t="str">
        <f t="shared" si="32"/>
        <v>OG759H</v>
      </c>
      <c r="C1053" s="1" t="str">
        <f t="shared" si="33"/>
        <v>OG759</v>
      </c>
      <c r="D1053" t="str">
        <f>VLOOKUP(C1053, '1.MetaData'!B:AI, 2, FALSE)</f>
        <v>OG759</v>
      </c>
      <c r="F1053" s="13" t="s">
        <v>3147</v>
      </c>
      <c r="G1053" s="14">
        <v>1</v>
      </c>
      <c r="H1053">
        <f ca="1">COUNTIFS('3.DNAExtractions'!$B:$B,$B1053,'3.DNAExtractions'!$D:$D,H$1)</f>
        <v>1</v>
      </c>
      <c r="J1053" s="13" t="s">
        <v>3134</v>
      </c>
      <c r="K1053" s="13">
        <v>1</v>
      </c>
      <c r="L1053" s="13">
        <v>1</v>
      </c>
      <c r="M1053" s="14" t="s">
        <v>3143</v>
      </c>
      <c r="N1053" s="14" t="s">
        <v>3232</v>
      </c>
    </row>
    <row r="1054" spans="1:14" x14ac:dyDescent="0.25">
      <c r="A1054" s="48">
        <v>759</v>
      </c>
      <c r="B1054" s="1" t="str">
        <f t="shared" si="32"/>
        <v>OG759G2</v>
      </c>
      <c r="C1054" s="1" t="str">
        <f t="shared" si="33"/>
        <v>OG759</v>
      </c>
      <c r="D1054" t="str">
        <f>VLOOKUP(C1054, '1.MetaData'!B:AI, 2, FALSE)</f>
        <v>OG759</v>
      </c>
      <c r="F1054" s="273" t="s">
        <v>3133</v>
      </c>
      <c r="G1054" s="14">
        <v>2</v>
      </c>
      <c r="H1054">
        <f ca="1">COUNTIFS('3.DNAExtractions'!$B:$B,$B1054,'3.DNAExtractions'!$D:$D,H$1)</f>
        <v>0</v>
      </c>
      <c r="I1054" t="s">
        <v>3233</v>
      </c>
      <c r="J1054" s="13" t="s">
        <v>3134</v>
      </c>
      <c r="K1054" s="13">
        <v>1</v>
      </c>
      <c r="L1054" s="13">
        <v>1</v>
      </c>
      <c r="M1054" s="14" t="s">
        <v>3143</v>
      </c>
      <c r="N1054" s="14" t="s">
        <v>3232</v>
      </c>
    </row>
    <row r="1055" spans="1:14" x14ac:dyDescent="0.25">
      <c r="A1055" s="48">
        <v>760</v>
      </c>
      <c r="B1055" s="1" t="str">
        <f t="shared" si="32"/>
        <v>OG760L</v>
      </c>
      <c r="C1055" s="1" t="str">
        <f t="shared" si="33"/>
        <v>OG760</v>
      </c>
      <c r="D1055" t="str">
        <f>VLOOKUP(C1055, '1.MetaData'!B:AI, 2, FALSE)</f>
        <v>OG760</v>
      </c>
      <c r="F1055" s="13" t="s">
        <v>3148</v>
      </c>
      <c r="G1055" s="14">
        <v>1</v>
      </c>
      <c r="H1055">
        <f ca="1">COUNTIFS('3.DNAExtractions'!$B:$B,$B1055,'3.DNAExtractions'!$D:$D,H$1)</f>
        <v>0</v>
      </c>
      <c r="J1055" s="13" t="s">
        <v>3134</v>
      </c>
      <c r="K1055" s="13">
        <v>1</v>
      </c>
      <c r="L1055" s="13">
        <v>1</v>
      </c>
      <c r="M1055" s="14" t="s">
        <v>3143</v>
      </c>
      <c r="N1055" s="14" t="s">
        <v>3232</v>
      </c>
    </row>
    <row r="1056" spans="1:14" x14ac:dyDescent="0.25">
      <c r="A1056" s="48">
        <v>760</v>
      </c>
      <c r="B1056" s="1" t="str">
        <f t="shared" si="32"/>
        <v>OG760H</v>
      </c>
      <c r="C1056" s="1" t="str">
        <f t="shared" si="33"/>
        <v>OG760</v>
      </c>
      <c r="D1056" t="str">
        <f>VLOOKUP(C1056, '1.MetaData'!B:AI, 2, FALSE)</f>
        <v>OG760</v>
      </c>
      <c r="F1056" s="13" t="s">
        <v>3147</v>
      </c>
      <c r="G1056" s="14">
        <v>1</v>
      </c>
      <c r="H1056">
        <f ca="1">COUNTIFS('3.DNAExtractions'!$B:$B,$B1056,'3.DNAExtractions'!$D:$D,H$1)</f>
        <v>3</v>
      </c>
      <c r="J1056" s="13" t="s">
        <v>3134</v>
      </c>
      <c r="K1056" s="13">
        <v>1</v>
      </c>
      <c r="L1056" s="13">
        <v>1</v>
      </c>
      <c r="M1056" s="14" t="s">
        <v>3143</v>
      </c>
      <c r="N1056" s="14" t="s">
        <v>3232</v>
      </c>
    </row>
    <row r="1057" spans="1:14" x14ac:dyDescent="0.25">
      <c r="A1057" s="48">
        <v>760</v>
      </c>
      <c r="B1057" s="1" t="str">
        <f t="shared" si="32"/>
        <v>OG760H2</v>
      </c>
      <c r="C1057" s="1" t="str">
        <f t="shared" si="33"/>
        <v>OG760</v>
      </c>
      <c r="D1057" t="str">
        <f>VLOOKUP(C1057, '1.MetaData'!B:AI, 2, FALSE)</f>
        <v>OG760</v>
      </c>
      <c r="F1057" s="273" t="s">
        <v>3147</v>
      </c>
      <c r="G1057" s="14">
        <v>2</v>
      </c>
      <c r="H1057">
        <f ca="1">COUNTIFS('3.DNAExtractions'!$B:$B,$B1057,'3.DNAExtractions'!$D:$D,H$1)</f>
        <v>0</v>
      </c>
      <c r="I1057" t="s">
        <v>3233</v>
      </c>
      <c r="J1057" s="13" t="s">
        <v>3134</v>
      </c>
      <c r="K1057" s="13">
        <v>1</v>
      </c>
      <c r="L1057" s="13">
        <v>1</v>
      </c>
      <c r="M1057" s="14" t="s">
        <v>3143</v>
      </c>
      <c r="N1057" s="14" t="s">
        <v>3232</v>
      </c>
    </row>
    <row r="1058" spans="1:14" x14ac:dyDescent="0.25">
      <c r="A1058" s="48">
        <v>761</v>
      </c>
      <c r="B1058" s="1" t="str">
        <f t="shared" si="32"/>
        <v>OG761H</v>
      </c>
      <c r="C1058" s="1" t="str">
        <f t="shared" si="33"/>
        <v>OG761</v>
      </c>
      <c r="D1058" t="str">
        <f>VLOOKUP(C1058, '1.MetaData'!B:AI, 2, FALSE)</f>
        <v>OG761</v>
      </c>
      <c r="F1058" s="13" t="s">
        <v>3147</v>
      </c>
      <c r="G1058" s="14">
        <v>1</v>
      </c>
      <c r="H1058">
        <f ca="1">COUNTIFS('3.DNAExtractions'!$B:$B,$B1058,'3.DNAExtractions'!$D:$D,H$1)</f>
        <v>1</v>
      </c>
      <c r="J1058" s="13" t="s">
        <v>3134</v>
      </c>
      <c r="K1058" s="13">
        <v>1</v>
      </c>
      <c r="L1058" s="13">
        <v>1</v>
      </c>
      <c r="M1058" s="14" t="s">
        <v>3143</v>
      </c>
      <c r="N1058" s="14" t="s">
        <v>3232</v>
      </c>
    </row>
    <row r="1059" spans="1:14" x14ac:dyDescent="0.25">
      <c r="A1059" s="48">
        <v>761</v>
      </c>
      <c r="B1059" s="1" t="str">
        <f t="shared" si="32"/>
        <v>OG761L</v>
      </c>
      <c r="C1059" s="1" t="str">
        <f t="shared" si="33"/>
        <v>OG761</v>
      </c>
      <c r="D1059" t="str">
        <f>VLOOKUP(C1059, '1.MetaData'!B:AI, 2, FALSE)</f>
        <v>OG761</v>
      </c>
      <c r="F1059" s="13" t="s">
        <v>3148</v>
      </c>
      <c r="G1059" s="14">
        <v>1</v>
      </c>
      <c r="H1059">
        <f ca="1">COUNTIFS('3.DNAExtractions'!$B:$B,$B1059,'3.DNAExtractions'!$D:$D,H$1)</f>
        <v>0</v>
      </c>
      <c r="J1059" s="13" t="s">
        <v>3134</v>
      </c>
      <c r="K1059" s="13">
        <v>1</v>
      </c>
      <c r="L1059" s="13">
        <v>1</v>
      </c>
      <c r="M1059" s="14" t="s">
        <v>3143</v>
      </c>
      <c r="N1059" s="14" t="s">
        <v>3232</v>
      </c>
    </row>
    <row r="1060" spans="1:14" x14ac:dyDescent="0.25">
      <c r="A1060" s="48">
        <v>761</v>
      </c>
      <c r="B1060" s="1" t="str">
        <f t="shared" si="32"/>
        <v>OG761H2</v>
      </c>
      <c r="C1060" s="1" t="str">
        <f t="shared" si="33"/>
        <v>OG761</v>
      </c>
      <c r="D1060" t="str">
        <f>VLOOKUP(C1060, '1.MetaData'!B:AI, 2, FALSE)</f>
        <v>OG761</v>
      </c>
      <c r="F1060" s="273" t="s">
        <v>3147</v>
      </c>
      <c r="G1060" s="14">
        <v>2</v>
      </c>
      <c r="H1060">
        <f ca="1">COUNTIFS('3.DNAExtractions'!$B:$B,$B1060,'3.DNAExtractions'!$D:$D,H$1)</f>
        <v>0</v>
      </c>
      <c r="I1060" t="s">
        <v>3233</v>
      </c>
      <c r="J1060" s="13" t="s">
        <v>3134</v>
      </c>
      <c r="K1060" s="13">
        <v>1</v>
      </c>
      <c r="L1060" s="13">
        <v>1</v>
      </c>
      <c r="M1060" s="14" t="s">
        <v>3143</v>
      </c>
      <c r="N1060" s="14" t="s">
        <v>3232</v>
      </c>
    </row>
    <row r="1061" spans="1:14" x14ac:dyDescent="0.25">
      <c r="A1061" s="48">
        <v>762</v>
      </c>
      <c r="B1061" s="1" t="str">
        <f t="shared" si="32"/>
        <v>OG762G</v>
      </c>
      <c r="C1061" s="1" t="str">
        <f t="shared" si="33"/>
        <v>OG762</v>
      </c>
      <c r="D1061" t="str">
        <f>VLOOKUP(C1061, '1.MetaData'!B:AI, 2, FALSE)</f>
        <v>OG762</v>
      </c>
      <c r="F1061" s="13" t="s">
        <v>3133</v>
      </c>
      <c r="G1061" s="14">
        <v>1</v>
      </c>
      <c r="H1061">
        <f ca="1">COUNTIFS('3.DNAExtractions'!$B:$B,$B1061,'3.DNAExtractions'!$D:$D,H$1)</f>
        <v>0</v>
      </c>
      <c r="J1061" s="13" t="s">
        <v>3134</v>
      </c>
      <c r="K1061" s="13">
        <v>1</v>
      </c>
      <c r="L1061" s="13">
        <v>1</v>
      </c>
      <c r="M1061" s="14" t="s">
        <v>3143</v>
      </c>
      <c r="N1061" s="14" t="s">
        <v>3232</v>
      </c>
    </row>
    <row r="1062" spans="1:14" x14ac:dyDescent="0.25">
      <c r="A1062" s="48">
        <v>762</v>
      </c>
      <c r="B1062" s="1" t="str">
        <f t="shared" si="32"/>
        <v>OG762H</v>
      </c>
      <c r="C1062" s="1" t="str">
        <f t="shared" si="33"/>
        <v>OG762</v>
      </c>
      <c r="D1062" t="str">
        <f>VLOOKUP(C1062, '1.MetaData'!B:AI, 2, FALSE)</f>
        <v>OG762</v>
      </c>
      <c r="F1062" s="13" t="s">
        <v>3147</v>
      </c>
      <c r="G1062" s="14">
        <v>1</v>
      </c>
      <c r="H1062">
        <f ca="1">COUNTIFS('3.DNAExtractions'!$B:$B,$B1062,'3.DNAExtractions'!$D:$D,H$1)</f>
        <v>1</v>
      </c>
      <c r="J1062" s="13" t="s">
        <v>3134</v>
      </c>
      <c r="K1062" s="13">
        <v>1</v>
      </c>
      <c r="L1062" s="13">
        <v>1</v>
      </c>
      <c r="M1062" s="14" t="s">
        <v>3143</v>
      </c>
      <c r="N1062" s="14" t="s">
        <v>3232</v>
      </c>
    </row>
    <row r="1063" spans="1:14" x14ac:dyDescent="0.25">
      <c r="A1063" s="48">
        <v>762</v>
      </c>
      <c r="B1063" s="1" t="str">
        <f t="shared" si="32"/>
        <v>OG762G2</v>
      </c>
      <c r="C1063" s="1" t="str">
        <f t="shared" si="33"/>
        <v>OG762</v>
      </c>
      <c r="D1063" t="str">
        <f>VLOOKUP(C1063, '1.MetaData'!B:AI, 2, FALSE)</f>
        <v>OG762</v>
      </c>
      <c r="F1063" s="273" t="s">
        <v>3133</v>
      </c>
      <c r="G1063" s="14">
        <v>2</v>
      </c>
      <c r="H1063">
        <f ca="1">COUNTIFS('3.DNAExtractions'!$B:$B,$B1063,'3.DNAExtractions'!$D:$D,H$1)</f>
        <v>0</v>
      </c>
      <c r="I1063" t="s">
        <v>3233</v>
      </c>
      <c r="J1063" s="13" t="s">
        <v>3134</v>
      </c>
      <c r="K1063" s="13">
        <v>1</v>
      </c>
      <c r="L1063" s="13">
        <v>1</v>
      </c>
      <c r="M1063" s="14" t="s">
        <v>3143</v>
      </c>
      <c r="N1063" s="14" t="s">
        <v>3232</v>
      </c>
    </row>
    <row r="1064" spans="1:14" x14ac:dyDescent="0.25">
      <c r="A1064" s="48">
        <v>763</v>
      </c>
      <c r="B1064" s="1" t="str">
        <f t="shared" si="32"/>
        <v>OG763G</v>
      </c>
      <c r="C1064" s="1" t="str">
        <f t="shared" si="33"/>
        <v>OG763</v>
      </c>
      <c r="D1064" t="str">
        <f>VLOOKUP(C1064, '1.MetaData'!B:AI, 2, FALSE)</f>
        <v>OG763</v>
      </c>
      <c r="F1064" s="13" t="s">
        <v>3133</v>
      </c>
      <c r="G1064" s="14">
        <v>1</v>
      </c>
      <c r="H1064">
        <f ca="1">COUNTIFS('3.DNAExtractions'!$B:$B,$B1064,'3.DNAExtractions'!$D:$D,H$1)</f>
        <v>0</v>
      </c>
      <c r="J1064" s="13" t="s">
        <v>3134</v>
      </c>
      <c r="K1064" s="13">
        <v>1</v>
      </c>
      <c r="L1064" s="13">
        <v>1</v>
      </c>
      <c r="M1064" s="14" t="s">
        <v>3143</v>
      </c>
      <c r="N1064" s="14" t="s">
        <v>3232</v>
      </c>
    </row>
    <row r="1065" spans="1:14" x14ac:dyDescent="0.25">
      <c r="A1065" s="48">
        <v>763</v>
      </c>
      <c r="B1065" s="1" t="str">
        <f t="shared" si="32"/>
        <v>OG763H</v>
      </c>
      <c r="C1065" s="1" t="str">
        <f t="shared" si="33"/>
        <v>OG763</v>
      </c>
      <c r="D1065" t="str">
        <f>VLOOKUP(C1065, '1.MetaData'!B:AI, 2, FALSE)</f>
        <v>OG763</v>
      </c>
      <c r="F1065" s="13" t="s">
        <v>3147</v>
      </c>
      <c r="G1065" s="14">
        <v>1</v>
      </c>
      <c r="H1065">
        <f ca="1">COUNTIFS('3.DNAExtractions'!$B:$B,$B1065,'3.DNAExtractions'!$D:$D,H$1)</f>
        <v>1</v>
      </c>
      <c r="J1065" s="13" t="s">
        <v>3134</v>
      </c>
      <c r="K1065" s="13">
        <v>1</v>
      </c>
      <c r="L1065" s="13">
        <v>1</v>
      </c>
      <c r="M1065" s="14" t="s">
        <v>3143</v>
      </c>
      <c r="N1065" s="14" t="s">
        <v>3232</v>
      </c>
    </row>
    <row r="1066" spans="1:14" x14ac:dyDescent="0.25">
      <c r="A1066" s="48">
        <v>763</v>
      </c>
      <c r="B1066" s="1" t="str">
        <f t="shared" si="32"/>
        <v>OG763G2</v>
      </c>
      <c r="C1066" s="1" t="str">
        <f t="shared" si="33"/>
        <v>OG763</v>
      </c>
      <c r="D1066" t="str">
        <f>VLOOKUP(C1066, '1.MetaData'!B:AI, 2, FALSE)</f>
        <v>OG763</v>
      </c>
      <c r="F1066" s="273" t="s">
        <v>3133</v>
      </c>
      <c r="G1066" s="14">
        <v>2</v>
      </c>
      <c r="H1066">
        <f ca="1">COUNTIFS('3.DNAExtractions'!$B:$B,$B1066,'3.DNAExtractions'!$D:$D,H$1)</f>
        <v>0</v>
      </c>
      <c r="I1066" t="s">
        <v>3233</v>
      </c>
      <c r="J1066" s="13" t="s">
        <v>3134</v>
      </c>
      <c r="K1066" s="13">
        <v>1</v>
      </c>
      <c r="L1066" s="13">
        <v>1</v>
      </c>
      <c r="M1066" s="14" t="s">
        <v>3143</v>
      </c>
      <c r="N1066" s="14" t="s">
        <v>3232</v>
      </c>
    </row>
    <row r="1067" spans="1:14" x14ac:dyDescent="0.25">
      <c r="A1067" s="48">
        <v>764</v>
      </c>
      <c r="B1067" s="1" t="str">
        <f t="shared" si="32"/>
        <v>OG764G</v>
      </c>
      <c r="C1067" s="1" t="str">
        <f t="shared" si="33"/>
        <v>OG764</v>
      </c>
      <c r="D1067" t="str">
        <f>VLOOKUP(C1067, '1.MetaData'!B:AI, 2, FALSE)</f>
        <v>OG764</v>
      </c>
      <c r="F1067" s="13" t="s">
        <v>3133</v>
      </c>
      <c r="G1067" s="14">
        <v>1</v>
      </c>
      <c r="H1067">
        <f ca="1">COUNTIFS('3.DNAExtractions'!$B:$B,$B1067,'3.DNAExtractions'!$D:$D,H$1)</f>
        <v>1</v>
      </c>
      <c r="J1067" s="13" t="s">
        <v>3134</v>
      </c>
      <c r="K1067" s="13">
        <v>1</v>
      </c>
      <c r="L1067" s="13">
        <v>1</v>
      </c>
      <c r="M1067" s="14" t="s">
        <v>3143</v>
      </c>
      <c r="N1067" s="14" t="s">
        <v>3232</v>
      </c>
    </row>
    <row r="1068" spans="1:14" x14ac:dyDescent="0.25">
      <c r="A1068" s="48">
        <v>764</v>
      </c>
      <c r="B1068" s="1" t="str">
        <f t="shared" si="32"/>
        <v>OG764H</v>
      </c>
      <c r="C1068" s="1" t="str">
        <f t="shared" si="33"/>
        <v>OG764</v>
      </c>
      <c r="D1068" t="str">
        <f>VLOOKUP(C1068, '1.MetaData'!B:AI, 2, FALSE)</f>
        <v>OG764</v>
      </c>
      <c r="F1068" s="13" t="s">
        <v>3147</v>
      </c>
      <c r="G1068" s="14">
        <v>1</v>
      </c>
      <c r="H1068">
        <f ca="1">COUNTIFS('3.DNAExtractions'!$B:$B,$B1068,'3.DNAExtractions'!$D:$D,H$1)</f>
        <v>0</v>
      </c>
      <c r="J1068" s="13" t="s">
        <v>3134</v>
      </c>
      <c r="K1068" s="13">
        <v>1</v>
      </c>
      <c r="L1068" s="13">
        <v>1</v>
      </c>
      <c r="M1068" s="14" t="s">
        <v>3143</v>
      </c>
      <c r="N1068" s="14" t="s">
        <v>3232</v>
      </c>
    </row>
    <row r="1069" spans="1:14" x14ac:dyDescent="0.25">
      <c r="A1069" s="48">
        <v>764</v>
      </c>
      <c r="B1069" s="1" t="str">
        <f t="shared" si="32"/>
        <v>OG764G2</v>
      </c>
      <c r="C1069" s="1" t="str">
        <f t="shared" si="33"/>
        <v>OG764</v>
      </c>
      <c r="D1069" t="str">
        <f>VLOOKUP(C1069, '1.MetaData'!B:AI, 2, FALSE)</f>
        <v>OG764</v>
      </c>
      <c r="F1069" s="273" t="s">
        <v>3133</v>
      </c>
      <c r="G1069" s="14">
        <v>2</v>
      </c>
      <c r="H1069">
        <f ca="1">COUNTIFS('3.DNAExtractions'!$B:$B,$B1069,'3.DNAExtractions'!$D:$D,H$1)</f>
        <v>0</v>
      </c>
      <c r="I1069" t="s">
        <v>3233</v>
      </c>
      <c r="J1069" s="13" t="s">
        <v>3134</v>
      </c>
      <c r="K1069" s="13">
        <v>1</v>
      </c>
      <c r="L1069" s="13">
        <v>1</v>
      </c>
      <c r="M1069" s="14" t="s">
        <v>3143</v>
      </c>
      <c r="N1069" s="14" t="s">
        <v>3232</v>
      </c>
    </row>
    <row r="1070" spans="1:14" x14ac:dyDescent="0.25">
      <c r="A1070" s="48">
        <v>765</v>
      </c>
      <c r="B1070" s="1" t="str">
        <f t="shared" si="32"/>
        <v>OG765W</v>
      </c>
      <c r="C1070" s="1" t="str">
        <f t="shared" si="33"/>
        <v>OG765</v>
      </c>
      <c r="D1070" t="str">
        <f>VLOOKUP(C1070, '1.MetaData'!B:AI, 2, FALSE)</f>
        <v>OG765</v>
      </c>
      <c r="F1070" s="13" t="s">
        <v>3154</v>
      </c>
      <c r="G1070" s="14">
        <v>1</v>
      </c>
      <c r="H1070">
        <f ca="1">COUNTIFS('3.DNAExtractions'!$B:$B,$B1070,'3.DNAExtractions'!$D:$D,H$1)</f>
        <v>1</v>
      </c>
      <c r="J1070" s="13" t="s">
        <v>3134</v>
      </c>
      <c r="K1070" s="13">
        <v>1</v>
      </c>
      <c r="L1070" s="13">
        <v>1</v>
      </c>
      <c r="M1070" s="14" t="s">
        <v>3143</v>
      </c>
      <c r="N1070" s="14" t="s">
        <v>3232</v>
      </c>
    </row>
    <row r="1071" spans="1:14" x14ac:dyDescent="0.25">
      <c r="A1071" s="48">
        <v>765</v>
      </c>
      <c r="B1071" s="1" t="str">
        <f t="shared" si="32"/>
        <v>OG765W2</v>
      </c>
      <c r="C1071" s="1" t="str">
        <f t="shared" si="33"/>
        <v>OG765</v>
      </c>
      <c r="D1071" t="str">
        <f>VLOOKUP(C1071, '1.MetaData'!B:AI, 2, FALSE)</f>
        <v>OG765</v>
      </c>
      <c r="F1071" s="13" t="s">
        <v>3154</v>
      </c>
      <c r="G1071" s="14">
        <v>2</v>
      </c>
      <c r="H1071">
        <f ca="1">COUNTIFS('3.DNAExtractions'!$B:$B,$B1071,'3.DNAExtractions'!$D:$D,H$1)</f>
        <v>0</v>
      </c>
      <c r="J1071" s="13" t="s">
        <v>3134</v>
      </c>
      <c r="K1071" s="13">
        <v>1</v>
      </c>
      <c r="L1071" s="13">
        <v>1</v>
      </c>
      <c r="M1071" s="14" t="s">
        <v>3143</v>
      </c>
      <c r="N1071" s="14" t="s">
        <v>3232</v>
      </c>
    </row>
    <row r="1072" spans="1:14" x14ac:dyDescent="0.25">
      <c r="A1072" s="48">
        <v>765</v>
      </c>
      <c r="B1072" s="1" t="str">
        <f t="shared" si="32"/>
        <v>OG765W3</v>
      </c>
      <c r="C1072" s="1" t="str">
        <f t="shared" si="33"/>
        <v>OG765</v>
      </c>
      <c r="D1072" t="str">
        <f>VLOOKUP(C1072, '1.MetaData'!B:AI, 2, FALSE)</f>
        <v>OG765</v>
      </c>
      <c r="F1072" s="273" t="s">
        <v>3154</v>
      </c>
      <c r="G1072" s="14">
        <v>3</v>
      </c>
      <c r="H1072">
        <f ca="1">COUNTIFS('3.DNAExtractions'!$B:$B,$B1072,'3.DNAExtractions'!$D:$D,H$1)</f>
        <v>0</v>
      </c>
      <c r="I1072" t="s">
        <v>3233</v>
      </c>
      <c r="J1072" s="13" t="s">
        <v>3134</v>
      </c>
      <c r="K1072" s="13">
        <v>1</v>
      </c>
      <c r="L1072" s="13">
        <v>1</v>
      </c>
      <c r="M1072" s="14" t="s">
        <v>3143</v>
      </c>
      <c r="N1072" s="14" t="s">
        <v>3232</v>
      </c>
    </row>
    <row r="1073" spans="1:15" x14ac:dyDescent="0.25">
      <c r="A1073" s="48">
        <v>766</v>
      </c>
      <c r="B1073" s="1" t="str">
        <f t="shared" si="32"/>
        <v>OG766G</v>
      </c>
      <c r="C1073" s="1" t="str">
        <f t="shared" si="33"/>
        <v>OG766</v>
      </c>
      <c r="D1073" t="str">
        <f>VLOOKUP(C1073, '1.MetaData'!B:AI, 2, FALSE)</f>
        <v>OG766</v>
      </c>
      <c r="F1073" s="13" t="s">
        <v>3133</v>
      </c>
      <c r="G1073" s="14">
        <v>1</v>
      </c>
      <c r="H1073">
        <f ca="1">COUNTIFS('3.DNAExtractions'!$B:$B,$B1073,'3.DNAExtractions'!$D:$D,H$1)</f>
        <v>1</v>
      </c>
      <c r="J1073" s="13" t="s">
        <v>3134</v>
      </c>
      <c r="K1073" s="13">
        <v>1</v>
      </c>
      <c r="L1073" s="13">
        <v>1</v>
      </c>
      <c r="M1073" s="14" t="s">
        <v>3143</v>
      </c>
      <c r="N1073" s="14" t="s">
        <v>3234</v>
      </c>
    </row>
    <row r="1074" spans="1:15" x14ac:dyDescent="0.25">
      <c r="A1074" s="48">
        <v>766</v>
      </c>
      <c r="B1074" s="1" t="str">
        <f t="shared" si="32"/>
        <v>OG766L</v>
      </c>
      <c r="C1074" s="1" t="str">
        <f t="shared" si="33"/>
        <v>OG766</v>
      </c>
      <c r="D1074" t="str">
        <f>VLOOKUP(C1074, '1.MetaData'!B:AI, 2, FALSE)</f>
        <v>OG766</v>
      </c>
      <c r="F1074" s="13" t="s">
        <v>3148</v>
      </c>
      <c r="G1074" s="14">
        <v>1</v>
      </c>
      <c r="H1074">
        <f ca="1">COUNTIFS('3.DNAExtractions'!$B:$B,$B1074,'3.DNAExtractions'!$D:$D,H$1)</f>
        <v>0</v>
      </c>
      <c r="J1074" s="13" t="s">
        <v>3134</v>
      </c>
      <c r="K1074" s="13">
        <v>1</v>
      </c>
      <c r="L1074" s="13">
        <v>1</v>
      </c>
      <c r="M1074" s="14" t="s">
        <v>3143</v>
      </c>
      <c r="N1074" s="14" t="s">
        <v>3234</v>
      </c>
    </row>
    <row r="1075" spans="1:15" x14ac:dyDescent="0.25">
      <c r="A1075" s="48">
        <v>766</v>
      </c>
      <c r="B1075" s="1" t="str">
        <f t="shared" si="32"/>
        <v>OG766G2</v>
      </c>
      <c r="C1075" s="1" t="str">
        <f t="shared" si="33"/>
        <v>OG766</v>
      </c>
      <c r="D1075" t="str">
        <f>VLOOKUP(C1075, '1.MetaData'!B:AI, 2, FALSE)</f>
        <v>OG766</v>
      </c>
      <c r="F1075" s="273" t="s">
        <v>3133</v>
      </c>
      <c r="G1075" s="14">
        <v>2</v>
      </c>
      <c r="H1075">
        <f ca="1">COUNTIFS('3.DNAExtractions'!$B:$B,$B1075,'3.DNAExtractions'!$D:$D,H$1)</f>
        <v>0</v>
      </c>
      <c r="I1075" t="s">
        <v>3233</v>
      </c>
      <c r="J1075" s="13" t="s">
        <v>3134</v>
      </c>
      <c r="K1075" s="13">
        <v>1</v>
      </c>
      <c r="L1075" s="13">
        <v>1</v>
      </c>
      <c r="M1075" s="14" t="s">
        <v>3143</v>
      </c>
      <c r="N1075" s="14" t="s">
        <v>3234</v>
      </c>
    </row>
    <row r="1076" spans="1:15" x14ac:dyDescent="0.25">
      <c r="A1076" s="48">
        <v>767</v>
      </c>
      <c r="B1076" s="1" t="str">
        <f t="shared" si="32"/>
        <v>OG767G</v>
      </c>
      <c r="C1076" s="1" t="str">
        <f t="shared" si="33"/>
        <v>OG767</v>
      </c>
      <c r="D1076" t="str">
        <f>VLOOKUP(C1076, '1.MetaData'!B:AI, 2, FALSE)</f>
        <v>OG767</v>
      </c>
      <c r="F1076" s="13" t="s">
        <v>3133</v>
      </c>
      <c r="G1076" s="14">
        <v>1</v>
      </c>
      <c r="H1076">
        <f ca="1">COUNTIFS('3.DNAExtractions'!$B:$B,$B1076,'3.DNAExtractions'!$D:$D,H$1)</f>
        <v>1</v>
      </c>
      <c r="J1076" s="13" t="s">
        <v>3134</v>
      </c>
      <c r="K1076" s="13">
        <v>1</v>
      </c>
      <c r="L1076" s="13">
        <v>1</v>
      </c>
      <c r="M1076" s="14" t="s">
        <v>3143</v>
      </c>
      <c r="N1076" s="14" t="s">
        <v>3234</v>
      </c>
    </row>
    <row r="1077" spans="1:15" x14ac:dyDescent="0.25">
      <c r="A1077" s="48">
        <v>768</v>
      </c>
      <c r="B1077" s="1" t="str">
        <f t="shared" si="32"/>
        <v>OG768G</v>
      </c>
      <c r="C1077" s="1" t="str">
        <f t="shared" si="33"/>
        <v>OG768</v>
      </c>
      <c r="D1077" t="str">
        <f>VLOOKUP(C1077, '1.MetaData'!B:AI, 2, FALSE)</f>
        <v>OG768</v>
      </c>
      <c r="F1077" s="13" t="s">
        <v>3133</v>
      </c>
      <c r="G1077" s="14">
        <v>1</v>
      </c>
      <c r="H1077">
        <f ca="1">COUNTIFS('3.DNAExtractions'!$B:$B,$B1077,'3.DNAExtractions'!$D:$D,H$1)</f>
        <v>1</v>
      </c>
      <c r="J1077" s="13" t="s">
        <v>3134</v>
      </c>
      <c r="K1077" s="13">
        <v>1</v>
      </c>
      <c r="L1077" s="13">
        <v>1</v>
      </c>
      <c r="M1077" s="14" t="s">
        <v>3143</v>
      </c>
      <c r="N1077" s="14" t="s">
        <v>3234</v>
      </c>
    </row>
    <row r="1078" spans="1:15" x14ac:dyDescent="0.25">
      <c r="A1078" s="48">
        <v>768</v>
      </c>
      <c r="B1078" s="1" t="str">
        <f t="shared" si="32"/>
        <v>OG768M</v>
      </c>
      <c r="C1078" s="1" t="str">
        <f t="shared" si="33"/>
        <v>OG768</v>
      </c>
      <c r="D1078" t="str">
        <f>VLOOKUP(C1078, '1.MetaData'!B:AI, 2, FALSE)</f>
        <v>OG768</v>
      </c>
      <c r="F1078" s="13" t="s">
        <v>3137</v>
      </c>
      <c r="G1078" s="14">
        <v>1</v>
      </c>
      <c r="H1078">
        <f ca="1">COUNTIFS('3.DNAExtractions'!$B:$B,$B1078,'3.DNAExtractions'!$D:$D,H$1)</f>
        <v>0</v>
      </c>
      <c r="J1078" s="13" t="s">
        <v>3134</v>
      </c>
      <c r="K1078" s="13">
        <v>1</v>
      </c>
      <c r="L1078" s="13">
        <v>1</v>
      </c>
      <c r="M1078" s="14" t="s">
        <v>3143</v>
      </c>
      <c r="N1078" s="14" t="s">
        <v>3234</v>
      </c>
    </row>
    <row r="1079" spans="1:15" x14ac:dyDescent="0.25">
      <c r="A1079" s="48">
        <v>769</v>
      </c>
      <c r="B1079" s="1" t="str">
        <f t="shared" si="32"/>
        <v>OG769M</v>
      </c>
      <c r="C1079" s="1" t="str">
        <f t="shared" si="33"/>
        <v>OG769</v>
      </c>
      <c r="D1079" t="str">
        <f>VLOOKUP(C1079, '1.MetaData'!B:AI, 2, FALSE)</f>
        <v>OG769</v>
      </c>
      <c r="F1079" s="13" t="s">
        <v>3137</v>
      </c>
      <c r="G1079" s="14">
        <v>1</v>
      </c>
      <c r="H1079">
        <f ca="1">COUNTIFS('3.DNAExtractions'!$B:$B,$B1079,'3.DNAExtractions'!$D:$D,H$1)</f>
        <v>0</v>
      </c>
      <c r="J1079" s="13" t="s">
        <v>3134</v>
      </c>
      <c r="K1079" s="13">
        <v>1</v>
      </c>
      <c r="L1079" s="13">
        <v>1</v>
      </c>
      <c r="M1079" s="14" t="s">
        <v>3143</v>
      </c>
      <c r="N1079" s="14" t="s">
        <v>3234</v>
      </c>
    </row>
    <row r="1080" spans="1:15" x14ac:dyDescent="0.25">
      <c r="A1080" s="48">
        <v>769</v>
      </c>
      <c r="B1080" s="1" t="str">
        <f t="shared" si="32"/>
        <v>OG769G</v>
      </c>
      <c r="C1080" s="1" t="str">
        <f t="shared" si="33"/>
        <v>OG769</v>
      </c>
      <c r="D1080" t="str">
        <f>VLOOKUP(C1080, '1.MetaData'!B:AI, 2, FALSE)</f>
        <v>OG769</v>
      </c>
      <c r="F1080" s="13" t="s">
        <v>3133</v>
      </c>
      <c r="G1080" s="14">
        <v>1</v>
      </c>
      <c r="H1080">
        <f ca="1">COUNTIFS('3.DNAExtractions'!$B:$B,$B1080,'3.DNAExtractions'!$D:$D,H$1)</f>
        <v>0</v>
      </c>
      <c r="J1080" s="13" t="s">
        <v>3134</v>
      </c>
      <c r="K1080" s="13">
        <v>1</v>
      </c>
      <c r="L1080" s="13">
        <v>1</v>
      </c>
      <c r="M1080" s="14" t="s">
        <v>3143</v>
      </c>
      <c r="N1080" s="14" t="s">
        <v>3234</v>
      </c>
    </row>
    <row r="1081" spans="1:15" x14ac:dyDescent="0.25">
      <c r="A1081" s="48">
        <v>769</v>
      </c>
      <c r="B1081" s="1" t="str">
        <f>IF(G1081&gt;1,_xlfn.CONCAT(C1081,LEFT(F1081,1),G1081),_xlfn.CONCAT(C1081,LEFT(F1081,1)))</f>
        <v>OG769M2</v>
      </c>
      <c r="C1081" s="1" t="str">
        <f t="shared" si="33"/>
        <v>OG769</v>
      </c>
      <c r="D1081" t="str">
        <f>VLOOKUP(C1081, '1.MetaData'!B:AI, 2, FALSE)</f>
        <v>OG769</v>
      </c>
      <c r="F1081" s="273" t="s">
        <v>3137</v>
      </c>
      <c r="G1081" s="14">
        <v>2</v>
      </c>
      <c r="H1081">
        <f ca="1">COUNTIFS('3.DNAExtractions'!$B:$B,$B1081,'3.DNAExtractions'!$D:$D,H$1)</f>
        <v>0</v>
      </c>
      <c r="I1081" t="s">
        <v>3233</v>
      </c>
      <c r="J1081" s="13" t="s">
        <v>3134</v>
      </c>
      <c r="K1081" s="13">
        <v>1</v>
      </c>
      <c r="L1081" s="13">
        <v>1</v>
      </c>
      <c r="M1081" s="14" t="s">
        <v>3143</v>
      </c>
      <c r="N1081" s="14" t="s">
        <v>3234</v>
      </c>
    </row>
    <row r="1082" spans="1:15" x14ac:dyDescent="0.25">
      <c r="A1082" s="48">
        <v>770</v>
      </c>
      <c r="B1082" s="1" t="str">
        <f t="shared" si="32"/>
        <v>OG770M</v>
      </c>
      <c r="C1082" s="1" t="str">
        <f t="shared" si="33"/>
        <v>OG770</v>
      </c>
      <c r="D1082" t="str">
        <f>VLOOKUP(C1082, '1.MetaData'!B:AI, 2, FALSE)</f>
        <v>OG770</v>
      </c>
      <c r="F1082" s="13" t="s">
        <v>3137</v>
      </c>
      <c r="G1082" s="14">
        <v>1</v>
      </c>
      <c r="H1082">
        <f ca="1">COUNTIFS('3.DNAExtractions'!$B:$B,$B1082,'3.DNAExtractions'!$D:$D,H$1)</f>
        <v>1</v>
      </c>
      <c r="J1082" s="13" t="s">
        <v>3134</v>
      </c>
      <c r="K1082" s="13">
        <v>1</v>
      </c>
      <c r="L1082" s="13">
        <v>1</v>
      </c>
      <c r="M1082" s="14" t="s">
        <v>3143</v>
      </c>
      <c r="N1082" s="14" t="s">
        <v>3234</v>
      </c>
      <c r="O1082" s="52" t="s">
        <v>3235</v>
      </c>
    </row>
    <row r="1083" spans="1:15" x14ac:dyDescent="0.25">
      <c r="A1083" s="48">
        <v>770</v>
      </c>
      <c r="B1083" s="1" t="str">
        <f t="shared" si="32"/>
        <v>OG770M2</v>
      </c>
      <c r="C1083" s="1" t="str">
        <f t="shared" si="33"/>
        <v>OG770</v>
      </c>
      <c r="D1083" t="str">
        <f>VLOOKUP(C1083, '1.MetaData'!B:AI, 2, FALSE)</f>
        <v>OG770</v>
      </c>
      <c r="F1083" s="273" t="s">
        <v>3137</v>
      </c>
      <c r="G1083" s="14">
        <v>2</v>
      </c>
      <c r="H1083">
        <f ca="1">COUNTIFS('3.DNAExtractions'!$B:$B,$B1083,'3.DNAExtractions'!$D:$D,H$1)</f>
        <v>0</v>
      </c>
      <c r="I1083" t="s">
        <v>3233</v>
      </c>
      <c r="J1083" s="13" t="s">
        <v>3134</v>
      </c>
      <c r="K1083" s="13">
        <v>1</v>
      </c>
      <c r="L1083" s="13">
        <v>1</v>
      </c>
      <c r="M1083" s="14" t="s">
        <v>3143</v>
      </c>
      <c r="N1083" s="14" t="s">
        <v>3234</v>
      </c>
    </row>
    <row r="1084" spans="1:15" x14ac:dyDescent="0.25">
      <c r="A1084" s="48">
        <v>771</v>
      </c>
      <c r="B1084" s="1" t="str">
        <f t="shared" si="32"/>
        <v>OG771G</v>
      </c>
      <c r="C1084" s="1" t="str">
        <f t="shared" si="33"/>
        <v>OG771</v>
      </c>
      <c r="D1084" t="str">
        <f>VLOOKUP(C1084, '1.MetaData'!B:AI, 2, FALSE)</f>
        <v>OG771</v>
      </c>
      <c r="F1084" s="13" t="s">
        <v>3133</v>
      </c>
      <c r="G1084" s="14">
        <v>1</v>
      </c>
      <c r="H1084">
        <f ca="1">COUNTIFS('3.DNAExtractions'!$B:$B,$B1084,'3.DNAExtractions'!$D:$D,H$1)</f>
        <v>0</v>
      </c>
      <c r="J1084" s="13" t="s">
        <v>3134</v>
      </c>
      <c r="K1084" s="13">
        <v>1</v>
      </c>
      <c r="L1084" s="13">
        <v>1</v>
      </c>
      <c r="M1084" s="14" t="s">
        <v>3143</v>
      </c>
      <c r="N1084" s="14" t="s">
        <v>3234</v>
      </c>
    </row>
    <row r="1085" spans="1:15" x14ac:dyDescent="0.25">
      <c r="A1085" s="48">
        <v>772</v>
      </c>
      <c r="B1085" s="1" t="str">
        <f t="shared" si="32"/>
        <v>OG772G</v>
      </c>
      <c r="C1085" s="1" t="str">
        <f t="shared" si="33"/>
        <v>OG772</v>
      </c>
      <c r="D1085" t="str">
        <f>VLOOKUP(C1085, '1.MetaData'!B:AI, 2, FALSE)</f>
        <v>OG772</v>
      </c>
      <c r="F1085" s="13" t="s">
        <v>3133</v>
      </c>
      <c r="G1085" s="14">
        <v>1</v>
      </c>
      <c r="H1085">
        <f ca="1">COUNTIFS('3.DNAExtractions'!$B:$B,$B1085,'3.DNAExtractions'!$D:$D,H$1)</f>
        <v>0</v>
      </c>
      <c r="J1085" s="13" t="s">
        <v>3134</v>
      </c>
      <c r="K1085" s="13">
        <v>1</v>
      </c>
      <c r="L1085" s="13">
        <v>1</v>
      </c>
      <c r="M1085" s="14" t="s">
        <v>3143</v>
      </c>
      <c r="N1085" s="14" t="s">
        <v>3234</v>
      </c>
    </row>
    <row r="1086" spans="1:15" x14ac:dyDescent="0.25">
      <c r="A1086" s="48">
        <v>773</v>
      </c>
      <c r="B1086" s="1" t="str">
        <f t="shared" si="32"/>
        <v>OG773G</v>
      </c>
      <c r="C1086" s="1" t="str">
        <f t="shared" si="33"/>
        <v>OG773</v>
      </c>
      <c r="D1086" t="str">
        <f>VLOOKUP(C1086, '1.MetaData'!B:AI, 2, FALSE)</f>
        <v>OG773</v>
      </c>
      <c r="F1086" s="13" t="s">
        <v>3133</v>
      </c>
      <c r="G1086" s="14">
        <v>1</v>
      </c>
      <c r="H1086">
        <f ca="1">COUNTIFS('3.DNAExtractions'!$B:$B,$B1086,'3.DNAExtractions'!$D:$D,H$1)</f>
        <v>0</v>
      </c>
      <c r="J1086" s="13" t="s">
        <v>3134</v>
      </c>
      <c r="K1086" s="13">
        <v>1</v>
      </c>
      <c r="L1086" s="13">
        <v>1</v>
      </c>
      <c r="M1086" s="14" t="s">
        <v>3143</v>
      </c>
      <c r="N1086" s="14" t="s">
        <v>3234</v>
      </c>
    </row>
    <row r="1087" spans="1:15" x14ac:dyDescent="0.25">
      <c r="A1087" s="48">
        <v>773</v>
      </c>
      <c r="B1087" s="1" t="str">
        <f t="shared" si="32"/>
        <v>OG773G2</v>
      </c>
      <c r="C1087" s="1" t="str">
        <f t="shared" si="33"/>
        <v>OG773</v>
      </c>
      <c r="D1087" t="str">
        <f>VLOOKUP(C1087, '1.MetaData'!B:AI, 2, FALSE)</f>
        <v>OG773</v>
      </c>
      <c r="F1087" s="273" t="s">
        <v>3133</v>
      </c>
      <c r="G1087" s="14">
        <v>2</v>
      </c>
      <c r="H1087">
        <f ca="1">COUNTIFS('3.DNAExtractions'!$B:$B,$B1087,'3.DNAExtractions'!$D:$D,H$1)</f>
        <v>0</v>
      </c>
      <c r="I1087" t="s">
        <v>3233</v>
      </c>
      <c r="J1087" s="13" t="s">
        <v>3134</v>
      </c>
      <c r="K1087" s="13">
        <v>1</v>
      </c>
      <c r="L1087" s="13">
        <v>1</v>
      </c>
      <c r="M1087" s="14" t="s">
        <v>3143</v>
      </c>
      <c r="N1087" s="14" t="s">
        <v>3234</v>
      </c>
    </row>
    <row r="1088" spans="1:15" x14ac:dyDescent="0.25">
      <c r="A1088" s="48">
        <v>774</v>
      </c>
      <c r="B1088" s="1" t="str">
        <f t="shared" ref="B1088:B1151" si="34">IF(G1088&gt;1,_xlfn.CONCAT(C1088,LEFT(F1088,1),G1088),_xlfn.CONCAT(C1088,LEFT(F1088,1)))</f>
        <v>OG774G</v>
      </c>
      <c r="C1088" s="1" t="str">
        <f t="shared" ref="C1088:C1151" si="35">_xlfn.CONCAT("OG",A1088)</f>
        <v>OG774</v>
      </c>
      <c r="D1088" t="str">
        <f>VLOOKUP(C1088, '1.MetaData'!B:AI, 2, FALSE)</f>
        <v>OG774</v>
      </c>
      <c r="F1088" s="13" t="s">
        <v>3133</v>
      </c>
      <c r="G1088" s="14">
        <v>1</v>
      </c>
      <c r="H1088">
        <f ca="1">COUNTIFS('3.DNAExtractions'!$B:$B,$B1088,'3.DNAExtractions'!$D:$D,H$1)</f>
        <v>0</v>
      </c>
      <c r="J1088" s="13" t="s">
        <v>3134</v>
      </c>
      <c r="K1088" s="13">
        <v>1</v>
      </c>
      <c r="L1088" s="13">
        <v>1</v>
      </c>
      <c r="M1088" s="14" t="s">
        <v>3143</v>
      </c>
      <c r="N1088" s="14" t="s">
        <v>3234</v>
      </c>
    </row>
    <row r="1089" spans="1:14" x14ac:dyDescent="0.25">
      <c r="A1089" s="48">
        <v>775</v>
      </c>
      <c r="B1089" s="1" t="str">
        <f t="shared" si="34"/>
        <v>OG775G</v>
      </c>
      <c r="C1089" s="1" t="str">
        <f t="shared" si="35"/>
        <v>OG775</v>
      </c>
      <c r="D1089" t="str">
        <f>VLOOKUP(C1089, '1.MetaData'!B:AI, 2, FALSE)</f>
        <v>OG775</v>
      </c>
      <c r="F1089" s="13" t="s">
        <v>3133</v>
      </c>
      <c r="G1089" s="14">
        <v>1</v>
      </c>
      <c r="H1089">
        <f ca="1">COUNTIFS('3.DNAExtractions'!$B:$B,$B1089,'3.DNAExtractions'!$D:$D,H$1)</f>
        <v>1</v>
      </c>
      <c r="J1089" s="13" t="s">
        <v>3134</v>
      </c>
      <c r="K1089" s="13">
        <v>1</v>
      </c>
      <c r="L1089" s="13">
        <v>1</v>
      </c>
      <c r="M1089" s="14" t="s">
        <v>3143</v>
      </c>
      <c r="N1089" s="14" t="s">
        <v>3234</v>
      </c>
    </row>
    <row r="1090" spans="1:14" x14ac:dyDescent="0.25">
      <c r="A1090" s="48">
        <v>775</v>
      </c>
      <c r="B1090" s="1" t="str">
        <f t="shared" si="34"/>
        <v>OG775G2</v>
      </c>
      <c r="C1090" s="1" t="str">
        <f t="shared" si="35"/>
        <v>OG775</v>
      </c>
      <c r="D1090" t="str">
        <f>VLOOKUP(C1090, '1.MetaData'!B:AI, 2, FALSE)</f>
        <v>OG775</v>
      </c>
      <c r="F1090" s="13" t="s">
        <v>3133</v>
      </c>
      <c r="G1090" s="14">
        <v>2</v>
      </c>
      <c r="H1090">
        <f ca="1">COUNTIFS('3.DNAExtractions'!$B:$B,$B1090,'3.DNAExtractions'!$D:$D,H$1)</f>
        <v>0</v>
      </c>
      <c r="J1090" s="13" t="s">
        <v>3134</v>
      </c>
      <c r="K1090" s="13">
        <v>1</v>
      </c>
      <c r="L1090" s="13">
        <v>1</v>
      </c>
      <c r="M1090" s="14" t="s">
        <v>3143</v>
      </c>
      <c r="N1090" s="14" t="s">
        <v>3234</v>
      </c>
    </row>
    <row r="1091" spans="1:14" x14ac:dyDescent="0.25">
      <c r="A1091" s="48">
        <v>775</v>
      </c>
      <c r="B1091" s="1" t="str">
        <f t="shared" si="34"/>
        <v>OG775G3</v>
      </c>
      <c r="C1091" s="1" t="str">
        <f t="shared" si="35"/>
        <v>OG775</v>
      </c>
      <c r="D1091" t="str">
        <f>VLOOKUP(C1091, '1.MetaData'!B:AI, 2, FALSE)</f>
        <v>OG775</v>
      </c>
      <c r="F1091" s="273" t="s">
        <v>3133</v>
      </c>
      <c r="G1091" s="14">
        <v>3</v>
      </c>
      <c r="H1091">
        <f ca="1">COUNTIFS('3.DNAExtractions'!$B:$B,$B1091,'3.DNAExtractions'!$D:$D,H$1)</f>
        <v>0</v>
      </c>
      <c r="I1091" t="s">
        <v>3233</v>
      </c>
      <c r="J1091" s="13" t="s">
        <v>3134</v>
      </c>
      <c r="K1091" s="13">
        <v>1</v>
      </c>
      <c r="L1091" s="13">
        <v>1</v>
      </c>
      <c r="M1091" s="14" t="s">
        <v>3143</v>
      </c>
      <c r="N1091" s="14" t="s">
        <v>3234</v>
      </c>
    </row>
    <row r="1092" spans="1:14" x14ac:dyDescent="0.25">
      <c r="A1092" s="48">
        <v>776</v>
      </c>
      <c r="B1092" s="1" t="str">
        <f t="shared" si="34"/>
        <v>OG776G</v>
      </c>
      <c r="C1092" s="1" t="str">
        <f t="shared" si="35"/>
        <v>OG776</v>
      </c>
      <c r="D1092" t="str">
        <f>VLOOKUP(C1092, '1.MetaData'!B:AI, 2, FALSE)</f>
        <v>OG776</v>
      </c>
      <c r="F1092" s="13" t="s">
        <v>3133</v>
      </c>
      <c r="G1092" s="14">
        <v>1</v>
      </c>
      <c r="H1092">
        <f ca="1">COUNTIFS('3.DNAExtractions'!$B:$B,$B1092,'3.DNAExtractions'!$D:$D,H$1)</f>
        <v>0</v>
      </c>
      <c r="J1092" s="13" t="s">
        <v>3134</v>
      </c>
      <c r="K1092" s="13">
        <v>1</v>
      </c>
      <c r="L1092" s="13">
        <v>1</v>
      </c>
      <c r="M1092" s="14" t="s">
        <v>3143</v>
      </c>
      <c r="N1092" s="14" t="s">
        <v>3234</v>
      </c>
    </row>
    <row r="1093" spans="1:14" x14ac:dyDescent="0.25">
      <c r="A1093" s="48">
        <v>776</v>
      </c>
      <c r="B1093" s="1" t="str">
        <f t="shared" si="34"/>
        <v>OG776H</v>
      </c>
      <c r="C1093" s="1" t="str">
        <f t="shared" si="35"/>
        <v>OG776</v>
      </c>
      <c r="D1093" t="str">
        <f>VLOOKUP(C1093, '1.MetaData'!B:AI, 2, FALSE)</f>
        <v>OG776</v>
      </c>
      <c r="F1093" s="13" t="s">
        <v>3147</v>
      </c>
      <c r="G1093" s="14">
        <v>1</v>
      </c>
      <c r="H1093">
        <f ca="1">COUNTIFS('3.DNAExtractions'!$B:$B,$B1093,'3.DNAExtractions'!$D:$D,H$1)</f>
        <v>0</v>
      </c>
      <c r="J1093" s="13" t="s">
        <v>3134</v>
      </c>
      <c r="K1093" s="13">
        <v>1</v>
      </c>
      <c r="L1093" s="13">
        <v>1</v>
      </c>
      <c r="M1093" s="14" t="s">
        <v>3143</v>
      </c>
      <c r="N1093" s="14" t="s">
        <v>3234</v>
      </c>
    </row>
    <row r="1094" spans="1:14" x14ac:dyDescent="0.25">
      <c r="A1094" s="48">
        <v>776</v>
      </c>
      <c r="B1094" s="1" t="str">
        <f t="shared" si="34"/>
        <v>OG776G2</v>
      </c>
      <c r="C1094" s="1" t="str">
        <f t="shared" si="35"/>
        <v>OG776</v>
      </c>
      <c r="D1094" t="str">
        <f>VLOOKUP(C1094, '1.MetaData'!B:AI, 2, FALSE)</f>
        <v>OG776</v>
      </c>
      <c r="F1094" s="273" t="s">
        <v>3133</v>
      </c>
      <c r="G1094" s="14">
        <v>2</v>
      </c>
      <c r="H1094">
        <f ca="1">COUNTIFS('3.DNAExtractions'!$B:$B,$B1094,'3.DNAExtractions'!$D:$D,H$1)</f>
        <v>0</v>
      </c>
      <c r="I1094" t="s">
        <v>3233</v>
      </c>
      <c r="J1094" s="13" t="s">
        <v>3134</v>
      </c>
      <c r="K1094" s="13">
        <v>1</v>
      </c>
      <c r="L1094" s="13">
        <v>1</v>
      </c>
      <c r="M1094" s="14" t="s">
        <v>3143</v>
      </c>
      <c r="N1094" s="14" t="s">
        <v>3234</v>
      </c>
    </row>
    <row r="1095" spans="1:14" x14ac:dyDescent="0.25">
      <c r="A1095" s="48">
        <v>777</v>
      </c>
      <c r="B1095" s="1" t="str">
        <f t="shared" si="34"/>
        <v>OG777G</v>
      </c>
      <c r="C1095" s="1" t="str">
        <f t="shared" si="35"/>
        <v>OG777</v>
      </c>
      <c r="D1095" t="str">
        <f>VLOOKUP(C1095, '1.MetaData'!B:AI, 2, FALSE)</f>
        <v>OG777</v>
      </c>
      <c r="F1095" s="13" t="s">
        <v>3133</v>
      </c>
      <c r="G1095" s="14">
        <v>1</v>
      </c>
      <c r="H1095">
        <f ca="1">COUNTIFS('3.DNAExtractions'!$B:$B,$B1095,'3.DNAExtractions'!$D:$D,H$1)</f>
        <v>1</v>
      </c>
      <c r="J1095" s="13" t="s">
        <v>3134</v>
      </c>
      <c r="K1095" s="13">
        <v>1</v>
      </c>
      <c r="L1095" s="13">
        <v>1</v>
      </c>
      <c r="M1095" s="14" t="s">
        <v>3143</v>
      </c>
      <c r="N1095" s="14" t="s">
        <v>3234</v>
      </c>
    </row>
    <row r="1096" spans="1:14" x14ac:dyDescent="0.25">
      <c r="A1096" s="48">
        <v>777</v>
      </c>
      <c r="B1096" s="1" t="str">
        <f t="shared" si="34"/>
        <v>OG777G2</v>
      </c>
      <c r="C1096" s="1" t="str">
        <f t="shared" si="35"/>
        <v>OG777</v>
      </c>
      <c r="D1096" t="str">
        <f>VLOOKUP(C1096, '1.MetaData'!B:AI, 2, FALSE)</f>
        <v>OG777</v>
      </c>
      <c r="F1096" s="273" t="s">
        <v>3133</v>
      </c>
      <c r="G1096" s="14">
        <v>2</v>
      </c>
      <c r="H1096">
        <f ca="1">COUNTIFS('3.DNAExtractions'!$B:$B,$B1096,'3.DNAExtractions'!$D:$D,H$1)</f>
        <v>0</v>
      </c>
      <c r="I1096" t="s">
        <v>3233</v>
      </c>
      <c r="J1096" s="13" t="s">
        <v>3134</v>
      </c>
      <c r="K1096" s="13">
        <v>1</v>
      </c>
      <c r="L1096" s="13">
        <v>1</v>
      </c>
      <c r="M1096" s="14" t="s">
        <v>3143</v>
      </c>
      <c r="N1096" s="14" t="s">
        <v>3234</v>
      </c>
    </row>
    <row r="1097" spans="1:14" x14ac:dyDescent="0.25">
      <c r="A1097" s="48">
        <v>778</v>
      </c>
      <c r="B1097" s="1" t="str">
        <f t="shared" si="34"/>
        <v>OG778G</v>
      </c>
      <c r="C1097" s="1" t="str">
        <f t="shared" si="35"/>
        <v>OG778</v>
      </c>
      <c r="D1097" t="str">
        <f>VLOOKUP(C1097, '1.MetaData'!B:AI, 2, FALSE)</f>
        <v>OG778</v>
      </c>
      <c r="F1097" s="13" t="s">
        <v>3133</v>
      </c>
      <c r="G1097" s="14">
        <v>1</v>
      </c>
      <c r="H1097">
        <f ca="1">COUNTIFS('3.DNAExtractions'!$B:$B,$B1097,'3.DNAExtractions'!$D:$D,H$1)</f>
        <v>0</v>
      </c>
      <c r="J1097" s="13" t="s">
        <v>3134</v>
      </c>
      <c r="K1097" s="13">
        <v>1</v>
      </c>
      <c r="L1097" s="13">
        <v>1</v>
      </c>
      <c r="M1097" s="14" t="s">
        <v>3143</v>
      </c>
      <c r="N1097" s="14" t="s">
        <v>3234</v>
      </c>
    </row>
    <row r="1098" spans="1:14" x14ac:dyDescent="0.25">
      <c r="A1098" s="48">
        <v>778</v>
      </c>
      <c r="B1098" s="1" t="str">
        <f t="shared" si="34"/>
        <v>OG778G2</v>
      </c>
      <c r="C1098" s="1" t="str">
        <f t="shared" si="35"/>
        <v>OG778</v>
      </c>
      <c r="D1098" t="str">
        <f>VLOOKUP(C1098, '1.MetaData'!B:AI, 2, FALSE)</f>
        <v>OG778</v>
      </c>
      <c r="F1098" s="273" t="s">
        <v>3133</v>
      </c>
      <c r="G1098" s="14">
        <v>2</v>
      </c>
      <c r="H1098">
        <f ca="1">COUNTIFS('3.DNAExtractions'!$B:$B,$B1098,'3.DNAExtractions'!$D:$D,H$1)</f>
        <v>0</v>
      </c>
      <c r="I1098" t="s">
        <v>3233</v>
      </c>
      <c r="J1098" s="13" t="s">
        <v>3134</v>
      </c>
      <c r="K1098" s="13">
        <v>1</v>
      </c>
      <c r="L1098" s="13">
        <v>1</v>
      </c>
      <c r="M1098" s="14" t="s">
        <v>3143</v>
      </c>
      <c r="N1098" s="14" t="s">
        <v>3234</v>
      </c>
    </row>
    <row r="1099" spans="1:14" x14ac:dyDescent="0.25">
      <c r="A1099" s="48">
        <v>778</v>
      </c>
      <c r="B1099" s="1" t="str">
        <f t="shared" si="34"/>
        <v>OG778H</v>
      </c>
      <c r="C1099" s="1" t="str">
        <f t="shared" si="35"/>
        <v>OG778</v>
      </c>
      <c r="D1099" t="str">
        <f>VLOOKUP(C1099, '1.MetaData'!B:AI, 2, FALSE)</f>
        <v>OG778</v>
      </c>
      <c r="F1099" s="13" t="s">
        <v>3147</v>
      </c>
      <c r="G1099" s="14">
        <v>1</v>
      </c>
      <c r="H1099">
        <f ca="1">COUNTIFS('3.DNAExtractions'!$B:$B,$B1099,'3.DNAExtractions'!$D:$D,H$1)</f>
        <v>1</v>
      </c>
      <c r="J1099" s="13" t="s">
        <v>3134</v>
      </c>
      <c r="K1099" s="13">
        <v>1</v>
      </c>
      <c r="L1099" s="13">
        <v>1</v>
      </c>
      <c r="M1099" s="14" t="s">
        <v>3143</v>
      </c>
      <c r="N1099" s="14" t="s">
        <v>3234</v>
      </c>
    </row>
    <row r="1100" spans="1:14" x14ac:dyDescent="0.25">
      <c r="A1100" s="48">
        <v>779</v>
      </c>
      <c r="B1100" s="1" t="str">
        <f t="shared" si="34"/>
        <v>OG779G</v>
      </c>
      <c r="C1100" s="1" t="str">
        <f t="shared" si="35"/>
        <v>OG779</v>
      </c>
      <c r="D1100" t="str">
        <f>VLOOKUP(C1100, '1.MetaData'!B:AI, 2, FALSE)</f>
        <v>OG779</v>
      </c>
      <c r="F1100" s="13" t="s">
        <v>3133</v>
      </c>
      <c r="G1100" s="14">
        <v>1</v>
      </c>
      <c r="H1100">
        <f ca="1">COUNTIFS('3.DNAExtractions'!$B:$B,$B1100,'3.DNAExtractions'!$D:$D,H$1)</f>
        <v>1</v>
      </c>
      <c r="J1100" s="13" t="s">
        <v>3134</v>
      </c>
      <c r="K1100" s="13">
        <v>1</v>
      </c>
      <c r="L1100" s="13">
        <v>1</v>
      </c>
      <c r="M1100" s="14" t="s">
        <v>3143</v>
      </c>
      <c r="N1100" s="14" t="s">
        <v>3234</v>
      </c>
    </row>
    <row r="1101" spans="1:14" x14ac:dyDescent="0.25">
      <c r="A1101" s="48">
        <v>779</v>
      </c>
      <c r="B1101" s="1" t="str">
        <f t="shared" si="34"/>
        <v>OG779H</v>
      </c>
      <c r="C1101" s="1" t="str">
        <f t="shared" si="35"/>
        <v>OG779</v>
      </c>
      <c r="D1101" t="str">
        <f>VLOOKUP(C1101, '1.MetaData'!B:AI, 2, FALSE)</f>
        <v>OG779</v>
      </c>
      <c r="F1101" s="13" t="s">
        <v>3147</v>
      </c>
      <c r="G1101" s="14">
        <v>1</v>
      </c>
      <c r="H1101">
        <f ca="1">COUNTIFS('3.DNAExtractions'!$B:$B,$B1101,'3.DNAExtractions'!$D:$D,H$1)</f>
        <v>0</v>
      </c>
      <c r="J1101" s="13" t="s">
        <v>3134</v>
      </c>
      <c r="K1101" s="13">
        <v>1</v>
      </c>
      <c r="L1101" s="13">
        <v>1</v>
      </c>
      <c r="M1101" s="14" t="s">
        <v>3143</v>
      </c>
      <c r="N1101" s="14" t="s">
        <v>3234</v>
      </c>
    </row>
    <row r="1102" spans="1:14" x14ac:dyDescent="0.25">
      <c r="A1102" s="48">
        <v>779</v>
      </c>
      <c r="B1102" s="1" t="str">
        <f t="shared" si="34"/>
        <v>OG779B</v>
      </c>
      <c r="C1102" s="1" t="str">
        <f t="shared" si="35"/>
        <v>OG779</v>
      </c>
      <c r="D1102" t="str">
        <f>VLOOKUP(C1102, '1.MetaData'!B:AI, 2, FALSE)</f>
        <v>OG779</v>
      </c>
      <c r="F1102" s="13" t="s">
        <v>3149</v>
      </c>
      <c r="G1102" s="14">
        <v>1</v>
      </c>
      <c r="H1102">
        <f ca="1">COUNTIFS('3.DNAExtractions'!$B:$B,$B1102,'3.DNAExtractions'!$D:$D,H$1)</f>
        <v>0</v>
      </c>
      <c r="J1102" s="13" t="s">
        <v>3134</v>
      </c>
      <c r="K1102" s="13">
        <v>1</v>
      </c>
      <c r="L1102" s="13">
        <v>1</v>
      </c>
      <c r="M1102" s="14" t="s">
        <v>3143</v>
      </c>
      <c r="N1102" s="14" t="s">
        <v>3234</v>
      </c>
    </row>
    <row r="1103" spans="1:14" x14ac:dyDescent="0.25">
      <c r="A1103" s="48">
        <v>780</v>
      </c>
      <c r="B1103" s="1" t="str">
        <f t="shared" si="34"/>
        <v>OG780G</v>
      </c>
      <c r="C1103" s="1" t="str">
        <f t="shared" si="35"/>
        <v>OG780</v>
      </c>
      <c r="D1103" t="str">
        <f>VLOOKUP(C1103, '1.MetaData'!B:AI, 2, FALSE)</f>
        <v>OG780</v>
      </c>
      <c r="F1103" s="13" t="s">
        <v>3133</v>
      </c>
      <c r="G1103" s="14">
        <v>1</v>
      </c>
      <c r="H1103">
        <f ca="1">COUNTIFS('3.DNAExtractions'!$B:$B,$B1103,'3.DNAExtractions'!$D:$D,H$1)</f>
        <v>1</v>
      </c>
      <c r="J1103" s="13" t="s">
        <v>3134</v>
      </c>
      <c r="K1103" s="13">
        <v>1</v>
      </c>
      <c r="L1103" s="13">
        <v>1</v>
      </c>
      <c r="M1103" s="14" t="s">
        <v>3143</v>
      </c>
      <c r="N1103" s="14" t="s">
        <v>3234</v>
      </c>
    </row>
    <row r="1104" spans="1:14" x14ac:dyDescent="0.25">
      <c r="A1104" s="48">
        <v>780</v>
      </c>
      <c r="B1104" s="1" t="str">
        <f t="shared" si="34"/>
        <v>OG780L</v>
      </c>
      <c r="C1104" s="1" t="str">
        <f t="shared" si="35"/>
        <v>OG780</v>
      </c>
      <c r="D1104" t="str">
        <f>VLOOKUP(C1104, '1.MetaData'!B:AI, 2, FALSE)</f>
        <v>OG780</v>
      </c>
      <c r="F1104" s="13" t="s">
        <v>3148</v>
      </c>
      <c r="G1104" s="14">
        <v>1</v>
      </c>
      <c r="H1104">
        <f ca="1">COUNTIFS('3.DNAExtractions'!$B:$B,$B1104,'3.DNAExtractions'!$D:$D,H$1)</f>
        <v>0</v>
      </c>
      <c r="J1104" s="13" t="s">
        <v>3134</v>
      </c>
      <c r="K1104" s="13">
        <v>1</v>
      </c>
      <c r="L1104" s="13">
        <v>1</v>
      </c>
      <c r="M1104" s="14" t="s">
        <v>3143</v>
      </c>
      <c r="N1104" s="14" t="s">
        <v>3234</v>
      </c>
    </row>
    <row r="1105" spans="1:14" x14ac:dyDescent="0.25">
      <c r="A1105" s="48">
        <v>780</v>
      </c>
      <c r="B1105" s="1" t="str">
        <f t="shared" si="34"/>
        <v>OG780G2</v>
      </c>
      <c r="C1105" s="1" t="str">
        <f t="shared" si="35"/>
        <v>OG780</v>
      </c>
      <c r="D1105" t="str">
        <f>VLOOKUP(C1105, '1.MetaData'!B:AI, 2, FALSE)</f>
        <v>OG780</v>
      </c>
      <c r="F1105" s="273" t="s">
        <v>3133</v>
      </c>
      <c r="G1105" s="14">
        <v>2</v>
      </c>
      <c r="H1105">
        <f ca="1">COUNTIFS('3.DNAExtractions'!$B:$B,$B1105,'3.DNAExtractions'!$D:$D,H$1)</f>
        <v>0</v>
      </c>
      <c r="I1105" t="s">
        <v>3233</v>
      </c>
      <c r="J1105" s="13" t="s">
        <v>3134</v>
      </c>
      <c r="K1105" s="13">
        <v>1</v>
      </c>
      <c r="L1105" s="13">
        <v>1</v>
      </c>
      <c r="M1105" s="14" t="s">
        <v>3143</v>
      </c>
      <c r="N1105" s="14" t="s">
        <v>3234</v>
      </c>
    </row>
    <row r="1106" spans="1:14" x14ac:dyDescent="0.25">
      <c r="A1106" s="48">
        <v>781</v>
      </c>
      <c r="B1106" s="1" t="str">
        <f t="shared" si="34"/>
        <v>OG781G</v>
      </c>
      <c r="C1106" s="1" t="str">
        <f t="shared" si="35"/>
        <v>OG781</v>
      </c>
      <c r="D1106" t="str">
        <f>VLOOKUP(C1106, '1.MetaData'!B:AI, 2, FALSE)</f>
        <v>OG781</v>
      </c>
      <c r="F1106" s="13" t="s">
        <v>3133</v>
      </c>
      <c r="G1106" s="14">
        <v>1</v>
      </c>
      <c r="H1106">
        <f ca="1">COUNTIFS('3.DNAExtractions'!$B:$B,$B1106,'3.DNAExtractions'!$D:$D,H$1)</f>
        <v>0</v>
      </c>
      <c r="J1106" s="13" t="s">
        <v>3134</v>
      </c>
      <c r="K1106" s="13">
        <v>1</v>
      </c>
      <c r="L1106" s="13">
        <v>1</v>
      </c>
      <c r="M1106" s="14" t="s">
        <v>3143</v>
      </c>
      <c r="N1106" s="14" t="s">
        <v>3234</v>
      </c>
    </row>
    <row r="1107" spans="1:14" x14ac:dyDescent="0.25">
      <c r="A1107" s="48">
        <v>781</v>
      </c>
      <c r="B1107" s="1" t="str">
        <f t="shared" si="34"/>
        <v>OG781L</v>
      </c>
      <c r="C1107" s="1" t="str">
        <f t="shared" si="35"/>
        <v>OG781</v>
      </c>
      <c r="D1107" t="str">
        <f>VLOOKUP(C1107, '1.MetaData'!B:AI, 2, FALSE)</f>
        <v>OG781</v>
      </c>
      <c r="F1107" s="13" t="s">
        <v>3148</v>
      </c>
      <c r="G1107" s="14">
        <v>1</v>
      </c>
      <c r="H1107">
        <f ca="1">COUNTIFS('3.DNAExtractions'!$B:$B,$B1107,'3.DNAExtractions'!$D:$D,H$1)</f>
        <v>0</v>
      </c>
      <c r="J1107" s="13" t="s">
        <v>3134</v>
      </c>
      <c r="K1107" s="13">
        <v>1</v>
      </c>
      <c r="L1107" s="13">
        <v>1</v>
      </c>
      <c r="M1107" s="14" t="s">
        <v>3143</v>
      </c>
      <c r="N1107" s="14" t="s">
        <v>3234</v>
      </c>
    </row>
    <row r="1108" spans="1:14" x14ac:dyDescent="0.25">
      <c r="A1108" s="48">
        <v>781</v>
      </c>
      <c r="B1108" s="1" t="str">
        <f t="shared" si="34"/>
        <v>OG781G2</v>
      </c>
      <c r="C1108" s="1" t="str">
        <f t="shared" si="35"/>
        <v>OG781</v>
      </c>
      <c r="D1108" t="str">
        <f>VLOOKUP(C1108, '1.MetaData'!B:AI, 2, FALSE)</f>
        <v>OG781</v>
      </c>
      <c r="F1108" s="273" t="s">
        <v>3133</v>
      </c>
      <c r="G1108" s="14">
        <v>2</v>
      </c>
      <c r="H1108">
        <f ca="1">COUNTIFS('3.DNAExtractions'!$B:$B,$B1108,'3.DNAExtractions'!$D:$D,H$1)</f>
        <v>0</v>
      </c>
      <c r="I1108" t="s">
        <v>3233</v>
      </c>
      <c r="J1108" s="13" t="s">
        <v>3134</v>
      </c>
      <c r="K1108" s="13">
        <v>1</v>
      </c>
      <c r="L1108" s="13">
        <v>1</v>
      </c>
      <c r="M1108" s="14" t="s">
        <v>3143</v>
      </c>
      <c r="N1108" s="14" t="s">
        <v>3234</v>
      </c>
    </row>
    <row r="1109" spans="1:14" x14ac:dyDescent="0.25">
      <c r="A1109" s="48">
        <v>782</v>
      </c>
      <c r="B1109" s="1" t="str">
        <f t="shared" si="34"/>
        <v>OG782H</v>
      </c>
      <c r="C1109" s="1" t="str">
        <f t="shared" si="35"/>
        <v>OG782</v>
      </c>
      <c r="D1109" t="str">
        <f>VLOOKUP(C1109, '1.MetaData'!B:AI, 2, FALSE)</f>
        <v>OG782</v>
      </c>
      <c r="F1109" s="13" t="s">
        <v>3147</v>
      </c>
      <c r="G1109" s="14">
        <v>1</v>
      </c>
      <c r="H1109">
        <f ca="1">COUNTIFS('3.DNAExtractions'!$B:$B,$B1109,'3.DNAExtractions'!$D:$D,H$1)</f>
        <v>0</v>
      </c>
      <c r="J1109" s="13" t="s">
        <v>3134</v>
      </c>
      <c r="K1109" s="13">
        <v>1</v>
      </c>
      <c r="L1109" s="13">
        <v>1</v>
      </c>
      <c r="M1109" s="14" t="s">
        <v>3143</v>
      </c>
      <c r="N1109" s="14" t="s">
        <v>3234</v>
      </c>
    </row>
    <row r="1110" spans="1:14" x14ac:dyDescent="0.25">
      <c r="A1110" s="48">
        <v>782</v>
      </c>
      <c r="B1110" s="1" t="str">
        <f t="shared" si="34"/>
        <v>OG782G</v>
      </c>
      <c r="C1110" s="1" t="str">
        <f t="shared" si="35"/>
        <v>OG782</v>
      </c>
      <c r="D1110" t="str">
        <f>VLOOKUP(C1110, '1.MetaData'!B:AI, 2, FALSE)</f>
        <v>OG782</v>
      </c>
      <c r="F1110" s="13" t="s">
        <v>3133</v>
      </c>
      <c r="G1110" s="14">
        <v>1</v>
      </c>
      <c r="H1110">
        <f ca="1">COUNTIFS('3.DNAExtractions'!$B:$B,$B1110,'3.DNAExtractions'!$D:$D,H$1)</f>
        <v>1</v>
      </c>
      <c r="J1110" s="13" t="s">
        <v>3134</v>
      </c>
      <c r="K1110" s="13">
        <v>1</v>
      </c>
      <c r="L1110" s="13">
        <v>1</v>
      </c>
      <c r="M1110" s="14" t="s">
        <v>3143</v>
      </c>
      <c r="N1110" s="14" t="s">
        <v>3234</v>
      </c>
    </row>
    <row r="1111" spans="1:14" x14ac:dyDescent="0.25">
      <c r="A1111" s="48">
        <v>782</v>
      </c>
      <c r="B1111" s="1" t="str">
        <f t="shared" si="34"/>
        <v>OG782G2</v>
      </c>
      <c r="C1111" s="1" t="str">
        <f t="shared" si="35"/>
        <v>OG782</v>
      </c>
      <c r="D1111" t="str">
        <f>VLOOKUP(C1111, '1.MetaData'!B:AI, 2, FALSE)</f>
        <v>OG782</v>
      </c>
      <c r="F1111" s="273" t="s">
        <v>3133</v>
      </c>
      <c r="G1111" s="14">
        <v>2</v>
      </c>
      <c r="H1111">
        <f ca="1">COUNTIFS('3.DNAExtractions'!$B:$B,$B1111,'3.DNAExtractions'!$D:$D,H$1)</f>
        <v>0</v>
      </c>
      <c r="I1111" t="s">
        <v>3233</v>
      </c>
      <c r="J1111" s="13" t="s">
        <v>3134</v>
      </c>
      <c r="K1111" s="13">
        <v>1</v>
      </c>
      <c r="L1111" s="13">
        <v>1</v>
      </c>
      <c r="M1111" s="14" t="s">
        <v>3143</v>
      </c>
      <c r="N1111" s="14" t="s">
        <v>3234</v>
      </c>
    </row>
    <row r="1112" spans="1:14" x14ac:dyDescent="0.25">
      <c r="A1112" s="48">
        <v>783</v>
      </c>
      <c r="B1112" s="1" t="str">
        <f t="shared" si="34"/>
        <v>OG783L</v>
      </c>
      <c r="C1112" s="1" t="str">
        <f t="shared" si="35"/>
        <v>OG783</v>
      </c>
      <c r="D1112" t="str">
        <f>VLOOKUP(C1112, '1.MetaData'!B:AI, 2, FALSE)</f>
        <v>OG783</v>
      </c>
      <c r="F1112" s="13" t="s">
        <v>3148</v>
      </c>
      <c r="G1112" s="14">
        <v>1</v>
      </c>
      <c r="H1112">
        <f ca="1">COUNTIFS('3.DNAExtractions'!$B:$B,$B1112,'3.DNAExtractions'!$D:$D,H$1)</f>
        <v>0</v>
      </c>
      <c r="J1112" s="13" t="s">
        <v>3134</v>
      </c>
      <c r="K1112" s="13">
        <v>1</v>
      </c>
      <c r="L1112" s="13">
        <v>1</v>
      </c>
      <c r="M1112" s="14" t="s">
        <v>3143</v>
      </c>
      <c r="N1112" s="14" t="s">
        <v>3234</v>
      </c>
    </row>
    <row r="1113" spans="1:14" x14ac:dyDescent="0.25">
      <c r="A1113" s="48">
        <v>783</v>
      </c>
      <c r="B1113" s="1" t="str">
        <f t="shared" si="34"/>
        <v>OG783G</v>
      </c>
      <c r="C1113" s="1" t="str">
        <f t="shared" si="35"/>
        <v>OG783</v>
      </c>
      <c r="D1113" t="str">
        <f>VLOOKUP(C1113, '1.MetaData'!B:AI, 2, FALSE)</f>
        <v>OG783</v>
      </c>
      <c r="F1113" s="13" t="s">
        <v>3133</v>
      </c>
      <c r="G1113" s="14">
        <v>1</v>
      </c>
      <c r="H1113">
        <f ca="1">COUNTIFS('3.DNAExtractions'!$B:$B,$B1113,'3.DNAExtractions'!$D:$D,H$1)</f>
        <v>1</v>
      </c>
      <c r="J1113" s="13" t="s">
        <v>3134</v>
      </c>
      <c r="K1113" s="13">
        <v>1</v>
      </c>
      <c r="L1113" s="13">
        <v>1</v>
      </c>
      <c r="M1113" s="14" t="s">
        <v>3143</v>
      </c>
      <c r="N1113" s="14" t="s">
        <v>3234</v>
      </c>
    </row>
    <row r="1114" spans="1:14" x14ac:dyDescent="0.25">
      <c r="A1114" s="48">
        <v>783</v>
      </c>
      <c r="B1114" s="1" t="str">
        <f t="shared" si="34"/>
        <v>OG783O</v>
      </c>
      <c r="C1114" s="1" t="str">
        <f t="shared" si="35"/>
        <v>OG783</v>
      </c>
      <c r="D1114" t="str">
        <f>VLOOKUP(C1114, '1.MetaData'!B:AI, 2, FALSE)</f>
        <v>OG783</v>
      </c>
      <c r="F1114" s="13" t="s">
        <v>930</v>
      </c>
      <c r="G1114" s="14">
        <v>1</v>
      </c>
      <c r="H1114">
        <f ca="1">COUNTIFS('3.DNAExtractions'!$B:$B,$B1114,'3.DNAExtractions'!$D:$D,H$1)</f>
        <v>0</v>
      </c>
      <c r="J1114" s="13" t="s">
        <v>3134</v>
      </c>
      <c r="K1114" s="13">
        <v>1</v>
      </c>
      <c r="L1114" s="13">
        <v>1</v>
      </c>
      <c r="M1114" s="14" t="s">
        <v>3143</v>
      </c>
      <c r="N1114" s="14" t="s">
        <v>3234</v>
      </c>
    </row>
    <row r="1115" spans="1:14" x14ac:dyDescent="0.25">
      <c r="A1115" s="48">
        <v>783</v>
      </c>
      <c r="B1115" s="1" t="str">
        <f t="shared" si="34"/>
        <v>OG783G2</v>
      </c>
      <c r="C1115" s="1" t="str">
        <f t="shared" si="35"/>
        <v>OG783</v>
      </c>
      <c r="D1115" t="str">
        <f>VLOOKUP(C1115, '1.MetaData'!B:AI, 2, FALSE)</f>
        <v>OG783</v>
      </c>
      <c r="F1115" s="273" t="s">
        <v>3133</v>
      </c>
      <c r="G1115" s="14">
        <v>2</v>
      </c>
      <c r="H1115">
        <f ca="1">COUNTIFS('3.DNAExtractions'!$B:$B,$B1115,'3.DNAExtractions'!$D:$D,H$1)</f>
        <v>0</v>
      </c>
      <c r="I1115" t="s">
        <v>3233</v>
      </c>
      <c r="J1115" s="13" t="s">
        <v>3134</v>
      </c>
      <c r="K1115" s="13">
        <v>1</v>
      </c>
      <c r="L1115" s="13">
        <v>1</v>
      </c>
      <c r="M1115" s="14" t="s">
        <v>3143</v>
      </c>
      <c r="N1115" s="14" t="s">
        <v>3234</v>
      </c>
    </row>
    <row r="1116" spans="1:14" x14ac:dyDescent="0.25">
      <c r="A1116" s="48">
        <v>784</v>
      </c>
      <c r="B1116" s="1" t="str">
        <f t="shared" si="34"/>
        <v>OG784G</v>
      </c>
      <c r="C1116" s="1" t="str">
        <f t="shared" si="35"/>
        <v>OG784</v>
      </c>
      <c r="D1116" t="str">
        <f>VLOOKUP(C1116, '1.MetaData'!B:AI, 2, FALSE)</f>
        <v>OG784</v>
      </c>
      <c r="F1116" s="13" t="s">
        <v>3133</v>
      </c>
      <c r="G1116" s="14">
        <v>1</v>
      </c>
      <c r="H1116">
        <f ca="1">COUNTIFS('3.DNAExtractions'!$B:$B,$B1116,'3.DNAExtractions'!$D:$D,H$1)</f>
        <v>1</v>
      </c>
      <c r="J1116" s="13" t="s">
        <v>3134</v>
      </c>
      <c r="K1116" s="13">
        <v>1</v>
      </c>
      <c r="L1116" s="13">
        <v>1</v>
      </c>
      <c r="M1116" s="14" t="s">
        <v>3143</v>
      </c>
      <c r="N1116" s="14" t="s">
        <v>3234</v>
      </c>
    </row>
    <row r="1117" spans="1:14" x14ac:dyDescent="0.25">
      <c r="A1117" s="48">
        <v>785</v>
      </c>
      <c r="B1117" s="1" t="str">
        <f t="shared" si="34"/>
        <v>OG785G</v>
      </c>
      <c r="C1117" s="1" t="str">
        <f t="shared" si="35"/>
        <v>OG785</v>
      </c>
      <c r="D1117" t="str">
        <f>VLOOKUP(C1117, '1.MetaData'!B:AI, 2, FALSE)</f>
        <v>OG785</v>
      </c>
      <c r="F1117" s="13" t="s">
        <v>3133</v>
      </c>
      <c r="G1117" s="14">
        <v>1</v>
      </c>
      <c r="H1117">
        <f ca="1">COUNTIFS('3.DNAExtractions'!$B:$B,$B1117,'3.DNAExtractions'!$D:$D,H$1)</f>
        <v>1</v>
      </c>
      <c r="J1117" s="13" t="s">
        <v>3134</v>
      </c>
      <c r="K1117" s="13">
        <v>1</v>
      </c>
      <c r="L1117" s="13">
        <v>2</v>
      </c>
      <c r="M1117" s="14" t="s">
        <v>3155</v>
      </c>
      <c r="N1117" s="14" t="s">
        <v>3236</v>
      </c>
    </row>
    <row r="1118" spans="1:14" x14ac:dyDescent="0.25">
      <c r="A1118" s="48">
        <v>785</v>
      </c>
      <c r="B1118" s="1" t="str">
        <f t="shared" si="34"/>
        <v>OG785G2</v>
      </c>
      <c r="C1118" s="1" t="str">
        <f t="shared" si="35"/>
        <v>OG785</v>
      </c>
      <c r="D1118" t="str">
        <f>VLOOKUP(C1118, '1.MetaData'!B:AI, 2, FALSE)</f>
        <v>OG785</v>
      </c>
      <c r="F1118" s="273" t="s">
        <v>3133</v>
      </c>
      <c r="G1118" s="14">
        <v>2</v>
      </c>
      <c r="H1118">
        <f ca="1">COUNTIFS('3.DNAExtractions'!$B:$B,$B1118,'3.DNAExtractions'!$D:$D,H$1)</f>
        <v>0</v>
      </c>
      <c r="I1118" t="s">
        <v>3233</v>
      </c>
      <c r="J1118" s="13" t="s">
        <v>3134</v>
      </c>
      <c r="K1118" s="13">
        <v>1</v>
      </c>
      <c r="L1118" s="13">
        <v>2</v>
      </c>
      <c r="M1118" s="14" t="s">
        <v>3155</v>
      </c>
      <c r="N1118" s="14" t="s">
        <v>3236</v>
      </c>
    </row>
    <row r="1119" spans="1:14" x14ac:dyDescent="0.25">
      <c r="A1119" s="48">
        <v>786</v>
      </c>
      <c r="B1119" s="1" t="str">
        <f t="shared" si="34"/>
        <v>OG786G</v>
      </c>
      <c r="C1119" s="1" t="str">
        <f t="shared" si="35"/>
        <v>OG786</v>
      </c>
      <c r="D1119" t="str">
        <f>VLOOKUP(C1119, '1.MetaData'!B:AI, 2, FALSE)</f>
        <v>OG786</v>
      </c>
      <c r="F1119" s="13" t="s">
        <v>3133</v>
      </c>
      <c r="G1119" s="14">
        <v>1</v>
      </c>
      <c r="H1119">
        <f ca="1">COUNTIFS('3.DNAExtractions'!$B:$B,$B1119,'3.DNAExtractions'!$D:$D,H$1)</f>
        <v>0</v>
      </c>
      <c r="J1119" s="13" t="s">
        <v>3134</v>
      </c>
      <c r="K1119" s="13">
        <v>1</v>
      </c>
      <c r="L1119" s="13">
        <v>2</v>
      </c>
      <c r="M1119" s="14" t="s">
        <v>3155</v>
      </c>
      <c r="N1119" s="14" t="s">
        <v>3236</v>
      </c>
    </row>
    <row r="1120" spans="1:14" x14ac:dyDescent="0.25">
      <c r="A1120" s="48">
        <v>786</v>
      </c>
      <c r="B1120" s="1" t="str">
        <f t="shared" si="34"/>
        <v>OG786G2</v>
      </c>
      <c r="C1120" s="1" t="str">
        <f t="shared" si="35"/>
        <v>OG786</v>
      </c>
      <c r="D1120" t="str">
        <f>VLOOKUP(C1120, '1.MetaData'!B:AI, 2, FALSE)</f>
        <v>OG786</v>
      </c>
      <c r="F1120" s="273" t="s">
        <v>3133</v>
      </c>
      <c r="G1120" s="14">
        <v>2</v>
      </c>
      <c r="H1120">
        <f ca="1">COUNTIFS('3.DNAExtractions'!$B:$B,$B1120,'3.DNAExtractions'!$D:$D,H$1)</f>
        <v>0</v>
      </c>
      <c r="I1120" t="s">
        <v>3233</v>
      </c>
      <c r="J1120" s="13" t="s">
        <v>3134</v>
      </c>
      <c r="K1120" s="13">
        <v>1</v>
      </c>
      <c r="L1120" s="13">
        <v>2</v>
      </c>
      <c r="M1120" s="14" t="s">
        <v>3155</v>
      </c>
      <c r="N1120" s="14" t="s">
        <v>3236</v>
      </c>
    </row>
    <row r="1121" spans="1:14" x14ac:dyDescent="0.25">
      <c r="A1121" s="48">
        <v>787</v>
      </c>
      <c r="B1121" s="1" t="str">
        <f t="shared" si="34"/>
        <v>OG787G</v>
      </c>
      <c r="C1121" s="1" t="str">
        <f t="shared" si="35"/>
        <v>OG787</v>
      </c>
      <c r="D1121" t="str">
        <f>VLOOKUP(C1121, '1.MetaData'!B:AI, 2, FALSE)</f>
        <v>OG787</v>
      </c>
      <c r="F1121" s="13" t="s">
        <v>3133</v>
      </c>
      <c r="G1121" s="14">
        <v>1</v>
      </c>
      <c r="H1121">
        <f ca="1">COUNTIFS('3.DNAExtractions'!$B:$B,$B1121,'3.DNAExtractions'!$D:$D,H$1)</f>
        <v>1</v>
      </c>
      <c r="J1121" s="13" t="s">
        <v>3134</v>
      </c>
      <c r="K1121" s="13">
        <v>1</v>
      </c>
      <c r="L1121" s="13">
        <v>2</v>
      </c>
      <c r="M1121" s="14" t="s">
        <v>3155</v>
      </c>
      <c r="N1121" s="14" t="s">
        <v>3236</v>
      </c>
    </row>
    <row r="1122" spans="1:14" x14ac:dyDescent="0.25">
      <c r="A1122" s="48">
        <v>787</v>
      </c>
      <c r="B1122" s="1" t="str">
        <f t="shared" si="34"/>
        <v>OG787G2</v>
      </c>
      <c r="C1122" s="1" t="str">
        <f t="shared" si="35"/>
        <v>OG787</v>
      </c>
      <c r="D1122" t="str">
        <f>VLOOKUP(C1122, '1.MetaData'!B:AI, 2, FALSE)</f>
        <v>OG787</v>
      </c>
      <c r="F1122" s="273" t="s">
        <v>3133</v>
      </c>
      <c r="G1122" s="14">
        <v>2</v>
      </c>
      <c r="H1122">
        <f ca="1">COUNTIFS('3.DNAExtractions'!$B:$B,$B1122,'3.DNAExtractions'!$D:$D,H$1)</f>
        <v>0</v>
      </c>
      <c r="I1122" t="s">
        <v>3233</v>
      </c>
      <c r="J1122" s="13" t="s">
        <v>3134</v>
      </c>
      <c r="K1122" s="13">
        <v>1</v>
      </c>
      <c r="L1122" s="13">
        <v>2</v>
      </c>
      <c r="M1122" s="14" t="s">
        <v>3155</v>
      </c>
      <c r="N1122" s="14" t="s">
        <v>3236</v>
      </c>
    </row>
    <row r="1123" spans="1:14" x14ac:dyDescent="0.25">
      <c r="A1123" s="48">
        <v>788</v>
      </c>
      <c r="B1123" s="1" t="str">
        <f t="shared" si="34"/>
        <v>OG788G</v>
      </c>
      <c r="C1123" s="1" t="str">
        <f t="shared" si="35"/>
        <v>OG788</v>
      </c>
      <c r="D1123" t="str">
        <f>VLOOKUP(C1123, '1.MetaData'!B:AI, 2, FALSE)</f>
        <v>OG788</v>
      </c>
      <c r="F1123" s="13" t="s">
        <v>3133</v>
      </c>
      <c r="G1123" s="14">
        <v>1</v>
      </c>
      <c r="H1123">
        <f ca="1">COUNTIFS('3.DNAExtractions'!$B:$B,$B1123,'3.DNAExtractions'!$D:$D,H$1)</f>
        <v>1</v>
      </c>
      <c r="J1123" s="13" t="s">
        <v>3134</v>
      </c>
      <c r="K1123" s="13">
        <v>1</v>
      </c>
      <c r="L1123" s="13">
        <v>2</v>
      </c>
      <c r="M1123" s="14" t="s">
        <v>3155</v>
      </c>
      <c r="N1123" s="14" t="s">
        <v>3236</v>
      </c>
    </row>
    <row r="1124" spans="1:14" x14ac:dyDescent="0.25">
      <c r="A1124" s="48">
        <v>788</v>
      </c>
      <c r="B1124" s="1" t="str">
        <f t="shared" si="34"/>
        <v>OG788G2</v>
      </c>
      <c r="C1124" s="1" t="str">
        <f t="shared" si="35"/>
        <v>OG788</v>
      </c>
      <c r="D1124" t="str">
        <f>VLOOKUP(C1124, '1.MetaData'!B:AI, 2, FALSE)</f>
        <v>OG788</v>
      </c>
      <c r="F1124" s="273" t="s">
        <v>3133</v>
      </c>
      <c r="G1124" s="14">
        <v>2</v>
      </c>
      <c r="H1124">
        <f ca="1">COUNTIFS('3.DNAExtractions'!$B:$B,$B1124,'3.DNAExtractions'!$D:$D,H$1)</f>
        <v>0</v>
      </c>
      <c r="I1124" t="s">
        <v>3233</v>
      </c>
      <c r="J1124" s="13" t="s">
        <v>3134</v>
      </c>
      <c r="K1124" s="13">
        <v>1</v>
      </c>
      <c r="L1124" s="13">
        <v>2</v>
      </c>
      <c r="M1124" s="14" t="s">
        <v>3155</v>
      </c>
      <c r="N1124" s="14" t="s">
        <v>3236</v>
      </c>
    </row>
    <row r="1125" spans="1:14" x14ac:dyDescent="0.25">
      <c r="A1125" s="48">
        <v>789</v>
      </c>
      <c r="B1125" s="1" t="str">
        <f t="shared" si="34"/>
        <v>OG789G</v>
      </c>
      <c r="C1125" s="1" t="str">
        <f t="shared" si="35"/>
        <v>OG789</v>
      </c>
      <c r="D1125" t="str">
        <f>VLOOKUP(C1125, '1.MetaData'!B:AI, 2, FALSE)</f>
        <v>OG789</v>
      </c>
      <c r="F1125" s="13" t="s">
        <v>3133</v>
      </c>
      <c r="G1125" s="14">
        <v>1</v>
      </c>
      <c r="H1125">
        <f ca="1">COUNTIFS('3.DNAExtractions'!$B:$B,$B1125,'3.DNAExtractions'!$D:$D,H$1)</f>
        <v>0</v>
      </c>
      <c r="J1125" s="13" t="s">
        <v>3134</v>
      </c>
      <c r="K1125" s="13">
        <v>1</v>
      </c>
      <c r="L1125" s="13">
        <v>2</v>
      </c>
      <c r="M1125" s="14" t="s">
        <v>3155</v>
      </c>
      <c r="N1125" s="14" t="s">
        <v>3236</v>
      </c>
    </row>
    <row r="1126" spans="1:14" x14ac:dyDescent="0.25">
      <c r="A1126" s="48">
        <v>789</v>
      </c>
      <c r="B1126" s="1" t="str">
        <f t="shared" si="34"/>
        <v>OG789G2</v>
      </c>
      <c r="C1126" s="1" t="str">
        <f t="shared" si="35"/>
        <v>OG789</v>
      </c>
      <c r="D1126" t="str">
        <f>VLOOKUP(C1126, '1.MetaData'!B:AI, 2, FALSE)</f>
        <v>OG789</v>
      </c>
      <c r="F1126" s="273" t="s">
        <v>3133</v>
      </c>
      <c r="G1126" s="14">
        <v>2</v>
      </c>
      <c r="H1126">
        <f ca="1">COUNTIFS('3.DNAExtractions'!$B:$B,$B1126,'3.DNAExtractions'!$D:$D,H$1)</f>
        <v>0</v>
      </c>
      <c r="I1126" t="s">
        <v>3233</v>
      </c>
      <c r="J1126" s="13" t="s">
        <v>3134</v>
      </c>
      <c r="K1126" s="13">
        <v>1</v>
      </c>
      <c r="L1126" s="13">
        <v>2</v>
      </c>
      <c r="M1126" s="14" t="s">
        <v>3155</v>
      </c>
      <c r="N1126" s="14" t="s">
        <v>3236</v>
      </c>
    </row>
    <row r="1127" spans="1:14" x14ac:dyDescent="0.25">
      <c r="A1127" s="48">
        <v>790</v>
      </c>
      <c r="B1127" s="1" t="str">
        <f t="shared" si="34"/>
        <v>OG790G</v>
      </c>
      <c r="C1127" s="1" t="str">
        <f t="shared" si="35"/>
        <v>OG790</v>
      </c>
      <c r="D1127" t="str">
        <f>VLOOKUP(C1127, '1.MetaData'!B:AI, 2, FALSE)</f>
        <v>OG790</v>
      </c>
      <c r="F1127" s="13" t="s">
        <v>3133</v>
      </c>
      <c r="G1127" s="14">
        <v>1</v>
      </c>
      <c r="H1127">
        <f ca="1">COUNTIFS('3.DNAExtractions'!$B:$B,$B1127,'3.DNAExtractions'!$D:$D,H$1)</f>
        <v>0</v>
      </c>
      <c r="J1127" s="13" t="s">
        <v>3134</v>
      </c>
      <c r="K1127" s="13">
        <v>1</v>
      </c>
      <c r="L1127" s="13">
        <v>2</v>
      </c>
      <c r="M1127" s="14" t="s">
        <v>3155</v>
      </c>
      <c r="N1127" s="14" t="s">
        <v>3236</v>
      </c>
    </row>
    <row r="1128" spans="1:14" x14ac:dyDescent="0.25">
      <c r="A1128" s="48">
        <v>790</v>
      </c>
      <c r="B1128" s="1" t="str">
        <f t="shared" si="34"/>
        <v>OG790G2</v>
      </c>
      <c r="C1128" s="1" t="str">
        <f t="shared" si="35"/>
        <v>OG790</v>
      </c>
      <c r="D1128" t="str">
        <f>VLOOKUP(C1128, '1.MetaData'!B:AI, 2, FALSE)</f>
        <v>OG790</v>
      </c>
      <c r="F1128" s="273" t="s">
        <v>3133</v>
      </c>
      <c r="G1128" s="14">
        <v>2</v>
      </c>
      <c r="H1128">
        <f ca="1">COUNTIFS('3.DNAExtractions'!$B:$B,$B1128,'3.DNAExtractions'!$D:$D,H$1)</f>
        <v>0</v>
      </c>
      <c r="I1128" t="s">
        <v>3233</v>
      </c>
      <c r="J1128" s="13" t="s">
        <v>3134</v>
      </c>
      <c r="K1128" s="13">
        <v>1</v>
      </c>
      <c r="L1128" s="13">
        <v>2</v>
      </c>
      <c r="M1128" s="14" t="s">
        <v>3155</v>
      </c>
      <c r="N1128" s="14" t="s">
        <v>3236</v>
      </c>
    </row>
    <row r="1129" spans="1:14" x14ac:dyDescent="0.25">
      <c r="A1129" s="48">
        <v>791</v>
      </c>
      <c r="B1129" s="1" t="str">
        <f t="shared" si="34"/>
        <v>OG791G</v>
      </c>
      <c r="C1129" s="1" t="str">
        <f t="shared" si="35"/>
        <v>OG791</v>
      </c>
      <c r="D1129" t="str">
        <f>VLOOKUP(C1129, '1.MetaData'!B:AI, 2, FALSE)</f>
        <v>OG791</v>
      </c>
      <c r="F1129" s="13" t="s">
        <v>3133</v>
      </c>
      <c r="G1129" s="14">
        <v>1</v>
      </c>
      <c r="H1129">
        <f ca="1">COUNTIFS('3.DNAExtractions'!$B:$B,$B1129,'3.DNAExtractions'!$D:$D,H$1)</f>
        <v>0</v>
      </c>
      <c r="J1129" s="13" t="s">
        <v>3134</v>
      </c>
      <c r="K1129" s="13">
        <v>1</v>
      </c>
      <c r="L1129" s="13">
        <v>2</v>
      </c>
      <c r="M1129" s="14" t="s">
        <v>3155</v>
      </c>
      <c r="N1129" s="14" t="s">
        <v>3236</v>
      </c>
    </row>
    <row r="1130" spans="1:14" x14ac:dyDescent="0.25">
      <c r="A1130" s="48">
        <v>791</v>
      </c>
      <c r="B1130" s="1" t="str">
        <f t="shared" si="34"/>
        <v>OG791G2</v>
      </c>
      <c r="C1130" s="1" t="str">
        <f t="shared" si="35"/>
        <v>OG791</v>
      </c>
      <c r="D1130" t="str">
        <f>VLOOKUP(C1130, '1.MetaData'!B:AI, 2, FALSE)</f>
        <v>OG791</v>
      </c>
      <c r="F1130" s="273" t="s">
        <v>3133</v>
      </c>
      <c r="G1130" s="14">
        <v>2</v>
      </c>
      <c r="H1130">
        <f ca="1">COUNTIFS('3.DNAExtractions'!$B:$B,$B1130,'3.DNAExtractions'!$D:$D,H$1)</f>
        <v>0</v>
      </c>
      <c r="I1130" t="s">
        <v>3233</v>
      </c>
      <c r="J1130" s="13" t="s">
        <v>3134</v>
      </c>
      <c r="K1130" s="13">
        <v>1</v>
      </c>
      <c r="L1130" s="13">
        <v>2</v>
      </c>
      <c r="M1130" s="14" t="s">
        <v>3155</v>
      </c>
      <c r="N1130" s="14" t="s">
        <v>3236</v>
      </c>
    </row>
    <row r="1131" spans="1:14" x14ac:dyDescent="0.25">
      <c r="A1131" s="48">
        <v>792</v>
      </c>
      <c r="B1131" s="1" t="str">
        <f t="shared" si="34"/>
        <v>OG792G</v>
      </c>
      <c r="C1131" s="1" t="str">
        <f t="shared" si="35"/>
        <v>OG792</v>
      </c>
      <c r="D1131" t="str">
        <f>VLOOKUP(C1131, '1.MetaData'!B:AI, 2, FALSE)</f>
        <v>OG792</v>
      </c>
      <c r="F1131" s="13" t="s">
        <v>3133</v>
      </c>
      <c r="G1131" s="14">
        <v>1</v>
      </c>
      <c r="H1131">
        <f ca="1">COUNTIFS('3.DNAExtractions'!$B:$B,$B1131,'3.DNAExtractions'!$D:$D,H$1)</f>
        <v>1</v>
      </c>
      <c r="J1131" s="13" t="s">
        <v>3134</v>
      </c>
      <c r="K1131" s="13">
        <v>1</v>
      </c>
      <c r="L1131" s="13">
        <v>2</v>
      </c>
      <c r="M1131" s="14" t="s">
        <v>3155</v>
      </c>
      <c r="N1131" s="14" t="s">
        <v>3236</v>
      </c>
    </row>
    <row r="1132" spans="1:14" x14ac:dyDescent="0.25">
      <c r="A1132" s="48">
        <v>792</v>
      </c>
      <c r="B1132" s="1" t="str">
        <f t="shared" si="34"/>
        <v>OG792G2</v>
      </c>
      <c r="C1132" s="1" t="str">
        <f t="shared" si="35"/>
        <v>OG792</v>
      </c>
      <c r="D1132" t="str">
        <f>VLOOKUP(C1132, '1.MetaData'!B:AI, 2, FALSE)</f>
        <v>OG792</v>
      </c>
      <c r="F1132" s="273" t="s">
        <v>3133</v>
      </c>
      <c r="G1132" s="14">
        <v>2</v>
      </c>
      <c r="H1132">
        <f ca="1">COUNTIFS('3.DNAExtractions'!$B:$B,$B1132,'3.DNAExtractions'!$D:$D,H$1)</f>
        <v>0</v>
      </c>
      <c r="I1132" t="s">
        <v>3233</v>
      </c>
      <c r="J1132" s="13" t="s">
        <v>3134</v>
      </c>
      <c r="K1132" s="13">
        <v>1</v>
      </c>
      <c r="L1132" s="13">
        <v>2</v>
      </c>
      <c r="M1132" s="14" t="s">
        <v>3155</v>
      </c>
      <c r="N1132" s="14" t="s">
        <v>3236</v>
      </c>
    </row>
    <row r="1133" spans="1:14" x14ac:dyDescent="0.25">
      <c r="A1133" s="48">
        <v>793</v>
      </c>
      <c r="B1133" s="1" t="str">
        <f t="shared" si="34"/>
        <v>OG793G</v>
      </c>
      <c r="C1133" s="1" t="str">
        <f t="shared" si="35"/>
        <v>OG793</v>
      </c>
      <c r="D1133" t="str">
        <f>VLOOKUP(C1133, '1.MetaData'!B:AI, 2, FALSE)</f>
        <v>OG793</v>
      </c>
      <c r="F1133" s="13" t="s">
        <v>3133</v>
      </c>
      <c r="G1133" s="14">
        <v>1</v>
      </c>
      <c r="H1133">
        <f ca="1">COUNTIFS('3.DNAExtractions'!$B:$B,$B1133,'3.DNAExtractions'!$D:$D,H$1)</f>
        <v>0</v>
      </c>
      <c r="J1133" s="13" t="s">
        <v>3134</v>
      </c>
      <c r="K1133" s="13">
        <v>1</v>
      </c>
      <c r="L1133" s="13">
        <v>2</v>
      </c>
      <c r="M1133" s="14" t="s">
        <v>3155</v>
      </c>
      <c r="N1133" s="14" t="s">
        <v>3236</v>
      </c>
    </row>
    <row r="1134" spans="1:14" x14ac:dyDescent="0.25">
      <c r="A1134" s="48">
        <v>793</v>
      </c>
      <c r="B1134" s="1" t="str">
        <f t="shared" si="34"/>
        <v>OG793G2</v>
      </c>
      <c r="C1134" s="1" t="str">
        <f t="shared" si="35"/>
        <v>OG793</v>
      </c>
      <c r="D1134" t="str">
        <f>VLOOKUP(C1134, '1.MetaData'!B:AI, 2, FALSE)</f>
        <v>OG793</v>
      </c>
      <c r="F1134" s="273" t="s">
        <v>3133</v>
      </c>
      <c r="G1134" s="14">
        <v>2</v>
      </c>
      <c r="H1134">
        <f ca="1">COUNTIFS('3.DNAExtractions'!$B:$B,$B1134,'3.DNAExtractions'!$D:$D,H$1)</f>
        <v>0</v>
      </c>
      <c r="I1134" t="s">
        <v>3233</v>
      </c>
      <c r="J1134" s="13" t="s">
        <v>3134</v>
      </c>
      <c r="K1134" s="13">
        <v>1</v>
      </c>
      <c r="L1134" s="13">
        <v>2</v>
      </c>
      <c r="M1134" s="14" t="s">
        <v>3155</v>
      </c>
      <c r="N1134" s="14" t="s">
        <v>3236</v>
      </c>
    </row>
    <row r="1135" spans="1:14" x14ac:dyDescent="0.25">
      <c r="A1135" s="48">
        <v>794</v>
      </c>
      <c r="B1135" s="1" t="str">
        <f t="shared" si="34"/>
        <v>OG794G</v>
      </c>
      <c r="C1135" s="1" t="str">
        <f t="shared" si="35"/>
        <v>OG794</v>
      </c>
      <c r="D1135" t="str">
        <f>VLOOKUP(C1135, '1.MetaData'!B:AI, 2, FALSE)</f>
        <v>OG794</v>
      </c>
      <c r="F1135" s="13" t="s">
        <v>3133</v>
      </c>
      <c r="G1135" s="14">
        <v>1</v>
      </c>
      <c r="H1135">
        <f ca="1">COUNTIFS('3.DNAExtractions'!$B:$B,$B1135,'3.DNAExtractions'!$D:$D,H$1)</f>
        <v>0</v>
      </c>
      <c r="J1135" s="13" t="s">
        <v>3134</v>
      </c>
      <c r="K1135" s="13">
        <v>1</v>
      </c>
      <c r="L1135" s="13">
        <v>2</v>
      </c>
      <c r="M1135" s="14" t="s">
        <v>3155</v>
      </c>
      <c r="N1135" s="14" t="s">
        <v>3236</v>
      </c>
    </row>
    <row r="1136" spans="1:14" x14ac:dyDescent="0.25">
      <c r="A1136" s="48">
        <v>794</v>
      </c>
      <c r="B1136" s="1" t="str">
        <f t="shared" si="34"/>
        <v>OG794G2</v>
      </c>
      <c r="C1136" s="1" t="str">
        <f t="shared" si="35"/>
        <v>OG794</v>
      </c>
      <c r="D1136" t="str">
        <f>VLOOKUP(C1136, '1.MetaData'!B:AI, 2, FALSE)</f>
        <v>OG794</v>
      </c>
      <c r="F1136" s="273" t="s">
        <v>3133</v>
      </c>
      <c r="G1136" s="14">
        <v>2</v>
      </c>
      <c r="H1136">
        <f ca="1">COUNTIFS('3.DNAExtractions'!$B:$B,$B1136,'3.DNAExtractions'!$D:$D,H$1)</f>
        <v>0</v>
      </c>
      <c r="I1136" t="s">
        <v>3233</v>
      </c>
      <c r="J1136" s="13" t="s">
        <v>3134</v>
      </c>
      <c r="K1136" s="13">
        <v>1</v>
      </c>
      <c r="L1136" s="13">
        <v>2</v>
      </c>
      <c r="M1136" s="14" t="s">
        <v>3155</v>
      </c>
      <c r="N1136" s="14" t="s">
        <v>3236</v>
      </c>
    </row>
    <row r="1137" spans="1:14" x14ac:dyDescent="0.25">
      <c r="A1137" s="48">
        <v>795</v>
      </c>
      <c r="B1137" s="1" t="str">
        <f t="shared" si="34"/>
        <v>OG795G</v>
      </c>
      <c r="C1137" s="1" t="str">
        <f t="shared" si="35"/>
        <v>OG795</v>
      </c>
      <c r="D1137" t="str">
        <f>VLOOKUP(C1137, '1.MetaData'!B:AI, 2, FALSE)</f>
        <v>OG795</v>
      </c>
      <c r="F1137" s="13" t="s">
        <v>3133</v>
      </c>
      <c r="G1137" s="14">
        <v>1</v>
      </c>
      <c r="H1137">
        <f ca="1">COUNTIFS('3.DNAExtractions'!$B:$B,$B1137,'3.DNAExtractions'!$D:$D,H$1)</f>
        <v>1</v>
      </c>
      <c r="J1137" s="13" t="s">
        <v>3134</v>
      </c>
      <c r="K1137" s="13">
        <v>1</v>
      </c>
      <c r="L1137" s="13">
        <v>2</v>
      </c>
      <c r="M1137" s="14" t="s">
        <v>3155</v>
      </c>
      <c r="N1137" s="14" t="s">
        <v>3236</v>
      </c>
    </row>
    <row r="1138" spans="1:14" x14ac:dyDescent="0.25">
      <c r="A1138" s="48">
        <v>795</v>
      </c>
      <c r="B1138" s="1" t="str">
        <f t="shared" si="34"/>
        <v>OG795G2</v>
      </c>
      <c r="C1138" s="1" t="str">
        <f t="shared" si="35"/>
        <v>OG795</v>
      </c>
      <c r="D1138" t="str">
        <f>VLOOKUP(C1138, '1.MetaData'!B:AI, 2, FALSE)</f>
        <v>OG795</v>
      </c>
      <c r="F1138" s="273" t="s">
        <v>3133</v>
      </c>
      <c r="G1138" s="14">
        <v>2</v>
      </c>
      <c r="H1138">
        <f ca="1">COUNTIFS('3.DNAExtractions'!$B:$B,$B1138,'3.DNAExtractions'!$D:$D,H$1)</f>
        <v>0</v>
      </c>
      <c r="I1138" t="s">
        <v>3233</v>
      </c>
      <c r="J1138" s="13" t="s">
        <v>3134</v>
      </c>
      <c r="K1138" s="13">
        <v>1</v>
      </c>
      <c r="L1138" s="13">
        <v>2</v>
      </c>
      <c r="M1138" s="14" t="s">
        <v>3155</v>
      </c>
      <c r="N1138" s="14" t="s">
        <v>3236</v>
      </c>
    </row>
    <row r="1139" spans="1:14" x14ac:dyDescent="0.25">
      <c r="A1139" s="48">
        <v>796</v>
      </c>
      <c r="B1139" s="1" t="str">
        <f t="shared" si="34"/>
        <v>OG796G</v>
      </c>
      <c r="C1139" s="1" t="str">
        <f t="shared" si="35"/>
        <v>OG796</v>
      </c>
      <c r="D1139" t="str">
        <f>VLOOKUP(C1139, '1.MetaData'!B:AI, 2, FALSE)</f>
        <v>OG796</v>
      </c>
      <c r="F1139" s="13" t="s">
        <v>3133</v>
      </c>
      <c r="G1139" s="14">
        <v>1</v>
      </c>
      <c r="H1139">
        <f ca="1">COUNTIFS('3.DNAExtractions'!$B:$B,$B1139,'3.DNAExtractions'!$D:$D,H$1)</f>
        <v>1</v>
      </c>
      <c r="J1139" s="13" t="s">
        <v>3134</v>
      </c>
      <c r="K1139" s="13">
        <v>1</v>
      </c>
      <c r="L1139" s="13">
        <v>2</v>
      </c>
      <c r="M1139" s="14" t="s">
        <v>3155</v>
      </c>
      <c r="N1139" s="14" t="s">
        <v>3236</v>
      </c>
    </row>
    <row r="1140" spans="1:14" x14ac:dyDescent="0.25">
      <c r="A1140" s="48">
        <v>796</v>
      </c>
      <c r="B1140" s="1" t="str">
        <f t="shared" si="34"/>
        <v>OG796G2</v>
      </c>
      <c r="C1140" s="1" t="str">
        <f t="shared" si="35"/>
        <v>OG796</v>
      </c>
      <c r="D1140" t="str">
        <f>VLOOKUP(C1140, '1.MetaData'!B:AI, 2, FALSE)</f>
        <v>OG796</v>
      </c>
      <c r="F1140" s="273" t="s">
        <v>3133</v>
      </c>
      <c r="G1140" s="14">
        <v>2</v>
      </c>
      <c r="H1140">
        <f ca="1">COUNTIFS('3.DNAExtractions'!$B:$B,$B1140,'3.DNAExtractions'!$D:$D,H$1)</f>
        <v>0</v>
      </c>
      <c r="I1140" t="s">
        <v>3233</v>
      </c>
      <c r="J1140" s="13" t="s">
        <v>3134</v>
      </c>
      <c r="K1140" s="13">
        <v>1</v>
      </c>
      <c r="L1140" s="13">
        <v>2</v>
      </c>
      <c r="M1140" s="14" t="s">
        <v>3155</v>
      </c>
      <c r="N1140" s="14" t="s">
        <v>3236</v>
      </c>
    </row>
    <row r="1141" spans="1:14" x14ac:dyDescent="0.25">
      <c r="A1141" s="48">
        <v>797</v>
      </c>
      <c r="B1141" s="1" t="str">
        <f t="shared" si="34"/>
        <v>OG797G</v>
      </c>
      <c r="C1141" s="1" t="str">
        <f t="shared" si="35"/>
        <v>OG797</v>
      </c>
      <c r="D1141" t="str">
        <f>VLOOKUP(C1141, '1.MetaData'!B:AI, 2, FALSE)</f>
        <v>OG797</v>
      </c>
      <c r="F1141" s="13" t="s">
        <v>3133</v>
      </c>
      <c r="G1141" s="14">
        <v>1</v>
      </c>
      <c r="H1141">
        <f ca="1">COUNTIFS('3.DNAExtractions'!$B:$B,$B1141,'3.DNAExtractions'!$D:$D,H$1)</f>
        <v>1</v>
      </c>
      <c r="J1141" s="13" t="s">
        <v>3134</v>
      </c>
      <c r="K1141" s="13">
        <v>1</v>
      </c>
      <c r="L1141" s="13">
        <v>2</v>
      </c>
      <c r="M1141" s="14" t="s">
        <v>3155</v>
      </c>
      <c r="N1141" s="14" t="s">
        <v>3236</v>
      </c>
    </row>
    <row r="1142" spans="1:14" x14ac:dyDescent="0.25">
      <c r="A1142" s="48">
        <v>797</v>
      </c>
      <c r="B1142" s="1" t="str">
        <f t="shared" si="34"/>
        <v>OG797G2</v>
      </c>
      <c r="C1142" s="1" t="str">
        <f t="shared" si="35"/>
        <v>OG797</v>
      </c>
      <c r="D1142" t="str">
        <f>VLOOKUP(C1142, '1.MetaData'!B:AI, 2, FALSE)</f>
        <v>OG797</v>
      </c>
      <c r="F1142" s="273" t="s">
        <v>3133</v>
      </c>
      <c r="G1142" s="14">
        <v>2</v>
      </c>
      <c r="H1142">
        <f ca="1">COUNTIFS('3.DNAExtractions'!$B:$B,$B1142,'3.DNAExtractions'!$D:$D,H$1)</f>
        <v>0</v>
      </c>
      <c r="I1142" t="s">
        <v>3233</v>
      </c>
      <c r="J1142" s="13" t="s">
        <v>3134</v>
      </c>
      <c r="K1142" s="13">
        <v>1</v>
      </c>
      <c r="L1142" s="13">
        <v>2</v>
      </c>
      <c r="M1142" s="14" t="s">
        <v>3155</v>
      </c>
      <c r="N1142" s="14" t="s">
        <v>3236</v>
      </c>
    </row>
    <row r="1143" spans="1:14" x14ac:dyDescent="0.25">
      <c r="A1143" s="48">
        <v>798</v>
      </c>
      <c r="B1143" s="1" t="str">
        <f t="shared" si="34"/>
        <v>OG798G</v>
      </c>
      <c r="C1143" s="1" t="str">
        <f t="shared" si="35"/>
        <v>OG798</v>
      </c>
      <c r="D1143" t="str">
        <f>VLOOKUP(C1143, '1.MetaData'!B:AI, 2, FALSE)</f>
        <v>OG798</v>
      </c>
      <c r="F1143" s="13" t="s">
        <v>3133</v>
      </c>
      <c r="G1143" s="14">
        <v>1</v>
      </c>
      <c r="H1143">
        <f ca="1">COUNTIFS('3.DNAExtractions'!$B:$B,$B1143,'3.DNAExtractions'!$D:$D,H$1)</f>
        <v>1</v>
      </c>
      <c r="J1143" s="13" t="s">
        <v>3134</v>
      </c>
      <c r="K1143" s="13">
        <v>1</v>
      </c>
      <c r="L1143" s="13">
        <v>2</v>
      </c>
      <c r="M1143" s="14" t="s">
        <v>3155</v>
      </c>
      <c r="N1143" s="14" t="s">
        <v>3236</v>
      </c>
    </row>
    <row r="1144" spans="1:14" x14ac:dyDescent="0.25">
      <c r="A1144" s="48">
        <v>798</v>
      </c>
      <c r="B1144" s="1" t="str">
        <f t="shared" si="34"/>
        <v>OG798G2</v>
      </c>
      <c r="C1144" s="1" t="str">
        <f t="shared" si="35"/>
        <v>OG798</v>
      </c>
      <c r="D1144" t="str">
        <f>VLOOKUP(C1144, '1.MetaData'!B:AI, 2, FALSE)</f>
        <v>OG798</v>
      </c>
      <c r="F1144" s="273" t="s">
        <v>3133</v>
      </c>
      <c r="G1144" s="14">
        <v>2</v>
      </c>
      <c r="H1144">
        <f ca="1">COUNTIFS('3.DNAExtractions'!$B:$B,$B1144,'3.DNAExtractions'!$D:$D,H$1)</f>
        <v>0</v>
      </c>
      <c r="I1144" t="s">
        <v>3233</v>
      </c>
      <c r="J1144" s="13" t="s">
        <v>3134</v>
      </c>
      <c r="K1144" s="13">
        <v>1</v>
      </c>
      <c r="L1144" s="13">
        <v>2</v>
      </c>
      <c r="M1144" s="14" t="s">
        <v>3155</v>
      </c>
      <c r="N1144" s="14" t="s">
        <v>3236</v>
      </c>
    </row>
    <row r="1145" spans="1:14" x14ac:dyDescent="0.25">
      <c r="A1145" s="48">
        <v>799</v>
      </c>
      <c r="B1145" s="1" t="str">
        <f t="shared" si="34"/>
        <v>OG799G</v>
      </c>
      <c r="C1145" s="1" t="str">
        <f t="shared" si="35"/>
        <v>OG799</v>
      </c>
      <c r="D1145" t="str">
        <f>VLOOKUP(C1145, '1.MetaData'!B:AI, 2, FALSE)</f>
        <v>OG799</v>
      </c>
      <c r="F1145" s="13" t="s">
        <v>3133</v>
      </c>
      <c r="G1145" s="14">
        <v>1</v>
      </c>
      <c r="H1145">
        <f ca="1">COUNTIFS('3.DNAExtractions'!$B:$B,$B1145,'3.DNAExtractions'!$D:$D,H$1)</f>
        <v>0</v>
      </c>
      <c r="J1145" s="13" t="s">
        <v>3134</v>
      </c>
      <c r="K1145" s="13">
        <v>1</v>
      </c>
      <c r="L1145" s="13">
        <v>2</v>
      </c>
      <c r="M1145" s="14" t="s">
        <v>3155</v>
      </c>
      <c r="N1145" s="14" t="s">
        <v>3236</v>
      </c>
    </row>
    <row r="1146" spans="1:14" x14ac:dyDescent="0.25">
      <c r="A1146" s="48">
        <v>799</v>
      </c>
      <c r="B1146" s="1" t="str">
        <f t="shared" si="34"/>
        <v>OG799L</v>
      </c>
      <c r="C1146" s="1" t="str">
        <f t="shared" si="35"/>
        <v>OG799</v>
      </c>
      <c r="D1146" t="str">
        <f>VLOOKUP(C1146, '1.MetaData'!B:AI, 2, FALSE)</f>
        <v>OG799</v>
      </c>
      <c r="F1146" s="13" t="s">
        <v>3148</v>
      </c>
      <c r="G1146" s="14">
        <v>1</v>
      </c>
      <c r="H1146">
        <f ca="1">COUNTIFS('3.DNAExtractions'!$B:$B,$B1146,'3.DNAExtractions'!$D:$D,H$1)</f>
        <v>0</v>
      </c>
      <c r="J1146" s="13" t="s">
        <v>3134</v>
      </c>
      <c r="K1146" s="13">
        <v>1</v>
      </c>
      <c r="L1146" s="13">
        <v>2</v>
      </c>
      <c r="M1146" s="14" t="s">
        <v>3155</v>
      </c>
      <c r="N1146" s="14" t="s">
        <v>3236</v>
      </c>
    </row>
    <row r="1147" spans="1:14" x14ac:dyDescent="0.25">
      <c r="A1147" s="48">
        <v>799</v>
      </c>
      <c r="B1147" s="1" t="str">
        <f t="shared" si="34"/>
        <v>OG799H</v>
      </c>
      <c r="C1147" s="1" t="str">
        <f t="shared" si="35"/>
        <v>OG799</v>
      </c>
      <c r="D1147" t="str">
        <f>VLOOKUP(C1147, '1.MetaData'!B:AI, 2, FALSE)</f>
        <v>OG799</v>
      </c>
      <c r="F1147" s="13" t="s">
        <v>3147</v>
      </c>
      <c r="G1147" s="14">
        <v>1</v>
      </c>
      <c r="H1147">
        <f ca="1">COUNTIFS('3.DNAExtractions'!$B:$B,$B1147,'3.DNAExtractions'!$D:$D,H$1)</f>
        <v>2</v>
      </c>
      <c r="J1147" s="13" t="s">
        <v>3134</v>
      </c>
      <c r="K1147" s="13">
        <v>1</v>
      </c>
      <c r="L1147" s="13">
        <v>2</v>
      </c>
      <c r="M1147" s="14" t="s">
        <v>3155</v>
      </c>
      <c r="N1147" s="14" t="s">
        <v>3236</v>
      </c>
    </row>
    <row r="1148" spans="1:14" x14ac:dyDescent="0.25">
      <c r="A1148" s="48">
        <v>800</v>
      </c>
      <c r="B1148" s="1" t="str">
        <f t="shared" si="34"/>
        <v>OG800G</v>
      </c>
      <c r="C1148" s="1" t="str">
        <f t="shared" si="35"/>
        <v>OG800</v>
      </c>
      <c r="D1148" t="str">
        <f>VLOOKUP(C1148, '1.MetaData'!B:AI, 2, FALSE)</f>
        <v>OG800</v>
      </c>
      <c r="F1148" s="13" t="s">
        <v>3133</v>
      </c>
      <c r="G1148" s="14">
        <v>1</v>
      </c>
      <c r="H1148">
        <f ca="1">COUNTIFS('3.DNAExtractions'!$B:$B,$B1148,'3.DNAExtractions'!$D:$D,H$1)</f>
        <v>0</v>
      </c>
      <c r="J1148" s="13" t="s">
        <v>3134</v>
      </c>
      <c r="K1148" s="13">
        <v>1</v>
      </c>
      <c r="L1148" s="13">
        <v>2</v>
      </c>
      <c r="M1148" s="14" t="s">
        <v>3155</v>
      </c>
      <c r="N1148" s="14" t="s">
        <v>3236</v>
      </c>
    </row>
    <row r="1149" spans="1:14" x14ac:dyDescent="0.25">
      <c r="A1149" s="48">
        <v>800</v>
      </c>
      <c r="B1149" s="1" t="str">
        <f t="shared" si="34"/>
        <v>OG800L</v>
      </c>
      <c r="C1149" s="1" t="str">
        <f t="shared" si="35"/>
        <v>OG800</v>
      </c>
      <c r="D1149" t="str">
        <f>VLOOKUP(C1149, '1.MetaData'!B:AI, 2, FALSE)</f>
        <v>OG800</v>
      </c>
      <c r="F1149" s="13" t="s">
        <v>3148</v>
      </c>
      <c r="G1149" s="14">
        <v>1</v>
      </c>
      <c r="H1149">
        <f ca="1">COUNTIFS('3.DNAExtractions'!$B:$B,$B1149,'3.DNAExtractions'!$D:$D,H$1)</f>
        <v>0</v>
      </c>
      <c r="J1149" s="13" t="s">
        <v>3134</v>
      </c>
      <c r="K1149" s="13">
        <v>1</v>
      </c>
      <c r="L1149" s="13">
        <v>2</v>
      </c>
      <c r="M1149" s="14" t="s">
        <v>3155</v>
      </c>
      <c r="N1149" s="14" t="s">
        <v>3236</v>
      </c>
    </row>
    <row r="1150" spans="1:14" x14ac:dyDescent="0.25">
      <c r="A1150" s="48">
        <v>800</v>
      </c>
      <c r="B1150" s="1" t="str">
        <f t="shared" si="34"/>
        <v>OG800H</v>
      </c>
      <c r="C1150" s="1" t="str">
        <f t="shared" si="35"/>
        <v>OG800</v>
      </c>
      <c r="D1150" t="str">
        <f>VLOOKUP(C1150, '1.MetaData'!B:AI, 2, FALSE)</f>
        <v>OG800</v>
      </c>
      <c r="F1150" s="273" t="s">
        <v>3147</v>
      </c>
      <c r="G1150" s="14">
        <v>1</v>
      </c>
      <c r="H1150">
        <f ca="1">COUNTIFS('3.DNAExtractions'!$B:$B,$B1150,'3.DNAExtractions'!$D:$D,H$1)</f>
        <v>1</v>
      </c>
      <c r="I1150" t="s">
        <v>3233</v>
      </c>
      <c r="J1150" s="13" t="s">
        <v>3134</v>
      </c>
      <c r="K1150" s="13">
        <v>1</v>
      </c>
      <c r="L1150" s="13">
        <v>2</v>
      </c>
      <c r="M1150" s="14" t="s">
        <v>3155</v>
      </c>
      <c r="N1150" s="14" t="s">
        <v>3236</v>
      </c>
    </row>
    <row r="1151" spans="1:14" x14ac:dyDescent="0.25">
      <c r="A1151" s="48">
        <v>801</v>
      </c>
      <c r="B1151" s="1" t="str">
        <f t="shared" si="34"/>
        <v>OG801L</v>
      </c>
      <c r="C1151" s="1" t="str">
        <f t="shared" si="35"/>
        <v>OG801</v>
      </c>
      <c r="D1151" t="str">
        <f>VLOOKUP(C1151, '1.MetaData'!B:AI, 2, FALSE)</f>
        <v>OG801</v>
      </c>
      <c r="F1151" s="13" t="s">
        <v>3148</v>
      </c>
      <c r="G1151" s="14">
        <v>1</v>
      </c>
      <c r="H1151">
        <f ca="1">COUNTIFS('3.DNAExtractions'!$B:$B,$B1151,'3.DNAExtractions'!$D:$D,H$1)</f>
        <v>0</v>
      </c>
      <c r="J1151" s="13" t="s">
        <v>3134</v>
      </c>
      <c r="K1151" s="13">
        <v>1</v>
      </c>
      <c r="L1151" s="13">
        <v>2</v>
      </c>
      <c r="M1151" s="14" t="s">
        <v>3155</v>
      </c>
      <c r="N1151" s="14" t="s">
        <v>3236</v>
      </c>
    </row>
    <row r="1152" spans="1:14" x14ac:dyDescent="0.25">
      <c r="A1152" s="48">
        <v>802</v>
      </c>
      <c r="B1152" s="1" t="str">
        <f t="shared" ref="B1152:B1212" si="36">IF(G1152&gt;1,_xlfn.CONCAT(C1152,LEFT(F1152,1),G1152),_xlfn.CONCAT(C1152,LEFT(F1152,1)))</f>
        <v>OG802G</v>
      </c>
      <c r="C1152" s="1" t="str">
        <f t="shared" ref="C1152:C1212" si="37">_xlfn.CONCAT("OG",A1152)</f>
        <v>OG802</v>
      </c>
      <c r="D1152" t="str">
        <f>VLOOKUP(C1152, '1.MetaData'!B:AI, 2, FALSE)</f>
        <v>OG802</v>
      </c>
      <c r="F1152" s="13" t="s">
        <v>3133</v>
      </c>
      <c r="G1152" s="14">
        <v>1</v>
      </c>
      <c r="H1152">
        <f ca="1">COUNTIFS('3.DNAExtractions'!$B:$B,$B1152,'3.DNAExtractions'!$D:$D,H$1)</f>
        <v>0</v>
      </c>
      <c r="J1152" s="13" t="s">
        <v>3134</v>
      </c>
      <c r="K1152" s="13">
        <v>1</v>
      </c>
      <c r="L1152" s="13">
        <v>2</v>
      </c>
      <c r="M1152" s="14" t="s">
        <v>3155</v>
      </c>
      <c r="N1152" s="14" t="s">
        <v>3236</v>
      </c>
    </row>
    <row r="1153" spans="1:14" x14ac:dyDescent="0.25">
      <c r="A1153" s="48">
        <v>803</v>
      </c>
      <c r="B1153" s="1" t="str">
        <f t="shared" si="36"/>
        <v>OG803G</v>
      </c>
      <c r="C1153" s="1" t="str">
        <f t="shared" si="37"/>
        <v>OG803</v>
      </c>
      <c r="D1153" t="str">
        <f>VLOOKUP(C1153, '1.MetaData'!B:AI, 2, FALSE)</f>
        <v>OG803</v>
      </c>
      <c r="F1153" s="13" t="s">
        <v>3133</v>
      </c>
      <c r="G1153" s="14">
        <v>1</v>
      </c>
      <c r="H1153">
        <f ca="1">COUNTIFS('3.DNAExtractions'!$B:$B,$B1153,'3.DNAExtractions'!$D:$D,H$1)</f>
        <v>1</v>
      </c>
      <c r="J1153" s="13" t="s">
        <v>3134</v>
      </c>
      <c r="K1153" s="13">
        <v>1</v>
      </c>
      <c r="L1153" s="13">
        <v>2</v>
      </c>
      <c r="M1153" s="14" t="s">
        <v>3155</v>
      </c>
      <c r="N1153" s="14" t="s">
        <v>3236</v>
      </c>
    </row>
    <row r="1154" spans="1:14" x14ac:dyDescent="0.25">
      <c r="A1154" s="48">
        <v>803</v>
      </c>
      <c r="B1154" s="1" t="str">
        <f t="shared" si="36"/>
        <v>OG803G2</v>
      </c>
      <c r="C1154" s="1" t="str">
        <f t="shared" si="37"/>
        <v>OG803</v>
      </c>
      <c r="D1154" t="str">
        <f>VLOOKUP(C1154, '1.MetaData'!B:AI, 2, FALSE)</f>
        <v>OG803</v>
      </c>
      <c r="F1154" s="273" t="s">
        <v>3133</v>
      </c>
      <c r="G1154" s="14">
        <v>2</v>
      </c>
      <c r="H1154">
        <f ca="1">COUNTIFS('3.DNAExtractions'!$B:$B,$B1154,'3.DNAExtractions'!$D:$D,H$1)</f>
        <v>0</v>
      </c>
      <c r="I1154" t="s">
        <v>3233</v>
      </c>
      <c r="J1154" s="13" t="s">
        <v>3134</v>
      </c>
      <c r="K1154" s="13">
        <v>1</v>
      </c>
      <c r="L1154" s="13">
        <v>2</v>
      </c>
      <c r="M1154" s="14" t="s">
        <v>3155</v>
      </c>
      <c r="N1154" s="14" t="s">
        <v>3236</v>
      </c>
    </row>
    <row r="1155" spans="1:14" x14ac:dyDescent="0.25">
      <c r="A1155" s="48">
        <v>804</v>
      </c>
      <c r="B1155" s="1" t="str">
        <f t="shared" si="36"/>
        <v>OG804G</v>
      </c>
      <c r="C1155" s="1" t="str">
        <f t="shared" si="37"/>
        <v>OG804</v>
      </c>
      <c r="D1155" t="str">
        <f>VLOOKUP(C1155, '1.MetaData'!B:AI, 2, FALSE)</f>
        <v>OG804</v>
      </c>
      <c r="F1155" s="13" t="s">
        <v>3133</v>
      </c>
      <c r="G1155" s="14">
        <v>1</v>
      </c>
      <c r="H1155">
        <f ca="1">COUNTIFS('3.DNAExtractions'!$B:$B,$B1155,'3.DNAExtractions'!$D:$D,H$1)</f>
        <v>0</v>
      </c>
      <c r="J1155" s="13" t="s">
        <v>3134</v>
      </c>
      <c r="K1155" s="13">
        <v>1</v>
      </c>
      <c r="L1155" s="13">
        <v>2</v>
      </c>
      <c r="M1155" s="14" t="s">
        <v>3155</v>
      </c>
      <c r="N1155" s="14" t="s">
        <v>3237</v>
      </c>
    </row>
    <row r="1156" spans="1:14" x14ac:dyDescent="0.25">
      <c r="A1156" s="48">
        <v>804</v>
      </c>
      <c r="B1156" s="1" t="str">
        <f t="shared" si="36"/>
        <v>OG804G2</v>
      </c>
      <c r="C1156" s="1" t="str">
        <f t="shared" si="37"/>
        <v>OG804</v>
      </c>
      <c r="D1156" t="str">
        <f>VLOOKUP(C1156, '1.MetaData'!B:AI, 2, FALSE)</f>
        <v>OG804</v>
      </c>
      <c r="F1156" s="273" t="s">
        <v>3133</v>
      </c>
      <c r="G1156" s="14">
        <v>2</v>
      </c>
      <c r="H1156">
        <f ca="1">COUNTIFS('3.DNAExtractions'!$B:$B,$B1156,'3.DNAExtractions'!$D:$D,H$1)</f>
        <v>0</v>
      </c>
      <c r="I1156" t="s">
        <v>3233</v>
      </c>
      <c r="J1156" s="13" t="s">
        <v>3134</v>
      </c>
      <c r="K1156" s="13">
        <v>1</v>
      </c>
      <c r="L1156" s="13">
        <v>2</v>
      </c>
      <c r="M1156" s="14" t="s">
        <v>3155</v>
      </c>
      <c r="N1156" s="14" t="s">
        <v>3237</v>
      </c>
    </row>
    <row r="1157" spans="1:14" x14ac:dyDescent="0.25">
      <c r="A1157" s="48">
        <v>805</v>
      </c>
      <c r="B1157" s="1" t="str">
        <f t="shared" si="36"/>
        <v>OG805G</v>
      </c>
      <c r="C1157" s="1" t="str">
        <f t="shared" si="37"/>
        <v>OG805</v>
      </c>
      <c r="D1157" t="str">
        <f>VLOOKUP(C1157, '1.MetaData'!B:AI, 2, FALSE)</f>
        <v>OG805</v>
      </c>
      <c r="F1157" s="13" t="s">
        <v>3133</v>
      </c>
      <c r="G1157" s="14">
        <v>1</v>
      </c>
      <c r="H1157">
        <f ca="1">COUNTIFS('3.DNAExtractions'!$B:$B,$B1157,'3.DNAExtractions'!$D:$D,H$1)</f>
        <v>0</v>
      </c>
      <c r="J1157" s="13" t="s">
        <v>3134</v>
      </c>
      <c r="K1157" s="13">
        <v>1</v>
      </c>
      <c r="L1157" s="13">
        <v>2</v>
      </c>
      <c r="M1157" s="14" t="s">
        <v>3155</v>
      </c>
      <c r="N1157" s="14" t="s">
        <v>3237</v>
      </c>
    </row>
    <row r="1158" spans="1:14" x14ac:dyDescent="0.25">
      <c r="A1158" s="48">
        <v>805</v>
      </c>
      <c r="B1158" s="1" t="str">
        <f t="shared" si="36"/>
        <v>OG805L</v>
      </c>
      <c r="C1158" s="1" t="str">
        <f t="shared" si="37"/>
        <v>OG805</v>
      </c>
      <c r="D1158" t="str">
        <f>VLOOKUP(C1158, '1.MetaData'!B:AI, 2, FALSE)</f>
        <v>OG805</v>
      </c>
      <c r="F1158" s="13" t="s">
        <v>3148</v>
      </c>
      <c r="G1158" s="14">
        <v>1</v>
      </c>
      <c r="H1158">
        <f ca="1">COUNTIFS('3.DNAExtractions'!$B:$B,$B1158,'3.DNAExtractions'!$D:$D,H$1)</f>
        <v>0</v>
      </c>
      <c r="J1158" s="13" t="s">
        <v>3134</v>
      </c>
      <c r="K1158" s="13">
        <v>1</v>
      </c>
      <c r="L1158" s="13">
        <v>2</v>
      </c>
      <c r="M1158" s="14" t="s">
        <v>3155</v>
      </c>
      <c r="N1158" s="14" t="s">
        <v>3237</v>
      </c>
    </row>
    <row r="1159" spans="1:14" x14ac:dyDescent="0.25">
      <c r="A1159" s="48">
        <v>806</v>
      </c>
      <c r="B1159" s="1" t="str">
        <f t="shared" si="36"/>
        <v>OG806G2</v>
      </c>
      <c r="C1159" s="1" t="str">
        <f t="shared" si="37"/>
        <v>OG806</v>
      </c>
      <c r="D1159" t="str">
        <f>VLOOKUP(C1159, '1.MetaData'!B:AI, 2, FALSE)</f>
        <v>OG806</v>
      </c>
      <c r="F1159" s="273" t="s">
        <v>3133</v>
      </c>
      <c r="G1159" s="14">
        <v>2</v>
      </c>
      <c r="H1159">
        <f ca="1">COUNTIFS('3.DNAExtractions'!$B:$B,$B1159,'3.DNAExtractions'!$D:$D,H$1)</f>
        <v>0</v>
      </c>
      <c r="I1159" t="s">
        <v>3233</v>
      </c>
      <c r="J1159" s="13" t="s">
        <v>3134</v>
      </c>
      <c r="K1159" s="13">
        <v>1</v>
      </c>
      <c r="L1159" s="13">
        <v>2</v>
      </c>
      <c r="M1159" s="14" t="s">
        <v>3155</v>
      </c>
      <c r="N1159" s="14" t="s">
        <v>3237</v>
      </c>
    </row>
    <row r="1160" spans="1:14" x14ac:dyDescent="0.25">
      <c r="A1160" s="48">
        <v>806</v>
      </c>
      <c r="B1160" s="1" t="str">
        <f t="shared" si="36"/>
        <v>OG806G</v>
      </c>
      <c r="C1160" s="1" t="str">
        <f t="shared" si="37"/>
        <v>OG806</v>
      </c>
      <c r="D1160" t="str">
        <f>VLOOKUP(C1160, '1.MetaData'!B:AI, 2, FALSE)</f>
        <v>OG806</v>
      </c>
      <c r="F1160" s="13" t="s">
        <v>3133</v>
      </c>
      <c r="G1160" s="14">
        <v>1</v>
      </c>
      <c r="H1160">
        <f ca="1">COUNTIFS('3.DNAExtractions'!$B:$B,$B1160,'3.DNAExtractions'!$D:$D,H$1)</f>
        <v>0</v>
      </c>
      <c r="J1160" s="13" t="s">
        <v>3134</v>
      </c>
      <c r="K1160" s="13">
        <v>1</v>
      </c>
      <c r="L1160" s="13">
        <v>2</v>
      </c>
      <c r="M1160" s="14" t="s">
        <v>3155</v>
      </c>
      <c r="N1160" s="14" t="s">
        <v>3237</v>
      </c>
    </row>
    <row r="1161" spans="1:14" x14ac:dyDescent="0.25">
      <c r="A1161" s="48">
        <v>807</v>
      </c>
      <c r="B1161" s="1" t="str">
        <f t="shared" si="36"/>
        <v>OG807G2</v>
      </c>
      <c r="C1161" s="1" t="str">
        <f t="shared" si="37"/>
        <v>OG807</v>
      </c>
      <c r="D1161" t="str">
        <f>VLOOKUP(C1161, '1.MetaData'!B:AI, 2, FALSE)</f>
        <v>OG807</v>
      </c>
      <c r="F1161" s="273" t="s">
        <v>3133</v>
      </c>
      <c r="G1161" s="14">
        <v>2</v>
      </c>
      <c r="H1161">
        <f ca="1">COUNTIFS('3.DNAExtractions'!$B:$B,$B1161,'3.DNAExtractions'!$D:$D,H$1)</f>
        <v>0</v>
      </c>
      <c r="I1161" t="s">
        <v>3233</v>
      </c>
      <c r="J1161" s="13" t="s">
        <v>3134</v>
      </c>
      <c r="K1161" s="13">
        <v>1</v>
      </c>
      <c r="L1161" s="13">
        <v>2</v>
      </c>
      <c r="M1161" s="14" t="s">
        <v>3155</v>
      </c>
      <c r="N1161" s="14" t="s">
        <v>3237</v>
      </c>
    </row>
    <row r="1162" spans="1:14" x14ac:dyDescent="0.25">
      <c r="A1162" s="48">
        <v>807</v>
      </c>
      <c r="B1162" s="1" t="str">
        <f t="shared" si="36"/>
        <v>OG807G</v>
      </c>
      <c r="C1162" s="1" t="str">
        <f t="shared" si="37"/>
        <v>OG807</v>
      </c>
      <c r="D1162" t="str">
        <f>VLOOKUP(C1162, '1.MetaData'!B:AI, 2, FALSE)</f>
        <v>OG807</v>
      </c>
      <c r="F1162" s="13" t="s">
        <v>3133</v>
      </c>
      <c r="G1162" s="14">
        <v>1</v>
      </c>
      <c r="H1162">
        <f ca="1">COUNTIFS('3.DNAExtractions'!$B:$B,$B1162,'3.DNAExtractions'!$D:$D,H$1)</f>
        <v>0</v>
      </c>
      <c r="J1162" s="13" t="s">
        <v>3134</v>
      </c>
      <c r="K1162" s="13">
        <v>1</v>
      </c>
      <c r="L1162" s="13">
        <v>2</v>
      </c>
      <c r="M1162" s="14" t="s">
        <v>3155</v>
      </c>
      <c r="N1162" s="14" t="s">
        <v>3237</v>
      </c>
    </row>
    <row r="1163" spans="1:14" x14ac:dyDescent="0.25">
      <c r="A1163" s="48">
        <v>808</v>
      </c>
      <c r="B1163" s="1" t="str">
        <f t="shared" si="36"/>
        <v>OG808G2</v>
      </c>
      <c r="C1163" s="1" t="str">
        <f t="shared" si="37"/>
        <v>OG808</v>
      </c>
      <c r="D1163" t="str">
        <f>VLOOKUP(C1163, '1.MetaData'!B:AI, 2, FALSE)</f>
        <v>OG808</v>
      </c>
      <c r="F1163" s="273" t="s">
        <v>3133</v>
      </c>
      <c r="G1163" s="14">
        <v>2</v>
      </c>
      <c r="H1163">
        <f ca="1">COUNTIFS('3.DNAExtractions'!$B:$B,$B1163,'3.DNAExtractions'!$D:$D,H$1)</f>
        <v>0</v>
      </c>
      <c r="I1163" t="s">
        <v>3233</v>
      </c>
      <c r="J1163" s="13" t="s">
        <v>3134</v>
      </c>
      <c r="K1163" s="13">
        <v>1</v>
      </c>
      <c r="L1163" s="13">
        <v>2</v>
      </c>
      <c r="M1163" s="14" t="s">
        <v>3155</v>
      </c>
      <c r="N1163" s="14" t="s">
        <v>3237</v>
      </c>
    </row>
    <row r="1164" spans="1:14" x14ac:dyDescent="0.25">
      <c r="A1164" s="48">
        <v>808</v>
      </c>
      <c r="B1164" s="1" t="str">
        <f t="shared" si="36"/>
        <v>OG808G</v>
      </c>
      <c r="C1164" s="1" t="str">
        <f t="shared" si="37"/>
        <v>OG808</v>
      </c>
      <c r="D1164" t="str">
        <f>VLOOKUP(C1164, '1.MetaData'!B:AI, 2, FALSE)</f>
        <v>OG808</v>
      </c>
      <c r="F1164" s="13" t="s">
        <v>3133</v>
      </c>
      <c r="G1164" s="14">
        <v>1</v>
      </c>
      <c r="H1164">
        <f ca="1">COUNTIFS('3.DNAExtractions'!$B:$B,$B1164,'3.DNAExtractions'!$D:$D,H$1)</f>
        <v>0</v>
      </c>
      <c r="J1164" s="13" t="s">
        <v>3134</v>
      </c>
      <c r="K1164" s="13">
        <v>1</v>
      </c>
      <c r="L1164" s="13">
        <v>2</v>
      </c>
      <c r="M1164" s="14" t="s">
        <v>3155</v>
      </c>
      <c r="N1164" s="14" t="s">
        <v>3237</v>
      </c>
    </row>
    <row r="1165" spans="1:14" x14ac:dyDescent="0.25">
      <c r="A1165" s="48">
        <v>808</v>
      </c>
      <c r="B1165" s="1" t="str">
        <f t="shared" si="36"/>
        <v>OG808H</v>
      </c>
      <c r="C1165" s="1" t="str">
        <f t="shared" si="37"/>
        <v>OG808</v>
      </c>
      <c r="D1165" t="str">
        <f>VLOOKUP(C1165, '1.MetaData'!B:AI, 2, FALSE)</f>
        <v>OG808</v>
      </c>
      <c r="F1165" s="13" t="s">
        <v>3147</v>
      </c>
      <c r="G1165" s="14">
        <v>1</v>
      </c>
      <c r="H1165">
        <f ca="1">COUNTIFS('3.DNAExtractions'!$B:$B,$B1165,'3.DNAExtractions'!$D:$D,H$1)</f>
        <v>3</v>
      </c>
      <c r="J1165" s="13" t="s">
        <v>3134</v>
      </c>
      <c r="K1165" s="13">
        <v>1</v>
      </c>
      <c r="L1165" s="13">
        <v>2</v>
      </c>
      <c r="M1165" s="14" t="s">
        <v>3155</v>
      </c>
      <c r="N1165" s="14" t="s">
        <v>3237</v>
      </c>
    </row>
    <row r="1166" spans="1:14" x14ac:dyDescent="0.25">
      <c r="A1166" s="48">
        <v>809</v>
      </c>
      <c r="B1166" s="1" t="str">
        <f t="shared" si="36"/>
        <v>OG809G</v>
      </c>
      <c r="C1166" s="1" t="str">
        <f t="shared" si="37"/>
        <v>OG809</v>
      </c>
      <c r="D1166" t="str">
        <f>VLOOKUP(C1166, '1.MetaData'!B:AI, 2, FALSE)</f>
        <v>OG809</v>
      </c>
      <c r="F1166" s="13" t="s">
        <v>3133</v>
      </c>
      <c r="G1166" s="14">
        <v>1</v>
      </c>
      <c r="H1166">
        <f ca="1">COUNTIFS('3.DNAExtractions'!$B:$B,$B1166,'3.DNAExtractions'!$D:$D,H$1)</f>
        <v>1</v>
      </c>
      <c r="J1166" s="13" t="s">
        <v>3134</v>
      </c>
      <c r="K1166" s="13">
        <v>1</v>
      </c>
      <c r="L1166" s="13">
        <v>2</v>
      </c>
      <c r="M1166" s="14" t="s">
        <v>3155</v>
      </c>
      <c r="N1166" s="14" t="s">
        <v>3237</v>
      </c>
    </row>
    <row r="1167" spans="1:14" x14ac:dyDescent="0.25">
      <c r="A1167" s="48">
        <v>809</v>
      </c>
      <c r="B1167" s="1" t="str">
        <f t="shared" si="36"/>
        <v>OG809L</v>
      </c>
      <c r="C1167" s="1" t="str">
        <f t="shared" si="37"/>
        <v>OG809</v>
      </c>
      <c r="D1167" t="str">
        <f>VLOOKUP(C1167, '1.MetaData'!B:AI, 2, FALSE)</f>
        <v>OG809</v>
      </c>
      <c r="F1167" s="13" t="s">
        <v>3148</v>
      </c>
      <c r="G1167" s="14">
        <v>1</v>
      </c>
      <c r="H1167">
        <f ca="1">COUNTIFS('3.DNAExtractions'!$B:$B,$B1167,'3.DNAExtractions'!$D:$D,H$1)</f>
        <v>0</v>
      </c>
      <c r="J1167" s="13" t="s">
        <v>3134</v>
      </c>
      <c r="K1167" s="13">
        <v>1</v>
      </c>
      <c r="L1167" s="13">
        <v>2</v>
      </c>
      <c r="M1167" s="14" t="s">
        <v>3155</v>
      </c>
      <c r="N1167" s="14" t="s">
        <v>3237</v>
      </c>
    </row>
    <row r="1168" spans="1:14" x14ac:dyDescent="0.25">
      <c r="A1168" s="48">
        <v>810</v>
      </c>
      <c r="B1168" s="1" t="str">
        <f t="shared" si="36"/>
        <v>OG810G2</v>
      </c>
      <c r="C1168" s="1" t="str">
        <f t="shared" si="37"/>
        <v>OG810</v>
      </c>
      <c r="D1168" t="str">
        <f>VLOOKUP(C1168, '1.MetaData'!B:AI, 2, FALSE)</f>
        <v>OG810</v>
      </c>
      <c r="F1168" s="273" t="s">
        <v>3133</v>
      </c>
      <c r="G1168" s="14">
        <v>2</v>
      </c>
      <c r="H1168">
        <f ca="1">COUNTIFS('3.DNAExtractions'!$B:$B,$B1168,'3.DNAExtractions'!$D:$D,H$1)</f>
        <v>0</v>
      </c>
      <c r="I1168" t="s">
        <v>3233</v>
      </c>
      <c r="J1168" s="13" t="s">
        <v>3134</v>
      </c>
      <c r="K1168" s="13">
        <v>1</v>
      </c>
      <c r="L1168" s="13">
        <v>2</v>
      </c>
      <c r="M1168" s="14" t="s">
        <v>3155</v>
      </c>
      <c r="N1168" s="14" t="s">
        <v>3237</v>
      </c>
    </row>
    <row r="1169" spans="1:15" x14ac:dyDescent="0.25">
      <c r="A1169" s="48">
        <v>810</v>
      </c>
      <c r="B1169" s="1" t="str">
        <f t="shared" si="36"/>
        <v>OG810G</v>
      </c>
      <c r="C1169" s="1" t="str">
        <f t="shared" si="37"/>
        <v>OG810</v>
      </c>
      <c r="D1169" t="str">
        <f>VLOOKUP(C1169, '1.MetaData'!B:AI, 2, FALSE)</f>
        <v>OG810</v>
      </c>
      <c r="F1169" s="13" t="s">
        <v>3133</v>
      </c>
      <c r="G1169" s="14">
        <v>1</v>
      </c>
      <c r="H1169">
        <f ca="1">COUNTIFS('3.DNAExtractions'!$B:$B,$B1169,'3.DNAExtractions'!$D:$D,H$1)</f>
        <v>1</v>
      </c>
      <c r="J1169" s="13" t="s">
        <v>3134</v>
      </c>
      <c r="K1169" s="13">
        <v>1</v>
      </c>
      <c r="L1169" s="13">
        <v>2</v>
      </c>
      <c r="M1169" s="14" t="s">
        <v>3155</v>
      </c>
      <c r="N1169" s="14" t="s">
        <v>3237</v>
      </c>
      <c r="O1169" s="52" t="s">
        <v>3238</v>
      </c>
    </row>
    <row r="1170" spans="1:15" x14ac:dyDescent="0.25">
      <c r="A1170" s="48">
        <v>810</v>
      </c>
      <c r="B1170" s="1" t="str">
        <f t="shared" si="36"/>
        <v>OG810L</v>
      </c>
      <c r="C1170" s="1" t="str">
        <f t="shared" si="37"/>
        <v>OG810</v>
      </c>
      <c r="D1170" t="str">
        <f>VLOOKUP(C1170, '1.MetaData'!B:AI, 2, FALSE)</f>
        <v>OG810</v>
      </c>
      <c r="F1170" s="13" t="s">
        <v>3148</v>
      </c>
      <c r="G1170" s="14">
        <v>1</v>
      </c>
      <c r="H1170">
        <f ca="1">COUNTIFS('3.DNAExtractions'!$B:$B,$B1170,'3.DNAExtractions'!$D:$D,H$1)</f>
        <v>0</v>
      </c>
      <c r="J1170" s="13" t="s">
        <v>3134</v>
      </c>
      <c r="K1170" s="13">
        <v>1</v>
      </c>
      <c r="L1170" s="13">
        <v>2</v>
      </c>
      <c r="M1170" s="14" t="s">
        <v>3155</v>
      </c>
      <c r="N1170" s="14" t="s">
        <v>3237</v>
      </c>
    </row>
    <row r="1171" spans="1:15" x14ac:dyDescent="0.25">
      <c r="A1171" s="48">
        <v>811</v>
      </c>
      <c r="B1171" s="1" t="str">
        <f t="shared" si="36"/>
        <v>OG811L</v>
      </c>
      <c r="C1171" s="1" t="str">
        <f t="shared" si="37"/>
        <v>OG811</v>
      </c>
      <c r="D1171" t="str">
        <f>VLOOKUP(C1171, '1.MetaData'!B:AI, 2, FALSE)</f>
        <v>OG811</v>
      </c>
      <c r="F1171" s="13" t="s">
        <v>3148</v>
      </c>
      <c r="G1171" s="14">
        <v>1</v>
      </c>
      <c r="H1171">
        <f ca="1">COUNTIFS('3.DNAExtractions'!$B:$B,$B1171,'3.DNAExtractions'!$D:$D,H$1)</f>
        <v>0</v>
      </c>
      <c r="J1171" s="13" t="s">
        <v>3134</v>
      </c>
      <c r="K1171" s="13">
        <v>1</v>
      </c>
      <c r="L1171" s="13">
        <v>2</v>
      </c>
      <c r="M1171" s="14" t="s">
        <v>3155</v>
      </c>
      <c r="N1171" s="14" t="s">
        <v>3237</v>
      </c>
    </row>
    <row r="1172" spans="1:15" x14ac:dyDescent="0.25">
      <c r="A1172" s="48">
        <v>811</v>
      </c>
      <c r="B1172" s="1" t="str">
        <f t="shared" si="36"/>
        <v>OG811M</v>
      </c>
      <c r="C1172" s="1" t="str">
        <f t="shared" si="37"/>
        <v>OG811</v>
      </c>
      <c r="D1172" t="str">
        <f>VLOOKUP(C1172, '1.MetaData'!B:AI, 2, FALSE)</f>
        <v>OG811</v>
      </c>
      <c r="F1172" s="13" t="s">
        <v>3137</v>
      </c>
      <c r="G1172" s="14">
        <v>1</v>
      </c>
      <c r="H1172">
        <f ca="1">COUNTIFS('3.DNAExtractions'!$B:$B,$B1172,'3.DNAExtractions'!$D:$D,H$1)</f>
        <v>0</v>
      </c>
      <c r="J1172" s="13" t="s">
        <v>3134</v>
      </c>
      <c r="K1172" s="13">
        <v>1</v>
      </c>
      <c r="L1172" s="13">
        <v>2</v>
      </c>
      <c r="M1172" s="14" t="s">
        <v>3155</v>
      </c>
      <c r="N1172" s="14" t="s">
        <v>3237</v>
      </c>
    </row>
    <row r="1173" spans="1:15" x14ac:dyDescent="0.25">
      <c r="A1173" s="48">
        <v>811</v>
      </c>
      <c r="B1173" s="1" t="str">
        <f t="shared" si="36"/>
        <v>OG811G</v>
      </c>
      <c r="C1173" s="1" t="str">
        <f t="shared" si="37"/>
        <v>OG811</v>
      </c>
      <c r="D1173" t="str">
        <f>VLOOKUP(C1173, '1.MetaData'!B:AI, 2, FALSE)</f>
        <v>OG811</v>
      </c>
      <c r="F1173" s="13" t="s">
        <v>3133</v>
      </c>
      <c r="G1173" s="14">
        <v>1</v>
      </c>
      <c r="H1173">
        <f ca="1">COUNTIFS('3.DNAExtractions'!$B:$B,$B1173,'3.DNAExtractions'!$D:$D,H$1)</f>
        <v>1</v>
      </c>
      <c r="J1173" s="13" t="s">
        <v>3134</v>
      </c>
      <c r="K1173" s="13">
        <v>1</v>
      </c>
      <c r="L1173" s="13">
        <v>2</v>
      </c>
      <c r="M1173" s="14" t="s">
        <v>3155</v>
      </c>
      <c r="N1173" s="14" t="s">
        <v>3237</v>
      </c>
    </row>
    <row r="1174" spans="1:15" x14ac:dyDescent="0.25">
      <c r="A1174" s="48">
        <v>812</v>
      </c>
      <c r="B1174" s="1" t="str">
        <f t="shared" si="36"/>
        <v>OG812G</v>
      </c>
      <c r="C1174" s="1" t="str">
        <f t="shared" si="37"/>
        <v>OG812</v>
      </c>
      <c r="D1174" t="str">
        <f>VLOOKUP(C1174, '1.MetaData'!B:AI, 2, FALSE)</f>
        <v>OG812</v>
      </c>
      <c r="F1174" s="13" t="s">
        <v>3133</v>
      </c>
      <c r="G1174" s="14">
        <v>1</v>
      </c>
      <c r="H1174">
        <f ca="1">COUNTIFS('3.DNAExtractions'!$B:$B,$B1174,'3.DNAExtractions'!$D:$D,H$1)</f>
        <v>1</v>
      </c>
      <c r="J1174" s="13" t="s">
        <v>3134</v>
      </c>
      <c r="K1174" s="13">
        <v>1</v>
      </c>
      <c r="L1174" s="13">
        <v>2</v>
      </c>
      <c r="M1174" s="14" t="s">
        <v>3155</v>
      </c>
      <c r="N1174" s="14" t="s">
        <v>3237</v>
      </c>
    </row>
    <row r="1175" spans="1:15" x14ac:dyDescent="0.25">
      <c r="A1175" s="48">
        <v>813</v>
      </c>
      <c r="B1175" s="1" t="str">
        <f t="shared" si="36"/>
        <v>OG813G</v>
      </c>
      <c r="C1175" s="1" t="str">
        <f t="shared" si="37"/>
        <v>OG813</v>
      </c>
      <c r="D1175" t="str">
        <f>VLOOKUP(C1175, '1.MetaData'!B:AI, 2, FALSE)</f>
        <v>OG813</v>
      </c>
      <c r="F1175" s="13" t="s">
        <v>3133</v>
      </c>
      <c r="G1175" s="14">
        <v>1</v>
      </c>
      <c r="H1175">
        <f ca="1">COUNTIFS('3.DNAExtractions'!$B:$B,$B1175,'3.DNAExtractions'!$D:$D,H$1)</f>
        <v>0</v>
      </c>
      <c r="J1175" s="13" t="s">
        <v>3134</v>
      </c>
      <c r="K1175" s="13">
        <v>1</v>
      </c>
      <c r="L1175" s="13">
        <v>2</v>
      </c>
      <c r="M1175" s="14" t="s">
        <v>3155</v>
      </c>
      <c r="N1175" s="14" t="s">
        <v>3237</v>
      </c>
    </row>
    <row r="1176" spans="1:15" x14ac:dyDescent="0.25">
      <c r="A1176" s="48">
        <v>814</v>
      </c>
      <c r="B1176" s="1" t="str">
        <f t="shared" si="36"/>
        <v>OG814G2</v>
      </c>
      <c r="C1176" s="1" t="str">
        <f t="shared" si="37"/>
        <v>OG814</v>
      </c>
      <c r="D1176" t="str">
        <f>VLOOKUP(C1176, '1.MetaData'!B:AI, 2, FALSE)</f>
        <v>OG814</v>
      </c>
      <c r="F1176" s="273" t="s">
        <v>3133</v>
      </c>
      <c r="G1176" s="14">
        <v>2</v>
      </c>
      <c r="H1176">
        <f ca="1">COUNTIFS('3.DNAExtractions'!$B:$B,$B1176,'3.DNAExtractions'!$D:$D,H$1)</f>
        <v>0</v>
      </c>
      <c r="I1176" t="s">
        <v>3233</v>
      </c>
      <c r="J1176" s="13" t="s">
        <v>3134</v>
      </c>
      <c r="K1176" s="13">
        <v>1</v>
      </c>
      <c r="L1176" s="13">
        <v>2</v>
      </c>
      <c r="M1176" s="14" t="s">
        <v>3155</v>
      </c>
      <c r="N1176" s="14" t="s">
        <v>3237</v>
      </c>
    </row>
    <row r="1177" spans="1:15" x14ac:dyDescent="0.25">
      <c r="A1177" s="48">
        <v>814</v>
      </c>
      <c r="B1177" s="1" t="str">
        <f t="shared" si="36"/>
        <v>OG814G</v>
      </c>
      <c r="C1177" s="1" t="str">
        <f t="shared" si="37"/>
        <v>OG814</v>
      </c>
      <c r="D1177" t="str">
        <f>VLOOKUP(C1177, '1.MetaData'!B:AI, 2, FALSE)</f>
        <v>OG814</v>
      </c>
      <c r="F1177" s="13" t="s">
        <v>3133</v>
      </c>
      <c r="G1177" s="14">
        <v>1</v>
      </c>
      <c r="H1177">
        <f ca="1">COUNTIFS('3.DNAExtractions'!$B:$B,$B1177,'3.DNAExtractions'!$D:$D,H$1)</f>
        <v>1</v>
      </c>
      <c r="J1177" s="13" t="s">
        <v>3134</v>
      </c>
      <c r="K1177" s="13">
        <v>1</v>
      </c>
      <c r="L1177" s="13">
        <v>2</v>
      </c>
      <c r="M1177" s="14" t="s">
        <v>3155</v>
      </c>
      <c r="N1177" s="14" t="s">
        <v>3237</v>
      </c>
    </row>
    <row r="1178" spans="1:15" x14ac:dyDescent="0.25">
      <c r="A1178" s="48">
        <v>815</v>
      </c>
      <c r="B1178" s="1" t="str">
        <f t="shared" si="36"/>
        <v>OG815G2</v>
      </c>
      <c r="C1178" s="1" t="str">
        <f t="shared" si="37"/>
        <v>OG815</v>
      </c>
      <c r="D1178" t="str">
        <f>VLOOKUP(C1178, '1.MetaData'!B:AI, 2, FALSE)</f>
        <v>OG815</v>
      </c>
      <c r="F1178" s="273" t="s">
        <v>3133</v>
      </c>
      <c r="G1178" s="14">
        <v>2</v>
      </c>
      <c r="H1178">
        <f ca="1">COUNTIFS('3.DNAExtractions'!$B:$B,$B1178,'3.DNAExtractions'!$D:$D,H$1)</f>
        <v>0</v>
      </c>
      <c r="I1178" t="s">
        <v>3233</v>
      </c>
      <c r="J1178" s="13" t="s">
        <v>3134</v>
      </c>
      <c r="K1178" s="13">
        <v>1</v>
      </c>
      <c r="L1178" s="13">
        <v>2</v>
      </c>
      <c r="M1178" s="14" t="s">
        <v>3155</v>
      </c>
      <c r="N1178" s="14" t="s">
        <v>3237</v>
      </c>
    </row>
    <row r="1179" spans="1:15" x14ac:dyDescent="0.25">
      <c r="A1179" s="48">
        <v>815</v>
      </c>
      <c r="B1179" s="1" t="str">
        <f t="shared" si="36"/>
        <v>OG815G</v>
      </c>
      <c r="C1179" s="1" t="str">
        <f t="shared" si="37"/>
        <v>OG815</v>
      </c>
      <c r="D1179" t="str">
        <f>VLOOKUP(C1179, '1.MetaData'!B:AI, 2, FALSE)</f>
        <v>OG815</v>
      </c>
      <c r="F1179" s="13" t="s">
        <v>3133</v>
      </c>
      <c r="G1179" s="14">
        <v>1</v>
      </c>
      <c r="H1179">
        <f ca="1">COUNTIFS('3.DNAExtractions'!$B:$B,$B1179,'3.DNAExtractions'!$D:$D,H$1)</f>
        <v>0</v>
      </c>
      <c r="J1179" s="13" t="s">
        <v>3134</v>
      </c>
      <c r="K1179" s="13">
        <v>1</v>
      </c>
      <c r="L1179" s="13">
        <v>2</v>
      </c>
      <c r="M1179" s="14" t="s">
        <v>3155</v>
      </c>
      <c r="N1179" s="14" t="s">
        <v>3237</v>
      </c>
    </row>
    <row r="1180" spans="1:15" x14ac:dyDescent="0.25">
      <c r="A1180" s="48">
        <v>816</v>
      </c>
      <c r="B1180" s="1" t="str">
        <f t="shared" si="36"/>
        <v>OG816G</v>
      </c>
      <c r="C1180" s="1" t="str">
        <f t="shared" si="37"/>
        <v>OG816</v>
      </c>
      <c r="D1180" t="str">
        <f>VLOOKUP(C1180, '1.MetaData'!B:AI, 2, FALSE)</f>
        <v>OG816</v>
      </c>
      <c r="F1180" s="13" t="s">
        <v>3133</v>
      </c>
      <c r="G1180" s="14">
        <v>1</v>
      </c>
      <c r="H1180">
        <f ca="1">COUNTIFS('3.DNAExtractions'!$B:$B,$B1180,'3.DNAExtractions'!$D:$D,H$1)</f>
        <v>1</v>
      </c>
      <c r="J1180" s="13" t="s">
        <v>3134</v>
      </c>
      <c r="K1180" s="13">
        <v>1</v>
      </c>
      <c r="L1180" s="13">
        <v>2</v>
      </c>
      <c r="M1180" s="14" t="s">
        <v>3155</v>
      </c>
      <c r="N1180" s="14" t="s">
        <v>3237</v>
      </c>
    </row>
    <row r="1181" spans="1:15" x14ac:dyDescent="0.25">
      <c r="A1181" s="48">
        <v>817</v>
      </c>
      <c r="B1181" s="1" t="str">
        <f t="shared" si="36"/>
        <v>OG817G2</v>
      </c>
      <c r="C1181" s="1" t="str">
        <f t="shared" si="37"/>
        <v>OG817</v>
      </c>
      <c r="D1181" t="str">
        <f>VLOOKUP(C1181, '1.MetaData'!B:AI, 2, FALSE)</f>
        <v>OG817</v>
      </c>
      <c r="F1181" s="273" t="s">
        <v>3133</v>
      </c>
      <c r="G1181" s="14">
        <v>2</v>
      </c>
      <c r="H1181">
        <f ca="1">COUNTIFS('3.DNAExtractions'!$B:$B,$B1181,'3.DNAExtractions'!$D:$D,H$1)</f>
        <v>0</v>
      </c>
      <c r="I1181" t="s">
        <v>3233</v>
      </c>
      <c r="J1181" s="13" t="s">
        <v>3134</v>
      </c>
      <c r="K1181" s="13">
        <v>1</v>
      </c>
      <c r="L1181" s="13">
        <v>2</v>
      </c>
      <c r="M1181" s="14" t="s">
        <v>3155</v>
      </c>
      <c r="N1181" s="14" t="s">
        <v>3237</v>
      </c>
    </row>
    <row r="1182" spans="1:15" x14ac:dyDescent="0.25">
      <c r="A1182" s="48">
        <v>817</v>
      </c>
      <c r="B1182" s="1" t="str">
        <f t="shared" si="36"/>
        <v>OG817G</v>
      </c>
      <c r="C1182" s="1" t="str">
        <f t="shared" si="37"/>
        <v>OG817</v>
      </c>
      <c r="D1182" t="str">
        <f>VLOOKUP(C1182, '1.MetaData'!B:AI, 2, FALSE)</f>
        <v>OG817</v>
      </c>
      <c r="F1182" s="13" t="s">
        <v>3133</v>
      </c>
      <c r="G1182" s="14">
        <v>1</v>
      </c>
      <c r="H1182">
        <f ca="1">COUNTIFS('3.DNAExtractions'!$B:$B,$B1182,'3.DNAExtractions'!$D:$D,H$1)</f>
        <v>1</v>
      </c>
      <c r="J1182" s="13" t="s">
        <v>3134</v>
      </c>
      <c r="K1182" s="13">
        <v>1</v>
      </c>
      <c r="L1182" s="13">
        <v>2</v>
      </c>
      <c r="M1182" s="14" t="s">
        <v>3155</v>
      </c>
      <c r="N1182" s="14" t="s">
        <v>3237</v>
      </c>
    </row>
    <row r="1183" spans="1:15" x14ac:dyDescent="0.25">
      <c r="A1183" s="48">
        <v>818</v>
      </c>
      <c r="B1183" s="1" t="str">
        <f t="shared" si="36"/>
        <v>OG818G2</v>
      </c>
      <c r="C1183" s="1" t="str">
        <f t="shared" si="37"/>
        <v>OG818</v>
      </c>
      <c r="D1183" t="str">
        <f>VLOOKUP(C1183, '1.MetaData'!B:AI, 2, FALSE)</f>
        <v>OG818</v>
      </c>
      <c r="F1183" s="273" t="s">
        <v>3133</v>
      </c>
      <c r="G1183" s="14">
        <v>2</v>
      </c>
      <c r="H1183">
        <f ca="1">COUNTIFS('3.DNAExtractions'!$B:$B,$B1183,'3.DNAExtractions'!$D:$D,H$1)</f>
        <v>0</v>
      </c>
      <c r="I1183" t="s">
        <v>3233</v>
      </c>
      <c r="J1183" s="13" t="s">
        <v>3134</v>
      </c>
      <c r="K1183" s="13">
        <v>1</v>
      </c>
      <c r="L1183" s="13">
        <v>2</v>
      </c>
      <c r="M1183" s="14" t="s">
        <v>3155</v>
      </c>
      <c r="N1183" s="14" t="s">
        <v>3237</v>
      </c>
    </row>
    <row r="1184" spans="1:15" x14ac:dyDescent="0.25">
      <c r="A1184" s="48">
        <v>818</v>
      </c>
      <c r="B1184" s="1" t="str">
        <f t="shared" si="36"/>
        <v>OG818G</v>
      </c>
      <c r="C1184" s="1" t="str">
        <f t="shared" si="37"/>
        <v>OG818</v>
      </c>
      <c r="D1184" t="str">
        <f>VLOOKUP(C1184, '1.MetaData'!B:AI, 2, FALSE)</f>
        <v>OG818</v>
      </c>
      <c r="F1184" s="13" t="s">
        <v>3133</v>
      </c>
      <c r="G1184" s="14">
        <v>1</v>
      </c>
      <c r="H1184">
        <f ca="1">COUNTIFS('3.DNAExtractions'!$B:$B,$B1184,'3.DNAExtractions'!$D:$D,H$1)</f>
        <v>1</v>
      </c>
      <c r="J1184" s="13" t="s">
        <v>3134</v>
      </c>
      <c r="K1184" s="13">
        <v>1</v>
      </c>
      <c r="L1184" s="13">
        <v>2</v>
      </c>
      <c r="M1184" s="14" t="s">
        <v>3155</v>
      </c>
      <c r="N1184" s="14" t="s">
        <v>3237</v>
      </c>
    </row>
    <row r="1185" spans="1:14" x14ac:dyDescent="0.25">
      <c r="A1185" s="48">
        <v>819</v>
      </c>
      <c r="B1185" s="1" t="str">
        <f t="shared" si="36"/>
        <v>OG819L</v>
      </c>
      <c r="C1185" s="1" t="str">
        <f t="shared" si="37"/>
        <v>OG819</v>
      </c>
      <c r="D1185" t="str">
        <f>VLOOKUP(C1185, '1.MetaData'!B:AI, 2, FALSE)</f>
        <v>OG819</v>
      </c>
      <c r="F1185" s="13" t="s">
        <v>3148</v>
      </c>
      <c r="G1185" s="14">
        <v>1</v>
      </c>
      <c r="H1185">
        <f ca="1">COUNTIFS('3.DNAExtractions'!$B:$B,$B1185,'3.DNAExtractions'!$D:$D,H$1)</f>
        <v>0</v>
      </c>
      <c r="J1185" s="13" t="s">
        <v>3134</v>
      </c>
      <c r="K1185" s="13">
        <v>1</v>
      </c>
      <c r="L1185" s="13">
        <v>2</v>
      </c>
      <c r="M1185" s="14" t="s">
        <v>3155</v>
      </c>
      <c r="N1185" s="14" t="s">
        <v>3237</v>
      </c>
    </row>
    <row r="1186" spans="1:14" x14ac:dyDescent="0.25">
      <c r="A1186" s="48">
        <v>819</v>
      </c>
      <c r="B1186" s="1" t="str">
        <f t="shared" si="36"/>
        <v>OG819H</v>
      </c>
      <c r="C1186" s="1" t="str">
        <f t="shared" si="37"/>
        <v>OG819</v>
      </c>
      <c r="D1186" t="str">
        <f>VLOOKUP(C1186, '1.MetaData'!B:AI, 2, FALSE)</f>
        <v>OG819</v>
      </c>
      <c r="F1186" s="13" t="s">
        <v>3147</v>
      </c>
      <c r="G1186" s="14">
        <v>1</v>
      </c>
      <c r="H1186">
        <f ca="1">COUNTIFS('3.DNAExtractions'!$B:$B,$B1186,'3.DNAExtractions'!$D:$D,H$1)</f>
        <v>0</v>
      </c>
      <c r="J1186" s="13" t="s">
        <v>3134</v>
      </c>
      <c r="K1186" s="13">
        <v>1</v>
      </c>
      <c r="L1186" s="13">
        <v>2</v>
      </c>
      <c r="M1186" s="14" t="s">
        <v>3155</v>
      </c>
      <c r="N1186" s="14" t="s">
        <v>3237</v>
      </c>
    </row>
    <row r="1187" spans="1:14" x14ac:dyDescent="0.25">
      <c r="A1187" s="48">
        <v>819</v>
      </c>
      <c r="B1187" s="1" t="str">
        <f t="shared" si="36"/>
        <v>OG819G</v>
      </c>
      <c r="C1187" s="1" t="str">
        <f t="shared" si="37"/>
        <v>OG819</v>
      </c>
      <c r="D1187" t="str">
        <f>VLOOKUP(C1187, '1.MetaData'!B:AI, 2, FALSE)</f>
        <v>OG819</v>
      </c>
      <c r="F1187" s="13" t="s">
        <v>3133</v>
      </c>
      <c r="G1187" s="14">
        <v>1</v>
      </c>
      <c r="H1187">
        <f ca="1">COUNTIFS('3.DNAExtractions'!$B:$B,$B1187,'3.DNAExtractions'!$D:$D,H$1)</f>
        <v>0</v>
      </c>
      <c r="J1187" s="13" t="s">
        <v>3134</v>
      </c>
      <c r="K1187" s="13">
        <v>1</v>
      </c>
      <c r="L1187" s="13">
        <v>2</v>
      </c>
      <c r="M1187" s="14" t="s">
        <v>3155</v>
      </c>
      <c r="N1187" s="14" t="s">
        <v>3237</v>
      </c>
    </row>
    <row r="1188" spans="1:14" x14ac:dyDescent="0.25">
      <c r="A1188" s="48">
        <v>820</v>
      </c>
      <c r="B1188" s="1" t="str">
        <f t="shared" si="36"/>
        <v>OG820G</v>
      </c>
      <c r="C1188" s="1" t="str">
        <f t="shared" si="37"/>
        <v>OG820</v>
      </c>
      <c r="D1188">
        <f>VLOOKUP(C1188, '1.MetaData'!B:AI, 2, FALSE)</f>
        <v>0</v>
      </c>
      <c r="F1188" s="13" t="s">
        <v>3133</v>
      </c>
      <c r="G1188" s="14">
        <v>1</v>
      </c>
      <c r="H1188">
        <f ca="1">COUNTIFS('3.DNAExtractions'!$B:$B,$B1188,'3.DNAExtractions'!$D:$D,H$1)</f>
        <v>2</v>
      </c>
      <c r="J1188" s="13" t="s">
        <v>3134</v>
      </c>
      <c r="K1188" s="13">
        <v>1</v>
      </c>
      <c r="L1188" s="13">
        <v>1</v>
      </c>
      <c r="M1188" s="14" t="s">
        <v>3135</v>
      </c>
      <c r="N1188" s="14" t="s">
        <v>3136</v>
      </c>
    </row>
    <row r="1189" spans="1:14" x14ac:dyDescent="0.25">
      <c r="A1189" s="48">
        <v>821</v>
      </c>
      <c r="B1189" s="1" t="str">
        <f t="shared" si="36"/>
        <v>OG821G</v>
      </c>
      <c r="C1189" s="1" t="str">
        <f t="shared" si="37"/>
        <v>OG821</v>
      </c>
      <c r="D1189" t="str">
        <f>VLOOKUP(C1189, '1.MetaData'!B:AI, 2, FALSE)</f>
        <v>F2</v>
      </c>
      <c r="F1189" s="13" t="s">
        <v>3133</v>
      </c>
      <c r="G1189" s="14">
        <v>1</v>
      </c>
      <c r="H1189">
        <f ca="1">COUNTIFS('3.DNAExtractions'!$B:$B,$B1189,'3.DNAExtractions'!$D:$D,H$1)</f>
        <v>1</v>
      </c>
      <c r="J1189" s="13" t="s">
        <v>3134</v>
      </c>
      <c r="K1189" s="13">
        <v>1</v>
      </c>
      <c r="L1189" s="13">
        <v>2</v>
      </c>
      <c r="M1189" s="14" t="s">
        <v>3239</v>
      </c>
      <c r="N1189" s="14" t="s">
        <v>3240</v>
      </c>
    </row>
    <row r="1190" spans="1:14" x14ac:dyDescent="0.25">
      <c r="A1190" s="48">
        <v>821</v>
      </c>
      <c r="B1190" s="1" t="str">
        <f t="shared" si="36"/>
        <v>OG821H</v>
      </c>
      <c r="C1190" s="1" t="str">
        <f t="shared" si="37"/>
        <v>OG821</v>
      </c>
      <c r="D1190" t="str">
        <f>VLOOKUP(C1190, '1.MetaData'!B:AI, 2, FALSE)</f>
        <v>F2</v>
      </c>
      <c r="F1190" s="13" t="s">
        <v>3147</v>
      </c>
      <c r="G1190" s="14">
        <v>1</v>
      </c>
      <c r="H1190">
        <f ca="1">COUNTIFS('3.DNAExtractions'!$B:$B,$B1190,'3.DNAExtractions'!$D:$D,H$1)</f>
        <v>0</v>
      </c>
      <c r="J1190" s="13" t="s">
        <v>3134</v>
      </c>
      <c r="K1190" s="13">
        <v>1</v>
      </c>
      <c r="L1190" s="13">
        <v>2</v>
      </c>
      <c r="M1190" s="14" t="s">
        <v>3239</v>
      </c>
      <c r="N1190" s="14" t="s">
        <v>3240</v>
      </c>
    </row>
    <row r="1191" spans="1:14" x14ac:dyDescent="0.25">
      <c r="A1191" s="48">
        <v>821</v>
      </c>
      <c r="B1191" s="1" t="str">
        <f t="shared" si="36"/>
        <v>OG821L</v>
      </c>
      <c r="C1191" s="1" t="str">
        <f t="shared" si="37"/>
        <v>OG821</v>
      </c>
      <c r="D1191" t="str">
        <f>VLOOKUP(C1191, '1.MetaData'!B:AI, 2, FALSE)</f>
        <v>F2</v>
      </c>
      <c r="F1191" s="13" t="s">
        <v>3148</v>
      </c>
      <c r="G1191" s="14">
        <v>1</v>
      </c>
      <c r="H1191">
        <f ca="1">COUNTIFS('3.DNAExtractions'!$B:$B,$B1191,'3.DNAExtractions'!$D:$D,H$1)</f>
        <v>0</v>
      </c>
      <c r="J1191" s="13" t="s">
        <v>3134</v>
      </c>
      <c r="K1191" s="13">
        <v>1</v>
      </c>
      <c r="L1191" s="13">
        <v>2</v>
      </c>
      <c r="M1191" s="14" t="s">
        <v>3239</v>
      </c>
      <c r="N1191" s="14" t="s">
        <v>3240</v>
      </c>
    </row>
    <row r="1192" spans="1:14" x14ac:dyDescent="0.25">
      <c r="A1192" s="48">
        <v>821</v>
      </c>
      <c r="B1192" s="1" t="str">
        <f t="shared" si="36"/>
        <v>OG821M</v>
      </c>
      <c r="C1192" s="1" t="str">
        <f t="shared" si="37"/>
        <v>OG821</v>
      </c>
      <c r="D1192" t="str">
        <f>VLOOKUP(C1192, '1.MetaData'!B:AI, 2, FALSE)</f>
        <v>F2</v>
      </c>
      <c r="F1192" s="13" t="s">
        <v>3137</v>
      </c>
      <c r="G1192" s="14">
        <v>1</v>
      </c>
      <c r="H1192">
        <f ca="1">COUNTIFS('3.DNAExtractions'!$B:$B,$B1192,'3.DNAExtractions'!$D:$D,H$1)</f>
        <v>0</v>
      </c>
      <c r="J1192" s="13" t="s">
        <v>3134</v>
      </c>
      <c r="K1192" s="13">
        <v>1</v>
      </c>
      <c r="L1192" s="13">
        <v>2</v>
      </c>
      <c r="M1192" s="14" t="s">
        <v>3239</v>
      </c>
      <c r="N1192" s="14" t="s">
        <v>3240</v>
      </c>
    </row>
    <row r="1193" spans="1:14" x14ac:dyDescent="0.25">
      <c r="A1193" s="48">
        <v>822</v>
      </c>
      <c r="B1193" s="1" t="str">
        <f t="shared" si="36"/>
        <v>OG822G</v>
      </c>
      <c r="C1193" s="1" t="str">
        <f t="shared" si="37"/>
        <v>OG822</v>
      </c>
      <c r="D1193" t="str">
        <f>VLOOKUP(C1193, '1.MetaData'!B:AI, 2, FALSE)</f>
        <v>F3</v>
      </c>
      <c r="F1193" s="13" t="s">
        <v>3133</v>
      </c>
      <c r="G1193" s="14">
        <v>1</v>
      </c>
      <c r="H1193">
        <f ca="1">COUNTIFS('3.DNAExtractions'!$B:$B,$B1193,'3.DNAExtractions'!$D:$D,H$1)</f>
        <v>1</v>
      </c>
      <c r="J1193" s="13" t="s">
        <v>3134</v>
      </c>
      <c r="K1193" s="13">
        <v>1</v>
      </c>
      <c r="L1193" s="13">
        <v>2</v>
      </c>
      <c r="M1193" s="14" t="s">
        <v>3239</v>
      </c>
      <c r="N1193" s="14" t="s">
        <v>3241</v>
      </c>
    </row>
    <row r="1194" spans="1:14" x14ac:dyDescent="0.25">
      <c r="A1194" s="48">
        <v>822</v>
      </c>
      <c r="B1194" s="1" t="str">
        <f t="shared" si="36"/>
        <v>OG822H</v>
      </c>
      <c r="C1194" s="1" t="str">
        <f t="shared" si="37"/>
        <v>OG822</v>
      </c>
      <c r="D1194" t="str">
        <f>VLOOKUP(C1194, '1.MetaData'!B:AI, 2, FALSE)</f>
        <v>F3</v>
      </c>
      <c r="F1194" s="13" t="s">
        <v>3147</v>
      </c>
      <c r="G1194" s="14">
        <v>1</v>
      </c>
      <c r="H1194">
        <f ca="1">COUNTIFS('3.DNAExtractions'!$B:$B,$B1194,'3.DNAExtractions'!$D:$D,H$1)</f>
        <v>0</v>
      </c>
      <c r="J1194" s="13" t="s">
        <v>3134</v>
      </c>
      <c r="K1194" s="13">
        <v>1</v>
      </c>
      <c r="L1194" s="13">
        <v>2</v>
      </c>
      <c r="M1194" s="14" t="s">
        <v>3239</v>
      </c>
      <c r="N1194" s="14" t="s">
        <v>3241</v>
      </c>
    </row>
    <row r="1195" spans="1:14" x14ac:dyDescent="0.25">
      <c r="A1195" s="48">
        <v>822</v>
      </c>
      <c r="B1195" s="1" t="str">
        <f t="shared" si="36"/>
        <v>OG822L</v>
      </c>
      <c r="C1195" s="1" t="str">
        <f t="shared" si="37"/>
        <v>OG822</v>
      </c>
      <c r="D1195" t="str">
        <f>VLOOKUP(C1195, '1.MetaData'!B:AI, 2, FALSE)</f>
        <v>F3</v>
      </c>
      <c r="F1195" s="13" t="s">
        <v>3148</v>
      </c>
      <c r="G1195" s="14">
        <v>1</v>
      </c>
      <c r="H1195">
        <f ca="1">COUNTIFS('3.DNAExtractions'!$B:$B,$B1195,'3.DNAExtractions'!$D:$D,H$1)</f>
        <v>0</v>
      </c>
      <c r="J1195" s="13" t="s">
        <v>3134</v>
      </c>
      <c r="K1195" s="13">
        <v>1</v>
      </c>
      <c r="L1195" s="13">
        <v>2</v>
      </c>
      <c r="M1195" s="14" t="s">
        <v>3239</v>
      </c>
      <c r="N1195" s="14" t="s">
        <v>3241</v>
      </c>
    </row>
    <row r="1196" spans="1:14" x14ac:dyDescent="0.25">
      <c r="A1196" s="48">
        <v>822</v>
      </c>
      <c r="B1196" s="1" t="str">
        <f t="shared" si="36"/>
        <v>OG822M</v>
      </c>
      <c r="C1196" s="1" t="str">
        <f t="shared" si="37"/>
        <v>OG822</v>
      </c>
      <c r="D1196" t="str">
        <f>VLOOKUP(C1196, '1.MetaData'!B:AI, 2, FALSE)</f>
        <v>F3</v>
      </c>
      <c r="F1196" s="13" t="s">
        <v>3137</v>
      </c>
      <c r="G1196" s="14">
        <v>1</v>
      </c>
      <c r="H1196">
        <f ca="1">COUNTIFS('3.DNAExtractions'!$B:$B,$B1196,'3.DNAExtractions'!$D:$D,H$1)</f>
        <v>0</v>
      </c>
      <c r="J1196" s="13" t="s">
        <v>3134</v>
      </c>
      <c r="K1196" s="13">
        <v>1</v>
      </c>
      <c r="L1196" s="13">
        <v>2</v>
      </c>
      <c r="M1196" s="14" t="s">
        <v>3239</v>
      </c>
      <c r="N1196" s="14" t="s">
        <v>3241</v>
      </c>
    </row>
    <row r="1197" spans="1:14" x14ac:dyDescent="0.25">
      <c r="A1197" s="48">
        <v>823</v>
      </c>
      <c r="B1197" s="1" t="str">
        <f t="shared" si="36"/>
        <v>OG823G</v>
      </c>
      <c r="C1197" s="1" t="str">
        <f t="shared" si="37"/>
        <v>OG823</v>
      </c>
      <c r="D1197" t="str">
        <f>VLOOKUP(C1197, '1.MetaData'!B:AI, 2, FALSE)</f>
        <v>F4</v>
      </c>
      <c r="F1197" s="13" t="s">
        <v>3133</v>
      </c>
      <c r="G1197" s="14">
        <v>1</v>
      </c>
      <c r="H1197">
        <f ca="1">COUNTIFS('3.DNAExtractions'!$B:$B,$B1197,'3.DNAExtractions'!$D:$D,H$1)</f>
        <v>1</v>
      </c>
      <c r="J1197" s="13" t="s">
        <v>3134</v>
      </c>
      <c r="K1197" s="13">
        <v>1</v>
      </c>
      <c r="L1197" s="13">
        <v>2</v>
      </c>
      <c r="M1197" s="14" t="s">
        <v>3135</v>
      </c>
      <c r="N1197" s="14" t="s">
        <v>3242</v>
      </c>
    </row>
    <row r="1198" spans="1:14" x14ac:dyDescent="0.25">
      <c r="A1198" s="48">
        <v>823</v>
      </c>
      <c r="B1198" s="1" t="str">
        <f t="shared" si="36"/>
        <v>OG823H</v>
      </c>
      <c r="C1198" s="1" t="str">
        <f t="shared" si="37"/>
        <v>OG823</v>
      </c>
      <c r="D1198" t="str">
        <f>VLOOKUP(C1198, '1.MetaData'!B:AI, 2, FALSE)</f>
        <v>F4</v>
      </c>
      <c r="F1198" s="13" t="s">
        <v>3147</v>
      </c>
      <c r="G1198" s="14">
        <v>1</v>
      </c>
      <c r="H1198">
        <f ca="1">COUNTIFS('3.DNAExtractions'!$B:$B,$B1198,'3.DNAExtractions'!$D:$D,H$1)</f>
        <v>0</v>
      </c>
      <c r="J1198" s="13" t="s">
        <v>3134</v>
      </c>
      <c r="K1198" s="13">
        <v>1</v>
      </c>
      <c r="L1198" s="13">
        <v>2</v>
      </c>
      <c r="M1198" s="14" t="s">
        <v>3135</v>
      </c>
      <c r="N1198" s="14" t="s">
        <v>3242</v>
      </c>
    </row>
    <row r="1199" spans="1:14" x14ac:dyDescent="0.25">
      <c r="A1199" s="48">
        <v>823</v>
      </c>
      <c r="B1199" s="1" t="str">
        <f t="shared" si="36"/>
        <v>OG823L</v>
      </c>
      <c r="C1199" s="1" t="str">
        <f t="shared" si="37"/>
        <v>OG823</v>
      </c>
      <c r="D1199" t="str">
        <f>VLOOKUP(C1199, '1.MetaData'!B:AI, 2, FALSE)</f>
        <v>F4</v>
      </c>
      <c r="F1199" s="13" t="s">
        <v>3148</v>
      </c>
      <c r="G1199" s="14">
        <v>1</v>
      </c>
      <c r="H1199">
        <f ca="1">COUNTIFS('3.DNAExtractions'!$B:$B,$B1199,'3.DNAExtractions'!$D:$D,H$1)</f>
        <v>0</v>
      </c>
      <c r="J1199" s="13" t="s">
        <v>3134</v>
      </c>
      <c r="K1199" s="13">
        <v>1</v>
      </c>
      <c r="L1199" s="13">
        <v>2</v>
      </c>
      <c r="M1199" s="14" t="s">
        <v>3135</v>
      </c>
      <c r="N1199" s="14" t="s">
        <v>3242</v>
      </c>
    </row>
    <row r="1200" spans="1:14" x14ac:dyDescent="0.25">
      <c r="A1200" s="48">
        <v>823</v>
      </c>
      <c r="B1200" s="1" t="str">
        <f t="shared" si="36"/>
        <v>OG823M</v>
      </c>
      <c r="C1200" s="1" t="str">
        <f t="shared" si="37"/>
        <v>OG823</v>
      </c>
      <c r="D1200" t="str">
        <f>VLOOKUP(C1200, '1.MetaData'!B:AI, 2, FALSE)</f>
        <v>F4</v>
      </c>
      <c r="F1200" s="13" t="s">
        <v>3137</v>
      </c>
      <c r="G1200" s="14">
        <v>1</v>
      </c>
      <c r="H1200">
        <f ca="1">COUNTIFS('3.DNAExtractions'!$B:$B,$B1200,'3.DNAExtractions'!$D:$D,H$1)</f>
        <v>0</v>
      </c>
      <c r="J1200" s="13" t="s">
        <v>3134</v>
      </c>
      <c r="K1200" s="13">
        <v>1</v>
      </c>
      <c r="L1200" s="13">
        <v>2</v>
      </c>
      <c r="M1200" s="14" t="s">
        <v>3135</v>
      </c>
      <c r="N1200" s="14" t="s">
        <v>3242</v>
      </c>
    </row>
    <row r="1201" spans="1:14" x14ac:dyDescent="0.25">
      <c r="A1201" s="48">
        <v>824</v>
      </c>
      <c r="B1201" s="1" t="str">
        <f t="shared" si="36"/>
        <v>OG824G</v>
      </c>
      <c r="C1201" s="1" t="str">
        <f t="shared" si="37"/>
        <v>OG824</v>
      </c>
      <c r="D1201" t="str">
        <f>VLOOKUP(C1201, '1.MetaData'!B:AI, 2, FALSE)</f>
        <v>F5</v>
      </c>
      <c r="F1201" s="13" t="s">
        <v>3133</v>
      </c>
      <c r="G1201" s="14">
        <v>1</v>
      </c>
      <c r="H1201">
        <f ca="1">COUNTIFS('3.DNAExtractions'!$B:$B,$B1201,'3.DNAExtractions'!$D:$D,H$1)</f>
        <v>0</v>
      </c>
      <c r="J1201" s="13" t="s">
        <v>3134</v>
      </c>
      <c r="K1201" s="13">
        <v>1</v>
      </c>
      <c r="L1201" s="13">
        <v>2</v>
      </c>
      <c r="M1201" s="14" t="s">
        <v>3135</v>
      </c>
      <c r="N1201" s="14" t="s">
        <v>3243</v>
      </c>
    </row>
    <row r="1202" spans="1:14" x14ac:dyDescent="0.25">
      <c r="A1202" s="48">
        <v>824</v>
      </c>
      <c r="B1202" s="1" t="str">
        <f t="shared" si="36"/>
        <v>OG824H</v>
      </c>
      <c r="C1202" s="1" t="str">
        <f t="shared" si="37"/>
        <v>OG824</v>
      </c>
      <c r="D1202" t="str">
        <f>VLOOKUP(C1202, '1.MetaData'!B:AI, 2, FALSE)</f>
        <v>F5</v>
      </c>
      <c r="F1202" s="13" t="s">
        <v>3147</v>
      </c>
      <c r="G1202" s="14">
        <v>1</v>
      </c>
      <c r="H1202">
        <f ca="1">COUNTIFS('3.DNAExtractions'!$B:$B,$B1202,'3.DNAExtractions'!$D:$D,H$1)</f>
        <v>1</v>
      </c>
      <c r="J1202" s="13" t="s">
        <v>3134</v>
      </c>
      <c r="K1202" s="13">
        <v>1</v>
      </c>
      <c r="L1202" s="13">
        <v>2</v>
      </c>
      <c r="M1202" s="14" t="s">
        <v>3135</v>
      </c>
      <c r="N1202" s="14" t="s">
        <v>3243</v>
      </c>
    </row>
    <row r="1203" spans="1:14" x14ac:dyDescent="0.25">
      <c r="A1203" s="48">
        <v>824</v>
      </c>
      <c r="B1203" s="1" t="str">
        <f t="shared" si="36"/>
        <v>OG824L</v>
      </c>
      <c r="C1203" s="1" t="str">
        <f t="shared" si="37"/>
        <v>OG824</v>
      </c>
      <c r="D1203" t="str">
        <f>VLOOKUP(C1203, '1.MetaData'!B:AI, 2, FALSE)</f>
        <v>F5</v>
      </c>
      <c r="F1203" s="13" t="s">
        <v>3148</v>
      </c>
      <c r="G1203" s="14">
        <v>1</v>
      </c>
      <c r="H1203">
        <f ca="1">COUNTIFS('3.DNAExtractions'!$B:$B,$B1203,'3.DNAExtractions'!$D:$D,H$1)</f>
        <v>0</v>
      </c>
      <c r="J1203" s="13" t="s">
        <v>3134</v>
      </c>
      <c r="K1203" s="13">
        <v>1</v>
      </c>
      <c r="L1203" s="13">
        <v>2</v>
      </c>
      <c r="M1203" s="14" t="s">
        <v>3135</v>
      </c>
      <c r="N1203" s="14" t="s">
        <v>3243</v>
      </c>
    </row>
    <row r="1204" spans="1:14" x14ac:dyDescent="0.25">
      <c r="A1204" s="48">
        <v>824</v>
      </c>
      <c r="B1204" s="1" t="str">
        <f t="shared" si="36"/>
        <v>OG824M</v>
      </c>
      <c r="C1204" s="1" t="str">
        <f t="shared" si="37"/>
        <v>OG824</v>
      </c>
      <c r="D1204" t="str">
        <f>VLOOKUP(C1204, '1.MetaData'!B:AI, 2, FALSE)</f>
        <v>F5</v>
      </c>
      <c r="F1204" s="13" t="s">
        <v>3137</v>
      </c>
      <c r="G1204" s="14">
        <v>1</v>
      </c>
      <c r="H1204">
        <f ca="1">COUNTIFS('3.DNAExtractions'!$B:$B,$B1204,'3.DNAExtractions'!$D:$D,H$1)</f>
        <v>0</v>
      </c>
      <c r="J1204" s="13" t="s">
        <v>3134</v>
      </c>
      <c r="K1204" s="13">
        <v>1</v>
      </c>
      <c r="L1204" s="13">
        <v>2</v>
      </c>
      <c r="M1204" s="14" t="s">
        <v>3135</v>
      </c>
      <c r="N1204" s="14" t="s">
        <v>3243</v>
      </c>
    </row>
    <row r="1205" spans="1:14" x14ac:dyDescent="0.25">
      <c r="A1205" s="48">
        <v>825</v>
      </c>
      <c r="B1205" s="1" t="str">
        <f t="shared" si="36"/>
        <v>OG825G</v>
      </c>
      <c r="C1205" s="1" t="str">
        <f t="shared" si="37"/>
        <v>OG825</v>
      </c>
      <c r="D1205" t="str">
        <f>VLOOKUP(C1205, '1.MetaData'!B:AI, 2, FALSE)</f>
        <v>F6</v>
      </c>
      <c r="F1205" s="13" t="s">
        <v>3133</v>
      </c>
      <c r="G1205" s="14">
        <v>1</v>
      </c>
      <c r="H1205">
        <f ca="1">COUNTIFS('3.DNAExtractions'!$B:$B,$B1205,'3.DNAExtractions'!$D:$D,H$1)</f>
        <v>1</v>
      </c>
      <c r="J1205" s="13" t="s">
        <v>3134</v>
      </c>
      <c r="K1205" s="13">
        <v>1</v>
      </c>
      <c r="L1205" s="13">
        <v>2</v>
      </c>
      <c r="M1205" s="14" t="s">
        <v>3135</v>
      </c>
      <c r="N1205" s="14" t="s">
        <v>3244</v>
      </c>
    </row>
    <row r="1206" spans="1:14" x14ac:dyDescent="0.25">
      <c r="A1206" s="48">
        <v>825</v>
      </c>
      <c r="B1206" s="1" t="str">
        <f t="shared" si="36"/>
        <v>OG825H</v>
      </c>
      <c r="C1206" s="1" t="str">
        <f t="shared" si="37"/>
        <v>OG825</v>
      </c>
      <c r="D1206" t="str">
        <f>VLOOKUP(C1206, '1.MetaData'!B:AI, 2, FALSE)</f>
        <v>F6</v>
      </c>
      <c r="F1206" s="13" t="s">
        <v>3147</v>
      </c>
      <c r="G1206" s="14">
        <v>1</v>
      </c>
      <c r="H1206">
        <f ca="1">COUNTIFS('3.DNAExtractions'!$B:$B,$B1206,'3.DNAExtractions'!$D:$D,H$1)</f>
        <v>0</v>
      </c>
      <c r="J1206" s="13" t="s">
        <v>3134</v>
      </c>
      <c r="K1206" s="13">
        <v>1</v>
      </c>
      <c r="L1206" s="13">
        <v>2</v>
      </c>
      <c r="M1206" s="14" t="s">
        <v>3135</v>
      </c>
      <c r="N1206" s="14" t="s">
        <v>3244</v>
      </c>
    </row>
    <row r="1207" spans="1:14" x14ac:dyDescent="0.25">
      <c r="A1207" s="48">
        <v>825</v>
      </c>
      <c r="B1207" s="1" t="str">
        <f t="shared" si="36"/>
        <v>OG825L</v>
      </c>
      <c r="C1207" s="1" t="str">
        <f t="shared" si="37"/>
        <v>OG825</v>
      </c>
      <c r="D1207" t="str">
        <f>VLOOKUP(C1207, '1.MetaData'!B:AI, 2, FALSE)</f>
        <v>F6</v>
      </c>
      <c r="F1207" s="13" t="s">
        <v>3148</v>
      </c>
      <c r="G1207" s="14">
        <v>1</v>
      </c>
      <c r="H1207">
        <f ca="1">COUNTIFS('3.DNAExtractions'!$B:$B,$B1207,'3.DNAExtractions'!$D:$D,H$1)</f>
        <v>0</v>
      </c>
      <c r="J1207" s="13" t="s">
        <v>3134</v>
      </c>
      <c r="K1207" s="13">
        <v>1</v>
      </c>
      <c r="L1207" s="13">
        <v>2</v>
      </c>
      <c r="M1207" s="14" t="s">
        <v>3135</v>
      </c>
      <c r="N1207" s="14" t="s">
        <v>3244</v>
      </c>
    </row>
    <row r="1208" spans="1:14" x14ac:dyDescent="0.25">
      <c r="A1208" s="48">
        <v>825</v>
      </c>
      <c r="B1208" s="1" t="str">
        <f t="shared" si="36"/>
        <v>OG825M</v>
      </c>
      <c r="C1208" s="1" t="str">
        <f t="shared" si="37"/>
        <v>OG825</v>
      </c>
      <c r="D1208" t="str">
        <f>VLOOKUP(C1208, '1.MetaData'!B:AI, 2, FALSE)</f>
        <v>F6</v>
      </c>
      <c r="F1208" s="13" t="s">
        <v>3137</v>
      </c>
      <c r="G1208" s="14">
        <v>1</v>
      </c>
      <c r="H1208">
        <f ca="1">COUNTIFS('3.DNAExtractions'!$B:$B,$B1208,'3.DNAExtractions'!$D:$D,H$1)</f>
        <v>0</v>
      </c>
      <c r="J1208" s="13" t="s">
        <v>3134</v>
      </c>
      <c r="K1208" s="13">
        <v>1</v>
      </c>
      <c r="L1208" s="13">
        <v>2</v>
      </c>
      <c r="M1208" s="14" t="s">
        <v>3135</v>
      </c>
      <c r="N1208" s="14" t="s">
        <v>3244</v>
      </c>
    </row>
    <row r="1209" spans="1:14" x14ac:dyDescent="0.25">
      <c r="A1209" s="48">
        <v>826</v>
      </c>
      <c r="B1209" s="1" t="str">
        <f t="shared" si="36"/>
        <v>OG826G</v>
      </c>
      <c r="C1209" s="1" t="str">
        <f t="shared" si="37"/>
        <v>OG826</v>
      </c>
      <c r="D1209" t="str">
        <f>VLOOKUP(C1209, '1.MetaData'!B:AI, 2, FALSE)</f>
        <v>F7</v>
      </c>
      <c r="F1209" s="13" t="s">
        <v>3133</v>
      </c>
      <c r="G1209" s="14">
        <v>1</v>
      </c>
      <c r="H1209">
        <f ca="1">COUNTIFS('3.DNAExtractions'!$B:$B,$B1209,'3.DNAExtractions'!$D:$D,H$1)</f>
        <v>1</v>
      </c>
      <c r="J1209" s="13" t="s">
        <v>3134</v>
      </c>
      <c r="K1209" s="13">
        <v>1</v>
      </c>
      <c r="L1209" s="13">
        <v>2</v>
      </c>
      <c r="M1209" s="14" t="s">
        <v>3135</v>
      </c>
      <c r="N1209" s="14" t="s">
        <v>3245</v>
      </c>
    </row>
    <row r="1210" spans="1:14" x14ac:dyDescent="0.25">
      <c r="A1210" s="48">
        <v>826</v>
      </c>
      <c r="B1210" s="1" t="str">
        <f t="shared" si="36"/>
        <v>OG826H</v>
      </c>
      <c r="C1210" s="1" t="str">
        <f t="shared" si="37"/>
        <v>OG826</v>
      </c>
      <c r="D1210" t="str">
        <f>VLOOKUP(C1210, '1.MetaData'!B:AI, 2, FALSE)</f>
        <v>F7</v>
      </c>
      <c r="F1210" s="13" t="s">
        <v>3147</v>
      </c>
      <c r="G1210" s="14">
        <v>1</v>
      </c>
      <c r="H1210">
        <f ca="1">COUNTIFS('3.DNAExtractions'!$B:$B,$B1210,'3.DNAExtractions'!$D:$D,H$1)</f>
        <v>0</v>
      </c>
      <c r="J1210" s="13" t="s">
        <v>3134</v>
      </c>
      <c r="K1210" s="13">
        <v>1</v>
      </c>
      <c r="L1210" s="13">
        <v>2</v>
      </c>
      <c r="M1210" s="14" t="s">
        <v>3135</v>
      </c>
      <c r="N1210" s="14" t="s">
        <v>3245</v>
      </c>
    </row>
    <row r="1211" spans="1:14" x14ac:dyDescent="0.25">
      <c r="A1211" s="48">
        <v>826</v>
      </c>
      <c r="B1211" s="1" t="str">
        <f t="shared" si="36"/>
        <v>OG826L</v>
      </c>
      <c r="C1211" s="1" t="str">
        <f t="shared" si="37"/>
        <v>OG826</v>
      </c>
      <c r="D1211" t="str">
        <f>VLOOKUP(C1211, '1.MetaData'!B:AI, 2, FALSE)</f>
        <v>F7</v>
      </c>
      <c r="F1211" s="13" t="s">
        <v>3148</v>
      </c>
      <c r="G1211" s="14">
        <v>1</v>
      </c>
      <c r="H1211">
        <f ca="1">COUNTIFS('3.DNAExtractions'!$B:$B,$B1211,'3.DNAExtractions'!$D:$D,H$1)</f>
        <v>0</v>
      </c>
      <c r="J1211" s="13" t="s">
        <v>3134</v>
      </c>
      <c r="K1211" s="13">
        <v>1</v>
      </c>
      <c r="L1211" s="13">
        <v>2</v>
      </c>
      <c r="M1211" s="14" t="s">
        <v>3135</v>
      </c>
      <c r="N1211" s="14" t="s">
        <v>3245</v>
      </c>
    </row>
    <row r="1212" spans="1:14" x14ac:dyDescent="0.25">
      <c r="A1212" s="48">
        <v>826</v>
      </c>
      <c r="B1212" s="1" t="str">
        <f t="shared" si="36"/>
        <v>OG826M</v>
      </c>
      <c r="C1212" s="1" t="str">
        <f t="shared" si="37"/>
        <v>OG826</v>
      </c>
      <c r="D1212" t="str">
        <f>VLOOKUP(C1212, '1.MetaData'!B:AI, 2, FALSE)</f>
        <v>F7</v>
      </c>
      <c r="F1212" s="13" t="s">
        <v>3137</v>
      </c>
      <c r="G1212" s="14">
        <v>1</v>
      </c>
      <c r="H1212">
        <f ca="1">COUNTIFS('3.DNAExtractions'!$B:$B,$B1212,'3.DNAExtractions'!$D:$D,H$1)</f>
        <v>0</v>
      </c>
      <c r="J1212" s="13" t="s">
        <v>3134</v>
      </c>
      <c r="K1212" s="13">
        <v>1</v>
      </c>
      <c r="L1212" s="13">
        <v>2</v>
      </c>
      <c r="M1212" s="14" t="s">
        <v>3135</v>
      </c>
      <c r="N1212" s="14" t="s">
        <v>3245</v>
      </c>
    </row>
    <row r="1213" spans="1:14" x14ac:dyDescent="0.25">
      <c r="A1213" s="48">
        <v>827</v>
      </c>
      <c r="B1213" s="1" t="str">
        <f t="shared" ref="B1213:B1273" si="38">IF(G1213&gt;1,_xlfn.CONCAT(C1213,LEFT(F1213,1),G1213),_xlfn.CONCAT(C1213,LEFT(F1213,1)))</f>
        <v>OG827G</v>
      </c>
      <c r="C1213" s="1" t="str">
        <f t="shared" ref="C1213:C1273" si="39">_xlfn.CONCAT("OG",A1213)</f>
        <v>OG827</v>
      </c>
      <c r="D1213" t="str">
        <f>VLOOKUP(C1213, '1.MetaData'!B:AI, 2, FALSE)</f>
        <v>F8</v>
      </c>
      <c r="F1213" s="13" t="s">
        <v>3133</v>
      </c>
      <c r="G1213" s="14">
        <v>1</v>
      </c>
      <c r="H1213">
        <f ca="1">COUNTIFS('3.DNAExtractions'!$B:$B,$B1213,'3.DNAExtractions'!$D:$D,H$1)</f>
        <v>1</v>
      </c>
      <c r="J1213" s="13" t="s">
        <v>3134</v>
      </c>
      <c r="K1213" s="13">
        <v>1</v>
      </c>
      <c r="L1213" s="13">
        <v>2</v>
      </c>
      <c r="M1213" s="14" t="s">
        <v>3135</v>
      </c>
      <c r="N1213" s="14" t="s">
        <v>3246</v>
      </c>
    </row>
    <row r="1214" spans="1:14" x14ac:dyDescent="0.25">
      <c r="A1214" s="48">
        <v>827</v>
      </c>
      <c r="B1214" s="1" t="str">
        <f t="shared" si="38"/>
        <v>OG827H</v>
      </c>
      <c r="C1214" s="1" t="str">
        <f t="shared" si="39"/>
        <v>OG827</v>
      </c>
      <c r="D1214" t="str">
        <f>VLOOKUP(C1214, '1.MetaData'!B:AI, 2, FALSE)</f>
        <v>F8</v>
      </c>
      <c r="F1214" s="13" t="s">
        <v>3147</v>
      </c>
      <c r="G1214" s="14">
        <v>1</v>
      </c>
      <c r="H1214">
        <f ca="1">COUNTIFS('3.DNAExtractions'!$B:$B,$B1214,'3.DNAExtractions'!$D:$D,H$1)</f>
        <v>0</v>
      </c>
      <c r="J1214" s="13" t="s">
        <v>3134</v>
      </c>
      <c r="K1214" s="13">
        <v>1</v>
      </c>
      <c r="L1214" s="13">
        <v>2</v>
      </c>
      <c r="M1214" s="14" t="s">
        <v>3135</v>
      </c>
      <c r="N1214" s="14" t="s">
        <v>3246</v>
      </c>
    </row>
    <row r="1215" spans="1:14" x14ac:dyDescent="0.25">
      <c r="A1215" s="48">
        <v>827</v>
      </c>
      <c r="B1215" s="1" t="str">
        <f t="shared" si="38"/>
        <v>OG827L</v>
      </c>
      <c r="C1215" s="1" t="str">
        <f t="shared" si="39"/>
        <v>OG827</v>
      </c>
      <c r="D1215" t="str">
        <f>VLOOKUP(C1215, '1.MetaData'!B:AI, 2, FALSE)</f>
        <v>F8</v>
      </c>
      <c r="F1215" s="13" t="s">
        <v>3148</v>
      </c>
      <c r="G1215" s="14">
        <v>1</v>
      </c>
      <c r="H1215">
        <f ca="1">COUNTIFS('3.DNAExtractions'!$B:$B,$B1215,'3.DNAExtractions'!$D:$D,H$1)</f>
        <v>0</v>
      </c>
      <c r="J1215" s="13" t="s">
        <v>3134</v>
      </c>
      <c r="K1215" s="13">
        <v>1</v>
      </c>
      <c r="L1215" s="13">
        <v>2</v>
      </c>
      <c r="M1215" s="14" t="s">
        <v>3135</v>
      </c>
      <c r="N1215" s="14" t="s">
        <v>3246</v>
      </c>
    </row>
    <row r="1216" spans="1:14" x14ac:dyDescent="0.25">
      <c r="A1216" s="48">
        <v>827</v>
      </c>
      <c r="B1216" s="1" t="str">
        <f t="shared" si="38"/>
        <v>OG827M</v>
      </c>
      <c r="C1216" s="1" t="str">
        <f t="shared" si="39"/>
        <v>OG827</v>
      </c>
      <c r="D1216" t="str">
        <f>VLOOKUP(C1216, '1.MetaData'!B:AI, 2, FALSE)</f>
        <v>F8</v>
      </c>
      <c r="F1216" s="13" t="s">
        <v>3137</v>
      </c>
      <c r="G1216" s="14">
        <v>1</v>
      </c>
      <c r="H1216">
        <f ca="1">COUNTIFS('3.DNAExtractions'!$B:$B,$B1216,'3.DNAExtractions'!$D:$D,H$1)</f>
        <v>0</v>
      </c>
      <c r="J1216" s="13" t="s">
        <v>3134</v>
      </c>
      <c r="K1216" s="13">
        <v>1</v>
      </c>
      <c r="L1216" s="13">
        <v>2</v>
      </c>
      <c r="M1216" s="14" t="s">
        <v>3135</v>
      </c>
      <c r="N1216" s="14" t="s">
        <v>3246</v>
      </c>
    </row>
    <row r="1217" spans="1:14" x14ac:dyDescent="0.25">
      <c r="A1217" s="48">
        <v>828</v>
      </c>
      <c r="B1217" s="1" t="str">
        <f t="shared" si="38"/>
        <v>OG828G</v>
      </c>
      <c r="C1217" s="1" t="str">
        <f t="shared" si="39"/>
        <v>OG828</v>
      </c>
      <c r="D1217" t="str">
        <f>VLOOKUP(C1217, '1.MetaData'!B:AI, 2, FALSE)</f>
        <v>F9</v>
      </c>
      <c r="F1217" s="13" t="s">
        <v>3133</v>
      </c>
      <c r="G1217" s="14">
        <v>1</v>
      </c>
      <c r="H1217">
        <f ca="1">COUNTIFS('3.DNAExtractions'!$B:$B,$B1217,'3.DNAExtractions'!$D:$D,H$1)</f>
        <v>0</v>
      </c>
      <c r="J1217" s="13" t="s">
        <v>3134</v>
      </c>
      <c r="K1217" s="13">
        <v>1</v>
      </c>
      <c r="L1217" s="13">
        <v>2</v>
      </c>
      <c r="M1217" s="14" t="s">
        <v>3139</v>
      </c>
      <c r="N1217" s="14" t="s">
        <v>3247</v>
      </c>
    </row>
    <row r="1218" spans="1:14" x14ac:dyDescent="0.25">
      <c r="A1218" s="48">
        <v>828</v>
      </c>
      <c r="B1218" s="1" t="str">
        <f t="shared" si="38"/>
        <v>OG828H</v>
      </c>
      <c r="C1218" s="1" t="str">
        <f t="shared" si="39"/>
        <v>OG828</v>
      </c>
      <c r="D1218" t="str">
        <f>VLOOKUP(C1218, '1.MetaData'!B:AI, 2, FALSE)</f>
        <v>F9</v>
      </c>
      <c r="F1218" s="13" t="s">
        <v>3147</v>
      </c>
      <c r="G1218" s="14">
        <v>1</v>
      </c>
      <c r="H1218">
        <f ca="1">COUNTIFS('3.DNAExtractions'!$B:$B,$B1218,'3.DNAExtractions'!$D:$D,H$1)</f>
        <v>0</v>
      </c>
      <c r="J1218" s="13" t="s">
        <v>3134</v>
      </c>
      <c r="K1218" s="13">
        <v>1</v>
      </c>
      <c r="L1218" s="13">
        <v>2</v>
      </c>
      <c r="M1218" s="14" t="s">
        <v>3139</v>
      </c>
      <c r="N1218" s="14" t="s">
        <v>3247</v>
      </c>
    </row>
    <row r="1219" spans="1:14" x14ac:dyDescent="0.25">
      <c r="A1219" s="48">
        <v>828</v>
      </c>
      <c r="B1219" s="1" t="str">
        <f t="shared" si="38"/>
        <v>OG828L</v>
      </c>
      <c r="C1219" s="1" t="str">
        <f t="shared" si="39"/>
        <v>OG828</v>
      </c>
      <c r="D1219" t="str">
        <f>VLOOKUP(C1219, '1.MetaData'!B:AI, 2, FALSE)</f>
        <v>F9</v>
      </c>
      <c r="F1219" s="13" t="s">
        <v>3148</v>
      </c>
      <c r="G1219" s="14">
        <v>1</v>
      </c>
      <c r="H1219">
        <f ca="1">COUNTIFS('3.DNAExtractions'!$B:$B,$B1219,'3.DNAExtractions'!$D:$D,H$1)</f>
        <v>0</v>
      </c>
      <c r="J1219" s="13" t="s">
        <v>3134</v>
      </c>
      <c r="K1219" s="13">
        <v>1</v>
      </c>
      <c r="L1219" s="13">
        <v>2</v>
      </c>
      <c r="M1219" s="14" t="s">
        <v>3139</v>
      </c>
      <c r="N1219" s="14" t="s">
        <v>3247</v>
      </c>
    </row>
    <row r="1220" spans="1:14" x14ac:dyDescent="0.25">
      <c r="A1220" s="48">
        <v>828</v>
      </c>
      <c r="B1220" s="1" t="str">
        <f t="shared" si="38"/>
        <v>OG828M</v>
      </c>
      <c r="C1220" s="1" t="str">
        <f t="shared" si="39"/>
        <v>OG828</v>
      </c>
      <c r="D1220" t="str">
        <f>VLOOKUP(C1220, '1.MetaData'!B:AI, 2, FALSE)</f>
        <v>F9</v>
      </c>
      <c r="F1220" s="13" t="s">
        <v>3137</v>
      </c>
      <c r="G1220" s="14">
        <v>1</v>
      </c>
      <c r="H1220">
        <f ca="1">COUNTIFS('3.DNAExtractions'!$B:$B,$B1220,'3.DNAExtractions'!$D:$D,H$1)</f>
        <v>0</v>
      </c>
      <c r="J1220" s="13" t="s">
        <v>3134</v>
      </c>
      <c r="K1220" s="13">
        <v>1</v>
      </c>
      <c r="L1220" s="13">
        <v>2</v>
      </c>
      <c r="M1220" s="14" t="s">
        <v>3139</v>
      </c>
      <c r="N1220" s="14" t="s">
        <v>3247</v>
      </c>
    </row>
    <row r="1221" spans="1:14" x14ac:dyDescent="0.25">
      <c r="A1221" s="48">
        <v>829</v>
      </c>
      <c r="B1221" s="1" t="str">
        <f t="shared" si="38"/>
        <v>OG829G</v>
      </c>
      <c r="C1221" s="1" t="str">
        <f t="shared" si="39"/>
        <v>OG829</v>
      </c>
      <c r="D1221" t="str">
        <f>VLOOKUP(C1221, '1.MetaData'!B:AI, 2, FALSE)</f>
        <v>F10</v>
      </c>
      <c r="F1221" s="13" t="s">
        <v>3133</v>
      </c>
      <c r="G1221" s="14">
        <v>1</v>
      </c>
      <c r="H1221">
        <f ca="1">COUNTIFS('3.DNAExtractions'!$B:$B,$B1221,'3.DNAExtractions'!$D:$D,H$1)</f>
        <v>0</v>
      </c>
      <c r="J1221" s="13" t="s">
        <v>3134</v>
      </c>
      <c r="K1221" s="13">
        <v>1</v>
      </c>
      <c r="L1221" s="13">
        <v>2</v>
      </c>
      <c r="M1221" s="14" t="s">
        <v>3139</v>
      </c>
      <c r="N1221" s="14" t="s">
        <v>3248</v>
      </c>
    </row>
    <row r="1222" spans="1:14" x14ac:dyDescent="0.25">
      <c r="A1222" s="48">
        <v>829</v>
      </c>
      <c r="B1222" s="1" t="str">
        <f t="shared" si="38"/>
        <v>OG829H</v>
      </c>
      <c r="C1222" s="1" t="str">
        <f t="shared" si="39"/>
        <v>OG829</v>
      </c>
      <c r="D1222" t="str">
        <f>VLOOKUP(C1222, '1.MetaData'!B:AI, 2, FALSE)</f>
        <v>F10</v>
      </c>
      <c r="F1222" s="13" t="s">
        <v>3147</v>
      </c>
      <c r="G1222" s="14">
        <v>1</v>
      </c>
      <c r="H1222">
        <f ca="1">COUNTIFS('3.DNAExtractions'!$B:$B,$B1222,'3.DNAExtractions'!$D:$D,H$1)</f>
        <v>1</v>
      </c>
      <c r="J1222" s="13" t="s">
        <v>3134</v>
      </c>
      <c r="K1222" s="13">
        <v>1</v>
      </c>
      <c r="L1222" s="13">
        <v>2</v>
      </c>
      <c r="M1222" s="14" t="s">
        <v>3139</v>
      </c>
      <c r="N1222" s="14" t="s">
        <v>3248</v>
      </c>
    </row>
    <row r="1223" spans="1:14" x14ac:dyDescent="0.25">
      <c r="A1223" s="48">
        <v>829</v>
      </c>
      <c r="B1223" s="1" t="str">
        <f t="shared" si="38"/>
        <v>OG829L</v>
      </c>
      <c r="C1223" s="1" t="str">
        <f t="shared" si="39"/>
        <v>OG829</v>
      </c>
      <c r="D1223" t="str">
        <f>VLOOKUP(C1223, '1.MetaData'!B:AI, 2, FALSE)</f>
        <v>F10</v>
      </c>
      <c r="F1223" s="13" t="s">
        <v>3148</v>
      </c>
      <c r="G1223" s="14">
        <v>1</v>
      </c>
      <c r="H1223">
        <f ca="1">COUNTIFS('3.DNAExtractions'!$B:$B,$B1223,'3.DNAExtractions'!$D:$D,H$1)</f>
        <v>0</v>
      </c>
      <c r="J1223" s="13" t="s">
        <v>3134</v>
      </c>
      <c r="K1223" s="13">
        <v>1</v>
      </c>
      <c r="L1223" s="13">
        <v>2</v>
      </c>
      <c r="M1223" s="14" t="s">
        <v>3139</v>
      </c>
      <c r="N1223" s="14" t="s">
        <v>3248</v>
      </c>
    </row>
    <row r="1224" spans="1:14" x14ac:dyDescent="0.25">
      <c r="A1224" s="48">
        <v>829</v>
      </c>
      <c r="B1224" s="1" t="str">
        <f t="shared" si="38"/>
        <v>OG829M</v>
      </c>
      <c r="C1224" s="1" t="str">
        <f t="shared" si="39"/>
        <v>OG829</v>
      </c>
      <c r="D1224" t="str">
        <f>VLOOKUP(C1224, '1.MetaData'!B:AI, 2, FALSE)</f>
        <v>F10</v>
      </c>
      <c r="F1224" s="13" t="s">
        <v>3137</v>
      </c>
      <c r="G1224" s="14">
        <v>1</v>
      </c>
      <c r="H1224">
        <f ca="1">COUNTIFS('3.DNAExtractions'!$B:$B,$B1224,'3.DNAExtractions'!$D:$D,H$1)</f>
        <v>0</v>
      </c>
      <c r="J1224" s="13" t="s">
        <v>3134</v>
      </c>
      <c r="K1224" s="13">
        <v>1</v>
      </c>
      <c r="L1224" s="13">
        <v>2</v>
      </c>
      <c r="M1224" s="14" t="s">
        <v>3139</v>
      </c>
      <c r="N1224" s="14" t="s">
        <v>3248</v>
      </c>
    </row>
    <row r="1225" spans="1:14" x14ac:dyDescent="0.25">
      <c r="A1225" s="48">
        <v>830</v>
      </c>
      <c r="B1225" s="1" t="str">
        <f t="shared" si="38"/>
        <v>OG830G</v>
      </c>
      <c r="C1225" s="1" t="str">
        <f t="shared" si="39"/>
        <v>OG830</v>
      </c>
      <c r="D1225" t="str">
        <f>VLOOKUP(C1225, '1.MetaData'!B:AI, 2, FALSE)</f>
        <v>F11</v>
      </c>
      <c r="F1225" s="13" t="s">
        <v>3133</v>
      </c>
      <c r="G1225" s="14">
        <v>1</v>
      </c>
      <c r="H1225">
        <f ca="1">COUNTIFS('3.DNAExtractions'!$B:$B,$B1225,'3.DNAExtractions'!$D:$D,H$1)</f>
        <v>0</v>
      </c>
      <c r="J1225" s="13" t="s">
        <v>3134</v>
      </c>
      <c r="K1225" s="13">
        <v>1</v>
      </c>
      <c r="L1225" s="13">
        <v>2</v>
      </c>
      <c r="M1225" s="14" t="s">
        <v>3139</v>
      </c>
      <c r="N1225" s="14" t="s">
        <v>3249</v>
      </c>
    </row>
    <row r="1226" spans="1:14" x14ac:dyDescent="0.25">
      <c r="A1226" s="48">
        <v>830</v>
      </c>
      <c r="B1226" s="1" t="str">
        <f t="shared" si="38"/>
        <v>OG830H</v>
      </c>
      <c r="C1226" s="1" t="str">
        <f t="shared" si="39"/>
        <v>OG830</v>
      </c>
      <c r="D1226" t="str">
        <f>VLOOKUP(C1226, '1.MetaData'!B:AI, 2, FALSE)</f>
        <v>F11</v>
      </c>
      <c r="F1226" s="13" t="s">
        <v>3147</v>
      </c>
      <c r="G1226" s="14">
        <v>1</v>
      </c>
      <c r="H1226">
        <f ca="1">COUNTIFS('3.DNAExtractions'!$B:$B,$B1226,'3.DNAExtractions'!$D:$D,H$1)</f>
        <v>0</v>
      </c>
      <c r="J1226" s="13" t="s">
        <v>3134</v>
      </c>
      <c r="K1226" s="13">
        <v>1</v>
      </c>
      <c r="L1226" s="13">
        <v>2</v>
      </c>
      <c r="M1226" s="14" t="s">
        <v>3139</v>
      </c>
      <c r="N1226" s="14" t="s">
        <v>3249</v>
      </c>
    </row>
    <row r="1227" spans="1:14" x14ac:dyDescent="0.25">
      <c r="A1227" s="48">
        <v>830</v>
      </c>
      <c r="B1227" s="1" t="str">
        <f t="shared" si="38"/>
        <v>OG830L</v>
      </c>
      <c r="C1227" s="1" t="str">
        <f t="shared" si="39"/>
        <v>OG830</v>
      </c>
      <c r="D1227" t="str">
        <f>VLOOKUP(C1227, '1.MetaData'!B:AI, 2, FALSE)</f>
        <v>F11</v>
      </c>
      <c r="F1227" s="13" t="s">
        <v>3148</v>
      </c>
      <c r="G1227" s="14">
        <v>1</v>
      </c>
      <c r="H1227">
        <f ca="1">COUNTIFS('3.DNAExtractions'!$B:$B,$B1227,'3.DNAExtractions'!$D:$D,H$1)</f>
        <v>0</v>
      </c>
      <c r="J1227" s="13" t="s">
        <v>3134</v>
      </c>
      <c r="K1227" s="13">
        <v>1</v>
      </c>
      <c r="L1227" s="13">
        <v>2</v>
      </c>
      <c r="M1227" s="14" t="s">
        <v>3139</v>
      </c>
      <c r="N1227" s="14" t="s">
        <v>3249</v>
      </c>
    </row>
    <row r="1228" spans="1:14" x14ac:dyDescent="0.25">
      <c r="A1228" s="48">
        <v>830</v>
      </c>
      <c r="B1228" s="1" t="str">
        <f t="shared" si="38"/>
        <v>OG830M</v>
      </c>
      <c r="C1228" s="1" t="str">
        <f t="shared" si="39"/>
        <v>OG830</v>
      </c>
      <c r="D1228" t="str">
        <f>VLOOKUP(C1228, '1.MetaData'!B:AI, 2, FALSE)</f>
        <v>F11</v>
      </c>
      <c r="F1228" s="13" t="s">
        <v>3137</v>
      </c>
      <c r="G1228" s="14">
        <v>1</v>
      </c>
      <c r="H1228">
        <f ca="1">COUNTIFS('3.DNAExtractions'!$B:$B,$B1228,'3.DNAExtractions'!$D:$D,H$1)</f>
        <v>0</v>
      </c>
      <c r="J1228" s="13" t="s">
        <v>3134</v>
      </c>
      <c r="K1228" s="13">
        <v>1</v>
      </c>
      <c r="L1228" s="13">
        <v>2</v>
      </c>
      <c r="M1228" s="14" t="s">
        <v>3139</v>
      </c>
      <c r="N1228" s="14" t="s">
        <v>3249</v>
      </c>
    </row>
    <row r="1229" spans="1:14" x14ac:dyDescent="0.25">
      <c r="A1229" s="48">
        <v>831</v>
      </c>
      <c r="B1229" s="1" t="str">
        <f t="shared" si="38"/>
        <v>OG831G</v>
      </c>
      <c r="C1229" s="1" t="str">
        <f t="shared" si="39"/>
        <v>OG831</v>
      </c>
      <c r="D1229" t="str">
        <f>VLOOKUP(C1229, '1.MetaData'!B:AI, 2, FALSE)</f>
        <v>F12</v>
      </c>
      <c r="F1229" s="13" t="s">
        <v>3133</v>
      </c>
      <c r="G1229" s="14">
        <v>1</v>
      </c>
      <c r="H1229">
        <f ca="1">COUNTIFS('3.DNAExtractions'!$B:$B,$B1229,'3.DNAExtractions'!$D:$D,H$1)</f>
        <v>1</v>
      </c>
      <c r="J1229" s="13" t="s">
        <v>3134</v>
      </c>
      <c r="K1229" s="13">
        <v>1</v>
      </c>
      <c r="L1229" s="13">
        <v>2</v>
      </c>
      <c r="M1229" s="14" t="s">
        <v>3139</v>
      </c>
      <c r="N1229" s="14" t="s">
        <v>3250</v>
      </c>
    </row>
    <row r="1230" spans="1:14" x14ac:dyDescent="0.25">
      <c r="A1230" s="48">
        <v>831</v>
      </c>
      <c r="B1230" s="1" t="str">
        <f t="shared" si="38"/>
        <v>OG831H</v>
      </c>
      <c r="C1230" s="1" t="str">
        <f t="shared" si="39"/>
        <v>OG831</v>
      </c>
      <c r="D1230" t="str">
        <f>VLOOKUP(C1230, '1.MetaData'!B:AI, 2, FALSE)</f>
        <v>F12</v>
      </c>
      <c r="F1230" s="13" t="s">
        <v>3147</v>
      </c>
      <c r="G1230" s="14">
        <v>1</v>
      </c>
      <c r="H1230">
        <f ca="1">COUNTIFS('3.DNAExtractions'!$B:$B,$B1230,'3.DNAExtractions'!$D:$D,H$1)</f>
        <v>0</v>
      </c>
      <c r="J1230" s="13" t="s">
        <v>3134</v>
      </c>
      <c r="K1230" s="13">
        <v>1</v>
      </c>
      <c r="L1230" s="13">
        <v>2</v>
      </c>
      <c r="M1230" s="14" t="s">
        <v>3139</v>
      </c>
      <c r="N1230" s="14" t="s">
        <v>3250</v>
      </c>
    </row>
    <row r="1231" spans="1:14" x14ac:dyDescent="0.25">
      <c r="A1231" s="48">
        <v>831</v>
      </c>
      <c r="B1231" s="1" t="str">
        <f t="shared" si="38"/>
        <v>OG831L</v>
      </c>
      <c r="C1231" s="1" t="str">
        <f t="shared" si="39"/>
        <v>OG831</v>
      </c>
      <c r="D1231" t="str">
        <f>VLOOKUP(C1231, '1.MetaData'!B:AI, 2, FALSE)</f>
        <v>F12</v>
      </c>
      <c r="F1231" s="13" t="s">
        <v>3148</v>
      </c>
      <c r="G1231" s="14">
        <v>1</v>
      </c>
      <c r="H1231">
        <f ca="1">COUNTIFS('3.DNAExtractions'!$B:$B,$B1231,'3.DNAExtractions'!$D:$D,H$1)</f>
        <v>0</v>
      </c>
      <c r="J1231" s="13" t="s">
        <v>3134</v>
      </c>
      <c r="K1231" s="13">
        <v>1</v>
      </c>
      <c r="L1231" s="13">
        <v>2</v>
      </c>
      <c r="M1231" s="14" t="s">
        <v>3139</v>
      </c>
      <c r="N1231" s="14" t="s">
        <v>3250</v>
      </c>
    </row>
    <row r="1232" spans="1:14" x14ac:dyDescent="0.25">
      <c r="A1232" s="48">
        <v>831</v>
      </c>
      <c r="B1232" s="1" t="str">
        <f t="shared" si="38"/>
        <v>OG831M</v>
      </c>
      <c r="C1232" s="1" t="str">
        <f t="shared" si="39"/>
        <v>OG831</v>
      </c>
      <c r="D1232" t="str">
        <f>VLOOKUP(C1232, '1.MetaData'!B:AI, 2, FALSE)</f>
        <v>F12</v>
      </c>
      <c r="F1232" s="13" t="s">
        <v>3137</v>
      </c>
      <c r="G1232" s="14">
        <v>1</v>
      </c>
      <c r="H1232">
        <f ca="1">COUNTIFS('3.DNAExtractions'!$B:$B,$B1232,'3.DNAExtractions'!$D:$D,H$1)</f>
        <v>0</v>
      </c>
      <c r="J1232" s="13" t="s">
        <v>3134</v>
      </c>
      <c r="K1232" s="13">
        <v>1</v>
      </c>
      <c r="L1232" s="13">
        <v>2</v>
      </c>
      <c r="M1232" s="14" t="s">
        <v>3139</v>
      </c>
      <c r="N1232" s="14" t="s">
        <v>3250</v>
      </c>
    </row>
    <row r="1233" spans="1:15" x14ac:dyDescent="0.25">
      <c r="A1233" s="48">
        <v>832</v>
      </c>
      <c r="B1233" s="1" t="str">
        <f t="shared" si="38"/>
        <v>OG832G</v>
      </c>
      <c r="C1233" s="1" t="str">
        <f t="shared" si="39"/>
        <v>OG832</v>
      </c>
      <c r="D1233" t="str">
        <f>VLOOKUP(C1233, '1.MetaData'!B:AI, 2, FALSE)</f>
        <v>F13</v>
      </c>
      <c r="F1233" s="13" t="s">
        <v>3133</v>
      </c>
      <c r="G1233" s="14">
        <v>1</v>
      </c>
      <c r="H1233">
        <f ca="1">COUNTIFS('3.DNAExtractions'!$B:$B,$B1233,'3.DNAExtractions'!$D:$D,H$1)</f>
        <v>0</v>
      </c>
      <c r="J1233" s="13" t="s">
        <v>3134</v>
      </c>
      <c r="K1233" s="13">
        <v>1</v>
      </c>
      <c r="L1233" s="13">
        <v>2</v>
      </c>
      <c r="M1233" s="14" t="s">
        <v>3139</v>
      </c>
      <c r="N1233" s="14" t="s">
        <v>3251</v>
      </c>
    </row>
    <row r="1234" spans="1:15" x14ac:dyDescent="0.25">
      <c r="A1234" s="48">
        <v>832</v>
      </c>
      <c r="B1234" s="1" t="str">
        <f t="shared" si="38"/>
        <v>OG832H</v>
      </c>
      <c r="C1234" s="1" t="str">
        <f t="shared" si="39"/>
        <v>OG832</v>
      </c>
      <c r="D1234" t="str">
        <f>VLOOKUP(C1234, '1.MetaData'!B:AI, 2, FALSE)</f>
        <v>F13</v>
      </c>
      <c r="F1234" s="13" t="s">
        <v>3147</v>
      </c>
      <c r="G1234" s="14">
        <v>1</v>
      </c>
      <c r="H1234">
        <f ca="1">COUNTIFS('3.DNAExtractions'!$B:$B,$B1234,'3.DNAExtractions'!$D:$D,H$1)</f>
        <v>1</v>
      </c>
      <c r="J1234" s="13" t="s">
        <v>3134</v>
      </c>
      <c r="K1234" s="13">
        <v>1</v>
      </c>
      <c r="L1234" s="13">
        <v>2</v>
      </c>
      <c r="M1234" s="14" t="s">
        <v>3139</v>
      </c>
      <c r="N1234" s="14" t="s">
        <v>3251</v>
      </c>
    </row>
    <row r="1235" spans="1:15" x14ac:dyDescent="0.25">
      <c r="A1235" s="48">
        <v>832</v>
      </c>
      <c r="B1235" s="1" t="str">
        <f t="shared" si="38"/>
        <v>OG832L</v>
      </c>
      <c r="C1235" s="1" t="str">
        <f t="shared" si="39"/>
        <v>OG832</v>
      </c>
      <c r="D1235" t="str">
        <f>VLOOKUP(C1235, '1.MetaData'!B:AI, 2, FALSE)</f>
        <v>F13</v>
      </c>
      <c r="F1235" s="13" t="s">
        <v>3148</v>
      </c>
      <c r="G1235" s="14">
        <v>1</v>
      </c>
      <c r="H1235">
        <f ca="1">COUNTIFS('3.DNAExtractions'!$B:$B,$B1235,'3.DNAExtractions'!$D:$D,H$1)</f>
        <v>0</v>
      </c>
      <c r="J1235" s="13" t="s">
        <v>3134</v>
      </c>
      <c r="K1235" s="13">
        <v>1</v>
      </c>
      <c r="L1235" s="13">
        <v>2</v>
      </c>
      <c r="M1235" s="14" t="s">
        <v>3139</v>
      </c>
      <c r="N1235" s="14" t="s">
        <v>3251</v>
      </c>
    </row>
    <row r="1236" spans="1:15" x14ac:dyDescent="0.25">
      <c r="A1236" s="48">
        <v>832</v>
      </c>
      <c r="B1236" s="1" t="str">
        <f t="shared" si="38"/>
        <v>OG832M</v>
      </c>
      <c r="C1236" s="1" t="str">
        <f t="shared" si="39"/>
        <v>OG832</v>
      </c>
      <c r="D1236" t="str">
        <f>VLOOKUP(C1236, '1.MetaData'!B:AI, 2, FALSE)</f>
        <v>F13</v>
      </c>
      <c r="F1236" s="13" t="s">
        <v>3137</v>
      </c>
      <c r="G1236" s="14">
        <v>1</v>
      </c>
      <c r="H1236">
        <f ca="1">COUNTIFS('3.DNAExtractions'!$B:$B,$B1236,'3.DNAExtractions'!$D:$D,H$1)</f>
        <v>0</v>
      </c>
      <c r="J1236" s="13" t="s">
        <v>3134</v>
      </c>
      <c r="K1236" s="13">
        <v>1</v>
      </c>
      <c r="L1236" s="13">
        <v>2</v>
      </c>
      <c r="M1236" s="14" t="s">
        <v>3139</v>
      </c>
      <c r="N1236" s="14" t="s">
        <v>3251</v>
      </c>
    </row>
    <row r="1237" spans="1:15" x14ac:dyDescent="0.25">
      <c r="A1237" s="48">
        <v>833</v>
      </c>
      <c r="B1237" s="1" t="str">
        <f t="shared" si="38"/>
        <v>OG833G</v>
      </c>
      <c r="C1237" s="1" t="str">
        <f t="shared" si="39"/>
        <v>OG833</v>
      </c>
      <c r="D1237" t="str">
        <f>VLOOKUP(C1237, '1.MetaData'!B:AI, 2, FALSE)</f>
        <v>F14</v>
      </c>
      <c r="F1237" s="13" t="s">
        <v>3133</v>
      </c>
      <c r="G1237" s="14">
        <v>1</v>
      </c>
      <c r="H1237">
        <f ca="1">COUNTIFS('3.DNAExtractions'!$B:$B,$B1237,'3.DNAExtractions'!$D:$D,H$1)</f>
        <v>1</v>
      </c>
      <c r="J1237" s="13" t="s">
        <v>3134</v>
      </c>
      <c r="K1237" s="13">
        <v>1</v>
      </c>
      <c r="L1237" s="13">
        <v>2</v>
      </c>
      <c r="M1237" s="14" t="s">
        <v>3143</v>
      </c>
      <c r="N1237" s="14" t="s">
        <v>3252</v>
      </c>
    </row>
    <row r="1238" spans="1:15" x14ac:dyDescent="0.25">
      <c r="A1238" s="48">
        <v>833</v>
      </c>
      <c r="B1238" s="1" t="str">
        <f t="shared" si="38"/>
        <v>OG833H</v>
      </c>
      <c r="C1238" s="1" t="str">
        <f t="shared" si="39"/>
        <v>OG833</v>
      </c>
      <c r="D1238" t="str">
        <f>VLOOKUP(C1238, '1.MetaData'!B:AI, 2, FALSE)</f>
        <v>F14</v>
      </c>
      <c r="F1238" s="13" t="s">
        <v>3147</v>
      </c>
      <c r="G1238" s="14">
        <v>1</v>
      </c>
      <c r="H1238">
        <f ca="1">COUNTIFS('3.DNAExtractions'!$B:$B,$B1238,'3.DNAExtractions'!$D:$D,H$1)</f>
        <v>0</v>
      </c>
      <c r="J1238" s="13" t="s">
        <v>3134</v>
      </c>
      <c r="K1238" s="13">
        <v>1</v>
      </c>
      <c r="L1238" s="13">
        <v>2</v>
      </c>
      <c r="M1238" s="14" t="s">
        <v>3143</v>
      </c>
      <c r="N1238" s="14" t="s">
        <v>3252</v>
      </c>
    </row>
    <row r="1239" spans="1:15" x14ac:dyDescent="0.25">
      <c r="A1239" s="48">
        <v>833</v>
      </c>
      <c r="B1239" s="1" t="str">
        <f t="shared" si="38"/>
        <v>OG833L</v>
      </c>
      <c r="C1239" s="1" t="str">
        <f t="shared" si="39"/>
        <v>OG833</v>
      </c>
      <c r="D1239" t="str">
        <f>VLOOKUP(C1239, '1.MetaData'!B:AI, 2, FALSE)</f>
        <v>F14</v>
      </c>
      <c r="F1239" s="13" t="s">
        <v>3148</v>
      </c>
      <c r="G1239" s="14">
        <v>1</v>
      </c>
      <c r="H1239">
        <f ca="1">COUNTIFS('3.DNAExtractions'!$B:$B,$B1239,'3.DNAExtractions'!$D:$D,H$1)</f>
        <v>0</v>
      </c>
      <c r="J1239" s="13" t="s">
        <v>3134</v>
      </c>
      <c r="K1239" s="13">
        <v>1</v>
      </c>
      <c r="L1239" s="13">
        <v>2</v>
      </c>
      <c r="M1239" s="14" t="s">
        <v>3143</v>
      </c>
      <c r="N1239" s="14" t="s">
        <v>3252</v>
      </c>
    </row>
    <row r="1240" spans="1:15" x14ac:dyDescent="0.25">
      <c r="A1240" s="48">
        <v>833</v>
      </c>
      <c r="B1240" s="1" t="str">
        <f t="shared" si="38"/>
        <v>OG833M</v>
      </c>
      <c r="C1240" s="1" t="str">
        <f t="shared" si="39"/>
        <v>OG833</v>
      </c>
      <c r="D1240" t="str">
        <f>VLOOKUP(C1240, '1.MetaData'!B:AI, 2, FALSE)</f>
        <v>F14</v>
      </c>
      <c r="F1240" s="13" t="s">
        <v>3137</v>
      </c>
      <c r="G1240" s="14">
        <v>1</v>
      </c>
      <c r="H1240">
        <f ca="1">COUNTIFS('3.DNAExtractions'!$B:$B,$B1240,'3.DNAExtractions'!$D:$D,H$1)</f>
        <v>0</v>
      </c>
      <c r="J1240" s="13" t="s">
        <v>3134</v>
      </c>
      <c r="K1240" s="13">
        <v>1</v>
      </c>
      <c r="L1240" s="13">
        <v>2</v>
      </c>
      <c r="M1240" s="14" t="s">
        <v>3143</v>
      </c>
      <c r="N1240" s="14" t="s">
        <v>3252</v>
      </c>
    </row>
    <row r="1241" spans="1:15" x14ac:dyDescent="0.25">
      <c r="A1241" s="48">
        <v>834</v>
      </c>
      <c r="B1241" s="1" t="str">
        <f t="shared" si="38"/>
        <v>OG834G</v>
      </c>
      <c r="C1241" s="1" t="str">
        <f t="shared" si="39"/>
        <v>OG834</v>
      </c>
      <c r="D1241" t="str">
        <f>VLOOKUP(C1241, '1.MetaData'!B:AI, 2, FALSE)</f>
        <v>F15</v>
      </c>
      <c r="F1241" s="13" t="s">
        <v>3133</v>
      </c>
      <c r="G1241" s="14">
        <v>1</v>
      </c>
      <c r="H1241">
        <f ca="1">COUNTIFS('3.DNAExtractions'!$B:$B,$B1241,'3.DNAExtractions'!$D:$D,H$1)</f>
        <v>1</v>
      </c>
      <c r="J1241" s="13" t="s">
        <v>3134</v>
      </c>
      <c r="K1241" s="13">
        <v>1</v>
      </c>
      <c r="L1241" s="13">
        <v>2</v>
      </c>
      <c r="M1241" s="14" t="s">
        <v>3143</v>
      </c>
      <c r="N1241" s="14" t="s">
        <v>3253</v>
      </c>
    </row>
    <row r="1242" spans="1:15" x14ac:dyDescent="0.25">
      <c r="A1242" s="48">
        <v>834</v>
      </c>
      <c r="B1242" s="1" t="str">
        <f t="shared" si="38"/>
        <v>OG834H</v>
      </c>
      <c r="C1242" s="1" t="str">
        <f t="shared" si="39"/>
        <v>OG834</v>
      </c>
      <c r="D1242" t="str">
        <f>VLOOKUP(C1242, '1.MetaData'!B:AI, 2, FALSE)</f>
        <v>F15</v>
      </c>
      <c r="F1242" s="13" t="s">
        <v>3147</v>
      </c>
      <c r="G1242" s="14">
        <v>1</v>
      </c>
      <c r="H1242">
        <f ca="1">COUNTIFS('3.DNAExtractions'!$B:$B,$B1242,'3.DNAExtractions'!$D:$D,H$1)</f>
        <v>1</v>
      </c>
      <c r="J1242" s="13" t="s">
        <v>3134</v>
      </c>
      <c r="K1242" s="13">
        <v>1</v>
      </c>
      <c r="L1242" s="13">
        <v>2</v>
      </c>
      <c r="M1242" s="14" t="s">
        <v>3143</v>
      </c>
      <c r="N1242" s="14" t="s">
        <v>3253</v>
      </c>
    </row>
    <row r="1243" spans="1:15" x14ac:dyDescent="0.25">
      <c r="A1243" s="48">
        <v>834</v>
      </c>
      <c r="B1243" s="1" t="str">
        <f t="shared" si="38"/>
        <v>OG834L</v>
      </c>
      <c r="C1243" s="1" t="str">
        <f t="shared" si="39"/>
        <v>OG834</v>
      </c>
      <c r="D1243" t="str">
        <f>VLOOKUP(C1243, '1.MetaData'!B:AI, 2, FALSE)</f>
        <v>F15</v>
      </c>
      <c r="F1243" s="13" t="s">
        <v>3148</v>
      </c>
      <c r="G1243" s="14">
        <v>1</v>
      </c>
      <c r="H1243">
        <f ca="1">COUNTIFS('3.DNAExtractions'!$B:$B,$B1243,'3.DNAExtractions'!$D:$D,H$1)</f>
        <v>0</v>
      </c>
      <c r="J1243" s="13" t="s">
        <v>3134</v>
      </c>
      <c r="K1243" s="13">
        <v>1</v>
      </c>
      <c r="L1243" s="13">
        <v>2</v>
      </c>
      <c r="M1243" s="14" t="s">
        <v>3143</v>
      </c>
      <c r="N1243" s="14" t="s">
        <v>3253</v>
      </c>
    </row>
    <row r="1244" spans="1:15" x14ac:dyDescent="0.25">
      <c r="A1244" s="48">
        <v>834</v>
      </c>
      <c r="B1244" s="1" t="str">
        <f t="shared" si="38"/>
        <v>OG834M</v>
      </c>
      <c r="C1244" s="1" t="str">
        <f t="shared" si="39"/>
        <v>OG834</v>
      </c>
      <c r="D1244" t="str">
        <f>VLOOKUP(C1244, '1.MetaData'!B:AI, 2, FALSE)</f>
        <v>F15</v>
      </c>
      <c r="F1244" s="13" t="s">
        <v>3137</v>
      </c>
      <c r="G1244" s="14">
        <v>1</v>
      </c>
      <c r="H1244">
        <f ca="1">COUNTIFS('3.DNAExtractions'!$B:$B,$B1244,'3.DNAExtractions'!$D:$D,H$1)</f>
        <v>0</v>
      </c>
      <c r="J1244" s="13" t="s">
        <v>3134</v>
      </c>
      <c r="K1244" s="13">
        <v>1</v>
      </c>
      <c r="L1244" s="13">
        <v>2</v>
      </c>
      <c r="M1244" s="14" t="s">
        <v>3143</v>
      </c>
      <c r="N1244" s="14" t="s">
        <v>3253</v>
      </c>
    </row>
    <row r="1245" spans="1:15" x14ac:dyDescent="0.25">
      <c r="A1245" s="48">
        <v>835</v>
      </c>
      <c r="B1245" s="1" t="str">
        <f t="shared" si="38"/>
        <v>OG835B3</v>
      </c>
      <c r="C1245" s="1" t="str">
        <f t="shared" si="39"/>
        <v>OG835</v>
      </c>
      <c r="D1245" t="str">
        <f>VLOOKUP(C1245, '1.MetaData'!B:AI, 2, FALSE)</f>
        <v>EX24_NS_1_B1, EX24_NS_1_B2, EX24_NS_1_B3, EX24_NS_1_RNA, EX24_NS_1_BW</v>
      </c>
      <c r="E1245" s="13" t="s">
        <v>3254</v>
      </c>
      <c r="F1245" s="13" t="s">
        <v>3149</v>
      </c>
      <c r="G1245" s="14">
        <v>3</v>
      </c>
      <c r="H1245">
        <f ca="1">COUNTIFS('3.DNAExtractions'!$B:$B,$B1245,'3.DNAExtractions'!$D:$D,H$1)</f>
        <v>0</v>
      </c>
      <c r="J1245" s="13" t="s">
        <v>3134</v>
      </c>
      <c r="K1245" s="13">
        <v>1</v>
      </c>
      <c r="L1245" s="13">
        <v>2</v>
      </c>
      <c r="M1245" s="14" t="s">
        <v>3155</v>
      </c>
      <c r="N1245" s="14" t="s">
        <v>3255</v>
      </c>
      <c r="O1245" s="52" t="s">
        <v>880</v>
      </c>
    </row>
    <row r="1246" spans="1:15" x14ac:dyDescent="0.25">
      <c r="A1246" s="48">
        <v>835</v>
      </c>
      <c r="B1246" s="1" t="str">
        <f t="shared" si="38"/>
        <v>OG835B2</v>
      </c>
      <c r="C1246" s="1" t="str">
        <f t="shared" si="39"/>
        <v>OG835</v>
      </c>
      <c r="D1246" t="str">
        <f>VLOOKUP(C1246, '1.MetaData'!B:AI, 2, FALSE)</f>
        <v>EX24_NS_1_B1, EX24_NS_1_B2, EX24_NS_1_B3, EX24_NS_1_RNA, EX24_NS_1_BW</v>
      </c>
      <c r="E1246" s="13" t="s">
        <v>3256</v>
      </c>
      <c r="F1246" s="13" t="s">
        <v>3149</v>
      </c>
      <c r="G1246" s="14">
        <v>2</v>
      </c>
      <c r="H1246">
        <f ca="1">COUNTIFS('3.DNAExtractions'!$B:$B,$B1246,'3.DNAExtractions'!$D:$D,H$1)</f>
        <v>0</v>
      </c>
      <c r="J1246" s="13" t="s">
        <v>3134</v>
      </c>
      <c r="K1246" s="13">
        <v>1</v>
      </c>
      <c r="L1246" s="13">
        <v>2</v>
      </c>
      <c r="M1246" s="14" t="s">
        <v>3155</v>
      </c>
      <c r="N1246" s="14" t="s">
        <v>3255</v>
      </c>
      <c r="O1246" s="52" t="s">
        <v>880</v>
      </c>
    </row>
    <row r="1247" spans="1:15" x14ac:dyDescent="0.25">
      <c r="A1247" s="48">
        <v>835</v>
      </c>
      <c r="B1247" s="1" t="str">
        <f t="shared" si="38"/>
        <v>OG835B</v>
      </c>
      <c r="C1247" s="1" t="str">
        <f t="shared" si="39"/>
        <v>OG835</v>
      </c>
      <c r="D1247" t="str">
        <f>VLOOKUP(C1247, '1.MetaData'!B:AI, 2, FALSE)</f>
        <v>EX24_NS_1_B1, EX24_NS_1_B2, EX24_NS_1_B3, EX24_NS_1_RNA, EX24_NS_1_BW</v>
      </c>
      <c r="E1247" s="13" t="s">
        <v>3257</v>
      </c>
      <c r="F1247" s="13" t="s">
        <v>3149</v>
      </c>
      <c r="G1247" s="14">
        <v>1</v>
      </c>
      <c r="H1247">
        <f ca="1">COUNTIFS('3.DNAExtractions'!$B:$B,$B1247,'3.DNAExtractions'!$D:$D,H$1)</f>
        <v>0</v>
      </c>
      <c r="J1247" s="13" t="s">
        <v>3134</v>
      </c>
      <c r="K1247" s="13">
        <v>1</v>
      </c>
      <c r="L1247" s="13">
        <v>2</v>
      </c>
      <c r="M1247" s="14" t="s">
        <v>3155</v>
      </c>
      <c r="N1247" s="14" t="s">
        <v>3255</v>
      </c>
      <c r="O1247" s="52" t="s">
        <v>880</v>
      </c>
    </row>
    <row r="1248" spans="1:15" x14ac:dyDescent="0.25">
      <c r="A1248" s="48">
        <v>835</v>
      </c>
      <c r="B1248" s="1" t="str">
        <f t="shared" si="38"/>
        <v>OG835B4</v>
      </c>
      <c r="C1248" s="1" t="str">
        <f t="shared" si="39"/>
        <v>OG835</v>
      </c>
      <c r="D1248" t="str">
        <f>VLOOKUP(C1248, '1.MetaData'!B:AI, 2, FALSE)</f>
        <v>EX24_NS_1_B1, EX24_NS_1_B2, EX24_NS_1_B3, EX24_NS_1_RNA, EX24_NS_1_BW</v>
      </c>
      <c r="E1248" s="13" t="s">
        <v>3258</v>
      </c>
      <c r="F1248" s="13" t="s">
        <v>3149</v>
      </c>
      <c r="G1248" s="14">
        <v>4</v>
      </c>
      <c r="H1248">
        <f ca="1">COUNTIFS('3.DNAExtractions'!$B:$B,$B1248,'3.DNAExtractions'!$D:$D,H$1)</f>
        <v>0</v>
      </c>
      <c r="J1248" s="13" t="s">
        <v>3134</v>
      </c>
      <c r="K1248" s="13">
        <v>1</v>
      </c>
      <c r="L1248" s="13">
        <v>2</v>
      </c>
      <c r="M1248" s="14" t="s">
        <v>3155</v>
      </c>
      <c r="N1248" s="14" t="s">
        <v>3255</v>
      </c>
      <c r="O1248" s="52" t="s">
        <v>3259</v>
      </c>
    </row>
    <row r="1249" spans="1:15" x14ac:dyDescent="0.25">
      <c r="A1249" s="48">
        <v>835</v>
      </c>
      <c r="B1249" s="1" t="str">
        <f t="shared" si="38"/>
        <v>OG835B5</v>
      </c>
      <c r="C1249" s="1" t="str">
        <f t="shared" si="39"/>
        <v>OG835</v>
      </c>
      <c r="D1249" t="str">
        <f>VLOOKUP(C1249, '1.MetaData'!B:AI, 2, FALSE)</f>
        <v>EX24_NS_1_B1, EX24_NS_1_B2, EX24_NS_1_B3, EX24_NS_1_RNA, EX24_NS_1_BW</v>
      </c>
      <c r="E1249" s="13" t="s">
        <v>3260</v>
      </c>
      <c r="F1249" s="13" t="s">
        <v>3149</v>
      </c>
      <c r="G1249" s="14">
        <v>5</v>
      </c>
      <c r="H1249">
        <f ca="1">COUNTIFS('3.DNAExtractions'!$B:$B,$B1249,'3.DNAExtractions'!$D:$D,H$1)</f>
        <v>0</v>
      </c>
      <c r="J1249" s="13" t="s">
        <v>3134</v>
      </c>
      <c r="K1249" s="13">
        <v>1</v>
      </c>
      <c r="L1249" s="13">
        <v>2</v>
      </c>
      <c r="M1249" s="14" t="s">
        <v>3155</v>
      </c>
      <c r="N1249" s="14" t="s">
        <v>3255</v>
      </c>
      <c r="O1249" s="52" t="s">
        <v>3261</v>
      </c>
    </row>
    <row r="1250" spans="1:15" x14ac:dyDescent="0.25">
      <c r="A1250" s="48">
        <v>835</v>
      </c>
      <c r="B1250" s="1" t="str">
        <f t="shared" si="38"/>
        <v>OG835F</v>
      </c>
      <c r="C1250" s="1" t="str">
        <f t="shared" si="39"/>
        <v>OG835</v>
      </c>
      <c r="D1250" t="str">
        <f>VLOOKUP(C1250, '1.MetaData'!B:AI, 2, FALSE)</f>
        <v>EX24_NS_1_B1, EX24_NS_1_B2, EX24_NS_1_B3, EX24_NS_1_RNA, EX24_NS_1_BW</v>
      </c>
      <c r="E1250" s="13" t="s">
        <v>3262</v>
      </c>
      <c r="F1250" s="13" t="s">
        <v>3186</v>
      </c>
      <c r="G1250" s="14">
        <v>1</v>
      </c>
      <c r="H1250">
        <f ca="1">COUNTIFS('3.DNAExtractions'!$B:$B,$B1250,'3.DNAExtractions'!$D:$D,H$1)</f>
        <v>0</v>
      </c>
      <c r="J1250" s="13" t="s">
        <v>3134</v>
      </c>
      <c r="K1250" s="13">
        <v>1</v>
      </c>
      <c r="L1250" s="13">
        <v>2</v>
      </c>
      <c r="M1250" s="14" t="s">
        <v>3155</v>
      </c>
      <c r="N1250" s="14" t="s">
        <v>3255</v>
      </c>
      <c r="O1250" s="52" t="s">
        <v>3263</v>
      </c>
    </row>
    <row r="1251" spans="1:15" x14ac:dyDescent="0.25">
      <c r="A1251" s="48">
        <v>836</v>
      </c>
      <c r="B1251" s="1" t="str">
        <f t="shared" si="38"/>
        <v>OG836B</v>
      </c>
      <c r="C1251" s="1" t="str">
        <f t="shared" si="39"/>
        <v>OG836</v>
      </c>
      <c r="D1251" t="str">
        <f>VLOOKUP(C1251, '1.MetaData'!B:AI, 2, FALSE)</f>
        <v>EX24_NS_2_B1, EX24_NS_2_B2, EX24_NS_2_B3, EX24_NS_2_B4, EX24_NS_2_B5, EX24_NS_2_RNA, EX24_NS_2_WB</v>
      </c>
      <c r="E1251" s="13" t="s">
        <v>3264</v>
      </c>
      <c r="F1251" s="13" t="s">
        <v>3149</v>
      </c>
      <c r="G1251" s="14">
        <v>1</v>
      </c>
      <c r="H1251">
        <f ca="1">COUNTIFS('3.DNAExtractions'!$B:$B,$B1251,'3.DNAExtractions'!$D:$D,H$1)</f>
        <v>3</v>
      </c>
      <c r="J1251" s="13" t="s">
        <v>3134</v>
      </c>
      <c r="K1251" s="13">
        <v>1</v>
      </c>
      <c r="L1251" s="13">
        <v>2</v>
      </c>
      <c r="M1251" s="14" t="s">
        <v>3155</v>
      </c>
      <c r="N1251" s="14" t="s">
        <v>3255</v>
      </c>
      <c r="O1251" s="52" t="s">
        <v>880</v>
      </c>
    </row>
    <row r="1252" spans="1:15" x14ac:dyDescent="0.25">
      <c r="A1252" s="48">
        <v>836</v>
      </c>
      <c r="B1252" s="1" t="str">
        <f t="shared" si="38"/>
        <v>OG836B2</v>
      </c>
      <c r="C1252" s="1" t="str">
        <f t="shared" si="39"/>
        <v>OG836</v>
      </c>
      <c r="D1252" t="str">
        <f>VLOOKUP(C1252, '1.MetaData'!B:AI, 2, FALSE)</f>
        <v>EX24_NS_2_B1, EX24_NS_2_B2, EX24_NS_2_B3, EX24_NS_2_B4, EX24_NS_2_B5, EX24_NS_2_RNA, EX24_NS_2_WB</v>
      </c>
      <c r="E1252" s="13" t="s">
        <v>3265</v>
      </c>
      <c r="F1252" s="13" t="s">
        <v>3149</v>
      </c>
      <c r="G1252" s="14">
        <v>2</v>
      </c>
      <c r="H1252">
        <f ca="1">COUNTIFS('3.DNAExtractions'!$B:$B,$B1252,'3.DNAExtractions'!$D:$D,H$1)</f>
        <v>0</v>
      </c>
      <c r="J1252" s="13" t="s">
        <v>3134</v>
      </c>
      <c r="K1252" s="13">
        <v>1</v>
      </c>
      <c r="L1252" s="13">
        <v>2</v>
      </c>
      <c r="M1252" s="14" t="s">
        <v>3155</v>
      </c>
      <c r="N1252" s="14" t="s">
        <v>3255</v>
      </c>
      <c r="O1252" s="52" t="s">
        <v>880</v>
      </c>
    </row>
    <row r="1253" spans="1:15" x14ac:dyDescent="0.25">
      <c r="A1253" s="48">
        <v>836</v>
      </c>
      <c r="B1253" s="1" t="str">
        <f t="shared" si="38"/>
        <v>OG836B3</v>
      </c>
      <c r="C1253" s="1" t="str">
        <f t="shared" si="39"/>
        <v>OG836</v>
      </c>
      <c r="D1253" t="str">
        <f>VLOOKUP(C1253, '1.MetaData'!B:AI, 2, FALSE)</f>
        <v>EX24_NS_2_B1, EX24_NS_2_B2, EX24_NS_2_B3, EX24_NS_2_B4, EX24_NS_2_B5, EX24_NS_2_RNA, EX24_NS_2_WB</v>
      </c>
      <c r="E1253" s="13" t="s">
        <v>3266</v>
      </c>
      <c r="F1253" s="13" t="s">
        <v>3149</v>
      </c>
      <c r="G1253" s="14">
        <v>3</v>
      </c>
      <c r="H1253">
        <f ca="1">COUNTIFS('3.DNAExtractions'!$B:$B,$B1253,'3.DNAExtractions'!$D:$D,H$1)</f>
        <v>0</v>
      </c>
      <c r="J1253" s="13" t="s">
        <v>3134</v>
      </c>
      <c r="K1253" s="13">
        <v>1</v>
      </c>
      <c r="L1253" s="13">
        <v>2</v>
      </c>
      <c r="M1253" s="14" t="s">
        <v>3155</v>
      </c>
      <c r="N1253" s="14" t="s">
        <v>3255</v>
      </c>
      <c r="O1253" s="52" t="s">
        <v>880</v>
      </c>
    </row>
    <row r="1254" spans="1:15" x14ac:dyDescent="0.25">
      <c r="A1254" s="48">
        <v>836</v>
      </c>
      <c r="B1254" s="1" t="str">
        <f t="shared" si="38"/>
        <v>OG836B4</v>
      </c>
      <c r="C1254" s="1" t="str">
        <f t="shared" si="39"/>
        <v>OG836</v>
      </c>
      <c r="D1254" t="str">
        <f>VLOOKUP(C1254, '1.MetaData'!B:AI, 2, FALSE)</f>
        <v>EX24_NS_2_B1, EX24_NS_2_B2, EX24_NS_2_B3, EX24_NS_2_B4, EX24_NS_2_B5, EX24_NS_2_RNA, EX24_NS_2_WB</v>
      </c>
      <c r="E1254" s="13" t="s">
        <v>3267</v>
      </c>
      <c r="F1254" s="13" t="s">
        <v>3149</v>
      </c>
      <c r="G1254" s="14">
        <v>4</v>
      </c>
      <c r="H1254">
        <f ca="1">COUNTIFS('3.DNAExtractions'!$B:$B,$B1254,'3.DNAExtractions'!$D:$D,H$1)</f>
        <v>0</v>
      </c>
      <c r="J1254" s="13" t="s">
        <v>3134</v>
      </c>
      <c r="K1254" s="13">
        <v>1</v>
      </c>
      <c r="L1254" s="13">
        <v>2</v>
      </c>
      <c r="M1254" s="14" t="s">
        <v>3155</v>
      </c>
      <c r="N1254" s="14" t="s">
        <v>3255</v>
      </c>
      <c r="O1254" s="52" t="s">
        <v>880</v>
      </c>
    </row>
    <row r="1255" spans="1:15" x14ac:dyDescent="0.25">
      <c r="A1255" s="48">
        <v>836</v>
      </c>
      <c r="B1255" s="1" t="str">
        <f t="shared" si="38"/>
        <v>OG836B5</v>
      </c>
      <c r="C1255" s="1" t="str">
        <f t="shared" si="39"/>
        <v>OG836</v>
      </c>
      <c r="D1255" t="str">
        <f>VLOOKUP(C1255, '1.MetaData'!B:AI, 2, FALSE)</f>
        <v>EX24_NS_2_B1, EX24_NS_2_B2, EX24_NS_2_B3, EX24_NS_2_B4, EX24_NS_2_B5, EX24_NS_2_RNA, EX24_NS_2_WB</v>
      </c>
      <c r="E1255" s="13" t="s">
        <v>3268</v>
      </c>
      <c r="F1255" s="13" t="s">
        <v>3149</v>
      </c>
      <c r="G1255" s="14">
        <v>5</v>
      </c>
      <c r="H1255">
        <f ca="1">COUNTIFS('3.DNAExtractions'!$B:$B,$B1255,'3.DNAExtractions'!$D:$D,H$1)</f>
        <v>0</v>
      </c>
      <c r="J1255" s="13" t="s">
        <v>3134</v>
      </c>
      <c r="K1255" s="13">
        <v>1</v>
      </c>
      <c r="L1255" s="13">
        <v>2</v>
      </c>
      <c r="M1255" s="14" t="s">
        <v>3155</v>
      </c>
      <c r="N1255" s="14" t="s">
        <v>3255</v>
      </c>
      <c r="O1255" s="52" t="s">
        <v>880</v>
      </c>
    </row>
    <row r="1256" spans="1:15" x14ac:dyDescent="0.25">
      <c r="A1256" s="48">
        <v>836</v>
      </c>
      <c r="B1256" s="1" t="str">
        <f t="shared" si="38"/>
        <v>OG836B6</v>
      </c>
      <c r="C1256" s="1" t="str">
        <f t="shared" si="39"/>
        <v>OG836</v>
      </c>
      <c r="D1256" t="str">
        <f>VLOOKUP(C1256, '1.MetaData'!B:AI, 2, FALSE)</f>
        <v>EX24_NS_2_B1, EX24_NS_2_B2, EX24_NS_2_B3, EX24_NS_2_B4, EX24_NS_2_B5, EX24_NS_2_RNA, EX24_NS_2_WB</v>
      </c>
      <c r="E1256" s="13" t="s">
        <v>3269</v>
      </c>
      <c r="F1256" s="13" t="s">
        <v>3149</v>
      </c>
      <c r="G1256" s="14">
        <v>6</v>
      </c>
      <c r="H1256">
        <f ca="1">COUNTIFS('3.DNAExtractions'!$B:$B,$B1256,'3.DNAExtractions'!$D:$D,H$1)</f>
        <v>0</v>
      </c>
      <c r="J1256" s="13" t="s">
        <v>3134</v>
      </c>
      <c r="K1256" s="13">
        <v>1</v>
      </c>
      <c r="L1256" s="13">
        <v>2</v>
      </c>
      <c r="M1256" s="14" t="s">
        <v>3155</v>
      </c>
      <c r="N1256" s="14" t="s">
        <v>3255</v>
      </c>
      <c r="O1256" s="52" t="s">
        <v>3259</v>
      </c>
    </row>
    <row r="1257" spans="1:15" x14ac:dyDescent="0.25">
      <c r="A1257" s="48">
        <v>836</v>
      </c>
      <c r="B1257" s="1" t="str">
        <f t="shared" si="38"/>
        <v>OG836B7</v>
      </c>
      <c r="C1257" s="1" t="str">
        <f t="shared" si="39"/>
        <v>OG836</v>
      </c>
      <c r="D1257" t="str">
        <f>VLOOKUP(C1257, '1.MetaData'!B:AI, 2, FALSE)</f>
        <v>EX24_NS_2_B1, EX24_NS_2_B2, EX24_NS_2_B3, EX24_NS_2_B4, EX24_NS_2_B5, EX24_NS_2_RNA, EX24_NS_2_WB</v>
      </c>
      <c r="E1257" s="13" t="s">
        <v>3270</v>
      </c>
      <c r="F1257" s="13" t="s">
        <v>3149</v>
      </c>
      <c r="G1257" s="14">
        <v>7</v>
      </c>
      <c r="H1257">
        <f ca="1">COUNTIFS('3.DNAExtractions'!$B:$B,$B1257,'3.DNAExtractions'!$D:$D,H$1)</f>
        <v>0</v>
      </c>
      <c r="J1257" s="13" t="s">
        <v>3134</v>
      </c>
      <c r="K1257" s="13">
        <v>1</v>
      </c>
      <c r="L1257" s="13">
        <v>2</v>
      </c>
      <c r="M1257" s="14" t="s">
        <v>3155</v>
      </c>
      <c r="N1257" s="14" t="s">
        <v>3255</v>
      </c>
      <c r="O1257" s="52" t="s">
        <v>3261</v>
      </c>
    </row>
    <row r="1258" spans="1:15" x14ac:dyDescent="0.25">
      <c r="A1258" s="48">
        <v>836</v>
      </c>
      <c r="B1258" s="1" t="str">
        <f t="shared" si="38"/>
        <v>OG836F</v>
      </c>
      <c r="C1258" s="1" t="str">
        <f t="shared" si="39"/>
        <v>OG836</v>
      </c>
      <c r="D1258" t="str">
        <f>VLOOKUP(C1258, '1.MetaData'!B:AI, 2, FALSE)</f>
        <v>EX24_NS_2_B1, EX24_NS_2_B2, EX24_NS_2_B3, EX24_NS_2_B4, EX24_NS_2_B5, EX24_NS_2_RNA, EX24_NS_2_WB</v>
      </c>
      <c r="E1258" s="13" t="s">
        <v>3271</v>
      </c>
      <c r="F1258" s="13" t="s">
        <v>3186</v>
      </c>
      <c r="G1258" s="14">
        <v>1</v>
      </c>
      <c r="H1258">
        <f ca="1">COUNTIFS('3.DNAExtractions'!$B:$B,$B1258,'3.DNAExtractions'!$D:$D,H$1)</f>
        <v>0</v>
      </c>
      <c r="J1258" s="13" t="s">
        <v>3134</v>
      </c>
      <c r="K1258" s="13">
        <v>1</v>
      </c>
      <c r="L1258" s="13">
        <v>2</v>
      </c>
      <c r="M1258" s="14" t="s">
        <v>3155</v>
      </c>
      <c r="N1258" s="14" t="s">
        <v>3255</v>
      </c>
      <c r="O1258" s="52" t="s">
        <v>3263</v>
      </c>
    </row>
    <row r="1259" spans="1:15" x14ac:dyDescent="0.25">
      <c r="A1259" s="48">
        <v>837</v>
      </c>
      <c r="B1259" s="1" t="str">
        <f t="shared" si="38"/>
        <v>OG837B</v>
      </c>
      <c r="C1259" s="1" t="str">
        <f t="shared" si="39"/>
        <v>OG837</v>
      </c>
      <c r="D1259" t="str">
        <f>VLOOKUP(C1259, '1.MetaData'!B:AI, 2, FALSE)</f>
        <v>EX24_PR_1_B1, EX24_PR_1_B2, EX24_PR_1_B3, EX24_PR_1_B4, EX24_PR_1_B1, EX24_PR_1_RNA, EX24_PR_1_WB</v>
      </c>
      <c r="E1259" s="13" t="s">
        <v>3272</v>
      </c>
      <c r="F1259" s="13" t="s">
        <v>3149</v>
      </c>
      <c r="G1259" s="14">
        <v>1</v>
      </c>
      <c r="H1259">
        <f ca="1">COUNTIFS('3.DNAExtractions'!$B:$B,$B1259,'3.DNAExtractions'!$D:$D,H$1)</f>
        <v>4</v>
      </c>
      <c r="J1259" s="13" t="s">
        <v>3134</v>
      </c>
      <c r="K1259" s="13">
        <v>1</v>
      </c>
      <c r="L1259" s="13">
        <v>2</v>
      </c>
      <c r="M1259" s="14" t="s">
        <v>3155</v>
      </c>
      <c r="N1259" s="14" t="s">
        <v>3255</v>
      </c>
      <c r="O1259" s="52" t="s">
        <v>880</v>
      </c>
    </row>
    <row r="1260" spans="1:15" x14ac:dyDescent="0.25">
      <c r="A1260" s="48">
        <v>837</v>
      </c>
      <c r="B1260" s="1" t="str">
        <f t="shared" si="38"/>
        <v>OG837B2</v>
      </c>
      <c r="C1260" s="1" t="str">
        <f t="shared" si="39"/>
        <v>OG837</v>
      </c>
      <c r="D1260" t="str">
        <f>VLOOKUP(C1260, '1.MetaData'!B:AI, 2, FALSE)</f>
        <v>EX24_PR_1_B1, EX24_PR_1_B2, EX24_PR_1_B3, EX24_PR_1_B4, EX24_PR_1_B1, EX24_PR_1_RNA, EX24_PR_1_WB</v>
      </c>
      <c r="E1260" s="13" t="s">
        <v>3273</v>
      </c>
      <c r="F1260" s="13" t="s">
        <v>3149</v>
      </c>
      <c r="G1260" s="14">
        <v>2</v>
      </c>
      <c r="H1260">
        <f ca="1">COUNTIFS('3.DNAExtractions'!$B:$B,$B1260,'3.DNAExtractions'!$D:$D,H$1)</f>
        <v>0</v>
      </c>
      <c r="J1260" s="13" t="s">
        <v>3134</v>
      </c>
      <c r="K1260" s="13">
        <v>1</v>
      </c>
      <c r="L1260" s="13">
        <v>2</v>
      </c>
      <c r="M1260" s="14" t="s">
        <v>3155</v>
      </c>
      <c r="N1260" s="14" t="s">
        <v>3255</v>
      </c>
      <c r="O1260" s="52" t="s">
        <v>880</v>
      </c>
    </row>
    <row r="1261" spans="1:15" x14ac:dyDescent="0.25">
      <c r="A1261" s="48">
        <v>837</v>
      </c>
      <c r="B1261" s="1" t="str">
        <f t="shared" si="38"/>
        <v>OG837B3</v>
      </c>
      <c r="C1261" s="1" t="str">
        <f t="shared" si="39"/>
        <v>OG837</v>
      </c>
      <c r="D1261" t="str">
        <f>VLOOKUP(C1261, '1.MetaData'!B:AI, 2, FALSE)</f>
        <v>EX24_PR_1_B1, EX24_PR_1_B2, EX24_PR_1_B3, EX24_PR_1_B4, EX24_PR_1_B1, EX24_PR_1_RNA, EX24_PR_1_WB</v>
      </c>
      <c r="E1261" s="13" t="s">
        <v>3274</v>
      </c>
      <c r="F1261" s="13" t="s">
        <v>3149</v>
      </c>
      <c r="G1261" s="14">
        <v>3</v>
      </c>
      <c r="H1261">
        <f ca="1">COUNTIFS('3.DNAExtractions'!$B:$B,$B1261,'3.DNAExtractions'!$D:$D,H$1)</f>
        <v>0</v>
      </c>
      <c r="J1261" s="13" t="s">
        <v>3134</v>
      </c>
      <c r="K1261" s="13">
        <v>1</v>
      </c>
      <c r="L1261" s="13">
        <v>2</v>
      </c>
      <c r="M1261" s="14" t="s">
        <v>3155</v>
      </c>
      <c r="N1261" s="14" t="s">
        <v>3255</v>
      </c>
      <c r="O1261" s="52" t="s">
        <v>880</v>
      </c>
    </row>
    <row r="1262" spans="1:15" x14ac:dyDescent="0.25">
      <c r="A1262" s="48">
        <v>837</v>
      </c>
      <c r="B1262" s="1" t="str">
        <f t="shared" si="38"/>
        <v>OG837B4</v>
      </c>
      <c r="C1262" s="1" t="str">
        <f t="shared" si="39"/>
        <v>OG837</v>
      </c>
      <c r="D1262" t="str">
        <f>VLOOKUP(C1262, '1.MetaData'!B:AI, 2, FALSE)</f>
        <v>EX24_PR_1_B1, EX24_PR_1_B2, EX24_PR_1_B3, EX24_PR_1_B4, EX24_PR_1_B1, EX24_PR_1_RNA, EX24_PR_1_WB</v>
      </c>
      <c r="E1262" s="13" t="s">
        <v>3275</v>
      </c>
      <c r="F1262" s="13" t="s">
        <v>3149</v>
      </c>
      <c r="G1262" s="14">
        <v>4</v>
      </c>
      <c r="H1262">
        <f ca="1">COUNTIFS('3.DNAExtractions'!$B:$B,$B1262,'3.DNAExtractions'!$D:$D,H$1)</f>
        <v>0</v>
      </c>
      <c r="J1262" s="13" t="s">
        <v>3134</v>
      </c>
      <c r="K1262" s="13">
        <v>1</v>
      </c>
      <c r="L1262" s="13">
        <v>2</v>
      </c>
      <c r="M1262" s="14" t="s">
        <v>3155</v>
      </c>
      <c r="N1262" s="14" t="s">
        <v>3255</v>
      </c>
      <c r="O1262" s="52" t="s">
        <v>880</v>
      </c>
    </row>
    <row r="1263" spans="1:15" x14ac:dyDescent="0.25">
      <c r="A1263" s="48">
        <v>837</v>
      </c>
      <c r="B1263" s="1" t="str">
        <f t="shared" si="38"/>
        <v>OG837B5</v>
      </c>
      <c r="C1263" s="1" t="str">
        <f t="shared" si="39"/>
        <v>OG837</v>
      </c>
      <c r="D1263" t="str">
        <f>VLOOKUP(C1263, '1.MetaData'!B:AI, 2, FALSE)</f>
        <v>EX24_PR_1_B1, EX24_PR_1_B2, EX24_PR_1_B3, EX24_PR_1_B4, EX24_PR_1_B1, EX24_PR_1_RNA, EX24_PR_1_WB</v>
      </c>
      <c r="E1263" s="13" t="s">
        <v>3276</v>
      </c>
      <c r="F1263" s="13" t="s">
        <v>3149</v>
      </c>
      <c r="G1263" s="14">
        <v>5</v>
      </c>
      <c r="H1263">
        <f ca="1">COUNTIFS('3.DNAExtractions'!$B:$B,$B1263,'3.DNAExtractions'!$D:$D,H$1)</f>
        <v>0</v>
      </c>
      <c r="J1263" s="13" t="s">
        <v>3134</v>
      </c>
      <c r="K1263" s="13">
        <v>1</v>
      </c>
      <c r="L1263" s="13">
        <v>2</v>
      </c>
      <c r="M1263" s="14" t="s">
        <v>3155</v>
      </c>
      <c r="N1263" s="14" t="s">
        <v>3255</v>
      </c>
      <c r="O1263" s="52" t="s">
        <v>880</v>
      </c>
    </row>
    <row r="1264" spans="1:15" x14ac:dyDescent="0.25">
      <c r="A1264" s="48">
        <v>837</v>
      </c>
      <c r="B1264" s="1" t="str">
        <f t="shared" si="38"/>
        <v>OG837B6</v>
      </c>
      <c r="C1264" s="1" t="str">
        <f t="shared" si="39"/>
        <v>OG837</v>
      </c>
      <c r="D1264" t="str">
        <f>VLOOKUP(C1264, '1.MetaData'!B:AI, 2, FALSE)</f>
        <v>EX24_PR_1_B1, EX24_PR_1_B2, EX24_PR_1_B3, EX24_PR_1_B4, EX24_PR_1_B1, EX24_PR_1_RNA, EX24_PR_1_WB</v>
      </c>
      <c r="E1264" s="13" t="s">
        <v>3277</v>
      </c>
      <c r="F1264" s="13" t="s">
        <v>3149</v>
      </c>
      <c r="G1264" s="14">
        <v>6</v>
      </c>
      <c r="H1264">
        <f ca="1">COUNTIFS('3.DNAExtractions'!$B:$B,$B1264,'3.DNAExtractions'!$D:$D,H$1)</f>
        <v>0</v>
      </c>
      <c r="J1264" s="13" t="s">
        <v>3134</v>
      </c>
      <c r="K1264" s="13">
        <v>1</v>
      </c>
      <c r="L1264" s="13">
        <v>2</v>
      </c>
      <c r="M1264" s="14" t="s">
        <v>3155</v>
      </c>
      <c r="N1264" s="14" t="s">
        <v>3255</v>
      </c>
      <c r="O1264" s="52" t="s">
        <v>3259</v>
      </c>
    </row>
    <row r="1265" spans="1:15" x14ac:dyDescent="0.25">
      <c r="A1265" s="48">
        <v>837</v>
      </c>
      <c r="B1265" s="1" t="str">
        <f t="shared" si="38"/>
        <v>OG837B7</v>
      </c>
      <c r="C1265" s="1" t="str">
        <f t="shared" si="39"/>
        <v>OG837</v>
      </c>
      <c r="D1265" t="str">
        <f>VLOOKUP(C1265, '1.MetaData'!B:AI, 2, FALSE)</f>
        <v>EX24_PR_1_B1, EX24_PR_1_B2, EX24_PR_1_B3, EX24_PR_1_B4, EX24_PR_1_B1, EX24_PR_1_RNA, EX24_PR_1_WB</v>
      </c>
      <c r="E1265" s="13" t="s">
        <v>3278</v>
      </c>
      <c r="F1265" s="13" t="s">
        <v>3149</v>
      </c>
      <c r="G1265" s="14">
        <v>7</v>
      </c>
      <c r="H1265">
        <f ca="1">COUNTIFS('3.DNAExtractions'!$B:$B,$B1265,'3.DNAExtractions'!$D:$D,H$1)</f>
        <v>0</v>
      </c>
      <c r="J1265" s="13" t="s">
        <v>3134</v>
      </c>
      <c r="K1265" s="13">
        <v>1</v>
      </c>
      <c r="L1265" s="13">
        <v>2</v>
      </c>
      <c r="M1265" s="14" t="s">
        <v>3155</v>
      </c>
      <c r="N1265" s="14" t="s">
        <v>3255</v>
      </c>
      <c r="O1265" s="52" t="s">
        <v>3261</v>
      </c>
    </row>
    <row r="1266" spans="1:15" x14ac:dyDescent="0.25">
      <c r="A1266" s="48">
        <v>837</v>
      </c>
      <c r="B1266" s="1" t="str">
        <f t="shared" si="38"/>
        <v>OG837F</v>
      </c>
      <c r="C1266" s="1" t="str">
        <f t="shared" si="39"/>
        <v>OG837</v>
      </c>
      <c r="D1266" t="str">
        <f>VLOOKUP(C1266, '1.MetaData'!B:AI, 2, FALSE)</f>
        <v>EX24_PR_1_B1, EX24_PR_1_B2, EX24_PR_1_B3, EX24_PR_1_B4, EX24_PR_1_B1, EX24_PR_1_RNA, EX24_PR_1_WB</v>
      </c>
      <c r="E1266" s="13" t="s">
        <v>3279</v>
      </c>
      <c r="F1266" s="13" t="s">
        <v>3186</v>
      </c>
      <c r="G1266" s="14">
        <v>1</v>
      </c>
      <c r="H1266">
        <f ca="1">COUNTIFS('3.DNAExtractions'!$B:$B,$B1266,'3.DNAExtractions'!$D:$D,H$1)</f>
        <v>0</v>
      </c>
      <c r="J1266" s="13" t="s">
        <v>3134</v>
      </c>
      <c r="K1266" s="13">
        <v>1</v>
      </c>
      <c r="L1266" s="13">
        <v>2</v>
      </c>
      <c r="M1266" s="14" t="s">
        <v>3155</v>
      </c>
      <c r="N1266" s="14" t="s">
        <v>3255</v>
      </c>
      <c r="O1266" s="52" t="s">
        <v>3263</v>
      </c>
    </row>
    <row r="1267" spans="1:15" x14ac:dyDescent="0.25">
      <c r="A1267" s="48">
        <v>838</v>
      </c>
      <c r="B1267" s="1" t="str">
        <f t="shared" si="38"/>
        <v>OG838B</v>
      </c>
      <c r="C1267" s="1" t="str">
        <f t="shared" si="39"/>
        <v>OG838</v>
      </c>
      <c r="D1267" t="str">
        <f>VLOOKUP(C1267, '1.MetaData'!B:AI, 2, FALSE)</f>
        <v>EX24_GS_1_B1, EX24_GS_1_B2, EX24_GS_1_B3, EX24_GS_1_RNA, EX24_GS_1_WB</v>
      </c>
      <c r="E1267" s="13" t="s">
        <v>3280</v>
      </c>
      <c r="F1267" s="13" t="s">
        <v>3149</v>
      </c>
      <c r="G1267" s="14">
        <v>1</v>
      </c>
      <c r="H1267">
        <f ca="1">COUNTIFS('3.DNAExtractions'!$B:$B,$B1267,'3.DNAExtractions'!$D:$D,H$1)</f>
        <v>3</v>
      </c>
      <c r="J1267" s="13" t="s">
        <v>3134</v>
      </c>
      <c r="K1267" s="13">
        <v>1</v>
      </c>
      <c r="L1267" s="13">
        <v>2</v>
      </c>
      <c r="M1267" s="14" t="s">
        <v>3155</v>
      </c>
      <c r="N1267" s="14" t="s">
        <v>3255</v>
      </c>
      <c r="O1267" s="52" t="s">
        <v>880</v>
      </c>
    </row>
    <row r="1268" spans="1:15" x14ac:dyDescent="0.25">
      <c r="A1268" s="48">
        <v>838</v>
      </c>
      <c r="B1268" s="1" t="str">
        <f t="shared" si="38"/>
        <v>OG838B2</v>
      </c>
      <c r="C1268" s="1" t="str">
        <f t="shared" si="39"/>
        <v>OG838</v>
      </c>
      <c r="D1268" t="str">
        <f>VLOOKUP(C1268, '1.MetaData'!B:AI, 2, FALSE)</f>
        <v>EX24_GS_1_B1, EX24_GS_1_B2, EX24_GS_1_B3, EX24_GS_1_RNA, EX24_GS_1_WB</v>
      </c>
      <c r="E1268" s="13" t="s">
        <v>3281</v>
      </c>
      <c r="F1268" s="13" t="s">
        <v>3149</v>
      </c>
      <c r="G1268" s="14">
        <v>2</v>
      </c>
      <c r="H1268">
        <f ca="1">COUNTIFS('3.DNAExtractions'!$B:$B,$B1268,'3.DNAExtractions'!$D:$D,H$1)</f>
        <v>1</v>
      </c>
      <c r="J1268" s="13" t="s">
        <v>3134</v>
      </c>
      <c r="K1268" s="13">
        <v>1</v>
      </c>
      <c r="L1268" s="13">
        <v>2</v>
      </c>
      <c r="M1268" s="14" t="s">
        <v>3155</v>
      </c>
      <c r="N1268" s="14" t="s">
        <v>3255</v>
      </c>
      <c r="O1268" s="52" t="s">
        <v>880</v>
      </c>
    </row>
    <row r="1269" spans="1:15" x14ac:dyDescent="0.25">
      <c r="A1269" s="48">
        <v>838</v>
      </c>
      <c r="B1269" s="1" t="str">
        <f t="shared" si="38"/>
        <v>OG838B3</v>
      </c>
      <c r="C1269" s="1" t="str">
        <f t="shared" si="39"/>
        <v>OG838</v>
      </c>
      <c r="D1269" t="str">
        <f>VLOOKUP(C1269, '1.MetaData'!B:AI, 2, FALSE)</f>
        <v>EX24_GS_1_B1, EX24_GS_1_B2, EX24_GS_1_B3, EX24_GS_1_RNA, EX24_GS_1_WB</v>
      </c>
      <c r="E1269" s="13" t="s">
        <v>3282</v>
      </c>
      <c r="F1269" s="13" t="s">
        <v>3149</v>
      </c>
      <c r="G1269" s="14">
        <v>3</v>
      </c>
      <c r="H1269">
        <f ca="1">COUNTIFS('3.DNAExtractions'!$B:$B,$B1269,'3.DNAExtractions'!$D:$D,H$1)</f>
        <v>0</v>
      </c>
      <c r="J1269" s="13" t="s">
        <v>3134</v>
      </c>
      <c r="K1269" s="13">
        <v>1</v>
      </c>
      <c r="L1269" s="13">
        <v>2</v>
      </c>
      <c r="M1269" s="14" t="s">
        <v>3155</v>
      </c>
      <c r="N1269" s="14" t="s">
        <v>3255</v>
      </c>
      <c r="O1269" s="52" t="s">
        <v>880</v>
      </c>
    </row>
    <row r="1270" spans="1:15" x14ac:dyDescent="0.25">
      <c r="A1270" s="48">
        <v>838</v>
      </c>
      <c r="B1270" s="1" t="str">
        <f t="shared" si="38"/>
        <v>OG838B4</v>
      </c>
      <c r="C1270" s="1" t="str">
        <f t="shared" si="39"/>
        <v>OG838</v>
      </c>
      <c r="D1270" t="str">
        <f>VLOOKUP(C1270, '1.MetaData'!B:AI, 2, FALSE)</f>
        <v>EX24_GS_1_B1, EX24_GS_1_B2, EX24_GS_1_B3, EX24_GS_1_RNA, EX24_GS_1_WB</v>
      </c>
      <c r="E1270" s="13" t="s">
        <v>3283</v>
      </c>
      <c r="F1270" s="13" t="s">
        <v>3149</v>
      </c>
      <c r="G1270" s="14">
        <v>4</v>
      </c>
      <c r="H1270">
        <f ca="1">COUNTIFS('3.DNAExtractions'!$B:$B,$B1270,'3.DNAExtractions'!$D:$D,H$1)</f>
        <v>0</v>
      </c>
      <c r="J1270" s="13" t="s">
        <v>3134</v>
      </c>
      <c r="K1270" s="13">
        <v>1</v>
      </c>
      <c r="L1270" s="13">
        <v>2</v>
      </c>
      <c r="M1270" s="14" t="s">
        <v>3155</v>
      </c>
      <c r="N1270" s="14" t="s">
        <v>3255</v>
      </c>
      <c r="O1270" s="52" t="s">
        <v>3259</v>
      </c>
    </row>
    <row r="1271" spans="1:15" x14ac:dyDescent="0.25">
      <c r="A1271" s="48">
        <v>838</v>
      </c>
      <c r="B1271" s="1" t="str">
        <f t="shared" si="38"/>
        <v>OG838B5</v>
      </c>
      <c r="C1271" s="1" t="str">
        <f t="shared" si="39"/>
        <v>OG838</v>
      </c>
      <c r="D1271" t="str">
        <f>VLOOKUP(C1271, '1.MetaData'!B:AI, 2, FALSE)</f>
        <v>EX24_GS_1_B1, EX24_GS_1_B2, EX24_GS_1_B3, EX24_GS_1_RNA, EX24_GS_1_WB</v>
      </c>
      <c r="E1271" s="13" t="s">
        <v>3284</v>
      </c>
      <c r="F1271" s="13" t="s">
        <v>3149</v>
      </c>
      <c r="G1271" s="14">
        <v>5</v>
      </c>
      <c r="H1271">
        <f ca="1">COUNTIFS('3.DNAExtractions'!$B:$B,$B1271,'3.DNAExtractions'!$D:$D,H$1)</f>
        <v>0</v>
      </c>
      <c r="J1271" s="13" t="s">
        <v>3134</v>
      </c>
      <c r="K1271" s="13">
        <v>1</v>
      </c>
      <c r="L1271" s="13">
        <v>2</v>
      </c>
      <c r="M1271" s="14" t="s">
        <v>3155</v>
      </c>
      <c r="N1271" s="14" t="s">
        <v>3255</v>
      </c>
      <c r="O1271" s="52" t="s">
        <v>3261</v>
      </c>
    </row>
    <row r="1272" spans="1:15" x14ac:dyDescent="0.25">
      <c r="A1272" s="48">
        <v>838</v>
      </c>
      <c r="B1272" s="1" t="str">
        <f t="shared" si="38"/>
        <v>OG838F</v>
      </c>
      <c r="C1272" s="1" t="str">
        <f t="shared" si="39"/>
        <v>OG838</v>
      </c>
      <c r="D1272" t="str">
        <f>VLOOKUP(C1272, '1.MetaData'!B:AI, 2, FALSE)</f>
        <v>EX24_GS_1_B1, EX24_GS_1_B2, EX24_GS_1_B3, EX24_GS_1_RNA, EX24_GS_1_WB</v>
      </c>
      <c r="E1272" s="13" t="s">
        <v>3285</v>
      </c>
      <c r="F1272" s="13" t="s">
        <v>3186</v>
      </c>
      <c r="G1272" s="14">
        <v>1</v>
      </c>
      <c r="H1272">
        <f ca="1">COUNTIFS('3.DNAExtractions'!$B:$B,$B1272,'3.DNAExtractions'!$D:$D,H$1)</f>
        <v>0</v>
      </c>
      <c r="J1272" s="13" t="s">
        <v>3134</v>
      </c>
      <c r="K1272" s="13">
        <v>1</v>
      </c>
      <c r="L1272" s="13">
        <v>2</v>
      </c>
      <c r="M1272" s="14" t="s">
        <v>3155</v>
      </c>
      <c r="N1272" s="14" t="s">
        <v>3255</v>
      </c>
      <c r="O1272" s="52" t="s">
        <v>3263</v>
      </c>
    </row>
    <row r="1273" spans="1:15" x14ac:dyDescent="0.25">
      <c r="A1273" s="48">
        <v>839</v>
      </c>
      <c r="B1273" s="1" t="str">
        <f t="shared" si="38"/>
        <v>OG839B</v>
      </c>
      <c r="C1273" s="1" t="str">
        <f t="shared" si="39"/>
        <v>OG839</v>
      </c>
      <c r="D1273" t="str">
        <f>VLOOKUP(C1273, '1.MetaData'!B:AI, 2, FALSE)</f>
        <v>EX24_GS_2_B1, EX24_GS_2_B2, EX24_GS_2_B3, EX24_GS_2_B4, EX24_GS_2_B5, EX24_GS_2_RNA, EX24_GS_2_WB</v>
      </c>
      <c r="E1273" s="13" t="s">
        <v>3286</v>
      </c>
      <c r="F1273" s="13" t="s">
        <v>3149</v>
      </c>
      <c r="G1273" s="14">
        <v>1</v>
      </c>
      <c r="H1273">
        <f ca="1">COUNTIFS('3.DNAExtractions'!$B:$B,$B1273,'3.DNAExtractions'!$D:$D,H$1)</f>
        <v>0</v>
      </c>
      <c r="J1273" s="13" t="s">
        <v>3134</v>
      </c>
      <c r="K1273" s="13">
        <v>1</v>
      </c>
      <c r="L1273" s="13">
        <v>2</v>
      </c>
      <c r="M1273" s="14" t="s">
        <v>3155</v>
      </c>
      <c r="N1273" s="14" t="s">
        <v>3255</v>
      </c>
      <c r="O1273" s="52" t="s">
        <v>880</v>
      </c>
    </row>
    <row r="1274" spans="1:15" x14ac:dyDescent="0.25">
      <c r="A1274" s="48">
        <v>839</v>
      </c>
      <c r="B1274" s="1" t="str">
        <f t="shared" ref="B1274:B1336" si="40">IF(G1274&gt;1,_xlfn.CONCAT(C1274,LEFT(F1274,1),G1274),_xlfn.CONCAT(C1274,LEFT(F1274,1)))</f>
        <v>OG839B2</v>
      </c>
      <c r="C1274" s="1" t="str">
        <f t="shared" ref="C1274:C1336" si="41">_xlfn.CONCAT("OG",A1274)</f>
        <v>OG839</v>
      </c>
      <c r="D1274" t="str">
        <f>VLOOKUP(C1274, '1.MetaData'!B:AI, 2, FALSE)</f>
        <v>EX24_GS_2_B1, EX24_GS_2_B2, EX24_GS_2_B3, EX24_GS_2_B4, EX24_GS_2_B5, EX24_GS_2_RNA, EX24_GS_2_WB</v>
      </c>
      <c r="E1274" s="13" t="s">
        <v>3287</v>
      </c>
      <c r="F1274" s="13" t="s">
        <v>3149</v>
      </c>
      <c r="G1274" s="14">
        <v>2</v>
      </c>
      <c r="H1274">
        <f ca="1">COUNTIFS('3.DNAExtractions'!$B:$B,$B1274,'3.DNAExtractions'!$D:$D,H$1)</f>
        <v>0</v>
      </c>
      <c r="J1274" s="13" t="s">
        <v>3134</v>
      </c>
      <c r="K1274" s="13">
        <v>1</v>
      </c>
      <c r="L1274" s="13">
        <v>2</v>
      </c>
      <c r="M1274" s="14" t="s">
        <v>3155</v>
      </c>
      <c r="N1274" s="14" t="s">
        <v>3255</v>
      </c>
      <c r="O1274" s="52" t="s">
        <v>880</v>
      </c>
    </row>
    <row r="1275" spans="1:15" x14ac:dyDescent="0.25">
      <c r="A1275" s="48">
        <v>839</v>
      </c>
      <c r="B1275" s="1" t="str">
        <f t="shared" si="40"/>
        <v>OG839B3</v>
      </c>
      <c r="C1275" s="1" t="str">
        <f t="shared" si="41"/>
        <v>OG839</v>
      </c>
      <c r="D1275" t="str">
        <f>VLOOKUP(C1275, '1.MetaData'!B:AI, 2, FALSE)</f>
        <v>EX24_GS_2_B1, EX24_GS_2_B2, EX24_GS_2_B3, EX24_GS_2_B4, EX24_GS_2_B5, EX24_GS_2_RNA, EX24_GS_2_WB</v>
      </c>
      <c r="E1275" s="13" t="s">
        <v>3288</v>
      </c>
      <c r="F1275" s="13" t="s">
        <v>3149</v>
      </c>
      <c r="G1275" s="14">
        <v>3</v>
      </c>
      <c r="H1275">
        <f ca="1">COUNTIFS('3.DNAExtractions'!$B:$B,$B1275,'3.DNAExtractions'!$D:$D,H$1)</f>
        <v>0</v>
      </c>
      <c r="J1275" s="13" t="s">
        <v>3134</v>
      </c>
      <c r="K1275" s="13">
        <v>1</v>
      </c>
      <c r="L1275" s="13">
        <v>2</v>
      </c>
      <c r="M1275" s="14" t="s">
        <v>3155</v>
      </c>
      <c r="N1275" s="14" t="s">
        <v>3255</v>
      </c>
      <c r="O1275" s="52" t="s">
        <v>880</v>
      </c>
    </row>
    <row r="1276" spans="1:15" x14ac:dyDescent="0.25">
      <c r="A1276" s="48">
        <v>839</v>
      </c>
      <c r="B1276" s="1" t="str">
        <f t="shared" si="40"/>
        <v>OG839B4</v>
      </c>
      <c r="C1276" s="1" t="str">
        <f t="shared" si="41"/>
        <v>OG839</v>
      </c>
      <c r="D1276" t="str">
        <f>VLOOKUP(C1276, '1.MetaData'!B:AI, 2, FALSE)</f>
        <v>EX24_GS_2_B1, EX24_GS_2_B2, EX24_GS_2_B3, EX24_GS_2_B4, EX24_GS_2_B5, EX24_GS_2_RNA, EX24_GS_2_WB</v>
      </c>
      <c r="E1276" s="13" t="s">
        <v>3289</v>
      </c>
      <c r="F1276" s="13" t="s">
        <v>3149</v>
      </c>
      <c r="G1276" s="14">
        <v>4</v>
      </c>
      <c r="H1276">
        <f ca="1">COUNTIFS('3.DNAExtractions'!$B:$B,$B1276,'3.DNAExtractions'!$D:$D,H$1)</f>
        <v>0</v>
      </c>
      <c r="J1276" s="13" t="s">
        <v>3134</v>
      </c>
      <c r="K1276" s="13">
        <v>1</v>
      </c>
      <c r="L1276" s="13">
        <v>2</v>
      </c>
      <c r="M1276" s="14" t="s">
        <v>3155</v>
      </c>
      <c r="N1276" s="14" t="s">
        <v>3255</v>
      </c>
      <c r="O1276" s="52" t="s">
        <v>880</v>
      </c>
    </row>
    <row r="1277" spans="1:15" x14ac:dyDescent="0.25">
      <c r="A1277" s="48">
        <v>839</v>
      </c>
      <c r="B1277" s="1" t="str">
        <f t="shared" si="40"/>
        <v>OG839B5</v>
      </c>
      <c r="C1277" s="1" t="str">
        <f t="shared" si="41"/>
        <v>OG839</v>
      </c>
      <c r="D1277" t="str">
        <f>VLOOKUP(C1277, '1.MetaData'!B:AI, 2, FALSE)</f>
        <v>EX24_GS_2_B1, EX24_GS_2_B2, EX24_GS_2_B3, EX24_GS_2_B4, EX24_GS_2_B5, EX24_GS_2_RNA, EX24_GS_2_WB</v>
      </c>
      <c r="E1277" s="13" t="s">
        <v>3290</v>
      </c>
      <c r="F1277" s="13" t="s">
        <v>3149</v>
      </c>
      <c r="G1277" s="14">
        <v>5</v>
      </c>
      <c r="H1277">
        <f ca="1">COUNTIFS('3.DNAExtractions'!$B:$B,$B1277,'3.DNAExtractions'!$D:$D,H$1)</f>
        <v>0</v>
      </c>
      <c r="J1277" s="13" t="s">
        <v>3134</v>
      </c>
      <c r="K1277" s="13">
        <v>1</v>
      </c>
      <c r="L1277" s="13">
        <v>2</v>
      </c>
      <c r="M1277" s="14" t="s">
        <v>3155</v>
      </c>
      <c r="N1277" s="14" t="s">
        <v>3255</v>
      </c>
      <c r="O1277" s="52" t="s">
        <v>880</v>
      </c>
    </row>
    <row r="1278" spans="1:15" x14ac:dyDescent="0.25">
      <c r="A1278" s="48">
        <v>839</v>
      </c>
      <c r="B1278" s="1" t="str">
        <f t="shared" si="40"/>
        <v>OG839B6</v>
      </c>
      <c r="C1278" s="1" t="str">
        <f t="shared" si="41"/>
        <v>OG839</v>
      </c>
      <c r="D1278" t="str">
        <f>VLOOKUP(C1278, '1.MetaData'!B:AI, 2, FALSE)</f>
        <v>EX24_GS_2_B1, EX24_GS_2_B2, EX24_GS_2_B3, EX24_GS_2_B4, EX24_GS_2_B5, EX24_GS_2_RNA, EX24_GS_2_WB</v>
      </c>
      <c r="E1278" s="13" t="s">
        <v>3291</v>
      </c>
      <c r="F1278" s="13" t="s">
        <v>3149</v>
      </c>
      <c r="G1278" s="14">
        <v>6</v>
      </c>
      <c r="H1278">
        <f ca="1">COUNTIFS('3.DNAExtractions'!$B:$B,$B1278,'3.DNAExtractions'!$D:$D,H$1)</f>
        <v>0</v>
      </c>
      <c r="J1278" s="13" t="s">
        <v>3134</v>
      </c>
      <c r="K1278" s="13">
        <v>1</v>
      </c>
      <c r="L1278" s="13">
        <v>2</v>
      </c>
      <c r="M1278" s="14" t="s">
        <v>3155</v>
      </c>
      <c r="N1278" s="14" t="s">
        <v>3255</v>
      </c>
      <c r="O1278" s="52" t="s">
        <v>3259</v>
      </c>
    </row>
    <row r="1279" spans="1:15" x14ac:dyDescent="0.25">
      <c r="A1279" s="48">
        <v>839</v>
      </c>
      <c r="B1279" s="1" t="str">
        <f t="shared" si="40"/>
        <v>OG839B7</v>
      </c>
      <c r="C1279" s="1" t="str">
        <f t="shared" si="41"/>
        <v>OG839</v>
      </c>
      <c r="D1279" t="str">
        <f>VLOOKUP(C1279, '1.MetaData'!B:AI, 2, FALSE)</f>
        <v>EX24_GS_2_B1, EX24_GS_2_B2, EX24_GS_2_B3, EX24_GS_2_B4, EX24_GS_2_B5, EX24_GS_2_RNA, EX24_GS_2_WB</v>
      </c>
      <c r="E1279" s="13" t="s">
        <v>3292</v>
      </c>
      <c r="F1279" s="13" t="s">
        <v>3149</v>
      </c>
      <c r="G1279" s="14">
        <v>7</v>
      </c>
      <c r="H1279">
        <f ca="1">COUNTIFS('3.DNAExtractions'!$B:$B,$B1279,'3.DNAExtractions'!$D:$D,H$1)</f>
        <v>0</v>
      </c>
      <c r="J1279" s="13" t="s">
        <v>3134</v>
      </c>
      <c r="K1279" s="13">
        <v>1</v>
      </c>
      <c r="L1279" s="13">
        <v>2</v>
      </c>
      <c r="M1279" s="14" t="s">
        <v>3155</v>
      </c>
      <c r="N1279" s="14" t="s">
        <v>3255</v>
      </c>
      <c r="O1279" s="52" t="s">
        <v>3261</v>
      </c>
    </row>
    <row r="1280" spans="1:15" x14ac:dyDescent="0.25">
      <c r="A1280" s="48">
        <v>839</v>
      </c>
      <c r="B1280" s="1" t="str">
        <f t="shared" si="40"/>
        <v>OG839F</v>
      </c>
      <c r="C1280" s="1" t="str">
        <f t="shared" si="41"/>
        <v>OG839</v>
      </c>
      <c r="D1280" t="str">
        <f>VLOOKUP(C1280, '1.MetaData'!B:AI, 2, FALSE)</f>
        <v>EX24_GS_2_B1, EX24_GS_2_B2, EX24_GS_2_B3, EX24_GS_2_B4, EX24_GS_2_B5, EX24_GS_2_RNA, EX24_GS_2_WB</v>
      </c>
      <c r="E1280" s="13" t="s">
        <v>3293</v>
      </c>
      <c r="F1280" s="13" t="s">
        <v>3186</v>
      </c>
      <c r="G1280" s="14">
        <v>1</v>
      </c>
      <c r="H1280">
        <f ca="1">COUNTIFS('3.DNAExtractions'!$B:$B,$B1280,'3.DNAExtractions'!$D:$D,H$1)</f>
        <v>0</v>
      </c>
      <c r="J1280" s="13" t="s">
        <v>3134</v>
      </c>
      <c r="K1280" s="13">
        <v>1</v>
      </c>
      <c r="L1280" s="13">
        <v>2</v>
      </c>
      <c r="M1280" s="14" t="s">
        <v>3155</v>
      </c>
      <c r="N1280" s="14" t="s">
        <v>3255</v>
      </c>
      <c r="O1280" s="52" t="s">
        <v>3263</v>
      </c>
    </row>
    <row r="1281" spans="1:15" x14ac:dyDescent="0.25">
      <c r="A1281" s="48">
        <v>840</v>
      </c>
      <c r="B1281" s="1" t="str">
        <f t="shared" si="40"/>
        <v>OG840L</v>
      </c>
      <c r="C1281" s="1" t="str">
        <f t="shared" si="41"/>
        <v>OG840</v>
      </c>
      <c r="D1281" t="str">
        <f>VLOOKUP(C1281, '1.MetaData'!B:AI, 2, FALSE)</f>
        <v>EX24_NS_3_liver, EX24_NS_3_muscle, EX24_NS_3_heart</v>
      </c>
      <c r="E1281" s="13" t="s">
        <v>3294</v>
      </c>
      <c r="F1281" s="13" t="s">
        <v>3148</v>
      </c>
      <c r="G1281" s="14">
        <v>1</v>
      </c>
      <c r="H1281">
        <f ca="1">COUNTIFS('3.DNAExtractions'!$B:$B,$B1281,'3.DNAExtractions'!$D:$D,H$1)</f>
        <v>0</v>
      </c>
      <c r="J1281" s="13" t="s">
        <v>3134</v>
      </c>
      <c r="K1281" s="13">
        <v>1</v>
      </c>
      <c r="L1281" s="13">
        <v>2</v>
      </c>
      <c r="M1281" s="14" t="s">
        <v>3155</v>
      </c>
      <c r="N1281" s="14" t="s">
        <v>3255</v>
      </c>
    </row>
    <row r="1282" spans="1:15" x14ac:dyDescent="0.25">
      <c r="A1282" s="48">
        <v>840</v>
      </c>
      <c r="B1282" s="1" t="str">
        <f t="shared" si="40"/>
        <v>OG840M</v>
      </c>
      <c r="C1282" s="1" t="str">
        <f t="shared" si="41"/>
        <v>OG840</v>
      </c>
      <c r="D1282" t="str">
        <f>VLOOKUP(C1282, '1.MetaData'!B:AI, 2, FALSE)</f>
        <v>EX24_NS_3_liver, EX24_NS_3_muscle, EX24_NS_3_heart</v>
      </c>
      <c r="E1282" s="13" t="s">
        <v>3295</v>
      </c>
      <c r="F1282" s="13" t="s">
        <v>3137</v>
      </c>
      <c r="G1282" s="14">
        <v>1</v>
      </c>
      <c r="H1282">
        <f ca="1">COUNTIFS('3.DNAExtractions'!$B:$B,$B1282,'3.DNAExtractions'!$D:$D,H$1)</f>
        <v>0</v>
      </c>
      <c r="J1282" s="13" t="s">
        <v>3134</v>
      </c>
      <c r="K1282" s="13">
        <v>1</v>
      </c>
      <c r="L1282" s="13">
        <v>2</v>
      </c>
      <c r="M1282" s="14" t="s">
        <v>3155</v>
      </c>
      <c r="N1282" s="14" t="s">
        <v>3255</v>
      </c>
    </row>
    <row r="1283" spans="1:15" x14ac:dyDescent="0.25">
      <c r="A1283" s="48">
        <v>840</v>
      </c>
      <c r="B1283" s="1" t="str">
        <f t="shared" si="40"/>
        <v>OG840H</v>
      </c>
      <c r="C1283" s="1" t="str">
        <f t="shared" si="41"/>
        <v>OG840</v>
      </c>
      <c r="D1283" t="str">
        <f>VLOOKUP(C1283, '1.MetaData'!B:AI, 2, FALSE)</f>
        <v>EX24_NS_3_liver, EX24_NS_3_muscle, EX24_NS_3_heart</v>
      </c>
      <c r="E1283" s="13" t="s">
        <v>3296</v>
      </c>
      <c r="F1283" s="13" t="s">
        <v>3147</v>
      </c>
      <c r="G1283" s="14">
        <v>1</v>
      </c>
      <c r="H1283">
        <f ca="1">COUNTIFS('3.DNAExtractions'!$B:$B,$B1283,'3.DNAExtractions'!$D:$D,H$1)</f>
        <v>0</v>
      </c>
      <c r="J1283" s="13" t="s">
        <v>3134</v>
      </c>
      <c r="K1283" s="13">
        <v>1</v>
      </c>
      <c r="L1283" s="13">
        <v>2</v>
      </c>
      <c r="M1283" s="14" t="s">
        <v>3155</v>
      </c>
      <c r="N1283" s="14" t="s">
        <v>3255</v>
      </c>
    </row>
    <row r="1284" spans="1:15" x14ac:dyDescent="0.25">
      <c r="A1284" s="48">
        <v>840</v>
      </c>
      <c r="B1284" s="1" t="str">
        <f t="shared" si="40"/>
        <v>OG840F</v>
      </c>
      <c r="C1284" s="1" t="str">
        <f t="shared" si="41"/>
        <v>OG840</v>
      </c>
      <c r="D1284" t="str">
        <f>VLOOKUP(C1284, '1.MetaData'!B:AI, 2, FALSE)</f>
        <v>EX24_NS_3_liver, EX24_NS_3_muscle, EX24_NS_3_heart</v>
      </c>
      <c r="E1284" s="13" t="s">
        <v>3297</v>
      </c>
      <c r="F1284" s="13" t="s">
        <v>3186</v>
      </c>
      <c r="G1284" s="14">
        <v>1</v>
      </c>
      <c r="H1284">
        <f ca="1">COUNTIFS('3.DNAExtractions'!$B:$B,$B1284,'3.DNAExtractions'!$D:$D,H$1)</f>
        <v>0</v>
      </c>
      <c r="J1284" s="13" t="s">
        <v>3134</v>
      </c>
      <c r="K1284" s="13">
        <v>1</v>
      </c>
      <c r="L1284" s="13">
        <v>2</v>
      </c>
      <c r="M1284" s="14" t="s">
        <v>3155</v>
      </c>
      <c r="N1284" s="14" t="s">
        <v>3255</v>
      </c>
      <c r="O1284" s="52" t="s">
        <v>3263</v>
      </c>
    </row>
    <row r="1285" spans="1:15" x14ac:dyDescent="0.25">
      <c r="A1285" s="48">
        <v>841</v>
      </c>
      <c r="B1285" s="1" t="str">
        <f t="shared" si="40"/>
        <v>OG841O</v>
      </c>
      <c r="C1285" s="1" t="str">
        <f t="shared" si="41"/>
        <v>OG841</v>
      </c>
      <c r="D1285" t="str">
        <f>VLOOKUP(C1285, '1.MetaData'!B:AI, 2, FALSE)</f>
        <v>EX24_BNW_1</v>
      </c>
      <c r="F1285" s="13" t="s">
        <v>930</v>
      </c>
      <c r="G1285" s="14">
        <v>1</v>
      </c>
      <c r="H1285">
        <f ca="1">COUNTIFS('3.DNAExtractions'!$B:$B,$B1285,'3.DNAExtractions'!$D:$D,H$1)</f>
        <v>1</v>
      </c>
      <c r="J1285" s="13" t="s">
        <v>3134</v>
      </c>
      <c r="K1285" s="13">
        <v>1</v>
      </c>
      <c r="L1285" s="13">
        <v>2</v>
      </c>
      <c r="M1285" s="14" t="s">
        <v>3155</v>
      </c>
      <c r="N1285" s="14" t="s">
        <v>3255</v>
      </c>
      <c r="O1285" s="52" t="s">
        <v>3263</v>
      </c>
    </row>
    <row r="1286" spans="1:15" x14ac:dyDescent="0.25">
      <c r="A1286" s="48">
        <v>842</v>
      </c>
      <c r="B1286" s="1" t="str">
        <f t="shared" si="40"/>
        <v>OG842F</v>
      </c>
      <c r="C1286" s="1" t="str">
        <f t="shared" si="41"/>
        <v>OG842</v>
      </c>
      <c r="D1286" t="str">
        <f>VLOOKUP(C1286, '1.MetaData'!B:AI, 2, FALSE)</f>
        <v>EX24 Shovelnose</v>
      </c>
      <c r="F1286" s="13" t="s">
        <v>3186</v>
      </c>
      <c r="G1286" s="14">
        <v>1</v>
      </c>
      <c r="H1286">
        <f ca="1">COUNTIFS('3.DNAExtractions'!$B:$B,$B1286,'3.DNAExtractions'!$D:$D,H$1)</f>
        <v>1</v>
      </c>
      <c r="J1286" s="13" t="s">
        <v>3134</v>
      </c>
      <c r="K1286" s="13">
        <v>1</v>
      </c>
      <c r="L1286" s="13">
        <v>2</v>
      </c>
      <c r="M1286" s="14" t="s">
        <v>3155</v>
      </c>
      <c r="N1286" s="14" t="s">
        <v>3255</v>
      </c>
    </row>
    <row r="1287" spans="1:15" x14ac:dyDescent="0.25">
      <c r="A1287" s="48">
        <v>843</v>
      </c>
      <c r="B1287" s="1" t="str">
        <f t="shared" si="40"/>
        <v>OG843U</v>
      </c>
      <c r="C1287" s="1" t="str">
        <f t="shared" si="41"/>
        <v>OG843</v>
      </c>
      <c r="D1287" t="str">
        <f>VLOOKUP(C1287, '1.MetaData'!B:AI, 2, FALSE)</f>
        <v>Unlabelled tube</v>
      </c>
      <c r="F1287" s="13" t="s">
        <v>667</v>
      </c>
      <c r="G1287" s="14">
        <v>1</v>
      </c>
      <c r="H1287">
        <f ca="1">COUNTIFS('3.DNAExtractions'!$B:$B,$B1287,'3.DNAExtractions'!$D:$D,H$1)</f>
        <v>1</v>
      </c>
      <c r="J1287" s="13" t="s">
        <v>3134</v>
      </c>
      <c r="K1287" s="13">
        <v>1</v>
      </c>
      <c r="L1287" s="13">
        <v>2</v>
      </c>
      <c r="M1287" s="14" t="s">
        <v>3155</v>
      </c>
      <c r="N1287" s="14" t="s">
        <v>3255</v>
      </c>
    </row>
    <row r="1288" spans="1:15" x14ac:dyDescent="0.25">
      <c r="A1288" s="48">
        <v>844</v>
      </c>
      <c r="B1288" s="1" t="str">
        <f t="shared" si="40"/>
        <v>OG844H</v>
      </c>
      <c r="C1288" s="1" t="str">
        <f t="shared" si="41"/>
        <v>OG844</v>
      </c>
      <c r="D1288" t="str">
        <f>VLOOKUP(C1288, '1.MetaData'!B:AI, 2, FALSE)</f>
        <v>BullShark, BullShark_1, BullShark_2, BullShark_3</v>
      </c>
      <c r="E1288" s="13" t="s">
        <v>3298</v>
      </c>
      <c r="F1288" s="13" t="s">
        <v>3147</v>
      </c>
      <c r="G1288" s="14">
        <v>1</v>
      </c>
      <c r="H1288">
        <f ca="1">COUNTIFS('3.DNAExtractions'!$B:$B,$B1288,'3.DNAExtractions'!$D:$D,H$1)</f>
        <v>5</v>
      </c>
      <c r="J1288" s="13" t="s">
        <v>3134</v>
      </c>
      <c r="N1288" s="14"/>
    </row>
    <row r="1289" spans="1:15" x14ac:dyDescent="0.25">
      <c r="A1289" s="48">
        <v>845</v>
      </c>
      <c r="B1289" s="1" t="str">
        <f t="shared" si="40"/>
        <v>OG845H</v>
      </c>
      <c r="C1289" s="1" t="str">
        <f t="shared" si="41"/>
        <v>OG845</v>
      </c>
      <c r="D1289" t="str">
        <f>VLOOKUP(C1289, '1.MetaData'!B:AI, 2, FALSE)</f>
        <v>GreatHammerhead, GreatHammerhead_1, GreatHammerhead_2, GreatHammerhead_3</v>
      </c>
      <c r="E1289" s="13" t="s">
        <v>3299</v>
      </c>
      <c r="F1289" s="13" t="s">
        <v>3147</v>
      </c>
      <c r="G1289" s="14">
        <v>1</v>
      </c>
      <c r="H1289">
        <f ca="1">COUNTIFS('3.DNAExtractions'!$B:$B,$B1289,'3.DNAExtractions'!$D:$D,H$1)</f>
        <v>3</v>
      </c>
      <c r="J1289" s="13" t="s">
        <v>3134</v>
      </c>
      <c r="N1289" s="14"/>
    </row>
    <row r="1290" spans="1:15" x14ac:dyDescent="0.25">
      <c r="A1290" s="48">
        <v>846</v>
      </c>
      <c r="B1290" s="1" t="str">
        <f t="shared" si="40"/>
        <v>OG846H</v>
      </c>
      <c r="C1290" s="1" t="str">
        <f t="shared" si="41"/>
        <v>OG846</v>
      </c>
      <c r="D1290" t="str">
        <f>VLOOKUP(C1290, '1.MetaData'!B:AI, 2, FALSE)</f>
        <v>GreatWhite, GreatWhite_1, GreatWhite_2, GreatWhite_3, GreatWhite_4</v>
      </c>
      <c r="E1290" s="13" t="s">
        <v>3300</v>
      </c>
      <c r="F1290" s="13" t="s">
        <v>3147</v>
      </c>
      <c r="G1290" s="14">
        <v>1</v>
      </c>
      <c r="H1290">
        <f ca="1">COUNTIFS('3.DNAExtractions'!$B:$B,$B1290,'3.DNAExtractions'!$D:$D,H$1)</f>
        <v>4</v>
      </c>
      <c r="J1290" s="13" t="s">
        <v>3134</v>
      </c>
      <c r="N1290" s="14"/>
    </row>
    <row r="1291" spans="1:15" x14ac:dyDescent="0.25">
      <c r="A1291" s="48">
        <v>847</v>
      </c>
      <c r="B1291" s="1" t="str">
        <f t="shared" si="40"/>
        <v>OG847M</v>
      </c>
      <c r="C1291" s="1" t="str">
        <f t="shared" si="41"/>
        <v>OG847</v>
      </c>
      <c r="D1291" t="str">
        <f>VLOOKUP(C1291, '1.MetaData'!B:AI, 2, FALSE)</f>
        <v>S1</v>
      </c>
      <c r="F1291" s="13" t="s">
        <v>3137</v>
      </c>
      <c r="G1291" s="14">
        <v>1</v>
      </c>
      <c r="H1291">
        <f ca="1">COUNTIFS('3.DNAExtractions'!$B:$B,$B1291,'3.DNAExtractions'!$D:$D,H$1)</f>
        <v>1</v>
      </c>
      <c r="J1291" s="13" t="s">
        <v>3134</v>
      </c>
      <c r="K1291" s="13">
        <v>1</v>
      </c>
      <c r="L1291" s="13">
        <v>2</v>
      </c>
      <c r="M1291" s="14" t="s">
        <v>3143</v>
      </c>
      <c r="N1291" s="14" t="s">
        <v>3301</v>
      </c>
    </row>
    <row r="1292" spans="1:15" x14ac:dyDescent="0.25">
      <c r="A1292" s="48">
        <v>848</v>
      </c>
      <c r="B1292" s="1" t="str">
        <f t="shared" si="40"/>
        <v>OG848U</v>
      </c>
      <c r="C1292" s="1" t="str">
        <f t="shared" si="41"/>
        <v>OG848</v>
      </c>
      <c r="D1292" t="str">
        <f>VLOOKUP(C1292, '1.MetaData'!B:AI, 2, FALSE)</f>
        <v>S2</v>
      </c>
      <c r="F1292" s="13" t="s">
        <v>667</v>
      </c>
      <c r="G1292" s="14">
        <v>1</v>
      </c>
      <c r="H1292">
        <f ca="1">COUNTIFS('3.DNAExtractions'!$B:$B,$B1292,'3.DNAExtractions'!$D:$D,H$1)</f>
        <v>1</v>
      </c>
      <c r="J1292" s="13" t="s">
        <v>3134</v>
      </c>
      <c r="K1292" s="13">
        <v>1</v>
      </c>
      <c r="L1292" s="13">
        <v>2</v>
      </c>
      <c r="M1292" s="14" t="s">
        <v>3143</v>
      </c>
      <c r="N1292" s="14" t="s">
        <v>3301</v>
      </c>
    </row>
    <row r="1293" spans="1:15" x14ac:dyDescent="0.25">
      <c r="A1293" s="48">
        <v>849</v>
      </c>
      <c r="B1293" s="1" t="str">
        <f t="shared" si="40"/>
        <v>OG849U</v>
      </c>
      <c r="C1293" s="1" t="str">
        <f t="shared" si="41"/>
        <v>OG849</v>
      </c>
      <c r="D1293" t="str">
        <f>VLOOKUP(C1293, '1.MetaData'!B:AI, 2, FALSE)</f>
        <v>CI_5000_C_F1</v>
      </c>
      <c r="F1293" s="13" t="s">
        <v>667</v>
      </c>
      <c r="G1293" s="14">
        <v>1</v>
      </c>
      <c r="H1293">
        <f ca="1">COUNTIFS('3.DNAExtractions'!$B:$B,$B1293,'3.DNAExtractions'!$D:$D,H$1)</f>
        <v>1</v>
      </c>
      <c r="J1293" s="13" t="s">
        <v>3134</v>
      </c>
      <c r="K1293" s="13">
        <v>1</v>
      </c>
      <c r="L1293" s="13">
        <v>2</v>
      </c>
      <c r="M1293" s="14" t="s">
        <v>3143</v>
      </c>
      <c r="N1293" s="14" t="s">
        <v>3302</v>
      </c>
    </row>
    <row r="1294" spans="1:15" x14ac:dyDescent="0.25">
      <c r="A1294" s="48">
        <v>850</v>
      </c>
      <c r="B1294" s="1" t="str">
        <f t="shared" si="40"/>
        <v>OG850U</v>
      </c>
      <c r="C1294" s="1" t="str">
        <f t="shared" si="41"/>
        <v>OG850</v>
      </c>
      <c r="D1294" t="str">
        <f>VLOOKUP(C1294, '1.MetaData'!B:AI, 2, FALSE)</f>
        <v>CI_5000_C_F2</v>
      </c>
      <c r="F1294" s="13" t="s">
        <v>667</v>
      </c>
      <c r="G1294" s="14">
        <v>1</v>
      </c>
      <c r="H1294">
        <f ca="1">COUNTIFS('3.DNAExtractions'!$B:$B,$B1294,'3.DNAExtractions'!$D:$D,H$1)</f>
        <v>1</v>
      </c>
      <c r="J1294" s="13" t="s">
        <v>3134</v>
      </c>
      <c r="K1294" s="13">
        <v>1</v>
      </c>
      <c r="L1294" s="13">
        <v>2</v>
      </c>
      <c r="M1294" s="14" t="s">
        <v>3143</v>
      </c>
      <c r="N1294" s="14" t="s">
        <v>3302</v>
      </c>
    </row>
    <row r="1295" spans="1:15" x14ac:dyDescent="0.25">
      <c r="A1295" s="48">
        <v>851</v>
      </c>
      <c r="B1295" s="1" t="str">
        <f t="shared" si="40"/>
        <v>OG851U</v>
      </c>
      <c r="C1295" s="1" t="str">
        <f t="shared" si="41"/>
        <v>OG851</v>
      </c>
      <c r="D1295" t="str">
        <f>VLOOKUP(C1295, '1.MetaData'!B:AI, 2, FALSE)</f>
        <v>CI_4000_C_F1</v>
      </c>
      <c r="F1295" s="13" t="s">
        <v>667</v>
      </c>
      <c r="G1295" s="14">
        <v>1</v>
      </c>
      <c r="H1295">
        <f ca="1">COUNTIFS('3.DNAExtractions'!$B:$B,$B1295,'3.DNAExtractions'!$D:$D,H$1)</f>
        <v>1</v>
      </c>
      <c r="J1295" s="13" t="s">
        <v>3134</v>
      </c>
      <c r="K1295" s="13">
        <v>1</v>
      </c>
      <c r="L1295" s="13">
        <v>2</v>
      </c>
      <c r="M1295" s="14" t="s">
        <v>3143</v>
      </c>
      <c r="N1295" s="14" t="s">
        <v>3302</v>
      </c>
    </row>
    <row r="1296" spans="1:15" x14ac:dyDescent="0.25">
      <c r="A1296" s="48">
        <v>854</v>
      </c>
      <c r="B1296" s="1" t="str">
        <f t="shared" si="40"/>
        <v>OG854U</v>
      </c>
      <c r="C1296" s="1" t="str">
        <f t="shared" si="41"/>
        <v>OG854</v>
      </c>
      <c r="D1296" t="str">
        <f>VLOOKUP(C1296, '1.MetaData'!B:AI, 2, FALSE)</f>
        <v>CI_5050_C_F1</v>
      </c>
      <c r="F1296" s="13" t="s">
        <v>667</v>
      </c>
      <c r="G1296" s="14">
        <v>1</v>
      </c>
      <c r="H1296">
        <f ca="1">COUNTIFS('3.DNAExtractions'!$B:$B,$B1296,'3.DNAExtractions'!$D:$D,H$1)</f>
        <v>1</v>
      </c>
      <c r="J1296" s="13" t="s">
        <v>3134</v>
      </c>
      <c r="K1296" s="13">
        <v>1</v>
      </c>
      <c r="L1296" s="13">
        <v>2</v>
      </c>
      <c r="M1296" s="14" t="s">
        <v>3143</v>
      </c>
      <c r="N1296" s="14" t="s">
        <v>3302</v>
      </c>
    </row>
    <row r="1297" spans="1:15" x14ac:dyDescent="0.25">
      <c r="A1297" s="48">
        <v>855</v>
      </c>
      <c r="B1297" s="1" t="str">
        <f t="shared" si="40"/>
        <v>OG855O</v>
      </c>
      <c r="C1297" s="1" t="str">
        <f t="shared" si="41"/>
        <v>OG855</v>
      </c>
      <c r="D1297" t="str">
        <f>VLOOKUP(C1297, '1.MetaData'!B:AI, 2, FALSE)</f>
        <v>F1</v>
      </c>
      <c r="F1297" s="13" t="s">
        <v>930</v>
      </c>
      <c r="G1297" s="14">
        <v>1</v>
      </c>
      <c r="H1297">
        <f ca="1">COUNTIFS('3.DNAExtractions'!$B:$B,$B1297,'3.DNAExtractions'!$D:$D,H$1)</f>
        <v>0</v>
      </c>
      <c r="J1297" s="13" t="s">
        <v>3134</v>
      </c>
      <c r="K1297" s="13">
        <v>1</v>
      </c>
      <c r="L1297" s="13">
        <v>2</v>
      </c>
      <c r="M1297" s="14" t="s">
        <v>3239</v>
      </c>
      <c r="N1297" s="14" t="s">
        <v>3303</v>
      </c>
    </row>
    <row r="1298" spans="1:15" x14ac:dyDescent="0.25">
      <c r="A1298" s="48">
        <v>855</v>
      </c>
      <c r="B1298" s="1" t="str">
        <f t="shared" si="40"/>
        <v>OG855H</v>
      </c>
      <c r="C1298" s="1" t="str">
        <f t="shared" si="41"/>
        <v>OG855</v>
      </c>
      <c r="D1298" t="str">
        <f>VLOOKUP(C1298, '1.MetaData'!B:AI, 2, FALSE)</f>
        <v>F1</v>
      </c>
      <c r="F1298" s="13" t="s">
        <v>3147</v>
      </c>
      <c r="G1298" s="14">
        <v>1</v>
      </c>
      <c r="H1298">
        <f ca="1">COUNTIFS('3.DNAExtractions'!$B:$B,$B1298,'3.DNAExtractions'!$D:$D,H$1)</f>
        <v>1</v>
      </c>
      <c r="J1298" s="13" t="s">
        <v>3134</v>
      </c>
      <c r="K1298" s="13">
        <v>1</v>
      </c>
      <c r="L1298" s="13">
        <v>2</v>
      </c>
      <c r="M1298" s="14" t="s">
        <v>3239</v>
      </c>
      <c r="N1298" s="14" t="s">
        <v>3303</v>
      </c>
    </row>
    <row r="1299" spans="1:15" x14ac:dyDescent="0.25">
      <c r="A1299" s="48">
        <v>855</v>
      </c>
      <c r="B1299" s="1" t="str">
        <f t="shared" si="40"/>
        <v>OG855L</v>
      </c>
      <c r="C1299" s="1" t="str">
        <f t="shared" si="41"/>
        <v>OG855</v>
      </c>
      <c r="D1299" t="str">
        <f>VLOOKUP(C1299, '1.MetaData'!B:AI, 2, FALSE)</f>
        <v>F1</v>
      </c>
      <c r="F1299" s="13" t="s">
        <v>3148</v>
      </c>
      <c r="G1299" s="14">
        <v>1</v>
      </c>
      <c r="H1299">
        <f ca="1">COUNTIFS('3.DNAExtractions'!$B:$B,$B1299,'3.DNAExtractions'!$D:$D,H$1)</f>
        <v>0</v>
      </c>
      <c r="J1299" s="13" t="s">
        <v>3134</v>
      </c>
      <c r="K1299" s="13">
        <v>1</v>
      </c>
      <c r="L1299" s="13">
        <v>2</v>
      </c>
      <c r="M1299" s="14" t="s">
        <v>3239</v>
      </c>
      <c r="N1299" s="14" t="s">
        <v>3303</v>
      </c>
    </row>
    <row r="1300" spans="1:15" x14ac:dyDescent="0.25">
      <c r="A1300" s="48">
        <v>855</v>
      </c>
      <c r="B1300" s="1" t="str">
        <f t="shared" si="40"/>
        <v>OG855M</v>
      </c>
      <c r="C1300" s="1" t="str">
        <f t="shared" si="41"/>
        <v>OG855</v>
      </c>
      <c r="F1300" s="13" t="s">
        <v>3137</v>
      </c>
      <c r="G1300" s="14">
        <v>1</v>
      </c>
      <c r="H1300">
        <f ca="1">COUNTIFS('3.DNAExtractions'!$B:$B,$B1300,'3.DNAExtractions'!$D:$D,H$1)</f>
        <v>0</v>
      </c>
      <c r="J1300" s="13" t="s">
        <v>3134</v>
      </c>
      <c r="K1300" s="13">
        <v>1</v>
      </c>
      <c r="L1300" s="13">
        <v>2</v>
      </c>
      <c r="M1300" s="14" t="s">
        <v>3239</v>
      </c>
      <c r="N1300" s="14" t="s">
        <v>3303</v>
      </c>
    </row>
    <row r="1301" spans="1:15" x14ac:dyDescent="0.25">
      <c r="A1301" s="48">
        <v>856</v>
      </c>
      <c r="B1301" s="1" t="str">
        <f t="shared" si="40"/>
        <v>OG856G</v>
      </c>
      <c r="C1301" s="1" t="str">
        <f t="shared" si="41"/>
        <v>OG856</v>
      </c>
      <c r="D1301">
        <f>VLOOKUP(C1301, '1.MetaData'!B:AI, 2, FALSE)</f>
        <v>0</v>
      </c>
      <c r="F1301" s="13" t="s">
        <v>3133</v>
      </c>
      <c r="G1301" s="14">
        <v>1</v>
      </c>
      <c r="H1301">
        <f ca="1">COUNTIFS('3.DNAExtractions'!$B:$B,$B1301,'3.DNAExtractions'!$D:$D,H$1)</f>
        <v>0</v>
      </c>
      <c r="I1301" t="s">
        <v>3304</v>
      </c>
      <c r="J1301" s="13" t="s">
        <v>3134</v>
      </c>
      <c r="K1301" s="13">
        <v>1</v>
      </c>
      <c r="L1301" s="13">
        <v>2</v>
      </c>
      <c r="M1301" s="14" t="s">
        <v>3155</v>
      </c>
      <c r="N1301" s="14" t="s">
        <v>3305</v>
      </c>
      <c r="O1301" s="52" t="s">
        <v>3306</v>
      </c>
    </row>
    <row r="1302" spans="1:15" x14ac:dyDescent="0.25">
      <c r="A1302" s="48">
        <v>856</v>
      </c>
      <c r="B1302" s="1" t="str">
        <f t="shared" si="40"/>
        <v>OG856G2</v>
      </c>
      <c r="C1302" s="1" t="str">
        <f t="shared" si="41"/>
        <v>OG856</v>
      </c>
      <c r="D1302">
        <f>VLOOKUP(C1302, '1.MetaData'!B:AI, 2, FALSE)</f>
        <v>0</v>
      </c>
      <c r="F1302" s="13" t="s">
        <v>3133</v>
      </c>
      <c r="G1302" s="14">
        <v>2</v>
      </c>
      <c r="H1302">
        <f ca="1">COUNTIFS('3.DNAExtractions'!$B:$B,$B1302,'3.DNAExtractions'!$D:$D,H$1)</f>
        <v>0</v>
      </c>
      <c r="I1302" t="s">
        <v>3304</v>
      </c>
      <c r="J1302" s="13" t="s">
        <v>3134</v>
      </c>
      <c r="K1302" s="13">
        <v>1</v>
      </c>
      <c r="L1302" s="13">
        <v>2</v>
      </c>
      <c r="M1302" s="14" t="s">
        <v>3155</v>
      </c>
      <c r="N1302" s="14" t="s">
        <v>3305</v>
      </c>
      <c r="O1302" s="52" t="s">
        <v>3307</v>
      </c>
    </row>
    <row r="1303" spans="1:15" x14ac:dyDescent="0.25">
      <c r="A1303" s="48">
        <v>856</v>
      </c>
      <c r="B1303" s="1" t="str">
        <f t="shared" si="40"/>
        <v>OG856G3</v>
      </c>
      <c r="C1303" s="1" t="str">
        <f t="shared" si="41"/>
        <v>OG856</v>
      </c>
      <c r="D1303">
        <f>VLOOKUP(C1303, '1.MetaData'!B:AI, 2, FALSE)</f>
        <v>0</v>
      </c>
      <c r="F1303" s="13" t="s">
        <v>3133</v>
      </c>
      <c r="G1303" s="14">
        <v>3</v>
      </c>
      <c r="H1303">
        <f ca="1">COUNTIFS('3.DNAExtractions'!$B:$B,$B1303,'3.DNAExtractions'!$D:$D,H$1)</f>
        <v>0</v>
      </c>
      <c r="I1303" t="s">
        <v>3304</v>
      </c>
      <c r="J1303" s="13" t="s">
        <v>3134</v>
      </c>
      <c r="K1303" s="13">
        <v>1</v>
      </c>
      <c r="L1303" s="13">
        <v>2</v>
      </c>
      <c r="M1303" s="14" t="s">
        <v>3155</v>
      </c>
      <c r="N1303" s="14" t="s">
        <v>3305</v>
      </c>
      <c r="O1303" s="52" t="s">
        <v>3308</v>
      </c>
    </row>
    <row r="1304" spans="1:15" x14ac:dyDescent="0.25">
      <c r="A1304" s="48">
        <v>856</v>
      </c>
      <c r="B1304" s="1" t="str">
        <f t="shared" si="40"/>
        <v>OG856G4</v>
      </c>
      <c r="C1304" s="1" t="str">
        <f t="shared" si="41"/>
        <v>OG856</v>
      </c>
      <c r="D1304">
        <f>VLOOKUP(C1304, '1.MetaData'!B:AI, 2, FALSE)</f>
        <v>0</v>
      </c>
      <c r="F1304" s="13" t="s">
        <v>3133</v>
      </c>
      <c r="G1304" s="14">
        <v>4</v>
      </c>
      <c r="H1304">
        <f ca="1">COUNTIFS('3.DNAExtractions'!$B:$B,$B1304,'3.DNAExtractions'!$D:$D,H$1)</f>
        <v>0</v>
      </c>
      <c r="I1304" t="s">
        <v>3304</v>
      </c>
      <c r="J1304" s="13" t="s">
        <v>3134</v>
      </c>
      <c r="K1304" s="13">
        <v>1</v>
      </c>
      <c r="L1304" s="13">
        <v>2</v>
      </c>
      <c r="M1304" s="14" t="s">
        <v>3155</v>
      </c>
      <c r="N1304" s="14" t="s">
        <v>3305</v>
      </c>
      <c r="O1304" s="52" t="s">
        <v>3309</v>
      </c>
    </row>
    <row r="1305" spans="1:15" x14ac:dyDescent="0.25">
      <c r="A1305" s="48">
        <v>856</v>
      </c>
      <c r="B1305" s="1" t="str">
        <f t="shared" si="40"/>
        <v>OG856G5</v>
      </c>
      <c r="C1305" s="1" t="str">
        <f t="shared" si="41"/>
        <v>OG856</v>
      </c>
      <c r="D1305">
        <f>VLOOKUP(C1305, '1.MetaData'!B:AI, 2, FALSE)</f>
        <v>0</v>
      </c>
      <c r="F1305" s="13" t="s">
        <v>3133</v>
      </c>
      <c r="G1305" s="14">
        <v>5</v>
      </c>
      <c r="H1305">
        <f ca="1">COUNTIFS('3.DNAExtractions'!$B:$B,$B1305,'3.DNAExtractions'!$D:$D,H$1)</f>
        <v>0</v>
      </c>
      <c r="I1305" t="s">
        <v>3233</v>
      </c>
      <c r="J1305" s="13" t="s">
        <v>3134</v>
      </c>
      <c r="K1305" s="13">
        <v>1</v>
      </c>
      <c r="L1305" s="13">
        <v>2</v>
      </c>
      <c r="M1305" s="14" t="s">
        <v>3155</v>
      </c>
      <c r="N1305" s="14" t="s">
        <v>3305</v>
      </c>
      <c r="O1305" s="52" t="s">
        <v>3310</v>
      </c>
    </row>
    <row r="1306" spans="1:15" x14ac:dyDescent="0.25">
      <c r="A1306" s="48">
        <v>856</v>
      </c>
      <c r="B1306" s="1" t="str">
        <f t="shared" si="40"/>
        <v>OG856G6</v>
      </c>
      <c r="C1306" s="1" t="str">
        <f t="shared" si="41"/>
        <v>OG856</v>
      </c>
      <c r="D1306">
        <f>VLOOKUP(C1306, '1.MetaData'!B:AI, 2, FALSE)</f>
        <v>0</v>
      </c>
      <c r="F1306" s="13" t="s">
        <v>3133</v>
      </c>
      <c r="G1306" s="14">
        <v>6</v>
      </c>
      <c r="H1306">
        <f ca="1">COUNTIFS('3.DNAExtractions'!$B:$B,$B1306,'3.DNAExtractions'!$D:$D,H$1)</f>
        <v>0</v>
      </c>
      <c r="I1306" t="s">
        <v>3233</v>
      </c>
      <c r="J1306" s="13" t="s">
        <v>3134</v>
      </c>
      <c r="K1306" s="13">
        <v>1</v>
      </c>
      <c r="L1306" s="13">
        <v>2</v>
      </c>
      <c r="M1306" s="14" t="s">
        <v>3155</v>
      </c>
      <c r="N1306" s="14" t="s">
        <v>3305</v>
      </c>
      <c r="O1306" s="52" t="s">
        <v>3311</v>
      </c>
    </row>
    <row r="1307" spans="1:15" x14ac:dyDescent="0.25">
      <c r="A1307" s="48">
        <v>856</v>
      </c>
      <c r="B1307" s="1" t="str">
        <f t="shared" si="40"/>
        <v>OG856L</v>
      </c>
      <c r="C1307" s="1" t="str">
        <f t="shared" si="41"/>
        <v>OG856</v>
      </c>
      <c r="D1307">
        <f>VLOOKUP(C1307, '1.MetaData'!B:AI, 2, FALSE)</f>
        <v>0</v>
      </c>
      <c r="F1307" s="13" t="s">
        <v>3148</v>
      </c>
      <c r="G1307" s="14">
        <v>1</v>
      </c>
      <c r="H1307">
        <f ca="1">COUNTIFS('3.DNAExtractions'!$B:$B,$B1307,'3.DNAExtractions'!$D:$D,H$1)</f>
        <v>0</v>
      </c>
      <c r="I1307" t="s">
        <v>3304</v>
      </c>
      <c r="J1307" s="13" t="s">
        <v>3134</v>
      </c>
      <c r="K1307" s="13">
        <v>1</v>
      </c>
      <c r="L1307" s="13">
        <v>2</v>
      </c>
      <c r="M1307" s="14" t="s">
        <v>3155</v>
      </c>
      <c r="N1307" s="14" t="s">
        <v>3305</v>
      </c>
      <c r="O1307" s="52" t="s">
        <v>3312</v>
      </c>
    </row>
    <row r="1308" spans="1:15" x14ac:dyDescent="0.25">
      <c r="A1308" s="48">
        <v>856</v>
      </c>
      <c r="B1308" s="1" t="str">
        <f t="shared" si="40"/>
        <v>OG856L2</v>
      </c>
      <c r="C1308" s="1" t="str">
        <f t="shared" si="41"/>
        <v>OG856</v>
      </c>
      <c r="D1308">
        <f>VLOOKUP(C1308, '1.MetaData'!B:AI, 2, FALSE)</f>
        <v>0</v>
      </c>
      <c r="F1308" s="13" t="s">
        <v>3148</v>
      </c>
      <c r="G1308" s="14">
        <v>2</v>
      </c>
      <c r="H1308">
        <f ca="1">COUNTIFS('3.DNAExtractions'!$B:$B,$B1308,'3.DNAExtractions'!$D:$D,H$1)</f>
        <v>0</v>
      </c>
      <c r="I1308" t="s">
        <v>3304</v>
      </c>
      <c r="J1308" s="13" t="s">
        <v>3134</v>
      </c>
      <c r="K1308" s="13">
        <v>1</v>
      </c>
      <c r="L1308" s="13">
        <v>2</v>
      </c>
      <c r="M1308" s="14" t="s">
        <v>3155</v>
      </c>
      <c r="N1308" s="14" t="s">
        <v>3305</v>
      </c>
      <c r="O1308" s="52" t="s">
        <v>3313</v>
      </c>
    </row>
    <row r="1309" spans="1:15" x14ac:dyDescent="0.25">
      <c r="A1309" s="48">
        <v>856</v>
      </c>
      <c r="B1309" s="1" t="str">
        <f t="shared" si="40"/>
        <v>OG856L3</v>
      </c>
      <c r="C1309" s="1" t="str">
        <f t="shared" si="41"/>
        <v>OG856</v>
      </c>
      <c r="D1309">
        <f>VLOOKUP(C1309, '1.MetaData'!B:AI, 2, FALSE)</f>
        <v>0</v>
      </c>
      <c r="F1309" s="13" t="s">
        <v>3148</v>
      </c>
      <c r="G1309" s="14">
        <v>3</v>
      </c>
      <c r="H1309">
        <f ca="1">COUNTIFS('3.DNAExtractions'!$B:$B,$B1309,'3.DNAExtractions'!$D:$D,H$1)</f>
        <v>0</v>
      </c>
      <c r="I1309" t="s">
        <v>3304</v>
      </c>
      <c r="J1309" s="13" t="s">
        <v>3134</v>
      </c>
      <c r="K1309" s="13">
        <v>1</v>
      </c>
      <c r="L1309" s="13">
        <v>2</v>
      </c>
      <c r="M1309" s="14" t="s">
        <v>3155</v>
      </c>
      <c r="N1309" s="14" t="s">
        <v>3305</v>
      </c>
      <c r="O1309" s="52" t="s">
        <v>3314</v>
      </c>
    </row>
    <row r="1310" spans="1:15" x14ac:dyDescent="0.25">
      <c r="A1310" s="48">
        <v>856</v>
      </c>
      <c r="B1310" s="1" t="str">
        <f t="shared" si="40"/>
        <v>OG856L4</v>
      </c>
      <c r="C1310" s="1" t="str">
        <f t="shared" si="41"/>
        <v>OG856</v>
      </c>
      <c r="D1310">
        <f>VLOOKUP(C1310, '1.MetaData'!B:AI, 2, FALSE)</f>
        <v>0</v>
      </c>
      <c r="F1310" s="13" t="s">
        <v>3148</v>
      </c>
      <c r="G1310" s="14">
        <v>4</v>
      </c>
      <c r="H1310">
        <f ca="1">COUNTIFS('3.DNAExtractions'!$B:$B,$B1310,'3.DNAExtractions'!$D:$D,H$1)</f>
        <v>0</v>
      </c>
      <c r="I1310" t="s">
        <v>3304</v>
      </c>
      <c r="J1310" s="13" t="s">
        <v>3134</v>
      </c>
      <c r="K1310" s="13">
        <v>1</v>
      </c>
      <c r="L1310" s="13">
        <v>2</v>
      </c>
      <c r="M1310" s="14" t="s">
        <v>3155</v>
      </c>
      <c r="N1310" s="14" t="s">
        <v>3305</v>
      </c>
      <c r="O1310" s="52" t="s">
        <v>3315</v>
      </c>
    </row>
    <row r="1311" spans="1:15" x14ac:dyDescent="0.25">
      <c r="A1311" s="48">
        <v>856</v>
      </c>
      <c r="B1311" s="1" t="str">
        <f t="shared" si="40"/>
        <v>OG856M</v>
      </c>
      <c r="C1311" s="1" t="str">
        <f t="shared" si="41"/>
        <v>OG856</v>
      </c>
      <c r="D1311">
        <f>VLOOKUP(C1311, '1.MetaData'!B:AI, 2, FALSE)</f>
        <v>0</v>
      </c>
      <c r="F1311" s="13" t="s">
        <v>3137</v>
      </c>
      <c r="G1311" s="14">
        <v>1</v>
      </c>
      <c r="H1311">
        <f ca="1">COUNTIFS('3.DNAExtractions'!$B:$B,$B1311,'3.DNAExtractions'!$D:$D,H$1)</f>
        <v>0</v>
      </c>
      <c r="I1311" t="s">
        <v>3304</v>
      </c>
      <c r="J1311" s="13" t="s">
        <v>3134</v>
      </c>
      <c r="K1311" s="13">
        <v>1</v>
      </c>
      <c r="L1311" s="13">
        <v>2</v>
      </c>
      <c r="M1311" s="14" t="s">
        <v>3155</v>
      </c>
      <c r="N1311" s="14" t="s">
        <v>3305</v>
      </c>
      <c r="O1311" s="52" t="s">
        <v>3316</v>
      </c>
    </row>
    <row r="1312" spans="1:15" x14ac:dyDescent="0.25">
      <c r="A1312" s="48">
        <v>856</v>
      </c>
      <c r="B1312" s="1" t="str">
        <f t="shared" si="40"/>
        <v>OG856M2</v>
      </c>
      <c r="C1312" s="1" t="str">
        <f t="shared" si="41"/>
        <v>OG856</v>
      </c>
      <c r="D1312">
        <f>VLOOKUP(C1312, '1.MetaData'!B:AI, 2, FALSE)</f>
        <v>0</v>
      </c>
      <c r="F1312" s="13" t="s">
        <v>3137</v>
      </c>
      <c r="G1312" s="14">
        <v>2</v>
      </c>
      <c r="H1312">
        <f ca="1">COUNTIFS('3.DNAExtractions'!$B:$B,$B1312,'3.DNAExtractions'!$D:$D,H$1)</f>
        <v>0</v>
      </c>
      <c r="I1312" t="s">
        <v>3304</v>
      </c>
      <c r="J1312" s="13" t="s">
        <v>3134</v>
      </c>
      <c r="K1312" s="13">
        <v>1</v>
      </c>
      <c r="L1312" s="13">
        <v>2</v>
      </c>
      <c r="M1312" s="14" t="s">
        <v>3155</v>
      </c>
      <c r="N1312" s="14" t="s">
        <v>3305</v>
      </c>
      <c r="O1312" s="52" t="s">
        <v>3317</v>
      </c>
    </row>
    <row r="1313" spans="1:15" x14ac:dyDescent="0.25">
      <c r="A1313" s="48">
        <v>856</v>
      </c>
      <c r="B1313" s="1" t="str">
        <f t="shared" si="40"/>
        <v>OG856M3</v>
      </c>
      <c r="C1313" s="1" t="str">
        <f t="shared" si="41"/>
        <v>OG856</v>
      </c>
      <c r="D1313">
        <f>VLOOKUP(C1313, '1.MetaData'!B:AI, 2, FALSE)</f>
        <v>0</v>
      </c>
      <c r="F1313" s="13" t="s">
        <v>3137</v>
      </c>
      <c r="G1313" s="14">
        <v>3</v>
      </c>
      <c r="H1313">
        <f ca="1">COUNTIFS('3.DNAExtractions'!$B:$B,$B1313,'3.DNAExtractions'!$D:$D,H$1)</f>
        <v>0</v>
      </c>
      <c r="I1313" t="s">
        <v>3304</v>
      </c>
      <c r="J1313" s="13" t="s">
        <v>3134</v>
      </c>
      <c r="K1313" s="13">
        <v>1</v>
      </c>
      <c r="L1313" s="13">
        <v>2</v>
      </c>
      <c r="M1313" s="14" t="s">
        <v>3155</v>
      </c>
      <c r="N1313" s="14" t="s">
        <v>3305</v>
      </c>
      <c r="O1313" s="52" t="s">
        <v>3318</v>
      </c>
    </row>
    <row r="1314" spans="1:15" x14ac:dyDescent="0.25">
      <c r="A1314" s="48">
        <v>856</v>
      </c>
      <c r="B1314" s="1" t="str">
        <f t="shared" si="40"/>
        <v>OG856M4</v>
      </c>
      <c r="C1314" s="1" t="str">
        <f t="shared" si="41"/>
        <v>OG856</v>
      </c>
      <c r="D1314">
        <f>VLOOKUP(C1314, '1.MetaData'!B:AI, 2, FALSE)</f>
        <v>0</v>
      </c>
      <c r="F1314" s="13" t="s">
        <v>3137</v>
      </c>
      <c r="G1314" s="14">
        <v>4</v>
      </c>
      <c r="H1314">
        <f ca="1">COUNTIFS('3.DNAExtractions'!$B:$B,$B1314,'3.DNAExtractions'!$D:$D,H$1)</f>
        <v>0</v>
      </c>
      <c r="I1314" t="s">
        <v>3304</v>
      </c>
      <c r="J1314" s="13" t="s">
        <v>3134</v>
      </c>
      <c r="K1314" s="13">
        <v>1</v>
      </c>
      <c r="L1314" s="13">
        <v>2</v>
      </c>
      <c r="M1314" s="14" t="s">
        <v>3155</v>
      </c>
      <c r="N1314" s="14" t="s">
        <v>3305</v>
      </c>
      <c r="O1314" s="52" t="s">
        <v>3319</v>
      </c>
    </row>
    <row r="1315" spans="1:15" x14ac:dyDescent="0.25">
      <c r="A1315" s="48">
        <v>856</v>
      </c>
      <c r="B1315" s="1" t="str">
        <f t="shared" si="40"/>
        <v>OG856M5</v>
      </c>
      <c r="C1315" s="1" t="str">
        <f t="shared" si="41"/>
        <v>OG856</v>
      </c>
      <c r="D1315">
        <f>VLOOKUP(C1315, '1.MetaData'!B:AI, 2, FALSE)</f>
        <v>0</v>
      </c>
      <c r="F1315" s="13" t="s">
        <v>3137</v>
      </c>
      <c r="G1315" s="14">
        <v>5</v>
      </c>
      <c r="H1315">
        <f ca="1">COUNTIFS('3.DNAExtractions'!$B:$B,$B1315,'3.DNAExtractions'!$D:$D,H$1)</f>
        <v>0</v>
      </c>
      <c r="I1315" t="s">
        <v>3233</v>
      </c>
      <c r="J1315" s="13" t="s">
        <v>3134</v>
      </c>
      <c r="K1315" s="13">
        <v>1</v>
      </c>
      <c r="L1315" s="13">
        <v>2</v>
      </c>
      <c r="M1315" s="14" t="s">
        <v>3155</v>
      </c>
      <c r="N1315" s="14" t="s">
        <v>3305</v>
      </c>
      <c r="O1315" s="52" t="s">
        <v>3320</v>
      </c>
    </row>
    <row r="1316" spans="1:15" x14ac:dyDescent="0.25">
      <c r="A1316" s="48">
        <v>856</v>
      </c>
      <c r="B1316" s="1" t="str">
        <f t="shared" si="40"/>
        <v>OG856M6</v>
      </c>
      <c r="C1316" s="1" t="str">
        <f t="shared" si="41"/>
        <v>OG856</v>
      </c>
      <c r="D1316">
        <f>VLOOKUP(C1316, '1.MetaData'!B:AI, 2, FALSE)</f>
        <v>0</v>
      </c>
      <c r="F1316" s="13" t="s">
        <v>3137</v>
      </c>
      <c r="G1316" s="14">
        <v>6</v>
      </c>
      <c r="H1316">
        <f ca="1">COUNTIFS('3.DNAExtractions'!$B:$B,$B1316,'3.DNAExtractions'!$D:$D,H$1)</f>
        <v>0</v>
      </c>
      <c r="I1316" t="s">
        <v>3233</v>
      </c>
      <c r="J1316" s="13" t="s">
        <v>3134</v>
      </c>
      <c r="K1316" s="13">
        <v>1</v>
      </c>
      <c r="L1316" s="13">
        <v>2</v>
      </c>
      <c r="M1316" s="14" t="s">
        <v>3155</v>
      </c>
      <c r="N1316" s="14" t="s">
        <v>3305</v>
      </c>
      <c r="O1316" s="52" t="s">
        <v>3321</v>
      </c>
    </row>
    <row r="1317" spans="1:15" x14ac:dyDescent="0.25">
      <c r="A1317" s="48">
        <v>856</v>
      </c>
      <c r="B1317" s="1" t="str">
        <f t="shared" si="40"/>
        <v>OG856H</v>
      </c>
      <c r="C1317" s="1" t="str">
        <f t="shared" si="41"/>
        <v>OG856</v>
      </c>
      <c r="D1317">
        <f>VLOOKUP(C1317, '1.MetaData'!B:AI, 2, FALSE)</f>
        <v>0</v>
      </c>
      <c r="F1317" s="13" t="s">
        <v>3147</v>
      </c>
      <c r="G1317" s="14">
        <v>1</v>
      </c>
      <c r="H1317">
        <f ca="1">COUNTIFS('3.DNAExtractions'!$B:$B,$B1317,'3.DNAExtractions'!$D:$D,H$1)</f>
        <v>1</v>
      </c>
      <c r="I1317" t="s">
        <v>3304</v>
      </c>
      <c r="J1317" s="13" t="s">
        <v>3134</v>
      </c>
      <c r="K1317" s="13">
        <v>1</v>
      </c>
      <c r="L1317" s="13">
        <v>2</v>
      </c>
      <c r="M1317" s="14" t="s">
        <v>3155</v>
      </c>
      <c r="N1317" s="14" t="s">
        <v>3305</v>
      </c>
      <c r="O1317" s="52" t="s">
        <v>3322</v>
      </c>
    </row>
    <row r="1318" spans="1:15" x14ac:dyDescent="0.25">
      <c r="A1318" s="48">
        <v>857</v>
      </c>
      <c r="B1318" s="1" t="str">
        <f t="shared" si="40"/>
        <v>OG857B</v>
      </c>
      <c r="C1318" s="1" t="str">
        <f t="shared" si="41"/>
        <v>OG857</v>
      </c>
      <c r="D1318" t="str">
        <f>VLOOKUP(C1318, '1.MetaData'!B:AI, 2, FALSE)</f>
        <v>ASL_1</v>
      </c>
      <c r="F1318" s="13" t="s">
        <v>3149</v>
      </c>
      <c r="G1318" s="14">
        <v>1</v>
      </c>
      <c r="H1318">
        <f ca="1">COUNTIFS('3.DNAExtractions'!$B:$B,$B1318,'3.DNAExtractions'!$D:$D,H$1)</f>
        <v>1</v>
      </c>
      <c r="I1318" t="s">
        <v>880</v>
      </c>
      <c r="J1318" s="13" t="s">
        <v>3134</v>
      </c>
      <c r="K1318" s="13">
        <v>1</v>
      </c>
      <c r="L1318" s="13">
        <v>2</v>
      </c>
      <c r="M1318" s="14" t="s">
        <v>3155</v>
      </c>
      <c r="N1318" s="14" t="s">
        <v>3323</v>
      </c>
    </row>
    <row r="1319" spans="1:15" x14ac:dyDescent="0.25">
      <c r="A1319" s="48">
        <v>857</v>
      </c>
      <c r="B1319" s="1" t="str">
        <f t="shared" si="40"/>
        <v>OG857B2</v>
      </c>
      <c r="C1319" s="1" t="str">
        <f t="shared" si="41"/>
        <v>OG857</v>
      </c>
      <c r="D1319" t="str">
        <f>VLOOKUP(C1319, '1.MetaData'!B:AI, 2, FALSE)</f>
        <v>ASL_1</v>
      </c>
      <c r="F1319" s="13" t="s">
        <v>3149</v>
      </c>
      <c r="G1319" s="14">
        <v>2</v>
      </c>
      <c r="H1319">
        <f ca="1">COUNTIFS('3.DNAExtractions'!$B:$B,$B1319,'3.DNAExtractions'!$D:$D,H$1)</f>
        <v>0</v>
      </c>
      <c r="I1319" t="s">
        <v>880</v>
      </c>
      <c r="J1319" s="13" t="s">
        <v>3134</v>
      </c>
      <c r="K1319" s="13">
        <v>1</v>
      </c>
      <c r="L1319" s="13">
        <v>2</v>
      </c>
      <c r="M1319" s="14" t="s">
        <v>3155</v>
      </c>
      <c r="N1319" s="14" t="s">
        <v>3323</v>
      </c>
    </row>
    <row r="1320" spans="1:15" x14ac:dyDescent="0.25">
      <c r="A1320" s="48">
        <v>857</v>
      </c>
      <c r="B1320" s="1" t="str">
        <f t="shared" si="40"/>
        <v>OG857B3</v>
      </c>
      <c r="C1320" s="1" t="str">
        <f t="shared" si="41"/>
        <v>OG857</v>
      </c>
      <c r="D1320" t="str">
        <f>VLOOKUP(C1320, '1.MetaData'!B:AI, 2, FALSE)</f>
        <v>ASL_1</v>
      </c>
      <c r="F1320" s="13" t="s">
        <v>3149</v>
      </c>
      <c r="G1320" s="14">
        <v>3</v>
      </c>
      <c r="H1320">
        <f ca="1">COUNTIFS('3.DNAExtractions'!$B:$B,$B1320,'3.DNAExtractions'!$D:$D,H$1)</f>
        <v>0</v>
      </c>
      <c r="I1320" t="s">
        <v>880</v>
      </c>
      <c r="J1320" s="13" t="s">
        <v>3134</v>
      </c>
      <c r="K1320" s="13">
        <v>1</v>
      </c>
      <c r="L1320" s="13">
        <v>2</v>
      </c>
      <c r="M1320" s="14" t="s">
        <v>3155</v>
      </c>
      <c r="N1320" s="14" t="s">
        <v>3323</v>
      </c>
    </row>
    <row r="1321" spans="1:15" x14ac:dyDescent="0.25">
      <c r="A1321" s="48">
        <v>857</v>
      </c>
      <c r="B1321" s="1" t="str">
        <f t="shared" si="40"/>
        <v>OG857B4</v>
      </c>
      <c r="C1321" s="1" t="str">
        <f t="shared" si="41"/>
        <v>OG857</v>
      </c>
      <c r="D1321" t="str">
        <f>VLOOKUP(C1321, '1.MetaData'!B:AI, 2, FALSE)</f>
        <v>ASL_1</v>
      </c>
      <c r="F1321" s="13" t="s">
        <v>3149</v>
      </c>
      <c r="G1321" s="14">
        <v>4</v>
      </c>
      <c r="H1321">
        <f ca="1">COUNTIFS('3.DNAExtractions'!$B:$B,$B1321,'3.DNAExtractions'!$D:$D,H$1)</f>
        <v>0</v>
      </c>
      <c r="I1321" t="s">
        <v>880</v>
      </c>
      <c r="J1321" s="13" t="s">
        <v>3134</v>
      </c>
      <c r="K1321" s="13">
        <v>1</v>
      </c>
      <c r="L1321" s="13">
        <v>2</v>
      </c>
      <c r="M1321" s="14" t="s">
        <v>3155</v>
      </c>
      <c r="N1321" s="14" t="s">
        <v>3323</v>
      </c>
    </row>
    <row r="1322" spans="1:15" x14ac:dyDescent="0.25">
      <c r="A1322" s="48">
        <v>857</v>
      </c>
      <c r="B1322" s="1" t="str">
        <f t="shared" si="40"/>
        <v>OG857B5</v>
      </c>
      <c r="C1322" s="1" t="str">
        <f t="shared" si="41"/>
        <v>OG857</v>
      </c>
      <c r="D1322" t="str">
        <f>VLOOKUP(C1322, '1.MetaData'!B:AI, 2, FALSE)</f>
        <v>ASL_1</v>
      </c>
      <c r="F1322" s="13" t="s">
        <v>3149</v>
      </c>
      <c r="G1322" s="14">
        <v>5</v>
      </c>
      <c r="H1322">
        <f ca="1">COUNTIFS('3.DNAExtractions'!$B:$B,$B1322,'3.DNAExtractions'!$D:$D,H$1)</f>
        <v>0</v>
      </c>
      <c r="I1322" t="s">
        <v>880</v>
      </c>
      <c r="J1322" s="13" t="s">
        <v>3134</v>
      </c>
      <c r="K1322" s="13">
        <v>1</v>
      </c>
      <c r="L1322" s="13">
        <v>2</v>
      </c>
      <c r="M1322" s="14" t="s">
        <v>3155</v>
      </c>
      <c r="N1322" s="14" t="s">
        <v>3323</v>
      </c>
    </row>
    <row r="1323" spans="1:15" x14ac:dyDescent="0.25">
      <c r="A1323" s="48">
        <v>857</v>
      </c>
      <c r="B1323" s="1" t="str">
        <f t="shared" si="40"/>
        <v>OG857B6</v>
      </c>
      <c r="C1323" s="1" t="str">
        <f t="shared" si="41"/>
        <v>OG857</v>
      </c>
      <c r="D1323" t="str">
        <f>VLOOKUP(C1323, '1.MetaData'!B:AI, 2, FALSE)</f>
        <v>ASL_1</v>
      </c>
      <c r="F1323" s="13" t="s">
        <v>3149</v>
      </c>
      <c r="G1323" s="14">
        <v>6</v>
      </c>
      <c r="H1323">
        <f ca="1">COUNTIFS('3.DNAExtractions'!$B:$B,$B1323,'3.DNAExtractions'!$D:$D,H$1)</f>
        <v>0</v>
      </c>
      <c r="I1323" t="s">
        <v>3233</v>
      </c>
      <c r="J1323" s="13" t="s">
        <v>3134</v>
      </c>
      <c r="K1323" s="13">
        <v>1</v>
      </c>
      <c r="L1323" s="13">
        <v>2</v>
      </c>
      <c r="M1323" s="14" t="s">
        <v>3155</v>
      </c>
      <c r="N1323" s="14" t="s">
        <v>3323</v>
      </c>
    </row>
    <row r="1324" spans="1:15" x14ac:dyDescent="0.25">
      <c r="A1324" s="48">
        <v>858</v>
      </c>
      <c r="B1324" s="1" t="str">
        <f t="shared" si="40"/>
        <v>OG858B</v>
      </c>
      <c r="C1324" s="1" t="str">
        <f t="shared" si="41"/>
        <v>OG858</v>
      </c>
      <c r="D1324" t="str">
        <f>VLOOKUP(C1324, '1.MetaData'!B:AI, 2, FALSE)</f>
        <v>ASL_2</v>
      </c>
      <c r="F1324" s="13" t="s">
        <v>3149</v>
      </c>
      <c r="G1324" s="14">
        <v>1</v>
      </c>
      <c r="H1324">
        <f ca="1">COUNTIFS('3.DNAExtractions'!$B:$B,$B1324,'3.DNAExtractions'!$D:$D,H$1)</f>
        <v>1</v>
      </c>
      <c r="I1324" t="s">
        <v>880</v>
      </c>
      <c r="J1324" s="13" t="s">
        <v>3134</v>
      </c>
      <c r="K1324" s="13">
        <v>1</v>
      </c>
      <c r="L1324" s="13">
        <v>2</v>
      </c>
      <c r="M1324" s="14" t="s">
        <v>3155</v>
      </c>
      <c r="N1324" s="14" t="s">
        <v>3323</v>
      </c>
    </row>
    <row r="1325" spans="1:15" x14ac:dyDescent="0.25">
      <c r="A1325" s="48">
        <v>858</v>
      </c>
      <c r="B1325" s="1" t="str">
        <f t="shared" si="40"/>
        <v>OG858B2</v>
      </c>
      <c r="C1325" s="1" t="str">
        <f t="shared" si="41"/>
        <v>OG858</v>
      </c>
      <c r="D1325" t="str">
        <f>VLOOKUP(C1325, '1.MetaData'!B:AI, 2, FALSE)</f>
        <v>ASL_2</v>
      </c>
      <c r="F1325" s="13" t="s">
        <v>3149</v>
      </c>
      <c r="G1325" s="14">
        <v>2</v>
      </c>
      <c r="H1325">
        <f ca="1">COUNTIFS('3.DNAExtractions'!$B:$B,$B1325,'3.DNAExtractions'!$D:$D,H$1)</f>
        <v>0</v>
      </c>
      <c r="I1325" t="s">
        <v>880</v>
      </c>
      <c r="J1325" s="13" t="s">
        <v>3134</v>
      </c>
      <c r="K1325" s="13">
        <v>1</v>
      </c>
      <c r="L1325" s="13">
        <v>2</v>
      </c>
      <c r="M1325" s="14" t="s">
        <v>3155</v>
      </c>
      <c r="N1325" s="14" t="s">
        <v>3323</v>
      </c>
    </row>
    <row r="1326" spans="1:15" x14ac:dyDescent="0.25">
      <c r="A1326" s="48">
        <v>858</v>
      </c>
      <c r="B1326" s="1" t="str">
        <f t="shared" si="40"/>
        <v>OG858B3</v>
      </c>
      <c r="C1326" s="1" t="str">
        <f t="shared" si="41"/>
        <v>OG858</v>
      </c>
      <c r="D1326" t="str">
        <f>VLOOKUP(C1326, '1.MetaData'!B:AI, 2, FALSE)</f>
        <v>ASL_2</v>
      </c>
      <c r="F1326" s="13" t="s">
        <v>3149</v>
      </c>
      <c r="G1326" s="14">
        <v>3</v>
      </c>
      <c r="H1326">
        <f ca="1">COUNTIFS('3.DNAExtractions'!$B:$B,$B1326,'3.DNAExtractions'!$D:$D,H$1)</f>
        <v>0</v>
      </c>
      <c r="I1326" t="s">
        <v>880</v>
      </c>
      <c r="J1326" s="13" t="s">
        <v>3134</v>
      </c>
      <c r="K1326" s="13">
        <v>1</v>
      </c>
      <c r="L1326" s="13">
        <v>2</v>
      </c>
      <c r="M1326" s="14" t="s">
        <v>3155</v>
      </c>
      <c r="N1326" s="14" t="s">
        <v>3323</v>
      </c>
    </row>
    <row r="1327" spans="1:15" x14ac:dyDescent="0.25">
      <c r="A1327" s="48">
        <v>858</v>
      </c>
      <c r="B1327" s="1" t="str">
        <f t="shared" si="40"/>
        <v>OG858B4</v>
      </c>
      <c r="C1327" s="1" t="str">
        <f t="shared" si="41"/>
        <v>OG858</v>
      </c>
      <c r="D1327" t="str">
        <f>VLOOKUP(C1327, '1.MetaData'!B:AI, 2, FALSE)</f>
        <v>ASL_2</v>
      </c>
      <c r="F1327" s="13" t="s">
        <v>3149</v>
      </c>
      <c r="G1327" s="14">
        <v>4</v>
      </c>
      <c r="H1327">
        <f ca="1">COUNTIFS('3.DNAExtractions'!$B:$B,$B1327,'3.DNAExtractions'!$D:$D,H$1)</f>
        <v>0</v>
      </c>
      <c r="I1327" t="s">
        <v>880</v>
      </c>
      <c r="J1327" s="13" t="s">
        <v>3134</v>
      </c>
      <c r="K1327" s="13">
        <v>1</v>
      </c>
      <c r="L1327" s="13">
        <v>2</v>
      </c>
      <c r="M1327" s="14" t="s">
        <v>3155</v>
      </c>
      <c r="N1327" s="14" t="s">
        <v>3323</v>
      </c>
    </row>
    <row r="1328" spans="1:15" x14ac:dyDescent="0.25">
      <c r="A1328" s="48">
        <v>858</v>
      </c>
      <c r="B1328" s="1" t="str">
        <f t="shared" si="40"/>
        <v>OG858B5</v>
      </c>
      <c r="C1328" s="1" t="str">
        <f t="shared" si="41"/>
        <v>OG858</v>
      </c>
      <c r="D1328" t="str">
        <f>VLOOKUP(C1328, '1.MetaData'!B:AI, 2, FALSE)</f>
        <v>ASL_2</v>
      </c>
      <c r="F1328" s="13" t="s">
        <v>3149</v>
      </c>
      <c r="G1328" s="14">
        <v>5</v>
      </c>
      <c r="H1328">
        <f ca="1">COUNTIFS('3.DNAExtractions'!$B:$B,$B1328,'3.DNAExtractions'!$D:$D,H$1)</f>
        <v>0</v>
      </c>
      <c r="I1328" t="s">
        <v>880</v>
      </c>
      <c r="J1328" s="13" t="s">
        <v>3134</v>
      </c>
      <c r="K1328" s="13">
        <v>1</v>
      </c>
      <c r="L1328" s="13">
        <v>2</v>
      </c>
      <c r="M1328" s="14" t="s">
        <v>3155</v>
      </c>
      <c r="N1328" s="14" t="s">
        <v>3323</v>
      </c>
    </row>
    <row r="1329" spans="1:15" x14ac:dyDescent="0.25">
      <c r="A1329" s="48">
        <v>858</v>
      </c>
      <c r="B1329" s="1" t="str">
        <f t="shared" si="40"/>
        <v>OG858B6</v>
      </c>
      <c r="C1329" s="1" t="str">
        <f t="shared" si="41"/>
        <v>OG858</v>
      </c>
      <c r="D1329" t="str">
        <f>VLOOKUP(C1329, '1.MetaData'!B:AI, 2, FALSE)</f>
        <v>ASL_2</v>
      </c>
      <c r="F1329" s="13" t="s">
        <v>3149</v>
      </c>
      <c r="G1329" s="14">
        <v>6</v>
      </c>
      <c r="H1329">
        <f ca="1">COUNTIFS('3.DNAExtractions'!$B:$B,$B1329,'3.DNAExtractions'!$D:$D,H$1)</f>
        <v>0</v>
      </c>
      <c r="I1329" t="s">
        <v>3233</v>
      </c>
      <c r="J1329" s="13" t="s">
        <v>3134</v>
      </c>
      <c r="K1329" s="13">
        <v>1</v>
      </c>
      <c r="L1329" s="13">
        <v>2</v>
      </c>
      <c r="M1329" s="14" t="s">
        <v>3155</v>
      </c>
      <c r="N1329" s="14" t="s">
        <v>3323</v>
      </c>
    </row>
    <row r="1330" spans="1:15" x14ac:dyDescent="0.25">
      <c r="A1330" s="48">
        <v>858</v>
      </c>
      <c r="B1330" s="1" t="str">
        <f t="shared" si="40"/>
        <v>OG858B7</v>
      </c>
      <c r="C1330" s="1" t="str">
        <f t="shared" si="41"/>
        <v>OG858</v>
      </c>
      <c r="D1330" t="str">
        <f>VLOOKUP(C1330, '1.MetaData'!B:AI, 2, FALSE)</f>
        <v>ASL_2</v>
      </c>
      <c r="F1330" s="13" t="s">
        <v>3149</v>
      </c>
      <c r="G1330" s="14">
        <v>7</v>
      </c>
      <c r="H1330">
        <f ca="1">COUNTIFS('3.DNAExtractions'!$B:$B,$B1330,'3.DNAExtractions'!$D:$D,H$1)</f>
        <v>0</v>
      </c>
      <c r="I1330" t="s">
        <v>3233</v>
      </c>
      <c r="J1330" s="13" t="s">
        <v>3134</v>
      </c>
      <c r="K1330" s="13">
        <v>1</v>
      </c>
      <c r="L1330" s="13">
        <v>2</v>
      </c>
      <c r="M1330" s="14" t="s">
        <v>3155</v>
      </c>
      <c r="N1330" s="14" t="s">
        <v>3323</v>
      </c>
    </row>
    <row r="1331" spans="1:15" x14ac:dyDescent="0.25">
      <c r="A1331" s="48">
        <v>858</v>
      </c>
      <c r="B1331" s="1" t="str">
        <f t="shared" si="40"/>
        <v>OG858O</v>
      </c>
      <c r="C1331" s="1" t="str">
        <f t="shared" si="41"/>
        <v>OG858</v>
      </c>
      <c r="D1331" t="str">
        <f>VLOOKUP(C1331, '1.MetaData'!B:AI, 2, FALSE)</f>
        <v>ASL_2</v>
      </c>
      <c r="F1331" s="13" t="s">
        <v>930</v>
      </c>
      <c r="G1331" s="14">
        <v>1</v>
      </c>
      <c r="H1331">
        <f ca="1">COUNTIFS('3.DNAExtractions'!$B:$B,$B1331,'3.DNAExtractions'!$D:$D,H$1)</f>
        <v>0</v>
      </c>
      <c r="I1331" t="s">
        <v>3304</v>
      </c>
      <c r="J1331" s="13" t="s">
        <v>3134</v>
      </c>
      <c r="K1331" s="13">
        <v>1</v>
      </c>
      <c r="L1331" s="13">
        <v>2</v>
      </c>
      <c r="M1331" s="14" t="s">
        <v>3155</v>
      </c>
      <c r="N1331" s="14" t="s">
        <v>3323</v>
      </c>
      <c r="O1331" s="52" t="s">
        <v>3324</v>
      </c>
    </row>
    <row r="1332" spans="1:15" x14ac:dyDescent="0.25">
      <c r="A1332" s="48">
        <v>859</v>
      </c>
      <c r="B1332" s="1" t="str">
        <f t="shared" si="40"/>
        <v>OG859B</v>
      </c>
      <c r="C1332" s="1" t="str">
        <f t="shared" si="41"/>
        <v>OG859</v>
      </c>
      <c r="D1332" t="str">
        <f>VLOOKUP(C1332, '1.MetaData'!B:AI, 2, FALSE)</f>
        <v>ASL_3</v>
      </c>
      <c r="F1332" s="13" t="s">
        <v>3149</v>
      </c>
      <c r="G1332" s="14">
        <v>1</v>
      </c>
      <c r="H1332">
        <f ca="1">COUNTIFS('3.DNAExtractions'!$B:$B,$B1332,'3.DNAExtractions'!$D:$D,H$1)</f>
        <v>2</v>
      </c>
      <c r="I1332" t="s">
        <v>880</v>
      </c>
      <c r="J1332" s="13" t="s">
        <v>3134</v>
      </c>
      <c r="K1332" s="13">
        <v>1</v>
      </c>
      <c r="L1332" s="13">
        <v>2</v>
      </c>
      <c r="M1332" s="14" t="s">
        <v>3155</v>
      </c>
      <c r="N1332" s="14" t="s">
        <v>3323</v>
      </c>
    </row>
    <row r="1333" spans="1:15" x14ac:dyDescent="0.25">
      <c r="A1333" s="48">
        <v>859</v>
      </c>
      <c r="B1333" s="1" t="str">
        <f t="shared" si="40"/>
        <v>OG859B2</v>
      </c>
      <c r="C1333" s="1" t="str">
        <f t="shared" si="41"/>
        <v>OG859</v>
      </c>
      <c r="D1333" t="str">
        <f>VLOOKUP(C1333, '1.MetaData'!B:AI, 2, FALSE)</f>
        <v>ASL_3</v>
      </c>
      <c r="F1333" s="13" t="s">
        <v>3149</v>
      </c>
      <c r="G1333" s="14">
        <v>2</v>
      </c>
      <c r="H1333">
        <f ca="1">COUNTIFS('3.DNAExtractions'!$B:$B,$B1333,'3.DNAExtractions'!$D:$D,H$1)</f>
        <v>0</v>
      </c>
      <c r="I1333" t="s">
        <v>880</v>
      </c>
      <c r="J1333" s="13" t="s">
        <v>3134</v>
      </c>
      <c r="K1333" s="13">
        <v>1</v>
      </c>
      <c r="L1333" s="13">
        <v>2</v>
      </c>
      <c r="M1333" s="14" t="s">
        <v>3155</v>
      </c>
      <c r="N1333" s="14" t="s">
        <v>3323</v>
      </c>
    </row>
    <row r="1334" spans="1:15" x14ac:dyDescent="0.25">
      <c r="A1334" s="48">
        <v>859</v>
      </c>
      <c r="B1334" s="1" t="str">
        <f t="shared" si="40"/>
        <v>OG859B3</v>
      </c>
      <c r="C1334" s="1" t="str">
        <f t="shared" si="41"/>
        <v>OG859</v>
      </c>
      <c r="D1334" t="str">
        <f>VLOOKUP(C1334, '1.MetaData'!B:AI, 2, FALSE)</f>
        <v>ASL_3</v>
      </c>
      <c r="F1334" s="13" t="s">
        <v>3149</v>
      </c>
      <c r="G1334" s="14">
        <v>3</v>
      </c>
      <c r="H1334">
        <f ca="1">COUNTIFS('3.DNAExtractions'!$B:$B,$B1334,'3.DNAExtractions'!$D:$D,H$1)</f>
        <v>0</v>
      </c>
      <c r="I1334" t="s">
        <v>880</v>
      </c>
      <c r="J1334" s="13" t="s">
        <v>3134</v>
      </c>
      <c r="K1334" s="13">
        <v>1</v>
      </c>
      <c r="L1334" s="13">
        <v>2</v>
      </c>
      <c r="M1334" s="14" t="s">
        <v>3155</v>
      </c>
      <c r="N1334" s="14" t="s">
        <v>3323</v>
      </c>
    </row>
    <row r="1335" spans="1:15" x14ac:dyDescent="0.25">
      <c r="A1335" s="48">
        <v>859</v>
      </c>
      <c r="B1335" s="1" t="str">
        <f t="shared" si="40"/>
        <v>OG859B4</v>
      </c>
      <c r="C1335" s="1" t="str">
        <f t="shared" si="41"/>
        <v>OG859</v>
      </c>
      <c r="D1335" t="str">
        <f>VLOOKUP(C1335, '1.MetaData'!B:AI, 2, FALSE)</f>
        <v>ASL_3</v>
      </c>
      <c r="F1335" s="13" t="s">
        <v>3149</v>
      </c>
      <c r="G1335" s="14">
        <v>4</v>
      </c>
      <c r="H1335">
        <f ca="1">COUNTIFS('3.DNAExtractions'!$B:$B,$B1335,'3.DNAExtractions'!$D:$D,H$1)</f>
        <v>0</v>
      </c>
      <c r="I1335" t="s">
        <v>880</v>
      </c>
      <c r="J1335" s="13" t="s">
        <v>3134</v>
      </c>
      <c r="K1335" s="13">
        <v>1</v>
      </c>
      <c r="L1335" s="13">
        <v>2</v>
      </c>
      <c r="M1335" s="14" t="s">
        <v>3155</v>
      </c>
      <c r="N1335" s="14" t="s">
        <v>3323</v>
      </c>
    </row>
    <row r="1336" spans="1:15" x14ac:dyDescent="0.25">
      <c r="A1336" s="48">
        <v>859</v>
      </c>
      <c r="B1336" s="1" t="str">
        <f t="shared" si="40"/>
        <v>OG859B5</v>
      </c>
      <c r="C1336" s="1" t="str">
        <f t="shared" si="41"/>
        <v>OG859</v>
      </c>
      <c r="D1336" t="str">
        <f>VLOOKUP(C1336, '1.MetaData'!B:AI, 2, FALSE)</f>
        <v>ASL_3</v>
      </c>
      <c r="F1336" s="13" t="s">
        <v>3149</v>
      </c>
      <c r="G1336" s="14">
        <v>5</v>
      </c>
      <c r="H1336">
        <f ca="1">COUNTIFS('3.DNAExtractions'!$B:$B,$B1336,'3.DNAExtractions'!$D:$D,H$1)</f>
        <v>0</v>
      </c>
      <c r="I1336" t="s">
        <v>880</v>
      </c>
      <c r="J1336" s="13" t="s">
        <v>3134</v>
      </c>
      <c r="K1336" s="13">
        <v>1</v>
      </c>
      <c r="L1336" s="13">
        <v>2</v>
      </c>
      <c r="M1336" s="14" t="s">
        <v>3155</v>
      </c>
      <c r="N1336" s="14" t="s">
        <v>3323</v>
      </c>
    </row>
    <row r="1337" spans="1:15" x14ac:dyDescent="0.25">
      <c r="A1337" s="48">
        <v>859</v>
      </c>
      <c r="B1337" s="1" t="str">
        <f t="shared" ref="B1337:B1352" si="42">IF(G1337&gt;1,_xlfn.CONCAT(C1337,LEFT(F1337,1),G1337),_xlfn.CONCAT(C1337,LEFT(F1337,1)))</f>
        <v>OG859O</v>
      </c>
      <c r="C1337" s="1" t="str">
        <f t="shared" ref="C1337:C1352" si="43">_xlfn.CONCAT("OG",A1337)</f>
        <v>OG859</v>
      </c>
      <c r="D1337" t="str">
        <f>VLOOKUP(C1337, '1.MetaData'!B:AI, 2, FALSE)</f>
        <v>ASL_3</v>
      </c>
      <c r="F1337" s="13" t="s">
        <v>930</v>
      </c>
      <c r="G1337" s="14">
        <v>1</v>
      </c>
      <c r="H1337">
        <f ca="1">COUNTIFS('3.DNAExtractions'!$B:$B,$B1337,'3.DNAExtractions'!$D:$D,H$1)</f>
        <v>0</v>
      </c>
      <c r="I1337" t="s">
        <v>3304</v>
      </c>
      <c r="J1337" s="13" t="s">
        <v>3134</v>
      </c>
      <c r="K1337" s="13">
        <v>1</v>
      </c>
      <c r="L1337" s="13">
        <v>2</v>
      </c>
      <c r="M1337" s="14" t="s">
        <v>3155</v>
      </c>
      <c r="N1337" s="14" t="s">
        <v>3323</v>
      </c>
      <c r="O1337" s="52" t="s">
        <v>3324</v>
      </c>
    </row>
    <row r="1338" spans="1:15" x14ac:dyDescent="0.25">
      <c r="A1338" s="48">
        <v>860</v>
      </c>
      <c r="B1338" s="1" t="str">
        <f t="shared" si="42"/>
        <v>OG860G</v>
      </c>
      <c r="C1338" s="1" t="str">
        <f t="shared" si="43"/>
        <v>OG860</v>
      </c>
      <c r="D1338" t="str">
        <f>VLOOKUP(C1338, '1.MetaData'!B:AI, 2, FALSE)</f>
        <v>G1, RNA G1, L1, RNA L1, H1</v>
      </c>
      <c r="F1338" s="13" t="s">
        <v>3133</v>
      </c>
      <c r="G1338" s="14">
        <v>1</v>
      </c>
      <c r="H1338">
        <f ca="1">COUNTIFS('3.DNAExtractions'!$B:$B,$B1338,'3.DNAExtractions'!$D:$D,H$1)</f>
        <v>0</v>
      </c>
      <c r="I1338" t="s">
        <v>3304</v>
      </c>
      <c r="J1338" s="13" t="s">
        <v>3134</v>
      </c>
      <c r="K1338" s="13">
        <v>1</v>
      </c>
      <c r="L1338" s="13">
        <v>2</v>
      </c>
      <c r="M1338" s="14" t="s">
        <v>3239</v>
      </c>
      <c r="N1338" s="14" t="s">
        <v>3325</v>
      </c>
    </row>
    <row r="1339" spans="1:15" x14ac:dyDescent="0.25">
      <c r="A1339" s="48">
        <v>860</v>
      </c>
      <c r="B1339" s="1" t="str">
        <f t="shared" si="42"/>
        <v>OG860G2</v>
      </c>
      <c r="C1339" s="1" t="str">
        <f t="shared" si="43"/>
        <v>OG860</v>
      </c>
      <c r="D1339" t="str">
        <f>VLOOKUP(C1339, '1.MetaData'!B:AI, 2, FALSE)</f>
        <v>G1, RNA G1, L1, RNA L1, H1</v>
      </c>
      <c r="F1339" s="13" t="s">
        <v>3133</v>
      </c>
      <c r="G1339" s="14">
        <v>2</v>
      </c>
      <c r="H1339">
        <f ca="1">COUNTIFS('3.DNAExtractions'!$B:$B,$B1339,'3.DNAExtractions'!$D:$D,H$1)</f>
        <v>0</v>
      </c>
      <c r="I1339" t="s">
        <v>3233</v>
      </c>
      <c r="J1339" s="13" t="s">
        <v>3134</v>
      </c>
      <c r="K1339" s="13">
        <v>1</v>
      </c>
      <c r="L1339" s="13">
        <v>2</v>
      </c>
      <c r="M1339" s="14" t="s">
        <v>3239</v>
      </c>
      <c r="N1339" s="14" t="s">
        <v>3325</v>
      </c>
    </row>
    <row r="1340" spans="1:15" x14ac:dyDescent="0.25">
      <c r="A1340" s="48">
        <v>860</v>
      </c>
      <c r="B1340" s="1" t="str">
        <f t="shared" si="42"/>
        <v>OG860L</v>
      </c>
      <c r="C1340" s="1" t="str">
        <f t="shared" si="43"/>
        <v>OG860</v>
      </c>
      <c r="D1340" t="str">
        <f>VLOOKUP(C1340, '1.MetaData'!B:AI, 2, FALSE)</f>
        <v>G1, RNA G1, L1, RNA L1, H1</v>
      </c>
      <c r="F1340" s="13" t="s">
        <v>3148</v>
      </c>
      <c r="G1340" s="14">
        <v>1</v>
      </c>
      <c r="H1340">
        <f ca="1">COUNTIFS('3.DNAExtractions'!$B:$B,$B1340,'3.DNAExtractions'!$D:$D,H$1)</f>
        <v>0</v>
      </c>
      <c r="I1340" t="s">
        <v>3304</v>
      </c>
      <c r="J1340" s="13" t="s">
        <v>3134</v>
      </c>
      <c r="K1340" s="13">
        <v>1</v>
      </c>
      <c r="L1340" s="13">
        <v>2</v>
      </c>
      <c r="M1340" s="14" t="s">
        <v>3239</v>
      </c>
      <c r="N1340" s="14" t="s">
        <v>3325</v>
      </c>
    </row>
    <row r="1341" spans="1:15" x14ac:dyDescent="0.25">
      <c r="A1341" s="48">
        <v>860</v>
      </c>
      <c r="B1341" s="1" t="str">
        <f t="shared" si="42"/>
        <v>OG860L2</v>
      </c>
      <c r="C1341" s="1" t="str">
        <f t="shared" si="43"/>
        <v>OG860</v>
      </c>
      <c r="D1341" t="str">
        <f>VLOOKUP(C1341, '1.MetaData'!B:AI, 2, FALSE)</f>
        <v>G1, RNA G1, L1, RNA L1, H1</v>
      </c>
      <c r="F1341" s="13" t="s">
        <v>3148</v>
      </c>
      <c r="G1341" s="14">
        <v>2</v>
      </c>
      <c r="H1341">
        <f ca="1">COUNTIFS('3.DNAExtractions'!$B:$B,$B1341,'3.DNAExtractions'!$D:$D,H$1)</f>
        <v>0</v>
      </c>
      <c r="I1341" t="s">
        <v>3233</v>
      </c>
      <c r="J1341" s="13" t="s">
        <v>3134</v>
      </c>
      <c r="K1341" s="13">
        <v>1</v>
      </c>
      <c r="L1341" s="13">
        <v>2</v>
      </c>
      <c r="M1341" s="14" t="s">
        <v>3239</v>
      </c>
      <c r="N1341" s="14" t="s">
        <v>3325</v>
      </c>
    </row>
    <row r="1342" spans="1:15" x14ac:dyDescent="0.25">
      <c r="A1342" s="48">
        <v>860</v>
      </c>
      <c r="B1342" s="1" t="str">
        <f t="shared" si="42"/>
        <v>OG860H</v>
      </c>
      <c r="C1342" s="1" t="str">
        <f t="shared" si="43"/>
        <v>OG860</v>
      </c>
      <c r="D1342" t="str">
        <f>VLOOKUP(C1342, '1.MetaData'!B:AI, 2, FALSE)</f>
        <v>G1, RNA G1, L1, RNA L1, H1</v>
      </c>
      <c r="F1342" s="13" t="s">
        <v>3147</v>
      </c>
      <c r="G1342" s="14">
        <v>1</v>
      </c>
      <c r="H1342">
        <f ca="1">COUNTIFS('3.DNAExtractions'!$B:$B,$B1342,'3.DNAExtractions'!$D:$D,H$1)</f>
        <v>1</v>
      </c>
      <c r="I1342" t="s">
        <v>3304</v>
      </c>
      <c r="J1342" s="13" t="s">
        <v>3134</v>
      </c>
      <c r="K1342" s="13">
        <v>1</v>
      </c>
      <c r="L1342" s="13">
        <v>2</v>
      </c>
      <c r="M1342" s="14" t="s">
        <v>3239</v>
      </c>
      <c r="N1342" s="14" t="s">
        <v>3325</v>
      </c>
      <c r="O1342" s="52" t="s">
        <v>3326</v>
      </c>
    </row>
    <row r="1343" spans="1:15" x14ac:dyDescent="0.25">
      <c r="A1343" s="48">
        <v>861</v>
      </c>
      <c r="B1343" s="1" t="str">
        <f t="shared" si="42"/>
        <v>OG861G</v>
      </c>
      <c r="C1343" s="1" t="str">
        <f t="shared" si="43"/>
        <v>OG861</v>
      </c>
      <c r="D1343" t="str">
        <f>VLOOKUP(C1343, '1.MetaData'!B:AI, 2, FALSE)</f>
        <v>G2, RNA G2, L2, RNA L2, H2</v>
      </c>
      <c r="F1343" s="13" t="s">
        <v>3133</v>
      </c>
      <c r="G1343" s="14">
        <v>1</v>
      </c>
      <c r="H1343">
        <f ca="1">COUNTIFS('3.DNAExtractions'!$B:$B,$B1343,'3.DNAExtractions'!$D:$D,H$1)</f>
        <v>0</v>
      </c>
      <c r="I1343" t="s">
        <v>3304</v>
      </c>
      <c r="J1343" s="13" t="s">
        <v>3134</v>
      </c>
      <c r="K1343" s="13">
        <v>1</v>
      </c>
      <c r="L1343" s="13">
        <v>2</v>
      </c>
      <c r="M1343" s="14" t="s">
        <v>3239</v>
      </c>
      <c r="N1343" s="14" t="s">
        <v>3325</v>
      </c>
    </row>
    <row r="1344" spans="1:15" x14ac:dyDescent="0.25">
      <c r="A1344" s="48">
        <v>861</v>
      </c>
      <c r="B1344" s="1" t="str">
        <f t="shared" si="42"/>
        <v>OG861G2</v>
      </c>
      <c r="C1344" s="1" t="str">
        <f t="shared" si="43"/>
        <v>OG861</v>
      </c>
      <c r="D1344" t="str">
        <f>VLOOKUP(C1344, '1.MetaData'!B:AI, 2, FALSE)</f>
        <v>G2, RNA G2, L2, RNA L2, H2</v>
      </c>
      <c r="F1344" s="13" t="s">
        <v>3133</v>
      </c>
      <c r="G1344" s="14">
        <v>2</v>
      </c>
      <c r="H1344">
        <f ca="1">COUNTIFS('3.DNAExtractions'!$B:$B,$B1344,'3.DNAExtractions'!$D:$D,H$1)</f>
        <v>0</v>
      </c>
      <c r="I1344" t="s">
        <v>3233</v>
      </c>
      <c r="J1344" s="13" t="s">
        <v>3134</v>
      </c>
      <c r="K1344" s="13">
        <v>1</v>
      </c>
      <c r="L1344" s="13">
        <v>2</v>
      </c>
      <c r="M1344" s="14" t="s">
        <v>3239</v>
      </c>
      <c r="N1344" s="14" t="s">
        <v>3325</v>
      </c>
    </row>
    <row r="1345" spans="1:15" x14ac:dyDescent="0.25">
      <c r="A1345" s="48">
        <v>861</v>
      </c>
      <c r="B1345" s="1" t="str">
        <f t="shared" si="42"/>
        <v>OG861L</v>
      </c>
      <c r="C1345" s="1" t="str">
        <f t="shared" si="43"/>
        <v>OG861</v>
      </c>
      <c r="D1345" t="str">
        <f>VLOOKUP(C1345, '1.MetaData'!B:AI, 2, FALSE)</f>
        <v>G2, RNA G2, L2, RNA L2, H2</v>
      </c>
      <c r="F1345" s="13" t="s">
        <v>3148</v>
      </c>
      <c r="G1345" s="14">
        <v>1</v>
      </c>
      <c r="H1345">
        <f ca="1">COUNTIFS('3.DNAExtractions'!$B:$B,$B1345,'3.DNAExtractions'!$D:$D,H$1)</f>
        <v>0</v>
      </c>
      <c r="I1345" t="s">
        <v>3304</v>
      </c>
      <c r="J1345" s="13" t="s">
        <v>3134</v>
      </c>
      <c r="K1345" s="13">
        <v>1</v>
      </c>
      <c r="L1345" s="13">
        <v>2</v>
      </c>
      <c r="M1345" s="14" t="s">
        <v>3239</v>
      </c>
      <c r="N1345" s="14" t="s">
        <v>3325</v>
      </c>
    </row>
    <row r="1346" spans="1:15" x14ac:dyDescent="0.25">
      <c r="A1346" s="48">
        <v>861</v>
      </c>
      <c r="B1346" s="1" t="str">
        <f t="shared" si="42"/>
        <v>OG861L2</v>
      </c>
      <c r="C1346" s="1" t="str">
        <f t="shared" si="43"/>
        <v>OG861</v>
      </c>
      <c r="D1346" t="str">
        <f>VLOOKUP(C1346, '1.MetaData'!B:AI, 2, FALSE)</f>
        <v>G2, RNA G2, L2, RNA L2, H2</v>
      </c>
      <c r="F1346" s="13" t="s">
        <v>3148</v>
      </c>
      <c r="G1346" s="14">
        <v>2</v>
      </c>
      <c r="H1346">
        <f ca="1">COUNTIFS('3.DNAExtractions'!$B:$B,$B1346,'3.DNAExtractions'!$D:$D,H$1)</f>
        <v>0</v>
      </c>
      <c r="I1346" t="s">
        <v>3233</v>
      </c>
      <c r="J1346" s="13" t="s">
        <v>3134</v>
      </c>
      <c r="K1346" s="13">
        <v>1</v>
      </c>
      <c r="L1346" s="13">
        <v>2</v>
      </c>
      <c r="M1346" s="14" t="s">
        <v>3239</v>
      </c>
      <c r="N1346" s="14" t="s">
        <v>3325</v>
      </c>
    </row>
    <row r="1347" spans="1:15" x14ac:dyDescent="0.25">
      <c r="A1347" s="48">
        <v>861</v>
      </c>
      <c r="B1347" s="1" t="str">
        <f t="shared" si="42"/>
        <v>OG861H</v>
      </c>
      <c r="C1347" s="1" t="str">
        <f t="shared" si="43"/>
        <v>OG861</v>
      </c>
      <c r="D1347" t="str">
        <f>VLOOKUP(C1347, '1.MetaData'!B:AI, 2, FALSE)</f>
        <v>G2, RNA G2, L2, RNA L2, H2</v>
      </c>
      <c r="F1347" s="13" t="s">
        <v>3147</v>
      </c>
      <c r="G1347" s="14">
        <v>1</v>
      </c>
      <c r="H1347">
        <f ca="1">COUNTIFS('3.DNAExtractions'!$B:$B,$B1347,'3.DNAExtractions'!$D:$D,H$1)</f>
        <v>0</v>
      </c>
      <c r="I1347" t="s">
        <v>3304</v>
      </c>
      <c r="J1347" s="13" t="s">
        <v>3134</v>
      </c>
      <c r="K1347" s="13">
        <v>1</v>
      </c>
      <c r="L1347" s="13">
        <v>2</v>
      </c>
      <c r="M1347" s="14" t="s">
        <v>3239</v>
      </c>
      <c r="N1347" s="14" t="s">
        <v>3325</v>
      </c>
    </row>
    <row r="1348" spans="1:15" x14ac:dyDescent="0.25">
      <c r="A1348" s="48">
        <v>862</v>
      </c>
      <c r="B1348" s="1" t="str">
        <f t="shared" si="42"/>
        <v>OG862G</v>
      </c>
      <c r="C1348" s="1" t="str">
        <f t="shared" si="43"/>
        <v>OG862</v>
      </c>
      <c r="D1348" t="str">
        <f>VLOOKUP(C1348, '1.MetaData'!B:AI, 2, FALSE)</f>
        <v>G3, RNA G3, L3, RNA L3, H3</v>
      </c>
      <c r="F1348" s="13" t="s">
        <v>3133</v>
      </c>
      <c r="G1348" s="14">
        <v>1</v>
      </c>
      <c r="H1348">
        <f ca="1">COUNTIFS('3.DNAExtractions'!$B:$B,$B1348,'3.DNAExtractions'!$D:$D,H$1)</f>
        <v>0</v>
      </c>
      <c r="I1348" t="s">
        <v>3304</v>
      </c>
      <c r="J1348" s="13" t="s">
        <v>3134</v>
      </c>
      <c r="K1348" s="13">
        <v>1</v>
      </c>
      <c r="L1348" s="13">
        <v>2</v>
      </c>
      <c r="M1348" s="14" t="s">
        <v>3239</v>
      </c>
      <c r="N1348" s="14" t="s">
        <v>3325</v>
      </c>
    </row>
    <row r="1349" spans="1:15" x14ac:dyDescent="0.25">
      <c r="A1349" s="48">
        <v>862</v>
      </c>
      <c r="B1349" s="1" t="str">
        <f t="shared" si="42"/>
        <v>OG862G2</v>
      </c>
      <c r="C1349" s="1" t="str">
        <f t="shared" si="43"/>
        <v>OG862</v>
      </c>
      <c r="D1349" t="str">
        <f>VLOOKUP(C1349, '1.MetaData'!B:AI, 2, FALSE)</f>
        <v>G3, RNA G3, L3, RNA L3, H3</v>
      </c>
      <c r="F1349" s="13" t="s">
        <v>3133</v>
      </c>
      <c r="G1349" s="14">
        <v>2</v>
      </c>
      <c r="H1349">
        <f ca="1">COUNTIFS('3.DNAExtractions'!$B:$B,$B1349,'3.DNAExtractions'!$D:$D,H$1)</f>
        <v>0</v>
      </c>
      <c r="I1349" t="s">
        <v>3233</v>
      </c>
      <c r="J1349" s="13" t="s">
        <v>3134</v>
      </c>
      <c r="K1349" s="13">
        <v>1</v>
      </c>
      <c r="L1349" s="13">
        <v>2</v>
      </c>
      <c r="M1349" s="14" t="s">
        <v>3239</v>
      </c>
      <c r="N1349" s="14" t="s">
        <v>3325</v>
      </c>
    </row>
    <row r="1350" spans="1:15" x14ac:dyDescent="0.25">
      <c r="A1350" s="48">
        <v>862</v>
      </c>
      <c r="B1350" s="1" t="str">
        <f t="shared" si="42"/>
        <v>OG862L</v>
      </c>
      <c r="C1350" s="1" t="str">
        <f t="shared" si="43"/>
        <v>OG862</v>
      </c>
      <c r="D1350" t="str">
        <f>VLOOKUP(C1350, '1.MetaData'!B:AI, 2, FALSE)</f>
        <v>G3, RNA G3, L3, RNA L3, H3</v>
      </c>
      <c r="F1350" s="13" t="s">
        <v>3148</v>
      </c>
      <c r="G1350" s="14">
        <v>1</v>
      </c>
      <c r="H1350">
        <f ca="1">COUNTIFS('3.DNAExtractions'!$B:$B,$B1350,'3.DNAExtractions'!$D:$D,H$1)</f>
        <v>0</v>
      </c>
      <c r="I1350" t="s">
        <v>3304</v>
      </c>
      <c r="J1350" s="13" t="s">
        <v>3134</v>
      </c>
      <c r="K1350" s="13">
        <v>1</v>
      </c>
      <c r="L1350" s="13">
        <v>2</v>
      </c>
      <c r="M1350" s="14" t="s">
        <v>3239</v>
      </c>
      <c r="N1350" s="14" t="s">
        <v>3325</v>
      </c>
    </row>
    <row r="1351" spans="1:15" x14ac:dyDescent="0.25">
      <c r="A1351" s="48">
        <v>862</v>
      </c>
      <c r="B1351" s="1" t="str">
        <f t="shared" si="42"/>
        <v>OG862L2</v>
      </c>
      <c r="C1351" s="1" t="str">
        <f t="shared" si="43"/>
        <v>OG862</v>
      </c>
      <c r="D1351" t="str">
        <f>VLOOKUP(C1351, '1.MetaData'!B:AI, 2, FALSE)</f>
        <v>G3, RNA G3, L3, RNA L3, H3</v>
      </c>
      <c r="F1351" s="13" t="s">
        <v>3148</v>
      </c>
      <c r="G1351" s="14">
        <v>2</v>
      </c>
      <c r="H1351">
        <f ca="1">COUNTIFS('3.DNAExtractions'!$B:$B,$B1351,'3.DNAExtractions'!$D:$D,H$1)</f>
        <v>0</v>
      </c>
      <c r="I1351" t="s">
        <v>3233</v>
      </c>
      <c r="J1351" s="13" t="s">
        <v>3134</v>
      </c>
      <c r="K1351" s="13">
        <v>1</v>
      </c>
      <c r="L1351" s="13">
        <v>2</v>
      </c>
      <c r="M1351" s="14" t="s">
        <v>3239</v>
      </c>
      <c r="N1351" s="14" t="s">
        <v>3325</v>
      </c>
    </row>
    <row r="1352" spans="1:15" x14ac:dyDescent="0.25">
      <c r="A1352" s="48">
        <v>862</v>
      </c>
      <c r="B1352" s="1" t="str">
        <f t="shared" si="42"/>
        <v>OG862H</v>
      </c>
      <c r="C1352" s="1" t="str">
        <f t="shared" si="43"/>
        <v>OG862</v>
      </c>
      <c r="D1352" t="str">
        <f>VLOOKUP(C1352, '1.MetaData'!B:AI, 2, FALSE)</f>
        <v>G3, RNA G3, L3, RNA L3, H3</v>
      </c>
      <c r="F1352" s="13" t="s">
        <v>3147</v>
      </c>
      <c r="G1352" s="14">
        <v>1</v>
      </c>
      <c r="H1352">
        <f ca="1">COUNTIFS('3.DNAExtractions'!$B:$B,$B1352,'3.DNAExtractions'!$D:$D,H$1)</f>
        <v>0</v>
      </c>
      <c r="I1352" t="s">
        <v>3304</v>
      </c>
      <c r="J1352" s="13" t="s">
        <v>3134</v>
      </c>
      <c r="K1352" s="13">
        <v>1</v>
      </c>
      <c r="L1352" s="13">
        <v>2</v>
      </c>
      <c r="M1352" s="14" t="s">
        <v>3239</v>
      </c>
      <c r="N1352" s="14" t="s">
        <v>3325</v>
      </c>
    </row>
    <row r="1353" spans="1:15" x14ac:dyDescent="0.25">
      <c r="A1353" s="48">
        <v>863</v>
      </c>
      <c r="B1353" s="1" t="str">
        <f t="shared" ref="B1353:B1359" si="44">IF(G1353&gt;1,_xlfn.CONCAT(C1353,LEFT(F1353,1),G1353),_xlfn.CONCAT(C1353,LEFT(F1353,1)))</f>
        <v>OG863G</v>
      </c>
      <c r="C1353" s="1" t="str">
        <f t="shared" ref="C1353:C1372" si="45">_xlfn.CONCAT("OG",A1353)</f>
        <v>OG863</v>
      </c>
      <c r="D1353" t="str">
        <f>VLOOKUP(C1353, '1.MetaData'!B:AI, 2, FALSE)</f>
        <v>WAF-006439</v>
      </c>
      <c r="F1353" s="13" t="s">
        <v>3133</v>
      </c>
      <c r="G1353" s="14">
        <v>1</v>
      </c>
      <c r="H1353">
        <f ca="1">COUNTIFS('3.DNAExtractions'!$B:$B,$B1353,'3.DNAExtractions'!$D:$D,H$1)</f>
        <v>1</v>
      </c>
      <c r="I1353" t="s">
        <v>3304</v>
      </c>
      <c r="J1353" s="13" t="s">
        <v>3134</v>
      </c>
      <c r="K1353" s="13">
        <v>1</v>
      </c>
      <c r="L1353" s="13">
        <v>2</v>
      </c>
      <c r="M1353" s="14" t="s">
        <v>3143</v>
      </c>
      <c r="N1353" s="14" t="s">
        <v>3327</v>
      </c>
      <c r="O1353" s="52" t="s">
        <v>3328</v>
      </c>
    </row>
    <row r="1354" spans="1:15" x14ac:dyDescent="0.25">
      <c r="A1354" s="48">
        <v>863</v>
      </c>
      <c r="B1354" s="1" t="str">
        <f t="shared" si="44"/>
        <v>OG863M</v>
      </c>
      <c r="C1354" s="1" t="str">
        <f t="shared" si="45"/>
        <v>OG863</v>
      </c>
      <c r="D1354" t="str">
        <f>VLOOKUP(C1354, '1.MetaData'!B:AI, 2, FALSE)</f>
        <v>WAF-006439</v>
      </c>
      <c r="F1354" s="13" t="s">
        <v>3137</v>
      </c>
      <c r="G1354" s="14">
        <v>1</v>
      </c>
      <c r="H1354">
        <f ca="1">COUNTIFS('3.DNAExtractions'!$B:$B,$B1354,'3.DNAExtractions'!$D:$D,H$1)</f>
        <v>0</v>
      </c>
      <c r="I1354" t="s">
        <v>3304</v>
      </c>
      <c r="J1354" s="13" t="s">
        <v>3134</v>
      </c>
      <c r="K1354" s="13">
        <v>1</v>
      </c>
      <c r="L1354" s="13">
        <v>2</v>
      </c>
      <c r="M1354" s="14" t="s">
        <v>3143</v>
      </c>
      <c r="N1354" s="14" t="s">
        <v>3327</v>
      </c>
      <c r="O1354" s="52" t="s">
        <v>3329</v>
      </c>
    </row>
    <row r="1355" spans="1:15" x14ac:dyDescent="0.25">
      <c r="A1355" s="48">
        <v>863</v>
      </c>
      <c r="B1355" s="1" t="str">
        <f t="shared" si="44"/>
        <v>OG863M2</v>
      </c>
      <c r="C1355" s="1" t="str">
        <f t="shared" si="45"/>
        <v>OG863</v>
      </c>
      <c r="D1355" t="str">
        <f>VLOOKUP(C1355, '1.MetaData'!B:AI, 2, FALSE)</f>
        <v>WAF-006439</v>
      </c>
      <c r="F1355" s="13" t="s">
        <v>3137</v>
      </c>
      <c r="G1355" s="14">
        <v>2</v>
      </c>
      <c r="H1355">
        <f ca="1">COUNTIFS('3.DNAExtractions'!$B:$B,$B1355,'3.DNAExtractions'!$D:$D,H$1)</f>
        <v>0</v>
      </c>
      <c r="I1355" t="s">
        <v>3233</v>
      </c>
      <c r="J1355" s="13" t="s">
        <v>3134</v>
      </c>
      <c r="K1355" s="13">
        <v>1</v>
      </c>
      <c r="L1355" s="13">
        <v>2</v>
      </c>
      <c r="M1355" s="14" t="s">
        <v>3143</v>
      </c>
      <c r="N1355" s="14" t="s">
        <v>3327</v>
      </c>
      <c r="O1355" s="52" t="s">
        <v>3330</v>
      </c>
    </row>
    <row r="1356" spans="1:15" x14ac:dyDescent="0.25">
      <c r="A1356" s="48">
        <v>863</v>
      </c>
      <c r="B1356" s="1" t="str">
        <f t="shared" si="44"/>
        <v>OG863M3</v>
      </c>
      <c r="C1356" s="1" t="str">
        <f t="shared" si="45"/>
        <v>OG863</v>
      </c>
      <c r="D1356" t="str">
        <f>VLOOKUP(C1356, '1.MetaData'!B:AI, 2, FALSE)</f>
        <v>WAF-006439</v>
      </c>
      <c r="F1356" s="13" t="s">
        <v>3137</v>
      </c>
      <c r="G1356" s="14">
        <v>3</v>
      </c>
      <c r="H1356">
        <f ca="1">COUNTIFS('3.DNAExtractions'!$B:$B,$B1356,'3.DNAExtractions'!$D:$D,H$1)</f>
        <v>0</v>
      </c>
      <c r="I1356" t="s">
        <v>3233</v>
      </c>
      <c r="J1356" s="13" t="s">
        <v>3134</v>
      </c>
      <c r="K1356" s="13">
        <v>1</v>
      </c>
      <c r="L1356" s="13">
        <v>2</v>
      </c>
      <c r="M1356" s="14" t="s">
        <v>3143</v>
      </c>
      <c r="N1356" s="14" t="s">
        <v>3327</v>
      </c>
      <c r="O1356" s="52" t="s">
        <v>3330</v>
      </c>
    </row>
    <row r="1357" spans="1:15" x14ac:dyDescent="0.25">
      <c r="A1357" s="48">
        <v>864</v>
      </c>
      <c r="B1357" s="1" t="str">
        <f t="shared" si="44"/>
        <v>OG864M</v>
      </c>
      <c r="C1357" s="1" t="str">
        <f t="shared" si="45"/>
        <v>OG864</v>
      </c>
      <c r="D1357" t="str">
        <f>VLOOKUP(C1357, '1.MetaData'!B:AI, 2, FALSE)</f>
        <v>GAS_06_03_1_SS</v>
      </c>
      <c r="F1357" s="36" t="s">
        <v>3137</v>
      </c>
      <c r="G1357" s="14">
        <v>1</v>
      </c>
      <c r="H1357">
        <f ca="1">COUNTIFS('3.DNAExtractions'!$B:$B,$B1357,'3.DNAExtractions'!$D:$D,H$1)</f>
        <v>1</v>
      </c>
      <c r="I1357" t="s">
        <v>3304</v>
      </c>
      <c r="J1357" s="13" t="s">
        <v>3134</v>
      </c>
      <c r="N1357" s="14"/>
      <c r="O1357" s="52" t="s">
        <v>3331</v>
      </c>
    </row>
    <row r="1358" spans="1:15" x14ac:dyDescent="0.25">
      <c r="A1358" s="48">
        <v>864</v>
      </c>
      <c r="B1358" s="1" t="str">
        <f t="shared" si="44"/>
        <v>OG864M2</v>
      </c>
      <c r="C1358" s="1" t="str">
        <f t="shared" si="45"/>
        <v>OG864</v>
      </c>
      <c r="D1358" t="str">
        <f>VLOOKUP(C1358, '1.MetaData'!B:AI, 2, FALSE)</f>
        <v>GAS_06_03_1_SS</v>
      </c>
      <c r="F1358" s="36" t="s">
        <v>3137</v>
      </c>
      <c r="G1358" s="14">
        <v>2</v>
      </c>
      <c r="H1358">
        <f ca="1">COUNTIFS('3.DNAExtractions'!$B:$B,$B1358,'3.DNAExtractions'!$D:$D,H$1)</f>
        <v>0</v>
      </c>
      <c r="I1358" t="s">
        <v>3304</v>
      </c>
      <c r="J1358" s="13" t="s">
        <v>3134</v>
      </c>
      <c r="N1358" s="14"/>
      <c r="O1358" s="52" t="s">
        <v>3331</v>
      </c>
    </row>
    <row r="1359" spans="1:15" x14ac:dyDescent="0.25">
      <c r="A1359" s="48">
        <v>864</v>
      </c>
      <c r="B1359" s="1" t="str">
        <f t="shared" si="44"/>
        <v>OG864M3</v>
      </c>
      <c r="C1359" s="1" t="str">
        <f t="shared" si="45"/>
        <v>OG864</v>
      </c>
      <c r="D1359" t="str">
        <f>VLOOKUP(C1359, '1.MetaData'!B:AI, 2, FALSE)</f>
        <v>GAS_06_03_1_SS</v>
      </c>
      <c r="F1359" s="36" t="s">
        <v>3137</v>
      </c>
      <c r="G1359" s="14">
        <v>3</v>
      </c>
      <c r="H1359">
        <f ca="1">COUNTIFS('3.DNAExtractions'!$B:$B,$B1359,'3.DNAExtractions'!$D:$D,H$1)</f>
        <v>0</v>
      </c>
      <c r="I1359" t="s">
        <v>3304</v>
      </c>
      <c r="J1359" s="13" t="s">
        <v>3134</v>
      </c>
      <c r="N1359" s="14"/>
      <c r="O1359" s="52" t="s">
        <v>3331</v>
      </c>
    </row>
    <row r="1360" spans="1:15" x14ac:dyDescent="0.25">
      <c r="A1360" s="48">
        <v>865</v>
      </c>
      <c r="B1360" s="1" t="str">
        <f t="shared" ref="B1360:B1372" si="46">IF(G1360&gt;1,_xlfn.CONCAT(C1360,LEFT(F1360,1),G1360),_xlfn.CONCAT(C1360,LEFT(F1360,1)))</f>
        <v>OG865M</v>
      </c>
      <c r="C1360" s="1" t="str">
        <f t="shared" si="45"/>
        <v>OG865</v>
      </c>
      <c r="D1360" t="str">
        <f>VLOOKUP(C1360, '1.MetaData'!B:AI, 2, FALSE)</f>
        <v>GAS_10_02_1_SS</v>
      </c>
      <c r="F1360" s="36" t="s">
        <v>3137</v>
      </c>
      <c r="G1360" s="14">
        <v>1</v>
      </c>
      <c r="H1360">
        <f ca="1">COUNTIFS('3.DNAExtractions'!$B:$B,$B1360,'3.DNAExtractions'!$D:$D,H$1)</f>
        <v>0</v>
      </c>
      <c r="I1360" t="s">
        <v>3304</v>
      </c>
      <c r="J1360" s="13" t="s">
        <v>3134</v>
      </c>
      <c r="N1360" s="14"/>
      <c r="O1360" s="52" t="s">
        <v>3331</v>
      </c>
    </row>
    <row r="1361" spans="1:15" x14ac:dyDescent="0.25">
      <c r="A1361" s="290">
        <v>865</v>
      </c>
      <c r="B1361" s="1" t="str">
        <f t="shared" si="46"/>
        <v>OG865M2</v>
      </c>
      <c r="C1361" s="1" t="str">
        <f t="shared" si="45"/>
        <v>OG865</v>
      </c>
      <c r="D1361" t="str">
        <f>VLOOKUP(C1361, '1.MetaData'!B:AI, 2, FALSE)</f>
        <v>GAS_10_02_1_SS</v>
      </c>
      <c r="F1361" s="36" t="s">
        <v>3137</v>
      </c>
      <c r="G1361" s="14">
        <v>2</v>
      </c>
      <c r="H1361">
        <f ca="1">COUNTIFS('3.DNAExtractions'!$B:$B,$B1361,'3.DNAExtractions'!$D:$D,H$1)</f>
        <v>0</v>
      </c>
      <c r="I1361" t="s">
        <v>3304</v>
      </c>
      <c r="J1361" s="13" t="s">
        <v>3134</v>
      </c>
      <c r="N1361" s="14"/>
      <c r="O1361" s="52" t="s">
        <v>3331</v>
      </c>
    </row>
    <row r="1362" spans="1:15" x14ac:dyDescent="0.25">
      <c r="A1362" s="290">
        <v>865</v>
      </c>
      <c r="B1362" s="1" t="str">
        <f t="shared" si="46"/>
        <v>OG865M3</v>
      </c>
      <c r="C1362" s="1" t="str">
        <f t="shared" si="45"/>
        <v>OG865</v>
      </c>
      <c r="D1362" t="str">
        <f>VLOOKUP(C1362, '1.MetaData'!B:AI, 2, FALSE)</f>
        <v>GAS_10_02_1_SS</v>
      </c>
      <c r="F1362" s="36" t="s">
        <v>3137</v>
      </c>
      <c r="G1362" s="14">
        <v>3</v>
      </c>
      <c r="H1362">
        <f ca="1">COUNTIFS('3.DNAExtractions'!$B:$B,$B1362,'3.DNAExtractions'!$D:$D,H$1)</f>
        <v>0</v>
      </c>
      <c r="I1362" t="s">
        <v>3304</v>
      </c>
      <c r="J1362" s="13" t="s">
        <v>3134</v>
      </c>
      <c r="N1362" s="14"/>
      <c r="O1362" s="52" t="s">
        <v>3331</v>
      </c>
    </row>
    <row r="1363" spans="1:15" x14ac:dyDescent="0.25">
      <c r="A1363" s="290">
        <v>865</v>
      </c>
      <c r="B1363" s="1" t="str">
        <f t="shared" si="46"/>
        <v>OG865G</v>
      </c>
      <c r="C1363" s="1" t="str">
        <f t="shared" si="45"/>
        <v>OG865</v>
      </c>
      <c r="D1363" t="str">
        <f>VLOOKUP(C1363, '1.MetaData'!B:AI, 2, FALSE)</f>
        <v>GAS_10_02_1_SS</v>
      </c>
      <c r="F1363" s="36" t="s">
        <v>3133</v>
      </c>
      <c r="G1363" s="14">
        <v>1</v>
      </c>
      <c r="H1363">
        <f ca="1">COUNTIFS('3.DNAExtractions'!$B:$B,$B1363,'3.DNAExtractions'!$D:$D,H$1)</f>
        <v>1</v>
      </c>
      <c r="I1363" t="s">
        <v>3304</v>
      </c>
      <c r="J1363" s="13" t="s">
        <v>3134</v>
      </c>
      <c r="N1363" s="14"/>
      <c r="O1363" s="52" t="s">
        <v>3331</v>
      </c>
    </row>
    <row r="1364" spans="1:15" x14ac:dyDescent="0.25">
      <c r="A1364" s="290">
        <v>865</v>
      </c>
      <c r="B1364" s="1" t="str">
        <f t="shared" si="46"/>
        <v>OG865G2</v>
      </c>
      <c r="C1364" s="1" t="str">
        <f t="shared" si="45"/>
        <v>OG865</v>
      </c>
      <c r="D1364" t="str">
        <f>VLOOKUP(C1364, '1.MetaData'!B:AI, 2, FALSE)</f>
        <v>GAS_10_02_1_SS</v>
      </c>
      <c r="F1364" s="36" t="s">
        <v>3133</v>
      </c>
      <c r="G1364" s="14">
        <v>2</v>
      </c>
      <c r="H1364">
        <f ca="1">COUNTIFS('3.DNAExtractions'!$B:$B,$B1364,'3.DNAExtractions'!$D:$D,H$1)</f>
        <v>0</v>
      </c>
      <c r="I1364" t="s">
        <v>3304</v>
      </c>
      <c r="J1364" s="13" t="s">
        <v>3134</v>
      </c>
      <c r="N1364" s="14"/>
      <c r="O1364" s="52" t="s">
        <v>3331</v>
      </c>
    </row>
    <row r="1365" spans="1:15" x14ac:dyDescent="0.25">
      <c r="A1365" s="290">
        <v>866</v>
      </c>
      <c r="B1365" s="1" t="str">
        <f t="shared" si="46"/>
        <v>OG866M</v>
      </c>
      <c r="C1365" s="1" t="str">
        <f t="shared" si="45"/>
        <v>OG866</v>
      </c>
      <c r="D1365" t="str">
        <f>VLOOKUP(C1365, '1.MetaData'!B:AI, 2, FALSE)</f>
        <v>GAS_13_01_1_SS</v>
      </c>
      <c r="F1365" s="36" t="s">
        <v>3137</v>
      </c>
      <c r="G1365" s="14">
        <v>1</v>
      </c>
      <c r="H1365">
        <f ca="1">COUNTIFS('3.DNAExtractions'!$B:$B,$B1365,'3.DNAExtractions'!$D:$D,H$1)</f>
        <v>0</v>
      </c>
      <c r="I1365" t="s">
        <v>3304</v>
      </c>
      <c r="J1365" s="13" t="s">
        <v>3134</v>
      </c>
      <c r="N1365" s="14"/>
      <c r="O1365" s="52" t="s">
        <v>3331</v>
      </c>
    </row>
    <row r="1366" spans="1:15" x14ac:dyDescent="0.25">
      <c r="A1366" s="290">
        <v>866</v>
      </c>
      <c r="B1366" s="1" t="str">
        <f t="shared" si="46"/>
        <v>OG866M2</v>
      </c>
      <c r="C1366" s="1" t="str">
        <f t="shared" si="45"/>
        <v>OG866</v>
      </c>
      <c r="D1366" t="str">
        <f>VLOOKUP(C1366, '1.MetaData'!B:AI, 2, FALSE)</f>
        <v>GAS_13_01_1_SS</v>
      </c>
      <c r="F1366" s="36" t="s">
        <v>3137</v>
      </c>
      <c r="G1366" s="14">
        <v>2</v>
      </c>
      <c r="H1366">
        <f ca="1">COUNTIFS('3.DNAExtractions'!$B:$B,$B1366,'3.DNAExtractions'!$D:$D,H$1)</f>
        <v>0</v>
      </c>
      <c r="I1366" t="s">
        <v>3304</v>
      </c>
      <c r="J1366" s="13" t="s">
        <v>3134</v>
      </c>
      <c r="N1366" s="14"/>
      <c r="O1366" s="52" t="s">
        <v>3331</v>
      </c>
    </row>
    <row r="1367" spans="1:15" x14ac:dyDescent="0.25">
      <c r="A1367" s="290">
        <v>866</v>
      </c>
      <c r="B1367" s="1" t="str">
        <f t="shared" si="46"/>
        <v>OG866M3</v>
      </c>
      <c r="C1367" s="1" t="str">
        <f t="shared" si="45"/>
        <v>OG866</v>
      </c>
      <c r="D1367" t="str">
        <f>VLOOKUP(C1367, '1.MetaData'!B:AI, 2, FALSE)</f>
        <v>GAS_13_01_1_SS</v>
      </c>
      <c r="F1367" s="36" t="s">
        <v>3137</v>
      </c>
      <c r="G1367" s="14">
        <v>3</v>
      </c>
      <c r="H1367">
        <f ca="1">COUNTIFS('3.DNAExtractions'!$B:$B,$B1367,'3.DNAExtractions'!$D:$D,H$1)</f>
        <v>0</v>
      </c>
      <c r="I1367" t="s">
        <v>3304</v>
      </c>
      <c r="J1367" s="13" t="s">
        <v>3134</v>
      </c>
      <c r="N1367" s="14"/>
      <c r="O1367" s="52" t="s">
        <v>3331</v>
      </c>
    </row>
    <row r="1368" spans="1:15" x14ac:dyDescent="0.25">
      <c r="A1368" s="290">
        <v>866</v>
      </c>
      <c r="B1368" s="1" t="str">
        <f t="shared" si="46"/>
        <v>OG866G</v>
      </c>
      <c r="C1368" s="1" t="str">
        <f t="shared" si="45"/>
        <v>OG866</v>
      </c>
      <c r="D1368" t="str">
        <f>VLOOKUP(C1368, '1.MetaData'!B:AI, 2, FALSE)</f>
        <v>GAS_13_01_1_SS</v>
      </c>
      <c r="F1368" s="36" t="s">
        <v>3133</v>
      </c>
      <c r="G1368" s="14">
        <v>1</v>
      </c>
      <c r="H1368">
        <f ca="1">COUNTIFS('3.DNAExtractions'!$B:$B,$B1368,'3.DNAExtractions'!$D:$D,H$1)</f>
        <v>1</v>
      </c>
      <c r="I1368" t="s">
        <v>3304</v>
      </c>
      <c r="J1368" s="13" t="s">
        <v>3134</v>
      </c>
      <c r="N1368" s="14"/>
      <c r="O1368" s="52" t="s">
        <v>3331</v>
      </c>
    </row>
    <row r="1369" spans="1:15" x14ac:dyDescent="0.25">
      <c r="A1369" s="290">
        <v>866</v>
      </c>
      <c r="B1369" s="1" t="str">
        <f t="shared" si="46"/>
        <v>OG866G2</v>
      </c>
      <c r="C1369" s="1" t="str">
        <f t="shared" si="45"/>
        <v>OG866</v>
      </c>
      <c r="D1369" t="str">
        <f>VLOOKUP(C1369, '1.MetaData'!B:AI, 2, FALSE)</f>
        <v>GAS_13_01_1_SS</v>
      </c>
      <c r="F1369" s="36" t="s">
        <v>3133</v>
      </c>
      <c r="G1369" s="14">
        <v>2</v>
      </c>
      <c r="H1369">
        <f ca="1">COUNTIFS('3.DNAExtractions'!$B:$B,$B1369,'3.DNAExtractions'!$D:$D,H$1)</f>
        <v>0</v>
      </c>
      <c r="I1369" t="s">
        <v>3304</v>
      </c>
      <c r="J1369" s="13" t="s">
        <v>3134</v>
      </c>
      <c r="N1369" s="14"/>
      <c r="O1369" s="52" t="s">
        <v>3331</v>
      </c>
    </row>
    <row r="1370" spans="1:15" x14ac:dyDescent="0.25">
      <c r="A1370" s="290">
        <v>867</v>
      </c>
      <c r="B1370" s="1" t="str">
        <f t="shared" si="46"/>
        <v>OG867M</v>
      </c>
      <c r="C1370" s="1" t="str">
        <f t="shared" si="45"/>
        <v>OG867</v>
      </c>
      <c r="D1370" t="str">
        <f>VLOOKUP(C1370, '1.MetaData'!B:AI, 2, FALSE)</f>
        <v>GAS_01_03_1_SS</v>
      </c>
      <c r="F1370" s="36" t="s">
        <v>3137</v>
      </c>
      <c r="G1370" s="14">
        <v>1</v>
      </c>
      <c r="H1370">
        <f ca="1">COUNTIFS('3.DNAExtractions'!$B:$B,$B1370,'3.DNAExtractions'!$D:$D,H$1)</f>
        <v>1</v>
      </c>
      <c r="I1370" t="s">
        <v>3304</v>
      </c>
      <c r="J1370" s="13" t="s">
        <v>3134</v>
      </c>
      <c r="N1370" s="14"/>
      <c r="O1370" s="52" t="s">
        <v>3331</v>
      </c>
    </row>
    <row r="1371" spans="1:15" x14ac:dyDescent="0.25">
      <c r="A1371" s="290">
        <v>867</v>
      </c>
      <c r="B1371" s="1" t="str">
        <f t="shared" si="46"/>
        <v>OG867M2</v>
      </c>
      <c r="C1371" s="1" t="str">
        <f t="shared" si="45"/>
        <v>OG867</v>
      </c>
      <c r="D1371" t="str">
        <f>VLOOKUP(C1371, '1.MetaData'!B:AI, 2, FALSE)</f>
        <v>GAS_01_03_1_SS</v>
      </c>
      <c r="F1371" s="36" t="s">
        <v>3137</v>
      </c>
      <c r="G1371" s="14">
        <v>2</v>
      </c>
      <c r="H1371">
        <f ca="1">COUNTIFS('3.DNAExtractions'!$B:$B,$B1371,'3.DNAExtractions'!$D:$D,H$1)</f>
        <v>0</v>
      </c>
      <c r="I1371" t="s">
        <v>3304</v>
      </c>
      <c r="J1371" s="13" t="s">
        <v>3134</v>
      </c>
      <c r="N1371" s="14"/>
      <c r="O1371" s="52" t="s">
        <v>3331</v>
      </c>
    </row>
    <row r="1372" spans="1:15" x14ac:dyDescent="0.25">
      <c r="A1372" s="290">
        <v>867</v>
      </c>
      <c r="B1372" s="1" t="str">
        <f t="shared" si="46"/>
        <v>OG867M3</v>
      </c>
      <c r="C1372" s="1" t="str">
        <f t="shared" si="45"/>
        <v>OG867</v>
      </c>
      <c r="D1372" t="str">
        <f>VLOOKUP(C1372, '1.MetaData'!B:AI, 2, FALSE)</f>
        <v>GAS_01_03_1_SS</v>
      </c>
      <c r="F1372" s="36" t="s">
        <v>3137</v>
      </c>
      <c r="G1372" s="14">
        <v>3</v>
      </c>
      <c r="H1372">
        <f ca="1">COUNTIFS('3.DNAExtractions'!$B:$B,$B1372,'3.DNAExtractions'!$D:$D,H$1)</f>
        <v>0</v>
      </c>
      <c r="I1372" t="s">
        <v>3304</v>
      </c>
      <c r="J1372" s="13" t="s">
        <v>3134</v>
      </c>
      <c r="N1372" s="14"/>
      <c r="O1372" s="52" t="s">
        <v>3331</v>
      </c>
    </row>
    <row r="1373" spans="1:15" x14ac:dyDescent="0.25">
      <c r="A1373" s="290">
        <v>868</v>
      </c>
      <c r="B1373" s="1" t="str">
        <f t="shared" ref="B1373:B1379" si="47">IF(G1373&gt;1,_xlfn.CONCAT(C1373,LEFT(F1373,1),G1373),_xlfn.CONCAT(C1373,LEFT(F1373,1)))</f>
        <v>OG868M</v>
      </c>
      <c r="C1373" s="1" t="str">
        <f t="shared" ref="C1373:C1381" si="48">_xlfn.CONCAT("OG",A1373)</f>
        <v>OG868</v>
      </c>
      <c r="D1373" t="str">
        <f>VLOOKUP(C1373, '1.MetaData'!B:AI, 2, FALSE)</f>
        <v>GAS_01_03_2_SS</v>
      </c>
      <c r="F1373" s="36" t="s">
        <v>3137</v>
      </c>
      <c r="G1373" s="14">
        <v>1</v>
      </c>
      <c r="H1373">
        <f ca="1">COUNTIFS('3.DNAExtractions'!$B:$B,$B1373,'3.DNAExtractions'!$D:$D,H$1)</f>
        <v>1</v>
      </c>
      <c r="I1373" t="s">
        <v>3304</v>
      </c>
      <c r="J1373" s="13" t="s">
        <v>3134</v>
      </c>
      <c r="N1373" s="14"/>
      <c r="O1373" s="52" t="s">
        <v>3331</v>
      </c>
    </row>
    <row r="1374" spans="1:15" x14ac:dyDescent="0.25">
      <c r="A1374" s="290">
        <v>868</v>
      </c>
      <c r="B1374" s="1" t="str">
        <f t="shared" si="47"/>
        <v>OG868M2</v>
      </c>
      <c r="C1374" s="1" t="str">
        <f t="shared" si="48"/>
        <v>OG868</v>
      </c>
      <c r="D1374" t="str">
        <f>VLOOKUP(C1374, '1.MetaData'!B:AI, 2, FALSE)</f>
        <v>GAS_01_03_2_SS</v>
      </c>
      <c r="F1374" s="36" t="s">
        <v>3137</v>
      </c>
      <c r="G1374" s="14">
        <v>2</v>
      </c>
      <c r="H1374">
        <f ca="1">COUNTIFS('3.DNAExtractions'!$B:$B,$B1374,'3.DNAExtractions'!$D:$D,H$1)</f>
        <v>0</v>
      </c>
      <c r="I1374" t="s">
        <v>3304</v>
      </c>
      <c r="J1374" s="13" t="s">
        <v>3134</v>
      </c>
      <c r="N1374" s="14"/>
      <c r="O1374" s="52" t="s">
        <v>3331</v>
      </c>
    </row>
    <row r="1375" spans="1:15" x14ac:dyDescent="0.25">
      <c r="A1375" s="290">
        <v>868</v>
      </c>
      <c r="B1375" s="1" t="str">
        <f t="shared" si="47"/>
        <v>OG868M3</v>
      </c>
      <c r="C1375" s="1" t="str">
        <f t="shared" si="48"/>
        <v>OG868</v>
      </c>
      <c r="D1375" t="str">
        <f>VLOOKUP(C1375, '1.MetaData'!B:AI, 2, FALSE)</f>
        <v>GAS_01_03_2_SS</v>
      </c>
      <c r="F1375" s="36" t="s">
        <v>3137</v>
      </c>
      <c r="G1375" s="14">
        <v>3</v>
      </c>
      <c r="H1375">
        <f ca="1">COUNTIFS('3.DNAExtractions'!$B:$B,$B1375,'3.DNAExtractions'!$D:$D,H$1)</f>
        <v>0</v>
      </c>
      <c r="I1375" t="s">
        <v>3304</v>
      </c>
      <c r="J1375" s="13" t="s">
        <v>3134</v>
      </c>
      <c r="N1375" s="14"/>
      <c r="O1375" s="52" t="s">
        <v>3331</v>
      </c>
    </row>
    <row r="1376" spans="1:15" x14ac:dyDescent="0.25">
      <c r="A1376" s="290">
        <v>869</v>
      </c>
      <c r="B1376" s="1" t="str">
        <f t="shared" si="47"/>
        <v>OG869M</v>
      </c>
      <c r="C1376" s="1" t="str">
        <f t="shared" si="48"/>
        <v>OG869</v>
      </c>
      <c r="D1376" t="str">
        <f>VLOOKUP(C1376, '1.MetaData'!B:AI, 2, FALSE)</f>
        <v>TT1_MA11_7300_126</v>
      </c>
      <c r="F1376" s="36" t="s">
        <v>3137</v>
      </c>
      <c r="G1376" s="14">
        <v>1</v>
      </c>
      <c r="H1376">
        <f ca="1">COUNTIFS('3.DNAExtractions'!$B:$B,$B1376,'3.DNAExtractions'!$D:$D,H$1)</f>
        <v>2</v>
      </c>
      <c r="I1376" t="s">
        <v>3233</v>
      </c>
      <c r="J1376" s="13" t="s">
        <v>3134</v>
      </c>
      <c r="N1376" s="14"/>
      <c r="O1376" s="52" t="s">
        <v>3332</v>
      </c>
    </row>
    <row r="1377" spans="1:15" x14ac:dyDescent="0.25">
      <c r="A1377" s="290">
        <v>869</v>
      </c>
      <c r="B1377" s="1" t="str">
        <f t="shared" si="47"/>
        <v>OG869M2</v>
      </c>
      <c r="C1377" s="1" t="str">
        <f t="shared" si="48"/>
        <v>OG869</v>
      </c>
      <c r="D1377" t="str">
        <f>VLOOKUP(C1377, '1.MetaData'!B:AI, 2, FALSE)</f>
        <v>TT1_MA11_7300_126</v>
      </c>
      <c r="F1377" s="36" t="s">
        <v>3137</v>
      </c>
      <c r="G1377" s="14">
        <v>2</v>
      </c>
      <c r="H1377">
        <f ca="1">COUNTIFS('3.DNAExtractions'!$B:$B,$B1377,'3.DNAExtractions'!$D:$D,H$1)</f>
        <v>0</v>
      </c>
      <c r="I1377" t="s">
        <v>3233</v>
      </c>
      <c r="J1377" s="13" t="s">
        <v>3134</v>
      </c>
      <c r="N1377" s="14"/>
      <c r="O1377" s="52" t="s">
        <v>3332</v>
      </c>
    </row>
    <row r="1378" spans="1:15" x14ac:dyDescent="0.25">
      <c r="A1378" s="290">
        <v>869</v>
      </c>
      <c r="B1378" s="1" t="str">
        <f t="shared" si="47"/>
        <v>OG869M3</v>
      </c>
      <c r="C1378" s="1" t="str">
        <f t="shared" si="48"/>
        <v>OG869</v>
      </c>
      <c r="D1378" t="str">
        <f>VLOOKUP(C1378, '1.MetaData'!B:AI, 2, FALSE)</f>
        <v>TT1_MA11_7300_126</v>
      </c>
      <c r="F1378" s="36" t="s">
        <v>3137</v>
      </c>
      <c r="G1378" s="14">
        <v>3</v>
      </c>
      <c r="H1378">
        <f ca="1">COUNTIFS('3.DNAExtractions'!$B:$B,$B1378,'3.DNAExtractions'!$D:$D,H$1)</f>
        <v>0</v>
      </c>
      <c r="I1378" t="s">
        <v>3233</v>
      </c>
      <c r="J1378" s="13" t="s">
        <v>3134</v>
      </c>
      <c r="N1378" s="14"/>
      <c r="O1378" s="52" t="s">
        <v>3332</v>
      </c>
    </row>
    <row r="1379" spans="1:15" x14ac:dyDescent="0.25">
      <c r="A1379" s="290">
        <v>869</v>
      </c>
      <c r="B1379" s="1" t="str">
        <f t="shared" si="47"/>
        <v>OG869M4</v>
      </c>
      <c r="C1379" s="1" t="str">
        <f t="shared" si="48"/>
        <v>OG869</v>
      </c>
      <c r="D1379" t="str">
        <f>VLOOKUP(C1379, '1.MetaData'!B:AI, 2, FALSE)</f>
        <v>TT1_MA11_7300_126</v>
      </c>
      <c r="F1379" s="36" t="s">
        <v>3137</v>
      </c>
      <c r="G1379" s="14">
        <v>4</v>
      </c>
      <c r="H1379">
        <f ca="1">COUNTIFS('3.DNAExtractions'!$B:$B,$B1379,'3.DNAExtractions'!$D:$D,H$1)</f>
        <v>0</v>
      </c>
      <c r="I1379" t="s">
        <v>880</v>
      </c>
      <c r="J1379" s="13" t="s">
        <v>3134</v>
      </c>
      <c r="N1379" s="14"/>
      <c r="O1379" s="52" t="s">
        <v>3332</v>
      </c>
    </row>
    <row r="1380" spans="1:15" x14ac:dyDescent="0.25">
      <c r="A1380" s="290">
        <v>869</v>
      </c>
      <c r="B1380" s="1" t="str">
        <f>IF(G1380&gt;1,_xlfn.CONCAT(C1380,LEFT(F1380,1),G1380),_xlfn.CONCAT(C1380,LEFT(F1380,1)))</f>
        <v>OG869M5</v>
      </c>
      <c r="C1380" s="1" t="str">
        <f t="shared" si="48"/>
        <v>OG869</v>
      </c>
      <c r="D1380" t="str">
        <f>VLOOKUP(C1380, '1.MetaData'!B:AI, 2, FALSE)</f>
        <v>TT1_MA11_7300_126</v>
      </c>
      <c r="F1380" s="36" t="s">
        <v>3137</v>
      </c>
      <c r="G1380" s="14">
        <v>5</v>
      </c>
      <c r="H1380">
        <f ca="1">COUNTIFS('3.DNAExtractions'!$B:$B,$B1380,'3.DNAExtractions'!$D:$D,H$1)</f>
        <v>0</v>
      </c>
      <c r="I1380" t="s">
        <v>880</v>
      </c>
      <c r="J1380" s="13" t="s">
        <v>3134</v>
      </c>
      <c r="N1380" s="14"/>
      <c r="O1380" s="52" t="s">
        <v>3332</v>
      </c>
    </row>
    <row r="1381" spans="1:15" x14ac:dyDescent="0.25">
      <c r="A1381" s="290">
        <v>869</v>
      </c>
      <c r="B1381" s="1" t="str">
        <f>IF(G1381&gt;1,_xlfn.CONCAT(C1381,LEFT(F1381,1),G1381),_xlfn.CONCAT(C1381,LEFT(F1381,1)))</f>
        <v>OG869M6</v>
      </c>
      <c r="C1381" s="1" t="str">
        <f t="shared" si="48"/>
        <v>OG869</v>
      </c>
      <c r="D1381" t="str">
        <f>VLOOKUP(C1381, '1.MetaData'!B:AI, 2, FALSE)</f>
        <v>TT1_MA11_7300_126</v>
      </c>
      <c r="F1381" s="36" t="s">
        <v>3137</v>
      </c>
      <c r="G1381" s="14">
        <v>6</v>
      </c>
      <c r="H1381">
        <f ca="1">COUNTIFS('3.DNAExtractions'!$B:$B,$B1381,'3.DNAExtractions'!$D:$D,H$1)</f>
        <v>0</v>
      </c>
      <c r="I1381" t="s">
        <v>880</v>
      </c>
      <c r="J1381" s="13" t="s">
        <v>3134</v>
      </c>
      <c r="N1381" s="14"/>
      <c r="O1381" s="52" t="s">
        <v>3332</v>
      </c>
    </row>
    <row r="1382" spans="1:15" x14ac:dyDescent="0.25">
      <c r="A1382" s="290">
        <v>870</v>
      </c>
      <c r="B1382" s="1" t="str">
        <f t="shared" ref="B1382:B1417" si="49">IF(G1382&gt;1,_xlfn.CONCAT(C1382,LEFT(F1382,1),G1382),_xlfn.CONCAT(C1382,LEFT(F1382,1)))</f>
        <v>OG870O</v>
      </c>
      <c r="C1382" s="1" t="str">
        <f t="shared" ref="C1382:C1417" si="50">_xlfn.CONCAT("OG",A1382)</f>
        <v>OG870</v>
      </c>
      <c r="D1382">
        <f>VLOOKUP(C1382, '1.MetaData'!B:AI, 2, FALSE)</f>
        <v>1</v>
      </c>
      <c r="F1382" s="36" t="s">
        <v>930</v>
      </c>
      <c r="G1382" s="14">
        <v>1</v>
      </c>
      <c r="H1382">
        <f ca="1">COUNTIFS('3.DNAExtractions'!$B:$B,$B1382,'3.DNAExtractions'!$D:$D,H$1)</f>
        <v>1</v>
      </c>
      <c r="I1382" t="s">
        <v>3333</v>
      </c>
      <c r="J1382" s="13" t="s">
        <v>3334</v>
      </c>
      <c r="N1382" s="14"/>
      <c r="O1382" s="52" t="s">
        <v>3335</v>
      </c>
    </row>
    <row r="1383" spans="1:15" x14ac:dyDescent="0.25">
      <c r="A1383" s="290">
        <v>871</v>
      </c>
      <c r="B1383" s="1" t="str">
        <f t="shared" si="49"/>
        <v>OG871O</v>
      </c>
      <c r="C1383" s="1" t="str">
        <f t="shared" si="50"/>
        <v>OG871</v>
      </c>
      <c r="D1383">
        <f>VLOOKUP(C1383, '1.MetaData'!B:AI, 2, FALSE)</f>
        <v>2</v>
      </c>
      <c r="F1383" s="36" t="s">
        <v>930</v>
      </c>
      <c r="G1383" s="14">
        <v>1</v>
      </c>
      <c r="H1383">
        <f ca="1">COUNTIFS('3.DNAExtractions'!$B:$B,$B1383,'3.DNAExtractions'!$D:$D,H$1)</f>
        <v>1</v>
      </c>
      <c r="I1383" t="s">
        <v>3333</v>
      </c>
      <c r="J1383" s="13" t="s">
        <v>3334</v>
      </c>
      <c r="N1383" s="14"/>
      <c r="O1383" s="52" t="s">
        <v>3335</v>
      </c>
    </row>
    <row r="1384" spans="1:15" x14ac:dyDescent="0.25">
      <c r="A1384" s="290">
        <v>872</v>
      </c>
      <c r="B1384" s="1" t="str">
        <f t="shared" si="49"/>
        <v>OG872O</v>
      </c>
      <c r="C1384" s="1" t="str">
        <f t="shared" si="50"/>
        <v>OG872</v>
      </c>
      <c r="D1384">
        <f>VLOOKUP(C1384, '1.MetaData'!B:AI, 2, FALSE)</f>
        <v>3</v>
      </c>
      <c r="F1384" s="36" t="s">
        <v>930</v>
      </c>
      <c r="G1384" s="14">
        <v>1</v>
      </c>
      <c r="H1384">
        <f ca="1">COUNTIFS('3.DNAExtractions'!$B:$B,$B1384,'3.DNAExtractions'!$D:$D,H$1)</f>
        <v>1</v>
      </c>
      <c r="I1384" t="s">
        <v>3333</v>
      </c>
      <c r="J1384" s="13" t="s">
        <v>3334</v>
      </c>
      <c r="N1384" s="14"/>
      <c r="O1384" s="52" t="s">
        <v>3335</v>
      </c>
    </row>
    <row r="1385" spans="1:15" x14ac:dyDescent="0.25">
      <c r="A1385" s="290">
        <v>873</v>
      </c>
      <c r="B1385" s="1" t="str">
        <f t="shared" si="49"/>
        <v>OG873O</v>
      </c>
      <c r="C1385" s="1" t="str">
        <f t="shared" si="50"/>
        <v>OG873</v>
      </c>
      <c r="D1385">
        <f>VLOOKUP(C1385, '1.MetaData'!B:AI, 2, FALSE)</f>
        <v>4</v>
      </c>
      <c r="F1385" s="36" t="s">
        <v>930</v>
      </c>
      <c r="G1385" s="14">
        <v>1</v>
      </c>
      <c r="H1385">
        <f ca="1">COUNTIFS('3.DNAExtractions'!$B:$B,$B1385,'3.DNAExtractions'!$D:$D,H$1)</f>
        <v>1</v>
      </c>
      <c r="I1385" t="s">
        <v>3333</v>
      </c>
      <c r="J1385" s="13" t="s">
        <v>3334</v>
      </c>
      <c r="N1385" s="14"/>
      <c r="O1385" s="52" t="s">
        <v>3335</v>
      </c>
    </row>
    <row r="1386" spans="1:15" x14ac:dyDescent="0.25">
      <c r="A1386" s="290">
        <v>874</v>
      </c>
      <c r="B1386" s="1" t="str">
        <f t="shared" si="49"/>
        <v>OG874O</v>
      </c>
      <c r="C1386" s="1" t="str">
        <f t="shared" si="50"/>
        <v>OG874</v>
      </c>
      <c r="D1386">
        <f>VLOOKUP(C1386, '1.MetaData'!B:AI, 2, FALSE)</f>
        <v>5</v>
      </c>
      <c r="F1386" s="36" t="s">
        <v>930</v>
      </c>
      <c r="G1386" s="14">
        <v>1</v>
      </c>
      <c r="H1386">
        <f ca="1">COUNTIFS('3.DNAExtractions'!$B:$B,$B1386,'3.DNAExtractions'!$D:$D,H$1)</f>
        <v>1</v>
      </c>
      <c r="I1386" t="s">
        <v>3333</v>
      </c>
      <c r="J1386" s="13" t="s">
        <v>3334</v>
      </c>
      <c r="N1386" s="14"/>
      <c r="O1386" s="52" t="s">
        <v>3335</v>
      </c>
    </row>
    <row r="1387" spans="1:15" x14ac:dyDescent="0.25">
      <c r="A1387" s="290">
        <v>875</v>
      </c>
      <c r="B1387" s="1" t="str">
        <f t="shared" si="49"/>
        <v>OG875O</v>
      </c>
      <c r="C1387" s="1" t="str">
        <f t="shared" si="50"/>
        <v>OG875</v>
      </c>
      <c r="D1387">
        <f>VLOOKUP(C1387, '1.MetaData'!B:AI, 2, FALSE)</f>
        <v>6</v>
      </c>
      <c r="F1387" s="36" t="s">
        <v>930</v>
      </c>
      <c r="G1387" s="14">
        <v>1</v>
      </c>
      <c r="H1387">
        <f ca="1">COUNTIFS('3.DNAExtractions'!$B:$B,$B1387,'3.DNAExtractions'!$D:$D,H$1)</f>
        <v>1</v>
      </c>
      <c r="I1387" t="s">
        <v>3333</v>
      </c>
      <c r="J1387" s="13" t="s">
        <v>3334</v>
      </c>
      <c r="N1387" s="14"/>
      <c r="O1387" s="52" t="s">
        <v>3335</v>
      </c>
    </row>
    <row r="1388" spans="1:15" x14ac:dyDescent="0.25">
      <c r="A1388" s="290">
        <v>876</v>
      </c>
      <c r="B1388" s="1" t="str">
        <f t="shared" si="49"/>
        <v>OG876O</v>
      </c>
      <c r="C1388" s="1" t="str">
        <f t="shared" si="50"/>
        <v>OG876</v>
      </c>
      <c r="D1388">
        <f>VLOOKUP(C1388, '1.MetaData'!B:AI, 2, FALSE)</f>
        <v>7</v>
      </c>
      <c r="F1388" s="36" t="s">
        <v>930</v>
      </c>
      <c r="G1388" s="14">
        <v>1</v>
      </c>
      <c r="H1388">
        <f ca="1">COUNTIFS('3.DNAExtractions'!$B:$B,$B1388,'3.DNAExtractions'!$D:$D,H$1)</f>
        <v>1</v>
      </c>
      <c r="I1388" t="s">
        <v>3333</v>
      </c>
      <c r="J1388" s="13" t="s">
        <v>3334</v>
      </c>
      <c r="N1388" s="14"/>
      <c r="O1388" s="52" t="s">
        <v>3335</v>
      </c>
    </row>
    <row r="1389" spans="1:15" x14ac:dyDescent="0.25">
      <c r="A1389" s="290">
        <v>877</v>
      </c>
      <c r="B1389" s="1" t="str">
        <f t="shared" si="49"/>
        <v>OG877O</v>
      </c>
      <c r="C1389" s="1" t="str">
        <f t="shared" si="50"/>
        <v>OG877</v>
      </c>
      <c r="D1389">
        <f>VLOOKUP(C1389, '1.MetaData'!B:AI, 2, FALSE)</f>
        <v>8</v>
      </c>
      <c r="F1389" s="36" t="s">
        <v>930</v>
      </c>
      <c r="G1389" s="14">
        <v>1</v>
      </c>
      <c r="H1389">
        <f ca="1">COUNTIFS('3.DNAExtractions'!$B:$B,$B1389,'3.DNAExtractions'!$D:$D,H$1)</f>
        <v>1</v>
      </c>
      <c r="I1389" t="s">
        <v>3333</v>
      </c>
      <c r="J1389" s="13" t="s">
        <v>3334</v>
      </c>
      <c r="N1389" s="14"/>
      <c r="O1389" s="52" t="s">
        <v>3335</v>
      </c>
    </row>
    <row r="1390" spans="1:15" x14ac:dyDescent="0.25">
      <c r="A1390" s="290">
        <v>878</v>
      </c>
      <c r="B1390" s="1" t="str">
        <f t="shared" si="49"/>
        <v>OG878O</v>
      </c>
      <c r="C1390" s="1" t="str">
        <f t="shared" si="50"/>
        <v>OG878</v>
      </c>
      <c r="D1390">
        <f>VLOOKUP(C1390, '1.MetaData'!B:AI, 2, FALSE)</f>
        <v>9</v>
      </c>
      <c r="F1390" s="36" t="s">
        <v>930</v>
      </c>
      <c r="G1390" s="14">
        <v>1</v>
      </c>
      <c r="H1390">
        <f ca="1">COUNTIFS('3.DNAExtractions'!$B:$B,$B1390,'3.DNAExtractions'!$D:$D,H$1)</f>
        <v>1</v>
      </c>
      <c r="I1390" t="s">
        <v>3333</v>
      </c>
      <c r="J1390" s="13" t="s">
        <v>3334</v>
      </c>
      <c r="N1390" s="14"/>
      <c r="O1390" s="52" t="s">
        <v>3335</v>
      </c>
    </row>
    <row r="1391" spans="1:15" x14ac:dyDescent="0.25">
      <c r="A1391" s="290">
        <v>879</v>
      </c>
      <c r="B1391" s="1" t="str">
        <f t="shared" si="49"/>
        <v>OG879O</v>
      </c>
      <c r="C1391" s="1" t="str">
        <f t="shared" si="50"/>
        <v>OG879</v>
      </c>
      <c r="D1391">
        <f>VLOOKUP(C1391, '1.MetaData'!B:AI, 2, FALSE)</f>
        <v>10</v>
      </c>
      <c r="F1391" s="36" t="s">
        <v>930</v>
      </c>
      <c r="G1391" s="14">
        <v>1</v>
      </c>
      <c r="H1391">
        <f ca="1">COUNTIFS('3.DNAExtractions'!$B:$B,$B1391,'3.DNAExtractions'!$D:$D,H$1)</f>
        <v>1</v>
      </c>
      <c r="I1391" t="s">
        <v>3333</v>
      </c>
      <c r="J1391" s="13" t="s">
        <v>3334</v>
      </c>
      <c r="N1391" s="14"/>
      <c r="O1391" s="52" t="s">
        <v>3335</v>
      </c>
    </row>
    <row r="1392" spans="1:15" x14ac:dyDescent="0.25">
      <c r="A1392" s="290">
        <v>880</v>
      </c>
      <c r="B1392" s="1" t="str">
        <f t="shared" si="49"/>
        <v>OG880O</v>
      </c>
      <c r="C1392" s="1" t="str">
        <f t="shared" si="50"/>
        <v>OG880</v>
      </c>
      <c r="D1392">
        <f>VLOOKUP(C1392, '1.MetaData'!B:AI, 2, FALSE)</f>
        <v>11</v>
      </c>
      <c r="F1392" s="36" t="s">
        <v>930</v>
      </c>
      <c r="G1392" s="14">
        <v>1</v>
      </c>
      <c r="H1392">
        <f ca="1">COUNTIFS('3.DNAExtractions'!$B:$B,$B1392,'3.DNAExtractions'!$D:$D,H$1)</f>
        <v>1</v>
      </c>
      <c r="I1392" t="s">
        <v>3333</v>
      </c>
      <c r="J1392" s="13" t="s">
        <v>3334</v>
      </c>
      <c r="N1392" s="14"/>
      <c r="O1392" s="52" t="s">
        <v>3335</v>
      </c>
    </row>
    <row r="1393" spans="1:15" x14ac:dyDescent="0.25">
      <c r="A1393" s="290">
        <v>881</v>
      </c>
      <c r="B1393" s="1" t="str">
        <f t="shared" si="49"/>
        <v>OG881O</v>
      </c>
      <c r="C1393" s="1" t="str">
        <f t="shared" si="50"/>
        <v>OG881</v>
      </c>
      <c r="D1393">
        <f>VLOOKUP(C1393, '1.MetaData'!B:AI, 2, FALSE)</f>
        <v>12</v>
      </c>
      <c r="F1393" s="36" t="s">
        <v>930</v>
      </c>
      <c r="G1393" s="14">
        <v>1</v>
      </c>
      <c r="H1393">
        <f ca="1">COUNTIFS('3.DNAExtractions'!$B:$B,$B1393,'3.DNAExtractions'!$D:$D,H$1)</f>
        <v>1</v>
      </c>
      <c r="I1393" t="s">
        <v>3333</v>
      </c>
      <c r="J1393" s="13" t="s">
        <v>3334</v>
      </c>
      <c r="N1393" s="14"/>
      <c r="O1393" s="52" t="s">
        <v>3335</v>
      </c>
    </row>
    <row r="1394" spans="1:15" x14ac:dyDescent="0.25">
      <c r="A1394" s="290">
        <v>882</v>
      </c>
      <c r="B1394" s="1" t="str">
        <f t="shared" si="49"/>
        <v>OG882O</v>
      </c>
      <c r="C1394" s="1" t="str">
        <f t="shared" si="50"/>
        <v>OG882</v>
      </c>
      <c r="D1394">
        <f>VLOOKUP(C1394, '1.MetaData'!B:AI, 2, FALSE)</f>
        <v>13</v>
      </c>
      <c r="F1394" s="36" t="s">
        <v>930</v>
      </c>
      <c r="G1394" s="14">
        <v>1</v>
      </c>
      <c r="H1394">
        <f ca="1">COUNTIFS('3.DNAExtractions'!$B:$B,$B1394,'3.DNAExtractions'!$D:$D,H$1)</f>
        <v>1</v>
      </c>
      <c r="I1394" t="s">
        <v>3333</v>
      </c>
      <c r="J1394" s="13" t="s">
        <v>3334</v>
      </c>
      <c r="N1394" s="14"/>
      <c r="O1394" s="52" t="s">
        <v>3335</v>
      </c>
    </row>
    <row r="1395" spans="1:15" x14ac:dyDescent="0.25">
      <c r="A1395" s="290">
        <v>883</v>
      </c>
      <c r="B1395" s="1" t="str">
        <f t="shared" si="49"/>
        <v>OG883O</v>
      </c>
      <c r="C1395" s="1" t="str">
        <f t="shared" si="50"/>
        <v>OG883</v>
      </c>
      <c r="D1395">
        <f>VLOOKUP(C1395, '1.MetaData'!B:AI, 2, FALSE)</f>
        <v>14</v>
      </c>
      <c r="F1395" s="36" t="s">
        <v>930</v>
      </c>
      <c r="G1395" s="14">
        <v>1</v>
      </c>
      <c r="H1395">
        <f ca="1">COUNTIFS('3.DNAExtractions'!$B:$B,$B1395,'3.DNAExtractions'!$D:$D,H$1)</f>
        <v>1</v>
      </c>
      <c r="I1395" t="s">
        <v>3333</v>
      </c>
      <c r="J1395" s="13" t="s">
        <v>3334</v>
      </c>
      <c r="N1395" s="14"/>
      <c r="O1395" s="52" t="s">
        <v>3335</v>
      </c>
    </row>
    <row r="1396" spans="1:15" x14ac:dyDescent="0.25">
      <c r="A1396" s="290">
        <v>884</v>
      </c>
      <c r="B1396" s="1" t="str">
        <f t="shared" si="49"/>
        <v>OG884O</v>
      </c>
      <c r="C1396" s="1" t="str">
        <f t="shared" si="50"/>
        <v>OG884</v>
      </c>
      <c r="D1396">
        <f>VLOOKUP(C1396, '1.MetaData'!B:AI, 2, FALSE)</f>
        <v>15</v>
      </c>
      <c r="F1396" s="36" t="s">
        <v>930</v>
      </c>
      <c r="G1396" s="14">
        <v>1</v>
      </c>
      <c r="H1396">
        <f ca="1">COUNTIFS('3.DNAExtractions'!$B:$B,$B1396,'3.DNAExtractions'!$D:$D,H$1)</f>
        <v>1</v>
      </c>
      <c r="I1396" t="s">
        <v>3333</v>
      </c>
      <c r="J1396" s="13" t="s">
        <v>3334</v>
      </c>
      <c r="N1396" s="14"/>
      <c r="O1396" s="52" t="s">
        <v>3335</v>
      </c>
    </row>
    <row r="1397" spans="1:15" x14ac:dyDescent="0.25">
      <c r="A1397" s="290">
        <v>885</v>
      </c>
      <c r="B1397" s="1" t="str">
        <f t="shared" si="49"/>
        <v>OG885O</v>
      </c>
      <c r="C1397" s="1" t="str">
        <f t="shared" si="50"/>
        <v>OG885</v>
      </c>
      <c r="D1397">
        <f>VLOOKUP(C1397, '1.MetaData'!B:AI, 2, FALSE)</f>
        <v>16</v>
      </c>
      <c r="F1397" s="36" t="s">
        <v>930</v>
      </c>
      <c r="G1397" s="14">
        <v>1</v>
      </c>
      <c r="H1397">
        <f ca="1">COUNTIFS('3.DNAExtractions'!$B:$B,$B1397,'3.DNAExtractions'!$D:$D,H$1)</f>
        <v>1</v>
      </c>
      <c r="I1397" t="s">
        <v>3333</v>
      </c>
      <c r="J1397" s="13" t="s">
        <v>3334</v>
      </c>
      <c r="N1397" s="14"/>
      <c r="O1397" s="52" t="s">
        <v>3335</v>
      </c>
    </row>
    <row r="1398" spans="1:15" x14ac:dyDescent="0.25">
      <c r="A1398" s="290">
        <v>886</v>
      </c>
      <c r="B1398" s="1" t="str">
        <f t="shared" si="49"/>
        <v>OG886O</v>
      </c>
      <c r="C1398" s="1" t="str">
        <f t="shared" si="50"/>
        <v>OG886</v>
      </c>
      <c r="D1398">
        <f>VLOOKUP(C1398, '1.MetaData'!B:AI, 2, FALSE)</f>
        <v>17</v>
      </c>
      <c r="F1398" s="36" t="s">
        <v>930</v>
      </c>
      <c r="G1398" s="14">
        <v>1</v>
      </c>
      <c r="H1398">
        <f ca="1">COUNTIFS('3.DNAExtractions'!$B:$B,$B1398,'3.DNAExtractions'!$D:$D,H$1)</f>
        <v>1</v>
      </c>
      <c r="I1398" t="s">
        <v>3333</v>
      </c>
      <c r="J1398" s="13" t="s">
        <v>3334</v>
      </c>
      <c r="N1398" s="14"/>
      <c r="O1398" s="52" t="s">
        <v>3335</v>
      </c>
    </row>
    <row r="1399" spans="1:15" x14ac:dyDescent="0.25">
      <c r="A1399" s="290">
        <v>887</v>
      </c>
      <c r="B1399" s="1" t="str">
        <f t="shared" si="49"/>
        <v>OG887O</v>
      </c>
      <c r="C1399" s="1" t="str">
        <f t="shared" si="50"/>
        <v>OG887</v>
      </c>
      <c r="D1399">
        <f>VLOOKUP(C1399, '1.MetaData'!B:AI, 2, FALSE)</f>
        <v>18</v>
      </c>
      <c r="F1399" s="36" t="s">
        <v>930</v>
      </c>
      <c r="G1399" s="14">
        <v>1</v>
      </c>
      <c r="H1399">
        <f ca="1">COUNTIFS('3.DNAExtractions'!$B:$B,$B1399,'3.DNAExtractions'!$D:$D,H$1)</f>
        <v>1</v>
      </c>
      <c r="I1399" t="s">
        <v>3333</v>
      </c>
      <c r="J1399" s="13" t="s">
        <v>3334</v>
      </c>
      <c r="N1399" s="14"/>
      <c r="O1399" s="52" t="s">
        <v>3335</v>
      </c>
    </row>
    <row r="1400" spans="1:15" x14ac:dyDescent="0.25">
      <c r="A1400" s="290">
        <v>888</v>
      </c>
      <c r="B1400" s="1" t="str">
        <f t="shared" si="49"/>
        <v>OG888O</v>
      </c>
      <c r="C1400" s="1" t="str">
        <f t="shared" si="50"/>
        <v>OG888</v>
      </c>
      <c r="D1400">
        <f>VLOOKUP(C1400, '1.MetaData'!B:AI, 2, FALSE)</f>
        <v>20</v>
      </c>
      <c r="F1400" s="36" t="s">
        <v>930</v>
      </c>
      <c r="G1400" s="14">
        <v>1</v>
      </c>
      <c r="H1400">
        <f ca="1">COUNTIFS('3.DNAExtractions'!$B:$B,$B1400,'3.DNAExtractions'!$D:$D,H$1)</f>
        <v>1</v>
      </c>
      <c r="I1400" t="s">
        <v>3333</v>
      </c>
      <c r="J1400" s="13" t="s">
        <v>3334</v>
      </c>
      <c r="N1400" s="14"/>
      <c r="O1400" s="52" t="s">
        <v>3335</v>
      </c>
    </row>
    <row r="1401" spans="1:15" x14ac:dyDescent="0.25">
      <c r="A1401" s="290">
        <v>889</v>
      </c>
      <c r="B1401" s="1" t="str">
        <f t="shared" si="49"/>
        <v>OG889O</v>
      </c>
      <c r="C1401" s="1" t="str">
        <f t="shared" si="50"/>
        <v>OG889</v>
      </c>
      <c r="D1401">
        <f>VLOOKUP(C1401, '1.MetaData'!B:AI, 2, FALSE)</f>
        <v>21</v>
      </c>
      <c r="F1401" s="36" t="s">
        <v>930</v>
      </c>
      <c r="G1401" s="14">
        <v>1</v>
      </c>
      <c r="H1401">
        <f ca="1">COUNTIFS('3.DNAExtractions'!$B:$B,$B1401,'3.DNAExtractions'!$D:$D,H$1)</f>
        <v>1</v>
      </c>
      <c r="I1401" t="s">
        <v>3333</v>
      </c>
      <c r="J1401" s="13" t="s">
        <v>3334</v>
      </c>
      <c r="N1401" s="14"/>
      <c r="O1401" s="52" t="s">
        <v>3335</v>
      </c>
    </row>
    <row r="1402" spans="1:15" x14ac:dyDescent="0.25">
      <c r="A1402" s="290">
        <v>890</v>
      </c>
      <c r="B1402" s="1" t="str">
        <f t="shared" si="49"/>
        <v>OG890O</v>
      </c>
      <c r="C1402" s="1" t="str">
        <f t="shared" si="50"/>
        <v>OG890</v>
      </c>
      <c r="D1402">
        <f>VLOOKUP(C1402, '1.MetaData'!B:AI, 2, FALSE)</f>
        <v>22</v>
      </c>
      <c r="F1402" s="36" t="s">
        <v>930</v>
      </c>
      <c r="G1402" s="14">
        <v>1</v>
      </c>
      <c r="H1402">
        <f ca="1">COUNTIFS('3.DNAExtractions'!$B:$B,$B1402,'3.DNAExtractions'!$D:$D,H$1)</f>
        <v>1</v>
      </c>
      <c r="I1402" t="s">
        <v>3333</v>
      </c>
      <c r="J1402" s="13" t="s">
        <v>3334</v>
      </c>
      <c r="N1402" s="14"/>
      <c r="O1402" s="52" t="s">
        <v>3335</v>
      </c>
    </row>
    <row r="1403" spans="1:15" x14ac:dyDescent="0.25">
      <c r="A1403" s="290">
        <v>891</v>
      </c>
      <c r="B1403" s="1" t="str">
        <f t="shared" si="49"/>
        <v>OG891O</v>
      </c>
      <c r="C1403" s="1" t="str">
        <f t="shared" si="50"/>
        <v>OG891</v>
      </c>
      <c r="D1403">
        <f>VLOOKUP(C1403, '1.MetaData'!B:AI, 2, FALSE)</f>
        <v>23</v>
      </c>
      <c r="F1403" s="36" t="s">
        <v>930</v>
      </c>
      <c r="G1403" s="14">
        <v>1</v>
      </c>
      <c r="H1403">
        <f ca="1">COUNTIFS('3.DNAExtractions'!$B:$B,$B1403,'3.DNAExtractions'!$D:$D,H$1)</f>
        <v>1</v>
      </c>
      <c r="I1403" t="s">
        <v>3333</v>
      </c>
      <c r="J1403" s="13" t="s">
        <v>3334</v>
      </c>
      <c r="N1403" s="14"/>
      <c r="O1403" s="52" t="s">
        <v>3335</v>
      </c>
    </row>
    <row r="1404" spans="1:15" x14ac:dyDescent="0.25">
      <c r="A1404" s="290">
        <v>892</v>
      </c>
      <c r="B1404" s="1" t="str">
        <f t="shared" si="49"/>
        <v>OG892O</v>
      </c>
      <c r="C1404" s="1" t="str">
        <f t="shared" si="50"/>
        <v>OG892</v>
      </c>
      <c r="D1404">
        <f>VLOOKUP(C1404, '1.MetaData'!B:AI, 2, FALSE)</f>
        <v>24</v>
      </c>
      <c r="F1404" s="36" t="s">
        <v>930</v>
      </c>
      <c r="G1404" s="14">
        <v>1</v>
      </c>
      <c r="H1404">
        <f ca="1">COUNTIFS('3.DNAExtractions'!$B:$B,$B1404,'3.DNAExtractions'!$D:$D,H$1)</f>
        <v>1</v>
      </c>
      <c r="I1404" t="s">
        <v>3333</v>
      </c>
      <c r="J1404" s="13" t="s">
        <v>3334</v>
      </c>
      <c r="N1404" s="14"/>
      <c r="O1404" s="52" t="s">
        <v>3335</v>
      </c>
    </row>
    <row r="1405" spans="1:15" x14ac:dyDescent="0.25">
      <c r="A1405" s="290">
        <v>893</v>
      </c>
      <c r="B1405" s="1" t="str">
        <f t="shared" si="49"/>
        <v>OG893O</v>
      </c>
      <c r="C1405" s="1" t="str">
        <f t="shared" si="50"/>
        <v>OG893</v>
      </c>
      <c r="D1405">
        <f>VLOOKUP(C1405, '1.MetaData'!B:AI, 2, FALSE)</f>
        <v>25</v>
      </c>
      <c r="F1405" s="36" t="s">
        <v>930</v>
      </c>
      <c r="G1405" s="14">
        <v>1</v>
      </c>
      <c r="H1405">
        <f ca="1">COUNTIFS('3.DNAExtractions'!$B:$B,$B1405,'3.DNAExtractions'!$D:$D,H$1)</f>
        <v>1</v>
      </c>
      <c r="I1405" t="s">
        <v>3333</v>
      </c>
      <c r="J1405" s="13" t="s">
        <v>3334</v>
      </c>
      <c r="N1405" s="14"/>
      <c r="O1405" s="52" t="s">
        <v>3335</v>
      </c>
    </row>
    <row r="1406" spans="1:15" x14ac:dyDescent="0.25">
      <c r="A1406" s="290">
        <v>894</v>
      </c>
      <c r="B1406" s="1" t="str">
        <f t="shared" si="49"/>
        <v>OG894O</v>
      </c>
      <c r="C1406" s="1" t="str">
        <f t="shared" si="50"/>
        <v>OG894</v>
      </c>
      <c r="D1406">
        <f>VLOOKUP(C1406, '1.MetaData'!B:AI, 2, FALSE)</f>
        <v>26</v>
      </c>
      <c r="F1406" s="36" t="s">
        <v>930</v>
      </c>
      <c r="G1406" s="14">
        <v>1</v>
      </c>
      <c r="H1406">
        <f ca="1">COUNTIFS('3.DNAExtractions'!$B:$B,$B1406,'3.DNAExtractions'!$D:$D,H$1)</f>
        <v>1</v>
      </c>
      <c r="I1406" t="s">
        <v>3333</v>
      </c>
      <c r="J1406" s="13" t="s">
        <v>3334</v>
      </c>
      <c r="N1406" s="14"/>
      <c r="O1406" s="52" t="s">
        <v>3335</v>
      </c>
    </row>
    <row r="1407" spans="1:15" x14ac:dyDescent="0.25">
      <c r="A1407" s="290">
        <v>895</v>
      </c>
      <c r="B1407" s="1" t="str">
        <f t="shared" si="49"/>
        <v>OG895O</v>
      </c>
      <c r="C1407" s="1" t="str">
        <f t="shared" si="50"/>
        <v>OG895</v>
      </c>
      <c r="D1407">
        <f>VLOOKUP(C1407, '1.MetaData'!B:AI, 2, FALSE)</f>
        <v>27</v>
      </c>
      <c r="F1407" s="36" t="s">
        <v>930</v>
      </c>
      <c r="G1407" s="14">
        <v>1</v>
      </c>
      <c r="H1407">
        <f ca="1">COUNTIFS('3.DNAExtractions'!$B:$B,$B1407,'3.DNAExtractions'!$D:$D,H$1)</f>
        <v>1</v>
      </c>
      <c r="I1407" t="s">
        <v>3333</v>
      </c>
      <c r="J1407" s="13" t="s">
        <v>3334</v>
      </c>
      <c r="N1407" s="14"/>
      <c r="O1407" s="52" t="s">
        <v>3335</v>
      </c>
    </row>
    <row r="1408" spans="1:15" x14ac:dyDescent="0.25">
      <c r="A1408" s="290">
        <v>896</v>
      </c>
      <c r="B1408" s="1" t="str">
        <f t="shared" si="49"/>
        <v>OG896O</v>
      </c>
      <c r="C1408" s="1" t="str">
        <f t="shared" si="50"/>
        <v>OG896</v>
      </c>
      <c r="D1408">
        <f>VLOOKUP(C1408, '1.MetaData'!B:AI, 2, FALSE)</f>
        <v>28</v>
      </c>
      <c r="F1408" s="36" t="s">
        <v>930</v>
      </c>
      <c r="G1408" s="14">
        <v>1</v>
      </c>
      <c r="H1408">
        <f ca="1">COUNTIFS('3.DNAExtractions'!$B:$B,$B1408,'3.DNAExtractions'!$D:$D,H$1)</f>
        <v>1</v>
      </c>
      <c r="I1408" t="s">
        <v>3333</v>
      </c>
      <c r="J1408" s="13" t="s">
        <v>3334</v>
      </c>
      <c r="N1408" s="14"/>
      <c r="O1408" s="52" t="s">
        <v>3335</v>
      </c>
    </row>
    <row r="1409" spans="1:15" x14ac:dyDescent="0.25">
      <c r="A1409" s="290">
        <v>897</v>
      </c>
      <c r="B1409" s="1" t="str">
        <f t="shared" si="49"/>
        <v>OG897O</v>
      </c>
      <c r="C1409" s="1" t="str">
        <f t="shared" si="50"/>
        <v>OG897</v>
      </c>
      <c r="D1409">
        <f>VLOOKUP(C1409, '1.MetaData'!B:AI, 2, FALSE)</f>
        <v>29</v>
      </c>
      <c r="F1409" s="36" t="s">
        <v>930</v>
      </c>
      <c r="G1409" s="14">
        <v>1</v>
      </c>
      <c r="H1409">
        <f ca="1">COUNTIFS('3.DNAExtractions'!$B:$B,$B1409,'3.DNAExtractions'!$D:$D,H$1)</f>
        <v>1</v>
      </c>
      <c r="I1409" t="s">
        <v>3333</v>
      </c>
      <c r="J1409" s="13" t="s">
        <v>3334</v>
      </c>
      <c r="N1409" s="14"/>
      <c r="O1409" s="52" t="s">
        <v>3335</v>
      </c>
    </row>
    <row r="1410" spans="1:15" x14ac:dyDescent="0.25">
      <c r="A1410" s="290">
        <v>898</v>
      </c>
      <c r="B1410" s="1" t="str">
        <f t="shared" si="49"/>
        <v>OG898O</v>
      </c>
      <c r="C1410" s="1" t="str">
        <f t="shared" si="50"/>
        <v>OG898</v>
      </c>
      <c r="D1410">
        <f>VLOOKUP(C1410, '1.MetaData'!B:AI, 2, FALSE)</f>
        <v>30</v>
      </c>
      <c r="F1410" s="36" t="s">
        <v>930</v>
      </c>
      <c r="G1410" s="14">
        <v>1</v>
      </c>
      <c r="H1410">
        <f ca="1">COUNTIFS('3.DNAExtractions'!$B:$B,$B1410,'3.DNAExtractions'!$D:$D,H$1)</f>
        <v>1</v>
      </c>
      <c r="I1410" t="s">
        <v>3333</v>
      </c>
      <c r="J1410" s="13" t="s">
        <v>3334</v>
      </c>
      <c r="N1410" s="14"/>
      <c r="O1410" s="52" t="s">
        <v>3335</v>
      </c>
    </row>
    <row r="1411" spans="1:15" x14ac:dyDescent="0.25">
      <c r="A1411" s="290">
        <v>899</v>
      </c>
      <c r="B1411" s="1" t="str">
        <f t="shared" si="49"/>
        <v>OG899O</v>
      </c>
      <c r="C1411" s="1" t="str">
        <f t="shared" si="50"/>
        <v>OG899</v>
      </c>
      <c r="D1411">
        <f>VLOOKUP(C1411, '1.MetaData'!B:AI, 2, FALSE)</f>
        <v>31</v>
      </c>
      <c r="F1411" s="36" t="s">
        <v>930</v>
      </c>
      <c r="G1411" s="14">
        <v>1</v>
      </c>
      <c r="H1411">
        <f ca="1">COUNTIFS('3.DNAExtractions'!$B:$B,$B1411,'3.DNAExtractions'!$D:$D,H$1)</f>
        <v>1</v>
      </c>
      <c r="I1411" t="s">
        <v>3333</v>
      </c>
      <c r="J1411" s="13" t="s">
        <v>3334</v>
      </c>
      <c r="N1411" s="14"/>
      <c r="O1411" s="52" t="s">
        <v>3335</v>
      </c>
    </row>
    <row r="1412" spans="1:15" x14ac:dyDescent="0.25">
      <c r="A1412" s="290">
        <v>900</v>
      </c>
      <c r="B1412" s="1" t="str">
        <f t="shared" si="49"/>
        <v>OG900O</v>
      </c>
      <c r="C1412" s="1" t="str">
        <f t="shared" si="50"/>
        <v>OG900</v>
      </c>
      <c r="D1412">
        <f>VLOOKUP(C1412, '1.MetaData'!B:AI, 2, FALSE)</f>
        <v>32</v>
      </c>
      <c r="F1412" s="36" t="s">
        <v>930</v>
      </c>
      <c r="G1412" s="14">
        <v>1</v>
      </c>
      <c r="H1412">
        <f ca="1">COUNTIFS('3.DNAExtractions'!$B:$B,$B1412,'3.DNAExtractions'!$D:$D,H$1)</f>
        <v>1</v>
      </c>
      <c r="I1412" t="s">
        <v>3333</v>
      </c>
      <c r="J1412" s="13" t="s">
        <v>3334</v>
      </c>
      <c r="N1412" s="14"/>
      <c r="O1412" s="52" t="s">
        <v>3335</v>
      </c>
    </row>
    <row r="1413" spans="1:15" x14ac:dyDescent="0.25">
      <c r="A1413" s="290">
        <v>901</v>
      </c>
      <c r="B1413" s="1" t="str">
        <f t="shared" si="49"/>
        <v>OG901O</v>
      </c>
      <c r="C1413" s="1" t="str">
        <f t="shared" si="50"/>
        <v>OG901</v>
      </c>
      <c r="D1413">
        <f>VLOOKUP(C1413, '1.MetaData'!B:AI, 2, FALSE)</f>
        <v>33</v>
      </c>
      <c r="F1413" s="36" t="s">
        <v>930</v>
      </c>
      <c r="G1413" s="14">
        <v>1</v>
      </c>
      <c r="H1413">
        <f ca="1">COUNTIFS('3.DNAExtractions'!$B:$B,$B1413,'3.DNAExtractions'!$D:$D,H$1)</f>
        <v>1</v>
      </c>
      <c r="I1413" t="s">
        <v>3333</v>
      </c>
      <c r="J1413" s="13" t="s">
        <v>3334</v>
      </c>
      <c r="N1413" s="14"/>
      <c r="O1413" s="52" t="s">
        <v>3335</v>
      </c>
    </row>
    <row r="1414" spans="1:15" x14ac:dyDescent="0.25">
      <c r="A1414" s="290">
        <v>902</v>
      </c>
      <c r="B1414" s="1" t="str">
        <f t="shared" si="49"/>
        <v>OG902O</v>
      </c>
      <c r="C1414" s="1" t="str">
        <f t="shared" si="50"/>
        <v>OG902</v>
      </c>
      <c r="D1414">
        <f>VLOOKUP(C1414, '1.MetaData'!B:AI, 2, FALSE)</f>
        <v>34</v>
      </c>
      <c r="F1414" s="36" t="s">
        <v>930</v>
      </c>
      <c r="G1414" s="14">
        <v>1</v>
      </c>
      <c r="H1414">
        <f ca="1">COUNTIFS('3.DNAExtractions'!$B:$B,$B1414,'3.DNAExtractions'!$D:$D,H$1)</f>
        <v>1</v>
      </c>
      <c r="I1414" t="s">
        <v>3333</v>
      </c>
      <c r="J1414" s="13" t="s">
        <v>3334</v>
      </c>
      <c r="N1414" s="14"/>
      <c r="O1414" s="52" t="s">
        <v>3335</v>
      </c>
    </row>
    <row r="1415" spans="1:15" x14ac:dyDescent="0.25">
      <c r="A1415" s="290">
        <v>903</v>
      </c>
      <c r="B1415" s="1" t="str">
        <f t="shared" si="49"/>
        <v>OG903O</v>
      </c>
      <c r="C1415" s="1" t="str">
        <f t="shared" si="50"/>
        <v>OG903</v>
      </c>
      <c r="D1415">
        <f>VLOOKUP(C1415, '1.MetaData'!B:AI, 2, FALSE)</f>
        <v>35</v>
      </c>
      <c r="F1415" s="36" t="s">
        <v>930</v>
      </c>
      <c r="G1415" s="14">
        <v>1</v>
      </c>
      <c r="H1415">
        <f ca="1">COUNTIFS('3.DNAExtractions'!$B:$B,$B1415,'3.DNAExtractions'!$D:$D,H$1)</f>
        <v>1</v>
      </c>
      <c r="I1415" t="s">
        <v>3333</v>
      </c>
      <c r="J1415" s="13" t="s">
        <v>3334</v>
      </c>
      <c r="N1415" s="14"/>
      <c r="O1415" s="52" t="s">
        <v>3335</v>
      </c>
    </row>
    <row r="1416" spans="1:15" x14ac:dyDescent="0.25">
      <c r="A1416" s="290">
        <v>904</v>
      </c>
      <c r="B1416" s="1" t="str">
        <f t="shared" si="49"/>
        <v>OG904O</v>
      </c>
      <c r="C1416" s="1" t="str">
        <f t="shared" si="50"/>
        <v>OG904</v>
      </c>
      <c r="D1416">
        <f>VLOOKUP(C1416, '1.MetaData'!B:AI, 2, FALSE)</f>
        <v>36</v>
      </c>
      <c r="F1416" s="36" t="s">
        <v>930</v>
      </c>
      <c r="G1416" s="14">
        <v>1</v>
      </c>
      <c r="H1416">
        <f ca="1">COUNTIFS('3.DNAExtractions'!$B:$B,$B1416,'3.DNAExtractions'!$D:$D,H$1)</f>
        <v>1</v>
      </c>
      <c r="I1416" t="s">
        <v>3333</v>
      </c>
      <c r="J1416" s="13" t="s">
        <v>3334</v>
      </c>
      <c r="N1416" s="14"/>
      <c r="O1416" s="52" t="s">
        <v>3335</v>
      </c>
    </row>
    <row r="1417" spans="1:15" x14ac:dyDescent="0.25">
      <c r="A1417" s="290">
        <v>905</v>
      </c>
      <c r="B1417" s="1" t="str">
        <f t="shared" si="49"/>
        <v>OG905O</v>
      </c>
      <c r="C1417" s="1" t="str">
        <f t="shared" si="50"/>
        <v>OG905</v>
      </c>
      <c r="D1417">
        <f>VLOOKUP(C1417, '1.MetaData'!B:AI, 2, FALSE)</f>
        <v>37</v>
      </c>
      <c r="F1417" s="36" t="s">
        <v>930</v>
      </c>
      <c r="G1417" s="14">
        <v>1</v>
      </c>
      <c r="H1417">
        <f ca="1">COUNTIFS('3.DNAExtractions'!$B:$B,$B1417,'3.DNAExtractions'!$D:$D,H$1)</f>
        <v>1</v>
      </c>
      <c r="I1417" t="s">
        <v>3333</v>
      </c>
      <c r="J1417" s="13" t="s">
        <v>3334</v>
      </c>
      <c r="N1417" s="14"/>
      <c r="O1417" s="52" t="s">
        <v>3335</v>
      </c>
    </row>
    <row r="1418" spans="1:15" x14ac:dyDescent="0.25">
      <c r="A1418" s="48">
        <v>750</v>
      </c>
      <c r="B1418" s="1" t="str">
        <f t="shared" ref="B1418:B1453" si="51">IF(G1418&gt;1,_xlfn.CONCAT(C1418,LEFT(F1418,1),G1418),_xlfn.CONCAT(C1418,LEFT(F1418,1)))</f>
        <v>OG750H</v>
      </c>
      <c r="C1418" s="1" t="str">
        <f t="shared" ref="C1418:C1453" si="52">_xlfn.CONCAT("OG",A1418)</f>
        <v>OG750</v>
      </c>
      <c r="D1418" t="str">
        <f>VLOOKUP(C1418, '1.MetaData'!B:AI, 2, FALSE)</f>
        <v>OG750</v>
      </c>
      <c r="F1418" s="36" t="s">
        <v>3147</v>
      </c>
      <c r="G1418" s="14">
        <v>1</v>
      </c>
      <c r="H1418">
        <f ca="1">COUNTIFS('3.DNAExtractions'!$B:$B,$B1418,'3.DNAExtractions'!$D:$D,H$1)</f>
        <v>1</v>
      </c>
      <c r="J1418" s="13"/>
      <c r="N1418" s="14"/>
      <c r="O1418" s="52" t="s">
        <v>3336</v>
      </c>
    </row>
    <row r="1419" spans="1:15" x14ac:dyDescent="0.25">
      <c r="A1419" s="48">
        <v>855</v>
      </c>
      <c r="B1419" s="1" t="str">
        <f t="shared" si="51"/>
        <v>OG855G</v>
      </c>
      <c r="C1419" s="1" t="str">
        <f t="shared" si="52"/>
        <v>OG855</v>
      </c>
      <c r="D1419" t="str">
        <f>VLOOKUP(C1419, '1.MetaData'!B:AI, 2, FALSE)</f>
        <v>F1</v>
      </c>
      <c r="F1419" s="36" t="s">
        <v>3133</v>
      </c>
      <c r="G1419" s="14">
        <v>1</v>
      </c>
      <c r="H1419">
        <f ca="1">COUNTIFS('3.DNAExtractions'!$B:$B,$B1419,'3.DNAExtractions'!$D:$D,H$1)</f>
        <v>0</v>
      </c>
      <c r="I1419" t="s">
        <v>3304</v>
      </c>
      <c r="J1419" s="13" t="s">
        <v>3134</v>
      </c>
      <c r="K1419" s="13">
        <v>1</v>
      </c>
      <c r="L1419" s="13">
        <v>2</v>
      </c>
      <c r="M1419" s="14" t="s">
        <v>3239</v>
      </c>
      <c r="N1419" s="14" t="s">
        <v>3303</v>
      </c>
    </row>
    <row r="1420" spans="1:15" x14ac:dyDescent="0.25">
      <c r="A1420" s="48">
        <v>907</v>
      </c>
      <c r="B1420" s="1" t="str">
        <f t="shared" si="51"/>
        <v>OG907G</v>
      </c>
      <c r="C1420" s="1" t="str">
        <f t="shared" si="52"/>
        <v>OG907</v>
      </c>
      <c r="D1420" t="str">
        <f>VLOOKUP(C1420, '1.MetaData'!B:AI, 2, FALSE)</f>
        <v>WAF-007800</v>
      </c>
      <c r="F1420" s="36" t="s">
        <v>3133</v>
      </c>
      <c r="G1420" s="14">
        <v>1</v>
      </c>
      <c r="H1420">
        <f ca="1">COUNTIFS('3.DNAExtractions'!$B:$B,$B1420,'3.DNAExtractions'!$D:$D,H$1)</f>
        <v>0</v>
      </c>
      <c r="I1420" t="s">
        <v>3233</v>
      </c>
      <c r="J1420" s="13" t="s">
        <v>3134</v>
      </c>
      <c r="K1420" s="13">
        <v>1</v>
      </c>
      <c r="L1420" s="13">
        <v>2</v>
      </c>
      <c r="M1420" s="14" t="s">
        <v>3143</v>
      </c>
      <c r="N1420" s="14" t="s">
        <v>3327</v>
      </c>
      <c r="O1420" s="52" t="s">
        <v>3337</v>
      </c>
    </row>
    <row r="1421" spans="1:15" x14ac:dyDescent="0.25">
      <c r="A1421" s="48">
        <v>907</v>
      </c>
      <c r="B1421" s="1" t="str">
        <f t="shared" si="51"/>
        <v>OG907G2</v>
      </c>
      <c r="C1421" s="1" t="str">
        <f t="shared" si="52"/>
        <v>OG907</v>
      </c>
      <c r="D1421" t="str">
        <f>VLOOKUP(C1421, '1.MetaData'!B:AI, 2, FALSE)</f>
        <v>WAF-007800</v>
      </c>
      <c r="F1421" s="36" t="s">
        <v>3133</v>
      </c>
      <c r="G1421" s="14">
        <v>2</v>
      </c>
      <c r="H1421">
        <f ca="1">COUNTIFS('3.DNAExtractions'!$B:$B,$B1421,'3.DNAExtractions'!$D:$D,H$1)</f>
        <v>0</v>
      </c>
      <c r="I1421" t="s">
        <v>3304</v>
      </c>
      <c r="J1421" s="13" t="s">
        <v>3134</v>
      </c>
      <c r="K1421" s="13">
        <v>1</v>
      </c>
      <c r="L1421" s="13">
        <v>2</v>
      </c>
      <c r="M1421" s="14" t="s">
        <v>3143</v>
      </c>
      <c r="N1421" s="14" t="s">
        <v>3327</v>
      </c>
    </row>
    <row r="1422" spans="1:15" x14ac:dyDescent="0.25">
      <c r="A1422" s="48">
        <v>907</v>
      </c>
      <c r="B1422" s="1" t="str">
        <f t="shared" si="51"/>
        <v>OG907G3</v>
      </c>
      <c r="C1422" s="1" t="str">
        <f t="shared" si="52"/>
        <v>OG907</v>
      </c>
      <c r="D1422" t="str">
        <f>VLOOKUP(C1422, '1.MetaData'!B:AI, 2, FALSE)</f>
        <v>WAF-007800</v>
      </c>
      <c r="F1422" s="36" t="s">
        <v>3133</v>
      </c>
      <c r="G1422" s="14">
        <v>3</v>
      </c>
      <c r="H1422">
        <f ca="1">COUNTIFS('3.DNAExtractions'!$B:$B,$B1422,'3.DNAExtractions'!$D:$D,H$1)</f>
        <v>0</v>
      </c>
      <c r="I1422" t="s">
        <v>3304</v>
      </c>
      <c r="J1422" s="13" t="s">
        <v>3134</v>
      </c>
      <c r="K1422" s="13">
        <v>1</v>
      </c>
      <c r="L1422" s="13">
        <v>2</v>
      </c>
      <c r="M1422" s="14" t="s">
        <v>3143</v>
      </c>
      <c r="N1422" s="14" t="s">
        <v>3327</v>
      </c>
    </row>
    <row r="1423" spans="1:15" x14ac:dyDescent="0.25">
      <c r="A1423" s="48">
        <v>907</v>
      </c>
      <c r="B1423" s="1" t="str">
        <f t="shared" si="51"/>
        <v>OG907M</v>
      </c>
      <c r="C1423" s="1" t="str">
        <f t="shared" si="52"/>
        <v>OG907</v>
      </c>
      <c r="D1423" t="str">
        <f>VLOOKUP(C1423, '1.MetaData'!B:AI, 2, FALSE)</f>
        <v>WAF-007800</v>
      </c>
      <c r="F1423" s="36" t="s">
        <v>3137</v>
      </c>
      <c r="G1423" s="14">
        <v>1</v>
      </c>
      <c r="H1423">
        <f ca="1">COUNTIFS('3.DNAExtractions'!$B:$B,$B1423,'3.DNAExtractions'!$D:$D,H$1)</f>
        <v>0</v>
      </c>
      <c r="I1423" t="s">
        <v>3304</v>
      </c>
      <c r="J1423" s="13" t="s">
        <v>3134</v>
      </c>
      <c r="K1423" s="13">
        <v>1</v>
      </c>
      <c r="L1423" s="13">
        <v>2</v>
      </c>
      <c r="M1423" s="14" t="s">
        <v>3143</v>
      </c>
      <c r="N1423" s="14" t="s">
        <v>3327</v>
      </c>
    </row>
    <row r="1424" spans="1:15" x14ac:dyDescent="0.25">
      <c r="A1424" s="48">
        <v>907</v>
      </c>
      <c r="B1424" s="1" t="str">
        <f t="shared" si="51"/>
        <v>OG907M2</v>
      </c>
      <c r="C1424" s="1" t="str">
        <f t="shared" si="52"/>
        <v>OG907</v>
      </c>
      <c r="D1424" t="str">
        <f>VLOOKUP(C1424, '1.MetaData'!B:AI, 2, FALSE)</f>
        <v>WAF-007800</v>
      </c>
      <c r="F1424" s="36" t="s">
        <v>3137</v>
      </c>
      <c r="G1424" s="14">
        <v>2</v>
      </c>
      <c r="H1424">
        <f ca="1">COUNTIFS('3.DNAExtractions'!$B:$B,$B1424,'3.DNAExtractions'!$D:$D,H$1)</f>
        <v>0</v>
      </c>
      <c r="I1424" t="s">
        <v>3304</v>
      </c>
      <c r="J1424" s="13" t="s">
        <v>3134</v>
      </c>
      <c r="K1424" s="13">
        <v>1</v>
      </c>
      <c r="L1424" s="13">
        <v>2</v>
      </c>
      <c r="M1424" s="14" t="s">
        <v>3143</v>
      </c>
      <c r="N1424" s="14" t="s">
        <v>3327</v>
      </c>
    </row>
    <row r="1425" spans="1:15" x14ac:dyDescent="0.25">
      <c r="A1425" s="48">
        <v>907</v>
      </c>
      <c r="B1425" s="1" t="str">
        <f t="shared" si="51"/>
        <v>OG907L</v>
      </c>
      <c r="C1425" s="1" t="str">
        <f t="shared" si="52"/>
        <v>OG907</v>
      </c>
      <c r="D1425" t="str">
        <f>VLOOKUP(C1425, '1.MetaData'!B:AI, 2, FALSE)</f>
        <v>WAF-007800</v>
      </c>
      <c r="F1425" s="36" t="s">
        <v>3148</v>
      </c>
      <c r="G1425" s="14">
        <v>1</v>
      </c>
      <c r="H1425">
        <f ca="1">COUNTIFS('3.DNAExtractions'!$B:$B,$B1425,'3.DNAExtractions'!$D:$D,H$1)</f>
        <v>0</v>
      </c>
      <c r="I1425" t="s">
        <v>3304</v>
      </c>
      <c r="J1425" s="13" t="s">
        <v>3134</v>
      </c>
      <c r="K1425" s="13">
        <v>1</v>
      </c>
      <c r="L1425" s="13">
        <v>2</v>
      </c>
      <c r="M1425" s="14" t="s">
        <v>3143</v>
      </c>
      <c r="N1425" s="14" t="s">
        <v>3327</v>
      </c>
    </row>
    <row r="1426" spans="1:15" x14ac:dyDescent="0.25">
      <c r="A1426" s="48">
        <v>907</v>
      </c>
      <c r="B1426" s="1" t="str">
        <f t="shared" si="51"/>
        <v>OG907L2</v>
      </c>
      <c r="C1426" s="1" t="str">
        <f t="shared" si="52"/>
        <v>OG907</v>
      </c>
      <c r="D1426" t="str">
        <f>VLOOKUP(C1426, '1.MetaData'!B:AI, 2, FALSE)</f>
        <v>WAF-007800</v>
      </c>
      <c r="F1426" s="36" t="s">
        <v>3148</v>
      </c>
      <c r="G1426" s="14">
        <v>2</v>
      </c>
      <c r="H1426">
        <f ca="1">COUNTIFS('3.DNAExtractions'!$B:$B,$B1426,'3.DNAExtractions'!$D:$D,H$1)</f>
        <v>0</v>
      </c>
      <c r="I1426" t="s">
        <v>3304</v>
      </c>
      <c r="J1426" s="13" t="s">
        <v>3134</v>
      </c>
      <c r="K1426" s="13">
        <v>1</v>
      </c>
      <c r="L1426" s="13">
        <v>2</v>
      </c>
      <c r="M1426" s="14" t="s">
        <v>3143</v>
      </c>
      <c r="N1426" s="14" t="s">
        <v>3327</v>
      </c>
    </row>
    <row r="1427" spans="1:15" x14ac:dyDescent="0.25">
      <c r="A1427" s="48">
        <v>907</v>
      </c>
      <c r="B1427" s="1" t="str">
        <f t="shared" si="51"/>
        <v>OG907H</v>
      </c>
      <c r="C1427" s="1" t="str">
        <f t="shared" si="52"/>
        <v>OG907</v>
      </c>
      <c r="D1427" t="str">
        <f>VLOOKUP(C1427, '1.MetaData'!B:AI, 2, FALSE)</f>
        <v>WAF-007800</v>
      </c>
      <c r="F1427" s="36" t="s">
        <v>3147</v>
      </c>
      <c r="G1427" s="14">
        <v>1</v>
      </c>
      <c r="H1427">
        <f ca="1">COUNTIFS('3.DNAExtractions'!$B:$B,$B1427,'3.DNAExtractions'!$D:$D,H$1)</f>
        <v>0</v>
      </c>
      <c r="I1427" t="s">
        <v>3304</v>
      </c>
      <c r="J1427" s="13" t="s">
        <v>3134</v>
      </c>
      <c r="K1427" s="13">
        <v>1</v>
      </c>
      <c r="L1427" s="13">
        <v>2</v>
      </c>
      <c r="M1427" s="14" t="s">
        <v>3143</v>
      </c>
      <c r="N1427" s="14" t="s">
        <v>3327</v>
      </c>
    </row>
    <row r="1428" spans="1:15" x14ac:dyDescent="0.25">
      <c r="A1428" s="48">
        <v>907</v>
      </c>
      <c r="B1428" s="1" t="str">
        <f t="shared" si="51"/>
        <v>OG907H2</v>
      </c>
      <c r="C1428" s="1" t="str">
        <f t="shared" si="52"/>
        <v>OG907</v>
      </c>
      <c r="D1428" t="str">
        <f>VLOOKUP(C1428, '1.MetaData'!B:AI, 2, FALSE)</f>
        <v>WAF-007800</v>
      </c>
      <c r="F1428" s="36" t="s">
        <v>3147</v>
      </c>
      <c r="G1428" s="14">
        <v>2</v>
      </c>
      <c r="H1428">
        <f ca="1">COUNTIFS('3.DNAExtractions'!$B:$B,$B1428,'3.DNAExtractions'!$D:$D,H$1)</f>
        <v>0</v>
      </c>
      <c r="I1428" t="s">
        <v>3304</v>
      </c>
      <c r="J1428" s="13" t="s">
        <v>3134</v>
      </c>
      <c r="K1428" s="13">
        <v>1</v>
      </c>
      <c r="L1428" s="13">
        <v>2</v>
      </c>
      <c r="M1428" s="14" t="s">
        <v>3143</v>
      </c>
      <c r="N1428" s="14" t="s">
        <v>3327</v>
      </c>
    </row>
    <row r="1429" spans="1:15" x14ac:dyDescent="0.25">
      <c r="A1429" s="48">
        <v>908</v>
      </c>
      <c r="B1429" s="1" t="str">
        <f t="shared" si="51"/>
        <v>OG908G</v>
      </c>
      <c r="C1429" s="1" t="str">
        <f t="shared" si="52"/>
        <v>OG908</v>
      </c>
      <c r="D1429" t="str">
        <f>VLOOKUP(C1429, '1.MetaData'!B:AI, 2, FALSE)</f>
        <v>WAF-007801</v>
      </c>
      <c r="F1429" s="36" t="s">
        <v>3133</v>
      </c>
      <c r="G1429" s="14">
        <v>1</v>
      </c>
      <c r="H1429">
        <f ca="1">COUNTIFS('3.DNAExtractions'!$B:$B,$B1429,'3.DNAExtractions'!$D:$D,H$1)</f>
        <v>0</v>
      </c>
      <c r="I1429" t="s">
        <v>3233</v>
      </c>
      <c r="J1429" s="13" t="s">
        <v>3134</v>
      </c>
      <c r="K1429" s="13">
        <v>1</v>
      </c>
      <c r="L1429" s="13">
        <v>2</v>
      </c>
      <c r="M1429" s="14" t="s">
        <v>3143</v>
      </c>
      <c r="N1429" s="14" t="s">
        <v>3327</v>
      </c>
      <c r="O1429" s="52" t="s">
        <v>3337</v>
      </c>
    </row>
    <row r="1430" spans="1:15" x14ac:dyDescent="0.25">
      <c r="A1430" s="48">
        <v>908</v>
      </c>
      <c r="B1430" s="1" t="str">
        <f t="shared" si="51"/>
        <v>OG908G2</v>
      </c>
      <c r="C1430" s="1" t="str">
        <f t="shared" si="52"/>
        <v>OG908</v>
      </c>
      <c r="D1430" t="str">
        <f>VLOOKUP(C1430, '1.MetaData'!B:AI, 2, FALSE)</f>
        <v>WAF-007801</v>
      </c>
      <c r="F1430" s="36" t="s">
        <v>3133</v>
      </c>
      <c r="G1430" s="14">
        <v>2</v>
      </c>
      <c r="H1430">
        <f ca="1">COUNTIFS('3.DNAExtractions'!$B:$B,$B1430,'3.DNAExtractions'!$D:$D,H$1)</f>
        <v>0</v>
      </c>
      <c r="I1430" t="s">
        <v>3304</v>
      </c>
      <c r="J1430" s="13" t="s">
        <v>3134</v>
      </c>
      <c r="K1430" s="13">
        <v>1</v>
      </c>
      <c r="L1430" s="13">
        <v>2</v>
      </c>
      <c r="M1430" s="14" t="s">
        <v>3143</v>
      </c>
      <c r="N1430" s="14" t="s">
        <v>3327</v>
      </c>
    </row>
    <row r="1431" spans="1:15" x14ac:dyDescent="0.25">
      <c r="A1431" s="48">
        <v>908</v>
      </c>
      <c r="B1431" s="1" t="str">
        <f t="shared" si="51"/>
        <v>OG908G3</v>
      </c>
      <c r="C1431" s="1" t="str">
        <f t="shared" si="52"/>
        <v>OG908</v>
      </c>
      <c r="D1431" t="str">
        <f>VLOOKUP(C1431, '1.MetaData'!B:AI, 2, FALSE)</f>
        <v>WAF-007801</v>
      </c>
      <c r="F1431" s="36" t="s">
        <v>3133</v>
      </c>
      <c r="G1431" s="14">
        <v>3</v>
      </c>
      <c r="H1431">
        <f ca="1">COUNTIFS('3.DNAExtractions'!$B:$B,$B1431,'3.DNAExtractions'!$D:$D,H$1)</f>
        <v>0</v>
      </c>
      <c r="I1431" t="s">
        <v>3304</v>
      </c>
      <c r="J1431" s="13" t="s">
        <v>3134</v>
      </c>
      <c r="K1431" s="13">
        <v>1</v>
      </c>
      <c r="L1431" s="13">
        <v>2</v>
      </c>
      <c r="M1431" s="14" t="s">
        <v>3143</v>
      </c>
      <c r="N1431" s="14" t="s">
        <v>3327</v>
      </c>
    </row>
    <row r="1432" spans="1:15" x14ac:dyDescent="0.25">
      <c r="A1432" s="48">
        <v>908</v>
      </c>
      <c r="B1432" s="1" t="str">
        <f t="shared" si="51"/>
        <v>OG908M</v>
      </c>
      <c r="C1432" s="1" t="str">
        <f t="shared" si="52"/>
        <v>OG908</v>
      </c>
      <c r="D1432" t="str">
        <f>VLOOKUP(C1432, '1.MetaData'!B:AI, 2, FALSE)</f>
        <v>WAF-007801</v>
      </c>
      <c r="F1432" s="36" t="s">
        <v>3137</v>
      </c>
      <c r="G1432" s="14">
        <v>1</v>
      </c>
      <c r="H1432">
        <f ca="1">COUNTIFS('3.DNAExtractions'!$B:$B,$B1432,'3.DNAExtractions'!$D:$D,H$1)</f>
        <v>0</v>
      </c>
      <c r="I1432" t="s">
        <v>3304</v>
      </c>
      <c r="J1432" s="13" t="s">
        <v>3134</v>
      </c>
      <c r="K1432" s="13">
        <v>1</v>
      </c>
      <c r="L1432" s="13">
        <v>2</v>
      </c>
      <c r="M1432" s="14" t="s">
        <v>3143</v>
      </c>
      <c r="N1432" s="14" t="s">
        <v>3327</v>
      </c>
    </row>
    <row r="1433" spans="1:15" x14ac:dyDescent="0.25">
      <c r="A1433" s="48">
        <v>908</v>
      </c>
      <c r="B1433" s="1" t="str">
        <f t="shared" si="51"/>
        <v>OG908M2</v>
      </c>
      <c r="C1433" s="1" t="str">
        <f t="shared" si="52"/>
        <v>OG908</v>
      </c>
      <c r="D1433" t="str">
        <f>VLOOKUP(C1433, '1.MetaData'!B:AI, 2, FALSE)</f>
        <v>WAF-007801</v>
      </c>
      <c r="F1433" s="36" t="s">
        <v>3137</v>
      </c>
      <c r="G1433" s="14">
        <v>2</v>
      </c>
      <c r="H1433">
        <f ca="1">COUNTIFS('3.DNAExtractions'!$B:$B,$B1433,'3.DNAExtractions'!$D:$D,H$1)</f>
        <v>0</v>
      </c>
      <c r="I1433" t="s">
        <v>3304</v>
      </c>
      <c r="J1433" s="13" t="s">
        <v>3134</v>
      </c>
      <c r="K1433" s="13">
        <v>1</v>
      </c>
      <c r="L1433" s="13">
        <v>2</v>
      </c>
      <c r="M1433" s="14" t="s">
        <v>3143</v>
      </c>
      <c r="N1433" s="14" t="s">
        <v>3327</v>
      </c>
    </row>
    <row r="1434" spans="1:15" x14ac:dyDescent="0.25">
      <c r="A1434" s="48">
        <v>908</v>
      </c>
      <c r="B1434" s="1" t="str">
        <f t="shared" si="51"/>
        <v>OG908L</v>
      </c>
      <c r="C1434" s="1" t="str">
        <f t="shared" si="52"/>
        <v>OG908</v>
      </c>
      <c r="D1434" t="str">
        <f>VLOOKUP(C1434, '1.MetaData'!B:AI, 2, FALSE)</f>
        <v>WAF-007801</v>
      </c>
      <c r="F1434" s="36" t="s">
        <v>3148</v>
      </c>
      <c r="G1434" s="14">
        <v>1</v>
      </c>
      <c r="H1434">
        <f ca="1">COUNTIFS('3.DNAExtractions'!$B:$B,$B1434,'3.DNAExtractions'!$D:$D,H$1)</f>
        <v>0</v>
      </c>
      <c r="I1434" t="s">
        <v>3304</v>
      </c>
      <c r="J1434" s="13" t="s">
        <v>3134</v>
      </c>
      <c r="K1434" s="13">
        <v>1</v>
      </c>
      <c r="L1434" s="13">
        <v>2</v>
      </c>
      <c r="M1434" s="14" t="s">
        <v>3143</v>
      </c>
      <c r="N1434" s="14" t="s">
        <v>3327</v>
      </c>
    </row>
    <row r="1435" spans="1:15" x14ac:dyDescent="0.25">
      <c r="A1435" s="48">
        <v>908</v>
      </c>
      <c r="B1435" s="1" t="str">
        <f t="shared" si="51"/>
        <v>OG908H</v>
      </c>
      <c r="C1435" s="1" t="str">
        <f t="shared" si="52"/>
        <v>OG908</v>
      </c>
      <c r="D1435" t="str">
        <f>VLOOKUP(C1435, '1.MetaData'!B:AI, 2, FALSE)</f>
        <v>WAF-007801</v>
      </c>
      <c r="F1435" s="36" t="s">
        <v>3147</v>
      </c>
      <c r="G1435" s="14">
        <v>1</v>
      </c>
      <c r="H1435">
        <f ca="1">COUNTIFS('3.DNAExtractions'!$B:$B,$B1435,'3.DNAExtractions'!$D:$D,H$1)</f>
        <v>0</v>
      </c>
      <c r="I1435" t="s">
        <v>3304</v>
      </c>
      <c r="J1435" s="13" t="s">
        <v>3134</v>
      </c>
      <c r="K1435" s="13">
        <v>1</v>
      </c>
      <c r="L1435" s="13">
        <v>2</v>
      </c>
      <c r="M1435" s="14" t="s">
        <v>3143</v>
      </c>
      <c r="N1435" s="14" t="s">
        <v>3327</v>
      </c>
    </row>
    <row r="1436" spans="1:15" x14ac:dyDescent="0.25">
      <c r="A1436" s="48">
        <v>909</v>
      </c>
      <c r="B1436" s="1" t="str">
        <f t="shared" si="51"/>
        <v>OG909G</v>
      </c>
      <c r="C1436" s="1" t="str">
        <f t="shared" si="52"/>
        <v>OG909</v>
      </c>
      <c r="D1436" t="str">
        <f>VLOOKUP(C1436, '1.MetaData'!B:AI, 2, FALSE)</f>
        <v>WAF-007802</v>
      </c>
      <c r="F1436" s="36" t="s">
        <v>3133</v>
      </c>
      <c r="G1436" s="14">
        <v>1</v>
      </c>
      <c r="H1436">
        <f ca="1">COUNTIFS('3.DNAExtractions'!$B:$B,$B1436,'3.DNAExtractions'!$D:$D,H$1)</f>
        <v>0</v>
      </c>
      <c r="I1436" t="s">
        <v>3233</v>
      </c>
      <c r="J1436" s="13" t="s">
        <v>3134</v>
      </c>
      <c r="K1436" s="13">
        <v>1</v>
      </c>
      <c r="L1436" s="13">
        <v>2</v>
      </c>
      <c r="M1436" s="14" t="s">
        <v>3143</v>
      </c>
      <c r="N1436" s="14" t="s">
        <v>3327</v>
      </c>
      <c r="O1436" s="52" t="s">
        <v>3337</v>
      </c>
    </row>
    <row r="1437" spans="1:15" x14ac:dyDescent="0.25">
      <c r="A1437" s="48">
        <v>909</v>
      </c>
      <c r="B1437" s="1" t="str">
        <f t="shared" si="51"/>
        <v>OG909G2</v>
      </c>
      <c r="C1437" s="1" t="str">
        <f t="shared" si="52"/>
        <v>OG909</v>
      </c>
      <c r="D1437" t="str">
        <f>VLOOKUP(C1437, '1.MetaData'!B:AI, 2, FALSE)</f>
        <v>WAF-007802</v>
      </c>
      <c r="F1437" s="36" t="s">
        <v>3133</v>
      </c>
      <c r="G1437" s="14">
        <v>2</v>
      </c>
      <c r="H1437">
        <f ca="1">COUNTIFS('3.DNAExtractions'!$B:$B,$B1437,'3.DNAExtractions'!$D:$D,H$1)</f>
        <v>0</v>
      </c>
      <c r="I1437" t="s">
        <v>3304</v>
      </c>
      <c r="J1437" s="13" t="s">
        <v>3134</v>
      </c>
      <c r="K1437" s="13">
        <v>1</v>
      </c>
      <c r="L1437" s="13">
        <v>2</v>
      </c>
      <c r="M1437" s="14" t="s">
        <v>3143</v>
      </c>
      <c r="N1437" s="14" t="s">
        <v>3327</v>
      </c>
    </row>
    <row r="1438" spans="1:15" x14ac:dyDescent="0.25">
      <c r="A1438" s="48">
        <v>909</v>
      </c>
      <c r="B1438" s="1" t="str">
        <f t="shared" si="51"/>
        <v>OG909G3</v>
      </c>
      <c r="C1438" s="1" t="str">
        <f t="shared" si="52"/>
        <v>OG909</v>
      </c>
      <c r="D1438" t="str">
        <f>VLOOKUP(C1438, '1.MetaData'!B:AI, 2, FALSE)</f>
        <v>WAF-007802</v>
      </c>
      <c r="F1438" s="36" t="s">
        <v>3133</v>
      </c>
      <c r="G1438" s="14">
        <v>3</v>
      </c>
      <c r="H1438">
        <f ca="1">COUNTIFS('3.DNAExtractions'!$B:$B,$B1438,'3.DNAExtractions'!$D:$D,H$1)</f>
        <v>0</v>
      </c>
      <c r="I1438" t="s">
        <v>3304</v>
      </c>
      <c r="J1438" s="13" t="s">
        <v>3134</v>
      </c>
      <c r="K1438" s="13">
        <v>1</v>
      </c>
      <c r="L1438" s="13">
        <v>2</v>
      </c>
      <c r="M1438" s="14" t="s">
        <v>3143</v>
      </c>
      <c r="N1438" s="14" t="s">
        <v>3327</v>
      </c>
    </row>
    <row r="1439" spans="1:15" x14ac:dyDescent="0.25">
      <c r="A1439" s="48">
        <v>909</v>
      </c>
      <c r="B1439" s="1" t="str">
        <f t="shared" si="51"/>
        <v>OG909M</v>
      </c>
      <c r="C1439" s="1" t="str">
        <f t="shared" si="52"/>
        <v>OG909</v>
      </c>
      <c r="D1439" t="str">
        <f>VLOOKUP(C1439, '1.MetaData'!B:AI, 2, FALSE)</f>
        <v>WAF-007802</v>
      </c>
      <c r="F1439" s="36" t="s">
        <v>3137</v>
      </c>
      <c r="G1439" s="14">
        <v>1</v>
      </c>
      <c r="H1439">
        <f ca="1">COUNTIFS('3.DNAExtractions'!$B:$B,$B1439,'3.DNAExtractions'!$D:$D,H$1)</f>
        <v>0</v>
      </c>
      <c r="I1439" t="s">
        <v>3304</v>
      </c>
      <c r="J1439" s="13" t="s">
        <v>3134</v>
      </c>
      <c r="K1439" s="13">
        <v>1</v>
      </c>
      <c r="L1439" s="13">
        <v>2</v>
      </c>
      <c r="M1439" s="14" t="s">
        <v>3143</v>
      </c>
      <c r="N1439" s="14" t="s">
        <v>3327</v>
      </c>
    </row>
    <row r="1440" spans="1:15" x14ac:dyDescent="0.25">
      <c r="A1440" s="48">
        <v>909</v>
      </c>
      <c r="B1440" s="1" t="str">
        <f t="shared" si="51"/>
        <v>OG909M2</v>
      </c>
      <c r="C1440" s="1" t="str">
        <f t="shared" si="52"/>
        <v>OG909</v>
      </c>
      <c r="D1440" t="str">
        <f>VLOOKUP(C1440, '1.MetaData'!B:AI, 2, FALSE)</f>
        <v>WAF-007802</v>
      </c>
      <c r="F1440" s="36" t="s">
        <v>3137</v>
      </c>
      <c r="G1440" s="14">
        <v>2</v>
      </c>
      <c r="H1440">
        <f ca="1">COUNTIFS('3.DNAExtractions'!$B:$B,$B1440,'3.DNAExtractions'!$D:$D,H$1)</f>
        <v>0</v>
      </c>
      <c r="I1440" t="s">
        <v>3304</v>
      </c>
      <c r="J1440" s="13" t="s">
        <v>3134</v>
      </c>
      <c r="K1440" s="13">
        <v>1</v>
      </c>
      <c r="L1440" s="13">
        <v>2</v>
      </c>
      <c r="M1440" s="14" t="s">
        <v>3143</v>
      </c>
      <c r="N1440" s="14" t="s">
        <v>3327</v>
      </c>
    </row>
    <row r="1441" spans="1:15" x14ac:dyDescent="0.25">
      <c r="A1441" s="48">
        <v>909</v>
      </c>
      <c r="B1441" s="1" t="str">
        <f t="shared" si="51"/>
        <v>OG909L</v>
      </c>
      <c r="C1441" s="1" t="str">
        <f t="shared" si="52"/>
        <v>OG909</v>
      </c>
      <c r="D1441" t="str">
        <f>VLOOKUP(C1441, '1.MetaData'!B:AI, 2, FALSE)</f>
        <v>WAF-007802</v>
      </c>
      <c r="F1441" s="36" t="s">
        <v>3148</v>
      </c>
      <c r="G1441" s="14">
        <v>1</v>
      </c>
      <c r="H1441">
        <f ca="1">COUNTIFS('3.DNAExtractions'!$B:$B,$B1441,'3.DNAExtractions'!$D:$D,H$1)</f>
        <v>0</v>
      </c>
      <c r="I1441" t="s">
        <v>3304</v>
      </c>
      <c r="J1441" s="13" t="s">
        <v>3134</v>
      </c>
      <c r="K1441" s="13">
        <v>1</v>
      </c>
      <c r="L1441" s="13">
        <v>2</v>
      </c>
      <c r="M1441" s="14" t="s">
        <v>3143</v>
      </c>
      <c r="N1441" s="14" t="s">
        <v>3327</v>
      </c>
    </row>
    <row r="1442" spans="1:15" x14ac:dyDescent="0.25">
      <c r="A1442" s="48">
        <v>909</v>
      </c>
      <c r="B1442" s="1" t="str">
        <f t="shared" si="51"/>
        <v>OG909L2</v>
      </c>
      <c r="C1442" s="1" t="str">
        <f t="shared" si="52"/>
        <v>OG909</v>
      </c>
      <c r="D1442" t="str">
        <f>VLOOKUP(C1442, '1.MetaData'!B:AI, 2, FALSE)</f>
        <v>WAF-007802</v>
      </c>
      <c r="F1442" s="36" t="s">
        <v>3148</v>
      </c>
      <c r="G1442" s="14">
        <v>2</v>
      </c>
      <c r="H1442">
        <f ca="1">COUNTIFS('3.DNAExtractions'!$B:$B,$B1442,'3.DNAExtractions'!$D:$D,H$1)</f>
        <v>0</v>
      </c>
      <c r="I1442" t="s">
        <v>3304</v>
      </c>
      <c r="J1442" s="13" t="s">
        <v>3134</v>
      </c>
      <c r="K1442" s="13">
        <v>1</v>
      </c>
      <c r="L1442" s="13">
        <v>2</v>
      </c>
      <c r="M1442" s="14" t="s">
        <v>3143</v>
      </c>
      <c r="N1442" s="14" t="s">
        <v>3327</v>
      </c>
    </row>
    <row r="1443" spans="1:15" x14ac:dyDescent="0.25">
      <c r="A1443" s="48">
        <v>909</v>
      </c>
      <c r="B1443" s="1" t="str">
        <f t="shared" si="51"/>
        <v>OG909H</v>
      </c>
      <c r="C1443" s="1" t="str">
        <f t="shared" si="52"/>
        <v>OG909</v>
      </c>
      <c r="D1443" t="str">
        <f>VLOOKUP(C1443, '1.MetaData'!B:AI, 2, FALSE)</f>
        <v>WAF-007802</v>
      </c>
      <c r="F1443" s="36" t="s">
        <v>3147</v>
      </c>
      <c r="G1443" s="14">
        <v>1</v>
      </c>
      <c r="H1443">
        <f ca="1">COUNTIFS('3.DNAExtractions'!$B:$B,$B1443,'3.DNAExtractions'!$D:$D,H$1)</f>
        <v>0</v>
      </c>
      <c r="I1443" t="s">
        <v>3304</v>
      </c>
      <c r="J1443" s="13" t="s">
        <v>3134</v>
      </c>
      <c r="K1443" s="13">
        <v>1</v>
      </c>
      <c r="L1443" s="13">
        <v>2</v>
      </c>
      <c r="M1443" s="14" t="s">
        <v>3143</v>
      </c>
      <c r="N1443" s="14" t="s">
        <v>3327</v>
      </c>
    </row>
    <row r="1444" spans="1:15" x14ac:dyDescent="0.25">
      <c r="A1444" s="48">
        <v>910</v>
      </c>
      <c r="B1444" s="1" t="str">
        <f t="shared" si="51"/>
        <v>OG910G</v>
      </c>
      <c r="C1444" s="1" t="str">
        <f t="shared" si="52"/>
        <v>OG910</v>
      </c>
      <c r="D1444" t="str">
        <f>VLOOKUP(C1444, '1.MetaData'!B:AI, 2, FALSE)</f>
        <v>WAF-007803</v>
      </c>
      <c r="F1444" s="36" t="s">
        <v>3133</v>
      </c>
      <c r="G1444" s="14">
        <v>1</v>
      </c>
      <c r="H1444">
        <f ca="1">COUNTIFS('3.DNAExtractions'!$B:$B,$B1444,'3.DNAExtractions'!$D:$D,H$1)</f>
        <v>0</v>
      </c>
      <c r="I1444" t="s">
        <v>3233</v>
      </c>
      <c r="J1444" s="13" t="s">
        <v>3134</v>
      </c>
      <c r="K1444" s="13">
        <v>1</v>
      </c>
      <c r="L1444" s="13">
        <v>2</v>
      </c>
      <c r="M1444" s="14" t="s">
        <v>3143</v>
      </c>
      <c r="N1444" s="14" t="s">
        <v>3327</v>
      </c>
      <c r="O1444" s="52" t="s">
        <v>3337</v>
      </c>
    </row>
    <row r="1445" spans="1:15" x14ac:dyDescent="0.25">
      <c r="A1445" s="48">
        <v>910</v>
      </c>
      <c r="B1445" s="1" t="str">
        <f t="shared" si="51"/>
        <v>OG910G2</v>
      </c>
      <c r="C1445" s="1" t="str">
        <f t="shared" si="52"/>
        <v>OG910</v>
      </c>
      <c r="D1445" t="str">
        <f>VLOOKUP(C1445, '1.MetaData'!B:AI, 2, FALSE)</f>
        <v>WAF-007803</v>
      </c>
      <c r="F1445" s="36" t="s">
        <v>3133</v>
      </c>
      <c r="G1445" s="14">
        <v>2</v>
      </c>
      <c r="H1445">
        <f ca="1">COUNTIFS('3.DNAExtractions'!$B:$B,$B1445,'3.DNAExtractions'!$D:$D,H$1)</f>
        <v>0</v>
      </c>
      <c r="I1445" t="s">
        <v>3304</v>
      </c>
      <c r="J1445" s="13" t="s">
        <v>3134</v>
      </c>
      <c r="K1445" s="13">
        <v>1</v>
      </c>
      <c r="L1445" s="13">
        <v>2</v>
      </c>
      <c r="M1445" s="14" t="s">
        <v>3143</v>
      </c>
      <c r="N1445" s="14" t="s">
        <v>3327</v>
      </c>
    </row>
    <row r="1446" spans="1:15" x14ac:dyDescent="0.25">
      <c r="A1446" s="48">
        <v>910</v>
      </c>
      <c r="B1446" s="1" t="str">
        <f t="shared" si="51"/>
        <v>OG910G3</v>
      </c>
      <c r="C1446" s="1" t="str">
        <f t="shared" si="52"/>
        <v>OG910</v>
      </c>
      <c r="D1446" t="str">
        <f>VLOOKUP(C1446, '1.MetaData'!B:AI, 2, FALSE)</f>
        <v>WAF-007803</v>
      </c>
      <c r="F1446" s="36" t="s">
        <v>3133</v>
      </c>
      <c r="G1446" s="14">
        <v>3</v>
      </c>
      <c r="H1446">
        <f ca="1">COUNTIFS('3.DNAExtractions'!$B:$B,$B1446,'3.DNAExtractions'!$D:$D,H$1)</f>
        <v>0</v>
      </c>
      <c r="I1446" t="s">
        <v>3304</v>
      </c>
      <c r="J1446" s="13" t="s">
        <v>3134</v>
      </c>
      <c r="K1446" s="13">
        <v>1</v>
      </c>
      <c r="L1446" s="13">
        <v>2</v>
      </c>
      <c r="M1446" s="14" t="s">
        <v>3143</v>
      </c>
      <c r="N1446" s="14" t="s">
        <v>3327</v>
      </c>
    </row>
    <row r="1447" spans="1:15" x14ac:dyDescent="0.25">
      <c r="A1447" s="48">
        <v>910</v>
      </c>
      <c r="B1447" s="1" t="str">
        <f t="shared" si="51"/>
        <v>OG910M</v>
      </c>
      <c r="C1447" s="1" t="str">
        <f t="shared" si="52"/>
        <v>OG910</v>
      </c>
      <c r="D1447" t="str">
        <f>VLOOKUP(C1447, '1.MetaData'!B:AI, 2, FALSE)</f>
        <v>WAF-007803</v>
      </c>
      <c r="F1447" s="36" t="s">
        <v>3137</v>
      </c>
      <c r="G1447" s="14">
        <v>1</v>
      </c>
      <c r="H1447">
        <f ca="1">COUNTIFS('3.DNAExtractions'!$B:$B,$B1447,'3.DNAExtractions'!$D:$D,H$1)</f>
        <v>0</v>
      </c>
      <c r="I1447" t="s">
        <v>3304</v>
      </c>
      <c r="J1447" s="13" t="s">
        <v>3134</v>
      </c>
      <c r="K1447" s="13">
        <v>1</v>
      </c>
      <c r="L1447" s="13">
        <v>2</v>
      </c>
      <c r="M1447" s="14" t="s">
        <v>3143</v>
      </c>
      <c r="N1447" s="14" t="s">
        <v>3327</v>
      </c>
    </row>
    <row r="1448" spans="1:15" x14ac:dyDescent="0.25">
      <c r="A1448" s="48">
        <v>910</v>
      </c>
      <c r="B1448" s="1" t="str">
        <f t="shared" si="51"/>
        <v>OG910M2</v>
      </c>
      <c r="C1448" s="1" t="str">
        <f t="shared" si="52"/>
        <v>OG910</v>
      </c>
      <c r="D1448" t="str">
        <f>VLOOKUP(C1448, '1.MetaData'!B:AI, 2, FALSE)</f>
        <v>WAF-007803</v>
      </c>
      <c r="F1448" s="36" t="s">
        <v>3137</v>
      </c>
      <c r="G1448" s="14">
        <v>2</v>
      </c>
      <c r="H1448">
        <f ca="1">COUNTIFS('3.DNAExtractions'!$B:$B,$B1448,'3.DNAExtractions'!$D:$D,H$1)</f>
        <v>0</v>
      </c>
      <c r="I1448" t="s">
        <v>3304</v>
      </c>
      <c r="J1448" s="13" t="s">
        <v>3134</v>
      </c>
      <c r="K1448" s="13">
        <v>1</v>
      </c>
      <c r="L1448" s="13">
        <v>2</v>
      </c>
      <c r="M1448" s="14" t="s">
        <v>3143</v>
      </c>
      <c r="N1448" s="14" t="s">
        <v>3327</v>
      </c>
    </row>
    <row r="1449" spans="1:15" x14ac:dyDescent="0.25">
      <c r="A1449" s="48">
        <v>910</v>
      </c>
      <c r="B1449" s="1" t="str">
        <f t="shared" si="51"/>
        <v>OG910L</v>
      </c>
      <c r="C1449" s="1" t="str">
        <f t="shared" si="52"/>
        <v>OG910</v>
      </c>
      <c r="D1449" t="str">
        <f>VLOOKUP(C1449, '1.MetaData'!B:AI, 2, FALSE)</f>
        <v>WAF-007803</v>
      </c>
      <c r="F1449" s="36" t="s">
        <v>3148</v>
      </c>
      <c r="G1449" s="14">
        <v>1</v>
      </c>
      <c r="H1449">
        <f ca="1">COUNTIFS('3.DNAExtractions'!$B:$B,$B1449,'3.DNAExtractions'!$D:$D,H$1)</f>
        <v>0</v>
      </c>
      <c r="I1449" t="s">
        <v>3304</v>
      </c>
      <c r="J1449" s="13" t="s">
        <v>3134</v>
      </c>
      <c r="K1449" s="13">
        <v>1</v>
      </c>
      <c r="L1449" s="13">
        <v>2</v>
      </c>
      <c r="M1449" s="14" t="s">
        <v>3143</v>
      </c>
      <c r="N1449" s="14" t="s">
        <v>3327</v>
      </c>
    </row>
    <row r="1450" spans="1:15" x14ac:dyDescent="0.25">
      <c r="A1450" s="48">
        <v>910</v>
      </c>
      <c r="B1450" s="1" t="str">
        <f t="shared" si="51"/>
        <v>OG910L2</v>
      </c>
      <c r="C1450" s="1" t="str">
        <f t="shared" si="52"/>
        <v>OG910</v>
      </c>
      <c r="D1450" t="str">
        <f>VLOOKUP(C1450, '1.MetaData'!B:AI, 2, FALSE)</f>
        <v>WAF-007803</v>
      </c>
      <c r="F1450" s="36" t="s">
        <v>3148</v>
      </c>
      <c r="G1450" s="14">
        <v>2</v>
      </c>
      <c r="H1450">
        <f ca="1">COUNTIFS('3.DNAExtractions'!$B:$B,$B1450,'3.DNAExtractions'!$D:$D,H$1)</f>
        <v>0</v>
      </c>
      <c r="I1450" t="s">
        <v>3304</v>
      </c>
      <c r="J1450" s="13" t="s">
        <v>3134</v>
      </c>
      <c r="K1450" s="13">
        <v>1</v>
      </c>
      <c r="L1450" s="13">
        <v>2</v>
      </c>
      <c r="M1450" s="14" t="s">
        <v>3143</v>
      </c>
      <c r="N1450" s="14" t="s">
        <v>3327</v>
      </c>
    </row>
    <row r="1451" spans="1:15" x14ac:dyDescent="0.25">
      <c r="A1451" s="48">
        <v>910</v>
      </c>
      <c r="B1451" s="1" t="str">
        <f t="shared" si="51"/>
        <v>OG910H</v>
      </c>
      <c r="C1451" s="1" t="str">
        <f t="shared" si="52"/>
        <v>OG910</v>
      </c>
      <c r="D1451" t="str">
        <f>VLOOKUP(C1451, '1.MetaData'!B:AI, 2, FALSE)</f>
        <v>WAF-007803</v>
      </c>
      <c r="F1451" s="36" t="s">
        <v>3147</v>
      </c>
      <c r="G1451" s="14">
        <v>1</v>
      </c>
      <c r="H1451">
        <f ca="1">COUNTIFS('3.DNAExtractions'!$B:$B,$B1451,'3.DNAExtractions'!$D:$D,H$1)</f>
        <v>1</v>
      </c>
      <c r="I1451" t="s">
        <v>3304</v>
      </c>
      <c r="J1451" s="13" t="s">
        <v>3134</v>
      </c>
      <c r="K1451" s="13">
        <v>1</v>
      </c>
      <c r="L1451" s="13">
        <v>2</v>
      </c>
      <c r="M1451" s="14" t="s">
        <v>3143</v>
      </c>
      <c r="N1451" s="14" t="s">
        <v>3327</v>
      </c>
    </row>
    <row r="1452" spans="1:15" x14ac:dyDescent="0.25">
      <c r="A1452" s="48">
        <v>852</v>
      </c>
      <c r="B1452" s="1" t="str">
        <f t="shared" si="51"/>
        <v>OG852O</v>
      </c>
      <c r="C1452" s="1" t="str">
        <f t="shared" si="52"/>
        <v>OG852</v>
      </c>
      <c r="D1452" t="str">
        <f>VLOOKUP(C1452, '1.MetaData'!B:AI, 2, FALSE)</f>
        <v>CI_3000_B_F1</v>
      </c>
      <c r="F1452" s="36" t="s">
        <v>930</v>
      </c>
      <c r="G1452" s="14">
        <v>1</v>
      </c>
      <c r="H1452">
        <f ca="1">COUNTIFS('3.DNAExtractions'!$B:$B,$B1452,'3.DNAExtractions'!$D:$D,H$1)</f>
        <v>0</v>
      </c>
      <c r="I1452" t="s">
        <v>3304</v>
      </c>
      <c r="J1452" s="13" t="s">
        <v>3134</v>
      </c>
      <c r="K1452" s="13">
        <v>1</v>
      </c>
      <c r="L1452" s="13">
        <v>2</v>
      </c>
      <c r="M1452" s="14" t="s">
        <v>3143</v>
      </c>
      <c r="N1452" s="14" t="s">
        <v>3301</v>
      </c>
      <c r="O1452" s="52" t="s">
        <v>3338</v>
      </c>
    </row>
    <row r="1453" spans="1:15" x14ac:dyDescent="0.25">
      <c r="A1453" s="48">
        <v>853</v>
      </c>
      <c r="B1453" s="1" t="str">
        <f t="shared" si="51"/>
        <v>OG853O</v>
      </c>
      <c r="C1453" s="1" t="str">
        <f t="shared" si="52"/>
        <v>OG853</v>
      </c>
      <c r="D1453" t="str">
        <f>VLOOKUP(C1453, '1.MetaData'!B:AI, 2, FALSE)</f>
        <v>CI_3000_B_F2</v>
      </c>
      <c r="F1453" s="36" t="s">
        <v>930</v>
      </c>
      <c r="G1453" s="14">
        <v>1</v>
      </c>
      <c r="H1453">
        <f ca="1">COUNTIFS('3.DNAExtractions'!$B:$B,$B1453,'3.DNAExtractions'!$D:$D,H$1)</f>
        <v>0</v>
      </c>
      <c r="I1453" t="s">
        <v>3304</v>
      </c>
      <c r="J1453" s="13" t="s">
        <v>3134</v>
      </c>
      <c r="K1453" s="13">
        <v>1</v>
      </c>
      <c r="L1453" s="13">
        <v>2</v>
      </c>
      <c r="M1453" s="14" t="s">
        <v>3143</v>
      </c>
      <c r="N1453" s="14" t="s">
        <v>3301</v>
      </c>
      <c r="O1453" s="52" t="s">
        <v>3338</v>
      </c>
    </row>
    <row r="1454" spans="1:15" x14ac:dyDescent="0.25">
      <c r="A1454" s="48">
        <v>911</v>
      </c>
      <c r="B1454" s="1" t="str">
        <f t="shared" ref="B1454:B1485" si="53">IF(G1454&gt;1,_xlfn.CONCAT(C1454,LEFT(F1454,1),G1454),_xlfn.CONCAT(C1454,LEFT(F1454,1)))</f>
        <v>OG911F</v>
      </c>
      <c r="C1454" s="1" t="str">
        <f t="shared" ref="C1454:C1485" si="54">_xlfn.CONCAT("OG",A1454)</f>
        <v>OG911</v>
      </c>
      <c r="D1454" t="str">
        <f>VLOOKUP(C1454, '1.MetaData'!B:AI, 2, FALSE)</f>
        <v>n1254</v>
      </c>
      <c r="F1454" s="36" t="s">
        <v>3186</v>
      </c>
      <c r="G1454" s="14">
        <v>1</v>
      </c>
      <c r="H1454">
        <f ca="1">COUNTIFS('3.DNAExtractions'!$B:$B,$B1454,'3.DNAExtractions'!$D:$D,H$1)</f>
        <v>1</v>
      </c>
      <c r="J1454" s="13" t="s">
        <v>3134</v>
      </c>
      <c r="N1454" s="14"/>
      <c r="O1454" s="52" t="s">
        <v>3339</v>
      </c>
    </row>
    <row r="1455" spans="1:15" x14ac:dyDescent="0.25">
      <c r="A1455" s="48">
        <v>912</v>
      </c>
      <c r="B1455" s="1" t="str">
        <f t="shared" si="53"/>
        <v>OG912F</v>
      </c>
      <c r="C1455" s="1" t="str">
        <f t="shared" si="54"/>
        <v>OG912</v>
      </c>
      <c r="D1455" t="str">
        <f>VLOOKUP(C1455, '1.MetaData'!B:AI, 2, FALSE)</f>
        <v>n1257</v>
      </c>
      <c r="F1455" s="36" t="s">
        <v>3186</v>
      </c>
      <c r="G1455" s="14">
        <v>1</v>
      </c>
      <c r="H1455">
        <f ca="1">COUNTIFS('3.DNAExtractions'!$B:$B,$B1455,'3.DNAExtractions'!$D:$D,H$1)</f>
        <v>1</v>
      </c>
      <c r="J1455" s="13" t="s">
        <v>3134</v>
      </c>
      <c r="N1455" s="14"/>
      <c r="O1455" s="52" t="s">
        <v>3339</v>
      </c>
    </row>
    <row r="1456" spans="1:15" x14ac:dyDescent="0.25">
      <c r="A1456" s="48">
        <v>913</v>
      </c>
      <c r="B1456" s="1" t="str">
        <f t="shared" si="53"/>
        <v>OG913F</v>
      </c>
      <c r="C1456" s="1" t="str">
        <f t="shared" si="54"/>
        <v>OG913</v>
      </c>
      <c r="D1456" t="str">
        <f>VLOOKUP(C1456, '1.MetaData'!B:AI, 2, FALSE)</f>
        <v>q40</v>
      </c>
      <c r="F1456" s="36" t="s">
        <v>3186</v>
      </c>
      <c r="G1456" s="14">
        <v>1</v>
      </c>
      <c r="H1456">
        <f ca="1">COUNTIFS('3.DNAExtractions'!$B:$B,$B1456,'3.DNAExtractions'!$D:$D,H$1)</f>
        <v>1</v>
      </c>
      <c r="J1456" s="13" t="s">
        <v>3134</v>
      </c>
      <c r="N1456" s="14"/>
      <c r="O1456" s="52" t="s">
        <v>3339</v>
      </c>
    </row>
    <row r="1457" spans="1:15" x14ac:dyDescent="0.25">
      <c r="A1457" s="48">
        <v>914</v>
      </c>
      <c r="B1457" s="1" t="str">
        <f t="shared" si="53"/>
        <v>OG914F</v>
      </c>
      <c r="C1457" s="1" t="str">
        <f t="shared" si="54"/>
        <v>OG914</v>
      </c>
      <c r="D1457" t="str">
        <f>VLOOKUP(C1457, '1.MetaData'!B:AI, 2, FALSE)</f>
        <v>q40</v>
      </c>
      <c r="F1457" s="36" t="s">
        <v>3186</v>
      </c>
      <c r="G1457" s="14">
        <v>1</v>
      </c>
      <c r="H1457">
        <f ca="1">COUNTIFS('3.DNAExtractions'!$B:$B,$B1457,'3.DNAExtractions'!$D:$D,H$1)</f>
        <v>0</v>
      </c>
      <c r="J1457" s="13" t="s">
        <v>3134</v>
      </c>
      <c r="N1457" s="14"/>
      <c r="O1457" s="52" t="s">
        <v>3339</v>
      </c>
    </row>
    <row r="1458" spans="1:15" x14ac:dyDescent="0.25">
      <c r="A1458" s="48">
        <v>915</v>
      </c>
      <c r="B1458" s="1" t="str">
        <f t="shared" si="53"/>
        <v>OG915F</v>
      </c>
      <c r="C1458" s="1" t="str">
        <f t="shared" si="54"/>
        <v>OG915</v>
      </c>
      <c r="D1458" t="str">
        <f>VLOOKUP(C1458, '1.MetaData'!B:AI, 2, FALSE)</f>
        <v>n1307</v>
      </c>
      <c r="F1458" s="36" t="s">
        <v>3186</v>
      </c>
      <c r="G1458" s="14">
        <v>1</v>
      </c>
      <c r="H1458">
        <f ca="1">COUNTIFS('3.DNAExtractions'!$B:$B,$B1458,'3.DNAExtractions'!$D:$D,H$1)</f>
        <v>1</v>
      </c>
      <c r="J1458" s="13" t="s">
        <v>3134</v>
      </c>
      <c r="N1458" s="14"/>
      <c r="O1458" s="52" t="s">
        <v>3339</v>
      </c>
    </row>
    <row r="1459" spans="1:15" x14ac:dyDescent="0.25">
      <c r="A1459" s="48">
        <v>916</v>
      </c>
      <c r="B1459" s="1" t="str">
        <f t="shared" si="53"/>
        <v>OG916F</v>
      </c>
      <c r="C1459" s="1" t="str">
        <f t="shared" si="54"/>
        <v>OG916</v>
      </c>
      <c r="D1459" t="str">
        <f>VLOOKUP(C1459, '1.MetaData'!B:AI, 2, FALSE)</f>
        <v>n1318</v>
      </c>
      <c r="F1459" s="36" t="s">
        <v>3186</v>
      </c>
      <c r="G1459" s="14">
        <v>1</v>
      </c>
      <c r="H1459">
        <f ca="1">COUNTIFS('3.DNAExtractions'!$B:$B,$B1459,'3.DNAExtractions'!$D:$D,H$1)</f>
        <v>1</v>
      </c>
      <c r="J1459" s="13" t="s">
        <v>3134</v>
      </c>
      <c r="N1459" s="14"/>
      <c r="O1459" s="52" t="s">
        <v>3339</v>
      </c>
    </row>
    <row r="1460" spans="1:15" x14ac:dyDescent="0.25">
      <c r="A1460" s="48">
        <v>917</v>
      </c>
      <c r="B1460" s="1" t="str">
        <f t="shared" si="53"/>
        <v>OG917F</v>
      </c>
      <c r="C1460" s="1" t="str">
        <f t="shared" si="54"/>
        <v>OG917</v>
      </c>
      <c r="D1460" t="str">
        <f>VLOOKUP(C1460, '1.MetaData'!B:AI, 2, FALSE)</f>
        <v>n1313</v>
      </c>
      <c r="F1460" s="36" t="s">
        <v>3186</v>
      </c>
      <c r="G1460" s="14">
        <v>1</v>
      </c>
      <c r="H1460">
        <f ca="1">COUNTIFS('3.DNAExtractions'!$B:$B,$B1460,'3.DNAExtractions'!$D:$D,H$1)</f>
        <v>1</v>
      </c>
      <c r="J1460" s="13" t="s">
        <v>3134</v>
      </c>
      <c r="N1460" s="14"/>
      <c r="O1460" s="52" t="s">
        <v>3339</v>
      </c>
    </row>
    <row r="1461" spans="1:15" x14ac:dyDescent="0.25">
      <c r="A1461" s="48">
        <v>918</v>
      </c>
      <c r="B1461" s="1" t="str">
        <f t="shared" si="53"/>
        <v>OG918F</v>
      </c>
      <c r="C1461" s="1" t="str">
        <f t="shared" si="54"/>
        <v>OG918</v>
      </c>
      <c r="D1461" t="str">
        <f>VLOOKUP(C1461, '1.MetaData'!B:AI, 2, FALSE)</f>
        <v>q68</v>
      </c>
      <c r="F1461" s="36" t="s">
        <v>3186</v>
      </c>
      <c r="G1461" s="14">
        <v>1</v>
      </c>
      <c r="H1461">
        <f ca="1">COUNTIFS('3.DNAExtractions'!$B:$B,$B1461,'3.DNAExtractions'!$D:$D,H$1)</f>
        <v>1</v>
      </c>
      <c r="J1461" s="13" t="s">
        <v>3134</v>
      </c>
      <c r="N1461" s="14"/>
      <c r="O1461" s="52" t="s">
        <v>3339</v>
      </c>
    </row>
    <row r="1462" spans="1:15" x14ac:dyDescent="0.25">
      <c r="A1462" s="48">
        <v>919</v>
      </c>
      <c r="B1462" s="1" t="str">
        <f t="shared" si="53"/>
        <v>OG919F</v>
      </c>
      <c r="C1462" s="1" t="str">
        <f t="shared" si="54"/>
        <v>OG919</v>
      </c>
      <c r="D1462" t="str">
        <f>VLOOKUP(C1462, '1.MetaData'!B:AI, 2, FALSE)</f>
        <v>w58</v>
      </c>
      <c r="F1462" s="36" t="s">
        <v>3186</v>
      </c>
      <c r="G1462" s="14">
        <v>1</v>
      </c>
      <c r="H1462">
        <f ca="1">COUNTIFS('3.DNAExtractions'!$B:$B,$B1462,'3.DNAExtractions'!$D:$D,H$1)</f>
        <v>1</v>
      </c>
      <c r="J1462" s="13" t="s">
        <v>3134</v>
      </c>
      <c r="N1462" s="14"/>
      <c r="O1462" s="52" t="s">
        <v>3339</v>
      </c>
    </row>
    <row r="1463" spans="1:15" x14ac:dyDescent="0.25">
      <c r="A1463" s="48">
        <v>920</v>
      </c>
      <c r="B1463" s="1" t="str">
        <f t="shared" si="53"/>
        <v>OG920F</v>
      </c>
      <c r="C1463" s="1" t="str">
        <f t="shared" si="54"/>
        <v>OG920</v>
      </c>
      <c r="D1463" t="str">
        <f>VLOOKUP(C1463, '1.MetaData'!B:AI, 2, FALSE)</f>
        <v>w61</v>
      </c>
      <c r="F1463" s="36" t="s">
        <v>3186</v>
      </c>
      <c r="G1463" s="14">
        <v>1</v>
      </c>
      <c r="H1463">
        <f ca="1">COUNTIFS('3.DNAExtractions'!$B:$B,$B1463,'3.DNAExtractions'!$D:$D,H$1)</f>
        <v>1</v>
      </c>
      <c r="J1463" s="13" t="s">
        <v>3134</v>
      </c>
      <c r="N1463" s="14"/>
      <c r="O1463" s="52" t="s">
        <v>3339</v>
      </c>
    </row>
    <row r="1464" spans="1:15" x14ac:dyDescent="0.25">
      <c r="A1464" s="48">
        <v>921</v>
      </c>
      <c r="B1464" s="1" t="str">
        <f t="shared" si="53"/>
        <v>OG921F</v>
      </c>
      <c r="C1464" s="1" t="str">
        <f t="shared" si="54"/>
        <v>OG921</v>
      </c>
      <c r="D1464" t="str">
        <f>VLOOKUP(C1464, '1.MetaData'!B:AI, 2, FALSE)</f>
        <v>q73</v>
      </c>
      <c r="F1464" s="36" t="s">
        <v>3186</v>
      </c>
      <c r="G1464" s="14">
        <v>1</v>
      </c>
      <c r="H1464">
        <f ca="1">COUNTIFS('3.DNAExtractions'!$B:$B,$B1464,'3.DNAExtractions'!$D:$D,H$1)</f>
        <v>1</v>
      </c>
      <c r="J1464" s="13" t="s">
        <v>3134</v>
      </c>
      <c r="N1464" s="14"/>
      <c r="O1464" s="52" t="s">
        <v>3339</v>
      </c>
    </row>
    <row r="1465" spans="1:15" x14ac:dyDescent="0.25">
      <c r="A1465" s="48">
        <v>922</v>
      </c>
      <c r="B1465" s="1" t="str">
        <f t="shared" si="53"/>
        <v>OG922F</v>
      </c>
      <c r="C1465" s="1" t="str">
        <f t="shared" si="54"/>
        <v>OG922</v>
      </c>
      <c r="D1465" t="str">
        <f>VLOOKUP(C1465, '1.MetaData'!B:AI, 2, FALSE)</f>
        <v>q75</v>
      </c>
      <c r="F1465" s="36" t="s">
        <v>3186</v>
      </c>
      <c r="G1465" s="14">
        <v>1</v>
      </c>
      <c r="H1465">
        <f ca="1">COUNTIFS('3.DNAExtractions'!$B:$B,$B1465,'3.DNAExtractions'!$D:$D,H$1)</f>
        <v>1</v>
      </c>
      <c r="J1465" s="13" t="s">
        <v>3134</v>
      </c>
      <c r="N1465" s="14"/>
      <c r="O1465" s="52" t="s">
        <v>3339</v>
      </c>
    </row>
    <row r="1466" spans="1:15" x14ac:dyDescent="0.25">
      <c r="A1466" s="48">
        <v>923</v>
      </c>
      <c r="B1466" s="1" t="str">
        <f t="shared" si="53"/>
        <v>OG923F</v>
      </c>
      <c r="C1466" s="1" t="str">
        <f t="shared" si="54"/>
        <v>OG923</v>
      </c>
      <c r="D1466" t="str">
        <f>VLOOKUP(C1466, '1.MetaData'!B:AI, 2, FALSE)</f>
        <v>w5</v>
      </c>
      <c r="F1466" s="36" t="s">
        <v>3186</v>
      </c>
      <c r="G1466" s="14">
        <v>1</v>
      </c>
      <c r="H1466">
        <f ca="1">COUNTIFS('3.DNAExtractions'!$B:$B,$B1466,'3.DNAExtractions'!$D:$D,H$1)</f>
        <v>1</v>
      </c>
      <c r="J1466" s="13" t="s">
        <v>3134</v>
      </c>
      <c r="N1466" s="14"/>
      <c r="O1466" s="52" t="s">
        <v>3339</v>
      </c>
    </row>
    <row r="1467" spans="1:15" x14ac:dyDescent="0.25">
      <c r="A1467" s="48">
        <v>924</v>
      </c>
      <c r="B1467" s="1" t="str">
        <f t="shared" si="53"/>
        <v>OG924F</v>
      </c>
      <c r="C1467" s="1" t="str">
        <f t="shared" si="54"/>
        <v>OG924</v>
      </c>
      <c r="D1467" t="str">
        <f>VLOOKUP(C1467, '1.MetaData'!B:AI, 2, FALSE)</f>
        <v>w8</v>
      </c>
      <c r="F1467" s="36" t="s">
        <v>3186</v>
      </c>
      <c r="G1467" s="14">
        <v>1</v>
      </c>
      <c r="H1467">
        <f ca="1">COUNTIFS('3.DNAExtractions'!$B:$B,$B1467,'3.DNAExtractions'!$D:$D,H$1)</f>
        <v>1</v>
      </c>
      <c r="J1467" s="13" t="s">
        <v>3134</v>
      </c>
      <c r="N1467" s="14"/>
      <c r="O1467" s="52" t="s">
        <v>3339</v>
      </c>
    </row>
    <row r="1468" spans="1:15" x14ac:dyDescent="0.25">
      <c r="A1468" s="48">
        <v>925</v>
      </c>
      <c r="B1468" s="1" t="str">
        <f t="shared" si="53"/>
        <v>OG925F</v>
      </c>
      <c r="C1468" s="1" t="str">
        <f t="shared" si="54"/>
        <v>OG925</v>
      </c>
      <c r="D1468" t="str">
        <f>VLOOKUP(C1468, '1.MetaData'!B:AI, 2, FALSE)</f>
        <v>w23</v>
      </c>
      <c r="F1468" s="36" t="s">
        <v>3186</v>
      </c>
      <c r="G1468" s="14">
        <v>1</v>
      </c>
      <c r="H1468">
        <f ca="1">COUNTIFS('3.DNAExtractions'!$B:$B,$B1468,'3.DNAExtractions'!$D:$D,H$1)</f>
        <v>1</v>
      </c>
      <c r="J1468" s="13" t="s">
        <v>3134</v>
      </c>
      <c r="N1468" s="14"/>
      <c r="O1468" s="52" t="s">
        <v>3339</v>
      </c>
    </row>
    <row r="1469" spans="1:15" x14ac:dyDescent="0.25">
      <c r="A1469" s="48">
        <v>926</v>
      </c>
      <c r="B1469" s="1" t="str">
        <f t="shared" si="53"/>
        <v>OG926F</v>
      </c>
      <c r="C1469" s="1" t="str">
        <f t="shared" si="54"/>
        <v>OG926</v>
      </c>
      <c r="D1469" t="str">
        <f>VLOOKUP(C1469, '1.MetaData'!B:AI, 2, FALSE)</f>
        <v>w28</v>
      </c>
      <c r="F1469" s="36" t="s">
        <v>3186</v>
      </c>
      <c r="G1469" s="14">
        <v>1</v>
      </c>
      <c r="H1469">
        <f ca="1">COUNTIFS('3.DNAExtractions'!$B:$B,$B1469,'3.DNAExtractions'!$D:$D,H$1)</f>
        <v>1</v>
      </c>
      <c r="J1469" s="13" t="s">
        <v>3134</v>
      </c>
      <c r="N1469" s="14"/>
      <c r="O1469" s="52" t="s">
        <v>3339</v>
      </c>
    </row>
    <row r="1470" spans="1:15" x14ac:dyDescent="0.25">
      <c r="A1470" s="48">
        <v>927</v>
      </c>
      <c r="B1470" s="1" t="str">
        <f t="shared" si="53"/>
        <v>OG927F</v>
      </c>
      <c r="C1470" s="1" t="str">
        <f t="shared" si="54"/>
        <v>OG927</v>
      </c>
      <c r="D1470" t="str">
        <f>VLOOKUP(C1470, '1.MetaData'!B:AI, 2, FALSE)</f>
        <v>q93</v>
      </c>
      <c r="F1470" s="36" t="s">
        <v>3186</v>
      </c>
      <c r="G1470" s="14">
        <v>1</v>
      </c>
      <c r="H1470">
        <f ca="1">COUNTIFS('3.DNAExtractions'!$B:$B,$B1470,'3.DNAExtractions'!$D:$D,H$1)</f>
        <v>1</v>
      </c>
      <c r="J1470" s="13" t="s">
        <v>3134</v>
      </c>
      <c r="N1470" s="14"/>
      <c r="O1470" s="52" t="s">
        <v>3339</v>
      </c>
    </row>
    <row r="1471" spans="1:15" x14ac:dyDescent="0.25">
      <c r="A1471" s="48">
        <v>928</v>
      </c>
      <c r="B1471" s="1" t="str">
        <f t="shared" si="53"/>
        <v>OG928F</v>
      </c>
      <c r="C1471" s="1" t="str">
        <f t="shared" si="54"/>
        <v>OG928</v>
      </c>
      <c r="D1471" t="str">
        <f>VLOOKUP(C1471, '1.MetaData'!B:AI, 2, FALSE)</f>
        <v>q94</v>
      </c>
      <c r="F1471" s="36" t="s">
        <v>3186</v>
      </c>
      <c r="G1471" s="14">
        <v>1</v>
      </c>
      <c r="H1471">
        <f ca="1">COUNTIFS('3.DNAExtractions'!$B:$B,$B1471,'3.DNAExtractions'!$D:$D,H$1)</f>
        <v>1</v>
      </c>
      <c r="J1471" s="13" t="s">
        <v>3134</v>
      </c>
      <c r="N1471" s="14"/>
      <c r="O1471" s="52" t="s">
        <v>3339</v>
      </c>
    </row>
    <row r="1472" spans="1:15" x14ac:dyDescent="0.25">
      <c r="A1472" s="48">
        <v>929</v>
      </c>
      <c r="B1472" s="1" t="str">
        <f t="shared" si="53"/>
        <v>OG929F</v>
      </c>
      <c r="C1472" s="1" t="str">
        <f t="shared" si="54"/>
        <v>OG929</v>
      </c>
      <c r="D1472" t="str">
        <f>VLOOKUP(C1472, '1.MetaData'!B:AI, 2, FALSE)</f>
        <v>q90</v>
      </c>
      <c r="F1472" s="36" t="s">
        <v>3186</v>
      </c>
      <c r="G1472" s="14">
        <v>1</v>
      </c>
      <c r="H1472">
        <f ca="1">COUNTIFS('3.DNAExtractions'!$B:$B,$B1472,'3.DNAExtractions'!$D:$D,H$1)</f>
        <v>1</v>
      </c>
      <c r="J1472" s="13" t="s">
        <v>3134</v>
      </c>
      <c r="N1472" s="14"/>
      <c r="O1472" s="52" t="s">
        <v>3339</v>
      </c>
    </row>
    <row r="1473" spans="1:15" x14ac:dyDescent="0.25">
      <c r="A1473" s="48">
        <v>930</v>
      </c>
      <c r="B1473" s="1" t="str">
        <f t="shared" si="53"/>
        <v>OG930F</v>
      </c>
      <c r="C1473" s="1" t="str">
        <f t="shared" si="54"/>
        <v>OG930</v>
      </c>
      <c r="D1473" t="str">
        <f>VLOOKUP(C1473, '1.MetaData'!B:AI, 2, FALSE)</f>
        <v>q91</v>
      </c>
      <c r="F1473" s="36" t="s">
        <v>3186</v>
      </c>
      <c r="G1473" s="14">
        <v>1</v>
      </c>
      <c r="H1473">
        <f ca="1">COUNTIFS('3.DNAExtractions'!$B:$B,$B1473,'3.DNAExtractions'!$D:$D,H$1)</f>
        <v>1</v>
      </c>
      <c r="J1473" s="13" t="s">
        <v>3134</v>
      </c>
      <c r="N1473" s="14"/>
      <c r="O1473" s="52" t="s">
        <v>3339</v>
      </c>
    </row>
    <row r="1474" spans="1:15" x14ac:dyDescent="0.25">
      <c r="A1474" s="48">
        <v>931</v>
      </c>
      <c r="B1474" s="1" t="str">
        <f t="shared" si="53"/>
        <v>OG931F</v>
      </c>
      <c r="C1474" s="1" t="str">
        <f t="shared" si="54"/>
        <v>OG931</v>
      </c>
      <c r="D1474" t="str">
        <f>VLOOKUP(C1474, '1.MetaData'!B:AI, 2, FALSE)</f>
        <v>q92</v>
      </c>
      <c r="F1474" s="36" t="s">
        <v>3186</v>
      </c>
      <c r="G1474" s="14">
        <v>1</v>
      </c>
      <c r="H1474">
        <f ca="1">COUNTIFS('3.DNAExtractions'!$B:$B,$B1474,'3.DNAExtractions'!$D:$D,H$1)</f>
        <v>1</v>
      </c>
      <c r="J1474" s="13" t="s">
        <v>3134</v>
      </c>
      <c r="N1474" s="14"/>
      <c r="O1474" s="52" t="s">
        <v>3339</v>
      </c>
    </row>
    <row r="1475" spans="1:15" x14ac:dyDescent="0.25">
      <c r="A1475" s="48">
        <v>932</v>
      </c>
      <c r="B1475" s="1" t="str">
        <f t="shared" si="53"/>
        <v>OG932F</v>
      </c>
      <c r="C1475" s="1" t="str">
        <f t="shared" si="54"/>
        <v>OG932</v>
      </c>
      <c r="D1475" t="str">
        <f>VLOOKUP(C1475, '1.MetaData'!B:AI, 2, FALSE)</f>
        <v>q96</v>
      </c>
      <c r="F1475" s="36" t="s">
        <v>3186</v>
      </c>
      <c r="G1475" s="14">
        <v>1</v>
      </c>
      <c r="H1475">
        <f ca="1">COUNTIFS('3.DNAExtractions'!$B:$B,$B1475,'3.DNAExtractions'!$D:$D,H$1)</f>
        <v>1</v>
      </c>
      <c r="J1475" s="13" t="s">
        <v>3134</v>
      </c>
      <c r="N1475" s="14"/>
      <c r="O1475" s="52" t="s">
        <v>3339</v>
      </c>
    </row>
    <row r="1476" spans="1:15" x14ac:dyDescent="0.25">
      <c r="A1476" s="48">
        <v>933</v>
      </c>
      <c r="B1476" s="1" t="str">
        <f t="shared" si="53"/>
        <v>OG933F</v>
      </c>
      <c r="C1476" s="1" t="str">
        <f t="shared" si="54"/>
        <v>OG933</v>
      </c>
      <c r="D1476" t="str">
        <f>VLOOKUP(C1476, '1.MetaData'!B:AI, 2, FALSE)</f>
        <v>q97</v>
      </c>
      <c r="F1476" s="36" t="s">
        <v>3186</v>
      </c>
      <c r="G1476" s="14">
        <v>1</v>
      </c>
      <c r="H1476">
        <f ca="1">COUNTIFS('3.DNAExtractions'!$B:$B,$B1476,'3.DNAExtractions'!$D:$D,H$1)</f>
        <v>1</v>
      </c>
      <c r="J1476" s="13" t="s">
        <v>3134</v>
      </c>
      <c r="N1476" s="14"/>
      <c r="O1476" s="52" t="s">
        <v>3339</v>
      </c>
    </row>
    <row r="1477" spans="1:15" x14ac:dyDescent="0.25">
      <c r="A1477" s="48">
        <v>934</v>
      </c>
      <c r="B1477" s="1" t="str">
        <f t="shared" si="53"/>
        <v>OG934F</v>
      </c>
      <c r="C1477" s="1" t="str">
        <f t="shared" si="54"/>
        <v>OG934</v>
      </c>
      <c r="D1477" t="str">
        <f>VLOOKUP(C1477, '1.MetaData'!B:AI, 2, FALSE)</f>
        <v>q95</v>
      </c>
      <c r="F1477" s="36" t="s">
        <v>3186</v>
      </c>
      <c r="G1477" s="14">
        <v>1</v>
      </c>
      <c r="H1477">
        <f ca="1">COUNTIFS('3.DNAExtractions'!$B:$B,$B1477,'3.DNAExtractions'!$D:$D,H$1)</f>
        <v>1</v>
      </c>
      <c r="J1477" s="13" t="s">
        <v>3134</v>
      </c>
      <c r="N1477" s="14"/>
      <c r="O1477" s="52" t="s">
        <v>3339</v>
      </c>
    </row>
    <row r="1478" spans="1:15" x14ac:dyDescent="0.25">
      <c r="A1478" s="48">
        <v>935</v>
      </c>
      <c r="B1478" s="1" t="str">
        <f t="shared" si="53"/>
        <v>OG935F</v>
      </c>
      <c r="C1478" s="1" t="str">
        <f t="shared" si="54"/>
        <v>OG935</v>
      </c>
      <c r="D1478" t="str">
        <f>VLOOKUP(C1478, '1.MetaData'!B:AI, 2, FALSE)</f>
        <v>q98</v>
      </c>
      <c r="F1478" s="36" t="s">
        <v>3186</v>
      </c>
      <c r="G1478" s="14">
        <v>1</v>
      </c>
      <c r="H1478">
        <f ca="1">COUNTIFS('3.DNAExtractions'!$B:$B,$B1478,'3.DNAExtractions'!$D:$D,H$1)</f>
        <v>1</v>
      </c>
      <c r="J1478" s="13" t="s">
        <v>3134</v>
      </c>
      <c r="N1478" s="14"/>
      <c r="O1478" s="52" t="s">
        <v>3339</v>
      </c>
    </row>
    <row r="1479" spans="1:15" x14ac:dyDescent="0.25">
      <c r="A1479" s="48">
        <v>936</v>
      </c>
      <c r="B1479" s="1" t="str">
        <f t="shared" si="53"/>
        <v>OG936F</v>
      </c>
      <c r="C1479" s="1" t="str">
        <f t="shared" si="54"/>
        <v>OG936</v>
      </c>
      <c r="D1479" t="str">
        <f>VLOOKUP(C1479, '1.MetaData'!B:AI, 2, FALSE)</f>
        <v>q99</v>
      </c>
      <c r="F1479" s="36" t="s">
        <v>3186</v>
      </c>
      <c r="G1479" s="14">
        <v>1</v>
      </c>
      <c r="H1479">
        <f ca="1">COUNTIFS('3.DNAExtractions'!$B:$B,$B1479,'3.DNAExtractions'!$D:$D,H$1)</f>
        <v>1</v>
      </c>
      <c r="J1479" s="13" t="s">
        <v>3134</v>
      </c>
      <c r="N1479" s="14"/>
      <c r="O1479" s="52" t="s">
        <v>3339</v>
      </c>
    </row>
    <row r="1480" spans="1:15" x14ac:dyDescent="0.25">
      <c r="A1480" s="48">
        <v>937</v>
      </c>
      <c r="B1480" s="1" t="str">
        <f t="shared" si="53"/>
        <v>OG937F</v>
      </c>
      <c r="C1480" s="1" t="str">
        <f t="shared" si="54"/>
        <v>OG937</v>
      </c>
      <c r="D1480" t="str">
        <f>VLOOKUP(C1480, '1.MetaData'!B:AI, 2, FALSE)</f>
        <v>m357</v>
      </c>
      <c r="F1480" s="36" t="s">
        <v>3186</v>
      </c>
      <c r="G1480" s="14">
        <v>1</v>
      </c>
      <c r="H1480">
        <f ca="1">COUNTIFS('3.DNAExtractions'!$B:$B,$B1480,'3.DNAExtractions'!$D:$D,H$1)</f>
        <v>1</v>
      </c>
      <c r="J1480" s="13" t="s">
        <v>3134</v>
      </c>
      <c r="N1480" s="14"/>
      <c r="O1480" s="52" t="s">
        <v>3339</v>
      </c>
    </row>
    <row r="1481" spans="1:15" x14ac:dyDescent="0.25">
      <c r="A1481" s="48">
        <v>938</v>
      </c>
      <c r="B1481" s="1" t="str">
        <f t="shared" si="53"/>
        <v>OG938F</v>
      </c>
      <c r="C1481" s="1" t="str">
        <f t="shared" si="54"/>
        <v>OG938</v>
      </c>
      <c r="D1481" t="str">
        <f>VLOOKUP(C1481, '1.MetaData'!B:AI, 2, FALSE)</f>
        <v>m439</v>
      </c>
      <c r="F1481" s="36" t="s">
        <v>3186</v>
      </c>
      <c r="G1481" s="14">
        <v>1</v>
      </c>
      <c r="H1481">
        <f ca="1">COUNTIFS('3.DNAExtractions'!$B:$B,$B1481,'3.DNAExtractions'!$D:$D,H$1)</f>
        <v>1</v>
      </c>
      <c r="J1481" s="13" t="s">
        <v>3134</v>
      </c>
      <c r="N1481" s="14"/>
      <c r="O1481" s="52" t="s">
        <v>3339</v>
      </c>
    </row>
    <row r="1482" spans="1:15" x14ac:dyDescent="0.25">
      <c r="A1482" s="48">
        <v>939</v>
      </c>
      <c r="B1482" s="1" t="str">
        <f t="shared" si="53"/>
        <v>OG939F</v>
      </c>
      <c r="C1482" s="1" t="str">
        <f t="shared" si="54"/>
        <v>OG939</v>
      </c>
      <c r="D1482" t="str">
        <f>VLOOKUP(C1482, '1.MetaData'!B:AI, 2, FALSE)</f>
        <v>m595</v>
      </c>
      <c r="F1482" s="36" t="s">
        <v>3186</v>
      </c>
      <c r="G1482" s="14">
        <v>1</v>
      </c>
      <c r="H1482">
        <f ca="1">COUNTIFS('3.DNAExtractions'!$B:$B,$B1482,'3.DNAExtractions'!$D:$D,H$1)</f>
        <v>1</v>
      </c>
      <c r="J1482" s="13" t="s">
        <v>3134</v>
      </c>
      <c r="N1482" s="14"/>
      <c r="O1482" s="52" t="s">
        <v>3339</v>
      </c>
    </row>
    <row r="1483" spans="1:15" x14ac:dyDescent="0.25">
      <c r="A1483" s="48">
        <v>940</v>
      </c>
      <c r="B1483" s="1" t="str">
        <f t="shared" si="53"/>
        <v>OG940F</v>
      </c>
      <c r="C1483" s="1" t="str">
        <f t="shared" si="54"/>
        <v>OG940</v>
      </c>
      <c r="D1483" t="str">
        <f>VLOOKUP(C1483, '1.MetaData'!B:AI, 2, FALSE)</f>
        <v>m635</v>
      </c>
      <c r="F1483" s="36" t="s">
        <v>3186</v>
      </c>
      <c r="G1483" s="14">
        <v>1</v>
      </c>
      <c r="H1483">
        <f ca="1">COUNTIFS('3.DNAExtractions'!$B:$B,$B1483,'3.DNAExtractions'!$D:$D,H$1)</f>
        <v>1</v>
      </c>
      <c r="J1483" s="13" t="s">
        <v>3134</v>
      </c>
      <c r="N1483" s="14"/>
      <c r="O1483" s="52" t="s">
        <v>3339</v>
      </c>
    </row>
    <row r="1484" spans="1:15" x14ac:dyDescent="0.25">
      <c r="A1484" s="48">
        <v>941</v>
      </c>
      <c r="B1484" s="1" t="str">
        <f t="shared" si="53"/>
        <v>OG941F</v>
      </c>
      <c r="C1484" s="1" t="str">
        <f t="shared" si="54"/>
        <v>OG941</v>
      </c>
      <c r="D1484" t="str">
        <f>VLOOKUP(C1484, '1.MetaData'!B:AI, 2, FALSE)</f>
        <v>m648</v>
      </c>
      <c r="F1484" s="36" t="s">
        <v>3186</v>
      </c>
      <c r="G1484" s="14">
        <v>1</v>
      </c>
      <c r="H1484">
        <f ca="1">COUNTIFS('3.DNAExtractions'!$B:$B,$B1484,'3.DNAExtractions'!$D:$D,H$1)</f>
        <v>1</v>
      </c>
      <c r="J1484" s="13" t="s">
        <v>3134</v>
      </c>
      <c r="N1484" s="14"/>
      <c r="O1484" s="52" t="s">
        <v>3339</v>
      </c>
    </row>
    <row r="1485" spans="1:15" x14ac:dyDescent="0.25">
      <c r="A1485" s="48">
        <v>942</v>
      </c>
      <c r="B1485" s="1" t="str">
        <f t="shared" si="53"/>
        <v>OG942F</v>
      </c>
      <c r="C1485" s="1" t="str">
        <f t="shared" si="54"/>
        <v>OG942</v>
      </c>
      <c r="D1485" t="str">
        <f>VLOOKUP(C1485, '1.MetaData'!B:AI, 2, FALSE)</f>
        <v>m666</v>
      </c>
      <c r="F1485" s="36" t="s">
        <v>3186</v>
      </c>
      <c r="G1485" s="14">
        <v>1</v>
      </c>
      <c r="H1485">
        <f ca="1">COUNTIFS('3.DNAExtractions'!$B:$B,$B1485,'3.DNAExtractions'!$D:$D,H$1)</f>
        <v>1</v>
      </c>
      <c r="J1485" s="13" t="s">
        <v>3134</v>
      </c>
      <c r="N1485" s="14"/>
      <c r="O1485" s="52" t="s">
        <v>3339</v>
      </c>
    </row>
    <row r="1486" spans="1:15" x14ac:dyDescent="0.25">
      <c r="A1486" s="48">
        <v>943</v>
      </c>
      <c r="B1486" s="1" t="str">
        <f t="shared" ref="B1486:B1517" si="55">IF(G1486&gt;1,_xlfn.CONCAT(C1486,LEFT(F1486,1),G1486),_xlfn.CONCAT(C1486,LEFT(F1486,1)))</f>
        <v>OG943F</v>
      </c>
      <c r="C1486" s="1" t="str">
        <f t="shared" ref="C1486:C1517" si="56">_xlfn.CONCAT("OG",A1486)</f>
        <v>OG943</v>
      </c>
      <c r="D1486" t="str">
        <f>VLOOKUP(C1486, '1.MetaData'!B:AI, 2, FALSE)</f>
        <v>m669</v>
      </c>
      <c r="F1486" s="36" t="s">
        <v>3186</v>
      </c>
      <c r="G1486" s="14">
        <v>1</v>
      </c>
      <c r="H1486">
        <f ca="1">COUNTIFS('3.DNAExtractions'!$B:$B,$B1486,'3.DNAExtractions'!$D:$D,H$1)</f>
        <v>1</v>
      </c>
      <c r="J1486" s="13" t="s">
        <v>3134</v>
      </c>
      <c r="N1486" s="14"/>
      <c r="O1486" s="52" t="s">
        <v>3339</v>
      </c>
    </row>
    <row r="1487" spans="1:15" x14ac:dyDescent="0.25">
      <c r="A1487" s="48">
        <v>944</v>
      </c>
      <c r="B1487" s="1" t="str">
        <f t="shared" si="55"/>
        <v>OG944F</v>
      </c>
      <c r="C1487" s="1" t="str">
        <f t="shared" si="56"/>
        <v>OG944</v>
      </c>
      <c r="D1487" t="str">
        <f>VLOOKUP(C1487, '1.MetaData'!B:AI, 2, FALSE)</f>
        <v>m670</v>
      </c>
      <c r="F1487" s="36" t="s">
        <v>3186</v>
      </c>
      <c r="G1487" s="14">
        <v>1</v>
      </c>
      <c r="H1487">
        <f ca="1">COUNTIFS('3.DNAExtractions'!$B:$B,$B1487,'3.DNAExtractions'!$D:$D,H$1)</f>
        <v>1</v>
      </c>
      <c r="J1487" s="13" t="s">
        <v>3134</v>
      </c>
      <c r="N1487" s="14"/>
      <c r="O1487" s="52" t="s">
        <v>3339</v>
      </c>
    </row>
    <row r="1488" spans="1:15" x14ac:dyDescent="0.25">
      <c r="A1488" s="48">
        <v>945</v>
      </c>
      <c r="B1488" s="1" t="str">
        <f t="shared" si="55"/>
        <v>OG945F</v>
      </c>
      <c r="C1488" s="1" t="str">
        <f t="shared" si="56"/>
        <v>OG945</v>
      </c>
      <c r="D1488" t="str">
        <f>VLOOKUP(C1488, '1.MetaData'!B:AI, 2, FALSE)</f>
        <v>m681</v>
      </c>
      <c r="F1488" s="36" t="s">
        <v>3186</v>
      </c>
      <c r="G1488" s="14">
        <v>1</v>
      </c>
      <c r="H1488">
        <f ca="1">COUNTIFS('3.DNAExtractions'!$B:$B,$B1488,'3.DNAExtractions'!$D:$D,H$1)</f>
        <v>1</v>
      </c>
      <c r="J1488" s="13" t="s">
        <v>3134</v>
      </c>
      <c r="N1488" s="14"/>
      <c r="O1488" s="52" t="s">
        <v>3339</v>
      </c>
    </row>
    <row r="1489" spans="1:15" x14ac:dyDescent="0.25">
      <c r="A1489" s="48">
        <v>946</v>
      </c>
      <c r="B1489" s="1" t="str">
        <f t="shared" si="55"/>
        <v>OG946F</v>
      </c>
      <c r="C1489" s="1" t="str">
        <f t="shared" si="56"/>
        <v>OG946</v>
      </c>
      <c r="D1489" t="str">
        <f>VLOOKUP(C1489, '1.MetaData'!B:AI, 2, FALSE)</f>
        <v>m682</v>
      </c>
      <c r="F1489" s="36" t="s">
        <v>3186</v>
      </c>
      <c r="G1489" s="14">
        <v>1</v>
      </c>
      <c r="H1489">
        <f ca="1">COUNTIFS('3.DNAExtractions'!$B:$B,$B1489,'3.DNAExtractions'!$D:$D,H$1)</f>
        <v>1</v>
      </c>
      <c r="J1489" s="13" t="s">
        <v>3134</v>
      </c>
      <c r="N1489" s="14"/>
      <c r="O1489" s="52" t="s">
        <v>3339</v>
      </c>
    </row>
    <row r="1490" spans="1:15" x14ac:dyDescent="0.25">
      <c r="A1490" s="48">
        <v>947</v>
      </c>
      <c r="B1490" s="1" t="str">
        <f t="shared" si="55"/>
        <v>OG947F</v>
      </c>
      <c r="C1490" s="1" t="str">
        <f t="shared" si="56"/>
        <v>OG947</v>
      </c>
      <c r="D1490" t="str">
        <f>VLOOKUP(C1490, '1.MetaData'!B:AI, 2, FALSE)</f>
        <v>d1052</v>
      </c>
      <c r="F1490" s="36" t="s">
        <v>3186</v>
      </c>
      <c r="G1490" s="14">
        <v>1</v>
      </c>
      <c r="H1490">
        <f ca="1">COUNTIFS('3.DNAExtractions'!$B:$B,$B1490,'3.DNAExtractions'!$D:$D,H$1)</f>
        <v>1</v>
      </c>
      <c r="J1490" s="13" t="s">
        <v>3134</v>
      </c>
      <c r="N1490" s="14"/>
      <c r="O1490" s="52" t="s">
        <v>3339</v>
      </c>
    </row>
    <row r="1491" spans="1:15" x14ac:dyDescent="0.25">
      <c r="A1491" s="48">
        <v>948</v>
      </c>
      <c r="B1491" s="1" t="str">
        <f t="shared" si="55"/>
        <v>OG948F</v>
      </c>
      <c r="C1491" s="1" t="str">
        <f t="shared" si="56"/>
        <v>OG948</v>
      </c>
      <c r="D1491" t="str">
        <f>VLOOKUP(C1491, '1.MetaData'!B:AI, 2, FALSE)</f>
        <v>d1283</v>
      </c>
      <c r="F1491" s="36" t="s">
        <v>3186</v>
      </c>
      <c r="G1491" s="14">
        <v>1</v>
      </c>
      <c r="H1491">
        <f ca="1">COUNTIFS('3.DNAExtractions'!$B:$B,$B1491,'3.DNAExtractions'!$D:$D,H$1)</f>
        <v>1</v>
      </c>
      <c r="J1491" s="13" t="s">
        <v>3134</v>
      </c>
      <c r="N1491" s="14"/>
      <c r="O1491" s="52" t="s">
        <v>3339</v>
      </c>
    </row>
    <row r="1492" spans="1:15" x14ac:dyDescent="0.25">
      <c r="A1492" s="48">
        <v>949</v>
      </c>
      <c r="B1492" s="1" t="str">
        <f t="shared" si="55"/>
        <v>OG949F</v>
      </c>
      <c r="C1492" s="1" t="str">
        <f t="shared" si="56"/>
        <v>OG949</v>
      </c>
      <c r="D1492" t="str">
        <f>VLOOKUP(C1492, '1.MetaData'!B:AI, 2, FALSE)</f>
        <v>d1251</v>
      </c>
      <c r="F1492" s="36" t="s">
        <v>3186</v>
      </c>
      <c r="G1492" s="14">
        <v>1</v>
      </c>
      <c r="H1492">
        <f ca="1">COUNTIFS('3.DNAExtractions'!$B:$B,$B1492,'3.DNAExtractions'!$D:$D,H$1)</f>
        <v>1</v>
      </c>
      <c r="J1492" s="13" t="s">
        <v>3134</v>
      </c>
      <c r="N1492" s="14"/>
      <c r="O1492" s="52" t="s">
        <v>3339</v>
      </c>
    </row>
    <row r="1493" spans="1:15" x14ac:dyDescent="0.25">
      <c r="A1493" s="48">
        <v>950</v>
      </c>
      <c r="B1493" s="1" t="str">
        <f t="shared" si="55"/>
        <v>OG950F</v>
      </c>
      <c r="C1493" s="1" t="str">
        <f t="shared" si="56"/>
        <v>OG950</v>
      </c>
      <c r="D1493" t="str">
        <f>VLOOKUP(C1493, '1.MetaData'!B:AI, 2, FALSE)</f>
        <v>q168</v>
      </c>
      <c r="F1493" s="36" t="s">
        <v>3186</v>
      </c>
      <c r="G1493" s="14">
        <v>1</v>
      </c>
      <c r="H1493">
        <f ca="1">COUNTIFS('3.DNAExtractions'!$B:$B,$B1493,'3.DNAExtractions'!$D:$D,H$1)</f>
        <v>1</v>
      </c>
      <c r="J1493" s="13" t="s">
        <v>3134</v>
      </c>
      <c r="N1493" s="14"/>
      <c r="O1493" s="52" t="s">
        <v>3339</v>
      </c>
    </row>
    <row r="1494" spans="1:15" x14ac:dyDescent="0.25">
      <c r="A1494" s="48">
        <v>951</v>
      </c>
      <c r="B1494" s="1" t="str">
        <f t="shared" si="55"/>
        <v>OG951F</v>
      </c>
      <c r="C1494" s="1" t="str">
        <f t="shared" si="56"/>
        <v>OG951</v>
      </c>
      <c r="D1494" t="str">
        <f>VLOOKUP(C1494, '1.MetaData'!B:AI, 2, FALSE)</f>
        <v>q172</v>
      </c>
      <c r="F1494" s="36" t="s">
        <v>3186</v>
      </c>
      <c r="G1494" s="14">
        <v>1</v>
      </c>
      <c r="H1494">
        <f ca="1">COUNTIFS('3.DNAExtractions'!$B:$B,$B1494,'3.DNAExtractions'!$D:$D,H$1)</f>
        <v>1</v>
      </c>
      <c r="J1494" s="13" t="s">
        <v>3134</v>
      </c>
      <c r="N1494" s="14"/>
      <c r="O1494" s="52" t="s">
        <v>3339</v>
      </c>
    </row>
    <row r="1495" spans="1:15" x14ac:dyDescent="0.25">
      <c r="A1495" s="48">
        <v>952</v>
      </c>
      <c r="B1495" s="1" t="str">
        <f t="shared" si="55"/>
        <v>OG952F</v>
      </c>
      <c r="C1495" s="1" t="str">
        <f t="shared" si="56"/>
        <v>OG952</v>
      </c>
      <c r="D1495" t="str">
        <f>VLOOKUP(C1495, '1.MetaData'!B:AI, 2, FALSE)</f>
        <v>q298</v>
      </c>
      <c r="F1495" s="36" t="s">
        <v>3186</v>
      </c>
      <c r="G1495" s="14">
        <v>1</v>
      </c>
      <c r="H1495">
        <f ca="1">COUNTIFS('3.DNAExtractions'!$B:$B,$B1495,'3.DNAExtractions'!$D:$D,H$1)</f>
        <v>1</v>
      </c>
      <c r="J1495" s="13" t="s">
        <v>3134</v>
      </c>
      <c r="N1495" s="14"/>
      <c r="O1495" s="52" t="s">
        <v>3339</v>
      </c>
    </row>
    <row r="1496" spans="1:15" x14ac:dyDescent="0.25">
      <c r="A1496" s="48">
        <v>953</v>
      </c>
      <c r="B1496" s="1" t="str">
        <f t="shared" si="55"/>
        <v>OG953F</v>
      </c>
      <c r="C1496" s="1" t="str">
        <f t="shared" si="56"/>
        <v>OG953</v>
      </c>
      <c r="D1496" t="str">
        <f>VLOOKUP(C1496, '1.MetaData'!B:AI, 2, FALSE)</f>
        <v>h0003-4</v>
      </c>
      <c r="F1496" s="36" t="s">
        <v>3186</v>
      </c>
      <c r="G1496" s="14">
        <v>1</v>
      </c>
      <c r="H1496">
        <f ca="1">COUNTIFS('3.DNAExtractions'!$B:$B,$B1496,'3.DNAExtractions'!$D:$D,H$1)</f>
        <v>1</v>
      </c>
      <c r="J1496" s="13" t="s">
        <v>3134</v>
      </c>
      <c r="N1496" s="14"/>
      <c r="O1496" s="52" t="s">
        <v>3339</v>
      </c>
    </row>
    <row r="1497" spans="1:15" x14ac:dyDescent="0.25">
      <c r="A1497" s="48">
        <v>954</v>
      </c>
      <c r="B1497" s="1" t="str">
        <f t="shared" si="55"/>
        <v>OG954F</v>
      </c>
      <c r="C1497" s="1" t="str">
        <f t="shared" si="56"/>
        <v>OG954</v>
      </c>
      <c r="D1497" t="str">
        <f>VLOOKUP(C1497, '1.MetaData'!B:AI, 2, FALSE)</f>
        <v>h0004-8</v>
      </c>
      <c r="F1497" s="36" t="s">
        <v>3186</v>
      </c>
      <c r="G1497" s="14">
        <v>1</v>
      </c>
      <c r="H1497">
        <f ca="1">COUNTIFS('3.DNAExtractions'!$B:$B,$B1497,'3.DNAExtractions'!$D:$D,H$1)</f>
        <v>1</v>
      </c>
      <c r="J1497" s="13" t="s">
        <v>3134</v>
      </c>
      <c r="N1497" s="14"/>
      <c r="O1497" s="52" t="s">
        <v>3339</v>
      </c>
    </row>
    <row r="1498" spans="1:15" x14ac:dyDescent="0.25">
      <c r="A1498" s="48">
        <v>955</v>
      </c>
      <c r="B1498" s="1" t="str">
        <f t="shared" si="55"/>
        <v>OG955F</v>
      </c>
      <c r="C1498" s="1" t="str">
        <f t="shared" si="56"/>
        <v>OG955</v>
      </c>
      <c r="D1498" t="str">
        <f>VLOOKUP(C1498, '1.MetaData'!B:AI, 2, FALSE)</f>
        <v>h0006-1</v>
      </c>
      <c r="F1498" s="36" t="s">
        <v>3186</v>
      </c>
      <c r="G1498" s="14">
        <v>1</v>
      </c>
      <c r="H1498">
        <f ca="1">COUNTIFS('3.DNAExtractions'!$B:$B,$B1498,'3.DNAExtractions'!$D:$D,H$1)</f>
        <v>1</v>
      </c>
      <c r="J1498" s="13" t="s">
        <v>3134</v>
      </c>
      <c r="N1498" s="14"/>
      <c r="O1498" s="52" t="s">
        <v>3339</v>
      </c>
    </row>
    <row r="1499" spans="1:15" x14ac:dyDescent="0.25">
      <c r="A1499" s="48">
        <v>956</v>
      </c>
      <c r="B1499" s="1" t="str">
        <f t="shared" si="55"/>
        <v>OG956F</v>
      </c>
      <c r="C1499" s="1" t="str">
        <f t="shared" si="56"/>
        <v>OG956</v>
      </c>
      <c r="D1499" t="str">
        <f>VLOOKUP(C1499, '1.MetaData'!B:AI, 2, FALSE)</f>
        <v>h0010-3</v>
      </c>
      <c r="F1499" s="36" t="s">
        <v>3186</v>
      </c>
      <c r="G1499" s="14">
        <v>1</v>
      </c>
      <c r="H1499">
        <f ca="1">COUNTIFS('3.DNAExtractions'!$B:$B,$B1499,'3.DNAExtractions'!$D:$D,H$1)</f>
        <v>1</v>
      </c>
      <c r="J1499" s="13" t="s">
        <v>3134</v>
      </c>
      <c r="N1499" s="14"/>
      <c r="O1499" s="52" t="s">
        <v>3339</v>
      </c>
    </row>
    <row r="1500" spans="1:15" x14ac:dyDescent="0.25">
      <c r="A1500" s="48">
        <v>957</v>
      </c>
      <c r="B1500" s="1" t="str">
        <f t="shared" si="55"/>
        <v>OG957F</v>
      </c>
      <c r="C1500" s="1" t="str">
        <f t="shared" si="56"/>
        <v>OG957</v>
      </c>
      <c r="D1500" t="str">
        <f>VLOOKUP(C1500, '1.MetaData'!B:AI, 2, FALSE)</f>
        <v>h0021-4</v>
      </c>
      <c r="F1500" s="36" t="s">
        <v>3186</v>
      </c>
      <c r="G1500" s="14">
        <v>1</v>
      </c>
      <c r="H1500">
        <f ca="1">COUNTIFS('3.DNAExtractions'!$B:$B,$B1500,'3.DNAExtractions'!$D:$D,H$1)</f>
        <v>1</v>
      </c>
      <c r="J1500" s="13" t="s">
        <v>3134</v>
      </c>
      <c r="N1500" s="14"/>
      <c r="O1500" s="52" t="s">
        <v>3339</v>
      </c>
    </row>
    <row r="1501" spans="1:15" x14ac:dyDescent="0.25">
      <c r="A1501" s="48">
        <v>958</v>
      </c>
      <c r="B1501" s="1" t="str">
        <f t="shared" si="55"/>
        <v>OG958F</v>
      </c>
      <c r="C1501" s="1" t="str">
        <f t="shared" si="56"/>
        <v>OG958</v>
      </c>
      <c r="D1501" t="str">
        <f>VLOOKUP(C1501, '1.MetaData'!B:AI, 2, FALSE)</f>
        <v>h0034-12</v>
      </c>
      <c r="F1501" s="36" t="s">
        <v>3186</v>
      </c>
      <c r="G1501" s="14">
        <v>1</v>
      </c>
      <c r="H1501">
        <f ca="1">COUNTIFS('3.DNAExtractions'!$B:$B,$B1501,'3.DNAExtractions'!$D:$D,H$1)</f>
        <v>1</v>
      </c>
      <c r="J1501" s="13" t="s">
        <v>3134</v>
      </c>
      <c r="N1501" s="14"/>
      <c r="O1501" s="52" t="s">
        <v>3339</v>
      </c>
    </row>
    <row r="1502" spans="1:15" x14ac:dyDescent="0.25">
      <c r="A1502" s="48">
        <v>959</v>
      </c>
      <c r="B1502" s="1" t="str">
        <f t="shared" si="55"/>
        <v>OG959F</v>
      </c>
      <c r="C1502" s="1" t="str">
        <f t="shared" si="56"/>
        <v>OG959</v>
      </c>
      <c r="D1502" t="str">
        <f>VLOOKUP(C1502, '1.MetaData'!B:AI, 2, FALSE)</f>
        <v>h0034-5</v>
      </c>
      <c r="F1502" s="36" t="s">
        <v>3186</v>
      </c>
      <c r="G1502" s="14">
        <v>1</v>
      </c>
      <c r="H1502">
        <f ca="1">COUNTIFS('3.DNAExtractions'!$B:$B,$B1502,'3.DNAExtractions'!$D:$D,H$1)</f>
        <v>1</v>
      </c>
      <c r="J1502" s="13" t="s">
        <v>3134</v>
      </c>
      <c r="N1502" s="14"/>
      <c r="O1502" s="52" t="s">
        <v>3339</v>
      </c>
    </row>
    <row r="1503" spans="1:15" x14ac:dyDescent="0.25">
      <c r="A1503" s="48">
        <v>960</v>
      </c>
      <c r="B1503" s="1" t="str">
        <f t="shared" si="55"/>
        <v>OG960F</v>
      </c>
      <c r="C1503" s="1" t="str">
        <f t="shared" si="56"/>
        <v>OG960</v>
      </c>
      <c r="D1503" t="str">
        <f>VLOOKUP(C1503, '1.MetaData'!B:AI, 2, FALSE)</f>
        <v>h0034-9</v>
      </c>
      <c r="F1503" s="36" t="s">
        <v>3186</v>
      </c>
      <c r="G1503" s="14">
        <v>1</v>
      </c>
      <c r="H1503">
        <f ca="1">COUNTIFS('3.DNAExtractions'!$B:$B,$B1503,'3.DNAExtractions'!$D:$D,H$1)</f>
        <v>1</v>
      </c>
      <c r="J1503" s="13" t="s">
        <v>3134</v>
      </c>
      <c r="N1503" s="14"/>
      <c r="O1503" s="52" t="s">
        <v>3339</v>
      </c>
    </row>
    <row r="1504" spans="1:15" x14ac:dyDescent="0.25">
      <c r="A1504" s="48">
        <v>961</v>
      </c>
      <c r="B1504" s="1" t="str">
        <f t="shared" si="55"/>
        <v>OG961F</v>
      </c>
      <c r="C1504" s="1" t="str">
        <f t="shared" si="56"/>
        <v>OG961</v>
      </c>
      <c r="D1504" t="str">
        <f>VLOOKUP(C1504, '1.MetaData'!B:AI, 2, FALSE)</f>
        <v>h0035-1</v>
      </c>
      <c r="F1504" s="36" t="s">
        <v>3186</v>
      </c>
      <c r="G1504" s="14">
        <v>1</v>
      </c>
      <c r="H1504">
        <f ca="1">COUNTIFS('3.DNAExtractions'!$B:$B,$B1504,'3.DNAExtractions'!$D:$D,H$1)</f>
        <v>1</v>
      </c>
      <c r="J1504" s="13" t="s">
        <v>3134</v>
      </c>
      <c r="N1504" s="14"/>
      <c r="O1504" s="52" t="s">
        <v>3339</v>
      </c>
    </row>
    <row r="1505" spans="1:15" x14ac:dyDescent="0.25">
      <c r="A1505" s="48">
        <v>962</v>
      </c>
      <c r="B1505" s="1" t="str">
        <f t="shared" si="55"/>
        <v>OG962F</v>
      </c>
      <c r="C1505" s="1" t="str">
        <f t="shared" si="56"/>
        <v>OG962</v>
      </c>
      <c r="D1505" t="str">
        <f>VLOOKUP(C1505, '1.MetaData'!B:AI, 2, FALSE)</f>
        <v>h0035-4</v>
      </c>
      <c r="F1505" s="36" t="s">
        <v>3186</v>
      </c>
      <c r="G1505" s="14">
        <v>1</v>
      </c>
      <c r="H1505">
        <f ca="1">COUNTIFS('3.DNAExtractions'!$B:$B,$B1505,'3.DNAExtractions'!$D:$D,H$1)</f>
        <v>1</v>
      </c>
      <c r="J1505" s="13" t="s">
        <v>3134</v>
      </c>
      <c r="N1505" s="14"/>
      <c r="O1505" s="52" t="s">
        <v>3339</v>
      </c>
    </row>
    <row r="1506" spans="1:15" x14ac:dyDescent="0.25">
      <c r="A1506" s="48">
        <v>963</v>
      </c>
      <c r="B1506" s="1" t="str">
        <f t="shared" si="55"/>
        <v>OG963F</v>
      </c>
      <c r="C1506" s="1" t="str">
        <f t="shared" si="56"/>
        <v>OG963</v>
      </c>
      <c r="D1506" t="str">
        <f>VLOOKUP(C1506, '1.MetaData'!B:AI, 2, FALSE)</f>
        <v>h0036-1</v>
      </c>
      <c r="F1506" s="36" t="s">
        <v>3186</v>
      </c>
      <c r="G1506" s="14">
        <v>1</v>
      </c>
      <c r="H1506">
        <f ca="1">COUNTIFS('3.DNAExtractions'!$B:$B,$B1506,'3.DNAExtractions'!$D:$D,H$1)</f>
        <v>1</v>
      </c>
      <c r="J1506" s="13" t="s">
        <v>3134</v>
      </c>
      <c r="N1506" s="14"/>
      <c r="O1506" s="52" t="s">
        <v>3339</v>
      </c>
    </row>
    <row r="1507" spans="1:15" x14ac:dyDescent="0.25">
      <c r="A1507" s="48">
        <v>964</v>
      </c>
      <c r="B1507" s="1" t="str">
        <f t="shared" si="55"/>
        <v>OG964F</v>
      </c>
      <c r="C1507" s="1" t="str">
        <f t="shared" si="56"/>
        <v>OG964</v>
      </c>
      <c r="D1507" t="str">
        <f>VLOOKUP(C1507, '1.MetaData'!B:AI, 2, FALSE)</f>
        <v>h0036-3</v>
      </c>
      <c r="F1507" s="36" t="s">
        <v>3186</v>
      </c>
      <c r="G1507" s="14">
        <v>1</v>
      </c>
      <c r="H1507">
        <f ca="1">COUNTIFS('3.DNAExtractions'!$B:$B,$B1507,'3.DNAExtractions'!$D:$D,H$1)</f>
        <v>1</v>
      </c>
      <c r="J1507" s="13" t="s">
        <v>3134</v>
      </c>
      <c r="N1507" s="14"/>
      <c r="O1507" s="52" t="s">
        <v>3339</v>
      </c>
    </row>
    <row r="1508" spans="1:15" x14ac:dyDescent="0.25">
      <c r="A1508" s="48">
        <v>965</v>
      </c>
      <c r="B1508" s="1" t="str">
        <f t="shared" si="55"/>
        <v>OG965F</v>
      </c>
      <c r="C1508" s="1" t="str">
        <f t="shared" si="56"/>
        <v>OG965</v>
      </c>
      <c r="D1508" t="str">
        <f>VLOOKUP(C1508, '1.MetaData'!B:AI, 2, FALSE)</f>
        <v>h0036-6</v>
      </c>
      <c r="F1508" s="36" t="s">
        <v>3186</v>
      </c>
      <c r="G1508" s="14">
        <v>1</v>
      </c>
      <c r="H1508">
        <f ca="1">COUNTIFS('3.DNAExtractions'!$B:$B,$B1508,'3.DNAExtractions'!$D:$D,H$1)</f>
        <v>1</v>
      </c>
      <c r="J1508" s="13" t="s">
        <v>3134</v>
      </c>
      <c r="N1508" s="14"/>
      <c r="O1508" s="52" t="s">
        <v>3339</v>
      </c>
    </row>
    <row r="1509" spans="1:15" x14ac:dyDescent="0.25">
      <c r="A1509" s="48">
        <v>966</v>
      </c>
      <c r="B1509" s="1" t="str">
        <f t="shared" si="55"/>
        <v>OG966F</v>
      </c>
      <c r="C1509" s="1" t="str">
        <f t="shared" si="56"/>
        <v>OG966</v>
      </c>
      <c r="D1509" t="str">
        <f>VLOOKUP(C1509, '1.MetaData'!B:AI, 2, FALSE)</f>
        <v>n1070</v>
      </c>
      <c r="F1509" s="36" t="s">
        <v>3186</v>
      </c>
      <c r="G1509" s="14">
        <v>1</v>
      </c>
      <c r="H1509">
        <f ca="1">COUNTIFS('3.DNAExtractions'!$B:$B,$B1509,'3.DNAExtractions'!$D:$D,H$1)</f>
        <v>1</v>
      </c>
      <c r="J1509" s="13" t="s">
        <v>3134</v>
      </c>
      <c r="N1509" s="14"/>
      <c r="O1509" s="52" t="s">
        <v>3339</v>
      </c>
    </row>
    <row r="1510" spans="1:15" x14ac:dyDescent="0.25">
      <c r="A1510" s="48">
        <v>967</v>
      </c>
      <c r="B1510" s="1" t="str">
        <f t="shared" si="55"/>
        <v>OG967F</v>
      </c>
      <c r="C1510" s="1" t="str">
        <f t="shared" si="56"/>
        <v>OG967</v>
      </c>
      <c r="D1510" t="str">
        <f>VLOOKUP(C1510, '1.MetaData'!B:AI, 2, FALSE)</f>
        <v>n1072</v>
      </c>
      <c r="F1510" s="36" t="s">
        <v>3186</v>
      </c>
      <c r="G1510" s="14">
        <v>1</v>
      </c>
      <c r="H1510">
        <f ca="1">COUNTIFS('3.DNAExtractions'!$B:$B,$B1510,'3.DNAExtractions'!$D:$D,H$1)</f>
        <v>1</v>
      </c>
      <c r="J1510" s="13" t="s">
        <v>3134</v>
      </c>
      <c r="N1510" s="14"/>
      <c r="O1510" s="52" t="s">
        <v>3339</v>
      </c>
    </row>
    <row r="1511" spans="1:15" x14ac:dyDescent="0.25">
      <c r="A1511" s="48">
        <v>968</v>
      </c>
      <c r="B1511" s="1" t="str">
        <f t="shared" si="55"/>
        <v>OG968F</v>
      </c>
      <c r="C1511" s="1" t="str">
        <f t="shared" si="56"/>
        <v>OG968</v>
      </c>
      <c r="D1511" t="str">
        <f>VLOOKUP(C1511, '1.MetaData'!B:AI, 2, FALSE)</f>
        <v>n1068</v>
      </c>
      <c r="F1511" s="36" t="s">
        <v>3186</v>
      </c>
      <c r="G1511" s="14">
        <v>1</v>
      </c>
      <c r="H1511">
        <f ca="1">COUNTIFS('3.DNAExtractions'!$B:$B,$B1511,'3.DNAExtractions'!$D:$D,H$1)</f>
        <v>1</v>
      </c>
      <c r="J1511" s="13" t="s">
        <v>3134</v>
      </c>
      <c r="N1511" s="14"/>
      <c r="O1511" s="52" t="s">
        <v>3339</v>
      </c>
    </row>
    <row r="1512" spans="1:15" x14ac:dyDescent="0.25">
      <c r="A1512" s="48">
        <v>969</v>
      </c>
      <c r="B1512" s="1" t="str">
        <f t="shared" si="55"/>
        <v>OG969F</v>
      </c>
      <c r="C1512" s="1" t="str">
        <f t="shared" si="56"/>
        <v>OG969</v>
      </c>
      <c r="D1512" t="str">
        <f>VLOOKUP(C1512, '1.MetaData'!B:AI, 2, FALSE)</f>
        <v>n1073</v>
      </c>
      <c r="F1512" s="36" t="s">
        <v>3186</v>
      </c>
      <c r="G1512" s="14">
        <v>1</v>
      </c>
      <c r="H1512">
        <f ca="1">COUNTIFS('3.DNAExtractions'!$B:$B,$B1512,'3.DNAExtractions'!$D:$D,H$1)</f>
        <v>1</v>
      </c>
      <c r="J1512" s="13" t="s">
        <v>3134</v>
      </c>
      <c r="N1512" s="14"/>
      <c r="O1512" s="52" t="s">
        <v>3339</v>
      </c>
    </row>
    <row r="1513" spans="1:15" x14ac:dyDescent="0.25">
      <c r="A1513" s="48">
        <v>970</v>
      </c>
      <c r="B1513" s="1" t="str">
        <f t="shared" si="55"/>
        <v>OG970F</v>
      </c>
      <c r="C1513" s="1" t="str">
        <f t="shared" si="56"/>
        <v>OG970</v>
      </c>
      <c r="D1513" t="str">
        <f>VLOOKUP(C1513, '1.MetaData'!B:AI, 2, FALSE)</f>
        <v>n1160</v>
      </c>
      <c r="F1513" s="36" t="s">
        <v>3186</v>
      </c>
      <c r="G1513" s="14">
        <v>1</v>
      </c>
      <c r="H1513">
        <f ca="1">COUNTIFS('3.DNAExtractions'!$B:$B,$B1513,'3.DNAExtractions'!$D:$D,H$1)</f>
        <v>1</v>
      </c>
      <c r="J1513" s="13" t="s">
        <v>3134</v>
      </c>
      <c r="N1513" s="14"/>
      <c r="O1513" s="52" t="s">
        <v>3339</v>
      </c>
    </row>
    <row r="1514" spans="1:15" x14ac:dyDescent="0.25">
      <c r="A1514" s="48">
        <v>971</v>
      </c>
      <c r="B1514" s="1" t="str">
        <f t="shared" si="55"/>
        <v>OG971F</v>
      </c>
      <c r="C1514" s="1" t="str">
        <f t="shared" si="56"/>
        <v>OG971</v>
      </c>
      <c r="D1514" t="str">
        <f>VLOOKUP(C1514, '1.MetaData'!B:AI, 2, FALSE)</f>
        <v>n1153</v>
      </c>
      <c r="F1514" s="36" t="s">
        <v>3186</v>
      </c>
      <c r="G1514" s="14">
        <v>1</v>
      </c>
      <c r="H1514">
        <f ca="1">COUNTIFS('3.DNAExtractions'!$B:$B,$B1514,'3.DNAExtractions'!$D:$D,H$1)</f>
        <v>1</v>
      </c>
      <c r="J1514" s="13" t="s">
        <v>3134</v>
      </c>
      <c r="N1514" s="14"/>
      <c r="O1514" s="52" t="s">
        <v>3339</v>
      </c>
    </row>
    <row r="1515" spans="1:15" x14ac:dyDescent="0.25">
      <c r="A1515" s="48">
        <v>972</v>
      </c>
      <c r="B1515" s="1" t="str">
        <f t="shared" si="55"/>
        <v>OG972F</v>
      </c>
      <c r="C1515" s="1" t="str">
        <f t="shared" si="56"/>
        <v>OG972</v>
      </c>
      <c r="D1515" t="str">
        <f>VLOOKUP(C1515, '1.MetaData'!B:AI, 2, FALSE)</f>
        <v>n1166</v>
      </c>
      <c r="F1515" s="36" t="s">
        <v>3186</v>
      </c>
      <c r="G1515" s="14">
        <v>1</v>
      </c>
      <c r="H1515">
        <f ca="1">COUNTIFS('3.DNAExtractions'!$B:$B,$B1515,'3.DNAExtractions'!$D:$D,H$1)</f>
        <v>1</v>
      </c>
      <c r="J1515" s="13" t="s">
        <v>3134</v>
      </c>
      <c r="N1515" s="14"/>
      <c r="O1515" s="52" t="s">
        <v>3339</v>
      </c>
    </row>
    <row r="1516" spans="1:15" x14ac:dyDescent="0.25">
      <c r="A1516" s="48">
        <v>973</v>
      </c>
      <c r="B1516" s="1" t="str">
        <f t="shared" si="55"/>
        <v>OG973F</v>
      </c>
      <c r="C1516" s="1" t="str">
        <f t="shared" si="56"/>
        <v>OG973</v>
      </c>
      <c r="D1516" t="str">
        <f>VLOOKUP(C1516, '1.MetaData'!B:AI, 2, FALSE)</f>
        <v>n1165</v>
      </c>
      <c r="F1516" s="36" t="s">
        <v>3186</v>
      </c>
      <c r="G1516" s="14">
        <v>1</v>
      </c>
      <c r="H1516">
        <f ca="1">COUNTIFS('3.DNAExtractions'!$B:$B,$B1516,'3.DNAExtractions'!$D:$D,H$1)</f>
        <v>1</v>
      </c>
      <c r="J1516" s="13" t="s">
        <v>3134</v>
      </c>
      <c r="N1516" s="14"/>
      <c r="O1516" s="52" t="s">
        <v>3339</v>
      </c>
    </row>
    <row r="1517" spans="1:15" x14ac:dyDescent="0.25">
      <c r="A1517" s="48">
        <v>974</v>
      </c>
      <c r="B1517" s="1" t="str">
        <f t="shared" si="55"/>
        <v>OG974F</v>
      </c>
      <c r="C1517" s="1" t="str">
        <f t="shared" si="56"/>
        <v>OG974</v>
      </c>
      <c r="D1517" t="str">
        <f>VLOOKUP(C1517, '1.MetaData'!B:AI, 2, FALSE)</f>
        <v>n1266</v>
      </c>
      <c r="F1517" s="36" t="s">
        <v>3186</v>
      </c>
      <c r="G1517" s="14">
        <v>1</v>
      </c>
      <c r="H1517">
        <f ca="1">COUNTIFS('3.DNAExtractions'!$B:$B,$B1517,'3.DNAExtractions'!$D:$D,H$1)</f>
        <v>1</v>
      </c>
      <c r="J1517" s="13" t="s">
        <v>3134</v>
      </c>
      <c r="N1517" s="14"/>
      <c r="O1517" s="52" t="s">
        <v>3339</v>
      </c>
    </row>
    <row r="1518" spans="1:15" x14ac:dyDescent="0.25">
      <c r="A1518" s="48">
        <v>975</v>
      </c>
      <c r="B1518" s="1" t="str">
        <f t="shared" ref="B1518:B1549" si="57">IF(G1518&gt;1,_xlfn.CONCAT(C1518,LEFT(F1518,1),G1518),_xlfn.CONCAT(C1518,LEFT(F1518,1)))</f>
        <v>OG975F</v>
      </c>
      <c r="C1518" s="1" t="str">
        <f t="shared" ref="C1518:C1549" si="58">_xlfn.CONCAT("OG",A1518)</f>
        <v>OG975</v>
      </c>
      <c r="D1518" t="str">
        <f>VLOOKUP(C1518, '1.MetaData'!B:AI, 2, FALSE)</f>
        <v>n1303</v>
      </c>
      <c r="F1518" s="36" t="s">
        <v>3186</v>
      </c>
      <c r="G1518" s="14">
        <v>1</v>
      </c>
      <c r="H1518">
        <f ca="1">COUNTIFS('3.DNAExtractions'!$B:$B,$B1518,'3.DNAExtractions'!$D:$D,H$1)</f>
        <v>1</v>
      </c>
      <c r="J1518" s="13" t="s">
        <v>3134</v>
      </c>
      <c r="N1518" s="14"/>
      <c r="O1518" s="52" t="s">
        <v>3339</v>
      </c>
    </row>
    <row r="1519" spans="1:15" x14ac:dyDescent="0.25">
      <c r="A1519" s="48">
        <v>976</v>
      </c>
      <c r="B1519" s="1" t="str">
        <f t="shared" si="57"/>
        <v>OG976F</v>
      </c>
      <c r="C1519" s="1" t="str">
        <f t="shared" si="58"/>
        <v>OG976</v>
      </c>
      <c r="D1519" t="str">
        <f>VLOOKUP(C1519, '1.MetaData'!B:AI, 2, FALSE)</f>
        <v>n1305</v>
      </c>
      <c r="F1519" s="36" t="s">
        <v>3186</v>
      </c>
      <c r="G1519" s="14">
        <v>1</v>
      </c>
      <c r="H1519">
        <f ca="1">COUNTIFS('3.DNAExtractions'!$B:$B,$B1519,'3.DNAExtractions'!$D:$D,H$1)</f>
        <v>1</v>
      </c>
      <c r="J1519" s="13" t="s">
        <v>3134</v>
      </c>
      <c r="N1519" s="14"/>
      <c r="O1519" s="52" t="s">
        <v>3339</v>
      </c>
    </row>
    <row r="1520" spans="1:15" x14ac:dyDescent="0.25">
      <c r="A1520" s="48">
        <v>977</v>
      </c>
      <c r="B1520" s="1" t="str">
        <f t="shared" si="57"/>
        <v>OG977F</v>
      </c>
      <c r="C1520" s="1" t="str">
        <f t="shared" si="58"/>
        <v>OG977</v>
      </c>
      <c r="D1520" t="str">
        <f>VLOOKUP(C1520, '1.MetaData'!B:AI, 2, FALSE)</f>
        <v>w46</v>
      </c>
      <c r="F1520" s="36" t="s">
        <v>3186</v>
      </c>
      <c r="G1520" s="14">
        <v>1</v>
      </c>
      <c r="H1520">
        <f ca="1">COUNTIFS('3.DNAExtractions'!$B:$B,$B1520,'3.DNAExtractions'!$D:$D,H$1)</f>
        <v>1</v>
      </c>
      <c r="J1520" s="13" t="s">
        <v>3134</v>
      </c>
      <c r="N1520" s="14"/>
      <c r="O1520" s="52" t="s">
        <v>3339</v>
      </c>
    </row>
    <row r="1521" spans="1:15" x14ac:dyDescent="0.25">
      <c r="A1521" s="48">
        <v>978</v>
      </c>
      <c r="B1521" s="1" t="str">
        <f t="shared" si="57"/>
        <v>OG978F</v>
      </c>
      <c r="C1521" s="1" t="str">
        <f t="shared" si="58"/>
        <v>OG978</v>
      </c>
      <c r="D1521" t="str">
        <f>VLOOKUP(C1521, '1.MetaData'!B:AI, 2, FALSE)</f>
        <v>w48</v>
      </c>
      <c r="F1521" s="36" t="s">
        <v>3186</v>
      </c>
      <c r="G1521" s="14">
        <v>1</v>
      </c>
      <c r="H1521">
        <f ca="1">COUNTIFS('3.DNAExtractions'!$B:$B,$B1521,'3.DNAExtractions'!$D:$D,H$1)</f>
        <v>1</v>
      </c>
      <c r="J1521" s="13" t="s">
        <v>3134</v>
      </c>
      <c r="N1521" s="14"/>
      <c r="O1521" s="52" t="s">
        <v>3339</v>
      </c>
    </row>
    <row r="1522" spans="1:15" x14ac:dyDescent="0.25">
      <c r="A1522" s="48">
        <v>979</v>
      </c>
      <c r="B1522" s="1" t="str">
        <f t="shared" si="57"/>
        <v>OG979F</v>
      </c>
      <c r="C1522" s="1" t="str">
        <f t="shared" si="58"/>
        <v>OG979</v>
      </c>
      <c r="D1522" t="str">
        <f>VLOOKUP(C1522, '1.MetaData'!B:AI, 2, FALSE)</f>
        <v>w52</v>
      </c>
      <c r="F1522" s="36" t="s">
        <v>3186</v>
      </c>
      <c r="G1522" s="14">
        <v>1</v>
      </c>
      <c r="H1522">
        <f ca="1">COUNTIFS('3.DNAExtractions'!$B:$B,$B1522,'3.DNAExtractions'!$D:$D,H$1)</f>
        <v>1</v>
      </c>
      <c r="J1522" s="13" t="s">
        <v>3134</v>
      </c>
      <c r="N1522" s="14"/>
      <c r="O1522" s="52" t="s">
        <v>3339</v>
      </c>
    </row>
    <row r="1523" spans="1:15" x14ac:dyDescent="0.25">
      <c r="A1523" s="48">
        <v>980</v>
      </c>
      <c r="B1523" s="1" t="str">
        <f t="shared" si="57"/>
        <v>OG980F</v>
      </c>
      <c r="C1523" s="1" t="str">
        <f t="shared" si="58"/>
        <v>OG980</v>
      </c>
      <c r="D1523" t="str">
        <f>VLOOKUP(C1523, '1.MetaData'!B:AI, 2, FALSE)</f>
        <v>w54</v>
      </c>
      <c r="F1523" s="36" t="s">
        <v>3186</v>
      </c>
      <c r="G1523" s="14">
        <v>1</v>
      </c>
      <c r="H1523">
        <f ca="1">COUNTIFS('3.DNAExtractions'!$B:$B,$B1523,'3.DNAExtractions'!$D:$D,H$1)</f>
        <v>1</v>
      </c>
      <c r="J1523" s="13" t="s">
        <v>3134</v>
      </c>
      <c r="N1523" s="14"/>
      <c r="O1523" s="52" t="s">
        <v>3339</v>
      </c>
    </row>
    <row r="1524" spans="1:15" x14ac:dyDescent="0.25">
      <c r="A1524" s="48">
        <v>981</v>
      </c>
      <c r="B1524" s="1" t="str">
        <f t="shared" si="57"/>
        <v>OG981F</v>
      </c>
      <c r="C1524" s="1" t="str">
        <f t="shared" si="58"/>
        <v>OG981</v>
      </c>
      <c r="D1524" t="str">
        <f>VLOOKUP(C1524, '1.MetaData'!B:AI, 2, FALSE)</f>
        <v>w66</v>
      </c>
      <c r="F1524" s="36" t="s">
        <v>3186</v>
      </c>
      <c r="G1524" s="14">
        <v>1</v>
      </c>
      <c r="H1524">
        <f ca="1">COUNTIFS('3.DNAExtractions'!$B:$B,$B1524,'3.DNAExtractions'!$D:$D,H$1)</f>
        <v>1</v>
      </c>
      <c r="J1524" s="13" t="s">
        <v>3134</v>
      </c>
      <c r="N1524" s="14"/>
      <c r="O1524" s="52" t="s">
        <v>3339</v>
      </c>
    </row>
    <row r="1525" spans="1:15" x14ac:dyDescent="0.25">
      <c r="A1525" s="48">
        <v>982</v>
      </c>
      <c r="B1525" s="1" t="str">
        <f t="shared" si="57"/>
        <v>OG982F</v>
      </c>
      <c r="C1525" s="1" t="str">
        <f t="shared" si="58"/>
        <v>OG982</v>
      </c>
      <c r="D1525" t="str">
        <f>VLOOKUP(C1525, '1.MetaData'!B:AI, 2, FALSE)</f>
        <v>w69</v>
      </c>
      <c r="F1525" s="36" t="s">
        <v>3186</v>
      </c>
      <c r="G1525" s="14">
        <v>1</v>
      </c>
      <c r="H1525">
        <f ca="1">COUNTIFS('3.DNAExtractions'!$B:$B,$B1525,'3.DNAExtractions'!$D:$D,H$1)</f>
        <v>1</v>
      </c>
      <c r="J1525" s="13" t="s">
        <v>3134</v>
      </c>
      <c r="N1525" s="14"/>
      <c r="O1525" s="52" t="s">
        <v>3339</v>
      </c>
    </row>
    <row r="1526" spans="1:15" x14ac:dyDescent="0.25">
      <c r="A1526" s="48">
        <v>983</v>
      </c>
      <c r="B1526" s="1" t="str">
        <f t="shared" si="57"/>
        <v>OG983F</v>
      </c>
      <c r="C1526" s="1" t="str">
        <f t="shared" si="58"/>
        <v>OG983</v>
      </c>
      <c r="D1526" t="str">
        <f>VLOOKUP(C1526, '1.MetaData'!B:AI, 2, FALSE)</f>
        <v>w67</v>
      </c>
      <c r="F1526" s="36" t="s">
        <v>3186</v>
      </c>
      <c r="G1526" s="14">
        <v>1</v>
      </c>
      <c r="H1526">
        <f ca="1">COUNTIFS('3.DNAExtractions'!$B:$B,$B1526,'3.DNAExtractions'!$D:$D,H$1)</f>
        <v>1</v>
      </c>
      <c r="J1526" s="13" t="s">
        <v>3134</v>
      </c>
      <c r="N1526" s="14"/>
      <c r="O1526" s="52" t="s">
        <v>3339</v>
      </c>
    </row>
    <row r="1527" spans="1:15" x14ac:dyDescent="0.25">
      <c r="A1527" s="48">
        <v>984</v>
      </c>
      <c r="B1527" s="1" t="str">
        <f t="shared" si="57"/>
        <v>OG984F</v>
      </c>
      <c r="C1527" s="1" t="str">
        <f t="shared" si="58"/>
        <v>OG984</v>
      </c>
      <c r="D1527" t="str">
        <f>VLOOKUP(C1527, '1.MetaData'!B:AI, 2, FALSE)</f>
        <v>w71</v>
      </c>
      <c r="F1527" s="36" t="s">
        <v>3186</v>
      </c>
      <c r="G1527" s="14">
        <v>1</v>
      </c>
      <c r="H1527">
        <f ca="1">COUNTIFS('3.DNAExtractions'!$B:$B,$B1527,'3.DNAExtractions'!$D:$D,H$1)</f>
        <v>1</v>
      </c>
      <c r="J1527" s="13" t="s">
        <v>3134</v>
      </c>
      <c r="N1527" s="14"/>
      <c r="O1527" s="52" t="s">
        <v>3339</v>
      </c>
    </row>
    <row r="1528" spans="1:15" x14ac:dyDescent="0.25">
      <c r="A1528" s="48">
        <v>985</v>
      </c>
      <c r="B1528" s="1" t="str">
        <f t="shared" si="57"/>
        <v>OG985F</v>
      </c>
      <c r="C1528" s="1" t="str">
        <f t="shared" si="58"/>
        <v>OG985</v>
      </c>
      <c r="D1528" t="str">
        <f>VLOOKUP(C1528, '1.MetaData'!B:AI, 2, FALSE)</f>
        <v>w70</v>
      </c>
      <c r="F1528" s="36" t="s">
        <v>3186</v>
      </c>
      <c r="G1528" s="14">
        <v>1</v>
      </c>
      <c r="H1528">
        <f ca="1">COUNTIFS('3.DNAExtractions'!$B:$B,$B1528,'3.DNAExtractions'!$D:$D,H$1)</f>
        <v>1</v>
      </c>
      <c r="J1528" s="13" t="s">
        <v>3134</v>
      </c>
      <c r="N1528" s="14"/>
      <c r="O1528" s="52" t="s">
        <v>3339</v>
      </c>
    </row>
    <row r="1529" spans="1:15" x14ac:dyDescent="0.25">
      <c r="A1529" s="48">
        <v>986</v>
      </c>
      <c r="B1529" s="1" t="str">
        <f t="shared" si="57"/>
        <v>OG986F</v>
      </c>
      <c r="C1529" s="1" t="str">
        <f t="shared" si="58"/>
        <v>OG986</v>
      </c>
      <c r="D1529" t="str">
        <f>VLOOKUP(C1529, '1.MetaData'!B:AI, 2, FALSE)</f>
        <v>w72</v>
      </c>
      <c r="F1529" s="36" t="s">
        <v>3186</v>
      </c>
      <c r="G1529" s="14">
        <v>1</v>
      </c>
      <c r="H1529">
        <f ca="1">COUNTIFS('3.DNAExtractions'!$B:$B,$B1529,'3.DNAExtractions'!$D:$D,H$1)</f>
        <v>1</v>
      </c>
      <c r="J1529" s="13" t="s">
        <v>3134</v>
      </c>
      <c r="N1529" s="14"/>
      <c r="O1529" s="52" t="s">
        <v>3339</v>
      </c>
    </row>
    <row r="1530" spans="1:15" x14ac:dyDescent="0.25">
      <c r="A1530" s="48">
        <v>987</v>
      </c>
      <c r="B1530" s="1" t="str">
        <f t="shared" si="57"/>
        <v>OG987F</v>
      </c>
      <c r="C1530" s="1" t="str">
        <f t="shared" si="58"/>
        <v>OG987</v>
      </c>
      <c r="D1530" t="str">
        <f>VLOOKUP(C1530, '1.MetaData'!B:AI, 2, FALSE)</f>
        <v>q79</v>
      </c>
      <c r="F1530" s="36" t="s">
        <v>3186</v>
      </c>
      <c r="G1530" s="14">
        <v>1</v>
      </c>
      <c r="H1530">
        <f ca="1">COUNTIFS('3.DNAExtractions'!$B:$B,$B1530,'3.DNAExtractions'!$D:$D,H$1)</f>
        <v>1</v>
      </c>
      <c r="J1530" s="13" t="s">
        <v>3134</v>
      </c>
      <c r="N1530" s="14"/>
      <c r="O1530" s="52" t="s">
        <v>3339</v>
      </c>
    </row>
    <row r="1531" spans="1:15" x14ac:dyDescent="0.25">
      <c r="A1531" s="48">
        <v>988</v>
      </c>
      <c r="B1531" s="1" t="str">
        <f t="shared" si="57"/>
        <v>OG988F</v>
      </c>
      <c r="C1531" s="1" t="str">
        <f t="shared" si="58"/>
        <v>OG988</v>
      </c>
      <c r="D1531" t="str">
        <f>VLOOKUP(C1531, '1.MetaData'!B:AI, 2, FALSE)</f>
        <v>w1</v>
      </c>
      <c r="F1531" s="36" t="s">
        <v>3186</v>
      </c>
      <c r="G1531" s="14">
        <v>1</v>
      </c>
      <c r="H1531">
        <f ca="1">COUNTIFS('3.DNAExtractions'!$B:$B,$B1531,'3.DNAExtractions'!$D:$D,H$1)</f>
        <v>1</v>
      </c>
      <c r="J1531" s="13" t="s">
        <v>3134</v>
      </c>
      <c r="N1531" s="14"/>
      <c r="O1531" s="52" t="s">
        <v>3339</v>
      </c>
    </row>
    <row r="1532" spans="1:15" x14ac:dyDescent="0.25">
      <c r="A1532" s="48">
        <v>989</v>
      </c>
      <c r="B1532" s="1" t="str">
        <f t="shared" si="57"/>
        <v>OG989F</v>
      </c>
      <c r="C1532" s="1" t="str">
        <f t="shared" si="58"/>
        <v>OG989</v>
      </c>
      <c r="D1532" t="str">
        <f>VLOOKUP(C1532, '1.MetaData'!B:AI, 2, FALSE)</f>
        <v>m458</v>
      </c>
      <c r="F1532" s="36" t="s">
        <v>3186</v>
      </c>
      <c r="G1532" s="14">
        <v>1</v>
      </c>
      <c r="H1532">
        <f ca="1">COUNTIFS('3.DNAExtractions'!$B:$B,$B1532,'3.DNAExtractions'!$D:$D,H$1)</f>
        <v>1</v>
      </c>
      <c r="J1532" s="13" t="s">
        <v>3134</v>
      </c>
      <c r="N1532" s="14"/>
      <c r="O1532" s="52" t="s">
        <v>3339</v>
      </c>
    </row>
    <row r="1533" spans="1:15" x14ac:dyDescent="0.25">
      <c r="A1533" s="48">
        <v>990</v>
      </c>
      <c r="B1533" s="1" t="str">
        <f t="shared" si="57"/>
        <v>OG990F</v>
      </c>
      <c r="C1533" s="1" t="str">
        <f t="shared" si="58"/>
        <v>OG990</v>
      </c>
      <c r="D1533" t="str">
        <f>VLOOKUP(C1533, '1.MetaData'!B:AI, 2, FALSE)</f>
        <v>m500</v>
      </c>
      <c r="F1533" s="36" t="s">
        <v>3186</v>
      </c>
      <c r="G1533" s="14">
        <v>1</v>
      </c>
      <c r="H1533">
        <f ca="1">COUNTIFS('3.DNAExtractions'!$B:$B,$B1533,'3.DNAExtractions'!$D:$D,H$1)</f>
        <v>1</v>
      </c>
      <c r="J1533" s="13" t="s">
        <v>3134</v>
      </c>
      <c r="N1533" s="14"/>
      <c r="O1533" s="52" t="s">
        <v>3339</v>
      </c>
    </row>
    <row r="1534" spans="1:15" x14ac:dyDescent="0.25">
      <c r="A1534" s="48">
        <v>991</v>
      </c>
      <c r="B1534" s="1" t="str">
        <f t="shared" si="57"/>
        <v>OG991F</v>
      </c>
      <c r="C1534" s="1" t="str">
        <f t="shared" si="58"/>
        <v>OG991</v>
      </c>
      <c r="D1534" t="str">
        <f>VLOOKUP(C1534, '1.MetaData'!B:AI, 2, FALSE)</f>
        <v>m600</v>
      </c>
      <c r="F1534" s="36" t="s">
        <v>3186</v>
      </c>
      <c r="G1534" s="14">
        <v>1</v>
      </c>
      <c r="H1534">
        <f ca="1">COUNTIFS('3.DNAExtractions'!$B:$B,$B1534,'3.DNAExtractions'!$D:$D,H$1)</f>
        <v>1</v>
      </c>
      <c r="J1534" s="13" t="s">
        <v>3134</v>
      </c>
      <c r="N1534" s="14"/>
      <c r="O1534" s="52" t="s">
        <v>3339</v>
      </c>
    </row>
    <row r="1535" spans="1:15" x14ac:dyDescent="0.25">
      <c r="A1535" s="48">
        <v>992</v>
      </c>
      <c r="B1535" s="1" t="str">
        <f t="shared" si="57"/>
        <v>OG992F</v>
      </c>
      <c r="C1535" s="1" t="str">
        <f t="shared" si="58"/>
        <v>OG992</v>
      </c>
      <c r="D1535" t="str">
        <f>VLOOKUP(C1535, '1.MetaData'!B:AI, 2, FALSE)</f>
        <v>m605</v>
      </c>
      <c r="F1535" s="36" t="s">
        <v>3186</v>
      </c>
      <c r="G1535" s="14">
        <v>1</v>
      </c>
      <c r="H1535">
        <f ca="1">COUNTIFS('3.DNAExtractions'!$B:$B,$B1535,'3.DNAExtractions'!$D:$D,H$1)</f>
        <v>1</v>
      </c>
      <c r="J1535" s="13" t="s">
        <v>3134</v>
      </c>
      <c r="N1535" s="14"/>
      <c r="O1535" s="52" t="s">
        <v>3339</v>
      </c>
    </row>
    <row r="1536" spans="1:15" x14ac:dyDescent="0.25">
      <c r="A1536" s="48">
        <v>993</v>
      </c>
      <c r="B1536" s="1" t="str">
        <f t="shared" si="57"/>
        <v>OG993F</v>
      </c>
      <c r="C1536" s="1" t="str">
        <f t="shared" si="58"/>
        <v>OG993</v>
      </c>
      <c r="D1536" t="str">
        <f>VLOOKUP(C1536, '1.MetaData'!B:AI, 2, FALSE)</f>
        <v>m634</v>
      </c>
      <c r="F1536" s="36" t="s">
        <v>3186</v>
      </c>
      <c r="G1536" s="14">
        <v>1</v>
      </c>
      <c r="H1536">
        <f ca="1">COUNTIFS('3.DNAExtractions'!$B:$B,$B1536,'3.DNAExtractions'!$D:$D,H$1)</f>
        <v>1</v>
      </c>
      <c r="J1536" s="13" t="s">
        <v>3134</v>
      </c>
      <c r="N1536" s="14"/>
      <c r="O1536" s="52" t="s">
        <v>3339</v>
      </c>
    </row>
    <row r="1537" spans="1:15" x14ac:dyDescent="0.25">
      <c r="A1537" s="48">
        <v>994</v>
      </c>
      <c r="B1537" s="1" t="str">
        <f t="shared" si="57"/>
        <v>OG994F</v>
      </c>
      <c r="C1537" s="1" t="str">
        <f t="shared" si="58"/>
        <v>OG994</v>
      </c>
      <c r="D1537" t="str">
        <f>VLOOKUP(C1537, '1.MetaData'!B:AI, 2, FALSE)</f>
        <v>q115</v>
      </c>
      <c r="F1537" s="36" t="s">
        <v>3186</v>
      </c>
      <c r="G1537" s="14">
        <v>1</v>
      </c>
      <c r="H1537">
        <f ca="1">COUNTIFS('3.DNAExtractions'!$B:$B,$B1537,'3.DNAExtractions'!$D:$D,H$1)</f>
        <v>1</v>
      </c>
      <c r="J1537" s="13" t="s">
        <v>3134</v>
      </c>
      <c r="N1537" s="14"/>
      <c r="O1537" s="52" t="s">
        <v>3339</v>
      </c>
    </row>
    <row r="1538" spans="1:15" x14ac:dyDescent="0.25">
      <c r="A1538" s="48">
        <v>995</v>
      </c>
      <c r="B1538" s="1" t="str">
        <f t="shared" si="57"/>
        <v>OG995F</v>
      </c>
      <c r="C1538" s="1" t="str">
        <f t="shared" si="58"/>
        <v>OG995</v>
      </c>
      <c r="D1538" t="str">
        <f>VLOOKUP(C1538, '1.MetaData'!B:AI, 2, FALSE)</f>
        <v>q116</v>
      </c>
      <c r="F1538" s="36" t="s">
        <v>3186</v>
      </c>
      <c r="G1538" s="14">
        <v>1</v>
      </c>
      <c r="H1538">
        <f ca="1">COUNTIFS('3.DNAExtractions'!$B:$B,$B1538,'3.DNAExtractions'!$D:$D,H$1)</f>
        <v>1</v>
      </c>
      <c r="J1538" s="13" t="s">
        <v>3134</v>
      </c>
      <c r="N1538" s="14"/>
      <c r="O1538" s="52" t="s">
        <v>3339</v>
      </c>
    </row>
    <row r="1539" spans="1:15" x14ac:dyDescent="0.25">
      <c r="A1539" s="48">
        <v>996</v>
      </c>
      <c r="B1539" s="1" t="str">
        <f t="shared" si="57"/>
        <v>OG996F</v>
      </c>
      <c r="C1539" s="1" t="str">
        <f t="shared" si="58"/>
        <v>OG996</v>
      </c>
      <c r="D1539" t="str">
        <f>VLOOKUP(C1539, '1.MetaData'!B:AI, 2, FALSE)</f>
        <v>q117</v>
      </c>
      <c r="F1539" s="36" t="s">
        <v>3186</v>
      </c>
      <c r="G1539" s="14">
        <v>1</v>
      </c>
      <c r="H1539">
        <f ca="1">COUNTIFS('3.DNAExtractions'!$B:$B,$B1539,'3.DNAExtractions'!$D:$D,H$1)</f>
        <v>1</v>
      </c>
      <c r="J1539" s="13" t="s">
        <v>3134</v>
      </c>
      <c r="N1539" s="14"/>
      <c r="O1539" s="52" t="s">
        <v>3339</v>
      </c>
    </row>
    <row r="1540" spans="1:15" x14ac:dyDescent="0.25">
      <c r="A1540" s="48">
        <v>997</v>
      </c>
      <c r="B1540" s="1" t="str">
        <f t="shared" si="57"/>
        <v>OG997F</v>
      </c>
      <c r="C1540" s="1" t="str">
        <f t="shared" si="58"/>
        <v>OG997</v>
      </c>
      <c r="D1540" t="str">
        <f>VLOOKUP(C1540, '1.MetaData'!B:AI, 2, FALSE)</f>
        <v>n866</v>
      </c>
      <c r="F1540" s="36" t="s">
        <v>3186</v>
      </c>
      <c r="G1540" s="14">
        <v>1</v>
      </c>
      <c r="H1540">
        <f ca="1">COUNTIFS('3.DNAExtractions'!$B:$B,$B1540,'3.DNAExtractions'!$D:$D,H$1)</f>
        <v>1</v>
      </c>
      <c r="J1540" s="13" t="s">
        <v>3134</v>
      </c>
      <c r="N1540" s="14"/>
      <c r="O1540" s="52" t="s">
        <v>3339</v>
      </c>
    </row>
    <row r="1541" spans="1:15" x14ac:dyDescent="0.25">
      <c r="A1541" s="48">
        <v>998</v>
      </c>
      <c r="B1541" s="1" t="str">
        <f t="shared" si="57"/>
        <v>OG998F</v>
      </c>
      <c r="C1541" s="1" t="str">
        <f t="shared" si="58"/>
        <v>OG998</v>
      </c>
      <c r="D1541" t="str">
        <f>VLOOKUP(C1541, '1.MetaData'!B:AI, 2, FALSE)</f>
        <v>n938</v>
      </c>
      <c r="F1541" s="36" t="s">
        <v>3186</v>
      </c>
      <c r="G1541" s="14">
        <v>1</v>
      </c>
      <c r="H1541">
        <f ca="1">COUNTIFS('3.DNAExtractions'!$B:$B,$B1541,'3.DNAExtractions'!$D:$D,H$1)</f>
        <v>1</v>
      </c>
      <c r="J1541" s="13" t="s">
        <v>3134</v>
      </c>
      <c r="N1541" s="14"/>
      <c r="O1541" s="52" t="s">
        <v>3339</v>
      </c>
    </row>
    <row r="1542" spans="1:15" x14ac:dyDescent="0.25">
      <c r="A1542" s="48">
        <v>999</v>
      </c>
      <c r="B1542" s="1" t="str">
        <f t="shared" si="57"/>
        <v>OG999F</v>
      </c>
      <c r="C1542" s="1" t="str">
        <f t="shared" si="58"/>
        <v>OG999</v>
      </c>
      <c r="D1542" t="str">
        <f>VLOOKUP(C1542, '1.MetaData'!B:AI, 2, FALSE)</f>
        <v>n922</v>
      </c>
      <c r="F1542" s="36" t="s">
        <v>3186</v>
      </c>
      <c r="G1542" s="14">
        <v>1</v>
      </c>
      <c r="H1542">
        <f ca="1">COUNTIFS('3.DNAExtractions'!$B:$B,$B1542,'3.DNAExtractions'!$D:$D,H$1)</f>
        <v>1</v>
      </c>
      <c r="J1542" s="13" t="s">
        <v>3134</v>
      </c>
      <c r="N1542" s="14"/>
      <c r="O1542" s="52" t="s">
        <v>3339</v>
      </c>
    </row>
    <row r="1543" spans="1:15" x14ac:dyDescent="0.25">
      <c r="A1543" s="48">
        <v>1000</v>
      </c>
      <c r="B1543" s="1" t="str">
        <f t="shared" si="57"/>
        <v>OG1000F</v>
      </c>
      <c r="C1543" s="1" t="str">
        <f t="shared" si="58"/>
        <v>OG1000</v>
      </c>
      <c r="D1543" t="str">
        <f>VLOOKUP(C1543, '1.MetaData'!B:AI, 2, FALSE)</f>
        <v>n935</v>
      </c>
      <c r="F1543" s="36" t="s">
        <v>3186</v>
      </c>
      <c r="G1543" s="14">
        <v>1</v>
      </c>
      <c r="H1543">
        <f ca="1">COUNTIFS('3.DNAExtractions'!$B:$B,$B1543,'3.DNAExtractions'!$D:$D,H$1)</f>
        <v>1</v>
      </c>
      <c r="J1543" s="13" t="s">
        <v>3134</v>
      </c>
      <c r="N1543" s="14"/>
      <c r="O1543" s="52" t="s">
        <v>3339</v>
      </c>
    </row>
    <row r="1544" spans="1:15" x14ac:dyDescent="0.25">
      <c r="A1544" s="48">
        <v>1001</v>
      </c>
      <c r="B1544" s="1" t="str">
        <f t="shared" si="57"/>
        <v>OG1001F</v>
      </c>
      <c r="C1544" s="1" t="str">
        <f t="shared" si="58"/>
        <v>OG1001</v>
      </c>
      <c r="D1544" t="str">
        <f>VLOOKUP(C1544, '1.MetaData'!B:AI, 2, FALSE)</f>
        <v>n1001</v>
      </c>
      <c r="F1544" s="36" t="s">
        <v>3186</v>
      </c>
      <c r="G1544" s="14">
        <v>1</v>
      </c>
      <c r="H1544">
        <f ca="1">COUNTIFS('3.DNAExtractions'!$B:$B,$B1544,'3.DNAExtractions'!$D:$D,H$1)</f>
        <v>1</v>
      </c>
      <c r="J1544" s="13" t="s">
        <v>3134</v>
      </c>
      <c r="N1544" s="14"/>
      <c r="O1544" s="52" t="s">
        <v>3339</v>
      </c>
    </row>
    <row r="1545" spans="1:15" x14ac:dyDescent="0.25">
      <c r="A1545" s="48">
        <v>1002</v>
      </c>
      <c r="B1545" s="1" t="str">
        <f t="shared" si="57"/>
        <v>OG1002F</v>
      </c>
      <c r="C1545" s="1" t="str">
        <f t="shared" si="58"/>
        <v>OG1002</v>
      </c>
      <c r="D1545" t="str">
        <f>VLOOKUP(C1545, '1.MetaData'!B:AI, 2, FALSE)</f>
        <v>n1014</v>
      </c>
      <c r="F1545" s="36" t="s">
        <v>3186</v>
      </c>
      <c r="G1545" s="14">
        <v>1</v>
      </c>
      <c r="H1545">
        <f ca="1">COUNTIFS('3.DNAExtractions'!$B:$B,$B1545,'3.DNAExtractions'!$D:$D,H$1)</f>
        <v>1</v>
      </c>
      <c r="J1545" s="13" t="s">
        <v>3134</v>
      </c>
      <c r="N1545" s="14"/>
      <c r="O1545" s="52" t="s">
        <v>3339</v>
      </c>
    </row>
    <row r="1546" spans="1:15" x14ac:dyDescent="0.25">
      <c r="A1546" s="48">
        <v>1003</v>
      </c>
      <c r="B1546" s="1" t="str">
        <f t="shared" si="57"/>
        <v>OG1003F</v>
      </c>
      <c r="C1546" s="1" t="str">
        <f t="shared" si="58"/>
        <v>OG1003</v>
      </c>
      <c r="D1546" t="str">
        <f>VLOOKUP(C1546, '1.MetaData'!B:AI, 2, FALSE)</f>
        <v>n1012</v>
      </c>
      <c r="F1546" s="36" t="s">
        <v>3186</v>
      </c>
      <c r="G1546" s="14">
        <v>1</v>
      </c>
      <c r="H1546">
        <f ca="1">COUNTIFS('3.DNAExtractions'!$B:$B,$B1546,'3.DNAExtractions'!$D:$D,H$1)</f>
        <v>1</v>
      </c>
      <c r="J1546" s="13" t="s">
        <v>3134</v>
      </c>
      <c r="N1546" s="14"/>
      <c r="O1546" s="52" t="s">
        <v>3339</v>
      </c>
    </row>
    <row r="1547" spans="1:15" x14ac:dyDescent="0.25">
      <c r="A1547" s="48">
        <v>1004</v>
      </c>
      <c r="B1547" s="1" t="str">
        <f t="shared" si="57"/>
        <v>OG1004F</v>
      </c>
      <c r="C1547" s="1" t="str">
        <f t="shared" si="58"/>
        <v>OG1004</v>
      </c>
      <c r="D1547" t="str">
        <f>VLOOKUP(C1547, '1.MetaData'!B:AI, 2, FALSE)</f>
        <v>n1021</v>
      </c>
      <c r="F1547" s="36" t="s">
        <v>3186</v>
      </c>
      <c r="G1547" s="14">
        <v>1</v>
      </c>
      <c r="H1547">
        <f ca="1">COUNTIFS('3.DNAExtractions'!$B:$B,$B1547,'3.DNAExtractions'!$D:$D,H$1)</f>
        <v>1</v>
      </c>
      <c r="J1547" s="13" t="s">
        <v>3134</v>
      </c>
      <c r="N1547" s="14"/>
      <c r="O1547" s="52" t="s">
        <v>3339</v>
      </c>
    </row>
    <row r="1548" spans="1:15" x14ac:dyDescent="0.25">
      <c r="A1548" s="48">
        <v>1005</v>
      </c>
      <c r="B1548" s="1" t="str">
        <f t="shared" si="57"/>
        <v>OG1005F</v>
      </c>
      <c r="C1548" s="1" t="str">
        <f t="shared" si="58"/>
        <v>OG1005</v>
      </c>
      <c r="D1548" t="str">
        <f>VLOOKUP(C1548, '1.MetaData'!B:AI, 2, FALSE)</f>
        <v>n1022</v>
      </c>
      <c r="F1548" s="36" t="s">
        <v>3186</v>
      </c>
      <c r="G1548" s="14">
        <v>1</v>
      </c>
      <c r="H1548">
        <f ca="1">COUNTIFS('3.DNAExtractions'!$B:$B,$B1548,'3.DNAExtractions'!$D:$D,H$1)</f>
        <v>0</v>
      </c>
      <c r="J1548" s="13" t="s">
        <v>3134</v>
      </c>
      <c r="N1548" s="14"/>
      <c r="O1548" s="52" t="s">
        <v>3339</v>
      </c>
    </row>
    <row r="1549" spans="1:15" x14ac:dyDescent="0.25">
      <c r="A1549" s="48">
        <v>1006</v>
      </c>
      <c r="B1549" s="1" t="str">
        <f t="shared" si="57"/>
        <v>OG1006F</v>
      </c>
      <c r="C1549" s="1" t="str">
        <f t="shared" si="58"/>
        <v>OG1006</v>
      </c>
      <c r="D1549" t="str">
        <f>VLOOKUP(C1549, '1.MetaData'!B:AI, 2, FALSE)</f>
        <v>n1030</v>
      </c>
      <c r="F1549" s="36" t="s">
        <v>3186</v>
      </c>
      <c r="G1549" s="14">
        <v>1</v>
      </c>
      <c r="H1549">
        <f ca="1">COUNTIFS('3.DNAExtractions'!$B:$B,$B1549,'3.DNAExtractions'!$D:$D,H$1)</f>
        <v>1</v>
      </c>
      <c r="J1549" s="13" t="s">
        <v>3134</v>
      </c>
      <c r="N1549" s="14"/>
      <c r="O1549" s="52" t="s">
        <v>3339</v>
      </c>
    </row>
    <row r="1550" spans="1:15" x14ac:dyDescent="0.25">
      <c r="A1550" s="48">
        <v>1007</v>
      </c>
      <c r="B1550" s="1" t="str">
        <f t="shared" ref="B1550:B1581" si="59">IF(G1550&gt;1,_xlfn.CONCAT(C1550,LEFT(F1550,1),G1550),_xlfn.CONCAT(C1550,LEFT(F1550,1)))</f>
        <v>OG1007F</v>
      </c>
      <c r="C1550" s="1" t="str">
        <f t="shared" ref="C1550:C1581" si="60">_xlfn.CONCAT("OG",A1550)</f>
        <v>OG1007</v>
      </c>
      <c r="D1550" t="str">
        <f>VLOOKUP(C1550, '1.MetaData'!B:AI, 2, FALSE)</f>
        <v>n1038</v>
      </c>
      <c r="F1550" s="36" t="s">
        <v>3186</v>
      </c>
      <c r="G1550" s="14">
        <v>1</v>
      </c>
      <c r="H1550">
        <f ca="1">COUNTIFS('3.DNAExtractions'!$B:$B,$B1550,'3.DNAExtractions'!$D:$D,H$1)</f>
        <v>1</v>
      </c>
      <c r="J1550" s="13" t="s">
        <v>3134</v>
      </c>
      <c r="N1550" s="14"/>
      <c r="O1550" s="52" t="s">
        <v>3339</v>
      </c>
    </row>
    <row r="1551" spans="1:15" x14ac:dyDescent="0.25">
      <c r="A1551" s="48">
        <v>1008</v>
      </c>
      <c r="B1551" s="1" t="str">
        <f t="shared" si="59"/>
        <v>OG1008F</v>
      </c>
      <c r="C1551" s="1" t="str">
        <f t="shared" si="60"/>
        <v>OG1008</v>
      </c>
      <c r="D1551" t="str">
        <f>VLOOKUP(C1551, '1.MetaData'!B:AI, 2, FALSE)</f>
        <v>n1032</v>
      </c>
      <c r="F1551" s="36" t="s">
        <v>3186</v>
      </c>
      <c r="G1551" s="14">
        <v>1</v>
      </c>
      <c r="H1551">
        <f ca="1">COUNTIFS('3.DNAExtractions'!$B:$B,$B1551,'3.DNAExtractions'!$D:$D,H$1)</f>
        <v>1</v>
      </c>
      <c r="J1551" s="13" t="s">
        <v>3134</v>
      </c>
      <c r="N1551" s="14"/>
      <c r="O1551" s="52" t="s">
        <v>3339</v>
      </c>
    </row>
    <row r="1552" spans="1:15" x14ac:dyDescent="0.25">
      <c r="A1552" s="48">
        <v>1009</v>
      </c>
      <c r="B1552" s="1" t="str">
        <f t="shared" si="59"/>
        <v>OG1009F</v>
      </c>
      <c r="C1552" s="1" t="str">
        <f t="shared" si="60"/>
        <v>OG1009</v>
      </c>
      <c r="D1552" t="str">
        <f>VLOOKUP(C1552, '1.MetaData'!B:AI, 2, FALSE)</f>
        <v>n1039</v>
      </c>
      <c r="F1552" s="36" t="s">
        <v>3186</v>
      </c>
      <c r="G1552" s="14">
        <v>1</v>
      </c>
      <c r="H1552">
        <f ca="1">COUNTIFS('3.DNAExtractions'!$B:$B,$B1552,'3.DNAExtractions'!$D:$D,H$1)</f>
        <v>1</v>
      </c>
      <c r="J1552" s="13" t="s">
        <v>3134</v>
      </c>
      <c r="N1552" s="14"/>
      <c r="O1552" s="52" t="s">
        <v>3339</v>
      </c>
    </row>
    <row r="1553" spans="1:15" x14ac:dyDescent="0.25">
      <c r="A1553" s="48">
        <v>1010</v>
      </c>
      <c r="B1553" s="1" t="str">
        <f t="shared" si="59"/>
        <v>OG1010F</v>
      </c>
      <c r="C1553" s="1" t="str">
        <f t="shared" si="60"/>
        <v>OG1010</v>
      </c>
      <c r="D1553" t="str">
        <f>VLOOKUP(C1553, '1.MetaData'!B:AI, 2, FALSE)</f>
        <v>n1037</v>
      </c>
      <c r="F1553" s="36" t="s">
        <v>3186</v>
      </c>
      <c r="G1553" s="14">
        <v>1</v>
      </c>
      <c r="H1553">
        <f ca="1">COUNTIFS('3.DNAExtractions'!$B:$B,$B1553,'3.DNAExtractions'!$D:$D,H$1)</f>
        <v>1</v>
      </c>
      <c r="J1553" s="13" t="s">
        <v>3134</v>
      </c>
      <c r="N1553" s="14"/>
      <c r="O1553" s="52" t="s">
        <v>3339</v>
      </c>
    </row>
    <row r="1554" spans="1:15" x14ac:dyDescent="0.25">
      <c r="A1554" s="48">
        <v>1011</v>
      </c>
      <c r="B1554" s="1" t="str">
        <f t="shared" si="59"/>
        <v>OG1011F</v>
      </c>
      <c r="C1554" s="1" t="str">
        <f t="shared" si="60"/>
        <v>OG1011</v>
      </c>
      <c r="D1554" t="str">
        <f>VLOOKUP(C1554, '1.MetaData'!B:AI, 2, FALSE)</f>
        <v>n1042</v>
      </c>
      <c r="F1554" s="36" t="s">
        <v>3186</v>
      </c>
      <c r="G1554" s="14">
        <v>1</v>
      </c>
      <c r="H1554">
        <f ca="1">COUNTIFS('3.DNAExtractions'!$B:$B,$B1554,'3.DNAExtractions'!$D:$D,H$1)</f>
        <v>1</v>
      </c>
      <c r="J1554" s="13" t="s">
        <v>3134</v>
      </c>
      <c r="N1554" s="14"/>
      <c r="O1554" s="52" t="s">
        <v>3339</v>
      </c>
    </row>
    <row r="1555" spans="1:15" x14ac:dyDescent="0.25">
      <c r="A1555" s="48">
        <v>1012</v>
      </c>
      <c r="B1555" s="1" t="str">
        <f t="shared" si="59"/>
        <v>OG1012F</v>
      </c>
      <c r="C1555" s="1" t="str">
        <f t="shared" si="60"/>
        <v>OG1012</v>
      </c>
      <c r="D1555" t="str">
        <f>VLOOKUP(C1555, '1.MetaData'!B:AI, 2, FALSE)</f>
        <v>n1040</v>
      </c>
      <c r="F1555" s="36" t="s">
        <v>3186</v>
      </c>
      <c r="G1555" s="14">
        <v>1</v>
      </c>
      <c r="H1555">
        <f ca="1">COUNTIFS('3.DNAExtractions'!$B:$B,$B1555,'3.DNAExtractions'!$D:$D,H$1)</f>
        <v>1</v>
      </c>
      <c r="J1555" s="13" t="s">
        <v>3134</v>
      </c>
      <c r="N1555" s="14"/>
      <c r="O1555" s="52" t="s">
        <v>3339</v>
      </c>
    </row>
    <row r="1556" spans="1:15" x14ac:dyDescent="0.25">
      <c r="A1556" s="48">
        <v>1013</v>
      </c>
      <c r="B1556" s="1" t="str">
        <f t="shared" si="59"/>
        <v>OG1013F</v>
      </c>
      <c r="C1556" s="1" t="str">
        <f t="shared" si="60"/>
        <v>OG1013</v>
      </c>
      <c r="D1556" t="str">
        <f>VLOOKUP(C1556, '1.MetaData'!B:AI, 2, FALSE)</f>
        <v>n1048</v>
      </c>
      <c r="F1556" s="36" t="s">
        <v>3186</v>
      </c>
      <c r="G1556" s="14">
        <v>1</v>
      </c>
      <c r="H1556">
        <f ca="1">COUNTIFS('3.DNAExtractions'!$B:$B,$B1556,'3.DNAExtractions'!$D:$D,H$1)</f>
        <v>1</v>
      </c>
      <c r="J1556" s="13" t="s">
        <v>3134</v>
      </c>
      <c r="N1556" s="14"/>
      <c r="O1556" s="52" t="s">
        <v>3339</v>
      </c>
    </row>
    <row r="1557" spans="1:15" x14ac:dyDescent="0.25">
      <c r="A1557" s="48">
        <v>1014</v>
      </c>
      <c r="B1557" s="1" t="str">
        <f t="shared" si="59"/>
        <v>OG1014F</v>
      </c>
      <c r="C1557" s="1" t="str">
        <f t="shared" si="60"/>
        <v>OG1014</v>
      </c>
      <c r="D1557" t="str">
        <f>VLOOKUP(C1557, '1.MetaData'!B:AI, 2, FALSE)</f>
        <v>n1053</v>
      </c>
      <c r="F1557" s="36" t="s">
        <v>3186</v>
      </c>
      <c r="G1557" s="14">
        <v>1</v>
      </c>
      <c r="H1557">
        <f ca="1">COUNTIFS('3.DNAExtractions'!$B:$B,$B1557,'3.DNAExtractions'!$D:$D,H$1)</f>
        <v>1</v>
      </c>
      <c r="J1557" s="13" t="s">
        <v>3134</v>
      </c>
      <c r="N1557" s="14"/>
      <c r="O1557" s="52" t="s">
        <v>3339</v>
      </c>
    </row>
    <row r="1558" spans="1:15" x14ac:dyDescent="0.25">
      <c r="A1558" s="48">
        <v>1015</v>
      </c>
      <c r="B1558" s="1" t="str">
        <f t="shared" si="59"/>
        <v>OG1015F</v>
      </c>
      <c r="C1558" s="1" t="str">
        <f t="shared" si="60"/>
        <v>OG1015</v>
      </c>
      <c r="D1558" t="str">
        <f>VLOOKUP(C1558, '1.MetaData'!B:AI, 2, FALSE)</f>
        <v>n1054</v>
      </c>
      <c r="F1558" s="36" t="s">
        <v>3186</v>
      </c>
      <c r="G1558" s="14">
        <v>1</v>
      </c>
      <c r="H1558">
        <f ca="1">COUNTIFS('3.DNAExtractions'!$B:$B,$B1558,'3.DNAExtractions'!$D:$D,H$1)</f>
        <v>1</v>
      </c>
      <c r="J1558" s="13" t="s">
        <v>3134</v>
      </c>
      <c r="N1558" s="14"/>
      <c r="O1558" s="52" t="s">
        <v>3339</v>
      </c>
    </row>
    <row r="1559" spans="1:15" x14ac:dyDescent="0.25">
      <c r="A1559" s="48">
        <v>1016</v>
      </c>
      <c r="B1559" s="1" t="str">
        <f t="shared" si="59"/>
        <v>OG1016F</v>
      </c>
      <c r="C1559" s="1" t="str">
        <f t="shared" si="60"/>
        <v>OG1016</v>
      </c>
      <c r="D1559" t="str">
        <f>VLOOKUP(C1559, '1.MetaData'!B:AI, 2, FALSE)</f>
        <v>n1062</v>
      </c>
      <c r="F1559" s="36" t="s">
        <v>3186</v>
      </c>
      <c r="G1559" s="14">
        <v>1</v>
      </c>
      <c r="H1559">
        <f ca="1">COUNTIFS('3.DNAExtractions'!$B:$B,$B1559,'3.DNAExtractions'!$D:$D,H$1)</f>
        <v>1</v>
      </c>
      <c r="J1559" s="13" t="s">
        <v>3134</v>
      </c>
      <c r="N1559" s="14"/>
      <c r="O1559" s="52" t="s">
        <v>3339</v>
      </c>
    </row>
    <row r="1560" spans="1:15" x14ac:dyDescent="0.25">
      <c r="A1560" s="48">
        <v>1017</v>
      </c>
      <c r="B1560" s="1" t="str">
        <f t="shared" si="59"/>
        <v>OG1017F</v>
      </c>
      <c r="C1560" s="1" t="str">
        <f t="shared" si="60"/>
        <v>OG1017</v>
      </c>
      <c r="D1560" t="str">
        <f>VLOOKUP(C1560, '1.MetaData'!B:AI, 2, FALSE)</f>
        <v>n1060</v>
      </c>
      <c r="F1560" s="36" t="s">
        <v>3186</v>
      </c>
      <c r="G1560" s="14">
        <v>1</v>
      </c>
      <c r="H1560">
        <f ca="1">COUNTIFS('3.DNAExtractions'!$B:$B,$B1560,'3.DNAExtractions'!$D:$D,H$1)</f>
        <v>1</v>
      </c>
      <c r="J1560" s="13" t="s">
        <v>3134</v>
      </c>
      <c r="N1560" s="14"/>
      <c r="O1560" s="52" t="s">
        <v>3339</v>
      </c>
    </row>
    <row r="1561" spans="1:15" x14ac:dyDescent="0.25">
      <c r="A1561" s="48">
        <v>1018</v>
      </c>
      <c r="B1561" s="1" t="str">
        <f t="shared" si="59"/>
        <v>OG1018F</v>
      </c>
      <c r="C1561" s="1" t="str">
        <f t="shared" si="60"/>
        <v>OG1018</v>
      </c>
      <c r="D1561" t="str">
        <f>VLOOKUP(C1561, '1.MetaData'!B:AI, 2, FALSE)</f>
        <v>n1065</v>
      </c>
      <c r="F1561" s="36" t="s">
        <v>3186</v>
      </c>
      <c r="G1561" s="14">
        <v>1</v>
      </c>
      <c r="H1561">
        <f ca="1">COUNTIFS('3.DNAExtractions'!$B:$B,$B1561,'3.DNAExtractions'!$D:$D,H$1)</f>
        <v>1</v>
      </c>
      <c r="J1561" s="13" t="s">
        <v>3134</v>
      </c>
      <c r="N1561" s="14"/>
      <c r="O1561" s="52" t="s">
        <v>3339</v>
      </c>
    </row>
    <row r="1562" spans="1:15" x14ac:dyDescent="0.25">
      <c r="A1562" s="48">
        <v>1019</v>
      </c>
      <c r="B1562" s="1" t="str">
        <f t="shared" si="59"/>
        <v>OG1019F</v>
      </c>
      <c r="C1562" s="1" t="str">
        <f t="shared" si="60"/>
        <v>OG1019</v>
      </c>
      <c r="D1562" t="str">
        <f>VLOOKUP(C1562, '1.MetaData'!B:AI, 2, FALSE)</f>
        <v>n1061</v>
      </c>
      <c r="F1562" s="36" t="s">
        <v>3186</v>
      </c>
      <c r="G1562" s="14">
        <v>1</v>
      </c>
      <c r="H1562">
        <f ca="1">COUNTIFS('3.DNAExtractions'!$B:$B,$B1562,'3.DNAExtractions'!$D:$D,H$1)</f>
        <v>1</v>
      </c>
      <c r="J1562" s="13" t="s">
        <v>3134</v>
      </c>
      <c r="N1562" s="14"/>
      <c r="O1562" s="52" t="s">
        <v>3339</v>
      </c>
    </row>
    <row r="1563" spans="1:15" x14ac:dyDescent="0.25">
      <c r="A1563" s="48">
        <v>1020</v>
      </c>
      <c r="B1563" s="1" t="str">
        <f t="shared" si="59"/>
        <v>OG1020F</v>
      </c>
      <c r="C1563" s="1" t="str">
        <f t="shared" si="60"/>
        <v>OG1020</v>
      </c>
      <c r="D1563" t="str">
        <f>VLOOKUP(C1563, '1.MetaData'!B:AI, 2, FALSE)</f>
        <v>n1075</v>
      </c>
      <c r="F1563" s="36" t="s">
        <v>3186</v>
      </c>
      <c r="G1563" s="14">
        <v>1</v>
      </c>
      <c r="H1563">
        <f ca="1">COUNTIFS('3.DNAExtractions'!$B:$B,$B1563,'3.DNAExtractions'!$D:$D,H$1)</f>
        <v>1</v>
      </c>
      <c r="J1563" s="13" t="s">
        <v>3134</v>
      </c>
      <c r="N1563" s="14"/>
      <c r="O1563" s="52" t="s">
        <v>3339</v>
      </c>
    </row>
    <row r="1564" spans="1:15" x14ac:dyDescent="0.25">
      <c r="A1564" s="48">
        <v>1021</v>
      </c>
      <c r="B1564" s="1" t="str">
        <f t="shared" si="59"/>
        <v>OG1021F</v>
      </c>
      <c r="C1564" s="1" t="str">
        <f t="shared" si="60"/>
        <v>OG1021</v>
      </c>
      <c r="D1564" t="str">
        <f>VLOOKUP(C1564, '1.MetaData'!B:AI, 2, FALSE)</f>
        <v>n1076</v>
      </c>
      <c r="F1564" s="36" t="s">
        <v>3186</v>
      </c>
      <c r="G1564" s="14">
        <v>1</v>
      </c>
      <c r="H1564">
        <f ca="1">COUNTIFS('3.DNAExtractions'!$B:$B,$B1564,'3.DNAExtractions'!$D:$D,H$1)</f>
        <v>1</v>
      </c>
      <c r="J1564" s="13" t="s">
        <v>3134</v>
      </c>
      <c r="N1564" s="14"/>
      <c r="O1564" s="52" t="s">
        <v>3339</v>
      </c>
    </row>
    <row r="1565" spans="1:15" x14ac:dyDescent="0.25">
      <c r="A1565" s="48">
        <v>1022</v>
      </c>
      <c r="B1565" s="1" t="str">
        <f t="shared" si="59"/>
        <v>OG1022F</v>
      </c>
      <c r="C1565" s="1" t="str">
        <f t="shared" si="60"/>
        <v>OG1022</v>
      </c>
      <c r="D1565" t="str">
        <f>VLOOKUP(C1565, '1.MetaData'!B:AI, 2, FALSE)</f>
        <v>n1075</v>
      </c>
      <c r="F1565" s="36" t="s">
        <v>3186</v>
      </c>
      <c r="G1565" s="14">
        <v>1</v>
      </c>
      <c r="H1565">
        <f ca="1">COUNTIFS('3.DNAExtractions'!$B:$B,$B1565,'3.DNAExtractions'!$D:$D,H$1)</f>
        <v>0</v>
      </c>
      <c r="J1565" s="13" t="s">
        <v>3134</v>
      </c>
      <c r="N1565" s="14"/>
      <c r="O1565" s="52" t="s">
        <v>3339</v>
      </c>
    </row>
    <row r="1566" spans="1:15" x14ac:dyDescent="0.25">
      <c r="A1566" s="48">
        <v>1023</v>
      </c>
      <c r="B1566" s="1" t="str">
        <f t="shared" si="59"/>
        <v>OG1023F</v>
      </c>
      <c r="C1566" s="1" t="str">
        <f t="shared" si="60"/>
        <v>OG1023</v>
      </c>
      <c r="D1566" t="str">
        <f>VLOOKUP(C1566, '1.MetaData'!B:AI, 2, FALSE)</f>
        <v>n1076</v>
      </c>
      <c r="F1566" s="36" t="s">
        <v>3186</v>
      </c>
      <c r="G1566" s="14">
        <v>1</v>
      </c>
      <c r="H1566">
        <f ca="1">COUNTIFS('3.DNAExtractions'!$B:$B,$B1566,'3.DNAExtractions'!$D:$D,H$1)</f>
        <v>0</v>
      </c>
      <c r="J1566" s="13" t="s">
        <v>3134</v>
      </c>
      <c r="N1566" s="14"/>
      <c r="O1566" s="52" t="s">
        <v>3339</v>
      </c>
    </row>
    <row r="1567" spans="1:15" x14ac:dyDescent="0.25">
      <c r="A1567" s="48">
        <v>1024</v>
      </c>
      <c r="B1567" s="1" t="str">
        <f t="shared" si="59"/>
        <v>OG1024F</v>
      </c>
      <c r="C1567" s="1" t="str">
        <f t="shared" si="60"/>
        <v>OG1024</v>
      </c>
      <c r="D1567" t="str">
        <f>VLOOKUP(C1567, '1.MetaData'!B:AI, 2, FALSE)</f>
        <v>n1081</v>
      </c>
      <c r="F1567" s="36" t="s">
        <v>3186</v>
      </c>
      <c r="G1567" s="14">
        <v>1</v>
      </c>
      <c r="H1567">
        <f ca="1">COUNTIFS('3.DNAExtractions'!$B:$B,$B1567,'3.DNAExtractions'!$D:$D,H$1)</f>
        <v>1</v>
      </c>
      <c r="J1567" s="13" t="s">
        <v>3134</v>
      </c>
      <c r="N1567" s="14"/>
      <c r="O1567" s="52" t="s">
        <v>3339</v>
      </c>
    </row>
    <row r="1568" spans="1:15" x14ac:dyDescent="0.25">
      <c r="A1568" s="48">
        <v>1025</v>
      </c>
      <c r="B1568" s="1" t="str">
        <f t="shared" si="59"/>
        <v>OG1025F</v>
      </c>
      <c r="C1568" s="1" t="str">
        <f t="shared" si="60"/>
        <v>OG1025</v>
      </c>
      <c r="D1568" t="str">
        <f>VLOOKUP(C1568, '1.MetaData'!B:AI, 2, FALSE)</f>
        <v>n1080</v>
      </c>
      <c r="F1568" s="36" t="s">
        <v>3186</v>
      </c>
      <c r="G1568" s="14">
        <v>1</v>
      </c>
      <c r="H1568">
        <f ca="1">COUNTIFS('3.DNAExtractions'!$B:$B,$B1568,'3.DNAExtractions'!$D:$D,H$1)</f>
        <v>1</v>
      </c>
      <c r="J1568" s="13" t="s">
        <v>3134</v>
      </c>
      <c r="N1568" s="14"/>
      <c r="O1568" s="52" t="s">
        <v>3339</v>
      </c>
    </row>
    <row r="1569" spans="1:15" x14ac:dyDescent="0.25">
      <c r="A1569" s="48">
        <v>1026</v>
      </c>
      <c r="B1569" s="1" t="str">
        <f t="shared" si="59"/>
        <v>OG1026F</v>
      </c>
      <c r="C1569" s="1" t="str">
        <f t="shared" si="60"/>
        <v>OG1026</v>
      </c>
      <c r="D1569" t="str">
        <f>VLOOKUP(C1569, '1.MetaData'!B:AI, 2, FALSE)</f>
        <v>n1082</v>
      </c>
      <c r="F1569" s="36" t="s">
        <v>3186</v>
      </c>
      <c r="G1569" s="14">
        <v>1</v>
      </c>
      <c r="H1569">
        <f ca="1">COUNTIFS('3.DNAExtractions'!$B:$B,$B1569,'3.DNAExtractions'!$D:$D,H$1)</f>
        <v>1</v>
      </c>
      <c r="J1569" s="13" t="s">
        <v>3134</v>
      </c>
      <c r="N1569" s="14"/>
      <c r="O1569" s="52" t="s">
        <v>3339</v>
      </c>
    </row>
    <row r="1570" spans="1:15" x14ac:dyDescent="0.25">
      <c r="A1570" s="48">
        <v>1027</v>
      </c>
      <c r="B1570" s="1" t="str">
        <f t="shared" si="59"/>
        <v>OG1027F</v>
      </c>
      <c r="C1570" s="1" t="str">
        <f t="shared" si="60"/>
        <v>OG1027</v>
      </c>
      <c r="D1570" t="str">
        <f>VLOOKUP(C1570, '1.MetaData'!B:AI, 2, FALSE)</f>
        <v>n1086</v>
      </c>
      <c r="F1570" s="36" t="s">
        <v>3186</v>
      </c>
      <c r="G1570" s="14">
        <v>1</v>
      </c>
      <c r="H1570">
        <f ca="1">COUNTIFS('3.DNAExtractions'!$B:$B,$B1570,'3.DNAExtractions'!$D:$D,H$1)</f>
        <v>1</v>
      </c>
      <c r="J1570" s="13" t="s">
        <v>3134</v>
      </c>
      <c r="N1570" s="14"/>
      <c r="O1570" s="52" t="s">
        <v>3339</v>
      </c>
    </row>
    <row r="1571" spans="1:15" x14ac:dyDescent="0.25">
      <c r="A1571" s="48">
        <v>1028</v>
      </c>
      <c r="B1571" s="1" t="str">
        <f t="shared" si="59"/>
        <v>OG1028F</v>
      </c>
      <c r="C1571" s="1" t="str">
        <f t="shared" si="60"/>
        <v>OG1028</v>
      </c>
      <c r="D1571" t="str">
        <f>VLOOKUP(C1571, '1.MetaData'!B:AI, 2, FALSE)</f>
        <v>n1121</v>
      </c>
      <c r="F1571" s="36" t="s">
        <v>3186</v>
      </c>
      <c r="G1571" s="14">
        <v>1</v>
      </c>
      <c r="H1571">
        <f ca="1">COUNTIFS('3.DNAExtractions'!$B:$B,$B1571,'3.DNAExtractions'!$D:$D,H$1)</f>
        <v>1</v>
      </c>
      <c r="J1571" s="13" t="s">
        <v>3134</v>
      </c>
      <c r="N1571" s="14"/>
      <c r="O1571" s="52" t="s">
        <v>3339</v>
      </c>
    </row>
    <row r="1572" spans="1:15" x14ac:dyDescent="0.25">
      <c r="A1572" s="48">
        <v>1029</v>
      </c>
      <c r="B1572" s="1" t="str">
        <f t="shared" si="59"/>
        <v>OG1029F</v>
      </c>
      <c r="C1572" s="1" t="str">
        <f t="shared" si="60"/>
        <v>OG1029</v>
      </c>
      <c r="D1572" t="str">
        <f>VLOOKUP(C1572, '1.MetaData'!B:AI, 2, FALSE)</f>
        <v>n1130</v>
      </c>
      <c r="F1572" s="36" t="s">
        <v>3186</v>
      </c>
      <c r="G1572" s="14">
        <v>1</v>
      </c>
      <c r="H1572">
        <f ca="1">COUNTIFS('3.DNAExtractions'!$B:$B,$B1572,'3.DNAExtractions'!$D:$D,H$1)</f>
        <v>1</v>
      </c>
      <c r="J1572" s="13" t="s">
        <v>3134</v>
      </c>
      <c r="N1572" s="14"/>
      <c r="O1572" s="52" t="s">
        <v>3339</v>
      </c>
    </row>
    <row r="1573" spans="1:15" x14ac:dyDescent="0.25">
      <c r="A1573" s="48">
        <v>1030</v>
      </c>
      <c r="B1573" s="1" t="str">
        <f t="shared" si="59"/>
        <v>OG1030F</v>
      </c>
      <c r="C1573" s="1" t="str">
        <f t="shared" si="60"/>
        <v>OG1030</v>
      </c>
      <c r="D1573" t="str">
        <f>VLOOKUP(C1573, '1.MetaData'!B:AI, 2, FALSE)</f>
        <v>n1133</v>
      </c>
      <c r="F1573" s="36" t="s">
        <v>3186</v>
      </c>
      <c r="G1573" s="14">
        <v>1</v>
      </c>
      <c r="H1573">
        <f ca="1">COUNTIFS('3.DNAExtractions'!$B:$B,$B1573,'3.DNAExtractions'!$D:$D,H$1)</f>
        <v>1</v>
      </c>
      <c r="J1573" s="13" t="s">
        <v>3134</v>
      </c>
      <c r="N1573" s="14"/>
      <c r="O1573" s="52" t="s">
        <v>3339</v>
      </c>
    </row>
    <row r="1574" spans="1:15" x14ac:dyDescent="0.25">
      <c r="A1574" s="48">
        <v>1031</v>
      </c>
      <c r="B1574" s="1" t="str">
        <f t="shared" si="59"/>
        <v>OG1031F</v>
      </c>
      <c r="C1574" s="1" t="str">
        <f t="shared" si="60"/>
        <v>OG1031</v>
      </c>
      <c r="D1574" t="str">
        <f>VLOOKUP(C1574, '1.MetaData'!B:AI, 2, FALSE)</f>
        <v>n1167</v>
      </c>
      <c r="F1574" s="36" t="s">
        <v>3186</v>
      </c>
      <c r="G1574" s="14">
        <v>1</v>
      </c>
      <c r="H1574">
        <f ca="1">COUNTIFS('3.DNAExtractions'!$B:$B,$B1574,'3.DNAExtractions'!$D:$D,H$1)</f>
        <v>1</v>
      </c>
      <c r="J1574" s="13" t="s">
        <v>3134</v>
      </c>
      <c r="N1574" s="14"/>
      <c r="O1574" s="52" t="s">
        <v>3339</v>
      </c>
    </row>
    <row r="1575" spans="1:15" x14ac:dyDescent="0.25">
      <c r="A1575" s="48">
        <v>1032</v>
      </c>
      <c r="B1575" s="1" t="str">
        <f t="shared" si="59"/>
        <v>OG1032F</v>
      </c>
      <c r="C1575" s="1" t="str">
        <f t="shared" si="60"/>
        <v>OG1032</v>
      </c>
      <c r="D1575" t="str">
        <f>VLOOKUP(C1575, '1.MetaData'!B:AI, 2, FALSE)</f>
        <v>n1169</v>
      </c>
      <c r="F1575" s="36" t="s">
        <v>3186</v>
      </c>
      <c r="G1575" s="14">
        <v>1</v>
      </c>
      <c r="H1575">
        <f ca="1">COUNTIFS('3.DNAExtractions'!$B:$B,$B1575,'3.DNAExtractions'!$D:$D,H$1)</f>
        <v>1</v>
      </c>
      <c r="J1575" s="13" t="s">
        <v>3134</v>
      </c>
      <c r="N1575" s="14"/>
      <c r="O1575" s="52" t="s">
        <v>3339</v>
      </c>
    </row>
    <row r="1576" spans="1:15" x14ac:dyDescent="0.25">
      <c r="A1576" s="48">
        <v>1033</v>
      </c>
      <c r="B1576" s="1" t="str">
        <f t="shared" si="59"/>
        <v>OG1033F</v>
      </c>
      <c r="C1576" s="1" t="str">
        <f t="shared" si="60"/>
        <v>OG1033</v>
      </c>
      <c r="D1576" t="str">
        <f>VLOOKUP(C1576, '1.MetaData'!B:AI, 2, FALSE)</f>
        <v>n1177</v>
      </c>
      <c r="F1576" s="36" t="s">
        <v>3186</v>
      </c>
      <c r="G1576" s="14">
        <v>1</v>
      </c>
      <c r="H1576">
        <f ca="1">COUNTIFS('3.DNAExtractions'!$B:$B,$B1576,'3.DNAExtractions'!$D:$D,H$1)</f>
        <v>1</v>
      </c>
      <c r="J1576" s="13" t="s">
        <v>3134</v>
      </c>
      <c r="N1576" s="14"/>
      <c r="O1576" s="52" t="s">
        <v>3339</v>
      </c>
    </row>
    <row r="1577" spans="1:15" x14ac:dyDescent="0.25">
      <c r="A1577" s="48">
        <v>1034</v>
      </c>
      <c r="B1577" s="1" t="str">
        <f t="shared" si="59"/>
        <v>OG1034F</v>
      </c>
      <c r="C1577" s="1" t="str">
        <f t="shared" si="60"/>
        <v>OG1034</v>
      </c>
      <c r="D1577" t="str">
        <f>VLOOKUP(C1577, '1.MetaData'!B:AI, 2, FALSE)</f>
        <v>n1200</v>
      </c>
      <c r="F1577" s="36" t="s">
        <v>3186</v>
      </c>
      <c r="G1577" s="14">
        <v>1</v>
      </c>
      <c r="H1577">
        <f ca="1">COUNTIFS('3.DNAExtractions'!$B:$B,$B1577,'3.DNAExtractions'!$D:$D,H$1)</f>
        <v>1</v>
      </c>
      <c r="J1577" s="13" t="s">
        <v>3134</v>
      </c>
      <c r="N1577" s="14"/>
      <c r="O1577" s="52" t="s">
        <v>3339</v>
      </c>
    </row>
    <row r="1578" spans="1:15" x14ac:dyDescent="0.25">
      <c r="A1578" s="48">
        <v>1035</v>
      </c>
      <c r="B1578" s="1" t="str">
        <f t="shared" si="59"/>
        <v>OG1035F</v>
      </c>
      <c r="C1578" s="1" t="str">
        <f t="shared" si="60"/>
        <v>OG1035</v>
      </c>
      <c r="D1578" t="str">
        <f>VLOOKUP(C1578, '1.MetaData'!B:AI, 2, FALSE)</f>
        <v>n1212</v>
      </c>
      <c r="F1578" s="36" t="s">
        <v>3186</v>
      </c>
      <c r="G1578" s="14">
        <v>1</v>
      </c>
      <c r="H1578">
        <f ca="1">COUNTIFS('3.DNAExtractions'!$B:$B,$B1578,'3.DNAExtractions'!$D:$D,H$1)</f>
        <v>1</v>
      </c>
      <c r="J1578" s="13" t="s">
        <v>3134</v>
      </c>
      <c r="N1578" s="14"/>
      <c r="O1578" s="52" t="s">
        <v>3339</v>
      </c>
    </row>
    <row r="1579" spans="1:15" x14ac:dyDescent="0.25">
      <c r="A1579" s="48">
        <v>1036</v>
      </c>
      <c r="B1579" s="1" t="str">
        <f t="shared" si="59"/>
        <v>OG1036F</v>
      </c>
      <c r="C1579" s="1" t="str">
        <f t="shared" si="60"/>
        <v>OG1036</v>
      </c>
      <c r="D1579" t="str">
        <f>VLOOKUP(C1579, '1.MetaData'!B:AI, 2, FALSE)</f>
        <v>n1213</v>
      </c>
      <c r="F1579" s="36" t="s">
        <v>3186</v>
      </c>
      <c r="G1579" s="14">
        <v>1</v>
      </c>
      <c r="H1579">
        <f ca="1">COUNTIFS('3.DNAExtractions'!$B:$B,$B1579,'3.DNAExtractions'!$D:$D,H$1)</f>
        <v>1</v>
      </c>
      <c r="J1579" s="13" t="s">
        <v>3134</v>
      </c>
      <c r="N1579" s="14"/>
      <c r="O1579" s="52" t="s">
        <v>3339</v>
      </c>
    </row>
    <row r="1580" spans="1:15" x14ac:dyDescent="0.25">
      <c r="A1580" s="48">
        <v>1037</v>
      </c>
      <c r="B1580" s="1" t="str">
        <f t="shared" si="59"/>
        <v>OG1037F</v>
      </c>
      <c r="C1580" s="1" t="str">
        <f t="shared" si="60"/>
        <v>OG1037</v>
      </c>
      <c r="D1580" t="str">
        <f>VLOOKUP(C1580, '1.MetaData'!B:AI, 2, FALSE)</f>
        <v>q29</v>
      </c>
      <c r="F1580" s="36" t="s">
        <v>3186</v>
      </c>
      <c r="G1580" s="14">
        <v>1</v>
      </c>
      <c r="H1580">
        <f ca="1">COUNTIFS('3.DNAExtractions'!$B:$B,$B1580,'3.DNAExtractions'!$D:$D,H$1)</f>
        <v>1</v>
      </c>
      <c r="J1580" s="13" t="s">
        <v>3134</v>
      </c>
      <c r="N1580" s="14"/>
      <c r="O1580" s="52" t="s">
        <v>3339</v>
      </c>
    </row>
    <row r="1581" spans="1:15" x14ac:dyDescent="0.25">
      <c r="A1581" s="48">
        <v>1038</v>
      </c>
      <c r="B1581" s="1" t="str">
        <f t="shared" si="59"/>
        <v>OG1038F</v>
      </c>
      <c r="C1581" s="1" t="str">
        <f t="shared" si="60"/>
        <v>OG1038</v>
      </c>
      <c r="D1581" t="str">
        <f>VLOOKUP(C1581, '1.MetaData'!B:AI, 2, FALSE)</f>
        <v>n1317</v>
      </c>
      <c r="F1581" s="36" t="s">
        <v>3186</v>
      </c>
      <c r="G1581" s="14">
        <v>1</v>
      </c>
      <c r="H1581">
        <f ca="1">COUNTIFS('3.DNAExtractions'!$B:$B,$B1581,'3.DNAExtractions'!$D:$D,H$1)</f>
        <v>1</v>
      </c>
      <c r="J1581" s="13" t="s">
        <v>3134</v>
      </c>
      <c r="N1581" s="14"/>
      <c r="O1581" s="52" t="s">
        <v>3339</v>
      </c>
    </row>
    <row r="1582" spans="1:15" x14ac:dyDescent="0.25">
      <c r="A1582" s="48">
        <v>1039</v>
      </c>
      <c r="B1582" s="1" t="str">
        <f t="shared" ref="B1582:B1613" si="61">IF(G1582&gt;1,_xlfn.CONCAT(C1582,LEFT(F1582,1),G1582),_xlfn.CONCAT(C1582,LEFT(F1582,1)))</f>
        <v>OG1039F</v>
      </c>
      <c r="C1582" s="1" t="str">
        <f t="shared" ref="C1582:C1613" si="62">_xlfn.CONCAT("OG",A1582)</f>
        <v>OG1039</v>
      </c>
      <c r="D1582" t="str">
        <f>VLOOKUP(C1582, '1.MetaData'!B:AI, 2, FALSE)</f>
        <v>q57</v>
      </c>
      <c r="F1582" s="36" t="s">
        <v>3186</v>
      </c>
      <c r="G1582" s="14">
        <v>1</v>
      </c>
      <c r="H1582">
        <f ca="1">COUNTIFS('3.DNAExtractions'!$B:$B,$B1582,'3.DNAExtractions'!$D:$D,H$1)</f>
        <v>1</v>
      </c>
      <c r="J1582" s="13" t="s">
        <v>3134</v>
      </c>
      <c r="N1582" s="14"/>
      <c r="O1582" s="52" t="s">
        <v>3339</v>
      </c>
    </row>
    <row r="1583" spans="1:15" x14ac:dyDescent="0.25">
      <c r="A1583" s="48">
        <v>1040</v>
      </c>
      <c r="B1583" s="1" t="str">
        <f t="shared" si="61"/>
        <v>OG1040F</v>
      </c>
      <c r="C1583" s="1" t="str">
        <f t="shared" si="62"/>
        <v>OG1040</v>
      </c>
      <c r="D1583" t="str">
        <f>VLOOKUP(C1583, '1.MetaData'!B:AI, 2, FALSE)</f>
        <v>w60</v>
      </c>
      <c r="F1583" s="36" t="s">
        <v>3186</v>
      </c>
      <c r="G1583" s="14">
        <v>1</v>
      </c>
      <c r="H1583">
        <f ca="1">COUNTIFS('3.DNAExtractions'!$B:$B,$B1583,'3.DNAExtractions'!$D:$D,H$1)</f>
        <v>1</v>
      </c>
      <c r="J1583" s="13" t="s">
        <v>3134</v>
      </c>
      <c r="N1583" s="14"/>
      <c r="O1583" s="52" t="s">
        <v>3339</v>
      </c>
    </row>
    <row r="1584" spans="1:15" x14ac:dyDescent="0.25">
      <c r="A1584" s="48">
        <v>1041</v>
      </c>
      <c r="B1584" s="1" t="str">
        <f t="shared" si="61"/>
        <v>OG1041F</v>
      </c>
      <c r="C1584" s="1" t="str">
        <f t="shared" si="62"/>
        <v>OG1041</v>
      </c>
      <c r="D1584" t="str">
        <f>VLOOKUP(C1584, '1.MetaData'!B:AI, 2, FALSE)</f>
        <v>w73</v>
      </c>
      <c r="F1584" s="36" t="s">
        <v>3186</v>
      </c>
      <c r="G1584" s="14">
        <v>1</v>
      </c>
      <c r="H1584">
        <f ca="1">COUNTIFS('3.DNAExtractions'!$B:$B,$B1584,'3.DNAExtractions'!$D:$D,H$1)</f>
        <v>1</v>
      </c>
      <c r="J1584" s="13" t="s">
        <v>3134</v>
      </c>
      <c r="N1584" s="14"/>
      <c r="O1584" s="52" t="s">
        <v>3339</v>
      </c>
    </row>
    <row r="1585" spans="1:15" x14ac:dyDescent="0.25">
      <c r="A1585" s="48">
        <v>1042</v>
      </c>
      <c r="B1585" s="1" t="str">
        <f t="shared" si="61"/>
        <v>OG1042F</v>
      </c>
      <c r="C1585" s="1" t="str">
        <f t="shared" si="62"/>
        <v>OG1042</v>
      </c>
      <c r="D1585" t="str">
        <f>VLOOKUP(C1585, '1.MetaData'!B:AI, 2, FALSE)</f>
        <v>w6</v>
      </c>
      <c r="F1585" s="36" t="s">
        <v>3186</v>
      </c>
      <c r="G1585" s="14">
        <v>1</v>
      </c>
      <c r="H1585">
        <f ca="1">COUNTIFS('3.DNAExtractions'!$B:$B,$B1585,'3.DNAExtractions'!$D:$D,H$1)</f>
        <v>1</v>
      </c>
      <c r="J1585" s="13" t="s">
        <v>3134</v>
      </c>
      <c r="N1585" s="14"/>
      <c r="O1585" s="52" t="s">
        <v>3339</v>
      </c>
    </row>
    <row r="1586" spans="1:15" x14ac:dyDescent="0.25">
      <c r="A1586" s="48">
        <v>1043</v>
      </c>
      <c r="B1586" s="1" t="str">
        <f t="shared" si="61"/>
        <v>OG1043F</v>
      </c>
      <c r="C1586" s="1" t="str">
        <f t="shared" si="62"/>
        <v>OG1043</v>
      </c>
      <c r="D1586" t="str">
        <f>VLOOKUP(C1586, '1.MetaData'!B:AI, 2, FALSE)</f>
        <v>w7</v>
      </c>
      <c r="F1586" s="36" t="s">
        <v>3186</v>
      </c>
      <c r="G1586" s="14">
        <v>1</v>
      </c>
      <c r="H1586">
        <f ca="1">COUNTIFS('3.DNAExtractions'!$B:$B,$B1586,'3.DNAExtractions'!$D:$D,H$1)</f>
        <v>1</v>
      </c>
      <c r="J1586" s="13" t="s">
        <v>3134</v>
      </c>
      <c r="N1586" s="14"/>
      <c r="O1586" s="52" t="s">
        <v>3339</v>
      </c>
    </row>
    <row r="1587" spans="1:15" x14ac:dyDescent="0.25">
      <c r="A1587" s="48">
        <v>1044</v>
      </c>
      <c r="B1587" s="1" t="str">
        <f t="shared" si="61"/>
        <v>OG1044F</v>
      </c>
      <c r="C1587" s="1" t="str">
        <f t="shared" si="62"/>
        <v>OG1044</v>
      </c>
      <c r="D1587" t="str">
        <f>VLOOKUP(C1587, '1.MetaData'!B:AI, 2, FALSE)</f>
        <v>w9</v>
      </c>
      <c r="F1587" s="36" t="s">
        <v>3186</v>
      </c>
      <c r="G1587" s="14">
        <v>1</v>
      </c>
      <c r="H1587">
        <f ca="1">COUNTIFS('3.DNAExtractions'!$B:$B,$B1587,'3.DNAExtractions'!$D:$D,H$1)</f>
        <v>1</v>
      </c>
      <c r="J1587" s="13" t="s">
        <v>3134</v>
      </c>
      <c r="N1587" s="14"/>
      <c r="O1587" s="52" t="s">
        <v>3339</v>
      </c>
    </row>
    <row r="1588" spans="1:15" x14ac:dyDescent="0.25">
      <c r="A1588" s="48">
        <v>1045</v>
      </c>
      <c r="B1588" s="1" t="str">
        <f t="shared" si="61"/>
        <v>OG1045F</v>
      </c>
      <c r="C1588" s="1" t="str">
        <f t="shared" si="62"/>
        <v>OG1045</v>
      </c>
      <c r="D1588" t="str">
        <f>VLOOKUP(C1588, '1.MetaData'!B:AI, 2, FALSE)</f>
        <v>w18</v>
      </c>
      <c r="F1588" s="36" t="s">
        <v>3186</v>
      </c>
      <c r="G1588" s="14">
        <v>1</v>
      </c>
      <c r="H1588">
        <f ca="1">COUNTIFS('3.DNAExtractions'!$B:$B,$B1588,'3.DNAExtractions'!$D:$D,H$1)</f>
        <v>1</v>
      </c>
      <c r="J1588" s="13" t="s">
        <v>3134</v>
      </c>
      <c r="N1588" s="14"/>
      <c r="O1588" s="52" t="s">
        <v>3339</v>
      </c>
    </row>
    <row r="1589" spans="1:15" x14ac:dyDescent="0.25">
      <c r="A1589" s="48">
        <v>1046</v>
      </c>
      <c r="B1589" s="1" t="str">
        <f t="shared" si="61"/>
        <v>OG1046F</v>
      </c>
      <c r="C1589" s="1" t="str">
        <f t="shared" si="62"/>
        <v>OG1046</v>
      </c>
      <c r="D1589" t="str">
        <f>VLOOKUP(C1589, '1.MetaData'!B:AI, 2, FALSE)</f>
        <v>w19</v>
      </c>
      <c r="F1589" s="36" t="s">
        <v>3186</v>
      </c>
      <c r="G1589" s="14">
        <v>1</v>
      </c>
      <c r="H1589">
        <f ca="1">COUNTIFS('3.DNAExtractions'!$B:$B,$B1589,'3.DNAExtractions'!$D:$D,H$1)</f>
        <v>1</v>
      </c>
      <c r="J1589" s="13" t="s">
        <v>3134</v>
      </c>
      <c r="N1589" s="14"/>
      <c r="O1589" s="52" t="s">
        <v>3339</v>
      </c>
    </row>
    <row r="1590" spans="1:15" x14ac:dyDescent="0.25">
      <c r="A1590" s="48">
        <v>1047</v>
      </c>
      <c r="B1590" s="1" t="str">
        <f t="shared" si="61"/>
        <v>OG1047F</v>
      </c>
      <c r="C1590" s="1" t="str">
        <f t="shared" si="62"/>
        <v>OG1047</v>
      </c>
      <c r="D1590" t="str">
        <f>VLOOKUP(C1590, '1.MetaData'!B:AI, 2, FALSE)</f>
        <v>w25</v>
      </c>
      <c r="F1590" s="36" t="s">
        <v>3186</v>
      </c>
      <c r="G1590" s="14">
        <v>1</v>
      </c>
      <c r="H1590">
        <f ca="1">COUNTIFS('3.DNAExtractions'!$B:$B,$B1590,'3.DNAExtractions'!$D:$D,H$1)</f>
        <v>1</v>
      </c>
      <c r="J1590" s="13" t="s">
        <v>3134</v>
      </c>
      <c r="N1590" s="14"/>
      <c r="O1590" s="52" t="s">
        <v>3339</v>
      </c>
    </row>
    <row r="1591" spans="1:15" x14ac:dyDescent="0.25">
      <c r="A1591" s="48">
        <v>1048</v>
      </c>
      <c r="B1591" s="1" t="str">
        <f t="shared" si="61"/>
        <v>OG1048F</v>
      </c>
      <c r="C1591" s="1" t="str">
        <f t="shared" si="62"/>
        <v>OG1048</v>
      </c>
      <c r="D1591" t="str">
        <f>VLOOKUP(C1591, '1.MetaData'!B:AI, 2, FALSE)</f>
        <v>w29</v>
      </c>
      <c r="F1591" s="36" t="s">
        <v>3186</v>
      </c>
      <c r="G1591" s="14">
        <v>1</v>
      </c>
      <c r="H1591">
        <f ca="1">COUNTIFS('3.DNAExtractions'!$B:$B,$B1591,'3.DNAExtractions'!$D:$D,H$1)</f>
        <v>1</v>
      </c>
      <c r="J1591" s="13" t="s">
        <v>3134</v>
      </c>
      <c r="N1591" s="14"/>
      <c r="O1591" s="52" t="s">
        <v>3339</v>
      </c>
    </row>
    <row r="1592" spans="1:15" x14ac:dyDescent="0.25">
      <c r="A1592" s="48">
        <v>1049</v>
      </c>
      <c r="B1592" s="1" t="str">
        <f t="shared" si="61"/>
        <v>OG1049F</v>
      </c>
      <c r="C1592" s="1" t="str">
        <f t="shared" si="62"/>
        <v>OG1049</v>
      </c>
      <c r="D1592" t="str">
        <f>VLOOKUP(C1592, '1.MetaData'!B:AI, 2, FALSE)</f>
        <v>w30</v>
      </c>
      <c r="F1592" s="36" t="s">
        <v>3186</v>
      </c>
      <c r="G1592" s="14">
        <v>1</v>
      </c>
      <c r="H1592">
        <f ca="1">COUNTIFS('3.DNAExtractions'!$B:$B,$B1592,'3.DNAExtractions'!$D:$D,H$1)</f>
        <v>1</v>
      </c>
      <c r="J1592" s="13" t="s">
        <v>3134</v>
      </c>
      <c r="N1592" s="14"/>
      <c r="O1592" s="52" t="s">
        <v>3339</v>
      </c>
    </row>
    <row r="1593" spans="1:15" x14ac:dyDescent="0.25">
      <c r="A1593" s="48">
        <v>1050</v>
      </c>
      <c r="B1593" s="1" t="str">
        <f t="shared" si="61"/>
        <v>OG1050F</v>
      </c>
      <c r="C1593" s="1" t="str">
        <f t="shared" si="62"/>
        <v>OG1050</v>
      </c>
      <c r="D1593" t="str">
        <f>VLOOKUP(C1593, '1.MetaData'!B:AI, 2, FALSE)</f>
        <v>w31</v>
      </c>
      <c r="F1593" s="36" t="s">
        <v>3186</v>
      </c>
      <c r="G1593" s="14">
        <v>1</v>
      </c>
      <c r="H1593">
        <f ca="1">COUNTIFS('3.DNAExtractions'!$B:$B,$B1593,'3.DNAExtractions'!$D:$D,H$1)</f>
        <v>1</v>
      </c>
      <c r="J1593" s="13" t="s">
        <v>3134</v>
      </c>
      <c r="N1593" s="14"/>
      <c r="O1593" s="52" t="s">
        <v>3339</v>
      </c>
    </row>
    <row r="1594" spans="1:15" x14ac:dyDescent="0.25">
      <c r="A1594" s="48">
        <v>1051</v>
      </c>
      <c r="B1594" s="1" t="str">
        <f t="shared" si="61"/>
        <v>OG1051F</v>
      </c>
      <c r="C1594" s="1" t="str">
        <f t="shared" si="62"/>
        <v>OG1051</v>
      </c>
      <c r="D1594" t="str">
        <f>VLOOKUP(C1594, '1.MetaData'!B:AI, 2, FALSE)</f>
        <v>w33</v>
      </c>
      <c r="F1594" s="36" t="s">
        <v>3186</v>
      </c>
      <c r="G1594" s="14">
        <v>1</v>
      </c>
      <c r="H1594">
        <f ca="1">COUNTIFS('3.DNAExtractions'!$B:$B,$B1594,'3.DNAExtractions'!$D:$D,H$1)</f>
        <v>1</v>
      </c>
      <c r="J1594" s="13" t="s">
        <v>3134</v>
      </c>
      <c r="N1594" s="14"/>
      <c r="O1594" s="52" t="s">
        <v>3339</v>
      </c>
    </row>
    <row r="1595" spans="1:15" x14ac:dyDescent="0.25">
      <c r="A1595" s="48">
        <v>1052</v>
      </c>
      <c r="B1595" s="1" t="str">
        <f t="shared" si="61"/>
        <v>OG1052F</v>
      </c>
      <c r="C1595" s="1" t="str">
        <f t="shared" si="62"/>
        <v>OG1052</v>
      </c>
      <c r="D1595" t="str">
        <f>VLOOKUP(C1595, '1.MetaData'!B:AI, 2, FALSE)</f>
        <v>w35</v>
      </c>
      <c r="F1595" s="36" t="s">
        <v>3186</v>
      </c>
      <c r="G1595" s="14">
        <v>1</v>
      </c>
      <c r="H1595">
        <f ca="1">COUNTIFS('3.DNAExtractions'!$B:$B,$B1595,'3.DNAExtractions'!$D:$D,H$1)</f>
        <v>1</v>
      </c>
      <c r="J1595" s="13" t="s">
        <v>3134</v>
      </c>
      <c r="N1595" s="14"/>
      <c r="O1595" s="52" t="s">
        <v>3339</v>
      </c>
    </row>
    <row r="1596" spans="1:15" x14ac:dyDescent="0.25">
      <c r="A1596" s="48">
        <v>1053</v>
      </c>
      <c r="B1596" s="1" t="str">
        <f t="shared" si="61"/>
        <v>OG1053F</v>
      </c>
      <c r="C1596" s="1" t="str">
        <f t="shared" si="62"/>
        <v>OG1053</v>
      </c>
      <c r="D1596" t="str">
        <f>VLOOKUP(C1596, '1.MetaData'!B:AI, 2, FALSE)</f>
        <v>w36</v>
      </c>
      <c r="F1596" s="36" t="s">
        <v>3186</v>
      </c>
      <c r="G1596" s="14">
        <v>1</v>
      </c>
      <c r="H1596">
        <f ca="1">COUNTIFS('3.DNAExtractions'!$B:$B,$B1596,'3.DNAExtractions'!$D:$D,H$1)</f>
        <v>1</v>
      </c>
      <c r="J1596" s="13" t="s">
        <v>3134</v>
      </c>
      <c r="N1596" s="14"/>
      <c r="O1596" s="52" t="s">
        <v>3339</v>
      </c>
    </row>
    <row r="1597" spans="1:15" x14ac:dyDescent="0.25">
      <c r="A1597" s="48">
        <v>1054</v>
      </c>
      <c r="B1597" s="1" t="str">
        <f t="shared" si="61"/>
        <v>OG1054F</v>
      </c>
      <c r="C1597" s="1" t="str">
        <f t="shared" si="62"/>
        <v>OG1054</v>
      </c>
      <c r="D1597" t="str">
        <f>VLOOKUP(C1597, '1.MetaData'!B:AI, 2, FALSE)</f>
        <v>q81</v>
      </c>
      <c r="F1597" s="36" t="s">
        <v>3186</v>
      </c>
      <c r="G1597" s="14">
        <v>1</v>
      </c>
      <c r="H1597">
        <f ca="1">COUNTIFS('3.DNAExtractions'!$B:$B,$B1597,'3.DNAExtractions'!$D:$D,H$1)</f>
        <v>1</v>
      </c>
      <c r="J1597" s="13" t="s">
        <v>3134</v>
      </c>
      <c r="N1597" s="14"/>
      <c r="O1597" s="52" t="s">
        <v>3339</v>
      </c>
    </row>
    <row r="1598" spans="1:15" x14ac:dyDescent="0.25">
      <c r="A1598" s="48">
        <v>1055</v>
      </c>
      <c r="B1598" s="1" t="str">
        <f t="shared" si="61"/>
        <v>OG1055F</v>
      </c>
      <c r="C1598" s="1" t="str">
        <f t="shared" si="62"/>
        <v>OG1055</v>
      </c>
      <c r="D1598" t="str">
        <f>VLOOKUP(C1598, '1.MetaData'!B:AI, 2, FALSE)</f>
        <v>q100</v>
      </c>
      <c r="F1598" s="36" t="s">
        <v>3186</v>
      </c>
      <c r="G1598" s="14">
        <v>1</v>
      </c>
      <c r="H1598">
        <f ca="1">COUNTIFS('3.DNAExtractions'!$B:$B,$B1598,'3.DNAExtractions'!$D:$D,H$1)</f>
        <v>1</v>
      </c>
      <c r="J1598" s="13" t="s">
        <v>3134</v>
      </c>
      <c r="N1598" s="14"/>
      <c r="O1598" s="52" t="s">
        <v>3339</v>
      </c>
    </row>
    <row r="1599" spans="1:15" x14ac:dyDescent="0.25">
      <c r="A1599" s="48">
        <v>1056</v>
      </c>
      <c r="B1599" s="1" t="str">
        <f t="shared" si="61"/>
        <v>OG1056F</v>
      </c>
      <c r="C1599" s="1" t="str">
        <f t="shared" si="62"/>
        <v>OG1056</v>
      </c>
      <c r="D1599" t="str">
        <f>VLOOKUP(C1599, '1.MetaData'!B:AI, 2, FALSE)</f>
        <v>q102</v>
      </c>
      <c r="F1599" s="36" t="s">
        <v>3186</v>
      </c>
      <c r="G1599" s="14">
        <v>1</v>
      </c>
      <c r="H1599">
        <f ca="1">COUNTIFS('3.DNAExtractions'!$B:$B,$B1599,'3.DNAExtractions'!$D:$D,H$1)</f>
        <v>1</v>
      </c>
      <c r="J1599" s="13" t="s">
        <v>3134</v>
      </c>
      <c r="N1599" s="14"/>
      <c r="O1599" s="52" t="s">
        <v>3339</v>
      </c>
    </row>
    <row r="1600" spans="1:15" x14ac:dyDescent="0.25">
      <c r="A1600" s="48">
        <v>1057</v>
      </c>
      <c r="B1600" s="1" t="str">
        <f t="shared" si="61"/>
        <v>OG1057F</v>
      </c>
      <c r="C1600" s="1" t="str">
        <f t="shared" si="62"/>
        <v>OG1057</v>
      </c>
      <c r="D1600" t="str">
        <f>VLOOKUP(C1600, '1.MetaData'!B:AI, 2, FALSE)</f>
        <v>q104</v>
      </c>
      <c r="F1600" s="36" t="s">
        <v>3186</v>
      </c>
      <c r="G1600" s="14">
        <v>1</v>
      </c>
      <c r="H1600">
        <f ca="1">COUNTIFS('3.DNAExtractions'!$B:$B,$B1600,'3.DNAExtractions'!$D:$D,H$1)</f>
        <v>1</v>
      </c>
      <c r="J1600" s="13" t="s">
        <v>3134</v>
      </c>
      <c r="N1600" s="14"/>
      <c r="O1600" s="52" t="s">
        <v>3339</v>
      </c>
    </row>
    <row r="1601" spans="1:15" x14ac:dyDescent="0.25">
      <c r="A1601" s="48">
        <v>1058</v>
      </c>
      <c r="B1601" s="1" t="str">
        <f t="shared" si="61"/>
        <v>OG1058F</v>
      </c>
      <c r="C1601" s="1" t="str">
        <f t="shared" si="62"/>
        <v>OG1058</v>
      </c>
      <c r="D1601" t="str">
        <f>VLOOKUP(C1601, '1.MetaData'!B:AI, 2, FALSE)</f>
        <v>q106</v>
      </c>
      <c r="F1601" s="36" t="s">
        <v>3186</v>
      </c>
      <c r="G1601" s="14">
        <v>1</v>
      </c>
      <c r="H1601">
        <f ca="1">COUNTIFS('3.DNAExtractions'!$B:$B,$B1601,'3.DNAExtractions'!$D:$D,H$1)</f>
        <v>1</v>
      </c>
      <c r="J1601" s="13" t="s">
        <v>3134</v>
      </c>
      <c r="N1601" s="14"/>
      <c r="O1601" s="52" t="s">
        <v>3339</v>
      </c>
    </row>
    <row r="1602" spans="1:15" x14ac:dyDescent="0.25">
      <c r="A1602" s="48">
        <v>1059</v>
      </c>
      <c r="B1602" s="1" t="str">
        <f t="shared" si="61"/>
        <v>OG1059F</v>
      </c>
      <c r="C1602" s="1" t="str">
        <f t="shared" si="62"/>
        <v>OG1059</v>
      </c>
      <c r="D1602" t="str">
        <f>VLOOKUP(C1602, '1.MetaData'!B:AI, 2, FALSE)</f>
        <v>q105</v>
      </c>
      <c r="F1602" s="36" t="s">
        <v>3186</v>
      </c>
      <c r="G1602" s="14">
        <v>1</v>
      </c>
      <c r="H1602">
        <f ca="1">COUNTIFS('3.DNAExtractions'!$B:$B,$B1602,'3.DNAExtractions'!$D:$D,H$1)</f>
        <v>1</v>
      </c>
      <c r="J1602" s="13" t="s">
        <v>3134</v>
      </c>
      <c r="N1602" s="14"/>
      <c r="O1602" s="52" t="s">
        <v>3339</v>
      </c>
    </row>
    <row r="1603" spans="1:15" x14ac:dyDescent="0.25">
      <c r="A1603" s="48">
        <v>1060</v>
      </c>
      <c r="B1603" s="1" t="str">
        <f t="shared" si="61"/>
        <v>OG1060F</v>
      </c>
      <c r="C1603" s="1" t="str">
        <f t="shared" si="62"/>
        <v>OG1060</v>
      </c>
      <c r="D1603" t="str">
        <f>VLOOKUP(C1603, '1.MetaData'!B:AI, 2, FALSE)</f>
        <v>q107</v>
      </c>
      <c r="F1603" s="36" t="s">
        <v>3186</v>
      </c>
      <c r="G1603" s="14">
        <v>1</v>
      </c>
      <c r="H1603">
        <f ca="1">COUNTIFS('3.DNAExtractions'!$B:$B,$B1603,'3.DNAExtractions'!$D:$D,H$1)</f>
        <v>1</v>
      </c>
      <c r="J1603" s="13" t="s">
        <v>3134</v>
      </c>
      <c r="N1603" s="14"/>
      <c r="O1603" s="52" t="s">
        <v>3339</v>
      </c>
    </row>
    <row r="1604" spans="1:15" x14ac:dyDescent="0.25">
      <c r="A1604" s="48">
        <v>1061</v>
      </c>
      <c r="B1604" s="1" t="str">
        <f t="shared" si="61"/>
        <v>OG1061F</v>
      </c>
      <c r="C1604" s="1" t="str">
        <f t="shared" si="62"/>
        <v>OG1061</v>
      </c>
      <c r="D1604" t="str">
        <f>VLOOKUP(C1604, '1.MetaData'!B:AI, 2, FALSE)</f>
        <v>q110</v>
      </c>
      <c r="F1604" s="36" t="s">
        <v>3186</v>
      </c>
      <c r="G1604" s="14">
        <v>1</v>
      </c>
      <c r="H1604">
        <f ca="1">COUNTIFS('3.DNAExtractions'!$B:$B,$B1604,'3.DNAExtractions'!$D:$D,H$1)</f>
        <v>1</v>
      </c>
      <c r="J1604" s="13" t="s">
        <v>3134</v>
      </c>
      <c r="N1604" s="14"/>
      <c r="O1604" s="52" t="s">
        <v>3339</v>
      </c>
    </row>
    <row r="1605" spans="1:15" x14ac:dyDescent="0.25">
      <c r="A1605" s="48">
        <v>1062</v>
      </c>
      <c r="B1605" s="1" t="str">
        <f t="shared" si="61"/>
        <v>OG1062F</v>
      </c>
      <c r="C1605" s="1" t="str">
        <f t="shared" si="62"/>
        <v>OG1062</v>
      </c>
      <c r="D1605" t="str">
        <f>VLOOKUP(C1605, '1.MetaData'!B:AI, 2, FALSE)</f>
        <v>q109</v>
      </c>
      <c r="F1605" s="36" t="s">
        <v>3186</v>
      </c>
      <c r="G1605" s="14">
        <v>1</v>
      </c>
      <c r="H1605">
        <f ca="1">COUNTIFS('3.DNAExtractions'!$B:$B,$B1605,'3.DNAExtractions'!$D:$D,H$1)</f>
        <v>1</v>
      </c>
      <c r="J1605" s="13" t="s">
        <v>3134</v>
      </c>
      <c r="N1605" s="14"/>
      <c r="O1605" s="52" t="s">
        <v>3339</v>
      </c>
    </row>
    <row r="1606" spans="1:15" x14ac:dyDescent="0.25">
      <c r="A1606" s="48">
        <v>1063</v>
      </c>
      <c r="B1606" s="1" t="str">
        <f t="shared" si="61"/>
        <v>OG1063F</v>
      </c>
      <c r="C1606" s="1" t="str">
        <f t="shared" si="62"/>
        <v>OG1063</v>
      </c>
      <c r="D1606" t="str">
        <f>VLOOKUP(C1606, '1.MetaData'!B:AI, 2, FALSE)</f>
        <v>q108</v>
      </c>
      <c r="F1606" s="36" t="s">
        <v>3186</v>
      </c>
      <c r="G1606" s="14">
        <v>1</v>
      </c>
      <c r="H1606">
        <f ca="1">COUNTIFS('3.DNAExtractions'!$B:$B,$B1606,'3.DNAExtractions'!$D:$D,H$1)</f>
        <v>1</v>
      </c>
      <c r="J1606" s="13" t="s">
        <v>3134</v>
      </c>
      <c r="N1606" s="14"/>
      <c r="O1606" s="52" t="s">
        <v>3339</v>
      </c>
    </row>
    <row r="1607" spans="1:15" x14ac:dyDescent="0.25">
      <c r="A1607" s="48">
        <v>1064</v>
      </c>
      <c r="B1607" s="1" t="str">
        <f t="shared" si="61"/>
        <v>OG1064F</v>
      </c>
      <c r="C1607" s="1" t="str">
        <f t="shared" si="62"/>
        <v>OG1064</v>
      </c>
      <c r="D1607" t="str">
        <f>VLOOKUP(C1607, '1.MetaData'!B:AI, 2, FALSE)</f>
        <v>q111</v>
      </c>
      <c r="F1607" s="36" t="s">
        <v>3186</v>
      </c>
      <c r="G1607" s="14">
        <v>1</v>
      </c>
      <c r="H1607">
        <f ca="1">COUNTIFS('3.DNAExtractions'!$B:$B,$B1607,'3.DNAExtractions'!$D:$D,H$1)</f>
        <v>1</v>
      </c>
      <c r="J1607" s="13" t="s">
        <v>3134</v>
      </c>
      <c r="N1607" s="14"/>
      <c r="O1607" s="52" t="s">
        <v>3339</v>
      </c>
    </row>
    <row r="1608" spans="1:15" x14ac:dyDescent="0.25">
      <c r="A1608" s="48">
        <v>1065</v>
      </c>
      <c r="B1608" s="1" t="str">
        <f t="shared" si="61"/>
        <v>OG1065F</v>
      </c>
      <c r="C1608" s="1" t="str">
        <f t="shared" si="62"/>
        <v>OG1065</v>
      </c>
      <c r="D1608" t="str">
        <f>VLOOKUP(C1608, '1.MetaData'!B:AI, 2, FALSE)</f>
        <v>q114</v>
      </c>
      <c r="F1608" s="36" t="s">
        <v>3186</v>
      </c>
      <c r="G1608" s="14">
        <v>1</v>
      </c>
      <c r="H1608">
        <f ca="1">COUNTIFS('3.DNAExtractions'!$B:$B,$B1608,'3.DNAExtractions'!$D:$D,H$1)</f>
        <v>1</v>
      </c>
      <c r="J1608" s="13" t="s">
        <v>3134</v>
      </c>
      <c r="N1608" s="14"/>
      <c r="O1608" s="52" t="s">
        <v>3339</v>
      </c>
    </row>
    <row r="1609" spans="1:15" x14ac:dyDescent="0.25">
      <c r="A1609" s="48">
        <v>1066</v>
      </c>
      <c r="B1609" s="1" t="str">
        <f t="shared" si="61"/>
        <v>OG1066F</v>
      </c>
      <c r="C1609" s="1" t="str">
        <f t="shared" si="62"/>
        <v>OG1066</v>
      </c>
      <c r="D1609" t="str">
        <f>VLOOKUP(C1609, '1.MetaData'!B:AI, 2, FALSE)</f>
        <v>q112</v>
      </c>
      <c r="F1609" s="36" t="s">
        <v>3186</v>
      </c>
      <c r="G1609" s="14">
        <v>1</v>
      </c>
      <c r="H1609">
        <f ca="1">COUNTIFS('3.DNAExtractions'!$B:$B,$B1609,'3.DNAExtractions'!$D:$D,H$1)</f>
        <v>1</v>
      </c>
      <c r="J1609" s="13" t="s">
        <v>3134</v>
      </c>
      <c r="N1609" s="14"/>
      <c r="O1609" s="52" t="s">
        <v>3339</v>
      </c>
    </row>
    <row r="1610" spans="1:15" x14ac:dyDescent="0.25">
      <c r="A1610" s="48">
        <v>1067</v>
      </c>
      <c r="B1610" s="1" t="str">
        <f t="shared" si="61"/>
        <v>OG1067F</v>
      </c>
      <c r="C1610" s="1" t="str">
        <f t="shared" si="62"/>
        <v>OG1067</v>
      </c>
      <c r="D1610" t="str">
        <f>VLOOKUP(C1610, '1.MetaData'!B:AI, 2, FALSE)</f>
        <v>q113</v>
      </c>
      <c r="F1610" s="36" t="s">
        <v>3186</v>
      </c>
      <c r="G1610" s="14">
        <v>1</v>
      </c>
      <c r="H1610">
        <f ca="1">COUNTIFS('3.DNAExtractions'!$B:$B,$B1610,'3.DNAExtractions'!$D:$D,H$1)</f>
        <v>1</v>
      </c>
      <c r="J1610" s="13" t="s">
        <v>3134</v>
      </c>
      <c r="N1610" s="14"/>
      <c r="O1610" s="52" t="s">
        <v>3339</v>
      </c>
    </row>
    <row r="1611" spans="1:15" x14ac:dyDescent="0.25">
      <c r="A1611" s="48">
        <v>1068</v>
      </c>
      <c r="B1611" s="1" t="str">
        <f t="shared" si="61"/>
        <v>OG1068F</v>
      </c>
      <c r="C1611" s="1" t="str">
        <f t="shared" si="62"/>
        <v>OG1068</v>
      </c>
      <c r="D1611" t="str">
        <f>VLOOKUP(C1611, '1.MetaData'!B:AI, 2, FALSE)</f>
        <v>q107</v>
      </c>
      <c r="F1611" s="36" t="s">
        <v>3186</v>
      </c>
      <c r="G1611" s="14">
        <v>1</v>
      </c>
      <c r="H1611">
        <f ca="1">COUNTIFS('3.DNAExtractions'!$B:$B,$B1611,'3.DNAExtractions'!$D:$D,H$1)</f>
        <v>1</v>
      </c>
      <c r="J1611" s="13" t="s">
        <v>3134</v>
      </c>
      <c r="N1611" s="14"/>
      <c r="O1611" s="52" t="s">
        <v>3339</v>
      </c>
    </row>
    <row r="1612" spans="1:15" x14ac:dyDescent="0.25">
      <c r="A1612" s="48">
        <v>1069</v>
      </c>
      <c r="B1612" s="1" t="str">
        <f t="shared" si="61"/>
        <v>OG1069F</v>
      </c>
      <c r="C1612" s="1" t="str">
        <f t="shared" si="62"/>
        <v>OG1069</v>
      </c>
      <c r="D1612" t="str">
        <f>VLOOKUP(C1612, '1.MetaData'!B:AI, 2, FALSE)</f>
        <v>q111</v>
      </c>
      <c r="F1612" s="36" t="s">
        <v>3186</v>
      </c>
      <c r="G1612" s="14">
        <v>1</v>
      </c>
      <c r="H1612">
        <f ca="1">COUNTIFS('3.DNAExtractions'!$B:$B,$B1612,'3.DNAExtractions'!$D:$D,H$1)</f>
        <v>1</v>
      </c>
      <c r="J1612" s="13" t="s">
        <v>3134</v>
      </c>
      <c r="N1612" s="14"/>
      <c r="O1612" s="52" t="s">
        <v>3339</v>
      </c>
    </row>
    <row r="1613" spans="1:15" x14ac:dyDescent="0.25">
      <c r="A1613" s="48">
        <v>1070</v>
      </c>
      <c r="B1613" s="1" t="str">
        <f t="shared" si="61"/>
        <v>OG1070F</v>
      </c>
      <c r="C1613" s="1" t="str">
        <f t="shared" si="62"/>
        <v>OG1070</v>
      </c>
      <c r="D1613" t="str">
        <f>VLOOKUP(C1613, '1.MetaData'!B:AI, 2, FALSE)</f>
        <v>i100</v>
      </c>
      <c r="F1613" s="36" t="s">
        <v>3186</v>
      </c>
      <c r="G1613" s="14">
        <v>1</v>
      </c>
      <c r="H1613">
        <f ca="1">COUNTIFS('3.DNAExtractions'!$B:$B,$B1613,'3.DNAExtractions'!$D:$D,H$1)</f>
        <v>1</v>
      </c>
      <c r="J1613" s="13" t="s">
        <v>3134</v>
      </c>
      <c r="N1613" s="14"/>
      <c r="O1613" s="52" t="s">
        <v>3339</v>
      </c>
    </row>
    <row r="1614" spans="1:15" x14ac:dyDescent="0.25">
      <c r="A1614" s="48">
        <v>1071</v>
      </c>
      <c r="B1614" s="1" t="str">
        <f>IF(G1614&gt;1,_xlfn.CONCAT(C1614,LEFT(F1614,1),G1614),_xlfn.CONCAT(C1614,LEFT(F1614,1)))</f>
        <v>OG1071F</v>
      </c>
      <c r="C1614" s="1" t="str">
        <f>_xlfn.CONCAT("OG",A1614)</f>
        <v>OG1071</v>
      </c>
      <c r="D1614" t="str">
        <f>VLOOKUP(C1614, '1.MetaData'!B:AI, 2, FALSE)</f>
        <v>CV24_TS_1 FC, CV24_TS_1_B1, CV24_TS_1_B2, CV24_TS_1_B3, CV24_TS_1_B4, CV24_TS_1_RNA1, CV24_TS_1_RNA2, CV24_TS_1_WB 2ml EDTA, CV24_TS_1_WB</v>
      </c>
      <c r="F1614" s="36" t="s">
        <v>3186</v>
      </c>
      <c r="G1614" s="14">
        <v>1</v>
      </c>
      <c r="H1614">
        <f ca="1">COUNTIFS('3.DNAExtractions'!$B:$B,$B1614,'3.DNAExtractions'!$D:$D,H$1)</f>
        <v>1</v>
      </c>
      <c r="I1614" t="s">
        <v>3304</v>
      </c>
      <c r="J1614" s="13" t="s">
        <v>3134</v>
      </c>
      <c r="N1614" s="14"/>
    </row>
    <row r="1615" spans="1:15" x14ac:dyDescent="0.25">
      <c r="A1615" s="48">
        <v>1071</v>
      </c>
      <c r="B1615" s="1" t="str">
        <f t="shared" ref="B1615:B1621" si="63">IF(G1615&gt;1,_xlfn.CONCAT(C1615,LEFT(F1615,1),G1615),_xlfn.CONCAT(C1615,LEFT(F1615,1)))</f>
        <v>OG1071B</v>
      </c>
      <c r="C1615" s="1" t="str">
        <f t="shared" ref="C1615:C1621" si="64">_xlfn.CONCAT("OG",A1615)</f>
        <v>OG1071</v>
      </c>
      <c r="D1615" t="str">
        <f>VLOOKUP(C1615, '1.MetaData'!B:AI, 2, FALSE)</f>
        <v>CV24_TS_1 FC, CV24_TS_1_B1, CV24_TS_1_B2, CV24_TS_1_B3, CV24_TS_1_B4, CV24_TS_1_RNA1, CV24_TS_1_RNA2, CV24_TS_1_WB 2ml EDTA, CV24_TS_1_WB</v>
      </c>
      <c r="F1615" s="36" t="s">
        <v>3149</v>
      </c>
      <c r="G1615" s="14">
        <v>1</v>
      </c>
      <c r="H1615">
        <f ca="1">COUNTIFS('3.DNAExtractions'!$B:$B,$B1615,'3.DNAExtractions'!$D:$D,H$1)</f>
        <v>0</v>
      </c>
      <c r="I1615" t="s">
        <v>880</v>
      </c>
      <c r="J1615" s="13" t="s">
        <v>3134</v>
      </c>
      <c r="N1615" s="14"/>
    </row>
    <row r="1616" spans="1:15" x14ac:dyDescent="0.25">
      <c r="A1616" s="48">
        <v>1071</v>
      </c>
      <c r="B1616" s="1" t="str">
        <f t="shared" si="63"/>
        <v>OG1071B2</v>
      </c>
      <c r="C1616" s="1" t="str">
        <f t="shared" si="64"/>
        <v>OG1071</v>
      </c>
      <c r="D1616" t="str">
        <f>VLOOKUP(C1616, '1.MetaData'!B:AI, 2, FALSE)</f>
        <v>CV24_TS_1 FC, CV24_TS_1_B1, CV24_TS_1_B2, CV24_TS_1_B3, CV24_TS_1_B4, CV24_TS_1_RNA1, CV24_TS_1_RNA2, CV24_TS_1_WB 2ml EDTA, CV24_TS_1_WB</v>
      </c>
      <c r="F1616" s="36" t="s">
        <v>3149</v>
      </c>
      <c r="G1616" s="14">
        <v>2</v>
      </c>
      <c r="H1616">
        <f ca="1">COUNTIFS('3.DNAExtractions'!$B:$B,$B1616,'3.DNAExtractions'!$D:$D,H$1)</f>
        <v>0</v>
      </c>
      <c r="I1616" t="s">
        <v>880</v>
      </c>
      <c r="J1616" s="13" t="s">
        <v>3134</v>
      </c>
      <c r="N1616" s="14"/>
    </row>
    <row r="1617" spans="1:15" x14ac:dyDescent="0.25">
      <c r="A1617" s="48">
        <v>1071</v>
      </c>
      <c r="B1617" s="1" t="str">
        <f t="shared" si="63"/>
        <v>OG1071B3</v>
      </c>
      <c r="C1617" s="1" t="str">
        <f t="shared" si="64"/>
        <v>OG1071</v>
      </c>
      <c r="D1617" t="str">
        <f>VLOOKUP(C1617, '1.MetaData'!B:AI, 2, FALSE)</f>
        <v>CV24_TS_1 FC, CV24_TS_1_B1, CV24_TS_1_B2, CV24_TS_1_B3, CV24_TS_1_B4, CV24_TS_1_RNA1, CV24_TS_1_RNA2, CV24_TS_1_WB 2ml EDTA, CV24_TS_1_WB</v>
      </c>
      <c r="F1617" s="36" t="s">
        <v>3149</v>
      </c>
      <c r="G1617" s="14">
        <v>3</v>
      </c>
      <c r="H1617">
        <f ca="1">COUNTIFS('3.DNAExtractions'!$B:$B,$B1617,'3.DNAExtractions'!$D:$D,H$1)</f>
        <v>0</v>
      </c>
      <c r="I1617" t="s">
        <v>880</v>
      </c>
      <c r="J1617" s="13" t="s">
        <v>3134</v>
      </c>
      <c r="N1617" s="14"/>
    </row>
    <row r="1618" spans="1:15" x14ac:dyDescent="0.25">
      <c r="A1618" s="48">
        <v>1071</v>
      </c>
      <c r="B1618" s="1" t="str">
        <f t="shared" si="63"/>
        <v>OG1071B4</v>
      </c>
      <c r="C1618" s="1" t="str">
        <f t="shared" si="64"/>
        <v>OG1071</v>
      </c>
      <c r="D1618" t="str">
        <f>VLOOKUP(C1618, '1.MetaData'!B:AI, 2, FALSE)</f>
        <v>CV24_TS_1 FC, CV24_TS_1_B1, CV24_TS_1_B2, CV24_TS_1_B3, CV24_TS_1_B4, CV24_TS_1_RNA1, CV24_TS_1_RNA2, CV24_TS_1_WB 2ml EDTA, CV24_TS_1_WB</v>
      </c>
      <c r="F1618" s="36" t="s">
        <v>3149</v>
      </c>
      <c r="G1618" s="14">
        <v>4</v>
      </c>
      <c r="H1618">
        <f ca="1">COUNTIFS('3.DNAExtractions'!$B:$B,$B1618,'3.DNAExtractions'!$D:$D,H$1)</f>
        <v>0</v>
      </c>
      <c r="I1618" t="s">
        <v>880</v>
      </c>
      <c r="J1618" s="13" t="s">
        <v>3134</v>
      </c>
      <c r="N1618" s="14"/>
    </row>
    <row r="1619" spans="1:15" x14ac:dyDescent="0.25">
      <c r="A1619" s="48">
        <v>1071</v>
      </c>
      <c r="B1619" s="1" t="str">
        <f t="shared" si="63"/>
        <v>OG1071B5</v>
      </c>
      <c r="C1619" s="1" t="str">
        <f t="shared" si="64"/>
        <v>OG1071</v>
      </c>
      <c r="D1619" t="str">
        <f>VLOOKUP(C1619, '1.MetaData'!B:AI, 2, FALSE)</f>
        <v>CV24_TS_1 FC, CV24_TS_1_B1, CV24_TS_1_B2, CV24_TS_1_B3, CV24_TS_1_B4, CV24_TS_1_RNA1, CV24_TS_1_RNA2, CV24_TS_1_WB 2ml EDTA, CV24_TS_1_WB</v>
      </c>
      <c r="F1619" s="36" t="s">
        <v>3149</v>
      </c>
      <c r="G1619" s="14">
        <v>5</v>
      </c>
      <c r="H1619">
        <f ca="1">COUNTIFS('3.DNAExtractions'!$B:$B,$B1619,'3.DNAExtractions'!$D:$D,H$1)</f>
        <v>0</v>
      </c>
      <c r="I1619" t="s">
        <v>3233</v>
      </c>
      <c r="J1619" s="13" t="s">
        <v>3134</v>
      </c>
      <c r="N1619" s="14"/>
    </row>
    <row r="1620" spans="1:15" x14ac:dyDescent="0.25">
      <c r="A1620" s="48">
        <v>1071</v>
      </c>
      <c r="B1620" s="1" t="str">
        <f t="shared" si="63"/>
        <v>OG1071B6</v>
      </c>
      <c r="C1620" s="1" t="str">
        <f t="shared" si="64"/>
        <v>OG1071</v>
      </c>
      <c r="D1620" t="str">
        <f>VLOOKUP(C1620, '1.MetaData'!B:AI, 2, FALSE)</f>
        <v>CV24_TS_1 FC, CV24_TS_1_B1, CV24_TS_1_B2, CV24_TS_1_B3, CV24_TS_1_B4, CV24_TS_1_RNA1, CV24_TS_1_RNA2, CV24_TS_1_WB 2ml EDTA, CV24_TS_1_WB</v>
      </c>
      <c r="F1620" s="36" t="s">
        <v>3149</v>
      </c>
      <c r="G1620" s="14">
        <v>6</v>
      </c>
      <c r="H1620">
        <f ca="1">COUNTIFS('3.DNAExtractions'!$B:$B,$B1620,'3.DNAExtractions'!$D:$D,H$1)</f>
        <v>0</v>
      </c>
      <c r="I1620" t="s">
        <v>3233</v>
      </c>
      <c r="J1620" s="13" t="s">
        <v>3134</v>
      </c>
      <c r="N1620" s="14"/>
    </row>
    <row r="1621" spans="1:15" x14ac:dyDescent="0.25">
      <c r="A1621" s="48">
        <v>1071</v>
      </c>
      <c r="B1621" s="1" t="str">
        <f t="shared" si="63"/>
        <v>OG1071B7</v>
      </c>
      <c r="C1621" s="1" t="str">
        <f t="shared" si="64"/>
        <v>OG1071</v>
      </c>
      <c r="D1621" t="str">
        <f>VLOOKUP(C1621, '1.MetaData'!B:AI, 2, FALSE)</f>
        <v>CV24_TS_1 FC, CV24_TS_1_B1, CV24_TS_1_B2, CV24_TS_1_B3, CV24_TS_1_B4, CV24_TS_1_RNA1, CV24_TS_1_RNA2, CV24_TS_1_WB 2ml EDTA, CV24_TS_1_WB</v>
      </c>
      <c r="F1621" s="36" t="s">
        <v>3149</v>
      </c>
      <c r="G1621" s="14">
        <v>7</v>
      </c>
      <c r="H1621">
        <f ca="1">COUNTIFS('3.DNAExtractions'!$B:$B,$B1621,'3.DNAExtractions'!$D:$D,H$1)</f>
        <v>0</v>
      </c>
      <c r="I1621" t="s">
        <v>3340</v>
      </c>
      <c r="J1621" s="13" t="s">
        <v>3134</v>
      </c>
      <c r="N1621" s="14"/>
    </row>
    <row r="1622" spans="1:15" x14ac:dyDescent="0.25">
      <c r="A1622" s="48">
        <v>1071</v>
      </c>
      <c r="B1622" s="1" t="str">
        <f t="shared" ref="B1622:B1636" si="65">IF(G1622&gt;1,_xlfn.CONCAT(C1622,LEFT(F1622,1),G1622),_xlfn.CONCAT(C1622,LEFT(F1622,1)))</f>
        <v>OG1071B8</v>
      </c>
      <c r="C1622" s="1" t="str">
        <f>_xlfn.CONCAT("OG",A1622)</f>
        <v>OG1071</v>
      </c>
      <c r="D1622" t="str">
        <f>VLOOKUP(C1622, '1.MetaData'!B:AI, 2, FALSE)</f>
        <v>CV24_TS_1 FC, CV24_TS_1_B1, CV24_TS_1_B2, CV24_TS_1_B3, CV24_TS_1_B4, CV24_TS_1_RNA1, CV24_TS_1_RNA2, CV24_TS_1_WB 2ml EDTA, CV24_TS_1_WB</v>
      </c>
      <c r="F1622" s="36" t="s">
        <v>3149</v>
      </c>
      <c r="G1622" s="14">
        <v>8</v>
      </c>
      <c r="H1622">
        <f ca="1">COUNTIFS('3.DNAExtractions'!$B:$B,$B1622,'3.DNAExtractions'!$D:$D,H$1)</f>
        <v>0</v>
      </c>
      <c r="I1622" t="s">
        <v>3341</v>
      </c>
      <c r="J1622" s="13" t="s">
        <v>3134</v>
      </c>
      <c r="N1622" s="14"/>
    </row>
    <row r="1623" spans="1:15" x14ac:dyDescent="0.25">
      <c r="A1623" s="48">
        <v>1072</v>
      </c>
      <c r="B1623" s="1" t="str">
        <f t="shared" si="65"/>
        <v>OG1072F</v>
      </c>
      <c r="C1623" s="1" t="str">
        <f t="shared" ref="C1623:C1625" si="66">_xlfn.CONCAT("OG",A1623)</f>
        <v>OG1072</v>
      </c>
      <c r="D1623" t="str">
        <f>VLOOKUP(C1623, '1.MetaData'!B:AI, 2, FALSE)</f>
        <v>JB_TS_1</v>
      </c>
      <c r="F1623" s="36" t="s">
        <v>3186</v>
      </c>
      <c r="G1623" s="14">
        <v>1</v>
      </c>
      <c r="H1623">
        <f ca="1">COUNTIFS('3.DNAExtractions'!$B:$B,$B1623,'3.DNAExtractions'!$D:$D,H$1)</f>
        <v>1</v>
      </c>
      <c r="J1623" s="13" t="s">
        <v>3134</v>
      </c>
      <c r="N1623" s="14"/>
    </row>
    <row r="1624" spans="1:15" x14ac:dyDescent="0.25">
      <c r="A1624" s="48">
        <v>1073</v>
      </c>
      <c r="B1624" s="1" t="str">
        <f t="shared" si="65"/>
        <v>OG1073F</v>
      </c>
      <c r="C1624" s="1" t="str">
        <f t="shared" si="66"/>
        <v>OG1073</v>
      </c>
      <c r="D1624" t="str">
        <f>VLOOKUP(C1624, '1.MetaData'!B:AI, 2, FALSE)</f>
        <v>JB_TS_2</v>
      </c>
      <c r="F1624" s="36" t="s">
        <v>3186</v>
      </c>
      <c r="G1624" s="14">
        <v>1</v>
      </c>
      <c r="H1624">
        <f ca="1">COUNTIFS('3.DNAExtractions'!$B:$B,$B1624,'3.DNAExtractions'!$D:$D,H$1)</f>
        <v>1</v>
      </c>
      <c r="J1624" s="13" t="s">
        <v>3134</v>
      </c>
      <c r="N1624" s="14"/>
    </row>
    <row r="1625" spans="1:15" x14ac:dyDescent="0.25">
      <c r="A1625" s="48">
        <v>1074</v>
      </c>
      <c r="B1625" s="1" t="str">
        <f t="shared" si="65"/>
        <v>OG1074F</v>
      </c>
      <c r="C1625" s="1" t="str">
        <f t="shared" si="66"/>
        <v>OG1074</v>
      </c>
      <c r="D1625" t="str">
        <f>VLOOKUP(C1625, '1.MetaData'!B:AI, 2, FALSE)</f>
        <v>GT24_TS_1</v>
      </c>
      <c r="F1625" s="36" t="s">
        <v>3186</v>
      </c>
      <c r="G1625" s="14">
        <v>1</v>
      </c>
      <c r="H1625">
        <f ca="1">COUNTIFS('3.DNAExtractions'!$B:$B,$B1625,'3.DNAExtractions'!$D:$D,H$1)</f>
        <v>1</v>
      </c>
      <c r="J1625" s="13" t="s">
        <v>3134</v>
      </c>
      <c r="N1625" s="14"/>
    </row>
    <row r="1626" spans="1:15" x14ac:dyDescent="0.25">
      <c r="A1626" s="48">
        <v>1075</v>
      </c>
      <c r="B1626" s="1" t="str">
        <f t="shared" si="65"/>
        <v>OG1075F</v>
      </c>
      <c r="C1626" s="1" t="str">
        <f t="shared" ref="C1626:C1636" si="67">_xlfn.CONCAT("OG",A1626)</f>
        <v>OG1075</v>
      </c>
      <c r="D1626" t="str">
        <f>VLOOKUP(C1626, '1.MetaData'!B:AI, 2, FALSE)</f>
        <v>n1026</v>
      </c>
      <c r="F1626" s="36" t="s">
        <v>3186</v>
      </c>
      <c r="G1626" s="14">
        <v>1</v>
      </c>
      <c r="H1626">
        <f ca="1">COUNTIFS('3.DNAExtractions'!$B:$B,$B1626,'3.DNAExtractions'!$D:$D,H$1)</f>
        <v>1</v>
      </c>
      <c r="J1626" s="13" t="s">
        <v>3134</v>
      </c>
      <c r="N1626" s="14"/>
    </row>
    <row r="1627" spans="1:15" x14ac:dyDescent="0.25">
      <c r="A1627" s="48">
        <v>749</v>
      </c>
      <c r="B1627" s="1" t="str">
        <f t="shared" si="65"/>
        <v>OG749H</v>
      </c>
      <c r="C1627" s="1" t="str">
        <f t="shared" si="67"/>
        <v>OG749</v>
      </c>
      <c r="D1627" t="str">
        <f>VLOOKUP(C1627, '1.MetaData'!B:AI, 2, FALSE)</f>
        <v>OG749</v>
      </c>
      <c r="F1627" s="36" t="s">
        <v>3147</v>
      </c>
      <c r="G1627" s="14">
        <v>1</v>
      </c>
      <c r="H1627">
        <f ca="1">COUNTIFS('3.DNAExtractions'!$B:$B,$B1627,'3.DNAExtractions'!$D:$D,H$1)</f>
        <v>1</v>
      </c>
      <c r="J1627" s="13" t="s">
        <v>3134</v>
      </c>
      <c r="K1627" s="13">
        <v>1</v>
      </c>
      <c r="L1627" s="13">
        <v>1</v>
      </c>
      <c r="M1627" s="14" t="s">
        <v>3143</v>
      </c>
      <c r="N1627" s="14" t="s">
        <v>3232</v>
      </c>
    </row>
    <row r="1628" spans="1:15" x14ac:dyDescent="0.25">
      <c r="A1628" s="48">
        <v>748</v>
      </c>
      <c r="B1628" s="1" t="str">
        <f t="shared" si="65"/>
        <v>OG748H</v>
      </c>
      <c r="C1628" s="1" t="str">
        <f t="shared" si="67"/>
        <v>OG748</v>
      </c>
      <c r="D1628" t="str">
        <f>VLOOKUP(C1628, '1.MetaData'!B:AI, 2, FALSE)</f>
        <v>OG748</v>
      </c>
      <c r="F1628" s="36" t="s">
        <v>3147</v>
      </c>
      <c r="H1628">
        <f ca="1">COUNTIFS('3.DNAExtractions'!$B:$B,$B1628,'3.DNAExtractions'!$D:$D,H$1)</f>
        <v>1</v>
      </c>
      <c r="J1628" s="13" t="s">
        <v>3134</v>
      </c>
      <c r="K1628" s="13">
        <v>1</v>
      </c>
      <c r="L1628" s="13">
        <v>1</v>
      </c>
      <c r="M1628" s="14" t="s">
        <v>3143</v>
      </c>
      <c r="N1628" s="14" t="s">
        <v>3232</v>
      </c>
    </row>
    <row r="1629" spans="1:15" x14ac:dyDescent="0.25">
      <c r="A1629" s="48">
        <v>1160</v>
      </c>
      <c r="B1629" s="1" t="str">
        <f t="shared" si="65"/>
        <v>OG1160B</v>
      </c>
      <c r="C1629" s="1" t="str">
        <f t="shared" si="67"/>
        <v>OG1160</v>
      </c>
      <c r="D1629" t="str">
        <f>VLOOKUP(C1629, '1.MetaData'!B:AI, 2, FALSE)</f>
        <v>E1</v>
      </c>
      <c r="F1629" s="36" t="s">
        <v>3149</v>
      </c>
      <c r="G1629" s="14">
        <v>1</v>
      </c>
      <c r="H1629">
        <f ca="1">COUNTIFS('3.DNAExtractions'!$B:$B,$B1629,'3.DNAExtractions'!$D:$D,H$1)</f>
        <v>6</v>
      </c>
      <c r="I1629" t="s">
        <v>3261</v>
      </c>
      <c r="J1629" s="13" t="s">
        <v>3134</v>
      </c>
      <c r="N1629" s="14"/>
      <c r="O1629" s="52" t="s">
        <v>3342</v>
      </c>
    </row>
    <row r="1630" spans="1:15" x14ac:dyDescent="0.25">
      <c r="A1630" s="48">
        <v>1160</v>
      </c>
      <c r="B1630" s="1" t="str">
        <f t="shared" si="65"/>
        <v>OG1160B2</v>
      </c>
      <c r="C1630" s="1" t="str">
        <f t="shared" si="67"/>
        <v>OG1160</v>
      </c>
      <c r="D1630" t="str">
        <f>VLOOKUP(C1630, '1.MetaData'!B:AI, 2, FALSE)</f>
        <v>E1</v>
      </c>
      <c r="F1630" s="36" t="s">
        <v>3149</v>
      </c>
      <c r="G1630" s="14">
        <v>2</v>
      </c>
      <c r="H1630">
        <f ca="1">COUNTIFS('3.DNAExtractions'!$B:$B,$B1630,'3.DNAExtractions'!$D:$D,H$1)</f>
        <v>0</v>
      </c>
      <c r="I1630" t="s">
        <v>3261</v>
      </c>
      <c r="J1630" s="13" t="s">
        <v>3134</v>
      </c>
      <c r="N1630" s="14"/>
      <c r="O1630" s="52" t="s">
        <v>3343</v>
      </c>
    </row>
    <row r="1631" spans="1:15" x14ac:dyDescent="0.25">
      <c r="A1631" s="48">
        <v>1161</v>
      </c>
      <c r="B1631" s="1" t="str">
        <f t="shared" si="65"/>
        <v>OG1161B</v>
      </c>
      <c r="C1631" s="1" t="str">
        <f t="shared" si="67"/>
        <v>OG1161</v>
      </c>
      <c r="D1631" t="str">
        <f>VLOOKUP(C1631, '1.MetaData'!B:AI, 2, FALSE)</f>
        <v>E2</v>
      </c>
      <c r="F1631" s="36" t="s">
        <v>3149</v>
      </c>
      <c r="G1631" s="14">
        <v>1</v>
      </c>
      <c r="H1631">
        <f ca="1">COUNTIFS('3.DNAExtractions'!$B:$B,$B1631,'3.DNAExtractions'!$D:$D,H$1)</f>
        <v>6</v>
      </c>
      <c r="I1631" t="s">
        <v>3261</v>
      </c>
      <c r="J1631" s="13" t="s">
        <v>3134</v>
      </c>
      <c r="N1631" s="14"/>
    </row>
    <row r="1632" spans="1:15" x14ac:dyDescent="0.25">
      <c r="A1632" s="48">
        <v>1161</v>
      </c>
      <c r="B1632" s="1" t="str">
        <f t="shared" si="65"/>
        <v>OG1161B2</v>
      </c>
      <c r="C1632" s="1" t="str">
        <f t="shared" si="67"/>
        <v>OG1161</v>
      </c>
      <c r="D1632" t="str">
        <f>VLOOKUP(C1632, '1.MetaData'!B:AI, 2, FALSE)</f>
        <v>E2</v>
      </c>
      <c r="F1632" s="36" t="s">
        <v>3149</v>
      </c>
      <c r="G1632" s="14">
        <v>2</v>
      </c>
      <c r="H1632">
        <f ca="1">COUNTIFS('3.DNAExtractions'!$B:$B,$B1632,'3.DNAExtractions'!$D:$D,H$1)</f>
        <v>0</v>
      </c>
      <c r="I1632" t="s">
        <v>3261</v>
      </c>
      <c r="J1632" s="13" t="s">
        <v>3134</v>
      </c>
      <c r="N1632" s="14"/>
    </row>
    <row r="1633" spans="1:14" x14ac:dyDescent="0.25">
      <c r="A1633" s="48">
        <v>1160</v>
      </c>
      <c r="B1633" s="1" t="str">
        <f t="shared" si="65"/>
        <v>OG1160O</v>
      </c>
      <c r="C1633" s="1" t="str">
        <f t="shared" si="67"/>
        <v>OG1160</v>
      </c>
      <c r="D1633" t="str">
        <f>VLOOKUP(C1633, '1.MetaData'!B:AI, 2, FALSE)</f>
        <v>E1</v>
      </c>
      <c r="F1633" s="36" t="s">
        <v>930</v>
      </c>
      <c r="G1633" s="14">
        <v>1</v>
      </c>
      <c r="H1633">
        <f ca="1">COUNTIFS('3.DNAExtractions'!$B:$B,$B1633,'3.DNAExtractions'!$D:$D,H$1)</f>
        <v>0</v>
      </c>
      <c r="I1633" t="s">
        <v>3304</v>
      </c>
      <c r="J1633" s="13" t="s">
        <v>3134</v>
      </c>
      <c r="N1633" s="14"/>
    </row>
    <row r="1634" spans="1:14" x14ac:dyDescent="0.25">
      <c r="A1634" s="48">
        <v>1160</v>
      </c>
      <c r="B1634" s="1" t="str">
        <f t="shared" si="65"/>
        <v>OG1160O2</v>
      </c>
      <c r="C1634" s="1" t="str">
        <f t="shared" si="67"/>
        <v>OG1160</v>
      </c>
      <c r="D1634" t="str">
        <f>VLOOKUP(C1634, '1.MetaData'!B:AI, 2, FALSE)</f>
        <v>E1</v>
      </c>
      <c r="F1634" s="36" t="s">
        <v>930</v>
      </c>
      <c r="G1634" s="14">
        <v>2</v>
      </c>
      <c r="H1634">
        <f ca="1">COUNTIFS('3.DNAExtractions'!$B:$B,$B1634,'3.DNAExtractions'!$D:$D,H$1)</f>
        <v>0</v>
      </c>
      <c r="I1634" t="s">
        <v>3233</v>
      </c>
      <c r="J1634" s="13" t="s">
        <v>3134</v>
      </c>
      <c r="N1634" s="14"/>
    </row>
    <row r="1635" spans="1:14" x14ac:dyDescent="0.25">
      <c r="A1635" s="48">
        <v>1161</v>
      </c>
      <c r="B1635" s="1" t="str">
        <f t="shared" si="65"/>
        <v>OG1161O</v>
      </c>
      <c r="C1635" s="1" t="str">
        <f t="shared" si="67"/>
        <v>OG1161</v>
      </c>
      <c r="D1635" t="str">
        <f>VLOOKUP(C1635, '1.MetaData'!B:AI, 2, FALSE)</f>
        <v>E2</v>
      </c>
      <c r="F1635" s="36" t="s">
        <v>930</v>
      </c>
      <c r="G1635" s="14">
        <v>1</v>
      </c>
      <c r="H1635">
        <f ca="1">COUNTIFS('3.DNAExtractions'!$B:$B,$B1635,'3.DNAExtractions'!$D:$D,H$1)</f>
        <v>0</v>
      </c>
      <c r="I1635" t="s">
        <v>3304</v>
      </c>
      <c r="J1635" s="13" t="s">
        <v>3134</v>
      </c>
      <c r="N1635" s="14"/>
    </row>
    <row r="1636" spans="1:14" x14ac:dyDescent="0.25">
      <c r="A1636" s="48">
        <v>1161</v>
      </c>
      <c r="B1636" s="1" t="str">
        <f t="shared" si="65"/>
        <v>OG1161O2</v>
      </c>
      <c r="C1636" s="1" t="str">
        <f t="shared" si="67"/>
        <v>OG1161</v>
      </c>
      <c r="D1636" t="str">
        <f>VLOOKUP(C1636, '1.MetaData'!B:AI, 2, FALSE)</f>
        <v>E2</v>
      </c>
      <c r="F1636" s="36" t="s">
        <v>930</v>
      </c>
      <c r="G1636" s="14">
        <v>2</v>
      </c>
      <c r="H1636">
        <f ca="1">COUNTIFS('3.DNAExtractions'!$B:$B,$B1636,'3.DNAExtractions'!$D:$D,H$1)</f>
        <v>0</v>
      </c>
      <c r="I1636" t="s">
        <v>3233</v>
      </c>
      <c r="J1636" s="13" t="s">
        <v>3134</v>
      </c>
      <c r="N1636" s="14"/>
    </row>
  </sheetData>
  <phoneticPr fontId="2" type="noConversion"/>
  <conditionalFormatting sqref="B1:B1048576">
    <cfRule type="duplicateValues" dxfId="15" priority="1"/>
  </conditionalFormatting>
  <dataValidations xWindow="1106" yWindow="793" count="2">
    <dataValidation allowBlank="1" showInputMessage="1" showErrorMessage="1" promptTitle="Tissue sample number" prompt="Add a number here when 2+ samples of the same tissue for the same individual" sqref="G1 G976:G1048576" xr:uid="{0E368CB2-40E0-4E92-B412-34CEF362F370}"/>
    <dataValidation type="whole" operator="greaterThan" allowBlank="1" showInputMessage="1" showErrorMessage="1" sqref="A1361:A1417" xr:uid="{B6F05701-2BEF-4E98-8E49-B2CA00140E3B}">
      <formula1>0</formula1>
    </dataValidation>
  </dataValidations>
  <pageMargins left="0.7" right="0.7" top="0.75" bottom="0.75" header="0.3" footer="0.3"/>
  <pageSetup paperSize="9" orientation="portrait" r:id="rId1"/>
  <legacyDrawing r:id="rId2"/>
  <tableParts count="1">
    <tablePart r:id="rId3"/>
  </tableParts>
  <extLst>
    <ext xmlns:x14="http://schemas.microsoft.com/office/spreadsheetml/2009/9/main" uri="{CCE6A557-97BC-4b89-ADB6-D9C93CAAB3DF}">
      <x14:dataValidations xmlns:xm="http://schemas.microsoft.com/office/excel/2006/main" xWindow="1106" yWindow="793" count="6">
        <x14:dataValidation type="list" allowBlank="1" showInputMessage="1" showErrorMessage="1" promptTitle="Freezer" prompt="Select freezer name tissue archives are stored" xr:uid="{1BA7A504-B961-4FD4-9B46-ECA682F539F3}">
          <x14:formula1>
            <xm:f>Validation!$A$31:$A$36</xm:f>
          </x14:formula1>
          <xm:sqref>K235:N280 J2:J1636</xm:sqref>
        </x14:dataValidation>
        <x14:dataValidation type="list" allowBlank="1" showInputMessage="1" showErrorMessage="1" promptTitle="Freezer shelf" prompt="Select freezer shelf" xr:uid="{56079A9E-DD8D-4D1F-91DF-6E5437FEA743}">
          <x14:formula1>
            <xm:f>Validation!$A$24:$A$28</xm:f>
          </x14:formula1>
          <xm:sqref>K1071 K1062 K1060 K1058 K1056 K1054 K1052 K1069 K1050 K1067 K1048 K1064:K1065 K1045:K1046 K1043 K1041 K1039 K1037 K1035 K1033 K1031 K1029 K281:K1027 K2:K234 K1188</xm:sqref>
        </x14:dataValidation>
        <x14:dataValidation type="list" allowBlank="1" showInputMessage="1" showErrorMessage="1" promptTitle="Freezer rack" prompt="Select freezer rack number" xr:uid="{4F6F35AC-BD97-4542-8AB3-894D6A9E4ABC}">
          <x14:formula1>
            <xm:f>Validation!$A$10:$A$21</xm:f>
          </x14:formula1>
          <xm:sqref>L1071 L1062 L1060 L1058 L1056 L1054 L1052 L1069 L1050 L1067 L1048 L1064:L1065 L1045:L1046 L1043 L1041 L1039 L1037 L1035 L1033 L1031 L1029 L281:L1027 L2:L234 L1188</xm:sqref>
        </x14:dataValidation>
        <x14:dataValidation type="list" allowBlank="1" showInputMessage="1" showErrorMessage="1" promptTitle="Freezer rack level" prompt="Select freezer rack level" xr:uid="{74148779-13B1-4C52-9A92-53B973C3A112}">
          <x14:formula1>
            <xm:f>Validation!$A$38:$A$43</xm:f>
          </x14:formula1>
          <xm:sqref>M1071 M1188 M2:M234 M281:M1027 M1029 M1031 M1033 M1035 M1037 M1039 M1041 M1043 M1045:M1046 M1064:M1065 M1048 M1067 M1050 M1069 M1052 M1054 M1056 M1058 M1060 M1062</xm:sqref>
        </x14:dataValidation>
        <x14:dataValidation type="list" allowBlank="1" showInputMessage="1" showErrorMessage="1" promptTitle="Tissue sample number" prompt="Add the number of same tissue for the same individual" xr:uid="{DBDF0540-90A0-4D58-A817-992736CD5747}">
          <x14:formula1>
            <xm:f>Validation!$A$10:$A$19</xm:f>
          </x14:formula1>
          <xm:sqref>G2:G975</xm:sqref>
        </x14:dataValidation>
        <x14:dataValidation type="list" allowBlank="1" showInputMessage="1" showErrorMessage="1" xr:uid="{5CF93C64-7F9C-4714-AB28-D56BA4B4F24E}">
          <x14:formula1>
            <xm:f>Validation!$A$196:$A$206</xm:f>
          </x14:formula1>
          <xm:sqref>F1:F1048576</xm:sqref>
        </x14:dataValidation>
      </x14:dataValidation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C50A58-B7AF-864B-A7FE-03C31AAAC443}">
  <sheetPr codeName="Sheet6"/>
  <dimension ref="A1:AF1163"/>
  <sheetViews>
    <sheetView tabSelected="1" zoomScaleNormal="100" workbookViewId="0">
      <pane xSplit="6" ySplit="1" topLeftCell="AE737" activePane="bottomRight" state="frozen"/>
      <selection pane="topRight" activeCell="G1" sqref="G1"/>
      <selection pane="bottomLeft" activeCell="A2" sqref="A2"/>
      <selection pane="bottomRight" activeCell="AE761" sqref="AE761"/>
    </sheetView>
  </sheetViews>
  <sheetFormatPr defaultColWidth="11.42578125" defaultRowHeight="15" x14ac:dyDescent="0.25"/>
  <cols>
    <col min="1" max="1" width="8.85546875" style="115" bestFit="1" customWidth="1"/>
    <col min="2" max="2" width="12.140625" style="245" bestFit="1" customWidth="1"/>
    <col min="3" max="3" width="7.140625" style="14" customWidth="1"/>
    <col min="4" max="4" width="22.140625" style="13" customWidth="1"/>
    <col min="5" max="5" width="14.28515625" bestFit="1" customWidth="1"/>
    <col min="6" max="6" width="14.42578125" style="80" bestFit="1" customWidth="1"/>
    <col min="7" max="7" width="36.42578125" customWidth="1"/>
    <col min="8" max="8" width="21.140625" style="58" customWidth="1"/>
    <col min="9" max="9" width="24.140625" style="202" customWidth="1"/>
    <col min="10" max="10" width="29.7109375" style="40" customWidth="1"/>
    <col min="11" max="11" width="27.28515625" style="178" bestFit="1" customWidth="1"/>
    <col min="12" max="12" width="22.7109375" style="179" bestFit="1" customWidth="1"/>
    <col min="13" max="13" width="18.42578125" style="175" customWidth="1"/>
    <col min="14" max="14" width="18" style="26" hidden="1" customWidth="1"/>
    <col min="15" max="15" width="17.140625" style="180" hidden="1" customWidth="1"/>
    <col min="16" max="16" width="24.140625" style="180" hidden="1" customWidth="1"/>
    <col min="17" max="17" width="15.42578125" style="180" hidden="1" customWidth="1"/>
    <col min="18" max="18" width="10.7109375" style="180" hidden="1" customWidth="1"/>
    <col min="19" max="19" width="11.42578125" style="180" hidden="1" customWidth="1"/>
    <col min="20" max="20" width="11.42578125" style="178" hidden="1" customWidth="1"/>
    <col min="21" max="21" width="22.28515625" style="27" hidden="1" customWidth="1"/>
    <col min="22" max="22" width="20.28515625" style="26" hidden="1" customWidth="1"/>
    <col min="23" max="23" width="14.85546875" style="171" hidden="1" customWidth="1"/>
    <col min="24" max="24" width="15.7109375" style="178" hidden="1" customWidth="1"/>
    <col min="25" max="25" width="21.140625" style="178" hidden="1" customWidth="1"/>
    <col min="26" max="26" width="19.140625" style="149" hidden="1" customWidth="1"/>
    <col min="27" max="27" width="22.85546875" style="26" bestFit="1" customWidth="1"/>
    <col min="28" max="30" width="11.42578125" style="2"/>
    <col min="31" max="31" width="33.42578125" style="2" bestFit="1" customWidth="1"/>
    <col min="32" max="32" width="52.85546875" bestFit="1" customWidth="1"/>
  </cols>
  <sheetData>
    <row r="1" spans="1:32" s="33" customFormat="1" x14ac:dyDescent="0.25">
      <c r="A1" s="49" t="s">
        <v>67</v>
      </c>
      <c r="B1" s="244" t="s">
        <v>3122</v>
      </c>
      <c r="C1" s="116" t="s">
        <v>3125</v>
      </c>
      <c r="D1" s="37" t="s">
        <v>3344</v>
      </c>
      <c r="E1" s="32" t="s">
        <v>123</v>
      </c>
      <c r="F1" s="163" t="s">
        <v>3345</v>
      </c>
      <c r="G1" s="33" t="s">
        <v>86</v>
      </c>
      <c r="H1" s="33" t="s">
        <v>3346</v>
      </c>
      <c r="I1" s="201" t="s">
        <v>3347</v>
      </c>
      <c r="J1" s="99" t="s">
        <v>3348</v>
      </c>
      <c r="K1" s="164" t="s">
        <v>3349</v>
      </c>
      <c r="L1" s="100" t="s">
        <v>3350</v>
      </c>
      <c r="M1" s="99" t="s">
        <v>3351</v>
      </c>
      <c r="N1" s="285" t="s">
        <v>3352</v>
      </c>
      <c r="O1" s="165" t="s">
        <v>3353</v>
      </c>
      <c r="P1" s="165" t="s">
        <v>3354</v>
      </c>
      <c r="Q1" s="165" t="s">
        <v>3355</v>
      </c>
      <c r="R1" s="165" t="s">
        <v>3356</v>
      </c>
      <c r="S1" s="85" t="s">
        <v>3357</v>
      </c>
      <c r="T1" s="166" t="s">
        <v>3358</v>
      </c>
      <c r="U1" s="99" t="s">
        <v>3359</v>
      </c>
      <c r="V1" s="101" t="s">
        <v>3360</v>
      </c>
      <c r="W1" s="85" t="s">
        <v>3361</v>
      </c>
      <c r="X1" s="99" t="s">
        <v>3362</v>
      </c>
      <c r="Y1" s="99" t="s">
        <v>3363</v>
      </c>
      <c r="Z1" s="167" t="s">
        <v>3132</v>
      </c>
      <c r="AA1" s="162" t="s">
        <v>3364</v>
      </c>
      <c r="AB1" s="162" t="s">
        <v>3128</v>
      </c>
      <c r="AC1" s="162" t="s">
        <v>3129</v>
      </c>
      <c r="AD1" s="162" t="s">
        <v>3130</v>
      </c>
      <c r="AE1" s="162" t="s">
        <v>3131</v>
      </c>
      <c r="AF1" s="154" t="s">
        <v>5</v>
      </c>
    </row>
    <row r="2" spans="1:32" x14ac:dyDescent="0.25">
      <c r="A2" s="115">
        <f ca="1">INDEX('1.MetaData'!A:A, MATCH($E2, '1.MetaData'!$B:$B, 0))</f>
        <v>1</v>
      </c>
      <c r="B2" s="245" t="s">
        <v>3365</v>
      </c>
      <c r="C2" s="14">
        <v>1</v>
      </c>
      <c r="D2" s="14" t="s">
        <v>70</v>
      </c>
      <c r="E2" s="1" t="str">
        <f ca="1">VLOOKUP(B2,'2.Tissue'!$B:$D,2,FALSE)</f>
        <v>OG1</v>
      </c>
      <c r="F2" s="80" t="str">
        <f ca="1">IF(C2&gt;1,_xlfn.CONCAT(B2,"_D",C2),_xlfn.CONCAT(B2,"_D"))</f>
        <v>OG1G_D</v>
      </c>
      <c r="G2" s="58" t="str">
        <f ca="1">VLOOKUP($E2,'1.MetaData'!$B:$H,3,FALSE)</f>
        <v>Lutjanus fulviflamma</v>
      </c>
      <c r="H2" s="40" t="str">
        <f ca="1">VLOOKUP($E2,'1.MetaData'!$B:$H,4,FALSE)</f>
        <v>Blackspot snapper</v>
      </c>
      <c r="I2" s="194" t="str">
        <f ca="1">VLOOKUP(DNAEXT[[#This Row],[Sample ID]],'2.Tissue'!B:N,13,FALSE)</f>
        <v>Tissue Box 17</v>
      </c>
      <c r="J2" s="26" t="s">
        <v>3366</v>
      </c>
      <c r="K2" s="168">
        <v>45063</v>
      </c>
      <c r="L2" s="26" t="s">
        <v>3367</v>
      </c>
      <c r="M2" s="26"/>
      <c r="N2" s="169">
        <v>65</v>
      </c>
      <c r="O2" s="170">
        <v>431.33333333333331</v>
      </c>
      <c r="P2" s="170">
        <v>588.70000000000005</v>
      </c>
      <c r="Q2" s="170">
        <v>1.88</v>
      </c>
      <c r="R2" s="170">
        <v>2.33</v>
      </c>
      <c r="S2" s="43">
        <f ca="1">IF(P2="NA", "NA", IF(OR(O2="NA", P2=""), P2, O2/P2))</f>
        <v>0.73268784327048286</v>
      </c>
      <c r="T2" s="27">
        <f ca="1">O2*N2</f>
        <v>28036.666666666664</v>
      </c>
      <c r="U2" s="26" t="s">
        <v>3368</v>
      </c>
      <c r="V2" s="171">
        <v>20006</v>
      </c>
      <c r="W2" s="26" t="s">
        <v>3369</v>
      </c>
      <c r="X2" s="2" t="str" cm="1">
        <f t="array" aca="1" ref="X2" ca="1">IF(B2="","",IF(MAX(IF(B:B=B2,C:C))=C2,"Y","N"))</f>
        <v>Y</v>
      </c>
      <c r="Y2" s="2"/>
      <c r="Z2" s="172" t="s">
        <v>3370</v>
      </c>
      <c r="AA2" s="2"/>
      <c r="AE2" s="2" t="s">
        <v>7989</v>
      </c>
    </row>
    <row r="3" spans="1:32" x14ac:dyDescent="0.25">
      <c r="A3" s="115">
        <f ca="1">INDEX('1.MetaData'!A:A, MATCH($E3, '1.MetaData'!$B:$B, 0))</f>
        <v>2</v>
      </c>
      <c r="B3" s="245" t="s">
        <v>3371</v>
      </c>
      <c r="C3" s="14">
        <v>1</v>
      </c>
      <c r="D3" s="14" t="s">
        <v>70</v>
      </c>
      <c r="E3" s="1" t="str">
        <f ca="1">VLOOKUP(B3,'2.Tissue'!$B:$D,2,FALSE)</f>
        <v>OG2</v>
      </c>
      <c r="F3" s="80" t="str">
        <f ca="1">IF(C3&gt;1,_xlfn.CONCAT(B3,"_D",C3),_xlfn.CONCAT(B3,"_D"))</f>
        <v>OG2G_D</v>
      </c>
      <c r="G3" s="58" t="str">
        <f ca="1">VLOOKUP($E3,'1.MetaData'!$B:$H,3,FALSE)</f>
        <v>Lutjanus carponotatus</v>
      </c>
      <c r="H3" s="40" t="str">
        <f ca="1">VLOOKUP($E3,'1.MetaData'!$B:$H,4,FALSE)</f>
        <v>Stripey snapper</v>
      </c>
      <c r="I3" s="194" t="str">
        <f ca="1">VLOOKUP(DNAEXT[[#This Row],[Sample ID]],'2.Tissue'!B:N,13,FALSE)</f>
        <v>Tissue Box 17</v>
      </c>
      <c r="J3" s="26" t="s">
        <v>3366</v>
      </c>
      <c r="K3" s="168">
        <v>44992</v>
      </c>
      <c r="L3" s="26" t="s">
        <v>7980</v>
      </c>
      <c r="M3" s="26"/>
      <c r="N3" s="169">
        <v>50</v>
      </c>
      <c r="O3" s="170">
        <v>406.33333333333331</v>
      </c>
      <c r="P3" s="170">
        <v>441.8</v>
      </c>
      <c r="Q3" s="170">
        <v>1.89</v>
      </c>
      <c r="R3" s="170">
        <v>2.2999999999999998</v>
      </c>
      <c r="S3" s="43">
        <f ca="1">IF(P3="NA", "NA", IF(OR(O3="NA", P3=""), P3, O3/P3))</f>
        <v>0.91972234797042396</v>
      </c>
      <c r="T3" s="27">
        <f ca="1">O3*N3</f>
        <v>20316.666666666664</v>
      </c>
      <c r="U3" s="26" t="s">
        <v>3372</v>
      </c>
      <c r="V3" s="171">
        <v>16978</v>
      </c>
      <c r="W3" s="26" t="s">
        <v>3369</v>
      </c>
      <c r="X3" s="2" t="str" cm="1">
        <f t="array" aca="1" ref="X3" ca="1">IF(B3="","",IF(MAX(IF(B:B=B3,C:C))=C3,"Y","N"))</f>
        <v>Y</v>
      </c>
      <c r="Y3" s="2"/>
      <c r="Z3" s="172"/>
      <c r="AA3" s="2"/>
      <c r="AE3" s="2" t="s">
        <v>7989</v>
      </c>
    </row>
    <row r="4" spans="1:32" hidden="1" x14ac:dyDescent="0.25">
      <c r="A4" s="115">
        <f ca="1">INDEX('1.MetaData'!A:A, MATCH($E4, '1.MetaData'!$B:$B, 0))</f>
        <v>3</v>
      </c>
      <c r="B4" s="245" t="s">
        <v>3373</v>
      </c>
      <c r="C4" s="14">
        <v>2</v>
      </c>
      <c r="D4" s="14" t="s">
        <v>70</v>
      </c>
      <c r="E4" s="1" t="str">
        <f ca="1">VLOOKUP(B4,'2.Tissue'!$B:$D,2,FALSE)</f>
        <v>OG3</v>
      </c>
      <c r="F4" s="80" t="str">
        <f ca="1">IF(C4&gt;1,_xlfn.CONCAT(B4,"_D",C4),_xlfn.CONCAT(B4,"_D"))</f>
        <v>OG3G_D2</v>
      </c>
      <c r="G4" s="58" t="str">
        <f ca="1">VLOOKUP($E4,'1.MetaData'!$B:$H,3,FALSE)</f>
        <v>Lutjanus vitta</v>
      </c>
      <c r="H4" s="40" t="str">
        <f ca="1">VLOOKUP($E4,'1.MetaData'!$B:$H,4,FALSE)</f>
        <v>Brownstripe snapper</v>
      </c>
      <c r="I4" s="194" t="str">
        <f ca="1">VLOOKUP(DNAEXT[[#This Row],[Sample ID]],'2.Tissue'!B:N,13,FALSE)</f>
        <v>Tissue Box 17</v>
      </c>
      <c r="J4" s="26" t="s">
        <v>3374</v>
      </c>
      <c r="K4" s="173">
        <v>45072</v>
      </c>
      <c r="L4" s="26" t="s">
        <v>3375</v>
      </c>
      <c r="M4" s="26" t="s">
        <v>3376</v>
      </c>
      <c r="N4" s="169">
        <v>200</v>
      </c>
      <c r="O4" s="170">
        <v>192</v>
      </c>
      <c r="P4" s="170" t="s">
        <v>107</v>
      </c>
      <c r="Q4" s="170" t="s">
        <v>107</v>
      </c>
      <c r="R4" s="170" t="s">
        <v>107</v>
      </c>
      <c r="S4" s="43" t="str">
        <f ca="1">IF(P4="NA", "NA", IF(OR(O4="NA", P4=""), P4, O4/P4))</f>
        <v>NA</v>
      </c>
      <c r="T4" s="27">
        <f ca="1">O4*N4</f>
        <v>38400</v>
      </c>
      <c r="U4" s="26" t="s">
        <v>107</v>
      </c>
      <c r="V4" s="171" t="s">
        <v>107</v>
      </c>
      <c r="W4" s="26" t="s">
        <v>3369</v>
      </c>
      <c r="X4" s="2" t="str" cm="1">
        <f t="array" aca="1" ref="X4" ca="1">IF(B4="","",IF(MAX(IF(B:B=B4,C:C))=C4,"Y","N"))</f>
        <v>Y</v>
      </c>
      <c r="Y4" s="2"/>
      <c r="Z4" s="172"/>
      <c r="AA4" s="2"/>
    </row>
    <row r="5" spans="1:32" x14ac:dyDescent="0.25">
      <c r="A5" s="115">
        <f ca="1">INDEX('1.MetaData'!A:A, MATCH($E5, '1.MetaData'!$B:$B, 0))</f>
        <v>3</v>
      </c>
      <c r="B5" s="245" t="s">
        <v>3373</v>
      </c>
      <c r="C5" s="14">
        <v>1</v>
      </c>
      <c r="D5" s="14" t="s">
        <v>70</v>
      </c>
      <c r="E5" s="1" t="str">
        <f ca="1">VLOOKUP(B5,'2.Tissue'!$B:$D,2,FALSE)</f>
        <v>OG3</v>
      </c>
      <c r="F5" s="80" t="str">
        <f ca="1">IF(C5&gt;1,_xlfn.CONCAT(B5,"_D",C5),_xlfn.CONCAT(B5,"_D"))</f>
        <v>OG3G_D</v>
      </c>
      <c r="G5" s="58" t="str">
        <f ca="1">VLOOKUP($E5,'1.MetaData'!$B:$H,3,FALSE)</f>
        <v>Lutjanus vitta</v>
      </c>
      <c r="H5" s="40" t="str">
        <f ca="1">VLOOKUP($E5,'1.MetaData'!$B:$H,4,FALSE)</f>
        <v>Brownstripe snapper</v>
      </c>
      <c r="I5" s="194" t="str">
        <f ca="1">VLOOKUP(DNAEXT[[#This Row],[Sample ID]],'2.Tissue'!B:N,13,FALSE)</f>
        <v>Tissue Box 17</v>
      </c>
      <c r="J5" s="26" t="s">
        <v>3366</v>
      </c>
      <c r="K5" s="168">
        <v>45063</v>
      </c>
      <c r="L5" s="26" t="s">
        <v>3367</v>
      </c>
      <c r="M5" s="26"/>
      <c r="N5" s="169">
        <v>65</v>
      </c>
      <c r="O5" s="170">
        <v>380</v>
      </c>
      <c r="P5" s="170">
        <v>472</v>
      </c>
      <c r="Q5" s="170">
        <v>1.88</v>
      </c>
      <c r="R5" s="170">
        <v>2.3199999999999998</v>
      </c>
      <c r="S5" s="43">
        <f ca="1">IF(P5="NA", "NA", IF(OR(O5="NA", P5=""), P5, O5/P5))</f>
        <v>0.80508474576271183</v>
      </c>
      <c r="T5" s="27">
        <f ca="1">O5*N5</f>
        <v>24700</v>
      </c>
      <c r="U5" s="26" t="s">
        <v>3368</v>
      </c>
      <c r="V5" s="171">
        <v>15595</v>
      </c>
      <c r="W5" s="26" t="s">
        <v>3369</v>
      </c>
      <c r="X5" s="2" t="str" cm="1">
        <f t="array" aca="1" ref="X5" ca="1">IF(B5="","",IF(MAX(IF(B:B=B5,C:C))=C5,"Y","N"))</f>
        <v>N</v>
      </c>
      <c r="Y5" s="2"/>
      <c r="Z5" s="172" t="s">
        <v>3377</v>
      </c>
      <c r="AA5" s="2"/>
      <c r="AE5" s="2" t="s">
        <v>7989</v>
      </c>
    </row>
    <row r="6" spans="1:32" hidden="1" x14ac:dyDescent="0.25">
      <c r="A6" s="115">
        <f ca="1">INDEX('1.MetaData'!A:A, MATCH($E6, '1.MetaData'!$B:$B, 0))</f>
        <v>4</v>
      </c>
      <c r="B6" s="245" t="s">
        <v>3378</v>
      </c>
      <c r="C6" s="14">
        <v>2</v>
      </c>
      <c r="D6" s="14" t="s">
        <v>70</v>
      </c>
      <c r="E6" s="1" t="str">
        <f ca="1">VLOOKUP(B6,'2.Tissue'!$B:$D,2,FALSE)</f>
        <v>OG4</v>
      </c>
      <c r="F6" s="80" t="str">
        <f ca="1">IF(C6&gt;1,_xlfn.CONCAT(B6,"_D",C6),_xlfn.CONCAT(B6,"_D"))</f>
        <v>OG4G_D2</v>
      </c>
      <c r="G6" s="58" t="str">
        <f ca="1">VLOOKUP($E6,'1.MetaData'!$B:$H,3,FALSE)</f>
        <v>Caesio cuning</v>
      </c>
      <c r="H6" s="40" t="str">
        <f ca="1">VLOOKUP($E6,'1.MetaData'!$B:$H,4,FALSE)</f>
        <v>Red bellied fusilier</v>
      </c>
      <c r="I6" s="194" t="str">
        <f ca="1">VLOOKUP(DNAEXT[[#This Row],[Sample ID]],'2.Tissue'!B:N,13,FALSE)</f>
        <v>Tissue Box 17</v>
      </c>
      <c r="J6" s="26" t="s">
        <v>3374</v>
      </c>
      <c r="K6" s="173">
        <v>45072</v>
      </c>
      <c r="L6" s="26" t="s">
        <v>3375</v>
      </c>
      <c r="M6" s="26" t="s">
        <v>3376</v>
      </c>
      <c r="N6" s="169">
        <v>200</v>
      </c>
      <c r="O6" s="170">
        <v>22.4</v>
      </c>
      <c r="P6" s="170" t="s">
        <v>107</v>
      </c>
      <c r="Q6" s="170" t="s">
        <v>107</v>
      </c>
      <c r="R6" s="170" t="s">
        <v>107</v>
      </c>
      <c r="S6" s="43" t="str">
        <f ca="1">IF(P6="NA", "NA", IF(OR(O6="NA", P6=""), P6, O6/P6))</f>
        <v>NA</v>
      </c>
      <c r="T6" s="27">
        <f ca="1">O6*N6</f>
        <v>4480</v>
      </c>
      <c r="U6" s="26" t="s">
        <v>107</v>
      </c>
      <c r="V6" s="171" t="s">
        <v>107</v>
      </c>
      <c r="W6" s="26" t="s">
        <v>3369</v>
      </c>
      <c r="X6" s="2" t="str" cm="1">
        <f t="array" aca="1" ref="X6" ca="1">IF(B6="","",IF(MAX(IF(B:B=B6,C:C))=C6,"Y","N"))</f>
        <v>N</v>
      </c>
      <c r="Y6" s="2"/>
      <c r="Z6" s="172"/>
      <c r="AA6" s="2"/>
    </row>
    <row r="7" spans="1:32" x14ac:dyDescent="0.25">
      <c r="A7" s="115">
        <f ca="1">INDEX('1.MetaData'!A:A, MATCH($E7, '1.MetaData'!$B:$B, 0))</f>
        <v>4</v>
      </c>
      <c r="B7" s="245" t="s">
        <v>3378</v>
      </c>
      <c r="C7" s="14">
        <v>1</v>
      </c>
      <c r="D7" s="14" t="s">
        <v>3384</v>
      </c>
      <c r="E7" s="1" t="str">
        <f ca="1">VLOOKUP(B7,'2.Tissue'!$B:$D,2,FALSE)</f>
        <v>OG4</v>
      </c>
      <c r="F7" s="80" t="str">
        <f ca="1">IF(C7&gt;1,_xlfn.CONCAT(B7,"_D",C7),_xlfn.CONCAT(B7,"_D"))</f>
        <v>OG4G_D</v>
      </c>
      <c r="G7" s="58" t="str">
        <f ca="1">VLOOKUP($E7,'1.MetaData'!$B:$H,3,FALSE)</f>
        <v>Caesio cuning</v>
      </c>
      <c r="H7" s="40" t="str">
        <f ca="1">VLOOKUP($E7,'1.MetaData'!$B:$H,4,FALSE)</f>
        <v>Red bellied fusilier</v>
      </c>
      <c r="I7" s="194" t="str">
        <f ca="1">VLOOKUP(DNAEXT[[#This Row],[Sample ID]],'2.Tissue'!B:N,13,FALSE)</f>
        <v>Tissue Box 17</v>
      </c>
      <c r="J7" s="26" t="s">
        <v>3366</v>
      </c>
      <c r="K7" s="173">
        <v>45063</v>
      </c>
      <c r="L7" s="26" t="s">
        <v>3367</v>
      </c>
      <c r="M7" s="26"/>
      <c r="N7" s="169">
        <v>65</v>
      </c>
      <c r="O7" s="170">
        <v>118</v>
      </c>
      <c r="P7" s="170">
        <v>159.69999999999999</v>
      </c>
      <c r="Q7" s="170">
        <v>1.83</v>
      </c>
      <c r="R7" s="170">
        <v>2.15</v>
      </c>
      <c r="S7" s="43">
        <f ca="1">IF(P7="NA", "NA", IF(OR(O7="NA", P7=""), P7, O7/P7))</f>
        <v>0.73888541014402009</v>
      </c>
      <c r="T7" s="27">
        <f ca="1">O7*N7</f>
        <v>7670</v>
      </c>
      <c r="U7" s="26" t="s">
        <v>3368</v>
      </c>
      <c r="V7" s="171">
        <v>8091</v>
      </c>
      <c r="W7" s="26" t="s">
        <v>3382</v>
      </c>
      <c r="X7" s="2" t="str" cm="1">
        <f t="array" aca="1" ref="X7" ca="1">IF(B7="","",IF(MAX(IF(B:B=B7,C:C))=C7,"Y","N"))</f>
        <v>N</v>
      </c>
      <c r="Y7" s="2"/>
      <c r="Z7" s="172" t="s">
        <v>3385</v>
      </c>
      <c r="AA7" s="2"/>
      <c r="AE7" s="2" t="s">
        <v>7989</v>
      </c>
    </row>
    <row r="8" spans="1:32" x14ac:dyDescent="0.25">
      <c r="A8" s="115">
        <f ca="1">INDEX('1.MetaData'!A:A, MATCH($E8, '1.MetaData'!$B:$B, 0))</f>
        <v>4</v>
      </c>
      <c r="B8" s="245" t="s">
        <v>3378</v>
      </c>
      <c r="C8" s="14">
        <v>3</v>
      </c>
      <c r="D8" s="14" t="s">
        <v>70</v>
      </c>
      <c r="E8" s="1" t="str">
        <f ca="1">VLOOKUP(B8,'2.Tissue'!$B:$D,2,FALSE)</f>
        <v>OG4</v>
      </c>
      <c r="F8" s="80" t="str">
        <f ca="1">IF(C8&gt;1,_xlfn.CONCAT(B8,"_D",C8),_xlfn.CONCAT(B8,"_D"))</f>
        <v>OG4G_D3</v>
      </c>
      <c r="G8" s="58" t="str">
        <f ca="1">VLOOKUP($E8,'1.MetaData'!$B:$H,3,FALSE)</f>
        <v>Caesio cuning</v>
      </c>
      <c r="H8" s="40" t="str">
        <f ca="1">VLOOKUP($E8,'1.MetaData'!$B:$H,4,FALSE)</f>
        <v>Red bellied fusilier</v>
      </c>
      <c r="I8" s="194" t="str">
        <f ca="1">VLOOKUP(DNAEXT[[#This Row],[Sample ID]],'2.Tissue'!B:N,13,FALSE)</f>
        <v>Tissue Box 17</v>
      </c>
      <c r="J8" s="328" t="s">
        <v>3366</v>
      </c>
      <c r="K8" s="168">
        <v>45173</v>
      </c>
      <c r="L8" s="26" t="s">
        <v>3379</v>
      </c>
      <c r="M8" s="26" t="s">
        <v>3380</v>
      </c>
      <c r="N8" s="169">
        <v>120</v>
      </c>
      <c r="O8" s="170">
        <v>95.6</v>
      </c>
      <c r="P8" s="170">
        <v>104.3</v>
      </c>
      <c r="Q8" s="170">
        <v>1.9</v>
      </c>
      <c r="R8" s="170">
        <v>2.19</v>
      </c>
      <c r="S8" s="43">
        <f ca="1">IF(P8="NA", "NA", IF(OR(O8="NA", P8=""), P8, O8/P8))</f>
        <v>0.91658676893576219</v>
      </c>
      <c r="T8" s="27">
        <f ca="1">O8*N8</f>
        <v>11472</v>
      </c>
      <c r="U8" s="26" t="s">
        <v>3381</v>
      </c>
      <c r="V8" s="171">
        <v>5625</v>
      </c>
      <c r="W8" s="26" t="s">
        <v>3382</v>
      </c>
      <c r="X8" s="2" t="str" cm="1">
        <f t="array" aca="1" ref="X8" ca="1">IF(B8="","",IF(MAX(IF(B:B=B8,C:C))=C8,"Y","N"))</f>
        <v>Y</v>
      </c>
      <c r="Y8" s="2"/>
      <c r="Z8" s="172" t="s">
        <v>3383</v>
      </c>
      <c r="AA8" s="2"/>
      <c r="AE8" s="2" t="s">
        <v>7989</v>
      </c>
    </row>
    <row r="9" spans="1:32" x14ac:dyDescent="0.25">
      <c r="A9" s="115">
        <f ca="1">INDEX('1.MetaData'!A:A, MATCH($E9, '1.MetaData'!$B:$B, 0))</f>
        <v>5</v>
      </c>
      <c r="B9" s="245" t="s">
        <v>3386</v>
      </c>
      <c r="C9" s="14">
        <v>1</v>
      </c>
      <c r="D9" s="14" t="s">
        <v>70</v>
      </c>
      <c r="E9" s="1" t="str">
        <f ca="1">VLOOKUP(B9,'2.Tissue'!$B:$D,2,FALSE)</f>
        <v>OG5</v>
      </c>
      <c r="F9" s="80" t="str">
        <f ca="1">IF(C9&gt;1,_xlfn.CONCAT(B9,"_D",C9),_xlfn.CONCAT(B9,"_D"))</f>
        <v>OG5G_D</v>
      </c>
      <c r="G9" s="58" t="str">
        <f ca="1">VLOOKUP($E9,'1.MetaData'!$B:$H,3,FALSE)</f>
        <v>Orectolobus wardi</v>
      </c>
      <c r="H9" s="40" t="str">
        <f ca="1">VLOOKUP($E9,'1.MetaData'!$B:$H,4,FALSE)</f>
        <v>Northern wobbegong</v>
      </c>
      <c r="I9" s="194" t="str">
        <f ca="1">VLOOKUP(DNAEXT[[#This Row],[Sample ID]],'2.Tissue'!B:N,13,FALSE)</f>
        <v>Tissue Box 18</v>
      </c>
      <c r="J9" s="26" t="s">
        <v>3366</v>
      </c>
      <c r="K9" s="168">
        <v>45063</v>
      </c>
      <c r="L9" s="26" t="s">
        <v>3367</v>
      </c>
      <c r="M9" s="26"/>
      <c r="N9" s="169">
        <v>65</v>
      </c>
      <c r="O9" s="170">
        <v>141</v>
      </c>
      <c r="P9" s="170">
        <v>287</v>
      </c>
      <c r="Q9" s="170">
        <v>1.87</v>
      </c>
      <c r="R9" s="170">
        <v>2.1800000000000002</v>
      </c>
      <c r="S9" s="43">
        <f ca="1">IF(P9="NA", "NA", IF(OR(O9="NA", P9=""), P9, O9/P9))</f>
        <v>0.49128919860627179</v>
      </c>
      <c r="T9" s="27">
        <f ca="1">O9*N9</f>
        <v>9165</v>
      </c>
      <c r="U9" s="26" t="s">
        <v>3368</v>
      </c>
      <c r="V9" s="171">
        <v>107790</v>
      </c>
      <c r="W9" s="26" t="s">
        <v>3369</v>
      </c>
      <c r="X9" s="2" t="str" cm="1">
        <f t="array" aca="1" ref="X9" ca="1">IF(B9="","",IF(MAX(IF(B:B=B9,C:C))=C9,"Y","N"))</f>
        <v>N</v>
      </c>
      <c r="Y9" s="2"/>
      <c r="Z9" s="172" t="s">
        <v>3395</v>
      </c>
      <c r="AA9" s="2"/>
      <c r="AE9" s="2" t="s">
        <v>7989</v>
      </c>
    </row>
    <row r="10" spans="1:32" x14ac:dyDescent="0.25">
      <c r="A10" s="115">
        <f ca="1">INDEX('1.MetaData'!A:A, MATCH($E10, '1.MetaData'!$B:$B, 0))</f>
        <v>5</v>
      </c>
      <c r="B10" s="245" t="s">
        <v>3386</v>
      </c>
      <c r="C10" s="14">
        <v>8</v>
      </c>
      <c r="D10" s="14" t="s">
        <v>70</v>
      </c>
      <c r="E10" s="1" t="str">
        <f ca="1">VLOOKUP(B10,'2.Tissue'!$B:$D,2,FALSE)</f>
        <v>OG5</v>
      </c>
      <c r="F10" s="80" t="str">
        <f ca="1">IF(C10&gt;1,_xlfn.CONCAT(B10,"_D",C10),_xlfn.CONCAT(B10,"_D"))</f>
        <v>OG5G_D8</v>
      </c>
      <c r="G10" s="58" t="str">
        <f ca="1">VLOOKUP($E10,'1.MetaData'!$B:$H,3,FALSE)</f>
        <v>Orectolobus wardi</v>
      </c>
      <c r="H10" s="58" t="str">
        <f ca="1">VLOOKUP($E10,'1.MetaData'!$B:$H,4,FALSE)</f>
        <v>Northern wobbegong</v>
      </c>
      <c r="I10" s="194" t="str">
        <f ca="1">VLOOKUP(DNAEXT[[#This Row],[Sample ID]],'2.Tissue'!B:N,13,FALSE)</f>
        <v>Tissue Box 18</v>
      </c>
      <c r="J10" s="26" t="s">
        <v>3366</v>
      </c>
      <c r="K10" s="173">
        <v>45344</v>
      </c>
      <c r="L10" s="168" t="s">
        <v>3387</v>
      </c>
      <c r="M10" s="26" t="s">
        <v>3380</v>
      </c>
      <c r="N10" s="169">
        <v>360</v>
      </c>
      <c r="O10" s="170">
        <v>138</v>
      </c>
      <c r="P10" s="170">
        <v>152.9</v>
      </c>
      <c r="Q10" s="170">
        <v>1.92</v>
      </c>
      <c r="R10" s="170">
        <v>2.2599999999999998</v>
      </c>
      <c r="S10" s="43">
        <f ca="1">IF(P10="NA", "NA", IF(OR(O10="NA", P10=""), P10, O10/P10))</f>
        <v>0.90255068672334859</v>
      </c>
      <c r="T10" s="27">
        <f ca="1">O10*N10</f>
        <v>49680</v>
      </c>
      <c r="U10" s="171" t="s">
        <v>3388</v>
      </c>
      <c r="V10" s="171">
        <v>41034</v>
      </c>
      <c r="W10" s="171" t="s">
        <v>3369</v>
      </c>
      <c r="X10" s="2" t="str" cm="1">
        <f t="array" aca="1" ref="X10" ca="1">IF(B10="","",IF(MAX(IF(B:B=B10,C:C))=C10,"Y","N"))</f>
        <v>N</v>
      </c>
      <c r="Y10" s="26"/>
      <c r="Z10" s="172"/>
      <c r="AE10" s="2" t="s">
        <v>7989</v>
      </c>
    </row>
    <row r="11" spans="1:32" x14ac:dyDescent="0.25">
      <c r="A11" s="115">
        <f ca="1">INDEX('1.MetaData'!A:A, MATCH($E11, '1.MetaData'!$B:$B, 0))</f>
        <v>5</v>
      </c>
      <c r="B11" s="245" t="s">
        <v>3386</v>
      </c>
      <c r="C11" s="14">
        <v>7</v>
      </c>
      <c r="D11" s="14" t="s">
        <v>70</v>
      </c>
      <c r="E11" s="1" t="str">
        <f ca="1">VLOOKUP(B11,'2.Tissue'!$B:$D,2,FALSE)</f>
        <v>OG5</v>
      </c>
      <c r="F11" s="80" t="str">
        <f ca="1">IF(C11&gt;1,_xlfn.CONCAT(B11,"_D",C11),_xlfn.CONCAT(B11,"_D"))</f>
        <v>OG5G_D7</v>
      </c>
      <c r="G11" s="58" t="str">
        <f ca="1">VLOOKUP($E11,'1.MetaData'!$B:$H,3,FALSE)</f>
        <v>Orectolobus wardi</v>
      </c>
      <c r="H11" s="58" t="str">
        <f ca="1">VLOOKUP($E11,'1.MetaData'!$B:$H,4,FALSE)</f>
        <v>Northern wobbegong</v>
      </c>
      <c r="I11" s="194" t="str">
        <f ca="1">VLOOKUP(DNAEXT[[#This Row],[Sample ID]],'2.Tissue'!B:N,13,FALSE)</f>
        <v>Tissue Box 18</v>
      </c>
      <c r="J11" s="328" t="s">
        <v>3366</v>
      </c>
      <c r="K11" s="173">
        <v>45344</v>
      </c>
      <c r="L11" s="168" t="s">
        <v>3387</v>
      </c>
      <c r="M11" s="26" t="s">
        <v>3380</v>
      </c>
      <c r="N11" s="169">
        <v>360</v>
      </c>
      <c r="O11" s="170">
        <v>85.8</v>
      </c>
      <c r="P11" s="170">
        <v>84.9</v>
      </c>
      <c r="Q11" s="170">
        <v>1.91</v>
      </c>
      <c r="R11" s="170">
        <v>2.1</v>
      </c>
      <c r="S11" s="43">
        <f ca="1">IF(P11="NA", "NA", IF(OR(O11="NA", P11=""), P11, O11/P11))</f>
        <v>1.0106007067137808</v>
      </c>
      <c r="T11" s="27">
        <f ca="1">O11*N11</f>
        <v>30888</v>
      </c>
      <c r="U11" s="171" t="s">
        <v>3388</v>
      </c>
      <c r="V11" s="171">
        <v>46821</v>
      </c>
      <c r="W11" s="171" t="s">
        <v>3369</v>
      </c>
      <c r="X11" s="2" t="str" cm="1">
        <f t="array" aca="1" ref="X11" ca="1">IF(B11="","",IF(MAX(IF(B:B=B11,C:C))=C11,"Y","N"))</f>
        <v>N</v>
      </c>
      <c r="Y11" s="26"/>
      <c r="Z11" s="172"/>
      <c r="AE11" s="2" t="s">
        <v>7989</v>
      </c>
    </row>
    <row r="12" spans="1:32" x14ac:dyDescent="0.25">
      <c r="A12" s="115">
        <f ca="1">INDEX('1.MetaData'!A:A, MATCH($E12, '1.MetaData'!$B:$B, 0))</f>
        <v>5</v>
      </c>
      <c r="B12" s="245" t="s">
        <v>3386</v>
      </c>
      <c r="C12" s="14">
        <v>6</v>
      </c>
      <c r="D12" s="14" t="s">
        <v>70</v>
      </c>
      <c r="E12" s="1" t="str">
        <f ca="1">VLOOKUP(B12,'2.Tissue'!$B:$D,2,FALSE)</f>
        <v>OG5</v>
      </c>
      <c r="F12" s="80" t="str">
        <f ca="1">IF(C12&gt;1,_xlfn.CONCAT(B12,"_D",C12),_xlfn.CONCAT(B12,"_D"))</f>
        <v>OG5G_D6</v>
      </c>
      <c r="G12" s="58" t="str">
        <f ca="1">VLOOKUP($E12,'1.MetaData'!$B:$H,3,FALSE)</f>
        <v>Orectolobus wardi</v>
      </c>
      <c r="H12" s="58" t="str">
        <f ca="1">VLOOKUP($E12,'1.MetaData'!$B:$H,4,FALSE)</f>
        <v>Northern wobbegong</v>
      </c>
      <c r="I12" s="194" t="str">
        <f ca="1">VLOOKUP(DNAEXT[[#This Row],[Sample ID]],'2.Tissue'!B:N,13,FALSE)</f>
        <v>Tissue Box 18</v>
      </c>
      <c r="J12" s="328" t="s">
        <v>3366</v>
      </c>
      <c r="K12" s="173">
        <v>45344</v>
      </c>
      <c r="L12" s="168" t="s">
        <v>3387</v>
      </c>
      <c r="M12" s="26" t="s">
        <v>3380</v>
      </c>
      <c r="N12" s="169">
        <v>240</v>
      </c>
      <c r="O12" s="170">
        <v>81.400000000000006</v>
      </c>
      <c r="P12" s="170">
        <v>76.2</v>
      </c>
      <c r="Q12" s="170">
        <v>1.96</v>
      </c>
      <c r="R12" s="170">
        <v>2.09</v>
      </c>
      <c r="S12" s="43">
        <f ca="1">IF(P12="NA", "NA", IF(OR(O12="NA", P12=""), P12, O12/P12))</f>
        <v>1.068241469816273</v>
      </c>
      <c r="T12" s="27">
        <f ca="1">O12*N12</f>
        <v>19536</v>
      </c>
      <c r="U12" s="171" t="s">
        <v>3388</v>
      </c>
      <c r="V12" s="171">
        <v>32844</v>
      </c>
      <c r="W12" s="171" t="s">
        <v>3369</v>
      </c>
      <c r="X12" s="2" t="str" cm="1">
        <f t="array" aca="1" ref="X12" ca="1">IF(B12="","",IF(MAX(IF(B:B=B12,C:C))=C12,"Y","N"))</f>
        <v>N</v>
      </c>
      <c r="Y12" s="26"/>
      <c r="Z12" s="172"/>
      <c r="AE12" s="2" t="s">
        <v>7989</v>
      </c>
    </row>
    <row r="13" spans="1:32" x14ac:dyDescent="0.25">
      <c r="A13" s="115">
        <f ca="1">INDEX('1.MetaData'!A:A, MATCH($E13, '1.MetaData'!$B:$B, 0))</f>
        <v>5</v>
      </c>
      <c r="B13" s="245" t="s">
        <v>3386</v>
      </c>
      <c r="C13" s="14">
        <v>5</v>
      </c>
      <c r="D13" s="14" t="s">
        <v>70</v>
      </c>
      <c r="E13" s="1" t="str">
        <f ca="1">VLOOKUP(B13,'2.Tissue'!$B:$D,2,FALSE)</f>
        <v>OG5</v>
      </c>
      <c r="F13" s="80" t="str">
        <f ca="1">IF(C13&gt;1,_xlfn.CONCAT(B13,"_D",C13),_xlfn.CONCAT(B13,"_D"))</f>
        <v>OG5G_D5</v>
      </c>
      <c r="G13" s="58" t="str">
        <f ca="1">VLOOKUP($E13,'1.MetaData'!$B:$H,3,FALSE)</f>
        <v>Orectolobus wardi</v>
      </c>
      <c r="H13" s="58" t="str">
        <f ca="1">VLOOKUP($E13,'1.MetaData'!$B:$H,4,FALSE)</f>
        <v>Northern wobbegong</v>
      </c>
      <c r="I13" s="194" t="str">
        <f ca="1">VLOOKUP(DNAEXT[[#This Row],[Sample ID]],'2.Tissue'!B:N,13,FALSE)</f>
        <v>Tissue Box 18</v>
      </c>
      <c r="J13" s="328" t="s">
        <v>3366</v>
      </c>
      <c r="K13" s="173">
        <v>45278</v>
      </c>
      <c r="L13" s="168" t="s">
        <v>3389</v>
      </c>
      <c r="M13" s="26" t="s">
        <v>3380</v>
      </c>
      <c r="N13" s="169">
        <v>200</v>
      </c>
      <c r="O13" s="170">
        <v>80.319999999999993</v>
      </c>
      <c r="P13" s="170">
        <v>63</v>
      </c>
      <c r="Q13" s="170">
        <v>1.8</v>
      </c>
      <c r="R13" s="170">
        <v>2.1</v>
      </c>
      <c r="S13" s="43">
        <f ca="1">IF(P13="NA", "NA", IF(OR(O13="NA", P13=""), P13, O13/P13))</f>
        <v>1.2749206349206348</v>
      </c>
      <c r="T13" s="27">
        <f ca="1">O13*N13</f>
        <v>16063.999999999998</v>
      </c>
      <c r="U13" s="171" t="s">
        <v>3390</v>
      </c>
      <c r="V13" s="171" t="s">
        <v>3391</v>
      </c>
      <c r="W13" s="171" t="s">
        <v>3369</v>
      </c>
      <c r="X13" s="2" t="str" cm="1">
        <f t="array" aca="1" ref="X13" ca="1">IF(B13="","",IF(MAX(IF(B:B=B13,C:C))=C13,"Y","N"))</f>
        <v>N</v>
      </c>
      <c r="Y13" s="26"/>
      <c r="Z13" s="172" t="s">
        <v>3392</v>
      </c>
      <c r="AE13" s="2" t="s">
        <v>7989</v>
      </c>
    </row>
    <row r="14" spans="1:32" x14ac:dyDescent="0.25">
      <c r="A14" s="115">
        <f ca="1">INDEX('1.MetaData'!A:A, MATCH($E14, '1.MetaData'!$B:$B, 0))</f>
        <v>5</v>
      </c>
      <c r="B14" s="245" t="s">
        <v>3386</v>
      </c>
      <c r="C14" s="14">
        <v>9</v>
      </c>
      <c r="D14" s="14" t="s">
        <v>70</v>
      </c>
      <c r="E14" s="1" t="str">
        <f ca="1">VLOOKUP(B14,'2.Tissue'!$B:$D,2,FALSE)</f>
        <v>OG5</v>
      </c>
      <c r="F14" s="80" t="str">
        <f ca="1">IF(C14&gt;1,_xlfn.CONCAT(B14,"_D",C14),_xlfn.CONCAT(B14,"_D"))</f>
        <v>OG5G_D9</v>
      </c>
      <c r="G14" s="58" t="str">
        <f ca="1">VLOOKUP($E14,'1.MetaData'!$B:$H,3,FALSE)</f>
        <v>Orectolobus wardi</v>
      </c>
      <c r="H14" s="58" t="str">
        <f ca="1">VLOOKUP($E14,'1.MetaData'!$B:$H,4,FALSE)</f>
        <v>Northern wobbegong</v>
      </c>
      <c r="I14" s="194" t="str">
        <f ca="1">VLOOKUP(DNAEXT[[#This Row],[Sample ID]],'2.Tissue'!B:N,13,FALSE)</f>
        <v>Tissue Box 18</v>
      </c>
      <c r="J14" s="328" t="s">
        <v>3366</v>
      </c>
      <c r="K14" s="173">
        <v>45344</v>
      </c>
      <c r="L14" s="168" t="s">
        <v>3387</v>
      </c>
      <c r="M14" s="26" t="s">
        <v>3380</v>
      </c>
      <c r="N14" s="169">
        <v>240</v>
      </c>
      <c r="O14" s="170">
        <v>72.599999999999994</v>
      </c>
      <c r="P14" s="170">
        <v>70.099999999999994</v>
      </c>
      <c r="Q14" s="170">
        <v>1.95</v>
      </c>
      <c r="R14" s="170">
        <v>2.1</v>
      </c>
      <c r="S14" s="43">
        <f ca="1">IF(P14="NA", "NA", IF(OR(O14="NA", P14=""), P14, O14/P14))</f>
        <v>1.035663338088445</v>
      </c>
      <c r="T14" s="27">
        <f ca="1">O14*N14</f>
        <v>17424</v>
      </c>
      <c r="U14" s="171" t="s">
        <v>3388</v>
      </c>
      <c r="V14" s="171">
        <v>38136</v>
      </c>
      <c r="W14" s="171" t="s">
        <v>3369</v>
      </c>
      <c r="X14" s="2" t="str" cm="1">
        <f t="array" aca="1" ref="X14" ca="1">IF(B14="","",IF(MAX(IF(B:B=B14,C:C))=C14,"Y","N"))</f>
        <v>Y</v>
      </c>
      <c r="Y14" s="26"/>
      <c r="Z14" s="172"/>
      <c r="AE14" s="2" t="s">
        <v>7989</v>
      </c>
    </row>
    <row r="15" spans="1:32" x14ac:dyDescent="0.25">
      <c r="A15" s="115">
        <f ca="1">INDEX('1.MetaData'!A:A, MATCH($E15, '1.MetaData'!$B:$B, 0))</f>
        <v>5</v>
      </c>
      <c r="B15" s="245" t="s">
        <v>3386</v>
      </c>
      <c r="C15" s="14">
        <v>4</v>
      </c>
      <c r="D15" s="14" t="s">
        <v>70</v>
      </c>
      <c r="E15" s="1" t="str">
        <f ca="1">VLOOKUP(B15,'2.Tissue'!$B:$D,2,FALSE)</f>
        <v>OG5</v>
      </c>
      <c r="F15" s="80" t="str">
        <f ca="1">IF(C15&gt;1,_xlfn.CONCAT(B15,"_D",C15),_xlfn.CONCAT(B15,"_D"))</f>
        <v>OG5G_D4</v>
      </c>
      <c r="G15" s="58" t="str">
        <f ca="1">VLOOKUP($E15,'1.MetaData'!$B:$H,3,FALSE)</f>
        <v>Orectolobus wardi</v>
      </c>
      <c r="H15" s="58" t="str">
        <f ca="1">VLOOKUP($E15,'1.MetaData'!$B:$H,4,FALSE)</f>
        <v>Northern wobbegong</v>
      </c>
      <c r="I15" s="194" t="str">
        <f ca="1">VLOOKUP(DNAEXT[[#This Row],[Sample ID]],'2.Tissue'!B:N,13,FALSE)</f>
        <v>Tissue Box 18</v>
      </c>
      <c r="J15" s="328" t="s">
        <v>3366</v>
      </c>
      <c r="K15" s="173">
        <v>45278</v>
      </c>
      <c r="L15" s="168" t="s">
        <v>3389</v>
      </c>
      <c r="M15" s="26" t="s">
        <v>3380</v>
      </c>
      <c r="N15" s="169">
        <v>200</v>
      </c>
      <c r="O15" s="170">
        <v>60.2</v>
      </c>
      <c r="P15" s="170">
        <v>76</v>
      </c>
      <c r="Q15" s="170">
        <v>1.8</v>
      </c>
      <c r="R15" s="170">
        <v>2.1</v>
      </c>
      <c r="S15" s="43">
        <f ca="1">IF(P15="NA", "NA", IF(OR(O15="NA", P15=""), P15, O15/P15))</f>
        <v>0.79210526315789476</v>
      </c>
      <c r="T15" s="27">
        <f ca="1">O15*N15</f>
        <v>12040</v>
      </c>
      <c r="U15" s="171" t="s">
        <v>3390</v>
      </c>
      <c r="V15" s="171" t="s">
        <v>3391</v>
      </c>
      <c r="W15" s="171" t="s">
        <v>3369</v>
      </c>
      <c r="X15" s="2" t="str" cm="1">
        <f t="array" aca="1" ref="X15" ca="1">IF(B15="","",IF(MAX(IF(B:B=B15,C:C))=C15,"Y","N"))</f>
        <v>N</v>
      </c>
      <c r="Y15" s="26"/>
      <c r="Z15" s="172" t="s">
        <v>3392</v>
      </c>
      <c r="AE15" s="2" t="s">
        <v>7989</v>
      </c>
    </row>
    <row r="16" spans="1:32" x14ac:dyDescent="0.25">
      <c r="A16" s="326">
        <f ca="1">INDEX('1.MetaData'!A:A, MATCH($E16, '1.MetaData'!$B:$B, 0))</f>
        <v>5</v>
      </c>
      <c r="B16" s="245" t="s">
        <v>3386</v>
      </c>
      <c r="C16" s="14">
        <v>3</v>
      </c>
      <c r="D16" s="14" t="s">
        <v>70</v>
      </c>
      <c r="E16" s="1" t="str">
        <f ca="1">VLOOKUP(B16,'2.Tissue'!$B:$D,2,FALSE)</f>
        <v>OG5</v>
      </c>
      <c r="F16" s="80" t="str">
        <f ca="1">IF(C16&gt;1,_xlfn.CONCAT(B16,"_D",C16),_xlfn.CONCAT(B16,"_D"))</f>
        <v>OG5G_D3</v>
      </c>
      <c r="G16" s="58" t="str">
        <f ca="1">VLOOKUP($E16,'1.MetaData'!$B:$H,3,FALSE)</f>
        <v>Orectolobus wardi</v>
      </c>
      <c r="H16" s="58" t="str">
        <f ca="1">VLOOKUP($E16,'1.MetaData'!$B:$H,4,FALSE)</f>
        <v>Northern wobbegong</v>
      </c>
      <c r="I16" s="194" t="str">
        <f ca="1">VLOOKUP(DNAEXT[[#This Row],[Sample ID]],'2.Tissue'!B:N,13,FALSE)</f>
        <v>Tissue Box 18</v>
      </c>
      <c r="J16" s="328" t="s">
        <v>3366</v>
      </c>
      <c r="K16" s="173">
        <v>45278</v>
      </c>
      <c r="L16" s="168" t="s">
        <v>3389</v>
      </c>
      <c r="M16" s="26" t="s">
        <v>3380</v>
      </c>
      <c r="N16" s="169">
        <v>200</v>
      </c>
      <c r="O16" s="170">
        <v>56.2</v>
      </c>
      <c r="P16" s="170">
        <v>314</v>
      </c>
      <c r="Q16" s="170">
        <v>1.8</v>
      </c>
      <c r="R16" s="170">
        <v>2.1</v>
      </c>
      <c r="S16" s="43">
        <f ca="1">IF(P16="NA", "NA", IF(OR(O16="NA", P16=""), P16, O16/P16))</f>
        <v>0.17898089171974524</v>
      </c>
      <c r="T16" s="27">
        <f ca="1">O16*N16</f>
        <v>11240</v>
      </c>
      <c r="U16" s="171" t="s">
        <v>3390</v>
      </c>
      <c r="V16" s="171" t="s">
        <v>3391</v>
      </c>
      <c r="W16" s="171" t="s">
        <v>3369</v>
      </c>
      <c r="X16" s="2" t="str" cm="1">
        <f t="array" aca="1" ref="X16" ca="1">IF(B16="","",IF(MAX(IF(B:B=B16,C:C))=C16,"Y","N"))</f>
        <v>N</v>
      </c>
      <c r="Y16" s="26"/>
      <c r="Z16" s="172" t="s">
        <v>3392</v>
      </c>
      <c r="AE16" s="2" t="s">
        <v>7989</v>
      </c>
    </row>
    <row r="17" spans="1:31" x14ac:dyDescent="0.25">
      <c r="A17" s="115">
        <f ca="1">INDEX('1.MetaData'!A:A, MATCH($E17, '1.MetaData'!$B:$B, 0))</f>
        <v>5</v>
      </c>
      <c r="B17" s="245" t="s">
        <v>3386</v>
      </c>
      <c r="C17" s="14">
        <v>2</v>
      </c>
      <c r="D17" s="14" t="s">
        <v>70</v>
      </c>
      <c r="E17" s="1" t="str">
        <f ca="1">VLOOKUP(B17,'2.Tissue'!$B:$D,2,FALSE)</f>
        <v>OG5</v>
      </c>
      <c r="F17" s="80" t="str">
        <f ca="1">IF(C17&gt;1,_xlfn.CONCAT(B17,"_D",C17),_xlfn.CONCAT(B17,"_D"))</f>
        <v>OG5G_D2</v>
      </c>
      <c r="G17" s="58" t="str">
        <f ca="1">VLOOKUP($E17,'1.MetaData'!$B:$H,3,FALSE)</f>
        <v>Orectolobus wardi</v>
      </c>
      <c r="H17" s="40" t="str">
        <f ca="1">VLOOKUP($E17,'1.MetaData'!$B:$H,4,FALSE)</f>
        <v>Northern wobbegong</v>
      </c>
      <c r="I17" s="194" t="str">
        <f ca="1">VLOOKUP(DNAEXT[[#This Row],[Sample ID]],'2.Tissue'!B:N,13,FALSE)</f>
        <v>Tissue Box 18</v>
      </c>
      <c r="J17" s="328" t="s">
        <v>3366</v>
      </c>
      <c r="K17" s="173">
        <v>45187</v>
      </c>
      <c r="L17" s="26" t="s">
        <v>3393</v>
      </c>
      <c r="M17" s="26" t="s">
        <v>3380</v>
      </c>
      <c r="N17" s="169">
        <v>120</v>
      </c>
      <c r="O17" s="170">
        <v>53.6</v>
      </c>
      <c r="P17" s="170">
        <v>60.1</v>
      </c>
      <c r="Q17" s="170">
        <v>1.79</v>
      </c>
      <c r="R17" s="170">
        <v>0.84</v>
      </c>
      <c r="S17" s="43">
        <f ca="1">IF(P17="NA", "NA", IF(OR(O17="NA", P17=""), P17, O17/P17))</f>
        <v>0.89184692179700498</v>
      </c>
      <c r="T17" s="27">
        <f ca="1">O17*N17</f>
        <v>6432</v>
      </c>
      <c r="U17" s="26" t="s">
        <v>3394</v>
      </c>
      <c r="V17" s="171">
        <v>118517</v>
      </c>
      <c r="W17" s="26" t="s">
        <v>3369</v>
      </c>
      <c r="X17" s="2" t="str" cm="1">
        <f t="array" aca="1" ref="X17" ca="1">IF(B17="","",IF(MAX(IF(B:B=B17,C:C))=C17,"Y","N"))</f>
        <v>N</v>
      </c>
      <c r="Y17" s="2"/>
      <c r="Z17" s="172"/>
      <c r="AA17" s="2"/>
      <c r="AE17" s="2" t="s">
        <v>7989</v>
      </c>
    </row>
    <row r="18" spans="1:31" x14ac:dyDescent="0.25">
      <c r="A18" s="115">
        <f ca="1">INDEX('1.MetaData'!A:A, MATCH($E18, '1.MetaData'!$B:$B, 0))</f>
        <v>6</v>
      </c>
      <c r="B18" s="245" t="s">
        <v>3396</v>
      </c>
      <c r="C18" s="14">
        <v>1</v>
      </c>
      <c r="D18" s="14" t="s">
        <v>70</v>
      </c>
      <c r="E18" s="1" t="str">
        <f ca="1">VLOOKUP(B18,'2.Tissue'!$B:$D,2,FALSE)</f>
        <v>OG6</v>
      </c>
      <c r="F18" s="80" t="str">
        <f ca="1">IF(C18&gt;1,_xlfn.CONCAT(B18,"_D",C18),_xlfn.CONCAT(B18,"_D"))</f>
        <v>OG6G_D</v>
      </c>
      <c r="G18" s="58" t="str">
        <f ca="1">VLOOKUP($E18,'1.MetaData'!$B:$H,3,FALSE)</f>
        <v>Lutjanus russellii</v>
      </c>
      <c r="H18" s="40" t="str">
        <f ca="1">VLOOKUP($E18,'1.MetaData'!$B:$H,4,FALSE)</f>
        <v>Moses snapper</v>
      </c>
      <c r="I18" s="194" t="str">
        <f ca="1">VLOOKUP(DNAEXT[[#This Row],[Sample ID]],'2.Tissue'!B:N,13,FALSE)</f>
        <v>Tissue Box 18</v>
      </c>
      <c r="J18" s="26" t="s">
        <v>3366</v>
      </c>
      <c r="K18" s="168">
        <v>45064</v>
      </c>
      <c r="L18" s="26" t="s">
        <v>3397</v>
      </c>
      <c r="M18" s="26"/>
      <c r="N18" s="169">
        <v>65</v>
      </c>
      <c r="O18" s="170">
        <v>394</v>
      </c>
      <c r="P18" s="170">
        <v>569</v>
      </c>
      <c r="Q18" s="170">
        <v>1.89</v>
      </c>
      <c r="R18" s="170">
        <v>2.3199999999999998</v>
      </c>
      <c r="S18" s="43">
        <f ca="1">IF(P18="NA", "NA", IF(OR(O18="NA", P18=""), P18, O18/P18))</f>
        <v>0.69244288224956063</v>
      </c>
      <c r="T18" s="27">
        <f ca="1">O18*N18</f>
        <v>25610</v>
      </c>
      <c r="U18" s="26" t="s">
        <v>3368</v>
      </c>
      <c r="V18" s="171">
        <v>35607</v>
      </c>
      <c r="W18" s="26" t="s">
        <v>3369</v>
      </c>
      <c r="X18" s="2" t="str" cm="1">
        <f t="array" aca="1" ref="X18" ca="1">IF(B18="","",IF(MAX(IF(B:B=B18,C:C))=C18,"Y","N"))</f>
        <v>Y</v>
      </c>
      <c r="Y18" s="2"/>
      <c r="Z18" s="172" t="s">
        <v>3398</v>
      </c>
      <c r="AA18" s="2"/>
      <c r="AE18" s="2" t="s">
        <v>7989</v>
      </c>
    </row>
    <row r="19" spans="1:31" x14ac:dyDescent="0.25">
      <c r="A19" s="115">
        <f ca="1">INDEX('1.MetaData'!A:A, MATCH($E19, '1.MetaData'!$B:$B, 0))</f>
        <v>7</v>
      </c>
      <c r="B19" s="245" t="s">
        <v>3399</v>
      </c>
      <c r="C19" s="14">
        <v>2</v>
      </c>
      <c r="D19" s="14" t="s">
        <v>70</v>
      </c>
      <c r="E19" s="1" t="str">
        <f ca="1">VLOOKUP(B19,'2.Tissue'!$B:$D,2,FALSE)</f>
        <v>OG7</v>
      </c>
      <c r="F19" s="80" t="str">
        <f ca="1">IF(C19&gt;1,_xlfn.CONCAT(B19,"_D",C19),_xlfn.CONCAT(B19,"_D"))</f>
        <v>OG7G_D2</v>
      </c>
      <c r="G19" s="58" t="str">
        <f ca="1">VLOOKUP($E19,'1.MetaData'!$B:$H,3,FALSE)</f>
        <v>Lethrinus punctulatus</v>
      </c>
      <c r="H19" s="40" t="str">
        <f ca="1">VLOOKUP($E19,'1.MetaData'!$B:$H,4,FALSE)</f>
        <v>Bluespot emperor</v>
      </c>
      <c r="I19" s="194" t="str">
        <f ca="1">VLOOKUP(DNAEXT[[#This Row],[Sample ID]],'2.Tissue'!B:N,13,FALSE)</f>
        <v>Tissue Box 18</v>
      </c>
      <c r="J19" s="26" t="s">
        <v>3366</v>
      </c>
      <c r="K19" s="168">
        <v>45173</v>
      </c>
      <c r="L19" s="26" t="s">
        <v>3379</v>
      </c>
      <c r="M19" s="26" t="s">
        <v>3380</v>
      </c>
      <c r="N19" s="169">
        <v>120</v>
      </c>
      <c r="O19" s="170">
        <v>227</v>
      </c>
      <c r="P19" s="170">
        <v>226.9</v>
      </c>
      <c r="Q19" s="170">
        <v>1.91</v>
      </c>
      <c r="R19" s="170">
        <v>2.31</v>
      </c>
      <c r="S19" s="43">
        <f ca="1">IF(P19="NA", "NA", IF(OR(O19="NA", P19=""), P19, O19/P19))</f>
        <v>1.000440722785368</v>
      </c>
      <c r="T19" s="27">
        <f ca="1">O19*N19</f>
        <v>27240</v>
      </c>
      <c r="U19" s="26" t="s">
        <v>3381</v>
      </c>
      <c r="V19" s="171">
        <v>14100</v>
      </c>
      <c r="W19" s="26" t="s">
        <v>3369</v>
      </c>
      <c r="X19" s="2" t="str" cm="1">
        <f t="array" aca="1" ref="X19" ca="1">IF(B19="","",IF(MAX(IF(B:B=B19,C:C))=C19,"Y","N"))</f>
        <v>Y</v>
      </c>
      <c r="Y19" s="2"/>
      <c r="Z19" s="172"/>
      <c r="AA19" s="2"/>
      <c r="AE19" s="2" t="s">
        <v>7989</v>
      </c>
    </row>
    <row r="20" spans="1:31" x14ac:dyDescent="0.25">
      <c r="A20" s="115">
        <f ca="1">INDEX('1.MetaData'!A:A, MATCH($E20, '1.MetaData'!$B:$B, 0))</f>
        <v>7</v>
      </c>
      <c r="B20" s="245" t="s">
        <v>3399</v>
      </c>
      <c r="C20" s="14">
        <v>1</v>
      </c>
      <c r="D20" s="14" t="s">
        <v>70</v>
      </c>
      <c r="E20" s="1" t="str">
        <f ca="1">VLOOKUP(B20,'2.Tissue'!$B:$D,2,FALSE)</f>
        <v>OG7</v>
      </c>
      <c r="F20" s="80" t="str">
        <f ca="1">IF(C20&gt;1,_xlfn.CONCAT(B20,"_D",C20),_xlfn.CONCAT(B20,"_D"))</f>
        <v>OG7G_D</v>
      </c>
      <c r="G20" s="58" t="str">
        <f ca="1">VLOOKUP($E20,'1.MetaData'!$B:$H,3,FALSE)</f>
        <v>Lethrinus punctulatus</v>
      </c>
      <c r="H20" s="40" t="str">
        <f ca="1">VLOOKUP($E20,'1.MetaData'!$B:$H,4,FALSE)</f>
        <v>Bluespot emperor</v>
      </c>
      <c r="I20" s="194" t="str">
        <f ca="1">VLOOKUP(DNAEXT[[#This Row],[Sample ID]],'2.Tissue'!B:N,13,FALSE)</f>
        <v>Tissue Box 18</v>
      </c>
      <c r="J20" s="328" t="s">
        <v>3366</v>
      </c>
      <c r="K20" s="173">
        <v>45064</v>
      </c>
      <c r="L20" s="26" t="s">
        <v>3397</v>
      </c>
      <c r="M20" s="26"/>
      <c r="N20" s="169">
        <v>65</v>
      </c>
      <c r="O20" s="170">
        <v>8.6199999999999992</v>
      </c>
      <c r="P20" s="170">
        <v>12.9</v>
      </c>
      <c r="Q20" s="170">
        <v>1.63</v>
      </c>
      <c r="R20" s="170">
        <v>1.25</v>
      </c>
      <c r="S20" s="43">
        <f ca="1">IF(P20="NA", "NA", IF(OR(O20="NA", P20=""), P20, O20/P20))</f>
        <v>0.66821705426356581</v>
      </c>
      <c r="T20" s="27">
        <f ca="1">O20*N20</f>
        <v>560.29999999999995</v>
      </c>
      <c r="U20" s="26"/>
      <c r="V20" s="171"/>
      <c r="W20" s="26" t="s">
        <v>3382</v>
      </c>
      <c r="X20" s="2" t="str" cm="1">
        <f t="array" aca="1" ref="X20" ca="1">IF(B20="","",IF(MAX(IF(B:B=B20,C:C))=C20,"Y","N"))</f>
        <v>N</v>
      </c>
      <c r="Y20" s="2"/>
      <c r="Z20" s="172" t="s">
        <v>3400</v>
      </c>
      <c r="AA20" s="2"/>
      <c r="AE20" s="2" t="s">
        <v>7989</v>
      </c>
    </row>
    <row r="21" spans="1:31" x14ac:dyDescent="0.25">
      <c r="A21" s="115">
        <f ca="1">INDEX('1.MetaData'!A:A, MATCH($E21, '1.MetaData'!$B:$B, 0))</f>
        <v>8</v>
      </c>
      <c r="B21" s="245" t="s">
        <v>3401</v>
      </c>
      <c r="C21" s="14">
        <v>2</v>
      </c>
      <c r="D21" s="14" t="s">
        <v>70</v>
      </c>
      <c r="E21" s="1" t="str">
        <f ca="1">VLOOKUP(B21,'2.Tissue'!$B:$D,2,FALSE)</f>
        <v>OG8</v>
      </c>
      <c r="F21" s="80" t="str">
        <f ca="1">IF(C21&gt;1,_xlfn.CONCAT(B21,"_D",C21),_xlfn.CONCAT(B21,"_D"))</f>
        <v>OG8G_D2</v>
      </c>
      <c r="G21" s="58" t="str">
        <f ca="1">VLOOKUP($E21,'1.MetaData'!$B:$H,3,FALSE)</f>
        <v>Lethrinus laticaudis</v>
      </c>
      <c r="H21" s="58" t="str">
        <f ca="1">VLOOKUP($E21,'1.MetaData'!$B:$H,4,FALSE)</f>
        <v>Grass emperor</v>
      </c>
      <c r="I21" s="194" t="str">
        <f ca="1">VLOOKUP(DNAEXT[[#This Row],[Sample ID]],'2.Tissue'!B:N,13,FALSE)</f>
        <v>Tissue Box 18</v>
      </c>
      <c r="J21" s="26" t="s">
        <v>3366</v>
      </c>
      <c r="K21" s="173">
        <v>44959</v>
      </c>
      <c r="L21" s="168" t="s">
        <v>3403</v>
      </c>
      <c r="M21" s="26" t="s">
        <v>3404</v>
      </c>
      <c r="N21" s="169">
        <v>75</v>
      </c>
      <c r="O21" s="170">
        <v>404</v>
      </c>
      <c r="P21" s="170">
        <v>260.60000000000002</v>
      </c>
      <c r="Q21" s="170">
        <v>1.88</v>
      </c>
      <c r="R21" s="170">
        <v>2.36</v>
      </c>
      <c r="S21" s="43">
        <f ca="1">IF(P21="NA", "NA", IF(OR(O21="NA", P21=""), P21, O21/P21))</f>
        <v>1.5502686108979278</v>
      </c>
      <c r="T21" s="27">
        <f ca="1">O21*N21</f>
        <v>30300</v>
      </c>
      <c r="U21" s="171" t="s">
        <v>107</v>
      </c>
      <c r="V21" s="171">
        <v>12000</v>
      </c>
      <c r="W21" s="171" t="s">
        <v>3369</v>
      </c>
      <c r="X21" s="2" t="str" cm="1">
        <f t="array" aca="1" ref="X21" ca="1">IF(B21="","",IF(MAX(IF(B:B=B21,C:C))=C21,"Y","N"))</f>
        <v>Y</v>
      </c>
      <c r="Y21" s="26"/>
      <c r="Z21" s="172"/>
      <c r="AE21" s="2" t="s">
        <v>7989</v>
      </c>
    </row>
    <row r="22" spans="1:31" x14ac:dyDescent="0.25">
      <c r="A22" s="115">
        <f ca="1">INDEX('1.MetaData'!A:A, MATCH($E22, '1.MetaData'!$B:$B, 0))</f>
        <v>8</v>
      </c>
      <c r="B22" s="245" t="s">
        <v>3401</v>
      </c>
      <c r="C22" s="14">
        <v>1</v>
      </c>
      <c r="D22" s="14" t="s">
        <v>70</v>
      </c>
      <c r="E22" s="1" t="str">
        <f ca="1">VLOOKUP(B22,'2.Tissue'!$B:$D,2,FALSE)</f>
        <v>OG8</v>
      </c>
      <c r="F22" s="80" t="str">
        <f ca="1">IF(C22&gt;1,_xlfn.CONCAT(B22,"_D",C22),_xlfn.CONCAT(B22,"_D"))</f>
        <v>OG8G_D</v>
      </c>
      <c r="G22" s="58" t="str">
        <f ca="1">VLOOKUP($E22,'1.MetaData'!$B:$H,3,FALSE)</f>
        <v>Lethrinus laticaudis</v>
      </c>
      <c r="H22" s="40" t="str">
        <f ca="1">VLOOKUP($E22,'1.MetaData'!$B:$H,4,FALSE)</f>
        <v>Grass emperor</v>
      </c>
      <c r="I22" s="194" t="str">
        <f ca="1">VLOOKUP(DNAEXT[[#This Row],[Sample ID]],'2.Tissue'!B:N,13,FALSE)</f>
        <v>Tissue Box 18</v>
      </c>
      <c r="J22" s="26" t="s">
        <v>3366</v>
      </c>
      <c r="K22" s="168">
        <v>45055</v>
      </c>
      <c r="L22" s="26" t="s">
        <v>7981</v>
      </c>
      <c r="M22" s="26"/>
      <c r="N22" s="169">
        <v>75</v>
      </c>
      <c r="O22" s="170">
        <v>203</v>
      </c>
      <c r="P22" s="170">
        <v>403.8</v>
      </c>
      <c r="Q22" s="170">
        <v>1.85</v>
      </c>
      <c r="R22" s="170">
        <v>2.0099999999999998</v>
      </c>
      <c r="S22" s="43">
        <f ca="1">IF(P22="NA", "NA", IF(OR(O22="NA", P22=""), P22, O22/P22))</f>
        <v>0.50272412085190687</v>
      </c>
      <c r="T22" s="27">
        <f ca="1">O22*N22</f>
        <v>15225</v>
      </c>
      <c r="U22" s="26" t="s">
        <v>3402</v>
      </c>
      <c r="V22" s="171">
        <v>28272</v>
      </c>
      <c r="W22" s="26" t="s">
        <v>3369</v>
      </c>
      <c r="X22" s="2" t="str" cm="1">
        <f t="array" aca="1" ref="X22" ca="1">IF(B22="","",IF(MAX(IF(B:B=B22,C:C))=C22,"Y","N"))</f>
        <v>N</v>
      </c>
      <c r="Y22" s="2"/>
      <c r="Z22" s="172"/>
      <c r="AA22" s="2"/>
      <c r="AE22" s="2" t="s">
        <v>7989</v>
      </c>
    </row>
    <row r="23" spans="1:31" x14ac:dyDescent="0.25">
      <c r="A23" s="115">
        <f ca="1">INDEX('1.MetaData'!A:A, MATCH($E23, '1.MetaData'!$B:$B, 0))</f>
        <v>9</v>
      </c>
      <c r="B23" s="245" t="s">
        <v>3405</v>
      </c>
      <c r="C23" s="14">
        <v>1</v>
      </c>
      <c r="D23" s="14" t="s">
        <v>70</v>
      </c>
      <c r="E23" s="1" t="str">
        <f ca="1">VLOOKUP(B23,'2.Tissue'!$B:$D,2,FALSE)</f>
        <v>OG9</v>
      </c>
      <c r="F23" s="80" t="str">
        <f ca="1">IF(C23&gt;1,_xlfn.CONCAT(B23,"_D",C23),_xlfn.CONCAT(B23,"_D"))</f>
        <v>OG9G_D</v>
      </c>
      <c r="G23" s="58" t="str">
        <f ca="1">VLOOKUP($E23,'1.MetaData'!$B:$H,3,FALSE)</f>
        <v>Epinephelus multinotatus</v>
      </c>
      <c r="H23" s="40" t="str">
        <f ca="1">VLOOKUP($E23,'1.MetaData'!$B:$H,4,FALSE)</f>
        <v>Rankin cod</v>
      </c>
      <c r="I23" s="194" t="str">
        <f ca="1">VLOOKUP(DNAEXT[[#This Row],[Sample ID]],'2.Tissue'!B:N,13,FALSE)</f>
        <v>Tissue Box 19</v>
      </c>
      <c r="J23" s="26" t="s">
        <v>3366</v>
      </c>
      <c r="K23" s="168">
        <v>45064</v>
      </c>
      <c r="L23" s="26" t="s">
        <v>3397</v>
      </c>
      <c r="M23" s="26"/>
      <c r="N23" s="169">
        <v>65</v>
      </c>
      <c r="O23" s="170">
        <v>470.66666666666669</v>
      </c>
      <c r="P23" s="170">
        <v>681.6</v>
      </c>
      <c r="Q23" s="170">
        <v>1.87</v>
      </c>
      <c r="R23" s="170">
        <v>2.34</v>
      </c>
      <c r="S23" s="43">
        <f ca="1">IF(P23="NA", "NA", IF(OR(O23="NA", P23=""), P23, O23/P23))</f>
        <v>0.69053208137715183</v>
      </c>
      <c r="T23" s="27">
        <f ca="1">O23*N23</f>
        <v>30593.333333333336</v>
      </c>
      <c r="U23" s="26" t="s">
        <v>3368</v>
      </c>
      <c r="V23" s="171">
        <v>31092</v>
      </c>
      <c r="W23" s="26" t="s">
        <v>3369</v>
      </c>
      <c r="X23" s="2" t="str" cm="1">
        <f t="array" aca="1" ref="X23" ca="1">IF(B23="","",IF(MAX(IF(B:B=B23,C:C))=C23,"Y","N"))</f>
        <v>N</v>
      </c>
      <c r="Y23" s="2"/>
      <c r="Z23" s="172" t="s">
        <v>3408</v>
      </c>
      <c r="AA23" s="2"/>
      <c r="AE23" s="2" t="s">
        <v>7989</v>
      </c>
    </row>
    <row r="24" spans="1:31" hidden="1" x14ac:dyDescent="0.25">
      <c r="A24" s="115">
        <f ca="1">INDEX('1.MetaData'!A:A, MATCH($E24, '1.MetaData'!$B:$B, 0))</f>
        <v>9</v>
      </c>
      <c r="B24" s="245" t="s">
        <v>3405</v>
      </c>
      <c r="C24" s="14">
        <v>2</v>
      </c>
      <c r="D24" s="14" t="s">
        <v>70</v>
      </c>
      <c r="E24" s="1" t="str">
        <f ca="1">VLOOKUP(B24,'2.Tissue'!$B:$D,2,FALSE)</f>
        <v>OG9</v>
      </c>
      <c r="F24" s="80" t="str">
        <f ca="1">IF(C24&gt;1,_xlfn.CONCAT(B24,"_D",C24),_xlfn.CONCAT(B24,"_D"))</f>
        <v>OG9G_D2</v>
      </c>
      <c r="G24" s="58" t="str">
        <f ca="1">VLOOKUP($E24,'1.MetaData'!$B:$H,3,FALSE)</f>
        <v>Epinephelus multinotatus</v>
      </c>
      <c r="H24" s="40" t="str">
        <f ca="1">VLOOKUP($E24,'1.MetaData'!$B:$H,4,FALSE)</f>
        <v>Rankin cod</v>
      </c>
      <c r="I24" s="194" t="str">
        <f ca="1">VLOOKUP(DNAEXT[[#This Row],[Sample ID]],'2.Tissue'!B:N,13,FALSE)</f>
        <v>Tissue Box 19</v>
      </c>
      <c r="J24" s="26" t="s">
        <v>3374</v>
      </c>
      <c r="K24" s="173">
        <v>45072</v>
      </c>
      <c r="L24" s="26" t="s">
        <v>3375</v>
      </c>
      <c r="M24" s="26" t="s">
        <v>3376</v>
      </c>
      <c r="N24" s="169">
        <v>200</v>
      </c>
      <c r="O24" s="170">
        <v>23.37</v>
      </c>
      <c r="P24" s="170" t="s">
        <v>107</v>
      </c>
      <c r="Q24" s="170" t="s">
        <v>107</v>
      </c>
      <c r="R24" s="170" t="s">
        <v>107</v>
      </c>
      <c r="S24" s="43" t="str">
        <f ca="1">IF(P24="NA", "NA", IF(OR(O24="NA", P24=""), P24, O24/P24))</f>
        <v>NA</v>
      </c>
      <c r="T24" s="27">
        <f ca="1">O24*N24</f>
        <v>4674</v>
      </c>
      <c r="U24" s="26" t="s">
        <v>107</v>
      </c>
      <c r="V24" s="171" t="s">
        <v>107</v>
      </c>
      <c r="W24" s="26" t="s">
        <v>3369</v>
      </c>
      <c r="X24" s="2" t="str" cm="1">
        <f t="array" aca="1" ref="X24" ca="1">IF(B24="","",IF(MAX(IF(B:B=B24,C:C))=C24,"Y","N"))</f>
        <v>N</v>
      </c>
      <c r="Y24" s="2"/>
      <c r="Z24" s="172"/>
      <c r="AA24" s="2"/>
    </row>
    <row r="25" spans="1:31" x14ac:dyDescent="0.25">
      <c r="A25" s="115">
        <f ca="1">INDEX('1.MetaData'!A:A, MATCH($E25, '1.MetaData'!$B:$B, 0))</f>
        <v>9</v>
      </c>
      <c r="B25" s="245" t="s">
        <v>3405</v>
      </c>
      <c r="C25" s="14">
        <v>3</v>
      </c>
      <c r="D25" s="14" t="s">
        <v>70</v>
      </c>
      <c r="E25" s="1" t="str">
        <f ca="1">VLOOKUP(B25,'2.Tissue'!$B:$D,2,FALSE)</f>
        <v>OG9</v>
      </c>
      <c r="F25" s="80" t="str">
        <f ca="1">IF(C25&gt;1,_xlfn.CONCAT(B25,"_D",C25),_xlfn.CONCAT(B25,"_D"))</f>
        <v>OG9G_D3</v>
      </c>
      <c r="G25" s="58" t="str">
        <f ca="1">VLOOKUP($E25,'1.MetaData'!$B:$H,3,FALSE)</f>
        <v>Epinephelus multinotatus</v>
      </c>
      <c r="H25" s="40" t="str">
        <f ca="1">VLOOKUP($E25,'1.MetaData'!$B:$H,4,FALSE)</f>
        <v>Rankin cod</v>
      </c>
      <c r="I25" s="194" t="str">
        <f ca="1">VLOOKUP(DNAEXT[[#This Row],[Sample ID]],'2.Tissue'!B:N,13,FALSE)</f>
        <v>Tissue Box 19</v>
      </c>
      <c r="J25" s="328" t="s">
        <v>3366</v>
      </c>
      <c r="K25" s="173">
        <v>45321</v>
      </c>
      <c r="L25" s="26" t="s">
        <v>3406</v>
      </c>
      <c r="M25" s="26" t="s">
        <v>3380</v>
      </c>
      <c r="N25" s="169">
        <v>120</v>
      </c>
      <c r="O25" s="170">
        <v>61</v>
      </c>
      <c r="P25" s="170">
        <v>61.8</v>
      </c>
      <c r="Q25" s="170">
        <v>1.89</v>
      </c>
      <c r="R25" s="170">
        <v>1.88</v>
      </c>
      <c r="S25" s="43">
        <f ca="1">IF(P25="NA", "NA", IF(OR(O25="NA", P25=""), P25, O25/P25))</f>
        <v>0.98705501618122982</v>
      </c>
      <c r="T25" s="27">
        <f ca="1">O25*N25</f>
        <v>7320</v>
      </c>
      <c r="U25" s="26" t="s">
        <v>3407</v>
      </c>
      <c r="V25" s="171">
        <v>21889</v>
      </c>
      <c r="W25" s="26" t="s">
        <v>3369</v>
      </c>
      <c r="X25" s="2" t="str" cm="1">
        <f t="array" aca="1" ref="X25" ca="1">IF(B25="","",IF(MAX(IF(B:B=B25,C:C))=C25,"Y","N"))</f>
        <v>Y</v>
      </c>
      <c r="Y25" s="2"/>
      <c r="Z25" s="172"/>
      <c r="AA25" s="2"/>
      <c r="AE25" s="2" t="s">
        <v>7989</v>
      </c>
    </row>
    <row r="26" spans="1:31" x14ac:dyDescent="0.25">
      <c r="A26" s="115">
        <f ca="1">INDEX('1.MetaData'!A:A, MATCH($E26, '1.MetaData'!$B:$B, 0))</f>
        <v>10</v>
      </c>
      <c r="B26" s="245" t="s">
        <v>3409</v>
      </c>
      <c r="C26" s="14">
        <v>1</v>
      </c>
      <c r="D26" s="14" t="s">
        <v>70</v>
      </c>
      <c r="E26" s="1" t="str">
        <f ca="1">VLOOKUP(B26,'2.Tissue'!$B:$D,2,FALSE)</f>
        <v>OG10</v>
      </c>
      <c r="F26" s="80" t="str">
        <f ca="1">IF(C26&gt;1,_xlfn.CONCAT(B26,"_D",C26),_xlfn.CONCAT(B26,"_D"))</f>
        <v>OG10G_D</v>
      </c>
      <c r="G26" s="58" t="str">
        <f ca="1">VLOOKUP($E26,'1.MetaData'!$B:$H,3,FALSE)</f>
        <v>Lutjanus quinquelineatus</v>
      </c>
      <c r="H26" s="40" t="str">
        <f ca="1">VLOOKUP($E26,'1.MetaData'!$B:$H,4,FALSE)</f>
        <v>Fivelined snapper</v>
      </c>
      <c r="I26" s="194" t="str">
        <f ca="1">VLOOKUP(DNAEXT[[#This Row],[Sample ID]],'2.Tissue'!B:N,13,FALSE)</f>
        <v>Tissue Box 19</v>
      </c>
      <c r="J26" s="26" t="s">
        <v>3366</v>
      </c>
      <c r="K26" s="168">
        <v>44943</v>
      </c>
      <c r="L26" s="26" t="s">
        <v>7982</v>
      </c>
      <c r="M26" s="26"/>
      <c r="N26" s="169">
        <v>50</v>
      </c>
      <c r="O26" s="170">
        <v>259</v>
      </c>
      <c r="P26" s="170">
        <v>344.6</v>
      </c>
      <c r="Q26" s="170">
        <v>1.88</v>
      </c>
      <c r="R26" s="170">
        <v>2.31</v>
      </c>
      <c r="S26" s="43">
        <f ca="1">IF(P26="NA", "NA", IF(OR(O26="NA", P26=""), P26, O26/P26))</f>
        <v>0.75159605339524083</v>
      </c>
      <c r="T26" s="27">
        <f ca="1">O26*N26</f>
        <v>12950</v>
      </c>
      <c r="U26" s="26" t="s">
        <v>3410</v>
      </c>
      <c r="V26" s="171">
        <v>30000</v>
      </c>
      <c r="W26" s="26" t="s">
        <v>3369</v>
      </c>
      <c r="X26" s="2" t="str" cm="1">
        <f t="array" aca="1" ref="X26" ca="1">IF(B26="","",IF(MAX(IF(B:B=B26,C:C))=C26,"Y","N"))</f>
        <v>Y</v>
      </c>
      <c r="Y26" s="2"/>
      <c r="Z26" s="172"/>
      <c r="AA26" s="2"/>
      <c r="AE26" s="2" t="s">
        <v>7989</v>
      </c>
    </row>
    <row r="27" spans="1:31" hidden="1" x14ac:dyDescent="0.25">
      <c r="A27" s="115">
        <f ca="1">INDEX('1.MetaData'!A:A, MATCH($E27, '1.MetaData'!$B:$B, 0))</f>
        <v>11</v>
      </c>
      <c r="B27" s="245" t="s">
        <v>3411</v>
      </c>
      <c r="C27" s="14">
        <v>2</v>
      </c>
      <c r="D27" s="14" t="s">
        <v>70</v>
      </c>
      <c r="E27" s="1" t="str">
        <f ca="1">VLOOKUP(B27,'2.Tissue'!$B:$D,2,FALSE)</f>
        <v>OG11</v>
      </c>
      <c r="F27" s="80" t="str">
        <f ca="1">IF(C27&gt;1,_xlfn.CONCAT(B27,"_D",C27),_xlfn.CONCAT(B27,"_D"))</f>
        <v>OG11G_D2</v>
      </c>
      <c r="G27" s="58" t="str">
        <f ca="1">VLOOKUP($E27,'1.MetaData'!$B:$H,3,FALSE)</f>
        <v>Symphorus nematophorus</v>
      </c>
      <c r="H27" s="40" t="str">
        <f ca="1">VLOOKUP($E27,'1.MetaData'!$B:$H,4,FALSE)</f>
        <v>Chinamanfish</v>
      </c>
      <c r="I27" s="194" t="str">
        <f ca="1">VLOOKUP(DNAEXT[[#This Row],[Sample ID]],'2.Tissue'!B:N,13,FALSE)</f>
        <v>Tissue Box 19</v>
      </c>
      <c r="J27" s="26" t="s">
        <v>3374</v>
      </c>
      <c r="K27" s="173">
        <v>45072</v>
      </c>
      <c r="L27" s="26" t="s">
        <v>3375</v>
      </c>
      <c r="M27" s="26" t="s">
        <v>3376</v>
      </c>
      <c r="N27" s="169">
        <v>200</v>
      </c>
      <c r="O27" s="170">
        <v>21.4</v>
      </c>
      <c r="P27" s="170" t="s">
        <v>107</v>
      </c>
      <c r="Q27" s="170" t="s">
        <v>107</v>
      </c>
      <c r="R27" s="170" t="s">
        <v>107</v>
      </c>
      <c r="S27" s="43" t="str">
        <f ca="1">IF(P27="NA", "NA", IF(OR(O27="NA", P27=""), P27, O27/P27))</f>
        <v>NA</v>
      </c>
      <c r="T27" s="27">
        <f ca="1">O27*N27</f>
        <v>4280</v>
      </c>
      <c r="U27" s="26" t="s">
        <v>107</v>
      </c>
      <c r="V27" s="171" t="s">
        <v>107</v>
      </c>
      <c r="W27" s="26" t="s">
        <v>3369</v>
      </c>
      <c r="X27" s="2" t="str" cm="1">
        <f t="array" aca="1" ref="X27" ca="1">IF(B27="","",IF(MAX(IF(B:B=B27,C:C))=C27,"Y","N"))</f>
        <v>Y</v>
      </c>
      <c r="Y27" s="2"/>
      <c r="Z27" s="172"/>
      <c r="AA27" s="2"/>
    </row>
    <row r="28" spans="1:31" x14ac:dyDescent="0.25">
      <c r="A28" s="115">
        <f ca="1">INDEX('1.MetaData'!A:A, MATCH($E28, '1.MetaData'!$B:$B, 0))</f>
        <v>11</v>
      </c>
      <c r="B28" s="245" t="s">
        <v>3411</v>
      </c>
      <c r="C28" s="14">
        <v>1</v>
      </c>
      <c r="D28" s="14" t="s">
        <v>70</v>
      </c>
      <c r="E28" s="1" t="str">
        <f ca="1">VLOOKUP(B28,'2.Tissue'!$B:$D,2,FALSE)</f>
        <v>OG11</v>
      </c>
      <c r="F28" s="80" t="str">
        <f ca="1">IF(C28&gt;1,_xlfn.CONCAT(B28,"_D",C28),_xlfn.CONCAT(B28,"_D"))</f>
        <v>OG11G_D</v>
      </c>
      <c r="G28" s="58" t="str">
        <f ca="1">VLOOKUP($E28,'1.MetaData'!$B:$H,3,FALSE)</f>
        <v>Symphorus nematophorus</v>
      </c>
      <c r="H28" s="40" t="str">
        <f ca="1">VLOOKUP($E28,'1.MetaData'!$B:$H,4,FALSE)</f>
        <v>Chinamanfish</v>
      </c>
      <c r="I28" s="194" t="str">
        <f ca="1">VLOOKUP(DNAEXT[[#This Row],[Sample ID]],'2.Tissue'!B:N,13,FALSE)</f>
        <v>Tissue Box 19</v>
      </c>
      <c r="J28" s="26" t="s">
        <v>3366</v>
      </c>
      <c r="K28" s="168">
        <v>45064</v>
      </c>
      <c r="L28" s="26" t="s">
        <v>3397</v>
      </c>
      <c r="M28" s="26"/>
      <c r="N28" s="169">
        <v>65</v>
      </c>
      <c r="O28" s="170">
        <v>255.33333333333334</v>
      </c>
      <c r="P28" s="170">
        <v>348.4</v>
      </c>
      <c r="Q28" s="170">
        <v>1.85</v>
      </c>
      <c r="R28" s="170">
        <v>2.06</v>
      </c>
      <c r="S28" s="43">
        <f ca="1">IF(P28="NA", "NA", IF(OR(O28="NA", P28=""), P28, O28/P28))</f>
        <v>0.73287409108304635</v>
      </c>
      <c r="T28" s="27">
        <f ca="1">O28*N28</f>
        <v>16596.666666666668</v>
      </c>
      <c r="U28" s="26" t="s">
        <v>3368</v>
      </c>
      <c r="V28" s="171">
        <v>27597</v>
      </c>
      <c r="W28" s="26" t="s">
        <v>3369</v>
      </c>
      <c r="X28" s="2" t="str" cm="1">
        <f t="array" aca="1" ref="X28" ca="1">IF(B28="","",IF(MAX(IF(B:B=B28,C:C))=C28,"Y","N"))</f>
        <v>N</v>
      </c>
      <c r="Y28" s="2"/>
      <c r="Z28" s="172" t="s">
        <v>3412</v>
      </c>
      <c r="AA28" s="2"/>
      <c r="AE28" s="2" t="s">
        <v>7989</v>
      </c>
    </row>
    <row r="29" spans="1:31" x14ac:dyDescent="0.25">
      <c r="A29" s="115">
        <f ca="1">INDEX('1.MetaData'!A:A, MATCH($E29, '1.MetaData'!$B:$B, 0))</f>
        <v>12</v>
      </c>
      <c r="B29" s="245" t="s">
        <v>3413</v>
      </c>
      <c r="C29" s="14">
        <v>1</v>
      </c>
      <c r="D29" s="14" t="s">
        <v>70</v>
      </c>
      <c r="E29" s="1" t="str">
        <f ca="1">VLOOKUP(B29,'2.Tissue'!$B:$D,2,FALSE)</f>
        <v>OG12</v>
      </c>
      <c r="F29" s="80" t="str">
        <f ca="1">IF(C29&gt;1,_xlfn.CONCAT(B29,"_D",C29),_xlfn.CONCAT(B29,"_D"))</f>
        <v>OG12G_D</v>
      </c>
      <c r="G29" s="58" t="str">
        <f ca="1">VLOOKUP($E29,'1.MetaData'!$B:$H,3,FALSE)</f>
        <v>Lutjanus sebae</v>
      </c>
      <c r="H29" s="40" t="str">
        <f ca="1">VLOOKUP($E29,'1.MetaData'!$B:$H,4,FALSE)</f>
        <v>Red emperor</v>
      </c>
      <c r="I29" s="194" t="str">
        <f ca="1">VLOOKUP(DNAEXT[[#This Row],[Sample ID]],'2.Tissue'!B:N,13,FALSE)</f>
        <v>Tissue Box 19</v>
      </c>
      <c r="J29" s="26" t="s">
        <v>3366</v>
      </c>
      <c r="K29" s="168">
        <v>45055</v>
      </c>
      <c r="L29" s="26" t="s">
        <v>7981</v>
      </c>
      <c r="M29" s="26"/>
      <c r="N29" s="169">
        <v>75</v>
      </c>
      <c r="O29" s="170">
        <v>538.66666666666663</v>
      </c>
      <c r="P29" s="170">
        <v>917.2</v>
      </c>
      <c r="Q29" s="170">
        <v>1.88</v>
      </c>
      <c r="R29" s="170">
        <v>2.2200000000000002</v>
      </c>
      <c r="S29" s="43">
        <f ca="1">IF(P29="NA", "NA", IF(OR(O29="NA", P29=""), P29, O29/P29))</f>
        <v>0.58729466492222704</v>
      </c>
      <c r="T29" s="27">
        <f ca="1">O29*N29</f>
        <v>40400</v>
      </c>
      <c r="U29" s="26" t="s">
        <v>3402</v>
      </c>
      <c r="V29" s="171">
        <v>28717</v>
      </c>
      <c r="W29" s="26" t="s">
        <v>3369</v>
      </c>
      <c r="X29" s="2" t="str" cm="1">
        <f t="array" aca="1" ref="X29" ca="1">IF(B29="","",IF(MAX(IF(B:B=B29,C:C))=C29,"Y","N"))</f>
        <v>N</v>
      </c>
      <c r="Y29" s="2"/>
      <c r="Z29" s="172"/>
      <c r="AA29" s="2"/>
      <c r="AE29" s="2" t="s">
        <v>7989</v>
      </c>
    </row>
    <row r="30" spans="1:31" hidden="1" x14ac:dyDescent="0.25">
      <c r="A30" s="115">
        <f ca="1">INDEX('1.MetaData'!A:A, MATCH($E30, '1.MetaData'!$B:$B, 0))</f>
        <v>12</v>
      </c>
      <c r="B30" s="245" t="s">
        <v>3413</v>
      </c>
      <c r="C30" s="14">
        <v>2</v>
      </c>
      <c r="D30" s="14" t="s">
        <v>70</v>
      </c>
      <c r="E30" s="1" t="str">
        <f ca="1">VLOOKUP(B30,'2.Tissue'!$B:$D,2,FALSE)</f>
        <v>OG12</v>
      </c>
      <c r="F30" s="80" t="str">
        <f ca="1">IF(C30&gt;1,_xlfn.CONCAT(B30,"_D",C30),_xlfn.CONCAT(B30,"_D"))</f>
        <v>OG12G_D2</v>
      </c>
      <c r="G30" s="58" t="str">
        <f ca="1">VLOOKUP($E30,'1.MetaData'!$B:$H,3,FALSE)</f>
        <v>Lutjanus sebae</v>
      </c>
      <c r="H30" s="40" t="str">
        <f ca="1">VLOOKUP($E30,'1.MetaData'!$B:$H,4,FALSE)</f>
        <v>Red emperor</v>
      </c>
      <c r="I30" s="194" t="str">
        <f ca="1">VLOOKUP(DNAEXT[[#This Row],[Sample ID]],'2.Tissue'!B:N,13,FALSE)</f>
        <v>Tissue Box 19</v>
      </c>
      <c r="J30" s="26" t="s">
        <v>3374</v>
      </c>
      <c r="K30" s="173">
        <v>45072</v>
      </c>
      <c r="L30" s="26" t="s">
        <v>3375</v>
      </c>
      <c r="M30" s="26" t="s">
        <v>3376</v>
      </c>
      <c r="N30" s="169">
        <v>200</v>
      </c>
      <c r="O30" s="170">
        <v>23.55</v>
      </c>
      <c r="P30" s="170" t="s">
        <v>107</v>
      </c>
      <c r="Q30" s="170" t="s">
        <v>107</v>
      </c>
      <c r="R30" s="170" t="s">
        <v>107</v>
      </c>
      <c r="S30" s="43" t="str">
        <f ca="1">IF(P30="NA", "NA", IF(OR(O30="NA", P30=""), P30, O30/P30))</f>
        <v>NA</v>
      </c>
      <c r="T30" s="27">
        <f ca="1">O30*N30</f>
        <v>4710</v>
      </c>
      <c r="U30" s="26" t="s">
        <v>107</v>
      </c>
      <c r="V30" s="171" t="s">
        <v>107</v>
      </c>
      <c r="W30" s="26" t="s">
        <v>3369</v>
      </c>
      <c r="X30" s="2" t="str" cm="1">
        <f t="array" aca="1" ref="X30" ca="1">IF(B30="","",IF(MAX(IF(B:B=B30,C:C))=C30,"Y","N"))</f>
        <v>Y</v>
      </c>
      <c r="Y30" s="2"/>
      <c r="Z30" s="172"/>
      <c r="AA30" s="2"/>
    </row>
    <row r="31" spans="1:31" x14ac:dyDescent="0.25">
      <c r="A31" s="115">
        <f ca="1">INDEX('1.MetaData'!A:A, MATCH($E31, '1.MetaData'!$B:$B, 0))</f>
        <v>13</v>
      </c>
      <c r="B31" s="245" t="s">
        <v>3414</v>
      </c>
      <c r="C31" s="14">
        <v>1</v>
      </c>
      <c r="D31" s="14" t="s">
        <v>70</v>
      </c>
      <c r="E31" s="1" t="str">
        <f ca="1">VLOOKUP(B31,'2.Tissue'!$B:$D,2,FALSE)</f>
        <v>OG13</v>
      </c>
      <c r="F31" s="80" t="str">
        <f ca="1">IF(C31&gt;1,_xlfn.CONCAT(B31,"_D",C31),_xlfn.CONCAT(B31,"_D"))</f>
        <v>OG13G_D</v>
      </c>
      <c r="G31" s="58" t="str">
        <f ca="1">VLOOKUP($E31,'1.MetaData'!$B:$H,3,FALSE)</f>
        <v>Lutjanus lemniscatus</v>
      </c>
      <c r="H31" s="40" t="str">
        <f ca="1">VLOOKUP($E31,'1.MetaData'!$B:$H,4,FALSE)</f>
        <v>Darktail snapper</v>
      </c>
      <c r="I31" s="194" t="str">
        <f ca="1">VLOOKUP(DNAEXT[[#This Row],[Sample ID]],'2.Tissue'!B:N,13,FALSE)</f>
        <v>Tissue Box 20</v>
      </c>
      <c r="J31" s="26" t="s">
        <v>3366</v>
      </c>
      <c r="K31" s="168">
        <v>44959</v>
      </c>
      <c r="L31" s="26" t="s">
        <v>3403</v>
      </c>
      <c r="M31" s="26"/>
      <c r="N31" s="169">
        <v>50</v>
      </c>
      <c r="O31" s="170">
        <v>236.33333333333334</v>
      </c>
      <c r="P31" s="170">
        <v>151.5</v>
      </c>
      <c r="Q31" s="170">
        <v>1.85</v>
      </c>
      <c r="R31" s="170">
        <v>2.2599999999999998</v>
      </c>
      <c r="S31" s="43">
        <f ca="1">IF(P31="NA", "NA", IF(OR(O31="NA", P31=""), P31, O31/P31))</f>
        <v>1.5599559955995601</v>
      </c>
      <c r="T31" s="27">
        <f ca="1">O31*N31</f>
        <v>11816.666666666668</v>
      </c>
      <c r="U31" s="26" t="s">
        <v>3415</v>
      </c>
      <c r="V31" s="171">
        <v>15702</v>
      </c>
      <c r="W31" s="26" t="s">
        <v>3369</v>
      </c>
      <c r="X31" s="2" t="str" cm="1">
        <f t="array" aca="1" ref="X31" ca="1">IF(B31="","",IF(MAX(IF(B:B=B31,C:C))=C31,"Y","N"))</f>
        <v>Y</v>
      </c>
      <c r="Y31" s="2"/>
      <c r="Z31" s="172"/>
      <c r="AA31" s="2"/>
      <c r="AE31" s="2" t="s">
        <v>7989</v>
      </c>
    </row>
    <row r="32" spans="1:31" x14ac:dyDescent="0.25">
      <c r="A32" s="115">
        <f ca="1">INDEX('1.MetaData'!A:A, MATCH($E32, '1.MetaData'!$B:$B, 0))</f>
        <v>14</v>
      </c>
      <c r="B32" s="245" t="s">
        <v>3416</v>
      </c>
      <c r="C32" s="14">
        <v>1</v>
      </c>
      <c r="D32" s="14" t="s">
        <v>70</v>
      </c>
      <c r="E32" s="1" t="str">
        <f ca="1">VLOOKUP(B32,'2.Tissue'!$B:$D,2,FALSE)</f>
        <v>OG14</v>
      </c>
      <c r="F32" s="80" t="str">
        <f ca="1">IF(C32&gt;1,_xlfn.CONCAT(B32,"_D",C32),_xlfn.CONCAT(B32,"_D"))</f>
        <v>OG14G_D</v>
      </c>
      <c r="G32" s="58" t="str">
        <f ca="1">VLOOKUP($E32,'1.MetaData'!$B:$H,3,FALSE)</f>
        <v>Lethrinus nebulosus</v>
      </c>
      <c r="H32" s="40" t="str">
        <f ca="1">VLOOKUP($E32,'1.MetaData'!$B:$H,4,FALSE)</f>
        <v>Spangled emperor</v>
      </c>
      <c r="I32" s="194" t="str">
        <f ca="1">VLOOKUP(DNAEXT[[#This Row],[Sample ID]],'2.Tissue'!B:N,13,FALSE)</f>
        <v>Tissue Box 20</v>
      </c>
      <c r="J32" s="26" t="s">
        <v>3366</v>
      </c>
      <c r="K32" s="168">
        <v>44959</v>
      </c>
      <c r="L32" s="26" t="s">
        <v>3403</v>
      </c>
      <c r="M32" s="26"/>
      <c r="N32" s="169">
        <v>50</v>
      </c>
      <c r="O32" s="170">
        <v>609</v>
      </c>
      <c r="P32" s="170">
        <v>458</v>
      </c>
      <c r="Q32" s="170">
        <v>1.87</v>
      </c>
      <c r="R32" s="170">
        <v>2.2999999999999998</v>
      </c>
      <c r="S32" s="43">
        <f ca="1">IF(P32="NA", "NA", IF(OR(O32="NA", P32=""), P32, O32/P32))</f>
        <v>1.3296943231441047</v>
      </c>
      <c r="T32" s="27">
        <f ca="1">O32*N32</f>
        <v>30450</v>
      </c>
      <c r="U32" s="26" t="s">
        <v>3415</v>
      </c>
      <c r="V32" s="171">
        <v>21000</v>
      </c>
      <c r="W32" s="26" t="s">
        <v>3369</v>
      </c>
      <c r="X32" s="2" t="str" cm="1">
        <f t="array" aca="1" ref="X32" ca="1">IF(B32="","",IF(MAX(IF(B:B=B32,C:C))=C32,"Y","N"))</f>
        <v>N</v>
      </c>
      <c r="Y32" s="2"/>
      <c r="Z32" s="172"/>
      <c r="AA32" s="2"/>
      <c r="AE32" s="2" t="s">
        <v>7989</v>
      </c>
    </row>
    <row r="33" spans="1:31" x14ac:dyDescent="0.25">
      <c r="A33" s="115">
        <f ca="1">INDEX('1.MetaData'!A:A, MATCH($E33, '1.MetaData'!$B:$B, 0))</f>
        <v>14</v>
      </c>
      <c r="B33" s="245" t="s">
        <v>3416</v>
      </c>
      <c r="C33" s="14">
        <v>2</v>
      </c>
      <c r="D33" s="14" t="s">
        <v>70</v>
      </c>
      <c r="E33" s="1" t="str">
        <f ca="1">VLOOKUP(B33,'2.Tissue'!$B:$D,2,FALSE)</f>
        <v>OG14</v>
      </c>
      <c r="F33" s="80" t="str">
        <f ca="1">IF(C33&gt;1,_xlfn.CONCAT(B33,"_D",C33),_xlfn.CONCAT(B33,"_D"))</f>
        <v>OG14G_D2</v>
      </c>
      <c r="G33" s="58" t="str">
        <f ca="1">VLOOKUP($E33,'1.MetaData'!$B:$H,3,FALSE)</f>
        <v>Lethrinus nebulosus</v>
      </c>
      <c r="H33" s="40" t="str">
        <f ca="1">VLOOKUP($E33,'1.MetaData'!$B:$H,4,FALSE)</f>
        <v>Spangled emperor</v>
      </c>
      <c r="I33" s="194" t="str">
        <f ca="1">VLOOKUP(DNAEXT[[#This Row],[Sample ID]],'2.Tissue'!B:N,13,FALSE)</f>
        <v>Tissue Box 20</v>
      </c>
      <c r="J33" s="26" t="s">
        <v>3366</v>
      </c>
      <c r="K33" s="173">
        <v>45187</v>
      </c>
      <c r="L33" s="26" t="s">
        <v>3393</v>
      </c>
      <c r="M33" s="26" t="s">
        <v>3380</v>
      </c>
      <c r="N33" s="169">
        <v>120</v>
      </c>
      <c r="O33" s="170">
        <v>326</v>
      </c>
      <c r="P33" s="170">
        <v>386</v>
      </c>
      <c r="Q33" s="170">
        <v>1.88</v>
      </c>
      <c r="R33" s="170">
        <v>1.92</v>
      </c>
      <c r="S33" s="43">
        <f ca="1">IF(P33="NA", "NA", IF(OR(O33="NA", P33=""), P33, O33/P33))</f>
        <v>0.84455958549222798</v>
      </c>
      <c r="T33" s="27">
        <f ca="1">O33*N33</f>
        <v>39120</v>
      </c>
      <c r="U33" s="26" t="s">
        <v>3394</v>
      </c>
      <c r="V33" s="171">
        <v>21681</v>
      </c>
      <c r="W33" s="26" t="s">
        <v>3369</v>
      </c>
      <c r="X33" s="2" t="str" cm="1">
        <f t="array" aca="1" ref="X33" ca="1">IF(B33="","",IF(MAX(IF(B:B=B33,C:C))=C33,"Y","N"))</f>
        <v>Y</v>
      </c>
      <c r="Y33" s="2"/>
      <c r="Z33" s="172"/>
      <c r="AA33" s="2"/>
      <c r="AE33" s="2" t="s">
        <v>7989</v>
      </c>
    </row>
    <row r="34" spans="1:31" x14ac:dyDescent="0.25">
      <c r="A34" s="115">
        <f ca="1">INDEX('1.MetaData'!A:A, MATCH($E34, '1.MetaData'!$B:$B, 0))</f>
        <v>15</v>
      </c>
      <c r="B34" s="245" t="s">
        <v>3417</v>
      </c>
      <c r="C34" s="14">
        <v>1</v>
      </c>
      <c r="D34" s="14" t="s">
        <v>70</v>
      </c>
      <c r="E34" s="1" t="str">
        <f ca="1">VLOOKUP(B34,'2.Tissue'!$B:$D,2,FALSE)</f>
        <v>OG15</v>
      </c>
      <c r="F34" s="80" t="str">
        <f ca="1">IF(C34&gt;1,_xlfn.CONCAT(B34,"_D",C34),_xlfn.CONCAT(B34,"_D"))</f>
        <v>OG15G_D</v>
      </c>
      <c r="G34" s="58" t="str">
        <f ca="1">VLOOKUP($E34,'1.MetaData'!$B:$H,3,FALSE)</f>
        <v>Pristipomoides typus</v>
      </c>
      <c r="H34" s="40" t="str">
        <f ca="1">VLOOKUP($E34,'1.MetaData'!$B:$H,4,FALSE)</f>
        <v>Sharptooth snapper</v>
      </c>
      <c r="I34" s="194" t="str">
        <f ca="1">VLOOKUP(DNAEXT[[#This Row],[Sample ID]],'2.Tissue'!B:N,13,FALSE)</f>
        <v>Tissue Box 20</v>
      </c>
      <c r="J34" s="26" t="s">
        <v>3366</v>
      </c>
      <c r="K34" s="168">
        <v>44992</v>
      </c>
      <c r="L34" s="26" t="s">
        <v>7980</v>
      </c>
      <c r="M34" s="26"/>
      <c r="N34" s="169">
        <v>50</v>
      </c>
      <c r="O34" s="170">
        <v>560.66666666666663</v>
      </c>
      <c r="P34" s="170">
        <v>830.9</v>
      </c>
      <c r="Q34" s="170">
        <v>1.86</v>
      </c>
      <c r="R34" s="170">
        <v>2.34</v>
      </c>
      <c r="S34" s="43">
        <f ca="1">IF(P34="NA", "NA", IF(OR(O34="NA", P34=""), P34, O34/P34))</f>
        <v>0.6747703293617362</v>
      </c>
      <c r="T34" s="27">
        <f ca="1">O34*N34</f>
        <v>28033.333333333332</v>
      </c>
      <c r="U34" s="26" t="s">
        <v>3372</v>
      </c>
      <c r="V34" s="171">
        <v>15655</v>
      </c>
      <c r="W34" s="26" t="s">
        <v>3369</v>
      </c>
      <c r="X34" s="2" t="str" cm="1">
        <f t="array" aca="1" ref="X34" ca="1">IF(B34="","",IF(MAX(IF(B:B=B34,C:C))=C34,"Y","N"))</f>
        <v>N</v>
      </c>
      <c r="Y34" s="2"/>
      <c r="Z34" s="172"/>
      <c r="AA34" s="2"/>
      <c r="AE34" s="2" t="s">
        <v>7989</v>
      </c>
    </row>
    <row r="35" spans="1:31" hidden="1" x14ac:dyDescent="0.25">
      <c r="A35" s="115">
        <f ca="1">INDEX('1.MetaData'!A:A, MATCH($E35, '1.MetaData'!$B:$B, 0))</f>
        <v>15</v>
      </c>
      <c r="B35" s="245" t="s">
        <v>3417</v>
      </c>
      <c r="C35" s="14">
        <v>2</v>
      </c>
      <c r="D35" s="14" t="s">
        <v>70</v>
      </c>
      <c r="E35" s="1" t="str">
        <f ca="1">VLOOKUP(B35,'2.Tissue'!$B:$D,2,FALSE)</f>
        <v>OG15</v>
      </c>
      <c r="F35" s="80" t="str">
        <f ca="1">IF(C35&gt;1,_xlfn.CONCAT(B35,"_D",C35),_xlfn.CONCAT(B35,"_D"))</f>
        <v>OG15G_D2</v>
      </c>
      <c r="G35" s="58" t="str">
        <f ca="1">VLOOKUP($E35,'1.MetaData'!$B:$H,3,FALSE)</f>
        <v>Pristipomoides typus</v>
      </c>
      <c r="H35" s="40" t="str">
        <f ca="1">VLOOKUP($E35,'1.MetaData'!$B:$H,4,FALSE)</f>
        <v>Sharptooth snapper</v>
      </c>
      <c r="I35" s="194" t="str">
        <f ca="1">VLOOKUP(DNAEXT[[#This Row],[Sample ID]],'2.Tissue'!B:N,13,FALSE)</f>
        <v>Tissue Box 20</v>
      </c>
      <c r="J35" s="26" t="s">
        <v>3374</v>
      </c>
      <c r="K35" s="173">
        <v>45072</v>
      </c>
      <c r="L35" s="26" t="s">
        <v>3375</v>
      </c>
      <c r="M35" s="26" t="s">
        <v>3376</v>
      </c>
      <c r="N35" s="169">
        <v>200</v>
      </c>
      <c r="O35" s="170">
        <v>23.63</v>
      </c>
      <c r="P35" s="170" t="s">
        <v>107</v>
      </c>
      <c r="Q35" s="170" t="s">
        <v>107</v>
      </c>
      <c r="R35" s="170" t="s">
        <v>107</v>
      </c>
      <c r="S35" s="43" t="str">
        <f ca="1">IF(P35="NA", "NA", IF(OR(O35="NA", P35=""), P35, O35/P35))</f>
        <v>NA</v>
      </c>
      <c r="T35" s="27">
        <f ca="1">O35*N35</f>
        <v>4726</v>
      </c>
      <c r="U35" s="26" t="s">
        <v>107</v>
      </c>
      <c r="V35" s="171" t="s">
        <v>107</v>
      </c>
      <c r="W35" s="26" t="s">
        <v>3369</v>
      </c>
      <c r="X35" s="2" t="str" cm="1">
        <f t="array" aca="1" ref="X35" ca="1">IF(B35="","",IF(MAX(IF(B:B=B35,C:C))=C35,"Y","N"))</f>
        <v>Y</v>
      </c>
      <c r="Y35" s="2"/>
      <c r="Z35" s="172"/>
      <c r="AA35" s="2"/>
    </row>
    <row r="36" spans="1:31" x14ac:dyDescent="0.25">
      <c r="A36" s="115">
        <f ca="1">INDEX('1.MetaData'!A:A, MATCH($E36, '1.MetaData'!$B:$B, 0))</f>
        <v>16</v>
      </c>
      <c r="B36" s="245" t="s">
        <v>3418</v>
      </c>
      <c r="C36" s="14">
        <v>1</v>
      </c>
      <c r="D36" s="14" t="s">
        <v>70</v>
      </c>
      <c r="E36" s="1" t="str">
        <f ca="1">VLOOKUP(B36,'2.Tissue'!$B:$D,2,FALSE)</f>
        <v>OG16</v>
      </c>
      <c r="F36" s="80" t="str">
        <f ca="1">IF(C36&gt;1,_xlfn.CONCAT(B36,"_D",C36),_xlfn.CONCAT(B36,"_D"))</f>
        <v>OG16G_D</v>
      </c>
      <c r="G36" s="58" t="str">
        <f ca="1">VLOOKUP($E36,'1.MetaData'!$B:$H,3,FALSE)</f>
        <v>Lutjanus erythropterus</v>
      </c>
      <c r="H36" s="40" t="str">
        <f ca="1">VLOOKUP($E36,'1.MetaData'!$B:$H,4,FALSE)</f>
        <v>Crimson snapper</v>
      </c>
      <c r="I36" s="194" t="str">
        <f ca="1">VLOOKUP(DNAEXT[[#This Row],[Sample ID]],'2.Tissue'!B:N,13,FALSE)</f>
        <v>Tissue Box 20</v>
      </c>
      <c r="J36" s="26" t="s">
        <v>3366</v>
      </c>
      <c r="K36" s="168">
        <v>45055</v>
      </c>
      <c r="L36" s="26" t="s">
        <v>7981</v>
      </c>
      <c r="M36" s="26"/>
      <c r="N36" s="169">
        <v>75</v>
      </c>
      <c r="O36" s="170">
        <v>260</v>
      </c>
      <c r="P36" s="170">
        <v>453.8</v>
      </c>
      <c r="Q36" s="170">
        <v>1.88</v>
      </c>
      <c r="R36" s="170">
        <v>2.27</v>
      </c>
      <c r="S36" s="43">
        <f ca="1">IF(P36="NA", "NA", IF(OR(O36="NA", P36=""), P36, O36/P36))</f>
        <v>0.57293962097840456</v>
      </c>
      <c r="T36" s="27">
        <f ca="1">O36*N36</f>
        <v>19500</v>
      </c>
      <c r="U36" s="26" t="s">
        <v>3402</v>
      </c>
      <c r="V36" s="171">
        <v>45040</v>
      </c>
      <c r="W36" s="26" t="s">
        <v>3369</v>
      </c>
      <c r="X36" s="2" t="str" cm="1">
        <f t="array" aca="1" ref="X36" ca="1">IF(B36="","",IF(MAX(IF(B:B=B36,C:C))=C36,"Y","N"))</f>
        <v>Y</v>
      </c>
      <c r="Y36" s="2"/>
      <c r="Z36" s="172"/>
      <c r="AA36" s="2"/>
      <c r="AE36" s="2" t="s">
        <v>7989</v>
      </c>
    </row>
    <row r="37" spans="1:31" hidden="1" x14ac:dyDescent="0.25">
      <c r="A37" s="115">
        <f ca="1">INDEX('1.MetaData'!A:A, MATCH($E37, '1.MetaData'!$B:$B, 0))</f>
        <v>17</v>
      </c>
      <c r="B37" s="245" t="s">
        <v>3419</v>
      </c>
      <c r="C37" s="14">
        <v>1</v>
      </c>
      <c r="D37" s="14" t="s">
        <v>70</v>
      </c>
      <c r="E37" s="1" t="str">
        <f ca="1">VLOOKUP(B37,'2.Tissue'!$B:$D,2,FALSE)</f>
        <v>OG17</v>
      </c>
      <c r="F37" s="80" t="str">
        <f ca="1">IF(C37&gt;1,_xlfn.CONCAT(B37,"_D",C37),_xlfn.CONCAT(B37,"_D"))</f>
        <v>OG17U_D</v>
      </c>
      <c r="G37" s="58" t="str">
        <f ca="1">VLOOKUP($E37,'1.MetaData'!$B:$H,3,FALSE)</f>
        <v>Caretta caretta</v>
      </c>
      <c r="H37" s="40" t="str">
        <f ca="1">VLOOKUP($E37,'1.MetaData'!$B:$H,4,FALSE)</f>
        <v>Loggerhead turtle</v>
      </c>
      <c r="I37" s="194" t="str">
        <f ca="1">VLOOKUP(DNAEXT[[#This Row],[Sample ID]],'2.Tissue'!B:N,13,FALSE)</f>
        <v>Tissue Box 25</v>
      </c>
      <c r="J37" s="26" t="s">
        <v>3374</v>
      </c>
      <c r="K37" s="168">
        <v>45030</v>
      </c>
      <c r="L37" s="26" t="s">
        <v>3420</v>
      </c>
      <c r="M37" s="26"/>
      <c r="N37" s="169">
        <v>100</v>
      </c>
      <c r="O37" s="170">
        <v>58</v>
      </c>
      <c r="P37" s="170" t="s">
        <v>107</v>
      </c>
      <c r="Q37" s="170" t="s">
        <v>107</v>
      </c>
      <c r="R37" s="170" t="s">
        <v>107</v>
      </c>
      <c r="S37" s="43" t="str">
        <f ca="1">IF(P37="NA", "NA", IF(OR(O37="NA", P37=""), P37, O37/P37))</f>
        <v>NA</v>
      </c>
      <c r="T37" s="27">
        <f ca="1">O37*N37</f>
        <v>5800</v>
      </c>
      <c r="U37" s="26" t="s">
        <v>107</v>
      </c>
      <c r="V37" s="171" t="s">
        <v>107</v>
      </c>
      <c r="W37" s="26" t="s">
        <v>3369</v>
      </c>
      <c r="X37" s="2" t="str" cm="1">
        <f t="array" aca="1" ref="X37" ca="1">IF(B37="","",IF(MAX(IF(B:B=B37,C:C))=C37,"Y","N"))</f>
        <v>Y</v>
      </c>
      <c r="Y37" s="2"/>
      <c r="Z37" s="172" t="s">
        <v>7909</v>
      </c>
      <c r="AA37" s="2" t="s">
        <v>3334</v>
      </c>
      <c r="AE37" s="2" t="s">
        <v>7907</v>
      </c>
    </row>
    <row r="38" spans="1:31" hidden="1" x14ac:dyDescent="0.25">
      <c r="A38" s="115">
        <f ca="1">INDEX('1.MetaData'!A:A, MATCH($E38, '1.MetaData'!$B:$B, 0))</f>
        <v>18</v>
      </c>
      <c r="B38" s="245" t="s">
        <v>3421</v>
      </c>
      <c r="C38" s="14">
        <v>1</v>
      </c>
      <c r="D38" s="14" t="s">
        <v>70</v>
      </c>
      <c r="E38" s="1" t="str">
        <f ca="1">VLOOKUP(B38,'2.Tissue'!$B:$D,2,FALSE)</f>
        <v>OG18</v>
      </c>
      <c r="F38" s="80" t="str">
        <f ca="1">IF(C38&gt;1,_xlfn.CONCAT(B38,"_D",C38),_xlfn.CONCAT(B38,"_D"))</f>
        <v>OG18U_D</v>
      </c>
      <c r="G38" s="58" t="str">
        <f ca="1">VLOOKUP($E38,'1.MetaData'!$B:$H,3,FALSE)</f>
        <v>Caretta caretta</v>
      </c>
      <c r="H38" s="40" t="str">
        <f ca="1">VLOOKUP($E38,'1.MetaData'!$B:$H,4,FALSE)</f>
        <v>Loggerhead turtle</v>
      </c>
      <c r="I38" s="194" t="str">
        <f ca="1">VLOOKUP(DNAEXT[[#This Row],[Sample ID]],'2.Tissue'!B:N,13,FALSE)</f>
        <v>Tissue Box 25</v>
      </c>
      <c r="J38" s="26" t="s">
        <v>3374</v>
      </c>
      <c r="K38" s="168">
        <v>45030</v>
      </c>
      <c r="L38" s="26" t="s">
        <v>3420</v>
      </c>
      <c r="M38" s="26"/>
      <c r="N38" s="169">
        <v>100</v>
      </c>
      <c r="O38" s="170">
        <v>98.8</v>
      </c>
      <c r="P38" s="170" t="s">
        <v>107</v>
      </c>
      <c r="Q38" s="170" t="s">
        <v>107</v>
      </c>
      <c r="R38" s="170" t="s">
        <v>107</v>
      </c>
      <c r="S38" s="43" t="str">
        <f ca="1">IF(P38="NA", "NA", IF(OR(O38="NA", P38=""), P38, O38/P38))</f>
        <v>NA</v>
      </c>
      <c r="T38" s="27">
        <f ca="1">O38*N38</f>
        <v>9880</v>
      </c>
      <c r="U38" s="26" t="s">
        <v>107</v>
      </c>
      <c r="V38" s="171" t="s">
        <v>107</v>
      </c>
      <c r="W38" s="26" t="s">
        <v>3369</v>
      </c>
      <c r="X38" s="2" t="str" cm="1">
        <f t="array" aca="1" ref="X38" ca="1">IF(B38="","",IF(MAX(IF(B:B=B38,C:C))=C38,"Y","N"))</f>
        <v>Y</v>
      </c>
      <c r="Y38" s="2"/>
      <c r="Z38" s="172" t="s">
        <v>7909</v>
      </c>
      <c r="AA38" s="2" t="s">
        <v>3334</v>
      </c>
      <c r="AE38" s="2" t="s">
        <v>7907</v>
      </c>
    </row>
    <row r="39" spans="1:31" hidden="1" x14ac:dyDescent="0.25">
      <c r="A39" s="115">
        <f ca="1">INDEX('1.MetaData'!A:A, MATCH($E39, '1.MetaData'!$B:$B, 0))</f>
        <v>19</v>
      </c>
      <c r="B39" s="245" t="s">
        <v>3422</v>
      </c>
      <c r="C39" s="14">
        <v>1</v>
      </c>
      <c r="D39" s="14" t="s">
        <v>70</v>
      </c>
      <c r="E39" s="1" t="str">
        <f ca="1">VLOOKUP(B39,'2.Tissue'!$B:$D,2,FALSE)</f>
        <v>OG19</v>
      </c>
      <c r="F39" s="80" t="str">
        <f ca="1">IF(C39&gt;1,_xlfn.CONCAT(B39,"_D",C39),_xlfn.CONCAT(B39,"_D"))</f>
        <v>OG19U_D</v>
      </c>
      <c r="G39" s="58" t="str">
        <f ca="1">VLOOKUP($E39,'1.MetaData'!$B:$H,3,FALSE)</f>
        <v>Carcharhinus plumbeus</v>
      </c>
      <c r="H39" s="40" t="str">
        <f ca="1">VLOOKUP($E39,'1.MetaData'!$B:$H,4,FALSE)</f>
        <v>Sandbar Shark</v>
      </c>
      <c r="I39" s="194" t="str">
        <f ca="1">VLOOKUP(DNAEXT[[#This Row],[Sample ID]],'2.Tissue'!B:N,13,FALSE)</f>
        <v>Tissue Box 25</v>
      </c>
      <c r="J39" s="26" t="s">
        <v>3374</v>
      </c>
      <c r="K39" s="168">
        <v>45030</v>
      </c>
      <c r="L39" s="26" t="s">
        <v>3420</v>
      </c>
      <c r="M39" s="26"/>
      <c r="N39" s="169">
        <v>100</v>
      </c>
      <c r="O39" s="170">
        <v>169</v>
      </c>
      <c r="P39" s="170" t="s">
        <v>107</v>
      </c>
      <c r="Q39" s="170" t="s">
        <v>107</v>
      </c>
      <c r="R39" s="170" t="s">
        <v>107</v>
      </c>
      <c r="S39" s="43" t="str">
        <f ca="1">IF(P39="NA", "NA", IF(OR(O39="NA", P39=""), P39, O39/P39))</f>
        <v>NA</v>
      </c>
      <c r="T39" s="27">
        <f ca="1">O39*N39</f>
        <v>16900</v>
      </c>
      <c r="U39" s="26" t="s">
        <v>107</v>
      </c>
      <c r="V39" s="171" t="s">
        <v>107</v>
      </c>
      <c r="W39" s="26" t="s">
        <v>3369</v>
      </c>
      <c r="X39" s="2" t="str" cm="1">
        <f t="array" aca="1" ref="X39" ca="1">IF(B39="","",IF(MAX(IF(B:B=B39,C:C))=C39,"Y","N"))</f>
        <v>Y</v>
      </c>
      <c r="Y39" s="2"/>
      <c r="Z39" s="172" t="s">
        <v>7909</v>
      </c>
      <c r="AA39" s="2"/>
    </row>
    <row r="40" spans="1:31" hidden="1" x14ac:dyDescent="0.25">
      <c r="A40" s="115">
        <f ca="1">INDEX('1.MetaData'!A:A, MATCH($E40, '1.MetaData'!$B:$B, 0))</f>
        <v>20</v>
      </c>
      <c r="B40" s="245" t="s">
        <v>3423</v>
      </c>
      <c r="C40" s="14">
        <v>1</v>
      </c>
      <c r="D40" s="14" t="s">
        <v>70</v>
      </c>
      <c r="E40" s="1" t="str">
        <f ca="1">VLOOKUP(B40,'2.Tissue'!$B:$D,2,FALSE)</f>
        <v>OG20</v>
      </c>
      <c r="F40" s="80" t="str">
        <f ca="1">IF(C40&gt;1,_xlfn.CONCAT(B40,"_D",C40),_xlfn.CONCAT(B40,"_D"))</f>
        <v>OG20U_D</v>
      </c>
      <c r="G40" s="58" t="str">
        <f ca="1">VLOOKUP($E40,'1.MetaData'!$B:$H,3,FALSE)</f>
        <v>Galeocerdo cuvier</v>
      </c>
      <c r="H40" s="40" t="str">
        <f ca="1">VLOOKUP($E40,'1.MetaData'!$B:$H,4,FALSE)</f>
        <v>Tiger Shark</v>
      </c>
      <c r="I40" s="194" t="str">
        <f ca="1">VLOOKUP(DNAEXT[[#This Row],[Sample ID]],'2.Tissue'!B:N,13,FALSE)</f>
        <v>Tissue Box 25</v>
      </c>
      <c r="J40" s="26" t="s">
        <v>3374</v>
      </c>
      <c r="K40" s="168">
        <v>45030</v>
      </c>
      <c r="L40" s="26" t="s">
        <v>3420</v>
      </c>
      <c r="M40" s="26" t="s">
        <v>3376</v>
      </c>
      <c r="N40" s="169">
        <v>100</v>
      </c>
      <c r="O40" s="170">
        <v>54.5</v>
      </c>
      <c r="P40" s="170" t="s">
        <v>107</v>
      </c>
      <c r="Q40" s="170" t="s">
        <v>107</v>
      </c>
      <c r="R40" s="170" t="s">
        <v>107</v>
      </c>
      <c r="S40" s="43" t="str">
        <f ca="1">IF(P40="NA", "NA", IF(OR(O40="NA", P40=""), P40, O40/P40))</f>
        <v>NA</v>
      </c>
      <c r="T40" s="27">
        <f ca="1">O40*N40</f>
        <v>5450</v>
      </c>
      <c r="U40" s="26" t="s">
        <v>107</v>
      </c>
      <c r="V40" s="171" t="s">
        <v>107</v>
      </c>
      <c r="W40" s="26" t="s">
        <v>3369</v>
      </c>
      <c r="X40" s="2" t="str" cm="1">
        <f t="array" aca="1" ref="X40" ca="1">IF(B40="","",IF(MAX(IF(B:B=B40,C:C))=C40,"Y","N"))</f>
        <v>Y</v>
      </c>
      <c r="Y40" s="2"/>
      <c r="Z40" s="172"/>
      <c r="AA40" s="2"/>
    </row>
    <row r="41" spans="1:31" hidden="1" x14ac:dyDescent="0.25">
      <c r="A41" s="115">
        <f ca="1">INDEX('1.MetaData'!A:A, MATCH($E41, '1.MetaData'!$B:$B, 0))</f>
        <v>21</v>
      </c>
      <c r="B41" s="245" t="s">
        <v>3424</v>
      </c>
      <c r="C41" s="14">
        <v>1</v>
      </c>
      <c r="D41" s="14" t="s">
        <v>70</v>
      </c>
      <c r="E41" s="1" t="str">
        <f ca="1">VLOOKUP(B41,'2.Tissue'!$B:$D,2,FALSE)</f>
        <v>OG21</v>
      </c>
      <c r="F41" s="80" t="str">
        <f ca="1">IF(C41&gt;1,_xlfn.CONCAT(B41,"_D",C41),_xlfn.CONCAT(B41,"_D"))</f>
        <v>OG21U_D</v>
      </c>
      <c r="G41" s="58" t="str">
        <f ca="1">VLOOKUP($E41,'1.MetaData'!$B:$H,3,FALSE)</f>
        <v>Negaprion acutidens</v>
      </c>
      <c r="H41" s="40" t="str">
        <f ca="1">VLOOKUP($E41,'1.MetaData'!$B:$H,4,FALSE)</f>
        <v>Lemon Shark</v>
      </c>
      <c r="I41" s="194" t="str">
        <f ca="1">VLOOKUP(DNAEXT[[#This Row],[Sample ID]],'2.Tissue'!B:N,13,FALSE)</f>
        <v>Tissue Box 25</v>
      </c>
      <c r="J41" s="26" t="s">
        <v>3374</v>
      </c>
      <c r="K41" s="168">
        <v>45030</v>
      </c>
      <c r="L41" s="26" t="s">
        <v>3420</v>
      </c>
      <c r="M41" s="26"/>
      <c r="N41" s="169">
        <v>100</v>
      </c>
      <c r="O41" s="170">
        <v>111</v>
      </c>
      <c r="P41" s="170" t="s">
        <v>107</v>
      </c>
      <c r="Q41" s="170" t="s">
        <v>107</v>
      </c>
      <c r="R41" s="170" t="s">
        <v>107</v>
      </c>
      <c r="S41" s="43" t="str">
        <f ca="1">IF(P41="NA", "NA", IF(OR(O41="NA", P41=""), P41, O41/P41))</f>
        <v>NA</v>
      </c>
      <c r="T41" s="27">
        <f ca="1">O41*N41</f>
        <v>11100</v>
      </c>
      <c r="U41" s="26" t="s">
        <v>107</v>
      </c>
      <c r="V41" s="171" t="s">
        <v>107</v>
      </c>
      <c r="W41" s="26" t="s">
        <v>3369</v>
      </c>
      <c r="X41" s="2" t="str" cm="1">
        <f t="array" aca="1" ref="X41" ca="1">IF(B41="","",IF(MAX(IF(B:B=B41,C:C))=C41,"Y","N"))</f>
        <v>Y</v>
      </c>
      <c r="Y41" s="2"/>
      <c r="Z41" s="172"/>
      <c r="AA41" s="2" t="s">
        <v>3334</v>
      </c>
      <c r="AE41" s="2" t="s">
        <v>7907</v>
      </c>
    </row>
    <row r="42" spans="1:31" hidden="1" x14ac:dyDescent="0.25">
      <c r="A42" s="115">
        <f ca="1">INDEX('1.MetaData'!A:A, MATCH($E42, '1.MetaData'!$B:$B, 0))</f>
        <v>22</v>
      </c>
      <c r="B42" s="245" t="s">
        <v>3425</v>
      </c>
      <c r="C42" s="14">
        <v>2</v>
      </c>
      <c r="D42" s="14" t="s">
        <v>70</v>
      </c>
      <c r="E42" s="1" t="str">
        <f ca="1">VLOOKUP(B42,'2.Tissue'!$B:$D,2,FALSE)</f>
        <v>OG22</v>
      </c>
      <c r="F42" s="80" t="str">
        <f ca="1">IF(C42&gt;1,_xlfn.CONCAT(B42,"_D",C42),_xlfn.CONCAT(B42,"_D"))</f>
        <v>OG22G_D2</v>
      </c>
      <c r="G42" s="58" t="str">
        <f ca="1">VLOOKUP($E42,'1.MetaData'!$B:$H,3,FALSE)</f>
        <v xml:space="preserve">Mugil cephalus </v>
      </c>
      <c r="H42" s="40" t="str">
        <f ca="1">VLOOKUP($E42,'1.MetaData'!$B:$H,4,FALSE)</f>
        <v>Sea Mullet</v>
      </c>
      <c r="I42" s="194">
        <f ca="1">VLOOKUP(DNAEXT[[#This Row],[Sample ID]],'2.Tissue'!B:N,13,FALSE)</f>
        <v>0</v>
      </c>
      <c r="J42" s="26" t="s">
        <v>3374</v>
      </c>
      <c r="K42" s="173">
        <v>45072</v>
      </c>
      <c r="L42" s="26" t="s">
        <v>3375</v>
      </c>
      <c r="M42" s="26" t="s">
        <v>3376</v>
      </c>
      <c r="N42" s="169">
        <v>200</v>
      </c>
      <c r="O42" s="170">
        <v>22.67</v>
      </c>
      <c r="P42" s="170" t="s">
        <v>107</v>
      </c>
      <c r="Q42" s="170" t="s">
        <v>107</v>
      </c>
      <c r="R42" s="170" t="s">
        <v>107</v>
      </c>
      <c r="S42" s="43" t="str">
        <f ca="1">IF(P42="NA", "NA", IF(OR(O42="NA", P42=""), P42, O42/P42))</f>
        <v>NA</v>
      </c>
      <c r="T42" s="27">
        <f ca="1">O42*N42</f>
        <v>4534</v>
      </c>
      <c r="U42" s="26" t="s">
        <v>107</v>
      </c>
      <c r="V42" s="171" t="s">
        <v>107</v>
      </c>
      <c r="W42" s="26" t="s">
        <v>3369</v>
      </c>
      <c r="X42" s="2" t="str" cm="1">
        <f t="array" aca="1" ref="X42" ca="1">IF(B42="","",IF(MAX(IF(B:B=B42,C:C))=C42,"Y","N"))</f>
        <v>Y</v>
      </c>
      <c r="Y42" s="2"/>
      <c r="Z42" s="172"/>
      <c r="AA42" s="2"/>
    </row>
    <row r="43" spans="1:31" hidden="1" x14ac:dyDescent="0.25">
      <c r="A43" s="115">
        <f ca="1">INDEX('1.MetaData'!A:A, MATCH($E43, '1.MetaData'!$B:$B, 0))</f>
        <v>22</v>
      </c>
      <c r="B43" s="245" t="s">
        <v>3425</v>
      </c>
      <c r="C43" s="14">
        <v>1</v>
      </c>
      <c r="D43" s="14" t="s">
        <v>70</v>
      </c>
      <c r="E43" s="1" t="str">
        <f ca="1">VLOOKUP(B43,'2.Tissue'!$B:$D,2,FALSE)</f>
        <v>OG22</v>
      </c>
      <c r="F43" s="80" t="str">
        <f ca="1">IF(C43&gt;1,_xlfn.CONCAT(B43,"_D",C43),_xlfn.CONCAT(B43,"_D"))</f>
        <v>OG22G_D</v>
      </c>
      <c r="G43" s="58" t="str">
        <f ca="1">VLOOKUP($E43,'1.MetaData'!$B:$H,3,FALSE)</f>
        <v xml:space="preserve">Mugil cephalus </v>
      </c>
      <c r="H43" s="40" t="str">
        <f ca="1">VLOOKUP($E43,'1.MetaData'!$B:$H,4,FALSE)</f>
        <v>Sea Mullet</v>
      </c>
      <c r="I43" s="194">
        <f ca="1">VLOOKUP(DNAEXT[[#This Row],[Sample ID]],'2.Tissue'!B:N,13,FALSE)</f>
        <v>0</v>
      </c>
      <c r="J43" s="26" t="s">
        <v>3374</v>
      </c>
      <c r="K43" s="168">
        <v>45030</v>
      </c>
      <c r="L43" s="26" t="s">
        <v>3420</v>
      </c>
      <c r="M43" s="26"/>
      <c r="N43" s="169">
        <v>100</v>
      </c>
      <c r="O43" s="170">
        <v>167</v>
      </c>
      <c r="P43" s="170" t="s">
        <v>107</v>
      </c>
      <c r="Q43" s="170" t="s">
        <v>107</v>
      </c>
      <c r="R43" s="170" t="s">
        <v>107</v>
      </c>
      <c r="S43" s="43" t="str">
        <f ca="1">IF(P43="NA", "NA", IF(OR(O43="NA", P43=""), P43, O43/P43))</f>
        <v>NA</v>
      </c>
      <c r="T43" s="27">
        <f ca="1">O43*N43</f>
        <v>16700</v>
      </c>
      <c r="U43" s="26" t="s">
        <v>107</v>
      </c>
      <c r="V43" s="171" t="s">
        <v>107</v>
      </c>
      <c r="W43" s="26" t="s">
        <v>3369</v>
      </c>
      <c r="X43" s="2" t="str" cm="1">
        <f t="array" aca="1" ref="X43" ca="1">IF(B43="","",IF(MAX(IF(B:B=B43,C:C))=C43,"Y","N"))</f>
        <v>N</v>
      </c>
      <c r="Y43" s="2"/>
      <c r="Z43" s="174"/>
      <c r="AA43" s="2" t="s">
        <v>3334</v>
      </c>
      <c r="AE43" s="2" t="s">
        <v>7907</v>
      </c>
    </row>
    <row r="44" spans="1:31" hidden="1" x14ac:dyDescent="0.25">
      <c r="A44" s="115">
        <f ca="1">INDEX('1.MetaData'!A:A, MATCH($E44, '1.MetaData'!$B:$B, 0))</f>
        <v>23</v>
      </c>
      <c r="B44" s="245" t="s">
        <v>3426</v>
      </c>
      <c r="C44" s="14">
        <v>2</v>
      </c>
      <c r="D44" s="14" t="s">
        <v>70</v>
      </c>
      <c r="E44" s="1" t="str">
        <f ca="1">VLOOKUP(B44,'2.Tissue'!$B:$D,2,FALSE)</f>
        <v>OG23</v>
      </c>
      <c r="F44" s="80" t="str">
        <f ca="1">IF(C44&gt;1,_xlfn.CONCAT(B44,"_D",C44),_xlfn.CONCAT(B44,"_D"))</f>
        <v>OG23G_D2</v>
      </c>
      <c r="G44" s="58" t="str">
        <f ca="1">VLOOKUP($E44,'1.MetaData'!$B:$H,3,FALSE)</f>
        <v>Plectropomus leopardus</v>
      </c>
      <c r="H44" s="40" t="str">
        <f ca="1">VLOOKUP($E44,'1.MetaData'!$B:$H,4,FALSE)</f>
        <v>Coral Trout</v>
      </c>
      <c r="I44" s="194">
        <f ca="1">VLOOKUP(DNAEXT[[#This Row],[Sample ID]],'2.Tissue'!B:N,13,FALSE)</f>
        <v>0</v>
      </c>
      <c r="J44" s="26" t="s">
        <v>3374</v>
      </c>
      <c r="K44" s="173">
        <v>45072</v>
      </c>
      <c r="L44" s="26" t="s">
        <v>3375</v>
      </c>
      <c r="M44" s="26" t="s">
        <v>3376</v>
      </c>
      <c r="N44" s="169">
        <v>200</v>
      </c>
      <c r="O44" s="170">
        <v>23.59</v>
      </c>
      <c r="P44" s="170" t="s">
        <v>107</v>
      </c>
      <c r="Q44" s="170" t="s">
        <v>107</v>
      </c>
      <c r="R44" s="170" t="s">
        <v>107</v>
      </c>
      <c r="S44" s="43" t="str">
        <f ca="1">IF(P44="NA", "NA", IF(OR(O44="NA", P44=""), P44, O44/P44))</f>
        <v>NA</v>
      </c>
      <c r="T44" s="27">
        <f ca="1">O44*N44</f>
        <v>4718</v>
      </c>
      <c r="U44" s="26" t="s">
        <v>107</v>
      </c>
      <c r="V44" s="171" t="s">
        <v>107</v>
      </c>
      <c r="W44" s="26" t="s">
        <v>3369</v>
      </c>
      <c r="X44" s="2" t="str" cm="1">
        <f t="array" aca="1" ref="X44" ca="1">IF(B44="","",IF(MAX(IF(B:B=B44,C:C))=C44,"Y","N"))</f>
        <v>Y</v>
      </c>
      <c r="Y44" s="2"/>
      <c r="Z44" s="172"/>
      <c r="AA44" s="2"/>
    </row>
    <row r="45" spans="1:31" hidden="1" x14ac:dyDescent="0.25">
      <c r="A45" s="115">
        <f ca="1">INDEX('1.MetaData'!A:A, MATCH($E45, '1.MetaData'!$B:$B, 0))</f>
        <v>23</v>
      </c>
      <c r="B45" s="245" t="s">
        <v>3426</v>
      </c>
      <c r="C45" s="14">
        <v>1</v>
      </c>
      <c r="D45" s="14" t="s">
        <v>70</v>
      </c>
      <c r="E45" s="1" t="str">
        <f ca="1">VLOOKUP(B45,'2.Tissue'!$B:$D,2,FALSE)</f>
        <v>OG23</v>
      </c>
      <c r="F45" s="80" t="str">
        <f ca="1">IF(C45&gt;1,_xlfn.CONCAT(B45,"_D",C45),_xlfn.CONCAT(B45,"_D"))</f>
        <v>OG23G_D</v>
      </c>
      <c r="G45" s="58" t="str">
        <f ca="1">VLOOKUP($E45,'1.MetaData'!$B:$H,3,FALSE)</f>
        <v>Plectropomus leopardus</v>
      </c>
      <c r="H45" s="40" t="str">
        <f ca="1">VLOOKUP($E45,'1.MetaData'!$B:$H,4,FALSE)</f>
        <v>Coral Trout</v>
      </c>
      <c r="I45" s="194">
        <f ca="1">VLOOKUP(DNAEXT[[#This Row],[Sample ID]],'2.Tissue'!B:N,13,FALSE)</f>
        <v>0</v>
      </c>
      <c r="J45" s="26" t="s">
        <v>3374</v>
      </c>
      <c r="K45" s="168">
        <v>45030</v>
      </c>
      <c r="L45" s="26" t="s">
        <v>3420</v>
      </c>
      <c r="M45" s="26"/>
      <c r="N45" s="169">
        <v>100</v>
      </c>
      <c r="O45" s="170">
        <v>179</v>
      </c>
      <c r="P45" s="170" t="s">
        <v>107</v>
      </c>
      <c r="Q45" s="170" t="s">
        <v>107</v>
      </c>
      <c r="R45" s="170" t="s">
        <v>107</v>
      </c>
      <c r="S45" s="43" t="str">
        <f ca="1">IF(P45="NA", "NA", IF(OR(O45="NA", P45=""), P45, O45/P45))</f>
        <v>NA</v>
      </c>
      <c r="T45" s="27">
        <f ca="1">O45*N45</f>
        <v>17900</v>
      </c>
      <c r="U45" s="26" t="s">
        <v>107</v>
      </c>
      <c r="V45" s="171" t="s">
        <v>107</v>
      </c>
      <c r="W45" s="26" t="s">
        <v>3369</v>
      </c>
      <c r="X45" s="2" t="str" cm="1">
        <f t="array" aca="1" ref="X45" ca="1">IF(B45="","",IF(MAX(IF(B:B=B45,C:C))=C45,"Y","N"))</f>
        <v>N</v>
      </c>
      <c r="Y45" s="2"/>
      <c r="Z45" s="172"/>
      <c r="AA45" s="2" t="s">
        <v>3334</v>
      </c>
      <c r="AE45" s="2" t="s">
        <v>7907</v>
      </c>
    </row>
    <row r="46" spans="1:31" hidden="1" x14ac:dyDescent="0.25">
      <c r="A46" s="115">
        <f ca="1">INDEX('1.MetaData'!A:A, MATCH($E46, '1.MetaData'!$B:$B, 0))</f>
        <v>24</v>
      </c>
      <c r="B46" s="245" t="s">
        <v>3427</v>
      </c>
      <c r="C46" s="14">
        <v>1</v>
      </c>
      <c r="D46" s="14" t="s">
        <v>70</v>
      </c>
      <c r="E46" s="1" t="str">
        <f ca="1">VLOOKUP(B46,'2.Tissue'!$B:$D,2,FALSE)</f>
        <v>OG24</v>
      </c>
      <c r="F46" s="80" t="str">
        <f ca="1">IF(C46&gt;1,_xlfn.CONCAT(B46,"_D",C46),_xlfn.CONCAT(B46,"_D"))</f>
        <v>OG24G_D</v>
      </c>
      <c r="G46" s="58" t="str">
        <f ca="1">VLOOKUP($E46,'1.MetaData'!$B:$H,3,FALSE)</f>
        <v>Albula vulpes</v>
      </c>
      <c r="H46" s="40" t="str">
        <f ca="1">VLOOKUP($E46,'1.MetaData'!$B:$H,4,FALSE)</f>
        <v>Bone Fish</v>
      </c>
      <c r="I46" s="194">
        <f ca="1">VLOOKUP(DNAEXT[[#This Row],[Sample ID]],'2.Tissue'!B:N,13,FALSE)</f>
        <v>0</v>
      </c>
      <c r="J46" s="26" t="s">
        <v>3374</v>
      </c>
      <c r="K46" s="168">
        <v>45030</v>
      </c>
      <c r="L46" s="26" t="s">
        <v>3420</v>
      </c>
      <c r="M46" s="26"/>
      <c r="N46" s="169">
        <v>100</v>
      </c>
      <c r="O46" s="170">
        <v>27.6</v>
      </c>
      <c r="P46" s="170" t="s">
        <v>107</v>
      </c>
      <c r="Q46" s="170" t="s">
        <v>107</v>
      </c>
      <c r="R46" s="170" t="s">
        <v>107</v>
      </c>
      <c r="S46" s="43" t="str">
        <f ca="1">IF(P46="NA", "NA", IF(OR(O46="NA", P46=""), P46, O46/P46))</f>
        <v>NA</v>
      </c>
      <c r="T46" s="27">
        <f ca="1">O46*N46</f>
        <v>2760</v>
      </c>
      <c r="U46" s="26" t="s">
        <v>107</v>
      </c>
      <c r="V46" s="171" t="s">
        <v>107</v>
      </c>
      <c r="W46" s="26" t="s">
        <v>3369</v>
      </c>
      <c r="X46" s="2" t="str" cm="1">
        <f t="array" aca="1" ref="X46" ca="1">IF(B46="","",IF(MAX(IF(B:B=B46,C:C))=C46,"Y","N"))</f>
        <v>Y</v>
      </c>
      <c r="Y46" s="2"/>
      <c r="Z46" s="172"/>
      <c r="AA46" s="2" t="s">
        <v>3334</v>
      </c>
      <c r="AE46" s="2" t="s">
        <v>7907</v>
      </c>
    </row>
    <row r="47" spans="1:31" hidden="1" x14ac:dyDescent="0.25">
      <c r="A47" s="115">
        <f ca="1">INDEX('1.MetaData'!A:A, MATCH($E47, '1.MetaData'!$B:$B, 0))</f>
        <v>25</v>
      </c>
      <c r="B47" s="245" t="s">
        <v>3428</v>
      </c>
      <c r="C47" s="14">
        <v>1</v>
      </c>
      <c r="D47" s="14" t="s">
        <v>70</v>
      </c>
      <c r="E47" s="1" t="str">
        <f ca="1">VLOOKUP(B47,'2.Tissue'!$B:$D,2,FALSE)</f>
        <v>OG25</v>
      </c>
      <c r="F47" s="80" t="str">
        <f ca="1">IF(C47&gt;1,_xlfn.CONCAT(B47,"_D",C47),_xlfn.CONCAT(B47,"_D"))</f>
        <v>OG25G_D</v>
      </c>
      <c r="G47" s="58" t="str">
        <f ca="1">VLOOKUP($E47,'1.MetaData'!$B:$H,3,FALSE)</f>
        <v>Gerres sp.</v>
      </c>
      <c r="H47" s="40" t="str">
        <f ca="1">VLOOKUP($E47,'1.MetaData'!$B:$H,4,FALSE)</f>
        <v>Silverbiddy</v>
      </c>
      <c r="I47" s="194">
        <f ca="1">VLOOKUP(DNAEXT[[#This Row],[Sample ID]],'2.Tissue'!B:N,13,FALSE)</f>
        <v>0</v>
      </c>
      <c r="J47" s="26" t="s">
        <v>3374</v>
      </c>
      <c r="K47" s="168">
        <v>45110</v>
      </c>
      <c r="L47" s="26" t="s">
        <v>3429</v>
      </c>
      <c r="M47" s="26"/>
      <c r="N47" s="169">
        <v>200</v>
      </c>
      <c r="O47" s="170">
        <v>15.3</v>
      </c>
      <c r="P47" s="170"/>
      <c r="Q47" s="170"/>
      <c r="R47" s="170"/>
      <c r="S47" s="43">
        <f ca="1">IF(P47="NA", "NA", IF(OR(O47="NA", P47=""), P47, O47/P47))</f>
        <v>0</v>
      </c>
      <c r="T47" s="27">
        <f ca="1">O47*N47</f>
        <v>3060</v>
      </c>
      <c r="U47" s="26"/>
      <c r="V47" s="171"/>
      <c r="W47" s="26" t="s">
        <v>3369</v>
      </c>
      <c r="X47" s="2" t="str" cm="1">
        <f t="array" aca="1" ref="X47" ca="1">IF(B47="","",IF(MAX(IF(B:B=B47,C:C))=C47,"Y","N"))</f>
        <v>Y</v>
      </c>
      <c r="Y47" s="2"/>
      <c r="Z47" s="172"/>
      <c r="AA47" s="2"/>
    </row>
    <row r="48" spans="1:31" x14ac:dyDescent="0.25">
      <c r="A48" s="115">
        <f ca="1">INDEX('1.MetaData'!A:A, MATCH($E48, '1.MetaData'!$B:$B, 0))</f>
        <v>26</v>
      </c>
      <c r="B48" s="245" t="s">
        <v>3430</v>
      </c>
      <c r="C48" s="14">
        <v>1</v>
      </c>
      <c r="D48" s="14" t="s">
        <v>70</v>
      </c>
      <c r="E48" s="1" t="str">
        <f ca="1">VLOOKUP(B48,'2.Tissue'!$B:$D,2,FALSE)</f>
        <v>OG26</v>
      </c>
      <c r="F48" s="80" t="str">
        <f ca="1">IF(C48&gt;1,_xlfn.CONCAT(B48,"_D",C48),_xlfn.CONCAT(B48,"_D"))</f>
        <v>OG26B_D</v>
      </c>
      <c r="G48" s="58" t="str">
        <f ca="1">VLOOKUP($E48,'1.MetaData'!$B:$H,3,FALSE)</f>
        <v>Heterodontus portusjacksoni</v>
      </c>
      <c r="H48" s="40" t="str">
        <f ca="1">VLOOKUP($E48,'1.MetaData'!$B:$H,4,FALSE)</f>
        <v>Port Jackson</v>
      </c>
      <c r="I48" s="194" t="str">
        <f ca="1">VLOOKUP(DNAEXT[[#This Row],[Sample ID]],'2.Tissue'!B:N,13,FALSE)</f>
        <v>Tissue Box 23</v>
      </c>
      <c r="J48" s="328" t="s">
        <v>3431</v>
      </c>
      <c r="K48" s="168">
        <v>45036</v>
      </c>
      <c r="L48" s="26" t="s">
        <v>7983</v>
      </c>
      <c r="M48" s="26"/>
      <c r="N48" s="169">
        <v>100</v>
      </c>
      <c r="O48" s="170">
        <v>1.39</v>
      </c>
      <c r="P48" s="170"/>
      <c r="Q48" s="170"/>
      <c r="R48" s="170"/>
      <c r="S48" s="43">
        <f ca="1">IF(P48="NA", "NA", IF(OR(O48="NA", P48=""), P48, O48/P48))</f>
        <v>0</v>
      </c>
      <c r="T48" s="27">
        <f ca="1">O48*N48</f>
        <v>139</v>
      </c>
      <c r="U48" s="26"/>
      <c r="V48" s="171"/>
      <c r="W48" s="26"/>
      <c r="X48" s="2" t="str" cm="1">
        <f t="array" aca="1" ref="X48" ca="1">IF(B48="","",IF(MAX(IF(B:B=B48,C:C))=C48,"Y","N"))</f>
        <v>Y</v>
      </c>
      <c r="Y48" s="2"/>
      <c r="Z48" s="172"/>
      <c r="AA48" s="2"/>
      <c r="AE48" s="2" t="s">
        <v>7989</v>
      </c>
    </row>
    <row r="49" spans="1:31" x14ac:dyDescent="0.25">
      <c r="A49" s="115">
        <f ca="1">INDEX('1.MetaData'!A:A, MATCH($E49, '1.MetaData'!$B:$B, 0))</f>
        <v>27</v>
      </c>
      <c r="B49" s="245" t="s">
        <v>3432</v>
      </c>
      <c r="C49" s="14">
        <v>1</v>
      </c>
      <c r="D49" s="14" t="s">
        <v>70</v>
      </c>
      <c r="E49" s="1" t="str">
        <f ca="1">VLOOKUP(B49,'2.Tissue'!$B:$D,2,FALSE)</f>
        <v>OG27</v>
      </c>
      <c r="F49" s="80" t="str">
        <f ca="1">IF(C49&gt;1,_xlfn.CONCAT(B49,"_D",C49),_xlfn.CONCAT(B49,"_D"))</f>
        <v>OG27B_D</v>
      </c>
      <c r="G49" s="58" t="str">
        <f ca="1">VLOOKUP($E49,'1.MetaData'!$B:$H,3,FALSE)</f>
        <v>Heterodontus portusjacksoni</v>
      </c>
      <c r="H49" s="40" t="str">
        <f ca="1">VLOOKUP($E49,'1.MetaData'!$B:$H,4,FALSE)</f>
        <v>Port Jackson</v>
      </c>
      <c r="I49" s="194" t="str">
        <f ca="1">VLOOKUP(DNAEXT[[#This Row],[Sample ID]],'2.Tissue'!B:N,13,FALSE)</f>
        <v>Tissue Box 23</v>
      </c>
      <c r="J49" s="26" t="s">
        <v>3431</v>
      </c>
      <c r="K49" s="168">
        <v>45036</v>
      </c>
      <c r="L49" s="26" t="s">
        <v>7983</v>
      </c>
      <c r="M49" s="26"/>
      <c r="N49" s="169">
        <v>100</v>
      </c>
      <c r="O49" s="170">
        <v>246</v>
      </c>
      <c r="P49" s="170"/>
      <c r="Q49" s="170"/>
      <c r="R49" s="170"/>
      <c r="S49" s="43">
        <f ca="1">IF(P49="NA", "NA", IF(OR(O49="NA", P49=""), P49, O49/P49))</f>
        <v>0</v>
      </c>
      <c r="T49" s="27">
        <f ca="1">O49*N49</f>
        <v>24600</v>
      </c>
      <c r="U49" s="26" t="s">
        <v>3433</v>
      </c>
      <c r="V49" s="171">
        <v>18147</v>
      </c>
      <c r="W49" s="26" t="s">
        <v>3369</v>
      </c>
      <c r="X49" s="2" t="str" cm="1">
        <f t="array" aca="1" ref="X49" ca="1">IF(B49="","",IF(MAX(IF(B:B=B49,C:C))=C49,"Y","N"))</f>
        <v>Y</v>
      </c>
      <c r="Y49" s="2"/>
      <c r="Z49" s="172"/>
      <c r="AA49" s="2"/>
      <c r="AE49" s="2" t="s">
        <v>7989</v>
      </c>
    </row>
    <row r="50" spans="1:31" x14ac:dyDescent="0.25">
      <c r="A50" s="115">
        <f ca="1">INDEX('1.MetaData'!A:A, MATCH($E50, '1.MetaData'!$B:$B, 0))</f>
        <v>28</v>
      </c>
      <c r="B50" s="245" t="s">
        <v>3434</v>
      </c>
      <c r="C50" s="14">
        <v>5</v>
      </c>
      <c r="D50" s="14" t="s">
        <v>70</v>
      </c>
      <c r="E50" s="1" t="str">
        <f ca="1">VLOOKUP(B50,'2.Tissue'!$B:$D,2,FALSE)</f>
        <v>OG28</v>
      </c>
      <c r="F50" s="80" t="str">
        <f ca="1">IF(C50&gt;1,_xlfn.CONCAT(B50,"_D",C50),_xlfn.CONCAT(B50,"_D"))</f>
        <v>OG28B_D5</v>
      </c>
      <c r="G50" s="58" t="str">
        <f ca="1">VLOOKUP($E50,'1.MetaData'!$B:$H,3,FALSE)</f>
        <v>Heterodontus portusjacksoni</v>
      </c>
      <c r="H50" s="40" t="str">
        <f ca="1">VLOOKUP($E50,'1.MetaData'!$B:$H,4,FALSE)</f>
        <v>Port Jackson</v>
      </c>
      <c r="I50" s="194" t="str">
        <f ca="1">VLOOKUP(DNAEXT[[#This Row],[Sample ID]],'2.Tissue'!B:N,13,FALSE)</f>
        <v>Tissue Box 23</v>
      </c>
      <c r="J50" s="328" t="s">
        <v>3431</v>
      </c>
      <c r="K50" s="173">
        <v>45131</v>
      </c>
      <c r="L50" s="26" t="s">
        <v>3435</v>
      </c>
      <c r="M50" s="26" t="s">
        <v>3380</v>
      </c>
      <c r="N50" s="169">
        <v>120</v>
      </c>
      <c r="O50" s="170">
        <v>77.099999999999994</v>
      </c>
      <c r="P50" s="170">
        <v>86.1</v>
      </c>
      <c r="Q50" s="170">
        <v>1.87</v>
      </c>
      <c r="R50" s="170">
        <v>1.76</v>
      </c>
      <c r="S50" s="43">
        <f ca="1">IF(P50="NA", "NA", IF(OR(O50="NA", P50=""), P50, O50/P50))</f>
        <v>0.89547038327526129</v>
      </c>
      <c r="T50" s="27">
        <f ca="1">O50*N50</f>
        <v>9252</v>
      </c>
      <c r="U50" s="26" t="s">
        <v>3436</v>
      </c>
      <c r="V50" s="171">
        <v>121568</v>
      </c>
      <c r="W50" s="26" t="s">
        <v>3369</v>
      </c>
      <c r="X50" s="2" t="str" cm="1">
        <f t="array" aca="1" ref="X50" ca="1">IF(B50="","",IF(MAX(IF(B:B=B50,C:C))=C50,"Y","N"))</f>
        <v>N</v>
      </c>
      <c r="Y50" s="2"/>
      <c r="Z50" s="172"/>
      <c r="AA50" s="2"/>
      <c r="AE50" s="2" t="s">
        <v>7989</v>
      </c>
    </row>
    <row r="51" spans="1:31" x14ac:dyDescent="0.25">
      <c r="A51" s="115">
        <f ca="1">INDEX('1.MetaData'!A:A, MATCH($E51, '1.MetaData'!$B:$B, 0))</f>
        <v>28</v>
      </c>
      <c r="B51" s="245" t="s">
        <v>3434</v>
      </c>
      <c r="C51" s="14">
        <v>6</v>
      </c>
      <c r="D51" s="14" t="s">
        <v>70</v>
      </c>
      <c r="E51" s="1" t="str">
        <f ca="1">VLOOKUP(B51,'2.Tissue'!$B:$D,2,FALSE)</f>
        <v>OG28</v>
      </c>
      <c r="F51" s="80" t="str">
        <f ca="1">IF(C51&gt;1,_xlfn.CONCAT(B51,"_D",C51),_xlfn.CONCAT(B51,"_D"))</f>
        <v>OG28B_D6</v>
      </c>
      <c r="G51" s="58" t="str">
        <f ca="1">VLOOKUP($E51,'1.MetaData'!$B:$H,3,FALSE)</f>
        <v>Heterodontus portusjacksoni</v>
      </c>
      <c r="H51" s="40" t="str">
        <f ca="1">VLOOKUP($E51,'1.MetaData'!$B:$H,4,FALSE)</f>
        <v>Port Jackson</v>
      </c>
      <c r="I51" s="194" t="str">
        <f ca="1">VLOOKUP(DNAEXT[[#This Row],[Sample ID]],'2.Tissue'!B:N,13,FALSE)</f>
        <v>Tissue Box 23</v>
      </c>
      <c r="J51" s="328" t="s">
        <v>3431</v>
      </c>
      <c r="K51" s="173">
        <v>45131</v>
      </c>
      <c r="L51" s="26" t="s">
        <v>3435</v>
      </c>
      <c r="M51" s="26" t="s">
        <v>3380</v>
      </c>
      <c r="N51" s="169">
        <v>120</v>
      </c>
      <c r="O51" s="170">
        <v>68.099999999999994</v>
      </c>
      <c r="P51" s="170">
        <v>77.2</v>
      </c>
      <c r="Q51" s="170">
        <v>1.9</v>
      </c>
      <c r="R51" s="170">
        <v>1.9</v>
      </c>
      <c r="S51" s="43">
        <f ca="1">IF(P51="NA", "NA", IF(OR(O51="NA", P51=""), P51, O51/P51))</f>
        <v>0.88212435233160613</v>
      </c>
      <c r="T51" s="27">
        <f ca="1">O51*N51</f>
        <v>8171.9999999999991</v>
      </c>
      <c r="U51" s="26" t="s">
        <v>3436</v>
      </c>
      <c r="V51" s="171">
        <v>45795</v>
      </c>
      <c r="W51" s="26" t="s">
        <v>3369</v>
      </c>
      <c r="X51" s="2" t="str" cm="1">
        <f t="array" aca="1" ref="X51" ca="1">IF(B51="","",IF(MAX(IF(B:B=B51,C:C))=C51,"Y","N"))</f>
        <v>N</v>
      </c>
      <c r="Y51" s="2"/>
      <c r="Z51" s="172"/>
      <c r="AA51" s="2"/>
      <c r="AE51" s="2" t="s">
        <v>7989</v>
      </c>
    </row>
    <row r="52" spans="1:31" x14ac:dyDescent="0.25">
      <c r="A52" s="115">
        <f ca="1">INDEX('1.MetaData'!A:A, MATCH($E52, '1.MetaData'!$B:$B, 0))</f>
        <v>28</v>
      </c>
      <c r="B52" s="245" t="s">
        <v>3434</v>
      </c>
      <c r="C52" s="14">
        <v>7</v>
      </c>
      <c r="D52" s="14" t="s">
        <v>70</v>
      </c>
      <c r="E52" s="1" t="str">
        <f ca="1">VLOOKUP(B52,'2.Tissue'!$B:$D,2,FALSE)</f>
        <v>OG28</v>
      </c>
      <c r="F52" s="80" t="str">
        <f ca="1">IF(C52&gt;1,_xlfn.CONCAT(B52,"_D",C52),_xlfn.CONCAT(B52,"_D"))</f>
        <v>OG28B_D7</v>
      </c>
      <c r="G52" s="58" t="str">
        <f ca="1">VLOOKUP($E52,'1.MetaData'!$B:$H,3,FALSE)</f>
        <v>Heterodontus portusjacksoni</v>
      </c>
      <c r="H52" s="40" t="str">
        <f ca="1">VLOOKUP($E52,'1.MetaData'!$B:$H,4,FALSE)</f>
        <v>Port Jackson</v>
      </c>
      <c r="I52" s="194" t="str">
        <f ca="1">VLOOKUP(DNAEXT[[#This Row],[Sample ID]],'2.Tissue'!B:N,13,FALSE)</f>
        <v>Tissue Box 23</v>
      </c>
      <c r="J52" s="328" t="s">
        <v>3431</v>
      </c>
      <c r="K52" s="173">
        <v>45131</v>
      </c>
      <c r="L52" s="26" t="s">
        <v>3435</v>
      </c>
      <c r="M52" s="26" t="s">
        <v>3380</v>
      </c>
      <c r="N52" s="169">
        <v>120</v>
      </c>
      <c r="O52" s="170">
        <v>63.2</v>
      </c>
      <c r="P52" s="170">
        <v>66.599999999999994</v>
      </c>
      <c r="Q52" s="170">
        <v>1.9</v>
      </c>
      <c r="R52" s="170">
        <v>1.94</v>
      </c>
      <c r="S52" s="43">
        <f ca="1">IF(P52="NA", "NA", IF(OR(O52="NA", P52=""), P52, O52/P52))</f>
        <v>0.9489489489489491</v>
      </c>
      <c r="T52" s="27">
        <f ca="1">O52*N52</f>
        <v>7584</v>
      </c>
      <c r="U52" s="26" t="s">
        <v>3436</v>
      </c>
      <c r="V52" s="171">
        <v>96059</v>
      </c>
      <c r="W52" s="26" t="s">
        <v>3369</v>
      </c>
      <c r="X52" s="2" t="str" cm="1">
        <f t="array" aca="1" ref="X52" ca="1">IF(B52="","",IF(MAX(IF(B:B=B52,C:C))=C52,"Y","N"))</f>
        <v>N</v>
      </c>
      <c r="Y52" s="2"/>
      <c r="Z52" s="172"/>
      <c r="AA52" s="2"/>
      <c r="AE52" s="2" t="s">
        <v>7989</v>
      </c>
    </row>
    <row r="53" spans="1:31" x14ac:dyDescent="0.25">
      <c r="A53" s="326">
        <f ca="1">INDEX('1.MetaData'!A:A, MATCH($E53, '1.MetaData'!$B:$B, 0))</f>
        <v>28</v>
      </c>
      <c r="B53" s="245" t="s">
        <v>3434</v>
      </c>
      <c r="C53" s="14">
        <v>8</v>
      </c>
      <c r="D53" s="14" t="s">
        <v>70</v>
      </c>
      <c r="E53" s="1" t="str">
        <f ca="1">VLOOKUP(B53,'2.Tissue'!$B:$D,2,FALSE)</f>
        <v>OG28</v>
      </c>
      <c r="F53" s="80" t="str">
        <f ca="1">IF(C53&gt;1,_xlfn.CONCAT(B53,"_D",C53),_xlfn.CONCAT(B53,"_D"))</f>
        <v>OG28B_D8</v>
      </c>
      <c r="G53" s="58" t="str">
        <f ca="1">VLOOKUP($E53,'1.MetaData'!$B:$H,3,FALSE)</f>
        <v>Heterodontus portusjacksoni</v>
      </c>
      <c r="H53" s="40" t="str">
        <f ca="1">VLOOKUP($E53,'1.MetaData'!$B:$H,4,FALSE)</f>
        <v>Port Jackson</v>
      </c>
      <c r="I53" s="194" t="str">
        <f ca="1">VLOOKUP(DNAEXT[[#This Row],[Sample ID]],'2.Tissue'!B:N,13,FALSE)</f>
        <v>Tissue Box 23</v>
      </c>
      <c r="J53" s="328" t="s">
        <v>3431</v>
      </c>
      <c r="K53" s="173">
        <v>45131</v>
      </c>
      <c r="L53" s="26" t="s">
        <v>3435</v>
      </c>
      <c r="M53" s="26" t="s">
        <v>3380</v>
      </c>
      <c r="N53" s="169">
        <v>120</v>
      </c>
      <c r="O53" s="170">
        <v>58.1</v>
      </c>
      <c r="P53" s="170">
        <v>60.2</v>
      </c>
      <c r="Q53" s="170">
        <v>1.82</v>
      </c>
      <c r="R53" s="170">
        <v>1.37</v>
      </c>
      <c r="S53" s="43">
        <f ca="1">IF(P53="NA", "NA", IF(OR(O53="NA", P53=""), P53, O53/P53))</f>
        <v>0.96511627906976738</v>
      </c>
      <c r="T53" s="27">
        <f ca="1">O53*N53</f>
        <v>6972</v>
      </c>
      <c r="U53" s="26" t="s">
        <v>3436</v>
      </c>
      <c r="V53" s="171">
        <v>11608</v>
      </c>
      <c r="W53" s="26" t="s">
        <v>3369</v>
      </c>
      <c r="X53" s="2" t="str" cm="1">
        <f t="array" aca="1" ref="X53" ca="1">IF(B53="","",IF(MAX(IF(B:B=B53,C:C))=C53,"Y","N"))</f>
        <v>Y</v>
      </c>
      <c r="Y53" s="2"/>
      <c r="Z53" s="172"/>
      <c r="AA53" s="2"/>
      <c r="AE53" s="2" t="s">
        <v>7989</v>
      </c>
    </row>
    <row r="54" spans="1:31" x14ac:dyDescent="0.25">
      <c r="A54" s="115">
        <f ca="1">INDEX('1.MetaData'!A:A, MATCH($E54, '1.MetaData'!$B:$B, 0))</f>
        <v>28</v>
      </c>
      <c r="B54" s="245" t="s">
        <v>3434</v>
      </c>
      <c r="C54" s="14">
        <v>4</v>
      </c>
      <c r="D54" s="14" t="s">
        <v>70</v>
      </c>
      <c r="E54" s="1" t="str">
        <f ca="1">VLOOKUP(B54,'2.Tissue'!$B:$D,2,FALSE)</f>
        <v>OG28</v>
      </c>
      <c r="F54" s="80" t="str">
        <f ca="1">IF(C54&gt;1,_xlfn.CONCAT(B54,"_D",C54),_xlfn.CONCAT(B54,"_D"))</f>
        <v>OG28B_D4</v>
      </c>
      <c r="G54" s="58" t="str">
        <f ca="1">VLOOKUP($E54,'1.MetaData'!$B:$H,3,FALSE)</f>
        <v>Heterodontus portusjacksoni</v>
      </c>
      <c r="H54" s="40" t="str">
        <f ca="1">VLOOKUP($E54,'1.MetaData'!$B:$H,4,FALSE)</f>
        <v>Port Jackson</v>
      </c>
      <c r="I54" s="194" t="str">
        <f ca="1">VLOOKUP(DNAEXT[[#This Row],[Sample ID]],'2.Tissue'!B:N,13,FALSE)</f>
        <v>Tissue Box 23</v>
      </c>
      <c r="J54" s="328" t="s">
        <v>3431</v>
      </c>
      <c r="K54" s="173">
        <v>45131</v>
      </c>
      <c r="L54" s="26" t="s">
        <v>3437</v>
      </c>
      <c r="M54" s="26" t="s">
        <v>3380</v>
      </c>
      <c r="N54" s="169">
        <v>120</v>
      </c>
      <c r="O54" s="170">
        <v>40.5</v>
      </c>
      <c r="P54" s="170">
        <v>36.9</v>
      </c>
      <c r="Q54" s="170">
        <v>1.74</v>
      </c>
      <c r="R54" s="170">
        <v>1.04</v>
      </c>
      <c r="S54" s="43">
        <f ca="1">IF(P54="NA", "NA", IF(OR(O54="NA", P54=""), P54, O54/P54))</f>
        <v>1.0975609756097562</v>
      </c>
      <c r="T54" s="27">
        <f ca="1">O54*N54</f>
        <v>4860</v>
      </c>
      <c r="U54" s="26" t="s">
        <v>3438</v>
      </c>
      <c r="V54" s="171">
        <v>126.13</v>
      </c>
      <c r="W54" s="26" t="s">
        <v>3369</v>
      </c>
      <c r="X54" s="2" t="str" cm="1">
        <f t="array" aca="1" ref="X54" ca="1">IF(B54="","",IF(MAX(IF(B:B=B54,C:C))=C54,"Y","N"))</f>
        <v>N</v>
      </c>
      <c r="Y54" s="2"/>
      <c r="Z54" s="172"/>
      <c r="AA54" s="2"/>
      <c r="AE54" s="2" t="s">
        <v>7989</v>
      </c>
    </row>
    <row r="55" spans="1:31" x14ac:dyDescent="0.25">
      <c r="A55" s="115">
        <f ca="1">INDEX('1.MetaData'!A:A, MATCH($E55, '1.MetaData'!$B:$B, 0))</f>
        <v>28</v>
      </c>
      <c r="B55" s="245" t="s">
        <v>3434</v>
      </c>
      <c r="C55" s="14">
        <v>1</v>
      </c>
      <c r="D55" s="14" t="s">
        <v>70</v>
      </c>
      <c r="E55" s="1" t="str">
        <f ca="1">VLOOKUP(B55,'2.Tissue'!$B:$D,2,FALSE)</f>
        <v>OG28</v>
      </c>
      <c r="F55" s="80" t="str">
        <f ca="1">IF(C55&gt;1,_xlfn.CONCAT(B55,"_D",C55),_xlfn.CONCAT(B55,"_D"))</f>
        <v>OG28B_D</v>
      </c>
      <c r="G55" s="58" t="str">
        <f ca="1">VLOOKUP($E55,'1.MetaData'!$B:$H,3,FALSE)</f>
        <v>Heterodontus portusjacksoni</v>
      </c>
      <c r="H55" s="40" t="str">
        <f ca="1">VLOOKUP($E55,'1.MetaData'!$B:$H,4,FALSE)</f>
        <v>Port Jackson</v>
      </c>
      <c r="I55" s="194" t="str">
        <f ca="1">VLOOKUP(DNAEXT[[#This Row],[Sample ID]],'2.Tissue'!B:N,13,FALSE)</f>
        <v>Tissue Box 23</v>
      </c>
      <c r="J55" s="328" t="s">
        <v>3431</v>
      </c>
      <c r="K55" s="168">
        <v>45051</v>
      </c>
      <c r="L55" s="26" t="s">
        <v>7984</v>
      </c>
      <c r="M55" s="26"/>
      <c r="N55" s="169">
        <v>100</v>
      </c>
      <c r="O55" s="329">
        <v>12.6</v>
      </c>
      <c r="P55" s="170"/>
      <c r="Q55" s="170"/>
      <c r="R55" s="170"/>
      <c r="S55" s="43">
        <f ca="1">IF(P55="NA", "NA", IF(OR(O55="NA", P55=""), P55, O55/P55))</f>
        <v>0</v>
      </c>
      <c r="T55" s="27">
        <f ca="1">O55*N55</f>
        <v>1260</v>
      </c>
      <c r="U55" s="26" t="s">
        <v>3438</v>
      </c>
      <c r="V55" s="171"/>
      <c r="W55" s="26"/>
      <c r="X55" s="2" t="str" cm="1">
        <f t="array" aca="1" ref="X55" ca="1">IF(B55="","",IF(MAX(IF(B:B=B55,C:C))=C55,"Y","N"))</f>
        <v>N</v>
      </c>
      <c r="Y55" s="2"/>
      <c r="Z55" s="172"/>
      <c r="AA55" s="2"/>
      <c r="AE55" s="2" t="s">
        <v>7989</v>
      </c>
    </row>
    <row r="56" spans="1:31" hidden="1" x14ac:dyDescent="0.25">
      <c r="A56" s="115">
        <f ca="1">INDEX('1.MetaData'!A:A, MATCH($E56, '1.MetaData'!$B:$B, 0))</f>
        <v>29</v>
      </c>
      <c r="B56" s="245" t="s">
        <v>3439</v>
      </c>
      <c r="C56" s="14">
        <v>1</v>
      </c>
      <c r="D56" s="14" t="s">
        <v>70</v>
      </c>
      <c r="E56" s="1" t="str">
        <f ca="1">VLOOKUP(B56,'2.Tissue'!$B:$D,2,FALSE)</f>
        <v>OG29</v>
      </c>
      <c r="F56" s="80" t="str">
        <f ca="1">IF(C56&gt;1,_xlfn.CONCAT(B56,"_D",C56),_xlfn.CONCAT(B56,"_D"))</f>
        <v>OG29L_D</v>
      </c>
      <c r="G56" s="58" t="str">
        <f ca="1">VLOOKUP($E56,'1.MetaData'!$B:$H,3,FALSE)</f>
        <v>Carcharhinus leucas</v>
      </c>
      <c r="H56" s="40" t="str">
        <f ca="1">VLOOKUP($E56,'1.MetaData'!$B:$H,4,FALSE)</f>
        <v>Bull Shark</v>
      </c>
      <c r="I56" s="194" t="str">
        <f ca="1">VLOOKUP(DNAEXT[[#This Row],[Sample ID]],'2.Tissue'!B:N,13,FALSE)</f>
        <v>Tissue Box 24</v>
      </c>
      <c r="J56" s="26" t="s">
        <v>3374</v>
      </c>
      <c r="K56" s="168">
        <v>45110</v>
      </c>
      <c r="L56" s="26" t="s">
        <v>3429</v>
      </c>
      <c r="M56" s="26"/>
      <c r="N56" s="169">
        <v>200</v>
      </c>
      <c r="O56" s="170">
        <v>19.899999999999999</v>
      </c>
      <c r="P56" s="170"/>
      <c r="Q56" s="170"/>
      <c r="R56" s="170"/>
      <c r="S56" s="43">
        <f ca="1">IF(P56="NA", "NA", IF(OR(O56="NA", P56=""), P56, O56/P56))</f>
        <v>0</v>
      </c>
      <c r="T56" s="27">
        <f ca="1">O56*N56</f>
        <v>3979.9999999999995</v>
      </c>
      <c r="U56" s="26" t="s">
        <v>3440</v>
      </c>
      <c r="V56" s="171">
        <v>57521</v>
      </c>
      <c r="W56" s="26" t="s">
        <v>3369</v>
      </c>
      <c r="X56" s="2" t="str" cm="1">
        <f t="array" aca="1" ref="X56" ca="1">IF(B56="","",IF(MAX(IF(B:B=B56,C:C))=C56,"Y","N"))</f>
        <v>Y</v>
      </c>
      <c r="Y56" s="2"/>
      <c r="Z56" s="172" t="s">
        <v>3441</v>
      </c>
      <c r="AA56" s="2" t="s">
        <v>3334</v>
      </c>
      <c r="AE56" s="2" t="s">
        <v>7907</v>
      </c>
    </row>
    <row r="57" spans="1:31" hidden="1" x14ac:dyDescent="0.25">
      <c r="A57" s="115">
        <f ca="1">INDEX('1.MetaData'!A:A, MATCH($E57, '1.MetaData'!$B:$B, 0))</f>
        <v>30</v>
      </c>
      <c r="B57" s="245" t="s">
        <v>3442</v>
      </c>
      <c r="C57" s="14">
        <v>1</v>
      </c>
      <c r="D57" s="14" t="s">
        <v>70</v>
      </c>
      <c r="E57" s="1" t="str">
        <f ca="1">VLOOKUP(B57,'2.Tissue'!$B:$D,2,FALSE)</f>
        <v>OG30</v>
      </c>
      <c r="F57" s="80" t="str">
        <f ca="1">IF(C57&gt;1,_xlfn.CONCAT(B57,"_D",C57),_xlfn.CONCAT(B57,"_D"))</f>
        <v>OG30H_D</v>
      </c>
      <c r="G57" s="58" t="str">
        <f ca="1">VLOOKUP($E57,'1.MetaData'!$B:$H,3,FALSE)</f>
        <v>Carcharhinus leucas</v>
      </c>
      <c r="H57" s="40" t="str">
        <f ca="1">VLOOKUP($E57,'1.MetaData'!$B:$H,4,FALSE)</f>
        <v>Bull Shark</v>
      </c>
      <c r="I57" s="194" t="str">
        <f ca="1">VLOOKUP(DNAEXT[[#This Row],[Sample ID]],'2.Tissue'!B:N,13,FALSE)</f>
        <v>Tissue Box 24</v>
      </c>
      <c r="J57" s="26" t="s">
        <v>3374</v>
      </c>
      <c r="K57" s="168">
        <v>45110</v>
      </c>
      <c r="L57" s="26" t="s">
        <v>3429</v>
      </c>
      <c r="M57" s="26"/>
      <c r="N57" s="169">
        <v>200</v>
      </c>
      <c r="O57" s="170">
        <v>80.400000000000006</v>
      </c>
      <c r="P57" s="170"/>
      <c r="Q57" s="170"/>
      <c r="R57" s="170"/>
      <c r="S57" s="43">
        <f ca="1">IF(P57="NA", "NA", IF(OR(O57="NA", P57=""), P57, O57/P57))</f>
        <v>0</v>
      </c>
      <c r="T57" s="27">
        <f ca="1">O57*N57</f>
        <v>16080.000000000002</v>
      </c>
      <c r="U57" s="26" t="s">
        <v>3440</v>
      </c>
      <c r="V57" s="171">
        <v>19665</v>
      </c>
      <c r="W57" s="26" t="s">
        <v>3369</v>
      </c>
      <c r="X57" s="2" t="str" cm="1">
        <f t="array" aca="1" ref="X57" ca="1">IF(B57="","",IF(MAX(IF(B:B=B57,C:C))=C57,"Y","N"))</f>
        <v>Y</v>
      </c>
      <c r="Y57" s="2"/>
      <c r="Z57" s="172" t="s">
        <v>3443</v>
      </c>
      <c r="AA57" s="2"/>
    </row>
    <row r="58" spans="1:31" hidden="1" x14ac:dyDescent="0.25">
      <c r="A58" s="115">
        <f ca="1">INDEX('1.MetaData'!A:A, MATCH($E58, '1.MetaData'!$B:$B, 0))</f>
        <v>31</v>
      </c>
      <c r="B58" s="245" t="s">
        <v>3444</v>
      </c>
      <c r="C58" s="14">
        <v>1</v>
      </c>
      <c r="D58" s="14" t="s">
        <v>70</v>
      </c>
      <c r="E58" s="1" t="str">
        <f ca="1">VLOOKUP(B58,'2.Tissue'!$B:$D,2,FALSE)</f>
        <v>OG31</v>
      </c>
      <c r="F58" s="80" t="str">
        <f ca="1">IF(C58&gt;1,_xlfn.CONCAT(B58,"_D",C58),_xlfn.CONCAT(B58,"_D"))</f>
        <v>OG31H_D</v>
      </c>
      <c r="G58" s="58" t="str">
        <f ca="1">VLOOKUP($E58,'1.MetaData'!$B:$H,3,FALSE)</f>
        <v>Carcharhinus leucas</v>
      </c>
      <c r="H58" s="40" t="str">
        <f ca="1">VLOOKUP($E58,'1.MetaData'!$B:$H,4,FALSE)</f>
        <v>Bull Shark</v>
      </c>
      <c r="I58" s="194" t="str">
        <f ca="1">VLOOKUP(DNAEXT[[#This Row],[Sample ID]],'2.Tissue'!B:N,13,FALSE)</f>
        <v>Tissue Box 24</v>
      </c>
      <c r="J58" s="26" t="s">
        <v>3374</v>
      </c>
      <c r="K58" s="168">
        <v>45110</v>
      </c>
      <c r="L58" s="26" t="s">
        <v>3429</v>
      </c>
      <c r="M58" s="26"/>
      <c r="N58" s="169">
        <v>200</v>
      </c>
      <c r="O58" s="170">
        <v>12.1</v>
      </c>
      <c r="P58" s="170"/>
      <c r="Q58" s="170"/>
      <c r="R58" s="170"/>
      <c r="S58" s="43">
        <f ca="1">IF(P58="NA", "NA", IF(OR(O58="NA", P58=""), P58, O58/P58))</f>
        <v>0</v>
      </c>
      <c r="T58" s="27">
        <f ca="1">O58*N58</f>
        <v>2420</v>
      </c>
      <c r="U58" s="26" t="s">
        <v>3440</v>
      </c>
      <c r="V58" s="171">
        <v>86649</v>
      </c>
      <c r="W58" s="26" t="s">
        <v>3369</v>
      </c>
      <c r="X58" s="2" t="str" cm="1">
        <f t="array" aca="1" ref="X58" ca="1">IF(B58="","",IF(MAX(IF(B:B=B58,C:C))=C58,"Y","N"))</f>
        <v>Y</v>
      </c>
      <c r="Y58" s="2"/>
      <c r="Z58" s="172" t="s">
        <v>3445</v>
      </c>
      <c r="AA58" s="2" t="s">
        <v>3334</v>
      </c>
      <c r="AE58" s="2" t="s">
        <v>7907</v>
      </c>
    </row>
    <row r="59" spans="1:31" hidden="1" x14ac:dyDescent="0.25">
      <c r="A59" s="115">
        <f ca="1">INDEX('1.MetaData'!A:A, MATCH($E59, '1.MetaData'!$B:$B, 0))</f>
        <v>32</v>
      </c>
      <c r="B59" s="245" t="s">
        <v>3446</v>
      </c>
      <c r="C59" s="14">
        <v>1</v>
      </c>
      <c r="D59" s="14" t="s">
        <v>70</v>
      </c>
      <c r="E59" s="1" t="str">
        <f ca="1">VLOOKUP(B59,'2.Tissue'!$B:$D,2,FALSE)</f>
        <v>OG32</v>
      </c>
      <c r="F59" s="80" t="str">
        <f ca="1">IF(C59&gt;1,_xlfn.CONCAT(B59,"_D",C59),_xlfn.CONCAT(B59,"_D"))</f>
        <v>OG32H_D</v>
      </c>
      <c r="G59" s="58" t="str">
        <f ca="1">VLOOKUP($E59,'1.MetaData'!$B:$H,3,FALSE)</f>
        <v>Carcharhinus leucas</v>
      </c>
      <c r="H59" s="40" t="str">
        <f ca="1">VLOOKUP($E59,'1.MetaData'!$B:$H,4,FALSE)</f>
        <v>Bull Shark</v>
      </c>
      <c r="I59" s="194" t="str">
        <f ca="1">VLOOKUP(DNAEXT[[#This Row],[Sample ID]],'2.Tissue'!B:N,13,FALSE)</f>
        <v>Tissue Box 24</v>
      </c>
      <c r="J59" s="26" t="s">
        <v>3374</v>
      </c>
      <c r="K59" s="168">
        <v>45110</v>
      </c>
      <c r="L59" s="26" t="s">
        <v>3429</v>
      </c>
      <c r="M59" s="26"/>
      <c r="N59" s="169">
        <v>200</v>
      </c>
      <c r="O59" s="170">
        <v>25.3</v>
      </c>
      <c r="P59" s="170"/>
      <c r="Q59" s="170"/>
      <c r="R59" s="170"/>
      <c r="S59" s="43">
        <f ca="1">IF(P59="NA", "NA", IF(OR(O59="NA", P59=""), P59, O59/P59))</f>
        <v>0</v>
      </c>
      <c r="T59" s="27">
        <f ca="1">O59*N59</f>
        <v>5060</v>
      </c>
      <c r="U59" s="26" t="s">
        <v>3440</v>
      </c>
      <c r="V59" s="171">
        <v>56731</v>
      </c>
      <c r="W59" s="26" t="s">
        <v>3369</v>
      </c>
      <c r="X59" s="2" t="str" cm="1">
        <f t="array" aca="1" ref="X59" ca="1">IF(B59="","",IF(MAX(IF(B:B=B59,C:C))=C59,"Y","N"))</f>
        <v>Y</v>
      </c>
      <c r="Y59" s="2"/>
      <c r="Z59" s="172" t="s">
        <v>3447</v>
      </c>
      <c r="AA59" s="2" t="s">
        <v>3334</v>
      </c>
      <c r="AE59" s="2" t="s">
        <v>7907</v>
      </c>
    </row>
    <row r="60" spans="1:31" x14ac:dyDescent="0.25">
      <c r="A60" s="115">
        <f ca="1">INDEX('1.MetaData'!A:A, MATCH($E60, '1.MetaData'!$B:$B, 0))</f>
        <v>33</v>
      </c>
      <c r="B60" s="245" t="s">
        <v>3448</v>
      </c>
      <c r="C60" s="14">
        <v>1</v>
      </c>
      <c r="D60" s="14" t="s">
        <v>70</v>
      </c>
      <c r="E60" s="1" t="str">
        <f ca="1">VLOOKUP(B60,'2.Tissue'!$B:$D,2,FALSE)</f>
        <v>OG33</v>
      </c>
      <c r="F60" s="80" t="str">
        <f ca="1">IF(C60&gt;1,_xlfn.CONCAT(B60,"_D",C60),_xlfn.CONCAT(B60,"_D"))</f>
        <v>OG33U_D</v>
      </c>
      <c r="G60" s="58" t="str">
        <f ca="1">VLOOKUP($E60,'1.MetaData'!$B:$H,3,FALSE)</f>
        <v>Xiphias gladius</v>
      </c>
      <c r="H60" s="40" t="str">
        <f ca="1">VLOOKUP($E60,'1.MetaData'!$B:$H,4,FALSE)</f>
        <v>Swordfish</v>
      </c>
      <c r="I60" s="194" t="str">
        <f ca="1">VLOOKUP(DNAEXT[[#This Row],[Sample ID]],'2.Tissue'!B:N,13,FALSE)</f>
        <v>NA</v>
      </c>
      <c r="J60" s="328" t="s">
        <v>3366</v>
      </c>
      <c r="K60" s="168">
        <v>45027</v>
      </c>
      <c r="L60" s="26" t="s">
        <v>7985</v>
      </c>
      <c r="M60" s="26"/>
      <c r="N60" s="169">
        <v>75</v>
      </c>
      <c r="O60" s="170">
        <v>8.2899999999999991</v>
      </c>
      <c r="P60" s="170"/>
      <c r="Q60" s="170"/>
      <c r="R60" s="170"/>
      <c r="S60" s="43">
        <f ca="1">IF(P60="NA", "NA", IF(OR(O60="NA", P60=""), P60, O60/P60))</f>
        <v>0</v>
      </c>
      <c r="T60" s="27">
        <f ca="1">O60*N60</f>
        <v>621.74999999999989</v>
      </c>
      <c r="U60" s="26" t="s">
        <v>3440</v>
      </c>
      <c r="V60" s="171">
        <v>23628</v>
      </c>
      <c r="W60" s="26" t="s">
        <v>3369</v>
      </c>
      <c r="X60" s="2" t="str" cm="1">
        <f t="array" aca="1" ref="X60" ca="1">IF(B60="","",IF(MAX(IF(B:B=B60,C:C))=C60,"Y","N"))</f>
        <v>Y</v>
      </c>
      <c r="Y60" s="2"/>
      <c r="Z60" s="172" t="s">
        <v>3449</v>
      </c>
      <c r="AA60" s="2"/>
      <c r="AE60" s="2" t="s">
        <v>7989</v>
      </c>
    </row>
    <row r="61" spans="1:31" hidden="1" x14ac:dyDescent="0.25">
      <c r="A61" s="115">
        <f ca="1">INDEX('1.MetaData'!A:A, MATCH($E61, '1.MetaData'!$B:$B, 0))</f>
        <v>34</v>
      </c>
      <c r="B61" s="245" t="s">
        <v>3450</v>
      </c>
      <c r="C61" s="14">
        <v>1</v>
      </c>
      <c r="D61" s="14" t="s">
        <v>70</v>
      </c>
      <c r="E61" s="1" t="str">
        <f ca="1">VLOOKUP(B61,'2.Tissue'!$B:$D,2,FALSE)</f>
        <v>OG34</v>
      </c>
      <c r="F61" s="80" t="str">
        <f ca="1">IF(C61&gt;1,_xlfn.CONCAT(B61,"_D",C61),_xlfn.CONCAT(B61,"_D"))</f>
        <v>OG34U_D</v>
      </c>
      <c r="G61" s="58" t="str">
        <f ca="1">VLOOKUP($E61,'1.MetaData'!$B:$H,3,FALSE)</f>
        <v>Xiphias gladius</v>
      </c>
      <c r="H61" s="40" t="str">
        <f ca="1">VLOOKUP($E61,'1.MetaData'!$B:$H,4,FALSE)</f>
        <v xml:space="preserve">Swordfish </v>
      </c>
      <c r="I61" s="194" t="str">
        <f ca="1">VLOOKUP(DNAEXT[[#This Row],[Sample ID]],'2.Tissue'!B:N,13,FALSE)</f>
        <v>NA</v>
      </c>
      <c r="J61" s="26" t="s">
        <v>3451</v>
      </c>
      <c r="K61" s="168" t="s">
        <v>107</v>
      </c>
      <c r="L61" s="26" t="s">
        <v>107</v>
      </c>
      <c r="M61" s="26"/>
      <c r="N61" s="169">
        <v>100</v>
      </c>
      <c r="O61" s="170">
        <v>470</v>
      </c>
      <c r="P61" s="170"/>
      <c r="Q61" s="170"/>
      <c r="R61" s="170"/>
      <c r="S61" s="43">
        <f ca="1">IF(P61="NA", "NA", IF(OR(O61="NA", P61=""), P61, O61/P61))</f>
        <v>0</v>
      </c>
      <c r="T61" s="27">
        <f ca="1">O61*N61</f>
        <v>47000</v>
      </c>
      <c r="U61" s="26" t="s">
        <v>3440</v>
      </c>
      <c r="V61" s="171">
        <v>10991</v>
      </c>
      <c r="W61" s="26" t="s">
        <v>3369</v>
      </c>
      <c r="X61" s="2" t="str" cm="1">
        <f t="array" aca="1" ref="X61" ca="1">IF(B61="","",IF(MAX(IF(B:B=B61,C:C))=C61,"Y","N"))</f>
        <v>Y</v>
      </c>
      <c r="Y61" s="2"/>
      <c r="Z61" s="172"/>
      <c r="AA61" s="2"/>
    </row>
    <row r="62" spans="1:31" x14ac:dyDescent="0.25">
      <c r="A62" s="115">
        <f ca="1">INDEX('1.MetaData'!A:A, MATCH($E62, '1.MetaData'!$B:$B, 0))</f>
        <v>35</v>
      </c>
      <c r="B62" s="245" t="s">
        <v>3452</v>
      </c>
      <c r="C62" s="14">
        <v>2</v>
      </c>
      <c r="D62" s="14" t="s">
        <v>70</v>
      </c>
      <c r="E62" s="1" t="str">
        <f ca="1">VLOOKUP(B62,'2.Tissue'!$B:$D,2,FALSE)</f>
        <v>OG35</v>
      </c>
      <c r="F62" s="80" t="str">
        <f ca="1">IF(C62&gt;1,_xlfn.CONCAT(B62,"_D",C62),_xlfn.CONCAT(B62,"_D"))</f>
        <v>OG35W_D2</v>
      </c>
      <c r="G62" s="58" t="str">
        <f ca="1">VLOOKUP($E62,'1.MetaData'!$B:$H,3,FALSE)</f>
        <v>Trachinops noarlungae</v>
      </c>
      <c r="H62" s="58" t="str">
        <f ca="1">VLOOKUP($E62,'1.MetaData'!$B:$H,4,FALSE)</f>
        <v>yellowhead Hulafish</v>
      </c>
      <c r="I62" s="194" t="str">
        <f ca="1">VLOOKUP(DNAEXT[[#This Row],[Sample ID]],'2.Tissue'!B:N,13,FALSE)</f>
        <v>Tissue Box 1</v>
      </c>
      <c r="J62" s="328" t="s">
        <v>3366</v>
      </c>
      <c r="K62" s="173">
        <v>45089</v>
      </c>
      <c r="L62" s="168" t="s">
        <v>3453</v>
      </c>
      <c r="M62" s="26" t="s">
        <v>3380</v>
      </c>
      <c r="N62" s="169">
        <v>75</v>
      </c>
      <c r="O62" s="170">
        <v>81.900000000000006</v>
      </c>
      <c r="P62" s="170">
        <v>77.5</v>
      </c>
      <c r="Q62" s="170">
        <v>1.75</v>
      </c>
      <c r="R62" s="170">
        <v>1.83</v>
      </c>
      <c r="S62" s="43">
        <f ca="1">IF(P62="NA", "NA", IF(OR(O62="NA", P62=""), P62, O62/P62))</f>
        <v>1.0567741935483872</v>
      </c>
      <c r="T62" s="27">
        <f ca="1">O62*N62</f>
        <v>6142.5</v>
      </c>
      <c r="U62" s="171" t="s">
        <v>3438</v>
      </c>
      <c r="V62" s="171">
        <v>31821</v>
      </c>
      <c r="W62" s="171" t="s">
        <v>3369</v>
      </c>
      <c r="X62" s="2" t="str" cm="1">
        <f t="array" aca="1" ref="X62" ca="1">IF(B62="","",IF(MAX(IF(B:B=B62,C:C))=C62,"Y","N"))</f>
        <v>Y</v>
      </c>
      <c r="Y62" s="26"/>
      <c r="Z62" s="172"/>
      <c r="AE62" s="2" t="s">
        <v>7990</v>
      </c>
    </row>
    <row r="63" spans="1:31" x14ac:dyDescent="0.25">
      <c r="A63" s="326">
        <f ca="1">INDEX('1.MetaData'!A:A, MATCH($E63, '1.MetaData'!$B:$B, 0))</f>
        <v>35</v>
      </c>
      <c r="B63" s="245" t="s">
        <v>3452</v>
      </c>
      <c r="C63" s="14">
        <v>1</v>
      </c>
      <c r="D63" s="14" t="s">
        <v>70</v>
      </c>
      <c r="E63" s="1" t="str">
        <f ca="1">VLOOKUP(B63,'2.Tissue'!$B:$D,2,FALSE)</f>
        <v>OG35</v>
      </c>
      <c r="F63" s="80" t="str">
        <f ca="1">IF(C63&gt;1,_xlfn.CONCAT(B63,"_D",C63),_xlfn.CONCAT(B63,"_D"))</f>
        <v>OG35W_D</v>
      </c>
      <c r="G63" s="58" t="str">
        <f ca="1">VLOOKUP($E63,'1.MetaData'!$B:$H,3,FALSE)</f>
        <v>Trachinops noarlungae</v>
      </c>
      <c r="H63" s="40" t="str">
        <f ca="1">VLOOKUP($E63,'1.MetaData'!$B:$H,4,FALSE)</f>
        <v>yellowhead Hulafish</v>
      </c>
      <c r="I63" s="194" t="str">
        <f ca="1">VLOOKUP(DNAEXT[[#This Row],[Sample ID]],'2.Tissue'!B:N,13,FALSE)</f>
        <v>Tissue Box 1</v>
      </c>
      <c r="J63" s="328" t="s">
        <v>3366</v>
      </c>
      <c r="K63" s="168">
        <v>45068</v>
      </c>
      <c r="L63" s="26" t="s">
        <v>3454</v>
      </c>
      <c r="M63" s="26"/>
      <c r="N63" s="169">
        <v>75</v>
      </c>
      <c r="O63" s="170">
        <v>55.366666666666667</v>
      </c>
      <c r="P63" s="170">
        <v>78.7</v>
      </c>
      <c r="Q63" s="170">
        <v>1.86</v>
      </c>
      <c r="R63" s="170">
        <v>1.97</v>
      </c>
      <c r="S63" s="43">
        <f ca="1">IF(P63="NA", "NA", IF(OR(O63="NA", P63=""), P63, O63/P63))</f>
        <v>0.70351545955103767</v>
      </c>
      <c r="T63" s="27">
        <f ca="1">O63*N63</f>
        <v>4152.5</v>
      </c>
      <c r="U63" s="26" t="s">
        <v>3455</v>
      </c>
      <c r="V63" s="171">
        <v>143842</v>
      </c>
      <c r="W63" s="26"/>
      <c r="X63" s="2" t="str" cm="1">
        <f t="array" aca="1" ref="X63" ca="1">IF(B63="","",IF(MAX(IF(B:B=B63,C:C))=C63,"Y","N"))</f>
        <v>N</v>
      </c>
      <c r="Y63" s="2"/>
      <c r="Z63" s="172" t="s">
        <v>3456</v>
      </c>
      <c r="AA63" s="2"/>
      <c r="AE63" s="2" t="s">
        <v>7990</v>
      </c>
    </row>
    <row r="64" spans="1:31" x14ac:dyDescent="0.25">
      <c r="A64" s="115">
        <f ca="1">INDEX('1.MetaData'!A:A, MATCH($E64, '1.MetaData'!$B:$B, 0))</f>
        <v>36</v>
      </c>
      <c r="B64" s="245" t="s">
        <v>3457</v>
      </c>
      <c r="C64" s="14">
        <v>2</v>
      </c>
      <c r="D64" s="14" t="s">
        <v>70</v>
      </c>
      <c r="E64" s="1" t="str">
        <f ca="1">VLOOKUP(B64,'2.Tissue'!$B:$D,2,FALSE)</f>
        <v>OG36</v>
      </c>
      <c r="F64" s="80" t="str">
        <f ca="1">IF(C64&gt;1,_xlfn.CONCAT(B64,"_D",C64),_xlfn.CONCAT(B64,"_D"))</f>
        <v>OG36W_D2</v>
      </c>
      <c r="G64" s="58" t="str">
        <f ca="1">VLOOKUP($E64,'1.MetaData'!$B:$H,3,FALSE)</f>
        <v>Pempheris klunzingeri</v>
      </c>
      <c r="H64" s="58" t="str">
        <f ca="1">VLOOKUP($E64,'1.MetaData'!$B:$H,4,FALSE)</f>
        <v>Rough bullseye</v>
      </c>
      <c r="I64" s="194" t="str">
        <f ca="1">VLOOKUP(DNAEXT[[#This Row],[Sample ID]],'2.Tissue'!B:N,13,FALSE)</f>
        <v>Tissue Box 1</v>
      </c>
      <c r="J64" s="26" t="s">
        <v>3366</v>
      </c>
      <c r="K64" s="173">
        <v>45089</v>
      </c>
      <c r="L64" s="168" t="s">
        <v>3453</v>
      </c>
      <c r="M64" s="26" t="s">
        <v>3380</v>
      </c>
      <c r="N64" s="169">
        <v>75</v>
      </c>
      <c r="O64" s="170">
        <v>123</v>
      </c>
      <c r="P64" s="170">
        <v>150.80000000000001</v>
      </c>
      <c r="Q64" s="170">
        <v>1.85</v>
      </c>
      <c r="R64" s="170">
        <v>2.1800000000000002</v>
      </c>
      <c r="S64" s="43">
        <f ca="1">IF(P64="NA", "NA", IF(OR(O64="NA", P64=""), P64, O64/P64))</f>
        <v>0.81564986737400524</v>
      </c>
      <c r="T64" s="27">
        <f ca="1">O64*N64</f>
        <v>9225</v>
      </c>
      <c r="U64" s="171" t="s">
        <v>3438</v>
      </c>
      <c r="V64" s="171">
        <v>40426</v>
      </c>
      <c r="W64" s="171" t="s">
        <v>3369</v>
      </c>
      <c r="X64" s="2" t="str" cm="1">
        <f t="array" aca="1" ref="X64" ca="1">IF(B64="","",IF(MAX(IF(B:B=B64,C:C))=C64,"Y","N"))</f>
        <v>Y</v>
      </c>
      <c r="Y64" s="26"/>
      <c r="Z64" s="172"/>
      <c r="AE64" s="2" t="s">
        <v>7989</v>
      </c>
    </row>
    <row r="65" spans="1:32" x14ac:dyDescent="0.25">
      <c r="A65" s="115">
        <f ca="1">INDEX('1.MetaData'!A:A, MATCH($E65, '1.MetaData'!$B:$B, 0))</f>
        <v>36</v>
      </c>
      <c r="B65" s="245" t="s">
        <v>3457</v>
      </c>
      <c r="C65" s="14">
        <v>1</v>
      </c>
      <c r="D65" s="14" t="s">
        <v>70</v>
      </c>
      <c r="E65" s="1" t="str">
        <f ca="1">VLOOKUP(B65,'2.Tissue'!$B:$D,2,FALSE)</f>
        <v>OG36</v>
      </c>
      <c r="F65" s="80" t="str">
        <f ca="1">IF(C65&gt;1,_xlfn.CONCAT(B65,"_D",C65),_xlfn.CONCAT(B65,"_D"))</f>
        <v>OG36W_D</v>
      </c>
      <c r="G65" s="58" t="str">
        <f ca="1">VLOOKUP($E65,'1.MetaData'!$B:$H,3,FALSE)</f>
        <v>Pempheris klunzingeri</v>
      </c>
      <c r="H65" s="40" t="str">
        <f ca="1">VLOOKUP($E65,'1.MetaData'!$B:$H,4,FALSE)</f>
        <v>Rough bullseye</v>
      </c>
      <c r="I65" s="194" t="str">
        <f ca="1">VLOOKUP(DNAEXT[[#This Row],[Sample ID]],'2.Tissue'!B:N,13,FALSE)</f>
        <v>Tissue Box 1</v>
      </c>
      <c r="J65" s="328" t="s">
        <v>3366</v>
      </c>
      <c r="K65" s="168">
        <v>45068</v>
      </c>
      <c r="L65" s="26" t="s">
        <v>3454</v>
      </c>
      <c r="M65" s="26"/>
      <c r="N65" s="169">
        <v>75</v>
      </c>
      <c r="O65" s="170">
        <v>41.93333333333333</v>
      </c>
      <c r="P65" s="170">
        <v>59.4</v>
      </c>
      <c r="Q65" s="170">
        <v>1.85</v>
      </c>
      <c r="R65" s="170">
        <v>2.0699999999999998</v>
      </c>
      <c r="S65" s="43">
        <f ca="1">IF(P65="NA", "NA", IF(OR(O65="NA", P65=""), P65, O65/P65))</f>
        <v>0.70594837261503929</v>
      </c>
      <c r="T65" s="27">
        <f ca="1">O65*N65</f>
        <v>3144.9999999999995</v>
      </c>
      <c r="U65" s="26" t="s">
        <v>3455</v>
      </c>
      <c r="V65" s="171">
        <v>70826</v>
      </c>
      <c r="W65" s="26"/>
      <c r="X65" s="2" t="str" cm="1">
        <f t="array" aca="1" ref="X65" ca="1">IF(B65="","",IF(MAX(IF(B:B=B65,C:C))=C65,"Y","N"))</f>
        <v>N</v>
      </c>
      <c r="Y65" s="2"/>
      <c r="Z65" s="172" t="s">
        <v>3458</v>
      </c>
      <c r="AA65" s="2"/>
      <c r="AE65" s="2" t="s">
        <v>7990</v>
      </c>
    </row>
    <row r="66" spans="1:32" x14ac:dyDescent="0.25">
      <c r="A66" s="115">
        <f ca="1">INDEX('1.MetaData'!A:A, MATCH($E66, '1.MetaData'!$B:$B, 0))</f>
        <v>37</v>
      </c>
      <c r="B66" s="245" t="s">
        <v>3459</v>
      </c>
      <c r="C66" s="14">
        <v>2</v>
      </c>
      <c r="D66" s="14" t="s">
        <v>70</v>
      </c>
      <c r="E66" s="1" t="str">
        <f ca="1">VLOOKUP(B66,'2.Tissue'!$B:$D,2,FALSE)</f>
        <v>OG37</v>
      </c>
      <c r="F66" s="80" t="str">
        <f ca="1">IF(C66&gt;1,_xlfn.CONCAT(B66,"_D",C66),_xlfn.CONCAT(B66,"_D"))</f>
        <v>OG37G_D2</v>
      </c>
      <c r="G66" s="58" t="str">
        <f ca="1">VLOOKUP($E66,'1.MetaData'!$B:$H,3,FALSE)</f>
        <v>Pseudogoniistius nigripes</v>
      </c>
      <c r="H66" s="40" t="str">
        <f ca="1">VLOOKUP($E66,'1.MetaData'!$B:$H,4,FALSE)</f>
        <v>Magpie Perch</v>
      </c>
      <c r="I66" s="194" t="str">
        <f ca="1">VLOOKUP(DNAEXT[[#This Row],[Sample ID]],'2.Tissue'!B:N,13,FALSE)</f>
        <v>Tissue Box 1</v>
      </c>
      <c r="J66" s="26" t="s">
        <v>3366</v>
      </c>
      <c r="K66" s="168">
        <v>45083</v>
      </c>
      <c r="L66" s="26" t="s">
        <v>3460</v>
      </c>
      <c r="M66" s="26"/>
      <c r="N66" s="169">
        <v>75</v>
      </c>
      <c r="O66" s="170">
        <v>111.66666666666667</v>
      </c>
      <c r="P66" s="170">
        <v>128.4</v>
      </c>
      <c r="Q66" s="170">
        <v>1.93</v>
      </c>
      <c r="R66" s="170">
        <v>2.27</v>
      </c>
      <c r="S66" s="43">
        <f ca="1">IF(P66="NA", "NA", IF(OR(O66="NA", P66=""), P66, O66/P66))</f>
        <v>0.8696780893042575</v>
      </c>
      <c r="T66" s="27">
        <f ca="1">O66*N66</f>
        <v>8375</v>
      </c>
      <c r="U66" s="26"/>
      <c r="V66" s="171">
        <v>10000</v>
      </c>
      <c r="W66" s="26" t="s">
        <v>3369</v>
      </c>
      <c r="X66" s="2" t="str" cm="1">
        <f t="array" aca="1" ref="X66" ca="1">IF(B66="","",IF(MAX(IF(B:B=B66,C:C))=C66,"Y","N"))</f>
        <v>Y</v>
      </c>
      <c r="Y66" s="2" t="s">
        <v>92</v>
      </c>
      <c r="Z66" s="172" t="s">
        <v>3461</v>
      </c>
      <c r="AA66" s="2"/>
      <c r="AE66" s="2" t="s">
        <v>7990</v>
      </c>
    </row>
    <row r="67" spans="1:32" x14ac:dyDescent="0.25">
      <c r="A67" s="115">
        <f ca="1">INDEX('1.MetaData'!A:A, MATCH($E67, '1.MetaData'!$B:$B, 0))</f>
        <v>37</v>
      </c>
      <c r="B67" s="245" t="s">
        <v>3459</v>
      </c>
      <c r="C67" s="14">
        <v>1</v>
      </c>
      <c r="D67" s="14" t="s">
        <v>70</v>
      </c>
      <c r="E67" s="1" t="str">
        <f ca="1">VLOOKUP(B67,'2.Tissue'!$B:$D,2,FALSE)</f>
        <v>OG37</v>
      </c>
      <c r="F67" s="80" t="str">
        <f ca="1">IF(C67&gt;1,_xlfn.CONCAT(B67,"_D",C67),_xlfn.CONCAT(B67,"_D"))</f>
        <v>OG37G_D</v>
      </c>
      <c r="G67" s="58" t="str">
        <f ca="1">VLOOKUP($E67,'1.MetaData'!$B:$H,3,FALSE)</f>
        <v>Pseudogoniistius nigripes</v>
      </c>
      <c r="H67" s="58" t="str">
        <f ca="1">VLOOKUP($E67,'1.MetaData'!$B:$H,4,FALSE)</f>
        <v>Magpie Perch</v>
      </c>
      <c r="I67" s="194" t="str">
        <f ca="1">VLOOKUP(DNAEXT[[#This Row],[Sample ID]],'2.Tissue'!B:N,13,FALSE)</f>
        <v>Tissue Box 1</v>
      </c>
      <c r="J67" s="328" t="s">
        <v>3366</v>
      </c>
      <c r="K67" s="173">
        <v>45068</v>
      </c>
      <c r="L67" s="168" t="s">
        <v>3454</v>
      </c>
      <c r="M67" s="26"/>
      <c r="N67" s="169">
        <v>75</v>
      </c>
      <c r="O67" s="170">
        <v>0</v>
      </c>
      <c r="P67" s="170">
        <v>1.7</v>
      </c>
      <c r="Q67" s="170">
        <v>1.05</v>
      </c>
      <c r="R67" s="170">
        <v>0.13</v>
      </c>
      <c r="S67" s="43">
        <f ca="1">IF(P67="NA", "NA", IF(OR(O67="NA", P67=""), P67, O67/P67))</f>
        <v>0</v>
      </c>
      <c r="T67" s="27">
        <f ca="1">O67*N67</f>
        <v>0</v>
      </c>
      <c r="U67" s="171" t="s">
        <v>107</v>
      </c>
      <c r="V67" s="171"/>
      <c r="W67" s="171" t="s">
        <v>3382</v>
      </c>
      <c r="X67" s="2" t="str" cm="1">
        <f t="array" aca="1" ref="X67" ca="1">IF(B67="","",IF(MAX(IF(B:B=B67,C:C))=C67,"Y","N"))</f>
        <v>N</v>
      </c>
      <c r="Y67" s="26"/>
      <c r="Z67" s="172"/>
    </row>
    <row r="68" spans="1:32" x14ac:dyDescent="0.25">
      <c r="A68" s="115">
        <f ca="1">INDEX('1.MetaData'!A:A, MATCH($E68, '1.MetaData'!$B:$B, 0))</f>
        <v>38</v>
      </c>
      <c r="B68" s="245" t="s">
        <v>3462</v>
      </c>
      <c r="C68" s="14">
        <v>1</v>
      </c>
      <c r="D68" s="14" t="s">
        <v>70</v>
      </c>
      <c r="E68" s="1" t="str">
        <f ca="1">VLOOKUP(B68,'2.Tissue'!$B:$D,2,FALSE)</f>
        <v>OG38</v>
      </c>
      <c r="F68" s="80" t="str">
        <f ca="1">IF(C68&gt;1,_xlfn.CONCAT(B68,"_D",C68),_xlfn.CONCAT(B68,"_D"))</f>
        <v>OG38G_D</v>
      </c>
      <c r="G68" s="58" t="str">
        <f ca="1">VLOOKUP($E68,'1.MetaData'!$B:$H,3,FALSE)</f>
        <v>Ophthalmolepis lineolata</v>
      </c>
      <c r="H68" s="40" t="str">
        <f ca="1">VLOOKUP($E68,'1.MetaData'!$B:$H,4,FALSE)</f>
        <v>Maori Wrasse</v>
      </c>
      <c r="I68" s="194" t="str">
        <f ca="1">VLOOKUP(DNAEXT[[#This Row],[Sample ID]],'2.Tissue'!B:N,13,FALSE)</f>
        <v>Tissue Box 1</v>
      </c>
      <c r="J68" s="26" t="s">
        <v>3366</v>
      </c>
      <c r="K68" s="168">
        <v>45083</v>
      </c>
      <c r="L68" s="26" t="s">
        <v>3460</v>
      </c>
      <c r="M68" s="26"/>
      <c r="N68" s="169">
        <v>75</v>
      </c>
      <c r="O68" s="170">
        <v>155</v>
      </c>
      <c r="P68" s="170">
        <v>213.7</v>
      </c>
      <c r="Q68" s="170">
        <v>1.89</v>
      </c>
      <c r="R68" s="170">
        <v>2.29</v>
      </c>
      <c r="S68" s="43">
        <f ca="1">IF(P68="NA", "NA", IF(OR(O68="NA", P68=""), P68, O68/P68))</f>
        <v>0.72531586335985032</v>
      </c>
      <c r="T68" s="27">
        <f ca="1">O68*N68</f>
        <v>11625</v>
      </c>
      <c r="U68" s="26"/>
      <c r="V68" s="171"/>
      <c r="W68" s="26"/>
      <c r="X68" s="2" t="str" cm="1">
        <f t="array" aca="1" ref="X68" ca="1">IF(B68="","",IF(MAX(IF(B:B=B68,C:C))=C68,"Y","N"))</f>
        <v>Y</v>
      </c>
      <c r="Y68" s="2"/>
      <c r="Z68" s="172"/>
      <c r="AA68" s="2"/>
      <c r="AE68" s="2" t="s">
        <v>7989</v>
      </c>
    </row>
    <row r="69" spans="1:32" x14ac:dyDescent="0.25">
      <c r="A69" s="115">
        <f ca="1">INDEX('1.MetaData'!A:A, MATCH($E69, '1.MetaData'!$B:$B, 0))</f>
        <v>39</v>
      </c>
      <c r="B69" s="245" t="s">
        <v>3463</v>
      </c>
      <c r="C69" s="14">
        <v>1</v>
      </c>
      <c r="D69" s="14" t="s">
        <v>70</v>
      </c>
      <c r="E69" s="1" t="str">
        <f ca="1">VLOOKUP(B69,'2.Tissue'!$B:$D,2,FALSE)</f>
        <v>OG39</v>
      </c>
      <c r="F69" s="80" t="str">
        <f ca="1">IF(C69&gt;1,_xlfn.CONCAT(B69,"_D",C69),_xlfn.CONCAT(B69,"_D"))</f>
        <v>OG39H_D</v>
      </c>
      <c r="G69" s="58" t="str">
        <f ca="1">VLOOKUP($E69,'1.MetaData'!$B:$H,3,FALSE)</f>
        <v>Meuschenia galii</v>
      </c>
      <c r="H69" s="40" t="str">
        <f ca="1">VLOOKUP($E69,'1.MetaData'!$B:$H,4,FALSE)</f>
        <v>Bluelined Leatherjacket</v>
      </c>
      <c r="I69" s="194" t="str">
        <f ca="1">VLOOKUP(DNAEXT[[#This Row],[Sample ID]],'2.Tissue'!B:N,13,FALSE)</f>
        <v>Tissue Box 1</v>
      </c>
      <c r="J69" s="328" t="s">
        <v>3366</v>
      </c>
      <c r="K69" s="168">
        <v>45083</v>
      </c>
      <c r="L69" s="26" t="s">
        <v>3460</v>
      </c>
      <c r="M69" s="26"/>
      <c r="N69" s="169">
        <v>75</v>
      </c>
      <c r="O69" s="170">
        <v>39.700000000000003</v>
      </c>
      <c r="P69" s="170">
        <v>2349.8000000000002</v>
      </c>
      <c r="Q69" s="170">
        <v>1.87</v>
      </c>
      <c r="R69" s="170">
        <v>2.1800000000000002</v>
      </c>
      <c r="S69" s="43">
        <f ca="1">IF(P69="NA", "NA", IF(OR(O69="NA", P69=""), P69, O69/P69))</f>
        <v>1.6895054898289217E-2</v>
      </c>
      <c r="T69" s="27">
        <f ca="1">O69*N69</f>
        <v>2977.5</v>
      </c>
      <c r="U69" s="26" t="s">
        <v>3464</v>
      </c>
      <c r="V69" s="171">
        <v>18113</v>
      </c>
      <c r="W69" s="26" t="s">
        <v>3369</v>
      </c>
      <c r="X69" s="2" t="str" cm="1">
        <f t="array" aca="1" ref="X69" ca="1">IF(B69="","",IF(MAX(IF(B:B=B69,C:C))=C69,"Y","N"))</f>
        <v>Y</v>
      </c>
      <c r="Y69" s="2"/>
      <c r="Z69" s="172"/>
      <c r="AA69" s="2"/>
      <c r="AE69" s="2" t="s">
        <v>7989</v>
      </c>
    </row>
    <row r="70" spans="1:32" x14ac:dyDescent="0.25">
      <c r="A70" s="115">
        <f ca="1">INDEX('1.MetaData'!A:A, MATCH($E70, '1.MetaData'!$B:$B, 0))</f>
        <v>40</v>
      </c>
      <c r="B70" s="245" t="s">
        <v>3465</v>
      </c>
      <c r="C70" s="14">
        <v>2</v>
      </c>
      <c r="D70" s="14" t="s">
        <v>70</v>
      </c>
      <c r="E70" s="1" t="str">
        <f ca="1">VLOOKUP(B70,'2.Tissue'!$B:$D,2,FALSE)</f>
        <v>OG40</v>
      </c>
      <c r="F70" s="80" t="str">
        <f ca="1">IF(C70&gt;1,_xlfn.CONCAT(B70,"_D",C70),_xlfn.CONCAT(B70,"_D"))</f>
        <v>OG40H_D2</v>
      </c>
      <c r="G70" s="58" t="str">
        <f ca="1">VLOOKUP($E70,'1.MetaData'!$B:$H,3,FALSE)</f>
        <v>Chelmonops curiosus</v>
      </c>
      <c r="H70" s="58" t="str">
        <f ca="1">VLOOKUP($E70,'1.MetaData'!$B:$H,4,FALSE)</f>
        <v>Western Talma</v>
      </c>
      <c r="I70" s="194" t="str">
        <f ca="1">VLOOKUP(DNAEXT[[#This Row],[Sample ID]],'2.Tissue'!B:N,13,FALSE)</f>
        <v>Tissue Box 1</v>
      </c>
      <c r="J70" s="26" t="s">
        <v>3366</v>
      </c>
      <c r="K70" s="173">
        <v>45538</v>
      </c>
      <c r="L70" s="168" t="s">
        <v>3467</v>
      </c>
      <c r="M70" s="26" t="s">
        <v>3380</v>
      </c>
      <c r="N70" s="169">
        <v>200</v>
      </c>
      <c r="O70" s="170">
        <v>600</v>
      </c>
      <c r="P70" s="170">
        <v>1234.2</v>
      </c>
      <c r="Q70" s="170">
        <v>1.88</v>
      </c>
      <c r="R70" s="170">
        <v>2.29</v>
      </c>
      <c r="S70" s="43">
        <f ca="1">IF(P70="NA", "NA", IF(OR(O70="NA", P70=""), P70, O70/P70))</f>
        <v>0.48614487117160909</v>
      </c>
      <c r="T70" s="27">
        <f ca="1">O70*N70</f>
        <v>120000</v>
      </c>
      <c r="U70" s="171" t="s">
        <v>3468</v>
      </c>
      <c r="V70" s="171" t="s">
        <v>3469</v>
      </c>
      <c r="W70" s="171" t="s">
        <v>3470</v>
      </c>
      <c r="X70" s="2" t="str" cm="1">
        <f t="array" aca="1" ref="X70" ca="1">IF(B70="","",IF(MAX(IF(B:B=B70,C:C))=C70,"Y","N"))</f>
        <v>Y</v>
      </c>
      <c r="Y70" s="26"/>
      <c r="Z70" s="172"/>
      <c r="AE70" t="s">
        <v>7991</v>
      </c>
    </row>
    <row r="71" spans="1:32" x14ac:dyDescent="0.25">
      <c r="A71" s="115">
        <f ca="1">INDEX('1.MetaData'!A:A, MATCH($E71, '1.MetaData'!$B:$B, 0))</f>
        <v>40</v>
      </c>
      <c r="B71" s="245" t="s">
        <v>3465</v>
      </c>
      <c r="C71" s="14">
        <v>1</v>
      </c>
      <c r="D71" s="14" t="s">
        <v>70</v>
      </c>
      <c r="E71" s="1" t="str">
        <f ca="1">VLOOKUP(B71,'2.Tissue'!$B:$D,2,FALSE)</f>
        <v>OG40</v>
      </c>
      <c r="F71" s="80" t="str">
        <f ca="1">IF(C71&gt;1,_xlfn.CONCAT(B71,"_D",C71),_xlfn.CONCAT(B71,"_D"))</f>
        <v>OG40H_D</v>
      </c>
      <c r="G71" s="58" t="str">
        <f ca="1">VLOOKUP($E71,'1.MetaData'!$B:$H,3,FALSE)</f>
        <v>Chelmonops curiosus</v>
      </c>
      <c r="H71" s="40" t="str">
        <f ca="1">VLOOKUP($E71,'1.MetaData'!$B:$H,4,FALSE)</f>
        <v>Western Talma</v>
      </c>
      <c r="I71" s="194" t="str">
        <f ca="1">VLOOKUP(DNAEXT[[#This Row],[Sample ID]],'2.Tissue'!B:N,13,FALSE)</f>
        <v>Tissue Box 1</v>
      </c>
      <c r="J71" s="26" t="s">
        <v>3366</v>
      </c>
      <c r="K71" s="168">
        <v>45083</v>
      </c>
      <c r="L71" s="26" t="s">
        <v>3460</v>
      </c>
      <c r="M71" s="26"/>
      <c r="N71" s="169">
        <v>75</v>
      </c>
      <c r="O71" s="170">
        <v>262</v>
      </c>
      <c r="P71" s="170">
        <v>1549.2</v>
      </c>
      <c r="Q71" s="170">
        <v>1.87</v>
      </c>
      <c r="R71" s="170">
        <v>2.3199999999999998</v>
      </c>
      <c r="S71" s="43">
        <f ca="1">IF(P71="NA", "NA", IF(OR(O71="NA", P71=""), P71, O71/P71))</f>
        <v>0.16911954557190809</v>
      </c>
      <c r="T71" s="27">
        <f ca="1">O71*N71</f>
        <v>19650</v>
      </c>
      <c r="U71" s="26" t="s">
        <v>3464</v>
      </c>
      <c r="V71" s="171">
        <v>5940</v>
      </c>
      <c r="W71" s="26" t="s">
        <v>3382</v>
      </c>
      <c r="X71" s="2" t="str" cm="1">
        <f t="array" aca="1" ref="X71" ca="1">IF(B71="","",IF(MAX(IF(B:B=B71,C:C))=C71,"Y","N"))</f>
        <v>N</v>
      </c>
      <c r="Y71" s="2"/>
      <c r="Z71" s="172" t="s">
        <v>3466</v>
      </c>
      <c r="AA71" s="2"/>
      <c r="AE71" s="2" t="s">
        <v>7990</v>
      </c>
    </row>
    <row r="72" spans="1:32" x14ac:dyDescent="0.25">
      <c r="A72" s="115">
        <f ca="1">INDEX('1.MetaData'!A:A, MATCH($E72, '1.MetaData'!$B:$B, 0))</f>
        <v>42</v>
      </c>
      <c r="B72" s="245" t="s">
        <v>3471</v>
      </c>
      <c r="C72" s="14">
        <v>1</v>
      </c>
      <c r="D72" s="14" t="s">
        <v>70</v>
      </c>
      <c r="E72" s="1" t="str">
        <f ca="1">VLOOKUP(B72,'2.Tissue'!$B:$D,2,FALSE)</f>
        <v>OG42</v>
      </c>
      <c r="F72" s="80" t="str">
        <f ca="1">IF(C72&gt;1,_xlfn.CONCAT(B72,"_D",C72),_xlfn.CONCAT(B72,"_D"))</f>
        <v>OG42G_D</v>
      </c>
      <c r="G72" s="58" t="str">
        <f ca="1">VLOOKUP($E72,'1.MetaData'!$B:$H,3,FALSE)</f>
        <v>Notolabrus parilus</v>
      </c>
      <c r="H72" s="40" t="str">
        <f ca="1">VLOOKUP($E72,'1.MetaData'!$B:$H,4,FALSE)</f>
        <v>Brown spotted wrasse</v>
      </c>
      <c r="I72" s="194" t="str">
        <f ca="1">VLOOKUP(DNAEXT[[#This Row],[Sample ID]],'2.Tissue'!B:N,13,FALSE)</f>
        <v>Tissue Box 2</v>
      </c>
      <c r="J72" s="26" t="s">
        <v>3366</v>
      </c>
      <c r="K72" s="173">
        <v>45216</v>
      </c>
      <c r="L72" s="26" t="s">
        <v>3472</v>
      </c>
      <c r="M72" s="26" t="s">
        <v>3404</v>
      </c>
      <c r="N72" s="169">
        <v>85</v>
      </c>
      <c r="O72" s="170">
        <v>560</v>
      </c>
      <c r="P72" s="170">
        <v>614</v>
      </c>
      <c r="Q72" s="170">
        <v>1.9</v>
      </c>
      <c r="R72" s="170">
        <v>2.23</v>
      </c>
      <c r="S72" s="43">
        <f ca="1">IF(P72="NA", "NA", IF(OR(O72="NA", P72=""), P72, O72/P72))</f>
        <v>0.91205211726384361</v>
      </c>
      <c r="T72" s="27">
        <f ca="1">O72*N72</f>
        <v>47600</v>
      </c>
      <c r="U72" s="26" t="s">
        <v>3473</v>
      </c>
      <c r="V72" s="171">
        <v>15000</v>
      </c>
      <c r="W72" s="26"/>
      <c r="X72" s="2" t="str" cm="1">
        <f t="array" aca="1" ref="X72" ca="1">IF(B72="","",IF(MAX(IF(B:B=B72,C:C))=C72,"Y","N"))</f>
        <v>Y</v>
      </c>
      <c r="Y72" s="2"/>
      <c r="Z72" s="172"/>
      <c r="AA72" s="2"/>
      <c r="AE72" s="2" t="s">
        <v>7989</v>
      </c>
    </row>
    <row r="73" spans="1:32" x14ac:dyDescent="0.25">
      <c r="A73" s="115">
        <f ca="1">INDEX('1.MetaData'!A:A, MATCH($E73, '1.MetaData'!$B:$B, 0))</f>
        <v>43</v>
      </c>
      <c r="B73" s="245" t="s">
        <v>3478</v>
      </c>
      <c r="C73" s="14">
        <v>2</v>
      </c>
      <c r="D73" s="14" t="s">
        <v>3384</v>
      </c>
      <c r="E73" s="1" t="str">
        <f ca="1">VLOOKUP(B73,'2.Tissue'!$B:$D,2,FALSE)</f>
        <v>OG43</v>
      </c>
      <c r="F73" s="80" t="str">
        <f ca="1">IF(C73&gt;1,_xlfn.CONCAT(B73,"_D",C73),_xlfn.CONCAT(B73,"_D"))</f>
        <v>OG43G_D2</v>
      </c>
      <c r="G73" s="58" t="str">
        <f ca="1">VLOOKUP($E73,'1.MetaData'!$B:$H,3,FALSE)</f>
        <v>Pictilabrus laticlavius (Senator)</v>
      </c>
      <c r="H73" s="40" t="str">
        <f ca="1">VLOOKUP($E73,'1.MetaData'!$B:$H,4,FALSE)</f>
        <v>Senator / False wrasse</v>
      </c>
      <c r="I73" s="194" t="str">
        <f ca="1">VLOOKUP(DNAEXT[[#This Row],[Sample ID]],'2.Tissue'!B:N,13,FALSE)</f>
        <v>Tissue Box 2</v>
      </c>
      <c r="J73" s="328" t="s">
        <v>3366</v>
      </c>
      <c r="K73" s="173">
        <v>45303</v>
      </c>
      <c r="L73" s="26" t="s">
        <v>3479</v>
      </c>
      <c r="M73" s="26" t="s">
        <v>3404</v>
      </c>
      <c r="N73" s="169">
        <v>200</v>
      </c>
      <c r="O73" s="170">
        <v>0</v>
      </c>
      <c r="P73" s="170" t="s">
        <v>107</v>
      </c>
      <c r="Q73" s="170" t="s">
        <v>107</v>
      </c>
      <c r="R73" s="170" t="s">
        <v>107</v>
      </c>
      <c r="S73" s="43" t="str">
        <f ca="1">IF(P73="NA", "NA", IF(OR(O73="NA", P73=""), P73, O73/P73))</f>
        <v>NA</v>
      </c>
      <c r="T73" s="27">
        <f ca="1">O73*N73</f>
        <v>0</v>
      </c>
      <c r="U73" s="26" t="s">
        <v>107</v>
      </c>
      <c r="V73" s="171" t="s">
        <v>107</v>
      </c>
      <c r="W73" s="26" t="s">
        <v>3382</v>
      </c>
      <c r="X73" s="2" t="str" cm="1">
        <f t="array" aca="1" ref="X73" ca="1">IF(B73="","",IF(MAX(IF(B:B=B73,C:C))=C73,"Y","N"))</f>
        <v>Y</v>
      </c>
      <c r="Y73" s="2"/>
      <c r="Z73" s="172"/>
      <c r="AA73" s="2"/>
      <c r="AE73" s="2" t="s">
        <v>7989</v>
      </c>
    </row>
    <row r="74" spans="1:32" x14ac:dyDescent="0.25">
      <c r="A74" s="335">
        <f ca="1">INDEX('1.MetaData'!A:A, MATCH($E74, '1.MetaData'!$B:$B, 0))</f>
        <v>43</v>
      </c>
      <c r="B74" s="336" t="s">
        <v>3478</v>
      </c>
      <c r="C74" s="337">
        <v>3</v>
      </c>
      <c r="D74" s="337" t="s">
        <v>3475</v>
      </c>
      <c r="E74" s="338" t="str">
        <f ca="1">VLOOKUP(B74,'2.Tissue'!$B:$D,2,FALSE)</f>
        <v>OG43</v>
      </c>
      <c r="F74" s="339" t="str">
        <f ca="1">IF(C74&gt;1,_xlfn.CONCAT(B74,"_D",C74),_xlfn.CONCAT(B74,"_D"))</f>
        <v>OG43G_D3</v>
      </c>
      <c r="G74" s="340" t="str">
        <f ca="1">VLOOKUP($E74,'1.MetaData'!$B:$H,3,FALSE)</f>
        <v>Pictilabrus laticlavius (Senator)</v>
      </c>
      <c r="H74" s="340" t="str">
        <f ca="1">VLOOKUP($E74,'1.MetaData'!$B:$H,4,FALSE)</f>
        <v>Senator / False wrasse</v>
      </c>
      <c r="I74" s="341" t="str">
        <f ca="1">VLOOKUP(DNAEXT[[#This Row],[Sample ID]],'2.Tissue'!B:N,13,FALSE)</f>
        <v>Tissue Box 2</v>
      </c>
      <c r="J74" s="357" t="s">
        <v>3366</v>
      </c>
      <c r="K74" s="343">
        <v>45665</v>
      </c>
      <c r="L74" s="344" t="s">
        <v>7939</v>
      </c>
      <c r="M74" s="333" t="s">
        <v>3404</v>
      </c>
      <c r="N74" s="345">
        <v>75</v>
      </c>
      <c r="O74" s="346">
        <v>0.33400000000000002</v>
      </c>
      <c r="P74" s="346">
        <v>1.9</v>
      </c>
      <c r="Q74" s="346">
        <v>1.4</v>
      </c>
      <c r="R74" s="346">
        <v>0.14000000000000001</v>
      </c>
      <c r="S74" s="347">
        <f ca="1">IF(P74="NA", "NA", IF(OR(O74="NA", P74=""), P74, O74/P74))</f>
        <v>0.17578947368421055</v>
      </c>
      <c r="T74" s="348">
        <f ca="1">O74*N74</f>
        <v>25.05</v>
      </c>
      <c r="U74" s="349" t="s">
        <v>7945</v>
      </c>
      <c r="V74" s="349">
        <v>14249</v>
      </c>
      <c r="W74" s="349"/>
      <c r="X74" s="350" t="str" cm="1">
        <f t="array" aca="1" ref="X74" ca="1">IF(B74="","",IF(MAX(IF(B:B=B74,C:C))=C74,"Y","N"))</f>
        <v>Y</v>
      </c>
      <c r="Y74" s="333" t="s">
        <v>92</v>
      </c>
      <c r="Z74" s="351"/>
      <c r="AA74" s="333"/>
      <c r="AB74" s="334"/>
      <c r="AC74" s="334"/>
      <c r="AD74" s="334"/>
      <c r="AE74" t="s">
        <v>7991</v>
      </c>
      <c r="AF74" s="352"/>
    </row>
    <row r="75" spans="1:32" x14ac:dyDescent="0.25">
      <c r="A75" s="115">
        <f ca="1">INDEX('1.MetaData'!A:A, MATCH($E75, '1.MetaData'!$B:$B, 0))</f>
        <v>44</v>
      </c>
      <c r="B75" s="245" t="s">
        <v>3474</v>
      </c>
      <c r="C75" s="14">
        <v>2</v>
      </c>
      <c r="D75" s="14" t="s">
        <v>3475</v>
      </c>
      <c r="E75" s="1" t="str">
        <f ca="1">VLOOKUP(B75,'2.Tissue'!$B:$D,2,FALSE)</f>
        <v>OG44</v>
      </c>
      <c r="F75" s="80" t="str">
        <f ca="1">IF(C75&gt;1,_xlfn.CONCAT(B75,"_D",C75),_xlfn.CONCAT(B75,"_D"))</f>
        <v>OG44G_D2</v>
      </c>
      <c r="G75" s="58" t="str">
        <f ca="1">VLOOKUP($E75,'1.MetaData'!$B:$H,3,FALSE)</f>
        <v>Parma victoriae</v>
      </c>
      <c r="H75" s="40" t="str">
        <f ca="1">VLOOKUP($E75,'1.MetaData'!$B:$H,4,FALSE)</f>
        <v>Victoria scalyfin</v>
      </c>
      <c r="I75" s="194" t="str">
        <f ca="1">VLOOKUP(DNAEXT[[#This Row],[Sample ID]],'2.Tissue'!B:N,13,FALSE)</f>
        <v>Tissue Box 2</v>
      </c>
      <c r="J75" s="26" t="s">
        <v>3366</v>
      </c>
      <c r="K75" s="173">
        <v>45188</v>
      </c>
      <c r="L75" s="26" t="s">
        <v>3476</v>
      </c>
      <c r="M75" s="26" t="s">
        <v>3380</v>
      </c>
      <c r="N75" s="169">
        <v>75</v>
      </c>
      <c r="O75" s="170">
        <v>2.98</v>
      </c>
      <c r="P75" s="170" t="s">
        <v>107</v>
      </c>
      <c r="Q75" s="170" t="s">
        <v>107</v>
      </c>
      <c r="R75" s="170" t="s">
        <v>107</v>
      </c>
      <c r="S75" s="43" t="str">
        <f ca="1">IF(P75="NA", "NA", IF(OR(O75="NA", P75=""), P75, O75/P75))</f>
        <v>NA</v>
      </c>
      <c r="T75" s="27">
        <f ca="1">O75*N75</f>
        <v>223.5</v>
      </c>
      <c r="U75" s="26"/>
      <c r="V75" s="171"/>
      <c r="W75" s="26" t="s">
        <v>3382</v>
      </c>
      <c r="X75" s="2" t="str" cm="1">
        <f t="array" aca="1" ref="X75" ca="1">IF(B75="","",IF(MAX(IF(B:B=B75,C:C))=C75,"Y","N"))</f>
        <v>Y</v>
      </c>
      <c r="Y75" s="2"/>
      <c r="Z75" s="172" t="s">
        <v>3477</v>
      </c>
      <c r="AA75" s="2"/>
    </row>
    <row r="76" spans="1:32" hidden="1" x14ac:dyDescent="0.25">
      <c r="A76" s="115">
        <f ca="1">INDEX('1.MetaData'!A:A, MATCH($E76, '1.MetaData'!$B:$B, 0))</f>
        <v>45</v>
      </c>
      <c r="B76" s="245" t="s">
        <v>3484</v>
      </c>
      <c r="C76" s="14">
        <v>2</v>
      </c>
      <c r="D76" s="14" t="s">
        <v>3384</v>
      </c>
      <c r="E76" s="1" t="str">
        <f ca="1">VLOOKUP(B76,'2.Tissue'!$B:$D,2,FALSE)</f>
        <v>OG45</v>
      </c>
      <c r="F76" s="80" t="str">
        <f ca="1">IF(C76&gt;1,_xlfn.CONCAT(B76,"_D",C76),_xlfn.CONCAT(B76,"_D"))</f>
        <v>OG45G_D2</v>
      </c>
      <c r="G76" s="58" t="str">
        <f ca="1">VLOOKUP($E76,'1.MetaData'!$B:$H,3,FALSE)</f>
        <v>Halichoeres brownfieldi</v>
      </c>
      <c r="H76" s="58" t="str">
        <f ca="1">VLOOKUP($E76,'1.MetaData'!$B:$H,4,FALSE)</f>
        <v>Brownfields wrasse</v>
      </c>
      <c r="I76" s="194" t="str">
        <f ca="1">VLOOKUP(DNAEXT[[#This Row],[Sample ID]],'2.Tissue'!B:N,13,FALSE)</f>
        <v>Tissue Box 2</v>
      </c>
      <c r="J76" s="26" t="s">
        <v>930</v>
      </c>
      <c r="K76" s="173">
        <v>45254</v>
      </c>
      <c r="L76" s="168" t="s">
        <v>3487</v>
      </c>
      <c r="M76" s="26" t="s">
        <v>3404</v>
      </c>
      <c r="N76" s="169">
        <v>75</v>
      </c>
      <c r="O76" s="170">
        <v>0.85</v>
      </c>
      <c r="P76" s="170" t="s">
        <v>107</v>
      </c>
      <c r="Q76" s="170" t="s">
        <v>107</v>
      </c>
      <c r="R76" s="170" t="s">
        <v>107</v>
      </c>
      <c r="S76" s="43" t="str">
        <f ca="1">IF(P76="NA", "NA", IF(OR(O76="NA", P76=""), P76, O76/P76))</f>
        <v>NA</v>
      </c>
      <c r="T76" s="27">
        <f ca="1">O76*N76</f>
        <v>63.75</v>
      </c>
      <c r="U76" s="171" t="s">
        <v>3488</v>
      </c>
      <c r="V76" s="171"/>
      <c r="X76" s="2" t="str" cm="1">
        <f t="array" aca="1" ref="X76" ca="1">IF(B76="","",IF(MAX(IF(B:B=B76,C:C))=C76,"Y","N"))</f>
        <v>Y</v>
      </c>
      <c r="Y76" s="26"/>
      <c r="Z76" s="172" t="s">
        <v>3384</v>
      </c>
    </row>
    <row r="77" spans="1:32" x14ac:dyDescent="0.25">
      <c r="A77" s="115">
        <f ca="1">INDEX('1.MetaData'!A:A, MATCH($E77, '1.MetaData'!$B:$B, 0))</f>
        <v>44</v>
      </c>
      <c r="B77" s="245" t="s">
        <v>3474</v>
      </c>
      <c r="C77" s="14">
        <v>1</v>
      </c>
      <c r="D77" s="14" t="s">
        <v>3384</v>
      </c>
      <c r="E77" s="1" t="str">
        <f ca="1">VLOOKUP(B77,'2.Tissue'!$B:$D,2,FALSE)</f>
        <v>OG44</v>
      </c>
      <c r="F77" s="80" t="str">
        <f ca="1">IF(C77&gt;1,_xlfn.CONCAT(B77,"_D",C77),_xlfn.CONCAT(B77,"_D"))</f>
        <v>OG44G_D</v>
      </c>
      <c r="G77" s="58" t="str">
        <f ca="1">VLOOKUP($E77,'1.MetaData'!$B:$H,3,FALSE)</f>
        <v>Parma victoriae</v>
      </c>
      <c r="H77" s="40" t="str">
        <f ca="1">VLOOKUP($E77,'1.MetaData'!$B:$H,4,FALSE)</f>
        <v>Victoria scalyfin</v>
      </c>
      <c r="I77" s="194" t="str">
        <f ca="1">VLOOKUP(DNAEXT[[#This Row],[Sample ID]],'2.Tissue'!B:N,13,FALSE)</f>
        <v>Tissue Box 2</v>
      </c>
      <c r="J77" s="328" t="s">
        <v>3366</v>
      </c>
      <c r="K77" s="168">
        <v>45099</v>
      </c>
      <c r="L77" s="26" t="s">
        <v>3480</v>
      </c>
      <c r="M77" s="26" t="s">
        <v>3380</v>
      </c>
      <c r="N77" s="169">
        <v>75</v>
      </c>
      <c r="O77" s="170">
        <v>0</v>
      </c>
      <c r="P77" s="170" t="s">
        <v>107</v>
      </c>
      <c r="Q77" s="170" t="s">
        <v>107</v>
      </c>
      <c r="R77" s="170" t="s">
        <v>107</v>
      </c>
      <c r="S77" s="43" t="str">
        <f ca="1">IF(P77="NA", "NA", IF(OR(O77="NA", P77=""), P77, O77/P77))</f>
        <v>NA</v>
      </c>
      <c r="T77" s="27">
        <f ca="1">O77*N77</f>
        <v>0</v>
      </c>
      <c r="U77" s="26"/>
      <c r="V77" s="171"/>
      <c r="W77" s="26" t="s">
        <v>3382</v>
      </c>
      <c r="X77" s="2" t="str" cm="1">
        <f t="array" aca="1" ref="X77" ca="1">IF(B77="","",IF(MAX(IF(B:B=B77,C:C))=C77,"Y","N"))</f>
        <v>N</v>
      </c>
      <c r="Y77" s="2"/>
      <c r="Z77" s="172"/>
      <c r="AA77" s="2"/>
    </row>
    <row r="78" spans="1:32" x14ac:dyDescent="0.25">
      <c r="A78" s="115">
        <f ca="1">INDEX('1.MetaData'!A:A, MATCH($E78, '1.MetaData'!$B:$B, 0))</f>
        <v>45</v>
      </c>
      <c r="B78" s="245" t="s">
        <v>3484</v>
      </c>
      <c r="C78" s="14">
        <v>1</v>
      </c>
      <c r="D78" s="14" t="s">
        <v>70</v>
      </c>
      <c r="E78" s="1" t="str">
        <f ca="1">VLOOKUP(B78,'2.Tissue'!$B:$D,2,FALSE)</f>
        <v>OG45</v>
      </c>
      <c r="F78" s="80" t="str">
        <f ca="1">IF(C78&gt;1,_xlfn.CONCAT(B78,"_D",C78),_xlfn.CONCAT(B78,"_D"))</f>
        <v>OG45G_D</v>
      </c>
      <c r="G78" s="58" t="str">
        <f ca="1">VLOOKUP($E78,'1.MetaData'!$B:$H,3,FALSE)</f>
        <v>Halichoeres brownfieldi</v>
      </c>
      <c r="H78" s="58" t="str">
        <f ca="1">VLOOKUP($E78,'1.MetaData'!$B:$H,4,FALSE)</f>
        <v>Brownfields wrasse</v>
      </c>
      <c r="I78" s="194" t="str">
        <f ca="1">VLOOKUP(DNAEXT[[#This Row],[Sample ID]],'2.Tissue'!B:N,13,FALSE)</f>
        <v>Tissue Box 2</v>
      </c>
      <c r="J78" s="328" t="s">
        <v>3366</v>
      </c>
      <c r="K78" s="173">
        <v>45216</v>
      </c>
      <c r="L78" s="168" t="s">
        <v>3472</v>
      </c>
      <c r="M78" s="26" t="s">
        <v>3404</v>
      </c>
      <c r="N78" s="169">
        <v>75</v>
      </c>
      <c r="O78" s="170">
        <v>1.65</v>
      </c>
      <c r="P78" s="170">
        <v>6.1</v>
      </c>
      <c r="Q78" s="170">
        <v>1.38</v>
      </c>
      <c r="R78" s="170" t="s">
        <v>3485</v>
      </c>
      <c r="S78" s="43">
        <f ca="1">IF(P78="NA", "NA", IF(OR(O78="NA", P78=""), P78, O78/P78))</f>
        <v>0.27049180327868855</v>
      </c>
      <c r="T78" s="27">
        <f ca="1">O78*N78</f>
        <v>123.75</v>
      </c>
      <c r="U78" s="171" t="s">
        <v>3486</v>
      </c>
      <c r="V78" s="171"/>
      <c r="X78" s="2" t="str" cm="1">
        <f t="array" aca="1" ref="X78" ca="1">IF(B78="","",IF(MAX(IF(B:B=B78,C:C))=C78,"Y","N"))</f>
        <v>N</v>
      </c>
      <c r="Y78" s="26" t="s">
        <v>92</v>
      </c>
      <c r="Z78" s="172" t="s">
        <v>3384</v>
      </c>
      <c r="AE78" s="2" t="s">
        <v>7990</v>
      </c>
    </row>
    <row r="79" spans="1:32" x14ac:dyDescent="0.25">
      <c r="A79" s="115">
        <f ca="1">INDEX('1.MetaData'!A:A, MATCH($E79, '1.MetaData'!$B:$B, 0))</f>
        <v>45</v>
      </c>
      <c r="B79" s="245" t="s">
        <v>3481</v>
      </c>
      <c r="C79" s="14">
        <v>1</v>
      </c>
      <c r="D79" s="14" t="s">
        <v>3384</v>
      </c>
      <c r="E79" s="1" t="str">
        <f ca="1">VLOOKUP(B79,'2.Tissue'!$B:$D,2,FALSE)</f>
        <v>OG45</v>
      </c>
      <c r="F79" s="80" t="str">
        <f ca="1">IF(C79&gt;1,_xlfn.CONCAT(B79,"_D",C79),_xlfn.CONCAT(B79,"_D"))</f>
        <v>OG45M_D</v>
      </c>
      <c r="G79" s="58" t="str">
        <f ca="1">VLOOKUP($E79,'1.MetaData'!$B:$H,3,FALSE)</f>
        <v>Halichoeres brownfieldi</v>
      </c>
      <c r="H79" s="58" t="str">
        <f ca="1">VLOOKUP($E79,'1.MetaData'!$B:$H,4,FALSE)</f>
        <v>Brownfields wrasse</v>
      </c>
      <c r="I79" s="194" t="str">
        <f ca="1">VLOOKUP(DNAEXT[[#This Row],[Sample ID]],'2.Tissue'!B:N,13,FALSE)</f>
        <v>Tissue Box 2</v>
      </c>
      <c r="J79" s="45" t="s">
        <v>3366</v>
      </c>
      <c r="K79" s="173">
        <v>45524</v>
      </c>
      <c r="L79" s="168" t="s">
        <v>3482</v>
      </c>
      <c r="M79" s="26" t="s">
        <v>3404</v>
      </c>
      <c r="N79" s="169">
        <v>75</v>
      </c>
      <c r="O79" s="170">
        <v>0.2</v>
      </c>
      <c r="P79" s="170" t="s">
        <v>107</v>
      </c>
      <c r="Q79" s="170" t="s">
        <v>107</v>
      </c>
      <c r="R79" s="170" t="s">
        <v>107</v>
      </c>
      <c r="S79" s="43" t="str">
        <f ca="1">IF(P79="NA", "NA", IF(OR(O79="NA", P79=""), P79, O79/P79))</f>
        <v>NA</v>
      </c>
      <c r="T79" s="27">
        <f ca="1">O79*N79</f>
        <v>15</v>
      </c>
      <c r="U79" s="171" t="s">
        <v>3483</v>
      </c>
      <c r="V79" s="171">
        <v>3623</v>
      </c>
      <c r="W79" s="171" t="s">
        <v>3382</v>
      </c>
      <c r="X79" s="2" t="str" cm="1">
        <f t="array" aca="1" ref="X79" ca="1">IF(B79="","",IF(MAX(IF(B:B=B79,C:C))=C79,"Y","N"))</f>
        <v>Y</v>
      </c>
      <c r="Y79" s="26"/>
      <c r="Z79" s="172" t="s">
        <v>3384</v>
      </c>
      <c r="AE79" s="2" t="s">
        <v>7990</v>
      </c>
    </row>
    <row r="80" spans="1:32" x14ac:dyDescent="0.25">
      <c r="A80" s="115">
        <f ca="1">INDEX('1.MetaData'!A:A, MATCH($E80, '1.MetaData'!$B:$B, 0))</f>
        <v>46</v>
      </c>
      <c r="B80" s="245" t="s">
        <v>3489</v>
      </c>
      <c r="C80" s="14">
        <v>1</v>
      </c>
      <c r="D80" s="14" t="s">
        <v>70</v>
      </c>
      <c r="E80" s="1" t="str">
        <f ca="1">VLOOKUP(B80,'2.Tissue'!$B:$D,2,FALSE)</f>
        <v>OG46</v>
      </c>
      <c r="F80" s="80" t="str">
        <f ca="1">IF(C80&gt;1,_xlfn.CONCAT(B80,"_D",C80),_xlfn.CONCAT(B80,"_D"))</f>
        <v>OG46G_D</v>
      </c>
      <c r="G80" s="58" t="str">
        <f ca="1">VLOOKUP($E80,'1.MetaData'!$B:$H,3,FALSE)</f>
        <v>Neatypus obliquus</v>
      </c>
      <c r="H80" s="40" t="str">
        <f ca="1">VLOOKUP($E80,'1.MetaData'!$B:$H,4,FALSE)</f>
        <v>Footballer sweep</v>
      </c>
      <c r="I80" s="194" t="str">
        <f ca="1">VLOOKUP(DNAEXT[[#This Row],[Sample ID]],'2.Tissue'!B:N,13,FALSE)</f>
        <v>Tissue Box 2</v>
      </c>
      <c r="J80" s="328" t="s">
        <v>3366</v>
      </c>
      <c r="K80" s="173">
        <v>45237</v>
      </c>
      <c r="L80" s="175" t="s">
        <v>3490</v>
      </c>
      <c r="M80" s="26" t="s">
        <v>3380</v>
      </c>
      <c r="N80" s="169">
        <v>120</v>
      </c>
      <c r="O80" s="170">
        <v>188</v>
      </c>
      <c r="P80" s="170">
        <v>237</v>
      </c>
      <c r="Q80" s="170"/>
      <c r="R80" s="170"/>
      <c r="S80" s="43">
        <f ca="1">IF(P80="NA", "NA", IF(OR(O80="NA", P80=""), P80, O80/P80))</f>
        <v>0.7932489451476793</v>
      </c>
      <c r="T80" s="27">
        <f ca="1">O80*N80</f>
        <v>22560</v>
      </c>
      <c r="U80" s="26" t="s">
        <v>3473</v>
      </c>
      <c r="V80" s="171">
        <v>8000</v>
      </c>
      <c r="W80" s="26"/>
      <c r="X80" s="2" t="str" cm="1">
        <f t="array" aca="1" ref="X80" ca="1">IF(B80="","",IF(MAX(IF(B:B=B80,C:C))=C80,"Y","N"))</f>
        <v>Y</v>
      </c>
      <c r="Y80" s="2"/>
      <c r="Z80" s="172"/>
      <c r="AA80" s="2"/>
      <c r="AE80" s="2" t="s">
        <v>7989</v>
      </c>
    </row>
    <row r="81" spans="1:32" x14ac:dyDescent="0.25">
      <c r="A81" s="115">
        <f ca="1">INDEX('1.MetaData'!A:A, MATCH($E81, '1.MetaData'!$B:$B, 0))</f>
        <v>47</v>
      </c>
      <c r="B81" s="245" t="s">
        <v>3491</v>
      </c>
      <c r="C81" s="14">
        <v>1</v>
      </c>
      <c r="D81" s="14" t="s">
        <v>70</v>
      </c>
      <c r="E81" s="1" t="str">
        <f ca="1">VLOOKUP(B81,'2.Tissue'!$B:$D,2,FALSE)</f>
        <v>OG47</v>
      </c>
      <c r="F81" s="80" t="str">
        <f ca="1">IF(C81&gt;1,_xlfn.CONCAT(B81,"_D",C81),_xlfn.CONCAT(B81,"_D"))</f>
        <v>OG47G_D</v>
      </c>
      <c r="G81" s="58" t="str">
        <f ca="1">VLOOKUP($E81,'1.MetaData'!$B:$H,3,FALSE)</f>
        <v>Heteroscarus acroptilus</v>
      </c>
      <c r="H81" s="40" t="str">
        <f ca="1">VLOOKUP($E81,'1.MetaData'!$B:$H,4,FALSE)</f>
        <v>Rainbow cale</v>
      </c>
      <c r="I81" s="194" t="str">
        <f ca="1">VLOOKUP(DNAEXT[[#This Row],[Sample ID]],'2.Tissue'!B:N,13,FALSE)</f>
        <v>Tissue Box 2</v>
      </c>
      <c r="J81" s="26" t="s">
        <v>3366</v>
      </c>
      <c r="K81" s="173">
        <v>45237</v>
      </c>
      <c r="L81" s="26" t="s">
        <v>3490</v>
      </c>
      <c r="M81" s="26" t="s">
        <v>3380</v>
      </c>
      <c r="N81" s="169">
        <v>120</v>
      </c>
      <c r="O81" s="170">
        <v>187</v>
      </c>
      <c r="P81" s="170">
        <v>231</v>
      </c>
      <c r="Q81" s="170"/>
      <c r="R81" s="170"/>
      <c r="S81" s="43">
        <f ca="1">IF(P81="NA", "NA", IF(OR(O81="NA", P81=""), P81, O81/P81))</f>
        <v>0.80952380952380953</v>
      </c>
      <c r="T81" s="27">
        <f ca="1">O81*N81</f>
        <v>22440</v>
      </c>
      <c r="U81" s="26" t="s">
        <v>3473</v>
      </c>
      <c r="V81" s="171"/>
      <c r="W81" s="26"/>
      <c r="X81" s="2" t="str" cm="1">
        <f t="array" aca="1" ref="X81" ca="1">IF(B81="","",IF(MAX(IF(B:B=B81,C:C))=C81,"Y","N"))</f>
        <v>Y</v>
      </c>
      <c r="Y81" s="2"/>
      <c r="Z81" s="172"/>
      <c r="AA81" s="2"/>
      <c r="AE81" s="2" t="s">
        <v>7989</v>
      </c>
    </row>
    <row r="82" spans="1:32" x14ac:dyDescent="0.25">
      <c r="A82" s="115">
        <f ca="1">INDEX('1.MetaData'!A:A, MATCH($E82, '1.MetaData'!$B:$B, 0))</f>
        <v>48</v>
      </c>
      <c r="B82" s="245" t="s">
        <v>3492</v>
      </c>
      <c r="C82" s="14">
        <v>1</v>
      </c>
      <c r="D82" s="14" t="s">
        <v>3384</v>
      </c>
      <c r="E82" s="1" t="str">
        <f ca="1">VLOOKUP(B82,'2.Tissue'!$B:$D,2,FALSE)</f>
        <v>OG48</v>
      </c>
      <c r="F82" s="80" t="str">
        <f ca="1">IF(C82&gt;1,_xlfn.CONCAT(B82,"_D",C82),_xlfn.CONCAT(B82,"_D"))</f>
        <v>OG48G_D</v>
      </c>
      <c r="G82" s="58" t="str">
        <f ca="1">VLOOKUP($E82,'1.MetaData'!$B:$H,3,FALSE)</f>
        <v>Scorpis aequipinnis</v>
      </c>
      <c r="H82" s="40" t="str">
        <f ca="1">VLOOKUP($E82,'1.MetaData'!$B:$H,4,FALSE)</f>
        <v>Sea sweep</v>
      </c>
      <c r="I82" s="194" t="str">
        <f ca="1">VLOOKUP(DNAEXT[[#This Row],[Sample ID]],'2.Tissue'!B:N,13,FALSE)</f>
        <v>Tissue Box 2</v>
      </c>
      <c r="J82" s="328" t="s">
        <v>3366</v>
      </c>
      <c r="K82" s="173">
        <v>45303</v>
      </c>
      <c r="L82" s="26" t="s">
        <v>3479</v>
      </c>
      <c r="M82" s="26" t="s">
        <v>3380</v>
      </c>
      <c r="N82" s="169">
        <v>120</v>
      </c>
      <c r="O82" s="329">
        <v>11.9</v>
      </c>
      <c r="P82" s="170">
        <v>14.5</v>
      </c>
      <c r="Q82" s="170">
        <v>1.59</v>
      </c>
      <c r="R82" s="170">
        <v>1.61</v>
      </c>
      <c r="S82" s="43">
        <f ca="1">IF(P82="NA", "NA", IF(OR(O82="NA", P82=""), P82, O82/P82))</f>
        <v>0.82068965517241377</v>
      </c>
      <c r="T82" s="27">
        <f ca="1">O82*N82</f>
        <v>1428</v>
      </c>
      <c r="U82" s="26" t="s">
        <v>3493</v>
      </c>
      <c r="V82" s="171">
        <v>3712</v>
      </c>
      <c r="W82" s="26" t="s">
        <v>3382</v>
      </c>
      <c r="X82" s="2" t="str" cm="1">
        <f t="array" aca="1" ref="X82" ca="1">IF(B82="","",IF(MAX(IF(B:B=B82,C:C))=C82,"Y","N"))</f>
        <v>N</v>
      </c>
      <c r="Y82" s="2"/>
      <c r="Z82" s="172" t="s">
        <v>3494</v>
      </c>
      <c r="AA82" s="2"/>
      <c r="AE82" s="2" t="s">
        <v>7989</v>
      </c>
    </row>
    <row r="83" spans="1:32" hidden="1" x14ac:dyDescent="0.25">
      <c r="A83" s="115">
        <f ca="1">INDEX('1.MetaData'!A:A, MATCH($E83, '1.MetaData'!$B:$B, 0))</f>
        <v>49</v>
      </c>
      <c r="B83" s="245" t="s">
        <v>3496</v>
      </c>
      <c r="C83" s="14">
        <v>1</v>
      </c>
      <c r="D83" s="14" t="s">
        <v>70</v>
      </c>
      <c r="E83" s="1" t="str">
        <f ca="1">VLOOKUP(B83,'2.Tissue'!$B:$D,2,FALSE)</f>
        <v>OG49</v>
      </c>
      <c r="F83" s="80" t="str">
        <f ca="1">IF(C83&gt;1,_xlfn.CONCAT(B83,"_D",C83),_xlfn.CONCAT(B83,"_D"))</f>
        <v>OG49G_D</v>
      </c>
      <c r="G83" s="58" t="str">
        <f ca="1">VLOOKUP($E83,'1.MetaData'!$B:$H,3,FALSE)</f>
        <v>Seriola lalandi</v>
      </c>
      <c r="H83" s="40" t="str">
        <f ca="1">VLOOKUP($E83,'1.MetaData'!$B:$H,4,FALSE)</f>
        <v>Yellowtail kingfish</v>
      </c>
      <c r="I83" s="194" t="str">
        <f ca="1">VLOOKUP(DNAEXT[[#This Row],[Sample ID]],'2.Tissue'!B:N,13,FALSE)</f>
        <v>Tissue Box 3</v>
      </c>
      <c r="J83" s="26" t="s">
        <v>3374</v>
      </c>
      <c r="K83" s="168">
        <v>45110</v>
      </c>
      <c r="L83" s="26" t="s">
        <v>3429</v>
      </c>
      <c r="M83" s="26"/>
      <c r="N83" s="169">
        <v>200</v>
      </c>
      <c r="O83" s="170">
        <v>150</v>
      </c>
      <c r="P83" s="170"/>
      <c r="Q83" s="170"/>
      <c r="R83" s="170"/>
      <c r="S83" s="43">
        <f ca="1">IF(P83="NA", "NA", IF(OR(O83="NA", P83=""), P83, O83/P83))</f>
        <v>0</v>
      </c>
      <c r="T83" s="27">
        <f ca="1">O83*N83</f>
        <v>30000</v>
      </c>
      <c r="U83" s="26"/>
      <c r="V83" s="171"/>
      <c r="W83" s="26" t="s">
        <v>3369</v>
      </c>
      <c r="X83" s="2" t="str" cm="1">
        <f t="array" aca="1" ref="X83" ca="1">IF(B83="","",IF(MAX(IF(B:B=B83,C:C))=C83,"Y","N"))</f>
        <v>Y</v>
      </c>
      <c r="Y83" s="2"/>
      <c r="Z83" s="172"/>
      <c r="AA83" s="2"/>
    </row>
    <row r="84" spans="1:32" hidden="1" x14ac:dyDescent="0.25">
      <c r="A84" s="115">
        <f ca="1">INDEX('1.MetaData'!A:A, MATCH($E84, '1.MetaData'!$B:$B, 0))</f>
        <v>50</v>
      </c>
      <c r="B84" s="245" t="s">
        <v>3497</v>
      </c>
      <c r="C84" s="14">
        <v>1</v>
      </c>
      <c r="D84" s="14" t="s">
        <v>70</v>
      </c>
      <c r="E84" s="1" t="str">
        <f ca="1">VLOOKUP(B84,'2.Tissue'!$B:$D,2,FALSE)</f>
        <v>OG50</v>
      </c>
      <c r="F84" s="80" t="str">
        <f ca="1">IF(C84&gt;1,_xlfn.CONCAT(B84,"_D",C84),_xlfn.CONCAT(B84,"_D"))</f>
        <v>OG50H_D</v>
      </c>
      <c r="G84" s="58" t="str">
        <f ca="1">VLOOKUP($E84,'1.MetaData'!$B:$H,3,FALSE)</f>
        <v>Seriola lalandi</v>
      </c>
      <c r="H84" s="40" t="str">
        <f ca="1">VLOOKUP($E84,'1.MetaData'!$B:$H,4,FALSE)</f>
        <v>Yellowtail kingfish</v>
      </c>
      <c r="I84" s="194" t="str">
        <f ca="1">VLOOKUP(DNAEXT[[#This Row],[Sample ID]],'2.Tissue'!B:N,13,FALSE)</f>
        <v>Tissue Box 3</v>
      </c>
      <c r="J84" s="26" t="s">
        <v>3374</v>
      </c>
      <c r="K84" s="168">
        <v>45110</v>
      </c>
      <c r="L84" s="26" t="s">
        <v>3429</v>
      </c>
      <c r="M84" s="26"/>
      <c r="N84" s="169">
        <v>200</v>
      </c>
      <c r="O84" s="170">
        <v>120</v>
      </c>
      <c r="P84" s="170"/>
      <c r="Q84" s="170"/>
      <c r="R84" s="170"/>
      <c r="S84" s="43">
        <f ca="1">IF(P84="NA", "NA", IF(OR(O84="NA", P84=""), P84, O84/P84))</f>
        <v>0</v>
      </c>
      <c r="T84" s="27">
        <f ca="1">O84*N84</f>
        <v>24000</v>
      </c>
      <c r="U84" s="26"/>
      <c r="V84" s="171"/>
      <c r="W84" s="26" t="s">
        <v>3369</v>
      </c>
      <c r="X84" s="2" t="str" cm="1">
        <f t="array" aca="1" ref="X84" ca="1">IF(B84="","",IF(MAX(IF(B:B=B84,C:C))=C84,"Y","N"))</f>
        <v>Y</v>
      </c>
      <c r="Y84" s="2"/>
      <c r="Z84" s="172"/>
      <c r="AA84" s="2"/>
    </row>
    <row r="85" spans="1:32" hidden="1" x14ac:dyDescent="0.25">
      <c r="A85" s="115">
        <f ca="1">INDEX('1.MetaData'!A:A, MATCH($E85, '1.MetaData'!$B:$B, 0))</f>
        <v>51</v>
      </c>
      <c r="B85" s="245" t="s">
        <v>3498</v>
      </c>
      <c r="C85" s="48">
        <v>1</v>
      </c>
      <c r="D85" s="14" t="s">
        <v>70</v>
      </c>
      <c r="E85" s="1" t="str">
        <f ca="1">VLOOKUP(B85,'2.Tissue'!$B:$D,2,FALSE)</f>
        <v>OG51</v>
      </c>
      <c r="F85" s="80" t="str">
        <f ca="1">IF(C85&gt;1,_xlfn.CONCAT(B85,"_D",C85),_xlfn.CONCAT(B85,"_D"))</f>
        <v>OG51G_D</v>
      </c>
      <c r="G85" s="58" t="str">
        <f ca="1">VLOOKUP($E85,'1.MetaData'!$B:$H,3,FALSE)</f>
        <v>Ophthalmolepis lineolata</v>
      </c>
      <c r="H85" s="40" t="str">
        <f ca="1">VLOOKUP($E85,'1.MetaData'!$B:$H,4,FALSE)</f>
        <v>Maori Wrasse</v>
      </c>
      <c r="I85" s="194" t="str">
        <f ca="1">VLOOKUP(DNAEXT[[#This Row],[Sample ID]],'2.Tissue'!B:N,13,FALSE)</f>
        <v>Tissue Box 3</v>
      </c>
      <c r="J85" s="26" t="s">
        <v>3374</v>
      </c>
      <c r="K85" s="173">
        <v>45327</v>
      </c>
      <c r="L85" s="26" t="s">
        <v>3499</v>
      </c>
      <c r="M85" s="26" t="s">
        <v>3376</v>
      </c>
      <c r="N85" s="169">
        <v>100</v>
      </c>
      <c r="O85" s="170">
        <v>530</v>
      </c>
      <c r="P85" s="170" t="s">
        <v>107</v>
      </c>
      <c r="Q85" s="170" t="s">
        <v>107</v>
      </c>
      <c r="R85" s="170" t="s">
        <v>107</v>
      </c>
      <c r="S85" s="43" t="str">
        <f ca="1">IF(P85="NA", "NA", IF(OR(O85="NA", P85=""), P85, O85/P85))</f>
        <v>NA</v>
      </c>
      <c r="T85" s="27">
        <f ca="1">O85*N85</f>
        <v>53000</v>
      </c>
      <c r="U85" s="26" t="s">
        <v>107</v>
      </c>
      <c r="V85" s="171" t="s">
        <v>107</v>
      </c>
      <c r="W85" s="26" t="s">
        <v>3369</v>
      </c>
      <c r="X85" s="2" t="str" cm="1">
        <f t="array" aca="1" ref="X85" ca="1">IF(B85="","",IF(MAX(IF(B:B=B85,C:C))=C85,"Y","N"))</f>
        <v>Y</v>
      </c>
      <c r="Y85" s="2"/>
      <c r="Z85" s="172"/>
      <c r="AA85" s="2" t="s">
        <v>3334</v>
      </c>
      <c r="AE85" s="2" t="s">
        <v>7907</v>
      </c>
    </row>
    <row r="86" spans="1:32" x14ac:dyDescent="0.25">
      <c r="A86" s="115">
        <f ca="1">INDEX('1.MetaData'!A:A, MATCH($E86, '1.MetaData'!$B:$B, 0))</f>
        <v>48</v>
      </c>
      <c r="B86" s="245" t="s">
        <v>3492</v>
      </c>
      <c r="C86" s="14">
        <v>2</v>
      </c>
      <c r="D86" s="14" t="s">
        <v>70</v>
      </c>
      <c r="E86" s="1" t="str">
        <f ca="1">VLOOKUP(B86,'2.Tissue'!$B:$D,2,FALSE)</f>
        <v>OG48</v>
      </c>
      <c r="F86" s="80" t="str">
        <f ca="1">IF(C86&gt;1,_xlfn.CONCAT(B86,"_D",C86),_xlfn.CONCAT(B86,"_D"))</f>
        <v>OG48G_D2</v>
      </c>
      <c r="G86" s="58" t="str">
        <f ca="1">VLOOKUP($E86,'1.MetaData'!$B:$H,3,FALSE)</f>
        <v>Scorpis aequipinnis</v>
      </c>
      <c r="H86" s="58" t="str">
        <f ca="1">VLOOKUP($E86,'1.MetaData'!$B:$H,4,FALSE)</f>
        <v>Sea sweep</v>
      </c>
      <c r="I86" s="194" t="str">
        <f ca="1">VLOOKUP(DNAEXT[[#This Row],[Sample ID]],'2.Tissue'!B:N,13,FALSE)</f>
        <v>Tissue Box 2</v>
      </c>
      <c r="J86" s="328" t="s">
        <v>3366</v>
      </c>
      <c r="K86" s="173">
        <v>45538</v>
      </c>
      <c r="L86" s="168" t="s">
        <v>3467</v>
      </c>
      <c r="M86" s="26" t="s">
        <v>3380</v>
      </c>
      <c r="N86" s="169">
        <v>120</v>
      </c>
      <c r="O86" s="170">
        <v>0.74</v>
      </c>
      <c r="P86" s="170">
        <v>1.6</v>
      </c>
      <c r="Q86" s="170">
        <v>0.82</v>
      </c>
      <c r="R86" s="170">
        <v>0.25</v>
      </c>
      <c r="S86" s="43">
        <f ca="1">IF(P86="NA", "NA", IF(OR(O86="NA", P86=""), P86, O86/P86))</f>
        <v>0.46249999999999997</v>
      </c>
      <c r="T86" s="27">
        <f ca="1">O86*N86</f>
        <v>88.8</v>
      </c>
      <c r="U86" s="171" t="s">
        <v>3468</v>
      </c>
      <c r="V86" s="171" t="s">
        <v>3495</v>
      </c>
      <c r="W86" s="171" t="s">
        <v>3470</v>
      </c>
      <c r="X86" s="2" t="str" cm="1">
        <f t="array" aca="1" ref="X86" ca="1">IF(B86="","",IF(MAX(IF(B:B=B86,C:C))=C86,"Y","N"))</f>
        <v>Y</v>
      </c>
      <c r="Y86" s="26"/>
      <c r="Z86" s="172"/>
    </row>
    <row r="87" spans="1:32" x14ac:dyDescent="0.25">
      <c r="A87" s="115">
        <f ca="1">INDEX('1.MetaData'!A:A, MATCH($E87, '1.MetaData'!$B:$B, 0))</f>
        <v>52</v>
      </c>
      <c r="B87" s="245" t="s">
        <v>3500</v>
      </c>
      <c r="C87" s="14">
        <v>1</v>
      </c>
      <c r="D87" s="14" t="s">
        <v>70</v>
      </c>
      <c r="E87" s="1" t="str">
        <f ca="1">VLOOKUP(B87,'2.Tissue'!$B:$D,2,FALSE)</f>
        <v>OG52</v>
      </c>
      <c r="F87" s="80" t="str">
        <f ca="1">IF(C87&gt;1,_xlfn.CONCAT(B87,"_D",C87),_xlfn.CONCAT(B87,"_D"))</f>
        <v>OG52G_D</v>
      </c>
      <c r="G87" s="58" t="str">
        <f ca="1">VLOOKUP($E87,'1.MetaData'!$B:$H,3,FALSE)</f>
        <v>Sphyraena novaehollandiae</v>
      </c>
      <c r="H87" s="40" t="str">
        <f ca="1">VLOOKUP($E87,'1.MetaData'!$B:$H,4,FALSE)</f>
        <v>Snook</v>
      </c>
      <c r="I87" s="194" t="str">
        <f ca="1">VLOOKUP(DNAEXT[[#This Row],[Sample ID]],'2.Tissue'!B:N,13,FALSE)</f>
        <v>Tissue Box 3</v>
      </c>
      <c r="J87" s="26" t="s">
        <v>3366</v>
      </c>
      <c r="K87" s="168">
        <v>45089</v>
      </c>
      <c r="L87" s="26" t="s">
        <v>3453</v>
      </c>
      <c r="M87" s="26"/>
      <c r="N87" s="169">
        <v>75</v>
      </c>
      <c r="O87" s="170">
        <v>271.66666666666669</v>
      </c>
      <c r="P87" s="170">
        <v>290.89999999999998</v>
      </c>
      <c r="Q87" s="170">
        <v>1.87</v>
      </c>
      <c r="R87" s="170">
        <v>2.21</v>
      </c>
      <c r="S87" s="43">
        <f ca="1">IF(P87="NA", "NA", IF(OR(O87="NA", P87=""), P87, O87/P87))</f>
        <v>0.93388335052137061</v>
      </c>
      <c r="T87" s="27">
        <f ca="1">O87*N87</f>
        <v>20375</v>
      </c>
      <c r="U87" s="26" t="s">
        <v>3501</v>
      </c>
      <c r="V87" s="171"/>
      <c r="W87" s="26"/>
      <c r="X87" s="2" t="str" cm="1">
        <f t="array" aca="1" ref="X87" ca="1">IF(B87="","",IF(MAX(IF(B:B=B87,C:C))=C87,"Y","N"))</f>
        <v>Y</v>
      </c>
      <c r="Y87" s="2"/>
      <c r="Z87" s="172" t="s">
        <v>3502</v>
      </c>
      <c r="AA87" s="2"/>
      <c r="AE87" s="2" t="s">
        <v>7989</v>
      </c>
    </row>
    <row r="88" spans="1:32" x14ac:dyDescent="0.25">
      <c r="A88" s="115">
        <f ca="1">INDEX('1.MetaData'!A:A, MATCH($E88, '1.MetaData'!$B:$B, 0))</f>
        <v>53</v>
      </c>
      <c r="B88" s="245" t="s">
        <v>3503</v>
      </c>
      <c r="C88" s="14">
        <v>2</v>
      </c>
      <c r="D88" s="14" t="s">
        <v>70</v>
      </c>
      <c r="E88" s="1" t="str">
        <f ca="1">VLOOKUP(B88,'2.Tissue'!$B:$D,2,FALSE)</f>
        <v>OG53</v>
      </c>
      <c r="F88" s="80" t="str">
        <f ca="1">IF(C88&gt;1,_xlfn.CONCAT(B88,"_D",C88),_xlfn.CONCAT(B88,"_D"))</f>
        <v>OG53G_D2</v>
      </c>
      <c r="G88" s="58" t="str">
        <f ca="1">VLOOKUP($E88,'1.MetaData'!$B:$H,3,FALSE)</f>
        <v>Paraplesiops meleagris</v>
      </c>
      <c r="H88" s="40" t="str">
        <f ca="1">VLOOKUP($E88,'1.MetaData'!$B:$H,4,FALSE)</f>
        <v>Southern Blue Devil</v>
      </c>
      <c r="I88" s="194" t="str">
        <f ca="1">VLOOKUP(DNAEXT[[#This Row],[Sample ID]],'2.Tissue'!B:N,13,FALSE)</f>
        <v>Tissue Box 3</v>
      </c>
      <c r="J88" s="26" t="s">
        <v>3366</v>
      </c>
      <c r="K88" s="168">
        <v>45169</v>
      </c>
      <c r="L88" s="26" t="s">
        <v>3504</v>
      </c>
      <c r="M88" s="26" t="s">
        <v>3380</v>
      </c>
      <c r="N88" s="169">
        <v>120</v>
      </c>
      <c r="O88" s="170">
        <v>199</v>
      </c>
      <c r="P88" s="170">
        <v>212.7</v>
      </c>
      <c r="Q88" s="170">
        <v>1.88</v>
      </c>
      <c r="R88" s="170">
        <v>2.2799999999999998</v>
      </c>
      <c r="S88" s="43">
        <f ca="1">IF(P88="NA", "NA", IF(OR(O88="NA", P88=""), P88, O88/P88))</f>
        <v>0.93559003291020226</v>
      </c>
      <c r="T88" s="27">
        <f ca="1">O88*N88</f>
        <v>23880</v>
      </c>
      <c r="U88" s="26" t="s">
        <v>3381</v>
      </c>
      <c r="V88" s="171">
        <v>16537</v>
      </c>
      <c r="W88" s="26" t="s">
        <v>3369</v>
      </c>
      <c r="X88" s="2" t="str" cm="1">
        <f t="array" aca="1" ref="X88" ca="1">IF(B88="","",IF(MAX(IF(B:B=B88,C:C))=C88,"Y","N"))</f>
        <v>Y</v>
      </c>
      <c r="Y88" s="2"/>
      <c r="Z88" s="172" t="s">
        <v>3505</v>
      </c>
      <c r="AA88" s="2"/>
      <c r="AE88" s="2" t="s">
        <v>7989</v>
      </c>
    </row>
    <row r="89" spans="1:32" x14ac:dyDescent="0.25">
      <c r="A89" s="115">
        <f ca="1">INDEX('1.MetaData'!A:A, MATCH($E89, '1.MetaData'!$B:$B, 0))</f>
        <v>53</v>
      </c>
      <c r="B89" s="245" t="s">
        <v>3503</v>
      </c>
      <c r="C89" s="14">
        <v>1</v>
      </c>
      <c r="D89" s="14" t="s">
        <v>70</v>
      </c>
      <c r="E89" s="1" t="str">
        <f ca="1">VLOOKUP(B89,'2.Tissue'!$B:$D,2,FALSE)</f>
        <v>OG53</v>
      </c>
      <c r="F89" s="80" t="str">
        <f ca="1">IF(C89&gt;1,_xlfn.CONCAT(B89,"_D",C89),_xlfn.CONCAT(B89,"_D"))</f>
        <v>OG53G_D</v>
      </c>
      <c r="G89" s="58" t="str">
        <f ca="1">VLOOKUP($E89,'1.MetaData'!$B:$H,3,FALSE)</f>
        <v>Paraplesiops meleagris</v>
      </c>
      <c r="H89" s="40" t="str">
        <f ca="1">VLOOKUP($E89,'1.MetaData'!$B:$H,4,FALSE)</f>
        <v>Southern Blue Devil</v>
      </c>
      <c r="I89" s="194" t="str">
        <f ca="1">VLOOKUP(DNAEXT[[#This Row],[Sample ID]],'2.Tissue'!B:N,13,FALSE)</f>
        <v>Tissue Box 3</v>
      </c>
      <c r="J89" s="328" t="s">
        <v>3366</v>
      </c>
      <c r="K89" s="173">
        <v>45089</v>
      </c>
      <c r="L89" s="26" t="s">
        <v>3506</v>
      </c>
      <c r="M89" s="26" t="s">
        <v>3404</v>
      </c>
      <c r="N89" s="169">
        <v>120</v>
      </c>
      <c r="O89" s="170">
        <v>43</v>
      </c>
      <c r="P89" s="170">
        <v>160.69999999999999</v>
      </c>
      <c r="Q89" s="170">
        <v>186</v>
      </c>
      <c r="R89" s="170">
        <v>2.13</v>
      </c>
      <c r="S89" s="43">
        <f ca="1">IF(P89="NA", "NA", IF(OR(O89="NA", P89=""), P89, O89/P89))</f>
        <v>0.2675793403858121</v>
      </c>
      <c r="T89" s="27">
        <f ca="1">O89*N89</f>
        <v>5160</v>
      </c>
      <c r="U89" s="26" t="s">
        <v>3507</v>
      </c>
      <c r="V89" s="171">
        <v>37793</v>
      </c>
      <c r="W89" s="26" t="s">
        <v>3369</v>
      </c>
      <c r="X89" s="2" t="str" cm="1">
        <f t="array" aca="1" ref="X89" ca="1">IF(B89="","",IF(MAX(IF(B:B=B89,C:C))=C89,"Y","N"))</f>
        <v>N</v>
      </c>
      <c r="Y89" s="2"/>
      <c r="Z89" s="172"/>
      <c r="AA89" s="2"/>
      <c r="AE89" s="2" t="s">
        <v>7989</v>
      </c>
    </row>
    <row r="90" spans="1:32" x14ac:dyDescent="0.25">
      <c r="A90" s="115">
        <f ca="1">INDEX('1.MetaData'!A:A, MATCH($E90, '1.MetaData'!$B:$B, 0))</f>
        <v>54</v>
      </c>
      <c r="B90" s="245" t="s">
        <v>3508</v>
      </c>
      <c r="C90" s="14">
        <v>1</v>
      </c>
      <c r="D90" s="14" t="s">
        <v>70</v>
      </c>
      <c r="E90" s="1" t="str">
        <f ca="1">VLOOKUP(B90,'2.Tissue'!$B:$D,2,FALSE)</f>
        <v>OG54</v>
      </c>
      <c r="F90" s="80" t="str">
        <f ca="1">IF(C90&gt;1,_xlfn.CONCAT(B90,"_D",C90),_xlfn.CONCAT(B90,"_D"))</f>
        <v>OG54G_D</v>
      </c>
      <c r="G90" s="58" t="str">
        <f ca="1">VLOOKUP($E90,'1.MetaData'!$B:$H,3,FALSE)</f>
        <v xml:space="preserve">Pseudolabrus biserialis </v>
      </c>
      <c r="H90" s="40" t="str">
        <f ca="1">VLOOKUP($E90,'1.MetaData'!$B:$H,4,FALSE)</f>
        <v>Red banded wrasse</v>
      </c>
      <c r="I90" s="194" t="str">
        <f ca="1">VLOOKUP(DNAEXT[[#This Row],[Sample ID]],'2.Tissue'!B:N,13,FALSE)</f>
        <v>Tissue Box 3</v>
      </c>
      <c r="J90" s="26" t="s">
        <v>3366</v>
      </c>
      <c r="K90" s="173">
        <v>45237</v>
      </c>
      <c r="L90" s="26" t="s">
        <v>3490</v>
      </c>
      <c r="M90" s="26" t="s">
        <v>3380</v>
      </c>
      <c r="N90" s="169">
        <v>120</v>
      </c>
      <c r="O90" s="170">
        <v>300</v>
      </c>
      <c r="P90" s="170">
        <v>347</v>
      </c>
      <c r="Q90" s="170"/>
      <c r="R90" s="170"/>
      <c r="S90" s="43">
        <f ca="1">IF(P90="NA", "NA", IF(OR(O90="NA", P90=""), P90, O90/P90))</f>
        <v>0.86455331412103742</v>
      </c>
      <c r="T90" s="27">
        <f ca="1">O90*N90</f>
        <v>36000</v>
      </c>
      <c r="U90" s="26" t="s">
        <v>3473</v>
      </c>
      <c r="V90" s="171"/>
      <c r="W90" s="26"/>
      <c r="X90" s="2" t="str" cm="1">
        <f t="array" aca="1" ref="X90" ca="1">IF(B90="","",IF(MAX(IF(B:B=B90,C:C))=C90,"Y","N"))</f>
        <v>Y</v>
      </c>
      <c r="Y90" s="2"/>
      <c r="Z90" s="172" t="s">
        <v>3509</v>
      </c>
      <c r="AA90" s="2"/>
      <c r="AE90" s="2" t="s">
        <v>7989</v>
      </c>
    </row>
    <row r="91" spans="1:32" x14ac:dyDescent="0.25">
      <c r="A91" s="115">
        <f ca="1">INDEX('1.MetaData'!A:A, MATCH($E91, '1.MetaData'!$B:$B, 0))</f>
        <v>55</v>
      </c>
      <c r="B91" s="245" t="s">
        <v>3510</v>
      </c>
      <c r="C91" s="14">
        <v>1</v>
      </c>
      <c r="D91" s="14" t="s">
        <v>70</v>
      </c>
      <c r="E91" s="1" t="str">
        <f ca="1">VLOOKUP(B91,'2.Tissue'!$B:$D,2,FALSE)</f>
        <v>OG55</v>
      </c>
      <c r="F91" s="80" t="str">
        <f ca="1">IF(C91&gt;1,_xlfn.CONCAT(B91,"_D",C91),_xlfn.CONCAT(B91,"_D"))</f>
        <v>OG55G_D</v>
      </c>
      <c r="G91" s="58" t="str">
        <f ca="1">VLOOKUP($E91,'1.MetaData'!$B:$H,3,FALSE)</f>
        <v>Olisthops cyanomelas</v>
      </c>
      <c r="H91" s="40" t="str">
        <f ca="1">VLOOKUP($E91,'1.MetaData'!$B:$H,4,FALSE)</f>
        <v>Herring cale</v>
      </c>
      <c r="I91" s="194" t="str">
        <f ca="1">VLOOKUP(DNAEXT[[#This Row],[Sample ID]],'2.Tissue'!B:N,13,FALSE)</f>
        <v>Tissue Box 3</v>
      </c>
      <c r="J91" s="26" t="s">
        <v>3366</v>
      </c>
      <c r="K91" s="173">
        <v>45237</v>
      </c>
      <c r="L91" s="26" t="s">
        <v>3490</v>
      </c>
      <c r="M91" s="26" t="s">
        <v>3380</v>
      </c>
      <c r="N91" s="169">
        <v>120</v>
      </c>
      <c r="O91" s="170">
        <v>330</v>
      </c>
      <c r="P91" s="170">
        <v>389</v>
      </c>
      <c r="Q91" s="170"/>
      <c r="R91" s="170"/>
      <c r="S91" s="43">
        <f ca="1">IF(P91="NA", "NA", IF(OR(O91="NA", P91=""), P91, O91/P91))</f>
        <v>0.84832904884318761</v>
      </c>
      <c r="T91" s="27">
        <f ca="1">O91*N91</f>
        <v>39600</v>
      </c>
      <c r="U91" s="26" t="s">
        <v>3473</v>
      </c>
      <c r="V91" s="171"/>
      <c r="W91" s="26"/>
      <c r="X91" s="2" t="str" cm="1">
        <f t="array" aca="1" ref="X91" ca="1">IF(B91="","",IF(MAX(IF(B:B=B91,C:C))=C91,"Y","N"))</f>
        <v>Y</v>
      </c>
      <c r="Y91" s="2"/>
      <c r="Z91" s="172"/>
      <c r="AA91" s="2"/>
      <c r="AE91" s="2" t="s">
        <v>7990</v>
      </c>
    </row>
    <row r="92" spans="1:32" x14ac:dyDescent="0.25">
      <c r="A92" s="115">
        <f ca="1">INDEX('1.MetaData'!A:A, MATCH($E92, '1.MetaData'!$B:$B, 0))</f>
        <v>56</v>
      </c>
      <c r="B92" s="245" t="s">
        <v>3511</v>
      </c>
      <c r="C92" s="14">
        <v>1</v>
      </c>
      <c r="D92" s="14" t="s">
        <v>70</v>
      </c>
      <c r="E92" s="1" t="str">
        <f ca="1">VLOOKUP(B92,'2.Tissue'!$B:$D,2,FALSE)</f>
        <v>OG56</v>
      </c>
      <c r="F92" s="80" t="str">
        <f ca="1">IF(C92&gt;1,_xlfn.CONCAT(B92,"_D",C92),_xlfn.CONCAT(B92,"_D"))</f>
        <v>OG56G_D</v>
      </c>
      <c r="G92" s="58" t="str">
        <f ca="1">VLOOKUP($E92,'1.MetaData'!$B:$H,3,FALSE)</f>
        <v>Vincentia punctata</v>
      </c>
      <c r="H92" s="40" t="str">
        <f ca="1">VLOOKUP($E92,'1.MetaData'!$B:$H,4,FALSE)</f>
        <v>Orange cardinalfish</v>
      </c>
      <c r="I92" s="194" t="str">
        <f ca="1">VLOOKUP(DNAEXT[[#This Row],[Sample ID]],'2.Tissue'!B:N,13,FALSE)</f>
        <v>Tissue Box 3</v>
      </c>
      <c r="J92" s="26" t="s">
        <v>3366</v>
      </c>
      <c r="K92" s="168">
        <v>45180</v>
      </c>
      <c r="L92" s="26" t="s">
        <v>3515</v>
      </c>
      <c r="M92" s="26" t="s">
        <v>3380</v>
      </c>
      <c r="N92" s="169">
        <v>120</v>
      </c>
      <c r="O92" s="170">
        <v>118</v>
      </c>
      <c r="P92" s="170">
        <v>138.30000000000001</v>
      </c>
      <c r="Q92" s="170">
        <v>1.89</v>
      </c>
      <c r="R92" s="170">
        <v>2.25</v>
      </c>
      <c r="S92" s="43">
        <f ca="1">IF(P92="NA", "NA", IF(OR(O92="NA", P92=""), P92, O92/P92))</f>
        <v>0.85321764280549528</v>
      </c>
      <c r="T92" s="27">
        <f ca="1">O92*N92</f>
        <v>14160</v>
      </c>
      <c r="U92" s="26" t="s">
        <v>3516</v>
      </c>
      <c r="V92" s="171">
        <v>10957</v>
      </c>
      <c r="W92" s="26" t="s">
        <v>3369</v>
      </c>
      <c r="X92" s="2" t="str" cm="1">
        <f t="array" aca="1" ref="X92" ca="1">IF(B92="","",IF(MAX(IF(B:B=B92,C:C))=C92,"Y","N"))</f>
        <v>N</v>
      </c>
      <c r="Y92" s="2"/>
      <c r="Z92" s="172"/>
      <c r="AA92" s="2"/>
      <c r="AE92" s="2" t="s">
        <v>7989</v>
      </c>
    </row>
    <row r="93" spans="1:32" x14ac:dyDescent="0.25">
      <c r="A93" s="326">
        <f ca="1">INDEX('1.MetaData'!A:A, MATCH($E93, '1.MetaData'!$B:$B, 0))</f>
        <v>56</v>
      </c>
      <c r="B93" s="245" t="s">
        <v>3511</v>
      </c>
      <c r="C93" s="14">
        <v>2</v>
      </c>
      <c r="D93" s="14" t="s">
        <v>70</v>
      </c>
      <c r="E93" s="1" t="str">
        <f ca="1">VLOOKUP(B93,'2.Tissue'!$B:$D,2,FALSE)</f>
        <v>OG56</v>
      </c>
      <c r="F93" s="80" t="str">
        <f ca="1">IF(C93&gt;1,_xlfn.CONCAT(B93,"_D",C93),_xlfn.CONCAT(B93,"_D"))</f>
        <v>OG56G_D2</v>
      </c>
      <c r="G93" s="58" t="str">
        <f ca="1">VLOOKUP($E93,'1.MetaData'!$B:$H,3,FALSE)</f>
        <v>Vincentia punctata</v>
      </c>
      <c r="H93" s="58" t="str">
        <f ca="1">VLOOKUP($E93,'1.MetaData'!$B:$H,4,FALSE)</f>
        <v>Orange cardinalfish</v>
      </c>
      <c r="I93" s="194" t="str">
        <f ca="1">VLOOKUP(DNAEXT[[#This Row],[Sample ID]],'2.Tissue'!B:N,13,FALSE)</f>
        <v>Tissue Box 3</v>
      </c>
      <c r="J93" s="45" t="s">
        <v>3366</v>
      </c>
      <c r="K93" s="173">
        <v>45413</v>
      </c>
      <c r="L93" s="168" t="s">
        <v>3512</v>
      </c>
      <c r="M93" s="26" t="s">
        <v>3380</v>
      </c>
      <c r="N93" s="169">
        <v>120</v>
      </c>
      <c r="O93" s="170">
        <v>57.4</v>
      </c>
      <c r="P93" s="170" t="s">
        <v>107</v>
      </c>
      <c r="Q93" s="170" t="s">
        <v>107</v>
      </c>
      <c r="R93" s="170" t="s">
        <v>107</v>
      </c>
      <c r="S93" s="43" t="str">
        <f ca="1">IF(P93="NA", "NA", IF(OR(O93="NA", P93=""), P93, O93/P93))</f>
        <v>NA</v>
      </c>
      <c r="T93" s="27">
        <f ca="1">O93*N93</f>
        <v>6888</v>
      </c>
      <c r="U93" s="171" t="s">
        <v>3513</v>
      </c>
      <c r="V93" s="171" t="s">
        <v>3514</v>
      </c>
      <c r="W93" s="171" t="s">
        <v>3369</v>
      </c>
      <c r="X93" s="2" t="str" cm="1">
        <f t="array" aca="1" ref="X93" ca="1">IF(B93="","",IF(MAX(IF(B:B=B93,C:C))=C93,"Y","N"))</f>
        <v>Y</v>
      </c>
      <c r="Y93" s="26"/>
      <c r="Z93" s="172"/>
    </row>
    <row r="94" spans="1:32" hidden="1" x14ac:dyDescent="0.25">
      <c r="A94" s="115">
        <f ca="1">INDEX('1.MetaData'!A:A, MATCH($E94, '1.MetaData'!$B:$B, 0))</f>
        <v>59</v>
      </c>
      <c r="B94" s="245" t="s">
        <v>3520</v>
      </c>
      <c r="C94" s="14">
        <v>1</v>
      </c>
      <c r="D94" s="14" t="s">
        <v>70</v>
      </c>
      <c r="E94" s="1" t="str">
        <f ca="1">VLOOKUP(B94,'2.Tissue'!$B:$D,2,FALSE)</f>
        <v>OG59</v>
      </c>
      <c r="F94" s="80" t="str">
        <f ca="1">IF(C94&gt;1,_xlfn.CONCAT(B94,"_D",C94),_xlfn.CONCAT(B94,"_D"))</f>
        <v>OG59W_D</v>
      </c>
      <c r="G94" s="58" t="str">
        <f ca="1">VLOOKUP($E94,'1.MetaData'!$B:$H,3,FALSE)</f>
        <v>Notolabrus parilus</v>
      </c>
      <c r="H94" s="58" t="str">
        <f ca="1">VLOOKUP($E94,'1.MetaData'!$B:$H,4,FALSE)</f>
        <v>Small green wrasse - possible juvenile brownfields wrasse</v>
      </c>
      <c r="I94" s="194" t="str">
        <f ca="1">VLOOKUP(DNAEXT[[#This Row],[Sample ID]],'2.Tissue'!B:N,13,FALSE)</f>
        <v>Tissue Box 3</v>
      </c>
      <c r="J94" s="26" t="s">
        <v>3374</v>
      </c>
      <c r="K94" s="173">
        <v>45412</v>
      </c>
      <c r="L94" s="168" t="s">
        <v>3521</v>
      </c>
      <c r="M94" s="26" t="s">
        <v>3376</v>
      </c>
      <c r="N94" s="169">
        <v>75</v>
      </c>
      <c r="O94" s="170">
        <v>96.8</v>
      </c>
      <c r="P94" s="170" t="s">
        <v>107</v>
      </c>
      <c r="Q94" s="170" t="s">
        <v>107</v>
      </c>
      <c r="R94" s="170" t="s">
        <v>107</v>
      </c>
      <c r="S94" s="43" t="str">
        <f ca="1">IF(P94="NA", "NA", IF(OR(O94="NA", P94=""), P94, O94/P94))</f>
        <v>NA</v>
      </c>
      <c r="T94" s="27">
        <f ca="1">O94*N94</f>
        <v>7260</v>
      </c>
      <c r="U94" s="171" t="s">
        <v>107</v>
      </c>
      <c r="V94" s="171" t="s">
        <v>107</v>
      </c>
      <c r="W94" s="171" t="s">
        <v>3369</v>
      </c>
      <c r="X94" s="2" t="str" cm="1">
        <f t="array" aca="1" ref="X94" ca="1">IF(B94="","",IF(MAX(IF(B:B=B94,C:C))=C94,"Y","N"))</f>
        <v>Y</v>
      </c>
      <c r="Y94" s="26"/>
      <c r="Z94" s="172"/>
      <c r="AA94" s="2" t="s">
        <v>3334</v>
      </c>
      <c r="AE94" s="2" t="s">
        <v>7907</v>
      </c>
    </row>
    <row r="95" spans="1:32" x14ac:dyDescent="0.25">
      <c r="A95" s="115">
        <f ca="1">INDEX('1.MetaData'!A:A, MATCH($E95, '1.MetaData'!$B:$B, 0))</f>
        <v>57</v>
      </c>
      <c r="B95" s="245" t="s">
        <v>3517</v>
      </c>
      <c r="C95" s="14">
        <v>1</v>
      </c>
      <c r="D95" s="14" t="s">
        <v>70</v>
      </c>
      <c r="E95" s="1" t="str">
        <f ca="1">VLOOKUP(B95,'2.Tissue'!$B:$D,2,FALSE)</f>
        <v>OG57</v>
      </c>
      <c r="F95" s="80" t="str">
        <f ca="1">IF(C95&gt;1,_xlfn.CONCAT(B95,"_D",C95),_xlfn.CONCAT(B95,"_D"))</f>
        <v>OG57G_D</v>
      </c>
      <c r="G95" s="58" t="str">
        <f ca="1">VLOOKUP($E95,'1.MetaData'!$B:$H,3,FALSE)</f>
        <v>Siphonognathus radiatus</v>
      </c>
      <c r="H95" s="40" t="str">
        <f ca="1">VLOOKUP($E95,'1.MetaData'!$B:$H,4,FALSE)</f>
        <v>Long rayed weed whiting</v>
      </c>
      <c r="I95" s="194" t="str">
        <f ca="1">VLOOKUP(DNAEXT[[#This Row],[Sample ID]],'2.Tissue'!B:N,13,FALSE)</f>
        <v>Tissue Box 3</v>
      </c>
      <c r="J95" s="328" t="s">
        <v>3366</v>
      </c>
      <c r="K95" s="173">
        <v>45215</v>
      </c>
      <c r="L95" s="175" t="s">
        <v>3518</v>
      </c>
      <c r="M95" s="26" t="s">
        <v>3380</v>
      </c>
      <c r="N95" s="169">
        <v>120</v>
      </c>
      <c r="O95" s="170">
        <v>214</v>
      </c>
      <c r="P95" s="170">
        <v>242</v>
      </c>
      <c r="Q95" s="170">
        <v>1.93</v>
      </c>
      <c r="R95" s="170">
        <v>2.82</v>
      </c>
      <c r="S95" s="43">
        <f ca="1">IF(P95="NA", "NA", IF(OR(O95="NA", P95=""), P95, O95/P95))</f>
        <v>0.88429752066115708</v>
      </c>
      <c r="T95" s="27">
        <f ca="1">O95*N95</f>
        <v>25680</v>
      </c>
      <c r="U95" s="26" t="s">
        <v>3519</v>
      </c>
      <c r="V95" s="171">
        <v>13483</v>
      </c>
      <c r="W95" s="26" t="s">
        <v>3369</v>
      </c>
      <c r="X95" s="2" t="str" cm="1">
        <f t="array" aca="1" ref="X95" ca="1">IF(B95="","",IF(MAX(IF(B:B=B95,C:C))=C95,"Y","N"))</f>
        <v>Y</v>
      </c>
      <c r="Y95" s="2"/>
      <c r="Z95" s="172"/>
      <c r="AA95" s="2"/>
      <c r="AE95" s="2" t="s">
        <v>7989</v>
      </c>
    </row>
    <row r="96" spans="1:32" x14ac:dyDescent="0.25">
      <c r="A96" s="335">
        <f ca="1">INDEX('1.MetaData'!A:A, MATCH($E96, '1.MetaData'!$B:$B, 0))</f>
        <v>58</v>
      </c>
      <c r="B96" s="336" t="s">
        <v>7910</v>
      </c>
      <c r="C96" s="337">
        <v>1</v>
      </c>
      <c r="D96" s="337" t="s">
        <v>3475</v>
      </c>
      <c r="E96" s="338" t="str">
        <f ca="1">VLOOKUP(B96,'2.Tissue'!$B:$D,2,FALSE)</f>
        <v>OG58</v>
      </c>
      <c r="F96" s="339" t="str">
        <f ca="1">IF(C96&gt;1,_xlfn.CONCAT(B96,"_D",C96),_xlfn.CONCAT(B96,"_D"))</f>
        <v>OG58W_D</v>
      </c>
      <c r="G96" s="340" t="str">
        <f ca="1">VLOOKUP($E96,'1.MetaData'!$B:$H,3,FALSE)</f>
        <v>Siphonognathus radiatus</v>
      </c>
      <c r="H96" s="340" t="str">
        <f ca="1">VLOOKUP($E96,'1.MetaData'!$B:$H,4,FALSE)</f>
        <v>Long rayed weed whiting (juvenile)?</v>
      </c>
      <c r="I96" s="341" t="str">
        <f ca="1">VLOOKUP(DNAEXT[[#This Row],[Sample ID]],'2.Tissue'!B:N,13,FALSE)</f>
        <v>Tissue Box 3</v>
      </c>
      <c r="J96" s="328" t="s">
        <v>3366</v>
      </c>
      <c r="K96" s="343">
        <v>45665</v>
      </c>
      <c r="L96" s="344" t="s">
        <v>7939</v>
      </c>
      <c r="M96" s="333" t="s">
        <v>3404</v>
      </c>
      <c r="N96" s="345">
        <v>75</v>
      </c>
      <c r="O96" s="346">
        <v>0.498</v>
      </c>
      <c r="P96" s="346">
        <v>1.1000000000000001</v>
      </c>
      <c r="Q96" s="346">
        <v>1.1200000000000001</v>
      </c>
      <c r="R96" s="346">
        <v>7.0000000000000007E-2</v>
      </c>
      <c r="S96" s="347">
        <f ca="1">IF(P96="NA", "NA", IF(OR(O96="NA", P96=""), P96, O96/P96))</f>
        <v>0.4527272727272727</v>
      </c>
      <c r="T96" s="348">
        <f ca="1">O96*N96</f>
        <v>37.35</v>
      </c>
      <c r="U96" s="349" t="s">
        <v>7945</v>
      </c>
      <c r="V96" s="349" t="s">
        <v>7957</v>
      </c>
      <c r="W96" s="349"/>
      <c r="X96" s="350" t="str" cm="1">
        <f t="array" aca="1" ref="X96" ca="1">IF(B96="","",IF(MAX(IF(B:B=B96,C:C))=C96,"Y","N"))</f>
        <v>Y</v>
      </c>
      <c r="Y96" s="333"/>
      <c r="Z96" s="351"/>
      <c r="AA96" s="333"/>
      <c r="AB96" s="334"/>
      <c r="AC96" s="334"/>
      <c r="AD96" s="334"/>
      <c r="AF96" s="352"/>
    </row>
    <row r="97" spans="1:31" x14ac:dyDescent="0.25">
      <c r="A97" s="115">
        <f ca="1">INDEX('1.MetaData'!A:A, MATCH($E97, '1.MetaData'!$B:$B, 0))</f>
        <v>60</v>
      </c>
      <c r="B97" s="245" t="s">
        <v>3525</v>
      </c>
      <c r="C97" s="14">
        <v>1</v>
      </c>
      <c r="D97" s="14" t="s">
        <v>70</v>
      </c>
      <c r="E97" s="1" t="str">
        <f ca="1">VLOOKUP(B97,'2.Tissue'!$B:$D,2,FALSE)</f>
        <v>OG60</v>
      </c>
      <c r="F97" s="80" t="str">
        <f ca="1">IF(C97&gt;1,_xlfn.CONCAT(B97,"_D",C97),_xlfn.CONCAT(B97,"_D"))</f>
        <v>OG60M_D</v>
      </c>
      <c r="G97" s="58" t="str">
        <f ca="1">VLOOKUP($E97,'1.MetaData'!$B:$H,3,FALSE)</f>
        <v>Austrolabrus maculatus</v>
      </c>
      <c r="H97" s="58">
        <f ca="1">VLOOKUP($E97,'1.MetaData'!$B:$H,4,FALSE)</f>
        <v>0</v>
      </c>
      <c r="I97" s="194" t="str">
        <f ca="1">VLOOKUP(DNAEXT[[#This Row],[Sample ID]],'2.Tissue'!B:N,13,FALSE)</f>
        <v>Tissue Box 3</v>
      </c>
      <c r="J97" s="328" t="s">
        <v>3366</v>
      </c>
      <c r="K97" s="173">
        <v>45593</v>
      </c>
      <c r="L97" s="168" t="s">
        <v>3526</v>
      </c>
      <c r="M97" s="26" t="s">
        <v>3380</v>
      </c>
      <c r="N97" s="169">
        <v>120</v>
      </c>
      <c r="O97" s="170">
        <v>49.5</v>
      </c>
      <c r="P97" s="170">
        <v>84.7</v>
      </c>
      <c r="Q97" s="170">
        <v>1.8</v>
      </c>
      <c r="R97" s="170">
        <v>1.66</v>
      </c>
      <c r="S97" s="43">
        <f ca="1">IF(P97="NA", "NA", IF(OR(O97="NA", P97=""), P97, O97/P97))</f>
        <v>0.58441558441558439</v>
      </c>
      <c r="T97" s="27">
        <f ca="1">O97*N97</f>
        <v>5940</v>
      </c>
      <c r="U97" s="171" t="s">
        <v>3527</v>
      </c>
      <c r="V97" s="171" t="s">
        <v>3528</v>
      </c>
      <c r="W97" s="171" t="s">
        <v>3369</v>
      </c>
      <c r="X97" s="2" t="str" cm="1">
        <f t="array" aca="1" ref="X97" ca="1">IF(B97="","",IF(MAX(IF(B:B=B97,C:C))=C97,"Y","N"))</f>
        <v>Y</v>
      </c>
      <c r="Y97" s="26" t="s">
        <v>92</v>
      </c>
      <c r="Z97" s="172"/>
      <c r="AE97" s="2" t="s">
        <v>7990</v>
      </c>
    </row>
    <row r="98" spans="1:31" x14ac:dyDescent="0.25">
      <c r="A98" s="115">
        <f ca="1">INDEX('1.MetaData'!A:A, MATCH($E98, '1.MetaData'!$B:$B, 0))</f>
        <v>60</v>
      </c>
      <c r="B98" s="245" t="s">
        <v>3522</v>
      </c>
      <c r="C98" s="14">
        <v>1</v>
      </c>
      <c r="D98" s="14" t="s">
        <v>3384</v>
      </c>
      <c r="E98" s="1" t="str">
        <f ca="1">VLOOKUP(B98,'2.Tissue'!$B:$D,2,FALSE)</f>
        <v>OG60</v>
      </c>
      <c r="F98" s="80" t="str">
        <f ca="1">IF(C98&gt;1,_xlfn.CONCAT(B98,"_D",C98),_xlfn.CONCAT(B98,"_D"))</f>
        <v>OG60G_D</v>
      </c>
      <c r="G98" s="58" t="str">
        <f ca="1">VLOOKUP($E98,'1.MetaData'!$B:$H,3,FALSE)</f>
        <v>Austrolabrus maculatus</v>
      </c>
      <c r="H98" s="58">
        <f ca="1">VLOOKUP($E98,'1.MetaData'!$B:$H,4,FALSE)</f>
        <v>0</v>
      </c>
      <c r="I98" s="194" t="str">
        <f ca="1">VLOOKUP(DNAEXT[[#This Row],[Sample ID]],'2.Tissue'!B:N,13,FALSE)</f>
        <v>Tissue Box 3</v>
      </c>
      <c r="J98" s="328" t="s">
        <v>3366</v>
      </c>
      <c r="K98" s="168">
        <v>45524</v>
      </c>
      <c r="L98" s="168" t="s">
        <v>3482</v>
      </c>
      <c r="M98" s="26" t="s">
        <v>3404</v>
      </c>
      <c r="N98" s="169">
        <v>75</v>
      </c>
      <c r="O98" s="170">
        <v>0.35</v>
      </c>
      <c r="P98" s="170" t="s">
        <v>107</v>
      </c>
      <c r="Q98" s="170" t="s">
        <v>107</v>
      </c>
      <c r="R98" s="170" t="s">
        <v>107</v>
      </c>
      <c r="S98" s="43" t="str">
        <f ca="1">IF(P98="NA", "NA", IF(OR(O98="NA", P98=""), P98, O98/P98))</f>
        <v>NA</v>
      </c>
      <c r="T98" s="27">
        <f ca="1">O98*N98</f>
        <v>26.25</v>
      </c>
      <c r="U98" s="171" t="s">
        <v>3483</v>
      </c>
      <c r="V98" s="171" t="s">
        <v>3523</v>
      </c>
      <c r="X98" s="2" t="str" cm="1">
        <f t="array" aca="1" ref="X98" ca="1">IF(B98="","",IF(MAX(IF(B:B=B98,C:C))=C98,"Y","N"))</f>
        <v>Y</v>
      </c>
      <c r="Y98" s="26"/>
      <c r="Z98" s="172" t="s">
        <v>3524</v>
      </c>
      <c r="AE98" s="2" t="s">
        <v>7989</v>
      </c>
    </row>
    <row r="99" spans="1:31" hidden="1" x14ac:dyDescent="0.25">
      <c r="A99" s="115">
        <f ca="1">INDEX('1.MetaData'!A:A, MATCH($E99, '1.MetaData'!$B:$B, 0))</f>
        <v>63</v>
      </c>
      <c r="B99" s="245" t="s">
        <v>3533</v>
      </c>
      <c r="C99" s="14">
        <v>1</v>
      </c>
      <c r="D99" s="14" t="s">
        <v>70</v>
      </c>
      <c r="E99" s="1" t="str">
        <f ca="1">VLOOKUP(B99,'2.Tissue'!$B:$D,2,FALSE)</f>
        <v>OG63</v>
      </c>
      <c r="F99" s="80" t="str">
        <f ca="1">IF(C99&gt;1,_xlfn.CONCAT(B99,"_D",C99),_xlfn.CONCAT(B99,"_D"))</f>
        <v>OG63G_D</v>
      </c>
      <c r="G99" s="58" t="str">
        <f ca="1">VLOOKUP($E99,'1.MetaData'!$B:$H,3,FALSE)</f>
        <v>Meuschenia scaber</v>
      </c>
      <c r="H99" s="58" t="str">
        <f ca="1">VLOOKUP($E99,'1.MetaData'!$B:$H,4,FALSE)</f>
        <v>Small green leatherjacket</v>
      </c>
      <c r="I99" s="194" t="str">
        <f ca="1">VLOOKUP(DNAEXT[[#This Row],[Sample ID]],'2.Tissue'!B:N,13,FALSE)</f>
        <v>Tissue Box 3</v>
      </c>
      <c r="J99" s="26" t="s">
        <v>3374</v>
      </c>
      <c r="K99" s="173">
        <v>45412</v>
      </c>
      <c r="L99" s="168" t="s">
        <v>3521</v>
      </c>
      <c r="M99" s="26" t="s">
        <v>3376</v>
      </c>
      <c r="N99" s="169">
        <v>75</v>
      </c>
      <c r="O99" s="170">
        <v>104</v>
      </c>
      <c r="P99" s="170" t="s">
        <v>107</v>
      </c>
      <c r="Q99" s="170" t="s">
        <v>107</v>
      </c>
      <c r="R99" s="170" t="s">
        <v>107</v>
      </c>
      <c r="S99" s="43" t="str">
        <f ca="1">IF(P99="NA", "NA", IF(OR(O99="NA", P99=""), P99, O99/P99))</f>
        <v>NA</v>
      </c>
      <c r="T99" s="27">
        <f ca="1">O99*N99</f>
        <v>7800</v>
      </c>
      <c r="U99" s="171" t="s">
        <v>107</v>
      </c>
      <c r="V99" s="171" t="s">
        <v>107</v>
      </c>
      <c r="W99" s="171" t="s">
        <v>3369</v>
      </c>
      <c r="X99" s="2" t="str" cm="1">
        <f t="array" aca="1" ref="X99" ca="1">IF(B99="","",IF(MAX(IF(B:B=B99,C:C))=C99,"Y","N"))</f>
        <v>Y</v>
      </c>
      <c r="Y99" s="26"/>
      <c r="Z99" s="172"/>
      <c r="AA99" s="2" t="s">
        <v>3334</v>
      </c>
      <c r="AE99" s="2" t="s">
        <v>7907</v>
      </c>
    </row>
    <row r="100" spans="1:31" x14ac:dyDescent="0.25">
      <c r="A100" s="115">
        <f ca="1">INDEX('1.MetaData'!A:A, MATCH($E100, '1.MetaData'!$B:$B, 0))</f>
        <v>61</v>
      </c>
      <c r="B100" s="245" t="s">
        <v>3529</v>
      </c>
      <c r="C100" s="14">
        <v>1</v>
      </c>
      <c r="D100" s="14" t="s">
        <v>70</v>
      </c>
      <c r="E100" s="1" t="str">
        <f ca="1">VLOOKUP(B100,'2.Tissue'!$B:$D,2,FALSE)</f>
        <v>OG61</v>
      </c>
      <c r="F100" s="80" t="str">
        <f ca="1">IF(C100&gt;1,_xlfn.CONCAT(B100,"_D",C100),_xlfn.CONCAT(B100,"_D"))</f>
        <v>OG61W_D</v>
      </c>
      <c r="G100" s="58" t="str">
        <f ca="1">VLOOKUP($E100,'1.MetaData'!$B:$H,3,FALSE)</f>
        <v>Sticharium dorsale</v>
      </c>
      <c r="H100" s="58" t="str">
        <f ca="1">VLOOKUP($E100,'1.MetaData'!$B:$H,4,FALSE)</f>
        <v>Small, skinny</v>
      </c>
      <c r="I100" s="194" t="str">
        <f ca="1">VLOOKUP(DNAEXT[[#This Row],[Sample ID]],'2.Tissue'!B:N,13,FALSE)</f>
        <v>Tissue Box 3</v>
      </c>
      <c r="J100" s="328" t="s">
        <v>3366</v>
      </c>
      <c r="K100" s="173">
        <v>45590</v>
      </c>
      <c r="L100" s="168" t="s">
        <v>3530</v>
      </c>
      <c r="M100" s="26" t="s">
        <v>3380</v>
      </c>
      <c r="N100" s="169">
        <v>120</v>
      </c>
      <c r="O100" s="170">
        <v>91.6</v>
      </c>
      <c r="P100" s="170">
        <v>219</v>
      </c>
      <c r="Q100" s="170">
        <v>1.86</v>
      </c>
      <c r="R100" s="170">
        <v>2.21</v>
      </c>
      <c r="S100" s="43">
        <f ca="1">IF(P100="NA", "NA", IF(OR(O100="NA", P100=""), P100, O100/P100))</f>
        <v>0.41826484018264837</v>
      </c>
      <c r="T100" s="27">
        <f ca="1">O100*N100</f>
        <v>10992</v>
      </c>
      <c r="U100" s="171" t="s">
        <v>3527</v>
      </c>
      <c r="V100" s="171" t="s">
        <v>3531</v>
      </c>
      <c r="W100" s="171" t="s">
        <v>3369</v>
      </c>
      <c r="X100" s="2" t="str" cm="1">
        <f t="array" aca="1" ref="X100" ca="1">IF(B100="","",IF(MAX(IF(B:B=B100,C:C))=C100,"Y","N"))</f>
        <v>Y</v>
      </c>
      <c r="Y100" s="26"/>
      <c r="Z100" s="172"/>
    </row>
    <row r="101" spans="1:31" x14ac:dyDescent="0.25">
      <c r="A101" s="115">
        <f ca="1">INDEX('1.MetaData'!A:A, MATCH($E101, '1.MetaData'!$B:$B, 0))</f>
        <v>62</v>
      </c>
      <c r="B101" s="245" t="s">
        <v>3532</v>
      </c>
      <c r="C101" s="14">
        <v>1</v>
      </c>
      <c r="D101" s="14" t="s">
        <v>70</v>
      </c>
      <c r="E101" s="1" t="str">
        <f ca="1">VLOOKUP(B101,'2.Tissue'!$B:$D,2,FALSE)</f>
        <v>OG62</v>
      </c>
      <c r="F101" s="80" t="str">
        <f ca="1">IF(C101&gt;1,_xlfn.CONCAT(B101,"_D",C101),_xlfn.CONCAT(B101,"_D"))</f>
        <v>OG62G_D</v>
      </c>
      <c r="G101" s="58" t="str">
        <f ca="1">VLOOKUP($E101,'1.MetaData'!$B:$H,3,FALSE)</f>
        <v>Heteroclinus roseus</v>
      </c>
      <c r="H101" s="58" t="str">
        <f ca="1">VLOOKUP($E101,'1.MetaData'!$B:$H,4,FALSE)</f>
        <v>Big green weedfish. Top right in photo</v>
      </c>
      <c r="I101" s="194" t="str">
        <f ca="1">VLOOKUP(DNAEXT[[#This Row],[Sample ID]],'2.Tissue'!B:N,13,FALSE)</f>
        <v>Tissue Box 3</v>
      </c>
      <c r="J101" s="328" t="s">
        <v>3366</v>
      </c>
      <c r="K101" s="168">
        <v>45524</v>
      </c>
      <c r="L101" s="168" t="s">
        <v>3482</v>
      </c>
      <c r="M101" s="26" t="s">
        <v>3404</v>
      </c>
      <c r="N101" s="169">
        <v>75</v>
      </c>
      <c r="O101" s="329">
        <v>11</v>
      </c>
      <c r="P101" s="170" t="s">
        <v>107</v>
      </c>
      <c r="Q101" s="170" t="s">
        <v>107</v>
      </c>
      <c r="R101" s="170" t="s">
        <v>107</v>
      </c>
      <c r="S101" s="43" t="str">
        <f ca="1">IF(P101="NA", "NA", IF(OR(O101="NA", P101=""), P101, O101/P101))</f>
        <v>NA</v>
      </c>
      <c r="T101" s="27">
        <f ca="1">O101*N101</f>
        <v>825</v>
      </c>
      <c r="U101" s="171" t="s">
        <v>3483</v>
      </c>
      <c r="V101" s="171">
        <v>9534</v>
      </c>
      <c r="X101" s="2" t="str" cm="1">
        <f t="array" aca="1" ref="X101" ca="1">IF(B101="","",IF(MAX(IF(B:B=B101,C:C))=C101,"Y","N"))</f>
        <v>Y</v>
      </c>
      <c r="Y101" s="26"/>
      <c r="Z101" s="172"/>
      <c r="AE101" s="2" t="s">
        <v>7989</v>
      </c>
    </row>
    <row r="102" spans="1:31" hidden="1" x14ac:dyDescent="0.25">
      <c r="A102" s="115">
        <f ca="1">INDEX('1.MetaData'!A:A, MATCH($E102, '1.MetaData'!$B:$B, 0))</f>
        <v>66</v>
      </c>
      <c r="B102" s="245" t="s">
        <v>3538</v>
      </c>
      <c r="C102" s="14">
        <v>1</v>
      </c>
      <c r="D102" s="14" t="s">
        <v>70</v>
      </c>
      <c r="E102" s="1" t="str">
        <f ca="1">VLOOKUP(B102,'2.Tissue'!$B:$D,2,FALSE)</f>
        <v>OG66</v>
      </c>
      <c r="F102" s="80" t="str">
        <f ca="1">IF(C102&gt;1,_xlfn.CONCAT(B102,"_D",C102),_xlfn.CONCAT(B102,"_D"))</f>
        <v>OG66W_D</v>
      </c>
      <c r="G102" s="58" t="str">
        <f ca="1">VLOOKUP($E102,'1.MetaData'!$B:$H,3,FALSE)</f>
        <v>Posidonichthys hutchinsi</v>
      </c>
      <c r="H102" s="58">
        <f ca="1">VLOOKUP($E102,'1.MetaData'!$B:$H,4,FALSE)</f>
        <v>0</v>
      </c>
      <c r="I102" s="194" t="str">
        <f ca="1">VLOOKUP(DNAEXT[[#This Row],[Sample ID]],'2.Tissue'!B:N,13,FALSE)</f>
        <v>Tissue Box 3</v>
      </c>
      <c r="J102" s="26" t="s">
        <v>3374</v>
      </c>
      <c r="K102" s="173">
        <v>45412</v>
      </c>
      <c r="L102" s="168" t="s">
        <v>3521</v>
      </c>
      <c r="M102" s="26" t="s">
        <v>3376</v>
      </c>
      <c r="N102" s="169">
        <v>75</v>
      </c>
      <c r="O102" s="170">
        <v>95.2</v>
      </c>
      <c r="P102" s="170" t="s">
        <v>107</v>
      </c>
      <c r="Q102" s="170" t="s">
        <v>107</v>
      </c>
      <c r="R102" s="170" t="s">
        <v>107</v>
      </c>
      <c r="S102" s="43" t="str">
        <f ca="1">IF(P102="NA", "NA", IF(OR(O102="NA", P102=""), P102, O102/P102))</f>
        <v>NA</v>
      </c>
      <c r="T102" s="27">
        <f ca="1">O102*N102</f>
        <v>7140</v>
      </c>
      <c r="U102" s="171" t="s">
        <v>107</v>
      </c>
      <c r="V102" s="171" t="s">
        <v>107</v>
      </c>
      <c r="W102" s="171" t="s">
        <v>3369</v>
      </c>
      <c r="X102" s="2" t="str" cm="1">
        <f t="array" aca="1" ref="X102" ca="1">IF(B102="","",IF(MAX(IF(B:B=B102,C:C))=C102,"Y","N"))</f>
        <v>N</v>
      </c>
      <c r="Y102" s="26"/>
      <c r="Z102" s="172"/>
      <c r="AA102" s="2" t="s">
        <v>3334</v>
      </c>
      <c r="AE102" s="2" t="s">
        <v>7907</v>
      </c>
    </row>
    <row r="103" spans="1:31" hidden="1" x14ac:dyDescent="0.25">
      <c r="A103" s="115">
        <f ca="1">INDEX('1.MetaData'!A:A, MATCH($E103, '1.MetaData'!$B:$B, 0))</f>
        <v>66</v>
      </c>
      <c r="B103" s="245" t="s">
        <v>3538</v>
      </c>
      <c r="C103" s="14">
        <v>2</v>
      </c>
      <c r="D103" s="14" t="s">
        <v>4562</v>
      </c>
      <c r="E103" s="1" t="str">
        <f ca="1">VLOOKUP(B103,'2.Tissue'!$B:$D,2,FALSE)</f>
        <v>OG66</v>
      </c>
      <c r="F103" s="80" t="str">
        <f ca="1">IF(C103&gt;1,_xlfn.CONCAT(B103,"_D",C103),_xlfn.CONCAT(B103,"_D"))</f>
        <v>OG66W_D2</v>
      </c>
      <c r="G103" s="58" t="str">
        <f ca="1">VLOOKUP($E103,'1.MetaData'!$B:$H,3,FALSE)</f>
        <v>Posidonichthys hutchinsi</v>
      </c>
      <c r="H103" s="58">
        <f ca="1">VLOOKUP($E103,'1.MetaData'!$B:$H,4,FALSE)</f>
        <v>0</v>
      </c>
      <c r="I103" s="194" t="str">
        <f ca="1">VLOOKUP(DNAEXT[[#This Row],[Sample ID]],'2.Tissue'!B:N,13,FALSE)</f>
        <v>Tissue Box 3</v>
      </c>
      <c r="J103" s="328"/>
      <c r="K103" s="173"/>
      <c r="L103" s="168"/>
      <c r="M103" s="26"/>
      <c r="N103" s="169"/>
      <c r="O103" s="170"/>
      <c r="P103" s="170"/>
      <c r="Q103" s="170"/>
      <c r="R103" s="170"/>
      <c r="S103" s="43">
        <f ca="1">IF(P103="NA", "NA", IF(OR(O103="NA", P103=""), P103, O103/P103))</f>
        <v>0</v>
      </c>
      <c r="T103" s="27">
        <f ca="1">O103*N103</f>
        <v>0</v>
      </c>
      <c r="U103" s="171"/>
      <c r="V103" s="171"/>
      <c r="X103" s="2" t="str" cm="1">
        <f t="array" aca="1" ref="X103" ca="1">IF(B103="","",IF(MAX(IF(B:B=B103,C:C))=C103,"Y","N"))</f>
        <v>Y</v>
      </c>
      <c r="Y103" s="26"/>
      <c r="Z103" s="172" t="s">
        <v>4772</v>
      </c>
    </row>
    <row r="104" spans="1:31" x14ac:dyDescent="0.25">
      <c r="A104" s="115">
        <f ca="1">INDEX('1.MetaData'!A:A, MATCH($E104, '1.MetaData'!$B:$B, 0))</f>
        <v>64</v>
      </c>
      <c r="B104" s="245" t="s">
        <v>3534</v>
      </c>
      <c r="C104" s="14">
        <v>1</v>
      </c>
      <c r="D104" s="14" t="s">
        <v>70</v>
      </c>
      <c r="E104" s="1" t="str">
        <f ca="1">VLOOKUP(B104,'2.Tissue'!$B:$D,2,FALSE)</f>
        <v>OG64</v>
      </c>
      <c r="F104" s="80" t="str">
        <f ca="1">IF(C104&gt;1,_xlfn.CONCAT(B104,"_D",C104),_xlfn.CONCAT(B104,"_D"))</f>
        <v>OG64W_D</v>
      </c>
      <c r="G104" s="58" t="str">
        <f ca="1">VLOOKUP($E104,'1.MetaData'!$B:$H,3,FALSE)</f>
        <v>Stigmatopora argus</v>
      </c>
      <c r="H104" s="58">
        <f ca="1">VLOOKUP($E104,'1.MetaData'!$B:$H,4,FALSE)</f>
        <v>0</v>
      </c>
      <c r="I104" s="194" t="str">
        <f ca="1">VLOOKUP(DNAEXT[[#This Row],[Sample ID]],'2.Tissue'!B:N,13,FALSE)</f>
        <v>Tissue Box 3</v>
      </c>
      <c r="J104" s="328" t="s">
        <v>3366</v>
      </c>
      <c r="K104" s="173">
        <v>45504</v>
      </c>
      <c r="L104" s="168" t="s">
        <v>3535</v>
      </c>
      <c r="M104" s="26" t="s">
        <v>3404</v>
      </c>
      <c r="N104" s="169">
        <v>150</v>
      </c>
      <c r="O104" s="170">
        <v>27.2</v>
      </c>
      <c r="P104" s="170">
        <v>32.1</v>
      </c>
      <c r="Q104" s="170">
        <v>1.72</v>
      </c>
      <c r="R104" s="170">
        <v>1.33</v>
      </c>
      <c r="S104" s="43">
        <f ca="1">IF(P104="NA", "NA", IF(OR(O104="NA", P104=""), P104, O104/P104))</f>
        <v>0.84735202492211836</v>
      </c>
      <c r="T104" s="27">
        <f ca="1">O104*N104</f>
        <v>4080</v>
      </c>
      <c r="U104" s="171" t="s">
        <v>3536</v>
      </c>
      <c r="V104" s="171">
        <v>15538</v>
      </c>
      <c r="W104" s="171" t="s">
        <v>3369</v>
      </c>
      <c r="X104" s="2" t="str" cm="1">
        <f t="array" aca="1" ref="X104" ca="1">IF(B104="","",IF(MAX(IF(B:B=B104,C:C))=C104,"Y","N"))</f>
        <v>Y</v>
      </c>
      <c r="Y104" s="26"/>
      <c r="Z104" s="172"/>
    </row>
    <row r="105" spans="1:31" hidden="1" x14ac:dyDescent="0.25">
      <c r="A105" s="115">
        <f ca="1">INDEX('1.MetaData'!A:A, MATCH($E105, '1.MetaData'!$B:$B, 0))</f>
        <v>68</v>
      </c>
      <c r="B105" s="245" t="s">
        <v>3541</v>
      </c>
      <c r="C105" s="14">
        <v>1</v>
      </c>
      <c r="D105" s="14" t="s">
        <v>70</v>
      </c>
      <c r="E105" s="1" t="str">
        <f ca="1">VLOOKUP(B105,'2.Tissue'!$B:$D,2,FALSE)</f>
        <v>OG68</v>
      </c>
      <c r="F105" s="80" t="str">
        <f ca="1">IF(C105&gt;1,_xlfn.CONCAT(B105,"_D",C105),_xlfn.CONCAT(B105,"_D"))</f>
        <v>OG68W_D</v>
      </c>
      <c r="G105" s="58" t="str">
        <f ca="1">VLOOKUP($E105,'1.MetaData'!$B:$H,3,FALSE)</f>
        <v>Genus C Species 2 undescribed sp.</v>
      </c>
      <c r="H105" s="40">
        <f ca="1">VLOOKUP($E105,'1.MetaData'!$B:$H,4,FALSE)</f>
        <v>0</v>
      </c>
      <c r="I105" s="194" t="str">
        <f ca="1">VLOOKUP(DNAEXT[[#This Row],[Sample ID]],'2.Tissue'!B:N,13,FALSE)</f>
        <v>Tissue Box 3</v>
      </c>
      <c r="J105" s="26" t="s">
        <v>3374</v>
      </c>
      <c r="K105" s="168">
        <v>45110</v>
      </c>
      <c r="L105" s="26" t="s">
        <v>3429</v>
      </c>
      <c r="M105" s="26"/>
      <c r="N105" s="169">
        <v>50</v>
      </c>
      <c r="O105" s="170">
        <v>116</v>
      </c>
      <c r="P105" s="170"/>
      <c r="Q105" s="170"/>
      <c r="R105" s="170"/>
      <c r="S105" s="43">
        <f ca="1">IF(P105="NA", "NA", IF(OR(O105="NA", P105=""), P105, O105/P105))</f>
        <v>0</v>
      </c>
      <c r="T105" s="27">
        <f ca="1">O105*N105</f>
        <v>5800</v>
      </c>
      <c r="U105" s="26"/>
      <c r="V105" s="171"/>
      <c r="W105" s="26" t="s">
        <v>3369</v>
      </c>
      <c r="X105" s="2" t="str" cm="1">
        <f t="array" aca="1" ref="X105" ca="1">IF(B105="","",IF(MAX(IF(B:B=B105,C:C))=C105,"Y","N"))</f>
        <v>Y</v>
      </c>
      <c r="Y105" s="2"/>
      <c r="Z105" s="172"/>
      <c r="AA105" s="2" t="s">
        <v>3334</v>
      </c>
      <c r="AE105" s="2" t="s">
        <v>7907</v>
      </c>
    </row>
    <row r="106" spans="1:31" x14ac:dyDescent="0.25">
      <c r="A106" s="115">
        <f ca="1">INDEX('1.MetaData'!A:A, MATCH($E106, '1.MetaData'!$B:$B, 0))</f>
        <v>65</v>
      </c>
      <c r="B106" s="245" t="s">
        <v>3537</v>
      </c>
      <c r="C106" s="14">
        <v>1</v>
      </c>
      <c r="D106" s="14" t="s">
        <v>70</v>
      </c>
      <c r="E106" s="1" t="str">
        <f ca="1">VLOOKUP(B106,'2.Tissue'!$B:$D,2,FALSE)</f>
        <v>OG65</v>
      </c>
      <c r="F106" s="80" t="str">
        <f ca="1">IF(C106&gt;1,_xlfn.CONCAT(B106,"_D",C106),_xlfn.CONCAT(B106,"_D"))</f>
        <v>OG65W_D</v>
      </c>
      <c r="G106" s="58" t="str">
        <f ca="1">VLOOKUP($E106,'1.MetaData'!$B:$H,3,FALSE)</f>
        <v>Posidonichthys hutchinsi</v>
      </c>
      <c r="H106" s="58">
        <f ca="1">VLOOKUP($E106,'1.MetaData'!$B:$H,4,FALSE)</f>
        <v>0</v>
      </c>
      <c r="I106" s="194" t="str">
        <f ca="1">VLOOKUP(DNAEXT[[#This Row],[Sample ID]],'2.Tissue'!B:N,13,FALSE)</f>
        <v>Tissue Box 3</v>
      </c>
      <c r="J106" s="328" t="s">
        <v>3366</v>
      </c>
      <c r="K106" s="173">
        <v>45413</v>
      </c>
      <c r="L106" s="168" t="s">
        <v>3512</v>
      </c>
      <c r="M106" s="26" t="s">
        <v>3380</v>
      </c>
      <c r="N106" s="169">
        <v>120</v>
      </c>
      <c r="O106" s="170">
        <v>40</v>
      </c>
      <c r="P106" s="170" t="s">
        <v>107</v>
      </c>
      <c r="Q106" s="170" t="s">
        <v>107</v>
      </c>
      <c r="R106" s="170" t="s">
        <v>107</v>
      </c>
      <c r="S106" s="43" t="str">
        <f ca="1">IF(P106="NA", "NA", IF(OR(O106="NA", P106=""), P106, O106/P106))</f>
        <v>NA</v>
      </c>
      <c r="T106" s="27">
        <f ca="1">O106*N106</f>
        <v>4800</v>
      </c>
      <c r="U106" s="171" t="s">
        <v>3513</v>
      </c>
      <c r="V106" s="171">
        <v>9923</v>
      </c>
      <c r="W106" s="171" t="s">
        <v>3369</v>
      </c>
      <c r="X106" s="2" t="str" cm="1">
        <f t="array" aca="1" ref="X106" ca="1">IF(B106="","",IF(MAX(IF(B:B=B106,C:C))=C106,"Y","N"))</f>
        <v>Y</v>
      </c>
      <c r="Y106" s="26"/>
      <c r="Z106" s="172"/>
    </row>
    <row r="107" spans="1:31" hidden="1" x14ac:dyDescent="0.25">
      <c r="A107" s="115">
        <f ca="1">INDEX('1.MetaData'!A:A, MATCH($E107, '1.MetaData'!$B:$B, 0))</f>
        <v>71</v>
      </c>
      <c r="B107" s="245" t="s">
        <v>3542</v>
      </c>
      <c r="C107" s="14">
        <v>1</v>
      </c>
      <c r="D107" s="14" t="s">
        <v>70</v>
      </c>
      <c r="E107" s="1" t="str">
        <f ca="1">VLOOKUP(B107,'2.Tissue'!$B:$D,2,FALSE)</f>
        <v>OG71</v>
      </c>
      <c r="F107" s="80" t="str">
        <f ca="1">IF(C107&gt;1,_xlfn.CONCAT(B107,"_D",C107),_xlfn.CONCAT(B107,"_D"))</f>
        <v>OG71G_D</v>
      </c>
      <c r="G107" s="58" t="str">
        <f ca="1">VLOOKUP($E107,'1.MetaData'!$B:$H,3,FALSE)</f>
        <v>Heteroclinus sp. 2</v>
      </c>
      <c r="H107" s="58" t="str">
        <f ca="1">VLOOKUP($E107,'1.MetaData'!$B:$H,4,FALSE)</f>
        <v>Rosy Weedfish</v>
      </c>
      <c r="I107" s="194" t="str">
        <f ca="1">VLOOKUP(DNAEXT[[#This Row],[Sample ID]],'2.Tissue'!B:N,13,FALSE)</f>
        <v>Tissue Box 6</v>
      </c>
      <c r="J107" s="26" t="s">
        <v>3374</v>
      </c>
      <c r="K107" s="173">
        <v>45461</v>
      </c>
      <c r="L107" s="168" t="s">
        <v>3543</v>
      </c>
      <c r="M107" s="26" t="s">
        <v>3376</v>
      </c>
      <c r="N107" s="169">
        <v>75</v>
      </c>
      <c r="O107" s="170">
        <v>247</v>
      </c>
      <c r="P107" s="170"/>
      <c r="Q107" s="170"/>
      <c r="R107" s="170"/>
      <c r="S107" s="43">
        <f ca="1">IF(P107="NA", "NA", IF(OR(O107="NA", P107=""), P107, O107/P107))</f>
        <v>0</v>
      </c>
      <c r="T107" s="27">
        <f ca="1">O107*N107</f>
        <v>18525</v>
      </c>
      <c r="U107" s="171"/>
      <c r="V107" s="171"/>
      <c r="X107" s="2" t="str" cm="1">
        <f t="array" aca="1" ref="X107" ca="1">IF(B107="","",IF(MAX(IF(B:B=B107,C:C))=C107,"Y","N"))</f>
        <v>Y</v>
      </c>
      <c r="Y107" s="26"/>
      <c r="Z107" s="172"/>
      <c r="AA107" s="2" t="s">
        <v>3334</v>
      </c>
      <c r="AE107" s="2" t="s">
        <v>7907</v>
      </c>
    </row>
    <row r="108" spans="1:31" x14ac:dyDescent="0.25">
      <c r="A108" s="326">
        <f ca="1">INDEX('1.MetaData'!A:A, MATCH($E108, '1.MetaData'!$B:$B, 0))</f>
        <v>67</v>
      </c>
      <c r="B108" s="245" t="s">
        <v>3539</v>
      </c>
      <c r="C108" s="14">
        <v>1</v>
      </c>
      <c r="D108" s="14" t="s">
        <v>70</v>
      </c>
      <c r="E108" s="1" t="str">
        <f ca="1">VLOOKUP(B108,'2.Tissue'!$B:$D,2,FALSE)</f>
        <v>OG67</v>
      </c>
      <c r="F108" s="80" t="str">
        <f ca="1">IF(C108&gt;1,_xlfn.CONCAT(B108,"_D",C108),_xlfn.CONCAT(B108,"_D"))</f>
        <v>OG67W_D</v>
      </c>
      <c r="G108" s="58" t="str">
        <f ca="1">VLOOKUP($E108,'1.MetaData'!$B:$H,3,FALSE)</f>
        <v>Cochleoceps spatula</v>
      </c>
      <c r="H108" s="58">
        <f ca="1">VLOOKUP($E108,'1.MetaData'!$B:$H,4,FALSE)</f>
        <v>0</v>
      </c>
      <c r="I108" s="194" t="str">
        <f ca="1">VLOOKUP(DNAEXT[[#This Row],[Sample ID]],'2.Tissue'!B:N,13,FALSE)</f>
        <v>Tissue Box 3</v>
      </c>
      <c r="J108" s="328" t="s">
        <v>3366</v>
      </c>
      <c r="K108" s="173">
        <v>45590</v>
      </c>
      <c r="L108" s="168" t="s">
        <v>3530</v>
      </c>
      <c r="M108" s="26" t="s">
        <v>3380</v>
      </c>
      <c r="N108" s="169">
        <v>120</v>
      </c>
      <c r="O108" s="170">
        <v>57.2</v>
      </c>
      <c r="P108" s="170">
        <v>126.1</v>
      </c>
      <c r="Q108" s="170">
        <v>1.81</v>
      </c>
      <c r="R108" s="170">
        <v>2.11</v>
      </c>
      <c r="S108" s="43">
        <f ca="1">IF(P108="NA", "NA", IF(OR(O108="NA", P108=""), P108, O108/P108))</f>
        <v>0.45360824742268047</v>
      </c>
      <c r="T108" s="27">
        <f ca="1">O108*N108</f>
        <v>6864</v>
      </c>
      <c r="U108" s="171" t="s">
        <v>3527</v>
      </c>
      <c r="V108" s="171" t="s">
        <v>3540</v>
      </c>
      <c r="W108" s="171" t="s">
        <v>3369</v>
      </c>
      <c r="X108" s="2" t="str" cm="1">
        <f t="array" aca="1" ref="X108" ca="1">IF(B108="","",IF(MAX(IF(B:B=B108,C:C))=C108,"Y","N"))</f>
        <v>Y</v>
      </c>
      <c r="Y108" s="26"/>
      <c r="Z108" s="172"/>
      <c r="AE108" s="2" t="s">
        <v>7990</v>
      </c>
    </row>
    <row r="109" spans="1:31" x14ac:dyDescent="0.25">
      <c r="A109" s="115">
        <f ca="1">INDEX('1.MetaData'!A:A, MATCH($E109, '1.MetaData'!$B:$B, 0))</f>
        <v>70</v>
      </c>
      <c r="B109" s="245" t="s">
        <v>4745</v>
      </c>
      <c r="C109" s="14">
        <v>1</v>
      </c>
      <c r="D109" s="337" t="s">
        <v>70</v>
      </c>
      <c r="E109" s="1" t="str">
        <f ca="1">VLOOKUP(B109,'2.Tissue'!$B:$D,2,FALSE)</f>
        <v>OG70</v>
      </c>
      <c r="F109" s="80" t="str">
        <f ca="1">IF(C109&gt;1,_xlfn.CONCAT(B109,"_D",C109),_xlfn.CONCAT(B109,"_D"))</f>
        <v>OG70W_D</v>
      </c>
      <c r="G109" s="58" t="str">
        <f ca="1">VLOOKUP($E109,'1.MetaData'!$B:$H,3,FALSE)</f>
        <v>Alabes occidentalis</v>
      </c>
      <c r="H109" s="58">
        <f ca="1">VLOOKUP($E109,'1.MetaData'!$B:$H,4,FALSE)</f>
        <v>0</v>
      </c>
      <c r="I109" s="194" t="str">
        <f ca="1">VLOOKUP(DNAEXT[[#This Row],[Sample ID]],'2.Tissue'!B:N,13,FALSE)</f>
        <v>Tissue Box 6</v>
      </c>
      <c r="J109" s="328" t="s">
        <v>3366</v>
      </c>
      <c r="K109" s="343">
        <v>45665</v>
      </c>
      <c r="L109" s="344" t="s">
        <v>7939</v>
      </c>
      <c r="M109" s="26" t="s">
        <v>3380</v>
      </c>
      <c r="N109" s="169">
        <v>60</v>
      </c>
      <c r="O109" s="170">
        <v>98.2</v>
      </c>
      <c r="P109" s="170">
        <v>114.9</v>
      </c>
      <c r="Q109" s="170">
        <v>1.79</v>
      </c>
      <c r="R109" s="170">
        <v>1.73</v>
      </c>
      <c r="S109" s="43">
        <f ca="1">IF(P109="NA", "NA", IF(OR(O109="NA", P109=""), P109, O109/P109))</f>
        <v>0.85465622280243692</v>
      </c>
      <c r="T109" s="27">
        <f ca="1">O109*N109</f>
        <v>5892</v>
      </c>
      <c r="U109" s="349" t="s">
        <v>7945</v>
      </c>
      <c r="V109" s="171" t="s">
        <v>7958</v>
      </c>
      <c r="W109" s="171" t="s">
        <v>3369</v>
      </c>
      <c r="X109" s="2" t="str" cm="1">
        <f t="array" aca="1" ref="X109" ca="1">IF(B109="","",IF(MAX(IF(B:B=B109,C:C))=C109,"Y","N"))</f>
        <v>Y</v>
      </c>
      <c r="Y109" s="26"/>
      <c r="Z109" s="172"/>
    </row>
    <row r="110" spans="1:31" x14ac:dyDescent="0.25">
      <c r="A110" s="115">
        <f ca="1">INDEX('1.MetaData'!A:A, MATCH($E110, '1.MetaData'!$B:$B, 0))</f>
        <v>72</v>
      </c>
      <c r="B110" s="245" t="s">
        <v>3547</v>
      </c>
      <c r="C110" s="14">
        <v>1</v>
      </c>
      <c r="D110" s="14" t="s">
        <v>70</v>
      </c>
      <c r="E110" s="1" t="str">
        <f ca="1">VLOOKUP(B110,'2.Tissue'!$B:$D,2,FALSE)</f>
        <v>OG72</v>
      </c>
      <c r="F110" s="80" t="str">
        <f ca="1">IF(C110&gt;1,_xlfn.CONCAT(B110,"_D",C110),_xlfn.CONCAT(B110,"_D"))</f>
        <v>OG72H_D</v>
      </c>
      <c r="G110" s="58" t="str">
        <f ca="1">VLOOKUP($E110,'1.MetaData'!$B:$H,3,FALSE)</f>
        <v>Omegophora cyanopunctata</v>
      </c>
      <c r="H110" s="58" t="str">
        <f ca="1">VLOOKUP($E110,'1.MetaData'!$B:$H,4,FALSE)</f>
        <v>Blue spotted Puffer</v>
      </c>
      <c r="I110" s="194" t="str">
        <f ca="1">VLOOKUP(DNAEXT[[#This Row],[Sample ID]],'2.Tissue'!B:N,13,FALSE)</f>
        <v>Tissue Box 6</v>
      </c>
      <c r="J110" s="26" t="s">
        <v>3366</v>
      </c>
      <c r="K110" s="173">
        <v>45579</v>
      </c>
      <c r="L110" s="168" t="s">
        <v>3548</v>
      </c>
      <c r="M110" s="26" t="s">
        <v>3380</v>
      </c>
      <c r="N110" s="169">
        <v>120</v>
      </c>
      <c r="O110" s="170">
        <v>206</v>
      </c>
      <c r="P110" s="170">
        <v>244</v>
      </c>
      <c r="Q110" s="170">
        <v>1.89</v>
      </c>
      <c r="R110" s="170">
        <v>2.19</v>
      </c>
      <c r="S110" s="43">
        <f ca="1">IF(P110="NA", "NA", IF(OR(O110="NA", P110=""), P110, O110/P110))</f>
        <v>0.84426229508196726</v>
      </c>
      <c r="T110" s="27">
        <f ca="1">O110*N110</f>
        <v>24720</v>
      </c>
      <c r="U110" s="171" t="s">
        <v>3549</v>
      </c>
      <c r="V110" s="171" t="s">
        <v>3550</v>
      </c>
      <c r="W110" s="171" t="s">
        <v>3369</v>
      </c>
      <c r="X110" s="2" t="str" cm="1">
        <f t="array" aca="1" ref="X110" ca="1">IF(B110="","",IF(MAX(IF(B:B=B110,C:C))=C110,"Y","N"))</f>
        <v>Y</v>
      </c>
      <c r="Y110" s="26" t="s">
        <v>92</v>
      </c>
      <c r="Z110" s="172" t="s">
        <v>3551</v>
      </c>
      <c r="AE110" s="2" t="s">
        <v>7990</v>
      </c>
    </row>
    <row r="111" spans="1:31" hidden="1" x14ac:dyDescent="0.25">
      <c r="A111" s="115">
        <f ca="1">INDEX('1.MetaData'!A:A, MATCH($E111, '1.MetaData'!$B:$B, 0))</f>
        <v>74</v>
      </c>
      <c r="B111" s="245" t="s">
        <v>3552</v>
      </c>
      <c r="C111" s="14">
        <v>1</v>
      </c>
      <c r="D111" s="14" t="s">
        <v>70</v>
      </c>
      <c r="E111" s="1" t="str">
        <f ca="1">VLOOKUP(B111,'2.Tissue'!$B:$D,2,FALSE)</f>
        <v>OG74</v>
      </c>
      <c r="F111" s="80" t="str">
        <f ca="1">IF(C111&gt;1,_xlfn.CONCAT(B111,"_D",C111),_xlfn.CONCAT(B111,"_D"))</f>
        <v>OG74G_D</v>
      </c>
      <c r="G111" s="58" t="str">
        <f ca="1">VLOOKUP($E111,'1.MetaData'!$B:$H,3,FALSE)</f>
        <v>Genus C Species 2 undescribed sp.</v>
      </c>
      <c r="H111" s="58" t="str">
        <f ca="1">VLOOKUP($E111,'1.MetaData'!$B:$H,4,FALSE)</f>
        <v>Genus C Spec</v>
      </c>
      <c r="I111" s="194" t="str">
        <f ca="1">VLOOKUP(DNAEXT[[#This Row],[Sample ID]],'2.Tissue'!B:N,13,FALSE)</f>
        <v>Tissue Box 6</v>
      </c>
      <c r="J111" s="26" t="s">
        <v>3374</v>
      </c>
      <c r="K111" s="173">
        <v>45461</v>
      </c>
      <c r="L111" s="168" t="s">
        <v>3543</v>
      </c>
      <c r="M111" s="26" t="s">
        <v>3376</v>
      </c>
      <c r="N111" s="169">
        <v>75</v>
      </c>
      <c r="O111" s="170">
        <v>36.4</v>
      </c>
      <c r="P111" s="170"/>
      <c r="Q111" s="170"/>
      <c r="R111" s="170"/>
      <c r="S111" s="43">
        <f ca="1">IF(P111="NA", "NA", IF(OR(O111="NA", P111=""), P111, O111/P111))</f>
        <v>0</v>
      </c>
      <c r="T111" s="27">
        <f ca="1">O111*N111</f>
        <v>2730</v>
      </c>
      <c r="U111" s="171"/>
      <c r="V111" s="171"/>
      <c r="X111" s="2" t="str" cm="1">
        <f t="array" aca="1" ref="X111" ca="1">IF(B111="","",IF(MAX(IF(B:B=B111,C:C))=C111,"Y","N"))</f>
        <v>Y</v>
      </c>
      <c r="Y111" s="26"/>
      <c r="Z111" s="172"/>
      <c r="AA111" s="2" t="s">
        <v>3334</v>
      </c>
      <c r="AE111" s="2" t="s">
        <v>7907</v>
      </c>
    </row>
    <row r="112" spans="1:31" x14ac:dyDescent="0.25">
      <c r="A112" s="115">
        <f ca="1">INDEX('1.MetaData'!A:A, MATCH($E112, '1.MetaData'!$B:$B, 0))</f>
        <v>72</v>
      </c>
      <c r="B112" s="245" t="s">
        <v>3544</v>
      </c>
      <c r="C112" s="14">
        <v>1</v>
      </c>
      <c r="D112" s="14" t="s">
        <v>70</v>
      </c>
      <c r="E112" s="1" t="str">
        <f ca="1">VLOOKUP(B112,'2.Tissue'!$B:$D,2,FALSE)</f>
        <v>OG72</v>
      </c>
      <c r="F112" s="80" t="str">
        <f ca="1">IF(C112&gt;1,_xlfn.CONCAT(B112,"_D",C112),_xlfn.CONCAT(B112,"_D"))</f>
        <v>OG72G_D</v>
      </c>
      <c r="G112" s="58" t="str">
        <f ca="1">VLOOKUP($E112,'1.MetaData'!$B:$H,3,FALSE)</f>
        <v>Omegophora cyanopunctata</v>
      </c>
      <c r="H112" s="40" t="str">
        <f ca="1">VLOOKUP($E112,'1.MetaData'!$B:$H,4,FALSE)</f>
        <v>Blue spotted Puffer</v>
      </c>
      <c r="I112" s="194" t="str">
        <f ca="1">VLOOKUP(DNAEXT[[#This Row],[Sample ID]],'2.Tissue'!B:N,13,FALSE)</f>
        <v>Tissue Box 6</v>
      </c>
      <c r="J112" s="26" t="s">
        <v>3431</v>
      </c>
      <c r="K112" s="173">
        <v>45258</v>
      </c>
      <c r="L112" s="26" t="s">
        <v>3545</v>
      </c>
      <c r="M112" s="26" t="s">
        <v>3380</v>
      </c>
      <c r="N112" s="169">
        <v>120</v>
      </c>
      <c r="O112" s="170">
        <v>149</v>
      </c>
      <c r="P112" s="170"/>
      <c r="Q112" s="170"/>
      <c r="R112" s="170"/>
      <c r="S112" s="43">
        <f ca="1">IF(P112="NA", "NA", IF(OR(O112="NA", P112=""), P112, O112/P112))</f>
        <v>0</v>
      </c>
      <c r="T112" s="27">
        <f ca="1">O112*N112</f>
        <v>17880</v>
      </c>
      <c r="U112" s="26" t="s">
        <v>3488</v>
      </c>
      <c r="V112" s="171">
        <v>9857</v>
      </c>
      <c r="W112" s="26" t="s">
        <v>3369</v>
      </c>
      <c r="X112" s="2" t="str" cm="1">
        <f t="array" aca="1" ref="X112" ca="1">IF(B112="","",IF(MAX(IF(B:B=B112,C:C))=C112,"Y","N"))</f>
        <v>Y</v>
      </c>
      <c r="Y112" s="2"/>
      <c r="Z112" s="172" t="s">
        <v>3546</v>
      </c>
      <c r="AA112" s="2"/>
      <c r="AE112" s="2" t="s">
        <v>7990</v>
      </c>
    </row>
    <row r="113" spans="1:31" x14ac:dyDescent="0.25">
      <c r="A113" s="115">
        <f ca="1">INDEX('1.MetaData'!A:A, MATCH($E113, '1.MetaData'!$B:$B, 0))</f>
        <v>73</v>
      </c>
      <c r="B113" s="245" t="s">
        <v>4747</v>
      </c>
      <c r="C113" s="14">
        <v>1</v>
      </c>
      <c r="D113" s="337" t="s">
        <v>70</v>
      </c>
      <c r="E113" s="1" t="str">
        <f ca="1">VLOOKUP(B113,'2.Tissue'!$B:$D,2,FALSE)</f>
        <v>OG73</v>
      </c>
      <c r="F113" s="80" t="str">
        <f ca="1">IF(C113&gt;1,_xlfn.CONCAT(B113,"_D",C113),_xlfn.CONCAT(B113,"_D"))</f>
        <v>OG73W_D</v>
      </c>
      <c r="G113" s="58" t="str">
        <f ca="1">VLOOKUP($E113,'1.MetaData'!$B:$H,3,FALSE)</f>
        <v>Siphamia cephalotes</v>
      </c>
      <c r="H113" s="58" t="str">
        <f ca="1">VLOOKUP($E113,'1.MetaData'!$B:$H,4,FALSE)</f>
        <v>Wood's Siphonfish</v>
      </c>
      <c r="I113" s="194" t="str">
        <f ca="1">VLOOKUP(DNAEXT[[#This Row],[Sample ID]],'2.Tissue'!B:N,13,FALSE)</f>
        <v>Tissue Box 6</v>
      </c>
      <c r="J113" s="328" t="s">
        <v>3366</v>
      </c>
      <c r="K113" s="343">
        <v>45665</v>
      </c>
      <c r="L113" s="344" t="s">
        <v>7939</v>
      </c>
      <c r="M113" s="26" t="s">
        <v>3380</v>
      </c>
      <c r="N113" s="169">
        <v>60</v>
      </c>
      <c r="O113" s="170">
        <v>81.599999999999994</v>
      </c>
      <c r="P113" s="170">
        <v>103.8</v>
      </c>
      <c r="Q113" s="170">
        <v>1.72</v>
      </c>
      <c r="R113" s="170">
        <v>1.38</v>
      </c>
      <c r="S113" s="43">
        <f ca="1">IF(P113="NA", "NA", IF(OR(O113="NA", P113=""), P113, O113/P113))</f>
        <v>0.78612716763005774</v>
      </c>
      <c r="T113" s="27">
        <f ca="1">O113*N113</f>
        <v>4896</v>
      </c>
      <c r="U113" s="349" t="s">
        <v>7945</v>
      </c>
      <c r="V113" s="171" t="s">
        <v>7959</v>
      </c>
      <c r="W113" s="171" t="s">
        <v>3369</v>
      </c>
      <c r="X113" s="2" t="str" cm="1">
        <f t="array" aca="1" ref="X113" ca="1">IF(B113="","",IF(MAX(IF(B:B=B113,C:C))=C113,"Y","N"))</f>
        <v>Y</v>
      </c>
      <c r="Y113" s="26"/>
      <c r="Z113" s="172"/>
    </row>
    <row r="114" spans="1:31" x14ac:dyDescent="0.25">
      <c r="A114" s="115">
        <f ca="1">INDEX('1.MetaData'!A:A, MATCH($E114, '1.MetaData'!$B:$B, 0))</f>
        <v>76</v>
      </c>
      <c r="B114" s="245" t="s">
        <v>3553</v>
      </c>
      <c r="C114" s="14">
        <v>1</v>
      </c>
      <c r="D114" s="14" t="s">
        <v>70</v>
      </c>
      <c r="E114" s="1" t="str">
        <f ca="1">VLOOKUP(B114,'2.Tissue'!$B:$D,2,FALSE)</f>
        <v>OG76</v>
      </c>
      <c r="F114" s="80" t="str">
        <f ca="1">IF(C114&gt;1,_xlfn.CONCAT(B114,"_D",C114),_xlfn.CONCAT(B114,"_D"))</f>
        <v>OG76G_D</v>
      </c>
      <c r="G114" s="58" t="str">
        <f ca="1">VLOOKUP($E114,'1.MetaData'!$B:$H,3,FALSE)</f>
        <v>Cristiceps australis</v>
      </c>
      <c r="H114" s="40" t="str">
        <f ca="1">VLOOKUP($E114,'1.MetaData'!$B:$H,4,FALSE)</f>
        <v>Southern Crested Weedfish</v>
      </c>
      <c r="I114" s="194" t="str">
        <f ca="1">VLOOKUP(DNAEXT[[#This Row],[Sample ID]],'2.Tissue'!B:N,13,FALSE)</f>
        <v>Tissue Box 6</v>
      </c>
      <c r="J114" s="26" t="s">
        <v>3366</v>
      </c>
      <c r="K114" s="168">
        <v>45099</v>
      </c>
      <c r="L114" s="26" t="s">
        <v>3554</v>
      </c>
      <c r="M114" s="26"/>
      <c r="N114" s="169"/>
      <c r="O114" s="170">
        <v>572</v>
      </c>
      <c r="P114" s="170"/>
      <c r="Q114" s="170"/>
      <c r="R114" s="170"/>
      <c r="S114" s="43">
        <f ca="1">IF(P114="NA", "NA", IF(OR(O114="NA", P114=""), P114, O114/P114))</f>
        <v>0</v>
      </c>
      <c r="T114" s="27">
        <f ca="1">O114*N114</f>
        <v>0</v>
      </c>
      <c r="U114" s="26"/>
      <c r="V114" s="171"/>
      <c r="W114" s="26"/>
      <c r="X114" s="2" t="str" cm="1">
        <f t="array" aca="1" ref="X114" ca="1">IF(B114="","",IF(MAX(IF(B:B=B114,C:C))=C114,"Y","N"))</f>
        <v>Y</v>
      </c>
      <c r="Y114" s="2"/>
      <c r="Z114" s="172"/>
      <c r="AA114" s="2"/>
      <c r="AE114" s="2" t="s">
        <v>7989</v>
      </c>
    </row>
    <row r="115" spans="1:31" x14ac:dyDescent="0.25">
      <c r="A115" s="115">
        <f ca="1">INDEX('1.MetaData'!A:A, MATCH($E115, '1.MetaData'!$B:$B, 0))</f>
        <v>78</v>
      </c>
      <c r="B115" s="245" t="s">
        <v>4750</v>
      </c>
      <c r="C115" s="14">
        <v>1</v>
      </c>
      <c r="D115" s="337" t="s">
        <v>70</v>
      </c>
      <c r="E115" s="1" t="str">
        <f ca="1">VLOOKUP(B115,'2.Tissue'!$B:$D,2,FALSE)</f>
        <v>OG78</v>
      </c>
      <c r="F115" s="80" t="str">
        <f ca="1">IF(C115&gt;1,_xlfn.CONCAT(B115,"_D",C115),_xlfn.CONCAT(B115,"_D"))</f>
        <v>OG78W_D</v>
      </c>
      <c r="G115" s="58" t="str">
        <f ca="1">VLOOKUP($E115,'1.MetaData'!$B:$H,3,FALSE)</f>
        <v>Chromis klunzingeri</v>
      </c>
      <c r="H115" s="58">
        <f ca="1">VLOOKUP($E115,'1.MetaData'!$B:$H,4,FALSE)</f>
        <v>0</v>
      </c>
      <c r="I115" s="194" t="str">
        <f ca="1">VLOOKUP(DNAEXT[[#This Row],[Sample ID]],'2.Tissue'!B:N,13,FALSE)</f>
        <v>Tissue Box 6</v>
      </c>
      <c r="J115" s="328" t="s">
        <v>3366</v>
      </c>
      <c r="K115" s="343">
        <v>45665</v>
      </c>
      <c r="L115" s="344" t="s">
        <v>7939</v>
      </c>
      <c r="M115" s="333" t="s">
        <v>3404</v>
      </c>
      <c r="N115" s="169">
        <v>75</v>
      </c>
      <c r="O115" s="170">
        <v>3.16</v>
      </c>
      <c r="P115" s="170">
        <v>5.2</v>
      </c>
      <c r="Q115" s="170">
        <v>1.22</v>
      </c>
      <c r="R115" s="170">
        <v>0.22</v>
      </c>
      <c r="S115" s="43">
        <f ca="1">IF(P115="NA", "NA", IF(OR(O115="NA", P115=""), P115, O115/P115))</f>
        <v>0.60769230769230775</v>
      </c>
      <c r="T115" s="27">
        <f ca="1">O115*N115</f>
        <v>237</v>
      </c>
      <c r="U115" s="349" t="s">
        <v>7945</v>
      </c>
      <c r="V115" s="171">
        <v>11275</v>
      </c>
      <c r="W115" s="171" t="s">
        <v>3369</v>
      </c>
      <c r="X115" s="2" t="str" cm="1">
        <f t="array" aca="1" ref="X115" ca="1">IF(B115="","",IF(MAX(IF(B:B=B115,C:C))=C115,"Y","N"))</f>
        <v>Y</v>
      </c>
      <c r="Y115" s="26"/>
      <c r="Z115" s="172"/>
    </row>
    <row r="116" spans="1:31" hidden="1" x14ac:dyDescent="0.25">
      <c r="A116" s="115">
        <f ca="1">INDEX('1.MetaData'!A:A, MATCH($E116, '1.MetaData'!$B:$B, 0))</f>
        <v>80</v>
      </c>
      <c r="B116" s="245" t="s">
        <v>3558</v>
      </c>
      <c r="C116" s="14">
        <v>1</v>
      </c>
      <c r="D116" s="14" t="s">
        <v>70</v>
      </c>
      <c r="E116" s="1" t="str">
        <f ca="1">VLOOKUP(B116,'2.Tissue'!$B:$D,2,FALSE)</f>
        <v>OG80</v>
      </c>
      <c r="F116" s="80" t="str">
        <f ca="1">IF(C116&gt;1,_xlfn.CONCAT(B116,"_D",C116),_xlfn.CONCAT(B116,"_D"))</f>
        <v>OG80M_D</v>
      </c>
      <c r="G116" s="58" t="str">
        <f ca="1">VLOOKUP($E116,'1.MetaData'!$B:$H,3,FALSE)</f>
        <v>Pseudophycis breviuscula</v>
      </c>
      <c r="H116" s="58">
        <f ca="1">VLOOKUP($E116,'1.MetaData'!$B:$H,4,FALSE)</f>
        <v>0</v>
      </c>
      <c r="I116" s="194" t="str">
        <f ca="1">VLOOKUP(DNAEXT[[#This Row],[Sample ID]],'2.Tissue'!B:N,13,FALSE)</f>
        <v>Tissue Box 5</v>
      </c>
      <c r="J116" s="26" t="s">
        <v>3374</v>
      </c>
      <c r="K116" s="173">
        <v>45412</v>
      </c>
      <c r="L116" s="168" t="s">
        <v>3521</v>
      </c>
      <c r="M116" s="26" t="s">
        <v>3376</v>
      </c>
      <c r="N116" s="169">
        <v>75</v>
      </c>
      <c r="O116" s="170">
        <v>46.8</v>
      </c>
      <c r="P116" s="170" t="s">
        <v>107</v>
      </c>
      <c r="Q116" s="170" t="s">
        <v>107</v>
      </c>
      <c r="R116" s="170" t="s">
        <v>107</v>
      </c>
      <c r="S116" s="43" t="str">
        <f ca="1">IF(P116="NA", "NA", IF(OR(O116="NA", P116=""), P116, O116/P116))</f>
        <v>NA</v>
      </c>
      <c r="T116" s="27">
        <f ca="1">O116*N116</f>
        <v>3510</v>
      </c>
      <c r="U116" s="171" t="s">
        <v>107</v>
      </c>
      <c r="V116" s="171" t="s">
        <v>107</v>
      </c>
      <c r="W116" s="171" t="s">
        <v>3369</v>
      </c>
      <c r="X116" s="2" t="str" cm="1">
        <f t="array" aca="1" ref="X116" ca="1">IF(B116="","",IF(MAX(IF(B:B=B116,C:C))=C116,"Y","N"))</f>
        <v>Y</v>
      </c>
      <c r="Y116" s="26"/>
      <c r="Z116" s="172"/>
      <c r="AA116" s="2" t="s">
        <v>3334</v>
      </c>
      <c r="AE116" s="2" t="s">
        <v>7907</v>
      </c>
    </row>
    <row r="117" spans="1:31" hidden="1" x14ac:dyDescent="0.25">
      <c r="A117" s="115">
        <f ca="1">INDEX('1.MetaData'!A:A, MATCH($E117, '1.MetaData'!$B:$B, 0))</f>
        <v>75</v>
      </c>
      <c r="B117" s="245" t="s">
        <v>4748</v>
      </c>
      <c r="C117" s="14">
        <v>1</v>
      </c>
      <c r="D117" s="14" t="s">
        <v>4746</v>
      </c>
      <c r="E117" s="1" t="str">
        <f ca="1">VLOOKUP(B117,'2.Tissue'!$B:$D,2,FALSE)</f>
        <v>OG75</v>
      </c>
      <c r="F117" s="80" t="str">
        <f ca="1">IF(C117&gt;1,_xlfn.CONCAT(B117,"_D",C117),_xlfn.CONCAT(B117,"_D"))</f>
        <v>OG75M_D</v>
      </c>
      <c r="G117" s="58" t="str">
        <f ca="1">VLOOKUP($E117,'1.MetaData'!$B:$H,3,FALSE)</f>
        <v>Ophiclinus antarcticus</v>
      </c>
      <c r="H117" s="58" t="str">
        <f ca="1">VLOOKUP($E117,'1.MetaData'!$B:$H,4,FALSE)</f>
        <v>NFI. Weedfish 1. Full specimen with WAM</v>
      </c>
      <c r="I117" s="194" t="str">
        <f ca="1">VLOOKUP(DNAEXT[[#This Row],[Sample ID]],'2.Tissue'!B:N,13,FALSE)</f>
        <v>Tissue Box 6</v>
      </c>
      <c r="J117" s="328"/>
      <c r="K117" s="343"/>
      <c r="L117" s="344"/>
      <c r="M117" s="26"/>
      <c r="N117" s="169"/>
      <c r="O117" s="170"/>
      <c r="P117" s="170"/>
      <c r="Q117" s="170"/>
      <c r="R117" s="170"/>
      <c r="S117" s="43">
        <f ca="1">IF(P117="NA", "NA", IF(OR(O117="NA", P117=""), P117, O117/P117))</f>
        <v>0</v>
      </c>
      <c r="T117" s="27">
        <f ca="1">O117*N117</f>
        <v>0</v>
      </c>
      <c r="U117" s="171"/>
      <c r="V117" s="171"/>
      <c r="X117" s="2" t="str" cm="1">
        <f t="array" aca="1" ref="X117" ca="1">IF(B117="","",IF(MAX(IF(B:B=B117,C:C))=C117,"Y","N"))</f>
        <v>Y</v>
      </c>
      <c r="Y117" s="26"/>
      <c r="Z117" s="172" t="s">
        <v>4749</v>
      </c>
    </row>
    <row r="118" spans="1:31" hidden="1" x14ac:dyDescent="0.25">
      <c r="A118" s="115">
        <f ca="1">INDEX('1.MetaData'!A:A, MATCH($E118, '1.MetaData'!$B:$B, 0))</f>
        <v>82</v>
      </c>
      <c r="B118" s="245" t="s">
        <v>3559</v>
      </c>
      <c r="C118" s="48">
        <v>1</v>
      </c>
      <c r="D118" s="14" t="s">
        <v>70</v>
      </c>
      <c r="E118" s="1" t="str">
        <f ca="1">VLOOKUP(B118,'2.Tissue'!$B:$D,2,FALSE)</f>
        <v>OG82</v>
      </c>
      <c r="F118" s="80" t="str">
        <f ca="1">IF(C118&gt;1,_xlfn.CONCAT(B118,"_D",C118),_xlfn.CONCAT(B118,"_D"))</f>
        <v>OG82G_D</v>
      </c>
      <c r="G118" s="58" t="str">
        <f ca="1">VLOOKUP($E118,'1.MetaData'!$B:$H,3,FALSE)</f>
        <v>Pempheris ornata</v>
      </c>
      <c r="H118" s="40">
        <f ca="1">VLOOKUP($E118,'1.MetaData'!$B:$H,4,FALSE)</f>
        <v>0</v>
      </c>
      <c r="I118" s="194" t="str">
        <f ca="1">VLOOKUP(DNAEXT[[#This Row],[Sample ID]],'2.Tissue'!B:N,13,FALSE)</f>
        <v>Tissue Box 5</v>
      </c>
      <c r="J118" s="26" t="s">
        <v>3374</v>
      </c>
      <c r="K118" s="173">
        <v>45328</v>
      </c>
      <c r="L118" s="26" t="s">
        <v>3560</v>
      </c>
      <c r="M118" s="26" t="s">
        <v>3376</v>
      </c>
      <c r="N118" s="169">
        <v>200</v>
      </c>
      <c r="O118" s="170">
        <v>122</v>
      </c>
      <c r="P118" s="170">
        <v>347.7</v>
      </c>
      <c r="Q118" s="170" t="s">
        <v>3561</v>
      </c>
      <c r="R118" s="170" t="s">
        <v>3561</v>
      </c>
      <c r="S118" s="43">
        <f ca="1">IF(P118="NA", "NA", IF(OR(O118="NA", P118=""), P118, O118/P118))</f>
        <v>0.35087719298245618</v>
      </c>
      <c r="T118" s="27">
        <f ca="1">O118*N118</f>
        <v>24400</v>
      </c>
      <c r="U118" s="26" t="s">
        <v>107</v>
      </c>
      <c r="V118" s="26" t="s">
        <v>107</v>
      </c>
      <c r="W118" s="26" t="s">
        <v>3369</v>
      </c>
      <c r="X118" s="2" t="str" cm="1">
        <f t="array" aca="1" ref="X118" ca="1">IF(B118="","",IF(MAX(IF(B:B=B118,C:C))=C118,"Y","N"))</f>
        <v>Y</v>
      </c>
      <c r="Y118" s="2"/>
      <c r="Z118" s="172"/>
      <c r="AA118" s="2" t="s">
        <v>3334</v>
      </c>
      <c r="AE118" s="2" t="s">
        <v>7907</v>
      </c>
    </row>
    <row r="119" spans="1:31" hidden="1" x14ac:dyDescent="0.25">
      <c r="A119" s="115">
        <f ca="1">INDEX('1.MetaData'!A:A, MATCH($E119, '1.MetaData'!$B:$B, 0))</f>
        <v>83</v>
      </c>
      <c r="B119" s="245" t="s">
        <v>3562</v>
      </c>
      <c r="C119" s="14">
        <v>1</v>
      </c>
      <c r="D119" s="14" t="s">
        <v>70</v>
      </c>
      <c r="E119" s="1" t="str">
        <f ca="1">VLOOKUP(B119,'2.Tissue'!$B:$D,2,FALSE)</f>
        <v>OG83</v>
      </c>
      <c r="F119" s="80" t="str">
        <f ca="1">IF(C119&gt;1,_xlfn.CONCAT(B119,"_D",C119),_xlfn.CONCAT(B119,"_D"))</f>
        <v>OG83H_D</v>
      </c>
      <c r="G119" s="58" t="str">
        <f ca="1">VLOOKUP($E119,'1.MetaData'!$B:$H,3,FALSE)</f>
        <v xml:space="preserve">Pempheris klunzingeri </v>
      </c>
      <c r="H119" s="58">
        <f ca="1">VLOOKUP($E119,'1.MetaData'!$B:$H,4,FALSE)</f>
        <v>0</v>
      </c>
      <c r="I119" s="194" t="str">
        <f ca="1">VLOOKUP(DNAEXT[[#This Row],[Sample ID]],'2.Tissue'!B:N,13,FALSE)</f>
        <v>Tissue Box 5</v>
      </c>
      <c r="J119" s="26" t="s">
        <v>3374</v>
      </c>
      <c r="K119" s="173">
        <v>45412</v>
      </c>
      <c r="L119" s="168" t="s">
        <v>3521</v>
      </c>
      <c r="M119" s="26" t="s">
        <v>3376</v>
      </c>
      <c r="N119" s="169">
        <v>200</v>
      </c>
      <c r="O119" s="170">
        <v>81</v>
      </c>
      <c r="P119" s="170" t="s">
        <v>107</v>
      </c>
      <c r="Q119" s="170" t="s">
        <v>107</v>
      </c>
      <c r="R119" s="170" t="s">
        <v>107</v>
      </c>
      <c r="S119" s="43" t="str">
        <f ca="1">IF(P119="NA", "NA", IF(OR(O119="NA", P119=""), P119, O119/P119))</f>
        <v>NA</v>
      </c>
      <c r="T119" s="27">
        <f ca="1">O119*N119</f>
        <v>16200</v>
      </c>
      <c r="U119" s="171" t="s">
        <v>107</v>
      </c>
      <c r="V119" s="171" t="s">
        <v>107</v>
      </c>
      <c r="W119" s="171" t="s">
        <v>3369</v>
      </c>
      <c r="X119" s="2" t="str" cm="1">
        <f t="array" aca="1" ref="X119" ca="1">IF(B119="","",IF(MAX(IF(B:B=B119,C:C))=C119,"Y","N"))</f>
        <v>N</v>
      </c>
      <c r="Y119" s="26"/>
      <c r="Z119" s="172"/>
      <c r="AA119" s="2" t="s">
        <v>3334</v>
      </c>
      <c r="AE119" s="2" t="s">
        <v>7907</v>
      </c>
    </row>
    <row r="120" spans="1:31" hidden="1" x14ac:dyDescent="0.25">
      <c r="A120" s="115">
        <f ca="1">INDEX('1.MetaData'!A:A, MATCH($E120, '1.MetaData'!$B:$B, 0))</f>
        <v>83</v>
      </c>
      <c r="B120" s="245" t="s">
        <v>3562</v>
      </c>
      <c r="C120" s="14">
        <v>2</v>
      </c>
      <c r="D120" s="14" t="s">
        <v>4562</v>
      </c>
      <c r="E120" s="1" t="str">
        <f ca="1">VLOOKUP(B120,'2.Tissue'!$B:$D,2,FALSE)</f>
        <v>OG83</v>
      </c>
      <c r="F120" s="80" t="str">
        <f ca="1">IF(C120&gt;1,_xlfn.CONCAT(B120,"_D",C120),_xlfn.CONCAT(B120,"_D"))</f>
        <v>OG83H_D2</v>
      </c>
      <c r="G120" s="58" t="str">
        <f ca="1">VLOOKUP($E120,'1.MetaData'!$B:$H,3,FALSE)</f>
        <v xml:space="preserve">Pempheris klunzingeri </v>
      </c>
      <c r="H120" s="58">
        <f ca="1">VLOOKUP($E120,'1.MetaData'!$B:$H,4,FALSE)</f>
        <v>0</v>
      </c>
      <c r="I120" s="194" t="str">
        <f ca="1">VLOOKUP(DNAEXT[[#This Row],[Sample ID]],'2.Tissue'!B:N,13,FALSE)</f>
        <v>Tissue Box 5</v>
      </c>
      <c r="J120" s="328"/>
      <c r="K120" s="173"/>
      <c r="L120" s="168"/>
      <c r="M120" s="26"/>
      <c r="N120" s="169"/>
      <c r="O120" s="170"/>
      <c r="P120" s="170"/>
      <c r="Q120" s="170"/>
      <c r="R120" s="170"/>
      <c r="S120" s="43">
        <f ca="1">IF(P120="NA", "NA", IF(OR(O120="NA", P120=""), P120, O120/P120))</f>
        <v>0</v>
      </c>
      <c r="T120" s="27">
        <f ca="1">O120*N120</f>
        <v>0</v>
      </c>
      <c r="U120" s="171"/>
      <c r="V120" s="171"/>
      <c r="X120" s="2" t="str" cm="1">
        <f t="array" aca="1" ref="X120" ca="1">IF(B120="","",IF(MAX(IF(B:B=B120,C:C))=C120,"Y","N"))</f>
        <v>Y</v>
      </c>
      <c r="Y120" s="26"/>
      <c r="Z120" s="172" t="s">
        <v>4774</v>
      </c>
    </row>
    <row r="121" spans="1:31" x14ac:dyDescent="0.25">
      <c r="A121" s="115">
        <f ca="1">INDEX('1.MetaData'!A:A, MATCH($E121, '1.MetaData'!$B:$B, 0))</f>
        <v>79</v>
      </c>
      <c r="B121" s="245" t="s">
        <v>3555</v>
      </c>
      <c r="C121" s="14">
        <v>1</v>
      </c>
      <c r="D121" s="14" t="s">
        <v>70</v>
      </c>
      <c r="E121" s="1" t="str">
        <f ca="1">VLOOKUP(B121,'2.Tissue'!$B:$D,2,FALSE)</f>
        <v>OG79</v>
      </c>
      <c r="F121" s="80" t="str">
        <f ca="1">IF(C121&gt;1,_xlfn.CONCAT(B121,"_D",C121),_xlfn.CONCAT(B121,"_D"))</f>
        <v>OG79G_D</v>
      </c>
      <c r="G121" s="58" t="str">
        <f ca="1">VLOOKUP($E121,'1.MetaData'!$B:$H,3,FALSE)</f>
        <v>Pseudophycis breviuscula</v>
      </c>
      <c r="H121" s="40">
        <f ca="1">VLOOKUP($E121,'1.MetaData'!$B:$H,4,FALSE)</f>
        <v>0</v>
      </c>
      <c r="I121" s="194" t="str">
        <f ca="1">VLOOKUP(DNAEXT[[#This Row],[Sample ID]],'2.Tissue'!B:N,13,FALSE)</f>
        <v>Tissue Box 6</v>
      </c>
      <c r="J121" s="328" t="s">
        <v>3366</v>
      </c>
      <c r="K121" s="173">
        <v>45373</v>
      </c>
      <c r="L121" s="26" t="s">
        <v>3556</v>
      </c>
      <c r="M121" s="26" t="s">
        <v>3404</v>
      </c>
      <c r="N121" s="169">
        <v>74</v>
      </c>
      <c r="O121" s="170">
        <v>47.4</v>
      </c>
      <c r="P121" s="170">
        <v>59.6</v>
      </c>
      <c r="Q121" s="170">
        <v>1.77</v>
      </c>
      <c r="R121" s="170">
        <v>1.31</v>
      </c>
      <c r="S121" s="43">
        <f ca="1">IF(P121="NA", "NA", IF(OR(O121="NA", P121=""), P121, O121/P121))</f>
        <v>0.7953020134228187</v>
      </c>
      <c r="T121" s="27">
        <f ca="1">O121*N121</f>
        <v>3507.6</v>
      </c>
      <c r="U121" s="26" t="s">
        <v>3557</v>
      </c>
      <c r="V121" s="171">
        <v>9140</v>
      </c>
      <c r="W121" s="26" t="s">
        <v>3369</v>
      </c>
      <c r="X121" s="2" t="str" cm="1">
        <f t="array" aca="1" ref="X121" ca="1">IF(B121="","",IF(MAX(IF(B:B=B121,C:C))=C121,"Y","N"))</f>
        <v>Y</v>
      </c>
      <c r="Y121" s="2"/>
      <c r="Z121" s="172"/>
      <c r="AA121" s="2"/>
      <c r="AE121" s="2" t="s">
        <v>7989</v>
      </c>
    </row>
    <row r="122" spans="1:31" x14ac:dyDescent="0.25">
      <c r="A122" s="115">
        <f ca="1">INDEX('1.MetaData'!A:A, MATCH($E122, '1.MetaData'!$B:$B, 0))</f>
        <v>84</v>
      </c>
      <c r="B122" s="245" t="s">
        <v>3563</v>
      </c>
      <c r="C122" s="14">
        <v>2</v>
      </c>
      <c r="D122" s="14" t="s">
        <v>3384</v>
      </c>
      <c r="E122" s="1" t="str">
        <f ca="1">VLOOKUP(B122,'2.Tissue'!$B:$D,2,FALSE)</f>
        <v>OG84</v>
      </c>
      <c r="F122" s="80" t="str">
        <f ca="1">IF(C122&gt;1,_xlfn.CONCAT(B122,"_D",C122),_xlfn.CONCAT(B122,"_D"))</f>
        <v>OG84G_D2</v>
      </c>
      <c r="G122" s="58" t="str">
        <f ca="1">VLOOKUP($E122,'1.MetaData'!$B:$H,3,FALSE)</f>
        <v>Hypoplectrodes nigroruber</v>
      </c>
      <c r="H122" s="58" t="str">
        <f ca="1">VLOOKUP($E122,'1.MetaData'!$B:$H,4,FALSE)</f>
        <v>Banded seaperch</v>
      </c>
      <c r="I122" s="194" t="str">
        <f ca="1">VLOOKUP(DNAEXT[[#This Row],[Sample ID]],'2.Tissue'!B:N,13,FALSE)</f>
        <v>Tissue Box 5</v>
      </c>
      <c r="J122" s="328" t="s">
        <v>3366</v>
      </c>
      <c r="K122" s="173">
        <v>45594</v>
      </c>
      <c r="L122" s="168" t="s">
        <v>3566</v>
      </c>
      <c r="M122" s="26" t="s">
        <v>3404</v>
      </c>
      <c r="N122" s="169">
        <v>75</v>
      </c>
      <c r="O122" s="170">
        <v>2.46</v>
      </c>
      <c r="P122" s="170" t="s">
        <v>107</v>
      </c>
      <c r="Q122" s="170" t="s">
        <v>107</v>
      </c>
      <c r="R122" s="170" t="s">
        <v>107</v>
      </c>
      <c r="S122" s="43" t="str">
        <f ca="1">IF(P122="NA", "NA", IF(OR(O122="NA", P122=""), P122, O122/P122))</f>
        <v>NA</v>
      </c>
      <c r="T122" s="27">
        <f ca="1">O122*N122</f>
        <v>184.5</v>
      </c>
      <c r="U122" s="171" t="s">
        <v>3567</v>
      </c>
      <c r="V122" s="171">
        <v>3055</v>
      </c>
      <c r="W122" s="171" t="s">
        <v>3382</v>
      </c>
      <c r="X122" s="2" t="str" cm="1">
        <f t="array" aca="1" ref="X122" ca="1">IF(B122="","",IF(MAX(IF(B:B=B122,C:C))=C122,"Y","N"))</f>
        <v>Y</v>
      </c>
      <c r="Y122" s="26"/>
      <c r="Z122" s="172"/>
      <c r="AE122" s="2" t="s">
        <v>7989</v>
      </c>
    </row>
    <row r="123" spans="1:31" x14ac:dyDescent="0.25">
      <c r="A123" s="115">
        <f ca="1">INDEX('1.MetaData'!A:A, MATCH($E123, '1.MetaData'!$B:$B, 0))</f>
        <v>84</v>
      </c>
      <c r="B123" s="245" t="s">
        <v>3563</v>
      </c>
      <c r="C123" s="14">
        <v>1</v>
      </c>
      <c r="D123" s="14" t="s">
        <v>3384</v>
      </c>
      <c r="E123" s="1" t="str">
        <f ca="1">VLOOKUP(B123,'2.Tissue'!$B:$D,2,FALSE)</f>
        <v>OG84</v>
      </c>
      <c r="F123" s="80" t="str">
        <f ca="1">IF(C123&gt;1,_xlfn.CONCAT(B123,"_D",C123),_xlfn.CONCAT(B123,"_D"))</f>
        <v>OG84G_D</v>
      </c>
      <c r="G123" s="58" t="str">
        <f ca="1">VLOOKUP($E123,'1.MetaData'!$B:$H,3,FALSE)</f>
        <v>Hypoplectrodes nigroruber</v>
      </c>
      <c r="H123" s="58" t="str">
        <f ca="1">VLOOKUP($E123,'1.MetaData'!$B:$H,4,FALSE)</f>
        <v>Banded seaperch</v>
      </c>
      <c r="I123" s="194" t="str">
        <f ca="1">VLOOKUP(DNAEXT[[#This Row],[Sample ID]],'2.Tissue'!B:N,13,FALSE)</f>
        <v>Tissue Box 5</v>
      </c>
      <c r="J123" s="328" t="s">
        <v>3366</v>
      </c>
      <c r="K123" s="173">
        <v>45538</v>
      </c>
      <c r="L123" s="168" t="s">
        <v>3467</v>
      </c>
      <c r="M123" s="26" t="s">
        <v>3380</v>
      </c>
      <c r="N123" s="169">
        <v>120</v>
      </c>
      <c r="O123" s="170">
        <v>0.20200000000000001</v>
      </c>
      <c r="P123" s="170">
        <v>0.7</v>
      </c>
      <c r="Q123" s="170">
        <v>1.1299999999999999</v>
      </c>
      <c r="R123" s="170">
        <v>0.13</v>
      </c>
      <c r="S123" s="43">
        <f ca="1">IF(P123="NA", "NA", IF(OR(O123="NA", P123=""), P123, O123/P123))</f>
        <v>0.28857142857142859</v>
      </c>
      <c r="T123" s="27">
        <f ca="1">O123*N123</f>
        <v>24.240000000000002</v>
      </c>
      <c r="U123" s="171" t="s">
        <v>3468</v>
      </c>
      <c r="V123" s="171" t="s">
        <v>3564</v>
      </c>
      <c r="W123" s="171" t="s">
        <v>3565</v>
      </c>
      <c r="X123" s="2" t="str" cm="1">
        <f t="array" aca="1" ref="X123" ca="1">IF(B123="","",IF(MAX(IF(B:B=B123,C:C))=C123,"Y","N"))</f>
        <v>N</v>
      </c>
      <c r="Y123" s="26"/>
      <c r="Z123" s="172"/>
    </row>
    <row r="124" spans="1:31" hidden="1" x14ac:dyDescent="0.25">
      <c r="A124" s="115">
        <f ca="1">INDEX('1.MetaData'!A:A, MATCH($E124, '1.MetaData'!$B:$B, 0))</f>
        <v>85</v>
      </c>
      <c r="B124" s="245" t="s">
        <v>3568</v>
      </c>
      <c r="C124" s="14">
        <v>2</v>
      </c>
      <c r="D124" s="14" t="s">
        <v>70</v>
      </c>
      <c r="E124" s="1" t="str">
        <f ca="1">VLOOKUP(B124,'2.Tissue'!$B:$D,2,FALSE)</f>
        <v>OG85</v>
      </c>
      <c r="F124" s="80" t="str">
        <f ca="1">IF(C124&gt;1,_xlfn.CONCAT(B124,"_D",C124),_xlfn.CONCAT(B124,"_D"))</f>
        <v>OG85G_D2</v>
      </c>
      <c r="G124" s="58" t="str">
        <f ca="1">VLOOKUP($E124,'1.MetaData'!$B:$H,3,FALSE)</f>
        <v>Epinephelides armatus</v>
      </c>
      <c r="H124" s="40" t="str">
        <f ca="1">VLOOKUP($E124,'1.MetaData'!$B:$H,4,FALSE)</f>
        <v>Breaksea cod</v>
      </c>
      <c r="I124" s="194" t="str">
        <f ca="1">VLOOKUP(DNAEXT[[#This Row],[Sample ID]],'2.Tissue'!B:N,13,FALSE)</f>
        <v>Tissue Box 5</v>
      </c>
      <c r="J124" s="26" t="s">
        <v>3374</v>
      </c>
      <c r="K124" s="173">
        <v>45327</v>
      </c>
      <c r="L124" s="26" t="s">
        <v>3499</v>
      </c>
      <c r="M124" s="26" t="s">
        <v>3376</v>
      </c>
      <c r="N124" s="169">
        <v>100</v>
      </c>
      <c r="O124" s="170">
        <v>376</v>
      </c>
      <c r="P124" s="170" t="s">
        <v>107</v>
      </c>
      <c r="Q124" s="170" t="s">
        <v>107</v>
      </c>
      <c r="R124" s="170" t="s">
        <v>107</v>
      </c>
      <c r="S124" s="43" t="str">
        <f ca="1">IF(P124="NA", "NA", IF(OR(O124="NA", P124=""), P124, O124/P124))</f>
        <v>NA</v>
      </c>
      <c r="T124" s="27">
        <f ca="1">O124*N124</f>
        <v>37600</v>
      </c>
      <c r="U124" s="26" t="s">
        <v>107</v>
      </c>
      <c r="V124" s="171" t="s">
        <v>107</v>
      </c>
      <c r="W124" s="26" t="s">
        <v>3369</v>
      </c>
      <c r="X124" s="2" t="str" cm="1">
        <f t="array" aca="1" ref="X124" ca="1">IF(B124="","",IF(MAX(IF(B:B=B124,C:C))=C124,"Y","N"))</f>
        <v>Y</v>
      </c>
      <c r="Y124" s="2"/>
      <c r="Z124" s="172" t="s">
        <v>3569</v>
      </c>
      <c r="AA124" s="2" t="s">
        <v>3334</v>
      </c>
      <c r="AE124" s="2" t="s">
        <v>7907</v>
      </c>
    </row>
    <row r="125" spans="1:31" x14ac:dyDescent="0.25">
      <c r="A125" s="115">
        <f ca="1">INDEX('1.MetaData'!A:A, MATCH($E125, '1.MetaData'!$B:$B, 0))</f>
        <v>85</v>
      </c>
      <c r="B125" s="245" t="s">
        <v>3571</v>
      </c>
      <c r="C125" s="14">
        <v>1</v>
      </c>
      <c r="D125" s="14" t="s">
        <v>70</v>
      </c>
      <c r="E125" s="1" t="str">
        <f ca="1">VLOOKUP(B125,'2.Tissue'!$B:$D,2,FALSE)</f>
        <v>OG85</v>
      </c>
      <c r="F125" s="80" t="str">
        <f ca="1">IF(C125&gt;1,_xlfn.CONCAT(B125,"_D",C125),_xlfn.CONCAT(B125,"_D"))</f>
        <v>OG85H_D</v>
      </c>
      <c r="G125" s="58" t="str">
        <f ca="1">VLOOKUP($E125,'1.MetaData'!$B:$H,3,FALSE)</f>
        <v>Epinephelides armatus</v>
      </c>
      <c r="H125" s="58" t="str">
        <f ca="1">VLOOKUP($E125,'1.MetaData'!$B:$H,4,FALSE)</f>
        <v>Breaksea cod</v>
      </c>
      <c r="I125" s="194" t="str">
        <f ca="1">VLOOKUP(DNAEXT[[#This Row],[Sample ID]],'2.Tissue'!B:N,13,FALSE)</f>
        <v>Tissue Box 5</v>
      </c>
      <c r="J125" s="26" t="s">
        <v>3366</v>
      </c>
      <c r="K125" s="173">
        <v>45538</v>
      </c>
      <c r="L125" s="168" t="s">
        <v>3467</v>
      </c>
      <c r="M125" s="26" t="s">
        <v>3380</v>
      </c>
      <c r="N125" s="169">
        <v>200</v>
      </c>
      <c r="O125" s="170">
        <v>260</v>
      </c>
      <c r="P125" s="170">
        <v>159</v>
      </c>
      <c r="Q125" s="170">
        <v>1.88</v>
      </c>
      <c r="R125" s="170">
        <v>2.37</v>
      </c>
      <c r="S125" s="43">
        <f ca="1">IF(P125="NA", "NA", IF(OR(O125="NA", P125=""), P125, O125/P125))</f>
        <v>1.6352201257861636</v>
      </c>
      <c r="T125" s="27">
        <f ca="1">O125*N125</f>
        <v>52000</v>
      </c>
      <c r="U125" s="171" t="s">
        <v>3468</v>
      </c>
      <c r="V125" s="171" t="s">
        <v>3572</v>
      </c>
      <c r="W125" s="171" t="s">
        <v>3470</v>
      </c>
      <c r="X125" s="2" t="str" cm="1">
        <f t="array" aca="1" ref="X125" ca="1">IF(B125="","",IF(MAX(IF(B:B=B125,C:C))=C125,"Y","N"))</f>
        <v>Y</v>
      </c>
      <c r="Y125" s="26" t="s">
        <v>92</v>
      </c>
      <c r="Z125" s="172"/>
      <c r="AE125" s="2" t="s">
        <v>7990</v>
      </c>
    </row>
    <row r="126" spans="1:31" hidden="1" x14ac:dyDescent="0.25">
      <c r="A126" s="115">
        <f ca="1">INDEX('1.MetaData'!A:A, MATCH($E126, '1.MetaData'!$B:$B, 0))</f>
        <v>86</v>
      </c>
      <c r="B126" s="245" t="s">
        <v>3573</v>
      </c>
      <c r="C126" s="14">
        <v>3</v>
      </c>
      <c r="D126" s="14" t="s">
        <v>70</v>
      </c>
      <c r="E126" s="1" t="str">
        <f ca="1">VLOOKUP(B126,'2.Tissue'!$B:$D,2,FALSE)</f>
        <v>OG86</v>
      </c>
      <c r="F126" s="80" t="str">
        <f ca="1">IF(C126&gt;1,_xlfn.CONCAT(B126,"_D",C126),_xlfn.CONCAT(B126,"_D"))</f>
        <v>OG86G_D3</v>
      </c>
      <c r="G126" s="58" t="str">
        <f ca="1">VLOOKUP($E126,'1.MetaData'!$B:$H,3,FALSE)</f>
        <v>Centroberyx lineatus</v>
      </c>
      <c r="H126" s="40" t="str">
        <f ca="1">VLOOKUP($E126,'1.MetaData'!$B:$H,4,FALSE)</f>
        <v>Swallowtail</v>
      </c>
      <c r="I126" s="194" t="str">
        <f ca="1">VLOOKUP(DNAEXT[[#This Row],[Sample ID]],'2.Tissue'!B:N,13,FALSE)</f>
        <v>Tissue Box 5</v>
      </c>
      <c r="J126" s="26" t="s">
        <v>3374</v>
      </c>
      <c r="K126" s="173">
        <v>45327</v>
      </c>
      <c r="L126" s="26" t="s">
        <v>3499</v>
      </c>
      <c r="M126" s="26" t="s">
        <v>3376</v>
      </c>
      <c r="N126" s="169">
        <v>100</v>
      </c>
      <c r="O126" s="170">
        <v>169</v>
      </c>
      <c r="P126" s="170" t="s">
        <v>107</v>
      </c>
      <c r="Q126" s="170" t="s">
        <v>107</v>
      </c>
      <c r="R126" s="170" t="s">
        <v>107</v>
      </c>
      <c r="S126" s="43" t="str">
        <f ca="1">IF(P126="NA", "NA", IF(OR(O126="NA", P126=""), P126, O126/P126))</f>
        <v>NA</v>
      </c>
      <c r="T126" s="27">
        <f ca="1">O126*N126</f>
        <v>16900</v>
      </c>
      <c r="U126" s="26" t="s">
        <v>107</v>
      </c>
      <c r="V126" s="171" t="s">
        <v>107</v>
      </c>
      <c r="W126" s="26" t="s">
        <v>3369</v>
      </c>
      <c r="X126" s="2" t="str" cm="1">
        <f t="array" aca="1" ref="X126" ca="1">IF(B126="","",IF(MAX(IF(B:B=B126,C:C))=C126,"Y","N"))</f>
        <v>Y</v>
      </c>
      <c r="Y126" s="2"/>
      <c r="Z126" s="172"/>
      <c r="AA126" s="2" t="s">
        <v>3334</v>
      </c>
      <c r="AE126" s="2" t="s">
        <v>7907</v>
      </c>
    </row>
    <row r="127" spans="1:31" x14ac:dyDescent="0.25">
      <c r="A127" s="115">
        <f ca="1">INDEX('1.MetaData'!A:A, MATCH($E127, '1.MetaData'!$B:$B, 0))</f>
        <v>85</v>
      </c>
      <c r="B127" s="245" t="s">
        <v>3568</v>
      </c>
      <c r="C127" s="14">
        <v>1</v>
      </c>
      <c r="D127" s="14" t="s">
        <v>70</v>
      </c>
      <c r="E127" s="1" t="str">
        <f ca="1">VLOOKUP(B127,'2.Tissue'!$B:$D,2,FALSE)</f>
        <v>OG85</v>
      </c>
      <c r="F127" s="80" t="str">
        <f ca="1">IF(C127&gt;1,_xlfn.CONCAT(B127,"_D",C127),_xlfn.CONCAT(B127,"_D"))</f>
        <v>OG85G_D</v>
      </c>
      <c r="G127" s="58" t="str">
        <f ca="1">VLOOKUP($E127,'1.MetaData'!$B:$H,3,FALSE)</f>
        <v>Epinephelides armatus</v>
      </c>
      <c r="H127" s="40" t="str">
        <f ca="1">VLOOKUP($E127,'1.MetaData'!$B:$H,4,FALSE)</f>
        <v>Breaksea cod</v>
      </c>
      <c r="I127" s="194" t="str">
        <f ca="1">VLOOKUP(DNAEXT[[#This Row],[Sample ID]],'2.Tissue'!B:N,13,FALSE)</f>
        <v>Tissue Box 5</v>
      </c>
      <c r="J127" s="26" t="s">
        <v>3366</v>
      </c>
      <c r="K127" s="173">
        <v>45258</v>
      </c>
      <c r="L127" s="26" t="s">
        <v>3545</v>
      </c>
      <c r="M127" s="26"/>
      <c r="N127" s="169">
        <v>120</v>
      </c>
      <c r="O127" s="170">
        <v>149</v>
      </c>
      <c r="P127" s="170"/>
      <c r="Q127" s="170"/>
      <c r="R127" s="170"/>
      <c r="S127" s="43">
        <f ca="1">IF(P127="NA", "NA", IF(OR(O127="NA", P127=""), P127, O127/P127))</f>
        <v>0</v>
      </c>
      <c r="T127" s="27">
        <f ca="1">O127*N127</f>
        <v>17880</v>
      </c>
      <c r="U127" s="26" t="s">
        <v>3488</v>
      </c>
      <c r="V127" s="171"/>
      <c r="W127" s="26" t="s">
        <v>3382</v>
      </c>
      <c r="X127" s="2" t="str" cm="1">
        <f t="array" aca="1" ref="X127" ca="1">IF(B127="","",IF(MAX(IF(B:B=B127,C:C))=C127,"Y","N"))</f>
        <v>N</v>
      </c>
      <c r="Y127" s="2"/>
      <c r="Z127" s="172" t="s">
        <v>3570</v>
      </c>
      <c r="AA127" s="2"/>
      <c r="AE127" s="2" t="s">
        <v>7990</v>
      </c>
    </row>
    <row r="128" spans="1:31" x14ac:dyDescent="0.25">
      <c r="A128" s="115">
        <f ca="1">INDEX('1.MetaData'!A:A, MATCH($E128, '1.MetaData'!$B:$B, 0))</f>
        <v>86</v>
      </c>
      <c r="B128" s="245" t="s">
        <v>3573</v>
      </c>
      <c r="C128" s="14">
        <v>1</v>
      </c>
      <c r="D128" s="14" t="s">
        <v>70</v>
      </c>
      <c r="E128" s="1" t="str">
        <f ca="1">VLOOKUP(B128,'2.Tissue'!$B:$D,2,FALSE)</f>
        <v>OG86</v>
      </c>
      <c r="F128" s="80" t="str">
        <f ca="1">IF(C128&gt;1,_xlfn.CONCAT(B128,"_D",C128),_xlfn.CONCAT(B128,"_D"))</f>
        <v>OG86G_D</v>
      </c>
      <c r="G128" s="58" t="str">
        <f ca="1">VLOOKUP($E128,'1.MetaData'!$B:$H,3,FALSE)</f>
        <v>Centroberyx lineatus</v>
      </c>
      <c r="H128" s="40" t="str">
        <f ca="1">VLOOKUP($E128,'1.MetaData'!$B:$H,4,FALSE)</f>
        <v>Swallowtail</v>
      </c>
      <c r="I128" s="194" t="str">
        <f ca="1">VLOOKUP(DNAEXT[[#This Row],[Sample ID]],'2.Tissue'!B:N,13,FALSE)</f>
        <v>Tissue Box 5</v>
      </c>
      <c r="J128" s="328" t="s">
        <v>3366</v>
      </c>
      <c r="K128" s="173">
        <v>45180</v>
      </c>
      <c r="L128" s="26" t="s">
        <v>3515</v>
      </c>
      <c r="M128" s="26"/>
      <c r="N128" s="169">
        <v>74</v>
      </c>
      <c r="O128" s="170">
        <v>2.64</v>
      </c>
      <c r="P128" s="170" t="s">
        <v>107</v>
      </c>
      <c r="Q128" s="170" t="s">
        <v>107</v>
      </c>
      <c r="R128" s="170" t="s">
        <v>107</v>
      </c>
      <c r="S128" s="43" t="str">
        <f ca="1">IF(P128="NA", "NA", IF(OR(O128="NA", P128=""), P128, O128/P128))</f>
        <v>NA</v>
      </c>
      <c r="T128" s="27">
        <f ca="1">O128*N128</f>
        <v>195.36</v>
      </c>
      <c r="U128" s="26" t="s">
        <v>107</v>
      </c>
      <c r="V128" s="171" t="s">
        <v>107</v>
      </c>
      <c r="W128" s="26" t="s">
        <v>3382</v>
      </c>
      <c r="X128" s="2" t="str" cm="1">
        <f t="array" aca="1" ref="X128" ca="1">IF(B128="","",IF(MAX(IF(B:B=B128,C:C))=C128,"Y","N"))</f>
        <v>N</v>
      </c>
      <c r="Y128" s="2"/>
      <c r="Z128" s="172" t="s">
        <v>3575</v>
      </c>
      <c r="AA128" s="2"/>
      <c r="AE128" s="2" t="s">
        <v>7990</v>
      </c>
    </row>
    <row r="129" spans="1:31" x14ac:dyDescent="0.25">
      <c r="A129" s="115">
        <f ca="1">INDEX('1.MetaData'!A:A, MATCH($E129, '1.MetaData'!$B:$B, 0))</f>
        <v>86</v>
      </c>
      <c r="B129" s="245" t="s">
        <v>3573</v>
      </c>
      <c r="C129" s="14">
        <v>2</v>
      </c>
      <c r="D129" s="14" t="s">
        <v>3384</v>
      </c>
      <c r="E129" s="1" t="str">
        <f ca="1">VLOOKUP(B129,'2.Tissue'!$B:$D,2,FALSE)</f>
        <v>OG86</v>
      </c>
      <c r="F129" s="80" t="str">
        <f ca="1">IF(C129&gt;1,_xlfn.CONCAT(B129,"_D",C129),_xlfn.CONCAT(B129,"_D"))</f>
        <v>OG86G_D2</v>
      </c>
      <c r="G129" s="58" t="str">
        <f ca="1">VLOOKUP($E129,'1.MetaData'!$B:$H,3,FALSE)</f>
        <v>Centroberyx lineatus</v>
      </c>
      <c r="H129" s="40" t="str">
        <f ca="1">VLOOKUP($E129,'1.MetaData'!$B:$H,4,FALSE)</f>
        <v>Swallowtail</v>
      </c>
      <c r="I129" s="194" t="str">
        <f ca="1">VLOOKUP(DNAEXT[[#This Row],[Sample ID]],'2.Tissue'!B:N,13,FALSE)</f>
        <v>Tissue Box 5</v>
      </c>
      <c r="J129" s="328" t="s">
        <v>3366</v>
      </c>
      <c r="K129" s="173">
        <v>45215</v>
      </c>
      <c r="L129" s="176" t="s">
        <v>3518</v>
      </c>
      <c r="M129" s="26" t="s">
        <v>3404</v>
      </c>
      <c r="N129" s="169">
        <v>75</v>
      </c>
      <c r="O129" s="170">
        <v>0.94799999999999995</v>
      </c>
      <c r="P129" s="170" t="s">
        <v>107</v>
      </c>
      <c r="Q129" s="170" t="s">
        <v>107</v>
      </c>
      <c r="R129" s="170" t="s">
        <v>107</v>
      </c>
      <c r="S129" s="43" t="str">
        <f ca="1">IF(P129="NA", "NA", IF(OR(O129="NA", P129=""), P129, O129/P129))</f>
        <v>NA</v>
      </c>
      <c r="T129" s="27">
        <f ca="1">O129*N129</f>
        <v>71.099999999999994</v>
      </c>
      <c r="U129" s="26" t="s">
        <v>107</v>
      </c>
      <c r="V129" s="171" t="s">
        <v>107</v>
      </c>
      <c r="W129" s="26" t="s">
        <v>3382</v>
      </c>
      <c r="X129" s="2" t="str" cm="1">
        <f t="array" aca="1" ref="X129" ca="1">IF(B129="","",IF(MAX(IF(B:B=B129,C:C))=C129,"Y","N"))</f>
        <v>N</v>
      </c>
      <c r="Y129" s="2"/>
      <c r="Z129" s="172" t="s">
        <v>3574</v>
      </c>
      <c r="AA129" s="2"/>
      <c r="AE129" s="2" t="s">
        <v>7990</v>
      </c>
    </row>
    <row r="130" spans="1:31" x14ac:dyDescent="0.25">
      <c r="A130" s="115">
        <f ca="1">INDEX('1.MetaData'!A:A, MATCH($E130, '1.MetaData'!$B:$B, 0))</f>
        <v>87</v>
      </c>
      <c r="B130" s="245" t="s">
        <v>3576</v>
      </c>
      <c r="C130" s="14">
        <v>1</v>
      </c>
      <c r="D130" s="14" t="s">
        <v>3384</v>
      </c>
      <c r="E130" s="1" t="str">
        <f ca="1">VLOOKUP(B130,'2.Tissue'!$B:$D,2,FALSE)</f>
        <v>OG87</v>
      </c>
      <c r="F130" s="80" t="str">
        <f ca="1">IF(C130&gt;1,_xlfn.CONCAT(B130,"_D",C130),_xlfn.CONCAT(B130,"_D"))</f>
        <v>OG87G_D</v>
      </c>
      <c r="G130" s="58" t="str">
        <f ca="1">VLOOKUP($E130,'1.MetaData'!$B:$H,3,FALSE)</f>
        <v>Bodianus frenchii</v>
      </c>
      <c r="H130" s="40" t="str">
        <f ca="1">VLOOKUP($E130,'1.MetaData'!$B:$H,4,FALSE)</f>
        <v>Western Fox Fish</v>
      </c>
      <c r="I130" s="194" t="str">
        <f ca="1">VLOOKUP(DNAEXT[[#This Row],[Sample ID]],'2.Tissue'!B:N,13,FALSE)</f>
        <v>Tissue Box 5</v>
      </c>
      <c r="J130" s="328" t="s">
        <v>3366</v>
      </c>
      <c r="K130" s="173">
        <v>45215</v>
      </c>
      <c r="L130" s="176" t="s">
        <v>3518</v>
      </c>
      <c r="M130" s="26" t="s">
        <v>3404</v>
      </c>
      <c r="N130" s="169">
        <v>75</v>
      </c>
      <c r="O130" s="170">
        <v>4.78</v>
      </c>
      <c r="P130" s="170" t="s">
        <v>107</v>
      </c>
      <c r="Q130" s="170" t="s">
        <v>107</v>
      </c>
      <c r="R130" s="170" t="s">
        <v>107</v>
      </c>
      <c r="S130" s="43" t="str">
        <f ca="1">IF(P130="NA", "NA", IF(OR(O130="NA", P130=""), P130, O130/P130))</f>
        <v>NA</v>
      </c>
      <c r="T130" s="27">
        <f ca="1">O130*N130</f>
        <v>358.5</v>
      </c>
      <c r="U130" s="26" t="s">
        <v>107</v>
      </c>
      <c r="V130" s="171" t="s">
        <v>107</v>
      </c>
      <c r="W130" s="26" t="s">
        <v>3382</v>
      </c>
      <c r="X130" s="2" t="str" cm="1">
        <f t="array" aca="1" ref="X130" ca="1">IF(B130="","",IF(MAX(IF(B:B=B130,C:C))=C130,"Y","N"))</f>
        <v>N</v>
      </c>
      <c r="Y130" s="2"/>
      <c r="Z130" s="172" t="s">
        <v>3577</v>
      </c>
      <c r="AA130" s="2"/>
      <c r="AE130" s="2" t="s">
        <v>7989</v>
      </c>
    </row>
    <row r="131" spans="1:31" x14ac:dyDescent="0.25">
      <c r="A131" s="115">
        <f ca="1">INDEX('1.MetaData'!A:A, MATCH($E131, '1.MetaData'!$B:$B, 0))</f>
        <v>87</v>
      </c>
      <c r="B131" s="245" t="s">
        <v>3576</v>
      </c>
      <c r="C131" s="14">
        <v>2</v>
      </c>
      <c r="D131" s="14" t="s">
        <v>3384</v>
      </c>
      <c r="E131" s="1" t="str">
        <f ca="1">VLOOKUP(B131,'2.Tissue'!$B:$D,2,FALSE)</f>
        <v>OG87</v>
      </c>
      <c r="F131" s="80" t="str">
        <f ca="1">IF(C131&gt;1,_xlfn.CONCAT(B131,"_D",C131),_xlfn.CONCAT(B131,"_D"))</f>
        <v>OG87G_D2</v>
      </c>
      <c r="G131" s="58" t="str">
        <f ca="1">VLOOKUP($E131,'1.MetaData'!$B:$H,3,FALSE)</f>
        <v>Bodianus frenchii</v>
      </c>
      <c r="H131" s="58" t="str">
        <f ca="1">VLOOKUP($E131,'1.MetaData'!$B:$H,4,FALSE)</f>
        <v>Western Fox Fish</v>
      </c>
      <c r="I131" s="194" t="str">
        <f ca="1">VLOOKUP(DNAEXT[[#This Row],[Sample ID]],'2.Tissue'!B:N,13,FALSE)</f>
        <v>Tissue Box 5</v>
      </c>
      <c r="J131" s="328" t="s">
        <v>3366</v>
      </c>
      <c r="K131" s="173">
        <v>45538</v>
      </c>
      <c r="L131" s="168" t="s">
        <v>3467</v>
      </c>
      <c r="M131" s="26" t="s">
        <v>3380</v>
      </c>
      <c r="N131" s="169">
        <v>120</v>
      </c>
      <c r="O131" s="170">
        <v>3.87</v>
      </c>
      <c r="P131" s="170">
        <v>10.3</v>
      </c>
      <c r="Q131" s="170">
        <v>1.76</v>
      </c>
      <c r="R131" s="170">
        <v>0.76</v>
      </c>
      <c r="S131" s="43">
        <f ca="1">IF(P131="NA", "NA", IF(OR(O131="NA", P131=""), P131, O131/P131))</f>
        <v>0.3757281553398058</v>
      </c>
      <c r="T131" s="27">
        <f ca="1">O131*N131</f>
        <v>464.40000000000003</v>
      </c>
      <c r="U131" s="171" t="s">
        <v>3468</v>
      </c>
      <c r="V131" s="171" t="s">
        <v>3578</v>
      </c>
      <c r="W131" s="171" t="s">
        <v>3565</v>
      </c>
      <c r="X131" s="2" t="str" cm="1">
        <f t="array" aca="1" ref="X131" ca="1">IF(B131="","",IF(MAX(IF(B:B=B131,C:C))=C131,"Y","N"))</f>
        <v>Y</v>
      </c>
      <c r="Y131" s="26"/>
      <c r="Z131" s="172"/>
      <c r="AE131" s="2" t="s">
        <v>7989</v>
      </c>
    </row>
    <row r="132" spans="1:31" x14ac:dyDescent="0.25">
      <c r="A132" s="115">
        <f ca="1">INDEX('1.MetaData'!A:A, MATCH($E132, '1.MetaData'!$B:$B, 0))</f>
        <v>87</v>
      </c>
      <c r="B132" s="245" t="s">
        <v>3579</v>
      </c>
      <c r="C132" s="14">
        <v>1</v>
      </c>
      <c r="D132" s="14" t="s">
        <v>70</v>
      </c>
      <c r="E132" s="1" t="str">
        <f ca="1">VLOOKUP(B132,'2.Tissue'!$B:$D,2,FALSE)</f>
        <v>OG87</v>
      </c>
      <c r="F132" s="80" t="str">
        <f ca="1">IF(C132&gt;1,_xlfn.CONCAT(B132,"_D",C132),_xlfn.CONCAT(B132,"_D"))</f>
        <v>OG87M_D</v>
      </c>
      <c r="G132" s="58" t="str">
        <f ca="1">VLOOKUP($E132,'1.MetaData'!$B:$H,3,FALSE)</f>
        <v>Bodianus frenchii</v>
      </c>
      <c r="H132" s="58" t="str">
        <f ca="1">VLOOKUP($E132,'1.MetaData'!$B:$H,4,FALSE)</f>
        <v>Western Fox Fish</v>
      </c>
      <c r="I132" s="194" t="str">
        <f ca="1">VLOOKUP(DNAEXT[[#This Row],[Sample ID]],'2.Tissue'!B:N,13,FALSE)</f>
        <v>Tissue Box 5</v>
      </c>
      <c r="J132" s="328" t="s">
        <v>3366</v>
      </c>
      <c r="K132" s="173">
        <v>45593</v>
      </c>
      <c r="L132" s="168" t="s">
        <v>3526</v>
      </c>
      <c r="M132" s="26" t="s">
        <v>3404</v>
      </c>
      <c r="N132" s="169">
        <v>120</v>
      </c>
      <c r="O132" s="170">
        <v>0.505</v>
      </c>
      <c r="P132" s="170">
        <v>1.9</v>
      </c>
      <c r="Q132" s="170">
        <v>1.4</v>
      </c>
      <c r="R132" s="170">
        <v>0.19</v>
      </c>
      <c r="S132" s="43">
        <f ca="1">IF(P132="NA", "NA", IF(OR(O132="NA", P132=""), P132, O132/P132))</f>
        <v>0.26578947368421052</v>
      </c>
      <c r="T132" s="27">
        <f ca="1">O132*N132</f>
        <v>60.6</v>
      </c>
      <c r="U132" s="171" t="s">
        <v>3527</v>
      </c>
      <c r="V132" s="171" t="s">
        <v>3580</v>
      </c>
      <c r="W132" s="171" t="s">
        <v>3369</v>
      </c>
      <c r="X132" s="2" t="str" cm="1">
        <f t="array" aca="1" ref="X132" ca="1">IF(B132="","",IF(MAX(IF(B:B=B132,C:C))=C132,"Y","N"))</f>
        <v>Y</v>
      </c>
      <c r="Y132" s="26" t="s">
        <v>92</v>
      </c>
      <c r="Z132" s="172" t="s">
        <v>3581</v>
      </c>
    </row>
    <row r="133" spans="1:31" hidden="1" x14ac:dyDescent="0.25">
      <c r="A133" s="115">
        <f ca="1">INDEX('1.MetaData'!A:A, MATCH($E133, '1.MetaData'!$B:$B, 0))</f>
        <v>89</v>
      </c>
      <c r="B133" s="245" t="s">
        <v>3585</v>
      </c>
      <c r="C133" s="14">
        <v>3</v>
      </c>
      <c r="D133" s="14" t="s">
        <v>70</v>
      </c>
      <c r="E133" s="1" t="str">
        <f ca="1">VLOOKUP(B133,'2.Tissue'!$B:$D,2,FALSE)</f>
        <v>OG89</v>
      </c>
      <c r="F133" s="80" t="str">
        <f ca="1">IF(C133&gt;1,_xlfn.CONCAT(B133,"_D",C133),_xlfn.CONCAT(B133,"_D"))</f>
        <v>OG89G_D3</v>
      </c>
      <c r="G133" s="58" t="str">
        <f ca="1">VLOOKUP($E133,'1.MetaData'!$B:$H,3,FALSE)</f>
        <v>Trachichthys australis</v>
      </c>
      <c r="H133" s="58" t="str">
        <f ca="1">VLOOKUP($E133,'1.MetaData'!$B:$H,4,FALSE)</f>
        <v>Roughy</v>
      </c>
      <c r="I133" s="194" t="str">
        <f ca="1">VLOOKUP(DNAEXT[[#This Row],[Sample ID]],'2.Tissue'!B:N,13,FALSE)</f>
        <v>Tissue Box 5</v>
      </c>
      <c r="J133" s="26" t="s">
        <v>3374</v>
      </c>
      <c r="K133" s="173">
        <v>45412</v>
      </c>
      <c r="L133" s="168" t="s">
        <v>3521</v>
      </c>
      <c r="M133" s="26" t="s">
        <v>3376</v>
      </c>
      <c r="N133" s="169">
        <v>75</v>
      </c>
      <c r="O133" s="170">
        <v>110</v>
      </c>
      <c r="P133" s="170" t="s">
        <v>107</v>
      </c>
      <c r="Q133" s="170" t="s">
        <v>107</v>
      </c>
      <c r="R133" s="170" t="s">
        <v>107</v>
      </c>
      <c r="S133" s="43" t="str">
        <f ca="1">IF(P133="NA", "NA", IF(OR(O133="NA", P133=""), P133, O133/P133))</f>
        <v>NA</v>
      </c>
      <c r="T133" s="27">
        <f ca="1">O133*N133</f>
        <v>8250</v>
      </c>
      <c r="U133" s="171" t="s">
        <v>107</v>
      </c>
      <c r="V133" s="171" t="s">
        <v>107</v>
      </c>
      <c r="W133" s="171" t="s">
        <v>3369</v>
      </c>
      <c r="X133" s="2" t="str" cm="1">
        <f t="array" aca="1" ref="X133" ca="1">IF(B133="","",IF(MAX(IF(B:B=B133,C:C))=C133,"Y","N"))</f>
        <v>Y</v>
      </c>
      <c r="Y133" s="26" t="s">
        <v>92</v>
      </c>
      <c r="Z133" s="172"/>
      <c r="AA133" s="2" t="s">
        <v>3334</v>
      </c>
      <c r="AE133" s="2" t="s">
        <v>7907</v>
      </c>
    </row>
    <row r="134" spans="1:31" hidden="1" x14ac:dyDescent="0.25">
      <c r="A134" s="115">
        <f ca="1">INDEX('1.MetaData'!A:A, MATCH($E134, '1.MetaData'!$B:$B, 0))</f>
        <v>89</v>
      </c>
      <c r="B134" s="245" t="s">
        <v>3586</v>
      </c>
      <c r="C134" s="14">
        <v>2</v>
      </c>
      <c r="D134" s="14" t="s">
        <v>3384</v>
      </c>
      <c r="E134" s="1" t="str">
        <f ca="1">VLOOKUP(B134,'2.Tissue'!$B:$D,2,FALSE)</f>
        <v>OG89</v>
      </c>
      <c r="F134" s="80" t="str">
        <f ca="1">IF(C134&gt;1,_xlfn.CONCAT(B134,"_D",C134),_xlfn.CONCAT(B134,"_D"))</f>
        <v>OG89M_D2</v>
      </c>
      <c r="G134" s="58" t="str">
        <f ca="1">VLOOKUP($E134,'1.MetaData'!$B:$H,3,FALSE)</f>
        <v>Trachichthys australis</v>
      </c>
      <c r="H134" s="58" t="str">
        <f ca="1">VLOOKUP($E134,'1.MetaData'!$B:$H,4,FALSE)</f>
        <v>Roughy</v>
      </c>
      <c r="I134" s="194" t="str">
        <f ca="1">VLOOKUP(DNAEXT[[#This Row],[Sample ID]],'2.Tissue'!B:N,13,FALSE)</f>
        <v>Tissue Box 5</v>
      </c>
      <c r="J134" s="26" t="s">
        <v>3374</v>
      </c>
      <c r="K134" s="173">
        <v>45348</v>
      </c>
      <c r="L134" s="168" t="s">
        <v>3587</v>
      </c>
      <c r="M134" s="26" t="s">
        <v>3376</v>
      </c>
      <c r="N134" s="169">
        <v>200</v>
      </c>
      <c r="O134" s="170" t="s">
        <v>107</v>
      </c>
      <c r="P134" s="170" t="s">
        <v>107</v>
      </c>
      <c r="Q134" s="170" t="s">
        <v>107</v>
      </c>
      <c r="R134" s="170" t="s">
        <v>107</v>
      </c>
      <c r="S134" s="43" t="str">
        <f ca="1">IF(P134="NA", "NA", IF(OR(O134="NA", P134=""), P134, O134/P134))</f>
        <v>NA</v>
      </c>
      <c r="T134" s="27" t="e">
        <f ca="1">O134*N134</f>
        <v>#VALUE!</v>
      </c>
      <c r="U134" s="171" t="s">
        <v>107</v>
      </c>
      <c r="V134" s="171" t="s">
        <v>107</v>
      </c>
      <c r="W134" s="171" t="s">
        <v>3382</v>
      </c>
      <c r="X134" s="2" t="str" cm="1">
        <f t="array" aca="1" ref="X134" ca="1">IF(B134="","",IF(MAX(IF(B:B=B134,C:C))=C134,"Y","N"))</f>
        <v>Y</v>
      </c>
      <c r="Y134" s="26"/>
      <c r="Z134" s="172" t="s">
        <v>3588</v>
      </c>
    </row>
    <row r="135" spans="1:31" x14ac:dyDescent="0.25">
      <c r="A135" s="115">
        <f ca="1">INDEX('1.MetaData'!A:A, MATCH($E135, '1.MetaData'!$B:$B, 0))</f>
        <v>88</v>
      </c>
      <c r="B135" s="245" t="s">
        <v>3584</v>
      </c>
      <c r="C135" s="14">
        <v>1</v>
      </c>
      <c r="D135" s="14" t="s">
        <v>70</v>
      </c>
      <c r="E135" s="1" t="str">
        <f ca="1">VLOOKUP(B135,'2.Tissue'!$B:$D,2,FALSE)</f>
        <v>OG88</v>
      </c>
      <c r="F135" s="80" t="str">
        <f ca="1">IF(C135&gt;1,_xlfn.CONCAT(B135,"_D",C135),_xlfn.CONCAT(B135,"_D"))</f>
        <v>OG88G_D</v>
      </c>
      <c r="G135" s="58" t="str">
        <f ca="1">VLOOKUP($E135,'1.MetaData'!$B:$H,3,FALSE)</f>
        <v>Enoplosus armatus</v>
      </c>
      <c r="H135" s="40" t="str">
        <f ca="1">VLOOKUP($E135,'1.MetaData'!$B:$H,4,FALSE)</f>
        <v>Old wife</v>
      </c>
      <c r="I135" s="194" t="str">
        <f ca="1">VLOOKUP(DNAEXT[[#This Row],[Sample ID]],'2.Tissue'!B:N,13,FALSE)</f>
        <v>Tissue Box 5</v>
      </c>
      <c r="J135" s="26" t="s">
        <v>3366</v>
      </c>
      <c r="K135" s="168">
        <v>45099</v>
      </c>
      <c r="L135" s="26" t="s">
        <v>3554</v>
      </c>
      <c r="M135" s="26"/>
      <c r="N135" s="169"/>
      <c r="O135" s="170">
        <v>260</v>
      </c>
      <c r="P135" s="170"/>
      <c r="Q135" s="170"/>
      <c r="R135" s="170"/>
      <c r="S135" s="43">
        <f ca="1">IF(P135="NA", "NA", IF(OR(O135="NA", P135=""), P135, O135/P135))</f>
        <v>0</v>
      </c>
      <c r="T135" s="27">
        <f ca="1">O135*N135</f>
        <v>0</v>
      </c>
      <c r="U135" s="26"/>
      <c r="V135" s="171"/>
      <c r="W135" s="26"/>
      <c r="X135" s="2" t="str" cm="1">
        <f t="array" aca="1" ref="X135" ca="1">IF(B135="","",IF(MAX(IF(B:B=B135,C:C))=C135,"Y","N"))</f>
        <v>Y</v>
      </c>
      <c r="Y135" s="2"/>
      <c r="Z135" s="172"/>
      <c r="AA135" s="2"/>
      <c r="AE135" s="2" t="s">
        <v>7990</v>
      </c>
    </row>
    <row r="136" spans="1:31" x14ac:dyDescent="0.25">
      <c r="A136" s="115">
        <f ca="1">INDEX('1.MetaData'!A:A, MATCH($E136, '1.MetaData'!$B:$B, 0))</f>
        <v>89</v>
      </c>
      <c r="B136" s="245" t="s">
        <v>3585</v>
      </c>
      <c r="C136" s="14">
        <v>1</v>
      </c>
      <c r="D136" s="14" t="s">
        <v>3384</v>
      </c>
      <c r="E136" s="1" t="str">
        <f ca="1">VLOOKUP(B136,'2.Tissue'!$B:$D,2,FALSE)</f>
        <v>OG89</v>
      </c>
      <c r="F136" s="80" t="str">
        <f ca="1">IF(C136&gt;1,_xlfn.CONCAT(B136,"_D",C136),_xlfn.CONCAT(B136,"_D"))</f>
        <v>OG89G_D</v>
      </c>
      <c r="G136" s="58" t="str">
        <f ca="1">VLOOKUP($E136,'1.MetaData'!$B:$H,3,FALSE)</f>
        <v>Trachichthys australis</v>
      </c>
      <c r="H136" s="40" t="str">
        <f ca="1">VLOOKUP($E136,'1.MetaData'!$B:$H,4,FALSE)</f>
        <v>Roughy</v>
      </c>
      <c r="I136" s="194" t="str">
        <f ca="1">VLOOKUP(DNAEXT[[#This Row],[Sample ID]],'2.Tissue'!B:N,13,FALSE)</f>
        <v>Tissue Box 5</v>
      </c>
      <c r="J136" s="328" t="s">
        <v>3366</v>
      </c>
      <c r="K136" s="173">
        <v>45258</v>
      </c>
      <c r="L136" s="26" t="s">
        <v>3545</v>
      </c>
      <c r="M136" s="26" t="s">
        <v>3404</v>
      </c>
      <c r="N136" s="169">
        <v>100</v>
      </c>
      <c r="O136" s="170">
        <v>0.83</v>
      </c>
      <c r="P136" s="170" t="s">
        <v>107</v>
      </c>
      <c r="Q136" s="170" t="s">
        <v>107</v>
      </c>
      <c r="R136" s="170" t="s">
        <v>107</v>
      </c>
      <c r="S136" s="43" t="str">
        <f ca="1">IF(P136="NA", "NA", IF(OR(O136="NA", P136=""), P136, O136/P136))</f>
        <v>NA</v>
      </c>
      <c r="T136" s="27">
        <f ca="1">O136*N136</f>
        <v>83</v>
      </c>
      <c r="U136" s="26" t="s">
        <v>107</v>
      </c>
      <c r="V136" s="171" t="s">
        <v>107</v>
      </c>
      <c r="W136" s="26" t="s">
        <v>3382</v>
      </c>
      <c r="X136" s="2" t="str" cm="1">
        <f t="array" aca="1" ref="X136" ca="1">IF(B136="","",IF(MAX(IF(B:B=B136,C:C))=C136,"Y","N"))</f>
        <v>N</v>
      </c>
      <c r="Y136" s="2"/>
      <c r="Z136" s="172"/>
      <c r="AA136" s="2"/>
    </row>
    <row r="137" spans="1:31" x14ac:dyDescent="0.25">
      <c r="A137" s="115">
        <f ca="1">INDEX('1.MetaData'!A:A, MATCH($E137, '1.MetaData'!$B:$B, 0))</f>
        <v>89</v>
      </c>
      <c r="B137" s="245" t="s">
        <v>3585</v>
      </c>
      <c r="C137" s="14">
        <v>2</v>
      </c>
      <c r="D137" s="14" t="s">
        <v>3384</v>
      </c>
      <c r="E137" s="1" t="str">
        <f ca="1">VLOOKUP(B137,'2.Tissue'!$B:$D,2,FALSE)</f>
        <v>OG89</v>
      </c>
      <c r="F137" s="80" t="str">
        <f ca="1">IF(C137&gt;1,_xlfn.CONCAT(B137,"_D",C137),_xlfn.CONCAT(B137,"_D"))</f>
        <v>OG89G_D2</v>
      </c>
      <c r="G137" s="58" t="str">
        <f ca="1">VLOOKUP($E137,'1.MetaData'!$B:$H,3,FALSE)</f>
        <v>Trachichthys australis</v>
      </c>
      <c r="H137" s="40" t="str">
        <f ca="1">VLOOKUP($E137,'1.MetaData'!$B:$H,4,FALSE)</f>
        <v>Roughy</v>
      </c>
      <c r="I137" s="194" t="str">
        <f ca="1">VLOOKUP(DNAEXT[[#This Row],[Sample ID]],'2.Tissue'!B:N,13,FALSE)</f>
        <v>Tissue Box 5</v>
      </c>
      <c r="J137" s="328" t="s">
        <v>3366</v>
      </c>
      <c r="K137" s="173">
        <v>45321</v>
      </c>
      <c r="L137" s="26" t="s">
        <v>3406</v>
      </c>
      <c r="M137" s="26" t="s">
        <v>3380</v>
      </c>
      <c r="N137" s="169">
        <v>120</v>
      </c>
      <c r="O137" s="170">
        <v>0</v>
      </c>
      <c r="P137" s="170">
        <v>1.6</v>
      </c>
      <c r="Q137" s="170">
        <v>1.71</v>
      </c>
      <c r="R137" s="170">
        <v>0.26</v>
      </c>
      <c r="S137" s="43">
        <f ca="1">IF(P137="NA", "NA", IF(OR(O137="NA", P137=""), P137, O137/P137))</f>
        <v>0</v>
      </c>
      <c r="T137" s="27">
        <f ca="1">O137*N137</f>
        <v>0</v>
      </c>
      <c r="U137" s="26" t="s">
        <v>3407</v>
      </c>
      <c r="V137" s="171">
        <v>3488</v>
      </c>
      <c r="W137" s="26" t="s">
        <v>3369</v>
      </c>
      <c r="X137" s="2" t="str" cm="1">
        <f t="array" aca="1" ref="X137" ca="1">IF(B137="","",IF(MAX(IF(B:B=B137,C:C))=C137,"Y","N"))</f>
        <v>N</v>
      </c>
      <c r="Y137" s="2"/>
      <c r="Z137" s="172" t="s">
        <v>3589</v>
      </c>
      <c r="AA137" s="2"/>
      <c r="AE137" s="2" t="s">
        <v>7990</v>
      </c>
    </row>
    <row r="138" spans="1:31" x14ac:dyDescent="0.25">
      <c r="A138" s="115">
        <f ca="1">INDEX('1.MetaData'!A:A, MATCH($E138, '1.MetaData'!$B:$B, 0))</f>
        <v>90</v>
      </c>
      <c r="B138" s="245" t="s">
        <v>3590</v>
      </c>
      <c r="C138" s="14">
        <v>2</v>
      </c>
      <c r="D138" s="14" t="s">
        <v>70</v>
      </c>
      <c r="E138" s="1" t="str">
        <f ca="1">VLOOKUP(B138,'2.Tissue'!$B:$D,2,FALSE)</f>
        <v>OG90</v>
      </c>
      <c r="F138" s="80" t="str">
        <f ca="1">IF(C138&gt;1,_xlfn.CONCAT(B138,"_D",C138),_xlfn.CONCAT(B138,"_D"))</f>
        <v>OG90H_D2</v>
      </c>
      <c r="G138" s="58" t="str">
        <f ca="1">VLOOKUP($E138,'1.MetaData'!$B:$H,3,FALSE)</f>
        <v>Pseudocaranx georgianus</v>
      </c>
      <c r="H138" s="58" t="str">
        <f ca="1">VLOOKUP($E138,'1.MetaData'!$B:$H,4,FALSE)</f>
        <v>Silver Trevally</v>
      </c>
      <c r="I138" s="194" t="str">
        <f ca="1">VLOOKUP(DNAEXT[[#This Row],[Sample ID]],'2.Tissue'!B:N,13,FALSE)</f>
        <v>Tissue Box 6</v>
      </c>
      <c r="J138" s="26" t="s">
        <v>3366</v>
      </c>
      <c r="K138" s="173">
        <v>45392</v>
      </c>
      <c r="L138" s="168" t="s">
        <v>3591</v>
      </c>
      <c r="M138" s="26" t="s">
        <v>3380</v>
      </c>
      <c r="N138" s="169">
        <v>120</v>
      </c>
      <c r="O138" s="170">
        <v>317</v>
      </c>
      <c r="P138" s="170" t="s">
        <v>107</v>
      </c>
      <c r="Q138" s="170" t="s">
        <v>107</v>
      </c>
      <c r="R138" s="170" t="s">
        <v>107</v>
      </c>
      <c r="S138" s="43" t="str">
        <f ca="1">IF(P138="NA", "NA", IF(OR(O138="NA", P138=""), P138, O138/P138))</f>
        <v>NA</v>
      </c>
      <c r="T138" s="27">
        <f ca="1">O138*N138</f>
        <v>38040</v>
      </c>
      <c r="U138" s="171" t="s">
        <v>3592</v>
      </c>
      <c r="V138" s="171">
        <v>9025</v>
      </c>
      <c r="W138" s="171" t="s">
        <v>3369</v>
      </c>
      <c r="X138" s="2" t="str" cm="1">
        <f t="array" aca="1" ref="X138" ca="1">IF(B138="","",IF(MAX(IF(B:B=B138,C:C))=C138,"Y","N"))</f>
        <v>Y</v>
      </c>
      <c r="Y138" s="26"/>
      <c r="Z138" s="172"/>
      <c r="AE138" s="2" t="s">
        <v>7989</v>
      </c>
    </row>
    <row r="139" spans="1:31" hidden="1" x14ac:dyDescent="0.25">
      <c r="A139" s="115">
        <f ca="1">INDEX('1.MetaData'!A:A, MATCH($E139, '1.MetaData'!$B:$B, 0))</f>
        <v>91</v>
      </c>
      <c r="B139" s="245" t="s">
        <v>3594</v>
      </c>
      <c r="C139" s="14">
        <v>1</v>
      </c>
      <c r="D139" s="14" t="s">
        <v>70</v>
      </c>
      <c r="E139" s="1" t="str">
        <f ca="1">VLOOKUP(B139,'2.Tissue'!$B:$D,2,FALSE)</f>
        <v>OG91</v>
      </c>
      <c r="F139" s="80" t="str">
        <f ca="1">IF(C139&gt;1,_xlfn.CONCAT(B139,"_D",C139),_xlfn.CONCAT(B139,"_D"))</f>
        <v>OG91G_D</v>
      </c>
      <c r="G139" s="58" t="str">
        <f ca="1">VLOOKUP($E139,'1.MetaData'!$B:$H,3,FALSE)</f>
        <v>Meuschenia flavolineata</v>
      </c>
      <c r="H139" s="40" t="str">
        <f ca="1">VLOOKUP($E139,'1.MetaData'!$B:$H,4,FALSE)</f>
        <v>Yellow Striped Leatherjacket</v>
      </c>
      <c r="I139" s="194" t="str">
        <f ca="1">VLOOKUP(DNAEXT[[#This Row],[Sample ID]],'2.Tissue'!B:N,13,FALSE)</f>
        <v>Tissue Box 6</v>
      </c>
      <c r="J139" s="26" t="s">
        <v>3374</v>
      </c>
      <c r="K139" s="173">
        <v>45327</v>
      </c>
      <c r="L139" s="26" t="s">
        <v>3499</v>
      </c>
      <c r="M139" s="26" t="s">
        <v>3376</v>
      </c>
      <c r="N139" s="169">
        <v>100</v>
      </c>
      <c r="O139" s="170">
        <v>252</v>
      </c>
      <c r="P139" s="170" t="s">
        <v>107</v>
      </c>
      <c r="Q139" s="170" t="s">
        <v>107</v>
      </c>
      <c r="R139" s="170" t="s">
        <v>107</v>
      </c>
      <c r="S139" s="43" t="str">
        <f ca="1">IF(P139="NA", "NA", IF(OR(O139="NA", P139=""), P139, O139/P139))</f>
        <v>NA</v>
      </c>
      <c r="T139" s="27">
        <f ca="1">O139*N139</f>
        <v>25200</v>
      </c>
      <c r="U139" s="26" t="s">
        <v>107</v>
      </c>
      <c r="V139" s="171" t="s">
        <v>107</v>
      </c>
      <c r="W139" s="26" t="s">
        <v>3369</v>
      </c>
      <c r="X139" s="2" t="str" cm="1">
        <f t="array" aca="1" ref="X139" ca="1">IF(B139="","",IF(MAX(IF(B:B=B139,C:C))=C139,"Y","N"))</f>
        <v>N</v>
      </c>
      <c r="Y139" s="2" t="s">
        <v>92</v>
      </c>
      <c r="Z139" s="172"/>
      <c r="AA139" s="2" t="s">
        <v>3334</v>
      </c>
      <c r="AE139" s="2" t="s">
        <v>7907</v>
      </c>
    </row>
    <row r="140" spans="1:31" x14ac:dyDescent="0.25">
      <c r="A140" s="115">
        <f ca="1">INDEX('1.MetaData'!A:A, MATCH($E140, '1.MetaData'!$B:$B, 0))</f>
        <v>90</v>
      </c>
      <c r="B140" s="245" t="s">
        <v>3590</v>
      </c>
      <c r="C140" s="14">
        <v>1</v>
      </c>
      <c r="D140" s="14" t="s">
        <v>70</v>
      </c>
      <c r="E140" s="1" t="str">
        <f ca="1">VLOOKUP(B140,'2.Tissue'!$B:$D,2,FALSE)</f>
        <v>OG90</v>
      </c>
      <c r="F140" s="80" t="str">
        <f ca="1">IF(C140&gt;1,_xlfn.CONCAT(B140,"_D",C140),_xlfn.CONCAT(B140,"_D"))</f>
        <v>OG90H_D</v>
      </c>
      <c r="G140" s="58" t="str">
        <f ca="1">VLOOKUP($E140,'1.MetaData'!$B:$H,3,FALSE)</f>
        <v>Pseudocaranx georgianus</v>
      </c>
      <c r="H140" s="40" t="str">
        <f ca="1">VLOOKUP($E140,'1.MetaData'!$B:$H,4,FALSE)</f>
        <v>Silver Trevally</v>
      </c>
      <c r="I140" s="194" t="str">
        <f ca="1">VLOOKUP(DNAEXT[[#This Row],[Sample ID]],'2.Tissue'!B:N,13,FALSE)</f>
        <v>Tissue Box 6</v>
      </c>
      <c r="J140" s="328" t="s">
        <v>3366</v>
      </c>
      <c r="K140" s="173">
        <v>45373</v>
      </c>
      <c r="L140" s="26" t="s">
        <v>3556</v>
      </c>
      <c r="M140" s="26" t="s">
        <v>3404</v>
      </c>
      <c r="N140" s="169">
        <v>74</v>
      </c>
      <c r="O140" s="170">
        <v>1</v>
      </c>
      <c r="P140" s="170">
        <v>1.9</v>
      </c>
      <c r="Q140" s="170">
        <v>0.96</v>
      </c>
      <c r="R140" s="170">
        <v>0.16</v>
      </c>
      <c r="S140" s="43">
        <f ca="1">IF(P140="NA", "NA", IF(OR(O140="NA", P140=""), P140, O140/P140))</f>
        <v>0.52631578947368418</v>
      </c>
      <c r="T140" s="27">
        <f ca="1">O140*N140</f>
        <v>74</v>
      </c>
      <c r="U140" s="26" t="s">
        <v>3557</v>
      </c>
      <c r="V140" s="171">
        <v>2386</v>
      </c>
      <c r="W140" s="26" t="s">
        <v>3382</v>
      </c>
      <c r="X140" s="2" t="str" cm="1">
        <f t="array" aca="1" ref="X140" ca="1">IF(B140="","",IF(MAX(IF(B:B=B140,C:C))=C140,"Y","N"))</f>
        <v>N</v>
      </c>
      <c r="Y140" s="2"/>
      <c r="Z140" s="172" t="s">
        <v>3593</v>
      </c>
      <c r="AA140" s="2"/>
      <c r="AE140" s="2" t="s">
        <v>7989</v>
      </c>
    </row>
    <row r="141" spans="1:31" hidden="1" x14ac:dyDescent="0.25">
      <c r="A141" s="115">
        <f ca="1">INDEX('1.MetaData'!A:A, MATCH($E141, '1.MetaData'!$B:$B, 0))</f>
        <v>92</v>
      </c>
      <c r="B141" s="245" t="s">
        <v>4757</v>
      </c>
      <c r="C141" s="14">
        <v>1</v>
      </c>
      <c r="D141" s="14" t="s">
        <v>4562</v>
      </c>
      <c r="E141" s="1" t="str">
        <f ca="1">VLOOKUP(B141,'2.Tissue'!$B:$D,2,FALSE)</f>
        <v>OG92</v>
      </c>
      <c r="F141" s="80" t="str">
        <f ca="1">IF(C141&gt;1,_xlfn.CONCAT(B141,"_D",C141),_xlfn.CONCAT(B141,"_D"))</f>
        <v>OG92M_D</v>
      </c>
      <c r="G141" s="58" t="str">
        <f ca="1">VLOOKUP($E141,'1.MetaData'!$B:$H,3,FALSE)</f>
        <v>Callogobius depressus</v>
      </c>
      <c r="H141" s="58">
        <f ca="1">VLOOKUP($E141,'1.MetaData'!$B:$H,4,FALSE)</f>
        <v>0</v>
      </c>
      <c r="I141" s="194" t="str">
        <f ca="1">VLOOKUP(DNAEXT[[#This Row],[Sample ID]],'2.Tissue'!B:N,13,FALSE)</f>
        <v>Tissue Box 6</v>
      </c>
      <c r="J141" s="26"/>
      <c r="K141" s="173"/>
      <c r="L141" s="168"/>
      <c r="M141" s="26"/>
      <c r="N141" s="169"/>
      <c r="O141" s="170"/>
      <c r="P141" s="170"/>
      <c r="Q141" s="170"/>
      <c r="R141" s="170"/>
      <c r="S141" s="43">
        <f ca="1">IF(P141="NA", "NA", IF(OR(O141="NA", P141=""), P141, O141/P141))</f>
        <v>0</v>
      </c>
      <c r="T141" s="27">
        <f ca="1">O141*N141</f>
        <v>0</v>
      </c>
      <c r="U141" s="171"/>
      <c r="V141" s="171"/>
      <c r="X141" s="2" t="str" cm="1">
        <f t="array" aca="1" ref="X141" ca="1">IF(B141="","",IF(MAX(IF(B:B=B141,C:C))=C141,"Y","N"))</f>
        <v>Y</v>
      </c>
      <c r="Y141" s="26"/>
      <c r="Z141" s="172"/>
    </row>
    <row r="142" spans="1:31" hidden="1" x14ac:dyDescent="0.25">
      <c r="A142" s="115">
        <f ca="1">INDEX('1.MetaData'!A:A, MATCH($E142, '1.MetaData'!$B:$B, 0))</f>
        <v>93</v>
      </c>
      <c r="B142" s="245" t="s">
        <v>4770</v>
      </c>
      <c r="C142" s="14">
        <v>1</v>
      </c>
      <c r="D142" s="14" t="s">
        <v>4562</v>
      </c>
      <c r="E142" s="1" t="str">
        <f ca="1">VLOOKUP(B142,'2.Tissue'!$B:$D,2,FALSE)</f>
        <v>OG93</v>
      </c>
      <c r="F142" s="80" t="str">
        <f ca="1">IF(C142&gt;1,_xlfn.CONCAT(B142,"_D",C142),_xlfn.CONCAT(B142,"_D"))</f>
        <v>OG93M_D</v>
      </c>
      <c r="G142" s="58" t="str">
        <f ca="1">VLOOKUP($E142,'1.MetaData'!$B:$H,3,FALSE)</f>
        <v>Eviota bimaculata</v>
      </c>
      <c r="H142" s="58">
        <f ca="1">VLOOKUP($E142,'1.MetaData'!$B:$H,4,FALSE)</f>
        <v>0</v>
      </c>
      <c r="I142" s="194" t="str">
        <f ca="1">VLOOKUP(DNAEXT[[#This Row],[Sample ID]],'2.Tissue'!B:N,13,FALSE)</f>
        <v>Tissue Box 6</v>
      </c>
      <c r="J142" s="328"/>
      <c r="K142" s="173"/>
      <c r="L142" s="168"/>
      <c r="M142" s="26"/>
      <c r="N142" s="169"/>
      <c r="O142" s="170"/>
      <c r="P142" s="170"/>
      <c r="Q142" s="170"/>
      <c r="R142" s="170"/>
      <c r="S142" s="43">
        <f ca="1">IF(P142="NA", "NA", IF(OR(O142="NA", P142=""), P142, O142/P142))</f>
        <v>0</v>
      </c>
      <c r="T142" s="27">
        <f ca="1">O142*N142</f>
        <v>0</v>
      </c>
      <c r="U142" s="171"/>
      <c r="V142" s="171"/>
      <c r="X142" s="2" t="str" cm="1">
        <f t="array" aca="1" ref="X142" ca="1">IF(B142="","",IF(MAX(IF(B:B=B142,C:C))=C142,"Y","N"))</f>
        <v>Y</v>
      </c>
      <c r="Y142" s="26"/>
      <c r="Z142" s="172"/>
    </row>
    <row r="143" spans="1:31" x14ac:dyDescent="0.25">
      <c r="A143" s="115">
        <f ca="1">INDEX('1.MetaData'!A:A, MATCH($E143, '1.MetaData'!$B:$B, 0))</f>
        <v>91</v>
      </c>
      <c r="B143" s="245" t="s">
        <v>3594</v>
      </c>
      <c r="C143" s="14">
        <v>2</v>
      </c>
      <c r="D143" s="14" t="s">
        <v>3384</v>
      </c>
      <c r="E143" s="1" t="str">
        <f ca="1">VLOOKUP(B143,'2.Tissue'!$B:$D,2,FALSE)</f>
        <v>OG91</v>
      </c>
      <c r="F143" s="80" t="str">
        <f ca="1">IF(C143&gt;1,_xlfn.CONCAT(B143,"_D",C143),_xlfn.CONCAT(B143,"_D"))</f>
        <v>OG91G_D2</v>
      </c>
      <c r="G143" s="58" t="str">
        <f ca="1">VLOOKUP($E143,'1.MetaData'!$B:$H,3,FALSE)</f>
        <v>Meuschenia flavolineata</v>
      </c>
      <c r="H143" s="40" t="str">
        <f ca="1">VLOOKUP($E143,'1.MetaData'!$B:$H,4,FALSE)</f>
        <v>Yellow Striped Leatherjacket</v>
      </c>
      <c r="I143" s="194" t="str">
        <f ca="1">VLOOKUP(DNAEXT[[#This Row],[Sample ID]],'2.Tissue'!B:N,13,FALSE)</f>
        <v>Tissue Box 6</v>
      </c>
      <c r="J143" s="328" t="s">
        <v>3366</v>
      </c>
      <c r="K143" s="173">
        <v>45303</v>
      </c>
      <c r="L143" s="26" t="s">
        <v>3479</v>
      </c>
      <c r="M143" s="26" t="s">
        <v>3380</v>
      </c>
      <c r="N143" s="169">
        <v>120</v>
      </c>
      <c r="O143" s="170">
        <v>31</v>
      </c>
      <c r="P143" s="170">
        <v>33</v>
      </c>
      <c r="Q143" s="170">
        <v>1.84</v>
      </c>
      <c r="R143" s="170">
        <v>1.92</v>
      </c>
      <c r="S143" s="43">
        <f ca="1">IF(P143="NA", "NA", IF(OR(O143="NA", P143=""), P143, O143/P143))</f>
        <v>0.93939393939393945</v>
      </c>
      <c r="T143" s="27">
        <f ca="1">O143*N143</f>
        <v>3720</v>
      </c>
      <c r="U143" s="26" t="s">
        <v>3493</v>
      </c>
      <c r="V143" s="171">
        <v>3000</v>
      </c>
      <c r="W143" s="26" t="s">
        <v>3382</v>
      </c>
      <c r="X143" s="2" t="str" cm="1">
        <f t="array" aca="1" ref="X143" ca="1">IF(B143="","",IF(MAX(IF(B:B=B143,C:C))=C143,"Y","N"))</f>
        <v>Y</v>
      </c>
      <c r="Y143" s="2"/>
      <c r="Z143" s="172"/>
      <c r="AA143" s="2"/>
      <c r="AE143" s="2" t="s">
        <v>7989</v>
      </c>
    </row>
    <row r="144" spans="1:31" x14ac:dyDescent="0.25">
      <c r="A144" s="115">
        <f ca="1">INDEX('1.MetaData'!A:A, MATCH($E144, '1.MetaData'!$B:$B, 0))</f>
        <v>95</v>
      </c>
      <c r="B144" s="245" t="s">
        <v>3595</v>
      </c>
      <c r="C144" s="14">
        <v>1</v>
      </c>
      <c r="D144" s="14" t="s">
        <v>70</v>
      </c>
      <c r="E144" s="1" t="str">
        <f ca="1">VLOOKUP(B144,'2.Tissue'!$B:$D,2,FALSE)</f>
        <v>OG95</v>
      </c>
      <c r="F144" s="80" t="str">
        <f ca="1">IF(C144&gt;1,_xlfn.CONCAT(B144,"_D",C144),_xlfn.CONCAT(B144,"_D"))</f>
        <v>OG95H_D</v>
      </c>
      <c r="G144" s="58" t="str">
        <f ca="1">VLOOKUP($E144,'1.MetaData'!$B:$H,3,FALSE)</f>
        <v>Arripis georgiana</v>
      </c>
      <c r="H144" s="40" t="str">
        <f ca="1">VLOOKUP($E144,'1.MetaData'!$B:$H,4,FALSE)</f>
        <v>Australian Herring</v>
      </c>
      <c r="I144" s="194" t="str">
        <f ca="1">VLOOKUP(DNAEXT[[#This Row],[Sample ID]],'2.Tissue'!B:N,13,FALSE)</f>
        <v>Tissue Box 6</v>
      </c>
      <c r="J144" s="26" t="s">
        <v>3366</v>
      </c>
      <c r="K144" s="168">
        <v>45055</v>
      </c>
      <c r="L144" s="26" t="s">
        <v>7986</v>
      </c>
      <c r="M144" s="26"/>
      <c r="N144" s="169">
        <v>75</v>
      </c>
      <c r="O144" s="170">
        <v>137.66666666666666</v>
      </c>
      <c r="P144" s="170">
        <v>219.8</v>
      </c>
      <c r="Q144" s="170">
        <v>1.86</v>
      </c>
      <c r="R144" s="170">
        <v>2.1800000000000002</v>
      </c>
      <c r="S144" s="43">
        <f ca="1">IF(P144="NA", "NA", IF(OR(O144="NA", P144=""), P144, O144/P144))</f>
        <v>0.62632696390658171</v>
      </c>
      <c r="T144" s="27">
        <f ca="1">O144*N144</f>
        <v>10325</v>
      </c>
      <c r="U144" s="26" t="s">
        <v>3402</v>
      </c>
      <c r="V144" s="171">
        <v>40080</v>
      </c>
      <c r="W144" s="26" t="s">
        <v>3369</v>
      </c>
      <c r="X144" s="2" t="str" cm="1">
        <f t="array" aca="1" ref="X144" ca="1">IF(B144="","",IF(MAX(IF(B:B=B144,C:C))=C144,"Y","N"))</f>
        <v>Y</v>
      </c>
      <c r="Y144" s="2"/>
      <c r="Z144" s="172" t="s">
        <v>3596</v>
      </c>
      <c r="AA144" s="2"/>
      <c r="AE144" s="2" t="s">
        <v>7990</v>
      </c>
    </row>
    <row r="145" spans="1:31" x14ac:dyDescent="0.25">
      <c r="A145" s="115">
        <f ca="1">INDEX('1.MetaData'!A:A, MATCH($E145, '1.MetaData'!$B:$B, 0))</f>
        <v>96</v>
      </c>
      <c r="B145" s="245" t="s">
        <v>3582</v>
      </c>
      <c r="C145" s="14">
        <v>1</v>
      </c>
      <c r="D145" s="14" t="s">
        <v>3475</v>
      </c>
      <c r="E145" s="1" t="str">
        <f ca="1">VLOOKUP(B145,'2.Tissue'!$B:$D,2,FALSE)</f>
        <v>OG96</v>
      </c>
      <c r="F145" s="80" t="str">
        <f ca="1">IF(C145&gt;1,_xlfn.CONCAT(B145,"_D",C145),_xlfn.CONCAT(B145,"_D"))</f>
        <v>OG96M_D</v>
      </c>
      <c r="G145" s="58" t="str">
        <f ca="1">VLOOKUP($E145,'1.MetaData'!$B:$H,3,FALSE)</f>
        <v>Parapriacanthus elongatus</v>
      </c>
      <c r="H145" s="40" t="str">
        <f ca="1">VLOOKUP($E145,'1.MetaData'!$B:$H,4,FALSE)</f>
        <v>Elongated bullseye</v>
      </c>
      <c r="I145" s="194" t="str">
        <f ca="1">VLOOKUP(DNAEXT[[#This Row],[Sample ID]],'2.Tissue'!B:N,13,FALSE)</f>
        <v>Tissue Box 6</v>
      </c>
      <c r="J145" s="328" t="s">
        <v>3366</v>
      </c>
      <c r="K145" s="173">
        <v>45216</v>
      </c>
      <c r="L145" s="26" t="s">
        <v>3472</v>
      </c>
      <c r="M145" s="26"/>
      <c r="N145" s="169">
        <v>120</v>
      </c>
      <c r="O145" s="170">
        <v>5.0999999999999996</v>
      </c>
      <c r="P145" s="170" t="s">
        <v>107</v>
      </c>
      <c r="Q145" s="170" t="s">
        <v>107</v>
      </c>
      <c r="R145" s="170" t="s">
        <v>107</v>
      </c>
      <c r="S145" s="43" t="str">
        <f ca="1">IF(P145="NA", "NA", IF(OR(O145="NA", P145=""), P145, O145/P145))</f>
        <v>NA</v>
      </c>
      <c r="T145" s="27">
        <f ca="1">O145*N145</f>
        <v>612</v>
      </c>
      <c r="U145" s="26"/>
      <c r="V145" s="171"/>
      <c r="W145" s="26" t="s">
        <v>3382</v>
      </c>
      <c r="X145" s="2" t="str" cm="1">
        <f t="array" aca="1" ref="X145" ca="1">IF(B145="","",IF(MAX(IF(B:B=B145,C:C))=C145,"Y","N"))</f>
        <v>Y</v>
      </c>
      <c r="Y145" s="2" t="s">
        <v>92</v>
      </c>
      <c r="Z145" s="172" t="s">
        <v>3583</v>
      </c>
      <c r="AA145" s="2"/>
    </row>
    <row r="146" spans="1:31" x14ac:dyDescent="0.25">
      <c r="A146" s="115">
        <f ca="1">INDEX('1.MetaData'!A:A, MATCH($E146, '1.MetaData'!$B:$B, 0))</f>
        <v>96</v>
      </c>
      <c r="B146" s="245" t="s">
        <v>3597</v>
      </c>
      <c r="C146" s="14">
        <v>1</v>
      </c>
      <c r="D146" s="14" t="s">
        <v>3384</v>
      </c>
      <c r="E146" s="1" t="str">
        <f ca="1">VLOOKUP(B146,'2.Tissue'!$B:$D,2,FALSE)</f>
        <v>OG96</v>
      </c>
      <c r="F146" s="80" t="str">
        <f ca="1">IF(C146&gt;1,_xlfn.CONCAT(B146,"_D",C146),_xlfn.CONCAT(B146,"_D"))</f>
        <v>OG96G_D</v>
      </c>
      <c r="G146" s="58" t="str">
        <f ca="1">VLOOKUP($E146,'1.MetaData'!$B:$H,3,FALSE)</f>
        <v>Parapriacanthus elongatus</v>
      </c>
      <c r="H146" s="58" t="str">
        <f ca="1">VLOOKUP($E146,'1.MetaData'!$B:$H,4,FALSE)</f>
        <v>Elongated bullseye</v>
      </c>
      <c r="I146" s="194" t="str">
        <f ca="1">VLOOKUP(DNAEXT[[#This Row],[Sample ID]],'2.Tissue'!B:N,13,FALSE)</f>
        <v>Tissue Box 6</v>
      </c>
      <c r="J146" s="328" t="s">
        <v>3366</v>
      </c>
      <c r="K146" s="173">
        <v>45538</v>
      </c>
      <c r="L146" s="168" t="s">
        <v>3467</v>
      </c>
      <c r="M146" s="26" t="s">
        <v>3380</v>
      </c>
      <c r="N146" s="169">
        <v>120</v>
      </c>
      <c r="O146" s="170">
        <v>4.33</v>
      </c>
      <c r="P146" s="170">
        <v>7.5</v>
      </c>
      <c r="Q146" s="170">
        <v>1.42</v>
      </c>
      <c r="R146" s="170">
        <v>0.91</v>
      </c>
      <c r="S146" s="43">
        <f ca="1">IF(P146="NA", "NA", IF(OR(O146="NA", P146=""), P146, O146/P146))</f>
        <v>0.57733333333333337</v>
      </c>
      <c r="T146" s="27">
        <f ca="1">O146*N146</f>
        <v>519.6</v>
      </c>
      <c r="U146" s="171" t="s">
        <v>3468</v>
      </c>
      <c r="V146" s="171" t="s">
        <v>3598</v>
      </c>
      <c r="W146" s="171" t="s">
        <v>3382</v>
      </c>
      <c r="X146" s="2" t="str" cm="1">
        <f t="array" aca="1" ref="X146" ca="1">IF(B146="","",IF(MAX(IF(B:B=B146,C:C))=C146,"Y","N"))</f>
        <v>Y</v>
      </c>
      <c r="Y146" s="26"/>
      <c r="Z146" s="172"/>
      <c r="AE146" s="2" t="s">
        <v>7990</v>
      </c>
    </row>
    <row r="147" spans="1:31" x14ac:dyDescent="0.25">
      <c r="A147" s="115">
        <f ca="1">INDEX('1.MetaData'!A:A, MATCH($E147, '1.MetaData'!$B:$B, 0))</f>
        <v>97</v>
      </c>
      <c r="B147" s="245" t="s">
        <v>3599</v>
      </c>
      <c r="C147" s="14">
        <v>1</v>
      </c>
      <c r="D147" s="14" t="s">
        <v>70</v>
      </c>
      <c r="E147" s="1" t="str">
        <f ca="1">VLOOKUP(B147,'2.Tissue'!$B:$D,2,FALSE)</f>
        <v>OG97</v>
      </c>
      <c r="F147" s="80" t="str">
        <f ca="1">IF(C147&gt;1,_xlfn.CONCAT(B147,"_D",C147),_xlfn.CONCAT(B147,"_D"))</f>
        <v>OG97G_D</v>
      </c>
      <c r="G147" s="58" t="str">
        <f ca="1">VLOOKUP($E147,'1.MetaData'!$B:$H,3,FALSE)</f>
        <v>Caesioperca rasor</v>
      </c>
      <c r="H147" s="58" t="str">
        <f ca="1">VLOOKUP($E147,'1.MetaData'!$B:$H,4,FALSE)</f>
        <v>Barber Perch</v>
      </c>
      <c r="I147" s="194" t="str">
        <f ca="1">VLOOKUP(DNAEXT[[#This Row],[Sample ID]],'2.Tissue'!B:N,13,FALSE)</f>
        <v>Tissue Box 6</v>
      </c>
      <c r="J147" s="26" t="s">
        <v>3366</v>
      </c>
      <c r="K147" s="173">
        <v>45538</v>
      </c>
      <c r="L147" s="168" t="s">
        <v>3467</v>
      </c>
      <c r="M147" s="26" t="s">
        <v>3380</v>
      </c>
      <c r="N147" s="169">
        <v>120</v>
      </c>
      <c r="O147" s="170">
        <v>137</v>
      </c>
      <c r="P147" s="170">
        <v>170.2</v>
      </c>
      <c r="Q147" s="170">
        <v>1.84</v>
      </c>
      <c r="R147" s="170">
        <v>1.83</v>
      </c>
      <c r="S147" s="43">
        <f ca="1">IF(P147="NA", "NA", IF(OR(O147="NA", P147=""), P147, O147/P147))</f>
        <v>0.80493537015276151</v>
      </c>
      <c r="T147" s="27">
        <f ca="1">O147*N147</f>
        <v>16440</v>
      </c>
      <c r="U147" s="171" t="s">
        <v>3468</v>
      </c>
      <c r="V147" s="171" t="s">
        <v>3600</v>
      </c>
      <c r="W147" s="171" t="s">
        <v>3470</v>
      </c>
      <c r="X147" s="2" t="str" cm="1">
        <f t="array" aca="1" ref="X147" ca="1">IF(B147="","",IF(MAX(IF(B:B=B147,C:C))=C147,"Y","N"))</f>
        <v>Y</v>
      </c>
      <c r="Y147" s="26"/>
      <c r="Z147" s="172"/>
    </row>
    <row r="148" spans="1:31" x14ac:dyDescent="0.25">
      <c r="A148" s="115">
        <f ca="1">INDEX('1.MetaData'!A:A, MATCH($E148, '1.MetaData'!$B:$B, 0))</f>
        <v>99</v>
      </c>
      <c r="B148" s="245" t="s">
        <v>3601</v>
      </c>
      <c r="C148" s="14">
        <v>2</v>
      </c>
      <c r="D148" s="14" t="s">
        <v>70</v>
      </c>
      <c r="E148" s="1" t="str">
        <f ca="1">VLOOKUP(B148,'2.Tissue'!$B:$D,2,FALSE)</f>
        <v>OG99</v>
      </c>
      <c r="F148" s="80" t="str">
        <f ca="1">IF(C148&gt;1,_xlfn.CONCAT(B148,"_D",C148),_xlfn.CONCAT(B148,"_D"))</f>
        <v>OG99G_D2</v>
      </c>
      <c r="G148" s="58" t="str">
        <f ca="1">VLOOKUP($E148,'1.MetaData'!$B:$H,3,FALSE)</f>
        <v>Pentaceropsis recurvirostris</v>
      </c>
      <c r="H148" s="40" t="str">
        <f ca="1">VLOOKUP($E148,'1.MetaData'!$B:$H,4,FALSE)</f>
        <v>Longsnout Boarfish</v>
      </c>
      <c r="I148" s="194" t="str">
        <f ca="1">VLOOKUP(DNAEXT[[#This Row],[Sample ID]],'2.Tissue'!B:N,13,FALSE)</f>
        <v>Tissue Box 6</v>
      </c>
      <c r="J148" s="328" t="s">
        <v>3366</v>
      </c>
      <c r="K148" s="168">
        <v>45173</v>
      </c>
      <c r="L148" s="26" t="s">
        <v>3379</v>
      </c>
      <c r="M148" s="26" t="s">
        <v>3380</v>
      </c>
      <c r="N148" s="169">
        <v>120</v>
      </c>
      <c r="O148" s="170">
        <v>103</v>
      </c>
      <c r="P148" s="170">
        <v>102.7</v>
      </c>
      <c r="Q148" s="170">
        <v>1.82</v>
      </c>
      <c r="R148" s="170">
        <v>1.95</v>
      </c>
      <c r="S148" s="43">
        <f ca="1">IF(P148="NA", "NA", IF(OR(O148="NA", P148=""), P148, O148/P148))</f>
        <v>1.0029211295034079</v>
      </c>
      <c r="T148" s="27">
        <f ca="1">O148*N148</f>
        <v>12360</v>
      </c>
      <c r="U148" s="26" t="s">
        <v>3381</v>
      </c>
      <c r="V148" s="171">
        <v>15983</v>
      </c>
      <c r="W148" s="26" t="s">
        <v>3369</v>
      </c>
      <c r="X148" s="2" t="str" cm="1">
        <f t="array" aca="1" ref="X148" ca="1">IF(B148="","",IF(MAX(IF(B:B=B148,C:C))=C148,"Y","N"))</f>
        <v>Y</v>
      </c>
      <c r="Y148" s="2"/>
      <c r="Z148" s="172" t="s">
        <v>3602</v>
      </c>
      <c r="AA148" s="2"/>
      <c r="AE148" s="2" t="s">
        <v>7990</v>
      </c>
    </row>
    <row r="149" spans="1:31" x14ac:dyDescent="0.25">
      <c r="A149" s="115">
        <f ca="1">INDEX('1.MetaData'!A:A, MATCH($E149, '1.MetaData'!$B:$B, 0))</f>
        <v>99</v>
      </c>
      <c r="B149" s="245" t="s">
        <v>3601</v>
      </c>
      <c r="C149" s="14">
        <v>1</v>
      </c>
      <c r="D149" s="14" t="s">
        <v>70</v>
      </c>
      <c r="E149" s="1" t="str">
        <f ca="1">VLOOKUP(B149,'2.Tissue'!$B:$D,2,FALSE)</f>
        <v>OG99</v>
      </c>
      <c r="F149" s="80" t="str">
        <f ca="1">IF(C149&gt;1,_xlfn.CONCAT(B149,"_D",C149),_xlfn.CONCAT(B149,"_D"))</f>
        <v>OG99G_D</v>
      </c>
      <c r="G149" s="58" t="str">
        <f ca="1">VLOOKUP($E149,'1.MetaData'!$B:$H,3,FALSE)</f>
        <v>Pentaceropsis recurvirostris</v>
      </c>
      <c r="H149" s="40" t="str">
        <f ca="1">VLOOKUP($E149,'1.MetaData'!$B:$H,4,FALSE)</f>
        <v>Longsnout Boarfish</v>
      </c>
      <c r="I149" s="194" t="str">
        <f ca="1">VLOOKUP(DNAEXT[[#This Row],[Sample ID]],'2.Tissue'!B:N,13,FALSE)</f>
        <v>Tissue Box 6</v>
      </c>
      <c r="J149" s="328" t="s">
        <v>3366</v>
      </c>
      <c r="K149" s="173">
        <v>45169</v>
      </c>
      <c r="L149" s="26" t="s">
        <v>3504</v>
      </c>
      <c r="M149" s="26"/>
      <c r="N149" s="169"/>
      <c r="O149" s="170">
        <v>0</v>
      </c>
      <c r="P149" s="170"/>
      <c r="Q149" s="170"/>
      <c r="R149" s="170"/>
      <c r="S149" s="43">
        <f ca="1">IF(P149="NA", "NA", IF(OR(O149="NA", P149=""), P149, O149/P149))</f>
        <v>0</v>
      </c>
      <c r="T149" s="27">
        <f ca="1">O149*N149</f>
        <v>0</v>
      </c>
      <c r="U149" s="26"/>
      <c r="V149" s="171"/>
      <c r="W149" s="26" t="s">
        <v>3382</v>
      </c>
      <c r="X149" s="2" t="str" cm="1">
        <f t="array" aca="1" ref="X149" ca="1">IF(B149="","",IF(MAX(IF(B:B=B149,C:C))=C149,"Y","N"))</f>
        <v>N</v>
      </c>
      <c r="Y149" s="2"/>
      <c r="Z149" s="172" t="s">
        <v>3603</v>
      </c>
      <c r="AA149" s="2"/>
      <c r="AE149" s="2" t="s">
        <v>7990</v>
      </c>
    </row>
    <row r="150" spans="1:31" x14ac:dyDescent="0.25">
      <c r="A150" s="115">
        <f ca="1">INDEX('1.MetaData'!A:A, MATCH($E150, '1.MetaData'!$B:$B, 0))</f>
        <v>100</v>
      </c>
      <c r="B150" s="245" t="s">
        <v>3604</v>
      </c>
      <c r="C150" s="14">
        <v>2</v>
      </c>
      <c r="D150" s="14" t="s">
        <v>70</v>
      </c>
      <c r="E150" s="1" t="str">
        <f ca="1">VLOOKUP(B150,'2.Tissue'!$B:$D,2,FALSE)</f>
        <v>OG100</v>
      </c>
      <c r="F150" s="80" t="str">
        <f ca="1">IF(C150&gt;1,_xlfn.CONCAT(B150,"_D",C150),_xlfn.CONCAT(B150,"_D"))</f>
        <v>OG100W_D2</v>
      </c>
      <c r="G150" s="58" t="str">
        <f ca="1">VLOOKUP($E150,'1.MetaData'!$B:$H,3,FALSE)</f>
        <v>Limnichthys fasciatus</v>
      </c>
      <c r="H150" s="40" t="str">
        <f ca="1">VLOOKUP($E150,'1.MetaData'!$B:$H,4,FALSE)</f>
        <v>Sand diver</v>
      </c>
      <c r="I150" s="194" t="str">
        <f ca="1">VLOOKUP(DNAEXT[[#This Row],[Sample ID]],'2.Tissue'!B:N,13,FALSE)</f>
        <v>Tissue Box 4</v>
      </c>
      <c r="J150" s="328" t="s">
        <v>3366</v>
      </c>
      <c r="K150" s="168">
        <v>45173</v>
      </c>
      <c r="L150" s="26" t="s">
        <v>3379</v>
      </c>
      <c r="M150" s="26" t="s">
        <v>3404</v>
      </c>
      <c r="N150" s="169">
        <v>75</v>
      </c>
      <c r="O150" s="170">
        <v>64.8</v>
      </c>
      <c r="P150" s="170">
        <v>94.6</v>
      </c>
      <c r="Q150" s="170">
        <v>1.82</v>
      </c>
      <c r="R150" s="170">
        <v>1.95</v>
      </c>
      <c r="S150" s="43">
        <f ca="1">IF(P150="NA", "NA", IF(OR(O150="NA", P150=""), P150, O150/P150))</f>
        <v>0.68498942917547567</v>
      </c>
      <c r="T150" s="27">
        <f ca="1">O150*N150</f>
        <v>4860</v>
      </c>
      <c r="U150" s="26"/>
      <c r="V150" s="171"/>
      <c r="W150" s="26"/>
      <c r="X150" s="2" t="str" cm="1">
        <f t="array" aca="1" ref="X150" ca="1">IF(B150="","",IF(MAX(IF(B:B=B150,C:C))=C150,"Y","N"))</f>
        <v>Y</v>
      </c>
      <c r="Y150" s="2"/>
      <c r="Z150" s="172" t="s">
        <v>3605</v>
      </c>
      <c r="AA150" s="2"/>
      <c r="AE150" s="2" t="s">
        <v>7990</v>
      </c>
    </row>
    <row r="151" spans="1:31" x14ac:dyDescent="0.25">
      <c r="A151" s="115">
        <f ca="1">INDEX('1.MetaData'!A:A, MATCH($E151, '1.MetaData'!$B:$B, 0))</f>
        <v>100</v>
      </c>
      <c r="B151" s="245" t="s">
        <v>3604</v>
      </c>
      <c r="C151" s="14">
        <v>1</v>
      </c>
      <c r="D151" s="14" t="s">
        <v>70</v>
      </c>
      <c r="E151" s="1" t="str">
        <f ca="1">VLOOKUP(B151,'2.Tissue'!$B:$D,2,FALSE)</f>
        <v>OG100</v>
      </c>
      <c r="F151" s="80" t="str">
        <f ca="1">IF(C151&gt;1,_xlfn.CONCAT(B151,"_D",C151),_xlfn.CONCAT(B151,"_D"))</f>
        <v>OG100W_D</v>
      </c>
      <c r="G151" s="58" t="str">
        <f ca="1">VLOOKUP($E151,'1.MetaData'!$B:$H,3,FALSE)</f>
        <v>Limnichthys fasciatus</v>
      </c>
      <c r="H151" s="40" t="str">
        <f ca="1">VLOOKUP($E151,'1.MetaData'!$B:$H,4,FALSE)</f>
        <v>Sand diver</v>
      </c>
      <c r="I151" s="194" t="str">
        <f ca="1">VLOOKUP(DNAEXT[[#This Row],[Sample ID]],'2.Tissue'!B:N,13,FALSE)</f>
        <v>Tissue Box 4</v>
      </c>
      <c r="J151" s="328" t="s">
        <v>3366</v>
      </c>
      <c r="K151" s="173">
        <v>45169</v>
      </c>
      <c r="L151" s="26" t="s">
        <v>3504</v>
      </c>
      <c r="M151" s="26"/>
      <c r="N151" s="169"/>
      <c r="O151" s="329">
        <v>16.399999999999999</v>
      </c>
      <c r="P151" s="170"/>
      <c r="Q151" s="170"/>
      <c r="R151" s="170"/>
      <c r="S151" s="43">
        <f ca="1">IF(P151="NA", "NA", IF(OR(O151="NA", P151=""), P151, O151/P151))</f>
        <v>0</v>
      </c>
      <c r="T151" s="27">
        <f ca="1">O151*N151</f>
        <v>0</v>
      </c>
      <c r="U151" s="26"/>
      <c r="V151" s="171"/>
      <c r="W151" s="26" t="s">
        <v>3382</v>
      </c>
      <c r="X151" s="2" t="str" cm="1">
        <f t="array" aca="1" ref="X151" ca="1">IF(B151="","",IF(MAX(IF(B:B=B151,C:C))=C151,"Y","N"))</f>
        <v>N</v>
      </c>
      <c r="Y151" s="2"/>
      <c r="Z151" s="172" t="s">
        <v>3603</v>
      </c>
      <c r="AA151" s="2"/>
      <c r="AE151" s="2" t="s">
        <v>7990</v>
      </c>
    </row>
    <row r="152" spans="1:31" hidden="1" x14ac:dyDescent="0.25">
      <c r="A152" s="115">
        <f ca="1">INDEX('1.MetaData'!A:A, MATCH($E152, '1.MetaData'!$B:$B, 0))</f>
        <v>102</v>
      </c>
      <c r="B152" s="245" t="s">
        <v>4771</v>
      </c>
      <c r="C152" s="14">
        <v>1</v>
      </c>
      <c r="D152" s="14" t="s">
        <v>4562</v>
      </c>
      <c r="E152" s="1" t="str">
        <f ca="1">VLOOKUP(B152,'2.Tissue'!$B:$D,2,FALSE)</f>
        <v>OG102</v>
      </c>
      <c r="F152" s="80" t="str">
        <f ca="1">IF(C152&gt;1,_xlfn.CONCAT(B152,"_D",C152),_xlfn.CONCAT(B152,"_D"))</f>
        <v>OG102G_D</v>
      </c>
      <c r="G152" s="58" t="str">
        <f ca="1">VLOOKUP($E152,'1.MetaData'!$B:$H,3,FALSE)</f>
        <v>Dotalabrus aurantiacus</v>
      </c>
      <c r="H152" s="58" t="str">
        <f ca="1">VLOOKUP($E152,'1.MetaData'!$B:$H,4,FALSE)</f>
        <v>Castelnaus Wrasse</v>
      </c>
      <c r="I152" s="194" t="str">
        <f ca="1">VLOOKUP(DNAEXT[[#This Row],[Sample ID]],'2.Tissue'!B:N,13,FALSE)</f>
        <v>Tissue Box 4</v>
      </c>
      <c r="J152" s="328"/>
      <c r="K152" s="173"/>
      <c r="L152" s="168"/>
      <c r="M152" s="26"/>
      <c r="N152" s="169"/>
      <c r="O152" s="170"/>
      <c r="P152" s="170"/>
      <c r="Q152" s="170"/>
      <c r="R152" s="170"/>
      <c r="S152" s="43">
        <f ca="1">IF(P152="NA", "NA", IF(OR(O152="NA", P152=""), P152, O152/P152))</f>
        <v>0</v>
      </c>
      <c r="T152" s="27">
        <f ca="1">O152*N152</f>
        <v>0</v>
      </c>
      <c r="U152" s="171"/>
      <c r="V152" s="171"/>
      <c r="X152" s="2" t="str" cm="1">
        <f t="array" aca="1" ref="X152" ca="1">IF(B152="","",IF(MAX(IF(B:B=B152,C:C))=C152,"Y","N"))</f>
        <v>Y</v>
      </c>
      <c r="Y152" s="26"/>
      <c r="Z152" s="172"/>
    </row>
    <row r="153" spans="1:31" hidden="1" x14ac:dyDescent="0.25">
      <c r="A153" s="115">
        <f ca="1">INDEX('1.MetaData'!A:A, MATCH($E153, '1.MetaData'!$B:$B, 0))</f>
        <v>103</v>
      </c>
      <c r="B153" s="245" t="s">
        <v>3607</v>
      </c>
      <c r="C153" s="48">
        <v>1</v>
      </c>
      <c r="D153" s="14" t="s">
        <v>70</v>
      </c>
      <c r="E153" s="1" t="str">
        <f ca="1">VLOOKUP(B153,'2.Tissue'!$B:$D,2,FALSE)</f>
        <v>OG103</v>
      </c>
      <c r="F153" s="80" t="str">
        <f ca="1">IF(C153&gt;1,_xlfn.CONCAT(B153,"_D",C153),_xlfn.CONCAT(B153,"_D"))</f>
        <v>OG103M_D</v>
      </c>
      <c r="G153" s="58" t="str">
        <f ca="1">VLOOKUP($E153,'1.MetaData'!$B:$H,3,FALSE)</f>
        <v>Cantheschenia longipinnis</v>
      </c>
      <c r="H153" s="40" t="str">
        <f ca="1">VLOOKUP($E153,'1.MetaData'!$B:$H,4,FALSE)</f>
        <v>Velvet leatherjacket</v>
      </c>
      <c r="I153" s="194" t="str">
        <f ca="1">VLOOKUP(DNAEXT[[#This Row],[Sample ID]],'2.Tissue'!B:N,13,FALSE)</f>
        <v>Tissue Box 4</v>
      </c>
      <c r="J153" s="26" t="s">
        <v>3374</v>
      </c>
      <c r="K153" s="173">
        <v>45327</v>
      </c>
      <c r="L153" s="26" t="s">
        <v>3499</v>
      </c>
      <c r="M153" s="26" t="s">
        <v>3376</v>
      </c>
      <c r="N153" s="169">
        <v>50</v>
      </c>
      <c r="O153" s="170">
        <v>90.9</v>
      </c>
      <c r="P153" s="170" t="s">
        <v>107</v>
      </c>
      <c r="Q153" s="170" t="s">
        <v>107</v>
      </c>
      <c r="R153" s="170" t="s">
        <v>107</v>
      </c>
      <c r="S153" s="43" t="str">
        <f ca="1">IF(P153="NA", "NA", IF(OR(O153="NA", P153=""), P153, O153/P153))</f>
        <v>NA</v>
      </c>
      <c r="T153" s="27">
        <f ca="1">O153*N153</f>
        <v>4545</v>
      </c>
      <c r="U153" s="26" t="s">
        <v>107</v>
      </c>
      <c r="V153" s="171" t="s">
        <v>107</v>
      </c>
      <c r="W153" s="26" t="s">
        <v>3369</v>
      </c>
      <c r="X153" s="2" t="str" cm="1">
        <f t="array" aca="1" ref="X153" ca="1">IF(B153="","",IF(MAX(IF(B:B=B153,C:C))=C153,"Y","N"))</f>
        <v>Y</v>
      </c>
      <c r="Y153" s="2"/>
      <c r="Z153" s="172"/>
      <c r="AA153" s="2" t="s">
        <v>3334</v>
      </c>
      <c r="AE153" s="2" t="s">
        <v>7907</v>
      </c>
    </row>
    <row r="154" spans="1:31" x14ac:dyDescent="0.25">
      <c r="A154" s="115">
        <f ca="1">INDEX('1.MetaData'!A:A, MATCH($E154, '1.MetaData'!$B:$B, 0))</f>
        <v>101</v>
      </c>
      <c r="B154" s="245" t="s">
        <v>3606</v>
      </c>
      <c r="C154" s="14">
        <v>1</v>
      </c>
      <c r="D154" s="14" t="s">
        <v>70</v>
      </c>
      <c r="E154" s="1" t="str">
        <f ca="1">VLOOKUP(B154,'2.Tissue'!$B:$D,2,FALSE)</f>
        <v>OG101</v>
      </c>
      <c r="F154" s="80" t="str">
        <f ca="1">IF(C154&gt;1,_xlfn.CONCAT(B154,"_D",C154),_xlfn.CONCAT(B154,"_D"))</f>
        <v>OG101H_D</v>
      </c>
      <c r="G154" s="58" t="str">
        <f ca="1">VLOOKUP($E154,'1.MetaData'!$B:$H,3,FALSE)</f>
        <v>Parequula melbournensis</v>
      </c>
      <c r="H154" s="40" t="str">
        <f ca="1">VLOOKUP($E154,'1.MetaData'!$B:$H,4,FALSE)</f>
        <v>Southern Silverybelly</v>
      </c>
      <c r="I154" s="194" t="str">
        <f ca="1">VLOOKUP(DNAEXT[[#This Row],[Sample ID]],'2.Tissue'!B:N,13,FALSE)</f>
        <v>Tissue Box 4</v>
      </c>
      <c r="J154" s="26" t="s">
        <v>3366</v>
      </c>
      <c r="K154" s="168">
        <v>45169</v>
      </c>
      <c r="L154" s="26" t="s">
        <v>3504</v>
      </c>
      <c r="M154" s="26" t="s">
        <v>3380</v>
      </c>
      <c r="N154" s="169">
        <v>120</v>
      </c>
      <c r="O154" s="170">
        <v>144</v>
      </c>
      <c r="P154" s="170">
        <v>153.69999999999999</v>
      </c>
      <c r="Q154" s="170">
        <v>1.88</v>
      </c>
      <c r="R154" s="170">
        <v>2.2400000000000002</v>
      </c>
      <c r="S154" s="43">
        <f ca="1">IF(P154="NA", "NA", IF(OR(O154="NA", P154=""), P154, O154/P154))</f>
        <v>0.93689004554326616</v>
      </c>
      <c r="T154" s="27">
        <f ca="1">O154*N154</f>
        <v>17280</v>
      </c>
      <c r="U154" s="26" t="s">
        <v>3381</v>
      </c>
      <c r="V154" s="171">
        <v>19731</v>
      </c>
      <c r="W154" s="26" t="s">
        <v>3369</v>
      </c>
      <c r="X154" s="2" t="str" cm="1">
        <f t="array" aca="1" ref="X154" ca="1">IF(B154="","",IF(MAX(IF(B:B=B154,C:C))=C154,"Y","N"))</f>
        <v>Y</v>
      </c>
      <c r="Y154" s="2"/>
      <c r="Z154" s="172"/>
      <c r="AA154" s="2"/>
      <c r="AE154" s="2" t="s">
        <v>7990</v>
      </c>
    </row>
    <row r="155" spans="1:31" x14ac:dyDescent="0.25">
      <c r="A155" s="115">
        <f ca="1">INDEX('1.MetaData'!A:A, MATCH($E155, '1.MetaData'!$B:$B, 0))</f>
        <v>104</v>
      </c>
      <c r="B155" s="245" t="s">
        <v>3608</v>
      </c>
      <c r="C155" s="14">
        <v>1</v>
      </c>
      <c r="D155" s="14" t="s">
        <v>70</v>
      </c>
      <c r="E155" s="1" t="str">
        <f ca="1">VLOOKUP(B155,'2.Tissue'!$B:$D,2,FALSE)</f>
        <v>OG104</v>
      </c>
      <c r="F155" s="80" t="str">
        <f ca="1">IF(C155&gt;1,_xlfn.CONCAT(B155,"_D",C155),_xlfn.CONCAT(B155,"_D"))</f>
        <v>OG104M_D</v>
      </c>
      <c r="G155" s="58" t="str">
        <f ca="1">VLOOKUP($E155,'1.MetaData'!$B:$H,3,FALSE)</f>
        <v>Scobinichthys granulatus</v>
      </c>
      <c r="H155" s="58" t="str">
        <f ca="1">VLOOKUP($E155,'1.MetaData'!$B:$H,4,FALSE)</f>
        <v>Rough leatherjacket</v>
      </c>
      <c r="I155" s="194" t="str">
        <f ca="1">VLOOKUP(DNAEXT[[#This Row],[Sample ID]],'2.Tissue'!B:N,13,FALSE)</f>
        <v>Tissue Box 4</v>
      </c>
      <c r="J155" s="328" t="s">
        <v>3366</v>
      </c>
      <c r="K155" s="173">
        <v>45504</v>
      </c>
      <c r="L155" s="168" t="s">
        <v>3535</v>
      </c>
      <c r="M155" s="26" t="s">
        <v>3404</v>
      </c>
      <c r="N155" s="169">
        <v>150</v>
      </c>
      <c r="O155" s="170">
        <v>6.34</v>
      </c>
      <c r="P155" s="170">
        <v>6.1</v>
      </c>
      <c r="Q155" s="170">
        <v>1.74</v>
      </c>
      <c r="R155" s="170">
        <v>0.56000000000000005</v>
      </c>
      <c r="S155" s="43">
        <f ca="1">IF(P155="NA", "NA", IF(OR(O155="NA", P155=""), P155, O155/P155))</f>
        <v>1.0393442622950819</v>
      </c>
      <c r="T155" s="27">
        <f ca="1">O155*N155</f>
        <v>951</v>
      </c>
      <c r="U155" s="171" t="s">
        <v>3536</v>
      </c>
      <c r="V155" s="171" t="s">
        <v>3609</v>
      </c>
      <c r="W155" s="171" t="s">
        <v>3369</v>
      </c>
      <c r="X155" s="2" t="str" cm="1">
        <f t="array" aca="1" ref="X155" ca="1">IF(B155="","",IF(MAX(IF(B:B=B155,C:C))=C155,"Y","N"))</f>
        <v>Y</v>
      </c>
      <c r="Y155" s="26"/>
      <c r="Z155" s="172"/>
      <c r="AE155" s="2" t="s">
        <v>7990</v>
      </c>
    </row>
    <row r="156" spans="1:31" x14ac:dyDescent="0.25">
      <c r="A156" s="115">
        <f ca="1">INDEX('1.MetaData'!A:A, MATCH($E156, '1.MetaData'!$B:$B, 0))</f>
        <v>105</v>
      </c>
      <c r="B156" s="245" t="s">
        <v>3610</v>
      </c>
      <c r="C156" s="14">
        <v>1</v>
      </c>
      <c r="D156" s="14" t="s">
        <v>70</v>
      </c>
      <c r="E156" s="1" t="str">
        <f ca="1">VLOOKUP(B156,'2.Tissue'!$B:$D,2,FALSE)</f>
        <v>OG105</v>
      </c>
      <c r="F156" s="80" t="str">
        <f ca="1">IF(C156&gt;1,_xlfn.CONCAT(B156,"_D",C156),_xlfn.CONCAT(B156,"_D"))</f>
        <v>OG105H_D</v>
      </c>
      <c r="G156" s="58" t="str">
        <f ca="1">VLOOKUP($E156,'1.MetaData'!$B:$H,3,FALSE)</f>
        <v>Centroberyx gerrardi</v>
      </c>
      <c r="H156" s="40" t="str">
        <f ca="1">VLOOKUP($E156,'1.MetaData'!$B:$H,4,FALSE)</f>
        <v>Nannygai</v>
      </c>
      <c r="I156" s="194" t="str">
        <f ca="1">VLOOKUP(DNAEXT[[#This Row],[Sample ID]],'2.Tissue'!B:N,13,FALSE)</f>
        <v>Tissue Box 4</v>
      </c>
      <c r="J156" s="26" t="s">
        <v>3366</v>
      </c>
      <c r="K156" s="173">
        <v>45215</v>
      </c>
      <c r="L156" s="176" t="s">
        <v>3518</v>
      </c>
      <c r="M156" s="177" t="s">
        <v>3380</v>
      </c>
      <c r="N156" s="169">
        <v>120</v>
      </c>
      <c r="O156" s="170">
        <v>139</v>
      </c>
      <c r="P156" s="170">
        <v>171</v>
      </c>
      <c r="Q156" s="170">
        <v>1.92</v>
      </c>
      <c r="R156" s="170">
        <v>2.75</v>
      </c>
      <c r="S156" s="43">
        <f ca="1">IF(P156="NA", "NA", IF(OR(O156="NA", P156=""), P156, O156/P156))</f>
        <v>0.8128654970760234</v>
      </c>
      <c r="T156" s="27">
        <f ca="1">O156*N156</f>
        <v>16680</v>
      </c>
      <c r="U156" s="177" t="s">
        <v>3519</v>
      </c>
      <c r="V156" s="171">
        <v>15837</v>
      </c>
      <c r="W156" s="26" t="s">
        <v>3369</v>
      </c>
      <c r="X156" s="2" t="str" cm="1">
        <f t="array" aca="1" ref="X156" ca="1">IF(B156="","",IF(MAX(IF(B:B=B156,C:C))=C156,"Y","N"))</f>
        <v>Y</v>
      </c>
      <c r="Y156" s="2"/>
      <c r="Z156" s="172"/>
      <c r="AA156" s="2"/>
      <c r="AE156" s="2" t="s">
        <v>7990</v>
      </c>
    </row>
    <row r="157" spans="1:31" x14ac:dyDescent="0.25">
      <c r="A157" s="115">
        <f ca="1">INDEX('1.MetaData'!A:A, MATCH($E157, '1.MetaData'!$B:$B, 0))</f>
        <v>106</v>
      </c>
      <c r="B157" s="245" t="s">
        <v>3611</v>
      </c>
      <c r="C157" s="14">
        <v>2</v>
      </c>
      <c r="D157" s="14" t="s">
        <v>70</v>
      </c>
      <c r="E157" s="1" t="str">
        <f ca="1">VLOOKUP(B157,'2.Tissue'!$B:$D,2,FALSE)</f>
        <v>OG106</v>
      </c>
      <c r="F157" s="80" t="str">
        <f ca="1">IF(C157&gt;1,_xlfn.CONCAT(B157,"_D",C157),_xlfn.CONCAT(B157,"_D"))</f>
        <v>OG106G_D2</v>
      </c>
      <c r="G157" s="58" t="str">
        <f ca="1">VLOOKUP($E157,'1.MetaData'!$B:$H,3,FALSE)</f>
        <v>Girella tephraeops</v>
      </c>
      <c r="H157" s="58" t="str">
        <f ca="1">VLOOKUP($E157,'1.MetaData'!$B:$H,4,FALSE)</f>
        <v>Western Rock Blackfish</v>
      </c>
      <c r="I157" s="194" t="str">
        <f ca="1">VLOOKUP(DNAEXT[[#This Row],[Sample ID]],'2.Tissue'!B:N,13,FALSE)</f>
        <v>Tissue Box 4</v>
      </c>
      <c r="J157" s="26" t="s">
        <v>3366</v>
      </c>
      <c r="K157" s="173">
        <v>45538</v>
      </c>
      <c r="L157" s="168" t="s">
        <v>3467</v>
      </c>
      <c r="M157" s="26" t="s">
        <v>3380</v>
      </c>
      <c r="N157" s="169">
        <v>120</v>
      </c>
      <c r="O157" s="170">
        <v>158</v>
      </c>
      <c r="P157" s="170">
        <v>195.9</v>
      </c>
      <c r="Q157" s="170">
        <v>1.87</v>
      </c>
      <c r="R157" s="170">
        <v>2.25</v>
      </c>
      <c r="S157" s="43">
        <f ca="1">IF(P157="NA", "NA", IF(OR(O157="NA", P157=""), P157, O157/P157))</f>
        <v>0.80653394589076055</v>
      </c>
      <c r="T157" s="27">
        <f ca="1">O157*N157</f>
        <v>18960</v>
      </c>
      <c r="U157" s="171" t="s">
        <v>3468</v>
      </c>
      <c r="V157" s="171">
        <v>23000</v>
      </c>
      <c r="W157" s="171" t="s">
        <v>3470</v>
      </c>
      <c r="X157" s="2" t="str" cm="1">
        <f t="array" aca="1" ref="X157" ca="1">IF(B157="","",IF(MAX(IF(B:B=B157,C:C))=C157,"Y","N"))</f>
        <v>Y</v>
      </c>
      <c r="Y157" s="26"/>
      <c r="Z157" s="172"/>
    </row>
    <row r="158" spans="1:31" x14ac:dyDescent="0.25">
      <c r="A158" s="115">
        <f ca="1">INDEX('1.MetaData'!A:A, MATCH($E158, '1.MetaData'!$B:$B, 0))</f>
        <v>106</v>
      </c>
      <c r="B158" s="245" t="s">
        <v>3611</v>
      </c>
      <c r="C158" s="14">
        <v>1</v>
      </c>
      <c r="D158" s="14" t="s">
        <v>3384</v>
      </c>
      <c r="E158" s="1" t="str">
        <f ca="1">VLOOKUP(B158,'2.Tissue'!$B:$D,2,FALSE)</f>
        <v>OG106</v>
      </c>
      <c r="F158" s="80" t="str">
        <f ca="1">IF(C158&gt;1,_xlfn.CONCAT(B158,"_D",C158),_xlfn.CONCAT(B158,"_D"))</f>
        <v>OG106G_D</v>
      </c>
      <c r="G158" s="58" t="str">
        <f ca="1">VLOOKUP($E158,'1.MetaData'!$B:$H,3,FALSE)</f>
        <v>Girella tephraeops</v>
      </c>
      <c r="H158" s="40" t="str">
        <f ca="1">VLOOKUP($E158,'1.MetaData'!$B:$H,4,FALSE)</f>
        <v>Western Rock Blackfish</v>
      </c>
      <c r="I158" s="194" t="str">
        <f ca="1">VLOOKUP(DNAEXT[[#This Row],[Sample ID]],'2.Tissue'!B:N,13,FALSE)</f>
        <v>Tissue Box 4</v>
      </c>
      <c r="J158" s="328" t="s">
        <v>3366</v>
      </c>
      <c r="K158" s="173">
        <v>45301</v>
      </c>
      <c r="L158" s="26" t="s">
        <v>3612</v>
      </c>
      <c r="M158" s="26" t="s">
        <v>3380</v>
      </c>
      <c r="N158" s="169">
        <v>120</v>
      </c>
      <c r="O158" s="170">
        <v>27</v>
      </c>
      <c r="P158" s="170">
        <v>31.2</v>
      </c>
      <c r="Q158" s="170">
        <v>1.79</v>
      </c>
      <c r="R158" s="170">
        <v>1.99</v>
      </c>
      <c r="S158" s="43">
        <f ca="1">IF(P158="NA", "NA", IF(OR(O158="NA", P158=""), P158, O158/P158))</f>
        <v>0.86538461538461542</v>
      </c>
      <c r="T158" s="27">
        <f ca="1">O158*N158</f>
        <v>3240</v>
      </c>
      <c r="U158" s="26" t="s">
        <v>3613</v>
      </c>
      <c r="V158" s="171">
        <v>3240</v>
      </c>
      <c r="W158" s="26" t="s">
        <v>3382</v>
      </c>
      <c r="X158" s="2" t="str" cm="1">
        <f t="array" aca="1" ref="X158" ca="1">IF(B158="","",IF(MAX(IF(B:B=B158,C:C))=C158,"Y","N"))</f>
        <v>N</v>
      </c>
      <c r="Y158" s="2"/>
      <c r="Z158" s="172"/>
      <c r="AA158" s="2"/>
      <c r="AE158" s="2" t="s">
        <v>7990</v>
      </c>
    </row>
    <row r="159" spans="1:31" x14ac:dyDescent="0.25">
      <c r="A159" s="115">
        <f ca="1">INDEX('1.MetaData'!A:A, MATCH($E159, '1.MetaData'!$B:$B, 0))</f>
        <v>107</v>
      </c>
      <c r="B159" s="245" t="s">
        <v>3614</v>
      </c>
      <c r="C159" s="14">
        <v>1</v>
      </c>
      <c r="D159" s="14" t="s">
        <v>70</v>
      </c>
      <c r="E159" s="1" t="str">
        <f ca="1">VLOOKUP(B159,'2.Tissue'!$B:$D,2,FALSE)</f>
        <v>OG107</v>
      </c>
      <c r="F159" s="80" t="str">
        <f ca="1">IF(C159&gt;1,_xlfn.CONCAT(B159,"_D",C159),_xlfn.CONCAT(B159,"_D"))</f>
        <v>OG107G_D</v>
      </c>
      <c r="G159" s="58" t="str">
        <f ca="1">VLOOKUP($E159,'1.MetaData'!$B:$H,3,FALSE)</f>
        <v>Upeneichthys vlamingii</v>
      </c>
      <c r="H159" s="40" t="str">
        <f ca="1">VLOOKUP($E159,'1.MetaData'!$B:$H,4,FALSE)</f>
        <v>Goatfish</v>
      </c>
      <c r="I159" s="194" t="str">
        <f ca="1">VLOOKUP(DNAEXT[[#This Row],[Sample ID]],'2.Tissue'!B:N,13,FALSE)</f>
        <v>Tissue Box 4</v>
      </c>
      <c r="J159" s="26" t="s">
        <v>3366</v>
      </c>
      <c r="K159" s="168">
        <v>45159</v>
      </c>
      <c r="L159" s="26" t="s">
        <v>3615</v>
      </c>
      <c r="M159" s="26" t="s">
        <v>3380</v>
      </c>
      <c r="N159" s="169">
        <v>120</v>
      </c>
      <c r="O159" s="170">
        <v>261</v>
      </c>
      <c r="P159" s="170">
        <v>133</v>
      </c>
      <c r="Q159" s="170">
        <v>1.83</v>
      </c>
      <c r="R159" s="170">
        <v>1.97</v>
      </c>
      <c r="S159" s="43">
        <f ca="1">IF(P159="NA", "NA", IF(OR(O159="NA", P159=""), P159, O159/P159))</f>
        <v>1.9624060150375939</v>
      </c>
      <c r="T159" s="27">
        <f ca="1">O159*N159</f>
        <v>31320</v>
      </c>
      <c r="U159" s="26" t="s">
        <v>3616</v>
      </c>
      <c r="V159" s="171">
        <v>6378</v>
      </c>
      <c r="W159" s="26" t="s">
        <v>3369</v>
      </c>
      <c r="X159" s="2" t="str" cm="1">
        <f t="array" aca="1" ref="X159" ca="1">IF(B159="","",IF(MAX(IF(B:B=B159,C:C))=C159,"Y","N"))</f>
        <v>Y</v>
      </c>
      <c r="Y159" s="2"/>
      <c r="Z159" s="172"/>
      <c r="AA159" s="2"/>
      <c r="AE159" s="2" t="s">
        <v>7990</v>
      </c>
    </row>
    <row r="160" spans="1:31" x14ac:dyDescent="0.25">
      <c r="A160" s="115">
        <f ca="1">INDEX('1.MetaData'!A:A, MATCH($E160, '1.MetaData'!$B:$B, 0))</f>
        <v>108</v>
      </c>
      <c r="B160" s="245" t="s">
        <v>3617</v>
      </c>
      <c r="C160" s="14">
        <v>1</v>
      </c>
      <c r="D160" s="14" t="s">
        <v>70</v>
      </c>
      <c r="E160" s="1" t="str">
        <f ca="1">VLOOKUP(B160,'2.Tissue'!$B:$D,2,FALSE)</f>
        <v>OG108</v>
      </c>
      <c r="F160" s="80" t="str">
        <f ca="1">IF(C160&gt;1,_xlfn.CONCAT(B160,"_D",C160),_xlfn.CONCAT(B160,"_D"))</f>
        <v>OG108H_D</v>
      </c>
      <c r="G160" s="58" t="str">
        <f ca="1">VLOOKUP($E160,'1.MetaData'!$B:$H,3,FALSE)</f>
        <v>Chironemus georgianus</v>
      </c>
      <c r="H160" s="40" t="str">
        <f ca="1">VLOOKUP($E160,'1.MetaData'!$B:$H,4,FALSE)</f>
        <v>Western Kelpfish</v>
      </c>
      <c r="I160" s="194" t="str">
        <f ca="1">VLOOKUP(DNAEXT[[#This Row],[Sample ID]],'2.Tissue'!B:N,13,FALSE)</f>
        <v>Tissue Box 4</v>
      </c>
      <c r="J160" s="26" t="s">
        <v>3366</v>
      </c>
      <c r="K160" s="168">
        <v>45159</v>
      </c>
      <c r="L160" s="26" t="s">
        <v>3615</v>
      </c>
      <c r="M160" s="26" t="s">
        <v>3380</v>
      </c>
      <c r="N160" s="169">
        <v>120</v>
      </c>
      <c r="O160" s="170">
        <v>408</v>
      </c>
      <c r="P160" s="170">
        <v>411.7</v>
      </c>
      <c r="Q160" s="170">
        <v>1.89</v>
      </c>
      <c r="R160" s="170">
        <v>2.36</v>
      </c>
      <c r="S160" s="43">
        <f ca="1">IF(P160="NA", "NA", IF(OR(O160="NA", P160=""), P160, O160/P160))</f>
        <v>0.99101287345154243</v>
      </c>
      <c r="T160" s="27">
        <f ca="1">O160*N160</f>
        <v>48960</v>
      </c>
      <c r="U160" s="26" t="s">
        <v>3616</v>
      </c>
      <c r="V160" s="171">
        <v>6122</v>
      </c>
      <c r="W160" s="26" t="s">
        <v>3369</v>
      </c>
      <c r="X160" s="2" t="str" cm="1">
        <f t="array" aca="1" ref="X160" ca="1">IF(B160="","",IF(MAX(IF(B:B=B160,C:C))=C160,"Y","N"))</f>
        <v>Y</v>
      </c>
      <c r="Y160" s="2"/>
      <c r="Z160" s="172"/>
      <c r="AA160" s="2"/>
      <c r="AE160" s="2" t="s">
        <v>7990</v>
      </c>
    </row>
    <row r="161" spans="1:31" x14ac:dyDescent="0.25">
      <c r="A161" s="115">
        <f ca="1">INDEX('1.MetaData'!A:A, MATCH($E161, '1.MetaData'!$B:$B, 0))</f>
        <v>110</v>
      </c>
      <c r="B161" s="245" t="s">
        <v>3618</v>
      </c>
      <c r="C161" s="14">
        <v>1</v>
      </c>
      <c r="D161" s="14" t="s">
        <v>70</v>
      </c>
      <c r="E161" s="1" t="str">
        <f ca="1">VLOOKUP(B161,'2.Tissue'!$B:$D,2,FALSE)</f>
        <v>OG110</v>
      </c>
      <c r="F161" s="80" t="str">
        <f ca="1">IF(C161&gt;1,_xlfn.CONCAT(B161,"_D",C161),_xlfn.CONCAT(B161,"_D"))</f>
        <v>OG110G_D</v>
      </c>
      <c r="G161" s="58" t="str">
        <f ca="1">VLOOKUP($E161,'1.MetaData'!$B:$H,3,FALSE)</f>
        <v>Girella zebra</v>
      </c>
      <c r="H161" s="40" t="str">
        <f ca="1">VLOOKUP($E161,'1.MetaData'!$B:$H,4,FALSE)</f>
        <v>Zebrafish</v>
      </c>
      <c r="I161" s="194" t="str">
        <f ca="1">VLOOKUP(DNAEXT[[#This Row],[Sample ID]],'2.Tissue'!B:N,13,FALSE)</f>
        <v>Tissue Box 4</v>
      </c>
      <c r="J161" s="26" t="s">
        <v>3366</v>
      </c>
      <c r="K161" s="173">
        <v>45301</v>
      </c>
      <c r="L161" s="26" t="s">
        <v>3612</v>
      </c>
      <c r="M161" s="26" t="s">
        <v>3380</v>
      </c>
      <c r="N161" s="169">
        <v>120</v>
      </c>
      <c r="O161" s="170">
        <v>302</v>
      </c>
      <c r="P161" s="170">
        <v>303.2</v>
      </c>
      <c r="Q161" s="170">
        <v>1.88</v>
      </c>
      <c r="R161" s="170">
        <v>2.38</v>
      </c>
      <c r="S161" s="43">
        <f ca="1">IF(P161="NA", "NA", IF(OR(O161="NA", P161=""), P161, O161/P161))</f>
        <v>0.99604221635883905</v>
      </c>
      <c r="T161" s="27">
        <f ca="1">O161*N161</f>
        <v>36240</v>
      </c>
      <c r="U161" s="26" t="s">
        <v>3613</v>
      </c>
      <c r="V161" s="171">
        <v>5000</v>
      </c>
      <c r="W161" s="26" t="s">
        <v>3369</v>
      </c>
      <c r="X161" s="2" t="str" cm="1">
        <f t="array" aca="1" ref="X161" ca="1">IF(B161="","",IF(MAX(IF(B:B=B161,C:C))=C161,"Y","N"))</f>
        <v>Y</v>
      </c>
      <c r="Y161" s="2"/>
      <c r="Z161" s="172" t="s">
        <v>3619</v>
      </c>
      <c r="AA161" s="2"/>
      <c r="AE161" s="2" t="s">
        <v>7990</v>
      </c>
    </row>
    <row r="162" spans="1:31" x14ac:dyDescent="0.25">
      <c r="A162" s="115">
        <f ca="1">INDEX('1.MetaData'!A:A, MATCH($E162, '1.MetaData'!$B:$B, 0))</f>
        <v>111</v>
      </c>
      <c r="B162" s="245" t="s">
        <v>3620</v>
      </c>
      <c r="C162" s="14">
        <v>1</v>
      </c>
      <c r="D162" s="14" t="s">
        <v>70</v>
      </c>
      <c r="E162" s="1" t="str">
        <f ca="1">VLOOKUP(B162,'2.Tissue'!$B:$D,2,FALSE)</f>
        <v>OG111</v>
      </c>
      <c r="F162" s="80" t="str">
        <f ca="1">IF(C162&gt;1,_xlfn.CONCAT(B162,"_D",C162),_xlfn.CONCAT(B162,"_D"))</f>
        <v>OG111H_D</v>
      </c>
      <c r="G162" s="58" t="str">
        <f ca="1">VLOOKUP($E162,'1.MetaData'!$B:$H,3,FALSE)</f>
        <v>Nemadactylus valenciennesi</v>
      </c>
      <c r="H162" s="40" t="str">
        <f ca="1">VLOOKUP($E162,'1.MetaData'!$B:$H,4,FALSE)</f>
        <v>Blue Morwong</v>
      </c>
      <c r="I162" s="194" t="str">
        <f ca="1">VLOOKUP(DNAEXT[[#This Row],[Sample ID]],'2.Tissue'!B:N,13,FALSE)</f>
        <v>Tissue Box 4</v>
      </c>
      <c r="J162" s="26" t="s">
        <v>3366</v>
      </c>
      <c r="K162" s="168">
        <v>45159</v>
      </c>
      <c r="L162" s="26" t="s">
        <v>3615</v>
      </c>
      <c r="M162" s="26" t="s">
        <v>3380</v>
      </c>
      <c r="N162" s="169">
        <v>120</v>
      </c>
      <c r="O162" s="170">
        <v>124</v>
      </c>
      <c r="P162" s="170">
        <v>271.2</v>
      </c>
      <c r="Q162" s="170">
        <v>1.88</v>
      </c>
      <c r="R162" s="170">
        <v>2.21</v>
      </c>
      <c r="S162" s="43">
        <f ca="1">IF(P162="NA", "NA", IF(OR(O162="NA", P162=""), P162, O162/P162))</f>
        <v>0.45722713864306785</v>
      </c>
      <c r="T162" s="27">
        <f ca="1">O162*N162</f>
        <v>14880</v>
      </c>
      <c r="U162" s="26" t="s">
        <v>3616</v>
      </c>
      <c r="V162" s="171">
        <v>15252</v>
      </c>
      <c r="W162" s="26" t="s">
        <v>3369</v>
      </c>
      <c r="X162" s="2" t="str" cm="1">
        <f t="array" aca="1" ref="X162" ca="1">IF(B162="","",IF(MAX(IF(B:B=B162,C:C))=C162,"Y","N"))</f>
        <v>Y</v>
      </c>
      <c r="Y162" s="2"/>
      <c r="Z162" s="172"/>
      <c r="AA162" s="2"/>
      <c r="AE162" s="2" t="s">
        <v>7990</v>
      </c>
    </row>
    <row r="163" spans="1:31" x14ac:dyDescent="0.25">
      <c r="A163" s="115">
        <f ca="1">INDEX('1.MetaData'!A:A, MATCH($E163, '1.MetaData'!$B:$B, 0))</f>
        <v>112</v>
      </c>
      <c r="B163" s="245" t="s">
        <v>3622</v>
      </c>
      <c r="C163" s="14">
        <v>1</v>
      </c>
      <c r="D163" s="14" t="s">
        <v>70</v>
      </c>
      <c r="E163" s="1" t="str">
        <f ca="1">VLOOKUP(B163,'2.Tissue'!$B:$D,2,FALSE)</f>
        <v>OG112</v>
      </c>
      <c r="F163" s="80" t="str">
        <f ca="1">IF(C163&gt;1,_xlfn.CONCAT(B163,"_D",C163),_xlfn.CONCAT(B163,"_D"))</f>
        <v>OG112G_D</v>
      </c>
      <c r="G163" s="58" t="str">
        <f ca="1">VLOOKUP($E163,'1.MetaData'!$B:$H,3,FALSE)</f>
        <v>Trinorfolkia clarkei</v>
      </c>
      <c r="H163" s="58" t="str">
        <f ca="1">VLOOKUP($E163,'1.MetaData'!$B:$H,4,FALSE)</f>
        <v>Clakes threefin</v>
      </c>
      <c r="I163" s="194" t="str">
        <f ca="1">VLOOKUP(DNAEXT[[#This Row],[Sample ID]],'2.Tissue'!B:N,13,FALSE)</f>
        <v>Tissue Box 4</v>
      </c>
      <c r="J163" s="328" t="s">
        <v>3366</v>
      </c>
      <c r="K163" s="173">
        <v>45362</v>
      </c>
      <c r="L163" s="168" t="s">
        <v>3623</v>
      </c>
      <c r="M163" s="26" t="s">
        <v>3404</v>
      </c>
      <c r="N163" s="169">
        <v>75</v>
      </c>
      <c r="O163" s="170">
        <v>0.23400000000000001</v>
      </c>
      <c r="P163" s="170">
        <v>2</v>
      </c>
      <c r="Q163" s="170">
        <v>0.74</v>
      </c>
      <c r="R163" s="170">
        <v>0.1</v>
      </c>
      <c r="S163" s="43">
        <f ca="1">IF(P163="NA", "NA", IF(OR(O163="NA", P163=""), P163, O163/P163))</f>
        <v>0.11700000000000001</v>
      </c>
      <c r="T163" s="27">
        <f ca="1">O163*N163</f>
        <v>17.55</v>
      </c>
      <c r="U163" s="171" t="s">
        <v>3624</v>
      </c>
      <c r="V163" s="171">
        <v>12316</v>
      </c>
      <c r="W163" s="171" t="s">
        <v>3382</v>
      </c>
      <c r="X163" s="2" t="str" cm="1">
        <f t="array" aca="1" ref="X163" ca="1">IF(B163="","",IF(MAX(IF(B:B=B163,C:C))=C163,"Y","N"))</f>
        <v>Y</v>
      </c>
      <c r="Y163" s="26" t="s">
        <v>92</v>
      </c>
      <c r="Z163" s="172"/>
      <c r="AE163" s="2" t="s">
        <v>7990</v>
      </c>
    </row>
    <row r="164" spans="1:31" x14ac:dyDescent="0.25">
      <c r="A164" s="115">
        <f ca="1">INDEX('1.MetaData'!A:A, MATCH($E164, '1.MetaData'!$B:$B, 0))</f>
        <v>112</v>
      </c>
      <c r="B164" s="245" t="s">
        <v>3621</v>
      </c>
      <c r="C164" s="14">
        <v>1</v>
      </c>
      <c r="D164" s="14" t="s">
        <v>3384</v>
      </c>
      <c r="E164" s="1" t="str">
        <f ca="1">VLOOKUP(B164,'2.Tissue'!$B:$D,2,FALSE)</f>
        <v>OG112</v>
      </c>
      <c r="F164" s="80" t="str">
        <f ca="1">IF(C164&gt;1,_xlfn.CONCAT(B164,"_D",C164),_xlfn.CONCAT(B164,"_D"))</f>
        <v>OG112W_D</v>
      </c>
      <c r="G164" s="58" t="str">
        <f ca="1">VLOOKUP($E164,'1.MetaData'!$B:$H,3,FALSE)</f>
        <v>Trinorfolkia clarkei</v>
      </c>
      <c r="H164" s="40" t="str">
        <f ca="1">VLOOKUP($E164,'1.MetaData'!$B:$H,4,FALSE)</f>
        <v>Clakes threefin</v>
      </c>
      <c r="I164" s="194" t="str">
        <f ca="1">VLOOKUP(DNAEXT[[#This Row],[Sample ID]],'2.Tissue'!B:N,13,FALSE)</f>
        <v>Tissue Box 4</v>
      </c>
      <c r="J164" s="328" t="s">
        <v>3366</v>
      </c>
      <c r="K164" s="173">
        <v>45321</v>
      </c>
      <c r="L164" s="26" t="s">
        <v>3406</v>
      </c>
      <c r="M164" s="26" t="s">
        <v>3380</v>
      </c>
      <c r="N164" s="169">
        <v>120</v>
      </c>
      <c r="O164" s="170">
        <v>7.0999999999999994E-2</v>
      </c>
      <c r="P164" s="170">
        <v>1.51</v>
      </c>
      <c r="Q164" s="170">
        <v>2.73</v>
      </c>
      <c r="R164" s="170">
        <v>0.28000000000000003</v>
      </c>
      <c r="S164" s="43">
        <f ca="1">IF(P164="NA", "NA", IF(OR(O164="NA", P164=""), P164, O164/P164))</f>
        <v>4.7019867549668873E-2</v>
      </c>
      <c r="T164" s="27">
        <f ca="1">O164*N164</f>
        <v>8.52</v>
      </c>
      <c r="U164" s="26" t="s">
        <v>3407</v>
      </c>
      <c r="V164" s="171">
        <v>5142</v>
      </c>
      <c r="W164" s="26" t="s">
        <v>3382</v>
      </c>
      <c r="X164" s="2" t="str" cm="1">
        <f t="array" aca="1" ref="X164" ca="1">IF(B164="","",IF(MAX(IF(B:B=B164,C:C))=C164,"Y","N"))</f>
        <v>N</v>
      </c>
      <c r="Y164" s="2"/>
      <c r="Z164" s="172"/>
      <c r="AA164" s="2"/>
    </row>
    <row r="165" spans="1:31" x14ac:dyDescent="0.25">
      <c r="A165" s="115">
        <f ca="1">INDEX('1.MetaData'!A:A, MATCH($E165, '1.MetaData'!$B:$B, 0))</f>
        <v>112</v>
      </c>
      <c r="B165" s="245" t="s">
        <v>3621</v>
      </c>
      <c r="C165" s="14">
        <v>2</v>
      </c>
      <c r="D165" s="14" t="s">
        <v>3384</v>
      </c>
      <c r="E165" s="1" t="str">
        <f ca="1">VLOOKUP(B165,'2.Tissue'!$B:$D,2,FALSE)</f>
        <v>OG112</v>
      </c>
      <c r="F165" s="80" t="str">
        <f ca="1">IF(C165&gt;1,_xlfn.CONCAT(B165,"_D",C165),_xlfn.CONCAT(B165,"_D"))</f>
        <v>OG112W_D2</v>
      </c>
      <c r="G165" s="58" t="str">
        <f ca="1">VLOOKUP($E165,'1.MetaData'!$B:$H,3,FALSE)</f>
        <v>Trinorfolkia clarkei</v>
      </c>
      <c r="H165" s="58" t="str">
        <f ca="1">VLOOKUP($E165,'1.MetaData'!$B:$H,4,FALSE)</f>
        <v>Clakes threefin</v>
      </c>
      <c r="I165" s="194" t="str">
        <f ca="1">VLOOKUP(DNAEXT[[#This Row],[Sample ID]],'2.Tissue'!B:N,13,FALSE)</f>
        <v>Tissue Box 4</v>
      </c>
      <c r="J165" s="328" t="s">
        <v>3366</v>
      </c>
      <c r="K165" s="173">
        <v>45392</v>
      </c>
      <c r="L165" s="168" t="s">
        <v>3591</v>
      </c>
      <c r="M165" s="26" t="s">
        <v>3404</v>
      </c>
      <c r="N165" s="169">
        <v>75</v>
      </c>
      <c r="O165" s="170">
        <v>0</v>
      </c>
      <c r="P165" s="170" t="s">
        <v>107</v>
      </c>
      <c r="Q165" s="170" t="s">
        <v>107</v>
      </c>
      <c r="R165" s="170" t="s">
        <v>107</v>
      </c>
      <c r="S165" s="43" t="str">
        <f ca="1">IF(P165="NA", "NA", IF(OR(O165="NA", P165=""), P165, O165/P165))</f>
        <v>NA</v>
      </c>
      <c r="T165" s="27">
        <f ca="1">O165*N165</f>
        <v>0</v>
      </c>
      <c r="U165" s="171" t="s">
        <v>3592</v>
      </c>
      <c r="V165" s="171">
        <v>4996</v>
      </c>
      <c r="W165" s="171" t="s">
        <v>3382</v>
      </c>
      <c r="X165" s="2" t="str" cm="1">
        <f t="array" aca="1" ref="X165" ca="1">IF(B165="","",IF(MAX(IF(B:B=B165,C:C))=C165,"Y","N"))</f>
        <v>Y</v>
      </c>
      <c r="Y165" s="26"/>
      <c r="Z165" s="172"/>
    </row>
    <row r="166" spans="1:31" x14ac:dyDescent="0.25">
      <c r="A166" s="115">
        <f ca="1">INDEX('1.MetaData'!A:A, MATCH($E166, '1.MetaData'!$B:$B, 0))</f>
        <v>113</v>
      </c>
      <c r="B166" s="245" t="s">
        <v>3625</v>
      </c>
      <c r="C166" s="14">
        <v>1</v>
      </c>
      <c r="D166" s="14" t="s">
        <v>70</v>
      </c>
      <c r="E166" s="1" t="str">
        <f ca="1">VLOOKUP(B166,'2.Tissue'!$B:$D,2,FALSE)</f>
        <v>OG113</v>
      </c>
      <c r="F166" s="80" t="str">
        <f ca="1">IF(C166&gt;1,_xlfn.CONCAT(B166,"_D",C166),_xlfn.CONCAT(B166,"_D"))</f>
        <v>OG113G_D</v>
      </c>
      <c r="G166" s="58" t="str">
        <f ca="1">VLOOKUP($E166,'1.MetaData'!$B:$H,3,FALSE)</f>
        <v>Diodon nicthemerus</v>
      </c>
      <c r="H166" s="40" t="str">
        <f ca="1">VLOOKUP($E166,'1.MetaData'!$B:$H,4,FALSE)</f>
        <v>Globe fish</v>
      </c>
      <c r="I166" s="194" t="str">
        <f ca="1">VLOOKUP(DNAEXT[[#This Row],[Sample ID]],'2.Tissue'!B:N,13,FALSE)</f>
        <v>Tissue Box 4</v>
      </c>
      <c r="J166" s="328" t="s">
        <v>3366</v>
      </c>
      <c r="K166" s="168">
        <v>45159</v>
      </c>
      <c r="L166" s="26" t="s">
        <v>3615</v>
      </c>
      <c r="M166" s="26" t="s">
        <v>3380</v>
      </c>
      <c r="N166" s="169">
        <v>120</v>
      </c>
      <c r="O166" s="170">
        <v>68</v>
      </c>
      <c r="P166" s="170">
        <v>76.099999999999994</v>
      </c>
      <c r="Q166" s="170">
        <v>1.85</v>
      </c>
      <c r="R166" s="170">
        <v>2.41</v>
      </c>
      <c r="S166" s="43">
        <f ca="1">IF(P166="NA", "NA", IF(OR(O166="NA", P166=""), P166, O166/P166))</f>
        <v>0.89356110381077536</v>
      </c>
      <c r="T166" s="27">
        <f ca="1">O166*N166</f>
        <v>8160</v>
      </c>
      <c r="U166" s="26" t="s">
        <v>3616</v>
      </c>
      <c r="V166" s="171">
        <v>51959</v>
      </c>
      <c r="W166" s="26" t="s">
        <v>3369</v>
      </c>
      <c r="X166" s="2" t="str" cm="1">
        <f t="array" aca="1" ref="X166" ca="1">IF(B166="","",IF(MAX(IF(B:B=B166,C:C))=C166,"Y","N"))</f>
        <v>Y</v>
      </c>
      <c r="Y166" s="2"/>
      <c r="Z166" s="172"/>
      <c r="AA166" s="2"/>
      <c r="AE166" s="2" t="s">
        <v>7990</v>
      </c>
    </row>
    <row r="167" spans="1:31" x14ac:dyDescent="0.25">
      <c r="A167" s="115">
        <f ca="1">INDEX('1.MetaData'!A:A, MATCH($E167, '1.MetaData'!$B:$B, 0))</f>
        <v>114</v>
      </c>
      <c r="B167" s="245" t="s">
        <v>3626</v>
      </c>
      <c r="C167" s="14">
        <v>2</v>
      </c>
      <c r="D167" s="14" t="s">
        <v>70</v>
      </c>
      <c r="E167" s="1" t="str">
        <f ca="1">VLOOKUP(B167,'2.Tissue'!$B:$D,2,FALSE)</f>
        <v>OG114</v>
      </c>
      <c r="F167" s="80" t="str">
        <f ca="1">IF(C167&gt;1,_xlfn.CONCAT(B167,"_D",C167),_xlfn.CONCAT(B167,"_D"))</f>
        <v>OG114H_D2</v>
      </c>
      <c r="G167" s="58" t="str">
        <f ca="1">VLOOKUP($E167,'1.MetaData'!$B:$H,3,FALSE)</f>
        <v>Leviprora inops</v>
      </c>
      <c r="H167" s="58" t="str">
        <f ca="1">VLOOKUP($E167,'1.MetaData'!$B:$H,4,FALSE)</f>
        <v>Longhead Flathead</v>
      </c>
      <c r="I167" s="194" t="str">
        <f ca="1">VLOOKUP(DNAEXT[[#This Row],[Sample ID]],'2.Tissue'!B:N,13,FALSE)</f>
        <v>Tissue Box 4</v>
      </c>
      <c r="J167" s="26" t="s">
        <v>3366</v>
      </c>
      <c r="K167" s="173">
        <v>45188</v>
      </c>
      <c r="L167" s="168" t="s">
        <v>3627</v>
      </c>
      <c r="M167" s="26" t="s">
        <v>3380</v>
      </c>
      <c r="N167" s="169">
        <v>120</v>
      </c>
      <c r="O167" s="170">
        <v>144</v>
      </c>
      <c r="P167" s="170">
        <v>165</v>
      </c>
      <c r="Q167" s="170">
        <v>1.92</v>
      </c>
      <c r="R167" s="170">
        <v>1.54</v>
      </c>
      <c r="S167" s="43">
        <f ca="1">IF(P167="NA", "NA", IF(OR(O167="NA", P167=""), P167, O167/P167))</f>
        <v>0.87272727272727268</v>
      </c>
      <c r="T167" s="27">
        <f ca="1">O167*N167</f>
        <v>17280</v>
      </c>
      <c r="U167" s="171" t="s">
        <v>3628</v>
      </c>
      <c r="V167" s="171">
        <v>136136</v>
      </c>
      <c r="W167" s="171" t="s">
        <v>3369</v>
      </c>
      <c r="X167" s="2" t="str" cm="1">
        <f t="array" aca="1" ref="X167" ca="1">IF(B167="","",IF(MAX(IF(B:B=B167,C:C))=C167,"Y","N"))</f>
        <v>Y</v>
      </c>
      <c r="Y167" s="26"/>
      <c r="Z167" s="172"/>
      <c r="AE167" s="2" t="s">
        <v>7990</v>
      </c>
    </row>
    <row r="168" spans="1:31" x14ac:dyDescent="0.25">
      <c r="A168" s="115">
        <f ca="1">INDEX('1.MetaData'!A:A, MATCH($E168, '1.MetaData'!$B:$B, 0))</f>
        <v>114</v>
      </c>
      <c r="B168" s="245" t="s">
        <v>3626</v>
      </c>
      <c r="C168" s="14">
        <v>1</v>
      </c>
      <c r="D168" s="14" t="s">
        <v>70</v>
      </c>
      <c r="E168" s="1" t="str">
        <f ca="1">VLOOKUP(B168,'2.Tissue'!$B:$D,2,FALSE)</f>
        <v>OG114</v>
      </c>
      <c r="F168" s="80" t="str">
        <f ca="1">IF(C168&gt;1,_xlfn.CONCAT(B168,"_D",C168),_xlfn.CONCAT(B168,"_D"))</f>
        <v>OG114H_D</v>
      </c>
      <c r="G168" s="58" t="str">
        <f ca="1">VLOOKUP($E168,'1.MetaData'!$B:$H,3,FALSE)</f>
        <v>Leviprora inops</v>
      </c>
      <c r="H168" s="40" t="str">
        <f ca="1">VLOOKUP($E168,'1.MetaData'!$B:$H,4,FALSE)</f>
        <v>Longhead Flathead</v>
      </c>
      <c r="I168" s="194" t="str">
        <f ca="1">VLOOKUP(DNAEXT[[#This Row],[Sample ID]],'2.Tissue'!B:N,13,FALSE)</f>
        <v>Tissue Box 4</v>
      </c>
      <c r="J168" s="328" t="s">
        <v>3366</v>
      </c>
      <c r="K168" s="168">
        <v>45180</v>
      </c>
      <c r="L168" s="26" t="s">
        <v>3515</v>
      </c>
      <c r="M168" s="26" t="s">
        <v>3380</v>
      </c>
      <c r="N168" s="169">
        <v>120</v>
      </c>
      <c r="O168" s="170">
        <v>61.7</v>
      </c>
      <c r="P168" s="170">
        <v>69.900000000000006</v>
      </c>
      <c r="Q168" s="170">
        <v>1.91</v>
      </c>
      <c r="R168" s="170">
        <v>2.11</v>
      </c>
      <c r="S168" s="43">
        <f ca="1">IF(P168="NA", "NA", IF(OR(O168="NA", P168=""), P168, O168/P168))</f>
        <v>0.88268955650929892</v>
      </c>
      <c r="T168" s="27">
        <f ca="1">O168*N168</f>
        <v>7404</v>
      </c>
      <c r="U168" s="26"/>
      <c r="V168" s="171"/>
      <c r="W168" s="26"/>
      <c r="X168" s="2" t="str" cm="1">
        <f t="array" aca="1" ref="X168" ca="1">IF(B168="","",IF(MAX(IF(B:B=B168,C:C))=C168,"Y","N"))</f>
        <v>N</v>
      </c>
      <c r="Y168" s="2"/>
      <c r="Z168" s="172"/>
      <c r="AA168" s="2"/>
      <c r="AE168" s="2" t="s">
        <v>7990</v>
      </c>
    </row>
    <row r="169" spans="1:31" hidden="1" x14ac:dyDescent="0.25">
      <c r="A169" s="115">
        <f ca="1">INDEX('1.MetaData'!A:A, MATCH($E169, '1.MetaData'!$B:$B, 0))</f>
        <v>116</v>
      </c>
      <c r="B169" s="245" t="s">
        <v>3630</v>
      </c>
      <c r="C169" s="14">
        <v>3</v>
      </c>
      <c r="D169" s="14" t="s">
        <v>70</v>
      </c>
      <c r="E169" s="1" t="str">
        <f ca="1">VLOOKUP(B169,'2.Tissue'!$B:$D,2,FALSE)</f>
        <v>OG116</v>
      </c>
      <c r="F169" s="80" t="str">
        <f ca="1">IF(C169&gt;1,_xlfn.CONCAT(B169,"_D",C169),_xlfn.CONCAT(B169,"_D"))</f>
        <v>OG116G_D3</v>
      </c>
      <c r="G169" s="58" t="str">
        <f ca="1">VLOOKUP($E169,'1.MetaData'!$B:$H,3,FALSE)</f>
        <v>Ranzania laevis</v>
      </c>
      <c r="H169" s="40" t="str">
        <f ca="1">VLOOKUP($E169,'1.MetaData'!$B:$H,4,FALSE)</f>
        <v>Slender sunfish</v>
      </c>
      <c r="I169" s="194" t="str">
        <f ca="1">VLOOKUP(DNAEXT[[#This Row],[Sample ID]],'2.Tissue'!B:N,13,FALSE)</f>
        <v>Tissue Box 4</v>
      </c>
      <c r="J169" s="26" t="s">
        <v>3374</v>
      </c>
      <c r="K169" s="173">
        <v>45327</v>
      </c>
      <c r="L169" s="26" t="s">
        <v>3499</v>
      </c>
      <c r="M169" s="26" t="s">
        <v>3376</v>
      </c>
      <c r="N169" s="169">
        <v>100</v>
      </c>
      <c r="O169" s="170">
        <v>71.8</v>
      </c>
      <c r="P169" s="170" t="s">
        <v>107</v>
      </c>
      <c r="Q169" s="170" t="s">
        <v>107</v>
      </c>
      <c r="R169" s="170" t="s">
        <v>107</v>
      </c>
      <c r="S169" s="43" t="str">
        <f ca="1">IF(P169="NA", "NA", IF(OR(O169="NA", P169=""), P169, O169/P169))</f>
        <v>NA</v>
      </c>
      <c r="T169" s="27">
        <f ca="1">O169*N169</f>
        <v>7180</v>
      </c>
      <c r="U169" s="26" t="s">
        <v>107</v>
      </c>
      <c r="V169" s="171" t="s">
        <v>107</v>
      </c>
      <c r="W169" s="26" t="s">
        <v>3369</v>
      </c>
      <c r="X169" s="2" t="str" cm="1">
        <f t="array" aca="1" ref="X169" ca="1">IF(B169="","",IF(MAX(IF(B:B=B169,C:C))=C169,"Y","N"))</f>
        <v>Y</v>
      </c>
      <c r="Y169" s="2"/>
      <c r="Z169" s="172"/>
      <c r="AA169" s="2" t="s">
        <v>3334</v>
      </c>
      <c r="AE169" s="2" t="s">
        <v>7907</v>
      </c>
    </row>
    <row r="170" spans="1:31" x14ac:dyDescent="0.25">
      <c r="A170" s="115">
        <f ca="1">INDEX('1.MetaData'!A:A, MATCH($E170, '1.MetaData'!$B:$B, 0))</f>
        <v>115</v>
      </c>
      <c r="B170" s="245" t="s">
        <v>3629</v>
      </c>
      <c r="C170" s="14">
        <v>1</v>
      </c>
      <c r="D170" s="14" t="s">
        <v>70</v>
      </c>
      <c r="E170" s="1" t="str">
        <f ca="1">VLOOKUP(B170,'2.Tissue'!$B:$D,2,FALSE)</f>
        <v>OG115</v>
      </c>
      <c r="F170" s="80" t="str">
        <f ca="1">IF(C170&gt;1,_xlfn.CONCAT(B170,"_D",C170),_xlfn.CONCAT(B170,"_D"))</f>
        <v>OG115H_D</v>
      </c>
      <c r="G170" s="58" t="str">
        <f ca="1">VLOOKUP($E170,'1.MetaData'!$B:$H,3,FALSE)</f>
        <v>Ranzania laevis</v>
      </c>
      <c r="H170" s="40" t="str">
        <f ca="1">VLOOKUP($E170,'1.MetaData'!$B:$H,4,FALSE)</f>
        <v>Slender sunfish</v>
      </c>
      <c r="I170" s="194" t="str">
        <f ca="1">VLOOKUP(DNAEXT[[#This Row],[Sample ID]],'2.Tissue'!B:N,13,FALSE)</f>
        <v>Tissue Box 4</v>
      </c>
      <c r="J170" s="26" t="s">
        <v>3366</v>
      </c>
      <c r="K170" s="168">
        <v>45180</v>
      </c>
      <c r="L170" s="26" t="s">
        <v>3515</v>
      </c>
      <c r="M170" s="26" t="s">
        <v>3380</v>
      </c>
      <c r="N170" s="169">
        <v>120</v>
      </c>
      <c r="O170" s="170">
        <v>289</v>
      </c>
      <c r="P170" s="170">
        <v>303.2</v>
      </c>
      <c r="Q170" s="170">
        <v>1.91</v>
      </c>
      <c r="R170" s="170">
        <v>2.31</v>
      </c>
      <c r="S170" s="43">
        <f ca="1">IF(P170="NA", "NA", IF(OR(O170="NA", P170=""), P170, O170/P170))</f>
        <v>0.95316622691292885</v>
      </c>
      <c r="T170" s="27">
        <f ca="1">O170*N170</f>
        <v>34680</v>
      </c>
      <c r="U170" s="26"/>
      <c r="V170" s="171"/>
      <c r="W170" s="26"/>
      <c r="X170" s="2" t="str" cm="1">
        <f t="array" aca="1" ref="X170" ca="1">IF(B170="","",IF(MAX(IF(B:B=B170,C:C))=C170,"Y","N"))</f>
        <v>Y</v>
      </c>
      <c r="Y170" s="2"/>
      <c r="Z170" s="172"/>
      <c r="AA170" s="2"/>
      <c r="AE170" s="2" t="s">
        <v>7990</v>
      </c>
    </row>
    <row r="171" spans="1:31" x14ac:dyDescent="0.25">
      <c r="A171" s="115">
        <f ca="1">INDEX('1.MetaData'!A:A, MATCH($E171, '1.MetaData'!$B:$B, 0))</f>
        <v>116</v>
      </c>
      <c r="B171" s="245" t="s">
        <v>3630</v>
      </c>
      <c r="C171" s="14">
        <v>1</v>
      </c>
      <c r="D171" s="14" t="s">
        <v>3384</v>
      </c>
      <c r="E171" s="1" t="str">
        <f ca="1">VLOOKUP(B171,'2.Tissue'!$B:$D,2,FALSE)</f>
        <v>OG116</v>
      </c>
      <c r="F171" s="80" t="str">
        <f ca="1">IF(C171&gt;1,_xlfn.CONCAT(B171,"_D",C171),_xlfn.CONCAT(B171,"_D"))</f>
        <v>OG116G_D</v>
      </c>
      <c r="G171" s="58" t="str">
        <f ca="1">VLOOKUP($E171,'1.MetaData'!$B:$H,3,FALSE)</f>
        <v>Ranzania laevis</v>
      </c>
      <c r="H171" s="40" t="str">
        <f ca="1">VLOOKUP($E171,'1.MetaData'!$B:$H,4,FALSE)</f>
        <v>Slender sunfish</v>
      </c>
      <c r="I171" s="194" t="str">
        <f ca="1">VLOOKUP(DNAEXT[[#This Row],[Sample ID]],'2.Tissue'!B:N,13,FALSE)</f>
        <v>Tissue Box 4</v>
      </c>
      <c r="J171" s="328" t="s">
        <v>3366</v>
      </c>
      <c r="K171" s="173">
        <v>45301</v>
      </c>
      <c r="L171" s="26" t="s">
        <v>3612</v>
      </c>
      <c r="M171" s="26" t="s">
        <v>3404</v>
      </c>
      <c r="N171" s="169">
        <v>200</v>
      </c>
      <c r="O171" s="170">
        <v>3.33</v>
      </c>
      <c r="P171" s="170"/>
      <c r="Q171" s="170"/>
      <c r="R171" s="170"/>
      <c r="S171" s="43">
        <f ca="1">IF(P171="NA", "NA", IF(OR(O171="NA", P171=""), P171, O171/P171))</f>
        <v>0</v>
      </c>
      <c r="T171" s="27">
        <f ca="1">O171*N171</f>
        <v>666</v>
      </c>
      <c r="U171" s="26"/>
      <c r="V171" s="171"/>
      <c r="W171" s="26" t="s">
        <v>3382</v>
      </c>
      <c r="X171" s="2" t="str" cm="1">
        <f t="array" aca="1" ref="X171" ca="1">IF(B171="","",IF(MAX(IF(B:B=B171,C:C))=C171,"Y","N"))</f>
        <v>N</v>
      </c>
      <c r="Y171" s="2"/>
      <c r="Z171" s="172"/>
      <c r="AA171" s="2"/>
    </row>
    <row r="172" spans="1:31" hidden="1" x14ac:dyDescent="0.25">
      <c r="A172" s="115">
        <f ca="1">INDEX('1.MetaData'!A:A, MATCH($E172, '1.MetaData'!$B:$B, 0))</f>
        <v>117</v>
      </c>
      <c r="B172" s="245" t="s">
        <v>3631</v>
      </c>
      <c r="C172" s="48">
        <v>1</v>
      </c>
      <c r="D172" s="14" t="s">
        <v>70</v>
      </c>
      <c r="E172" s="1" t="str">
        <f ca="1">VLOOKUP(B172,'2.Tissue'!$B:$D,2,FALSE)</f>
        <v>OG117</v>
      </c>
      <c r="F172" s="80" t="str">
        <f ca="1">IF(C172&gt;1,_xlfn.CONCAT(B172,"_D",C172),_xlfn.CONCAT(B172,"_D"))</f>
        <v>OG117G_D</v>
      </c>
      <c r="G172" s="58" t="str">
        <f ca="1">VLOOKUP($E172,'1.MetaData'!$B:$H,3,FALSE)</f>
        <v>Halichoeres brownfieldi</v>
      </c>
      <c r="H172" s="40" t="str">
        <f ca="1">VLOOKUP($E172,'1.MetaData'!$B:$H,4,FALSE)</f>
        <v>Brownfields wrasse</v>
      </c>
      <c r="I172" s="194" t="str">
        <f ca="1">VLOOKUP(DNAEXT[[#This Row],[Sample ID]],'2.Tissue'!B:N,13,FALSE)</f>
        <v>Tissue Box 4</v>
      </c>
      <c r="J172" s="26" t="s">
        <v>3374</v>
      </c>
      <c r="K172" s="173">
        <v>45327</v>
      </c>
      <c r="L172" s="26" t="s">
        <v>3499</v>
      </c>
      <c r="M172" s="26" t="s">
        <v>3376</v>
      </c>
      <c r="N172" s="169">
        <v>100</v>
      </c>
      <c r="O172" s="170">
        <v>338</v>
      </c>
      <c r="P172" s="170" t="s">
        <v>107</v>
      </c>
      <c r="Q172" s="170" t="s">
        <v>107</v>
      </c>
      <c r="R172" s="170" t="s">
        <v>107</v>
      </c>
      <c r="S172" s="43" t="str">
        <f ca="1">IF(P172="NA", "NA", IF(OR(O172="NA", P172=""), P172, O172/P172))</f>
        <v>NA</v>
      </c>
      <c r="T172" s="27">
        <f ca="1">O172*N172</f>
        <v>33800</v>
      </c>
      <c r="U172" s="26" t="s">
        <v>107</v>
      </c>
      <c r="V172" s="171" t="s">
        <v>107</v>
      </c>
      <c r="W172" s="26" t="s">
        <v>3369</v>
      </c>
      <c r="X172" s="2" t="str" cm="1">
        <f t="array" aca="1" ref="X172" ca="1">IF(B172="","",IF(MAX(IF(B:B=B172,C:C))=C172,"Y","N"))</f>
        <v>Y</v>
      </c>
      <c r="Y172" s="2"/>
      <c r="Z172" s="172"/>
      <c r="AA172" s="2" t="s">
        <v>3334</v>
      </c>
      <c r="AE172" s="2" t="s">
        <v>7907</v>
      </c>
    </row>
    <row r="173" spans="1:31" hidden="1" x14ac:dyDescent="0.25">
      <c r="A173" s="115">
        <f ca="1">INDEX('1.MetaData'!A:A, MATCH($E173, '1.MetaData'!$B:$B, 0))</f>
        <v>118</v>
      </c>
      <c r="B173" s="245" t="s">
        <v>3632</v>
      </c>
      <c r="C173" s="48">
        <v>1</v>
      </c>
      <c r="D173" s="14" t="s">
        <v>70</v>
      </c>
      <c r="E173" s="1" t="str">
        <f ca="1">VLOOKUP(B173,'2.Tissue'!$B:$D,2,FALSE)</f>
        <v>OG118</v>
      </c>
      <c r="F173" s="80" t="str">
        <f ca="1">IF(C173&gt;1,_xlfn.CONCAT(B173,"_D",C173),_xlfn.CONCAT(B173,"_D"))</f>
        <v>OG118M_D</v>
      </c>
      <c r="G173" s="58" t="str">
        <f ca="1">VLOOKUP($E173,'1.MetaData'!$B:$H,3,FALSE)</f>
        <v>Ranzania laevis</v>
      </c>
      <c r="H173" s="40" t="str">
        <f ca="1">VLOOKUP($E173,'1.MetaData'!$B:$H,4,FALSE)</f>
        <v>Slender sunfish</v>
      </c>
      <c r="I173" s="194" t="str">
        <f ca="1">VLOOKUP(DNAEXT[[#This Row],[Sample ID]],'2.Tissue'!B:N,13,FALSE)</f>
        <v>Tissue Box 4</v>
      </c>
      <c r="J173" s="26" t="s">
        <v>3374</v>
      </c>
      <c r="K173" s="173">
        <v>45327</v>
      </c>
      <c r="L173" s="26" t="s">
        <v>3499</v>
      </c>
      <c r="M173" s="26" t="s">
        <v>3376</v>
      </c>
      <c r="N173" s="169">
        <v>50</v>
      </c>
      <c r="O173" s="170">
        <v>194</v>
      </c>
      <c r="P173" s="170" t="s">
        <v>107</v>
      </c>
      <c r="Q173" s="170" t="s">
        <v>107</v>
      </c>
      <c r="R173" s="170" t="s">
        <v>107</v>
      </c>
      <c r="S173" s="43" t="str">
        <f ca="1">IF(P173="NA", "NA", IF(OR(O173="NA", P173=""), P173, O173/P173))</f>
        <v>NA</v>
      </c>
      <c r="T173" s="27">
        <f ca="1">O173*N173</f>
        <v>9700</v>
      </c>
      <c r="U173" s="26" t="s">
        <v>107</v>
      </c>
      <c r="V173" s="171" t="s">
        <v>107</v>
      </c>
      <c r="W173" s="26" t="s">
        <v>3369</v>
      </c>
      <c r="X173" s="2" t="str" cm="1">
        <f t="array" aca="1" ref="X173" ca="1">IF(B173="","",IF(MAX(IF(B:B=B173,C:C))=C173,"Y","N"))</f>
        <v>Y</v>
      </c>
      <c r="Y173" s="2"/>
      <c r="Z173" s="172"/>
      <c r="AA173" s="2" t="s">
        <v>3334</v>
      </c>
      <c r="AE173" s="2" t="s">
        <v>7907</v>
      </c>
    </row>
    <row r="174" spans="1:31" hidden="1" x14ac:dyDescent="0.25">
      <c r="A174" s="115">
        <f ca="1">INDEX('1.MetaData'!A:A, MATCH($E174, '1.MetaData'!$B:$B, 0))</f>
        <v>119</v>
      </c>
      <c r="B174" s="245" t="s">
        <v>3633</v>
      </c>
      <c r="C174" s="48">
        <v>1</v>
      </c>
      <c r="D174" s="14" t="s">
        <v>70</v>
      </c>
      <c r="E174" s="1" t="str">
        <f ca="1">VLOOKUP(B174,'2.Tissue'!$B:$D,2,FALSE)</f>
        <v>OG119</v>
      </c>
      <c r="F174" s="80" t="str">
        <f ca="1">IF(C174&gt;1,_xlfn.CONCAT(B174,"_D",C174),_xlfn.CONCAT(B174,"_D"))</f>
        <v>OG119G_D</v>
      </c>
      <c r="G174" s="58" t="str">
        <f ca="1">VLOOKUP($E174,'1.MetaData'!$B:$H,3,FALSE)</f>
        <v>Ranzania laevis</v>
      </c>
      <c r="H174" s="40" t="str">
        <f ca="1">VLOOKUP($E174,'1.MetaData'!$B:$H,4,FALSE)</f>
        <v>Slender sunfish</v>
      </c>
      <c r="I174" s="194" t="str">
        <f ca="1">VLOOKUP(DNAEXT[[#This Row],[Sample ID]],'2.Tissue'!B:N,13,FALSE)</f>
        <v>Tissue Box 4</v>
      </c>
      <c r="J174" s="26" t="s">
        <v>3374</v>
      </c>
      <c r="K174" s="173">
        <v>45327</v>
      </c>
      <c r="L174" s="26" t="s">
        <v>3499</v>
      </c>
      <c r="M174" s="26" t="s">
        <v>3376</v>
      </c>
      <c r="N174" s="169">
        <v>100</v>
      </c>
      <c r="O174" s="170">
        <v>173</v>
      </c>
      <c r="P174" s="170" t="s">
        <v>107</v>
      </c>
      <c r="Q174" s="170" t="s">
        <v>107</v>
      </c>
      <c r="R174" s="170" t="s">
        <v>107</v>
      </c>
      <c r="S174" s="43" t="str">
        <f ca="1">IF(P174="NA", "NA", IF(OR(O174="NA", P174=""), P174, O174/P174))</f>
        <v>NA</v>
      </c>
      <c r="T174" s="27">
        <f ca="1">O174*N174</f>
        <v>17300</v>
      </c>
      <c r="U174" s="26" t="s">
        <v>107</v>
      </c>
      <c r="V174" s="171" t="s">
        <v>107</v>
      </c>
      <c r="W174" s="26" t="s">
        <v>3369</v>
      </c>
      <c r="X174" s="2" t="str" cm="1">
        <f t="array" aca="1" ref="X174" ca="1">IF(B174="","",IF(MAX(IF(B:B=B174,C:C))=C174,"Y","N"))</f>
        <v>Y</v>
      </c>
      <c r="Y174" s="2"/>
      <c r="Z174" s="172"/>
      <c r="AA174" s="2" t="s">
        <v>3334</v>
      </c>
      <c r="AE174" s="2" t="s">
        <v>7907</v>
      </c>
    </row>
    <row r="175" spans="1:31" hidden="1" x14ac:dyDescent="0.25">
      <c r="A175" s="115">
        <f ca="1">INDEX('1.MetaData'!A:A, MATCH($E175, '1.MetaData'!$B:$B, 0))</f>
        <v>120</v>
      </c>
      <c r="B175" s="245" t="s">
        <v>3634</v>
      </c>
      <c r="C175" s="14">
        <v>1</v>
      </c>
      <c r="D175" s="14" t="s">
        <v>70</v>
      </c>
      <c r="E175" s="1" t="str">
        <f ca="1">VLOOKUP(B175,'2.Tissue'!$B:$D,2,FALSE)</f>
        <v>OG120</v>
      </c>
      <c r="F175" s="80" t="str">
        <f ca="1">IF(C175&gt;1,_xlfn.CONCAT(B175,"_D",C175),_xlfn.CONCAT(B175,"_D"))</f>
        <v>OG120G_D</v>
      </c>
      <c r="G175" s="58" t="str">
        <f ca="1">VLOOKUP($E175,'1.MetaData'!$B:$H,3,FALSE)</f>
        <v>Unknown Gills - TO Cocos 2022</v>
      </c>
      <c r="H175" s="40">
        <f ca="1">VLOOKUP($E175,'1.MetaData'!$B:$H,4,FALSE)</f>
        <v>0</v>
      </c>
      <c r="I175" s="194" t="str">
        <f ca="1">VLOOKUP(DNAEXT[[#This Row],[Sample ID]],'2.Tissue'!B:N,13,FALSE)</f>
        <v>Tissue Box 22</v>
      </c>
      <c r="J175" s="26" t="s">
        <v>3374</v>
      </c>
      <c r="K175" s="168">
        <v>45064</v>
      </c>
      <c r="L175" s="26" t="s">
        <v>3635</v>
      </c>
      <c r="M175" s="26"/>
      <c r="N175" s="169">
        <v>200</v>
      </c>
      <c r="O175" s="170">
        <v>123</v>
      </c>
      <c r="P175" s="170"/>
      <c r="Q175" s="170"/>
      <c r="R175" s="170"/>
      <c r="S175" s="43">
        <f ca="1">IF(P175="NA", "NA", IF(OR(O175="NA", P175=""), P175, O175/P175))</f>
        <v>0</v>
      </c>
      <c r="T175" s="27">
        <f ca="1">O175*N175</f>
        <v>24600</v>
      </c>
      <c r="U175" s="26"/>
      <c r="V175" s="171"/>
      <c r="W175" s="26"/>
      <c r="X175" s="2" t="str" cm="1">
        <f t="array" aca="1" ref="X175" ca="1">IF(B175="","",IF(MAX(IF(B:B=B175,C:C))=C175,"Y","N"))</f>
        <v>Y</v>
      </c>
      <c r="Y175" s="2"/>
      <c r="Z175" s="172"/>
      <c r="AA175" s="2" t="s">
        <v>3334</v>
      </c>
      <c r="AE175" s="2" t="s">
        <v>7907</v>
      </c>
    </row>
    <row r="176" spans="1:31" hidden="1" x14ac:dyDescent="0.25">
      <c r="A176" s="115">
        <f ca="1">INDEX('1.MetaData'!A:A, MATCH($E176, '1.MetaData'!$B:$B, 0))</f>
        <v>121</v>
      </c>
      <c r="B176" s="245" t="s">
        <v>3636</v>
      </c>
      <c r="C176" s="14">
        <v>1</v>
      </c>
      <c r="D176" s="14" t="s">
        <v>70</v>
      </c>
      <c r="E176" s="1" t="str">
        <f ca="1">VLOOKUP(B176,'2.Tissue'!$B:$D,2,FALSE)</f>
        <v>OG121</v>
      </c>
      <c r="F176" s="80" t="str">
        <f ca="1">IF(C176&gt;1,_xlfn.CONCAT(B176,"_D",C176),_xlfn.CONCAT(B176,"_D"))</f>
        <v>OG121G_D</v>
      </c>
      <c r="G176" s="58" t="str">
        <f ca="1">VLOOKUP($E176,'1.MetaData'!$B:$H,3,FALSE)</f>
        <v>Unknown Gills - TO Cocos 2022</v>
      </c>
      <c r="H176" s="40">
        <f ca="1">VLOOKUP($E176,'1.MetaData'!$B:$H,4,FALSE)</f>
        <v>0</v>
      </c>
      <c r="I176" s="194" t="str">
        <f ca="1">VLOOKUP(DNAEXT[[#This Row],[Sample ID]],'2.Tissue'!B:N,13,FALSE)</f>
        <v>Tissue Box 22</v>
      </c>
      <c r="J176" s="26" t="s">
        <v>3374</v>
      </c>
      <c r="K176" s="168">
        <v>45064</v>
      </c>
      <c r="L176" s="26" t="s">
        <v>3635</v>
      </c>
      <c r="M176" s="26"/>
      <c r="N176" s="169">
        <v>200</v>
      </c>
      <c r="O176" s="170">
        <v>172</v>
      </c>
      <c r="P176" s="170"/>
      <c r="Q176" s="170"/>
      <c r="R176" s="170"/>
      <c r="S176" s="43">
        <f ca="1">IF(P176="NA", "NA", IF(OR(O176="NA", P176=""), P176, O176/P176))</f>
        <v>0</v>
      </c>
      <c r="T176" s="27">
        <f ca="1">O176*N176</f>
        <v>34400</v>
      </c>
      <c r="U176" s="26"/>
      <c r="V176" s="171"/>
      <c r="W176" s="26"/>
      <c r="X176" s="2" t="str" cm="1">
        <f t="array" aca="1" ref="X176" ca="1">IF(B176="","",IF(MAX(IF(B:B=B176,C:C))=C176,"Y","N"))</f>
        <v>Y</v>
      </c>
      <c r="Y176" s="2"/>
      <c r="Z176" s="172"/>
      <c r="AA176" s="2" t="s">
        <v>3334</v>
      </c>
      <c r="AE176" s="2" t="s">
        <v>7907</v>
      </c>
    </row>
    <row r="177" spans="1:31" hidden="1" x14ac:dyDescent="0.25">
      <c r="A177" s="115">
        <f ca="1">INDEX('1.MetaData'!A:A, MATCH($E177, '1.MetaData'!$B:$B, 0))</f>
        <v>122</v>
      </c>
      <c r="B177" s="245" t="s">
        <v>3637</v>
      </c>
      <c r="C177" s="14">
        <v>1</v>
      </c>
      <c r="D177" s="14" t="s">
        <v>70</v>
      </c>
      <c r="E177" s="1" t="str">
        <f ca="1">VLOOKUP(B177,'2.Tissue'!$B:$D,2,FALSE)</f>
        <v>OG122</v>
      </c>
      <c r="F177" s="80" t="str">
        <f ca="1">IF(C177&gt;1,_xlfn.CONCAT(B177,"_D",C177),_xlfn.CONCAT(B177,"_D"))</f>
        <v>OG122G_D</v>
      </c>
      <c r="G177" s="58" t="str">
        <f ca="1">VLOOKUP($E177,'1.MetaData'!$B:$H,3,FALSE)</f>
        <v>Unknown Gills - TO Cocos 2022</v>
      </c>
      <c r="H177" s="40">
        <f ca="1">VLOOKUP($E177,'1.MetaData'!$B:$H,4,FALSE)</f>
        <v>0</v>
      </c>
      <c r="I177" s="194" t="str">
        <f ca="1">VLOOKUP(DNAEXT[[#This Row],[Sample ID]],'2.Tissue'!B:N,13,FALSE)</f>
        <v>Tissue Box 22</v>
      </c>
      <c r="J177" s="26" t="s">
        <v>3374</v>
      </c>
      <c r="K177" s="168">
        <v>45064</v>
      </c>
      <c r="L177" s="26" t="s">
        <v>3635</v>
      </c>
      <c r="M177" s="26"/>
      <c r="N177" s="169">
        <v>200</v>
      </c>
      <c r="O177" s="170">
        <v>64.8</v>
      </c>
      <c r="P177" s="170"/>
      <c r="Q177" s="170"/>
      <c r="R177" s="170"/>
      <c r="S177" s="43">
        <f ca="1">IF(P177="NA", "NA", IF(OR(O177="NA", P177=""), P177, O177/P177))</f>
        <v>0</v>
      </c>
      <c r="T177" s="27">
        <f ca="1">O177*N177</f>
        <v>12960</v>
      </c>
      <c r="U177" s="26"/>
      <c r="V177" s="171"/>
      <c r="W177" s="26"/>
      <c r="X177" s="2" t="str" cm="1">
        <f t="array" aca="1" ref="X177" ca="1">IF(B177="","",IF(MAX(IF(B:B=B177,C:C))=C177,"Y","N"))</f>
        <v>Y</v>
      </c>
      <c r="Y177" s="2"/>
      <c r="Z177" s="172"/>
      <c r="AA177" s="2" t="s">
        <v>3334</v>
      </c>
      <c r="AE177" s="2" t="s">
        <v>7907</v>
      </c>
    </row>
    <row r="178" spans="1:31" hidden="1" x14ac:dyDescent="0.25">
      <c r="A178" s="115">
        <f ca="1">INDEX('1.MetaData'!A:A, MATCH($E178, '1.MetaData'!$B:$B, 0))</f>
        <v>123</v>
      </c>
      <c r="B178" s="245" t="s">
        <v>3638</v>
      </c>
      <c r="C178" s="14">
        <v>1</v>
      </c>
      <c r="D178" s="14" t="s">
        <v>70</v>
      </c>
      <c r="E178" s="1" t="str">
        <f ca="1">VLOOKUP(B178,'2.Tissue'!$B:$D,2,FALSE)</f>
        <v>OG123</v>
      </c>
      <c r="F178" s="80" t="str">
        <f ca="1">IF(C178&gt;1,_xlfn.CONCAT(B178,"_D",C178),_xlfn.CONCAT(B178,"_D"))</f>
        <v>OG123G_D</v>
      </c>
      <c r="G178" s="58" t="str">
        <f ca="1">VLOOKUP($E178,'1.MetaData'!$B:$H,3,FALSE)</f>
        <v>Unknown Gills - TO Cocos 2022</v>
      </c>
      <c r="H178" s="40">
        <f ca="1">VLOOKUP($E178,'1.MetaData'!$B:$H,4,FALSE)</f>
        <v>0</v>
      </c>
      <c r="I178" s="194" t="str">
        <f ca="1">VLOOKUP(DNAEXT[[#This Row],[Sample ID]],'2.Tissue'!B:N,13,FALSE)</f>
        <v>Tissue Box 22</v>
      </c>
      <c r="J178" s="26" t="s">
        <v>3374</v>
      </c>
      <c r="K178" s="168">
        <v>45064</v>
      </c>
      <c r="L178" s="26" t="s">
        <v>3635</v>
      </c>
      <c r="M178" s="26"/>
      <c r="N178" s="169">
        <v>200</v>
      </c>
      <c r="O178" s="170">
        <v>129</v>
      </c>
      <c r="P178" s="170"/>
      <c r="Q178" s="170"/>
      <c r="R178" s="170"/>
      <c r="S178" s="43">
        <f ca="1">IF(P178="NA", "NA", IF(OR(O178="NA", P178=""), P178, O178/P178))</f>
        <v>0</v>
      </c>
      <c r="T178" s="27">
        <f ca="1">O178*N178</f>
        <v>25800</v>
      </c>
      <c r="U178" s="26"/>
      <c r="V178" s="171"/>
      <c r="W178" s="26"/>
      <c r="X178" s="2" t="str" cm="1">
        <f t="array" aca="1" ref="X178" ca="1">IF(B178="","",IF(MAX(IF(B:B=B178,C:C))=C178,"Y","N"))</f>
        <v>Y</v>
      </c>
      <c r="Y178" s="2"/>
      <c r="Z178" s="172"/>
      <c r="AA178" s="2" t="s">
        <v>3334</v>
      </c>
      <c r="AE178" s="2" t="s">
        <v>7907</v>
      </c>
    </row>
    <row r="179" spans="1:31" hidden="1" x14ac:dyDescent="0.25">
      <c r="A179" s="115">
        <f ca="1">INDEX('1.MetaData'!A:A, MATCH($E179, '1.MetaData'!$B:$B, 0))</f>
        <v>124</v>
      </c>
      <c r="B179" s="245" t="s">
        <v>3639</v>
      </c>
      <c r="C179" s="14">
        <v>1</v>
      </c>
      <c r="D179" s="14" t="s">
        <v>70</v>
      </c>
      <c r="E179" s="1" t="str">
        <f ca="1">VLOOKUP(B179,'2.Tissue'!$B:$D,2,FALSE)</f>
        <v>OG124</v>
      </c>
      <c r="F179" s="80" t="str">
        <f ca="1">IF(C179&gt;1,_xlfn.CONCAT(B179,"_D",C179),_xlfn.CONCAT(B179,"_D"))</f>
        <v>OG124G_D</v>
      </c>
      <c r="G179" s="58" t="str">
        <f ca="1">VLOOKUP($E179,'1.MetaData'!$B:$H,3,FALSE)</f>
        <v>Unknown Gills - TO Cocos 2022</v>
      </c>
      <c r="H179" s="40">
        <f ca="1">VLOOKUP($E179,'1.MetaData'!$B:$H,4,FALSE)</f>
        <v>0</v>
      </c>
      <c r="I179" s="194" t="str">
        <f ca="1">VLOOKUP(DNAEXT[[#This Row],[Sample ID]],'2.Tissue'!B:N,13,FALSE)</f>
        <v>Tissue Box 22</v>
      </c>
      <c r="J179" s="26" t="s">
        <v>3374</v>
      </c>
      <c r="K179" s="168">
        <v>45064</v>
      </c>
      <c r="L179" s="26" t="s">
        <v>3635</v>
      </c>
      <c r="M179" s="26"/>
      <c r="N179" s="169">
        <v>200</v>
      </c>
      <c r="O179" s="170">
        <v>88.6</v>
      </c>
      <c r="P179" s="170"/>
      <c r="Q179" s="170"/>
      <c r="R179" s="170"/>
      <c r="S179" s="43">
        <f ca="1">IF(P179="NA", "NA", IF(OR(O179="NA", P179=""), P179, O179/P179))</f>
        <v>0</v>
      </c>
      <c r="T179" s="27">
        <f ca="1">O179*N179</f>
        <v>17720</v>
      </c>
      <c r="U179" s="26"/>
      <c r="V179" s="171"/>
      <c r="W179" s="26"/>
      <c r="X179" s="2" t="str" cm="1">
        <f t="array" aca="1" ref="X179" ca="1">IF(B179="","",IF(MAX(IF(B:B=B179,C:C))=C179,"Y","N"))</f>
        <v>Y</v>
      </c>
      <c r="Y179" s="2"/>
      <c r="Z179" s="172"/>
      <c r="AA179" s="2" t="s">
        <v>3334</v>
      </c>
      <c r="AE179" s="2" t="s">
        <v>7907</v>
      </c>
    </row>
    <row r="180" spans="1:31" hidden="1" x14ac:dyDescent="0.25">
      <c r="A180" s="115">
        <f ca="1">INDEX('1.MetaData'!A:A, MATCH($E180, '1.MetaData'!$B:$B, 0))</f>
        <v>125</v>
      </c>
      <c r="B180" s="245" t="s">
        <v>3640</v>
      </c>
      <c r="C180" s="14">
        <v>1</v>
      </c>
      <c r="D180" s="14" t="s">
        <v>70</v>
      </c>
      <c r="E180" s="1" t="str">
        <f ca="1">VLOOKUP(B180,'2.Tissue'!$B:$D,2,FALSE)</f>
        <v>OG125</v>
      </c>
      <c r="F180" s="80" t="str">
        <f ca="1">IF(C180&gt;1,_xlfn.CONCAT(B180,"_D",C180),_xlfn.CONCAT(B180,"_D"))</f>
        <v>OG125G_D</v>
      </c>
      <c r="G180" s="58" t="str">
        <f ca="1">VLOOKUP($E180,'1.MetaData'!$B:$H,3,FALSE)</f>
        <v>Unknown Gills - TO Cocos 2022</v>
      </c>
      <c r="H180" s="40">
        <f ca="1">VLOOKUP($E180,'1.MetaData'!$B:$H,4,FALSE)</f>
        <v>0</v>
      </c>
      <c r="I180" s="194" t="str">
        <f ca="1">VLOOKUP(DNAEXT[[#This Row],[Sample ID]],'2.Tissue'!B:N,13,FALSE)</f>
        <v>Tissue Box 22</v>
      </c>
      <c r="J180" s="26" t="s">
        <v>3374</v>
      </c>
      <c r="K180" s="168">
        <v>45064</v>
      </c>
      <c r="L180" s="26" t="s">
        <v>3635</v>
      </c>
      <c r="M180" s="26"/>
      <c r="N180" s="169">
        <v>200</v>
      </c>
      <c r="O180" s="170">
        <v>176</v>
      </c>
      <c r="P180" s="170"/>
      <c r="Q180" s="170"/>
      <c r="R180" s="170"/>
      <c r="S180" s="43">
        <f ca="1">IF(P180="NA", "NA", IF(OR(O180="NA", P180=""), P180, O180/P180))</f>
        <v>0</v>
      </c>
      <c r="T180" s="27">
        <f ca="1">O180*N180</f>
        <v>35200</v>
      </c>
      <c r="U180" s="26"/>
      <c r="V180" s="171"/>
      <c r="W180" s="26"/>
      <c r="X180" s="2" t="str" cm="1">
        <f t="array" aca="1" ref="X180" ca="1">IF(B180="","",IF(MAX(IF(B:B=B180,C:C))=C180,"Y","N"))</f>
        <v>Y</v>
      </c>
      <c r="Y180" s="2"/>
      <c r="Z180" s="172"/>
      <c r="AA180" s="2" t="s">
        <v>3334</v>
      </c>
      <c r="AE180" s="2" t="s">
        <v>7907</v>
      </c>
    </row>
    <row r="181" spans="1:31" hidden="1" x14ac:dyDescent="0.25">
      <c r="A181" s="115">
        <f ca="1">INDEX('1.MetaData'!A:A, MATCH($E181, '1.MetaData'!$B:$B, 0))</f>
        <v>126</v>
      </c>
      <c r="B181" s="245" t="s">
        <v>3641</v>
      </c>
      <c r="C181" s="14">
        <v>1</v>
      </c>
      <c r="D181" s="14" t="s">
        <v>70</v>
      </c>
      <c r="E181" s="1" t="str">
        <f ca="1">VLOOKUP(B181,'2.Tissue'!$B:$D,2,FALSE)</f>
        <v>OG126</v>
      </c>
      <c r="F181" s="80" t="str">
        <f ca="1">IF(C181&gt;1,_xlfn.CONCAT(B181,"_D",C181),_xlfn.CONCAT(B181,"_D"))</f>
        <v>OG126G_D</v>
      </c>
      <c r="G181" s="58" t="str">
        <f ca="1">VLOOKUP($E181,'1.MetaData'!$B:$H,3,FALSE)</f>
        <v>Unknown Gills - TO Cocos 2022</v>
      </c>
      <c r="H181" s="40">
        <f ca="1">VLOOKUP($E181,'1.MetaData'!$B:$H,4,FALSE)</f>
        <v>0</v>
      </c>
      <c r="I181" s="194" t="str">
        <f ca="1">VLOOKUP(DNAEXT[[#This Row],[Sample ID]],'2.Tissue'!B:N,13,FALSE)</f>
        <v>Tissue Box 21</v>
      </c>
      <c r="J181" s="26" t="s">
        <v>3374</v>
      </c>
      <c r="K181" s="168">
        <v>45064</v>
      </c>
      <c r="L181" s="26" t="s">
        <v>3635</v>
      </c>
      <c r="M181" s="26"/>
      <c r="N181" s="169">
        <v>200</v>
      </c>
      <c r="O181" s="170">
        <v>111</v>
      </c>
      <c r="P181" s="170"/>
      <c r="Q181" s="170"/>
      <c r="R181" s="170"/>
      <c r="S181" s="43">
        <f ca="1">IF(P181="NA", "NA", IF(OR(O181="NA", P181=""), P181, O181/P181))</f>
        <v>0</v>
      </c>
      <c r="T181" s="27">
        <f ca="1">O181*N181</f>
        <v>22200</v>
      </c>
      <c r="U181" s="26"/>
      <c r="V181" s="171"/>
      <c r="W181" s="26"/>
      <c r="X181" s="2" t="str" cm="1">
        <f t="array" aca="1" ref="X181" ca="1">IF(B181="","",IF(MAX(IF(B:B=B181,C:C))=C181,"Y","N"))</f>
        <v>Y</v>
      </c>
      <c r="Y181" s="2"/>
      <c r="Z181" s="172"/>
      <c r="AA181" s="2" t="s">
        <v>3334</v>
      </c>
      <c r="AE181" s="2" t="s">
        <v>7907</v>
      </c>
    </row>
    <row r="182" spans="1:31" hidden="1" x14ac:dyDescent="0.25">
      <c r="A182" s="115">
        <f ca="1">INDEX('1.MetaData'!A:A, MATCH($E182, '1.MetaData'!$B:$B, 0))</f>
        <v>127</v>
      </c>
      <c r="B182" s="245" t="s">
        <v>3642</v>
      </c>
      <c r="C182" s="14">
        <v>1</v>
      </c>
      <c r="D182" s="14" t="s">
        <v>70</v>
      </c>
      <c r="E182" s="1" t="str">
        <f ca="1">VLOOKUP(B182,'2.Tissue'!$B:$D,2,FALSE)</f>
        <v>OG127</v>
      </c>
      <c r="F182" s="80" t="str">
        <f ca="1">IF(C182&gt;1,_xlfn.CONCAT(B182,"_D",C182),_xlfn.CONCAT(B182,"_D"))</f>
        <v>OG127G_D</v>
      </c>
      <c r="G182" s="58" t="str">
        <f ca="1">VLOOKUP($E182,'1.MetaData'!$B:$H,3,FALSE)</f>
        <v>Unknown Gills - TO Cocos 2022</v>
      </c>
      <c r="H182" s="40">
        <f ca="1">VLOOKUP($E182,'1.MetaData'!$B:$H,4,FALSE)</f>
        <v>0</v>
      </c>
      <c r="I182" s="194" t="str">
        <f ca="1">VLOOKUP(DNAEXT[[#This Row],[Sample ID]],'2.Tissue'!B:N,13,FALSE)</f>
        <v>Tissue Box 21</v>
      </c>
      <c r="J182" s="26" t="s">
        <v>3374</v>
      </c>
      <c r="K182" s="168">
        <v>45064</v>
      </c>
      <c r="L182" s="26" t="s">
        <v>3635</v>
      </c>
      <c r="M182" s="26"/>
      <c r="N182" s="169">
        <v>200</v>
      </c>
      <c r="O182" s="170">
        <v>113</v>
      </c>
      <c r="P182" s="170"/>
      <c r="Q182" s="170"/>
      <c r="R182" s="170"/>
      <c r="S182" s="43">
        <f ca="1">IF(P182="NA", "NA", IF(OR(O182="NA", P182=""), P182, O182/P182))</f>
        <v>0</v>
      </c>
      <c r="T182" s="27">
        <f ca="1">O182*N182</f>
        <v>22600</v>
      </c>
      <c r="U182" s="26"/>
      <c r="V182" s="171"/>
      <c r="W182" s="26"/>
      <c r="X182" s="2" t="str" cm="1">
        <f t="array" aca="1" ref="X182" ca="1">IF(B182="","",IF(MAX(IF(B:B=B182,C:C))=C182,"Y","N"))</f>
        <v>Y</v>
      </c>
      <c r="Y182" s="2"/>
      <c r="Z182" s="172"/>
      <c r="AA182" s="2" t="s">
        <v>3334</v>
      </c>
      <c r="AE182" s="2" t="s">
        <v>7907</v>
      </c>
    </row>
    <row r="183" spans="1:31" hidden="1" x14ac:dyDescent="0.25">
      <c r="A183" s="115">
        <f ca="1">INDEX('1.MetaData'!A:A, MATCH($E183, '1.MetaData'!$B:$B, 0))</f>
        <v>128</v>
      </c>
      <c r="B183" s="245" t="s">
        <v>3643</v>
      </c>
      <c r="C183" s="14">
        <v>1</v>
      </c>
      <c r="D183" s="14" t="s">
        <v>70</v>
      </c>
      <c r="E183" s="1" t="str">
        <f ca="1">VLOOKUP(B183,'2.Tissue'!$B:$D,2,FALSE)</f>
        <v>OG128</v>
      </c>
      <c r="F183" s="80" t="str">
        <f ca="1">IF(C183&gt;1,_xlfn.CONCAT(B183,"_D",C183),_xlfn.CONCAT(B183,"_D"))</f>
        <v>OG128G_D</v>
      </c>
      <c r="G183" s="58" t="str">
        <f ca="1">VLOOKUP($E183,'1.MetaData'!$B:$H,3,FALSE)</f>
        <v>Unknown Gills - TO Cocos 2022</v>
      </c>
      <c r="H183" s="40">
        <f ca="1">VLOOKUP($E183,'1.MetaData'!$B:$H,4,FALSE)</f>
        <v>0</v>
      </c>
      <c r="I183" s="194" t="str">
        <f ca="1">VLOOKUP(DNAEXT[[#This Row],[Sample ID]],'2.Tissue'!B:N,13,FALSE)</f>
        <v>Tissue Box 21</v>
      </c>
      <c r="J183" s="26" t="s">
        <v>3374</v>
      </c>
      <c r="K183" s="168">
        <v>45064</v>
      </c>
      <c r="L183" s="26" t="s">
        <v>3635</v>
      </c>
      <c r="M183" s="26"/>
      <c r="N183" s="169">
        <v>200</v>
      </c>
      <c r="O183" s="170">
        <v>135</v>
      </c>
      <c r="P183" s="170"/>
      <c r="Q183" s="170"/>
      <c r="R183" s="170"/>
      <c r="S183" s="43">
        <f ca="1">IF(P183="NA", "NA", IF(OR(O183="NA", P183=""), P183, O183/P183))</f>
        <v>0</v>
      </c>
      <c r="T183" s="27">
        <f ca="1">O183*N183</f>
        <v>27000</v>
      </c>
      <c r="U183" s="26"/>
      <c r="V183" s="171"/>
      <c r="W183" s="26"/>
      <c r="X183" s="2" t="str" cm="1">
        <f t="array" aca="1" ref="X183" ca="1">IF(B183="","",IF(MAX(IF(B:B=B183,C:C))=C183,"Y","N"))</f>
        <v>Y</v>
      </c>
      <c r="Y183" s="2"/>
      <c r="Z183" s="172"/>
      <c r="AA183" s="2" t="s">
        <v>3334</v>
      </c>
      <c r="AE183" s="2" t="s">
        <v>7907</v>
      </c>
    </row>
    <row r="184" spans="1:31" hidden="1" x14ac:dyDescent="0.25">
      <c r="A184" s="115">
        <f ca="1">INDEX('1.MetaData'!A:A, MATCH($E184, '1.MetaData'!$B:$B, 0))</f>
        <v>129</v>
      </c>
      <c r="B184" s="245" t="s">
        <v>3644</v>
      </c>
      <c r="C184" s="14">
        <v>1</v>
      </c>
      <c r="D184" s="14" t="s">
        <v>70</v>
      </c>
      <c r="E184" s="1" t="str">
        <f ca="1">VLOOKUP(B184,'2.Tissue'!$B:$D,2,FALSE)</f>
        <v>OG129</v>
      </c>
      <c r="F184" s="80" t="str">
        <f ca="1">IF(C184&gt;1,_xlfn.CONCAT(B184,"_D",C184),_xlfn.CONCAT(B184,"_D"))</f>
        <v>OG129G_D</v>
      </c>
      <c r="G184" s="58" t="str">
        <f ca="1">VLOOKUP($E184,'1.MetaData'!$B:$H,3,FALSE)</f>
        <v>Unknown Gills - TO Cocos 2022</v>
      </c>
      <c r="H184" s="40">
        <f ca="1">VLOOKUP($E184,'1.MetaData'!$B:$H,4,FALSE)</f>
        <v>0</v>
      </c>
      <c r="I184" s="194" t="str">
        <f ca="1">VLOOKUP(DNAEXT[[#This Row],[Sample ID]],'2.Tissue'!B:N,13,FALSE)</f>
        <v>Tissue Box 21</v>
      </c>
      <c r="J184" s="26" t="s">
        <v>3374</v>
      </c>
      <c r="K184" s="168">
        <v>45064</v>
      </c>
      <c r="L184" s="26" t="s">
        <v>3635</v>
      </c>
      <c r="M184" s="26"/>
      <c r="N184" s="169">
        <v>200</v>
      </c>
      <c r="O184" s="170">
        <v>34.200000000000003</v>
      </c>
      <c r="P184" s="170"/>
      <c r="Q184" s="170"/>
      <c r="R184" s="170"/>
      <c r="S184" s="43">
        <f ca="1">IF(P184="NA", "NA", IF(OR(O184="NA", P184=""), P184, O184/P184))</f>
        <v>0</v>
      </c>
      <c r="T184" s="27">
        <f ca="1">O184*N184</f>
        <v>6840.0000000000009</v>
      </c>
      <c r="U184" s="26"/>
      <c r="V184" s="171"/>
      <c r="W184" s="26"/>
      <c r="X184" s="2" t="str" cm="1">
        <f t="array" aca="1" ref="X184" ca="1">IF(B184="","",IF(MAX(IF(B:B=B184,C:C))=C184,"Y","N"))</f>
        <v>Y</v>
      </c>
      <c r="Y184" s="2"/>
      <c r="Z184" s="172"/>
      <c r="AA184" s="2" t="s">
        <v>3334</v>
      </c>
      <c r="AE184" s="2" t="s">
        <v>7907</v>
      </c>
    </row>
    <row r="185" spans="1:31" hidden="1" x14ac:dyDescent="0.25">
      <c r="A185" s="115">
        <f ca="1">INDEX('1.MetaData'!A:A, MATCH($E185, '1.MetaData'!$B:$B, 0))</f>
        <v>130</v>
      </c>
      <c r="B185" s="245" t="s">
        <v>3645</v>
      </c>
      <c r="C185" s="14">
        <v>1</v>
      </c>
      <c r="D185" s="14" t="s">
        <v>70</v>
      </c>
      <c r="E185" s="1" t="str">
        <f ca="1">VLOOKUP(B185,'2.Tissue'!$B:$D,2,FALSE)</f>
        <v>OG130</v>
      </c>
      <c r="F185" s="80" t="str">
        <f ca="1">IF(C185&gt;1,_xlfn.CONCAT(B185,"_D",C185),_xlfn.CONCAT(B185,"_D"))</f>
        <v>OG130G_D</v>
      </c>
      <c r="G185" s="58" t="str">
        <f ca="1">VLOOKUP($E185,'1.MetaData'!$B:$H,3,FALSE)</f>
        <v>Unknown Gills - TO Cocos 2022</v>
      </c>
      <c r="H185" s="40">
        <f ca="1">VLOOKUP($E185,'1.MetaData'!$B:$H,4,FALSE)</f>
        <v>0</v>
      </c>
      <c r="I185" s="194" t="str">
        <f ca="1">VLOOKUP(DNAEXT[[#This Row],[Sample ID]],'2.Tissue'!B:N,13,FALSE)</f>
        <v>Tissue Box 21</v>
      </c>
      <c r="J185" s="26" t="s">
        <v>3374</v>
      </c>
      <c r="K185" s="168">
        <v>45064</v>
      </c>
      <c r="L185" s="26" t="s">
        <v>3635</v>
      </c>
      <c r="M185" s="26"/>
      <c r="N185" s="169">
        <v>200</v>
      </c>
      <c r="O185" s="170">
        <v>171</v>
      </c>
      <c r="P185" s="170"/>
      <c r="Q185" s="170"/>
      <c r="R185" s="170"/>
      <c r="S185" s="43">
        <f ca="1">IF(P185="NA", "NA", IF(OR(O185="NA", P185=""), P185, O185/P185))</f>
        <v>0</v>
      </c>
      <c r="T185" s="27">
        <f ca="1">O185*N185</f>
        <v>34200</v>
      </c>
      <c r="U185" s="26"/>
      <c r="V185" s="171"/>
      <c r="W185" s="26"/>
      <c r="X185" s="2" t="str" cm="1">
        <f t="array" aca="1" ref="X185" ca="1">IF(B185="","",IF(MAX(IF(B:B=B185,C:C))=C185,"Y","N"))</f>
        <v>Y</v>
      </c>
      <c r="Y185" s="2"/>
      <c r="Z185" s="172"/>
      <c r="AA185" s="2" t="s">
        <v>3334</v>
      </c>
      <c r="AE185" s="2" t="s">
        <v>7907</v>
      </c>
    </row>
    <row r="186" spans="1:31" hidden="1" x14ac:dyDescent="0.25">
      <c r="A186" s="115">
        <f ca="1">INDEX('1.MetaData'!A:A, MATCH($E186, '1.MetaData'!$B:$B, 0))</f>
        <v>131</v>
      </c>
      <c r="B186" s="245" t="s">
        <v>3646</v>
      </c>
      <c r="C186" s="14">
        <v>1</v>
      </c>
      <c r="D186" s="14" t="s">
        <v>70</v>
      </c>
      <c r="E186" s="1" t="str">
        <f ca="1">VLOOKUP(B186,'2.Tissue'!$B:$D,2,FALSE)</f>
        <v>OG131</v>
      </c>
      <c r="F186" s="80" t="str">
        <f ca="1">IF(C186&gt;1,_xlfn.CONCAT(B186,"_D",C186),_xlfn.CONCAT(B186,"_D"))</f>
        <v>OG131G_D</v>
      </c>
      <c r="G186" s="58" t="str">
        <f ca="1">VLOOKUP($E186,'1.MetaData'!$B:$H,3,FALSE)</f>
        <v>Unknown Gills - TO Cocos 2022</v>
      </c>
      <c r="H186" s="40">
        <f ca="1">VLOOKUP($E186,'1.MetaData'!$B:$H,4,FALSE)</f>
        <v>0</v>
      </c>
      <c r="I186" s="194" t="str">
        <f ca="1">VLOOKUP(DNAEXT[[#This Row],[Sample ID]],'2.Tissue'!B:N,13,FALSE)</f>
        <v>Tissue Box 21</v>
      </c>
      <c r="J186" s="26" t="s">
        <v>3374</v>
      </c>
      <c r="K186" s="168">
        <v>45064</v>
      </c>
      <c r="L186" s="26" t="s">
        <v>3635</v>
      </c>
      <c r="M186" s="26"/>
      <c r="N186" s="169">
        <v>200</v>
      </c>
      <c r="O186" s="170">
        <v>102</v>
      </c>
      <c r="P186" s="170"/>
      <c r="Q186" s="170"/>
      <c r="R186" s="170"/>
      <c r="S186" s="43">
        <f ca="1">IF(P186="NA", "NA", IF(OR(O186="NA", P186=""), P186, O186/P186))</f>
        <v>0</v>
      </c>
      <c r="T186" s="27">
        <f ca="1">O186*N186</f>
        <v>20400</v>
      </c>
      <c r="U186" s="26"/>
      <c r="V186" s="171"/>
      <c r="W186" s="26"/>
      <c r="X186" s="2" t="str" cm="1">
        <f t="array" aca="1" ref="X186" ca="1">IF(B186="","",IF(MAX(IF(B:B=B186,C:C))=C186,"Y","N"))</f>
        <v>Y</v>
      </c>
      <c r="Y186" s="2"/>
      <c r="Z186" s="172"/>
      <c r="AA186" s="2" t="s">
        <v>3334</v>
      </c>
      <c r="AE186" s="2" t="s">
        <v>7907</v>
      </c>
    </row>
    <row r="187" spans="1:31" hidden="1" x14ac:dyDescent="0.25">
      <c r="A187" s="115">
        <f ca="1">INDEX('1.MetaData'!A:A, MATCH($E187, '1.MetaData'!$B:$B, 0))</f>
        <v>132</v>
      </c>
      <c r="B187" s="245" t="s">
        <v>3647</v>
      </c>
      <c r="C187" s="14">
        <v>1</v>
      </c>
      <c r="D187" s="14" t="s">
        <v>70</v>
      </c>
      <c r="E187" s="1" t="str">
        <f ca="1">VLOOKUP(B187,'2.Tissue'!$B:$D,2,FALSE)</f>
        <v>OG132</v>
      </c>
      <c r="F187" s="80" t="str">
        <f ca="1">IF(C187&gt;1,_xlfn.CONCAT(B187,"_D",C187),_xlfn.CONCAT(B187,"_D"))</f>
        <v>OG132U_D</v>
      </c>
      <c r="G187" s="58" t="str">
        <f ca="1">VLOOKUP($E187,'1.MetaData'!$B:$H,3,FALSE)</f>
        <v>Rhynchobatus australiae</v>
      </c>
      <c r="H187" s="40" t="str">
        <f ca="1">VLOOKUP($E187,'1.MetaData'!$B:$H,4,FALSE)</f>
        <v>Whitespotted guitarfish</v>
      </c>
      <c r="I187" s="194" t="str">
        <f ca="1">VLOOKUP(DNAEXT[[#This Row],[Sample ID]],'2.Tissue'!B:N,13,FALSE)</f>
        <v>NA</v>
      </c>
      <c r="J187" s="26" t="s">
        <v>3648</v>
      </c>
      <c r="K187" s="168">
        <v>44111</v>
      </c>
      <c r="L187" s="26"/>
      <c r="M187" s="26"/>
      <c r="N187" s="169"/>
      <c r="O187" s="170">
        <v>87.9</v>
      </c>
      <c r="P187" s="170">
        <v>74.739000000000004</v>
      </c>
      <c r="Q187" s="170">
        <v>1.8640000000000001</v>
      </c>
      <c r="R187" s="170">
        <v>0.81599999999999995</v>
      </c>
      <c r="S187" s="43">
        <f ca="1">IF(P187="NA", "NA", IF(OR(O187="NA", P187=""), P187, O187/P187))</f>
        <v>1.176092802954281</v>
      </c>
      <c r="T187" s="27">
        <f ca="1">O187*N187</f>
        <v>0</v>
      </c>
      <c r="U187" s="26" t="s">
        <v>3649</v>
      </c>
      <c r="V187" s="171">
        <v>10024</v>
      </c>
      <c r="W187" s="26"/>
      <c r="X187" s="2" t="str" cm="1">
        <f t="array" aca="1" ref="X187" ca="1">IF(B187="","",IF(MAX(IF(B:B=B187,C:C))=C187,"Y","N"))</f>
        <v>Y</v>
      </c>
      <c r="Y187" s="2"/>
      <c r="Z187" s="172"/>
      <c r="AA187" s="2"/>
    </row>
    <row r="188" spans="1:31" hidden="1" x14ac:dyDescent="0.25">
      <c r="A188" s="115">
        <f ca="1">INDEX('1.MetaData'!A:A, MATCH($E188, '1.MetaData'!$B:$B, 0))</f>
        <v>133</v>
      </c>
      <c r="B188" s="245" t="s">
        <v>3650</v>
      </c>
      <c r="C188" s="14">
        <v>1</v>
      </c>
      <c r="D188" s="14" t="s">
        <v>70</v>
      </c>
      <c r="E188" s="1" t="str">
        <f ca="1">VLOOKUP(B188,'2.Tissue'!$B:$D,2,FALSE)</f>
        <v>OG133</v>
      </c>
      <c r="F188" s="80" t="str">
        <f ca="1">IF(C188&gt;1,_xlfn.CONCAT(B188,"_D",C188),_xlfn.CONCAT(B188,"_D"))</f>
        <v>OG133U_D</v>
      </c>
      <c r="G188" s="58" t="str">
        <f ca="1">VLOOKUP($E188,'1.MetaData'!$B:$H,3,FALSE)</f>
        <v>Triaenodon obesus</v>
      </c>
      <c r="H188" s="40" t="str">
        <f ca="1">VLOOKUP($E188,'1.MetaData'!$B:$H,4,FALSE)</f>
        <v>Whitetip reef shark</v>
      </c>
      <c r="I188" s="194" t="str">
        <f ca="1">VLOOKUP(DNAEXT[[#This Row],[Sample ID]],'2.Tissue'!B:N,13,FALSE)</f>
        <v>NA</v>
      </c>
      <c r="J188" s="26" t="s">
        <v>3648</v>
      </c>
      <c r="K188" s="168">
        <v>44111</v>
      </c>
      <c r="L188" s="26"/>
      <c r="M188" s="26"/>
      <c r="N188" s="169"/>
      <c r="O188" s="170"/>
      <c r="P188" s="170">
        <v>73.06</v>
      </c>
      <c r="Q188" s="170">
        <v>1.849</v>
      </c>
      <c r="R188" s="170">
        <v>1.028</v>
      </c>
      <c r="S188" s="43">
        <f ca="1">IF(P188="NA", "NA", IF(OR(O188="NA", P188=""), P188, O188/P188))</f>
        <v>0</v>
      </c>
      <c r="T188" s="27">
        <f ca="1">O188*N188</f>
        <v>0</v>
      </c>
      <c r="U188" s="26"/>
      <c r="V188" s="171"/>
      <c r="W188" s="26"/>
      <c r="X188" s="2" t="str" cm="1">
        <f t="array" aca="1" ref="X188" ca="1">IF(B188="","",IF(MAX(IF(B:B=B188,C:C))=C188,"Y","N"))</f>
        <v>Y</v>
      </c>
      <c r="Y188" s="2"/>
      <c r="Z188" s="172"/>
      <c r="AA188" s="2"/>
    </row>
    <row r="189" spans="1:31" hidden="1" x14ac:dyDescent="0.25">
      <c r="A189" s="115">
        <f ca="1">INDEX('1.MetaData'!A:A, MATCH($E189, '1.MetaData'!$B:$B, 0))</f>
        <v>134</v>
      </c>
      <c r="B189" s="245" t="s">
        <v>3651</v>
      </c>
      <c r="C189" s="14">
        <v>1</v>
      </c>
      <c r="D189" s="14" t="s">
        <v>70</v>
      </c>
      <c r="E189" s="1" t="str">
        <f ca="1">VLOOKUP(B189,'2.Tissue'!$B:$D,2,FALSE)</f>
        <v>OG134</v>
      </c>
      <c r="F189" s="80" t="str">
        <f ca="1">IF(C189&gt;1,_xlfn.CONCAT(B189,"_D",C189),_xlfn.CONCAT(B189,"_D"))</f>
        <v>OG134U_D</v>
      </c>
      <c r="G189" s="58" t="str">
        <f ca="1">VLOOKUP($E189,'1.MetaData'!$B:$H,3,FALSE)</f>
        <v>Lutjanus sebae</v>
      </c>
      <c r="H189" s="40" t="str">
        <f ca="1">VLOOKUP($E189,'1.MetaData'!$B:$H,4,FALSE)</f>
        <v>Red emperor</v>
      </c>
      <c r="I189" s="194" t="str">
        <f ca="1">VLOOKUP(DNAEXT[[#This Row],[Sample ID]],'2.Tissue'!B:N,13,FALSE)</f>
        <v>NA</v>
      </c>
      <c r="J189" s="26" t="s">
        <v>3648</v>
      </c>
      <c r="K189" s="168">
        <v>44111</v>
      </c>
      <c r="L189" s="26"/>
      <c r="M189" s="26"/>
      <c r="N189" s="169"/>
      <c r="O189" s="170"/>
      <c r="P189" s="170">
        <v>146.65</v>
      </c>
      <c r="Q189" s="170">
        <v>1.8819999999999999</v>
      </c>
      <c r="R189" s="170">
        <v>1.92</v>
      </c>
      <c r="S189" s="43">
        <f ca="1">IF(P189="NA", "NA", IF(OR(O189="NA", P189=""), P189, O189/P189))</f>
        <v>0</v>
      </c>
      <c r="T189" s="27">
        <f ca="1">O189*N189</f>
        <v>0</v>
      </c>
      <c r="U189" s="26"/>
      <c r="V189" s="171"/>
      <c r="W189" s="26"/>
      <c r="X189" s="2" t="str" cm="1">
        <f t="array" aca="1" ref="X189" ca="1">IF(B189="","",IF(MAX(IF(B:B=B189,C:C))=C189,"Y","N"))</f>
        <v>Y</v>
      </c>
      <c r="Y189" s="2"/>
      <c r="Z189" s="172"/>
      <c r="AA189" s="2"/>
    </row>
    <row r="190" spans="1:31" hidden="1" x14ac:dyDescent="0.25">
      <c r="A190" s="115">
        <f ca="1">INDEX('1.MetaData'!A:A, MATCH($E190, '1.MetaData'!$B:$B, 0))</f>
        <v>135</v>
      </c>
      <c r="B190" s="245" t="s">
        <v>3652</v>
      </c>
      <c r="C190" s="14">
        <v>1</v>
      </c>
      <c r="D190" s="14" t="s">
        <v>70</v>
      </c>
      <c r="E190" s="1" t="str">
        <f ca="1">VLOOKUP(B190,'2.Tissue'!$B:$D,2,FALSE)</f>
        <v>OG135</v>
      </c>
      <c r="F190" s="80" t="str">
        <f ca="1">IF(C190&gt;1,_xlfn.CONCAT(B190,"_D",C190),_xlfn.CONCAT(B190,"_D"))</f>
        <v>OG135U_D</v>
      </c>
      <c r="G190" s="58" t="str">
        <f ca="1">VLOOKUP($E190,'1.MetaData'!$B:$H,3,FALSE)</f>
        <v>Lutjanus sebae</v>
      </c>
      <c r="H190" s="40" t="str">
        <f ca="1">VLOOKUP($E190,'1.MetaData'!$B:$H,4,FALSE)</f>
        <v>Red emperor</v>
      </c>
      <c r="I190" s="194" t="str">
        <f ca="1">VLOOKUP(DNAEXT[[#This Row],[Sample ID]],'2.Tissue'!B:N,13,FALSE)</f>
        <v>NA</v>
      </c>
      <c r="J190" s="26" t="s">
        <v>3648</v>
      </c>
      <c r="K190" s="168">
        <v>44111</v>
      </c>
      <c r="L190" s="26"/>
      <c r="M190" s="26"/>
      <c r="N190" s="169"/>
      <c r="O190" s="170"/>
      <c r="P190" s="170">
        <v>141.38300000000001</v>
      </c>
      <c r="Q190" s="170">
        <v>1.855</v>
      </c>
      <c r="R190" s="170">
        <v>1.796</v>
      </c>
      <c r="S190" s="43">
        <f ca="1">IF(P190="NA", "NA", IF(OR(O190="NA", P190=""), P190, O190/P190))</f>
        <v>0</v>
      </c>
      <c r="T190" s="27">
        <f ca="1">O190*N190</f>
        <v>0</v>
      </c>
      <c r="U190" s="26"/>
      <c r="V190" s="171"/>
      <c r="W190" s="26"/>
      <c r="X190" s="2" t="str" cm="1">
        <f t="array" aca="1" ref="X190" ca="1">IF(B190="","",IF(MAX(IF(B:B=B190,C:C))=C190,"Y","N"))</f>
        <v>Y</v>
      </c>
      <c r="Y190" s="2"/>
      <c r="Z190" s="172"/>
      <c r="AA190" s="2"/>
    </row>
    <row r="191" spans="1:31" hidden="1" x14ac:dyDescent="0.25">
      <c r="A191" s="115">
        <f ca="1">INDEX('1.MetaData'!A:A, MATCH($E191, '1.MetaData'!$B:$B, 0))</f>
        <v>136</v>
      </c>
      <c r="B191" s="245" t="s">
        <v>3653</v>
      </c>
      <c r="C191" s="14">
        <v>1</v>
      </c>
      <c r="D191" s="14" t="s">
        <v>70</v>
      </c>
      <c r="E191" s="1" t="str">
        <f ca="1">VLOOKUP(B191,'2.Tissue'!$B:$D,2,FALSE)</f>
        <v>OG136</v>
      </c>
      <c r="F191" s="80" t="str">
        <f ca="1">IF(C191&gt;1,_xlfn.CONCAT(B191,"_D",C191),_xlfn.CONCAT(B191,"_D"))</f>
        <v>OG136U_D</v>
      </c>
      <c r="G191" s="58" t="str">
        <f ca="1">VLOOKUP($E191,'1.MetaData'!$B:$H,3,FALSE)</f>
        <v>Lutjanus sebae</v>
      </c>
      <c r="H191" s="40" t="str">
        <f ca="1">VLOOKUP($E191,'1.MetaData'!$B:$H,4,FALSE)</f>
        <v>Red emperor</v>
      </c>
      <c r="I191" s="194" t="str">
        <f ca="1">VLOOKUP(DNAEXT[[#This Row],[Sample ID]],'2.Tissue'!B:N,13,FALSE)</f>
        <v>NA</v>
      </c>
      <c r="J191" s="26" t="s">
        <v>3648</v>
      </c>
      <c r="K191" s="168">
        <v>44111</v>
      </c>
      <c r="L191" s="26"/>
      <c r="M191" s="26"/>
      <c r="N191" s="169"/>
      <c r="O191" s="170"/>
      <c r="P191" s="170">
        <v>136.49600000000001</v>
      </c>
      <c r="Q191" s="170">
        <v>1.8819999999999999</v>
      </c>
      <c r="R191" s="170">
        <v>1.833</v>
      </c>
      <c r="S191" s="43">
        <f ca="1">IF(P191="NA", "NA", IF(OR(O191="NA", P191=""), P191, O191/P191))</f>
        <v>0</v>
      </c>
      <c r="T191" s="27">
        <f ca="1">O191*N191</f>
        <v>0</v>
      </c>
      <c r="U191" s="26"/>
      <c r="V191" s="171"/>
      <c r="W191" s="26"/>
      <c r="X191" s="2" t="str" cm="1">
        <f t="array" aca="1" ref="X191" ca="1">IF(B191="","",IF(MAX(IF(B:B=B191,C:C))=C191,"Y","N"))</f>
        <v>Y</v>
      </c>
      <c r="Y191" s="2"/>
      <c r="Z191" s="172"/>
      <c r="AA191" s="2"/>
    </row>
    <row r="192" spans="1:31" hidden="1" x14ac:dyDescent="0.25">
      <c r="A192" s="115">
        <f ca="1">INDEX('1.MetaData'!A:A, MATCH($E192, '1.MetaData'!$B:$B, 0))</f>
        <v>138</v>
      </c>
      <c r="B192" s="245" t="s">
        <v>3654</v>
      </c>
      <c r="C192" s="14">
        <v>1</v>
      </c>
      <c r="D192" s="14" t="s">
        <v>70</v>
      </c>
      <c r="E192" s="1" t="str">
        <f ca="1">VLOOKUP(B192,'2.Tissue'!$B:$D,2,FALSE)</f>
        <v>OG138</v>
      </c>
      <c r="F192" s="80" t="str">
        <f ca="1">IF(C192&gt;1,_xlfn.CONCAT(B192,"_D",C192),_xlfn.CONCAT(B192,"_D"))</f>
        <v>OG138U_D</v>
      </c>
      <c r="G192" s="58" t="str">
        <f ca="1">VLOOKUP($E192,'1.MetaData'!$B:$H,3,FALSE)</f>
        <v>Lethrinus miniatus</v>
      </c>
      <c r="H192" s="40" t="str">
        <f ca="1">VLOOKUP($E192,'1.MetaData'!$B:$H,4,FALSE)</f>
        <v>Red throat emperor</v>
      </c>
      <c r="I192" s="194" t="str">
        <f ca="1">VLOOKUP(DNAEXT[[#This Row],[Sample ID]],'2.Tissue'!B:N,13,FALSE)</f>
        <v>NA</v>
      </c>
      <c r="J192" s="26" t="s">
        <v>3648</v>
      </c>
      <c r="K192" s="168">
        <v>44111</v>
      </c>
      <c r="L192" s="26"/>
      <c r="M192" s="26"/>
      <c r="N192" s="169"/>
      <c r="O192" s="170"/>
      <c r="P192" s="170">
        <v>58.392000000000003</v>
      </c>
      <c r="Q192" s="170">
        <v>1.859</v>
      </c>
      <c r="R192" s="170">
        <v>1.4550000000000001</v>
      </c>
      <c r="S192" s="43">
        <f ca="1">IF(P192="NA", "NA", IF(OR(O192="NA", P192=""), P192, O192/P192))</f>
        <v>0</v>
      </c>
      <c r="T192" s="27">
        <f ca="1">O192*N192</f>
        <v>0</v>
      </c>
      <c r="U192" s="26"/>
      <c r="V192" s="171"/>
      <c r="W192" s="26"/>
      <c r="X192" s="2" t="str" cm="1">
        <f t="array" aca="1" ref="X192" ca="1">IF(B192="","",IF(MAX(IF(B:B=B192,C:C))=C192,"Y","N"))</f>
        <v>Y</v>
      </c>
      <c r="Y192" s="2"/>
      <c r="Z192" s="172"/>
      <c r="AA192" s="2"/>
    </row>
    <row r="193" spans="1:27" hidden="1" x14ac:dyDescent="0.25">
      <c r="A193" s="115">
        <f ca="1">INDEX('1.MetaData'!A:A, MATCH($E193, '1.MetaData'!$B:$B, 0))</f>
        <v>139</v>
      </c>
      <c r="B193" s="245" t="s">
        <v>3655</v>
      </c>
      <c r="C193" s="14">
        <v>1</v>
      </c>
      <c r="D193" s="14" t="s">
        <v>70</v>
      </c>
      <c r="E193" s="1" t="str">
        <f ca="1">VLOOKUP(B193,'2.Tissue'!$B:$D,2,FALSE)</f>
        <v>OG139</v>
      </c>
      <c r="F193" s="80" t="str">
        <f ca="1">IF(C193&gt;1,_xlfn.CONCAT(B193,"_D",C193),_xlfn.CONCAT(B193,"_D"))</f>
        <v>OG139U_D</v>
      </c>
      <c r="G193" s="58" t="str">
        <f ca="1">VLOOKUP($E193,'1.MetaData'!$B:$H,3,FALSE)</f>
        <v>Lethrinus miniatus</v>
      </c>
      <c r="H193" s="40" t="str">
        <f ca="1">VLOOKUP($E193,'1.MetaData'!$B:$H,4,FALSE)</f>
        <v>Red throat emperor</v>
      </c>
      <c r="I193" s="194" t="str">
        <f ca="1">VLOOKUP(DNAEXT[[#This Row],[Sample ID]],'2.Tissue'!B:N,13,FALSE)</f>
        <v>NA</v>
      </c>
      <c r="J193" s="26" t="s">
        <v>3648</v>
      </c>
      <c r="K193" s="168">
        <v>44111</v>
      </c>
      <c r="L193" s="26"/>
      <c r="M193" s="26"/>
      <c r="N193" s="169"/>
      <c r="O193" s="170"/>
      <c r="P193" s="170">
        <v>53.756999999999998</v>
      </c>
      <c r="Q193" s="170">
        <v>1.8460000000000001</v>
      </c>
      <c r="R193" s="170">
        <v>1.3660000000000001</v>
      </c>
      <c r="S193" s="43">
        <f ca="1">IF(P193="NA", "NA", IF(OR(O193="NA", P193=""), P193, O193/P193))</f>
        <v>0</v>
      </c>
      <c r="T193" s="27">
        <f ca="1">O193*N193</f>
        <v>0</v>
      </c>
      <c r="U193" s="26"/>
      <c r="V193" s="171"/>
      <c r="W193" s="26"/>
      <c r="X193" s="2" t="str" cm="1">
        <f t="array" aca="1" ref="X193" ca="1">IF(B193="","",IF(MAX(IF(B:B=B193,C:C))=C193,"Y","N"))</f>
        <v>Y</v>
      </c>
      <c r="Y193" s="2"/>
      <c r="Z193" s="172"/>
      <c r="AA193" s="2"/>
    </row>
    <row r="194" spans="1:27" hidden="1" x14ac:dyDescent="0.25">
      <c r="A194" s="115">
        <f ca="1">INDEX('1.MetaData'!A:A, MATCH($E194, '1.MetaData'!$B:$B, 0))</f>
        <v>140</v>
      </c>
      <c r="B194" s="245" t="s">
        <v>3656</v>
      </c>
      <c r="C194" s="14">
        <v>1</v>
      </c>
      <c r="D194" s="14" t="s">
        <v>70</v>
      </c>
      <c r="E194" s="1" t="str">
        <f ca="1">VLOOKUP(B194,'2.Tissue'!$B:$D,2,FALSE)</f>
        <v>OG140</v>
      </c>
      <c r="F194" s="80" t="str">
        <f ca="1">IF(C194&gt;1,_xlfn.CONCAT(B194,"_D",C194),_xlfn.CONCAT(B194,"_D"))</f>
        <v>OG140U_D</v>
      </c>
      <c r="G194" s="58" t="str">
        <f ca="1">VLOOKUP($E194,'1.MetaData'!$B:$H,3,FALSE)</f>
        <v>Carcharhinus melanopterus</v>
      </c>
      <c r="H194" s="40" t="str">
        <f ca="1">VLOOKUP($E194,'1.MetaData'!$B:$H,4,FALSE)</f>
        <v>Blacktip reef shark</v>
      </c>
      <c r="I194" s="194" t="str">
        <f ca="1">VLOOKUP(DNAEXT[[#This Row],[Sample ID]],'2.Tissue'!B:N,13,FALSE)</f>
        <v>NA</v>
      </c>
      <c r="J194" s="26" t="s">
        <v>3648</v>
      </c>
      <c r="K194" s="168">
        <v>44111</v>
      </c>
      <c r="L194" s="26"/>
      <c r="M194" s="26"/>
      <c r="N194" s="169"/>
      <c r="O194" s="170">
        <v>158</v>
      </c>
      <c r="P194" s="170">
        <v>146.75899999999999</v>
      </c>
      <c r="Q194" s="170">
        <v>1.8280000000000001</v>
      </c>
      <c r="R194" s="170">
        <v>1.554</v>
      </c>
      <c r="S194" s="43">
        <f ca="1">IF(P194="NA", "NA", IF(OR(O194="NA", P194=""), P194, O194/P194))</f>
        <v>1.0765949618081345</v>
      </c>
      <c r="T194" s="27">
        <f ca="1">O194*N194</f>
        <v>0</v>
      </c>
      <c r="U194" s="26" t="s">
        <v>3649</v>
      </c>
      <c r="V194" s="171">
        <v>8641</v>
      </c>
      <c r="W194" s="26"/>
      <c r="X194" s="2" t="str" cm="1">
        <f t="array" aca="1" ref="X194" ca="1">IF(B194="","",IF(MAX(IF(B:B=B194,C:C))=C194,"Y","N"))</f>
        <v>Y</v>
      </c>
      <c r="Y194" s="2"/>
      <c r="Z194" s="172"/>
      <c r="AA194" s="2"/>
    </row>
    <row r="195" spans="1:27" hidden="1" x14ac:dyDescent="0.25">
      <c r="A195" s="115">
        <f ca="1">INDEX('1.MetaData'!A:A, MATCH($E195, '1.MetaData'!$B:$B, 0))</f>
        <v>141</v>
      </c>
      <c r="B195" s="245" t="s">
        <v>3657</v>
      </c>
      <c r="C195" s="14">
        <v>1</v>
      </c>
      <c r="D195" s="14" t="s">
        <v>70</v>
      </c>
      <c r="E195" s="1" t="str">
        <f ca="1">VLOOKUP(B195,'2.Tissue'!$B:$D,2,FALSE)</f>
        <v>OG141</v>
      </c>
      <c r="F195" s="80" t="str">
        <f ca="1">IF(C195&gt;1,_xlfn.CONCAT(B195,"_D",C195),_xlfn.CONCAT(B195,"_D"))</f>
        <v>OG141U_D</v>
      </c>
      <c r="G195" s="58" t="str">
        <f ca="1">VLOOKUP($E195,'1.MetaData'!$B:$H,3,FALSE)</f>
        <v>Carcharhinus melanopterus</v>
      </c>
      <c r="H195" s="40" t="str">
        <f ca="1">VLOOKUP($E195,'1.MetaData'!$B:$H,4,FALSE)</f>
        <v>Blacktip reef shark</v>
      </c>
      <c r="I195" s="194" t="str">
        <f ca="1">VLOOKUP(DNAEXT[[#This Row],[Sample ID]],'2.Tissue'!B:N,13,FALSE)</f>
        <v>NA</v>
      </c>
      <c r="J195" s="26" t="s">
        <v>3648</v>
      </c>
      <c r="K195" s="168">
        <v>44111</v>
      </c>
      <c r="L195" s="26"/>
      <c r="M195" s="26"/>
      <c r="N195" s="169"/>
      <c r="O195" s="170"/>
      <c r="P195" s="170">
        <v>94.275000000000006</v>
      </c>
      <c r="Q195" s="170">
        <v>1.8089999999999999</v>
      </c>
      <c r="R195" s="170">
        <v>1.2050000000000001</v>
      </c>
      <c r="S195" s="43">
        <f ca="1">IF(P195="NA", "NA", IF(OR(O195="NA", P195=""), P195, O195/P195))</f>
        <v>0</v>
      </c>
      <c r="T195" s="27">
        <f ca="1">O195*N195</f>
        <v>0</v>
      </c>
      <c r="U195" s="26"/>
      <c r="V195" s="171"/>
      <c r="W195" s="26"/>
      <c r="X195" s="2" t="str" cm="1">
        <f t="array" aca="1" ref="X195" ca="1">IF(B195="","",IF(MAX(IF(B:B=B195,C:C))=C195,"Y","N"))</f>
        <v>Y</v>
      </c>
      <c r="Y195" s="2"/>
      <c r="Z195" s="172"/>
      <c r="AA195" s="2"/>
    </row>
    <row r="196" spans="1:27" hidden="1" x14ac:dyDescent="0.25">
      <c r="A196" s="115">
        <f ca="1">INDEX('1.MetaData'!A:A, MATCH($E196, '1.MetaData'!$B:$B, 0))</f>
        <v>142</v>
      </c>
      <c r="B196" s="245" t="s">
        <v>3658</v>
      </c>
      <c r="C196" s="14">
        <v>1</v>
      </c>
      <c r="D196" s="14" t="s">
        <v>70</v>
      </c>
      <c r="E196" s="1" t="str">
        <f ca="1">VLOOKUP(B196,'2.Tissue'!$B:$D,2,FALSE)</f>
        <v>OG142</v>
      </c>
      <c r="F196" s="80" t="str">
        <f ca="1">IF(C196&gt;1,_xlfn.CONCAT(B196,"_D",C196),_xlfn.CONCAT(B196,"_D"))</f>
        <v>OG142U_D</v>
      </c>
      <c r="G196" s="58" t="str">
        <f ca="1">VLOOKUP($E196,'1.MetaData'!$B:$H,3,FALSE)</f>
        <v>Carcharhinus melanopterus</v>
      </c>
      <c r="H196" s="40" t="str">
        <f ca="1">VLOOKUP($E196,'1.MetaData'!$B:$H,4,FALSE)</f>
        <v>Blacktip reef shark</v>
      </c>
      <c r="I196" s="194" t="str">
        <f ca="1">VLOOKUP(DNAEXT[[#This Row],[Sample ID]],'2.Tissue'!B:N,13,FALSE)</f>
        <v>NA</v>
      </c>
      <c r="J196" s="26" t="s">
        <v>3648</v>
      </c>
      <c r="K196" s="168">
        <v>44111</v>
      </c>
      <c r="L196" s="26"/>
      <c r="M196" s="26"/>
      <c r="N196" s="169"/>
      <c r="O196" s="170"/>
      <c r="P196" s="170">
        <v>113.72199999999999</v>
      </c>
      <c r="Q196" s="170">
        <v>1.8169999999999999</v>
      </c>
      <c r="R196" s="170">
        <v>1.2569999999999999</v>
      </c>
      <c r="S196" s="43">
        <f ca="1">IF(P196="NA", "NA", IF(OR(O196="NA", P196=""), P196, O196/P196))</f>
        <v>0</v>
      </c>
      <c r="T196" s="27">
        <f ca="1">O196*N196</f>
        <v>0</v>
      </c>
      <c r="U196" s="26"/>
      <c r="V196" s="171"/>
      <c r="W196" s="26"/>
      <c r="X196" s="2" t="str" cm="1">
        <f t="array" aca="1" ref="X196" ca="1">IF(B196="","",IF(MAX(IF(B:B=B196,C:C))=C196,"Y","N"))</f>
        <v>Y</v>
      </c>
      <c r="Y196" s="2"/>
      <c r="Z196" s="172"/>
      <c r="AA196" s="2"/>
    </row>
    <row r="197" spans="1:27" hidden="1" x14ac:dyDescent="0.25">
      <c r="A197" s="115">
        <f ca="1">INDEX('1.MetaData'!A:A, MATCH($E197, '1.MetaData'!$B:$B, 0))</f>
        <v>143</v>
      </c>
      <c r="B197" s="245" t="s">
        <v>3659</v>
      </c>
      <c r="C197" s="14">
        <v>1</v>
      </c>
      <c r="D197" s="14" t="s">
        <v>70</v>
      </c>
      <c r="E197" s="1" t="str">
        <f ca="1">VLOOKUP(B197,'2.Tissue'!$B:$D,2,FALSE)</f>
        <v>OG143</v>
      </c>
      <c r="F197" s="80" t="str">
        <f ca="1">IF(C197&gt;1,_xlfn.CONCAT(B197,"_D",C197),_xlfn.CONCAT(B197,"_D"))</f>
        <v>OG143U_D</v>
      </c>
      <c r="G197" s="58" t="str">
        <f ca="1">VLOOKUP($E197,'1.MetaData'!$B:$H,3,FALSE)</f>
        <v>Carcharhinus amblyrhynchos</v>
      </c>
      <c r="H197" s="40" t="str">
        <f ca="1">VLOOKUP($E197,'1.MetaData'!$B:$H,4,FALSE)</f>
        <v>Grey reef shark</v>
      </c>
      <c r="I197" s="194" t="str">
        <f ca="1">VLOOKUP(DNAEXT[[#This Row],[Sample ID]],'2.Tissue'!B:N,13,FALSE)</f>
        <v>NA</v>
      </c>
      <c r="J197" s="26" t="s">
        <v>3648</v>
      </c>
      <c r="K197" s="168">
        <v>44111</v>
      </c>
      <c r="L197" s="26"/>
      <c r="M197" s="26"/>
      <c r="N197" s="169"/>
      <c r="O197" s="170"/>
      <c r="P197" s="170">
        <v>74.501999999999995</v>
      </c>
      <c r="Q197" s="170">
        <v>1.8140000000000001</v>
      </c>
      <c r="R197" s="170">
        <v>1.3260000000000001</v>
      </c>
      <c r="S197" s="43">
        <f ca="1">IF(P197="NA", "NA", IF(OR(O197="NA", P197=""), P197, O197/P197))</f>
        <v>0</v>
      </c>
      <c r="T197" s="27">
        <f ca="1">O197*N197</f>
        <v>0</v>
      </c>
      <c r="U197" s="26"/>
      <c r="V197" s="171"/>
      <c r="W197" s="26"/>
      <c r="X197" s="2" t="str" cm="1">
        <f t="array" aca="1" ref="X197" ca="1">IF(B197="","",IF(MAX(IF(B:B=B197,C:C))=C197,"Y","N"))</f>
        <v>Y</v>
      </c>
      <c r="Y197" s="2"/>
      <c r="Z197" s="172"/>
      <c r="AA197" s="2"/>
    </row>
    <row r="198" spans="1:27" hidden="1" x14ac:dyDescent="0.25">
      <c r="A198" s="115">
        <f ca="1">INDEX('1.MetaData'!A:A, MATCH($E198, '1.MetaData'!$B:$B, 0))</f>
        <v>144</v>
      </c>
      <c r="B198" s="245" t="s">
        <v>3660</v>
      </c>
      <c r="C198" s="14">
        <v>1</v>
      </c>
      <c r="D198" s="14" t="s">
        <v>70</v>
      </c>
      <c r="E198" s="1" t="str">
        <f ca="1">VLOOKUP(B198,'2.Tissue'!$B:$D,2,FALSE)</f>
        <v>OG144</v>
      </c>
      <c r="F198" s="80" t="str">
        <f ca="1">IF(C198&gt;1,_xlfn.CONCAT(B198,"_D",C198),_xlfn.CONCAT(B198,"_D"))</f>
        <v>OG144U_D</v>
      </c>
      <c r="G198" s="58" t="str">
        <f ca="1">VLOOKUP($E198,'1.MetaData'!$B:$H,3,FALSE)</f>
        <v>Carcharhinus amblyrhynchos</v>
      </c>
      <c r="H198" s="40" t="str">
        <f ca="1">VLOOKUP($E198,'1.MetaData'!$B:$H,4,FALSE)</f>
        <v>Grey reef shark</v>
      </c>
      <c r="I198" s="194" t="str">
        <f ca="1">VLOOKUP(DNAEXT[[#This Row],[Sample ID]],'2.Tissue'!B:N,13,FALSE)</f>
        <v>NA</v>
      </c>
      <c r="J198" s="26" t="s">
        <v>3648</v>
      </c>
      <c r="K198" s="168">
        <v>44111</v>
      </c>
      <c r="L198" s="26"/>
      <c r="M198" s="26"/>
      <c r="N198" s="169"/>
      <c r="O198" s="170">
        <v>169</v>
      </c>
      <c r="P198" s="170">
        <v>145.42599999999999</v>
      </c>
      <c r="Q198" s="170">
        <v>1.841</v>
      </c>
      <c r="R198" s="170">
        <v>1.591</v>
      </c>
      <c r="S198" s="43">
        <f ca="1">IF(P198="NA", "NA", IF(OR(O198="NA", P198=""), P198, O198/P198))</f>
        <v>1.16210306272606</v>
      </c>
      <c r="T198" s="27">
        <f ca="1">O198*N198</f>
        <v>0</v>
      </c>
      <c r="U198" s="26" t="s">
        <v>3649</v>
      </c>
      <c r="V198" s="171">
        <v>9022</v>
      </c>
      <c r="W198" s="26"/>
      <c r="X198" s="2" t="str" cm="1">
        <f t="array" aca="1" ref="X198" ca="1">IF(B198="","",IF(MAX(IF(B:B=B198,C:C))=C198,"Y","N"))</f>
        <v>Y</v>
      </c>
      <c r="Y198" s="2"/>
      <c r="Z198" s="172"/>
      <c r="AA198" s="2"/>
    </row>
    <row r="199" spans="1:27" hidden="1" x14ac:dyDescent="0.25">
      <c r="A199" s="115">
        <f ca="1">INDEX('1.MetaData'!A:A, MATCH($E199, '1.MetaData'!$B:$B, 0))</f>
        <v>145</v>
      </c>
      <c r="B199" s="245" t="s">
        <v>3661</v>
      </c>
      <c r="C199" s="14">
        <v>1</v>
      </c>
      <c r="D199" s="14" t="s">
        <v>70</v>
      </c>
      <c r="E199" s="1" t="str">
        <f ca="1">VLOOKUP(B199,'2.Tissue'!$B:$D,2,FALSE)</f>
        <v>OG145</v>
      </c>
      <c r="F199" s="80" t="str">
        <f ca="1">IF(C199&gt;1,_xlfn.CONCAT(B199,"_D",C199),_xlfn.CONCAT(B199,"_D"))</f>
        <v>OG145U_D</v>
      </c>
      <c r="G199" s="58" t="str">
        <f ca="1">VLOOKUP($E199,'1.MetaData'!$B:$H,3,FALSE)</f>
        <v>Carcharhinus amblyrhynchos</v>
      </c>
      <c r="H199" s="40" t="str">
        <f ca="1">VLOOKUP($E199,'1.MetaData'!$B:$H,4,FALSE)</f>
        <v>Grey reef shark</v>
      </c>
      <c r="I199" s="194" t="str">
        <f ca="1">VLOOKUP(DNAEXT[[#This Row],[Sample ID]],'2.Tissue'!B:N,13,FALSE)</f>
        <v>NA</v>
      </c>
      <c r="J199" s="26" t="s">
        <v>3648</v>
      </c>
      <c r="K199" s="168">
        <v>44111</v>
      </c>
      <c r="L199" s="26"/>
      <c r="M199" s="26"/>
      <c r="N199" s="169"/>
      <c r="O199" s="170">
        <v>204</v>
      </c>
      <c r="P199" s="170">
        <v>235.102</v>
      </c>
      <c r="Q199" s="170">
        <v>1.8360000000000001</v>
      </c>
      <c r="R199" s="170">
        <v>1.782</v>
      </c>
      <c r="S199" s="43">
        <f ca="1">IF(P199="NA", "NA", IF(OR(O199="NA", P199=""), P199, O199/P199))</f>
        <v>0.86770848397716738</v>
      </c>
      <c r="T199" s="27">
        <f ca="1">O199*N199</f>
        <v>0</v>
      </c>
      <c r="U199" s="26" t="s">
        <v>3402</v>
      </c>
      <c r="V199" s="171">
        <v>9953</v>
      </c>
      <c r="W199" s="26" t="s">
        <v>3369</v>
      </c>
      <c r="X199" s="2" t="str" cm="1">
        <f t="array" aca="1" ref="X199" ca="1">IF(B199="","",IF(MAX(IF(B:B=B199,C:C))=C199,"Y","N"))</f>
        <v>Y</v>
      </c>
      <c r="Y199" s="2"/>
      <c r="Z199" s="172"/>
      <c r="AA199" s="2"/>
    </row>
    <row r="200" spans="1:27" hidden="1" x14ac:dyDescent="0.25">
      <c r="A200" s="115">
        <f ca="1">INDEX('1.MetaData'!A:A, MATCH($E200, '1.MetaData'!$B:$B, 0))</f>
        <v>146</v>
      </c>
      <c r="B200" s="245" t="s">
        <v>3662</v>
      </c>
      <c r="C200" s="14">
        <v>1</v>
      </c>
      <c r="D200" s="14" t="s">
        <v>70</v>
      </c>
      <c r="E200" s="1" t="str">
        <f ca="1">VLOOKUP(B200,'2.Tissue'!$B:$D,2,FALSE)</f>
        <v>OG146</v>
      </c>
      <c r="F200" s="80" t="str">
        <f ca="1">IF(C200&gt;1,_xlfn.CONCAT(B200,"_D",C200),_xlfn.CONCAT(B200,"_D"))</f>
        <v>OG146U_D</v>
      </c>
      <c r="G200" s="58" t="str">
        <f ca="1">VLOOKUP($E200,'1.MetaData'!$B:$H,3,FALSE)</f>
        <v>Carcharhinus limbatus/tilstoni</v>
      </c>
      <c r="H200" s="40" t="str">
        <f ca="1">VLOOKUP($E200,'1.MetaData'!$B:$H,4,FALSE)</f>
        <v>Blacktip shark (common/Australian)</v>
      </c>
      <c r="I200" s="194" t="str">
        <f ca="1">VLOOKUP(DNAEXT[[#This Row],[Sample ID]],'2.Tissue'!B:N,13,FALSE)</f>
        <v>NA</v>
      </c>
      <c r="J200" s="26" t="s">
        <v>3648</v>
      </c>
      <c r="K200" s="168">
        <v>44111</v>
      </c>
      <c r="L200" s="26"/>
      <c r="M200" s="26"/>
      <c r="N200" s="169"/>
      <c r="O200" s="170"/>
      <c r="P200" s="170">
        <v>133.13499999999999</v>
      </c>
      <c r="Q200" s="170">
        <v>1.831</v>
      </c>
      <c r="R200" s="170">
        <v>1.4870000000000001</v>
      </c>
      <c r="S200" s="43">
        <f ca="1">IF(P200="NA", "NA", IF(OR(O200="NA", P200=""), P200, O200/P200))</f>
        <v>0</v>
      </c>
      <c r="T200" s="27">
        <f ca="1">O200*N200</f>
        <v>0</v>
      </c>
      <c r="U200" s="26"/>
      <c r="V200" s="171"/>
      <c r="W200" s="26"/>
      <c r="X200" s="2" t="str" cm="1">
        <f t="array" aca="1" ref="X200" ca="1">IF(B200="","",IF(MAX(IF(B:B=B200,C:C))=C200,"Y","N"))</f>
        <v>Y</v>
      </c>
      <c r="Y200" s="2"/>
      <c r="Z200" s="172"/>
      <c r="AA200" s="2"/>
    </row>
    <row r="201" spans="1:27" hidden="1" x14ac:dyDescent="0.25">
      <c r="A201" s="115">
        <f ca="1">INDEX('1.MetaData'!A:A, MATCH($E201, '1.MetaData'!$B:$B, 0))</f>
        <v>147</v>
      </c>
      <c r="B201" s="245" t="s">
        <v>3663</v>
      </c>
      <c r="C201" s="14">
        <v>1</v>
      </c>
      <c r="D201" s="14" t="s">
        <v>70</v>
      </c>
      <c r="E201" s="1" t="str">
        <f ca="1">VLOOKUP(B201,'2.Tissue'!$B:$D,2,FALSE)</f>
        <v>OG147</v>
      </c>
      <c r="F201" s="80" t="str">
        <f ca="1">IF(C201&gt;1,_xlfn.CONCAT(B201,"_D",C201),_xlfn.CONCAT(B201,"_D"))</f>
        <v>OG147U_D</v>
      </c>
      <c r="G201" s="58" t="str">
        <f ca="1">VLOOKUP($E201,'1.MetaData'!$B:$H,3,FALSE)</f>
        <v>Carcharhinus limbatus/tilstoni</v>
      </c>
      <c r="H201" s="40" t="str">
        <f ca="1">VLOOKUP($E201,'1.MetaData'!$B:$H,4,FALSE)</f>
        <v>Blacktip shark (common/Australian)</v>
      </c>
      <c r="I201" s="194" t="str">
        <f ca="1">VLOOKUP(DNAEXT[[#This Row],[Sample ID]],'2.Tissue'!B:N,13,FALSE)</f>
        <v>NA</v>
      </c>
      <c r="J201" s="26" t="s">
        <v>3648</v>
      </c>
      <c r="K201" s="168">
        <v>44112</v>
      </c>
      <c r="L201" s="26"/>
      <c r="M201" s="26"/>
      <c r="N201" s="169"/>
      <c r="O201" s="170"/>
      <c r="P201" s="170">
        <v>106.23099999999999</v>
      </c>
      <c r="Q201" s="170">
        <v>1.8320000000000001</v>
      </c>
      <c r="R201" s="170">
        <v>1.4019999999999999</v>
      </c>
      <c r="S201" s="43">
        <f ca="1">IF(P201="NA", "NA", IF(OR(O201="NA", P201=""), P201, O201/P201))</f>
        <v>0</v>
      </c>
      <c r="T201" s="27">
        <f ca="1">O201*N201</f>
        <v>0</v>
      </c>
      <c r="U201" s="26"/>
      <c r="V201" s="171"/>
      <c r="W201" s="26"/>
      <c r="X201" s="2" t="str" cm="1">
        <f t="array" aca="1" ref="X201" ca="1">IF(B201="","",IF(MAX(IF(B:B=B201,C:C))=C201,"Y","N"))</f>
        <v>Y</v>
      </c>
      <c r="Y201" s="2"/>
      <c r="Z201" s="172"/>
      <c r="AA201" s="2"/>
    </row>
    <row r="202" spans="1:27" hidden="1" x14ac:dyDescent="0.25">
      <c r="A202" s="115">
        <f ca="1">INDEX('1.MetaData'!A:A, MATCH($E202, '1.MetaData'!$B:$B, 0))</f>
        <v>148</v>
      </c>
      <c r="B202" s="245" t="s">
        <v>3664</v>
      </c>
      <c r="C202" s="14">
        <v>1</v>
      </c>
      <c r="D202" s="14" t="s">
        <v>70</v>
      </c>
      <c r="E202" s="1" t="str">
        <f ca="1">VLOOKUP(B202,'2.Tissue'!$B:$D,2,FALSE)</f>
        <v>OG148</v>
      </c>
      <c r="F202" s="80" t="str">
        <f ca="1">IF(C202&gt;1,_xlfn.CONCAT(B202,"_D",C202),_xlfn.CONCAT(B202,"_D"))</f>
        <v>OG148U_D</v>
      </c>
      <c r="G202" s="58" t="str">
        <f ca="1">VLOOKUP($E202,'1.MetaData'!$B:$H,3,FALSE)</f>
        <v>Carcharhinus limbatus/tilstoni</v>
      </c>
      <c r="H202" s="40" t="str">
        <f ca="1">VLOOKUP($E202,'1.MetaData'!$B:$H,4,FALSE)</f>
        <v>Blacktip shark (common/Australian)</v>
      </c>
      <c r="I202" s="194" t="str">
        <f ca="1">VLOOKUP(DNAEXT[[#This Row],[Sample ID]],'2.Tissue'!B:N,13,FALSE)</f>
        <v>NA</v>
      </c>
      <c r="J202" s="26" t="s">
        <v>3648</v>
      </c>
      <c r="K202" s="168">
        <v>44112</v>
      </c>
      <c r="L202" s="26"/>
      <c r="M202" s="26"/>
      <c r="N202" s="169"/>
      <c r="O202" s="170">
        <v>146</v>
      </c>
      <c r="P202" s="170">
        <v>163.77799999999999</v>
      </c>
      <c r="Q202" s="170">
        <v>1.8560000000000001</v>
      </c>
      <c r="R202" s="170">
        <v>1.78</v>
      </c>
      <c r="S202" s="43">
        <f ca="1">IF(P202="NA", "NA", IF(OR(O202="NA", P202=""), P202, O202/P202))</f>
        <v>0.89145062218368776</v>
      </c>
      <c r="T202" s="27">
        <f ca="1">O202*N202</f>
        <v>0</v>
      </c>
      <c r="U202" s="26" t="s">
        <v>3402</v>
      </c>
      <c r="V202" s="171">
        <v>8013</v>
      </c>
      <c r="W202" s="26" t="s">
        <v>3665</v>
      </c>
      <c r="X202" s="2" t="str" cm="1">
        <f t="array" aca="1" ref="X202" ca="1">IF(B202="","",IF(MAX(IF(B:B=B202,C:C))=C202,"Y","N"))</f>
        <v>Y</v>
      </c>
      <c r="Y202" s="2"/>
      <c r="Z202" s="172"/>
      <c r="AA202" s="2"/>
    </row>
    <row r="203" spans="1:27" hidden="1" x14ac:dyDescent="0.25">
      <c r="A203" s="115">
        <f ca="1">INDEX('1.MetaData'!A:A, MATCH($E203, '1.MetaData'!$B:$B, 0))</f>
        <v>149</v>
      </c>
      <c r="B203" s="245" t="s">
        <v>3666</v>
      </c>
      <c r="C203" s="14">
        <v>1</v>
      </c>
      <c r="D203" s="14" t="s">
        <v>70</v>
      </c>
      <c r="E203" s="1" t="str">
        <f ca="1">VLOOKUP(B203,'2.Tissue'!$B:$D,2,FALSE)</f>
        <v>OG149</v>
      </c>
      <c r="F203" s="80" t="str">
        <f ca="1">IF(C203&gt;1,_xlfn.CONCAT(B203,"_D",C203),_xlfn.CONCAT(B203,"_D"))</f>
        <v>OG149U_D</v>
      </c>
      <c r="G203" s="58" t="str">
        <f ca="1">VLOOKUP($E203,'1.MetaData'!$B:$H,3,FALSE)</f>
        <v>Glaucostegus typus</v>
      </c>
      <c r="H203" s="40" t="str">
        <f ca="1">VLOOKUP($E203,'1.MetaData'!$B:$H,4,FALSE)</f>
        <v>Giant shovelnose ray</v>
      </c>
      <c r="I203" s="194" t="str">
        <f ca="1">VLOOKUP(DNAEXT[[#This Row],[Sample ID]],'2.Tissue'!B:N,13,FALSE)</f>
        <v>NA</v>
      </c>
      <c r="J203" s="26" t="s">
        <v>3648</v>
      </c>
      <c r="K203" s="168">
        <v>44112</v>
      </c>
      <c r="L203" s="26"/>
      <c r="M203" s="26"/>
      <c r="N203" s="169"/>
      <c r="O203" s="170"/>
      <c r="P203" s="170">
        <v>62.164000000000001</v>
      </c>
      <c r="Q203" s="170">
        <v>1.83</v>
      </c>
      <c r="R203" s="170">
        <v>1.05</v>
      </c>
      <c r="S203" s="43">
        <f ca="1">IF(P203="NA", "NA", IF(OR(O203="NA", P203=""), P203, O203/P203))</f>
        <v>0</v>
      </c>
      <c r="T203" s="27">
        <f ca="1">O203*N203</f>
        <v>0</v>
      </c>
      <c r="U203" s="26"/>
      <c r="V203" s="171"/>
      <c r="W203" s="26"/>
      <c r="X203" s="2" t="str" cm="1">
        <f t="array" aca="1" ref="X203" ca="1">IF(B203="","",IF(MAX(IF(B:B=B203,C:C))=C203,"Y","N"))</f>
        <v>Y</v>
      </c>
      <c r="Y203" s="2"/>
      <c r="Z203" s="172"/>
      <c r="AA203" s="2"/>
    </row>
    <row r="204" spans="1:27" hidden="1" x14ac:dyDescent="0.25">
      <c r="A204" s="115">
        <f ca="1">INDEX('1.MetaData'!A:A, MATCH($E204, '1.MetaData'!$B:$B, 0))</f>
        <v>150</v>
      </c>
      <c r="B204" s="245" t="s">
        <v>3667</v>
      </c>
      <c r="C204" s="14">
        <v>1</v>
      </c>
      <c r="D204" s="14" t="s">
        <v>70</v>
      </c>
      <c r="E204" s="1" t="str">
        <f ca="1">VLOOKUP(B204,'2.Tissue'!$B:$D,2,FALSE)</f>
        <v>OG150</v>
      </c>
      <c r="F204" s="80" t="str">
        <f ca="1">IF(C204&gt;1,_xlfn.CONCAT(B204,"_D",C204),_xlfn.CONCAT(B204,"_D"))</f>
        <v>OG150U_D</v>
      </c>
      <c r="G204" s="58" t="str">
        <f ca="1">VLOOKUP($E204,'1.MetaData'!$B:$H,3,FALSE)</f>
        <v>Glaucostegus typus</v>
      </c>
      <c r="H204" s="40" t="str">
        <f ca="1">VLOOKUP($E204,'1.MetaData'!$B:$H,4,FALSE)</f>
        <v>Giant shovelnose ray</v>
      </c>
      <c r="I204" s="194" t="str">
        <f ca="1">VLOOKUP(DNAEXT[[#This Row],[Sample ID]],'2.Tissue'!B:N,13,FALSE)</f>
        <v>NA</v>
      </c>
      <c r="J204" s="26" t="s">
        <v>3648</v>
      </c>
      <c r="K204" s="168">
        <v>44112</v>
      </c>
      <c r="L204" s="26"/>
      <c r="M204" s="26"/>
      <c r="N204" s="169"/>
      <c r="O204" s="170">
        <v>75.099999999999994</v>
      </c>
      <c r="P204" s="170">
        <v>70.525999999999996</v>
      </c>
      <c r="Q204" s="170">
        <v>1.839</v>
      </c>
      <c r="R204" s="170">
        <v>1.113</v>
      </c>
      <c r="S204" s="43">
        <f ca="1">IF(P204="NA", "NA", IF(OR(O204="NA", P204=""), P204, O204/P204))</f>
        <v>1.0648555142784222</v>
      </c>
      <c r="T204" s="27">
        <f ca="1">O204*N204</f>
        <v>0</v>
      </c>
      <c r="U204" s="26" t="s">
        <v>3649</v>
      </c>
      <c r="V204" s="171">
        <v>8020</v>
      </c>
      <c r="W204" s="26"/>
      <c r="X204" s="2" t="str" cm="1">
        <f t="array" aca="1" ref="X204" ca="1">IF(B204="","",IF(MAX(IF(B:B=B204,C:C))=C204,"Y","N"))</f>
        <v>Y</v>
      </c>
      <c r="Y204" s="2"/>
      <c r="Z204" s="172"/>
      <c r="AA204" s="2"/>
    </row>
    <row r="205" spans="1:27" hidden="1" x14ac:dyDescent="0.25">
      <c r="A205" s="115">
        <f ca="1">INDEX('1.MetaData'!A:A, MATCH($E205, '1.MetaData'!$B:$B, 0))</f>
        <v>151</v>
      </c>
      <c r="B205" s="245" t="s">
        <v>3668</v>
      </c>
      <c r="C205" s="14">
        <v>1</v>
      </c>
      <c r="D205" s="14" t="s">
        <v>70</v>
      </c>
      <c r="E205" s="1" t="str">
        <f ca="1">VLOOKUP(B205,'2.Tissue'!$B:$D,2,FALSE)</f>
        <v>OG151</v>
      </c>
      <c r="F205" s="80" t="str">
        <f ca="1">IF(C205&gt;1,_xlfn.CONCAT(B205,"_D",C205),_xlfn.CONCAT(B205,"_D"))</f>
        <v>OG151U_D</v>
      </c>
      <c r="G205" s="58" t="str">
        <f ca="1">VLOOKUP($E205,'1.MetaData'!$B:$H,3,FALSE)</f>
        <v>Rhynchobatus australiae</v>
      </c>
      <c r="H205" s="40" t="str">
        <f ca="1">VLOOKUP($E205,'1.MetaData'!$B:$H,4,FALSE)</f>
        <v>Whitespotted guitarfish</v>
      </c>
      <c r="I205" s="194" t="str">
        <f ca="1">VLOOKUP(DNAEXT[[#This Row],[Sample ID]],'2.Tissue'!B:N,13,FALSE)</f>
        <v>NA</v>
      </c>
      <c r="J205" s="26" t="s">
        <v>3648</v>
      </c>
      <c r="K205" s="168">
        <v>44112</v>
      </c>
      <c r="L205" s="26"/>
      <c r="M205" s="26"/>
      <c r="N205" s="169"/>
      <c r="O205" s="170">
        <v>54.2</v>
      </c>
      <c r="P205" s="170">
        <v>50.192999999999998</v>
      </c>
      <c r="Q205" s="170">
        <v>1.7889999999999999</v>
      </c>
      <c r="R205" s="170">
        <v>0.66</v>
      </c>
      <c r="S205" s="43">
        <f ca="1">IF(P205="NA", "NA", IF(OR(O205="NA", P205=""), P205, O205/P205))</f>
        <v>1.0798318490626184</v>
      </c>
      <c r="T205" s="27">
        <f ca="1">O205*N205</f>
        <v>0</v>
      </c>
      <c r="U205" s="26" t="s">
        <v>3649</v>
      </c>
      <c r="V205" s="171">
        <v>2631</v>
      </c>
      <c r="W205" s="26" t="s">
        <v>3382</v>
      </c>
      <c r="X205" s="2" t="str" cm="1">
        <f t="array" aca="1" ref="X205" ca="1">IF(B205="","",IF(MAX(IF(B:B=B205,C:C))=C205,"Y","N"))</f>
        <v>Y</v>
      </c>
      <c r="Y205" s="2"/>
      <c r="Z205" s="172"/>
      <c r="AA205" s="2"/>
    </row>
    <row r="206" spans="1:27" hidden="1" x14ac:dyDescent="0.25">
      <c r="A206" s="115">
        <f ca="1">INDEX('1.MetaData'!A:A, MATCH($E206, '1.MetaData'!$B:$B, 0))</f>
        <v>152</v>
      </c>
      <c r="B206" s="245" t="s">
        <v>3669</v>
      </c>
      <c r="C206" s="14">
        <v>1</v>
      </c>
      <c r="D206" s="14" t="s">
        <v>70</v>
      </c>
      <c r="E206" s="1" t="str">
        <f ca="1">VLOOKUP(B206,'2.Tissue'!$B:$D,2,FALSE)</f>
        <v>OG152</v>
      </c>
      <c r="F206" s="80" t="str">
        <f ca="1">IF(C206&gt;1,_xlfn.CONCAT(B206,"_D",C206),_xlfn.CONCAT(B206,"_D"))</f>
        <v>OG152U_D</v>
      </c>
      <c r="G206" s="58" t="str">
        <f ca="1">VLOOKUP($E206,'1.MetaData'!$B:$H,3,FALSE)</f>
        <v>Glyphis glyphis</v>
      </c>
      <c r="H206" s="40" t="str">
        <f ca="1">VLOOKUP($E206,'1.MetaData'!$B:$H,4,FALSE)</f>
        <v>Speartooth shark</v>
      </c>
      <c r="I206" s="194" t="str">
        <f ca="1">VLOOKUP(DNAEXT[[#This Row],[Sample ID]],'2.Tissue'!B:N,13,FALSE)</f>
        <v>NA</v>
      </c>
      <c r="J206" s="26" t="s">
        <v>3648</v>
      </c>
      <c r="K206" s="168">
        <v>44112</v>
      </c>
      <c r="L206" s="26"/>
      <c r="M206" s="26"/>
      <c r="N206" s="169"/>
      <c r="O206" s="170">
        <v>57.8</v>
      </c>
      <c r="P206" s="170">
        <v>65.385999999999996</v>
      </c>
      <c r="Q206" s="170">
        <v>1.84</v>
      </c>
      <c r="R206" s="170">
        <v>1.68</v>
      </c>
      <c r="S206" s="43">
        <f ca="1">IF(P206="NA", "NA", IF(OR(O206="NA", P206=""), P206, O206/P206))</f>
        <v>0.8839812803964151</v>
      </c>
      <c r="T206" s="27">
        <f ca="1">O206*N206</f>
        <v>0</v>
      </c>
      <c r="U206" s="26" t="s">
        <v>3402</v>
      </c>
      <c r="V206" s="171">
        <v>16805</v>
      </c>
      <c r="W206" s="26" t="s">
        <v>3369</v>
      </c>
      <c r="X206" s="2" t="str" cm="1">
        <f t="array" aca="1" ref="X206" ca="1">IF(B206="","",IF(MAX(IF(B:B=B206,C:C))=C206,"Y","N"))</f>
        <v>Y</v>
      </c>
      <c r="Y206" s="2"/>
      <c r="Z206" s="172"/>
      <c r="AA206" s="2"/>
    </row>
    <row r="207" spans="1:27" hidden="1" x14ac:dyDescent="0.25">
      <c r="A207" s="115">
        <f ca="1">INDEX('1.MetaData'!A:A, MATCH($E207, '1.MetaData'!$B:$B, 0))</f>
        <v>153</v>
      </c>
      <c r="B207" s="245" t="s">
        <v>3670</v>
      </c>
      <c r="C207" s="14">
        <v>1</v>
      </c>
      <c r="D207" s="14" t="s">
        <v>70</v>
      </c>
      <c r="E207" s="1" t="str">
        <f ca="1">VLOOKUP(B207,'2.Tissue'!$B:$D,2,FALSE)</f>
        <v>OG153</v>
      </c>
      <c r="F207" s="80" t="str">
        <f ca="1">IF(C207&gt;1,_xlfn.CONCAT(B207,"_D",C207),_xlfn.CONCAT(B207,"_D"))</f>
        <v>OG153U_D</v>
      </c>
      <c r="G207" s="58" t="str">
        <f ca="1">VLOOKUP($E207,'1.MetaData'!$B:$H,3,FALSE)</f>
        <v>Anoxypristis cuspidata</v>
      </c>
      <c r="H207" s="40" t="str">
        <f ca="1">VLOOKUP($E207,'1.MetaData'!$B:$H,4,FALSE)</f>
        <v>Narrow sawfish</v>
      </c>
      <c r="I207" s="194" t="str">
        <f ca="1">VLOOKUP(DNAEXT[[#This Row],[Sample ID]],'2.Tissue'!B:N,13,FALSE)</f>
        <v>NA</v>
      </c>
      <c r="J207" s="26" t="s">
        <v>3648</v>
      </c>
      <c r="K207" s="168">
        <v>44112</v>
      </c>
      <c r="L207" s="26"/>
      <c r="M207" s="26"/>
      <c r="N207" s="169"/>
      <c r="O207" s="170">
        <v>111</v>
      </c>
      <c r="P207" s="170">
        <v>127.88500000000001</v>
      </c>
      <c r="Q207" s="170">
        <v>1.8640000000000001</v>
      </c>
      <c r="R207" s="170">
        <v>1.8979999999999999</v>
      </c>
      <c r="S207" s="43">
        <f ca="1">IF(P207="NA", "NA", IF(OR(O207="NA", P207=""), P207, O207/P207))</f>
        <v>0.86796731438401686</v>
      </c>
      <c r="T207" s="27">
        <f ca="1">O207*N207</f>
        <v>0</v>
      </c>
      <c r="U207" s="26" t="s">
        <v>3402</v>
      </c>
      <c r="V207" s="171">
        <v>15338</v>
      </c>
      <c r="W207" s="26" t="s">
        <v>3369</v>
      </c>
      <c r="X207" s="2" t="str" cm="1">
        <f t="array" aca="1" ref="X207" ca="1">IF(B207="","",IF(MAX(IF(B:B=B207,C:C))=C207,"Y","N"))</f>
        <v>Y</v>
      </c>
      <c r="Y207" s="2"/>
      <c r="Z207" s="172"/>
      <c r="AA207" s="2"/>
    </row>
    <row r="208" spans="1:27" hidden="1" x14ac:dyDescent="0.25">
      <c r="A208" s="115">
        <f ca="1">INDEX('1.MetaData'!A:A, MATCH($E208, '1.MetaData'!$B:$B, 0))</f>
        <v>154</v>
      </c>
      <c r="B208" s="245" t="s">
        <v>3671</v>
      </c>
      <c r="C208" s="14">
        <v>1</v>
      </c>
      <c r="D208" s="14" t="s">
        <v>70</v>
      </c>
      <c r="E208" s="1" t="str">
        <f ca="1">VLOOKUP(B208,'2.Tissue'!$B:$D,2,FALSE)</f>
        <v>OG154</v>
      </c>
      <c r="F208" s="80" t="str">
        <f ca="1">IF(C208&gt;1,_xlfn.CONCAT(B208,"_D",C208),_xlfn.CONCAT(B208,"_D"))</f>
        <v>OG154U_D</v>
      </c>
      <c r="G208" s="58" t="str">
        <f ca="1">VLOOKUP($E208,'1.MetaData'!$B:$H,3,FALSE)</f>
        <v>Anoxypristis cuspidata</v>
      </c>
      <c r="H208" s="40" t="str">
        <f ca="1">VLOOKUP($E208,'1.MetaData'!$B:$H,4,FALSE)</f>
        <v>Narrow sawfish</v>
      </c>
      <c r="I208" s="194" t="str">
        <f ca="1">VLOOKUP(DNAEXT[[#This Row],[Sample ID]],'2.Tissue'!B:N,13,FALSE)</f>
        <v>NA</v>
      </c>
      <c r="J208" s="26" t="s">
        <v>3648</v>
      </c>
      <c r="K208" s="168">
        <v>44112</v>
      </c>
      <c r="L208" s="26"/>
      <c r="M208" s="26"/>
      <c r="N208" s="169"/>
      <c r="O208" s="170"/>
      <c r="P208" s="170">
        <v>56.731000000000002</v>
      </c>
      <c r="Q208" s="170">
        <v>1.823</v>
      </c>
      <c r="R208" s="170">
        <v>1.3480000000000001</v>
      </c>
      <c r="S208" s="43">
        <f ca="1">IF(P208="NA", "NA", IF(OR(O208="NA", P208=""), P208, O208/P208))</f>
        <v>0</v>
      </c>
      <c r="T208" s="27">
        <f ca="1">O208*N208</f>
        <v>0</v>
      </c>
      <c r="U208" s="26"/>
      <c r="V208" s="171"/>
      <c r="W208" s="26"/>
      <c r="X208" s="2" t="str" cm="1">
        <f t="array" aca="1" ref="X208" ca="1">IF(B208="","",IF(MAX(IF(B:B=B208,C:C))=C208,"Y","N"))</f>
        <v>Y</v>
      </c>
      <c r="Y208" s="2"/>
      <c r="Z208" s="172"/>
      <c r="AA208" s="2"/>
    </row>
    <row r="209" spans="1:27" hidden="1" x14ac:dyDescent="0.25">
      <c r="A209" s="115">
        <f ca="1">INDEX('1.MetaData'!A:A, MATCH($E209, '1.MetaData'!$B:$B, 0))</f>
        <v>155</v>
      </c>
      <c r="B209" s="245" t="s">
        <v>3672</v>
      </c>
      <c r="C209" s="14">
        <v>1</v>
      </c>
      <c r="D209" s="14" t="s">
        <v>70</v>
      </c>
      <c r="E209" s="1" t="str">
        <f ca="1">VLOOKUP(B209,'2.Tissue'!$B:$D,2,FALSE)</f>
        <v>OG155</v>
      </c>
      <c r="F209" s="80" t="str">
        <f ca="1">IF(C209&gt;1,_xlfn.CONCAT(B209,"_D",C209),_xlfn.CONCAT(B209,"_D"))</f>
        <v>OG155U_D</v>
      </c>
      <c r="G209" s="58" t="str">
        <f ca="1">VLOOKUP($E209,'1.MetaData'!$B:$H,3,FALSE)</f>
        <v>Anoxypristis cuspidata</v>
      </c>
      <c r="H209" s="40" t="str">
        <f ca="1">VLOOKUP($E209,'1.MetaData'!$B:$H,4,FALSE)</f>
        <v>Narrow sawfish</v>
      </c>
      <c r="I209" s="194" t="str">
        <f ca="1">VLOOKUP(DNAEXT[[#This Row],[Sample ID]],'2.Tissue'!B:N,13,FALSE)</f>
        <v>NA</v>
      </c>
      <c r="J209" s="26" t="s">
        <v>3648</v>
      </c>
      <c r="K209" s="168">
        <v>44112</v>
      </c>
      <c r="L209" s="26"/>
      <c r="M209" s="26"/>
      <c r="N209" s="169"/>
      <c r="O209" s="170"/>
      <c r="P209" s="170">
        <v>15.741</v>
      </c>
      <c r="Q209" s="170">
        <v>1.7689999999999999</v>
      </c>
      <c r="R209" s="170">
        <v>0.505</v>
      </c>
      <c r="S209" s="43">
        <f ca="1">IF(P209="NA", "NA", IF(OR(O209="NA", P209=""), P209, O209/P209))</f>
        <v>0</v>
      </c>
      <c r="T209" s="27">
        <f ca="1">O209*N209</f>
        <v>0</v>
      </c>
      <c r="U209" s="26"/>
      <c r="V209" s="171"/>
      <c r="W209" s="26"/>
      <c r="X209" s="2" t="str" cm="1">
        <f t="array" aca="1" ref="X209" ca="1">IF(B209="","",IF(MAX(IF(B:B=B209,C:C))=C209,"Y","N"))</f>
        <v>Y</v>
      </c>
      <c r="Y209" s="2"/>
      <c r="Z209" s="172"/>
      <c r="AA209" s="2"/>
    </row>
    <row r="210" spans="1:27" hidden="1" x14ac:dyDescent="0.25">
      <c r="A210" s="115">
        <f ca="1">INDEX('1.MetaData'!A:A, MATCH($E210, '1.MetaData'!$B:$B, 0))</f>
        <v>156</v>
      </c>
      <c r="B210" s="245" t="s">
        <v>3673</v>
      </c>
      <c r="C210" s="14">
        <v>1</v>
      </c>
      <c r="D210" s="14" t="s">
        <v>70</v>
      </c>
      <c r="E210" s="1" t="str">
        <f ca="1">VLOOKUP(B210,'2.Tissue'!$B:$D,2,FALSE)</f>
        <v>OG156</v>
      </c>
      <c r="F210" s="80" t="str">
        <f ca="1">IF(C210&gt;1,_xlfn.CONCAT(B210,"_D",C210),_xlfn.CONCAT(B210,"_D"))</f>
        <v>OG156U_D</v>
      </c>
      <c r="G210" s="58" t="str">
        <f ca="1">VLOOKUP($E210,'1.MetaData'!$B:$H,3,FALSE)</f>
        <v>Sphyrna lewini</v>
      </c>
      <c r="H210" s="40" t="str">
        <f ca="1">VLOOKUP($E210,'1.MetaData'!$B:$H,4,FALSE)</f>
        <v>Scalloped hammerhead</v>
      </c>
      <c r="I210" s="194" t="str">
        <f ca="1">VLOOKUP(DNAEXT[[#This Row],[Sample ID]],'2.Tissue'!B:N,13,FALSE)</f>
        <v>NA</v>
      </c>
      <c r="J210" s="26" t="s">
        <v>3648</v>
      </c>
      <c r="K210" s="168">
        <v>44112</v>
      </c>
      <c r="L210" s="26"/>
      <c r="M210" s="26"/>
      <c r="N210" s="169"/>
      <c r="O210" s="170"/>
      <c r="P210" s="170">
        <v>119.12</v>
      </c>
      <c r="Q210" s="170">
        <v>1.82</v>
      </c>
      <c r="R210" s="170">
        <v>1.589</v>
      </c>
      <c r="S210" s="43">
        <f ca="1">IF(P210="NA", "NA", IF(OR(O210="NA", P210=""), P210, O210/P210))</f>
        <v>0</v>
      </c>
      <c r="T210" s="27">
        <f ca="1">O210*N210</f>
        <v>0</v>
      </c>
      <c r="U210" s="26"/>
      <c r="V210" s="171"/>
      <c r="W210" s="26"/>
      <c r="X210" s="2" t="str" cm="1">
        <f t="array" aca="1" ref="X210" ca="1">IF(B210="","",IF(MAX(IF(B:B=B210,C:C))=C210,"Y","N"))</f>
        <v>Y</v>
      </c>
      <c r="Y210" s="2"/>
      <c r="Z210" s="172"/>
      <c r="AA210" s="2"/>
    </row>
    <row r="211" spans="1:27" hidden="1" x14ac:dyDescent="0.25">
      <c r="A211" s="115">
        <f ca="1">INDEX('1.MetaData'!A:A, MATCH($E211, '1.MetaData'!$B:$B, 0))</f>
        <v>157</v>
      </c>
      <c r="B211" s="245" t="s">
        <v>3674</v>
      </c>
      <c r="C211" s="14">
        <v>1</v>
      </c>
      <c r="D211" s="14" t="s">
        <v>70</v>
      </c>
      <c r="E211" s="1" t="str">
        <f ca="1">VLOOKUP(B211,'2.Tissue'!$B:$D,2,FALSE)</f>
        <v>OG157</v>
      </c>
      <c r="F211" s="80" t="str">
        <f ca="1">IF(C211&gt;1,_xlfn.CONCAT(B211,"_D",C211),_xlfn.CONCAT(B211,"_D"))</f>
        <v>OG157U_D</v>
      </c>
      <c r="G211" s="58" t="str">
        <f ca="1">VLOOKUP($E211,'1.MetaData'!$B:$H,3,FALSE)</f>
        <v>Sphyrna lewini</v>
      </c>
      <c r="H211" s="40" t="str">
        <f ca="1">VLOOKUP($E211,'1.MetaData'!$B:$H,4,FALSE)</f>
        <v>Scalloped hammerhead</v>
      </c>
      <c r="I211" s="194" t="str">
        <f ca="1">VLOOKUP(DNAEXT[[#This Row],[Sample ID]],'2.Tissue'!B:N,13,FALSE)</f>
        <v>NA</v>
      </c>
      <c r="J211" s="26" t="s">
        <v>3648</v>
      </c>
      <c r="K211" s="168">
        <v>44112</v>
      </c>
      <c r="L211" s="26"/>
      <c r="M211" s="26"/>
      <c r="N211" s="169"/>
      <c r="O211" s="170"/>
      <c r="P211" s="170">
        <v>106.38200000000001</v>
      </c>
      <c r="Q211" s="170">
        <v>1.8320000000000001</v>
      </c>
      <c r="R211" s="170">
        <v>1.6870000000000001</v>
      </c>
      <c r="S211" s="43">
        <f ca="1">IF(P211="NA", "NA", IF(OR(O211="NA", P211=""), P211, O211/P211))</f>
        <v>0</v>
      </c>
      <c r="T211" s="27">
        <f ca="1">O211*N211</f>
        <v>0</v>
      </c>
      <c r="U211" s="26"/>
      <c r="V211" s="171"/>
      <c r="W211" s="26"/>
      <c r="X211" s="2" t="str" cm="1">
        <f t="array" aca="1" ref="X211" ca="1">IF(B211="","",IF(MAX(IF(B:B=B211,C:C))=C211,"Y","N"))</f>
        <v>Y</v>
      </c>
      <c r="Y211" s="2"/>
      <c r="Z211" s="172"/>
      <c r="AA211" s="2"/>
    </row>
    <row r="212" spans="1:27" hidden="1" x14ac:dyDescent="0.25">
      <c r="A212" s="115">
        <f ca="1">INDEX('1.MetaData'!A:A, MATCH($E212, '1.MetaData'!$B:$B, 0))</f>
        <v>158</v>
      </c>
      <c r="B212" s="245" t="s">
        <v>3675</v>
      </c>
      <c r="C212" s="14">
        <v>1</v>
      </c>
      <c r="D212" s="14" t="s">
        <v>70</v>
      </c>
      <c r="E212" s="1" t="str">
        <f ca="1">VLOOKUP(B212,'2.Tissue'!$B:$D,2,FALSE)</f>
        <v>OG158</v>
      </c>
      <c r="F212" s="80" t="str">
        <f ca="1">IF(C212&gt;1,_xlfn.CONCAT(B212,"_D",C212),_xlfn.CONCAT(B212,"_D"))</f>
        <v>OG158U_D</v>
      </c>
      <c r="G212" s="58" t="str">
        <f ca="1">VLOOKUP($E212,'1.MetaData'!$B:$H,3,FALSE)</f>
        <v>Sphyrna lewini</v>
      </c>
      <c r="H212" s="40" t="str">
        <f ca="1">VLOOKUP($E212,'1.MetaData'!$B:$H,4,FALSE)</f>
        <v>Scalloped hammerhead</v>
      </c>
      <c r="I212" s="194" t="str">
        <f ca="1">VLOOKUP(DNAEXT[[#This Row],[Sample ID]],'2.Tissue'!B:N,13,FALSE)</f>
        <v>NA</v>
      </c>
      <c r="J212" s="26" t="s">
        <v>3648</v>
      </c>
      <c r="K212" s="168">
        <v>44112</v>
      </c>
      <c r="L212" s="26"/>
      <c r="M212" s="26"/>
      <c r="N212" s="169"/>
      <c r="O212" s="170">
        <v>260</v>
      </c>
      <c r="P212" s="170">
        <v>307.548</v>
      </c>
      <c r="Q212" s="170">
        <v>1.869</v>
      </c>
      <c r="R212" s="170">
        <v>2.1659999999999999</v>
      </c>
      <c r="S212" s="43">
        <f ca="1">IF(P212="NA", "NA", IF(OR(O212="NA", P212=""), P212, O212/P212))</f>
        <v>0.84539649095425751</v>
      </c>
      <c r="T212" s="27">
        <f ca="1">O212*N212</f>
        <v>0</v>
      </c>
      <c r="U212" s="26" t="s">
        <v>3402</v>
      </c>
      <c r="V212" s="171">
        <v>8253</v>
      </c>
      <c r="W212" s="26" t="s">
        <v>3665</v>
      </c>
      <c r="X212" s="2" t="str" cm="1">
        <f t="array" aca="1" ref="X212" ca="1">IF(B212="","",IF(MAX(IF(B:B=B212,C:C))=C212,"Y","N"))</f>
        <v>Y</v>
      </c>
      <c r="Y212" s="2"/>
      <c r="Z212" s="172"/>
      <c r="AA212" s="2"/>
    </row>
    <row r="213" spans="1:27" hidden="1" x14ac:dyDescent="0.25">
      <c r="A213" s="115">
        <f ca="1">INDEX('1.MetaData'!A:A, MATCH($E213, '1.MetaData'!$B:$B, 0))</f>
        <v>159</v>
      </c>
      <c r="B213" s="245" t="s">
        <v>3676</v>
      </c>
      <c r="C213" s="14">
        <v>1</v>
      </c>
      <c r="D213" s="14" t="s">
        <v>70</v>
      </c>
      <c r="E213" s="1" t="str">
        <f ca="1">VLOOKUP(B213,'2.Tissue'!$B:$D,2,FALSE)</f>
        <v>OG159</v>
      </c>
      <c r="F213" s="80" t="str">
        <f ca="1">IF(C213&gt;1,_xlfn.CONCAT(B213,"_D",C213),_xlfn.CONCAT(B213,"_D"))</f>
        <v>OG159U_D</v>
      </c>
      <c r="G213" s="58" t="str">
        <f ca="1">VLOOKUP($E213,'1.MetaData'!$B:$H,3,FALSE)</f>
        <v>Pristis pristis</v>
      </c>
      <c r="H213" s="40" t="str">
        <f ca="1">VLOOKUP($E213,'1.MetaData'!$B:$H,4,FALSE)</f>
        <v>Largetooth sawfish</v>
      </c>
      <c r="I213" s="194" t="str">
        <f ca="1">VLOOKUP(DNAEXT[[#This Row],[Sample ID]],'2.Tissue'!B:N,13,FALSE)</f>
        <v>NA</v>
      </c>
      <c r="J213" s="26" t="s">
        <v>3648</v>
      </c>
      <c r="K213" s="168">
        <v>44112</v>
      </c>
      <c r="L213" s="26"/>
      <c r="M213" s="26"/>
      <c r="N213" s="169"/>
      <c r="O213" s="170"/>
      <c r="P213" s="170">
        <v>6.58</v>
      </c>
      <c r="Q213" s="170">
        <v>1.7909999999999999</v>
      </c>
      <c r="R213" s="170">
        <v>0.64</v>
      </c>
      <c r="S213" s="43">
        <f ca="1">IF(P213="NA", "NA", IF(OR(O213="NA", P213=""), P213, O213/P213))</f>
        <v>0</v>
      </c>
      <c r="T213" s="27">
        <f ca="1">O213*N213</f>
        <v>0</v>
      </c>
      <c r="U213" s="26"/>
      <c r="V213" s="171"/>
      <c r="W213" s="26"/>
      <c r="X213" s="2" t="str" cm="1">
        <f t="array" aca="1" ref="X213" ca="1">IF(B213="","",IF(MAX(IF(B:B=B213,C:C))=C213,"Y","N"))</f>
        <v>Y</v>
      </c>
      <c r="Y213" s="2"/>
      <c r="Z213" s="172"/>
      <c r="AA213" s="2"/>
    </row>
    <row r="214" spans="1:27" hidden="1" x14ac:dyDescent="0.25">
      <c r="A214" s="115">
        <f ca="1">INDEX('1.MetaData'!A:A, MATCH($E214, '1.MetaData'!$B:$B, 0))</f>
        <v>160</v>
      </c>
      <c r="B214" s="245" t="s">
        <v>3677</v>
      </c>
      <c r="C214" s="14">
        <v>1</v>
      </c>
      <c r="D214" s="14" t="s">
        <v>70</v>
      </c>
      <c r="E214" s="1" t="str">
        <f ca="1">VLOOKUP(B214,'2.Tissue'!$B:$D,2,FALSE)</f>
        <v>OG160</v>
      </c>
      <c r="F214" s="80" t="str">
        <f ca="1">IF(C214&gt;1,_xlfn.CONCAT(B214,"_D",C214),_xlfn.CONCAT(B214,"_D"))</f>
        <v>OG160U_D</v>
      </c>
      <c r="G214" s="58" t="str">
        <f ca="1">VLOOKUP($E214,'1.MetaData'!$B:$H,3,FALSE)</f>
        <v>Pristis pristis</v>
      </c>
      <c r="H214" s="40" t="str">
        <f ca="1">VLOOKUP($E214,'1.MetaData'!$B:$H,4,FALSE)</f>
        <v>Largetooth sawfish</v>
      </c>
      <c r="I214" s="194" t="str">
        <f ca="1">VLOOKUP(DNAEXT[[#This Row],[Sample ID]],'2.Tissue'!B:N,13,FALSE)</f>
        <v>NA</v>
      </c>
      <c r="J214" s="26" t="s">
        <v>3648</v>
      </c>
      <c r="K214" s="168">
        <v>44112</v>
      </c>
      <c r="L214" s="26"/>
      <c r="M214" s="26"/>
      <c r="N214" s="169"/>
      <c r="O214" s="170">
        <v>44.4</v>
      </c>
      <c r="P214" s="170">
        <v>43.698</v>
      </c>
      <c r="Q214" s="170">
        <v>1.8109999999999999</v>
      </c>
      <c r="R214" s="170">
        <v>1.2749999999999999</v>
      </c>
      <c r="S214" s="43">
        <f ca="1">IF(P214="NA", "NA", IF(OR(O214="NA", P214=""), P214, O214/P214))</f>
        <v>1.016064808458053</v>
      </c>
      <c r="T214" s="27">
        <f ca="1">O214*N214</f>
        <v>0</v>
      </c>
      <c r="U214" s="26" t="s">
        <v>3649</v>
      </c>
      <c r="V214" s="171">
        <v>45920</v>
      </c>
      <c r="W214" s="26"/>
      <c r="X214" s="2" t="str" cm="1">
        <f t="array" aca="1" ref="X214" ca="1">IF(B214="","",IF(MAX(IF(B:B=B214,C:C))=C214,"Y","N"))</f>
        <v>Y</v>
      </c>
      <c r="Y214" s="2"/>
      <c r="Z214" s="172"/>
      <c r="AA214" s="2"/>
    </row>
    <row r="215" spans="1:27" hidden="1" x14ac:dyDescent="0.25">
      <c r="A215" s="115">
        <f ca="1">INDEX('1.MetaData'!A:A, MATCH($E215, '1.MetaData'!$B:$B, 0))</f>
        <v>161</v>
      </c>
      <c r="B215" s="245" t="s">
        <v>3678</v>
      </c>
      <c r="C215" s="14">
        <v>1</v>
      </c>
      <c r="D215" s="14" t="s">
        <v>70</v>
      </c>
      <c r="E215" s="1" t="str">
        <f ca="1">VLOOKUP(B215,'2.Tissue'!$B:$D,2,FALSE)</f>
        <v>OG161</v>
      </c>
      <c r="F215" s="80" t="str">
        <f ca="1">IF(C215&gt;1,_xlfn.CONCAT(B215,"_D",C215),_xlfn.CONCAT(B215,"_D"))</f>
        <v>OG161U_D</v>
      </c>
      <c r="G215" s="58" t="str">
        <f ca="1">VLOOKUP($E215,'1.MetaData'!$B:$H,3,FALSE)</f>
        <v>Pristis pristis</v>
      </c>
      <c r="H215" s="40" t="str">
        <f ca="1">VLOOKUP($E215,'1.MetaData'!$B:$H,4,FALSE)</f>
        <v>Largetooth sawfish</v>
      </c>
      <c r="I215" s="194" t="str">
        <f ca="1">VLOOKUP(DNAEXT[[#This Row],[Sample ID]],'2.Tissue'!B:N,13,FALSE)</f>
        <v>NA</v>
      </c>
      <c r="J215" s="26" t="s">
        <v>3648</v>
      </c>
      <c r="K215" s="168">
        <v>44112</v>
      </c>
      <c r="L215" s="26"/>
      <c r="M215" s="26"/>
      <c r="N215" s="169"/>
      <c r="O215" s="170"/>
      <c r="P215" s="170">
        <v>21.984000000000002</v>
      </c>
      <c r="Q215" s="170">
        <v>1.845</v>
      </c>
      <c r="R215" s="170">
        <v>1.3720000000000001</v>
      </c>
      <c r="S215" s="43">
        <f ca="1">IF(P215="NA", "NA", IF(OR(O215="NA", P215=""), P215, O215/P215))</f>
        <v>0</v>
      </c>
      <c r="T215" s="27">
        <f ca="1">O215*N215</f>
        <v>0</v>
      </c>
      <c r="U215" s="26"/>
      <c r="V215" s="171"/>
      <c r="W215" s="26"/>
      <c r="X215" s="2" t="str" cm="1">
        <f t="array" aca="1" ref="X215" ca="1">IF(B215="","",IF(MAX(IF(B:B=B215,C:C))=C215,"Y","N"))</f>
        <v>Y</v>
      </c>
      <c r="Y215" s="2"/>
      <c r="Z215" s="172"/>
      <c r="AA215" s="2"/>
    </row>
    <row r="216" spans="1:27" hidden="1" x14ac:dyDescent="0.25">
      <c r="A216" s="115">
        <f ca="1">INDEX('1.MetaData'!A:A, MATCH($E216, '1.MetaData'!$B:$B, 0))</f>
        <v>162</v>
      </c>
      <c r="B216" s="245" t="s">
        <v>3679</v>
      </c>
      <c r="C216" s="14">
        <v>1</v>
      </c>
      <c r="D216" s="14" t="s">
        <v>70</v>
      </c>
      <c r="E216" s="1" t="str">
        <f ca="1">VLOOKUP(B216,'2.Tissue'!$B:$D,2,FALSE)</f>
        <v>OG162</v>
      </c>
      <c r="F216" s="80" t="str">
        <f ca="1">IF(C216&gt;1,_xlfn.CONCAT(B216,"_D",C216),_xlfn.CONCAT(B216,"_D"))</f>
        <v>OG162U_D</v>
      </c>
      <c r="G216" s="58" t="str">
        <f ca="1">VLOOKUP($E216,'1.MetaData'!$B:$H,3,FALSE)</f>
        <v>Sphyrna lewini</v>
      </c>
      <c r="H216" s="40" t="str">
        <f ca="1">VLOOKUP($E216,'1.MetaData'!$B:$H,4,FALSE)</f>
        <v>Scalloped hammerhead</v>
      </c>
      <c r="I216" s="194" t="str">
        <f ca="1">VLOOKUP(DNAEXT[[#This Row],[Sample ID]],'2.Tissue'!B:N,13,FALSE)</f>
        <v>NA</v>
      </c>
      <c r="J216" s="26" t="s">
        <v>3648</v>
      </c>
      <c r="K216" s="168">
        <v>44112</v>
      </c>
      <c r="L216" s="26"/>
      <c r="M216" s="26"/>
      <c r="N216" s="169"/>
      <c r="O216" s="170">
        <v>275</v>
      </c>
      <c r="P216" s="170">
        <v>322.77300000000002</v>
      </c>
      <c r="Q216" s="170">
        <v>1.867</v>
      </c>
      <c r="R216" s="170">
        <v>2.024</v>
      </c>
      <c r="S216" s="43">
        <f ca="1">IF(P216="NA", "NA", IF(OR(O216="NA", P216=""), P216, O216/P216))</f>
        <v>0.85199195719592402</v>
      </c>
      <c r="T216" s="27">
        <f ca="1">O216*N216</f>
        <v>0</v>
      </c>
      <c r="U216" s="26" t="s">
        <v>3402</v>
      </c>
      <c r="V216" s="171">
        <v>18157</v>
      </c>
      <c r="W216" s="26" t="s">
        <v>3369</v>
      </c>
      <c r="X216" s="2" t="str" cm="1">
        <f t="array" aca="1" ref="X216" ca="1">IF(B216="","",IF(MAX(IF(B:B=B216,C:C))=C216,"Y","N"))</f>
        <v>Y</v>
      </c>
      <c r="Y216" s="2"/>
      <c r="Z216" s="172"/>
      <c r="AA216" s="2"/>
    </row>
    <row r="217" spans="1:27" hidden="1" x14ac:dyDescent="0.25">
      <c r="A217" s="115">
        <f ca="1">INDEX('1.MetaData'!A:A, MATCH($E217, '1.MetaData'!$B:$B, 0))</f>
        <v>163</v>
      </c>
      <c r="B217" s="245" t="s">
        <v>3680</v>
      </c>
      <c r="C217" s="14">
        <v>1</v>
      </c>
      <c r="D217" s="14" t="s">
        <v>70</v>
      </c>
      <c r="E217" s="1" t="str">
        <f ca="1">VLOOKUP(B217,'2.Tissue'!$B:$D,2,FALSE)</f>
        <v>OG163</v>
      </c>
      <c r="F217" s="80" t="str">
        <f ca="1">IF(C217&gt;1,_xlfn.CONCAT(B217,"_D",C217),_xlfn.CONCAT(B217,"_D"))</f>
        <v>OG163U_D</v>
      </c>
      <c r="G217" s="58" t="str">
        <f ca="1">VLOOKUP($E217,'1.MetaData'!$B:$H,3,FALSE)</f>
        <v>Galeocerdo cuvier</v>
      </c>
      <c r="H217" s="40" t="str">
        <f ca="1">VLOOKUP($E217,'1.MetaData'!$B:$H,4,FALSE)</f>
        <v>Tiger shark</v>
      </c>
      <c r="I217" s="194" t="str">
        <f ca="1">VLOOKUP(DNAEXT[[#This Row],[Sample ID]],'2.Tissue'!B:N,13,FALSE)</f>
        <v>NA</v>
      </c>
      <c r="J217" s="26" t="s">
        <v>3648</v>
      </c>
      <c r="K217" s="168">
        <v>44112</v>
      </c>
      <c r="L217" s="26"/>
      <c r="M217" s="26"/>
      <c r="N217" s="169"/>
      <c r="O217" s="170">
        <v>297</v>
      </c>
      <c r="P217" s="170">
        <v>344.35599999999999</v>
      </c>
      <c r="Q217" s="170">
        <v>1.863</v>
      </c>
      <c r="R217" s="170">
        <v>2.1190000000000002</v>
      </c>
      <c r="S217" s="43">
        <f ca="1">IF(P217="NA", "NA", IF(OR(O217="NA", P217=""), P217, O217/P217))</f>
        <v>0.86247952700112673</v>
      </c>
      <c r="T217" s="27">
        <f ca="1">O217*N217</f>
        <v>0</v>
      </c>
      <c r="U217" s="26" t="s">
        <v>3402</v>
      </c>
      <c r="V217" s="171"/>
      <c r="W217" s="26"/>
      <c r="X217" s="2" t="str" cm="1">
        <f t="array" aca="1" ref="X217" ca="1">IF(B217="","",IF(MAX(IF(B:B=B217,C:C))=C217,"Y","N"))</f>
        <v>Y</v>
      </c>
      <c r="Y217" s="2"/>
      <c r="Z217" s="172"/>
      <c r="AA217" s="2"/>
    </row>
    <row r="218" spans="1:27" hidden="1" x14ac:dyDescent="0.25">
      <c r="A218" s="115">
        <f ca="1">INDEX('1.MetaData'!A:A, MATCH($E218, '1.MetaData'!$B:$B, 0))</f>
        <v>164</v>
      </c>
      <c r="B218" s="245" t="s">
        <v>3681</v>
      </c>
      <c r="C218" s="14">
        <v>1</v>
      </c>
      <c r="D218" s="14" t="s">
        <v>70</v>
      </c>
      <c r="E218" s="1" t="str">
        <f ca="1">VLOOKUP(B218,'2.Tissue'!$B:$D,2,FALSE)</f>
        <v>OG164</v>
      </c>
      <c r="F218" s="80" t="str">
        <f ca="1">IF(C218&gt;1,_xlfn.CONCAT(B218,"_D",C218),_xlfn.CONCAT(B218,"_D"))</f>
        <v>OG164U_D</v>
      </c>
      <c r="G218" s="58" t="str">
        <f ca="1">VLOOKUP($E218,'1.MetaData'!$B:$H,3,FALSE)</f>
        <v>Carcharhinus amblyrhynchos</v>
      </c>
      <c r="H218" s="40" t="str">
        <f ca="1">VLOOKUP($E218,'1.MetaData'!$B:$H,4,FALSE)</f>
        <v>Grey reef shark</v>
      </c>
      <c r="I218" s="194" t="str">
        <f ca="1">VLOOKUP(DNAEXT[[#This Row],[Sample ID]],'2.Tissue'!B:N,13,FALSE)</f>
        <v>NA</v>
      </c>
      <c r="J218" s="26" t="s">
        <v>3648</v>
      </c>
      <c r="K218" s="168">
        <v>44112</v>
      </c>
      <c r="L218" s="26"/>
      <c r="M218" s="26"/>
      <c r="N218" s="169"/>
      <c r="O218" s="170">
        <v>351</v>
      </c>
      <c r="P218" s="170">
        <v>319.678</v>
      </c>
      <c r="Q218" s="170">
        <v>1.855</v>
      </c>
      <c r="R218" s="170">
        <v>1.9590000000000001</v>
      </c>
      <c r="S218" s="43">
        <f ca="1">IF(P218="NA", "NA", IF(OR(O218="NA", P218=""), P218, O218/P218))</f>
        <v>1.0979798422162301</v>
      </c>
      <c r="T218" s="27">
        <f ca="1">O218*N218</f>
        <v>0</v>
      </c>
      <c r="U218" s="26" t="s">
        <v>3649</v>
      </c>
      <c r="V218" s="171">
        <v>8403</v>
      </c>
      <c r="W218" s="26" t="s">
        <v>3382</v>
      </c>
      <c r="X218" s="2" t="str" cm="1">
        <f t="array" aca="1" ref="X218" ca="1">IF(B218="","",IF(MAX(IF(B:B=B218,C:C))=C218,"Y","N"))</f>
        <v>Y</v>
      </c>
      <c r="Y218" s="2"/>
      <c r="Z218" s="172"/>
      <c r="AA218" s="2"/>
    </row>
    <row r="219" spans="1:27" hidden="1" x14ac:dyDescent="0.25">
      <c r="A219" s="115">
        <f ca="1">INDEX('1.MetaData'!A:A, MATCH($E219, '1.MetaData'!$B:$B, 0))</f>
        <v>165</v>
      </c>
      <c r="B219" s="245" t="s">
        <v>3682</v>
      </c>
      <c r="C219" s="14">
        <v>1</v>
      </c>
      <c r="D219" s="14" t="s">
        <v>70</v>
      </c>
      <c r="E219" s="1" t="str">
        <f ca="1">VLOOKUP(B219,'2.Tissue'!$B:$D,2,FALSE)</f>
        <v>OG165</v>
      </c>
      <c r="F219" s="80" t="str">
        <f ca="1">IF(C219&gt;1,_xlfn.CONCAT(B219,"_D",C219),_xlfn.CONCAT(B219,"_D"))</f>
        <v>OG165U_D</v>
      </c>
      <c r="G219" s="58" t="str">
        <f ca="1">VLOOKUP($E219,'1.MetaData'!$B:$H,3,FALSE)</f>
        <v>Isurus oxyrinchus</v>
      </c>
      <c r="H219" s="40" t="str">
        <f ca="1">VLOOKUP($E219,'1.MetaData'!$B:$H,4,FALSE)</f>
        <v>Shortfin mako shark</v>
      </c>
      <c r="I219" s="194" t="str">
        <f ca="1">VLOOKUP(DNAEXT[[#This Row],[Sample ID]],'2.Tissue'!B:N,13,FALSE)</f>
        <v>NA</v>
      </c>
      <c r="J219" s="26" t="s">
        <v>3648</v>
      </c>
      <c r="K219" s="168">
        <v>44112</v>
      </c>
      <c r="L219" s="26"/>
      <c r="M219" s="26"/>
      <c r="N219" s="169"/>
      <c r="O219" s="170">
        <v>195</v>
      </c>
      <c r="P219" s="170">
        <v>228.79300000000001</v>
      </c>
      <c r="Q219" s="170">
        <v>1.863</v>
      </c>
      <c r="R219" s="170">
        <v>1.78</v>
      </c>
      <c r="S219" s="43">
        <f ca="1">IF(P219="NA", "NA", IF(OR(O219="NA", P219=""), P219, O219/P219))</f>
        <v>0.8522988028479892</v>
      </c>
      <c r="T219" s="27">
        <f ca="1">O219*N219</f>
        <v>0</v>
      </c>
      <c r="U219" s="26" t="s">
        <v>3402</v>
      </c>
      <c r="V219" s="171">
        <v>3502</v>
      </c>
      <c r="W219" s="26" t="s">
        <v>3382</v>
      </c>
      <c r="X219" s="2" t="str" cm="1">
        <f t="array" aca="1" ref="X219" ca="1">IF(B219="","",IF(MAX(IF(B:B=B219,C:C))=C219,"Y","N"))</f>
        <v>Y</v>
      </c>
      <c r="Y219" s="2"/>
      <c r="Z219" s="172"/>
      <c r="AA219" s="2"/>
    </row>
    <row r="220" spans="1:27" hidden="1" x14ac:dyDescent="0.25">
      <c r="A220" s="115">
        <f ca="1">INDEX('1.MetaData'!A:A, MATCH($E220, '1.MetaData'!$B:$B, 0))</f>
        <v>166</v>
      </c>
      <c r="B220" s="245" t="s">
        <v>3683</v>
      </c>
      <c r="C220" s="14">
        <v>1</v>
      </c>
      <c r="D220" s="14" t="s">
        <v>70</v>
      </c>
      <c r="E220" s="1" t="str">
        <f ca="1">VLOOKUP(B220,'2.Tissue'!$B:$D,2,FALSE)</f>
        <v>OG166</v>
      </c>
      <c r="F220" s="80" t="str">
        <f ca="1">IF(C220&gt;1,_xlfn.CONCAT(B220,"_D",C220),_xlfn.CONCAT(B220,"_D"))</f>
        <v>OG166U_D</v>
      </c>
      <c r="G220" s="58" t="str">
        <f ca="1">VLOOKUP($E220,'1.MetaData'!$B:$H,3,FALSE)</f>
        <v>Sphyrna mokarran</v>
      </c>
      <c r="H220" s="40" t="str">
        <f ca="1">VLOOKUP($E220,'1.MetaData'!$B:$H,4,FALSE)</f>
        <v>Great hammerhead shark</v>
      </c>
      <c r="I220" s="194" t="str">
        <f ca="1">VLOOKUP(DNAEXT[[#This Row],[Sample ID]],'2.Tissue'!B:N,13,FALSE)</f>
        <v>NA</v>
      </c>
      <c r="J220" s="26" t="s">
        <v>3648</v>
      </c>
      <c r="K220" s="168">
        <v>44112</v>
      </c>
      <c r="L220" s="26"/>
      <c r="M220" s="26"/>
      <c r="N220" s="169"/>
      <c r="O220" s="170">
        <v>293</v>
      </c>
      <c r="P220" s="170">
        <v>344.96300000000002</v>
      </c>
      <c r="Q220" s="170">
        <v>1.87</v>
      </c>
      <c r="R220" s="170">
        <v>2.0379999999999998</v>
      </c>
      <c r="S220" s="43">
        <f ca="1">IF(P220="NA", "NA", IF(OR(O220="NA", P220=""), P220, O220/P220))</f>
        <v>0.84936645379359521</v>
      </c>
      <c r="T220" s="27">
        <f ca="1">O220*N220</f>
        <v>0</v>
      </c>
      <c r="U220" s="26" t="s">
        <v>3402</v>
      </c>
      <c r="V220" s="171">
        <v>10041</v>
      </c>
      <c r="W220" s="26" t="s">
        <v>3369</v>
      </c>
      <c r="X220" s="2" t="str" cm="1">
        <f t="array" aca="1" ref="X220" ca="1">IF(B220="","",IF(MAX(IF(B:B=B220,C:C))=C220,"Y","N"))</f>
        <v>Y</v>
      </c>
      <c r="Y220" s="2"/>
      <c r="Z220" s="172"/>
      <c r="AA220" s="2"/>
    </row>
    <row r="221" spans="1:27" hidden="1" x14ac:dyDescent="0.25">
      <c r="A221" s="115">
        <f ca="1">INDEX('1.MetaData'!A:A, MATCH($E221, '1.MetaData'!$B:$B, 0))</f>
        <v>167</v>
      </c>
      <c r="B221" s="245" t="s">
        <v>3684</v>
      </c>
      <c r="C221" s="14">
        <v>1</v>
      </c>
      <c r="D221" s="14" t="s">
        <v>70</v>
      </c>
      <c r="E221" s="1" t="str">
        <f ca="1">VLOOKUP(B221,'2.Tissue'!$B:$D,2,FALSE)</f>
        <v>OG167</v>
      </c>
      <c r="F221" s="80" t="str">
        <f ca="1">IF(C221&gt;1,_xlfn.CONCAT(B221,"_D",C221),_xlfn.CONCAT(B221,"_D"))</f>
        <v>OG167U_D</v>
      </c>
      <c r="G221" s="58" t="str">
        <f ca="1">VLOOKUP($E221,'1.MetaData'!$B:$H,3,FALSE)</f>
        <v>Galeocerdo cuvier</v>
      </c>
      <c r="H221" s="40" t="str">
        <f ca="1">VLOOKUP($E221,'1.MetaData'!$B:$H,4,FALSE)</f>
        <v>Tiger shark</v>
      </c>
      <c r="I221" s="194" t="str">
        <f ca="1">VLOOKUP(DNAEXT[[#This Row],[Sample ID]],'2.Tissue'!B:N,13,FALSE)</f>
        <v>NA</v>
      </c>
      <c r="J221" s="26" t="s">
        <v>3648</v>
      </c>
      <c r="K221" s="168">
        <v>44112</v>
      </c>
      <c r="L221" s="26"/>
      <c r="M221" s="26"/>
      <c r="N221" s="169"/>
      <c r="O221" s="170">
        <v>370</v>
      </c>
      <c r="P221" s="170">
        <v>510.88799999999998</v>
      </c>
      <c r="Q221" s="170">
        <v>1.8680000000000001</v>
      </c>
      <c r="R221" s="170">
        <v>2.1179999999999999</v>
      </c>
      <c r="S221" s="43">
        <f ca="1">IF(P221="NA", "NA", IF(OR(O221="NA", P221=""), P221, O221/P221))</f>
        <v>0.7242291852617404</v>
      </c>
      <c r="T221" s="27">
        <f ca="1">O221*N221</f>
        <v>0</v>
      </c>
      <c r="U221" s="26" t="s">
        <v>3402</v>
      </c>
      <c r="V221" s="171"/>
      <c r="W221" s="26"/>
      <c r="X221" s="2" t="str" cm="1">
        <f t="array" aca="1" ref="X221" ca="1">IF(B221="","",IF(MAX(IF(B:B=B221,C:C))=C221,"Y","N"))</f>
        <v>Y</v>
      </c>
      <c r="Y221" s="2"/>
      <c r="Z221" s="172"/>
      <c r="AA221" s="2"/>
    </row>
    <row r="222" spans="1:27" hidden="1" x14ac:dyDescent="0.25">
      <c r="A222" s="115">
        <f ca="1">INDEX('1.MetaData'!A:A, MATCH($E222, '1.MetaData'!$B:$B, 0))</f>
        <v>168</v>
      </c>
      <c r="B222" s="245" t="s">
        <v>3685</v>
      </c>
      <c r="C222" s="14">
        <v>1</v>
      </c>
      <c r="D222" s="14" t="s">
        <v>70</v>
      </c>
      <c r="E222" s="1" t="str">
        <f ca="1">VLOOKUP(B222,'2.Tissue'!$B:$D,2,FALSE)</f>
        <v>OG168</v>
      </c>
      <c r="F222" s="80" t="str">
        <f ca="1">IF(C222&gt;1,_xlfn.CONCAT(B222,"_D",C222),_xlfn.CONCAT(B222,"_D"))</f>
        <v>OG168U_D</v>
      </c>
      <c r="G222" s="58" t="str">
        <f ca="1">VLOOKUP($E222,'1.MetaData'!$B:$H,3,FALSE)</f>
        <v>Galeocerdo cuvier</v>
      </c>
      <c r="H222" s="40" t="str">
        <f ca="1">VLOOKUP($E222,'1.MetaData'!$B:$H,4,FALSE)</f>
        <v>Tiger shark</v>
      </c>
      <c r="I222" s="194" t="str">
        <f ca="1">VLOOKUP(DNAEXT[[#This Row],[Sample ID]],'2.Tissue'!B:N,13,FALSE)</f>
        <v>NA</v>
      </c>
      <c r="J222" s="26" t="s">
        <v>3648</v>
      </c>
      <c r="K222" s="168">
        <v>44112</v>
      </c>
      <c r="L222" s="26"/>
      <c r="M222" s="26"/>
      <c r="N222" s="169"/>
      <c r="O222" s="170">
        <v>357</v>
      </c>
      <c r="P222" s="170">
        <v>432.08499999999998</v>
      </c>
      <c r="Q222" s="170">
        <v>1.867</v>
      </c>
      <c r="R222" s="170">
        <v>2.19</v>
      </c>
      <c r="S222" s="43">
        <f ca="1">IF(P222="NA", "NA", IF(OR(O222="NA", P222=""), P222, O222/P222))</f>
        <v>0.8262263212099471</v>
      </c>
      <c r="T222" s="27">
        <f ca="1">O222*N222</f>
        <v>0</v>
      </c>
      <c r="U222" s="26" t="s">
        <v>3402</v>
      </c>
      <c r="V222" s="171">
        <v>5903</v>
      </c>
      <c r="W222" s="26" t="s">
        <v>3382</v>
      </c>
      <c r="X222" s="2" t="str" cm="1">
        <f t="array" aca="1" ref="X222" ca="1">IF(B222="","",IF(MAX(IF(B:B=B222,C:C))=C222,"Y","N"))</f>
        <v>Y</v>
      </c>
      <c r="Y222" s="2"/>
      <c r="Z222" s="172"/>
      <c r="AA222" s="2"/>
    </row>
    <row r="223" spans="1:27" hidden="1" x14ac:dyDescent="0.25">
      <c r="A223" s="115">
        <f ca="1">INDEX('1.MetaData'!A:A, MATCH($E223, '1.MetaData'!$B:$B, 0))</f>
        <v>169</v>
      </c>
      <c r="B223" s="245" t="s">
        <v>3686</v>
      </c>
      <c r="C223" s="14">
        <v>1</v>
      </c>
      <c r="D223" s="14" t="s">
        <v>70</v>
      </c>
      <c r="E223" s="1" t="str">
        <f ca="1">VLOOKUP(B223,'2.Tissue'!$B:$D,2,FALSE)</f>
        <v>OG169</v>
      </c>
      <c r="F223" s="80" t="str">
        <f ca="1">IF(C223&gt;1,_xlfn.CONCAT(B223,"_D",C223),_xlfn.CONCAT(B223,"_D"))</f>
        <v>OG169U_D</v>
      </c>
      <c r="G223" s="58" t="str">
        <f ca="1">VLOOKUP($E223,'1.MetaData'!$B:$H,3,FALSE)</f>
        <v>Galeocerdo cuvier</v>
      </c>
      <c r="H223" s="40" t="str">
        <f ca="1">VLOOKUP($E223,'1.MetaData'!$B:$H,4,FALSE)</f>
        <v>Tiger shark</v>
      </c>
      <c r="I223" s="194" t="str">
        <f ca="1">VLOOKUP(DNAEXT[[#This Row],[Sample ID]],'2.Tissue'!B:N,13,FALSE)</f>
        <v>NA</v>
      </c>
      <c r="J223" s="26" t="s">
        <v>3648</v>
      </c>
      <c r="K223" s="168">
        <v>44112</v>
      </c>
      <c r="L223" s="26"/>
      <c r="M223" s="26"/>
      <c r="N223" s="169"/>
      <c r="O223" s="170">
        <v>323</v>
      </c>
      <c r="P223" s="170">
        <v>386.62599999999998</v>
      </c>
      <c r="Q223" s="170">
        <v>1.8580000000000001</v>
      </c>
      <c r="R223" s="170">
        <v>2.1059999999999999</v>
      </c>
      <c r="S223" s="43">
        <f ca="1">IF(P223="NA", "NA", IF(OR(O223="NA", P223=""), P223, O223/P223))</f>
        <v>0.83543269205899251</v>
      </c>
      <c r="T223" s="27">
        <f ca="1">O223*N223</f>
        <v>0</v>
      </c>
      <c r="U223" s="26" t="s">
        <v>3402</v>
      </c>
      <c r="V223" s="171">
        <v>10984</v>
      </c>
      <c r="W223" s="26" t="s">
        <v>3369</v>
      </c>
      <c r="X223" s="2" t="str" cm="1">
        <f t="array" aca="1" ref="X223" ca="1">IF(B223="","",IF(MAX(IF(B:B=B223,C:C))=C223,"Y","N"))</f>
        <v>Y</v>
      </c>
      <c r="Y223" s="2"/>
      <c r="Z223" s="172"/>
      <c r="AA223" s="2"/>
    </row>
    <row r="224" spans="1:27" hidden="1" x14ac:dyDescent="0.25">
      <c r="A224" s="115">
        <f ca="1">INDEX('1.MetaData'!A:A, MATCH($E224, '1.MetaData'!$B:$B, 0))</f>
        <v>170</v>
      </c>
      <c r="B224" s="245" t="s">
        <v>3687</v>
      </c>
      <c r="C224" s="14">
        <v>1</v>
      </c>
      <c r="D224" s="14" t="s">
        <v>70</v>
      </c>
      <c r="E224" s="1" t="str">
        <f ca="1">VLOOKUP(B224,'2.Tissue'!$B:$D,2,FALSE)</f>
        <v>OG170</v>
      </c>
      <c r="F224" s="80" t="str">
        <f ca="1">IF(C224&gt;1,_xlfn.CONCAT(B224,"_D",C224),_xlfn.CONCAT(B224,"_D"))</f>
        <v>OG170U_D</v>
      </c>
      <c r="G224" s="58" t="str">
        <f ca="1">VLOOKUP($E224,'1.MetaData'!$B:$H,3,FALSE)</f>
        <v>Galeocerdo cuvier</v>
      </c>
      <c r="H224" s="40" t="str">
        <f ca="1">VLOOKUP($E224,'1.MetaData'!$B:$H,4,FALSE)</f>
        <v>Grey reef shark</v>
      </c>
      <c r="I224" s="194" t="str">
        <f ca="1">VLOOKUP(DNAEXT[[#This Row],[Sample ID]],'2.Tissue'!B:N,13,FALSE)</f>
        <v>NA</v>
      </c>
      <c r="J224" s="26" t="s">
        <v>3648</v>
      </c>
      <c r="K224" s="168">
        <v>44112</v>
      </c>
      <c r="L224" s="26"/>
      <c r="M224" s="26"/>
      <c r="N224" s="169"/>
      <c r="O224" s="170">
        <v>442</v>
      </c>
      <c r="P224" s="170">
        <v>324.54700000000003</v>
      </c>
      <c r="Q224" s="170">
        <v>1.845</v>
      </c>
      <c r="R224" s="170">
        <v>1.91</v>
      </c>
      <c r="S224" s="43">
        <f ca="1">IF(P224="NA", "NA", IF(OR(O224="NA", P224=""), P224, O224/P224))</f>
        <v>1.3618982766748728</v>
      </c>
      <c r="T224" s="27">
        <f ca="1">O224*N224</f>
        <v>0</v>
      </c>
      <c r="U224" s="26" t="s">
        <v>3649</v>
      </c>
      <c r="V224" s="171">
        <v>7614</v>
      </c>
      <c r="W224" s="26" t="s">
        <v>3382</v>
      </c>
      <c r="X224" s="2" t="str" cm="1">
        <f t="array" aca="1" ref="X224" ca="1">IF(B224="","",IF(MAX(IF(B:B=B224,C:C))=C224,"Y","N"))</f>
        <v>Y</v>
      </c>
      <c r="Y224" s="2"/>
      <c r="Z224" s="172"/>
      <c r="AA224" s="2"/>
    </row>
    <row r="225" spans="1:27" hidden="1" x14ac:dyDescent="0.25">
      <c r="A225" s="115">
        <f ca="1">INDEX('1.MetaData'!A:A, MATCH($E225, '1.MetaData'!$B:$B, 0))</f>
        <v>171</v>
      </c>
      <c r="B225" s="245" t="s">
        <v>3688</v>
      </c>
      <c r="C225" s="14">
        <v>1</v>
      </c>
      <c r="D225" s="14" t="s">
        <v>70</v>
      </c>
      <c r="E225" s="1" t="str">
        <f ca="1">VLOOKUP(B225,'2.Tissue'!$B:$D,2,FALSE)</f>
        <v>OG171</v>
      </c>
      <c r="F225" s="80" t="str">
        <f ca="1">IF(C225&gt;1,_xlfn.CONCAT(B225,"_D",C225),_xlfn.CONCAT(B225,"_D"))</f>
        <v>OG171U_D</v>
      </c>
      <c r="G225" s="58" t="str">
        <f ca="1">VLOOKUP($E225,'1.MetaData'!$B:$H,3,FALSE)</f>
        <v>Sphyrna mokarran</v>
      </c>
      <c r="H225" s="40" t="str">
        <f ca="1">VLOOKUP($E225,'1.MetaData'!$B:$H,4,FALSE)</f>
        <v>Great hammerhead shark</v>
      </c>
      <c r="I225" s="194" t="str">
        <f ca="1">VLOOKUP(DNAEXT[[#This Row],[Sample ID]],'2.Tissue'!B:N,13,FALSE)</f>
        <v>NA</v>
      </c>
      <c r="J225" s="26" t="s">
        <v>3648</v>
      </c>
      <c r="K225" s="168">
        <v>44112</v>
      </c>
      <c r="L225" s="26"/>
      <c r="M225" s="26"/>
      <c r="N225" s="169"/>
      <c r="O225" s="170">
        <v>199</v>
      </c>
      <c r="P225" s="170">
        <v>255.98699999999999</v>
      </c>
      <c r="Q225" s="170">
        <v>1.869</v>
      </c>
      <c r="R225" s="170">
        <v>2.0760000000000001</v>
      </c>
      <c r="S225" s="43">
        <f ca="1">IF(P225="NA", "NA", IF(OR(O225="NA", P225=""), P225, O225/P225))</f>
        <v>0.77738322649197034</v>
      </c>
      <c r="T225" s="27">
        <f ca="1">O225*N225</f>
        <v>0</v>
      </c>
      <c r="U225" s="26" t="s">
        <v>3402</v>
      </c>
      <c r="V225" s="171">
        <v>6981</v>
      </c>
      <c r="W225" s="26" t="s">
        <v>3382</v>
      </c>
      <c r="X225" s="2" t="str" cm="1">
        <f t="array" aca="1" ref="X225" ca="1">IF(B225="","",IF(MAX(IF(B:B=B225,C:C))=C225,"Y","N"))</f>
        <v>Y</v>
      </c>
      <c r="Y225" s="2"/>
      <c r="Z225" s="172"/>
      <c r="AA225" s="2"/>
    </row>
    <row r="226" spans="1:27" hidden="1" x14ac:dyDescent="0.25">
      <c r="A226" s="115">
        <f ca="1">INDEX('1.MetaData'!A:A, MATCH($E226, '1.MetaData'!$B:$B, 0))</f>
        <v>172</v>
      </c>
      <c r="B226" s="245" t="s">
        <v>3689</v>
      </c>
      <c r="C226" s="14">
        <v>1</v>
      </c>
      <c r="D226" s="14" t="s">
        <v>70</v>
      </c>
      <c r="E226" s="1" t="str">
        <f ca="1">VLOOKUP(B226,'2.Tissue'!$B:$D,2,FALSE)</f>
        <v>OG172</v>
      </c>
      <c r="F226" s="80" t="str">
        <f ca="1">IF(C226&gt;1,_xlfn.CONCAT(B226,"_D",C226),_xlfn.CONCAT(B226,"_D"))</f>
        <v>OG172U_D</v>
      </c>
      <c r="G226" s="58" t="str">
        <f ca="1">VLOOKUP($E226,'1.MetaData'!$B:$H,3,FALSE)</f>
        <v>Galeocerdo cuvier</v>
      </c>
      <c r="H226" s="40" t="str">
        <f ca="1">VLOOKUP($E226,'1.MetaData'!$B:$H,4,FALSE)</f>
        <v>Tiger shark</v>
      </c>
      <c r="I226" s="194" t="str">
        <f ca="1">VLOOKUP(DNAEXT[[#This Row],[Sample ID]],'2.Tissue'!B:N,13,FALSE)</f>
        <v>NA</v>
      </c>
      <c r="J226" s="26" t="s">
        <v>3648</v>
      </c>
      <c r="K226" s="168">
        <v>44112</v>
      </c>
      <c r="L226" s="26"/>
      <c r="M226" s="26"/>
      <c r="N226" s="169"/>
      <c r="O226" s="170">
        <v>311</v>
      </c>
      <c r="P226" s="170">
        <v>362.77300000000002</v>
      </c>
      <c r="Q226" s="170">
        <v>1.861</v>
      </c>
      <c r="R226" s="170">
        <v>2.1709999999999998</v>
      </c>
      <c r="S226" s="43">
        <f ca="1">IF(P226="NA", "NA", IF(OR(O226="NA", P226=""), P226, O226/P226))</f>
        <v>0.85728540988441804</v>
      </c>
      <c r="T226" s="27">
        <f ca="1">O226*N226</f>
        <v>0</v>
      </c>
      <c r="U226" s="26" t="s">
        <v>3402</v>
      </c>
      <c r="V226" s="171">
        <v>12161</v>
      </c>
      <c r="W226" s="26" t="s">
        <v>3369</v>
      </c>
      <c r="X226" s="2" t="str" cm="1">
        <f t="array" aca="1" ref="X226" ca="1">IF(B226="","",IF(MAX(IF(B:B=B226,C:C))=C226,"Y","N"))</f>
        <v>Y</v>
      </c>
      <c r="Y226" s="2"/>
      <c r="Z226" s="172"/>
      <c r="AA226" s="2"/>
    </row>
    <row r="227" spans="1:27" hidden="1" x14ac:dyDescent="0.25">
      <c r="A227" s="115">
        <f ca="1">INDEX('1.MetaData'!A:A, MATCH($E227, '1.MetaData'!$B:$B, 0))</f>
        <v>173</v>
      </c>
      <c r="B227" s="245" t="s">
        <v>3690</v>
      </c>
      <c r="C227" s="14">
        <v>1</v>
      </c>
      <c r="D227" s="14" t="s">
        <v>70</v>
      </c>
      <c r="E227" s="1" t="str">
        <f ca="1">VLOOKUP(B227,'2.Tissue'!$B:$D,2,FALSE)</f>
        <v>OG173</v>
      </c>
      <c r="F227" s="80" t="str">
        <f ca="1">IF(C227&gt;1,_xlfn.CONCAT(B227,"_D",C227),_xlfn.CONCAT(B227,"_D"))</f>
        <v>OG173U_D</v>
      </c>
      <c r="G227" s="58" t="str">
        <f ca="1">VLOOKUP($E227,'1.MetaData'!$B:$H,3,FALSE)</f>
        <v>Choerodon fasciatus</v>
      </c>
      <c r="H227" s="40" t="str">
        <f ca="1">VLOOKUP($E227,'1.MetaData'!$B:$H,4,FALSE)</f>
        <v>Harlequin tuskfish</v>
      </c>
      <c r="I227" s="194" t="str">
        <f ca="1">VLOOKUP(DNAEXT[[#This Row],[Sample ID]],'2.Tissue'!B:N,13,FALSE)</f>
        <v>NA</v>
      </c>
      <c r="J227" s="26" t="s">
        <v>3691</v>
      </c>
      <c r="K227" s="168" t="s">
        <v>3692</v>
      </c>
      <c r="L227" s="26"/>
      <c r="M227" s="26"/>
      <c r="N227" s="169"/>
      <c r="O227" s="170">
        <v>81.099999999999994</v>
      </c>
      <c r="P227" s="170">
        <v>122.29300000000001</v>
      </c>
      <c r="Q227" s="170">
        <v>1.927</v>
      </c>
      <c r="R227" s="170">
        <v>2.5750000000000002</v>
      </c>
      <c r="S227" s="43">
        <f ca="1">IF(P227="NA", "NA", IF(OR(O227="NA", P227=""), P227, O227/P227))</f>
        <v>0.66316142379367571</v>
      </c>
      <c r="T227" s="27">
        <f ca="1">O227*N227</f>
        <v>0</v>
      </c>
      <c r="U227" s="26" t="s">
        <v>3402</v>
      </c>
      <c r="V227" s="171">
        <v>2648</v>
      </c>
      <c r="W227" s="26" t="s">
        <v>3382</v>
      </c>
      <c r="X227" s="2" t="str" cm="1">
        <f t="array" aca="1" ref="X227" ca="1">IF(B227="","",IF(MAX(IF(B:B=B227,C:C))=C227,"Y","N"))</f>
        <v>Y</v>
      </c>
      <c r="Y227" s="2"/>
      <c r="Z227" s="172"/>
      <c r="AA227" s="2"/>
    </row>
    <row r="228" spans="1:27" hidden="1" x14ac:dyDescent="0.25">
      <c r="A228" s="115">
        <f ca="1">INDEX('1.MetaData'!A:A, MATCH($E228, '1.MetaData'!$B:$B, 0))</f>
        <v>174</v>
      </c>
      <c r="B228" s="245" t="s">
        <v>3693</v>
      </c>
      <c r="C228" s="14">
        <v>1</v>
      </c>
      <c r="D228" s="14" t="s">
        <v>70</v>
      </c>
      <c r="E228" s="1" t="str">
        <f ca="1">VLOOKUP(B228,'2.Tissue'!$B:$D,2,FALSE)</f>
        <v>OG174</v>
      </c>
      <c r="F228" s="80" t="str">
        <f ca="1">IF(C228&gt;1,_xlfn.CONCAT(B228,"_D",C228),_xlfn.CONCAT(B228,"_D"))</f>
        <v>OG174U_D</v>
      </c>
      <c r="G228" s="58" t="str">
        <f ca="1">VLOOKUP($E228,'1.MetaData'!$B:$H,3,FALSE)</f>
        <v>Lutjanus sebae</v>
      </c>
      <c r="H228" s="40" t="str">
        <f ca="1">VLOOKUP($E228,'1.MetaData'!$B:$H,4,FALSE)</f>
        <v>Emperor red snapper</v>
      </c>
      <c r="I228" s="194" t="str">
        <f ca="1">VLOOKUP(DNAEXT[[#This Row],[Sample ID]],'2.Tissue'!B:N,13,FALSE)</f>
        <v>NA</v>
      </c>
      <c r="J228" s="26" t="s">
        <v>3691</v>
      </c>
      <c r="K228" s="168" t="s">
        <v>3692</v>
      </c>
      <c r="L228" s="26"/>
      <c r="M228" s="26"/>
      <c r="N228" s="169"/>
      <c r="O228" s="170"/>
      <c r="P228" s="170">
        <v>5.4450000000000003</v>
      </c>
      <c r="Q228" s="170">
        <v>2.6779999999999999</v>
      </c>
      <c r="R228" s="170">
        <v>-0.51400000000000001</v>
      </c>
      <c r="S228" s="43">
        <f ca="1">IF(P228="NA", "NA", IF(OR(O228="NA", P228=""), P228, O228/P228))</f>
        <v>0</v>
      </c>
      <c r="T228" s="27">
        <f ca="1">O228*N228</f>
        <v>0</v>
      </c>
      <c r="U228" s="26"/>
      <c r="V228" s="171"/>
      <c r="W228" s="26"/>
      <c r="X228" s="2" t="str" cm="1">
        <f t="array" aca="1" ref="X228" ca="1">IF(B228="","",IF(MAX(IF(B:B=B228,C:C))=C228,"Y","N"))</f>
        <v>Y</v>
      </c>
      <c r="Y228" s="2"/>
      <c r="Z228" s="172"/>
      <c r="AA228" s="2"/>
    </row>
    <row r="229" spans="1:27" hidden="1" x14ac:dyDescent="0.25">
      <c r="A229" s="115">
        <f ca="1">INDEX('1.MetaData'!A:A, MATCH($E229, '1.MetaData'!$B:$B, 0))</f>
        <v>175</v>
      </c>
      <c r="B229" s="245" t="s">
        <v>3694</v>
      </c>
      <c r="C229" s="14">
        <v>1</v>
      </c>
      <c r="D229" s="14" t="s">
        <v>70</v>
      </c>
      <c r="E229" s="1" t="str">
        <f ca="1">VLOOKUP(B229,'2.Tissue'!$B:$D,2,FALSE)</f>
        <v>OG175</v>
      </c>
      <c r="F229" s="80" t="str">
        <f ca="1">IF(C229&gt;1,_xlfn.CONCAT(B229,"_D",C229),_xlfn.CONCAT(B229,"_D"))</f>
        <v>OG175U_D</v>
      </c>
      <c r="G229" s="58" t="str">
        <f ca="1">VLOOKUP($E229,'1.MetaData'!$B:$H,3,FALSE)</f>
        <v>Symphorus nematophorus</v>
      </c>
      <c r="H229" s="40" t="str">
        <f ca="1">VLOOKUP($E229,'1.MetaData'!$B:$H,4,FALSE)</f>
        <v>Chinamanfish</v>
      </c>
      <c r="I229" s="194" t="str">
        <f ca="1">VLOOKUP(DNAEXT[[#This Row],[Sample ID]],'2.Tissue'!B:N,13,FALSE)</f>
        <v>NA</v>
      </c>
      <c r="J229" s="26" t="s">
        <v>3691</v>
      </c>
      <c r="K229" s="168" t="s">
        <v>3692</v>
      </c>
      <c r="L229" s="26"/>
      <c r="M229" s="26"/>
      <c r="N229" s="169"/>
      <c r="O229" s="170"/>
      <c r="P229" s="170">
        <v>197.04</v>
      </c>
      <c r="Q229" s="170">
        <v>1.9039999999999999</v>
      </c>
      <c r="R229" s="170">
        <v>2.7679999999999998</v>
      </c>
      <c r="S229" s="43">
        <f ca="1">IF(P229="NA", "NA", IF(OR(O229="NA", P229=""), P229, O229/P229))</f>
        <v>0</v>
      </c>
      <c r="T229" s="27">
        <f ca="1">O229*N229</f>
        <v>0</v>
      </c>
      <c r="U229" s="26"/>
      <c r="V229" s="171"/>
      <c r="W229" s="26"/>
      <c r="X229" s="2" t="str" cm="1">
        <f t="array" aca="1" ref="X229" ca="1">IF(B229="","",IF(MAX(IF(B:B=B229,C:C))=C229,"Y","N"))</f>
        <v>Y</v>
      </c>
      <c r="Y229" s="2"/>
      <c r="Z229" s="172"/>
      <c r="AA229" s="2"/>
    </row>
    <row r="230" spans="1:27" hidden="1" x14ac:dyDescent="0.25">
      <c r="A230" s="115">
        <f ca="1">INDEX('1.MetaData'!A:A, MATCH($E230, '1.MetaData'!$B:$B, 0))</f>
        <v>176</v>
      </c>
      <c r="B230" s="245" t="s">
        <v>3695</v>
      </c>
      <c r="C230" s="14">
        <v>1</v>
      </c>
      <c r="D230" s="14" t="s">
        <v>70</v>
      </c>
      <c r="E230" s="1" t="str">
        <f ca="1">VLOOKUP(B230,'2.Tissue'!$B:$D,2,FALSE)</f>
        <v>OG176</v>
      </c>
      <c r="F230" s="80" t="str">
        <f ca="1">IF(C230&gt;1,_xlfn.CONCAT(B230,"_D",C230),_xlfn.CONCAT(B230,"_D"))</f>
        <v>OG176U_D</v>
      </c>
      <c r="G230" s="58" t="str">
        <f ca="1">VLOOKUP($E230,'1.MetaData'!$B:$H,3,FALSE)</f>
        <v>Scomberomorus commerson</v>
      </c>
      <c r="H230" s="40" t="str">
        <f ca="1">VLOOKUP($E230,'1.MetaData'!$B:$H,4,FALSE)</f>
        <v>Spanish mackerel</v>
      </c>
      <c r="I230" s="194" t="str">
        <f ca="1">VLOOKUP(DNAEXT[[#This Row],[Sample ID]],'2.Tissue'!B:N,13,FALSE)</f>
        <v>NA</v>
      </c>
      <c r="J230" s="26" t="s">
        <v>3691</v>
      </c>
      <c r="K230" s="168" t="s">
        <v>3692</v>
      </c>
      <c r="L230" s="26"/>
      <c r="M230" s="26"/>
      <c r="N230" s="169"/>
      <c r="O230" s="170"/>
      <c r="P230" s="170">
        <v>104.803</v>
      </c>
      <c r="Q230" s="170">
        <v>2.0510000000000002</v>
      </c>
      <c r="R230" s="170">
        <v>2.2069999999999999</v>
      </c>
      <c r="S230" s="43">
        <f ca="1">IF(P230="NA", "NA", IF(OR(O230="NA", P230=""), P230, O230/P230))</f>
        <v>0</v>
      </c>
      <c r="T230" s="27">
        <f ca="1">O230*N230</f>
        <v>0</v>
      </c>
      <c r="U230" s="26"/>
      <c r="V230" s="171"/>
      <c r="W230" s="26"/>
      <c r="X230" s="2" t="str" cm="1">
        <f t="array" aca="1" ref="X230" ca="1">IF(B230="","",IF(MAX(IF(B:B=B230,C:C))=C230,"Y","N"))</f>
        <v>Y</v>
      </c>
      <c r="Y230" s="2"/>
      <c r="Z230" s="172"/>
      <c r="AA230" s="2"/>
    </row>
    <row r="231" spans="1:27" hidden="1" x14ac:dyDescent="0.25">
      <c r="A231" s="115">
        <f ca="1">INDEX('1.MetaData'!A:A, MATCH($E231, '1.MetaData'!$B:$B, 0))</f>
        <v>177</v>
      </c>
      <c r="B231" s="245" t="s">
        <v>3696</v>
      </c>
      <c r="C231" s="14">
        <v>1</v>
      </c>
      <c r="D231" s="14" t="s">
        <v>70</v>
      </c>
      <c r="E231" s="1" t="str">
        <f ca="1">VLOOKUP(B231,'2.Tissue'!$B:$D,2,FALSE)</f>
        <v>OG177</v>
      </c>
      <c r="F231" s="80" t="str">
        <f ca="1">IF(C231&gt;1,_xlfn.CONCAT(B231,"_D",C231),_xlfn.CONCAT(B231,"_D"))</f>
        <v>OG177U_D</v>
      </c>
      <c r="G231" s="58" t="str">
        <f ca="1">VLOOKUP($E231,'1.MetaData'!$B:$H,3,FALSE)</f>
        <v>Euthynnus affinis</v>
      </c>
      <c r="H231" s="40" t="str">
        <f ca="1">VLOOKUP($E231,'1.MetaData'!$B:$H,4,FALSE)</f>
        <v>Mackerel tuna</v>
      </c>
      <c r="I231" s="194" t="str">
        <f ca="1">VLOOKUP(DNAEXT[[#This Row],[Sample ID]],'2.Tissue'!B:N,13,FALSE)</f>
        <v>NA</v>
      </c>
      <c r="J231" s="26" t="s">
        <v>3691</v>
      </c>
      <c r="K231" s="168" t="s">
        <v>3692</v>
      </c>
      <c r="L231" s="26"/>
      <c r="M231" s="26"/>
      <c r="N231" s="169"/>
      <c r="O231" s="170"/>
      <c r="P231" s="170">
        <v>338.37</v>
      </c>
      <c r="Q231" s="170">
        <v>2.0230000000000001</v>
      </c>
      <c r="R231" s="170">
        <v>2.5419999999999998</v>
      </c>
      <c r="S231" s="43">
        <f ca="1">IF(P231="NA", "NA", IF(OR(O231="NA", P231=""), P231, O231/P231))</f>
        <v>0</v>
      </c>
      <c r="T231" s="27">
        <f ca="1">O231*N231</f>
        <v>0</v>
      </c>
      <c r="U231" s="26"/>
      <c r="V231" s="171"/>
      <c r="W231" s="26"/>
      <c r="X231" s="2" t="str" cm="1">
        <f t="array" aca="1" ref="X231" ca="1">IF(B231="","",IF(MAX(IF(B:B=B231,C:C))=C231,"Y","N"))</f>
        <v>Y</v>
      </c>
      <c r="Y231" s="2"/>
      <c r="Z231" s="172"/>
      <c r="AA231" s="2"/>
    </row>
    <row r="232" spans="1:27" hidden="1" x14ac:dyDescent="0.25">
      <c r="A232" s="115">
        <f ca="1">INDEX('1.MetaData'!A:A, MATCH($E232, '1.MetaData'!$B:$B, 0))</f>
        <v>178</v>
      </c>
      <c r="B232" s="245" t="s">
        <v>3697</v>
      </c>
      <c r="C232" s="14">
        <v>1</v>
      </c>
      <c r="D232" s="14" t="s">
        <v>70</v>
      </c>
      <c r="E232" s="1" t="str">
        <f ca="1">VLOOKUP(B232,'2.Tissue'!$B:$D,2,FALSE)</f>
        <v>OG178</v>
      </c>
      <c r="F232" s="80" t="str">
        <f ca="1">IF(C232&gt;1,_xlfn.CONCAT(B232,"_D",C232),_xlfn.CONCAT(B232,"_D"))</f>
        <v>OG178U_D</v>
      </c>
      <c r="G232" s="58" t="str">
        <f ca="1">VLOOKUP($E232,'1.MetaData'!$B:$H,3,FALSE)</f>
        <v>Epinephelus polyphekadion</v>
      </c>
      <c r="H232" s="40" t="str">
        <f ca="1">VLOOKUP($E232,'1.MetaData'!$B:$H,4,FALSE)</f>
        <v>Camouflage grouper</v>
      </c>
      <c r="I232" s="194" t="str">
        <f ca="1">VLOOKUP(DNAEXT[[#This Row],[Sample ID]],'2.Tissue'!B:N,13,FALSE)</f>
        <v>NA</v>
      </c>
      <c r="J232" s="26" t="s">
        <v>3691</v>
      </c>
      <c r="K232" s="168" t="s">
        <v>3692</v>
      </c>
      <c r="L232" s="26"/>
      <c r="M232" s="26"/>
      <c r="N232" s="169"/>
      <c r="O232" s="170"/>
      <c r="P232" s="170">
        <v>129.03899999999999</v>
      </c>
      <c r="Q232" s="170">
        <v>2.0449999999999999</v>
      </c>
      <c r="R232" s="170">
        <v>2.66</v>
      </c>
      <c r="S232" s="43">
        <f ca="1">IF(P232="NA", "NA", IF(OR(O232="NA", P232=""), P232, O232/P232))</f>
        <v>0</v>
      </c>
      <c r="T232" s="27">
        <f ca="1">O232*N232</f>
        <v>0</v>
      </c>
      <c r="U232" s="26"/>
      <c r="V232" s="171"/>
      <c r="W232" s="26"/>
      <c r="X232" s="2" t="str" cm="1">
        <f t="array" aca="1" ref="X232" ca="1">IF(B232="","",IF(MAX(IF(B:B=B232,C:C))=C232,"Y","N"))</f>
        <v>Y</v>
      </c>
      <c r="Y232" s="2"/>
      <c r="Z232" s="172"/>
      <c r="AA232" s="2"/>
    </row>
    <row r="233" spans="1:27" hidden="1" x14ac:dyDescent="0.25">
      <c r="A233" s="115">
        <f ca="1">INDEX('1.MetaData'!A:A, MATCH($E233, '1.MetaData'!$B:$B, 0))</f>
        <v>179</v>
      </c>
      <c r="B233" s="245" t="s">
        <v>3698</v>
      </c>
      <c r="C233" s="14">
        <v>1</v>
      </c>
      <c r="D233" s="14" t="s">
        <v>70</v>
      </c>
      <c r="E233" s="1" t="str">
        <f ca="1">VLOOKUP(B233,'2.Tissue'!$B:$D,2,FALSE)</f>
        <v>OG179</v>
      </c>
      <c r="F233" s="80" t="str">
        <f ca="1">IF(C233&gt;1,_xlfn.CONCAT(B233,"_D",C233),_xlfn.CONCAT(B233,"_D"))</f>
        <v>OG179L_D</v>
      </c>
      <c r="G233" s="58" t="str">
        <f ca="1">VLOOKUP($E233,'1.MetaData'!$B:$H,3,FALSE)</f>
        <v>Gasterochisma melampus</v>
      </c>
      <c r="H233" s="40" t="str">
        <f ca="1">VLOOKUP($E233,'1.MetaData'!$B:$H,4,FALSE)</f>
        <v>Butterfly kingfish</v>
      </c>
      <c r="I233" s="194" t="str">
        <f ca="1">VLOOKUP(DNAEXT[[#This Row],[Sample ID]],'2.Tissue'!B:N,13,FALSE)</f>
        <v>Tissue Box 14</v>
      </c>
      <c r="J233" s="26" t="s">
        <v>3648</v>
      </c>
      <c r="K233" s="168">
        <v>45138</v>
      </c>
      <c r="L233" s="26" t="s">
        <v>3699</v>
      </c>
      <c r="M233" s="26" t="s">
        <v>3376</v>
      </c>
      <c r="N233" s="169">
        <v>200</v>
      </c>
      <c r="O233" s="170">
        <v>78.3</v>
      </c>
      <c r="P233" s="170" t="s">
        <v>107</v>
      </c>
      <c r="Q233" s="170" t="s">
        <v>107</v>
      </c>
      <c r="R233" s="170" t="s">
        <v>107</v>
      </c>
      <c r="S233" s="43" t="str">
        <f ca="1">IF(P233="NA", "NA", IF(OR(O233="NA", P233=""), P233, O233/P233))</f>
        <v>NA</v>
      </c>
      <c r="T233" s="27">
        <f ca="1">O233*N233</f>
        <v>15660</v>
      </c>
      <c r="U233" s="26" t="s">
        <v>107</v>
      </c>
      <c r="V233" s="171" t="s">
        <v>107</v>
      </c>
      <c r="W233" s="26" t="s">
        <v>3369</v>
      </c>
      <c r="X233" s="2" t="str" cm="1">
        <f t="array" aca="1" ref="X233" ca="1">IF(B233="","",IF(MAX(IF(B:B=B233,C:C))=C233,"Y","N"))</f>
        <v>Y</v>
      </c>
      <c r="Y233" s="2"/>
      <c r="Z233" s="172" t="s">
        <v>3700</v>
      </c>
      <c r="AA233" s="2"/>
    </row>
    <row r="234" spans="1:27" hidden="1" x14ac:dyDescent="0.25">
      <c r="A234" s="115">
        <f ca="1">INDEX('1.MetaData'!A:A, MATCH($E234, '1.MetaData'!$B:$B, 0))</f>
        <v>180</v>
      </c>
      <c r="B234" s="245" t="s">
        <v>3701</v>
      </c>
      <c r="C234" s="14">
        <v>1</v>
      </c>
      <c r="D234" s="14" t="s">
        <v>70</v>
      </c>
      <c r="E234" s="1" t="str">
        <f ca="1">VLOOKUP(B234,'2.Tissue'!$B:$D,2,FALSE)</f>
        <v>OG180</v>
      </c>
      <c r="F234" s="80" t="str">
        <f ca="1">IF(C234&gt;1,_xlfn.CONCAT(B234,"_D",C234),_xlfn.CONCAT(B234,"_D"))</f>
        <v>OG180M_D</v>
      </c>
      <c r="G234" s="58" t="str">
        <f ca="1">VLOOKUP($E234,'1.MetaData'!$B:$H,3,FALSE)</f>
        <v>Scomberomorus commerson</v>
      </c>
      <c r="H234" s="40" t="str">
        <f ca="1">VLOOKUP($E234,'1.MetaData'!$B:$H,4,FALSE)</f>
        <v>Spanish mackerel</v>
      </c>
      <c r="I234" s="194" t="str">
        <f ca="1">VLOOKUP(DNAEXT[[#This Row],[Sample ID]],'2.Tissue'!B:N,13,FALSE)</f>
        <v>Tissue Box 14</v>
      </c>
      <c r="J234" s="26" t="s">
        <v>3648</v>
      </c>
      <c r="K234" s="168">
        <v>45138</v>
      </c>
      <c r="L234" s="26" t="s">
        <v>3699</v>
      </c>
      <c r="M234" s="26" t="s">
        <v>3376</v>
      </c>
      <c r="N234" s="169">
        <v>200</v>
      </c>
      <c r="O234" s="170">
        <v>19.899999999999999</v>
      </c>
      <c r="P234" s="170" t="s">
        <v>107</v>
      </c>
      <c r="Q234" s="170" t="s">
        <v>107</v>
      </c>
      <c r="R234" s="170" t="s">
        <v>107</v>
      </c>
      <c r="S234" s="43" t="str">
        <f ca="1">IF(P234="NA", "NA", IF(OR(O234="NA", P234=""), P234, O234/P234))</f>
        <v>NA</v>
      </c>
      <c r="T234" s="27">
        <f ca="1">O234*N234</f>
        <v>3979.9999999999995</v>
      </c>
      <c r="U234" s="26" t="s">
        <v>107</v>
      </c>
      <c r="V234" s="171" t="s">
        <v>107</v>
      </c>
      <c r="W234" s="26" t="s">
        <v>3369</v>
      </c>
      <c r="X234" s="2" t="str" cm="1">
        <f t="array" aca="1" ref="X234" ca="1">IF(B234="","",IF(MAX(IF(B:B=B234,C:C))=C234,"Y","N"))</f>
        <v>Y</v>
      </c>
      <c r="Y234" s="2"/>
      <c r="Z234" s="172" t="s">
        <v>3700</v>
      </c>
      <c r="AA234" s="2"/>
    </row>
    <row r="235" spans="1:27" hidden="1" x14ac:dyDescent="0.25">
      <c r="A235" s="115">
        <f ca="1">INDEX('1.MetaData'!A:A, MATCH($E235, '1.MetaData'!$B:$B, 0))</f>
        <v>181</v>
      </c>
      <c r="B235" s="245" t="s">
        <v>3702</v>
      </c>
      <c r="C235" s="14">
        <v>1</v>
      </c>
      <c r="D235" s="14" t="s">
        <v>70</v>
      </c>
      <c r="E235" s="1" t="str">
        <f ca="1">VLOOKUP(B235,'2.Tissue'!$B:$D,2,FALSE)</f>
        <v>OG181</v>
      </c>
      <c r="F235" s="80" t="str">
        <f ca="1">IF(C235&gt;1,_xlfn.CONCAT(B235,"_D",C235),_xlfn.CONCAT(B235,"_D"))</f>
        <v>OG181M_D</v>
      </c>
      <c r="G235" s="58" t="str">
        <f ca="1">VLOOKUP($E235,'1.MetaData'!$B:$H,3,FALSE)</f>
        <v>Euthynnus affinis</v>
      </c>
      <c r="H235" s="40" t="str">
        <f ca="1">VLOOKUP($E235,'1.MetaData'!$B:$H,4,FALSE)</f>
        <v>Mackeral tuna</v>
      </c>
      <c r="I235" s="194" t="str">
        <f ca="1">VLOOKUP(DNAEXT[[#This Row],[Sample ID]],'2.Tissue'!B:N,13,FALSE)</f>
        <v>Tissue Box 14</v>
      </c>
      <c r="J235" s="26" t="s">
        <v>3648</v>
      </c>
      <c r="K235" s="168">
        <v>45138</v>
      </c>
      <c r="L235" s="26" t="s">
        <v>3699</v>
      </c>
      <c r="M235" s="26" t="s">
        <v>3376</v>
      </c>
      <c r="N235" s="169">
        <v>200</v>
      </c>
      <c r="O235" s="170">
        <v>11.2</v>
      </c>
      <c r="P235" s="170" t="s">
        <v>107</v>
      </c>
      <c r="Q235" s="170" t="s">
        <v>107</v>
      </c>
      <c r="R235" s="170" t="s">
        <v>107</v>
      </c>
      <c r="S235" s="43" t="str">
        <f ca="1">IF(P235="NA", "NA", IF(OR(O235="NA", P235=""), P235, O235/P235))</f>
        <v>NA</v>
      </c>
      <c r="T235" s="27">
        <f ca="1">O235*N235</f>
        <v>2240</v>
      </c>
      <c r="U235" s="26" t="s">
        <v>107</v>
      </c>
      <c r="V235" s="171" t="s">
        <v>107</v>
      </c>
      <c r="W235" s="26" t="s">
        <v>3369</v>
      </c>
      <c r="X235" s="2" t="str" cm="1">
        <f t="array" aca="1" ref="X235" ca="1">IF(B235="","",IF(MAX(IF(B:B=B235,C:C))=C235,"Y","N"))</f>
        <v>Y</v>
      </c>
      <c r="Y235" s="2"/>
      <c r="Z235" s="172" t="s">
        <v>3700</v>
      </c>
      <c r="AA235" s="2"/>
    </row>
    <row r="236" spans="1:27" hidden="1" x14ac:dyDescent="0.25">
      <c r="A236" s="115">
        <f ca="1">INDEX('1.MetaData'!A:A, MATCH($E236, '1.MetaData'!$B:$B, 0))</f>
        <v>182</v>
      </c>
      <c r="B236" s="245" t="s">
        <v>3703</v>
      </c>
      <c r="C236" s="14">
        <v>1</v>
      </c>
      <c r="D236" s="14" t="s">
        <v>70</v>
      </c>
      <c r="E236" s="1" t="str">
        <f ca="1">VLOOKUP(B236,'2.Tissue'!$B:$D,2,FALSE)</f>
        <v>OG182</v>
      </c>
      <c r="F236" s="80" t="str">
        <f ca="1">IF(C236&gt;1,_xlfn.CONCAT(B236,"_D",C236),_xlfn.CONCAT(B236,"_D"))</f>
        <v>OG182L_D</v>
      </c>
      <c r="G236" s="58" t="str">
        <f ca="1">VLOOKUP($E236,'1.MetaData'!$B:$H,3,FALSE)</f>
        <v>Rastrelliger kanagurta</v>
      </c>
      <c r="H236" s="40" t="str">
        <f ca="1">VLOOKUP($E236,'1.MetaData'!$B:$H,4,FALSE)</f>
        <v>Indian mackeral</v>
      </c>
      <c r="I236" s="194" t="str">
        <f ca="1">VLOOKUP(DNAEXT[[#This Row],[Sample ID]],'2.Tissue'!B:N,13,FALSE)</f>
        <v>Tissue Box 14</v>
      </c>
      <c r="J236" s="26" t="s">
        <v>3648</v>
      </c>
      <c r="K236" s="168">
        <v>45138</v>
      </c>
      <c r="L236" s="26" t="s">
        <v>3699</v>
      </c>
      <c r="M236" s="26" t="s">
        <v>3376</v>
      </c>
      <c r="N236" s="169">
        <v>200</v>
      </c>
      <c r="O236" s="170">
        <v>36.4</v>
      </c>
      <c r="P236" s="170" t="s">
        <v>107</v>
      </c>
      <c r="Q236" s="170" t="s">
        <v>107</v>
      </c>
      <c r="R236" s="170" t="s">
        <v>107</v>
      </c>
      <c r="S236" s="43" t="str">
        <f ca="1">IF(P236="NA", "NA", IF(OR(O236="NA", P236=""), P236, O236/P236))</f>
        <v>NA</v>
      </c>
      <c r="T236" s="27">
        <f ca="1">O236*N236</f>
        <v>7280</v>
      </c>
      <c r="U236" s="26" t="s">
        <v>107</v>
      </c>
      <c r="V236" s="171" t="s">
        <v>107</v>
      </c>
      <c r="W236" s="26" t="s">
        <v>3369</v>
      </c>
      <c r="X236" s="2" t="str" cm="1">
        <f t="array" aca="1" ref="X236" ca="1">IF(B236="","",IF(MAX(IF(B:B=B236,C:C))=C236,"Y","N"))</f>
        <v>Y</v>
      </c>
      <c r="Y236" s="2"/>
      <c r="Z236" s="172" t="s">
        <v>3700</v>
      </c>
      <c r="AA236" s="2"/>
    </row>
    <row r="237" spans="1:27" hidden="1" x14ac:dyDescent="0.25">
      <c r="A237" s="115">
        <f ca="1">INDEX('1.MetaData'!A:A, MATCH($E237, '1.MetaData'!$B:$B, 0))</f>
        <v>183</v>
      </c>
      <c r="B237" s="245" t="s">
        <v>3704</v>
      </c>
      <c r="C237" s="14">
        <v>1</v>
      </c>
      <c r="D237" s="14" t="s">
        <v>70</v>
      </c>
      <c r="E237" s="1" t="str">
        <f ca="1">VLOOKUP(B237,'2.Tissue'!$B:$D,2,FALSE)</f>
        <v>OG183</v>
      </c>
      <c r="F237" s="80" t="str">
        <f ca="1">IF(C237&gt;1,_xlfn.CONCAT(B237,"_D",C237),_xlfn.CONCAT(B237,"_D"))</f>
        <v>OG183L_D</v>
      </c>
      <c r="G237" s="58" t="str">
        <f ca="1">VLOOKUP($E237,'1.MetaData'!$B:$H,3,FALSE)</f>
        <v>Cybiosarda elegans</v>
      </c>
      <c r="H237" s="40" t="str">
        <f ca="1">VLOOKUP($E237,'1.MetaData'!$B:$H,4,FALSE)</f>
        <v>Leaping bonito</v>
      </c>
      <c r="I237" s="194" t="str">
        <f ca="1">VLOOKUP(DNAEXT[[#This Row],[Sample ID]],'2.Tissue'!B:N,13,FALSE)</f>
        <v>Tissue Box 14</v>
      </c>
      <c r="J237" s="26" t="s">
        <v>3648</v>
      </c>
      <c r="K237" s="168">
        <v>45138</v>
      </c>
      <c r="L237" s="26" t="s">
        <v>3699</v>
      </c>
      <c r="M237" s="26" t="s">
        <v>3376</v>
      </c>
      <c r="N237" s="169">
        <v>200</v>
      </c>
      <c r="O237" s="170">
        <v>118</v>
      </c>
      <c r="P237" s="170" t="s">
        <v>107</v>
      </c>
      <c r="Q237" s="170" t="s">
        <v>107</v>
      </c>
      <c r="R237" s="170" t="s">
        <v>107</v>
      </c>
      <c r="S237" s="43" t="str">
        <f ca="1">IF(P237="NA", "NA", IF(OR(O237="NA", P237=""), P237, O237/P237))</f>
        <v>NA</v>
      </c>
      <c r="T237" s="27">
        <f ca="1">O237*N237</f>
        <v>23600</v>
      </c>
      <c r="U237" s="26" t="s">
        <v>107</v>
      </c>
      <c r="V237" s="171" t="s">
        <v>107</v>
      </c>
      <c r="W237" s="26" t="s">
        <v>3369</v>
      </c>
      <c r="X237" s="2" t="str" cm="1">
        <f t="array" aca="1" ref="X237" ca="1">IF(B237="","",IF(MAX(IF(B:B=B237,C:C))=C237,"Y","N"))</f>
        <v>Y</v>
      </c>
      <c r="Y237" s="2"/>
      <c r="Z237" s="172" t="s">
        <v>3700</v>
      </c>
      <c r="AA237" s="2"/>
    </row>
    <row r="238" spans="1:27" hidden="1" x14ac:dyDescent="0.25">
      <c r="A238" s="115">
        <f ca="1">INDEX('1.MetaData'!A:A, MATCH($E238, '1.MetaData'!$B:$B, 0))</f>
        <v>184</v>
      </c>
      <c r="B238" s="245" t="s">
        <v>3705</v>
      </c>
      <c r="C238" s="14">
        <v>1</v>
      </c>
      <c r="D238" s="14" t="s">
        <v>70</v>
      </c>
      <c r="E238" s="1" t="str">
        <f ca="1">VLOOKUP(B238,'2.Tissue'!$B:$D,2,FALSE)</f>
        <v>OG184</v>
      </c>
      <c r="F238" s="80" t="str">
        <f ca="1">IF(C238&gt;1,_xlfn.CONCAT(B238,"_D",C238),_xlfn.CONCAT(B238,"_D"))</f>
        <v>OG184M_D</v>
      </c>
      <c r="G238" s="58" t="str">
        <f ca="1">VLOOKUP($E238,'1.MetaData'!$B:$H,3,FALSE)</f>
        <v>Scomber japonicus</v>
      </c>
      <c r="H238" s="40" t="str">
        <f ca="1">VLOOKUP($E238,'1.MetaData'!$B:$H,4,FALSE)</f>
        <v>Chub mackeral</v>
      </c>
      <c r="I238" s="194" t="str">
        <f ca="1">VLOOKUP(DNAEXT[[#This Row],[Sample ID]],'2.Tissue'!B:N,13,FALSE)</f>
        <v>Tissue Box 14</v>
      </c>
      <c r="J238" s="26" t="s">
        <v>3648</v>
      </c>
      <c r="K238" s="168">
        <v>45138</v>
      </c>
      <c r="L238" s="26" t="s">
        <v>3699</v>
      </c>
      <c r="M238" s="26" t="s">
        <v>3376</v>
      </c>
      <c r="N238" s="169">
        <v>200</v>
      </c>
      <c r="O238" s="170">
        <v>11.4</v>
      </c>
      <c r="P238" s="170" t="s">
        <v>107</v>
      </c>
      <c r="Q238" s="170" t="s">
        <v>107</v>
      </c>
      <c r="R238" s="170" t="s">
        <v>107</v>
      </c>
      <c r="S238" s="43" t="str">
        <f ca="1">IF(P238="NA", "NA", IF(OR(O238="NA", P238=""), P238, O238/P238))</f>
        <v>NA</v>
      </c>
      <c r="T238" s="27">
        <f ca="1">O238*N238</f>
        <v>2280</v>
      </c>
      <c r="U238" s="26" t="s">
        <v>107</v>
      </c>
      <c r="V238" s="171" t="s">
        <v>107</v>
      </c>
      <c r="W238" s="26" t="s">
        <v>3369</v>
      </c>
      <c r="X238" s="2" t="str" cm="1">
        <f t="array" aca="1" ref="X238" ca="1">IF(B238="","",IF(MAX(IF(B:B=B238,C:C))=C238,"Y","N"))</f>
        <v>Y</v>
      </c>
      <c r="Y238" s="2"/>
      <c r="Z238" s="172" t="s">
        <v>3700</v>
      </c>
      <c r="AA238" s="2"/>
    </row>
    <row r="239" spans="1:27" hidden="1" x14ac:dyDescent="0.25">
      <c r="A239" s="115">
        <f ca="1">INDEX('1.MetaData'!A:A, MATCH($E239, '1.MetaData'!$B:$B, 0))</f>
        <v>185</v>
      </c>
      <c r="B239" s="245" t="s">
        <v>3706</v>
      </c>
      <c r="C239" s="14">
        <v>1</v>
      </c>
      <c r="D239" s="14" t="s">
        <v>70</v>
      </c>
      <c r="E239" s="1" t="str">
        <f ca="1">VLOOKUP(B239,'2.Tissue'!$B:$D,2,FALSE)</f>
        <v>OG185</v>
      </c>
      <c r="F239" s="80" t="str">
        <f ca="1">IF(C239&gt;1,_xlfn.CONCAT(B239,"_D",C239),_xlfn.CONCAT(B239,"_D"))</f>
        <v>OG185M_D</v>
      </c>
      <c r="G239" s="58" t="str">
        <f ca="1">VLOOKUP($E239,'1.MetaData'!$B:$H,3,FALSE)</f>
        <v>Auxis thazard</v>
      </c>
      <c r="H239" s="40" t="str">
        <f ca="1">VLOOKUP($E239,'1.MetaData'!$B:$H,4,FALSE)</f>
        <v>Frigate mackerel</v>
      </c>
      <c r="I239" s="194" t="str">
        <f ca="1">VLOOKUP(DNAEXT[[#This Row],[Sample ID]],'2.Tissue'!B:N,13,FALSE)</f>
        <v>Tissue Box 14</v>
      </c>
      <c r="J239" s="26" t="s">
        <v>3648</v>
      </c>
      <c r="K239" s="168">
        <v>45138</v>
      </c>
      <c r="L239" s="26" t="s">
        <v>3699</v>
      </c>
      <c r="M239" s="26" t="s">
        <v>3376</v>
      </c>
      <c r="N239" s="169">
        <v>200</v>
      </c>
      <c r="O239" s="170">
        <v>39.4</v>
      </c>
      <c r="P239" s="170" t="s">
        <v>107</v>
      </c>
      <c r="Q239" s="170" t="s">
        <v>107</v>
      </c>
      <c r="R239" s="170" t="s">
        <v>107</v>
      </c>
      <c r="S239" s="43" t="str">
        <f ca="1">IF(P239="NA", "NA", IF(OR(O239="NA", P239=""), P239, O239/P239))</f>
        <v>NA</v>
      </c>
      <c r="T239" s="27">
        <f ca="1">O239*N239</f>
        <v>7880</v>
      </c>
      <c r="U239" s="26" t="s">
        <v>107</v>
      </c>
      <c r="V239" s="171" t="s">
        <v>107</v>
      </c>
      <c r="W239" s="26" t="s">
        <v>3369</v>
      </c>
      <c r="X239" s="2" t="str" cm="1">
        <f t="array" aca="1" ref="X239" ca="1">IF(B239="","",IF(MAX(IF(B:B=B239,C:C))=C239,"Y","N"))</f>
        <v>Y</v>
      </c>
      <c r="Y239" s="2"/>
      <c r="Z239" s="172" t="s">
        <v>3700</v>
      </c>
      <c r="AA239" s="2"/>
    </row>
    <row r="240" spans="1:27" hidden="1" x14ac:dyDescent="0.25">
      <c r="A240" s="115">
        <f ca="1">INDEX('1.MetaData'!A:A, MATCH($E240, '1.MetaData'!$B:$B, 0))</f>
        <v>186</v>
      </c>
      <c r="B240" s="245" t="s">
        <v>3707</v>
      </c>
      <c r="C240" s="14">
        <v>1</v>
      </c>
      <c r="D240" s="14" t="s">
        <v>70</v>
      </c>
      <c r="E240" s="1" t="str">
        <f ca="1">VLOOKUP(B240,'2.Tissue'!$B:$D,2,FALSE)</f>
        <v>OG186</v>
      </c>
      <c r="F240" s="80" t="str">
        <f ca="1">IF(C240&gt;1,_xlfn.CONCAT(B240,"_D",C240),_xlfn.CONCAT(B240,"_D"))</f>
        <v>OG186M_D</v>
      </c>
      <c r="G240" s="58" t="str">
        <f ca="1">VLOOKUP($E240,'1.MetaData'!$B:$H,3,FALSE)</f>
        <v>Allothunnus fallai</v>
      </c>
      <c r="H240" s="40" t="str">
        <f ca="1">VLOOKUP($E240,'1.MetaData'!$B:$H,4,FALSE)</f>
        <v>Slender tuna</v>
      </c>
      <c r="I240" s="194" t="str">
        <f ca="1">VLOOKUP(DNAEXT[[#This Row],[Sample ID]],'2.Tissue'!B:N,13,FALSE)</f>
        <v>Tissue Box 14</v>
      </c>
      <c r="J240" s="26" t="s">
        <v>3648</v>
      </c>
      <c r="K240" s="168">
        <v>45138</v>
      </c>
      <c r="L240" s="26" t="s">
        <v>3699</v>
      </c>
      <c r="M240" s="26" t="s">
        <v>3376</v>
      </c>
      <c r="N240" s="169">
        <v>200</v>
      </c>
      <c r="O240" s="170">
        <v>13.5</v>
      </c>
      <c r="P240" s="170" t="s">
        <v>107</v>
      </c>
      <c r="Q240" s="170" t="s">
        <v>107</v>
      </c>
      <c r="R240" s="170" t="s">
        <v>107</v>
      </c>
      <c r="S240" s="43" t="str">
        <f ca="1">IF(P240="NA", "NA", IF(OR(O240="NA", P240=""), P240, O240/P240))</f>
        <v>NA</v>
      </c>
      <c r="T240" s="27">
        <f ca="1">O240*N240</f>
        <v>2700</v>
      </c>
      <c r="U240" s="26" t="s">
        <v>107</v>
      </c>
      <c r="V240" s="171" t="s">
        <v>107</v>
      </c>
      <c r="W240" s="26" t="s">
        <v>3369</v>
      </c>
      <c r="X240" s="2" t="str" cm="1">
        <f t="array" aca="1" ref="X240" ca="1">IF(B240="","",IF(MAX(IF(B:B=B240,C:C))=C240,"Y","N"))</f>
        <v>Y</v>
      </c>
      <c r="Y240" s="2"/>
      <c r="Z240" s="172" t="s">
        <v>3700</v>
      </c>
      <c r="AA240" s="2"/>
    </row>
    <row r="241" spans="1:31" hidden="1" x14ac:dyDescent="0.25">
      <c r="A241" s="115">
        <f ca="1">INDEX('1.MetaData'!A:A, MATCH($E241, '1.MetaData'!$B:$B, 0))</f>
        <v>187</v>
      </c>
      <c r="B241" s="245" t="s">
        <v>3708</v>
      </c>
      <c r="C241" s="14">
        <v>1</v>
      </c>
      <c r="D241" s="14" t="s">
        <v>70</v>
      </c>
      <c r="E241" s="1" t="str">
        <f ca="1">VLOOKUP(B241,'2.Tissue'!$B:$D,2,FALSE)</f>
        <v>OG187</v>
      </c>
      <c r="F241" s="80" t="str">
        <f ca="1">IF(C241&gt;1,_xlfn.CONCAT(B241,"_D",C241),_xlfn.CONCAT(B241,"_D"))</f>
        <v>OG187M_D</v>
      </c>
      <c r="G241" s="58" t="str">
        <f ca="1">VLOOKUP($E241,'1.MetaData'!$B:$H,3,FALSE)</f>
        <v>Scomber australasicus</v>
      </c>
      <c r="H241" s="40" t="str">
        <f ca="1">VLOOKUP($E241,'1.MetaData'!$B:$H,4,FALSE)</f>
        <v>Blue mackerel</v>
      </c>
      <c r="I241" s="194" t="str">
        <f ca="1">VLOOKUP(DNAEXT[[#This Row],[Sample ID]],'2.Tissue'!B:N,13,FALSE)</f>
        <v>Tissue Box 14</v>
      </c>
      <c r="J241" s="26" t="s">
        <v>3648</v>
      </c>
      <c r="K241" s="168">
        <v>45138</v>
      </c>
      <c r="L241" s="26" t="s">
        <v>3699</v>
      </c>
      <c r="M241" s="26" t="s">
        <v>3376</v>
      </c>
      <c r="N241" s="169">
        <v>200</v>
      </c>
      <c r="O241" s="170">
        <v>24.2</v>
      </c>
      <c r="P241" s="170" t="s">
        <v>107</v>
      </c>
      <c r="Q241" s="170" t="s">
        <v>107</v>
      </c>
      <c r="R241" s="170" t="s">
        <v>107</v>
      </c>
      <c r="S241" s="43" t="str">
        <f ca="1">IF(P241="NA", "NA", IF(OR(O241="NA", P241=""), P241, O241/P241))</f>
        <v>NA</v>
      </c>
      <c r="T241" s="27">
        <f ca="1">O241*N241</f>
        <v>4840</v>
      </c>
      <c r="U241" s="26" t="s">
        <v>107</v>
      </c>
      <c r="V241" s="171" t="s">
        <v>107</v>
      </c>
      <c r="W241" s="26" t="s">
        <v>3369</v>
      </c>
      <c r="X241" s="2" t="str" cm="1">
        <f t="array" aca="1" ref="X241" ca="1">IF(B241="","",IF(MAX(IF(B:B=B241,C:C))=C241,"Y","N"))</f>
        <v>Y</v>
      </c>
      <c r="Y241" s="2"/>
      <c r="Z241" s="172" t="s">
        <v>3700</v>
      </c>
      <c r="AA241" s="2"/>
    </row>
    <row r="242" spans="1:31" hidden="1" x14ac:dyDescent="0.25">
      <c r="A242" s="115">
        <f ca="1">INDEX('1.MetaData'!A:A, MATCH($E242, '1.MetaData'!$B:$B, 0))</f>
        <v>188</v>
      </c>
      <c r="B242" s="245" t="s">
        <v>3709</v>
      </c>
      <c r="C242" s="14">
        <v>1</v>
      </c>
      <c r="D242" s="14" t="s">
        <v>70</v>
      </c>
      <c r="E242" s="1" t="str">
        <f ca="1">VLOOKUP(B242,'2.Tissue'!$B:$D,2,FALSE)</f>
        <v>OG188</v>
      </c>
      <c r="F242" s="80" t="str">
        <f ca="1">IF(C242&gt;1,_xlfn.CONCAT(B242,"_D",C242),_xlfn.CONCAT(B242,"_D"))</f>
        <v>OG188M_D</v>
      </c>
      <c r="G242" s="58" t="str">
        <f ca="1">VLOOKUP($E242,'1.MetaData'!$B:$H,3,FALSE)</f>
        <v>Thunnus albacares</v>
      </c>
      <c r="H242" s="40" t="str">
        <f ca="1">VLOOKUP($E242,'1.MetaData'!$B:$H,4,FALSE)</f>
        <v>Yellowfin tuna</v>
      </c>
      <c r="I242" s="194" t="str">
        <f ca="1">VLOOKUP(DNAEXT[[#This Row],[Sample ID]],'2.Tissue'!B:N,13,FALSE)</f>
        <v>Tissue Box 14</v>
      </c>
      <c r="J242" s="26" t="s">
        <v>3648</v>
      </c>
      <c r="K242" s="168">
        <v>45138</v>
      </c>
      <c r="L242" s="26" t="s">
        <v>3699</v>
      </c>
      <c r="M242" s="26" t="s">
        <v>3376</v>
      </c>
      <c r="N242" s="169">
        <v>200</v>
      </c>
      <c r="O242" s="170">
        <v>25.2</v>
      </c>
      <c r="P242" s="170" t="s">
        <v>107</v>
      </c>
      <c r="Q242" s="170" t="s">
        <v>107</v>
      </c>
      <c r="R242" s="170" t="s">
        <v>107</v>
      </c>
      <c r="S242" s="43" t="str">
        <f ca="1">IF(P242="NA", "NA", IF(OR(O242="NA", P242=""), P242, O242/P242))</f>
        <v>NA</v>
      </c>
      <c r="T242" s="27">
        <f ca="1">O242*N242</f>
        <v>5040</v>
      </c>
      <c r="U242" s="26" t="s">
        <v>107</v>
      </c>
      <c r="V242" s="171" t="s">
        <v>107</v>
      </c>
      <c r="W242" s="26" t="s">
        <v>3369</v>
      </c>
      <c r="X242" s="2" t="str" cm="1">
        <f t="array" aca="1" ref="X242" ca="1">IF(B242="","",IF(MAX(IF(B:B=B242,C:C))=C242,"Y","N"))</f>
        <v>Y</v>
      </c>
      <c r="Y242" s="2"/>
      <c r="Z242" s="172" t="s">
        <v>3700</v>
      </c>
      <c r="AA242" s="2"/>
    </row>
    <row r="243" spans="1:31" hidden="1" x14ac:dyDescent="0.25">
      <c r="A243" s="115">
        <f ca="1">INDEX('1.MetaData'!A:A, MATCH($E243, '1.MetaData'!$B:$B, 0))</f>
        <v>189</v>
      </c>
      <c r="B243" s="245" t="s">
        <v>3710</v>
      </c>
      <c r="C243" s="14">
        <v>1</v>
      </c>
      <c r="D243" s="14" t="s">
        <v>70</v>
      </c>
      <c r="E243" s="1" t="str">
        <f ca="1">VLOOKUP(B243,'2.Tissue'!$B:$D,2,FALSE)</f>
        <v>OG189</v>
      </c>
      <c r="F243" s="80" t="str">
        <f ca="1">IF(C243&gt;1,_xlfn.CONCAT(B243,"_D",C243),_xlfn.CONCAT(B243,"_D"))</f>
        <v>OG189M_D</v>
      </c>
      <c r="G243" s="58" t="str">
        <f ca="1">VLOOKUP($E243,'1.MetaData'!$B:$H,3,FALSE)</f>
        <v>Thunnus obesus</v>
      </c>
      <c r="H243" s="40" t="str">
        <f ca="1">VLOOKUP($E243,'1.MetaData'!$B:$H,4,FALSE)</f>
        <v>Bigeye tuna</v>
      </c>
      <c r="I243" s="194" t="str">
        <f ca="1">VLOOKUP(DNAEXT[[#This Row],[Sample ID]],'2.Tissue'!B:N,13,FALSE)</f>
        <v>Tissue Box 14</v>
      </c>
      <c r="J243" s="26" t="s">
        <v>3374</v>
      </c>
      <c r="K243" s="173">
        <v>45327</v>
      </c>
      <c r="L243" s="26" t="s">
        <v>3499</v>
      </c>
      <c r="M243" s="26" t="s">
        <v>3376</v>
      </c>
      <c r="N243" s="169">
        <v>50</v>
      </c>
      <c r="O243" s="170">
        <v>31.3</v>
      </c>
      <c r="P243" s="170" t="s">
        <v>107</v>
      </c>
      <c r="Q243" s="170" t="s">
        <v>107</v>
      </c>
      <c r="R243" s="170" t="s">
        <v>107</v>
      </c>
      <c r="S243" s="43" t="str">
        <f ca="1">IF(P243="NA", "NA", IF(OR(O243="NA", P243=""), P243, O243/P243))</f>
        <v>NA</v>
      </c>
      <c r="T243" s="27">
        <f ca="1">O243*N243</f>
        <v>1565</v>
      </c>
      <c r="U243" s="26" t="s">
        <v>107</v>
      </c>
      <c r="V243" s="171" t="s">
        <v>107</v>
      </c>
      <c r="W243" s="26" t="s">
        <v>3369</v>
      </c>
      <c r="X243" s="2" t="str" cm="1">
        <f t="array" aca="1" ref="X243" ca="1">IF(B243="","",IF(MAX(IF(B:B=B243,C:C))=C243,"Y","N"))</f>
        <v>Y</v>
      </c>
      <c r="Y243" s="2"/>
      <c r="Z243" s="172"/>
      <c r="AA243" s="2" t="s">
        <v>3334</v>
      </c>
      <c r="AE243" s="2" t="s">
        <v>7907</v>
      </c>
    </row>
    <row r="244" spans="1:31" hidden="1" x14ac:dyDescent="0.25">
      <c r="A244" s="115">
        <f ca="1">INDEX('1.MetaData'!A:A, MATCH($E244, '1.MetaData'!$B:$B, 0))</f>
        <v>190</v>
      </c>
      <c r="B244" s="245" t="s">
        <v>3711</v>
      </c>
      <c r="C244" s="14">
        <v>1</v>
      </c>
      <c r="D244" s="14" t="s">
        <v>70</v>
      </c>
      <c r="E244" s="1" t="str">
        <f ca="1">VLOOKUP(B244,'2.Tissue'!$B:$D,2,FALSE)</f>
        <v>OG190</v>
      </c>
      <c r="F244" s="80" t="str">
        <f ca="1">IF(C244&gt;1,_xlfn.CONCAT(B244,"_D",C244),_xlfn.CONCAT(B244,"_D"))</f>
        <v>OG190M_D</v>
      </c>
      <c r="G244" s="58" t="str">
        <f ca="1">VLOOKUP($E244,'1.MetaData'!$B:$H,3,FALSE)</f>
        <v>Scomberomorus queenslandicus</v>
      </c>
      <c r="H244" s="40" t="str">
        <f ca="1">VLOOKUP($E244,'1.MetaData'!$B:$H,4,FALSE)</f>
        <v>School mackeral</v>
      </c>
      <c r="I244" s="194" t="str">
        <f ca="1">VLOOKUP(DNAEXT[[#This Row],[Sample ID]],'2.Tissue'!B:N,13,FALSE)</f>
        <v>Tissue Box 14</v>
      </c>
      <c r="J244" s="26" t="s">
        <v>3648</v>
      </c>
      <c r="K244" s="168">
        <v>45138</v>
      </c>
      <c r="L244" s="26" t="s">
        <v>3699</v>
      </c>
      <c r="M244" s="26" t="s">
        <v>3376</v>
      </c>
      <c r="N244" s="169">
        <v>200</v>
      </c>
      <c r="O244" s="170">
        <v>17.2</v>
      </c>
      <c r="P244" s="170" t="s">
        <v>107</v>
      </c>
      <c r="Q244" s="170" t="s">
        <v>107</v>
      </c>
      <c r="R244" s="170" t="s">
        <v>107</v>
      </c>
      <c r="S244" s="43" t="str">
        <f ca="1">IF(P244="NA", "NA", IF(OR(O244="NA", P244=""), P244, O244/P244))</f>
        <v>NA</v>
      </c>
      <c r="T244" s="27">
        <f ca="1">O244*N244</f>
        <v>3440</v>
      </c>
      <c r="U244" s="26" t="s">
        <v>107</v>
      </c>
      <c r="V244" s="171" t="s">
        <v>107</v>
      </c>
      <c r="W244" s="26" t="s">
        <v>3369</v>
      </c>
      <c r="X244" s="2" t="str" cm="1">
        <f t="array" aca="1" ref="X244" ca="1">IF(B244="","",IF(MAX(IF(B:B=B244,C:C))=C244,"Y","N"))</f>
        <v>Y</v>
      </c>
      <c r="Y244" s="2"/>
      <c r="Z244" s="172" t="s">
        <v>3700</v>
      </c>
      <c r="AA244" s="2"/>
    </row>
    <row r="245" spans="1:31" hidden="1" x14ac:dyDescent="0.25">
      <c r="A245" s="115">
        <f ca="1">INDEX('1.MetaData'!A:A, MATCH($E245, '1.MetaData'!$B:$B, 0))</f>
        <v>191</v>
      </c>
      <c r="B245" s="245" t="s">
        <v>3712</v>
      </c>
      <c r="C245" s="14">
        <v>1</v>
      </c>
      <c r="D245" s="14" t="s">
        <v>70</v>
      </c>
      <c r="E245" s="1" t="str">
        <f ca="1">VLOOKUP(B245,'2.Tissue'!$B:$D,2,FALSE)</f>
        <v>OG191</v>
      </c>
      <c r="F245" s="80" t="str">
        <f ca="1">IF(C245&gt;1,_xlfn.CONCAT(B245,"_D",C245),_xlfn.CONCAT(B245,"_D"))</f>
        <v>OG191M_D</v>
      </c>
      <c r="G245" s="58" t="str">
        <f ca="1">VLOOKUP($E245,'1.MetaData'!$B:$H,3,FALSE)</f>
        <v>Gymnosarda unicolor</v>
      </c>
      <c r="H245" s="40" t="str">
        <f ca="1">VLOOKUP($E245,'1.MetaData'!$B:$H,4,FALSE)</f>
        <v>Dogtooth tuna</v>
      </c>
      <c r="I245" s="194" t="str">
        <f ca="1">VLOOKUP(DNAEXT[[#This Row],[Sample ID]],'2.Tissue'!B:N,13,FALSE)</f>
        <v>Tissue Box 14</v>
      </c>
      <c r="J245" s="26" t="s">
        <v>3648</v>
      </c>
      <c r="K245" s="168">
        <v>45138</v>
      </c>
      <c r="L245" s="26" t="s">
        <v>3699</v>
      </c>
      <c r="M245" s="26" t="s">
        <v>3376</v>
      </c>
      <c r="N245" s="169">
        <v>200</v>
      </c>
      <c r="O245" s="170">
        <v>17.600000000000001</v>
      </c>
      <c r="P245" s="170" t="s">
        <v>107</v>
      </c>
      <c r="Q245" s="170" t="s">
        <v>107</v>
      </c>
      <c r="R245" s="170" t="s">
        <v>107</v>
      </c>
      <c r="S245" s="43" t="str">
        <f ca="1">IF(P245="NA", "NA", IF(OR(O245="NA", P245=""), P245, O245/P245))</f>
        <v>NA</v>
      </c>
      <c r="T245" s="27">
        <f ca="1">O245*N245</f>
        <v>3520.0000000000005</v>
      </c>
      <c r="U245" s="26" t="s">
        <v>107</v>
      </c>
      <c r="V245" s="171" t="s">
        <v>107</v>
      </c>
      <c r="W245" s="26" t="s">
        <v>3369</v>
      </c>
      <c r="X245" s="2" t="str" cm="1">
        <f t="array" aca="1" ref="X245" ca="1">IF(B245="","",IF(MAX(IF(B:B=B245,C:C))=C245,"Y","N"))</f>
        <v>Y</v>
      </c>
      <c r="Y245" s="2"/>
      <c r="Z245" s="172" t="s">
        <v>3700</v>
      </c>
      <c r="AA245" s="2"/>
    </row>
    <row r="246" spans="1:31" hidden="1" x14ac:dyDescent="0.25">
      <c r="A246" s="115">
        <f ca="1">INDEX('1.MetaData'!A:A, MATCH($E246, '1.MetaData'!$B:$B, 0))</f>
        <v>192</v>
      </c>
      <c r="B246" s="245" t="s">
        <v>3713</v>
      </c>
      <c r="C246" s="14">
        <v>1</v>
      </c>
      <c r="D246" s="14" t="s">
        <v>70</v>
      </c>
      <c r="E246" s="1" t="str">
        <f ca="1">VLOOKUP(B246,'2.Tissue'!$B:$D,2,FALSE)</f>
        <v>OG192</v>
      </c>
      <c r="F246" s="80" t="str">
        <f ca="1">IF(C246&gt;1,_xlfn.CONCAT(B246,"_D",C246),_xlfn.CONCAT(B246,"_D"))</f>
        <v>OG192M_D</v>
      </c>
      <c r="G246" s="58" t="str">
        <f ca="1">VLOOKUP($E246,'1.MetaData'!$B:$H,3,FALSE)</f>
        <v>Thunnus albacares</v>
      </c>
      <c r="H246" s="40" t="str">
        <f ca="1">VLOOKUP($E246,'1.MetaData'!$B:$H,4,FALSE)</f>
        <v>Yellowfin tuna</v>
      </c>
      <c r="I246" s="194" t="str">
        <f ca="1">VLOOKUP(DNAEXT[[#This Row],[Sample ID]],'2.Tissue'!B:N,13,FALSE)</f>
        <v>Tissue Box 14</v>
      </c>
      <c r="J246" s="26" t="s">
        <v>3648</v>
      </c>
      <c r="K246" s="168">
        <v>45138</v>
      </c>
      <c r="L246" s="26" t="s">
        <v>3699</v>
      </c>
      <c r="M246" s="26" t="s">
        <v>3376</v>
      </c>
      <c r="N246" s="169">
        <v>200</v>
      </c>
      <c r="O246" s="170">
        <v>6.32</v>
      </c>
      <c r="P246" s="170" t="s">
        <v>107</v>
      </c>
      <c r="Q246" s="170" t="s">
        <v>107</v>
      </c>
      <c r="R246" s="170" t="s">
        <v>107</v>
      </c>
      <c r="S246" s="43" t="str">
        <f ca="1">IF(P246="NA", "NA", IF(OR(O246="NA", P246=""), P246, O246/P246))</f>
        <v>NA</v>
      </c>
      <c r="T246" s="27">
        <f ca="1">O246*N246</f>
        <v>1264</v>
      </c>
      <c r="U246" s="26" t="s">
        <v>107</v>
      </c>
      <c r="V246" s="171" t="s">
        <v>107</v>
      </c>
      <c r="W246" s="26" t="s">
        <v>3369</v>
      </c>
      <c r="X246" s="2" t="str" cm="1">
        <f t="array" aca="1" ref="X246" ca="1">IF(B246="","",IF(MAX(IF(B:B=B246,C:C))=C246,"Y","N"))</f>
        <v>Y</v>
      </c>
      <c r="Y246" s="2"/>
      <c r="Z246" s="172" t="s">
        <v>3700</v>
      </c>
      <c r="AA246" s="2"/>
    </row>
    <row r="247" spans="1:31" hidden="1" x14ac:dyDescent="0.25">
      <c r="A247" s="115">
        <f ca="1">INDEX('1.MetaData'!A:A, MATCH($E247, '1.MetaData'!$B:$B, 0))</f>
        <v>193</v>
      </c>
      <c r="B247" s="245" t="s">
        <v>3714</v>
      </c>
      <c r="C247" s="14">
        <v>1</v>
      </c>
      <c r="D247" s="14" t="s">
        <v>70</v>
      </c>
      <c r="E247" s="1" t="str">
        <f ca="1">VLOOKUP(B247,'2.Tissue'!$B:$D,2,FALSE)</f>
        <v>OG193</v>
      </c>
      <c r="F247" s="80" t="str">
        <f ca="1">IF(C247&gt;1,_xlfn.CONCAT(B247,"_D",C247),_xlfn.CONCAT(B247,"_D"))</f>
        <v>OG193M_D</v>
      </c>
      <c r="G247" s="58" t="str">
        <f ca="1">VLOOKUP($E247,'1.MetaData'!$B:$H,3,FALSE)</f>
        <v>Gymnosarda unicolor</v>
      </c>
      <c r="H247" s="40" t="str">
        <f ca="1">VLOOKUP($E247,'1.MetaData'!$B:$H,4,FALSE)</f>
        <v>Dogtooth tuna</v>
      </c>
      <c r="I247" s="194" t="str">
        <f ca="1">VLOOKUP(DNAEXT[[#This Row],[Sample ID]],'2.Tissue'!B:N,13,FALSE)</f>
        <v>Tissue Box 14</v>
      </c>
      <c r="J247" s="26" t="s">
        <v>3374</v>
      </c>
      <c r="K247" s="173">
        <v>45327</v>
      </c>
      <c r="L247" s="26" t="s">
        <v>3499</v>
      </c>
      <c r="M247" s="26" t="s">
        <v>3376</v>
      </c>
      <c r="N247" s="169">
        <v>50</v>
      </c>
      <c r="O247" s="170">
        <v>8.56</v>
      </c>
      <c r="P247" s="170" t="s">
        <v>107</v>
      </c>
      <c r="Q247" s="170" t="s">
        <v>107</v>
      </c>
      <c r="R247" s="170" t="s">
        <v>107</v>
      </c>
      <c r="S247" s="43" t="str">
        <f ca="1">IF(P247="NA", "NA", IF(OR(O247="NA", P247=""), P247, O247/P247))</f>
        <v>NA</v>
      </c>
      <c r="T247" s="27">
        <f ca="1">O247*N247</f>
        <v>428</v>
      </c>
      <c r="U247" s="26" t="s">
        <v>107</v>
      </c>
      <c r="V247" s="171" t="s">
        <v>107</v>
      </c>
      <c r="W247" s="26" t="s">
        <v>3369</v>
      </c>
      <c r="X247" s="2" t="str" cm="1">
        <f t="array" aca="1" ref="X247" ca="1">IF(B247="","",IF(MAX(IF(B:B=B247,C:C))=C247,"Y","N"))</f>
        <v>Y</v>
      </c>
      <c r="Y247" s="2"/>
      <c r="Z247" s="172"/>
      <c r="AA247" s="2" t="s">
        <v>3334</v>
      </c>
      <c r="AE247" s="2" t="s">
        <v>7907</v>
      </c>
    </row>
    <row r="248" spans="1:31" hidden="1" x14ac:dyDescent="0.25">
      <c r="A248" s="115">
        <f ca="1">INDEX('1.MetaData'!A:A, MATCH($E248, '1.MetaData'!$B:$B, 0))</f>
        <v>194</v>
      </c>
      <c r="B248" s="245" t="s">
        <v>3715</v>
      </c>
      <c r="C248" s="14">
        <v>1</v>
      </c>
      <c r="D248" s="14" t="s">
        <v>70</v>
      </c>
      <c r="E248" s="1" t="str">
        <f ca="1">VLOOKUP(B248,'2.Tissue'!$B:$D,2,FALSE)</f>
        <v>OG194</v>
      </c>
      <c r="F248" s="80" t="str">
        <f ca="1">IF(C248&gt;1,_xlfn.CONCAT(B248,"_D",C248),_xlfn.CONCAT(B248,"_D"))</f>
        <v>OG194G_D</v>
      </c>
      <c r="G248" s="58" t="str">
        <f ca="1">VLOOKUP($E248,'1.MetaData'!$B:$H,3,FALSE)</f>
        <v>Rastrelliger faughni</v>
      </c>
      <c r="H248" s="40" t="str">
        <f ca="1">VLOOKUP($E248,'1.MetaData'!$B:$H,4,FALSE)</f>
        <v>Island mackeral</v>
      </c>
      <c r="I248" s="194" t="str">
        <f ca="1">VLOOKUP(DNAEXT[[#This Row],[Sample ID]],'2.Tissue'!B:N,13,FALSE)</f>
        <v>Tissue Box 14</v>
      </c>
      <c r="J248" s="26" t="s">
        <v>3648</v>
      </c>
      <c r="K248" s="168">
        <v>45138</v>
      </c>
      <c r="L248" s="26" t="s">
        <v>3699</v>
      </c>
      <c r="M248" s="26" t="s">
        <v>3376</v>
      </c>
      <c r="N248" s="169">
        <v>200</v>
      </c>
      <c r="O248" s="170">
        <v>1.48</v>
      </c>
      <c r="P248" s="170" t="s">
        <v>107</v>
      </c>
      <c r="Q248" s="170" t="s">
        <v>107</v>
      </c>
      <c r="R248" s="170" t="s">
        <v>107</v>
      </c>
      <c r="S248" s="43" t="str">
        <f ca="1">IF(P248="NA", "NA", IF(OR(O248="NA", P248=""), P248, O248/P248))</f>
        <v>NA</v>
      </c>
      <c r="T248" s="27">
        <f ca="1">O248*N248</f>
        <v>296</v>
      </c>
      <c r="U248" s="26" t="s">
        <v>107</v>
      </c>
      <c r="V248" s="171" t="s">
        <v>107</v>
      </c>
      <c r="W248" s="26" t="s">
        <v>3369</v>
      </c>
      <c r="X248" s="2" t="str" cm="1">
        <f t="array" aca="1" ref="X248" ca="1">IF(B248="","",IF(MAX(IF(B:B=B248,C:C))=C248,"Y","N"))</f>
        <v>Y</v>
      </c>
      <c r="Y248" s="2"/>
      <c r="Z248" s="172" t="s">
        <v>3700</v>
      </c>
      <c r="AA248" s="2"/>
    </row>
    <row r="249" spans="1:31" hidden="1" x14ac:dyDescent="0.25">
      <c r="A249" s="115">
        <f ca="1">INDEX('1.MetaData'!A:A, MATCH($E249, '1.MetaData'!$B:$B, 0))</f>
        <v>195</v>
      </c>
      <c r="B249" s="245" t="s">
        <v>3716</v>
      </c>
      <c r="C249" s="14">
        <v>1</v>
      </c>
      <c r="D249" s="14" t="s">
        <v>70</v>
      </c>
      <c r="E249" s="1" t="str">
        <f ca="1">VLOOKUP(B249,'2.Tissue'!$B:$D,2,FALSE)</f>
        <v>OG195</v>
      </c>
      <c r="F249" s="80" t="str">
        <f ca="1">IF(C249&gt;1,_xlfn.CONCAT(B249,"_D",C249),_xlfn.CONCAT(B249,"_D"))</f>
        <v>OG195F_D</v>
      </c>
      <c r="G249" s="58" t="str">
        <f ca="1">VLOOKUP($E249,'1.MetaData'!$B:$H,3,FALSE)</f>
        <v>Galeocerdo cuvier</v>
      </c>
      <c r="H249" s="40" t="str">
        <f ca="1">VLOOKUP($E249,'1.MetaData'!$B:$H,4,FALSE)</f>
        <v>Tiger Shark</v>
      </c>
      <c r="I249" s="194">
        <f ca="1">VLOOKUP(DNAEXT[[#This Row],[Sample ID]],'2.Tissue'!B:N,13,FALSE)</f>
        <v>0</v>
      </c>
      <c r="J249" s="26" t="s">
        <v>3374</v>
      </c>
      <c r="K249" s="168">
        <v>45037</v>
      </c>
      <c r="L249" s="26" t="s">
        <v>3717</v>
      </c>
      <c r="M249" s="26" t="s">
        <v>3376</v>
      </c>
      <c r="N249" s="169">
        <v>200</v>
      </c>
      <c r="O249" s="170">
        <v>36.9</v>
      </c>
      <c r="P249" s="170"/>
      <c r="Q249" s="170"/>
      <c r="R249" s="170"/>
      <c r="S249" s="43">
        <f ca="1">IF(P249="NA", "NA", IF(OR(O249="NA", P249=""), P249, O249/P249))</f>
        <v>0</v>
      </c>
      <c r="T249" s="27">
        <f ca="1">O249*N249</f>
        <v>7380</v>
      </c>
      <c r="U249" s="26"/>
      <c r="V249" s="171"/>
      <c r="W249" s="26"/>
      <c r="X249" s="2" t="str" cm="1">
        <f t="array" aca="1" ref="X249" ca="1">IF(B249="","",IF(MAX(IF(B:B=B249,C:C))=C249,"Y","N"))</f>
        <v>Y</v>
      </c>
      <c r="Y249" s="2"/>
      <c r="Z249" s="172"/>
      <c r="AA249" s="2"/>
    </row>
    <row r="250" spans="1:31" hidden="1" x14ac:dyDescent="0.25">
      <c r="A250" s="115">
        <f ca="1">INDEX('1.MetaData'!A:A, MATCH($E250, '1.MetaData'!$B:$B, 0))</f>
        <v>196</v>
      </c>
      <c r="B250" s="245" t="s">
        <v>3718</v>
      </c>
      <c r="C250" s="14">
        <v>1</v>
      </c>
      <c r="D250" s="14" t="s">
        <v>70</v>
      </c>
      <c r="E250" s="1" t="str">
        <f ca="1">VLOOKUP(B250,'2.Tissue'!$B:$D,2,FALSE)</f>
        <v>OG196</v>
      </c>
      <c r="F250" s="80" t="str">
        <f ca="1">IF(C250&gt;1,_xlfn.CONCAT(B250,"_D",C250),_xlfn.CONCAT(B250,"_D"))</f>
        <v>OG196F_D</v>
      </c>
      <c r="G250" s="58" t="str">
        <f ca="1">VLOOKUP($E250,'1.MetaData'!$B:$H,3,FALSE)</f>
        <v>Galeocerdo cuvier</v>
      </c>
      <c r="H250" s="40" t="str">
        <f ca="1">VLOOKUP($E250,'1.MetaData'!$B:$H,4,FALSE)</f>
        <v>Tiger Shark</v>
      </c>
      <c r="I250" s="194">
        <f ca="1">VLOOKUP(DNAEXT[[#This Row],[Sample ID]],'2.Tissue'!B:N,13,FALSE)</f>
        <v>0</v>
      </c>
      <c r="J250" s="26" t="s">
        <v>3374</v>
      </c>
      <c r="K250" s="168">
        <v>45037</v>
      </c>
      <c r="L250" s="26" t="s">
        <v>3717</v>
      </c>
      <c r="M250" s="26" t="s">
        <v>3376</v>
      </c>
      <c r="N250" s="169">
        <v>200</v>
      </c>
      <c r="O250" s="170">
        <v>60</v>
      </c>
      <c r="P250" s="170"/>
      <c r="Q250" s="170"/>
      <c r="R250" s="170"/>
      <c r="S250" s="43">
        <f ca="1">IF(P250="NA", "NA", IF(OR(O250="NA", P250=""), P250, O250/P250))</f>
        <v>0</v>
      </c>
      <c r="T250" s="27">
        <f ca="1">O250*N250</f>
        <v>12000</v>
      </c>
      <c r="U250" s="26"/>
      <c r="V250" s="171"/>
      <c r="W250" s="26"/>
      <c r="X250" s="2" t="str" cm="1">
        <f t="array" aca="1" ref="X250" ca="1">IF(B250="","",IF(MAX(IF(B:B=B250,C:C))=C250,"Y","N"))</f>
        <v>Y</v>
      </c>
      <c r="Y250" s="2"/>
      <c r="Z250" s="172"/>
      <c r="AA250" s="2"/>
    </row>
    <row r="251" spans="1:31" hidden="1" x14ac:dyDescent="0.25">
      <c r="A251" s="115">
        <f ca="1">INDEX('1.MetaData'!A:A, MATCH($E251, '1.MetaData'!$B:$B, 0))</f>
        <v>197</v>
      </c>
      <c r="B251" s="245" t="s">
        <v>3719</v>
      </c>
      <c r="C251" s="14">
        <v>1</v>
      </c>
      <c r="D251" s="14" t="s">
        <v>70</v>
      </c>
      <c r="E251" s="1" t="str">
        <f ca="1">VLOOKUP(B251,'2.Tissue'!$B:$D,2,FALSE)</f>
        <v>OG197</v>
      </c>
      <c r="F251" s="80" t="str">
        <f ca="1">IF(C251&gt;1,_xlfn.CONCAT(B251,"_D",C251),_xlfn.CONCAT(B251,"_D"))</f>
        <v>OG197F_D</v>
      </c>
      <c r="G251" s="58" t="str">
        <f ca="1">VLOOKUP($E251,'1.MetaData'!$B:$H,3,FALSE)</f>
        <v>Galeocerdo cuvier</v>
      </c>
      <c r="H251" s="40" t="str">
        <f ca="1">VLOOKUP($E251,'1.MetaData'!$B:$H,4,FALSE)</f>
        <v>Tiger Shark</v>
      </c>
      <c r="I251" s="194">
        <f ca="1">VLOOKUP(DNAEXT[[#This Row],[Sample ID]],'2.Tissue'!B:N,13,FALSE)</f>
        <v>0</v>
      </c>
      <c r="J251" s="26" t="s">
        <v>3374</v>
      </c>
      <c r="K251" s="168">
        <v>45037</v>
      </c>
      <c r="L251" s="26" t="s">
        <v>3717</v>
      </c>
      <c r="M251" s="26" t="s">
        <v>3376</v>
      </c>
      <c r="N251" s="169">
        <v>200</v>
      </c>
      <c r="O251" s="170">
        <v>31</v>
      </c>
      <c r="P251" s="170"/>
      <c r="Q251" s="170"/>
      <c r="R251" s="170"/>
      <c r="S251" s="43">
        <f ca="1">IF(P251="NA", "NA", IF(OR(O251="NA", P251=""), P251, O251/P251))</f>
        <v>0</v>
      </c>
      <c r="T251" s="27">
        <f ca="1">O251*N251</f>
        <v>6200</v>
      </c>
      <c r="U251" s="26"/>
      <c r="V251" s="171"/>
      <c r="W251" s="26"/>
      <c r="X251" s="2" t="str" cm="1">
        <f t="array" aca="1" ref="X251" ca="1">IF(B251="","",IF(MAX(IF(B:B=B251,C:C))=C251,"Y","N"))</f>
        <v>Y</v>
      </c>
      <c r="Y251" s="2"/>
      <c r="Z251" s="172"/>
      <c r="AA251" s="2"/>
    </row>
    <row r="252" spans="1:31" hidden="1" x14ac:dyDescent="0.25">
      <c r="A252" s="115">
        <f ca="1">INDEX('1.MetaData'!A:A, MATCH($E252, '1.MetaData'!$B:$B, 0))</f>
        <v>198</v>
      </c>
      <c r="B252" s="245" t="s">
        <v>3720</v>
      </c>
      <c r="C252" s="14">
        <v>1</v>
      </c>
      <c r="D252" s="14" t="s">
        <v>70</v>
      </c>
      <c r="E252" s="1" t="str">
        <f ca="1">VLOOKUP(B252,'2.Tissue'!$B:$D,2,FALSE)</f>
        <v>OG198</v>
      </c>
      <c r="F252" s="80" t="str">
        <f ca="1">IF(C252&gt;1,_xlfn.CONCAT(B252,"_D",C252),_xlfn.CONCAT(B252,"_D"))</f>
        <v>OG198F_D</v>
      </c>
      <c r="G252" s="58" t="str">
        <f ca="1">VLOOKUP($E252,'1.MetaData'!$B:$H,3,FALSE)</f>
        <v>Galeocerdo cuvier</v>
      </c>
      <c r="H252" s="40" t="str">
        <f ca="1">VLOOKUP($E252,'1.MetaData'!$B:$H,4,FALSE)</f>
        <v>Tiger Shark</v>
      </c>
      <c r="I252" s="194">
        <f ca="1">VLOOKUP(DNAEXT[[#This Row],[Sample ID]],'2.Tissue'!B:N,13,FALSE)</f>
        <v>0</v>
      </c>
      <c r="J252" s="26" t="s">
        <v>3374</v>
      </c>
      <c r="K252" s="168">
        <v>45037</v>
      </c>
      <c r="L252" s="26" t="s">
        <v>3717</v>
      </c>
      <c r="M252" s="26" t="s">
        <v>3376</v>
      </c>
      <c r="N252" s="169">
        <v>200</v>
      </c>
      <c r="O252" s="170">
        <v>60.6</v>
      </c>
      <c r="P252" s="170"/>
      <c r="Q252" s="170"/>
      <c r="R252" s="170"/>
      <c r="S252" s="43">
        <f ca="1">IF(P252="NA", "NA", IF(OR(O252="NA", P252=""), P252, O252/P252))</f>
        <v>0</v>
      </c>
      <c r="T252" s="27">
        <f ca="1">O252*N252</f>
        <v>12120</v>
      </c>
      <c r="U252" s="26"/>
      <c r="V252" s="171"/>
      <c r="W252" s="26"/>
      <c r="X252" s="2" t="str" cm="1">
        <f t="array" aca="1" ref="X252" ca="1">IF(B252="","",IF(MAX(IF(B:B=B252,C:C))=C252,"Y","N"))</f>
        <v>Y</v>
      </c>
      <c r="Y252" s="2"/>
      <c r="Z252" s="172"/>
      <c r="AA252" s="2"/>
    </row>
    <row r="253" spans="1:31" hidden="1" x14ac:dyDescent="0.25">
      <c r="A253" s="115">
        <f ca="1">INDEX('1.MetaData'!A:A, MATCH($E253, '1.MetaData'!$B:$B, 0))</f>
        <v>199</v>
      </c>
      <c r="B253" s="245" t="s">
        <v>3721</v>
      </c>
      <c r="C253" s="14">
        <v>1</v>
      </c>
      <c r="D253" s="14" t="s">
        <v>70</v>
      </c>
      <c r="E253" s="1" t="str">
        <f ca="1">VLOOKUP(B253,'2.Tissue'!$B:$D,2,FALSE)</f>
        <v>OG199</v>
      </c>
      <c r="F253" s="80" t="str">
        <f ca="1">IF(C253&gt;1,_xlfn.CONCAT(B253,"_D",C253),_xlfn.CONCAT(B253,"_D"))</f>
        <v>OG199F_D</v>
      </c>
      <c r="G253" s="58" t="str">
        <f ca="1">VLOOKUP($E253,'1.MetaData'!$B:$H,3,FALSE)</f>
        <v>Galeocerdo cuvier</v>
      </c>
      <c r="H253" s="40" t="str">
        <f ca="1">VLOOKUP($E253,'1.MetaData'!$B:$H,4,FALSE)</f>
        <v>Tiger Shark</v>
      </c>
      <c r="I253" s="194">
        <f ca="1">VLOOKUP(DNAEXT[[#This Row],[Sample ID]],'2.Tissue'!B:N,13,FALSE)</f>
        <v>0</v>
      </c>
      <c r="J253" s="26" t="s">
        <v>3374</v>
      </c>
      <c r="K253" s="168">
        <v>45037</v>
      </c>
      <c r="L253" s="26" t="s">
        <v>3717</v>
      </c>
      <c r="M253" s="26" t="s">
        <v>3376</v>
      </c>
      <c r="N253" s="169">
        <v>200</v>
      </c>
      <c r="O253" s="170">
        <v>78.900000000000006</v>
      </c>
      <c r="P253" s="170"/>
      <c r="Q253" s="170"/>
      <c r="R253" s="170"/>
      <c r="S253" s="43">
        <f ca="1">IF(P253="NA", "NA", IF(OR(O253="NA", P253=""), P253, O253/P253))</f>
        <v>0</v>
      </c>
      <c r="T253" s="27">
        <f ca="1">O253*N253</f>
        <v>15780.000000000002</v>
      </c>
      <c r="U253" s="26"/>
      <c r="V253" s="171"/>
      <c r="W253" s="26"/>
      <c r="X253" s="2" t="str" cm="1">
        <f t="array" aca="1" ref="X253" ca="1">IF(B253="","",IF(MAX(IF(B:B=B253,C:C))=C253,"Y","N"))</f>
        <v>Y</v>
      </c>
      <c r="Y253" s="2"/>
      <c r="Z253" s="172"/>
      <c r="AA253" s="2"/>
    </row>
    <row r="254" spans="1:31" hidden="1" x14ac:dyDescent="0.25">
      <c r="A254" s="115">
        <f ca="1">INDEX('1.MetaData'!A:A, MATCH($E254, '1.MetaData'!$B:$B, 0))</f>
        <v>200</v>
      </c>
      <c r="B254" s="245" t="s">
        <v>3722</v>
      </c>
      <c r="C254" s="14">
        <v>1</v>
      </c>
      <c r="D254" s="14" t="s">
        <v>70</v>
      </c>
      <c r="E254" s="1" t="str">
        <f ca="1">VLOOKUP(B254,'2.Tissue'!$B:$D,2,FALSE)</f>
        <v>OG200</v>
      </c>
      <c r="F254" s="80" t="str">
        <f ca="1">IF(C254&gt;1,_xlfn.CONCAT(B254,"_D",C254),_xlfn.CONCAT(B254,"_D"))</f>
        <v>OG200F_D</v>
      </c>
      <c r="G254" s="58" t="str">
        <f ca="1">VLOOKUP($E254,'1.MetaData'!$B:$H,3,FALSE)</f>
        <v>Galeocerdo cuvier</v>
      </c>
      <c r="H254" s="40" t="str">
        <f ca="1">VLOOKUP($E254,'1.MetaData'!$B:$H,4,FALSE)</f>
        <v>Tiger Shark</v>
      </c>
      <c r="I254" s="194">
        <f ca="1">VLOOKUP(DNAEXT[[#This Row],[Sample ID]],'2.Tissue'!B:N,13,FALSE)</f>
        <v>0</v>
      </c>
      <c r="J254" s="26" t="s">
        <v>3374</v>
      </c>
      <c r="K254" s="168">
        <v>45037</v>
      </c>
      <c r="L254" s="26" t="s">
        <v>3717</v>
      </c>
      <c r="M254" s="26" t="s">
        <v>3376</v>
      </c>
      <c r="N254" s="169">
        <v>200</v>
      </c>
      <c r="O254" s="170">
        <v>42.5</v>
      </c>
      <c r="P254" s="170"/>
      <c r="Q254" s="170"/>
      <c r="R254" s="170"/>
      <c r="S254" s="43">
        <f ca="1">IF(P254="NA", "NA", IF(OR(O254="NA", P254=""), P254, O254/P254))</f>
        <v>0</v>
      </c>
      <c r="T254" s="27">
        <f ca="1">O254*N254</f>
        <v>8500</v>
      </c>
      <c r="U254" s="26"/>
      <c r="V254" s="171"/>
      <c r="W254" s="26"/>
      <c r="X254" s="2" t="str" cm="1">
        <f t="array" aca="1" ref="X254" ca="1">IF(B254="","",IF(MAX(IF(B:B=B254,C:C))=C254,"Y","N"))</f>
        <v>Y</v>
      </c>
      <c r="Y254" s="2"/>
      <c r="Z254" s="172"/>
      <c r="AA254" s="2"/>
    </row>
    <row r="255" spans="1:31" hidden="1" x14ac:dyDescent="0.25">
      <c r="A255" s="115">
        <f ca="1">INDEX('1.MetaData'!A:A, MATCH($E255, '1.MetaData'!$B:$B, 0))</f>
        <v>201</v>
      </c>
      <c r="B255" s="245" t="s">
        <v>3723</v>
      </c>
      <c r="C255" s="14">
        <v>1</v>
      </c>
      <c r="D255" s="14" t="s">
        <v>70</v>
      </c>
      <c r="E255" s="1" t="str">
        <f ca="1">VLOOKUP(B255,'2.Tissue'!$B:$D,2,FALSE)</f>
        <v>OG201</v>
      </c>
      <c r="F255" s="80" t="str">
        <f ca="1">IF(C255&gt;1,_xlfn.CONCAT(B255,"_D",C255),_xlfn.CONCAT(B255,"_D"))</f>
        <v>OG201F_D</v>
      </c>
      <c r="G255" s="58" t="str">
        <f ca="1">VLOOKUP($E255,'1.MetaData'!$B:$H,3,FALSE)</f>
        <v>Galeocerdo cuvier</v>
      </c>
      <c r="H255" s="40" t="str">
        <f ca="1">VLOOKUP($E255,'1.MetaData'!$B:$H,4,FALSE)</f>
        <v>Tiger Shark</v>
      </c>
      <c r="I255" s="194">
        <f ca="1">VLOOKUP(DNAEXT[[#This Row],[Sample ID]],'2.Tissue'!B:N,13,FALSE)</f>
        <v>0</v>
      </c>
      <c r="J255" s="26" t="s">
        <v>3374</v>
      </c>
      <c r="K255" s="168">
        <v>45037</v>
      </c>
      <c r="L255" s="26" t="s">
        <v>3717</v>
      </c>
      <c r="M255" s="26" t="s">
        <v>3376</v>
      </c>
      <c r="N255" s="169">
        <v>200</v>
      </c>
      <c r="O255" s="170">
        <v>52.8</v>
      </c>
      <c r="P255" s="170"/>
      <c r="Q255" s="170"/>
      <c r="R255" s="170"/>
      <c r="S255" s="43">
        <f ca="1">IF(P255="NA", "NA", IF(OR(O255="NA", P255=""), P255, O255/P255))</f>
        <v>0</v>
      </c>
      <c r="T255" s="27">
        <f ca="1">O255*N255</f>
        <v>10560</v>
      </c>
      <c r="U255" s="26"/>
      <c r="V255" s="171"/>
      <c r="W255" s="26"/>
      <c r="X255" s="2" t="str" cm="1">
        <f t="array" aca="1" ref="X255" ca="1">IF(B255="","",IF(MAX(IF(B:B=B255,C:C))=C255,"Y","N"))</f>
        <v>Y</v>
      </c>
      <c r="Y255" s="2"/>
      <c r="Z255" s="172"/>
      <c r="AA255" s="2"/>
    </row>
    <row r="256" spans="1:31" hidden="1" x14ac:dyDescent="0.25">
      <c r="A256" s="115">
        <f ca="1">INDEX('1.MetaData'!A:A, MATCH($E256, '1.MetaData'!$B:$B, 0))</f>
        <v>202</v>
      </c>
      <c r="B256" s="245" t="s">
        <v>3724</v>
      </c>
      <c r="C256" s="14">
        <v>1</v>
      </c>
      <c r="D256" s="14" t="s">
        <v>70</v>
      </c>
      <c r="E256" s="1" t="str">
        <f ca="1">VLOOKUP(B256,'2.Tissue'!$B:$D,2,FALSE)</f>
        <v>OG202</v>
      </c>
      <c r="F256" s="80" t="str">
        <f ca="1">IF(C256&gt;1,_xlfn.CONCAT(B256,"_D",C256),_xlfn.CONCAT(B256,"_D"))</f>
        <v>OG202F_D</v>
      </c>
      <c r="G256" s="58" t="str">
        <f ca="1">VLOOKUP($E256,'1.MetaData'!$B:$H,3,FALSE)</f>
        <v>Galeocerdo cuvier</v>
      </c>
      <c r="H256" s="40" t="str">
        <f ca="1">VLOOKUP($E256,'1.MetaData'!$B:$H,4,FALSE)</f>
        <v>Tiger Shark</v>
      </c>
      <c r="I256" s="194">
        <f ca="1">VLOOKUP(DNAEXT[[#This Row],[Sample ID]],'2.Tissue'!B:N,13,FALSE)</f>
        <v>0</v>
      </c>
      <c r="J256" s="26" t="s">
        <v>3374</v>
      </c>
      <c r="K256" s="168">
        <v>45037</v>
      </c>
      <c r="L256" s="26" t="s">
        <v>3717</v>
      </c>
      <c r="M256" s="26" t="s">
        <v>3376</v>
      </c>
      <c r="N256" s="169">
        <v>200</v>
      </c>
      <c r="O256" s="170">
        <v>46.2</v>
      </c>
      <c r="P256" s="170"/>
      <c r="Q256" s="170"/>
      <c r="R256" s="170"/>
      <c r="S256" s="43">
        <f ca="1">IF(P256="NA", "NA", IF(OR(O256="NA", P256=""), P256, O256/P256))</f>
        <v>0</v>
      </c>
      <c r="T256" s="27">
        <f ca="1">O256*N256</f>
        <v>9240</v>
      </c>
      <c r="U256" s="26"/>
      <c r="V256" s="171"/>
      <c r="W256" s="26"/>
      <c r="X256" s="2" t="str" cm="1">
        <f t="array" aca="1" ref="X256" ca="1">IF(B256="","",IF(MAX(IF(B:B=B256,C:C))=C256,"Y","N"))</f>
        <v>Y</v>
      </c>
      <c r="Y256" s="2"/>
      <c r="Z256" s="172"/>
      <c r="AA256" s="2"/>
    </row>
    <row r="257" spans="1:27" hidden="1" x14ac:dyDescent="0.25">
      <c r="A257" s="115">
        <f ca="1">INDEX('1.MetaData'!A:A, MATCH($E257, '1.MetaData'!$B:$B, 0))</f>
        <v>203</v>
      </c>
      <c r="B257" s="245" t="s">
        <v>3725</v>
      </c>
      <c r="C257" s="14">
        <v>1</v>
      </c>
      <c r="D257" s="14" t="s">
        <v>70</v>
      </c>
      <c r="E257" s="1" t="str">
        <f ca="1">VLOOKUP(B257,'2.Tissue'!$B:$D,2,FALSE)</f>
        <v>OG203</v>
      </c>
      <c r="F257" s="80" t="str">
        <f ca="1">IF(C257&gt;1,_xlfn.CONCAT(B257,"_D",C257),_xlfn.CONCAT(B257,"_D"))</f>
        <v>OG203F_D</v>
      </c>
      <c r="G257" s="58" t="str">
        <f ca="1">VLOOKUP($E257,'1.MetaData'!$B:$H,3,FALSE)</f>
        <v>Galeocerdo cuvier</v>
      </c>
      <c r="H257" s="40" t="str">
        <f ca="1">VLOOKUP($E257,'1.MetaData'!$B:$H,4,FALSE)</f>
        <v>Tiger Shark</v>
      </c>
      <c r="I257" s="194">
        <f ca="1">VLOOKUP(DNAEXT[[#This Row],[Sample ID]],'2.Tissue'!B:N,13,FALSE)</f>
        <v>0</v>
      </c>
      <c r="J257" s="26" t="s">
        <v>3374</v>
      </c>
      <c r="K257" s="168">
        <v>45037</v>
      </c>
      <c r="L257" s="26" t="s">
        <v>3717</v>
      </c>
      <c r="M257" s="26" t="s">
        <v>3376</v>
      </c>
      <c r="N257" s="169">
        <v>200</v>
      </c>
      <c r="O257" s="170">
        <v>37.9</v>
      </c>
      <c r="P257" s="170"/>
      <c r="Q257" s="170"/>
      <c r="R257" s="170"/>
      <c r="S257" s="43">
        <f ca="1">IF(P257="NA", "NA", IF(OR(O257="NA", P257=""), P257, O257/P257))</f>
        <v>0</v>
      </c>
      <c r="T257" s="27">
        <f ca="1">O257*N257</f>
        <v>7580</v>
      </c>
      <c r="U257" s="26"/>
      <c r="V257" s="171"/>
      <c r="W257" s="26"/>
      <c r="X257" s="2" t="str" cm="1">
        <f t="array" aca="1" ref="X257" ca="1">IF(B257="","",IF(MAX(IF(B:B=B257,C:C))=C257,"Y","N"))</f>
        <v>Y</v>
      </c>
      <c r="Y257" s="2"/>
      <c r="Z257" s="172"/>
      <c r="AA257" s="2"/>
    </row>
    <row r="258" spans="1:27" hidden="1" x14ac:dyDescent="0.25">
      <c r="A258" s="115">
        <f ca="1">INDEX('1.MetaData'!A:A, MATCH($E258, '1.MetaData'!$B:$B, 0))</f>
        <v>204</v>
      </c>
      <c r="B258" s="245" t="s">
        <v>3726</v>
      </c>
      <c r="C258" s="14">
        <v>1</v>
      </c>
      <c r="D258" s="14" t="s">
        <v>70</v>
      </c>
      <c r="E258" s="1" t="str">
        <f ca="1">VLOOKUP(B258,'2.Tissue'!$B:$D,2,FALSE)</f>
        <v>OG204</v>
      </c>
      <c r="F258" s="80" t="str">
        <f ca="1">IF(C258&gt;1,_xlfn.CONCAT(B258,"_D",C258),_xlfn.CONCAT(B258,"_D"))</f>
        <v>OG204F_D</v>
      </c>
      <c r="G258" s="58" t="str">
        <f ca="1">VLOOKUP($E258,'1.MetaData'!$B:$H,3,FALSE)</f>
        <v>Galeocerdo cuvier</v>
      </c>
      <c r="H258" s="40" t="str">
        <f ca="1">VLOOKUP($E258,'1.MetaData'!$B:$H,4,FALSE)</f>
        <v>Tiger Shark</v>
      </c>
      <c r="I258" s="194">
        <f ca="1">VLOOKUP(DNAEXT[[#This Row],[Sample ID]],'2.Tissue'!B:N,13,FALSE)</f>
        <v>0</v>
      </c>
      <c r="J258" s="26" t="s">
        <v>3374</v>
      </c>
      <c r="K258" s="168">
        <v>45037</v>
      </c>
      <c r="L258" s="26" t="s">
        <v>3717</v>
      </c>
      <c r="M258" s="26" t="s">
        <v>3376</v>
      </c>
      <c r="N258" s="169">
        <v>200</v>
      </c>
      <c r="O258" s="170">
        <v>64.400000000000006</v>
      </c>
      <c r="P258" s="170"/>
      <c r="Q258" s="170"/>
      <c r="R258" s="170"/>
      <c r="S258" s="43">
        <f ca="1">IF(P258="NA", "NA", IF(OR(O258="NA", P258=""), P258, O258/P258))</f>
        <v>0</v>
      </c>
      <c r="T258" s="27">
        <f ca="1">O258*N258</f>
        <v>12880.000000000002</v>
      </c>
      <c r="U258" s="26"/>
      <c r="V258" s="171"/>
      <c r="W258" s="26"/>
      <c r="X258" s="2" t="str" cm="1">
        <f t="array" aca="1" ref="X258" ca="1">IF(B258="","",IF(MAX(IF(B:B=B258,C:C))=C258,"Y","N"))</f>
        <v>Y</v>
      </c>
      <c r="Y258" s="2"/>
      <c r="Z258" s="172"/>
      <c r="AA258" s="2"/>
    </row>
    <row r="259" spans="1:27" hidden="1" x14ac:dyDescent="0.25">
      <c r="A259" s="115">
        <f ca="1">INDEX('1.MetaData'!A:A, MATCH($E259, '1.MetaData'!$B:$B, 0))</f>
        <v>205</v>
      </c>
      <c r="B259" s="245" t="s">
        <v>3727</v>
      </c>
      <c r="C259" s="14">
        <v>1</v>
      </c>
      <c r="D259" s="14" t="s">
        <v>70</v>
      </c>
      <c r="E259" s="1" t="str">
        <f ca="1">VLOOKUP(B259,'2.Tissue'!$B:$D,2,FALSE)</f>
        <v>OG205</v>
      </c>
      <c r="F259" s="80" t="str">
        <f ca="1">IF(C259&gt;1,_xlfn.CONCAT(B259,"_D",C259),_xlfn.CONCAT(B259,"_D"))</f>
        <v>OG205F_D</v>
      </c>
      <c r="G259" s="58" t="str">
        <f ca="1">VLOOKUP($E259,'1.MetaData'!$B:$H,3,FALSE)</f>
        <v>Galeocerdo cuvier</v>
      </c>
      <c r="H259" s="40" t="str">
        <f ca="1">VLOOKUP($E259,'1.MetaData'!$B:$H,4,FALSE)</f>
        <v>Tiger Shark</v>
      </c>
      <c r="I259" s="194">
        <f ca="1">VLOOKUP(DNAEXT[[#This Row],[Sample ID]],'2.Tissue'!B:N,13,FALSE)</f>
        <v>0</v>
      </c>
      <c r="J259" s="26" t="s">
        <v>3374</v>
      </c>
      <c r="K259" s="168">
        <v>45030</v>
      </c>
      <c r="L259" s="26" t="s">
        <v>3420</v>
      </c>
      <c r="M259" s="26" t="s">
        <v>3376</v>
      </c>
      <c r="N259" s="169">
        <v>200</v>
      </c>
      <c r="O259" s="170">
        <v>76.8</v>
      </c>
      <c r="P259" s="170"/>
      <c r="Q259" s="170"/>
      <c r="R259" s="170"/>
      <c r="S259" s="43">
        <f ca="1">IF(P259="NA", "NA", IF(OR(O259="NA", P259=""), P259, O259/P259))</f>
        <v>0</v>
      </c>
      <c r="T259" s="27">
        <f ca="1">O259*N259</f>
        <v>15360</v>
      </c>
      <c r="U259" s="26"/>
      <c r="V259" s="171"/>
      <c r="W259" s="26"/>
      <c r="X259" s="2" t="str" cm="1">
        <f t="array" aca="1" ref="X259" ca="1">IF(B259="","",IF(MAX(IF(B:B=B259,C:C))=C259,"Y","N"))</f>
        <v>Y</v>
      </c>
      <c r="Y259" s="2"/>
      <c r="Z259" s="172"/>
      <c r="AA259" s="2"/>
    </row>
    <row r="260" spans="1:27" hidden="1" x14ac:dyDescent="0.25">
      <c r="A260" s="115">
        <f ca="1">INDEX('1.MetaData'!A:A, MATCH($E260, '1.MetaData'!$B:$B, 0))</f>
        <v>206</v>
      </c>
      <c r="B260" s="245" t="s">
        <v>3728</v>
      </c>
      <c r="C260" s="14">
        <v>1</v>
      </c>
      <c r="D260" s="14" t="s">
        <v>70</v>
      </c>
      <c r="E260" s="1" t="str">
        <f ca="1">VLOOKUP(B260,'2.Tissue'!$B:$D,2,FALSE)</f>
        <v>OG206</v>
      </c>
      <c r="F260" s="80" t="str">
        <f ca="1">IF(C260&gt;1,_xlfn.CONCAT(B260,"_D",C260),_xlfn.CONCAT(B260,"_D"))</f>
        <v>OG206F_D</v>
      </c>
      <c r="G260" s="58" t="str">
        <f ca="1">VLOOKUP($E260,'1.MetaData'!$B:$H,3,FALSE)</f>
        <v>Galeocerdo cuvier</v>
      </c>
      <c r="H260" s="40" t="str">
        <f ca="1">VLOOKUP($E260,'1.MetaData'!$B:$H,4,FALSE)</f>
        <v>Tiger Shark</v>
      </c>
      <c r="I260" s="194">
        <f ca="1">VLOOKUP(DNAEXT[[#This Row],[Sample ID]],'2.Tissue'!B:N,13,FALSE)</f>
        <v>0</v>
      </c>
      <c r="J260" s="26" t="s">
        <v>3374</v>
      </c>
      <c r="K260" s="168">
        <v>45030</v>
      </c>
      <c r="L260" s="26" t="s">
        <v>3420</v>
      </c>
      <c r="M260" s="26" t="s">
        <v>3376</v>
      </c>
      <c r="N260" s="169">
        <v>200</v>
      </c>
      <c r="O260" s="170">
        <v>67.599999999999994</v>
      </c>
      <c r="P260" s="170"/>
      <c r="Q260" s="170"/>
      <c r="R260" s="170"/>
      <c r="S260" s="43">
        <f ca="1">IF(P260="NA", "NA", IF(OR(O260="NA", P260=""), P260, O260/P260))</f>
        <v>0</v>
      </c>
      <c r="T260" s="27">
        <f ca="1">O260*N260</f>
        <v>13519.999999999998</v>
      </c>
      <c r="U260" s="26"/>
      <c r="V260" s="171"/>
      <c r="W260" s="26"/>
      <c r="X260" s="2" t="str" cm="1">
        <f t="array" aca="1" ref="X260" ca="1">IF(B260="","",IF(MAX(IF(B:B=B260,C:C))=C260,"Y","N"))</f>
        <v>Y</v>
      </c>
      <c r="Y260" s="2"/>
      <c r="Z260" s="172"/>
      <c r="AA260" s="2"/>
    </row>
    <row r="261" spans="1:27" hidden="1" x14ac:dyDescent="0.25">
      <c r="A261" s="115">
        <f ca="1">INDEX('1.MetaData'!A:A, MATCH($E261, '1.MetaData'!$B:$B, 0))</f>
        <v>207</v>
      </c>
      <c r="B261" s="245" t="s">
        <v>3729</v>
      </c>
      <c r="C261" s="14">
        <v>1</v>
      </c>
      <c r="D261" s="14" t="s">
        <v>70</v>
      </c>
      <c r="E261" s="1" t="str">
        <f ca="1">VLOOKUP(B261,'2.Tissue'!$B:$D,2,FALSE)</f>
        <v>OG207</v>
      </c>
      <c r="F261" s="80" t="str">
        <f ca="1">IF(C261&gt;1,_xlfn.CONCAT(B261,"_D",C261),_xlfn.CONCAT(B261,"_D"))</f>
        <v>OG207F_D</v>
      </c>
      <c r="G261" s="58" t="str">
        <f ca="1">VLOOKUP($E261,'1.MetaData'!$B:$H,3,FALSE)</f>
        <v>Galeocerdo cuvier</v>
      </c>
      <c r="H261" s="40" t="str">
        <f ca="1">VLOOKUP($E261,'1.MetaData'!$B:$H,4,FALSE)</f>
        <v>Tiger Shark</v>
      </c>
      <c r="I261" s="194">
        <f ca="1">VLOOKUP(DNAEXT[[#This Row],[Sample ID]],'2.Tissue'!B:N,13,FALSE)</f>
        <v>0</v>
      </c>
      <c r="J261" s="26" t="s">
        <v>3374</v>
      </c>
      <c r="K261" s="168">
        <v>45030</v>
      </c>
      <c r="L261" s="26" t="s">
        <v>3420</v>
      </c>
      <c r="M261" s="26" t="s">
        <v>3376</v>
      </c>
      <c r="N261" s="169">
        <v>200</v>
      </c>
      <c r="O261" s="170">
        <v>117</v>
      </c>
      <c r="P261" s="170"/>
      <c r="Q261" s="170"/>
      <c r="R261" s="170"/>
      <c r="S261" s="43">
        <f ca="1">IF(P261="NA", "NA", IF(OR(O261="NA", P261=""), P261, O261/P261))</f>
        <v>0</v>
      </c>
      <c r="T261" s="27">
        <f ca="1">O261*N261</f>
        <v>23400</v>
      </c>
      <c r="U261" s="26"/>
      <c r="V261" s="171"/>
      <c r="W261" s="26"/>
      <c r="X261" s="2" t="str" cm="1">
        <f t="array" aca="1" ref="X261" ca="1">IF(B261="","",IF(MAX(IF(B:B=B261,C:C))=C261,"Y","N"))</f>
        <v>Y</v>
      </c>
      <c r="Y261" s="2"/>
      <c r="Z261" s="172"/>
      <c r="AA261" s="333"/>
    </row>
    <row r="262" spans="1:27" hidden="1" x14ac:dyDescent="0.25">
      <c r="A262" s="115">
        <f ca="1">INDEX('1.MetaData'!A:A, MATCH($E262, '1.MetaData'!$B:$B, 0))</f>
        <v>208</v>
      </c>
      <c r="B262" s="245" t="s">
        <v>3730</v>
      </c>
      <c r="C262" s="14">
        <v>1</v>
      </c>
      <c r="D262" s="14" t="s">
        <v>70</v>
      </c>
      <c r="E262" s="1" t="str">
        <f ca="1">VLOOKUP(B262,'2.Tissue'!$B:$D,2,FALSE)</f>
        <v>OG208</v>
      </c>
      <c r="F262" s="80" t="str">
        <f ca="1">IF(C262&gt;1,_xlfn.CONCAT(B262,"_D",C262),_xlfn.CONCAT(B262,"_D"))</f>
        <v>OG208F_D</v>
      </c>
      <c r="G262" s="58" t="str">
        <f ca="1">VLOOKUP($E262,'1.MetaData'!$B:$H,3,FALSE)</f>
        <v>Galeocerdo cuvier</v>
      </c>
      <c r="H262" s="40" t="str">
        <f ca="1">VLOOKUP($E262,'1.MetaData'!$B:$H,4,FALSE)</f>
        <v>Tiger Shark</v>
      </c>
      <c r="I262" s="194">
        <f ca="1">VLOOKUP(DNAEXT[[#This Row],[Sample ID]],'2.Tissue'!B:N,13,FALSE)</f>
        <v>0</v>
      </c>
      <c r="J262" s="26" t="s">
        <v>3374</v>
      </c>
      <c r="K262" s="168">
        <v>45030</v>
      </c>
      <c r="L262" s="26" t="s">
        <v>3420</v>
      </c>
      <c r="M262" s="26" t="s">
        <v>3376</v>
      </c>
      <c r="N262" s="169">
        <v>200</v>
      </c>
      <c r="O262" s="170">
        <v>88.8</v>
      </c>
      <c r="P262" s="170"/>
      <c r="Q262" s="170"/>
      <c r="R262" s="170"/>
      <c r="S262" s="43">
        <f ca="1">IF(P262="NA", "NA", IF(OR(O262="NA", P262=""), P262, O262/P262))</f>
        <v>0</v>
      </c>
      <c r="T262" s="27">
        <f ca="1">O262*N262</f>
        <v>17760</v>
      </c>
      <c r="U262" s="26"/>
      <c r="V262" s="171"/>
      <c r="W262" s="26"/>
      <c r="X262" s="2" t="str" cm="1">
        <f t="array" aca="1" ref="X262" ca="1">IF(B262="","",IF(MAX(IF(B:B=B262,C:C))=C262,"Y","N"))</f>
        <v>Y</v>
      </c>
      <c r="Y262" s="2"/>
      <c r="Z262" s="172"/>
      <c r="AA262" s="2"/>
    </row>
    <row r="263" spans="1:27" hidden="1" x14ac:dyDescent="0.25">
      <c r="A263" s="115">
        <f ca="1">INDEX('1.MetaData'!A:A, MATCH($E263, '1.MetaData'!$B:$B, 0))</f>
        <v>209</v>
      </c>
      <c r="B263" s="245" t="s">
        <v>3731</v>
      </c>
      <c r="C263" s="14">
        <v>1</v>
      </c>
      <c r="D263" s="14" t="s">
        <v>70</v>
      </c>
      <c r="E263" s="1" t="str">
        <f ca="1">VLOOKUP(B263,'2.Tissue'!$B:$D,2,FALSE)</f>
        <v>OG209</v>
      </c>
      <c r="F263" s="80" t="str">
        <f ca="1">IF(C263&gt;1,_xlfn.CONCAT(B263,"_D",C263),_xlfn.CONCAT(B263,"_D"))</f>
        <v>OG209F_D</v>
      </c>
      <c r="G263" s="58" t="str">
        <f ca="1">VLOOKUP($E263,'1.MetaData'!$B:$H,3,FALSE)</f>
        <v>Galeocerdo cuvier</v>
      </c>
      <c r="H263" s="40" t="str">
        <f ca="1">VLOOKUP($E263,'1.MetaData'!$B:$H,4,FALSE)</f>
        <v>Tiger Shark</v>
      </c>
      <c r="I263" s="194">
        <f ca="1">VLOOKUP(DNAEXT[[#This Row],[Sample ID]],'2.Tissue'!B:N,13,FALSE)</f>
        <v>0</v>
      </c>
      <c r="J263" s="26" t="s">
        <v>3374</v>
      </c>
      <c r="K263" s="168">
        <v>45048</v>
      </c>
      <c r="L263" s="26" t="s">
        <v>3732</v>
      </c>
      <c r="M263" s="26" t="s">
        <v>3376</v>
      </c>
      <c r="N263" s="169">
        <v>200</v>
      </c>
      <c r="O263" s="170">
        <v>186</v>
      </c>
      <c r="P263" s="170"/>
      <c r="Q263" s="170"/>
      <c r="R263" s="170"/>
      <c r="S263" s="43">
        <f ca="1">IF(P263="NA", "NA", IF(OR(O263="NA", P263=""), P263, O263/P263))</f>
        <v>0</v>
      </c>
      <c r="T263" s="27">
        <f ca="1">O263*N263</f>
        <v>37200</v>
      </c>
      <c r="U263" s="26"/>
      <c r="V263" s="171"/>
      <c r="W263" s="26"/>
      <c r="X263" s="2" t="str" cm="1">
        <f t="array" aca="1" ref="X263" ca="1">IF(B263="","",IF(MAX(IF(B:B=B263,C:C))=C263,"Y","N"))</f>
        <v>Y</v>
      </c>
      <c r="Y263" s="2"/>
      <c r="Z263" s="172"/>
      <c r="AA263" s="2"/>
    </row>
    <row r="264" spans="1:27" hidden="1" x14ac:dyDescent="0.25">
      <c r="A264" s="115">
        <f ca="1">INDEX('1.MetaData'!A:A, MATCH($E264, '1.MetaData'!$B:$B, 0))</f>
        <v>210</v>
      </c>
      <c r="B264" s="245" t="s">
        <v>3733</v>
      </c>
      <c r="C264" s="14">
        <v>1</v>
      </c>
      <c r="D264" s="14" t="s">
        <v>70</v>
      </c>
      <c r="E264" s="1" t="str">
        <f ca="1">VLOOKUP(B264,'2.Tissue'!$B:$D,2,FALSE)</f>
        <v>OG210</v>
      </c>
      <c r="F264" s="80" t="str">
        <f ca="1">IF(C264&gt;1,_xlfn.CONCAT(B264,"_D",C264),_xlfn.CONCAT(B264,"_D"))</f>
        <v>OG210F_D</v>
      </c>
      <c r="G264" s="58" t="str">
        <f ca="1">VLOOKUP($E264,'1.MetaData'!$B:$H,3,FALSE)</f>
        <v>Galeocerdo cuvier</v>
      </c>
      <c r="H264" s="40" t="str">
        <f ca="1">VLOOKUP($E264,'1.MetaData'!$B:$H,4,FALSE)</f>
        <v>Tiger Shark</v>
      </c>
      <c r="I264" s="194">
        <f ca="1">VLOOKUP(DNAEXT[[#This Row],[Sample ID]],'2.Tissue'!B:N,13,FALSE)</f>
        <v>0</v>
      </c>
      <c r="J264" s="26" t="s">
        <v>3374</v>
      </c>
      <c r="K264" s="168">
        <v>45048</v>
      </c>
      <c r="L264" s="26" t="s">
        <v>3732</v>
      </c>
      <c r="M264" s="26" t="s">
        <v>3376</v>
      </c>
      <c r="N264" s="169">
        <v>200</v>
      </c>
      <c r="O264" s="170">
        <v>226</v>
      </c>
      <c r="P264" s="170"/>
      <c r="Q264" s="170"/>
      <c r="R264" s="170"/>
      <c r="S264" s="43">
        <f ca="1">IF(P264="NA", "NA", IF(OR(O264="NA", P264=""), P264, O264/P264))</f>
        <v>0</v>
      </c>
      <c r="T264" s="27">
        <f ca="1">O264*N264</f>
        <v>45200</v>
      </c>
      <c r="U264" s="26"/>
      <c r="V264" s="171"/>
      <c r="W264" s="26"/>
      <c r="X264" s="2" t="str" cm="1">
        <f t="array" aca="1" ref="X264" ca="1">IF(B264="","",IF(MAX(IF(B:B=B264,C:C))=C264,"Y","N"))</f>
        <v>Y</v>
      </c>
      <c r="Y264" s="2"/>
      <c r="Z264" s="172"/>
      <c r="AA264" s="2"/>
    </row>
    <row r="265" spans="1:27" hidden="1" x14ac:dyDescent="0.25">
      <c r="A265" s="115">
        <f ca="1">INDEX('1.MetaData'!A:A, MATCH($E265, '1.MetaData'!$B:$B, 0))</f>
        <v>211</v>
      </c>
      <c r="B265" s="245" t="s">
        <v>3734</v>
      </c>
      <c r="C265" s="14">
        <v>1</v>
      </c>
      <c r="D265" s="14" t="s">
        <v>70</v>
      </c>
      <c r="E265" s="1" t="str">
        <f ca="1">VLOOKUP(B265,'2.Tissue'!$B:$D,2,FALSE)</f>
        <v>OG211</v>
      </c>
      <c r="F265" s="80" t="str">
        <f ca="1">IF(C265&gt;1,_xlfn.CONCAT(B265,"_D",C265),_xlfn.CONCAT(B265,"_D"))</f>
        <v>OG211F_D</v>
      </c>
      <c r="G265" s="58" t="str">
        <f ca="1">VLOOKUP($E265,'1.MetaData'!$B:$H,3,FALSE)</f>
        <v>Galeocerdo cuvier</v>
      </c>
      <c r="H265" s="40" t="str">
        <f ca="1">VLOOKUP($E265,'1.MetaData'!$B:$H,4,FALSE)</f>
        <v>Tiger Shark</v>
      </c>
      <c r="I265" s="194">
        <f ca="1">VLOOKUP(DNAEXT[[#This Row],[Sample ID]],'2.Tissue'!B:N,13,FALSE)</f>
        <v>0</v>
      </c>
      <c r="J265" s="26" t="s">
        <v>3374</v>
      </c>
      <c r="K265" s="168">
        <v>45048</v>
      </c>
      <c r="L265" s="26" t="s">
        <v>3732</v>
      </c>
      <c r="M265" s="26" t="s">
        <v>3376</v>
      </c>
      <c r="N265" s="169">
        <v>200</v>
      </c>
      <c r="O265" s="170">
        <v>148</v>
      </c>
      <c r="P265" s="170"/>
      <c r="Q265" s="170"/>
      <c r="R265" s="170"/>
      <c r="S265" s="43">
        <f ca="1">IF(P265="NA", "NA", IF(OR(O265="NA", P265=""), P265, O265/P265))</f>
        <v>0</v>
      </c>
      <c r="T265" s="27">
        <f ca="1">O265*N265</f>
        <v>29600</v>
      </c>
      <c r="U265" s="26"/>
      <c r="V265" s="171"/>
      <c r="W265" s="26"/>
      <c r="X265" s="2" t="str" cm="1">
        <f t="array" aca="1" ref="X265" ca="1">IF(B265="","",IF(MAX(IF(B:B=B265,C:C))=C265,"Y","N"))</f>
        <v>Y</v>
      </c>
      <c r="Y265" s="2"/>
      <c r="Z265" s="172"/>
      <c r="AA265" s="2"/>
    </row>
    <row r="266" spans="1:27" hidden="1" x14ac:dyDescent="0.25">
      <c r="A266" s="115">
        <f ca="1">INDEX('1.MetaData'!A:A, MATCH($E266, '1.MetaData'!$B:$B, 0))</f>
        <v>212</v>
      </c>
      <c r="B266" s="245" t="s">
        <v>3735</v>
      </c>
      <c r="C266" s="14">
        <v>1</v>
      </c>
      <c r="D266" s="14" t="s">
        <v>70</v>
      </c>
      <c r="E266" s="1" t="str">
        <f ca="1">VLOOKUP(B266,'2.Tissue'!$B:$D,2,FALSE)</f>
        <v>OG212</v>
      </c>
      <c r="F266" s="80" t="str">
        <f ca="1">IF(C266&gt;1,_xlfn.CONCAT(B266,"_D",C266),_xlfn.CONCAT(B266,"_D"))</f>
        <v>OG212F_D</v>
      </c>
      <c r="G266" s="58" t="str">
        <f ca="1">VLOOKUP($E266,'1.MetaData'!$B:$H,3,FALSE)</f>
        <v>Galeocerdo cuvier</v>
      </c>
      <c r="H266" s="40" t="str">
        <f ca="1">VLOOKUP($E266,'1.MetaData'!$B:$H,4,FALSE)</f>
        <v>Tiger Shark</v>
      </c>
      <c r="I266" s="194">
        <f ca="1">VLOOKUP(DNAEXT[[#This Row],[Sample ID]],'2.Tissue'!B:N,13,FALSE)</f>
        <v>0</v>
      </c>
      <c r="J266" s="26" t="s">
        <v>3374</v>
      </c>
      <c r="K266" s="168">
        <v>45048</v>
      </c>
      <c r="L266" s="26" t="s">
        <v>3732</v>
      </c>
      <c r="M266" s="26" t="s">
        <v>3376</v>
      </c>
      <c r="N266" s="169">
        <v>200</v>
      </c>
      <c r="O266" s="170">
        <v>136</v>
      </c>
      <c r="P266" s="170"/>
      <c r="Q266" s="170"/>
      <c r="R266" s="170"/>
      <c r="S266" s="43">
        <f ca="1">IF(P266="NA", "NA", IF(OR(O266="NA", P266=""), P266, O266/P266))</f>
        <v>0</v>
      </c>
      <c r="T266" s="27">
        <f ca="1">O266*N266</f>
        <v>27200</v>
      </c>
      <c r="U266" s="26"/>
      <c r="V266" s="171"/>
      <c r="W266" s="26"/>
      <c r="X266" s="2" t="str" cm="1">
        <f t="array" aca="1" ref="X266" ca="1">IF(B266="","",IF(MAX(IF(B:B=B266,C:C))=C266,"Y","N"))</f>
        <v>Y</v>
      </c>
      <c r="Y266" s="2"/>
      <c r="Z266" s="172"/>
      <c r="AA266" s="2"/>
    </row>
    <row r="267" spans="1:27" hidden="1" x14ac:dyDescent="0.25">
      <c r="A267" s="115">
        <f ca="1">INDEX('1.MetaData'!A:A, MATCH($E267, '1.MetaData'!$B:$B, 0))</f>
        <v>213</v>
      </c>
      <c r="B267" s="245" t="s">
        <v>3736</v>
      </c>
      <c r="C267" s="14">
        <v>1</v>
      </c>
      <c r="D267" s="14" t="s">
        <v>70</v>
      </c>
      <c r="E267" s="1" t="str">
        <f ca="1">VLOOKUP(B267,'2.Tissue'!$B:$D,2,FALSE)</f>
        <v>OG213</v>
      </c>
      <c r="F267" s="80" t="str">
        <f ca="1">IF(C267&gt;1,_xlfn.CONCAT(B267,"_D",C267),_xlfn.CONCAT(B267,"_D"))</f>
        <v>OG213F_D</v>
      </c>
      <c r="G267" s="58" t="str">
        <f ca="1">VLOOKUP($E267,'1.MetaData'!$B:$H,3,FALSE)</f>
        <v>Galeocerdo cuvier</v>
      </c>
      <c r="H267" s="40" t="str">
        <f ca="1">VLOOKUP($E267,'1.MetaData'!$B:$H,4,FALSE)</f>
        <v>Tiger Shark</v>
      </c>
      <c r="I267" s="194">
        <f ca="1">VLOOKUP(DNAEXT[[#This Row],[Sample ID]],'2.Tissue'!B:N,13,FALSE)</f>
        <v>0</v>
      </c>
      <c r="J267" s="26" t="s">
        <v>3374</v>
      </c>
      <c r="K267" s="168">
        <v>45048</v>
      </c>
      <c r="L267" s="26" t="s">
        <v>3732</v>
      </c>
      <c r="M267" s="26" t="s">
        <v>3376</v>
      </c>
      <c r="N267" s="169">
        <v>200</v>
      </c>
      <c r="O267" s="170">
        <v>157</v>
      </c>
      <c r="P267" s="170"/>
      <c r="Q267" s="170"/>
      <c r="R267" s="170"/>
      <c r="S267" s="43">
        <f ca="1">IF(P267="NA", "NA", IF(OR(O267="NA", P267=""), P267, O267/P267))</f>
        <v>0</v>
      </c>
      <c r="T267" s="27">
        <f ca="1">O267*N267</f>
        <v>31400</v>
      </c>
      <c r="U267" s="26"/>
      <c r="V267" s="171"/>
      <c r="W267" s="26"/>
      <c r="X267" s="2" t="str" cm="1">
        <f t="array" aca="1" ref="X267" ca="1">IF(B267="","",IF(MAX(IF(B:B=B267,C:C))=C267,"Y","N"))</f>
        <v>Y</v>
      </c>
      <c r="Y267" s="2"/>
      <c r="Z267" s="172"/>
      <c r="AA267" s="2"/>
    </row>
    <row r="268" spans="1:27" hidden="1" x14ac:dyDescent="0.25">
      <c r="A268" s="115">
        <f ca="1">INDEX('1.MetaData'!A:A, MATCH($E268, '1.MetaData'!$B:$B, 0))</f>
        <v>214</v>
      </c>
      <c r="B268" s="245" t="s">
        <v>3737</v>
      </c>
      <c r="C268" s="14">
        <v>1</v>
      </c>
      <c r="D268" s="14" t="s">
        <v>70</v>
      </c>
      <c r="E268" s="1" t="str">
        <f ca="1">VLOOKUP(B268,'2.Tissue'!$B:$D,2,FALSE)</f>
        <v>OG214</v>
      </c>
      <c r="F268" s="80" t="str">
        <f ca="1">IF(C268&gt;1,_xlfn.CONCAT(B268,"_D",C268),_xlfn.CONCAT(B268,"_D"))</f>
        <v>OG214F_D</v>
      </c>
      <c r="G268" s="58" t="str">
        <f ca="1">VLOOKUP($E268,'1.MetaData'!$B:$H,3,FALSE)</f>
        <v>Galeocerdo cuvier</v>
      </c>
      <c r="H268" s="40" t="str">
        <f ca="1">VLOOKUP($E268,'1.MetaData'!$B:$H,4,FALSE)</f>
        <v>Tiger Shark</v>
      </c>
      <c r="I268" s="194">
        <f ca="1">VLOOKUP(DNAEXT[[#This Row],[Sample ID]],'2.Tissue'!B:N,13,FALSE)</f>
        <v>0</v>
      </c>
      <c r="J268" s="26" t="s">
        <v>3374</v>
      </c>
      <c r="K268" s="168">
        <v>45048</v>
      </c>
      <c r="L268" s="26" t="s">
        <v>3732</v>
      </c>
      <c r="M268" s="26" t="s">
        <v>3376</v>
      </c>
      <c r="N268" s="169">
        <v>200</v>
      </c>
      <c r="O268" s="170">
        <v>119</v>
      </c>
      <c r="P268" s="170"/>
      <c r="Q268" s="170"/>
      <c r="R268" s="170"/>
      <c r="S268" s="43">
        <f ca="1">IF(P268="NA", "NA", IF(OR(O268="NA", P268=""), P268, O268/P268))</f>
        <v>0</v>
      </c>
      <c r="T268" s="27">
        <f ca="1">O268*N268</f>
        <v>23800</v>
      </c>
      <c r="U268" s="26"/>
      <c r="V268" s="171"/>
      <c r="W268" s="26"/>
      <c r="X268" s="2" t="str" cm="1">
        <f t="array" aca="1" ref="X268" ca="1">IF(B268="","",IF(MAX(IF(B:B=B268,C:C))=C268,"Y","N"))</f>
        <v>Y</v>
      </c>
      <c r="Y268" s="2"/>
      <c r="Z268" s="172"/>
      <c r="AA268" s="2"/>
    </row>
    <row r="269" spans="1:27" hidden="1" x14ac:dyDescent="0.25">
      <c r="A269" s="115">
        <f ca="1">INDEX('1.MetaData'!A:A, MATCH($E269, '1.MetaData'!$B:$B, 0))</f>
        <v>215</v>
      </c>
      <c r="B269" s="245" t="s">
        <v>4226</v>
      </c>
      <c r="C269" s="14">
        <v>1</v>
      </c>
      <c r="D269" s="14" t="s">
        <v>70</v>
      </c>
      <c r="E269" s="1" t="str">
        <f ca="1">VLOOKUP(B269,'2.Tissue'!$B:$D,2,FALSE)</f>
        <v>OG215</v>
      </c>
      <c r="F269" s="80" t="str">
        <f ca="1">IF(C269&gt;1,_xlfn.CONCAT(B269,"_D",C269),_xlfn.CONCAT(B269,"_D"))</f>
        <v>OG215F_D</v>
      </c>
      <c r="G269" s="58" t="str">
        <f ca="1">VLOOKUP($E269,'1.MetaData'!$B:$H,3,FALSE)</f>
        <v>Galeocerdo cuvier</v>
      </c>
      <c r="H269" s="40" t="str">
        <f ca="1">VLOOKUP($E269,'1.MetaData'!$B:$H,4,FALSE)</f>
        <v>Tiger Shark</v>
      </c>
      <c r="I269" s="194">
        <f ca="1">VLOOKUP(DNAEXT[[#This Row],[Sample ID]],'2.Tissue'!B:N,13,FALSE)</f>
        <v>0</v>
      </c>
      <c r="J269" s="26" t="s">
        <v>3374</v>
      </c>
      <c r="K269" s="168">
        <v>45048</v>
      </c>
      <c r="L269" s="26" t="s">
        <v>3732</v>
      </c>
      <c r="M269" s="26" t="s">
        <v>3376</v>
      </c>
      <c r="N269" s="169">
        <v>200</v>
      </c>
      <c r="O269" s="170">
        <v>54.6</v>
      </c>
      <c r="P269" s="170"/>
      <c r="Q269" s="170"/>
      <c r="R269" s="170"/>
      <c r="S269" s="43">
        <f ca="1">IF(P269="NA", "NA", IF(OR(O269="NA", P269=""), P269, O269/P269))</f>
        <v>0</v>
      </c>
      <c r="T269" s="27">
        <f ca="1">O269*N269</f>
        <v>10920</v>
      </c>
      <c r="U269" s="26"/>
      <c r="V269" s="171"/>
      <c r="W269" s="26"/>
      <c r="X269" s="2" t="str" cm="1">
        <f t="array" aca="1" ref="X269" ca="1">IF(B269="","",IF(MAX(IF(B:B=B269,C:C))=C269,"Y","N"))</f>
        <v>Y</v>
      </c>
      <c r="Y269" s="2"/>
      <c r="Z269" s="172"/>
      <c r="AA269" s="2"/>
    </row>
    <row r="270" spans="1:27" hidden="1" x14ac:dyDescent="0.25">
      <c r="A270" s="115">
        <f ca="1">INDEX('1.MetaData'!A:A, MATCH($E270, '1.MetaData'!$B:$B, 0))</f>
        <v>216</v>
      </c>
      <c r="B270" s="245" t="s">
        <v>4227</v>
      </c>
      <c r="C270" s="14">
        <v>1</v>
      </c>
      <c r="D270" s="14" t="s">
        <v>70</v>
      </c>
      <c r="E270" s="1" t="str">
        <f ca="1">VLOOKUP(B270,'2.Tissue'!$B:$D,2,FALSE)</f>
        <v>OG216</v>
      </c>
      <c r="F270" s="80" t="str">
        <f ca="1">IF(C270&gt;1,_xlfn.CONCAT(B270,"_D",C270),_xlfn.CONCAT(B270,"_D"))</f>
        <v>OG216F_D</v>
      </c>
      <c r="G270" s="58" t="str">
        <f ca="1">VLOOKUP($E270,'1.MetaData'!$B:$H,3,FALSE)</f>
        <v>Galeocerdo cuvier</v>
      </c>
      <c r="H270" s="40" t="str">
        <f ca="1">VLOOKUP($E270,'1.MetaData'!$B:$H,4,FALSE)</f>
        <v>Tiger Shark</v>
      </c>
      <c r="I270" s="194">
        <f ca="1">VLOOKUP(DNAEXT[[#This Row],[Sample ID]],'2.Tissue'!B:N,13,FALSE)</f>
        <v>0</v>
      </c>
      <c r="J270" s="26" t="s">
        <v>3374</v>
      </c>
      <c r="K270" s="168">
        <v>45048</v>
      </c>
      <c r="L270" s="26" t="s">
        <v>3732</v>
      </c>
      <c r="M270" s="26" t="s">
        <v>3376</v>
      </c>
      <c r="N270" s="169">
        <v>200</v>
      </c>
      <c r="O270" s="170">
        <v>100</v>
      </c>
      <c r="P270" s="170"/>
      <c r="Q270" s="170"/>
      <c r="R270" s="170"/>
      <c r="S270" s="43">
        <f ca="1">IF(P270="NA", "NA", IF(OR(O270="NA", P270=""), P270, O270/P270))</f>
        <v>0</v>
      </c>
      <c r="T270" s="27">
        <f ca="1">O270*N270</f>
        <v>20000</v>
      </c>
      <c r="U270" s="26"/>
      <c r="V270" s="171"/>
      <c r="W270" s="26"/>
      <c r="X270" s="2" t="str" cm="1">
        <f t="array" aca="1" ref="X270" ca="1">IF(B270="","",IF(MAX(IF(B:B=B270,C:C))=C270,"Y","N"))</f>
        <v>Y</v>
      </c>
      <c r="Y270" s="2"/>
      <c r="Z270" s="172"/>
      <c r="AA270" s="2"/>
    </row>
    <row r="271" spans="1:27" hidden="1" x14ac:dyDescent="0.25">
      <c r="A271" s="115">
        <f ca="1">INDEX('1.MetaData'!A:A, MATCH($E271, '1.MetaData'!$B:$B, 0))</f>
        <v>217</v>
      </c>
      <c r="B271" s="245" t="s">
        <v>4228</v>
      </c>
      <c r="C271" s="14">
        <v>1</v>
      </c>
      <c r="D271" s="14" t="s">
        <v>70</v>
      </c>
      <c r="E271" s="1" t="str">
        <f ca="1">VLOOKUP(B271,'2.Tissue'!$B:$D,2,FALSE)</f>
        <v>OG217</v>
      </c>
      <c r="F271" s="80" t="str">
        <f ca="1">IF(C271&gt;1,_xlfn.CONCAT(B271,"_D",C271),_xlfn.CONCAT(B271,"_D"))</f>
        <v>OG217F_D</v>
      </c>
      <c r="G271" s="58" t="str">
        <f ca="1">VLOOKUP($E271,'1.MetaData'!$B:$H,3,FALSE)</f>
        <v>Galeocerdo cuvier</v>
      </c>
      <c r="H271" s="40" t="str">
        <f ca="1">VLOOKUP($E271,'1.MetaData'!$B:$H,4,FALSE)</f>
        <v>Tiger Shark</v>
      </c>
      <c r="I271" s="194">
        <f ca="1">VLOOKUP(DNAEXT[[#This Row],[Sample ID]],'2.Tissue'!B:N,13,FALSE)</f>
        <v>0</v>
      </c>
      <c r="J271" s="26" t="s">
        <v>3374</v>
      </c>
      <c r="K271" s="168">
        <v>45048</v>
      </c>
      <c r="L271" s="26" t="s">
        <v>3732</v>
      </c>
      <c r="M271" s="26" t="s">
        <v>3376</v>
      </c>
      <c r="N271" s="169">
        <v>200</v>
      </c>
      <c r="O271" s="170">
        <v>128</v>
      </c>
      <c r="P271" s="170"/>
      <c r="Q271" s="170"/>
      <c r="R271" s="170"/>
      <c r="S271" s="43">
        <f ca="1">IF(P271="NA", "NA", IF(OR(O271="NA", P271=""), P271, O271/P271))</f>
        <v>0</v>
      </c>
      <c r="T271" s="27">
        <f ca="1">O271*N271</f>
        <v>25600</v>
      </c>
      <c r="U271" s="26"/>
      <c r="V271" s="171"/>
      <c r="W271" s="26"/>
      <c r="X271" s="2" t="str" cm="1">
        <f t="array" aca="1" ref="X271" ca="1">IF(B271="","",IF(MAX(IF(B:B=B271,C:C))=C271,"Y","N"))</f>
        <v>Y</v>
      </c>
      <c r="Y271" s="2"/>
      <c r="Z271" s="172"/>
      <c r="AA271" s="2"/>
    </row>
    <row r="272" spans="1:27" hidden="1" x14ac:dyDescent="0.25">
      <c r="A272" s="115">
        <f ca="1">INDEX('1.MetaData'!A:A, MATCH($E272, '1.MetaData'!$B:$B, 0))</f>
        <v>218</v>
      </c>
      <c r="B272" s="245" t="s">
        <v>4229</v>
      </c>
      <c r="C272" s="14">
        <v>1</v>
      </c>
      <c r="D272" s="14" t="s">
        <v>70</v>
      </c>
      <c r="E272" s="1" t="str">
        <f ca="1">VLOOKUP(B272,'2.Tissue'!$B:$D,2,FALSE)</f>
        <v>OG218</v>
      </c>
      <c r="F272" s="80" t="str">
        <f ca="1">IF(C272&gt;1,_xlfn.CONCAT(B272,"_D",C272),_xlfn.CONCAT(B272,"_D"))</f>
        <v>OG218F_D</v>
      </c>
      <c r="G272" s="58" t="str">
        <f ca="1">VLOOKUP($E272,'1.MetaData'!$B:$H,3,FALSE)</f>
        <v>Galeocerdo cuvier</v>
      </c>
      <c r="H272" s="40" t="str">
        <f ca="1">VLOOKUP($E272,'1.MetaData'!$B:$H,4,FALSE)</f>
        <v>Tiger Shark</v>
      </c>
      <c r="I272" s="194">
        <f ca="1">VLOOKUP(DNAEXT[[#This Row],[Sample ID]],'2.Tissue'!B:N,13,FALSE)</f>
        <v>0</v>
      </c>
      <c r="J272" s="328" t="s">
        <v>3374</v>
      </c>
      <c r="K272" s="168">
        <v>45048</v>
      </c>
      <c r="L272" s="26" t="s">
        <v>3732</v>
      </c>
      <c r="M272" s="26" t="s">
        <v>3376</v>
      </c>
      <c r="N272" s="169">
        <v>200</v>
      </c>
      <c r="O272" s="170">
        <v>160</v>
      </c>
      <c r="P272" s="170"/>
      <c r="Q272" s="170"/>
      <c r="R272" s="170"/>
      <c r="S272" s="43">
        <f ca="1">IF(P272="NA", "NA", IF(OR(O272="NA", P272=""), P272, O272/P272))</f>
        <v>0</v>
      </c>
      <c r="T272" s="27">
        <f ca="1">O272*N272</f>
        <v>32000</v>
      </c>
      <c r="U272" s="26"/>
      <c r="V272" s="171"/>
      <c r="W272" s="26"/>
      <c r="X272" s="2" t="str" cm="1">
        <f t="array" aca="1" ref="X272" ca="1">IF(B272="","",IF(MAX(IF(B:B=B272,C:C))=C272,"Y","N"))</f>
        <v>Y</v>
      </c>
      <c r="Y272" s="2"/>
      <c r="Z272" s="172"/>
      <c r="AA272" s="2"/>
    </row>
    <row r="273" spans="1:32" hidden="1" x14ac:dyDescent="0.25">
      <c r="A273" s="115">
        <f ca="1">INDEX('1.MetaData'!A:A, MATCH($E273, '1.MetaData'!$B:$B, 0))</f>
        <v>219</v>
      </c>
      <c r="B273" s="245" t="s">
        <v>4230</v>
      </c>
      <c r="C273" s="14">
        <v>1</v>
      </c>
      <c r="D273" s="14" t="s">
        <v>70</v>
      </c>
      <c r="E273" s="1" t="str">
        <f ca="1">VLOOKUP(B273,'2.Tissue'!$B:$D,2,FALSE)</f>
        <v>OG219</v>
      </c>
      <c r="F273" s="80" t="str">
        <f ca="1">IF(C273&gt;1,_xlfn.CONCAT(B273,"_D",C273),_xlfn.CONCAT(B273,"_D"))</f>
        <v>OG219F_D</v>
      </c>
      <c r="G273" s="58" t="str">
        <f ca="1">VLOOKUP($E273,'1.MetaData'!$B:$H,3,FALSE)</f>
        <v>Galeocerdo cuvier</v>
      </c>
      <c r="H273" s="40" t="str">
        <f ca="1">VLOOKUP($E273,'1.MetaData'!$B:$H,4,FALSE)</f>
        <v>Tiger Shark</v>
      </c>
      <c r="I273" s="194">
        <f ca="1">VLOOKUP(DNAEXT[[#This Row],[Sample ID]],'2.Tissue'!B:N,13,FALSE)</f>
        <v>0</v>
      </c>
      <c r="J273" s="26" t="s">
        <v>3374</v>
      </c>
      <c r="K273" s="168">
        <v>45049</v>
      </c>
      <c r="L273" s="26" t="s">
        <v>4231</v>
      </c>
      <c r="M273" s="26" t="s">
        <v>3376</v>
      </c>
      <c r="N273" s="169">
        <v>200</v>
      </c>
      <c r="O273" s="170">
        <v>114</v>
      </c>
      <c r="P273" s="170"/>
      <c r="Q273" s="170"/>
      <c r="R273" s="170"/>
      <c r="S273" s="43">
        <f ca="1">IF(P273="NA", "NA", IF(OR(O273="NA", P273=""), P273, O273/P273))</f>
        <v>0</v>
      </c>
      <c r="T273" s="27">
        <f ca="1">O273*N273</f>
        <v>22800</v>
      </c>
      <c r="U273" s="26"/>
      <c r="V273" s="171"/>
      <c r="W273" s="26"/>
      <c r="X273" s="2" t="str" cm="1">
        <f t="array" aca="1" ref="X273" ca="1">IF(B273="","",IF(MAX(IF(B:B=B273,C:C))=C273,"Y","N"))</f>
        <v>Y</v>
      </c>
      <c r="Y273" s="2"/>
      <c r="Z273" s="172"/>
      <c r="AA273" s="2"/>
    </row>
    <row r="274" spans="1:32" hidden="1" x14ac:dyDescent="0.25">
      <c r="A274" s="115">
        <f ca="1">INDEX('1.MetaData'!A:A, MATCH($E274, '1.MetaData'!$B:$B, 0))</f>
        <v>220</v>
      </c>
      <c r="B274" s="245" t="s">
        <v>4232</v>
      </c>
      <c r="C274" s="14">
        <v>1</v>
      </c>
      <c r="D274" s="14" t="s">
        <v>70</v>
      </c>
      <c r="E274" s="1" t="str">
        <f ca="1">VLOOKUP(B274,'2.Tissue'!$B:$D,2,FALSE)</f>
        <v>OG220</v>
      </c>
      <c r="F274" s="80" t="str">
        <f ca="1">IF(C274&gt;1,_xlfn.CONCAT(B274,"_D",C274),_xlfn.CONCAT(B274,"_D"))</f>
        <v>OG220F_D</v>
      </c>
      <c r="G274" s="58" t="str">
        <f ca="1">VLOOKUP($E274,'1.MetaData'!$B:$H,3,FALSE)</f>
        <v>Galeocerdo cuvier</v>
      </c>
      <c r="H274" s="40" t="str">
        <f ca="1">VLOOKUP($E274,'1.MetaData'!$B:$H,4,FALSE)</f>
        <v>Tiger Shark</v>
      </c>
      <c r="I274" s="194">
        <f ca="1">VLOOKUP(DNAEXT[[#This Row],[Sample ID]],'2.Tissue'!B:N,13,FALSE)</f>
        <v>0</v>
      </c>
      <c r="J274" s="26" t="s">
        <v>3374</v>
      </c>
      <c r="K274" s="168">
        <v>45049</v>
      </c>
      <c r="L274" s="26" t="s">
        <v>4231</v>
      </c>
      <c r="M274" s="26" t="s">
        <v>3376</v>
      </c>
      <c r="N274" s="169">
        <v>200</v>
      </c>
      <c r="O274" s="170">
        <v>233</v>
      </c>
      <c r="P274" s="170"/>
      <c r="Q274" s="170"/>
      <c r="R274" s="170"/>
      <c r="S274" s="43">
        <f ca="1">IF(P274="NA", "NA", IF(OR(O274="NA", P274=""), P274, O274/P274))</f>
        <v>0</v>
      </c>
      <c r="T274" s="27">
        <f ca="1">O274*N274</f>
        <v>46600</v>
      </c>
      <c r="U274" s="26"/>
      <c r="V274" s="171"/>
      <c r="W274" s="26"/>
      <c r="X274" s="2" t="str" cm="1">
        <f t="array" aca="1" ref="X274" ca="1">IF(B274="","",IF(MAX(IF(B:B=B274,C:C))=C274,"Y","N"))</f>
        <v>Y</v>
      </c>
      <c r="Y274" s="2"/>
      <c r="Z274" s="172"/>
      <c r="AA274" s="2"/>
    </row>
    <row r="275" spans="1:32" hidden="1" x14ac:dyDescent="0.25">
      <c r="A275" s="115">
        <f ca="1">INDEX('1.MetaData'!A:A, MATCH($E275, '1.MetaData'!$B:$B, 0))</f>
        <v>221</v>
      </c>
      <c r="B275" s="245" t="s">
        <v>4233</v>
      </c>
      <c r="C275" s="14">
        <v>1</v>
      </c>
      <c r="D275" s="14" t="s">
        <v>70</v>
      </c>
      <c r="E275" s="1" t="str">
        <f ca="1">VLOOKUP(B275,'2.Tissue'!$B:$D,2,FALSE)</f>
        <v>OG221</v>
      </c>
      <c r="F275" s="80" t="str">
        <f ca="1">IF(C275&gt;1,_xlfn.CONCAT(B275,"_D",C275),_xlfn.CONCAT(B275,"_D"))</f>
        <v>OG221F_D</v>
      </c>
      <c r="G275" s="58" t="str">
        <f ca="1">VLOOKUP($E275,'1.MetaData'!$B:$H,3,FALSE)</f>
        <v>Galeocerdo cuvier</v>
      </c>
      <c r="H275" s="40" t="str">
        <f ca="1">VLOOKUP($E275,'1.MetaData'!$B:$H,4,FALSE)</f>
        <v>Tiger Shark</v>
      </c>
      <c r="I275" s="194">
        <f ca="1">VLOOKUP(DNAEXT[[#This Row],[Sample ID]],'2.Tissue'!B:N,13,FALSE)</f>
        <v>0</v>
      </c>
      <c r="J275" s="26" t="s">
        <v>3374</v>
      </c>
      <c r="K275" s="168">
        <v>45049</v>
      </c>
      <c r="L275" s="26" t="s">
        <v>4231</v>
      </c>
      <c r="M275" s="26" t="s">
        <v>3376</v>
      </c>
      <c r="N275" s="169">
        <v>200</v>
      </c>
      <c r="O275" s="170">
        <v>185</v>
      </c>
      <c r="P275" s="170"/>
      <c r="Q275" s="170"/>
      <c r="R275" s="170"/>
      <c r="S275" s="43">
        <f ca="1">IF(P275="NA", "NA", IF(OR(O275="NA", P275=""), P275, O275/P275))</f>
        <v>0</v>
      </c>
      <c r="T275" s="27">
        <f ca="1">O275*N275</f>
        <v>37000</v>
      </c>
      <c r="U275" s="26"/>
      <c r="V275" s="171"/>
      <c r="W275" s="26"/>
      <c r="X275" s="2" t="str" cm="1">
        <f t="array" aca="1" ref="X275" ca="1">IF(B275="","",IF(MAX(IF(B:B=B275,C:C))=C275,"Y","N"))</f>
        <v>Y</v>
      </c>
      <c r="Y275" s="2"/>
      <c r="Z275" s="172"/>
      <c r="AA275" s="2"/>
    </row>
    <row r="276" spans="1:32" hidden="1" x14ac:dyDescent="0.25">
      <c r="A276" s="115">
        <f ca="1">INDEX('1.MetaData'!A:A, MATCH($E276, '1.MetaData'!$B:$B, 0))</f>
        <v>222</v>
      </c>
      <c r="B276" s="245" t="s">
        <v>4234</v>
      </c>
      <c r="C276" s="14">
        <v>1</v>
      </c>
      <c r="D276" s="14" t="s">
        <v>70</v>
      </c>
      <c r="E276" s="1" t="str">
        <f ca="1">VLOOKUP(B276,'2.Tissue'!$B:$D,2,FALSE)</f>
        <v>OG222</v>
      </c>
      <c r="F276" s="80" t="str">
        <f ca="1">IF(C276&gt;1,_xlfn.CONCAT(B276,"_D",C276),_xlfn.CONCAT(B276,"_D"))</f>
        <v>OG222F_D</v>
      </c>
      <c r="G276" s="58" t="str">
        <f ca="1">VLOOKUP($E276,'1.MetaData'!$B:$H,3,FALSE)</f>
        <v>Galeocerdo cuvier</v>
      </c>
      <c r="H276" s="40" t="str">
        <f ca="1">VLOOKUP($E276,'1.MetaData'!$B:$H,4,FALSE)</f>
        <v>Tiger Shark</v>
      </c>
      <c r="I276" s="194">
        <f ca="1">VLOOKUP(DNAEXT[[#This Row],[Sample ID]],'2.Tissue'!B:N,13,FALSE)</f>
        <v>0</v>
      </c>
      <c r="J276" s="26" t="s">
        <v>3374</v>
      </c>
      <c r="K276" s="168">
        <v>45049</v>
      </c>
      <c r="L276" s="26" t="s">
        <v>4231</v>
      </c>
      <c r="M276" s="26" t="s">
        <v>3376</v>
      </c>
      <c r="N276" s="169">
        <v>200</v>
      </c>
      <c r="O276" s="170">
        <v>228</v>
      </c>
      <c r="P276" s="170"/>
      <c r="Q276" s="170"/>
      <c r="R276" s="170"/>
      <c r="S276" s="43">
        <f ca="1">IF(P276="NA", "NA", IF(OR(O276="NA", P276=""), P276, O276/P276))</f>
        <v>0</v>
      </c>
      <c r="T276" s="27">
        <f ca="1">O276*N276</f>
        <v>45600</v>
      </c>
      <c r="U276" s="26"/>
      <c r="V276" s="171"/>
      <c r="W276" s="26"/>
      <c r="X276" s="2" t="str" cm="1">
        <f t="array" aca="1" ref="X276" ca="1">IF(B276="","",IF(MAX(IF(B:B=B276,C:C))=C276,"Y","N"))</f>
        <v>Y</v>
      </c>
      <c r="Y276" s="2"/>
      <c r="Z276" s="172"/>
      <c r="AA276" s="2"/>
    </row>
    <row r="277" spans="1:32" hidden="1" x14ac:dyDescent="0.25">
      <c r="A277" s="115">
        <f ca="1">INDEX('1.MetaData'!A:A, MATCH($E277, '1.MetaData'!$B:$B, 0))</f>
        <v>223</v>
      </c>
      <c r="B277" s="245" t="s">
        <v>4235</v>
      </c>
      <c r="C277" s="14">
        <v>1</v>
      </c>
      <c r="D277" s="14" t="s">
        <v>70</v>
      </c>
      <c r="E277" s="1" t="str">
        <f ca="1">VLOOKUP(B277,'2.Tissue'!$B:$D,2,FALSE)</f>
        <v>OG223</v>
      </c>
      <c r="F277" s="80" t="str">
        <f ca="1">IF(C277&gt;1,_xlfn.CONCAT(B277,"_D",C277),_xlfn.CONCAT(B277,"_D"))</f>
        <v>OG223F_D</v>
      </c>
      <c r="G277" s="58" t="str">
        <f ca="1">VLOOKUP($E277,'1.MetaData'!$B:$H,3,FALSE)</f>
        <v>Galeocerdo cuvier</v>
      </c>
      <c r="H277" s="40" t="str">
        <f ca="1">VLOOKUP($E277,'1.MetaData'!$B:$H,4,FALSE)</f>
        <v>Tiger Shark</v>
      </c>
      <c r="I277" s="194">
        <f ca="1">VLOOKUP(DNAEXT[[#This Row],[Sample ID]],'2.Tissue'!B:N,13,FALSE)</f>
        <v>0</v>
      </c>
      <c r="J277" s="26" t="s">
        <v>3374</v>
      </c>
      <c r="K277" s="168">
        <v>45049</v>
      </c>
      <c r="L277" s="26" t="s">
        <v>4231</v>
      </c>
      <c r="M277" s="26" t="s">
        <v>3376</v>
      </c>
      <c r="N277" s="169">
        <v>200</v>
      </c>
      <c r="O277" s="170">
        <v>226</v>
      </c>
      <c r="P277" s="170"/>
      <c r="Q277" s="170"/>
      <c r="R277" s="170"/>
      <c r="S277" s="43">
        <f ca="1">IF(P277="NA", "NA", IF(OR(O277="NA", P277=""), P277, O277/P277))</f>
        <v>0</v>
      </c>
      <c r="T277" s="27">
        <f ca="1">O277*N277</f>
        <v>45200</v>
      </c>
      <c r="U277" s="26"/>
      <c r="V277" s="171"/>
      <c r="W277" s="26"/>
      <c r="X277" s="2" t="str" cm="1">
        <f t="array" aca="1" ref="X277" ca="1">IF(B277="","",IF(MAX(IF(B:B=B277,C:C))=C277,"Y","N"))</f>
        <v>Y</v>
      </c>
      <c r="Y277" s="2"/>
      <c r="Z277" s="172"/>
      <c r="AA277" s="2"/>
    </row>
    <row r="278" spans="1:32" hidden="1" x14ac:dyDescent="0.25">
      <c r="A278" s="115">
        <f ca="1">INDEX('1.MetaData'!A:A, MATCH($E278, '1.MetaData'!$B:$B, 0))</f>
        <v>224</v>
      </c>
      <c r="B278" s="245" t="s">
        <v>4236</v>
      </c>
      <c r="C278" s="14">
        <v>1</v>
      </c>
      <c r="D278" s="14" t="s">
        <v>70</v>
      </c>
      <c r="E278" s="1" t="str">
        <f ca="1">VLOOKUP(B278,'2.Tissue'!$B:$D,2,FALSE)</f>
        <v>OG224</v>
      </c>
      <c r="F278" s="80" t="str">
        <f ca="1">IF(C278&gt;1,_xlfn.CONCAT(B278,"_D",C278),_xlfn.CONCAT(B278,"_D"))</f>
        <v>OG224F_D</v>
      </c>
      <c r="G278" s="58" t="str">
        <f ca="1">VLOOKUP($E278,'1.MetaData'!$B:$H,3,FALSE)</f>
        <v>Galeocerdo cuvier</v>
      </c>
      <c r="H278" s="40" t="str">
        <f ca="1">VLOOKUP($E278,'1.MetaData'!$B:$H,4,FALSE)</f>
        <v>Tiger Shark</v>
      </c>
      <c r="I278" s="194">
        <f ca="1">VLOOKUP(DNAEXT[[#This Row],[Sample ID]],'2.Tissue'!B:N,13,FALSE)</f>
        <v>0</v>
      </c>
      <c r="J278" s="26" t="s">
        <v>3374</v>
      </c>
      <c r="K278" s="168">
        <v>45049</v>
      </c>
      <c r="L278" s="26" t="s">
        <v>4231</v>
      </c>
      <c r="M278" s="26" t="s">
        <v>3376</v>
      </c>
      <c r="N278" s="169">
        <v>200</v>
      </c>
      <c r="O278" s="170">
        <v>148</v>
      </c>
      <c r="P278" s="170"/>
      <c r="Q278" s="170"/>
      <c r="R278" s="170"/>
      <c r="S278" s="43">
        <f ca="1">IF(P278="NA", "NA", IF(OR(O278="NA", P278=""), P278, O278/P278))</f>
        <v>0</v>
      </c>
      <c r="T278" s="27">
        <f ca="1">O278*N278</f>
        <v>29600</v>
      </c>
      <c r="U278" s="26"/>
      <c r="V278" s="171"/>
      <c r="W278" s="26"/>
      <c r="X278" s="2" t="str" cm="1">
        <f t="array" aca="1" ref="X278" ca="1">IF(B278="","",IF(MAX(IF(B:B=B278,C:C))=C278,"Y","N"))</f>
        <v>Y</v>
      </c>
      <c r="Y278" s="2"/>
      <c r="Z278" s="172"/>
      <c r="AA278" s="2"/>
    </row>
    <row r="279" spans="1:32" hidden="1" x14ac:dyDescent="0.25">
      <c r="A279" s="115">
        <f ca="1">INDEX('1.MetaData'!A:A, MATCH($E279, '1.MetaData'!$B:$B, 0))</f>
        <v>225</v>
      </c>
      <c r="B279" s="245" t="s">
        <v>4237</v>
      </c>
      <c r="C279" s="14">
        <v>1</v>
      </c>
      <c r="D279" s="14" t="s">
        <v>70</v>
      </c>
      <c r="E279" s="1" t="str">
        <f ca="1">VLOOKUP(B279,'2.Tissue'!$B:$D,2,FALSE)</f>
        <v>OG225</v>
      </c>
      <c r="F279" s="80" t="str">
        <f ca="1">IF(C279&gt;1,_xlfn.CONCAT(B279,"_D",C279),_xlfn.CONCAT(B279,"_D"))</f>
        <v>OG225F_D</v>
      </c>
      <c r="G279" s="58" t="str">
        <f ca="1">VLOOKUP($E279,'1.MetaData'!$B:$H,3,FALSE)</f>
        <v>Galeocerdo cuvier</v>
      </c>
      <c r="H279" s="40" t="str">
        <f ca="1">VLOOKUP($E279,'1.MetaData'!$B:$H,4,FALSE)</f>
        <v>Tiger Shark</v>
      </c>
      <c r="I279" s="194">
        <f ca="1">VLOOKUP(DNAEXT[[#This Row],[Sample ID]],'2.Tissue'!B:N,13,FALSE)</f>
        <v>0</v>
      </c>
      <c r="J279" s="328" t="s">
        <v>3374</v>
      </c>
      <c r="K279" s="168">
        <v>45049</v>
      </c>
      <c r="L279" s="26" t="s">
        <v>4231</v>
      </c>
      <c r="M279" s="26" t="s">
        <v>3376</v>
      </c>
      <c r="N279" s="169">
        <v>200</v>
      </c>
      <c r="O279" s="170">
        <v>167</v>
      </c>
      <c r="P279" s="170"/>
      <c r="Q279" s="170"/>
      <c r="R279" s="170"/>
      <c r="S279" s="43">
        <f ca="1">IF(P279="NA", "NA", IF(OR(O279="NA", P279=""), P279, O279/P279))</f>
        <v>0</v>
      </c>
      <c r="T279" s="27">
        <f ca="1">O279*N279</f>
        <v>33400</v>
      </c>
      <c r="U279" s="26"/>
      <c r="V279" s="171"/>
      <c r="W279" s="26"/>
      <c r="X279" s="2" t="str" cm="1">
        <f t="array" aca="1" ref="X279" ca="1">IF(B279="","",IF(MAX(IF(B:B=B279,C:C))=C279,"Y","N"))</f>
        <v>Y</v>
      </c>
      <c r="Y279" s="2"/>
      <c r="Z279" s="172"/>
      <c r="AA279" s="2"/>
    </row>
    <row r="280" spans="1:32" hidden="1" x14ac:dyDescent="0.25">
      <c r="A280" s="115">
        <f ca="1">INDEX('1.MetaData'!A:A, MATCH($E280, '1.MetaData'!$B:$B, 0))</f>
        <v>226</v>
      </c>
      <c r="B280" s="245" t="s">
        <v>4238</v>
      </c>
      <c r="C280" s="14">
        <v>1</v>
      </c>
      <c r="D280" s="14" t="s">
        <v>70</v>
      </c>
      <c r="E280" s="1" t="str">
        <f ca="1">VLOOKUP(B280,'2.Tissue'!$B:$D,2,FALSE)</f>
        <v>OG226</v>
      </c>
      <c r="F280" s="80" t="str">
        <f ca="1">IF(C280&gt;1,_xlfn.CONCAT(B280,"_D",C280),_xlfn.CONCAT(B280,"_D"))</f>
        <v>OG226F_D</v>
      </c>
      <c r="G280" s="58" t="str">
        <f ca="1">VLOOKUP($E280,'1.MetaData'!$B:$H,3,FALSE)</f>
        <v>Galeocerdo cuvier</v>
      </c>
      <c r="H280" s="40" t="str">
        <f ca="1">VLOOKUP($E280,'1.MetaData'!$B:$H,4,FALSE)</f>
        <v>Tiger Shark</v>
      </c>
      <c r="I280" s="194">
        <f ca="1">VLOOKUP(DNAEXT[[#This Row],[Sample ID]],'2.Tissue'!B:N,13,FALSE)</f>
        <v>0</v>
      </c>
      <c r="J280" s="26" t="s">
        <v>3374</v>
      </c>
      <c r="K280" s="168">
        <v>45049</v>
      </c>
      <c r="L280" s="26" t="s">
        <v>4231</v>
      </c>
      <c r="M280" s="26" t="s">
        <v>3376</v>
      </c>
      <c r="N280" s="169">
        <v>200</v>
      </c>
      <c r="O280" s="170">
        <v>417</v>
      </c>
      <c r="P280" s="170"/>
      <c r="Q280" s="170"/>
      <c r="R280" s="170"/>
      <c r="S280" s="43">
        <f ca="1">IF(P280="NA", "NA", IF(OR(O280="NA", P280=""), P280, O280/P280))</f>
        <v>0</v>
      </c>
      <c r="T280" s="27">
        <f ca="1">O280*N280</f>
        <v>83400</v>
      </c>
      <c r="U280" s="26"/>
      <c r="V280" s="171"/>
      <c r="W280" s="26"/>
      <c r="X280" s="2" t="str" cm="1">
        <f t="array" aca="1" ref="X280" ca="1">IF(B280="","",IF(MAX(IF(B:B=B280,C:C))=C280,"Y","N"))</f>
        <v>Y</v>
      </c>
      <c r="Y280" s="2"/>
      <c r="Z280" s="172"/>
      <c r="AA280" s="2"/>
    </row>
    <row r="281" spans="1:32" hidden="1" x14ac:dyDescent="0.25">
      <c r="A281" s="115">
        <f ca="1">INDEX('1.MetaData'!A:A, MATCH($E281, '1.MetaData'!$B:$B, 0))</f>
        <v>227</v>
      </c>
      <c r="B281" s="245" t="s">
        <v>4239</v>
      </c>
      <c r="C281" s="14">
        <v>1</v>
      </c>
      <c r="D281" s="14" t="s">
        <v>70</v>
      </c>
      <c r="E281" s="1" t="str">
        <f ca="1">VLOOKUP(B281,'2.Tissue'!$B:$D,2,FALSE)</f>
        <v>OG227</v>
      </c>
      <c r="F281" s="80" t="str">
        <f ca="1">IF(C281&gt;1,_xlfn.CONCAT(B281,"_D",C281),_xlfn.CONCAT(B281,"_D"))</f>
        <v>OG227F_D</v>
      </c>
      <c r="G281" s="58" t="str">
        <f ca="1">VLOOKUP($E281,'1.MetaData'!$B:$H,3,FALSE)</f>
        <v>Galeocerdo cuvier</v>
      </c>
      <c r="H281" s="40" t="str">
        <f ca="1">VLOOKUP($E281,'1.MetaData'!$B:$H,4,FALSE)</f>
        <v>Tiger Shark</v>
      </c>
      <c r="I281" s="194">
        <f ca="1">VLOOKUP(DNAEXT[[#This Row],[Sample ID]],'2.Tissue'!B:N,13,FALSE)</f>
        <v>0</v>
      </c>
      <c r="J281" s="26" t="s">
        <v>3374</v>
      </c>
      <c r="K281" s="168">
        <v>45049</v>
      </c>
      <c r="L281" s="26" t="s">
        <v>4231</v>
      </c>
      <c r="M281" s="26" t="s">
        <v>3376</v>
      </c>
      <c r="N281" s="169">
        <v>200</v>
      </c>
      <c r="O281" s="170">
        <v>216</v>
      </c>
      <c r="P281" s="170"/>
      <c r="Q281" s="170"/>
      <c r="R281" s="170"/>
      <c r="S281" s="43">
        <f ca="1">IF(P281="NA", "NA", IF(OR(O281="NA", P281=""), P281, O281/P281))</f>
        <v>0</v>
      </c>
      <c r="T281" s="27">
        <f ca="1">O281*N281</f>
        <v>43200</v>
      </c>
      <c r="U281" s="26"/>
      <c r="V281" s="171"/>
      <c r="W281" s="26"/>
      <c r="X281" s="2" t="str" cm="1">
        <f t="array" aca="1" ref="X281" ca="1">IF(B281="","",IF(MAX(IF(B:B=B281,C:C))=C281,"Y","N"))</f>
        <v>Y</v>
      </c>
      <c r="Y281" s="2"/>
      <c r="Z281" s="172"/>
      <c r="AA281" s="2"/>
    </row>
    <row r="282" spans="1:32" hidden="1" x14ac:dyDescent="0.25">
      <c r="A282" s="115">
        <f ca="1">INDEX('1.MetaData'!A:A, MATCH($E282, '1.MetaData'!$B:$B, 0))</f>
        <v>228</v>
      </c>
      <c r="B282" s="245" t="s">
        <v>3738</v>
      </c>
      <c r="C282" s="14">
        <v>1</v>
      </c>
      <c r="D282" s="14" t="s">
        <v>70</v>
      </c>
      <c r="E282" s="1" t="str">
        <f ca="1">VLOOKUP(B282,'2.Tissue'!$B:$D,2,FALSE)</f>
        <v>OG228</v>
      </c>
      <c r="F282" s="80" t="str">
        <f ca="1">IF(C282&gt;1,_xlfn.CONCAT(B282,"_D",C282),_xlfn.CONCAT(B282,"_D"))</f>
        <v>OG228U_D</v>
      </c>
      <c r="G282" s="58" t="str">
        <f ca="1">VLOOKUP($E282,'1.MetaData'!$B:$H,3,FALSE)</f>
        <v>Mordacia</v>
      </c>
      <c r="H282" s="40">
        <f ca="1">VLOOKUP($E282,'1.MetaData'!$B:$H,4,FALSE)</f>
        <v>0</v>
      </c>
      <c r="I282" s="194" t="str">
        <f ca="1">VLOOKUP(DNAEXT[[#This Row],[Sample ID]],'2.Tissue'!B:N,13,FALSE)</f>
        <v>NA</v>
      </c>
      <c r="J282" s="26" t="s">
        <v>3451</v>
      </c>
      <c r="K282" s="173"/>
      <c r="L282" s="26" t="s">
        <v>929</v>
      </c>
      <c r="M282" s="26"/>
      <c r="N282" s="169"/>
      <c r="O282" s="170">
        <v>150</v>
      </c>
      <c r="P282" s="170"/>
      <c r="Q282" s="170"/>
      <c r="R282" s="170"/>
      <c r="S282" s="43">
        <f ca="1">IF(P282="NA", "NA", IF(OR(O282="NA", P282=""), P282, O282/P282))</f>
        <v>0</v>
      </c>
      <c r="T282" s="27">
        <f ca="1">O282*N282</f>
        <v>0</v>
      </c>
      <c r="U282" s="26"/>
      <c r="V282" s="171"/>
      <c r="W282" s="26"/>
      <c r="X282" s="2" t="str" cm="1">
        <f t="array" aca="1" ref="X282" ca="1">IF(B282="","",IF(MAX(IF(B:B=B282,C:C))=C282,"Y","N"))</f>
        <v>Y</v>
      </c>
      <c r="Y282" s="2"/>
      <c r="Z282" s="172"/>
      <c r="AA282" s="2" t="s">
        <v>3145</v>
      </c>
      <c r="AB282" s="2">
        <v>1</v>
      </c>
      <c r="AC282" s="2">
        <v>1</v>
      </c>
      <c r="AD282" s="2" t="s">
        <v>3155</v>
      </c>
      <c r="AE282" s="2" t="s">
        <v>3739</v>
      </c>
    </row>
    <row r="283" spans="1:32" hidden="1" x14ac:dyDescent="0.25">
      <c r="A283" s="115">
        <f ca="1">INDEX('1.MetaData'!A:A, MATCH($E283, '1.MetaData'!$B:$B, 0))</f>
        <v>229</v>
      </c>
      <c r="B283" s="245" t="s">
        <v>3740</v>
      </c>
      <c r="C283" s="14">
        <v>1</v>
      </c>
      <c r="D283" s="14" t="s">
        <v>70</v>
      </c>
      <c r="E283" s="1" t="str">
        <f ca="1">VLOOKUP(B283,'2.Tissue'!$B:$D,2,FALSE)</f>
        <v>OG229</v>
      </c>
      <c r="F283" s="80" t="str">
        <f ca="1">IF(C283&gt;1,_xlfn.CONCAT(B283,"_D",C283),_xlfn.CONCAT(B283,"_D"))</f>
        <v>OG229U_D</v>
      </c>
      <c r="G283" s="58">
        <f ca="1">VLOOKUP($E283,'1.MetaData'!$B:$H,3,FALSE)</f>
        <v>0</v>
      </c>
      <c r="H283" s="40" t="str">
        <f ca="1">VLOOKUP($E283,'1.MetaData'!$B:$H,4,FALSE)</f>
        <v>Frogmouth Pilchard</v>
      </c>
      <c r="I283" s="194" t="str">
        <f ca="1">VLOOKUP(DNAEXT[[#This Row],[Sample ID]],'2.Tissue'!B:N,13,FALSE)</f>
        <v>NA</v>
      </c>
      <c r="J283" s="26" t="s">
        <v>3451</v>
      </c>
      <c r="K283" s="173"/>
      <c r="L283" s="26" t="s">
        <v>929</v>
      </c>
      <c r="M283" s="26"/>
      <c r="N283" s="169"/>
      <c r="O283" s="170">
        <v>17.2</v>
      </c>
      <c r="P283" s="170"/>
      <c r="Q283" s="170"/>
      <c r="R283" s="170"/>
      <c r="S283" s="43">
        <f ca="1">IF(P283="NA", "NA", IF(OR(O283="NA", P283=""), P283, O283/P283))</f>
        <v>0</v>
      </c>
      <c r="T283" s="27">
        <f ca="1">O283*N283</f>
        <v>0</v>
      </c>
      <c r="U283" s="26"/>
      <c r="V283" s="171"/>
      <c r="W283" s="26"/>
      <c r="X283" s="2" t="str" cm="1">
        <f t="array" aca="1" ref="X283" ca="1">IF(B283="","",IF(MAX(IF(B:B=B283,C:C))=C283,"Y","N"))</f>
        <v>Y</v>
      </c>
      <c r="Y283" s="2"/>
      <c r="Z283" s="172"/>
      <c r="AA283" s="2" t="s">
        <v>3145</v>
      </c>
      <c r="AB283" s="2">
        <v>1</v>
      </c>
      <c r="AC283" s="2">
        <v>1</v>
      </c>
      <c r="AD283" s="2" t="s">
        <v>3155</v>
      </c>
      <c r="AE283" s="2" t="s">
        <v>3739</v>
      </c>
    </row>
    <row r="284" spans="1:32" hidden="1" x14ac:dyDescent="0.25">
      <c r="A284" s="115">
        <f ca="1">INDEX('1.MetaData'!A:A, MATCH($E284, '1.MetaData'!$B:$B, 0))</f>
        <v>230</v>
      </c>
      <c r="B284" s="245" t="s">
        <v>3741</v>
      </c>
      <c r="C284" s="14">
        <v>1</v>
      </c>
      <c r="D284" s="14" t="s">
        <v>70</v>
      </c>
      <c r="E284" s="1" t="str">
        <f ca="1">VLOOKUP(B284,'2.Tissue'!$B:$D,2,FALSE)</f>
        <v>OG230</v>
      </c>
      <c r="F284" s="80" t="str">
        <f ca="1">IF(C284&gt;1,_xlfn.CONCAT(B284,"_D",C284),_xlfn.CONCAT(B284,"_D"))</f>
        <v>OG230U_D</v>
      </c>
      <c r="G284" s="58">
        <f ca="1">VLOOKUP($E284,'1.MetaData'!$B:$H,3,FALSE)</f>
        <v>0</v>
      </c>
      <c r="H284" s="40" t="str">
        <f ca="1">VLOOKUP($E284,'1.MetaData'!$B:$H,4,FALSE)</f>
        <v>R</v>
      </c>
      <c r="I284" s="194" t="str">
        <f ca="1">VLOOKUP(DNAEXT[[#This Row],[Sample ID]],'2.Tissue'!B:N,13,FALSE)</f>
        <v>NA</v>
      </c>
      <c r="J284" s="26" t="s">
        <v>3451</v>
      </c>
      <c r="K284" s="173"/>
      <c r="L284" s="26" t="s">
        <v>929</v>
      </c>
      <c r="M284" s="26"/>
      <c r="N284" s="169"/>
      <c r="O284" s="170">
        <v>18.5</v>
      </c>
      <c r="P284" s="170"/>
      <c r="Q284" s="170"/>
      <c r="R284" s="170"/>
      <c r="S284" s="43">
        <f ca="1">IF(P284="NA", "NA", IF(OR(O284="NA", P284=""), P284, O284/P284))</f>
        <v>0</v>
      </c>
      <c r="T284" s="27">
        <f ca="1">O284*N284</f>
        <v>0</v>
      </c>
      <c r="U284" s="26"/>
      <c r="V284" s="171"/>
      <c r="W284" s="26"/>
      <c r="X284" s="2" t="str" cm="1">
        <f t="array" aca="1" ref="X284" ca="1">IF(B284="","",IF(MAX(IF(B:B=B284,C:C))=C284,"Y","N"))</f>
        <v>Y</v>
      </c>
      <c r="Y284" s="2"/>
      <c r="Z284" s="172"/>
      <c r="AA284" s="2" t="s">
        <v>107</v>
      </c>
      <c r="AB284" s="2" t="s">
        <v>107</v>
      </c>
      <c r="AC284" s="2" t="s">
        <v>107</v>
      </c>
      <c r="AD284" s="2" t="s">
        <v>107</v>
      </c>
      <c r="AE284" s="2" t="s">
        <v>107</v>
      </c>
      <c r="AF284" t="s">
        <v>3742</v>
      </c>
    </row>
    <row r="285" spans="1:32" hidden="1" x14ac:dyDescent="0.25">
      <c r="A285" s="115">
        <f ca="1">INDEX('1.MetaData'!A:A, MATCH($E285, '1.MetaData'!$B:$B, 0))</f>
        <v>231</v>
      </c>
      <c r="B285" s="245" t="s">
        <v>3743</v>
      </c>
      <c r="C285" s="14">
        <v>1</v>
      </c>
      <c r="D285" s="14" t="s">
        <v>70</v>
      </c>
      <c r="E285" s="1" t="str">
        <f ca="1">VLOOKUP(B285,'2.Tissue'!$B:$D,2,FALSE)</f>
        <v>OG231</v>
      </c>
      <c r="F285" s="80" t="str">
        <f ca="1">IF(C285&gt;1,_xlfn.CONCAT(B285,"_D",C285),_xlfn.CONCAT(B285,"_D"))</f>
        <v>OG231U_D</v>
      </c>
      <c r="G285" s="58">
        <f ca="1">VLOOKUP($E285,'1.MetaData'!$B:$H,3,FALSE)</f>
        <v>0</v>
      </c>
      <c r="H285" s="40" t="str">
        <f ca="1">VLOOKUP($E285,'1.MetaData'!$B:$H,4,FALSE)</f>
        <v>White Bait</v>
      </c>
      <c r="I285" s="194" t="str">
        <f ca="1">VLOOKUP(DNAEXT[[#This Row],[Sample ID]],'2.Tissue'!B:N,13,FALSE)</f>
        <v>NA</v>
      </c>
      <c r="J285" s="26" t="s">
        <v>3451</v>
      </c>
      <c r="K285" s="173"/>
      <c r="L285" s="26" t="s">
        <v>929</v>
      </c>
      <c r="M285" s="26"/>
      <c r="N285" s="169"/>
      <c r="O285" s="170">
        <v>19.5</v>
      </c>
      <c r="P285" s="170"/>
      <c r="Q285" s="170"/>
      <c r="R285" s="170"/>
      <c r="S285" s="43">
        <f ca="1">IF(P285="NA", "NA", IF(OR(O285="NA", P285=""), P285, O285/P285))</f>
        <v>0</v>
      </c>
      <c r="T285" s="27">
        <f ca="1">O285*N285</f>
        <v>0</v>
      </c>
      <c r="U285" s="26"/>
      <c r="V285" s="171"/>
      <c r="W285" s="26"/>
      <c r="X285" s="2" t="str" cm="1">
        <f t="array" aca="1" ref="X285" ca="1">IF(B285="","",IF(MAX(IF(B:B=B285,C:C))=C285,"Y","N"))</f>
        <v>Y</v>
      </c>
      <c r="Y285" s="2"/>
      <c r="Z285" s="172"/>
      <c r="AA285" s="2" t="s">
        <v>107</v>
      </c>
      <c r="AB285" s="2" t="s">
        <v>107</v>
      </c>
      <c r="AC285" s="2" t="s">
        <v>107</v>
      </c>
      <c r="AD285" s="2" t="s">
        <v>107</v>
      </c>
      <c r="AE285" s="2" t="s">
        <v>107</v>
      </c>
      <c r="AF285" t="s">
        <v>3742</v>
      </c>
    </row>
    <row r="286" spans="1:32" hidden="1" x14ac:dyDescent="0.25">
      <c r="A286" s="115">
        <f ca="1">INDEX('1.MetaData'!A:A, MATCH($E286, '1.MetaData'!$B:$B, 0))</f>
        <v>232</v>
      </c>
      <c r="B286" s="245" t="s">
        <v>3744</v>
      </c>
      <c r="C286" s="14">
        <v>1</v>
      </c>
      <c r="D286" s="14" t="s">
        <v>70</v>
      </c>
      <c r="E286" s="1" t="str">
        <f ca="1">VLOOKUP(B286,'2.Tissue'!$B:$D,2,FALSE)</f>
        <v>OG232</v>
      </c>
      <c r="F286" s="80" t="str">
        <f ca="1">IF(C286&gt;1,_xlfn.CONCAT(B286,"_D",C286),_xlfn.CONCAT(B286,"_D"))</f>
        <v>OG232U_D</v>
      </c>
      <c r="G286" s="58">
        <f ca="1">VLOOKUP($E286,'1.MetaData'!$B:$H,3,FALSE)</f>
        <v>0</v>
      </c>
      <c r="H286" s="40" t="str">
        <f ca="1">VLOOKUP($E286,'1.MetaData'!$B:$H,4,FALSE)</f>
        <v>Pilchard</v>
      </c>
      <c r="I286" s="194" t="str">
        <f ca="1">VLOOKUP(DNAEXT[[#This Row],[Sample ID]],'2.Tissue'!B:N,13,FALSE)</f>
        <v>NA</v>
      </c>
      <c r="J286" s="26" t="s">
        <v>3451</v>
      </c>
      <c r="K286" s="173"/>
      <c r="L286" s="26" t="s">
        <v>929</v>
      </c>
      <c r="M286" s="26"/>
      <c r="N286" s="169"/>
      <c r="O286" s="170">
        <v>27.5</v>
      </c>
      <c r="P286" s="170"/>
      <c r="Q286" s="170"/>
      <c r="R286" s="170"/>
      <c r="S286" s="43">
        <f ca="1">IF(P286="NA", "NA", IF(OR(O286="NA", P286=""), P286, O286/P286))</f>
        <v>0</v>
      </c>
      <c r="T286" s="27">
        <f ca="1">O286*N286</f>
        <v>0</v>
      </c>
      <c r="U286" s="26"/>
      <c r="V286" s="171"/>
      <c r="W286" s="26"/>
      <c r="X286" s="2" t="str" cm="1">
        <f t="array" aca="1" ref="X286" ca="1">IF(B286="","",IF(MAX(IF(B:B=B286,C:C))=C286,"Y","N"))</f>
        <v>Y</v>
      </c>
      <c r="Y286" s="2"/>
      <c r="Z286" s="172"/>
      <c r="AA286" s="2" t="s">
        <v>107</v>
      </c>
      <c r="AB286" s="2" t="s">
        <v>107</v>
      </c>
      <c r="AC286" s="2" t="s">
        <v>107</v>
      </c>
      <c r="AD286" s="2" t="s">
        <v>107</v>
      </c>
      <c r="AE286" s="2" t="s">
        <v>107</v>
      </c>
      <c r="AF286" t="s">
        <v>3742</v>
      </c>
    </row>
    <row r="287" spans="1:32" hidden="1" x14ac:dyDescent="0.25">
      <c r="A287" s="115">
        <f ca="1">INDEX('1.MetaData'!A:A, MATCH($E287, '1.MetaData'!$B:$B, 0))</f>
        <v>233</v>
      </c>
      <c r="B287" s="245" t="s">
        <v>3745</v>
      </c>
      <c r="C287" s="14">
        <v>1</v>
      </c>
      <c r="D287" s="14" t="s">
        <v>70</v>
      </c>
      <c r="E287" s="1" t="str">
        <f ca="1">VLOOKUP(B287,'2.Tissue'!$B:$D,2,FALSE)</f>
        <v>OG233</v>
      </c>
      <c r="F287" s="80" t="str">
        <f ca="1">IF(C287&gt;1,_xlfn.CONCAT(B287,"_D",C287),_xlfn.CONCAT(B287,"_D"))</f>
        <v>OG233U_D</v>
      </c>
      <c r="G287" s="58">
        <f ca="1">VLOOKUP($E287,'1.MetaData'!$B:$H,3,FALSE)</f>
        <v>0</v>
      </c>
      <c r="H287" s="40" t="str">
        <f ca="1">VLOOKUP($E287,'1.MetaData'!$B:$H,4,FALSE)</f>
        <v>Anchovy</v>
      </c>
      <c r="I287" s="194" t="str">
        <f ca="1">VLOOKUP(DNAEXT[[#This Row],[Sample ID]],'2.Tissue'!B:N,13,FALSE)</f>
        <v>NA</v>
      </c>
      <c r="J287" s="26" t="s">
        <v>3451</v>
      </c>
      <c r="K287" s="173"/>
      <c r="L287" s="26" t="s">
        <v>929</v>
      </c>
      <c r="M287" s="26"/>
      <c r="N287" s="169"/>
      <c r="O287" s="170">
        <v>22.5</v>
      </c>
      <c r="P287" s="170"/>
      <c r="Q287" s="170"/>
      <c r="R287" s="170"/>
      <c r="S287" s="43">
        <f ca="1">IF(P287="NA", "NA", IF(OR(O287="NA", P287=""), P287, O287/P287))</f>
        <v>0</v>
      </c>
      <c r="T287" s="27">
        <f ca="1">O287*N287</f>
        <v>0</v>
      </c>
      <c r="U287" s="26"/>
      <c r="V287" s="171"/>
      <c r="W287" s="26"/>
      <c r="X287" s="2" t="str" cm="1">
        <f t="array" aca="1" ref="X287" ca="1">IF(B287="","",IF(MAX(IF(B:B=B287,C:C))=C287,"Y","N"))</f>
        <v>Y</v>
      </c>
      <c r="Y287" s="2"/>
      <c r="Z287" s="172"/>
      <c r="AA287" s="2" t="s">
        <v>107</v>
      </c>
      <c r="AB287" s="2" t="s">
        <v>107</v>
      </c>
      <c r="AC287" s="2" t="s">
        <v>107</v>
      </c>
      <c r="AD287" s="2" t="s">
        <v>107</v>
      </c>
      <c r="AE287" s="2" t="s">
        <v>107</v>
      </c>
      <c r="AF287" t="s">
        <v>3742</v>
      </c>
    </row>
    <row r="288" spans="1:32" hidden="1" x14ac:dyDescent="0.25">
      <c r="A288" s="115">
        <f ca="1">INDEX('1.MetaData'!A:A, MATCH($E288, '1.MetaData'!$B:$B, 0))</f>
        <v>234</v>
      </c>
      <c r="B288" s="245" t="s">
        <v>3746</v>
      </c>
      <c r="C288" s="14">
        <v>1</v>
      </c>
      <c r="D288" s="14" t="s">
        <v>70</v>
      </c>
      <c r="E288" s="1" t="str">
        <f ca="1">VLOOKUP(B288,'2.Tissue'!$B:$D,2,FALSE)</f>
        <v>OG234</v>
      </c>
      <c r="F288" s="80" t="str">
        <f ca="1">IF(C288&gt;1,_xlfn.CONCAT(B288,"_D",C288),_xlfn.CONCAT(B288,"_D"))</f>
        <v>OG234U_D</v>
      </c>
      <c r="G288" s="58">
        <f ca="1">VLOOKUP($E288,'1.MetaData'!$B:$H,3,FALSE)</f>
        <v>0</v>
      </c>
      <c r="H288" s="40" t="str">
        <f ca="1">VLOOKUP($E288,'1.MetaData'!$B:$H,4,FALSE)</f>
        <v>Anchovy</v>
      </c>
      <c r="I288" s="194" t="str">
        <f ca="1">VLOOKUP(DNAEXT[[#This Row],[Sample ID]],'2.Tissue'!B:N,13,FALSE)</f>
        <v>NA</v>
      </c>
      <c r="J288" s="26" t="s">
        <v>3451</v>
      </c>
      <c r="K288" s="173"/>
      <c r="L288" s="26" t="s">
        <v>929</v>
      </c>
      <c r="M288" s="26"/>
      <c r="N288" s="169"/>
      <c r="O288" s="170">
        <v>8.59</v>
      </c>
      <c r="P288" s="170"/>
      <c r="Q288" s="170"/>
      <c r="R288" s="170"/>
      <c r="S288" s="43">
        <f ca="1">IF(P288="NA", "NA", IF(OR(O288="NA", P288=""), P288, O288/P288))</f>
        <v>0</v>
      </c>
      <c r="T288" s="27">
        <f ca="1">O288*N288</f>
        <v>0</v>
      </c>
      <c r="U288" s="26"/>
      <c r="V288" s="171"/>
      <c r="W288" s="26"/>
      <c r="X288" s="2" t="str" cm="1">
        <f t="array" aca="1" ref="X288" ca="1">IF(B288="","",IF(MAX(IF(B:B=B288,C:C))=C288,"Y","N"))</f>
        <v>Y</v>
      </c>
      <c r="Y288" s="2"/>
      <c r="Z288" s="172"/>
      <c r="AA288" s="2" t="s">
        <v>3145</v>
      </c>
      <c r="AB288" s="2">
        <v>1</v>
      </c>
      <c r="AC288" s="2">
        <v>1</v>
      </c>
      <c r="AD288" s="2" t="s">
        <v>3155</v>
      </c>
      <c r="AE288" s="2" t="s">
        <v>3739</v>
      </c>
    </row>
    <row r="289" spans="1:31" hidden="1" x14ac:dyDescent="0.25">
      <c r="A289" s="115">
        <f ca="1">INDEX('1.MetaData'!A:A, MATCH($E289, '1.MetaData'!$B:$B, 0))</f>
        <v>235</v>
      </c>
      <c r="B289" s="245" t="s">
        <v>3747</v>
      </c>
      <c r="C289" s="14">
        <v>1</v>
      </c>
      <c r="D289" s="14" t="s">
        <v>70</v>
      </c>
      <c r="E289" s="1" t="str">
        <f ca="1">VLOOKUP(B289,'2.Tissue'!$B:$D,2,FALSE)</f>
        <v>OG235</v>
      </c>
      <c r="F289" s="80" t="str">
        <f ca="1">IF(C289&gt;1,_xlfn.CONCAT(B289,"_D",C289),_xlfn.CONCAT(B289,"_D"))</f>
        <v>OG235U_D</v>
      </c>
      <c r="G289" s="58">
        <f ca="1">VLOOKUP($E289,'1.MetaData'!$B:$H,3,FALSE)</f>
        <v>0</v>
      </c>
      <c r="H289" s="40" t="str">
        <f ca="1">VLOOKUP($E289,'1.MetaData'!$B:$H,4,FALSE)</f>
        <v>White Bait</v>
      </c>
      <c r="I289" s="194" t="str">
        <f ca="1">VLOOKUP(DNAEXT[[#This Row],[Sample ID]],'2.Tissue'!B:N,13,FALSE)</f>
        <v>NA</v>
      </c>
      <c r="J289" s="26" t="s">
        <v>3451</v>
      </c>
      <c r="K289" s="173"/>
      <c r="L289" s="26" t="s">
        <v>929</v>
      </c>
      <c r="M289" s="26"/>
      <c r="N289" s="169"/>
      <c r="O289" s="170">
        <v>5.71</v>
      </c>
      <c r="P289" s="170"/>
      <c r="Q289" s="170"/>
      <c r="R289" s="170"/>
      <c r="S289" s="43">
        <f ca="1">IF(P289="NA", "NA", IF(OR(O289="NA", P289=""), P289, O289/P289))</f>
        <v>0</v>
      </c>
      <c r="T289" s="27">
        <f ca="1">O289*N289</f>
        <v>0</v>
      </c>
      <c r="U289" s="26"/>
      <c r="V289" s="171"/>
      <c r="W289" s="26"/>
      <c r="X289" s="2" t="str" cm="1">
        <f t="array" aca="1" ref="X289" ca="1">IF(B289="","",IF(MAX(IF(B:B=B289,C:C))=C289,"Y","N"))</f>
        <v>Y</v>
      </c>
      <c r="Y289" s="2"/>
      <c r="Z289" s="172"/>
      <c r="AA289" s="2" t="s">
        <v>3145</v>
      </c>
      <c r="AB289" s="2">
        <v>1</v>
      </c>
      <c r="AC289" s="2">
        <v>1</v>
      </c>
      <c r="AD289" s="2" t="s">
        <v>3155</v>
      </c>
      <c r="AE289" s="2" t="s">
        <v>3739</v>
      </c>
    </row>
    <row r="290" spans="1:31" hidden="1" x14ac:dyDescent="0.25">
      <c r="A290" s="115">
        <f ca="1">INDEX('1.MetaData'!A:A, MATCH($E290, '1.MetaData'!$B:$B, 0))</f>
        <v>236</v>
      </c>
      <c r="B290" s="245" t="s">
        <v>3748</v>
      </c>
      <c r="C290" s="14">
        <v>1</v>
      </c>
      <c r="D290" s="14" t="s">
        <v>70</v>
      </c>
      <c r="E290" s="1" t="str">
        <f ca="1">VLOOKUP(B290,'2.Tissue'!$B:$D,2,FALSE)</f>
        <v>OG236</v>
      </c>
      <c r="F290" s="80" t="str">
        <f ca="1">IF(C290&gt;1,_xlfn.CONCAT(B290,"_D",C290),_xlfn.CONCAT(B290,"_D"))</f>
        <v>OG236U_D</v>
      </c>
      <c r="G290" s="58">
        <f ca="1">VLOOKUP($E290,'1.MetaData'!$B:$H,3,FALSE)</f>
        <v>0</v>
      </c>
      <c r="H290" s="40" t="str">
        <f ca="1">VLOOKUP($E290,'1.MetaData'!$B:$H,4,FALSE)</f>
        <v>Blue Sprat</v>
      </c>
      <c r="I290" s="194" t="str">
        <f ca="1">VLOOKUP(DNAEXT[[#This Row],[Sample ID]],'2.Tissue'!B:N,13,FALSE)</f>
        <v>NA</v>
      </c>
      <c r="J290" s="26" t="s">
        <v>3451</v>
      </c>
      <c r="K290" s="173"/>
      <c r="L290" s="26" t="s">
        <v>929</v>
      </c>
      <c r="M290" s="26"/>
      <c r="N290" s="169"/>
      <c r="O290" s="170">
        <v>45.4</v>
      </c>
      <c r="P290" s="170"/>
      <c r="Q290" s="170"/>
      <c r="R290" s="170"/>
      <c r="S290" s="43">
        <f ca="1">IF(P290="NA", "NA", IF(OR(O290="NA", P290=""), P290, O290/P290))</f>
        <v>0</v>
      </c>
      <c r="T290" s="27">
        <f ca="1">O290*N290</f>
        <v>0</v>
      </c>
      <c r="U290" s="26"/>
      <c r="V290" s="171"/>
      <c r="W290" s="26"/>
      <c r="X290" s="2" t="str" cm="1">
        <f t="array" aca="1" ref="X290" ca="1">IF(B290="","",IF(MAX(IF(B:B=B290,C:C))=C290,"Y","N"))</f>
        <v>Y</v>
      </c>
      <c r="Y290" s="2"/>
      <c r="Z290" s="172"/>
      <c r="AA290" s="2" t="s">
        <v>3145</v>
      </c>
      <c r="AB290" s="2">
        <v>1</v>
      </c>
      <c r="AC290" s="2">
        <v>1</v>
      </c>
      <c r="AD290" s="2" t="s">
        <v>3155</v>
      </c>
      <c r="AE290" s="2" t="s">
        <v>3739</v>
      </c>
    </row>
    <row r="291" spans="1:31" hidden="1" x14ac:dyDescent="0.25">
      <c r="A291" s="115">
        <f ca="1">INDEX('1.MetaData'!A:A, MATCH($E291, '1.MetaData'!$B:$B, 0))</f>
        <v>237</v>
      </c>
      <c r="B291" s="245" t="s">
        <v>3749</v>
      </c>
      <c r="C291" s="14">
        <v>1</v>
      </c>
      <c r="D291" s="14" t="s">
        <v>70</v>
      </c>
      <c r="E291" s="1" t="str">
        <f ca="1">VLOOKUP(B291,'2.Tissue'!$B:$D,2,FALSE)</f>
        <v>OG237</v>
      </c>
      <c r="F291" s="80" t="str">
        <f ca="1">IF(C291&gt;1,_xlfn.CONCAT(B291,"_D",C291),_xlfn.CONCAT(B291,"_D"))</f>
        <v>OG237U_D</v>
      </c>
      <c r="G291" s="58">
        <f ca="1">VLOOKUP($E291,'1.MetaData'!$B:$H,3,FALSE)</f>
        <v>0</v>
      </c>
      <c r="H291" s="40" t="str">
        <f ca="1">VLOOKUP($E291,'1.MetaData'!$B:$H,4,FALSE)</f>
        <v>White Bait</v>
      </c>
      <c r="I291" s="194" t="str">
        <f ca="1">VLOOKUP(DNAEXT[[#This Row],[Sample ID]],'2.Tissue'!B:N,13,FALSE)</f>
        <v>NA</v>
      </c>
      <c r="J291" s="26" t="s">
        <v>3451</v>
      </c>
      <c r="K291" s="173"/>
      <c r="L291" s="26" t="s">
        <v>929</v>
      </c>
      <c r="M291" s="26"/>
      <c r="N291" s="169"/>
      <c r="O291" s="170">
        <v>20.3</v>
      </c>
      <c r="P291" s="170"/>
      <c r="Q291" s="170"/>
      <c r="R291" s="170"/>
      <c r="S291" s="43">
        <f ca="1">IF(P291="NA", "NA", IF(OR(O291="NA", P291=""), P291, O291/P291))</f>
        <v>0</v>
      </c>
      <c r="T291" s="27">
        <f ca="1">O291*N291</f>
        <v>0</v>
      </c>
      <c r="U291" s="26"/>
      <c r="V291" s="171"/>
      <c r="W291" s="26"/>
      <c r="X291" s="2" t="str" cm="1">
        <f t="array" aca="1" ref="X291" ca="1">IF(B291="","",IF(MAX(IF(B:B=B291,C:C))=C291,"Y","N"))</f>
        <v>Y</v>
      </c>
      <c r="Y291" s="2"/>
      <c r="Z291" s="172"/>
      <c r="AA291" s="2" t="s">
        <v>3145</v>
      </c>
      <c r="AB291" s="2">
        <v>1</v>
      </c>
      <c r="AC291" s="2">
        <v>1</v>
      </c>
      <c r="AD291" s="2" t="s">
        <v>3155</v>
      </c>
      <c r="AE291" s="2" t="s">
        <v>3739</v>
      </c>
    </row>
    <row r="292" spans="1:31" hidden="1" x14ac:dyDescent="0.25">
      <c r="A292" s="115">
        <f ca="1">INDEX('1.MetaData'!A:A, MATCH($E292, '1.MetaData'!$B:$B, 0))</f>
        <v>238</v>
      </c>
      <c r="B292" s="245" t="s">
        <v>3750</v>
      </c>
      <c r="C292" s="14">
        <v>1</v>
      </c>
      <c r="D292" s="14" t="s">
        <v>70</v>
      </c>
      <c r="E292" s="1" t="str">
        <f ca="1">VLOOKUP(B292,'2.Tissue'!$B:$D,2,FALSE)</f>
        <v>OG238</v>
      </c>
      <c r="F292" s="80" t="str">
        <f ca="1">IF(C292&gt;1,_xlfn.CONCAT(B292,"_D",C292),_xlfn.CONCAT(B292,"_D"))</f>
        <v>OG238U_D</v>
      </c>
      <c r="G292" s="58">
        <f ca="1">VLOOKUP($E292,'1.MetaData'!$B:$H,3,FALSE)</f>
        <v>0</v>
      </c>
      <c r="H292" s="40" t="str">
        <f ca="1">VLOOKUP($E292,'1.MetaData'!$B:$H,4,FALSE)</f>
        <v>Tarwhine</v>
      </c>
      <c r="I292" s="194" t="str">
        <f ca="1">VLOOKUP(DNAEXT[[#This Row],[Sample ID]],'2.Tissue'!B:N,13,FALSE)</f>
        <v>NA</v>
      </c>
      <c r="J292" s="26" t="s">
        <v>3451</v>
      </c>
      <c r="K292" s="173"/>
      <c r="L292" s="26" t="s">
        <v>929</v>
      </c>
      <c r="M292" s="26"/>
      <c r="N292" s="169"/>
      <c r="O292" s="170">
        <v>7.51</v>
      </c>
      <c r="P292" s="170"/>
      <c r="Q292" s="170"/>
      <c r="R292" s="170"/>
      <c r="S292" s="43">
        <f ca="1">IF(P292="NA", "NA", IF(OR(O292="NA", P292=""), P292, O292/P292))</f>
        <v>0</v>
      </c>
      <c r="T292" s="27">
        <f ca="1">O292*N292</f>
        <v>0</v>
      </c>
      <c r="U292" s="26"/>
      <c r="V292" s="171"/>
      <c r="W292" s="26"/>
      <c r="X292" s="2" t="str" cm="1">
        <f t="array" aca="1" ref="X292" ca="1">IF(B292="","",IF(MAX(IF(B:B=B292,C:C))=C292,"Y","N"))</f>
        <v>Y</v>
      </c>
      <c r="Y292" s="2"/>
      <c r="Z292" s="172"/>
      <c r="AA292" s="2" t="s">
        <v>3145</v>
      </c>
      <c r="AB292" s="2">
        <v>1</v>
      </c>
      <c r="AC292" s="2">
        <v>1</v>
      </c>
      <c r="AD292" s="2" t="s">
        <v>3155</v>
      </c>
      <c r="AE292" s="2" t="s">
        <v>3739</v>
      </c>
    </row>
    <row r="293" spans="1:31" hidden="1" x14ac:dyDescent="0.25">
      <c r="A293" s="115">
        <f ca="1">INDEX('1.MetaData'!A:A, MATCH($E293, '1.MetaData'!$B:$B, 0))</f>
        <v>239</v>
      </c>
      <c r="B293" s="245" t="s">
        <v>3751</v>
      </c>
      <c r="C293" s="14">
        <v>1</v>
      </c>
      <c r="D293" s="14" t="s">
        <v>70</v>
      </c>
      <c r="E293" s="1" t="str">
        <f ca="1">VLOOKUP(B293,'2.Tissue'!$B:$D,2,FALSE)</f>
        <v>OG239</v>
      </c>
      <c r="F293" s="80" t="str">
        <f ca="1">IF(C293&gt;1,_xlfn.CONCAT(B293,"_D",C293),_xlfn.CONCAT(B293,"_D"))</f>
        <v>OG239U_D</v>
      </c>
      <c r="G293" s="58">
        <f ca="1">VLOOKUP($E293,'1.MetaData'!$B:$H,3,FALSE)</f>
        <v>0</v>
      </c>
      <c r="H293" s="40" t="str">
        <f ca="1">VLOOKUP($E293,'1.MetaData'!$B:$H,4,FALSE)</f>
        <v>Garfish</v>
      </c>
      <c r="I293" s="194" t="str">
        <f ca="1">VLOOKUP(DNAEXT[[#This Row],[Sample ID]],'2.Tissue'!B:N,13,FALSE)</f>
        <v>NA</v>
      </c>
      <c r="J293" s="26" t="s">
        <v>3451</v>
      </c>
      <c r="K293" s="173"/>
      <c r="L293" s="26" t="s">
        <v>929</v>
      </c>
      <c r="M293" s="26"/>
      <c r="N293" s="169"/>
      <c r="O293" s="170">
        <v>15.3</v>
      </c>
      <c r="P293" s="170"/>
      <c r="Q293" s="170"/>
      <c r="R293" s="170"/>
      <c r="S293" s="43">
        <f ca="1">IF(P293="NA", "NA", IF(OR(O293="NA", P293=""), P293, O293/P293))</f>
        <v>0</v>
      </c>
      <c r="T293" s="27">
        <f ca="1">O293*N293</f>
        <v>0</v>
      </c>
      <c r="U293" s="26"/>
      <c r="V293" s="171"/>
      <c r="W293" s="26"/>
      <c r="X293" s="2" t="str" cm="1">
        <f t="array" aca="1" ref="X293" ca="1">IF(B293="","",IF(MAX(IF(B:B=B293,C:C))=C293,"Y","N"))</f>
        <v>Y</v>
      </c>
      <c r="Y293" s="2"/>
      <c r="Z293" s="172"/>
      <c r="AA293" s="2" t="s">
        <v>3145</v>
      </c>
      <c r="AB293" s="2">
        <v>1</v>
      </c>
      <c r="AC293" s="2">
        <v>1</v>
      </c>
      <c r="AD293" s="2" t="s">
        <v>3155</v>
      </c>
      <c r="AE293" s="2" t="s">
        <v>3739</v>
      </c>
    </row>
    <row r="294" spans="1:31" hidden="1" x14ac:dyDescent="0.25">
      <c r="A294" s="115">
        <f ca="1">INDEX('1.MetaData'!A:A, MATCH($E294, '1.MetaData'!$B:$B, 0))</f>
        <v>240</v>
      </c>
      <c r="B294" s="245" t="s">
        <v>3752</v>
      </c>
      <c r="C294" s="14">
        <v>1</v>
      </c>
      <c r="D294" s="14" t="s">
        <v>70</v>
      </c>
      <c r="E294" s="1" t="str">
        <f ca="1">VLOOKUP(B294,'2.Tissue'!$B:$D,2,FALSE)</f>
        <v>OG240</v>
      </c>
      <c r="F294" s="80" t="str">
        <f ca="1">IF(C294&gt;1,_xlfn.CONCAT(B294,"_D",C294),_xlfn.CONCAT(B294,"_D"))</f>
        <v>OG240U_D</v>
      </c>
      <c r="G294" s="58">
        <f ca="1">VLOOKUP($E294,'1.MetaData'!$B:$H,3,FALSE)</f>
        <v>0</v>
      </c>
      <c r="H294" s="40" t="str">
        <f ca="1">VLOOKUP($E294,'1.MetaData'!$B:$H,4,FALSE)</f>
        <v>Yellowtail</v>
      </c>
      <c r="I294" s="194" t="str">
        <f ca="1">VLOOKUP(DNAEXT[[#This Row],[Sample ID]],'2.Tissue'!B:N,13,FALSE)</f>
        <v>NA</v>
      </c>
      <c r="J294" s="26" t="s">
        <v>3451</v>
      </c>
      <c r="K294" s="173"/>
      <c r="L294" s="26" t="s">
        <v>929</v>
      </c>
      <c r="M294" s="26"/>
      <c r="N294" s="169"/>
      <c r="O294" s="170">
        <v>4.47</v>
      </c>
      <c r="P294" s="170"/>
      <c r="Q294" s="170"/>
      <c r="R294" s="170"/>
      <c r="S294" s="43">
        <f ca="1">IF(P294="NA", "NA", IF(OR(O294="NA", P294=""), P294, O294/P294))</f>
        <v>0</v>
      </c>
      <c r="T294" s="27">
        <f ca="1">O294*N294</f>
        <v>0</v>
      </c>
      <c r="U294" s="26"/>
      <c r="V294" s="171"/>
      <c r="W294" s="26"/>
      <c r="X294" s="2" t="str" cm="1">
        <f t="array" aca="1" ref="X294" ca="1">IF(B294="","",IF(MAX(IF(B:B=B294,C:C))=C294,"Y","N"))</f>
        <v>Y</v>
      </c>
      <c r="Y294" s="2"/>
      <c r="Z294" s="172"/>
      <c r="AA294" s="2" t="s">
        <v>3145</v>
      </c>
      <c r="AB294" s="2">
        <v>1</v>
      </c>
      <c r="AC294" s="2">
        <v>1</v>
      </c>
      <c r="AD294" s="2" t="s">
        <v>3155</v>
      </c>
      <c r="AE294" s="2" t="s">
        <v>3739</v>
      </c>
    </row>
    <row r="295" spans="1:31" hidden="1" x14ac:dyDescent="0.25">
      <c r="A295" s="115">
        <f ca="1">INDEX('1.MetaData'!A:A, MATCH($E295, '1.MetaData'!$B:$B, 0))</f>
        <v>241</v>
      </c>
      <c r="B295" s="245" t="s">
        <v>3753</v>
      </c>
      <c r="C295" s="14">
        <v>1</v>
      </c>
      <c r="D295" s="14" t="s">
        <v>70</v>
      </c>
      <c r="E295" s="1" t="str">
        <f ca="1">VLOOKUP(B295,'2.Tissue'!$B:$D,2,FALSE)</f>
        <v>OG241</v>
      </c>
      <c r="F295" s="80" t="str">
        <f ca="1">IF(C295&gt;1,_xlfn.CONCAT(B295,"_D",C295),_xlfn.CONCAT(B295,"_D"))</f>
        <v>OG241U_D</v>
      </c>
      <c r="G295" s="58" t="str">
        <f ca="1">VLOOKUP($E295,'1.MetaData'!$B:$H,3,FALSE)</f>
        <v>Acanthistius serratus</v>
      </c>
      <c r="H295" s="40" t="str">
        <f ca="1">VLOOKUP($E295,'1.MetaData'!$B:$H,4,FALSE)</f>
        <v>Western Wirrah</v>
      </c>
      <c r="I295" s="194" t="str">
        <f ca="1">VLOOKUP(DNAEXT[[#This Row],[Sample ID]],'2.Tissue'!B:N,13,FALSE)</f>
        <v>NA</v>
      </c>
      <c r="J295" s="26" t="s">
        <v>3451</v>
      </c>
      <c r="K295" s="173" t="s">
        <v>3754</v>
      </c>
      <c r="L295" s="26" t="s">
        <v>929</v>
      </c>
      <c r="M295" s="26"/>
      <c r="N295" s="169"/>
      <c r="O295" s="170">
        <v>9.82</v>
      </c>
      <c r="P295" s="170"/>
      <c r="Q295" s="170"/>
      <c r="R295" s="170"/>
      <c r="S295" s="43">
        <f ca="1">IF(P295="NA", "NA", IF(OR(O295="NA", P295=""), P295, O295/P295))</f>
        <v>0</v>
      </c>
      <c r="T295" s="27">
        <f ca="1">O295*N295</f>
        <v>0</v>
      </c>
      <c r="U295" s="26"/>
      <c r="V295" s="171"/>
      <c r="W295" s="26"/>
      <c r="X295" s="2" t="str" cm="1">
        <f t="array" aca="1" ref="X295" ca="1">IF(B295="","",IF(MAX(IF(B:B=B295,C:C))=C295,"Y","N"))</f>
        <v>Y</v>
      </c>
      <c r="Y295" s="2"/>
      <c r="Z295" s="172"/>
      <c r="AA295" s="2" t="s">
        <v>3145</v>
      </c>
      <c r="AB295" s="2">
        <v>1</v>
      </c>
      <c r="AC295" s="2">
        <v>1</v>
      </c>
      <c r="AD295" s="2" t="s">
        <v>3155</v>
      </c>
      <c r="AE295" s="2" t="s">
        <v>3739</v>
      </c>
    </row>
    <row r="296" spans="1:31" hidden="1" x14ac:dyDescent="0.25">
      <c r="A296" s="115">
        <f ca="1">INDEX('1.MetaData'!A:A, MATCH($E296, '1.MetaData'!$B:$B, 0))</f>
        <v>242</v>
      </c>
      <c r="B296" s="245" t="s">
        <v>3755</v>
      </c>
      <c r="C296" s="14">
        <v>1</v>
      </c>
      <c r="D296" s="14" t="s">
        <v>70</v>
      </c>
      <c r="E296" s="1" t="str">
        <f ca="1">VLOOKUP(B296,'2.Tissue'!$B:$D,2,FALSE)</f>
        <v>OG242</v>
      </c>
      <c r="F296" s="80" t="str">
        <f ca="1">IF(C296&gt;1,_xlfn.CONCAT(B296,"_D",C296),_xlfn.CONCAT(B296,"_D"))</f>
        <v>OG242U_D</v>
      </c>
      <c r="G296" s="58" t="str">
        <f ca="1">VLOOKUP($E296,'1.MetaData'!$B:$H,3,FALSE)</f>
        <v>Ophthalmolepis lineolata</v>
      </c>
      <c r="H296" s="40" t="str">
        <f ca="1">VLOOKUP($E296,'1.MetaData'!$B:$H,4,FALSE)</f>
        <v>Maori Wrasse</v>
      </c>
      <c r="I296" s="194" t="str">
        <f ca="1">VLOOKUP(DNAEXT[[#This Row],[Sample ID]],'2.Tissue'!B:N,13,FALSE)</f>
        <v>NA</v>
      </c>
      <c r="J296" s="26" t="s">
        <v>3451</v>
      </c>
      <c r="K296" s="173" t="s">
        <v>3756</v>
      </c>
      <c r="L296" s="26" t="s">
        <v>929</v>
      </c>
      <c r="M296" s="26"/>
      <c r="N296" s="169"/>
      <c r="O296" s="170">
        <v>10.3</v>
      </c>
      <c r="P296" s="170"/>
      <c r="Q296" s="170"/>
      <c r="R296" s="170"/>
      <c r="S296" s="43">
        <f ca="1">IF(P296="NA", "NA", IF(OR(O296="NA", P296=""), P296, O296/P296))</f>
        <v>0</v>
      </c>
      <c r="T296" s="27">
        <f ca="1">O296*N296</f>
        <v>0</v>
      </c>
      <c r="U296" s="26"/>
      <c r="V296" s="171"/>
      <c r="W296" s="26"/>
      <c r="X296" s="2" t="str" cm="1">
        <f t="array" aca="1" ref="X296" ca="1">IF(B296="","",IF(MAX(IF(B:B=B296,C:C))=C296,"Y","N"))</f>
        <v>Y</v>
      </c>
      <c r="Y296" s="2"/>
      <c r="Z296" s="172"/>
      <c r="AA296" s="2" t="s">
        <v>3145</v>
      </c>
      <c r="AB296" s="2">
        <v>1</v>
      </c>
      <c r="AC296" s="2">
        <v>1</v>
      </c>
      <c r="AD296" s="2" t="s">
        <v>3155</v>
      </c>
      <c r="AE296" s="2" t="s">
        <v>3739</v>
      </c>
    </row>
    <row r="297" spans="1:31" hidden="1" x14ac:dyDescent="0.25">
      <c r="A297" s="115">
        <f ca="1">INDEX('1.MetaData'!A:A, MATCH($E297, '1.MetaData'!$B:$B, 0))</f>
        <v>243</v>
      </c>
      <c r="B297" s="245" t="s">
        <v>3757</v>
      </c>
      <c r="C297" s="14">
        <v>1</v>
      </c>
      <c r="D297" s="14" t="s">
        <v>70</v>
      </c>
      <c r="E297" s="1" t="str">
        <f ca="1">VLOOKUP(B297,'2.Tissue'!$B:$D,2,FALSE)</f>
        <v>OG243</v>
      </c>
      <c r="F297" s="80" t="str">
        <f ca="1">IF(C297&gt;1,_xlfn.CONCAT(B297,"_D",C297),_xlfn.CONCAT(B297,"_D"))</f>
        <v>OG243U_D</v>
      </c>
      <c r="G297" s="58" t="str">
        <f ca="1">VLOOKUP($E297,'1.MetaData'!$B:$H,3,FALSE)</f>
        <v>Ophthalmolepis lineolata</v>
      </c>
      <c r="H297" s="40" t="str">
        <f ca="1">VLOOKUP($E297,'1.MetaData'!$B:$H,4,FALSE)</f>
        <v>Maori Wrasse</v>
      </c>
      <c r="I297" s="194" t="str">
        <f ca="1">VLOOKUP(DNAEXT[[#This Row],[Sample ID]],'2.Tissue'!B:N,13,FALSE)</f>
        <v>NA</v>
      </c>
      <c r="J297" s="26" t="s">
        <v>3451</v>
      </c>
      <c r="K297" s="173" t="s">
        <v>3756</v>
      </c>
      <c r="L297" s="26" t="s">
        <v>929</v>
      </c>
      <c r="M297" s="26"/>
      <c r="N297" s="169"/>
      <c r="O297" s="170">
        <v>12.3</v>
      </c>
      <c r="P297" s="170"/>
      <c r="Q297" s="170"/>
      <c r="R297" s="170"/>
      <c r="S297" s="43">
        <f ca="1">IF(P297="NA", "NA", IF(OR(O297="NA", P297=""), P297, O297/P297))</f>
        <v>0</v>
      </c>
      <c r="T297" s="27">
        <f ca="1">O297*N297</f>
        <v>0</v>
      </c>
      <c r="U297" s="26"/>
      <c r="V297" s="171"/>
      <c r="W297" s="26"/>
      <c r="X297" s="2" t="str" cm="1">
        <f t="array" aca="1" ref="X297" ca="1">IF(B297="","",IF(MAX(IF(B:B=B297,C:C))=C297,"Y","N"))</f>
        <v>Y</v>
      </c>
      <c r="Y297" s="2"/>
      <c r="Z297" s="172"/>
      <c r="AA297" s="2" t="s">
        <v>3145</v>
      </c>
      <c r="AB297" s="2">
        <v>1</v>
      </c>
      <c r="AC297" s="2">
        <v>1</v>
      </c>
      <c r="AD297" s="2" t="s">
        <v>3155</v>
      </c>
      <c r="AE297" s="2" t="s">
        <v>3739</v>
      </c>
    </row>
    <row r="298" spans="1:31" hidden="1" x14ac:dyDescent="0.25">
      <c r="A298" s="115">
        <f ca="1">INDEX('1.MetaData'!A:A, MATCH($E298, '1.MetaData'!$B:$B, 0))</f>
        <v>244</v>
      </c>
      <c r="B298" s="245" t="s">
        <v>3758</v>
      </c>
      <c r="C298" s="14">
        <v>1</v>
      </c>
      <c r="D298" s="14" t="s">
        <v>70</v>
      </c>
      <c r="E298" s="1" t="str">
        <f ca="1">VLOOKUP(B298,'2.Tissue'!$B:$D,2,FALSE)</f>
        <v>OG244</v>
      </c>
      <c r="F298" s="80" t="str">
        <f ca="1">IF(C298&gt;1,_xlfn.CONCAT(B298,"_D",C298),_xlfn.CONCAT(B298,"_D"))</f>
        <v>OG244U_D</v>
      </c>
      <c r="G298" s="58" t="str">
        <f ca="1">VLOOKUP($E298,'1.MetaData'!$B:$H,3,FALSE)</f>
        <v>Pomatomus saltatrix</v>
      </c>
      <c r="H298" s="40" t="str">
        <f ca="1">VLOOKUP($E298,'1.MetaData'!$B:$H,4,FALSE)</f>
        <v>Bluefish</v>
      </c>
      <c r="I298" s="194" t="str">
        <f ca="1">VLOOKUP(DNAEXT[[#This Row],[Sample ID]],'2.Tissue'!B:N,13,FALSE)</f>
        <v>NA</v>
      </c>
      <c r="J298" s="26" t="s">
        <v>3451</v>
      </c>
      <c r="K298" s="173" t="s">
        <v>3754</v>
      </c>
      <c r="L298" s="26" t="s">
        <v>929</v>
      </c>
      <c r="M298" s="26"/>
      <c r="N298" s="169"/>
      <c r="O298" s="170">
        <v>34.700000000000003</v>
      </c>
      <c r="P298" s="170"/>
      <c r="Q298" s="170"/>
      <c r="R298" s="170"/>
      <c r="S298" s="43">
        <f ca="1">IF(P298="NA", "NA", IF(OR(O298="NA", P298=""), P298, O298/P298))</f>
        <v>0</v>
      </c>
      <c r="T298" s="27">
        <f ca="1">O298*N298</f>
        <v>0</v>
      </c>
      <c r="U298" s="26"/>
      <c r="V298" s="171"/>
      <c r="W298" s="26"/>
      <c r="X298" s="2" t="str" cm="1">
        <f t="array" aca="1" ref="X298" ca="1">IF(B298="","",IF(MAX(IF(B:B=B298,C:C))=C298,"Y","N"))</f>
        <v>Y</v>
      </c>
      <c r="Y298" s="2"/>
      <c r="Z298" s="172"/>
      <c r="AA298" s="2" t="s">
        <v>3145</v>
      </c>
      <c r="AB298" s="2">
        <v>1</v>
      </c>
      <c r="AC298" s="2">
        <v>1</v>
      </c>
      <c r="AD298" s="2" t="s">
        <v>3155</v>
      </c>
      <c r="AE298" s="2" t="s">
        <v>3739</v>
      </c>
    </row>
    <row r="299" spans="1:31" hidden="1" x14ac:dyDescent="0.25">
      <c r="A299" s="115">
        <f ca="1">INDEX('1.MetaData'!A:A, MATCH($E299, '1.MetaData'!$B:$B, 0))</f>
        <v>245</v>
      </c>
      <c r="B299" s="245" t="s">
        <v>3759</v>
      </c>
      <c r="C299" s="14">
        <v>1</v>
      </c>
      <c r="D299" s="14" t="s">
        <v>70</v>
      </c>
      <c r="E299" s="1" t="str">
        <f ca="1">VLOOKUP(B299,'2.Tissue'!$B:$D,2,FALSE)</f>
        <v>OG245</v>
      </c>
      <c r="F299" s="80" t="str">
        <f ca="1">IF(C299&gt;1,_xlfn.CONCAT(B299,"_D",C299),_xlfn.CONCAT(B299,"_D"))</f>
        <v>OG245U_D</v>
      </c>
      <c r="G299" s="58" t="str">
        <f ca="1">VLOOKUP($E299,'1.MetaData'!$B:$H,3,FALSE)</f>
        <v>Saurida undosquamis</v>
      </c>
      <c r="H299" s="40" t="str">
        <f ca="1">VLOOKUP($E299,'1.MetaData'!$B:$H,4,FALSE)</f>
        <v>Brushtooth Lizardfish</v>
      </c>
      <c r="I299" s="194" t="str">
        <f ca="1">VLOOKUP(DNAEXT[[#This Row],[Sample ID]],'2.Tissue'!B:N,13,FALSE)</f>
        <v>NA</v>
      </c>
      <c r="J299" s="26" t="s">
        <v>3451</v>
      </c>
      <c r="K299" s="173" t="s">
        <v>3756</v>
      </c>
      <c r="L299" s="26" t="s">
        <v>929</v>
      </c>
      <c r="M299" s="26"/>
      <c r="N299" s="169"/>
      <c r="O299" s="170">
        <v>15.9</v>
      </c>
      <c r="P299" s="170"/>
      <c r="Q299" s="170"/>
      <c r="R299" s="170"/>
      <c r="S299" s="43">
        <f ca="1">IF(P299="NA", "NA", IF(OR(O299="NA", P299=""), P299, O299/P299))</f>
        <v>0</v>
      </c>
      <c r="T299" s="27">
        <f ca="1">O299*N299</f>
        <v>0</v>
      </c>
      <c r="U299" s="26"/>
      <c r="V299" s="171"/>
      <c r="W299" s="26"/>
      <c r="X299" s="2" t="str" cm="1">
        <f t="array" aca="1" ref="X299" ca="1">IF(B299="","",IF(MAX(IF(B:B=B299,C:C))=C299,"Y","N"))</f>
        <v>Y</v>
      </c>
      <c r="Y299" s="2"/>
      <c r="Z299" s="172"/>
      <c r="AA299" s="2" t="s">
        <v>3145</v>
      </c>
      <c r="AB299" s="2">
        <v>1</v>
      </c>
      <c r="AC299" s="2">
        <v>1</v>
      </c>
      <c r="AD299" s="2" t="s">
        <v>3155</v>
      </c>
      <c r="AE299" s="2" t="s">
        <v>3739</v>
      </c>
    </row>
    <row r="300" spans="1:31" hidden="1" x14ac:dyDescent="0.25">
      <c r="A300" s="115">
        <f ca="1">INDEX('1.MetaData'!A:A, MATCH($E300, '1.MetaData'!$B:$B, 0))</f>
        <v>246</v>
      </c>
      <c r="B300" s="245" t="s">
        <v>3760</v>
      </c>
      <c r="C300" s="14">
        <v>1</v>
      </c>
      <c r="D300" s="14" t="s">
        <v>70</v>
      </c>
      <c r="E300" s="1" t="str">
        <f ca="1">VLOOKUP(B300,'2.Tissue'!$B:$D,2,FALSE)</f>
        <v>OG246</v>
      </c>
      <c r="F300" s="80" t="str">
        <f ca="1">IF(C300&gt;1,_xlfn.CONCAT(B300,"_D",C300),_xlfn.CONCAT(B300,"_D"))</f>
        <v>OG246U_D</v>
      </c>
      <c r="G300" s="58" t="str">
        <f ca="1">VLOOKUP($E300,'1.MetaData'!$B:$H,3,FALSE)</f>
        <v>Thyrsitoides marleyi</v>
      </c>
      <c r="H300" s="40" t="str">
        <f ca="1">VLOOKUP($E300,'1.MetaData'!$B:$H,4,FALSE)</f>
        <v>Black Snoek</v>
      </c>
      <c r="I300" s="194" t="str">
        <f ca="1">VLOOKUP(DNAEXT[[#This Row],[Sample ID]],'2.Tissue'!B:N,13,FALSE)</f>
        <v>NA</v>
      </c>
      <c r="J300" s="26" t="s">
        <v>3451</v>
      </c>
      <c r="K300" s="173" t="s">
        <v>3756</v>
      </c>
      <c r="L300" s="26" t="s">
        <v>929</v>
      </c>
      <c r="M300" s="26"/>
      <c r="N300" s="169"/>
      <c r="O300" s="170">
        <v>41.3</v>
      </c>
      <c r="P300" s="170"/>
      <c r="Q300" s="170"/>
      <c r="R300" s="170"/>
      <c r="S300" s="43">
        <f ca="1">IF(P300="NA", "NA", IF(OR(O300="NA", P300=""), P300, O300/P300))</f>
        <v>0</v>
      </c>
      <c r="T300" s="27">
        <f ca="1">O300*N300</f>
        <v>0</v>
      </c>
      <c r="U300" s="26"/>
      <c r="V300" s="171"/>
      <c r="W300" s="26"/>
      <c r="X300" s="2" t="str" cm="1">
        <f t="array" aca="1" ref="X300" ca="1">IF(B300="","",IF(MAX(IF(B:B=B300,C:C))=C300,"Y","N"))</f>
        <v>Y</v>
      </c>
      <c r="Y300" s="2"/>
      <c r="Z300" s="172"/>
      <c r="AA300" s="2" t="s">
        <v>3145</v>
      </c>
      <c r="AB300" s="2">
        <v>1</v>
      </c>
      <c r="AC300" s="2">
        <v>1</v>
      </c>
      <c r="AD300" s="2" t="s">
        <v>3155</v>
      </c>
      <c r="AE300" s="2" t="s">
        <v>3739</v>
      </c>
    </row>
    <row r="301" spans="1:31" hidden="1" x14ac:dyDescent="0.25">
      <c r="A301" s="115">
        <f ca="1">INDEX('1.MetaData'!A:A, MATCH($E301, '1.MetaData'!$B:$B, 0))</f>
        <v>247</v>
      </c>
      <c r="B301" s="245" t="s">
        <v>3761</v>
      </c>
      <c r="C301" s="14">
        <v>1</v>
      </c>
      <c r="D301" s="14" t="s">
        <v>70</v>
      </c>
      <c r="E301" s="1" t="str">
        <f ca="1">VLOOKUP(B301,'2.Tissue'!$B:$D,2,FALSE)</f>
        <v>OG247</v>
      </c>
      <c r="F301" s="80" t="str">
        <f ca="1">IF(C301&gt;1,_xlfn.CONCAT(B301,"_D",C301),_xlfn.CONCAT(B301,"_D"))</f>
        <v>OG247U_D</v>
      </c>
      <c r="G301" s="58" t="str">
        <f ca="1">VLOOKUP($E301,'1.MetaData'!$B:$H,3,FALSE)</f>
        <v>Zeus faber</v>
      </c>
      <c r="H301" s="40" t="str">
        <f ca="1">VLOOKUP($E301,'1.MetaData'!$B:$H,4,FALSE)</f>
        <v>John  Dory</v>
      </c>
      <c r="I301" s="194" t="str">
        <f ca="1">VLOOKUP(DNAEXT[[#This Row],[Sample ID]],'2.Tissue'!B:N,13,FALSE)</f>
        <v>NA</v>
      </c>
      <c r="J301" s="26" t="s">
        <v>3451</v>
      </c>
      <c r="K301" s="173" t="s">
        <v>3756</v>
      </c>
      <c r="L301" s="26" t="s">
        <v>929</v>
      </c>
      <c r="M301" s="26"/>
      <c r="N301" s="169"/>
      <c r="O301" s="170">
        <v>19.399999999999999</v>
      </c>
      <c r="P301" s="170"/>
      <c r="Q301" s="170"/>
      <c r="R301" s="170"/>
      <c r="S301" s="43">
        <f ca="1">IF(P301="NA", "NA", IF(OR(O301="NA", P301=""), P301, O301/P301))</f>
        <v>0</v>
      </c>
      <c r="T301" s="27">
        <f ca="1">O301*N301</f>
        <v>0</v>
      </c>
      <c r="U301" s="26"/>
      <c r="V301" s="171"/>
      <c r="W301" s="26"/>
      <c r="X301" s="2" t="str" cm="1">
        <f t="array" aca="1" ref="X301" ca="1">IF(B301="","",IF(MAX(IF(B:B=B301,C:C))=C301,"Y","N"))</f>
        <v>Y</v>
      </c>
      <c r="Y301" s="2"/>
      <c r="Z301" s="172"/>
      <c r="AA301" s="2" t="s">
        <v>3145</v>
      </c>
      <c r="AB301" s="2">
        <v>1</v>
      </c>
      <c r="AC301" s="2">
        <v>1</v>
      </c>
      <c r="AD301" s="2" t="s">
        <v>3155</v>
      </c>
      <c r="AE301" s="2" t="s">
        <v>3739</v>
      </c>
    </row>
    <row r="302" spans="1:31" hidden="1" x14ac:dyDescent="0.25">
      <c r="A302" s="115">
        <f ca="1">INDEX('1.MetaData'!A:A, MATCH($E302, '1.MetaData'!$B:$B, 0))</f>
        <v>248</v>
      </c>
      <c r="B302" s="245" t="s">
        <v>3762</v>
      </c>
      <c r="C302" s="14">
        <v>1</v>
      </c>
      <c r="D302" s="14" t="s">
        <v>70</v>
      </c>
      <c r="E302" s="1" t="str">
        <f ca="1">VLOOKUP(B302,'2.Tissue'!$B:$D,2,FALSE)</f>
        <v>OG248</v>
      </c>
      <c r="F302" s="80" t="str">
        <f ca="1">IF(C302&gt;1,_xlfn.CONCAT(B302,"_D",C302),_xlfn.CONCAT(B302,"_D"))</f>
        <v>OG248U_D</v>
      </c>
      <c r="G302" s="58" t="str">
        <f ca="1">VLOOKUP($E302,'1.MetaData'!$B:$H,3,FALSE)</f>
        <v>Acanthurus grammoptilus</v>
      </c>
      <c r="H302" s="40" t="str">
        <f ca="1">VLOOKUP($E302,'1.MetaData'!$B:$H,4,FALSE)</f>
        <v>Inshore Surgeonfish</v>
      </c>
      <c r="I302" s="194" t="str">
        <f ca="1">VLOOKUP(DNAEXT[[#This Row],[Sample ID]],'2.Tissue'!B:N,13,FALSE)</f>
        <v>NA</v>
      </c>
      <c r="J302" s="26" t="s">
        <v>3451</v>
      </c>
      <c r="K302" s="173" t="s">
        <v>3763</v>
      </c>
      <c r="L302" s="26" t="s">
        <v>929</v>
      </c>
      <c r="M302" s="26"/>
      <c r="N302" s="169"/>
      <c r="O302" s="170">
        <v>441</v>
      </c>
      <c r="P302" s="170"/>
      <c r="Q302" s="170"/>
      <c r="R302" s="170"/>
      <c r="S302" s="43">
        <f ca="1">IF(P302="NA", "NA", IF(OR(O302="NA", P302=""), P302, O302/P302))</f>
        <v>0</v>
      </c>
      <c r="T302" s="27">
        <f ca="1">O302*N302</f>
        <v>0</v>
      </c>
      <c r="U302" s="26"/>
      <c r="V302" s="171"/>
      <c r="W302" s="26"/>
      <c r="X302" s="2" t="str" cm="1">
        <f t="array" aca="1" ref="X302" ca="1">IF(B302="","",IF(MAX(IF(B:B=B302,C:C))=C302,"Y","N"))</f>
        <v>Y</v>
      </c>
      <c r="Y302" s="2"/>
      <c r="Z302" s="172"/>
      <c r="AA302" s="2" t="s">
        <v>3145</v>
      </c>
      <c r="AB302" s="2">
        <v>1</v>
      </c>
      <c r="AC302" s="2">
        <v>1</v>
      </c>
      <c r="AD302" s="2" t="s">
        <v>3155</v>
      </c>
      <c r="AE302" s="2" t="s">
        <v>3739</v>
      </c>
    </row>
    <row r="303" spans="1:31" hidden="1" x14ac:dyDescent="0.25">
      <c r="A303" s="115">
        <f ca="1">INDEX('1.MetaData'!A:A, MATCH($E303, '1.MetaData'!$B:$B, 0))</f>
        <v>249</v>
      </c>
      <c r="B303" s="245" t="s">
        <v>3764</v>
      </c>
      <c r="C303" s="14">
        <v>1</v>
      </c>
      <c r="D303" s="14" t="s">
        <v>70</v>
      </c>
      <c r="E303" s="1" t="str">
        <f ca="1">VLOOKUP(B303,'2.Tissue'!$B:$D,2,FALSE)</f>
        <v>OG249</v>
      </c>
      <c r="F303" s="80" t="str">
        <f ca="1">IF(C303&gt;1,_xlfn.CONCAT(B303,"_D",C303),_xlfn.CONCAT(B303,"_D"))</f>
        <v>OG249U_D</v>
      </c>
      <c r="G303" s="58" t="str">
        <f ca="1">VLOOKUP($E303,'1.MetaData'!$B:$H,3,FALSE)</f>
        <v>Apogon rueppelli</v>
      </c>
      <c r="H303" s="40">
        <f ca="1">VLOOKUP($E303,'1.MetaData'!$B:$H,4,FALSE)</f>
        <v>0</v>
      </c>
      <c r="I303" s="194" t="str">
        <f ca="1">VLOOKUP(DNAEXT[[#This Row],[Sample ID]],'2.Tissue'!B:N,13,FALSE)</f>
        <v>NA</v>
      </c>
      <c r="J303" s="26" t="s">
        <v>3451</v>
      </c>
      <c r="K303" s="173" t="s">
        <v>3763</v>
      </c>
      <c r="L303" s="26" t="s">
        <v>929</v>
      </c>
      <c r="M303" s="26"/>
      <c r="N303" s="169"/>
      <c r="O303" s="170">
        <v>582</v>
      </c>
      <c r="P303" s="170"/>
      <c r="Q303" s="170"/>
      <c r="R303" s="170"/>
      <c r="S303" s="43">
        <f ca="1">IF(P303="NA", "NA", IF(OR(O303="NA", P303=""), P303, O303/P303))</f>
        <v>0</v>
      </c>
      <c r="T303" s="27">
        <f ca="1">O303*N303</f>
        <v>0</v>
      </c>
      <c r="U303" s="26"/>
      <c r="V303" s="171"/>
      <c r="W303" s="26"/>
      <c r="X303" s="2" t="str" cm="1">
        <f t="array" aca="1" ref="X303" ca="1">IF(B303="","",IF(MAX(IF(B:B=B303,C:C))=C303,"Y","N"))</f>
        <v>Y</v>
      </c>
      <c r="Y303" s="2"/>
      <c r="Z303" s="172"/>
      <c r="AA303" s="2" t="s">
        <v>3145</v>
      </c>
      <c r="AB303" s="2">
        <v>1</v>
      </c>
      <c r="AC303" s="2">
        <v>1</v>
      </c>
      <c r="AD303" s="2" t="s">
        <v>3155</v>
      </c>
      <c r="AE303" s="2" t="s">
        <v>3739</v>
      </c>
    </row>
    <row r="304" spans="1:31" hidden="1" x14ac:dyDescent="0.25">
      <c r="A304" s="115">
        <f ca="1">INDEX('1.MetaData'!A:A, MATCH($E304, '1.MetaData'!$B:$B, 0))</f>
        <v>250</v>
      </c>
      <c r="B304" s="245" t="s">
        <v>3765</v>
      </c>
      <c r="C304" s="14">
        <v>1</v>
      </c>
      <c r="D304" s="14" t="s">
        <v>70</v>
      </c>
      <c r="E304" s="1" t="str">
        <f ca="1">VLOOKUP(B304,'2.Tissue'!$B:$D,2,FALSE)</f>
        <v>OG250</v>
      </c>
      <c r="F304" s="80" t="str">
        <f ca="1">IF(C304&gt;1,_xlfn.CONCAT(B304,"_D",C304),_xlfn.CONCAT(B304,"_D"))</f>
        <v>OG250U_D</v>
      </c>
      <c r="G304" s="58" t="str">
        <f ca="1">VLOOKUP($E304,'1.MetaData'!$B:$H,3,FALSE)</f>
        <v>Caesio cuning</v>
      </c>
      <c r="H304" s="40" t="str">
        <f ca="1">VLOOKUP($E304,'1.MetaData'!$B:$H,4,FALSE)</f>
        <v>Yellowtail Fusilier</v>
      </c>
      <c r="I304" s="194" t="str">
        <f ca="1">VLOOKUP(DNAEXT[[#This Row],[Sample ID]],'2.Tissue'!B:N,13,FALSE)</f>
        <v>NA</v>
      </c>
      <c r="J304" s="26" t="s">
        <v>3451</v>
      </c>
      <c r="K304" s="173" t="s">
        <v>3763</v>
      </c>
      <c r="L304" s="26" t="s">
        <v>929</v>
      </c>
      <c r="M304" s="26"/>
      <c r="N304" s="169"/>
      <c r="O304" s="170">
        <v>816</v>
      </c>
      <c r="P304" s="170"/>
      <c r="Q304" s="170"/>
      <c r="R304" s="170"/>
      <c r="S304" s="43">
        <f ca="1">IF(P304="NA", "NA", IF(OR(O304="NA", P304=""), P304, O304/P304))</f>
        <v>0</v>
      </c>
      <c r="T304" s="27">
        <f ca="1">O304*N304</f>
        <v>0</v>
      </c>
      <c r="U304" s="26"/>
      <c r="V304" s="171"/>
      <c r="W304" s="26"/>
      <c r="X304" s="2" t="str" cm="1">
        <f t="array" aca="1" ref="X304" ca="1">IF(B304="","",IF(MAX(IF(B:B=B304,C:C))=C304,"Y","N"))</f>
        <v>Y</v>
      </c>
      <c r="Y304" s="2"/>
      <c r="Z304" s="172"/>
      <c r="AA304" s="2" t="s">
        <v>3145</v>
      </c>
      <c r="AB304" s="2">
        <v>1</v>
      </c>
      <c r="AC304" s="2">
        <v>1</v>
      </c>
      <c r="AD304" s="2" t="s">
        <v>3155</v>
      </c>
      <c r="AE304" s="2" t="s">
        <v>3739</v>
      </c>
    </row>
    <row r="305" spans="1:32" hidden="1" x14ac:dyDescent="0.25">
      <c r="A305" s="115">
        <f ca="1">INDEX('1.MetaData'!A:A, MATCH($E305, '1.MetaData'!$B:$B, 0))</f>
        <v>251</v>
      </c>
      <c r="B305" s="245" t="s">
        <v>3766</v>
      </c>
      <c r="C305" s="14">
        <v>1</v>
      </c>
      <c r="D305" s="14" t="s">
        <v>70</v>
      </c>
      <c r="E305" s="1" t="str">
        <f ca="1">VLOOKUP(B305,'2.Tissue'!$B:$D,2,FALSE)</f>
        <v>OG251</v>
      </c>
      <c r="F305" s="80" t="str">
        <f ca="1">IF(C305&gt;1,_xlfn.CONCAT(B305,"_D",C305),_xlfn.CONCAT(B305,"_D"))</f>
        <v>OG251U_D</v>
      </c>
      <c r="G305" s="58" t="str">
        <f ca="1">VLOOKUP($E305,'1.MetaData'!$B:$H,3,FALSE)</f>
        <v>Chaetodon aureofasciatus</v>
      </c>
      <c r="H305" s="40" t="str">
        <f ca="1">VLOOKUP($E305,'1.MetaData'!$B:$H,4,FALSE)</f>
        <v>Goldstripe Butterflyfish</v>
      </c>
      <c r="I305" s="194" t="str">
        <f ca="1">VLOOKUP(DNAEXT[[#This Row],[Sample ID]],'2.Tissue'!B:N,13,FALSE)</f>
        <v>NA</v>
      </c>
      <c r="J305" s="26" t="s">
        <v>3451</v>
      </c>
      <c r="K305" s="173" t="s">
        <v>3763</v>
      </c>
      <c r="L305" s="26" t="s">
        <v>929</v>
      </c>
      <c r="M305" s="26"/>
      <c r="N305" s="169"/>
      <c r="O305" s="170">
        <v>745</v>
      </c>
      <c r="P305" s="170"/>
      <c r="Q305" s="170"/>
      <c r="R305" s="170"/>
      <c r="S305" s="43">
        <f ca="1">IF(P305="NA", "NA", IF(OR(O305="NA", P305=""), P305, O305/P305))</f>
        <v>0</v>
      </c>
      <c r="T305" s="27">
        <f ca="1">O305*N305</f>
        <v>0</v>
      </c>
      <c r="U305" s="26"/>
      <c r="V305" s="171"/>
      <c r="W305" s="26"/>
      <c r="X305" s="2" t="str" cm="1">
        <f t="array" aca="1" ref="X305" ca="1">IF(B305="","",IF(MAX(IF(B:B=B305,C:C))=C305,"Y","N"))</f>
        <v>Y</v>
      </c>
      <c r="Y305" s="2"/>
      <c r="Z305" s="172"/>
      <c r="AA305" s="2" t="s">
        <v>3145</v>
      </c>
      <c r="AB305" s="2">
        <v>1</v>
      </c>
      <c r="AC305" s="2">
        <v>1</v>
      </c>
      <c r="AD305" s="2" t="s">
        <v>3155</v>
      </c>
      <c r="AE305" s="2" t="s">
        <v>3739</v>
      </c>
    </row>
    <row r="306" spans="1:32" hidden="1" x14ac:dyDescent="0.25">
      <c r="A306" s="115">
        <f ca="1">INDEX('1.MetaData'!A:A, MATCH($E306, '1.MetaData'!$B:$B, 0))</f>
        <v>252</v>
      </c>
      <c r="B306" s="245" t="s">
        <v>3767</v>
      </c>
      <c r="C306" s="14">
        <v>1</v>
      </c>
      <c r="D306" s="14" t="s">
        <v>70</v>
      </c>
      <c r="E306" s="1" t="str">
        <f ca="1">VLOOKUP(B306,'2.Tissue'!$B:$D,2,FALSE)</f>
        <v>OG252</v>
      </c>
      <c r="F306" s="80" t="str">
        <f ca="1">IF(C306&gt;1,_xlfn.CONCAT(B306,"_D",C306),_xlfn.CONCAT(B306,"_D"))</f>
        <v>OG252U_D</v>
      </c>
      <c r="G306" s="58" t="str">
        <f ca="1">VLOOKUP($E306,'1.MetaData'!$B:$H,3,FALSE)</f>
        <v>Choerodon cauteroma</v>
      </c>
      <c r="H306" s="40" t="str">
        <f ca="1">VLOOKUP($E306,'1.MetaData'!$B:$H,4,FALSE)</f>
        <v>Bluespotted Tuskfish</v>
      </c>
      <c r="I306" s="194" t="str">
        <f ca="1">VLOOKUP(DNAEXT[[#This Row],[Sample ID]],'2.Tissue'!B:N,13,FALSE)</f>
        <v>NA</v>
      </c>
      <c r="J306" s="26" t="s">
        <v>3451</v>
      </c>
      <c r="K306" s="173" t="s">
        <v>3763</v>
      </c>
      <c r="L306" s="26" t="s">
        <v>929</v>
      </c>
      <c r="M306" s="26"/>
      <c r="N306" s="169"/>
      <c r="O306" s="170">
        <v>820</v>
      </c>
      <c r="P306" s="170"/>
      <c r="Q306" s="170"/>
      <c r="R306" s="170"/>
      <c r="S306" s="43">
        <f ca="1">IF(P306="NA", "NA", IF(OR(O306="NA", P306=""), P306, O306/P306))</f>
        <v>0</v>
      </c>
      <c r="T306" s="27">
        <f ca="1">O306*N306</f>
        <v>0</v>
      </c>
      <c r="U306" s="26"/>
      <c r="V306" s="171"/>
      <c r="W306" s="26"/>
      <c r="X306" s="2" t="str" cm="1">
        <f t="array" aca="1" ref="X306" ca="1">IF(B306="","",IF(MAX(IF(B:B=B306,C:C))=C306,"Y","N"))</f>
        <v>Y</v>
      </c>
      <c r="Y306" s="2"/>
      <c r="Z306" s="172"/>
      <c r="AA306" s="2" t="s">
        <v>3145</v>
      </c>
      <c r="AB306" s="2">
        <v>1</v>
      </c>
      <c r="AC306" s="2">
        <v>1</v>
      </c>
      <c r="AD306" s="2" t="s">
        <v>3155</v>
      </c>
      <c r="AE306" s="2" t="s">
        <v>3739</v>
      </c>
    </row>
    <row r="307" spans="1:32" hidden="1" x14ac:dyDescent="0.25">
      <c r="A307" s="115">
        <f ca="1">INDEX('1.MetaData'!A:A, MATCH($E307, '1.MetaData'!$B:$B, 0))</f>
        <v>253</v>
      </c>
      <c r="B307" s="245" t="s">
        <v>3768</v>
      </c>
      <c r="C307" s="14">
        <v>1</v>
      </c>
      <c r="D307" s="14" t="s">
        <v>70</v>
      </c>
      <c r="E307" s="1" t="str">
        <f ca="1">VLOOKUP(B307,'2.Tissue'!$B:$D,2,FALSE)</f>
        <v>OG253</v>
      </c>
      <c r="F307" s="80" t="str">
        <f ca="1">IF(C307&gt;1,_xlfn.CONCAT(B307,"_D",C307),_xlfn.CONCAT(B307,"_D"))</f>
        <v>OG253U_D</v>
      </c>
      <c r="G307" s="58" t="str">
        <f ca="1">VLOOKUP($E307,'1.MetaData'!$B:$H,3,FALSE)</f>
        <v>Choerodon cyanodus</v>
      </c>
      <c r="H307" s="40">
        <f ca="1">VLOOKUP($E307,'1.MetaData'!$B:$H,4,FALSE)</f>
        <v>0</v>
      </c>
      <c r="I307" s="194" t="str">
        <f ca="1">VLOOKUP(DNAEXT[[#This Row],[Sample ID]],'2.Tissue'!B:N,13,FALSE)</f>
        <v>NA</v>
      </c>
      <c r="J307" s="26" t="s">
        <v>3451</v>
      </c>
      <c r="K307" s="173" t="s">
        <v>3763</v>
      </c>
      <c r="L307" s="26" t="s">
        <v>929</v>
      </c>
      <c r="M307" s="26"/>
      <c r="N307" s="169"/>
      <c r="O307" s="170">
        <v>846</v>
      </c>
      <c r="P307" s="170"/>
      <c r="Q307" s="170"/>
      <c r="R307" s="170"/>
      <c r="S307" s="43">
        <f ca="1">IF(P307="NA", "NA", IF(OR(O307="NA", P307=""), P307, O307/P307))</f>
        <v>0</v>
      </c>
      <c r="T307" s="27">
        <f ca="1">O307*N307</f>
        <v>0</v>
      </c>
      <c r="U307" s="26"/>
      <c r="V307" s="171"/>
      <c r="W307" s="26"/>
      <c r="X307" s="2" t="str" cm="1">
        <f t="array" aca="1" ref="X307" ca="1">IF(B307="","",IF(MAX(IF(B:B=B307,C:C))=C307,"Y","N"))</f>
        <v>Y</v>
      </c>
      <c r="Y307" s="2"/>
      <c r="Z307" s="172"/>
      <c r="AA307" s="2" t="s">
        <v>3145</v>
      </c>
      <c r="AB307" s="2">
        <v>1</v>
      </c>
      <c r="AC307" s="2">
        <v>1</v>
      </c>
      <c r="AD307" s="2" t="s">
        <v>3155</v>
      </c>
      <c r="AE307" s="2" t="s">
        <v>3739</v>
      </c>
    </row>
    <row r="308" spans="1:32" hidden="1" x14ac:dyDescent="0.25">
      <c r="A308" s="115">
        <f ca="1">INDEX('1.MetaData'!A:A, MATCH($E308, '1.MetaData'!$B:$B, 0))</f>
        <v>254</v>
      </c>
      <c r="B308" s="245" t="s">
        <v>3769</v>
      </c>
      <c r="C308" s="14">
        <v>1</v>
      </c>
      <c r="D308" s="14" t="s">
        <v>70</v>
      </c>
      <c r="E308" s="1" t="str">
        <f ca="1">VLOOKUP(B308,'2.Tissue'!$B:$D,2,FALSE)</f>
        <v>OG254</v>
      </c>
      <c r="F308" s="80" t="str">
        <f ca="1">IF(C308&gt;1,_xlfn.CONCAT(B308,"_D",C308),_xlfn.CONCAT(B308,"_D"))</f>
        <v>OG254U_D</v>
      </c>
      <c r="G308" s="58" t="str">
        <f ca="1">VLOOKUP($E308,'1.MetaData'!$B:$H,3,FALSE)</f>
        <v>Epinephelus bilobatus</v>
      </c>
      <c r="H308" s="40">
        <f ca="1">VLOOKUP($E308,'1.MetaData'!$B:$H,4,FALSE)</f>
        <v>0</v>
      </c>
      <c r="I308" s="194" t="str">
        <f ca="1">VLOOKUP(DNAEXT[[#This Row],[Sample ID]],'2.Tissue'!B:N,13,FALSE)</f>
        <v>NA</v>
      </c>
      <c r="J308" s="26" t="s">
        <v>3451</v>
      </c>
      <c r="K308" s="173" t="s">
        <v>3763</v>
      </c>
      <c r="L308" s="26" t="s">
        <v>929</v>
      </c>
      <c r="M308" s="26"/>
      <c r="N308" s="169"/>
      <c r="O308" s="170">
        <v>517</v>
      </c>
      <c r="P308" s="170"/>
      <c r="Q308" s="170"/>
      <c r="R308" s="170"/>
      <c r="S308" s="43">
        <f ca="1">IF(P308="NA", "NA", IF(OR(O308="NA", P308=""), P308, O308/P308))</f>
        <v>0</v>
      </c>
      <c r="T308" s="27">
        <f ca="1">O308*N308</f>
        <v>0</v>
      </c>
      <c r="U308" s="26"/>
      <c r="V308" s="171"/>
      <c r="W308" s="26"/>
      <c r="X308" s="2" t="str" cm="1">
        <f t="array" aca="1" ref="X308" ca="1">IF(B308="","",IF(MAX(IF(B:B=B308,C:C))=C308,"Y","N"))</f>
        <v>Y</v>
      </c>
      <c r="Y308" s="2"/>
      <c r="Z308" s="172"/>
      <c r="AA308" s="2" t="s">
        <v>3145</v>
      </c>
      <c r="AB308" s="2">
        <v>1</v>
      </c>
      <c r="AC308" s="2">
        <v>1</v>
      </c>
      <c r="AD308" s="2" t="s">
        <v>3155</v>
      </c>
      <c r="AE308" s="2" t="s">
        <v>3739</v>
      </c>
    </row>
    <row r="309" spans="1:32" hidden="1" x14ac:dyDescent="0.25">
      <c r="A309" s="115">
        <f ca="1">INDEX('1.MetaData'!A:A, MATCH($E309, '1.MetaData'!$B:$B, 0))</f>
        <v>255</v>
      </c>
      <c r="B309" s="245" t="s">
        <v>3770</v>
      </c>
      <c r="C309" s="14">
        <v>1</v>
      </c>
      <c r="D309" s="14" t="s">
        <v>70</v>
      </c>
      <c r="E309" s="1" t="str">
        <f ca="1">VLOOKUP(B309,'2.Tissue'!$B:$D,2,FALSE)</f>
        <v>OG255</v>
      </c>
      <c r="F309" s="80" t="str">
        <f ca="1">IF(C309&gt;1,_xlfn.CONCAT(B309,"_D",C309),_xlfn.CONCAT(B309,"_D"))</f>
        <v>OG255U_D</v>
      </c>
      <c r="G309" s="58" t="str">
        <f ca="1">VLOOKUP($E309,'1.MetaData'!$B:$H,3,FALSE)</f>
        <v>Epinephelus fasciatus</v>
      </c>
      <c r="H309" s="40">
        <f ca="1">VLOOKUP($E309,'1.MetaData'!$B:$H,4,FALSE)</f>
        <v>0</v>
      </c>
      <c r="I309" s="194" t="str">
        <f ca="1">VLOOKUP(DNAEXT[[#This Row],[Sample ID]],'2.Tissue'!B:N,13,FALSE)</f>
        <v>NA</v>
      </c>
      <c r="J309" s="26" t="s">
        <v>3451</v>
      </c>
      <c r="K309" s="173" t="s">
        <v>3763</v>
      </c>
      <c r="L309" s="26" t="s">
        <v>929</v>
      </c>
      <c r="M309" s="26"/>
      <c r="N309" s="169"/>
      <c r="O309" s="170">
        <v>714</v>
      </c>
      <c r="P309" s="170"/>
      <c r="Q309" s="170"/>
      <c r="R309" s="170"/>
      <c r="S309" s="43">
        <f ca="1">IF(P309="NA", "NA", IF(OR(O309="NA", P309=""), P309, O309/P309))</f>
        <v>0</v>
      </c>
      <c r="T309" s="27">
        <f ca="1">O309*N309</f>
        <v>0</v>
      </c>
      <c r="U309" s="26"/>
      <c r="V309" s="171"/>
      <c r="W309" s="26"/>
      <c r="X309" s="2" t="str" cm="1">
        <f t="array" aca="1" ref="X309" ca="1">IF(B309="","",IF(MAX(IF(B:B=B309,C:C))=C309,"Y","N"))</f>
        <v>Y</v>
      </c>
      <c r="Y309" s="2"/>
      <c r="Z309" s="172"/>
      <c r="AA309" s="2" t="s">
        <v>3145</v>
      </c>
      <c r="AB309" s="2">
        <v>1</v>
      </c>
      <c r="AC309" s="2">
        <v>1</v>
      </c>
      <c r="AD309" s="2" t="s">
        <v>3155</v>
      </c>
    </row>
    <row r="310" spans="1:32" hidden="1" x14ac:dyDescent="0.25">
      <c r="A310" s="115">
        <f ca="1">INDEX('1.MetaData'!A:A, MATCH($E310, '1.MetaData'!$B:$B, 0))</f>
        <v>256</v>
      </c>
      <c r="B310" s="245" t="s">
        <v>3771</v>
      </c>
      <c r="C310" s="14">
        <v>1</v>
      </c>
      <c r="D310" s="14" t="s">
        <v>70</v>
      </c>
      <c r="E310" s="1" t="str">
        <f ca="1">VLOOKUP(B310,'2.Tissue'!$B:$D,2,FALSE)</f>
        <v>OG256</v>
      </c>
      <c r="F310" s="80" t="str">
        <f ca="1">IF(C310&gt;1,_xlfn.CONCAT(B310,"_D",C310),_xlfn.CONCAT(B310,"_D"))</f>
        <v>OG256U_D</v>
      </c>
      <c r="G310" s="58" t="str">
        <f ca="1">VLOOKUP($E310,'1.MetaData'!$B:$H,3,FALSE)</f>
        <v>Hemigymnus melapterus</v>
      </c>
      <c r="H310" s="40" t="str">
        <f ca="1">VLOOKUP($E310,'1.MetaData'!$B:$H,4,FALSE)</f>
        <v>Thicklip Wrasse</v>
      </c>
      <c r="I310" s="194" t="str">
        <f ca="1">VLOOKUP(DNAEXT[[#This Row],[Sample ID]],'2.Tissue'!B:N,13,FALSE)</f>
        <v>NA</v>
      </c>
      <c r="J310" s="26" t="s">
        <v>3451</v>
      </c>
      <c r="K310" s="173" t="s">
        <v>3763</v>
      </c>
      <c r="L310" s="26" t="s">
        <v>929</v>
      </c>
      <c r="M310" s="26"/>
      <c r="N310" s="169"/>
      <c r="O310" s="170">
        <v>202</v>
      </c>
      <c r="P310" s="170"/>
      <c r="Q310" s="170"/>
      <c r="R310" s="170"/>
      <c r="S310" s="43">
        <f ca="1">IF(P310="NA", "NA", IF(OR(O310="NA", P310=""), P310, O310/P310))</f>
        <v>0</v>
      </c>
      <c r="T310" s="27">
        <f ca="1">O310*N310</f>
        <v>0</v>
      </c>
      <c r="U310" s="26"/>
      <c r="V310" s="171"/>
      <c r="W310" s="26"/>
      <c r="X310" s="2" t="str" cm="1">
        <f t="array" aca="1" ref="X310" ca="1">IF(B310="","",IF(MAX(IF(B:B=B310,C:C))=C310,"Y","N"))</f>
        <v>Y</v>
      </c>
      <c r="Y310" s="2"/>
      <c r="Z310" s="172"/>
      <c r="AA310" s="2" t="s">
        <v>3145</v>
      </c>
      <c r="AB310" s="2">
        <v>1</v>
      </c>
      <c r="AC310" s="2">
        <v>1</v>
      </c>
      <c r="AD310" s="2" t="s">
        <v>3155</v>
      </c>
      <c r="AE310" s="2" t="s">
        <v>3739</v>
      </c>
    </row>
    <row r="311" spans="1:32" hidden="1" x14ac:dyDescent="0.25">
      <c r="A311" s="115">
        <f ca="1">INDEX('1.MetaData'!A:A, MATCH($E311, '1.MetaData'!$B:$B, 0))</f>
        <v>257</v>
      </c>
      <c r="B311" s="245" t="s">
        <v>3772</v>
      </c>
      <c r="C311" s="14">
        <v>1</v>
      </c>
      <c r="D311" s="14" t="s">
        <v>70</v>
      </c>
      <c r="E311" s="1" t="str">
        <f ca="1">VLOOKUP(B311,'2.Tissue'!$B:$D,2,FALSE)</f>
        <v>OG257</v>
      </c>
      <c r="F311" s="80" t="str">
        <f ca="1">IF(C311&gt;1,_xlfn.CONCAT(B311,"_D",C311),_xlfn.CONCAT(B311,"_D"))</f>
        <v>OG257U_D</v>
      </c>
      <c r="G311" s="58" t="str">
        <f ca="1">VLOOKUP($E311,'1.MetaData'!$B:$H,3,FALSE)</f>
        <v>Iniistius</v>
      </c>
      <c r="H311" s="40" t="str">
        <f ca="1">VLOOKUP($E311,'1.MetaData'!$B:$H,4,FALSE)</f>
        <v>Razorfish</v>
      </c>
      <c r="I311" s="194" t="str">
        <f ca="1">VLOOKUP(DNAEXT[[#This Row],[Sample ID]],'2.Tissue'!B:N,13,FALSE)</f>
        <v>NA</v>
      </c>
      <c r="J311" s="26" t="s">
        <v>3451</v>
      </c>
      <c r="K311" s="173" t="s">
        <v>3763</v>
      </c>
      <c r="L311" s="26" t="s">
        <v>929</v>
      </c>
      <c r="M311" s="26"/>
      <c r="N311" s="169"/>
      <c r="O311" s="170">
        <v>521</v>
      </c>
      <c r="P311" s="170"/>
      <c r="Q311" s="170"/>
      <c r="R311" s="170"/>
      <c r="S311" s="43">
        <f ca="1">IF(P311="NA", "NA", IF(OR(O311="NA", P311=""), P311, O311/P311))</f>
        <v>0</v>
      </c>
      <c r="T311" s="27">
        <f ca="1">O311*N311</f>
        <v>0</v>
      </c>
      <c r="U311" s="26"/>
      <c r="V311" s="171"/>
      <c r="W311" s="26"/>
      <c r="X311" s="2" t="str" cm="1">
        <f t="array" aca="1" ref="X311" ca="1">IF(B311="","",IF(MAX(IF(B:B=B311,C:C))=C311,"Y","N"))</f>
        <v>Y</v>
      </c>
      <c r="Y311" s="2"/>
      <c r="Z311" s="172"/>
      <c r="AA311" s="2" t="s">
        <v>3145</v>
      </c>
      <c r="AB311" s="2">
        <v>1</v>
      </c>
      <c r="AC311" s="2">
        <v>1</v>
      </c>
      <c r="AD311" s="2" t="s">
        <v>3155</v>
      </c>
      <c r="AE311" s="2" t="s">
        <v>3739</v>
      </c>
    </row>
    <row r="312" spans="1:32" hidden="1" x14ac:dyDescent="0.25">
      <c r="A312" s="115">
        <f ca="1">INDEX('1.MetaData'!A:A, MATCH($E312, '1.MetaData'!$B:$B, 0))</f>
        <v>258</v>
      </c>
      <c r="B312" s="245" t="s">
        <v>3773</v>
      </c>
      <c r="C312" s="14">
        <v>1</v>
      </c>
      <c r="D312" s="14" t="s">
        <v>70</v>
      </c>
      <c r="E312" s="1" t="str">
        <f ca="1">VLOOKUP(B312,'2.Tissue'!$B:$D,2,FALSE)</f>
        <v>OG258</v>
      </c>
      <c r="F312" s="80" t="str">
        <f ca="1">IF(C312&gt;1,_xlfn.CONCAT(B312,"_D",C312),_xlfn.CONCAT(B312,"_D"))</f>
        <v>OG258U_D</v>
      </c>
      <c r="G312" s="58" t="str">
        <f ca="1">VLOOKUP($E312,'1.MetaData'!$B:$H,3,FALSE)</f>
        <v>Lethrinus genivittatus</v>
      </c>
      <c r="H312" s="40">
        <f ca="1">VLOOKUP($E312,'1.MetaData'!$B:$H,4,FALSE)</f>
        <v>0</v>
      </c>
      <c r="I312" s="194" t="str">
        <f ca="1">VLOOKUP(DNAEXT[[#This Row],[Sample ID]],'2.Tissue'!B:N,13,FALSE)</f>
        <v>NA</v>
      </c>
      <c r="J312" s="26" t="s">
        <v>3451</v>
      </c>
      <c r="K312" s="173" t="s">
        <v>3763</v>
      </c>
      <c r="L312" s="26" t="s">
        <v>929</v>
      </c>
      <c r="M312" s="26"/>
      <c r="N312" s="169"/>
      <c r="O312" s="170">
        <v>428</v>
      </c>
      <c r="P312" s="170"/>
      <c r="Q312" s="170"/>
      <c r="R312" s="170"/>
      <c r="S312" s="43">
        <f ca="1">IF(P312="NA", "NA", IF(OR(O312="NA", P312=""), P312, O312/P312))</f>
        <v>0</v>
      </c>
      <c r="T312" s="27">
        <f ca="1">O312*N312</f>
        <v>0</v>
      </c>
      <c r="U312" s="26"/>
      <c r="V312" s="171"/>
      <c r="W312" s="26"/>
      <c r="X312" s="2" t="str" cm="1">
        <f t="array" aca="1" ref="X312" ca="1">IF(B312="","",IF(MAX(IF(B:B=B312,C:C))=C312,"Y","N"))</f>
        <v>Y</v>
      </c>
      <c r="Y312" s="2"/>
      <c r="Z312" s="172"/>
      <c r="AA312" s="2" t="s">
        <v>3145</v>
      </c>
      <c r="AB312" s="2">
        <v>1</v>
      </c>
      <c r="AC312" s="2">
        <v>1</v>
      </c>
      <c r="AD312" s="2" t="s">
        <v>3155</v>
      </c>
      <c r="AE312" s="2" t="s">
        <v>3739</v>
      </c>
    </row>
    <row r="313" spans="1:32" hidden="1" x14ac:dyDescent="0.25">
      <c r="A313" s="115">
        <f ca="1">INDEX('1.MetaData'!A:A, MATCH($E313, '1.MetaData'!$B:$B, 0))</f>
        <v>259</v>
      </c>
      <c r="B313" s="245" t="s">
        <v>3774</v>
      </c>
      <c r="C313" s="14">
        <v>1</v>
      </c>
      <c r="D313" s="14" t="s">
        <v>70</v>
      </c>
      <c r="E313" s="1" t="str">
        <f ca="1">VLOOKUP(B313,'2.Tissue'!$B:$D,2,FALSE)</f>
        <v>OG259</v>
      </c>
      <c r="F313" s="80" t="str">
        <f ca="1">IF(C313&gt;1,_xlfn.CONCAT(B313,"_D",C313),_xlfn.CONCAT(B313,"_D"))</f>
        <v>OG259U_D</v>
      </c>
      <c r="G313" s="58" t="str">
        <f ca="1">VLOOKUP($E313,'1.MetaData'!$B:$H,3,FALSE)</f>
        <v>Acanthistius serratus</v>
      </c>
      <c r="H313" s="40" t="str">
        <f ca="1">VLOOKUP($E313,'1.MetaData'!$B:$H,4,FALSE)</f>
        <v>Western Wirrah</v>
      </c>
      <c r="I313" s="194" t="str">
        <f ca="1">VLOOKUP(DNAEXT[[#This Row],[Sample ID]],'2.Tissue'!B:N,13,FALSE)</f>
        <v>NA</v>
      </c>
      <c r="J313" s="26" t="s">
        <v>3451</v>
      </c>
      <c r="K313" s="173" t="s">
        <v>3775</v>
      </c>
      <c r="L313" s="26" t="s">
        <v>929</v>
      </c>
      <c r="M313" s="26"/>
      <c r="N313" s="169"/>
      <c r="O313" s="170">
        <v>40.700000000000003</v>
      </c>
      <c r="P313" s="170"/>
      <c r="Q313" s="170"/>
      <c r="R313" s="170"/>
      <c r="S313" s="43">
        <f ca="1">IF(P313="NA", "NA", IF(OR(O313="NA", P313=""), P313, O313/P313))</f>
        <v>0</v>
      </c>
      <c r="T313" s="27">
        <f ca="1">O313*N313</f>
        <v>0</v>
      </c>
      <c r="U313" s="26"/>
      <c r="V313" s="171"/>
      <c r="W313" s="26"/>
      <c r="X313" s="2" t="str" cm="1">
        <f t="array" aca="1" ref="X313" ca="1">IF(B313="","",IF(MAX(IF(B:B=B313,C:C))=C313,"Y","N"))</f>
        <v>Y</v>
      </c>
      <c r="Y313" s="2"/>
      <c r="Z313" s="172"/>
      <c r="AA313" s="2" t="s">
        <v>3145</v>
      </c>
      <c r="AB313" s="2">
        <v>1</v>
      </c>
      <c r="AC313" s="2">
        <v>1</v>
      </c>
      <c r="AD313" s="2" t="s">
        <v>3155</v>
      </c>
      <c r="AE313" s="2" t="s">
        <v>3739</v>
      </c>
    </row>
    <row r="314" spans="1:32" hidden="1" x14ac:dyDescent="0.25">
      <c r="A314" s="115">
        <f ca="1">INDEX('1.MetaData'!A:A, MATCH($E314, '1.MetaData'!$B:$B, 0))</f>
        <v>260</v>
      </c>
      <c r="B314" s="245" t="s">
        <v>3776</v>
      </c>
      <c r="C314" s="14">
        <v>1</v>
      </c>
      <c r="D314" s="14" t="s">
        <v>70</v>
      </c>
      <c r="E314" s="1" t="str">
        <f ca="1">VLOOKUP(B314,'2.Tissue'!$B:$D,2,FALSE)</f>
        <v>OG260</v>
      </c>
      <c r="F314" s="80" t="str">
        <f ca="1">IF(C314&gt;1,_xlfn.CONCAT(B314,"_D",C314),_xlfn.CONCAT(B314,"_D"))</f>
        <v>OG260U_D</v>
      </c>
      <c r="G314" s="58" t="str">
        <f ca="1">VLOOKUP($E314,'1.MetaData'!$B:$H,3,FALSE)</f>
        <v>Anyperodon leucogrammicus</v>
      </c>
      <c r="H314" s="40" t="str">
        <f ca="1">VLOOKUP($E314,'1.MetaData'!$B:$H,4,FALSE)</f>
        <v>Slender Grouper</v>
      </c>
      <c r="I314" s="194" t="str">
        <f ca="1">VLOOKUP(DNAEXT[[#This Row],[Sample ID]],'2.Tissue'!B:N,13,FALSE)</f>
        <v>NA</v>
      </c>
      <c r="J314" s="26" t="s">
        <v>3451</v>
      </c>
      <c r="K314" s="173" t="s">
        <v>3777</v>
      </c>
      <c r="L314" s="26" t="s">
        <v>929</v>
      </c>
      <c r="M314" s="26"/>
      <c r="N314" s="169"/>
      <c r="O314" s="170">
        <v>78.599999999999994</v>
      </c>
      <c r="P314" s="170"/>
      <c r="Q314" s="170"/>
      <c r="R314" s="170"/>
      <c r="S314" s="43">
        <f ca="1">IF(P314="NA", "NA", IF(OR(O314="NA", P314=""), P314, O314/P314))</f>
        <v>0</v>
      </c>
      <c r="T314" s="27">
        <f ca="1">O314*N314</f>
        <v>0</v>
      </c>
      <c r="U314" s="26"/>
      <c r="V314" s="171"/>
      <c r="W314" s="26"/>
      <c r="X314" s="2" t="str" cm="1">
        <f t="array" aca="1" ref="X314" ca="1">IF(B314="","",IF(MAX(IF(B:B=B314,C:C))=C314,"Y","N"))</f>
        <v>Y</v>
      </c>
      <c r="Y314" s="2"/>
      <c r="Z314" s="172"/>
      <c r="AA314" s="2" t="s">
        <v>3145</v>
      </c>
      <c r="AB314" s="2">
        <v>1</v>
      </c>
      <c r="AC314" s="2">
        <v>1</v>
      </c>
      <c r="AD314" s="2" t="s">
        <v>3155</v>
      </c>
      <c r="AE314" s="2" t="s">
        <v>3739</v>
      </c>
    </row>
    <row r="315" spans="1:32" hidden="1" x14ac:dyDescent="0.25">
      <c r="A315" s="115">
        <f ca="1">INDEX('1.MetaData'!A:A, MATCH($E315, '1.MetaData'!$B:$B, 0))</f>
        <v>261</v>
      </c>
      <c r="B315" s="245" t="s">
        <v>3778</v>
      </c>
      <c r="C315" s="14">
        <v>1</v>
      </c>
      <c r="D315" s="14" t="s">
        <v>70</v>
      </c>
      <c r="E315" s="1" t="str">
        <f ca="1">VLOOKUP(B315,'2.Tissue'!$B:$D,2,FALSE)</f>
        <v>OG261</v>
      </c>
      <c r="F315" s="80" t="str">
        <f ca="1">IF(C315&gt;1,_xlfn.CONCAT(B315,"_D",C315),_xlfn.CONCAT(B315,"_D"))</f>
        <v>OG261U_D</v>
      </c>
      <c r="G315" s="58" t="str">
        <f ca="1">VLOOKUP($E315,'1.MetaData'!$B:$H,3,FALSE)</f>
        <v>Chironemus maculosus</v>
      </c>
      <c r="H315" s="40" t="str">
        <f ca="1">VLOOKUP($E315,'1.MetaData'!$B:$H,4,FALSE)</f>
        <v>Silver Spot</v>
      </c>
      <c r="I315" s="194" t="str">
        <f ca="1">VLOOKUP(DNAEXT[[#This Row],[Sample ID]],'2.Tissue'!B:N,13,FALSE)</f>
        <v>NA</v>
      </c>
      <c r="J315" s="26" t="s">
        <v>3451</v>
      </c>
      <c r="K315" s="173" t="s">
        <v>3779</v>
      </c>
      <c r="L315" s="26" t="s">
        <v>929</v>
      </c>
      <c r="M315" s="26"/>
      <c r="N315" s="169"/>
      <c r="O315" s="170">
        <v>41.5</v>
      </c>
      <c r="P315" s="170"/>
      <c r="Q315" s="170"/>
      <c r="R315" s="170"/>
      <c r="S315" s="43">
        <f ca="1">IF(P315="NA", "NA", IF(OR(O315="NA", P315=""), P315, O315/P315))</f>
        <v>0</v>
      </c>
      <c r="T315" s="27">
        <f ca="1">O315*N315</f>
        <v>0</v>
      </c>
      <c r="U315" s="26"/>
      <c r="V315" s="171"/>
      <c r="W315" s="26"/>
      <c r="X315" s="2" t="str" cm="1">
        <f t="array" aca="1" ref="X315" ca="1">IF(B315="","",IF(MAX(IF(B:B=B315,C:C))=C315,"Y","N"))</f>
        <v>Y</v>
      </c>
      <c r="Y315" s="2"/>
      <c r="Z315" s="172"/>
      <c r="AA315" s="2" t="s">
        <v>3145</v>
      </c>
      <c r="AB315" s="2">
        <v>1</v>
      </c>
      <c r="AC315" s="2">
        <v>1</v>
      </c>
      <c r="AD315" s="2" t="s">
        <v>3155</v>
      </c>
      <c r="AE315" s="2" t="s">
        <v>3739</v>
      </c>
    </row>
    <row r="316" spans="1:32" hidden="1" x14ac:dyDescent="0.25">
      <c r="A316" s="115">
        <f ca="1">INDEX('1.MetaData'!A:A, MATCH($E316, '1.MetaData'!$B:$B, 0))</f>
        <v>262</v>
      </c>
      <c r="B316" s="245" t="s">
        <v>3780</v>
      </c>
      <c r="C316" s="14">
        <v>1</v>
      </c>
      <c r="D316" s="14" t="s">
        <v>70</v>
      </c>
      <c r="E316" s="1" t="str">
        <f ca="1">VLOOKUP(B316,'2.Tissue'!$B:$D,2,FALSE)</f>
        <v>OG262</v>
      </c>
      <c r="F316" s="80" t="str">
        <f ca="1">IF(C316&gt;1,_xlfn.CONCAT(B316,"_D",C316),_xlfn.CONCAT(B316,"_D"))</f>
        <v>OG262U_D</v>
      </c>
      <c r="G316" s="58" t="str">
        <f ca="1">VLOOKUP($E316,'1.MetaData'!$B:$H,3,FALSE)</f>
        <v>Diodon nichthemerus</v>
      </c>
      <c r="H316" s="40" t="str">
        <f ca="1">VLOOKUP($E316,'1.MetaData'!$B:$H,4,FALSE)</f>
        <v>Slender-spined Porcupine Fish or globefish</v>
      </c>
      <c r="I316" s="194" t="str">
        <f ca="1">VLOOKUP(DNAEXT[[#This Row],[Sample ID]],'2.Tissue'!B:N,13,FALSE)</f>
        <v>NA</v>
      </c>
      <c r="J316" s="26" t="s">
        <v>3451</v>
      </c>
      <c r="K316" s="173" t="s">
        <v>3781</v>
      </c>
      <c r="L316" s="26" t="s">
        <v>929</v>
      </c>
      <c r="M316" s="26"/>
      <c r="N316" s="169"/>
      <c r="O316" s="170">
        <v>17.7</v>
      </c>
      <c r="P316" s="170"/>
      <c r="Q316" s="170"/>
      <c r="R316" s="170"/>
      <c r="S316" s="43">
        <f ca="1">IF(P316="NA", "NA", IF(OR(O316="NA", P316=""), P316, O316/P316))</f>
        <v>0</v>
      </c>
      <c r="T316" s="27">
        <f ca="1">O316*N316</f>
        <v>0</v>
      </c>
      <c r="U316" s="26"/>
      <c r="V316" s="171"/>
      <c r="W316" s="26"/>
      <c r="X316" s="2" t="str" cm="1">
        <f t="array" aca="1" ref="X316" ca="1">IF(B316="","",IF(MAX(IF(B:B=B316,C:C))=C316,"Y","N"))</f>
        <v>Y</v>
      </c>
      <c r="Y316" s="2"/>
      <c r="Z316" s="172"/>
      <c r="AA316" s="2" t="s">
        <v>107</v>
      </c>
      <c r="AB316" s="2" t="s">
        <v>107</v>
      </c>
      <c r="AC316" s="2" t="s">
        <v>107</v>
      </c>
      <c r="AD316" s="2" t="s">
        <v>107</v>
      </c>
      <c r="AE316" s="2" t="s">
        <v>107</v>
      </c>
      <c r="AF316" t="s">
        <v>3742</v>
      </c>
    </row>
    <row r="317" spans="1:32" hidden="1" x14ac:dyDescent="0.25">
      <c r="A317" s="115">
        <f ca="1">INDEX('1.MetaData'!A:A, MATCH($E317, '1.MetaData'!$B:$B, 0))</f>
        <v>263</v>
      </c>
      <c r="B317" s="245" t="s">
        <v>3782</v>
      </c>
      <c r="C317" s="14">
        <v>1</v>
      </c>
      <c r="D317" s="14" t="s">
        <v>70</v>
      </c>
      <c r="E317" s="1" t="str">
        <f ca="1">VLOOKUP(B317,'2.Tissue'!$B:$D,2,FALSE)</f>
        <v>OG263</v>
      </c>
      <c r="F317" s="80" t="str">
        <f ca="1">IF(C317&gt;1,_xlfn.CONCAT(B317,"_D",C317),_xlfn.CONCAT(B317,"_D"))</f>
        <v>OG263U_D</v>
      </c>
      <c r="G317" s="58" t="str">
        <f ca="1">VLOOKUP($E317,'1.MetaData'!$B:$H,3,FALSE)</f>
        <v>Engraulis australis</v>
      </c>
      <c r="H317" s="40" t="str">
        <f ca="1">VLOOKUP($E317,'1.MetaData'!$B:$H,4,FALSE)</f>
        <v>Australian Anchovy</v>
      </c>
      <c r="I317" s="194" t="str">
        <f ca="1">VLOOKUP(DNAEXT[[#This Row],[Sample ID]],'2.Tissue'!B:N,13,FALSE)</f>
        <v>NA</v>
      </c>
      <c r="J317" s="26" t="s">
        <v>3451</v>
      </c>
      <c r="K317" s="173" t="s">
        <v>3783</v>
      </c>
      <c r="L317" s="26" t="s">
        <v>929</v>
      </c>
      <c r="M317" s="26"/>
      <c r="N317" s="169"/>
      <c r="O317" s="170">
        <v>1000</v>
      </c>
      <c r="P317" s="170"/>
      <c r="Q317" s="170"/>
      <c r="R317" s="170"/>
      <c r="S317" s="43">
        <f ca="1">IF(P317="NA", "NA", IF(OR(O317="NA", P317=""), P317, O317/P317))</f>
        <v>0</v>
      </c>
      <c r="T317" s="27">
        <f ca="1">O317*N317</f>
        <v>0</v>
      </c>
      <c r="U317" s="26"/>
      <c r="V317" s="171"/>
      <c r="W317" s="26"/>
      <c r="X317" s="2" t="str" cm="1">
        <f t="array" aca="1" ref="X317" ca="1">IF(B317="","",IF(MAX(IF(B:B=B317,C:C))=C317,"Y","N"))</f>
        <v>Y</v>
      </c>
      <c r="Y317" s="2"/>
      <c r="Z317" s="172"/>
      <c r="AA317" s="2" t="s">
        <v>3145</v>
      </c>
      <c r="AB317" s="2">
        <v>1</v>
      </c>
      <c r="AC317" s="2">
        <v>1</v>
      </c>
      <c r="AD317" s="2" t="s">
        <v>3155</v>
      </c>
      <c r="AE317" s="2" t="s">
        <v>3739</v>
      </c>
    </row>
    <row r="318" spans="1:32" hidden="1" x14ac:dyDescent="0.25">
      <c r="A318" s="115">
        <f ca="1">INDEX('1.MetaData'!A:A, MATCH($E318, '1.MetaData'!$B:$B, 0))</f>
        <v>264</v>
      </c>
      <c r="B318" s="245" t="s">
        <v>3784</v>
      </c>
      <c r="C318" s="14">
        <v>1</v>
      </c>
      <c r="D318" s="14" t="s">
        <v>70</v>
      </c>
      <c r="E318" s="1" t="str">
        <f ca="1">VLOOKUP(B318,'2.Tissue'!$B:$D,2,FALSE)</f>
        <v>OG264</v>
      </c>
      <c r="F318" s="80" t="str">
        <f ca="1">IF(C318&gt;1,_xlfn.CONCAT(B318,"_D",C318),_xlfn.CONCAT(B318,"_D"))</f>
        <v>OG264U_D</v>
      </c>
      <c r="G318" s="58" t="str">
        <f ca="1">VLOOKUP($E318,'1.MetaData'!$B:$H,3,FALSE)</f>
        <v>Enoplosus armatus</v>
      </c>
      <c r="H318" s="40" t="str">
        <f ca="1">VLOOKUP($E318,'1.MetaData'!$B:$H,4,FALSE)</f>
        <v>Old Wife</v>
      </c>
      <c r="I318" s="194" t="str">
        <f ca="1">VLOOKUP(DNAEXT[[#This Row],[Sample ID]],'2.Tissue'!B:N,13,FALSE)</f>
        <v>NA</v>
      </c>
      <c r="J318" s="26" t="s">
        <v>3451</v>
      </c>
      <c r="K318" s="173" t="s">
        <v>3785</v>
      </c>
      <c r="L318" s="26" t="s">
        <v>929</v>
      </c>
      <c r="M318" s="26"/>
      <c r="N318" s="169"/>
      <c r="O318" s="170">
        <v>235</v>
      </c>
      <c r="P318" s="170"/>
      <c r="Q318" s="170"/>
      <c r="R318" s="170"/>
      <c r="S318" s="43">
        <f ca="1">IF(P318="NA", "NA", IF(OR(O318="NA", P318=""), P318, O318/P318))</f>
        <v>0</v>
      </c>
      <c r="T318" s="27">
        <f ca="1">O318*N318</f>
        <v>0</v>
      </c>
      <c r="U318" s="26"/>
      <c r="V318" s="171"/>
      <c r="W318" s="26"/>
      <c r="X318" s="2" t="str" cm="1">
        <f t="array" aca="1" ref="X318" ca="1">IF(B318="","",IF(MAX(IF(B:B=B318,C:C))=C318,"Y","N"))</f>
        <v>Y</v>
      </c>
      <c r="Y318" s="2"/>
      <c r="Z318" s="172"/>
      <c r="AA318" s="2" t="s">
        <v>3145</v>
      </c>
      <c r="AB318" s="2">
        <v>1</v>
      </c>
      <c r="AC318" s="2">
        <v>1</v>
      </c>
      <c r="AD318" s="2" t="s">
        <v>3155</v>
      </c>
      <c r="AE318" s="2" t="s">
        <v>3739</v>
      </c>
    </row>
    <row r="319" spans="1:32" hidden="1" x14ac:dyDescent="0.25">
      <c r="A319" s="115">
        <f ca="1">INDEX('1.MetaData'!A:A, MATCH($E319, '1.MetaData'!$B:$B, 0))</f>
        <v>265</v>
      </c>
      <c r="B319" s="245" t="s">
        <v>3786</v>
      </c>
      <c r="C319" s="14">
        <v>1</v>
      </c>
      <c r="D319" s="14" t="s">
        <v>70</v>
      </c>
      <c r="E319" s="1" t="str">
        <f ca="1">VLOOKUP(B319,'2.Tissue'!$B:$D,2,FALSE)</f>
        <v>OG265</v>
      </c>
      <c r="F319" s="80" t="str">
        <f ca="1">IF(C319&gt;1,_xlfn.CONCAT(B319,"_D",C319),_xlfn.CONCAT(B319,"_D"))</f>
        <v>OG265U_D</v>
      </c>
      <c r="G319" s="58" t="str">
        <f ca="1">VLOOKUP($E319,'1.MetaData'!$B:$H,3,FALSE)</f>
        <v>Epinephelus fuscoguttatus</v>
      </c>
      <c r="H319" s="40" t="str">
        <f ca="1">VLOOKUP($E319,'1.MetaData'!$B:$H,4,FALSE)</f>
        <v>Brown-marbled Grouper</v>
      </c>
      <c r="I319" s="194" t="str">
        <f ca="1">VLOOKUP(DNAEXT[[#This Row],[Sample ID]],'2.Tissue'!B:N,13,FALSE)</f>
        <v>NA</v>
      </c>
      <c r="J319" s="26" t="s">
        <v>3451</v>
      </c>
      <c r="K319" s="173" t="s">
        <v>3787</v>
      </c>
      <c r="L319" s="26" t="s">
        <v>929</v>
      </c>
      <c r="M319" s="26"/>
      <c r="N319" s="169"/>
      <c r="O319" s="170">
        <v>102</v>
      </c>
      <c r="P319" s="170"/>
      <c r="Q319" s="170"/>
      <c r="R319" s="170"/>
      <c r="S319" s="43">
        <f ca="1">IF(P319="NA", "NA", IF(OR(O319="NA", P319=""), P319, O319/P319))</f>
        <v>0</v>
      </c>
      <c r="T319" s="27">
        <f ca="1">O319*N319</f>
        <v>0</v>
      </c>
      <c r="U319" s="26"/>
      <c r="V319" s="171"/>
      <c r="W319" s="26"/>
      <c r="X319" s="2" t="str" cm="1">
        <f t="array" aca="1" ref="X319" ca="1">IF(B319="","",IF(MAX(IF(B:B=B319,C:C))=C319,"Y","N"))</f>
        <v>Y</v>
      </c>
      <c r="Y319" s="2"/>
      <c r="Z319" s="172"/>
      <c r="AA319" s="2" t="s">
        <v>3145</v>
      </c>
      <c r="AB319" s="2">
        <v>1</v>
      </c>
      <c r="AC319" s="2">
        <v>1</v>
      </c>
      <c r="AD319" s="2" t="s">
        <v>3155</v>
      </c>
      <c r="AE319" s="2" t="s">
        <v>3739</v>
      </c>
    </row>
    <row r="320" spans="1:32" hidden="1" x14ac:dyDescent="0.25">
      <c r="A320" s="115">
        <f ca="1">INDEX('1.MetaData'!A:A, MATCH($E320, '1.MetaData'!$B:$B, 0))</f>
        <v>266</v>
      </c>
      <c r="B320" s="245" t="s">
        <v>3788</v>
      </c>
      <c r="C320" s="14">
        <v>1</v>
      </c>
      <c r="D320" s="14" t="s">
        <v>70</v>
      </c>
      <c r="E320" s="1" t="str">
        <f ca="1">VLOOKUP(B320,'2.Tissue'!$B:$D,2,FALSE)</f>
        <v>OG266</v>
      </c>
      <c r="F320" s="80" t="str">
        <f ca="1">IF(C320&gt;1,_xlfn.CONCAT(B320,"_D",C320),_xlfn.CONCAT(B320,"_D"))</f>
        <v>OG266U_D</v>
      </c>
      <c r="G320" s="58" t="str">
        <f ca="1">VLOOKUP($E320,'1.MetaData'!$B:$H,3,FALSE)</f>
        <v>Epinephelus miliaris</v>
      </c>
      <c r="H320" s="40" t="str">
        <f ca="1">VLOOKUP($E320,'1.MetaData'!$B:$H,4,FALSE)</f>
        <v>Netfin Grouper</v>
      </c>
      <c r="I320" s="194" t="str">
        <f ca="1">VLOOKUP(DNAEXT[[#This Row],[Sample ID]],'2.Tissue'!B:N,13,FALSE)</f>
        <v>NA</v>
      </c>
      <c r="J320" s="26" t="s">
        <v>3451</v>
      </c>
      <c r="K320" s="173" t="s">
        <v>3789</v>
      </c>
      <c r="L320" s="26" t="s">
        <v>929</v>
      </c>
      <c r="M320" s="26"/>
      <c r="N320" s="169"/>
      <c r="O320" s="170">
        <v>100</v>
      </c>
      <c r="P320" s="170"/>
      <c r="Q320" s="170"/>
      <c r="R320" s="170"/>
      <c r="S320" s="43">
        <f ca="1">IF(P320="NA", "NA", IF(OR(O320="NA", P320=""), P320, O320/P320))</f>
        <v>0</v>
      </c>
      <c r="T320" s="27">
        <f ca="1">O320*N320</f>
        <v>0</v>
      </c>
      <c r="U320" s="26"/>
      <c r="V320" s="171"/>
      <c r="W320" s="26"/>
      <c r="X320" s="2" t="str" cm="1">
        <f t="array" aca="1" ref="X320" ca="1">IF(B320="","",IF(MAX(IF(B:B=B320,C:C))=C320,"Y","N"))</f>
        <v>Y</v>
      </c>
      <c r="Y320" s="2"/>
      <c r="Z320" s="172"/>
      <c r="AA320" s="2" t="s">
        <v>3145</v>
      </c>
      <c r="AB320" s="2">
        <v>1</v>
      </c>
      <c r="AC320" s="2">
        <v>1</v>
      </c>
      <c r="AD320" s="2" t="s">
        <v>3155</v>
      </c>
      <c r="AE320" s="2" t="s">
        <v>3739</v>
      </c>
    </row>
    <row r="321" spans="1:32" hidden="1" x14ac:dyDescent="0.25">
      <c r="A321" s="115">
        <f ca="1">INDEX('1.MetaData'!A:A, MATCH($E321, '1.MetaData'!$B:$B, 0))</f>
        <v>267</v>
      </c>
      <c r="B321" s="245" t="s">
        <v>3790</v>
      </c>
      <c r="C321" s="14">
        <v>1</v>
      </c>
      <c r="D321" s="14" t="s">
        <v>70</v>
      </c>
      <c r="E321" s="1" t="str">
        <f ca="1">VLOOKUP(B321,'2.Tissue'!$B:$D,2,FALSE)</f>
        <v>OG267</v>
      </c>
      <c r="F321" s="80" t="str">
        <f ca="1">IF(C321&gt;1,_xlfn.CONCAT(B321,"_D",C321),_xlfn.CONCAT(B321,"_D"))</f>
        <v>OG267U_D</v>
      </c>
      <c r="G321" s="58" t="str">
        <f ca="1">VLOOKUP($E321,'1.MetaData'!$B:$H,3,FALSE)</f>
        <v>Epinephelus poecilonotus</v>
      </c>
      <c r="H321" s="40" t="str">
        <f ca="1">VLOOKUP($E321,'1.MetaData'!$B:$H,4,FALSE)</f>
        <v>Dot-dash Grouper</v>
      </c>
      <c r="I321" s="194" t="str">
        <f ca="1">VLOOKUP(DNAEXT[[#This Row],[Sample ID]],'2.Tissue'!B:N,13,FALSE)</f>
        <v>NA</v>
      </c>
      <c r="J321" s="26" t="s">
        <v>3451</v>
      </c>
      <c r="K321" s="173" t="s">
        <v>3791</v>
      </c>
      <c r="L321" s="26" t="s">
        <v>929</v>
      </c>
      <c r="M321" s="26"/>
      <c r="N321" s="169"/>
      <c r="O321" s="170">
        <v>203</v>
      </c>
      <c r="P321" s="170"/>
      <c r="Q321" s="170"/>
      <c r="R321" s="170"/>
      <c r="S321" s="43">
        <f ca="1">IF(P321="NA", "NA", IF(OR(O321="NA", P321=""), P321, O321/P321))</f>
        <v>0</v>
      </c>
      <c r="T321" s="27">
        <f ca="1">O321*N321</f>
        <v>0</v>
      </c>
      <c r="U321" s="26"/>
      <c r="V321" s="171"/>
      <c r="W321" s="26"/>
      <c r="X321" s="2" t="str" cm="1">
        <f t="array" aca="1" ref="X321" ca="1">IF(B321="","",IF(MAX(IF(B:B=B321,C:C))=C321,"Y","N"))</f>
        <v>Y</v>
      </c>
      <c r="Y321" s="2"/>
      <c r="Z321" s="172"/>
      <c r="AA321" s="2" t="s">
        <v>3145</v>
      </c>
      <c r="AB321" s="2">
        <v>1</v>
      </c>
      <c r="AC321" s="2">
        <v>1</v>
      </c>
      <c r="AD321" s="2" t="s">
        <v>3155</v>
      </c>
      <c r="AE321" s="2" t="s">
        <v>3739</v>
      </c>
    </row>
    <row r="322" spans="1:32" hidden="1" x14ac:dyDescent="0.25">
      <c r="A322" s="115">
        <f ca="1">INDEX('1.MetaData'!A:A, MATCH($E322, '1.MetaData'!$B:$B, 0))</f>
        <v>268</v>
      </c>
      <c r="B322" s="245" t="s">
        <v>3792</v>
      </c>
      <c r="C322" s="14">
        <v>1</v>
      </c>
      <c r="D322" s="14" t="s">
        <v>70</v>
      </c>
      <c r="E322" s="1" t="str">
        <f ca="1">VLOOKUP(B322,'2.Tissue'!$B:$D,2,FALSE)</f>
        <v>OG268</v>
      </c>
      <c r="F322" s="80" t="str">
        <f ca="1">IF(C322&gt;1,_xlfn.CONCAT(B322,"_D",C322),_xlfn.CONCAT(B322,"_D"))</f>
        <v>OG268U_D</v>
      </c>
      <c r="G322" s="58" t="str">
        <f ca="1">VLOOKUP($E322,'1.MetaData'!$B:$H,3,FALSE)</f>
        <v>Epinephelus radiatus</v>
      </c>
      <c r="H322" s="40" t="str">
        <f ca="1">VLOOKUP($E322,'1.MetaData'!$B:$H,4,FALSE)</f>
        <v>Radiant Rockcod</v>
      </c>
      <c r="I322" s="194" t="str">
        <f ca="1">VLOOKUP(DNAEXT[[#This Row],[Sample ID]],'2.Tissue'!B:N,13,FALSE)</f>
        <v>NA</v>
      </c>
      <c r="J322" s="26" t="s">
        <v>3451</v>
      </c>
      <c r="K322" s="173" t="s">
        <v>3793</v>
      </c>
      <c r="L322" s="26" t="s">
        <v>929</v>
      </c>
      <c r="M322" s="26"/>
      <c r="N322" s="169"/>
      <c r="O322" s="170">
        <v>107</v>
      </c>
      <c r="P322" s="170"/>
      <c r="Q322" s="170"/>
      <c r="R322" s="170"/>
      <c r="S322" s="43">
        <f ca="1">IF(P322="NA", "NA", IF(OR(O322="NA", P322=""), P322, O322/P322))</f>
        <v>0</v>
      </c>
      <c r="T322" s="27">
        <f ca="1">O322*N322</f>
        <v>0</v>
      </c>
      <c r="U322" s="26"/>
      <c r="V322" s="171"/>
      <c r="W322" s="26"/>
      <c r="X322" s="2" t="str" cm="1">
        <f t="array" aca="1" ref="X322" ca="1">IF(B322="","",IF(MAX(IF(B:B=B322,C:C))=C322,"Y","N"))</f>
        <v>Y</v>
      </c>
      <c r="Y322" s="2"/>
      <c r="Z322" s="172"/>
      <c r="AA322" s="2" t="s">
        <v>3145</v>
      </c>
      <c r="AB322" s="2">
        <v>1</v>
      </c>
      <c r="AC322" s="2">
        <v>1</v>
      </c>
      <c r="AD322" s="2" t="s">
        <v>3155</v>
      </c>
      <c r="AE322" s="2" t="s">
        <v>3739</v>
      </c>
    </row>
    <row r="323" spans="1:32" hidden="1" x14ac:dyDescent="0.25">
      <c r="A323" s="115">
        <f ca="1">INDEX('1.MetaData'!A:A, MATCH($E323, '1.MetaData'!$B:$B, 0))</f>
        <v>269</v>
      </c>
      <c r="B323" s="245" t="s">
        <v>3794</v>
      </c>
      <c r="C323" s="14">
        <v>1</v>
      </c>
      <c r="D323" s="14" t="s">
        <v>70</v>
      </c>
      <c r="E323" s="1" t="str">
        <f ca="1">VLOOKUP(B323,'2.Tissue'!$B:$D,2,FALSE)</f>
        <v>OG269</v>
      </c>
      <c r="F323" s="80" t="str">
        <f ca="1">IF(C323&gt;1,_xlfn.CONCAT(B323,"_D",C323),_xlfn.CONCAT(B323,"_D"))</f>
        <v>OG269U_D</v>
      </c>
      <c r="G323" s="58" t="str">
        <f ca="1">VLOOKUP($E323,'1.MetaData'!$B:$H,3,FALSE)</f>
        <v>Etelis</v>
      </c>
      <c r="H323" s="40" t="str">
        <f ca="1">VLOOKUP($E323,'1.MetaData'!$B:$H,4,FALSE)</f>
        <v>Deep-water Snapper</v>
      </c>
      <c r="I323" s="194" t="str">
        <f ca="1">VLOOKUP(DNAEXT[[#This Row],[Sample ID]],'2.Tissue'!B:N,13,FALSE)</f>
        <v>NA</v>
      </c>
      <c r="J323" s="26" t="s">
        <v>3451</v>
      </c>
      <c r="K323" s="173" t="s">
        <v>3795</v>
      </c>
      <c r="L323" s="26" t="s">
        <v>929</v>
      </c>
      <c r="M323" s="26"/>
      <c r="N323" s="169"/>
      <c r="O323" s="170">
        <v>10.199999999999999</v>
      </c>
      <c r="P323" s="170"/>
      <c r="Q323" s="170"/>
      <c r="R323" s="170"/>
      <c r="S323" s="43">
        <f ca="1">IF(P323="NA", "NA", IF(OR(O323="NA", P323=""), P323, O323/P323))</f>
        <v>0</v>
      </c>
      <c r="T323" s="27">
        <f ca="1">O323*N323</f>
        <v>0</v>
      </c>
      <c r="U323" s="26"/>
      <c r="V323" s="171"/>
      <c r="W323" s="26"/>
      <c r="X323" s="2" t="str" cm="1">
        <f t="array" aca="1" ref="X323" ca="1">IF(B323="","",IF(MAX(IF(B:B=B323,C:C))=C323,"Y","N"))</f>
        <v>Y</v>
      </c>
      <c r="Y323" s="2"/>
      <c r="Z323" s="172"/>
      <c r="AA323" s="2" t="s">
        <v>3145</v>
      </c>
      <c r="AB323" s="2">
        <v>1</v>
      </c>
      <c r="AC323" s="2">
        <v>1</v>
      </c>
      <c r="AD323" s="2" t="s">
        <v>3155</v>
      </c>
      <c r="AE323" s="2" t="s">
        <v>3739</v>
      </c>
    </row>
    <row r="324" spans="1:32" hidden="1" x14ac:dyDescent="0.25">
      <c r="A324" s="115">
        <f ca="1">INDEX('1.MetaData'!A:A, MATCH($E324, '1.MetaData'!$B:$B, 0))</f>
        <v>270</v>
      </c>
      <c r="B324" s="245" t="s">
        <v>3796</v>
      </c>
      <c r="C324" s="14">
        <v>1</v>
      </c>
      <c r="D324" s="14" t="s">
        <v>70</v>
      </c>
      <c r="E324" s="1" t="str">
        <f ca="1">VLOOKUP(B324,'2.Tissue'!$B:$D,2,FALSE)</f>
        <v>OG270</v>
      </c>
      <c r="F324" s="80" t="str">
        <f ca="1">IF(C324&gt;1,_xlfn.CONCAT(B324,"_D",C324),_xlfn.CONCAT(B324,"_D"))</f>
        <v>OG270U_D</v>
      </c>
      <c r="G324" s="58" t="str">
        <f ca="1">VLOOKUP($E324,'1.MetaData'!$B:$H,3,FALSE)</f>
        <v>Etelis radiosus</v>
      </c>
      <c r="H324" s="40" t="str">
        <f ca="1">VLOOKUP($E324,'1.MetaData'!$B:$H,4,FALSE)</f>
        <v>Pale Snapper</v>
      </c>
      <c r="I324" s="194" t="str">
        <f ca="1">VLOOKUP(DNAEXT[[#This Row],[Sample ID]],'2.Tissue'!B:N,13,FALSE)</f>
        <v>NA</v>
      </c>
      <c r="J324" s="26" t="s">
        <v>3451</v>
      </c>
      <c r="K324" s="173" t="s">
        <v>3793</v>
      </c>
      <c r="L324" s="26" t="s">
        <v>929</v>
      </c>
      <c r="M324" s="26"/>
      <c r="N324" s="169"/>
      <c r="O324" s="170">
        <v>27.4</v>
      </c>
      <c r="P324" s="170"/>
      <c r="Q324" s="170"/>
      <c r="R324" s="170"/>
      <c r="S324" s="43">
        <f ca="1">IF(P324="NA", "NA", IF(OR(O324="NA", P324=""), P324, O324/P324))</f>
        <v>0</v>
      </c>
      <c r="T324" s="27">
        <f ca="1">O324*N324</f>
        <v>0</v>
      </c>
      <c r="U324" s="26"/>
      <c r="V324" s="171"/>
      <c r="W324" s="26"/>
      <c r="X324" s="2" t="str" cm="1">
        <f t="array" aca="1" ref="X324" ca="1">IF(B324="","",IF(MAX(IF(B:B=B324,C:C))=C324,"Y","N"))</f>
        <v>Y</v>
      </c>
      <c r="Y324" s="2"/>
      <c r="Z324" s="172"/>
      <c r="AA324" s="2" t="s">
        <v>3145</v>
      </c>
      <c r="AB324" s="2">
        <v>1</v>
      </c>
      <c r="AC324" s="2">
        <v>1</v>
      </c>
      <c r="AD324" s="2" t="s">
        <v>3155</v>
      </c>
      <c r="AE324" s="2" t="s">
        <v>3739</v>
      </c>
    </row>
    <row r="325" spans="1:32" hidden="1" x14ac:dyDescent="0.25">
      <c r="A325" s="115">
        <f ca="1">INDEX('1.MetaData'!A:A, MATCH($E325, '1.MetaData'!$B:$B, 0))</f>
        <v>271</v>
      </c>
      <c r="B325" s="245" t="s">
        <v>3797</v>
      </c>
      <c r="C325" s="14">
        <v>1</v>
      </c>
      <c r="D325" s="14" t="s">
        <v>70</v>
      </c>
      <c r="E325" s="1" t="str">
        <f ca="1">VLOOKUP(B325,'2.Tissue'!$B:$D,2,FALSE)</f>
        <v>OG271</v>
      </c>
      <c r="F325" s="80" t="str">
        <f ca="1">IF(C325&gt;1,_xlfn.CONCAT(B325,"_D",C325),_xlfn.CONCAT(B325,"_D"))</f>
        <v>OG271U_D</v>
      </c>
      <c r="G325" s="58" t="str">
        <f ca="1">VLOOKUP($E325,'1.MetaData'!$B:$H,3,FALSE)</f>
        <v>Gymnapistes marmoratus</v>
      </c>
      <c r="H325" s="40" t="str">
        <f ca="1">VLOOKUP($E325,'1.MetaData'!$B:$H,4,FALSE)</f>
        <v>South Australian Cobbler</v>
      </c>
      <c r="I325" s="194" t="str">
        <f ca="1">VLOOKUP(DNAEXT[[#This Row],[Sample ID]],'2.Tissue'!B:N,13,FALSE)</f>
        <v>NA</v>
      </c>
      <c r="J325" s="26" t="s">
        <v>3451</v>
      </c>
      <c r="K325" s="173" t="s">
        <v>3798</v>
      </c>
      <c r="L325" s="26" t="s">
        <v>929</v>
      </c>
      <c r="M325" s="26"/>
      <c r="N325" s="169"/>
      <c r="O325" s="170">
        <v>54.9</v>
      </c>
      <c r="P325" s="170"/>
      <c r="Q325" s="170"/>
      <c r="R325" s="170"/>
      <c r="S325" s="43">
        <f ca="1">IF(P325="NA", "NA", IF(OR(O325="NA", P325=""), P325, O325/P325))</f>
        <v>0</v>
      </c>
      <c r="T325" s="27">
        <f ca="1">O325*N325</f>
        <v>0</v>
      </c>
      <c r="U325" s="26"/>
      <c r="V325" s="171"/>
      <c r="W325" s="26"/>
      <c r="X325" s="2" t="str" cm="1">
        <f t="array" aca="1" ref="X325" ca="1">IF(B325="","",IF(MAX(IF(B:B=B325,C:C))=C325,"Y","N"))</f>
        <v>Y</v>
      </c>
      <c r="Y325" s="2"/>
      <c r="Z325" s="172"/>
      <c r="AA325" s="2" t="s">
        <v>3145</v>
      </c>
      <c r="AB325" s="2">
        <v>1</v>
      </c>
      <c r="AC325" s="2">
        <v>1</v>
      </c>
      <c r="AD325" s="2" t="s">
        <v>3155</v>
      </c>
      <c r="AE325" s="2" t="s">
        <v>3739</v>
      </c>
    </row>
    <row r="326" spans="1:32" hidden="1" x14ac:dyDescent="0.25">
      <c r="A326" s="115">
        <f ca="1">INDEX('1.MetaData'!A:A, MATCH($E326, '1.MetaData'!$B:$B, 0))</f>
        <v>272</v>
      </c>
      <c r="B326" s="245" t="s">
        <v>3799</v>
      </c>
      <c r="C326" s="14">
        <v>1</v>
      </c>
      <c r="D326" s="14" t="s">
        <v>70</v>
      </c>
      <c r="E326" s="1" t="str">
        <f ca="1">VLOOKUP(B326,'2.Tissue'!$B:$D,2,FALSE)</f>
        <v>OG272</v>
      </c>
      <c r="F326" s="80" t="str">
        <f ca="1">IF(C326&gt;1,_xlfn.CONCAT(B326,"_D",C326),_xlfn.CONCAT(B326,"_D"))</f>
        <v>OG272U_D</v>
      </c>
      <c r="G326" s="58" t="str">
        <f ca="1">VLOOKUP($E326,'1.MetaData'!$B:$H,3,FALSE)</f>
        <v>Hyporhamphus melanochir</v>
      </c>
      <c r="H326" s="40" t="str">
        <f ca="1">VLOOKUP($E326,'1.MetaData'!$B:$H,4,FALSE)</f>
        <v>Southern Garfish</v>
      </c>
      <c r="I326" s="194" t="str">
        <f ca="1">VLOOKUP(DNAEXT[[#This Row],[Sample ID]],'2.Tissue'!B:N,13,FALSE)</f>
        <v>NA</v>
      </c>
      <c r="J326" s="26" t="s">
        <v>3451</v>
      </c>
      <c r="K326" s="173" t="s">
        <v>3800</v>
      </c>
      <c r="L326" s="26" t="s">
        <v>929</v>
      </c>
      <c r="M326" s="26"/>
      <c r="N326" s="169"/>
      <c r="O326" s="170">
        <v>60.9</v>
      </c>
      <c r="P326" s="170"/>
      <c r="Q326" s="170"/>
      <c r="R326" s="170"/>
      <c r="S326" s="43">
        <f ca="1">IF(P326="NA", "NA", IF(OR(O326="NA", P326=""), P326, O326/P326))</f>
        <v>0</v>
      </c>
      <c r="T326" s="27">
        <f ca="1">O326*N326</f>
        <v>0</v>
      </c>
      <c r="U326" s="26"/>
      <c r="V326" s="171"/>
      <c r="W326" s="26"/>
      <c r="X326" s="2" t="str" cm="1">
        <f t="array" aca="1" ref="X326" ca="1">IF(B326="","",IF(MAX(IF(B:B=B326,C:C))=C326,"Y","N"))</f>
        <v>Y</v>
      </c>
      <c r="Y326" s="2"/>
      <c r="Z326" s="172"/>
      <c r="AA326" s="2" t="s">
        <v>3145</v>
      </c>
      <c r="AB326" s="2">
        <v>1</v>
      </c>
      <c r="AC326" s="2">
        <v>1</v>
      </c>
      <c r="AD326" s="2" t="s">
        <v>3155</v>
      </c>
      <c r="AE326" s="2" t="s">
        <v>3739</v>
      </c>
    </row>
    <row r="327" spans="1:32" hidden="1" x14ac:dyDescent="0.25">
      <c r="A327" s="115">
        <f ca="1">INDEX('1.MetaData'!A:A, MATCH($E327, '1.MetaData'!$B:$B, 0))</f>
        <v>273</v>
      </c>
      <c r="B327" s="245" t="s">
        <v>3801</v>
      </c>
      <c r="C327" s="14">
        <v>1</v>
      </c>
      <c r="D327" s="14" t="s">
        <v>70</v>
      </c>
      <c r="E327" s="1" t="str">
        <f ca="1">VLOOKUP(B327,'2.Tissue'!$B:$D,2,FALSE)</f>
        <v>OG273</v>
      </c>
      <c r="F327" s="80" t="str">
        <f ca="1">IF(C327&gt;1,_xlfn.CONCAT(B327,"_D",C327),_xlfn.CONCAT(B327,"_D"))</f>
        <v>OG273U_D</v>
      </c>
      <c r="G327" s="58" t="str">
        <f ca="1">VLOOKUP($E327,'1.MetaData'!$B:$H,3,FALSE)</f>
        <v>Istiompax indica</v>
      </c>
      <c r="H327" s="40" t="str">
        <f ca="1">VLOOKUP($E327,'1.MetaData'!$B:$H,4,FALSE)</f>
        <v>Black Marlin</v>
      </c>
      <c r="I327" s="194" t="str">
        <f ca="1">VLOOKUP(DNAEXT[[#This Row],[Sample ID]],'2.Tissue'!B:N,13,FALSE)</f>
        <v>NA</v>
      </c>
      <c r="J327" s="26" t="s">
        <v>3451</v>
      </c>
      <c r="K327" s="173" t="s">
        <v>3802</v>
      </c>
      <c r="L327" s="26" t="s">
        <v>929</v>
      </c>
      <c r="M327" s="26"/>
      <c r="N327" s="169"/>
      <c r="O327" s="170">
        <v>40.299999999999997</v>
      </c>
      <c r="P327" s="170"/>
      <c r="Q327" s="170"/>
      <c r="R327" s="170"/>
      <c r="S327" s="43">
        <f ca="1">IF(P327="NA", "NA", IF(OR(O327="NA", P327=""), P327, O327/P327))</f>
        <v>0</v>
      </c>
      <c r="T327" s="27">
        <f ca="1">O327*N327</f>
        <v>0</v>
      </c>
      <c r="U327" s="26"/>
      <c r="V327" s="171"/>
      <c r="W327" s="26"/>
      <c r="X327" s="2" t="str" cm="1">
        <f t="array" aca="1" ref="X327" ca="1">IF(B327="","",IF(MAX(IF(B:B=B327,C:C))=C327,"Y","N"))</f>
        <v>Y</v>
      </c>
      <c r="Y327" s="2"/>
      <c r="Z327" s="172"/>
      <c r="AA327" s="2" t="s">
        <v>3145</v>
      </c>
      <c r="AB327" s="2">
        <v>1</v>
      </c>
      <c r="AC327" s="2">
        <v>1</v>
      </c>
      <c r="AD327" s="2" t="s">
        <v>3155</v>
      </c>
      <c r="AE327" s="2" t="s">
        <v>3739</v>
      </c>
    </row>
    <row r="328" spans="1:32" hidden="1" x14ac:dyDescent="0.25">
      <c r="A328" s="115">
        <f ca="1">INDEX('1.MetaData'!A:A, MATCH($E328, '1.MetaData'!$B:$B, 0))</f>
        <v>274</v>
      </c>
      <c r="B328" s="245" t="s">
        <v>3803</v>
      </c>
      <c r="C328" s="14">
        <v>1</v>
      </c>
      <c r="D328" s="14" t="s">
        <v>70</v>
      </c>
      <c r="E328" s="1" t="str">
        <f ca="1">VLOOKUP(B328,'2.Tissue'!$B:$D,2,FALSE)</f>
        <v>OG274</v>
      </c>
      <c r="F328" s="80" t="str">
        <f ca="1">IF(C328&gt;1,_xlfn.CONCAT(B328,"_D",C328),_xlfn.CONCAT(B328,"_D"))</f>
        <v>OG274U_D</v>
      </c>
      <c r="G328" s="58" t="str">
        <f ca="1">VLOOKUP($E328,'1.MetaData'!$B:$H,3,FALSE)</f>
        <v>Kathetostoma nigrofasciatum</v>
      </c>
      <c r="H328" s="40" t="str">
        <f ca="1">VLOOKUP($E328,'1.MetaData'!$B:$H,4,FALSE)</f>
        <v>Deepwater Stargazer</v>
      </c>
      <c r="I328" s="194" t="str">
        <f ca="1">VLOOKUP(DNAEXT[[#This Row],[Sample ID]],'2.Tissue'!B:N,13,FALSE)</f>
        <v>NA</v>
      </c>
      <c r="J328" s="26" t="s">
        <v>3451</v>
      </c>
      <c r="K328" s="173" t="s">
        <v>3804</v>
      </c>
      <c r="L328" s="26" t="s">
        <v>929</v>
      </c>
      <c r="M328" s="26"/>
      <c r="N328" s="169"/>
      <c r="O328" s="170">
        <v>39.1</v>
      </c>
      <c r="P328" s="170"/>
      <c r="Q328" s="170"/>
      <c r="R328" s="170"/>
      <c r="S328" s="43">
        <f ca="1">IF(P328="NA", "NA", IF(OR(O328="NA", P328=""), P328, O328/P328))</f>
        <v>0</v>
      </c>
      <c r="T328" s="27">
        <f ca="1">O328*N328</f>
        <v>0</v>
      </c>
      <c r="U328" s="26"/>
      <c r="V328" s="171"/>
      <c r="W328" s="26"/>
      <c r="X328" s="2" t="str" cm="1">
        <f t="array" aca="1" ref="X328" ca="1">IF(B328="","",IF(MAX(IF(B:B=B328,C:C))=C328,"Y","N"))</f>
        <v>Y</v>
      </c>
      <c r="Y328" s="2"/>
      <c r="Z328" s="172"/>
      <c r="AA328" s="2" t="s">
        <v>3145</v>
      </c>
      <c r="AB328" s="2">
        <v>1</v>
      </c>
      <c r="AC328" s="2">
        <v>1</v>
      </c>
      <c r="AD328" s="2" t="s">
        <v>3155</v>
      </c>
      <c r="AE328" s="2" t="s">
        <v>3739</v>
      </c>
    </row>
    <row r="329" spans="1:32" hidden="1" x14ac:dyDescent="0.25">
      <c r="A329" s="115">
        <f ca="1">INDEX('1.MetaData'!A:A, MATCH($E329, '1.MetaData'!$B:$B, 0))</f>
        <v>275</v>
      </c>
      <c r="B329" s="245" t="s">
        <v>3805</v>
      </c>
      <c r="C329" s="14">
        <v>1</v>
      </c>
      <c r="D329" s="14" t="s">
        <v>70</v>
      </c>
      <c r="E329" s="1" t="str">
        <f ca="1">VLOOKUP(B329,'2.Tissue'!$B:$D,2,FALSE)</f>
        <v>OG275</v>
      </c>
      <c r="F329" s="80" t="str">
        <f ca="1">IF(C329&gt;1,_xlfn.CONCAT(B329,"_D",C329),_xlfn.CONCAT(B329,"_D"))</f>
        <v>OG275U_D</v>
      </c>
      <c r="G329" s="58" t="str">
        <f ca="1">VLOOKUP($E329,'1.MetaData'!$B:$H,3,FALSE)</f>
        <v>Lagocephalus lunaris</v>
      </c>
      <c r="H329" s="40" t="str">
        <f ca="1">VLOOKUP($E329,'1.MetaData'!$B:$H,4,FALSE)</f>
        <v>Lunartail Puffer</v>
      </c>
      <c r="I329" s="194" t="str">
        <f ca="1">VLOOKUP(DNAEXT[[#This Row],[Sample ID]],'2.Tissue'!B:N,13,FALSE)</f>
        <v>NA</v>
      </c>
      <c r="J329" s="26" t="s">
        <v>3451</v>
      </c>
      <c r="K329" s="173" t="s">
        <v>3806</v>
      </c>
      <c r="L329" s="26" t="s">
        <v>929</v>
      </c>
      <c r="M329" s="26"/>
      <c r="N329" s="169"/>
      <c r="O329" s="170">
        <v>34.4</v>
      </c>
      <c r="P329" s="170"/>
      <c r="Q329" s="170"/>
      <c r="R329" s="170"/>
      <c r="S329" s="43">
        <f ca="1">IF(P329="NA", "NA", IF(OR(O329="NA", P329=""), P329, O329/P329))</f>
        <v>0</v>
      </c>
      <c r="T329" s="27">
        <f ca="1">O329*N329</f>
        <v>0</v>
      </c>
      <c r="U329" s="26"/>
      <c r="V329" s="171"/>
      <c r="W329" s="26"/>
      <c r="X329" s="2" t="str" cm="1">
        <f t="array" aca="1" ref="X329" ca="1">IF(B329="","",IF(MAX(IF(B:B=B329,C:C))=C329,"Y","N"))</f>
        <v>Y</v>
      </c>
      <c r="Y329" s="2"/>
      <c r="Z329" s="172"/>
      <c r="AA329" s="2" t="s">
        <v>3145</v>
      </c>
      <c r="AB329" s="2">
        <v>1</v>
      </c>
      <c r="AC329" s="2">
        <v>1</v>
      </c>
      <c r="AD329" s="2" t="s">
        <v>3155</v>
      </c>
      <c r="AE329" s="2" t="s">
        <v>3739</v>
      </c>
    </row>
    <row r="330" spans="1:32" hidden="1" x14ac:dyDescent="0.25">
      <c r="A330" s="115">
        <f ca="1">INDEX('1.MetaData'!A:A, MATCH($E330, '1.MetaData'!$B:$B, 0))</f>
        <v>276</v>
      </c>
      <c r="B330" s="245" t="s">
        <v>3807</v>
      </c>
      <c r="C330" s="14">
        <v>1</v>
      </c>
      <c r="D330" s="14" t="s">
        <v>70</v>
      </c>
      <c r="E330" s="1" t="str">
        <f ca="1">VLOOKUP(B330,'2.Tissue'!$B:$D,2,FALSE)</f>
        <v>OG276</v>
      </c>
      <c r="F330" s="80" t="str">
        <f ca="1">IF(C330&gt;1,_xlfn.CONCAT(B330,"_D",C330),_xlfn.CONCAT(B330,"_D"))</f>
        <v>OG276U_D</v>
      </c>
      <c r="G330" s="58" t="str">
        <f ca="1">VLOOKUP($E330,'1.MetaData'!$B:$H,3,FALSE)</f>
        <v>Lagocephalus sceleratus</v>
      </c>
      <c r="H330" s="40" t="str">
        <f ca="1">VLOOKUP($E330,'1.MetaData'!$B:$H,4,FALSE)</f>
        <v>Silver-cheeked Toadfish</v>
      </c>
      <c r="I330" s="194" t="str">
        <f ca="1">VLOOKUP(DNAEXT[[#This Row],[Sample ID]],'2.Tissue'!B:N,13,FALSE)</f>
        <v>NA</v>
      </c>
      <c r="J330" s="26" t="s">
        <v>3451</v>
      </c>
      <c r="K330" s="173" t="s">
        <v>3808</v>
      </c>
      <c r="L330" s="26" t="s">
        <v>929</v>
      </c>
      <c r="M330" s="26"/>
      <c r="N330" s="169"/>
      <c r="O330" s="170">
        <v>54</v>
      </c>
      <c r="P330" s="170"/>
      <c r="Q330" s="170"/>
      <c r="R330" s="170"/>
      <c r="S330" s="43">
        <f ca="1">IF(P330="NA", "NA", IF(OR(O330="NA", P330=""), P330, O330/P330))</f>
        <v>0</v>
      </c>
      <c r="T330" s="27">
        <f ca="1">O330*N330</f>
        <v>0</v>
      </c>
      <c r="U330" s="26"/>
      <c r="V330" s="171"/>
      <c r="W330" s="26"/>
      <c r="X330" s="2" t="str" cm="1">
        <f t="array" aca="1" ref="X330" ca="1">IF(B330="","",IF(MAX(IF(B:B=B330,C:C))=C330,"Y","N"))</f>
        <v>Y</v>
      </c>
      <c r="Y330" s="2"/>
      <c r="Z330" s="172"/>
      <c r="AA330" s="2" t="s">
        <v>3145</v>
      </c>
      <c r="AB330" s="2">
        <v>1</v>
      </c>
      <c r="AC330" s="2">
        <v>1</v>
      </c>
      <c r="AD330" s="2" t="s">
        <v>3155</v>
      </c>
      <c r="AE330" s="2" t="s">
        <v>3739</v>
      </c>
    </row>
    <row r="331" spans="1:32" hidden="1" x14ac:dyDescent="0.25">
      <c r="A331" s="115">
        <f ca="1">INDEX('1.MetaData'!A:A, MATCH($E331, '1.MetaData'!$B:$B, 0))</f>
        <v>277</v>
      </c>
      <c r="B331" s="245" t="s">
        <v>3809</v>
      </c>
      <c r="C331" s="14">
        <v>1</v>
      </c>
      <c r="D331" s="14" t="s">
        <v>70</v>
      </c>
      <c r="E331" s="1" t="str">
        <f ca="1">VLOOKUP(B331,'2.Tissue'!$B:$D,2,FALSE)</f>
        <v>OG277</v>
      </c>
      <c r="F331" s="80" t="str">
        <f ca="1">IF(C331&gt;1,_xlfn.CONCAT(B331,"_D",C331),_xlfn.CONCAT(B331,"_D"))</f>
        <v>OG277U_D</v>
      </c>
      <c r="G331" s="58" t="str">
        <f ca="1">VLOOKUP($E331,'1.MetaData'!$B:$H,3,FALSE)</f>
        <v xml:space="preserve">Latropiscis purpurissatus </v>
      </c>
      <c r="H331" s="40" t="str">
        <f ca="1">VLOOKUP($E331,'1.MetaData'!$B:$H,4,FALSE)</f>
        <v>Sergeant Baker</v>
      </c>
      <c r="I331" s="194" t="str">
        <f ca="1">VLOOKUP(DNAEXT[[#This Row],[Sample ID]],'2.Tissue'!B:N,13,FALSE)</f>
        <v>NA</v>
      </c>
      <c r="J331" s="26" t="s">
        <v>3451</v>
      </c>
      <c r="K331" s="173" t="s">
        <v>3810</v>
      </c>
      <c r="L331" s="26" t="s">
        <v>929</v>
      </c>
      <c r="M331" s="26"/>
      <c r="N331" s="169"/>
      <c r="O331" s="170">
        <v>87.4</v>
      </c>
      <c r="P331" s="170"/>
      <c r="Q331" s="170"/>
      <c r="R331" s="170"/>
      <c r="S331" s="43">
        <f ca="1">IF(P331="NA", "NA", IF(OR(O331="NA", P331=""), P331, O331/P331))</f>
        <v>0</v>
      </c>
      <c r="T331" s="27">
        <f ca="1">O331*N331</f>
        <v>0</v>
      </c>
      <c r="U331" s="26"/>
      <c r="V331" s="171"/>
      <c r="W331" s="26"/>
      <c r="X331" s="2" t="str" cm="1">
        <f t="array" aca="1" ref="X331" ca="1">IF(B331="","",IF(MAX(IF(B:B=B331,C:C))=C331,"Y","N"))</f>
        <v>Y</v>
      </c>
      <c r="Y331" s="2"/>
      <c r="Z331" s="172"/>
      <c r="AA331" s="2" t="s">
        <v>3145</v>
      </c>
      <c r="AB331" s="2">
        <v>1</v>
      </c>
      <c r="AC331" s="2">
        <v>1</v>
      </c>
      <c r="AD331" s="2" t="s">
        <v>3155</v>
      </c>
      <c r="AE331" s="2" t="s">
        <v>3739</v>
      </c>
    </row>
    <row r="332" spans="1:32" hidden="1" x14ac:dyDescent="0.25">
      <c r="A332" s="115">
        <f ca="1">INDEX('1.MetaData'!A:A, MATCH($E332, '1.MetaData'!$B:$B, 0))</f>
        <v>278</v>
      </c>
      <c r="B332" s="245" t="s">
        <v>3811</v>
      </c>
      <c r="C332" s="14">
        <v>1</v>
      </c>
      <c r="D332" s="14" t="s">
        <v>70</v>
      </c>
      <c r="E332" s="1" t="str">
        <f ca="1">VLOOKUP(B332,'2.Tissue'!$B:$D,2,FALSE)</f>
        <v>OG278</v>
      </c>
      <c r="F332" s="80" t="str">
        <f ca="1">IF(C332&gt;1,_xlfn.CONCAT(B332,"_D",C332),_xlfn.CONCAT(B332,"_D"))</f>
        <v>OG278U_D</v>
      </c>
      <c r="G332" s="58" t="str">
        <f ca="1">VLOOKUP($E332,'1.MetaData'!$B:$H,3,FALSE)</f>
        <v>Lepidotrigla papilio</v>
      </c>
      <c r="H332" s="40" t="str">
        <f ca="1">VLOOKUP($E332,'1.MetaData'!$B:$H,4,FALSE)</f>
        <v>Spiny Gurnard</v>
      </c>
      <c r="I332" s="194" t="str">
        <f ca="1">VLOOKUP(DNAEXT[[#This Row],[Sample ID]],'2.Tissue'!B:N,13,FALSE)</f>
        <v>NA</v>
      </c>
      <c r="J332" s="26" t="s">
        <v>3451</v>
      </c>
      <c r="K332" s="173" t="s">
        <v>3812</v>
      </c>
      <c r="L332" s="26" t="s">
        <v>929</v>
      </c>
      <c r="M332" s="26"/>
      <c r="N332" s="169"/>
      <c r="O332" s="170">
        <v>16.2</v>
      </c>
      <c r="P332" s="170"/>
      <c r="Q332" s="170"/>
      <c r="R332" s="170"/>
      <c r="S332" s="43">
        <f ca="1">IF(P332="NA", "NA", IF(OR(O332="NA", P332=""), P332, O332/P332))</f>
        <v>0</v>
      </c>
      <c r="T332" s="27">
        <f ca="1">O332*N332</f>
        <v>0</v>
      </c>
      <c r="U332" s="26"/>
      <c r="V332" s="171"/>
      <c r="W332" s="26"/>
      <c r="X332" s="2" t="str" cm="1">
        <f t="array" aca="1" ref="X332" ca="1">IF(B332="","",IF(MAX(IF(B:B=B332,C:C))=C332,"Y","N"))</f>
        <v>Y</v>
      </c>
      <c r="Y332" s="2"/>
      <c r="Z332" s="172"/>
      <c r="AA332" s="2" t="s">
        <v>3145</v>
      </c>
      <c r="AB332" s="2">
        <v>1</v>
      </c>
      <c r="AC332" s="2">
        <v>1</v>
      </c>
      <c r="AD332" s="2" t="s">
        <v>3155</v>
      </c>
      <c r="AE332" s="2" t="s">
        <v>3739</v>
      </c>
    </row>
    <row r="333" spans="1:32" hidden="1" x14ac:dyDescent="0.25">
      <c r="A333" s="115">
        <f ca="1">INDEX('1.MetaData'!A:A, MATCH($E333, '1.MetaData'!$B:$B, 0))</f>
        <v>279</v>
      </c>
      <c r="B333" s="245" t="s">
        <v>3813</v>
      </c>
      <c r="C333" s="14">
        <v>1</v>
      </c>
      <c r="D333" s="14" t="s">
        <v>70</v>
      </c>
      <c r="E333" s="1" t="str">
        <f ca="1">VLOOKUP(B333,'2.Tissue'!$B:$D,2,FALSE)</f>
        <v>OG279</v>
      </c>
      <c r="F333" s="80" t="str">
        <f ca="1">IF(C333&gt;1,_xlfn.CONCAT(B333,"_D",C333),_xlfn.CONCAT(B333,"_D"))</f>
        <v>OG279U_D</v>
      </c>
      <c r="G333" s="58" t="str">
        <f ca="1">VLOOKUP($E333,'1.MetaData'!$B:$H,3,FALSE)</f>
        <v>Lethrinus erythracanthus</v>
      </c>
      <c r="H333" s="40" t="str">
        <f ca="1">VLOOKUP($E333,'1.MetaData'!$B:$H,4,FALSE)</f>
        <v>Orange-spotted Emperor</v>
      </c>
      <c r="I333" s="194" t="str">
        <f ca="1">VLOOKUP(DNAEXT[[#This Row],[Sample ID]],'2.Tissue'!B:N,13,FALSE)</f>
        <v>NA</v>
      </c>
      <c r="J333" s="26" t="s">
        <v>3451</v>
      </c>
      <c r="K333" s="173" t="s">
        <v>3814</v>
      </c>
      <c r="L333" s="26" t="s">
        <v>929</v>
      </c>
      <c r="M333" s="26"/>
      <c r="N333" s="169"/>
      <c r="O333" s="170">
        <v>142</v>
      </c>
      <c r="P333" s="170"/>
      <c r="Q333" s="170"/>
      <c r="R333" s="170"/>
      <c r="S333" s="43">
        <f ca="1">IF(P333="NA", "NA", IF(OR(O333="NA", P333=""), P333, O333/P333))</f>
        <v>0</v>
      </c>
      <c r="T333" s="27">
        <f ca="1">O333*N333</f>
        <v>0</v>
      </c>
      <c r="U333" s="26"/>
      <c r="V333" s="171"/>
      <c r="W333" s="26"/>
      <c r="X333" s="2" t="str" cm="1">
        <f t="array" aca="1" ref="X333" ca="1">IF(B333="","",IF(MAX(IF(B:B=B333,C:C))=C333,"Y","N"))</f>
        <v>Y</v>
      </c>
      <c r="Y333" s="2"/>
      <c r="Z333" s="172"/>
      <c r="AA333" s="2" t="s">
        <v>3145</v>
      </c>
      <c r="AB333" s="2">
        <v>1</v>
      </c>
      <c r="AC333" s="2">
        <v>1</v>
      </c>
      <c r="AD333" s="2" t="s">
        <v>3155</v>
      </c>
      <c r="AE333" s="2" t="s">
        <v>3739</v>
      </c>
    </row>
    <row r="334" spans="1:32" hidden="1" x14ac:dyDescent="0.25">
      <c r="A334" s="115">
        <f ca="1">INDEX('1.MetaData'!A:A, MATCH($E334, '1.MetaData'!$B:$B, 0))</f>
        <v>280</v>
      </c>
      <c r="B334" s="245" t="s">
        <v>3815</v>
      </c>
      <c r="C334" s="14">
        <v>1</v>
      </c>
      <c r="D334" s="14" t="s">
        <v>70</v>
      </c>
      <c r="E334" s="1" t="str">
        <f ca="1">VLOOKUP(B334,'2.Tissue'!$B:$D,2,FALSE)</f>
        <v>OG280</v>
      </c>
      <c r="F334" s="80" t="str">
        <f ca="1">IF(C334&gt;1,_xlfn.CONCAT(B334,"_D",C334),_xlfn.CONCAT(B334,"_D"))</f>
        <v>OG280U_D</v>
      </c>
      <c r="G334" s="58" t="str">
        <f ca="1">VLOOKUP($E334,'1.MetaData'!$B:$H,3,FALSE)</f>
        <v>Lethrinus xanthochilus</v>
      </c>
      <c r="H334" s="40" t="str">
        <f ca="1">VLOOKUP($E334,'1.MetaData'!$B:$H,4,FALSE)</f>
        <v>Yellowlip Emperor</v>
      </c>
      <c r="I334" s="194" t="str">
        <f ca="1">VLOOKUP(DNAEXT[[#This Row],[Sample ID]],'2.Tissue'!B:N,13,FALSE)</f>
        <v>NA</v>
      </c>
      <c r="J334" s="26" t="s">
        <v>3451</v>
      </c>
      <c r="K334" s="173" t="s">
        <v>3816</v>
      </c>
      <c r="L334" s="26" t="s">
        <v>929</v>
      </c>
      <c r="M334" s="26"/>
      <c r="N334" s="169"/>
      <c r="O334" s="170">
        <v>318</v>
      </c>
      <c r="P334" s="170"/>
      <c r="Q334" s="170"/>
      <c r="R334" s="170"/>
      <c r="S334" s="43">
        <f ca="1">IF(P334="NA", "NA", IF(OR(O334="NA", P334=""), P334, O334/P334))</f>
        <v>0</v>
      </c>
      <c r="T334" s="27">
        <f ca="1">O334*N334</f>
        <v>0</v>
      </c>
      <c r="U334" s="26"/>
      <c r="V334" s="171"/>
      <c r="W334" s="26"/>
      <c r="X334" s="2" t="str" cm="1">
        <f t="array" aca="1" ref="X334" ca="1">IF(B334="","",IF(MAX(IF(B:B=B334,C:C))=C334,"Y","N"))</f>
        <v>Y</v>
      </c>
      <c r="Y334" s="2"/>
      <c r="Z334" s="172"/>
      <c r="AA334" s="2" t="s">
        <v>107</v>
      </c>
      <c r="AB334" s="2" t="s">
        <v>107</v>
      </c>
      <c r="AC334" s="2" t="s">
        <v>107</v>
      </c>
      <c r="AD334" s="2" t="s">
        <v>107</v>
      </c>
      <c r="AE334" s="2" t="s">
        <v>107</v>
      </c>
      <c r="AF334" t="s">
        <v>3742</v>
      </c>
    </row>
    <row r="335" spans="1:32" hidden="1" x14ac:dyDescent="0.25">
      <c r="A335" s="115">
        <f ca="1">INDEX('1.MetaData'!A:A, MATCH($E335, '1.MetaData'!$B:$B, 0))</f>
        <v>281</v>
      </c>
      <c r="B335" s="245" t="s">
        <v>3817</v>
      </c>
      <c r="C335" s="14">
        <v>1</v>
      </c>
      <c r="D335" s="14" t="s">
        <v>70</v>
      </c>
      <c r="E335" s="1" t="str">
        <f ca="1">VLOOKUP(B335,'2.Tissue'!$B:$D,2,FALSE)</f>
        <v>OG281</v>
      </c>
      <c r="F335" s="80" t="str">
        <f ca="1">IF(C335&gt;1,_xlfn.CONCAT(B335,"_D",C335),_xlfn.CONCAT(B335,"_D"))</f>
        <v>OG281U_D</v>
      </c>
      <c r="G335" s="58" t="str">
        <f ca="1">VLOOKUP($E335,'1.MetaData'!$B:$H,3,FALSE)</f>
        <v>Leviprora inops</v>
      </c>
      <c r="H335" s="40" t="str">
        <f ca="1">VLOOKUP($E335,'1.MetaData'!$B:$H,4,FALSE)</f>
        <v>Longhead Flathead</v>
      </c>
      <c r="I335" s="194" t="str">
        <f ca="1">VLOOKUP(DNAEXT[[#This Row],[Sample ID]],'2.Tissue'!B:N,13,FALSE)</f>
        <v>NA</v>
      </c>
      <c r="J335" s="26" t="s">
        <v>3451</v>
      </c>
      <c r="K335" s="173" t="s">
        <v>3818</v>
      </c>
      <c r="L335" s="26" t="s">
        <v>929</v>
      </c>
      <c r="M335" s="26"/>
      <c r="N335" s="169"/>
      <c r="O335" s="170">
        <v>32.9</v>
      </c>
      <c r="P335" s="170"/>
      <c r="Q335" s="170"/>
      <c r="R335" s="170"/>
      <c r="S335" s="43">
        <f ca="1">IF(P335="NA", "NA", IF(OR(O335="NA", P335=""), P335, O335/P335))</f>
        <v>0</v>
      </c>
      <c r="T335" s="27">
        <f ca="1">O335*N335</f>
        <v>0</v>
      </c>
      <c r="U335" s="26"/>
      <c r="V335" s="171"/>
      <c r="W335" s="26"/>
      <c r="X335" s="2" t="str" cm="1">
        <f t="array" aca="1" ref="X335" ca="1">IF(B335="","",IF(MAX(IF(B:B=B335,C:C))=C335,"Y","N"))</f>
        <v>Y</v>
      </c>
      <c r="Y335" s="2"/>
      <c r="Z335" s="172"/>
      <c r="AA335" s="2" t="s">
        <v>3145</v>
      </c>
      <c r="AB335" s="2">
        <v>1</v>
      </c>
      <c r="AC335" s="2">
        <v>1</v>
      </c>
      <c r="AD335" s="2" t="s">
        <v>3155</v>
      </c>
      <c r="AE335" s="2" t="s">
        <v>3739</v>
      </c>
    </row>
    <row r="336" spans="1:32" hidden="1" x14ac:dyDescent="0.25">
      <c r="A336" s="115">
        <f ca="1">INDEX('1.MetaData'!A:A, MATCH($E336, '1.MetaData'!$B:$B, 0))</f>
        <v>282</v>
      </c>
      <c r="B336" s="245" t="s">
        <v>3819</v>
      </c>
      <c r="C336" s="14">
        <v>1</v>
      </c>
      <c r="D336" s="14" t="s">
        <v>70</v>
      </c>
      <c r="E336" s="1" t="str">
        <f ca="1">VLOOKUP(B336,'2.Tissue'!$B:$D,2,FALSE)</f>
        <v>OG282</v>
      </c>
      <c r="F336" s="80" t="str">
        <f ca="1">IF(C336&gt;1,_xlfn.CONCAT(B336,"_D",C336),_xlfn.CONCAT(B336,"_D"))</f>
        <v>OG282U_D</v>
      </c>
      <c r="G336" s="58" t="str">
        <f ca="1">VLOOKUP($E336,'1.MetaData'!$B:$H,3,FALSE)</f>
        <v>Lutjanus bitaeniatus</v>
      </c>
      <c r="H336" s="40" t="str">
        <f ca="1">VLOOKUP($E336,'1.MetaData'!$B:$H,4,FALSE)</f>
        <v>Indonesian Snapper</v>
      </c>
      <c r="I336" s="194" t="str">
        <f ca="1">VLOOKUP(DNAEXT[[#This Row],[Sample ID]],'2.Tissue'!B:N,13,FALSE)</f>
        <v>NA</v>
      </c>
      <c r="J336" s="26" t="s">
        <v>3451</v>
      </c>
      <c r="K336" s="173" t="s">
        <v>3820</v>
      </c>
      <c r="L336" s="26" t="s">
        <v>929</v>
      </c>
      <c r="M336" s="26"/>
      <c r="N336" s="169"/>
      <c r="O336" s="170">
        <v>15.4</v>
      </c>
      <c r="P336" s="170"/>
      <c r="Q336" s="170"/>
      <c r="R336" s="170"/>
      <c r="S336" s="43">
        <f ca="1">IF(P336="NA", "NA", IF(OR(O336="NA", P336=""), P336, O336/P336))</f>
        <v>0</v>
      </c>
      <c r="T336" s="27">
        <f ca="1">O336*N336</f>
        <v>0</v>
      </c>
      <c r="U336" s="26"/>
      <c r="V336" s="171"/>
      <c r="W336" s="26"/>
      <c r="X336" s="2" t="str" cm="1">
        <f t="array" aca="1" ref="X336" ca="1">IF(B336="","",IF(MAX(IF(B:B=B336,C:C))=C336,"Y","N"))</f>
        <v>Y</v>
      </c>
      <c r="Y336" s="2"/>
      <c r="Z336" s="172"/>
      <c r="AA336" s="2" t="s">
        <v>3145</v>
      </c>
      <c r="AB336" s="2">
        <v>1</v>
      </c>
      <c r="AC336" s="2">
        <v>1</v>
      </c>
      <c r="AD336" s="2" t="s">
        <v>3155</v>
      </c>
      <c r="AE336" s="2" t="s">
        <v>3739</v>
      </c>
    </row>
    <row r="337" spans="1:32" hidden="1" x14ac:dyDescent="0.25">
      <c r="A337" s="115">
        <f ca="1">INDEX('1.MetaData'!A:A, MATCH($E337, '1.MetaData'!$B:$B, 0))</f>
        <v>283</v>
      </c>
      <c r="B337" s="245" t="s">
        <v>3821</v>
      </c>
      <c r="C337" s="14">
        <v>1</v>
      </c>
      <c r="D337" s="14" t="s">
        <v>70</v>
      </c>
      <c r="E337" s="1" t="str">
        <f ca="1">VLOOKUP(B337,'2.Tissue'!$B:$D,2,FALSE)</f>
        <v>OG283</v>
      </c>
      <c r="F337" s="80" t="str">
        <f ca="1">IF(C337&gt;1,_xlfn.CONCAT(B337,"_D",C337),_xlfn.CONCAT(B337,"_D"))</f>
        <v>OG283U_D</v>
      </c>
      <c r="G337" s="58" t="str">
        <f ca="1">VLOOKUP($E337,'1.MetaData'!$B:$H,3,FALSE)</f>
        <v>Lutjanus erythropterus</v>
      </c>
      <c r="H337" s="40" t="str">
        <f ca="1">VLOOKUP($E337,'1.MetaData'!$B:$H,4,FALSE)</f>
        <v>Crimson Snapper</v>
      </c>
      <c r="I337" s="194" t="str">
        <f ca="1">VLOOKUP(DNAEXT[[#This Row],[Sample ID]],'2.Tissue'!B:N,13,FALSE)</f>
        <v>NA</v>
      </c>
      <c r="J337" s="26" t="s">
        <v>3451</v>
      </c>
      <c r="K337" s="173" t="s">
        <v>3822</v>
      </c>
      <c r="L337" s="26" t="s">
        <v>929</v>
      </c>
      <c r="M337" s="26"/>
      <c r="N337" s="169"/>
      <c r="O337" s="170">
        <v>11.6</v>
      </c>
      <c r="P337" s="170"/>
      <c r="Q337" s="170"/>
      <c r="R337" s="170"/>
      <c r="S337" s="43">
        <f ca="1">IF(P337="NA", "NA", IF(OR(O337="NA", P337=""), P337, O337/P337))</f>
        <v>0</v>
      </c>
      <c r="T337" s="27">
        <f ca="1">O337*N337</f>
        <v>0</v>
      </c>
      <c r="U337" s="26"/>
      <c r="V337" s="171"/>
      <c r="W337" s="26"/>
      <c r="X337" s="2" t="str" cm="1">
        <f t="array" aca="1" ref="X337" ca="1">IF(B337="","",IF(MAX(IF(B:B=B337,C:C))=C337,"Y","N"))</f>
        <v>Y</v>
      </c>
      <c r="Y337" s="2"/>
      <c r="Z337" s="172"/>
      <c r="AA337" s="2" t="s">
        <v>3145</v>
      </c>
      <c r="AB337" s="2">
        <v>1</v>
      </c>
      <c r="AC337" s="2">
        <v>1</v>
      </c>
      <c r="AD337" s="2" t="s">
        <v>3155</v>
      </c>
      <c r="AE337" s="2" t="s">
        <v>3739</v>
      </c>
    </row>
    <row r="338" spans="1:32" hidden="1" x14ac:dyDescent="0.25">
      <c r="A338" s="115">
        <f ca="1">INDEX('1.MetaData'!A:A, MATCH($E338, '1.MetaData'!$B:$B, 0))</f>
        <v>284</v>
      </c>
      <c r="B338" s="245" t="s">
        <v>3823</v>
      </c>
      <c r="C338" s="14">
        <v>1</v>
      </c>
      <c r="D338" s="14" t="s">
        <v>70</v>
      </c>
      <c r="E338" s="1" t="str">
        <f ca="1">VLOOKUP(B338,'2.Tissue'!$B:$D,2,FALSE)</f>
        <v>OG284</v>
      </c>
      <c r="F338" s="80" t="str">
        <f ca="1">IF(C338&gt;1,_xlfn.CONCAT(B338,"_D",C338),_xlfn.CONCAT(B338,"_D"))</f>
        <v>OG284U_D</v>
      </c>
      <c r="G338" s="58" t="str">
        <f ca="1">VLOOKUP($E338,'1.MetaData'!$B:$H,3,FALSE)</f>
        <v>Lutjanus malabaricus</v>
      </c>
      <c r="H338" s="40" t="str">
        <f ca="1">VLOOKUP($E338,'1.MetaData'!$B:$H,4,FALSE)</f>
        <v>Malabar Blood Snapper</v>
      </c>
      <c r="I338" s="194" t="str">
        <f ca="1">VLOOKUP(DNAEXT[[#This Row],[Sample ID]],'2.Tissue'!B:N,13,FALSE)</f>
        <v>NA</v>
      </c>
      <c r="J338" s="26" t="s">
        <v>3451</v>
      </c>
      <c r="K338" s="173" t="s">
        <v>3824</v>
      </c>
      <c r="L338" s="26" t="s">
        <v>929</v>
      </c>
      <c r="M338" s="26"/>
      <c r="N338" s="169"/>
      <c r="O338" s="170">
        <v>3.08</v>
      </c>
      <c r="P338" s="170"/>
      <c r="Q338" s="170"/>
      <c r="R338" s="170"/>
      <c r="S338" s="43">
        <f ca="1">IF(P338="NA", "NA", IF(OR(O338="NA", P338=""), P338, O338/P338))</f>
        <v>0</v>
      </c>
      <c r="T338" s="27">
        <f ca="1">O338*N338</f>
        <v>0</v>
      </c>
      <c r="U338" s="26"/>
      <c r="V338" s="171"/>
      <c r="W338" s="26"/>
      <c r="X338" s="2" t="str" cm="1">
        <f t="array" aca="1" ref="X338" ca="1">IF(B338="","",IF(MAX(IF(B:B=B338,C:C))=C338,"Y","N"))</f>
        <v>Y</v>
      </c>
      <c r="Y338" s="2"/>
      <c r="Z338" s="172"/>
      <c r="AA338" s="2" t="s">
        <v>3145</v>
      </c>
      <c r="AB338" s="2">
        <v>1</v>
      </c>
      <c r="AC338" s="2">
        <v>1</v>
      </c>
      <c r="AD338" s="2" t="s">
        <v>3155</v>
      </c>
      <c r="AE338" s="2" t="s">
        <v>3739</v>
      </c>
    </row>
    <row r="339" spans="1:32" hidden="1" x14ac:dyDescent="0.25">
      <c r="A339" s="115">
        <f ca="1">INDEX('1.MetaData'!A:A, MATCH($E339, '1.MetaData'!$B:$B, 0))</f>
        <v>285</v>
      </c>
      <c r="B339" s="245" t="s">
        <v>3825</v>
      </c>
      <c r="C339" s="14">
        <v>1</v>
      </c>
      <c r="D339" s="14" t="s">
        <v>70</v>
      </c>
      <c r="E339" s="1" t="str">
        <f ca="1">VLOOKUP(B339,'2.Tissue'!$B:$D,2,FALSE)</f>
        <v>OG285</v>
      </c>
      <c r="F339" s="80" t="str">
        <f ca="1">IF(C339&gt;1,_xlfn.CONCAT(B339,"_D",C339),_xlfn.CONCAT(B339,"_D"))</f>
        <v>OG285U_D</v>
      </c>
      <c r="G339" s="58" t="str">
        <f ca="1">VLOOKUP($E339,'1.MetaData'!$B:$H,3,FALSE)</f>
        <v>Lutjanus sebae</v>
      </c>
      <c r="H339" s="40" t="str">
        <f ca="1">VLOOKUP($E339,'1.MetaData'!$B:$H,4,FALSE)</f>
        <v>Emperor Red Snapper</v>
      </c>
      <c r="I339" s="194" t="str">
        <f ca="1">VLOOKUP(DNAEXT[[#This Row],[Sample ID]],'2.Tissue'!B:N,13,FALSE)</f>
        <v>NA</v>
      </c>
      <c r="J339" s="26" t="s">
        <v>3451</v>
      </c>
      <c r="K339" s="173" t="s">
        <v>3826</v>
      </c>
      <c r="L339" s="26" t="s">
        <v>929</v>
      </c>
      <c r="M339" s="26"/>
      <c r="N339" s="169"/>
      <c r="O339" s="170">
        <v>24.1</v>
      </c>
      <c r="P339" s="170"/>
      <c r="Q339" s="170"/>
      <c r="R339" s="170"/>
      <c r="S339" s="43">
        <f ca="1">IF(P339="NA", "NA", IF(OR(O339="NA", P339=""), P339, O339/P339))</f>
        <v>0</v>
      </c>
      <c r="T339" s="27">
        <f ca="1">O339*N339</f>
        <v>0</v>
      </c>
      <c r="U339" s="26"/>
      <c r="V339" s="171"/>
      <c r="W339" s="26"/>
      <c r="X339" s="2" t="str" cm="1">
        <f t="array" aca="1" ref="X339" ca="1">IF(B339="","",IF(MAX(IF(B:B=B339,C:C))=C339,"Y","N"))</f>
        <v>Y</v>
      </c>
      <c r="Y339" s="2"/>
      <c r="Z339" s="172"/>
      <c r="AA339" s="2" t="s">
        <v>107</v>
      </c>
      <c r="AB339" s="2" t="s">
        <v>107</v>
      </c>
      <c r="AC339" s="2" t="s">
        <v>107</v>
      </c>
      <c r="AD339" s="2" t="s">
        <v>107</v>
      </c>
      <c r="AE339" s="2" t="s">
        <v>107</v>
      </c>
      <c r="AF339" t="s">
        <v>3742</v>
      </c>
    </row>
    <row r="340" spans="1:32" hidden="1" x14ac:dyDescent="0.25">
      <c r="A340" s="115">
        <f ca="1">INDEX('1.MetaData'!A:A, MATCH($E340, '1.MetaData'!$B:$B, 0))</f>
        <v>286</v>
      </c>
      <c r="B340" s="245" t="s">
        <v>3827</v>
      </c>
      <c r="C340" s="14">
        <v>1</v>
      </c>
      <c r="D340" s="14" t="s">
        <v>70</v>
      </c>
      <c r="E340" s="1" t="str">
        <f ca="1">VLOOKUP(B340,'2.Tissue'!$B:$D,2,FALSE)</f>
        <v>OG286</v>
      </c>
      <c r="F340" s="80" t="str">
        <f ca="1">IF(C340&gt;1,_xlfn.CONCAT(B340,"_D",C340),_xlfn.CONCAT(B340,"_D"))</f>
        <v>OG286U_D</v>
      </c>
      <c r="G340" s="58" t="str">
        <f ca="1">VLOOKUP($E340,'1.MetaData'!$B:$H,3,FALSE)</f>
        <v>Oplegnathus woodwardi</v>
      </c>
      <c r="H340" s="40" t="str">
        <f ca="1">VLOOKUP($E340,'1.MetaData'!$B:$H,4,FALSE)</f>
        <v>Knifejaw</v>
      </c>
      <c r="I340" s="194" t="str">
        <f ca="1">VLOOKUP(DNAEXT[[#This Row],[Sample ID]],'2.Tissue'!B:N,13,FALSE)</f>
        <v>NA</v>
      </c>
      <c r="J340" s="26" t="s">
        <v>3451</v>
      </c>
      <c r="K340" s="173" t="s">
        <v>3828</v>
      </c>
      <c r="L340" s="26" t="s">
        <v>929</v>
      </c>
      <c r="M340" s="26"/>
      <c r="N340" s="169"/>
      <c r="O340" s="170">
        <v>202</v>
      </c>
      <c r="P340" s="170"/>
      <c r="Q340" s="170"/>
      <c r="R340" s="170"/>
      <c r="S340" s="43">
        <f ca="1">IF(P340="NA", "NA", IF(OR(O340="NA", P340=""), P340, O340/P340))</f>
        <v>0</v>
      </c>
      <c r="T340" s="27">
        <f ca="1">O340*N340</f>
        <v>0</v>
      </c>
      <c r="U340" s="26"/>
      <c r="V340" s="171"/>
      <c r="W340" s="26"/>
      <c r="X340" s="2" t="str" cm="1">
        <f t="array" aca="1" ref="X340" ca="1">IF(B340="","",IF(MAX(IF(B:B=B340,C:C))=C340,"Y","N"))</f>
        <v>Y</v>
      </c>
      <c r="Y340" s="2"/>
      <c r="Z340" s="172"/>
      <c r="AA340" s="2" t="s">
        <v>3145</v>
      </c>
      <c r="AB340" s="2">
        <v>1</v>
      </c>
      <c r="AC340" s="2">
        <v>1</v>
      </c>
      <c r="AD340" s="2" t="s">
        <v>3155</v>
      </c>
      <c r="AE340" s="2" t="s">
        <v>3739</v>
      </c>
    </row>
    <row r="341" spans="1:32" hidden="1" x14ac:dyDescent="0.25">
      <c r="A341" s="115">
        <f ca="1">INDEX('1.MetaData'!A:A, MATCH($E341, '1.MetaData'!$B:$B, 0))</f>
        <v>287</v>
      </c>
      <c r="B341" s="245" t="s">
        <v>3829</v>
      </c>
      <c r="C341" s="14">
        <v>1</v>
      </c>
      <c r="D341" s="14" t="s">
        <v>70</v>
      </c>
      <c r="E341" s="1" t="str">
        <f ca="1">VLOOKUP(B341,'2.Tissue'!$B:$D,2,FALSE)</f>
        <v>OG287</v>
      </c>
      <c r="F341" s="80" t="str">
        <f ca="1">IF(C341&gt;1,_xlfn.CONCAT(B341,"_D",C341),_xlfn.CONCAT(B341,"_D"))</f>
        <v>OG287U_D</v>
      </c>
      <c r="G341" s="58" t="str">
        <f ca="1">VLOOKUP($E341,'1.MetaData'!$B:$H,3,FALSE)</f>
        <v>Parablennius postoculomaculatus</v>
      </c>
      <c r="H341" s="40" t="str">
        <f ca="1">VLOOKUP($E341,'1.MetaData'!$B:$H,4,FALSE)</f>
        <v>False Tasmanian Blenny</v>
      </c>
      <c r="I341" s="194" t="str">
        <f ca="1">VLOOKUP(DNAEXT[[#This Row],[Sample ID]],'2.Tissue'!B:N,13,FALSE)</f>
        <v>NA</v>
      </c>
      <c r="J341" s="26" t="s">
        <v>3451</v>
      </c>
      <c r="K341" s="173" t="s">
        <v>3830</v>
      </c>
      <c r="L341" s="26" t="s">
        <v>929</v>
      </c>
      <c r="M341" s="26"/>
      <c r="N341" s="169"/>
      <c r="O341" s="170">
        <v>82</v>
      </c>
      <c r="P341" s="170"/>
      <c r="Q341" s="170"/>
      <c r="R341" s="170"/>
      <c r="S341" s="43">
        <f ca="1">IF(P341="NA", "NA", IF(OR(O341="NA", P341=""), P341, O341/P341))</f>
        <v>0</v>
      </c>
      <c r="T341" s="27">
        <f ca="1">O341*N341</f>
        <v>0</v>
      </c>
      <c r="U341" s="26"/>
      <c r="V341" s="171"/>
      <c r="W341" s="26"/>
      <c r="X341" s="2" t="str" cm="1">
        <f t="array" aca="1" ref="X341" ca="1">IF(B341="","",IF(MAX(IF(B:B=B341,C:C))=C341,"Y","N"))</f>
        <v>Y</v>
      </c>
      <c r="Y341" s="2"/>
      <c r="Z341" s="172"/>
      <c r="AA341" s="2" t="s">
        <v>3145</v>
      </c>
      <c r="AB341" s="2">
        <v>1</v>
      </c>
      <c r="AC341" s="2">
        <v>1</v>
      </c>
      <c r="AD341" s="2" t="s">
        <v>3155</v>
      </c>
      <c r="AE341" s="2" t="s">
        <v>3739</v>
      </c>
    </row>
    <row r="342" spans="1:32" hidden="1" x14ac:dyDescent="0.25">
      <c r="A342" s="115">
        <f ca="1">INDEX('1.MetaData'!A:A, MATCH($E342, '1.MetaData'!$B:$B, 0))</f>
        <v>288</v>
      </c>
      <c r="B342" s="245" t="s">
        <v>3831</v>
      </c>
      <c r="C342" s="14">
        <v>1</v>
      </c>
      <c r="D342" s="14" t="s">
        <v>70</v>
      </c>
      <c r="E342" s="1" t="str">
        <f ca="1">VLOOKUP(B342,'2.Tissue'!$B:$D,2,FALSE)</f>
        <v>OG288</v>
      </c>
      <c r="F342" s="80" t="str">
        <f ca="1">IF(C342&gt;1,_xlfn.CONCAT(B342,"_D",C342),_xlfn.CONCAT(B342,"_D"))</f>
        <v>OG288U_D</v>
      </c>
      <c r="G342" s="58" t="str">
        <f ca="1">VLOOKUP($E342,'1.MetaData'!$B:$H,3,FALSE)</f>
        <v>Plagiogeneion rubiginosum</v>
      </c>
      <c r="H342" s="40" t="str">
        <f ca="1">VLOOKUP($E342,'1.MetaData'!$B:$H,4,FALSE)</f>
        <v>Rubyfish</v>
      </c>
      <c r="I342" s="194" t="str">
        <f ca="1">VLOOKUP(DNAEXT[[#This Row],[Sample ID]],'2.Tissue'!B:N,13,FALSE)</f>
        <v>NA</v>
      </c>
      <c r="J342" s="26" t="s">
        <v>3451</v>
      </c>
      <c r="K342" s="173" t="s">
        <v>3832</v>
      </c>
      <c r="L342" s="26" t="s">
        <v>929</v>
      </c>
      <c r="M342" s="26"/>
      <c r="N342" s="169"/>
      <c r="O342" s="170">
        <v>87.9</v>
      </c>
      <c r="P342" s="170"/>
      <c r="Q342" s="170"/>
      <c r="R342" s="170"/>
      <c r="S342" s="43">
        <f ca="1">IF(P342="NA", "NA", IF(OR(O342="NA", P342=""), P342, O342/P342))</f>
        <v>0</v>
      </c>
      <c r="T342" s="27">
        <f ca="1">O342*N342</f>
        <v>0</v>
      </c>
      <c r="U342" s="26"/>
      <c r="V342" s="171"/>
      <c r="W342" s="26"/>
      <c r="X342" s="2" t="str" cm="1">
        <f t="array" aca="1" ref="X342" ca="1">IF(B342="","",IF(MAX(IF(B:B=B342,C:C))=C342,"Y","N"))</f>
        <v>Y</v>
      </c>
      <c r="Y342" s="2"/>
      <c r="Z342" s="172"/>
      <c r="AA342" s="2" t="s">
        <v>3145</v>
      </c>
      <c r="AB342" s="2">
        <v>1</v>
      </c>
      <c r="AC342" s="2">
        <v>1</v>
      </c>
      <c r="AD342" s="2" t="s">
        <v>3155</v>
      </c>
      <c r="AE342" s="2" t="s">
        <v>3739</v>
      </c>
    </row>
    <row r="343" spans="1:32" hidden="1" x14ac:dyDescent="0.25">
      <c r="A343" s="115">
        <f ca="1">INDEX('1.MetaData'!A:A, MATCH($E343, '1.MetaData'!$B:$B, 0))</f>
        <v>289</v>
      </c>
      <c r="B343" s="245" t="s">
        <v>3833</v>
      </c>
      <c r="C343" s="14">
        <v>1</v>
      </c>
      <c r="D343" s="14" t="s">
        <v>70</v>
      </c>
      <c r="E343" s="1" t="str">
        <f ca="1">VLOOKUP(B343,'2.Tissue'!$B:$D,2,FALSE)</f>
        <v>OG289</v>
      </c>
      <c r="F343" s="80" t="str">
        <f ca="1">IF(C343&gt;1,_xlfn.CONCAT(B343,"_D",C343),_xlfn.CONCAT(B343,"_D"))</f>
        <v>OG289U_D</v>
      </c>
      <c r="G343" s="58" t="str">
        <f ca="1">VLOOKUP($E343,'1.MetaData'!$B:$H,3,FALSE)</f>
        <v xml:space="preserve">Platycephalus chauliodous </v>
      </c>
      <c r="H343" s="40" t="str">
        <f ca="1">VLOOKUP($E343,'1.MetaData'!$B:$H,4,FALSE)</f>
        <v>Bigtooth Flathead</v>
      </c>
      <c r="I343" s="194" t="str">
        <f ca="1">VLOOKUP(DNAEXT[[#This Row],[Sample ID]],'2.Tissue'!B:N,13,FALSE)</f>
        <v>NA</v>
      </c>
      <c r="J343" s="26" t="s">
        <v>3451</v>
      </c>
      <c r="K343" s="173" t="s">
        <v>3834</v>
      </c>
      <c r="L343" s="26" t="s">
        <v>929</v>
      </c>
      <c r="M343" s="26"/>
      <c r="N343" s="169"/>
      <c r="O343" s="170">
        <v>24.6</v>
      </c>
      <c r="P343" s="170"/>
      <c r="Q343" s="170"/>
      <c r="R343" s="170"/>
      <c r="S343" s="43">
        <f ca="1">IF(P343="NA", "NA", IF(OR(O343="NA", P343=""), P343, O343/P343))</f>
        <v>0</v>
      </c>
      <c r="T343" s="27">
        <f ca="1">O343*N343</f>
        <v>0</v>
      </c>
      <c r="U343" s="26"/>
      <c r="V343" s="171"/>
      <c r="W343" s="26"/>
      <c r="X343" s="2" t="str" cm="1">
        <f t="array" aca="1" ref="X343" ca="1">IF(B343="","",IF(MAX(IF(B:B=B343,C:C))=C343,"Y","N"))</f>
        <v>Y</v>
      </c>
      <c r="Y343" s="2"/>
      <c r="Z343" s="172"/>
      <c r="AA343" s="2" t="s">
        <v>3145</v>
      </c>
      <c r="AB343" s="2">
        <v>1</v>
      </c>
      <c r="AC343" s="2">
        <v>1</v>
      </c>
      <c r="AD343" s="2" t="s">
        <v>3155</v>
      </c>
      <c r="AE343" s="2" t="s">
        <v>3739</v>
      </c>
    </row>
    <row r="344" spans="1:32" hidden="1" x14ac:dyDescent="0.25">
      <c r="A344" s="115">
        <f ca="1">INDEX('1.MetaData'!A:A, MATCH($E344, '1.MetaData'!$B:$B, 0))</f>
        <v>290</v>
      </c>
      <c r="B344" s="245" t="s">
        <v>3835</v>
      </c>
      <c r="C344" s="14">
        <v>1</v>
      </c>
      <c r="D344" s="14" t="s">
        <v>70</v>
      </c>
      <c r="E344" s="1" t="str">
        <f ca="1">VLOOKUP(B344,'2.Tissue'!$B:$D,2,FALSE)</f>
        <v>OG290</v>
      </c>
      <c r="F344" s="80" t="str">
        <f ca="1">IF(C344&gt;1,_xlfn.CONCAT(B344,"_D",C344),_xlfn.CONCAT(B344,"_D"))</f>
        <v>OG290U_D</v>
      </c>
      <c r="G344" s="58" t="str">
        <f ca="1">VLOOKUP($E344,'1.MetaData'!$B:$H,3,FALSE)</f>
        <v>Platycephalus conatus</v>
      </c>
      <c r="H344" s="40" t="str">
        <f ca="1">VLOOKUP($E344,'1.MetaData'!$B:$H,4,FALSE)</f>
        <v>Deep-water Flathead</v>
      </c>
      <c r="I344" s="194" t="str">
        <f ca="1">VLOOKUP(DNAEXT[[#This Row],[Sample ID]],'2.Tissue'!B:N,13,FALSE)</f>
        <v>NA</v>
      </c>
      <c r="J344" s="26" t="s">
        <v>3451</v>
      </c>
      <c r="K344" s="173" t="s">
        <v>3836</v>
      </c>
      <c r="L344" s="26" t="s">
        <v>929</v>
      </c>
      <c r="M344" s="26"/>
      <c r="N344" s="169"/>
      <c r="O344" s="170">
        <v>24.2</v>
      </c>
      <c r="P344" s="170"/>
      <c r="Q344" s="170"/>
      <c r="R344" s="170"/>
      <c r="S344" s="43">
        <f ca="1">IF(P344="NA", "NA", IF(OR(O344="NA", P344=""), P344, O344/P344))</f>
        <v>0</v>
      </c>
      <c r="T344" s="27">
        <f ca="1">O344*N344</f>
        <v>0</v>
      </c>
      <c r="U344" s="26"/>
      <c r="V344" s="171"/>
      <c r="W344" s="26"/>
      <c r="X344" s="2" t="str" cm="1">
        <f t="array" aca="1" ref="X344" ca="1">IF(B344="","",IF(MAX(IF(B:B=B344,C:C))=C344,"Y","N"))</f>
        <v>Y</v>
      </c>
      <c r="Y344" s="2"/>
      <c r="Z344" s="172"/>
      <c r="AA344" s="2" t="s">
        <v>3145</v>
      </c>
      <c r="AB344" s="2">
        <v>1</v>
      </c>
      <c r="AC344" s="2">
        <v>1</v>
      </c>
      <c r="AD344" s="2" t="s">
        <v>3155</v>
      </c>
      <c r="AE344" s="2" t="s">
        <v>3739</v>
      </c>
    </row>
    <row r="345" spans="1:32" hidden="1" x14ac:dyDescent="0.25">
      <c r="A345" s="115">
        <f ca="1">INDEX('1.MetaData'!A:A, MATCH($E345, '1.MetaData'!$B:$B, 0))</f>
        <v>291</v>
      </c>
      <c r="B345" s="245" t="s">
        <v>3837</v>
      </c>
      <c r="C345" s="14">
        <v>1</v>
      </c>
      <c r="D345" s="14" t="s">
        <v>70</v>
      </c>
      <c r="E345" s="1" t="str">
        <f ca="1">VLOOKUP(B345,'2.Tissue'!$B:$D,2,FALSE)</f>
        <v>OG291</v>
      </c>
      <c r="F345" s="80" t="str">
        <f ca="1">IF(C345&gt;1,_xlfn.CONCAT(B345,"_D",C345),_xlfn.CONCAT(B345,"_D"))</f>
        <v>OG291U_D</v>
      </c>
      <c r="G345" s="58" t="str">
        <f ca="1">VLOOKUP($E345,'1.MetaData'!$B:$H,3,FALSE)</f>
        <v>Platycephalus conatus</v>
      </c>
      <c r="H345" s="40" t="str">
        <f ca="1">VLOOKUP($E345,'1.MetaData'!$B:$H,4,FALSE)</f>
        <v>Deep-water Flathead</v>
      </c>
      <c r="I345" s="194" t="str">
        <f ca="1">VLOOKUP(DNAEXT[[#This Row],[Sample ID]],'2.Tissue'!B:N,13,FALSE)</f>
        <v>NA</v>
      </c>
      <c r="J345" s="26" t="s">
        <v>3451</v>
      </c>
      <c r="K345" s="173">
        <v>42591</v>
      </c>
      <c r="L345" s="26" t="s">
        <v>929</v>
      </c>
      <c r="M345" s="26"/>
      <c r="N345" s="169"/>
      <c r="O345" s="170">
        <v>96.3</v>
      </c>
      <c r="P345" s="170"/>
      <c r="Q345" s="170"/>
      <c r="R345" s="170"/>
      <c r="S345" s="43">
        <f ca="1">IF(P345="NA", "NA", IF(OR(O345="NA", P345=""), P345, O345/P345))</f>
        <v>0</v>
      </c>
      <c r="T345" s="27">
        <f ca="1">O345*N345</f>
        <v>0</v>
      </c>
      <c r="U345" s="26"/>
      <c r="V345" s="171"/>
      <c r="W345" s="26"/>
      <c r="X345" s="2" t="str" cm="1">
        <f t="array" aca="1" ref="X345" ca="1">IF(B345="","",IF(MAX(IF(B:B=B345,C:C))=C345,"Y","N"))</f>
        <v>Y</v>
      </c>
      <c r="Y345" s="2"/>
      <c r="Z345" s="172"/>
      <c r="AA345" s="2" t="s">
        <v>3145</v>
      </c>
      <c r="AB345" s="2">
        <v>1</v>
      </c>
      <c r="AC345" s="2">
        <v>1</v>
      </c>
      <c r="AD345" s="2" t="s">
        <v>3155</v>
      </c>
      <c r="AE345" s="2" t="s">
        <v>3739</v>
      </c>
    </row>
    <row r="346" spans="1:32" hidden="1" x14ac:dyDescent="0.25">
      <c r="A346" s="115">
        <f ca="1">INDEX('1.MetaData'!A:A, MATCH($E346, '1.MetaData'!$B:$B, 0))</f>
        <v>292</v>
      </c>
      <c r="B346" s="245" t="s">
        <v>3838</v>
      </c>
      <c r="C346" s="14">
        <v>1</v>
      </c>
      <c r="D346" s="14" t="s">
        <v>70</v>
      </c>
      <c r="E346" s="1" t="str">
        <f ca="1">VLOOKUP(B346,'2.Tissue'!$B:$D,2,FALSE)</f>
        <v>OG292</v>
      </c>
      <c r="F346" s="80" t="str">
        <f ca="1">IF(C346&gt;1,_xlfn.CONCAT(B346,"_D",C346),_xlfn.CONCAT(B346,"_D"))</f>
        <v>OG292U_D</v>
      </c>
      <c r="G346" s="58" t="str">
        <f ca="1">VLOOKUP($E346,'1.MetaData'!$B:$H,3,FALSE)</f>
        <v>Platycephalus grandispinis</v>
      </c>
      <c r="H346" s="40" t="str">
        <f ca="1">VLOOKUP($E346,'1.MetaData'!$B:$H,4,FALSE)</f>
        <v>Longspine Flathead</v>
      </c>
      <c r="I346" s="194" t="str">
        <f ca="1">VLOOKUP(DNAEXT[[#This Row],[Sample ID]],'2.Tissue'!B:N,13,FALSE)</f>
        <v>NA</v>
      </c>
      <c r="J346" s="26" t="s">
        <v>3451</v>
      </c>
      <c r="K346" s="173" t="s">
        <v>3839</v>
      </c>
      <c r="L346" s="26" t="s">
        <v>929</v>
      </c>
      <c r="M346" s="26"/>
      <c r="N346" s="169"/>
      <c r="O346" s="170">
        <v>27.3</v>
      </c>
      <c r="P346" s="170"/>
      <c r="Q346" s="170"/>
      <c r="R346" s="170"/>
      <c r="S346" s="43">
        <f ca="1">IF(P346="NA", "NA", IF(OR(O346="NA", P346=""), P346, O346/P346))</f>
        <v>0</v>
      </c>
      <c r="T346" s="27">
        <f ca="1">O346*N346</f>
        <v>0</v>
      </c>
      <c r="U346" s="26"/>
      <c r="V346" s="171"/>
      <c r="W346" s="26"/>
      <c r="X346" s="2" t="str" cm="1">
        <f t="array" aca="1" ref="X346" ca="1">IF(B346="","",IF(MAX(IF(B:B=B346,C:C))=C346,"Y","N"))</f>
        <v>Y</v>
      </c>
      <c r="Y346" s="2"/>
      <c r="Z346" s="172"/>
      <c r="AA346" s="2" t="s">
        <v>3145</v>
      </c>
      <c r="AB346" s="2">
        <v>1</v>
      </c>
      <c r="AC346" s="2">
        <v>1</v>
      </c>
      <c r="AD346" s="2" t="s">
        <v>3155</v>
      </c>
      <c r="AE346" s="2" t="s">
        <v>3739</v>
      </c>
    </row>
    <row r="347" spans="1:32" hidden="1" x14ac:dyDescent="0.25">
      <c r="A347" s="115">
        <f ca="1">INDEX('1.MetaData'!A:A, MATCH($E347, '1.MetaData'!$B:$B, 0))</f>
        <v>293</v>
      </c>
      <c r="B347" s="245" t="s">
        <v>3840</v>
      </c>
      <c r="C347" s="14">
        <v>1</v>
      </c>
      <c r="D347" s="14" t="s">
        <v>70</v>
      </c>
      <c r="E347" s="1" t="str">
        <f ca="1">VLOOKUP(B347,'2.Tissue'!$B:$D,2,FALSE)</f>
        <v>OG293</v>
      </c>
      <c r="F347" s="80" t="str">
        <f ca="1">IF(C347&gt;1,_xlfn.CONCAT(B347,"_D",C347),_xlfn.CONCAT(B347,"_D"))</f>
        <v>OG293U_D</v>
      </c>
      <c r="G347" s="58" t="str">
        <f ca="1">VLOOKUP($E347,'1.MetaData'!$B:$H,3,FALSE)</f>
        <v>Polyprion americanus</v>
      </c>
      <c r="H347" s="40" t="str">
        <f ca="1">VLOOKUP($E347,'1.MetaData'!$B:$H,4,FALSE)</f>
        <v>Atlantic Wreckfish</v>
      </c>
      <c r="I347" s="194" t="str">
        <f ca="1">VLOOKUP(DNAEXT[[#This Row],[Sample ID]],'2.Tissue'!B:N,13,FALSE)</f>
        <v>NA</v>
      </c>
      <c r="J347" s="26" t="s">
        <v>3451</v>
      </c>
      <c r="K347" s="173" t="s">
        <v>3841</v>
      </c>
      <c r="L347" s="26" t="s">
        <v>929</v>
      </c>
      <c r="M347" s="26"/>
      <c r="N347" s="169"/>
      <c r="O347" s="170">
        <v>39.200000000000003</v>
      </c>
      <c r="P347" s="170"/>
      <c r="Q347" s="170"/>
      <c r="R347" s="170"/>
      <c r="S347" s="43">
        <f ca="1">IF(P347="NA", "NA", IF(OR(O347="NA", P347=""), P347, O347/P347))</f>
        <v>0</v>
      </c>
      <c r="T347" s="27">
        <f ca="1">O347*N347</f>
        <v>0</v>
      </c>
      <c r="U347" s="26"/>
      <c r="V347" s="171"/>
      <c r="W347" s="26"/>
      <c r="X347" s="2" t="str" cm="1">
        <f t="array" aca="1" ref="X347" ca="1">IF(B347="","",IF(MAX(IF(B:B=B347,C:C))=C347,"Y","N"))</f>
        <v>Y</v>
      </c>
      <c r="Y347" s="2"/>
      <c r="Z347" s="172"/>
      <c r="AA347" s="2" t="s">
        <v>3145</v>
      </c>
      <c r="AB347" s="2">
        <v>1</v>
      </c>
      <c r="AC347" s="2">
        <v>1</v>
      </c>
      <c r="AD347" s="2" t="s">
        <v>3155</v>
      </c>
      <c r="AE347" s="2" t="s">
        <v>3739</v>
      </c>
    </row>
    <row r="348" spans="1:32" hidden="1" x14ac:dyDescent="0.25">
      <c r="A348" s="115">
        <f ca="1">INDEX('1.MetaData'!A:A, MATCH($E348, '1.MetaData'!$B:$B, 0))</f>
        <v>294</v>
      </c>
      <c r="B348" s="245" t="s">
        <v>3842</v>
      </c>
      <c r="C348" s="14">
        <v>1</v>
      </c>
      <c r="D348" s="14" t="s">
        <v>70</v>
      </c>
      <c r="E348" s="1" t="str">
        <f ca="1">VLOOKUP(B348,'2.Tissue'!$B:$D,2,FALSE)</f>
        <v>OG294</v>
      </c>
      <c r="F348" s="80" t="str">
        <f ca="1">IF(C348&gt;1,_xlfn.CONCAT(B348,"_D",C348),_xlfn.CONCAT(B348,"_D"))</f>
        <v>OG294U_D</v>
      </c>
      <c r="G348" s="58" t="str">
        <f ca="1">VLOOKUP($E348,'1.MetaData'!$B:$H,3,FALSE)</f>
        <v>Pristipomoides filamentosus</v>
      </c>
      <c r="H348" s="40" t="str">
        <f ca="1">VLOOKUP($E348,'1.MetaData'!$B:$H,4,FALSE)</f>
        <v>Crimson Jobfish</v>
      </c>
      <c r="I348" s="194" t="str">
        <f ca="1">VLOOKUP(DNAEXT[[#This Row],[Sample ID]],'2.Tissue'!B:N,13,FALSE)</f>
        <v>NA</v>
      </c>
      <c r="J348" s="26" t="s">
        <v>3451</v>
      </c>
      <c r="K348" s="173" t="s">
        <v>3843</v>
      </c>
      <c r="L348" s="26" t="s">
        <v>929</v>
      </c>
      <c r="M348" s="26"/>
      <c r="N348" s="169"/>
      <c r="O348" s="170">
        <v>18.600000000000001</v>
      </c>
      <c r="P348" s="170"/>
      <c r="Q348" s="170"/>
      <c r="R348" s="170"/>
      <c r="S348" s="43">
        <f ca="1">IF(P348="NA", "NA", IF(OR(O348="NA", P348=""), P348, O348/P348))</f>
        <v>0</v>
      </c>
      <c r="T348" s="27">
        <f ca="1">O348*N348</f>
        <v>0</v>
      </c>
      <c r="U348" s="26"/>
      <c r="V348" s="171"/>
      <c r="W348" s="26"/>
      <c r="X348" s="2" t="str" cm="1">
        <f t="array" aca="1" ref="X348" ca="1">IF(B348="","",IF(MAX(IF(B:B=B348,C:C))=C348,"Y","N"))</f>
        <v>Y</v>
      </c>
      <c r="Y348" s="2"/>
      <c r="Z348" s="172"/>
      <c r="AA348" s="2" t="s">
        <v>3145</v>
      </c>
      <c r="AB348" s="2">
        <v>1</v>
      </c>
      <c r="AC348" s="2">
        <v>1</v>
      </c>
      <c r="AD348" s="2" t="s">
        <v>3155</v>
      </c>
      <c r="AE348" s="2" t="s">
        <v>3739</v>
      </c>
    </row>
    <row r="349" spans="1:32" hidden="1" x14ac:dyDescent="0.25">
      <c r="A349" s="115">
        <f ca="1">INDEX('1.MetaData'!A:A, MATCH($E349, '1.MetaData'!$B:$B, 0))</f>
        <v>295</v>
      </c>
      <c r="B349" s="245" t="s">
        <v>3844</v>
      </c>
      <c r="C349" s="14">
        <v>1</v>
      </c>
      <c r="D349" s="14" t="s">
        <v>70</v>
      </c>
      <c r="E349" s="1" t="str">
        <f ca="1">VLOOKUP(B349,'2.Tissue'!$B:$D,2,FALSE)</f>
        <v>OG295</v>
      </c>
      <c r="F349" s="80" t="str">
        <f ca="1">IF(C349&gt;1,_xlfn.CONCAT(B349,"_D",C349),_xlfn.CONCAT(B349,"_D"))</f>
        <v>OG295U_D</v>
      </c>
      <c r="G349" s="58" t="str">
        <f ca="1">VLOOKUP($E349,'1.MetaData'!$B:$H,3,FALSE)</f>
        <v>Pristipomoides multidens</v>
      </c>
      <c r="H349" s="40" t="str">
        <f ca="1">VLOOKUP($E349,'1.MetaData'!$B:$H,4,FALSE)</f>
        <v>Goldband Snapper</v>
      </c>
      <c r="I349" s="194" t="str">
        <f ca="1">VLOOKUP(DNAEXT[[#This Row],[Sample ID]],'2.Tissue'!B:N,13,FALSE)</f>
        <v>NA</v>
      </c>
      <c r="J349" s="26" t="s">
        <v>3451</v>
      </c>
      <c r="K349" s="173" t="s">
        <v>3845</v>
      </c>
      <c r="L349" s="26" t="s">
        <v>929</v>
      </c>
      <c r="M349" s="26"/>
      <c r="N349" s="169"/>
      <c r="O349" s="170">
        <v>11.5</v>
      </c>
      <c r="P349" s="170"/>
      <c r="Q349" s="170"/>
      <c r="R349" s="170"/>
      <c r="S349" s="43">
        <f ca="1">IF(P349="NA", "NA", IF(OR(O349="NA", P349=""), P349, O349/P349))</f>
        <v>0</v>
      </c>
      <c r="T349" s="27">
        <f ca="1">O349*N349</f>
        <v>0</v>
      </c>
      <c r="U349" s="26"/>
      <c r="V349" s="171"/>
      <c r="W349" s="26"/>
      <c r="X349" s="2" t="str" cm="1">
        <f t="array" aca="1" ref="X349" ca="1">IF(B349="","",IF(MAX(IF(B:B=B349,C:C))=C349,"Y","N"))</f>
        <v>Y</v>
      </c>
      <c r="Y349" s="2"/>
      <c r="Z349" s="172"/>
      <c r="AA349" s="2" t="s">
        <v>3145</v>
      </c>
      <c r="AB349" s="2">
        <v>1</v>
      </c>
      <c r="AC349" s="2">
        <v>1</v>
      </c>
      <c r="AD349" s="2" t="s">
        <v>3155</v>
      </c>
      <c r="AE349" s="2" t="s">
        <v>3739</v>
      </c>
    </row>
    <row r="350" spans="1:32" hidden="1" x14ac:dyDescent="0.25">
      <c r="A350" s="115">
        <f ca="1">INDEX('1.MetaData'!A:A, MATCH($E350, '1.MetaData'!$B:$B, 0))</f>
        <v>296</v>
      </c>
      <c r="B350" s="245" t="s">
        <v>3846</v>
      </c>
      <c r="C350" s="14">
        <v>1</v>
      </c>
      <c r="D350" s="14" t="s">
        <v>70</v>
      </c>
      <c r="E350" s="1" t="str">
        <f ca="1">VLOOKUP(B350,'2.Tissue'!$B:$D,2,FALSE)</f>
        <v>OG296</v>
      </c>
      <c r="F350" s="80" t="str">
        <f ca="1">IF(C350&gt;1,_xlfn.CONCAT(B350,"_D",C350),_xlfn.CONCAT(B350,"_D"))</f>
        <v>OG296U_D</v>
      </c>
      <c r="G350" s="58" t="str">
        <f ca="1">VLOOKUP($E350,'1.MetaData'!$B:$H,3,FALSE)</f>
        <v>Pristipomoides sieboldii</v>
      </c>
      <c r="H350" s="40" t="str">
        <f ca="1">VLOOKUP($E350,'1.MetaData'!$B:$H,4,FALSE)</f>
        <v>Lavender Jobfish</v>
      </c>
      <c r="I350" s="194" t="str">
        <f ca="1">VLOOKUP(DNAEXT[[#This Row],[Sample ID]],'2.Tissue'!B:N,13,FALSE)</f>
        <v>NA</v>
      </c>
      <c r="J350" s="26" t="s">
        <v>3451</v>
      </c>
      <c r="K350" s="173" t="s">
        <v>3847</v>
      </c>
      <c r="L350" s="26" t="s">
        <v>929</v>
      </c>
      <c r="M350" s="26"/>
      <c r="N350" s="169"/>
      <c r="O350" s="170">
        <v>2.58</v>
      </c>
      <c r="P350" s="170"/>
      <c r="Q350" s="170"/>
      <c r="R350" s="170"/>
      <c r="S350" s="43">
        <f ca="1">IF(P350="NA", "NA", IF(OR(O350="NA", P350=""), P350, O350/P350))</f>
        <v>0</v>
      </c>
      <c r="T350" s="27">
        <f ca="1">O350*N350</f>
        <v>0</v>
      </c>
      <c r="U350" s="26"/>
      <c r="V350" s="171"/>
      <c r="W350" s="26"/>
      <c r="X350" s="2" t="str" cm="1">
        <f t="array" aca="1" ref="X350" ca="1">IF(B350="","",IF(MAX(IF(B:B=B350,C:C))=C350,"Y","N"))</f>
        <v>Y</v>
      </c>
      <c r="Y350" s="2"/>
      <c r="Z350" s="172"/>
      <c r="AA350" s="2" t="s">
        <v>107</v>
      </c>
      <c r="AB350" s="2" t="s">
        <v>107</v>
      </c>
      <c r="AC350" s="2" t="s">
        <v>107</v>
      </c>
      <c r="AD350" s="2" t="s">
        <v>107</v>
      </c>
      <c r="AE350" s="2" t="s">
        <v>107</v>
      </c>
      <c r="AF350" t="s">
        <v>3742</v>
      </c>
    </row>
    <row r="351" spans="1:32" hidden="1" x14ac:dyDescent="0.25">
      <c r="A351" s="115">
        <f ca="1">INDEX('1.MetaData'!A:A, MATCH($E351, '1.MetaData'!$B:$B, 0))</f>
        <v>297</v>
      </c>
      <c r="B351" s="245" t="s">
        <v>3848</v>
      </c>
      <c r="C351" s="14">
        <v>1</v>
      </c>
      <c r="D351" s="14" t="s">
        <v>70</v>
      </c>
      <c r="E351" s="1" t="str">
        <f ca="1">VLOOKUP(B351,'2.Tissue'!$B:$D,2,FALSE)</f>
        <v>OG297</v>
      </c>
      <c r="F351" s="80" t="str">
        <f ca="1">IF(C351&gt;1,_xlfn.CONCAT(B351,"_D",C351),_xlfn.CONCAT(B351,"_D"))</f>
        <v>OG297U_D</v>
      </c>
      <c r="G351" s="58" t="str">
        <f ca="1">VLOOKUP($E351,'1.MetaData'!$B:$H,3,FALSE)</f>
        <v>Pristipomoides typus</v>
      </c>
      <c r="H351" s="40" t="str">
        <f ca="1">VLOOKUP($E351,'1.MetaData'!$B:$H,4,FALSE)</f>
        <v>Sharptooth Jobfish</v>
      </c>
      <c r="I351" s="194" t="str">
        <f ca="1">VLOOKUP(DNAEXT[[#This Row],[Sample ID]],'2.Tissue'!B:N,13,FALSE)</f>
        <v>NA</v>
      </c>
      <c r="J351" s="26" t="s">
        <v>3451</v>
      </c>
      <c r="K351" s="173" t="s">
        <v>3849</v>
      </c>
      <c r="L351" s="26" t="s">
        <v>929</v>
      </c>
      <c r="M351" s="26"/>
      <c r="N351" s="169"/>
      <c r="O351" s="170">
        <v>2.81</v>
      </c>
      <c r="P351" s="170"/>
      <c r="Q351" s="170"/>
      <c r="R351" s="170"/>
      <c r="S351" s="43">
        <f ca="1">IF(P351="NA", "NA", IF(OR(O351="NA", P351=""), P351, O351/P351))</f>
        <v>0</v>
      </c>
      <c r="T351" s="27">
        <f ca="1">O351*N351</f>
        <v>0</v>
      </c>
      <c r="U351" s="26"/>
      <c r="V351" s="171"/>
      <c r="W351" s="26"/>
      <c r="X351" s="2" t="str" cm="1">
        <f t="array" aca="1" ref="X351" ca="1">IF(B351="","",IF(MAX(IF(B:B=B351,C:C))=C351,"Y","N"))</f>
        <v>Y</v>
      </c>
      <c r="Y351" s="2"/>
      <c r="Z351" s="172"/>
      <c r="AA351" s="2" t="s">
        <v>3145</v>
      </c>
      <c r="AB351" s="2">
        <v>1</v>
      </c>
      <c r="AC351" s="2">
        <v>1</v>
      </c>
      <c r="AD351" s="2" t="s">
        <v>3155</v>
      </c>
      <c r="AE351" s="2" t="s">
        <v>3739</v>
      </c>
    </row>
    <row r="352" spans="1:32" hidden="1" x14ac:dyDescent="0.25">
      <c r="A352" s="115">
        <f ca="1">INDEX('1.MetaData'!A:A, MATCH($E352, '1.MetaData'!$B:$B, 0))</f>
        <v>298</v>
      </c>
      <c r="B352" s="245" t="s">
        <v>3850</v>
      </c>
      <c r="C352" s="14">
        <v>1</v>
      </c>
      <c r="D352" s="14" t="s">
        <v>70</v>
      </c>
      <c r="E352" s="1" t="str">
        <f ca="1">VLOOKUP(B352,'2.Tissue'!$B:$D,2,FALSE)</f>
        <v>OG298</v>
      </c>
      <c r="F352" s="80" t="str">
        <f ca="1">IF(C352&gt;1,_xlfn.CONCAT(B352,"_D",C352),_xlfn.CONCAT(B352,"_D"))</f>
        <v>OG298U_D</v>
      </c>
      <c r="G352" s="58" t="str">
        <f ca="1">VLOOKUP($E352,'1.MetaData'!$B:$H,3,FALSE)</f>
        <v>Randallichthys filamentosus</v>
      </c>
      <c r="H352" s="40" t="str">
        <f ca="1">VLOOKUP($E352,'1.MetaData'!$B:$H,4,FALSE)</f>
        <v>Randall's Snapper</v>
      </c>
      <c r="I352" s="194" t="str">
        <f ca="1">VLOOKUP(DNAEXT[[#This Row],[Sample ID]],'2.Tissue'!B:N,13,FALSE)</f>
        <v>NA</v>
      </c>
      <c r="J352" s="26" t="s">
        <v>3451</v>
      </c>
      <c r="K352" s="173" t="s">
        <v>3851</v>
      </c>
      <c r="L352" s="26" t="s">
        <v>929</v>
      </c>
      <c r="M352" s="26"/>
      <c r="N352" s="169"/>
      <c r="O352" s="170">
        <v>11.8</v>
      </c>
      <c r="P352" s="170"/>
      <c r="Q352" s="170"/>
      <c r="R352" s="170"/>
      <c r="S352" s="43">
        <f ca="1">IF(P352="NA", "NA", IF(OR(O352="NA", P352=""), P352, O352/P352))</f>
        <v>0</v>
      </c>
      <c r="T352" s="27">
        <f ca="1">O352*N352</f>
        <v>0</v>
      </c>
      <c r="U352" s="26"/>
      <c r="V352" s="171"/>
      <c r="W352" s="26"/>
      <c r="X352" s="2" t="str" cm="1">
        <f t="array" aca="1" ref="X352" ca="1">IF(B352="","",IF(MAX(IF(B:B=B352,C:C))=C352,"Y","N"))</f>
        <v>Y</v>
      </c>
      <c r="Y352" s="2"/>
      <c r="Z352" s="172"/>
      <c r="AA352" s="2" t="s">
        <v>3145</v>
      </c>
      <c r="AB352" s="2">
        <v>1</v>
      </c>
      <c r="AC352" s="2">
        <v>1</v>
      </c>
      <c r="AD352" s="2" t="s">
        <v>3155</v>
      </c>
      <c r="AE352" s="2" t="s">
        <v>3739</v>
      </c>
    </row>
    <row r="353" spans="1:31" hidden="1" x14ac:dyDescent="0.25">
      <c r="A353" s="115">
        <f ca="1">INDEX('1.MetaData'!A:A, MATCH($E353, '1.MetaData'!$B:$B, 0))</f>
        <v>299</v>
      </c>
      <c r="B353" s="245" t="s">
        <v>3852</v>
      </c>
      <c r="C353" s="14">
        <v>1</v>
      </c>
      <c r="D353" s="14" t="s">
        <v>70</v>
      </c>
      <c r="E353" s="1" t="str">
        <f ca="1">VLOOKUP(B353,'2.Tissue'!$B:$D,2,FALSE)</f>
        <v>OG299</v>
      </c>
      <c r="F353" s="80" t="str">
        <f ca="1">IF(C353&gt;1,_xlfn.CONCAT(B353,"_D",C353),_xlfn.CONCAT(B353,"_D"))</f>
        <v>OG299U_D</v>
      </c>
      <c r="G353" s="58" t="str">
        <f ca="1">VLOOKUP($E353,'1.MetaData'!$B:$H,3,FALSE)</f>
        <v>Sillago ingenuua</v>
      </c>
      <c r="H353" s="40" t="str">
        <f ca="1">VLOOKUP($E353,'1.MetaData'!$B:$H,4,FALSE)</f>
        <v>Bay Whiting</v>
      </c>
      <c r="I353" s="194" t="str">
        <f ca="1">VLOOKUP(DNAEXT[[#This Row],[Sample ID]],'2.Tissue'!B:N,13,FALSE)</f>
        <v>NA</v>
      </c>
      <c r="J353" s="26" t="s">
        <v>3451</v>
      </c>
      <c r="K353" s="173" t="s">
        <v>3853</v>
      </c>
      <c r="L353" s="26" t="s">
        <v>929</v>
      </c>
      <c r="M353" s="26"/>
      <c r="N353" s="169"/>
      <c r="O353" s="170">
        <v>20.6</v>
      </c>
      <c r="P353" s="170"/>
      <c r="Q353" s="170"/>
      <c r="R353" s="170"/>
      <c r="S353" s="43">
        <f ca="1">IF(P353="NA", "NA", IF(OR(O353="NA", P353=""), P353, O353/P353))</f>
        <v>0</v>
      </c>
      <c r="T353" s="27">
        <f ca="1">O353*N353</f>
        <v>0</v>
      </c>
      <c r="U353" s="26"/>
      <c r="V353" s="171"/>
      <c r="W353" s="26"/>
      <c r="X353" s="2" t="str" cm="1">
        <f t="array" aca="1" ref="X353" ca="1">IF(B353="","",IF(MAX(IF(B:B=B353,C:C))=C353,"Y","N"))</f>
        <v>Y</v>
      </c>
      <c r="Y353" s="2"/>
      <c r="Z353" s="172"/>
      <c r="AA353" s="2" t="s">
        <v>3145</v>
      </c>
      <c r="AB353" s="2">
        <v>1</v>
      </c>
      <c r="AC353" s="2">
        <v>1</v>
      </c>
      <c r="AD353" s="2" t="s">
        <v>3155</v>
      </c>
      <c r="AE353" s="2" t="s">
        <v>3739</v>
      </c>
    </row>
    <row r="354" spans="1:31" hidden="1" x14ac:dyDescent="0.25">
      <c r="A354" s="115">
        <f ca="1">INDEX('1.MetaData'!A:A, MATCH($E354, '1.MetaData'!$B:$B, 0))</f>
        <v>300</v>
      </c>
      <c r="B354" s="245" t="s">
        <v>3854</v>
      </c>
      <c r="C354" s="14">
        <v>1</v>
      </c>
      <c r="D354" s="14" t="s">
        <v>70</v>
      </c>
      <c r="E354" s="1" t="str">
        <f ca="1">VLOOKUP(B354,'2.Tissue'!$B:$D,2,FALSE)</f>
        <v>OG300</v>
      </c>
      <c r="F354" s="80" t="str">
        <f ca="1">IF(C354&gt;1,_xlfn.CONCAT(B354,"_D",C354),_xlfn.CONCAT(B354,"_D"))</f>
        <v>OG300U_D</v>
      </c>
      <c r="G354" s="58" t="str">
        <f ca="1">VLOOKUP($E354,'1.MetaData'!$B:$H,3,FALSE)</f>
        <v>Lethrinus nebulosus</v>
      </c>
      <c r="H354" s="40">
        <f ca="1">VLOOKUP($E354,'1.MetaData'!$B:$H,4,FALSE)</f>
        <v>0</v>
      </c>
      <c r="I354" s="194" t="str">
        <f ca="1">VLOOKUP(DNAEXT[[#This Row],[Sample ID]],'2.Tissue'!B:N,13,FALSE)</f>
        <v>NA</v>
      </c>
      <c r="J354" s="26" t="s">
        <v>3451</v>
      </c>
      <c r="K354" s="173" t="s">
        <v>3763</v>
      </c>
      <c r="L354" s="26" t="s">
        <v>929</v>
      </c>
      <c r="M354" s="26"/>
      <c r="N354" s="169"/>
      <c r="O354" s="170">
        <v>197</v>
      </c>
      <c r="P354" s="170"/>
      <c r="Q354" s="170"/>
      <c r="R354" s="170"/>
      <c r="S354" s="43">
        <f ca="1">IF(P354="NA", "NA", IF(OR(O354="NA", P354=""), P354, O354/P354))</f>
        <v>0</v>
      </c>
      <c r="T354" s="27">
        <f ca="1">O354*N354</f>
        <v>0</v>
      </c>
      <c r="U354" s="26"/>
      <c r="V354" s="171"/>
      <c r="W354" s="26"/>
      <c r="X354" s="2" t="str" cm="1">
        <f t="array" aca="1" ref="X354" ca="1">IF(B354="","",IF(MAX(IF(B:B=B354,C:C))=C354,"Y","N"))</f>
        <v>Y</v>
      </c>
      <c r="Y354" s="2"/>
      <c r="Z354" s="172"/>
      <c r="AA354" s="2" t="s">
        <v>3145</v>
      </c>
      <c r="AB354" s="2">
        <v>1</v>
      </c>
      <c r="AC354" s="2">
        <v>1</v>
      </c>
      <c r="AD354" s="2" t="s">
        <v>3155</v>
      </c>
      <c r="AE354" s="2" t="s">
        <v>3739</v>
      </c>
    </row>
    <row r="355" spans="1:31" hidden="1" x14ac:dyDescent="0.25">
      <c r="A355" s="115">
        <f ca="1">INDEX('1.MetaData'!A:A, MATCH($E355, '1.MetaData'!$B:$B, 0))</f>
        <v>301</v>
      </c>
      <c r="B355" s="245" t="s">
        <v>3855</v>
      </c>
      <c r="C355" s="14">
        <v>1</v>
      </c>
      <c r="D355" s="14" t="s">
        <v>70</v>
      </c>
      <c r="E355" s="1" t="str">
        <f ca="1">VLOOKUP(B355,'2.Tissue'!$B:$D,2,FALSE)</f>
        <v>OG301</v>
      </c>
      <c r="F355" s="80" t="str">
        <f ca="1">IF(C355&gt;1,_xlfn.CONCAT(B355,"_D",C355),_xlfn.CONCAT(B355,"_D"))</f>
        <v>OG301U_D</v>
      </c>
      <c r="G355" s="58" t="str">
        <f ca="1">VLOOKUP($E355,'1.MetaData'!$B:$H,3,FALSE)</f>
        <v>Acanthurus olivaceus</v>
      </c>
      <c r="H355" s="40" t="str">
        <f ca="1">VLOOKUP($E355,'1.MetaData'!$B:$H,4,FALSE)</f>
        <v>Orangeband Surgeonfish</v>
      </c>
      <c r="I355" s="194" t="str">
        <f ca="1">VLOOKUP(DNAEXT[[#This Row],[Sample ID]],'2.Tissue'!B:N,13,FALSE)</f>
        <v>NA</v>
      </c>
      <c r="J355" s="26" t="s">
        <v>3451</v>
      </c>
      <c r="K355" s="173" t="s">
        <v>3756</v>
      </c>
      <c r="L355" s="26" t="s">
        <v>929</v>
      </c>
      <c r="M355" s="26"/>
      <c r="N355" s="169"/>
      <c r="O355" s="170">
        <v>98.1</v>
      </c>
      <c r="P355" s="170"/>
      <c r="Q355" s="170"/>
      <c r="R355" s="170"/>
      <c r="S355" s="43">
        <f ca="1">IF(P355="NA", "NA", IF(OR(O355="NA", P355=""), P355, O355/P355))</f>
        <v>0</v>
      </c>
      <c r="T355" s="27">
        <f ca="1">O355*N355</f>
        <v>0</v>
      </c>
      <c r="U355" s="26"/>
      <c r="V355" s="171"/>
      <c r="W355" s="26"/>
      <c r="X355" s="2" t="str" cm="1">
        <f t="array" aca="1" ref="X355" ca="1">IF(B355="","",IF(MAX(IF(B:B=B355,C:C))=C355,"Y","N"))</f>
        <v>Y</v>
      </c>
      <c r="Y355" s="2"/>
      <c r="Z355" s="172"/>
      <c r="AA355" s="2" t="s">
        <v>3145</v>
      </c>
      <c r="AB355" s="2">
        <v>1</v>
      </c>
      <c r="AC355" s="2">
        <v>1</v>
      </c>
      <c r="AD355" s="2" t="s">
        <v>3155</v>
      </c>
      <c r="AE355" s="2" t="s">
        <v>3739</v>
      </c>
    </row>
    <row r="356" spans="1:31" hidden="1" x14ac:dyDescent="0.25">
      <c r="A356" s="115">
        <f ca="1">INDEX('1.MetaData'!A:A, MATCH($E356, '1.MetaData'!$B:$B, 0))</f>
        <v>302</v>
      </c>
      <c r="B356" s="245" t="s">
        <v>3856</v>
      </c>
      <c r="C356" s="14">
        <v>1</v>
      </c>
      <c r="D356" s="14" t="s">
        <v>70</v>
      </c>
      <c r="E356" s="1" t="str">
        <f ca="1">VLOOKUP(B356,'2.Tissue'!$B:$D,2,FALSE)</f>
        <v>OG302</v>
      </c>
      <c r="F356" s="80" t="str">
        <f ca="1">IF(C356&gt;1,_xlfn.CONCAT(B356,"_D",C356),_xlfn.CONCAT(B356,"_D"))</f>
        <v>OG302U_D</v>
      </c>
      <c r="G356" s="58" t="str">
        <f ca="1">VLOOKUP($E356,'1.MetaData'!$B:$H,3,FALSE)</f>
        <v>Acanthurus tennentii</v>
      </c>
      <c r="H356" s="40" t="str">
        <f ca="1">VLOOKUP($E356,'1.MetaData'!$B:$H,4,FALSE)</f>
        <v>Doubleband Surgeonfish</v>
      </c>
      <c r="I356" s="194" t="str">
        <f ca="1">VLOOKUP(DNAEXT[[#This Row],[Sample ID]],'2.Tissue'!B:N,13,FALSE)</f>
        <v>NA</v>
      </c>
      <c r="J356" s="26" t="s">
        <v>3451</v>
      </c>
      <c r="K356" s="173" t="s">
        <v>3756</v>
      </c>
      <c r="L356" s="26" t="s">
        <v>929</v>
      </c>
      <c r="M356" s="26"/>
      <c r="N356" s="169"/>
      <c r="O356" s="170">
        <v>178</v>
      </c>
      <c r="P356" s="170"/>
      <c r="Q356" s="170"/>
      <c r="R356" s="170"/>
      <c r="S356" s="43">
        <f ca="1">IF(P356="NA", "NA", IF(OR(O356="NA", P356=""), P356, O356/P356))</f>
        <v>0</v>
      </c>
      <c r="T356" s="27">
        <f ca="1">O356*N356</f>
        <v>0</v>
      </c>
      <c r="U356" s="26"/>
      <c r="V356" s="171"/>
      <c r="W356" s="26"/>
      <c r="X356" s="2" t="str" cm="1">
        <f t="array" aca="1" ref="X356" ca="1">IF(B356="","",IF(MAX(IF(B:B=B356,C:C))=C356,"Y","N"))</f>
        <v>Y</v>
      </c>
      <c r="Y356" s="2"/>
      <c r="Z356" s="172"/>
      <c r="AA356" s="2" t="s">
        <v>3145</v>
      </c>
      <c r="AB356" s="2">
        <v>1</v>
      </c>
      <c r="AC356" s="2">
        <v>1</v>
      </c>
      <c r="AD356" s="2" t="s">
        <v>3155</v>
      </c>
      <c r="AE356" s="2" t="s">
        <v>3739</v>
      </c>
    </row>
    <row r="357" spans="1:31" hidden="1" x14ac:dyDescent="0.25">
      <c r="A357" s="115">
        <f ca="1">INDEX('1.MetaData'!A:A, MATCH($E357, '1.MetaData'!$B:$B, 0))</f>
        <v>303</v>
      </c>
      <c r="B357" s="245" t="s">
        <v>3857</v>
      </c>
      <c r="C357" s="14">
        <v>1</v>
      </c>
      <c r="D357" s="14" t="s">
        <v>70</v>
      </c>
      <c r="E357" s="1" t="str">
        <f ca="1">VLOOKUP(B357,'2.Tissue'!$B:$D,2,FALSE)</f>
        <v>OG303</v>
      </c>
      <c r="F357" s="80" t="str">
        <f ca="1">IF(C357&gt;1,_xlfn.CONCAT(B357,"_D",C357),_xlfn.CONCAT(B357,"_D"))</f>
        <v>OG303U_D</v>
      </c>
      <c r="G357" s="58" t="str">
        <f ca="1">VLOOKUP($E357,'1.MetaData'!$B:$H,3,FALSE)</f>
        <v>Acanthurus tristis</v>
      </c>
      <c r="H357" s="40" t="str">
        <f ca="1">VLOOKUP($E357,'1.MetaData'!$B:$H,4,FALSE)</f>
        <v>Indian Ocean Mimic Surgeonfish</v>
      </c>
      <c r="I357" s="194" t="str">
        <f ca="1">VLOOKUP(DNAEXT[[#This Row],[Sample ID]],'2.Tissue'!B:N,13,FALSE)</f>
        <v>NA</v>
      </c>
      <c r="J357" s="26" t="s">
        <v>3451</v>
      </c>
      <c r="K357" s="173" t="s">
        <v>3756</v>
      </c>
      <c r="L357" s="26" t="s">
        <v>929</v>
      </c>
      <c r="M357" s="26"/>
      <c r="N357" s="169"/>
      <c r="O357" s="170">
        <v>468</v>
      </c>
      <c r="P357" s="170"/>
      <c r="Q357" s="170"/>
      <c r="R357" s="170"/>
      <c r="S357" s="43">
        <f ca="1">IF(P357="NA", "NA", IF(OR(O357="NA", P357=""), P357, O357/P357))</f>
        <v>0</v>
      </c>
      <c r="T357" s="27">
        <f ca="1">O357*N357</f>
        <v>0</v>
      </c>
      <c r="U357" s="26"/>
      <c r="V357" s="171"/>
      <c r="W357" s="26"/>
      <c r="X357" s="2" t="str" cm="1">
        <f t="array" aca="1" ref="X357" ca="1">IF(B357="","",IF(MAX(IF(B:B=B357,C:C))=C357,"Y","N"))</f>
        <v>Y</v>
      </c>
      <c r="Y357" s="2"/>
      <c r="Z357" s="172"/>
      <c r="AA357" s="2" t="s">
        <v>3145</v>
      </c>
      <c r="AB357" s="2">
        <v>1</v>
      </c>
      <c r="AC357" s="2">
        <v>1</v>
      </c>
      <c r="AD357" s="2" t="s">
        <v>3155</v>
      </c>
      <c r="AE357" s="2" t="s">
        <v>3739</v>
      </c>
    </row>
    <row r="358" spans="1:31" hidden="1" x14ac:dyDescent="0.25">
      <c r="A358" s="115">
        <f ca="1">INDEX('1.MetaData'!A:A, MATCH($E358, '1.MetaData'!$B:$B, 0))</f>
        <v>304</v>
      </c>
      <c r="B358" s="245" t="s">
        <v>3858</v>
      </c>
      <c r="C358" s="14">
        <v>1</v>
      </c>
      <c r="D358" s="14" t="s">
        <v>70</v>
      </c>
      <c r="E358" s="1" t="str">
        <f ca="1">VLOOKUP(B358,'2.Tissue'!$B:$D,2,FALSE)</f>
        <v>OG304</v>
      </c>
      <c r="F358" s="80" t="str">
        <f ca="1">IF(C358&gt;1,_xlfn.CONCAT(B358,"_D",C358),_xlfn.CONCAT(B358,"_D"))</f>
        <v>OG304U_D</v>
      </c>
      <c r="G358" s="58" t="str">
        <f ca="1">VLOOKUP($E358,'1.MetaData'!$B:$H,3,FALSE)</f>
        <v>Antennarius</v>
      </c>
      <c r="H358" s="40" t="str">
        <f ca="1">VLOOKUP($E358,'1.MetaData'!$B:$H,4,FALSE)</f>
        <v>Frogfish</v>
      </c>
      <c r="I358" s="194" t="str">
        <f ca="1">VLOOKUP(DNAEXT[[#This Row],[Sample ID]],'2.Tissue'!B:N,13,FALSE)</f>
        <v>NA</v>
      </c>
      <c r="J358" s="26" t="s">
        <v>3451</v>
      </c>
      <c r="K358" s="173" t="s">
        <v>3756</v>
      </c>
      <c r="L358" s="26" t="s">
        <v>929</v>
      </c>
      <c r="M358" s="26"/>
      <c r="N358" s="169"/>
      <c r="O358" s="170">
        <v>31</v>
      </c>
      <c r="P358" s="170"/>
      <c r="Q358" s="170"/>
      <c r="R358" s="170"/>
      <c r="S358" s="43">
        <f ca="1">IF(P358="NA", "NA", IF(OR(O358="NA", P358=""), P358, O358/P358))</f>
        <v>0</v>
      </c>
      <c r="T358" s="27">
        <f ca="1">O358*N358</f>
        <v>0</v>
      </c>
      <c r="U358" s="26"/>
      <c r="V358" s="171"/>
      <c r="W358" s="26"/>
      <c r="X358" s="2" t="str" cm="1">
        <f t="array" aca="1" ref="X358" ca="1">IF(B358="","",IF(MAX(IF(B:B=B358,C:C))=C358,"Y","N"))</f>
        <v>Y</v>
      </c>
      <c r="Y358" s="2"/>
      <c r="Z358" s="172"/>
      <c r="AA358" s="2" t="s">
        <v>3145</v>
      </c>
      <c r="AB358" s="2">
        <v>1</v>
      </c>
      <c r="AC358" s="2">
        <v>1</v>
      </c>
      <c r="AD358" s="2" t="s">
        <v>3155</v>
      </c>
      <c r="AE358" s="2" t="s">
        <v>3739</v>
      </c>
    </row>
    <row r="359" spans="1:31" hidden="1" x14ac:dyDescent="0.25">
      <c r="A359" s="115">
        <f ca="1">INDEX('1.MetaData'!A:A, MATCH($E359, '1.MetaData'!$B:$B, 0))</f>
        <v>305</v>
      </c>
      <c r="B359" s="245" t="s">
        <v>3859</v>
      </c>
      <c r="C359" s="14">
        <v>1</v>
      </c>
      <c r="D359" s="14" t="s">
        <v>70</v>
      </c>
      <c r="E359" s="1" t="str">
        <f ca="1">VLOOKUP(B359,'2.Tissue'!$B:$D,2,FALSE)</f>
        <v>OG305</v>
      </c>
      <c r="F359" s="80" t="str">
        <f ca="1">IF(C359&gt;1,_xlfn.CONCAT(B359,"_D",C359),_xlfn.CONCAT(B359,"_D"))</f>
        <v>OG305U_D</v>
      </c>
      <c r="G359" s="58" t="str">
        <f ca="1">VLOOKUP($E359,'1.MetaData'!$B:$H,3,FALSE)</f>
        <v>Bodianus frenchii</v>
      </c>
      <c r="H359" s="40" t="str">
        <f ca="1">VLOOKUP($E359,'1.MetaData'!$B:$H,4,FALSE)</f>
        <v>Western Foxfish</v>
      </c>
      <c r="I359" s="194" t="str">
        <f ca="1">VLOOKUP(DNAEXT[[#This Row],[Sample ID]],'2.Tissue'!B:N,13,FALSE)</f>
        <v>NA</v>
      </c>
      <c r="J359" s="26" t="s">
        <v>3451</v>
      </c>
      <c r="K359" s="173" t="s">
        <v>3756</v>
      </c>
      <c r="L359" s="26" t="s">
        <v>929</v>
      </c>
      <c r="M359" s="26"/>
      <c r="N359" s="169"/>
      <c r="O359" s="170">
        <v>24.7</v>
      </c>
      <c r="P359" s="170"/>
      <c r="Q359" s="170"/>
      <c r="R359" s="170"/>
      <c r="S359" s="43">
        <f ca="1">IF(P359="NA", "NA", IF(OR(O359="NA", P359=""), P359, O359/P359))</f>
        <v>0</v>
      </c>
      <c r="T359" s="27">
        <f ca="1">O359*N359</f>
        <v>0</v>
      </c>
      <c r="U359" s="26"/>
      <c r="V359" s="171"/>
      <c r="W359" s="26"/>
      <c r="X359" s="2" t="str" cm="1">
        <f t="array" aca="1" ref="X359" ca="1">IF(B359="","",IF(MAX(IF(B:B=B359,C:C))=C359,"Y","N"))</f>
        <v>Y</v>
      </c>
      <c r="Y359" s="2"/>
      <c r="Z359" s="172"/>
      <c r="AA359" s="2" t="s">
        <v>3145</v>
      </c>
      <c r="AB359" s="2">
        <v>1</v>
      </c>
      <c r="AC359" s="2">
        <v>1</v>
      </c>
      <c r="AD359" s="2" t="s">
        <v>3155</v>
      </c>
      <c r="AE359" s="2" t="s">
        <v>3739</v>
      </c>
    </row>
    <row r="360" spans="1:31" hidden="1" x14ac:dyDescent="0.25">
      <c r="A360" s="115">
        <f ca="1">INDEX('1.MetaData'!A:A, MATCH($E360, '1.MetaData'!$B:$B, 0))</f>
        <v>306</v>
      </c>
      <c r="B360" s="245" t="s">
        <v>3860</v>
      </c>
      <c r="C360" s="14">
        <v>1</v>
      </c>
      <c r="D360" s="14" t="s">
        <v>70</v>
      </c>
      <c r="E360" s="1" t="str">
        <f ca="1">VLOOKUP(B360,'2.Tissue'!$B:$D,2,FALSE)</f>
        <v>OG306</v>
      </c>
      <c r="F360" s="80" t="str">
        <f ca="1">IF(C360&gt;1,_xlfn.CONCAT(B360,"_D",C360),_xlfn.CONCAT(B360,"_D"))</f>
        <v>OG306U_D</v>
      </c>
      <c r="G360" s="58" t="str">
        <f ca="1">VLOOKUP($E360,'1.MetaData'!$B:$H,3,FALSE)</f>
        <v>Caranx melampygus</v>
      </c>
      <c r="H360" s="40" t="str">
        <f ca="1">VLOOKUP($E360,'1.MetaData'!$B:$H,4,FALSE)</f>
        <v>Bluefin Trevally</v>
      </c>
      <c r="I360" s="194" t="str">
        <f ca="1">VLOOKUP(DNAEXT[[#This Row],[Sample ID]],'2.Tissue'!B:N,13,FALSE)</f>
        <v>NA</v>
      </c>
      <c r="J360" s="26" t="s">
        <v>3451</v>
      </c>
      <c r="K360" s="173" t="s">
        <v>3756</v>
      </c>
      <c r="L360" s="26" t="s">
        <v>929</v>
      </c>
      <c r="M360" s="26"/>
      <c r="N360" s="169"/>
      <c r="O360" s="170">
        <v>78.7</v>
      </c>
      <c r="P360" s="170"/>
      <c r="Q360" s="170"/>
      <c r="R360" s="170"/>
      <c r="S360" s="43">
        <f ca="1">IF(P360="NA", "NA", IF(OR(O360="NA", P360=""), P360, O360/P360))</f>
        <v>0</v>
      </c>
      <c r="T360" s="27">
        <f ca="1">O360*N360</f>
        <v>0</v>
      </c>
      <c r="U360" s="26"/>
      <c r="V360" s="171"/>
      <c r="W360" s="26"/>
      <c r="X360" s="2" t="str" cm="1">
        <f t="array" aca="1" ref="X360" ca="1">IF(B360="","",IF(MAX(IF(B:B=B360,C:C))=C360,"Y","N"))</f>
        <v>Y</v>
      </c>
      <c r="Y360" s="2"/>
      <c r="Z360" s="172"/>
      <c r="AA360" s="2" t="s">
        <v>3145</v>
      </c>
      <c r="AB360" s="2">
        <v>1</v>
      </c>
      <c r="AC360" s="2">
        <v>1</v>
      </c>
      <c r="AD360" s="2" t="s">
        <v>3155</v>
      </c>
      <c r="AE360" s="2" t="s">
        <v>3739</v>
      </c>
    </row>
    <row r="361" spans="1:31" hidden="1" x14ac:dyDescent="0.25">
      <c r="A361" s="115">
        <f ca="1">INDEX('1.MetaData'!A:A, MATCH($E361, '1.MetaData'!$B:$B, 0))</f>
        <v>307</v>
      </c>
      <c r="B361" s="245" t="s">
        <v>3861</v>
      </c>
      <c r="C361" s="14">
        <v>1</v>
      </c>
      <c r="D361" s="14" t="s">
        <v>70</v>
      </c>
      <c r="E361" s="1" t="str">
        <f ca="1">VLOOKUP(B361,'2.Tissue'!$B:$D,2,FALSE)</f>
        <v>OG307</v>
      </c>
      <c r="F361" s="80" t="str">
        <f ca="1">IF(C361&gt;1,_xlfn.CONCAT(B361,"_D",C361),_xlfn.CONCAT(B361,"_D"))</f>
        <v>OG307U_D</v>
      </c>
      <c r="G361" s="58" t="str">
        <f ca="1">VLOOKUP($E361,'1.MetaData'!$B:$H,3,FALSE)</f>
        <v>Centroberyx gerrardi</v>
      </c>
      <c r="H361" s="40" t="str">
        <f ca="1">VLOOKUP($E361,'1.MetaData'!$B:$H,4,FALSE)</f>
        <v>Bright Red Fish</v>
      </c>
      <c r="I361" s="194" t="str">
        <f ca="1">VLOOKUP(DNAEXT[[#This Row],[Sample ID]],'2.Tissue'!B:N,13,FALSE)</f>
        <v>NA</v>
      </c>
      <c r="J361" s="26" t="s">
        <v>3451</v>
      </c>
      <c r="K361" s="173" t="s">
        <v>3756</v>
      </c>
      <c r="L361" s="26" t="s">
        <v>929</v>
      </c>
      <c r="M361" s="26"/>
      <c r="N361" s="169"/>
      <c r="O361" s="170">
        <v>3.43</v>
      </c>
      <c r="P361" s="170"/>
      <c r="Q361" s="170"/>
      <c r="R361" s="170"/>
      <c r="S361" s="43">
        <f ca="1">IF(P361="NA", "NA", IF(OR(O361="NA", P361=""), P361, O361/P361))</f>
        <v>0</v>
      </c>
      <c r="T361" s="27">
        <f ca="1">O361*N361</f>
        <v>0</v>
      </c>
      <c r="U361" s="26"/>
      <c r="V361" s="171"/>
      <c r="W361" s="26"/>
      <c r="X361" s="2" t="str" cm="1">
        <f t="array" aca="1" ref="X361" ca="1">IF(B361="","",IF(MAX(IF(B:B=B361,C:C))=C361,"Y","N"))</f>
        <v>Y</v>
      </c>
      <c r="Y361" s="2"/>
      <c r="Z361" s="172"/>
      <c r="AA361" s="2" t="s">
        <v>3145</v>
      </c>
      <c r="AB361" s="2">
        <v>1</v>
      </c>
      <c r="AC361" s="2">
        <v>1</v>
      </c>
      <c r="AD361" s="2" t="s">
        <v>3155</v>
      </c>
      <c r="AE361" s="2" t="s">
        <v>3739</v>
      </c>
    </row>
    <row r="362" spans="1:31" hidden="1" x14ac:dyDescent="0.25">
      <c r="A362" s="115">
        <f ca="1">INDEX('1.MetaData'!A:A, MATCH($E362, '1.MetaData'!$B:$B, 0))</f>
        <v>308</v>
      </c>
      <c r="B362" s="245" t="s">
        <v>3862</v>
      </c>
      <c r="C362" s="14">
        <v>1</v>
      </c>
      <c r="D362" s="14" t="s">
        <v>70</v>
      </c>
      <c r="E362" s="1" t="str">
        <f ca="1">VLOOKUP(B362,'2.Tissue'!$B:$D,2,FALSE)</f>
        <v>OG308</v>
      </c>
      <c r="F362" s="80" t="str">
        <f ca="1">IF(C362&gt;1,_xlfn.CONCAT(B362,"_D",C362),_xlfn.CONCAT(B362,"_D"))</f>
        <v>OG308U_D</v>
      </c>
      <c r="G362" s="58" t="str">
        <f ca="1">VLOOKUP($E362,'1.MetaData'!$B:$H,3,FALSE)</f>
        <v>Centropyge colini</v>
      </c>
      <c r="H362" s="40" t="str">
        <f ca="1">VLOOKUP($E362,'1.MetaData'!$B:$H,4,FALSE)</f>
        <v>Colin's Angelfish</v>
      </c>
      <c r="I362" s="194" t="str">
        <f ca="1">VLOOKUP(DNAEXT[[#This Row],[Sample ID]],'2.Tissue'!B:N,13,FALSE)</f>
        <v>NA</v>
      </c>
      <c r="J362" s="26" t="s">
        <v>3451</v>
      </c>
      <c r="K362" s="173" t="s">
        <v>3756</v>
      </c>
      <c r="L362" s="26" t="s">
        <v>929</v>
      </c>
      <c r="M362" s="26"/>
      <c r="N362" s="169"/>
      <c r="O362" s="170">
        <v>183</v>
      </c>
      <c r="P362" s="170"/>
      <c r="Q362" s="170"/>
      <c r="R362" s="170"/>
      <c r="S362" s="43">
        <f ca="1">IF(P362="NA", "NA", IF(OR(O362="NA", P362=""), P362, O362/P362))</f>
        <v>0</v>
      </c>
      <c r="T362" s="27">
        <f ca="1">O362*N362</f>
        <v>0</v>
      </c>
      <c r="U362" s="26"/>
      <c r="V362" s="171"/>
      <c r="W362" s="26"/>
      <c r="X362" s="2" t="str" cm="1">
        <f t="array" aca="1" ref="X362" ca="1">IF(B362="","",IF(MAX(IF(B:B=B362,C:C))=C362,"Y","N"))</f>
        <v>Y</v>
      </c>
      <c r="Y362" s="2"/>
      <c r="Z362" s="172"/>
      <c r="AA362" s="2" t="s">
        <v>3145</v>
      </c>
      <c r="AB362" s="2">
        <v>1</v>
      </c>
      <c r="AC362" s="2">
        <v>1</v>
      </c>
      <c r="AD362" s="2" t="s">
        <v>3155</v>
      </c>
      <c r="AE362" s="2" t="s">
        <v>3739</v>
      </c>
    </row>
    <row r="363" spans="1:31" hidden="1" x14ac:dyDescent="0.25">
      <c r="A363" s="115">
        <f ca="1">INDEX('1.MetaData'!A:A, MATCH($E363, '1.MetaData'!$B:$B, 0))</f>
        <v>309</v>
      </c>
      <c r="B363" s="245" t="s">
        <v>3863</v>
      </c>
      <c r="C363" s="14">
        <v>1</v>
      </c>
      <c r="D363" s="14" t="s">
        <v>70</v>
      </c>
      <c r="E363" s="1" t="str">
        <f ca="1">VLOOKUP(B363,'2.Tissue'!$B:$D,2,FALSE)</f>
        <v>OG309</v>
      </c>
      <c r="F363" s="80" t="str">
        <f ca="1">IF(C363&gt;1,_xlfn.CONCAT(B363,"_D",C363),_xlfn.CONCAT(B363,"_D"))</f>
        <v>OG309U_D</v>
      </c>
      <c r="G363" s="58" t="str">
        <f ca="1">VLOOKUP($E363,'1.MetaData'!$B:$H,3,FALSE)</f>
        <v>Cephalopholis sexmaculata</v>
      </c>
      <c r="H363" s="40" t="str">
        <f ca="1">VLOOKUP($E363,'1.MetaData'!$B:$H,4,FALSE)</f>
        <v>Sixblotch Hind</v>
      </c>
      <c r="I363" s="194" t="str">
        <f ca="1">VLOOKUP(DNAEXT[[#This Row],[Sample ID]],'2.Tissue'!B:N,13,FALSE)</f>
        <v>NA</v>
      </c>
      <c r="J363" s="26" t="s">
        <v>3451</v>
      </c>
      <c r="K363" s="173" t="s">
        <v>3756</v>
      </c>
      <c r="L363" s="26" t="s">
        <v>929</v>
      </c>
      <c r="M363" s="26"/>
      <c r="N363" s="169"/>
      <c r="O363" s="170">
        <v>40.200000000000003</v>
      </c>
      <c r="P363" s="170"/>
      <c r="Q363" s="170"/>
      <c r="R363" s="170"/>
      <c r="S363" s="43">
        <f ca="1">IF(P363="NA", "NA", IF(OR(O363="NA", P363=""), P363, O363/P363))</f>
        <v>0</v>
      </c>
      <c r="T363" s="27">
        <f ca="1">O363*N363</f>
        <v>0</v>
      </c>
      <c r="U363" s="26"/>
      <c r="V363" s="171"/>
      <c r="W363" s="26"/>
      <c r="X363" s="2" t="str" cm="1">
        <f t="array" aca="1" ref="X363" ca="1">IF(B363="","",IF(MAX(IF(B:B=B363,C:C))=C363,"Y","N"))</f>
        <v>Y</v>
      </c>
      <c r="Y363" s="2"/>
      <c r="Z363" s="172"/>
      <c r="AA363" s="2" t="s">
        <v>3145</v>
      </c>
      <c r="AB363" s="2">
        <v>1</v>
      </c>
      <c r="AC363" s="2">
        <v>1</v>
      </c>
      <c r="AD363" s="2" t="s">
        <v>3155</v>
      </c>
      <c r="AE363" s="2" t="s">
        <v>3739</v>
      </c>
    </row>
    <row r="364" spans="1:31" hidden="1" x14ac:dyDescent="0.25">
      <c r="A364" s="115">
        <f ca="1">INDEX('1.MetaData'!A:A, MATCH($E364, '1.MetaData'!$B:$B, 0))</f>
        <v>310</v>
      </c>
      <c r="B364" s="245" t="s">
        <v>3864</v>
      </c>
      <c r="C364" s="14">
        <v>1</v>
      </c>
      <c r="D364" s="14" t="s">
        <v>70</v>
      </c>
      <c r="E364" s="1" t="str">
        <f ca="1">VLOOKUP(B364,'2.Tissue'!$B:$D,2,FALSE)</f>
        <v>OG310</v>
      </c>
      <c r="F364" s="80" t="str">
        <f ca="1">IF(C364&gt;1,_xlfn.CONCAT(B364,"_D",C364),_xlfn.CONCAT(B364,"_D"))</f>
        <v>OG310U_D</v>
      </c>
      <c r="G364" s="58" t="str">
        <f ca="1">VLOOKUP($E364,'1.MetaData'!$B:$H,3,FALSE)</f>
        <v>Chaetodon mitratus</v>
      </c>
      <c r="H364" s="40" t="str">
        <f ca="1">VLOOKUP($E364,'1.MetaData'!$B:$H,4,FALSE)</f>
        <v>Indian Butterflyfish</v>
      </c>
      <c r="I364" s="194" t="str">
        <f ca="1">VLOOKUP(DNAEXT[[#This Row],[Sample ID]],'2.Tissue'!B:N,13,FALSE)</f>
        <v>NA</v>
      </c>
      <c r="J364" s="26" t="s">
        <v>3451</v>
      </c>
      <c r="K364" s="173" t="s">
        <v>3756</v>
      </c>
      <c r="L364" s="26" t="s">
        <v>929</v>
      </c>
      <c r="M364" s="26"/>
      <c r="N364" s="169"/>
      <c r="O364" s="170">
        <v>40.6</v>
      </c>
      <c r="P364" s="170"/>
      <c r="Q364" s="170"/>
      <c r="R364" s="170"/>
      <c r="S364" s="43">
        <f ca="1">IF(P364="NA", "NA", IF(OR(O364="NA", P364=""), P364, O364/P364))</f>
        <v>0</v>
      </c>
      <c r="T364" s="27">
        <f ca="1">O364*N364</f>
        <v>0</v>
      </c>
      <c r="U364" s="26"/>
      <c r="V364" s="171"/>
      <c r="W364" s="26"/>
      <c r="X364" s="2" t="str" cm="1">
        <f t="array" aca="1" ref="X364" ca="1">IF(B364="","",IF(MAX(IF(B:B=B364,C:C))=C364,"Y","N"))</f>
        <v>Y</v>
      </c>
      <c r="Y364" s="2"/>
      <c r="Z364" s="172"/>
      <c r="AA364" s="2" t="s">
        <v>3145</v>
      </c>
      <c r="AB364" s="2">
        <v>1</v>
      </c>
      <c r="AC364" s="2">
        <v>1</v>
      </c>
      <c r="AD364" s="2" t="s">
        <v>3155</v>
      </c>
      <c r="AE364" s="2" t="s">
        <v>3739</v>
      </c>
    </row>
    <row r="365" spans="1:31" hidden="1" x14ac:dyDescent="0.25">
      <c r="A365" s="115">
        <f ca="1">INDEX('1.MetaData'!A:A, MATCH($E365, '1.MetaData'!$B:$B, 0))</f>
        <v>311</v>
      </c>
      <c r="B365" s="245" t="s">
        <v>3865</v>
      </c>
      <c r="C365" s="14">
        <v>1</v>
      </c>
      <c r="D365" s="14" t="s">
        <v>70</v>
      </c>
      <c r="E365" s="1" t="str">
        <f ca="1">VLOOKUP(B365,'2.Tissue'!$B:$D,2,FALSE)</f>
        <v>OG311</v>
      </c>
      <c r="F365" s="80" t="str">
        <f ca="1">IF(C365&gt;1,_xlfn.CONCAT(B365,"_D",C365),_xlfn.CONCAT(B365,"_D"))</f>
        <v>OG311U_D</v>
      </c>
      <c r="G365" s="58" t="str">
        <f ca="1">VLOOKUP($E365,'1.MetaData'!$B:$H,3,FALSE)</f>
        <v>Cheilinus undulatus</v>
      </c>
      <c r="H365" s="40" t="str">
        <f ca="1">VLOOKUP($E365,'1.MetaData'!$B:$H,4,FALSE)</f>
        <v>Humphead Wrasse</v>
      </c>
      <c r="I365" s="194" t="str">
        <f ca="1">VLOOKUP(DNAEXT[[#This Row],[Sample ID]],'2.Tissue'!B:N,13,FALSE)</f>
        <v>NA</v>
      </c>
      <c r="J365" s="26" t="s">
        <v>3451</v>
      </c>
      <c r="K365" s="173" t="s">
        <v>3756</v>
      </c>
      <c r="L365" s="26" t="s">
        <v>929</v>
      </c>
      <c r="M365" s="26"/>
      <c r="N365" s="169"/>
      <c r="O365" s="170">
        <v>330</v>
      </c>
      <c r="P365" s="170"/>
      <c r="Q365" s="170"/>
      <c r="R365" s="170"/>
      <c r="S365" s="43">
        <f ca="1">IF(P365="NA", "NA", IF(OR(O365="NA", P365=""), P365, O365/P365))</f>
        <v>0</v>
      </c>
      <c r="T365" s="27">
        <f ca="1">O365*N365</f>
        <v>0</v>
      </c>
      <c r="U365" s="26"/>
      <c r="V365" s="171"/>
      <c r="W365" s="26"/>
      <c r="X365" s="2" t="str" cm="1">
        <f t="array" aca="1" ref="X365" ca="1">IF(B365="","",IF(MAX(IF(B:B=B365,C:C))=C365,"Y","N"))</f>
        <v>Y</v>
      </c>
      <c r="Y365" s="2"/>
      <c r="Z365" s="172"/>
      <c r="AA365" s="2" t="s">
        <v>3145</v>
      </c>
      <c r="AB365" s="2">
        <v>1</v>
      </c>
      <c r="AC365" s="2">
        <v>1</v>
      </c>
      <c r="AD365" s="2" t="s">
        <v>3155</v>
      </c>
      <c r="AE365" s="2" t="s">
        <v>3739</v>
      </c>
    </row>
    <row r="366" spans="1:31" hidden="1" x14ac:dyDescent="0.25">
      <c r="A366" s="115">
        <f ca="1">INDEX('1.MetaData'!A:A, MATCH($E366, '1.MetaData'!$B:$B, 0))</f>
        <v>312</v>
      </c>
      <c r="B366" s="245" t="s">
        <v>3866</v>
      </c>
      <c r="C366" s="14">
        <v>1</v>
      </c>
      <c r="D366" s="14" t="s">
        <v>70</v>
      </c>
      <c r="E366" s="1" t="str">
        <f ca="1">VLOOKUP(B366,'2.Tissue'!$B:$D,2,FALSE)</f>
        <v>OG312</v>
      </c>
      <c r="F366" s="80" t="str">
        <f ca="1">IF(C366&gt;1,_xlfn.CONCAT(B366,"_D",C366),_xlfn.CONCAT(B366,"_D"))</f>
        <v>OG312U_D</v>
      </c>
      <c r="G366" s="58" t="str">
        <f ca="1">VLOOKUP($E366,'1.MetaData'!$B:$H,3,FALSE)</f>
        <v>Chlorurus sordidus</v>
      </c>
      <c r="H366" s="40" t="str">
        <f ca="1">VLOOKUP($E366,'1.MetaData'!$B:$H,4,FALSE)</f>
        <v>Bullethead Parrotfish</v>
      </c>
      <c r="I366" s="194" t="str">
        <f ca="1">VLOOKUP(DNAEXT[[#This Row],[Sample ID]],'2.Tissue'!B:N,13,FALSE)</f>
        <v>NA</v>
      </c>
      <c r="J366" s="26" t="s">
        <v>3451</v>
      </c>
      <c r="K366" s="173" t="s">
        <v>3756</v>
      </c>
      <c r="L366" s="26" t="s">
        <v>929</v>
      </c>
      <c r="M366" s="26"/>
      <c r="N366" s="169"/>
      <c r="O366" s="170">
        <v>484</v>
      </c>
      <c r="P366" s="170"/>
      <c r="Q366" s="170"/>
      <c r="R366" s="170"/>
      <c r="S366" s="43">
        <f ca="1">IF(P366="NA", "NA", IF(OR(O366="NA", P366=""), P366, O366/P366))</f>
        <v>0</v>
      </c>
      <c r="T366" s="27">
        <f ca="1">O366*N366</f>
        <v>0</v>
      </c>
      <c r="U366" s="26"/>
      <c r="V366" s="171"/>
      <c r="W366" s="26"/>
      <c r="X366" s="2" t="str" cm="1">
        <f t="array" aca="1" ref="X366" ca="1">IF(B366="","",IF(MAX(IF(B:B=B366,C:C))=C366,"Y","N"))</f>
        <v>Y</v>
      </c>
      <c r="Y366" s="2"/>
      <c r="Z366" s="172"/>
      <c r="AA366" s="2" t="s">
        <v>3145</v>
      </c>
      <c r="AB366" s="2">
        <v>1</v>
      </c>
      <c r="AC366" s="2">
        <v>1</v>
      </c>
      <c r="AD366" s="2" t="s">
        <v>3155</v>
      </c>
      <c r="AE366" s="2" t="s">
        <v>3739</v>
      </c>
    </row>
    <row r="367" spans="1:31" hidden="1" x14ac:dyDescent="0.25">
      <c r="A367" s="115">
        <f ca="1">INDEX('1.MetaData'!A:A, MATCH($E367, '1.MetaData'!$B:$B, 0))</f>
        <v>313</v>
      </c>
      <c r="B367" s="245" t="s">
        <v>3867</v>
      </c>
      <c r="C367" s="14">
        <v>1</v>
      </c>
      <c r="D367" s="14" t="s">
        <v>70</v>
      </c>
      <c r="E367" s="1" t="str">
        <f ca="1">VLOOKUP(B367,'2.Tissue'!$B:$D,2,FALSE)</f>
        <v>OG313</v>
      </c>
      <c r="F367" s="80" t="str">
        <f ca="1">IF(C367&gt;1,_xlfn.CONCAT(B367,"_D",C367),_xlfn.CONCAT(B367,"_D"))</f>
        <v>OG313U_D</v>
      </c>
      <c r="G367" s="58" t="str">
        <f ca="1">VLOOKUP($E367,'1.MetaData'!$B:$H,3,FALSE)</f>
        <v>Chromis lineata</v>
      </c>
      <c r="H367" s="40" t="str">
        <f ca="1">VLOOKUP($E367,'1.MetaData'!$B:$H,4,FALSE)</f>
        <v>Lined Chromis</v>
      </c>
      <c r="I367" s="194" t="str">
        <f ca="1">VLOOKUP(DNAEXT[[#This Row],[Sample ID]],'2.Tissue'!B:N,13,FALSE)</f>
        <v>NA</v>
      </c>
      <c r="J367" s="26" t="s">
        <v>3451</v>
      </c>
      <c r="K367" s="173" t="s">
        <v>3756</v>
      </c>
      <c r="L367" s="26" t="s">
        <v>929</v>
      </c>
      <c r="M367" s="26"/>
      <c r="N367" s="169"/>
      <c r="O367" s="170">
        <v>139</v>
      </c>
      <c r="P367" s="170"/>
      <c r="Q367" s="170"/>
      <c r="R367" s="170"/>
      <c r="S367" s="43">
        <f ca="1">IF(P367="NA", "NA", IF(OR(O367="NA", P367=""), P367, O367/P367))</f>
        <v>0</v>
      </c>
      <c r="T367" s="27">
        <f ca="1">O367*N367</f>
        <v>0</v>
      </c>
      <c r="U367" s="26"/>
      <c r="V367" s="171"/>
      <c r="W367" s="26"/>
      <c r="X367" s="2" t="str" cm="1">
        <f t="array" aca="1" ref="X367" ca="1">IF(B367="","",IF(MAX(IF(B:B=B367,C:C))=C367,"Y","N"))</f>
        <v>Y</v>
      </c>
      <c r="Y367" s="2"/>
      <c r="Z367" s="172"/>
      <c r="AA367" s="2" t="s">
        <v>3145</v>
      </c>
      <c r="AB367" s="2">
        <v>1</v>
      </c>
      <c r="AC367" s="2">
        <v>1</v>
      </c>
      <c r="AD367" s="2" t="s">
        <v>3155</v>
      </c>
      <c r="AE367" s="2" t="s">
        <v>3739</v>
      </c>
    </row>
    <row r="368" spans="1:31" hidden="1" x14ac:dyDescent="0.25">
      <c r="A368" s="115">
        <f ca="1">INDEX('1.MetaData'!A:A, MATCH($E368, '1.MetaData'!$B:$B, 0))</f>
        <v>314</v>
      </c>
      <c r="B368" s="245" t="s">
        <v>3868</v>
      </c>
      <c r="C368" s="14">
        <v>1</v>
      </c>
      <c r="D368" s="14" t="s">
        <v>70</v>
      </c>
      <c r="E368" s="1" t="str">
        <f ca="1">VLOOKUP(B368,'2.Tissue'!$B:$D,2,FALSE)</f>
        <v>OG314</v>
      </c>
      <c r="F368" s="80" t="str">
        <f ca="1">IF(C368&gt;1,_xlfn.CONCAT(B368,"_D",C368),_xlfn.CONCAT(B368,"_D"))</f>
        <v>OG314U_D</v>
      </c>
      <c r="G368" s="58" t="str">
        <f ca="1">VLOOKUP($E368,'1.MetaData'!$B:$H,3,FALSE)</f>
        <v>Chromis nigrura</v>
      </c>
      <c r="H368" s="40" t="str">
        <f ca="1">VLOOKUP($E368,'1.MetaData'!$B:$H,4,FALSE)</f>
        <v>Blacktail Chromis</v>
      </c>
      <c r="I368" s="194" t="str">
        <f ca="1">VLOOKUP(DNAEXT[[#This Row],[Sample ID]],'2.Tissue'!B:N,13,FALSE)</f>
        <v>NA</v>
      </c>
      <c r="J368" s="26" t="s">
        <v>3451</v>
      </c>
      <c r="K368" s="173" t="s">
        <v>3756</v>
      </c>
      <c r="L368" s="26" t="s">
        <v>929</v>
      </c>
      <c r="M368" s="26"/>
      <c r="N368" s="169"/>
      <c r="O368" s="170">
        <v>636</v>
      </c>
      <c r="P368" s="170"/>
      <c r="Q368" s="170"/>
      <c r="R368" s="170"/>
      <c r="S368" s="43">
        <f ca="1">IF(P368="NA", "NA", IF(OR(O368="NA", P368=""), P368, O368/P368))</f>
        <v>0</v>
      </c>
      <c r="T368" s="27">
        <f ca="1">O368*N368</f>
        <v>0</v>
      </c>
      <c r="U368" s="26"/>
      <c r="V368" s="171"/>
      <c r="W368" s="26"/>
      <c r="X368" s="2" t="str" cm="1">
        <f t="array" aca="1" ref="X368" ca="1">IF(B368="","",IF(MAX(IF(B:B=B368,C:C))=C368,"Y","N"))</f>
        <v>Y</v>
      </c>
      <c r="Y368" s="2"/>
      <c r="Z368" s="172"/>
      <c r="AA368" s="2" t="s">
        <v>3145</v>
      </c>
      <c r="AB368" s="2">
        <v>1</v>
      </c>
      <c r="AC368" s="2">
        <v>1</v>
      </c>
      <c r="AD368" s="2" t="s">
        <v>3155</v>
      </c>
      <c r="AE368" s="2" t="s">
        <v>3739</v>
      </c>
    </row>
    <row r="369" spans="1:31" hidden="1" x14ac:dyDescent="0.25">
      <c r="A369" s="115">
        <f ca="1">INDEX('1.MetaData'!A:A, MATCH($E369, '1.MetaData'!$B:$B, 0))</f>
        <v>315</v>
      </c>
      <c r="B369" s="245" t="s">
        <v>3869</v>
      </c>
      <c r="C369" s="14">
        <v>1</v>
      </c>
      <c r="D369" s="14" t="s">
        <v>70</v>
      </c>
      <c r="E369" s="1" t="str">
        <f ca="1">VLOOKUP(B369,'2.Tissue'!$B:$D,2,FALSE)</f>
        <v>OG315</v>
      </c>
      <c r="F369" s="80" t="str">
        <f ca="1">IF(C369&gt;1,_xlfn.CONCAT(B369,"_D",C369),_xlfn.CONCAT(B369,"_D"))</f>
        <v>OG315U_D</v>
      </c>
      <c r="G369" s="58" t="str">
        <f ca="1">VLOOKUP($E369,'1.MetaData'!$B:$H,3,FALSE)</f>
        <v>Chrysophrys auratus</v>
      </c>
      <c r="H369" s="40" t="str">
        <f ca="1">VLOOKUP($E369,'1.MetaData'!$B:$H,4,FALSE)</f>
        <v>Pink Snapper</v>
      </c>
      <c r="I369" s="194" t="str">
        <f ca="1">VLOOKUP(DNAEXT[[#This Row],[Sample ID]],'2.Tissue'!B:N,13,FALSE)</f>
        <v>NA</v>
      </c>
      <c r="J369" s="26" t="s">
        <v>3451</v>
      </c>
      <c r="K369" s="173" t="s">
        <v>3756</v>
      </c>
      <c r="L369" s="26" t="s">
        <v>929</v>
      </c>
      <c r="M369" s="26"/>
      <c r="N369" s="169"/>
      <c r="O369" s="170">
        <v>30.5</v>
      </c>
      <c r="P369" s="170"/>
      <c r="Q369" s="170"/>
      <c r="R369" s="170"/>
      <c r="S369" s="43">
        <f ca="1">IF(P369="NA", "NA", IF(OR(O369="NA", P369=""), P369, O369/P369))</f>
        <v>0</v>
      </c>
      <c r="T369" s="27">
        <f ca="1">O369*N369</f>
        <v>0</v>
      </c>
      <c r="U369" s="26"/>
      <c r="V369" s="171"/>
      <c r="W369" s="26"/>
      <c r="X369" s="2" t="str" cm="1">
        <f t="array" aca="1" ref="X369" ca="1">IF(B369="","",IF(MAX(IF(B:B=B369,C:C))=C369,"Y","N"))</f>
        <v>Y</v>
      </c>
      <c r="Y369" s="2"/>
      <c r="Z369" s="172"/>
      <c r="AA369" s="2" t="s">
        <v>3145</v>
      </c>
      <c r="AB369" s="2">
        <v>1</v>
      </c>
      <c r="AC369" s="2">
        <v>1</v>
      </c>
      <c r="AD369" s="2" t="s">
        <v>3155</v>
      </c>
      <c r="AE369" s="2" t="s">
        <v>3739</v>
      </c>
    </row>
    <row r="370" spans="1:31" hidden="1" x14ac:dyDescent="0.25">
      <c r="A370" s="115">
        <f ca="1">INDEX('1.MetaData'!A:A, MATCH($E370, '1.MetaData'!$B:$B, 0))</f>
        <v>316</v>
      </c>
      <c r="B370" s="245" t="s">
        <v>3870</v>
      </c>
      <c r="C370" s="14">
        <v>1</v>
      </c>
      <c r="D370" s="14" t="s">
        <v>70</v>
      </c>
      <c r="E370" s="1" t="str">
        <f ca="1">VLOOKUP(B370,'2.Tissue'!$B:$D,2,FALSE)</f>
        <v>OG316</v>
      </c>
      <c r="F370" s="80" t="str">
        <f ca="1">IF(C370&gt;1,_xlfn.CONCAT(B370,"_D",C370),_xlfn.CONCAT(B370,"_D"))</f>
        <v>OG316U_D</v>
      </c>
      <c r="G370" s="58" t="str">
        <f ca="1">VLOOKUP($E370,'1.MetaData'!$B:$H,3,FALSE)</f>
        <v>Coryphaena hippurus</v>
      </c>
      <c r="H370" s="40" t="str">
        <f ca="1">VLOOKUP($E370,'1.MetaData'!$B:$H,4,FALSE)</f>
        <v>Dolphin Fish</v>
      </c>
      <c r="I370" s="194" t="str">
        <f ca="1">VLOOKUP(DNAEXT[[#This Row],[Sample ID]],'2.Tissue'!B:N,13,FALSE)</f>
        <v>NA</v>
      </c>
      <c r="J370" s="26" t="s">
        <v>3451</v>
      </c>
      <c r="K370" s="173" t="s">
        <v>3756</v>
      </c>
      <c r="L370" s="26" t="s">
        <v>929</v>
      </c>
      <c r="M370" s="26"/>
      <c r="N370" s="169"/>
      <c r="O370" s="170">
        <v>12.7</v>
      </c>
      <c r="P370" s="170"/>
      <c r="Q370" s="170"/>
      <c r="R370" s="170"/>
      <c r="S370" s="43">
        <f ca="1">IF(P370="NA", "NA", IF(OR(O370="NA", P370=""), P370, O370/P370))</f>
        <v>0</v>
      </c>
      <c r="T370" s="27">
        <f ca="1">O370*N370</f>
        <v>0</v>
      </c>
      <c r="U370" s="26"/>
      <c r="V370" s="171"/>
      <c r="W370" s="26"/>
      <c r="X370" s="2" t="str" cm="1">
        <f t="array" aca="1" ref="X370" ca="1">IF(B370="","",IF(MAX(IF(B:B=B370,C:C))=C370,"Y","N"))</f>
        <v>Y</v>
      </c>
      <c r="Y370" s="2"/>
      <c r="Z370" s="172"/>
      <c r="AA370" s="2" t="s">
        <v>3145</v>
      </c>
      <c r="AB370" s="2">
        <v>1</v>
      </c>
      <c r="AC370" s="2">
        <v>1</v>
      </c>
      <c r="AD370" s="2" t="s">
        <v>3155</v>
      </c>
      <c r="AE370" s="2" t="s">
        <v>3739</v>
      </c>
    </row>
    <row r="371" spans="1:31" hidden="1" x14ac:dyDescent="0.25">
      <c r="A371" s="115">
        <f ca="1">INDEX('1.MetaData'!A:A, MATCH($E371, '1.MetaData'!$B:$B, 0))</f>
        <v>317</v>
      </c>
      <c r="B371" s="245" t="s">
        <v>3871</v>
      </c>
      <c r="C371" s="14">
        <v>1</v>
      </c>
      <c r="D371" s="14" t="s">
        <v>70</v>
      </c>
      <c r="E371" s="1" t="str">
        <f ca="1">VLOOKUP(B371,'2.Tissue'!$B:$D,2,FALSE)</f>
        <v>OG317</v>
      </c>
      <c r="F371" s="80" t="str">
        <f ca="1">IF(C371&gt;1,_xlfn.CONCAT(B371,"_D",C371),_xlfn.CONCAT(B371,"_D"))</f>
        <v>OG317U_D</v>
      </c>
      <c r="G371" s="58" t="str">
        <f ca="1">VLOOKUP($E371,'1.MetaData'!$B:$H,3,FALSE)</f>
        <v>Dascyllus aruanus</v>
      </c>
      <c r="H371" s="40" t="str">
        <f ca="1">VLOOKUP($E371,'1.MetaData'!$B:$H,4,FALSE)</f>
        <v>Whitetail Dascyllus</v>
      </c>
      <c r="I371" s="194" t="str">
        <f ca="1">VLOOKUP(DNAEXT[[#This Row],[Sample ID]],'2.Tissue'!B:N,13,FALSE)</f>
        <v>NA</v>
      </c>
      <c r="J371" s="26" t="s">
        <v>3451</v>
      </c>
      <c r="K371" s="173" t="s">
        <v>3756</v>
      </c>
      <c r="L371" s="26" t="s">
        <v>929</v>
      </c>
      <c r="M371" s="26"/>
      <c r="N371" s="169"/>
      <c r="O371" s="170">
        <v>184</v>
      </c>
      <c r="P371" s="170"/>
      <c r="Q371" s="170"/>
      <c r="R371" s="170"/>
      <c r="S371" s="43">
        <f ca="1">IF(P371="NA", "NA", IF(OR(O371="NA", P371=""), P371, O371/P371))</f>
        <v>0</v>
      </c>
      <c r="T371" s="27">
        <f ca="1">O371*N371</f>
        <v>0</v>
      </c>
      <c r="U371" s="26"/>
      <c r="V371" s="171"/>
      <c r="W371" s="26"/>
      <c r="X371" s="2" t="str" cm="1">
        <f t="array" aca="1" ref="X371" ca="1">IF(B371="","",IF(MAX(IF(B:B=B371,C:C))=C371,"Y","N"))</f>
        <v>Y</v>
      </c>
      <c r="Y371" s="2"/>
      <c r="Z371" s="172"/>
      <c r="AA371" s="2" t="s">
        <v>3145</v>
      </c>
      <c r="AB371" s="2">
        <v>1</v>
      </c>
      <c r="AC371" s="2">
        <v>1</v>
      </c>
      <c r="AD371" s="2" t="s">
        <v>3155</v>
      </c>
      <c r="AE371" s="2" t="s">
        <v>3739</v>
      </c>
    </row>
    <row r="372" spans="1:31" hidden="1" x14ac:dyDescent="0.25">
      <c r="A372" s="115">
        <f ca="1">INDEX('1.MetaData'!A:A, MATCH($E372, '1.MetaData'!$B:$B, 0))</f>
        <v>318</v>
      </c>
      <c r="B372" s="245" t="s">
        <v>3872</v>
      </c>
      <c r="C372" s="14">
        <v>1</v>
      </c>
      <c r="D372" s="14" t="s">
        <v>70</v>
      </c>
      <c r="E372" s="1" t="str">
        <f ca="1">VLOOKUP(B372,'2.Tissue'!$B:$D,2,FALSE)</f>
        <v>OG318</v>
      </c>
      <c r="F372" s="80" t="str">
        <f ca="1">IF(C372&gt;1,_xlfn.CONCAT(B372,"_D",C372),_xlfn.CONCAT(B372,"_D"))</f>
        <v>OG318U_D</v>
      </c>
      <c r="G372" s="58" t="str">
        <f ca="1">VLOOKUP($E372,'1.MetaData'!$B:$H,3,FALSE)</f>
        <v>Dascyllus trimaculatus</v>
      </c>
      <c r="H372" s="40" t="str">
        <f ca="1">VLOOKUP($E372,'1.MetaData'!$B:$H,4,FALSE)</f>
        <v>Threespot Dascyllus</v>
      </c>
      <c r="I372" s="194" t="str">
        <f ca="1">VLOOKUP(DNAEXT[[#This Row],[Sample ID]],'2.Tissue'!B:N,13,FALSE)</f>
        <v>NA</v>
      </c>
      <c r="J372" s="26" t="s">
        <v>3451</v>
      </c>
      <c r="K372" s="173" t="s">
        <v>3756</v>
      </c>
      <c r="L372" s="26" t="s">
        <v>929</v>
      </c>
      <c r="M372" s="26"/>
      <c r="N372" s="169"/>
      <c r="O372" s="170">
        <v>103</v>
      </c>
      <c r="P372" s="170"/>
      <c r="Q372" s="170"/>
      <c r="R372" s="170"/>
      <c r="S372" s="43">
        <f ca="1">IF(P372="NA", "NA", IF(OR(O372="NA", P372=""), P372, O372/P372))</f>
        <v>0</v>
      </c>
      <c r="T372" s="27">
        <f ca="1">O372*N372</f>
        <v>0</v>
      </c>
      <c r="U372" s="26"/>
      <c r="V372" s="171"/>
      <c r="W372" s="26"/>
      <c r="X372" s="2" t="str" cm="1">
        <f t="array" aca="1" ref="X372" ca="1">IF(B372="","",IF(MAX(IF(B:B=B372,C:C))=C372,"Y","N"))</f>
        <v>Y</v>
      </c>
      <c r="Y372" s="2"/>
      <c r="Z372" s="172"/>
      <c r="AA372" s="2" t="s">
        <v>3145</v>
      </c>
      <c r="AB372" s="2">
        <v>1</v>
      </c>
      <c r="AC372" s="2">
        <v>1</v>
      </c>
      <c r="AD372" s="2" t="s">
        <v>3155</v>
      </c>
      <c r="AE372" s="2" t="s">
        <v>3739</v>
      </c>
    </row>
    <row r="373" spans="1:31" hidden="1" x14ac:dyDescent="0.25">
      <c r="A373" s="115">
        <f ca="1">INDEX('1.MetaData'!A:A, MATCH($E373, '1.MetaData'!$B:$B, 0))</f>
        <v>319</v>
      </c>
      <c r="B373" s="245" t="s">
        <v>3873</v>
      </c>
      <c r="C373" s="14">
        <v>1</v>
      </c>
      <c r="D373" s="14" t="s">
        <v>70</v>
      </c>
      <c r="E373" s="1" t="str">
        <f ca="1">VLOOKUP(B373,'2.Tissue'!$B:$D,2,FALSE)</f>
        <v>OG319</v>
      </c>
      <c r="F373" s="80" t="str">
        <f ca="1">IF(C373&gt;1,_xlfn.CONCAT(B373,"_D",C373),_xlfn.CONCAT(B373,"_D"))</f>
        <v>OG319U_D</v>
      </c>
      <c r="G373" s="58" t="str">
        <f ca="1">VLOOKUP($E373,'1.MetaData'!$B:$H,3,FALSE)</f>
        <v>Epinephelides armatus</v>
      </c>
      <c r="H373" s="40" t="str">
        <f ca="1">VLOOKUP($E373,'1.MetaData'!$B:$H,4,FALSE)</f>
        <v>Breaksea Cod</v>
      </c>
      <c r="I373" s="194" t="str">
        <f ca="1">VLOOKUP(DNAEXT[[#This Row],[Sample ID]],'2.Tissue'!B:N,13,FALSE)</f>
        <v>NA</v>
      </c>
      <c r="J373" s="26" t="s">
        <v>3451</v>
      </c>
      <c r="K373" s="173" t="s">
        <v>3756</v>
      </c>
      <c r="L373" s="26" t="s">
        <v>929</v>
      </c>
      <c r="M373" s="26"/>
      <c r="N373" s="169"/>
      <c r="O373" s="170">
        <v>55.5</v>
      </c>
      <c r="P373" s="170"/>
      <c r="Q373" s="170"/>
      <c r="R373" s="170"/>
      <c r="S373" s="43">
        <f ca="1">IF(P373="NA", "NA", IF(OR(O373="NA", P373=""), P373, O373/P373))</f>
        <v>0</v>
      </c>
      <c r="T373" s="27">
        <f ca="1">O373*N373</f>
        <v>0</v>
      </c>
      <c r="U373" s="26"/>
      <c r="V373" s="171"/>
      <c r="W373" s="26"/>
      <c r="X373" s="2" t="str" cm="1">
        <f t="array" aca="1" ref="X373" ca="1">IF(B373="","",IF(MAX(IF(B:B=B373,C:C))=C373,"Y","N"))</f>
        <v>Y</v>
      </c>
      <c r="Y373" s="2"/>
      <c r="Z373" s="172"/>
      <c r="AA373" s="2" t="s">
        <v>3145</v>
      </c>
      <c r="AB373" s="2">
        <v>1</v>
      </c>
      <c r="AC373" s="2">
        <v>1</v>
      </c>
      <c r="AD373" s="2" t="s">
        <v>3155</v>
      </c>
      <c r="AE373" s="2" t="s">
        <v>3874</v>
      </c>
    </row>
    <row r="374" spans="1:31" hidden="1" x14ac:dyDescent="0.25">
      <c r="A374" s="115">
        <f ca="1">INDEX('1.MetaData'!A:A, MATCH($E374, '1.MetaData'!$B:$B, 0))</f>
        <v>320</v>
      </c>
      <c r="B374" s="245" t="s">
        <v>3875</v>
      </c>
      <c r="C374" s="14">
        <v>1</v>
      </c>
      <c r="D374" s="14" t="s">
        <v>70</v>
      </c>
      <c r="E374" s="1" t="str">
        <f ca="1">VLOOKUP(B374,'2.Tissue'!$B:$D,2,FALSE)</f>
        <v>OG320</v>
      </c>
      <c r="F374" s="80" t="str">
        <f ca="1">IF(C374&gt;1,_xlfn.CONCAT(B374,"_D",C374),_xlfn.CONCAT(B374,"_D"))</f>
        <v>OG320U_D</v>
      </c>
      <c r="G374" s="58" t="str">
        <f ca="1">VLOOKUP($E374,'1.MetaData'!$B:$H,3,FALSE)</f>
        <v>Gerres longirostris</v>
      </c>
      <c r="H374" s="40" t="str">
        <f ca="1">VLOOKUP($E374,'1.MetaData'!$B:$H,4,FALSE)</f>
        <v>Strongspine Silver-biddy</v>
      </c>
      <c r="I374" s="194" t="str">
        <f ca="1">VLOOKUP(DNAEXT[[#This Row],[Sample ID]],'2.Tissue'!B:N,13,FALSE)</f>
        <v>NA</v>
      </c>
      <c r="J374" s="26" t="s">
        <v>3451</v>
      </c>
      <c r="K374" s="173" t="s">
        <v>3756</v>
      </c>
      <c r="L374" s="26" t="s">
        <v>929</v>
      </c>
      <c r="M374" s="26"/>
      <c r="N374" s="169"/>
      <c r="O374" s="170">
        <v>85.2</v>
      </c>
      <c r="P374" s="170"/>
      <c r="Q374" s="170"/>
      <c r="R374" s="170"/>
      <c r="S374" s="43">
        <f ca="1">IF(P374="NA", "NA", IF(OR(O374="NA", P374=""), P374, O374/P374))</f>
        <v>0</v>
      </c>
      <c r="T374" s="27">
        <f ca="1">O374*N374</f>
        <v>0</v>
      </c>
      <c r="U374" s="26"/>
      <c r="V374" s="171"/>
      <c r="W374" s="26"/>
      <c r="X374" s="2" t="str" cm="1">
        <f t="array" aca="1" ref="X374" ca="1">IF(B374="","",IF(MAX(IF(B:B=B374,C:C))=C374,"Y","N"))</f>
        <v>Y</v>
      </c>
      <c r="Y374" s="2"/>
      <c r="Z374" s="172"/>
      <c r="AA374" s="2" t="s">
        <v>3145</v>
      </c>
      <c r="AB374" s="2">
        <v>1</v>
      </c>
      <c r="AC374" s="2">
        <v>1</v>
      </c>
      <c r="AD374" s="2" t="s">
        <v>3155</v>
      </c>
      <c r="AE374" s="2" t="s">
        <v>3874</v>
      </c>
    </row>
    <row r="375" spans="1:31" hidden="1" x14ac:dyDescent="0.25">
      <c r="A375" s="115">
        <f ca="1">INDEX('1.MetaData'!A:A, MATCH($E375, '1.MetaData'!$B:$B, 0))</f>
        <v>321</v>
      </c>
      <c r="B375" s="245" t="s">
        <v>3876</v>
      </c>
      <c r="C375" s="14">
        <v>1</v>
      </c>
      <c r="D375" s="14" t="s">
        <v>70</v>
      </c>
      <c r="E375" s="1" t="str">
        <f ca="1">VLOOKUP(B375,'2.Tissue'!$B:$D,2,FALSE)</f>
        <v>OG321</v>
      </c>
      <c r="F375" s="80" t="str">
        <f ca="1">IF(C375&gt;1,_xlfn.CONCAT(B375,"_D",C375),_xlfn.CONCAT(B375,"_D"))</f>
        <v>OG321U_D</v>
      </c>
      <c r="G375" s="58" t="str">
        <f ca="1">VLOOKUP($E375,'1.MetaData'!$B:$H,3,FALSE)</f>
        <v>Gracila albomarginata</v>
      </c>
      <c r="H375" s="40" t="str">
        <f ca="1">VLOOKUP($E375,'1.MetaData'!$B:$H,4,FALSE)</f>
        <v>Masked Grouper</v>
      </c>
      <c r="I375" s="194" t="str">
        <f ca="1">VLOOKUP(DNAEXT[[#This Row],[Sample ID]],'2.Tissue'!B:N,13,FALSE)</f>
        <v>NA</v>
      </c>
      <c r="J375" s="26" t="s">
        <v>3451</v>
      </c>
      <c r="K375" s="173" t="s">
        <v>3756</v>
      </c>
      <c r="L375" s="26" t="s">
        <v>929</v>
      </c>
      <c r="M375" s="26"/>
      <c r="N375" s="169"/>
      <c r="O375" s="170">
        <v>169</v>
      </c>
      <c r="P375" s="170"/>
      <c r="Q375" s="170"/>
      <c r="R375" s="170"/>
      <c r="S375" s="43">
        <f ca="1">IF(P375="NA", "NA", IF(OR(O375="NA", P375=""), P375, O375/P375))</f>
        <v>0</v>
      </c>
      <c r="T375" s="27">
        <f ca="1">O375*N375</f>
        <v>0</v>
      </c>
      <c r="U375" s="26"/>
      <c r="V375" s="171"/>
      <c r="W375" s="26"/>
      <c r="X375" s="2" t="str" cm="1">
        <f t="array" aca="1" ref="X375" ca="1">IF(B375="","",IF(MAX(IF(B:B=B375,C:C))=C375,"Y","N"))</f>
        <v>Y</v>
      </c>
      <c r="Y375" s="2"/>
      <c r="Z375" s="172"/>
      <c r="AA375" s="2" t="s">
        <v>3145</v>
      </c>
      <c r="AB375" s="2">
        <v>1</v>
      </c>
      <c r="AC375" s="2">
        <v>1</v>
      </c>
      <c r="AD375" s="2" t="s">
        <v>3155</v>
      </c>
      <c r="AE375" s="2" t="s">
        <v>3874</v>
      </c>
    </row>
    <row r="376" spans="1:31" hidden="1" x14ac:dyDescent="0.25">
      <c r="A376" s="115">
        <f ca="1">INDEX('1.MetaData'!A:A, MATCH($E376, '1.MetaData'!$B:$B, 0))</f>
        <v>322</v>
      </c>
      <c r="B376" s="245" t="s">
        <v>3877</v>
      </c>
      <c r="C376" s="14">
        <v>1</v>
      </c>
      <c r="D376" s="14" t="s">
        <v>70</v>
      </c>
      <c r="E376" s="1" t="str">
        <f ca="1">VLOOKUP(B376,'2.Tissue'!$B:$D,2,FALSE)</f>
        <v>OG322</v>
      </c>
      <c r="F376" s="80" t="str">
        <f ca="1">IF(C376&gt;1,_xlfn.CONCAT(B376,"_D",C376),_xlfn.CONCAT(B376,"_D"))</f>
        <v>OG322U_D</v>
      </c>
      <c r="G376" s="58" t="str">
        <f ca="1">VLOOKUP($E376,'1.MetaData'!$B:$H,3,FALSE)</f>
        <v>Hipposcarus longiceps</v>
      </c>
      <c r="H376" s="40" t="str">
        <f ca="1">VLOOKUP($E376,'1.MetaData'!$B:$H,4,FALSE)</f>
        <v>Pacific Longnose</v>
      </c>
      <c r="I376" s="194" t="str">
        <f ca="1">VLOOKUP(DNAEXT[[#This Row],[Sample ID]],'2.Tissue'!B:N,13,FALSE)</f>
        <v>NA</v>
      </c>
      <c r="J376" s="26" t="s">
        <v>3451</v>
      </c>
      <c r="K376" s="173" t="s">
        <v>3756</v>
      </c>
      <c r="L376" s="26" t="s">
        <v>929</v>
      </c>
      <c r="M376" s="26"/>
      <c r="N376" s="169"/>
      <c r="O376" s="170">
        <v>352</v>
      </c>
      <c r="P376" s="170"/>
      <c r="Q376" s="170"/>
      <c r="R376" s="170"/>
      <c r="S376" s="43">
        <f ca="1">IF(P376="NA", "NA", IF(OR(O376="NA", P376=""), P376, O376/P376))</f>
        <v>0</v>
      </c>
      <c r="T376" s="27">
        <f ca="1">O376*N376</f>
        <v>0</v>
      </c>
      <c r="U376" s="26"/>
      <c r="V376" s="171"/>
      <c r="W376" s="26"/>
      <c r="X376" s="2" t="str" cm="1">
        <f t="array" aca="1" ref="X376" ca="1">IF(B376="","",IF(MAX(IF(B:B=B376,C:C))=C376,"Y","N"))</f>
        <v>Y</v>
      </c>
      <c r="Y376" s="2"/>
      <c r="Z376" s="172"/>
      <c r="AA376" s="2" t="s">
        <v>3145</v>
      </c>
      <c r="AB376" s="2">
        <v>1</v>
      </c>
      <c r="AC376" s="2">
        <v>1</v>
      </c>
      <c r="AD376" s="2" t="s">
        <v>3155</v>
      </c>
      <c r="AE376" s="2" t="s">
        <v>3874</v>
      </c>
    </row>
    <row r="377" spans="1:31" hidden="1" x14ac:dyDescent="0.25">
      <c r="A377" s="115">
        <f ca="1">INDEX('1.MetaData'!A:A, MATCH($E377, '1.MetaData'!$B:$B, 0))</f>
        <v>323</v>
      </c>
      <c r="B377" s="245" t="s">
        <v>3878</v>
      </c>
      <c r="C377" s="14">
        <v>1</v>
      </c>
      <c r="D377" s="14" t="s">
        <v>70</v>
      </c>
      <c r="E377" s="1" t="str">
        <f ca="1">VLOOKUP(B377,'2.Tissue'!$B:$D,2,FALSE)</f>
        <v>OG323</v>
      </c>
      <c r="F377" s="80" t="str">
        <f ca="1">IF(C377&gt;1,_xlfn.CONCAT(B377,"_D",C377),_xlfn.CONCAT(B377,"_D"))</f>
        <v>OG323U_D</v>
      </c>
      <c r="G377" s="58" t="str">
        <f ca="1">VLOOKUP($E377,'1.MetaData'!$B:$H,3,FALSE)</f>
        <v>Lethrinus laticaudis</v>
      </c>
      <c r="H377" s="40" t="str">
        <f ca="1">VLOOKUP($E377,'1.MetaData'!$B:$H,4,FALSE)</f>
        <v>Grass Emporer</v>
      </c>
      <c r="I377" s="194" t="str">
        <f ca="1">VLOOKUP(DNAEXT[[#This Row],[Sample ID]],'2.Tissue'!B:N,13,FALSE)</f>
        <v>NA</v>
      </c>
      <c r="J377" s="26" t="s">
        <v>3451</v>
      </c>
      <c r="K377" s="173" t="s">
        <v>3756</v>
      </c>
      <c r="L377" s="26" t="s">
        <v>929</v>
      </c>
      <c r="M377" s="26"/>
      <c r="N377" s="169"/>
      <c r="O377" s="170">
        <v>61.4</v>
      </c>
      <c r="P377" s="170"/>
      <c r="Q377" s="170"/>
      <c r="R377" s="170"/>
      <c r="S377" s="43">
        <f ca="1">IF(P377="NA", "NA", IF(OR(O377="NA", P377=""), P377, O377/P377))</f>
        <v>0</v>
      </c>
      <c r="T377" s="27">
        <f ca="1">O377*N377</f>
        <v>0</v>
      </c>
      <c r="U377" s="26"/>
      <c r="V377" s="171"/>
      <c r="W377" s="26"/>
      <c r="X377" s="2" t="str" cm="1">
        <f t="array" aca="1" ref="X377" ca="1">IF(B377="","",IF(MAX(IF(B:B=B377,C:C))=C377,"Y","N"))</f>
        <v>Y</v>
      </c>
      <c r="Y377" s="2"/>
      <c r="Z377" s="172"/>
      <c r="AA377" s="2" t="s">
        <v>3145</v>
      </c>
      <c r="AB377" s="2">
        <v>1</v>
      </c>
      <c r="AC377" s="2">
        <v>1</v>
      </c>
      <c r="AD377" s="2" t="s">
        <v>3155</v>
      </c>
      <c r="AE377" s="2" t="s">
        <v>3874</v>
      </c>
    </row>
    <row r="378" spans="1:31" hidden="1" x14ac:dyDescent="0.25">
      <c r="A378" s="115">
        <f ca="1">INDEX('1.MetaData'!A:A, MATCH($E378, '1.MetaData'!$B:$B, 0))</f>
        <v>324</v>
      </c>
      <c r="B378" s="245" t="s">
        <v>3879</v>
      </c>
      <c r="C378" s="14">
        <v>1</v>
      </c>
      <c r="D378" s="14" t="s">
        <v>70</v>
      </c>
      <c r="E378" s="1" t="str">
        <f ca="1">VLOOKUP(B378,'2.Tissue'!$B:$D,2,FALSE)</f>
        <v>OG324</v>
      </c>
      <c r="F378" s="80" t="str">
        <f ca="1">IF(C378&gt;1,_xlfn.CONCAT(B378,"_D",C378),_xlfn.CONCAT(B378,"_D"))</f>
        <v>OG324U_D</v>
      </c>
      <c r="G378" s="58" t="str">
        <f ca="1">VLOOKUP($E378,'1.MetaData'!$B:$H,3,FALSE)</f>
        <v>Lutjanus argentimaculatus</v>
      </c>
      <c r="H378" s="40" t="str">
        <f ca="1">VLOOKUP($E378,'1.MetaData'!$B:$H,4,FALSE)</f>
        <v>Mangrove Red Snapper</v>
      </c>
      <c r="I378" s="194" t="str">
        <f ca="1">VLOOKUP(DNAEXT[[#This Row],[Sample ID]],'2.Tissue'!B:N,13,FALSE)</f>
        <v>NA</v>
      </c>
      <c r="J378" s="26" t="s">
        <v>3451</v>
      </c>
      <c r="K378" s="173" t="s">
        <v>3754</v>
      </c>
      <c r="L378" s="26" t="s">
        <v>929</v>
      </c>
      <c r="M378" s="26"/>
      <c r="N378" s="169"/>
      <c r="O378" s="170">
        <v>147</v>
      </c>
      <c r="P378" s="170"/>
      <c r="Q378" s="170"/>
      <c r="R378" s="170"/>
      <c r="S378" s="43">
        <f ca="1">IF(P378="NA", "NA", IF(OR(O378="NA", P378=""), P378, O378/P378))</f>
        <v>0</v>
      </c>
      <c r="T378" s="27">
        <f ca="1">O378*N378</f>
        <v>0</v>
      </c>
      <c r="U378" s="26"/>
      <c r="V378" s="171"/>
      <c r="W378" s="26"/>
      <c r="X378" s="2" t="str" cm="1">
        <f t="array" aca="1" ref="X378" ca="1">IF(B378="","",IF(MAX(IF(B:B=B378,C:C))=C378,"Y","N"))</f>
        <v>Y</v>
      </c>
      <c r="Y378" s="2"/>
      <c r="Z378" s="172"/>
      <c r="AA378" s="2" t="s">
        <v>3145</v>
      </c>
      <c r="AB378" s="2">
        <v>1</v>
      </c>
      <c r="AC378" s="2">
        <v>1</v>
      </c>
      <c r="AD378" s="2" t="s">
        <v>3155</v>
      </c>
      <c r="AE378" s="2" t="s">
        <v>3874</v>
      </c>
    </row>
    <row r="379" spans="1:31" hidden="1" x14ac:dyDescent="0.25">
      <c r="A379" s="115">
        <f ca="1">INDEX('1.MetaData'!A:A, MATCH($E379, '1.MetaData'!$B:$B, 0))</f>
        <v>325</v>
      </c>
      <c r="B379" s="245" t="s">
        <v>3880</v>
      </c>
      <c r="C379" s="14">
        <v>1</v>
      </c>
      <c r="D379" s="14" t="s">
        <v>70</v>
      </c>
      <c r="E379" s="1" t="str">
        <f ca="1">VLOOKUP(B379,'2.Tissue'!$B:$D,2,FALSE)</f>
        <v>OG325</v>
      </c>
      <c r="F379" s="80" t="str">
        <f ca="1">IF(C379&gt;1,_xlfn.CONCAT(B379,"_D",C379),_xlfn.CONCAT(B379,"_D"))</f>
        <v>OG325U_D</v>
      </c>
      <c r="G379" s="58" t="str">
        <f ca="1">VLOOKUP($E379,'1.MetaData'!$B:$H,3,FALSE)</f>
        <v>Lutjanus johnii</v>
      </c>
      <c r="H379" s="40" t="str">
        <f ca="1">VLOOKUP($E379,'1.MetaData'!$B:$H,4,FALSE)</f>
        <v>Golden Snapper/Fingemark</v>
      </c>
      <c r="I379" s="194" t="str">
        <f ca="1">VLOOKUP(DNAEXT[[#This Row],[Sample ID]],'2.Tissue'!B:N,13,FALSE)</f>
        <v>NA</v>
      </c>
      <c r="J379" s="26" t="s">
        <v>3451</v>
      </c>
      <c r="K379" s="173" t="s">
        <v>3756</v>
      </c>
      <c r="L379" s="26" t="s">
        <v>929</v>
      </c>
      <c r="M379" s="26"/>
      <c r="N379" s="169"/>
      <c r="O379" s="170">
        <v>7.2</v>
      </c>
      <c r="P379" s="170"/>
      <c r="Q379" s="170"/>
      <c r="R379" s="170"/>
      <c r="S379" s="43">
        <f ca="1">IF(P379="NA", "NA", IF(OR(O379="NA", P379=""), P379, O379/P379))</f>
        <v>0</v>
      </c>
      <c r="T379" s="27">
        <f ca="1">O379*N379</f>
        <v>0</v>
      </c>
      <c r="U379" s="26"/>
      <c r="V379" s="171"/>
      <c r="W379" s="26"/>
      <c r="X379" s="2" t="str" cm="1">
        <f t="array" aca="1" ref="X379" ca="1">IF(B379="","",IF(MAX(IF(B:B=B379,C:C))=C379,"Y","N"))</f>
        <v>Y</v>
      </c>
      <c r="Y379" s="2"/>
      <c r="Z379" s="172"/>
      <c r="AA379" s="2" t="s">
        <v>3145</v>
      </c>
      <c r="AB379" s="2">
        <v>1</v>
      </c>
      <c r="AC379" s="2">
        <v>1</v>
      </c>
      <c r="AD379" s="2" t="s">
        <v>3155</v>
      </c>
      <c r="AE379" s="2" t="s">
        <v>3874</v>
      </c>
    </row>
    <row r="380" spans="1:31" hidden="1" x14ac:dyDescent="0.25">
      <c r="A380" s="115">
        <f ca="1">INDEX('1.MetaData'!A:A, MATCH($E380, '1.MetaData'!$B:$B, 0))</f>
        <v>326</v>
      </c>
      <c r="B380" s="245" t="s">
        <v>3881</v>
      </c>
      <c r="C380" s="14">
        <v>1</v>
      </c>
      <c r="D380" s="14" t="s">
        <v>70</v>
      </c>
      <c r="E380" s="1" t="str">
        <f ca="1">VLOOKUP(B380,'2.Tissue'!$B:$D,2,FALSE)</f>
        <v>OG326</v>
      </c>
      <c r="F380" s="80" t="str">
        <f ca="1">IF(C380&gt;1,_xlfn.CONCAT(B380,"_D",C380),_xlfn.CONCAT(B380,"_D"))</f>
        <v>OG326U_D</v>
      </c>
      <c r="G380" s="58" t="str">
        <f ca="1">VLOOKUP($E380,'1.MetaData'!$B:$H,3,FALSE)</f>
        <v>Macolor niger</v>
      </c>
      <c r="H380" s="40" t="str">
        <f ca="1">VLOOKUP($E380,'1.MetaData'!$B:$H,4,FALSE)</f>
        <v>Black and White Snapper</v>
      </c>
      <c r="I380" s="194" t="str">
        <f ca="1">VLOOKUP(DNAEXT[[#This Row],[Sample ID]],'2.Tissue'!B:N,13,FALSE)</f>
        <v>NA</v>
      </c>
      <c r="J380" s="26" t="s">
        <v>3451</v>
      </c>
      <c r="K380" s="173" t="s">
        <v>3754</v>
      </c>
      <c r="L380" s="26" t="s">
        <v>929</v>
      </c>
      <c r="M380" s="26"/>
      <c r="N380" s="169"/>
      <c r="O380" s="170">
        <v>153</v>
      </c>
      <c r="P380" s="170"/>
      <c r="Q380" s="170"/>
      <c r="R380" s="170"/>
      <c r="S380" s="43">
        <f ca="1">IF(P380="NA", "NA", IF(OR(O380="NA", P380=""), P380, O380/P380))</f>
        <v>0</v>
      </c>
      <c r="T380" s="27">
        <f ca="1">O380*N380</f>
        <v>0</v>
      </c>
      <c r="U380" s="26"/>
      <c r="V380" s="171"/>
      <c r="W380" s="26"/>
      <c r="X380" s="2" t="str" cm="1">
        <f t="array" aca="1" ref="X380" ca="1">IF(B380="","",IF(MAX(IF(B:B=B380,C:C))=C380,"Y","N"))</f>
        <v>Y</v>
      </c>
      <c r="Y380" s="2"/>
      <c r="Z380" s="172"/>
      <c r="AA380" s="2" t="s">
        <v>3145</v>
      </c>
      <c r="AB380" s="2">
        <v>1</v>
      </c>
      <c r="AC380" s="2">
        <v>1</v>
      </c>
      <c r="AD380" s="2" t="s">
        <v>3155</v>
      </c>
      <c r="AE380" s="2" t="s">
        <v>3874</v>
      </c>
    </row>
    <row r="381" spans="1:31" hidden="1" x14ac:dyDescent="0.25">
      <c r="A381" s="115">
        <f ca="1">INDEX('1.MetaData'!A:A, MATCH($E381, '1.MetaData'!$B:$B, 0))</f>
        <v>327</v>
      </c>
      <c r="B381" s="245" t="s">
        <v>3882</v>
      </c>
      <c r="C381" s="14">
        <v>1</v>
      </c>
      <c r="D381" s="14" t="s">
        <v>70</v>
      </c>
      <c r="E381" s="1" t="str">
        <f ca="1">VLOOKUP(B381,'2.Tissue'!$B:$D,2,FALSE)</f>
        <v>OG327</v>
      </c>
      <c r="F381" s="80" t="str">
        <f ca="1">IF(C381&gt;1,_xlfn.CONCAT(B381,"_D",C381),_xlfn.CONCAT(B381,"_D"))</f>
        <v>OG327U_D</v>
      </c>
      <c r="G381" s="58" t="str">
        <f ca="1">VLOOKUP($E381,'1.MetaData'!$B:$H,3,FALSE)</f>
        <v>Lethrinus punctulatus</v>
      </c>
      <c r="H381" s="40">
        <f ca="1">VLOOKUP($E381,'1.MetaData'!$B:$H,4,FALSE)</f>
        <v>0</v>
      </c>
      <c r="I381" s="194" t="str">
        <f ca="1">VLOOKUP(DNAEXT[[#This Row],[Sample ID]],'2.Tissue'!B:N,13,FALSE)</f>
        <v>NA</v>
      </c>
      <c r="J381" s="26" t="s">
        <v>3451</v>
      </c>
      <c r="K381" s="173" t="s">
        <v>3763</v>
      </c>
      <c r="L381" s="26" t="s">
        <v>929</v>
      </c>
      <c r="M381" s="26"/>
      <c r="N381" s="169"/>
      <c r="O381" s="170">
        <v>790</v>
      </c>
      <c r="P381" s="170"/>
      <c r="Q381" s="170"/>
      <c r="R381" s="170"/>
      <c r="S381" s="43">
        <f ca="1">IF(P381="NA", "NA", IF(OR(O381="NA", P381=""), P381, O381/P381))</f>
        <v>0</v>
      </c>
      <c r="T381" s="27">
        <f ca="1">O381*N381</f>
        <v>0</v>
      </c>
      <c r="U381" s="26"/>
      <c r="V381" s="171"/>
      <c r="W381" s="26"/>
      <c r="X381" s="2" t="str" cm="1">
        <f t="array" aca="1" ref="X381" ca="1">IF(B381="","",IF(MAX(IF(B:B=B381,C:C))=C381,"Y","N"))</f>
        <v>Y</v>
      </c>
      <c r="Y381" s="2"/>
      <c r="Z381" s="172"/>
      <c r="AA381" s="2" t="s">
        <v>3145</v>
      </c>
      <c r="AB381" s="2">
        <v>1</v>
      </c>
      <c r="AC381" s="2">
        <v>1</v>
      </c>
      <c r="AD381" s="2" t="s">
        <v>3155</v>
      </c>
      <c r="AE381" s="2" t="s">
        <v>3874</v>
      </c>
    </row>
    <row r="382" spans="1:31" hidden="1" x14ac:dyDescent="0.25">
      <c r="A382" s="115">
        <f ca="1">INDEX('1.MetaData'!A:A, MATCH($E382, '1.MetaData'!$B:$B, 0))</f>
        <v>328</v>
      </c>
      <c r="B382" s="245" t="s">
        <v>3883</v>
      </c>
      <c r="C382" s="14">
        <v>1</v>
      </c>
      <c r="D382" s="14" t="s">
        <v>70</v>
      </c>
      <c r="E382" s="1" t="str">
        <f ca="1">VLOOKUP(B382,'2.Tissue'!$B:$D,2,FALSE)</f>
        <v>OG328</v>
      </c>
      <c r="F382" s="80" t="str">
        <f ca="1">IF(C382&gt;1,_xlfn.CONCAT(B382,"_D",C382),_xlfn.CONCAT(B382,"_D"))</f>
        <v>OG328U_D</v>
      </c>
      <c r="G382" s="58" t="str">
        <f ca="1">VLOOKUP($E382,'1.MetaData'!$B:$H,3,FALSE)</f>
        <v>Ostracion cubicus</v>
      </c>
      <c r="H382" s="40" t="str">
        <f ca="1">VLOOKUP($E382,'1.MetaData'!$B:$H,4,FALSE)</f>
        <v>Yellow Boxfish</v>
      </c>
      <c r="I382" s="194" t="str">
        <f ca="1">VLOOKUP(DNAEXT[[#This Row],[Sample ID]],'2.Tissue'!B:N,13,FALSE)</f>
        <v>NA</v>
      </c>
      <c r="J382" s="26" t="s">
        <v>3451</v>
      </c>
      <c r="K382" s="173" t="s">
        <v>3763</v>
      </c>
      <c r="L382" s="26" t="s">
        <v>929</v>
      </c>
      <c r="M382" s="26"/>
      <c r="N382" s="169"/>
      <c r="O382" s="170">
        <v>418</v>
      </c>
      <c r="P382" s="170"/>
      <c r="Q382" s="170"/>
      <c r="R382" s="170"/>
      <c r="S382" s="43">
        <f ca="1">IF(P382="NA", "NA", IF(OR(O382="NA", P382=""), P382, O382/P382))</f>
        <v>0</v>
      </c>
      <c r="T382" s="27">
        <f ca="1">O382*N382</f>
        <v>0</v>
      </c>
      <c r="U382" s="26"/>
      <c r="V382" s="171"/>
      <c r="W382" s="26"/>
      <c r="X382" s="2" t="str" cm="1">
        <f t="array" aca="1" ref="X382" ca="1">IF(B382="","",IF(MAX(IF(B:B=B382,C:C))=C382,"Y","N"))</f>
        <v>Y</v>
      </c>
      <c r="Y382" s="2"/>
      <c r="Z382" s="172"/>
      <c r="AA382" s="2" t="s">
        <v>3145</v>
      </c>
      <c r="AB382" s="2">
        <v>1</v>
      </c>
      <c r="AC382" s="2">
        <v>1</v>
      </c>
      <c r="AD382" s="2" t="s">
        <v>3155</v>
      </c>
      <c r="AE382" s="2" t="s">
        <v>3874</v>
      </c>
    </row>
    <row r="383" spans="1:31" hidden="1" x14ac:dyDescent="0.25">
      <c r="A383" s="115">
        <f ca="1">INDEX('1.MetaData'!A:A, MATCH($E383, '1.MetaData'!$B:$B, 0))</f>
        <v>329</v>
      </c>
      <c r="B383" s="245" t="s">
        <v>3884</v>
      </c>
      <c r="C383" s="14">
        <v>1</v>
      </c>
      <c r="D383" s="14" t="s">
        <v>70</v>
      </c>
      <c r="E383" s="1" t="str">
        <f ca="1">VLOOKUP(B383,'2.Tissue'!$B:$D,2,FALSE)</f>
        <v>OG329</v>
      </c>
      <c r="F383" s="80" t="str">
        <f ca="1">IF(C383&gt;1,_xlfn.CONCAT(B383,"_D",C383),_xlfn.CONCAT(B383,"_D"))</f>
        <v>OG329U_D</v>
      </c>
      <c r="G383" s="58" t="str">
        <f ca="1">VLOOKUP($E383,'1.MetaData'!$B:$H,3,FALSE)</f>
        <v xml:space="preserve">Platycephalus speculator </v>
      </c>
      <c r="H383" s="40" t="str">
        <f ca="1">VLOOKUP($E383,'1.MetaData'!$B:$H,4,FALSE)</f>
        <v>Southern Bluespotted Flathead</v>
      </c>
      <c r="I383" s="194" t="str">
        <f ca="1">VLOOKUP(DNAEXT[[#This Row],[Sample ID]],'2.Tissue'!B:N,13,FALSE)</f>
        <v>NA</v>
      </c>
      <c r="J383" s="26" t="s">
        <v>3451</v>
      </c>
      <c r="K383" s="173" t="s">
        <v>3754</v>
      </c>
      <c r="L383" s="26" t="s">
        <v>929</v>
      </c>
      <c r="M383" s="26"/>
      <c r="N383" s="169"/>
      <c r="O383" s="170">
        <v>109</v>
      </c>
      <c r="P383" s="170"/>
      <c r="Q383" s="170"/>
      <c r="R383" s="170"/>
      <c r="S383" s="43">
        <f ca="1">IF(P383="NA", "NA", IF(OR(O383="NA", P383=""), P383, O383/P383))</f>
        <v>0</v>
      </c>
      <c r="T383" s="27">
        <f ca="1">O383*N383</f>
        <v>0</v>
      </c>
      <c r="U383" s="26"/>
      <c r="V383" s="171"/>
      <c r="W383" s="26"/>
      <c r="X383" s="2" t="str" cm="1">
        <f t="array" aca="1" ref="X383" ca="1">IF(B383="","",IF(MAX(IF(B:B=B383,C:C))=C383,"Y","N"))</f>
        <v>Y</v>
      </c>
      <c r="Y383" s="2"/>
      <c r="Z383" s="172"/>
      <c r="AA383" s="2" t="s">
        <v>3145</v>
      </c>
      <c r="AB383" s="2">
        <v>1</v>
      </c>
      <c r="AC383" s="2">
        <v>1</v>
      </c>
      <c r="AD383" s="2" t="s">
        <v>3155</v>
      </c>
      <c r="AE383" s="2" t="s">
        <v>3874</v>
      </c>
    </row>
    <row r="384" spans="1:31" hidden="1" x14ac:dyDescent="0.25">
      <c r="A384" s="115">
        <f ca="1">INDEX('1.MetaData'!A:A, MATCH($E384, '1.MetaData'!$B:$B, 0))</f>
        <v>330</v>
      </c>
      <c r="B384" s="245" t="s">
        <v>3885</v>
      </c>
      <c r="C384" s="14">
        <v>1</v>
      </c>
      <c r="D384" s="14" t="s">
        <v>70</v>
      </c>
      <c r="E384" s="1" t="str">
        <f ca="1">VLOOKUP(B384,'2.Tissue'!$B:$D,2,FALSE)</f>
        <v>OG330</v>
      </c>
      <c r="F384" s="80" t="str">
        <f ca="1">IF(C384&gt;1,_xlfn.CONCAT(B384,"_D",C384),_xlfn.CONCAT(B384,"_D"))</f>
        <v>OG330U_D</v>
      </c>
      <c r="G384" s="58" t="str">
        <f ca="1">VLOOKUP($E384,'1.MetaData'!$B:$H,3,FALSE)</f>
        <v>Othos dentex</v>
      </c>
      <c r="H384" s="40" t="str">
        <f ca="1">VLOOKUP($E384,'1.MetaData'!$B:$H,4,FALSE)</f>
        <v>Harlequin Fish</v>
      </c>
      <c r="I384" s="194" t="str">
        <f ca="1">VLOOKUP(DNAEXT[[#This Row],[Sample ID]],'2.Tissue'!B:N,13,FALSE)</f>
        <v>NA</v>
      </c>
      <c r="J384" s="26" t="s">
        <v>3451</v>
      </c>
      <c r="K384" s="173" t="s">
        <v>3763</v>
      </c>
      <c r="L384" s="26" t="s">
        <v>929</v>
      </c>
      <c r="M384" s="26"/>
      <c r="N384" s="169"/>
      <c r="O384" s="170">
        <v>106</v>
      </c>
      <c r="P384" s="170"/>
      <c r="Q384" s="170"/>
      <c r="R384" s="170"/>
      <c r="S384" s="43">
        <f ca="1">IF(P384="NA", "NA", IF(OR(O384="NA", P384=""), P384, O384/P384))</f>
        <v>0</v>
      </c>
      <c r="T384" s="27">
        <f ca="1">O384*N384</f>
        <v>0</v>
      </c>
      <c r="U384" s="26"/>
      <c r="V384" s="171"/>
      <c r="W384" s="26"/>
      <c r="X384" s="2" t="str" cm="1">
        <f t="array" aca="1" ref="X384" ca="1">IF(B384="","",IF(MAX(IF(B:B=B384,C:C))=C384,"Y","N"))</f>
        <v>Y</v>
      </c>
      <c r="Y384" s="2"/>
      <c r="Z384" s="172"/>
      <c r="AA384" s="2" t="s">
        <v>3145</v>
      </c>
      <c r="AB384" s="2">
        <v>1</v>
      </c>
      <c r="AC384" s="2">
        <v>1</v>
      </c>
      <c r="AD384" s="2" t="s">
        <v>3155</v>
      </c>
      <c r="AE384" s="2" t="s">
        <v>3874</v>
      </c>
    </row>
    <row r="385" spans="1:31" hidden="1" x14ac:dyDescent="0.25">
      <c r="A385" s="115">
        <f ca="1">INDEX('1.MetaData'!A:A, MATCH($E385, '1.MetaData'!$B:$B, 0))</f>
        <v>331</v>
      </c>
      <c r="B385" s="245" t="s">
        <v>3886</v>
      </c>
      <c r="C385" s="14">
        <v>1</v>
      </c>
      <c r="D385" s="14" t="s">
        <v>70</v>
      </c>
      <c r="E385" s="1" t="str">
        <f ca="1">VLOOKUP(B385,'2.Tissue'!$B:$D,2,FALSE)</f>
        <v>OG331</v>
      </c>
      <c r="F385" s="80" t="str">
        <f ca="1">IF(C385&gt;1,_xlfn.CONCAT(B385,"_D",C385),_xlfn.CONCAT(B385,"_D"))</f>
        <v>OG331U_D</v>
      </c>
      <c r="G385" s="58" t="str">
        <f ca="1">VLOOKUP($E385,'1.MetaData'!$B:$H,3,FALSE)</f>
        <v>Protonibea diacanthus</v>
      </c>
      <c r="H385" s="40" t="str">
        <f ca="1">VLOOKUP($E385,'1.MetaData'!$B:$H,4,FALSE)</f>
        <v>Black Jew Fish</v>
      </c>
      <c r="I385" s="194" t="str">
        <f ca="1">VLOOKUP(DNAEXT[[#This Row],[Sample ID]],'2.Tissue'!B:N,13,FALSE)</f>
        <v>NA</v>
      </c>
      <c r="J385" s="26" t="s">
        <v>3451</v>
      </c>
      <c r="K385" s="173" t="s">
        <v>3756</v>
      </c>
      <c r="L385" s="26" t="s">
        <v>929</v>
      </c>
      <c r="M385" s="26"/>
      <c r="N385" s="169"/>
      <c r="O385" s="170">
        <v>11</v>
      </c>
      <c r="P385" s="170"/>
      <c r="Q385" s="170"/>
      <c r="R385" s="170"/>
      <c r="S385" s="43">
        <f ca="1">IF(P385="NA", "NA", IF(OR(O385="NA", P385=""), P385, O385/P385))</f>
        <v>0</v>
      </c>
      <c r="T385" s="27">
        <f ca="1">O385*N385</f>
        <v>0</v>
      </c>
      <c r="U385" s="26"/>
      <c r="V385" s="171"/>
      <c r="W385" s="26"/>
      <c r="X385" s="2" t="str" cm="1">
        <f t="array" aca="1" ref="X385" ca="1">IF(B385="","",IF(MAX(IF(B:B=B385,C:C))=C385,"Y","N"))</f>
        <v>Y</v>
      </c>
      <c r="Y385" s="2"/>
      <c r="Z385" s="172"/>
      <c r="AA385" s="2" t="s">
        <v>3145</v>
      </c>
      <c r="AB385" s="2">
        <v>1</v>
      </c>
      <c r="AC385" s="2">
        <v>1</v>
      </c>
      <c r="AD385" s="2" t="s">
        <v>3155</v>
      </c>
      <c r="AE385" s="2" t="s">
        <v>3874</v>
      </c>
    </row>
    <row r="386" spans="1:31" hidden="1" x14ac:dyDescent="0.25">
      <c r="A386" s="115">
        <f ca="1">INDEX('1.MetaData'!A:A, MATCH($E386, '1.MetaData'!$B:$B, 0))</f>
        <v>332</v>
      </c>
      <c r="B386" s="245" t="s">
        <v>3887</v>
      </c>
      <c r="C386" s="14">
        <v>1</v>
      </c>
      <c r="D386" s="14" t="s">
        <v>70</v>
      </c>
      <c r="E386" s="1" t="str">
        <f ca="1">VLOOKUP(B386,'2.Tissue'!$B:$D,2,FALSE)</f>
        <v>OG332</v>
      </c>
      <c r="F386" s="80" t="str">
        <f ca="1">IF(C386&gt;1,_xlfn.CONCAT(B386,"_D",C386),_xlfn.CONCAT(B386,"_D"))</f>
        <v>OG332U_D</v>
      </c>
      <c r="G386" s="58" t="str">
        <f ca="1">VLOOKUP($E386,'1.MetaData'!$B:$H,3,FALSE)</f>
        <v>Paracirrhites arcatus</v>
      </c>
      <c r="H386" s="40" t="str">
        <f ca="1">VLOOKUP($E386,'1.MetaData'!$B:$H,4,FALSE)</f>
        <v>Arc-eye Hawkfish</v>
      </c>
      <c r="I386" s="194" t="str">
        <f ca="1">VLOOKUP(DNAEXT[[#This Row],[Sample ID]],'2.Tissue'!B:N,13,FALSE)</f>
        <v>NA</v>
      </c>
      <c r="J386" s="26" t="s">
        <v>3451</v>
      </c>
      <c r="K386" s="173" t="s">
        <v>3763</v>
      </c>
      <c r="L386" s="26" t="s">
        <v>929</v>
      </c>
      <c r="M386" s="26"/>
      <c r="N386" s="169"/>
      <c r="O386" s="170">
        <v>13.4</v>
      </c>
      <c r="P386" s="170"/>
      <c r="Q386" s="170"/>
      <c r="R386" s="170"/>
      <c r="S386" s="43">
        <f ca="1">IF(P386="NA", "NA", IF(OR(O386="NA", P386=""), P386, O386/P386))</f>
        <v>0</v>
      </c>
      <c r="T386" s="27">
        <f ca="1">O386*N386</f>
        <v>0</v>
      </c>
      <c r="U386" s="26"/>
      <c r="V386" s="171"/>
      <c r="W386" s="26"/>
      <c r="X386" s="2" t="str" cm="1">
        <f t="array" aca="1" ref="X386" ca="1">IF(B386="","",IF(MAX(IF(B:B=B386,C:C))=C386,"Y","N"))</f>
        <v>Y</v>
      </c>
      <c r="Y386" s="2"/>
      <c r="Z386" s="172"/>
      <c r="AA386" s="2" t="s">
        <v>3145</v>
      </c>
      <c r="AB386" s="2">
        <v>1</v>
      </c>
      <c r="AC386" s="2">
        <v>1</v>
      </c>
      <c r="AD386" s="2" t="s">
        <v>3155</v>
      </c>
      <c r="AE386" s="2" t="s">
        <v>3874</v>
      </c>
    </row>
    <row r="387" spans="1:31" hidden="1" x14ac:dyDescent="0.25">
      <c r="A387" s="115">
        <f ca="1">INDEX('1.MetaData'!A:A, MATCH($E387, '1.MetaData'!$B:$B, 0))</f>
        <v>333</v>
      </c>
      <c r="B387" s="245" t="s">
        <v>3888</v>
      </c>
      <c r="C387" s="14">
        <v>1</v>
      </c>
      <c r="D387" s="14" t="s">
        <v>70</v>
      </c>
      <c r="E387" s="1" t="str">
        <f ca="1">VLOOKUP(B387,'2.Tissue'!$B:$D,2,FALSE)</f>
        <v>OG333</v>
      </c>
      <c r="F387" s="80" t="str">
        <f ca="1">IF(C387&gt;1,_xlfn.CONCAT(B387,"_D",C387),_xlfn.CONCAT(B387,"_D"))</f>
        <v>OG333U_D</v>
      </c>
      <c r="G387" s="58" t="str">
        <f ca="1">VLOOKUP($E387,'1.MetaData'!$B:$H,3,FALSE)</f>
        <v>Scarus prasiognathos</v>
      </c>
      <c r="H387" s="40" t="str">
        <f ca="1">VLOOKUP($E387,'1.MetaData'!$B:$H,4,FALSE)</f>
        <v>Singapore Parrotfish</v>
      </c>
      <c r="I387" s="194" t="str">
        <f ca="1">VLOOKUP(DNAEXT[[#This Row],[Sample ID]],'2.Tissue'!B:N,13,FALSE)</f>
        <v>NA</v>
      </c>
      <c r="J387" s="26" t="s">
        <v>3451</v>
      </c>
      <c r="K387" s="173" t="s">
        <v>3754</v>
      </c>
      <c r="L387" s="26" t="s">
        <v>929</v>
      </c>
      <c r="M387" s="26"/>
      <c r="N387" s="169"/>
      <c r="O387" s="170">
        <v>31.8</v>
      </c>
      <c r="P387" s="170"/>
      <c r="Q387" s="170"/>
      <c r="R387" s="170"/>
      <c r="S387" s="43">
        <f ca="1">IF(P387="NA", "NA", IF(OR(O387="NA", P387=""), P387, O387/P387))</f>
        <v>0</v>
      </c>
      <c r="T387" s="27">
        <f ca="1">O387*N387</f>
        <v>0</v>
      </c>
      <c r="U387" s="26"/>
      <c r="V387" s="171"/>
      <c r="W387" s="26"/>
      <c r="X387" s="2" t="str" cm="1">
        <f t="array" aca="1" ref="X387" ca="1">IF(B387="","",IF(MAX(IF(B:B=B387,C:C))=C387,"Y","N"))</f>
        <v>Y</v>
      </c>
      <c r="Y387" s="2"/>
      <c r="Z387" s="172"/>
      <c r="AA387" s="2" t="s">
        <v>3145</v>
      </c>
      <c r="AB387" s="2">
        <v>1</v>
      </c>
      <c r="AC387" s="2">
        <v>1</v>
      </c>
      <c r="AD387" s="2" t="s">
        <v>3155</v>
      </c>
      <c r="AE387" s="2" t="s">
        <v>3874</v>
      </c>
    </row>
    <row r="388" spans="1:31" hidden="1" x14ac:dyDescent="0.25">
      <c r="A388" s="115">
        <f ca="1">INDEX('1.MetaData'!A:A, MATCH($E388, '1.MetaData'!$B:$B, 0))</f>
        <v>334</v>
      </c>
      <c r="B388" s="245" t="s">
        <v>3889</v>
      </c>
      <c r="C388" s="14">
        <v>1</v>
      </c>
      <c r="D388" s="14" t="s">
        <v>70</v>
      </c>
      <c r="E388" s="1" t="str">
        <f ca="1">VLOOKUP(B388,'2.Tissue'!$B:$D,2,FALSE)</f>
        <v>OG334</v>
      </c>
      <c r="F388" s="80" t="str">
        <f ca="1">IF(C388&gt;1,_xlfn.CONCAT(B388,"_D",C388),_xlfn.CONCAT(B388,"_D"))</f>
        <v>OG334U_D</v>
      </c>
      <c r="G388" s="58" t="str">
        <f ca="1">VLOOKUP($E388,'1.MetaData'!$B:$H,3,FALSE)</f>
        <v>Paracirrhites forsteri</v>
      </c>
      <c r="H388" s="40" t="str">
        <f ca="1">VLOOKUP($E388,'1.MetaData'!$B:$H,4,FALSE)</f>
        <v>Freckled Hawkfish</v>
      </c>
      <c r="I388" s="194" t="str">
        <f ca="1">VLOOKUP(DNAEXT[[#This Row],[Sample ID]],'2.Tissue'!B:N,13,FALSE)</f>
        <v>NA</v>
      </c>
      <c r="J388" s="26" t="s">
        <v>3451</v>
      </c>
      <c r="K388" s="173" t="s">
        <v>3763</v>
      </c>
      <c r="L388" s="26" t="s">
        <v>929</v>
      </c>
      <c r="M388" s="26"/>
      <c r="N388" s="169"/>
      <c r="O388" s="170">
        <v>162</v>
      </c>
      <c r="P388" s="170"/>
      <c r="Q388" s="170"/>
      <c r="R388" s="170"/>
      <c r="S388" s="43">
        <f ca="1">IF(P388="NA", "NA", IF(OR(O388="NA", P388=""), P388, O388/P388))</f>
        <v>0</v>
      </c>
      <c r="T388" s="27">
        <f ca="1">O388*N388</f>
        <v>0</v>
      </c>
      <c r="U388" s="26"/>
      <c r="V388" s="171"/>
      <c r="W388" s="26"/>
      <c r="X388" s="2" t="str" cm="1">
        <f t="array" aca="1" ref="X388" ca="1">IF(B388="","",IF(MAX(IF(B:B=B388,C:C))=C388,"Y","N"))</f>
        <v>Y</v>
      </c>
      <c r="Y388" s="2"/>
      <c r="Z388" s="172"/>
      <c r="AA388" s="2" t="s">
        <v>3145</v>
      </c>
      <c r="AB388" s="2">
        <v>1</v>
      </c>
      <c r="AC388" s="2">
        <v>1</v>
      </c>
      <c r="AD388" s="2" t="s">
        <v>3155</v>
      </c>
      <c r="AE388" s="2" t="s">
        <v>3874</v>
      </c>
    </row>
    <row r="389" spans="1:31" hidden="1" x14ac:dyDescent="0.25">
      <c r="A389" s="115">
        <f ca="1">INDEX('1.MetaData'!A:A, MATCH($E389, '1.MetaData'!$B:$B, 0))</f>
        <v>335</v>
      </c>
      <c r="B389" s="245" t="s">
        <v>3890</v>
      </c>
      <c r="C389" s="14">
        <v>1</v>
      </c>
      <c r="D389" s="14" t="s">
        <v>70</v>
      </c>
      <c r="E389" s="1" t="str">
        <f ca="1">VLOOKUP(B389,'2.Tissue'!$B:$D,2,FALSE)</f>
        <v>OG335</v>
      </c>
      <c r="F389" s="80" t="str">
        <f ca="1">IF(C389&gt;1,_xlfn.CONCAT(B389,"_D",C389),_xlfn.CONCAT(B389,"_D"))</f>
        <v>OG335U_D</v>
      </c>
      <c r="G389" s="58" t="str">
        <f ca="1">VLOOKUP($E389,'1.MetaData'!$B:$H,3,FALSE)</f>
        <v>Paracirrhites hemistictus</v>
      </c>
      <c r="H389" s="40" t="str">
        <f ca="1">VLOOKUP($E389,'1.MetaData'!$B:$H,4,FALSE)</f>
        <v>Ornate Hawkfish</v>
      </c>
      <c r="I389" s="194" t="str">
        <f ca="1">VLOOKUP(DNAEXT[[#This Row],[Sample ID]],'2.Tissue'!B:N,13,FALSE)</f>
        <v>NA</v>
      </c>
      <c r="J389" s="26" t="s">
        <v>3451</v>
      </c>
      <c r="K389" s="173" t="s">
        <v>3763</v>
      </c>
      <c r="L389" s="26" t="s">
        <v>929</v>
      </c>
      <c r="M389" s="26"/>
      <c r="N389" s="169"/>
      <c r="O389" s="170">
        <v>51.8</v>
      </c>
      <c r="P389" s="170"/>
      <c r="Q389" s="170"/>
      <c r="R389" s="170"/>
      <c r="S389" s="43">
        <f ca="1">IF(P389="NA", "NA", IF(OR(O389="NA", P389=""), P389, O389/P389))</f>
        <v>0</v>
      </c>
      <c r="T389" s="27">
        <f ca="1">O389*N389</f>
        <v>0</v>
      </c>
      <c r="U389" s="26"/>
      <c r="V389" s="171"/>
      <c r="W389" s="26"/>
      <c r="X389" s="2" t="str" cm="1">
        <f t="array" aca="1" ref="X389" ca="1">IF(B389="","",IF(MAX(IF(B:B=B389,C:C))=C389,"Y","N"))</f>
        <v>Y</v>
      </c>
      <c r="Y389" s="2"/>
      <c r="Z389" s="172"/>
      <c r="AA389" s="2" t="s">
        <v>3145</v>
      </c>
      <c r="AB389" s="2">
        <v>1</v>
      </c>
      <c r="AC389" s="2">
        <v>1</v>
      </c>
      <c r="AD389" s="2" t="s">
        <v>3155</v>
      </c>
      <c r="AE389" s="2" t="s">
        <v>3874</v>
      </c>
    </row>
    <row r="390" spans="1:31" hidden="1" x14ac:dyDescent="0.25">
      <c r="A390" s="115">
        <f ca="1">INDEX('1.MetaData'!A:A, MATCH($E390, '1.MetaData'!$B:$B, 0))</f>
        <v>336</v>
      </c>
      <c r="B390" s="245" t="s">
        <v>3891</v>
      </c>
      <c r="C390" s="14">
        <v>1</v>
      </c>
      <c r="D390" s="14" t="s">
        <v>70</v>
      </c>
      <c r="E390" s="1" t="str">
        <f ca="1">VLOOKUP(B390,'2.Tissue'!$B:$D,2,FALSE)</f>
        <v>OG336</v>
      </c>
      <c r="F390" s="80" t="str">
        <f ca="1">IF(C390&gt;1,_xlfn.CONCAT(B390,"_D",C390),_xlfn.CONCAT(B390,"_D"))</f>
        <v>OG336U_D</v>
      </c>
      <c r="G390" s="58" t="str">
        <f ca="1">VLOOKUP($E390,'1.MetaData'!$B:$H,3,FALSE)</f>
        <v>Parupeneus indicus</v>
      </c>
      <c r="H390" s="40" t="str">
        <f ca="1">VLOOKUP($E390,'1.MetaData'!$B:$H,4,FALSE)</f>
        <v>Yellowspot Goatfish</v>
      </c>
      <c r="I390" s="194" t="str">
        <f ca="1">VLOOKUP(DNAEXT[[#This Row],[Sample ID]],'2.Tissue'!B:N,13,FALSE)</f>
        <v>NA</v>
      </c>
      <c r="J390" s="26" t="s">
        <v>3451</v>
      </c>
      <c r="K390" s="173" t="s">
        <v>3763</v>
      </c>
      <c r="L390" s="26" t="s">
        <v>929</v>
      </c>
      <c r="M390" s="26"/>
      <c r="N390" s="169"/>
      <c r="O390" s="170">
        <v>255</v>
      </c>
      <c r="P390" s="170"/>
      <c r="Q390" s="170"/>
      <c r="R390" s="170"/>
      <c r="S390" s="43">
        <f ca="1">IF(P390="NA", "NA", IF(OR(O390="NA", P390=""), P390, O390/P390))</f>
        <v>0</v>
      </c>
      <c r="T390" s="27">
        <f ca="1">O390*N390</f>
        <v>0</v>
      </c>
      <c r="U390" s="26"/>
      <c r="V390" s="171"/>
      <c r="W390" s="26"/>
      <c r="X390" s="2" t="str" cm="1">
        <f t="array" aca="1" ref="X390" ca="1">IF(B390="","",IF(MAX(IF(B:B=B390,C:C))=C390,"Y","N"))</f>
        <v>Y</v>
      </c>
      <c r="Y390" s="2"/>
      <c r="Z390" s="172"/>
      <c r="AA390" s="2" t="s">
        <v>3145</v>
      </c>
      <c r="AB390" s="2">
        <v>1</v>
      </c>
      <c r="AC390" s="2">
        <v>1</v>
      </c>
      <c r="AD390" s="2" t="s">
        <v>3155</v>
      </c>
      <c r="AE390" s="2" t="s">
        <v>3874</v>
      </c>
    </row>
    <row r="391" spans="1:31" hidden="1" x14ac:dyDescent="0.25">
      <c r="A391" s="115">
        <f ca="1">INDEX('1.MetaData'!A:A, MATCH($E391, '1.MetaData'!$B:$B, 0))</f>
        <v>337</v>
      </c>
      <c r="B391" s="245" t="s">
        <v>3892</v>
      </c>
      <c r="C391" s="14">
        <v>1</v>
      </c>
      <c r="D391" s="14" t="s">
        <v>70</v>
      </c>
      <c r="E391" s="1" t="str">
        <f ca="1">VLOOKUP(B391,'2.Tissue'!$B:$D,2,FALSE)</f>
        <v>OG337</v>
      </c>
      <c r="F391" s="80" t="str">
        <f ca="1">IF(C391&gt;1,_xlfn.CONCAT(B391,"_D",C391),_xlfn.CONCAT(B391,"_D"))</f>
        <v>OG337U_D</v>
      </c>
      <c r="G391" s="58" t="str">
        <f ca="1">VLOOKUP($E391,'1.MetaData'!$B:$H,3,FALSE)</f>
        <v>Plectropomus areolatus</v>
      </c>
      <c r="H391" s="40" t="str">
        <f ca="1">VLOOKUP($E391,'1.MetaData'!$B:$H,4,FALSE)</f>
        <v>Spotted Coral Trout</v>
      </c>
      <c r="I391" s="194" t="str">
        <f ca="1">VLOOKUP(DNAEXT[[#This Row],[Sample ID]],'2.Tissue'!B:N,13,FALSE)</f>
        <v>NA</v>
      </c>
      <c r="J391" s="26" t="s">
        <v>3451</v>
      </c>
      <c r="K391" s="173" t="s">
        <v>3763</v>
      </c>
      <c r="L391" s="26" t="s">
        <v>929</v>
      </c>
      <c r="M391" s="26"/>
      <c r="N391" s="169"/>
      <c r="O391" s="170">
        <v>548</v>
      </c>
      <c r="P391" s="170"/>
      <c r="Q391" s="170"/>
      <c r="R391" s="170"/>
      <c r="S391" s="43">
        <f ca="1">IF(P391="NA", "NA", IF(OR(O391="NA", P391=""), P391, O391/P391))</f>
        <v>0</v>
      </c>
      <c r="T391" s="27">
        <f ca="1">O391*N391</f>
        <v>0</v>
      </c>
      <c r="U391" s="26"/>
      <c r="V391" s="171"/>
      <c r="W391" s="26"/>
      <c r="X391" s="2" t="str" cm="1">
        <f t="array" aca="1" ref="X391" ca="1">IF(B391="","",IF(MAX(IF(B:B=B391,C:C))=C391,"Y","N"))</f>
        <v>Y</v>
      </c>
      <c r="Y391" s="2"/>
      <c r="Z391" s="172"/>
      <c r="AA391" s="2" t="s">
        <v>3145</v>
      </c>
      <c r="AB391" s="2">
        <v>1</v>
      </c>
      <c r="AC391" s="2">
        <v>1</v>
      </c>
      <c r="AD391" s="2" t="s">
        <v>3155</v>
      </c>
      <c r="AE391" s="2" t="s">
        <v>3874</v>
      </c>
    </row>
    <row r="392" spans="1:31" hidden="1" x14ac:dyDescent="0.25">
      <c r="A392" s="115">
        <f ca="1">INDEX('1.MetaData'!A:A, MATCH($E392, '1.MetaData'!$B:$B, 0))</f>
        <v>338</v>
      </c>
      <c r="B392" s="245" t="s">
        <v>3893</v>
      </c>
      <c r="C392" s="14">
        <v>1</v>
      </c>
      <c r="D392" s="14" t="s">
        <v>70</v>
      </c>
      <c r="E392" s="1" t="str">
        <f ca="1">VLOOKUP(B392,'2.Tissue'!$B:$D,2,FALSE)</f>
        <v>OG338</v>
      </c>
      <c r="F392" s="80" t="str">
        <f ca="1">IF(C392&gt;1,_xlfn.CONCAT(B392,"_D",C392),_xlfn.CONCAT(B392,"_D"))</f>
        <v>OG338U_D</v>
      </c>
      <c r="G392" s="58" t="str">
        <f ca="1">VLOOKUP($E392,'1.MetaData'!$B:$H,3,FALSE)</f>
        <v>Plectropomus maculatus</v>
      </c>
      <c r="H392" s="40">
        <f ca="1">VLOOKUP($E392,'1.MetaData'!$B:$H,4,FALSE)</f>
        <v>0</v>
      </c>
      <c r="I392" s="194" t="str">
        <f ca="1">VLOOKUP(DNAEXT[[#This Row],[Sample ID]],'2.Tissue'!B:N,13,FALSE)</f>
        <v>NA</v>
      </c>
      <c r="J392" s="26" t="s">
        <v>3451</v>
      </c>
      <c r="K392" s="173" t="s">
        <v>3763</v>
      </c>
      <c r="L392" s="26" t="s">
        <v>929</v>
      </c>
      <c r="M392" s="26"/>
      <c r="N392" s="169"/>
      <c r="O392" s="170">
        <v>252</v>
      </c>
      <c r="P392" s="170"/>
      <c r="Q392" s="170"/>
      <c r="R392" s="170"/>
      <c r="S392" s="43">
        <f ca="1">IF(P392="NA", "NA", IF(OR(O392="NA", P392=""), P392, O392/P392))</f>
        <v>0</v>
      </c>
      <c r="T392" s="27">
        <f ca="1">O392*N392</f>
        <v>0</v>
      </c>
      <c r="U392" s="26"/>
      <c r="V392" s="171"/>
      <c r="W392" s="26"/>
      <c r="X392" s="2" t="str" cm="1">
        <f t="array" aca="1" ref="X392" ca="1">IF(B392="","",IF(MAX(IF(B:B=B392,C:C))=C392,"Y","N"))</f>
        <v>Y</v>
      </c>
      <c r="Y392" s="2"/>
      <c r="Z392" s="172"/>
      <c r="AA392" s="2" t="s">
        <v>3145</v>
      </c>
      <c r="AB392" s="2">
        <v>1</v>
      </c>
      <c r="AC392" s="2">
        <v>1</v>
      </c>
      <c r="AD392" s="2" t="s">
        <v>3155</v>
      </c>
      <c r="AE392" s="2" t="s">
        <v>3874</v>
      </c>
    </row>
    <row r="393" spans="1:31" hidden="1" x14ac:dyDescent="0.25">
      <c r="A393" s="115">
        <f ca="1">INDEX('1.MetaData'!A:A, MATCH($E393, '1.MetaData'!$B:$B, 0))</f>
        <v>339</v>
      </c>
      <c r="B393" s="245" t="s">
        <v>3894</v>
      </c>
      <c r="C393" s="14">
        <v>1</v>
      </c>
      <c r="D393" s="14" t="s">
        <v>70</v>
      </c>
      <c r="E393" s="1" t="str">
        <f ca="1">VLOOKUP(B393,'2.Tissue'!$B:$D,2,FALSE)</f>
        <v>OG339</v>
      </c>
      <c r="F393" s="80" t="str">
        <f ca="1">IF(C393&gt;1,_xlfn.CONCAT(B393,"_D",C393),_xlfn.CONCAT(B393,"_D"))</f>
        <v>OG339U_D</v>
      </c>
      <c r="G393" s="58" t="str">
        <f ca="1">VLOOKUP($E393,'1.MetaData'!$B:$H,3,FALSE)</f>
        <v>Scarus globiceps</v>
      </c>
      <c r="H393" s="40" t="str">
        <f ca="1">VLOOKUP($E393,'1.MetaData'!$B:$H,4,FALSE)</f>
        <v>Globehead Parrotfish</v>
      </c>
      <c r="I393" s="194" t="str">
        <f ca="1">VLOOKUP(DNAEXT[[#This Row],[Sample ID]],'2.Tissue'!B:N,13,FALSE)</f>
        <v>NA</v>
      </c>
      <c r="J393" s="26" t="s">
        <v>3451</v>
      </c>
      <c r="K393" s="173" t="s">
        <v>3763</v>
      </c>
      <c r="L393" s="26" t="s">
        <v>929</v>
      </c>
      <c r="M393" s="26"/>
      <c r="N393" s="169"/>
      <c r="O393" s="170">
        <v>614</v>
      </c>
      <c r="P393" s="170"/>
      <c r="Q393" s="170"/>
      <c r="R393" s="170"/>
      <c r="S393" s="43">
        <f ca="1">IF(P393="NA", "NA", IF(OR(O393="NA", P393=""), P393, O393/P393))</f>
        <v>0</v>
      </c>
      <c r="T393" s="27">
        <f ca="1">O393*N393</f>
        <v>0</v>
      </c>
      <c r="U393" s="26"/>
      <c r="V393" s="171"/>
      <c r="W393" s="26"/>
      <c r="X393" s="2" t="str" cm="1">
        <f t="array" aca="1" ref="X393" ca="1">IF(B393="","",IF(MAX(IF(B:B=B393,C:C))=C393,"Y","N"))</f>
        <v>Y</v>
      </c>
      <c r="Y393" s="2"/>
      <c r="Z393" s="172"/>
      <c r="AA393" s="2" t="s">
        <v>3145</v>
      </c>
      <c r="AB393" s="2">
        <v>1</v>
      </c>
      <c r="AC393" s="2">
        <v>1</v>
      </c>
      <c r="AD393" s="2" t="s">
        <v>3155</v>
      </c>
      <c r="AE393" s="2" t="s">
        <v>3874</v>
      </c>
    </row>
    <row r="394" spans="1:31" hidden="1" x14ac:dyDescent="0.25">
      <c r="A394" s="115">
        <f ca="1">INDEX('1.MetaData'!A:A, MATCH($E394, '1.MetaData'!$B:$B, 0))</f>
        <v>340</v>
      </c>
      <c r="B394" s="245" t="s">
        <v>3895</v>
      </c>
      <c r="C394" s="14">
        <v>1</v>
      </c>
      <c r="D394" s="14" t="s">
        <v>70</v>
      </c>
      <c r="E394" s="1" t="str">
        <f ca="1">VLOOKUP(B394,'2.Tissue'!$B:$D,2,FALSE)</f>
        <v>OG340</v>
      </c>
      <c r="F394" s="80" t="str">
        <f ca="1">IF(C394&gt;1,_xlfn.CONCAT(B394,"_D",C394),_xlfn.CONCAT(B394,"_D"))</f>
        <v>OG340U_D</v>
      </c>
      <c r="G394" s="58" t="str">
        <f ca="1">VLOOKUP($E394,'1.MetaData'!$B:$H,3,FALSE)</f>
        <v>Scarus rivulatus</v>
      </c>
      <c r="H394" s="40" t="str">
        <f ca="1">VLOOKUP($E394,'1.MetaData'!$B:$H,4,FALSE)</f>
        <v>Surf Parrotfish</v>
      </c>
      <c r="I394" s="194" t="str">
        <f ca="1">VLOOKUP(DNAEXT[[#This Row],[Sample ID]],'2.Tissue'!B:N,13,FALSE)</f>
        <v>NA</v>
      </c>
      <c r="J394" s="26" t="s">
        <v>3451</v>
      </c>
      <c r="K394" s="173" t="s">
        <v>3763</v>
      </c>
      <c r="L394" s="26" t="s">
        <v>929</v>
      </c>
      <c r="M394" s="26"/>
      <c r="N394" s="169"/>
      <c r="O394" s="170">
        <v>680</v>
      </c>
      <c r="P394" s="170"/>
      <c r="Q394" s="170"/>
      <c r="R394" s="170"/>
      <c r="S394" s="43">
        <f ca="1">IF(P394="NA", "NA", IF(OR(O394="NA", P394=""), P394, O394/P394))</f>
        <v>0</v>
      </c>
      <c r="T394" s="27">
        <f ca="1">O394*N394</f>
        <v>0</v>
      </c>
      <c r="U394" s="26"/>
      <c r="V394" s="171"/>
      <c r="W394" s="26"/>
      <c r="X394" s="2" t="str" cm="1">
        <f t="array" aca="1" ref="X394" ca="1">IF(B394="","",IF(MAX(IF(B:B=B394,C:C))=C394,"Y","N"))</f>
        <v>Y</v>
      </c>
      <c r="Y394" s="2"/>
      <c r="Z394" s="172"/>
      <c r="AA394" s="2" t="s">
        <v>3145</v>
      </c>
      <c r="AB394" s="2">
        <v>1</v>
      </c>
      <c r="AC394" s="2">
        <v>1</v>
      </c>
      <c r="AD394" s="2" t="s">
        <v>3155</v>
      </c>
      <c r="AE394" s="2" t="s">
        <v>3874</v>
      </c>
    </row>
    <row r="395" spans="1:31" hidden="1" x14ac:dyDescent="0.25">
      <c r="A395" s="115">
        <f ca="1">INDEX('1.MetaData'!A:A, MATCH($E395, '1.MetaData'!$B:$B, 0))</f>
        <v>341</v>
      </c>
      <c r="B395" s="245" t="s">
        <v>3896</v>
      </c>
      <c r="C395" s="14">
        <v>1</v>
      </c>
      <c r="D395" s="14" t="s">
        <v>70</v>
      </c>
      <c r="E395" s="1" t="str">
        <f ca="1">VLOOKUP(B395,'2.Tissue'!$B:$D,2,FALSE)</f>
        <v>OG341</v>
      </c>
      <c r="F395" s="80" t="str">
        <f ca="1">IF(C395&gt;1,_xlfn.CONCAT(B395,"_D",C395),_xlfn.CONCAT(B395,"_D"))</f>
        <v>OG341U_D</v>
      </c>
      <c r="G395" s="58" t="str">
        <f ca="1">VLOOKUP($E395,'1.MetaData'!$B:$H,3,FALSE)</f>
        <v>Siganus canaliculatus</v>
      </c>
      <c r="H395" s="40" t="str">
        <f ca="1">VLOOKUP($E395,'1.MetaData'!$B:$H,4,FALSE)</f>
        <v>White-spotted spinefoot</v>
      </c>
      <c r="I395" s="194" t="str">
        <f ca="1">VLOOKUP(DNAEXT[[#This Row],[Sample ID]],'2.Tissue'!B:N,13,FALSE)</f>
        <v>NA</v>
      </c>
      <c r="J395" s="26" t="s">
        <v>3451</v>
      </c>
      <c r="K395" s="173" t="s">
        <v>3763</v>
      </c>
      <c r="L395" s="26" t="s">
        <v>929</v>
      </c>
      <c r="M395" s="26"/>
      <c r="N395" s="169"/>
      <c r="O395" s="170">
        <v>280</v>
      </c>
      <c r="P395" s="170"/>
      <c r="Q395" s="170"/>
      <c r="R395" s="170"/>
      <c r="S395" s="43">
        <f ca="1">IF(P395="NA", "NA", IF(OR(O395="NA", P395=""), P395, O395/P395))</f>
        <v>0</v>
      </c>
      <c r="T395" s="27">
        <f ca="1">O395*N395</f>
        <v>0</v>
      </c>
      <c r="U395" s="26"/>
      <c r="V395" s="171"/>
      <c r="W395" s="26"/>
      <c r="X395" s="2" t="str" cm="1">
        <f t="array" aca="1" ref="X395" ca="1">IF(B395="","",IF(MAX(IF(B:B=B395,C:C))=C395,"Y","N"))</f>
        <v>Y</v>
      </c>
      <c r="Y395" s="2"/>
      <c r="Z395" s="172"/>
      <c r="AA395" s="2" t="s">
        <v>3145</v>
      </c>
      <c r="AB395" s="2">
        <v>1</v>
      </c>
      <c r="AC395" s="2">
        <v>1</v>
      </c>
      <c r="AD395" s="2" t="s">
        <v>3155</v>
      </c>
      <c r="AE395" s="2" t="s">
        <v>3874</v>
      </c>
    </row>
    <row r="396" spans="1:31" hidden="1" x14ac:dyDescent="0.25">
      <c r="A396" s="115">
        <f ca="1">INDEX('1.MetaData'!A:A, MATCH($E396, '1.MetaData'!$B:$B, 0))</f>
        <v>342</v>
      </c>
      <c r="B396" s="245" t="s">
        <v>3897</v>
      </c>
      <c r="C396" s="14">
        <v>1</v>
      </c>
      <c r="D396" s="14" t="s">
        <v>70</v>
      </c>
      <c r="E396" s="1" t="str">
        <f ca="1">VLOOKUP(B396,'2.Tissue'!$B:$D,2,FALSE)</f>
        <v>OG342</v>
      </c>
      <c r="F396" s="80" t="str">
        <f ca="1">IF(C396&gt;1,_xlfn.CONCAT(B396,"_D",C396),_xlfn.CONCAT(B396,"_D"))</f>
        <v>OG342U_D</v>
      </c>
      <c r="G396" s="58" t="str">
        <f ca="1">VLOOKUP($E396,'1.MetaData'!$B:$H,3,FALSE)</f>
        <v>Siganus virgatus</v>
      </c>
      <c r="H396" s="40" t="str">
        <f ca="1">VLOOKUP($E396,'1.MetaData'!$B:$H,4,FALSE)</f>
        <v>Doublebar Rabbitfish</v>
      </c>
      <c r="I396" s="194" t="str">
        <f ca="1">VLOOKUP(DNAEXT[[#This Row],[Sample ID]],'2.Tissue'!B:N,13,FALSE)</f>
        <v>NA</v>
      </c>
      <c r="J396" s="26" t="s">
        <v>3451</v>
      </c>
      <c r="K396" s="173" t="s">
        <v>3763</v>
      </c>
      <c r="L396" s="26" t="s">
        <v>929</v>
      </c>
      <c r="M396" s="26"/>
      <c r="N396" s="169"/>
      <c r="O396" s="170">
        <v>698</v>
      </c>
      <c r="P396" s="170"/>
      <c r="Q396" s="170"/>
      <c r="R396" s="170"/>
      <c r="S396" s="43">
        <f ca="1">IF(P396="NA", "NA", IF(OR(O396="NA", P396=""), P396, O396/P396))</f>
        <v>0</v>
      </c>
      <c r="T396" s="27">
        <f ca="1">O396*N396</f>
        <v>0</v>
      </c>
      <c r="U396" s="26"/>
      <c r="V396" s="171"/>
      <c r="W396" s="26"/>
      <c r="X396" s="2" t="str" cm="1">
        <f t="array" aca="1" ref="X396" ca="1">IF(B396="","",IF(MAX(IF(B:B=B396,C:C))=C396,"Y","N"))</f>
        <v>Y</v>
      </c>
      <c r="Y396" s="2"/>
      <c r="Z396" s="172"/>
      <c r="AA396" s="2" t="s">
        <v>3145</v>
      </c>
      <c r="AB396" s="2">
        <v>1</v>
      </c>
      <c r="AC396" s="2">
        <v>1</v>
      </c>
      <c r="AD396" s="2" t="s">
        <v>3155</v>
      </c>
      <c r="AE396" s="2" t="s">
        <v>3874</v>
      </c>
    </row>
    <row r="397" spans="1:31" hidden="1" x14ac:dyDescent="0.25">
      <c r="A397" s="115">
        <f ca="1">INDEX('1.MetaData'!A:A, MATCH($E397, '1.MetaData'!$B:$B, 0))</f>
        <v>343</v>
      </c>
      <c r="B397" s="245" t="s">
        <v>3898</v>
      </c>
      <c r="C397" s="14">
        <v>1</v>
      </c>
      <c r="D397" s="14" t="s">
        <v>70</v>
      </c>
      <c r="E397" s="1" t="str">
        <f ca="1">VLOOKUP(B397,'2.Tissue'!$B:$D,2,FALSE)</f>
        <v>OG343</v>
      </c>
      <c r="F397" s="80" t="str">
        <f ca="1">IF(C397&gt;1,_xlfn.CONCAT(B397,"_D",C397),_xlfn.CONCAT(B397,"_D"))</f>
        <v>OG343U_D</v>
      </c>
      <c r="G397" s="58" t="str">
        <f ca="1">VLOOKUP($E397,'1.MetaData'!$B:$H,3,FALSE)</f>
        <v>Stethojulis</v>
      </c>
      <c r="H397" s="40">
        <f ca="1">VLOOKUP($E397,'1.MetaData'!$B:$H,4,FALSE)</f>
        <v>0</v>
      </c>
      <c r="I397" s="194" t="str">
        <f ca="1">VLOOKUP(DNAEXT[[#This Row],[Sample ID]],'2.Tissue'!B:N,13,FALSE)</f>
        <v>NA</v>
      </c>
      <c r="J397" s="26" t="s">
        <v>3451</v>
      </c>
      <c r="K397" s="173" t="s">
        <v>3763</v>
      </c>
      <c r="L397" s="26" t="s">
        <v>929</v>
      </c>
      <c r="M397" s="26"/>
      <c r="N397" s="169"/>
      <c r="O397" s="170">
        <v>77.3</v>
      </c>
      <c r="P397" s="170"/>
      <c r="Q397" s="170"/>
      <c r="R397" s="170"/>
      <c r="S397" s="43">
        <f ca="1">IF(P397="NA", "NA", IF(OR(O397="NA", P397=""), P397, O397/P397))</f>
        <v>0</v>
      </c>
      <c r="T397" s="27">
        <f ca="1">O397*N397</f>
        <v>0</v>
      </c>
      <c r="U397" s="26"/>
      <c r="V397" s="171"/>
      <c r="W397" s="26"/>
      <c r="X397" s="2" t="str" cm="1">
        <f t="array" aca="1" ref="X397" ca="1">IF(B397="","",IF(MAX(IF(B:B=B397,C:C))=C397,"Y","N"))</f>
        <v>Y</v>
      </c>
      <c r="Y397" s="2"/>
      <c r="Z397" s="172"/>
      <c r="AA397" s="2" t="s">
        <v>3145</v>
      </c>
      <c r="AB397" s="2">
        <v>1</v>
      </c>
      <c r="AC397" s="2">
        <v>1</v>
      </c>
      <c r="AD397" s="2" t="s">
        <v>3155</v>
      </c>
      <c r="AE397" s="2" t="s">
        <v>3874</v>
      </c>
    </row>
    <row r="398" spans="1:31" hidden="1" x14ac:dyDescent="0.25">
      <c r="A398" s="115">
        <f ca="1">INDEX('1.MetaData'!A:A, MATCH($E398, '1.MetaData'!$B:$B, 0))</f>
        <v>344</v>
      </c>
      <c r="B398" s="245" t="s">
        <v>3899</v>
      </c>
      <c r="C398" s="14">
        <v>1</v>
      </c>
      <c r="D398" s="14" t="s">
        <v>70</v>
      </c>
      <c r="E398" s="1" t="str">
        <f ca="1">VLOOKUP(B398,'2.Tissue'!$B:$D,2,FALSE)</f>
        <v>OG344</v>
      </c>
      <c r="F398" s="80" t="str">
        <f ca="1">IF(C398&gt;1,_xlfn.CONCAT(B398,"_D",C398),_xlfn.CONCAT(B398,"_D"))</f>
        <v>OG344U_D</v>
      </c>
      <c r="G398" s="58" t="str">
        <f ca="1">VLOOKUP($E398,'1.MetaData'!$B:$H,3,FALSE)</f>
        <v>Stethojulis</v>
      </c>
      <c r="H398" s="40">
        <f ca="1">VLOOKUP($E398,'1.MetaData'!$B:$H,4,FALSE)</f>
        <v>0</v>
      </c>
      <c r="I398" s="194" t="str">
        <f ca="1">VLOOKUP(DNAEXT[[#This Row],[Sample ID]],'2.Tissue'!B:N,13,FALSE)</f>
        <v>NA</v>
      </c>
      <c r="J398" s="26" t="s">
        <v>3451</v>
      </c>
      <c r="K398" s="173" t="s">
        <v>3763</v>
      </c>
      <c r="L398" s="26" t="s">
        <v>929</v>
      </c>
      <c r="M398" s="26"/>
      <c r="N398" s="169"/>
      <c r="O398" s="170">
        <v>273</v>
      </c>
      <c r="P398" s="170"/>
      <c r="Q398" s="170"/>
      <c r="R398" s="170"/>
      <c r="S398" s="43">
        <f ca="1">IF(P398="NA", "NA", IF(OR(O398="NA", P398=""), P398, O398/P398))</f>
        <v>0</v>
      </c>
      <c r="T398" s="27">
        <f ca="1">O398*N398</f>
        <v>0</v>
      </c>
      <c r="U398" s="26"/>
      <c r="V398" s="171"/>
      <c r="W398" s="26"/>
      <c r="X398" s="2" t="str" cm="1">
        <f t="array" aca="1" ref="X398" ca="1">IF(B398="","",IF(MAX(IF(B:B=B398,C:C))=C398,"Y","N"))</f>
        <v>Y</v>
      </c>
      <c r="Y398" s="2"/>
      <c r="Z398" s="172"/>
      <c r="AA398" s="2" t="s">
        <v>3145</v>
      </c>
      <c r="AB398" s="2">
        <v>1</v>
      </c>
      <c r="AC398" s="2">
        <v>1</v>
      </c>
      <c r="AD398" s="2" t="s">
        <v>3155</v>
      </c>
      <c r="AE398" s="2" t="s">
        <v>3874</v>
      </c>
    </row>
    <row r="399" spans="1:31" hidden="1" x14ac:dyDescent="0.25">
      <c r="A399" s="115">
        <f ca="1">INDEX('1.MetaData'!A:A, MATCH($E399, '1.MetaData'!$B:$B, 0))</f>
        <v>345</v>
      </c>
      <c r="B399" s="245" t="s">
        <v>3900</v>
      </c>
      <c r="C399" s="14">
        <v>1</v>
      </c>
      <c r="D399" s="14" t="s">
        <v>70</v>
      </c>
      <c r="E399" s="1" t="str">
        <f ca="1">VLOOKUP(B399,'2.Tissue'!$B:$D,2,FALSE)</f>
        <v>OG345</v>
      </c>
      <c r="F399" s="80" t="str">
        <f ca="1">IF(C399&gt;1,_xlfn.CONCAT(B399,"_D",C399),_xlfn.CONCAT(B399,"_D"))</f>
        <v>OG345U_D</v>
      </c>
      <c r="G399" s="58" t="str">
        <f ca="1">VLOOKUP($E399,'1.MetaData'!$B:$H,3,FALSE)</f>
        <v>Trachinotus baillonii</v>
      </c>
      <c r="H399" s="40" t="str">
        <f ca="1">VLOOKUP($E399,'1.MetaData'!$B:$H,4,FALSE)</f>
        <v>Smallspotted Dart</v>
      </c>
      <c r="I399" s="194" t="str">
        <f ca="1">VLOOKUP(DNAEXT[[#This Row],[Sample ID]],'2.Tissue'!B:N,13,FALSE)</f>
        <v>NA</v>
      </c>
      <c r="J399" s="26" t="s">
        <v>3451</v>
      </c>
      <c r="K399" s="173" t="s">
        <v>3763</v>
      </c>
      <c r="L399" s="26" t="s">
        <v>929</v>
      </c>
      <c r="M399" s="26"/>
      <c r="N399" s="169"/>
      <c r="O399" s="170">
        <v>201</v>
      </c>
      <c r="P399" s="170"/>
      <c r="Q399" s="170"/>
      <c r="R399" s="170"/>
      <c r="S399" s="43">
        <f ca="1">IF(P399="NA", "NA", IF(OR(O399="NA", P399=""), P399, O399/P399))</f>
        <v>0</v>
      </c>
      <c r="T399" s="27">
        <f ca="1">O399*N399</f>
        <v>0</v>
      </c>
      <c r="U399" s="26"/>
      <c r="V399" s="171"/>
      <c r="W399" s="26"/>
      <c r="X399" s="2" t="str" cm="1">
        <f t="array" aca="1" ref="X399" ca="1">IF(B399="","",IF(MAX(IF(B:B=B399,C:C))=C399,"Y","N"))</f>
        <v>Y</v>
      </c>
      <c r="Y399" s="2"/>
      <c r="Z399" s="172"/>
      <c r="AA399" s="2" t="s">
        <v>3145</v>
      </c>
      <c r="AB399" s="2">
        <v>1</v>
      </c>
      <c r="AC399" s="2">
        <v>1</v>
      </c>
      <c r="AD399" s="2" t="s">
        <v>3155</v>
      </c>
      <c r="AE399" s="2" t="s">
        <v>3874</v>
      </c>
    </row>
    <row r="400" spans="1:31" hidden="1" x14ac:dyDescent="0.25">
      <c r="A400" s="115">
        <f ca="1">INDEX('1.MetaData'!A:A, MATCH($E400, '1.MetaData'!$B:$B, 0))</f>
        <v>346</v>
      </c>
      <c r="B400" s="245" t="s">
        <v>3901</v>
      </c>
      <c r="C400" s="14">
        <v>1</v>
      </c>
      <c r="D400" s="14" t="s">
        <v>70</v>
      </c>
      <c r="E400" s="1" t="str">
        <f ca="1">VLOOKUP(B400,'2.Tissue'!$B:$D,2,FALSE)</f>
        <v>OG346</v>
      </c>
      <c r="F400" s="80" t="str">
        <f ca="1">IF(C400&gt;1,_xlfn.CONCAT(B400,"_D",C400),_xlfn.CONCAT(B400,"_D"))</f>
        <v>OG346U_D</v>
      </c>
      <c r="G400" s="58" t="str">
        <f ca="1">VLOOKUP($E400,'1.MetaData'!$B:$H,3,FALSE)</f>
        <v>Variola louti</v>
      </c>
      <c r="H400" s="40" t="str">
        <f ca="1">VLOOKUP($E400,'1.MetaData'!$B:$H,4,FALSE)</f>
        <v>Coronation Trout</v>
      </c>
      <c r="I400" s="194" t="str">
        <f ca="1">VLOOKUP(DNAEXT[[#This Row],[Sample ID]],'2.Tissue'!B:N,13,FALSE)</f>
        <v>NA</v>
      </c>
      <c r="J400" s="26" t="s">
        <v>3451</v>
      </c>
      <c r="K400" s="173" t="s">
        <v>3763</v>
      </c>
      <c r="L400" s="26" t="s">
        <v>929</v>
      </c>
      <c r="M400" s="26"/>
      <c r="N400" s="169"/>
      <c r="O400" s="170">
        <v>537</v>
      </c>
      <c r="P400" s="170"/>
      <c r="Q400" s="170"/>
      <c r="R400" s="170"/>
      <c r="S400" s="43">
        <f ca="1">IF(P400="NA", "NA", IF(OR(O400="NA", P400=""), P400, O400/P400))</f>
        <v>0</v>
      </c>
      <c r="T400" s="27">
        <f ca="1">O400*N400</f>
        <v>0</v>
      </c>
      <c r="U400" s="26"/>
      <c r="V400" s="171"/>
      <c r="W400" s="26"/>
      <c r="X400" s="2" t="str" cm="1">
        <f t="array" aca="1" ref="X400" ca="1">IF(B400="","",IF(MAX(IF(B:B=B400,C:C))=C400,"Y","N"))</f>
        <v>Y</v>
      </c>
      <c r="Y400" s="2"/>
      <c r="Z400" s="172"/>
      <c r="AA400" s="2" t="s">
        <v>3145</v>
      </c>
      <c r="AB400" s="2">
        <v>1</v>
      </c>
      <c r="AC400" s="2">
        <v>1</v>
      </c>
      <c r="AD400" s="2" t="s">
        <v>3155</v>
      </c>
      <c r="AE400" s="2" t="s">
        <v>3874</v>
      </c>
    </row>
    <row r="401" spans="1:31" hidden="1" x14ac:dyDescent="0.25">
      <c r="A401" s="115">
        <f ca="1">INDEX('1.MetaData'!A:A, MATCH($E401, '1.MetaData'!$B:$B, 0))</f>
        <v>347</v>
      </c>
      <c r="B401" s="245" t="s">
        <v>3902</v>
      </c>
      <c r="C401" s="14">
        <v>1</v>
      </c>
      <c r="D401" s="14" t="s">
        <v>70</v>
      </c>
      <c r="E401" s="1" t="str">
        <f ca="1">VLOOKUP(B401,'2.Tissue'!$B:$D,2,FALSE)</f>
        <v>OG347</v>
      </c>
      <c r="F401" s="80" t="str">
        <f ca="1">IF(C401&gt;1,_xlfn.CONCAT(B401,"_D",C401),_xlfn.CONCAT(B401,"_D"))</f>
        <v>OG347U_D</v>
      </c>
      <c r="G401" s="58" t="str">
        <f ca="1">VLOOKUP($E401,'1.MetaData'!$B:$H,3,FALSE)</f>
        <v>Neosebastes thetidis</v>
      </c>
      <c r="H401" s="40" t="str">
        <f ca="1">VLOOKUP($E401,'1.MetaData'!$B:$H,4,FALSE)</f>
        <v>Thetis fish</v>
      </c>
      <c r="I401" s="194" t="str">
        <f ca="1">VLOOKUP(DNAEXT[[#This Row],[Sample ID]],'2.Tissue'!B:N,13,FALSE)</f>
        <v>NA</v>
      </c>
      <c r="J401" s="26" t="s">
        <v>3451</v>
      </c>
      <c r="K401" s="173" t="s">
        <v>3903</v>
      </c>
      <c r="L401" s="26" t="s">
        <v>929</v>
      </c>
      <c r="M401" s="26"/>
      <c r="N401" s="169"/>
      <c r="O401" s="170">
        <v>4.54</v>
      </c>
      <c r="P401" s="170"/>
      <c r="Q401" s="170"/>
      <c r="R401" s="170"/>
      <c r="S401" s="43">
        <f ca="1">IF(P401="NA", "NA", IF(OR(O401="NA", P401=""), P401, O401/P401))</f>
        <v>0</v>
      </c>
      <c r="T401" s="27">
        <f ca="1">O401*N401</f>
        <v>0</v>
      </c>
      <c r="U401" s="26"/>
      <c r="V401" s="171"/>
      <c r="W401" s="26"/>
      <c r="X401" s="2" t="str" cm="1">
        <f t="array" aca="1" ref="X401" ca="1">IF(B401="","",IF(MAX(IF(B:B=B401,C:C))=C401,"Y","N"))</f>
        <v>Y</v>
      </c>
      <c r="Y401" s="2"/>
      <c r="Z401" s="172"/>
      <c r="AA401" s="2" t="s">
        <v>3145</v>
      </c>
      <c r="AB401" s="2">
        <v>1</v>
      </c>
      <c r="AC401" s="2">
        <v>1</v>
      </c>
      <c r="AD401" s="2" t="s">
        <v>3155</v>
      </c>
      <c r="AE401" s="2" t="s">
        <v>3874</v>
      </c>
    </row>
    <row r="402" spans="1:31" hidden="1" x14ac:dyDescent="0.25">
      <c r="A402" s="115">
        <f ca="1">INDEX('1.MetaData'!A:A, MATCH($E402, '1.MetaData'!$B:$B, 0))</f>
        <v>348</v>
      </c>
      <c r="B402" s="245" t="s">
        <v>3904</v>
      </c>
      <c r="C402" s="14">
        <v>1</v>
      </c>
      <c r="D402" s="14" t="s">
        <v>70</v>
      </c>
      <c r="E402" s="1" t="str">
        <f ca="1">VLOOKUP(B402,'2.Tissue'!$B:$D,2,FALSE)</f>
        <v>OG348</v>
      </c>
      <c r="F402" s="80" t="str">
        <f ca="1">IF(C402&gt;1,_xlfn.CONCAT(B402,"_D",C402),_xlfn.CONCAT(B402,"_D"))</f>
        <v>OG348U_D</v>
      </c>
      <c r="G402" s="58">
        <f ca="1">VLOOKUP($E402,'1.MetaData'!$B:$H,3,FALSE)</f>
        <v>0</v>
      </c>
      <c r="H402" s="40">
        <f ca="1">VLOOKUP($E402,'1.MetaData'!$B:$H,4,FALSE)</f>
        <v>0</v>
      </c>
      <c r="I402" s="194" t="str">
        <f ca="1">VLOOKUP(DNAEXT[[#This Row],[Sample ID]],'2.Tissue'!B:N,13,FALSE)</f>
        <v>NA</v>
      </c>
      <c r="J402" s="26" t="s">
        <v>3451</v>
      </c>
      <c r="K402" s="173"/>
      <c r="L402" s="26" t="s">
        <v>929</v>
      </c>
      <c r="M402" s="26"/>
      <c r="N402" s="169"/>
      <c r="O402" s="170">
        <v>6.17</v>
      </c>
      <c r="P402" s="170"/>
      <c r="Q402" s="170"/>
      <c r="R402" s="170"/>
      <c r="S402" s="43">
        <f ca="1">IF(P402="NA", "NA", IF(OR(O402="NA", P402=""), P402, O402/P402))</f>
        <v>0</v>
      </c>
      <c r="T402" s="27">
        <f ca="1">O402*N402</f>
        <v>0</v>
      </c>
      <c r="U402" s="26"/>
      <c r="V402" s="171"/>
      <c r="W402" s="26"/>
      <c r="X402" s="2" t="str" cm="1">
        <f t="array" aca="1" ref="X402" ca="1">IF(B402="","",IF(MAX(IF(B:B=B402,C:C))=C402,"Y","N"))</f>
        <v>Y</v>
      </c>
      <c r="Y402" s="2"/>
      <c r="Z402" s="172"/>
      <c r="AA402" s="2" t="s">
        <v>3145</v>
      </c>
      <c r="AB402" s="2">
        <v>1</v>
      </c>
      <c r="AC402" s="2">
        <v>1</v>
      </c>
      <c r="AD402" s="2" t="s">
        <v>3155</v>
      </c>
      <c r="AE402" s="2" t="s">
        <v>3874</v>
      </c>
    </row>
    <row r="403" spans="1:31" hidden="1" x14ac:dyDescent="0.25">
      <c r="A403" s="115">
        <f ca="1">INDEX('1.MetaData'!A:A, MATCH($E403, '1.MetaData'!$B:$B, 0))</f>
        <v>349</v>
      </c>
      <c r="B403" s="245" t="s">
        <v>3905</v>
      </c>
      <c r="C403" s="14">
        <v>1</v>
      </c>
      <c r="D403" s="14" t="s">
        <v>70</v>
      </c>
      <c r="E403" s="1" t="str">
        <f ca="1">VLOOKUP(B403,'2.Tissue'!$B:$D,2,FALSE)</f>
        <v>OG349</v>
      </c>
      <c r="F403" s="80" t="str">
        <f ca="1">IF(C403&gt;1,_xlfn.CONCAT(B403,"_D",C403),_xlfn.CONCAT(B403,"_D"))</f>
        <v>OG349U_D</v>
      </c>
      <c r="G403" s="58" t="str">
        <f ca="1">VLOOKUP($E403,'1.MetaData'!$B:$H,3,FALSE)</f>
        <v>Acanthocybium solandri</v>
      </c>
      <c r="H403" s="40" t="str">
        <f ca="1">VLOOKUP($E403,'1.MetaData'!$B:$H,4,FALSE)</f>
        <v>Wahoo</v>
      </c>
      <c r="I403" s="194" t="str">
        <f ca="1">VLOOKUP(DNAEXT[[#This Row],[Sample ID]],'2.Tissue'!B:N,13,FALSE)</f>
        <v>NA</v>
      </c>
      <c r="J403" s="26" t="s">
        <v>3451</v>
      </c>
      <c r="K403" s="173" t="s">
        <v>3906</v>
      </c>
      <c r="L403" s="26" t="s">
        <v>929</v>
      </c>
      <c r="M403" s="26"/>
      <c r="N403" s="169"/>
      <c r="O403" s="170">
        <v>14.7</v>
      </c>
      <c r="P403" s="170"/>
      <c r="Q403" s="170"/>
      <c r="R403" s="170"/>
      <c r="S403" s="43">
        <f ca="1">IF(P403="NA", "NA", IF(OR(O403="NA", P403=""), P403, O403/P403))</f>
        <v>0</v>
      </c>
      <c r="T403" s="27">
        <f ca="1">O403*N403</f>
        <v>0</v>
      </c>
      <c r="U403" s="26"/>
      <c r="V403" s="171"/>
      <c r="W403" s="26"/>
      <c r="X403" s="2" t="str" cm="1">
        <f t="array" aca="1" ref="X403" ca="1">IF(B403="","",IF(MAX(IF(B:B=B403,C:C))=C403,"Y","N"))</f>
        <v>Y</v>
      </c>
      <c r="Y403" s="2"/>
      <c r="Z403" s="172"/>
      <c r="AA403" s="2" t="s">
        <v>3145</v>
      </c>
      <c r="AB403" s="2">
        <v>1</v>
      </c>
      <c r="AC403" s="2">
        <v>1</v>
      </c>
      <c r="AD403" s="2" t="s">
        <v>3155</v>
      </c>
      <c r="AE403" s="2" t="s">
        <v>3874</v>
      </c>
    </row>
    <row r="404" spans="1:31" hidden="1" x14ac:dyDescent="0.25">
      <c r="A404" s="115">
        <f ca="1">INDEX('1.MetaData'!A:A, MATCH($E404, '1.MetaData'!$B:$B, 0))</f>
        <v>350</v>
      </c>
      <c r="B404" s="245" t="s">
        <v>3907</v>
      </c>
      <c r="C404" s="14">
        <v>1</v>
      </c>
      <c r="D404" s="14" t="s">
        <v>70</v>
      </c>
      <c r="E404" s="1" t="str">
        <f ca="1">VLOOKUP(B404,'2.Tissue'!$B:$D,2,FALSE)</f>
        <v>OG350</v>
      </c>
      <c r="F404" s="80" t="str">
        <f ca="1">IF(C404&gt;1,_xlfn.CONCAT(B404,"_D",C404),_xlfn.CONCAT(B404,"_D"))</f>
        <v>OG350U_D</v>
      </c>
      <c r="G404" s="58" t="str">
        <f ca="1">VLOOKUP($E404,'1.MetaData'!$B:$H,3,FALSE)</f>
        <v>Cephalopholis aurantia</v>
      </c>
      <c r="H404" s="40" t="str">
        <f ca="1">VLOOKUP($E404,'1.MetaData'!$B:$H,4,FALSE)</f>
        <v>Golden Hind</v>
      </c>
      <c r="I404" s="194" t="str">
        <f ca="1">VLOOKUP(DNAEXT[[#This Row],[Sample ID]],'2.Tissue'!B:N,13,FALSE)</f>
        <v>NA</v>
      </c>
      <c r="J404" s="26" t="s">
        <v>3451</v>
      </c>
      <c r="K404" s="173" t="s">
        <v>3908</v>
      </c>
      <c r="L404" s="26" t="s">
        <v>929</v>
      </c>
      <c r="M404" s="26"/>
      <c r="N404" s="169"/>
      <c r="O404" s="170">
        <v>23.5</v>
      </c>
      <c r="P404" s="170"/>
      <c r="Q404" s="170"/>
      <c r="R404" s="170"/>
      <c r="S404" s="43">
        <f ca="1">IF(P404="NA", "NA", IF(OR(O404="NA", P404=""), P404, O404/P404))</f>
        <v>0</v>
      </c>
      <c r="T404" s="27">
        <f ca="1">O404*N404</f>
        <v>0</v>
      </c>
      <c r="U404" s="26"/>
      <c r="V404" s="171"/>
      <c r="W404" s="26"/>
      <c r="X404" s="2" t="str" cm="1">
        <f t="array" aca="1" ref="X404" ca="1">IF(B404="","",IF(MAX(IF(B:B=B404,C:C))=C404,"Y","N"))</f>
        <v>Y</v>
      </c>
      <c r="Y404" s="2"/>
      <c r="Z404" s="172"/>
      <c r="AA404" s="2" t="s">
        <v>3145</v>
      </c>
      <c r="AB404" s="2">
        <v>1</v>
      </c>
      <c r="AC404" s="2">
        <v>1</v>
      </c>
      <c r="AD404" s="2" t="s">
        <v>3155</v>
      </c>
      <c r="AE404" s="2" t="s">
        <v>3874</v>
      </c>
    </row>
    <row r="405" spans="1:31" hidden="1" x14ac:dyDescent="0.25">
      <c r="A405" s="115">
        <f ca="1">INDEX('1.MetaData'!A:A, MATCH($E405, '1.MetaData'!$B:$B, 0))</f>
        <v>351</v>
      </c>
      <c r="B405" s="245" t="s">
        <v>3909</v>
      </c>
      <c r="C405" s="14">
        <v>1</v>
      </c>
      <c r="D405" s="14" t="s">
        <v>70</v>
      </c>
      <c r="E405" s="1" t="str">
        <f ca="1">VLOOKUP(B405,'2.Tissue'!$B:$D,2,FALSE)</f>
        <v>OG351</v>
      </c>
      <c r="F405" s="80" t="str">
        <f ca="1">IF(C405&gt;1,_xlfn.CONCAT(B405,"_D",C405),_xlfn.CONCAT(B405,"_D"))</f>
        <v>OG351U_D</v>
      </c>
      <c r="G405" s="58" t="str">
        <f ca="1">VLOOKUP($E405,'1.MetaData'!$B:$H,3,FALSE)</f>
        <v>Lethrinus variegatus</v>
      </c>
      <c r="H405" s="40">
        <f ca="1">VLOOKUP($E405,'1.MetaData'!$B:$H,4,FALSE)</f>
        <v>0</v>
      </c>
      <c r="I405" s="194" t="str">
        <f ca="1">VLOOKUP(DNAEXT[[#This Row],[Sample ID]],'2.Tissue'!B:N,13,FALSE)</f>
        <v>NA</v>
      </c>
      <c r="J405" s="26" t="s">
        <v>3451</v>
      </c>
      <c r="K405" s="173" t="s">
        <v>3763</v>
      </c>
      <c r="L405" s="26" t="s">
        <v>929</v>
      </c>
      <c r="M405" s="26"/>
      <c r="N405" s="169"/>
      <c r="O405" s="170">
        <v>208</v>
      </c>
      <c r="P405" s="170"/>
      <c r="Q405" s="170"/>
      <c r="R405" s="170"/>
      <c r="S405" s="43">
        <f ca="1">IF(P405="NA", "NA", IF(OR(O405="NA", P405=""), P405, O405/P405))</f>
        <v>0</v>
      </c>
      <c r="T405" s="27">
        <f ca="1">O405*N405</f>
        <v>0</v>
      </c>
      <c r="U405" s="26"/>
      <c r="V405" s="171"/>
      <c r="W405" s="26"/>
      <c r="X405" s="2" t="str" cm="1">
        <f t="array" aca="1" ref="X405" ca="1">IF(B405="","",IF(MAX(IF(B:B=B405,C:C))=C405,"Y","N"))</f>
        <v>Y</v>
      </c>
      <c r="Y405" s="2"/>
      <c r="Z405" s="172"/>
      <c r="AA405" s="2" t="s">
        <v>3145</v>
      </c>
      <c r="AB405" s="2">
        <v>1</v>
      </c>
      <c r="AC405" s="2">
        <v>1</v>
      </c>
      <c r="AD405" s="2" t="s">
        <v>3155</v>
      </c>
      <c r="AE405" s="2" t="s">
        <v>3874</v>
      </c>
    </row>
    <row r="406" spans="1:31" hidden="1" x14ac:dyDescent="0.25">
      <c r="A406" s="115">
        <f ca="1">INDEX('1.MetaData'!A:A, MATCH($E406, '1.MetaData'!$B:$B, 0))</f>
        <v>352</v>
      </c>
      <c r="B406" s="245" t="s">
        <v>3910</v>
      </c>
      <c r="C406" s="14">
        <v>1</v>
      </c>
      <c r="D406" s="14" t="s">
        <v>70</v>
      </c>
      <c r="E406" s="1" t="str">
        <f ca="1">VLOOKUP(B406,'2.Tissue'!$B:$D,2,FALSE)</f>
        <v>OG352</v>
      </c>
      <c r="F406" s="80" t="str">
        <f ca="1">IF(C406&gt;1,_xlfn.CONCAT(B406,"_D",C406),_xlfn.CONCAT(B406,"_D"))</f>
        <v>OG352U_D</v>
      </c>
      <c r="G406" s="58" t="str">
        <f ca="1">VLOOKUP($E406,'1.MetaData'!$B:$H,3,FALSE)</f>
        <v>Lethrinus xanthochilus</v>
      </c>
      <c r="H406" s="40" t="str">
        <f ca="1">VLOOKUP($E406,'1.MetaData'!$B:$H,4,FALSE)</f>
        <v>Yellowlip Emperor</v>
      </c>
      <c r="I406" s="194" t="str">
        <f ca="1">VLOOKUP(DNAEXT[[#This Row],[Sample ID]],'2.Tissue'!B:N,13,FALSE)</f>
        <v>NA</v>
      </c>
      <c r="J406" s="26" t="s">
        <v>3451</v>
      </c>
      <c r="K406" s="173" t="s">
        <v>3763</v>
      </c>
      <c r="L406" s="26" t="s">
        <v>929</v>
      </c>
      <c r="M406" s="26"/>
      <c r="N406" s="169"/>
      <c r="O406" s="170">
        <v>236</v>
      </c>
      <c r="P406" s="170"/>
      <c r="Q406" s="170"/>
      <c r="R406" s="170"/>
      <c r="S406" s="43">
        <f ca="1">IF(P406="NA", "NA", IF(OR(O406="NA", P406=""), P406, O406/P406))</f>
        <v>0</v>
      </c>
      <c r="T406" s="27">
        <f ca="1">O406*N406</f>
        <v>0</v>
      </c>
      <c r="U406" s="26"/>
      <c r="V406" s="171"/>
      <c r="W406" s="26"/>
      <c r="X406" s="2" t="str" cm="1">
        <f t="array" aca="1" ref="X406" ca="1">IF(B406="","",IF(MAX(IF(B:B=B406,C:C))=C406,"Y","N"))</f>
        <v>Y</v>
      </c>
      <c r="Y406" s="2"/>
      <c r="Z406" s="172"/>
      <c r="AA406" s="2" t="s">
        <v>3145</v>
      </c>
      <c r="AB406" s="2">
        <v>1</v>
      </c>
      <c r="AC406" s="2">
        <v>1</v>
      </c>
      <c r="AD406" s="2" t="s">
        <v>3155</v>
      </c>
      <c r="AE406" s="2" t="s">
        <v>3874</v>
      </c>
    </row>
    <row r="407" spans="1:31" hidden="1" x14ac:dyDescent="0.25">
      <c r="A407" s="115">
        <f ca="1">INDEX('1.MetaData'!A:A, MATCH($E407, '1.MetaData'!$B:$B, 0))</f>
        <v>353</v>
      </c>
      <c r="B407" s="245" t="s">
        <v>3911</v>
      </c>
      <c r="C407" s="14">
        <v>1</v>
      </c>
      <c r="D407" s="14" t="s">
        <v>70</v>
      </c>
      <c r="E407" s="1" t="str">
        <f ca="1">VLOOKUP(B407,'2.Tissue'!$B:$D,2,FALSE)</f>
        <v>OG353</v>
      </c>
      <c r="F407" s="80" t="str">
        <f ca="1">IF(C407&gt;1,_xlfn.CONCAT(B407,"_D",C407),_xlfn.CONCAT(B407,"_D"))</f>
        <v>OG353U_D</v>
      </c>
      <c r="G407" s="58" t="str">
        <f ca="1">VLOOKUP($E407,'1.MetaData'!$B:$H,3,FALSE)</f>
        <v>Lutjanus carponotatus</v>
      </c>
      <c r="H407" s="40" t="str">
        <f ca="1">VLOOKUP($E407,'1.MetaData'!$B:$H,4,FALSE)</f>
        <v>Stripey Snapper</v>
      </c>
      <c r="I407" s="194" t="str">
        <f ca="1">VLOOKUP(DNAEXT[[#This Row],[Sample ID]],'2.Tissue'!B:N,13,FALSE)</f>
        <v>NA</v>
      </c>
      <c r="J407" s="26" t="s">
        <v>3451</v>
      </c>
      <c r="K407" s="173" t="s">
        <v>3763</v>
      </c>
      <c r="L407" s="26" t="s">
        <v>929</v>
      </c>
      <c r="M407" s="26"/>
      <c r="N407" s="169"/>
      <c r="O407" s="170">
        <v>138</v>
      </c>
      <c r="P407" s="170"/>
      <c r="Q407" s="170"/>
      <c r="R407" s="170"/>
      <c r="S407" s="43">
        <f ca="1">IF(P407="NA", "NA", IF(OR(O407="NA", P407=""), P407, O407/P407))</f>
        <v>0</v>
      </c>
      <c r="T407" s="27">
        <f ca="1">O407*N407</f>
        <v>0</v>
      </c>
      <c r="U407" s="26"/>
      <c r="V407" s="171"/>
      <c r="W407" s="26"/>
      <c r="X407" s="2" t="str" cm="1">
        <f t="array" aca="1" ref="X407" ca="1">IF(B407="","",IF(MAX(IF(B:B=B407,C:C))=C407,"Y","N"))</f>
        <v>Y</v>
      </c>
      <c r="Y407" s="2"/>
      <c r="Z407" s="172"/>
      <c r="AA407" s="2" t="s">
        <v>3145</v>
      </c>
      <c r="AB407" s="2">
        <v>1</v>
      </c>
      <c r="AC407" s="2">
        <v>1</v>
      </c>
      <c r="AD407" s="2" t="s">
        <v>3155</v>
      </c>
      <c r="AE407" s="2" t="s">
        <v>3874</v>
      </c>
    </row>
    <row r="408" spans="1:31" hidden="1" x14ac:dyDescent="0.25">
      <c r="A408" s="115">
        <f ca="1">INDEX('1.MetaData'!A:A, MATCH($E408, '1.MetaData'!$B:$B, 0))</f>
        <v>354</v>
      </c>
      <c r="B408" s="245" t="s">
        <v>3912</v>
      </c>
      <c r="C408" s="14">
        <v>1</v>
      </c>
      <c r="D408" s="14" t="s">
        <v>70</v>
      </c>
      <c r="E408" s="1" t="str">
        <f ca="1">VLOOKUP(B408,'2.Tissue'!$B:$D,2,FALSE)</f>
        <v>OG354</v>
      </c>
      <c r="F408" s="80" t="str">
        <f ca="1">IF(C408&gt;1,_xlfn.CONCAT(B408,"_D",C408),_xlfn.CONCAT(B408,"_D"))</f>
        <v>OG354U_D</v>
      </c>
      <c r="G408" s="58" t="str">
        <f ca="1">VLOOKUP($E408,'1.MetaData'!$B:$H,3,FALSE)</f>
        <v>Cephalopholis sonnerati</v>
      </c>
      <c r="H408" s="40" t="str">
        <f ca="1">VLOOKUP($E408,'1.MetaData'!$B:$H,4,FALSE)</f>
        <v>Tomato Hind</v>
      </c>
      <c r="I408" s="194" t="str">
        <f ca="1">VLOOKUP(DNAEXT[[#This Row],[Sample ID]],'2.Tissue'!B:N,13,FALSE)</f>
        <v>NA</v>
      </c>
      <c r="J408" s="26" t="s">
        <v>3451</v>
      </c>
      <c r="K408" s="173"/>
      <c r="L408" s="26" t="s">
        <v>929</v>
      </c>
      <c r="M408" s="26"/>
      <c r="N408" s="169"/>
      <c r="O408" s="170">
        <v>6.49</v>
      </c>
      <c r="P408" s="170"/>
      <c r="Q408" s="170"/>
      <c r="R408" s="170"/>
      <c r="S408" s="43">
        <f ca="1">IF(P408="NA", "NA", IF(OR(O408="NA", P408=""), P408, O408/P408))</f>
        <v>0</v>
      </c>
      <c r="T408" s="27">
        <f ca="1">O408*N408</f>
        <v>0</v>
      </c>
      <c r="U408" s="26"/>
      <c r="V408" s="171"/>
      <c r="W408" s="26"/>
      <c r="X408" s="2" t="str" cm="1">
        <f t="array" aca="1" ref="X408" ca="1">IF(B408="","",IF(MAX(IF(B:B=B408,C:C))=C408,"Y","N"))</f>
        <v>Y</v>
      </c>
      <c r="Y408" s="2"/>
      <c r="Z408" s="172"/>
      <c r="AA408" s="2" t="s">
        <v>3145</v>
      </c>
      <c r="AB408" s="2">
        <v>1</v>
      </c>
      <c r="AC408" s="2">
        <v>1</v>
      </c>
      <c r="AD408" s="2" t="s">
        <v>3155</v>
      </c>
      <c r="AE408" s="2" t="s">
        <v>3874</v>
      </c>
    </row>
    <row r="409" spans="1:31" hidden="1" x14ac:dyDescent="0.25">
      <c r="A409" s="115">
        <f ca="1">INDEX('1.MetaData'!A:A, MATCH($E409, '1.MetaData'!$B:$B, 0))</f>
        <v>355</v>
      </c>
      <c r="B409" s="245" t="s">
        <v>3913</v>
      </c>
      <c r="C409" s="14">
        <v>1</v>
      </c>
      <c r="D409" s="14" t="s">
        <v>70</v>
      </c>
      <c r="E409" s="1" t="str">
        <f ca="1">VLOOKUP(B409,'2.Tissue'!$B:$D,2,FALSE)</f>
        <v>OG355</v>
      </c>
      <c r="F409" s="80" t="str">
        <f ca="1">IF(C409&gt;1,_xlfn.CONCAT(B409,"_D",C409),_xlfn.CONCAT(B409,"_D"))</f>
        <v>OG355U_D</v>
      </c>
      <c r="G409" s="58" t="str">
        <f ca="1">VLOOKUP($E409,'1.MetaData'!$B:$H,3,FALSE)</f>
        <v>Chlorurus microrhinos</v>
      </c>
      <c r="H409" s="40" t="str">
        <f ca="1">VLOOKUP($E409,'1.MetaData'!$B:$H,4,FALSE)</f>
        <v>Blunt-head Parrotfish</v>
      </c>
      <c r="I409" s="194" t="str">
        <f ca="1">VLOOKUP(DNAEXT[[#This Row],[Sample ID]],'2.Tissue'!B:N,13,FALSE)</f>
        <v>NA</v>
      </c>
      <c r="J409" s="26" t="s">
        <v>3451</v>
      </c>
      <c r="K409" s="173" t="s">
        <v>3754</v>
      </c>
      <c r="L409" s="26" t="s">
        <v>929</v>
      </c>
      <c r="M409" s="26"/>
      <c r="N409" s="169"/>
      <c r="O409" s="170">
        <v>19.3</v>
      </c>
      <c r="P409" s="170"/>
      <c r="Q409" s="170"/>
      <c r="R409" s="170"/>
      <c r="S409" s="43">
        <f ca="1">IF(P409="NA", "NA", IF(OR(O409="NA", P409=""), P409, O409/P409))</f>
        <v>0</v>
      </c>
      <c r="T409" s="27">
        <f ca="1">O409*N409</f>
        <v>0</v>
      </c>
      <c r="U409" s="26"/>
      <c r="V409" s="171"/>
      <c r="W409" s="26"/>
      <c r="X409" s="2" t="str" cm="1">
        <f t="array" aca="1" ref="X409" ca="1">IF(B409="","",IF(MAX(IF(B:B=B409,C:C))=C409,"Y","N"))</f>
        <v>Y</v>
      </c>
      <c r="Y409" s="2"/>
      <c r="Z409" s="172"/>
      <c r="AA409" s="2" t="s">
        <v>3145</v>
      </c>
      <c r="AB409" s="2">
        <v>1</v>
      </c>
      <c r="AC409" s="2">
        <v>1</v>
      </c>
      <c r="AD409" s="2" t="s">
        <v>3155</v>
      </c>
      <c r="AE409" s="2" t="s">
        <v>3874</v>
      </c>
    </row>
    <row r="410" spans="1:31" hidden="1" x14ac:dyDescent="0.25">
      <c r="A410" s="115">
        <f ca="1">INDEX('1.MetaData'!A:A, MATCH($E410, '1.MetaData'!$B:$B, 0))</f>
        <v>356</v>
      </c>
      <c r="B410" s="245" t="s">
        <v>3914</v>
      </c>
      <c r="C410" s="14">
        <v>1</v>
      </c>
      <c r="D410" s="14" t="s">
        <v>70</v>
      </c>
      <c r="E410" s="1" t="str">
        <f ca="1">VLOOKUP(B410,'2.Tissue'!$B:$D,2,FALSE)</f>
        <v>OG356</v>
      </c>
      <c r="F410" s="80" t="str">
        <f ca="1">IF(C410&gt;1,_xlfn.CONCAT(B410,"_D",C410),_xlfn.CONCAT(B410,"_D"))</f>
        <v>OG356U_D</v>
      </c>
      <c r="G410" s="58" t="str">
        <f ca="1">VLOOKUP($E410,'1.MetaData'!$B:$H,3,FALSE)</f>
        <v>Chlorurus microrhinos</v>
      </c>
      <c r="H410" s="40" t="str">
        <f ca="1">VLOOKUP($E410,'1.MetaData'!$B:$H,4,FALSE)</f>
        <v>Steephead parrotfish</v>
      </c>
      <c r="I410" s="194" t="str">
        <f ca="1">VLOOKUP(DNAEXT[[#This Row],[Sample ID]],'2.Tissue'!B:N,13,FALSE)</f>
        <v>NA</v>
      </c>
      <c r="J410" s="26" t="s">
        <v>3451</v>
      </c>
      <c r="K410" s="173" t="s">
        <v>3915</v>
      </c>
      <c r="L410" s="26" t="s">
        <v>929</v>
      </c>
      <c r="M410" s="26"/>
      <c r="N410" s="169"/>
      <c r="O410" s="170">
        <v>42.7</v>
      </c>
      <c r="P410" s="170"/>
      <c r="Q410" s="170"/>
      <c r="R410" s="170"/>
      <c r="S410" s="43">
        <f ca="1">IF(P410="NA", "NA", IF(OR(O410="NA", P410=""), P410, O410/P410))</f>
        <v>0</v>
      </c>
      <c r="T410" s="27">
        <f ca="1">O410*N410</f>
        <v>0</v>
      </c>
      <c r="U410" s="26"/>
      <c r="V410" s="171"/>
      <c r="W410" s="26"/>
      <c r="X410" s="2" t="str" cm="1">
        <f t="array" aca="1" ref="X410" ca="1">IF(B410="","",IF(MAX(IF(B:B=B410,C:C))=C410,"Y","N"))</f>
        <v>Y</v>
      </c>
      <c r="Y410" s="2"/>
      <c r="Z410" s="172"/>
      <c r="AA410" s="2" t="s">
        <v>3145</v>
      </c>
      <c r="AB410" s="2">
        <v>1</v>
      </c>
      <c r="AC410" s="2">
        <v>1</v>
      </c>
      <c r="AD410" s="2" t="s">
        <v>3155</v>
      </c>
      <c r="AE410" s="2" t="s">
        <v>3874</v>
      </c>
    </row>
    <row r="411" spans="1:31" hidden="1" x14ac:dyDescent="0.25">
      <c r="A411" s="115">
        <f ca="1">INDEX('1.MetaData'!A:A, MATCH($E411, '1.MetaData'!$B:$B, 0))</f>
        <v>357</v>
      </c>
      <c r="B411" s="245" t="s">
        <v>3916</v>
      </c>
      <c r="C411" s="14">
        <v>1</v>
      </c>
      <c r="D411" s="14" t="s">
        <v>70</v>
      </c>
      <c r="E411" s="1" t="str">
        <f ca="1">VLOOKUP(B411,'2.Tissue'!$B:$D,2,FALSE)</f>
        <v>OG357</v>
      </c>
      <c r="F411" s="80" t="str">
        <f ca="1">IF(C411&gt;1,_xlfn.CONCAT(B411,"_D",C411),_xlfn.CONCAT(B411,"_D"))</f>
        <v>OG357U_D</v>
      </c>
      <c r="G411" s="58" t="str">
        <f ca="1">VLOOKUP($E411,'1.MetaData'!$B:$H,3,FALSE)</f>
        <v>Nemipterus furcosus</v>
      </c>
      <c r="H411" s="40" t="str">
        <f ca="1">VLOOKUP($E411,'1.MetaData'!$B:$H,4,FALSE)</f>
        <v>Fork-tailed threadfin bream</v>
      </c>
      <c r="I411" s="194" t="str">
        <f ca="1">VLOOKUP(DNAEXT[[#This Row],[Sample ID]],'2.Tissue'!B:N,13,FALSE)</f>
        <v>NA</v>
      </c>
      <c r="J411" s="26" t="s">
        <v>3451</v>
      </c>
      <c r="K411" s="173" t="s">
        <v>3917</v>
      </c>
      <c r="L411" s="26" t="s">
        <v>929</v>
      </c>
      <c r="M411" s="26"/>
      <c r="N411" s="169"/>
      <c r="O411" s="170">
        <v>37.5</v>
      </c>
      <c r="P411" s="170"/>
      <c r="Q411" s="170"/>
      <c r="R411" s="170"/>
      <c r="S411" s="43">
        <f ca="1">IF(P411="NA", "NA", IF(OR(O411="NA", P411=""), P411, O411/P411))</f>
        <v>0</v>
      </c>
      <c r="T411" s="27">
        <f ca="1">O411*N411</f>
        <v>0</v>
      </c>
      <c r="U411" s="26"/>
      <c r="V411" s="171"/>
      <c r="W411" s="26"/>
      <c r="X411" s="2" t="str" cm="1">
        <f t="array" aca="1" ref="X411" ca="1">IF(B411="","",IF(MAX(IF(B:B=B411,C:C))=C411,"Y","N"))</f>
        <v>Y</v>
      </c>
      <c r="Y411" s="2"/>
      <c r="Z411" s="172"/>
      <c r="AA411" s="2" t="s">
        <v>3145</v>
      </c>
      <c r="AB411" s="2">
        <v>1</v>
      </c>
      <c r="AC411" s="2">
        <v>1</v>
      </c>
      <c r="AD411" s="2" t="s">
        <v>3155</v>
      </c>
      <c r="AE411" s="2" t="s">
        <v>3874</v>
      </c>
    </row>
    <row r="412" spans="1:31" hidden="1" x14ac:dyDescent="0.25">
      <c r="A412" s="115">
        <f ca="1">INDEX('1.MetaData'!A:A, MATCH($E412, '1.MetaData'!$B:$B, 0))</f>
        <v>358</v>
      </c>
      <c r="B412" s="245" t="s">
        <v>3918</v>
      </c>
      <c r="C412" s="14">
        <v>1</v>
      </c>
      <c r="D412" s="14" t="s">
        <v>70</v>
      </c>
      <c r="E412" s="1" t="str">
        <f ca="1">VLOOKUP(B412,'2.Tissue'!$B:$D,2,FALSE)</f>
        <v>OG358</v>
      </c>
      <c r="F412" s="80" t="str">
        <f ca="1">IF(C412&gt;1,_xlfn.CONCAT(B412,"_D",C412),_xlfn.CONCAT(B412,"_D"))</f>
        <v>OG358U_D</v>
      </c>
      <c r="G412" s="58" t="str">
        <f ca="1">VLOOKUP($E412,'1.MetaData'!$B:$H,3,FALSE)</f>
        <v>Neopomacentrus filamentosus</v>
      </c>
      <c r="H412" s="40" t="str">
        <f ca="1">VLOOKUP($E412,'1.MetaData'!$B:$H,4,FALSE)</f>
        <v>Brown demoiselle</v>
      </c>
      <c r="I412" s="194" t="str">
        <f ca="1">VLOOKUP(DNAEXT[[#This Row],[Sample ID]],'2.Tissue'!B:N,13,FALSE)</f>
        <v>NA</v>
      </c>
      <c r="J412" s="26" t="s">
        <v>3451</v>
      </c>
      <c r="K412" s="173" t="s">
        <v>3917</v>
      </c>
      <c r="L412" s="26" t="s">
        <v>929</v>
      </c>
      <c r="M412" s="26"/>
      <c r="N412" s="169"/>
      <c r="O412" s="170">
        <v>37.4</v>
      </c>
      <c r="P412" s="170"/>
      <c r="Q412" s="170"/>
      <c r="R412" s="170"/>
      <c r="S412" s="43">
        <f ca="1">IF(P412="NA", "NA", IF(OR(O412="NA", P412=""), P412, O412/P412))</f>
        <v>0</v>
      </c>
      <c r="T412" s="27">
        <f ca="1">O412*N412</f>
        <v>0</v>
      </c>
      <c r="U412" s="26"/>
      <c r="V412" s="171"/>
      <c r="W412" s="26"/>
      <c r="X412" s="2" t="str" cm="1">
        <f t="array" aca="1" ref="X412" ca="1">IF(B412="","",IF(MAX(IF(B:B=B412,C:C))=C412,"Y","N"))</f>
        <v>Y</v>
      </c>
      <c r="Y412" s="2"/>
      <c r="Z412" s="172"/>
      <c r="AA412" s="2" t="s">
        <v>3145</v>
      </c>
      <c r="AB412" s="2">
        <v>1</v>
      </c>
      <c r="AC412" s="2">
        <v>1</v>
      </c>
      <c r="AD412" s="2" t="s">
        <v>3155</v>
      </c>
      <c r="AE412" s="2" t="s">
        <v>3874</v>
      </c>
    </row>
    <row r="413" spans="1:31" hidden="1" x14ac:dyDescent="0.25">
      <c r="A413" s="115">
        <f ca="1">INDEX('1.MetaData'!A:A, MATCH($E413, '1.MetaData'!$B:$B, 0))</f>
        <v>359</v>
      </c>
      <c r="B413" s="245" t="s">
        <v>3919</v>
      </c>
      <c r="C413" s="14">
        <v>1</v>
      </c>
      <c r="D413" s="14" t="s">
        <v>70</v>
      </c>
      <c r="E413" s="1" t="str">
        <f ca="1">VLOOKUP(B413,'2.Tissue'!$B:$D,2,FALSE)</f>
        <v>OG359</v>
      </c>
      <c r="F413" s="80" t="str">
        <f ca="1">IF(C413&gt;1,_xlfn.CONCAT(B413,"_D",C413),_xlfn.CONCAT(B413,"_D"))</f>
        <v>OG359U_D</v>
      </c>
      <c r="G413" s="58" t="str">
        <f ca="1">VLOOKUP($E413,'1.MetaData'!$B:$H,3,FALSE)</f>
        <v>Neotrygon leylandi</v>
      </c>
      <c r="H413" s="40" t="str">
        <f ca="1">VLOOKUP($E413,'1.MetaData'!$B:$H,4,FALSE)</f>
        <v xml:space="preserve">Painted maskray </v>
      </c>
      <c r="I413" s="194" t="str">
        <f ca="1">VLOOKUP(DNAEXT[[#This Row],[Sample ID]],'2.Tissue'!B:N,13,FALSE)</f>
        <v>NA</v>
      </c>
      <c r="J413" s="26" t="s">
        <v>3451</v>
      </c>
      <c r="K413" s="173" t="s">
        <v>3917</v>
      </c>
      <c r="L413" s="26" t="s">
        <v>929</v>
      </c>
      <c r="M413" s="26"/>
      <c r="N413" s="169"/>
      <c r="O413" s="170">
        <v>86.3</v>
      </c>
      <c r="P413" s="170"/>
      <c r="Q413" s="170"/>
      <c r="R413" s="170"/>
      <c r="S413" s="43">
        <f ca="1">IF(P413="NA", "NA", IF(OR(O413="NA", P413=""), P413, O413/P413))</f>
        <v>0</v>
      </c>
      <c r="T413" s="27">
        <f ca="1">O413*N413</f>
        <v>0</v>
      </c>
      <c r="U413" s="26"/>
      <c r="V413" s="171"/>
      <c r="W413" s="26"/>
      <c r="X413" s="2" t="str" cm="1">
        <f t="array" aca="1" ref="X413" ca="1">IF(B413="","",IF(MAX(IF(B:B=B413,C:C))=C413,"Y","N"))</f>
        <v>Y</v>
      </c>
      <c r="Y413" s="2"/>
      <c r="Z413" s="172"/>
      <c r="AA413" s="2" t="s">
        <v>3145</v>
      </c>
      <c r="AB413" s="2">
        <v>1</v>
      </c>
      <c r="AC413" s="2">
        <v>1</v>
      </c>
      <c r="AD413" s="2" t="s">
        <v>3155</v>
      </c>
      <c r="AE413" s="2" t="s">
        <v>3874</v>
      </c>
    </row>
    <row r="414" spans="1:31" hidden="1" x14ac:dyDescent="0.25">
      <c r="A414" s="115">
        <f ca="1">INDEX('1.MetaData'!A:A, MATCH($E414, '1.MetaData'!$B:$B, 0))</f>
        <v>360</v>
      </c>
      <c r="B414" s="245" t="s">
        <v>3920</v>
      </c>
      <c r="C414" s="14">
        <v>1</v>
      </c>
      <c r="D414" s="14" t="s">
        <v>70</v>
      </c>
      <c r="E414" s="1" t="str">
        <f ca="1">VLOOKUP(B414,'2.Tissue'!$B:$D,2,FALSE)</f>
        <v>OG360</v>
      </c>
      <c r="F414" s="80" t="str">
        <f ca="1">IF(C414&gt;1,_xlfn.CONCAT(B414,"_D",C414),_xlfn.CONCAT(B414,"_D"))</f>
        <v>OG360U_D</v>
      </c>
      <c r="G414" s="58" t="str">
        <f ca="1">VLOOKUP($E414,'1.MetaData'!$B:$H,3,FALSE)</f>
        <v>Onigocia oligolepis</v>
      </c>
      <c r="H414" s="40" t="str">
        <f ca="1">VLOOKUP($E414,'1.MetaData'!$B:$H,4,FALSE)</f>
        <v>Large-scale flathead</v>
      </c>
      <c r="I414" s="194" t="str">
        <f ca="1">VLOOKUP(DNAEXT[[#This Row],[Sample ID]],'2.Tissue'!B:N,13,FALSE)</f>
        <v>NA</v>
      </c>
      <c r="J414" s="26" t="s">
        <v>3451</v>
      </c>
      <c r="K414" s="173" t="s">
        <v>3917</v>
      </c>
      <c r="L414" s="26" t="s">
        <v>929</v>
      </c>
      <c r="M414" s="26"/>
      <c r="N414" s="169"/>
      <c r="O414" s="170">
        <v>28.4</v>
      </c>
      <c r="P414" s="170"/>
      <c r="Q414" s="170"/>
      <c r="R414" s="170"/>
      <c r="S414" s="43">
        <f ca="1">IF(P414="NA", "NA", IF(OR(O414="NA", P414=""), P414, O414/P414))</f>
        <v>0</v>
      </c>
      <c r="T414" s="27">
        <f ca="1">O414*N414</f>
        <v>0</v>
      </c>
      <c r="U414" s="26"/>
      <c r="V414" s="171"/>
      <c r="W414" s="26"/>
      <c r="X414" s="2" t="str" cm="1">
        <f t="array" aca="1" ref="X414" ca="1">IF(B414="","",IF(MAX(IF(B:B=B414,C:C))=C414,"Y","N"))</f>
        <v>Y</v>
      </c>
      <c r="Y414" s="2"/>
      <c r="Z414" s="172"/>
      <c r="AA414" s="2" t="s">
        <v>3145</v>
      </c>
      <c r="AB414" s="2">
        <v>1</v>
      </c>
      <c r="AC414" s="2">
        <v>1</v>
      </c>
      <c r="AD414" s="2" t="s">
        <v>3155</v>
      </c>
      <c r="AE414" s="2" t="s">
        <v>3874</v>
      </c>
    </row>
    <row r="415" spans="1:31" hidden="1" x14ac:dyDescent="0.25">
      <c r="A415" s="115">
        <f ca="1">INDEX('1.MetaData'!A:A, MATCH($E415, '1.MetaData'!$B:$B, 0))</f>
        <v>361</v>
      </c>
      <c r="B415" s="245" t="s">
        <v>3921</v>
      </c>
      <c r="C415" s="14">
        <v>1</v>
      </c>
      <c r="D415" s="14" t="s">
        <v>70</v>
      </c>
      <c r="E415" s="1" t="str">
        <f ca="1">VLOOKUP(B415,'2.Tissue'!$B:$D,2,FALSE)</f>
        <v>OG361</v>
      </c>
      <c r="F415" s="80" t="str">
        <f ca="1">IF(C415&gt;1,_xlfn.CONCAT(B415,"_D",C415),_xlfn.CONCAT(B415,"_D"))</f>
        <v>OG361U_D</v>
      </c>
      <c r="G415" s="58" t="str">
        <f ca="1">VLOOKUP($E415,'1.MetaData'!$B:$H,3,FALSE)</f>
        <v>Paramonacanthus choirocephalus</v>
      </c>
      <c r="H415" s="40" t="str">
        <f ca="1">VLOOKUP($E415,'1.MetaData'!$B:$H,4,FALSE)</f>
        <v xml:space="preserve">Pig faced leather jacket </v>
      </c>
      <c r="I415" s="194" t="str">
        <f ca="1">VLOOKUP(DNAEXT[[#This Row],[Sample ID]],'2.Tissue'!B:N,13,FALSE)</f>
        <v>NA</v>
      </c>
      <c r="J415" s="26" t="s">
        <v>3451</v>
      </c>
      <c r="K415" s="173" t="s">
        <v>3917</v>
      </c>
      <c r="L415" s="26" t="s">
        <v>929</v>
      </c>
      <c r="M415" s="26"/>
      <c r="N415" s="169"/>
      <c r="O415" s="170">
        <v>39.700000000000003</v>
      </c>
      <c r="P415" s="170"/>
      <c r="Q415" s="170"/>
      <c r="R415" s="170"/>
      <c r="S415" s="43">
        <f ca="1">IF(P415="NA", "NA", IF(OR(O415="NA", P415=""), P415, O415/P415))</f>
        <v>0</v>
      </c>
      <c r="T415" s="27">
        <f ca="1">O415*N415</f>
        <v>0</v>
      </c>
      <c r="U415" s="26"/>
      <c r="V415" s="171"/>
      <c r="W415" s="26"/>
      <c r="X415" s="2" t="str" cm="1">
        <f t="array" aca="1" ref="X415" ca="1">IF(B415="","",IF(MAX(IF(B:B=B415,C:C))=C415,"Y","N"))</f>
        <v>Y</v>
      </c>
      <c r="Y415" s="2"/>
      <c r="Z415" s="172"/>
      <c r="AA415" s="2" t="s">
        <v>3145</v>
      </c>
      <c r="AB415" s="2">
        <v>1</v>
      </c>
      <c r="AC415" s="2">
        <v>1</v>
      </c>
      <c r="AD415" s="2" t="s">
        <v>3155</v>
      </c>
      <c r="AE415" s="2" t="s">
        <v>3874</v>
      </c>
    </row>
    <row r="416" spans="1:31" hidden="1" x14ac:dyDescent="0.25">
      <c r="A416" s="115">
        <f ca="1">INDEX('1.MetaData'!A:A, MATCH($E416, '1.MetaData'!$B:$B, 0))</f>
        <v>362</v>
      </c>
      <c r="B416" s="245" t="s">
        <v>3922</v>
      </c>
      <c r="C416" s="14">
        <v>1</v>
      </c>
      <c r="D416" s="14" t="s">
        <v>70</v>
      </c>
      <c r="E416" s="1" t="str">
        <f ca="1">VLOOKUP(B416,'2.Tissue'!$B:$D,2,FALSE)</f>
        <v>OG362</v>
      </c>
      <c r="F416" s="80" t="str">
        <f ca="1">IF(C416&gt;1,_xlfn.CONCAT(B416,"_D",C416),_xlfn.CONCAT(B416,"_D"))</f>
        <v>OG362U_D</v>
      </c>
      <c r="G416" s="58" t="str">
        <f ca="1">VLOOKUP($E416,'1.MetaData'!$B:$H,3,FALSE)</f>
        <v>Paramonacanthus choirocephalus</v>
      </c>
      <c r="H416" s="40" t="str">
        <f ca="1">VLOOKUP($E416,'1.MetaData'!$B:$H,4,FALSE)</f>
        <v xml:space="preserve">Pig faced leather jacket </v>
      </c>
      <c r="I416" s="194" t="str">
        <f ca="1">VLOOKUP(DNAEXT[[#This Row],[Sample ID]],'2.Tissue'!B:N,13,FALSE)</f>
        <v>NA</v>
      </c>
      <c r="J416" s="26" t="s">
        <v>3451</v>
      </c>
      <c r="K416" s="173" t="s">
        <v>3917</v>
      </c>
      <c r="L416" s="26" t="s">
        <v>929</v>
      </c>
      <c r="M416" s="26"/>
      <c r="N416" s="169"/>
      <c r="O416" s="170">
        <v>11.6</v>
      </c>
      <c r="P416" s="170"/>
      <c r="Q416" s="170"/>
      <c r="R416" s="170"/>
      <c r="S416" s="43">
        <f ca="1">IF(P416="NA", "NA", IF(OR(O416="NA", P416=""), P416, O416/P416))</f>
        <v>0</v>
      </c>
      <c r="T416" s="27">
        <f ca="1">O416*N416</f>
        <v>0</v>
      </c>
      <c r="U416" s="26"/>
      <c r="V416" s="171"/>
      <c r="W416" s="26"/>
      <c r="X416" s="2" t="str" cm="1">
        <f t="array" aca="1" ref="X416" ca="1">IF(B416="","",IF(MAX(IF(B:B=B416,C:C))=C416,"Y","N"))</f>
        <v>Y</v>
      </c>
      <c r="Y416" s="2"/>
      <c r="Z416" s="172"/>
      <c r="AA416" s="2" t="s">
        <v>3145</v>
      </c>
      <c r="AB416" s="2">
        <v>1</v>
      </c>
      <c r="AC416" s="2">
        <v>1</v>
      </c>
      <c r="AD416" s="2" t="s">
        <v>3155</v>
      </c>
      <c r="AE416" s="2" t="s">
        <v>3874</v>
      </c>
    </row>
    <row r="417" spans="1:32" hidden="1" x14ac:dyDescent="0.25">
      <c r="A417" s="115">
        <f ca="1">INDEX('1.MetaData'!A:A, MATCH($E417, '1.MetaData'!$B:$B, 0))</f>
        <v>363</v>
      </c>
      <c r="B417" s="245" t="s">
        <v>3923</v>
      </c>
      <c r="C417" s="14">
        <v>1</v>
      </c>
      <c r="D417" s="14" t="s">
        <v>70</v>
      </c>
      <c r="E417" s="1" t="str">
        <f ca="1">VLOOKUP(B417,'2.Tissue'!$B:$D,2,FALSE)</f>
        <v>OG363</v>
      </c>
      <c r="F417" s="80" t="str">
        <f ca="1">IF(C417&gt;1,_xlfn.CONCAT(B417,"_D",C417),_xlfn.CONCAT(B417,"_D"))</f>
        <v>OG363U_D</v>
      </c>
      <c r="G417" s="58" t="str">
        <f ca="1">VLOOKUP($E417,'1.MetaData'!$B:$H,3,FALSE)</f>
        <v>Paramonacanthus choirocephalus</v>
      </c>
      <c r="H417" s="40" t="str">
        <f ca="1">VLOOKUP($E417,'1.MetaData'!$B:$H,4,FALSE)</f>
        <v xml:space="preserve">Pig faced leather jacket </v>
      </c>
      <c r="I417" s="194" t="str">
        <f ca="1">VLOOKUP(DNAEXT[[#This Row],[Sample ID]],'2.Tissue'!B:N,13,FALSE)</f>
        <v>NA</v>
      </c>
      <c r="J417" s="26" t="s">
        <v>3451</v>
      </c>
      <c r="K417" s="173" t="s">
        <v>3917</v>
      </c>
      <c r="L417" s="26" t="s">
        <v>929</v>
      </c>
      <c r="M417" s="26"/>
      <c r="N417" s="169"/>
      <c r="O417" s="170">
        <v>17.600000000000001</v>
      </c>
      <c r="P417" s="170"/>
      <c r="Q417" s="170"/>
      <c r="R417" s="170"/>
      <c r="S417" s="43">
        <f ca="1">IF(P417="NA", "NA", IF(OR(O417="NA", P417=""), P417, O417/P417))</f>
        <v>0</v>
      </c>
      <c r="T417" s="27">
        <f ca="1">O417*N417</f>
        <v>0</v>
      </c>
      <c r="U417" s="26"/>
      <c r="V417" s="171"/>
      <c r="W417" s="26"/>
      <c r="X417" s="2" t="str" cm="1">
        <f t="array" aca="1" ref="X417" ca="1">IF(B417="","",IF(MAX(IF(B:B=B417,C:C))=C417,"Y","N"))</f>
        <v>Y</v>
      </c>
      <c r="Y417" s="2"/>
      <c r="Z417" s="172"/>
      <c r="AA417" s="2" t="s">
        <v>3145</v>
      </c>
      <c r="AB417" s="2">
        <v>1</v>
      </c>
      <c r="AC417" s="2">
        <v>1</v>
      </c>
      <c r="AD417" s="2" t="s">
        <v>3155</v>
      </c>
      <c r="AE417" s="2" t="s">
        <v>3874</v>
      </c>
    </row>
    <row r="418" spans="1:32" hidden="1" x14ac:dyDescent="0.25">
      <c r="A418" s="115">
        <f ca="1">INDEX('1.MetaData'!A:A, MATCH($E418, '1.MetaData'!$B:$B, 0))</f>
        <v>364</v>
      </c>
      <c r="B418" s="245" t="s">
        <v>3924</v>
      </c>
      <c r="C418" s="14">
        <v>1</v>
      </c>
      <c r="D418" s="14" t="s">
        <v>70</v>
      </c>
      <c r="E418" s="1" t="str">
        <f ca="1">VLOOKUP(B418,'2.Tissue'!$B:$D,2,FALSE)</f>
        <v>OG364</v>
      </c>
      <c r="F418" s="80" t="str">
        <f ca="1">IF(C418&gt;1,_xlfn.CONCAT(B418,"_D",C418),_xlfn.CONCAT(B418,"_D"))</f>
        <v>OG364U_D</v>
      </c>
      <c r="G418" s="58" t="str">
        <f ca="1">VLOOKUP($E418,'1.MetaData'!$B:$H,3,FALSE)</f>
        <v>Paramonacanthus choirocephalus</v>
      </c>
      <c r="H418" s="40" t="str">
        <f ca="1">VLOOKUP($E418,'1.MetaData'!$B:$H,4,FALSE)</f>
        <v xml:space="preserve">Pig faced leather jacket </v>
      </c>
      <c r="I418" s="194" t="str">
        <f ca="1">VLOOKUP(DNAEXT[[#This Row],[Sample ID]],'2.Tissue'!B:N,13,FALSE)</f>
        <v>NA</v>
      </c>
      <c r="J418" s="26" t="s">
        <v>3451</v>
      </c>
      <c r="K418" s="173" t="s">
        <v>3917</v>
      </c>
      <c r="L418" s="26" t="s">
        <v>929</v>
      </c>
      <c r="M418" s="26"/>
      <c r="N418" s="169"/>
      <c r="O418" s="170">
        <v>14</v>
      </c>
      <c r="P418" s="170"/>
      <c r="Q418" s="170"/>
      <c r="R418" s="170"/>
      <c r="S418" s="43">
        <f ca="1">IF(P418="NA", "NA", IF(OR(O418="NA", P418=""), P418, O418/P418))</f>
        <v>0</v>
      </c>
      <c r="T418" s="27">
        <f ca="1">O418*N418</f>
        <v>0</v>
      </c>
      <c r="U418" s="26"/>
      <c r="V418" s="171"/>
      <c r="W418" s="26"/>
      <c r="X418" s="2" t="str" cm="1">
        <f t="array" aca="1" ref="X418" ca="1">IF(B418="","",IF(MAX(IF(B:B=B418,C:C))=C418,"Y","N"))</f>
        <v>Y</v>
      </c>
      <c r="Y418" s="2"/>
      <c r="Z418" s="172"/>
      <c r="AA418" s="2" t="s">
        <v>3145</v>
      </c>
      <c r="AB418" s="2">
        <v>1</v>
      </c>
      <c r="AC418" s="2">
        <v>1</v>
      </c>
      <c r="AD418" s="2" t="s">
        <v>3155</v>
      </c>
      <c r="AE418" s="2" t="s">
        <v>3874</v>
      </c>
    </row>
    <row r="419" spans="1:32" hidden="1" x14ac:dyDescent="0.25">
      <c r="A419" s="115">
        <f ca="1">INDEX('1.MetaData'!A:A, MATCH($E419, '1.MetaData'!$B:$B, 0))</f>
        <v>365</v>
      </c>
      <c r="B419" s="245" t="s">
        <v>3925</v>
      </c>
      <c r="C419" s="14">
        <v>1</v>
      </c>
      <c r="D419" s="14" t="s">
        <v>70</v>
      </c>
      <c r="E419" s="1" t="str">
        <f ca="1">VLOOKUP(B419,'2.Tissue'!$B:$D,2,FALSE)</f>
        <v>OG365</v>
      </c>
      <c r="F419" s="80" t="str">
        <f ca="1">IF(C419&gt;1,_xlfn.CONCAT(B419,"_D",C419),_xlfn.CONCAT(B419,"_D"))</f>
        <v>OG365U_D</v>
      </c>
      <c r="G419" s="58" t="str">
        <f ca="1">VLOOKUP($E419,'1.MetaData'!$B:$H,3,FALSE)</f>
        <v>Parapercis nebulosa</v>
      </c>
      <c r="H419" s="40" t="str">
        <f ca="1">VLOOKUP($E419,'1.MetaData'!$B:$H,4,FALSE)</f>
        <v>Barred sandperch</v>
      </c>
      <c r="I419" s="194" t="str">
        <f ca="1">VLOOKUP(DNAEXT[[#This Row],[Sample ID]],'2.Tissue'!B:N,13,FALSE)</f>
        <v>NA</v>
      </c>
      <c r="J419" s="26" t="s">
        <v>3451</v>
      </c>
      <c r="K419" s="173" t="s">
        <v>3917</v>
      </c>
      <c r="L419" s="26" t="s">
        <v>929</v>
      </c>
      <c r="M419" s="26"/>
      <c r="N419" s="169"/>
      <c r="O419" s="170">
        <v>7.83</v>
      </c>
      <c r="P419" s="170"/>
      <c r="Q419" s="170"/>
      <c r="R419" s="170"/>
      <c r="S419" s="43">
        <f ca="1">IF(P419="NA", "NA", IF(OR(O419="NA", P419=""), P419, O419/P419))</f>
        <v>0</v>
      </c>
      <c r="T419" s="27">
        <f ca="1">O419*N419</f>
        <v>0</v>
      </c>
      <c r="U419" s="26"/>
      <c r="V419" s="171"/>
      <c r="W419" s="26"/>
      <c r="X419" s="2" t="str" cm="1">
        <f t="array" aca="1" ref="X419" ca="1">IF(B419="","",IF(MAX(IF(B:B=B419,C:C))=C419,"Y","N"))</f>
        <v>Y</v>
      </c>
      <c r="Y419" s="2"/>
      <c r="Z419" s="172"/>
      <c r="AA419" s="2" t="s">
        <v>3145</v>
      </c>
      <c r="AB419" s="2">
        <v>1</v>
      </c>
      <c r="AC419" s="2">
        <v>1</v>
      </c>
      <c r="AD419" s="2" t="s">
        <v>3155</v>
      </c>
      <c r="AE419" s="2" t="s">
        <v>3874</v>
      </c>
    </row>
    <row r="420" spans="1:32" hidden="1" x14ac:dyDescent="0.25">
      <c r="A420" s="115">
        <f ca="1">INDEX('1.MetaData'!A:A, MATCH($E420, '1.MetaData'!$B:$B, 0))</f>
        <v>366</v>
      </c>
      <c r="B420" s="245" t="s">
        <v>3926</v>
      </c>
      <c r="C420" s="14">
        <v>1</v>
      </c>
      <c r="D420" s="14" t="s">
        <v>70</v>
      </c>
      <c r="E420" s="1" t="str">
        <f ca="1">VLOOKUP(B420,'2.Tissue'!$B:$D,2,FALSE)</f>
        <v>OG366</v>
      </c>
      <c r="F420" s="80" t="str">
        <f ca="1">IF(C420&gt;1,_xlfn.CONCAT(B420,"_D",C420),_xlfn.CONCAT(B420,"_D"))</f>
        <v>OG366U_D</v>
      </c>
      <c r="G420" s="58" t="str">
        <f ca="1">VLOOKUP($E420,'1.MetaData'!$B:$H,3,FALSE)</f>
        <v>Parupeneus indicus</v>
      </c>
      <c r="H420" s="40" t="str">
        <f ca="1">VLOOKUP($E420,'1.MetaData'!$B:$H,4,FALSE)</f>
        <v>Indian goatfish</v>
      </c>
      <c r="I420" s="194" t="str">
        <f ca="1">VLOOKUP(DNAEXT[[#This Row],[Sample ID]],'2.Tissue'!B:N,13,FALSE)</f>
        <v>NA</v>
      </c>
      <c r="J420" s="26" t="s">
        <v>3451</v>
      </c>
      <c r="K420" s="173" t="s">
        <v>3917</v>
      </c>
      <c r="L420" s="26" t="s">
        <v>929</v>
      </c>
      <c r="M420" s="26"/>
      <c r="N420" s="169"/>
      <c r="O420" s="170">
        <v>8.5</v>
      </c>
      <c r="P420" s="170"/>
      <c r="Q420" s="170"/>
      <c r="R420" s="170"/>
      <c r="S420" s="43">
        <f ca="1">IF(P420="NA", "NA", IF(OR(O420="NA", P420=""), P420, O420/P420))</f>
        <v>0</v>
      </c>
      <c r="T420" s="27">
        <f ca="1">O420*N420</f>
        <v>0</v>
      </c>
      <c r="U420" s="26"/>
      <c r="V420" s="171"/>
      <c r="W420" s="26"/>
      <c r="X420" s="2" t="str" cm="1">
        <f t="array" aca="1" ref="X420" ca="1">IF(B420="","",IF(MAX(IF(B:B=B420,C:C))=C420,"Y","N"))</f>
        <v>Y</v>
      </c>
      <c r="Y420" s="2"/>
      <c r="Z420" s="172"/>
      <c r="AA420" s="2" t="s">
        <v>3145</v>
      </c>
      <c r="AB420" s="2">
        <v>1</v>
      </c>
      <c r="AC420" s="2">
        <v>1</v>
      </c>
      <c r="AD420" s="2" t="s">
        <v>3155</v>
      </c>
      <c r="AE420" s="2" t="s">
        <v>3874</v>
      </c>
    </row>
    <row r="421" spans="1:32" hidden="1" x14ac:dyDescent="0.25">
      <c r="A421" s="115">
        <f ca="1">INDEX('1.MetaData'!A:A, MATCH($E421, '1.MetaData'!$B:$B, 0))</f>
        <v>367</v>
      </c>
      <c r="B421" s="245" t="s">
        <v>3927</v>
      </c>
      <c r="C421" s="14">
        <v>1</v>
      </c>
      <c r="D421" s="14" t="s">
        <v>70</v>
      </c>
      <c r="E421" s="1" t="str">
        <f ca="1">VLOOKUP(B421,'2.Tissue'!$B:$D,2,FALSE)</f>
        <v>OG367</v>
      </c>
      <c r="F421" s="80" t="str">
        <f ca="1">IF(C421&gt;1,_xlfn.CONCAT(B421,"_D",C421),_xlfn.CONCAT(B421,"_D"))</f>
        <v>OG367U_D</v>
      </c>
      <c r="G421" s="58" t="str">
        <f ca="1">VLOOKUP($E421,'1.MetaData'!$B:$H,3,FALSE)</f>
        <v>Pentapodus emeryii</v>
      </c>
      <c r="H421" s="40" t="str">
        <f ca="1">VLOOKUP($E421,'1.MetaData'!$B:$H,4,FALSE)</f>
        <v xml:space="preserve">Double whiptail </v>
      </c>
      <c r="I421" s="194" t="str">
        <f ca="1">VLOOKUP(DNAEXT[[#This Row],[Sample ID]],'2.Tissue'!B:N,13,FALSE)</f>
        <v>NA</v>
      </c>
      <c r="J421" s="26" t="s">
        <v>3451</v>
      </c>
      <c r="K421" s="173" t="s">
        <v>3917</v>
      </c>
      <c r="L421" s="26" t="s">
        <v>929</v>
      </c>
      <c r="M421" s="26"/>
      <c r="N421" s="169"/>
      <c r="O421" s="170">
        <v>6.03</v>
      </c>
      <c r="P421" s="170"/>
      <c r="Q421" s="170"/>
      <c r="R421" s="170"/>
      <c r="S421" s="43">
        <f ca="1">IF(P421="NA", "NA", IF(OR(O421="NA", P421=""), P421, O421/P421))</f>
        <v>0</v>
      </c>
      <c r="T421" s="27">
        <f ca="1">O421*N421</f>
        <v>0</v>
      </c>
      <c r="U421" s="26"/>
      <c r="V421" s="171"/>
      <c r="W421" s="26"/>
      <c r="X421" s="2" t="str" cm="1">
        <f t="array" aca="1" ref="X421" ca="1">IF(B421="","",IF(MAX(IF(B:B=B421,C:C))=C421,"Y","N"))</f>
        <v>Y</v>
      </c>
      <c r="Y421" s="2"/>
      <c r="Z421" s="172"/>
      <c r="AA421" s="2" t="s">
        <v>3145</v>
      </c>
      <c r="AB421" s="2">
        <v>1</v>
      </c>
      <c r="AC421" s="2">
        <v>1</v>
      </c>
      <c r="AD421" s="2" t="s">
        <v>3155</v>
      </c>
      <c r="AE421" s="2" t="s">
        <v>3874</v>
      </c>
    </row>
    <row r="422" spans="1:32" hidden="1" x14ac:dyDescent="0.25">
      <c r="A422" s="115">
        <f ca="1">INDEX('1.MetaData'!A:A, MATCH($E422, '1.MetaData'!$B:$B, 0))</f>
        <v>368</v>
      </c>
      <c r="B422" s="245" t="s">
        <v>3928</v>
      </c>
      <c r="C422" s="14">
        <v>1</v>
      </c>
      <c r="D422" s="14" t="s">
        <v>70</v>
      </c>
      <c r="E422" s="1" t="str">
        <f ca="1">VLOOKUP(B422,'2.Tissue'!$B:$D,2,FALSE)</f>
        <v>OG368</v>
      </c>
      <c r="F422" s="80" t="str">
        <f ca="1">IF(C422&gt;1,_xlfn.CONCAT(B422,"_D",C422),_xlfn.CONCAT(B422,"_D"))</f>
        <v>OG368U_D</v>
      </c>
      <c r="G422" s="58" t="str">
        <f ca="1">VLOOKUP($E422,'1.MetaData'!$B:$H,3,FALSE)</f>
        <v>Pentapodus nagasakiensis</v>
      </c>
      <c r="H422" s="40" t="str">
        <f ca="1">VLOOKUP($E422,'1.MetaData'!$B:$H,4,FALSE)</f>
        <v>Japanese whiptail</v>
      </c>
      <c r="I422" s="194" t="str">
        <f ca="1">VLOOKUP(DNAEXT[[#This Row],[Sample ID]],'2.Tissue'!B:N,13,FALSE)</f>
        <v>NA</v>
      </c>
      <c r="J422" s="26" t="s">
        <v>3451</v>
      </c>
      <c r="K422" s="173" t="s">
        <v>3917</v>
      </c>
      <c r="L422" s="26" t="s">
        <v>929</v>
      </c>
      <c r="M422" s="26"/>
      <c r="N422" s="169"/>
      <c r="O422" s="170">
        <v>15.2</v>
      </c>
      <c r="P422" s="170"/>
      <c r="Q422" s="170"/>
      <c r="R422" s="170"/>
      <c r="S422" s="43">
        <f ca="1">IF(P422="NA", "NA", IF(OR(O422="NA", P422=""), P422, O422/P422))</f>
        <v>0</v>
      </c>
      <c r="T422" s="27">
        <f ca="1">O422*N422</f>
        <v>0</v>
      </c>
      <c r="U422" s="26"/>
      <c r="V422" s="171"/>
      <c r="W422" s="26"/>
      <c r="X422" s="2" t="str" cm="1">
        <f t="array" aca="1" ref="X422" ca="1">IF(B422="","",IF(MAX(IF(B:B=B422,C:C))=C422,"Y","N"))</f>
        <v>Y</v>
      </c>
      <c r="Y422" s="2"/>
      <c r="Z422" s="172"/>
      <c r="AA422" s="2" t="s">
        <v>3145</v>
      </c>
      <c r="AB422" s="2">
        <v>1</v>
      </c>
      <c r="AC422" s="2">
        <v>1</v>
      </c>
      <c r="AD422" s="2" t="s">
        <v>3155</v>
      </c>
      <c r="AE422" s="2" t="s">
        <v>3874</v>
      </c>
    </row>
    <row r="423" spans="1:32" hidden="1" x14ac:dyDescent="0.25">
      <c r="A423" s="115">
        <f ca="1">INDEX('1.MetaData'!A:A, MATCH($E423, '1.MetaData'!$B:$B, 0))</f>
        <v>369</v>
      </c>
      <c r="B423" s="245" t="s">
        <v>3929</v>
      </c>
      <c r="C423" s="14">
        <v>1</v>
      </c>
      <c r="D423" s="14" t="s">
        <v>70</v>
      </c>
      <c r="E423" s="1" t="str">
        <f ca="1">VLOOKUP(B423,'2.Tissue'!$B:$D,2,FALSE)</f>
        <v>OG369</v>
      </c>
      <c r="F423" s="80" t="str">
        <f ca="1">IF(C423&gt;1,_xlfn.CONCAT(B423,"_D",C423),_xlfn.CONCAT(B423,"_D"))</f>
        <v>OG369U_D</v>
      </c>
      <c r="G423" s="58" t="str">
        <f ca="1">VLOOKUP($E423,'1.MetaData'!$B:$H,3,FALSE)</f>
        <v>Symphorus nematophorus</v>
      </c>
      <c r="H423" s="40" t="str">
        <f ca="1">VLOOKUP($E423,'1.MetaData'!$B:$H,4,FALSE)</f>
        <v>Chinamanfish</v>
      </c>
      <c r="I423" s="194" t="str">
        <f ca="1">VLOOKUP(DNAEXT[[#This Row],[Sample ID]],'2.Tissue'!B:N,13,FALSE)</f>
        <v>NA</v>
      </c>
      <c r="J423" s="26" t="s">
        <v>3451</v>
      </c>
      <c r="K423" s="173" t="s">
        <v>3763</v>
      </c>
      <c r="L423" s="26" t="s">
        <v>929</v>
      </c>
      <c r="M423" s="26"/>
      <c r="N423" s="169"/>
      <c r="O423" s="170">
        <v>245</v>
      </c>
      <c r="P423" s="170"/>
      <c r="Q423" s="170"/>
      <c r="R423" s="170"/>
      <c r="S423" s="43">
        <f ca="1">IF(P423="NA", "NA", IF(OR(O423="NA", P423=""), P423, O423/P423))</f>
        <v>0</v>
      </c>
      <c r="T423" s="27">
        <f ca="1">O423*N423</f>
        <v>0</v>
      </c>
      <c r="U423" s="26"/>
      <c r="V423" s="171"/>
      <c r="W423" s="26"/>
      <c r="X423" s="2" t="str" cm="1">
        <f t="array" aca="1" ref="X423" ca="1">IF(B423="","",IF(MAX(IF(B:B=B423,C:C))=C423,"Y","N"))</f>
        <v>Y</v>
      </c>
      <c r="Y423" s="2"/>
      <c r="Z423" s="172"/>
      <c r="AA423" s="2" t="s">
        <v>3145</v>
      </c>
      <c r="AB423" s="2">
        <v>1</v>
      </c>
      <c r="AC423" s="2">
        <v>1</v>
      </c>
      <c r="AD423" s="2" t="s">
        <v>3155</v>
      </c>
      <c r="AE423" s="2" t="s">
        <v>3874</v>
      </c>
    </row>
    <row r="424" spans="1:32" hidden="1" x14ac:dyDescent="0.25">
      <c r="A424" s="115">
        <f ca="1">INDEX('1.MetaData'!A:A, MATCH($E424, '1.MetaData'!$B:$B, 0))</f>
        <v>370</v>
      </c>
      <c r="B424" s="245" t="s">
        <v>3930</v>
      </c>
      <c r="C424" s="14">
        <v>1</v>
      </c>
      <c r="D424" s="14" t="s">
        <v>70</v>
      </c>
      <c r="E424" s="1" t="str">
        <f ca="1">VLOOKUP(B424,'2.Tissue'!$B:$D,2,FALSE)</f>
        <v>OG370</v>
      </c>
      <c r="F424" s="80" t="str">
        <f ca="1">IF(C424&gt;1,_xlfn.CONCAT(B424,"_D",C424),_xlfn.CONCAT(B424,"_D"))</f>
        <v>OG370U_D</v>
      </c>
      <c r="G424" s="58" t="str">
        <f ca="1">VLOOKUP($E424,'1.MetaData'!$B:$H,3,FALSE)</f>
        <v>Pentapodus vitta</v>
      </c>
      <c r="H424" s="40" t="str">
        <f ca="1">VLOOKUP($E424,'1.MetaData'!$B:$H,4,FALSE)</f>
        <v xml:space="preserve">Striped whiptail </v>
      </c>
      <c r="I424" s="194" t="str">
        <f ca="1">VLOOKUP(DNAEXT[[#This Row],[Sample ID]],'2.Tissue'!B:N,13,FALSE)</f>
        <v>NA</v>
      </c>
      <c r="J424" s="26" t="s">
        <v>3451</v>
      </c>
      <c r="K424" s="173" t="s">
        <v>3917</v>
      </c>
      <c r="L424" s="26" t="s">
        <v>929</v>
      </c>
      <c r="M424" s="26"/>
      <c r="N424" s="169"/>
      <c r="O424" s="170">
        <v>7.99</v>
      </c>
      <c r="P424" s="170"/>
      <c r="Q424" s="170"/>
      <c r="R424" s="170"/>
      <c r="S424" s="43">
        <f ca="1">IF(P424="NA", "NA", IF(OR(O424="NA", P424=""), P424, O424/P424))</f>
        <v>0</v>
      </c>
      <c r="T424" s="27">
        <f ca="1">O424*N424</f>
        <v>0</v>
      </c>
      <c r="U424" s="26"/>
      <c r="V424" s="171"/>
      <c r="W424" s="26"/>
      <c r="X424" s="2" t="str" cm="1">
        <f t="array" aca="1" ref="X424" ca="1">IF(B424="","",IF(MAX(IF(B:B=B424,C:C))=C424,"Y","N"))</f>
        <v>Y</v>
      </c>
      <c r="Y424" s="2"/>
      <c r="Z424" s="172"/>
      <c r="AA424" s="2" t="s">
        <v>3145</v>
      </c>
      <c r="AB424" s="2">
        <v>1</v>
      </c>
      <c r="AC424" s="2">
        <v>1</v>
      </c>
      <c r="AD424" s="2" t="s">
        <v>3155</v>
      </c>
      <c r="AE424" s="2" t="s">
        <v>3874</v>
      </c>
    </row>
    <row r="425" spans="1:32" hidden="1" x14ac:dyDescent="0.25">
      <c r="A425" s="115">
        <f ca="1">INDEX('1.MetaData'!A:A, MATCH($E425, '1.MetaData'!$B:$B, 0))</f>
        <v>371</v>
      </c>
      <c r="B425" s="245" t="s">
        <v>3931</v>
      </c>
      <c r="C425" s="14">
        <v>1</v>
      </c>
      <c r="D425" s="14" t="s">
        <v>70</v>
      </c>
      <c r="E425" s="1" t="str">
        <f ca="1">VLOOKUP(B425,'2.Tissue'!$B:$D,2,FALSE)</f>
        <v>OG371</v>
      </c>
      <c r="F425" s="80" t="str">
        <f ca="1">IF(C425&gt;1,_xlfn.CONCAT(B425,"_D",C425),_xlfn.CONCAT(B425,"_D"))</f>
        <v>OG371U_D</v>
      </c>
      <c r="G425" s="58" t="str">
        <f ca="1">VLOOKUP($E425,'1.MetaData'!$B:$H,3,FALSE)</f>
        <v>Platax batavianus</v>
      </c>
      <c r="H425" s="40" t="str">
        <f ca="1">VLOOKUP($E425,'1.MetaData'!$B:$H,4,FALSE)</f>
        <v>Humpback batfish</v>
      </c>
      <c r="I425" s="194" t="str">
        <f ca="1">VLOOKUP(DNAEXT[[#This Row],[Sample ID]],'2.Tissue'!B:N,13,FALSE)</f>
        <v>NA</v>
      </c>
      <c r="J425" s="26" t="s">
        <v>3451</v>
      </c>
      <c r="K425" s="173" t="s">
        <v>3917</v>
      </c>
      <c r="L425" s="26" t="s">
        <v>929</v>
      </c>
      <c r="M425" s="26"/>
      <c r="N425" s="169"/>
      <c r="O425" s="170">
        <v>15.1</v>
      </c>
      <c r="P425" s="170"/>
      <c r="Q425" s="170"/>
      <c r="R425" s="170"/>
      <c r="S425" s="43">
        <f ca="1">IF(P425="NA", "NA", IF(OR(O425="NA", P425=""), P425, O425/P425))</f>
        <v>0</v>
      </c>
      <c r="T425" s="27">
        <f ca="1">O425*N425</f>
        <v>0</v>
      </c>
      <c r="U425" s="26"/>
      <c r="V425" s="171"/>
      <c r="W425" s="26"/>
      <c r="X425" s="2" t="str" cm="1">
        <f t="array" aca="1" ref="X425" ca="1">IF(B425="","",IF(MAX(IF(B:B=B425,C:C))=C425,"Y","N"))</f>
        <v>Y</v>
      </c>
      <c r="Y425" s="2"/>
      <c r="Z425" s="172"/>
      <c r="AA425" s="2" t="s">
        <v>3145</v>
      </c>
      <c r="AB425" s="2">
        <v>1</v>
      </c>
      <c r="AC425" s="2">
        <v>1</v>
      </c>
      <c r="AD425" s="2" t="s">
        <v>3155</v>
      </c>
      <c r="AE425" s="2" t="s">
        <v>3874</v>
      </c>
    </row>
    <row r="426" spans="1:32" hidden="1" x14ac:dyDescent="0.25">
      <c r="A426" s="115">
        <f ca="1">INDEX('1.MetaData'!A:A, MATCH($E426, '1.MetaData'!$B:$B, 0))</f>
        <v>372</v>
      </c>
      <c r="B426" s="245" t="s">
        <v>3932</v>
      </c>
      <c r="C426" s="14">
        <v>1</v>
      </c>
      <c r="D426" s="14" t="s">
        <v>70</v>
      </c>
      <c r="E426" s="1" t="str">
        <f ca="1">VLOOKUP(B426,'2.Tissue'!$B:$D,2,FALSE)</f>
        <v>OG372</v>
      </c>
      <c r="F426" s="80" t="str">
        <f ca="1">IF(C426&gt;1,_xlfn.CONCAT(B426,"_D",C426),_xlfn.CONCAT(B426,"_D"))</f>
        <v>OG372U_D</v>
      </c>
      <c r="G426" s="58" t="str">
        <f ca="1">VLOOKUP($E426,'1.MetaData'!$B:$H,3,FALSE)</f>
        <v>Platycephalus endrachtensis</v>
      </c>
      <c r="H426" s="40" t="str">
        <f ca="1">VLOOKUP($E426,'1.MetaData'!$B:$H,4,FALSE)</f>
        <v xml:space="preserve">Bar-tailed flathead </v>
      </c>
      <c r="I426" s="194" t="str">
        <f ca="1">VLOOKUP(DNAEXT[[#This Row],[Sample ID]],'2.Tissue'!B:N,13,FALSE)</f>
        <v>NA</v>
      </c>
      <c r="J426" s="26" t="s">
        <v>3451</v>
      </c>
      <c r="K426" s="173" t="s">
        <v>3917</v>
      </c>
      <c r="L426" s="26" t="s">
        <v>929</v>
      </c>
      <c r="M426" s="26"/>
      <c r="N426" s="169"/>
      <c r="O426" s="170">
        <v>11.8</v>
      </c>
      <c r="P426" s="170"/>
      <c r="Q426" s="170"/>
      <c r="R426" s="170"/>
      <c r="S426" s="43">
        <f ca="1">IF(P426="NA", "NA", IF(OR(O426="NA", P426=""), P426, O426/P426))</f>
        <v>0</v>
      </c>
      <c r="T426" s="27">
        <f ca="1">O426*N426</f>
        <v>0</v>
      </c>
      <c r="U426" s="26"/>
      <c r="V426" s="171"/>
      <c r="W426" s="26"/>
      <c r="X426" s="2" t="str" cm="1">
        <f t="array" aca="1" ref="X426" ca="1">IF(B426="","",IF(MAX(IF(B:B=B426,C:C))=C426,"Y","N"))</f>
        <v>Y</v>
      </c>
      <c r="Y426" s="2"/>
      <c r="Z426" s="172"/>
      <c r="AA426" s="2" t="s">
        <v>3145</v>
      </c>
      <c r="AB426" s="2">
        <v>1</v>
      </c>
      <c r="AC426" s="2">
        <v>1</v>
      </c>
      <c r="AD426" s="2" t="s">
        <v>3155</v>
      </c>
      <c r="AE426" s="2" t="s">
        <v>3874</v>
      </c>
    </row>
    <row r="427" spans="1:32" hidden="1" x14ac:dyDescent="0.25">
      <c r="A427" s="115">
        <f ca="1">INDEX('1.MetaData'!A:A, MATCH($E427, '1.MetaData'!$B:$B, 0))</f>
        <v>373</v>
      </c>
      <c r="B427" s="245" t="s">
        <v>3933</v>
      </c>
      <c r="C427" s="14">
        <v>1</v>
      </c>
      <c r="D427" s="14" t="s">
        <v>70</v>
      </c>
      <c r="E427" s="1" t="str">
        <f ca="1">VLOOKUP(B427,'2.Tissue'!$B:$D,2,FALSE)</f>
        <v>OG373</v>
      </c>
      <c r="F427" s="80" t="str">
        <f ca="1">IF(C427&gt;1,_xlfn.CONCAT(B427,"_D",C427),_xlfn.CONCAT(B427,"_D"))</f>
        <v>OG373U_D</v>
      </c>
      <c r="G427" s="58" t="str">
        <f ca="1">VLOOKUP($E427,'1.MetaData'!$B:$H,3,FALSE)</f>
        <v>Platycephalus endrachtensis</v>
      </c>
      <c r="H427" s="40" t="str">
        <f ca="1">VLOOKUP($E427,'1.MetaData'!$B:$H,4,FALSE)</f>
        <v xml:space="preserve">Bar-tailed flathead </v>
      </c>
      <c r="I427" s="194" t="str">
        <f ca="1">VLOOKUP(DNAEXT[[#This Row],[Sample ID]],'2.Tissue'!B:N,13,FALSE)</f>
        <v>NA</v>
      </c>
      <c r="J427" s="26" t="s">
        <v>3451</v>
      </c>
      <c r="K427" s="173" t="s">
        <v>3917</v>
      </c>
      <c r="L427" s="26" t="s">
        <v>929</v>
      </c>
      <c r="M427" s="26"/>
      <c r="N427" s="169"/>
      <c r="O427" s="170">
        <v>6.39</v>
      </c>
      <c r="P427" s="170"/>
      <c r="Q427" s="170"/>
      <c r="R427" s="170"/>
      <c r="S427" s="43">
        <f ca="1">IF(P427="NA", "NA", IF(OR(O427="NA", P427=""), P427, O427/P427))</f>
        <v>0</v>
      </c>
      <c r="T427" s="27">
        <f ca="1">O427*N427</f>
        <v>0</v>
      </c>
      <c r="U427" s="26"/>
      <c r="V427" s="171"/>
      <c r="W427" s="26"/>
      <c r="X427" s="2" t="str" cm="1">
        <f t="array" aca="1" ref="X427" ca="1">IF(B427="","",IF(MAX(IF(B:B=B427,C:C))=C427,"Y","N"))</f>
        <v>Y</v>
      </c>
      <c r="Y427" s="2"/>
      <c r="Z427" s="172"/>
      <c r="AA427" s="2" t="s">
        <v>3145</v>
      </c>
      <c r="AB427" s="2">
        <v>1</v>
      </c>
      <c r="AC427" s="2">
        <v>1</v>
      </c>
      <c r="AD427" s="2" t="s">
        <v>3155</v>
      </c>
      <c r="AE427" s="2" t="s">
        <v>3874</v>
      </c>
    </row>
    <row r="428" spans="1:32" hidden="1" x14ac:dyDescent="0.25">
      <c r="A428" s="115">
        <f ca="1">INDEX('1.MetaData'!A:A, MATCH($E428, '1.MetaData'!$B:$B, 0))</f>
        <v>374</v>
      </c>
      <c r="B428" s="245" t="s">
        <v>3934</v>
      </c>
      <c r="C428" s="14">
        <v>1</v>
      </c>
      <c r="D428" s="14" t="s">
        <v>70</v>
      </c>
      <c r="E428" s="1" t="str">
        <f ca="1">VLOOKUP(B428,'2.Tissue'!$B:$D,2,FALSE)</f>
        <v>OG374</v>
      </c>
      <c r="F428" s="80" t="str">
        <f ca="1">IF(C428&gt;1,_xlfn.CONCAT(B428,"_D",C428),_xlfn.CONCAT(B428,"_D"))</f>
        <v>OG374U_D</v>
      </c>
      <c r="G428" s="58" t="str">
        <f ca="1">VLOOKUP($E428,'1.MetaData'!$B:$H,3,FALSE)</f>
        <v>Abudefduf septemfasciatus</v>
      </c>
      <c r="H428" s="40" t="str">
        <f ca="1">VLOOKUP($E428,'1.MetaData'!$B:$H,4,FALSE)</f>
        <v>Banded Sergeant</v>
      </c>
      <c r="I428" s="194" t="str">
        <f ca="1">VLOOKUP(DNAEXT[[#This Row],[Sample ID]],'2.Tissue'!B:N,13,FALSE)</f>
        <v>NA</v>
      </c>
      <c r="J428" s="26" t="s">
        <v>3451</v>
      </c>
      <c r="K428" s="173" t="s">
        <v>3935</v>
      </c>
      <c r="L428" s="26" t="s">
        <v>929</v>
      </c>
      <c r="M428" s="26"/>
      <c r="N428" s="169"/>
      <c r="O428" s="170">
        <v>446</v>
      </c>
      <c r="P428" s="170"/>
      <c r="Q428" s="170"/>
      <c r="R428" s="170"/>
      <c r="S428" s="43">
        <f ca="1">IF(P428="NA", "NA", IF(OR(O428="NA", P428=""), P428, O428/P428))</f>
        <v>0</v>
      </c>
      <c r="T428" s="27">
        <f ca="1">O428*N428</f>
        <v>0</v>
      </c>
      <c r="U428" s="26"/>
      <c r="V428" s="171"/>
      <c r="W428" s="26"/>
      <c r="X428" s="2" t="str" cm="1">
        <f t="array" aca="1" ref="X428" ca="1">IF(B428="","",IF(MAX(IF(B:B=B428,C:C))=C428,"Y","N"))</f>
        <v>Y</v>
      </c>
      <c r="Y428" s="2"/>
      <c r="Z428" s="172"/>
      <c r="AA428" s="2" t="s">
        <v>3145</v>
      </c>
      <c r="AB428" s="2">
        <v>1</v>
      </c>
      <c r="AC428" s="2">
        <v>1</v>
      </c>
      <c r="AD428" s="2" t="s">
        <v>3155</v>
      </c>
      <c r="AE428" s="2" t="s">
        <v>3874</v>
      </c>
    </row>
    <row r="429" spans="1:32" hidden="1" x14ac:dyDescent="0.25">
      <c r="A429" s="115">
        <f ca="1">INDEX('1.MetaData'!A:A, MATCH($E429, '1.MetaData'!$B:$B, 0))</f>
        <v>375</v>
      </c>
      <c r="B429" s="245" t="s">
        <v>3936</v>
      </c>
      <c r="C429" s="14">
        <v>1</v>
      </c>
      <c r="D429" s="14" t="s">
        <v>70</v>
      </c>
      <c r="E429" s="1" t="str">
        <f ca="1">VLOOKUP(B429,'2.Tissue'!$B:$D,2,FALSE)</f>
        <v>OG375</v>
      </c>
      <c r="F429" s="80" t="str">
        <f ca="1">IF(C429&gt;1,_xlfn.CONCAT(B429,"_D",C429),_xlfn.CONCAT(B429,"_D"))</f>
        <v>OG375U_D</v>
      </c>
      <c r="G429" s="58" t="str">
        <f ca="1">VLOOKUP($E429,'1.MetaData'!$B:$H,3,FALSE)</f>
        <v>Abudefduf septemfasciatus</v>
      </c>
      <c r="H429" s="40" t="str">
        <f ca="1">VLOOKUP($E429,'1.MetaData'!$B:$H,4,FALSE)</f>
        <v>Banded sergeant</v>
      </c>
      <c r="I429" s="194" t="str">
        <f ca="1">VLOOKUP(DNAEXT[[#This Row],[Sample ID]],'2.Tissue'!B:N,13,FALSE)</f>
        <v>NA</v>
      </c>
      <c r="J429" s="26" t="s">
        <v>3451</v>
      </c>
      <c r="K429" s="173" t="s">
        <v>3763</v>
      </c>
      <c r="L429" s="26" t="s">
        <v>929</v>
      </c>
      <c r="M429" s="26"/>
      <c r="N429" s="169"/>
      <c r="O429" s="170">
        <v>98.8</v>
      </c>
      <c r="P429" s="170"/>
      <c r="Q429" s="170"/>
      <c r="R429" s="170"/>
      <c r="S429" s="43">
        <f ca="1">IF(P429="NA", "NA", IF(OR(O429="NA", P429=""), P429, O429/P429))</f>
        <v>0</v>
      </c>
      <c r="T429" s="27">
        <f ca="1">O429*N429</f>
        <v>0</v>
      </c>
      <c r="U429" s="26"/>
      <c r="V429" s="171"/>
      <c r="W429" s="26"/>
      <c r="X429" s="2" t="str" cm="1">
        <f t="array" aca="1" ref="X429" ca="1">IF(B429="","",IF(MAX(IF(B:B=B429,C:C))=C429,"Y","N"))</f>
        <v>Y</v>
      </c>
      <c r="Y429" s="2"/>
      <c r="Z429" s="172"/>
      <c r="AA429" s="2" t="s">
        <v>3145</v>
      </c>
      <c r="AB429" s="2">
        <v>1</v>
      </c>
      <c r="AC429" s="2">
        <v>1</v>
      </c>
      <c r="AD429" s="2" t="s">
        <v>3155</v>
      </c>
      <c r="AE429" s="2" t="s">
        <v>3874</v>
      </c>
      <c r="AF429" t="s">
        <v>3937</v>
      </c>
    </row>
    <row r="430" spans="1:32" hidden="1" x14ac:dyDescent="0.25">
      <c r="A430" s="115">
        <f ca="1">INDEX('1.MetaData'!A:A, MATCH($E430, '1.MetaData'!$B:$B, 0))</f>
        <v>376</v>
      </c>
      <c r="B430" s="245" t="s">
        <v>3938</v>
      </c>
      <c r="C430" s="14">
        <v>1</v>
      </c>
      <c r="D430" s="14" t="s">
        <v>70</v>
      </c>
      <c r="E430" s="1" t="str">
        <f ca="1">VLOOKUP(B430,'2.Tissue'!$B:$D,2,FALSE)</f>
        <v>OG376</v>
      </c>
      <c r="F430" s="80" t="str">
        <f ca="1">IF(C430&gt;1,_xlfn.CONCAT(B430,"_D",C430),_xlfn.CONCAT(B430,"_D"))</f>
        <v>OG376U_D</v>
      </c>
      <c r="G430" s="58" t="str">
        <f ca="1">VLOOKUP($E430,'1.MetaData'!$B:$H,3,FALSE)</f>
        <v>Abudefduf sexfasciatus</v>
      </c>
      <c r="H430" s="40" t="str">
        <f ca="1">VLOOKUP($E430,'1.MetaData'!$B:$H,4,FALSE)</f>
        <v>Scissor Tail Sergeant</v>
      </c>
      <c r="I430" s="194" t="str">
        <f ca="1">VLOOKUP(DNAEXT[[#This Row],[Sample ID]],'2.Tissue'!B:N,13,FALSE)</f>
        <v>NA</v>
      </c>
      <c r="J430" s="26" t="s">
        <v>3451</v>
      </c>
      <c r="K430" s="173" t="s">
        <v>3939</v>
      </c>
      <c r="L430" s="26" t="s">
        <v>929</v>
      </c>
      <c r="M430" s="26"/>
      <c r="N430" s="169"/>
      <c r="O430" s="170">
        <v>172</v>
      </c>
      <c r="P430" s="170"/>
      <c r="Q430" s="170"/>
      <c r="R430" s="170"/>
      <c r="S430" s="43">
        <f ca="1">IF(P430="NA", "NA", IF(OR(O430="NA", P430=""), P430, O430/P430))</f>
        <v>0</v>
      </c>
      <c r="T430" s="27">
        <f ca="1">O430*N430</f>
        <v>0</v>
      </c>
      <c r="U430" s="26"/>
      <c r="V430" s="171"/>
      <c r="W430" s="26"/>
      <c r="X430" s="2" t="str" cm="1">
        <f t="array" aca="1" ref="X430" ca="1">IF(B430="","",IF(MAX(IF(B:B=B430,C:C))=C430,"Y","N"))</f>
        <v>Y</v>
      </c>
      <c r="Y430" s="2"/>
      <c r="Z430" s="172"/>
      <c r="AA430" s="2" t="s">
        <v>3145</v>
      </c>
      <c r="AB430" s="2">
        <v>1</v>
      </c>
      <c r="AC430" s="2">
        <v>1</v>
      </c>
      <c r="AD430" s="2" t="s">
        <v>3155</v>
      </c>
      <c r="AE430" s="2" t="s">
        <v>3874</v>
      </c>
    </row>
    <row r="431" spans="1:32" hidden="1" x14ac:dyDescent="0.25">
      <c r="A431" s="115">
        <f ca="1">INDEX('1.MetaData'!A:A, MATCH($E431, '1.MetaData'!$B:$B, 0))</f>
        <v>377</v>
      </c>
      <c r="B431" s="245" t="s">
        <v>3940</v>
      </c>
      <c r="C431" s="14">
        <v>1</v>
      </c>
      <c r="D431" s="14" t="s">
        <v>70</v>
      </c>
      <c r="E431" s="1" t="str">
        <f ca="1">VLOOKUP(B431,'2.Tissue'!$B:$D,2,FALSE)</f>
        <v>OG377</v>
      </c>
      <c r="F431" s="80" t="str">
        <f ca="1">IF(C431&gt;1,_xlfn.CONCAT(B431,"_D",C431),_xlfn.CONCAT(B431,"_D"))</f>
        <v>OG377U_D</v>
      </c>
      <c r="G431" s="58" t="str">
        <f ca="1">VLOOKUP($E431,'1.MetaData'!$B:$H,3,FALSE)</f>
        <v>Abudefduf sexfasciatus</v>
      </c>
      <c r="H431" s="40" t="str">
        <f ca="1">VLOOKUP($E431,'1.MetaData'!$B:$H,4,FALSE)</f>
        <v>Scissor Tail Sergeant</v>
      </c>
      <c r="I431" s="194" t="str">
        <f ca="1">VLOOKUP(DNAEXT[[#This Row],[Sample ID]],'2.Tissue'!B:N,13,FALSE)</f>
        <v>NA</v>
      </c>
      <c r="J431" s="26" t="s">
        <v>3451</v>
      </c>
      <c r="K431" s="173" t="s">
        <v>3939</v>
      </c>
      <c r="L431" s="26" t="s">
        <v>929</v>
      </c>
      <c r="M431" s="26"/>
      <c r="N431" s="169"/>
      <c r="O431" s="170">
        <v>208</v>
      </c>
      <c r="P431" s="170"/>
      <c r="Q431" s="170"/>
      <c r="R431" s="170"/>
      <c r="S431" s="43">
        <f ca="1">IF(P431="NA", "NA", IF(OR(O431="NA", P431=""), P431, O431/P431))</f>
        <v>0</v>
      </c>
      <c r="T431" s="27">
        <f ca="1">O431*N431</f>
        <v>0</v>
      </c>
      <c r="U431" s="26"/>
      <c r="V431" s="171"/>
      <c r="W431" s="26"/>
      <c r="X431" s="2" t="str" cm="1">
        <f t="array" aca="1" ref="X431" ca="1">IF(B431="","",IF(MAX(IF(B:B=B431,C:C))=C431,"Y","N"))</f>
        <v>Y</v>
      </c>
      <c r="Y431" s="2"/>
      <c r="Z431" s="172"/>
      <c r="AA431" s="2" t="s">
        <v>3145</v>
      </c>
      <c r="AB431" s="2">
        <v>1</v>
      </c>
      <c r="AC431" s="2">
        <v>1</v>
      </c>
      <c r="AD431" s="2" t="s">
        <v>3155</v>
      </c>
      <c r="AE431" s="2" t="s">
        <v>3874</v>
      </c>
    </row>
    <row r="432" spans="1:32" hidden="1" x14ac:dyDescent="0.25">
      <c r="A432" s="115">
        <f ca="1">INDEX('1.MetaData'!A:A, MATCH($E432, '1.MetaData'!$B:$B, 0))</f>
        <v>378</v>
      </c>
      <c r="B432" s="245" t="s">
        <v>3941</v>
      </c>
      <c r="C432" s="14">
        <v>1</v>
      </c>
      <c r="D432" s="14" t="s">
        <v>70</v>
      </c>
      <c r="E432" s="1" t="str">
        <f ca="1">VLOOKUP(B432,'2.Tissue'!$B:$D,2,FALSE)</f>
        <v>OG378</v>
      </c>
      <c r="F432" s="80" t="str">
        <f ca="1">IF(C432&gt;1,_xlfn.CONCAT(B432,"_D",C432),_xlfn.CONCAT(B432,"_D"))</f>
        <v>OG378U_D</v>
      </c>
      <c r="G432" s="58" t="str">
        <f ca="1">VLOOKUP($E432,'1.MetaData'!$B:$H,3,FALSE)</f>
        <v>Abudefduf vaigiensis</v>
      </c>
      <c r="H432" s="40" t="str">
        <f ca="1">VLOOKUP($E432,'1.MetaData'!$B:$H,4,FALSE)</f>
        <v>Indo-Pacific Sergeant</v>
      </c>
      <c r="I432" s="194" t="str">
        <f ca="1">VLOOKUP(DNAEXT[[#This Row],[Sample ID]],'2.Tissue'!B:N,13,FALSE)</f>
        <v>NA</v>
      </c>
      <c r="J432" s="26" t="s">
        <v>3451</v>
      </c>
      <c r="K432" s="173" t="s">
        <v>3939</v>
      </c>
      <c r="L432" s="26" t="s">
        <v>929</v>
      </c>
      <c r="M432" s="26"/>
      <c r="N432" s="169"/>
      <c r="O432" s="170">
        <v>314</v>
      </c>
      <c r="P432" s="170"/>
      <c r="Q432" s="170"/>
      <c r="R432" s="170"/>
      <c r="S432" s="43">
        <f ca="1">IF(P432="NA", "NA", IF(OR(O432="NA", P432=""), P432, O432/P432))</f>
        <v>0</v>
      </c>
      <c r="T432" s="27">
        <f ca="1">O432*N432</f>
        <v>0</v>
      </c>
      <c r="U432" s="26"/>
      <c r="V432" s="171"/>
      <c r="W432" s="26"/>
      <c r="X432" s="2" t="str" cm="1">
        <f t="array" aca="1" ref="X432" ca="1">IF(B432="","",IF(MAX(IF(B:B=B432,C:C))=C432,"Y","N"))</f>
        <v>Y</v>
      </c>
      <c r="Y432" s="2"/>
      <c r="Z432" s="172"/>
      <c r="AA432" s="2" t="s">
        <v>3145</v>
      </c>
      <c r="AB432" s="2">
        <v>1</v>
      </c>
      <c r="AC432" s="2">
        <v>1</v>
      </c>
      <c r="AD432" s="2" t="s">
        <v>3155</v>
      </c>
      <c r="AE432" s="2" t="s">
        <v>3874</v>
      </c>
    </row>
    <row r="433" spans="1:32" hidden="1" x14ac:dyDescent="0.25">
      <c r="A433" s="115">
        <f ca="1">INDEX('1.MetaData'!A:A, MATCH($E433, '1.MetaData'!$B:$B, 0))</f>
        <v>379</v>
      </c>
      <c r="B433" s="245" t="s">
        <v>3942</v>
      </c>
      <c r="C433" s="14">
        <v>1</v>
      </c>
      <c r="D433" s="14" t="s">
        <v>70</v>
      </c>
      <c r="E433" s="1" t="str">
        <f ca="1">VLOOKUP(B433,'2.Tissue'!$B:$D,2,FALSE)</f>
        <v>OG379</v>
      </c>
      <c r="F433" s="80" t="str">
        <f ca="1">IF(C433&gt;1,_xlfn.CONCAT(B433,"_D",C433),_xlfn.CONCAT(B433,"_D"))</f>
        <v>OG379U_D</v>
      </c>
      <c r="G433" s="58" t="str">
        <f ca="1">VLOOKUP($E433,'1.MetaData'!$B:$H,3,FALSE)</f>
        <v>Anampses lennardi</v>
      </c>
      <c r="H433" s="40" t="str">
        <f ca="1">VLOOKUP($E433,'1.MetaData'!$B:$H,4,FALSE)</f>
        <v>Blue-And-Yellow Wrasse</v>
      </c>
      <c r="I433" s="194" t="str">
        <f ca="1">VLOOKUP(DNAEXT[[#This Row],[Sample ID]],'2.Tissue'!B:N,13,FALSE)</f>
        <v>NA</v>
      </c>
      <c r="J433" s="26" t="s">
        <v>3451</v>
      </c>
      <c r="K433" s="173" t="s">
        <v>3763</v>
      </c>
      <c r="L433" s="26" t="s">
        <v>929</v>
      </c>
      <c r="M433" s="26"/>
      <c r="N433" s="169"/>
      <c r="O433" s="170">
        <v>301</v>
      </c>
      <c r="P433" s="170"/>
      <c r="Q433" s="170"/>
      <c r="R433" s="170"/>
      <c r="S433" s="43">
        <f ca="1">IF(P433="NA", "NA", IF(OR(O433="NA", P433=""), P433, O433/P433))</f>
        <v>0</v>
      </c>
      <c r="T433" s="27">
        <f ca="1">O433*N433</f>
        <v>0</v>
      </c>
      <c r="U433" s="26"/>
      <c r="V433" s="171"/>
      <c r="W433" s="26"/>
      <c r="X433" s="2" t="str" cm="1">
        <f t="array" aca="1" ref="X433" ca="1">IF(B433="","",IF(MAX(IF(B:B=B433,C:C))=C433,"Y","N"))</f>
        <v>Y</v>
      </c>
      <c r="Y433" s="2"/>
      <c r="Z433" s="172"/>
      <c r="AA433" s="2" t="s">
        <v>3145</v>
      </c>
      <c r="AB433" s="2">
        <v>1</v>
      </c>
      <c r="AC433" s="2">
        <v>1</v>
      </c>
      <c r="AD433" s="2" t="s">
        <v>3155</v>
      </c>
      <c r="AE433" s="2" t="s">
        <v>3874</v>
      </c>
    </row>
    <row r="434" spans="1:32" hidden="1" x14ac:dyDescent="0.25">
      <c r="A434" s="115">
        <f ca="1">INDEX('1.MetaData'!A:A, MATCH($E434, '1.MetaData'!$B:$B, 0))</f>
        <v>380</v>
      </c>
      <c r="B434" s="245" t="s">
        <v>3943</v>
      </c>
      <c r="C434" s="14">
        <v>1</v>
      </c>
      <c r="D434" s="14" t="s">
        <v>70</v>
      </c>
      <c r="E434" s="1" t="str">
        <f ca="1">VLOOKUP(B434,'2.Tissue'!$B:$D,2,FALSE)</f>
        <v>OG380</v>
      </c>
      <c r="F434" s="80" t="str">
        <f ca="1">IF(C434&gt;1,_xlfn.CONCAT(B434,"_D",C434),_xlfn.CONCAT(B434,"_D"))</f>
        <v>OG380U_D</v>
      </c>
      <c r="G434" s="58" t="str">
        <f ca="1">VLOOKUP($E434,'1.MetaData'!$B:$H,3,FALSE)</f>
        <v>Arripis truttacea</v>
      </c>
      <c r="H434" s="40" t="str">
        <f ca="1">VLOOKUP($E434,'1.MetaData'!$B:$H,4,FALSE)</f>
        <v>Western Australian salmon</v>
      </c>
      <c r="I434" s="194" t="str">
        <f ca="1">VLOOKUP(DNAEXT[[#This Row],[Sample ID]],'2.Tissue'!B:N,13,FALSE)</f>
        <v>NA</v>
      </c>
      <c r="J434" s="26" t="s">
        <v>3451</v>
      </c>
      <c r="K434" s="173" t="s">
        <v>3944</v>
      </c>
      <c r="L434" s="26" t="s">
        <v>929</v>
      </c>
      <c r="M434" s="26"/>
      <c r="N434" s="169"/>
      <c r="O434" s="170">
        <v>22.5</v>
      </c>
      <c r="P434" s="170"/>
      <c r="Q434" s="170"/>
      <c r="R434" s="170"/>
      <c r="S434" s="43">
        <f ca="1">IF(P434="NA", "NA", IF(OR(O434="NA", P434=""), P434, O434/P434))</f>
        <v>0</v>
      </c>
      <c r="T434" s="27">
        <f ca="1">O434*N434</f>
        <v>0</v>
      </c>
      <c r="U434" s="26"/>
      <c r="V434" s="171"/>
      <c r="W434" s="26"/>
      <c r="X434" s="2" t="str" cm="1">
        <f t="array" aca="1" ref="X434" ca="1">IF(B434="","",IF(MAX(IF(B:B=B434,C:C))=C434,"Y","N"))</f>
        <v>Y</v>
      </c>
      <c r="Y434" s="2"/>
      <c r="Z434" s="172"/>
      <c r="AA434" s="2" t="s">
        <v>3145</v>
      </c>
      <c r="AB434" s="2">
        <v>1</v>
      </c>
      <c r="AC434" s="2">
        <v>1</v>
      </c>
      <c r="AD434" s="2" t="s">
        <v>3155</v>
      </c>
      <c r="AE434" s="2" t="s">
        <v>3874</v>
      </c>
    </row>
    <row r="435" spans="1:32" hidden="1" x14ac:dyDescent="0.25">
      <c r="A435" s="115">
        <f ca="1">INDEX('1.MetaData'!A:A, MATCH($E435, '1.MetaData'!$B:$B, 0))</f>
        <v>381</v>
      </c>
      <c r="B435" s="245" t="s">
        <v>3945</v>
      </c>
      <c r="C435" s="14">
        <v>1</v>
      </c>
      <c r="D435" s="14" t="s">
        <v>70</v>
      </c>
      <c r="E435" s="1" t="str">
        <f ca="1">VLOOKUP(B435,'2.Tissue'!$B:$D,2,FALSE)</f>
        <v>OG381</v>
      </c>
      <c r="F435" s="80" t="str">
        <f ca="1">IF(C435&gt;1,_xlfn.CONCAT(B435,"_D",C435),_xlfn.CONCAT(B435,"_D"))</f>
        <v>OG381U_D</v>
      </c>
      <c r="G435" s="58" t="str">
        <f ca="1">VLOOKUP($E435,'1.MetaData'!$B:$H,3,FALSE)</f>
        <v>Bodianus vulpinus</v>
      </c>
      <c r="H435" s="40" t="str">
        <f ca="1">VLOOKUP($E435,'1.MetaData'!$B:$H,4,FALSE)</f>
        <v>Western pigfish</v>
      </c>
      <c r="I435" s="194" t="str">
        <f ca="1">VLOOKUP(DNAEXT[[#This Row],[Sample ID]],'2.Tissue'!B:N,13,FALSE)</f>
        <v>NA</v>
      </c>
      <c r="J435" s="26" t="s">
        <v>3451</v>
      </c>
      <c r="K435" s="173" t="s">
        <v>3946</v>
      </c>
      <c r="L435" s="26" t="s">
        <v>929</v>
      </c>
      <c r="M435" s="26"/>
      <c r="N435" s="169"/>
      <c r="O435" s="170">
        <v>24.4</v>
      </c>
      <c r="P435" s="170"/>
      <c r="Q435" s="170"/>
      <c r="R435" s="170"/>
      <c r="S435" s="43">
        <f ca="1">IF(P435="NA", "NA", IF(OR(O435="NA", P435=""), P435, O435/P435))</f>
        <v>0</v>
      </c>
      <c r="T435" s="27">
        <f ca="1">O435*N435</f>
        <v>0</v>
      </c>
      <c r="U435" s="26"/>
      <c r="V435" s="171"/>
      <c r="W435" s="26"/>
      <c r="X435" s="2" t="str" cm="1">
        <f t="array" aca="1" ref="X435" ca="1">IF(B435="","",IF(MAX(IF(B:B=B435,C:C))=C435,"Y","N"))</f>
        <v>Y</v>
      </c>
      <c r="Y435" s="2"/>
      <c r="Z435" s="172"/>
      <c r="AA435" s="2" t="s">
        <v>3145</v>
      </c>
      <c r="AB435" s="2">
        <v>1</v>
      </c>
      <c r="AC435" s="2">
        <v>1</v>
      </c>
      <c r="AD435" s="2" t="s">
        <v>3155</v>
      </c>
      <c r="AE435" s="2" t="s">
        <v>3874</v>
      </c>
    </row>
    <row r="436" spans="1:32" hidden="1" x14ac:dyDescent="0.25">
      <c r="A436" s="115">
        <f ca="1">INDEX('1.MetaData'!A:A, MATCH($E436, '1.MetaData'!$B:$B, 0))</f>
        <v>382</v>
      </c>
      <c r="B436" s="245" t="s">
        <v>3947</v>
      </c>
      <c r="C436" s="14">
        <v>1</v>
      </c>
      <c r="D436" s="14" t="s">
        <v>70</v>
      </c>
      <c r="E436" s="1" t="str">
        <f ca="1">VLOOKUP(B436,'2.Tissue'!$B:$D,2,FALSE)</f>
        <v>OG382</v>
      </c>
      <c r="F436" s="80" t="str">
        <f ca="1">IF(C436&gt;1,_xlfn.CONCAT(B436,"_D",C436),_xlfn.CONCAT(B436,"_D"))</f>
        <v>OG382U_D</v>
      </c>
      <c r="G436" s="58" t="str">
        <f ca="1">VLOOKUP($E436,'1.MetaData'!$B:$H,3,FALSE)</f>
        <v>Caesio cuning</v>
      </c>
      <c r="H436" s="40" t="str">
        <f ca="1">VLOOKUP($E436,'1.MetaData'!$B:$H,4,FALSE)</f>
        <v>Yellowtail Fusilier</v>
      </c>
      <c r="I436" s="194" t="str">
        <f ca="1">VLOOKUP(DNAEXT[[#This Row],[Sample ID]],'2.Tissue'!B:N,13,FALSE)</f>
        <v>NA</v>
      </c>
      <c r="J436" s="26" t="s">
        <v>3451</v>
      </c>
      <c r="K436" s="173" t="s">
        <v>3948</v>
      </c>
      <c r="L436" s="26" t="s">
        <v>929</v>
      </c>
      <c r="M436" s="26"/>
      <c r="N436" s="169"/>
      <c r="O436" s="170">
        <v>262</v>
      </c>
      <c r="P436" s="170"/>
      <c r="Q436" s="170"/>
      <c r="R436" s="170"/>
      <c r="S436" s="43">
        <f ca="1">IF(P436="NA", "NA", IF(OR(O436="NA", P436=""), P436, O436/P436))</f>
        <v>0</v>
      </c>
      <c r="T436" s="27">
        <f ca="1">O436*N436</f>
        <v>0</v>
      </c>
      <c r="U436" s="26"/>
      <c r="V436" s="171"/>
      <c r="W436" s="26"/>
      <c r="X436" s="2" t="str" cm="1">
        <f t="array" aca="1" ref="X436" ca="1">IF(B436="","",IF(MAX(IF(B:B=B436,C:C))=C436,"Y","N"))</f>
        <v>Y</v>
      </c>
      <c r="Y436" s="2"/>
      <c r="Z436" s="172"/>
      <c r="AA436" s="2" t="s">
        <v>3145</v>
      </c>
      <c r="AB436" s="2">
        <v>1</v>
      </c>
      <c r="AC436" s="2">
        <v>1</v>
      </c>
      <c r="AD436" s="2" t="s">
        <v>3155</v>
      </c>
      <c r="AE436" s="2" t="s">
        <v>3874</v>
      </c>
    </row>
    <row r="437" spans="1:32" hidden="1" x14ac:dyDescent="0.25">
      <c r="A437" s="115">
        <f ca="1">INDEX('1.MetaData'!A:A, MATCH($E437, '1.MetaData'!$B:$B, 0))</f>
        <v>383</v>
      </c>
      <c r="B437" s="245" t="s">
        <v>3949</v>
      </c>
      <c r="C437" s="14">
        <v>1</v>
      </c>
      <c r="D437" s="14" t="s">
        <v>70</v>
      </c>
      <c r="E437" s="1" t="str">
        <f ca="1">VLOOKUP(B437,'2.Tissue'!$B:$D,2,FALSE)</f>
        <v>OG383</v>
      </c>
      <c r="F437" s="80" t="str">
        <f ca="1">IF(C437&gt;1,_xlfn.CONCAT(B437,"_D",C437),_xlfn.CONCAT(B437,"_D"))</f>
        <v>OG383U_D</v>
      </c>
      <c r="G437" s="58" t="str">
        <f ca="1">VLOOKUP($E437,'1.MetaData'!$B:$H,3,FALSE)</f>
        <v>Carangoides chrysophrys</v>
      </c>
      <c r="H437" s="40" t="str">
        <f ca="1">VLOOKUP($E437,'1.MetaData'!$B:$H,4,FALSE)</f>
        <v>Longnose trevally</v>
      </c>
      <c r="I437" s="194" t="str">
        <f ca="1">VLOOKUP(DNAEXT[[#This Row],[Sample ID]],'2.Tissue'!B:N,13,FALSE)</f>
        <v>NA</v>
      </c>
      <c r="J437" s="26" t="s">
        <v>3451</v>
      </c>
      <c r="K437" s="173" t="s">
        <v>3950</v>
      </c>
      <c r="L437" s="26" t="s">
        <v>929</v>
      </c>
      <c r="M437" s="26"/>
      <c r="N437" s="169"/>
      <c r="O437" s="170">
        <v>6.74</v>
      </c>
      <c r="P437" s="170"/>
      <c r="Q437" s="170"/>
      <c r="R437" s="170"/>
      <c r="S437" s="43">
        <f ca="1">IF(P437="NA", "NA", IF(OR(O437="NA", P437=""), P437, O437/P437))</f>
        <v>0</v>
      </c>
      <c r="T437" s="27">
        <f ca="1">O437*N437</f>
        <v>0</v>
      </c>
      <c r="U437" s="26"/>
      <c r="V437" s="171"/>
      <c r="W437" s="26"/>
      <c r="X437" s="2" t="str" cm="1">
        <f t="array" aca="1" ref="X437" ca="1">IF(B437="","",IF(MAX(IF(B:B=B437,C:C))=C437,"Y","N"))</f>
        <v>Y</v>
      </c>
      <c r="Y437" s="2"/>
      <c r="Z437" s="172"/>
      <c r="AA437" s="2" t="s">
        <v>3145</v>
      </c>
      <c r="AB437" s="2">
        <v>1</v>
      </c>
      <c r="AC437" s="2">
        <v>1</v>
      </c>
      <c r="AD437" s="2" t="s">
        <v>3155</v>
      </c>
      <c r="AE437" s="2" t="s">
        <v>3874</v>
      </c>
    </row>
    <row r="438" spans="1:32" hidden="1" x14ac:dyDescent="0.25">
      <c r="A438" s="115">
        <f ca="1">INDEX('1.MetaData'!A:A, MATCH($E438, '1.MetaData'!$B:$B, 0))</f>
        <v>384</v>
      </c>
      <c r="B438" s="245" t="s">
        <v>3951</v>
      </c>
      <c r="C438" s="14">
        <v>1</v>
      </c>
      <c r="D438" s="14" t="s">
        <v>70</v>
      </c>
      <c r="E438" s="1" t="str">
        <f ca="1">VLOOKUP(B438,'2.Tissue'!$B:$D,2,FALSE)</f>
        <v>OG384</v>
      </c>
      <c r="F438" s="80" t="str">
        <f ca="1">IF(C438&gt;1,_xlfn.CONCAT(B438,"_D",C438),_xlfn.CONCAT(B438,"_D"))</f>
        <v>OG384U_D</v>
      </c>
      <c r="G438" s="58" t="str">
        <f ca="1">VLOOKUP($E438,'1.MetaData'!$B:$H,3,FALSE)</f>
        <v>Centroberyx australis</v>
      </c>
      <c r="H438" s="40" t="str">
        <f ca="1">VLOOKUP($E438,'1.MetaData'!$B:$H,4,FALSE)</f>
        <v>Yelloweye redfish</v>
      </c>
      <c r="I438" s="194" t="str">
        <f ca="1">VLOOKUP(DNAEXT[[#This Row],[Sample ID]],'2.Tissue'!B:N,13,FALSE)</f>
        <v>NA</v>
      </c>
      <c r="J438" s="26" t="s">
        <v>3451</v>
      </c>
      <c r="K438" s="173" t="s">
        <v>3952</v>
      </c>
      <c r="L438" s="26" t="s">
        <v>929</v>
      </c>
      <c r="M438" s="26"/>
      <c r="N438" s="169"/>
      <c r="O438" s="170">
        <v>16</v>
      </c>
      <c r="P438" s="170"/>
      <c r="Q438" s="170"/>
      <c r="R438" s="170"/>
      <c r="S438" s="43">
        <f ca="1">IF(P438="NA", "NA", IF(OR(O438="NA", P438=""), P438, O438/P438))</f>
        <v>0</v>
      </c>
      <c r="T438" s="27">
        <f ca="1">O438*N438</f>
        <v>0</v>
      </c>
      <c r="U438" s="26"/>
      <c r="V438" s="171"/>
      <c r="W438" s="26"/>
      <c r="X438" s="2" t="str" cm="1">
        <f t="array" aca="1" ref="X438" ca="1">IF(B438="","",IF(MAX(IF(B:B=B438,C:C))=C438,"Y","N"))</f>
        <v>Y</v>
      </c>
      <c r="Y438" s="2"/>
      <c r="Z438" s="172"/>
      <c r="AA438" s="2" t="s">
        <v>3145</v>
      </c>
      <c r="AB438" s="2">
        <v>1</v>
      </c>
      <c r="AC438" s="2">
        <v>1</v>
      </c>
      <c r="AD438" s="2" t="s">
        <v>3155</v>
      </c>
      <c r="AE438" s="2" t="s">
        <v>3874</v>
      </c>
    </row>
    <row r="439" spans="1:32" hidden="1" x14ac:dyDescent="0.25">
      <c r="A439" s="115">
        <f ca="1">INDEX('1.MetaData'!A:A, MATCH($E439, '1.MetaData'!$B:$B, 0))</f>
        <v>385</v>
      </c>
      <c r="B439" s="245" t="s">
        <v>3953</v>
      </c>
      <c r="C439" s="14">
        <v>1</v>
      </c>
      <c r="D439" s="14" t="s">
        <v>70</v>
      </c>
      <c r="E439" s="1" t="str">
        <f ca="1">VLOOKUP(B439,'2.Tissue'!$B:$D,2,FALSE)</f>
        <v>OG385</v>
      </c>
      <c r="F439" s="80" t="str">
        <f ca="1">IF(C439&gt;1,_xlfn.CONCAT(B439,"_D",C439),_xlfn.CONCAT(B439,"_D"))</f>
        <v>OG385U_D</v>
      </c>
      <c r="G439" s="58" t="str">
        <f ca="1">VLOOKUP($E439,'1.MetaData'!$B:$H,3,FALSE)</f>
        <v>Centroberyx gerrardi</v>
      </c>
      <c r="H439" s="40" t="str">
        <f ca="1">VLOOKUP($E439,'1.MetaData'!$B:$H,4,FALSE)</f>
        <v>Bight redfish</v>
      </c>
      <c r="I439" s="194" t="str">
        <f ca="1">VLOOKUP(DNAEXT[[#This Row],[Sample ID]],'2.Tissue'!B:N,13,FALSE)</f>
        <v>NA</v>
      </c>
      <c r="J439" s="26" t="s">
        <v>3451</v>
      </c>
      <c r="K439" s="173" t="s">
        <v>3954</v>
      </c>
      <c r="L439" s="26" t="s">
        <v>929</v>
      </c>
      <c r="M439" s="26"/>
      <c r="N439" s="169"/>
      <c r="O439" s="170">
        <v>6.97</v>
      </c>
      <c r="P439" s="170"/>
      <c r="Q439" s="170"/>
      <c r="R439" s="170"/>
      <c r="S439" s="43">
        <f ca="1">IF(P439="NA", "NA", IF(OR(O439="NA", P439=""), P439, O439/P439))</f>
        <v>0</v>
      </c>
      <c r="T439" s="27">
        <f ca="1">O439*N439</f>
        <v>0</v>
      </c>
      <c r="U439" s="26"/>
      <c r="V439" s="171"/>
      <c r="W439" s="26"/>
      <c r="X439" s="2" t="str" cm="1">
        <f t="array" aca="1" ref="X439" ca="1">IF(B439="","",IF(MAX(IF(B:B=B439,C:C))=C439,"Y","N"))</f>
        <v>Y</v>
      </c>
      <c r="Y439" s="2"/>
      <c r="Z439" s="172"/>
      <c r="AA439" s="2" t="s">
        <v>3145</v>
      </c>
      <c r="AB439" s="2">
        <v>1</v>
      </c>
      <c r="AC439" s="2">
        <v>1</v>
      </c>
      <c r="AD439" s="2" t="s">
        <v>3155</v>
      </c>
      <c r="AE439" s="2" t="s">
        <v>3874</v>
      </c>
    </row>
    <row r="440" spans="1:32" hidden="1" x14ac:dyDescent="0.25">
      <c r="A440" s="115">
        <f ca="1">INDEX('1.MetaData'!A:A, MATCH($E440, '1.MetaData'!$B:$B, 0))</f>
        <v>386</v>
      </c>
      <c r="B440" s="245" t="s">
        <v>3955</v>
      </c>
      <c r="C440" s="14">
        <v>1</v>
      </c>
      <c r="D440" s="14" t="s">
        <v>70</v>
      </c>
      <c r="E440" s="1" t="str">
        <f ca="1">VLOOKUP(B440,'2.Tissue'!$B:$D,2,FALSE)</f>
        <v>OG386</v>
      </c>
      <c r="F440" s="80" t="str">
        <f ca="1">IF(C440&gt;1,_xlfn.CONCAT(B440,"_D",C440),_xlfn.CONCAT(B440,"_D"))</f>
        <v>OG386U_D</v>
      </c>
      <c r="G440" s="58" t="str">
        <f ca="1">VLOOKUP($E440,'1.MetaData'!$B:$H,3,FALSE)</f>
        <v>Cheilinus chlorourus</v>
      </c>
      <c r="H440" s="40" t="str">
        <f ca="1">VLOOKUP($E440,'1.MetaData'!$B:$H,4,FALSE)</f>
        <v>Floral wrasse</v>
      </c>
      <c r="I440" s="194" t="str">
        <f ca="1">VLOOKUP(DNAEXT[[#This Row],[Sample ID]],'2.Tissue'!B:N,13,FALSE)</f>
        <v>NA</v>
      </c>
      <c r="J440" s="26" t="s">
        <v>3451</v>
      </c>
      <c r="K440" s="173" t="s">
        <v>3956</v>
      </c>
      <c r="L440" s="26" t="s">
        <v>929</v>
      </c>
      <c r="M440" s="26"/>
      <c r="N440" s="169"/>
      <c r="O440" s="170">
        <v>24.2</v>
      </c>
      <c r="P440" s="170"/>
      <c r="Q440" s="170"/>
      <c r="R440" s="170"/>
      <c r="S440" s="43">
        <f ca="1">IF(P440="NA", "NA", IF(OR(O440="NA", P440=""), P440, O440/P440))</f>
        <v>0</v>
      </c>
      <c r="T440" s="27">
        <f ca="1">O440*N440</f>
        <v>0</v>
      </c>
      <c r="U440" s="26"/>
      <c r="V440" s="171"/>
      <c r="W440" s="26"/>
      <c r="X440" s="2" t="str" cm="1">
        <f t="array" aca="1" ref="X440" ca="1">IF(B440="","",IF(MAX(IF(B:B=B440,C:C))=C440,"Y","N"))</f>
        <v>Y</v>
      </c>
      <c r="Y440" s="2"/>
      <c r="Z440" s="172"/>
      <c r="AA440" s="2" t="s">
        <v>3145</v>
      </c>
      <c r="AB440" s="2">
        <v>1</v>
      </c>
      <c r="AC440" s="2">
        <v>1</v>
      </c>
      <c r="AD440" s="2" t="s">
        <v>3155</v>
      </c>
      <c r="AE440" s="2" t="s">
        <v>3874</v>
      </c>
    </row>
    <row r="441" spans="1:32" hidden="1" x14ac:dyDescent="0.25">
      <c r="A441" s="115">
        <f ca="1">INDEX('1.MetaData'!A:A, MATCH($E441, '1.MetaData'!$B:$B, 0))</f>
        <v>387</v>
      </c>
      <c r="B441" s="245" t="s">
        <v>3957</v>
      </c>
      <c r="C441" s="14">
        <v>1</v>
      </c>
      <c r="D441" s="14" t="s">
        <v>70</v>
      </c>
      <c r="E441" s="1" t="str">
        <f ca="1">VLOOKUP(B441,'2.Tissue'!$B:$D,2,FALSE)</f>
        <v>OG387</v>
      </c>
      <c r="F441" s="80" t="str">
        <f ca="1">IF(C441&gt;1,_xlfn.CONCAT(B441,"_D",C441),_xlfn.CONCAT(B441,"_D"))</f>
        <v>OG387U_D</v>
      </c>
      <c r="G441" s="58" t="str">
        <f ca="1">VLOOKUP($E441,'1.MetaData'!$B:$H,3,FALSE)</f>
        <v>Chelmon marginalis</v>
      </c>
      <c r="H441" s="40" t="str">
        <f ca="1">VLOOKUP($E441,'1.MetaData'!$B:$H,4,FALSE)</f>
        <v>Margined Coralfish</v>
      </c>
      <c r="I441" s="194" t="str">
        <f ca="1">VLOOKUP(DNAEXT[[#This Row],[Sample ID]],'2.Tissue'!B:N,13,FALSE)</f>
        <v>NA</v>
      </c>
      <c r="J441" s="26" t="s">
        <v>3451</v>
      </c>
      <c r="K441" s="173" t="s">
        <v>3958</v>
      </c>
      <c r="L441" s="26" t="s">
        <v>929</v>
      </c>
      <c r="M441" s="26"/>
      <c r="N441" s="169"/>
      <c r="O441" s="170">
        <v>129</v>
      </c>
      <c r="P441" s="170"/>
      <c r="Q441" s="170"/>
      <c r="R441" s="170"/>
      <c r="S441" s="43">
        <f ca="1">IF(P441="NA", "NA", IF(OR(O441="NA", P441=""), P441, O441/P441))</f>
        <v>0</v>
      </c>
      <c r="T441" s="27">
        <f ca="1">O441*N441</f>
        <v>0</v>
      </c>
      <c r="U441" s="26"/>
      <c r="V441" s="171"/>
      <c r="W441" s="26"/>
      <c r="X441" s="2" t="str" cm="1">
        <f t="array" aca="1" ref="X441" ca="1">IF(B441="","",IF(MAX(IF(B:B=B441,C:C))=C441,"Y","N"))</f>
        <v>Y</v>
      </c>
      <c r="Y441" s="2"/>
      <c r="Z441" s="172"/>
      <c r="AA441" s="2" t="s">
        <v>3145</v>
      </c>
      <c r="AB441" s="2">
        <v>1</v>
      </c>
      <c r="AC441" s="2">
        <v>1</v>
      </c>
      <c r="AD441" s="2" t="s">
        <v>3155</v>
      </c>
      <c r="AE441" s="2" t="s">
        <v>3874</v>
      </c>
    </row>
    <row r="442" spans="1:32" hidden="1" x14ac:dyDescent="0.25">
      <c r="A442" s="115">
        <f ca="1">INDEX('1.MetaData'!A:A, MATCH($E442, '1.MetaData'!$B:$B, 0))</f>
        <v>388</v>
      </c>
      <c r="B442" s="245" t="s">
        <v>3959</v>
      </c>
      <c r="C442" s="14">
        <v>1</v>
      </c>
      <c r="D442" s="14" t="s">
        <v>70</v>
      </c>
      <c r="E442" s="1" t="str">
        <f ca="1">VLOOKUP(B442,'2.Tissue'!$B:$D,2,FALSE)</f>
        <v>OG388</v>
      </c>
      <c r="F442" s="80" t="str">
        <f ca="1">IF(C442&gt;1,_xlfn.CONCAT(B442,"_D",C442),_xlfn.CONCAT(B442,"_D"))</f>
        <v>OG388U_D</v>
      </c>
      <c r="G442" s="58" t="str">
        <f ca="1">VLOOKUP($E442,'1.MetaData'!$B:$H,3,FALSE)</f>
        <v>Choerodon cephalotes</v>
      </c>
      <c r="H442" s="40" t="str">
        <f ca="1">VLOOKUP($E442,'1.MetaData'!$B:$H,4,FALSE)</f>
        <v>Purple Tuskfish</v>
      </c>
      <c r="I442" s="194" t="str">
        <f ca="1">VLOOKUP(DNAEXT[[#This Row],[Sample ID]],'2.Tissue'!B:N,13,FALSE)</f>
        <v>NA</v>
      </c>
      <c r="J442" s="26" t="s">
        <v>3451</v>
      </c>
      <c r="K442" s="173"/>
      <c r="L442" s="26" t="s">
        <v>929</v>
      </c>
      <c r="M442" s="26"/>
      <c r="N442" s="169"/>
      <c r="O442" s="170">
        <v>89.5</v>
      </c>
      <c r="P442" s="170"/>
      <c r="Q442" s="170"/>
      <c r="R442" s="170"/>
      <c r="S442" s="43">
        <f ca="1">IF(P442="NA", "NA", IF(OR(O442="NA", P442=""), P442, O442/P442))</f>
        <v>0</v>
      </c>
      <c r="T442" s="27">
        <f ca="1">O442*N442</f>
        <v>0</v>
      </c>
      <c r="U442" s="26"/>
      <c r="V442" s="171"/>
      <c r="W442" s="26"/>
      <c r="X442" s="2" t="str" cm="1">
        <f t="array" aca="1" ref="X442" ca="1">IF(B442="","",IF(MAX(IF(B:B=B442,C:C))=C442,"Y","N"))</f>
        <v>Y</v>
      </c>
      <c r="Y442" s="2"/>
      <c r="Z442" s="172"/>
      <c r="AA442" s="2" t="s">
        <v>3145</v>
      </c>
      <c r="AB442" s="2">
        <v>1</v>
      </c>
      <c r="AC442" s="2">
        <v>1</v>
      </c>
      <c r="AD442" s="2" t="s">
        <v>3155</v>
      </c>
      <c r="AE442" s="2" t="s">
        <v>3874</v>
      </c>
    </row>
    <row r="443" spans="1:32" hidden="1" x14ac:dyDescent="0.25">
      <c r="A443" s="115">
        <f ca="1">INDEX('1.MetaData'!A:A, MATCH($E443, '1.MetaData'!$B:$B, 0))</f>
        <v>389</v>
      </c>
      <c r="B443" s="245" t="s">
        <v>3960</v>
      </c>
      <c r="C443" s="14">
        <v>1</v>
      </c>
      <c r="D443" s="14" t="s">
        <v>70</v>
      </c>
      <c r="E443" s="1" t="str">
        <f ca="1">VLOOKUP(B443,'2.Tissue'!$B:$D,2,FALSE)</f>
        <v>OG389</v>
      </c>
      <c r="F443" s="80" t="str">
        <f ca="1">IF(C443&gt;1,_xlfn.CONCAT(B443,"_D",C443),_xlfn.CONCAT(B443,"_D"))</f>
        <v>OG389U_D</v>
      </c>
      <c r="G443" s="58" t="str">
        <f ca="1">VLOOKUP($E443,'1.MetaData'!$B:$H,3,FALSE)</f>
        <v>Choerodon cephalotes</v>
      </c>
      <c r="H443" s="40" t="str">
        <f ca="1">VLOOKUP($E443,'1.MetaData'!$B:$H,4,FALSE)</f>
        <v>Purple Tuskfish</v>
      </c>
      <c r="I443" s="194" t="str">
        <f ca="1">VLOOKUP(DNAEXT[[#This Row],[Sample ID]],'2.Tissue'!B:N,13,FALSE)</f>
        <v>NA</v>
      </c>
      <c r="J443" s="26" t="s">
        <v>3451</v>
      </c>
      <c r="K443" s="173" t="s">
        <v>3939</v>
      </c>
      <c r="L443" s="26" t="s">
        <v>929</v>
      </c>
      <c r="M443" s="26"/>
      <c r="N443" s="169"/>
      <c r="O443" s="170">
        <v>162</v>
      </c>
      <c r="P443" s="170"/>
      <c r="Q443" s="170"/>
      <c r="R443" s="170"/>
      <c r="S443" s="43">
        <f ca="1">IF(P443="NA", "NA", IF(OR(O443="NA", P443=""), P443, O443/P443))</f>
        <v>0</v>
      </c>
      <c r="T443" s="27">
        <f ca="1">O443*N443</f>
        <v>0</v>
      </c>
      <c r="U443" s="26"/>
      <c r="V443" s="171"/>
      <c r="W443" s="26"/>
      <c r="X443" s="2" t="str" cm="1">
        <f t="array" aca="1" ref="X443" ca="1">IF(B443="","",IF(MAX(IF(B:B=B443,C:C))=C443,"Y","N"))</f>
        <v>Y</v>
      </c>
      <c r="Y443" s="2"/>
      <c r="Z443" s="172"/>
      <c r="AA443" s="2" t="s">
        <v>3145</v>
      </c>
      <c r="AB443" s="2">
        <v>1</v>
      </c>
      <c r="AC443" s="2">
        <v>1</v>
      </c>
      <c r="AD443" s="2" t="s">
        <v>3155</v>
      </c>
      <c r="AE443" s="2" t="s">
        <v>3874</v>
      </c>
    </row>
    <row r="444" spans="1:32" hidden="1" x14ac:dyDescent="0.25">
      <c r="A444" s="115">
        <f ca="1">INDEX('1.MetaData'!A:A, MATCH($E444, '1.MetaData'!$B:$B, 0))</f>
        <v>390</v>
      </c>
      <c r="B444" s="245" t="s">
        <v>3961</v>
      </c>
      <c r="C444" s="14">
        <v>1</v>
      </c>
      <c r="D444" s="14" t="s">
        <v>70</v>
      </c>
      <c r="E444" s="1" t="str">
        <f ca="1">VLOOKUP(B444,'2.Tissue'!$B:$D,2,FALSE)</f>
        <v>OG390</v>
      </c>
      <c r="F444" s="80" t="str">
        <f ca="1">IF(C444&gt;1,_xlfn.CONCAT(B444,"_D",C444),_xlfn.CONCAT(B444,"_D"))</f>
        <v>OG390U_D</v>
      </c>
      <c r="G444" s="58" t="str">
        <f ca="1">VLOOKUP($E444,'1.MetaData'!$B:$H,3,FALSE)</f>
        <v>Choerodon jordani</v>
      </c>
      <c r="H444" s="40" t="str">
        <f ca="1">VLOOKUP($E444,'1.MetaData'!$B:$H,4,FALSE)</f>
        <v>Jordan's Tuskfish</v>
      </c>
      <c r="I444" s="194" t="str">
        <f ca="1">VLOOKUP(DNAEXT[[#This Row],[Sample ID]],'2.Tissue'!B:N,13,FALSE)</f>
        <v>NA</v>
      </c>
      <c r="J444" s="26" t="s">
        <v>3451</v>
      </c>
      <c r="K444" s="173"/>
      <c r="L444" s="26" t="s">
        <v>929</v>
      </c>
      <c r="M444" s="26"/>
      <c r="N444" s="169"/>
      <c r="O444" s="170">
        <v>21.9</v>
      </c>
      <c r="P444" s="170"/>
      <c r="Q444" s="170"/>
      <c r="R444" s="170"/>
      <c r="S444" s="43">
        <f ca="1">IF(P444="NA", "NA", IF(OR(O444="NA", P444=""), P444, O444/P444))</f>
        <v>0</v>
      </c>
      <c r="T444" s="27">
        <f ca="1">O444*N444</f>
        <v>0</v>
      </c>
      <c r="U444" s="26"/>
      <c r="V444" s="171"/>
      <c r="W444" s="26"/>
      <c r="X444" s="2" t="str" cm="1">
        <f t="array" aca="1" ref="X444" ca="1">IF(B444="","",IF(MAX(IF(B:B=B444,C:C))=C444,"Y","N"))</f>
        <v>Y</v>
      </c>
      <c r="Y444" s="2"/>
      <c r="Z444" s="172"/>
      <c r="AA444" s="2" t="s">
        <v>3145</v>
      </c>
      <c r="AB444" s="2">
        <v>1</v>
      </c>
      <c r="AC444" s="2">
        <v>1</v>
      </c>
      <c r="AD444" s="2" t="s">
        <v>3155</v>
      </c>
      <c r="AE444" s="2" t="s">
        <v>3874</v>
      </c>
    </row>
    <row r="445" spans="1:32" hidden="1" x14ac:dyDescent="0.25">
      <c r="A445" s="115">
        <f ca="1">INDEX('1.MetaData'!A:A, MATCH($E445, '1.MetaData'!$B:$B, 0))</f>
        <v>391</v>
      </c>
      <c r="B445" s="245" t="s">
        <v>3962</v>
      </c>
      <c r="C445" s="14">
        <v>1</v>
      </c>
      <c r="D445" s="14" t="s">
        <v>70</v>
      </c>
      <c r="E445" s="1" t="str">
        <f ca="1">VLOOKUP(B445,'2.Tissue'!$B:$D,2,FALSE)</f>
        <v>OG391</v>
      </c>
      <c r="F445" s="80" t="str">
        <f ca="1">IF(C445&gt;1,_xlfn.CONCAT(B445,"_D",C445),_xlfn.CONCAT(B445,"_D"))</f>
        <v>OG391U_D</v>
      </c>
      <c r="G445" s="58" t="str">
        <f ca="1">VLOOKUP($E445,'1.MetaData'!$B:$H,3,FALSE)</f>
        <v>Gephyroberyx darwinii</v>
      </c>
      <c r="H445" s="40" t="str">
        <f ca="1">VLOOKUP($E445,'1.MetaData'!$B:$H,4,FALSE)</f>
        <v>Darwin's slimehead</v>
      </c>
      <c r="I445" s="194" t="str">
        <f ca="1">VLOOKUP(DNAEXT[[#This Row],[Sample ID]],'2.Tissue'!B:N,13,FALSE)</f>
        <v>NA</v>
      </c>
      <c r="J445" s="26" t="s">
        <v>3451</v>
      </c>
      <c r="K445" s="173" t="s">
        <v>3963</v>
      </c>
      <c r="L445" s="26" t="s">
        <v>929</v>
      </c>
      <c r="M445" s="26"/>
      <c r="N445" s="169"/>
      <c r="O445" s="170">
        <v>12.2</v>
      </c>
      <c r="P445" s="170"/>
      <c r="Q445" s="170"/>
      <c r="R445" s="170"/>
      <c r="S445" s="43">
        <f ca="1">IF(P445="NA", "NA", IF(OR(O445="NA", P445=""), P445, O445/P445))</f>
        <v>0</v>
      </c>
      <c r="T445" s="27">
        <f ca="1">O445*N445</f>
        <v>0</v>
      </c>
      <c r="U445" s="26"/>
      <c r="V445" s="171"/>
      <c r="W445" s="26"/>
      <c r="X445" s="2" t="str" cm="1">
        <f t="array" aca="1" ref="X445" ca="1">IF(B445="","",IF(MAX(IF(B:B=B445,C:C))=C445,"Y","N"))</f>
        <v>Y</v>
      </c>
      <c r="Y445" s="2"/>
      <c r="Z445" s="172"/>
      <c r="AA445" s="2" t="s">
        <v>3145</v>
      </c>
      <c r="AB445" s="2">
        <v>1</v>
      </c>
      <c r="AC445" s="2">
        <v>1</v>
      </c>
      <c r="AD445" s="2" t="s">
        <v>3155</v>
      </c>
      <c r="AE445" s="2" t="s">
        <v>3964</v>
      </c>
    </row>
    <row r="446" spans="1:32" hidden="1" x14ac:dyDescent="0.25">
      <c r="A446" s="115">
        <f ca="1">INDEX('1.MetaData'!A:A, MATCH($E446, '1.MetaData'!$B:$B, 0))</f>
        <v>392</v>
      </c>
      <c r="B446" s="245" t="s">
        <v>3965</v>
      </c>
      <c r="C446" s="14">
        <v>1</v>
      </c>
      <c r="D446" s="14" t="s">
        <v>70</v>
      </c>
      <c r="E446" s="1" t="str">
        <f ca="1">VLOOKUP(B446,'2.Tissue'!$B:$D,2,FALSE)</f>
        <v>OG392</v>
      </c>
      <c r="F446" s="80" t="str">
        <f ca="1">IF(C446&gt;1,_xlfn.CONCAT(B446,"_D",C446),_xlfn.CONCAT(B446,"_D"))</f>
        <v>OG392U_D</v>
      </c>
      <c r="G446" s="58" t="str">
        <f ca="1">VLOOKUP($E446,'1.MetaData'!$B:$H,3,FALSE)</f>
        <v>Platycephalus endrachtensis</v>
      </c>
      <c r="H446" s="40" t="str">
        <f ca="1">VLOOKUP($E446,'1.MetaData'!$B:$H,4,FALSE)</f>
        <v xml:space="preserve">Bar-tailed flathead </v>
      </c>
      <c r="I446" s="194" t="str">
        <f ca="1">VLOOKUP(DNAEXT[[#This Row],[Sample ID]],'2.Tissue'!B:N,13,FALSE)</f>
        <v>NA</v>
      </c>
      <c r="J446" s="26" t="s">
        <v>3451</v>
      </c>
      <c r="K446" s="173" t="s">
        <v>3917</v>
      </c>
      <c r="L446" s="26" t="s">
        <v>929</v>
      </c>
      <c r="M446" s="26"/>
      <c r="N446" s="169"/>
      <c r="O446" s="170">
        <v>10.1</v>
      </c>
      <c r="P446" s="170"/>
      <c r="Q446" s="170"/>
      <c r="R446" s="170"/>
      <c r="S446" s="43">
        <f ca="1">IF(P446="NA", "NA", IF(OR(O446="NA", P446=""), P446, O446/P446))</f>
        <v>0</v>
      </c>
      <c r="T446" s="27">
        <f ca="1">O446*N446</f>
        <v>0</v>
      </c>
      <c r="U446" s="26"/>
      <c r="V446" s="171"/>
      <c r="W446" s="26"/>
      <c r="X446" s="2" t="str" cm="1">
        <f t="array" aca="1" ref="X446" ca="1">IF(B446="","",IF(MAX(IF(B:B=B446,C:C))=C446,"Y","N"))</f>
        <v>Y</v>
      </c>
      <c r="Y446" s="2"/>
      <c r="Z446" s="172"/>
      <c r="AA446" s="2" t="s">
        <v>3145</v>
      </c>
      <c r="AB446" s="2">
        <v>1</v>
      </c>
      <c r="AC446" s="2">
        <v>1</v>
      </c>
      <c r="AD446" s="2" t="s">
        <v>3155</v>
      </c>
      <c r="AE446" s="2" t="s">
        <v>3964</v>
      </c>
    </row>
    <row r="447" spans="1:32" hidden="1" x14ac:dyDescent="0.25">
      <c r="A447" s="115">
        <f ca="1">INDEX('1.MetaData'!A:A, MATCH($E447, '1.MetaData'!$B:$B, 0))</f>
        <v>393</v>
      </c>
      <c r="B447" s="245" t="s">
        <v>3966</v>
      </c>
      <c r="C447" s="14">
        <v>1</v>
      </c>
      <c r="D447" s="14" t="s">
        <v>70</v>
      </c>
      <c r="E447" s="1" t="str">
        <f ca="1">VLOOKUP(B447,'2.Tissue'!$B:$D,2,FALSE)</f>
        <v>OG393</v>
      </c>
      <c r="F447" s="80" t="str">
        <f ca="1">IF(C447&gt;1,_xlfn.CONCAT(B447,"_D",C447),_xlfn.CONCAT(B447,"_D"))</f>
        <v>OG393U_D</v>
      </c>
      <c r="G447" s="58" t="str">
        <f ca="1">VLOOKUP($E447,'1.MetaData'!$B:$H,3,FALSE)</f>
        <v xml:space="preserve">Pictilabrus laticlavius </v>
      </c>
      <c r="H447" s="40" t="str">
        <f ca="1">VLOOKUP($E447,'1.MetaData'!$B:$H,4,FALSE)</f>
        <v xml:space="preserve">Patrician wrasse </v>
      </c>
      <c r="I447" s="194" t="str">
        <f ca="1">VLOOKUP(DNAEXT[[#This Row],[Sample ID]],'2.Tissue'!B:N,13,FALSE)</f>
        <v>NA</v>
      </c>
      <c r="J447" s="26" t="s">
        <v>3451</v>
      </c>
      <c r="K447" s="173"/>
      <c r="L447" s="26" t="s">
        <v>929</v>
      </c>
      <c r="M447" s="26"/>
      <c r="N447" s="169"/>
      <c r="O447" s="170">
        <v>6.69</v>
      </c>
      <c r="P447" s="170"/>
      <c r="Q447" s="170"/>
      <c r="R447" s="170"/>
      <c r="S447" s="43">
        <f ca="1">IF(P447="NA", "NA", IF(OR(O447="NA", P447=""), P447, O447/P447))</f>
        <v>0</v>
      </c>
      <c r="T447" s="27">
        <f ca="1">O447*N447</f>
        <v>0</v>
      </c>
      <c r="U447" s="26"/>
      <c r="V447" s="171"/>
      <c r="W447" s="26"/>
      <c r="X447" s="2" t="str" cm="1">
        <f t="array" aca="1" ref="X447" ca="1">IF(B447="","",IF(MAX(IF(B:B=B447,C:C))=C447,"Y","N"))</f>
        <v>Y</v>
      </c>
      <c r="Y447" s="2"/>
      <c r="Z447" s="172"/>
      <c r="AA447" s="2" t="s">
        <v>3145</v>
      </c>
      <c r="AB447" s="2">
        <v>1</v>
      </c>
      <c r="AC447" s="2">
        <v>1</v>
      </c>
      <c r="AD447" s="2" t="s">
        <v>3155</v>
      </c>
      <c r="AE447" s="2" t="s">
        <v>3964</v>
      </c>
    </row>
    <row r="448" spans="1:32" hidden="1" x14ac:dyDescent="0.25">
      <c r="A448" s="115">
        <f ca="1">INDEX('1.MetaData'!A:A, MATCH($E448, '1.MetaData'!$B:$B, 0))</f>
        <v>394</v>
      </c>
      <c r="B448" s="245" t="s">
        <v>3967</v>
      </c>
      <c r="C448" s="14">
        <v>1</v>
      </c>
      <c r="D448" s="14" t="s">
        <v>70</v>
      </c>
      <c r="E448" s="1" t="str">
        <f ca="1">VLOOKUP(B448,'2.Tissue'!$B:$D,2,FALSE)</f>
        <v>OG394</v>
      </c>
      <c r="F448" s="80" t="str">
        <f ca="1">IF(C448&gt;1,_xlfn.CONCAT(B448,"_D",C448),_xlfn.CONCAT(B448,"_D"))</f>
        <v>OG394U_D</v>
      </c>
      <c r="G448" s="58" t="str">
        <f ca="1">VLOOKUP($E448,'1.MetaData'!$B:$H,3,FALSE)</f>
        <v>Mordacia</v>
      </c>
      <c r="H448" s="40">
        <f ca="1">VLOOKUP($E448,'1.MetaData'!$B:$H,4,FALSE)</f>
        <v>0</v>
      </c>
      <c r="I448" s="194" t="str">
        <f ca="1">VLOOKUP(DNAEXT[[#This Row],[Sample ID]],'2.Tissue'!B:N,13,FALSE)</f>
        <v>NA</v>
      </c>
      <c r="J448" s="26" t="s">
        <v>3451</v>
      </c>
      <c r="K448" s="173"/>
      <c r="L448" s="26" t="s">
        <v>929</v>
      </c>
      <c r="M448" s="26"/>
      <c r="N448" s="169"/>
      <c r="O448" s="170">
        <v>6.6</v>
      </c>
      <c r="P448" s="170"/>
      <c r="Q448" s="170"/>
      <c r="R448" s="170"/>
      <c r="S448" s="43">
        <f ca="1">IF(P448="NA", "NA", IF(OR(O448="NA", P448=""), P448, O448/P448))</f>
        <v>0</v>
      </c>
      <c r="T448" s="27">
        <f ca="1">O448*N448</f>
        <v>0</v>
      </c>
      <c r="U448" s="26"/>
      <c r="V448" s="171"/>
      <c r="W448" s="26"/>
      <c r="X448" s="2" t="str" cm="1">
        <f t="array" aca="1" ref="X448" ca="1">IF(B448="","",IF(MAX(IF(B:B=B448,C:C))=C448,"Y","N"))</f>
        <v>Y</v>
      </c>
      <c r="Y448" s="2"/>
      <c r="Z448" s="172"/>
      <c r="AA448" s="2" t="s">
        <v>107</v>
      </c>
      <c r="AB448" s="2" t="s">
        <v>107</v>
      </c>
      <c r="AC448" s="2" t="s">
        <v>107</v>
      </c>
      <c r="AD448" s="2" t="s">
        <v>107</v>
      </c>
      <c r="AE448" s="2" t="s">
        <v>107</v>
      </c>
      <c r="AF448" t="s">
        <v>3742</v>
      </c>
    </row>
    <row r="449" spans="1:32" hidden="1" x14ac:dyDescent="0.25">
      <c r="A449" s="115">
        <f ca="1">INDEX('1.MetaData'!A:A, MATCH($E449, '1.MetaData'!$B:$B, 0))</f>
        <v>395</v>
      </c>
      <c r="B449" s="245" t="s">
        <v>3968</v>
      </c>
      <c r="C449" s="14">
        <v>1</v>
      </c>
      <c r="D449" s="14" t="s">
        <v>70</v>
      </c>
      <c r="E449" s="1" t="str">
        <f ca="1">VLOOKUP(B449,'2.Tissue'!$B:$D,2,FALSE)</f>
        <v>OG395</v>
      </c>
      <c r="F449" s="80" t="str">
        <f ca="1">IF(C449&gt;1,_xlfn.CONCAT(B449,"_D",C449),_xlfn.CONCAT(B449,"_D"))</f>
        <v>OG395U_D</v>
      </c>
      <c r="G449" s="58" t="str">
        <f ca="1">VLOOKUP($E449,'1.MetaData'!$B:$H,3,FALSE)</f>
        <v>Mordacia</v>
      </c>
      <c r="H449" s="40">
        <f ca="1">VLOOKUP($E449,'1.MetaData'!$B:$H,4,FALSE)</f>
        <v>0</v>
      </c>
      <c r="I449" s="194" t="str">
        <f ca="1">VLOOKUP(DNAEXT[[#This Row],[Sample ID]],'2.Tissue'!B:N,13,FALSE)</f>
        <v>NA</v>
      </c>
      <c r="J449" s="26" t="s">
        <v>3451</v>
      </c>
      <c r="K449" s="173"/>
      <c r="L449" s="26" t="s">
        <v>929</v>
      </c>
      <c r="M449" s="26"/>
      <c r="N449" s="169"/>
      <c r="O449" s="170">
        <v>23.1</v>
      </c>
      <c r="P449" s="170"/>
      <c r="Q449" s="170"/>
      <c r="R449" s="170"/>
      <c r="S449" s="43">
        <f ca="1">IF(P449="NA", "NA", IF(OR(O449="NA", P449=""), P449, O449/P449))</f>
        <v>0</v>
      </c>
      <c r="T449" s="27">
        <f ca="1">O449*N449</f>
        <v>0</v>
      </c>
      <c r="U449" s="26"/>
      <c r="V449" s="171"/>
      <c r="W449" s="26"/>
      <c r="X449" s="2" t="str" cm="1">
        <f t="array" aca="1" ref="X449" ca="1">IF(B449="","",IF(MAX(IF(B:B=B449,C:C))=C449,"Y","N"))</f>
        <v>Y</v>
      </c>
      <c r="Y449" s="2"/>
      <c r="Z449" s="172"/>
      <c r="AA449" s="2" t="s">
        <v>3145</v>
      </c>
      <c r="AB449" s="2">
        <v>1</v>
      </c>
      <c r="AC449" s="2">
        <v>1</v>
      </c>
      <c r="AD449" s="2" t="s">
        <v>3155</v>
      </c>
      <c r="AE449" s="2" t="s">
        <v>3964</v>
      </c>
    </row>
    <row r="450" spans="1:32" hidden="1" x14ac:dyDescent="0.25">
      <c r="A450" s="115">
        <f ca="1">INDEX('1.MetaData'!A:A, MATCH($E450, '1.MetaData'!$B:$B, 0))</f>
        <v>396</v>
      </c>
      <c r="B450" s="245" t="s">
        <v>3969</v>
      </c>
      <c r="C450" s="14">
        <v>1</v>
      </c>
      <c r="D450" s="14" t="s">
        <v>70</v>
      </c>
      <c r="E450" s="1" t="str">
        <f ca="1">VLOOKUP(B450,'2.Tissue'!$B:$D,2,FALSE)</f>
        <v>OG396</v>
      </c>
      <c r="F450" s="80" t="str">
        <f ca="1">IF(C450&gt;1,_xlfn.CONCAT(B450,"_D",C450),_xlfn.CONCAT(B450,"_D"))</f>
        <v>OG396U_D</v>
      </c>
      <c r="G450" s="58" t="str">
        <f ca="1">VLOOKUP($E450,'1.MetaData'!$B:$H,3,FALSE)</f>
        <v>Epinephelus morrhua</v>
      </c>
      <c r="H450" s="40" t="str">
        <f ca="1">VLOOKUP($E450,'1.MetaData'!$B:$H,4,FALSE)</f>
        <v>Comet Grouper</v>
      </c>
      <c r="I450" s="194" t="str">
        <f ca="1">VLOOKUP(DNAEXT[[#This Row],[Sample ID]],'2.Tissue'!B:N,13,FALSE)</f>
        <v>NA</v>
      </c>
      <c r="J450" s="26" t="s">
        <v>3451</v>
      </c>
      <c r="K450" s="173" t="s">
        <v>3970</v>
      </c>
      <c r="L450" s="26" t="s">
        <v>929</v>
      </c>
      <c r="M450" s="26"/>
      <c r="N450" s="169"/>
      <c r="O450" s="170">
        <v>16.2</v>
      </c>
      <c r="P450" s="170"/>
      <c r="Q450" s="170"/>
      <c r="R450" s="170"/>
      <c r="S450" s="43">
        <f ca="1">IF(P450="NA", "NA", IF(OR(O450="NA", P450=""), P450, O450/P450))</f>
        <v>0</v>
      </c>
      <c r="T450" s="27">
        <f ca="1">O450*N450</f>
        <v>0</v>
      </c>
      <c r="U450" s="26"/>
      <c r="V450" s="171"/>
      <c r="W450" s="26"/>
      <c r="X450" s="2" t="str" cm="1">
        <f t="array" aca="1" ref="X450" ca="1">IF(B450="","",IF(MAX(IF(B:B=B450,C:C))=C450,"Y","N"))</f>
        <v>Y</v>
      </c>
      <c r="Y450" s="2"/>
      <c r="Z450" s="172"/>
      <c r="AA450" s="2" t="s">
        <v>3145</v>
      </c>
      <c r="AB450" s="2">
        <v>1</v>
      </c>
      <c r="AC450" s="2">
        <v>1</v>
      </c>
      <c r="AD450" s="2" t="s">
        <v>3155</v>
      </c>
      <c r="AE450" s="2" t="s">
        <v>3964</v>
      </c>
    </row>
    <row r="451" spans="1:32" hidden="1" x14ac:dyDescent="0.25">
      <c r="A451" s="115">
        <f ca="1">INDEX('1.MetaData'!A:A, MATCH($E451, '1.MetaData'!$B:$B, 0))</f>
        <v>397</v>
      </c>
      <c r="B451" s="245" t="s">
        <v>3971</v>
      </c>
      <c r="C451" s="14">
        <v>1</v>
      </c>
      <c r="D451" s="14" t="s">
        <v>70</v>
      </c>
      <c r="E451" s="1" t="str">
        <f ca="1">VLOOKUP(B451,'2.Tissue'!$B:$D,2,FALSE)</f>
        <v>OG397</v>
      </c>
      <c r="F451" s="80" t="str">
        <f ca="1">IF(C451&gt;1,_xlfn.CONCAT(B451,"_D",C451),_xlfn.CONCAT(B451,"_D"))</f>
        <v>OG397U_D</v>
      </c>
      <c r="G451" s="58" t="str">
        <f ca="1">VLOOKUP($E451,'1.MetaData'!$B:$H,3,FALSE)</f>
        <v>Lethrinus rubrioperculatus</v>
      </c>
      <c r="H451" s="40" t="str">
        <f ca="1">VLOOKUP($E451,'1.MetaData'!$B:$H,4,FALSE)</f>
        <v>Spotcheek Emperor</v>
      </c>
      <c r="I451" s="194" t="str">
        <f ca="1">VLOOKUP(DNAEXT[[#This Row],[Sample ID]],'2.Tissue'!B:N,13,FALSE)</f>
        <v>NA</v>
      </c>
      <c r="J451" s="26" t="s">
        <v>3451</v>
      </c>
      <c r="K451" s="173"/>
      <c r="L451" s="26" t="s">
        <v>929</v>
      </c>
      <c r="M451" s="26"/>
      <c r="N451" s="169"/>
      <c r="O451" s="170">
        <v>8.02</v>
      </c>
      <c r="P451" s="170"/>
      <c r="Q451" s="170"/>
      <c r="R451" s="170"/>
      <c r="S451" s="43">
        <f ca="1">IF(P451="NA", "NA", IF(OR(O451="NA", P451=""), P451, O451/P451))</f>
        <v>0</v>
      </c>
      <c r="T451" s="27">
        <f ca="1">O451*N451</f>
        <v>0</v>
      </c>
      <c r="U451" s="26"/>
      <c r="V451" s="171"/>
      <c r="W451" s="26"/>
      <c r="X451" s="2" t="str" cm="1">
        <f t="array" aca="1" ref="X451" ca="1">IF(B451="","",IF(MAX(IF(B:B=B451,C:C))=C451,"Y","N"))</f>
        <v>Y</v>
      </c>
      <c r="Y451" s="2"/>
      <c r="Z451" s="172"/>
      <c r="AA451" s="2" t="s">
        <v>3145</v>
      </c>
      <c r="AB451" s="2">
        <v>1</v>
      </c>
      <c r="AC451" s="2">
        <v>1</v>
      </c>
      <c r="AD451" s="2" t="s">
        <v>3155</v>
      </c>
      <c r="AE451" s="2" t="s">
        <v>3964</v>
      </c>
    </row>
    <row r="452" spans="1:32" hidden="1" x14ac:dyDescent="0.25">
      <c r="A452" s="115">
        <f ca="1">INDEX('1.MetaData'!A:A, MATCH($E452, '1.MetaData'!$B:$B, 0))</f>
        <v>398</v>
      </c>
      <c r="B452" s="245" t="s">
        <v>3972</v>
      </c>
      <c r="C452" s="14">
        <v>1</v>
      </c>
      <c r="D452" s="14" t="s">
        <v>70</v>
      </c>
      <c r="E452" s="1" t="str">
        <f ca="1">VLOOKUP(B452,'2.Tissue'!$B:$D,2,FALSE)</f>
        <v>OG398</v>
      </c>
      <c r="F452" s="80" t="str">
        <f ca="1">IF(C452&gt;1,_xlfn.CONCAT(B452,"_D",C452),_xlfn.CONCAT(B452,"_D"))</f>
        <v>OG398U_D</v>
      </c>
      <c r="G452" s="58" t="str">
        <f ca="1">VLOOKUP($E452,'1.MetaData'!$B:$H,3,FALSE)</f>
        <v>Paracaesio sordida</v>
      </c>
      <c r="H452" s="40" t="str">
        <f ca="1">VLOOKUP($E452,'1.MetaData'!$B:$H,4,FALSE)</f>
        <v>Sordid Snapper</v>
      </c>
      <c r="I452" s="194" t="str">
        <f ca="1">VLOOKUP(DNAEXT[[#This Row],[Sample ID]],'2.Tissue'!B:N,13,FALSE)</f>
        <v>NA</v>
      </c>
      <c r="J452" s="26" t="s">
        <v>3451</v>
      </c>
      <c r="K452" s="173"/>
      <c r="L452" s="26" t="s">
        <v>929</v>
      </c>
      <c r="M452" s="26"/>
      <c r="N452" s="169"/>
      <c r="O452" s="170">
        <v>7.35</v>
      </c>
      <c r="P452" s="170"/>
      <c r="Q452" s="170"/>
      <c r="R452" s="170"/>
      <c r="S452" s="43">
        <f ca="1">IF(P452="NA", "NA", IF(OR(O452="NA", P452=""), P452, O452/P452))</f>
        <v>0</v>
      </c>
      <c r="T452" s="27">
        <f ca="1">O452*N452</f>
        <v>0</v>
      </c>
      <c r="U452" s="26"/>
      <c r="V452" s="171"/>
      <c r="W452" s="26"/>
      <c r="X452" s="2" t="str" cm="1">
        <f t="array" aca="1" ref="X452" ca="1">IF(B452="","",IF(MAX(IF(B:B=B452,C:C))=C452,"Y","N"))</f>
        <v>Y</v>
      </c>
      <c r="Y452" s="2"/>
      <c r="Z452" s="172"/>
      <c r="AA452" s="2" t="s">
        <v>3145</v>
      </c>
      <c r="AB452" s="2">
        <v>1</v>
      </c>
      <c r="AC452" s="2">
        <v>1</v>
      </c>
      <c r="AD452" s="2" t="s">
        <v>3155</v>
      </c>
      <c r="AE452" s="2" t="s">
        <v>3964</v>
      </c>
    </row>
    <row r="453" spans="1:32" hidden="1" x14ac:dyDescent="0.25">
      <c r="A453" s="115">
        <f ca="1">INDEX('1.MetaData'!A:A, MATCH($E453, '1.MetaData'!$B:$B, 0))</f>
        <v>399</v>
      </c>
      <c r="B453" s="245" t="s">
        <v>3973</v>
      </c>
      <c r="C453" s="14">
        <v>1</v>
      </c>
      <c r="D453" s="14" t="s">
        <v>70</v>
      </c>
      <c r="E453" s="1" t="str">
        <f ca="1">VLOOKUP(B453,'2.Tissue'!$B:$D,2,FALSE)</f>
        <v>OG399</v>
      </c>
      <c r="F453" s="80" t="str">
        <f ca="1">IF(C453&gt;1,_xlfn.CONCAT(B453,"_D",C453),_xlfn.CONCAT(B453,"_D"))</f>
        <v>OG399U_D</v>
      </c>
      <c r="G453" s="58" t="str">
        <f ca="1">VLOOKUP($E453,'1.MetaData'!$B:$H,3,FALSE)</f>
        <v>Plectropomus leopardus</v>
      </c>
      <c r="H453" s="40" t="str">
        <f ca="1">VLOOKUP($E453,'1.MetaData'!$B:$H,4,FALSE)</f>
        <v>Common Coral Trout</v>
      </c>
      <c r="I453" s="194" t="str">
        <f ca="1">VLOOKUP(DNAEXT[[#This Row],[Sample ID]],'2.Tissue'!B:N,13,FALSE)</f>
        <v>NA</v>
      </c>
      <c r="J453" s="26" t="s">
        <v>3451</v>
      </c>
      <c r="K453" s="173"/>
      <c r="L453" s="26" t="s">
        <v>929</v>
      </c>
      <c r="M453" s="26"/>
      <c r="N453" s="169"/>
      <c r="O453" s="170">
        <v>13.7</v>
      </c>
      <c r="P453" s="170"/>
      <c r="Q453" s="170"/>
      <c r="R453" s="170"/>
      <c r="S453" s="43">
        <f ca="1">IF(P453="NA", "NA", IF(OR(O453="NA", P453=""), P453, O453/P453))</f>
        <v>0</v>
      </c>
      <c r="T453" s="27">
        <f ca="1">O453*N453</f>
        <v>0</v>
      </c>
      <c r="U453" s="26"/>
      <c r="V453" s="171"/>
      <c r="W453" s="26"/>
      <c r="X453" s="2" t="str" cm="1">
        <f t="array" aca="1" ref="X453" ca="1">IF(B453="","",IF(MAX(IF(B:B=B453,C:C))=C453,"Y","N"))</f>
        <v>Y</v>
      </c>
      <c r="Y453" s="2"/>
      <c r="Z453" s="172"/>
      <c r="AA453" s="2" t="s">
        <v>3145</v>
      </c>
      <c r="AB453" s="2">
        <v>1</v>
      </c>
      <c r="AC453" s="2">
        <v>1</v>
      </c>
      <c r="AD453" s="2" t="s">
        <v>3155</v>
      </c>
      <c r="AE453" s="2" t="s">
        <v>3964</v>
      </c>
    </row>
    <row r="454" spans="1:32" hidden="1" x14ac:dyDescent="0.25">
      <c r="A454" s="115">
        <f ca="1">INDEX('1.MetaData'!A:A, MATCH($E454, '1.MetaData'!$B:$B, 0))</f>
        <v>400</v>
      </c>
      <c r="B454" s="245" t="s">
        <v>3974</v>
      </c>
      <c r="C454" s="14">
        <v>1</v>
      </c>
      <c r="D454" s="14" t="s">
        <v>70</v>
      </c>
      <c r="E454" s="1" t="str">
        <f ca="1">VLOOKUP(B454,'2.Tissue'!$B:$D,2,FALSE)</f>
        <v>OG400</v>
      </c>
      <c r="F454" s="80" t="str">
        <f ca="1">IF(C454&gt;1,_xlfn.CONCAT(B454,"_D",C454),_xlfn.CONCAT(B454,"_D"))</f>
        <v>OG400U_D</v>
      </c>
      <c r="G454" s="58" t="str">
        <f ca="1">VLOOKUP($E454,'1.MetaData'!$B:$H,3,FALSE)</f>
        <v>Lethrinus miniatus</v>
      </c>
      <c r="H454" s="40" t="str">
        <f ca="1">VLOOKUP($E454,'1.MetaData'!$B:$H,4,FALSE)</f>
        <v>Redthroat Emperor</v>
      </c>
      <c r="I454" s="194" t="str">
        <f ca="1">VLOOKUP(DNAEXT[[#This Row],[Sample ID]],'2.Tissue'!B:N,13,FALSE)</f>
        <v>NA</v>
      </c>
      <c r="J454" s="26" t="s">
        <v>3451</v>
      </c>
      <c r="K454" s="173" t="s">
        <v>3939</v>
      </c>
      <c r="L454" s="26" t="s">
        <v>929</v>
      </c>
      <c r="M454" s="26"/>
      <c r="N454" s="169"/>
      <c r="O454" s="170">
        <v>14.4</v>
      </c>
      <c r="P454" s="170"/>
      <c r="Q454" s="170"/>
      <c r="R454" s="170"/>
      <c r="S454" s="43">
        <f ca="1">IF(P454="NA", "NA", IF(OR(O454="NA", P454=""), P454, O454/P454))</f>
        <v>0</v>
      </c>
      <c r="T454" s="27">
        <f ca="1">O454*N454</f>
        <v>0</v>
      </c>
      <c r="U454" s="26"/>
      <c r="V454" s="171"/>
      <c r="W454" s="26"/>
      <c r="X454" s="2" t="str" cm="1">
        <f t="array" aca="1" ref="X454" ca="1">IF(B454="","",IF(MAX(IF(B:B=B454,C:C))=C454,"Y","N"))</f>
        <v>Y</v>
      </c>
      <c r="Y454" s="2"/>
      <c r="Z454" s="172"/>
      <c r="AA454" s="2" t="s">
        <v>3145</v>
      </c>
      <c r="AB454" s="2">
        <v>1</v>
      </c>
      <c r="AC454" s="2">
        <v>1</v>
      </c>
      <c r="AD454" s="2" t="s">
        <v>3155</v>
      </c>
      <c r="AE454" s="2" t="s">
        <v>3964</v>
      </c>
    </row>
    <row r="455" spans="1:32" hidden="1" x14ac:dyDescent="0.25">
      <c r="A455" s="115">
        <f ca="1">INDEX('1.MetaData'!A:A, MATCH($E455, '1.MetaData'!$B:$B, 0))</f>
        <v>401</v>
      </c>
      <c r="B455" s="245" t="s">
        <v>3975</v>
      </c>
      <c r="C455" s="14">
        <v>1</v>
      </c>
      <c r="D455" s="14" t="s">
        <v>70</v>
      </c>
      <c r="E455" s="1" t="str">
        <f ca="1">VLOOKUP(B455,'2.Tissue'!$B:$D,2,FALSE)</f>
        <v>OG401</v>
      </c>
      <c r="F455" s="80" t="str">
        <f ca="1">IF(C455&gt;1,_xlfn.CONCAT(B455,"_D",C455),_xlfn.CONCAT(B455,"_D"))</f>
        <v>OG401U_D</v>
      </c>
      <c r="G455" s="58" t="str">
        <f ca="1">VLOOKUP($E455,'1.MetaData'!$B:$H,3,FALSE)</f>
        <v>Microcanthus strigatus</v>
      </c>
      <c r="H455" s="40" t="str">
        <f ca="1">VLOOKUP($E455,'1.MetaData'!$B:$H,4,FALSE)</f>
        <v>Stripey</v>
      </c>
      <c r="I455" s="194" t="str">
        <f ca="1">VLOOKUP(DNAEXT[[#This Row],[Sample ID]],'2.Tissue'!B:N,13,FALSE)</f>
        <v>NA</v>
      </c>
      <c r="J455" s="26" t="s">
        <v>3451</v>
      </c>
      <c r="K455" s="173" t="s">
        <v>3939</v>
      </c>
      <c r="L455" s="26" t="s">
        <v>929</v>
      </c>
      <c r="M455" s="26"/>
      <c r="N455" s="169"/>
      <c r="O455" s="170">
        <v>10</v>
      </c>
      <c r="P455" s="170"/>
      <c r="Q455" s="170"/>
      <c r="R455" s="170"/>
      <c r="S455" s="43">
        <f ca="1">IF(P455="NA", "NA", IF(OR(O455="NA", P455=""), P455, O455/P455))</f>
        <v>0</v>
      </c>
      <c r="T455" s="27">
        <f ca="1">O455*N455</f>
        <v>0</v>
      </c>
      <c r="U455" s="26"/>
      <c r="V455" s="171"/>
      <c r="W455" s="26"/>
      <c r="X455" s="2" t="str" cm="1">
        <f t="array" aca="1" ref="X455" ca="1">IF(B455="","",IF(MAX(IF(B:B=B455,C:C))=C455,"Y","N"))</f>
        <v>Y</v>
      </c>
      <c r="Y455" s="2"/>
      <c r="Z455" s="172"/>
      <c r="AA455" s="2" t="s">
        <v>3145</v>
      </c>
      <c r="AB455" s="2">
        <v>1</v>
      </c>
      <c r="AC455" s="2">
        <v>1</v>
      </c>
      <c r="AD455" s="2" t="s">
        <v>3155</v>
      </c>
      <c r="AE455" s="2" t="s">
        <v>3964</v>
      </c>
    </row>
    <row r="456" spans="1:32" hidden="1" x14ac:dyDescent="0.25">
      <c r="A456" s="115">
        <f ca="1">INDEX('1.MetaData'!A:A, MATCH($E456, '1.MetaData'!$B:$B, 0))</f>
        <v>402</v>
      </c>
      <c r="B456" s="245" t="s">
        <v>3976</v>
      </c>
      <c r="C456" s="14">
        <v>1</v>
      </c>
      <c r="D456" s="14" t="s">
        <v>70</v>
      </c>
      <c r="E456" s="1" t="str">
        <f ca="1">VLOOKUP(B456,'2.Tissue'!$B:$D,2,FALSE)</f>
        <v>OG402</v>
      </c>
      <c r="F456" s="80" t="str">
        <f ca="1">IF(C456&gt;1,_xlfn.CONCAT(B456,"_D",C456),_xlfn.CONCAT(B456,"_D"))</f>
        <v>OG402U_D</v>
      </c>
      <c r="G456" s="58" t="str">
        <f ca="1">VLOOKUP($E456,'1.MetaData'!$B:$H,3,FALSE)</f>
        <v>Neosebastes nigropunctatus</v>
      </c>
      <c r="H456" s="40" t="str">
        <f ca="1">VLOOKUP($E456,'1.MetaData'!$B:$H,4,FALSE)</f>
        <v>Black-spotted gurnard perch</v>
      </c>
      <c r="I456" s="194" t="str">
        <f ca="1">VLOOKUP(DNAEXT[[#This Row],[Sample ID]],'2.Tissue'!B:N,13,FALSE)</f>
        <v>NA</v>
      </c>
      <c r="J456" s="26" t="s">
        <v>3451</v>
      </c>
      <c r="K456" s="173" t="s">
        <v>3977</v>
      </c>
      <c r="L456" s="26" t="s">
        <v>929</v>
      </c>
      <c r="M456" s="26"/>
      <c r="N456" s="169"/>
      <c r="O456" s="170">
        <v>4.88</v>
      </c>
      <c r="P456" s="170"/>
      <c r="Q456" s="170"/>
      <c r="R456" s="170"/>
      <c r="S456" s="43">
        <f ca="1">IF(P456="NA", "NA", IF(OR(O456="NA", P456=""), P456, O456/P456))</f>
        <v>0</v>
      </c>
      <c r="T456" s="27">
        <f ca="1">O456*N456</f>
        <v>0</v>
      </c>
      <c r="U456" s="26"/>
      <c r="V456" s="171"/>
      <c r="W456" s="26"/>
      <c r="X456" s="2" t="str" cm="1">
        <f t="array" aca="1" ref="X456" ca="1">IF(B456="","",IF(MAX(IF(B:B=B456,C:C))=C456,"Y","N"))</f>
        <v>Y</v>
      </c>
      <c r="Y456" s="2"/>
      <c r="Z456" s="172"/>
      <c r="AA456" s="2" t="s">
        <v>3145</v>
      </c>
      <c r="AB456" s="2">
        <v>1</v>
      </c>
      <c r="AC456" s="2">
        <v>1</v>
      </c>
      <c r="AD456" s="2" t="s">
        <v>3155</v>
      </c>
      <c r="AE456" s="2" t="s">
        <v>3964</v>
      </c>
    </row>
    <row r="457" spans="1:32" hidden="1" x14ac:dyDescent="0.25">
      <c r="A457" s="115">
        <f ca="1">INDEX('1.MetaData'!A:A, MATCH($E457, '1.MetaData'!$B:$B, 0))</f>
        <v>403</v>
      </c>
      <c r="B457" s="245" t="s">
        <v>3978</v>
      </c>
      <c r="C457" s="14">
        <v>1</v>
      </c>
      <c r="D457" s="14" t="s">
        <v>70</v>
      </c>
      <c r="E457" s="1" t="str">
        <f ca="1">VLOOKUP(B457,'2.Tissue'!$B:$D,2,FALSE)</f>
        <v>OG403</v>
      </c>
      <c r="F457" s="80" t="str">
        <f ca="1">IF(C457&gt;1,_xlfn.CONCAT(B457,"_D",C457),_xlfn.CONCAT(B457,"_D"))</f>
        <v>OG403U_D</v>
      </c>
      <c r="G457" s="58" t="str">
        <f ca="1">VLOOKUP($E457,'1.MetaData'!$B:$H,3,FALSE)</f>
        <v>Neosebastes pandus</v>
      </c>
      <c r="H457" s="40" t="str">
        <f ca="1">VLOOKUP($E457,'1.MetaData'!$B:$H,4,FALSE)</f>
        <v>Bighead gurnard perch</v>
      </c>
      <c r="I457" s="194" t="str">
        <f ca="1">VLOOKUP(DNAEXT[[#This Row],[Sample ID]],'2.Tissue'!B:N,13,FALSE)</f>
        <v>NA</v>
      </c>
      <c r="J457" s="26" t="s">
        <v>3451</v>
      </c>
      <c r="K457" s="173" t="s">
        <v>3979</v>
      </c>
      <c r="L457" s="26" t="s">
        <v>929</v>
      </c>
      <c r="M457" s="26"/>
      <c r="N457" s="169"/>
      <c r="O457" s="170">
        <v>7.42</v>
      </c>
      <c r="P457" s="170"/>
      <c r="Q457" s="170"/>
      <c r="R457" s="170"/>
      <c r="S457" s="43">
        <f ca="1">IF(P457="NA", "NA", IF(OR(O457="NA", P457=""), P457, O457/P457))</f>
        <v>0</v>
      </c>
      <c r="T457" s="27">
        <f ca="1">O457*N457</f>
        <v>0</v>
      </c>
      <c r="U457" s="26"/>
      <c r="V457" s="171"/>
      <c r="W457" s="26"/>
      <c r="X457" s="2" t="str" cm="1">
        <f t="array" aca="1" ref="X457" ca="1">IF(B457="","",IF(MAX(IF(B:B=B457,C:C))=C457,"Y","N"))</f>
        <v>Y</v>
      </c>
      <c r="Y457" s="2"/>
      <c r="Z457" s="172"/>
      <c r="AA457" s="2" t="s">
        <v>3145</v>
      </c>
      <c r="AB457" s="2">
        <v>1</v>
      </c>
      <c r="AC457" s="2">
        <v>1</v>
      </c>
      <c r="AD457" s="2" t="s">
        <v>3155</v>
      </c>
      <c r="AE457" s="2" t="s">
        <v>3964</v>
      </c>
    </row>
    <row r="458" spans="1:32" hidden="1" x14ac:dyDescent="0.25">
      <c r="A458" s="115">
        <f ca="1">INDEX('1.MetaData'!A:A, MATCH($E458, '1.MetaData'!$B:$B, 0))</f>
        <v>404</v>
      </c>
      <c r="B458" s="245" t="s">
        <v>3980</v>
      </c>
      <c r="C458" s="14">
        <v>1</v>
      </c>
      <c r="D458" s="14" t="s">
        <v>70</v>
      </c>
      <c r="E458" s="1" t="str">
        <f ca="1">VLOOKUP(B458,'2.Tissue'!$B:$D,2,FALSE)</f>
        <v>OG404</v>
      </c>
      <c r="F458" s="80" t="str">
        <f ca="1">IF(C458&gt;1,_xlfn.CONCAT(B458,"_D",C458),_xlfn.CONCAT(B458,"_D"))</f>
        <v>OG404U_D</v>
      </c>
      <c r="G458" s="58" t="str">
        <f ca="1">VLOOKUP($E458,'1.MetaData'!$B:$H,3,FALSE)</f>
        <v>Plectropomus leopardus</v>
      </c>
      <c r="H458" s="40" t="str">
        <f ca="1">VLOOKUP($E458,'1.MetaData'!$B:$H,4,FALSE)</f>
        <v>Common Coral Trout</v>
      </c>
      <c r="I458" s="194" t="str">
        <f ca="1">VLOOKUP(DNAEXT[[#This Row],[Sample ID]],'2.Tissue'!B:N,13,FALSE)</f>
        <v>NA</v>
      </c>
      <c r="J458" s="26" t="s">
        <v>3451</v>
      </c>
      <c r="K458" s="173" t="s">
        <v>3754</v>
      </c>
      <c r="L458" s="26" t="s">
        <v>929</v>
      </c>
      <c r="M458" s="26"/>
      <c r="N458" s="169"/>
      <c r="O458" s="170">
        <v>9.17</v>
      </c>
      <c r="P458" s="170"/>
      <c r="Q458" s="170"/>
      <c r="R458" s="170"/>
      <c r="S458" s="43">
        <f ca="1">IF(P458="NA", "NA", IF(OR(O458="NA", P458=""), P458, O458/P458))</f>
        <v>0</v>
      </c>
      <c r="T458" s="27">
        <f ca="1">O458*N458</f>
        <v>0</v>
      </c>
      <c r="U458" s="26"/>
      <c r="V458" s="171"/>
      <c r="W458" s="26"/>
      <c r="X458" s="2" t="str" cm="1">
        <f t="array" aca="1" ref="X458" ca="1">IF(B458="","",IF(MAX(IF(B:B=B458,C:C))=C458,"Y","N"))</f>
        <v>Y</v>
      </c>
      <c r="Y458" s="2"/>
      <c r="Z458" s="172"/>
      <c r="AA458" s="2" t="s">
        <v>3145</v>
      </c>
      <c r="AB458" s="2">
        <v>1</v>
      </c>
      <c r="AC458" s="2">
        <v>1</v>
      </c>
      <c r="AD458" s="2" t="s">
        <v>3155</v>
      </c>
      <c r="AE458" s="2" t="s">
        <v>3964</v>
      </c>
    </row>
    <row r="459" spans="1:32" hidden="1" x14ac:dyDescent="0.25">
      <c r="A459" s="115">
        <f ca="1">INDEX('1.MetaData'!A:A, MATCH($E459, '1.MetaData'!$B:$B, 0))</f>
        <v>405</v>
      </c>
      <c r="B459" s="245" t="s">
        <v>3981</v>
      </c>
      <c r="C459" s="14">
        <v>1</v>
      </c>
      <c r="D459" s="14" t="s">
        <v>70</v>
      </c>
      <c r="E459" s="1" t="str">
        <f ca="1">VLOOKUP(B459,'2.Tissue'!$B:$D,2,FALSE)</f>
        <v>OG405</v>
      </c>
      <c r="F459" s="80" t="str">
        <f ca="1">IF(C459&gt;1,_xlfn.CONCAT(B459,"_D",C459),_xlfn.CONCAT(B459,"_D"))</f>
        <v>OG405U_D</v>
      </c>
      <c r="G459" s="58" t="str">
        <f ca="1">VLOOKUP($E459,'1.MetaData'!$B:$H,3,FALSE)</f>
        <v>Parachaetodon ocellatus</v>
      </c>
      <c r="H459" s="40" t="str">
        <f ca="1">VLOOKUP($E459,'1.MetaData'!$B:$H,4,FALSE)</f>
        <v>Ocellate Butterflyfish</v>
      </c>
      <c r="I459" s="194" t="str">
        <f ca="1">VLOOKUP(DNAEXT[[#This Row],[Sample ID]],'2.Tissue'!B:N,13,FALSE)</f>
        <v>NA</v>
      </c>
      <c r="J459" s="26" t="s">
        <v>3451</v>
      </c>
      <c r="K459" s="173" t="s">
        <v>3982</v>
      </c>
      <c r="L459" s="26" t="s">
        <v>929</v>
      </c>
      <c r="M459" s="26"/>
      <c r="N459" s="169"/>
      <c r="O459" s="170">
        <v>302</v>
      </c>
      <c r="P459" s="170"/>
      <c r="Q459" s="170"/>
      <c r="R459" s="170"/>
      <c r="S459" s="43">
        <f ca="1">IF(P459="NA", "NA", IF(OR(O459="NA", P459=""), P459, O459/P459))</f>
        <v>0</v>
      </c>
      <c r="T459" s="27">
        <f ca="1">O459*N459</f>
        <v>0</v>
      </c>
      <c r="U459" s="26"/>
      <c r="V459" s="171"/>
      <c r="W459" s="26"/>
      <c r="X459" s="2" t="str" cm="1">
        <f t="array" aca="1" ref="X459" ca="1">IF(B459="","",IF(MAX(IF(B:B=B459,C:C))=C459,"Y","N"))</f>
        <v>Y</v>
      </c>
      <c r="Y459" s="2"/>
      <c r="Z459" s="172"/>
      <c r="AA459" s="2" t="s">
        <v>3145</v>
      </c>
      <c r="AB459" s="2">
        <v>1</v>
      </c>
      <c r="AC459" s="2">
        <v>1</v>
      </c>
      <c r="AD459" s="2" t="s">
        <v>3155</v>
      </c>
      <c r="AE459" s="2" t="s">
        <v>3964</v>
      </c>
    </row>
    <row r="460" spans="1:32" hidden="1" x14ac:dyDescent="0.25">
      <c r="A460" s="115">
        <f ca="1">INDEX('1.MetaData'!A:A, MATCH($E460, '1.MetaData'!$B:$B, 0))</f>
        <v>406</v>
      </c>
      <c r="B460" s="245" t="s">
        <v>3983</v>
      </c>
      <c r="C460" s="14">
        <v>1</v>
      </c>
      <c r="D460" s="14" t="s">
        <v>70</v>
      </c>
      <c r="E460" s="1" t="str">
        <f ca="1">VLOOKUP(B460,'2.Tissue'!$B:$D,2,FALSE)</f>
        <v>OG406</v>
      </c>
      <c r="F460" s="80" t="str">
        <f ca="1">IF(C460&gt;1,_xlfn.CONCAT(B460,"_D",C460),_xlfn.CONCAT(B460,"_D"))</f>
        <v>OG406U_D</v>
      </c>
      <c r="G460" s="58" t="str">
        <f ca="1">VLOOKUP($E460,'1.MetaData'!$B:$H,3,FALSE)</f>
        <v>Parma mccullochi</v>
      </c>
      <c r="H460" s="40" t="str">
        <f ca="1">VLOOKUP($E460,'1.MetaData'!$B:$H,4,FALSE)</f>
        <v>McCulloch's Scalyfin</v>
      </c>
      <c r="I460" s="194" t="str">
        <f ca="1">VLOOKUP(DNAEXT[[#This Row],[Sample ID]],'2.Tissue'!B:N,13,FALSE)</f>
        <v>NA</v>
      </c>
      <c r="J460" s="26" t="s">
        <v>3451</v>
      </c>
      <c r="K460" s="173" t="s">
        <v>3939</v>
      </c>
      <c r="L460" s="26" t="s">
        <v>929</v>
      </c>
      <c r="M460" s="26"/>
      <c r="N460" s="169"/>
      <c r="O460" s="170">
        <v>442</v>
      </c>
      <c r="P460" s="170"/>
      <c r="Q460" s="170"/>
      <c r="R460" s="170"/>
      <c r="S460" s="43">
        <f ca="1">IF(P460="NA", "NA", IF(OR(O460="NA", P460=""), P460, O460/P460))</f>
        <v>0</v>
      </c>
      <c r="T460" s="27">
        <f ca="1">O460*N460</f>
        <v>0</v>
      </c>
      <c r="U460" s="26"/>
      <c r="V460" s="171"/>
      <c r="W460" s="26"/>
      <c r="X460" s="2" t="str" cm="1">
        <f t="array" aca="1" ref="X460" ca="1">IF(B460="","",IF(MAX(IF(B:B=B460,C:C))=C460,"Y","N"))</f>
        <v>Y</v>
      </c>
      <c r="Y460" s="2"/>
      <c r="Z460" s="172"/>
      <c r="AA460" s="2" t="s">
        <v>3145</v>
      </c>
      <c r="AB460" s="2">
        <v>1</v>
      </c>
      <c r="AC460" s="2">
        <v>1</v>
      </c>
      <c r="AD460" s="2" t="s">
        <v>3155</v>
      </c>
      <c r="AE460" s="2" t="s">
        <v>3964</v>
      </c>
      <c r="AF460" t="s">
        <v>3984</v>
      </c>
    </row>
    <row r="461" spans="1:32" hidden="1" x14ac:dyDescent="0.25">
      <c r="A461" s="115">
        <f ca="1">INDEX('1.MetaData'!A:A, MATCH($E461, '1.MetaData'!$B:$B, 0))</f>
        <v>407</v>
      </c>
      <c r="B461" s="245" t="s">
        <v>3985</v>
      </c>
      <c r="C461" s="14">
        <v>1</v>
      </c>
      <c r="D461" s="14" t="s">
        <v>70</v>
      </c>
      <c r="E461" s="1" t="str">
        <f ca="1">VLOOKUP(B461,'2.Tissue'!$B:$D,2,FALSE)</f>
        <v>OG407</v>
      </c>
      <c r="F461" s="80" t="str">
        <f ca="1">IF(C461&gt;1,_xlfn.CONCAT(B461,"_D",C461),_xlfn.CONCAT(B461,"_D"))</f>
        <v>OG407U_D</v>
      </c>
      <c r="G461" s="58" t="str">
        <f ca="1">VLOOKUP($E461,'1.MetaData'!$B:$H,3,FALSE)</f>
        <v>Parma occidentalis</v>
      </c>
      <c r="H461" s="40" t="str">
        <f ca="1">VLOOKUP($E461,'1.MetaData'!$B:$H,4,FALSE)</f>
        <v>Western Scalyfin</v>
      </c>
      <c r="I461" s="194" t="str">
        <f ca="1">VLOOKUP(DNAEXT[[#This Row],[Sample ID]],'2.Tissue'!B:N,13,FALSE)</f>
        <v>NA</v>
      </c>
      <c r="J461" s="26" t="s">
        <v>3451</v>
      </c>
      <c r="K461" s="173" t="s">
        <v>3939</v>
      </c>
      <c r="L461" s="26" t="s">
        <v>929</v>
      </c>
      <c r="M461" s="26"/>
      <c r="N461" s="169"/>
      <c r="O461" s="170">
        <v>371</v>
      </c>
      <c r="P461" s="170"/>
      <c r="Q461" s="170"/>
      <c r="R461" s="170"/>
      <c r="S461" s="43">
        <f ca="1">IF(P461="NA", "NA", IF(OR(O461="NA", P461=""), P461, O461/P461))</f>
        <v>0</v>
      </c>
      <c r="T461" s="27">
        <f ca="1">O461*N461</f>
        <v>0</v>
      </c>
      <c r="U461" s="26"/>
      <c r="V461" s="171"/>
      <c r="W461" s="26"/>
      <c r="X461" s="2" t="str" cm="1">
        <f t="array" aca="1" ref="X461" ca="1">IF(B461="","",IF(MAX(IF(B:B=B461,C:C))=C461,"Y","N"))</f>
        <v>Y</v>
      </c>
      <c r="Y461" s="2"/>
      <c r="Z461" s="172"/>
      <c r="AA461" s="2" t="s">
        <v>3145</v>
      </c>
      <c r="AB461" s="2">
        <v>1</v>
      </c>
      <c r="AC461" s="2">
        <v>1</v>
      </c>
      <c r="AD461" s="2" t="s">
        <v>3155</v>
      </c>
      <c r="AE461" s="2" t="s">
        <v>3964</v>
      </c>
    </row>
    <row r="462" spans="1:32" hidden="1" x14ac:dyDescent="0.25">
      <c r="A462" s="115">
        <f ca="1">INDEX('1.MetaData'!A:A, MATCH($E462, '1.MetaData'!$B:$B, 0))</f>
        <v>408</v>
      </c>
      <c r="B462" s="245" t="s">
        <v>3986</v>
      </c>
      <c r="C462" s="14">
        <v>1</v>
      </c>
      <c r="D462" s="14" t="s">
        <v>70</v>
      </c>
      <c r="E462" s="1" t="str">
        <f ca="1">VLOOKUP(B462,'2.Tissue'!$B:$D,2,FALSE)</f>
        <v>OG408</v>
      </c>
      <c r="F462" s="80" t="str">
        <f ca="1">IF(C462&gt;1,_xlfn.CONCAT(B462,"_D",C462),_xlfn.CONCAT(B462,"_D"))</f>
        <v>OG408U_D</v>
      </c>
      <c r="G462" s="58" t="str">
        <f ca="1">VLOOKUP($E462,'1.MetaData'!$B:$H,3,FALSE)</f>
        <v>Pempheris klunzingeri</v>
      </c>
      <c r="H462" s="40" t="str">
        <f ca="1">VLOOKUP($E462,'1.MetaData'!$B:$H,4,FALSE)</f>
        <v>Rough bullseye</v>
      </c>
      <c r="I462" s="194" t="str">
        <f ca="1">VLOOKUP(DNAEXT[[#This Row],[Sample ID]],'2.Tissue'!B:N,13,FALSE)</f>
        <v>NA</v>
      </c>
      <c r="J462" s="26" t="s">
        <v>3451</v>
      </c>
      <c r="K462" s="173" t="s">
        <v>3939</v>
      </c>
      <c r="L462" s="26" t="s">
        <v>929</v>
      </c>
      <c r="M462" s="26"/>
      <c r="N462" s="169"/>
      <c r="O462" s="170">
        <v>563</v>
      </c>
      <c r="P462" s="170"/>
      <c r="Q462" s="170"/>
      <c r="R462" s="170"/>
      <c r="S462" s="43">
        <f ca="1">IF(P462="NA", "NA", IF(OR(O462="NA", P462=""), P462, O462/P462))</f>
        <v>0</v>
      </c>
      <c r="T462" s="27">
        <f ca="1">O462*N462</f>
        <v>0</v>
      </c>
      <c r="U462" s="26"/>
      <c r="V462" s="171"/>
      <c r="W462" s="26"/>
      <c r="X462" s="2" t="str" cm="1">
        <f t="array" aca="1" ref="X462" ca="1">IF(B462="","",IF(MAX(IF(B:B=B462,C:C))=C462,"Y","N"))</f>
        <v>Y</v>
      </c>
      <c r="Y462" s="2"/>
      <c r="Z462" s="172"/>
      <c r="AA462" s="2" t="s">
        <v>3145</v>
      </c>
      <c r="AB462" s="2">
        <v>1</v>
      </c>
      <c r="AC462" s="2">
        <v>1</v>
      </c>
      <c r="AD462" s="2" t="s">
        <v>3155</v>
      </c>
      <c r="AE462" s="2" t="s">
        <v>3964</v>
      </c>
    </row>
    <row r="463" spans="1:32" hidden="1" x14ac:dyDescent="0.25">
      <c r="A463" s="115">
        <f ca="1">INDEX('1.MetaData'!A:A, MATCH($E463, '1.MetaData'!$B:$B, 0))</f>
        <v>409</v>
      </c>
      <c r="B463" s="245" t="s">
        <v>3987</v>
      </c>
      <c r="C463" s="14">
        <v>1</v>
      </c>
      <c r="D463" s="14" t="s">
        <v>70</v>
      </c>
      <c r="E463" s="1" t="str">
        <f ca="1">VLOOKUP(B463,'2.Tissue'!$B:$D,2,FALSE)</f>
        <v>OG409</v>
      </c>
      <c r="F463" s="80" t="str">
        <f ca="1">IF(C463&gt;1,_xlfn.CONCAT(B463,"_D",C463),_xlfn.CONCAT(B463,"_D"))</f>
        <v>OG409U_D</v>
      </c>
      <c r="G463" s="58" t="str">
        <f ca="1">VLOOKUP($E463,'1.MetaData'!$B:$H,3,FALSE)</f>
        <v>Pentapodus vitta</v>
      </c>
      <c r="H463" s="40" t="str">
        <f ca="1">VLOOKUP($E463,'1.MetaData'!$B:$H,4,FALSE)</f>
        <v>Western Butterfish</v>
      </c>
      <c r="I463" s="194" t="str">
        <f ca="1">VLOOKUP(DNAEXT[[#This Row],[Sample ID]],'2.Tissue'!B:N,13,FALSE)</f>
        <v>NA</v>
      </c>
      <c r="J463" s="26" t="s">
        <v>3451</v>
      </c>
      <c r="K463" s="173" t="s">
        <v>3988</v>
      </c>
      <c r="L463" s="26" t="s">
        <v>929</v>
      </c>
      <c r="M463" s="26"/>
      <c r="N463" s="169"/>
      <c r="O463" s="170">
        <v>419</v>
      </c>
      <c r="P463" s="170"/>
      <c r="Q463" s="170"/>
      <c r="R463" s="170"/>
      <c r="S463" s="43">
        <f ca="1">IF(P463="NA", "NA", IF(OR(O463="NA", P463=""), P463, O463/P463))</f>
        <v>0</v>
      </c>
      <c r="T463" s="27">
        <f ca="1">O463*N463</f>
        <v>0</v>
      </c>
      <c r="U463" s="26"/>
      <c r="V463" s="171"/>
      <c r="W463" s="26"/>
      <c r="X463" s="2" t="str" cm="1">
        <f t="array" aca="1" ref="X463" ca="1">IF(B463="","",IF(MAX(IF(B:B=B463,C:C))=C463,"Y","N"))</f>
        <v>Y</v>
      </c>
      <c r="Y463" s="2"/>
      <c r="Z463" s="172"/>
      <c r="AA463" s="2" t="s">
        <v>3145</v>
      </c>
      <c r="AB463" s="2">
        <v>1</v>
      </c>
      <c r="AC463" s="2">
        <v>1</v>
      </c>
      <c r="AD463" s="2" t="s">
        <v>3155</v>
      </c>
      <c r="AE463" s="2" t="s">
        <v>3964</v>
      </c>
    </row>
    <row r="464" spans="1:32" hidden="1" x14ac:dyDescent="0.25">
      <c r="A464" s="115">
        <f ca="1">INDEX('1.MetaData'!A:A, MATCH($E464, '1.MetaData'!$B:$B, 0))</f>
        <v>410</v>
      </c>
      <c r="B464" s="245" t="s">
        <v>3989</v>
      </c>
      <c r="C464" s="14">
        <v>1</v>
      </c>
      <c r="D464" s="14" t="s">
        <v>70</v>
      </c>
      <c r="E464" s="1" t="str">
        <f ca="1">VLOOKUP(B464,'2.Tissue'!$B:$D,2,FALSE)</f>
        <v>OG410</v>
      </c>
      <c r="F464" s="80" t="str">
        <f ca="1">IF(C464&gt;1,_xlfn.CONCAT(B464,"_D",C464),_xlfn.CONCAT(B464,"_D"))</f>
        <v>OG410U_D</v>
      </c>
      <c r="G464" s="58" t="str">
        <f ca="1">VLOOKUP($E464,'1.MetaData'!$B:$H,3,FALSE)</f>
        <v>Petroscirtes breviceps</v>
      </c>
      <c r="H464" s="40" t="str">
        <f ca="1">VLOOKUP($E464,'1.MetaData'!$B:$H,4,FALSE)</f>
        <v>Striped Poison-Fang Blenny Mimic</v>
      </c>
      <c r="I464" s="194" t="str">
        <f ca="1">VLOOKUP(DNAEXT[[#This Row],[Sample ID]],'2.Tissue'!B:N,13,FALSE)</f>
        <v>NA</v>
      </c>
      <c r="J464" s="26" t="s">
        <v>3451</v>
      </c>
      <c r="K464" s="173" t="s">
        <v>3763</v>
      </c>
      <c r="L464" s="26" t="s">
        <v>929</v>
      </c>
      <c r="M464" s="26"/>
      <c r="N464" s="169"/>
      <c r="O464" s="170">
        <v>75.8</v>
      </c>
      <c r="P464" s="170"/>
      <c r="Q464" s="170"/>
      <c r="R464" s="170"/>
      <c r="S464" s="43">
        <f ca="1">IF(P464="NA", "NA", IF(OR(O464="NA", P464=""), P464, O464/P464))</f>
        <v>0</v>
      </c>
      <c r="T464" s="27">
        <f ca="1">O464*N464</f>
        <v>0</v>
      </c>
      <c r="U464" s="26"/>
      <c r="V464" s="171"/>
      <c r="W464" s="26"/>
      <c r="X464" s="2" t="str" cm="1">
        <f t="array" aca="1" ref="X464" ca="1">IF(B464="","",IF(MAX(IF(B:B=B464,C:C))=C464,"Y","N"))</f>
        <v>Y</v>
      </c>
      <c r="Y464" s="2"/>
      <c r="Z464" s="172"/>
      <c r="AA464" s="2" t="s">
        <v>3145</v>
      </c>
      <c r="AB464" s="2">
        <v>1</v>
      </c>
      <c r="AC464" s="2">
        <v>1</v>
      </c>
      <c r="AD464" s="2" t="s">
        <v>3155</v>
      </c>
      <c r="AE464" s="2" t="s">
        <v>3964</v>
      </c>
    </row>
    <row r="465" spans="1:31" hidden="1" x14ac:dyDescent="0.25">
      <c r="A465" s="115">
        <f ca="1">INDEX('1.MetaData'!A:A, MATCH($E465, '1.MetaData'!$B:$B, 0))</f>
        <v>411</v>
      </c>
      <c r="B465" s="245" t="s">
        <v>3990</v>
      </c>
      <c r="C465" s="14">
        <v>1</v>
      </c>
      <c r="D465" s="14" t="s">
        <v>70</v>
      </c>
      <c r="E465" s="1" t="str">
        <f ca="1">VLOOKUP(B465,'2.Tissue'!$B:$D,2,FALSE)</f>
        <v>OG411</v>
      </c>
      <c r="F465" s="80" t="str">
        <f ca="1">IF(C465&gt;1,_xlfn.CONCAT(B465,"_D",C465),_xlfn.CONCAT(B465,"_D"))</f>
        <v>OG411U_D</v>
      </c>
      <c r="G465" s="58" t="str">
        <f ca="1">VLOOKUP($E465,'1.MetaData'!$B:$H,3,FALSE)</f>
        <v>Plectorhynchus vittatus</v>
      </c>
      <c r="H465" s="40" t="str">
        <f ca="1">VLOOKUP($E465,'1.MetaData'!$B:$H,4,FALSE)</f>
        <v>Oriental Sweetlips</v>
      </c>
      <c r="I465" s="194" t="str">
        <f ca="1">VLOOKUP(DNAEXT[[#This Row],[Sample ID]],'2.Tissue'!B:N,13,FALSE)</f>
        <v>NA</v>
      </c>
      <c r="J465" s="26" t="s">
        <v>3451</v>
      </c>
      <c r="K465" s="173" t="s">
        <v>3991</v>
      </c>
      <c r="L465" s="26" t="s">
        <v>929</v>
      </c>
      <c r="M465" s="26"/>
      <c r="N465" s="169"/>
      <c r="O465" s="170">
        <v>473</v>
      </c>
      <c r="P465" s="170"/>
      <c r="Q465" s="170"/>
      <c r="R465" s="170"/>
      <c r="S465" s="43">
        <f ca="1">IF(P465="NA", "NA", IF(OR(O465="NA", P465=""), P465, O465/P465))</f>
        <v>0</v>
      </c>
      <c r="T465" s="27">
        <f ca="1">O465*N465</f>
        <v>0</v>
      </c>
      <c r="U465" s="26"/>
      <c r="V465" s="171"/>
      <c r="W465" s="26"/>
      <c r="X465" s="2" t="str" cm="1">
        <f t="array" aca="1" ref="X465" ca="1">IF(B465="","",IF(MAX(IF(B:B=B465,C:C))=C465,"Y","N"))</f>
        <v>Y</v>
      </c>
      <c r="Y465" s="2"/>
      <c r="Z465" s="172"/>
      <c r="AA465" s="2" t="s">
        <v>3145</v>
      </c>
      <c r="AB465" s="2">
        <v>1</v>
      </c>
      <c r="AC465" s="2">
        <v>1</v>
      </c>
      <c r="AD465" s="2" t="s">
        <v>3155</v>
      </c>
      <c r="AE465" s="2" t="s">
        <v>3964</v>
      </c>
    </row>
    <row r="466" spans="1:31" hidden="1" x14ac:dyDescent="0.25">
      <c r="A466" s="115">
        <f ca="1">INDEX('1.MetaData'!A:A, MATCH($E466, '1.MetaData'!$B:$B, 0))</f>
        <v>412</v>
      </c>
      <c r="B466" s="245" t="s">
        <v>3992</v>
      </c>
      <c r="C466" s="14">
        <v>1</v>
      </c>
      <c r="D466" s="14" t="s">
        <v>70</v>
      </c>
      <c r="E466" s="1" t="str">
        <f ca="1">VLOOKUP(B466,'2.Tissue'!$B:$D,2,FALSE)</f>
        <v>OG412</v>
      </c>
      <c r="F466" s="80" t="str">
        <f ca="1">IF(C466&gt;1,_xlfn.CONCAT(B466,"_D",C466),_xlfn.CONCAT(B466,"_D"))</f>
        <v>OG412U_D</v>
      </c>
      <c r="G466" s="58" t="str">
        <f ca="1">VLOOKUP($E466,'1.MetaData'!$B:$H,3,FALSE)</f>
        <v>Pomacentrus milleri</v>
      </c>
      <c r="H466" s="40" t="str">
        <f ca="1">VLOOKUP($E466,'1.MetaData'!$B:$H,4,FALSE)</f>
        <v>Miller's Damselfish</v>
      </c>
      <c r="I466" s="194" t="str">
        <f ca="1">VLOOKUP(DNAEXT[[#This Row],[Sample ID]],'2.Tissue'!B:N,13,FALSE)</f>
        <v>NA</v>
      </c>
      <c r="J466" s="26" t="s">
        <v>3451</v>
      </c>
      <c r="K466" s="173" t="s">
        <v>3939</v>
      </c>
      <c r="L466" s="26" t="s">
        <v>929</v>
      </c>
      <c r="M466" s="26"/>
      <c r="N466" s="169"/>
      <c r="O466" s="170">
        <v>27.3</v>
      </c>
      <c r="P466" s="170"/>
      <c r="Q466" s="170"/>
      <c r="R466" s="170"/>
      <c r="S466" s="43">
        <f ca="1">IF(P466="NA", "NA", IF(OR(O466="NA", P466=""), P466, O466/P466))</f>
        <v>0</v>
      </c>
      <c r="T466" s="27">
        <f ca="1">O466*N466</f>
        <v>0</v>
      </c>
      <c r="U466" s="26"/>
      <c r="V466" s="171"/>
      <c r="W466" s="26"/>
      <c r="X466" s="2" t="str" cm="1">
        <f t="array" aca="1" ref="X466" ca="1">IF(B466="","",IF(MAX(IF(B:B=B466,C:C))=C466,"Y","N"))</f>
        <v>Y</v>
      </c>
      <c r="Y466" s="2"/>
      <c r="Z466" s="172"/>
      <c r="AA466" s="2" t="s">
        <v>3145</v>
      </c>
      <c r="AB466" s="2">
        <v>1</v>
      </c>
      <c r="AC466" s="2">
        <v>1</v>
      </c>
      <c r="AD466" s="2" t="s">
        <v>3155</v>
      </c>
      <c r="AE466" s="2" t="s">
        <v>3964</v>
      </c>
    </row>
    <row r="467" spans="1:31" hidden="1" x14ac:dyDescent="0.25">
      <c r="A467" s="115">
        <f ca="1">INDEX('1.MetaData'!A:A, MATCH($E467, '1.MetaData'!$B:$B, 0))</f>
        <v>413</v>
      </c>
      <c r="B467" s="245" t="s">
        <v>3993</v>
      </c>
      <c r="C467" s="14">
        <v>1</v>
      </c>
      <c r="D467" s="14" t="s">
        <v>70</v>
      </c>
      <c r="E467" s="1" t="str">
        <f ca="1">VLOOKUP(B467,'2.Tissue'!$B:$D,2,FALSE)</f>
        <v>OG413</v>
      </c>
      <c r="F467" s="80" t="str">
        <f ca="1">IF(C467&gt;1,_xlfn.CONCAT(B467,"_D",C467),_xlfn.CONCAT(B467,"_D"))</f>
        <v>OG413U_D</v>
      </c>
      <c r="G467" s="58" t="str">
        <f ca="1">VLOOKUP($E467,'1.MetaData'!$B:$H,3,FALSE)</f>
        <v>Psammoperca waigiensis</v>
      </c>
      <c r="H467" s="40" t="str">
        <f ca="1">VLOOKUP($E467,'1.MetaData'!$B:$H,4,FALSE)</f>
        <v>Sand Bass</v>
      </c>
      <c r="I467" s="194" t="str">
        <f ca="1">VLOOKUP(DNAEXT[[#This Row],[Sample ID]],'2.Tissue'!B:N,13,FALSE)</f>
        <v>NA</v>
      </c>
      <c r="J467" s="26" t="s">
        <v>3451</v>
      </c>
      <c r="K467" s="173" t="s">
        <v>3994</v>
      </c>
      <c r="L467" s="26" t="s">
        <v>929</v>
      </c>
      <c r="M467" s="26"/>
      <c r="N467" s="169"/>
      <c r="O467" s="170">
        <v>173</v>
      </c>
      <c r="P467" s="170"/>
      <c r="Q467" s="170"/>
      <c r="R467" s="170"/>
      <c r="S467" s="43">
        <f ca="1">IF(P467="NA", "NA", IF(OR(O467="NA", P467=""), P467, O467/P467))</f>
        <v>0</v>
      </c>
      <c r="T467" s="27">
        <f ca="1">O467*N467</f>
        <v>0</v>
      </c>
      <c r="U467" s="26"/>
      <c r="V467" s="171"/>
      <c r="W467" s="26"/>
      <c r="X467" s="2" t="str" cm="1">
        <f t="array" aca="1" ref="X467" ca="1">IF(B467="","",IF(MAX(IF(B:B=B467,C:C))=C467,"Y","N"))</f>
        <v>Y</v>
      </c>
      <c r="Y467" s="2"/>
      <c r="Z467" s="172"/>
      <c r="AA467" s="2" t="s">
        <v>3145</v>
      </c>
      <c r="AB467" s="2">
        <v>1</v>
      </c>
      <c r="AC467" s="2">
        <v>1</v>
      </c>
      <c r="AD467" s="2" t="s">
        <v>3155</v>
      </c>
      <c r="AE467" s="2" t="s">
        <v>3964</v>
      </c>
    </row>
    <row r="468" spans="1:31" hidden="1" x14ac:dyDescent="0.25">
      <c r="A468" s="115">
        <f ca="1">INDEX('1.MetaData'!A:A, MATCH($E468, '1.MetaData'!$B:$B, 0))</f>
        <v>414</v>
      </c>
      <c r="B468" s="245" t="s">
        <v>3995</v>
      </c>
      <c r="C468" s="14">
        <v>1</v>
      </c>
      <c r="D468" s="14" t="s">
        <v>70</v>
      </c>
      <c r="E468" s="1" t="str">
        <f ca="1">VLOOKUP(B468,'2.Tissue'!$B:$D,2,FALSE)</f>
        <v>OG414</v>
      </c>
      <c r="F468" s="80" t="str">
        <f ca="1">IF(C468&gt;1,_xlfn.CONCAT(B468,"_D",C468),_xlfn.CONCAT(B468,"_D"))</f>
        <v>OG414U_D</v>
      </c>
      <c r="G468" s="58" t="str">
        <f ca="1">VLOOKUP($E468,'1.MetaData'!$B:$H,3,FALSE)</f>
        <v>Siganus canaliculatus</v>
      </c>
      <c r="H468" s="40" t="str">
        <f ca="1">VLOOKUP($E468,'1.MetaData'!$B:$H,4,FALSE)</f>
        <v>White-spotted Rabbitfish</v>
      </c>
      <c r="I468" s="194" t="str">
        <f ca="1">VLOOKUP(DNAEXT[[#This Row],[Sample ID]],'2.Tissue'!B:N,13,FALSE)</f>
        <v>NA</v>
      </c>
      <c r="J468" s="26" t="s">
        <v>3451</v>
      </c>
      <c r="K468" s="173" t="s">
        <v>3939</v>
      </c>
      <c r="L468" s="26" t="s">
        <v>929</v>
      </c>
      <c r="M468" s="26"/>
      <c r="N468" s="169"/>
      <c r="O468" s="170">
        <v>388</v>
      </c>
      <c r="P468" s="170"/>
      <c r="Q468" s="170"/>
      <c r="R468" s="170"/>
      <c r="S468" s="43">
        <f ca="1">IF(P468="NA", "NA", IF(OR(O468="NA", P468=""), P468, O468/P468))</f>
        <v>0</v>
      </c>
      <c r="T468" s="27">
        <f ca="1">O468*N468</f>
        <v>0</v>
      </c>
      <c r="U468" s="26"/>
      <c r="V468" s="171"/>
      <c r="W468" s="26"/>
      <c r="X468" s="2" t="str" cm="1">
        <f t="array" aca="1" ref="X468" ca="1">IF(B468="","",IF(MAX(IF(B:B=B468,C:C))=C468,"Y","N"))</f>
        <v>Y</v>
      </c>
      <c r="Y468" s="2"/>
      <c r="Z468" s="172"/>
      <c r="AA468" s="2" t="s">
        <v>3145</v>
      </c>
      <c r="AB468" s="2">
        <v>1</v>
      </c>
      <c r="AC468" s="2">
        <v>1</v>
      </c>
      <c r="AD468" s="2" t="s">
        <v>3155</v>
      </c>
      <c r="AE468" s="2" t="s">
        <v>3964</v>
      </c>
    </row>
    <row r="469" spans="1:31" hidden="1" x14ac:dyDescent="0.25">
      <c r="A469" s="115">
        <f ca="1">INDEX('1.MetaData'!A:A, MATCH($E469, '1.MetaData'!$B:$B, 0))</f>
        <v>415</v>
      </c>
      <c r="B469" s="245" t="s">
        <v>3996</v>
      </c>
      <c r="C469" s="14">
        <v>1</v>
      </c>
      <c r="D469" s="14" t="s">
        <v>70</v>
      </c>
      <c r="E469" s="1" t="str">
        <f ca="1">VLOOKUP(B469,'2.Tissue'!$B:$D,2,FALSE)</f>
        <v>OG415</v>
      </c>
      <c r="F469" s="80" t="str">
        <f ca="1">IF(C469&gt;1,_xlfn.CONCAT(B469,"_D",C469),_xlfn.CONCAT(B469,"_D"))</f>
        <v>OG415U_D</v>
      </c>
      <c r="G469" s="58" t="str">
        <f ca="1">VLOOKUP($E469,'1.MetaData'!$B:$H,3,FALSE)</f>
        <v>Siganus margaritiferus</v>
      </c>
      <c r="H469" s="40" t="str">
        <f ca="1">VLOOKUP($E469,'1.MetaData'!$B:$H,4,FALSE)</f>
        <v>Pearly-spotted Rabbitfish</v>
      </c>
      <c r="I469" s="194" t="str">
        <f ca="1">VLOOKUP(DNAEXT[[#This Row],[Sample ID]],'2.Tissue'!B:N,13,FALSE)</f>
        <v>NA</v>
      </c>
      <c r="J469" s="26" t="s">
        <v>3451</v>
      </c>
      <c r="K469" s="173" t="s">
        <v>3939</v>
      </c>
      <c r="L469" s="26" t="s">
        <v>929</v>
      </c>
      <c r="M469" s="26"/>
      <c r="N469" s="169"/>
      <c r="O469" s="170">
        <v>207</v>
      </c>
      <c r="P469" s="170"/>
      <c r="Q469" s="170"/>
      <c r="R469" s="170"/>
      <c r="S469" s="43">
        <f ca="1">IF(P469="NA", "NA", IF(OR(O469="NA", P469=""), P469, O469/P469))</f>
        <v>0</v>
      </c>
      <c r="T469" s="27">
        <f ca="1">O469*N469</f>
        <v>0</v>
      </c>
      <c r="U469" s="26"/>
      <c r="V469" s="171"/>
      <c r="W469" s="26"/>
      <c r="X469" s="2" t="str" cm="1">
        <f t="array" aca="1" ref="X469" ca="1">IF(B469="","",IF(MAX(IF(B:B=B469,C:C))=C469,"Y","N"))</f>
        <v>Y</v>
      </c>
      <c r="Y469" s="2"/>
      <c r="Z469" s="172"/>
      <c r="AA469" s="2" t="s">
        <v>3145</v>
      </c>
      <c r="AB469" s="2">
        <v>1</v>
      </c>
      <c r="AC469" s="2">
        <v>1</v>
      </c>
      <c r="AD469" s="2" t="s">
        <v>3155</v>
      </c>
      <c r="AE469" s="2" t="s">
        <v>3964</v>
      </c>
    </row>
    <row r="470" spans="1:31" hidden="1" x14ac:dyDescent="0.25">
      <c r="A470" s="115">
        <f ca="1">INDEX('1.MetaData'!A:A, MATCH($E470, '1.MetaData'!$B:$B, 0))</f>
        <v>416</v>
      </c>
      <c r="B470" s="245" t="s">
        <v>3997</v>
      </c>
      <c r="C470" s="14">
        <v>1</v>
      </c>
      <c r="D470" s="14" t="s">
        <v>70</v>
      </c>
      <c r="E470" s="1" t="str">
        <f ca="1">VLOOKUP(B470,'2.Tissue'!$B:$D,2,FALSE)</f>
        <v>OG416</v>
      </c>
      <c r="F470" s="80" t="str">
        <f ca="1">IF(C470&gt;1,_xlfn.CONCAT(B470,"_D",C470),_xlfn.CONCAT(B470,"_D"))</f>
        <v>OG416U_D</v>
      </c>
      <c r="G470" s="58" t="str">
        <f ca="1">VLOOKUP($E470,'1.MetaData'!$B:$H,3,FALSE)</f>
        <v>Thalassoma lunare</v>
      </c>
      <c r="H470" s="40" t="str">
        <f ca="1">VLOOKUP($E470,'1.MetaData'!$B:$H,4,FALSE)</f>
        <v>Moon Wrasse</v>
      </c>
      <c r="I470" s="194" t="str">
        <f ca="1">VLOOKUP(DNAEXT[[#This Row],[Sample ID]],'2.Tissue'!B:N,13,FALSE)</f>
        <v>NA</v>
      </c>
      <c r="J470" s="26" t="s">
        <v>3451</v>
      </c>
      <c r="K470" s="173" t="s">
        <v>3939</v>
      </c>
      <c r="L470" s="26" t="s">
        <v>929</v>
      </c>
      <c r="M470" s="26"/>
      <c r="N470" s="169"/>
      <c r="O470" s="170">
        <v>392</v>
      </c>
      <c r="P470" s="170"/>
      <c r="Q470" s="170"/>
      <c r="R470" s="170"/>
      <c r="S470" s="43">
        <f ca="1">IF(P470="NA", "NA", IF(OR(O470="NA", P470=""), P470, O470/P470))</f>
        <v>0</v>
      </c>
      <c r="T470" s="27">
        <f ca="1">O470*N470</f>
        <v>0</v>
      </c>
      <c r="U470" s="26"/>
      <c r="V470" s="171"/>
      <c r="W470" s="26"/>
      <c r="X470" s="2" t="str" cm="1">
        <f t="array" aca="1" ref="X470" ca="1">IF(B470="","",IF(MAX(IF(B:B=B470,C:C))=C470,"Y","N"))</f>
        <v>Y</v>
      </c>
      <c r="Y470" s="2"/>
      <c r="Z470" s="172"/>
      <c r="AA470" s="2" t="s">
        <v>3145</v>
      </c>
      <c r="AB470" s="2">
        <v>1</v>
      </c>
      <c r="AC470" s="2">
        <v>1</v>
      </c>
      <c r="AD470" s="2" t="s">
        <v>3155</v>
      </c>
      <c r="AE470" s="2" t="s">
        <v>3964</v>
      </c>
    </row>
    <row r="471" spans="1:31" hidden="1" x14ac:dyDescent="0.25">
      <c r="A471" s="115">
        <f ca="1">INDEX('1.MetaData'!A:A, MATCH($E471, '1.MetaData'!$B:$B, 0))</f>
        <v>417</v>
      </c>
      <c r="B471" s="245" t="s">
        <v>3998</v>
      </c>
      <c r="C471" s="14">
        <v>1</v>
      </c>
      <c r="D471" s="14" t="s">
        <v>70</v>
      </c>
      <c r="E471" s="1" t="str">
        <f ca="1">VLOOKUP(B471,'2.Tissue'!$B:$D,2,FALSE)</f>
        <v>OG417</v>
      </c>
      <c r="F471" s="80" t="str">
        <f ca="1">IF(C471&gt;1,_xlfn.CONCAT(B471,"_D",C471),_xlfn.CONCAT(B471,"_D"))</f>
        <v>OG417U_D</v>
      </c>
      <c r="G471" s="58" t="str">
        <f ca="1">VLOOKUP($E471,'1.MetaData'!$B:$H,3,FALSE)</f>
        <v>Thalassoma lunare</v>
      </c>
      <c r="H471" s="40" t="str">
        <f ca="1">VLOOKUP($E471,'1.MetaData'!$B:$H,4,FALSE)</f>
        <v>Moon Wrasse</v>
      </c>
      <c r="I471" s="194" t="str">
        <f ca="1">VLOOKUP(DNAEXT[[#This Row],[Sample ID]],'2.Tissue'!B:N,13,FALSE)</f>
        <v>NA</v>
      </c>
      <c r="J471" s="26" t="s">
        <v>3451</v>
      </c>
      <c r="K471" s="173" t="s">
        <v>3939</v>
      </c>
      <c r="L471" s="26" t="s">
        <v>929</v>
      </c>
      <c r="M471" s="26"/>
      <c r="N471" s="169"/>
      <c r="O471" s="170">
        <v>210</v>
      </c>
      <c r="P471" s="170"/>
      <c r="Q471" s="170"/>
      <c r="R471" s="170"/>
      <c r="S471" s="43">
        <f ca="1">IF(P471="NA", "NA", IF(OR(O471="NA", P471=""), P471, O471/P471))</f>
        <v>0</v>
      </c>
      <c r="T471" s="27">
        <f ca="1">O471*N471</f>
        <v>0</v>
      </c>
      <c r="U471" s="26"/>
      <c r="V471" s="171"/>
      <c r="W471" s="26"/>
      <c r="X471" s="2" t="str" cm="1">
        <f t="array" aca="1" ref="X471" ca="1">IF(B471="","",IF(MAX(IF(B:B=B471,C:C))=C471,"Y","N"))</f>
        <v>Y</v>
      </c>
      <c r="Y471" s="2"/>
      <c r="Z471" s="172"/>
      <c r="AA471" s="2" t="s">
        <v>3145</v>
      </c>
      <c r="AB471" s="2">
        <v>1</v>
      </c>
      <c r="AC471" s="2">
        <v>1</v>
      </c>
      <c r="AD471" s="2" t="s">
        <v>3155</v>
      </c>
      <c r="AE471" s="2" t="s">
        <v>3964</v>
      </c>
    </row>
    <row r="472" spans="1:31" hidden="1" x14ac:dyDescent="0.25">
      <c r="A472" s="115">
        <f ca="1">INDEX('1.MetaData'!A:A, MATCH($E472, '1.MetaData'!$B:$B, 0))</f>
        <v>418</v>
      </c>
      <c r="B472" s="245" t="s">
        <v>3999</v>
      </c>
      <c r="C472" s="14">
        <v>1</v>
      </c>
      <c r="D472" s="14" t="s">
        <v>70</v>
      </c>
      <c r="E472" s="1" t="str">
        <f ca="1">VLOOKUP(B472,'2.Tissue'!$B:$D,2,FALSE)</f>
        <v>OG418</v>
      </c>
      <c r="F472" s="80" t="str">
        <f ca="1">IF(C472&gt;1,_xlfn.CONCAT(B472,"_D",C472),_xlfn.CONCAT(B472,"_D"))</f>
        <v>OG418U_D</v>
      </c>
      <c r="G472" s="58" t="str">
        <f ca="1">VLOOKUP($E472,'1.MetaData'!$B:$H,3,FALSE)</f>
        <v>Tilodon sexfasciatus</v>
      </c>
      <c r="H472" s="40" t="str">
        <f ca="1">VLOOKUP($E472,'1.MetaData'!$B:$H,4,FALSE)</f>
        <v>Moonlighter</v>
      </c>
      <c r="I472" s="194" t="str">
        <f ca="1">VLOOKUP(DNAEXT[[#This Row],[Sample ID]],'2.Tissue'!B:N,13,FALSE)</f>
        <v>NA</v>
      </c>
      <c r="J472" s="26" t="s">
        <v>3451</v>
      </c>
      <c r="K472" s="173" t="s">
        <v>3939</v>
      </c>
      <c r="L472" s="26" t="s">
        <v>929</v>
      </c>
      <c r="M472" s="26"/>
      <c r="N472" s="169"/>
      <c r="O472" s="170">
        <v>157</v>
      </c>
      <c r="P472" s="170"/>
      <c r="Q472" s="170"/>
      <c r="R472" s="170"/>
      <c r="S472" s="43">
        <f ca="1">IF(P472="NA", "NA", IF(OR(O472="NA", P472=""), P472, O472/P472))</f>
        <v>0</v>
      </c>
      <c r="T472" s="27">
        <f ca="1">O472*N472</f>
        <v>0</v>
      </c>
      <c r="U472" s="26"/>
      <c r="V472" s="171"/>
      <c r="W472" s="26"/>
      <c r="X472" s="2" t="str" cm="1">
        <f t="array" aca="1" ref="X472" ca="1">IF(B472="","",IF(MAX(IF(B:B=B472,C:C))=C472,"Y","N"))</f>
        <v>Y</v>
      </c>
      <c r="Y472" s="2"/>
      <c r="Z472" s="172"/>
      <c r="AA472" s="2" t="s">
        <v>3145</v>
      </c>
      <c r="AB472" s="2">
        <v>1</v>
      </c>
      <c r="AC472" s="2">
        <v>1</v>
      </c>
      <c r="AD472" s="2" t="s">
        <v>3155</v>
      </c>
      <c r="AE472" s="2" t="s">
        <v>3964</v>
      </c>
    </row>
    <row r="473" spans="1:31" hidden="1" x14ac:dyDescent="0.25">
      <c r="A473" s="115">
        <f ca="1">INDEX('1.MetaData'!A:A, MATCH($E473, '1.MetaData'!$B:$B, 0))</f>
        <v>419</v>
      </c>
      <c r="B473" s="245" t="s">
        <v>4000</v>
      </c>
      <c r="C473" s="14">
        <v>1</v>
      </c>
      <c r="D473" s="14" t="s">
        <v>70</v>
      </c>
      <c r="E473" s="1" t="str">
        <f ca="1">VLOOKUP(B473,'2.Tissue'!$B:$D,2,FALSE)</f>
        <v>OG419</v>
      </c>
      <c r="F473" s="80" t="str">
        <f ca="1">IF(C473&gt;1,_xlfn.CONCAT(B473,"_D",C473),_xlfn.CONCAT(B473,"_D"))</f>
        <v>OG419U_D</v>
      </c>
      <c r="G473" s="58" t="str">
        <f ca="1">VLOOKUP($E473,'1.MetaData'!$B:$H,3,FALSE)</f>
        <v>Zeus faber</v>
      </c>
      <c r="H473" s="40" t="str">
        <f ca="1">VLOOKUP($E473,'1.MetaData'!$B:$H,4,FALSE)</f>
        <v>John Dory</v>
      </c>
      <c r="I473" s="194" t="str">
        <f ca="1">VLOOKUP(DNAEXT[[#This Row],[Sample ID]],'2.Tissue'!B:N,13,FALSE)</f>
        <v>NA</v>
      </c>
      <c r="J473" s="26" t="s">
        <v>3451</v>
      </c>
      <c r="K473" s="173" t="s">
        <v>4001</v>
      </c>
      <c r="L473" s="26" t="s">
        <v>929</v>
      </c>
      <c r="M473" s="26"/>
      <c r="N473" s="169"/>
      <c r="O473" s="170">
        <v>20.100000000000001</v>
      </c>
      <c r="P473" s="170"/>
      <c r="Q473" s="170"/>
      <c r="R473" s="170"/>
      <c r="S473" s="43">
        <f ca="1">IF(P473="NA", "NA", IF(OR(O473="NA", P473=""), P473, O473/P473))</f>
        <v>0</v>
      </c>
      <c r="T473" s="27">
        <f ca="1">O473*N473</f>
        <v>0</v>
      </c>
      <c r="U473" s="26"/>
      <c r="V473" s="171"/>
      <c r="W473" s="26"/>
      <c r="X473" s="2" t="str" cm="1">
        <f t="array" aca="1" ref="X473" ca="1">IF(B473="","",IF(MAX(IF(B:B=B473,C:C))=C473,"Y","N"))</f>
        <v>Y</v>
      </c>
      <c r="Y473" s="2"/>
      <c r="Z473" s="172"/>
      <c r="AA473" s="2" t="s">
        <v>3145</v>
      </c>
      <c r="AB473" s="2">
        <v>1</v>
      </c>
      <c r="AC473" s="2">
        <v>1</v>
      </c>
      <c r="AD473" s="2" t="s">
        <v>3155</v>
      </c>
      <c r="AE473" s="2" t="s">
        <v>3964</v>
      </c>
    </row>
    <row r="474" spans="1:31" hidden="1" x14ac:dyDescent="0.25">
      <c r="A474" s="115">
        <f ca="1">INDEX('1.MetaData'!A:A, MATCH($E474, '1.MetaData'!$B:$B, 0))</f>
        <v>420</v>
      </c>
      <c r="B474" s="245" t="s">
        <v>4002</v>
      </c>
      <c r="C474" s="14">
        <v>1</v>
      </c>
      <c r="D474" s="14" t="s">
        <v>70</v>
      </c>
      <c r="E474" s="1" t="str">
        <f ca="1">VLOOKUP(B474,'2.Tissue'!$B:$D,2,FALSE)</f>
        <v>OG420</v>
      </c>
      <c r="F474" s="80" t="str">
        <f ca="1">IF(C474&gt;1,_xlfn.CONCAT(B474,"_D",C474),_xlfn.CONCAT(B474,"_D"))</f>
        <v>OG420U_D</v>
      </c>
      <c r="G474" s="58" t="str">
        <f ca="1">VLOOKUP($E474,'1.MetaData'!$B:$H,3,FALSE)</f>
        <v>Plectropomus oligacanthus</v>
      </c>
      <c r="H474" s="40" t="str">
        <f ca="1">VLOOKUP($E474,'1.MetaData'!$B:$H,4,FALSE)</f>
        <v>Highfin Coralgrouper</v>
      </c>
      <c r="I474" s="194" t="str">
        <f ca="1">VLOOKUP(DNAEXT[[#This Row],[Sample ID]],'2.Tissue'!B:N,13,FALSE)</f>
        <v>NA</v>
      </c>
      <c r="J474" s="26" t="s">
        <v>3451</v>
      </c>
      <c r="K474" s="173" t="s">
        <v>4003</v>
      </c>
      <c r="L474" s="26" t="s">
        <v>929</v>
      </c>
      <c r="M474" s="26"/>
      <c r="N474" s="169"/>
      <c r="O474" s="170">
        <v>8.58</v>
      </c>
      <c r="P474" s="170"/>
      <c r="Q474" s="170"/>
      <c r="R474" s="170"/>
      <c r="S474" s="43">
        <f ca="1">IF(P474="NA", "NA", IF(OR(O474="NA", P474=""), P474, O474/P474))</f>
        <v>0</v>
      </c>
      <c r="T474" s="27">
        <f ca="1">O474*N474</f>
        <v>0</v>
      </c>
      <c r="U474" s="26"/>
      <c r="V474" s="171"/>
      <c r="W474" s="26"/>
      <c r="X474" s="2" t="str" cm="1">
        <f t="array" aca="1" ref="X474" ca="1">IF(B474="","",IF(MAX(IF(B:B=B474,C:C))=C474,"Y","N"))</f>
        <v>Y</v>
      </c>
      <c r="Y474" s="2"/>
      <c r="Z474" s="172"/>
      <c r="AA474" s="2" t="s">
        <v>3145</v>
      </c>
      <c r="AB474" s="2">
        <v>1</v>
      </c>
      <c r="AC474" s="2">
        <v>1</v>
      </c>
      <c r="AD474" s="2" t="s">
        <v>3155</v>
      </c>
      <c r="AE474" s="2" t="s">
        <v>3964</v>
      </c>
    </row>
    <row r="475" spans="1:31" hidden="1" x14ac:dyDescent="0.25">
      <c r="A475" s="115">
        <f ca="1">INDEX('1.MetaData'!A:A, MATCH($E475, '1.MetaData'!$B:$B, 0))</f>
        <v>421</v>
      </c>
      <c r="B475" s="245" t="s">
        <v>4004</v>
      </c>
      <c r="C475" s="14">
        <v>1</v>
      </c>
      <c r="D475" s="14" t="s">
        <v>70</v>
      </c>
      <c r="E475" s="1" t="str">
        <f ca="1">VLOOKUP(B475,'2.Tissue'!$B:$D,2,FALSE)</f>
        <v>OG421</v>
      </c>
      <c r="F475" s="80" t="str">
        <f ca="1">IF(C475&gt;1,_xlfn.CONCAT(B475,"_D",C475),_xlfn.CONCAT(B475,"_D"))</f>
        <v>OG421U_D</v>
      </c>
      <c r="G475" s="58" t="str">
        <f ca="1">VLOOKUP($E475,'1.MetaData'!$B:$H,3,FALSE)</f>
        <v>Variola albimarginata</v>
      </c>
      <c r="H475" s="40" t="str">
        <f ca="1">VLOOKUP($E475,'1.MetaData'!$B:$H,4,FALSE)</f>
        <v>White-edged Lyretail</v>
      </c>
      <c r="I475" s="194" t="str">
        <f ca="1">VLOOKUP(DNAEXT[[#This Row],[Sample ID]],'2.Tissue'!B:N,13,FALSE)</f>
        <v>NA</v>
      </c>
      <c r="J475" s="26" t="s">
        <v>3451</v>
      </c>
      <c r="K475" s="173"/>
      <c r="L475" s="26" t="s">
        <v>929</v>
      </c>
      <c r="M475" s="26"/>
      <c r="N475" s="169"/>
      <c r="O475" s="170">
        <v>118</v>
      </c>
      <c r="P475" s="170"/>
      <c r="Q475" s="170"/>
      <c r="R475" s="170"/>
      <c r="S475" s="43">
        <f ca="1">IF(P475="NA", "NA", IF(OR(O475="NA", P475=""), P475, O475/P475))</f>
        <v>0</v>
      </c>
      <c r="T475" s="27">
        <f ca="1">O475*N475</f>
        <v>0</v>
      </c>
      <c r="U475" s="26"/>
      <c r="V475" s="171"/>
      <c r="W475" s="26"/>
      <c r="X475" s="2" t="str" cm="1">
        <f t="array" aca="1" ref="X475" ca="1">IF(B475="","",IF(MAX(IF(B:B=B475,C:C))=C475,"Y","N"))</f>
        <v>Y</v>
      </c>
      <c r="Y475" s="2"/>
      <c r="Z475" s="172"/>
      <c r="AA475" s="2" t="s">
        <v>3145</v>
      </c>
      <c r="AB475" s="2">
        <v>1</v>
      </c>
      <c r="AC475" s="2">
        <v>1</v>
      </c>
      <c r="AD475" s="2" t="s">
        <v>3155</v>
      </c>
      <c r="AE475" s="2" t="s">
        <v>3964</v>
      </c>
    </row>
    <row r="476" spans="1:31" hidden="1" x14ac:dyDescent="0.25">
      <c r="A476" s="115">
        <f ca="1">INDEX('1.MetaData'!A:A, MATCH($E476, '1.MetaData'!$B:$B, 0))</f>
        <v>422</v>
      </c>
      <c r="B476" s="245" t="s">
        <v>4005</v>
      </c>
      <c r="C476" s="14">
        <v>1</v>
      </c>
      <c r="D476" s="14" t="s">
        <v>70</v>
      </c>
      <c r="E476" s="1" t="str">
        <f ca="1">VLOOKUP(B476,'2.Tissue'!$B:$D,2,FALSE)</f>
        <v>OG422</v>
      </c>
      <c r="F476" s="80" t="str">
        <f ca="1">IF(C476&gt;1,_xlfn.CONCAT(B476,"_D",C476),_xlfn.CONCAT(B476,"_D"))</f>
        <v>OG422U_D</v>
      </c>
      <c r="G476" s="58" t="str">
        <f ca="1">VLOOKUP($E476,'1.MetaData'!$B:$H,3,FALSE)</f>
        <v>Aphareus rutilans</v>
      </c>
      <c r="H476" s="40" t="str">
        <f ca="1">VLOOKUP($E476,'1.MetaData'!$B:$H,4,FALSE)</f>
        <v>Rusty Jobfish</v>
      </c>
      <c r="I476" s="194" t="str">
        <f ca="1">VLOOKUP(DNAEXT[[#This Row],[Sample ID]],'2.Tissue'!B:N,13,FALSE)</f>
        <v>NA</v>
      </c>
      <c r="J476" s="26" t="s">
        <v>3451</v>
      </c>
      <c r="K476" s="173" t="s">
        <v>4006</v>
      </c>
      <c r="L476" s="26" t="s">
        <v>929</v>
      </c>
      <c r="M476" s="26"/>
      <c r="N476" s="169"/>
      <c r="O476" s="170">
        <v>34.700000000000003</v>
      </c>
      <c r="P476" s="170"/>
      <c r="Q476" s="170"/>
      <c r="R476" s="170"/>
      <c r="S476" s="43">
        <f ca="1">IF(P476="NA", "NA", IF(OR(O476="NA", P476=""), P476, O476/P476))</f>
        <v>0</v>
      </c>
      <c r="T476" s="27">
        <f ca="1">O476*N476</f>
        <v>0</v>
      </c>
      <c r="U476" s="26"/>
      <c r="V476" s="171"/>
      <c r="W476" s="26"/>
      <c r="X476" s="2" t="str" cm="1">
        <f t="array" aca="1" ref="X476" ca="1">IF(B476="","",IF(MAX(IF(B:B=B476,C:C))=C476,"Y","N"))</f>
        <v>Y</v>
      </c>
      <c r="Y476" s="2"/>
      <c r="Z476" s="172"/>
      <c r="AA476" s="2" t="s">
        <v>3145</v>
      </c>
      <c r="AB476" s="2">
        <v>1</v>
      </c>
      <c r="AC476" s="2">
        <v>1</v>
      </c>
      <c r="AD476" s="2" t="s">
        <v>3155</v>
      </c>
      <c r="AE476" s="2" t="s">
        <v>3964</v>
      </c>
    </row>
    <row r="477" spans="1:31" hidden="1" x14ac:dyDescent="0.25">
      <c r="A477" s="115">
        <f ca="1">INDEX('1.MetaData'!A:A, MATCH($E477, '1.MetaData'!$B:$B, 0))</f>
        <v>423</v>
      </c>
      <c r="B477" s="245" t="s">
        <v>4007</v>
      </c>
      <c r="C477" s="14">
        <v>1</v>
      </c>
      <c r="D477" s="14" t="s">
        <v>70</v>
      </c>
      <c r="E477" s="1" t="str">
        <f ca="1">VLOOKUP(B477,'2.Tissue'!$B:$D,2,FALSE)</f>
        <v>OG423</v>
      </c>
      <c r="F477" s="80" t="str">
        <f ca="1">IF(C477&gt;1,_xlfn.CONCAT(B477,"_D",C477),_xlfn.CONCAT(B477,"_D"))</f>
        <v>OG423U_D</v>
      </c>
      <c r="G477" s="58" t="str">
        <f ca="1">VLOOKUP($E477,'1.MetaData'!$B:$H,3,FALSE)</f>
        <v>Aprion virescens</v>
      </c>
      <c r="H477" s="40" t="str">
        <f ca="1">VLOOKUP($E477,'1.MetaData'!$B:$H,4,FALSE)</f>
        <v>Green Jobfish</v>
      </c>
      <c r="I477" s="194" t="str">
        <f ca="1">VLOOKUP(DNAEXT[[#This Row],[Sample ID]],'2.Tissue'!B:N,13,FALSE)</f>
        <v>NA</v>
      </c>
      <c r="J477" s="26" t="s">
        <v>3451</v>
      </c>
      <c r="K477" s="173" t="s">
        <v>4008</v>
      </c>
      <c r="L477" s="26" t="s">
        <v>929</v>
      </c>
      <c r="M477" s="26"/>
      <c r="N477" s="169"/>
      <c r="O477" s="170">
        <v>36.799999999999997</v>
      </c>
      <c r="P477" s="170"/>
      <c r="Q477" s="170"/>
      <c r="R477" s="170"/>
      <c r="S477" s="43">
        <f ca="1">IF(P477="NA", "NA", IF(OR(O477="NA", P477=""), P477, O477/P477))</f>
        <v>0</v>
      </c>
      <c r="T477" s="27">
        <f ca="1">O477*N477</f>
        <v>0</v>
      </c>
      <c r="U477" s="26"/>
      <c r="V477" s="171"/>
      <c r="W477" s="26"/>
      <c r="X477" s="2" t="str" cm="1">
        <f t="array" aca="1" ref="X477" ca="1">IF(B477="","",IF(MAX(IF(B:B=B477,C:C))=C477,"Y","N"))</f>
        <v>Y</v>
      </c>
      <c r="Y477" s="2"/>
      <c r="Z477" s="172"/>
      <c r="AA477" s="2" t="s">
        <v>3145</v>
      </c>
      <c r="AB477" s="2">
        <v>1</v>
      </c>
      <c r="AC477" s="2">
        <v>1</v>
      </c>
      <c r="AD477" s="2" t="s">
        <v>3155</v>
      </c>
      <c r="AE477" s="2" t="s">
        <v>3964</v>
      </c>
    </row>
    <row r="478" spans="1:31" hidden="1" x14ac:dyDescent="0.25">
      <c r="A478" s="115">
        <f ca="1">INDEX('1.MetaData'!A:A, MATCH($E478, '1.MetaData'!$B:$B, 0))</f>
        <v>424</v>
      </c>
      <c r="B478" s="245" t="s">
        <v>4009</v>
      </c>
      <c r="C478" s="14">
        <v>1</v>
      </c>
      <c r="D478" s="14" t="s">
        <v>70</v>
      </c>
      <c r="E478" s="1" t="str">
        <f ca="1">VLOOKUP(B478,'2.Tissue'!$B:$D,2,FALSE)</f>
        <v>OG424</v>
      </c>
      <c r="F478" s="80" t="str">
        <f ca="1">IF(C478&gt;1,_xlfn.CONCAT(B478,"_D",C478),_xlfn.CONCAT(B478,"_D"))</f>
        <v>OG424U_D</v>
      </c>
      <c r="G478" s="58" t="str">
        <f ca="1">VLOOKUP($E478,'1.MetaData'!$B:$H,3,FALSE)</f>
        <v>Cephalopholis argus</v>
      </c>
      <c r="H478" s="40" t="str">
        <f ca="1">VLOOKUP($E478,'1.MetaData'!$B:$H,4,FALSE)</f>
        <v>Peacock Hind</v>
      </c>
      <c r="I478" s="194" t="str">
        <f ca="1">VLOOKUP(DNAEXT[[#This Row],[Sample ID]],'2.Tissue'!B:N,13,FALSE)</f>
        <v>NA</v>
      </c>
      <c r="J478" s="26" t="s">
        <v>3451</v>
      </c>
      <c r="K478" s="173"/>
      <c r="L478" s="26" t="s">
        <v>929</v>
      </c>
      <c r="M478" s="26"/>
      <c r="N478" s="169"/>
      <c r="O478" s="170">
        <v>6.87</v>
      </c>
      <c r="P478" s="170"/>
      <c r="Q478" s="170"/>
      <c r="R478" s="170"/>
      <c r="S478" s="43">
        <f ca="1">IF(P478="NA", "NA", IF(OR(O478="NA", P478=""), P478, O478/P478))</f>
        <v>0</v>
      </c>
      <c r="T478" s="27">
        <f ca="1">O478*N478</f>
        <v>0</v>
      </c>
      <c r="U478" s="26"/>
      <c r="V478" s="171"/>
      <c r="W478" s="26"/>
      <c r="X478" s="2" t="str" cm="1">
        <f t="array" aca="1" ref="X478" ca="1">IF(B478="","",IF(MAX(IF(B:B=B478,C:C))=C478,"Y","N"))</f>
        <v>Y</v>
      </c>
      <c r="Y478" s="2"/>
      <c r="Z478" s="172"/>
      <c r="AA478" s="2" t="s">
        <v>3145</v>
      </c>
      <c r="AB478" s="2">
        <v>1</v>
      </c>
      <c r="AC478" s="2">
        <v>1</v>
      </c>
      <c r="AD478" s="2" t="s">
        <v>3155</v>
      </c>
      <c r="AE478" s="2" t="s">
        <v>3964</v>
      </c>
    </row>
    <row r="479" spans="1:31" hidden="1" x14ac:dyDescent="0.25">
      <c r="A479" s="115">
        <f ca="1">INDEX('1.MetaData'!A:A, MATCH($E479, '1.MetaData'!$B:$B, 0))</f>
        <v>425</v>
      </c>
      <c r="B479" s="245" t="s">
        <v>4010</v>
      </c>
      <c r="C479" s="14">
        <v>1</v>
      </c>
      <c r="D479" s="14" t="s">
        <v>70</v>
      </c>
      <c r="E479" s="1" t="str">
        <f ca="1">VLOOKUP(B479,'2.Tissue'!$B:$D,2,FALSE)</f>
        <v>OG425</v>
      </c>
      <c r="F479" s="80" t="str">
        <f ca="1">IF(C479&gt;1,_xlfn.CONCAT(B479,"_D",C479),_xlfn.CONCAT(B479,"_D"))</f>
        <v>OG425U_D</v>
      </c>
      <c r="G479" s="58" t="str">
        <f ca="1">VLOOKUP($E479,'1.MetaData'!$B:$H,3,FALSE)</f>
        <v>Variola louti</v>
      </c>
      <c r="H479" s="40" t="str">
        <f ca="1">VLOOKUP($E479,'1.MetaData'!$B:$H,4,FALSE)</f>
        <v>Coronation Trout</v>
      </c>
      <c r="I479" s="194" t="str">
        <f ca="1">VLOOKUP(DNAEXT[[#This Row],[Sample ID]],'2.Tissue'!B:N,13,FALSE)</f>
        <v>NA</v>
      </c>
      <c r="J479" s="26" t="s">
        <v>3451</v>
      </c>
      <c r="K479" s="173"/>
      <c r="L479" s="26" t="s">
        <v>929</v>
      </c>
      <c r="M479" s="26"/>
      <c r="N479" s="169"/>
      <c r="O479" s="170">
        <v>8.43</v>
      </c>
      <c r="P479" s="170"/>
      <c r="Q479" s="170"/>
      <c r="R479" s="170"/>
      <c r="S479" s="43">
        <f ca="1">IF(P479="NA", "NA", IF(OR(O479="NA", P479=""), P479, O479/P479))</f>
        <v>0</v>
      </c>
      <c r="T479" s="27">
        <f ca="1">O479*N479</f>
        <v>0</v>
      </c>
      <c r="U479" s="26"/>
      <c r="V479" s="171"/>
      <c r="W479" s="26"/>
      <c r="X479" s="2" t="str" cm="1">
        <f t="array" aca="1" ref="X479" ca="1">IF(B479="","",IF(MAX(IF(B:B=B479,C:C))=C479,"Y","N"))</f>
        <v>Y</v>
      </c>
      <c r="Y479" s="2"/>
      <c r="Z479" s="172"/>
      <c r="AA479" s="2" t="s">
        <v>3145</v>
      </c>
      <c r="AB479" s="2">
        <v>1</v>
      </c>
      <c r="AC479" s="2">
        <v>1</v>
      </c>
      <c r="AD479" s="2" t="s">
        <v>3155</v>
      </c>
      <c r="AE479" s="2" t="s">
        <v>3964</v>
      </c>
    </row>
    <row r="480" spans="1:31" hidden="1" x14ac:dyDescent="0.25">
      <c r="A480" s="115">
        <f ca="1">INDEX('1.MetaData'!A:A, MATCH($E480, '1.MetaData'!$B:$B, 0))</f>
        <v>426</v>
      </c>
      <c r="B480" s="245" t="s">
        <v>4011</v>
      </c>
      <c r="C480" s="14">
        <v>1</v>
      </c>
      <c r="D480" s="14" t="s">
        <v>70</v>
      </c>
      <c r="E480" s="1" t="str">
        <f ca="1">VLOOKUP(B480,'2.Tissue'!$B:$D,2,FALSE)</f>
        <v>OG426</v>
      </c>
      <c r="F480" s="80" t="str">
        <f ca="1">IF(C480&gt;1,_xlfn.CONCAT(B480,"_D",C480),_xlfn.CONCAT(B480,"_D"))</f>
        <v>OG426U_D</v>
      </c>
      <c r="G480" s="58" t="str">
        <f ca="1">VLOOKUP($E480,'1.MetaData'!$B:$H,3,FALSE)</f>
        <v>Chiloscyllium punctatum</v>
      </c>
      <c r="H480" s="40" t="str">
        <f ca="1">VLOOKUP($E480,'1.MetaData'!$B:$H,4,FALSE)</f>
        <v>Brownbanded bamboo shark</v>
      </c>
      <c r="I480" s="194" t="str">
        <f ca="1">VLOOKUP(DNAEXT[[#This Row],[Sample ID]],'2.Tissue'!B:N,13,FALSE)</f>
        <v>NA</v>
      </c>
      <c r="J480" s="26" t="s">
        <v>3451</v>
      </c>
      <c r="K480" s="173" t="s">
        <v>4012</v>
      </c>
      <c r="L480" s="26" t="s">
        <v>929</v>
      </c>
      <c r="M480" s="26"/>
      <c r="N480" s="169"/>
      <c r="O480" s="170">
        <v>108</v>
      </c>
      <c r="P480" s="170"/>
      <c r="Q480" s="170"/>
      <c r="R480" s="170"/>
      <c r="S480" s="43">
        <f ca="1">IF(P480="NA", "NA", IF(OR(O480="NA", P480=""), P480, O480/P480))</f>
        <v>0</v>
      </c>
      <c r="T480" s="27">
        <f ca="1">O480*N480</f>
        <v>0</v>
      </c>
      <c r="U480" s="26"/>
      <c r="V480" s="171"/>
      <c r="W480" s="26"/>
      <c r="X480" s="2" t="str" cm="1">
        <f t="array" aca="1" ref="X480" ca="1">IF(B480="","",IF(MAX(IF(B:B=B480,C:C))=C480,"Y","N"))</f>
        <v>Y</v>
      </c>
      <c r="Y480" s="2"/>
      <c r="Z480" s="172"/>
      <c r="AA480" s="2" t="s">
        <v>3145</v>
      </c>
      <c r="AB480" s="2">
        <v>1</v>
      </c>
      <c r="AC480" s="2">
        <v>1</v>
      </c>
      <c r="AD480" s="2" t="s">
        <v>3155</v>
      </c>
      <c r="AE480" s="2" t="s">
        <v>3964</v>
      </c>
    </row>
    <row r="481" spans="1:31" hidden="1" x14ac:dyDescent="0.25">
      <c r="A481" s="115">
        <f ca="1">INDEX('1.MetaData'!A:A, MATCH($E481, '1.MetaData'!$B:$B, 0))</f>
        <v>427</v>
      </c>
      <c r="B481" s="245" t="s">
        <v>4013</v>
      </c>
      <c r="C481" s="14">
        <v>1</v>
      </c>
      <c r="D481" s="14" t="s">
        <v>70</v>
      </c>
      <c r="E481" s="1" t="str">
        <f ca="1">VLOOKUP(B481,'2.Tissue'!$B:$D,2,FALSE)</f>
        <v>OG427</v>
      </c>
      <c r="F481" s="80" t="str">
        <f ca="1">IF(C481&gt;1,_xlfn.CONCAT(B481,"_D",C481),_xlfn.CONCAT(B481,"_D"))</f>
        <v>OG427U_D</v>
      </c>
      <c r="G481" s="58" t="str">
        <f ca="1">VLOOKUP($E481,'1.MetaData'!$B:$H,3,FALSE)</f>
        <v>Choerodon schoenleinii</v>
      </c>
      <c r="H481" s="40" t="str">
        <f ca="1">VLOOKUP($E481,'1.MetaData'!$B:$H,4,FALSE)</f>
        <v>Blackspot tuskfish</v>
      </c>
      <c r="I481" s="194" t="str">
        <f ca="1">VLOOKUP(DNAEXT[[#This Row],[Sample ID]],'2.Tissue'!B:N,13,FALSE)</f>
        <v>NA</v>
      </c>
      <c r="J481" s="26" t="s">
        <v>3451</v>
      </c>
      <c r="K481" s="173" t="s">
        <v>4012</v>
      </c>
      <c r="L481" s="26" t="s">
        <v>929</v>
      </c>
      <c r="M481" s="26"/>
      <c r="N481" s="169"/>
      <c r="O481" s="170">
        <v>16.100000000000001</v>
      </c>
      <c r="P481" s="170"/>
      <c r="Q481" s="170"/>
      <c r="R481" s="170"/>
      <c r="S481" s="43">
        <f ca="1">IF(P481="NA", "NA", IF(OR(O481="NA", P481=""), P481, O481/P481))</f>
        <v>0</v>
      </c>
      <c r="T481" s="27">
        <f ca="1">O481*N481</f>
        <v>0</v>
      </c>
      <c r="U481" s="26"/>
      <c r="V481" s="171"/>
      <c r="W481" s="26"/>
      <c r="X481" s="2" t="str" cm="1">
        <f t="array" aca="1" ref="X481" ca="1">IF(B481="","",IF(MAX(IF(B:B=B481,C:C))=C481,"Y","N"))</f>
        <v>Y</v>
      </c>
      <c r="Y481" s="2"/>
      <c r="Z481" s="172"/>
      <c r="AA481" s="2" t="s">
        <v>3145</v>
      </c>
      <c r="AB481" s="2">
        <v>1</v>
      </c>
      <c r="AC481" s="2">
        <v>1</v>
      </c>
      <c r="AD481" s="2" t="s">
        <v>3155</v>
      </c>
      <c r="AE481" s="2" t="s">
        <v>3964</v>
      </c>
    </row>
    <row r="482" spans="1:31" hidden="1" x14ac:dyDescent="0.25">
      <c r="A482" s="115">
        <f ca="1">INDEX('1.MetaData'!A:A, MATCH($E482, '1.MetaData'!$B:$B, 0))</f>
        <v>428</v>
      </c>
      <c r="B482" s="245" t="s">
        <v>4014</v>
      </c>
      <c r="C482" s="14">
        <v>1</v>
      </c>
      <c r="D482" s="14" t="s">
        <v>70</v>
      </c>
      <c r="E482" s="1" t="str">
        <f ca="1">VLOOKUP(B482,'2.Tissue'!$B:$D,2,FALSE)</f>
        <v>OG428</v>
      </c>
      <c r="F482" s="80" t="str">
        <f ca="1">IF(C482&gt;1,_xlfn.CONCAT(B482,"_D",C482),_xlfn.CONCAT(B482,"_D"))</f>
        <v>OG428U_D</v>
      </c>
      <c r="G482" s="58" t="str">
        <f ca="1">VLOOKUP($E482,'1.MetaData'!$B:$H,3,FALSE)</f>
        <v>Choerodon vitta</v>
      </c>
      <c r="H482" s="40" t="str">
        <f ca="1">VLOOKUP($E482,'1.MetaData'!$B:$H,4,FALSE)</f>
        <v>Redstripe tuskfish</v>
      </c>
      <c r="I482" s="194" t="str">
        <f ca="1">VLOOKUP(DNAEXT[[#This Row],[Sample ID]],'2.Tissue'!B:N,13,FALSE)</f>
        <v>NA</v>
      </c>
      <c r="J482" s="26" t="s">
        <v>3451</v>
      </c>
      <c r="K482" s="173" t="s">
        <v>4012</v>
      </c>
      <c r="L482" s="26" t="s">
        <v>929</v>
      </c>
      <c r="M482" s="26"/>
      <c r="N482" s="169"/>
      <c r="O482" s="170">
        <v>12.3</v>
      </c>
      <c r="P482" s="170"/>
      <c r="Q482" s="170"/>
      <c r="R482" s="170"/>
      <c r="S482" s="43">
        <f ca="1">IF(P482="NA", "NA", IF(OR(O482="NA", P482=""), P482, O482/P482))</f>
        <v>0</v>
      </c>
      <c r="T482" s="27">
        <f ca="1">O482*N482</f>
        <v>0</v>
      </c>
      <c r="U482" s="26"/>
      <c r="V482" s="171"/>
      <c r="W482" s="26"/>
      <c r="X482" s="2" t="str" cm="1">
        <f t="array" aca="1" ref="X482" ca="1">IF(B482="","",IF(MAX(IF(B:B=B482,C:C))=C482,"Y","N"))</f>
        <v>Y</v>
      </c>
      <c r="Y482" s="2"/>
      <c r="Z482" s="172"/>
      <c r="AA482" s="2" t="s">
        <v>3145</v>
      </c>
      <c r="AB482" s="2">
        <v>1</v>
      </c>
      <c r="AC482" s="2">
        <v>1</v>
      </c>
      <c r="AD482" s="2" t="s">
        <v>3155</v>
      </c>
      <c r="AE482" s="2" t="s">
        <v>3964</v>
      </c>
    </row>
    <row r="483" spans="1:31" hidden="1" x14ac:dyDescent="0.25">
      <c r="A483" s="115">
        <f ca="1">INDEX('1.MetaData'!A:A, MATCH($E483, '1.MetaData'!$B:$B, 0))</f>
        <v>429</v>
      </c>
      <c r="B483" s="245" t="s">
        <v>4015</v>
      </c>
      <c r="C483" s="14">
        <v>1</v>
      </c>
      <c r="D483" s="14" t="s">
        <v>70</v>
      </c>
      <c r="E483" s="1" t="str">
        <f ca="1">VLOOKUP(B483,'2.Tissue'!$B:$D,2,FALSE)</f>
        <v>OG429</v>
      </c>
      <c r="F483" s="80" t="str">
        <f ca="1">IF(C483&gt;1,_xlfn.CONCAT(B483,"_D",C483),_xlfn.CONCAT(B483,"_D"))</f>
        <v>OG429U_D</v>
      </c>
      <c r="G483" s="58" t="str">
        <f ca="1">VLOOKUP($E483,'1.MetaData'!$B:$H,3,FALSE)</f>
        <v>Coradion chrysozonus</v>
      </c>
      <c r="H483" s="40" t="str">
        <f ca="1">VLOOKUP($E483,'1.MetaData'!$B:$H,4,FALSE)</f>
        <v>Goldengirdled coralfish</v>
      </c>
      <c r="I483" s="194" t="str">
        <f ca="1">VLOOKUP(DNAEXT[[#This Row],[Sample ID]],'2.Tissue'!B:N,13,FALSE)</f>
        <v>NA</v>
      </c>
      <c r="J483" s="26" t="s">
        <v>3451</v>
      </c>
      <c r="K483" s="173" t="s">
        <v>4012</v>
      </c>
      <c r="L483" s="26" t="s">
        <v>929</v>
      </c>
      <c r="M483" s="26"/>
      <c r="N483" s="169"/>
      <c r="O483" s="170">
        <v>20.6</v>
      </c>
      <c r="P483" s="170"/>
      <c r="Q483" s="170"/>
      <c r="R483" s="170"/>
      <c r="S483" s="43">
        <f ca="1">IF(P483="NA", "NA", IF(OR(O483="NA", P483=""), P483, O483/P483))</f>
        <v>0</v>
      </c>
      <c r="T483" s="27">
        <f ca="1">O483*N483</f>
        <v>0</v>
      </c>
      <c r="U483" s="26"/>
      <c r="V483" s="171"/>
      <c r="W483" s="26"/>
      <c r="X483" s="2" t="str" cm="1">
        <f t="array" aca="1" ref="X483" ca="1">IF(B483="","",IF(MAX(IF(B:B=B483,C:C))=C483,"Y","N"))</f>
        <v>Y</v>
      </c>
      <c r="Y483" s="2"/>
      <c r="Z483" s="172"/>
      <c r="AA483" s="2" t="s">
        <v>3145</v>
      </c>
      <c r="AB483" s="2">
        <v>1</v>
      </c>
      <c r="AC483" s="2">
        <v>1</v>
      </c>
      <c r="AD483" s="2" t="s">
        <v>3155</v>
      </c>
      <c r="AE483" s="2" t="s">
        <v>3964</v>
      </c>
    </row>
    <row r="484" spans="1:31" hidden="1" x14ac:dyDescent="0.25">
      <c r="A484" s="115">
        <f ca="1">INDEX('1.MetaData'!A:A, MATCH($E484, '1.MetaData'!$B:$B, 0))</f>
        <v>430</v>
      </c>
      <c r="B484" s="245" t="s">
        <v>4016</v>
      </c>
      <c r="C484" s="14">
        <v>1</v>
      </c>
      <c r="D484" s="14" t="s">
        <v>70</v>
      </c>
      <c r="E484" s="1" t="str">
        <f ca="1">VLOOKUP(B484,'2.Tissue'!$B:$D,2,FALSE)</f>
        <v>OG430</v>
      </c>
      <c r="F484" s="80" t="str">
        <f ca="1">IF(C484&gt;1,_xlfn.CONCAT(B484,"_D",C484),_xlfn.CONCAT(B484,"_D"))</f>
        <v>OG430U_D</v>
      </c>
      <c r="G484" s="58" t="str">
        <f ca="1">VLOOKUP($E484,'1.MetaData'!$B:$H,3,FALSE)</f>
        <v>Coris pictoides</v>
      </c>
      <c r="H484" s="40" t="str">
        <f ca="1">VLOOKUP($E484,'1.MetaData'!$B:$H,4,FALSE)</f>
        <v>Blackstripe coris</v>
      </c>
      <c r="I484" s="194" t="str">
        <f ca="1">VLOOKUP(DNAEXT[[#This Row],[Sample ID]],'2.Tissue'!B:N,13,FALSE)</f>
        <v>NA</v>
      </c>
      <c r="J484" s="26" t="s">
        <v>3451</v>
      </c>
      <c r="K484" s="173" t="s">
        <v>4012</v>
      </c>
      <c r="L484" s="26" t="s">
        <v>929</v>
      </c>
      <c r="M484" s="26"/>
      <c r="N484" s="169"/>
      <c r="O484" s="170">
        <v>18.7</v>
      </c>
      <c r="P484" s="170"/>
      <c r="Q484" s="170"/>
      <c r="R484" s="170"/>
      <c r="S484" s="43">
        <f ca="1">IF(P484="NA", "NA", IF(OR(O484="NA", P484=""), P484, O484/P484))</f>
        <v>0</v>
      </c>
      <c r="T484" s="27">
        <f ca="1">O484*N484</f>
        <v>0</v>
      </c>
      <c r="U484" s="26"/>
      <c r="V484" s="171"/>
      <c r="W484" s="26"/>
      <c r="X484" s="2" t="str" cm="1">
        <f t="array" aca="1" ref="X484" ca="1">IF(B484="","",IF(MAX(IF(B:B=B484,C:C))=C484,"Y","N"))</f>
        <v>Y</v>
      </c>
      <c r="Y484" s="2"/>
      <c r="Z484" s="172"/>
      <c r="AA484" s="2" t="s">
        <v>3145</v>
      </c>
      <c r="AB484" s="2">
        <v>1</v>
      </c>
      <c r="AC484" s="2">
        <v>1</v>
      </c>
      <c r="AD484" s="2" t="s">
        <v>3155</v>
      </c>
      <c r="AE484" s="2" t="s">
        <v>3964</v>
      </c>
    </row>
    <row r="485" spans="1:31" hidden="1" x14ac:dyDescent="0.25">
      <c r="A485" s="115">
        <f ca="1">INDEX('1.MetaData'!A:A, MATCH($E485, '1.MetaData'!$B:$B, 0))</f>
        <v>431</v>
      </c>
      <c r="B485" s="245" t="s">
        <v>4017</v>
      </c>
      <c r="C485" s="14">
        <v>1</v>
      </c>
      <c r="D485" s="14" t="s">
        <v>70</v>
      </c>
      <c r="E485" s="1" t="str">
        <f ca="1">VLOOKUP(B485,'2.Tissue'!$B:$D,2,FALSE)</f>
        <v>OG431</v>
      </c>
      <c r="F485" s="80" t="str">
        <f ca="1">IF(C485&gt;1,_xlfn.CONCAT(B485,"_D",C485),_xlfn.CONCAT(B485,"_D"))</f>
        <v>OG431U_D</v>
      </c>
      <c r="G485" s="58" t="str">
        <f ca="1">VLOOKUP($E485,'1.MetaData'!$B:$H,3,FALSE)</f>
        <v>Diagramma pictum</v>
      </c>
      <c r="H485" s="40" t="str">
        <f ca="1">VLOOKUP($E485,'1.MetaData'!$B:$H,4,FALSE)</f>
        <v>Painted sweetlips</v>
      </c>
      <c r="I485" s="194" t="str">
        <f ca="1">VLOOKUP(DNAEXT[[#This Row],[Sample ID]],'2.Tissue'!B:N,13,FALSE)</f>
        <v>NA</v>
      </c>
      <c r="J485" s="26" t="s">
        <v>3451</v>
      </c>
      <c r="K485" s="173" t="s">
        <v>4012</v>
      </c>
      <c r="L485" s="26" t="s">
        <v>929</v>
      </c>
      <c r="M485" s="26"/>
      <c r="N485" s="169"/>
      <c r="O485" s="170">
        <v>22.3</v>
      </c>
      <c r="P485" s="170"/>
      <c r="Q485" s="170"/>
      <c r="R485" s="170"/>
      <c r="S485" s="43">
        <f ca="1">IF(P485="NA", "NA", IF(OR(O485="NA", P485=""), P485, O485/P485))</f>
        <v>0</v>
      </c>
      <c r="T485" s="27">
        <f ca="1">O485*N485</f>
        <v>0</v>
      </c>
      <c r="U485" s="26"/>
      <c r="V485" s="171"/>
      <c r="W485" s="26"/>
      <c r="X485" s="2" t="str" cm="1">
        <f t="array" aca="1" ref="X485" ca="1">IF(B485="","",IF(MAX(IF(B:B=B485,C:C))=C485,"Y","N"))</f>
        <v>Y</v>
      </c>
      <c r="Y485" s="2"/>
      <c r="Z485" s="172"/>
      <c r="AA485" s="2" t="s">
        <v>3145</v>
      </c>
      <c r="AB485" s="2">
        <v>1</v>
      </c>
      <c r="AC485" s="2">
        <v>1</v>
      </c>
      <c r="AD485" s="2" t="s">
        <v>3155</v>
      </c>
      <c r="AE485" s="2" t="s">
        <v>3964</v>
      </c>
    </row>
    <row r="486" spans="1:31" hidden="1" x14ac:dyDescent="0.25">
      <c r="A486" s="115">
        <f ca="1">INDEX('1.MetaData'!A:A, MATCH($E486, '1.MetaData'!$B:$B, 0))</f>
        <v>432</v>
      </c>
      <c r="B486" s="245" t="s">
        <v>4018</v>
      </c>
      <c r="C486" s="14">
        <v>1</v>
      </c>
      <c r="D486" s="14" t="s">
        <v>70</v>
      </c>
      <c r="E486" s="1" t="str">
        <f ca="1">VLOOKUP(B486,'2.Tissue'!$B:$D,2,FALSE)</f>
        <v>OG432</v>
      </c>
      <c r="F486" s="80" t="str">
        <f ca="1">IF(C486&gt;1,_xlfn.CONCAT(B486,"_D",C486),_xlfn.CONCAT(B486,"_D"))</f>
        <v>OG432U_D</v>
      </c>
      <c r="G486" s="58" t="str">
        <f ca="1">VLOOKUP($E486,'1.MetaData'!$B:$H,3,FALSE)</f>
        <v>Diploprion bifasciatum</v>
      </c>
      <c r="H486" s="40" t="str">
        <f ca="1">VLOOKUP($E486,'1.MetaData'!$B:$H,4,FALSE)</f>
        <v>Two-banded soapfish</v>
      </c>
      <c r="I486" s="194" t="str">
        <f ca="1">VLOOKUP(DNAEXT[[#This Row],[Sample ID]],'2.Tissue'!B:N,13,FALSE)</f>
        <v>NA</v>
      </c>
      <c r="J486" s="26" t="s">
        <v>3451</v>
      </c>
      <c r="K486" s="173" t="s">
        <v>4012</v>
      </c>
      <c r="L486" s="26" t="s">
        <v>929</v>
      </c>
      <c r="M486" s="26"/>
      <c r="N486" s="169"/>
      <c r="O486" s="170">
        <v>15</v>
      </c>
      <c r="P486" s="170"/>
      <c r="Q486" s="170"/>
      <c r="R486" s="170"/>
      <c r="S486" s="43">
        <f ca="1">IF(P486="NA", "NA", IF(OR(O486="NA", P486=""), P486, O486/P486))</f>
        <v>0</v>
      </c>
      <c r="T486" s="27">
        <f ca="1">O486*N486</f>
        <v>0</v>
      </c>
      <c r="U486" s="26"/>
      <c r="V486" s="171"/>
      <c r="W486" s="26"/>
      <c r="X486" s="2" t="str" cm="1">
        <f t="array" aca="1" ref="X486" ca="1">IF(B486="","",IF(MAX(IF(B:B=B486,C:C))=C486,"Y","N"))</f>
        <v>Y</v>
      </c>
      <c r="Y486" s="2"/>
      <c r="Z486" s="172"/>
      <c r="AA486" s="2" t="s">
        <v>3145</v>
      </c>
      <c r="AB486" s="2">
        <v>1</v>
      </c>
      <c r="AC486" s="2">
        <v>1</v>
      </c>
      <c r="AD486" s="2" t="s">
        <v>3155</v>
      </c>
      <c r="AE486" s="2" t="s">
        <v>3964</v>
      </c>
    </row>
    <row r="487" spans="1:31" hidden="1" x14ac:dyDescent="0.25">
      <c r="A487" s="115">
        <f ca="1">INDEX('1.MetaData'!A:A, MATCH($E487, '1.MetaData'!$B:$B, 0))</f>
        <v>433</v>
      </c>
      <c r="B487" s="245" t="s">
        <v>4019</v>
      </c>
      <c r="C487" s="14">
        <v>1</v>
      </c>
      <c r="D487" s="14" t="s">
        <v>70</v>
      </c>
      <c r="E487" s="1" t="str">
        <f ca="1">VLOOKUP(B487,'2.Tissue'!$B:$D,2,FALSE)</f>
        <v>OG433</v>
      </c>
      <c r="F487" s="80" t="str">
        <f ca="1">IF(C487&gt;1,_xlfn.CONCAT(B487,"_D",C487),_xlfn.CONCAT(B487,"_D"))</f>
        <v>OG433U_D</v>
      </c>
      <c r="G487" s="58" t="str">
        <f ca="1">VLOOKUP($E487,'1.MetaData'!$B:$H,3,FALSE)</f>
        <v>Lipocheilus carnolabrum</v>
      </c>
      <c r="H487" s="40" t="str">
        <f ca="1">VLOOKUP($E487,'1.MetaData'!$B:$H,4,FALSE)</f>
        <v>Tang's Snapper</v>
      </c>
      <c r="I487" s="194" t="str">
        <f ca="1">VLOOKUP(DNAEXT[[#This Row],[Sample ID]],'2.Tissue'!B:N,13,FALSE)</f>
        <v>NA</v>
      </c>
      <c r="J487" s="26" t="s">
        <v>3451</v>
      </c>
      <c r="K487" s="173"/>
      <c r="L487" s="26" t="s">
        <v>929</v>
      </c>
      <c r="M487" s="26"/>
      <c r="N487" s="169"/>
      <c r="O487" s="170">
        <v>15.1</v>
      </c>
      <c r="P487" s="170"/>
      <c r="Q487" s="170"/>
      <c r="R487" s="170"/>
      <c r="S487" s="43">
        <f ca="1">IF(P487="NA", "NA", IF(OR(O487="NA", P487=""), P487, O487/P487))</f>
        <v>0</v>
      </c>
      <c r="T487" s="27">
        <f ca="1">O487*N487</f>
        <v>0</v>
      </c>
      <c r="U487" s="26"/>
      <c r="V487" s="171"/>
      <c r="W487" s="26"/>
      <c r="X487" s="2" t="str" cm="1">
        <f t="array" aca="1" ref="X487" ca="1">IF(B487="","",IF(MAX(IF(B:B=B487,C:C))=C487,"Y","N"))</f>
        <v>Y</v>
      </c>
      <c r="Y487" s="2"/>
      <c r="Z487" s="172"/>
      <c r="AA487" s="2" t="s">
        <v>3145</v>
      </c>
      <c r="AB487" s="2">
        <v>1</v>
      </c>
      <c r="AC487" s="2">
        <v>1</v>
      </c>
      <c r="AD487" s="2" t="s">
        <v>3155</v>
      </c>
      <c r="AE487" s="2" t="s">
        <v>3964</v>
      </c>
    </row>
    <row r="488" spans="1:31" hidden="1" x14ac:dyDescent="0.25">
      <c r="A488" s="115">
        <f ca="1">INDEX('1.MetaData'!A:A, MATCH($E488, '1.MetaData'!$B:$B, 0))</f>
        <v>434</v>
      </c>
      <c r="B488" s="245" t="s">
        <v>4020</v>
      </c>
      <c r="C488" s="14">
        <v>1</v>
      </c>
      <c r="D488" s="14" t="s">
        <v>70</v>
      </c>
      <c r="E488" s="1" t="str">
        <f ca="1">VLOOKUP(B488,'2.Tissue'!$B:$D,2,FALSE)</f>
        <v>OG434</v>
      </c>
      <c r="F488" s="80" t="str">
        <f ca="1">IF(C488&gt;1,_xlfn.CONCAT(B488,"_D",C488),_xlfn.CONCAT(B488,"_D"))</f>
        <v>OG434U_D</v>
      </c>
      <c r="G488" s="58" t="str">
        <f ca="1">VLOOKUP($E488,'1.MetaData'!$B:$H,3,FALSE)</f>
        <v>Lutjanus bohar</v>
      </c>
      <c r="H488" s="40" t="str">
        <f ca="1">VLOOKUP($E488,'1.MetaData'!$B:$H,4,FALSE)</f>
        <v>Two-spot Red Snapper</v>
      </c>
      <c r="I488" s="194" t="str">
        <f ca="1">VLOOKUP(DNAEXT[[#This Row],[Sample ID]],'2.Tissue'!B:N,13,FALSE)</f>
        <v>NA</v>
      </c>
      <c r="J488" s="26" t="s">
        <v>3451</v>
      </c>
      <c r="K488" s="173"/>
      <c r="L488" s="26" t="s">
        <v>929</v>
      </c>
      <c r="M488" s="26"/>
      <c r="N488" s="169"/>
      <c r="O488" s="170">
        <v>13.5</v>
      </c>
      <c r="P488" s="170"/>
      <c r="Q488" s="170"/>
      <c r="R488" s="170"/>
      <c r="S488" s="43">
        <f ca="1">IF(P488="NA", "NA", IF(OR(O488="NA", P488=""), P488, O488/P488))</f>
        <v>0</v>
      </c>
      <c r="T488" s="27">
        <f ca="1">O488*N488</f>
        <v>0</v>
      </c>
      <c r="U488" s="26"/>
      <c r="V488" s="171"/>
      <c r="W488" s="26"/>
      <c r="X488" s="2" t="str" cm="1">
        <f t="array" aca="1" ref="X488" ca="1">IF(B488="","",IF(MAX(IF(B:B=B488,C:C))=C488,"Y","N"))</f>
        <v>Y</v>
      </c>
      <c r="Y488" s="2"/>
      <c r="Z488" s="172"/>
      <c r="AA488" s="2" t="s">
        <v>3145</v>
      </c>
      <c r="AB488" s="2">
        <v>1</v>
      </c>
      <c r="AC488" s="2">
        <v>1</v>
      </c>
      <c r="AD488" s="2" t="s">
        <v>3155</v>
      </c>
      <c r="AE488" s="2" t="s">
        <v>3964</v>
      </c>
    </row>
    <row r="489" spans="1:31" hidden="1" x14ac:dyDescent="0.25">
      <c r="A489" s="115">
        <f ca="1">INDEX('1.MetaData'!A:A, MATCH($E489, '1.MetaData'!$B:$B, 0))</f>
        <v>435</v>
      </c>
      <c r="B489" s="245" t="s">
        <v>4021</v>
      </c>
      <c r="C489" s="14">
        <v>1</v>
      </c>
      <c r="D489" s="14" t="s">
        <v>70</v>
      </c>
      <c r="E489" s="1" t="str">
        <f ca="1">VLOOKUP(B489,'2.Tissue'!$B:$D,2,FALSE)</f>
        <v>OG435</v>
      </c>
      <c r="F489" s="80" t="str">
        <f ca="1">IF(C489&gt;1,_xlfn.CONCAT(B489,"_D",C489),_xlfn.CONCAT(B489,"_D"))</f>
        <v>OG435U_D</v>
      </c>
      <c r="G489" s="58" t="str">
        <f ca="1">VLOOKUP($E489,'1.MetaData'!$B:$H,3,FALSE)</f>
        <v>Lutjanus rufolineatus</v>
      </c>
      <c r="H489" s="40" t="str">
        <f ca="1">VLOOKUP($E489,'1.MetaData'!$B:$H,4,FALSE)</f>
        <v>Yellow-lined Snapper</v>
      </c>
      <c r="I489" s="194" t="str">
        <f ca="1">VLOOKUP(DNAEXT[[#This Row],[Sample ID]],'2.Tissue'!B:N,13,FALSE)</f>
        <v>NA</v>
      </c>
      <c r="J489" s="26" t="s">
        <v>3451</v>
      </c>
      <c r="K489" s="173" t="s">
        <v>4022</v>
      </c>
      <c r="L489" s="26" t="s">
        <v>929</v>
      </c>
      <c r="M489" s="26"/>
      <c r="N489" s="169"/>
      <c r="O489" s="170">
        <v>7.27</v>
      </c>
      <c r="P489" s="170"/>
      <c r="Q489" s="170"/>
      <c r="R489" s="170"/>
      <c r="S489" s="43">
        <f ca="1">IF(P489="NA", "NA", IF(OR(O489="NA", P489=""), P489, O489/P489))</f>
        <v>0</v>
      </c>
      <c r="T489" s="27">
        <f ca="1">O489*N489</f>
        <v>0</v>
      </c>
      <c r="U489" s="26"/>
      <c r="V489" s="171"/>
      <c r="W489" s="26"/>
      <c r="X489" s="2" t="str" cm="1">
        <f t="array" aca="1" ref="X489" ca="1">IF(B489="","",IF(MAX(IF(B:B=B489,C:C))=C489,"Y","N"))</f>
        <v>Y</v>
      </c>
      <c r="Y489" s="2"/>
      <c r="Z489" s="172"/>
      <c r="AA489" s="2" t="s">
        <v>3145</v>
      </c>
      <c r="AB489" s="2">
        <v>1</v>
      </c>
      <c r="AC489" s="2">
        <v>1</v>
      </c>
      <c r="AD489" s="2" t="s">
        <v>3155</v>
      </c>
      <c r="AE489" s="2" t="s">
        <v>3964</v>
      </c>
    </row>
    <row r="490" spans="1:31" hidden="1" x14ac:dyDescent="0.25">
      <c r="A490" s="115">
        <f ca="1">INDEX('1.MetaData'!A:A, MATCH($E490, '1.MetaData'!$B:$B, 0))</f>
        <v>436</v>
      </c>
      <c r="B490" s="245" t="s">
        <v>4023</v>
      </c>
      <c r="C490" s="14">
        <v>1</v>
      </c>
      <c r="D490" s="14" t="s">
        <v>70</v>
      </c>
      <c r="E490" s="1" t="str">
        <f ca="1">VLOOKUP(B490,'2.Tissue'!$B:$D,2,FALSE)</f>
        <v>OG436</v>
      </c>
      <c r="F490" s="80" t="str">
        <f ca="1">IF(C490&gt;1,_xlfn.CONCAT(B490,"_D",C490),_xlfn.CONCAT(B490,"_D"))</f>
        <v>OG436U_D</v>
      </c>
      <c r="G490" s="58" t="str">
        <f ca="1">VLOOKUP($E490,'1.MetaData'!$B:$H,3,FALSE)</f>
        <v>Echeneis naucrates</v>
      </c>
      <c r="H490" s="40" t="str">
        <f ca="1">VLOOKUP($E490,'1.MetaData'!$B:$H,4,FALSE)</f>
        <v>Live sharksucker</v>
      </c>
      <c r="I490" s="194" t="str">
        <f ca="1">VLOOKUP(DNAEXT[[#This Row],[Sample ID]],'2.Tissue'!B:N,13,FALSE)</f>
        <v>NA</v>
      </c>
      <c r="J490" s="26" t="s">
        <v>3451</v>
      </c>
      <c r="K490" s="173" t="s">
        <v>3917</v>
      </c>
      <c r="L490" s="26" t="s">
        <v>929</v>
      </c>
      <c r="M490" s="26"/>
      <c r="N490" s="169"/>
      <c r="O490" s="170">
        <v>28.3</v>
      </c>
      <c r="P490" s="170"/>
      <c r="Q490" s="170"/>
      <c r="R490" s="170"/>
      <c r="S490" s="43">
        <f ca="1">IF(P490="NA", "NA", IF(OR(O490="NA", P490=""), P490, O490/P490))</f>
        <v>0</v>
      </c>
      <c r="T490" s="27">
        <f ca="1">O490*N490</f>
        <v>0</v>
      </c>
      <c r="U490" s="26"/>
      <c r="V490" s="171"/>
      <c r="W490" s="26"/>
      <c r="X490" s="2" t="str" cm="1">
        <f t="array" aca="1" ref="X490" ca="1">IF(B490="","",IF(MAX(IF(B:B=B490,C:C))=C490,"Y","N"))</f>
        <v>Y</v>
      </c>
      <c r="Y490" s="2"/>
      <c r="Z490" s="172"/>
      <c r="AA490" s="2" t="s">
        <v>3145</v>
      </c>
      <c r="AB490" s="2">
        <v>1</v>
      </c>
      <c r="AC490" s="2">
        <v>1</v>
      </c>
      <c r="AD490" s="2" t="s">
        <v>3155</v>
      </c>
      <c r="AE490" s="2" t="s">
        <v>3964</v>
      </c>
    </row>
    <row r="491" spans="1:31" hidden="1" x14ac:dyDescent="0.25">
      <c r="A491" s="115">
        <f ca="1">INDEX('1.MetaData'!A:A, MATCH($E491, '1.MetaData'!$B:$B, 0))</f>
        <v>437</v>
      </c>
      <c r="B491" s="245" t="s">
        <v>4024</v>
      </c>
      <c r="C491" s="14">
        <v>1</v>
      </c>
      <c r="D491" s="14" t="s">
        <v>70</v>
      </c>
      <c r="E491" s="1" t="str">
        <f ca="1">VLOOKUP(B491,'2.Tissue'!$B:$D,2,FALSE)</f>
        <v>OG437</v>
      </c>
      <c r="F491" s="80" t="str">
        <f ca="1">IF(C491&gt;1,_xlfn.CONCAT(B491,"_D",C491),_xlfn.CONCAT(B491,"_D"))</f>
        <v>OG437U_D</v>
      </c>
      <c r="G491" s="58" t="str">
        <f ca="1">VLOOKUP($E491,'1.MetaData'!$B:$H,3,FALSE)</f>
        <v>Engyprosopon grandisquama</v>
      </c>
      <c r="H491" s="40" t="str">
        <f ca="1">VLOOKUP($E491,'1.MetaData'!$B:$H,4,FALSE)</f>
        <v>Largescale flounder</v>
      </c>
      <c r="I491" s="194" t="str">
        <f ca="1">VLOOKUP(DNAEXT[[#This Row],[Sample ID]],'2.Tissue'!B:N,13,FALSE)</f>
        <v>NA</v>
      </c>
      <c r="J491" s="26" t="s">
        <v>3451</v>
      </c>
      <c r="K491" s="173" t="s">
        <v>3917</v>
      </c>
      <c r="L491" s="26" t="s">
        <v>929</v>
      </c>
      <c r="M491" s="26"/>
      <c r="N491" s="169"/>
      <c r="O491" s="170">
        <v>9.34</v>
      </c>
      <c r="P491" s="170"/>
      <c r="Q491" s="170"/>
      <c r="R491" s="170"/>
      <c r="S491" s="43">
        <f ca="1">IF(P491="NA", "NA", IF(OR(O491="NA", P491=""), P491, O491/P491))</f>
        <v>0</v>
      </c>
      <c r="T491" s="27">
        <f ca="1">O491*N491</f>
        <v>0</v>
      </c>
      <c r="U491" s="26"/>
      <c r="V491" s="171"/>
      <c r="W491" s="26"/>
      <c r="X491" s="2" t="str" cm="1">
        <f t="array" aca="1" ref="X491" ca="1">IF(B491="","",IF(MAX(IF(B:B=B491,C:C))=C491,"Y","N"))</f>
        <v>Y</v>
      </c>
      <c r="Y491" s="2"/>
      <c r="Z491" s="172"/>
      <c r="AA491" s="2" t="s">
        <v>3145</v>
      </c>
      <c r="AB491" s="2">
        <v>1</v>
      </c>
      <c r="AC491" s="2">
        <v>1</v>
      </c>
      <c r="AD491" s="2" t="s">
        <v>3155</v>
      </c>
      <c r="AE491" s="2" t="s">
        <v>3964</v>
      </c>
    </row>
    <row r="492" spans="1:31" hidden="1" x14ac:dyDescent="0.25">
      <c r="A492" s="115">
        <f ca="1">INDEX('1.MetaData'!A:A, MATCH($E492, '1.MetaData'!$B:$B, 0))</f>
        <v>438</v>
      </c>
      <c r="B492" s="245" t="s">
        <v>4025</v>
      </c>
      <c r="C492" s="14">
        <v>1</v>
      </c>
      <c r="D492" s="14" t="s">
        <v>70</v>
      </c>
      <c r="E492" s="1" t="str">
        <f ca="1">VLOOKUP(B492,'2.Tissue'!$B:$D,2,FALSE)</f>
        <v>OG438</v>
      </c>
      <c r="F492" s="80" t="str">
        <f ca="1">IF(C492&gt;1,_xlfn.CONCAT(B492,"_D",C492),_xlfn.CONCAT(B492,"_D"))</f>
        <v>OG438U_D</v>
      </c>
      <c r="G492" s="58" t="str">
        <f ca="1">VLOOKUP($E492,'1.MetaData'!$B:$H,3,FALSE)</f>
        <v>Gazza minuta</v>
      </c>
      <c r="H492" s="40" t="str">
        <f ca="1">VLOOKUP($E492,'1.MetaData'!$B:$H,4,FALSE)</f>
        <v>Toothpony</v>
      </c>
      <c r="I492" s="194" t="str">
        <f ca="1">VLOOKUP(DNAEXT[[#This Row],[Sample ID]],'2.Tissue'!B:N,13,FALSE)</f>
        <v>NA</v>
      </c>
      <c r="J492" s="26" t="s">
        <v>3451</v>
      </c>
      <c r="K492" s="173" t="s">
        <v>3917</v>
      </c>
      <c r="L492" s="26" t="s">
        <v>929</v>
      </c>
      <c r="M492" s="26"/>
      <c r="N492" s="169"/>
      <c r="O492" s="170">
        <v>27.7</v>
      </c>
      <c r="P492" s="170"/>
      <c r="Q492" s="170"/>
      <c r="R492" s="170"/>
      <c r="S492" s="43">
        <f ca="1">IF(P492="NA", "NA", IF(OR(O492="NA", P492=""), P492, O492/P492))</f>
        <v>0</v>
      </c>
      <c r="T492" s="27">
        <f ca="1">O492*N492</f>
        <v>0</v>
      </c>
      <c r="U492" s="26"/>
      <c r="V492" s="171"/>
      <c r="W492" s="26"/>
      <c r="X492" s="2" t="str" cm="1">
        <f t="array" aca="1" ref="X492" ca="1">IF(B492="","",IF(MAX(IF(B:B=B492,C:C))=C492,"Y","N"))</f>
        <v>Y</v>
      </c>
      <c r="Y492" s="2"/>
      <c r="Z492" s="172"/>
      <c r="AA492" s="2" t="s">
        <v>3145</v>
      </c>
      <c r="AB492" s="2">
        <v>1</v>
      </c>
      <c r="AC492" s="2">
        <v>1</v>
      </c>
      <c r="AD492" s="2" t="s">
        <v>3155</v>
      </c>
      <c r="AE492" s="2" t="s">
        <v>3964</v>
      </c>
    </row>
    <row r="493" spans="1:31" hidden="1" x14ac:dyDescent="0.25">
      <c r="A493" s="115">
        <f ca="1">INDEX('1.MetaData'!A:A, MATCH($E493, '1.MetaData'!$B:$B, 0))</f>
        <v>439</v>
      </c>
      <c r="B493" s="245" t="s">
        <v>4026</v>
      </c>
      <c r="C493" s="14">
        <v>1</v>
      </c>
      <c r="D493" s="14" t="s">
        <v>70</v>
      </c>
      <c r="E493" s="1" t="str">
        <f ca="1">VLOOKUP(B493,'2.Tissue'!$B:$D,2,FALSE)</f>
        <v>OG439</v>
      </c>
      <c r="F493" s="80" t="str">
        <f ca="1">IF(C493&gt;1,_xlfn.CONCAT(B493,"_D",C493),_xlfn.CONCAT(B493,"_D"))</f>
        <v>OG439U_D</v>
      </c>
      <c r="G493" s="58" t="str">
        <f ca="1">VLOOKUP($E493,'1.MetaData'!$B:$H,3,FALSE)</f>
        <v>Glaucosoma magnificum</v>
      </c>
      <c r="H493" s="40" t="str">
        <f ca="1">VLOOKUP($E493,'1.MetaData'!$B:$H,4,FALSE)</f>
        <v>Threadfin pearl-perch</v>
      </c>
      <c r="I493" s="194" t="str">
        <f ca="1">VLOOKUP(DNAEXT[[#This Row],[Sample ID]],'2.Tissue'!B:N,13,FALSE)</f>
        <v>NA</v>
      </c>
      <c r="J493" s="26" t="s">
        <v>3451</v>
      </c>
      <c r="K493" s="173" t="s">
        <v>3917</v>
      </c>
      <c r="L493" s="26" t="s">
        <v>929</v>
      </c>
      <c r="M493" s="26"/>
      <c r="N493" s="169"/>
      <c r="O493" s="170">
        <v>5</v>
      </c>
      <c r="P493" s="170"/>
      <c r="Q493" s="170"/>
      <c r="R493" s="170"/>
      <c r="S493" s="43">
        <f ca="1">IF(P493="NA", "NA", IF(OR(O493="NA", P493=""), P493, O493/P493))</f>
        <v>0</v>
      </c>
      <c r="T493" s="27">
        <f ca="1">O493*N493</f>
        <v>0</v>
      </c>
      <c r="U493" s="26"/>
      <c r="V493" s="171"/>
      <c r="W493" s="26"/>
      <c r="X493" s="2" t="str" cm="1">
        <f t="array" aca="1" ref="X493" ca="1">IF(B493="","",IF(MAX(IF(B:B=B493,C:C))=C493,"Y","N"))</f>
        <v>Y</v>
      </c>
      <c r="Y493" s="2"/>
      <c r="Z493" s="172"/>
      <c r="AA493" s="2" t="s">
        <v>3145</v>
      </c>
      <c r="AB493" s="2">
        <v>1</v>
      </c>
      <c r="AC493" s="2">
        <v>1</v>
      </c>
      <c r="AD493" s="2" t="s">
        <v>3155</v>
      </c>
      <c r="AE493" s="2" t="s">
        <v>3964</v>
      </c>
    </row>
    <row r="494" spans="1:31" hidden="1" x14ac:dyDescent="0.25">
      <c r="A494" s="115">
        <f ca="1">INDEX('1.MetaData'!A:A, MATCH($E494, '1.MetaData'!$B:$B, 0))</f>
        <v>440</v>
      </c>
      <c r="B494" s="245" t="s">
        <v>4027</v>
      </c>
      <c r="C494" s="14">
        <v>1</v>
      </c>
      <c r="D494" s="14" t="s">
        <v>70</v>
      </c>
      <c r="E494" s="1" t="str">
        <f ca="1">VLOOKUP(B494,'2.Tissue'!$B:$D,2,FALSE)</f>
        <v>OG440</v>
      </c>
      <c r="F494" s="80" t="str">
        <f ca="1">IF(C494&gt;1,_xlfn.CONCAT(B494,"_D",C494),_xlfn.CONCAT(B494,"_D"))</f>
        <v>OG440U_D</v>
      </c>
      <c r="G494" s="58" t="str">
        <f ca="1">VLOOKUP($E494,'1.MetaData'!$B:$H,3,FALSE)</f>
        <v>Gnathanodon speciosus</v>
      </c>
      <c r="H494" s="40" t="str">
        <f ca="1">VLOOKUP($E494,'1.MetaData'!$B:$H,4,FALSE)</f>
        <v>Golden trevally</v>
      </c>
      <c r="I494" s="194" t="str">
        <f ca="1">VLOOKUP(DNAEXT[[#This Row],[Sample ID]],'2.Tissue'!B:N,13,FALSE)</f>
        <v>NA</v>
      </c>
      <c r="J494" s="26" t="s">
        <v>3451</v>
      </c>
      <c r="K494" s="173" t="s">
        <v>3917</v>
      </c>
      <c r="L494" s="26" t="s">
        <v>929</v>
      </c>
      <c r="M494" s="26"/>
      <c r="N494" s="169"/>
      <c r="O494" s="170">
        <v>10.3</v>
      </c>
      <c r="P494" s="170"/>
      <c r="Q494" s="170"/>
      <c r="R494" s="170"/>
      <c r="S494" s="43">
        <f ca="1">IF(P494="NA", "NA", IF(OR(O494="NA", P494=""), P494, O494/P494))</f>
        <v>0</v>
      </c>
      <c r="T494" s="27">
        <f ca="1">O494*N494</f>
        <v>0</v>
      </c>
      <c r="U494" s="26"/>
      <c r="V494" s="171"/>
      <c r="W494" s="26"/>
      <c r="X494" s="2" t="str" cm="1">
        <f t="array" aca="1" ref="X494" ca="1">IF(B494="","",IF(MAX(IF(B:B=B494,C:C))=C494,"Y","N"))</f>
        <v>Y</v>
      </c>
      <c r="Y494" s="2"/>
      <c r="Z494" s="172"/>
      <c r="AA494" s="2" t="s">
        <v>3145</v>
      </c>
      <c r="AB494" s="2">
        <v>1</v>
      </c>
      <c r="AC494" s="2">
        <v>1</v>
      </c>
      <c r="AD494" s="2" t="s">
        <v>3155</v>
      </c>
      <c r="AE494" s="2" t="s">
        <v>3964</v>
      </c>
    </row>
    <row r="495" spans="1:31" hidden="1" x14ac:dyDescent="0.25">
      <c r="A495" s="115">
        <f ca="1">INDEX('1.MetaData'!A:A, MATCH($E495, '1.MetaData'!$B:$B, 0))</f>
        <v>441</v>
      </c>
      <c r="B495" s="245" t="s">
        <v>4028</v>
      </c>
      <c r="C495" s="14">
        <v>1</v>
      </c>
      <c r="D495" s="14" t="s">
        <v>70</v>
      </c>
      <c r="E495" s="1" t="str">
        <f ca="1">VLOOKUP(B495,'2.Tissue'!$B:$D,2,FALSE)</f>
        <v>OG441</v>
      </c>
      <c r="F495" s="80" t="str">
        <f ca="1">IF(C495&gt;1,_xlfn.CONCAT(B495,"_D",C495),_xlfn.CONCAT(B495,"_D"))</f>
        <v>OG441U_D</v>
      </c>
      <c r="G495" s="58" t="str">
        <f ca="1">VLOOKUP($E495,'1.MetaData'!$B:$H,3,FALSE)</f>
        <v>Gymnothorax cribroris</v>
      </c>
      <c r="H495" s="40" t="str">
        <f ca="1">VLOOKUP($E495,'1.MetaData'!$B:$H,4,FALSE)</f>
        <v xml:space="preserve">Sieve-patterned moray </v>
      </c>
      <c r="I495" s="194" t="str">
        <f ca="1">VLOOKUP(DNAEXT[[#This Row],[Sample ID]],'2.Tissue'!B:N,13,FALSE)</f>
        <v>NA</v>
      </c>
      <c r="J495" s="26" t="s">
        <v>3451</v>
      </c>
      <c r="K495" s="173" t="s">
        <v>3917</v>
      </c>
      <c r="L495" s="26" t="s">
        <v>929</v>
      </c>
      <c r="M495" s="26"/>
      <c r="N495" s="169"/>
      <c r="O495" s="170">
        <v>18.7</v>
      </c>
      <c r="P495" s="170"/>
      <c r="Q495" s="170"/>
      <c r="R495" s="170"/>
      <c r="S495" s="43">
        <f ca="1">IF(P495="NA", "NA", IF(OR(O495="NA", P495=""), P495, O495/P495))</f>
        <v>0</v>
      </c>
      <c r="T495" s="27">
        <f ca="1">O495*N495</f>
        <v>0</v>
      </c>
      <c r="U495" s="26"/>
      <c r="V495" s="171"/>
      <c r="W495" s="26"/>
      <c r="X495" s="2" t="str" cm="1">
        <f t="array" aca="1" ref="X495" ca="1">IF(B495="","",IF(MAX(IF(B:B=B495,C:C))=C495,"Y","N"))</f>
        <v>Y</v>
      </c>
      <c r="Y495" s="2"/>
      <c r="Z495" s="172"/>
      <c r="AA495" s="2" t="s">
        <v>3145</v>
      </c>
      <c r="AB495" s="2">
        <v>1</v>
      </c>
      <c r="AC495" s="2">
        <v>1</v>
      </c>
      <c r="AD495" s="2" t="s">
        <v>3155</v>
      </c>
      <c r="AE495" s="2" t="s">
        <v>3964</v>
      </c>
    </row>
    <row r="496" spans="1:31" hidden="1" x14ac:dyDescent="0.25">
      <c r="A496" s="115">
        <f ca="1">INDEX('1.MetaData'!A:A, MATCH($E496, '1.MetaData'!$B:$B, 0))</f>
        <v>442</v>
      </c>
      <c r="B496" s="245" t="s">
        <v>4029</v>
      </c>
      <c r="C496" s="14">
        <v>1</v>
      </c>
      <c r="D496" s="14" t="s">
        <v>70</v>
      </c>
      <c r="E496" s="1" t="str">
        <f ca="1">VLOOKUP(B496,'2.Tissue'!$B:$D,2,FALSE)</f>
        <v>OG442</v>
      </c>
      <c r="F496" s="80" t="str">
        <f ca="1">IF(C496&gt;1,_xlfn.CONCAT(B496,"_D",C496),_xlfn.CONCAT(B496,"_D"))</f>
        <v>OG442U_D</v>
      </c>
      <c r="G496" s="58" t="str">
        <f ca="1">VLOOKUP($E496,'1.MetaData'!$B:$H,3,FALSE)</f>
        <v>Inegocia japonica</v>
      </c>
      <c r="H496" s="40" t="str">
        <f ca="1">VLOOKUP($E496,'1.MetaData'!$B:$H,4,FALSE)</f>
        <v>Japanese flathead</v>
      </c>
      <c r="I496" s="194" t="str">
        <f ca="1">VLOOKUP(DNAEXT[[#This Row],[Sample ID]],'2.Tissue'!B:N,13,FALSE)</f>
        <v>NA</v>
      </c>
      <c r="J496" s="26" t="s">
        <v>3451</v>
      </c>
      <c r="K496" s="173" t="s">
        <v>3917</v>
      </c>
      <c r="L496" s="26" t="s">
        <v>929</v>
      </c>
      <c r="M496" s="26"/>
      <c r="N496" s="169"/>
      <c r="O496" s="170">
        <v>5.89</v>
      </c>
      <c r="P496" s="170"/>
      <c r="Q496" s="170"/>
      <c r="R496" s="170"/>
      <c r="S496" s="43">
        <f ca="1">IF(P496="NA", "NA", IF(OR(O496="NA", P496=""), P496, O496/P496))</f>
        <v>0</v>
      </c>
      <c r="T496" s="27">
        <f ca="1">O496*N496</f>
        <v>0</v>
      </c>
      <c r="U496" s="26"/>
      <c r="V496" s="171"/>
      <c r="W496" s="26"/>
      <c r="X496" s="2" t="str" cm="1">
        <f t="array" aca="1" ref="X496" ca="1">IF(B496="","",IF(MAX(IF(B:B=B496,C:C))=C496,"Y","N"))</f>
        <v>Y</v>
      </c>
      <c r="Y496" s="2"/>
      <c r="Z496" s="172"/>
      <c r="AA496" s="2" t="s">
        <v>3145</v>
      </c>
      <c r="AB496" s="2">
        <v>1</v>
      </c>
      <c r="AC496" s="2">
        <v>1</v>
      </c>
      <c r="AD496" s="2" t="s">
        <v>3155</v>
      </c>
      <c r="AE496" s="2" t="s">
        <v>3964</v>
      </c>
    </row>
    <row r="497" spans="1:32" hidden="1" x14ac:dyDescent="0.25">
      <c r="A497" s="115">
        <f ca="1">INDEX('1.MetaData'!A:A, MATCH($E497, '1.MetaData'!$B:$B, 0))</f>
        <v>443</v>
      </c>
      <c r="B497" s="245" t="s">
        <v>4030</v>
      </c>
      <c r="C497" s="14">
        <v>1</v>
      </c>
      <c r="D497" s="14" t="s">
        <v>70</v>
      </c>
      <c r="E497" s="1" t="str">
        <f ca="1">VLOOKUP(B497,'2.Tissue'!$B:$D,2,FALSE)</f>
        <v>OG443</v>
      </c>
      <c r="F497" s="80" t="str">
        <f ca="1">IF(C497&gt;1,_xlfn.CONCAT(B497,"_D",C497),_xlfn.CONCAT(B497,"_D"))</f>
        <v>OG443U_D</v>
      </c>
      <c r="G497" s="58" t="str">
        <f ca="1">VLOOKUP($E497,'1.MetaData'!$B:$H,3,FALSE)</f>
        <v>Lactoria cornuta</v>
      </c>
      <c r="H497" s="40" t="str">
        <f ca="1">VLOOKUP($E497,'1.MetaData'!$B:$H,4,FALSE)</f>
        <v>Longhorn cowfish</v>
      </c>
      <c r="I497" s="194" t="str">
        <f ca="1">VLOOKUP(DNAEXT[[#This Row],[Sample ID]],'2.Tissue'!B:N,13,FALSE)</f>
        <v>NA</v>
      </c>
      <c r="J497" s="26" t="s">
        <v>3451</v>
      </c>
      <c r="K497" s="173" t="s">
        <v>3917</v>
      </c>
      <c r="L497" s="26" t="s">
        <v>929</v>
      </c>
      <c r="M497" s="26"/>
      <c r="N497" s="169"/>
      <c r="O497" s="170">
        <v>28.1</v>
      </c>
      <c r="P497" s="170"/>
      <c r="Q497" s="170"/>
      <c r="R497" s="170"/>
      <c r="S497" s="43">
        <f ca="1">IF(P497="NA", "NA", IF(OR(O497="NA", P497=""), P497, O497/P497))</f>
        <v>0</v>
      </c>
      <c r="T497" s="27">
        <f ca="1">O497*N497</f>
        <v>0</v>
      </c>
      <c r="U497" s="26"/>
      <c r="V497" s="171"/>
      <c r="W497" s="26"/>
      <c r="X497" s="2" t="str" cm="1">
        <f t="array" aca="1" ref="X497" ca="1">IF(B497="","",IF(MAX(IF(B:B=B497,C:C))=C497,"Y","N"))</f>
        <v>Y</v>
      </c>
      <c r="Y497" s="2"/>
      <c r="Z497" s="172"/>
      <c r="AA497" s="2" t="s">
        <v>3145</v>
      </c>
      <c r="AB497" s="2">
        <v>1</v>
      </c>
      <c r="AC497" s="2">
        <v>1</v>
      </c>
      <c r="AD497" s="2" t="s">
        <v>3155</v>
      </c>
      <c r="AE497" s="2" t="s">
        <v>3964</v>
      </c>
    </row>
    <row r="498" spans="1:32" hidden="1" x14ac:dyDescent="0.25">
      <c r="A498" s="115">
        <f ca="1">INDEX('1.MetaData'!A:A, MATCH($E498, '1.MetaData'!$B:$B, 0))</f>
        <v>444</v>
      </c>
      <c r="B498" s="245" t="s">
        <v>4031</v>
      </c>
      <c r="C498" s="14">
        <v>1</v>
      </c>
      <c r="D498" s="14" t="s">
        <v>70</v>
      </c>
      <c r="E498" s="1" t="str">
        <f ca="1">VLOOKUP(B498,'2.Tissue'!$B:$D,2,FALSE)</f>
        <v>OG444</v>
      </c>
      <c r="F498" s="80" t="str">
        <f ca="1">IF(C498&gt;1,_xlfn.CONCAT(B498,"_D",C498),_xlfn.CONCAT(B498,"_D"))</f>
        <v>OG444U_D</v>
      </c>
      <c r="G498" s="58" t="str">
        <f ca="1">VLOOKUP($E498,'1.MetaData'!$B:$H,3,FALSE)</f>
        <v>Monacanthus chinensis</v>
      </c>
      <c r="H498" s="40" t="str">
        <f ca="1">VLOOKUP($E498,'1.MetaData'!$B:$H,4,FALSE)</f>
        <v>Fanbelly leatherjacket</v>
      </c>
      <c r="I498" s="194" t="str">
        <f ca="1">VLOOKUP(DNAEXT[[#This Row],[Sample ID]],'2.Tissue'!B:N,13,FALSE)</f>
        <v>NA</v>
      </c>
      <c r="J498" s="26" t="s">
        <v>3451</v>
      </c>
      <c r="K498" s="173" t="s">
        <v>3917</v>
      </c>
      <c r="L498" s="26" t="s">
        <v>929</v>
      </c>
      <c r="M498" s="26"/>
      <c r="N498" s="169"/>
      <c r="O498" s="170">
        <v>5.29</v>
      </c>
      <c r="P498" s="170"/>
      <c r="Q498" s="170"/>
      <c r="R498" s="170"/>
      <c r="S498" s="43">
        <f ca="1">IF(P498="NA", "NA", IF(OR(O498="NA", P498=""), P498, O498/P498))</f>
        <v>0</v>
      </c>
      <c r="T498" s="27">
        <f ca="1">O498*N498</f>
        <v>0</v>
      </c>
      <c r="U498" s="26"/>
      <c r="V498" s="171"/>
      <c r="W498" s="26"/>
      <c r="X498" s="2" t="str" cm="1">
        <f t="array" aca="1" ref="X498" ca="1">IF(B498="","",IF(MAX(IF(B:B=B498,C:C))=C498,"Y","N"))</f>
        <v>Y</v>
      </c>
      <c r="Y498" s="2"/>
      <c r="Z498" s="172"/>
      <c r="AA498" s="2" t="s">
        <v>3145</v>
      </c>
      <c r="AB498" s="2">
        <v>1</v>
      </c>
      <c r="AC498" s="2">
        <v>1</v>
      </c>
      <c r="AD498" s="2" t="s">
        <v>3155</v>
      </c>
      <c r="AE498" s="2" t="s">
        <v>3964</v>
      </c>
    </row>
    <row r="499" spans="1:32" hidden="1" x14ac:dyDescent="0.25">
      <c r="A499" s="115">
        <f ca="1">INDEX('1.MetaData'!A:A, MATCH($E499, '1.MetaData'!$B:$B, 0))</f>
        <v>445</v>
      </c>
      <c r="B499" s="245" t="s">
        <v>4032</v>
      </c>
      <c r="C499" s="14">
        <v>1</v>
      </c>
      <c r="D499" s="14" t="s">
        <v>70</v>
      </c>
      <c r="E499" s="1" t="str">
        <f ca="1">VLOOKUP(B499,'2.Tissue'!$B:$D,2,FALSE)</f>
        <v>OG445</v>
      </c>
      <c r="F499" s="80" t="str">
        <f ca="1">IF(C499&gt;1,_xlfn.CONCAT(B499,"_D",C499),_xlfn.CONCAT(B499,"_D"))</f>
        <v>OG445U_D</v>
      </c>
      <c r="G499" s="58" t="str">
        <f ca="1">VLOOKUP($E499,'1.MetaData'!$B:$H,3,FALSE)</f>
        <v>Nebrius ferrugineus</v>
      </c>
      <c r="H499" s="40" t="str">
        <f ca="1">VLOOKUP($E499,'1.MetaData'!$B:$H,4,FALSE)</f>
        <v>Tawny nurse shark</v>
      </c>
      <c r="I499" s="194" t="str">
        <f ca="1">VLOOKUP(DNAEXT[[#This Row],[Sample ID]],'2.Tissue'!B:N,13,FALSE)</f>
        <v>NA</v>
      </c>
      <c r="J499" s="26" t="s">
        <v>3451</v>
      </c>
      <c r="K499" s="173" t="s">
        <v>3917</v>
      </c>
      <c r="L499" s="26" t="s">
        <v>929</v>
      </c>
      <c r="M499" s="26"/>
      <c r="N499" s="169"/>
      <c r="O499" s="170">
        <v>109</v>
      </c>
      <c r="P499" s="170"/>
      <c r="Q499" s="170"/>
      <c r="R499" s="170"/>
      <c r="S499" s="43">
        <f ca="1">IF(P499="NA", "NA", IF(OR(O499="NA", P499=""), P499, O499/P499))</f>
        <v>0</v>
      </c>
      <c r="T499" s="27">
        <f ca="1">O499*N499</f>
        <v>0</v>
      </c>
      <c r="U499" s="26"/>
      <c r="V499" s="171"/>
      <c r="W499" s="26"/>
      <c r="X499" s="2" t="str" cm="1">
        <f t="array" aca="1" ref="X499" ca="1">IF(B499="","",IF(MAX(IF(B:B=B499,C:C))=C499,"Y","N"))</f>
        <v>Y</v>
      </c>
      <c r="Y499" s="2"/>
      <c r="Z499" s="172"/>
      <c r="AA499" s="2" t="s">
        <v>3145</v>
      </c>
      <c r="AB499" s="2">
        <v>1</v>
      </c>
      <c r="AC499" s="2">
        <v>1</v>
      </c>
      <c r="AD499" s="2" t="s">
        <v>3155</v>
      </c>
      <c r="AE499" s="2" t="s">
        <v>3964</v>
      </c>
    </row>
    <row r="500" spans="1:32" hidden="1" x14ac:dyDescent="0.25">
      <c r="A500" s="115">
        <f ca="1">INDEX('1.MetaData'!A:A, MATCH($E500, '1.MetaData'!$B:$B, 0))</f>
        <v>446</v>
      </c>
      <c r="B500" s="245" t="s">
        <v>4033</v>
      </c>
      <c r="C500" s="14">
        <v>1</v>
      </c>
      <c r="D500" s="14" t="s">
        <v>70</v>
      </c>
      <c r="E500" s="1" t="str">
        <f ca="1">VLOOKUP(B500,'2.Tissue'!$B:$D,2,FALSE)</f>
        <v>OG446</v>
      </c>
      <c r="F500" s="80" t="str">
        <f ca="1">IF(C500&gt;1,_xlfn.CONCAT(B500,"_D",C500),_xlfn.CONCAT(B500,"_D"))</f>
        <v>OG446U_D</v>
      </c>
      <c r="G500" s="58" t="str">
        <f ca="1">VLOOKUP($E500,'1.MetaData'!$B:$H,3,FALSE)</f>
        <v>Batrachomoeus trispinosus</v>
      </c>
      <c r="H500" s="40" t="str">
        <f ca="1">VLOOKUP($E500,'1.MetaData'!$B:$H,4,FALSE)</f>
        <v xml:space="preserve">Three-spined frogfish </v>
      </c>
      <c r="I500" s="194" t="str">
        <f ca="1">VLOOKUP(DNAEXT[[#This Row],[Sample ID]],'2.Tissue'!B:N,13,FALSE)</f>
        <v>NA</v>
      </c>
      <c r="J500" s="26" t="s">
        <v>3451</v>
      </c>
      <c r="K500" s="173" t="s">
        <v>4034</v>
      </c>
      <c r="L500" s="26" t="s">
        <v>929</v>
      </c>
      <c r="M500" s="26"/>
      <c r="N500" s="169"/>
      <c r="O500" s="170">
        <v>126</v>
      </c>
      <c r="P500" s="170"/>
      <c r="Q500" s="170"/>
      <c r="R500" s="170"/>
      <c r="S500" s="43">
        <f ca="1">IF(P500="NA", "NA", IF(OR(O500="NA", P500=""), P500, O500/P500))</f>
        <v>0</v>
      </c>
      <c r="T500" s="27">
        <f ca="1">O500*N500</f>
        <v>0</v>
      </c>
      <c r="U500" s="26"/>
      <c r="V500" s="171"/>
      <c r="W500" s="26"/>
      <c r="X500" s="2" t="str" cm="1">
        <f t="array" aca="1" ref="X500" ca="1">IF(B500="","",IF(MAX(IF(B:B=B500,C:C))=C500,"Y","N"))</f>
        <v>Y</v>
      </c>
      <c r="Y500" s="2"/>
      <c r="Z500" s="172"/>
      <c r="AA500" s="2" t="s">
        <v>3145</v>
      </c>
      <c r="AB500" s="2">
        <v>1</v>
      </c>
      <c r="AC500" s="2">
        <v>1</v>
      </c>
      <c r="AD500" s="2" t="s">
        <v>3155</v>
      </c>
      <c r="AE500" s="2" t="s">
        <v>3964</v>
      </c>
    </row>
    <row r="501" spans="1:32" hidden="1" x14ac:dyDescent="0.25">
      <c r="A501" s="115">
        <f ca="1">INDEX('1.MetaData'!A:A, MATCH($E501, '1.MetaData'!$B:$B, 0))</f>
        <v>447</v>
      </c>
      <c r="B501" s="245" t="s">
        <v>4035</v>
      </c>
      <c r="C501" s="14">
        <v>1</v>
      </c>
      <c r="D501" s="14" t="s">
        <v>70</v>
      </c>
      <c r="E501" s="1" t="str">
        <f ca="1">VLOOKUP(B501,'2.Tissue'!$B:$D,2,FALSE)</f>
        <v>OG447</v>
      </c>
      <c r="F501" s="80" t="str">
        <f ca="1">IF(C501&gt;1,_xlfn.CONCAT(B501,"_D",C501),_xlfn.CONCAT(B501,"_D"))</f>
        <v>OG447U_D</v>
      </c>
      <c r="G501" s="58" t="str">
        <f ca="1">VLOOKUP($E501,'1.MetaData'!$B:$H,3,FALSE)</f>
        <v>Callionymus japonicus</v>
      </c>
      <c r="H501" s="40" t="str">
        <f ca="1">VLOOKUP($E501,'1.MetaData'!$B:$H,4,FALSE)</f>
        <v xml:space="preserve">Japanese longtail dragonet </v>
      </c>
      <c r="I501" s="194" t="str">
        <f ca="1">VLOOKUP(DNAEXT[[#This Row],[Sample ID]],'2.Tissue'!B:N,13,FALSE)</f>
        <v>NA</v>
      </c>
      <c r="J501" s="26" t="s">
        <v>3451</v>
      </c>
      <c r="K501" s="173" t="s">
        <v>4034</v>
      </c>
      <c r="L501" s="26" t="s">
        <v>929</v>
      </c>
      <c r="M501" s="26"/>
      <c r="N501" s="169"/>
      <c r="O501" s="170">
        <v>7.09</v>
      </c>
      <c r="P501" s="170"/>
      <c r="Q501" s="170"/>
      <c r="R501" s="170"/>
      <c r="S501" s="43">
        <f ca="1">IF(P501="NA", "NA", IF(OR(O501="NA", P501=""), P501, O501/P501))</f>
        <v>0</v>
      </c>
      <c r="T501" s="27">
        <f ca="1">O501*N501</f>
        <v>0</v>
      </c>
      <c r="U501" s="26"/>
      <c r="V501" s="171"/>
      <c r="W501" s="26"/>
      <c r="X501" s="2" t="str" cm="1">
        <f t="array" aca="1" ref="X501" ca="1">IF(B501="","",IF(MAX(IF(B:B=B501,C:C))=C501,"Y","N"))</f>
        <v>Y</v>
      </c>
      <c r="Y501" s="2"/>
      <c r="Z501" s="172"/>
      <c r="AA501" s="2" t="s">
        <v>3145</v>
      </c>
      <c r="AB501" s="2">
        <v>1</v>
      </c>
      <c r="AC501" s="2">
        <v>1</v>
      </c>
      <c r="AD501" s="2" t="s">
        <v>3155</v>
      </c>
      <c r="AE501" s="2" t="s">
        <v>3964</v>
      </c>
    </row>
    <row r="502" spans="1:32" hidden="1" x14ac:dyDescent="0.25">
      <c r="A502" s="115">
        <f ca="1">INDEX('1.MetaData'!A:A, MATCH($E502, '1.MetaData'!$B:$B, 0))</f>
        <v>448</v>
      </c>
      <c r="B502" s="245" t="s">
        <v>4036</v>
      </c>
      <c r="C502" s="14">
        <v>1</v>
      </c>
      <c r="D502" s="14" t="s">
        <v>70</v>
      </c>
      <c r="E502" s="1" t="str">
        <f ca="1">VLOOKUP(B502,'2.Tissue'!$B:$D,2,FALSE)</f>
        <v>OG448</v>
      </c>
      <c r="F502" s="80" t="str">
        <f ca="1">IF(C502&gt;1,_xlfn.CONCAT(B502,"_D",C502),_xlfn.CONCAT(B502,"_D"))</f>
        <v>OG448U_D</v>
      </c>
      <c r="G502" s="58" t="str">
        <f ca="1">VLOOKUP($E502,'1.MetaData'!$B:$H,3,FALSE)</f>
        <v>Iniistius jacksonensis</v>
      </c>
      <c r="H502" s="40" t="str">
        <f ca="1">VLOOKUP($E502,'1.MetaData'!$B:$H,4,FALSE)</f>
        <v xml:space="preserve">Purple-spotted wrasse </v>
      </c>
      <c r="I502" s="194" t="str">
        <f ca="1">VLOOKUP(DNAEXT[[#This Row],[Sample ID]],'2.Tissue'!B:N,13,FALSE)</f>
        <v>NA</v>
      </c>
      <c r="J502" s="26" t="s">
        <v>3451</v>
      </c>
      <c r="K502" s="173" t="s">
        <v>4034</v>
      </c>
      <c r="L502" s="26" t="s">
        <v>929</v>
      </c>
      <c r="M502" s="26"/>
      <c r="N502" s="169"/>
      <c r="O502" s="170">
        <v>19.100000000000001</v>
      </c>
      <c r="P502" s="170"/>
      <c r="Q502" s="170"/>
      <c r="R502" s="170"/>
      <c r="S502" s="43">
        <f ca="1">IF(P502="NA", "NA", IF(OR(O502="NA", P502=""), P502, O502/P502))</f>
        <v>0</v>
      </c>
      <c r="T502" s="27">
        <f ca="1">O502*N502</f>
        <v>0</v>
      </c>
      <c r="U502" s="26"/>
      <c r="V502" s="171"/>
      <c r="W502" s="26"/>
      <c r="X502" s="2" t="str" cm="1">
        <f t="array" aca="1" ref="X502" ca="1">IF(B502="","",IF(MAX(IF(B:B=B502,C:C))=C502,"Y","N"))</f>
        <v>Y</v>
      </c>
      <c r="Y502" s="2"/>
      <c r="Z502" s="172"/>
      <c r="AA502" s="2" t="s">
        <v>3145</v>
      </c>
      <c r="AB502" s="2">
        <v>1</v>
      </c>
      <c r="AC502" s="2">
        <v>1</v>
      </c>
      <c r="AD502" s="2" t="s">
        <v>3155</v>
      </c>
      <c r="AE502" s="2" t="s">
        <v>3964</v>
      </c>
    </row>
    <row r="503" spans="1:32" hidden="1" x14ac:dyDescent="0.25">
      <c r="A503" s="115">
        <f ca="1">INDEX('1.MetaData'!A:A, MATCH($E503, '1.MetaData'!$B:$B, 0))</f>
        <v>449</v>
      </c>
      <c r="B503" s="245" t="s">
        <v>4037</v>
      </c>
      <c r="C503" s="14">
        <v>1</v>
      </c>
      <c r="D503" s="14" t="s">
        <v>70</v>
      </c>
      <c r="E503" s="1" t="str">
        <f ca="1">VLOOKUP(B503,'2.Tissue'!$B:$D,2,FALSE)</f>
        <v>OG449</v>
      </c>
      <c r="F503" s="80" t="str">
        <f ca="1">IF(C503&gt;1,_xlfn.CONCAT(B503,"_D",C503),_xlfn.CONCAT(B503,"_D"))</f>
        <v>OG449U_D</v>
      </c>
      <c r="G503" s="58" t="str">
        <f ca="1">VLOOKUP($E503,'1.MetaData'!$B:$H,3,FALSE)</f>
        <v>Lactoria diaphana</v>
      </c>
      <c r="H503" s="40" t="str">
        <f ca="1">VLOOKUP($E503,'1.MetaData'!$B:$H,4,FALSE)</f>
        <v>Roundbelly cowfish</v>
      </c>
      <c r="I503" s="194" t="str">
        <f ca="1">VLOOKUP(DNAEXT[[#This Row],[Sample ID]],'2.Tissue'!B:N,13,FALSE)</f>
        <v>NA</v>
      </c>
      <c r="J503" s="26" t="s">
        <v>3451</v>
      </c>
      <c r="K503" s="173" t="s">
        <v>4034</v>
      </c>
      <c r="L503" s="26" t="s">
        <v>929</v>
      </c>
      <c r="M503" s="26"/>
      <c r="N503" s="169"/>
      <c r="O503" s="170">
        <v>15.8</v>
      </c>
      <c r="P503" s="170"/>
      <c r="Q503" s="170"/>
      <c r="R503" s="170"/>
      <c r="S503" s="43">
        <f ca="1">IF(P503="NA", "NA", IF(OR(O503="NA", P503=""), P503, O503/P503))</f>
        <v>0</v>
      </c>
      <c r="T503" s="27">
        <f ca="1">O503*N503</f>
        <v>0</v>
      </c>
      <c r="U503" s="26"/>
      <c r="V503" s="171"/>
      <c r="W503" s="26"/>
      <c r="X503" s="2" t="str" cm="1">
        <f t="array" aca="1" ref="X503" ca="1">IF(B503="","",IF(MAX(IF(B:B=B503,C:C))=C503,"Y","N"))</f>
        <v>Y</v>
      </c>
      <c r="Y503" s="2"/>
      <c r="Z503" s="172"/>
      <c r="AA503" s="2" t="s">
        <v>3145</v>
      </c>
      <c r="AB503" s="2">
        <v>1</v>
      </c>
      <c r="AC503" s="2">
        <v>1</v>
      </c>
      <c r="AD503" s="2" t="s">
        <v>3155</v>
      </c>
      <c r="AE503" s="2" t="s">
        <v>3964</v>
      </c>
    </row>
    <row r="504" spans="1:32" hidden="1" x14ac:dyDescent="0.25">
      <c r="A504" s="115">
        <f ca="1">INDEX('1.MetaData'!A:A, MATCH($E504, '1.MetaData'!$B:$B, 0))</f>
        <v>450</v>
      </c>
      <c r="B504" s="245" t="s">
        <v>4038</v>
      </c>
      <c r="C504" s="14">
        <v>1</v>
      </c>
      <c r="D504" s="14" t="s">
        <v>70</v>
      </c>
      <c r="E504" s="1" t="str">
        <f ca="1">VLOOKUP(B504,'2.Tissue'!$B:$D,2,FALSE)</f>
        <v>OG450</v>
      </c>
      <c r="F504" s="80" t="str">
        <f ca="1">IF(C504&gt;1,_xlfn.CONCAT(B504,"_D",C504),_xlfn.CONCAT(B504,"_D"))</f>
        <v>OG450U_D</v>
      </c>
      <c r="G504" s="58" t="str">
        <f ca="1">VLOOKUP($E504,'1.MetaData'!$B:$H,3,FALSE)</f>
        <v>Lagocephalus sceleratus</v>
      </c>
      <c r="H504" s="40" t="str">
        <f ca="1">VLOOKUP($E504,'1.MetaData'!$B:$H,4,FALSE)</f>
        <v xml:space="preserve">Silver-cheeked toadfish </v>
      </c>
      <c r="I504" s="194" t="str">
        <f ca="1">VLOOKUP(DNAEXT[[#This Row],[Sample ID]],'2.Tissue'!B:N,13,FALSE)</f>
        <v>NA</v>
      </c>
      <c r="J504" s="26" t="s">
        <v>3451</v>
      </c>
      <c r="K504" s="173" t="s">
        <v>4034</v>
      </c>
      <c r="L504" s="26" t="s">
        <v>929</v>
      </c>
      <c r="M504" s="26"/>
      <c r="N504" s="169"/>
      <c r="O504" s="170">
        <v>18.7</v>
      </c>
      <c r="P504" s="170"/>
      <c r="Q504" s="170"/>
      <c r="R504" s="170"/>
      <c r="S504" s="43">
        <f ca="1">IF(P504="NA", "NA", IF(OR(O504="NA", P504=""), P504, O504/P504))</f>
        <v>0</v>
      </c>
      <c r="T504" s="27">
        <f ca="1">O504*N504</f>
        <v>0</v>
      </c>
      <c r="U504" s="26"/>
      <c r="V504" s="171"/>
      <c r="W504" s="26"/>
      <c r="X504" s="2" t="str" cm="1">
        <f t="array" aca="1" ref="X504" ca="1">IF(B504="","",IF(MAX(IF(B:B=B504,C:C))=C504,"Y","N"))</f>
        <v>Y</v>
      </c>
      <c r="Y504" s="2"/>
      <c r="Z504" s="172"/>
      <c r="AA504" s="2" t="s">
        <v>3145</v>
      </c>
      <c r="AB504" s="2">
        <v>1</v>
      </c>
      <c r="AC504" s="2">
        <v>1</v>
      </c>
      <c r="AD504" s="2" t="s">
        <v>3155</v>
      </c>
      <c r="AE504" s="2" t="s">
        <v>3964</v>
      </c>
    </row>
    <row r="505" spans="1:32" hidden="1" x14ac:dyDescent="0.25">
      <c r="A505" s="115">
        <f ca="1">INDEX('1.MetaData'!A:A, MATCH($E505, '1.MetaData'!$B:$B, 0))</f>
        <v>451</v>
      </c>
      <c r="B505" s="245" t="s">
        <v>4039</v>
      </c>
      <c r="C505" s="14">
        <v>1</v>
      </c>
      <c r="D505" s="14" t="s">
        <v>70</v>
      </c>
      <c r="E505" s="1" t="str">
        <f ca="1">VLOOKUP(B505,'2.Tissue'!$B:$D,2,FALSE)</f>
        <v>OG451</v>
      </c>
      <c r="F505" s="80" t="str">
        <f ca="1">IF(C505&gt;1,_xlfn.CONCAT(B505,"_D",C505),_xlfn.CONCAT(B505,"_D"))</f>
        <v>OG451U_D</v>
      </c>
      <c r="G505" s="58" t="str">
        <f ca="1">VLOOKUP($E505,'1.MetaData'!$B:$H,3,FALSE)</f>
        <v>Ostorhinchus hartzfeldii</v>
      </c>
      <c r="H505" s="40" t="str">
        <f ca="1">VLOOKUP($E505,'1.MetaData'!$B:$H,4,FALSE)</f>
        <v xml:space="preserve">Hartzfeld's cardinalfish </v>
      </c>
      <c r="I505" s="194" t="str">
        <f ca="1">VLOOKUP(DNAEXT[[#This Row],[Sample ID]],'2.Tissue'!B:N,13,FALSE)</f>
        <v>NA</v>
      </c>
      <c r="J505" s="26" t="s">
        <v>3451</v>
      </c>
      <c r="K505" s="173" t="s">
        <v>4034</v>
      </c>
      <c r="L505" s="26" t="s">
        <v>929</v>
      </c>
      <c r="M505" s="26"/>
      <c r="N505" s="169"/>
      <c r="O505" s="170">
        <v>53.4</v>
      </c>
      <c r="P505" s="170"/>
      <c r="Q505" s="170"/>
      <c r="R505" s="170"/>
      <c r="S505" s="43">
        <f ca="1">IF(P505="NA", "NA", IF(OR(O505="NA", P505=""), P505, O505/P505))</f>
        <v>0</v>
      </c>
      <c r="T505" s="27">
        <f ca="1">O505*N505</f>
        <v>0</v>
      </c>
      <c r="U505" s="26"/>
      <c r="V505" s="171"/>
      <c r="W505" s="26"/>
      <c r="X505" s="2" t="str" cm="1">
        <f t="array" aca="1" ref="X505" ca="1">IF(B505="","",IF(MAX(IF(B:B=B505,C:C))=C505,"Y","N"))</f>
        <v>Y</v>
      </c>
      <c r="Y505" s="2"/>
      <c r="Z505" s="172"/>
      <c r="AA505" s="2" t="s">
        <v>3145</v>
      </c>
      <c r="AB505" s="2">
        <v>1</v>
      </c>
      <c r="AC505" s="2">
        <v>1</v>
      </c>
      <c r="AD505" s="2" t="s">
        <v>3155</v>
      </c>
      <c r="AE505" s="2" t="s">
        <v>3964</v>
      </c>
    </row>
    <row r="506" spans="1:32" hidden="1" x14ac:dyDescent="0.25">
      <c r="A506" s="115">
        <f ca="1">INDEX('1.MetaData'!A:A, MATCH($E506, '1.MetaData'!$B:$B, 0))</f>
        <v>452</v>
      </c>
      <c r="B506" s="245" t="s">
        <v>4040</v>
      </c>
      <c r="C506" s="14">
        <v>1</v>
      </c>
      <c r="D506" s="14" t="s">
        <v>70</v>
      </c>
      <c r="E506" s="1" t="str">
        <f ca="1">VLOOKUP(B506,'2.Tissue'!$B:$D,2,FALSE)</f>
        <v>OG452</v>
      </c>
      <c r="F506" s="80" t="str">
        <f ca="1">IF(C506&gt;1,_xlfn.CONCAT(B506,"_D",C506),_xlfn.CONCAT(B506,"_D"))</f>
        <v>OG452U_D</v>
      </c>
      <c r="G506" s="58" t="str">
        <f ca="1">VLOOKUP($E506,'1.MetaData'!$B:$H,3,FALSE)</f>
        <v>Pseudorhombus arsius</v>
      </c>
      <c r="H506" s="40" t="str">
        <f ca="1">VLOOKUP($E506,'1.MetaData'!$B:$H,4,FALSE)</f>
        <v>Largetooth flounder</v>
      </c>
      <c r="I506" s="194" t="str">
        <f ca="1">VLOOKUP(DNAEXT[[#This Row],[Sample ID]],'2.Tissue'!B:N,13,FALSE)</f>
        <v>NA</v>
      </c>
      <c r="J506" s="26" t="s">
        <v>3451</v>
      </c>
      <c r="K506" s="173" t="s">
        <v>4034</v>
      </c>
      <c r="L506" s="26" t="s">
        <v>929</v>
      </c>
      <c r="M506" s="26"/>
      <c r="N506" s="169"/>
      <c r="O506" s="170">
        <v>8.58</v>
      </c>
      <c r="P506" s="170"/>
      <c r="Q506" s="170"/>
      <c r="R506" s="170"/>
      <c r="S506" s="43">
        <f ca="1">IF(P506="NA", "NA", IF(OR(O506="NA", P506=""), P506, O506/P506))</f>
        <v>0</v>
      </c>
      <c r="T506" s="27">
        <f ca="1">O506*N506</f>
        <v>0</v>
      </c>
      <c r="U506" s="26"/>
      <c r="V506" s="171"/>
      <c r="W506" s="26"/>
      <c r="X506" s="2" t="str" cm="1">
        <f t="array" aca="1" ref="X506" ca="1">IF(B506="","",IF(MAX(IF(B:B=B506,C:C))=C506,"Y","N"))</f>
        <v>Y</v>
      </c>
      <c r="Y506" s="2"/>
      <c r="Z506" s="172"/>
      <c r="AA506" s="2" t="s">
        <v>3145</v>
      </c>
      <c r="AB506" s="2">
        <v>1</v>
      </c>
      <c r="AC506" s="2">
        <v>1</v>
      </c>
      <c r="AD506" s="2" t="s">
        <v>3155</v>
      </c>
      <c r="AE506" s="2" t="s">
        <v>3964</v>
      </c>
    </row>
    <row r="507" spans="1:32" hidden="1" x14ac:dyDescent="0.25">
      <c r="A507" s="115">
        <f ca="1">INDEX('1.MetaData'!A:A, MATCH($E507, '1.MetaData'!$B:$B, 0))</f>
        <v>453</v>
      </c>
      <c r="B507" s="245" t="s">
        <v>4041</v>
      </c>
      <c r="C507" s="14">
        <v>1</v>
      </c>
      <c r="D507" s="14" t="s">
        <v>70</v>
      </c>
      <c r="E507" s="1" t="str">
        <f ca="1">VLOOKUP(B507,'2.Tissue'!$B:$D,2,FALSE)</f>
        <v>OG453</v>
      </c>
      <c r="F507" s="80" t="str">
        <f ca="1">IF(C507&gt;1,_xlfn.CONCAT(B507,"_D",C507),_xlfn.CONCAT(B507,"_D"))</f>
        <v>OG453U_D</v>
      </c>
      <c r="G507" s="58" t="str">
        <f ca="1">VLOOKUP($E507,'1.MetaData'!$B:$H,3,FALSE)</f>
        <v xml:space="preserve">Pseudorhombus jenynsii </v>
      </c>
      <c r="H507" s="40" t="str">
        <f ca="1">VLOOKUP($E507,'1.MetaData'!$B:$H,4,FALSE)</f>
        <v>Small-toothed flounder</v>
      </c>
      <c r="I507" s="194" t="str">
        <f ca="1">VLOOKUP(DNAEXT[[#This Row],[Sample ID]],'2.Tissue'!B:N,13,FALSE)</f>
        <v>NA</v>
      </c>
      <c r="J507" s="26" t="s">
        <v>3451</v>
      </c>
      <c r="K507" s="173" t="s">
        <v>4034</v>
      </c>
      <c r="L507" s="26" t="s">
        <v>929</v>
      </c>
      <c r="M507" s="26"/>
      <c r="N507" s="169"/>
      <c r="O507" s="170">
        <v>5.3</v>
      </c>
      <c r="P507" s="170"/>
      <c r="Q507" s="170"/>
      <c r="R507" s="170"/>
      <c r="S507" s="43">
        <f ca="1">IF(P507="NA", "NA", IF(OR(O507="NA", P507=""), P507, O507/P507))</f>
        <v>0</v>
      </c>
      <c r="T507" s="27">
        <f ca="1">O507*N507</f>
        <v>0</v>
      </c>
      <c r="U507" s="26"/>
      <c r="V507" s="171"/>
      <c r="W507" s="26"/>
      <c r="X507" s="2" t="str" cm="1">
        <f t="array" aca="1" ref="X507" ca="1">IF(B507="","",IF(MAX(IF(B:B=B507,C:C))=C507,"Y","N"))</f>
        <v>Y</v>
      </c>
      <c r="Y507" s="2"/>
      <c r="Z507" s="172"/>
      <c r="AA507" s="2" t="s">
        <v>107</v>
      </c>
      <c r="AB507" s="2" t="s">
        <v>107</v>
      </c>
      <c r="AC507" s="2" t="s">
        <v>107</v>
      </c>
      <c r="AD507" s="2" t="s">
        <v>107</v>
      </c>
      <c r="AE507" s="2" t="s">
        <v>107</v>
      </c>
      <c r="AF507" t="s">
        <v>3742</v>
      </c>
    </row>
    <row r="508" spans="1:32" hidden="1" x14ac:dyDescent="0.25">
      <c r="A508" s="115">
        <f ca="1">INDEX('1.MetaData'!A:A, MATCH($E508, '1.MetaData'!$B:$B, 0))</f>
        <v>454</v>
      </c>
      <c r="B508" s="245" t="s">
        <v>4042</v>
      </c>
      <c r="C508" s="14">
        <v>1</v>
      </c>
      <c r="D508" s="14" t="s">
        <v>70</v>
      </c>
      <c r="E508" s="1" t="str">
        <f ca="1">VLOOKUP(B508,'2.Tissue'!$B:$D,2,FALSE)</f>
        <v>OG454</v>
      </c>
      <c r="F508" s="80" t="str">
        <f ca="1">IF(C508&gt;1,_xlfn.CONCAT(B508,"_D",C508),_xlfn.CONCAT(B508,"_D"))</f>
        <v>OG454U_D</v>
      </c>
      <c r="G508" s="58" t="str">
        <f ca="1">VLOOKUP($E508,'1.MetaData'!$B:$H,3,FALSE)</f>
        <v>Pseudorhombus spinosus</v>
      </c>
      <c r="H508" s="40" t="str">
        <f ca="1">VLOOKUP($E508,'1.MetaData'!$B:$H,4,FALSE)</f>
        <v>Spiny flounder</v>
      </c>
      <c r="I508" s="194" t="str">
        <f ca="1">VLOOKUP(DNAEXT[[#This Row],[Sample ID]],'2.Tissue'!B:N,13,FALSE)</f>
        <v>NA</v>
      </c>
      <c r="J508" s="26" t="s">
        <v>3451</v>
      </c>
      <c r="K508" s="173" t="s">
        <v>4034</v>
      </c>
      <c r="L508" s="26" t="s">
        <v>929</v>
      </c>
      <c r="M508" s="26"/>
      <c r="N508" s="169"/>
      <c r="O508" s="170">
        <v>9.09</v>
      </c>
      <c r="P508" s="170"/>
      <c r="Q508" s="170"/>
      <c r="R508" s="170"/>
      <c r="S508" s="43">
        <f ca="1">IF(P508="NA", "NA", IF(OR(O508="NA", P508=""), P508, O508/P508))</f>
        <v>0</v>
      </c>
      <c r="T508" s="27">
        <f ca="1">O508*N508</f>
        <v>0</v>
      </c>
      <c r="U508" s="26"/>
      <c r="V508" s="171"/>
      <c r="W508" s="26"/>
      <c r="X508" s="2" t="str" cm="1">
        <f t="array" aca="1" ref="X508" ca="1">IF(B508="","",IF(MAX(IF(B:B=B508,C:C))=C508,"Y","N"))</f>
        <v>Y</v>
      </c>
      <c r="Y508" s="2"/>
      <c r="Z508" s="172"/>
      <c r="AA508" s="2" t="s">
        <v>3145</v>
      </c>
      <c r="AB508" s="2">
        <v>1</v>
      </c>
      <c r="AC508" s="2">
        <v>1</v>
      </c>
      <c r="AD508" s="2" t="s">
        <v>3155</v>
      </c>
      <c r="AE508" s="2" t="s">
        <v>3964</v>
      </c>
    </row>
    <row r="509" spans="1:32" hidden="1" x14ac:dyDescent="0.25">
      <c r="A509" s="115">
        <f ca="1">INDEX('1.MetaData'!A:A, MATCH($E509, '1.MetaData'!$B:$B, 0))</f>
        <v>455</v>
      </c>
      <c r="B509" s="245" t="s">
        <v>4043</v>
      </c>
      <c r="C509" s="14">
        <v>1</v>
      </c>
      <c r="D509" s="14" t="s">
        <v>70</v>
      </c>
      <c r="E509" s="1" t="str">
        <f ca="1">VLOOKUP(B509,'2.Tissue'!$B:$D,2,FALSE)</f>
        <v>OG455</v>
      </c>
      <c r="F509" s="80" t="str">
        <f ca="1">IF(C509&gt;1,_xlfn.CONCAT(B509,"_D",C509),_xlfn.CONCAT(B509,"_D"))</f>
        <v>OG455U_D</v>
      </c>
      <c r="G509" s="58" t="str">
        <f ca="1">VLOOKUP($E509,'1.MetaData'!$B:$H,3,FALSE)</f>
        <v>Rachycentron canadum</v>
      </c>
      <c r="H509" s="40" t="str">
        <f ca="1">VLOOKUP($E509,'1.MetaData'!$B:$H,4,FALSE)</f>
        <v>Cobia</v>
      </c>
      <c r="I509" s="194" t="str">
        <f ca="1">VLOOKUP(DNAEXT[[#This Row],[Sample ID]],'2.Tissue'!B:N,13,FALSE)</f>
        <v>NA</v>
      </c>
      <c r="J509" s="26" t="s">
        <v>3451</v>
      </c>
      <c r="K509" s="173" t="s">
        <v>4034</v>
      </c>
      <c r="L509" s="26" t="s">
        <v>929</v>
      </c>
      <c r="M509" s="26"/>
      <c r="N509" s="169"/>
      <c r="O509" s="170">
        <v>19.100000000000001</v>
      </c>
      <c r="P509" s="170"/>
      <c r="Q509" s="170"/>
      <c r="R509" s="170"/>
      <c r="S509" s="43">
        <f ca="1">IF(P509="NA", "NA", IF(OR(O509="NA", P509=""), P509, O509/P509))</f>
        <v>0</v>
      </c>
      <c r="T509" s="27">
        <f ca="1">O509*N509</f>
        <v>0</v>
      </c>
      <c r="U509" s="26"/>
      <c r="V509" s="171"/>
      <c r="W509" s="26"/>
      <c r="X509" s="2" t="str" cm="1">
        <f t="array" aca="1" ref="X509" ca="1">IF(B509="","",IF(MAX(IF(B:B=B509,C:C))=C509,"Y","N"))</f>
        <v>Y</v>
      </c>
      <c r="Y509" s="2"/>
      <c r="Z509" s="172"/>
      <c r="AA509" s="2" t="s">
        <v>3145</v>
      </c>
      <c r="AB509" s="2">
        <v>1</v>
      </c>
      <c r="AC509" s="2">
        <v>1</v>
      </c>
      <c r="AD509" s="2" t="s">
        <v>3155</v>
      </c>
      <c r="AE509" s="2" t="s">
        <v>3964</v>
      </c>
    </row>
    <row r="510" spans="1:32" hidden="1" x14ac:dyDescent="0.25">
      <c r="A510" s="115">
        <f ca="1">INDEX('1.MetaData'!A:A, MATCH($E510, '1.MetaData'!$B:$B, 0))</f>
        <v>456</v>
      </c>
      <c r="B510" s="245" t="s">
        <v>4044</v>
      </c>
      <c r="C510" s="14">
        <v>1</v>
      </c>
      <c r="D510" s="14" t="s">
        <v>70</v>
      </c>
      <c r="E510" s="1" t="str">
        <f ca="1">VLOOKUP(B510,'2.Tissue'!$B:$D,2,FALSE)</f>
        <v>OG456</v>
      </c>
      <c r="F510" s="80" t="str">
        <f ca="1">IF(C510&gt;1,_xlfn.CONCAT(B510,"_D",C510),_xlfn.CONCAT(B510,"_D"))</f>
        <v>OG456U_D</v>
      </c>
      <c r="G510" s="58" t="str">
        <f ca="1">VLOOKUP($E510,'1.MetaData'!$B:$H,3,FALSE)</f>
        <v>Rhynchobatus djiddensis</v>
      </c>
      <c r="H510" s="40" t="str">
        <f ca="1">VLOOKUP($E510,'1.MetaData'!$B:$H,4,FALSE)</f>
        <v xml:space="preserve">Giant guitarfish </v>
      </c>
      <c r="I510" s="194" t="str">
        <f ca="1">VLOOKUP(DNAEXT[[#This Row],[Sample ID]],'2.Tissue'!B:N,13,FALSE)</f>
        <v>NA</v>
      </c>
      <c r="J510" s="26" t="s">
        <v>3451</v>
      </c>
      <c r="K510" s="173" t="s">
        <v>4034</v>
      </c>
      <c r="L510" s="26" t="s">
        <v>929</v>
      </c>
      <c r="M510" s="26"/>
      <c r="N510" s="169"/>
      <c r="O510" s="170">
        <v>92.4</v>
      </c>
      <c r="P510" s="170"/>
      <c r="Q510" s="170"/>
      <c r="R510" s="170"/>
      <c r="S510" s="43">
        <f ca="1">IF(P510="NA", "NA", IF(OR(O510="NA", P510=""), P510, O510/P510))</f>
        <v>0</v>
      </c>
      <c r="T510" s="27">
        <f ca="1">O510*N510</f>
        <v>0</v>
      </c>
      <c r="U510" s="26"/>
      <c r="V510" s="171"/>
      <c r="W510" s="26"/>
      <c r="X510" s="2" t="str" cm="1">
        <f t="array" aca="1" ref="X510" ca="1">IF(B510="","",IF(MAX(IF(B:B=B510,C:C))=C510,"Y","N"))</f>
        <v>Y</v>
      </c>
      <c r="Y510" s="2"/>
      <c r="Z510" s="172"/>
      <c r="AA510" s="2" t="s">
        <v>3145</v>
      </c>
      <c r="AB510" s="2">
        <v>1</v>
      </c>
      <c r="AC510" s="2">
        <v>1</v>
      </c>
      <c r="AD510" s="2" t="s">
        <v>3155</v>
      </c>
      <c r="AE510" s="2" t="s">
        <v>3964</v>
      </c>
    </row>
    <row r="511" spans="1:32" hidden="1" x14ac:dyDescent="0.25">
      <c r="A511" s="115">
        <f ca="1">INDEX('1.MetaData'!A:A, MATCH($E511, '1.MetaData'!$B:$B, 0))</f>
        <v>457</v>
      </c>
      <c r="B511" s="245" t="s">
        <v>4045</v>
      </c>
      <c r="C511" s="14">
        <v>1</v>
      </c>
      <c r="D511" s="14" t="s">
        <v>70</v>
      </c>
      <c r="E511" s="1" t="str">
        <f ca="1">VLOOKUP(B511,'2.Tissue'!$B:$D,2,FALSE)</f>
        <v>OG457</v>
      </c>
      <c r="F511" s="80" t="str">
        <f ca="1">IF(C511&gt;1,_xlfn.CONCAT(B511,"_D",C511),_xlfn.CONCAT(B511,"_D"))</f>
        <v>OG457U_D</v>
      </c>
      <c r="G511" s="58" t="str">
        <f ca="1">VLOOKUP($E511,'1.MetaData'!$B:$H,3,FALSE)</f>
        <v>Sardinella gibbosa</v>
      </c>
      <c r="H511" s="40" t="str">
        <f ca="1">VLOOKUP($E511,'1.MetaData'!$B:$H,4,FALSE)</f>
        <v>Goldstripe sardinella</v>
      </c>
      <c r="I511" s="194" t="str">
        <f ca="1">VLOOKUP(DNAEXT[[#This Row],[Sample ID]],'2.Tissue'!B:N,13,FALSE)</f>
        <v>NA</v>
      </c>
      <c r="J511" s="26" t="s">
        <v>3451</v>
      </c>
      <c r="K511" s="173" t="s">
        <v>4034</v>
      </c>
      <c r="L511" s="26" t="s">
        <v>929</v>
      </c>
      <c r="M511" s="26"/>
      <c r="N511" s="169"/>
      <c r="O511" s="170">
        <v>87</v>
      </c>
      <c r="P511" s="170"/>
      <c r="Q511" s="170"/>
      <c r="R511" s="170"/>
      <c r="S511" s="43">
        <f ca="1">IF(P511="NA", "NA", IF(OR(O511="NA", P511=""), P511, O511/P511))</f>
        <v>0</v>
      </c>
      <c r="T511" s="27">
        <f ca="1">O511*N511</f>
        <v>0</v>
      </c>
      <c r="U511" s="26"/>
      <c r="V511" s="171"/>
      <c r="W511" s="26"/>
      <c r="X511" s="2" t="str" cm="1">
        <f t="array" aca="1" ref="X511" ca="1">IF(B511="","",IF(MAX(IF(B:B=B511,C:C))=C511,"Y","N"))</f>
        <v>Y</v>
      </c>
      <c r="Y511" s="2"/>
      <c r="Z511" s="172"/>
      <c r="AA511" s="2" t="s">
        <v>3145</v>
      </c>
      <c r="AB511" s="2">
        <v>1</v>
      </c>
      <c r="AC511" s="2">
        <v>1</v>
      </c>
      <c r="AD511" s="2" t="s">
        <v>3155</v>
      </c>
      <c r="AE511" s="2" t="s">
        <v>3964</v>
      </c>
    </row>
    <row r="512" spans="1:32" hidden="1" x14ac:dyDescent="0.25">
      <c r="A512" s="115">
        <f ca="1">INDEX('1.MetaData'!A:A, MATCH($E512, '1.MetaData'!$B:$B, 0))</f>
        <v>458</v>
      </c>
      <c r="B512" s="245" t="s">
        <v>4046</v>
      </c>
      <c r="C512" s="14">
        <v>1</v>
      </c>
      <c r="D512" s="14" t="s">
        <v>70</v>
      </c>
      <c r="E512" s="1" t="str">
        <f ca="1">VLOOKUP(B512,'2.Tissue'!$B:$D,2,FALSE)</f>
        <v>OG458</v>
      </c>
      <c r="F512" s="80" t="str">
        <f ca="1">IF(C512&gt;1,_xlfn.CONCAT(B512,"_D",C512),_xlfn.CONCAT(B512,"_D"))</f>
        <v>OG458U_D</v>
      </c>
      <c r="G512" s="58" t="str">
        <f ca="1">VLOOKUP($E512,'1.MetaData'!$B:$H,3,FALSE)</f>
        <v>Saurida tumbil</v>
      </c>
      <c r="H512" s="40" t="str">
        <f ca="1">VLOOKUP($E512,'1.MetaData'!$B:$H,4,FALSE)</f>
        <v xml:space="preserve">Greater lizardfish </v>
      </c>
      <c r="I512" s="194" t="str">
        <f ca="1">VLOOKUP(DNAEXT[[#This Row],[Sample ID]],'2.Tissue'!B:N,13,FALSE)</f>
        <v>NA</v>
      </c>
      <c r="J512" s="26" t="s">
        <v>3451</v>
      </c>
      <c r="K512" s="173" t="s">
        <v>4034</v>
      </c>
      <c r="L512" s="26" t="s">
        <v>929</v>
      </c>
      <c r="M512" s="26"/>
      <c r="N512" s="169"/>
      <c r="O512" s="170">
        <v>25.3</v>
      </c>
      <c r="P512" s="170"/>
      <c r="Q512" s="170"/>
      <c r="R512" s="170"/>
      <c r="S512" s="43">
        <f ca="1">IF(P512="NA", "NA", IF(OR(O512="NA", P512=""), P512, O512/P512))</f>
        <v>0</v>
      </c>
      <c r="T512" s="27">
        <f ca="1">O512*N512</f>
        <v>0</v>
      </c>
      <c r="U512" s="26"/>
      <c r="V512" s="171"/>
      <c r="W512" s="26"/>
      <c r="X512" s="2" t="str" cm="1">
        <f t="array" aca="1" ref="X512" ca="1">IF(B512="","",IF(MAX(IF(B:B=B512,C:C))=C512,"Y","N"))</f>
        <v>Y</v>
      </c>
      <c r="Y512" s="2"/>
      <c r="Z512" s="172"/>
      <c r="AA512" s="2" t="s">
        <v>3145</v>
      </c>
      <c r="AB512" s="2">
        <v>1</v>
      </c>
      <c r="AC512" s="2">
        <v>1</v>
      </c>
      <c r="AD512" s="2" t="s">
        <v>3155</v>
      </c>
      <c r="AE512" s="2" t="s">
        <v>3964</v>
      </c>
    </row>
    <row r="513" spans="1:31" hidden="1" x14ac:dyDescent="0.25">
      <c r="A513" s="115">
        <f ca="1">INDEX('1.MetaData'!A:A, MATCH($E513, '1.MetaData'!$B:$B, 0))</f>
        <v>459</v>
      </c>
      <c r="B513" s="245" t="s">
        <v>4047</v>
      </c>
      <c r="C513" s="14">
        <v>1</v>
      </c>
      <c r="D513" s="14" t="s">
        <v>70</v>
      </c>
      <c r="E513" s="1" t="str">
        <f ca="1">VLOOKUP(B513,'2.Tissue'!$B:$D,2,FALSE)</f>
        <v>OG459</v>
      </c>
      <c r="F513" s="80" t="str">
        <f ca="1">IF(C513&gt;1,_xlfn.CONCAT(B513,"_D",C513),_xlfn.CONCAT(B513,"_D"))</f>
        <v>OG459U_D</v>
      </c>
      <c r="G513" s="58" t="str">
        <f ca="1">VLOOKUP($E513,'1.MetaData'!$B:$H,3,FALSE)</f>
        <v>Saurida undosquamis</v>
      </c>
      <c r="H513" s="40" t="str">
        <f ca="1">VLOOKUP($E513,'1.MetaData'!$B:$H,4,FALSE)</f>
        <v>Brushtooth lizardfish</v>
      </c>
      <c r="I513" s="194" t="str">
        <f ca="1">VLOOKUP(DNAEXT[[#This Row],[Sample ID]],'2.Tissue'!B:N,13,FALSE)</f>
        <v>NA</v>
      </c>
      <c r="J513" s="26" t="s">
        <v>3451</v>
      </c>
      <c r="K513" s="173" t="s">
        <v>4034</v>
      </c>
      <c r="L513" s="26" t="s">
        <v>929</v>
      </c>
      <c r="M513" s="26"/>
      <c r="N513" s="169"/>
      <c r="O513" s="170">
        <v>24.7</v>
      </c>
      <c r="P513" s="170"/>
      <c r="Q513" s="170"/>
      <c r="R513" s="170"/>
      <c r="S513" s="43">
        <f ca="1">IF(P513="NA", "NA", IF(OR(O513="NA", P513=""), P513, O513/P513))</f>
        <v>0</v>
      </c>
      <c r="T513" s="27">
        <f ca="1">O513*N513</f>
        <v>0</v>
      </c>
      <c r="U513" s="26"/>
      <c r="V513" s="171"/>
      <c r="W513" s="26"/>
      <c r="X513" s="2" t="str" cm="1">
        <f t="array" aca="1" ref="X513" ca="1">IF(B513="","",IF(MAX(IF(B:B=B513,C:C))=C513,"Y","N"))</f>
        <v>Y</v>
      </c>
      <c r="Y513" s="2"/>
      <c r="Z513" s="172"/>
      <c r="AA513" s="2" t="s">
        <v>3145</v>
      </c>
      <c r="AB513" s="2">
        <v>1</v>
      </c>
      <c r="AC513" s="2">
        <v>1</v>
      </c>
      <c r="AD513" s="2" t="s">
        <v>3155</v>
      </c>
      <c r="AE513" s="2" t="s">
        <v>3964</v>
      </c>
    </row>
    <row r="514" spans="1:31" hidden="1" x14ac:dyDescent="0.25">
      <c r="A514" s="115">
        <f ca="1">INDEX('1.MetaData'!A:A, MATCH($E514, '1.MetaData'!$B:$B, 0))</f>
        <v>460</v>
      </c>
      <c r="B514" s="245" t="s">
        <v>4048</v>
      </c>
      <c r="C514" s="14">
        <v>1</v>
      </c>
      <c r="D514" s="14" t="s">
        <v>70</v>
      </c>
      <c r="E514" s="1" t="str">
        <f ca="1">VLOOKUP(B514,'2.Tissue'!$B:$D,2,FALSE)</f>
        <v>OG460</v>
      </c>
      <c r="F514" s="80" t="str">
        <f ca="1">IF(C514&gt;1,_xlfn.CONCAT(B514,"_D",C514),_xlfn.CONCAT(B514,"_D"))</f>
        <v>OG460U_D</v>
      </c>
      <c r="G514" s="58" t="str">
        <f ca="1">VLOOKUP($E514,'1.MetaData'!$B:$H,3,FALSE)</f>
        <v>Scolopsis monogramma</v>
      </c>
      <c r="H514" s="40" t="str">
        <f ca="1">VLOOKUP($E514,'1.MetaData'!$B:$H,4,FALSE)</f>
        <v>Monogrammed monocle bream</v>
      </c>
      <c r="I514" s="194" t="str">
        <f ca="1">VLOOKUP(DNAEXT[[#This Row],[Sample ID]],'2.Tissue'!B:N,13,FALSE)</f>
        <v>NA</v>
      </c>
      <c r="J514" s="26" t="s">
        <v>3451</v>
      </c>
      <c r="K514" s="173" t="s">
        <v>4034</v>
      </c>
      <c r="L514" s="26" t="s">
        <v>929</v>
      </c>
      <c r="M514" s="26"/>
      <c r="N514" s="169"/>
      <c r="O514" s="170">
        <v>14.2</v>
      </c>
      <c r="P514" s="170"/>
      <c r="Q514" s="170"/>
      <c r="R514" s="170"/>
      <c r="S514" s="43">
        <f ca="1">IF(P514="NA", "NA", IF(OR(O514="NA", P514=""), P514, O514/P514))</f>
        <v>0</v>
      </c>
      <c r="T514" s="27">
        <f ca="1">O514*N514</f>
        <v>0</v>
      </c>
      <c r="U514" s="26"/>
      <c r="V514" s="171"/>
      <c r="W514" s="26"/>
      <c r="X514" s="2" t="str" cm="1">
        <f t="array" aca="1" ref="X514" ca="1">IF(B514="","",IF(MAX(IF(B:B=B514,C:C))=C514,"Y","N"))</f>
        <v>Y</v>
      </c>
      <c r="Y514" s="2"/>
      <c r="Z514" s="172"/>
      <c r="AA514" s="2" t="s">
        <v>3145</v>
      </c>
      <c r="AB514" s="2">
        <v>1</v>
      </c>
      <c r="AC514" s="2">
        <v>1</v>
      </c>
      <c r="AD514" s="2" t="s">
        <v>3155</v>
      </c>
      <c r="AE514" s="2" t="s">
        <v>3964</v>
      </c>
    </row>
    <row r="515" spans="1:31" hidden="1" x14ac:dyDescent="0.25">
      <c r="A515" s="115">
        <f ca="1">INDEX('1.MetaData'!A:A, MATCH($E515, '1.MetaData'!$B:$B, 0))</f>
        <v>461</v>
      </c>
      <c r="B515" s="245" t="s">
        <v>4049</v>
      </c>
      <c r="C515" s="14">
        <v>1</v>
      </c>
      <c r="D515" s="14" t="s">
        <v>70</v>
      </c>
      <c r="E515" s="1" t="str">
        <f ca="1">VLOOKUP(B515,'2.Tissue'!$B:$D,2,FALSE)</f>
        <v>OG461</v>
      </c>
      <c r="F515" s="80" t="str">
        <f ca="1">IF(C515&gt;1,_xlfn.CONCAT(B515,"_D",C515),_xlfn.CONCAT(B515,"_D"))</f>
        <v>OG461U_D</v>
      </c>
      <c r="G515" s="58" t="str">
        <f ca="1">VLOOKUP($E515,'1.MetaData'!$B:$H,3,FALSE)</f>
        <v>Scomberomorus queenslandicus</v>
      </c>
      <c r="H515" s="40" t="str">
        <f ca="1">VLOOKUP($E515,'1.MetaData'!$B:$H,4,FALSE)</f>
        <v>Queensland school mackerel</v>
      </c>
      <c r="I515" s="194" t="str">
        <f ca="1">VLOOKUP(DNAEXT[[#This Row],[Sample ID]],'2.Tissue'!B:N,13,FALSE)</f>
        <v>NA</v>
      </c>
      <c r="J515" s="26" t="s">
        <v>3451</v>
      </c>
      <c r="K515" s="173" t="s">
        <v>4034</v>
      </c>
      <c r="L515" s="26" t="s">
        <v>929</v>
      </c>
      <c r="M515" s="26"/>
      <c r="N515" s="169"/>
      <c r="O515" s="170">
        <v>103</v>
      </c>
      <c r="P515" s="170"/>
      <c r="Q515" s="170"/>
      <c r="R515" s="170"/>
      <c r="S515" s="43">
        <f ca="1">IF(P515="NA", "NA", IF(OR(O515="NA", P515=""), P515, O515/P515))</f>
        <v>0</v>
      </c>
      <c r="T515" s="27">
        <f ca="1">O515*N515</f>
        <v>0</v>
      </c>
      <c r="U515" s="26"/>
      <c r="V515" s="171"/>
      <c r="W515" s="26"/>
      <c r="X515" s="2" t="str" cm="1">
        <f t="array" aca="1" ref="X515" ca="1">IF(B515="","",IF(MAX(IF(B:B=B515,C:C))=C515,"Y","N"))</f>
        <v>Y</v>
      </c>
      <c r="Y515" s="2"/>
      <c r="Z515" s="172"/>
      <c r="AA515" s="2" t="s">
        <v>3145</v>
      </c>
      <c r="AB515" s="2">
        <v>1</v>
      </c>
      <c r="AC515" s="2">
        <v>1</v>
      </c>
      <c r="AD515" s="2" t="s">
        <v>3155</v>
      </c>
      <c r="AE515" s="2" t="s">
        <v>3964</v>
      </c>
    </row>
    <row r="516" spans="1:31" hidden="1" x14ac:dyDescent="0.25">
      <c r="A516" s="115">
        <f ca="1">INDEX('1.MetaData'!A:A, MATCH($E516, '1.MetaData'!$B:$B, 0))</f>
        <v>462</v>
      </c>
      <c r="B516" s="245" t="s">
        <v>4050</v>
      </c>
      <c r="C516" s="14">
        <v>1</v>
      </c>
      <c r="D516" s="14" t="s">
        <v>70</v>
      </c>
      <c r="E516" s="1" t="str">
        <f ca="1">VLOOKUP(B516,'2.Tissue'!$B:$D,2,FALSE)</f>
        <v>OG462</v>
      </c>
      <c r="F516" s="80" t="str">
        <f ca="1">IF(C516&gt;1,_xlfn.CONCAT(B516,"_D",C516),_xlfn.CONCAT(B516,"_D"))</f>
        <v>OG462U_D</v>
      </c>
      <c r="G516" s="58" t="str">
        <f ca="1">VLOOKUP($E516,'1.MetaData'!$B:$H,3,FALSE)</f>
        <v>Scorpaenidae</v>
      </c>
      <c r="H516" s="40" t="str">
        <f ca="1">VLOOKUP($E516,'1.MetaData'!$B:$H,4,FALSE)</f>
        <v>Scorpionfish</v>
      </c>
      <c r="I516" s="194" t="str">
        <f ca="1">VLOOKUP(DNAEXT[[#This Row],[Sample ID]],'2.Tissue'!B:N,13,FALSE)</f>
        <v>NA</v>
      </c>
      <c r="J516" s="26" t="s">
        <v>3451</v>
      </c>
      <c r="K516" s="173" t="s">
        <v>4034</v>
      </c>
      <c r="L516" s="26" t="s">
        <v>929</v>
      </c>
      <c r="M516" s="26"/>
      <c r="N516" s="169"/>
      <c r="O516" s="170">
        <v>17.3</v>
      </c>
      <c r="P516" s="170"/>
      <c r="Q516" s="170"/>
      <c r="R516" s="170"/>
      <c r="S516" s="43">
        <f ca="1">IF(P516="NA", "NA", IF(OR(O516="NA", P516=""), P516, O516/P516))</f>
        <v>0</v>
      </c>
      <c r="T516" s="27">
        <f ca="1">O516*N516</f>
        <v>0</v>
      </c>
      <c r="U516" s="26"/>
      <c r="V516" s="171"/>
      <c r="W516" s="26"/>
      <c r="X516" s="2" t="str" cm="1">
        <f t="array" aca="1" ref="X516" ca="1">IF(B516="","",IF(MAX(IF(B:B=B516,C:C))=C516,"Y","N"))</f>
        <v>Y</v>
      </c>
      <c r="Y516" s="2"/>
      <c r="Z516" s="172"/>
      <c r="AA516" s="2" t="s">
        <v>3145</v>
      </c>
      <c r="AB516" s="2">
        <v>1</v>
      </c>
      <c r="AC516" s="2">
        <v>1</v>
      </c>
      <c r="AD516" s="2" t="s">
        <v>3155</v>
      </c>
      <c r="AE516" s="2" t="s">
        <v>3964</v>
      </c>
    </row>
    <row r="517" spans="1:31" hidden="1" x14ac:dyDescent="0.25">
      <c r="A517" s="115">
        <f ca="1">INDEX('1.MetaData'!A:A, MATCH($E517, '1.MetaData'!$B:$B, 0))</f>
        <v>463</v>
      </c>
      <c r="B517" s="245" t="s">
        <v>4051</v>
      </c>
      <c r="C517" s="14">
        <v>1</v>
      </c>
      <c r="D517" s="14" t="s">
        <v>70</v>
      </c>
      <c r="E517" s="1" t="str">
        <f ca="1">VLOOKUP(B517,'2.Tissue'!$B:$D,2,FALSE)</f>
        <v>OG463</v>
      </c>
      <c r="F517" s="80" t="str">
        <f ca="1">IF(C517&gt;1,_xlfn.CONCAT(B517,"_D",C517),_xlfn.CONCAT(B517,"_D"))</f>
        <v>OG463U_D</v>
      </c>
      <c r="G517" s="58" t="str">
        <f ca="1">VLOOKUP($E517,'1.MetaData'!$B:$H,3,FALSE)</f>
        <v>Seriolina nigrofasciata</v>
      </c>
      <c r="H517" s="40" t="str">
        <f ca="1">VLOOKUP($E517,'1.MetaData'!$B:$H,4,FALSE)</f>
        <v>Black-banded trevally</v>
      </c>
      <c r="I517" s="194" t="str">
        <f ca="1">VLOOKUP(DNAEXT[[#This Row],[Sample ID]],'2.Tissue'!B:N,13,FALSE)</f>
        <v>NA</v>
      </c>
      <c r="J517" s="26" t="s">
        <v>3451</v>
      </c>
      <c r="K517" s="173" t="s">
        <v>4034</v>
      </c>
      <c r="L517" s="26" t="s">
        <v>929</v>
      </c>
      <c r="M517" s="26"/>
      <c r="N517" s="169"/>
      <c r="O517" s="170">
        <v>197</v>
      </c>
      <c r="P517" s="170"/>
      <c r="Q517" s="170"/>
      <c r="R517" s="170"/>
      <c r="S517" s="43">
        <f ca="1">IF(P517="NA", "NA", IF(OR(O517="NA", P517=""), P517, O517/P517))</f>
        <v>0</v>
      </c>
      <c r="T517" s="27">
        <f ca="1">O517*N517</f>
        <v>0</v>
      </c>
      <c r="U517" s="26"/>
      <c r="V517" s="171"/>
      <c r="W517" s="26"/>
      <c r="X517" s="2" t="str" cm="1">
        <f t="array" aca="1" ref="X517" ca="1">IF(B517="","",IF(MAX(IF(B:B=B517,C:C))=C517,"Y","N"))</f>
        <v>Y</v>
      </c>
      <c r="Y517" s="2"/>
      <c r="Z517" s="172"/>
      <c r="AA517" s="2" t="s">
        <v>3145</v>
      </c>
      <c r="AB517" s="2">
        <v>1</v>
      </c>
      <c r="AC517" s="2">
        <v>1</v>
      </c>
      <c r="AD517" s="2" t="s">
        <v>3155</v>
      </c>
      <c r="AE517" s="2" t="s">
        <v>3964</v>
      </c>
    </row>
    <row r="518" spans="1:31" hidden="1" x14ac:dyDescent="0.25">
      <c r="A518" s="115">
        <f ca="1">INDEX('1.MetaData'!A:A, MATCH($E518, '1.MetaData'!$B:$B, 0))</f>
        <v>464</v>
      </c>
      <c r="B518" s="245" t="s">
        <v>4052</v>
      </c>
      <c r="C518" s="14">
        <v>1</v>
      </c>
      <c r="D518" s="14" t="s">
        <v>70</v>
      </c>
      <c r="E518" s="1" t="str">
        <f ca="1">VLOOKUP(B518,'2.Tissue'!$B:$D,2,FALSE)</f>
        <v>OG464</v>
      </c>
      <c r="F518" s="80" t="str">
        <f ca="1">IF(C518&gt;1,_xlfn.CONCAT(B518,"_D",C518),_xlfn.CONCAT(B518,"_D"))</f>
        <v>OG464U_D</v>
      </c>
      <c r="G518" s="58" t="str">
        <f ca="1">VLOOKUP($E518,'1.MetaData'!$B:$H,3,FALSE)</f>
        <v>Siderea thyrsoidea</v>
      </c>
      <c r="H518" s="40" t="str">
        <f ca="1">VLOOKUP($E518,'1.MetaData'!$B:$H,4,FALSE)</f>
        <v xml:space="preserve">White-eyed moray eel </v>
      </c>
      <c r="I518" s="194" t="str">
        <f ca="1">VLOOKUP(DNAEXT[[#This Row],[Sample ID]],'2.Tissue'!B:N,13,FALSE)</f>
        <v>NA</v>
      </c>
      <c r="J518" s="26" t="s">
        <v>3451</v>
      </c>
      <c r="K518" s="173" t="s">
        <v>4034</v>
      </c>
      <c r="L518" s="26" t="s">
        <v>929</v>
      </c>
      <c r="M518" s="26"/>
      <c r="N518" s="169"/>
      <c r="O518" s="170">
        <v>22.6</v>
      </c>
      <c r="P518" s="170"/>
      <c r="Q518" s="170"/>
      <c r="R518" s="170"/>
      <c r="S518" s="43">
        <f ca="1">IF(P518="NA", "NA", IF(OR(O518="NA", P518=""), P518, O518/P518))</f>
        <v>0</v>
      </c>
      <c r="T518" s="27">
        <f ca="1">O518*N518</f>
        <v>0</v>
      </c>
      <c r="U518" s="26"/>
      <c r="V518" s="171"/>
      <c r="W518" s="26"/>
      <c r="X518" s="2" t="str" cm="1">
        <f t="array" aca="1" ref="X518" ca="1">IF(B518="","",IF(MAX(IF(B:B=B518,C:C))=C518,"Y","N"))</f>
        <v>Y</v>
      </c>
      <c r="Y518" s="2"/>
      <c r="Z518" s="172"/>
      <c r="AA518" s="2" t="s">
        <v>3145</v>
      </c>
      <c r="AB518" s="2">
        <v>1</v>
      </c>
      <c r="AC518" s="2">
        <v>1</v>
      </c>
      <c r="AD518" s="2" t="s">
        <v>3155</v>
      </c>
      <c r="AE518" s="2" t="s">
        <v>3964</v>
      </c>
    </row>
    <row r="519" spans="1:31" hidden="1" x14ac:dyDescent="0.25">
      <c r="A519" s="115">
        <f ca="1">INDEX('1.MetaData'!A:A, MATCH($E519, '1.MetaData'!$B:$B, 0))</f>
        <v>465</v>
      </c>
      <c r="B519" s="245" t="s">
        <v>4053</v>
      </c>
      <c r="C519" s="14">
        <v>1</v>
      </c>
      <c r="D519" s="14" t="s">
        <v>70</v>
      </c>
      <c r="E519" s="1" t="str">
        <f ca="1">VLOOKUP(B519,'2.Tissue'!$B:$D,2,FALSE)</f>
        <v>OG465</v>
      </c>
      <c r="F519" s="80" t="str">
        <f ca="1">IF(C519&gt;1,_xlfn.CONCAT(B519,"_D",C519),_xlfn.CONCAT(B519,"_D"))</f>
        <v>OG465U_D</v>
      </c>
      <c r="G519" s="58" t="str">
        <f ca="1">VLOOKUP($E519,'1.MetaData'!$B:$H,3,FALSE)</f>
        <v>Siganus canaliculatus</v>
      </c>
      <c r="H519" s="40" t="str">
        <f ca="1">VLOOKUP($E519,'1.MetaData'!$B:$H,4,FALSE)</f>
        <v>White-spotted spinefoot</v>
      </c>
      <c r="I519" s="194" t="str">
        <f ca="1">VLOOKUP(DNAEXT[[#This Row],[Sample ID]],'2.Tissue'!B:N,13,FALSE)</f>
        <v>NA</v>
      </c>
      <c r="J519" s="26" t="s">
        <v>3451</v>
      </c>
      <c r="K519" s="173" t="s">
        <v>4034</v>
      </c>
      <c r="L519" s="26" t="s">
        <v>929</v>
      </c>
      <c r="M519" s="26"/>
      <c r="N519" s="169"/>
      <c r="O519" s="170">
        <v>44.2</v>
      </c>
      <c r="P519" s="170"/>
      <c r="Q519" s="170"/>
      <c r="R519" s="170"/>
      <c r="S519" s="43">
        <f ca="1">IF(P519="NA", "NA", IF(OR(O519="NA", P519=""), P519, O519/P519))</f>
        <v>0</v>
      </c>
      <c r="T519" s="27">
        <f ca="1">O519*N519</f>
        <v>0</v>
      </c>
      <c r="U519" s="26"/>
      <c r="V519" s="171"/>
      <c r="W519" s="26"/>
      <c r="X519" s="2" t="str" cm="1">
        <f t="array" aca="1" ref="X519" ca="1">IF(B519="","",IF(MAX(IF(B:B=B519,C:C))=C519,"Y","N"))</f>
        <v>Y</v>
      </c>
      <c r="Y519" s="2"/>
      <c r="Z519" s="172"/>
      <c r="AA519" s="2" t="s">
        <v>3145</v>
      </c>
      <c r="AB519" s="2">
        <v>1</v>
      </c>
      <c r="AC519" s="2">
        <v>1</v>
      </c>
      <c r="AD519" s="2" t="s">
        <v>3155</v>
      </c>
      <c r="AE519" s="2" t="s">
        <v>3964</v>
      </c>
    </row>
    <row r="520" spans="1:31" hidden="1" x14ac:dyDescent="0.25">
      <c r="A520" s="115">
        <f ca="1">INDEX('1.MetaData'!A:A, MATCH($E520, '1.MetaData'!$B:$B, 0))</f>
        <v>466</v>
      </c>
      <c r="B520" s="245" t="s">
        <v>4054</v>
      </c>
      <c r="C520" s="14">
        <v>1</v>
      </c>
      <c r="D520" s="14" t="s">
        <v>70</v>
      </c>
      <c r="E520" s="1" t="str">
        <f ca="1">VLOOKUP(B520,'2.Tissue'!$B:$D,2,FALSE)</f>
        <v>OG466</v>
      </c>
      <c r="F520" s="80" t="str">
        <f ca="1">IF(C520&gt;1,_xlfn.CONCAT(B520,"_D",C520),_xlfn.CONCAT(B520,"_D"))</f>
        <v>OG466U_D</v>
      </c>
      <c r="G520" s="58" t="str">
        <f ca="1">VLOOKUP($E520,'1.MetaData'!$B:$H,3,FALSE)</f>
        <v>Sphyraena jello</v>
      </c>
      <c r="H520" s="40" t="str">
        <f ca="1">VLOOKUP($E520,'1.MetaData'!$B:$H,4,FALSE)</f>
        <v>Pickhandle barracuda</v>
      </c>
      <c r="I520" s="194" t="str">
        <f ca="1">VLOOKUP(DNAEXT[[#This Row],[Sample ID]],'2.Tissue'!B:N,13,FALSE)</f>
        <v>NA</v>
      </c>
      <c r="J520" s="26" t="s">
        <v>3451</v>
      </c>
      <c r="K520" s="173" t="s">
        <v>4034</v>
      </c>
      <c r="L520" s="26" t="s">
        <v>929</v>
      </c>
      <c r="M520" s="26"/>
      <c r="N520" s="169"/>
      <c r="O520" s="170">
        <v>15.7</v>
      </c>
      <c r="P520" s="170"/>
      <c r="Q520" s="170"/>
      <c r="R520" s="170"/>
      <c r="S520" s="43">
        <f ca="1">IF(P520="NA", "NA", IF(OR(O520="NA", P520=""), P520, O520/P520))</f>
        <v>0</v>
      </c>
      <c r="T520" s="27">
        <f ca="1">O520*N520</f>
        <v>0</v>
      </c>
      <c r="U520" s="26"/>
      <c r="V520" s="171"/>
      <c r="W520" s="26"/>
      <c r="X520" s="2" t="str" cm="1">
        <f t="array" aca="1" ref="X520" ca="1">IF(B520="","",IF(MAX(IF(B:B=B520,C:C))=C520,"Y","N"))</f>
        <v>Y</v>
      </c>
      <c r="Y520" s="2"/>
      <c r="Z520" s="172"/>
      <c r="AA520" s="2" t="s">
        <v>3145</v>
      </c>
      <c r="AB520" s="2">
        <v>1</v>
      </c>
      <c r="AC520" s="2">
        <v>1</v>
      </c>
      <c r="AD520" s="2" t="s">
        <v>3155</v>
      </c>
      <c r="AE520" s="2" t="s">
        <v>3964</v>
      </c>
    </row>
    <row r="521" spans="1:31" hidden="1" x14ac:dyDescent="0.25">
      <c r="A521" s="115">
        <f ca="1">INDEX('1.MetaData'!A:A, MATCH($E521, '1.MetaData'!$B:$B, 0))</f>
        <v>467</v>
      </c>
      <c r="B521" s="245" t="s">
        <v>4055</v>
      </c>
      <c r="C521" s="14">
        <v>1</v>
      </c>
      <c r="D521" s="14" t="s">
        <v>70</v>
      </c>
      <c r="E521" s="1" t="str">
        <f ca="1">VLOOKUP(B521,'2.Tissue'!$B:$D,2,FALSE)</f>
        <v>OG467</v>
      </c>
      <c r="F521" s="80" t="str">
        <f ca="1">IF(C521&gt;1,_xlfn.CONCAT(B521,"_D",C521),_xlfn.CONCAT(B521,"_D"))</f>
        <v>OG467U_D</v>
      </c>
      <c r="G521" s="58" t="str">
        <f ca="1">VLOOKUP($E521,'1.MetaData'!$B:$H,3,FALSE)</f>
        <v>Synodus sageneus</v>
      </c>
      <c r="H521" s="40" t="str">
        <f ca="1">VLOOKUP($E521,'1.MetaData'!$B:$H,4,FALSE)</f>
        <v xml:space="preserve">Speartoothed grinner </v>
      </c>
      <c r="I521" s="194" t="str">
        <f ca="1">VLOOKUP(DNAEXT[[#This Row],[Sample ID]],'2.Tissue'!B:N,13,FALSE)</f>
        <v>NA</v>
      </c>
      <c r="J521" s="26" t="s">
        <v>3451</v>
      </c>
      <c r="K521" s="173" t="s">
        <v>4034</v>
      </c>
      <c r="L521" s="26" t="s">
        <v>929</v>
      </c>
      <c r="M521" s="26"/>
      <c r="N521" s="169"/>
      <c r="O521" s="170">
        <v>31.7</v>
      </c>
      <c r="P521" s="170"/>
      <c r="Q521" s="170"/>
      <c r="R521" s="170"/>
      <c r="S521" s="43">
        <f ca="1">IF(P521="NA", "NA", IF(OR(O521="NA", P521=""), P521, O521/P521))</f>
        <v>0</v>
      </c>
      <c r="T521" s="27">
        <f ca="1">O521*N521</f>
        <v>0</v>
      </c>
      <c r="U521" s="26"/>
      <c r="V521" s="171"/>
      <c r="W521" s="26"/>
      <c r="X521" s="2" t="str" cm="1">
        <f t="array" aca="1" ref="X521" ca="1">IF(B521="","",IF(MAX(IF(B:B=B521,C:C))=C521,"Y","N"))</f>
        <v>Y</v>
      </c>
      <c r="Y521" s="2"/>
      <c r="Z521" s="172"/>
      <c r="AA521" s="2" t="s">
        <v>3145</v>
      </c>
      <c r="AB521" s="2">
        <v>1</v>
      </c>
      <c r="AC521" s="2">
        <v>1</v>
      </c>
      <c r="AD521" s="2" t="s">
        <v>3155</v>
      </c>
      <c r="AE521" s="2" t="s">
        <v>3964</v>
      </c>
    </row>
    <row r="522" spans="1:31" hidden="1" x14ac:dyDescent="0.25">
      <c r="A522" s="115">
        <f ca="1">INDEX('1.MetaData'!A:A, MATCH($E522, '1.MetaData'!$B:$B, 0))</f>
        <v>468</v>
      </c>
      <c r="B522" s="245" t="s">
        <v>4056</v>
      </c>
      <c r="C522" s="14">
        <v>1</v>
      </c>
      <c r="D522" s="14" t="s">
        <v>70</v>
      </c>
      <c r="E522" s="1" t="str">
        <f ca="1">VLOOKUP(B522,'2.Tissue'!$B:$D,2,FALSE)</f>
        <v>OG468</v>
      </c>
      <c r="F522" s="80" t="str">
        <f ca="1">IF(C522&gt;1,_xlfn.CONCAT(B522,"_D",C522),_xlfn.CONCAT(B522,"_D"))</f>
        <v>OG468U_D</v>
      </c>
      <c r="G522" s="58" t="str">
        <f ca="1">VLOOKUP($E522,'1.MetaData'!$B:$H,3,FALSE)</f>
        <v>Upeneus asymmetricus</v>
      </c>
      <c r="H522" s="40" t="str">
        <f ca="1">VLOOKUP($E522,'1.MetaData'!$B:$H,4,FALSE)</f>
        <v xml:space="preserve">Asymmetrical goatfish </v>
      </c>
      <c r="I522" s="194" t="str">
        <f ca="1">VLOOKUP(DNAEXT[[#This Row],[Sample ID]],'2.Tissue'!B:N,13,FALSE)</f>
        <v>NA</v>
      </c>
      <c r="J522" s="26" t="s">
        <v>3451</v>
      </c>
      <c r="K522" s="173" t="s">
        <v>4034</v>
      </c>
      <c r="L522" s="26" t="s">
        <v>929</v>
      </c>
      <c r="M522" s="26"/>
      <c r="N522" s="169"/>
      <c r="O522" s="170">
        <v>11.7</v>
      </c>
      <c r="P522" s="170"/>
      <c r="Q522" s="170"/>
      <c r="R522" s="170"/>
      <c r="S522" s="43">
        <f ca="1">IF(P522="NA", "NA", IF(OR(O522="NA", P522=""), P522, O522/P522))</f>
        <v>0</v>
      </c>
      <c r="T522" s="27">
        <f ca="1">O522*N522</f>
        <v>0</v>
      </c>
      <c r="U522" s="26"/>
      <c r="V522" s="171"/>
      <c r="W522" s="26"/>
      <c r="X522" s="2" t="str" cm="1">
        <f t="array" aca="1" ref="X522" ca="1">IF(B522="","",IF(MAX(IF(B:B=B522,C:C))=C522,"Y","N"))</f>
        <v>Y</v>
      </c>
      <c r="Y522" s="2"/>
      <c r="Z522" s="172"/>
      <c r="AA522" s="2" t="s">
        <v>3145</v>
      </c>
      <c r="AB522" s="2">
        <v>1</v>
      </c>
      <c r="AC522" s="2">
        <v>1</v>
      </c>
      <c r="AD522" s="2" t="s">
        <v>3155</v>
      </c>
      <c r="AE522" s="2" t="s">
        <v>3964</v>
      </c>
    </row>
    <row r="523" spans="1:31" hidden="1" x14ac:dyDescent="0.25">
      <c r="A523" s="115">
        <f ca="1">INDEX('1.MetaData'!A:A, MATCH($E523, '1.MetaData'!$B:$B, 0))</f>
        <v>469</v>
      </c>
      <c r="B523" s="245" t="s">
        <v>4057</v>
      </c>
      <c r="C523" s="14">
        <v>1</v>
      </c>
      <c r="D523" s="14" t="s">
        <v>70</v>
      </c>
      <c r="E523" s="1" t="str">
        <f ca="1">VLOOKUP(B523,'2.Tissue'!$B:$D,2,FALSE)</f>
        <v>OG469</v>
      </c>
      <c r="F523" s="80" t="str">
        <f ca="1">IF(C523&gt;1,_xlfn.CONCAT(B523,"_D",C523),_xlfn.CONCAT(B523,"_D"))</f>
        <v>OG469U_D</v>
      </c>
      <c r="G523" s="58" t="str">
        <f ca="1">VLOOKUP($E523,'1.MetaData'!$B:$H,3,FALSE)</f>
        <v>Upeneus luzonius</v>
      </c>
      <c r="H523" s="40" t="str">
        <f ca="1">VLOOKUP($E523,'1.MetaData'!$B:$H,4,FALSE)</f>
        <v>Dark-barred goatfish</v>
      </c>
      <c r="I523" s="194" t="str">
        <f ca="1">VLOOKUP(DNAEXT[[#This Row],[Sample ID]],'2.Tissue'!B:N,13,FALSE)</f>
        <v>NA</v>
      </c>
      <c r="J523" s="26" t="s">
        <v>3451</v>
      </c>
      <c r="K523" s="173" t="s">
        <v>4034</v>
      </c>
      <c r="L523" s="26" t="s">
        <v>929</v>
      </c>
      <c r="M523" s="26"/>
      <c r="N523" s="169"/>
      <c r="O523" s="170">
        <v>21.7</v>
      </c>
      <c r="P523" s="170"/>
      <c r="Q523" s="170"/>
      <c r="R523" s="170"/>
      <c r="S523" s="43">
        <f ca="1">IF(P523="NA", "NA", IF(OR(O523="NA", P523=""), P523, O523/P523))</f>
        <v>0</v>
      </c>
      <c r="T523" s="27">
        <f ca="1">O523*N523</f>
        <v>0</v>
      </c>
      <c r="U523" s="26"/>
      <c r="V523" s="171"/>
      <c r="W523" s="26"/>
      <c r="X523" s="2" t="str" cm="1">
        <f t="array" aca="1" ref="X523" ca="1">IF(B523="","",IF(MAX(IF(B:B=B523,C:C))=C523,"Y","N"))</f>
        <v>Y</v>
      </c>
      <c r="Y523" s="2"/>
      <c r="Z523" s="172"/>
      <c r="AA523" s="2" t="s">
        <v>3145</v>
      </c>
      <c r="AB523" s="2">
        <v>1</v>
      </c>
      <c r="AC523" s="2">
        <v>1</v>
      </c>
      <c r="AD523" s="2" t="s">
        <v>3155</v>
      </c>
      <c r="AE523" s="2" t="s">
        <v>3964</v>
      </c>
    </row>
    <row r="524" spans="1:31" hidden="1" x14ac:dyDescent="0.25">
      <c r="A524" s="115">
        <f ca="1">INDEX('1.MetaData'!A:A, MATCH($E524, '1.MetaData'!$B:$B, 0))</f>
        <v>470</v>
      </c>
      <c r="B524" s="245" t="s">
        <v>4058</v>
      </c>
      <c r="C524" s="14">
        <v>1</v>
      </c>
      <c r="D524" s="14" t="s">
        <v>70</v>
      </c>
      <c r="E524" s="1" t="str">
        <f ca="1">VLOOKUP(B524,'2.Tissue'!$B:$D,2,FALSE)</f>
        <v>OG470</v>
      </c>
      <c r="F524" s="80" t="str">
        <f ca="1">IF(C524&gt;1,_xlfn.CONCAT(B524,"_D",C524),_xlfn.CONCAT(B524,"_D"))</f>
        <v>OG470U_D</v>
      </c>
      <c r="G524" s="58">
        <f ca="1">VLOOKUP($E524,'1.MetaData'!$B:$H,3,FALSE)</f>
        <v>0</v>
      </c>
      <c r="H524" s="40" t="str">
        <f ca="1">VLOOKUP($E524,'1.MetaData'!$B:$H,4,FALSE)</f>
        <v>Eel</v>
      </c>
      <c r="I524" s="194" t="str">
        <f ca="1">VLOOKUP(DNAEXT[[#This Row],[Sample ID]],'2.Tissue'!B:N,13,FALSE)</f>
        <v>NA</v>
      </c>
      <c r="J524" s="26" t="s">
        <v>3451</v>
      </c>
      <c r="K524" s="173" t="s">
        <v>4034</v>
      </c>
      <c r="L524" s="26" t="s">
        <v>929</v>
      </c>
      <c r="M524" s="26"/>
      <c r="N524" s="169"/>
      <c r="O524" s="170">
        <v>109</v>
      </c>
      <c r="P524" s="170"/>
      <c r="Q524" s="170"/>
      <c r="R524" s="170"/>
      <c r="S524" s="43">
        <f ca="1">IF(P524="NA", "NA", IF(OR(O524="NA", P524=""), P524, O524/P524))</f>
        <v>0</v>
      </c>
      <c r="T524" s="27">
        <f ca="1">O524*N524</f>
        <v>0</v>
      </c>
      <c r="U524" s="26"/>
      <c r="V524" s="171"/>
      <c r="W524" s="26"/>
      <c r="X524" s="2" t="str" cm="1">
        <f t="array" aca="1" ref="X524" ca="1">IF(B524="","",IF(MAX(IF(B:B=B524,C:C))=C524,"Y","N"))</f>
        <v>Y</v>
      </c>
      <c r="Y524" s="2"/>
      <c r="Z524" s="172"/>
      <c r="AA524" s="2" t="s">
        <v>3145</v>
      </c>
      <c r="AB524" s="2">
        <v>1</v>
      </c>
      <c r="AC524" s="2">
        <v>1</v>
      </c>
      <c r="AD524" s="2" t="s">
        <v>3155</v>
      </c>
      <c r="AE524" s="2" t="s">
        <v>3964</v>
      </c>
    </row>
    <row r="525" spans="1:31" hidden="1" x14ac:dyDescent="0.25">
      <c r="A525" s="115">
        <f ca="1">INDEX('1.MetaData'!A:A, MATCH($E525, '1.MetaData'!$B:$B, 0))</f>
        <v>471</v>
      </c>
      <c r="B525" s="245" t="s">
        <v>4059</v>
      </c>
      <c r="C525" s="14">
        <v>1</v>
      </c>
      <c r="D525" s="14" t="s">
        <v>70</v>
      </c>
      <c r="E525" s="1" t="str">
        <f ca="1">VLOOKUP(B525,'2.Tissue'!$B:$D,2,FALSE)</f>
        <v>OG471</v>
      </c>
      <c r="F525" s="80" t="str">
        <f ca="1">IF(C525&gt;1,_xlfn.CONCAT(B525,"_D",C525),_xlfn.CONCAT(B525,"_D"))</f>
        <v>OG471U_D</v>
      </c>
      <c r="G525" s="58" t="str">
        <f ca="1">VLOOKUP($E525,'1.MetaData'!$B:$H,3,FALSE)</f>
        <v>Nebrius ferrugineus</v>
      </c>
      <c r="H525" s="40" t="str">
        <f ca="1">VLOOKUP($E525,'1.MetaData'!$B:$H,4,FALSE)</f>
        <v>Tawny nurse shark</v>
      </c>
      <c r="I525" s="194" t="str">
        <f ca="1">VLOOKUP(DNAEXT[[#This Row],[Sample ID]],'2.Tissue'!B:N,13,FALSE)</f>
        <v>NA</v>
      </c>
      <c r="J525" s="26" t="s">
        <v>3451</v>
      </c>
      <c r="K525" s="173" t="s">
        <v>3917</v>
      </c>
      <c r="L525" s="26" t="s">
        <v>929</v>
      </c>
      <c r="M525" s="26"/>
      <c r="N525" s="169"/>
      <c r="O525" s="170">
        <v>85.9</v>
      </c>
      <c r="P525" s="170"/>
      <c r="Q525" s="170"/>
      <c r="R525" s="170"/>
      <c r="S525" s="43">
        <f ca="1">IF(P525="NA", "NA", IF(OR(O525="NA", P525=""), P525, O525/P525))</f>
        <v>0</v>
      </c>
      <c r="T525" s="27">
        <f ca="1">O525*N525</f>
        <v>0</v>
      </c>
      <c r="U525" s="26"/>
      <c r="V525" s="171"/>
      <c r="W525" s="26"/>
      <c r="X525" s="2" t="str" cm="1">
        <f t="array" aca="1" ref="X525" ca="1">IF(B525="","",IF(MAX(IF(B:B=B525,C:C))=C525,"Y","N"))</f>
        <v>Y</v>
      </c>
      <c r="Y525" s="2"/>
      <c r="Z525" s="172"/>
      <c r="AA525" s="2" t="s">
        <v>3145</v>
      </c>
      <c r="AB525" s="2">
        <v>1</v>
      </c>
      <c r="AC525" s="2">
        <v>1</v>
      </c>
      <c r="AD525" s="2" t="s">
        <v>3155</v>
      </c>
      <c r="AE525" s="2" t="s">
        <v>3964</v>
      </c>
    </row>
    <row r="526" spans="1:31" hidden="1" x14ac:dyDescent="0.25">
      <c r="A526" s="115">
        <f ca="1">INDEX('1.MetaData'!A:A, MATCH($E526, '1.MetaData'!$B:$B, 0))</f>
        <v>472</v>
      </c>
      <c r="B526" s="245" t="s">
        <v>4060</v>
      </c>
      <c r="C526" s="14">
        <v>1</v>
      </c>
      <c r="D526" s="14" t="s">
        <v>70</v>
      </c>
      <c r="E526" s="1" t="str">
        <f ca="1">VLOOKUP(B526,'2.Tissue'!$B:$D,2,FALSE)</f>
        <v>OG472</v>
      </c>
      <c r="F526" s="80" t="str">
        <f ca="1">IF(C526&gt;1,_xlfn.CONCAT(B526,"_D",C526),_xlfn.CONCAT(B526,"_D"))</f>
        <v>OG472U_D</v>
      </c>
      <c r="G526" s="58">
        <f ca="1">VLOOKUP($E526,'1.MetaData'!$B:$H,3,FALSE)</f>
        <v>0</v>
      </c>
      <c r="H526" s="40" t="str">
        <f ca="1">VLOOKUP($E526,'1.MetaData'!$B:$H,4,FALSE)</f>
        <v>Blue Bait</v>
      </c>
      <c r="I526" s="194" t="str">
        <f ca="1">VLOOKUP(DNAEXT[[#This Row],[Sample ID]],'2.Tissue'!B:N,13,FALSE)</f>
        <v>NA</v>
      </c>
      <c r="J526" s="26" t="s">
        <v>3451</v>
      </c>
      <c r="K526" s="173"/>
      <c r="L526" s="26" t="s">
        <v>929</v>
      </c>
      <c r="M526" s="26"/>
      <c r="N526" s="169"/>
      <c r="O526" s="170">
        <v>22.7</v>
      </c>
      <c r="P526" s="170"/>
      <c r="Q526" s="170"/>
      <c r="R526" s="170"/>
      <c r="S526" s="43">
        <f ca="1">IF(P526="NA", "NA", IF(OR(O526="NA", P526=""), P526, O526/P526))</f>
        <v>0</v>
      </c>
      <c r="T526" s="27">
        <f ca="1">O526*N526</f>
        <v>0</v>
      </c>
      <c r="U526" s="26"/>
      <c r="V526" s="171"/>
      <c r="W526" s="26"/>
      <c r="X526" s="2" t="str" cm="1">
        <f t="array" aca="1" ref="X526" ca="1">IF(B526="","",IF(MAX(IF(B:B=B526,C:C))=C526,"Y","N"))</f>
        <v>Y</v>
      </c>
      <c r="Y526" s="2"/>
      <c r="Z526" s="172"/>
      <c r="AA526" s="2" t="s">
        <v>3145</v>
      </c>
      <c r="AB526" s="2">
        <v>1</v>
      </c>
      <c r="AC526" s="2">
        <v>1</v>
      </c>
      <c r="AD526" s="2" t="s">
        <v>3155</v>
      </c>
      <c r="AE526" s="2" t="s">
        <v>4061</v>
      </c>
    </row>
    <row r="527" spans="1:31" hidden="1" x14ac:dyDescent="0.25">
      <c r="A527" s="115">
        <f ca="1">INDEX('1.MetaData'!A:A, MATCH($E527, '1.MetaData'!$B:$B, 0))</f>
        <v>473</v>
      </c>
      <c r="B527" s="245" t="s">
        <v>4062</v>
      </c>
      <c r="C527" s="14">
        <v>1</v>
      </c>
      <c r="D527" s="14" t="s">
        <v>70</v>
      </c>
      <c r="E527" s="1" t="str">
        <f ca="1">VLOOKUP(B527,'2.Tissue'!$B:$D,2,FALSE)</f>
        <v>OG473</v>
      </c>
      <c r="F527" s="80" t="str">
        <f ca="1">IF(C527&gt;1,_xlfn.CONCAT(B527,"_D",C527),_xlfn.CONCAT(B527,"_D"))</f>
        <v>OG473U_D</v>
      </c>
      <c r="G527" s="58" t="str">
        <f ca="1">VLOOKUP($E527,'1.MetaData'!$B:$H,3,FALSE)</f>
        <v>Ptereleotris microlepis</v>
      </c>
      <c r="H527" s="40" t="str">
        <f ca="1">VLOOKUP($E527,'1.MetaData'!$B:$H,4,FALSE)</f>
        <v>Greeneye Dartgoby</v>
      </c>
      <c r="I527" s="194" t="str">
        <f ca="1">VLOOKUP(DNAEXT[[#This Row],[Sample ID]],'2.Tissue'!B:N,13,FALSE)</f>
        <v>NA</v>
      </c>
      <c r="J527" s="26" t="s">
        <v>3451</v>
      </c>
      <c r="K527" s="173" t="s">
        <v>3763</v>
      </c>
      <c r="L527" s="26" t="s">
        <v>929</v>
      </c>
      <c r="M527" s="26"/>
      <c r="N527" s="169"/>
      <c r="O527" s="170">
        <v>29.4</v>
      </c>
      <c r="P527" s="170"/>
      <c r="Q527" s="170"/>
      <c r="R527" s="170"/>
      <c r="S527" s="43">
        <f ca="1">IF(P527="NA", "NA", IF(OR(O527="NA", P527=""), P527, O527/P527))</f>
        <v>0</v>
      </c>
      <c r="T527" s="27">
        <f ca="1">O527*N527</f>
        <v>0</v>
      </c>
      <c r="U527" s="26"/>
      <c r="V527" s="171"/>
      <c r="W527" s="26"/>
      <c r="X527" s="2" t="str" cm="1">
        <f t="array" aca="1" ref="X527" ca="1">IF(B527="","",IF(MAX(IF(B:B=B527,C:C))=C527,"Y","N"))</f>
        <v>Y</v>
      </c>
      <c r="Y527" s="2"/>
      <c r="Z527" s="172"/>
      <c r="AA527" s="2" t="s">
        <v>3145</v>
      </c>
      <c r="AB527" s="2">
        <v>1</v>
      </c>
      <c r="AC527" s="2">
        <v>1</v>
      </c>
      <c r="AD527" s="2" t="s">
        <v>3155</v>
      </c>
      <c r="AE527" s="2" t="s">
        <v>4061</v>
      </c>
    </row>
    <row r="528" spans="1:31" hidden="1" x14ac:dyDescent="0.25">
      <c r="A528" s="115">
        <f ca="1">INDEX('1.MetaData'!A:A, MATCH($E528, '1.MetaData'!$B:$B, 0))</f>
        <v>474</v>
      </c>
      <c r="B528" s="245" t="s">
        <v>4063</v>
      </c>
      <c r="C528" s="14">
        <v>1</v>
      </c>
      <c r="D528" s="14" t="s">
        <v>70</v>
      </c>
      <c r="E528" s="1" t="str">
        <f ca="1">VLOOKUP(B528,'2.Tissue'!$B:$D,2,FALSE)</f>
        <v>OG474</v>
      </c>
      <c r="F528" s="80" t="str">
        <f ca="1">IF(C528&gt;1,_xlfn.CONCAT(B528,"_D",C528),_xlfn.CONCAT(B528,"_D"))</f>
        <v>OG474U_D</v>
      </c>
      <c r="G528" s="58" t="str">
        <f ca="1">VLOOKUP($E528,'1.MetaData'!$B:$H,3,FALSE)</f>
        <v>Upeneus taeniopterus</v>
      </c>
      <c r="H528" s="40" t="str">
        <f ca="1">VLOOKUP($E528,'1.MetaData'!$B:$H,4,FALSE)</f>
        <v>Finstripe Goatfish</v>
      </c>
      <c r="I528" s="194" t="str">
        <f ca="1">VLOOKUP(DNAEXT[[#This Row],[Sample ID]],'2.Tissue'!B:N,13,FALSE)</f>
        <v>NA</v>
      </c>
      <c r="J528" s="26" t="s">
        <v>3451</v>
      </c>
      <c r="K528" s="173" t="s">
        <v>3763</v>
      </c>
      <c r="L528" s="26" t="s">
        <v>929</v>
      </c>
      <c r="M528" s="26"/>
      <c r="N528" s="169"/>
      <c r="O528" s="170">
        <v>319</v>
      </c>
      <c r="P528" s="170"/>
      <c r="Q528" s="170"/>
      <c r="R528" s="170"/>
      <c r="S528" s="43">
        <f ca="1">IF(P528="NA", "NA", IF(OR(O528="NA", P528=""), P528, O528/P528))</f>
        <v>0</v>
      </c>
      <c r="T528" s="27">
        <f ca="1">O528*N528</f>
        <v>0</v>
      </c>
      <c r="U528" s="26"/>
      <c r="V528" s="171"/>
      <c r="W528" s="26"/>
      <c r="X528" s="2" t="str" cm="1">
        <f t="array" aca="1" ref="X528" ca="1">IF(B528="","",IF(MAX(IF(B:B=B528,C:C))=C528,"Y","N"))</f>
        <v>Y</v>
      </c>
      <c r="Y528" s="2"/>
      <c r="Z528" s="172"/>
      <c r="AA528" s="2" t="s">
        <v>3145</v>
      </c>
      <c r="AB528" s="2">
        <v>1</v>
      </c>
      <c r="AC528" s="2">
        <v>1</v>
      </c>
      <c r="AD528" s="2" t="s">
        <v>3155</v>
      </c>
      <c r="AE528" s="2" t="s">
        <v>4061</v>
      </c>
    </row>
    <row r="529" spans="1:32" hidden="1" x14ac:dyDescent="0.25">
      <c r="A529" s="115">
        <f ca="1">INDEX('1.MetaData'!A:A, MATCH($E529, '1.MetaData'!$B:$B, 0))</f>
        <v>475</v>
      </c>
      <c r="B529" s="245" t="s">
        <v>4064</v>
      </c>
      <c r="C529" s="14">
        <v>1</v>
      </c>
      <c r="D529" s="14" t="s">
        <v>70</v>
      </c>
      <c r="E529" s="1" t="str">
        <f ca="1">VLOOKUP(B529,'2.Tissue'!$B:$D,2,FALSE)</f>
        <v>OG475</v>
      </c>
      <c r="F529" s="80" t="str">
        <f ca="1">IF(C529&gt;1,_xlfn.CONCAT(B529,"_D",C529),_xlfn.CONCAT(B529,"_D"))</f>
        <v>OG475U_D</v>
      </c>
      <c r="G529" s="58" t="str">
        <f ca="1">VLOOKUP($E529,'1.MetaData'!$B:$H,3,FALSE)</f>
        <v>Upeneus tragula</v>
      </c>
      <c r="H529" s="40" t="str">
        <f ca="1">VLOOKUP($E529,'1.MetaData'!$B:$H,4,FALSE)</f>
        <v>Bartail Goatfish</v>
      </c>
      <c r="I529" s="194" t="str">
        <f ca="1">VLOOKUP(DNAEXT[[#This Row],[Sample ID]],'2.Tissue'!B:N,13,FALSE)</f>
        <v>NA</v>
      </c>
      <c r="J529" s="26" t="s">
        <v>3451</v>
      </c>
      <c r="K529" s="173" t="s">
        <v>3763</v>
      </c>
      <c r="L529" s="26" t="s">
        <v>929</v>
      </c>
      <c r="M529" s="26"/>
      <c r="N529" s="169"/>
      <c r="O529" s="170">
        <v>507</v>
      </c>
      <c r="P529" s="170"/>
      <c r="Q529" s="170"/>
      <c r="R529" s="170"/>
      <c r="S529" s="43">
        <f ca="1">IF(P529="NA", "NA", IF(OR(O529="NA", P529=""), P529, O529/P529))</f>
        <v>0</v>
      </c>
      <c r="T529" s="27">
        <f ca="1">O529*N529</f>
        <v>0</v>
      </c>
      <c r="U529" s="26"/>
      <c r="V529" s="171"/>
      <c r="W529" s="26"/>
      <c r="X529" s="2" t="str" cm="1">
        <f t="array" aca="1" ref="X529" ca="1">IF(B529="","",IF(MAX(IF(B:B=B529,C:C))=C529,"Y","N"))</f>
        <v>Y</v>
      </c>
      <c r="Y529" s="2"/>
      <c r="Z529" s="172"/>
      <c r="AA529" s="2" t="s">
        <v>3145</v>
      </c>
      <c r="AB529" s="2">
        <v>1</v>
      </c>
      <c r="AC529" s="2">
        <v>1</v>
      </c>
      <c r="AD529" s="2" t="s">
        <v>3155</v>
      </c>
      <c r="AE529" s="2" t="s">
        <v>4061</v>
      </c>
    </row>
    <row r="530" spans="1:32" hidden="1" x14ac:dyDescent="0.25">
      <c r="A530" s="115">
        <f ca="1">INDEX('1.MetaData'!A:A, MATCH($E530, '1.MetaData'!$B:$B, 0))</f>
        <v>476</v>
      </c>
      <c r="B530" s="245" t="s">
        <v>4065</v>
      </c>
      <c r="C530" s="14">
        <v>1</v>
      </c>
      <c r="D530" s="14" t="s">
        <v>70</v>
      </c>
      <c r="E530" s="1" t="str">
        <f ca="1">VLOOKUP(B530,'2.Tissue'!$B:$D,2,FALSE)</f>
        <v>OG476</v>
      </c>
      <c r="F530" s="80" t="str">
        <f ca="1">IF(C530&gt;1,_xlfn.CONCAT(B530,"_D",C530),_xlfn.CONCAT(B530,"_D"))</f>
        <v>OG476U_D</v>
      </c>
      <c r="G530" s="58" t="str">
        <f ca="1">VLOOKUP($E530,'1.MetaData'!$B:$H,3,FALSE)</f>
        <v>Lethrinus</v>
      </c>
      <c r="H530" s="40" t="str">
        <f ca="1">VLOOKUP($E530,'1.MetaData'!$B:$H,4,FALSE)</f>
        <v>Emperor Fish</v>
      </c>
      <c r="I530" s="194" t="str">
        <f ca="1">VLOOKUP(DNAEXT[[#This Row],[Sample ID]],'2.Tissue'!B:N,13,FALSE)</f>
        <v>NA</v>
      </c>
      <c r="J530" s="26" t="s">
        <v>3451</v>
      </c>
      <c r="K530" s="173">
        <v>42597</v>
      </c>
      <c r="L530" s="26" t="s">
        <v>929</v>
      </c>
      <c r="M530" s="26"/>
      <c r="N530" s="169"/>
      <c r="O530" s="170">
        <v>79.7</v>
      </c>
      <c r="P530" s="170"/>
      <c r="Q530" s="170"/>
      <c r="R530" s="170"/>
      <c r="S530" s="43">
        <f ca="1">IF(P530="NA", "NA", IF(OR(O530="NA", P530=""), P530, O530/P530))</f>
        <v>0</v>
      </c>
      <c r="T530" s="27">
        <f ca="1">O530*N530</f>
        <v>0</v>
      </c>
      <c r="U530" s="26"/>
      <c r="V530" s="171"/>
      <c r="W530" s="26"/>
      <c r="X530" s="2" t="str" cm="1">
        <f t="array" aca="1" ref="X530" ca="1">IF(B530="","",IF(MAX(IF(B:B=B530,C:C))=C530,"Y","N"))</f>
        <v>Y</v>
      </c>
      <c r="Y530" s="2"/>
      <c r="Z530" s="172"/>
      <c r="AA530" s="2" t="s">
        <v>3145</v>
      </c>
      <c r="AB530" s="2">
        <v>1</v>
      </c>
      <c r="AC530" s="2">
        <v>1</v>
      </c>
      <c r="AD530" s="2" t="s">
        <v>3155</v>
      </c>
      <c r="AE530" s="2" t="s">
        <v>4061</v>
      </c>
    </row>
    <row r="531" spans="1:32" hidden="1" x14ac:dyDescent="0.25">
      <c r="A531" s="115">
        <f ca="1">INDEX('1.MetaData'!A:A, MATCH($E531, '1.MetaData'!$B:$B, 0))</f>
        <v>477</v>
      </c>
      <c r="B531" s="245" t="s">
        <v>4066</v>
      </c>
      <c r="C531" s="14">
        <v>1</v>
      </c>
      <c r="D531" s="14" t="s">
        <v>70</v>
      </c>
      <c r="E531" s="1" t="str">
        <f ca="1">VLOOKUP(B531,'2.Tissue'!$B:$D,2,FALSE)</f>
        <v>OG477</v>
      </c>
      <c r="F531" s="80" t="str">
        <f ca="1">IF(C531&gt;1,_xlfn.CONCAT(B531,"_D",C531),_xlfn.CONCAT(B531,"_D"))</f>
        <v>OG477U_D</v>
      </c>
      <c r="G531" s="58" t="str">
        <f ca="1">VLOOKUP($E531,'1.MetaData'!$B:$H,3,FALSE)</f>
        <v>Abalistes stellatus</v>
      </c>
      <c r="H531" s="40" t="str">
        <f ca="1">VLOOKUP($E531,'1.MetaData'!$B:$H,4,FALSE)</f>
        <v>Triggerfish</v>
      </c>
      <c r="I531" s="194" t="str">
        <f ca="1">VLOOKUP(DNAEXT[[#This Row],[Sample ID]],'2.Tissue'!B:N,13,FALSE)</f>
        <v>NA</v>
      </c>
      <c r="J531" s="26" t="s">
        <v>3451</v>
      </c>
      <c r="K531" s="173" t="s">
        <v>4067</v>
      </c>
      <c r="L531" s="26" t="s">
        <v>929</v>
      </c>
      <c r="M531" s="26"/>
      <c r="N531" s="169"/>
      <c r="O531" s="170">
        <v>90.9</v>
      </c>
      <c r="P531" s="170"/>
      <c r="Q531" s="170"/>
      <c r="R531" s="170"/>
      <c r="S531" s="43">
        <f ca="1">IF(P531="NA", "NA", IF(OR(O531="NA", P531=""), P531, O531/P531))</f>
        <v>0</v>
      </c>
      <c r="T531" s="27">
        <f ca="1">O531*N531</f>
        <v>0</v>
      </c>
      <c r="U531" s="26"/>
      <c r="V531" s="171"/>
      <c r="W531" s="26"/>
      <c r="X531" s="2" t="str" cm="1">
        <f t="array" aca="1" ref="X531" ca="1">IF(B531="","",IF(MAX(IF(B:B=B531,C:C))=C531,"Y","N"))</f>
        <v>Y</v>
      </c>
      <c r="Y531" s="2"/>
      <c r="Z531" s="172"/>
      <c r="AA531" s="2" t="s">
        <v>3145</v>
      </c>
      <c r="AB531" s="2">
        <v>1</v>
      </c>
      <c r="AC531" s="2">
        <v>1</v>
      </c>
      <c r="AD531" s="2" t="s">
        <v>3155</v>
      </c>
      <c r="AE531" s="2" t="s">
        <v>4061</v>
      </c>
    </row>
    <row r="532" spans="1:32" hidden="1" x14ac:dyDescent="0.25">
      <c r="A532" s="115">
        <f ca="1">INDEX('1.MetaData'!A:A, MATCH($E532, '1.MetaData'!$B:$B, 0))</f>
        <v>478</v>
      </c>
      <c r="B532" s="245" t="s">
        <v>4068</v>
      </c>
      <c r="C532" s="14">
        <v>1</v>
      </c>
      <c r="D532" s="14" t="s">
        <v>70</v>
      </c>
      <c r="E532" s="1" t="str">
        <f ca="1">VLOOKUP(B532,'2.Tissue'!$B:$D,2,FALSE)</f>
        <v>OG478</v>
      </c>
      <c r="F532" s="80" t="str">
        <f ca="1">IF(C532&gt;1,_xlfn.CONCAT(B532,"_D",C532),_xlfn.CONCAT(B532,"_D"))</f>
        <v>OG478U_D</v>
      </c>
      <c r="G532" s="58" t="str">
        <f ca="1">VLOOKUP($E532,'1.MetaData'!$B:$H,3,FALSE)</f>
        <v>Abudefduf bengalensis</v>
      </c>
      <c r="H532" s="40" t="str">
        <f ca="1">VLOOKUP($E532,'1.MetaData'!$B:$H,4,FALSE)</f>
        <v>Bengal Sergeant</v>
      </c>
      <c r="I532" s="194" t="str">
        <f ca="1">VLOOKUP(DNAEXT[[#This Row],[Sample ID]],'2.Tissue'!B:N,13,FALSE)</f>
        <v>NA</v>
      </c>
      <c r="J532" s="26" t="s">
        <v>3451</v>
      </c>
      <c r="K532" s="173" t="s">
        <v>4069</v>
      </c>
      <c r="L532" s="26" t="s">
        <v>929</v>
      </c>
      <c r="M532" s="26"/>
      <c r="N532" s="169"/>
      <c r="O532" s="170">
        <v>127</v>
      </c>
      <c r="P532" s="170"/>
      <c r="Q532" s="170"/>
      <c r="R532" s="170"/>
      <c r="S532" s="43">
        <f ca="1">IF(P532="NA", "NA", IF(OR(O532="NA", P532=""), P532, O532/P532))</f>
        <v>0</v>
      </c>
      <c r="T532" s="27">
        <f ca="1">O532*N532</f>
        <v>0</v>
      </c>
      <c r="U532" s="26"/>
      <c r="V532" s="171"/>
      <c r="W532" s="26"/>
      <c r="X532" s="2" t="str" cm="1">
        <f t="array" aca="1" ref="X532" ca="1">IF(B532="","",IF(MAX(IF(B:B=B532,C:C))=C532,"Y","N"))</f>
        <v>Y</v>
      </c>
      <c r="Y532" s="2"/>
      <c r="Z532" s="172"/>
      <c r="AA532" s="2" t="s">
        <v>3145</v>
      </c>
      <c r="AB532" s="2">
        <v>1</v>
      </c>
      <c r="AC532" s="2">
        <v>1</v>
      </c>
      <c r="AD532" s="2" t="s">
        <v>3155</v>
      </c>
      <c r="AE532" s="2" t="s">
        <v>4061</v>
      </c>
      <c r="AF532" t="s">
        <v>4070</v>
      </c>
    </row>
    <row r="533" spans="1:32" hidden="1" x14ac:dyDescent="0.25">
      <c r="A533" s="115">
        <f ca="1">INDEX('1.MetaData'!A:A, MATCH($E533, '1.MetaData'!$B:$B, 0))</f>
        <v>479</v>
      </c>
      <c r="B533" s="245" t="s">
        <v>4071</v>
      </c>
      <c r="C533" s="14">
        <v>1</v>
      </c>
      <c r="D533" s="14" t="s">
        <v>70</v>
      </c>
      <c r="E533" s="1" t="str">
        <f ca="1">VLOOKUP(B533,'2.Tissue'!$B:$D,2,FALSE)</f>
        <v>OG479</v>
      </c>
      <c r="F533" s="80" t="str">
        <f ca="1">IF(C533&gt;1,_xlfn.CONCAT(B533,"_D",C533),_xlfn.CONCAT(B533,"_D"))</f>
        <v>OG479U_D</v>
      </c>
      <c r="G533" s="58" t="str">
        <f ca="1">VLOOKUP($E533,'1.MetaData'!$B:$H,3,FALSE)</f>
        <v>Abudefduf bengalensis</v>
      </c>
      <c r="H533" s="40" t="str">
        <f ca="1">VLOOKUP($E533,'1.MetaData'!$B:$H,4,FALSE)</f>
        <v>Bengal sergeant</v>
      </c>
      <c r="I533" s="194" t="str">
        <f ca="1">VLOOKUP(DNAEXT[[#This Row],[Sample ID]],'2.Tissue'!B:N,13,FALSE)</f>
        <v>NA</v>
      </c>
      <c r="J533" s="26" t="s">
        <v>3451</v>
      </c>
      <c r="K533" s="173" t="s">
        <v>4069</v>
      </c>
      <c r="L533" s="26" t="s">
        <v>929</v>
      </c>
      <c r="M533" s="26"/>
      <c r="N533" s="169"/>
      <c r="O533" s="170">
        <v>160</v>
      </c>
      <c r="P533" s="170"/>
      <c r="Q533" s="170"/>
      <c r="R533" s="170"/>
      <c r="S533" s="43">
        <f ca="1">IF(P533="NA", "NA", IF(OR(O533="NA", P533=""), P533, O533/P533))</f>
        <v>0</v>
      </c>
      <c r="T533" s="27">
        <f ca="1">O533*N533</f>
        <v>0</v>
      </c>
      <c r="U533" s="26"/>
      <c r="V533" s="171"/>
      <c r="W533" s="26"/>
      <c r="X533" s="2" t="str" cm="1">
        <f t="array" aca="1" ref="X533" ca="1">IF(B533="","",IF(MAX(IF(B:B=B533,C:C))=C533,"Y","N"))</f>
        <v>Y</v>
      </c>
      <c r="Y533" s="2"/>
      <c r="Z533" s="172"/>
      <c r="AA533" s="2" t="s">
        <v>3145</v>
      </c>
      <c r="AB533" s="2">
        <v>1</v>
      </c>
      <c r="AC533" s="2">
        <v>1</v>
      </c>
      <c r="AD533" s="2" t="s">
        <v>3155</v>
      </c>
      <c r="AE533" s="2" t="s">
        <v>4061</v>
      </c>
      <c r="AF533" t="s">
        <v>4072</v>
      </c>
    </row>
    <row r="534" spans="1:32" hidden="1" x14ac:dyDescent="0.25">
      <c r="A534" s="115">
        <f ca="1">INDEX('1.MetaData'!A:A, MATCH($E534, '1.MetaData'!$B:$B, 0))</f>
        <v>480</v>
      </c>
      <c r="B534" s="245" t="s">
        <v>4073</v>
      </c>
      <c r="C534" s="14">
        <v>1</v>
      </c>
      <c r="D534" s="14" t="s">
        <v>70</v>
      </c>
      <c r="E534" s="1" t="str">
        <f ca="1">VLOOKUP(B534,'2.Tissue'!$B:$D,2,FALSE)</f>
        <v>OG480</v>
      </c>
      <c r="F534" s="80" t="str">
        <f ca="1">IF(C534&gt;1,_xlfn.CONCAT(B534,"_D",C534),_xlfn.CONCAT(B534,"_D"))</f>
        <v>OG480U_D</v>
      </c>
      <c r="G534" s="58" t="str">
        <f ca="1">VLOOKUP($E534,'1.MetaData'!$B:$H,3,FALSE)</f>
        <v>Abudefduf bengalensis</v>
      </c>
      <c r="H534" s="40" t="str">
        <f ca="1">VLOOKUP($E534,'1.MetaData'!$B:$H,4,FALSE)</f>
        <v>Bengal sergeant</v>
      </c>
      <c r="I534" s="194" t="str">
        <f ca="1">VLOOKUP(DNAEXT[[#This Row],[Sample ID]],'2.Tissue'!B:N,13,FALSE)</f>
        <v>NA</v>
      </c>
      <c r="J534" s="26" t="s">
        <v>3451</v>
      </c>
      <c r="K534" s="173" t="s">
        <v>4067</v>
      </c>
      <c r="L534" s="26" t="s">
        <v>929</v>
      </c>
      <c r="M534" s="26"/>
      <c r="N534" s="169"/>
      <c r="O534" s="170">
        <v>12.1</v>
      </c>
      <c r="P534" s="170"/>
      <c r="Q534" s="170"/>
      <c r="R534" s="170"/>
      <c r="S534" s="43">
        <f ca="1">IF(P534="NA", "NA", IF(OR(O534="NA", P534=""), P534, O534/P534))</f>
        <v>0</v>
      </c>
      <c r="T534" s="27">
        <f ca="1">O534*N534</f>
        <v>0</v>
      </c>
      <c r="U534" s="26"/>
      <c r="V534" s="171"/>
      <c r="W534" s="26"/>
      <c r="X534" s="2" t="str" cm="1">
        <f t="array" aca="1" ref="X534" ca="1">IF(B534="","",IF(MAX(IF(B:B=B534,C:C))=C534,"Y","N"))</f>
        <v>Y</v>
      </c>
      <c r="Y534" s="2"/>
      <c r="Z534" s="172"/>
      <c r="AA534" s="2" t="s">
        <v>3145</v>
      </c>
      <c r="AB534" s="2">
        <v>1</v>
      </c>
      <c r="AC534" s="2">
        <v>1</v>
      </c>
      <c r="AD534" s="2" t="s">
        <v>3155</v>
      </c>
      <c r="AE534" s="2" t="s">
        <v>4061</v>
      </c>
    </row>
    <row r="535" spans="1:32" hidden="1" x14ac:dyDescent="0.25">
      <c r="A535" s="115">
        <f ca="1">INDEX('1.MetaData'!A:A, MATCH($E535, '1.MetaData'!$B:$B, 0))</f>
        <v>481</v>
      </c>
      <c r="B535" s="245" t="s">
        <v>4074</v>
      </c>
      <c r="C535" s="14">
        <v>1</v>
      </c>
      <c r="D535" s="14" t="s">
        <v>70</v>
      </c>
      <c r="E535" s="1" t="str">
        <f ca="1">VLOOKUP(B535,'2.Tissue'!$B:$D,2,FALSE)</f>
        <v>OG481</v>
      </c>
      <c r="F535" s="80" t="str">
        <f ca="1">IF(C535&gt;1,_xlfn.CONCAT(B535,"_D",C535),_xlfn.CONCAT(B535,"_D"))</f>
        <v>OG481U_D</v>
      </c>
      <c r="G535" s="58" t="str">
        <f ca="1">VLOOKUP($E535,'1.MetaData'!$B:$H,3,FALSE)</f>
        <v>Acanthopagrus latus</v>
      </c>
      <c r="H535" s="40" t="str">
        <f ca="1">VLOOKUP($E535,'1.MetaData'!$B:$H,4,FALSE)</f>
        <v>Yellowfin seabream</v>
      </c>
      <c r="I535" s="194" t="str">
        <f ca="1">VLOOKUP(DNAEXT[[#This Row],[Sample ID]],'2.Tissue'!B:N,13,FALSE)</f>
        <v>NA</v>
      </c>
      <c r="J535" s="26" t="s">
        <v>3451</v>
      </c>
      <c r="K535" s="173" t="s">
        <v>4069</v>
      </c>
      <c r="L535" s="26" t="s">
        <v>929</v>
      </c>
      <c r="M535" s="26"/>
      <c r="N535" s="169"/>
      <c r="O535" s="170">
        <v>132</v>
      </c>
      <c r="P535" s="170"/>
      <c r="Q535" s="170"/>
      <c r="R535" s="170"/>
      <c r="S535" s="43">
        <f ca="1">IF(P535="NA", "NA", IF(OR(O535="NA", P535=""), P535, O535/P535))</f>
        <v>0</v>
      </c>
      <c r="T535" s="27">
        <f ca="1">O535*N535</f>
        <v>0</v>
      </c>
      <c r="U535" s="26"/>
      <c r="V535" s="171"/>
      <c r="W535" s="26"/>
      <c r="X535" s="2" t="str" cm="1">
        <f t="array" aca="1" ref="X535" ca="1">IF(B535="","",IF(MAX(IF(B:B=B535,C:C))=C535,"Y","N"))</f>
        <v>Y</v>
      </c>
      <c r="Y535" s="2"/>
      <c r="Z535" s="172"/>
      <c r="AA535" s="2" t="s">
        <v>3145</v>
      </c>
      <c r="AB535" s="2">
        <v>1</v>
      </c>
      <c r="AC535" s="2">
        <v>1</v>
      </c>
      <c r="AD535" s="2" t="s">
        <v>3155</v>
      </c>
      <c r="AE535" s="2" t="s">
        <v>4061</v>
      </c>
    </row>
    <row r="536" spans="1:32" hidden="1" x14ac:dyDescent="0.25">
      <c r="A536" s="115">
        <f ca="1">INDEX('1.MetaData'!A:A, MATCH($E536, '1.MetaData'!$B:$B, 0))</f>
        <v>482</v>
      </c>
      <c r="B536" s="245" t="s">
        <v>4075</v>
      </c>
      <c r="C536" s="14">
        <v>1</v>
      </c>
      <c r="D536" s="14" t="s">
        <v>70</v>
      </c>
      <c r="E536" s="1" t="str">
        <f ca="1">VLOOKUP(B536,'2.Tissue'!$B:$D,2,FALSE)</f>
        <v>OG482</v>
      </c>
      <c r="F536" s="80" t="str">
        <f ca="1">IF(C536&gt;1,_xlfn.CONCAT(B536,"_D",C536),_xlfn.CONCAT(B536,"_D"))</f>
        <v>OG482U_D</v>
      </c>
      <c r="G536" s="58" t="str">
        <f ca="1">VLOOKUP($E536,'1.MetaData'!$B:$H,3,FALSE)</f>
        <v>Alepes apercna</v>
      </c>
      <c r="H536" s="40" t="str">
        <f ca="1">VLOOKUP($E536,'1.MetaData'!$B:$H,4,FALSE)</f>
        <v xml:space="preserve">smallmouth scad </v>
      </c>
      <c r="I536" s="194" t="str">
        <f ca="1">VLOOKUP(DNAEXT[[#This Row],[Sample ID]],'2.Tissue'!B:N,13,FALSE)</f>
        <v>NA</v>
      </c>
      <c r="J536" s="26" t="s">
        <v>3451</v>
      </c>
      <c r="K536" s="173" t="s">
        <v>4067</v>
      </c>
      <c r="L536" s="26" t="s">
        <v>929</v>
      </c>
      <c r="M536" s="26"/>
      <c r="N536" s="169"/>
      <c r="O536" s="170">
        <v>21.9</v>
      </c>
      <c r="P536" s="170"/>
      <c r="Q536" s="170"/>
      <c r="R536" s="170"/>
      <c r="S536" s="43">
        <f ca="1">IF(P536="NA", "NA", IF(OR(O536="NA", P536=""), P536, O536/P536))</f>
        <v>0</v>
      </c>
      <c r="T536" s="27">
        <f ca="1">O536*N536</f>
        <v>0</v>
      </c>
      <c r="U536" s="26"/>
      <c r="V536" s="171"/>
      <c r="W536" s="26"/>
      <c r="X536" s="2" t="str" cm="1">
        <f t="array" aca="1" ref="X536" ca="1">IF(B536="","",IF(MAX(IF(B:B=B536,C:C))=C536,"Y","N"))</f>
        <v>Y</v>
      </c>
      <c r="Y536" s="2"/>
      <c r="Z536" s="172"/>
      <c r="AA536" s="2" t="s">
        <v>3145</v>
      </c>
      <c r="AB536" s="2">
        <v>1</v>
      </c>
      <c r="AC536" s="2">
        <v>1</v>
      </c>
      <c r="AD536" s="2" t="s">
        <v>3155</v>
      </c>
      <c r="AE536" s="2" t="s">
        <v>4061</v>
      </c>
    </row>
    <row r="537" spans="1:32" hidden="1" x14ac:dyDescent="0.25">
      <c r="A537" s="115">
        <f ca="1">INDEX('1.MetaData'!A:A, MATCH($E537, '1.MetaData'!$B:$B, 0))</f>
        <v>483</v>
      </c>
      <c r="B537" s="245" t="s">
        <v>4076</v>
      </c>
      <c r="C537" s="14">
        <v>1</v>
      </c>
      <c r="D537" s="14" t="s">
        <v>70</v>
      </c>
      <c r="E537" s="1" t="str">
        <f ca="1">VLOOKUP(B537,'2.Tissue'!$B:$D,2,FALSE)</f>
        <v>OG483</v>
      </c>
      <c r="F537" s="80" t="str">
        <f ca="1">IF(C537&gt;1,_xlfn.CONCAT(B537,"_D",C537),_xlfn.CONCAT(B537,"_D"))</f>
        <v>OG483U_D</v>
      </c>
      <c r="G537" s="58" t="str">
        <f ca="1">VLOOKUP($E537,'1.MetaData'!$B:$H,3,FALSE)</f>
        <v>Amphiprion clarkii</v>
      </c>
      <c r="H537" s="40" t="str">
        <f ca="1">VLOOKUP($E537,'1.MetaData'!$B:$H,4,FALSE)</f>
        <v>Clark's anemonefish</v>
      </c>
      <c r="I537" s="194" t="str">
        <f ca="1">VLOOKUP(DNAEXT[[#This Row],[Sample ID]],'2.Tissue'!B:N,13,FALSE)</f>
        <v>NA</v>
      </c>
      <c r="J537" s="26" t="s">
        <v>3451</v>
      </c>
      <c r="K537" s="173" t="s">
        <v>4069</v>
      </c>
      <c r="L537" s="26" t="s">
        <v>929</v>
      </c>
      <c r="M537" s="26"/>
      <c r="N537" s="169"/>
      <c r="O537" s="170">
        <v>143</v>
      </c>
      <c r="P537" s="170"/>
      <c r="Q537" s="170"/>
      <c r="R537" s="170"/>
      <c r="S537" s="43">
        <f ca="1">IF(P537="NA", "NA", IF(OR(O537="NA", P537=""), P537, O537/P537))</f>
        <v>0</v>
      </c>
      <c r="T537" s="27">
        <f ca="1">O537*N537</f>
        <v>0</v>
      </c>
      <c r="U537" s="26"/>
      <c r="V537" s="171"/>
      <c r="W537" s="26"/>
      <c r="X537" s="2" t="str" cm="1">
        <f t="array" aca="1" ref="X537" ca="1">IF(B537="","",IF(MAX(IF(B:B=B537,C:C))=C537,"Y","N"))</f>
        <v>Y</v>
      </c>
      <c r="Y537" s="2"/>
      <c r="Z537" s="172"/>
      <c r="AA537" s="2" t="s">
        <v>3145</v>
      </c>
      <c r="AB537" s="2">
        <v>1</v>
      </c>
      <c r="AC537" s="2">
        <v>1</v>
      </c>
      <c r="AD537" s="2" t="s">
        <v>3155</v>
      </c>
      <c r="AE537" s="2" t="s">
        <v>4061</v>
      </c>
    </row>
    <row r="538" spans="1:32" hidden="1" x14ac:dyDescent="0.25">
      <c r="A538" s="115">
        <f ca="1">INDEX('1.MetaData'!A:A, MATCH($E538, '1.MetaData'!$B:$B, 0))</f>
        <v>484</v>
      </c>
      <c r="B538" s="245" t="s">
        <v>4077</v>
      </c>
      <c r="C538" s="14">
        <v>1</v>
      </c>
      <c r="D538" s="14" t="s">
        <v>70</v>
      </c>
      <c r="E538" s="1" t="str">
        <f ca="1">VLOOKUP(B538,'2.Tissue'!$B:$D,2,FALSE)</f>
        <v>OG484</v>
      </c>
      <c r="F538" s="80" t="str">
        <f ca="1">IF(C538&gt;1,_xlfn.CONCAT(B538,"_D",C538),_xlfn.CONCAT(B538,"_D"))</f>
        <v>OG484U_D</v>
      </c>
      <c r="G538" s="58" t="str">
        <f ca="1">VLOOKUP($E538,'1.MetaData'!$B:$H,3,FALSE)</f>
        <v>Amphiprion clarkii</v>
      </c>
      <c r="H538" s="40" t="str">
        <f ca="1">VLOOKUP($E538,'1.MetaData'!$B:$H,4,FALSE)</f>
        <v>Clark's anemonefish</v>
      </c>
      <c r="I538" s="194" t="str">
        <f ca="1">VLOOKUP(DNAEXT[[#This Row],[Sample ID]],'2.Tissue'!B:N,13,FALSE)</f>
        <v>NA</v>
      </c>
      <c r="J538" s="26" t="s">
        <v>3451</v>
      </c>
      <c r="K538" s="173" t="s">
        <v>4067</v>
      </c>
      <c r="L538" s="26" t="s">
        <v>929</v>
      </c>
      <c r="M538" s="26"/>
      <c r="N538" s="169"/>
      <c r="O538" s="170">
        <v>14.2</v>
      </c>
      <c r="P538" s="170"/>
      <c r="Q538" s="170"/>
      <c r="R538" s="170"/>
      <c r="S538" s="43">
        <f ca="1">IF(P538="NA", "NA", IF(OR(O538="NA", P538=""), P538, O538/P538))</f>
        <v>0</v>
      </c>
      <c r="T538" s="27">
        <f ca="1">O538*N538</f>
        <v>0</v>
      </c>
      <c r="U538" s="26"/>
      <c r="V538" s="171"/>
      <c r="W538" s="26"/>
      <c r="X538" s="2" t="str" cm="1">
        <f t="array" aca="1" ref="X538" ca="1">IF(B538="","",IF(MAX(IF(B:B=B538,C:C))=C538,"Y","N"))</f>
        <v>Y</v>
      </c>
      <c r="Y538" s="2"/>
      <c r="Z538" s="172"/>
      <c r="AA538" s="2" t="s">
        <v>3145</v>
      </c>
      <c r="AB538" s="2">
        <v>1</v>
      </c>
      <c r="AC538" s="2">
        <v>1</v>
      </c>
      <c r="AD538" s="2" t="s">
        <v>3155</v>
      </c>
      <c r="AE538" s="2" t="s">
        <v>4061</v>
      </c>
    </row>
    <row r="539" spans="1:32" hidden="1" x14ac:dyDescent="0.25">
      <c r="A539" s="115">
        <f ca="1">INDEX('1.MetaData'!A:A, MATCH($E539, '1.MetaData'!$B:$B, 0))</f>
        <v>485</v>
      </c>
      <c r="B539" s="245" t="s">
        <v>4078</v>
      </c>
      <c r="C539" s="14">
        <v>1</v>
      </c>
      <c r="D539" s="14" t="s">
        <v>70</v>
      </c>
      <c r="E539" s="1" t="str">
        <f ca="1">VLOOKUP(B539,'2.Tissue'!$B:$D,2,FALSE)</f>
        <v>OG485</v>
      </c>
      <c r="F539" s="80" t="str">
        <f ca="1">IF(C539&gt;1,_xlfn.CONCAT(B539,"_D",C539),_xlfn.CONCAT(B539,"_D"))</f>
        <v>OG485U_D</v>
      </c>
      <c r="G539" s="58" t="str">
        <f ca="1">VLOOKUP($E539,'1.MetaData'!$B:$H,3,FALSE)</f>
        <v>Apogon apogonides</v>
      </c>
      <c r="H539" s="40" t="str">
        <f ca="1">VLOOKUP($E539,'1.MetaData'!$B:$H,4,FALSE)</f>
        <v>Plain cardinalfish</v>
      </c>
      <c r="I539" s="194" t="str">
        <f ca="1">VLOOKUP(DNAEXT[[#This Row],[Sample ID]],'2.Tissue'!B:N,13,FALSE)</f>
        <v>NA</v>
      </c>
      <c r="J539" s="26" t="s">
        <v>3451</v>
      </c>
      <c r="K539" s="173" t="s">
        <v>4067</v>
      </c>
      <c r="L539" s="26" t="s">
        <v>929</v>
      </c>
      <c r="M539" s="26"/>
      <c r="N539" s="169"/>
      <c r="O539" s="170">
        <v>15.1</v>
      </c>
      <c r="P539" s="170"/>
      <c r="Q539" s="170"/>
      <c r="R539" s="170"/>
      <c r="S539" s="43">
        <f ca="1">IF(P539="NA", "NA", IF(OR(O539="NA", P539=""), P539, O539/P539))</f>
        <v>0</v>
      </c>
      <c r="T539" s="27">
        <f ca="1">O539*N539</f>
        <v>0</v>
      </c>
      <c r="U539" s="26"/>
      <c r="V539" s="171"/>
      <c r="W539" s="26"/>
      <c r="X539" s="2" t="str" cm="1">
        <f t="array" aca="1" ref="X539" ca="1">IF(B539="","",IF(MAX(IF(B:B=B539,C:C))=C539,"Y","N"))</f>
        <v>Y</v>
      </c>
      <c r="Y539" s="2"/>
      <c r="Z539" s="172"/>
      <c r="AA539" s="2" t="s">
        <v>3145</v>
      </c>
      <c r="AB539" s="2">
        <v>1</v>
      </c>
      <c r="AC539" s="2">
        <v>1</v>
      </c>
      <c r="AD539" s="2" t="s">
        <v>3155</v>
      </c>
      <c r="AE539" s="2" t="s">
        <v>4061</v>
      </c>
    </row>
    <row r="540" spans="1:32" hidden="1" x14ac:dyDescent="0.25">
      <c r="A540" s="115">
        <f ca="1">INDEX('1.MetaData'!A:A, MATCH($E540, '1.MetaData'!$B:$B, 0))</f>
        <v>486</v>
      </c>
      <c r="B540" s="245" t="s">
        <v>4079</v>
      </c>
      <c r="C540" s="14">
        <v>1</v>
      </c>
      <c r="D540" s="14" t="s">
        <v>70</v>
      </c>
      <c r="E540" s="1" t="str">
        <f ca="1">VLOOKUP(B540,'2.Tissue'!$B:$D,2,FALSE)</f>
        <v>OG486</v>
      </c>
      <c r="F540" s="80" t="str">
        <f ca="1">IF(C540&gt;1,_xlfn.CONCAT(B540,"_D",C540),_xlfn.CONCAT(B540,"_D"))</f>
        <v>OG486U_D</v>
      </c>
      <c r="G540" s="58" t="str">
        <f ca="1">VLOOKUP($E540,'1.MetaData'!$B:$H,3,FALSE)</f>
        <v>Apogon brevicaudatus</v>
      </c>
      <c r="H540" s="40" t="str">
        <f ca="1">VLOOKUP($E540,'1.MetaData'!$B:$H,4,FALSE)</f>
        <v>Many-banded cardinalfish</v>
      </c>
      <c r="I540" s="194" t="str">
        <f ca="1">VLOOKUP(DNAEXT[[#This Row],[Sample ID]],'2.Tissue'!B:N,13,FALSE)</f>
        <v>NA</v>
      </c>
      <c r="J540" s="26" t="s">
        <v>3451</v>
      </c>
      <c r="K540" s="173" t="s">
        <v>4067</v>
      </c>
      <c r="L540" s="26" t="s">
        <v>929</v>
      </c>
      <c r="M540" s="26"/>
      <c r="N540" s="169"/>
      <c r="O540" s="170">
        <v>23.6</v>
      </c>
      <c r="P540" s="170"/>
      <c r="Q540" s="170"/>
      <c r="R540" s="170"/>
      <c r="S540" s="43">
        <f ca="1">IF(P540="NA", "NA", IF(OR(O540="NA", P540=""), P540, O540/P540))</f>
        <v>0</v>
      </c>
      <c r="T540" s="27">
        <f ca="1">O540*N540</f>
        <v>0</v>
      </c>
      <c r="U540" s="26"/>
      <c r="V540" s="171"/>
      <c r="W540" s="26"/>
      <c r="X540" s="2" t="str" cm="1">
        <f t="array" aca="1" ref="X540" ca="1">IF(B540="","",IF(MAX(IF(B:B=B540,C:C))=C540,"Y","N"))</f>
        <v>Y</v>
      </c>
      <c r="Y540" s="2"/>
      <c r="Z540" s="172"/>
      <c r="AA540" s="2" t="s">
        <v>3145</v>
      </c>
      <c r="AB540" s="2">
        <v>1</v>
      </c>
      <c r="AC540" s="2">
        <v>1</v>
      </c>
      <c r="AD540" s="2" t="s">
        <v>3155</v>
      </c>
      <c r="AE540" s="2" t="s">
        <v>4061</v>
      </c>
    </row>
    <row r="541" spans="1:32" hidden="1" x14ac:dyDescent="0.25">
      <c r="A541" s="115">
        <f ca="1">INDEX('1.MetaData'!A:A, MATCH($E541, '1.MetaData'!$B:$B, 0))</f>
        <v>487</v>
      </c>
      <c r="B541" s="245" t="s">
        <v>4080</v>
      </c>
      <c r="C541" s="14">
        <v>1</v>
      </c>
      <c r="D541" s="14" t="s">
        <v>70</v>
      </c>
      <c r="E541" s="1" t="str">
        <f ca="1">VLOOKUP(B541,'2.Tissue'!$B:$D,2,FALSE)</f>
        <v>OG487</v>
      </c>
      <c r="F541" s="80" t="str">
        <f ca="1">IF(C541&gt;1,_xlfn.CONCAT(B541,"_D",C541),_xlfn.CONCAT(B541,"_D"))</f>
        <v>OG487U_D</v>
      </c>
      <c r="G541" s="58" t="str">
        <f ca="1">VLOOKUP($E541,'1.MetaData'!$B:$H,3,FALSE)</f>
        <v>Apogonichthyoides nigripinnis</v>
      </c>
      <c r="H541" s="40" t="str">
        <f ca="1">VLOOKUP($E541,'1.MetaData'!$B:$H,4,FALSE)</f>
        <v>Bullseye</v>
      </c>
      <c r="I541" s="194" t="str">
        <f ca="1">VLOOKUP(DNAEXT[[#This Row],[Sample ID]],'2.Tissue'!B:N,13,FALSE)</f>
        <v>NA</v>
      </c>
      <c r="J541" s="26" t="s">
        <v>3451</v>
      </c>
      <c r="K541" s="173" t="s">
        <v>4067</v>
      </c>
      <c r="L541" s="26" t="s">
        <v>929</v>
      </c>
      <c r="M541" s="26"/>
      <c r="N541" s="169"/>
      <c r="O541" s="170">
        <v>11.5</v>
      </c>
      <c r="P541" s="170"/>
      <c r="Q541" s="170"/>
      <c r="R541" s="170"/>
      <c r="S541" s="43">
        <f ca="1">IF(P541="NA", "NA", IF(OR(O541="NA", P541=""), P541, O541/P541))</f>
        <v>0</v>
      </c>
      <c r="T541" s="27">
        <f ca="1">O541*N541</f>
        <v>0</v>
      </c>
      <c r="U541" s="26"/>
      <c r="V541" s="171"/>
      <c r="W541" s="26"/>
      <c r="X541" s="2" t="str" cm="1">
        <f t="array" aca="1" ref="X541" ca="1">IF(B541="","",IF(MAX(IF(B:B=B541,C:C))=C541,"Y","N"))</f>
        <v>Y</v>
      </c>
      <c r="Y541" s="2"/>
      <c r="Z541" s="172"/>
      <c r="AA541" s="2" t="s">
        <v>3145</v>
      </c>
      <c r="AB541" s="2">
        <v>1</v>
      </c>
      <c r="AC541" s="2">
        <v>1</v>
      </c>
      <c r="AD541" s="2" t="s">
        <v>3155</v>
      </c>
      <c r="AE541" s="2" t="s">
        <v>4061</v>
      </c>
    </row>
    <row r="542" spans="1:32" hidden="1" x14ac:dyDescent="0.25">
      <c r="A542" s="115">
        <f ca="1">INDEX('1.MetaData'!A:A, MATCH($E542, '1.MetaData'!$B:$B, 0))</f>
        <v>488</v>
      </c>
      <c r="B542" s="245" t="s">
        <v>4081</v>
      </c>
      <c r="C542" s="14">
        <v>1</v>
      </c>
      <c r="D542" s="14" t="s">
        <v>70</v>
      </c>
      <c r="E542" s="1" t="str">
        <f ca="1">VLOOKUP(B542,'2.Tissue'!$B:$D,2,FALSE)</f>
        <v>OG488</v>
      </c>
      <c r="F542" s="80" t="str">
        <f ca="1">IF(C542&gt;1,_xlfn.CONCAT(B542,"_D",C542),_xlfn.CONCAT(B542,"_D"))</f>
        <v>OG488U_D</v>
      </c>
      <c r="G542" s="58" t="str">
        <f ca="1">VLOOKUP($E542,'1.MetaData'!$B:$H,3,FALSE)</f>
        <v>Argyrosomus hololepidotus</v>
      </c>
      <c r="H542" s="40" t="str">
        <f ca="1">VLOOKUP($E542,'1.MetaData'!$B:$H,4,FALSE)</f>
        <v>Mulloway</v>
      </c>
      <c r="I542" s="194" t="str">
        <f ca="1">VLOOKUP(DNAEXT[[#This Row],[Sample ID]],'2.Tissue'!B:N,13,FALSE)</f>
        <v>NA</v>
      </c>
      <c r="J542" s="26" t="s">
        <v>3451</v>
      </c>
      <c r="K542" s="173" t="s">
        <v>4069</v>
      </c>
      <c r="L542" s="26" t="s">
        <v>929</v>
      </c>
      <c r="M542" s="26"/>
      <c r="N542" s="169"/>
      <c r="O542" s="170">
        <v>117</v>
      </c>
      <c r="P542" s="170"/>
      <c r="Q542" s="170"/>
      <c r="R542" s="170"/>
      <c r="S542" s="43">
        <f ca="1">IF(P542="NA", "NA", IF(OR(O542="NA", P542=""), P542, O542/P542))</f>
        <v>0</v>
      </c>
      <c r="T542" s="27">
        <f ca="1">O542*N542</f>
        <v>0</v>
      </c>
      <c r="U542" s="26"/>
      <c r="V542" s="171"/>
      <c r="W542" s="26"/>
      <c r="X542" s="2" t="str" cm="1">
        <f t="array" aca="1" ref="X542" ca="1">IF(B542="","",IF(MAX(IF(B:B=B542,C:C))=C542,"Y","N"))</f>
        <v>Y</v>
      </c>
      <c r="Y542" s="2"/>
      <c r="Z542" s="172"/>
      <c r="AA542" s="2" t="s">
        <v>3145</v>
      </c>
      <c r="AB542" s="2">
        <v>1</v>
      </c>
      <c r="AC542" s="2">
        <v>1</v>
      </c>
      <c r="AD542" s="2" t="s">
        <v>3155</v>
      </c>
      <c r="AE542" s="2" t="s">
        <v>4061</v>
      </c>
      <c r="AF542" t="s">
        <v>4082</v>
      </c>
    </row>
    <row r="543" spans="1:32" hidden="1" x14ac:dyDescent="0.25">
      <c r="A543" s="115">
        <f ca="1">INDEX('1.MetaData'!A:A, MATCH($E543, '1.MetaData'!$B:$B, 0))</f>
        <v>489</v>
      </c>
      <c r="B543" s="245" t="s">
        <v>4083</v>
      </c>
      <c r="C543" s="14">
        <v>1</v>
      </c>
      <c r="D543" s="14" t="s">
        <v>70</v>
      </c>
      <c r="E543" s="1" t="str">
        <f ca="1">VLOOKUP(B543,'2.Tissue'!$B:$D,2,FALSE)</f>
        <v>OG489</v>
      </c>
      <c r="F543" s="80" t="str">
        <f ca="1">IF(C543&gt;1,_xlfn.CONCAT(B543,"_D",C543),_xlfn.CONCAT(B543,"_D"))</f>
        <v>OG489U_D</v>
      </c>
      <c r="G543" s="58" t="str">
        <f ca="1">VLOOKUP($E543,'1.MetaData'!$B:$H,3,FALSE)</f>
        <v>Assiculus punctatus</v>
      </c>
      <c r="H543" s="40" t="str">
        <f ca="1">VLOOKUP($E543,'1.MetaData'!$B:$H,4,FALSE)</f>
        <v>Dottyback</v>
      </c>
      <c r="I543" s="194" t="str">
        <f ca="1">VLOOKUP(DNAEXT[[#This Row],[Sample ID]],'2.Tissue'!B:N,13,FALSE)</f>
        <v>NA</v>
      </c>
      <c r="J543" s="26" t="s">
        <v>3451</v>
      </c>
      <c r="K543" s="173" t="s">
        <v>4067</v>
      </c>
      <c r="L543" s="26" t="s">
        <v>929</v>
      </c>
      <c r="M543" s="26"/>
      <c r="N543" s="169"/>
      <c r="O543" s="170">
        <v>8.2799999999999994</v>
      </c>
      <c r="P543" s="170"/>
      <c r="Q543" s="170"/>
      <c r="R543" s="170"/>
      <c r="S543" s="43">
        <f ca="1">IF(P543="NA", "NA", IF(OR(O543="NA", P543=""), P543, O543/P543))</f>
        <v>0</v>
      </c>
      <c r="T543" s="27">
        <f ca="1">O543*N543</f>
        <v>0</v>
      </c>
      <c r="U543" s="26"/>
      <c r="V543" s="171"/>
      <c r="W543" s="26"/>
      <c r="X543" s="2" t="str" cm="1">
        <f t="array" aca="1" ref="X543" ca="1">IF(B543="","",IF(MAX(IF(B:B=B543,C:C))=C543,"Y","N"))</f>
        <v>Y</v>
      </c>
      <c r="Y543" s="2"/>
      <c r="Z543" s="172"/>
      <c r="AA543" s="2" t="s">
        <v>3145</v>
      </c>
      <c r="AB543" s="2">
        <v>1</v>
      </c>
      <c r="AC543" s="2">
        <v>1</v>
      </c>
      <c r="AD543" s="2" t="s">
        <v>3155</v>
      </c>
      <c r="AE543" s="2" t="s">
        <v>4061</v>
      </c>
    </row>
    <row r="544" spans="1:32" hidden="1" x14ac:dyDescent="0.25">
      <c r="A544" s="115">
        <f ca="1">INDEX('1.MetaData'!A:A, MATCH($E544, '1.MetaData'!$B:$B, 0))</f>
        <v>490</v>
      </c>
      <c r="B544" s="245" t="s">
        <v>4084</v>
      </c>
      <c r="C544" s="14">
        <v>1</v>
      </c>
      <c r="D544" s="14" t="s">
        <v>70</v>
      </c>
      <c r="E544" s="1" t="str">
        <f ca="1">VLOOKUP(B544,'2.Tissue'!$B:$D,2,FALSE)</f>
        <v>OG490</v>
      </c>
      <c r="F544" s="80" t="str">
        <f ca="1">IF(C544&gt;1,_xlfn.CONCAT(B544,"_D",C544),_xlfn.CONCAT(B544,"_D"))</f>
        <v>OG490U_D</v>
      </c>
      <c r="G544" s="58" t="str">
        <f ca="1">VLOOKUP($E544,'1.MetaData'!$B:$H,3,FALSE)</f>
        <v>Callionymus moretonensis</v>
      </c>
      <c r="H544" s="40" t="str">
        <f ca="1">VLOOKUP($E544,'1.MetaData'!$B:$H,4,FALSE)</f>
        <v>Queensland stinkfish</v>
      </c>
      <c r="I544" s="194" t="str">
        <f ca="1">VLOOKUP(DNAEXT[[#This Row],[Sample ID]],'2.Tissue'!B:N,13,FALSE)</f>
        <v>NA</v>
      </c>
      <c r="J544" s="26" t="s">
        <v>3451</v>
      </c>
      <c r="K544" s="173" t="s">
        <v>4067</v>
      </c>
      <c r="L544" s="26" t="s">
        <v>929</v>
      </c>
      <c r="M544" s="26"/>
      <c r="N544" s="169"/>
      <c r="O544" s="170">
        <v>9.1199999999999992</v>
      </c>
      <c r="P544" s="170"/>
      <c r="Q544" s="170"/>
      <c r="R544" s="170"/>
      <c r="S544" s="43">
        <f ca="1">IF(P544="NA", "NA", IF(OR(O544="NA", P544=""), P544, O544/P544))</f>
        <v>0</v>
      </c>
      <c r="T544" s="27">
        <f ca="1">O544*N544</f>
        <v>0</v>
      </c>
      <c r="U544" s="26"/>
      <c r="V544" s="171"/>
      <c r="W544" s="26"/>
      <c r="X544" s="2" t="str" cm="1">
        <f t="array" aca="1" ref="X544" ca="1">IF(B544="","",IF(MAX(IF(B:B=B544,C:C))=C544,"Y","N"))</f>
        <v>Y</v>
      </c>
      <c r="Y544" s="2"/>
      <c r="Z544" s="172"/>
      <c r="AA544" s="2" t="s">
        <v>3145</v>
      </c>
      <c r="AB544" s="2">
        <v>1</v>
      </c>
      <c r="AC544" s="2">
        <v>1</v>
      </c>
      <c r="AD544" s="2" t="s">
        <v>3155</v>
      </c>
      <c r="AE544" s="2" t="s">
        <v>4061</v>
      </c>
    </row>
    <row r="545" spans="1:32" hidden="1" x14ac:dyDescent="0.25">
      <c r="A545" s="115">
        <f ca="1">INDEX('1.MetaData'!A:A, MATCH($E545, '1.MetaData'!$B:$B, 0))</f>
        <v>491</v>
      </c>
      <c r="B545" s="245" t="s">
        <v>4085</v>
      </c>
      <c r="C545" s="14">
        <v>1</v>
      </c>
      <c r="D545" s="14" t="s">
        <v>70</v>
      </c>
      <c r="E545" s="1" t="str">
        <f ca="1">VLOOKUP(B545,'2.Tissue'!$B:$D,2,FALSE)</f>
        <v>OG491</v>
      </c>
      <c r="F545" s="80" t="str">
        <f ca="1">IF(C545&gt;1,_xlfn.CONCAT(B545,"_D",C545),_xlfn.CONCAT(B545,"_D"))</f>
        <v>OG491U_D</v>
      </c>
      <c r="G545" s="58" t="str">
        <f ca="1">VLOOKUP($E545,'1.MetaData'!$B:$H,3,FALSE)</f>
        <v>Carangoides equula</v>
      </c>
      <c r="H545" s="40" t="str">
        <f ca="1">VLOOKUP($E545,'1.MetaData'!$B:$H,4,FALSE)</f>
        <v>Whitefin trevally</v>
      </c>
      <c r="I545" s="194" t="str">
        <f ca="1">VLOOKUP(DNAEXT[[#This Row],[Sample ID]],'2.Tissue'!B:N,13,FALSE)</f>
        <v>NA</v>
      </c>
      <c r="J545" s="26" t="s">
        <v>3451</v>
      </c>
      <c r="K545" s="173" t="s">
        <v>4067</v>
      </c>
      <c r="L545" s="26" t="s">
        <v>929</v>
      </c>
      <c r="M545" s="26"/>
      <c r="N545" s="169"/>
      <c r="O545" s="170">
        <v>46.8</v>
      </c>
      <c r="P545" s="170"/>
      <c r="Q545" s="170"/>
      <c r="R545" s="170"/>
      <c r="S545" s="43">
        <f ca="1">IF(P545="NA", "NA", IF(OR(O545="NA", P545=""), P545, O545/P545))</f>
        <v>0</v>
      </c>
      <c r="T545" s="27">
        <f ca="1">O545*N545</f>
        <v>0</v>
      </c>
      <c r="U545" s="26"/>
      <c r="V545" s="171"/>
      <c r="W545" s="26"/>
      <c r="X545" s="2" t="str" cm="1">
        <f t="array" aca="1" ref="X545" ca="1">IF(B545="","",IF(MAX(IF(B:B=B545,C:C))=C545,"Y","N"))</f>
        <v>Y</v>
      </c>
      <c r="Y545" s="2"/>
      <c r="Z545" s="172"/>
      <c r="AA545" s="2" t="s">
        <v>3145</v>
      </c>
      <c r="AB545" s="2">
        <v>1</v>
      </c>
      <c r="AC545" s="2">
        <v>1</v>
      </c>
      <c r="AD545" s="2" t="s">
        <v>3155</v>
      </c>
      <c r="AE545" s="2" t="s">
        <v>4061</v>
      </c>
    </row>
    <row r="546" spans="1:32" hidden="1" x14ac:dyDescent="0.25">
      <c r="A546" s="115">
        <f ca="1">INDEX('1.MetaData'!A:A, MATCH($E546, '1.MetaData'!$B:$B, 0))</f>
        <v>492</v>
      </c>
      <c r="B546" s="245" t="s">
        <v>4086</v>
      </c>
      <c r="C546" s="14">
        <v>1</v>
      </c>
      <c r="D546" s="14" t="s">
        <v>70</v>
      </c>
      <c r="E546" s="1" t="str">
        <f ca="1">VLOOKUP(B546,'2.Tissue'!$B:$D,2,FALSE)</f>
        <v>OG492</v>
      </c>
      <c r="F546" s="80" t="str">
        <f ca="1">IF(C546&gt;1,_xlfn.CONCAT(B546,"_D",C546),_xlfn.CONCAT(B546,"_D"))</f>
        <v>OG492U_D</v>
      </c>
      <c r="G546" s="58" t="str">
        <f ca="1">VLOOKUP($E546,'1.MetaData'!$B:$H,3,FALSE)</f>
        <v>Carangoides fulvoguttatus</v>
      </c>
      <c r="H546" s="40" t="str">
        <f ca="1">VLOOKUP($E546,'1.MetaData'!$B:$H,4,FALSE)</f>
        <v>Yellowspotted trevally</v>
      </c>
      <c r="I546" s="194" t="str">
        <f ca="1">VLOOKUP(DNAEXT[[#This Row],[Sample ID]],'2.Tissue'!B:N,13,FALSE)</f>
        <v>NA</v>
      </c>
      <c r="J546" s="26" t="s">
        <v>3451</v>
      </c>
      <c r="K546" s="173" t="s">
        <v>4067</v>
      </c>
      <c r="L546" s="26" t="s">
        <v>929</v>
      </c>
      <c r="M546" s="26"/>
      <c r="N546" s="169"/>
      <c r="O546" s="170">
        <v>8.91</v>
      </c>
      <c r="P546" s="170"/>
      <c r="Q546" s="170"/>
      <c r="R546" s="170"/>
      <c r="S546" s="43">
        <f ca="1">IF(P546="NA", "NA", IF(OR(O546="NA", P546=""), P546, O546/P546))</f>
        <v>0</v>
      </c>
      <c r="T546" s="27">
        <f ca="1">O546*N546</f>
        <v>0</v>
      </c>
      <c r="U546" s="26"/>
      <c r="V546" s="171"/>
      <c r="W546" s="26"/>
      <c r="X546" s="2" t="str" cm="1">
        <f t="array" aca="1" ref="X546" ca="1">IF(B546="","",IF(MAX(IF(B:B=B546,C:C))=C546,"Y","N"))</f>
        <v>Y</v>
      </c>
      <c r="Y546" s="2"/>
      <c r="Z546" s="172"/>
      <c r="AA546" s="2" t="s">
        <v>3145</v>
      </c>
      <c r="AB546" s="2">
        <v>1</v>
      </c>
      <c r="AC546" s="2">
        <v>1</v>
      </c>
      <c r="AD546" s="2" t="s">
        <v>3155</v>
      </c>
      <c r="AE546" s="2" t="s">
        <v>4061</v>
      </c>
    </row>
    <row r="547" spans="1:32" hidden="1" x14ac:dyDescent="0.25">
      <c r="A547" s="115">
        <f ca="1">INDEX('1.MetaData'!A:A, MATCH($E547, '1.MetaData'!$B:$B, 0))</f>
        <v>493</v>
      </c>
      <c r="B547" s="245" t="s">
        <v>4087</v>
      </c>
      <c r="C547" s="14">
        <v>1</v>
      </c>
      <c r="D547" s="14" t="s">
        <v>70</v>
      </c>
      <c r="E547" s="1" t="str">
        <f ca="1">VLOOKUP(B547,'2.Tissue'!$B:$D,2,FALSE)</f>
        <v>OG493</v>
      </c>
      <c r="F547" s="80" t="str">
        <f ca="1">IF(C547&gt;1,_xlfn.CONCAT(B547,"_D",C547),_xlfn.CONCAT(B547,"_D"))</f>
        <v>OG493U_D</v>
      </c>
      <c r="G547" s="58" t="str">
        <f ca="1">VLOOKUP($E547,'1.MetaData'!$B:$H,3,FALSE)</f>
        <v>Caranx ignobilis</v>
      </c>
      <c r="H547" s="40" t="str">
        <f ca="1">VLOOKUP($E547,'1.MetaData'!$B:$H,4,FALSE)</f>
        <v>Giant trevally</v>
      </c>
      <c r="I547" s="194" t="str">
        <f ca="1">VLOOKUP(DNAEXT[[#This Row],[Sample ID]],'2.Tissue'!B:N,13,FALSE)</f>
        <v>NA</v>
      </c>
      <c r="J547" s="26" t="s">
        <v>3451</v>
      </c>
      <c r="K547" s="173" t="s">
        <v>4067</v>
      </c>
      <c r="L547" s="26" t="s">
        <v>929</v>
      </c>
      <c r="M547" s="26"/>
      <c r="N547" s="169"/>
      <c r="O547" s="170">
        <v>122</v>
      </c>
      <c r="P547" s="170"/>
      <c r="Q547" s="170"/>
      <c r="R547" s="170"/>
      <c r="S547" s="43">
        <f ca="1">IF(P547="NA", "NA", IF(OR(O547="NA", P547=""), P547, O547/P547))</f>
        <v>0</v>
      </c>
      <c r="T547" s="27">
        <f ca="1">O547*N547</f>
        <v>0</v>
      </c>
      <c r="U547" s="26"/>
      <c r="V547" s="171"/>
      <c r="W547" s="26"/>
      <c r="X547" s="2" t="str" cm="1">
        <f t="array" aca="1" ref="X547" ca="1">IF(B547="","",IF(MAX(IF(B:B=B547,C:C))=C547,"Y","N"))</f>
        <v>Y</v>
      </c>
      <c r="Y547" s="2"/>
      <c r="Z547" s="172"/>
      <c r="AA547" s="2" t="s">
        <v>3145</v>
      </c>
      <c r="AB547" s="2">
        <v>1</v>
      </c>
      <c r="AC547" s="2">
        <v>1</v>
      </c>
      <c r="AD547" s="2" t="s">
        <v>3155</v>
      </c>
      <c r="AE547" s="2" t="s">
        <v>4061</v>
      </c>
    </row>
    <row r="548" spans="1:32" hidden="1" x14ac:dyDescent="0.25">
      <c r="A548" s="115">
        <f ca="1">INDEX('1.MetaData'!A:A, MATCH($E548, '1.MetaData'!$B:$B, 0))</f>
        <v>494</v>
      </c>
      <c r="B548" s="245" t="s">
        <v>4088</v>
      </c>
      <c r="C548" s="14">
        <v>1</v>
      </c>
      <c r="D548" s="14" t="s">
        <v>70</v>
      </c>
      <c r="E548" s="1" t="str">
        <f ca="1">VLOOKUP(B548,'2.Tissue'!$B:$D,2,FALSE)</f>
        <v>OG494</v>
      </c>
      <c r="F548" s="80" t="str">
        <f ca="1">IF(C548&gt;1,_xlfn.CONCAT(B548,"_D",C548),_xlfn.CONCAT(B548,"_D"))</f>
        <v>OG494U_D</v>
      </c>
      <c r="G548" s="58" t="str">
        <f ca="1">VLOOKUP($E548,'1.MetaData'!$B:$H,3,FALSE)</f>
        <v>Cephalopholis boenak</v>
      </c>
      <c r="H548" s="40" t="str">
        <f ca="1">VLOOKUP($E548,'1.MetaData'!$B:$H,4,FALSE)</f>
        <v>Bluelined coralcod</v>
      </c>
      <c r="I548" s="194" t="str">
        <f ca="1">VLOOKUP(DNAEXT[[#This Row],[Sample ID]],'2.Tissue'!B:N,13,FALSE)</f>
        <v>NA</v>
      </c>
      <c r="J548" s="26" t="s">
        <v>3451</v>
      </c>
      <c r="K548" s="173" t="s">
        <v>4067</v>
      </c>
      <c r="L548" s="26" t="s">
        <v>929</v>
      </c>
      <c r="M548" s="26"/>
      <c r="N548" s="169"/>
      <c r="O548" s="170">
        <v>38.200000000000003</v>
      </c>
      <c r="P548" s="170"/>
      <c r="Q548" s="170"/>
      <c r="R548" s="170"/>
      <c r="S548" s="43">
        <f ca="1">IF(P548="NA", "NA", IF(OR(O548="NA", P548=""), P548, O548/P548))</f>
        <v>0</v>
      </c>
      <c r="T548" s="27">
        <f ca="1">O548*N548</f>
        <v>0</v>
      </c>
      <c r="U548" s="26"/>
      <c r="V548" s="171"/>
      <c r="W548" s="26"/>
      <c r="X548" s="2" t="str" cm="1">
        <f t="array" aca="1" ref="X548" ca="1">IF(B548="","",IF(MAX(IF(B:B=B548,C:C))=C548,"Y","N"))</f>
        <v>Y</v>
      </c>
      <c r="Y548" s="2"/>
      <c r="Z548" s="172"/>
      <c r="AA548" s="2" t="s">
        <v>3145</v>
      </c>
      <c r="AB548" s="2">
        <v>1</v>
      </c>
      <c r="AC548" s="2">
        <v>1</v>
      </c>
      <c r="AD548" s="2" t="s">
        <v>3155</v>
      </c>
      <c r="AE548" s="2" t="s">
        <v>4061</v>
      </c>
    </row>
    <row r="549" spans="1:32" hidden="1" x14ac:dyDescent="0.25">
      <c r="A549" s="115">
        <f ca="1">INDEX('1.MetaData'!A:A, MATCH($E549, '1.MetaData'!$B:$B, 0))</f>
        <v>495</v>
      </c>
      <c r="B549" s="245" t="s">
        <v>4089</v>
      </c>
      <c r="C549" s="14">
        <v>1</v>
      </c>
      <c r="D549" s="14" t="s">
        <v>70</v>
      </c>
      <c r="E549" s="1" t="str">
        <f ca="1">VLOOKUP(B549,'2.Tissue'!$B:$D,2,FALSE)</f>
        <v>OG495</v>
      </c>
      <c r="F549" s="80" t="str">
        <f ca="1">IF(C549&gt;1,_xlfn.CONCAT(B549,"_D",C549),_xlfn.CONCAT(B549,"_D"))</f>
        <v>OG495U_D</v>
      </c>
      <c r="G549" s="58" t="str">
        <f ca="1">VLOOKUP($E549,'1.MetaData'!$B:$H,3,FALSE)</f>
        <v>Chaetodermis penicilligerus</v>
      </c>
      <c r="H549" s="40" t="str">
        <f ca="1">VLOOKUP($E549,'1.MetaData'!$B:$H,4,FALSE)</f>
        <v xml:space="preserve">Prickly leatherjacket </v>
      </c>
      <c r="I549" s="194" t="str">
        <f ca="1">VLOOKUP(DNAEXT[[#This Row],[Sample ID]],'2.Tissue'!B:N,13,FALSE)</f>
        <v>NA</v>
      </c>
      <c r="J549" s="26" t="s">
        <v>3451</v>
      </c>
      <c r="K549" s="173" t="s">
        <v>4067</v>
      </c>
      <c r="L549" s="26" t="s">
        <v>929</v>
      </c>
      <c r="M549" s="26"/>
      <c r="N549" s="169"/>
      <c r="O549" s="170">
        <v>64.599999999999994</v>
      </c>
      <c r="P549" s="170"/>
      <c r="Q549" s="170"/>
      <c r="R549" s="170"/>
      <c r="S549" s="43">
        <f ca="1">IF(P549="NA", "NA", IF(OR(O549="NA", P549=""), P549, O549/P549))</f>
        <v>0</v>
      </c>
      <c r="T549" s="27">
        <f ca="1">O549*N549</f>
        <v>0</v>
      </c>
      <c r="U549" s="26"/>
      <c r="V549" s="171"/>
      <c r="W549" s="26"/>
      <c r="X549" s="2" t="str" cm="1">
        <f t="array" aca="1" ref="X549" ca="1">IF(B549="","",IF(MAX(IF(B:B=B549,C:C))=C549,"Y","N"))</f>
        <v>Y</v>
      </c>
      <c r="Y549" s="2"/>
      <c r="Z549" s="172"/>
      <c r="AA549" s="2" t="s">
        <v>3145</v>
      </c>
      <c r="AB549" s="2">
        <v>1</v>
      </c>
      <c r="AC549" s="2">
        <v>1</v>
      </c>
      <c r="AD549" s="2" t="s">
        <v>3155</v>
      </c>
      <c r="AE549" s="2" t="s">
        <v>4061</v>
      </c>
    </row>
    <row r="550" spans="1:32" hidden="1" x14ac:dyDescent="0.25">
      <c r="A550" s="115">
        <f ca="1">INDEX('1.MetaData'!A:A, MATCH($E550, '1.MetaData'!$B:$B, 0))</f>
        <v>496</v>
      </c>
      <c r="B550" s="245" t="s">
        <v>4090</v>
      </c>
      <c r="C550" s="14">
        <v>1</v>
      </c>
      <c r="D550" s="14" t="s">
        <v>70</v>
      </c>
      <c r="E550" s="1" t="str">
        <f ca="1">VLOOKUP(B550,'2.Tissue'!$B:$D,2,FALSE)</f>
        <v>OG496</v>
      </c>
      <c r="F550" s="80" t="str">
        <f ca="1">IF(C550&gt;1,_xlfn.CONCAT(B550,"_D",C550),_xlfn.CONCAT(B550,"_D"))</f>
        <v>OG496U_D</v>
      </c>
      <c r="G550" s="58" t="str">
        <f ca="1">VLOOKUP($E550,'1.MetaData'!$B:$H,3,FALSE)</f>
        <v>Chaetodontoplus duboulayi</v>
      </c>
      <c r="H550" s="40" t="str">
        <f ca="1">VLOOKUP($E550,'1.MetaData'!$B:$H,4,FALSE)</f>
        <v>Scribbled angelfish</v>
      </c>
      <c r="I550" s="194" t="str">
        <f ca="1">VLOOKUP(DNAEXT[[#This Row],[Sample ID]],'2.Tissue'!B:N,13,FALSE)</f>
        <v>NA</v>
      </c>
      <c r="J550" s="26" t="s">
        <v>3451</v>
      </c>
      <c r="K550" s="173" t="s">
        <v>4069</v>
      </c>
      <c r="L550" s="26" t="s">
        <v>929</v>
      </c>
      <c r="M550" s="26"/>
      <c r="N550" s="169"/>
      <c r="O550" s="170">
        <v>175</v>
      </c>
      <c r="P550" s="170"/>
      <c r="Q550" s="170"/>
      <c r="R550" s="170"/>
      <c r="S550" s="43">
        <f ca="1">IF(P550="NA", "NA", IF(OR(O550="NA", P550=""), P550, O550/P550))</f>
        <v>0</v>
      </c>
      <c r="T550" s="27">
        <f ca="1">O550*N550</f>
        <v>0</v>
      </c>
      <c r="U550" s="26"/>
      <c r="V550" s="171"/>
      <c r="W550" s="26"/>
      <c r="X550" s="2" t="str" cm="1">
        <f t="array" aca="1" ref="X550" ca="1">IF(B550="","",IF(MAX(IF(B:B=B550,C:C))=C550,"Y","N"))</f>
        <v>Y</v>
      </c>
      <c r="Y550" s="2"/>
      <c r="Z550" s="172"/>
      <c r="AA550" s="2" t="s">
        <v>3145</v>
      </c>
      <c r="AB550" s="2">
        <v>1</v>
      </c>
      <c r="AC550" s="2">
        <v>1</v>
      </c>
      <c r="AD550" s="2" t="s">
        <v>3155</v>
      </c>
      <c r="AE550" s="2" t="s">
        <v>4061</v>
      </c>
    </row>
    <row r="551" spans="1:32" hidden="1" x14ac:dyDescent="0.25">
      <c r="A551" s="115">
        <f ca="1">INDEX('1.MetaData'!A:A, MATCH($E551, '1.MetaData'!$B:$B, 0))</f>
        <v>497</v>
      </c>
      <c r="B551" s="245" t="s">
        <v>4091</v>
      </c>
      <c r="C551" s="14">
        <v>1</v>
      </c>
      <c r="D551" s="14" t="s">
        <v>70</v>
      </c>
      <c r="E551" s="1" t="str">
        <f ca="1">VLOOKUP(B551,'2.Tissue'!$B:$D,2,FALSE)</f>
        <v>OG497</v>
      </c>
      <c r="F551" s="80" t="str">
        <f ca="1">IF(C551&gt;1,_xlfn.CONCAT(B551,"_D",C551),_xlfn.CONCAT(B551,"_D"))</f>
        <v>OG497U_D</v>
      </c>
      <c r="G551" s="58" t="str">
        <f ca="1">VLOOKUP($E551,'1.MetaData'!$B:$H,3,FALSE)</f>
        <v>Chaetodontoplus duboulayi</v>
      </c>
      <c r="H551" s="40" t="str">
        <f ca="1">VLOOKUP($E551,'1.MetaData'!$B:$H,4,FALSE)</f>
        <v>Scribbled angelfish</v>
      </c>
      <c r="I551" s="194" t="str">
        <f ca="1">VLOOKUP(DNAEXT[[#This Row],[Sample ID]],'2.Tissue'!B:N,13,FALSE)</f>
        <v>NA</v>
      </c>
      <c r="J551" s="26" t="s">
        <v>3451</v>
      </c>
      <c r="K551" s="173" t="s">
        <v>4067</v>
      </c>
      <c r="L551" s="26" t="s">
        <v>929</v>
      </c>
      <c r="M551" s="26"/>
      <c r="N551" s="169"/>
      <c r="O551" s="170">
        <v>6.05</v>
      </c>
      <c r="P551" s="170"/>
      <c r="Q551" s="170"/>
      <c r="R551" s="170"/>
      <c r="S551" s="43">
        <f ca="1">IF(P551="NA", "NA", IF(OR(O551="NA", P551=""), P551, O551/P551))</f>
        <v>0</v>
      </c>
      <c r="T551" s="27">
        <f ca="1">O551*N551</f>
        <v>0</v>
      </c>
      <c r="U551" s="26"/>
      <c r="V551" s="171"/>
      <c r="W551" s="26"/>
      <c r="X551" s="2" t="str" cm="1">
        <f t="array" aca="1" ref="X551" ca="1">IF(B551="","",IF(MAX(IF(B:B=B551,C:C))=C551,"Y","N"))</f>
        <v>Y</v>
      </c>
      <c r="Y551" s="2"/>
      <c r="Z551" s="172"/>
      <c r="AA551" s="2" t="s">
        <v>3145</v>
      </c>
      <c r="AB551" s="2">
        <v>1</v>
      </c>
      <c r="AC551" s="2">
        <v>1</v>
      </c>
      <c r="AD551" s="2" t="s">
        <v>3155</v>
      </c>
      <c r="AE551" s="2" t="s">
        <v>4061</v>
      </c>
    </row>
    <row r="552" spans="1:32" hidden="1" x14ac:dyDescent="0.25">
      <c r="A552" s="115">
        <f ca="1">INDEX('1.MetaData'!A:A, MATCH($E552, '1.MetaData'!$B:$B, 0))</f>
        <v>498</v>
      </c>
      <c r="B552" s="245" t="s">
        <v>4092</v>
      </c>
      <c r="C552" s="14">
        <v>1</v>
      </c>
      <c r="D552" s="14" t="s">
        <v>70</v>
      </c>
      <c r="E552" s="1" t="str">
        <f ca="1">VLOOKUP(B552,'2.Tissue'!$B:$D,2,FALSE)</f>
        <v>OG498</v>
      </c>
      <c r="F552" s="80" t="str">
        <f ca="1">IF(C552&gt;1,_xlfn.CONCAT(B552,"_D",C552),_xlfn.CONCAT(B552,"_D"))</f>
        <v>OG498U_D</v>
      </c>
      <c r="G552" s="58" t="str">
        <f ca="1">VLOOKUP($E552,'1.MetaData'!$B:$H,3,FALSE)</f>
        <v>Chelmon rostratus</v>
      </c>
      <c r="H552" s="40" t="str">
        <f ca="1">VLOOKUP($E552,'1.MetaData'!$B:$H,4,FALSE)</f>
        <v>Copperband butterflyfish</v>
      </c>
      <c r="I552" s="194" t="str">
        <f ca="1">VLOOKUP(DNAEXT[[#This Row],[Sample ID]],'2.Tissue'!B:N,13,FALSE)</f>
        <v>NA</v>
      </c>
      <c r="J552" s="26" t="s">
        <v>3451</v>
      </c>
      <c r="K552" s="173" t="s">
        <v>4067</v>
      </c>
      <c r="L552" s="26" t="s">
        <v>929</v>
      </c>
      <c r="M552" s="26"/>
      <c r="N552" s="169"/>
      <c r="O552" s="170">
        <v>9.84</v>
      </c>
      <c r="P552" s="170"/>
      <c r="Q552" s="170"/>
      <c r="R552" s="170"/>
      <c r="S552" s="43">
        <f ca="1">IF(P552="NA", "NA", IF(OR(O552="NA", P552=""), P552, O552/P552))</f>
        <v>0</v>
      </c>
      <c r="T552" s="27">
        <f ca="1">O552*N552</f>
        <v>0</v>
      </c>
      <c r="U552" s="26"/>
      <c r="V552" s="171"/>
      <c r="W552" s="26"/>
      <c r="X552" s="2" t="str" cm="1">
        <f t="array" aca="1" ref="X552" ca="1">IF(B552="","",IF(MAX(IF(B:B=B552,C:C))=C552,"Y","N"))</f>
        <v>Y</v>
      </c>
      <c r="Y552" s="2"/>
      <c r="Z552" s="172"/>
      <c r="AA552" s="2" t="s">
        <v>3145</v>
      </c>
      <c r="AB552" s="2">
        <v>1</v>
      </c>
      <c r="AC552" s="2">
        <v>1</v>
      </c>
      <c r="AD552" s="2" t="s">
        <v>3155</v>
      </c>
      <c r="AE552" s="2" t="s">
        <v>4061</v>
      </c>
    </row>
    <row r="553" spans="1:32" hidden="1" x14ac:dyDescent="0.25">
      <c r="A553" s="115">
        <f ca="1">INDEX('1.MetaData'!A:A, MATCH($E553, '1.MetaData'!$B:$B, 0))</f>
        <v>499</v>
      </c>
      <c r="B553" s="245" t="s">
        <v>4093</v>
      </c>
      <c r="C553" s="14">
        <v>1</v>
      </c>
      <c r="D553" s="14" t="s">
        <v>70</v>
      </c>
      <c r="E553" s="1" t="str">
        <f ca="1">VLOOKUP(B553,'2.Tissue'!$B:$D,2,FALSE)</f>
        <v>OG499</v>
      </c>
      <c r="F553" s="80" t="str">
        <f ca="1">IF(C553&gt;1,_xlfn.CONCAT(B553,"_D",C553),_xlfn.CONCAT(B553,"_D"))</f>
        <v>OG499U_D</v>
      </c>
      <c r="G553" s="58" t="str">
        <f ca="1">VLOOKUP($E553,'1.MetaData'!$B:$H,3,FALSE)</f>
        <v>Ctenochaetus</v>
      </c>
      <c r="H553" s="40">
        <f ca="1">VLOOKUP($E553,'1.MetaData'!$B:$H,4,FALSE)</f>
        <v>0</v>
      </c>
      <c r="I553" s="194" t="str">
        <f ca="1">VLOOKUP(DNAEXT[[#This Row],[Sample ID]],'2.Tissue'!B:N,13,FALSE)</f>
        <v>NA</v>
      </c>
      <c r="J553" s="26" t="s">
        <v>3451</v>
      </c>
      <c r="K553" s="173" t="s">
        <v>4069</v>
      </c>
      <c r="L553" s="26" t="s">
        <v>929</v>
      </c>
      <c r="M553" s="26"/>
      <c r="N553" s="169"/>
      <c r="O553" s="170"/>
      <c r="P553" s="170"/>
      <c r="Q553" s="170"/>
      <c r="R553" s="170"/>
      <c r="S553" s="43">
        <f ca="1">IF(P553="NA", "NA", IF(OR(O553="NA", P553=""), P553, O553/P553))</f>
        <v>0</v>
      </c>
      <c r="T553" s="27">
        <f ca="1">O553*N553</f>
        <v>0</v>
      </c>
      <c r="U553" s="26"/>
      <c r="V553" s="171"/>
      <c r="W553" s="26"/>
      <c r="X553" s="2" t="str" cm="1">
        <f t="array" aca="1" ref="X553" ca="1">IF(B553="","",IF(MAX(IF(B:B=B553,C:C))=C553,"Y","N"))</f>
        <v>Y</v>
      </c>
      <c r="Y553" s="2"/>
      <c r="Z553" s="172"/>
      <c r="AA553" s="2" t="s">
        <v>3145</v>
      </c>
      <c r="AB553" s="2">
        <v>1</v>
      </c>
      <c r="AC553" s="2">
        <v>1</v>
      </c>
      <c r="AD553" s="2" t="s">
        <v>3155</v>
      </c>
      <c r="AE553" s="2" t="s">
        <v>4061</v>
      </c>
    </row>
    <row r="554" spans="1:32" hidden="1" x14ac:dyDescent="0.25">
      <c r="A554" s="115">
        <f ca="1">INDEX('1.MetaData'!A:A, MATCH($E554, '1.MetaData'!$B:$B, 0))</f>
        <v>500</v>
      </c>
      <c r="B554" s="245" t="s">
        <v>4094</v>
      </c>
      <c r="C554" s="14">
        <v>1</v>
      </c>
      <c r="D554" s="14" t="s">
        <v>70</v>
      </c>
      <c r="E554" s="1" t="str">
        <f ca="1">VLOOKUP(B554,'2.Tissue'!$B:$D,2,FALSE)</f>
        <v>OG500</v>
      </c>
      <c r="F554" s="80" t="str">
        <f ca="1">IF(C554&gt;1,_xlfn.CONCAT(B554,"_D",C554),_xlfn.CONCAT(B554,"_D"))</f>
        <v>OG500U_D</v>
      </c>
      <c r="G554" s="58" t="str">
        <f ca="1">VLOOKUP($E554,'1.MetaData'!$B:$H,3,FALSE)</f>
        <v>Epinephelus multinotatus</v>
      </c>
      <c r="H554" s="40" t="str">
        <f ca="1">VLOOKUP($E554,'1.MetaData'!$B:$H,4,FALSE)</f>
        <v>White-blotched grouper</v>
      </c>
      <c r="I554" s="194" t="str">
        <f ca="1">VLOOKUP(DNAEXT[[#This Row],[Sample ID]],'2.Tissue'!B:N,13,FALSE)</f>
        <v>NA</v>
      </c>
      <c r="J554" s="26" t="s">
        <v>3451</v>
      </c>
      <c r="K554" s="173" t="s">
        <v>4069</v>
      </c>
      <c r="L554" s="26" t="s">
        <v>929</v>
      </c>
      <c r="M554" s="26"/>
      <c r="N554" s="169"/>
      <c r="O554" s="170"/>
      <c r="P554" s="170"/>
      <c r="Q554" s="170"/>
      <c r="R554" s="170"/>
      <c r="S554" s="43">
        <f ca="1">IF(P554="NA", "NA", IF(OR(O554="NA", P554=""), P554, O554/P554))</f>
        <v>0</v>
      </c>
      <c r="T554" s="27">
        <f ca="1">O554*N554</f>
        <v>0</v>
      </c>
      <c r="U554" s="26"/>
      <c r="V554" s="171"/>
      <c r="W554" s="26"/>
      <c r="X554" s="2" t="str" cm="1">
        <f t="array" aca="1" ref="X554" ca="1">IF(B554="","",IF(MAX(IF(B:B=B554,C:C))=C554,"Y","N"))</f>
        <v>Y</v>
      </c>
      <c r="Y554" s="2"/>
      <c r="Z554" s="172"/>
      <c r="AA554" s="2" t="s">
        <v>3145</v>
      </c>
      <c r="AB554" s="2">
        <v>1</v>
      </c>
      <c r="AC554" s="2">
        <v>1</v>
      </c>
      <c r="AD554" s="2" t="s">
        <v>3155</v>
      </c>
      <c r="AE554" s="2" t="s">
        <v>4061</v>
      </c>
    </row>
    <row r="555" spans="1:32" hidden="1" x14ac:dyDescent="0.25">
      <c r="A555" s="115">
        <f ca="1">INDEX('1.MetaData'!A:A, MATCH($E555, '1.MetaData'!$B:$B, 0))</f>
        <v>501</v>
      </c>
      <c r="B555" s="245" t="s">
        <v>4095</v>
      </c>
      <c r="C555" s="14">
        <v>1</v>
      </c>
      <c r="D555" s="14" t="s">
        <v>70</v>
      </c>
      <c r="E555" s="1" t="str">
        <f ca="1">VLOOKUP(B555,'2.Tissue'!$B:$D,2,FALSE)</f>
        <v>OG501</v>
      </c>
      <c r="F555" s="80" t="str">
        <f ca="1">IF(C555&gt;1,_xlfn.CONCAT(B555,"_D",C555),_xlfn.CONCAT(B555,"_D"))</f>
        <v>OG501U_D</v>
      </c>
      <c r="G555" s="58" t="str">
        <f ca="1">VLOOKUP($E555,'1.MetaData'!$B:$H,3,FALSE)</f>
        <v>Feroxodon multistriatus</v>
      </c>
      <c r="H555" s="40" t="str">
        <f ca="1">VLOOKUP($E555,'1.MetaData'!$B:$H,4,FALSE)</f>
        <v xml:space="preserve">Manystriped blowfish </v>
      </c>
      <c r="I555" s="194" t="str">
        <f ca="1">VLOOKUP(DNAEXT[[#This Row],[Sample ID]],'2.Tissue'!B:N,13,FALSE)</f>
        <v>NA</v>
      </c>
      <c r="J555" s="26" t="s">
        <v>3451</v>
      </c>
      <c r="K555" s="173" t="s">
        <v>4067</v>
      </c>
      <c r="L555" s="26" t="s">
        <v>929</v>
      </c>
      <c r="M555" s="26"/>
      <c r="N555" s="169"/>
      <c r="O555" s="170"/>
      <c r="P555" s="170"/>
      <c r="Q555" s="170"/>
      <c r="R555" s="170"/>
      <c r="S555" s="43">
        <f ca="1">IF(P555="NA", "NA", IF(OR(O555="NA", P555=""), P555, O555/P555))</f>
        <v>0</v>
      </c>
      <c r="T555" s="27">
        <f ca="1">O555*N555</f>
        <v>0</v>
      </c>
      <c r="U555" s="26"/>
      <c r="V555" s="171"/>
      <c r="W555" s="26"/>
      <c r="X555" s="2" t="str" cm="1">
        <f t="array" aca="1" ref="X555" ca="1">IF(B555="","",IF(MAX(IF(B:B=B555,C:C))=C555,"Y","N"))</f>
        <v>Y</v>
      </c>
      <c r="Y555" s="2"/>
      <c r="Z555" s="172"/>
      <c r="AA555" s="2" t="s">
        <v>3145</v>
      </c>
      <c r="AB555" s="2">
        <v>1</v>
      </c>
      <c r="AC555" s="2">
        <v>1</v>
      </c>
      <c r="AD555" s="2" t="s">
        <v>3155</v>
      </c>
      <c r="AE555" s="2" t="s">
        <v>4061</v>
      </c>
    </row>
    <row r="556" spans="1:32" hidden="1" x14ac:dyDescent="0.25">
      <c r="A556" s="115">
        <f ca="1">INDEX('1.MetaData'!A:A, MATCH($E556, '1.MetaData'!$B:$B, 0))</f>
        <v>502</v>
      </c>
      <c r="B556" s="245" t="s">
        <v>4096</v>
      </c>
      <c r="C556" s="14">
        <v>1</v>
      </c>
      <c r="D556" s="14" t="s">
        <v>70</v>
      </c>
      <c r="E556" s="1" t="str">
        <f ca="1">VLOOKUP(B556,'2.Tissue'!$B:$D,2,FALSE)</f>
        <v>OG502</v>
      </c>
      <c r="F556" s="80" t="str">
        <f ca="1">IF(C556&gt;1,_xlfn.CONCAT(B556,"_D",C556),_xlfn.CONCAT(B556,"_D"))</f>
        <v>OG502U_D</v>
      </c>
      <c r="G556" s="58" t="str">
        <f ca="1">VLOOKUP($E556,'1.MetaData'!$B:$H,3,FALSE)</f>
        <v>Labroides dimidiatus</v>
      </c>
      <c r="H556" s="40" t="str">
        <f ca="1">VLOOKUP($E556,'1.MetaData'!$B:$H,4,FALSE)</f>
        <v>Bluestreak cleaner wrasse</v>
      </c>
      <c r="I556" s="194" t="str">
        <f ca="1">VLOOKUP(DNAEXT[[#This Row],[Sample ID]],'2.Tissue'!B:N,13,FALSE)</f>
        <v>NA</v>
      </c>
      <c r="J556" s="26" t="s">
        <v>3451</v>
      </c>
      <c r="K556" s="173" t="s">
        <v>4069</v>
      </c>
      <c r="L556" s="26" t="s">
        <v>929</v>
      </c>
      <c r="M556" s="26"/>
      <c r="N556" s="169"/>
      <c r="O556" s="170"/>
      <c r="P556" s="170"/>
      <c r="Q556" s="170"/>
      <c r="R556" s="170"/>
      <c r="S556" s="43">
        <f ca="1">IF(P556="NA", "NA", IF(OR(O556="NA", P556=""), P556, O556/P556))</f>
        <v>0</v>
      </c>
      <c r="T556" s="27">
        <f ca="1">O556*N556</f>
        <v>0</v>
      </c>
      <c r="U556" s="26"/>
      <c r="V556" s="171"/>
      <c r="W556" s="26"/>
      <c r="X556" s="2" t="str" cm="1">
        <f t="array" aca="1" ref="X556" ca="1">IF(B556="","",IF(MAX(IF(B:B=B556,C:C))=C556,"Y","N"))</f>
        <v>Y</v>
      </c>
      <c r="Y556" s="2"/>
      <c r="Z556" s="172"/>
      <c r="AA556" s="2" t="s">
        <v>3145</v>
      </c>
      <c r="AB556" s="2">
        <v>1</v>
      </c>
      <c r="AC556" s="2">
        <v>1</v>
      </c>
      <c r="AD556" s="2" t="s">
        <v>3155</v>
      </c>
      <c r="AE556" s="2" t="s">
        <v>4061</v>
      </c>
      <c r="AF556" t="s">
        <v>4097</v>
      </c>
    </row>
    <row r="557" spans="1:32" hidden="1" x14ac:dyDescent="0.25">
      <c r="A557" s="115">
        <f ca="1">INDEX('1.MetaData'!A:A, MATCH($E557, '1.MetaData'!$B:$B, 0))</f>
        <v>503</v>
      </c>
      <c r="B557" s="245" t="s">
        <v>4098</v>
      </c>
      <c r="C557" s="14">
        <v>1</v>
      </c>
      <c r="D557" s="14" t="s">
        <v>70</v>
      </c>
      <c r="E557" s="1" t="str">
        <f ca="1">VLOOKUP(B557,'2.Tissue'!$B:$D,2,FALSE)</f>
        <v>OG503</v>
      </c>
      <c r="F557" s="80" t="str">
        <f ca="1">IF(C557&gt;1,_xlfn.CONCAT(B557,"_D",C557),_xlfn.CONCAT(B557,"_D"))</f>
        <v>OG503U_D</v>
      </c>
      <c r="G557" s="58" t="str">
        <f ca="1">VLOOKUP($E557,'1.MetaData'!$B:$H,3,FALSE)</f>
        <v>Liza vaigiensis</v>
      </c>
      <c r="H557" s="40" t="str">
        <f ca="1">VLOOKUP($E557,'1.MetaData'!$B:$H,4,FALSE)</f>
        <v>Diamond-scale mullet</v>
      </c>
      <c r="I557" s="194" t="str">
        <f ca="1">VLOOKUP(DNAEXT[[#This Row],[Sample ID]],'2.Tissue'!B:N,13,FALSE)</f>
        <v>NA</v>
      </c>
      <c r="J557" s="26" t="s">
        <v>3451</v>
      </c>
      <c r="K557" s="173" t="s">
        <v>4067</v>
      </c>
      <c r="L557" s="26" t="s">
        <v>929</v>
      </c>
      <c r="M557" s="26"/>
      <c r="N557" s="169"/>
      <c r="O557" s="170"/>
      <c r="P557" s="170"/>
      <c r="Q557" s="170"/>
      <c r="R557" s="170"/>
      <c r="S557" s="43">
        <f ca="1">IF(P557="NA", "NA", IF(OR(O557="NA", P557=""), P557, O557/P557))</f>
        <v>0</v>
      </c>
      <c r="T557" s="27">
        <f ca="1">O557*N557</f>
        <v>0</v>
      </c>
      <c r="U557" s="26"/>
      <c r="V557" s="171"/>
      <c r="W557" s="26"/>
      <c r="X557" s="2" t="str" cm="1">
        <f t="array" aca="1" ref="X557" ca="1">IF(B557="","",IF(MAX(IF(B:B=B557,C:C))=C557,"Y","N"))</f>
        <v>Y</v>
      </c>
      <c r="Y557" s="2"/>
      <c r="Z557" s="172"/>
      <c r="AA557" s="2" t="s">
        <v>3145</v>
      </c>
      <c r="AB557" s="2">
        <v>1</v>
      </c>
      <c r="AC557" s="2">
        <v>1</v>
      </c>
      <c r="AD557" s="2" t="s">
        <v>3155</v>
      </c>
      <c r="AE557" s="2" t="s">
        <v>4061</v>
      </c>
      <c r="AF557" t="s">
        <v>4099</v>
      </c>
    </row>
    <row r="558" spans="1:32" hidden="1" x14ac:dyDescent="0.25">
      <c r="A558" s="115">
        <f ca="1">INDEX('1.MetaData'!A:A, MATCH($E558, '1.MetaData'!$B:$B, 0))</f>
        <v>504</v>
      </c>
      <c r="B558" s="245" t="s">
        <v>4100</v>
      </c>
      <c r="C558" s="14">
        <v>1</v>
      </c>
      <c r="D558" s="14" t="s">
        <v>70</v>
      </c>
      <c r="E558" s="1" t="str">
        <f ca="1">VLOOKUP(B558,'2.Tissue'!$B:$D,2,FALSE)</f>
        <v>OG504</v>
      </c>
      <c r="F558" s="80" t="str">
        <f ca="1">IF(C558&gt;1,_xlfn.CONCAT(B558,"_D",C558),_xlfn.CONCAT(B558,"_D"))</f>
        <v>OG504U_D</v>
      </c>
      <c r="G558" s="58" t="str">
        <f ca="1">VLOOKUP($E558,'1.MetaData'!$B:$H,3,FALSE)</f>
        <v>Parachaetodon ocellatus</v>
      </c>
      <c r="H558" s="40" t="str">
        <f ca="1">VLOOKUP($E558,'1.MetaData'!$B:$H,4,FALSE)</f>
        <v xml:space="preserve">Spotfin butterflyfish </v>
      </c>
      <c r="I558" s="194" t="str">
        <f ca="1">VLOOKUP(DNAEXT[[#This Row],[Sample ID]],'2.Tissue'!B:N,13,FALSE)</f>
        <v>NA</v>
      </c>
      <c r="J558" s="26" t="s">
        <v>3451</v>
      </c>
      <c r="K558" s="173" t="s">
        <v>4067</v>
      </c>
      <c r="L558" s="26" t="s">
        <v>929</v>
      </c>
      <c r="M558" s="26"/>
      <c r="N558" s="169"/>
      <c r="O558" s="170"/>
      <c r="P558" s="170"/>
      <c r="Q558" s="170"/>
      <c r="R558" s="170"/>
      <c r="S558" s="43">
        <f ca="1">IF(P558="NA", "NA", IF(OR(O558="NA", P558=""), P558, O558/P558))</f>
        <v>0</v>
      </c>
      <c r="T558" s="27">
        <f ca="1">O558*N558</f>
        <v>0</v>
      </c>
      <c r="U558" s="26"/>
      <c r="V558" s="171"/>
      <c r="W558" s="26"/>
      <c r="X558" s="2" t="str" cm="1">
        <f t="array" aca="1" ref="X558" ca="1">IF(B558="","",IF(MAX(IF(B:B=B558,C:C))=C558,"Y","N"))</f>
        <v>Y</v>
      </c>
      <c r="Y558" s="2"/>
      <c r="Z558" s="172"/>
      <c r="AA558" s="2" t="s">
        <v>3145</v>
      </c>
      <c r="AB558" s="2">
        <v>1</v>
      </c>
      <c r="AC558" s="2">
        <v>1</v>
      </c>
      <c r="AD558" s="2" t="s">
        <v>3155</v>
      </c>
      <c r="AE558" s="2" t="s">
        <v>4061</v>
      </c>
    </row>
    <row r="559" spans="1:32" hidden="1" x14ac:dyDescent="0.25">
      <c r="A559" s="115">
        <f ca="1">INDEX('1.MetaData'!A:A, MATCH($E559, '1.MetaData'!$B:$B, 0))</f>
        <v>505</v>
      </c>
      <c r="B559" s="245" t="s">
        <v>4101</v>
      </c>
      <c r="C559" s="14">
        <v>1</v>
      </c>
      <c r="D559" s="14" t="s">
        <v>70</v>
      </c>
      <c r="E559" s="1" t="str">
        <f ca="1">VLOOKUP(B559,'2.Tissue'!$B:$D,2,FALSE)</f>
        <v>OG505</v>
      </c>
      <c r="F559" s="80" t="str">
        <f ca="1">IF(C559&gt;1,_xlfn.CONCAT(B559,"_D",C559),_xlfn.CONCAT(B559,"_D"))</f>
        <v>OG505U_D</v>
      </c>
      <c r="G559" s="58" t="str">
        <f ca="1">VLOOKUP($E559,'1.MetaData'!$B:$H,3,FALSE)</f>
        <v>Pempheris klunzingeri</v>
      </c>
      <c r="H559" s="40" t="str">
        <f ca="1">VLOOKUP($E559,'1.MetaData'!$B:$H,4,FALSE)</f>
        <v xml:space="preserve">Klunzinger's bullseye </v>
      </c>
      <c r="I559" s="194" t="str">
        <f ca="1">VLOOKUP(DNAEXT[[#This Row],[Sample ID]],'2.Tissue'!B:N,13,FALSE)</f>
        <v>NA</v>
      </c>
      <c r="J559" s="26" t="s">
        <v>3451</v>
      </c>
      <c r="K559" s="173" t="s">
        <v>4067</v>
      </c>
      <c r="L559" s="26" t="s">
        <v>929</v>
      </c>
      <c r="M559" s="26"/>
      <c r="N559" s="169"/>
      <c r="O559" s="170"/>
      <c r="P559" s="170"/>
      <c r="Q559" s="170"/>
      <c r="R559" s="170"/>
      <c r="S559" s="43">
        <f ca="1">IF(P559="NA", "NA", IF(OR(O559="NA", P559=""), P559, O559/P559))</f>
        <v>0</v>
      </c>
      <c r="T559" s="27">
        <f ca="1">O559*N559</f>
        <v>0</v>
      </c>
      <c r="U559" s="26"/>
      <c r="V559" s="171"/>
      <c r="W559" s="26"/>
      <c r="X559" s="2" t="str" cm="1">
        <f t="array" aca="1" ref="X559" ca="1">IF(B559="","",IF(MAX(IF(B:B=B559,C:C))=C559,"Y","N"))</f>
        <v>Y</v>
      </c>
      <c r="Y559" s="2"/>
      <c r="Z559" s="172"/>
      <c r="AA559" s="2" t="s">
        <v>3145</v>
      </c>
      <c r="AB559" s="2">
        <v>1</v>
      </c>
      <c r="AC559" s="2">
        <v>1</v>
      </c>
      <c r="AD559" s="2" t="s">
        <v>3155</v>
      </c>
      <c r="AE559" s="2" t="s">
        <v>4061</v>
      </c>
    </row>
    <row r="560" spans="1:32" hidden="1" x14ac:dyDescent="0.25">
      <c r="A560" s="115">
        <f ca="1">INDEX('1.MetaData'!A:A, MATCH($E560, '1.MetaData'!$B:$B, 0))</f>
        <v>506</v>
      </c>
      <c r="B560" s="245" t="s">
        <v>4102</v>
      </c>
      <c r="C560" s="14">
        <v>1</v>
      </c>
      <c r="D560" s="14" t="s">
        <v>70</v>
      </c>
      <c r="E560" s="1" t="str">
        <f ca="1">VLOOKUP(B560,'2.Tissue'!$B:$D,2,FALSE)</f>
        <v>OG506</v>
      </c>
      <c r="F560" s="80" t="str">
        <f ca="1">IF(C560&gt;1,_xlfn.CONCAT(B560,"_D",C560),_xlfn.CONCAT(B560,"_D"))</f>
        <v>OG506U_D</v>
      </c>
      <c r="G560" s="58" t="str">
        <f ca="1">VLOOKUP($E560,'1.MetaData'!$B:$H,3,FALSE)</f>
        <v>Plectorhinchus flavomaculatus</v>
      </c>
      <c r="H560" s="40" t="str">
        <f ca="1">VLOOKUP($E560,'1.MetaData'!$B:$H,4,FALSE)</f>
        <v>Goldspotted sweetlips</v>
      </c>
      <c r="I560" s="194" t="str">
        <f ca="1">VLOOKUP(DNAEXT[[#This Row],[Sample ID]],'2.Tissue'!B:N,13,FALSE)</f>
        <v>NA</v>
      </c>
      <c r="J560" s="26" t="s">
        <v>3451</v>
      </c>
      <c r="K560" s="173" t="s">
        <v>4069</v>
      </c>
      <c r="L560" s="26" t="s">
        <v>929</v>
      </c>
      <c r="M560" s="26"/>
      <c r="N560" s="169"/>
      <c r="O560" s="170"/>
      <c r="P560" s="170"/>
      <c r="Q560" s="170"/>
      <c r="R560" s="170"/>
      <c r="S560" s="43">
        <f ca="1">IF(P560="NA", "NA", IF(OR(O560="NA", P560=""), P560, O560/P560))</f>
        <v>0</v>
      </c>
      <c r="T560" s="27">
        <f ca="1">O560*N560</f>
        <v>0</v>
      </c>
      <c r="U560" s="26"/>
      <c r="V560" s="171"/>
      <c r="W560" s="26"/>
      <c r="X560" s="2" t="str" cm="1">
        <f t="array" aca="1" ref="X560" ca="1">IF(B560="","",IF(MAX(IF(B:B=B560,C:C))=C560,"Y","N"))</f>
        <v>Y</v>
      </c>
      <c r="Y560" s="2"/>
      <c r="Z560" s="172"/>
      <c r="AA560" s="2" t="s">
        <v>3145</v>
      </c>
      <c r="AB560" s="2">
        <v>1</v>
      </c>
      <c r="AC560" s="2">
        <v>1</v>
      </c>
      <c r="AD560" s="2" t="s">
        <v>3155</v>
      </c>
      <c r="AE560" s="2" t="s">
        <v>4061</v>
      </c>
    </row>
    <row r="561" spans="1:32" hidden="1" x14ac:dyDescent="0.25">
      <c r="A561" s="115">
        <f ca="1">INDEX('1.MetaData'!A:A, MATCH($E561, '1.MetaData'!$B:$B, 0))</f>
        <v>507</v>
      </c>
      <c r="B561" s="245" t="s">
        <v>4103</v>
      </c>
      <c r="C561" s="14">
        <v>1</v>
      </c>
      <c r="D561" s="14" t="s">
        <v>70</v>
      </c>
      <c r="E561" s="1" t="str">
        <f ca="1">VLOOKUP(B561,'2.Tissue'!$B:$D,2,FALSE)</f>
        <v>OG507</v>
      </c>
      <c r="F561" s="80" t="str">
        <f ca="1">IF(C561&gt;1,_xlfn.CONCAT(B561,"_D",C561),_xlfn.CONCAT(B561,"_D"))</f>
        <v>OG507U_D</v>
      </c>
      <c r="G561" s="58" t="str">
        <f ca="1">VLOOKUP($E561,'1.MetaData'!$B:$H,3,FALSE)</f>
        <v>Plectropomus maculatus</v>
      </c>
      <c r="H561" s="40" t="str">
        <f ca="1">VLOOKUP($E561,'1.MetaData'!$B:$H,4,FALSE)</f>
        <v>Spotted coralgrouper</v>
      </c>
      <c r="I561" s="194" t="str">
        <f ca="1">VLOOKUP(DNAEXT[[#This Row],[Sample ID]],'2.Tissue'!B:N,13,FALSE)</f>
        <v>NA</v>
      </c>
      <c r="J561" s="26" t="s">
        <v>3451</v>
      </c>
      <c r="K561" s="173" t="s">
        <v>4069</v>
      </c>
      <c r="L561" s="26" t="s">
        <v>929</v>
      </c>
      <c r="M561" s="26"/>
      <c r="N561" s="169"/>
      <c r="O561" s="170"/>
      <c r="P561" s="170"/>
      <c r="Q561" s="170"/>
      <c r="R561" s="170"/>
      <c r="S561" s="43">
        <f ca="1">IF(P561="NA", "NA", IF(OR(O561="NA", P561=""), P561, O561/P561))</f>
        <v>0</v>
      </c>
      <c r="T561" s="27">
        <f ca="1">O561*N561</f>
        <v>0</v>
      </c>
      <c r="U561" s="26"/>
      <c r="V561" s="171"/>
      <c r="W561" s="26"/>
      <c r="X561" s="2" t="str" cm="1">
        <f t="array" aca="1" ref="X561" ca="1">IF(B561="","",IF(MAX(IF(B:B=B561,C:C))=C561,"Y","N"))</f>
        <v>Y</v>
      </c>
      <c r="Y561" s="2"/>
      <c r="Z561" s="172"/>
      <c r="AA561" s="2" t="s">
        <v>3145</v>
      </c>
      <c r="AB561" s="2">
        <v>1</v>
      </c>
      <c r="AC561" s="2">
        <v>1</v>
      </c>
      <c r="AD561" s="2" t="s">
        <v>3155</v>
      </c>
      <c r="AE561" s="2" t="s">
        <v>4061</v>
      </c>
      <c r="AF561" t="s">
        <v>4104</v>
      </c>
    </row>
    <row r="562" spans="1:32" hidden="1" x14ac:dyDescent="0.25">
      <c r="A562" s="115">
        <f ca="1">INDEX('1.MetaData'!A:A, MATCH($E562, '1.MetaData'!$B:$B, 0))</f>
        <v>508</v>
      </c>
      <c r="B562" s="245" t="s">
        <v>4105</v>
      </c>
      <c r="C562" s="14">
        <v>1</v>
      </c>
      <c r="D562" s="14" t="s">
        <v>70</v>
      </c>
      <c r="E562" s="1" t="str">
        <f ca="1">VLOOKUP(B562,'2.Tissue'!$B:$D,2,FALSE)</f>
        <v>OG508</v>
      </c>
      <c r="F562" s="80" t="str">
        <f ca="1">IF(C562&gt;1,_xlfn.CONCAT(B562,"_D",C562),_xlfn.CONCAT(B562,"_D"))</f>
        <v>OG508U_D</v>
      </c>
      <c r="G562" s="58" t="str">
        <f ca="1">VLOOKUP($E562,'1.MetaData'!$B:$H,3,FALSE)</f>
        <v>Rachycentron canadum</v>
      </c>
      <c r="H562" s="40" t="str">
        <f ca="1">VLOOKUP($E562,'1.MetaData'!$B:$H,4,FALSE)</f>
        <v>Cobia</v>
      </c>
      <c r="I562" s="194" t="str">
        <f ca="1">VLOOKUP(DNAEXT[[#This Row],[Sample ID]],'2.Tissue'!B:N,13,FALSE)</f>
        <v>NA</v>
      </c>
      <c r="J562" s="26" t="s">
        <v>3451</v>
      </c>
      <c r="K562" s="173" t="s">
        <v>4069</v>
      </c>
      <c r="L562" s="26" t="s">
        <v>929</v>
      </c>
      <c r="M562" s="26"/>
      <c r="N562" s="169"/>
      <c r="O562" s="170"/>
      <c r="P562" s="170"/>
      <c r="Q562" s="170"/>
      <c r="R562" s="170"/>
      <c r="S562" s="43">
        <f ca="1">IF(P562="NA", "NA", IF(OR(O562="NA", P562=""), P562, O562/P562))</f>
        <v>0</v>
      </c>
      <c r="T562" s="27">
        <f ca="1">O562*N562</f>
        <v>0</v>
      </c>
      <c r="U562" s="26"/>
      <c r="V562" s="171"/>
      <c r="W562" s="26"/>
      <c r="X562" s="2" t="str" cm="1">
        <f t="array" aca="1" ref="X562" ca="1">IF(B562="","",IF(MAX(IF(B:B=B562,C:C))=C562,"Y","N"))</f>
        <v>Y</v>
      </c>
      <c r="Y562" s="2"/>
      <c r="Z562" s="172"/>
      <c r="AA562" s="2" t="s">
        <v>3145</v>
      </c>
      <c r="AB562" s="2">
        <v>1</v>
      </c>
      <c r="AC562" s="2">
        <v>1</v>
      </c>
      <c r="AD562" s="2" t="s">
        <v>3155</v>
      </c>
      <c r="AE562" s="2" t="s">
        <v>4061</v>
      </c>
      <c r="AF562" t="s">
        <v>4106</v>
      </c>
    </row>
    <row r="563" spans="1:32" hidden="1" x14ac:dyDescent="0.25">
      <c r="A563" s="115">
        <f ca="1">INDEX('1.MetaData'!A:A, MATCH($E563, '1.MetaData'!$B:$B, 0))</f>
        <v>509</v>
      </c>
      <c r="B563" s="245" t="s">
        <v>4107</v>
      </c>
      <c r="C563" s="14">
        <v>1</v>
      </c>
      <c r="D563" s="14" t="s">
        <v>70</v>
      </c>
      <c r="E563" s="1" t="str">
        <f ca="1">VLOOKUP(B563,'2.Tissue'!$B:$D,2,FALSE)</f>
        <v>OG509</v>
      </c>
      <c r="F563" s="80" t="str">
        <f ca="1">IF(C563&gt;1,_xlfn.CONCAT(B563,"_D",C563),_xlfn.CONCAT(B563,"_D"))</f>
        <v>OG509U_D</v>
      </c>
      <c r="G563" s="58" t="str">
        <f ca="1">VLOOKUP($E563,'1.MetaData'!$B:$H,3,FALSE)</f>
        <v>Rhabdosargus sarba</v>
      </c>
      <c r="H563" s="40" t="str">
        <f ca="1">VLOOKUP($E563,'1.MetaData'!$B:$H,4,FALSE)</f>
        <v>Tarwhine</v>
      </c>
      <c r="I563" s="194" t="str">
        <f ca="1">VLOOKUP(DNAEXT[[#This Row],[Sample ID]],'2.Tissue'!B:N,13,FALSE)</f>
        <v>NA</v>
      </c>
      <c r="J563" s="26" t="s">
        <v>3451</v>
      </c>
      <c r="K563" s="173" t="s">
        <v>4069</v>
      </c>
      <c r="L563" s="26" t="s">
        <v>929</v>
      </c>
      <c r="M563" s="26"/>
      <c r="N563" s="169"/>
      <c r="O563" s="170"/>
      <c r="P563" s="170"/>
      <c r="Q563" s="170"/>
      <c r="R563" s="170"/>
      <c r="S563" s="43">
        <f ca="1">IF(P563="NA", "NA", IF(OR(O563="NA", P563=""), P563, O563/P563))</f>
        <v>0</v>
      </c>
      <c r="T563" s="27">
        <f ca="1">O563*N563</f>
        <v>0</v>
      </c>
      <c r="U563" s="26"/>
      <c r="V563" s="171"/>
      <c r="W563" s="26"/>
      <c r="X563" s="2" t="str" cm="1">
        <f t="array" aca="1" ref="X563" ca="1">IF(B563="","",IF(MAX(IF(B:B=B563,C:C))=C563,"Y","N"))</f>
        <v>Y</v>
      </c>
      <c r="Y563" s="2"/>
      <c r="Z563" s="172"/>
      <c r="AA563" s="2" t="s">
        <v>3145</v>
      </c>
      <c r="AB563" s="2">
        <v>1</v>
      </c>
      <c r="AC563" s="2">
        <v>1</v>
      </c>
      <c r="AD563" s="2" t="s">
        <v>3155</v>
      </c>
      <c r="AE563" s="2" t="s">
        <v>4061</v>
      </c>
    </row>
    <row r="564" spans="1:32" hidden="1" x14ac:dyDescent="0.25">
      <c r="A564" s="115">
        <f ca="1">INDEX('1.MetaData'!A:A, MATCH($E564, '1.MetaData'!$B:$B, 0))</f>
        <v>510</v>
      </c>
      <c r="B564" s="245" t="s">
        <v>4108</v>
      </c>
      <c r="C564" s="14">
        <v>1</v>
      </c>
      <c r="D564" s="14" t="s">
        <v>70</v>
      </c>
      <c r="E564" s="1" t="str">
        <f ca="1">VLOOKUP(B564,'2.Tissue'!$B:$D,2,FALSE)</f>
        <v>OG510</v>
      </c>
      <c r="F564" s="80" t="str">
        <f ca="1">IF(C564&gt;1,_xlfn.CONCAT(B564,"_D",C564),_xlfn.CONCAT(B564,"_D"))</f>
        <v>OG510U_D</v>
      </c>
      <c r="G564" s="58" t="str">
        <f ca="1">VLOOKUP($E564,'1.MetaData'!$B:$H,3,FALSE)</f>
        <v>Scomberomorus commerson</v>
      </c>
      <c r="H564" s="40" t="str">
        <f ca="1">VLOOKUP($E564,'1.MetaData'!$B:$H,4,FALSE)</f>
        <v>Narrow-barred Spanish mackerel</v>
      </c>
      <c r="I564" s="194" t="str">
        <f ca="1">VLOOKUP(DNAEXT[[#This Row],[Sample ID]],'2.Tissue'!B:N,13,FALSE)</f>
        <v>NA</v>
      </c>
      <c r="J564" s="26" t="s">
        <v>3451</v>
      </c>
      <c r="K564" s="173" t="s">
        <v>4069</v>
      </c>
      <c r="L564" s="26" t="s">
        <v>929</v>
      </c>
      <c r="M564" s="26"/>
      <c r="N564" s="169"/>
      <c r="O564" s="170"/>
      <c r="P564" s="170"/>
      <c r="Q564" s="170"/>
      <c r="R564" s="170"/>
      <c r="S564" s="43">
        <f ca="1">IF(P564="NA", "NA", IF(OR(O564="NA", P564=""), P564, O564/P564))</f>
        <v>0</v>
      </c>
      <c r="T564" s="27">
        <f ca="1">O564*N564</f>
        <v>0</v>
      </c>
      <c r="U564" s="26"/>
      <c r="V564" s="171"/>
      <c r="W564" s="26"/>
      <c r="X564" s="2" t="str" cm="1">
        <f t="array" aca="1" ref="X564" ca="1">IF(B564="","",IF(MAX(IF(B:B=B564,C:C))=C564,"Y","N"))</f>
        <v>Y</v>
      </c>
      <c r="Y564" s="2"/>
      <c r="Z564" s="172"/>
      <c r="AA564" s="2" t="s">
        <v>3145</v>
      </c>
      <c r="AB564" s="2">
        <v>1</v>
      </c>
      <c r="AC564" s="2">
        <v>1</v>
      </c>
      <c r="AD564" s="2" t="s">
        <v>3155</v>
      </c>
      <c r="AE564" s="2" t="s">
        <v>4061</v>
      </c>
    </row>
    <row r="565" spans="1:32" hidden="1" x14ac:dyDescent="0.25">
      <c r="A565" s="115">
        <f ca="1">INDEX('1.MetaData'!A:A, MATCH($E565, '1.MetaData'!$B:$B, 0))</f>
        <v>511</v>
      </c>
      <c r="B565" s="245" t="s">
        <v>4109</v>
      </c>
      <c r="C565" s="14">
        <v>1</v>
      </c>
      <c r="D565" s="14" t="s">
        <v>70</v>
      </c>
      <c r="E565" s="1" t="str">
        <f ca="1">VLOOKUP(B565,'2.Tissue'!$B:$D,2,FALSE)</f>
        <v>OG511</v>
      </c>
      <c r="F565" s="80" t="str">
        <f ca="1">IF(C565&gt;1,_xlfn.CONCAT(B565,"_D",C565),_xlfn.CONCAT(B565,"_D"))</f>
        <v>OG511U_D</v>
      </c>
      <c r="G565" s="58" t="str">
        <f ca="1">VLOOKUP($E565,'1.MetaData'!$B:$H,3,FALSE)</f>
        <v>Sphyraena pinguis</v>
      </c>
      <c r="H565" s="40" t="str">
        <f ca="1">VLOOKUP($E565,'1.MetaData'!$B:$H,4,FALSE)</f>
        <v>Striped barracuda</v>
      </c>
      <c r="I565" s="194" t="str">
        <f ca="1">VLOOKUP(DNAEXT[[#This Row],[Sample ID]],'2.Tissue'!B:N,13,FALSE)</f>
        <v>NA</v>
      </c>
      <c r="J565" s="26" t="s">
        <v>3451</v>
      </c>
      <c r="K565" s="173" t="s">
        <v>4069</v>
      </c>
      <c r="L565" s="26" t="s">
        <v>929</v>
      </c>
      <c r="M565" s="26"/>
      <c r="N565" s="169"/>
      <c r="O565" s="170"/>
      <c r="P565" s="170"/>
      <c r="Q565" s="170"/>
      <c r="R565" s="170"/>
      <c r="S565" s="43">
        <f ca="1">IF(P565="NA", "NA", IF(OR(O565="NA", P565=""), P565, O565/P565))</f>
        <v>0</v>
      </c>
      <c r="T565" s="27">
        <f ca="1">O565*N565</f>
        <v>0</v>
      </c>
      <c r="U565" s="26"/>
      <c r="V565" s="171"/>
      <c r="W565" s="26"/>
      <c r="X565" s="2" t="str" cm="1">
        <f t="array" aca="1" ref="X565" ca="1">IF(B565="","",IF(MAX(IF(B:B=B565,C:C))=C565,"Y","N"))</f>
        <v>Y</v>
      </c>
      <c r="Y565" s="2"/>
      <c r="Z565" s="172"/>
      <c r="AA565" s="2" t="s">
        <v>3145</v>
      </c>
      <c r="AB565" s="2">
        <v>1</v>
      </c>
      <c r="AC565" s="2">
        <v>1</v>
      </c>
      <c r="AD565" s="2" t="s">
        <v>3155</v>
      </c>
      <c r="AE565" s="2" t="s">
        <v>4061</v>
      </c>
    </row>
    <row r="566" spans="1:32" hidden="1" x14ac:dyDescent="0.25">
      <c r="A566" s="115">
        <f ca="1">INDEX('1.MetaData'!A:A, MATCH($E566, '1.MetaData'!$B:$B, 0))</f>
        <v>512</v>
      </c>
      <c r="B566" s="245" t="s">
        <v>4110</v>
      </c>
      <c r="C566" s="14">
        <v>1</v>
      </c>
      <c r="D566" s="14" t="s">
        <v>70</v>
      </c>
      <c r="E566" s="1" t="str">
        <f ca="1">VLOOKUP(B566,'2.Tissue'!$B:$D,2,FALSE)</f>
        <v>OG512</v>
      </c>
      <c r="F566" s="80" t="str">
        <f ca="1">IF(C566&gt;1,_xlfn.CONCAT(B566,"_D",C566),_xlfn.CONCAT(B566,"_D"))</f>
        <v>OG512U_D</v>
      </c>
      <c r="G566" s="58" t="str">
        <f ca="1">VLOOKUP($E566,'1.MetaData'!$B:$H,3,FALSE)</f>
        <v>Stegastes</v>
      </c>
      <c r="H566" s="40">
        <f ca="1">VLOOKUP($E566,'1.MetaData'!$B:$H,4,FALSE)</f>
        <v>0</v>
      </c>
      <c r="I566" s="194" t="str">
        <f ca="1">VLOOKUP(DNAEXT[[#This Row],[Sample ID]],'2.Tissue'!B:N,13,FALSE)</f>
        <v>NA</v>
      </c>
      <c r="J566" s="26" t="s">
        <v>3451</v>
      </c>
      <c r="K566" s="173" t="s">
        <v>4069</v>
      </c>
      <c r="L566" s="26" t="s">
        <v>929</v>
      </c>
      <c r="M566" s="26"/>
      <c r="N566" s="169"/>
      <c r="O566" s="170"/>
      <c r="P566" s="170"/>
      <c r="Q566" s="170"/>
      <c r="R566" s="170"/>
      <c r="S566" s="43">
        <f ca="1">IF(P566="NA", "NA", IF(OR(O566="NA", P566=""), P566, O566/P566))</f>
        <v>0</v>
      </c>
      <c r="T566" s="27">
        <f ca="1">O566*N566</f>
        <v>0</v>
      </c>
      <c r="U566" s="26"/>
      <c r="V566" s="171"/>
      <c r="W566" s="26"/>
      <c r="X566" s="2" t="str" cm="1">
        <f t="array" aca="1" ref="X566" ca="1">IF(B566="","",IF(MAX(IF(B:B=B566,C:C))=C566,"Y","N"))</f>
        <v>Y</v>
      </c>
      <c r="Y566" s="2"/>
      <c r="Z566" s="172"/>
      <c r="AA566" s="2" t="s">
        <v>3145</v>
      </c>
      <c r="AB566" s="2">
        <v>1</v>
      </c>
      <c r="AC566" s="2">
        <v>1</v>
      </c>
      <c r="AD566" s="2" t="s">
        <v>3155</v>
      </c>
      <c r="AE566" s="2" t="s">
        <v>4061</v>
      </c>
    </row>
    <row r="567" spans="1:32" hidden="1" x14ac:dyDescent="0.25">
      <c r="A567" s="115">
        <f ca="1">INDEX('1.MetaData'!A:A, MATCH($E567, '1.MetaData'!$B:$B, 0))</f>
        <v>513</v>
      </c>
      <c r="B567" s="245" t="s">
        <v>4111</v>
      </c>
      <c r="C567" s="14">
        <v>1</v>
      </c>
      <c r="D567" s="14" t="s">
        <v>70</v>
      </c>
      <c r="E567" s="1" t="str">
        <f ca="1">VLOOKUP(B567,'2.Tissue'!$B:$D,2,FALSE)</f>
        <v>OG513</v>
      </c>
      <c r="F567" s="80" t="str">
        <f ca="1">IF(C567&gt;1,_xlfn.CONCAT(B567,"_D",C567),_xlfn.CONCAT(B567,"_D"))</f>
        <v>OG513U_D</v>
      </c>
      <c r="G567" s="58" t="str">
        <f ca="1">VLOOKUP($E567,'1.MetaData'!$B:$H,3,FALSE)</f>
        <v>Stegastes</v>
      </c>
      <c r="H567" s="40">
        <f ca="1">VLOOKUP($E567,'1.MetaData'!$B:$H,4,FALSE)</f>
        <v>0</v>
      </c>
      <c r="I567" s="194" t="str">
        <f ca="1">VLOOKUP(DNAEXT[[#This Row],[Sample ID]],'2.Tissue'!B:N,13,FALSE)</f>
        <v>NA</v>
      </c>
      <c r="J567" s="26" t="s">
        <v>3451</v>
      </c>
      <c r="K567" s="173" t="s">
        <v>4069</v>
      </c>
      <c r="L567" s="26" t="s">
        <v>929</v>
      </c>
      <c r="M567" s="26"/>
      <c r="N567" s="169"/>
      <c r="O567" s="170"/>
      <c r="P567" s="170"/>
      <c r="Q567" s="170"/>
      <c r="R567" s="170"/>
      <c r="S567" s="43">
        <f ca="1">IF(P567="NA", "NA", IF(OR(O567="NA", P567=""), P567, O567/P567))</f>
        <v>0</v>
      </c>
      <c r="T567" s="27">
        <f ca="1">O567*N567</f>
        <v>0</v>
      </c>
      <c r="U567" s="26"/>
      <c r="V567" s="171"/>
      <c r="W567" s="26"/>
      <c r="X567" s="2" t="str" cm="1">
        <f t="array" aca="1" ref="X567" ca="1">IF(B567="","",IF(MAX(IF(B:B=B567,C:C))=C567,"Y","N"))</f>
        <v>Y</v>
      </c>
      <c r="Y567" s="2"/>
      <c r="Z567" s="172"/>
      <c r="AA567" s="2" t="s">
        <v>3145</v>
      </c>
      <c r="AB567" s="2">
        <v>1</v>
      </c>
      <c r="AC567" s="2">
        <v>1</v>
      </c>
      <c r="AD567" s="2" t="s">
        <v>3155</v>
      </c>
      <c r="AE567" s="2" t="s">
        <v>4061</v>
      </c>
    </row>
    <row r="568" spans="1:32" hidden="1" x14ac:dyDescent="0.25">
      <c r="A568" s="115">
        <f ca="1">INDEX('1.MetaData'!A:A, MATCH($E568, '1.MetaData'!$B:$B, 0))</f>
        <v>514</v>
      </c>
      <c r="B568" s="245" t="s">
        <v>4112</v>
      </c>
      <c r="C568" s="14">
        <v>1</v>
      </c>
      <c r="D568" s="14" t="s">
        <v>70</v>
      </c>
      <c r="E568" s="1" t="str">
        <f ca="1">VLOOKUP(B568,'2.Tissue'!$B:$D,2,FALSE)</f>
        <v>OG514</v>
      </c>
      <c r="F568" s="80" t="str">
        <f ca="1">IF(C568&gt;1,_xlfn.CONCAT(B568,"_D",C568),_xlfn.CONCAT(B568,"_D"))</f>
        <v>OG514U_D</v>
      </c>
      <c r="G568" s="58" t="str">
        <f ca="1">VLOOKUP($E568,'1.MetaData'!$B:$H,3,FALSE)</f>
        <v xml:space="preserve">Thalassoma hardwicke </v>
      </c>
      <c r="H568" s="40" t="str">
        <f ca="1">VLOOKUP($E568,'1.MetaData'!$B:$H,4,FALSE)</f>
        <v>Sixbar wrasse</v>
      </c>
      <c r="I568" s="194" t="str">
        <f ca="1">VLOOKUP(DNAEXT[[#This Row],[Sample ID]],'2.Tissue'!B:N,13,FALSE)</f>
        <v>NA</v>
      </c>
      <c r="J568" s="26" t="s">
        <v>3451</v>
      </c>
      <c r="K568" s="173" t="s">
        <v>4069</v>
      </c>
      <c r="L568" s="26" t="s">
        <v>929</v>
      </c>
      <c r="M568" s="26"/>
      <c r="N568" s="169"/>
      <c r="O568" s="170"/>
      <c r="P568" s="170"/>
      <c r="Q568" s="170"/>
      <c r="R568" s="170"/>
      <c r="S568" s="43">
        <f ca="1">IF(P568="NA", "NA", IF(OR(O568="NA", P568=""), P568, O568/P568))</f>
        <v>0</v>
      </c>
      <c r="T568" s="27">
        <f ca="1">O568*N568</f>
        <v>0</v>
      </c>
      <c r="U568" s="26"/>
      <c r="V568" s="171"/>
      <c r="W568" s="26"/>
      <c r="X568" s="2" t="str" cm="1">
        <f t="array" aca="1" ref="X568" ca="1">IF(B568="","",IF(MAX(IF(B:B=B568,C:C))=C568,"Y","N"))</f>
        <v>Y</v>
      </c>
      <c r="Y568" s="2"/>
      <c r="Z568" s="172"/>
      <c r="AA568" s="2" t="s">
        <v>3145</v>
      </c>
      <c r="AB568" s="2">
        <v>1</v>
      </c>
      <c r="AC568" s="2">
        <v>1</v>
      </c>
      <c r="AD568" s="2" t="s">
        <v>3155</v>
      </c>
      <c r="AE568" s="2" t="s">
        <v>4061</v>
      </c>
    </row>
    <row r="569" spans="1:32" hidden="1" x14ac:dyDescent="0.25">
      <c r="A569" s="115">
        <f ca="1">INDEX('1.MetaData'!A:A, MATCH($E569, '1.MetaData'!$B:$B, 0))</f>
        <v>515</v>
      </c>
      <c r="B569" s="245" t="s">
        <v>4113</v>
      </c>
      <c r="C569" s="14">
        <v>1</v>
      </c>
      <c r="D569" s="14" t="s">
        <v>70</v>
      </c>
      <c r="E569" s="1" t="str">
        <f ca="1">VLOOKUP(B569,'2.Tissue'!$B:$D,2,FALSE)</f>
        <v>OG515</v>
      </c>
      <c r="F569" s="80" t="str">
        <f ca="1">IF(C569&gt;1,_xlfn.CONCAT(B569,"_D",C569),_xlfn.CONCAT(B569,"_D"))</f>
        <v>OG515U_D</v>
      </c>
      <c r="G569" s="58" t="str">
        <f ca="1">VLOOKUP($E569,'1.MetaData'!$B:$H,3,FALSE)</f>
        <v>Variola louti</v>
      </c>
      <c r="H569" s="40" t="str">
        <f ca="1">VLOOKUP($E569,'1.MetaData'!$B:$H,4,FALSE)</f>
        <v>Coronation trout</v>
      </c>
      <c r="I569" s="194" t="str">
        <f ca="1">VLOOKUP(DNAEXT[[#This Row],[Sample ID]],'2.Tissue'!B:N,13,FALSE)</f>
        <v>NA</v>
      </c>
      <c r="J569" s="26" t="s">
        <v>3451</v>
      </c>
      <c r="K569" s="173" t="s">
        <v>4069</v>
      </c>
      <c r="L569" s="26" t="s">
        <v>929</v>
      </c>
      <c r="M569" s="26"/>
      <c r="N569" s="169"/>
      <c r="O569" s="170"/>
      <c r="P569" s="170"/>
      <c r="Q569" s="170"/>
      <c r="R569" s="170"/>
      <c r="S569" s="43">
        <f ca="1">IF(P569="NA", "NA", IF(OR(O569="NA", P569=""), P569, O569/P569))</f>
        <v>0</v>
      </c>
      <c r="T569" s="27">
        <f ca="1">O569*N569</f>
        <v>0</v>
      </c>
      <c r="U569" s="26"/>
      <c r="V569" s="171"/>
      <c r="W569" s="26"/>
      <c r="X569" s="2" t="str" cm="1">
        <f t="array" aca="1" ref="X569" ca="1">IF(B569="","",IF(MAX(IF(B:B=B569,C:C))=C569,"Y","N"))</f>
        <v>Y</v>
      </c>
      <c r="Y569" s="2"/>
      <c r="Z569" s="172"/>
      <c r="AA569" s="2" t="s">
        <v>3145</v>
      </c>
      <c r="AB569" s="2">
        <v>1</v>
      </c>
      <c r="AC569" s="2">
        <v>1</v>
      </c>
      <c r="AD569" s="2" t="s">
        <v>3155</v>
      </c>
      <c r="AE569" s="2" t="s">
        <v>4061</v>
      </c>
    </row>
    <row r="570" spans="1:32" hidden="1" x14ac:dyDescent="0.25">
      <c r="A570" s="115">
        <f ca="1">INDEX('1.MetaData'!A:A, MATCH($E570, '1.MetaData'!$B:$B, 0))</f>
        <v>516</v>
      </c>
      <c r="B570" s="245" t="s">
        <v>4114</v>
      </c>
      <c r="C570" s="14">
        <v>1</v>
      </c>
      <c r="D570" s="14" t="s">
        <v>70</v>
      </c>
      <c r="E570" s="1" t="str">
        <f ca="1">VLOOKUP(B570,'2.Tissue'!$B:$D,2,FALSE)</f>
        <v>OG516</v>
      </c>
      <c r="F570" s="80" t="str">
        <f ca="1">IF(C570&gt;1,_xlfn.CONCAT(B570,"_D",C570),_xlfn.CONCAT(B570,"_D"))</f>
        <v>OG516U_D</v>
      </c>
      <c r="G570" s="58">
        <f ca="1">VLOOKUP($E570,'1.MetaData'!$B:$H,3,FALSE)</f>
        <v>0</v>
      </c>
      <c r="H570" s="40" t="str">
        <f ca="1">VLOOKUP($E570,'1.MetaData'!$B:$H,4,FALSE)</f>
        <v>Silvery</v>
      </c>
      <c r="I570" s="194" t="str">
        <f ca="1">VLOOKUP(DNAEXT[[#This Row],[Sample ID]],'2.Tissue'!B:N,13,FALSE)</f>
        <v>NA</v>
      </c>
      <c r="J570" s="26" t="s">
        <v>3451</v>
      </c>
      <c r="K570" s="173" t="s">
        <v>4069</v>
      </c>
      <c r="L570" s="26" t="s">
        <v>929</v>
      </c>
      <c r="M570" s="26"/>
      <c r="N570" s="169"/>
      <c r="O570" s="170"/>
      <c r="P570" s="170"/>
      <c r="Q570" s="170"/>
      <c r="R570" s="170"/>
      <c r="S570" s="43">
        <f ca="1">IF(P570="NA", "NA", IF(OR(O570="NA", P570=""), P570, O570/P570))</f>
        <v>0</v>
      </c>
      <c r="T570" s="27">
        <f ca="1">O570*N570</f>
        <v>0</v>
      </c>
      <c r="U570" s="26"/>
      <c r="V570" s="171"/>
      <c r="W570" s="26"/>
      <c r="X570" s="2" t="str" cm="1">
        <f t="array" aca="1" ref="X570" ca="1">IF(B570="","",IF(MAX(IF(B:B=B570,C:C))=C570,"Y","N"))</f>
        <v>Y</v>
      </c>
      <c r="Y570" s="2"/>
      <c r="Z570" s="172"/>
      <c r="AA570" s="2" t="s">
        <v>3145</v>
      </c>
      <c r="AB570" s="2">
        <v>1</v>
      </c>
      <c r="AC570" s="2">
        <v>1</v>
      </c>
      <c r="AD570" s="2" t="s">
        <v>3155</v>
      </c>
      <c r="AE570" s="2" t="s">
        <v>4061</v>
      </c>
    </row>
    <row r="571" spans="1:32" hidden="1" x14ac:dyDescent="0.25">
      <c r="A571" s="115">
        <f ca="1">INDEX('1.MetaData'!A:A, MATCH($E571, '1.MetaData'!$B:$B, 0))</f>
        <v>517</v>
      </c>
      <c r="B571" s="245" t="s">
        <v>4115</v>
      </c>
      <c r="C571" s="14">
        <v>1</v>
      </c>
      <c r="D571" s="14" t="s">
        <v>70</v>
      </c>
      <c r="E571" s="1" t="str">
        <f ca="1">VLOOKUP(B571,'2.Tissue'!$B:$D,2,FALSE)</f>
        <v>OG517</v>
      </c>
      <c r="F571" s="80" t="str">
        <f ca="1">IF(C571&gt;1,_xlfn.CONCAT(B571,"_D",C571),_xlfn.CONCAT(B571,"_D"))</f>
        <v>OG517U_D</v>
      </c>
      <c r="G571" s="58" t="str">
        <f ca="1">VLOOKUP($E571,'1.MetaData'!$B:$H,3,FALSE)</f>
        <v xml:space="preserve"> Arothron hispidus</v>
      </c>
      <c r="H571" s="40" t="str">
        <f ca="1">VLOOKUP($E571,'1.MetaData'!$B:$H,4,FALSE)</f>
        <v>White-spotted pufferfish</v>
      </c>
      <c r="I571" s="194" t="str">
        <f ca="1">VLOOKUP(DNAEXT[[#This Row],[Sample ID]],'2.Tissue'!B:N,13,FALSE)</f>
        <v>NA</v>
      </c>
      <c r="J571" s="26" t="s">
        <v>3451</v>
      </c>
      <c r="K571" s="173" t="s">
        <v>4116</v>
      </c>
      <c r="L571" s="26" t="s">
        <v>929</v>
      </c>
      <c r="M571" s="26"/>
      <c r="N571" s="169"/>
      <c r="O571" s="170"/>
      <c r="P571" s="170"/>
      <c r="Q571" s="170"/>
      <c r="R571" s="170"/>
      <c r="S571" s="43">
        <f ca="1">IF(P571="NA", "NA", IF(OR(O571="NA", P571=""), P571, O571/P571))</f>
        <v>0</v>
      </c>
      <c r="T571" s="27">
        <f ca="1">O571*N571</f>
        <v>0</v>
      </c>
      <c r="U571" s="26"/>
      <c r="V571" s="171"/>
      <c r="W571" s="26"/>
      <c r="X571" s="2" t="str" cm="1">
        <f t="array" aca="1" ref="X571" ca="1">IF(B571="","",IF(MAX(IF(B:B=B571,C:C))=C571,"Y","N"))</f>
        <v>Y</v>
      </c>
      <c r="Y571" s="2"/>
      <c r="Z571" s="172"/>
      <c r="AA571" s="2" t="s">
        <v>3145</v>
      </c>
      <c r="AB571" s="2">
        <v>1</v>
      </c>
      <c r="AC571" s="2">
        <v>1</v>
      </c>
      <c r="AD571" s="2" t="s">
        <v>3155</v>
      </c>
      <c r="AE571" s="2" t="s">
        <v>4061</v>
      </c>
    </row>
    <row r="572" spans="1:32" hidden="1" x14ac:dyDescent="0.25">
      <c r="A572" s="115">
        <f ca="1">INDEX('1.MetaData'!A:A, MATCH($E572, '1.MetaData'!$B:$B, 0))</f>
        <v>518</v>
      </c>
      <c r="B572" s="245" t="s">
        <v>4117</v>
      </c>
      <c r="C572" s="14">
        <v>1</v>
      </c>
      <c r="D572" s="14" t="s">
        <v>70</v>
      </c>
      <c r="E572" s="1" t="str">
        <f ca="1">VLOOKUP(B572,'2.Tissue'!$B:$D,2,FALSE)</f>
        <v>OG518</v>
      </c>
      <c r="F572" s="80" t="str">
        <f ca="1">IF(C572&gt;1,_xlfn.CONCAT(B572,"_D",C572),_xlfn.CONCAT(B572,"_D"))</f>
        <v>OG518U_D</v>
      </c>
      <c r="G572" s="58" t="str">
        <f ca="1">VLOOKUP($E572,'1.MetaData'!$B:$H,3,FALSE)</f>
        <v>Alepes apercna</v>
      </c>
      <c r="H572" s="40" t="str">
        <f ca="1">VLOOKUP($E572,'1.MetaData'!$B:$H,4,FALSE)</f>
        <v>Smallmouth scad</v>
      </c>
      <c r="I572" s="194" t="str">
        <f ca="1">VLOOKUP(DNAEXT[[#This Row],[Sample ID]],'2.Tissue'!B:N,13,FALSE)</f>
        <v>NA</v>
      </c>
      <c r="J572" s="26" t="s">
        <v>3451</v>
      </c>
      <c r="K572" s="173" t="s">
        <v>4116</v>
      </c>
      <c r="L572" s="26" t="s">
        <v>929</v>
      </c>
      <c r="M572" s="26"/>
      <c r="N572" s="169"/>
      <c r="O572" s="170"/>
      <c r="P572" s="170"/>
      <c r="Q572" s="170"/>
      <c r="R572" s="170"/>
      <c r="S572" s="43">
        <f ca="1">IF(P572="NA", "NA", IF(OR(O572="NA", P572=""), P572, O572/P572))</f>
        <v>0</v>
      </c>
      <c r="T572" s="27">
        <f ca="1">O572*N572</f>
        <v>0</v>
      </c>
      <c r="U572" s="26"/>
      <c r="V572" s="171"/>
      <c r="W572" s="26"/>
      <c r="X572" s="2" t="str" cm="1">
        <f t="array" aca="1" ref="X572" ca="1">IF(B572="","",IF(MAX(IF(B:B=B572,C:C))=C572,"Y","N"))</f>
        <v>Y</v>
      </c>
      <c r="Y572" s="2"/>
      <c r="Z572" s="172"/>
      <c r="AA572" s="2" t="s">
        <v>3145</v>
      </c>
      <c r="AB572" s="2">
        <v>1</v>
      </c>
      <c r="AC572" s="2">
        <v>1</v>
      </c>
      <c r="AD572" s="2" t="s">
        <v>3155</v>
      </c>
      <c r="AE572" s="2" t="s">
        <v>4061</v>
      </c>
    </row>
    <row r="573" spans="1:32" hidden="1" x14ac:dyDescent="0.25">
      <c r="A573" s="115">
        <f ca="1">INDEX('1.MetaData'!A:A, MATCH($E573, '1.MetaData'!$B:$B, 0))</f>
        <v>519</v>
      </c>
      <c r="B573" s="245" t="s">
        <v>4118</v>
      </c>
      <c r="C573" s="14">
        <v>1</v>
      </c>
      <c r="D573" s="14" t="s">
        <v>70</v>
      </c>
      <c r="E573" s="1" t="str">
        <f ca="1">VLOOKUP(B573,'2.Tissue'!$B:$D,2,FALSE)</f>
        <v>OG519</v>
      </c>
      <c r="F573" s="80" t="str">
        <f ca="1">IF(C573&gt;1,_xlfn.CONCAT(B573,"_D",C573),_xlfn.CONCAT(B573,"_D"))</f>
        <v>OG519U_D</v>
      </c>
      <c r="G573" s="58" t="str">
        <f ca="1">VLOOKUP($E573,'1.MetaData'!$B:$H,3,FALSE)</f>
        <v>Apistus carinatus</v>
      </c>
      <c r="H573" s="40" t="str">
        <f ca="1">VLOOKUP($E573,'1.MetaData'!$B:$H,4,FALSE)</f>
        <v>Ocellated waspfish</v>
      </c>
      <c r="I573" s="194" t="str">
        <f ca="1">VLOOKUP(DNAEXT[[#This Row],[Sample ID]],'2.Tissue'!B:N,13,FALSE)</f>
        <v>NA</v>
      </c>
      <c r="J573" s="26" t="s">
        <v>3451</v>
      </c>
      <c r="K573" s="173" t="s">
        <v>4116</v>
      </c>
      <c r="L573" s="26" t="s">
        <v>929</v>
      </c>
      <c r="M573" s="26"/>
      <c r="N573" s="169"/>
      <c r="O573" s="170"/>
      <c r="P573" s="170"/>
      <c r="Q573" s="170"/>
      <c r="R573" s="170"/>
      <c r="S573" s="43">
        <f ca="1">IF(P573="NA", "NA", IF(OR(O573="NA", P573=""), P573, O573/P573))</f>
        <v>0</v>
      </c>
      <c r="T573" s="27">
        <f ca="1">O573*N573</f>
        <v>0</v>
      </c>
      <c r="U573" s="26"/>
      <c r="V573" s="171"/>
      <c r="W573" s="26"/>
      <c r="X573" s="2" t="str" cm="1">
        <f t="array" aca="1" ref="X573" ca="1">IF(B573="","",IF(MAX(IF(B:B=B573,C:C))=C573,"Y","N"))</f>
        <v>Y</v>
      </c>
      <c r="Y573" s="2"/>
      <c r="Z573" s="172"/>
      <c r="AA573" s="2" t="s">
        <v>3145</v>
      </c>
      <c r="AB573" s="2">
        <v>1</v>
      </c>
      <c r="AC573" s="2">
        <v>1</v>
      </c>
      <c r="AD573" s="2" t="s">
        <v>3155</v>
      </c>
      <c r="AE573" s="2" t="s">
        <v>4061</v>
      </c>
    </row>
    <row r="574" spans="1:32" hidden="1" x14ac:dyDescent="0.25">
      <c r="A574" s="115">
        <f ca="1">INDEX('1.MetaData'!A:A, MATCH($E574, '1.MetaData'!$B:$B, 0))</f>
        <v>520</v>
      </c>
      <c r="B574" s="245" t="s">
        <v>4119</v>
      </c>
      <c r="C574" s="14">
        <v>1</v>
      </c>
      <c r="D574" s="14" t="s">
        <v>70</v>
      </c>
      <c r="E574" s="1" t="str">
        <f ca="1">VLOOKUP(B574,'2.Tissue'!$B:$D,2,FALSE)</f>
        <v>OG520</v>
      </c>
      <c r="F574" s="80" t="str">
        <f ca="1">IF(C574&gt;1,_xlfn.CONCAT(B574,"_D",C574),_xlfn.CONCAT(B574,"_D"))</f>
        <v>OG520U_D</v>
      </c>
      <c r="G574" s="58" t="str">
        <f ca="1">VLOOKUP($E574,'1.MetaData'!$B:$H,3,FALSE)</f>
        <v>Callionymus grossi</v>
      </c>
      <c r="H574" s="40" t="str">
        <f ca="1">VLOOKUP($E574,'1.MetaData'!$B:$H,4,FALSE)</f>
        <v>Gross's stinkfish</v>
      </c>
      <c r="I574" s="194" t="str">
        <f ca="1">VLOOKUP(DNAEXT[[#This Row],[Sample ID]],'2.Tissue'!B:N,13,FALSE)</f>
        <v>NA</v>
      </c>
      <c r="J574" s="26" t="s">
        <v>3451</v>
      </c>
      <c r="K574" s="173" t="s">
        <v>4116</v>
      </c>
      <c r="L574" s="26" t="s">
        <v>929</v>
      </c>
      <c r="M574" s="26"/>
      <c r="N574" s="169"/>
      <c r="O574" s="170"/>
      <c r="P574" s="170"/>
      <c r="Q574" s="170"/>
      <c r="R574" s="170"/>
      <c r="S574" s="43">
        <f ca="1">IF(P574="NA", "NA", IF(OR(O574="NA", P574=""), P574, O574/P574))</f>
        <v>0</v>
      </c>
      <c r="T574" s="27">
        <f ca="1">O574*N574</f>
        <v>0</v>
      </c>
      <c r="U574" s="26"/>
      <c r="V574" s="171"/>
      <c r="W574" s="26"/>
      <c r="X574" s="2" t="str" cm="1">
        <f t="array" aca="1" ref="X574" ca="1">IF(B574="","",IF(MAX(IF(B:B=B574,C:C))=C574,"Y","N"))</f>
        <v>Y</v>
      </c>
      <c r="Y574" s="2"/>
      <c r="Z574" s="172"/>
      <c r="AA574" s="2" t="s">
        <v>3145</v>
      </c>
      <c r="AB574" s="2">
        <v>1</v>
      </c>
      <c r="AC574" s="2">
        <v>1</v>
      </c>
      <c r="AD574" s="2" t="s">
        <v>3155</v>
      </c>
      <c r="AE574" s="2" t="s">
        <v>4061</v>
      </c>
    </row>
    <row r="575" spans="1:32" hidden="1" x14ac:dyDescent="0.25">
      <c r="A575" s="115">
        <f ca="1">INDEX('1.MetaData'!A:A, MATCH($E575, '1.MetaData'!$B:$B, 0))</f>
        <v>521</v>
      </c>
      <c r="B575" s="245" t="s">
        <v>4120</v>
      </c>
      <c r="C575" s="14">
        <v>1</v>
      </c>
      <c r="D575" s="14" t="s">
        <v>70</v>
      </c>
      <c r="E575" s="1" t="str">
        <f ca="1">VLOOKUP(B575,'2.Tissue'!$B:$D,2,FALSE)</f>
        <v>OG521</v>
      </c>
      <c r="F575" s="80" t="str">
        <f ca="1">IF(C575&gt;1,_xlfn.CONCAT(B575,"_D",C575),_xlfn.CONCAT(B575,"_D"))</f>
        <v>OG521U_D</v>
      </c>
      <c r="G575" s="58" t="str">
        <f ca="1">VLOOKUP($E575,'1.MetaData'!$B:$H,3,FALSE)</f>
        <v>Caranx bucculentus</v>
      </c>
      <c r="H575" s="40" t="str">
        <f ca="1">VLOOKUP($E575,'1.MetaData'!$B:$H,4,FALSE)</f>
        <v>Bluespotted trevally</v>
      </c>
      <c r="I575" s="194" t="str">
        <f ca="1">VLOOKUP(DNAEXT[[#This Row],[Sample ID]],'2.Tissue'!B:N,13,FALSE)</f>
        <v>NA</v>
      </c>
      <c r="J575" s="26" t="s">
        <v>3451</v>
      </c>
      <c r="K575" s="173" t="s">
        <v>4116</v>
      </c>
      <c r="L575" s="26" t="s">
        <v>929</v>
      </c>
      <c r="M575" s="26"/>
      <c r="N575" s="169"/>
      <c r="O575" s="170"/>
      <c r="P575" s="170"/>
      <c r="Q575" s="170"/>
      <c r="R575" s="170"/>
      <c r="S575" s="43">
        <f ca="1">IF(P575="NA", "NA", IF(OR(O575="NA", P575=""), P575, O575/P575))</f>
        <v>0</v>
      </c>
      <c r="T575" s="27">
        <f ca="1">O575*N575</f>
        <v>0</v>
      </c>
      <c r="U575" s="26"/>
      <c r="V575" s="171"/>
      <c r="W575" s="26"/>
      <c r="X575" s="2" t="str" cm="1">
        <f t="array" aca="1" ref="X575" ca="1">IF(B575="","",IF(MAX(IF(B:B=B575,C:C))=C575,"Y","N"))</f>
        <v>Y</v>
      </c>
      <c r="Y575" s="2"/>
      <c r="Z575" s="172"/>
      <c r="AA575" s="2" t="s">
        <v>3145</v>
      </c>
      <c r="AB575" s="2">
        <v>1</v>
      </c>
      <c r="AC575" s="2">
        <v>1</v>
      </c>
      <c r="AD575" s="2" t="s">
        <v>3155</v>
      </c>
      <c r="AE575" s="2" t="s">
        <v>4061</v>
      </c>
    </row>
    <row r="576" spans="1:32" hidden="1" x14ac:dyDescent="0.25">
      <c r="A576" s="115">
        <f ca="1">INDEX('1.MetaData'!A:A, MATCH($E576, '1.MetaData'!$B:$B, 0))</f>
        <v>522</v>
      </c>
      <c r="B576" s="245" t="s">
        <v>4121</v>
      </c>
      <c r="C576" s="14">
        <v>1</v>
      </c>
      <c r="D576" s="14" t="s">
        <v>70</v>
      </c>
      <c r="E576" s="1" t="str">
        <f ca="1">VLOOKUP(B576,'2.Tissue'!$B:$D,2,FALSE)</f>
        <v>OG522</v>
      </c>
      <c r="F576" s="80" t="str">
        <f ca="1">IF(C576&gt;1,_xlfn.CONCAT(B576,"_D",C576),_xlfn.CONCAT(B576,"_D"))</f>
        <v>OG522U_D</v>
      </c>
      <c r="G576" s="58" t="str">
        <f ca="1">VLOOKUP($E576,'1.MetaData'!$B:$H,3,FALSE)</f>
        <v>Choerodon cephalotes</v>
      </c>
      <c r="H576" s="40" t="str">
        <f ca="1">VLOOKUP($E576,'1.MetaData'!$B:$H,4,FALSE)</f>
        <v>Purple tuskfish</v>
      </c>
      <c r="I576" s="194" t="str">
        <f ca="1">VLOOKUP(DNAEXT[[#This Row],[Sample ID]],'2.Tissue'!B:N,13,FALSE)</f>
        <v>NA</v>
      </c>
      <c r="J576" s="26" t="s">
        <v>3451</v>
      </c>
      <c r="K576" s="173" t="s">
        <v>4116</v>
      </c>
      <c r="L576" s="26" t="s">
        <v>929</v>
      </c>
      <c r="M576" s="26"/>
      <c r="N576" s="169"/>
      <c r="O576" s="170"/>
      <c r="P576" s="170"/>
      <c r="Q576" s="170"/>
      <c r="R576" s="170"/>
      <c r="S576" s="43">
        <f ca="1">IF(P576="NA", "NA", IF(OR(O576="NA", P576=""), P576, O576/P576))</f>
        <v>0</v>
      </c>
      <c r="T576" s="27">
        <f ca="1">O576*N576</f>
        <v>0</v>
      </c>
      <c r="U576" s="26"/>
      <c r="V576" s="171"/>
      <c r="W576" s="26"/>
      <c r="X576" s="2" t="str" cm="1">
        <f t="array" aca="1" ref="X576" ca="1">IF(B576="","",IF(MAX(IF(B:B=B576,C:C))=C576,"Y","N"))</f>
        <v>Y</v>
      </c>
      <c r="Y576" s="2"/>
      <c r="Z576" s="172"/>
      <c r="AA576" s="2" t="s">
        <v>3145</v>
      </c>
      <c r="AB576" s="2">
        <v>1</v>
      </c>
      <c r="AC576" s="2">
        <v>1</v>
      </c>
      <c r="AD576" s="2" t="s">
        <v>3155</v>
      </c>
      <c r="AE576" s="2" t="s">
        <v>4061</v>
      </c>
    </row>
    <row r="577" spans="1:31" hidden="1" x14ac:dyDescent="0.25">
      <c r="A577" s="115">
        <f ca="1">INDEX('1.MetaData'!A:A, MATCH($E577, '1.MetaData'!$B:$B, 0))</f>
        <v>523</v>
      </c>
      <c r="B577" s="245" t="s">
        <v>4122</v>
      </c>
      <c r="C577" s="14">
        <v>1</v>
      </c>
      <c r="D577" s="14" t="s">
        <v>70</v>
      </c>
      <c r="E577" s="1" t="str">
        <f ca="1">VLOOKUP(B577,'2.Tissue'!$B:$D,2,FALSE)</f>
        <v>OG523</v>
      </c>
      <c r="F577" s="80" t="str">
        <f ca="1">IF(C577&gt;1,_xlfn.CONCAT(B577,"_D",C577),_xlfn.CONCAT(B577,"_D"))</f>
        <v>OG523U_D</v>
      </c>
      <c r="G577" s="58" t="str">
        <f ca="1">VLOOKUP($E577,'1.MetaData'!$B:$H,3,FALSE)</f>
        <v>Dactyloptena papilio</v>
      </c>
      <c r="H577" s="40" t="str">
        <f ca="1">VLOOKUP($E577,'1.MetaData'!$B:$H,4,FALSE)</f>
        <v>Red-spotted flying gurnard</v>
      </c>
      <c r="I577" s="194" t="str">
        <f ca="1">VLOOKUP(DNAEXT[[#This Row],[Sample ID]],'2.Tissue'!B:N,13,FALSE)</f>
        <v>NA</v>
      </c>
      <c r="J577" s="26" t="s">
        <v>3451</v>
      </c>
      <c r="K577" s="173" t="s">
        <v>4116</v>
      </c>
      <c r="L577" s="26" t="s">
        <v>929</v>
      </c>
      <c r="M577" s="26"/>
      <c r="N577" s="169"/>
      <c r="O577" s="170"/>
      <c r="P577" s="170"/>
      <c r="Q577" s="170"/>
      <c r="R577" s="170"/>
      <c r="S577" s="43">
        <f ca="1">IF(P577="NA", "NA", IF(OR(O577="NA", P577=""), P577, O577/P577))</f>
        <v>0</v>
      </c>
      <c r="T577" s="27">
        <f ca="1">O577*N577</f>
        <v>0</v>
      </c>
      <c r="U577" s="26"/>
      <c r="V577" s="171"/>
      <c r="W577" s="26"/>
      <c r="X577" s="2" t="str" cm="1">
        <f t="array" aca="1" ref="X577" ca="1">IF(B577="","",IF(MAX(IF(B:B=B577,C:C))=C577,"Y","N"))</f>
        <v>Y</v>
      </c>
      <c r="Y577" s="2"/>
      <c r="Z577" s="172"/>
      <c r="AA577" s="2" t="s">
        <v>3145</v>
      </c>
      <c r="AB577" s="2">
        <v>1</v>
      </c>
      <c r="AC577" s="2">
        <v>1</v>
      </c>
      <c r="AD577" s="2" t="s">
        <v>3155</v>
      </c>
      <c r="AE577" s="2" t="s">
        <v>4061</v>
      </c>
    </row>
    <row r="578" spans="1:31" hidden="1" x14ac:dyDescent="0.25">
      <c r="A578" s="115">
        <f ca="1">INDEX('1.MetaData'!A:A, MATCH($E578, '1.MetaData'!$B:$B, 0))</f>
        <v>524</v>
      </c>
      <c r="B578" s="245" t="s">
        <v>4123</v>
      </c>
      <c r="C578" s="14">
        <v>1</v>
      </c>
      <c r="D578" s="14" t="s">
        <v>70</v>
      </c>
      <c r="E578" s="1" t="str">
        <f ca="1">VLOOKUP(B578,'2.Tissue'!$B:$D,2,FALSE)</f>
        <v>OG524</v>
      </c>
      <c r="F578" s="80" t="str">
        <f ca="1">IF(C578&gt;1,_xlfn.CONCAT(B578,"_D",C578),_xlfn.CONCAT(B578,"_D"))</f>
        <v>OG524U_D</v>
      </c>
      <c r="G578" s="58" t="str">
        <f ca="1">VLOOKUP($E578,'1.MetaData'!$B:$H,3,FALSE)</f>
        <v>Decapterus macarellus</v>
      </c>
      <c r="H578" s="40" t="str">
        <f ca="1">VLOOKUP($E578,'1.MetaData'!$B:$H,4,FALSE)</f>
        <v>Mackerel scad</v>
      </c>
      <c r="I578" s="194" t="str">
        <f ca="1">VLOOKUP(DNAEXT[[#This Row],[Sample ID]],'2.Tissue'!B:N,13,FALSE)</f>
        <v>NA</v>
      </c>
      <c r="J578" s="26" t="s">
        <v>3451</v>
      </c>
      <c r="K578" s="173" t="s">
        <v>4116</v>
      </c>
      <c r="L578" s="26" t="s">
        <v>929</v>
      </c>
      <c r="M578" s="26"/>
      <c r="N578" s="169"/>
      <c r="O578" s="170"/>
      <c r="P578" s="170"/>
      <c r="Q578" s="170"/>
      <c r="R578" s="170"/>
      <c r="S578" s="43">
        <f ca="1">IF(P578="NA", "NA", IF(OR(O578="NA", P578=""), P578, O578/P578))</f>
        <v>0</v>
      </c>
      <c r="T578" s="27">
        <f ca="1">O578*N578</f>
        <v>0</v>
      </c>
      <c r="U578" s="26"/>
      <c r="V578" s="171"/>
      <c r="W578" s="26"/>
      <c r="X578" s="2" t="str" cm="1">
        <f t="array" aca="1" ref="X578" ca="1">IF(B578="","",IF(MAX(IF(B:B=B578,C:C))=C578,"Y","N"))</f>
        <v>Y</v>
      </c>
      <c r="Y578" s="2"/>
      <c r="Z578" s="172"/>
      <c r="AA578" s="2" t="s">
        <v>3145</v>
      </c>
      <c r="AB578" s="2">
        <v>1</v>
      </c>
      <c r="AC578" s="2">
        <v>1</v>
      </c>
      <c r="AD578" s="2" t="s">
        <v>3155</v>
      </c>
      <c r="AE578" s="2" t="s">
        <v>4061</v>
      </c>
    </row>
    <row r="579" spans="1:31" hidden="1" x14ac:dyDescent="0.25">
      <c r="A579" s="115">
        <f ca="1">INDEX('1.MetaData'!A:A, MATCH($E579, '1.MetaData'!$B:$B, 0))</f>
        <v>525</v>
      </c>
      <c r="B579" s="245" t="s">
        <v>4124</v>
      </c>
      <c r="C579" s="14">
        <v>1</v>
      </c>
      <c r="D579" s="14" t="s">
        <v>70</v>
      </c>
      <c r="E579" s="1" t="str">
        <f ca="1">VLOOKUP(B579,'2.Tissue'!$B:$D,2,FALSE)</f>
        <v>OG525</v>
      </c>
      <c r="F579" s="80" t="str">
        <f ca="1">IF(C579&gt;1,_xlfn.CONCAT(B579,"_D",C579),_xlfn.CONCAT(B579,"_D"))</f>
        <v>OG525U_D</v>
      </c>
      <c r="G579" s="58" t="str">
        <f ca="1">VLOOKUP($E579,'1.MetaData'!$B:$H,3,FALSE)</f>
        <v>Gobiidae</v>
      </c>
      <c r="H579" s="40" t="str">
        <f ca="1">VLOOKUP($E579,'1.MetaData'!$B:$H,4,FALSE)</f>
        <v>Goby</v>
      </c>
      <c r="I579" s="194" t="str">
        <f ca="1">VLOOKUP(DNAEXT[[#This Row],[Sample ID]],'2.Tissue'!B:N,13,FALSE)</f>
        <v>NA</v>
      </c>
      <c r="J579" s="26" t="s">
        <v>3451</v>
      </c>
      <c r="K579" s="173" t="s">
        <v>4116</v>
      </c>
      <c r="L579" s="26" t="s">
        <v>929</v>
      </c>
      <c r="M579" s="26"/>
      <c r="N579" s="169"/>
      <c r="O579" s="170"/>
      <c r="P579" s="170"/>
      <c r="Q579" s="170"/>
      <c r="R579" s="170"/>
      <c r="S579" s="43">
        <f ca="1">IF(P579="NA", "NA", IF(OR(O579="NA", P579=""), P579, O579/P579))</f>
        <v>0</v>
      </c>
      <c r="T579" s="27">
        <f ca="1">O579*N579</f>
        <v>0</v>
      </c>
      <c r="U579" s="26"/>
      <c r="V579" s="171"/>
      <c r="W579" s="26"/>
      <c r="X579" s="2" t="str" cm="1">
        <f t="array" aca="1" ref="X579" ca="1">IF(B579="","",IF(MAX(IF(B:B=B579,C:C))=C579,"Y","N"))</f>
        <v>Y</v>
      </c>
      <c r="Y579" s="2"/>
      <c r="Z579" s="172"/>
      <c r="AA579" s="2" t="s">
        <v>3145</v>
      </c>
      <c r="AB579" s="2">
        <v>1</v>
      </c>
      <c r="AC579" s="2">
        <v>1</v>
      </c>
      <c r="AD579" s="2" t="s">
        <v>3155</v>
      </c>
      <c r="AE579" s="2" t="s">
        <v>4061</v>
      </c>
    </row>
    <row r="580" spans="1:31" hidden="1" x14ac:dyDescent="0.25">
      <c r="A580" s="115">
        <f ca="1">INDEX('1.MetaData'!A:A, MATCH($E580, '1.MetaData'!$B:$B, 0))</f>
        <v>526</v>
      </c>
      <c r="B580" s="245" t="s">
        <v>4125</v>
      </c>
      <c r="C580" s="14">
        <v>1</v>
      </c>
      <c r="D580" s="14" t="s">
        <v>70</v>
      </c>
      <c r="E580" s="1" t="str">
        <f ca="1">VLOOKUP(B580,'2.Tissue'!$B:$D,2,FALSE)</f>
        <v>OG526</v>
      </c>
      <c r="F580" s="80" t="str">
        <f ca="1">IF(C580&gt;1,_xlfn.CONCAT(B580,"_D",C580),_xlfn.CONCAT(B580,"_D"))</f>
        <v>OG526U_D</v>
      </c>
      <c r="G580" s="58" t="str">
        <f ca="1">VLOOKUP($E580,'1.MetaData'!$B:$H,3,FALSE)</f>
        <v xml:space="preserve">Inimicus sinensis </v>
      </c>
      <c r="H580" s="40" t="str">
        <f ca="1">VLOOKUP($E580,'1.MetaData'!$B:$H,4,FALSE)</f>
        <v>Spotted ghoul</v>
      </c>
      <c r="I580" s="194" t="str">
        <f ca="1">VLOOKUP(DNAEXT[[#This Row],[Sample ID]],'2.Tissue'!B:N,13,FALSE)</f>
        <v>NA</v>
      </c>
      <c r="J580" s="26" t="s">
        <v>3451</v>
      </c>
      <c r="K580" s="173" t="s">
        <v>4116</v>
      </c>
      <c r="L580" s="26" t="s">
        <v>929</v>
      </c>
      <c r="M580" s="26"/>
      <c r="N580" s="169"/>
      <c r="O580" s="170"/>
      <c r="P580" s="170"/>
      <c r="Q580" s="170"/>
      <c r="R580" s="170"/>
      <c r="S580" s="43">
        <f ca="1">IF(P580="NA", "NA", IF(OR(O580="NA", P580=""), P580, O580/P580))</f>
        <v>0</v>
      </c>
      <c r="T580" s="27">
        <f ca="1">O580*N580</f>
        <v>0</v>
      </c>
      <c r="U580" s="26"/>
      <c r="V580" s="171"/>
      <c r="W580" s="26"/>
      <c r="X580" s="2" t="str" cm="1">
        <f t="array" aca="1" ref="X580" ca="1">IF(B580="","",IF(MAX(IF(B:B=B580,C:C))=C580,"Y","N"))</f>
        <v>Y</v>
      </c>
      <c r="Y580" s="2"/>
      <c r="Z580" s="172"/>
      <c r="AA580" s="2" t="s">
        <v>3145</v>
      </c>
      <c r="AB580" s="2">
        <v>1</v>
      </c>
      <c r="AC580" s="2">
        <v>1</v>
      </c>
      <c r="AD580" s="2" t="s">
        <v>3155</v>
      </c>
      <c r="AE580" s="2" t="s">
        <v>4061</v>
      </c>
    </row>
    <row r="581" spans="1:31" hidden="1" x14ac:dyDescent="0.25">
      <c r="A581" s="115">
        <f ca="1">INDEX('1.MetaData'!A:A, MATCH($E581, '1.MetaData'!$B:$B, 0))</f>
        <v>527</v>
      </c>
      <c r="B581" s="245" t="s">
        <v>4126</v>
      </c>
      <c r="C581" s="14">
        <v>1</v>
      </c>
      <c r="D581" s="14" t="s">
        <v>70</v>
      </c>
      <c r="E581" s="1" t="str">
        <f ca="1">VLOOKUP(B581,'2.Tissue'!$B:$D,2,FALSE)</f>
        <v>OG527</v>
      </c>
      <c r="F581" s="80" t="str">
        <f ca="1">IF(C581&gt;1,_xlfn.CONCAT(B581,"_D",C581),_xlfn.CONCAT(B581,"_D"))</f>
        <v>OG527U_D</v>
      </c>
      <c r="G581" s="58" t="str">
        <f ca="1">VLOOKUP($E581,'1.MetaData'!$B:$H,3,FALSE)</f>
        <v>Inegocia japonica</v>
      </c>
      <c r="H581" s="40" t="str">
        <f ca="1">VLOOKUP($E581,'1.MetaData'!$B:$H,4,FALSE)</f>
        <v>Japanese flathead</v>
      </c>
      <c r="I581" s="194" t="str">
        <f ca="1">VLOOKUP(DNAEXT[[#This Row],[Sample ID]],'2.Tissue'!B:N,13,FALSE)</f>
        <v>NA</v>
      </c>
      <c r="J581" s="26" t="s">
        <v>3451</v>
      </c>
      <c r="K581" s="173" t="s">
        <v>4116</v>
      </c>
      <c r="L581" s="26" t="s">
        <v>929</v>
      </c>
      <c r="M581" s="26"/>
      <c r="N581" s="169"/>
      <c r="O581" s="170"/>
      <c r="P581" s="170"/>
      <c r="Q581" s="170"/>
      <c r="R581" s="170"/>
      <c r="S581" s="43">
        <f ca="1">IF(P581="NA", "NA", IF(OR(O581="NA", P581=""), P581, O581/P581))</f>
        <v>0</v>
      </c>
      <c r="T581" s="27">
        <f ca="1">O581*N581</f>
        <v>0</v>
      </c>
      <c r="U581" s="26"/>
      <c r="V581" s="171"/>
      <c r="W581" s="26"/>
      <c r="X581" s="2" t="str" cm="1">
        <f t="array" aca="1" ref="X581" ca="1">IF(B581="","",IF(MAX(IF(B:B=B581,C:C))=C581,"Y","N"))</f>
        <v>Y</v>
      </c>
      <c r="Y581" s="2"/>
      <c r="Z581" s="172"/>
      <c r="AA581" s="2" t="s">
        <v>3145</v>
      </c>
      <c r="AB581" s="2">
        <v>1</v>
      </c>
      <c r="AC581" s="2">
        <v>1</v>
      </c>
      <c r="AD581" s="2" t="s">
        <v>3155</v>
      </c>
      <c r="AE581" s="2" t="s">
        <v>4061</v>
      </c>
    </row>
    <row r="582" spans="1:31" hidden="1" x14ac:dyDescent="0.25">
      <c r="A582" s="115">
        <f ca="1">INDEX('1.MetaData'!A:A, MATCH($E582, '1.MetaData'!$B:$B, 0))</f>
        <v>528</v>
      </c>
      <c r="B582" s="245" t="s">
        <v>4127</v>
      </c>
      <c r="C582" s="14">
        <v>1</v>
      </c>
      <c r="D582" s="14" t="s">
        <v>70</v>
      </c>
      <c r="E582" s="1" t="str">
        <f ca="1">VLOOKUP(B582,'2.Tissue'!$B:$D,2,FALSE)</f>
        <v>OG528</v>
      </c>
      <c r="F582" s="80" t="str">
        <f ca="1">IF(C582&gt;1,_xlfn.CONCAT(B582,"_D",C582),_xlfn.CONCAT(B582,"_D"))</f>
        <v>OG528U_D</v>
      </c>
      <c r="G582" s="58" t="str">
        <f ca="1">VLOOKUP($E582,'1.MetaData'!$B:$H,3,FALSE)</f>
        <v>Jaydia ellioti</v>
      </c>
      <c r="H582" s="40" t="str">
        <f ca="1">VLOOKUP($E582,'1.MetaData'!$B:$H,4,FALSE)</f>
        <v>Flag-in cardinalfish</v>
      </c>
      <c r="I582" s="194" t="str">
        <f ca="1">VLOOKUP(DNAEXT[[#This Row],[Sample ID]],'2.Tissue'!B:N,13,FALSE)</f>
        <v>NA</v>
      </c>
      <c r="J582" s="26" t="s">
        <v>3451</v>
      </c>
      <c r="K582" s="173" t="s">
        <v>4116</v>
      </c>
      <c r="L582" s="26" t="s">
        <v>929</v>
      </c>
      <c r="M582" s="26"/>
      <c r="N582" s="169"/>
      <c r="O582" s="170"/>
      <c r="P582" s="170"/>
      <c r="Q582" s="170"/>
      <c r="R582" s="170"/>
      <c r="S582" s="43">
        <f ca="1">IF(P582="NA", "NA", IF(OR(O582="NA", P582=""), P582, O582/P582))</f>
        <v>0</v>
      </c>
      <c r="T582" s="27">
        <f ca="1">O582*N582</f>
        <v>0</v>
      </c>
      <c r="U582" s="26"/>
      <c r="V582" s="171"/>
      <c r="W582" s="26"/>
      <c r="X582" s="2" t="str" cm="1">
        <f t="array" aca="1" ref="X582" ca="1">IF(B582="","",IF(MAX(IF(B:B=B582,C:C))=C582,"Y","N"))</f>
        <v>Y</v>
      </c>
      <c r="Y582" s="2"/>
      <c r="Z582" s="172"/>
      <c r="AA582" s="2" t="s">
        <v>3145</v>
      </c>
      <c r="AB582" s="2">
        <v>1</v>
      </c>
      <c r="AC582" s="2">
        <v>1</v>
      </c>
      <c r="AD582" s="2" t="s">
        <v>3155</v>
      </c>
      <c r="AE582" s="2" t="s">
        <v>4061</v>
      </c>
    </row>
    <row r="583" spans="1:31" hidden="1" x14ac:dyDescent="0.25">
      <c r="A583" s="115">
        <f ca="1">INDEX('1.MetaData'!A:A, MATCH($E583, '1.MetaData'!$B:$B, 0))</f>
        <v>529</v>
      </c>
      <c r="B583" s="245" t="s">
        <v>4128</v>
      </c>
      <c r="C583" s="14">
        <v>1</v>
      </c>
      <c r="D583" s="14" t="s">
        <v>70</v>
      </c>
      <c r="E583" s="1" t="str">
        <f ca="1">VLOOKUP(B583,'2.Tissue'!$B:$D,2,FALSE)</f>
        <v>OG529</v>
      </c>
      <c r="F583" s="80" t="str">
        <f ca="1">IF(C583&gt;1,_xlfn.CONCAT(B583,"_D",C583),_xlfn.CONCAT(B583,"_D"))</f>
        <v>OG529U_D</v>
      </c>
      <c r="G583" s="58" t="str">
        <f ca="1">VLOOKUP($E583,'1.MetaData'!$B:$H,3,FALSE)</f>
        <v>Lagocephalus lunaris</v>
      </c>
      <c r="H583" s="40" t="str">
        <f ca="1">VLOOKUP($E583,'1.MetaData'!$B:$H,4,FALSE)</f>
        <v>Lunar-tail puffer</v>
      </c>
      <c r="I583" s="194" t="str">
        <f ca="1">VLOOKUP(DNAEXT[[#This Row],[Sample ID]],'2.Tissue'!B:N,13,FALSE)</f>
        <v>NA</v>
      </c>
      <c r="J583" s="26" t="s">
        <v>3451</v>
      </c>
      <c r="K583" s="173" t="s">
        <v>4116</v>
      </c>
      <c r="L583" s="26" t="s">
        <v>929</v>
      </c>
      <c r="M583" s="26"/>
      <c r="N583" s="169"/>
      <c r="O583" s="170"/>
      <c r="P583" s="170"/>
      <c r="Q583" s="170"/>
      <c r="R583" s="170"/>
      <c r="S583" s="43">
        <f ca="1">IF(P583="NA", "NA", IF(OR(O583="NA", P583=""), P583, O583/P583))</f>
        <v>0</v>
      </c>
      <c r="T583" s="27">
        <f ca="1">O583*N583</f>
        <v>0</v>
      </c>
      <c r="U583" s="26"/>
      <c r="V583" s="171"/>
      <c r="W583" s="26"/>
      <c r="X583" s="2" t="str" cm="1">
        <f t="array" aca="1" ref="X583" ca="1">IF(B583="","",IF(MAX(IF(B:B=B583,C:C))=C583,"Y","N"))</f>
        <v>Y</v>
      </c>
      <c r="Y583" s="2"/>
      <c r="Z583" s="172"/>
      <c r="AA583" s="2" t="s">
        <v>3145</v>
      </c>
      <c r="AB583" s="2">
        <v>1</v>
      </c>
      <c r="AC583" s="2">
        <v>1</v>
      </c>
      <c r="AD583" s="2" t="s">
        <v>3155</v>
      </c>
      <c r="AE583" s="2" t="s">
        <v>4061</v>
      </c>
    </row>
    <row r="584" spans="1:31" hidden="1" x14ac:dyDescent="0.25">
      <c r="A584" s="115">
        <f ca="1">INDEX('1.MetaData'!A:A, MATCH($E584, '1.MetaData'!$B:$B, 0))</f>
        <v>530</v>
      </c>
      <c r="B584" s="245" t="s">
        <v>4129</v>
      </c>
      <c r="C584" s="14">
        <v>1</v>
      </c>
      <c r="D584" s="14" t="s">
        <v>70</v>
      </c>
      <c r="E584" s="1" t="str">
        <f ca="1">VLOOKUP(B584,'2.Tissue'!$B:$D,2,FALSE)</f>
        <v>OG530</v>
      </c>
      <c r="F584" s="80" t="str">
        <f ca="1">IF(C584&gt;1,_xlfn.CONCAT(B584,"_D",C584),_xlfn.CONCAT(B584,"_D"))</f>
        <v>OG530U_D</v>
      </c>
      <c r="G584" s="58" t="str">
        <f ca="1">VLOOKUP($E584,'1.MetaData'!$B:$H,3,FALSE)</f>
        <v>Johnius borneensis</v>
      </c>
      <c r="H584" s="40" t="str">
        <f ca="1">VLOOKUP($E584,'1.MetaData'!$B:$H,4,FALSE)</f>
        <v>River jewfish</v>
      </c>
      <c r="I584" s="194" t="str">
        <f ca="1">VLOOKUP(DNAEXT[[#This Row],[Sample ID]],'2.Tissue'!B:N,13,FALSE)</f>
        <v>NA</v>
      </c>
      <c r="J584" s="26" t="s">
        <v>3451</v>
      </c>
      <c r="K584" s="173" t="s">
        <v>4116</v>
      </c>
      <c r="L584" s="26" t="s">
        <v>929</v>
      </c>
      <c r="M584" s="26"/>
      <c r="N584" s="169"/>
      <c r="O584" s="170"/>
      <c r="P584" s="170"/>
      <c r="Q584" s="170"/>
      <c r="R584" s="170"/>
      <c r="S584" s="43">
        <f ca="1">IF(P584="NA", "NA", IF(OR(O584="NA", P584=""), P584, O584/P584))</f>
        <v>0</v>
      </c>
      <c r="T584" s="27">
        <f ca="1">O584*N584</f>
        <v>0</v>
      </c>
      <c r="U584" s="26"/>
      <c r="V584" s="171"/>
      <c r="W584" s="26"/>
      <c r="X584" s="2" t="str" cm="1">
        <f t="array" aca="1" ref="X584" ca="1">IF(B584="","",IF(MAX(IF(B:B=B584,C:C))=C584,"Y","N"))</f>
        <v>Y</v>
      </c>
      <c r="Y584" s="2"/>
      <c r="Z584" s="172"/>
      <c r="AA584" s="2" t="s">
        <v>3145</v>
      </c>
      <c r="AB584" s="2">
        <v>1</v>
      </c>
      <c r="AC584" s="2">
        <v>1</v>
      </c>
      <c r="AD584" s="2" t="s">
        <v>3155</v>
      </c>
      <c r="AE584" s="2" t="s">
        <v>4061</v>
      </c>
    </row>
    <row r="585" spans="1:31" hidden="1" x14ac:dyDescent="0.25">
      <c r="A585" s="115">
        <f ca="1">INDEX('1.MetaData'!A:A, MATCH($E585, '1.MetaData'!$B:$B, 0))</f>
        <v>531</v>
      </c>
      <c r="B585" s="245" t="s">
        <v>4130</v>
      </c>
      <c r="C585" s="14">
        <v>1</v>
      </c>
      <c r="D585" s="14" t="s">
        <v>70</v>
      </c>
      <c r="E585" s="1" t="str">
        <f ca="1">VLOOKUP(B585,'2.Tissue'!$B:$D,2,FALSE)</f>
        <v>OG531</v>
      </c>
      <c r="F585" s="80" t="str">
        <f ca="1">IF(C585&gt;1,_xlfn.CONCAT(B585,"_D",C585),_xlfn.CONCAT(B585,"_D"))</f>
        <v>OG531U_D</v>
      </c>
      <c r="G585" s="58" t="str">
        <f ca="1">VLOOKUP($E585,'1.MetaData'!$B:$H,3,FALSE)</f>
        <v>Monacanthus chinensis</v>
      </c>
      <c r="H585" s="40" t="str">
        <f ca="1">VLOOKUP($E585,'1.MetaData'!$B:$H,4,FALSE)</f>
        <v>Fan-bellied leatherjacket</v>
      </c>
      <c r="I585" s="194" t="str">
        <f ca="1">VLOOKUP(DNAEXT[[#This Row],[Sample ID]],'2.Tissue'!B:N,13,FALSE)</f>
        <v>NA</v>
      </c>
      <c r="J585" s="26" t="s">
        <v>3451</v>
      </c>
      <c r="K585" s="173" t="s">
        <v>4116</v>
      </c>
      <c r="L585" s="26" t="s">
        <v>929</v>
      </c>
      <c r="M585" s="26"/>
      <c r="N585" s="169"/>
      <c r="O585" s="170"/>
      <c r="P585" s="170"/>
      <c r="Q585" s="170"/>
      <c r="R585" s="170"/>
      <c r="S585" s="43">
        <f ca="1">IF(P585="NA", "NA", IF(OR(O585="NA", P585=""), P585, O585/P585))</f>
        <v>0</v>
      </c>
      <c r="T585" s="27">
        <f ca="1">O585*N585</f>
        <v>0</v>
      </c>
      <c r="U585" s="26"/>
      <c r="V585" s="171"/>
      <c r="W585" s="26"/>
      <c r="X585" s="2" t="str" cm="1">
        <f t="array" aca="1" ref="X585" ca="1">IF(B585="","",IF(MAX(IF(B:B=B585,C:C))=C585,"Y","N"))</f>
        <v>Y</v>
      </c>
      <c r="Y585" s="2"/>
      <c r="Z585" s="172"/>
      <c r="AA585" s="2" t="s">
        <v>3145</v>
      </c>
      <c r="AB585" s="2">
        <v>1</v>
      </c>
      <c r="AC585" s="2">
        <v>1</v>
      </c>
      <c r="AD585" s="2" t="s">
        <v>3155</v>
      </c>
      <c r="AE585" s="2" t="s">
        <v>4061</v>
      </c>
    </row>
    <row r="586" spans="1:31" hidden="1" x14ac:dyDescent="0.25">
      <c r="A586" s="115">
        <f ca="1">INDEX('1.MetaData'!A:A, MATCH($E586, '1.MetaData'!$B:$B, 0))</f>
        <v>532</v>
      </c>
      <c r="B586" s="245" t="s">
        <v>4131</v>
      </c>
      <c r="C586" s="14">
        <v>1</v>
      </c>
      <c r="D586" s="14" t="s">
        <v>70</v>
      </c>
      <c r="E586" s="1" t="str">
        <f ca="1">VLOOKUP(B586,'2.Tissue'!$B:$D,2,FALSE)</f>
        <v>OG532</v>
      </c>
      <c r="F586" s="80" t="str">
        <f ca="1">IF(C586&gt;1,_xlfn.CONCAT(B586,"_D",C586),_xlfn.CONCAT(B586,"_D"))</f>
        <v>OG532U_D</v>
      </c>
      <c r="G586" s="58" t="str">
        <f ca="1">VLOOKUP($E586,'1.MetaData'!$B:$H,3,FALSE)</f>
        <v>Nemipterus peronii</v>
      </c>
      <c r="H586" s="40" t="str">
        <f ca="1">VLOOKUP($E586,'1.MetaData'!$B:$H,4,FALSE)</f>
        <v>Notchedfin threadfin bream</v>
      </c>
      <c r="I586" s="194" t="str">
        <f ca="1">VLOOKUP(DNAEXT[[#This Row],[Sample ID]],'2.Tissue'!B:N,13,FALSE)</f>
        <v>NA</v>
      </c>
      <c r="J586" s="26" t="s">
        <v>3451</v>
      </c>
      <c r="K586" s="173" t="s">
        <v>4116</v>
      </c>
      <c r="L586" s="26" t="s">
        <v>929</v>
      </c>
      <c r="M586" s="26"/>
      <c r="N586" s="169"/>
      <c r="O586" s="170"/>
      <c r="P586" s="170"/>
      <c r="Q586" s="170"/>
      <c r="R586" s="170"/>
      <c r="S586" s="43">
        <f ca="1">IF(P586="NA", "NA", IF(OR(O586="NA", P586=""), P586, O586/P586))</f>
        <v>0</v>
      </c>
      <c r="T586" s="27">
        <f ca="1">O586*N586</f>
        <v>0</v>
      </c>
      <c r="U586" s="26"/>
      <c r="V586" s="171"/>
      <c r="W586" s="26"/>
      <c r="X586" s="2" t="str" cm="1">
        <f t="array" aca="1" ref="X586" ca="1">IF(B586="","",IF(MAX(IF(B:B=B586,C:C))=C586,"Y","N"))</f>
        <v>Y</v>
      </c>
      <c r="Y586" s="2"/>
      <c r="Z586" s="172"/>
      <c r="AA586" s="2" t="s">
        <v>3145</v>
      </c>
      <c r="AB586" s="2">
        <v>1</v>
      </c>
      <c r="AC586" s="2">
        <v>1</v>
      </c>
      <c r="AD586" s="2" t="s">
        <v>3155</v>
      </c>
      <c r="AE586" s="2" t="s">
        <v>4061</v>
      </c>
    </row>
    <row r="587" spans="1:31" hidden="1" x14ac:dyDescent="0.25">
      <c r="A587" s="115">
        <f ca="1">INDEX('1.MetaData'!A:A, MATCH($E587, '1.MetaData'!$B:$B, 0))</f>
        <v>533</v>
      </c>
      <c r="B587" s="245" t="s">
        <v>4132</v>
      </c>
      <c r="C587" s="14">
        <v>1</v>
      </c>
      <c r="D587" s="14" t="s">
        <v>70</v>
      </c>
      <c r="E587" s="1" t="str">
        <f ca="1">VLOOKUP(B587,'2.Tissue'!$B:$D,2,FALSE)</f>
        <v>OG533</v>
      </c>
      <c r="F587" s="80" t="str">
        <f ca="1">IF(C587&gt;1,_xlfn.CONCAT(B587,"_D",C587),_xlfn.CONCAT(B587,"_D"))</f>
        <v>OG533U_D</v>
      </c>
      <c r="G587" s="58" t="str">
        <f ca="1">VLOOKUP($E587,'1.MetaData'!$B:$H,3,FALSE)</f>
        <v>Ostorhinchus apogonoides</v>
      </c>
      <c r="H587" s="40" t="str">
        <f ca="1">VLOOKUP($E587,'1.MetaData'!$B:$H,4,FALSE)</f>
        <v>Short-tooth cardinal</v>
      </c>
      <c r="I587" s="194" t="str">
        <f ca="1">VLOOKUP(DNAEXT[[#This Row],[Sample ID]],'2.Tissue'!B:N,13,FALSE)</f>
        <v>NA</v>
      </c>
      <c r="J587" s="26" t="s">
        <v>3451</v>
      </c>
      <c r="K587" s="173" t="s">
        <v>4116</v>
      </c>
      <c r="L587" s="26" t="s">
        <v>929</v>
      </c>
      <c r="M587" s="26"/>
      <c r="N587" s="169"/>
      <c r="O587" s="170"/>
      <c r="P587" s="170"/>
      <c r="Q587" s="170"/>
      <c r="R587" s="170"/>
      <c r="S587" s="43">
        <f ca="1">IF(P587="NA", "NA", IF(OR(O587="NA", P587=""), P587, O587/P587))</f>
        <v>0</v>
      </c>
      <c r="T587" s="27">
        <f ca="1">O587*N587</f>
        <v>0</v>
      </c>
      <c r="U587" s="26"/>
      <c r="V587" s="171"/>
      <c r="W587" s="26"/>
      <c r="X587" s="2" t="str" cm="1">
        <f t="array" aca="1" ref="X587" ca="1">IF(B587="","",IF(MAX(IF(B:B=B587,C:C))=C587,"Y","N"))</f>
        <v>Y</v>
      </c>
      <c r="Y587" s="2"/>
      <c r="Z587" s="172"/>
      <c r="AA587" s="2" t="s">
        <v>3145</v>
      </c>
      <c r="AB587" s="2">
        <v>1</v>
      </c>
      <c r="AC587" s="2">
        <v>1</v>
      </c>
      <c r="AD587" s="2" t="s">
        <v>3155</v>
      </c>
      <c r="AE587" s="2" t="s">
        <v>4061</v>
      </c>
    </row>
    <row r="588" spans="1:31" hidden="1" x14ac:dyDescent="0.25">
      <c r="A588" s="115">
        <f ca="1">INDEX('1.MetaData'!A:A, MATCH($E588, '1.MetaData'!$B:$B, 0))</f>
        <v>534</v>
      </c>
      <c r="B588" s="245" t="s">
        <v>4133</v>
      </c>
      <c r="C588" s="14">
        <v>1</v>
      </c>
      <c r="D588" s="14" t="s">
        <v>70</v>
      </c>
      <c r="E588" s="1" t="str">
        <f ca="1">VLOOKUP(B588,'2.Tissue'!$B:$D,2,FALSE)</f>
        <v>OG534</v>
      </c>
      <c r="F588" s="80" t="str">
        <f ca="1">IF(C588&gt;1,_xlfn.CONCAT(B588,"_D",C588),_xlfn.CONCAT(B588,"_D"))</f>
        <v>OG534U_D</v>
      </c>
      <c r="G588" s="58" t="str">
        <f ca="1">VLOOKUP($E588,'1.MetaData'!$B:$H,3,FALSE)</f>
        <v>Pantolabus radiatus</v>
      </c>
      <c r="H588" s="40" t="str">
        <f ca="1">VLOOKUP($E588,'1.MetaData'!$B:$H,4,FALSE)</f>
        <v>Fringefin trevally</v>
      </c>
      <c r="I588" s="194" t="str">
        <f ca="1">VLOOKUP(DNAEXT[[#This Row],[Sample ID]],'2.Tissue'!B:N,13,FALSE)</f>
        <v>NA</v>
      </c>
      <c r="J588" s="26" t="s">
        <v>3451</v>
      </c>
      <c r="K588" s="173" t="s">
        <v>4134</v>
      </c>
      <c r="L588" s="26" t="s">
        <v>929</v>
      </c>
      <c r="M588" s="26"/>
      <c r="N588" s="169"/>
      <c r="O588" s="170"/>
      <c r="P588" s="170"/>
      <c r="Q588" s="170"/>
      <c r="R588" s="170"/>
      <c r="S588" s="43">
        <f ca="1">IF(P588="NA", "NA", IF(OR(O588="NA", P588=""), P588, O588/P588))</f>
        <v>0</v>
      </c>
      <c r="T588" s="27">
        <f ca="1">O588*N588</f>
        <v>0</v>
      </c>
      <c r="U588" s="26"/>
      <c r="V588" s="171"/>
      <c r="W588" s="26"/>
      <c r="X588" s="2" t="str" cm="1">
        <f t="array" aca="1" ref="X588" ca="1">IF(B588="","",IF(MAX(IF(B:B=B588,C:C))=C588,"Y","N"))</f>
        <v>Y</v>
      </c>
      <c r="Y588" s="2"/>
      <c r="Z588" s="172"/>
      <c r="AA588" s="2" t="s">
        <v>3145</v>
      </c>
      <c r="AB588" s="2">
        <v>1</v>
      </c>
      <c r="AC588" s="2">
        <v>1</v>
      </c>
      <c r="AD588" s="2" t="s">
        <v>3155</v>
      </c>
      <c r="AE588" s="2" t="s">
        <v>4061</v>
      </c>
    </row>
    <row r="589" spans="1:31" hidden="1" x14ac:dyDescent="0.25">
      <c r="A589" s="115">
        <f ca="1">INDEX('1.MetaData'!A:A, MATCH($E589, '1.MetaData'!$B:$B, 0))</f>
        <v>535</v>
      </c>
      <c r="B589" s="245" t="s">
        <v>4135</v>
      </c>
      <c r="C589" s="14">
        <v>1</v>
      </c>
      <c r="D589" s="14" t="s">
        <v>70</v>
      </c>
      <c r="E589" s="1" t="str">
        <f ca="1">VLOOKUP(B589,'2.Tissue'!$B:$D,2,FALSE)</f>
        <v>OG535</v>
      </c>
      <c r="F589" s="80" t="str">
        <f ca="1">IF(C589&gt;1,_xlfn.CONCAT(B589,"_D",C589),_xlfn.CONCAT(B589,"_D"))</f>
        <v>OG535U_D</v>
      </c>
      <c r="G589" s="58" t="str">
        <f ca="1">VLOOKUP($E589,'1.MetaData'!$B:$H,3,FALSE)</f>
        <v>Parapercis nebulosa</v>
      </c>
      <c r="H589" s="40" t="str">
        <f ca="1">VLOOKUP($E589,'1.MetaData'!$B:$H,4,FALSE)</f>
        <v xml:space="preserve">Barred sandperch </v>
      </c>
      <c r="I589" s="194" t="str">
        <f ca="1">VLOOKUP(DNAEXT[[#This Row],[Sample ID]],'2.Tissue'!B:N,13,FALSE)</f>
        <v>NA</v>
      </c>
      <c r="J589" s="26" t="s">
        <v>3451</v>
      </c>
      <c r="K589" s="173">
        <v>42696</v>
      </c>
      <c r="L589" s="26" t="s">
        <v>929</v>
      </c>
      <c r="M589" s="26"/>
      <c r="N589" s="169"/>
      <c r="O589" s="170"/>
      <c r="P589" s="170"/>
      <c r="Q589" s="170"/>
      <c r="R589" s="170"/>
      <c r="S589" s="43">
        <f ca="1">IF(P589="NA", "NA", IF(OR(O589="NA", P589=""), P589, O589/P589))</f>
        <v>0</v>
      </c>
      <c r="T589" s="27">
        <f ca="1">O589*N589</f>
        <v>0</v>
      </c>
      <c r="U589" s="26"/>
      <c r="V589" s="171"/>
      <c r="W589" s="26"/>
      <c r="X589" s="2" t="str" cm="1">
        <f t="array" aca="1" ref="X589" ca="1">IF(B589="","",IF(MAX(IF(B:B=B589,C:C))=C589,"Y","N"))</f>
        <v>Y</v>
      </c>
      <c r="Y589" s="2"/>
      <c r="Z589" s="172"/>
      <c r="AA589" s="2" t="s">
        <v>3145</v>
      </c>
      <c r="AB589" s="2">
        <v>1</v>
      </c>
      <c r="AC589" s="2">
        <v>1</v>
      </c>
      <c r="AD589" s="2" t="s">
        <v>3155</v>
      </c>
      <c r="AE589" s="2" t="s">
        <v>4061</v>
      </c>
    </row>
    <row r="590" spans="1:31" hidden="1" x14ac:dyDescent="0.25">
      <c r="A590" s="115">
        <f ca="1">INDEX('1.MetaData'!A:A, MATCH($E590, '1.MetaData'!$B:$B, 0))</f>
        <v>536</v>
      </c>
      <c r="B590" s="245" t="s">
        <v>4136</v>
      </c>
      <c r="C590" s="14">
        <v>1</v>
      </c>
      <c r="D590" s="14" t="s">
        <v>70</v>
      </c>
      <c r="E590" s="1" t="str">
        <f ca="1">VLOOKUP(B590,'2.Tissue'!$B:$D,2,FALSE)</f>
        <v>OG536</v>
      </c>
      <c r="F590" s="80" t="str">
        <f ca="1">IF(C590&gt;1,_xlfn.CONCAT(B590,"_D",C590),_xlfn.CONCAT(B590,"_D"))</f>
        <v>OG536U_D</v>
      </c>
      <c r="G590" s="58" t="str">
        <f ca="1">VLOOKUP($E590,'1.MetaData'!$B:$H,3,FALSE)</f>
        <v>Paraplotosus</v>
      </c>
      <c r="H590" s="40" t="str">
        <f ca="1">VLOOKUP($E590,'1.MetaData'!$B:$H,4,FALSE)</f>
        <v>Eeltailed catfish</v>
      </c>
      <c r="I590" s="194" t="str">
        <f ca="1">VLOOKUP(DNAEXT[[#This Row],[Sample ID]],'2.Tissue'!B:N,13,FALSE)</f>
        <v>NA</v>
      </c>
      <c r="J590" s="26" t="s">
        <v>3451</v>
      </c>
      <c r="K590" s="173">
        <v>42696</v>
      </c>
      <c r="L590" s="26" t="s">
        <v>929</v>
      </c>
      <c r="M590" s="26"/>
      <c r="N590" s="169"/>
      <c r="O590" s="170"/>
      <c r="P590" s="170"/>
      <c r="Q590" s="170"/>
      <c r="R590" s="170"/>
      <c r="S590" s="43">
        <f ca="1">IF(P590="NA", "NA", IF(OR(O590="NA", P590=""), P590, O590/P590))</f>
        <v>0</v>
      </c>
      <c r="T590" s="27">
        <f ca="1">O590*N590</f>
        <v>0</v>
      </c>
      <c r="U590" s="26"/>
      <c r="V590" s="171"/>
      <c r="W590" s="26"/>
      <c r="X590" s="2" t="str" cm="1">
        <f t="array" aca="1" ref="X590" ca="1">IF(B590="","",IF(MAX(IF(B:B=B590,C:C))=C590,"Y","N"))</f>
        <v>Y</v>
      </c>
      <c r="Y590" s="2"/>
      <c r="Z590" s="172"/>
      <c r="AA590" s="2" t="s">
        <v>3145</v>
      </c>
      <c r="AB590" s="2">
        <v>1</v>
      </c>
      <c r="AC590" s="2">
        <v>1</v>
      </c>
      <c r="AD590" s="2" t="s">
        <v>3155</v>
      </c>
      <c r="AE590" s="2" t="s">
        <v>4061</v>
      </c>
    </row>
    <row r="591" spans="1:31" hidden="1" x14ac:dyDescent="0.25">
      <c r="A591" s="115">
        <f ca="1">INDEX('1.MetaData'!A:A, MATCH($E591, '1.MetaData'!$B:$B, 0))</f>
        <v>537</v>
      </c>
      <c r="B591" s="245" t="s">
        <v>4137</v>
      </c>
      <c r="C591" s="14">
        <v>1</v>
      </c>
      <c r="D591" s="14" t="s">
        <v>70</v>
      </c>
      <c r="E591" s="1" t="str">
        <f ca="1">VLOOKUP(B591,'2.Tissue'!$B:$D,2,FALSE)</f>
        <v>OG537</v>
      </c>
      <c r="F591" s="80" t="str">
        <f ca="1">IF(C591&gt;1,_xlfn.CONCAT(B591,"_D",C591),_xlfn.CONCAT(B591,"_D"))</f>
        <v>OG537U_D</v>
      </c>
      <c r="G591" s="58" t="str">
        <f ca="1">VLOOKUP($E591,'1.MetaData'!$B:$H,3,FALSE)</f>
        <v>Aphareus furca</v>
      </c>
      <c r="H591" s="40" t="str">
        <f ca="1">VLOOKUP($E591,'1.MetaData'!$B:$H,4,FALSE)</f>
        <v xml:space="preserve">Small toothed jobfish </v>
      </c>
      <c r="I591" s="194" t="str">
        <f ca="1">VLOOKUP(DNAEXT[[#This Row],[Sample ID]],'2.Tissue'!B:N,13,FALSE)</f>
        <v>NA</v>
      </c>
      <c r="J591" s="26" t="s">
        <v>3451</v>
      </c>
      <c r="K591" s="173"/>
      <c r="L591" s="26" t="s">
        <v>929</v>
      </c>
      <c r="M591" s="26"/>
      <c r="N591" s="169"/>
      <c r="O591" s="170"/>
      <c r="P591" s="170"/>
      <c r="Q591" s="170"/>
      <c r="R591" s="170"/>
      <c r="S591" s="43">
        <f ca="1">IF(P591="NA", "NA", IF(OR(O591="NA", P591=""), P591, O591/P591))</f>
        <v>0</v>
      </c>
      <c r="T591" s="27">
        <f ca="1">O591*N591</f>
        <v>0</v>
      </c>
      <c r="U591" s="26"/>
      <c r="V591" s="171"/>
      <c r="W591" s="26"/>
      <c r="X591" s="2" t="str" cm="1">
        <f t="array" aca="1" ref="X591" ca="1">IF(B591="","",IF(MAX(IF(B:B=B591,C:C))=C591,"Y","N"))</f>
        <v>Y</v>
      </c>
      <c r="Y591" s="2"/>
      <c r="Z591" s="172"/>
      <c r="AA591" s="2" t="s">
        <v>3145</v>
      </c>
      <c r="AB591" s="2">
        <v>1</v>
      </c>
      <c r="AC591" s="2">
        <v>1</v>
      </c>
      <c r="AD591" s="2" t="s">
        <v>3155</v>
      </c>
      <c r="AE591" s="2" t="s">
        <v>4061</v>
      </c>
    </row>
    <row r="592" spans="1:31" hidden="1" x14ac:dyDescent="0.25">
      <c r="A592" s="115">
        <f ca="1">INDEX('1.MetaData'!A:A, MATCH($E592, '1.MetaData'!$B:$B, 0))</f>
        <v>538</v>
      </c>
      <c r="B592" s="245" t="s">
        <v>4138</v>
      </c>
      <c r="C592" s="14">
        <v>1</v>
      </c>
      <c r="D592" s="14" t="s">
        <v>70</v>
      </c>
      <c r="E592" s="1" t="str">
        <f ca="1">VLOOKUP(B592,'2.Tissue'!$B:$D,2,FALSE)</f>
        <v>OG538</v>
      </c>
      <c r="F592" s="80" t="str">
        <f ca="1">IF(C592&gt;1,_xlfn.CONCAT(B592,"_D",C592),_xlfn.CONCAT(B592,"_D"))</f>
        <v>OG538U_D</v>
      </c>
      <c r="G592" s="58" t="str">
        <f ca="1">VLOOKUP($E592,'1.MetaData'!$B:$H,3,FALSE)</f>
        <v>Callionymus grossi</v>
      </c>
      <c r="H592" s="40">
        <f ca="1">VLOOKUP($E592,'1.MetaData'!$B:$H,4,FALSE)</f>
        <v>0</v>
      </c>
      <c r="I592" s="194" t="str">
        <f ca="1">VLOOKUP(DNAEXT[[#This Row],[Sample ID]],'2.Tissue'!B:N,13,FALSE)</f>
        <v>NA</v>
      </c>
      <c r="J592" s="26" t="s">
        <v>3451</v>
      </c>
      <c r="K592" s="173"/>
      <c r="L592" s="26" t="s">
        <v>929</v>
      </c>
      <c r="M592" s="26"/>
      <c r="N592" s="169"/>
      <c r="O592" s="170"/>
      <c r="P592" s="170"/>
      <c r="Q592" s="170"/>
      <c r="R592" s="170"/>
      <c r="S592" s="43">
        <f ca="1">IF(P592="NA", "NA", IF(OR(O592="NA", P592=""), P592, O592/P592))</f>
        <v>0</v>
      </c>
      <c r="T592" s="27">
        <f ca="1">O592*N592</f>
        <v>0</v>
      </c>
      <c r="U592" s="26"/>
      <c r="V592" s="171"/>
      <c r="W592" s="26"/>
      <c r="X592" s="2" t="str" cm="1">
        <f t="array" aca="1" ref="X592" ca="1">IF(B592="","",IF(MAX(IF(B:B=B592,C:C))=C592,"Y","N"))</f>
        <v>Y</v>
      </c>
      <c r="Y592" s="2"/>
      <c r="Z592" s="172"/>
      <c r="AA592" s="2" t="s">
        <v>3145</v>
      </c>
      <c r="AB592" s="2">
        <v>1</v>
      </c>
      <c r="AC592" s="2">
        <v>1</v>
      </c>
      <c r="AD592" s="2" t="s">
        <v>3155</v>
      </c>
      <c r="AE592" s="2" t="s">
        <v>4061</v>
      </c>
    </row>
    <row r="593" spans="1:31" hidden="1" x14ac:dyDescent="0.25">
      <c r="A593" s="115">
        <f ca="1">INDEX('1.MetaData'!A:A, MATCH($E593, '1.MetaData'!$B:$B, 0))</f>
        <v>539</v>
      </c>
      <c r="B593" s="245" t="s">
        <v>4139</v>
      </c>
      <c r="C593" s="14">
        <v>1</v>
      </c>
      <c r="D593" s="14" t="s">
        <v>70</v>
      </c>
      <c r="E593" s="1" t="str">
        <f ca="1">VLOOKUP(B593,'2.Tissue'!$B:$D,2,FALSE)</f>
        <v>OG539</v>
      </c>
      <c r="F593" s="80" t="str">
        <f ca="1">IF(C593&gt;1,_xlfn.CONCAT(B593,"_D",C593),_xlfn.CONCAT(B593,"_D"))</f>
        <v>OG539U_D</v>
      </c>
      <c r="G593" s="58" t="str">
        <f ca="1">VLOOKUP($E593,'1.MetaData'!$B:$H,3,FALSE)</f>
        <v>Callionymus sublaevis</v>
      </c>
      <c r="H593" s="40" t="str">
        <f ca="1">VLOOKUP($E593,'1.MetaData'!$B:$H,4,FALSE)</f>
        <v>Australian filamentous dragonet</v>
      </c>
      <c r="I593" s="194" t="str">
        <f ca="1">VLOOKUP(DNAEXT[[#This Row],[Sample ID]],'2.Tissue'!B:N,13,FALSE)</f>
        <v>NA</v>
      </c>
      <c r="J593" s="26" t="s">
        <v>3451</v>
      </c>
      <c r="K593" s="173">
        <v>42831</v>
      </c>
      <c r="L593" s="26" t="s">
        <v>929</v>
      </c>
      <c r="M593" s="26"/>
      <c r="N593" s="169"/>
      <c r="O593" s="170"/>
      <c r="P593" s="170"/>
      <c r="Q593" s="170"/>
      <c r="R593" s="170"/>
      <c r="S593" s="43">
        <f ca="1">IF(P593="NA", "NA", IF(OR(O593="NA", P593=""), P593, O593/P593))</f>
        <v>0</v>
      </c>
      <c r="T593" s="27">
        <f ca="1">O593*N593</f>
        <v>0</v>
      </c>
      <c r="U593" s="26"/>
      <c r="V593" s="171"/>
      <c r="W593" s="26"/>
      <c r="X593" s="2" t="str" cm="1">
        <f t="array" aca="1" ref="X593" ca="1">IF(B593="","",IF(MAX(IF(B:B=B593,C:C))=C593,"Y","N"))</f>
        <v>Y</v>
      </c>
      <c r="Y593" s="2"/>
      <c r="Z593" s="172"/>
      <c r="AA593" s="2" t="s">
        <v>3145</v>
      </c>
      <c r="AB593" s="2">
        <v>1</v>
      </c>
      <c r="AC593" s="2">
        <v>1</v>
      </c>
      <c r="AD593" s="2" t="s">
        <v>3155</v>
      </c>
      <c r="AE593" s="2" t="s">
        <v>4061</v>
      </c>
    </row>
    <row r="594" spans="1:31" hidden="1" x14ac:dyDescent="0.25">
      <c r="A594" s="115">
        <f ca="1">INDEX('1.MetaData'!A:A, MATCH($E594, '1.MetaData'!$B:$B, 0))</f>
        <v>540</v>
      </c>
      <c r="B594" s="245" t="s">
        <v>4140</v>
      </c>
      <c r="C594" s="14">
        <v>1</v>
      </c>
      <c r="D594" s="14" t="s">
        <v>70</v>
      </c>
      <c r="E594" s="1" t="str">
        <f ca="1">VLOOKUP(B594,'2.Tissue'!$B:$D,2,FALSE)</f>
        <v>OG540</v>
      </c>
      <c r="F594" s="80" t="str">
        <f ca="1">IF(C594&gt;1,_xlfn.CONCAT(B594,"_D",C594),_xlfn.CONCAT(B594,"_D"))</f>
        <v>OG540U_D</v>
      </c>
      <c r="G594" s="58" t="str">
        <f ca="1">VLOOKUP($E594,'1.MetaData'!$B:$H,3,FALSE)</f>
        <v>Carangoides chrysophrys</v>
      </c>
      <c r="H594" s="40">
        <f ca="1">VLOOKUP($E594,'1.MetaData'!$B:$H,4,FALSE)</f>
        <v>0</v>
      </c>
      <c r="I594" s="194" t="str">
        <f ca="1">VLOOKUP(DNAEXT[[#This Row],[Sample ID]],'2.Tissue'!B:N,13,FALSE)</f>
        <v>NA</v>
      </c>
      <c r="J594" s="26" t="s">
        <v>3451</v>
      </c>
      <c r="K594" s="173"/>
      <c r="L594" s="26" t="s">
        <v>929</v>
      </c>
      <c r="M594" s="26"/>
      <c r="N594" s="169"/>
      <c r="O594" s="170"/>
      <c r="P594" s="170"/>
      <c r="Q594" s="170"/>
      <c r="R594" s="170"/>
      <c r="S594" s="43">
        <f ca="1">IF(P594="NA", "NA", IF(OR(O594="NA", P594=""), P594, O594/P594))</f>
        <v>0</v>
      </c>
      <c r="T594" s="27">
        <f ca="1">O594*N594</f>
        <v>0</v>
      </c>
      <c r="U594" s="26"/>
      <c r="V594" s="171"/>
      <c r="W594" s="26"/>
      <c r="X594" s="2" t="str" cm="1">
        <f t="array" aca="1" ref="X594" ca="1">IF(B594="","",IF(MAX(IF(B:B=B594,C:C))=C594,"Y","N"))</f>
        <v>Y</v>
      </c>
      <c r="Y594" s="2"/>
      <c r="Z594" s="172"/>
      <c r="AA594" s="2" t="s">
        <v>3145</v>
      </c>
      <c r="AB594" s="2">
        <v>1</v>
      </c>
      <c r="AC594" s="2">
        <v>1</v>
      </c>
      <c r="AD594" s="2" t="s">
        <v>3155</v>
      </c>
      <c r="AE594" s="2" t="s">
        <v>4061</v>
      </c>
    </row>
    <row r="595" spans="1:31" hidden="1" x14ac:dyDescent="0.25">
      <c r="A595" s="115">
        <f ca="1">INDEX('1.MetaData'!A:A, MATCH($E595, '1.MetaData'!$B:$B, 0))</f>
        <v>541</v>
      </c>
      <c r="B595" s="245" t="s">
        <v>4141</v>
      </c>
      <c r="C595" s="14">
        <v>1</v>
      </c>
      <c r="D595" s="14" t="s">
        <v>70</v>
      </c>
      <c r="E595" s="1" t="str">
        <f ca="1">VLOOKUP(B595,'2.Tissue'!$B:$D,2,FALSE)</f>
        <v>OG541</v>
      </c>
      <c r="F595" s="80" t="str">
        <f ca="1">IF(C595&gt;1,_xlfn.CONCAT(B595,"_D",C595),_xlfn.CONCAT(B595,"_D"))</f>
        <v>OG541U_D</v>
      </c>
      <c r="G595" s="58" t="str">
        <f ca="1">VLOOKUP($E595,'1.MetaData'!$B:$H,3,FALSE)</f>
        <v>Carangoides gymnostethus</v>
      </c>
      <c r="H595" s="40" t="str">
        <f ca="1">VLOOKUP($E595,'1.MetaData'!$B:$H,4,FALSE)</f>
        <v xml:space="preserve">Bludger </v>
      </c>
      <c r="I595" s="194" t="str">
        <f ca="1">VLOOKUP(DNAEXT[[#This Row],[Sample ID]],'2.Tissue'!B:N,13,FALSE)</f>
        <v>NA</v>
      </c>
      <c r="J595" s="26" t="s">
        <v>3451</v>
      </c>
      <c r="K595" s="173">
        <v>42831</v>
      </c>
      <c r="L595" s="26" t="s">
        <v>929</v>
      </c>
      <c r="M595" s="26"/>
      <c r="N595" s="169"/>
      <c r="O595" s="170"/>
      <c r="P595" s="170"/>
      <c r="Q595" s="170"/>
      <c r="R595" s="170"/>
      <c r="S595" s="43">
        <f ca="1">IF(P595="NA", "NA", IF(OR(O595="NA", P595=""), P595, O595/P595))</f>
        <v>0</v>
      </c>
      <c r="T595" s="27">
        <f ca="1">O595*N595</f>
        <v>0</v>
      </c>
      <c r="U595" s="26"/>
      <c r="V595" s="171"/>
      <c r="W595" s="26"/>
      <c r="X595" s="2" t="str" cm="1">
        <f t="array" aca="1" ref="X595" ca="1">IF(B595="","",IF(MAX(IF(B:B=B595,C:C))=C595,"Y","N"))</f>
        <v>Y</v>
      </c>
      <c r="Y595" s="2"/>
      <c r="Z595" s="172"/>
      <c r="AA595" s="2" t="s">
        <v>3145</v>
      </c>
      <c r="AB595" s="2">
        <v>1</v>
      </c>
      <c r="AC595" s="2">
        <v>1</v>
      </c>
      <c r="AD595" s="2" t="s">
        <v>3155</v>
      </c>
      <c r="AE595" s="2" t="s">
        <v>4061</v>
      </c>
    </row>
    <row r="596" spans="1:31" hidden="1" x14ac:dyDescent="0.25">
      <c r="A596" s="115">
        <f ca="1">INDEX('1.MetaData'!A:A, MATCH($E596, '1.MetaData'!$B:$B, 0))</f>
        <v>542</v>
      </c>
      <c r="B596" s="245" t="s">
        <v>4142</v>
      </c>
      <c r="C596" s="14">
        <v>1</v>
      </c>
      <c r="D596" s="14" t="s">
        <v>70</v>
      </c>
      <c r="E596" s="1" t="str">
        <f ca="1">VLOOKUP(B596,'2.Tissue'!$B:$D,2,FALSE)</f>
        <v>OG542</v>
      </c>
      <c r="F596" s="80" t="str">
        <f ca="1">IF(C596&gt;1,_xlfn.CONCAT(B596,"_D",C596),_xlfn.CONCAT(B596,"_D"))</f>
        <v>OG542U_D</v>
      </c>
      <c r="G596" s="58" t="str">
        <f ca="1">VLOOKUP($E596,'1.MetaData'!$B:$H,3,FALSE)</f>
        <v>Carangoides hedlandensis</v>
      </c>
      <c r="H596" s="40">
        <f ca="1">VLOOKUP($E596,'1.MetaData'!$B:$H,4,FALSE)</f>
        <v>0</v>
      </c>
      <c r="I596" s="194" t="str">
        <f ca="1">VLOOKUP(DNAEXT[[#This Row],[Sample ID]],'2.Tissue'!B:N,13,FALSE)</f>
        <v>NA</v>
      </c>
      <c r="J596" s="26" t="s">
        <v>3451</v>
      </c>
      <c r="K596" s="173"/>
      <c r="L596" s="26" t="s">
        <v>929</v>
      </c>
      <c r="M596" s="26"/>
      <c r="N596" s="169"/>
      <c r="O596" s="170"/>
      <c r="P596" s="170"/>
      <c r="Q596" s="170"/>
      <c r="R596" s="170"/>
      <c r="S596" s="43">
        <f ca="1">IF(P596="NA", "NA", IF(OR(O596="NA", P596=""), P596, O596/P596))</f>
        <v>0</v>
      </c>
      <c r="T596" s="27">
        <f ca="1">O596*N596</f>
        <v>0</v>
      </c>
      <c r="U596" s="26"/>
      <c r="V596" s="171"/>
      <c r="W596" s="26"/>
      <c r="X596" s="2" t="str" cm="1">
        <f t="array" aca="1" ref="X596" ca="1">IF(B596="","",IF(MAX(IF(B:B=B596,C:C))=C596,"Y","N"))</f>
        <v>Y</v>
      </c>
      <c r="Y596" s="2"/>
      <c r="Z596" s="172"/>
      <c r="AA596" s="2" t="s">
        <v>3145</v>
      </c>
      <c r="AB596" s="2">
        <v>1</v>
      </c>
      <c r="AC596" s="2">
        <v>1</v>
      </c>
      <c r="AD596" s="2" t="s">
        <v>3155</v>
      </c>
      <c r="AE596" s="2" t="s">
        <v>4061</v>
      </c>
    </row>
    <row r="597" spans="1:31" hidden="1" x14ac:dyDescent="0.25">
      <c r="A597" s="115">
        <f ca="1">INDEX('1.MetaData'!A:A, MATCH($E597, '1.MetaData'!$B:$B, 0))</f>
        <v>543</v>
      </c>
      <c r="B597" s="245" t="s">
        <v>4143</v>
      </c>
      <c r="C597" s="14">
        <v>1</v>
      </c>
      <c r="D597" s="14" t="s">
        <v>70</v>
      </c>
      <c r="E597" s="1" t="str">
        <f ca="1">VLOOKUP(B597,'2.Tissue'!$B:$D,2,FALSE)</f>
        <v>OG543</v>
      </c>
      <c r="F597" s="80" t="str">
        <f ca="1">IF(C597&gt;1,_xlfn.CONCAT(B597,"_D",C597),_xlfn.CONCAT(B597,"_D"))</f>
        <v>OG543U_D</v>
      </c>
      <c r="G597" s="58" t="str">
        <f ca="1">VLOOKUP($E597,'1.MetaData'!$B:$H,3,FALSE)</f>
        <v>Carangoides humerosus</v>
      </c>
      <c r="H597" s="40">
        <f ca="1">VLOOKUP($E597,'1.MetaData'!$B:$H,4,FALSE)</f>
        <v>0</v>
      </c>
      <c r="I597" s="194" t="str">
        <f ca="1">VLOOKUP(DNAEXT[[#This Row],[Sample ID]],'2.Tissue'!B:N,13,FALSE)</f>
        <v>NA</v>
      </c>
      <c r="J597" s="26" t="s">
        <v>3451</v>
      </c>
      <c r="K597" s="173"/>
      <c r="L597" s="26" t="s">
        <v>929</v>
      </c>
      <c r="M597" s="26"/>
      <c r="N597" s="169"/>
      <c r="O597" s="170"/>
      <c r="P597" s="170"/>
      <c r="Q597" s="170"/>
      <c r="R597" s="170"/>
      <c r="S597" s="43">
        <f ca="1">IF(P597="NA", "NA", IF(OR(O597="NA", P597=""), P597, O597/P597))</f>
        <v>0</v>
      </c>
      <c r="T597" s="27">
        <f ca="1">O597*N597</f>
        <v>0</v>
      </c>
      <c r="U597" s="26"/>
      <c r="V597" s="171"/>
      <c r="W597" s="26"/>
      <c r="X597" s="2" t="str" cm="1">
        <f t="array" aca="1" ref="X597" ca="1">IF(B597="","",IF(MAX(IF(B:B=B597,C:C))=C597,"Y","N"))</f>
        <v>Y</v>
      </c>
      <c r="Y597" s="2"/>
      <c r="Z597" s="172"/>
      <c r="AA597" s="2" t="s">
        <v>3145</v>
      </c>
      <c r="AB597" s="2">
        <v>1</v>
      </c>
      <c r="AC597" s="2">
        <v>1</v>
      </c>
      <c r="AD597" s="2" t="s">
        <v>3155</v>
      </c>
      <c r="AE597" s="2" t="s">
        <v>4061</v>
      </c>
    </row>
    <row r="598" spans="1:31" hidden="1" x14ac:dyDescent="0.25">
      <c r="A598" s="115">
        <f ca="1">INDEX('1.MetaData'!A:A, MATCH($E598, '1.MetaData'!$B:$B, 0))</f>
        <v>544</v>
      </c>
      <c r="B598" s="245" t="s">
        <v>4144</v>
      </c>
      <c r="C598" s="14">
        <v>1</v>
      </c>
      <c r="D598" s="14" t="s">
        <v>70</v>
      </c>
      <c r="E598" s="1" t="str">
        <f ca="1">VLOOKUP(B598,'2.Tissue'!$B:$D,2,FALSE)</f>
        <v>OG544</v>
      </c>
      <c r="F598" s="80" t="str">
        <f ca="1">IF(C598&gt;1,_xlfn.CONCAT(B598,"_D",C598),_xlfn.CONCAT(B598,"_D"))</f>
        <v>OG544U_D</v>
      </c>
      <c r="G598" s="58" t="str">
        <f ca="1">VLOOKUP($E598,'1.MetaData'!$B:$H,3,FALSE)</f>
        <v>Carangoides malabaricus</v>
      </c>
      <c r="H598" s="40">
        <f ca="1">VLOOKUP($E598,'1.MetaData'!$B:$H,4,FALSE)</f>
        <v>0</v>
      </c>
      <c r="I598" s="194" t="str">
        <f ca="1">VLOOKUP(DNAEXT[[#This Row],[Sample ID]],'2.Tissue'!B:N,13,FALSE)</f>
        <v>NA</v>
      </c>
      <c r="J598" s="26" t="s">
        <v>3451</v>
      </c>
      <c r="K598" s="173"/>
      <c r="L598" s="26" t="s">
        <v>929</v>
      </c>
      <c r="M598" s="26"/>
      <c r="N598" s="169"/>
      <c r="O598" s="170"/>
      <c r="P598" s="170"/>
      <c r="Q598" s="170"/>
      <c r="R598" s="170"/>
      <c r="S598" s="43">
        <f ca="1">IF(P598="NA", "NA", IF(OR(O598="NA", P598=""), P598, O598/P598))</f>
        <v>0</v>
      </c>
      <c r="T598" s="27">
        <f ca="1">O598*N598</f>
        <v>0</v>
      </c>
      <c r="U598" s="26"/>
      <c r="V598" s="171"/>
      <c r="W598" s="26"/>
      <c r="X598" s="2" t="str" cm="1">
        <f t="array" aca="1" ref="X598" ca="1">IF(B598="","",IF(MAX(IF(B:B=B598,C:C))=C598,"Y","N"))</f>
        <v>Y</v>
      </c>
      <c r="Y598" s="2"/>
      <c r="Z598" s="172"/>
      <c r="AA598" s="2" t="s">
        <v>3145</v>
      </c>
      <c r="AB598" s="2">
        <v>1</v>
      </c>
      <c r="AC598" s="2">
        <v>1</v>
      </c>
      <c r="AD598" s="2" t="s">
        <v>3155</v>
      </c>
      <c r="AE598" s="2" t="s">
        <v>4061</v>
      </c>
    </row>
    <row r="599" spans="1:31" hidden="1" x14ac:dyDescent="0.25">
      <c r="A599" s="115">
        <f ca="1">INDEX('1.MetaData'!A:A, MATCH($E599, '1.MetaData'!$B:$B, 0))</f>
        <v>545</v>
      </c>
      <c r="B599" s="245" t="s">
        <v>4145</v>
      </c>
      <c r="C599" s="14">
        <v>1</v>
      </c>
      <c r="D599" s="14" t="s">
        <v>70</v>
      </c>
      <c r="E599" s="1" t="str">
        <f ca="1">VLOOKUP(B599,'2.Tissue'!$B:$D,2,FALSE)</f>
        <v>OG545</v>
      </c>
      <c r="F599" s="80" t="str">
        <f ca="1">IF(C599&gt;1,_xlfn.CONCAT(B599,"_D",C599),_xlfn.CONCAT(B599,"_D"))</f>
        <v>OG545U_D</v>
      </c>
      <c r="G599" s="58" t="str">
        <f ca="1">VLOOKUP($E599,'1.MetaData'!$B:$H,3,FALSE)</f>
        <v>Caranx bucculentus</v>
      </c>
      <c r="H599" s="40">
        <f ca="1">VLOOKUP($E599,'1.MetaData'!$B:$H,4,FALSE)</f>
        <v>0</v>
      </c>
      <c r="I599" s="194" t="str">
        <f ca="1">VLOOKUP(DNAEXT[[#This Row],[Sample ID]],'2.Tissue'!B:N,13,FALSE)</f>
        <v>NA</v>
      </c>
      <c r="J599" s="26" t="s">
        <v>3451</v>
      </c>
      <c r="K599" s="173"/>
      <c r="L599" s="26" t="s">
        <v>929</v>
      </c>
      <c r="M599" s="26"/>
      <c r="N599" s="169"/>
      <c r="O599" s="170"/>
      <c r="P599" s="170"/>
      <c r="Q599" s="170"/>
      <c r="R599" s="170"/>
      <c r="S599" s="43">
        <f ca="1">IF(P599="NA", "NA", IF(OR(O599="NA", P599=""), P599, O599/P599))</f>
        <v>0</v>
      </c>
      <c r="T599" s="27">
        <f ca="1">O599*N599</f>
        <v>0</v>
      </c>
      <c r="U599" s="26"/>
      <c r="V599" s="171"/>
      <c r="W599" s="26"/>
      <c r="X599" s="2" t="str" cm="1">
        <f t="array" aca="1" ref="X599" ca="1">IF(B599="","",IF(MAX(IF(B:B=B599,C:C))=C599,"Y","N"))</f>
        <v>Y</v>
      </c>
      <c r="Y599" s="2"/>
      <c r="Z599" s="172"/>
      <c r="AA599" s="2" t="s">
        <v>3145</v>
      </c>
      <c r="AB599" s="2">
        <v>1</v>
      </c>
      <c r="AC599" s="2">
        <v>1</v>
      </c>
      <c r="AD599" s="2" t="s">
        <v>3155</v>
      </c>
      <c r="AE599" s="2" t="s">
        <v>4061</v>
      </c>
    </row>
    <row r="600" spans="1:31" hidden="1" x14ac:dyDescent="0.25">
      <c r="A600" s="115">
        <f ca="1">INDEX('1.MetaData'!A:A, MATCH($E600, '1.MetaData'!$B:$B, 0))</f>
        <v>546</v>
      </c>
      <c r="B600" s="245" t="s">
        <v>4146</v>
      </c>
      <c r="C600" s="14">
        <v>1</v>
      </c>
      <c r="D600" s="14" t="s">
        <v>70</v>
      </c>
      <c r="E600" s="1" t="str">
        <f ca="1">VLOOKUP(B600,'2.Tissue'!$B:$D,2,FALSE)</f>
        <v>OG546</v>
      </c>
      <c r="F600" s="80" t="str">
        <f ca="1">IF(C600&gt;1,_xlfn.CONCAT(B600,"_D",C600),_xlfn.CONCAT(B600,"_D"))</f>
        <v>OG546U_D</v>
      </c>
      <c r="G600" s="58" t="str">
        <f ca="1">VLOOKUP($E600,'1.MetaData'!$B:$H,3,FALSE)</f>
        <v>Cheilodactylus gibbosus</v>
      </c>
      <c r="H600" s="40" t="str">
        <f ca="1">VLOOKUP($E600,'1.MetaData'!$B:$H,4,FALSE)</f>
        <v xml:space="preserve">Western crested morwong </v>
      </c>
      <c r="I600" s="194" t="str">
        <f ca="1">VLOOKUP(DNAEXT[[#This Row],[Sample ID]],'2.Tissue'!B:N,13,FALSE)</f>
        <v>NA</v>
      </c>
      <c r="J600" s="26" t="s">
        <v>3451</v>
      </c>
      <c r="K600" s="173"/>
      <c r="L600" s="26" t="s">
        <v>929</v>
      </c>
      <c r="M600" s="26"/>
      <c r="N600" s="169"/>
      <c r="O600" s="170"/>
      <c r="P600" s="170"/>
      <c r="Q600" s="170"/>
      <c r="R600" s="170"/>
      <c r="S600" s="43">
        <f ca="1">IF(P600="NA", "NA", IF(OR(O600="NA", P600=""), P600, O600/P600))</f>
        <v>0</v>
      </c>
      <c r="T600" s="27">
        <f ca="1">O600*N600</f>
        <v>0</v>
      </c>
      <c r="U600" s="26"/>
      <c r="V600" s="171"/>
      <c r="W600" s="26"/>
      <c r="X600" s="2" t="str" cm="1">
        <f t="array" aca="1" ref="X600" ca="1">IF(B600="","",IF(MAX(IF(B:B=B600,C:C))=C600,"Y","N"))</f>
        <v>Y</v>
      </c>
      <c r="Y600" s="2"/>
      <c r="Z600" s="172"/>
      <c r="AA600" s="2" t="s">
        <v>3145</v>
      </c>
      <c r="AB600" s="2">
        <v>1</v>
      </c>
      <c r="AC600" s="2">
        <v>1</v>
      </c>
      <c r="AD600" s="2" t="s">
        <v>3155</v>
      </c>
      <c r="AE600" s="2" t="s">
        <v>4061</v>
      </c>
    </row>
    <row r="601" spans="1:31" hidden="1" x14ac:dyDescent="0.25">
      <c r="A601" s="115">
        <f ca="1">INDEX('1.MetaData'!A:A, MATCH($E601, '1.MetaData'!$B:$B, 0))</f>
        <v>547</v>
      </c>
      <c r="B601" s="245" t="s">
        <v>4147</v>
      </c>
      <c r="C601" s="14">
        <v>1</v>
      </c>
      <c r="D601" s="14" t="s">
        <v>70</v>
      </c>
      <c r="E601" s="1" t="str">
        <f ca="1">VLOOKUP(B601,'2.Tissue'!$B:$D,2,FALSE)</f>
        <v>OG547</v>
      </c>
      <c r="F601" s="80" t="str">
        <f ca="1">IF(C601&gt;1,_xlfn.CONCAT(B601,"_D",C601),_xlfn.CONCAT(B601,"_D"))</f>
        <v>OG547U_D</v>
      </c>
      <c r="G601" s="58" t="str">
        <f ca="1">VLOOKUP($E601,'1.MetaData'!$B:$H,3,FALSE)</f>
        <v>Choerodon cauteroma</v>
      </c>
      <c r="H601" s="40" t="str">
        <f ca="1">VLOOKUP($E601,'1.MetaData'!$B:$H,4,FALSE)</f>
        <v xml:space="preserve">Bluespotted tuskfish </v>
      </c>
      <c r="I601" s="194" t="str">
        <f ca="1">VLOOKUP(DNAEXT[[#This Row],[Sample ID]],'2.Tissue'!B:N,13,FALSE)</f>
        <v>NA</v>
      </c>
      <c r="J601" s="26" t="s">
        <v>3451</v>
      </c>
      <c r="K601" s="173">
        <v>42831</v>
      </c>
      <c r="L601" s="26" t="s">
        <v>929</v>
      </c>
      <c r="M601" s="26"/>
      <c r="N601" s="169"/>
      <c r="O601" s="170"/>
      <c r="P601" s="170"/>
      <c r="Q601" s="170"/>
      <c r="R601" s="170"/>
      <c r="S601" s="43">
        <f ca="1">IF(P601="NA", "NA", IF(OR(O601="NA", P601=""), P601, O601/P601))</f>
        <v>0</v>
      </c>
      <c r="T601" s="27">
        <f ca="1">O601*N601</f>
        <v>0</v>
      </c>
      <c r="U601" s="26"/>
      <c r="V601" s="171"/>
      <c r="W601" s="26"/>
      <c r="X601" s="2" t="str" cm="1">
        <f t="array" aca="1" ref="X601" ca="1">IF(B601="","",IF(MAX(IF(B:B=B601,C:C))=C601,"Y","N"))</f>
        <v>Y</v>
      </c>
      <c r="Y601" s="2"/>
      <c r="Z601" s="172"/>
      <c r="AA601" s="2" t="s">
        <v>3145</v>
      </c>
      <c r="AB601" s="2">
        <v>1</v>
      </c>
      <c r="AC601" s="2">
        <v>1</v>
      </c>
      <c r="AD601" s="2" t="s">
        <v>3155</v>
      </c>
      <c r="AE601" s="2" t="s">
        <v>4061</v>
      </c>
    </row>
    <row r="602" spans="1:31" hidden="1" x14ac:dyDescent="0.25">
      <c r="A602" s="115">
        <f ca="1">INDEX('1.MetaData'!A:A, MATCH($E602, '1.MetaData'!$B:$B, 0))</f>
        <v>548</v>
      </c>
      <c r="B602" s="245" t="s">
        <v>4148</v>
      </c>
      <c r="C602" s="14">
        <v>1</v>
      </c>
      <c r="D602" s="14" t="s">
        <v>70</v>
      </c>
      <c r="E602" s="1" t="str">
        <f ca="1">VLOOKUP(B602,'2.Tissue'!$B:$D,2,FALSE)</f>
        <v>OG548</v>
      </c>
      <c r="F602" s="80" t="str">
        <f ca="1">IF(C602&gt;1,_xlfn.CONCAT(B602,"_D",C602),_xlfn.CONCAT(B602,"_D"))</f>
        <v>OG548U_D</v>
      </c>
      <c r="G602" s="58" t="str">
        <f ca="1">VLOOKUP($E602,'1.MetaData'!$B:$H,3,FALSE)</f>
        <v>Cybiosarda elegans</v>
      </c>
      <c r="H602" s="40" t="str">
        <f ca="1">VLOOKUP($E602,'1.MetaData'!$B:$H,4,FALSE)</f>
        <v xml:space="preserve">Leaping bonito </v>
      </c>
      <c r="I602" s="194" t="str">
        <f ca="1">VLOOKUP(DNAEXT[[#This Row],[Sample ID]],'2.Tissue'!B:N,13,FALSE)</f>
        <v>NA</v>
      </c>
      <c r="J602" s="26" t="s">
        <v>3451</v>
      </c>
      <c r="K602" s="173">
        <v>42831</v>
      </c>
      <c r="L602" s="26" t="s">
        <v>929</v>
      </c>
      <c r="M602" s="26"/>
      <c r="N602" s="169"/>
      <c r="O602" s="170"/>
      <c r="P602" s="170"/>
      <c r="Q602" s="170"/>
      <c r="R602" s="170"/>
      <c r="S602" s="43">
        <f ca="1">IF(P602="NA", "NA", IF(OR(O602="NA", P602=""), P602, O602/P602))</f>
        <v>0</v>
      </c>
      <c r="T602" s="27">
        <f ca="1">O602*N602</f>
        <v>0</v>
      </c>
      <c r="U602" s="26"/>
      <c r="V602" s="171"/>
      <c r="W602" s="26"/>
      <c r="X602" s="2" t="str" cm="1">
        <f t="array" aca="1" ref="X602" ca="1">IF(B602="","",IF(MAX(IF(B:B=B602,C:C))=C602,"Y","N"))</f>
        <v>Y</v>
      </c>
      <c r="Y602" s="2"/>
      <c r="Z602" s="172"/>
      <c r="AA602" s="2" t="s">
        <v>3145</v>
      </c>
      <c r="AB602" s="2">
        <v>1</v>
      </c>
      <c r="AC602" s="2">
        <v>1</v>
      </c>
      <c r="AD602" s="2" t="s">
        <v>3155</v>
      </c>
      <c r="AE602" s="2" t="s">
        <v>4061</v>
      </c>
    </row>
    <row r="603" spans="1:31" hidden="1" x14ac:dyDescent="0.25">
      <c r="A603" s="115">
        <f ca="1">INDEX('1.MetaData'!A:A, MATCH($E603, '1.MetaData'!$B:$B, 0))</f>
        <v>549</v>
      </c>
      <c r="B603" s="245" t="s">
        <v>4149</v>
      </c>
      <c r="C603" s="14">
        <v>1</v>
      </c>
      <c r="D603" s="14" t="s">
        <v>70</v>
      </c>
      <c r="E603" s="1" t="str">
        <f ca="1">VLOOKUP(B603,'2.Tissue'!$B:$D,2,FALSE)</f>
        <v>OG549</v>
      </c>
      <c r="F603" s="80" t="str">
        <f ca="1">IF(C603&gt;1,_xlfn.CONCAT(B603,"_D",C603),_xlfn.CONCAT(B603,"_D"))</f>
        <v>OG549U_D</v>
      </c>
      <c r="G603" s="58" t="str">
        <f ca="1">VLOOKUP($E603,'1.MetaData'!$B:$H,3,FALSE)</f>
        <v>Decapterus maruadsi</v>
      </c>
      <c r="H603" s="40" t="str">
        <f ca="1">VLOOKUP($E603,'1.MetaData'!$B:$H,4,FALSE)</f>
        <v xml:space="preserve">Japanese scad </v>
      </c>
      <c r="I603" s="194" t="str">
        <f ca="1">VLOOKUP(DNAEXT[[#This Row],[Sample ID]],'2.Tissue'!B:N,13,FALSE)</f>
        <v>NA</v>
      </c>
      <c r="J603" s="26" t="s">
        <v>3451</v>
      </c>
      <c r="K603" s="173">
        <v>42831</v>
      </c>
      <c r="L603" s="26" t="s">
        <v>929</v>
      </c>
      <c r="M603" s="26"/>
      <c r="N603" s="169"/>
      <c r="O603" s="170"/>
      <c r="P603" s="170"/>
      <c r="Q603" s="170"/>
      <c r="R603" s="170"/>
      <c r="S603" s="43">
        <f ca="1">IF(P603="NA", "NA", IF(OR(O603="NA", P603=""), P603, O603/P603))</f>
        <v>0</v>
      </c>
      <c r="T603" s="27">
        <f ca="1">O603*N603</f>
        <v>0</v>
      </c>
      <c r="U603" s="26"/>
      <c r="V603" s="171"/>
      <c r="W603" s="26"/>
      <c r="X603" s="2" t="str" cm="1">
        <f t="array" aca="1" ref="X603" ca="1">IF(B603="","",IF(MAX(IF(B:B=B603,C:C))=C603,"Y","N"))</f>
        <v>Y</v>
      </c>
      <c r="Y603" s="2"/>
      <c r="Z603" s="172"/>
      <c r="AA603" s="2" t="s">
        <v>3145</v>
      </c>
      <c r="AB603" s="2">
        <v>1</v>
      </c>
      <c r="AC603" s="2">
        <v>1</v>
      </c>
      <c r="AD603" s="2" t="s">
        <v>3155</v>
      </c>
      <c r="AE603" s="2" t="s">
        <v>4061</v>
      </c>
    </row>
    <row r="604" spans="1:31" hidden="1" x14ac:dyDescent="0.25">
      <c r="A604" s="115">
        <f ca="1">INDEX('1.MetaData'!A:A, MATCH($E604, '1.MetaData'!$B:$B, 0))</f>
        <v>550</v>
      </c>
      <c r="B604" s="245" t="s">
        <v>4150</v>
      </c>
      <c r="C604" s="14">
        <v>1</v>
      </c>
      <c r="D604" s="14" t="s">
        <v>70</v>
      </c>
      <c r="E604" s="1" t="str">
        <f ca="1">VLOOKUP(B604,'2.Tissue'!$B:$D,2,FALSE)</f>
        <v>OG550</v>
      </c>
      <c r="F604" s="80" t="str">
        <f ca="1">IF(C604&gt;1,_xlfn.CONCAT(B604,"_D",C604),_xlfn.CONCAT(B604,"_D"))</f>
        <v>OG550U_D</v>
      </c>
      <c r="G604" s="58" t="str">
        <f ca="1">VLOOKUP($E604,'1.MetaData'!$B:$H,3,FALSE)</f>
        <v>Elates ransonnettii</v>
      </c>
      <c r="H604" s="40">
        <f ca="1">VLOOKUP($E604,'1.MetaData'!$B:$H,4,FALSE)</f>
        <v>0</v>
      </c>
      <c r="I604" s="194" t="str">
        <f ca="1">VLOOKUP(DNAEXT[[#This Row],[Sample ID]],'2.Tissue'!B:N,13,FALSE)</f>
        <v>NA</v>
      </c>
      <c r="J604" s="26" t="s">
        <v>3451</v>
      </c>
      <c r="K604" s="173"/>
      <c r="L604" s="26" t="s">
        <v>929</v>
      </c>
      <c r="M604" s="26"/>
      <c r="N604" s="169"/>
      <c r="O604" s="170"/>
      <c r="P604" s="170"/>
      <c r="Q604" s="170"/>
      <c r="R604" s="170"/>
      <c r="S604" s="43">
        <f ca="1">IF(P604="NA", "NA", IF(OR(O604="NA", P604=""), P604, O604/P604))</f>
        <v>0</v>
      </c>
      <c r="T604" s="27">
        <f ca="1">O604*N604</f>
        <v>0</v>
      </c>
      <c r="U604" s="26"/>
      <c r="V604" s="171"/>
      <c r="W604" s="26"/>
      <c r="X604" s="2" t="str" cm="1">
        <f t="array" aca="1" ref="X604" ca="1">IF(B604="","",IF(MAX(IF(B:B=B604,C:C))=C604,"Y","N"))</f>
        <v>Y</v>
      </c>
      <c r="Y604" s="2"/>
      <c r="Z604" s="172"/>
      <c r="AA604" s="2" t="s">
        <v>3145</v>
      </c>
      <c r="AB604" s="2">
        <v>1</v>
      </c>
      <c r="AC604" s="2">
        <v>1</v>
      </c>
      <c r="AD604" s="2" t="s">
        <v>3155</v>
      </c>
      <c r="AE604" s="2" t="s">
        <v>4061</v>
      </c>
    </row>
    <row r="605" spans="1:31" hidden="1" x14ac:dyDescent="0.25">
      <c r="A605" s="115">
        <f ca="1">INDEX('1.MetaData'!A:A, MATCH($E605, '1.MetaData'!$B:$B, 0))</f>
        <v>551</v>
      </c>
      <c r="B605" s="245" t="s">
        <v>4151</v>
      </c>
      <c r="C605" s="14">
        <v>1</v>
      </c>
      <c r="D605" s="14" t="s">
        <v>70</v>
      </c>
      <c r="E605" s="1" t="str">
        <f ca="1">VLOOKUP(B605,'2.Tissue'!$B:$D,2,FALSE)</f>
        <v>OG551</v>
      </c>
      <c r="F605" s="80" t="str">
        <f ca="1">IF(C605&gt;1,_xlfn.CONCAT(B605,"_D",C605),_xlfn.CONCAT(B605,"_D"))</f>
        <v>OG551U_D</v>
      </c>
      <c r="G605" s="58" t="str">
        <f ca="1">VLOOKUP($E605,'1.MetaData'!$B:$H,3,FALSE)</f>
        <v>Epinephelus latifasciatus</v>
      </c>
      <c r="H605" s="40" t="str">
        <f ca="1">VLOOKUP($E605,'1.MetaData'!$B:$H,4,FALSE)</f>
        <v xml:space="preserve">Striped grouper </v>
      </c>
      <c r="I605" s="194" t="str">
        <f ca="1">VLOOKUP(DNAEXT[[#This Row],[Sample ID]],'2.Tissue'!B:N,13,FALSE)</f>
        <v>NA</v>
      </c>
      <c r="J605" s="26" t="s">
        <v>3451</v>
      </c>
      <c r="K605" s="173">
        <v>42831</v>
      </c>
      <c r="L605" s="26" t="s">
        <v>929</v>
      </c>
      <c r="M605" s="26"/>
      <c r="N605" s="169"/>
      <c r="O605" s="170"/>
      <c r="P605" s="170"/>
      <c r="Q605" s="170"/>
      <c r="R605" s="170"/>
      <c r="S605" s="43">
        <f ca="1">IF(P605="NA", "NA", IF(OR(O605="NA", P605=""), P605, O605/P605))</f>
        <v>0</v>
      </c>
      <c r="T605" s="27">
        <f ca="1">O605*N605</f>
        <v>0</v>
      </c>
      <c r="U605" s="26"/>
      <c r="V605" s="171"/>
      <c r="W605" s="26"/>
      <c r="X605" s="2" t="str" cm="1">
        <f t="array" aca="1" ref="X605" ca="1">IF(B605="","",IF(MAX(IF(B:B=B605,C:C))=C605,"Y","N"))</f>
        <v>Y</v>
      </c>
      <c r="Y605" s="2"/>
      <c r="Z605" s="172"/>
      <c r="AA605" s="2" t="s">
        <v>3145</v>
      </c>
      <c r="AB605" s="2">
        <v>1</v>
      </c>
      <c r="AC605" s="2">
        <v>1</v>
      </c>
      <c r="AD605" s="2" t="s">
        <v>3155</v>
      </c>
      <c r="AE605" s="2" t="s">
        <v>4061</v>
      </c>
    </row>
    <row r="606" spans="1:31" hidden="1" x14ac:dyDescent="0.25">
      <c r="A606" s="115">
        <f ca="1">INDEX('1.MetaData'!A:A, MATCH($E606, '1.MetaData'!$B:$B, 0))</f>
        <v>552</v>
      </c>
      <c r="B606" s="245" t="s">
        <v>4152</v>
      </c>
      <c r="C606" s="14">
        <v>1</v>
      </c>
      <c r="D606" s="14" t="s">
        <v>70</v>
      </c>
      <c r="E606" s="1" t="str">
        <f ca="1">VLOOKUP(B606,'2.Tissue'!$B:$D,2,FALSE)</f>
        <v>OG552</v>
      </c>
      <c r="F606" s="80" t="str">
        <f ca="1">IF(C606&gt;1,_xlfn.CONCAT(B606,"_D",C606),_xlfn.CONCAT(B606,"_D"))</f>
        <v>OG552U_D</v>
      </c>
      <c r="G606" s="58" t="str">
        <f ca="1">VLOOKUP($E606,'1.MetaData'!$B:$H,3,FALSE)</f>
        <v>Epinephelus malabaricus</v>
      </c>
      <c r="H606" s="40" t="str">
        <f ca="1">VLOOKUP($E606,'1.MetaData'!$B:$H,4,FALSE)</f>
        <v xml:space="preserve">Malabar grouper </v>
      </c>
      <c r="I606" s="194" t="str">
        <f ca="1">VLOOKUP(DNAEXT[[#This Row],[Sample ID]],'2.Tissue'!B:N,13,FALSE)</f>
        <v>NA</v>
      </c>
      <c r="J606" s="26" t="s">
        <v>3451</v>
      </c>
      <c r="K606" s="173"/>
      <c r="L606" s="26" t="s">
        <v>929</v>
      </c>
      <c r="M606" s="26"/>
      <c r="N606" s="169"/>
      <c r="O606" s="170"/>
      <c r="P606" s="170"/>
      <c r="Q606" s="170"/>
      <c r="R606" s="170"/>
      <c r="S606" s="43">
        <f ca="1">IF(P606="NA", "NA", IF(OR(O606="NA", P606=""), P606, O606/P606))</f>
        <v>0</v>
      </c>
      <c r="T606" s="27">
        <f ca="1">O606*N606</f>
        <v>0</v>
      </c>
      <c r="U606" s="26"/>
      <c r="V606" s="171"/>
      <c r="W606" s="26"/>
      <c r="X606" s="2" t="str" cm="1">
        <f t="array" aca="1" ref="X606" ca="1">IF(B606="","",IF(MAX(IF(B:B=B606,C:C))=C606,"Y","N"))</f>
        <v>Y</v>
      </c>
      <c r="Y606" s="2"/>
      <c r="Z606" s="172"/>
      <c r="AA606" s="2" t="s">
        <v>3145</v>
      </c>
      <c r="AB606" s="2">
        <v>1</v>
      </c>
      <c r="AC606" s="2">
        <v>1</v>
      </c>
      <c r="AD606" s="2" t="s">
        <v>3155</v>
      </c>
      <c r="AE606" s="2" t="s">
        <v>4061</v>
      </c>
    </row>
    <row r="607" spans="1:31" hidden="1" x14ac:dyDescent="0.25">
      <c r="A607" s="115">
        <f ca="1">INDEX('1.MetaData'!A:A, MATCH($E607, '1.MetaData'!$B:$B, 0))</f>
        <v>553</v>
      </c>
      <c r="B607" s="245" t="s">
        <v>4153</v>
      </c>
      <c r="C607" s="14">
        <v>1</v>
      </c>
      <c r="D607" s="14" t="s">
        <v>70</v>
      </c>
      <c r="E607" s="1" t="str">
        <f ca="1">VLOOKUP(B607,'2.Tissue'!$B:$D,2,FALSE)</f>
        <v>OG553</v>
      </c>
      <c r="F607" s="80" t="str">
        <f ca="1">IF(C607&gt;1,_xlfn.CONCAT(B607,"_D",C607),_xlfn.CONCAT(B607,"_D"))</f>
        <v>OG553U_D</v>
      </c>
      <c r="G607" s="58" t="str">
        <f ca="1">VLOOKUP($E607,'1.MetaData'!$B:$H,3,FALSE)</f>
        <v>Epinephelus sexfasciatus</v>
      </c>
      <c r="H607" s="40" t="str">
        <f ca="1">VLOOKUP($E607,'1.MetaData'!$B:$H,4,FALSE)</f>
        <v xml:space="preserve">Sixbar grouper </v>
      </c>
      <c r="I607" s="194" t="str">
        <f ca="1">VLOOKUP(DNAEXT[[#This Row],[Sample ID]],'2.Tissue'!B:N,13,FALSE)</f>
        <v>NA</v>
      </c>
      <c r="J607" s="26" t="s">
        <v>3451</v>
      </c>
      <c r="K607" s="173"/>
      <c r="L607" s="26" t="s">
        <v>929</v>
      </c>
      <c r="M607" s="26"/>
      <c r="N607" s="169"/>
      <c r="O607" s="170"/>
      <c r="P607" s="170"/>
      <c r="Q607" s="170"/>
      <c r="R607" s="170"/>
      <c r="S607" s="43">
        <f ca="1">IF(P607="NA", "NA", IF(OR(O607="NA", P607=""), P607, O607/P607))</f>
        <v>0</v>
      </c>
      <c r="T607" s="27">
        <f ca="1">O607*N607</f>
        <v>0</v>
      </c>
      <c r="U607" s="26"/>
      <c r="V607" s="171"/>
      <c r="W607" s="26"/>
      <c r="X607" s="2" t="str" cm="1">
        <f t="array" aca="1" ref="X607" ca="1">IF(B607="","",IF(MAX(IF(B:B=B607,C:C))=C607,"Y","N"))</f>
        <v>Y</v>
      </c>
      <c r="Y607" s="2"/>
      <c r="Z607" s="172"/>
      <c r="AA607" s="2" t="s">
        <v>3145</v>
      </c>
      <c r="AB607" s="2">
        <v>1</v>
      </c>
      <c r="AC607" s="2">
        <v>1</v>
      </c>
      <c r="AD607" s="2" t="s">
        <v>3155</v>
      </c>
      <c r="AE607" s="2" t="s">
        <v>4061</v>
      </c>
    </row>
    <row r="608" spans="1:31" hidden="1" x14ac:dyDescent="0.25">
      <c r="A608" s="115">
        <f ca="1">INDEX('1.MetaData'!A:A, MATCH($E608, '1.MetaData'!$B:$B, 0))</f>
        <v>554</v>
      </c>
      <c r="B608" s="245" t="s">
        <v>4154</v>
      </c>
      <c r="C608" s="14">
        <v>1</v>
      </c>
      <c r="D608" s="14" t="s">
        <v>70</v>
      </c>
      <c r="E608" s="1" t="str">
        <f ca="1">VLOOKUP(B608,'2.Tissue'!$B:$D,2,FALSE)</f>
        <v>OG554</v>
      </c>
      <c r="F608" s="80" t="str">
        <f ca="1">IF(C608&gt;1,_xlfn.CONCAT(B608,"_D",C608),_xlfn.CONCAT(B608,"_D"))</f>
        <v>OG554U_D</v>
      </c>
      <c r="G608" s="58" t="str">
        <f ca="1">VLOOKUP($E608,'1.MetaData'!$B:$H,3,FALSE)</f>
        <v>Epinephelus stictus</v>
      </c>
      <c r="H608" s="40" t="str">
        <f ca="1">VLOOKUP($E608,'1.MetaData'!$B:$H,4,FALSE)</f>
        <v xml:space="preserve">Black-dotted grouper </v>
      </c>
      <c r="I608" s="194" t="str">
        <f ca="1">VLOOKUP(DNAEXT[[#This Row],[Sample ID]],'2.Tissue'!B:N,13,FALSE)</f>
        <v>NA</v>
      </c>
      <c r="J608" s="26" t="s">
        <v>3451</v>
      </c>
      <c r="K608" s="173"/>
      <c r="L608" s="26" t="s">
        <v>929</v>
      </c>
      <c r="M608" s="26"/>
      <c r="N608" s="169"/>
      <c r="O608" s="170"/>
      <c r="P608" s="170"/>
      <c r="Q608" s="170"/>
      <c r="R608" s="170"/>
      <c r="S608" s="43">
        <f ca="1">IF(P608="NA", "NA", IF(OR(O608="NA", P608=""), P608, O608/P608))</f>
        <v>0</v>
      </c>
      <c r="T608" s="27">
        <f ca="1">O608*N608</f>
        <v>0</v>
      </c>
      <c r="U608" s="26"/>
      <c r="V608" s="171"/>
      <c r="W608" s="26"/>
      <c r="X608" s="2" t="str" cm="1">
        <f t="array" aca="1" ref="X608" ca="1">IF(B608="","",IF(MAX(IF(B:B=B608,C:C))=C608,"Y","N"))</f>
        <v>Y</v>
      </c>
      <c r="Y608" s="2"/>
      <c r="Z608" s="172"/>
      <c r="AA608" s="2" t="s">
        <v>3145</v>
      </c>
      <c r="AB608" s="2">
        <v>1</v>
      </c>
      <c r="AC608" s="2">
        <v>1</v>
      </c>
      <c r="AD608" s="2" t="s">
        <v>3155</v>
      </c>
      <c r="AE608" s="2" t="s">
        <v>4061</v>
      </c>
    </row>
    <row r="609" spans="1:31" hidden="1" x14ac:dyDescent="0.25">
      <c r="A609" s="115">
        <f ca="1">INDEX('1.MetaData'!A:A, MATCH($E609, '1.MetaData'!$B:$B, 0))</f>
        <v>555</v>
      </c>
      <c r="B609" s="245" t="s">
        <v>4155</v>
      </c>
      <c r="C609" s="14">
        <v>1</v>
      </c>
      <c r="D609" s="14" t="s">
        <v>70</v>
      </c>
      <c r="E609" s="1" t="str">
        <f ca="1">VLOOKUP(B609,'2.Tissue'!$B:$D,2,FALSE)</f>
        <v>OG555</v>
      </c>
      <c r="F609" s="80" t="str">
        <f ca="1">IF(C609&gt;1,_xlfn.CONCAT(B609,"_D",C609),_xlfn.CONCAT(B609,"_D"))</f>
        <v>OG555U_D</v>
      </c>
      <c r="G609" s="58" t="str">
        <f ca="1">VLOOKUP($E609,'1.MetaData'!$B:$H,3,FALSE)</f>
        <v>Etelis carbunculus</v>
      </c>
      <c r="H609" s="40" t="str">
        <f ca="1">VLOOKUP($E609,'1.MetaData'!$B:$H,4,FALSE)</f>
        <v xml:space="preserve">Deep-water red snapper </v>
      </c>
      <c r="I609" s="194" t="str">
        <f ca="1">VLOOKUP(DNAEXT[[#This Row],[Sample ID]],'2.Tissue'!B:N,13,FALSE)</f>
        <v>NA</v>
      </c>
      <c r="J609" s="26" t="s">
        <v>3451</v>
      </c>
      <c r="K609" s="173">
        <v>42831</v>
      </c>
      <c r="L609" s="26" t="s">
        <v>929</v>
      </c>
      <c r="M609" s="26"/>
      <c r="N609" s="169"/>
      <c r="O609" s="170"/>
      <c r="P609" s="170"/>
      <c r="Q609" s="170"/>
      <c r="R609" s="170"/>
      <c r="S609" s="43">
        <f ca="1">IF(P609="NA", "NA", IF(OR(O609="NA", P609=""), P609, O609/P609))</f>
        <v>0</v>
      </c>
      <c r="T609" s="27">
        <f ca="1">O609*N609</f>
        <v>0</v>
      </c>
      <c r="U609" s="26"/>
      <c r="V609" s="171"/>
      <c r="W609" s="26"/>
      <c r="X609" s="2" t="str" cm="1">
        <f t="array" aca="1" ref="X609" ca="1">IF(B609="","",IF(MAX(IF(B:B=B609,C:C))=C609,"Y","N"))</f>
        <v>Y</v>
      </c>
      <c r="Y609" s="2"/>
      <c r="Z609" s="172"/>
      <c r="AA609" s="2" t="s">
        <v>3145</v>
      </c>
      <c r="AB609" s="2">
        <v>1</v>
      </c>
      <c r="AC609" s="2">
        <v>1</v>
      </c>
      <c r="AD609" s="2" t="s">
        <v>3155</v>
      </c>
      <c r="AE609" s="2" t="s">
        <v>4156</v>
      </c>
    </row>
    <row r="610" spans="1:31" hidden="1" x14ac:dyDescent="0.25">
      <c r="A610" s="115">
        <f ca="1">INDEX('1.MetaData'!A:A, MATCH($E610, '1.MetaData'!$B:$B, 0))</f>
        <v>556</v>
      </c>
      <c r="B610" s="245" t="s">
        <v>4157</v>
      </c>
      <c r="C610" s="14">
        <v>1</v>
      </c>
      <c r="D610" s="14" t="s">
        <v>70</v>
      </c>
      <c r="E610" s="1" t="str">
        <f ca="1">VLOOKUP(B610,'2.Tissue'!$B:$D,2,FALSE)</f>
        <v>OG556</v>
      </c>
      <c r="F610" s="80" t="str">
        <f ca="1">IF(C610&gt;1,_xlfn.CONCAT(B610,"_D",C610),_xlfn.CONCAT(B610,"_D"))</f>
        <v>OG556U_D</v>
      </c>
      <c r="G610" s="58" t="str">
        <f ca="1">VLOOKUP($E610,'1.MetaData'!$B:$H,3,FALSE)</f>
        <v>Eubalichthys mosaicus</v>
      </c>
      <c r="H610" s="40" t="str">
        <f ca="1">VLOOKUP($E610,'1.MetaData'!$B:$H,4,FALSE)</f>
        <v xml:space="preserve">Mosaic leatherjacket </v>
      </c>
      <c r="I610" s="194" t="str">
        <f ca="1">VLOOKUP(DNAEXT[[#This Row],[Sample ID]],'2.Tissue'!B:N,13,FALSE)</f>
        <v>NA</v>
      </c>
      <c r="J610" s="26" t="s">
        <v>3451</v>
      </c>
      <c r="K610" s="173"/>
      <c r="L610" s="26" t="s">
        <v>929</v>
      </c>
      <c r="M610" s="26"/>
      <c r="N610" s="169"/>
      <c r="O610" s="170"/>
      <c r="P610" s="170"/>
      <c r="Q610" s="170"/>
      <c r="R610" s="170"/>
      <c r="S610" s="43">
        <f ca="1">IF(P610="NA", "NA", IF(OR(O610="NA", P610=""), P610, O610/P610))</f>
        <v>0</v>
      </c>
      <c r="T610" s="27">
        <f ca="1">O610*N610</f>
        <v>0</v>
      </c>
      <c r="U610" s="26"/>
      <c r="V610" s="171"/>
      <c r="W610" s="26"/>
      <c r="X610" s="2" t="str" cm="1">
        <f t="array" aca="1" ref="X610" ca="1">IF(B610="","",IF(MAX(IF(B:B=B610,C:C))=C610,"Y","N"))</f>
        <v>Y</v>
      </c>
      <c r="Y610" s="2"/>
      <c r="Z610" s="172"/>
      <c r="AA610" s="2" t="s">
        <v>3145</v>
      </c>
      <c r="AB610" s="2">
        <v>1</v>
      </c>
      <c r="AC610" s="2">
        <v>1</v>
      </c>
      <c r="AD610" s="2" t="s">
        <v>3155</v>
      </c>
      <c r="AE610" s="2" t="s">
        <v>4156</v>
      </c>
    </row>
    <row r="611" spans="1:31" hidden="1" x14ac:dyDescent="0.25">
      <c r="A611" s="115">
        <f ca="1">INDEX('1.MetaData'!A:A, MATCH($E611, '1.MetaData'!$B:$B, 0))</f>
        <v>557</v>
      </c>
      <c r="B611" s="245" t="s">
        <v>4158</v>
      </c>
      <c r="C611" s="14">
        <v>1</v>
      </c>
      <c r="D611" s="14" t="s">
        <v>70</v>
      </c>
      <c r="E611" s="1" t="str">
        <f ca="1">VLOOKUP(B611,'2.Tissue'!$B:$D,2,FALSE)</f>
        <v>OG557</v>
      </c>
      <c r="F611" s="80" t="str">
        <f ca="1">IF(C611&gt;1,_xlfn.CONCAT(B611,"_D",C611),_xlfn.CONCAT(B611,"_D"))</f>
        <v>OG557U_D</v>
      </c>
      <c r="G611" s="58" t="str">
        <f ca="1">VLOOKUP($E611,'1.MetaData'!$B:$H,3,FALSE)</f>
        <v>Glaucosoma buergeri</v>
      </c>
      <c r="H611" s="40" t="str">
        <f ca="1">VLOOKUP($E611,'1.MetaData'!$B:$H,4,FALSE)</f>
        <v xml:space="preserve">Deepsea jewfish </v>
      </c>
      <c r="I611" s="194" t="str">
        <f ca="1">VLOOKUP(DNAEXT[[#This Row],[Sample ID]],'2.Tissue'!B:N,13,FALSE)</f>
        <v>NA</v>
      </c>
      <c r="J611" s="26" t="s">
        <v>3451</v>
      </c>
      <c r="K611" s="173">
        <v>42831</v>
      </c>
      <c r="L611" s="26" t="s">
        <v>929</v>
      </c>
      <c r="M611" s="26"/>
      <c r="N611" s="169"/>
      <c r="O611" s="170"/>
      <c r="P611" s="170"/>
      <c r="Q611" s="170"/>
      <c r="R611" s="170"/>
      <c r="S611" s="43">
        <f ca="1">IF(P611="NA", "NA", IF(OR(O611="NA", P611=""), P611, O611/P611))</f>
        <v>0</v>
      </c>
      <c r="T611" s="27">
        <f ca="1">O611*N611</f>
        <v>0</v>
      </c>
      <c r="U611" s="26"/>
      <c r="V611" s="171"/>
      <c r="W611" s="26"/>
      <c r="X611" s="2" t="str" cm="1">
        <f t="array" aca="1" ref="X611" ca="1">IF(B611="","",IF(MAX(IF(B:B=B611,C:C))=C611,"Y","N"))</f>
        <v>Y</v>
      </c>
      <c r="Y611" s="2"/>
      <c r="Z611" s="172"/>
      <c r="AA611" s="2" t="s">
        <v>3145</v>
      </c>
      <c r="AB611" s="2">
        <v>1</v>
      </c>
      <c r="AC611" s="2">
        <v>1</v>
      </c>
      <c r="AD611" s="2" t="s">
        <v>3155</v>
      </c>
      <c r="AE611" s="2" t="s">
        <v>4156</v>
      </c>
    </row>
    <row r="612" spans="1:31" ht="15.75" hidden="1" customHeight="1" x14ac:dyDescent="0.25">
      <c r="A612" s="115">
        <f ca="1">INDEX('1.MetaData'!A:A, MATCH($E612, '1.MetaData'!$B:$B, 0))</f>
        <v>558</v>
      </c>
      <c r="B612" s="245" t="s">
        <v>4159</v>
      </c>
      <c r="C612" s="14">
        <v>1</v>
      </c>
      <c r="D612" s="14" t="s">
        <v>70</v>
      </c>
      <c r="E612" s="1" t="str">
        <f ca="1">VLOOKUP(B612,'2.Tissue'!$B:$D,2,FALSE)</f>
        <v>OG558</v>
      </c>
      <c r="F612" s="80" t="str">
        <f ca="1">IF(C612&gt;1,_xlfn.CONCAT(B612,"_D",C612),_xlfn.CONCAT(B612,"_D"))</f>
        <v>OG558U_D</v>
      </c>
      <c r="G612" s="58" t="str">
        <f ca="1">VLOOKUP($E612,'1.MetaData'!$B:$H,3,FALSE)</f>
        <v>Gnathanodon speciosus</v>
      </c>
      <c r="H612" s="40" t="str">
        <f ca="1">VLOOKUP($E612,'1.MetaData'!$B:$H,4,FALSE)</f>
        <v xml:space="preserve">Golden trevally </v>
      </c>
      <c r="I612" s="194" t="str">
        <f ca="1">VLOOKUP(DNAEXT[[#This Row],[Sample ID]],'2.Tissue'!B:N,13,FALSE)</f>
        <v>NA</v>
      </c>
      <c r="J612" s="26" t="s">
        <v>3451</v>
      </c>
      <c r="K612" s="173">
        <v>42831</v>
      </c>
      <c r="L612" s="26" t="s">
        <v>929</v>
      </c>
      <c r="M612" s="26"/>
      <c r="N612" s="169"/>
      <c r="O612" s="170"/>
      <c r="P612" s="170"/>
      <c r="Q612" s="170"/>
      <c r="R612" s="170"/>
      <c r="S612" s="43">
        <f ca="1">IF(P612="NA", "NA", IF(OR(O612="NA", P612=""), P612, O612/P612))</f>
        <v>0</v>
      </c>
      <c r="T612" s="27">
        <f ca="1">O612*N612</f>
        <v>0</v>
      </c>
      <c r="U612" s="26"/>
      <c r="V612" s="171"/>
      <c r="W612" s="26"/>
      <c r="X612" s="2" t="str" cm="1">
        <f t="array" aca="1" ref="X612" ca="1">IF(B612="","",IF(MAX(IF(B:B=B612,C:C))=C612,"Y","N"))</f>
        <v>Y</v>
      </c>
      <c r="Y612" s="2"/>
      <c r="Z612" s="172"/>
      <c r="AA612" s="2" t="s">
        <v>3145</v>
      </c>
      <c r="AB612" s="2">
        <v>1</v>
      </c>
      <c r="AC612" s="2">
        <v>1</v>
      </c>
      <c r="AD612" s="2" t="s">
        <v>3155</v>
      </c>
      <c r="AE612" s="2" t="s">
        <v>4156</v>
      </c>
    </row>
    <row r="613" spans="1:31" hidden="1" x14ac:dyDescent="0.25">
      <c r="A613" s="115">
        <f ca="1">INDEX('1.MetaData'!A:A, MATCH($E613, '1.MetaData'!$B:$B, 0))</f>
        <v>559</v>
      </c>
      <c r="B613" s="245" t="s">
        <v>4160</v>
      </c>
      <c r="C613" s="14">
        <v>1</v>
      </c>
      <c r="D613" s="14" t="s">
        <v>70</v>
      </c>
      <c r="E613" s="1" t="str">
        <f ca="1">VLOOKUP(B613,'2.Tissue'!$B:$D,2,FALSE)</f>
        <v>OG559</v>
      </c>
      <c r="F613" s="80" t="str">
        <f ca="1">IF(C613&gt;1,_xlfn.CONCAT(B613,"_D",C613),_xlfn.CONCAT(B613,"_D"))</f>
        <v>OG559U_D</v>
      </c>
      <c r="G613" s="58" t="str">
        <f ca="1">VLOOKUP($E613,'1.MetaData'!$B:$H,3,FALSE)</f>
        <v>Gymnocranius grandoculis</v>
      </c>
      <c r="H613" s="40" t="str">
        <f ca="1">VLOOKUP($E613,'1.MetaData'!$B:$H,4,FALSE)</f>
        <v xml:space="preserve">Blue-lined large-eye bream </v>
      </c>
      <c r="I613" s="194" t="str">
        <f ca="1">VLOOKUP(DNAEXT[[#This Row],[Sample ID]],'2.Tissue'!B:N,13,FALSE)</f>
        <v>NA</v>
      </c>
      <c r="J613" s="26" t="s">
        <v>3451</v>
      </c>
      <c r="K613" s="173">
        <v>42831</v>
      </c>
      <c r="L613" s="26" t="s">
        <v>929</v>
      </c>
      <c r="M613" s="26"/>
      <c r="N613" s="169"/>
      <c r="O613" s="170"/>
      <c r="P613" s="170"/>
      <c r="Q613" s="170"/>
      <c r="R613" s="170"/>
      <c r="S613" s="43">
        <f ca="1">IF(P613="NA", "NA", IF(OR(O613="NA", P613=""), P613, O613/P613))</f>
        <v>0</v>
      </c>
      <c r="T613" s="27">
        <f ca="1">O613*N613</f>
        <v>0</v>
      </c>
      <c r="U613" s="26"/>
      <c r="V613" s="171"/>
      <c r="W613" s="26"/>
      <c r="X613" s="2" t="str" cm="1">
        <f t="array" aca="1" ref="X613" ca="1">IF(B613="","",IF(MAX(IF(B:B=B613,C:C))=C613,"Y","N"))</f>
        <v>Y</v>
      </c>
      <c r="Y613" s="2"/>
      <c r="Z613" s="172"/>
      <c r="AA613" s="2" t="s">
        <v>3145</v>
      </c>
      <c r="AB613" s="2">
        <v>1</v>
      </c>
      <c r="AC613" s="2">
        <v>1</v>
      </c>
      <c r="AD613" s="2" t="s">
        <v>3155</v>
      </c>
      <c r="AE613" s="2" t="s">
        <v>4156</v>
      </c>
    </row>
    <row r="614" spans="1:31" hidden="1" x14ac:dyDescent="0.25">
      <c r="A614" s="115">
        <f ca="1">INDEX('1.MetaData'!A:A, MATCH($E614, '1.MetaData'!$B:$B, 0))</f>
        <v>560</v>
      </c>
      <c r="B614" s="245" t="s">
        <v>4161</v>
      </c>
      <c r="C614" s="14">
        <v>1</v>
      </c>
      <c r="D614" s="14" t="s">
        <v>70</v>
      </c>
      <c r="E614" s="1" t="str">
        <f ca="1">VLOOKUP(B614,'2.Tissue'!$B:$D,2,FALSE)</f>
        <v>OG560</v>
      </c>
      <c r="F614" s="80" t="str">
        <f ca="1">IF(C614&gt;1,_xlfn.CONCAT(B614,"_D",C614),_xlfn.CONCAT(B614,"_D"))</f>
        <v>OG560U_D</v>
      </c>
      <c r="G614" s="58" t="str">
        <f ca="1">VLOOKUP($E614,'1.MetaData'!$B:$H,3,FALSE)</f>
        <v>Gymnocranius grandoculis</v>
      </c>
      <c r="H614" s="40" t="str">
        <f ca="1">VLOOKUP($E614,'1.MetaData'!$B:$H,4,FALSE)</f>
        <v xml:space="preserve">Blue-lined large-eye bream </v>
      </c>
      <c r="I614" s="194" t="str">
        <f ca="1">VLOOKUP(DNAEXT[[#This Row],[Sample ID]],'2.Tissue'!B:N,13,FALSE)</f>
        <v>NA</v>
      </c>
      <c r="J614" s="26" t="s">
        <v>3451</v>
      </c>
      <c r="K614" s="173"/>
      <c r="L614" s="26" t="s">
        <v>929</v>
      </c>
      <c r="M614" s="26"/>
      <c r="N614" s="169"/>
      <c r="O614" s="170"/>
      <c r="P614" s="170"/>
      <c r="Q614" s="170"/>
      <c r="R614" s="170"/>
      <c r="S614" s="43">
        <f ca="1">IF(P614="NA", "NA", IF(OR(O614="NA", P614=""), P614, O614/P614))</f>
        <v>0</v>
      </c>
      <c r="T614" s="27">
        <f ca="1">O614*N614</f>
        <v>0</v>
      </c>
      <c r="U614" s="26"/>
      <c r="V614" s="171"/>
      <c r="W614" s="26"/>
      <c r="X614" s="2" t="str" cm="1">
        <f t="array" aca="1" ref="X614" ca="1">IF(B614="","",IF(MAX(IF(B:B=B614,C:C))=C614,"Y","N"))</f>
        <v>Y</v>
      </c>
      <c r="Y614" s="2"/>
      <c r="Z614" s="172"/>
      <c r="AA614" s="2" t="s">
        <v>3145</v>
      </c>
      <c r="AB614" s="2">
        <v>1</v>
      </c>
      <c r="AC614" s="2">
        <v>1</v>
      </c>
      <c r="AD614" s="2" t="s">
        <v>3155</v>
      </c>
      <c r="AE614" s="2" t="s">
        <v>4156</v>
      </c>
    </row>
    <row r="615" spans="1:31" hidden="1" x14ac:dyDescent="0.25">
      <c r="A615" s="115">
        <f ca="1">INDEX('1.MetaData'!A:A, MATCH($E615, '1.MetaData'!$B:$B, 0))</f>
        <v>561</v>
      </c>
      <c r="B615" s="245" t="s">
        <v>4162</v>
      </c>
      <c r="C615" s="14">
        <v>1</v>
      </c>
      <c r="D615" s="14" t="s">
        <v>70</v>
      </c>
      <c r="E615" s="1" t="str">
        <f ca="1">VLOOKUP(B615,'2.Tissue'!$B:$D,2,FALSE)</f>
        <v>OG561</v>
      </c>
      <c r="F615" s="80" t="str">
        <f ca="1">IF(C615&gt;1,_xlfn.CONCAT(B615,"_D",C615),_xlfn.CONCAT(B615,"_D"))</f>
        <v>OG561U_D</v>
      </c>
      <c r="G615" s="58" t="str">
        <f ca="1">VLOOKUP($E615,'1.MetaData'!$B:$H,3,FALSE)</f>
        <v>Gymnosarda unicolor</v>
      </c>
      <c r="H615" s="40" t="str">
        <f ca="1">VLOOKUP($E615,'1.MetaData'!$B:$H,4,FALSE)</f>
        <v xml:space="preserve">Dogtooth tuna </v>
      </c>
      <c r="I615" s="194" t="str">
        <f ca="1">VLOOKUP(DNAEXT[[#This Row],[Sample ID]],'2.Tissue'!B:N,13,FALSE)</f>
        <v>NA</v>
      </c>
      <c r="J615" s="26" t="s">
        <v>3451</v>
      </c>
      <c r="K615" s="173"/>
      <c r="L615" s="26" t="s">
        <v>929</v>
      </c>
      <c r="M615" s="26"/>
      <c r="N615" s="169"/>
      <c r="O615" s="170"/>
      <c r="P615" s="170"/>
      <c r="Q615" s="170"/>
      <c r="R615" s="170"/>
      <c r="S615" s="43">
        <f ca="1">IF(P615="NA", "NA", IF(OR(O615="NA", P615=""), P615, O615/P615))</f>
        <v>0</v>
      </c>
      <c r="T615" s="27">
        <f ca="1">O615*N615</f>
        <v>0</v>
      </c>
      <c r="U615" s="26"/>
      <c r="V615" s="171"/>
      <c r="W615" s="26"/>
      <c r="X615" s="2" t="str" cm="1">
        <f t="array" aca="1" ref="X615" ca="1">IF(B615="","",IF(MAX(IF(B:B=B615,C:C))=C615,"Y","N"))</f>
        <v>Y</v>
      </c>
      <c r="Y615" s="2"/>
      <c r="Z615" s="172"/>
      <c r="AA615" s="2" t="s">
        <v>3145</v>
      </c>
      <c r="AB615" s="2">
        <v>1</v>
      </c>
      <c r="AC615" s="2">
        <v>1</v>
      </c>
      <c r="AD615" s="2" t="s">
        <v>3155</v>
      </c>
      <c r="AE615" s="2" t="s">
        <v>4156</v>
      </c>
    </row>
    <row r="616" spans="1:31" hidden="1" x14ac:dyDescent="0.25">
      <c r="A616" s="115">
        <f ca="1">INDEX('1.MetaData'!A:A, MATCH($E616, '1.MetaData'!$B:$B, 0))</f>
        <v>562</v>
      </c>
      <c r="B616" s="245" t="s">
        <v>4163</v>
      </c>
      <c r="C616" s="14">
        <v>1</v>
      </c>
      <c r="D616" s="14" t="s">
        <v>70</v>
      </c>
      <c r="E616" s="1" t="str">
        <f ca="1">VLOOKUP(B616,'2.Tissue'!$B:$D,2,FALSE)</f>
        <v>OG562</v>
      </c>
      <c r="F616" s="80" t="str">
        <f ca="1">IF(C616&gt;1,_xlfn.CONCAT(B616,"_D",C616),_xlfn.CONCAT(B616,"_D"))</f>
        <v>OG562U_D</v>
      </c>
      <c r="G616" s="58" t="str">
        <f ca="1">VLOOKUP($E616,'1.MetaData'!$B:$H,3,FALSE)</f>
        <v>Herklotsichthys lippa</v>
      </c>
      <c r="H616" s="40">
        <f ca="1">VLOOKUP($E616,'1.MetaData'!$B:$H,4,FALSE)</f>
        <v>0</v>
      </c>
      <c r="I616" s="194" t="str">
        <f ca="1">VLOOKUP(DNAEXT[[#This Row],[Sample ID]],'2.Tissue'!B:N,13,FALSE)</f>
        <v>NA</v>
      </c>
      <c r="J616" s="26" t="s">
        <v>3451</v>
      </c>
      <c r="K616" s="173"/>
      <c r="L616" s="26" t="s">
        <v>929</v>
      </c>
      <c r="M616" s="26"/>
      <c r="N616" s="169"/>
      <c r="O616" s="170"/>
      <c r="P616" s="170"/>
      <c r="Q616" s="170"/>
      <c r="R616" s="170"/>
      <c r="S616" s="43">
        <f ca="1">IF(P616="NA", "NA", IF(OR(O616="NA", P616=""), P616, O616/P616))</f>
        <v>0</v>
      </c>
      <c r="T616" s="27">
        <f ca="1">O616*N616</f>
        <v>0</v>
      </c>
      <c r="U616" s="26"/>
      <c r="V616" s="171"/>
      <c r="W616" s="26"/>
      <c r="X616" s="2" t="str" cm="1">
        <f t="array" aca="1" ref="X616" ca="1">IF(B616="","",IF(MAX(IF(B:B=B616,C:C))=C616,"Y","N"))</f>
        <v>Y</v>
      </c>
      <c r="Y616" s="2"/>
      <c r="Z616" s="172"/>
      <c r="AA616" s="2" t="s">
        <v>3145</v>
      </c>
      <c r="AB616" s="2">
        <v>1</v>
      </c>
      <c r="AC616" s="2">
        <v>1</v>
      </c>
      <c r="AD616" s="2" t="s">
        <v>3155</v>
      </c>
      <c r="AE616" s="2" t="s">
        <v>4156</v>
      </c>
    </row>
    <row r="617" spans="1:31" hidden="1" x14ac:dyDescent="0.25">
      <c r="A617" s="115">
        <f ca="1">INDEX('1.MetaData'!A:A, MATCH($E617, '1.MetaData'!$B:$B, 0))</f>
        <v>563</v>
      </c>
      <c r="B617" s="245" t="s">
        <v>4164</v>
      </c>
      <c r="C617" s="14">
        <v>1</v>
      </c>
      <c r="D617" s="14" t="s">
        <v>70</v>
      </c>
      <c r="E617" s="1" t="str">
        <f ca="1">VLOOKUP(B617,'2.Tissue'!$B:$D,2,FALSE)</f>
        <v>OG563</v>
      </c>
      <c r="F617" s="80" t="str">
        <f ca="1">IF(C617&gt;1,_xlfn.CONCAT(B617,"_D",C617),_xlfn.CONCAT(B617,"_D"))</f>
        <v>OG563U_D</v>
      </c>
      <c r="G617" s="58" t="str">
        <f ca="1">VLOOKUP($E617,'1.MetaData'!$B:$H,3,FALSE)</f>
        <v>Jaydia melanopus</v>
      </c>
      <c r="H617" s="40">
        <f ca="1">VLOOKUP($E617,'1.MetaData'!$B:$H,4,FALSE)</f>
        <v>0</v>
      </c>
      <c r="I617" s="194" t="str">
        <f ca="1">VLOOKUP(DNAEXT[[#This Row],[Sample ID]],'2.Tissue'!B:N,13,FALSE)</f>
        <v>NA</v>
      </c>
      <c r="J617" s="26" t="s">
        <v>3451</v>
      </c>
      <c r="K617" s="173"/>
      <c r="L617" s="26" t="s">
        <v>929</v>
      </c>
      <c r="M617" s="26"/>
      <c r="N617" s="169"/>
      <c r="O617" s="170"/>
      <c r="P617" s="170"/>
      <c r="Q617" s="170"/>
      <c r="R617" s="170"/>
      <c r="S617" s="43">
        <f ca="1">IF(P617="NA", "NA", IF(OR(O617="NA", P617=""), P617, O617/P617))</f>
        <v>0</v>
      </c>
      <c r="T617" s="27">
        <f ca="1">O617*N617</f>
        <v>0</v>
      </c>
      <c r="U617" s="26"/>
      <c r="V617" s="171"/>
      <c r="W617" s="26"/>
      <c r="X617" s="2" t="str" cm="1">
        <f t="array" aca="1" ref="X617" ca="1">IF(B617="","",IF(MAX(IF(B:B=B617,C:C))=C617,"Y","N"))</f>
        <v>Y</v>
      </c>
      <c r="Y617" s="2"/>
      <c r="Z617" s="172"/>
      <c r="AA617" s="2" t="s">
        <v>3145</v>
      </c>
      <c r="AB617" s="2">
        <v>1</v>
      </c>
      <c r="AC617" s="2">
        <v>1</v>
      </c>
      <c r="AD617" s="2" t="s">
        <v>3155</v>
      </c>
      <c r="AE617" s="2" t="s">
        <v>4156</v>
      </c>
    </row>
    <row r="618" spans="1:31" hidden="1" x14ac:dyDescent="0.25">
      <c r="A618" s="115">
        <f ca="1">INDEX('1.MetaData'!A:A, MATCH($E618, '1.MetaData'!$B:$B, 0))</f>
        <v>564</v>
      </c>
      <c r="B618" s="245" t="s">
        <v>4165</v>
      </c>
      <c r="C618" s="14">
        <v>1</v>
      </c>
      <c r="D618" s="14" t="s">
        <v>70</v>
      </c>
      <c r="E618" s="1" t="str">
        <f ca="1">VLOOKUP(B618,'2.Tissue'!$B:$D,2,FALSE)</f>
        <v>OG564</v>
      </c>
      <c r="F618" s="80" t="str">
        <f ca="1">IF(C618&gt;1,_xlfn.CONCAT(B618,"_D",C618),_xlfn.CONCAT(B618,"_D"))</f>
        <v>OG564U_D</v>
      </c>
      <c r="G618" s="58" t="str">
        <f ca="1">VLOOKUP($E618,'1.MetaData'!$B:$H,3,FALSE)</f>
        <v>Lagocephalus lunaris</v>
      </c>
      <c r="H618" s="40">
        <f ca="1">VLOOKUP($E618,'1.MetaData'!$B:$H,4,FALSE)</f>
        <v>0</v>
      </c>
      <c r="I618" s="194" t="str">
        <f ca="1">VLOOKUP(DNAEXT[[#This Row],[Sample ID]],'2.Tissue'!B:N,13,FALSE)</f>
        <v>NA</v>
      </c>
      <c r="J618" s="26" t="s">
        <v>3451</v>
      </c>
      <c r="K618" s="173"/>
      <c r="L618" s="26" t="s">
        <v>929</v>
      </c>
      <c r="M618" s="26"/>
      <c r="N618" s="169"/>
      <c r="O618" s="170"/>
      <c r="P618" s="170"/>
      <c r="Q618" s="170"/>
      <c r="R618" s="170"/>
      <c r="S618" s="43">
        <f ca="1">IF(P618="NA", "NA", IF(OR(O618="NA", P618=""), P618, O618/P618))</f>
        <v>0</v>
      </c>
      <c r="T618" s="27">
        <f ca="1">O618*N618</f>
        <v>0</v>
      </c>
      <c r="U618" s="26"/>
      <c r="V618" s="171"/>
      <c r="W618" s="26"/>
      <c r="X618" s="2" t="str" cm="1">
        <f t="array" aca="1" ref="X618" ca="1">IF(B618="","",IF(MAX(IF(B:B=B618,C:C))=C618,"Y","N"))</f>
        <v>Y</v>
      </c>
      <c r="Y618" s="2"/>
      <c r="Z618" s="172"/>
      <c r="AA618" s="2" t="s">
        <v>3145</v>
      </c>
      <c r="AB618" s="2">
        <v>1</v>
      </c>
      <c r="AC618" s="2">
        <v>1</v>
      </c>
      <c r="AD618" s="2" t="s">
        <v>3155</v>
      </c>
      <c r="AE618" s="2" t="s">
        <v>4156</v>
      </c>
    </row>
    <row r="619" spans="1:31" hidden="1" x14ac:dyDescent="0.25">
      <c r="A619" s="115">
        <f ca="1">INDEX('1.MetaData'!A:A, MATCH($E619, '1.MetaData'!$B:$B, 0))</f>
        <v>565</v>
      </c>
      <c r="B619" s="245" t="s">
        <v>4166</v>
      </c>
      <c r="C619" s="14">
        <v>1</v>
      </c>
      <c r="D619" s="14" t="s">
        <v>70</v>
      </c>
      <c r="E619" s="1" t="str">
        <f ca="1">VLOOKUP(B619,'2.Tissue'!$B:$D,2,FALSE)</f>
        <v>OG565</v>
      </c>
      <c r="F619" s="80" t="str">
        <f ca="1">IF(C619&gt;1,_xlfn.CONCAT(B619,"_D",C619),_xlfn.CONCAT(B619,"_D"))</f>
        <v>OG565U_D</v>
      </c>
      <c r="G619" s="58" t="str">
        <f ca="1">VLOOKUP($E619,'1.MetaData'!$B:$H,3,FALSE)</f>
        <v>Lagocephalus sceleratus</v>
      </c>
      <c r="H619" s="40">
        <f ca="1">VLOOKUP($E619,'1.MetaData'!$B:$H,4,FALSE)</f>
        <v>0</v>
      </c>
      <c r="I619" s="194" t="str">
        <f ca="1">VLOOKUP(DNAEXT[[#This Row],[Sample ID]],'2.Tissue'!B:N,13,FALSE)</f>
        <v>NA</v>
      </c>
      <c r="J619" s="26" t="s">
        <v>3451</v>
      </c>
      <c r="K619" s="173"/>
      <c r="L619" s="26" t="s">
        <v>929</v>
      </c>
      <c r="M619" s="26"/>
      <c r="N619" s="169"/>
      <c r="O619" s="170"/>
      <c r="P619" s="170"/>
      <c r="Q619" s="170"/>
      <c r="R619" s="170"/>
      <c r="S619" s="43">
        <f ca="1">IF(P619="NA", "NA", IF(OR(O619="NA", P619=""), P619, O619/P619))</f>
        <v>0</v>
      </c>
      <c r="T619" s="27">
        <f ca="1">O619*N619</f>
        <v>0</v>
      </c>
      <c r="U619" s="26"/>
      <c r="V619" s="171"/>
      <c r="W619" s="26"/>
      <c r="X619" s="2" t="str" cm="1">
        <f t="array" aca="1" ref="X619" ca="1">IF(B619="","",IF(MAX(IF(B:B=B619,C:C))=C619,"Y","N"))</f>
        <v>Y</v>
      </c>
      <c r="Y619" s="2"/>
      <c r="Z619" s="172"/>
      <c r="AA619" s="2" t="s">
        <v>3145</v>
      </c>
      <c r="AB619" s="2">
        <v>1</v>
      </c>
      <c r="AC619" s="2">
        <v>1</v>
      </c>
      <c r="AD619" s="2" t="s">
        <v>3155</v>
      </c>
      <c r="AE619" s="2" t="s">
        <v>4156</v>
      </c>
    </row>
    <row r="620" spans="1:31" hidden="1" x14ac:dyDescent="0.25">
      <c r="A620" s="115">
        <f ca="1">INDEX('1.MetaData'!A:A, MATCH($E620, '1.MetaData'!$B:$B, 0))</f>
        <v>566</v>
      </c>
      <c r="B620" s="245" t="s">
        <v>4167</v>
      </c>
      <c r="C620" s="14">
        <v>1</v>
      </c>
      <c r="D620" s="14" t="s">
        <v>70</v>
      </c>
      <c r="E620" s="1" t="str">
        <f ca="1">VLOOKUP(B620,'2.Tissue'!$B:$D,2,FALSE)</f>
        <v>OG566</v>
      </c>
      <c r="F620" s="80" t="str">
        <f ca="1">IF(C620&gt;1,_xlfn.CONCAT(B620,"_D",C620),_xlfn.CONCAT(B620,"_D"))</f>
        <v>OG566U_D</v>
      </c>
      <c r="G620" s="58" t="str">
        <f ca="1">VLOOKUP($E620,'1.MetaData'!$B:$H,3,FALSE)</f>
        <v>Leiognathus</v>
      </c>
      <c r="H620" s="40">
        <f ca="1">VLOOKUP($E620,'1.MetaData'!$B:$H,4,FALSE)</f>
        <v>0</v>
      </c>
      <c r="I620" s="194" t="str">
        <f ca="1">VLOOKUP(DNAEXT[[#This Row],[Sample ID]],'2.Tissue'!B:N,13,FALSE)</f>
        <v>NA</v>
      </c>
      <c r="J620" s="26" t="s">
        <v>3451</v>
      </c>
      <c r="K620" s="173"/>
      <c r="L620" s="26" t="s">
        <v>929</v>
      </c>
      <c r="M620" s="26"/>
      <c r="N620" s="169"/>
      <c r="O620" s="170"/>
      <c r="P620" s="170"/>
      <c r="Q620" s="170"/>
      <c r="R620" s="170"/>
      <c r="S620" s="43">
        <f ca="1">IF(P620="NA", "NA", IF(OR(O620="NA", P620=""), P620, O620/P620))</f>
        <v>0</v>
      </c>
      <c r="T620" s="27">
        <f ca="1">O620*N620</f>
        <v>0</v>
      </c>
      <c r="U620" s="26"/>
      <c r="V620" s="171"/>
      <c r="W620" s="26"/>
      <c r="X620" s="2" t="str" cm="1">
        <f t="array" aca="1" ref="X620" ca="1">IF(B620="","",IF(MAX(IF(B:B=B620,C:C))=C620,"Y","N"))</f>
        <v>Y</v>
      </c>
      <c r="Y620" s="2"/>
      <c r="Z620" s="172"/>
      <c r="AA620" s="2" t="s">
        <v>3145</v>
      </c>
      <c r="AB620" s="2">
        <v>1</v>
      </c>
      <c r="AC620" s="2">
        <v>1</v>
      </c>
      <c r="AD620" s="2" t="s">
        <v>3155</v>
      </c>
      <c r="AE620" s="2" t="s">
        <v>4156</v>
      </c>
    </row>
    <row r="621" spans="1:31" hidden="1" x14ac:dyDescent="0.25">
      <c r="A621" s="115">
        <f ca="1">INDEX('1.MetaData'!A:A, MATCH($E621, '1.MetaData'!$B:$B, 0))</f>
        <v>567</v>
      </c>
      <c r="B621" s="245" t="s">
        <v>4168</v>
      </c>
      <c r="C621" s="14">
        <v>1</v>
      </c>
      <c r="D621" s="14" t="s">
        <v>70</v>
      </c>
      <c r="E621" s="1" t="str">
        <f ca="1">VLOOKUP(B621,'2.Tissue'!$B:$D,2,FALSE)</f>
        <v>OG567</v>
      </c>
      <c r="F621" s="80" t="str">
        <f ca="1">IF(C621&gt;1,_xlfn.CONCAT(B621,"_D",C621),_xlfn.CONCAT(B621,"_D"))</f>
        <v>OG567U_D</v>
      </c>
      <c r="G621" s="58" t="str">
        <f ca="1">VLOOKUP($E621,'1.MetaData'!$B:$H,3,FALSE)</f>
        <v>Lutjanus russellii</v>
      </c>
      <c r="H621" s="40" t="str">
        <f ca="1">VLOOKUP($E621,'1.MetaData'!$B:$H,4,FALSE)</f>
        <v xml:space="preserve">Russell's snapper </v>
      </c>
      <c r="I621" s="194" t="str">
        <f ca="1">VLOOKUP(DNAEXT[[#This Row],[Sample ID]],'2.Tissue'!B:N,13,FALSE)</f>
        <v>NA</v>
      </c>
      <c r="J621" s="26" t="s">
        <v>3451</v>
      </c>
      <c r="K621" s="173">
        <v>42831</v>
      </c>
      <c r="L621" s="26" t="s">
        <v>929</v>
      </c>
      <c r="M621" s="26"/>
      <c r="N621" s="169"/>
      <c r="O621" s="170"/>
      <c r="P621" s="170"/>
      <c r="Q621" s="170"/>
      <c r="R621" s="170"/>
      <c r="S621" s="43">
        <f ca="1">IF(P621="NA", "NA", IF(OR(O621="NA", P621=""), P621, O621/P621))</f>
        <v>0</v>
      </c>
      <c r="T621" s="27">
        <f ca="1">O621*N621</f>
        <v>0</v>
      </c>
      <c r="U621" s="26"/>
      <c r="V621" s="171"/>
      <c r="W621" s="26"/>
      <c r="X621" s="2" t="str" cm="1">
        <f t="array" aca="1" ref="X621" ca="1">IF(B621="","",IF(MAX(IF(B:B=B621,C:C))=C621,"Y","N"))</f>
        <v>Y</v>
      </c>
      <c r="Y621" s="2"/>
      <c r="Z621" s="172"/>
      <c r="AA621" s="2" t="s">
        <v>3145</v>
      </c>
      <c r="AB621" s="2">
        <v>1</v>
      </c>
      <c r="AC621" s="2">
        <v>1</v>
      </c>
      <c r="AD621" s="2" t="s">
        <v>3155</v>
      </c>
      <c r="AE621" s="2" t="s">
        <v>4156</v>
      </c>
    </row>
    <row r="622" spans="1:31" hidden="1" x14ac:dyDescent="0.25">
      <c r="A622" s="115">
        <f ca="1">INDEX('1.MetaData'!A:A, MATCH($E622, '1.MetaData'!$B:$B, 0))</f>
        <v>568</v>
      </c>
      <c r="B622" s="245" t="s">
        <v>4169</v>
      </c>
      <c r="C622" s="14">
        <v>1</v>
      </c>
      <c r="D622" s="14" t="s">
        <v>70</v>
      </c>
      <c r="E622" s="1" t="str">
        <f ca="1">VLOOKUP(B622,'2.Tissue'!$B:$D,2,FALSE)</f>
        <v>OG568</v>
      </c>
      <c r="F622" s="80" t="str">
        <f ca="1">IF(C622&gt;1,_xlfn.CONCAT(B622,"_D",C622),_xlfn.CONCAT(B622,"_D"))</f>
        <v>OG568U_D</v>
      </c>
      <c r="G622" s="58" t="str">
        <f ca="1">VLOOKUP($E622,'1.MetaData'!$B:$H,3,FALSE)</f>
        <v>Meuschenia flavolineata</v>
      </c>
      <c r="H622" s="40" t="str">
        <f ca="1">VLOOKUP($E622,'1.MetaData'!$B:$H,4,FALSE)</f>
        <v xml:space="preserve">Yellow-striped leatherjacket </v>
      </c>
      <c r="I622" s="194" t="str">
        <f ca="1">VLOOKUP(DNAEXT[[#This Row],[Sample ID]],'2.Tissue'!B:N,13,FALSE)</f>
        <v>NA</v>
      </c>
      <c r="J622" s="26" t="s">
        <v>3451</v>
      </c>
      <c r="K622" s="173"/>
      <c r="L622" s="26" t="s">
        <v>929</v>
      </c>
      <c r="M622" s="26"/>
      <c r="N622" s="169"/>
      <c r="O622" s="170"/>
      <c r="P622" s="170"/>
      <c r="Q622" s="170"/>
      <c r="R622" s="170"/>
      <c r="S622" s="43">
        <f ca="1">IF(P622="NA", "NA", IF(OR(O622="NA", P622=""), P622, O622/P622))</f>
        <v>0</v>
      </c>
      <c r="T622" s="27">
        <f ca="1">O622*N622</f>
        <v>0</v>
      </c>
      <c r="U622" s="26"/>
      <c r="V622" s="171"/>
      <c r="W622" s="26"/>
      <c r="X622" s="2" t="str" cm="1">
        <f t="array" aca="1" ref="X622" ca="1">IF(B622="","",IF(MAX(IF(B:B=B622,C:C))=C622,"Y","N"))</f>
        <v>Y</v>
      </c>
      <c r="Y622" s="2"/>
      <c r="Z622" s="172"/>
      <c r="AA622" s="2" t="s">
        <v>3145</v>
      </c>
      <c r="AB622" s="2">
        <v>1</v>
      </c>
      <c r="AC622" s="2">
        <v>1</v>
      </c>
      <c r="AD622" s="2" t="s">
        <v>3155</v>
      </c>
      <c r="AE622" s="2" t="s">
        <v>4156</v>
      </c>
    </row>
    <row r="623" spans="1:31" hidden="1" x14ac:dyDescent="0.25">
      <c r="A623" s="115">
        <f ca="1">INDEX('1.MetaData'!A:A, MATCH($E623, '1.MetaData'!$B:$B, 0))</f>
        <v>569</v>
      </c>
      <c r="B623" s="245" t="s">
        <v>4170</v>
      </c>
      <c r="C623" s="14">
        <v>1</v>
      </c>
      <c r="D623" s="14" t="s">
        <v>70</v>
      </c>
      <c r="E623" s="1" t="str">
        <f ca="1">VLOOKUP(B623,'2.Tissue'!$B:$D,2,FALSE)</f>
        <v>OG569</v>
      </c>
      <c r="F623" s="80" t="str">
        <f ca="1">IF(C623&gt;1,_xlfn.CONCAT(B623,"_D",C623),_xlfn.CONCAT(B623,"_D"))</f>
        <v>OG569U_D</v>
      </c>
      <c r="G623" s="58" t="str">
        <f ca="1">VLOOKUP($E623,'1.MetaData'!$B:$H,3,FALSE)</f>
        <v>Mobula japanica</v>
      </c>
      <c r="H623" s="40" t="str">
        <f ca="1">VLOOKUP($E623,'1.MetaData'!$B:$H,4,FALSE)</f>
        <v xml:space="preserve">Spinetail mobula </v>
      </c>
      <c r="I623" s="194" t="str">
        <f ca="1">VLOOKUP(DNAEXT[[#This Row],[Sample ID]],'2.Tissue'!B:N,13,FALSE)</f>
        <v>NA</v>
      </c>
      <c r="J623" s="26" t="s">
        <v>3451</v>
      </c>
      <c r="K623" s="173"/>
      <c r="L623" s="26" t="s">
        <v>929</v>
      </c>
      <c r="M623" s="26"/>
      <c r="N623" s="169"/>
      <c r="O623" s="170"/>
      <c r="P623" s="170"/>
      <c r="Q623" s="170"/>
      <c r="R623" s="170"/>
      <c r="S623" s="43">
        <f ca="1">IF(P623="NA", "NA", IF(OR(O623="NA", P623=""), P623, O623/P623))</f>
        <v>0</v>
      </c>
      <c r="T623" s="27">
        <f ca="1">O623*N623</f>
        <v>0</v>
      </c>
      <c r="U623" s="26"/>
      <c r="V623" s="171"/>
      <c r="W623" s="26"/>
      <c r="X623" s="2" t="str" cm="1">
        <f t="array" aca="1" ref="X623" ca="1">IF(B623="","",IF(MAX(IF(B:B=B623,C:C))=C623,"Y","N"))</f>
        <v>Y</v>
      </c>
      <c r="Y623" s="2"/>
      <c r="Z623" s="172"/>
      <c r="AA623" s="2" t="s">
        <v>3145</v>
      </c>
      <c r="AB623" s="2">
        <v>1</v>
      </c>
      <c r="AC623" s="2">
        <v>1</v>
      </c>
      <c r="AD623" s="2" t="s">
        <v>3155</v>
      </c>
      <c r="AE623" s="2" t="s">
        <v>4156</v>
      </c>
    </row>
    <row r="624" spans="1:31" hidden="1" x14ac:dyDescent="0.25">
      <c r="A624" s="115">
        <f ca="1">INDEX('1.MetaData'!A:A, MATCH($E624, '1.MetaData'!$B:$B, 0))</f>
        <v>570</v>
      </c>
      <c r="B624" s="245" t="s">
        <v>4171</v>
      </c>
      <c r="C624" s="14">
        <v>1</v>
      </c>
      <c r="D624" s="14" t="s">
        <v>70</v>
      </c>
      <c r="E624" s="1" t="str">
        <f ca="1">VLOOKUP(B624,'2.Tissue'!$B:$D,2,FALSE)</f>
        <v>OG570</v>
      </c>
      <c r="F624" s="80" t="str">
        <f ca="1">IF(C624&gt;1,_xlfn.CONCAT(B624,"_D",C624),_xlfn.CONCAT(B624,"_D"))</f>
        <v>OG570U_D</v>
      </c>
      <c r="G624" s="58" t="str">
        <f ca="1">VLOOKUP($E624,'1.MetaData'!$B:$H,3,FALSE)</f>
        <v>Nemipterus hexodon</v>
      </c>
      <c r="H624" s="40">
        <f ca="1">VLOOKUP($E624,'1.MetaData'!$B:$H,4,FALSE)</f>
        <v>0</v>
      </c>
      <c r="I624" s="194" t="str">
        <f ca="1">VLOOKUP(DNAEXT[[#This Row],[Sample ID]],'2.Tissue'!B:N,13,FALSE)</f>
        <v>NA</v>
      </c>
      <c r="J624" s="26" t="s">
        <v>3451</v>
      </c>
      <c r="K624" s="173"/>
      <c r="L624" s="26" t="s">
        <v>929</v>
      </c>
      <c r="M624" s="26"/>
      <c r="N624" s="169"/>
      <c r="O624" s="170"/>
      <c r="P624" s="170"/>
      <c r="Q624" s="170"/>
      <c r="R624" s="170"/>
      <c r="S624" s="43">
        <f ca="1">IF(P624="NA", "NA", IF(OR(O624="NA", P624=""), P624, O624/P624))</f>
        <v>0</v>
      </c>
      <c r="T624" s="27">
        <f ca="1">O624*N624</f>
        <v>0</v>
      </c>
      <c r="U624" s="26"/>
      <c r="V624" s="171"/>
      <c r="W624" s="26"/>
      <c r="X624" s="2" t="str" cm="1">
        <f t="array" aca="1" ref="X624" ca="1">IF(B624="","",IF(MAX(IF(B:B=B624,C:C))=C624,"Y","N"))</f>
        <v>Y</v>
      </c>
      <c r="Y624" s="2"/>
      <c r="Z624" s="172"/>
      <c r="AA624" s="2" t="s">
        <v>3145</v>
      </c>
      <c r="AB624" s="2">
        <v>1</v>
      </c>
      <c r="AC624" s="2">
        <v>1</v>
      </c>
      <c r="AD624" s="2" t="s">
        <v>3155</v>
      </c>
      <c r="AE624" s="2" t="s">
        <v>4156</v>
      </c>
    </row>
    <row r="625" spans="1:32" hidden="1" x14ac:dyDescent="0.25">
      <c r="A625" s="115">
        <f ca="1">INDEX('1.MetaData'!A:A, MATCH($E625, '1.MetaData'!$B:$B, 0))</f>
        <v>571</v>
      </c>
      <c r="B625" s="245" t="s">
        <v>4172</v>
      </c>
      <c r="C625" s="14">
        <v>1</v>
      </c>
      <c r="D625" s="14" t="s">
        <v>70</v>
      </c>
      <c r="E625" s="1" t="str">
        <f ca="1">VLOOKUP(B625,'2.Tissue'!$B:$D,2,FALSE)</f>
        <v>OG571</v>
      </c>
      <c r="F625" s="80" t="str">
        <f ca="1">IF(C625&gt;1,_xlfn.CONCAT(B625,"_D",C625),_xlfn.CONCAT(B625,"_D"))</f>
        <v>OG571U_D</v>
      </c>
      <c r="G625" s="58" t="str">
        <f ca="1">VLOOKUP($E625,'1.MetaData'!$B:$H,3,FALSE)</f>
        <v>Nuchequula gerreoides</v>
      </c>
      <c r="H625" s="40">
        <f ca="1">VLOOKUP($E625,'1.MetaData'!$B:$H,4,FALSE)</f>
        <v>0</v>
      </c>
      <c r="I625" s="194" t="str">
        <f ca="1">VLOOKUP(DNAEXT[[#This Row],[Sample ID]],'2.Tissue'!B:N,13,FALSE)</f>
        <v>NA</v>
      </c>
      <c r="J625" s="26" t="s">
        <v>3451</v>
      </c>
      <c r="K625" s="173"/>
      <c r="L625" s="26" t="s">
        <v>929</v>
      </c>
      <c r="M625" s="26"/>
      <c r="N625" s="169"/>
      <c r="O625" s="170"/>
      <c r="P625" s="170"/>
      <c r="Q625" s="170"/>
      <c r="R625" s="170"/>
      <c r="S625" s="43">
        <f ca="1">IF(P625="NA", "NA", IF(OR(O625="NA", P625=""), P625, O625/P625))</f>
        <v>0</v>
      </c>
      <c r="T625" s="27">
        <f ca="1">O625*N625</f>
        <v>0</v>
      </c>
      <c r="U625" s="26"/>
      <c r="V625" s="171"/>
      <c r="W625" s="26"/>
      <c r="X625" s="2" t="str" cm="1">
        <f t="array" aca="1" ref="X625" ca="1">IF(B625="","",IF(MAX(IF(B:B=B625,C:C))=C625,"Y","N"))</f>
        <v>Y</v>
      </c>
      <c r="Y625" s="2"/>
      <c r="Z625" s="172"/>
      <c r="AA625" s="2" t="s">
        <v>3145</v>
      </c>
      <c r="AB625" s="2">
        <v>1</v>
      </c>
      <c r="AC625" s="2">
        <v>1</v>
      </c>
      <c r="AD625" s="2" t="s">
        <v>3155</v>
      </c>
      <c r="AE625" s="2" t="s">
        <v>4156</v>
      </c>
    </row>
    <row r="626" spans="1:32" hidden="1" x14ac:dyDescent="0.25">
      <c r="A626" s="115">
        <f ca="1">INDEX('1.MetaData'!A:A, MATCH($E626, '1.MetaData'!$B:$B, 0))</f>
        <v>572</v>
      </c>
      <c r="B626" s="245" t="s">
        <v>4173</v>
      </c>
      <c r="C626" s="14">
        <v>1</v>
      </c>
      <c r="D626" s="14" t="s">
        <v>70</v>
      </c>
      <c r="E626" s="1" t="str">
        <f ca="1">VLOOKUP(B626,'2.Tissue'!$B:$D,2,FALSE)</f>
        <v>OG572</v>
      </c>
      <c r="F626" s="80" t="str">
        <f ca="1">IF(C626&gt;1,_xlfn.CONCAT(B626,"_D",C626),_xlfn.CONCAT(B626,"_D"))</f>
        <v>OG572U_D</v>
      </c>
      <c r="G626" s="58" t="str">
        <f ca="1">VLOOKUP($E626,'1.MetaData'!$B:$H,3,FALSE)</f>
        <v>Paracaesio xanthura</v>
      </c>
      <c r="H626" s="40" t="str">
        <f ca="1">VLOOKUP($E626,'1.MetaData'!$B:$H,4,FALSE)</f>
        <v>Yellowtail blue snapper</v>
      </c>
      <c r="I626" s="194" t="str">
        <f ca="1">VLOOKUP(DNAEXT[[#This Row],[Sample ID]],'2.Tissue'!B:N,13,FALSE)</f>
        <v>NA</v>
      </c>
      <c r="J626" s="26" t="s">
        <v>3451</v>
      </c>
      <c r="K626" s="173">
        <v>42831</v>
      </c>
      <c r="L626" s="26" t="s">
        <v>929</v>
      </c>
      <c r="M626" s="26"/>
      <c r="N626" s="169"/>
      <c r="O626" s="170"/>
      <c r="P626" s="170"/>
      <c r="Q626" s="170"/>
      <c r="R626" s="170"/>
      <c r="S626" s="43">
        <f ca="1">IF(P626="NA", "NA", IF(OR(O626="NA", P626=""), P626, O626/P626))</f>
        <v>0</v>
      </c>
      <c r="T626" s="27">
        <f ca="1">O626*N626</f>
        <v>0</v>
      </c>
      <c r="U626" s="26"/>
      <c r="V626" s="171"/>
      <c r="W626" s="26"/>
      <c r="X626" s="2" t="str" cm="1">
        <f t="array" aca="1" ref="X626" ca="1">IF(B626="","",IF(MAX(IF(B:B=B626,C:C))=C626,"Y","N"))</f>
        <v>Y</v>
      </c>
      <c r="Y626" s="2"/>
      <c r="Z626" s="172"/>
      <c r="AA626" s="2" t="s">
        <v>3145</v>
      </c>
      <c r="AB626" s="2">
        <v>1</v>
      </c>
      <c r="AC626" s="2">
        <v>1</v>
      </c>
      <c r="AD626" s="2" t="s">
        <v>3155</v>
      </c>
      <c r="AE626" s="2" t="s">
        <v>4156</v>
      </c>
    </row>
    <row r="627" spans="1:32" hidden="1" x14ac:dyDescent="0.25">
      <c r="A627" s="115">
        <f ca="1">INDEX('1.MetaData'!A:A, MATCH($E627, '1.MetaData'!$B:$B, 0))</f>
        <v>573</v>
      </c>
      <c r="B627" s="245" t="s">
        <v>4174</v>
      </c>
      <c r="C627" s="14">
        <v>1</v>
      </c>
      <c r="D627" s="14" t="s">
        <v>70</v>
      </c>
      <c r="E627" s="1" t="str">
        <f ca="1">VLOOKUP(B627,'2.Tissue'!$B:$D,2,FALSE)</f>
        <v>OG573</v>
      </c>
      <c r="F627" s="80" t="str">
        <f ca="1">IF(C627&gt;1,_xlfn.CONCAT(B627,"_D",C627),_xlfn.CONCAT(B627,"_D"))</f>
        <v>OG573U_D</v>
      </c>
      <c r="G627" s="58" t="str">
        <f ca="1">VLOOKUP($E627,'1.MetaData'!$B:$H,3,FALSE)</f>
        <v>Hyporhamphus quoyi</v>
      </c>
      <c r="H627" s="40" t="str">
        <f ca="1">VLOOKUP($E627,'1.MetaData'!$B:$H,4,FALSE)</f>
        <v>Gaimard's halfbeak</v>
      </c>
      <c r="I627" s="194" t="str">
        <f ca="1">VLOOKUP(DNAEXT[[#This Row],[Sample ID]],'2.Tissue'!B:N,13,FALSE)</f>
        <v>NA</v>
      </c>
      <c r="J627" s="26" t="s">
        <v>3451</v>
      </c>
      <c r="K627" s="173">
        <v>42831</v>
      </c>
      <c r="L627" s="26" t="s">
        <v>929</v>
      </c>
      <c r="M627" s="26"/>
      <c r="N627" s="169"/>
      <c r="O627" s="170"/>
      <c r="P627" s="170"/>
      <c r="Q627" s="170"/>
      <c r="R627" s="170"/>
      <c r="S627" s="43">
        <f ca="1">IF(P627="NA", "NA", IF(OR(O627="NA", P627=""), P627, O627/P627))</f>
        <v>0</v>
      </c>
      <c r="T627" s="27">
        <f ca="1">O627*N627</f>
        <v>0</v>
      </c>
      <c r="U627" s="26"/>
      <c r="V627" s="171"/>
      <c r="W627" s="26"/>
      <c r="X627" s="2" t="str" cm="1">
        <f t="array" aca="1" ref="X627" ca="1">IF(B627="","",IF(MAX(IF(B:B=B627,C:C))=C627,"Y","N"))</f>
        <v>Y</v>
      </c>
      <c r="Y627" s="2"/>
      <c r="Z627" s="172"/>
      <c r="AA627" s="2" t="s">
        <v>107</v>
      </c>
      <c r="AB627" s="2" t="s">
        <v>107</v>
      </c>
      <c r="AC627" s="2" t="s">
        <v>107</v>
      </c>
      <c r="AD627" s="2" t="s">
        <v>107</v>
      </c>
      <c r="AE627" s="2" t="s">
        <v>107</v>
      </c>
      <c r="AF627" t="s">
        <v>3742</v>
      </c>
    </row>
    <row r="628" spans="1:32" hidden="1" x14ac:dyDescent="0.25">
      <c r="A628" s="115">
        <f ca="1">INDEX('1.MetaData'!A:A, MATCH($E628, '1.MetaData'!$B:$B, 0))</f>
        <v>574</v>
      </c>
      <c r="B628" s="245" t="s">
        <v>4175</v>
      </c>
      <c r="C628" s="14">
        <v>1</v>
      </c>
      <c r="D628" s="14" t="s">
        <v>70</v>
      </c>
      <c r="E628" s="1" t="str">
        <f ca="1">VLOOKUP(B628,'2.Tissue'!$B:$D,2,FALSE)</f>
        <v>OG574</v>
      </c>
      <c r="F628" s="80" t="str">
        <f ca="1">IF(C628&gt;1,_xlfn.CONCAT(B628,"_D",C628),_xlfn.CONCAT(B628,"_D"))</f>
        <v>OG574U_D</v>
      </c>
      <c r="G628" s="58" t="str">
        <f ca="1">VLOOKUP($E628,'1.MetaData'!$B:$H,3,FALSE)</f>
        <v>Plectorhinchus flavomaculatus</v>
      </c>
      <c r="H628" s="40" t="str">
        <f ca="1">VLOOKUP($E628,'1.MetaData'!$B:$H,4,FALSE)</f>
        <v xml:space="preserve">Lemonfish </v>
      </c>
      <c r="I628" s="194" t="str">
        <f ca="1">VLOOKUP(DNAEXT[[#This Row],[Sample ID]],'2.Tissue'!B:N,13,FALSE)</f>
        <v>NA</v>
      </c>
      <c r="J628" s="26" t="s">
        <v>3451</v>
      </c>
      <c r="K628" s="173">
        <v>42831</v>
      </c>
      <c r="L628" s="26" t="s">
        <v>929</v>
      </c>
      <c r="M628" s="26"/>
      <c r="N628" s="169"/>
      <c r="O628" s="170"/>
      <c r="P628" s="170"/>
      <c r="Q628" s="170"/>
      <c r="R628" s="170"/>
      <c r="S628" s="43">
        <f ca="1">IF(P628="NA", "NA", IF(OR(O628="NA", P628=""), P628, O628/P628))</f>
        <v>0</v>
      </c>
      <c r="T628" s="27">
        <f ca="1">O628*N628</f>
        <v>0</v>
      </c>
      <c r="U628" s="26"/>
      <c r="V628" s="171"/>
      <c r="W628" s="26"/>
      <c r="X628" s="2" t="str" cm="1">
        <f t="array" aca="1" ref="X628" ca="1">IF(B628="","",IF(MAX(IF(B:B=B628,C:C))=C628,"Y","N"))</f>
        <v>Y</v>
      </c>
      <c r="Y628" s="2"/>
      <c r="Z628" s="172"/>
      <c r="AA628" s="2" t="s">
        <v>3145</v>
      </c>
      <c r="AB628" s="2">
        <v>1</v>
      </c>
      <c r="AC628" s="2">
        <v>1</v>
      </c>
      <c r="AD628" s="2" t="s">
        <v>3155</v>
      </c>
      <c r="AE628" s="2" t="s">
        <v>4156</v>
      </c>
    </row>
    <row r="629" spans="1:32" hidden="1" x14ac:dyDescent="0.25">
      <c r="A629" s="115">
        <f ca="1">INDEX('1.MetaData'!A:A, MATCH($E629, '1.MetaData'!$B:$B, 0))</f>
        <v>575</v>
      </c>
      <c r="B629" s="245" t="s">
        <v>4176</v>
      </c>
      <c r="C629" s="14">
        <v>1</v>
      </c>
      <c r="D629" s="14" t="s">
        <v>70</v>
      </c>
      <c r="E629" s="1" t="str">
        <f ca="1">VLOOKUP(B629,'2.Tissue'!$B:$D,2,FALSE)</f>
        <v>OG575</v>
      </c>
      <c r="F629" s="80" t="str">
        <f ca="1">IF(C629&gt;1,_xlfn.CONCAT(B629,"_D",C629),_xlfn.CONCAT(B629,"_D"))</f>
        <v>OG575U_D</v>
      </c>
      <c r="G629" s="58" t="str">
        <f ca="1">VLOOKUP($E629,'1.MetaData'!$B:$H,3,FALSE)</f>
        <v>Plectropomus laevis</v>
      </c>
      <c r="H629" s="40" t="str">
        <f ca="1">VLOOKUP($E629,'1.MetaData'!$B:$H,4,FALSE)</f>
        <v xml:space="preserve">Blacksaddled coralgrouper </v>
      </c>
      <c r="I629" s="194" t="str">
        <f ca="1">VLOOKUP(DNAEXT[[#This Row],[Sample ID]],'2.Tissue'!B:N,13,FALSE)</f>
        <v>NA</v>
      </c>
      <c r="J629" s="26" t="s">
        <v>3451</v>
      </c>
      <c r="K629" s="173"/>
      <c r="L629" s="26" t="s">
        <v>929</v>
      </c>
      <c r="M629" s="26"/>
      <c r="N629" s="169"/>
      <c r="O629" s="170"/>
      <c r="P629" s="170"/>
      <c r="Q629" s="170"/>
      <c r="R629" s="170"/>
      <c r="S629" s="43">
        <f ca="1">IF(P629="NA", "NA", IF(OR(O629="NA", P629=""), P629, O629/P629))</f>
        <v>0</v>
      </c>
      <c r="T629" s="27">
        <f ca="1">O629*N629</f>
        <v>0</v>
      </c>
      <c r="U629" s="26"/>
      <c r="V629" s="171"/>
      <c r="W629" s="26"/>
      <c r="X629" s="2" t="str" cm="1">
        <f t="array" aca="1" ref="X629" ca="1">IF(B629="","",IF(MAX(IF(B:B=B629,C:C))=C629,"Y","N"))</f>
        <v>Y</v>
      </c>
      <c r="Y629" s="2"/>
      <c r="Z629" s="172"/>
      <c r="AA629" s="2" t="s">
        <v>3145</v>
      </c>
      <c r="AB629" s="2">
        <v>1</v>
      </c>
      <c r="AC629" s="2">
        <v>1</v>
      </c>
      <c r="AD629" s="2" t="s">
        <v>3155</v>
      </c>
      <c r="AE629" s="2" t="s">
        <v>4156</v>
      </c>
    </row>
    <row r="630" spans="1:32" hidden="1" x14ac:dyDescent="0.25">
      <c r="A630" s="115">
        <f ca="1">INDEX('1.MetaData'!A:A, MATCH($E630, '1.MetaData'!$B:$B, 0))</f>
        <v>576</v>
      </c>
      <c r="B630" s="245" t="s">
        <v>4177</v>
      </c>
      <c r="C630" s="14">
        <v>1</v>
      </c>
      <c r="D630" s="14" t="s">
        <v>70</v>
      </c>
      <c r="E630" s="1" t="str">
        <f ca="1">VLOOKUP(B630,'2.Tissue'!$B:$D,2,FALSE)</f>
        <v>OG576</v>
      </c>
      <c r="F630" s="80" t="str">
        <f ca="1">IF(C630&gt;1,_xlfn.CONCAT(B630,"_D",C630),_xlfn.CONCAT(B630,"_D"))</f>
        <v>OG576U_D</v>
      </c>
      <c r="G630" s="58" t="str">
        <f ca="1">VLOOKUP($E630,'1.MetaData'!$B:$H,3,FALSE)</f>
        <v xml:space="preserve">Priacanthus blochii </v>
      </c>
      <c r="H630" s="40" t="str">
        <f ca="1">VLOOKUP($E630,'1.MetaData'!$B:$H,4,FALSE)</f>
        <v xml:space="preserve">Paeony bulleye </v>
      </c>
      <c r="I630" s="194" t="str">
        <f ca="1">VLOOKUP(DNAEXT[[#This Row],[Sample ID]],'2.Tissue'!B:N,13,FALSE)</f>
        <v>NA</v>
      </c>
      <c r="J630" s="26" t="s">
        <v>3451</v>
      </c>
      <c r="K630" s="173"/>
      <c r="L630" s="26" t="s">
        <v>929</v>
      </c>
      <c r="M630" s="26"/>
      <c r="N630" s="169"/>
      <c r="O630" s="170"/>
      <c r="P630" s="170"/>
      <c r="Q630" s="170"/>
      <c r="R630" s="170"/>
      <c r="S630" s="43">
        <f ca="1">IF(P630="NA", "NA", IF(OR(O630="NA", P630=""), P630, O630/P630))</f>
        <v>0</v>
      </c>
      <c r="T630" s="27">
        <f ca="1">O630*N630</f>
        <v>0</v>
      </c>
      <c r="U630" s="26"/>
      <c r="V630" s="171"/>
      <c r="W630" s="26"/>
      <c r="X630" s="2" t="str" cm="1">
        <f t="array" aca="1" ref="X630" ca="1">IF(B630="","",IF(MAX(IF(B:B=B630,C:C))=C630,"Y","N"))</f>
        <v>Y</v>
      </c>
      <c r="Y630" s="2"/>
      <c r="Z630" s="172"/>
      <c r="AA630" s="2" t="s">
        <v>3145</v>
      </c>
      <c r="AB630" s="2">
        <v>1</v>
      </c>
      <c r="AC630" s="2">
        <v>1</v>
      </c>
      <c r="AD630" s="2" t="s">
        <v>3155</v>
      </c>
      <c r="AE630" s="2" t="s">
        <v>4156</v>
      </c>
    </row>
    <row r="631" spans="1:32" hidden="1" x14ac:dyDescent="0.25">
      <c r="A631" s="115">
        <f ca="1">INDEX('1.MetaData'!A:A, MATCH($E631, '1.MetaData'!$B:$B, 0))</f>
        <v>577</v>
      </c>
      <c r="B631" s="245" t="s">
        <v>4178</v>
      </c>
      <c r="C631" s="14">
        <v>1</v>
      </c>
      <c r="D631" s="14" t="s">
        <v>70</v>
      </c>
      <c r="E631" s="1" t="str">
        <f ca="1">VLOOKUP(B631,'2.Tissue'!$B:$D,2,FALSE)</f>
        <v>OG577</v>
      </c>
      <c r="F631" s="80" t="str">
        <f ca="1">IF(C631&gt;1,_xlfn.CONCAT(B631,"_D",C631),_xlfn.CONCAT(B631,"_D"))</f>
        <v>OG577U_D</v>
      </c>
      <c r="G631" s="58" t="str">
        <f ca="1">VLOOKUP($E631,'1.MetaData'!$B:$H,3,FALSE)</f>
        <v>Priacanthus tayenus</v>
      </c>
      <c r="H631" s="40" t="str">
        <f ca="1">VLOOKUP($E631,'1.MetaData'!$B:$H,4,FALSE)</f>
        <v xml:space="preserve">Purple-spotted bigeye </v>
      </c>
      <c r="I631" s="194" t="str">
        <f ca="1">VLOOKUP(DNAEXT[[#This Row],[Sample ID]],'2.Tissue'!B:N,13,FALSE)</f>
        <v>NA</v>
      </c>
      <c r="J631" s="26" t="s">
        <v>3451</v>
      </c>
      <c r="K631" s="173">
        <v>42831</v>
      </c>
      <c r="L631" s="26" t="s">
        <v>929</v>
      </c>
      <c r="M631" s="26"/>
      <c r="N631" s="169"/>
      <c r="O631" s="170"/>
      <c r="P631" s="170"/>
      <c r="Q631" s="170"/>
      <c r="R631" s="170"/>
      <c r="S631" s="43">
        <f ca="1">IF(P631="NA", "NA", IF(OR(O631="NA", P631=""), P631, O631/P631))</f>
        <v>0</v>
      </c>
      <c r="T631" s="27">
        <f ca="1">O631*N631</f>
        <v>0</v>
      </c>
      <c r="U631" s="26"/>
      <c r="V631" s="171"/>
      <c r="W631" s="26"/>
      <c r="X631" s="2" t="str" cm="1">
        <f t="array" aca="1" ref="X631" ca="1">IF(B631="","",IF(MAX(IF(B:B=B631,C:C))=C631,"Y","N"))</f>
        <v>Y</v>
      </c>
      <c r="Y631" s="2"/>
      <c r="Z631" s="172"/>
      <c r="AA631" s="2" t="s">
        <v>3145</v>
      </c>
      <c r="AB631" s="2">
        <v>1</v>
      </c>
      <c r="AC631" s="2">
        <v>1</v>
      </c>
      <c r="AD631" s="2" t="s">
        <v>3155</v>
      </c>
      <c r="AE631" s="2" t="s">
        <v>4156</v>
      </c>
    </row>
    <row r="632" spans="1:32" hidden="1" x14ac:dyDescent="0.25">
      <c r="A632" s="115">
        <f ca="1">INDEX('1.MetaData'!A:A, MATCH($E632, '1.MetaData'!$B:$B, 0))</f>
        <v>578</v>
      </c>
      <c r="B632" s="245" t="s">
        <v>4179</v>
      </c>
      <c r="C632" s="14">
        <v>1</v>
      </c>
      <c r="D632" s="14" t="s">
        <v>70</v>
      </c>
      <c r="E632" s="1" t="str">
        <f ca="1">VLOOKUP(B632,'2.Tissue'!$B:$D,2,FALSE)</f>
        <v>OG578</v>
      </c>
      <c r="F632" s="80" t="str">
        <f ca="1">IF(C632&gt;1,_xlfn.CONCAT(B632,"_D",C632),_xlfn.CONCAT(B632,"_D"))</f>
        <v>OG578U_D</v>
      </c>
      <c r="G632" s="58" t="str">
        <f ca="1">VLOOKUP($E632,'1.MetaData'!$B:$H,3,FALSE)</f>
        <v>Priacanthus tayenus</v>
      </c>
      <c r="H632" s="40">
        <f ca="1">VLOOKUP($E632,'1.MetaData'!$B:$H,4,FALSE)</f>
        <v>0</v>
      </c>
      <c r="I632" s="194" t="str">
        <f ca="1">VLOOKUP(DNAEXT[[#This Row],[Sample ID]],'2.Tissue'!B:N,13,FALSE)</f>
        <v>NA</v>
      </c>
      <c r="J632" s="26" t="s">
        <v>3451</v>
      </c>
      <c r="K632" s="173"/>
      <c r="L632" s="26" t="s">
        <v>929</v>
      </c>
      <c r="M632" s="26"/>
      <c r="N632" s="169"/>
      <c r="O632" s="170"/>
      <c r="P632" s="170"/>
      <c r="Q632" s="170"/>
      <c r="R632" s="170"/>
      <c r="S632" s="43">
        <f ca="1">IF(P632="NA", "NA", IF(OR(O632="NA", P632=""), P632, O632/P632))</f>
        <v>0</v>
      </c>
      <c r="T632" s="27">
        <f ca="1">O632*N632</f>
        <v>0</v>
      </c>
      <c r="U632" s="26"/>
      <c r="V632" s="171"/>
      <c r="W632" s="26"/>
      <c r="X632" s="2" t="str" cm="1">
        <f t="array" aca="1" ref="X632" ca="1">IF(B632="","",IF(MAX(IF(B:B=B632,C:C))=C632,"Y","N"))</f>
        <v>Y</v>
      </c>
      <c r="Y632" s="2"/>
      <c r="Z632" s="172"/>
      <c r="AA632" s="2" t="s">
        <v>3145</v>
      </c>
      <c r="AB632" s="2">
        <v>1</v>
      </c>
      <c r="AC632" s="2">
        <v>1</v>
      </c>
      <c r="AD632" s="2" t="s">
        <v>3155</v>
      </c>
      <c r="AE632" s="2" t="s">
        <v>4156</v>
      </c>
    </row>
    <row r="633" spans="1:32" hidden="1" x14ac:dyDescent="0.25">
      <c r="A633" s="115">
        <f ca="1">INDEX('1.MetaData'!A:A, MATCH($E633, '1.MetaData'!$B:$B, 0))</f>
        <v>579</v>
      </c>
      <c r="B633" s="245" t="s">
        <v>4180</v>
      </c>
      <c r="C633" s="14">
        <v>1</v>
      </c>
      <c r="D633" s="14" t="s">
        <v>70</v>
      </c>
      <c r="E633" s="1" t="str">
        <f ca="1">VLOOKUP(B633,'2.Tissue'!$B:$D,2,FALSE)</f>
        <v>OG579</v>
      </c>
      <c r="F633" s="80" t="str">
        <f ca="1">IF(C633&gt;1,_xlfn.CONCAT(B633,"_D",C633),_xlfn.CONCAT(B633,"_D"))</f>
        <v>OG579U_D</v>
      </c>
      <c r="G633" s="58" t="str">
        <f ca="1">VLOOKUP($E633,'1.MetaData'!$B:$H,3,FALSE)</f>
        <v>Pristipomoides auricilla</v>
      </c>
      <c r="H633" s="40" t="str">
        <f ca="1">VLOOKUP($E633,'1.MetaData'!$B:$H,4,FALSE)</f>
        <v xml:space="preserve">Goldflag jobfish </v>
      </c>
      <c r="I633" s="194" t="str">
        <f ca="1">VLOOKUP(DNAEXT[[#This Row],[Sample ID]],'2.Tissue'!B:N,13,FALSE)</f>
        <v>NA</v>
      </c>
      <c r="J633" s="26" t="s">
        <v>3451</v>
      </c>
      <c r="K633" s="173"/>
      <c r="L633" s="26" t="s">
        <v>929</v>
      </c>
      <c r="M633" s="26"/>
      <c r="N633" s="169"/>
      <c r="O633" s="170"/>
      <c r="P633" s="170"/>
      <c r="Q633" s="170"/>
      <c r="R633" s="170"/>
      <c r="S633" s="43">
        <f ca="1">IF(P633="NA", "NA", IF(OR(O633="NA", P633=""), P633, O633/P633))</f>
        <v>0</v>
      </c>
      <c r="T633" s="27">
        <f ca="1">O633*N633</f>
        <v>0</v>
      </c>
      <c r="U633" s="26"/>
      <c r="V633" s="171"/>
      <c r="W633" s="26"/>
      <c r="X633" s="2" t="str" cm="1">
        <f t="array" aca="1" ref="X633" ca="1">IF(B633="","",IF(MAX(IF(B:B=B633,C:C))=C633,"Y","N"))</f>
        <v>Y</v>
      </c>
      <c r="Y633" s="2"/>
      <c r="Z633" s="172"/>
      <c r="AA633" s="2" t="s">
        <v>3145</v>
      </c>
      <c r="AB633" s="2">
        <v>1</v>
      </c>
      <c r="AC633" s="2">
        <v>1</v>
      </c>
      <c r="AD633" s="2" t="s">
        <v>3155</v>
      </c>
      <c r="AE633" s="2" t="s">
        <v>4156</v>
      </c>
    </row>
    <row r="634" spans="1:32" hidden="1" x14ac:dyDescent="0.25">
      <c r="A634" s="115">
        <f ca="1">INDEX('1.MetaData'!A:A, MATCH($E634, '1.MetaData'!$B:$B, 0))</f>
        <v>580</v>
      </c>
      <c r="B634" s="245" t="s">
        <v>4181</v>
      </c>
      <c r="C634" s="14">
        <v>1</v>
      </c>
      <c r="D634" s="14" t="s">
        <v>70</v>
      </c>
      <c r="E634" s="1" t="str">
        <f ca="1">VLOOKUP(B634,'2.Tissue'!$B:$D,2,FALSE)</f>
        <v>OG580</v>
      </c>
      <c r="F634" s="80" t="str">
        <f ca="1">IF(C634&gt;1,_xlfn.CONCAT(B634,"_D",C634),_xlfn.CONCAT(B634,"_D"))</f>
        <v>OG580U_D</v>
      </c>
      <c r="G634" s="58" t="str">
        <f ca="1">VLOOKUP($E634,'1.MetaData'!$B:$H,3,FALSE)</f>
        <v xml:space="preserve">Pristipomoides zonatus </v>
      </c>
      <c r="H634" s="40" t="str">
        <f ca="1">VLOOKUP($E634,'1.MetaData'!$B:$H,4,FALSE)</f>
        <v xml:space="preserve">Oblique-banded snapper </v>
      </c>
      <c r="I634" s="194" t="str">
        <f ca="1">VLOOKUP(DNAEXT[[#This Row],[Sample ID]],'2.Tissue'!B:N,13,FALSE)</f>
        <v>NA</v>
      </c>
      <c r="J634" s="26" t="s">
        <v>3451</v>
      </c>
      <c r="K634" s="173"/>
      <c r="L634" s="26" t="s">
        <v>929</v>
      </c>
      <c r="M634" s="26"/>
      <c r="N634" s="169"/>
      <c r="O634" s="170"/>
      <c r="P634" s="170"/>
      <c r="Q634" s="170"/>
      <c r="R634" s="170"/>
      <c r="S634" s="43">
        <f ca="1">IF(P634="NA", "NA", IF(OR(O634="NA", P634=""), P634, O634/P634))</f>
        <v>0</v>
      </c>
      <c r="T634" s="27">
        <f ca="1">O634*N634</f>
        <v>0</v>
      </c>
      <c r="U634" s="26"/>
      <c r="V634" s="171"/>
      <c r="W634" s="26"/>
      <c r="X634" s="2" t="str" cm="1">
        <f t="array" aca="1" ref="X634" ca="1">IF(B634="","",IF(MAX(IF(B:B=B634,C:C))=C634,"Y","N"))</f>
        <v>Y</v>
      </c>
      <c r="Y634" s="2"/>
      <c r="Z634" s="172"/>
      <c r="AA634" s="2" t="s">
        <v>3145</v>
      </c>
      <c r="AB634" s="2">
        <v>1</v>
      </c>
      <c r="AC634" s="2">
        <v>1</v>
      </c>
      <c r="AD634" s="2" t="s">
        <v>3155</v>
      </c>
      <c r="AE634" s="2" t="s">
        <v>4156</v>
      </c>
    </row>
    <row r="635" spans="1:32" hidden="1" x14ac:dyDescent="0.25">
      <c r="A635" s="115">
        <f ca="1">INDEX('1.MetaData'!A:A, MATCH($E635, '1.MetaData'!$B:$B, 0))</f>
        <v>581</v>
      </c>
      <c r="B635" s="245" t="s">
        <v>4182</v>
      </c>
      <c r="C635" s="14">
        <v>1</v>
      </c>
      <c r="D635" s="14" t="s">
        <v>70</v>
      </c>
      <c r="E635" s="1" t="str">
        <f ca="1">VLOOKUP(B635,'2.Tissue'!$B:$D,2,FALSE)</f>
        <v>OG581</v>
      </c>
      <c r="F635" s="80" t="str">
        <f ca="1">IF(C635&gt;1,_xlfn.CONCAT(B635,"_D",C635),_xlfn.CONCAT(B635,"_D"))</f>
        <v>OG581U_D</v>
      </c>
      <c r="G635" s="58" t="str">
        <f ca="1">VLOOKUP($E635,'1.MetaData'!$B:$H,3,FALSE)</f>
        <v>Pristotis obtusirostris</v>
      </c>
      <c r="H635" s="40" t="str">
        <f ca="1">VLOOKUP($E635,'1.MetaData'!$B:$H,4,FALSE)</f>
        <v xml:space="preserve">Gulf damselfish </v>
      </c>
      <c r="I635" s="194" t="str">
        <f ca="1">VLOOKUP(DNAEXT[[#This Row],[Sample ID]],'2.Tissue'!B:N,13,FALSE)</f>
        <v>NA</v>
      </c>
      <c r="J635" s="26" t="s">
        <v>3451</v>
      </c>
      <c r="K635" s="173">
        <v>42831</v>
      </c>
      <c r="L635" s="26" t="s">
        <v>929</v>
      </c>
      <c r="M635" s="26"/>
      <c r="N635" s="169"/>
      <c r="O635" s="170"/>
      <c r="P635" s="170"/>
      <c r="Q635" s="170"/>
      <c r="R635" s="170"/>
      <c r="S635" s="43">
        <f ca="1">IF(P635="NA", "NA", IF(OR(O635="NA", P635=""), P635, O635/P635))</f>
        <v>0</v>
      </c>
      <c r="T635" s="27">
        <f ca="1">O635*N635</f>
        <v>0</v>
      </c>
      <c r="U635" s="26"/>
      <c r="V635" s="171"/>
      <c r="W635" s="26"/>
      <c r="X635" s="2" t="str" cm="1">
        <f t="array" aca="1" ref="X635" ca="1">IF(B635="","",IF(MAX(IF(B:B=B635,C:C))=C635,"Y","N"))</f>
        <v>Y</v>
      </c>
      <c r="Y635" s="2"/>
      <c r="Z635" s="172"/>
      <c r="AA635" s="2" t="s">
        <v>3145</v>
      </c>
      <c r="AB635" s="2">
        <v>1</v>
      </c>
      <c r="AC635" s="2">
        <v>1</v>
      </c>
      <c r="AD635" s="2" t="s">
        <v>3155</v>
      </c>
      <c r="AE635" s="2" t="s">
        <v>4156</v>
      </c>
    </row>
    <row r="636" spans="1:32" hidden="1" x14ac:dyDescent="0.25">
      <c r="A636" s="115">
        <f ca="1">INDEX('1.MetaData'!A:A, MATCH($E636, '1.MetaData'!$B:$B, 0))</f>
        <v>582</v>
      </c>
      <c r="B636" s="245" t="s">
        <v>4183</v>
      </c>
      <c r="C636" s="14">
        <v>1</v>
      </c>
      <c r="D636" s="14" t="s">
        <v>70</v>
      </c>
      <c r="E636" s="1" t="str">
        <f ca="1">VLOOKUP(B636,'2.Tissue'!$B:$D,2,FALSE)</f>
        <v>OG582</v>
      </c>
      <c r="F636" s="80" t="str">
        <f ca="1">IF(C636&gt;1,_xlfn.CONCAT(B636,"_D",C636),_xlfn.CONCAT(B636,"_D"))</f>
        <v>OG582U_D</v>
      </c>
      <c r="G636" s="58" t="str">
        <f ca="1">VLOOKUP($E636,'1.MetaData'!$B:$H,3,FALSE)</f>
        <v>Pterocaesio digramma</v>
      </c>
      <c r="H636" s="40" t="str">
        <f ca="1">VLOOKUP($E636,'1.MetaData'!$B:$H,4,FALSE)</f>
        <v xml:space="preserve">Double-lined fusilier </v>
      </c>
      <c r="I636" s="194" t="str">
        <f ca="1">VLOOKUP(DNAEXT[[#This Row],[Sample ID]],'2.Tissue'!B:N,13,FALSE)</f>
        <v>NA</v>
      </c>
      <c r="J636" s="26" t="s">
        <v>3451</v>
      </c>
      <c r="K636" s="173">
        <v>42831</v>
      </c>
      <c r="L636" s="26" t="s">
        <v>929</v>
      </c>
      <c r="M636" s="26"/>
      <c r="N636" s="169"/>
      <c r="O636" s="170"/>
      <c r="P636" s="170"/>
      <c r="Q636" s="170"/>
      <c r="R636" s="170"/>
      <c r="S636" s="43">
        <f ca="1">IF(P636="NA", "NA", IF(OR(O636="NA", P636=""), P636, O636/P636))</f>
        <v>0</v>
      </c>
      <c r="T636" s="27">
        <f ca="1">O636*N636</f>
        <v>0</v>
      </c>
      <c r="U636" s="26"/>
      <c r="V636" s="171"/>
      <c r="W636" s="26"/>
      <c r="X636" s="2" t="str" cm="1">
        <f t="array" aca="1" ref="X636" ca="1">IF(B636="","",IF(MAX(IF(B:B=B636,C:C))=C636,"Y","N"))</f>
        <v>Y</v>
      </c>
      <c r="Y636" s="2"/>
      <c r="Z636" s="172"/>
      <c r="AA636" s="2" t="s">
        <v>3145</v>
      </c>
      <c r="AB636" s="2">
        <v>1</v>
      </c>
      <c r="AC636" s="2">
        <v>1</v>
      </c>
      <c r="AD636" s="2" t="s">
        <v>3155</v>
      </c>
      <c r="AE636" s="2" t="s">
        <v>4156</v>
      </c>
    </row>
    <row r="637" spans="1:32" hidden="1" x14ac:dyDescent="0.25">
      <c r="A637" s="115">
        <f ca="1">INDEX('1.MetaData'!A:A, MATCH($E637, '1.MetaData'!$B:$B, 0))</f>
        <v>583</v>
      </c>
      <c r="B637" s="245" t="s">
        <v>4184</v>
      </c>
      <c r="C637" s="14">
        <v>1</v>
      </c>
      <c r="D637" s="14" t="s">
        <v>70</v>
      </c>
      <c r="E637" s="1" t="str">
        <f ca="1">VLOOKUP(B637,'2.Tissue'!$B:$D,2,FALSE)</f>
        <v>OG583</v>
      </c>
      <c r="F637" s="80" t="str">
        <f ca="1">IF(C637&gt;1,_xlfn.CONCAT(B637,"_D",C637),_xlfn.CONCAT(B637,"_D"))</f>
        <v>OG583U_D</v>
      </c>
      <c r="G637" s="58" t="str">
        <f ca="1">VLOOKUP($E637,'1.MetaData'!$B:$H,3,FALSE)</f>
        <v>Saurida gracilis</v>
      </c>
      <c r="H637" s="40" t="str">
        <f ca="1">VLOOKUP($E637,'1.MetaData'!$B:$H,4,FALSE)</f>
        <v xml:space="preserve">Gracile lizardfish </v>
      </c>
      <c r="I637" s="194" t="str">
        <f ca="1">VLOOKUP(DNAEXT[[#This Row],[Sample ID]],'2.Tissue'!B:N,13,FALSE)</f>
        <v>NA</v>
      </c>
      <c r="J637" s="26" t="s">
        <v>3451</v>
      </c>
      <c r="K637" s="173">
        <v>42831</v>
      </c>
      <c r="L637" s="26" t="s">
        <v>929</v>
      </c>
      <c r="M637" s="26"/>
      <c r="N637" s="169"/>
      <c r="O637" s="170"/>
      <c r="P637" s="170"/>
      <c r="Q637" s="170"/>
      <c r="R637" s="170"/>
      <c r="S637" s="43">
        <f ca="1">IF(P637="NA", "NA", IF(OR(O637="NA", P637=""), P637, O637/P637))</f>
        <v>0</v>
      </c>
      <c r="T637" s="27">
        <f ca="1">O637*N637</f>
        <v>0</v>
      </c>
      <c r="U637" s="26"/>
      <c r="V637" s="171"/>
      <c r="W637" s="26"/>
      <c r="X637" s="2" t="str" cm="1">
        <f t="array" aca="1" ref="X637" ca="1">IF(B637="","",IF(MAX(IF(B:B=B637,C:C))=C637,"Y","N"))</f>
        <v>Y</v>
      </c>
      <c r="Y637" s="2"/>
      <c r="Z637" s="172"/>
      <c r="AA637" s="2" t="s">
        <v>3145</v>
      </c>
      <c r="AB637" s="2">
        <v>1</v>
      </c>
      <c r="AC637" s="2">
        <v>1</v>
      </c>
      <c r="AD637" s="2" t="s">
        <v>3155</v>
      </c>
      <c r="AE637" s="2" t="s">
        <v>4156</v>
      </c>
    </row>
    <row r="638" spans="1:32" hidden="1" x14ac:dyDescent="0.25">
      <c r="A638" s="115">
        <f ca="1">INDEX('1.MetaData'!A:A, MATCH($E638, '1.MetaData'!$B:$B, 0))</f>
        <v>584</v>
      </c>
      <c r="B638" s="245" t="s">
        <v>4185</v>
      </c>
      <c r="C638" s="14">
        <v>1</v>
      </c>
      <c r="D638" s="14" t="s">
        <v>70</v>
      </c>
      <c r="E638" s="1" t="str">
        <f ca="1">VLOOKUP(B638,'2.Tissue'!$B:$D,2,FALSE)</f>
        <v>OG584</v>
      </c>
      <c r="F638" s="80" t="str">
        <f ca="1">IF(C638&gt;1,_xlfn.CONCAT(B638,"_D",C638),_xlfn.CONCAT(B638,"_D"))</f>
        <v>OG584U_D</v>
      </c>
      <c r="G638" s="58" t="str">
        <f ca="1">VLOOKUP($E638,'1.MetaData'!$B:$H,3,FALSE)</f>
        <v>Scarus ghobban</v>
      </c>
      <c r="H638" s="40" t="str">
        <f ca="1">VLOOKUP($E638,'1.MetaData'!$B:$H,4,FALSE)</f>
        <v xml:space="preserve">Blue-barred parrotfish </v>
      </c>
      <c r="I638" s="194" t="str">
        <f ca="1">VLOOKUP(DNAEXT[[#This Row],[Sample ID]],'2.Tissue'!B:N,13,FALSE)</f>
        <v>NA</v>
      </c>
      <c r="J638" s="26" t="s">
        <v>3451</v>
      </c>
      <c r="K638" s="173">
        <v>42831</v>
      </c>
      <c r="L638" s="26" t="s">
        <v>929</v>
      </c>
      <c r="M638" s="26"/>
      <c r="N638" s="169"/>
      <c r="O638" s="170"/>
      <c r="P638" s="170"/>
      <c r="Q638" s="170"/>
      <c r="R638" s="170"/>
      <c r="S638" s="43">
        <f ca="1">IF(P638="NA", "NA", IF(OR(O638="NA", P638=""), P638, O638/P638))</f>
        <v>0</v>
      </c>
      <c r="T638" s="27">
        <f ca="1">O638*N638</f>
        <v>0</v>
      </c>
      <c r="U638" s="26"/>
      <c r="V638" s="171"/>
      <c r="W638" s="26"/>
      <c r="X638" s="2" t="str" cm="1">
        <f t="array" aca="1" ref="X638" ca="1">IF(B638="","",IF(MAX(IF(B:B=B638,C:C))=C638,"Y","N"))</f>
        <v>Y</v>
      </c>
      <c r="Y638" s="2"/>
      <c r="Z638" s="172"/>
      <c r="AA638" s="2" t="s">
        <v>3145</v>
      </c>
      <c r="AB638" s="2">
        <v>1</v>
      </c>
      <c r="AC638" s="2">
        <v>1</v>
      </c>
      <c r="AD638" s="2" t="s">
        <v>3155</v>
      </c>
      <c r="AE638" s="2" t="s">
        <v>4156</v>
      </c>
    </row>
    <row r="639" spans="1:32" hidden="1" x14ac:dyDescent="0.25">
      <c r="A639" s="115">
        <f ca="1">INDEX('1.MetaData'!A:A, MATCH($E639, '1.MetaData'!$B:$B, 0))</f>
        <v>585</v>
      </c>
      <c r="B639" s="245" t="s">
        <v>4186</v>
      </c>
      <c r="C639" s="14">
        <v>1</v>
      </c>
      <c r="D639" s="14" t="s">
        <v>70</v>
      </c>
      <c r="E639" s="1" t="str">
        <f ca="1">VLOOKUP(B639,'2.Tissue'!$B:$D,2,FALSE)</f>
        <v>OG585</v>
      </c>
      <c r="F639" s="80" t="str">
        <f ca="1">IF(C639&gt;1,_xlfn.CONCAT(B639,"_D",C639),_xlfn.CONCAT(B639,"_D"))</f>
        <v>OG585U_D</v>
      </c>
      <c r="G639" s="58" t="str">
        <f ca="1">VLOOKUP($E639,'1.MetaData'!$B:$H,3,FALSE)</f>
        <v>Scolopsis taenioptera</v>
      </c>
      <c r="H639" s="40" t="str">
        <f ca="1">VLOOKUP($E639,'1.MetaData'!$B:$H,4,FALSE)</f>
        <v xml:space="preserve">Lattice monocle bream </v>
      </c>
      <c r="I639" s="194" t="str">
        <f ca="1">VLOOKUP(DNAEXT[[#This Row],[Sample ID]],'2.Tissue'!B:N,13,FALSE)</f>
        <v>NA</v>
      </c>
      <c r="J639" s="26" t="s">
        <v>3451</v>
      </c>
      <c r="K639" s="173">
        <v>42831</v>
      </c>
      <c r="L639" s="26" t="s">
        <v>929</v>
      </c>
      <c r="M639" s="26"/>
      <c r="N639" s="169"/>
      <c r="O639" s="170"/>
      <c r="P639" s="170"/>
      <c r="Q639" s="170"/>
      <c r="R639" s="170"/>
      <c r="S639" s="43">
        <f ca="1">IF(P639="NA", "NA", IF(OR(O639="NA", P639=""), P639, O639/P639))</f>
        <v>0</v>
      </c>
      <c r="T639" s="27">
        <f ca="1">O639*N639</f>
        <v>0</v>
      </c>
      <c r="U639" s="26"/>
      <c r="V639" s="171"/>
      <c r="W639" s="26"/>
      <c r="X639" s="2" t="str" cm="1">
        <f t="array" aca="1" ref="X639" ca="1">IF(B639="","",IF(MAX(IF(B:B=B639,C:C))=C639,"Y","N"))</f>
        <v>Y</v>
      </c>
      <c r="Y639" s="2"/>
      <c r="Z639" s="172"/>
      <c r="AA639" s="2" t="s">
        <v>3145</v>
      </c>
      <c r="AB639" s="2">
        <v>1</v>
      </c>
      <c r="AC639" s="2">
        <v>1</v>
      </c>
      <c r="AD639" s="2" t="s">
        <v>3155</v>
      </c>
      <c r="AE639" s="2" t="s">
        <v>4156</v>
      </c>
    </row>
    <row r="640" spans="1:32" hidden="1" x14ac:dyDescent="0.25">
      <c r="A640" s="115">
        <f ca="1">INDEX('1.MetaData'!A:A, MATCH($E640, '1.MetaData'!$B:$B, 0))</f>
        <v>586</v>
      </c>
      <c r="B640" s="245" t="s">
        <v>4187</v>
      </c>
      <c r="C640" s="14">
        <v>1</v>
      </c>
      <c r="D640" s="14" t="s">
        <v>70</v>
      </c>
      <c r="E640" s="1" t="str">
        <f ca="1">VLOOKUP(B640,'2.Tissue'!$B:$D,2,FALSE)</f>
        <v>OG586</v>
      </c>
      <c r="F640" s="80" t="str">
        <f ca="1">IF(C640&gt;1,_xlfn.CONCAT(B640,"_D",C640),_xlfn.CONCAT(B640,"_D"))</f>
        <v>OG586U_D</v>
      </c>
      <c r="G640" s="58" t="str">
        <f ca="1">VLOOKUP($E640,'1.MetaData'!$B:$H,3,FALSE)</f>
        <v>Scolopsis taenioptera</v>
      </c>
      <c r="H640" s="40" t="str">
        <f ca="1">VLOOKUP($E640,'1.MetaData'!$B:$H,4,FALSE)</f>
        <v>Bream</v>
      </c>
      <c r="I640" s="194" t="str">
        <f ca="1">VLOOKUP(DNAEXT[[#This Row],[Sample ID]],'2.Tissue'!B:N,13,FALSE)</f>
        <v>NA</v>
      </c>
      <c r="J640" s="26" t="s">
        <v>3451</v>
      </c>
      <c r="K640" s="173"/>
      <c r="L640" s="26" t="s">
        <v>929</v>
      </c>
      <c r="M640" s="26"/>
      <c r="N640" s="169"/>
      <c r="O640" s="170"/>
      <c r="P640" s="170"/>
      <c r="Q640" s="170"/>
      <c r="R640" s="170"/>
      <c r="S640" s="43">
        <f ca="1">IF(P640="NA", "NA", IF(OR(O640="NA", P640=""), P640, O640/P640))</f>
        <v>0</v>
      </c>
      <c r="T640" s="27">
        <f ca="1">O640*N640</f>
        <v>0</v>
      </c>
      <c r="U640" s="26"/>
      <c r="V640" s="171"/>
      <c r="W640" s="26"/>
      <c r="X640" s="2" t="str" cm="1">
        <f t="array" aca="1" ref="X640" ca="1">IF(B640="","",IF(MAX(IF(B:B=B640,C:C))=C640,"Y","N"))</f>
        <v>Y</v>
      </c>
      <c r="Y640" s="2"/>
      <c r="Z640" s="172"/>
      <c r="AA640" s="2" t="s">
        <v>3145</v>
      </c>
      <c r="AB640" s="2">
        <v>1</v>
      </c>
      <c r="AC640" s="2">
        <v>1</v>
      </c>
      <c r="AD640" s="2" t="s">
        <v>3155</v>
      </c>
      <c r="AE640" s="2" t="s">
        <v>4156</v>
      </c>
    </row>
    <row r="641" spans="1:31" hidden="1" x14ac:dyDescent="0.25">
      <c r="A641" s="115">
        <f ca="1">INDEX('1.MetaData'!A:A, MATCH($E641, '1.MetaData'!$B:$B, 0))</f>
        <v>587</v>
      </c>
      <c r="B641" s="245" t="s">
        <v>4188</v>
      </c>
      <c r="C641" s="14">
        <v>1</v>
      </c>
      <c r="D641" s="14" t="s">
        <v>70</v>
      </c>
      <c r="E641" s="1" t="str">
        <f ca="1">VLOOKUP(B641,'2.Tissue'!$B:$D,2,FALSE)</f>
        <v>OG587</v>
      </c>
      <c r="F641" s="80" t="str">
        <f ca="1">IF(C641&gt;1,_xlfn.CONCAT(B641,"_D",C641),_xlfn.CONCAT(B641,"_D"))</f>
        <v>OG587U_D</v>
      </c>
      <c r="G641" s="58" t="str">
        <f ca="1">VLOOKUP($E641,'1.MetaData'!$B:$H,3,FALSE)</f>
        <v>Scomberomorus commerson</v>
      </c>
      <c r="H641" s="40" t="str">
        <f ca="1">VLOOKUP($E641,'1.MetaData'!$B:$H,4,FALSE)</f>
        <v xml:space="preserve">Narrow-barred Spanish mackerel </v>
      </c>
      <c r="I641" s="194" t="str">
        <f ca="1">VLOOKUP(DNAEXT[[#This Row],[Sample ID]],'2.Tissue'!B:N,13,FALSE)</f>
        <v>NA</v>
      </c>
      <c r="J641" s="26" t="s">
        <v>3451</v>
      </c>
      <c r="K641" s="173"/>
      <c r="L641" s="26" t="s">
        <v>929</v>
      </c>
      <c r="M641" s="26"/>
      <c r="N641" s="169"/>
      <c r="O641" s="170"/>
      <c r="P641" s="170"/>
      <c r="Q641" s="170"/>
      <c r="R641" s="170"/>
      <c r="S641" s="43">
        <f ca="1">IF(P641="NA", "NA", IF(OR(O641="NA", P641=""), P641, O641/P641))</f>
        <v>0</v>
      </c>
      <c r="T641" s="27">
        <f ca="1">O641*N641</f>
        <v>0</v>
      </c>
      <c r="U641" s="26"/>
      <c r="V641" s="171"/>
      <c r="W641" s="26"/>
      <c r="X641" s="2" t="str" cm="1">
        <f t="array" aca="1" ref="X641" ca="1">IF(B641="","",IF(MAX(IF(B:B=B641,C:C))=C641,"Y","N"))</f>
        <v>Y</v>
      </c>
      <c r="Y641" s="2"/>
      <c r="Z641" s="172"/>
      <c r="AA641" s="2" t="s">
        <v>3145</v>
      </c>
      <c r="AB641" s="2">
        <v>1</v>
      </c>
      <c r="AC641" s="2">
        <v>1</v>
      </c>
      <c r="AD641" s="2" t="s">
        <v>3155</v>
      </c>
      <c r="AE641" s="2" t="s">
        <v>4156</v>
      </c>
    </row>
    <row r="642" spans="1:31" hidden="1" x14ac:dyDescent="0.25">
      <c r="A642" s="115">
        <f ca="1">INDEX('1.MetaData'!A:A, MATCH($E642, '1.MetaData'!$B:$B, 0))</f>
        <v>588</v>
      </c>
      <c r="B642" s="245" t="s">
        <v>4189</v>
      </c>
      <c r="C642" s="14">
        <v>1</v>
      </c>
      <c r="D642" s="14" t="s">
        <v>70</v>
      </c>
      <c r="E642" s="1" t="str">
        <f ca="1">VLOOKUP(B642,'2.Tissue'!$B:$D,2,FALSE)</f>
        <v>OG588</v>
      </c>
      <c r="F642" s="80" t="str">
        <f ca="1">IF(C642&gt;1,_xlfn.CONCAT(B642,"_D",C642),_xlfn.CONCAT(B642,"_D"))</f>
        <v>OG588U_D</v>
      </c>
      <c r="G642" s="58" t="str">
        <f ca="1">VLOOKUP($E642,'1.MetaData'!$B:$H,3,FALSE)</f>
        <v>Scomberomorus semifasciatus</v>
      </c>
      <c r="H642" s="40" t="str">
        <f ca="1">VLOOKUP($E642,'1.MetaData'!$B:$H,4,FALSE)</f>
        <v xml:space="preserve">Broad-barred king mackerel </v>
      </c>
      <c r="I642" s="194" t="str">
        <f ca="1">VLOOKUP(DNAEXT[[#This Row],[Sample ID]],'2.Tissue'!B:N,13,FALSE)</f>
        <v>NA</v>
      </c>
      <c r="J642" s="26" t="s">
        <v>3451</v>
      </c>
      <c r="K642" s="173"/>
      <c r="L642" s="26" t="s">
        <v>929</v>
      </c>
      <c r="M642" s="26"/>
      <c r="N642" s="169"/>
      <c r="O642" s="170"/>
      <c r="P642" s="170"/>
      <c r="Q642" s="170"/>
      <c r="R642" s="170"/>
      <c r="S642" s="43">
        <f ca="1">IF(P642="NA", "NA", IF(OR(O642="NA", P642=""), P642, O642/P642))</f>
        <v>0</v>
      </c>
      <c r="T642" s="27">
        <f ca="1">O642*N642</f>
        <v>0</v>
      </c>
      <c r="U642" s="26"/>
      <c r="V642" s="171"/>
      <c r="W642" s="26"/>
      <c r="X642" s="2" t="str" cm="1">
        <f t="array" aca="1" ref="X642" ca="1">IF(B642="","",IF(MAX(IF(B:B=B642,C:C))=C642,"Y","N"))</f>
        <v>Y</v>
      </c>
      <c r="Y642" s="2"/>
      <c r="Z642" s="172"/>
      <c r="AA642" s="2" t="s">
        <v>3145</v>
      </c>
      <c r="AB642" s="2">
        <v>1</v>
      </c>
      <c r="AC642" s="2">
        <v>1</v>
      </c>
      <c r="AD642" s="2" t="s">
        <v>3155</v>
      </c>
      <c r="AE642" s="2" t="s">
        <v>4156</v>
      </c>
    </row>
    <row r="643" spans="1:31" hidden="1" x14ac:dyDescent="0.25">
      <c r="A643" s="115">
        <f ca="1">INDEX('1.MetaData'!A:A, MATCH($E643, '1.MetaData'!$B:$B, 0))</f>
        <v>589</v>
      </c>
      <c r="B643" s="245" t="s">
        <v>4190</v>
      </c>
      <c r="C643" s="14">
        <v>1</v>
      </c>
      <c r="D643" s="14" t="s">
        <v>70</v>
      </c>
      <c r="E643" s="1" t="str">
        <f ca="1">VLOOKUP(B643,'2.Tissue'!$B:$D,2,FALSE)</f>
        <v>OG589</v>
      </c>
      <c r="F643" s="80" t="str">
        <f ca="1">IF(C643&gt;1,_xlfn.CONCAT(B643,"_D",C643),_xlfn.CONCAT(B643,"_D"))</f>
        <v>OG589U_D</v>
      </c>
      <c r="G643" s="58" t="str">
        <f ca="1">VLOOKUP($E643,'1.MetaData'!$B:$H,3,FALSE)</f>
        <v>Selaroides leptolepis</v>
      </c>
      <c r="H643" s="40" t="str">
        <f ca="1">VLOOKUP($E643,'1.MetaData'!$B:$H,4,FALSE)</f>
        <v>Yellowstripe scad</v>
      </c>
      <c r="I643" s="194" t="str">
        <f ca="1">VLOOKUP(DNAEXT[[#This Row],[Sample ID]],'2.Tissue'!B:N,13,FALSE)</f>
        <v>NA</v>
      </c>
      <c r="J643" s="26" t="s">
        <v>3451</v>
      </c>
      <c r="K643" s="173">
        <v>42831</v>
      </c>
      <c r="L643" s="26" t="s">
        <v>929</v>
      </c>
      <c r="M643" s="26"/>
      <c r="N643" s="169"/>
      <c r="O643" s="170"/>
      <c r="P643" s="170"/>
      <c r="Q643" s="170"/>
      <c r="R643" s="170"/>
      <c r="S643" s="43">
        <f ca="1">IF(P643="NA", "NA", IF(OR(O643="NA", P643=""), P643, O643/P643))</f>
        <v>0</v>
      </c>
      <c r="T643" s="27">
        <f ca="1">O643*N643</f>
        <v>0</v>
      </c>
      <c r="U643" s="26"/>
      <c r="V643" s="171"/>
      <c r="W643" s="26"/>
      <c r="X643" s="2" t="str" cm="1">
        <f t="array" aca="1" ref="X643" ca="1">IF(B643="","",IF(MAX(IF(B:B=B643,C:C))=C643,"Y","N"))</f>
        <v>Y</v>
      </c>
      <c r="Y643" s="2"/>
      <c r="Z643" s="172"/>
      <c r="AA643" s="2" t="s">
        <v>3145</v>
      </c>
      <c r="AB643" s="2">
        <v>1</v>
      </c>
      <c r="AC643" s="2">
        <v>1</v>
      </c>
      <c r="AD643" s="2" t="s">
        <v>3155</v>
      </c>
      <c r="AE643" s="2" t="s">
        <v>4156</v>
      </c>
    </row>
    <row r="644" spans="1:31" hidden="1" x14ac:dyDescent="0.25">
      <c r="A644" s="115">
        <f ca="1">INDEX('1.MetaData'!A:A, MATCH($E644, '1.MetaData'!$B:$B, 0))</f>
        <v>590</v>
      </c>
      <c r="B644" s="245" t="s">
        <v>4191</v>
      </c>
      <c r="C644" s="14">
        <v>1</v>
      </c>
      <c r="D644" s="14" t="s">
        <v>70</v>
      </c>
      <c r="E644" s="1" t="str">
        <f ca="1">VLOOKUP(B644,'2.Tissue'!$B:$D,2,FALSE)</f>
        <v>OG590</v>
      </c>
      <c r="F644" s="80" t="str">
        <f ca="1">IF(C644&gt;1,_xlfn.CONCAT(B644,"_D",C644),_xlfn.CONCAT(B644,"_D"))</f>
        <v>OG590U_D</v>
      </c>
      <c r="G644" s="58" t="str">
        <f ca="1">VLOOKUP($E644,'1.MetaData'!$B:$H,3,FALSE)</f>
        <v>Seriola dumerili</v>
      </c>
      <c r="H644" s="40" t="str">
        <f ca="1">VLOOKUP($E644,'1.MetaData'!$B:$H,4,FALSE)</f>
        <v xml:space="preserve">Greater amberjack </v>
      </c>
      <c r="I644" s="194" t="str">
        <f ca="1">VLOOKUP(DNAEXT[[#This Row],[Sample ID]],'2.Tissue'!B:N,13,FALSE)</f>
        <v>NA</v>
      </c>
      <c r="J644" s="26" t="s">
        <v>3451</v>
      </c>
      <c r="K644" s="173">
        <v>42831</v>
      </c>
      <c r="L644" s="26" t="s">
        <v>929</v>
      </c>
      <c r="M644" s="26"/>
      <c r="N644" s="169"/>
      <c r="O644" s="170"/>
      <c r="P644" s="170"/>
      <c r="Q644" s="170"/>
      <c r="R644" s="170"/>
      <c r="S644" s="43">
        <f ca="1">IF(P644="NA", "NA", IF(OR(O644="NA", P644=""), P644, O644/P644))</f>
        <v>0</v>
      </c>
      <c r="T644" s="27">
        <f ca="1">O644*N644</f>
        <v>0</v>
      </c>
      <c r="U644" s="26"/>
      <c r="V644" s="171"/>
      <c r="W644" s="26"/>
      <c r="X644" s="2" t="str" cm="1">
        <f t="array" aca="1" ref="X644" ca="1">IF(B644="","",IF(MAX(IF(B:B=B644,C:C))=C644,"Y","N"))</f>
        <v>Y</v>
      </c>
      <c r="Y644" s="2"/>
      <c r="Z644" s="172"/>
      <c r="AA644" s="2" t="s">
        <v>3145</v>
      </c>
      <c r="AB644" s="2">
        <v>1</v>
      </c>
      <c r="AC644" s="2">
        <v>1</v>
      </c>
      <c r="AD644" s="2" t="s">
        <v>3155</v>
      </c>
      <c r="AE644" s="2" t="s">
        <v>4156</v>
      </c>
    </row>
    <row r="645" spans="1:31" hidden="1" x14ac:dyDescent="0.25">
      <c r="A645" s="115">
        <f ca="1">INDEX('1.MetaData'!A:A, MATCH($E645, '1.MetaData'!$B:$B, 0))</f>
        <v>591</v>
      </c>
      <c r="B645" s="245" t="s">
        <v>4192</v>
      </c>
      <c r="C645" s="14">
        <v>1</v>
      </c>
      <c r="D645" s="14" t="s">
        <v>70</v>
      </c>
      <c r="E645" s="1" t="str">
        <f ca="1">VLOOKUP(B645,'2.Tissue'!$B:$D,2,FALSE)</f>
        <v>OG591</v>
      </c>
      <c r="F645" s="80" t="str">
        <f ca="1">IF(C645&gt;1,_xlfn.CONCAT(B645,"_D",C645),_xlfn.CONCAT(B645,"_D"))</f>
        <v>OG591U_D</v>
      </c>
      <c r="G645" s="58" t="str">
        <f ca="1">VLOOKUP($E645,'1.MetaData'!$B:$H,3,FALSE)</f>
        <v>Seriolina nigrofasciata</v>
      </c>
      <c r="H645" s="40">
        <f ca="1">VLOOKUP($E645,'1.MetaData'!$B:$H,4,FALSE)</f>
        <v>0</v>
      </c>
      <c r="I645" s="194" t="str">
        <f ca="1">VLOOKUP(DNAEXT[[#This Row],[Sample ID]],'2.Tissue'!B:N,13,FALSE)</f>
        <v>NA</v>
      </c>
      <c r="J645" s="26" t="s">
        <v>3451</v>
      </c>
      <c r="K645" s="173"/>
      <c r="L645" s="26" t="s">
        <v>929</v>
      </c>
      <c r="M645" s="26"/>
      <c r="N645" s="169"/>
      <c r="O645" s="170"/>
      <c r="P645" s="170"/>
      <c r="Q645" s="170"/>
      <c r="R645" s="170"/>
      <c r="S645" s="43">
        <f ca="1">IF(P645="NA", "NA", IF(OR(O645="NA", P645=""), P645, O645/P645))</f>
        <v>0</v>
      </c>
      <c r="T645" s="27">
        <f ca="1">O645*N645</f>
        <v>0</v>
      </c>
      <c r="U645" s="26"/>
      <c r="V645" s="171"/>
      <c r="W645" s="26"/>
      <c r="X645" s="2" t="str" cm="1">
        <f t="array" aca="1" ref="X645" ca="1">IF(B645="","",IF(MAX(IF(B:B=B645,C:C))=C645,"Y","N"))</f>
        <v>Y</v>
      </c>
      <c r="Y645" s="2"/>
      <c r="Z645" s="172"/>
      <c r="AA645" s="2" t="s">
        <v>3145</v>
      </c>
      <c r="AB645" s="2">
        <v>1</v>
      </c>
      <c r="AC645" s="2">
        <v>1</v>
      </c>
      <c r="AD645" s="2" t="s">
        <v>3155</v>
      </c>
      <c r="AE645" s="2" t="s">
        <v>4156</v>
      </c>
    </row>
    <row r="646" spans="1:31" hidden="1" x14ac:dyDescent="0.25">
      <c r="A646" s="115">
        <f ca="1">INDEX('1.MetaData'!A:A, MATCH($E646, '1.MetaData'!$B:$B, 0))</f>
        <v>592</v>
      </c>
      <c r="B646" s="245" t="s">
        <v>4193</v>
      </c>
      <c r="C646" s="14">
        <v>1</v>
      </c>
      <c r="D646" s="14" t="s">
        <v>70</v>
      </c>
      <c r="E646" s="1" t="str">
        <f ca="1">VLOOKUP(B646,'2.Tissue'!$B:$D,2,FALSE)</f>
        <v>OG592</v>
      </c>
      <c r="F646" s="80" t="str">
        <f ca="1">IF(C646&gt;1,_xlfn.CONCAT(B646,"_D",C646),_xlfn.CONCAT(B646,"_D"))</f>
        <v>OG592U_D</v>
      </c>
      <c r="G646" s="58" t="str">
        <f ca="1">VLOOKUP($E646,'1.MetaData'!$B:$H,3,FALSE)</f>
        <v>Synodus myops</v>
      </c>
      <c r="H646" s="40" t="str">
        <f ca="1">VLOOKUP($E646,'1.MetaData'!$B:$H,4,FALSE)</f>
        <v xml:space="preserve">Snakefish </v>
      </c>
      <c r="I646" s="194" t="str">
        <f ca="1">VLOOKUP(DNAEXT[[#This Row],[Sample ID]],'2.Tissue'!B:N,13,FALSE)</f>
        <v>NA</v>
      </c>
      <c r="J646" s="26" t="s">
        <v>3451</v>
      </c>
      <c r="K646" s="173">
        <v>42831</v>
      </c>
      <c r="L646" s="26" t="s">
        <v>929</v>
      </c>
      <c r="M646" s="26"/>
      <c r="N646" s="169"/>
      <c r="O646" s="170"/>
      <c r="P646" s="170"/>
      <c r="Q646" s="170"/>
      <c r="R646" s="170"/>
      <c r="S646" s="43">
        <f ca="1">IF(P646="NA", "NA", IF(OR(O646="NA", P646=""), P646, O646/P646))</f>
        <v>0</v>
      </c>
      <c r="T646" s="27">
        <f ca="1">O646*N646</f>
        <v>0</v>
      </c>
      <c r="U646" s="26"/>
      <c r="V646" s="171"/>
      <c r="W646" s="26"/>
      <c r="X646" s="2" t="str" cm="1">
        <f t="array" aca="1" ref="X646" ca="1">IF(B646="","",IF(MAX(IF(B:B=B646,C:C))=C646,"Y","N"))</f>
        <v>Y</v>
      </c>
      <c r="Y646" s="2"/>
      <c r="Z646" s="172"/>
      <c r="AA646" s="2" t="s">
        <v>3145</v>
      </c>
      <c r="AB646" s="2">
        <v>1</v>
      </c>
      <c r="AC646" s="2">
        <v>1</v>
      </c>
      <c r="AD646" s="2" t="s">
        <v>3155</v>
      </c>
      <c r="AE646" s="2" t="s">
        <v>4156</v>
      </c>
    </row>
    <row r="647" spans="1:31" hidden="1" x14ac:dyDescent="0.25">
      <c r="A647" s="115">
        <f ca="1">INDEX('1.MetaData'!A:A, MATCH($E647, '1.MetaData'!$B:$B, 0))</f>
        <v>593</v>
      </c>
      <c r="B647" s="245" t="s">
        <v>4194</v>
      </c>
      <c r="C647" s="14">
        <v>1</v>
      </c>
      <c r="D647" s="14" t="s">
        <v>70</v>
      </c>
      <c r="E647" s="1" t="str">
        <f ca="1">VLOOKUP(B647,'2.Tissue'!$B:$D,2,FALSE)</f>
        <v>OG593</v>
      </c>
      <c r="F647" s="80" t="str">
        <f ca="1">IF(C647&gt;1,_xlfn.CONCAT(B647,"_D",C647),_xlfn.CONCAT(B647,"_D"))</f>
        <v>OG593U_D</v>
      </c>
      <c r="G647" s="58" t="str">
        <f ca="1">VLOOKUP($E647,'1.MetaData'!$B:$H,3,FALSE)</f>
        <v xml:space="preserve">Taeniopsetta ocellata </v>
      </c>
      <c r="H647" s="40" t="str">
        <f ca="1">VLOOKUP($E647,'1.MetaData'!$B:$H,4,FALSE)</f>
        <v xml:space="preserve">Indo-Pacific ocellated flounder </v>
      </c>
      <c r="I647" s="194" t="str">
        <f ca="1">VLOOKUP(DNAEXT[[#This Row],[Sample ID]],'2.Tissue'!B:N,13,FALSE)</f>
        <v>NA</v>
      </c>
      <c r="J647" s="26" t="s">
        <v>3451</v>
      </c>
      <c r="K647" s="173">
        <v>42831</v>
      </c>
      <c r="L647" s="26" t="s">
        <v>929</v>
      </c>
      <c r="M647" s="26"/>
      <c r="N647" s="169"/>
      <c r="O647" s="170"/>
      <c r="P647" s="170"/>
      <c r="Q647" s="170"/>
      <c r="R647" s="170"/>
      <c r="S647" s="43">
        <f ca="1">IF(P647="NA", "NA", IF(OR(O647="NA", P647=""), P647, O647/P647))</f>
        <v>0</v>
      </c>
      <c r="T647" s="27">
        <f ca="1">O647*N647</f>
        <v>0</v>
      </c>
      <c r="U647" s="26"/>
      <c r="V647" s="171"/>
      <c r="W647" s="26"/>
      <c r="X647" s="2" t="str" cm="1">
        <f t="array" aca="1" ref="X647" ca="1">IF(B647="","",IF(MAX(IF(B:B=B647,C:C))=C647,"Y","N"))</f>
        <v>Y</v>
      </c>
      <c r="Y647" s="2"/>
      <c r="Z647" s="172"/>
      <c r="AA647" s="2" t="s">
        <v>3145</v>
      </c>
      <c r="AB647" s="2">
        <v>1</v>
      </c>
      <c r="AC647" s="2">
        <v>1</v>
      </c>
      <c r="AD647" s="2" t="s">
        <v>3155</v>
      </c>
      <c r="AE647" s="2" t="s">
        <v>4156</v>
      </c>
    </row>
    <row r="648" spans="1:31" hidden="1" x14ac:dyDescent="0.25">
      <c r="A648" s="115">
        <f ca="1">INDEX('1.MetaData'!A:A, MATCH($E648, '1.MetaData'!$B:$B, 0))</f>
        <v>594</v>
      </c>
      <c r="B648" s="245" t="s">
        <v>4195</v>
      </c>
      <c r="C648" s="14">
        <v>1</v>
      </c>
      <c r="D648" s="14" t="s">
        <v>70</v>
      </c>
      <c r="E648" s="1" t="str">
        <f ca="1">VLOOKUP(B648,'2.Tissue'!$B:$D,2,FALSE)</f>
        <v>OG594</v>
      </c>
      <c r="F648" s="80" t="str">
        <f ca="1">IF(C648&gt;1,_xlfn.CONCAT(B648,"_D",C648),_xlfn.CONCAT(B648,"_D"))</f>
        <v>OG594U_D</v>
      </c>
      <c r="G648" s="58" t="str">
        <f ca="1">VLOOKUP($E648,'1.MetaData'!$B:$H,3,FALSE)</f>
        <v>Tathicarpus butleri</v>
      </c>
      <c r="H648" s="40" t="str">
        <f ca="1">VLOOKUP($E648,'1.MetaData'!$B:$H,4,FALSE)</f>
        <v xml:space="preserve">Butler's frogfish </v>
      </c>
      <c r="I648" s="194" t="str">
        <f ca="1">VLOOKUP(DNAEXT[[#This Row],[Sample ID]],'2.Tissue'!B:N,13,FALSE)</f>
        <v>NA</v>
      </c>
      <c r="J648" s="26" t="s">
        <v>3451</v>
      </c>
      <c r="K648" s="173">
        <v>42831</v>
      </c>
      <c r="L648" s="26" t="s">
        <v>929</v>
      </c>
      <c r="M648" s="26"/>
      <c r="N648" s="169"/>
      <c r="O648" s="170"/>
      <c r="P648" s="170"/>
      <c r="Q648" s="170"/>
      <c r="R648" s="170"/>
      <c r="S648" s="43">
        <f ca="1">IF(P648="NA", "NA", IF(OR(O648="NA", P648=""), P648, O648/P648))</f>
        <v>0</v>
      </c>
      <c r="T648" s="27">
        <f ca="1">O648*N648</f>
        <v>0</v>
      </c>
      <c r="U648" s="26"/>
      <c r="V648" s="171"/>
      <c r="W648" s="26"/>
      <c r="X648" s="2" t="str" cm="1">
        <f t="array" aca="1" ref="X648" ca="1">IF(B648="","",IF(MAX(IF(B:B=B648,C:C))=C648,"Y","N"))</f>
        <v>Y</v>
      </c>
      <c r="Y648" s="2"/>
      <c r="Z648" s="172"/>
      <c r="AA648" s="2" t="s">
        <v>3145</v>
      </c>
      <c r="AB648" s="2">
        <v>1</v>
      </c>
      <c r="AC648" s="2">
        <v>1</v>
      </c>
      <c r="AD648" s="2" t="s">
        <v>3155</v>
      </c>
      <c r="AE648" s="2" t="s">
        <v>4156</v>
      </c>
    </row>
    <row r="649" spans="1:31" hidden="1" x14ac:dyDescent="0.25">
      <c r="A649" s="115">
        <f ca="1">INDEX('1.MetaData'!A:A, MATCH($E649, '1.MetaData'!$B:$B, 0))</f>
        <v>595</v>
      </c>
      <c r="B649" s="245" t="s">
        <v>4196</v>
      </c>
      <c r="C649" s="14">
        <v>1</v>
      </c>
      <c r="D649" s="14" t="s">
        <v>70</v>
      </c>
      <c r="E649" s="1" t="str">
        <f ca="1">VLOOKUP(B649,'2.Tissue'!$B:$D,2,FALSE)</f>
        <v>OG595</v>
      </c>
      <c r="F649" s="80" t="str">
        <f ca="1">IF(C649&gt;1,_xlfn.CONCAT(B649,"_D",C649),_xlfn.CONCAT(B649,"_D"))</f>
        <v>OG595U_D</v>
      </c>
      <c r="G649" s="58" t="str">
        <f ca="1">VLOOKUP($E649,'1.MetaData'!$B:$H,3,FALSE)</f>
        <v>Thunnus tonggol</v>
      </c>
      <c r="H649" s="40" t="str">
        <f ca="1">VLOOKUP($E649,'1.MetaData'!$B:$H,4,FALSE)</f>
        <v xml:space="preserve">Longtail tuna </v>
      </c>
      <c r="I649" s="194" t="str">
        <f ca="1">VLOOKUP(DNAEXT[[#This Row],[Sample ID]],'2.Tissue'!B:N,13,FALSE)</f>
        <v>NA</v>
      </c>
      <c r="J649" s="26" t="s">
        <v>3451</v>
      </c>
      <c r="K649" s="173">
        <v>42831</v>
      </c>
      <c r="L649" s="26" t="s">
        <v>929</v>
      </c>
      <c r="M649" s="26"/>
      <c r="N649" s="169"/>
      <c r="O649" s="170"/>
      <c r="P649" s="170"/>
      <c r="Q649" s="170"/>
      <c r="R649" s="170"/>
      <c r="S649" s="43">
        <f ca="1">IF(P649="NA", "NA", IF(OR(O649="NA", P649=""), P649, O649/P649))</f>
        <v>0</v>
      </c>
      <c r="T649" s="27">
        <f ca="1">O649*N649</f>
        <v>0</v>
      </c>
      <c r="U649" s="26"/>
      <c r="V649" s="171"/>
      <c r="W649" s="26"/>
      <c r="X649" s="2" t="str" cm="1">
        <f t="array" aca="1" ref="X649" ca="1">IF(B649="","",IF(MAX(IF(B:B=B649,C:C))=C649,"Y","N"))</f>
        <v>Y</v>
      </c>
      <c r="Y649" s="2"/>
      <c r="Z649" s="172"/>
      <c r="AA649" s="2" t="s">
        <v>3145</v>
      </c>
      <c r="AB649" s="2">
        <v>1</v>
      </c>
      <c r="AC649" s="2">
        <v>1</v>
      </c>
      <c r="AD649" s="2" t="s">
        <v>3155</v>
      </c>
      <c r="AE649" s="2" t="s">
        <v>4156</v>
      </c>
    </row>
    <row r="650" spans="1:31" hidden="1" x14ac:dyDescent="0.25">
      <c r="A650" s="115">
        <f ca="1">INDEX('1.MetaData'!A:A, MATCH($E650, '1.MetaData'!$B:$B, 0))</f>
        <v>596</v>
      </c>
      <c r="B650" s="245" t="s">
        <v>4197</v>
      </c>
      <c r="C650" s="14">
        <v>1</v>
      </c>
      <c r="D650" s="14" t="s">
        <v>70</v>
      </c>
      <c r="E650" s="1" t="str">
        <f ca="1">VLOOKUP(B650,'2.Tissue'!$B:$D,2,FALSE)</f>
        <v>OG596</v>
      </c>
      <c r="F650" s="80" t="str">
        <f ca="1">IF(C650&gt;1,_xlfn.CONCAT(B650,"_D",C650),_xlfn.CONCAT(B650,"_D"))</f>
        <v>OG596U_D</v>
      </c>
      <c r="G650" s="58" t="str">
        <f ca="1">VLOOKUP($E650,'1.MetaData'!$B:$H,3,FALSE)</f>
        <v xml:space="preserve">Trachichthys australis </v>
      </c>
      <c r="H650" s="40" t="str">
        <f ca="1">VLOOKUP($E650,'1.MetaData'!$B:$H,4,FALSE)</f>
        <v>Roughy</v>
      </c>
      <c r="I650" s="194" t="str">
        <f ca="1">VLOOKUP(DNAEXT[[#This Row],[Sample ID]],'2.Tissue'!B:N,13,FALSE)</f>
        <v>NA</v>
      </c>
      <c r="J650" s="26" t="s">
        <v>3451</v>
      </c>
      <c r="K650" s="173"/>
      <c r="L650" s="26" t="s">
        <v>929</v>
      </c>
      <c r="M650" s="26"/>
      <c r="N650" s="169"/>
      <c r="O650" s="170"/>
      <c r="P650" s="170"/>
      <c r="Q650" s="170"/>
      <c r="R650" s="170"/>
      <c r="S650" s="43">
        <f ca="1">IF(P650="NA", "NA", IF(OR(O650="NA", P650=""), P650, O650/P650))</f>
        <v>0</v>
      </c>
      <c r="T650" s="27">
        <f ca="1">O650*N650</f>
        <v>0</v>
      </c>
      <c r="U650" s="26"/>
      <c r="V650" s="171"/>
      <c r="W650" s="26"/>
      <c r="X650" s="2" t="str" cm="1">
        <f t="array" aca="1" ref="X650" ca="1">IF(B650="","",IF(MAX(IF(B:B=B650,C:C))=C650,"Y","N"))</f>
        <v>Y</v>
      </c>
      <c r="Y650" s="2"/>
      <c r="Z650" s="172"/>
      <c r="AA650" s="2" t="s">
        <v>3145</v>
      </c>
      <c r="AB650" s="2">
        <v>1</v>
      </c>
      <c r="AC650" s="2">
        <v>1</v>
      </c>
      <c r="AD650" s="2" t="s">
        <v>3155</v>
      </c>
      <c r="AE650" s="2" t="s">
        <v>4156</v>
      </c>
    </row>
    <row r="651" spans="1:31" hidden="1" x14ac:dyDescent="0.25">
      <c r="A651" s="115">
        <f ca="1">INDEX('1.MetaData'!A:A, MATCH($E651, '1.MetaData'!$B:$B, 0))</f>
        <v>597</v>
      </c>
      <c r="B651" s="245" t="s">
        <v>4198</v>
      </c>
      <c r="C651" s="14">
        <v>1</v>
      </c>
      <c r="D651" s="14" t="s">
        <v>70</v>
      </c>
      <c r="E651" s="1" t="str">
        <f ca="1">VLOOKUP(B651,'2.Tissue'!$B:$D,2,FALSE)</f>
        <v>OG597</v>
      </c>
      <c r="F651" s="80" t="str">
        <f ca="1">IF(C651&gt;1,_xlfn.CONCAT(B651,"_D",C651),_xlfn.CONCAT(B651,"_D"))</f>
        <v>OG597U_D</v>
      </c>
      <c r="G651" s="58" t="str">
        <f ca="1">VLOOKUP($E651,'1.MetaData'!$B:$H,3,FALSE)</f>
        <v>Tragulichthys jaculiferus</v>
      </c>
      <c r="H651" s="40" t="str">
        <f ca="1">VLOOKUP($E651,'1.MetaData'!$B:$H,4,FALSE)</f>
        <v xml:space="preserve">Longspine burrfish </v>
      </c>
      <c r="I651" s="194" t="str">
        <f ca="1">VLOOKUP(DNAEXT[[#This Row],[Sample ID]],'2.Tissue'!B:N,13,FALSE)</f>
        <v>NA</v>
      </c>
      <c r="J651" s="26" t="s">
        <v>3451</v>
      </c>
      <c r="K651" s="173">
        <v>42831</v>
      </c>
      <c r="L651" s="26" t="s">
        <v>929</v>
      </c>
      <c r="M651" s="26"/>
      <c r="N651" s="169"/>
      <c r="O651" s="170"/>
      <c r="P651" s="170"/>
      <c r="Q651" s="170"/>
      <c r="R651" s="170"/>
      <c r="S651" s="43">
        <f ca="1">IF(P651="NA", "NA", IF(OR(O651="NA", P651=""), P651, O651/P651))</f>
        <v>0</v>
      </c>
      <c r="T651" s="27">
        <f ca="1">O651*N651</f>
        <v>0</v>
      </c>
      <c r="U651" s="26"/>
      <c r="V651" s="171"/>
      <c r="W651" s="26"/>
      <c r="X651" s="2" t="str" cm="1">
        <f t="array" aca="1" ref="X651" ca="1">IF(B651="","",IF(MAX(IF(B:B=B651,C:C))=C651,"Y","N"))</f>
        <v>Y</v>
      </c>
      <c r="Y651" s="2"/>
      <c r="Z651" s="172"/>
      <c r="AA651" s="2" t="s">
        <v>3145</v>
      </c>
      <c r="AB651" s="2">
        <v>1</v>
      </c>
      <c r="AC651" s="2">
        <v>1</v>
      </c>
      <c r="AD651" s="2" t="s">
        <v>3155</v>
      </c>
      <c r="AE651" s="2" t="s">
        <v>4156</v>
      </c>
    </row>
    <row r="652" spans="1:31" hidden="1" x14ac:dyDescent="0.25">
      <c r="A652" s="115">
        <f ca="1">INDEX('1.MetaData'!A:A, MATCH($E652, '1.MetaData'!$B:$B, 0))</f>
        <v>598</v>
      </c>
      <c r="B652" s="245" t="s">
        <v>4199</v>
      </c>
      <c r="C652" s="14">
        <v>1</v>
      </c>
      <c r="D652" s="14" t="s">
        <v>70</v>
      </c>
      <c r="E652" s="1" t="str">
        <f ca="1">VLOOKUP(B652,'2.Tissue'!$B:$D,2,FALSE)</f>
        <v>OG598</v>
      </c>
      <c r="F652" s="80" t="str">
        <f ca="1">IF(C652&gt;1,_xlfn.CONCAT(B652,"_D",C652),_xlfn.CONCAT(B652,"_D"))</f>
        <v>OG598U_D</v>
      </c>
      <c r="G652" s="58" t="str">
        <f ca="1">VLOOKUP($E652,'1.MetaData'!$B:$H,3,FALSE)</f>
        <v>Upeneus asymmetricus</v>
      </c>
      <c r="H652" s="40" t="str">
        <f ca="1">VLOOKUP($E652,'1.MetaData'!$B:$H,4,FALSE)</f>
        <v xml:space="preserve">Asymmetrical goatfish </v>
      </c>
      <c r="I652" s="194" t="str">
        <f ca="1">VLOOKUP(DNAEXT[[#This Row],[Sample ID]],'2.Tissue'!B:N,13,FALSE)</f>
        <v>NA</v>
      </c>
      <c r="J652" s="26" t="s">
        <v>3451</v>
      </c>
      <c r="K652" s="173">
        <v>42831</v>
      </c>
      <c r="L652" s="26" t="s">
        <v>929</v>
      </c>
      <c r="M652" s="26"/>
      <c r="N652" s="169"/>
      <c r="O652" s="170"/>
      <c r="P652" s="170"/>
      <c r="Q652" s="170"/>
      <c r="R652" s="170"/>
      <c r="S652" s="43">
        <f ca="1">IF(P652="NA", "NA", IF(OR(O652="NA", P652=""), P652, O652/P652))</f>
        <v>0</v>
      </c>
      <c r="T652" s="27">
        <f ca="1">O652*N652</f>
        <v>0</v>
      </c>
      <c r="U652" s="26"/>
      <c r="V652" s="171"/>
      <c r="W652" s="26"/>
      <c r="X652" s="2" t="str" cm="1">
        <f t="array" aca="1" ref="X652" ca="1">IF(B652="","",IF(MAX(IF(B:B=B652,C:C))=C652,"Y","N"))</f>
        <v>Y</v>
      </c>
      <c r="Y652" s="2"/>
      <c r="Z652" s="172"/>
      <c r="AA652" s="2" t="s">
        <v>3145</v>
      </c>
      <c r="AB652" s="2">
        <v>1</v>
      </c>
      <c r="AC652" s="2">
        <v>1</v>
      </c>
      <c r="AD652" s="2" t="s">
        <v>3155</v>
      </c>
      <c r="AE652" s="2" t="s">
        <v>4156</v>
      </c>
    </row>
    <row r="653" spans="1:31" hidden="1" x14ac:dyDescent="0.25">
      <c r="A653" s="115">
        <f ca="1">INDEX('1.MetaData'!A:A, MATCH($E653, '1.MetaData'!$B:$B, 0))</f>
        <v>599</v>
      </c>
      <c r="B653" s="245" t="s">
        <v>4200</v>
      </c>
      <c r="C653" s="14">
        <v>1</v>
      </c>
      <c r="D653" s="14" t="s">
        <v>70</v>
      </c>
      <c r="E653" s="1" t="str">
        <f ca="1">VLOOKUP(B653,'2.Tissue'!$B:$D,2,FALSE)</f>
        <v>OG599</v>
      </c>
      <c r="F653" s="80" t="str">
        <f ca="1">IF(C653&gt;1,_xlfn.CONCAT(B653,"_D",C653),_xlfn.CONCAT(B653,"_D"))</f>
        <v>OG599U_D</v>
      </c>
      <c r="G653" s="58" t="str">
        <f ca="1">VLOOKUP($E653,'1.MetaData'!$B:$H,3,FALSE)</f>
        <v>Upeneus sulphureus</v>
      </c>
      <c r="H653" s="40" t="str">
        <f ca="1">VLOOKUP($E653,'1.MetaData'!$B:$H,4,FALSE)</f>
        <v xml:space="preserve">Sulphur goatfish </v>
      </c>
      <c r="I653" s="194" t="str">
        <f ca="1">VLOOKUP(DNAEXT[[#This Row],[Sample ID]],'2.Tissue'!B:N,13,FALSE)</f>
        <v>NA</v>
      </c>
      <c r="J653" s="26" t="s">
        <v>3451</v>
      </c>
      <c r="K653" s="173">
        <v>42831</v>
      </c>
      <c r="L653" s="26" t="s">
        <v>929</v>
      </c>
      <c r="M653" s="26"/>
      <c r="N653" s="169"/>
      <c r="O653" s="170"/>
      <c r="P653" s="170"/>
      <c r="Q653" s="170"/>
      <c r="R653" s="170"/>
      <c r="S653" s="43">
        <f ca="1">IF(P653="NA", "NA", IF(OR(O653="NA", P653=""), P653, O653/P653))</f>
        <v>0</v>
      </c>
      <c r="T653" s="27">
        <f ca="1">O653*N653</f>
        <v>0</v>
      </c>
      <c r="U653" s="26"/>
      <c r="V653" s="171"/>
      <c r="W653" s="26"/>
      <c r="X653" s="2" t="str" cm="1">
        <f t="array" aca="1" ref="X653" ca="1">IF(B653="","",IF(MAX(IF(B:B=B653,C:C))=C653,"Y","N"))</f>
        <v>Y</v>
      </c>
      <c r="Y653" s="2"/>
      <c r="Z653" s="172"/>
      <c r="AA653" s="2" t="s">
        <v>3145</v>
      </c>
      <c r="AB653" s="2">
        <v>1</v>
      </c>
      <c r="AC653" s="2">
        <v>1</v>
      </c>
      <c r="AD653" s="2" t="s">
        <v>3155</v>
      </c>
      <c r="AE653" s="2" t="s">
        <v>4156</v>
      </c>
    </row>
    <row r="654" spans="1:31" hidden="1" x14ac:dyDescent="0.25">
      <c r="A654" s="115">
        <f ca="1">INDEX('1.MetaData'!A:A, MATCH($E654, '1.MetaData'!$B:$B, 0))</f>
        <v>600</v>
      </c>
      <c r="B654" s="245" t="s">
        <v>4201</v>
      </c>
      <c r="C654" s="14">
        <v>1</v>
      </c>
      <c r="D654" s="14" t="s">
        <v>70</v>
      </c>
      <c r="E654" s="1" t="str">
        <f ca="1">VLOOKUP(B654,'2.Tissue'!$B:$D,2,FALSE)</f>
        <v>OG600</v>
      </c>
      <c r="F654" s="80" t="str">
        <f ca="1">IF(C654&gt;1,_xlfn.CONCAT(B654,"_D",C654),_xlfn.CONCAT(B654,"_D"))</f>
        <v>OG600U_D</v>
      </c>
      <c r="G654" s="58" t="str">
        <f ca="1">VLOOKUP($E654,'1.MetaData'!$B:$H,3,FALSE)</f>
        <v>Upeneus sundaicus</v>
      </c>
      <c r="H654" s="40" t="str">
        <f ca="1">VLOOKUP($E654,'1.MetaData'!$B:$H,4,FALSE)</f>
        <v xml:space="preserve">Ochrebanded goatfish </v>
      </c>
      <c r="I654" s="194" t="str">
        <f ca="1">VLOOKUP(DNAEXT[[#This Row],[Sample ID]],'2.Tissue'!B:N,13,FALSE)</f>
        <v>NA</v>
      </c>
      <c r="J654" s="26" t="s">
        <v>3451</v>
      </c>
      <c r="K654" s="173">
        <v>42831</v>
      </c>
      <c r="L654" s="26" t="s">
        <v>929</v>
      </c>
      <c r="M654" s="26"/>
      <c r="N654" s="169"/>
      <c r="O654" s="170"/>
      <c r="P654" s="170"/>
      <c r="Q654" s="170"/>
      <c r="R654" s="170"/>
      <c r="S654" s="43">
        <f ca="1">IF(P654="NA", "NA", IF(OR(O654="NA", P654=""), P654, O654/P654))</f>
        <v>0</v>
      </c>
      <c r="T654" s="27">
        <f ca="1">O654*N654</f>
        <v>0</v>
      </c>
      <c r="U654" s="26"/>
      <c r="V654" s="171"/>
      <c r="W654" s="26"/>
      <c r="X654" s="2" t="str" cm="1">
        <f t="array" aca="1" ref="X654" ca="1">IF(B654="","",IF(MAX(IF(B:B=B654,C:C))=C654,"Y","N"))</f>
        <v>Y</v>
      </c>
      <c r="Y654" s="2"/>
      <c r="Z654" s="172"/>
      <c r="AA654" s="2" t="s">
        <v>3145</v>
      </c>
      <c r="AB654" s="2">
        <v>1</v>
      </c>
      <c r="AC654" s="2">
        <v>1</v>
      </c>
      <c r="AD654" s="2" t="s">
        <v>3155</v>
      </c>
      <c r="AE654" s="2" t="s">
        <v>4156</v>
      </c>
    </row>
    <row r="655" spans="1:31" hidden="1" x14ac:dyDescent="0.25">
      <c r="A655" s="115">
        <f ca="1">INDEX('1.MetaData'!A:A, MATCH($E655, '1.MetaData'!$B:$B, 0))</f>
        <v>601</v>
      </c>
      <c r="B655" s="245" t="s">
        <v>4202</v>
      </c>
      <c r="C655" s="14">
        <v>1</v>
      </c>
      <c r="D655" s="14" t="s">
        <v>70</v>
      </c>
      <c r="E655" s="1" t="str">
        <f ca="1">VLOOKUP(B655,'2.Tissue'!$B:$D,2,FALSE)</f>
        <v>OG601</v>
      </c>
      <c r="F655" s="80" t="str">
        <f ca="1">IF(C655&gt;1,_xlfn.CONCAT(B655,"_D",C655),_xlfn.CONCAT(B655,"_D"))</f>
        <v>OG601U_D</v>
      </c>
      <c r="G655" s="58" t="str">
        <f ca="1">VLOOKUP($E655,'1.MetaData'!$B:$H,3,FALSE)</f>
        <v>Upeneus sundaicus</v>
      </c>
      <c r="H655" s="40">
        <f ca="1">VLOOKUP($E655,'1.MetaData'!$B:$H,4,FALSE)</f>
        <v>0</v>
      </c>
      <c r="I655" s="194" t="str">
        <f ca="1">VLOOKUP(DNAEXT[[#This Row],[Sample ID]],'2.Tissue'!B:N,13,FALSE)</f>
        <v>NA</v>
      </c>
      <c r="J655" s="26" t="s">
        <v>3451</v>
      </c>
      <c r="K655" s="173"/>
      <c r="L655" s="26" t="s">
        <v>929</v>
      </c>
      <c r="M655" s="26"/>
      <c r="N655" s="169"/>
      <c r="O655" s="170"/>
      <c r="P655" s="170"/>
      <c r="Q655" s="170"/>
      <c r="R655" s="170"/>
      <c r="S655" s="43">
        <f ca="1">IF(P655="NA", "NA", IF(OR(O655="NA", P655=""), P655, O655/P655))</f>
        <v>0</v>
      </c>
      <c r="T655" s="27">
        <f ca="1">O655*N655</f>
        <v>0</v>
      </c>
      <c r="U655" s="26"/>
      <c r="V655" s="171"/>
      <c r="W655" s="26"/>
      <c r="X655" s="2" t="str" cm="1">
        <f t="array" aca="1" ref="X655" ca="1">IF(B655="","",IF(MAX(IF(B:B=B655,C:C))=C655,"Y","N"))</f>
        <v>Y</v>
      </c>
      <c r="Y655" s="2"/>
      <c r="Z655" s="172"/>
      <c r="AA655" s="2" t="s">
        <v>3145</v>
      </c>
      <c r="AB655" s="2">
        <v>1</v>
      </c>
      <c r="AC655" s="2">
        <v>1</v>
      </c>
      <c r="AD655" s="2" t="s">
        <v>3155</v>
      </c>
      <c r="AE655" s="2" t="s">
        <v>4156</v>
      </c>
    </row>
    <row r="656" spans="1:31" hidden="1" x14ac:dyDescent="0.25">
      <c r="A656" s="115">
        <f ca="1">INDEX('1.MetaData'!A:A, MATCH($E656, '1.MetaData'!$B:$B, 0))</f>
        <v>602</v>
      </c>
      <c r="B656" s="245" t="s">
        <v>4203</v>
      </c>
      <c r="C656" s="14">
        <v>1</v>
      </c>
      <c r="D656" s="14" t="s">
        <v>70</v>
      </c>
      <c r="E656" s="1" t="str">
        <f ca="1">VLOOKUP(B656,'2.Tissue'!$B:$D,2,FALSE)</f>
        <v>OG602</v>
      </c>
      <c r="F656" s="80" t="str">
        <f ca="1">IF(C656&gt;1,_xlfn.CONCAT(B656,"_D",C656),_xlfn.CONCAT(B656,"_D"))</f>
        <v>OG602U_D</v>
      </c>
      <c r="G656" s="58" t="str">
        <f ca="1">VLOOKUP($E656,'1.MetaData'!$B:$H,3,FALSE)</f>
        <v xml:space="preserve">Yongeichthys criniger </v>
      </c>
      <c r="H656" s="40" t="str">
        <f ca="1">VLOOKUP($E656,'1.MetaData'!$B:$H,4,FALSE)</f>
        <v>Goby</v>
      </c>
      <c r="I656" s="194" t="str">
        <f ca="1">VLOOKUP(DNAEXT[[#This Row],[Sample ID]],'2.Tissue'!B:N,13,FALSE)</f>
        <v>NA</v>
      </c>
      <c r="J656" s="26" t="s">
        <v>3451</v>
      </c>
      <c r="K656" s="173">
        <v>42831</v>
      </c>
      <c r="L656" s="26" t="s">
        <v>929</v>
      </c>
      <c r="M656" s="26"/>
      <c r="N656" s="169"/>
      <c r="O656" s="170"/>
      <c r="P656" s="170"/>
      <c r="Q656" s="170"/>
      <c r="R656" s="170"/>
      <c r="S656" s="43">
        <f ca="1">IF(P656="NA", "NA", IF(OR(O656="NA", P656=""), P656, O656/P656))</f>
        <v>0</v>
      </c>
      <c r="T656" s="27">
        <f ca="1">O656*N656</f>
        <v>0</v>
      </c>
      <c r="U656" s="26"/>
      <c r="V656" s="171"/>
      <c r="W656" s="26"/>
      <c r="X656" s="2" t="str" cm="1">
        <f t="array" aca="1" ref="X656" ca="1">IF(B656="","",IF(MAX(IF(B:B=B656,C:C))=C656,"Y","N"))</f>
        <v>Y</v>
      </c>
      <c r="Y656" s="2"/>
      <c r="Z656" s="172"/>
      <c r="AA656" s="2" t="s">
        <v>3145</v>
      </c>
      <c r="AB656" s="2">
        <v>1</v>
      </c>
      <c r="AC656" s="2">
        <v>1</v>
      </c>
      <c r="AD656" s="2" t="s">
        <v>3155</v>
      </c>
      <c r="AE656" s="2" t="s">
        <v>4156</v>
      </c>
    </row>
    <row r="657" spans="1:31" hidden="1" x14ac:dyDescent="0.25">
      <c r="A657" s="115">
        <f ca="1">INDEX('1.MetaData'!A:A, MATCH($E657, '1.MetaData'!$B:$B, 0))</f>
        <v>603</v>
      </c>
      <c r="B657" s="245" t="s">
        <v>4204</v>
      </c>
      <c r="C657" s="14">
        <v>1</v>
      </c>
      <c r="D657" s="14" t="s">
        <v>70</v>
      </c>
      <c r="E657" s="1" t="str">
        <f ca="1">VLOOKUP(B657,'2.Tissue'!$B:$D,2,FALSE)</f>
        <v>OG603</v>
      </c>
      <c r="F657" s="80" t="str">
        <f ca="1">IF(C657&gt;1,_xlfn.CONCAT(B657,"_D",C657),_xlfn.CONCAT(B657,"_D"))</f>
        <v>OG603U_D</v>
      </c>
      <c r="G657" s="58" t="str">
        <f ca="1">VLOOKUP($E657,'1.MetaData'!$B:$H,3,FALSE)</f>
        <v>Alepes kleinii</v>
      </c>
      <c r="H657" s="40">
        <f ca="1">VLOOKUP($E657,'1.MetaData'!$B:$H,4,FALSE)</f>
        <v>0</v>
      </c>
      <c r="I657" s="194" t="str">
        <f ca="1">VLOOKUP(DNAEXT[[#This Row],[Sample ID]],'2.Tissue'!B:N,13,FALSE)</f>
        <v>NA</v>
      </c>
      <c r="J657" s="26" t="s">
        <v>3451</v>
      </c>
      <c r="K657" s="173"/>
      <c r="L657" s="26" t="s">
        <v>929</v>
      </c>
      <c r="M657" s="26"/>
      <c r="N657" s="169"/>
      <c r="O657" s="170"/>
      <c r="P657" s="170"/>
      <c r="Q657" s="170"/>
      <c r="R657" s="170"/>
      <c r="S657" s="43">
        <f ca="1">IF(P657="NA", "NA", IF(OR(O657="NA", P657=""), P657, O657/P657))</f>
        <v>0</v>
      </c>
      <c r="T657" s="27">
        <f ca="1">O657*N657</f>
        <v>0</v>
      </c>
      <c r="U657" s="26"/>
      <c r="V657" s="171"/>
      <c r="W657" s="26"/>
      <c r="X657" s="2" t="str" cm="1">
        <f t="array" aca="1" ref="X657" ca="1">IF(B657="","",IF(MAX(IF(B:B=B657,C:C))=C657,"Y","N"))</f>
        <v>Y</v>
      </c>
      <c r="Y657" s="2"/>
      <c r="Z657" s="172"/>
      <c r="AA657" s="2" t="s">
        <v>3145</v>
      </c>
      <c r="AB657" s="2">
        <v>1</v>
      </c>
      <c r="AC657" s="2">
        <v>1</v>
      </c>
      <c r="AD657" s="2" t="s">
        <v>3155</v>
      </c>
      <c r="AE657" s="2" t="s">
        <v>4156</v>
      </c>
    </row>
    <row r="658" spans="1:31" hidden="1" x14ac:dyDescent="0.25">
      <c r="A658" s="115">
        <f ca="1">INDEX('1.MetaData'!A:A, MATCH($E658, '1.MetaData'!$B:$B, 0))</f>
        <v>604</v>
      </c>
      <c r="B658" s="245" t="s">
        <v>4205</v>
      </c>
      <c r="C658" s="14">
        <v>1</v>
      </c>
      <c r="D658" s="14" t="s">
        <v>70</v>
      </c>
      <c r="E658" s="1" t="str">
        <f ca="1">VLOOKUP(B658,'2.Tissue'!$B:$D,2,FALSE)</f>
        <v>OG604</v>
      </c>
      <c r="F658" s="80" t="str">
        <f ca="1">IF(C658&gt;1,_xlfn.CONCAT(B658,"_D",C658),_xlfn.CONCAT(B658,"_D"))</f>
        <v>OG604U_D</v>
      </c>
      <c r="G658" s="58" t="str">
        <f ca="1">VLOOKUP($E658,'1.MetaData'!$B:$H,3,FALSE)</f>
        <v>Apistus carinatus</v>
      </c>
      <c r="H658" s="40">
        <f ca="1">VLOOKUP($E658,'1.MetaData'!$B:$H,4,FALSE)</f>
        <v>0</v>
      </c>
      <c r="I658" s="194" t="str">
        <f ca="1">VLOOKUP(DNAEXT[[#This Row],[Sample ID]],'2.Tissue'!B:N,13,FALSE)</f>
        <v>NA</v>
      </c>
      <c r="J658" s="26" t="s">
        <v>3451</v>
      </c>
      <c r="K658" s="173"/>
      <c r="L658" s="26" t="s">
        <v>929</v>
      </c>
      <c r="M658" s="26"/>
      <c r="N658" s="169"/>
      <c r="O658" s="170"/>
      <c r="P658" s="170"/>
      <c r="Q658" s="170"/>
      <c r="R658" s="170"/>
      <c r="S658" s="43">
        <f ca="1">IF(P658="NA", "NA", IF(OR(O658="NA", P658=""), P658, O658/P658))</f>
        <v>0</v>
      </c>
      <c r="T658" s="27">
        <f ca="1">O658*N658</f>
        <v>0</v>
      </c>
      <c r="U658" s="26"/>
      <c r="V658" s="171"/>
      <c r="W658" s="26"/>
      <c r="X658" s="2" t="str" cm="1">
        <f t="array" aca="1" ref="X658" ca="1">IF(B658="","",IF(MAX(IF(B:B=B658,C:C))=C658,"Y","N"))</f>
        <v>Y</v>
      </c>
      <c r="Y658" s="2"/>
      <c r="Z658" s="172"/>
      <c r="AA658" s="2" t="s">
        <v>3145</v>
      </c>
      <c r="AB658" s="2">
        <v>1</v>
      </c>
      <c r="AC658" s="2">
        <v>1</v>
      </c>
      <c r="AD658" s="2" t="s">
        <v>3155</v>
      </c>
      <c r="AE658" s="2" t="s">
        <v>4156</v>
      </c>
    </row>
    <row r="659" spans="1:31" hidden="1" x14ac:dyDescent="0.25">
      <c r="A659" s="115">
        <f ca="1">INDEX('1.MetaData'!A:A, MATCH($E659, '1.MetaData'!$B:$B, 0))</f>
        <v>605</v>
      </c>
      <c r="B659" s="245" t="s">
        <v>4206</v>
      </c>
      <c r="C659" s="14">
        <v>1</v>
      </c>
      <c r="D659" s="14" t="s">
        <v>70</v>
      </c>
      <c r="E659" s="1" t="str">
        <f ca="1">VLOOKUP(B659,'2.Tissue'!$B:$D,2,FALSE)</f>
        <v>OG605</v>
      </c>
      <c r="F659" s="80" t="str">
        <f ca="1">IF(C659&gt;1,_xlfn.CONCAT(B659,"_D",C659),_xlfn.CONCAT(B659,"_D"))</f>
        <v>OG605U_D</v>
      </c>
      <c r="G659" s="58" t="str">
        <f ca="1">VLOOKUP($E659,'1.MetaData'!$B:$H,3,FALSE)</f>
        <v>Caranx</v>
      </c>
      <c r="H659" s="40">
        <f ca="1">VLOOKUP($E659,'1.MetaData'!$B:$H,4,FALSE)</f>
        <v>0</v>
      </c>
      <c r="I659" s="194" t="str">
        <f ca="1">VLOOKUP(DNAEXT[[#This Row],[Sample ID]],'2.Tissue'!B:N,13,FALSE)</f>
        <v>NA</v>
      </c>
      <c r="J659" s="45" t="s">
        <v>3451</v>
      </c>
      <c r="K659" s="173"/>
      <c r="L659" s="26" t="s">
        <v>929</v>
      </c>
      <c r="M659" s="26"/>
      <c r="N659" s="169"/>
      <c r="O659" s="170"/>
      <c r="P659" s="170"/>
      <c r="Q659" s="170"/>
      <c r="R659" s="170"/>
      <c r="S659" s="43">
        <f ca="1">IF(P659="NA", "NA", IF(OR(O659="NA", P659=""), P659, O659/P659))</f>
        <v>0</v>
      </c>
      <c r="T659" s="27">
        <f ca="1">O659*N659</f>
        <v>0</v>
      </c>
      <c r="U659" s="26"/>
      <c r="V659" s="171"/>
      <c r="W659" s="26"/>
      <c r="X659" s="2" t="str" cm="1">
        <f t="array" aca="1" ref="X659" ca="1">IF(B659="","",IF(MAX(IF(B:B=B659,C:C))=C659,"Y","N"))</f>
        <v>Y</v>
      </c>
      <c r="Y659" s="2"/>
      <c r="Z659" s="172"/>
      <c r="AA659" s="2" t="s">
        <v>3145</v>
      </c>
      <c r="AB659" s="2">
        <v>1</v>
      </c>
      <c r="AC659" s="2">
        <v>1</v>
      </c>
      <c r="AD659" s="2" t="s">
        <v>3155</v>
      </c>
      <c r="AE659" s="2" t="s">
        <v>4156</v>
      </c>
    </row>
    <row r="660" spans="1:31" hidden="1" x14ac:dyDescent="0.25">
      <c r="A660" s="115">
        <f ca="1">INDEX('1.MetaData'!A:A, MATCH($E660, '1.MetaData'!$B:$B, 0))</f>
        <v>606</v>
      </c>
      <c r="B660" s="245" t="s">
        <v>4207</v>
      </c>
      <c r="C660" s="14">
        <v>1</v>
      </c>
      <c r="D660" s="14" t="s">
        <v>70</v>
      </c>
      <c r="E660" s="1" t="str">
        <f ca="1">VLOOKUP(B660,'2.Tissue'!$B:$D,2,FALSE)</f>
        <v>OG606</v>
      </c>
      <c r="F660" s="80" t="str">
        <f ca="1">IF(C660&gt;1,_xlfn.CONCAT(B660,"_D",C660),_xlfn.CONCAT(B660,"_D"))</f>
        <v>OG606U_D</v>
      </c>
      <c r="G660" s="58" t="str">
        <f ca="1">VLOOKUP($E660,'1.MetaData'!$B:$H,3,FALSE)</f>
        <v>Caranx</v>
      </c>
      <c r="H660" s="40">
        <f ca="1">VLOOKUP($E660,'1.MetaData'!$B:$H,4,FALSE)</f>
        <v>0</v>
      </c>
      <c r="I660" s="194" t="str">
        <f ca="1">VLOOKUP(DNAEXT[[#This Row],[Sample ID]],'2.Tissue'!B:N,13,FALSE)</f>
        <v>NA</v>
      </c>
      <c r="J660" s="26" t="s">
        <v>3451</v>
      </c>
      <c r="K660" s="173"/>
      <c r="L660" s="26" t="s">
        <v>929</v>
      </c>
      <c r="M660" s="26"/>
      <c r="N660" s="169"/>
      <c r="O660" s="170"/>
      <c r="P660" s="170"/>
      <c r="Q660" s="170"/>
      <c r="R660" s="170"/>
      <c r="S660" s="43">
        <f ca="1">IF(P660="NA", "NA", IF(OR(O660="NA", P660=""), P660, O660/P660))</f>
        <v>0</v>
      </c>
      <c r="T660" s="27">
        <f ca="1">O660*N660</f>
        <v>0</v>
      </c>
      <c r="U660" s="26"/>
      <c r="V660" s="171"/>
      <c r="W660" s="26"/>
      <c r="X660" s="2" t="str" cm="1">
        <f t="array" aca="1" ref="X660" ca="1">IF(B660="","",IF(MAX(IF(B:B=B660,C:C))=C660,"Y","N"))</f>
        <v>Y</v>
      </c>
      <c r="Y660" s="2"/>
      <c r="Z660" s="172"/>
      <c r="AA660" s="2" t="s">
        <v>3145</v>
      </c>
      <c r="AB660" s="2">
        <v>1</v>
      </c>
      <c r="AC660" s="2">
        <v>1</v>
      </c>
      <c r="AD660" s="2" t="s">
        <v>3155</v>
      </c>
      <c r="AE660" s="2" t="s">
        <v>4156</v>
      </c>
    </row>
    <row r="661" spans="1:31" hidden="1" x14ac:dyDescent="0.25">
      <c r="A661" s="115">
        <f ca="1">INDEX('1.MetaData'!A:A, MATCH($E661, '1.MetaData'!$B:$B, 0))</f>
        <v>607</v>
      </c>
      <c r="B661" s="245" t="s">
        <v>4208</v>
      </c>
      <c r="C661" s="14">
        <v>1</v>
      </c>
      <c r="D661" s="14" t="s">
        <v>70</v>
      </c>
      <c r="E661" s="1" t="str">
        <f ca="1">VLOOKUP(B661,'2.Tissue'!$B:$D,2,FALSE)</f>
        <v>OG607</v>
      </c>
      <c r="F661" s="80" t="str">
        <f ca="1">IF(C661&gt;1,_xlfn.CONCAT(B661,"_D",C661),_xlfn.CONCAT(B661,"_D"))</f>
        <v>OG607U_D</v>
      </c>
      <c r="G661" s="58" t="str">
        <f ca="1">VLOOKUP($E661,'1.MetaData'!$B:$H,3,FALSE)</f>
        <v xml:space="preserve">Euristhmus lepturus </v>
      </c>
      <c r="H661" s="40">
        <f ca="1">VLOOKUP($E661,'1.MetaData'!$B:$H,4,FALSE)</f>
        <v>0</v>
      </c>
      <c r="I661" s="194" t="str">
        <f ca="1">VLOOKUP(DNAEXT[[#This Row],[Sample ID]],'2.Tissue'!B:N,13,FALSE)</f>
        <v>NA</v>
      </c>
      <c r="J661" s="26" t="s">
        <v>3451</v>
      </c>
      <c r="K661" s="173"/>
      <c r="L661" s="26" t="s">
        <v>929</v>
      </c>
      <c r="M661" s="26"/>
      <c r="N661" s="169"/>
      <c r="O661" s="170"/>
      <c r="P661" s="170"/>
      <c r="Q661" s="170"/>
      <c r="R661" s="170"/>
      <c r="S661" s="43">
        <f ca="1">IF(P661="NA", "NA", IF(OR(O661="NA", P661=""), P661, O661/P661))</f>
        <v>0</v>
      </c>
      <c r="T661" s="27">
        <f ca="1">O661*N661</f>
        <v>0</v>
      </c>
      <c r="U661" s="26"/>
      <c r="V661" s="171"/>
      <c r="W661" s="26"/>
      <c r="X661" s="2" t="str" cm="1">
        <f t="array" aca="1" ref="X661" ca="1">IF(B661="","",IF(MAX(IF(B:B=B661,C:C))=C661,"Y","N"))</f>
        <v>Y</v>
      </c>
      <c r="Y661" s="2"/>
      <c r="Z661" s="172"/>
      <c r="AA661" s="2" t="s">
        <v>3145</v>
      </c>
      <c r="AB661" s="2">
        <v>1</v>
      </c>
      <c r="AC661" s="2">
        <v>1</v>
      </c>
      <c r="AD661" s="2" t="s">
        <v>3155</v>
      </c>
      <c r="AE661" s="2" t="s">
        <v>4156</v>
      </c>
    </row>
    <row r="662" spans="1:31" hidden="1" x14ac:dyDescent="0.25">
      <c r="A662" s="115">
        <f ca="1">INDEX('1.MetaData'!A:A, MATCH($E662, '1.MetaData'!$B:$B, 0))</f>
        <v>608</v>
      </c>
      <c r="B662" s="245" t="s">
        <v>4209</v>
      </c>
      <c r="C662" s="14">
        <v>1</v>
      </c>
      <c r="D662" s="14" t="s">
        <v>70</v>
      </c>
      <c r="E662" s="1" t="str">
        <f ca="1">VLOOKUP(B662,'2.Tissue'!$B:$D,2,FALSE)</f>
        <v>OG608</v>
      </c>
      <c r="F662" s="80" t="str">
        <f ca="1">IF(C662&gt;1,_xlfn.CONCAT(B662,"_D",C662),_xlfn.CONCAT(B662,"_D"))</f>
        <v>OG608U_D</v>
      </c>
      <c r="G662" s="58" t="str">
        <f ca="1">VLOOKUP($E662,'1.MetaData'!$B:$H,3,FALSE)</f>
        <v>Inimicus sinensis</v>
      </c>
      <c r="H662" s="40">
        <f ca="1">VLOOKUP($E662,'1.MetaData'!$B:$H,4,FALSE)</f>
        <v>0</v>
      </c>
      <c r="I662" s="194" t="str">
        <f ca="1">VLOOKUP(DNAEXT[[#This Row],[Sample ID]],'2.Tissue'!B:N,13,FALSE)</f>
        <v>NA</v>
      </c>
      <c r="J662" s="26" t="s">
        <v>3451</v>
      </c>
      <c r="K662" s="173"/>
      <c r="L662" s="26" t="s">
        <v>929</v>
      </c>
      <c r="M662" s="26"/>
      <c r="N662" s="169"/>
      <c r="O662" s="170"/>
      <c r="P662" s="170"/>
      <c r="Q662" s="170"/>
      <c r="R662" s="170"/>
      <c r="S662" s="43">
        <f ca="1">IF(P662="NA", "NA", IF(OR(O662="NA", P662=""), P662, O662/P662))</f>
        <v>0</v>
      </c>
      <c r="T662" s="27">
        <f ca="1">O662*N662</f>
        <v>0</v>
      </c>
      <c r="U662" s="26"/>
      <c r="V662" s="171"/>
      <c r="W662" s="26"/>
      <c r="X662" s="2" t="str" cm="1">
        <f t="array" aca="1" ref="X662" ca="1">IF(B662="","",IF(MAX(IF(B:B=B662,C:C))=C662,"Y","N"))</f>
        <v>Y</v>
      </c>
      <c r="Y662" s="2"/>
      <c r="Z662" s="172"/>
      <c r="AA662" s="2" t="s">
        <v>3145</v>
      </c>
      <c r="AB662" s="2">
        <v>1</v>
      </c>
      <c r="AC662" s="2">
        <v>1</v>
      </c>
      <c r="AD662" s="2" t="s">
        <v>3155</v>
      </c>
      <c r="AE662" s="2" t="s">
        <v>4156</v>
      </c>
    </row>
    <row r="663" spans="1:31" hidden="1" x14ac:dyDescent="0.25">
      <c r="A663" s="115">
        <f ca="1">INDEX('1.MetaData'!A:A, MATCH($E663, '1.MetaData'!$B:$B, 0))</f>
        <v>609</v>
      </c>
      <c r="B663" s="245" t="s">
        <v>4210</v>
      </c>
      <c r="C663" s="14">
        <v>1</v>
      </c>
      <c r="D663" s="14" t="s">
        <v>70</v>
      </c>
      <c r="E663" s="1" t="str">
        <f ca="1">VLOOKUP(B663,'2.Tissue'!$B:$D,2,FALSE)</f>
        <v>OG609</v>
      </c>
      <c r="F663" s="80" t="str">
        <f ca="1">IF(C663&gt;1,_xlfn.CONCAT(B663,"_D",C663),_xlfn.CONCAT(B663,"_D"))</f>
        <v>OG609U_D</v>
      </c>
      <c r="G663" s="58" t="str">
        <f ca="1">VLOOKUP($E663,'1.MetaData'!$B:$H,3,FALSE)</f>
        <v>Johnius borneensis</v>
      </c>
      <c r="H663" s="40">
        <f ca="1">VLOOKUP($E663,'1.MetaData'!$B:$H,4,FALSE)</f>
        <v>0</v>
      </c>
      <c r="I663" s="194" t="str">
        <f ca="1">VLOOKUP(DNAEXT[[#This Row],[Sample ID]],'2.Tissue'!B:N,13,FALSE)</f>
        <v>NA</v>
      </c>
      <c r="J663" s="26" t="s">
        <v>3451</v>
      </c>
      <c r="K663" s="173"/>
      <c r="L663" s="26" t="s">
        <v>929</v>
      </c>
      <c r="M663" s="26"/>
      <c r="N663" s="169"/>
      <c r="O663" s="170"/>
      <c r="P663" s="170"/>
      <c r="Q663" s="170"/>
      <c r="R663" s="170"/>
      <c r="S663" s="43">
        <f ca="1">IF(P663="NA", "NA", IF(OR(O663="NA", P663=""), P663, O663/P663))</f>
        <v>0</v>
      </c>
      <c r="T663" s="27">
        <f ca="1">O663*N663</f>
        <v>0</v>
      </c>
      <c r="U663" s="26"/>
      <c r="V663" s="171"/>
      <c r="W663" s="26"/>
      <c r="X663" s="2" t="str" cm="1">
        <f t="array" aca="1" ref="X663" ca="1">IF(B663="","",IF(MAX(IF(B:B=B663,C:C))=C663,"Y","N"))</f>
        <v>Y</v>
      </c>
      <c r="Y663" s="2"/>
      <c r="Z663" s="172"/>
      <c r="AA663" s="2" t="s">
        <v>3145</v>
      </c>
      <c r="AB663" s="2">
        <v>1</v>
      </c>
      <c r="AC663" s="2">
        <v>1</v>
      </c>
      <c r="AD663" s="2" t="s">
        <v>3155</v>
      </c>
      <c r="AE663" s="2" t="s">
        <v>4156</v>
      </c>
    </row>
    <row r="664" spans="1:31" hidden="1" x14ac:dyDescent="0.25">
      <c r="A664" s="115">
        <f ca="1">INDEX('1.MetaData'!A:A, MATCH($E664, '1.MetaData'!$B:$B, 0))</f>
        <v>610</v>
      </c>
      <c r="B664" s="245" t="s">
        <v>4211</v>
      </c>
      <c r="C664" s="14">
        <v>1</v>
      </c>
      <c r="D664" s="14" t="s">
        <v>70</v>
      </c>
      <c r="E664" s="1" t="str">
        <f ca="1">VLOOKUP(B664,'2.Tissue'!$B:$D,2,FALSE)</f>
        <v>OG610</v>
      </c>
      <c r="F664" s="80" t="str">
        <f ca="1">IF(C664&gt;1,_xlfn.CONCAT(B664,"_D",C664),_xlfn.CONCAT(B664,"_D"))</f>
        <v>OG610U_D</v>
      </c>
      <c r="G664" s="58" t="str">
        <f ca="1">VLOOKUP($E664,'1.MetaData'!$B:$H,3,FALSE)</f>
        <v>Lutjanus malabaricus</v>
      </c>
      <c r="H664" s="40">
        <f ca="1">VLOOKUP($E664,'1.MetaData'!$B:$H,4,FALSE)</f>
        <v>0</v>
      </c>
      <c r="I664" s="194" t="str">
        <f ca="1">VLOOKUP(DNAEXT[[#This Row],[Sample ID]],'2.Tissue'!B:N,13,FALSE)</f>
        <v>NA</v>
      </c>
      <c r="J664" s="26" t="s">
        <v>3451</v>
      </c>
      <c r="K664" s="173"/>
      <c r="L664" s="26" t="s">
        <v>929</v>
      </c>
      <c r="M664" s="26"/>
      <c r="N664" s="169"/>
      <c r="O664" s="170"/>
      <c r="P664" s="170"/>
      <c r="Q664" s="170"/>
      <c r="R664" s="170"/>
      <c r="S664" s="43">
        <f ca="1">IF(P664="NA", "NA", IF(OR(O664="NA", P664=""), P664, O664/P664))</f>
        <v>0</v>
      </c>
      <c r="T664" s="27">
        <f ca="1">O664*N664</f>
        <v>0</v>
      </c>
      <c r="U664" s="26"/>
      <c r="V664" s="171"/>
      <c r="W664" s="26"/>
      <c r="X664" s="2" t="str" cm="1">
        <f t="array" aca="1" ref="X664" ca="1">IF(B664="","",IF(MAX(IF(B:B=B664,C:C))=C664,"Y","N"))</f>
        <v>Y</v>
      </c>
      <c r="Y664" s="2"/>
      <c r="Z664" s="172"/>
      <c r="AA664" s="2" t="s">
        <v>3145</v>
      </c>
      <c r="AB664" s="2">
        <v>1</v>
      </c>
      <c r="AC664" s="2">
        <v>1</v>
      </c>
      <c r="AD664" s="2" t="s">
        <v>3155</v>
      </c>
      <c r="AE664" s="2" t="s">
        <v>4156</v>
      </c>
    </row>
    <row r="665" spans="1:31" hidden="1" x14ac:dyDescent="0.25">
      <c r="A665" s="115">
        <f ca="1">INDEX('1.MetaData'!A:A, MATCH($E665, '1.MetaData'!$B:$B, 0))</f>
        <v>611</v>
      </c>
      <c r="B665" s="245" t="s">
        <v>4212</v>
      </c>
      <c r="C665" s="14">
        <v>1</v>
      </c>
      <c r="D665" s="14" t="s">
        <v>70</v>
      </c>
      <c r="E665" s="1" t="str">
        <f ca="1">VLOOKUP(B665,'2.Tissue'!$B:$D,2,FALSE)</f>
        <v>OG611</v>
      </c>
      <c r="F665" s="80" t="str">
        <f ca="1">IF(C665&gt;1,_xlfn.CONCAT(B665,"_D",C665),_xlfn.CONCAT(B665,"_D"))</f>
        <v>OG611U_D</v>
      </c>
      <c r="G665" s="58" t="str">
        <f ca="1">VLOOKUP($E665,'1.MetaData'!$B:$H,3,FALSE)</f>
        <v>Netuma thalassina</v>
      </c>
      <c r="H665" s="40">
        <f ca="1">VLOOKUP($E665,'1.MetaData'!$B:$H,4,FALSE)</f>
        <v>0</v>
      </c>
      <c r="I665" s="194" t="str">
        <f ca="1">VLOOKUP(DNAEXT[[#This Row],[Sample ID]],'2.Tissue'!B:N,13,FALSE)</f>
        <v>NA</v>
      </c>
      <c r="J665" s="26" t="s">
        <v>3451</v>
      </c>
      <c r="K665" s="173"/>
      <c r="L665" s="26" t="s">
        <v>929</v>
      </c>
      <c r="M665" s="26"/>
      <c r="N665" s="169"/>
      <c r="O665" s="170"/>
      <c r="P665" s="170"/>
      <c r="Q665" s="170"/>
      <c r="R665" s="170"/>
      <c r="S665" s="43">
        <f ca="1">IF(P665="NA", "NA", IF(OR(O665="NA", P665=""), P665, O665/P665))</f>
        <v>0</v>
      </c>
      <c r="T665" s="27">
        <f ca="1">O665*N665</f>
        <v>0</v>
      </c>
      <c r="U665" s="26"/>
      <c r="V665" s="171"/>
      <c r="W665" s="26"/>
      <c r="X665" s="2" t="str" cm="1">
        <f t="array" aca="1" ref="X665" ca="1">IF(B665="","",IF(MAX(IF(B:B=B665,C:C))=C665,"Y","N"))</f>
        <v>Y</v>
      </c>
      <c r="Y665" s="2"/>
      <c r="Z665" s="172"/>
      <c r="AA665" s="2" t="s">
        <v>3145</v>
      </c>
      <c r="AB665" s="2">
        <v>1</v>
      </c>
      <c r="AC665" s="2">
        <v>1</v>
      </c>
      <c r="AD665" s="2" t="s">
        <v>3155</v>
      </c>
      <c r="AE665" s="2" t="s">
        <v>4156</v>
      </c>
    </row>
    <row r="666" spans="1:31" hidden="1" x14ac:dyDescent="0.25">
      <c r="A666" s="115">
        <f ca="1">INDEX('1.MetaData'!A:A, MATCH($E666, '1.MetaData'!$B:$B, 0))</f>
        <v>612</v>
      </c>
      <c r="B666" s="245" t="s">
        <v>4213</v>
      </c>
      <c r="C666" s="14">
        <v>1</v>
      </c>
      <c r="D666" s="14" t="s">
        <v>70</v>
      </c>
      <c r="E666" s="1" t="str">
        <f ca="1">VLOOKUP(B666,'2.Tissue'!$B:$D,2,FALSE)</f>
        <v>OG612</v>
      </c>
      <c r="F666" s="80" t="str">
        <f ca="1">IF(C666&gt;1,_xlfn.CONCAT(B666,"_D",C666),_xlfn.CONCAT(B666,"_D"))</f>
        <v>OG612U_D</v>
      </c>
      <c r="G666" s="58" t="str">
        <f ca="1">VLOOKUP($E666,'1.MetaData'!$B:$H,3,FALSE)</f>
        <v>Paramonacanthus filicauda</v>
      </c>
      <c r="H666" s="40">
        <f ca="1">VLOOKUP($E666,'1.MetaData'!$B:$H,4,FALSE)</f>
        <v>0</v>
      </c>
      <c r="I666" s="194" t="str">
        <f ca="1">VLOOKUP(DNAEXT[[#This Row],[Sample ID]],'2.Tissue'!B:N,13,FALSE)</f>
        <v>NA</v>
      </c>
      <c r="J666" s="45" t="s">
        <v>3451</v>
      </c>
      <c r="K666" s="173"/>
      <c r="L666" s="26" t="s">
        <v>929</v>
      </c>
      <c r="M666" s="26"/>
      <c r="N666" s="169"/>
      <c r="O666" s="170"/>
      <c r="P666" s="170"/>
      <c r="Q666" s="170"/>
      <c r="R666" s="170"/>
      <c r="S666" s="43">
        <f ca="1">IF(P666="NA", "NA", IF(OR(O666="NA", P666=""), P666, O666/P666))</f>
        <v>0</v>
      </c>
      <c r="T666" s="27">
        <f ca="1">O666*N666</f>
        <v>0</v>
      </c>
      <c r="U666" s="26"/>
      <c r="V666" s="171"/>
      <c r="W666" s="26"/>
      <c r="X666" s="2" t="str" cm="1">
        <f t="array" aca="1" ref="X666" ca="1">IF(B666="","",IF(MAX(IF(B:B=B666,C:C))=C666,"Y","N"))</f>
        <v>Y</v>
      </c>
      <c r="Y666" s="2"/>
      <c r="Z666" s="172"/>
      <c r="AA666" s="2" t="s">
        <v>3145</v>
      </c>
      <c r="AB666" s="2">
        <v>1</v>
      </c>
      <c r="AC666" s="2">
        <v>1</v>
      </c>
      <c r="AD666" s="2" t="s">
        <v>3155</v>
      </c>
      <c r="AE666" s="2" t="s">
        <v>4156</v>
      </c>
    </row>
    <row r="667" spans="1:31" hidden="1" x14ac:dyDescent="0.25">
      <c r="A667" s="115">
        <f ca="1">INDEX('1.MetaData'!A:A, MATCH($E667, '1.MetaData'!$B:$B, 0))</f>
        <v>613</v>
      </c>
      <c r="B667" s="245" t="s">
        <v>4214</v>
      </c>
      <c r="C667" s="14">
        <v>1</v>
      </c>
      <c r="D667" s="14" t="s">
        <v>70</v>
      </c>
      <c r="E667" s="1" t="str">
        <f ca="1">VLOOKUP(B667,'2.Tissue'!$B:$D,2,FALSE)</f>
        <v>OG613</v>
      </c>
      <c r="F667" s="80" t="str">
        <f ca="1">IF(C667&gt;1,_xlfn.CONCAT(B667,"_D",C667),_xlfn.CONCAT(B667,"_D"))</f>
        <v>OG613U_D</v>
      </c>
      <c r="G667" s="58" t="str">
        <f ca="1">VLOOKUP($E667,'1.MetaData'!$B:$H,3,FALSE)</f>
        <v>Pomadasys argyreus</v>
      </c>
      <c r="H667" s="40">
        <f ca="1">VLOOKUP($E667,'1.MetaData'!$B:$H,4,FALSE)</f>
        <v>0</v>
      </c>
      <c r="I667" s="194" t="str">
        <f ca="1">VLOOKUP(DNAEXT[[#This Row],[Sample ID]],'2.Tissue'!B:N,13,FALSE)</f>
        <v>NA</v>
      </c>
      <c r="J667" s="26" t="s">
        <v>3451</v>
      </c>
      <c r="K667" s="173"/>
      <c r="L667" s="26" t="s">
        <v>929</v>
      </c>
      <c r="M667" s="26"/>
      <c r="N667" s="169"/>
      <c r="O667" s="170"/>
      <c r="P667" s="170"/>
      <c r="Q667" s="170"/>
      <c r="R667" s="170"/>
      <c r="S667" s="43">
        <f ca="1">IF(P667="NA", "NA", IF(OR(O667="NA", P667=""), P667, O667/P667))</f>
        <v>0</v>
      </c>
      <c r="T667" s="27">
        <f ca="1">O667*N667</f>
        <v>0</v>
      </c>
      <c r="U667" s="26"/>
      <c r="V667" s="171"/>
      <c r="W667" s="26"/>
      <c r="X667" s="2" t="str" cm="1">
        <f t="array" aca="1" ref="X667" ca="1">IF(B667="","",IF(MAX(IF(B:B=B667,C:C))=C667,"Y","N"))</f>
        <v>Y</v>
      </c>
      <c r="Y667" s="2"/>
      <c r="Z667" s="172"/>
      <c r="AA667" s="2" t="s">
        <v>3145</v>
      </c>
      <c r="AB667" s="2">
        <v>1</v>
      </c>
      <c r="AC667" s="2">
        <v>1</v>
      </c>
      <c r="AD667" s="2" t="s">
        <v>3155</v>
      </c>
      <c r="AE667" s="2" t="s">
        <v>4156</v>
      </c>
    </row>
    <row r="668" spans="1:31" hidden="1" x14ac:dyDescent="0.25">
      <c r="A668" s="115">
        <f ca="1">INDEX('1.MetaData'!A:A, MATCH($E668, '1.MetaData'!$B:$B, 0))</f>
        <v>614</v>
      </c>
      <c r="B668" s="245" t="s">
        <v>4215</v>
      </c>
      <c r="C668" s="14">
        <v>1</v>
      </c>
      <c r="D668" s="14" t="s">
        <v>70</v>
      </c>
      <c r="E668" s="1" t="str">
        <f ca="1">VLOOKUP(B668,'2.Tissue'!$B:$D,2,FALSE)</f>
        <v>OG614</v>
      </c>
      <c r="F668" s="80" t="str">
        <f ca="1">IF(C668&gt;1,_xlfn.CONCAT(B668,"_D",C668),_xlfn.CONCAT(B668,"_D"))</f>
        <v>OG614U_D</v>
      </c>
      <c r="G668" s="58" t="str">
        <f ca="1">VLOOKUP($E668,'1.MetaData'!$B:$H,3,FALSE)</f>
        <v>Pomadasys kaakan</v>
      </c>
      <c r="H668" s="40">
        <f ca="1">VLOOKUP($E668,'1.MetaData'!$B:$H,4,FALSE)</f>
        <v>0</v>
      </c>
      <c r="I668" s="194" t="str">
        <f ca="1">VLOOKUP(DNAEXT[[#This Row],[Sample ID]],'2.Tissue'!B:N,13,FALSE)</f>
        <v>NA</v>
      </c>
      <c r="J668" s="26" t="s">
        <v>3451</v>
      </c>
      <c r="K668" s="173"/>
      <c r="L668" s="26" t="s">
        <v>929</v>
      </c>
      <c r="M668" s="26"/>
      <c r="N668" s="169"/>
      <c r="O668" s="170"/>
      <c r="P668" s="170"/>
      <c r="Q668" s="170"/>
      <c r="R668" s="170"/>
      <c r="S668" s="43">
        <f ca="1">IF(P668="NA", "NA", IF(OR(O668="NA", P668=""), P668, O668/P668))</f>
        <v>0</v>
      </c>
      <c r="T668" s="27">
        <f ca="1">O668*N668</f>
        <v>0</v>
      </c>
      <c r="U668" s="26"/>
      <c r="V668" s="171"/>
      <c r="W668" s="26"/>
      <c r="X668" s="2" t="str" cm="1">
        <f t="array" aca="1" ref="X668" ca="1">IF(B668="","",IF(MAX(IF(B:B=B668,C:C))=C668,"Y","N"))</f>
        <v>Y</v>
      </c>
      <c r="Y668" s="2"/>
      <c r="Z668" s="172"/>
      <c r="AA668" s="2" t="s">
        <v>3145</v>
      </c>
      <c r="AB668" s="2">
        <v>1</v>
      </c>
      <c r="AC668" s="2">
        <v>1</v>
      </c>
      <c r="AD668" s="2" t="s">
        <v>3155</v>
      </c>
      <c r="AE668" s="2" t="s">
        <v>4156</v>
      </c>
    </row>
    <row r="669" spans="1:31" hidden="1" x14ac:dyDescent="0.25">
      <c r="A669" s="115">
        <f ca="1">INDEX('1.MetaData'!A:A, MATCH($E669, '1.MetaData'!$B:$B, 0))</f>
        <v>615</v>
      </c>
      <c r="B669" s="245" t="s">
        <v>4216</v>
      </c>
      <c r="C669" s="14">
        <v>1</v>
      </c>
      <c r="D669" s="14" t="s">
        <v>70</v>
      </c>
      <c r="E669" s="1" t="str">
        <f ca="1">VLOOKUP(B669,'2.Tissue'!$B:$D,2,FALSE)</f>
        <v>OG615</v>
      </c>
      <c r="F669" s="80" t="str">
        <f ca="1">IF(C669&gt;1,_xlfn.CONCAT(B669,"_D",C669),_xlfn.CONCAT(B669,"_D"))</f>
        <v>OG615U_D</v>
      </c>
      <c r="G669" s="58" t="str">
        <f ca="1">VLOOKUP($E669,'1.MetaData'!$B:$H,3,FALSE)</f>
        <v>Pomadasys maculatus</v>
      </c>
      <c r="H669" s="40">
        <f ca="1">VLOOKUP($E669,'1.MetaData'!$B:$H,4,FALSE)</f>
        <v>0</v>
      </c>
      <c r="I669" s="194" t="str">
        <f ca="1">VLOOKUP(DNAEXT[[#This Row],[Sample ID]],'2.Tissue'!B:N,13,FALSE)</f>
        <v>NA</v>
      </c>
      <c r="J669" s="45" t="s">
        <v>3451</v>
      </c>
      <c r="K669" s="173"/>
      <c r="L669" s="26" t="s">
        <v>929</v>
      </c>
      <c r="M669" s="26"/>
      <c r="N669" s="169"/>
      <c r="O669" s="170"/>
      <c r="P669" s="170"/>
      <c r="Q669" s="170"/>
      <c r="R669" s="170"/>
      <c r="S669" s="43">
        <f ca="1">IF(P669="NA", "NA", IF(OR(O669="NA", P669=""), P669, O669/P669))</f>
        <v>0</v>
      </c>
      <c r="T669" s="27">
        <f ca="1">O669*N669</f>
        <v>0</v>
      </c>
      <c r="U669" s="26"/>
      <c r="V669" s="171"/>
      <c r="W669" s="26"/>
      <c r="X669" s="2" t="str" cm="1">
        <f t="array" aca="1" ref="X669" ca="1">IF(B669="","",IF(MAX(IF(B:B=B669,C:C))=C669,"Y","N"))</f>
        <v>Y</v>
      </c>
      <c r="Y669" s="2"/>
      <c r="Z669" s="172"/>
      <c r="AA669" s="2" t="s">
        <v>3145</v>
      </c>
      <c r="AB669" s="2">
        <v>1</v>
      </c>
      <c r="AC669" s="2">
        <v>1</v>
      </c>
      <c r="AD669" s="2" t="s">
        <v>3155</v>
      </c>
      <c r="AE669" s="2" t="s">
        <v>4156</v>
      </c>
    </row>
    <row r="670" spans="1:31" hidden="1" x14ac:dyDescent="0.25">
      <c r="A670" s="115">
        <f ca="1">INDEX('1.MetaData'!A:A, MATCH($E670, '1.MetaData'!$B:$B, 0))</f>
        <v>616</v>
      </c>
      <c r="B670" s="245" t="s">
        <v>4217</v>
      </c>
      <c r="C670" s="14">
        <v>1</v>
      </c>
      <c r="D670" s="14" t="s">
        <v>70</v>
      </c>
      <c r="E670" s="1" t="str">
        <f ca="1">VLOOKUP(B670,'2.Tissue'!$B:$D,2,FALSE)</f>
        <v>OG616</v>
      </c>
      <c r="F670" s="80" t="str">
        <f ca="1">IF(C670&gt;1,_xlfn.CONCAT(B670,"_D",C670),_xlfn.CONCAT(B670,"_D"))</f>
        <v>OG616U_D</v>
      </c>
      <c r="G670" s="58" t="str">
        <f ca="1">VLOOKUP($E670,'1.MetaData'!$B:$H,3,FALSE)</f>
        <v>Prionobutis microps</v>
      </c>
      <c r="H670" s="40">
        <f ca="1">VLOOKUP($E670,'1.MetaData'!$B:$H,4,FALSE)</f>
        <v>0</v>
      </c>
      <c r="I670" s="194" t="str">
        <f ca="1">VLOOKUP(DNAEXT[[#This Row],[Sample ID]],'2.Tissue'!B:N,13,FALSE)</f>
        <v>NA</v>
      </c>
      <c r="J670" s="45" t="s">
        <v>3451</v>
      </c>
      <c r="K670" s="173">
        <v>42836</v>
      </c>
      <c r="L670" s="26" t="s">
        <v>929</v>
      </c>
      <c r="M670" s="26"/>
      <c r="N670" s="169"/>
      <c r="O670" s="170"/>
      <c r="P670" s="170"/>
      <c r="Q670" s="170"/>
      <c r="R670" s="170"/>
      <c r="S670" s="43">
        <f ca="1">IF(P670="NA", "NA", IF(OR(O670="NA", P670=""), P670, O670/P670))</f>
        <v>0</v>
      </c>
      <c r="T670" s="27">
        <f ca="1">O670*N670</f>
        <v>0</v>
      </c>
      <c r="U670" s="26"/>
      <c r="V670" s="171"/>
      <c r="W670" s="26"/>
      <c r="X670" s="2" t="str" cm="1">
        <f t="array" aca="1" ref="X670" ca="1">IF(B670="","",IF(MAX(IF(B:B=B670,C:C))=C670,"Y","N"))</f>
        <v>Y</v>
      </c>
      <c r="Y670" s="2"/>
      <c r="Z670" s="172"/>
      <c r="AA670" s="2" t="s">
        <v>3145</v>
      </c>
      <c r="AB670" s="2">
        <v>1</v>
      </c>
      <c r="AC670" s="2">
        <v>1</v>
      </c>
      <c r="AD670" s="2" t="s">
        <v>3155</v>
      </c>
      <c r="AE670" s="2" t="s">
        <v>4156</v>
      </c>
    </row>
    <row r="671" spans="1:31" hidden="1" x14ac:dyDescent="0.25">
      <c r="A671" s="115">
        <f ca="1">INDEX('1.MetaData'!A:A, MATCH($E671, '1.MetaData'!$B:$B, 0))</f>
        <v>617</v>
      </c>
      <c r="B671" s="245" t="s">
        <v>4218</v>
      </c>
      <c r="C671" s="14">
        <v>1</v>
      </c>
      <c r="D671" s="14" t="s">
        <v>70</v>
      </c>
      <c r="E671" s="1" t="str">
        <f ca="1">VLOOKUP(B671,'2.Tissue'!$B:$D,2,FALSE)</f>
        <v>OG617</v>
      </c>
      <c r="F671" s="80" t="str">
        <f ca="1">IF(C671&gt;1,_xlfn.CONCAT(B671,"_D",C671),_xlfn.CONCAT(B671,"_D"))</f>
        <v>OG617U_D</v>
      </c>
      <c r="G671" s="58" t="str">
        <f ca="1">VLOOKUP($E671,'1.MetaData'!$B:$H,3,FALSE)</f>
        <v>Rogadius asper</v>
      </c>
      <c r="H671" s="40">
        <f ca="1">VLOOKUP($E671,'1.MetaData'!$B:$H,4,FALSE)</f>
        <v>0</v>
      </c>
      <c r="I671" s="194" t="str">
        <f ca="1">VLOOKUP(DNAEXT[[#This Row],[Sample ID]],'2.Tissue'!B:N,13,FALSE)</f>
        <v>NA</v>
      </c>
      <c r="J671" s="45" t="s">
        <v>3451</v>
      </c>
      <c r="K671" s="173">
        <v>42836</v>
      </c>
      <c r="L671" s="26" t="s">
        <v>929</v>
      </c>
      <c r="M671" s="26"/>
      <c r="N671" s="169"/>
      <c r="O671" s="170">
        <v>7.75</v>
      </c>
      <c r="P671" s="170"/>
      <c r="Q671" s="170"/>
      <c r="R671" s="170"/>
      <c r="S671" s="43">
        <f ca="1">IF(P671="NA", "NA", IF(OR(O671="NA", P671=""), P671, O671/P671))</f>
        <v>0</v>
      </c>
      <c r="T671" s="27">
        <f ca="1">O671*N671</f>
        <v>0</v>
      </c>
      <c r="U671" s="26"/>
      <c r="V671" s="171"/>
      <c r="W671" s="26"/>
      <c r="X671" s="2" t="str" cm="1">
        <f t="array" aca="1" ref="X671" ca="1">IF(B671="","",IF(MAX(IF(B:B=B671,C:C))=C671,"Y","N"))</f>
        <v>Y</v>
      </c>
      <c r="Y671" s="2"/>
      <c r="Z671" s="172"/>
      <c r="AA671" s="2" t="s">
        <v>3145</v>
      </c>
      <c r="AB671" s="2">
        <v>1</v>
      </c>
      <c r="AC671" s="2">
        <v>1</v>
      </c>
      <c r="AD671" s="2" t="s">
        <v>3155</v>
      </c>
      <c r="AE671" s="2" t="s">
        <v>4156</v>
      </c>
    </row>
    <row r="672" spans="1:31" hidden="1" x14ac:dyDescent="0.25">
      <c r="A672" s="115">
        <f ca="1">INDEX('1.MetaData'!A:A, MATCH($E672, '1.MetaData'!$B:$B, 0))</f>
        <v>618</v>
      </c>
      <c r="B672" s="245" t="s">
        <v>4219</v>
      </c>
      <c r="C672" s="14">
        <v>1</v>
      </c>
      <c r="D672" s="14" t="s">
        <v>70</v>
      </c>
      <c r="E672" s="1" t="str">
        <f ca="1">VLOOKUP(B672,'2.Tissue'!$B:$D,2,FALSE)</f>
        <v>OG618</v>
      </c>
      <c r="F672" s="80" t="str">
        <f ca="1">IF(C672&gt;1,_xlfn.CONCAT(B672,"_D",C672),_xlfn.CONCAT(B672,"_D"))</f>
        <v>OG618U_D</v>
      </c>
      <c r="G672" s="58" t="str">
        <f ca="1">VLOOKUP($E672,'1.MetaData'!$B:$H,3,FALSE)</f>
        <v>Sardinella brachysoma</v>
      </c>
      <c r="H672" s="40">
        <f ca="1">VLOOKUP($E672,'1.MetaData'!$B:$H,4,FALSE)</f>
        <v>0</v>
      </c>
      <c r="I672" s="194" t="str">
        <f ca="1">VLOOKUP(DNAEXT[[#This Row],[Sample ID]],'2.Tissue'!B:N,13,FALSE)</f>
        <v>NA</v>
      </c>
      <c r="J672" s="45" t="s">
        <v>3451</v>
      </c>
      <c r="K672" s="173"/>
      <c r="L672" s="26" t="s">
        <v>929</v>
      </c>
      <c r="M672" s="26"/>
      <c r="N672" s="169"/>
      <c r="O672" s="170"/>
      <c r="P672" s="170"/>
      <c r="Q672" s="170"/>
      <c r="R672" s="170"/>
      <c r="S672" s="43">
        <f ca="1">IF(P672="NA", "NA", IF(OR(O672="NA", P672=""), P672, O672/P672))</f>
        <v>0</v>
      </c>
      <c r="T672" s="27">
        <f ca="1">O672*N672</f>
        <v>0</v>
      </c>
      <c r="U672" s="26"/>
      <c r="V672" s="171"/>
      <c r="W672" s="26"/>
      <c r="X672" s="2" t="str" cm="1">
        <f t="array" aca="1" ref="X672" ca="1">IF(B672="","",IF(MAX(IF(B:B=B672,C:C))=C672,"Y","N"))</f>
        <v>Y</v>
      </c>
      <c r="Y672" s="2"/>
      <c r="Z672" s="172"/>
      <c r="AA672" s="2" t="s">
        <v>3145</v>
      </c>
      <c r="AB672" s="2">
        <v>1</v>
      </c>
      <c r="AC672" s="2">
        <v>1</v>
      </c>
      <c r="AD672" s="2" t="s">
        <v>3155</v>
      </c>
      <c r="AE672" s="2" t="s">
        <v>4156</v>
      </c>
    </row>
    <row r="673" spans="1:31" hidden="1" x14ac:dyDescent="0.25">
      <c r="A673" s="115">
        <f ca="1">INDEX('1.MetaData'!A:A, MATCH($E673, '1.MetaData'!$B:$B, 0))</f>
        <v>619</v>
      </c>
      <c r="B673" s="245" t="s">
        <v>4220</v>
      </c>
      <c r="C673" s="14">
        <v>1</v>
      </c>
      <c r="D673" s="14" t="s">
        <v>70</v>
      </c>
      <c r="E673" s="1" t="str">
        <f ca="1">VLOOKUP(B673,'2.Tissue'!$B:$D,2,FALSE)</f>
        <v>OG619</v>
      </c>
      <c r="F673" s="80" t="str">
        <f ca="1">IF(C673&gt;1,_xlfn.CONCAT(B673,"_D",C673),_xlfn.CONCAT(B673,"_D"))</f>
        <v>OG619U_D</v>
      </c>
      <c r="G673" s="58" t="str">
        <f ca="1">VLOOKUP($E673,'1.MetaData'!$B:$H,3,FALSE)</f>
        <v>Scatophagus argus</v>
      </c>
      <c r="H673" s="40">
        <f ca="1">VLOOKUP($E673,'1.MetaData'!$B:$H,4,FALSE)</f>
        <v>0</v>
      </c>
      <c r="I673" s="194" t="str">
        <f ca="1">VLOOKUP(DNAEXT[[#This Row],[Sample ID]],'2.Tissue'!B:N,13,FALSE)</f>
        <v>NA</v>
      </c>
      <c r="J673" s="45" t="s">
        <v>3451</v>
      </c>
      <c r="K673" s="173">
        <v>42836</v>
      </c>
      <c r="L673" s="26" t="s">
        <v>929</v>
      </c>
      <c r="M673" s="26"/>
      <c r="N673" s="169"/>
      <c r="O673" s="170"/>
      <c r="P673" s="170"/>
      <c r="Q673" s="170"/>
      <c r="R673" s="170"/>
      <c r="S673" s="43">
        <f ca="1">IF(P673="NA", "NA", IF(OR(O673="NA", P673=""), P673, O673/P673))</f>
        <v>0</v>
      </c>
      <c r="T673" s="27">
        <f ca="1">O673*N673</f>
        <v>0</v>
      </c>
      <c r="U673" s="26"/>
      <c r="V673" s="171"/>
      <c r="W673" s="26"/>
      <c r="X673" s="2" t="str" cm="1">
        <f t="array" aca="1" ref="X673" ca="1">IF(B673="","",IF(MAX(IF(B:B=B673,C:C))=C673,"Y","N"))</f>
        <v>Y</v>
      </c>
      <c r="Y673" s="2"/>
      <c r="Z673" s="172"/>
      <c r="AA673" s="2" t="s">
        <v>3145</v>
      </c>
      <c r="AB673" s="2">
        <v>1</v>
      </c>
      <c r="AC673" s="2">
        <v>1</v>
      </c>
      <c r="AD673" s="2" t="s">
        <v>3155</v>
      </c>
      <c r="AE673" s="2" t="s">
        <v>4156</v>
      </c>
    </row>
    <row r="674" spans="1:31" hidden="1" x14ac:dyDescent="0.25">
      <c r="A674" s="115">
        <f ca="1">INDEX('1.MetaData'!A:A, MATCH($E674, '1.MetaData'!$B:$B, 0))</f>
        <v>620</v>
      </c>
      <c r="B674" s="245" t="s">
        <v>4221</v>
      </c>
      <c r="C674" s="14">
        <v>1</v>
      </c>
      <c r="D674" s="14" t="s">
        <v>70</v>
      </c>
      <c r="E674" s="1" t="str">
        <f ca="1">VLOOKUP(B674,'2.Tissue'!$B:$D,2,FALSE)</f>
        <v>OG620</v>
      </c>
      <c r="F674" s="80" t="str">
        <f ca="1">IF(C674&gt;1,_xlfn.CONCAT(B674,"_D",C674),_xlfn.CONCAT(B674,"_D"))</f>
        <v>OG620U_D</v>
      </c>
      <c r="G674" s="58" t="str">
        <f ca="1">VLOOKUP($E674,'1.MetaData'!$B:$H,3,FALSE)</f>
        <v>Scomberoides tol</v>
      </c>
      <c r="H674" s="40">
        <f ca="1">VLOOKUP($E674,'1.MetaData'!$B:$H,4,FALSE)</f>
        <v>0</v>
      </c>
      <c r="I674" s="194" t="str">
        <f ca="1">VLOOKUP(DNAEXT[[#This Row],[Sample ID]],'2.Tissue'!B:N,13,FALSE)</f>
        <v>NA</v>
      </c>
      <c r="J674" s="45" t="s">
        <v>3451</v>
      </c>
      <c r="K674" s="173">
        <v>42836</v>
      </c>
      <c r="L674" s="26" t="s">
        <v>929</v>
      </c>
      <c r="M674" s="26"/>
      <c r="N674" s="169"/>
      <c r="O674" s="170"/>
      <c r="P674" s="170"/>
      <c r="Q674" s="170"/>
      <c r="R674" s="170"/>
      <c r="S674" s="43">
        <f ca="1">IF(P674="NA", "NA", IF(OR(O674="NA", P674=""), P674, O674/P674))</f>
        <v>0</v>
      </c>
      <c r="T674" s="27">
        <f ca="1">O674*N674</f>
        <v>0</v>
      </c>
      <c r="U674" s="26"/>
      <c r="V674" s="171"/>
      <c r="W674" s="26"/>
      <c r="X674" s="2" t="str" cm="1">
        <f t="array" aca="1" ref="X674" ca="1">IF(B674="","",IF(MAX(IF(B:B=B674,C:C))=C674,"Y","N"))</f>
        <v>Y</v>
      </c>
      <c r="Y674" s="2"/>
      <c r="Z674" s="172"/>
      <c r="AA674" s="2" t="s">
        <v>3145</v>
      </c>
      <c r="AB674" s="2">
        <v>1</v>
      </c>
      <c r="AC674" s="2">
        <v>1</v>
      </c>
      <c r="AD674" s="2" t="s">
        <v>3155</v>
      </c>
      <c r="AE674" s="2" t="s">
        <v>4156</v>
      </c>
    </row>
    <row r="675" spans="1:31" hidden="1" x14ac:dyDescent="0.25">
      <c r="A675" s="115">
        <f ca="1">INDEX('1.MetaData'!A:A, MATCH($E675, '1.MetaData'!$B:$B, 0))</f>
        <v>621</v>
      </c>
      <c r="B675" s="245" t="s">
        <v>4222</v>
      </c>
      <c r="C675" s="14">
        <v>1</v>
      </c>
      <c r="D675" s="14" t="s">
        <v>70</v>
      </c>
      <c r="E675" s="1" t="str">
        <f ca="1">VLOOKUP(B675,'2.Tissue'!$B:$D,2,FALSE)</f>
        <v>OG621</v>
      </c>
      <c r="F675" s="80" t="str">
        <f ca="1">IF(C675&gt;1,_xlfn.CONCAT(B675,"_D",C675),_xlfn.CONCAT(B675,"_D"))</f>
        <v>OG621U_D</v>
      </c>
      <c r="G675" s="58" t="str">
        <f ca="1">VLOOKUP($E675,'1.MetaData'!$B:$H,3,FALSE)</f>
        <v>Thryssa hamiltonii</v>
      </c>
      <c r="H675" s="40">
        <f ca="1">VLOOKUP($E675,'1.MetaData'!$B:$H,4,FALSE)</f>
        <v>0</v>
      </c>
      <c r="I675" s="194" t="str">
        <f ca="1">VLOOKUP(DNAEXT[[#This Row],[Sample ID]],'2.Tissue'!B:N,13,FALSE)</f>
        <v>NA</v>
      </c>
      <c r="J675" s="45" t="s">
        <v>3451</v>
      </c>
      <c r="K675" s="173"/>
      <c r="L675" s="26" t="s">
        <v>929</v>
      </c>
      <c r="M675" s="26"/>
      <c r="N675" s="169"/>
      <c r="O675" s="170"/>
      <c r="P675" s="170"/>
      <c r="Q675" s="170"/>
      <c r="R675" s="170"/>
      <c r="S675" s="43">
        <f ca="1">IF(P675="NA", "NA", IF(OR(O675="NA", P675=""), P675, O675/P675))</f>
        <v>0</v>
      </c>
      <c r="T675" s="27">
        <f ca="1">O675*N675</f>
        <v>0</v>
      </c>
      <c r="U675" s="26"/>
      <c r="V675" s="171"/>
      <c r="W675" s="26"/>
      <c r="X675" s="2" t="str" cm="1">
        <f t="array" aca="1" ref="X675" ca="1">IF(B675="","",IF(MAX(IF(B:B=B675,C:C))=C675,"Y","N"))</f>
        <v>Y</v>
      </c>
      <c r="Y675" s="2"/>
      <c r="Z675" s="172"/>
      <c r="AA675" s="2" t="s">
        <v>3145</v>
      </c>
      <c r="AB675" s="2">
        <v>1</v>
      </c>
      <c r="AC675" s="2">
        <v>1</v>
      </c>
      <c r="AD675" s="2" t="s">
        <v>3155</v>
      </c>
      <c r="AE675" s="2" t="s">
        <v>4156</v>
      </c>
    </row>
    <row r="676" spans="1:31" hidden="1" x14ac:dyDescent="0.25">
      <c r="A676" s="115">
        <f ca="1">INDEX('1.MetaData'!A:A, MATCH($E676, '1.MetaData'!$B:$B, 0))</f>
        <v>622</v>
      </c>
      <c r="B676" s="245" t="s">
        <v>4223</v>
      </c>
      <c r="C676" s="14">
        <v>1</v>
      </c>
      <c r="D676" s="14" t="s">
        <v>70</v>
      </c>
      <c r="E676" s="1" t="str">
        <f ca="1">VLOOKUP(B676,'2.Tissue'!$B:$D,2,FALSE)</f>
        <v>OG622</v>
      </c>
      <c r="F676" s="80" t="str">
        <f ca="1">IF(C676&gt;1,_xlfn.CONCAT(B676,"_D",C676),_xlfn.CONCAT(B676,"_D"))</f>
        <v>OG622U_D</v>
      </c>
      <c r="G676" s="58" t="str">
        <f ca="1">VLOOKUP($E676,'1.MetaData'!$B:$H,3,FALSE)</f>
        <v>Thryssa setirostris</v>
      </c>
      <c r="H676" s="40">
        <f ca="1">VLOOKUP($E676,'1.MetaData'!$B:$H,4,FALSE)</f>
        <v>0</v>
      </c>
      <c r="I676" s="194" t="str">
        <f ca="1">VLOOKUP(DNAEXT[[#This Row],[Sample ID]],'2.Tissue'!B:N,13,FALSE)</f>
        <v>NA</v>
      </c>
      <c r="J676" s="45" t="s">
        <v>3451</v>
      </c>
      <c r="K676" s="173"/>
      <c r="L676" s="26" t="s">
        <v>929</v>
      </c>
      <c r="M676" s="26"/>
      <c r="N676" s="169"/>
      <c r="O676" s="170"/>
      <c r="P676" s="170"/>
      <c r="Q676" s="170"/>
      <c r="R676" s="170"/>
      <c r="S676" s="43">
        <f ca="1">IF(P676="NA", "NA", IF(OR(O676="NA", P676=""), P676, O676/P676))</f>
        <v>0</v>
      </c>
      <c r="T676" s="27">
        <f ca="1">O676*N676</f>
        <v>0</v>
      </c>
      <c r="U676" s="26"/>
      <c r="V676" s="171"/>
      <c r="W676" s="26"/>
      <c r="X676" s="2" t="str" cm="1">
        <f t="array" aca="1" ref="X676" ca="1">IF(B676="","",IF(MAX(IF(B:B=B676,C:C))=C676,"Y","N"))</f>
        <v>Y</v>
      </c>
      <c r="Y676" s="2"/>
      <c r="Z676" s="172"/>
      <c r="AA676" s="2" t="s">
        <v>3145</v>
      </c>
      <c r="AB676" s="2">
        <v>1</v>
      </c>
      <c r="AC676" s="2">
        <v>1</v>
      </c>
      <c r="AD676" s="2" t="s">
        <v>3155</v>
      </c>
      <c r="AE676" s="2" t="s">
        <v>4156</v>
      </c>
    </row>
    <row r="677" spans="1:31" hidden="1" x14ac:dyDescent="0.25">
      <c r="A677" s="115">
        <f ca="1">INDEX('1.MetaData'!A:A, MATCH($E677, '1.MetaData'!$B:$B, 0))</f>
        <v>623</v>
      </c>
      <c r="B677" s="245" t="s">
        <v>4224</v>
      </c>
      <c r="C677" s="14">
        <v>1</v>
      </c>
      <c r="D677" s="14" t="s">
        <v>70</v>
      </c>
      <c r="E677" s="1" t="str">
        <f ca="1">VLOOKUP(B677,'2.Tissue'!$B:$D,2,FALSE)</f>
        <v>OG623</v>
      </c>
      <c r="F677" s="80" t="str">
        <f ca="1">IF(C677&gt;1,_xlfn.CONCAT(B677,"_D",C677),_xlfn.CONCAT(B677,"_D"))</f>
        <v>OG623U_D</v>
      </c>
      <c r="G677" s="58" t="str">
        <f ca="1">VLOOKUP($E677,'1.MetaData'!$B:$H,3,FALSE)</f>
        <v>Unidentified mackerel</v>
      </c>
      <c r="H677" s="40">
        <f ca="1">VLOOKUP($E677,'1.MetaData'!$B:$H,4,FALSE)</f>
        <v>0</v>
      </c>
      <c r="I677" s="194" t="str">
        <f ca="1">VLOOKUP(DNAEXT[[#This Row],[Sample ID]],'2.Tissue'!B:N,13,FALSE)</f>
        <v>NA</v>
      </c>
      <c r="J677" s="45" t="s">
        <v>3451</v>
      </c>
      <c r="K677" s="173"/>
      <c r="L677" s="26" t="s">
        <v>929</v>
      </c>
      <c r="M677" s="26"/>
      <c r="N677" s="169"/>
      <c r="O677" s="170"/>
      <c r="P677" s="170"/>
      <c r="Q677" s="170"/>
      <c r="R677" s="170"/>
      <c r="S677" s="43">
        <f ca="1">IF(P677="NA", "NA", IF(OR(O677="NA", P677=""), P677, O677/P677))</f>
        <v>0</v>
      </c>
      <c r="T677" s="27">
        <f ca="1">O677*N677</f>
        <v>0</v>
      </c>
      <c r="U677" s="26"/>
      <c r="V677" s="171"/>
      <c r="W677" s="26"/>
      <c r="X677" s="2" t="str" cm="1">
        <f t="array" aca="1" ref="X677" ca="1">IF(B677="","",IF(MAX(IF(B:B=B677,C:C))=C677,"Y","N"))</f>
        <v>Y</v>
      </c>
      <c r="Y677" s="2"/>
      <c r="Z677" s="172"/>
      <c r="AA677" s="2" t="s">
        <v>3145</v>
      </c>
      <c r="AB677" s="2">
        <v>1</v>
      </c>
      <c r="AC677" s="2">
        <v>1</v>
      </c>
      <c r="AD677" s="2" t="s">
        <v>3155</v>
      </c>
      <c r="AE677" s="2" t="s">
        <v>4156</v>
      </c>
    </row>
    <row r="678" spans="1:31" hidden="1" x14ac:dyDescent="0.25">
      <c r="A678" s="115">
        <f ca="1">INDEX('1.MetaData'!A:A, MATCH($E678, '1.MetaData'!$B:$B, 0))</f>
        <v>624</v>
      </c>
      <c r="B678" s="245" t="s">
        <v>4225</v>
      </c>
      <c r="C678" s="14">
        <v>1</v>
      </c>
      <c r="D678" s="14" t="s">
        <v>70</v>
      </c>
      <c r="E678" s="1" t="str">
        <f ca="1">VLOOKUP(B678,'2.Tissue'!$B:$D,2,FALSE)</f>
        <v>OG624</v>
      </c>
      <c r="F678" s="80" t="str">
        <f ca="1">IF(C678&gt;1,_xlfn.CONCAT(B678,"_D",C678),_xlfn.CONCAT(B678,"_D"))</f>
        <v>OG624U_D</v>
      </c>
      <c r="G678" s="58" t="str">
        <f ca="1">VLOOKUP($E678,'1.MetaData'!$B:$H,3,FALSE)</f>
        <v>Zabidius novemaculeatus</v>
      </c>
      <c r="H678" s="40">
        <f ca="1">VLOOKUP($E678,'1.MetaData'!$B:$H,4,FALSE)</f>
        <v>0</v>
      </c>
      <c r="I678" s="194" t="str">
        <f ca="1">VLOOKUP(DNAEXT[[#This Row],[Sample ID]],'2.Tissue'!B:N,13,FALSE)</f>
        <v>NA</v>
      </c>
      <c r="J678" s="26" t="s">
        <v>3451</v>
      </c>
      <c r="K678" s="173">
        <v>42836</v>
      </c>
      <c r="L678" s="26" t="s">
        <v>929</v>
      </c>
      <c r="M678" s="26"/>
      <c r="N678" s="169"/>
      <c r="O678" s="170"/>
      <c r="P678" s="170"/>
      <c r="Q678" s="170"/>
      <c r="R678" s="170"/>
      <c r="S678" s="43">
        <f ca="1">IF(P678="NA", "NA", IF(OR(O678="NA", P678=""), P678, O678/P678))</f>
        <v>0</v>
      </c>
      <c r="T678" s="27">
        <f ca="1">O678*N678</f>
        <v>0</v>
      </c>
      <c r="U678" s="26"/>
      <c r="V678" s="171"/>
      <c r="W678" s="26"/>
      <c r="X678" s="2" t="str" cm="1">
        <f t="array" aca="1" ref="X678" ca="1">IF(B678="","",IF(MAX(IF(B:B=B678,C:C))=C678,"Y","N"))</f>
        <v>Y</v>
      </c>
      <c r="Y678" s="2"/>
      <c r="Z678" s="172"/>
      <c r="AA678" s="2" t="s">
        <v>3145</v>
      </c>
      <c r="AB678" s="2">
        <v>1</v>
      </c>
      <c r="AC678" s="2">
        <v>1</v>
      </c>
      <c r="AD678" s="2" t="s">
        <v>3155</v>
      </c>
      <c r="AE678" s="2" t="s">
        <v>4156</v>
      </c>
    </row>
    <row r="679" spans="1:31" hidden="1" x14ac:dyDescent="0.25">
      <c r="A679" s="115">
        <f ca="1">INDEX('1.MetaData'!A:A, MATCH($E679, '1.MetaData'!$B:$B, 0))</f>
        <v>630</v>
      </c>
      <c r="B679" s="245" t="s">
        <v>4240</v>
      </c>
      <c r="C679" s="14">
        <v>1</v>
      </c>
      <c r="D679" s="14" t="s">
        <v>70</v>
      </c>
      <c r="E679" s="1" t="str">
        <f ca="1">VLOOKUP(B679,'2.Tissue'!$B:$D,2,FALSE)</f>
        <v>OG630</v>
      </c>
      <c r="F679" s="80" t="str">
        <f ca="1">IF(C679&gt;1,_xlfn.CONCAT(B679,"_D",C679),_xlfn.CONCAT(B679,"_D"))</f>
        <v>OG630F_D</v>
      </c>
      <c r="G679" s="58" t="str">
        <f ca="1">VLOOKUP($E679,'1.MetaData'!$B:$H,3,FALSE)</f>
        <v>Galeocerdo cuvier</v>
      </c>
      <c r="H679" s="40" t="str">
        <f ca="1">VLOOKUP($E679,'1.MetaData'!$B:$H,4,FALSE)</f>
        <v>Tiger shark</v>
      </c>
      <c r="I679" s="194">
        <f ca="1">VLOOKUP(DNAEXT[[#This Row],[Sample ID]],'2.Tissue'!B:N,13,FALSE)</f>
        <v>0</v>
      </c>
      <c r="J679" s="45" t="s">
        <v>3374</v>
      </c>
      <c r="K679" s="173">
        <v>45253</v>
      </c>
      <c r="L679" s="26" t="s">
        <v>4241</v>
      </c>
      <c r="M679" s="26" t="s">
        <v>3376</v>
      </c>
      <c r="N679" s="169">
        <v>200</v>
      </c>
      <c r="O679" s="170">
        <v>90.2</v>
      </c>
      <c r="P679" s="170"/>
      <c r="Q679" s="170"/>
      <c r="R679" s="170"/>
      <c r="S679" s="43">
        <f ca="1">IF(P679="NA", "NA", IF(OR(O679="NA", P679=""), P679, O679/P679))</f>
        <v>0</v>
      </c>
      <c r="T679" s="27">
        <f ca="1">O679*N679</f>
        <v>18040</v>
      </c>
      <c r="U679" s="26"/>
      <c r="V679" s="171"/>
      <c r="W679" s="26" t="s">
        <v>3369</v>
      </c>
      <c r="X679" s="2" t="str" cm="1">
        <f t="array" aca="1" ref="X679" ca="1">IF(B679="","",IF(MAX(IF(B:B=B679,C:C))=C679,"Y","N"))</f>
        <v>Y</v>
      </c>
      <c r="Y679" s="2"/>
      <c r="Z679" s="172"/>
      <c r="AA679" s="2"/>
    </row>
    <row r="680" spans="1:31" hidden="1" x14ac:dyDescent="0.25">
      <c r="A680" s="115">
        <f ca="1">INDEX('1.MetaData'!A:A, MATCH($E680, '1.MetaData'!$B:$B, 0))</f>
        <v>631</v>
      </c>
      <c r="B680" s="245" t="s">
        <v>4242</v>
      </c>
      <c r="C680" s="14">
        <v>1</v>
      </c>
      <c r="D680" s="14" t="s">
        <v>70</v>
      </c>
      <c r="E680" s="1" t="str">
        <f ca="1">VLOOKUP(B680,'2.Tissue'!$B:$D,2,FALSE)</f>
        <v>OG631</v>
      </c>
      <c r="F680" s="80" t="str">
        <f ca="1">IF(C680&gt;1,_xlfn.CONCAT(B680,"_D",C680),_xlfn.CONCAT(B680,"_D"))</f>
        <v>OG631F_D</v>
      </c>
      <c r="G680" s="58" t="str">
        <f ca="1">VLOOKUP($E680,'1.MetaData'!$B:$H,3,FALSE)</f>
        <v>Galeocerdo cuvier</v>
      </c>
      <c r="H680" s="40" t="str">
        <f ca="1">VLOOKUP($E680,'1.MetaData'!$B:$H,4,FALSE)</f>
        <v>Tiger shark</v>
      </c>
      <c r="I680" s="194">
        <f ca="1">VLOOKUP(DNAEXT[[#This Row],[Sample ID]],'2.Tissue'!B:N,13,FALSE)</f>
        <v>0</v>
      </c>
      <c r="J680" s="45" t="s">
        <v>3374</v>
      </c>
      <c r="K680" s="173">
        <v>45253</v>
      </c>
      <c r="L680" s="26" t="s">
        <v>4241</v>
      </c>
      <c r="M680" s="26" t="s">
        <v>3376</v>
      </c>
      <c r="N680" s="169">
        <v>200</v>
      </c>
      <c r="O680" s="170">
        <v>58.1</v>
      </c>
      <c r="P680" s="170"/>
      <c r="Q680" s="170"/>
      <c r="R680" s="170"/>
      <c r="S680" s="43">
        <f ca="1">IF(P680="NA", "NA", IF(OR(O680="NA", P680=""), P680, O680/P680))</f>
        <v>0</v>
      </c>
      <c r="T680" s="27">
        <f ca="1">O680*N680</f>
        <v>11620</v>
      </c>
      <c r="U680" s="26"/>
      <c r="V680" s="171"/>
      <c r="W680" s="26" t="s">
        <v>3369</v>
      </c>
      <c r="X680" s="2" t="str" cm="1">
        <f t="array" aca="1" ref="X680" ca="1">IF(B680="","",IF(MAX(IF(B:B=B680,C:C))=C680,"Y","N"))</f>
        <v>Y</v>
      </c>
      <c r="Y680" s="2"/>
      <c r="Z680" s="172"/>
      <c r="AA680" s="2"/>
    </row>
    <row r="681" spans="1:31" hidden="1" x14ac:dyDescent="0.25">
      <c r="A681" s="115">
        <f ca="1">INDEX('1.MetaData'!A:A, MATCH($E681, '1.MetaData'!$B:$B, 0))</f>
        <v>632</v>
      </c>
      <c r="B681" s="245" t="s">
        <v>4243</v>
      </c>
      <c r="C681" s="14">
        <v>1</v>
      </c>
      <c r="D681" s="14" t="s">
        <v>70</v>
      </c>
      <c r="E681" s="1" t="str">
        <f ca="1">VLOOKUP(B681,'2.Tissue'!$B:$D,2,FALSE)</f>
        <v>OG632</v>
      </c>
      <c r="F681" s="80" t="str">
        <f ca="1">IF(C681&gt;1,_xlfn.CONCAT(B681,"_D",C681),_xlfn.CONCAT(B681,"_D"))</f>
        <v>OG632F_D</v>
      </c>
      <c r="G681" s="58" t="str">
        <f ca="1">VLOOKUP($E681,'1.MetaData'!$B:$H,3,FALSE)</f>
        <v>Galeocerdo cuvier</v>
      </c>
      <c r="H681" s="40" t="str">
        <f ca="1">VLOOKUP($E681,'1.MetaData'!$B:$H,4,FALSE)</f>
        <v>Tiger shark</v>
      </c>
      <c r="I681" s="194">
        <f ca="1">VLOOKUP(DNAEXT[[#This Row],[Sample ID]],'2.Tissue'!B:N,13,FALSE)</f>
        <v>0</v>
      </c>
      <c r="J681" s="328" t="s">
        <v>3374</v>
      </c>
      <c r="K681" s="173">
        <v>45253</v>
      </c>
      <c r="L681" s="26" t="s">
        <v>4241</v>
      </c>
      <c r="M681" s="26" t="s">
        <v>3376</v>
      </c>
      <c r="N681" s="169">
        <v>200</v>
      </c>
      <c r="O681" s="170">
        <v>64.099999999999994</v>
      </c>
      <c r="P681" s="170"/>
      <c r="Q681" s="170"/>
      <c r="R681" s="170"/>
      <c r="S681" s="43">
        <f ca="1">IF(P681="NA", "NA", IF(OR(O681="NA", P681=""), P681, O681/P681))</f>
        <v>0</v>
      </c>
      <c r="T681" s="27">
        <f ca="1">O681*N681</f>
        <v>12819.999999999998</v>
      </c>
      <c r="U681" s="26"/>
      <c r="V681" s="171"/>
      <c r="W681" s="26" t="s">
        <v>3369</v>
      </c>
      <c r="X681" s="2" t="str" cm="1">
        <f t="array" aca="1" ref="X681" ca="1">IF(B681="","",IF(MAX(IF(B:B=B681,C:C))=C681,"Y","N"))</f>
        <v>Y</v>
      </c>
      <c r="Y681" s="2"/>
      <c r="Z681" s="172"/>
      <c r="AA681" s="2"/>
    </row>
    <row r="682" spans="1:31" hidden="1" x14ac:dyDescent="0.25">
      <c r="A682" s="115">
        <f ca="1">INDEX('1.MetaData'!A:A, MATCH($E682, '1.MetaData'!$B:$B, 0))</f>
        <v>633</v>
      </c>
      <c r="B682" s="245" t="s">
        <v>4244</v>
      </c>
      <c r="C682" s="14">
        <v>1</v>
      </c>
      <c r="D682" s="14" t="s">
        <v>70</v>
      </c>
      <c r="E682" s="1" t="str">
        <f ca="1">VLOOKUP(B682,'2.Tissue'!$B:$D,2,FALSE)</f>
        <v>OG633</v>
      </c>
      <c r="F682" s="80" t="str">
        <f ca="1">IF(C682&gt;1,_xlfn.CONCAT(B682,"_D",C682),_xlfn.CONCAT(B682,"_D"))</f>
        <v>OG633F_D</v>
      </c>
      <c r="G682" s="58" t="str">
        <f ca="1">VLOOKUP($E682,'1.MetaData'!$B:$H,3,FALSE)</f>
        <v>Galeocerdo cuvier</v>
      </c>
      <c r="H682" s="40" t="str">
        <f ca="1">VLOOKUP($E682,'1.MetaData'!$B:$H,4,FALSE)</f>
        <v>Tiger shark</v>
      </c>
      <c r="I682" s="194">
        <f ca="1">VLOOKUP(DNAEXT[[#This Row],[Sample ID]],'2.Tissue'!B:N,13,FALSE)</f>
        <v>0</v>
      </c>
      <c r="J682" s="328" t="s">
        <v>3374</v>
      </c>
      <c r="K682" s="173">
        <v>45253</v>
      </c>
      <c r="L682" s="26" t="s">
        <v>4241</v>
      </c>
      <c r="M682" s="26" t="s">
        <v>3376</v>
      </c>
      <c r="N682" s="169">
        <v>200</v>
      </c>
      <c r="O682" s="170">
        <v>59.8</v>
      </c>
      <c r="P682" s="170"/>
      <c r="Q682" s="170"/>
      <c r="R682" s="170"/>
      <c r="S682" s="43">
        <f ca="1">IF(P682="NA", "NA", IF(OR(O682="NA", P682=""), P682, O682/P682))</f>
        <v>0</v>
      </c>
      <c r="T682" s="27">
        <f ca="1">O682*N682</f>
        <v>11960</v>
      </c>
      <c r="U682" s="26"/>
      <c r="V682" s="171"/>
      <c r="W682" s="26" t="s">
        <v>3369</v>
      </c>
      <c r="X682" s="2" t="str" cm="1">
        <f t="array" aca="1" ref="X682" ca="1">IF(B682="","",IF(MAX(IF(B:B=B682,C:C))=C682,"Y","N"))</f>
        <v>Y</v>
      </c>
      <c r="Y682" s="2"/>
      <c r="Z682" s="172"/>
      <c r="AA682" s="2"/>
    </row>
    <row r="683" spans="1:31" hidden="1" x14ac:dyDescent="0.25">
      <c r="A683" s="115">
        <f ca="1">INDEX('1.MetaData'!A:A, MATCH($E683, '1.MetaData'!$B:$B, 0))</f>
        <v>634</v>
      </c>
      <c r="B683" s="245" t="s">
        <v>4245</v>
      </c>
      <c r="C683" s="14">
        <v>1</v>
      </c>
      <c r="D683" s="14" t="s">
        <v>70</v>
      </c>
      <c r="E683" s="1" t="str">
        <f ca="1">VLOOKUP(B683,'2.Tissue'!$B:$D,2,FALSE)</f>
        <v>OG634</v>
      </c>
      <c r="F683" s="80" t="str">
        <f ca="1">IF(C683&gt;1,_xlfn.CONCAT(B683,"_D",C683),_xlfn.CONCAT(B683,"_D"))</f>
        <v>OG634F_D</v>
      </c>
      <c r="G683" s="58" t="str">
        <f ca="1">VLOOKUP($E683,'1.MetaData'!$B:$H,3,FALSE)</f>
        <v>Galeocerdo cuvier</v>
      </c>
      <c r="H683" s="40" t="str">
        <f ca="1">VLOOKUP($E683,'1.MetaData'!$B:$H,4,FALSE)</f>
        <v>Tiger shark</v>
      </c>
      <c r="I683" s="194">
        <f ca="1">VLOOKUP(DNAEXT[[#This Row],[Sample ID]],'2.Tissue'!B:N,13,FALSE)</f>
        <v>0</v>
      </c>
      <c r="J683" s="328" t="s">
        <v>3374</v>
      </c>
      <c r="K683" s="173">
        <v>45253</v>
      </c>
      <c r="L683" s="26" t="s">
        <v>4241</v>
      </c>
      <c r="M683" s="26" t="s">
        <v>3376</v>
      </c>
      <c r="N683" s="169">
        <v>200</v>
      </c>
      <c r="O683" s="170">
        <v>56.3</v>
      </c>
      <c r="P683" s="170"/>
      <c r="Q683" s="170"/>
      <c r="R683" s="170"/>
      <c r="S683" s="43">
        <f ca="1">IF(P683="NA", "NA", IF(OR(O683="NA", P683=""), P683, O683/P683))</f>
        <v>0</v>
      </c>
      <c r="T683" s="27">
        <f ca="1">O683*N683</f>
        <v>11260</v>
      </c>
      <c r="U683" s="26"/>
      <c r="V683" s="171"/>
      <c r="W683" s="26" t="s">
        <v>3369</v>
      </c>
      <c r="X683" s="2" t="str" cm="1">
        <f t="array" aca="1" ref="X683" ca="1">IF(B683="","",IF(MAX(IF(B:B=B683,C:C))=C683,"Y","N"))</f>
        <v>Y</v>
      </c>
      <c r="Y683" s="2"/>
      <c r="Z683" s="172"/>
      <c r="AA683" s="2"/>
    </row>
    <row r="684" spans="1:31" hidden="1" x14ac:dyDescent="0.25">
      <c r="A684" s="115">
        <f ca="1">INDEX('1.MetaData'!A:A, MATCH($E684, '1.MetaData'!$B:$B, 0))</f>
        <v>635</v>
      </c>
      <c r="B684" s="245" t="s">
        <v>4246</v>
      </c>
      <c r="C684" s="14">
        <v>1</v>
      </c>
      <c r="D684" s="14" t="s">
        <v>70</v>
      </c>
      <c r="E684" s="1" t="str">
        <f ca="1">VLOOKUP(B684,'2.Tissue'!$B:$D,2,FALSE)</f>
        <v>OG635</v>
      </c>
      <c r="F684" s="80" t="str">
        <f ca="1">IF(C684&gt;1,_xlfn.CONCAT(B684,"_D",C684),_xlfn.CONCAT(B684,"_D"))</f>
        <v>OG635F_D</v>
      </c>
      <c r="G684" s="58" t="str">
        <f ca="1">VLOOKUP($E684,'1.MetaData'!$B:$H,3,FALSE)</f>
        <v>Galeocerdo cuvier</v>
      </c>
      <c r="H684" s="40" t="str">
        <f ca="1">VLOOKUP($E684,'1.MetaData'!$B:$H,4,FALSE)</f>
        <v>Tiger shark</v>
      </c>
      <c r="I684" s="194">
        <f ca="1">VLOOKUP(DNAEXT[[#This Row],[Sample ID]],'2.Tissue'!B:N,13,FALSE)</f>
        <v>0</v>
      </c>
      <c r="J684" s="45" t="s">
        <v>3374</v>
      </c>
      <c r="K684" s="173">
        <v>45253</v>
      </c>
      <c r="L684" s="26" t="s">
        <v>4241</v>
      </c>
      <c r="M684" s="26" t="s">
        <v>3376</v>
      </c>
      <c r="N684" s="169">
        <v>200</v>
      </c>
      <c r="O684" s="170">
        <v>92</v>
      </c>
      <c r="P684" s="170"/>
      <c r="Q684" s="170"/>
      <c r="R684" s="170"/>
      <c r="S684" s="43">
        <f ca="1">IF(P684="NA", "NA", IF(OR(O684="NA", P684=""), P684, O684/P684))</f>
        <v>0</v>
      </c>
      <c r="T684" s="27">
        <f ca="1">O684*N684</f>
        <v>18400</v>
      </c>
      <c r="U684" s="26"/>
      <c r="V684" s="171"/>
      <c r="W684" s="26" t="s">
        <v>3369</v>
      </c>
      <c r="X684" s="2" t="str" cm="1">
        <f t="array" aca="1" ref="X684" ca="1">IF(B684="","",IF(MAX(IF(B:B=B684,C:C))=C684,"Y","N"))</f>
        <v>Y</v>
      </c>
      <c r="Y684" s="2"/>
      <c r="Z684" s="172"/>
      <c r="AA684" s="2"/>
    </row>
    <row r="685" spans="1:31" hidden="1" x14ac:dyDescent="0.25">
      <c r="A685" s="115">
        <f ca="1">INDEX('1.MetaData'!A:A, MATCH($E685, '1.MetaData'!$B:$B, 0))</f>
        <v>636</v>
      </c>
      <c r="B685" s="245" t="s">
        <v>4247</v>
      </c>
      <c r="C685" s="14">
        <v>1</v>
      </c>
      <c r="D685" s="14" t="s">
        <v>70</v>
      </c>
      <c r="E685" s="1" t="str">
        <f ca="1">VLOOKUP(B685,'2.Tissue'!$B:$D,2,FALSE)</f>
        <v>OG636</v>
      </c>
      <c r="F685" s="80" t="str">
        <f ca="1">IF(C685&gt;1,_xlfn.CONCAT(B685,"_D",C685),_xlfn.CONCAT(B685,"_D"))</f>
        <v>OG636F_D</v>
      </c>
      <c r="G685" s="58" t="str">
        <f ca="1">VLOOKUP($E685,'1.MetaData'!$B:$H,3,FALSE)</f>
        <v>Galeocerdo cuvier</v>
      </c>
      <c r="H685" s="40" t="str">
        <f ca="1">VLOOKUP($E685,'1.MetaData'!$B:$H,4,FALSE)</f>
        <v>Tiger shark</v>
      </c>
      <c r="I685" s="194">
        <f ca="1">VLOOKUP(DNAEXT[[#This Row],[Sample ID]],'2.Tissue'!B:N,13,FALSE)</f>
        <v>0</v>
      </c>
      <c r="J685" s="45" t="s">
        <v>3374</v>
      </c>
      <c r="K685" s="173">
        <v>45253</v>
      </c>
      <c r="L685" s="26" t="s">
        <v>4241</v>
      </c>
      <c r="M685" s="26" t="s">
        <v>3376</v>
      </c>
      <c r="N685" s="169">
        <v>200</v>
      </c>
      <c r="O685" s="170">
        <v>57.4</v>
      </c>
      <c r="P685" s="170"/>
      <c r="Q685" s="170"/>
      <c r="R685" s="170"/>
      <c r="S685" s="43">
        <f ca="1">IF(P685="NA", "NA", IF(OR(O685="NA", P685=""), P685, O685/P685))</f>
        <v>0</v>
      </c>
      <c r="T685" s="27">
        <f ca="1">O685*N685</f>
        <v>11480</v>
      </c>
      <c r="U685" s="26"/>
      <c r="V685" s="171"/>
      <c r="W685" s="26" t="s">
        <v>3369</v>
      </c>
      <c r="X685" s="2" t="str" cm="1">
        <f t="array" aca="1" ref="X685" ca="1">IF(B685="","",IF(MAX(IF(B:B=B685,C:C))=C685,"Y","N"))</f>
        <v>Y</v>
      </c>
      <c r="Y685" s="2"/>
      <c r="Z685" s="172"/>
      <c r="AA685" s="2"/>
    </row>
    <row r="686" spans="1:31" x14ac:dyDescent="0.25">
      <c r="A686" s="115">
        <f ca="1">INDEX('1.MetaData'!A:A, MATCH($E686, '1.MetaData'!$B:$B, 0))</f>
        <v>116</v>
      </c>
      <c r="B686" s="245" t="s">
        <v>3630</v>
      </c>
      <c r="C686" s="14">
        <v>2</v>
      </c>
      <c r="D686" s="14" t="s">
        <v>3384</v>
      </c>
      <c r="E686" s="1" t="str">
        <f ca="1">VLOOKUP(B686,'2.Tissue'!$B:$D,2,FALSE)</f>
        <v>OG116</v>
      </c>
      <c r="F686" s="80" t="str">
        <f ca="1">IF(C686&gt;1,_xlfn.CONCAT(B686,"_D",C686),_xlfn.CONCAT(B686,"_D"))</f>
        <v>OG116G_D2</v>
      </c>
      <c r="G686" s="58" t="str">
        <f ca="1">VLOOKUP($E686,'1.MetaData'!$B:$H,3,FALSE)</f>
        <v>Ranzania laevis</v>
      </c>
      <c r="H686" s="40" t="str">
        <f ca="1">VLOOKUP($E686,'1.MetaData'!$B:$H,4,FALSE)</f>
        <v>Slender sunfish</v>
      </c>
      <c r="I686" s="194" t="str">
        <f ca="1">VLOOKUP(DNAEXT[[#This Row],[Sample ID]],'2.Tissue'!B:N,13,FALSE)</f>
        <v>Tissue Box 4</v>
      </c>
      <c r="J686" s="45" t="s">
        <v>3366</v>
      </c>
      <c r="K686" s="173">
        <v>45303</v>
      </c>
      <c r="L686" s="26" t="s">
        <v>3479</v>
      </c>
      <c r="M686" s="26" t="s">
        <v>3404</v>
      </c>
      <c r="N686" s="169">
        <v>200</v>
      </c>
      <c r="O686" s="170">
        <v>2.02</v>
      </c>
      <c r="P686" s="170" t="s">
        <v>107</v>
      </c>
      <c r="Q686" s="170" t="s">
        <v>107</v>
      </c>
      <c r="R686" s="170" t="s">
        <v>107</v>
      </c>
      <c r="S686" s="43" t="str">
        <f ca="1">IF(P686="NA", "NA", IF(OR(O686="NA", P686=""), P686, O686/P686))</f>
        <v>NA</v>
      </c>
      <c r="T686" s="27">
        <f ca="1">O686*N686</f>
        <v>404</v>
      </c>
      <c r="U686" s="26" t="s">
        <v>107</v>
      </c>
      <c r="V686" s="171" t="s">
        <v>107</v>
      </c>
      <c r="W686" s="26" t="s">
        <v>3382</v>
      </c>
      <c r="X686" s="2" t="str" cm="1">
        <f t="array" aca="1" ref="X686" ca="1">IF(B686="","",IF(MAX(IF(B:B=B686,C:C))=C686,"Y","N"))</f>
        <v>N</v>
      </c>
      <c r="Y686" s="2"/>
      <c r="Z686" s="172" t="s">
        <v>3619</v>
      </c>
      <c r="AA686" s="2"/>
      <c r="AE686" s="2" t="s">
        <v>7990</v>
      </c>
    </row>
    <row r="687" spans="1:31" x14ac:dyDescent="0.25">
      <c r="A687" s="115">
        <f ca="1">INDEX('1.MetaData'!A:A, MATCH($E687, '1.MetaData'!$B:$B, 0))</f>
        <v>637</v>
      </c>
      <c r="B687" s="245" t="s">
        <v>4248</v>
      </c>
      <c r="C687" s="14">
        <v>3</v>
      </c>
      <c r="D687" s="14" t="s">
        <v>70</v>
      </c>
      <c r="E687" s="1" t="str">
        <f ca="1">VLOOKUP(B687,'2.Tissue'!$B:$D,2,FALSE)</f>
        <v>OG637</v>
      </c>
      <c r="F687" s="80" t="str">
        <f ca="1">IF(C687&gt;1,_xlfn.CONCAT(B687,"_D",C687),_xlfn.CONCAT(B687,"_D"))</f>
        <v>OG637B_D3</v>
      </c>
      <c r="G687" s="58" t="str">
        <f ca="1">VLOOKUP($E687,'1.MetaData'!$B:$H,3,FALSE)</f>
        <v>Galeocerdo cuvier</v>
      </c>
      <c r="H687" s="40" t="str">
        <f ca="1">VLOOKUP($E687,'1.MetaData'!$B:$H,4,FALSE)</f>
        <v>Tiger shark</v>
      </c>
      <c r="I687" s="194">
        <f ca="1">VLOOKUP(DNAEXT[[#This Row],[Sample ID]],'2.Tissue'!B:N,13,FALSE)</f>
        <v>0</v>
      </c>
      <c r="J687" s="45" t="s">
        <v>3431</v>
      </c>
      <c r="K687" s="173">
        <v>45238</v>
      </c>
      <c r="L687" s="26" t="s">
        <v>4249</v>
      </c>
      <c r="M687" s="26" t="s">
        <v>3380</v>
      </c>
      <c r="N687" s="169">
        <v>120</v>
      </c>
      <c r="O687" s="170">
        <v>99.5</v>
      </c>
      <c r="P687" s="170" t="s">
        <v>107</v>
      </c>
      <c r="Q687" s="170" t="s">
        <v>107</v>
      </c>
      <c r="R687" s="170" t="s">
        <v>107</v>
      </c>
      <c r="S687" s="43" t="str">
        <f ca="1">IF(P687="NA", "NA", IF(OR(O687="NA", P687=""), P687, O687/P687))</f>
        <v>NA</v>
      </c>
      <c r="T687" s="27">
        <f ca="1">O687*N687</f>
        <v>11940</v>
      </c>
      <c r="U687" s="26" t="s">
        <v>3473</v>
      </c>
      <c r="V687" s="171">
        <v>124250</v>
      </c>
      <c r="W687" s="26" t="s">
        <v>3369</v>
      </c>
      <c r="X687" s="2" t="str" cm="1">
        <f t="array" aca="1" ref="X687" ca="1">IF(B687="","",IF(MAX(IF(B:B=B687,C:C))=C687,"Y","N"))</f>
        <v>N</v>
      </c>
      <c r="Y687" s="2"/>
      <c r="Z687" s="172"/>
      <c r="AA687" s="2"/>
    </row>
    <row r="688" spans="1:31" x14ac:dyDescent="0.25">
      <c r="A688" s="115">
        <f ca="1">INDEX('1.MetaData'!A:A, MATCH($E688, '1.MetaData'!$B:$B, 0))</f>
        <v>637</v>
      </c>
      <c r="B688" s="245" t="s">
        <v>4248</v>
      </c>
      <c r="C688" s="14">
        <v>1</v>
      </c>
      <c r="D688" s="14" t="s">
        <v>70</v>
      </c>
      <c r="E688" s="1" t="str">
        <f ca="1">VLOOKUP(B688,'2.Tissue'!$B:$D,2,FALSE)</f>
        <v>OG637</v>
      </c>
      <c r="F688" s="80" t="str">
        <f ca="1">IF(C688&gt;1,_xlfn.CONCAT(B688,"_D",C688),_xlfn.CONCAT(B688,"_D"))</f>
        <v>OG637B_D</v>
      </c>
      <c r="G688" s="58" t="str">
        <f ca="1">VLOOKUP($E688,'1.MetaData'!$B:$H,3,FALSE)</f>
        <v>Galeocerdo cuvier</v>
      </c>
      <c r="H688" s="40" t="str">
        <f ca="1">VLOOKUP($E688,'1.MetaData'!$B:$H,4,FALSE)</f>
        <v>Tiger shark</v>
      </c>
      <c r="I688" s="194">
        <f ca="1">VLOOKUP(DNAEXT[[#This Row],[Sample ID]],'2.Tissue'!B:N,13,FALSE)</f>
        <v>0</v>
      </c>
      <c r="J688" s="45" t="s">
        <v>3431</v>
      </c>
      <c r="K688" s="173">
        <v>45238</v>
      </c>
      <c r="L688" s="26" t="s">
        <v>4249</v>
      </c>
      <c r="M688" s="26" t="s">
        <v>3380</v>
      </c>
      <c r="N688" s="169">
        <v>120</v>
      </c>
      <c r="O688" s="170">
        <v>93.4</v>
      </c>
      <c r="P688" s="170" t="s">
        <v>107</v>
      </c>
      <c r="Q688" s="170" t="s">
        <v>107</v>
      </c>
      <c r="R688" s="170" t="s">
        <v>107</v>
      </c>
      <c r="S688" s="43" t="str">
        <f ca="1">IF(P688="NA", "NA", IF(OR(O688="NA", P688=""), P688, O688/P688))</f>
        <v>NA</v>
      </c>
      <c r="T688" s="27">
        <f ca="1">O688*N688</f>
        <v>11208</v>
      </c>
      <c r="U688" s="26" t="s">
        <v>3473</v>
      </c>
      <c r="V688" s="171">
        <v>275008</v>
      </c>
      <c r="W688" s="26" t="s">
        <v>3369</v>
      </c>
      <c r="X688" s="2" t="str" cm="1">
        <f t="array" aca="1" ref="X688" ca="1">IF(B688="","",IF(MAX(IF(B:B=B688,C:C))=C688,"Y","N"))</f>
        <v>N</v>
      </c>
      <c r="Y688" s="2"/>
      <c r="Z688" s="172"/>
      <c r="AA688" s="2"/>
    </row>
    <row r="689" spans="1:31" x14ac:dyDescent="0.25">
      <c r="A689" s="115">
        <f ca="1">INDEX('1.MetaData'!A:A, MATCH($E689, '1.MetaData'!$B:$B, 0))</f>
        <v>637</v>
      </c>
      <c r="B689" s="245" t="s">
        <v>4248</v>
      </c>
      <c r="C689" s="14">
        <v>5</v>
      </c>
      <c r="D689" s="14" t="s">
        <v>70</v>
      </c>
      <c r="E689" s="1" t="str">
        <f ca="1">VLOOKUP(B689,'2.Tissue'!$B:$D,2,FALSE)</f>
        <v>OG637</v>
      </c>
      <c r="F689" s="80" t="str">
        <f ca="1">IF(C689&gt;1,_xlfn.CONCAT(B689,"_D",C689),_xlfn.CONCAT(B689,"_D"))</f>
        <v>OG637B_D5</v>
      </c>
      <c r="G689" s="58" t="str">
        <f ca="1">VLOOKUP($E689,'1.MetaData'!$B:$H,3,FALSE)</f>
        <v>Galeocerdo cuvier</v>
      </c>
      <c r="H689" s="58" t="str">
        <f ca="1">VLOOKUP($E689,'1.MetaData'!$B:$H,4,FALSE)</f>
        <v>Tiger shark</v>
      </c>
      <c r="I689" s="194">
        <f ca="1">VLOOKUP(DNAEXT[[#This Row],[Sample ID]],'2.Tissue'!B:N,13,FALSE)</f>
        <v>0</v>
      </c>
      <c r="J689" s="45" t="s">
        <v>3431</v>
      </c>
      <c r="K689" s="173">
        <v>45518</v>
      </c>
      <c r="L689" s="168" t="s">
        <v>4250</v>
      </c>
      <c r="M689" s="26" t="s">
        <v>3404</v>
      </c>
      <c r="N689" s="169">
        <v>75</v>
      </c>
      <c r="O689" s="170">
        <v>66.2</v>
      </c>
      <c r="P689" s="170" t="s">
        <v>107</v>
      </c>
      <c r="Q689" s="170" t="s">
        <v>107</v>
      </c>
      <c r="R689" s="170" t="s">
        <v>107</v>
      </c>
      <c r="S689" s="43" t="str">
        <f ca="1">IF(P689="NA", "NA", IF(OR(O689="NA", P689=""), P689, O689/P689))</f>
        <v>NA</v>
      </c>
      <c r="T689" s="27">
        <f ca="1">O689*N689</f>
        <v>4965</v>
      </c>
      <c r="U689" s="171" t="s">
        <v>107</v>
      </c>
      <c r="V689" s="171" t="s">
        <v>107</v>
      </c>
      <c r="W689" s="171" t="s">
        <v>3369</v>
      </c>
      <c r="X689" s="2" t="str" cm="1">
        <f t="array" aca="1" ref="X689" ca="1">IF(B689="","",IF(MAX(IF(B:B=B689,C:C))=C689,"Y","N"))</f>
        <v>N</v>
      </c>
      <c r="Y689" s="26"/>
      <c r="Z689" s="172" t="s">
        <v>4251</v>
      </c>
    </row>
    <row r="690" spans="1:31" x14ac:dyDescent="0.25">
      <c r="A690" s="115">
        <f ca="1">INDEX('1.MetaData'!A:A, MATCH($E690, '1.MetaData'!$B:$B, 0))</f>
        <v>637</v>
      </c>
      <c r="B690" s="245" t="s">
        <v>4248</v>
      </c>
      <c r="C690" s="14">
        <v>6</v>
      </c>
      <c r="D690" s="14" t="s">
        <v>70</v>
      </c>
      <c r="E690" s="1" t="str">
        <f ca="1">VLOOKUP(B690,'2.Tissue'!$B:$D,2,FALSE)</f>
        <v>OG637</v>
      </c>
      <c r="F690" s="80" t="str">
        <f ca="1">IF(C690&gt;1,_xlfn.CONCAT(B690,"_D",C690),_xlfn.CONCAT(B690,"_D"))</f>
        <v>OG637B_D6</v>
      </c>
      <c r="G690" s="58" t="str">
        <f ca="1">VLOOKUP($E690,'1.MetaData'!$B:$H,3,FALSE)</f>
        <v>Galeocerdo cuvier</v>
      </c>
      <c r="H690" s="58" t="str">
        <f ca="1">VLOOKUP($E690,'1.MetaData'!$B:$H,4,FALSE)</f>
        <v>Tiger shark</v>
      </c>
      <c r="I690" s="194">
        <f ca="1">VLOOKUP(DNAEXT[[#This Row],[Sample ID]],'2.Tissue'!B:N,13,FALSE)</f>
        <v>0</v>
      </c>
      <c r="J690" s="45" t="s">
        <v>3431</v>
      </c>
      <c r="K690" s="173">
        <v>45518</v>
      </c>
      <c r="L690" s="168" t="s">
        <v>4250</v>
      </c>
      <c r="M690" s="26" t="s">
        <v>3404</v>
      </c>
      <c r="N690" s="169">
        <v>75</v>
      </c>
      <c r="O690" s="170">
        <v>61.8</v>
      </c>
      <c r="P690" s="170" t="s">
        <v>107</v>
      </c>
      <c r="Q690" s="170" t="s">
        <v>107</v>
      </c>
      <c r="R690" s="170" t="s">
        <v>107</v>
      </c>
      <c r="S690" s="43" t="str">
        <f ca="1">IF(P690="NA", "NA", IF(OR(O690="NA", P690=""), P690, O690/P690))</f>
        <v>NA</v>
      </c>
      <c r="T690" s="27">
        <f ca="1">O690*N690</f>
        <v>4635</v>
      </c>
      <c r="U690" s="171" t="s">
        <v>107</v>
      </c>
      <c r="V690" s="171" t="s">
        <v>107</v>
      </c>
      <c r="X690" s="2" t="str" cm="1">
        <f t="array" aca="1" ref="X690" ca="1">IF(B690="","",IF(MAX(IF(B:B=B690,C:C))=C690,"Y","N"))</f>
        <v>N</v>
      </c>
      <c r="Y690" s="26"/>
      <c r="Z690" s="172" t="s">
        <v>4251</v>
      </c>
    </row>
    <row r="691" spans="1:31" x14ac:dyDescent="0.25">
      <c r="A691" s="326">
        <f ca="1">INDEX('1.MetaData'!A:A, MATCH($E691, '1.MetaData'!$B:$B, 0))</f>
        <v>637</v>
      </c>
      <c r="B691" s="245" t="s">
        <v>4248</v>
      </c>
      <c r="C691" s="14">
        <v>7</v>
      </c>
      <c r="D691" s="14" t="s">
        <v>70</v>
      </c>
      <c r="E691" s="1" t="str">
        <f ca="1">VLOOKUP(B691,'2.Tissue'!$B:$D,2,FALSE)</f>
        <v>OG637</v>
      </c>
      <c r="F691" s="80" t="str">
        <f ca="1">IF(C691&gt;1,_xlfn.CONCAT(B691,"_D",C691),_xlfn.CONCAT(B691,"_D"))</f>
        <v>OG637B_D7</v>
      </c>
      <c r="G691" s="58" t="str">
        <f ca="1">VLOOKUP($E691,'1.MetaData'!$B:$H,3,FALSE)</f>
        <v>Galeocerdo cuvier</v>
      </c>
      <c r="H691" s="58" t="str">
        <f ca="1">VLOOKUP($E691,'1.MetaData'!$B:$H,4,FALSE)</f>
        <v>Tiger shark</v>
      </c>
      <c r="I691" s="194">
        <f ca="1">VLOOKUP(DNAEXT[[#This Row],[Sample ID]],'2.Tissue'!B:N,13,FALSE)</f>
        <v>0</v>
      </c>
      <c r="J691" s="45" t="s">
        <v>3431</v>
      </c>
      <c r="K691" s="173" t="s">
        <v>107</v>
      </c>
      <c r="L691" s="168" t="s">
        <v>107</v>
      </c>
      <c r="M691" s="26" t="s">
        <v>3404</v>
      </c>
      <c r="N691" s="169">
        <v>150</v>
      </c>
      <c r="O691" s="170">
        <v>56.5</v>
      </c>
      <c r="P691" s="170" t="s">
        <v>107</v>
      </c>
      <c r="Q691" s="170" t="s">
        <v>107</v>
      </c>
      <c r="R691" s="170" t="s">
        <v>107</v>
      </c>
      <c r="S691" s="43" t="str">
        <f ca="1">IF(P691="NA", "NA", IF(OR(O691="NA", P691=""), P691, O691/P691))</f>
        <v>NA</v>
      </c>
      <c r="T691" s="27">
        <f ca="1">O691*N691</f>
        <v>8475</v>
      </c>
      <c r="U691" s="171" t="s">
        <v>4252</v>
      </c>
      <c r="V691" s="171" t="s">
        <v>4253</v>
      </c>
      <c r="W691" s="171" t="s">
        <v>3369</v>
      </c>
      <c r="X691" s="2" t="str" cm="1">
        <f t="array" aca="1" ref="X691" ca="1">IF(B691="","",IF(MAX(IF(B:B=B691,C:C))=C691,"Y","N"))</f>
        <v>Y</v>
      </c>
      <c r="Y691" s="26"/>
      <c r="Z691" s="172"/>
      <c r="AE691" s="2" t="s">
        <v>7992</v>
      </c>
    </row>
    <row r="692" spans="1:31" x14ac:dyDescent="0.25">
      <c r="A692" s="115">
        <f ca="1">INDEX('1.MetaData'!A:A, MATCH($E692, '1.MetaData'!$B:$B, 0))</f>
        <v>637</v>
      </c>
      <c r="B692" s="245" t="s">
        <v>4248</v>
      </c>
      <c r="C692" s="14">
        <v>2</v>
      </c>
      <c r="D692" s="14" t="s">
        <v>70</v>
      </c>
      <c r="E692" s="1" t="str">
        <f ca="1">VLOOKUP(B692,'2.Tissue'!$B:$D,2,FALSE)</f>
        <v>OG637</v>
      </c>
      <c r="F692" s="80" t="str">
        <f ca="1">IF(C692&gt;1,_xlfn.CONCAT(B692,"_D",C692),_xlfn.CONCAT(B692,"_D"))</f>
        <v>OG637B_D2</v>
      </c>
      <c r="G692" s="58" t="str">
        <f ca="1">VLOOKUP($E692,'1.MetaData'!$B:$H,3,FALSE)</f>
        <v>Galeocerdo cuvier</v>
      </c>
      <c r="H692" s="40" t="str">
        <f ca="1">VLOOKUP($E692,'1.MetaData'!$B:$H,4,FALSE)</f>
        <v>Tiger shark</v>
      </c>
      <c r="I692" s="194">
        <f ca="1">VLOOKUP(DNAEXT[[#This Row],[Sample ID]],'2.Tissue'!B:N,13,FALSE)</f>
        <v>0</v>
      </c>
      <c r="J692" s="45" t="s">
        <v>3431</v>
      </c>
      <c r="K692" s="173">
        <v>45238</v>
      </c>
      <c r="L692" s="26" t="s">
        <v>4249</v>
      </c>
      <c r="M692" s="26" t="s">
        <v>3380</v>
      </c>
      <c r="N692" s="169">
        <v>120</v>
      </c>
      <c r="O692" s="170">
        <v>45</v>
      </c>
      <c r="P692" s="170" t="s">
        <v>107</v>
      </c>
      <c r="Q692" s="170" t="s">
        <v>107</v>
      </c>
      <c r="R692" s="170" t="s">
        <v>107</v>
      </c>
      <c r="S692" s="43" t="str">
        <f ca="1">IF(P692="NA", "NA", IF(OR(O692="NA", P692=""), P692, O692/P692))</f>
        <v>NA</v>
      </c>
      <c r="T692" s="27">
        <f ca="1">O692*N692</f>
        <v>5400</v>
      </c>
      <c r="U692" s="26" t="s">
        <v>3473</v>
      </c>
      <c r="V692" s="171">
        <v>171582</v>
      </c>
      <c r="W692" s="26" t="s">
        <v>3369</v>
      </c>
      <c r="X692" s="2" t="str" cm="1">
        <f t="array" aca="1" ref="X692" ca="1">IF(B692="","",IF(MAX(IF(B:B=B692,C:C))=C692,"Y","N"))</f>
        <v>N</v>
      </c>
      <c r="Y692" s="2"/>
      <c r="Z692" s="172"/>
      <c r="AA692" s="2"/>
    </row>
    <row r="693" spans="1:31" hidden="1" x14ac:dyDescent="0.25">
      <c r="A693" s="115">
        <f ca="1">INDEX('1.MetaData'!A:A, MATCH($E693, '1.MetaData'!$B:$B, 0))</f>
        <v>638</v>
      </c>
      <c r="B693" s="245" t="s">
        <v>4254</v>
      </c>
      <c r="C693" s="14">
        <v>1</v>
      </c>
      <c r="D693" s="14" t="s">
        <v>70</v>
      </c>
      <c r="E693" s="1" t="str">
        <f ca="1">VLOOKUP(B693,'2.Tissue'!$B:$D,2,FALSE)</f>
        <v>OG638</v>
      </c>
      <c r="F693" s="80" t="str">
        <f ca="1">IF(C693&gt;1,_xlfn.CONCAT(B693,"_D",C693),_xlfn.CONCAT(B693,"_D"))</f>
        <v>OG638F_D</v>
      </c>
      <c r="G693" s="58" t="str">
        <f ca="1">VLOOKUP($E693,'1.MetaData'!$B:$H,3,FALSE)</f>
        <v>Galeocerdo cuvier</v>
      </c>
      <c r="H693" s="40" t="str">
        <f ca="1">VLOOKUP($E693,'1.MetaData'!$B:$H,4,FALSE)</f>
        <v>Tiger shark</v>
      </c>
      <c r="I693" s="194">
        <f ca="1">VLOOKUP(DNAEXT[[#This Row],[Sample ID]],'2.Tissue'!B:N,13,FALSE)</f>
        <v>0</v>
      </c>
      <c r="J693" s="45" t="s">
        <v>3374</v>
      </c>
      <c r="K693" s="173">
        <v>45253</v>
      </c>
      <c r="L693" s="26" t="s">
        <v>4241</v>
      </c>
      <c r="M693" s="26" t="s">
        <v>3376</v>
      </c>
      <c r="N693" s="169">
        <v>200</v>
      </c>
      <c r="O693" s="170">
        <v>90.7</v>
      </c>
      <c r="P693" s="170"/>
      <c r="Q693" s="170"/>
      <c r="R693" s="170"/>
      <c r="S693" s="43">
        <f ca="1">IF(P693="NA", "NA", IF(OR(O693="NA", P693=""), P693, O693/P693))</f>
        <v>0</v>
      </c>
      <c r="T693" s="27">
        <f ca="1">O693*N693</f>
        <v>18140</v>
      </c>
      <c r="U693" s="26"/>
      <c r="V693" s="171"/>
      <c r="W693" s="26" t="s">
        <v>3369</v>
      </c>
      <c r="X693" s="2" t="str" cm="1">
        <f t="array" aca="1" ref="X693" ca="1">IF(B693="","",IF(MAX(IF(B:B=B693,C:C))=C693,"Y","N"))</f>
        <v>Y</v>
      </c>
      <c r="Y693" s="2"/>
      <c r="Z693" s="172"/>
      <c r="AA693" s="2"/>
    </row>
    <row r="694" spans="1:31" x14ac:dyDescent="0.25">
      <c r="A694" s="115">
        <f ca="1">INDEX('1.MetaData'!A:A, MATCH($E694, '1.MetaData'!$B:$B, 0))</f>
        <v>637</v>
      </c>
      <c r="B694" s="245" t="s">
        <v>4248</v>
      </c>
      <c r="C694" s="14">
        <v>4</v>
      </c>
      <c r="D694" s="14" t="s">
        <v>70</v>
      </c>
      <c r="E694" s="1" t="str">
        <f ca="1">VLOOKUP(B694,'2.Tissue'!$B:$D,2,FALSE)</f>
        <v>OG637</v>
      </c>
      <c r="F694" s="80" t="str">
        <f ca="1">IF(C694&gt;1,_xlfn.CONCAT(B694,"_D",C694),_xlfn.CONCAT(B694,"_D"))</f>
        <v>OG637B_D4</v>
      </c>
      <c r="G694" s="58" t="str">
        <f ca="1">VLOOKUP($E694,'1.MetaData'!$B:$H,3,FALSE)</f>
        <v>Galeocerdo cuvier</v>
      </c>
      <c r="H694" s="40" t="str">
        <f ca="1">VLOOKUP($E694,'1.MetaData'!$B:$H,4,FALSE)</f>
        <v>Tiger shark</v>
      </c>
      <c r="I694" s="194">
        <f ca="1">VLOOKUP(DNAEXT[[#This Row],[Sample ID]],'2.Tissue'!B:N,13,FALSE)</f>
        <v>0</v>
      </c>
      <c r="J694" s="45" t="s">
        <v>3431</v>
      </c>
      <c r="K694" s="173">
        <v>45238</v>
      </c>
      <c r="L694" s="26" t="s">
        <v>4249</v>
      </c>
      <c r="M694" s="26" t="s">
        <v>3380</v>
      </c>
      <c r="N694" s="169">
        <v>120</v>
      </c>
      <c r="O694" s="170">
        <v>32.799999999999997</v>
      </c>
      <c r="P694" s="170" t="s">
        <v>107</v>
      </c>
      <c r="Q694" s="170" t="s">
        <v>107</v>
      </c>
      <c r="R694" s="170" t="s">
        <v>107</v>
      </c>
      <c r="S694" s="43" t="str">
        <f ca="1">IF(P694="NA", "NA", IF(OR(O694="NA", P694=""), P694, O694/P694))</f>
        <v>NA</v>
      </c>
      <c r="T694" s="27">
        <f ca="1">O694*N694</f>
        <v>3935.9999999999995</v>
      </c>
      <c r="U694" s="26" t="s">
        <v>3473</v>
      </c>
      <c r="V694" s="171">
        <v>191862</v>
      </c>
      <c r="W694" s="26" t="s">
        <v>3369</v>
      </c>
      <c r="X694" s="2" t="str" cm="1">
        <f t="array" aca="1" ref="X694" ca="1">IF(B694="","",IF(MAX(IF(B:B=B694,C:C))=C694,"Y","N"))</f>
        <v>N</v>
      </c>
      <c r="Y694" s="2"/>
      <c r="Z694" s="172"/>
      <c r="AA694" s="2"/>
    </row>
    <row r="695" spans="1:31" x14ac:dyDescent="0.25">
      <c r="A695" s="115">
        <f ca="1">INDEX('1.MetaData'!A:A, MATCH($E695, '1.MetaData'!$B:$B, 0))</f>
        <v>639</v>
      </c>
      <c r="B695" s="245" t="s">
        <v>4255</v>
      </c>
      <c r="C695" s="14">
        <v>1</v>
      </c>
      <c r="D695" s="14" t="s">
        <v>70</v>
      </c>
      <c r="E695" s="1" t="str">
        <f ca="1">VLOOKUP(B695,'2.Tissue'!$B:$D,2,FALSE)</f>
        <v>OG639</v>
      </c>
      <c r="F695" s="80" t="str">
        <f ca="1">IF(C695&gt;1,_xlfn.CONCAT(B695,"_D",C695),_xlfn.CONCAT(B695,"_D"))</f>
        <v>OG639B_D</v>
      </c>
      <c r="G695" s="58" t="str">
        <f ca="1">VLOOKUP($E695,'1.MetaData'!$B:$H,3,FALSE)</f>
        <v>Galeocerdo cuvier</v>
      </c>
      <c r="H695" s="58" t="str">
        <f ca="1">VLOOKUP($E695,'1.MetaData'!$B:$H,4,FALSE)</f>
        <v>Tiger shark</v>
      </c>
      <c r="I695" s="194">
        <f ca="1">VLOOKUP(DNAEXT[[#This Row],[Sample ID]],'2.Tissue'!B:N,13,FALSE)</f>
        <v>0</v>
      </c>
      <c r="J695" s="45" t="s">
        <v>3431</v>
      </c>
      <c r="K695" s="173">
        <v>45352</v>
      </c>
      <c r="L695" s="173" t="s">
        <v>4256</v>
      </c>
      <c r="M695" s="26" t="s">
        <v>3380</v>
      </c>
      <c r="N695" s="169">
        <v>100</v>
      </c>
      <c r="O695" s="170">
        <v>209</v>
      </c>
      <c r="P695" s="170" t="s">
        <v>107</v>
      </c>
      <c r="Q695" s="170" t="s">
        <v>107</v>
      </c>
      <c r="R695" s="170" t="s">
        <v>107</v>
      </c>
      <c r="S695" s="43" t="str">
        <f ca="1">IF(P695="NA", "NA", IF(OR(O695="NA", P695=""), P695, O695/P695))</f>
        <v>NA</v>
      </c>
      <c r="T695" s="27">
        <f ca="1">O695*N695</f>
        <v>20900</v>
      </c>
      <c r="U695" s="171" t="s">
        <v>4257</v>
      </c>
      <c r="V695" s="171">
        <v>230944</v>
      </c>
      <c r="W695" s="171" t="s">
        <v>3369</v>
      </c>
      <c r="X695" s="2" t="str" cm="1">
        <f t="array" aca="1" ref="X695" ca="1">IF(B695="","",IF(MAX(IF(B:B=B695,C:C))=C695,"Y","N"))</f>
        <v>N</v>
      </c>
      <c r="Y695" s="26"/>
      <c r="Z695" s="172"/>
      <c r="AE695" s="2" t="s">
        <v>7992</v>
      </c>
    </row>
    <row r="696" spans="1:31" x14ac:dyDescent="0.25">
      <c r="A696" s="115">
        <f ca="1">INDEX('1.MetaData'!A:A, MATCH($E696, '1.MetaData'!$B:$B, 0))</f>
        <v>639</v>
      </c>
      <c r="B696" s="245" t="s">
        <v>4255</v>
      </c>
      <c r="C696" s="14">
        <v>4</v>
      </c>
      <c r="D696" s="14" t="s">
        <v>70</v>
      </c>
      <c r="E696" s="1" t="str">
        <f ca="1">VLOOKUP(B696,'2.Tissue'!$B:$D,2,FALSE)</f>
        <v>OG639</v>
      </c>
      <c r="F696" s="80" t="str">
        <f ca="1">IF(C696&gt;1,_xlfn.CONCAT(B696,"_D",C696),_xlfn.CONCAT(B696,"_D"))</f>
        <v>OG639B_D4</v>
      </c>
      <c r="G696" s="58" t="str">
        <f ca="1">VLOOKUP($E696,'1.MetaData'!$B:$H,3,FALSE)</f>
        <v>Galeocerdo cuvier</v>
      </c>
      <c r="H696" s="58" t="str">
        <f ca="1">VLOOKUP($E696,'1.MetaData'!$B:$H,4,FALSE)</f>
        <v>Tiger shark</v>
      </c>
      <c r="I696" s="194">
        <f ca="1">VLOOKUP(DNAEXT[[#This Row],[Sample ID]],'2.Tissue'!B:N,13,FALSE)</f>
        <v>0</v>
      </c>
      <c r="J696" s="45" t="s">
        <v>3431</v>
      </c>
      <c r="K696" s="173">
        <v>45352</v>
      </c>
      <c r="L696" s="173" t="s">
        <v>4256</v>
      </c>
      <c r="M696" s="26" t="s">
        <v>3380</v>
      </c>
      <c r="N696" s="169">
        <v>100</v>
      </c>
      <c r="O696" s="170">
        <v>154</v>
      </c>
      <c r="P696" s="170" t="s">
        <v>107</v>
      </c>
      <c r="Q696" s="170" t="s">
        <v>107</v>
      </c>
      <c r="R696" s="170" t="s">
        <v>107</v>
      </c>
      <c r="S696" s="43" t="str">
        <f ca="1">IF(P696="NA", "NA", IF(OR(O696="NA", P696=""), P696, O696/P696))</f>
        <v>NA</v>
      </c>
      <c r="T696" s="27">
        <f ca="1">O696*N696</f>
        <v>15400</v>
      </c>
      <c r="U696" s="171" t="s">
        <v>4257</v>
      </c>
      <c r="V696" s="171">
        <v>92778</v>
      </c>
      <c r="W696" s="171" t="s">
        <v>3369</v>
      </c>
      <c r="X696" s="2" t="str" cm="1">
        <f t="array" aca="1" ref="X696" ca="1">IF(B696="","",IF(MAX(IF(B:B=B696,C:C))=C696,"Y","N"))</f>
        <v>N</v>
      </c>
      <c r="Y696" s="26"/>
      <c r="Z696" s="172"/>
      <c r="AE696" s="2" t="s">
        <v>7992</v>
      </c>
    </row>
    <row r="697" spans="1:31" x14ac:dyDescent="0.25">
      <c r="A697" s="115">
        <f ca="1">INDEX('1.MetaData'!A:A, MATCH($E697, '1.MetaData'!$B:$B, 0))</f>
        <v>639</v>
      </c>
      <c r="B697" s="245" t="s">
        <v>4255</v>
      </c>
      <c r="C697" s="14">
        <v>5</v>
      </c>
      <c r="D697" s="14" t="s">
        <v>70</v>
      </c>
      <c r="E697" s="1" t="str">
        <f ca="1">VLOOKUP(B697,'2.Tissue'!$B:$D,2,FALSE)</f>
        <v>OG639</v>
      </c>
      <c r="F697" s="80" t="str">
        <f ca="1">IF(C697&gt;1,_xlfn.CONCAT(B697,"_D",C697),_xlfn.CONCAT(B697,"_D"))</f>
        <v>OG639B_D5</v>
      </c>
      <c r="G697" s="58" t="str">
        <f ca="1">VLOOKUP($E697,'1.MetaData'!$B:$H,3,FALSE)</f>
        <v>Galeocerdo cuvier</v>
      </c>
      <c r="H697" s="58" t="str">
        <f ca="1">VLOOKUP($E697,'1.MetaData'!$B:$H,4,FALSE)</f>
        <v>Tiger shark</v>
      </c>
      <c r="I697" s="194">
        <f ca="1">VLOOKUP(DNAEXT[[#This Row],[Sample ID]],'2.Tissue'!B:N,13,FALSE)</f>
        <v>0</v>
      </c>
      <c r="J697" s="45" t="s">
        <v>3431</v>
      </c>
      <c r="K697" s="173">
        <v>45352</v>
      </c>
      <c r="L697" s="173" t="s">
        <v>4256</v>
      </c>
      <c r="M697" s="26" t="s">
        <v>3380</v>
      </c>
      <c r="N697" s="169">
        <v>100</v>
      </c>
      <c r="O697" s="170">
        <v>132</v>
      </c>
      <c r="P697" s="170" t="s">
        <v>107</v>
      </c>
      <c r="Q697" s="170" t="s">
        <v>107</v>
      </c>
      <c r="R697" s="170" t="s">
        <v>107</v>
      </c>
      <c r="S697" s="43" t="str">
        <f ca="1">IF(P697="NA", "NA", IF(OR(O697="NA", P697=""), P697, O697/P697))</f>
        <v>NA</v>
      </c>
      <c r="T697" s="27">
        <f ca="1">O697*N697</f>
        <v>13200</v>
      </c>
      <c r="U697" s="171" t="s">
        <v>4257</v>
      </c>
      <c r="V697" s="171">
        <v>106467</v>
      </c>
      <c r="W697" s="171" t="s">
        <v>3369</v>
      </c>
      <c r="X697" s="2" t="str" cm="1">
        <f t="array" aca="1" ref="X697" ca="1">IF(B697="","",IF(MAX(IF(B:B=B697,C:C))=C697,"Y","N"))</f>
        <v>N</v>
      </c>
      <c r="Y697" s="26"/>
      <c r="Z697" s="172"/>
      <c r="AE697" s="2" t="s">
        <v>7992</v>
      </c>
    </row>
    <row r="698" spans="1:31" x14ac:dyDescent="0.25">
      <c r="A698" s="115">
        <f ca="1">INDEX('1.MetaData'!A:A, MATCH($E698, '1.MetaData'!$B:$B, 0))</f>
        <v>639</v>
      </c>
      <c r="B698" s="245" t="s">
        <v>4255</v>
      </c>
      <c r="C698" s="14">
        <v>2</v>
      </c>
      <c r="D698" s="14" t="s">
        <v>70</v>
      </c>
      <c r="E698" s="1" t="str">
        <f ca="1">VLOOKUP(B698,'2.Tissue'!$B:$D,2,FALSE)</f>
        <v>OG639</v>
      </c>
      <c r="F698" s="80" t="str">
        <f ca="1">IF(C698&gt;1,_xlfn.CONCAT(B698,"_D",C698),_xlfn.CONCAT(B698,"_D"))</f>
        <v>OG639B_D2</v>
      </c>
      <c r="G698" s="58" t="str">
        <f ca="1">VLOOKUP($E698,'1.MetaData'!$B:$H,3,FALSE)</f>
        <v>Galeocerdo cuvier</v>
      </c>
      <c r="H698" s="58" t="str">
        <f ca="1">VLOOKUP($E698,'1.MetaData'!$B:$H,4,FALSE)</f>
        <v>Tiger shark</v>
      </c>
      <c r="I698" s="194">
        <f ca="1">VLOOKUP(DNAEXT[[#This Row],[Sample ID]],'2.Tissue'!B:N,13,FALSE)</f>
        <v>0</v>
      </c>
      <c r="J698" s="45" t="s">
        <v>3431</v>
      </c>
      <c r="K698" s="173">
        <v>45352</v>
      </c>
      <c r="L698" s="173" t="s">
        <v>4256</v>
      </c>
      <c r="M698" s="26" t="s">
        <v>3380</v>
      </c>
      <c r="N698" s="169">
        <v>100</v>
      </c>
      <c r="O698" s="170">
        <v>117</v>
      </c>
      <c r="P698" s="170" t="s">
        <v>107</v>
      </c>
      <c r="Q698" s="170" t="s">
        <v>107</v>
      </c>
      <c r="R698" s="170" t="s">
        <v>107</v>
      </c>
      <c r="S698" s="43" t="str">
        <f ca="1">IF(P698="NA", "NA", IF(OR(O698="NA", P698=""), P698, O698/P698))</f>
        <v>NA</v>
      </c>
      <c r="T698" s="27">
        <f ca="1">O698*N698</f>
        <v>11700</v>
      </c>
      <c r="U698" s="171" t="s">
        <v>3624</v>
      </c>
      <c r="V698" s="171">
        <v>59801</v>
      </c>
      <c r="W698" s="171" t="s">
        <v>3369</v>
      </c>
      <c r="X698" s="2" t="str" cm="1">
        <f t="array" aca="1" ref="X698" ca="1">IF(B698="","",IF(MAX(IF(B:B=B698,C:C))=C698,"Y","N"))</f>
        <v>N</v>
      </c>
      <c r="Y698" s="26"/>
      <c r="Z698" s="172"/>
      <c r="AE698" s="2" t="s">
        <v>7992</v>
      </c>
    </row>
    <row r="699" spans="1:31" x14ac:dyDescent="0.25">
      <c r="A699" s="115">
        <f ca="1">INDEX('1.MetaData'!A:A, MATCH($E699, '1.MetaData'!$B:$B, 0))</f>
        <v>639</v>
      </c>
      <c r="B699" s="245" t="s">
        <v>4255</v>
      </c>
      <c r="C699" s="14">
        <v>8</v>
      </c>
      <c r="D699" s="14" t="s">
        <v>70</v>
      </c>
      <c r="E699" s="1" t="str">
        <f ca="1">VLOOKUP(B699,'2.Tissue'!$B:$D,2,FALSE)</f>
        <v>OG639</v>
      </c>
      <c r="F699" s="80" t="str">
        <f ca="1">IF(C699&gt;1,_xlfn.CONCAT(B699,"_D",C699),_xlfn.CONCAT(B699,"_D"))</f>
        <v>OG639B_D8</v>
      </c>
      <c r="G699" s="58" t="str">
        <f ca="1">VLOOKUP($E699,'1.MetaData'!$B:$H,3,FALSE)</f>
        <v>Galeocerdo cuvier</v>
      </c>
      <c r="H699" s="58" t="str">
        <f ca="1">VLOOKUP($E699,'1.MetaData'!$B:$H,4,FALSE)</f>
        <v>Tiger shark</v>
      </c>
      <c r="I699" s="194">
        <f ca="1">VLOOKUP(DNAEXT[[#This Row],[Sample ID]],'2.Tissue'!B:N,13,FALSE)</f>
        <v>0</v>
      </c>
      <c r="J699" s="45" t="s">
        <v>3431</v>
      </c>
      <c r="K699" s="173">
        <v>45352</v>
      </c>
      <c r="L699" s="173" t="s">
        <v>4256</v>
      </c>
      <c r="M699" s="26" t="s">
        <v>3380</v>
      </c>
      <c r="N699" s="169">
        <v>100</v>
      </c>
      <c r="O699" s="170">
        <v>117</v>
      </c>
      <c r="P699" s="170" t="s">
        <v>107</v>
      </c>
      <c r="Q699" s="170" t="s">
        <v>107</v>
      </c>
      <c r="R699" s="170" t="s">
        <v>107</v>
      </c>
      <c r="S699" s="43" t="str">
        <f ca="1">IF(P699="NA", "NA", IF(OR(O699="NA", P699=""), P699, O699/P699))</f>
        <v>NA</v>
      </c>
      <c r="T699" s="27">
        <f ca="1">O699*N699</f>
        <v>11700</v>
      </c>
      <c r="U699" s="171" t="s">
        <v>4257</v>
      </c>
      <c r="V699" s="171">
        <v>39204</v>
      </c>
      <c r="W699" s="171" t="s">
        <v>3369</v>
      </c>
      <c r="X699" s="2" t="str" cm="1">
        <f t="array" aca="1" ref="X699" ca="1">IF(B699="","",IF(MAX(IF(B:B=B699,C:C))=C699,"Y","N"))</f>
        <v>N</v>
      </c>
      <c r="Y699" s="26"/>
      <c r="Z699" s="172"/>
      <c r="AE699" s="2" t="s">
        <v>7992</v>
      </c>
    </row>
    <row r="700" spans="1:31" hidden="1" x14ac:dyDescent="0.25">
      <c r="A700" s="115">
        <f ca="1">INDEX('1.MetaData'!A:A, MATCH($E700, '1.MetaData'!$B:$B, 0))</f>
        <v>639</v>
      </c>
      <c r="B700" s="245" t="s">
        <v>4255</v>
      </c>
      <c r="C700" s="14">
        <v>10</v>
      </c>
      <c r="D700" s="14" t="s">
        <v>70</v>
      </c>
      <c r="E700" s="1" t="str">
        <f ca="1">VLOOKUP(B700,'2.Tissue'!$B:$D,2,FALSE)</f>
        <v>OG639</v>
      </c>
      <c r="F700" s="80" t="str">
        <f ca="1">IF(C700&gt;1,_xlfn.CONCAT(B700,"_D",C700),_xlfn.CONCAT(B700,"_D"))</f>
        <v>OG639B_D10</v>
      </c>
      <c r="G700" s="58" t="str">
        <f ca="1">VLOOKUP($E700,'1.MetaData'!$B:$H,3,FALSE)</f>
        <v>Galeocerdo cuvier</v>
      </c>
      <c r="H700" s="58" t="str">
        <f ca="1">VLOOKUP($E700,'1.MetaData'!$B:$H,4,FALSE)</f>
        <v>Tiger shark</v>
      </c>
      <c r="I700" s="194">
        <f ca="1">VLOOKUP(DNAEXT[[#This Row],[Sample ID]],'2.Tissue'!B:N,13,FALSE)</f>
        <v>0</v>
      </c>
      <c r="J700" s="45" t="s">
        <v>930</v>
      </c>
      <c r="K700" s="173">
        <v>45352</v>
      </c>
      <c r="L700" s="173" t="s">
        <v>4256</v>
      </c>
      <c r="M700" s="26" t="s">
        <v>3380</v>
      </c>
      <c r="N700" s="169"/>
      <c r="O700" s="170">
        <v>130</v>
      </c>
      <c r="P700" s="170" t="s">
        <v>107</v>
      </c>
      <c r="Q700" s="170" t="s">
        <v>107</v>
      </c>
      <c r="R700" s="170" t="s">
        <v>107</v>
      </c>
      <c r="S700" s="43" t="str">
        <f ca="1">IF(P700="NA", "NA", IF(OR(O700="NA", P700=""), P700, O700/P700))</f>
        <v>NA</v>
      </c>
      <c r="T700" s="27">
        <f ca="1">O700*N700</f>
        <v>0</v>
      </c>
      <c r="U700" s="171" t="s">
        <v>107</v>
      </c>
      <c r="V700" s="171"/>
      <c r="W700" s="171" t="s">
        <v>3369</v>
      </c>
      <c r="X700" s="2" t="str" cm="1">
        <f t="array" aca="1" ref="X700" ca="1">IF(B700="","",IF(MAX(IF(B:B=B700,C:C))=C700,"Y","N"))</f>
        <v>Y</v>
      </c>
      <c r="Y700" s="26"/>
      <c r="Z700" s="172" t="s">
        <v>4258</v>
      </c>
    </row>
    <row r="701" spans="1:31" hidden="1" x14ac:dyDescent="0.25">
      <c r="A701" s="115">
        <f ca="1">INDEX('1.MetaData'!A:A, MATCH($E701, '1.MetaData'!$B:$B, 0))</f>
        <v>639</v>
      </c>
      <c r="B701" s="245" t="s">
        <v>4259</v>
      </c>
      <c r="C701" s="14">
        <v>1</v>
      </c>
      <c r="D701" s="14" t="s">
        <v>70</v>
      </c>
      <c r="E701" s="1" t="str">
        <f ca="1">VLOOKUP(B701,'2.Tissue'!$B:$D,2,FALSE)</f>
        <v>OG639</v>
      </c>
      <c r="F701" s="80" t="str">
        <f ca="1">IF(C701&gt;1,_xlfn.CONCAT(B701,"_D",C701),_xlfn.CONCAT(B701,"_D"))</f>
        <v>OG639F_D</v>
      </c>
      <c r="G701" s="58" t="str">
        <f ca="1">VLOOKUP($E701,'1.MetaData'!$B:$H,3,FALSE)</f>
        <v>Galeocerdo cuvier</v>
      </c>
      <c r="H701" s="40" t="str">
        <f ca="1">VLOOKUP($E701,'1.MetaData'!$B:$H,4,FALSE)</f>
        <v>Tiger shark</v>
      </c>
      <c r="I701" s="194">
        <f ca="1">VLOOKUP(DNAEXT[[#This Row],[Sample ID]],'2.Tissue'!B:N,13,FALSE)</f>
        <v>0</v>
      </c>
      <c r="J701" s="45" t="s">
        <v>3374</v>
      </c>
      <c r="K701" s="173">
        <v>45253</v>
      </c>
      <c r="L701" s="26" t="s">
        <v>4241</v>
      </c>
      <c r="M701" s="26" t="s">
        <v>3376</v>
      </c>
      <c r="N701" s="169">
        <v>200</v>
      </c>
      <c r="O701" s="170">
        <v>109</v>
      </c>
      <c r="P701" s="170"/>
      <c r="Q701" s="170"/>
      <c r="R701" s="170"/>
      <c r="S701" s="43">
        <f ca="1">IF(P701="NA", "NA", IF(OR(O701="NA", P701=""), P701, O701/P701))</f>
        <v>0</v>
      </c>
      <c r="T701" s="27">
        <f ca="1">O701*N701</f>
        <v>21800</v>
      </c>
      <c r="U701" s="26"/>
      <c r="V701" s="171"/>
      <c r="W701" s="26" t="s">
        <v>3369</v>
      </c>
      <c r="X701" s="2" t="str" cm="1">
        <f t="array" aca="1" ref="X701" ca="1">IF(B701="","",IF(MAX(IF(B:B=B701,C:C))=C701,"Y","N"))</f>
        <v>Y</v>
      </c>
      <c r="Y701" s="2"/>
      <c r="Z701" s="172"/>
      <c r="AA701" s="2"/>
    </row>
    <row r="702" spans="1:31" x14ac:dyDescent="0.25">
      <c r="A702" s="115">
        <f ca="1">INDEX('1.MetaData'!A:A, MATCH($E702, '1.MetaData'!$B:$B, 0))</f>
        <v>639</v>
      </c>
      <c r="B702" s="245" t="s">
        <v>4255</v>
      </c>
      <c r="C702" s="14">
        <v>6</v>
      </c>
      <c r="D702" s="14" t="s">
        <v>70</v>
      </c>
      <c r="E702" s="1" t="str">
        <f ca="1">VLOOKUP(B702,'2.Tissue'!$B:$D,2,FALSE)</f>
        <v>OG639</v>
      </c>
      <c r="F702" s="80" t="str">
        <f ca="1">IF(C702&gt;1,_xlfn.CONCAT(B702,"_D",C702),_xlfn.CONCAT(B702,"_D"))</f>
        <v>OG639B_D6</v>
      </c>
      <c r="G702" s="58" t="str">
        <f ca="1">VLOOKUP($E702,'1.MetaData'!$B:$H,3,FALSE)</f>
        <v>Galeocerdo cuvier</v>
      </c>
      <c r="H702" s="58" t="str">
        <f ca="1">VLOOKUP($E702,'1.MetaData'!$B:$H,4,FALSE)</f>
        <v>Tiger shark</v>
      </c>
      <c r="I702" s="194">
        <f ca="1">VLOOKUP(DNAEXT[[#This Row],[Sample ID]],'2.Tissue'!B:N,13,FALSE)</f>
        <v>0</v>
      </c>
      <c r="J702" s="45" t="s">
        <v>3431</v>
      </c>
      <c r="K702" s="173">
        <v>45352</v>
      </c>
      <c r="L702" s="173" t="s">
        <v>4256</v>
      </c>
      <c r="M702" s="26" t="s">
        <v>3380</v>
      </c>
      <c r="N702" s="169">
        <v>100</v>
      </c>
      <c r="O702" s="170">
        <v>104</v>
      </c>
      <c r="P702" s="170" t="s">
        <v>107</v>
      </c>
      <c r="Q702" s="170" t="s">
        <v>107</v>
      </c>
      <c r="R702" s="170" t="s">
        <v>107</v>
      </c>
      <c r="S702" s="43" t="str">
        <f ca="1">IF(P702="NA", "NA", IF(OR(O702="NA", P702=""), P702, O702/P702))</f>
        <v>NA</v>
      </c>
      <c r="T702" s="27">
        <f ca="1">O702*N702</f>
        <v>10400</v>
      </c>
      <c r="U702" s="171" t="s">
        <v>4257</v>
      </c>
      <c r="V702" s="171">
        <v>36572</v>
      </c>
      <c r="W702" s="171" t="s">
        <v>3369</v>
      </c>
      <c r="X702" s="2" t="str" cm="1">
        <f t="array" aca="1" ref="X702" ca="1">IF(B702="","",IF(MAX(IF(B:B=B702,C:C))=C702,"Y","N"))</f>
        <v>N</v>
      </c>
      <c r="Y702" s="26"/>
      <c r="Z702" s="172"/>
      <c r="AE702" s="2" t="s">
        <v>7992</v>
      </c>
    </row>
    <row r="703" spans="1:31" x14ac:dyDescent="0.25">
      <c r="A703" s="115">
        <f ca="1">INDEX('1.MetaData'!A:A, MATCH($E703, '1.MetaData'!$B:$B, 0))</f>
        <v>639</v>
      </c>
      <c r="B703" s="245" t="s">
        <v>4255</v>
      </c>
      <c r="C703" s="14">
        <v>7</v>
      </c>
      <c r="D703" s="14" t="s">
        <v>70</v>
      </c>
      <c r="E703" s="1" t="str">
        <f ca="1">VLOOKUP(B703,'2.Tissue'!$B:$D,2,FALSE)</f>
        <v>OG639</v>
      </c>
      <c r="F703" s="80" t="str">
        <f ca="1">IF(C703&gt;1,_xlfn.CONCAT(B703,"_D",C703),_xlfn.CONCAT(B703,"_D"))</f>
        <v>OG639B_D7</v>
      </c>
      <c r="G703" s="58" t="str">
        <f ca="1">VLOOKUP($E703,'1.MetaData'!$B:$H,3,FALSE)</f>
        <v>Galeocerdo cuvier</v>
      </c>
      <c r="H703" s="58" t="str">
        <f ca="1">VLOOKUP($E703,'1.MetaData'!$B:$H,4,FALSE)</f>
        <v>Tiger shark</v>
      </c>
      <c r="I703" s="194">
        <f ca="1">VLOOKUP(DNAEXT[[#This Row],[Sample ID]],'2.Tissue'!B:N,13,FALSE)</f>
        <v>0</v>
      </c>
      <c r="J703" s="45" t="s">
        <v>3431</v>
      </c>
      <c r="K703" s="173">
        <v>45352</v>
      </c>
      <c r="L703" s="173" t="s">
        <v>4256</v>
      </c>
      <c r="M703" s="26" t="s">
        <v>3380</v>
      </c>
      <c r="N703" s="169">
        <v>100</v>
      </c>
      <c r="O703" s="170">
        <v>96.8</v>
      </c>
      <c r="P703" s="170" t="s">
        <v>107</v>
      </c>
      <c r="Q703" s="170" t="s">
        <v>107</v>
      </c>
      <c r="R703" s="170" t="s">
        <v>107</v>
      </c>
      <c r="S703" s="43" t="str">
        <f ca="1">IF(P703="NA", "NA", IF(OR(O703="NA", P703=""), P703, O703/P703))</f>
        <v>NA</v>
      </c>
      <c r="T703" s="27">
        <f ca="1">O703*N703</f>
        <v>9680</v>
      </c>
      <c r="U703" s="171" t="s">
        <v>4257</v>
      </c>
      <c r="V703" s="171">
        <v>98767</v>
      </c>
      <c r="W703" s="171" t="s">
        <v>3369</v>
      </c>
      <c r="X703" s="2" t="str" cm="1">
        <f t="array" aca="1" ref="X703" ca="1">IF(B703="","",IF(MAX(IF(B:B=B703,C:C))=C703,"Y","N"))</f>
        <v>N</v>
      </c>
      <c r="Y703" s="26"/>
      <c r="Z703" s="172"/>
      <c r="AE703" s="2" t="s">
        <v>7992</v>
      </c>
    </row>
    <row r="704" spans="1:31" hidden="1" x14ac:dyDescent="0.25">
      <c r="A704" s="115">
        <f ca="1">INDEX('1.MetaData'!A:A, MATCH($E704, '1.MetaData'!$B:$B, 0))</f>
        <v>640</v>
      </c>
      <c r="B704" s="245" t="s">
        <v>4260</v>
      </c>
      <c r="C704" s="14">
        <v>1</v>
      </c>
      <c r="D704" s="14" t="s">
        <v>70</v>
      </c>
      <c r="E704" s="1" t="str">
        <f ca="1">VLOOKUP(B704,'2.Tissue'!$B:$D,2,FALSE)</f>
        <v>OG640</v>
      </c>
      <c r="F704" s="80" t="str">
        <f ca="1">IF(C704&gt;1,_xlfn.CONCAT(B704,"_D",C704),_xlfn.CONCAT(B704,"_D"))</f>
        <v>OG640F_D</v>
      </c>
      <c r="G704" s="58" t="str">
        <f ca="1">VLOOKUP($E704,'1.MetaData'!$B:$H,3,FALSE)</f>
        <v>Galeocerdo cuvier</v>
      </c>
      <c r="H704" s="40" t="str">
        <f ca="1">VLOOKUP($E704,'1.MetaData'!$B:$H,4,FALSE)</f>
        <v>Tiger shark</v>
      </c>
      <c r="I704" s="194">
        <f ca="1">VLOOKUP(DNAEXT[[#This Row],[Sample ID]],'2.Tissue'!B:N,13,FALSE)</f>
        <v>0</v>
      </c>
      <c r="J704" s="45" t="s">
        <v>3374</v>
      </c>
      <c r="K704" s="173">
        <v>45253</v>
      </c>
      <c r="L704" s="26" t="s">
        <v>4241</v>
      </c>
      <c r="M704" s="26" t="s">
        <v>3376</v>
      </c>
      <c r="N704" s="169">
        <v>200</v>
      </c>
      <c r="O704" s="170">
        <v>150</v>
      </c>
      <c r="P704" s="170"/>
      <c r="Q704" s="170"/>
      <c r="R704" s="170"/>
      <c r="S704" s="43">
        <f ca="1">IF(P704="NA", "NA", IF(OR(O704="NA", P704=""), P704, O704/P704))</f>
        <v>0</v>
      </c>
      <c r="T704" s="27">
        <f ca="1">O704*N704</f>
        <v>30000</v>
      </c>
      <c r="U704" s="26"/>
      <c r="V704" s="171"/>
      <c r="W704" s="26" t="s">
        <v>3369</v>
      </c>
      <c r="X704" s="2" t="str" cm="1">
        <f t="array" aca="1" ref="X704" ca="1">IF(B704="","",IF(MAX(IF(B:B=B704,C:C))=C704,"Y","N"))</f>
        <v>Y</v>
      </c>
      <c r="Y704" s="2"/>
      <c r="Z704" s="172"/>
      <c r="AA704" s="2"/>
    </row>
    <row r="705" spans="1:32" hidden="1" x14ac:dyDescent="0.25">
      <c r="A705" s="115">
        <f ca="1">INDEX('1.MetaData'!A:A, MATCH($E705, '1.MetaData'!$B:$B, 0))</f>
        <v>641</v>
      </c>
      <c r="B705" s="245" t="s">
        <v>4261</v>
      </c>
      <c r="C705" s="14">
        <v>1</v>
      </c>
      <c r="D705" s="14" t="s">
        <v>70</v>
      </c>
      <c r="E705" s="1" t="str">
        <f ca="1">VLOOKUP(B705,'2.Tissue'!$B:$D,2,FALSE)</f>
        <v>OG641</v>
      </c>
      <c r="F705" s="80" t="str">
        <f ca="1">IF(C705&gt;1,_xlfn.CONCAT(B705,"_D",C705),_xlfn.CONCAT(B705,"_D"))</f>
        <v>OG641F_D</v>
      </c>
      <c r="G705" s="58" t="str">
        <f ca="1">VLOOKUP($E705,'1.MetaData'!$B:$H,3,FALSE)</f>
        <v>Galeocerdo cuvier</v>
      </c>
      <c r="H705" s="40" t="str">
        <f ca="1">VLOOKUP($E705,'1.MetaData'!$B:$H,4,FALSE)</f>
        <v>Tiger shark</v>
      </c>
      <c r="I705" s="194">
        <f ca="1">VLOOKUP(DNAEXT[[#This Row],[Sample ID]],'2.Tissue'!B:N,13,FALSE)</f>
        <v>0</v>
      </c>
      <c r="J705" s="45" t="s">
        <v>3374</v>
      </c>
      <c r="K705" s="173">
        <v>45253</v>
      </c>
      <c r="L705" s="26" t="s">
        <v>4241</v>
      </c>
      <c r="M705" s="26" t="s">
        <v>3376</v>
      </c>
      <c r="N705" s="169">
        <v>200</v>
      </c>
      <c r="O705" s="170">
        <v>85.6</v>
      </c>
      <c r="P705" s="170"/>
      <c r="Q705" s="170"/>
      <c r="R705" s="170"/>
      <c r="S705" s="43">
        <f ca="1">IF(P705="NA", "NA", IF(OR(O705="NA", P705=""), P705, O705/P705))</f>
        <v>0</v>
      </c>
      <c r="T705" s="27">
        <f ca="1">O705*N705</f>
        <v>17120</v>
      </c>
      <c r="U705" s="26"/>
      <c r="V705" s="171"/>
      <c r="W705" s="26" t="s">
        <v>3369</v>
      </c>
      <c r="X705" s="2" t="str" cm="1">
        <f t="array" aca="1" ref="X705" ca="1">IF(B705="","",IF(MAX(IF(B:B=B705,C:C))=C705,"Y","N"))</f>
        <v>Y</v>
      </c>
      <c r="Y705" s="2"/>
      <c r="Z705" s="172"/>
      <c r="AA705" s="2"/>
    </row>
    <row r="706" spans="1:32" hidden="1" x14ac:dyDescent="0.25">
      <c r="A706" s="115">
        <f ca="1">INDEX('1.MetaData'!A:A, MATCH($E706, '1.MetaData'!$B:$B, 0))</f>
        <v>642</v>
      </c>
      <c r="B706" s="245" t="s">
        <v>4262</v>
      </c>
      <c r="C706" s="14">
        <v>1</v>
      </c>
      <c r="D706" s="14" t="s">
        <v>70</v>
      </c>
      <c r="E706" s="1" t="str">
        <f ca="1">VLOOKUP(B706,'2.Tissue'!$B:$D,2,FALSE)</f>
        <v>OG642</v>
      </c>
      <c r="F706" s="80" t="str">
        <f ca="1">IF(C706&gt;1,_xlfn.CONCAT(B706,"_D",C706),_xlfn.CONCAT(B706,"_D"))</f>
        <v>OG642F_D</v>
      </c>
      <c r="G706" s="58" t="str">
        <f ca="1">VLOOKUP($E706,'1.MetaData'!$B:$H,3,FALSE)</f>
        <v>Galeocerdo cuvier</v>
      </c>
      <c r="H706" s="40" t="str">
        <f ca="1">VLOOKUP($E706,'1.MetaData'!$B:$H,4,FALSE)</f>
        <v>Tiger shark</v>
      </c>
      <c r="I706" s="194">
        <f ca="1">VLOOKUP(DNAEXT[[#This Row],[Sample ID]],'2.Tissue'!B:N,13,FALSE)</f>
        <v>0</v>
      </c>
      <c r="J706" s="45" t="s">
        <v>3374</v>
      </c>
      <c r="K706" s="173">
        <v>45253</v>
      </c>
      <c r="L706" s="26" t="s">
        <v>4241</v>
      </c>
      <c r="M706" s="26" t="s">
        <v>3376</v>
      </c>
      <c r="N706" s="169">
        <v>200</v>
      </c>
      <c r="O706" s="170">
        <v>91.7</v>
      </c>
      <c r="P706" s="170"/>
      <c r="Q706" s="170"/>
      <c r="R706" s="170"/>
      <c r="S706" s="43">
        <f ca="1">IF(P706="NA", "NA", IF(OR(O706="NA", P706=""), P706, O706/P706))</f>
        <v>0</v>
      </c>
      <c r="T706" s="27">
        <f ca="1">O706*N706</f>
        <v>18340</v>
      </c>
      <c r="U706" s="26"/>
      <c r="V706" s="171"/>
      <c r="W706" s="26" t="s">
        <v>3369</v>
      </c>
      <c r="X706" s="2" t="str" cm="1">
        <f t="array" aca="1" ref="X706" ca="1">IF(B706="","",IF(MAX(IF(B:B=B706,C:C))=C706,"Y","N"))</f>
        <v>Y</v>
      </c>
      <c r="Y706" s="2"/>
      <c r="Z706" s="172"/>
      <c r="AA706" s="2"/>
    </row>
    <row r="707" spans="1:32" hidden="1" x14ac:dyDescent="0.25">
      <c r="A707" s="115">
        <f ca="1">INDEX('1.MetaData'!A:A, MATCH($E707, '1.MetaData'!$B:$B, 0))</f>
        <v>643</v>
      </c>
      <c r="B707" s="245" t="s">
        <v>4263</v>
      </c>
      <c r="C707" s="14">
        <v>1</v>
      </c>
      <c r="D707" s="14" t="s">
        <v>70</v>
      </c>
      <c r="E707" s="1" t="str">
        <f ca="1">VLOOKUP(B707,'2.Tissue'!$B:$D,2,FALSE)</f>
        <v>OG643</v>
      </c>
      <c r="F707" s="80" t="str">
        <f ca="1">IF(C707&gt;1,_xlfn.CONCAT(B707,"_D",C707),_xlfn.CONCAT(B707,"_D"))</f>
        <v>OG643F_D</v>
      </c>
      <c r="G707" s="58" t="str">
        <f ca="1">VLOOKUP($E707,'1.MetaData'!$B:$H,3,FALSE)</f>
        <v>Galeocerdo cuvier</v>
      </c>
      <c r="H707" s="40" t="str">
        <f ca="1">VLOOKUP($E707,'1.MetaData'!$B:$H,4,FALSE)</f>
        <v>Tiger shark</v>
      </c>
      <c r="I707" s="194">
        <f ca="1">VLOOKUP(DNAEXT[[#This Row],[Sample ID]],'2.Tissue'!B:N,13,FALSE)</f>
        <v>0</v>
      </c>
      <c r="J707" s="45" t="s">
        <v>3374</v>
      </c>
      <c r="K707" s="173">
        <v>45253</v>
      </c>
      <c r="L707" s="26" t="s">
        <v>4241</v>
      </c>
      <c r="M707" s="26" t="s">
        <v>3376</v>
      </c>
      <c r="N707" s="169">
        <v>200</v>
      </c>
      <c r="O707" s="170">
        <v>77</v>
      </c>
      <c r="P707" s="170"/>
      <c r="Q707" s="170"/>
      <c r="R707" s="170"/>
      <c r="S707" s="43">
        <f ca="1">IF(P707="NA", "NA", IF(OR(O707="NA", P707=""), P707, O707/P707))</f>
        <v>0</v>
      </c>
      <c r="T707" s="27">
        <f ca="1">O707*N707</f>
        <v>15400</v>
      </c>
      <c r="U707" s="26"/>
      <c r="V707" s="171"/>
      <c r="W707" s="26" t="s">
        <v>3369</v>
      </c>
      <c r="X707" s="2" t="str" cm="1">
        <f t="array" aca="1" ref="X707" ca="1">IF(B707="","",IF(MAX(IF(B:B=B707,C:C))=C707,"Y","N"))</f>
        <v>Y</v>
      </c>
      <c r="Y707" s="2"/>
      <c r="Z707" s="172"/>
      <c r="AA707" s="2"/>
    </row>
    <row r="708" spans="1:32" hidden="1" x14ac:dyDescent="0.25">
      <c r="A708" s="115">
        <f ca="1">INDEX('1.MetaData'!A:A, MATCH($E708, '1.MetaData'!$B:$B, 0))</f>
        <v>644</v>
      </c>
      <c r="B708" s="245" t="s">
        <v>4264</v>
      </c>
      <c r="C708" s="14">
        <v>1</v>
      </c>
      <c r="D708" s="14" t="s">
        <v>70</v>
      </c>
      <c r="E708" s="1" t="str">
        <f ca="1">VLOOKUP(B708,'2.Tissue'!$B:$D,2,FALSE)</f>
        <v>OG644</v>
      </c>
      <c r="F708" s="80" t="str">
        <f ca="1">IF(C708&gt;1,_xlfn.CONCAT(B708,"_D",C708),_xlfn.CONCAT(B708,"_D"))</f>
        <v>OG644F_D</v>
      </c>
      <c r="G708" s="58" t="str">
        <f ca="1">VLOOKUP($E708,'1.MetaData'!$B:$H,3,FALSE)</f>
        <v>Galeocerdo cuvier</v>
      </c>
      <c r="H708" s="40" t="str">
        <f ca="1">VLOOKUP($E708,'1.MetaData'!$B:$H,4,FALSE)</f>
        <v>Tiger shark</v>
      </c>
      <c r="I708" s="194">
        <f ca="1">VLOOKUP(DNAEXT[[#This Row],[Sample ID]],'2.Tissue'!B:N,13,FALSE)</f>
        <v>0</v>
      </c>
      <c r="J708" s="45" t="s">
        <v>3374</v>
      </c>
      <c r="K708" s="173">
        <v>45253</v>
      </c>
      <c r="L708" s="26" t="s">
        <v>4241</v>
      </c>
      <c r="M708" s="26" t="s">
        <v>3376</v>
      </c>
      <c r="N708" s="169">
        <v>200</v>
      </c>
      <c r="O708" s="170">
        <v>111</v>
      </c>
      <c r="P708" s="170"/>
      <c r="Q708" s="170"/>
      <c r="R708" s="170"/>
      <c r="S708" s="43">
        <f ca="1">IF(P708="NA", "NA", IF(OR(O708="NA", P708=""), P708, O708/P708))</f>
        <v>0</v>
      </c>
      <c r="T708" s="27">
        <f ca="1">O708*N708</f>
        <v>22200</v>
      </c>
      <c r="U708" s="26"/>
      <c r="V708" s="171"/>
      <c r="W708" s="26" t="s">
        <v>3369</v>
      </c>
      <c r="X708" s="2" t="str" cm="1">
        <f t="array" aca="1" ref="X708" ca="1">IF(B708="","",IF(MAX(IF(B:B=B708,C:C))=C708,"Y","N"))</f>
        <v>Y</v>
      </c>
      <c r="Y708" s="2"/>
      <c r="Z708" s="172"/>
      <c r="AA708" s="2"/>
    </row>
    <row r="709" spans="1:32" x14ac:dyDescent="0.25">
      <c r="A709" s="115">
        <f ca="1">INDEX('1.MetaData'!A:A, MATCH($E709, '1.MetaData'!$B:$B, 0))</f>
        <v>639</v>
      </c>
      <c r="B709" s="245" t="s">
        <v>4255</v>
      </c>
      <c r="C709" s="14">
        <v>3</v>
      </c>
      <c r="D709" s="14" t="s">
        <v>70</v>
      </c>
      <c r="E709" s="1" t="str">
        <f ca="1">VLOOKUP(B709,'2.Tissue'!$B:$D,2,FALSE)</f>
        <v>OG639</v>
      </c>
      <c r="F709" s="80" t="str">
        <f ca="1">IF(C709&gt;1,_xlfn.CONCAT(B709,"_D",C709),_xlfn.CONCAT(B709,"_D"))</f>
        <v>OG639B_D3</v>
      </c>
      <c r="G709" s="58" t="str">
        <f ca="1">VLOOKUP($E709,'1.MetaData'!$B:$H,3,FALSE)</f>
        <v>Galeocerdo cuvier</v>
      </c>
      <c r="H709" s="58" t="str">
        <f ca="1">VLOOKUP($E709,'1.MetaData'!$B:$H,4,FALSE)</f>
        <v>Tiger shark</v>
      </c>
      <c r="I709" s="194">
        <f ca="1">VLOOKUP(DNAEXT[[#This Row],[Sample ID]],'2.Tissue'!B:N,13,FALSE)</f>
        <v>0</v>
      </c>
      <c r="J709" s="45" t="s">
        <v>3431</v>
      </c>
      <c r="K709" s="173">
        <v>45352</v>
      </c>
      <c r="L709" s="173" t="s">
        <v>4256</v>
      </c>
      <c r="M709" s="26" t="s">
        <v>3380</v>
      </c>
      <c r="N709" s="169">
        <v>100</v>
      </c>
      <c r="O709" s="329">
        <v>16</v>
      </c>
      <c r="P709" s="170" t="s">
        <v>107</v>
      </c>
      <c r="Q709" s="170" t="s">
        <v>107</v>
      </c>
      <c r="R709" s="170" t="s">
        <v>107</v>
      </c>
      <c r="S709" s="43" t="str">
        <f ca="1">IF(P709="NA", "NA", IF(OR(O709="NA", P709=""), P709, O709/P709))</f>
        <v>NA</v>
      </c>
      <c r="T709" s="27">
        <f ca="1">O709*N709</f>
        <v>1600</v>
      </c>
      <c r="U709" s="171" t="s">
        <v>4257</v>
      </c>
      <c r="V709" s="171">
        <v>68823</v>
      </c>
      <c r="W709" s="171" t="s">
        <v>3369</v>
      </c>
      <c r="X709" s="2" t="str" cm="1">
        <f t="array" aca="1" ref="X709" ca="1">IF(B709="","",IF(MAX(IF(B:B=B709,C:C))=C709,"Y","N"))</f>
        <v>N</v>
      </c>
      <c r="Y709" s="26"/>
      <c r="Z709" s="172"/>
      <c r="AE709" s="2" t="s">
        <v>7992</v>
      </c>
    </row>
    <row r="710" spans="1:32" x14ac:dyDescent="0.25">
      <c r="A710" s="115">
        <f ca="1">INDEX('1.MetaData'!A:A, MATCH($E710, '1.MetaData'!$B:$B, 0))</f>
        <v>645</v>
      </c>
      <c r="B710" s="245" t="s">
        <v>4265</v>
      </c>
      <c r="C710" s="14">
        <v>1</v>
      </c>
      <c r="D710" s="14" t="s">
        <v>70</v>
      </c>
      <c r="E710" s="1" t="str">
        <f ca="1">VLOOKUP(B710,'2.Tissue'!$B:$D,2,FALSE)</f>
        <v>OG645</v>
      </c>
      <c r="F710" s="80" t="str">
        <f ca="1">IF(C710&gt;1,_xlfn.CONCAT(B710,"_D",C710),_xlfn.CONCAT(B710,"_D"))</f>
        <v>OG645H_D</v>
      </c>
      <c r="G710" s="58" t="str">
        <f ca="1">VLOOKUP($E710,'1.MetaData'!$B:$H,3,FALSE)</f>
        <v>Thunnus obesus</v>
      </c>
      <c r="H710" s="58" t="str">
        <f ca="1">VLOOKUP($E710,'1.MetaData'!$B:$H,4,FALSE)</f>
        <v>Bigeye tuna</v>
      </c>
      <c r="I710" s="194" t="str">
        <f ca="1">VLOOKUP(DNAEXT[[#This Row],[Sample ID]],'2.Tissue'!B:N,13,FALSE)</f>
        <v>Tissue Box 9</v>
      </c>
      <c r="J710" s="45" t="s">
        <v>3366</v>
      </c>
      <c r="K710" s="173">
        <v>45386</v>
      </c>
      <c r="L710" s="168" t="s">
        <v>4266</v>
      </c>
      <c r="M710" s="26" t="s">
        <v>3380</v>
      </c>
      <c r="N710" s="169">
        <v>200</v>
      </c>
      <c r="O710" s="170">
        <v>46.8</v>
      </c>
      <c r="P710" s="170" t="s">
        <v>107</v>
      </c>
      <c r="Q710" s="170">
        <v>1.98</v>
      </c>
      <c r="R710" s="170">
        <v>2.79</v>
      </c>
      <c r="S710" s="43" t="str">
        <f ca="1">IF(P710="NA", "NA", IF(OR(O710="NA", P710=""), P710, O710/P710))</f>
        <v>NA</v>
      </c>
      <c r="T710" s="27">
        <f ca="1">O710*N710</f>
        <v>9360</v>
      </c>
      <c r="U710" s="171" t="s">
        <v>4267</v>
      </c>
      <c r="V710" s="171">
        <v>9799</v>
      </c>
      <c r="W710" s="171" t="s">
        <v>3369</v>
      </c>
      <c r="X710" s="2" t="str" cm="1">
        <f t="array" aca="1" ref="X710" ca="1">IF(B710="","",IF(MAX(IF(B:B=B710,C:C))=C710,"Y","N"))</f>
        <v>Y</v>
      </c>
      <c r="Y710" s="26"/>
      <c r="Z710" s="172" t="s">
        <v>4268</v>
      </c>
      <c r="AE710" s="2" t="s">
        <v>7993</v>
      </c>
    </row>
    <row r="711" spans="1:32" x14ac:dyDescent="0.25">
      <c r="A711" s="115">
        <f ca="1">INDEX('1.MetaData'!A:A, MATCH($E711, '1.MetaData'!$B:$B, 0))</f>
        <v>646</v>
      </c>
      <c r="B711" s="245" t="s">
        <v>4269</v>
      </c>
      <c r="C711" s="14">
        <v>1</v>
      </c>
      <c r="D711" s="14" t="s">
        <v>70</v>
      </c>
      <c r="E711" s="1" t="str">
        <f ca="1">VLOOKUP(B711,'2.Tissue'!$B:$D,2,FALSE)</f>
        <v>OG646</v>
      </c>
      <c r="F711" s="80" t="str">
        <f ca="1">IF(C711&gt;1,_xlfn.CONCAT(B711,"_D",C711),_xlfn.CONCAT(B711,"_D"))</f>
        <v>OG646G_D</v>
      </c>
      <c r="G711" s="58" t="str">
        <f ca="1">VLOOKUP($E711,'1.MetaData'!$B:$H,3,FALSE)</f>
        <v>Pristipomoides auricilla</v>
      </c>
      <c r="H711" s="58" t="str">
        <f ca="1">VLOOKUP($E711,'1.MetaData'!$B:$H,4,FALSE)</f>
        <v>Goldflag jobfish</v>
      </c>
      <c r="I711" s="194" t="str">
        <f ca="1">VLOOKUP(DNAEXT[[#This Row],[Sample ID]],'2.Tissue'!B:N,13,FALSE)</f>
        <v>Tissue Box 9</v>
      </c>
      <c r="J711" s="45" t="s">
        <v>3366</v>
      </c>
      <c r="K711" s="173">
        <v>45362</v>
      </c>
      <c r="L711" s="168" t="s">
        <v>3623</v>
      </c>
      <c r="M711" s="26" t="s">
        <v>3380</v>
      </c>
      <c r="N711" s="169">
        <v>120</v>
      </c>
      <c r="O711" s="170">
        <v>300</v>
      </c>
      <c r="P711" s="170">
        <v>299.39999999999998</v>
      </c>
      <c r="Q711" s="170">
        <v>1.92</v>
      </c>
      <c r="R711" s="170">
        <v>2.38</v>
      </c>
      <c r="S711" s="43">
        <f ca="1">IF(P711="NA", "NA", IF(OR(O711="NA", P711=""), P711, O711/P711))</f>
        <v>1.0020040080160322</v>
      </c>
      <c r="T711" s="27">
        <f ca="1">O711*N711</f>
        <v>36000</v>
      </c>
      <c r="U711" s="171" t="s">
        <v>3624</v>
      </c>
      <c r="V711" s="171">
        <v>14523</v>
      </c>
      <c r="W711" s="171" t="s">
        <v>3369</v>
      </c>
      <c r="X711" s="2" t="str" cm="1">
        <f t="array" aca="1" ref="X711" ca="1">IF(B711="","",IF(MAX(IF(B:B=B711,C:C))=C711,"Y","N"))</f>
        <v>Y</v>
      </c>
      <c r="Y711" s="26"/>
      <c r="Z711" s="172"/>
      <c r="AE711" s="2" t="s">
        <v>7993</v>
      </c>
    </row>
    <row r="712" spans="1:32" x14ac:dyDescent="0.25">
      <c r="A712" s="115">
        <f ca="1">INDEX('1.MetaData'!A:A, MATCH($E712, '1.MetaData'!$B:$B, 0))</f>
        <v>647</v>
      </c>
      <c r="B712" s="245" t="s">
        <v>4270</v>
      </c>
      <c r="C712" s="14">
        <v>1</v>
      </c>
      <c r="D712" s="14" t="s">
        <v>70</v>
      </c>
      <c r="E712" s="1" t="str">
        <f ca="1">VLOOKUP(B712,'2.Tissue'!$B:$D,2,FALSE)</f>
        <v>OG647</v>
      </c>
      <c r="F712" s="80" t="str">
        <f ca="1">IF(C712&gt;1,_xlfn.CONCAT(B712,"_D",C712),_xlfn.CONCAT(B712,"_D"))</f>
        <v>OG647H_D</v>
      </c>
      <c r="G712" s="58" t="str">
        <f ca="1">VLOOKUP($E712,'1.MetaData'!$B:$H,3,FALSE)</f>
        <v>Etelis carbunculus</v>
      </c>
      <c r="H712" s="58" t="str">
        <f ca="1">VLOOKUP($E712,'1.MetaData'!$B:$H,4,FALSE)</f>
        <v>Ruby snapper</v>
      </c>
      <c r="I712" s="194" t="str">
        <f ca="1">VLOOKUP(DNAEXT[[#This Row],[Sample ID]],'2.Tissue'!B:N,13,FALSE)</f>
        <v>Tissue Box 9</v>
      </c>
      <c r="J712" s="45" t="s">
        <v>3366</v>
      </c>
      <c r="K712" s="173">
        <v>45362</v>
      </c>
      <c r="L712" s="168" t="s">
        <v>3623</v>
      </c>
      <c r="M712" s="26" t="s">
        <v>3380</v>
      </c>
      <c r="N712" s="169">
        <v>120</v>
      </c>
      <c r="O712" s="170">
        <v>120</v>
      </c>
      <c r="P712" s="170">
        <v>132.1</v>
      </c>
      <c r="Q712" s="170">
        <v>1.9</v>
      </c>
      <c r="R712" s="170">
        <v>2.17</v>
      </c>
      <c r="S712" s="43">
        <f ca="1">IF(P712="NA", "NA", IF(OR(O712="NA", P712=""), P712, O712/P712))</f>
        <v>0.90840272520817567</v>
      </c>
      <c r="T712" s="27">
        <f ca="1">O712*N712</f>
        <v>14400</v>
      </c>
      <c r="U712" s="171" t="s">
        <v>3624</v>
      </c>
      <c r="V712" s="171">
        <v>106701</v>
      </c>
      <c r="W712" s="171" t="s">
        <v>3369</v>
      </c>
      <c r="X712" s="2" t="str" cm="1">
        <f t="array" aca="1" ref="X712" ca="1">IF(B712="","",IF(MAX(IF(B:B=B712,C:C))=C712,"Y","N"))</f>
        <v>Y</v>
      </c>
      <c r="Y712" s="26"/>
      <c r="Z712" s="172"/>
      <c r="AE712" s="2" t="s">
        <v>7993</v>
      </c>
    </row>
    <row r="713" spans="1:32" x14ac:dyDescent="0.25">
      <c r="A713" s="335">
        <f ca="1">INDEX('1.MetaData'!A:A, MATCH($E713, '1.MetaData'!$B:$B, 0))</f>
        <v>648</v>
      </c>
      <c r="B713" s="336" t="s">
        <v>7911</v>
      </c>
      <c r="C713" s="337">
        <v>1</v>
      </c>
      <c r="D713" s="337" t="s">
        <v>3384</v>
      </c>
      <c r="E713" s="338" t="str">
        <f ca="1">VLOOKUP(B713,'2.Tissue'!$B:$D,2,FALSE)</f>
        <v>OG648</v>
      </c>
      <c r="F713" s="339" t="str">
        <f ca="1">IF(C713&gt;1,_xlfn.CONCAT(B713,"_D",C713),_xlfn.CONCAT(B713,"_D"))</f>
        <v>OG648G_D</v>
      </c>
      <c r="G713" s="340" t="str">
        <f ca="1">VLOOKUP($E713,'1.MetaData'!$B:$H,3,FALSE)</f>
        <v>Saloptia powelli</v>
      </c>
      <c r="H713" s="340" t="str">
        <f ca="1">VLOOKUP($E713,'1.MetaData'!$B:$H,4,FALSE)</f>
        <v>Golden grouper</v>
      </c>
      <c r="I713" s="341" t="str">
        <f ca="1">VLOOKUP(DNAEXT[[#This Row],[Sample ID]],'2.Tissue'!B:N,13,FALSE)</f>
        <v>Tissue Box 9</v>
      </c>
      <c r="J713" s="342" t="s">
        <v>3366</v>
      </c>
      <c r="K713" s="343">
        <v>45664</v>
      </c>
      <c r="L713" s="344" t="s">
        <v>7929</v>
      </c>
      <c r="M713" s="333" t="s">
        <v>3380</v>
      </c>
      <c r="N713" s="345">
        <v>60</v>
      </c>
      <c r="O713" s="346">
        <v>530</v>
      </c>
      <c r="P713" s="346">
        <v>76.2</v>
      </c>
      <c r="Q713" s="346">
        <v>1.2</v>
      </c>
      <c r="R713" s="346">
        <v>0.5</v>
      </c>
      <c r="S713" s="347">
        <f ca="1">IF(P713="NA", "NA", IF(OR(O713="NA", P713=""), P713, O713/P713))</f>
        <v>6.955380577427821</v>
      </c>
      <c r="T713" s="348">
        <f ca="1">O713*N713</f>
        <v>31800</v>
      </c>
      <c r="U713" s="349" t="s">
        <v>7945</v>
      </c>
      <c r="V713" s="349" t="s">
        <v>7946</v>
      </c>
      <c r="W713" s="349" t="s">
        <v>3565</v>
      </c>
      <c r="X713" s="350" t="str" cm="1">
        <f t="array" aca="1" ref="X713" ca="1">IF(B713="","",IF(MAX(IF(B:B=B713,C:C))=C713,"Y","N"))</f>
        <v>N</v>
      </c>
      <c r="Y713" s="333"/>
      <c r="Z713" s="351" t="s">
        <v>7947</v>
      </c>
      <c r="AA713" s="333"/>
      <c r="AB713" s="334"/>
      <c r="AC713" s="334"/>
      <c r="AD713" s="334"/>
      <c r="AE713" s="2" t="s">
        <v>7994</v>
      </c>
      <c r="AF713" s="352"/>
    </row>
    <row r="714" spans="1:32" x14ac:dyDescent="0.25">
      <c r="A714" s="115">
        <f ca="1">INDEX('1.MetaData'!A:A, MATCH($E714, '1.MetaData'!$B:$B, 0))</f>
        <v>649</v>
      </c>
      <c r="B714" s="245" t="s">
        <v>4271</v>
      </c>
      <c r="C714" s="14">
        <v>1</v>
      </c>
      <c r="D714" s="14" t="s">
        <v>70</v>
      </c>
      <c r="E714" s="1" t="str">
        <f ca="1">VLOOKUP(B714,'2.Tissue'!$B:$D,2,FALSE)</f>
        <v>OG649</v>
      </c>
      <c r="F714" s="80" t="str">
        <f ca="1">IF(C714&gt;1,_xlfn.CONCAT(B714,"_D",C714),_xlfn.CONCAT(B714,"_D"))</f>
        <v>OG649H_D</v>
      </c>
      <c r="G714" s="58" t="str">
        <f ca="1">VLOOKUP($E714,'1.MetaData'!$B:$H,3,FALSE)</f>
        <v>Caranx lugubris</v>
      </c>
      <c r="H714" s="58" t="str">
        <f ca="1">VLOOKUP($E714,'1.MetaData'!$B:$H,4,FALSE)</f>
        <v>Black trevally</v>
      </c>
      <c r="I714" s="194" t="str">
        <f ca="1">VLOOKUP(DNAEXT[[#This Row],[Sample ID]],'2.Tissue'!B:N,13,FALSE)</f>
        <v>Tissue Box 9</v>
      </c>
      <c r="J714" s="45" t="s">
        <v>3366</v>
      </c>
      <c r="K714" s="173">
        <v>45356</v>
      </c>
      <c r="L714" s="168" t="s">
        <v>4273</v>
      </c>
      <c r="M714" s="26" t="s">
        <v>3380</v>
      </c>
      <c r="N714" s="169">
        <v>150</v>
      </c>
      <c r="O714" s="170">
        <v>127</v>
      </c>
      <c r="P714" s="170">
        <v>149</v>
      </c>
      <c r="Q714" s="170" t="s">
        <v>4274</v>
      </c>
      <c r="R714" s="170" t="s">
        <v>4275</v>
      </c>
      <c r="S714" s="43">
        <f ca="1">IF(P714="NA", "NA", IF(OR(O714="NA", P714=""), P714, O714/P714))</f>
        <v>0.8523489932885906</v>
      </c>
      <c r="T714" s="27">
        <f ca="1">O714*N714</f>
        <v>19050</v>
      </c>
      <c r="U714" s="251" t="s">
        <v>4276</v>
      </c>
      <c r="V714" s="171" t="s">
        <v>4277</v>
      </c>
      <c r="W714" s="171" t="s">
        <v>3369</v>
      </c>
      <c r="X714" s="2" t="str" cm="1">
        <f t="array" aca="1" ref="X714" ca="1">IF(B714="","",IF(MAX(IF(B:B=B714,C:C))=C714,"Y","N"))</f>
        <v>N</v>
      </c>
      <c r="Y714" s="26"/>
      <c r="Z714" s="172"/>
      <c r="AE714" s="2" t="s">
        <v>7993</v>
      </c>
    </row>
    <row r="715" spans="1:32" x14ac:dyDescent="0.25">
      <c r="A715" s="115">
        <f ca="1">INDEX('1.MetaData'!A:A, MATCH($E715, '1.MetaData'!$B:$B, 0))</f>
        <v>649</v>
      </c>
      <c r="B715" s="245" t="s">
        <v>4271</v>
      </c>
      <c r="C715" s="14">
        <v>3</v>
      </c>
      <c r="D715" s="14" t="s">
        <v>70</v>
      </c>
      <c r="E715" s="1" t="str">
        <f ca="1">VLOOKUP(B715,'2.Tissue'!$B:$D,2,FALSE)</f>
        <v>OG649</v>
      </c>
      <c r="F715" s="276" t="str">
        <f ca="1">IF(C715&gt;1,_xlfn.CONCAT(B715,"_D",C715),_xlfn.CONCAT(B715,"_D"))</f>
        <v>OG649H_D3</v>
      </c>
      <c r="G715" s="58" t="str">
        <f ca="1">VLOOKUP($E715,'1.MetaData'!$B:$H,3,FALSE)</f>
        <v>Caranx lugubris</v>
      </c>
      <c r="H715" s="58" t="str">
        <f ca="1">VLOOKUP($E715,'1.MetaData'!$B:$H,4,FALSE)</f>
        <v>Black trevally</v>
      </c>
      <c r="I715" s="194" t="str">
        <f ca="1">VLOOKUP(DNAEXT[[#This Row],[Sample ID]],'2.Tissue'!B:N,13,FALSE)</f>
        <v>Tissue Box 9</v>
      </c>
      <c r="J715" s="45" t="s">
        <v>3366</v>
      </c>
      <c r="K715" s="173">
        <v>45485</v>
      </c>
      <c r="L715" s="168" t="s">
        <v>4278</v>
      </c>
      <c r="M715" s="26" t="s">
        <v>3380</v>
      </c>
      <c r="N715" s="169">
        <v>300</v>
      </c>
      <c r="O715" s="322">
        <v>115</v>
      </c>
      <c r="P715" s="170">
        <v>114.45</v>
      </c>
      <c r="Q715" s="170">
        <v>1.9</v>
      </c>
      <c r="R715" s="170" t="s">
        <v>3561</v>
      </c>
      <c r="S715" s="43">
        <f ca="1">IF(P715="NA", "NA", IF(OR(O715="NA", P715=""), P715, O715/P715))</f>
        <v>1.0048055919615553</v>
      </c>
      <c r="T715" s="27">
        <f ca="1">O715*N715</f>
        <v>34500</v>
      </c>
      <c r="U715" s="171" t="s">
        <v>4279</v>
      </c>
      <c r="V715" s="171"/>
      <c r="X715" s="2" t="str" cm="1">
        <f t="array" aca="1" ref="X715" ca="1">IF(B715="","",IF(MAX(IF(B:B=B715,C:C))=C715,"Y","N"))</f>
        <v>N</v>
      </c>
      <c r="Y715" s="26"/>
      <c r="Z715" s="172"/>
      <c r="AE715" s="2" t="s">
        <v>7993</v>
      </c>
    </row>
    <row r="716" spans="1:32" x14ac:dyDescent="0.25">
      <c r="A716" s="115">
        <f ca="1">INDEX('1.MetaData'!A:A, MATCH($E716, '1.MetaData'!$B:$B, 0))</f>
        <v>649</v>
      </c>
      <c r="B716" s="245" t="s">
        <v>4271</v>
      </c>
      <c r="C716" s="14">
        <v>4</v>
      </c>
      <c r="D716" s="14" t="s">
        <v>70</v>
      </c>
      <c r="E716" s="1" t="str">
        <f ca="1">VLOOKUP(B716,'2.Tissue'!$B:$D,2,FALSE)</f>
        <v>OG649</v>
      </c>
      <c r="F716" s="276" t="str">
        <f ca="1">IF(C716&gt;1,_xlfn.CONCAT(B716,"_D",C716),_xlfn.CONCAT(B716,"_D"))</f>
        <v>OG649H_D4</v>
      </c>
      <c r="G716" s="58" t="str">
        <f ca="1">VLOOKUP($E716,'1.MetaData'!$B:$H,3,FALSE)</f>
        <v>Caranx lugubris</v>
      </c>
      <c r="H716" s="58" t="str">
        <f ca="1">VLOOKUP($E716,'1.MetaData'!$B:$H,4,FALSE)</f>
        <v>Black trevally</v>
      </c>
      <c r="I716" s="194" t="str">
        <f ca="1">VLOOKUP(DNAEXT[[#This Row],[Sample ID]],'2.Tissue'!B:N,13,FALSE)</f>
        <v>Tissue Box 9</v>
      </c>
      <c r="J716" s="45" t="s">
        <v>3366</v>
      </c>
      <c r="K716" s="173">
        <v>45485</v>
      </c>
      <c r="L716" s="168" t="s">
        <v>4278</v>
      </c>
      <c r="M716" s="26" t="s">
        <v>3380</v>
      </c>
      <c r="N716" s="169">
        <v>300</v>
      </c>
      <c r="O716" s="323">
        <v>115</v>
      </c>
      <c r="P716" s="170">
        <v>103.85</v>
      </c>
      <c r="Q716" s="170">
        <v>1.9</v>
      </c>
      <c r="R716" s="170" t="s">
        <v>3561</v>
      </c>
      <c r="S716" s="43">
        <f ca="1">IF(P716="NA", "NA", IF(OR(O716="NA", P716=""), P716, O716/P716))</f>
        <v>1.1073663938372653</v>
      </c>
      <c r="T716" s="27">
        <f ca="1">O716*N716</f>
        <v>34500</v>
      </c>
      <c r="U716" s="171" t="s">
        <v>4279</v>
      </c>
      <c r="V716" s="171"/>
      <c r="X716" s="2" t="str" cm="1">
        <f t="array" aca="1" ref="X716" ca="1">IF(B716="","",IF(MAX(IF(B:B=B716,C:C))=C716,"Y","N"))</f>
        <v>Y</v>
      </c>
      <c r="Y716" s="26"/>
      <c r="Z716" s="172"/>
      <c r="AE716" s="2" t="s">
        <v>7993</v>
      </c>
    </row>
    <row r="717" spans="1:32" x14ac:dyDescent="0.25">
      <c r="A717" s="326">
        <f ca="1">INDEX('1.MetaData'!A:A, MATCH($E717, '1.MetaData'!$B:$B, 0))</f>
        <v>649</v>
      </c>
      <c r="B717" s="245" t="s">
        <v>4271</v>
      </c>
      <c r="C717" s="14">
        <v>2</v>
      </c>
      <c r="D717" s="14" t="s">
        <v>70</v>
      </c>
      <c r="E717" s="1" t="str">
        <f ca="1">VLOOKUP(B717,'2.Tissue'!$B:$D,2,FALSE)</f>
        <v>OG649</v>
      </c>
      <c r="F717" s="80" t="str">
        <f ca="1">IF(C717&gt;1,_xlfn.CONCAT(B717,"_D",C717),_xlfn.CONCAT(B717,"_D"))</f>
        <v>OG649H_D2</v>
      </c>
      <c r="G717" s="58" t="str">
        <f ca="1">VLOOKUP($E717,'1.MetaData'!$B:$H,3,FALSE)</f>
        <v>Caranx lugubris</v>
      </c>
      <c r="H717" s="58" t="str">
        <f ca="1">VLOOKUP($E717,'1.MetaData'!$B:$H,4,FALSE)</f>
        <v>Black trevally</v>
      </c>
      <c r="I717" s="194" t="str">
        <f ca="1">VLOOKUP(DNAEXT[[#This Row],[Sample ID]],'2.Tissue'!B:N,13,FALSE)</f>
        <v>Tissue Box 9</v>
      </c>
      <c r="J717" s="45" t="s">
        <v>3366</v>
      </c>
      <c r="K717" s="173">
        <v>45386</v>
      </c>
      <c r="L717" s="168" t="s">
        <v>4266</v>
      </c>
      <c r="M717" s="26" t="s">
        <v>3380</v>
      </c>
      <c r="N717" s="169">
        <v>200</v>
      </c>
      <c r="O717" s="170">
        <v>53.7</v>
      </c>
      <c r="P717" s="170" t="s">
        <v>107</v>
      </c>
      <c r="Q717" s="170">
        <v>1.91</v>
      </c>
      <c r="R717" s="170">
        <v>2.4</v>
      </c>
      <c r="S717" s="43" t="str">
        <f ca="1">IF(P717="NA", "NA", IF(OR(O717="NA", P717=""), P717, O717/P717))</f>
        <v>NA</v>
      </c>
      <c r="T717" s="27">
        <f ca="1">O717*N717</f>
        <v>10740</v>
      </c>
      <c r="U717" s="186" t="s">
        <v>4267</v>
      </c>
      <c r="V717" s="171">
        <v>19860</v>
      </c>
      <c r="W717" s="171" t="s">
        <v>3369</v>
      </c>
      <c r="X717" s="2" t="str" cm="1">
        <f t="array" aca="1" ref="X717" ca="1">IF(B717="","",IF(MAX(IF(B:B=B717,C:C))=C717,"Y","N"))</f>
        <v>N</v>
      </c>
      <c r="Y717" s="26"/>
      <c r="Z717" s="172" t="s">
        <v>4272</v>
      </c>
      <c r="AE717" s="2" t="s">
        <v>7993</v>
      </c>
    </row>
    <row r="718" spans="1:32" x14ac:dyDescent="0.25">
      <c r="A718" s="115">
        <f ca="1">INDEX('1.MetaData'!A:A, MATCH($E718, '1.MetaData'!$B:$B, 0))</f>
        <v>650</v>
      </c>
      <c r="B718" s="245" t="s">
        <v>4280</v>
      </c>
      <c r="C718" s="14">
        <v>1</v>
      </c>
      <c r="D718" s="14" t="s">
        <v>70</v>
      </c>
      <c r="E718" s="1" t="str">
        <f ca="1">VLOOKUP(B718,'2.Tissue'!$B:$D,2,FALSE)</f>
        <v>OG650</v>
      </c>
      <c r="F718" s="80" t="str">
        <f ca="1">IF(C718&gt;1,_xlfn.CONCAT(B718,"_D",C718),_xlfn.CONCAT(B718,"_D"))</f>
        <v>OG650H_D</v>
      </c>
      <c r="G718" s="58" t="str">
        <f ca="1">VLOOKUP($E718,'1.MetaData'!$B:$H,3,FALSE)</f>
        <v>Etelis coruscans</v>
      </c>
      <c r="H718" s="58" t="str">
        <f ca="1">VLOOKUP($E718,'1.MetaData'!$B:$H,4,FALSE)</f>
        <v>Flame snapper</v>
      </c>
      <c r="I718" s="194" t="str">
        <f ca="1">VLOOKUP(DNAEXT[[#This Row],[Sample ID]],'2.Tissue'!B:N,13,FALSE)</f>
        <v>Tissue Box 9</v>
      </c>
      <c r="J718" s="45" t="s">
        <v>3366</v>
      </c>
      <c r="K718" s="173">
        <v>45341</v>
      </c>
      <c r="L718" s="168" t="s">
        <v>4281</v>
      </c>
      <c r="M718" s="26" t="s">
        <v>3380</v>
      </c>
      <c r="N718" s="169">
        <v>120</v>
      </c>
      <c r="O718" s="170">
        <v>225</v>
      </c>
      <c r="P718" s="170" t="s">
        <v>107</v>
      </c>
      <c r="Q718" s="170">
        <v>1.89</v>
      </c>
      <c r="R718" s="170">
        <v>2.2999999999999998</v>
      </c>
      <c r="S718" s="43" t="str">
        <f ca="1">IF(P718="NA", "NA", IF(OR(O718="NA", P718=""), P718, O718/P718))</f>
        <v>NA</v>
      </c>
      <c r="T718" s="27">
        <f ca="1">O718*N718</f>
        <v>27000</v>
      </c>
      <c r="U718" s="186" t="s">
        <v>4282</v>
      </c>
      <c r="V718" s="171">
        <v>20000</v>
      </c>
      <c r="W718" s="171" t="s">
        <v>3369</v>
      </c>
      <c r="X718" s="2" t="str" cm="1">
        <f t="array" aca="1" ref="X718" ca="1">IF(B718="","",IF(MAX(IF(B:B=B718,C:C))=C718,"Y","N"))</f>
        <v>Y</v>
      </c>
      <c r="Y718" s="26"/>
      <c r="Z718" s="172" t="s">
        <v>4283</v>
      </c>
      <c r="AE718" s="2" t="s">
        <v>7993</v>
      </c>
    </row>
    <row r="719" spans="1:32" x14ac:dyDescent="0.25">
      <c r="A719" s="115">
        <f ca="1">INDEX('1.MetaData'!A:A, MATCH($E719, '1.MetaData'!$B:$B, 0))</f>
        <v>651</v>
      </c>
      <c r="B719" s="245" t="s">
        <v>4284</v>
      </c>
      <c r="C719" s="14">
        <v>2</v>
      </c>
      <c r="D719" s="14" t="s">
        <v>70</v>
      </c>
      <c r="E719" s="1" t="str">
        <f ca="1">VLOOKUP(B719,'2.Tissue'!$B:$D,2,FALSE)</f>
        <v>OG651</v>
      </c>
      <c r="F719" s="80" t="str">
        <f ca="1">IF(C719&gt;1,_xlfn.CONCAT(B719,"_D",C719),_xlfn.CONCAT(B719,"_D"))</f>
        <v>OG651H_D2</v>
      </c>
      <c r="G719" s="58" t="str">
        <f ca="1">VLOOKUP($E719,'1.MetaData'!$B:$H,3,FALSE)</f>
        <v>Pristipomoides zonatus</v>
      </c>
      <c r="H719" s="58" t="str">
        <f ca="1">VLOOKUP($E719,'1.MetaData'!$B:$H,4,FALSE)</f>
        <v>Oblique-banded snapper</v>
      </c>
      <c r="I719" s="194" t="str">
        <f ca="1">VLOOKUP(DNAEXT[[#This Row],[Sample ID]],'2.Tissue'!B:N,13,FALSE)</f>
        <v>Tissue Box 9</v>
      </c>
      <c r="J719" s="45" t="s">
        <v>3366</v>
      </c>
      <c r="K719" s="173">
        <v>45373</v>
      </c>
      <c r="L719" s="26" t="s">
        <v>3556</v>
      </c>
      <c r="M719" s="26" t="s">
        <v>3380</v>
      </c>
      <c r="N719" s="169">
        <v>120</v>
      </c>
      <c r="O719" s="170">
        <v>246</v>
      </c>
      <c r="P719" s="170">
        <v>194</v>
      </c>
      <c r="Q719" s="170">
        <v>1.9</v>
      </c>
      <c r="R719" s="170">
        <v>2.14</v>
      </c>
      <c r="S719" s="43">
        <f ca="1">IF(P719="NA", "NA", IF(OR(O719="NA", P719=""), P719, O719/P719))</f>
        <v>1.268041237113402</v>
      </c>
      <c r="T719" s="27">
        <f ca="1">O719*N719</f>
        <v>29520</v>
      </c>
      <c r="U719" s="68" t="s">
        <v>3557</v>
      </c>
      <c r="V719" s="171">
        <v>145723</v>
      </c>
      <c r="W719" s="171" t="s">
        <v>3369</v>
      </c>
      <c r="X719" s="2" t="str" cm="1">
        <f t="array" aca="1" ref="X719" ca="1">IF(B719="","",IF(MAX(IF(B:B=B719,C:C))=C719,"Y","N"))</f>
        <v>Y</v>
      </c>
      <c r="Y719" s="26"/>
      <c r="Z719" s="172" t="s">
        <v>4285</v>
      </c>
      <c r="AE719" s="2" t="s">
        <v>7993</v>
      </c>
    </row>
    <row r="720" spans="1:32" hidden="1" x14ac:dyDescent="0.25">
      <c r="A720" s="115">
        <f ca="1">INDEX('1.MetaData'!A:A, MATCH($E720, '1.MetaData'!$B:$B, 0))</f>
        <v>653</v>
      </c>
      <c r="B720" s="245" t="s">
        <v>4290</v>
      </c>
      <c r="C720" s="14">
        <v>1</v>
      </c>
      <c r="D720" s="14" t="s">
        <v>70</v>
      </c>
      <c r="E720" s="1" t="str">
        <f ca="1">VLOOKUP(B720,'2.Tissue'!$B:$D,2,FALSE)</f>
        <v>OG653</v>
      </c>
      <c r="F720" s="80" t="str">
        <f ca="1">IF(C720&gt;1,_xlfn.CONCAT(B720,"_D",C720),_xlfn.CONCAT(B720,"_D"))</f>
        <v>OG653G_D</v>
      </c>
      <c r="G720" s="58" t="str">
        <f ca="1">VLOOKUP($E720,'1.MetaData'!$B:$H,3,FALSE)</f>
        <v>Thunnus albacares</v>
      </c>
      <c r="H720" s="40" t="str">
        <f ca="1">VLOOKUP($E720,'1.MetaData'!$B:$H,4,FALSE)</f>
        <v>Yellowfin tuna</v>
      </c>
      <c r="I720" s="194" t="str">
        <f ca="1">VLOOKUP(DNAEXT[[#This Row],[Sample ID]],'2.Tissue'!B:N,13,FALSE)</f>
        <v>Tissue Box 9</v>
      </c>
      <c r="J720" s="45" t="s">
        <v>3374</v>
      </c>
      <c r="K720" s="173">
        <v>45327</v>
      </c>
      <c r="L720" s="26" t="s">
        <v>3499</v>
      </c>
      <c r="M720" s="26" t="s">
        <v>3376</v>
      </c>
      <c r="N720" s="169">
        <v>100</v>
      </c>
      <c r="O720" s="170">
        <v>363</v>
      </c>
      <c r="P720" s="170" t="s">
        <v>107</v>
      </c>
      <c r="Q720" s="170" t="s">
        <v>107</v>
      </c>
      <c r="R720" s="170" t="s">
        <v>107</v>
      </c>
      <c r="S720" s="43" t="str">
        <f ca="1">IF(P720="NA", "NA", IF(OR(O720="NA", P720=""), P720, O720/P720))</f>
        <v>NA</v>
      </c>
      <c r="T720" s="27">
        <f ca="1">O720*N720</f>
        <v>36300</v>
      </c>
      <c r="U720" s="68" t="s">
        <v>107</v>
      </c>
      <c r="V720" s="171" t="s">
        <v>107</v>
      </c>
      <c r="W720" s="26" t="s">
        <v>3369</v>
      </c>
      <c r="X720" s="2" t="str" cm="1">
        <f t="array" aca="1" ref="X720" ca="1">IF(B720="","",IF(MAX(IF(B:B=B720,C:C))=C720,"Y","N"))</f>
        <v>Y</v>
      </c>
      <c r="Y720" s="2"/>
      <c r="Z720" s="172"/>
      <c r="AA720" s="2" t="s">
        <v>3334</v>
      </c>
      <c r="AE720" s="2" t="s">
        <v>7907</v>
      </c>
    </row>
    <row r="721" spans="1:31" x14ac:dyDescent="0.25">
      <c r="A721" s="115">
        <f ca="1">INDEX('1.MetaData'!A:A, MATCH($E721, '1.MetaData'!$B:$B, 0))</f>
        <v>651</v>
      </c>
      <c r="B721" s="245" t="s">
        <v>4284</v>
      </c>
      <c r="C721" s="14">
        <v>1</v>
      </c>
      <c r="D721" s="14" t="s">
        <v>70</v>
      </c>
      <c r="E721" s="1" t="str">
        <f ca="1">VLOOKUP(B721,'2.Tissue'!$B:$D,2,FALSE)</f>
        <v>OG651</v>
      </c>
      <c r="F721" s="80" t="str">
        <f ca="1">IF(C721&gt;1,_xlfn.CONCAT(B721,"_D",C721),_xlfn.CONCAT(B721,"_D"))</f>
        <v>OG651H_D</v>
      </c>
      <c r="G721" s="58" t="str">
        <f ca="1">VLOOKUP($E721,'1.MetaData'!$B:$H,3,FALSE)</f>
        <v>Pristipomoides zonatus</v>
      </c>
      <c r="H721" s="58" t="str">
        <f ca="1">VLOOKUP($E721,'1.MetaData'!$B:$H,4,FALSE)</f>
        <v>Oblique-banded snapper</v>
      </c>
      <c r="I721" s="194" t="str">
        <f ca="1">VLOOKUP(DNAEXT[[#This Row],[Sample ID]],'2.Tissue'!B:N,13,FALSE)</f>
        <v>Tissue Box 9</v>
      </c>
      <c r="J721" s="45" t="s">
        <v>3366</v>
      </c>
      <c r="K721" s="173">
        <v>45356</v>
      </c>
      <c r="L721" s="168" t="s">
        <v>4273</v>
      </c>
      <c r="M721" s="26" t="s">
        <v>3380</v>
      </c>
      <c r="N721" s="169">
        <v>350</v>
      </c>
      <c r="O721" s="170">
        <v>120</v>
      </c>
      <c r="P721" s="170">
        <v>110</v>
      </c>
      <c r="Q721" s="170" t="s">
        <v>4274</v>
      </c>
      <c r="R721" s="170" t="s">
        <v>4275</v>
      </c>
      <c r="S721" s="43">
        <f ca="1">IF(P721="NA", "NA", IF(OR(O721="NA", P721=""), P721, O721/P721))</f>
        <v>1.0909090909090908</v>
      </c>
      <c r="T721" s="27">
        <f ca="1">O721*N721</f>
        <v>42000</v>
      </c>
      <c r="U721" s="251" t="s">
        <v>4276</v>
      </c>
      <c r="V721" s="171" t="s">
        <v>4286</v>
      </c>
      <c r="W721" s="171" t="s">
        <v>3369</v>
      </c>
      <c r="X721" s="2" t="str" cm="1">
        <f t="array" aca="1" ref="X721" ca="1">IF(B721="","",IF(MAX(IF(B:B=B721,C:C))=C721,"Y","N"))</f>
        <v>N</v>
      </c>
      <c r="Y721" s="26" t="s">
        <v>92</v>
      </c>
      <c r="Z721" s="172" t="s">
        <v>4287</v>
      </c>
      <c r="AE721" s="2" t="s">
        <v>7993</v>
      </c>
    </row>
    <row r="722" spans="1:31" hidden="1" x14ac:dyDescent="0.25">
      <c r="A722" s="115">
        <f ca="1">INDEX('1.MetaData'!A:A, MATCH($E722, '1.MetaData'!$B:$B, 0))</f>
        <v>655</v>
      </c>
      <c r="B722" s="245" t="s">
        <v>4292</v>
      </c>
      <c r="C722" s="14">
        <v>1</v>
      </c>
      <c r="D722" s="14" t="s">
        <v>70</v>
      </c>
      <c r="E722" s="1" t="str">
        <f ca="1">VLOOKUP(B722,'2.Tissue'!$B:$D,2,FALSE)</f>
        <v>OG655</v>
      </c>
      <c r="F722" s="80" t="str">
        <f ca="1">IF(C722&gt;1,_xlfn.CONCAT(B722,"_D",C722),_xlfn.CONCAT(B722,"_D"))</f>
        <v>OG655G_D</v>
      </c>
      <c r="G722" s="58" t="str">
        <f ca="1">VLOOKUP($E722,'1.MetaData'!$B:$H,3,FALSE)</f>
        <v>Cephalopholis aurantia</v>
      </c>
      <c r="H722" s="40" t="str">
        <f ca="1">VLOOKUP($E722,'1.MetaData'!$B:$H,4,FALSE)</f>
        <v>Tomato rockcod?</v>
      </c>
      <c r="I722" s="194" t="str">
        <f ca="1">VLOOKUP(DNAEXT[[#This Row],[Sample ID]],'2.Tissue'!B:N,13,FALSE)</f>
        <v>Tissue Box 9</v>
      </c>
      <c r="J722" s="45" t="s">
        <v>3374</v>
      </c>
      <c r="K722" s="173">
        <v>45328</v>
      </c>
      <c r="L722" s="26" t="s">
        <v>3560</v>
      </c>
      <c r="M722" s="26" t="s">
        <v>3376</v>
      </c>
      <c r="N722" s="169">
        <v>200</v>
      </c>
      <c r="O722" s="170">
        <v>281</v>
      </c>
      <c r="P722" s="170">
        <v>646.4</v>
      </c>
      <c r="Q722" s="170" t="s">
        <v>3561</v>
      </c>
      <c r="R722" s="170" t="s">
        <v>3561</v>
      </c>
      <c r="S722" s="43">
        <f ca="1">IF(P722="NA", "NA", IF(OR(O722="NA", P722=""), P722, O722/P722))</f>
        <v>0.43471534653465349</v>
      </c>
      <c r="T722" s="27">
        <f ca="1">O722*N722</f>
        <v>56200</v>
      </c>
      <c r="U722" s="68" t="s">
        <v>107</v>
      </c>
      <c r="V722" s="26" t="s">
        <v>107</v>
      </c>
      <c r="W722" s="26" t="s">
        <v>3369</v>
      </c>
      <c r="X722" s="2" t="str" cm="1">
        <f t="array" aca="1" ref="X722" ca="1">IF(B722="","",IF(MAX(IF(B:B=B722,C:C))=C722,"Y","N"))</f>
        <v>Y</v>
      </c>
      <c r="Y722" s="2"/>
      <c r="Z722" s="172"/>
      <c r="AA722" s="2" t="s">
        <v>3334</v>
      </c>
      <c r="AE722" s="2" t="s">
        <v>7907</v>
      </c>
    </row>
    <row r="723" spans="1:31" hidden="1" x14ac:dyDescent="0.25">
      <c r="A723" s="115">
        <f ca="1">INDEX('1.MetaData'!A:A, MATCH($E723, '1.MetaData'!$B:$B, 0))</f>
        <v>656</v>
      </c>
      <c r="B723" s="245" t="s">
        <v>4293</v>
      </c>
      <c r="C723" s="14">
        <v>1</v>
      </c>
      <c r="D723" s="14" t="s">
        <v>70</v>
      </c>
      <c r="E723" s="1" t="str">
        <f ca="1">VLOOKUP(B723,'2.Tissue'!$B:$D,2,FALSE)</f>
        <v>OG656</v>
      </c>
      <c r="F723" s="80" t="str">
        <f ca="1">IF(C723&gt;1,_xlfn.CONCAT(B723,"_D",C723),_xlfn.CONCAT(B723,"_D"))</f>
        <v>OG656G_D</v>
      </c>
      <c r="G723" s="58" t="str">
        <f ca="1">VLOOKUP($E723,'1.MetaData'!$B:$H,3,FALSE)</f>
        <v>Epinephelus retouti</v>
      </c>
      <c r="H723" s="40" t="str">
        <f ca="1">VLOOKUP($E723,'1.MetaData'!$B:$H,4,FALSE)</f>
        <v>Red tip grouper</v>
      </c>
      <c r="I723" s="194" t="str">
        <f ca="1">VLOOKUP(DNAEXT[[#This Row],[Sample ID]],'2.Tissue'!B:N,13,FALSE)</f>
        <v>Tissue Box 9</v>
      </c>
      <c r="J723" s="45" t="s">
        <v>3374</v>
      </c>
      <c r="K723" s="173">
        <v>45328</v>
      </c>
      <c r="L723" s="26" t="s">
        <v>3560</v>
      </c>
      <c r="M723" s="26" t="s">
        <v>3376</v>
      </c>
      <c r="N723" s="169">
        <v>200</v>
      </c>
      <c r="O723" s="170">
        <v>267</v>
      </c>
      <c r="P723" s="170">
        <v>352.5</v>
      </c>
      <c r="Q723" s="170" t="s">
        <v>3561</v>
      </c>
      <c r="R723" s="170" t="s">
        <v>3561</v>
      </c>
      <c r="S723" s="43">
        <f ca="1">IF(P723="NA", "NA", IF(OR(O723="NA", P723=""), P723, O723/P723))</f>
        <v>0.75744680851063828</v>
      </c>
      <c r="T723" s="27">
        <f ca="1">O723*N723</f>
        <v>53400</v>
      </c>
      <c r="U723" s="68" t="s">
        <v>107</v>
      </c>
      <c r="V723" s="26" t="s">
        <v>107</v>
      </c>
      <c r="W723" s="26" t="s">
        <v>3369</v>
      </c>
      <c r="X723" s="2" t="str" cm="1">
        <f t="array" aca="1" ref="X723" ca="1">IF(B723="","",IF(MAX(IF(B:B=B723,C:C))=C723,"Y","N"))</f>
        <v>Y</v>
      </c>
      <c r="Y723" s="2"/>
      <c r="Z723" s="172"/>
      <c r="AA723" s="2" t="s">
        <v>3334</v>
      </c>
      <c r="AE723" s="2" t="s">
        <v>7907</v>
      </c>
    </row>
    <row r="724" spans="1:31" x14ac:dyDescent="0.25">
      <c r="A724" s="115">
        <f ca="1">INDEX('1.MetaData'!A:A, MATCH($E724, '1.MetaData'!$B:$B, 0))</f>
        <v>652</v>
      </c>
      <c r="B724" s="245" t="s">
        <v>4288</v>
      </c>
      <c r="C724" s="14">
        <v>1</v>
      </c>
      <c r="D724" s="14" t="s">
        <v>70</v>
      </c>
      <c r="E724" s="1" t="str">
        <f ca="1">VLOOKUP(B724,'2.Tissue'!$B:$D,2,FALSE)</f>
        <v>OG652</v>
      </c>
      <c r="F724" s="80" t="str">
        <f ca="1">IF(C724&gt;1,_xlfn.CONCAT(B724,"_D",C724),_xlfn.CONCAT(B724,"_D"))</f>
        <v>OG652H_D</v>
      </c>
      <c r="G724" s="58" t="str">
        <f ca="1">VLOOKUP($E724,'1.MetaData'!$B:$H,3,FALSE)</f>
        <v>Acanthocybium solandri</v>
      </c>
      <c r="H724" s="58" t="str">
        <f ca="1">VLOOKUP($E724,'1.MetaData'!$B:$H,4,FALSE)</f>
        <v>Wahoo</v>
      </c>
      <c r="I724" s="194" t="str">
        <f ca="1">VLOOKUP(DNAEXT[[#This Row],[Sample ID]],'2.Tissue'!B:N,13,FALSE)</f>
        <v>Tissue Box 9</v>
      </c>
      <c r="J724" s="45" t="s">
        <v>3366</v>
      </c>
      <c r="K724" s="173">
        <v>45356</v>
      </c>
      <c r="L724" s="168" t="s">
        <v>4273</v>
      </c>
      <c r="M724" s="26" t="s">
        <v>3380</v>
      </c>
      <c r="N724" s="169">
        <v>150</v>
      </c>
      <c r="O724" s="170">
        <v>189</v>
      </c>
      <c r="P724" s="170">
        <v>189</v>
      </c>
      <c r="Q724" s="170" t="s">
        <v>4274</v>
      </c>
      <c r="R724" s="170" t="s">
        <v>4275</v>
      </c>
      <c r="S724" s="43">
        <f ca="1">IF(P724="NA", "NA", IF(OR(O724="NA", P724=""), P724, O724/P724))</f>
        <v>1</v>
      </c>
      <c r="T724" s="27">
        <f ca="1">O724*N724</f>
        <v>28350</v>
      </c>
      <c r="U724" s="251" t="s">
        <v>4276</v>
      </c>
      <c r="V724" s="171" t="s">
        <v>4289</v>
      </c>
      <c r="W724" s="171" t="s">
        <v>3369</v>
      </c>
      <c r="X724" s="2" t="str" cm="1">
        <f t="array" aca="1" ref="X724" ca="1">IF(B724="","",IF(MAX(IF(B:B=B724,C:C))=C724,"Y","N"))</f>
        <v>Y</v>
      </c>
      <c r="Y724" s="26"/>
      <c r="Z724" s="172"/>
      <c r="AE724" s="2" t="s">
        <v>7993</v>
      </c>
    </row>
    <row r="725" spans="1:31" x14ac:dyDescent="0.25">
      <c r="A725" s="115">
        <f ca="1">INDEX('1.MetaData'!A:A, MATCH($E725, '1.MetaData'!$B:$B, 0))</f>
        <v>654</v>
      </c>
      <c r="B725" s="245" t="s">
        <v>4291</v>
      </c>
      <c r="C725" s="14">
        <v>1</v>
      </c>
      <c r="D725" s="14" t="s">
        <v>70</v>
      </c>
      <c r="E725" s="1" t="str">
        <f ca="1">VLOOKUP(B725,'2.Tissue'!$B:$D,2,FALSE)</f>
        <v>OG654</v>
      </c>
      <c r="F725" s="80" t="str">
        <f ca="1">IF(C725&gt;1,_xlfn.CONCAT(B725,"_D",C725),_xlfn.CONCAT(B725,"_D"))</f>
        <v>OG654H_D</v>
      </c>
      <c r="G725" s="58" t="str">
        <f ca="1">VLOOKUP($E725,'1.MetaData'!$B:$H,3,FALSE)</f>
        <v>Eumegistus illustris</v>
      </c>
      <c r="H725" s="58" t="str">
        <f ca="1">VLOOKUP($E725,'1.MetaData'!$B:$H,4,FALSE)</f>
        <v>Brilliant pomfret/ Black sepat</v>
      </c>
      <c r="I725" s="194" t="str">
        <f ca="1">VLOOKUP(DNAEXT[[#This Row],[Sample ID]],'2.Tissue'!B:N,13,FALSE)</f>
        <v>Tissue Box 9</v>
      </c>
      <c r="J725" s="45" t="s">
        <v>3366</v>
      </c>
      <c r="K725" s="173">
        <v>45341</v>
      </c>
      <c r="L725" s="168" t="s">
        <v>4281</v>
      </c>
      <c r="M725" s="26" t="s">
        <v>3380</v>
      </c>
      <c r="N725" s="169">
        <v>290</v>
      </c>
      <c r="O725" s="170">
        <v>122</v>
      </c>
      <c r="P725" s="170" t="s">
        <v>107</v>
      </c>
      <c r="Q725" s="170">
        <v>1.9</v>
      </c>
      <c r="R725" s="170">
        <v>2.19</v>
      </c>
      <c r="S725" s="43" t="str">
        <f ca="1">IF(P725="NA", "NA", IF(OR(O725="NA", P725=""), P725, O725/P725))</f>
        <v>NA</v>
      </c>
      <c r="T725" s="27">
        <f ca="1">O725*N725</f>
        <v>35380</v>
      </c>
      <c r="U725" s="186" t="s">
        <v>4282</v>
      </c>
      <c r="V725" s="171">
        <v>23000</v>
      </c>
      <c r="W725" s="171" t="s">
        <v>3369</v>
      </c>
      <c r="X725" s="2" t="str" cm="1">
        <f t="array" aca="1" ref="X725" ca="1">IF(B725="","",IF(MAX(IF(B:B=B725,C:C))=C725,"Y","N"))</f>
        <v>Y</v>
      </c>
      <c r="Y725" s="26"/>
      <c r="Z725" s="172"/>
      <c r="AE725" s="2" t="s">
        <v>7993</v>
      </c>
    </row>
    <row r="726" spans="1:31" x14ac:dyDescent="0.25">
      <c r="A726" s="115">
        <f ca="1">INDEX('1.MetaData'!A:A, MATCH($E726, '1.MetaData'!$B:$B, 0))</f>
        <v>657</v>
      </c>
      <c r="B726" s="245" t="s">
        <v>4294</v>
      </c>
      <c r="C726" s="14">
        <v>1</v>
      </c>
      <c r="D726" s="14" t="s">
        <v>70</v>
      </c>
      <c r="E726" s="1" t="str">
        <f ca="1">VLOOKUP(B726,'2.Tissue'!$B:$D,2,FALSE)</f>
        <v>OG657</v>
      </c>
      <c r="F726" s="80" t="str">
        <f ca="1">IF(C726&gt;1,_xlfn.CONCAT(B726,"_D",C726),_xlfn.CONCAT(B726,"_D"))</f>
        <v>OG657H_D</v>
      </c>
      <c r="G726" s="58" t="str">
        <f ca="1">VLOOKUP($E726,'1.MetaData'!$B:$H,3,FALSE)</f>
        <v>Aphareus furca</v>
      </c>
      <c r="H726" s="58" t="str">
        <f ca="1">VLOOKUP($E726,'1.MetaData'!$B:$H,4,FALSE)</f>
        <v>Smalltooth jobfish</v>
      </c>
      <c r="I726" s="194" t="str">
        <f ca="1">VLOOKUP(DNAEXT[[#This Row],[Sample ID]],'2.Tissue'!B:N,13,FALSE)</f>
        <v>Tissue Box 9</v>
      </c>
      <c r="J726" s="45" t="s">
        <v>3366</v>
      </c>
      <c r="K726" s="173">
        <v>45392</v>
      </c>
      <c r="L726" s="168" t="s">
        <v>3591</v>
      </c>
      <c r="M726" s="26" t="s">
        <v>3380</v>
      </c>
      <c r="N726" s="169">
        <v>120</v>
      </c>
      <c r="O726" s="170">
        <v>135</v>
      </c>
      <c r="P726" s="170" t="s">
        <v>107</v>
      </c>
      <c r="Q726" s="170" t="s">
        <v>107</v>
      </c>
      <c r="R726" s="170" t="s">
        <v>107</v>
      </c>
      <c r="S726" s="43" t="str">
        <f ca="1">IF(P726="NA", "NA", IF(OR(O726="NA", P726=""), P726, O726/P726))</f>
        <v>NA</v>
      </c>
      <c r="T726" s="27">
        <f ca="1">O726*N726</f>
        <v>16200</v>
      </c>
      <c r="U726" s="186" t="s">
        <v>3592</v>
      </c>
      <c r="V726" s="171">
        <v>198922</v>
      </c>
      <c r="W726" s="171" t="s">
        <v>3369</v>
      </c>
      <c r="X726" s="2" t="str" cm="1">
        <f t="array" aca="1" ref="X726" ca="1">IF(B726="","",IF(MAX(IF(B:B=B726,C:C))=C726,"Y","N"))</f>
        <v>Y</v>
      </c>
      <c r="Y726" s="26"/>
      <c r="Z726" s="172"/>
      <c r="AE726" s="2" t="s">
        <v>7993</v>
      </c>
    </row>
    <row r="727" spans="1:31" x14ac:dyDescent="0.25">
      <c r="A727" s="115">
        <f ca="1">INDEX('1.MetaData'!A:A, MATCH($E727, '1.MetaData'!$B:$B, 0))</f>
        <v>658</v>
      </c>
      <c r="B727" s="245" t="s">
        <v>4295</v>
      </c>
      <c r="C727" s="14">
        <v>1</v>
      </c>
      <c r="D727" s="14" t="s">
        <v>70</v>
      </c>
      <c r="E727" s="1" t="str">
        <f ca="1">VLOOKUP(B727,'2.Tissue'!$B:$D,2,FALSE)</f>
        <v>OG658</v>
      </c>
      <c r="F727" s="80" t="str">
        <f ca="1">IF(C727&gt;1,_xlfn.CONCAT(B727,"_D",C727),_xlfn.CONCAT(B727,"_D"))</f>
        <v>OG658H_D</v>
      </c>
      <c r="G727" s="58" t="str">
        <f ca="1">VLOOKUP($E727,'1.MetaData'!$B:$H,3,FALSE)</f>
        <v>Oxycheilinus unifasciatus</v>
      </c>
      <c r="H727" s="58" t="str">
        <f ca="1">VLOOKUP($E727,'1.MetaData'!$B:$H,4,FALSE)</f>
        <v>Ringtail maori wrasse</v>
      </c>
      <c r="I727" s="194" t="str">
        <f ca="1">VLOOKUP(DNAEXT[[#This Row],[Sample ID]],'2.Tissue'!B:N,13,FALSE)</f>
        <v>Tissue Box 9</v>
      </c>
      <c r="J727" s="45" t="s">
        <v>3366</v>
      </c>
      <c r="K727" s="173">
        <v>45356</v>
      </c>
      <c r="L727" s="168" t="s">
        <v>4273</v>
      </c>
      <c r="M727" s="26" t="s">
        <v>3380</v>
      </c>
      <c r="N727" s="169">
        <v>150</v>
      </c>
      <c r="O727" s="170">
        <v>205</v>
      </c>
      <c r="P727" s="170">
        <v>263</v>
      </c>
      <c r="Q727" s="170" t="s">
        <v>4274</v>
      </c>
      <c r="R727" s="170" t="s">
        <v>4275</v>
      </c>
      <c r="S727" s="43">
        <f ca="1">IF(P727="NA", "NA", IF(OR(O727="NA", P727=""), P727, O727/P727))</f>
        <v>0.77946768060836502</v>
      </c>
      <c r="T727" s="27">
        <f ca="1">O727*N727</f>
        <v>30750</v>
      </c>
      <c r="U727" s="251" t="s">
        <v>4276</v>
      </c>
      <c r="V727" s="171" t="s">
        <v>4296</v>
      </c>
      <c r="W727" s="171" t="s">
        <v>3369</v>
      </c>
      <c r="X727" s="2" t="str" cm="1">
        <f t="array" aca="1" ref="X727" ca="1">IF(B727="","",IF(MAX(IF(B:B=B727,C:C))=C727,"Y","N"))</f>
        <v>Y</v>
      </c>
      <c r="Y727" s="26"/>
      <c r="Z727" s="172"/>
      <c r="AE727" s="2" t="s">
        <v>7993</v>
      </c>
    </row>
    <row r="728" spans="1:31" hidden="1" x14ac:dyDescent="0.25">
      <c r="A728" s="115">
        <f ca="1">INDEX('1.MetaData'!A:A, MATCH($E728, '1.MetaData'!$B:$B, 0))</f>
        <v>660</v>
      </c>
      <c r="B728" s="245" t="s">
        <v>4298</v>
      </c>
      <c r="C728" s="14">
        <v>3</v>
      </c>
      <c r="D728" s="14" t="s">
        <v>70</v>
      </c>
      <c r="E728" s="1" t="str">
        <f ca="1">VLOOKUP(B728,'2.Tissue'!$B:$D,2,FALSE)</f>
        <v>OG660</v>
      </c>
      <c r="F728" s="80" t="str">
        <f ca="1">IF(C728&gt;1,_xlfn.CONCAT(B728,"_D",C728),_xlfn.CONCAT(B728,"_D"))</f>
        <v>OG660H_D3</v>
      </c>
      <c r="G728" s="58" t="str">
        <f ca="1">VLOOKUP($E728,'1.MetaData'!$B:$H,3,FALSE)</f>
        <v>Polymixia berndti</v>
      </c>
      <c r="H728" s="58" t="str">
        <f ca="1">VLOOKUP($E728,'1.MetaData'!$B:$H,4,FALSE)</f>
        <v>Beardfish?</v>
      </c>
      <c r="I728" s="194" t="str">
        <f ca="1">VLOOKUP(DNAEXT[[#This Row],[Sample ID]],'2.Tissue'!B:N,13,FALSE)</f>
        <v>Tissue Box 9</v>
      </c>
      <c r="J728" s="45" t="s">
        <v>3374</v>
      </c>
      <c r="K728" s="173">
        <v>45348</v>
      </c>
      <c r="L728" s="168" t="s">
        <v>3587</v>
      </c>
      <c r="M728" s="26" t="s">
        <v>3376</v>
      </c>
      <c r="N728" s="169">
        <v>200</v>
      </c>
      <c r="O728" s="170">
        <v>20.100000000000001</v>
      </c>
      <c r="P728" s="170">
        <v>1875</v>
      </c>
      <c r="Q728" s="170" t="s">
        <v>4274</v>
      </c>
      <c r="R728" s="170" t="s">
        <v>3561</v>
      </c>
      <c r="S728" s="43">
        <f ca="1">IF(P728="NA", "NA", IF(OR(O728="NA", P728=""), P728, O728/P728))</f>
        <v>1.072E-2</v>
      </c>
      <c r="T728" s="27">
        <f ca="1">O728*N728</f>
        <v>4020.0000000000005</v>
      </c>
      <c r="U728" s="186" t="s">
        <v>107</v>
      </c>
      <c r="V728" s="171" t="s">
        <v>107</v>
      </c>
      <c r="W728" s="26" t="s">
        <v>3369</v>
      </c>
      <c r="X728" s="2" t="str" cm="1">
        <f t="array" aca="1" ref="X728" ca="1">IF(B728="","",IF(MAX(IF(B:B=B728,C:C))=C728,"Y","N"))</f>
        <v>Y</v>
      </c>
      <c r="Y728" s="26"/>
      <c r="Z728" s="172"/>
      <c r="AA728" s="2" t="s">
        <v>3334</v>
      </c>
      <c r="AE728" s="2" t="s">
        <v>7907</v>
      </c>
    </row>
    <row r="729" spans="1:31" x14ac:dyDescent="0.25">
      <c r="A729" s="326">
        <f ca="1">INDEX('1.MetaData'!A:A, MATCH($E729, '1.MetaData'!$B:$B, 0))</f>
        <v>659</v>
      </c>
      <c r="B729" s="245" t="s">
        <v>4297</v>
      </c>
      <c r="C729" s="14">
        <v>1</v>
      </c>
      <c r="D729" s="14" t="s">
        <v>70</v>
      </c>
      <c r="E729" s="1" t="str">
        <f ca="1">VLOOKUP(B729,'2.Tissue'!$B:$D,2,FALSE)</f>
        <v>OG659</v>
      </c>
      <c r="F729" s="80" t="str">
        <f ca="1">IF(C729&gt;1,_xlfn.CONCAT(B729,"_D",C729),_xlfn.CONCAT(B729,"_D"))</f>
        <v>OG659H_D</v>
      </c>
      <c r="G729" s="58" t="str">
        <f ca="1">VLOOKUP($E729,'1.MetaData'!$B:$H,3,FALSE)</f>
        <v>Beryx decadactylus</v>
      </c>
      <c r="H729" s="58" t="str">
        <f ca="1">VLOOKUP($E729,'1.MetaData'!$B:$H,4,FALSE)</f>
        <v>Red sepat/ Alfonsino</v>
      </c>
      <c r="I729" s="194" t="str">
        <f ca="1">VLOOKUP(DNAEXT[[#This Row],[Sample ID]],'2.Tissue'!B:N,13,FALSE)</f>
        <v>Tissue Box 9</v>
      </c>
      <c r="J729" s="45" t="s">
        <v>3366</v>
      </c>
      <c r="K729" s="173">
        <v>45341</v>
      </c>
      <c r="L729" s="168" t="s">
        <v>4281</v>
      </c>
      <c r="M729" s="26" t="s">
        <v>3380</v>
      </c>
      <c r="N729" s="169">
        <v>120</v>
      </c>
      <c r="O729" s="170">
        <v>58</v>
      </c>
      <c r="P729" s="170" t="s">
        <v>107</v>
      </c>
      <c r="Q729" s="170">
        <v>1.86</v>
      </c>
      <c r="R729" s="170">
        <v>2.13</v>
      </c>
      <c r="S729" s="43" t="str">
        <f ca="1">IF(P729="NA", "NA", IF(OR(O729="NA", P729=""), P729, O729/P729))</f>
        <v>NA</v>
      </c>
      <c r="T729" s="27">
        <f ca="1">O729*N729</f>
        <v>6960</v>
      </c>
      <c r="U729" s="186" t="s">
        <v>4282</v>
      </c>
      <c r="V729" s="171">
        <v>12000</v>
      </c>
      <c r="W729" s="171" t="s">
        <v>3369</v>
      </c>
      <c r="X729" s="2" t="str" cm="1">
        <f t="array" aca="1" ref="X729" ca="1">IF(B729="","",IF(MAX(IF(B:B=B729,C:C))=C729,"Y","N"))</f>
        <v>Y</v>
      </c>
      <c r="Y729" s="26"/>
      <c r="Z729" s="172" t="s">
        <v>4283</v>
      </c>
    </row>
    <row r="730" spans="1:31" x14ac:dyDescent="0.25">
      <c r="A730" s="115">
        <f ca="1">INDEX('1.MetaData'!A:A, MATCH($E730, '1.MetaData'!$B:$B, 0))</f>
        <v>660</v>
      </c>
      <c r="B730" s="245" t="s">
        <v>4298</v>
      </c>
      <c r="C730" s="14">
        <v>1</v>
      </c>
      <c r="D730" s="14" t="s">
        <v>3384</v>
      </c>
      <c r="E730" s="1" t="str">
        <f ca="1">VLOOKUP(B730,'2.Tissue'!$B:$D,2,FALSE)</f>
        <v>OG660</v>
      </c>
      <c r="F730" s="80" t="str">
        <f ca="1">IF(C730&gt;1,_xlfn.CONCAT(B730,"_D",C730),_xlfn.CONCAT(B730,"_D"))</f>
        <v>OG660H_D</v>
      </c>
      <c r="G730" s="58" t="str">
        <f ca="1">VLOOKUP($E730,'1.MetaData'!$B:$H,3,FALSE)</f>
        <v>Polymixia berndti</v>
      </c>
      <c r="H730" s="40" t="str">
        <f ca="1">VLOOKUP($E730,'1.MetaData'!$B:$H,4,FALSE)</f>
        <v>Beardfish?</v>
      </c>
      <c r="I730" s="194" t="str">
        <f ca="1">VLOOKUP(DNAEXT[[#This Row],[Sample ID]],'2.Tissue'!B:N,13,FALSE)</f>
        <v>Tissue Box 9</v>
      </c>
      <c r="J730" s="45" t="s">
        <v>3366</v>
      </c>
      <c r="K730" s="173">
        <v>45303</v>
      </c>
      <c r="L730" s="26" t="s">
        <v>3479</v>
      </c>
      <c r="M730" s="26"/>
      <c r="N730" s="169" t="s">
        <v>107</v>
      </c>
      <c r="O730" s="170" t="s">
        <v>107</v>
      </c>
      <c r="P730" s="170" t="s">
        <v>107</v>
      </c>
      <c r="Q730" s="170" t="s">
        <v>107</v>
      </c>
      <c r="R730" s="170" t="s">
        <v>107</v>
      </c>
      <c r="S730" s="43" t="str">
        <f ca="1">IF(P730="NA", "NA", IF(OR(O730="NA", P730=""), P730, O730/P730))</f>
        <v>NA</v>
      </c>
      <c r="T730" s="27" t="e">
        <f ca="1">O730*N730</f>
        <v>#VALUE!</v>
      </c>
      <c r="U730" s="68" t="s">
        <v>107</v>
      </c>
      <c r="V730" s="171"/>
      <c r="W730" s="26" t="s">
        <v>3382</v>
      </c>
      <c r="X730" s="2" t="str" cm="1">
        <f t="array" aca="1" ref="X730" ca="1">IF(B730="","",IF(MAX(IF(B:B=B730,C:C))=C730,"Y","N"))</f>
        <v>N</v>
      </c>
      <c r="Y730" s="2"/>
      <c r="Z730" s="172" t="s">
        <v>4301</v>
      </c>
      <c r="AA730" s="2"/>
    </row>
    <row r="731" spans="1:31" x14ac:dyDescent="0.25">
      <c r="A731" s="115">
        <f ca="1">INDEX('1.MetaData'!A:A, MATCH($E731, '1.MetaData'!$B:$B, 0))</f>
        <v>660</v>
      </c>
      <c r="B731" s="245" t="s">
        <v>4298</v>
      </c>
      <c r="C731" s="14">
        <v>2</v>
      </c>
      <c r="D731" s="14" t="s">
        <v>70</v>
      </c>
      <c r="E731" s="1" t="str">
        <f ca="1">VLOOKUP(B731,'2.Tissue'!$B:$D,2,FALSE)</f>
        <v>OG660</v>
      </c>
      <c r="F731" s="80" t="str">
        <f ca="1">IF(C731&gt;1,_xlfn.CONCAT(B731,"_D",C731),_xlfn.CONCAT(B731,"_D"))</f>
        <v>OG660H_D2</v>
      </c>
      <c r="G731" s="58" t="str">
        <f ca="1">VLOOKUP($E731,'1.MetaData'!$B:$H,3,FALSE)</f>
        <v>Polymixia berndti</v>
      </c>
      <c r="H731" s="58" t="str">
        <f ca="1">VLOOKUP($E731,'1.MetaData'!$B:$H,4,FALSE)</f>
        <v>Beardfish?</v>
      </c>
      <c r="I731" s="194" t="str">
        <f ca="1">VLOOKUP(DNAEXT[[#This Row],[Sample ID]],'2.Tissue'!B:N,13,FALSE)</f>
        <v>Tissue Box 9</v>
      </c>
      <c r="J731" s="45" t="s">
        <v>3366</v>
      </c>
      <c r="K731" s="173">
        <v>45321</v>
      </c>
      <c r="L731" s="168" t="s">
        <v>3406</v>
      </c>
      <c r="M731" s="26" t="s">
        <v>3380</v>
      </c>
      <c r="N731" s="169">
        <v>120</v>
      </c>
      <c r="O731" s="170">
        <v>16.899999999999999</v>
      </c>
      <c r="P731" s="170">
        <v>20.7</v>
      </c>
      <c r="Q731" s="170">
        <v>1.9</v>
      </c>
      <c r="R731" s="170">
        <v>1.53</v>
      </c>
      <c r="S731" s="43">
        <f ca="1">IF(P731="NA", "NA", IF(OR(O731="NA", P731=""), P731, O731/P731))</f>
        <v>0.81642512077294682</v>
      </c>
      <c r="T731" s="27">
        <f ca="1">O731*N731</f>
        <v>2027.9999999999998</v>
      </c>
      <c r="U731" s="186" t="s">
        <v>3407</v>
      </c>
      <c r="V731" s="171">
        <v>4506</v>
      </c>
      <c r="W731" s="171" t="s">
        <v>3369</v>
      </c>
      <c r="X731" s="2" t="str" cm="1">
        <f t="array" aca="1" ref="X731" ca="1">IF(B731="","",IF(MAX(IF(B:B=B731,C:C))=C731,"Y","N"))</f>
        <v>N</v>
      </c>
      <c r="Y731" s="2" t="s">
        <v>92</v>
      </c>
      <c r="Z731" s="172" t="s">
        <v>4300</v>
      </c>
    </row>
    <row r="732" spans="1:31" hidden="1" x14ac:dyDescent="0.25">
      <c r="A732" s="115">
        <f ca="1">INDEX('1.MetaData'!A:A, MATCH($E732, '1.MetaData'!$B:$B, 0))</f>
        <v>661</v>
      </c>
      <c r="B732" s="245" t="s">
        <v>4303</v>
      </c>
      <c r="C732" s="14">
        <v>1</v>
      </c>
      <c r="D732" s="14" t="s">
        <v>70</v>
      </c>
      <c r="E732" s="1" t="str">
        <f ca="1">VLOOKUP(B732,'2.Tissue'!$B:$D,2,FALSE)</f>
        <v>OG661</v>
      </c>
      <c r="F732" s="80" t="str">
        <f ca="1">IF(C732&gt;1,_xlfn.CONCAT(B732,"_D",C732),_xlfn.CONCAT(B732,"_D"))</f>
        <v>OG661G_D</v>
      </c>
      <c r="G732" s="58" t="str">
        <f ca="1">VLOOKUP($E732,'1.MetaData'!$B:$H,3,FALSE)</f>
        <v>Conger macrocephalus</v>
      </c>
      <c r="H732" s="40" t="str">
        <f ca="1">VLOOKUP($E732,'1.MetaData'!$B:$H,4,FALSE)</f>
        <v>Conger macrocephalus</v>
      </c>
      <c r="I732" s="194" t="str">
        <f ca="1">VLOOKUP(DNAEXT[[#This Row],[Sample ID]],'2.Tissue'!B:N,13,FALSE)</f>
        <v>Tissue Box 10</v>
      </c>
      <c r="J732" s="45" t="s">
        <v>3374</v>
      </c>
      <c r="K732" s="173">
        <v>45328</v>
      </c>
      <c r="L732" s="26" t="s">
        <v>3560</v>
      </c>
      <c r="M732" s="26" t="s">
        <v>3376</v>
      </c>
      <c r="N732" s="169">
        <v>200</v>
      </c>
      <c r="O732" s="170">
        <v>211</v>
      </c>
      <c r="P732" s="170">
        <v>482.3</v>
      </c>
      <c r="Q732" s="170" t="s">
        <v>3561</v>
      </c>
      <c r="R732" s="170" t="s">
        <v>3561</v>
      </c>
      <c r="S732" s="43">
        <f ca="1">IF(P732="NA", "NA", IF(OR(O732="NA", P732=""), P732, O732/P732))</f>
        <v>0.43748704126062615</v>
      </c>
      <c r="T732" s="27">
        <f ca="1">O732*N732</f>
        <v>42200</v>
      </c>
      <c r="U732" s="68" t="s">
        <v>107</v>
      </c>
      <c r="V732" s="26" t="s">
        <v>107</v>
      </c>
      <c r="W732" s="26" t="s">
        <v>3369</v>
      </c>
      <c r="X732" s="2" t="str" cm="1">
        <f t="array" aca="1" ref="X732" ca="1">IF(B732="","",IF(MAX(IF(B:B=B732,C:C))=C732,"Y","N"))</f>
        <v>Y</v>
      </c>
      <c r="Y732" s="2"/>
      <c r="Z732" s="172"/>
      <c r="AA732" s="2" t="s">
        <v>3334</v>
      </c>
      <c r="AE732" s="2" t="s">
        <v>7907</v>
      </c>
    </row>
    <row r="733" spans="1:31" x14ac:dyDescent="0.25">
      <c r="A733" s="115">
        <f ca="1">INDEX('1.MetaData'!A:A, MATCH($E733, '1.MetaData'!$B:$B, 0))</f>
        <v>660</v>
      </c>
      <c r="B733" s="245" t="s">
        <v>4302</v>
      </c>
      <c r="C733" s="14">
        <v>1</v>
      </c>
      <c r="D733" s="14" t="s">
        <v>3384</v>
      </c>
      <c r="E733" s="1" t="str">
        <f ca="1">VLOOKUP(B733,'2.Tissue'!$B:$D,2,FALSE)</f>
        <v>OG660</v>
      </c>
      <c r="F733" s="80" t="str">
        <f ca="1">IF(C733&gt;1,_xlfn.CONCAT(B733,"_D",C733),_xlfn.CONCAT(B733,"_D"))</f>
        <v>OG660G_D</v>
      </c>
      <c r="G733" s="58" t="str">
        <f ca="1">VLOOKUP($E733,'1.MetaData'!$B:$H,3,FALSE)</f>
        <v>Polymixia berndti</v>
      </c>
      <c r="H733" s="40" t="str">
        <f ca="1">VLOOKUP($E733,'1.MetaData'!$B:$H,4,FALSE)</f>
        <v>Beardfish?</v>
      </c>
      <c r="I733" s="194" t="str">
        <f ca="1">VLOOKUP(DNAEXT[[#This Row],[Sample ID]],'2.Tissue'!B:N,13,FALSE)</f>
        <v>Tissue Box 9</v>
      </c>
      <c r="J733" s="45" t="s">
        <v>3366</v>
      </c>
      <c r="K733" s="173">
        <v>45303</v>
      </c>
      <c r="L733" s="26" t="s">
        <v>3479</v>
      </c>
      <c r="M733" s="26" t="s">
        <v>3380</v>
      </c>
      <c r="N733" s="169">
        <v>120</v>
      </c>
      <c r="O733" s="170">
        <v>5</v>
      </c>
      <c r="P733" s="170">
        <v>10.9</v>
      </c>
      <c r="Q733" s="170">
        <v>1.8</v>
      </c>
      <c r="R733" s="170">
        <v>1.47</v>
      </c>
      <c r="S733" s="43">
        <f ca="1">IF(P733="NA", "NA", IF(OR(O733="NA", P733=""), P733, O733/P733))</f>
        <v>0.4587155963302752</v>
      </c>
      <c r="T733" s="27">
        <f ca="1">O733*N733</f>
        <v>600</v>
      </c>
      <c r="U733" s="68" t="s">
        <v>3493</v>
      </c>
      <c r="V733" s="171">
        <v>2792</v>
      </c>
      <c r="W733" s="26" t="s">
        <v>3382</v>
      </c>
      <c r="X733" s="2" t="str" cm="1">
        <f t="array" aca="1" ref="X733" ca="1">IF(B733="","",IF(MAX(IF(B:B=B733,C:C))=C733,"Y","N"))</f>
        <v>Y</v>
      </c>
      <c r="Y733" s="2"/>
      <c r="Z733" s="172"/>
      <c r="AA733" s="2"/>
    </row>
    <row r="734" spans="1:31" hidden="1" x14ac:dyDescent="0.25">
      <c r="A734" s="115">
        <f ca="1">INDEX('1.MetaData'!A:A, MATCH($E734, '1.MetaData'!$B:$B, 0))</f>
        <v>663</v>
      </c>
      <c r="B734" s="245" t="s">
        <v>4306</v>
      </c>
      <c r="C734" s="14">
        <v>1</v>
      </c>
      <c r="D734" s="14" t="s">
        <v>70</v>
      </c>
      <c r="E734" s="1" t="str">
        <f ca="1">VLOOKUP(B734,'2.Tissue'!$B:$D,2,FALSE)</f>
        <v>OG663</v>
      </c>
      <c r="F734" s="80" t="str">
        <f ca="1">IF(C734&gt;1,_xlfn.CONCAT(B734,"_D",C734),_xlfn.CONCAT(B734,"_D"))</f>
        <v>OG663G_D</v>
      </c>
      <c r="G734" s="58" t="str">
        <f ca="1">VLOOKUP($E734,'1.MetaData'!$B:$H,3,FALSE)</f>
        <v>Epinephelus retouti</v>
      </c>
      <c r="H734" s="40" t="str">
        <f ca="1">VLOOKUP($E734,'1.MetaData'!$B:$H,4,FALSE)</f>
        <v>Red tip grouper</v>
      </c>
      <c r="I734" s="194" t="str">
        <f ca="1">VLOOKUP(DNAEXT[[#This Row],[Sample ID]],'2.Tissue'!B:N,13,FALSE)</f>
        <v>Tissue Box 10</v>
      </c>
      <c r="J734" s="45" t="s">
        <v>3374</v>
      </c>
      <c r="K734" s="173">
        <v>45328</v>
      </c>
      <c r="L734" s="26" t="s">
        <v>3560</v>
      </c>
      <c r="M734" s="26" t="s">
        <v>3376</v>
      </c>
      <c r="N734" s="169">
        <v>200</v>
      </c>
      <c r="O734" s="170">
        <v>277</v>
      </c>
      <c r="P734" s="170">
        <v>351</v>
      </c>
      <c r="Q734" s="170" t="s">
        <v>3561</v>
      </c>
      <c r="R734" s="170" t="s">
        <v>3561</v>
      </c>
      <c r="S734" s="43">
        <f ca="1">IF(P734="NA", "NA", IF(OR(O734="NA", P734=""), P734, O734/P734))</f>
        <v>0.78917378917378922</v>
      </c>
      <c r="T734" s="27">
        <f ca="1">O734*N734</f>
        <v>55400</v>
      </c>
      <c r="U734" s="68" t="s">
        <v>107</v>
      </c>
      <c r="V734" s="26" t="s">
        <v>107</v>
      </c>
      <c r="W734" s="26" t="s">
        <v>3369</v>
      </c>
      <c r="X734" s="2" t="str" cm="1">
        <f t="array" aca="1" ref="X734" ca="1">IF(B734="","",IF(MAX(IF(B:B=B734,C:C))=C734,"Y","N"))</f>
        <v>Y</v>
      </c>
      <c r="Y734" s="2"/>
      <c r="Z734" s="172"/>
      <c r="AA734" s="2" t="s">
        <v>3334</v>
      </c>
      <c r="AE734" s="2" t="s">
        <v>7907</v>
      </c>
    </row>
    <row r="735" spans="1:31" x14ac:dyDescent="0.25">
      <c r="A735" s="115">
        <f ca="1">INDEX('1.MetaData'!A:A, MATCH($E735, '1.MetaData'!$B:$B, 0))</f>
        <v>660</v>
      </c>
      <c r="B735" s="245" t="s">
        <v>4299</v>
      </c>
      <c r="C735" s="14">
        <v>1</v>
      </c>
      <c r="D735" s="14" t="s">
        <v>3384</v>
      </c>
      <c r="E735" s="1" t="str">
        <f ca="1">VLOOKUP(B735,'2.Tissue'!$B:$D,2,FALSE)</f>
        <v>OG660</v>
      </c>
      <c r="F735" s="80" t="str">
        <f ca="1">IF(C735&gt;1,_xlfn.CONCAT(B735,"_D",C735),_xlfn.CONCAT(B735,"_D"))</f>
        <v>OG660L_D</v>
      </c>
      <c r="G735" s="58" t="str">
        <f ca="1">VLOOKUP($E735,'1.MetaData'!$B:$H,3,FALSE)</f>
        <v>Polymixia berndti</v>
      </c>
      <c r="H735" s="58" t="str">
        <f ca="1">VLOOKUP($E735,'1.MetaData'!$B:$H,4,FALSE)</f>
        <v>Beardfish?</v>
      </c>
      <c r="I735" s="194" t="str">
        <f ca="1">VLOOKUP(DNAEXT[[#This Row],[Sample ID]],'2.Tissue'!B:N,13,FALSE)</f>
        <v>Tissue Box 9</v>
      </c>
      <c r="J735" s="45" t="s">
        <v>3366</v>
      </c>
      <c r="K735" s="173">
        <v>45341</v>
      </c>
      <c r="L735" s="168" t="s">
        <v>4281</v>
      </c>
      <c r="M735" s="26" t="s">
        <v>3380</v>
      </c>
      <c r="N735" s="169">
        <v>120</v>
      </c>
      <c r="O735" s="170">
        <v>1.38</v>
      </c>
      <c r="P735" s="170" t="s">
        <v>107</v>
      </c>
      <c r="Q735" s="170">
        <v>1.51</v>
      </c>
      <c r="R735" s="170">
        <v>0.8</v>
      </c>
      <c r="S735" s="43" t="str">
        <f ca="1">IF(P735="NA", "NA", IF(OR(O735="NA", P735=""), P735, O735/P735))</f>
        <v>NA</v>
      </c>
      <c r="T735" s="27">
        <f ca="1">O735*N735</f>
        <v>165.6</v>
      </c>
      <c r="U735" s="186" t="s">
        <v>4282</v>
      </c>
      <c r="V735" s="171">
        <v>478</v>
      </c>
      <c r="W735" s="171" t="s">
        <v>3382</v>
      </c>
      <c r="X735" s="2" t="str" cm="1">
        <f t="array" aca="1" ref="X735" ca="1">IF(B735="","",IF(MAX(IF(B:B=B735,C:C))=C735,"Y","N"))</f>
        <v>Y</v>
      </c>
      <c r="Y735" s="26"/>
      <c r="Z735" s="172"/>
    </row>
    <row r="736" spans="1:31" x14ac:dyDescent="0.25">
      <c r="A736" s="115">
        <f ca="1">INDEX('1.MetaData'!A:A, MATCH($E736, '1.MetaData'!$B:$B, 0))</f>
        <v>662</v>
      </c>
      <c r="B736" s="245" t="s">
        <v>4304</v>
      </c>
      <c r="C736" s="14">
        <v>1</v>
      </c>
      <c r="D736" s="14" t="s">
        <v>70</v>
      </c>
      <c r="E736" s="1" t="str">
        <f ca="1">VLOOKUP(B736,'2.Tissue'!$B:$D,2,FALSE)</f>
        <v>OG662</v>
      </c>
      <c r="F736" s="80" t="str">
        <f ca="1">IF(C736&gt;1,_xlfn.CONCAT(B736,"_D",C736),_xlfn.CONCAT(B736,"_D"))</f>
        <v>OG662G_D</v>
      </c>
      <c r="G736" s="58" t="str">
        <f ca="1">VLOOKUP($E736,'1.MetaData'!$B:$H,3,FALSE)</f>
        <v>Xiphasia setifer</v>
      </c>
      <c r="H736" s="58" t="str">
        <f ca="1">VLOOKUP($E736,'1.MetaData'!$B:$H,4,FALSE)</f>
        <v>Hairtail blenny</v>
      </c>
      <c r="I736" s="194" t="str">
        <f ca="1">VLOOKUP(DNAEXT[[#This Row],[Sample ID]],'2.Tissue'!B:N,13,FALSE)</f>
        <v>Tissue Box 10</v>
      </c>
      <c r="J736" s="45" t="s">
        <v>3366</v>
      </c>
      <c r="K736" s="173">
        <v>45356</v>
      </c>
      <c r="L736" s="168" t="s">
        <v>4273</v>
      </c>
      <c r="M736" s="26" t="s">
        <v>3380</v>
      </c>
      <c r="N736" s="169">
        <v>150</v>
      </c>
      <c r="O736" s="170">
        <v>423</v>
      </c>
      <c r="P736" s="170">
        <v>446</v>
      </c>
      <c r="Q736" s="170" t="s">
        <v>4274</v>
      </c>
      <c r="R736" s="170" t="s">
        <v>4275</v>
      </c>
      <c r="S736" s="43">
        <f ca="1">IF(P736="NA", "NA", IF(OR(O736="NA", P736=""), P736, O736/P736))</f>
        <v>0.94843049327354256</v>
      </c>
      <c r="T736" s="27">
        <f ca="1">O736*N736</f>
        <v>63450</v>
      </c>
      <c r="U736" s="251" t="s">
        <v>4276</v>
      </c>
      <c r="V736" s="171" t="s">
        <v>4305</v>
      </c>
      <c r="W736" s="171" t="s">
        <v>3369</v>
      </c>
      <c r="X736" s="2" t="str" cm="1">
        <f t="array" aca="1" ref="X736" ca="1">IF(B736="","",IF(MAX(IF(B:B=B736,C:C))=C736,"Y","N"))</f>
        <v>Y</v>
      </c>
      <c r="Y736" s="26"/>
      <c r="Z736" s="172"/>
      <c r="AE736" s="2" t="s">
        <v>7993</v>
      </c>
    </row>
    <row r="737" spans="1:31" x14ac:dyDescent="0.25">
      <c r="A737" s="115">
        <f ca="1">INDEX('1.MetaData'!A:A, MATCH($E737, '1.MetaData'!$B:$B, 0))</f>
        <v>664</v>
      </c>
      <c r="B737" s="245" t="s">
        <v>4307</v>
      </c>
      <c r="C737" s="14">
        <v>1</v>
      </c>
      <c r="D737" s="14" t="s">
        <v>70</v>
      </c>
      <c r="E737" s="1" t="str">
        <f ca="1">VLOOKUP(B737,'2.Tissue'!$B:$D,2,FALSE)</f>
        <v>OG664</v>
      </c>
      <c r="F737" s="80" t="str">
        <f ca="1">IF(C737&gt;1,_xlfn.CONCAT(B737,"_D",C737),_xlfn.CONCAT(B737,"_D"))</f>
        <v>OG664H_D</v>
      </c>
      <c r="G737" s="58" t="str">
        <f ca="1">VLOOKUP($E737,'1.MetaData'!$B:$H,3,FALSE)</f>
        <v>Variola louti</v>
      </c>
      <c r="H737" s="58" t="str">
        <f ca="1">VLOOKUP($E737,'1.MetaData'!$B:$H,4,FALSE)</f>
        <v>Coronation trout</v>
      </c>
      <c r="I737" s="194" t="str">
        <f ca="1">VLOOKUP(DNAEXT[[#This Row],[Sample ID]],'2.Tissue'!B:N,13,FALSE)</f>
        <v>Tissue Box 10</v>
      </c>
      <c r="J737" s="45" t="s">
        <v>3366</v>
      </c>
      <c r="K737" s="173">
        <v>45553</v>
      </c>
      <c r="L737" s="168" t="s">
        <v>4308</v>
      </c>
      <c r="M737" s="26" t="s">
        <v>3404</v>
      </c>
      <c r="N737" s="169">
        <v>75</v>
      </c>
      <c r="O737" s="170">
        <v>78.400000000000006</v>
      </c>
      <c r="P737" s="170" t="s">
        <v>107</v>
      </c>
      <c r="Q737" s="170" t="s">
        <v>107</v>
      </c>
      <c r="R737" s="170" t="s">
        <v>107</v>
      </c>
      <c r="S737" s="43" t="str">
        <f ca="1">IF(P737="NA", "NA", IF(OR(O737="NA", P737=""), P737, O737/P737))</f>
        <v>NA</v>
      </c>
      <c r="T737" s="27">
        <f ca="1">O737*N737</f>
        <v>5880</v>
      </c>
      <c r="U737" s="171" t="s">
        <v>4309</v>
      </c>
      <c r="V737" s="171">
        <v>45752</v>
      </c>
      <c r="W737" s="171" t="s">
        <v>3470</v>
      </c>
      <c r="X737" s="2" t="str" cm="1">
        <f t="array" aca="1" ref="X737" ca="1">IF(B737="","",IF(MAX(IF(B:B=B737,C:C))=C737,"Y","N"))</f>
        <v>Y</v>
      </c>
      <c r="Y737" s="26"/>
      <c r="Z737" s="172"/>
      <c r="AE737" s="2" t="s">
        <v>7993</v>
      </c>
    </row>
    <row r="738" spans="1:31" hidden="1" x14ac:dyDescent="0.25">
      <c r="A738" s="115">
        <f ca="1">INDEX('1.MetaData'!A:A, MATCH($E738, '1.MetaData'!$B:$B, 0))</f>
        <v>666</v>
      </c>
      <c r="B738" s="245" t="s">
        <v>4312</v>
      </c>
      <c r="C738" s="14">
        <v>1</v>
      </c>
      <c r="D738" s="14" t="s">
        <v>70</v>
      </c>
      <c r="E738" s="1" t="str">
        <f ca="1">VLOOKUP(B738,'2.Tissue'!$B:$D,2,FALSE)</f>
        <v>OG666</v>
      </c>
      <c r="F738" s="80" t="str">
        <f ca="1">IF(C738&gt;1,_xlfn.CONCAT(B738,"_D",C738),_xlfn.CONCAT(B738,"_D"))</f>
        <v>OG666G_D</v>
      </c>
      <c r="G738" s="58" t="str">
        <f ca="1">VLOOKUP($E738,'1.MetaData'!$B:$H,3,FALSE)</f>
        <v>Cephalopholis miniata</v>
      </c>
      <c r="H738" s="40" t="str">
        <f ca="1">VLOOKUP($E738,'1.MetaData'!$B:$H,4,FALSE)</f>
        <v>Coral rockcod?</v>
      </c>
      <c r="I738" s="194" t="str">
        <f ca="1">VLOOKUP(DNAEXT[[#This Row],[Sample ID]],'2.Tissue'!B:N,13,FALSE)</f>
        <v>Tissue Box 10</v>
      </c>
      <c r="J738" s="45" t="s">
        <v>3374</v>
      </c>
      <c r="K738" s="173">
        <v>45328</v>
      </c>
      <c r="L738" s="26" t="s">
        <v>3560</v>
      </c>
      <c r="M738" s="26" t="s">
        <v>3376</v>
      </c>
      <c r="N738" s="169">
        <v>200</v>
      </c>
      <c r="O738" s="170">
        <v>214</v>
      </c>
      <c r="P738" s="170">
        <v>397</v>
      </c>
      <c r="Q738" s="170" t="s">
        <v>3561</v>
      </c>
      <c r="R738" s="170" t="s">
        <v>3561</v>
      </c>
      <c r="S738" s="43">
        <f ca="1">IF(P738="NA", "NA", IF(OR(O738="NA", P738=""), P738, O738/P738))</f>
        <v>0.53904282115869018</v>
      </c>
      <c r="T738" s="27">
        <f ca="1">O738*N738</f>
        <v>42800</v>
      </c>
      <c r="U738" s="26" t="s">
        <v>107</v>
      </c>
      <c r="V738" s="26" t="s">
        <v>107</v>
      </c>
      <c r="W738" s="26" t="s">
        <v>3369</v>
      </c>
      <c r="X738" s="2" t="str" cm="1">
        <f t="array" aca="1" ref="X738" ca="1">IF(B738="","",IF(MAX(IF(B:B=B738,C:C))=C738,"Y","N"))</f>
        <v>Y</v>
      </c>
      <c r="Y738" s="2"/>
      <c r="Z738" s="172"/>
      <c r="AA738" s="2" t="s">
        <v>3334</v>
      </c>
      <c r="AE738" s="2" t="s">
        <v>7907</v>
      </c>
    </row>
    <row r="739" spans="1:31" hidden="1" x14ac:dyDescent="0.25">
      <c r="A739" s="115">
        <f ca="1">INDEX('1.MetaData'!A:A, MATCH($E739, '1.MetaData'!$B:$B, 0))</f>
        <v>667</v>
      </c>
      <c r="B739" s="245" t="s">
        <v>4314</v>
      </c>
      <c r="C739" s="14">
        <v>1</v>
      </c>
      <c r="D739" s="14" t="s">
        <v>70</v>
      </c>
      <c r="E739" s="1" t="str">
        <f ca="1">VLOOKUP(B739,'2.Tissue'!$B:$D,2,FALSE)</f>
        <v>OG667</v>
      </c>
      <c r="F739" s="80" t="str">
        <f ca="1">IF(C739&gt;1,_xlfn.CONCAT(B739,"_D",C739),_xlfn.CONCAT(B739,"_D"))</f>
        <v>OG667G_D</v>
      </c>
      <c r="G739" s="58" t="str">
        <f ca="1">VLOOKUP($E739,'1.MetaData'!$B:$H,3,FALSE)</f>
        <v>Aphareus furca</v>
      </c>
      <c r="H739" s="58" t="str">
        <f ca="1">VLOOKUP($E739,'1.MetaData'!$B:$H,4,FALSE)</f>
        <v>Smalltooth jobfish</v>
      </c>
      <c r="I739" s="194" t="str">
        <f ca="1">VLOOKUP(DNAEXT[[#This Row],[Sample ID]],'2.Tissue'!B:N,13,FALSE)</f>
        <v>Tissue Box 10</v>
      </c>
      <c r="J739" s="45" t="s">
        <v>3374</v>
      </c>
      <c r="K739" s="173">
        <v>45412</v>
      </c>
      <c r="L739" s="168" t="s">
        <v>3521</v>
      </c>
      <c r="M739" s="26" t="s">
        <v>3376</v>
      </c>
      <c r="N739" s="169">
        <v>200</v>
      </c>
      <c r="O739" s="170">
        <v>106</v>
      </c>
      <c r="P739" s="170" t="s">
        <v>107</v>
      </c>
      <c r="Q739" s="170" t="s">
        <v>107</v>
      </c>
      <c r="R739" s="170" t="s">
        <v>107</v>
      </c>
      <c r="S739" s="43" t="str">
        <f ca="1">IF(P739="NA", "NA", IF(OR(O739="NA", P739=""), P739, O739/P739))</f>
        <v>NA</v>
      </c>
      <c r="T739" s="27">
        <f ca="1">O739*N739</f>
        <v>21200</v>
      </c>
      <c r="U739" s="171" t="s">
        <v>107</v>
      </c>
      <c r="V739" s="171" t="s">
        <v>107</v>
      </c>
      <c r="W739" s="171" t="s">
        <v>3369</v>
      </c>
      <c r="X739" s="2" t="str" cm="1">
        <f t="array" aca="1" ref="X739" ca="1">IF(B739="","",IF(MAX(IF(B:B=B739,C:C))=C739,"Y","N"))</f>
        <v>Y</v>
      </c>
      <c r="Y739" s="26"/>
      <c r="Z739" s="172"/>
      <c r="AA739" s="2" t="s">
        <v>3334</v>
      </c>
      <c r="AE739" s="2" t="s">
        <v>7907</v>
      </c>
    </row>
    <row r="740" spans="1:31" hidden="1" x14ac:dyDescent="0.25">
      <c r="A740" s="115">
        <f ca="1">INDEX('1.MetaData'!A:A, MATCH($E740, '1.MetaData'!$B:$B, 0))</f>
        <v>668</v>
      </c>
      <c r="B740" s="245" t="s">
        <v>4315</v>
      </c>
      <c r="C740" s="14">
        <v>1</v>
      </c>
      <c r="D740" s="14" t="s">
        <v>70</v>
      </c>
      <c r="E740" s="1" t="str">
        <f ca="1">VLOOKUP(B740,'2.Tissue'!$B:$D,2,FALSE)</f>
        <v>OG668</v>
      </c>
      <c r="F740" s="80" t="str">
        <f ca="1">IF(C740&gt;1,_xlfn.CONCAT(B740,"_D",C740),_xlfn.CONCAT(B740,"_D"))</f>
        <v>OG668G_D</v>
      </c>
      <c r="G740" s="58" t="str">
        <f ca="1">VLOOKUP($E740,'1.MetaData'!$B:$H,3,FALSE)</f>
        <v>Cephalopholis aurantia</v>
      </c>
      <c r="H740" s="40" t="str">
        <f ca="1">VLOOKUP($E740,'1.MetaData'!$B:$H,4,FALSE)</f>
        <v>Golden hind?</v>
      </c>
      <c r="I740" s="194" t="str">
        <f ca="1">VLOOKUP(DNAEXT[[#This Row],[Sample ID]],'2.Tissue'!B:N,13,FALSE)</f>
        <v>Tissue Box 10</v>
      </c>
      <c r="J740" s="45" t="s">
        <v>3374</v>
      </c>
      <c r="K740" s="173">
        <v>45328</v>
      </c>
      <c r="L740" s="26" t="s">
        <v>3560</v>
      </c>
      <c r="M740" s="26" t="s">
        <v>3376</v>
      </c>
      <c r="N740" s="169">
        <v>200</v>
      </c>
      <c r="O740" s="170">
        <v>164</v>
      </c>
      <c r="P740" s="170">
        <v>326</v>
      </c>
      <c r="Q740" s="170" t="s">
        <v>3561</v>
      </c>
      <c r="R740" s="170" t="s">
        <v>3561</v>
      </c>
      <c r="S740" s="43">
        <f ca="1">IF(P740="NA", "NA", IF(OR(O740="NA", P740=""), P740, O740/P740))</f>
        <v>0.50306748466257667</v>
      </c>
      <c r="T740" s="27">
        <f ca="1">O740*N740</f>
        <v>32800</v>
      </c>
      <c r="U740" s="26" t="s">
        <v>107</v>
      </c>
      <c r="V740" s="26" t="s">
        <v>107</v>
      </c>
      <c r="W740" s="26" t="s">
        <v>3369</v>
      </c>
      <c r="X740" s="2" t="str" cm="1">
        <f t="array" aca="1" ref="X740" ca="1">IF(B740="","",IF(MAX(IF(B:B=B740,C:C))=C740,"Y","N"))</f>
        <v>Y</v>
      </c>
      <c r="Y740" s="2"/>
      <c r="Z740" s="172"/>
      <c r="AA740" s="2" t="s">
        <v>3334</v>
      </c>
      <c r="AE740" s="2" t="s">
        <v>7907</v>
      </c>
    </row>
    <row r="741" spans="1:31" hidden="1" x14ac:dyDescent="0.25">
      <c r="A741" s="115">
        <f ca="1">INDEX('1.MetaData'!A:A, MATCH($E741, '1.MetaData'!$B:$B, 0))</f>
        <v>669</v>
      </c>
      <c r="B741" s="245" t="s">
        <v>4316</v>
      </c>
      <c r="C741" s="14">
        <v>1</v>
      </c>
      <c r="D741" s="14" t="s">
        <v>70</v>
      </c>
      <c r="E741" s="1" t="str">
        <f ca="1">VLOOKUP(B741,'2.Tissue'!$B:$D,2,FALSE)</f>
        <v>OG669</v>
      </c>
      <c r="F741" s="80" t="str">
        <f ca="1">IF(C741&gt;1,_xlfn.CONCAT(B741,"_D",C741),_xlfn.CONCAT(B741,"_D"))</f>
        <v>OG669G_D</v>
      </c>
      <c r="G741" s="58" t="str">
        <f ca="1">VLOOKUP($E741,'1.MetaData'!$B:$H,3,FALSE)</f>
        <v>Epinephelus spilotoceps</v>
      </c>
      <c r="H741" s="40" t="str">
        <f ca="1">VLOOKUP($E741,'1.MetaData'!$B:$H,4,FALSE)</f>
        <v>Foursaddle grouper</v>
      </c>
      <c r="I741" s="194" t="str">
        <f ca="1">VLOOKUP(DNAEXT[[#This Row],[Sample ID]],'2.Tissue'!B:N,13,FALSE)</f>
        <v>Tissue Box 10</v>
      </c>
      <c r="J741" s="45" t="s">
        <v>3374</v>
      </c>
      <c r="K741" s="173">
        <v>45328</v>
      </c>
      <c r="L741" s="26" t="s">
        <v>3560</v>
      </c>
      <c r="M741" s="26" t="s">
        <v>3376</v>
      </c>
      <c r="N741" s="169">
        <v>200</v>
      </c>
      <c r="O741" s="170">
        <v>26.5</v>
      </c>
      <c r="P741" s="170">
        <v>87</v>
      </c>
      <c r="Q741" s="170" t="s">
        <v>3561</v>
      </c>
      <c r="R741" s="170" t="s">
        <v>3561</v>
      </c>
      <c r="S741" s="43">
        <f ca="1">IF(P741="NA", "NA", IF(OR(O741="NA", P741=""), P741, O741/P741))</f>
        <v>0.3045977011494253</v>
      </c>
      <c r="T741" s="27">
        <f ca="1">O741*N741</f>
        <v>5300</v>
      </c>
      <c r="U741" s="26" t="s">
        <v>107</v>
      </c>
      <c r="V741" s="26" t="s">
        <v>107</v>
      </c>
      <c r="W741" s="26" t="s">
        <v>3369</v>
      </c>
      <c r="X741" s="2" t="str" cm="1">
        <f t="array" aca="1" ref="X741" ca="1">IF(B741="","",IF(MAX(IF(B:B=B741,C:C))=C741,"Y","N"))</f>
        <v>N</v>
      </c>
      <c r="Y741" s="2"/>
      <c r="Z741" s="172" t="s">
        <v>4317</v>
      </c>
      <c r="AA741" s="2" t="s">
        <v>3334</v>
      </c>
      <c r="AE741" s="2" t="s">
        <v>7907</v>
      </c>
    </row>
    <row r="742" spans="1:31" hidden="1" x14ac:dyDescent="0.25">
      <c r="A742" s="115">
        <f ca="1">INDEX('1.MetaData'!A:A, MATCH($E742, '1.MetaData'!$B:$B, 0))</f>
        <v>669</v>
      </c>
      <c r="B742" s="245" t="s">
        <v>4316</v>
      </c>
      <c r="C742" s="14">
        <v>2</v>
      </c>
      <c r="D742" s="14" t="s">
        <v>4562</v>
      </c>
      <c r="E742" s="1" t="str">
        <f ca="1">VLOOKUP(B742,'2.Tissue'!$B:$D,2,FALSE)</f>
        <v>OG669</v>
      </c>
      <c r="F742" s="80" t="str">
        <f ca="1">IF(C742&gt;1,_xlfn.CONCAT(B742,"_D",C742),_xlfn.CONCAT(B742,"_D"))</f>
        <v>OG669G_D2</v>
      </c>
      <c r="G742" s="58" t="str">
        <f ca="1">VLOOKUP($E742,'1.MetaData'!$B:$H,3,FALSE)</f>
        <v>Epinephelus spilotoceps</v>
      </c>
      <c r="H742" s="58" t="str">
        <f ca="1">VLOOKUP($E742,'1.MetaData'!$B:$H,4,FALSE)</f>
        <v>Foursaddle grouper</v>
      </c>
      <c r="I742" s="194" t="str">
        <f ca="1">VLOOKUP(DNAEXT[[#This Row],[Sample ID]],'2.Tissue'!B:N,13,FALSE)</f>
        <v>Tissue Box 10</v>
      </c>
      <c r="J742" s="45"/>
      <c r="K742" s="173"/>
      <c r="L742" s="168"/>
      <c r="M742" s="26"/>
      <c r="N742" s="169"/>
      <c r="O742" s="170"/>
      <c r="P742" s="170"/>
      <c r="Q742" s="170"/>
      <c r="R742" s="170"/>
      <c r="S742" s="43">
        <f ca="1">IF(P742="NA", "NA", IF(OR(O742="NA", P742=""), P742, O742/P742))</f>
        <v>0</v>
      </c>
      <c r="T742" s="27">
        <f ca="1">O742*N742</f>
        <v>0</v>
      </c>
      <c r="U742" s="171"/>
      <c r="V742" s="171"/>
      <c r="X742" s="2" t="str" cm="1">
        <f t="array" aca="1" ref="X742" ca="1">IF(B742="","",IF(MAX(IF(B:B=B742,C:C))=C742,"Y","N"))</f>
        <v>Y</v>
      </c>
      <c r="Y742" s="26"/>
      <c r="Z742" s="172" t="s">
        <v>4563</v>
      </c>
    </row>
    <row r="743" spans="1:31" hidden="1" x14ac:dyDescent="0.25">
      <c r="A743" s="115">
        <f ca="1">INDEX('1.MetaData'!A:A, MATCH($E743, '1.MetaData'!$B:$B, 0))</f>
        <v>670</v>
      </c>
      <c r="B743" s="245" t="s">
        <v>4318</v>
      </c>
      <c r="C743" s="14">
        <v>1</v>
      </c>
      <c r="D743" s="14" t="s">
        <v>70</v>
      </c>
      <c r="E743" s="1" t="str">
        <f ca="1">VLOOKUP(B743,'2.Tissue'!$B:$D,2,FALSE)</f>
        <v>OG670</v>
      </c>
      <c r="F743" s="80" t="str">
        <f ca="1">IF(C743&gt;1,_xlfn.CONCAT(B743,"_D",C743),_xlfn.CONCAT(B743,"_D"))</f>
        <v>OG670G_D</v>
      </c>
      <c r="G743" s="58" t="str">
        <f ca="1">VLOOKUP($E743,'1.MetaData'!$B:$H,3,FALSE)</f>
        <v>Epinephelus retouti</v>
      </c>
      <c r="H743" s="40" t="str">
        <f ca="1">VLOOKUP($E743,'1.MetaData'!$B:$H,4,FALSE)</f>
        <v>Red tip grouper</v>
      </c>
      <c r="I743" s="194" t="str">
        <f ca="1">VLOOKUP(DNAEXT[[#This Row],[Sample ID]],'2.Tissue'!B:N,13,FALSE)</f>
        <v>Tissue Box 10</v>
      </c>
      <c r="J743" s="45" t="s">
        <v>3374</v>
      </c>
      <c r="K743" s="173">
        <v>45328</v>
      </c>
      <c r="L743" s="26" t="s">
        <v>3560</v>
      </c>
      <c r="M743" s="26" t="s">
        <v>3376</v>
      </c>
      <c r="N743" s="169">
        <v>200</v>
      </c>
      <c r="O743" s="170">
        <v>190</v>
      </c>
      <c r="P743" s="170">
        <v>247</v>
      </c>
      <c r="Q743" s="170" t="s">
        <v>3561</v>
      </c>
      <c r="R743" s="170" t="s">
        <v>3561</v>
      </c>
      <c r="S743" s="43">
        <f ca="1">IF(P743="NA", "NA", IF(OR(O743="NA", P743=""), P743, O743/P743))</f>
        <v>0.76923076923076927</v>
      </c>
      <c r="T743" s="27">
        <f ca="1">O743*N743</f>
        <v>38000</v>
      </c>
      <c r="U743" s="26" t="s">
        <v>107</v>
      </c>
      <c r="V743" s="26" t="s">
        <v>107</v>
      </c>
      <c r="W743" s="26" t="s">
        <v>3369</v>
      </c>
      <c r="X743" s="2" t="str" cm="1">
        <f t="array" aca="1" ref="X743" ca="1">IF(B743="","",IF(MAX(IF(B:B=B743,C:C))=C743,"Y","N"))</f>
        <v>Y</v>
      </c>
      <c r="Y743" s="2"/>
      <c r="Z743" s="172"/>
      <c r="AA743" s="2" t="s">
        <v>3334</v>
      </c>
      <c r="AE743" s="2" t="s">
        <v>7907</v>
      </c>
    </row>
    <row r="744" spans="1:31" hidden="1" x14ac:dyDescent="0.25">
      <c r="A744" s="115">
        <f ca="1">INDEX('1.MetaData'!A:A, MATCH($E744, '1.MetaData'!$B:$B, 0))</f>
        <v>671</v>
      </c>
      <c r="B744" s="245" t="s">
        <v>4319</v>
      </c>
      <c r="C744" s="14">
        <v>1</v>
      </c>
      <c r="D744" s="14" t="s">
        <v>70</v>
      </c>
      <c r="E744" s="1" t="str">
        <f ca="1">VLOOKUP(B744,'2.Tissue'!$B:$D,2,FALSE)</f>
        <v>OG671</v>
      </c>
      <c r="F744" s="80" t="str">
        <f ca="1">IF(C744&gt;1,_xlfn.CONCAT(B744,"_D",C744),_xlfn.CONCAT(B744,"_D"))</f>
        <v>OG671G_D</v>
      </c>
      <c r="G744" s="58" t="str">
        <f ca="1">VLOOKUP($E744,'1.MetaData'!$B:$H,3,FALSE)</f>
        <v>Cephalopholis argus</v>
      </c>
      <c r="H744" s="40" t="str">
        <f ca="1">VLOOKUP($E744,'1.MetaData'!$B:$H,4,FALSE)</f>
        <v>Peacock cod</v>
      </c>
      <c r="I744" s="194" t="str">
        <f ca="1">VLOOKUP(DNAEXT[[#This Row],[Sample ID]],'2.Tissue'!B:N,13,FALSE)</f>
        <v>Tissue Box 10</v>
      </c>
      <c r="J744" s="45" t="s">
        <v>3374</v>
      </c>
      <c r="K744" s="173">
        <v>45328</v>
      </c>
      <c r="L744" s="26" t="s">
        <v>3560</v>
      </c>
      <c r="M744" s="26" t="s">
        <v>3376</v>
      </c>
      <c r="N744" s="169">
        <v>200</v>
      </c>
      <c r="O744" s="170">
        <v>225</v>
      </c>
      <c r="P744" s="170">
        <v>343</v>
      </c>
      <c r="Q744" s="170" t="s">
        <v>3561</v>
      </c>
      <c r="R744" s="170" t="s">
        <v>3561</v>
      </c>
      <c r="S744" s="43">
        <f ca="1">IF(P744="NA", "NA", IF(OR(O744="NA", P744=""), P744, O744/P744))</f>
        <v>0.6559766763848397</v>
      </c>
      <c r="T744" s="27">
        <f ca="1">O744*N744</f>
        <v>45000</v>
      </c>
      <c r="U744" s="26" t="s">
        <v>107</v>
      </c>
      <c r="V744" s="26" t="s">
        <v>107</v>
      </c>
      <c r="W744" s="26" t="s">
        <v>3369</v>
      </c>
      <c r="X744" s="2" t="str" cm="1">
        <f t="array" aca="1" ref="X744" ca="1">IF(B744="","",IF(MAX(IF(B:B=B744,C:C))=C744,"Y","N"))</f>
        <v>Y</v>
      </c>
      <c r="Y744" s="2"/>
      <c r="Z744" s="172"/>
      <c r="AA744" s="2" t="s">
        <v>3334</v>
      </c>
      <c r="AE744" s="2" t="s">
        <v>7907</v>
      </c>
    </row>
    <row r="745" spans="1:31" x14ac:dyDescent="0.25">
      <c r="A745" s="115">
        <f ca="1">INDEX('1.MetaData'!A:A, MATCH($E745, '1.MetaData'!$B:$B, 0))</f>
        <v>665</v>
      </c>
      <c r="B745" s="245" t="s">
        <v>4310</v>
      </c>
      <c r="C745" s="14">
        <v>1</v>
      </c>
      <c r="D745" s="14" t="s">
        <v>70</v>
      </c>
      <c r="E745" s="1" t="str">
        <f ca="1">VLOOKUP(B745,'2.Tissue'!$B:$D,2,FALSE)</f>
        <v>OG665</v>
      </c>
      <c r="F745" s="80" t="str">
        <f ca="1">IF(C745&gt;1,_xlfn.CONCAT(B745,"_D",C745),_xlfn.CONCAT(B745,"_D"))</f>
        <v>OG665H_D</v>
      </c>
      <c r="G745" s="58" t="str">
        <f ca="1">VLOOKUP($E745,'1.MetaData'!$B:$H,3,FALSE)</f>
        <v>Sphyraena barracuda</v>
      </c>
      <c r="H745" s="58" t="str">
        <f ca="1">VLOOKUP($E745,'1.MetaData'!$B:$H,4,FALSE)</f>
        <v>Great barracuda</v>
      </c>
      <c r="I745" s="194" t="str">
        <f ca="1">VLOOKUP(DNAEXT[[#This Row],[Sample ID]],'2.Tissue'!B:N,13,FALSE)</f>
        <v>Tissue Box 10</v>
      </c>
      <c r="J745" s="45" t="s">
        <v>3366</v>
      </c>
      <c r="K745" s="173">
        <v>45356</v>
      </c>
      <c r="L745" s="168" t="s">
        <v>4273</v>
      </c>
      <c r="M745" s="26" t="s">
        <v>3380</v>
      </c>
      <c r="N745" s="169">
        <v>150</v>
      </c>
      <c r="O745" s="170">
        <v>298</v>
      </c>
      <c r="P745" s="170">
        <v>341</v>
      </c>
      <c r="Q745" s="170" t="s">
        <v>4274</v>
      </c>
      <c r="R745" s="170" t="s">
        <v>4275</v>
      </c>
      <c r="S745" s="43">
        <f ca="1">IF(P745="NA", "NA", IF(OR(O745="NA", P745=""), P745, O745/P745))</f>
        <v>0.87390029325513197</v>
      </c>
      <c r="T745" s="27">
        <f ca="1">O745*N745</f>
        <v>44700</v>
      </c>
      <c r="U745" s="251" t="s">
        <v>4276</v>
      </c>
      <c r="V745" s="171" t="s">
        <v>4311</v>
      </c>
      <c r="W745" s="171" t="s">
        <v>3369</v>
      </c>
      <c r="X745" s="2" t="str" cm="1">
        <f t="array" aca="1" ref="X745" ca="1">IF(B745="","",IF(MAX(IF(B:B=B745,C:C))=C745,"Y","N"))</f>
        <v>Y</v>
      </c>
      <c r="Y745" s="26"/>
      <c r="Z745" s="172"/>
      <c r="AE745" s="2" t="s">
        <v>7993</v>
      </c>
    </row>
    <row r="746" spans="1:31" x14ac:dyDescent="0.25">
      <c r="A746" s="115">
        <f ca="1">INDEX('1.MetaData'!A:A, MATCH($E746, '1.MetaData'!$B:$B, 0))</f>
        <v>666</v>
      </c>
      <c r="B746" s="245" t="s">
        <v>4313</v>
      </c>
      <c r="C746" s="14">
        <v>1</v>
      </c>
      <c r="D746" s="14" t="s">
        <v>70</v>
      </c>
      <c r="E746" s="1" t="str">
        <f ca="1">VLOOKUP(B746,'2.Tissue'!$B:$D,2,FALSE)</f>
        <v>OG666</v>
      </c>
      <c r="F746" s="80" t="str">
        <f ca="1">IF(C746&gt;1,_xlfn.CONCAT(B746,"_D",C746),_xlfn.CONCAT(B746,"_D"))</f>
        <v>OG666H_D</v>
      </c>
      <c r="G746" s="58" t="str">
        <f ca="1">VLOOKUP($E746,'1.MetaData'!$B:$H,3,FALSE)</f>
        <v>Cephalopholis miniata</v>
      </c>
      <c r="H746" s="58" t="str">
        <f ca="1">VLOOKUP($E746,'1.MetaData'!$B:$H,4,FALSE)</f>
        <v>Coral rockcod?</v>
      </c>
      <c r="I746" s="194" t="str">
        <f ca="1">VLOOKUP(DNAEXT[[#This Row],[Sample ID]],'2.Tissue'!B:N,13,FALSE)</f>
        <v>Tissue Box 10</v>
      </c>
      <c r="J746" s="45" t="s">
        <v>3366</v>
      </c>
      <c r="K746" s="173">
        <v>45538</v>
      </c>
      <c r="L746" s="168" t="s">
        <v>3467</v>
      </c>
      <c r="M746" s="26" t="s">
        <v>3380</v>
      </c>
      <c r="N746" s="169">
        <v>120</v>
      </c>
      <c r="O746" s="170">
        <v>570</v>
      </c>
      <c r="P746" s="170">
        <v>739.7</v>
      </c>
      <c r="Q746" s="170">
        <v>1.88</v>
      </c>
      <c r="R746" s="170">
        <v>2.29</v>
      </c>
      <c r="S746" s="43">
        <f ca="1">IF(P746="NA", "NA", IF(OR(O746="NA", P746=""), P746, O746/P746))</f>
        <v>0.77058266864945246</v>
      </c>
      <c r="T746" s="27">
        <f ca="1">O746*N746</f>
        <v>68400</v>
      </c>
      <c r="U746" s="171" t="s">
        <v>3468</v>
      </c>
      <c r="V746" s="171">
        <v>46127</v>
      </c>
      <c r="W746" s="171" t="s">
        <v>3470</v>
      </c>
      <c r="X746" s="2" t="str" cm="1">
        <f t="array" aca="1" ref="X746" ca="1">IF(B746="","",IF(MAX(IF(B:B=B746,C:C))=C746,"Y","N"))</f>
        <v>Y</v>
      </c>
      <c r="Y746" s="26"/>
      <c r="Z746" s="172"/>
      <c r="AE746" s="2" t="s">
        <v>7993</v>
      </c>
    </row>
    <row r="747" spans="1:31" x14ac:dyDescent="0.25">
      <c r="A747" s="115">
        <f ca="1">INDEX('1.MetaData'!A:A, MATCH($E747, '1.MetaData'!$B:$B, 0))</f>
        <v>672</v>
      </c>
      <c r="B747" s="245" t="s">
        <v>4321</v>
      </c>
      <c r="C747" s="14">
        <v>1</v>
      </c>
      <c r="D747" s="14" t="s">
        <v>3384</v>
      </c>
      <c r="E747" s="1" t="str">
        <f ca="1">VLOOKUP(B747,'2.Tissue'!$B:$D,2,FALSE)</f>
        <v>OG672</v>
      </c>
      <c r="F747" s="80" t="str">
        <f ca="1">IF(C747&gt;1,_xlfn.CONCAT(B747,"_D",C747),_xlfn.CONCAT(B747,"_D"))</f>
        <v>OG672G_D</v>
      </c>
      <c r="G747" s="58" t="str">
        <f ca="1">VLOOKUP($E747,'1.MetaData'!$B:$H,3,FALSE)</f>
        <v>Caesio teres</v>
      </c>
      <c r="H747" s="40" t="str">
        <f ca="1">VLOOKUP($E747,'1.MetaData'!$B:$H,4,FALSE)</f>
        <v>Blue fusilier</v>
      </c>
      <c r="I747" s="194" t="str">
        <f ca="1">VLOOKUP(DNAEXT[[#This Row],[Sample ID]],'2.Tissue'!B:N,13,FALSE)</f>
        <v>Tissue Box 10</v>
      </c>
      <c r="J747" s="45" t="s">
        <v>3366</v>
      </c>
      <c r="K747" s="173">
        <v>45303</v>
      </c>
      <c r="L747" s="26" t="s">
        <v>3479</v>
      </c>
      <c r="M747" s="26" t="s">
        <v>3380</v>
      </c>
      <c r="N747" s="169">
        <v>120</v>
      </c>
      <c r="O747" s="170">
        <v>294</v>
      </c>
      <c r="P747" s="170">
        <v>158.6</v>
      </c>
      <c r="Q747" s="170">
        <v>1.79</v>
      </c>
      <c r="R747" s="170">
        <v>1.6</v>
      </c>
      <c r="S747" s="43">
        <f ca="1">IF(P747="NA", "NA", IF(OR(O747="NA", P747=""), P747, O747/P747))</f>
        <v>1.853720050441362</v>
      </c>
      <c r="T747" s="27">
        <f ca="1">O747*N747</f>
        <v>35280</v>
      </c>
      <c r="U747" s="26" t="s">
        <v>3493</v>
      </c>
      <c r="V747" s="171">
        <v>3563</v>
      </c>
      <c r="W747" s="26" t="s">
        <v>3382</v>
      </c>
      <c r="X747" s="2" t="str" cm="1">
        <f t="array" aca="1" ref="X747" ca="1">IF(B747="","",IF(MAX(IF(B:B=B747,C:C))=C747,"Y","N"))</f>
        <v>Y</v>
      </c>
      <c r="Y747" s="2"/>
      <c r="Z747" s="172"/>
      <c r="AA747" s="2"/>
      <c r="AE747" s="2" t="s">
        <v>7993</v>
      </c>
    </row>
    <row r="748" spans="1:31" x14ac:dyDescent="0.25">
      <c r="A748" s="115">
        <f ca="1">INDEX('1.MetaData'!A:A, MATCH($E748, '1.MetaData'!$B:$B, 0))</f>
        <v>672</v>
      </c>
      <c r="B748" s="245" t="s">
        <v>4320</v>
      </c>
      <c r="C748" s="14">
        <v>2</v>
      </c>
      <c r="D748" s="14" t="s">
        <v>70</v>
      </c>
      <c r="E748" s="1" t="str">
        <f ca="1">VLOOKUP(B748,'2.Tissue'!$B:$D,2,FALSE)</f>
        <v>OG672</v>
      </c>
      <c r="F748" s="80" t="str">
        <f ca="1">IF(C748&gt;1,_xlfn.CONCAT(B748,"_D",C748),_xlfn.CONCAT(B748,"_D"))</f>
        <v>OG672H_D2</v>
      </c>
      <c r="G748" s="58" t="str">
        <f ca="1">VLOOKUP($E748,'1.MetaData'!$B:$H,3,FALSE)</f>
        <v>Caesio teres</v>
      </c>
      <c r="H748" s="40" t="str">
        <f ca="1">VLOOKUP($E748,'1.MetaData'!$B:$H,4,FALSE)</f>
        <v>Blue fusilier</v>
      </c>
      <c r="I748" s="194" t="str">
        <f ca="1">VLOOKUP(DNAEXT[[#This Row],[Sample ID]],'2.Tissue'!B:N,13,FALSE)</f>
        <v>Tissue Box 10</v>
      </c>
      <c r="J748" s="45" t="s">
        <v>3366</v>
      </c>
      <c r="K748" s="173">
        <v>45321</v>
      </c>
      <c r="L748" s="26" t="s">
        <v>3406</v>
      </c>
      <c r="M748" s="26" t="s">
        <v>3380</v>
      </c>
      <c r="N748" s="169">
        <v>120</v>
      </c>
      <c r="O748" s="170">
        <v>192</v>
      </c>
      <c r="P748" s="170">
        <v>218.1</v>
      </c>
      <c r="Q748" s="170">
        <v>1.91</v>
      </c>
      <c r="R748" s="170">
        <v>2.2400000000000002</v>
      </c>
      <c r="S748" s="43">
        <f ca="1">IF(P748="NA", "NA", IF(OR(O748="NA", P748=""), P748, O748/P748))</f>
        <v>0.88033012379642372</v>
      </c>
      <c r="T748" s="27">
        <f ca="1">O748*N748</f>
        <v>23040</v>
      </c>
      <c r="U748" s="26" t="s">
        <v>3407</v>
      </c>
      <c r="V748" s="171">
        <v>26801</v>
      </c>
      <c r="W748" s="26" t="s">
        <v>3369</v>
      </c>
      <c r="X748" s="2" t="str" cm="1">
        <f t="array" aca="1" ref="X748" ca="1">IF(B748="","",IF(MAX(IF(B:B=B748,C:C))=C748,"Y","N"))</f>
        <v>Y</v>
      </c>
      <c r="Y748" s="2" t="s">
        <v>92</v>
      </c>
      <c r="Z748" s="172"/>
      <c r="AA748" s="2"/>
      <c r="AE748" s="2" t="s">
        <v>7993</v>
      </c>
    </row>
    <row r="749" spans="1:31" x14ac:dyDescent="0.25">
      <c r="A749" s="115">
        <f ca="1">INDEX('1.MetaData'!A:A, MATCH($E749, '1.MetaData'!$B:$B, 0))</f>
        <v>672</v>
      </c>
      <c r="B749" s="245" t="s">
        <v>4320</v>
      </c>
      <c r="C749" s="14">
        <v>1</v>
      </c>
      <c r="D749" s="14" t="s">
        <v>70</v>
      </c>
      <c r="E749" s="1" t="str">
        <f ca="1">VLOOKUP(B749,'2.Tissue'!$B:$D,2,FALSE)</f>
        <v>OG672</v>
      </c>
      <c r="F749" s="80" t="str">
        <f ca="1">IF(C749&gt;1,_xlfn.CONCAT(B749,"_D",C749),_xlfn.CONCAT(B749,"_D"))</f>
        <v>OG672H_D</v>
      </c>
      <c r="G749" s="58" t="str">
        <f ca="1">VLOOKUP($E749,'1.MetaData'!$B:$H,3,FALSE)</f>
        <v>Caesio teres</v>
      </c>
      <c r="H749" s="40" t="str">
        <f ca="1">VLOOKUP($E749,'1.MetaData'!$B:$H,4,FALSE)</f>
        <v>Blue fusilier</v>
      </c>
      <c r="I749" s="194" t="str">
        <f ca="1">VLOOKUP(DNAEXT[[#This Row],[Sample ID]],'2.Tissue'!B:N,13,FALSE)</f>
        <v>Tissue Box 10</v>
      </c>
      <c r="J749" s="45" t="s">
        <v>3366</v>
      </c>
      <c r="K749" s="173">
        <v>45303</v>
      </c>
      <c r="L749" s="26" t="s">
        <v>3479</v>
      </c>
      <c r="M749" s="26" t="s">
        <v>3380</v>
      </c>
      <c r="N749" s="169">
        <v>120</v>
      </c>
      <c r="O749" s="170">
        <v>146</v>
      </c>
      <c r="P749" s="170">
        <v>158.6</v>
      </c>
      <c r="Q749" s="170">
        <v>1.79</v>
      </c>
      <c r="R749" s="170">
        <v>1.6</v>
      </c>
      <c r="S749" s="43">
        <f ca="1">IF(P749="NA", "NA", IF(OR(O749="NA", P749=""), P749, O749/P749))</f>
        <v>0.92055485498108447</v>
      </c>
      <c r="T749" s="27">
        <f ca="1">O749*N749</f>
        <v>17520</v>
      </c>
      <c r="U749" s="26" t="s">
        <v>3493</v>
      </c>
      <c r="V749" s="171">
        <v>15100</v>
      </c>
      <c r="W749" s="26" t="s">
        <v>3369</v>
      </c>
      <c r="X749" s="2" t="str" cm="1">
        <f t="array" aca="1" ref="X749" ca="1">IF(B749="","",IF(MAX(IF(B:B=B749,C:C))=C749,"Y","N"))</f>
        <v>N</v>
      </c>
      <c r="Y749" s="2"/>
      <c r="Z749" s="172" t="s">
        <v>4322</v>
      </c>
      <c r="AA749" s="2"/>
      <c r="AE749" s="2" t="s">
        <v>7993</v>
      </c>
    </row>
    <row r="750" spans="1:31" x14ac:dyDescent="0.25">
      <c r="A750" s="115">
        <f ca="1">INDEX('1.MetaData'!A:A, MATCH($E750, '1.MetaData'!$B:$B, 0))</f>
        <v>673</v>
      </c>
      <c r="B750" s="245" t="s">
        <v>4323</v>
      </c>
      <c r="C750" s="14">
        <v>1</v>
      </c>
      <c r="D750" s="14" t="s">
        <v>70</v>
      </c>
      <c r="E750" s="1" t="str">
        <f ca="1">VLOOKUP(B750,'2.Tissue'!$B:$D,2,FALSE)</f>
        <v>OG673</v>
      </c>
      <c r="F750" s="80" t="str">
        <f ca="1">IF(C750&gt;1,_xlfn.CONCAT(B750,"_D",C750),_xlfn.CONCAT(B750,"_D"))</f>
        <v>OG673H_D</v>
      </c>
      <c r="G750" s="58" t="str">
        <f ca="1">VLOOKUP($E750,'1.MetaData'!$B:$H,3,FALSE)</f>
        <v>Gymnosarda unicolor</v>
      </c>
      <c r="H750" s="58" t="str">
        <f ca="1">VLOOKUP($E750,'1.MetaData'!$B:$H,4,FALSE)</f>
        <v>Dogtooth tuna</v>
      </c>
      <c r="I750" s="194" t="str">
        <f ca="1">VLOOKUP(DNAEXT[[#This Row],[Sample ID]],'2.Tissue'!B:N,13,FALSE)</f>
        <v>Tissue Box 10</v>
      </c>
      <c r="J750" s="45" t="s">
        <v>3366</v>
      </c>
      <c r="K750" s="173">
        <v>45386</v>
      </c>
      <c r="L750" s="168" t="s">
        <v>4266</v>
      </c>
      <c r="M750" s="26" t="s">
        <v>3380</v>
      </c>
      <c r="N750" s="169">
        <v>200</v>
      </c>
      <c r="O750" s="170">
        <v>395</v>
      </c>
      <c r="P750" s="170" t="s">
        <v>107</v>
      </c>
      <c r="Q750" s="170">
        <v>1.8</v>
      </c>
      <c r="R750" s="170">
        <v>1.75</v>
      </c>
      <c r="S750" s="43" t="str">
        <f ca="1">IF(P750="NA", "NA", IF(OR(O750="NA", P750=""), P750, O750/P750))</f>
        <v>NA</v>
      </c>
      <c r="T750" s="27">
        <f ca="1">O750*N750</f>
        <v>79000</v>
      </c>
      <c r="U750" s="171" t="s">
        <v>4267</v>
      </c>
      <c r="V750" s="171">
        <v>22234</v>
      </c>
      <c r="W750" s="171" t="s">
        <v>3369</v>
      </c>
      <c r="X750" s="2" t="str" cm="1">
        <f t="array" aca="1" ref="X750" ca="1">IF(B750="","",IF(MAX(IF(B:B=B750,C:C))=C750,"Y","N"))</f>
        <v>Y</v>
      </c>
      <c r="Y750" s="26"/>
      <c r="Z750" s="172" t="s">
        <v>4324</v>
      </c>
      <c r="AE750" s="2" t="s">
        <v>7993</v>
      </c>
    </row>
    <row r="751" spans="1:31" x14ac:dyDescent="0.25">
      <c r="A751" s="115">
        <f ca="1">INDEX('1.MetaData'!A:A, MATCH($E751, '1.MetaData'!$B:$B, 0))</f>
        <v>674</v>
      </c>
      <c r="B751" s="245" t="s">
        <v>4325</v>
      </c>
      <c r="C751" s="14">
        <v>2</v>
      </c>
      <c r="D751" s="14" t="s">
        <v>70</v>
      </c>
      <c r="E751" s="1" t="str">
        <f ca="1">VLOOKUP(B751,'2.Tissue'!$B:$D,2,FALSE)</f>
        <v>OG674</v>
      </c>
      <c r="F751" s="80" t="str">
        <f ca="1">IF(C751&gt;1,_xlfn.CONCAT(B751,"_D",C751),_xlfn.CONCAT(B751,"_D"))</f>
        <v>OG674G_D2</v>
      </c>
      <c r="G751" s="58" t="str">
        <f ca="1">VLOOKUP($E751,'1.MetaData'!$B:$H,3,FALSE)</f>
        <v>Melichthys niger</v>
      </c>
      <c r="H751" s="58" t="str">
        <f ca="1">VLOOKUP($E751,'1.MetaData'!$B:$H,4,FALSE)</f>
        <v>Black triggerfish</v>
      </c>
      <c r="I751" s="194" t="str">
        <f ca="1">VLOOKUP(DNAEXT[[#This Row],[Sample ID]],'2.Tissue'!B:N,13,FALSE)</f>
        <v>Tissue Box 10</v>
      </c>
      <c r="J751" s="45" t="s">
        <v>3366</v>
      </c>
      <c r="K751" s="173">
        <v>45356</v>
      </c>
      <c r="L751" s="168" t="s">
        <v>4273</v>
      </c>
      <c r="M751" s="26" t="s">
        <v>3380</v>
      </c>
      <c r="N751" s="169">
        <v>150</v>
      </c>
      <c r="O751" s="170">
        <v>600</v>
      </c>
      <c r="P751" s="170">
        <v>738</v>
      </c>
      <c r="Q751" s="170" t="s">
        <v>4274</v>
      </c>
      <c r="R751" s="170" t="s">
        <v>4275</v>
      </c>
      <c r="S751" s="43">
        <f ca="1">IF(P751="NA", "NA", IF(OR(O751="NA", P751=""), P751, O751/P751))</f>
        <v>0.81300813008130079</v>
      </c>
      <c r="T751" s="27">
        <f ca="1">O751*N751</f>
        <v>90000</v>
      </c>
      <c r="U751" s="237" t="s">
        <v>4276</v>
      </c>
      <c r="V751" s="171">
        <v>6000</v>
      </c>
      <c r="W751" s="171" t="s">
        <v>3382</v>
      </c>
      <c r="X751" s="2" t="str" cm="1">
        <f t="array" aca="1" ref="X751" ca="1">IF(B751="","",IF(MAX(IF(B:B=B751,C:C))=C751,"Y","N"))</f>
        <v>Y</v>
      </c>
      <c r="Y751" s="26"/>
      <c r="Z751" s="172" t="s">
        <v>4326</v>
      </c>
      <c r="AE751" s="2" t="s">
        <v>7993</v>
      </c>
    </row>
    <row r="752" spans="1:31" hidden="1" x14ac:dyDescent="0.25">
      <c r="A752" s="115">
        <f ca="1">INDEX('1.MetaData'!A:A, MATCH($E752, '1.MetaData'!$B:$B, 0))</f>
        <v>677</v>
      </c>
      <c r="B752" s="245" t="s">
        <v>4328</v>
      </c>
      <c r="C752" s="14">
        <v>1</v>
      </c>
      <c r="D752" s="14" t="s">
        <v>70</v>
      </c>
      <c r="E752" s="1" t="str">
        <f ca="1">VLOOKUP(B752,'2.Tissue'!$B:$D,2,FALSE)</f>
        <v>OG677</v>
      </c>
      <c r="F752" s="80" t="str">
        <f ca="1">IF(C752&gt;1,_xlfn.CONCAT(B752,"_D",C752),_xlfn.CONCAT(B752,"_D"))</f>
        <v>OG677G_D</v>
      </c>
      <c r="G752" s="58" t="str">
        <f ca="1">VLOOKUP($E752,'1.MetaData'!$B:$H,3,FALSE)</f>
        <v>Acanthurus triostegus</v>
      </c>
      <c r="H752" s="40" t="str">
        <f ca="1">VLOOKUP($E752,'1.MetaData'!$B:$H,4,FALSE)</f>
        <v>Convict surgeonfish</v>
      </c>
      <c r="I752" s="194" t="str">
        <f ca="1">VLOOKUP(DNAEXT[[#This Row],[Sample ID]],'2.Tissue'!B:N,13,FALSE)</f>
        <v>Tissue Box 10</v>
      </c>
      <c r="J752" s="45" t="s">
        <v>3374</v>
      </c>
      <c r="K752" s="173">
        <v>45328</v>
      </c>
      <c r="L752" s="26" t="s">
        <v>3560</v>
      </c>
      <c r="M752" s="26" t="s">
        <v>3376</v>
      </c>
      <c r="N752" s="169">
        <v>200</v>
      </c>
      <c r="O752" s="170">
        <v>272</v>
      </c>
      <c r="P752" s="170">
        <v>501</v>
      </c>
      <c r="Q752" s="170" t="s">
        <v>3561</v>
      </c>
      <c r="R752" s="170" t="s">
        <v>3561</v>
      </c>
      <c r="S752" s="43">
        <f ca="1">IF(P752="NA", "NA", IF(OR(O752="NA", P752=""), P752, O752/P752))</f>
        <v>0.54291417165668665</v>
      </c>
      <c r="T752" s="27">
        <f ca="1">O752*N752</f>
        <v>54400</v>
      </c>
      <c r="U752" s="26" t="s">
        <v>107</v>
      </c>
      <c r="V752" s="26" t="s">
        <v>107</v>
      </c>
      <c r="W752" s="26" t="s">
        <v>3369</v>
      </c>
      <c r="X752" s="2" t="str" cm="1">
        <f t="array" aca="1" ref="X752" ca="1">IF(B752="","",IF(MAX(IF(B:B=B752,C:C))=C752,"Y","N"))</f>
        <v>Y</v>
      </c>
      <c r="Y752" s="2"/>
      <c r="Z752" s="172"/>
      <c r="AA752" s="2" t="s">
        <v>3334</v>
      </c>
      <c r="AE752" s="2" t="s">
        <v>7907</v>
      </c>
    </row>
    <row r="753" spans="1:32" x14ac:dyDescent="0.25">
      <c r="A753" s="115">
        <f ca="1">INDEX('1.MetaData'!A:A, MATCH($E753, '1.MetaData'!$B:$B, 0))</f>
        <v>674</v>
      </c>
      <c r="B753" s="245" t="s">
        <v>4325</v>
      </c>
      <c r="C753" s="14">
        <v>1</v>
      </c>
      <c r="D753" s="14" t="s">
        <v>3384</v>
      </c>
      <c r="E753" s="1" t="str">
        <f ca="1">VLOOKUP(B753,'2.Tissue'!$B:$D,2,FALSE)</f>
        <v>OG674</v>
      </c>
      <c r="F753" s="80" t="str">
        <f ca="1">IF(C753&gt;1,_xlfn.CONCAT(B753,"_D",C753),_xlfn.CONCAT(B753,"_D"))</f>
        <v>OG674G_D</v>
      </c>
      <c r="G753" s="58" t="str">
        <f ca="1">VLOOKUP($E753,'1.MetaData'!$B:$H,3,FALSE)</f>
        <v>Melichthys niger</v>
      </c>
      <c r="H753" s="58" t="str">
        <f ca="1">VLOOKUP($E753,'1.MetaData'!$B:$H,4,FALSE)</f>
        <v>Black triggerfish</v>
      </c>
      <c r="I753" s="194" t="str">
        <f ca="1">VLOOKUP(DNAEXT[[#This Row],[Sample ID]],'2.Tissue'!B:N,13,FALSE)</f>
        <v>Tissue Box 10</v>
      </c>
      <c r="J753" s="45" t="s">
        <v>3366</v>
      </c>
      <c r="K753" s="173">
        <v>45341</v>
      </c>
      <c r="L753" s="168" t="s">
        <v>4281</v>
      </c>
      <c r="M753" s="26" t="s">
        <v>3380</v>
      </c>
      <c r="N753" s="169">
        <v>120</v>
      </c>
      <c r="O753" s="170">
        <v>1.1499999999999999</v>
      </c>
      <c r="P753" s="170" t="s">
        <v>107</v>
      </c>
      <c r="Q753" s="170">
        <v>1.4</v>
      </c>
      <c r="R753" s="170">
        <v>0.84</v>
      </c>
      <c r="S753" s="43" t="str">
        <f ca="1">IF(P753="NA", "NA", IF(OR(O753="NA", P753=""), P753, O753/P753))</f>
        <v>NA</v>
      </c>
      <c r="T753" s="27">
        <f ca="1">O753*N753</f>
        <v>138</v>
      </c>
      <c r="U753" s="171" t="s">
        <v>4282</v>
      </c>
      <c r="V753" s="171">
        <v>2310</v>
      </c>
      <c r="W753" s="171" t="s">
        <v>3382</v>
      </c>
      <c r="X753" s="2" t="str" cm="1">
        <f t="array" aca="1" ref="X753" ca="1">IF(B753="","",IF(MAX(IF(B:B=B753,C:C))=C753,"Y","N"))</f>
        <v>N</v>
      </c>
      <c r="Y753" s="26"/>
      <c r="Z753" s="172"/>
    </row>
    <row r="754" spans="1:32" x14ac:dyDescent="0.25">
      <c r="A754" s="335">
        <f ca="1">INDEX('1.MetaData'!A:A, MATCH($E754, '1.MetaData'!$B:$B, 0))</f>
        <v>675</v>
      </c>
      <c r="B754" s="336" t="s">
        <v>7912</v>
      </c>
      <c r="C754" s="337">
        <v>1</v>
      </c>
      <c r="D754" s="337" t="s">
        <v>3384</v>
      </c>
      <c r="E754" s="338" t="str">
        <f ca="1">VLOOKUP(B754,'2.Tissue'!$B:$D,2,FALSE)</f>
        <v>OG675</v>
      </c>
      <c r="F754" s="339" t="str">
        <f ca="1">IF(C754&gt;1,_xlfn.CONCAT(B754,"_D",C754),_xlfn.CONCAT(B754,"_D"))</f>
        <v>OG675G_D</v>
      </c>
      <c r="G754" s="340" t="str">
        <f ca="1">VLOOKUP($E754,'1.MetaData'!$B:$H,3,FALSE)</f>
        <v>Chaetodon meyeri</v>
      </c>
      <c r="H754" s="340" t="str">
        <f ca="1">VLOOKUP($E754,'1.MetaData'!$B:$H,4,FALSE)</f>
        <v>Meyer's butterfly fish</v>
      </c>
      <c r="I754" s="341" t="str">
        <f ca="1">VLOOKUP(DNAEXT[[#This Row],[Sample ID]],'2.Tissue'!B:N,13,FALSE)</f>
        <v>Tissue Box 10</v>
      </c>
      <c r="J754" s="342" t="s">
        <v>3366</v>
      </c>
      <c r="K754" s="343">
        <v>45664</v>
      </c>
      <c r="L754" s="344" t="s">
        <v>7929</v>
      </c>
      <c r="M754" s="333" t="s">
        <v>3404</v>
      </c>
      <c r="N754" s="345">
        <v>75</v>
      </c>
      <c r="O754" s="346">
        <v>11.2</v>
      </c>
      <c r="P754" s="346">
        <v>14.9</v>
      </c>
      <c r="Q754" s="346">
        <v>1.67</v>
      </c>
      <c r="R754" s="346">
        <v>0.61</v>
      </c>
      <c r="S754" s="347">
        <f ca="1">IF(P754="NA", "NA", IF(OR(O754="NA", P754=""), P754, O754/P754))</f>
        <v>0.7516778523489932</v>
      </c>
      <c r="T754" s="348">
        <f ca="1">O754*N754</f>
        <v>840</v>
      </c>
      <c r="U754" s="349" t="s">
        <v>7945</v>
      </c>
      <c r="V754" s="349">
        <v>3646</v>
      </c>
      <c r="W754" s="349" t="s">
        <v>3565</v>
      </c>
      <c r="X754" s="350" t="str" cm="1">
        <f t="array" aca="1" ref="X754" ca="1">IF(B754="","",IF(MAX(IF(B:B=B754,C:C))=C754,"Y","N"))</f>
        <v>N</v>
      </c>
      <c r="Y754" s="333"/>
      <c r="Z754" s="351" t="s">
        <v>7949</v>
      </c>
      <c r="AA754" s="333"/>
      <c r="AB754" s="334"/>
      <c r="AC754" s="334"/>
      <c r="AD754" s="334"/>
      <c r="AE754" s="2" t="s">
        <v>7994</v>
      </c>
      <c r="AF754" s="352"/>
    </row>
    <row r="755" spans="1:32" hidden="1" x14ac:dyDescent="0.25">
      <c r="A755" s="115">
        <f ca="1">INDEX('1.MetaData'!A:A, MATCH($E755, '1.MetaData'!$B:$B, 0))</f>
        <v>682</v>
      </c>
      <c r="B755" s="245" t="s">
        <v>4335</v>
      </c>
      <c r="C755" s="14">
        <v>1</v>
      </c>
      <c r="D755" s="14" t="s">
        <v>70</v>
      </c>
      <c r="E755" s="1" t="str">
        <f ca="1">VLOOKUP(B755,'2.Tissue'!$B:$D,2,FALSE)</f>
        <v>OG682</v>
      </c>
      <c r="F755" s="80" t="str">
        <f ca="1">IF(C755&gt;1,_xlfn.CONCAT(B755,"_D",C755),_xlfn.CONCAT(B755,"_D"))</f>
        <v>OG682G_D</v>
      </c>
      <c r="G755" s="58" t="str">
        <f ca="1">VLOOKUP($E755,'1.MetaData'!$B:$H,3,FALSE)</f>
        <v>Dascyllus trimaculatus</v>
      </c>
      <c r="H755" s="58" t="str">
        <f ca="1">VLOOKUP($E755,'1.MetaData'!$B:$H,4,FALSE)</f>
        <v>Threespot humbug</v>
      </c>
      <c r="I755" s="194" t="str">
        <f ca="1">VLOOKUP(DNAEXT[[#This Row],[Sample ID]],'2.Tissue'!B:N,13,FALSE)</f>
        <v>Tissue Box 11</v>
      </c>
      <c r="J755" s="45" t="s">
        <v>3374</v>
      </c>
      <c r="K755" s="173">
        <v>45412</v>
      </c>
      <c r="L755" s="168" t="s">
        <v>3521</v>
      </c>
      <c r="M755" s="26" t="s">
        <v>3376</v>
      </c>
      <c r="N755" s="169">
        <v>200</v>
      </c>
      <c r="O755" s="170">
        <v>106</v>
      </c>
      <c r="P755" s="170" t="s">
        <v>107</v>
      </c>
      <c r="Q755" s="170" t="s">
        <v>107</v>
      </c>
      <c r="R755" s="170" t="s">
        <v>107</v>
      </c>
      <c r="S755" s="43" t="str">
        <f ca="1">IF(P755="NA", "NA", IF(OR(O755="NA", P755=""), P755, O755/P755))</f>
        <v>NA</v>
      </c>
      <c r="T755" s="27">
        <f ca="1">O755*N755</f>
        <v>21200</v>
      </c>
      <c r="U755" s="171" t="s">
        <v>107</v>
      </c>
      <c r="V755" s="171" t="s">
        <v>107</v>
      </c>
      <c r="W755" s="171" t="s">
        <v>3369</v>
      </c>
      <c r="X755" s="2" t="str" cm="1">
        <f t="array" aca="1" ref="X755" ca="1">IF(B755="","",IF(MAX(IF(B:B=B755,C:C))=C755,"Y","N"))</f>
        <v>Y</v>
      </c>
      <c r="Y755" s="26"/>
      <c r="Z755" s="172"/>
      <c r="AA755" s="2" t="s">
        <v>3334</v>
      </c>
      <c r="AE755" s="2" t="s">
        <v>7907</v>
      </c>
    </row>
    <row r="756" spans="1:32" x14ac:dyDescent="0.25">
      <c r="A756" s="115">
        <f ca="1">INDEX('1.MetaData'!A:A, MATCH($E756, '1.MetaData'!$B:$B, 0))</f>
        <v>676</v>
      </c>
      <c r="B756" s="245" t="s">
        <v>4327</v>
      </c>
      <c r="C756" s="14">
        <v>1</v>
      </c>
      <c r="D756" s="14" t="s">
        <v>70</v>
      </c>
      <c r="E756" s="1" t="str">
        <f ca="1">VLOOKUP(B756,'2.Tissue'!$B:$D,2,FALSE)</f>
        <v>OG676</v>
      </c>
      <c r="F756" s="80" t="str">
        <f ca="1">IF(C756&gt;1,_xlfn.CONCAT(B756,"_D",C756),_xlfn.CONCAT(B756,"_D"))</f>
        <v>OG676H_D</v>
      </c>
      <c r="G756" s="58" t="str">
        <f ca="1">VLOOKUP($E756,'1.MetaData'!$B:$H,3,FALSE)</f>
        <v>Acanthurus nigricans</v>
      </c>
      <c r="H756" s="58" t="str">
        <f ca="1">VLOOKUP($E756,'1.MetaData'!$B:$H,4,FALSE)</f>
        <v>Velvet surgeonfish</v>
      </c>
      <c r="I756" s="194" t="str">
        <f ca="1">VLOOKUP(DNAEXT[[#This Row],[Sample ID]],'2.Tissue'!B:N,13,FALSE)</f>
        <v>Tissue Box 10</v>
      </c>
      <c r="J756" s="45" t="s">
        <v>3366</v>
      </c>
      <c r="K756" s="173">
        <v>45341</v>
      </c>
      <c r="L756" s="168" t="s">
        <v>4281</v>
      </c>
      <c r="M756" s="26" t="s">
        <v>3380</v>
      </c>
      <c r="N756" s="169">
        <v>120</v>
      </c>
      <c r="O756" s="170">
        <v>71.400000000000006</v>
      </c>
      <c r="P756" s="170" t="s">
        <v>107</v>
      </c>
      <c r="Q756" s="170">
        <v>1.87</v>
      </c>
      <c r="R756" s="170">
        <v>2.04</v>
      </c>
      <c r="S756" s="43" t="str">
        <f ca="1">IF(P756="NA", "NA", IF(OR(O756="NA", P756=""), P756, O756/P756))</f>
        <v>NA</v>
      </c>
      <c r="T756" s="27">
        <f ca="1">O756*N756</f>
        <v>8568</v>
      </c>
      <c r="U756" s="171" t="s">
        <v>4282</v>
      </c>
      <c r="V756" s="171">
        <v>26000</v>
      </c>
      <c r="W756" s="171" t="s">
        <v>3369</v>
      </c>
      <c r="X756" s="2" t="str" cm="1">
        <f t="array" aca="1" ref="X756" ca="1">IF(B756="","",IF(MAX(IF(B:B=B756,C:C))=C756,"Y","N"))</f>
        <v>Y</v>
      </c>
      <c r="Y756" s="26"/>
      <c r="Z756" s="172" t="s">
        <v>4283</v>
      </c>
      <c r="AE756" s="2" t="s">
        <v>7993</v>
      </c>
    </row>
    <row r="757" spans="1:32" x14ac:dyDescent="0.25">
      <c r="A757" s="115">
        <f ca="1">INDEX('1.MetaData'!A:A, MATCH($E757, '1.MetaData'!$B:$B, 0))</f>
        <v>678</v>
      </c>
      <c r="B757" s="245" t="s">
        <v>4329</v>
      </c>
      <c r="C757" s="14">
        <v>1</v>
      </c>
      <c r="D757" s="14" t="s">
        <v>70</v>
      </c>
      <c r="E757" s="1" t="str">
        <f ca="1">VLOOKUP(B757,'2.Tissue'!$B:$D,2,FALSE)</f>
        <v>OG678</v>
      </c>
      <c r="F757" s="80" t="str">
        <f ca="1">IF(C757&gt;1,_xlfn.CONCAT(B757,"_D",C757),_xlfn.CONCAT(B757,"_D"))</f>
        <v>OG678H_D</v>
      </c>
      <c r="G757" s="58" t="str">
        <f ca="1">VLOOKUP($E757,'1.MetaData'!$B:$H,3,FALSE)</f>
        <v>Zanclus cornutus</v>
      </c>
      <c r="H757" s="58" t="str">
        <f ca="1">VLOOKUP($E757,'1.MetaData'!$B:$H,4,FALSE)</f>
        <v>Moorish idol</v>
      </c>
      <c r="I757" s="194" t="str">
        <f ca="1">VLOOKUP(DNAEXT[[#This Row],[Sample ID]],'2.Tissue'!B:N,13,FALSE)</f>
        <v>Tissue Box 10</v>
      </c>
      <c r="J757" s="45" t="s">
        <v>3366</v>
      </c>
      <c r="K757" s="173">
        <v>45356</v>
      </c>
      <c r="L757" s="168" t="s">
        <v>4273</v>
      </c>
      <c r="M757" s="26" t="s">
        <v>3380</v>
      </c>
      <c r="N757" s="169">
        <v>150</v>
      </c>
      <c r="O757" s="170">
        <v>345</v>
      </c>
      <c r="P757" s="170">
        <v>396</v>
      </c>
      <c r="Q757" s="170" t="s">
        <v>4274</v>
      </c>
      <c r="R757" s="170" t="s">
        <v>4275</v>
      </c>
      <c r="S757" s="43">
        <f ca="1">IF(P757="NA", "NA", IF(OR(O757="NA", P757=""), P757, O757/P757))</f>
        <v>0.87121212121212122</v>
      </c>
      <c r="T757" s="27">
        <f ca="1">O757*N757</f>
        <v>51750</v>
      </c>
      <c r="U757" s="237" t="s">
        <v>4276</v>
      </c>
      <c r="V757" s="171" t="s">
        <v>4330</v>
      </c>
      <c r="W757" s="171" t="s">
        <v>3369</v>
      </c>
      <c r="X757" s="2" t="str" cm="1">
        <f t="array" aca="1" ref="X757" ca="1">IF(B757="","",IF(MAX(IF(B:B=B757,C:C))=C757,"Y","N"))</f>
        <v>Y</v>
      </c>
      <c r="Y757" s="26"/>
      <c r="Z757" s="172"/>
      <c r="AE757" s="2" t="s">
        <v>7993</v>
      </c>
    </row>
    <row r="758" spans="1:32" x14ac:dyDescent="0.25">
      <c r="A758" s="335">
        <f ca="1">INDEX('1.MetaData'!A:A, MATCH($E758, '1.MetaData'!$B:$B, 0))</f>
        <v>679</v>
      </c>
      <c r="B758" s="336" t="s">
        <v>7913</v>
      </c>
      <c r="C758" s="337">
        <v>1</v>
      </c>
      <c r="D758" s="337" t="s">
        <v>70</v>
      </c>
      <c r="E758" s="338" t="str">
        <f ca="1">VLOOKUP(B758,'2.Tissue'!$B:$D,2,FALSE)</f>
        <v>OG679</v>
      </c>
      <c r="F758" s="339" t="str">
        <f ca="1">IF(C758&gt;1,_xlfn.CONCAT(B758,"_D",C758),_xlfn.CONCAT(B758,"_D"))</f>
        <v>OG679H_D</v>
      </c>
      <c r="G758" s="340" t="str">
        <f ca="1">VLOOKUP($E758,'1.MetaData'!$B:$H,3,FALSE)</f>
        <v>Paracanthurus hepatus</v>
      </c>
      <c r="H758" s="340" t="str">
        <f ca="1">VLOOKUP($E758,'1.MetaData'!$B:$H,4,FALSE)</f>
        <v>Blue tang</v>
      </c>
      <c r="I758" s="341" t="str">
        <f ca="1">VLOOKUP(DNAEXT[[#This Row],[Sample ID]],'2.Tissue'!B:N,13,FALSE)</f>
        <v>Tissue Box 10</v>
      </c>
      <c r="J758" s="342" t="s">
        <v>3366</v>
      </c>
      <c r="K758" s="343">
        <v>45664</v>
      </c>
      <c r="L758" s="344" t="s">
        <v>7929</v>
      </c>
      <c r="M758" s="333" t="s">
        <v>3380</v>
      </c>
      <c r="N758" s="345">
        <v>60</v>
      </c>
      <c r="O758" s="346">
        <v>21.5</v>
      </c>
      <c r="P758" s="346">
        <v>124.8</v>
      </c>
      <c r="Q758" s="346">
        <v>1.84</v>
      </c>
      <c r="R758" s="346">
        <v>1.86</v>
      </c>
      <c r="S758" s="347">
        <f ca="1">IF(P758="NA", "NA", IF(OR(O758="NA", P758=""), P758, O758/P758))</f>
        <v>0.17227564102564102</v>
      </c>
      <c r="T758" s="348">
        <f ca="1">O758*N758</f>
        <v>1290</v>
      </c>
      <c r="U758" s="349" t="s">
        <v>7945</v>
      </c>
      <c r="V758" s="349" t="s">
        <v>7948</v>
      </c>
      <c r="W758" s="349" t="s">
        <v>3470</v>
      </c>
      <c r="X758" s="350" t="str" cm="1">
        <f t="array" aca="1" ref="X758" ca="1">IF(B758="","",IF(MAX(IF(B:B=B758,C:C))=C758,"Y","N"))</f>
        <v>Y</v>
      </c>
      <c r="Y758" s="333"/>
      <c r="Z758" s="351"/>
      <c r="AA758" s="333"/>
      <c r="AB758" s="334"/>
      <c r="AC758" s="334"/>
      <c r="AD758" s="334"/>
      <c r="AE758" s="334"/>
      <c r="AF758" s="352"/>
    </row>
    <row r="759" spans="1:32" hidden="1" x14ac:dyDescent="0.25">
      <c r="A759" s="115">
        <f ca="1">INDEX('1.MetaData'!A:A, MATCH($E759, '1.MetaData'!$B:$B, 0))</f>
        <v>684</v>
      </c>
      <c r="B759" s="245" t="s">
        <v>4339</v>
      </c>
      <c r="C759" s="14">
        <v>1</v>
      </c>
      <c r="D759" s="14" t="s">
        <v>70</v>
      </c>
      <c r="E759" s="1" t="str">
        <f ca="1">VLOOKUP(B759,'2.Tissue'!$B:$D,2,FALSE)</f>
        <v>OG684</v>
      </c>
      <c r="F759" s="80" t="str">
        <f ca="1">IF(C759&gt;1,_xlfn.CONCAT(B759,"_D",C759),_xlfn.CONCAT(B759,"_D"))</f>
        <v>OG684G_D</v>
      </c>
      <c r="G759" s="58" t="str">
        <f ca="1">VLOOKUP($E759,'1.MetaData'!$B:$H,3,FALSE)</f>
        <v>Hirundichthys oxycephalus</v>
      </c>
      <c r="H759" s="40" t="str">
        <f ca="1">VLOOKUP($E759,'1.MetaData'!$B:$H,4,FALSE)</f>
        <v>Bony flyingfish</v>
      </c>
      <c r="I759" s="194" t="str">
        <f ca="1">VLOOKUP(DNAEXT[[#This Row],[Sample ID]],'2.Tissue'!B:N,13,FALSE)</f>
        <v>Tissue Box 11</v>
      </c>
      <c r="J759" s="45" t="s">
        <v>3374</v>
      </c>
      <c r="K759" s="173">
        <v>45328</v>
      </c>
      <c r="L759" s="26" t="s">
        <v>3560</v>
      </c>
      <c r="M759" s="26" t="s">
        <v>3376</v>
      </c>
      <c r="N759" s="169">
        <v>200</v>
      </c>
      <c r="O759" s="170">
        <v>520</v>
      </c>
      <c r="P759" s="170">
        <v>793</v>
      </c>
      <c r="Q759" s="170" t="s">
        <v>3561</v>
      </c>
      <c r="R759" s="170" t="s">
        <v>3561</v>
      </c>
      <c r="S759" s="43">
        <f ca="1">IF(P759="NA", "NA", IF(OR(O759="NA", P759=""), P759, O759/P759))</f>
        <v>0.65573770491803274</v>
      </c>
      <c r="T759" s="27">
        <f ca="1">O759*N759</f>
        <v>104000</v>
      </c>
      <c r="U759" s="26" t="s">
        <v>107</v>
      </c>
      <c r="V759" s="26" t="s">
        <v>107</v>
      </c>
      <c r="W759" s="26" t="s">
        <v>3369</v>
      </c>
      <c r="X759" s="2" t="str" cm="1">
        <f t="array" aca="1" ref="X759" ca="1">IF(B759="","",IF(MAX(IF(B:B=B759,C:C))=C759,"Y","N"))</f>
        <v>Y</v>
      </c>
      <c r="Y759" s="2"/>
      <c r="Z759" s="172"/>
      <c r="AA759" s="2" t="s">
        <v>3334</v>
      </c>
      <c r="AE759" s="2" t="s">
        <v>7907</v>
      </c>
    </row>
    <row r="760" spans="1:32" hidden="1" x14ac:dyDescent="0.25">
      <c r="A760" s="115">
        <f ca="1">INDEX('1.MetaData'!A:A, MATCH($E760, '1.MetaData'!$B:$B, 0))</f>
        <v>685</v>
      </c>
      <c r="B760" s="245" t="s">
        <v>4340</v>
      </c>
      <c r="C760" s="14">
        <v>1</v>
      </c>
      <c r="D760" s="14" t="s">
        <v>70</v>
      </c>
      <c r="E760" s="1" t="str">
        <f ca="1">VLOOKUP(B760,'2.Tissue'!$B:$D,2,FALSE)</f>
        <v>OG685</v>
      </c>
      <c r="F760" s="80" t="str">
        <f ca="1">IF(C760&gt;1,_xlfn.CONCAT(B760,"_D",C760),_xlfn.CONCAT(B760,"_D"))</f>
        <v>OG685W_D</v>
      </c>
      <c r="G760" s="58" t="str">
        <f ca="1">VLOOKUP($E760,'1.MetaData'!$B:$H,3,FALSE)</f>
        <v>Spratelloides robustus</v>
      </c>
      <c r="H760" s="40" t="str">
        <f ca="1">VLOOKUP($E760,'1.MetaData'!$B:$H,4,FALSE)</f>
        <v>Blue sprat?</v>
      </c>
      <c r="I760" s="194" t="str">
        <f ca="1">VLOOKUP(DNAEXT[[#This Row],[Sample ID]],'2.Tissue'!B:N,13,FALSE)</f>
        <v>Tissue Box 11</v>
      </c>
      <c r="J760" s="45" t="s">
        <v>3374</v>
      </c>
      <c r="K760" s="173">
        <v>45348</v>
      </c>
      <c r="L760" s="26" t="s">
        <v>3587</v>
      </c>
      <c r="M760" s="26" t="s">
        <v>3376</v>
      </c>
      <c r="N760" s="169">
        <v>200</v>
      </c>
      <c r="O760" s="170">
        <v>107</v>
      </c>
      <c r="P760" s="170">
        <v>209.4</v>
      </c>
      <c r="Q760" s="170" t="s">
        <v>4274</v>
      </c>
      <c r="R760" s="170" t="s">
        <v>3561</v>
      </c>
      <c r="S760" s="43">
        <f ca="1">IF(P760="NA", "NA", IF(OR(O760="NA", P760=""), P760, O760/P760))</f>
        <v>0.51098376313276028</v>
      </c>
      <c r="T760" s="27">
        <f ca="1">O760*N760</f>
        <v>21400</v>
      </c>
      <c r="U760" s="171" t="s">
        <v>107</v>
      </c>
      <c r="V760" s="171" t="s">
        <v>107</v>
      </c>
      <c r="W760" s="26" t="s">
        <v>3369</v>
      </c>
      <c r="X760" s="2" t="str" cm="1">
        <f t="array" aca="1" ref="X760" ca="1">IF(B760="","",IF(MAX(IF(B:B=B760,C:C))=C760,"Y","N"))</f>
        <v>Y</v>
      </c>
      <c r="Y760" s="2"/>
      <c r="Z760" s="172"/>
      <c r="AA760" s="2" t="s">
        <v>3334</v>
      </c>
      <c r="AE760" s="2" t="s">
        <v>7907</v>
      </c>
    </row>
    <row r="761" spans="1:32" x14ac:dyDescent="0.25">
      <c r="A761" s="115">
        <f ca="1">INDEX('1.MetaData'!A:A, MATCH($E761, '1.MetaData'!$B:$B, 0))</f>
        <v>680</v>
      </c>
      <c r="B761" s="245" t="s">
        <v>4331</v>
      </c>
      <c r="C761" s="14">
        <v>1</v>
      </c>
      <c r="D761" s="14" t="s">
        <v>70</v>
      </c>
      <c r="E761" s="1" t="str">
        <f ca="1">VLOOKUP(B761,'2.Tissue'!$B:$D,2,FALSE)</f>
        <v>OG680</v>
      </c>
      <c r="F761" s="80" t="str">
        <f ca="1">IF(C761&gt;1,_xlfn.CONCAT(B761,"_D",C761),_xlfn.CONCAT(B761,"_D"))</f>
        <v>OG680G_D</v>
      </c>
      <c r="G761" s="58" t="str">
        <f ca="1">VLOOKUP($E761,'1.MetaData'!$B:$H,3,FALSE)</f>
        <v>Aluterus scriptus</v>
      </c>
      <c r="H761" s="58" t="str">
        <f ca="1">VLOOKUP($E761,'1.MetaData'!$B:$H,4,FALSE)</f>
        <v>Scrawled leatherjacket</v>
      </c>
      <c r="I761" s="194" t="str">
        <f ca="1">VLOOKUP(DNAEXT[[#This Row],[Sample ID]],'2.Tissue'!B:N,13,FALSE)</f>
        <v>Tissue Box 10</v>
      </c>
      <c r="J761" s="45" t="s">
        <v>3366</v>
      </c>
      <c r="K761" s="173">
        <v>45502</v>
      </c>
      <c r="L761" s="168" t="s">
        <v>4332</v>
      </c>
      <c r="M761" s="26" t="s">
        <v>3380</v>
      </c>
      <c r="N761" s="169">
        <v>120</v>
      </c>
      <c r="O761" s="170">
        <v>125</v>
      </c>
      <c r="P761" s="170" t="s">
        <v>107</v>
      </c>
      <c r="Q761" s="170">
        <v>1.88</v>
      </c>
      <c r="R761" s="170">
        <v>2.13</v>
      </c>
      <c r="S761" s="43" t="str">
        <f ca="1">IF(P761="NA", "NA", IF(OR(O761="NA", P761=""), P761, O761/P761))</f>
        <v>NA</v>
      </c>
      <c r="T761" s="27">
        <f ca="1">O761*N761</f>
        <v>15000</v>
      </c>
      <c r="U761" s="171" t="s">
        <v>4333</v>
      </c>
      <c r="V761" s="171" t="s">
        <v>4334</v>
      </c>
      <c r="X761" s="2" t="str" cm="1">
        <f t="array" aca="1" ref="X761" ca="1">IF(B761="","",IF(MAX(IF(B:B=B761,C:C))=C761,"Y","N"))</f>
        <v>Y</v>
      </c>
      <c r="Y761" s="26"/>
      <c r="Z761" s="172" t="s">
        <v>3121</v>
      </c>
      <c r="AE761" s="2" t="s">
        <v>7993</v>
      </c>
    </row>
    <row r="762" spans="1:32" hidden="1" x14ac:dyDescent="0.25">
      <c r="A762" s="115">
        <f ca="1">INDEX('1.MetaData'!A:A, MATCH($E762, '1.MetaData'!$B:$B, 0))</f>
        <v>687</v>
      </c>
      <c r="B762" s="245" t="s">
        <v>4342</v>
      </c>
      <c r="C762" s="14">
        <v>1</v>
      </c>
      <c r="D762" s="14" t="s">
        <v>70</v>
      </c>
      <c r="E762" s="1" t="str">
        <f ca="1">VLOOKUP(B762,'2.Tissue'!$B:$D,2,FALSE)</f>
        <v>OG687</v>
      </c>
      <c r="F762" s="80" t="str">
        <f ca="1">IF(C762&gt;1,_xlfn.CONCAT(B762,"_D",C762),_xlfn.CONCAT(B762,"_D"))</f>
        <v>OG687G_D</v>
      </c>
      <c r="G762" s="58" t="str">
        <f ca="1">VLOOKUP($E762,'1.MetaData'!$B:$H,3,FALSE)</f>
        <v>Lethrinus erythropterus</v>
      </c>
      <c r="H762" s="40" t="str">
        <f ca="1">VLOOKUP($E762,'1.MetaData'!$B:$H,4,FALSE)</f>
        <v>Longfin emporer</v>
      </c>
      <c r="I762" s="194" t="str">
        <f ca="1">VLOOKUP(DNAEXT[[#This Row],[Sample ID]],'2.Tissue'!B:N,13,FALSE)</f>
        <v>Tissue Box 11</v>
      </c>
      <c r="J762" s="45" t="s">
        <v>3374</v>
      </c>
      <c r="K762" s="173">
        <v>45348</v>
      </c>
      <c r="L762" s="26" t="s">
        <v>3587</v>
      </c>
      <c r="M762" s="26" t="s">
        <v>3376</v>
      </c>
      <c r="N762" s="169">
        <v>200</v>
      </c>
      <c r="O762" s="170">
        <v>322</v>
      </c>
      <c r="P762" s="170">
        <v>445.7</v>
      </c>
      <c r="Q762" s="170" t="s">
        <v>4274</v>
      </c>
      <c r="R762" s="170" t="s">
        <v>3561</v>
      </c>
      <c r="S762" s="43">
        <f ca="1">IF(P762="NA", "NA", IF(OR(O762="NA", P762=""), P762, O762/P762))</f>
        <v>0.72245905317478121</v>
      </c>
      <c r="T762" s="27">
        <f ca="1">O762*N762</f>
        <v>64400</v>
      </c>
      <c r="U762" s="171" t="s">
        <v>107</v>
      </c>
      <c r="V762" s="171" t="s">
        <v>107</v>
      </c>
      <c r="W762" s="26" t="s">
        <v>3369</v>
      </c>
      <c r="X762" s="2" t="str" cm="1">
        <f t="array" aca="1" ref="X762" ca="1">IF(B762="","",IF(MAX(IF(B:B=B762,C:C))=C762,"Y","N"))</f>
        <v>Y</v>
      </c>
      <c r="Y762" s="2"/>
      <c r="Z762" s="172"/>
      <c r="AA762" s="2" t="s">
        <v>3334</v>
      </c>
      <c r="AE762" s="2" t="s">
        <v>7907</v>
      </c>
    </row>
    <row r="763" spans="1:32" hidden="1" x14ac:dyDescent="0.25">
      <c r="A763" s="115">
        <f ca="1">INDEX('1.MetaData'!A:A, MATCH($E763, '1.MetaData'!$B:$B, 0))</f>
        <v>688</v>
      </c>
      <c r="B763" s="245" t="s">
        <v>4343</v>
      </c>
      <c r="C763" s="14">
        <v>1</v>
      </c>
      <c r="D763" s="14" t="s">
        <v>70</v>
      </c>
      <c r="E763" s="1" t="str">
        <f ca="1">VLOOKUP(B763,'2.Tissue'!$B:$D,2,FALSE)</f>
        <v>OG688</v>
      </c>
      <c r="F763" s="80" t="str">
        <f ca="1">IF(C763&gt;1,_xlfn.CONCAT(B763,"_D",C763),_xlfn.CONCAT(B763,"_D"))</f>
        <v>OG688G_D</v>
      </c>
      <c r="G763" s="58" t="str">
        <f ca="1">VLOOKUP($E763,'1.MetaData'!$B:$H,3,FALSE)</f>
        <v>Melichthys niger</v>
      </c>
      <c r="H763" s="40" t="str">
        <f ca="1">VLOOKUP($E763,'1.MetaData'!$B:$H,4,FALSE)</f>
        <v>Black triggerfish</v>
      </c>
      <c r="I763" s="194" t="str">
        <f ca="1">VLOOKUP(DNAEXT[[#This Row],[Sample ID]],'2.Tissue'!B:N,13,FALSE)</f>
        <v>Tissue Box 11</v>
      </c>
      <c r="J763" s="45" t="s">
        <v>3374</v>
      </c>
      <c r="K763" s="173">
        <v>45348</v>
      </c>
      <c r="L763" s="26" t="s">
        <v>3587</v>
      </c>
      <c r="M763" s="26" t="s">
        <v>3376</v>
      </c>
      <c r="N763" s="169">
        <v>200</v>
      </c>
      <c r="O763" s="170">
        <v>452</v>
      </c>
      <c r="P763" s="170">
        <v>548.79999999999995</v>
      </c>
      <c r="Q763" s="170" t="s">
        <v>4274</v>
      </c>
      <c r="R763" s="170" t="s">
        <v>3561</v>
      </c>
      <c r="S763" s="43">
        <f ca="1">IF(P763="NA", "NA", IF(OR(O763="NA", P763=""), P763, O763/P763))</f>
        <v>0.82361516034985427</v>
      </c>
      <c r="T763" s="27">
        <f ca="1">O763*N763</f>
        <v>90400</v>
      </c>
      <c r="U763" s="171" t="s">
        <v>107</v>
      </c>
      <c r="V763" s="171" t="s">
        <v>107</v>
      </c>
      <c r="W763" s="26" t="s">
        <v>3369</v>
      </c>
      <c r="X763" s="2" t="str" cm="1">
        <f t="array" aca="1" ref="X763" ca="1">IF(B763="","",IF(MAX(IF(B:B=B763,C:C))=C763,"Y","N"))</f>
        <v>Y</v>
      </c>
      <c r="Y763" s="2"/>
      <c r="Z763" s="172"/>
      <c r="AA763" s="2" t="s">
        <v>3334</v>
      </c>
      <c r="AE763" s="2" t="s">
        <v>7907</v>
      </c>
    </row>
    <row r="764" spans="1:32" x14ac:dyDescent="0.25">
      <c r="A764" s="335">
        <f ca="1">INDEX('1.MetaData'!A:A, MATCH($E764, '1.MetaData'!$B:$B, 0))</f>
        <v>681</v>
      </c>
      <c r="B764" s="336" t="s">
        <v>7914</v>
      </c>
      <c r="C764" s="337">
        <v>1</v>
      </c>
      <c r="D764" s="337" t="s">
        <v>70</v>
      </c>
      <c r="E764" s="338" t="str">
        <f ca="1">VLOOKUP(B764,'2.Tissue'!$B:$D,2,FALSE)</f>
        <v>OG681</v>
      </c>
      <c r="F764" s="339" t="str">
        <f ca="1">IF(C764&gt;1,_xlfn.CONCAT(B764,"_D",C764),_xlfn.CONCAT(B764,"_D"))</f>
        <v>OG681H_D</v>
      </c>
      <c r="G764" s="340" t="str">
        <f ca="1">VLOOKUP($E764,'1.MetaData'!$B:$H,3,FALSE)</f>
        <v>Abudefduf sexfasciatus</v>
      </c>
      <c r="H764" s="340" t="str">
        <f ca="1">VLOOKUP($E764,'1.MetaData'!$B:$H,4,FALSE)</f>
        <v>Scissortail sergeant</v>
      </c>
      <c r="I764" s="341" t="str">
        <f ca="1">VLOOKUP(DNAEXT[[#This Row],[Sample ID]],'2.Tissue'!B:N,13,FALSE)</f>
        <v>Tissue Box 11</v>
      </c>
      <c r="J764" s="342" t="s">
        <v>3366</v>
      </c>
      <c r="K764" s="343">
        <v>45664</v>
      </c>
      <c r="L764" s="344" t="s">
        <v>7929</v>
      </c>
      <c r="M764" s="333" t="s">
        <v>3380</v>
      </c>
      <c r="N764" s="345">
        <v>60</v>
      </c>
      <c r="O764" s="346">
        <v>104</v>
      </c>
      <c r="P764" s="346">
        <v>215.6</v>
      </c>
      <c r="Q764" s="346">
        <v>1.83</v>
      </c>
      <c r="R764" s="346">
        <v>1.86</v>
      </c>
      <c r="S764" s="347">
        <f ca="1">IF(P764="NA", "NA", IF(OR(O764="NA", P764=""), P764, O764/P764))</f>
        <v>0.48237476808905383</v>
      </c>
      <c r="T764" s="348">
        <f ca="1">O764*N764</f>
        <v>6240</v>
      </c>
      <c r="U764" s="349" t="s">
        <v>7945</v>
      </c>
      <c r="V764" s="349" t="s">
        <v>7950</v>
      </c>
      <c r="W764" s="349" t="s">
        <v>3470</v>
      </c>
      <c r="X764" s="350" t="str" cm="1">
        <f t="array" aca="1" ref="X764" ca="1">IF(B764="","",IF(MAX(IF(B:B=B764,C:C))=C764,"Y","N"))</f>
        <v>Y</v>
      </c>
      <c r="Y764" s="333"/>
      <c r="Z764" s="351"/>
      <c r="AA764" s="333"/>
      <c r="AB764" s="334"/>
      <c r="AC764" s="334"/>
      <c r="AD764" s="334"/>
      <c r="AE764" s="334"/>
      <c r="AF764" s="352"/>
    </row>
    <row r="765" spans="1:32" hidden="1" x14ac:dyDescent="0.25">
      <c r="A765" s="115">
        <f ca="1">INDEX('1.MetaData'!A:A, MATCH($E765, '1.MetaData'!$B:$B, 0))</f>
        <v>689</v>
      </c>
      <c r="B765" s="245" t="s">
        <v>4344</v>
      </c>
      <c r="C765" s="14">
        <v>1</v>
      </c>
      <c r="D765" s="14" t="s">
        <v>70</v>
      </c>
      <c r="E765" s="1" t="str">
        <f ca="1">VLOOKUP(B765,'2.Tissue'!$B:$D,2,FALSE)</f>
        <v>OG689</v>
      </c>
      <c r="F765" s="80" t="str">
        <f ca="1">IF(C765&gt;1,_xlfn.CONCAT(B765,"_D",C765),_xlfn.CONCAT(B765,"_D"))</f>
        <v>OG689G_D</v>
      </c>
      <c r="G765" s="58" t="str">
        <f ca="1">VLOOKUP($E765,'1.MetaData'!$B:$H,3,FALSE)</f>
        <v>Lethrinus xanthochilus</v>
      </c>
      <c r="H765" s="40" t="str">
        <f ca="1">VLOOKUP($E765,'1.MetaData'!$B:$H,4,FALSE)</f>
        <v>Yellowlip emporer</v>
      </c>
      <c r="I765" s="194" t="str">
        <f ca="1">VLOOKUP(DNAEXT[[#This Row],[Sample ID]],'2.Tissue'!B:N,13,FALSE)</f>
        <v>Tissue Box 11</v>
      </c>
      <c r="J765" s="45" t="s">
        <v>3374</v>
      </c>
      <c r="K765" s="173">
        <v>45348</v>
      </c>
      <c r="L765" s="26" t="s">
        <v>3587</v>
      </c>
      <c r="M765" s="26" t="s">
        <v>3376</v>
      </c>
      <c r="N765" s="169">
        <v>200</v>
      </c>
      <c r="O765" s="170">
        <v>393</v>
      </c>
      <c r="P765" s="170">
        <v>506</v>
      </c>
      <c r="Q765" s="170" t="s">
        <v>4274</v>
      </c>
      <c r="R765" s="170" t="s">
        <v>3561</v>
      </c>
      <c r="S765" s="43">
        <f ca="1">IF(P765="NA", "NA", IF(OR(O765="NA", P765=""), P765, O765/P765))</f>
        <v>0.77667984189723316</v>
      </c>
      <c r="T765" s="27">
        <f ca="1">O765*N765</f>
        <v>78600</v>
      </c>
      <c r="U765" s="171" t="s">
        <v>107</v>
      </c>
      <c r="V765" s="171" t="s">
        <v>107</v>
      </c>
      <c r="W765" s="26" t="s">
        <v>3369</v>
      </c>
      <c r="X765" s="2" t="str" cm="1">
        <f t="array" aca="1" ref="X765" ca="1">IF(B765="","",IF(MAX(IF(B:B=B765,C:C))=C765,"Y","N"))</f>
        <v>Y</v>
      </c>
      <c r="Y765" s="2" t="s">
        <v>92</v>
      </c>
      <c r="Z765" s="172"/>
      <c r="AA765" s="2" t="s">
        <v>3334</v>
      </c>
      <c r="AE765" s="2" t="s">
        <v>7907</v>
      </c>
    </row>
    <row r="766" spans="1:32" hidden="1" x14ac:dyDescent="0.25">
      <c r="A766" s="115">
        <f ca="1">INDEX('1.MetaData'!A:A, MATCH($E766, '1.MetaData'!$B:$B, 0))</f>
        <v>690</v>
      </c>
      <c r="B766" s="245" t="s">
        <v>4347</v>
      </c>
      <c r="C766" s="14">
        <v>1</v>
      </c>
      <c r="D766" s="14" t="s">
        <v>70</v>
      </c>
      <c r="E766" s="1" t="str">
        <f ca="1">VLOOKUP(B766,'2.Tissue'!$B:$D,2,FALSE)</f>
        <v>OG690</v>
      </c>
      <c r="F766" s="80" t="str">
        <f ca="1">IF(C766&gt;1,_xlfn.CONCAT(B766,"_D",C766),_xlfn.CONCAT(B766,"_D"))</f>
        <v>OG690G_D</v>
      </c>
      <c r="G766" s="58" t="str">
        <f ca="1">VLOOKUP($E766,'1.MetaData'!$B:$H,3,FALSE)</f>
        <v>Lethrinus harak</v>
      </c>
      <c r="H766" s="40" t="str">
        <f ca="1">VLOOKUP($E766,'1.MetaData'!$B:$H,4,FALSE)</f>
        <v>Thumbprint emperor</v>
      </c>
      <c r="I766" s="194" t="str">
        <f ca="1">VLOOKUP(DNAEXT[[#This Row],[Sample ID]],'2.Tissue'!B:N,13,FALSE)</f>
        <v>Tissue Box 11</v>
      </c>
      <c r="J766" s="45" t="s">
        <v>3374</v>
      </c>
      <c r="K766" s="173">
        <v>45348</v>
      </c>
      <c r="L766" s="26" t="s">
        <v>3587</v>
      </c>
      <c r="M766" s="26" t="s">
        <v>3376</v>
      </c>
      <c r="N766" s="169">
        <v>200</v>
      </c>
      <c r="O766" s="170">
        <v>354</v>
      </c>
      <c r="P766" s="170">
        <v>427</v>
      </c>
      <c r="Q766" s="170" t="s">
        <v>4274</v>
      </c>
      <c r="R766" s="170" t="s">
        <v>3561</v>
      </c>
      <c r="S766" s="43">
        <f ca="1">IF(P766="NA", "NA", IF(OR(O766="NA", P766=""), P766, O766/P766))</f>
        <v>0.82903981264637006</v>
      </c>
      <c r="T766" s="27">
        <f ca="1">O766*N766</f>
        <v>70800</v>
      </c>
      <c r="U766" s="171" t="s">
        <v>107</v>
      </c>
      <c r="V766" s="171" t="s">
        <v>107</v>
      </c>
      <c r="W766" s="26" t="s">
        <v>3369</v>
      </c>
      <c r="X766" s="2" t="str" cm="1">
        <f t="array" aca="1" ref="X766" ca="1">IF(B766="","",IF(MAX(IF(B:B=B766,C:C))=C766,"Y","N"))</f>
        <v>Y</v>
      </c>
      <c r="Y766" s="2"/>
      <c r="Z766" s="172"/>
      <c r="AA766" s="2" t="s">
        <v>3334</v>
      </c>
      <c r="AE766" s="2" t="s">
        <v>7907</v>
      </c>
    </row>
    <row r="767" spans="1:32" hidden="1" x14ac:dyDescent="0.25">
      <c r="A767" s="115">
        <f ca="1">INDEX('1.MetaData'!A:A, MATCH($E767, '1.MetaData'!$B:$B, 0))</f>
        <v>691</v>
      </c>
      <c r="B767" s="245" t="s">
        <v>4348</v>
      </c>
      <c r="C767" s="14">
        <v>1</v>
      </c>
      <c r="D767" s="14" t="s">
        <v>70</v>
      </c>
      <c r="E767" s="1" t="str">
        <f ca="1">VLOOKUP(B767,'2.Tissue'!$B:$D,2,FALSE)</f>
        <v>OG691</v>
      </c>
      <c r="F767" s="80" t="str">
        <f ca="1">IF(C767&gt;1,_xlfn.CONCAT(B767,"_D",C767),_xlfn.CONCAT(B767,"_D"))</f>
        <v>OG691G_D</v>
      </c>
      <c r="G767" s="58" t="str">
        <f ca="1">VLOOKUP($E767,'1.MetaData'!$B:$H,3,FALSE)</f>
        <v>Lethrinus obsoletus</v>
      </c>
      <c r="H767" s="40" t="str">
        <f ca="1">VLOOKUP($E767,'1.MetaData'!$B:$H,4,FALSE)</f>
        <v>Orange line emporer</v>
      </c>
      <c r="I767" s="194" t="str">
        <f ca="1">VLOOKUP(DNAEXT[[#This Row],[Sample ID]],'2.Tissue'!B:N,13,FALSE)</f>
        <v>Tissue Box 11</v>
      </c>
      <c r="J767" s="45" t="s">
        <v>3374</v>
      </c>
      <c r="K767" s="173">
        <v>45348</v>
      </c>
      <c r="L767" s="26" t="s">
        <v>3587</v>
      </c>
      <c r="M767" s="26" t="s">
        <v>3376</v>
      </c>
      <c r="N767" s="169">
        <v>200</v>
      </c>
      <c r="O767" s="170">
        <v>331</v>
      </c>
      <c r="P767" s="170">
        <v>448</v>
      </c>
      <c r="Q767" s="170" t="s">
        <v>4274</v>
      </c>
      <c r="R767" s="170" t="s">
        <v>3561</v>
      </c>
      <c r="S767" s="43">
        <f ca="1">IF(P767="NA", "NA", IF(OR(O767="NA", P767=""), P767, O767/P767))</f>
        <v>0.7388392857142857</v>
      </c>
      <c r="T767" s="27">
        <f ca="1">O767*N767</f>
        <v>66200</v>
      </c>
      <c r="U767" s="171" t="s">
        <v>107</v>
      </c>
      <c r="V767" s="171" t="s">
        <v>107</v>
      </c>
      <c r="W767" s="26" t="s">
        <v>3369</v>
      </c>
      <c r="X767" s="2" t="str" cm="1">
        <f t="array" aca="1" ref="X767" ca="1">IF(B767="","",IF(MAX(IF(B:B=B767,C:C))=C767,"Y","N"))</f>
        <v>Y</v>
      </c>
      <c r="Y767" s="2"/>
      <c r="Z767" s="172"/>
      <c r="AA767" s="2" t="s">
        <v>3334</v>
      </c>
      <c r="AE767" s="2" t="s">
        <v>7907</v>
      </c>
    </row>
    <row r="768" spans="1:32" hidden="1" x14ac:dyDescent="0.25">
      <c r="A768" s="115">
        <f ca="1">INDEX('1.MetaData'!A:A, MATCH($E768, '1.MetaData'!$B:$B, 0))</f>
        <v>692</v>
      </c>
      <c r="B768" s="245" t="s">
        <v>4349</v>
      </c>
      <c r="C768" s="14">
        <v>1</v>
      </c>
      <c r="D768" s="14" t="s">
        <v>70</v>
      </c>
      <c r="E768" s="1" t="str">
        <f ca="1">VLOOKUP(B768,'2.Tissue'!$B:$D,2,FALSE)</f>
        <v>OG692</v>
      </c>
      <c r="F768" s="80" t="str">
        <f ca="1">IF(C768&gt;1,_xlfn.CONCAT(B768,"_D",C768),_xlfn.CONCAT(B768,"_D"))</f>
        <v>OG692G_D</v>
      </c>
      <c r="G768" s="58" t="str">
        <f ca="1">VLOOKUP($E768,'1.MetaData'!$B:$H,3,FALSE)</f>
        <v>Epinephelus tauvina</v>
      </c>
      <c r="H768" s="40" t="str">
        <f ca="1">VLOOKUP($E768,'1.MetaData'!$B:$H,4,FALSE)</f>
        <v>Greasy rockcod? TBC</v>
      </c>
      <c r="I768" s="194" t="str">
        <f ca="1">VLOOKUP(DNAEXT[[#This Row],[Sample ID]],'2.Tissue'!B:N,13,FALSE)</f>
        <v>Tissue Box 11</v>
      </c>
      <c r="J768" s="45" t="s">
        <v>3374</v>
      </c>
      <c r="K768" s="173">
        <v>45348</v>
      </c>
      <c r="L768" s="26" t="s">
        <v>3587</v>
      </c>
      <c r="M768" s="26" t="s">
        <v>3376</v>
      </c>
      <c r="N768" s="169">
        <v>200</v>
      </c>
      <c r="O768" s="170">
        <v>455</v>
      </c>
      <c r="P768" s="170">
        <v>463</v>
      </c>
      <c r="Q768" s="170" t="s">
        <v>4274</v>
      </c>
      <c r="R768" s="170" t="s">
        <v>3561</v>
      </c>
      <c r="S768" s="43">
        <f ca="1">IF(P768="NA", "NA", IF(OR(O768="NA", P768=""), P768, O768/P768))</f>
        <v>0.98272138228941686</v>
      </c>
      <c r="T768" s="27">
        <f ca="1">O768*N768</f>
        <v>91000</v>
      </c>
      <c r="U768" s="171" t="s">
        <v>107</v>
      </c>
      <c r="V768" s="171" t="s">
        <v>107</v>
      </c>
      <c r="W768" s="26" t="s">
        <v>3369</v>
      </c>
      <c r="X768" s="2" t="str" cm="1">
        <f t="array" aca="1" ref="X768" ca="1">IF(B768="","",IF(MAX(IF(B:B=B768,C:C))=C768,"Y","N"))</f>
        <v>Y</v>
      </c>
      <c r="Y768" s="2"/>
      <c r="Z768" s="172"/>
      <c r="AA768" s="2" t="s">
        <v>3334</v>
      </c>
      <c r="AE768" s="2" t="s">
        <v>7907</v>
      </c>
    </row>
    <row r="769" spans="1:32" hidden="1" x14ac:dyDescent="0.25">
      <c r="A769" s="115">
        <f ca="1">INDEX('1.MetaData'!A:A, MATCH($E769, '1.MetaData'!$B:$B, 0))</f>
        <v>693</v>
      </c>
      <c r="B769" s="245" t="s">
        <v>4350</v>
      </c>
      <c r="C769" s="14">
        <v>1</v>
      </c>
      <c r="D769" s="14" t="s">
        <v>70</v>
      </c>
      <c r="E769" s="1" t="str">
        <f ca="1">VLOOKUP(B769,'2.Tissue'!$B:$D,2,FALSE)</f>
        <v>OG693</v>
      </c>
      <c r="F769" s="80" t="str">
        <f ca="1">IF(C769&gt;1,_xlfn.CONCAT(B769,"_D",C769),_xlfn.CONCAT(B769,"_D"))</f>
        <v>OG693G_D</v>
      </c>
      <c r="G769" s="58" t="str">
        <f ca="1">VLOOKUP($E769,'1.MetaData'!$B:$H,3,FALSE)</f>
        <v>Cheilinus fasciatus</v>
      </c>
      <c r="H769" s="40" t="str">
        <f ca="1">VLOOKUP($E769,'1.MetaData'!$B:$H,4,FALSE)</f>
        <v>Redbreasted wrasse</v>
      </c>
      <c r="I769" s="194" t="str">
        <f ca="1">VLOOKUP(DNAEXT[[#This Row],[Sample ID]],'2.Tissue'!B:N,13,FALSE)</f>
        <v>Tissue Box 11</v>
      </c>
      <c r="J769" s="45" t="s">
        <v>3374</v>
      </c>
      <c r="K769" s="173">
        <v>45348</v>
      </c>
      <c r="L769" s="26" t="s">
        <v>3587</v>
      </c>
      <c r="M769" s="26" t="s">
        <v>3376</v>
      </c>
      <c r="N769" s="169">
        <v>200</v>
      </c>
      <c r="O769" s="170">
        <v>379</v>
      </c>
      <c r="P769" s="170">
        <v>573</v>
      </c>
      <c r="Q769" s="170" t="s">
        <v>4274</v>
      </c>
      <c r="R769" s="170" t="s">
        <v>3561</v>
      </c>
      <c r="S769" s="43">
        <f ca="1">IF(P769="NA", "NA", IF(OR(O769="NA", P769=""), P769, O769/P769))</f>
        <v>0.66143106457242584</v>
      </c>
      <c r="T769" s="27">
        <f ca="1">O769*N769</f>
        <v>75800</v>
      </c>
      <c r="U769" s="171" t="s">
        <v>107</v>
      </c>
      <c r="V769" s="171" t="s">
        <v>107</v>
      </c>
      <c r="W769" s="26" t="s">
        <v>3369</v>
      </c>
      <c r="X769" s="2" t="str" cm="1">
        <f t="array" aca="1" ref="X769" ca="1">IF(B769="","",IF(MAX(IF(B:B=B769,C:C))=C769,"Y","N"))</f>
        <v>Y</v>
      </c>
      <c r="Y769" s="2"/>
      <c r="Z769" s="172"/>
      <c r="AA769" s="2" t="s">
        <v>3334</v>
      </c>
      <c r="AE769" s="2" t="s">
        <v>7907</v>
      </c>
    </row>
    <row r="770" spans="1:32" hidden="1" x14ac:dyDescent="0.25">
      <c r="A770" s="115">
        <f ca="1">INDEX('1.MetaData'!A:A, MATCH($E770, '1.MetaData'!$B:$B, 0))</f>
        <v>694</v>
      </c>
      <c r="B770" s="245" t="s">
        <v>4351</v>
      </c>
      <c r="C770" s="14">
        <v>1</v>
      </c>
      <c r="D770" s="14" t="s">
        <v>70</v>
      </c>
      <c r="E770" s="1" t="str">
        <f ca="1">VLOOKUP(B770,'2.Tissue'!$B:$D,2,FALSE)</f>
        <v>OG694</v>
      </c>
      <c r="F770" s="80" t="str">
        <f ca="1">IF(C770&gt;1,_xlfn.CONCAT(B770,"_D",C770),_xlfn.CONCAT(B770,"_D"))</f>
        <v>OG694G_D</v>
      </c>
      <c r="G770" s="58" t="str">
        <f ca="1">VLOOKUP($E770,'1.MetaData'!$B:$H,3,FALSE)</f>
        <v>Plectropomus leopardus</v>
      </c>
      <c r="H770" s="58" t="str">
        <f ca="1">VLOOKUP($E770,'1.MetaData'!$B:$H,4,FALSE)</f>
        <v>Common coral trout</v>
      </c>
      <c r="I770" s="194" t="str">
        <f ca="1">VLOOKUP(DNAEXT[[#This Row],[Sample ID]],'2.Tissue'!B:N,13,FALSE)</f>
        <v>Tissue Box 11</v>
      </c>
      <c r="J770" s="45" t="s">
        <v>3374</v>
      </c>
      <c r="K770" s="173">
        <v>45439</v>
      </c>
      <c r="L770" s="168" t="s">
        <v>4352</v>
      </c>
      <c r="M770" s="26" t="s">
        <v>3376</v>
      </c>
      <c r="N770" s="169">
        <v>200</v>
      </c>
      <c r="O770" s="170">
        <v>165</v>
      </c>
      <c r="P770" s="170"/>
      <c r="Q770" s="170"/>
      <c r="R770" s="170"/>
      <c r="S770" s="43">
        <f ca="1">IF(P770="NA", "NA", IF(OR(O770="NA", P770=""), P770, O770/P770))</f>
        <v>0</v>
      </c>
      <c r="T770" s="27">
        <f ca="1">O770*N770</f>
        <v>33000</v>
      </c>
      <c r="U770" s="171"/>
      <c r="V770" s="171"/>
      <c r="X770" s="2" t="str" cm="1">
        <f t="array" aca="1" ref="X770" ca="1">IF(B770="","",IF(MAX(IF(B:B=B770,C:C))=C770,"Y","N"))</f>
        <v>Y</v>
      </c>
      <c r="Y770" s="26"/>
      <c r="Z770" s="172"/>
      <c r="AA770" s="2" t="s">
        <v>3334</v>
      </c>
      <c r="AE770" s="2" t="s">
        <v>7907</v>
      </c>
    </row>
    <row r="771" spans="1:32" x14ac:dyDescent="0.25">
      <c r="A771" s="115">
        <f ca="1">INDEX('1.MetaData'!A:A, MATCH($E771, '1.MetaData'!$B:$B, 0))</f>
        <v>683</v>
      </c>
      <c r="B771" s="245" t="s">
        <v>4336</v>
      </c>
      <c r="C771" s="14">
        <v>2</v>
      </c>
      <c r="D771" s="14" t="s">
        <v>70</v>
      </c>
      <c r="E771" s="1" t="str">
        <f ca="1">VLOOKUP(B771,'2.Tissue'!$B:$D,2,FALSE)</f>
        <v>OG683</v>
      </c>
      <c r="F771" s="276" t="str">
        <f ca="1">IF(C771&gt;1,_xlfn.CONCAT(B771,"_D",C771),_xlfn.CONCAT(B771,"_D"))</f>
        <v>OG683H_D2</v>
      </c>
      <c r="G771" s="58" t="str">
        <f ca="1">VLOOKUP($E771,'1.MetaData'!$B:$H,3,FALSE)</f>
        <v>Aphareus rutilans</v>
      </c>
      <c r="H771" s="58" t="str">
        <f ca="1">VLOOKUP($E771,'1.MetaData'!$B:$H,4,FALSE)</f>
        <v>Rusty jobfish</v>
      </c>
      <c r="I771" s="194" t="str">
        <f ca="1">VLOOKUP(DNAEXT[[#This Row],[Sample ID]],'2.Tissue'!B:N,13,FALSE)</f>
        <v>Tissue Box 11</v>
      </c>
      <c r="J771" s="45" t="s">
        <v>3366</v>
      </c>
      <c r="K771" s="173">
        <v>45485</v>
      </c>
      <c r="L771" s="168" t="s">
        <v>4278</v>
      </c>
      <c r="M771" s="26" t="s">
        <v>3380</v>
      </c>
      <c r="N771" s="169">
        <v>300</v>
      </c>
      <c r="O771" s="322">
        <v>472</v>
      </c>
      <c r="P771" s="170">
        <v>480.85</v>
      </c>
      <c r="Q771" s="170">
        <v>1.9</v>
      </c>
      <c r="R771" s="170" t="s">
        <v>3561</v>
      </c>
      <c r="S771" s="43">
        <f ca="1">IF(P771="NA", "NA", IF(OR(O771="NA", P771=""), P771, O771/P771))</f>
        <v>0.98159509202453987</v>
      </c>
      <c r="T771" s="27">
        <f ca="1">O771*N771</f>
        <v>141600</v>
      </c>
      <c r="U771" s="171" t="s">
        <v>4279</v>
      </c>
      <c r="V771" s="171"/>
      <c r="X771" s="2" t="str" cm="1">
        <f t="array" aca="1" ref="X771" ca="1">IF(B771="","",IF(MAX(IF(B:B=B771,C:C))=C771,"Y","N"))</f>
        <v>N</v>
      </c>
      <c r="Y771" s="26"/>
      <c r="Z771" s="172"/>
    </row>
    <row r="772" spans="1:32" x14ac:dyDescent="0.25">
      <c r="A772" s="115">
        <f ca="1">INDEX('1.MetaData'!A:A, MATCH($E772, '1.MetaData'!$B:$B, 0))</f>
        <v>683</v>
      </c>
      <c r="B772" s="245" t="s">
        <v>4336</v>
      </c>
      <c r="C772" s="14">
        <v>1</v>
      </c>
      <c r="D772" s="14" t="s">
        <v>70</v>
      </c>
      <c r="E772" s="1" t="str">
        <f ca="1">VLOOKUP(B772,'2.Tissue'!$B:$D,2,FALSE)</f>
        <v>OG683</v>
      </c>
      <c r="F772" s="80" t="str">
        <f ca="1">IF(C772&gt;1,_xlfn.CONCAT(B772,"_D",C772),_xlfn.CONCAT(B772,"_D"))</f>
        <v>OG683H_D</v>
      </c>
      <c r="G772" s="58" t="str">
        <f ca="1">VLOOKUP($E772,'1.MetaData'!$B:$H,3,FALSE)</f>
        <v>Aphareus rutilans</v>
      </c>
      <c r="H772" s="58" t="str">
        <f ca="1">VLOOKUP($E772,'1.MetaData'!$B:$H,4,FALSE)</f>
        <v>Rusty jobfish</v>
      </c>
      <c r="I772" s="194" t="str">
        <f ca="1">VLOOKUP(DNAEXT[[#This Row],[Sample ID]],'2.Tissue'!B:N,13,FALSE)</f>
        <v>Tissue Box 11</v>
      </c>
      <c r="J772" s="45" t="s">
        <v>3366</v>
      </c>
      <c r="K772" s="173">
        <v>45386</v>
      </c>
      <c r="L772" s="168" t="s">
        <v>4266</v>
      </c>
      <c r="M772" s="26" t="s">
        <v>3380</v>
      </c>
      <c r="N772" s="169">
        <v>200</v>
      </c>
      <c r="O772" s="170">
        <v>203</v>
      </c>
      <c r="P772" s="170" t="s">
        <v>107</v>
      </c>
      <c r="Q772" s="170">
        <v>1.78</v>
      </c>
      <c r="R772" s="170">
        <v>2.39</v>
      </c>
      <c r="S772" s="43" t="str">
        <f ca="1">IF(P772="NA", "NA", IF(OR(O772="NA", P772=""), P772, O772/P772))</f>
        <v>NA</v>
      </c>
      <c r="T772" s="27">
        <f ca="1">O772*N772</f>
        <v>40600</v>
      </c>
      <c r="U772" s="171" t="s">
        <v>4267</v>
      </c>
      <c r="V772" s="171" t="s">
        <v>4337</v>
      </c>
      <c r="W772" s="171" t="s">
        <v>3369</v>
      </c>
      <c r="X772" s="2" t="str" cm="1">
        <f t="array" aca="1" ref="X772" ca="1">IF(B772="","",IF(MAX(IF(B:B=B772,C:C))=C772,"Y","N"))</f>
        <v>N</v>
      </c>
      <c r="Y772" s="26"/>
      <c r="Z772" s="172" t="s">
        <v>4338</v>
      </c>
    </row>
    <row r="773" spans="1:32" hidden="1" x14ac:dyDescent="0.25">
      <c r="A773" s="115">
        <f ca="1">INDEX('1.MetaData'!A:A, MATCH($E773, '1.MetaData'!$B:$B, 0))</f>
        <v>697</v>
      </c>
      <c r="B773" s="245" t="s">
        <v>4356</v>
      </c>
      <c r="C773" s="14">
        <v>1</v>
      </c>
      <c r="D773" s="14" t="s">
        <v>70</v>
      </c>
      <c r="E773" s="1" t="str">
        <f ca="1">VLOOKUP(B773,'2.Tissue'!$B:$D,2,FALSE)</f>
        <v>OG697</v>
      </c>
      <c r="F773" s="80" t="str">
        <f ca="1">IF(C773&gt;1,_xlfn.CONCAT(B773,"_D",C773),_xlfn.CONCAT(B773,"_D"))</f>
        <v>OG697G_D</v>
      </c>
      <c r="G773" s="58" t="str">
        <f ca="1">VLOOKUP($E773,'1.MetaData'!$B:$H,3,FALSE)</f>
        <v>Lethrinus erythropterus</v>
      </c>
      <c r="H773" s="40" t="str">
        <f ca="1">VLOOKUP($E773,'1.MetaData'!$B:$H,4,FALSE)</f>
        <v>Longfish emporer</v>
      </c>
      <c r="I773" s="194" t="str">
        <f ca="1">VLOOKUP(DNAEXT[[#This Row],[Sample ID]],'2.Tissue'!B:N,13,FALSE)</f>
        <v>Tissue Box 11</v>
      </c>
      <c r="J773" s="45" t="s">
        <v>3374</v>
      </c>
      <c r="K773" s="173">
        <v>45348</v>
      </c>
      <c r="L773" s="26" t="s">
        <v>3587</v>
      </c>
      <c r="M773" s="26" t="s">
        <v>3376</v>
      </c>
      <c r="N773" s="169">
        <v>200</v>
      </c>
      <c r="O773" s="170">
        <v>359</v>
      </c>
      <c r="P773" s="170">
        <v>466</v>
      </c>
      <c r="Q773" s="170" t="s">
        <v>4274</v>
      </c>
      <c r="R773" s="170" t="s">
        <v>3561</v>
      </c>
      <c r="S773" s="43">
        <f ca="1">IF(P773="NA", "NA", IF(OR(O773="NA", P773=""), P773, O773/P773))</f>
        <v>0.77038626609442062</v>
      </c>
      <c r="T773" s="27">
        <f ca="1">O773*N773</f>
        <v>71800</v>
      </c>
      <c r="U773" s="171" t="s">
        <v>107</v>
      </c>
      <c r="V773" s="171" t="s">
        <v>107</v>
      </c>
      <c r="W773" s="26" t="s">
        <v>3369</v>
      </c>
      <c r="X773" s="2" t="str" cm="1">
        <f t="array" aca="1" ref="X773" ca="1">IF(B773="","",IF(MAX(IF(B:B=B773,C:C))=C773,"Y","N"))</f>
        <v>Y</v>
      </c>
      <c r="Y773" s="2"/>
      <c r="Z773" s="172"/>
      <c r="AA773" s="2" t="s">
        <v>3334</v>
      </c>
      <c r="AE773" s="2" t="s">
        <v>7907</v>
      </c>
    </row>
    <row r="774" spans="1:32" x14ac:dyDescent="0.25">
      <c r="A774" s="250">
        <f ca="1">INDEX('1.MetaData'!A:A, MATCH($E774, '1.MetaData'!$B:$B, 0))</f>
        <v>683</v>
      </c>
      <c r="B774" s="245" t="s">
        <v>4336</v>
      </c>
      <c r="C774" s="14">
        <v>3</v>
      </c>
      <c r="D774" s="14" t="s">
        <v>70</v>
      </c>
      <c r="E774" s="1" t="str">
        <f ca="1">VLOOKUP(B774,'2.Tissue'!$B:$D,2,FALSE)</f>
        <v>OG683</v>
      </c>
      <c r="F774" s="276" t="str">
        <f ca="1">IF(C774&gt;1,_xlfn.CONCAT(B774,"_D",C774),_xlfn.CONCAT(B774,"_D"))</f>
        <v>OG683H_D3</v>
      </c>
      <c r="G774" s="58" t="str">
        <f ca="1">VLOOKUP($E774,'1.MetaData'!$B:$H,3,FALSE)</f>
        <v>Aphareus rutilans</v>
      </c>
      <c r="H774" s="58" t="str">
        <f ca="1">VLOOKUP($E774,'1.MetaData'!$B:$H,4,FALSE)</f>
        <v>Rusty jobfish</v>
      </c>
      <c r="I774" s="194" t="str">
        <f ca="1">VLOOKUP(DNAEXT[[#This Row],[Sample ID]],'2.Tissue'!B:N,13,FALSE)</f>
        <v>Tissue Box 11</v>
      </c>
      <c r="J774" s="45" t="s">
        <v>3366</v>
      </c>
      <c r="K774" s="173">
        <v>45485</v>
      </c>
      <c r="L774" s="168" t="s">
        <v>4278</v>
      </c>
      <c r="M774" s="26" t="s">
        <v>3380</v>
      </c>
      <c r="N774" s="169">
        <v>300</v>
      </c>
      <c r="O774" s="323">
        <v>173.4</v>
      </c>
      <c r="P774" s="170">
        <v>243.45</v>
      </c>
      <c r="Q774" s="170">
        <v>1.9</v>
      </c>
      <c r="R774" s="170" t="s">
        <v>3561</v>
      </c>
      <c r="S774" s="43">
        <f ca="1">IF(P774="NA", "NA", IF(OR(O774="NA", P774=""), P774, O774/P774))</f>
        <v>0.71226124460874929</v>
      </c>
      <c r="T774" s="27">
        <f ca="1">O774*N774</f>
        <v>52020</v>
      </c>
      <c r="U774" s="171" t="s">
        <v>4279</v>
      </c>
      <c r="V774" s="171"/>
      <c r="X774" s="2" t="str" cm="1">
        <f t="array" aca="1" ref="X774" ca="1">IF(B774="","",IF(MAX(IF(B:B=B774,C:C))=C774,"Y","N"))</f>
        <v>Y</v>
      </c>
      <c r="Y774" s="26"/>
      <c r="Z774" s="172"/>
    </row>
    <row r="775" spans="1:32" hidden="1" x14ac:dyDescent="0.25">
      <c r="A775" s="250">
        <f ca="1">INDEX('1.MetaData'!A:A, MATCH($E775, '1.MetaData'!$B:$B, 0))</f>
        <v>698</v>
      </c>
      <c r="B775" s="245" t="s">
        <v>4357</v>
      </c>
      <c r="C775" s="14">
        <v>1</v>
      </c>
      <c r="D775" s="14" t="s">
        <v>70</v>
      </c>
      <c r="E775" s="1" t="str">
        <f ca="1">VLOOKUP(B775,'2.Tissue'!$B:$D,2,FALSE)</f>
        <v>OG698</v>
      </c>
      <c r="F775" s="80" t="str">
        <f ca="1">IF(C775&gt;1,_xlfn.CONCAT(B775,"_D",C775),_xlfn.CONCAT(B775,"_D"))</f>
        <v>OG698G_D</v>
      </c>
      <c r="G775" s="58" t="str">
        <f ca="1">VLOOKUP($E775,'1.MetaData'!$B:$H,3,FALSE)</f>
        <v>Epinephelus polyphekadion</v>
      </c>
      <c r="H775" s="40" t="str">
        <f ca="1">VLOOKUP($E775,'1.MetaData'!$B:$H,4,FALSE)</f>
        <v>Camoflague Grouper? TBC</v>
      </c>
      <c r="I775" s="194" t="str">
        <f ca="1">VLOOKUP(DNAEXT[[#This Row],[Sample ID]],'2.Tissue'!B:N,13,FALSE)</f>
        <v>Tissue Box 11</v>
      </c>
      <c r="J775" s="45" t="s">
        <v>3374</v>
      </c>
      <c r="K775" s="173">
        <v>45348</v>
      </c>
      <c r="L775" s="26" t="s">
        <v>3587</v>
      </c>
      <c r="M775" s="26" t="s">
        <v>3376</v>
      </c>
      <c r="N775" s="169">
        <v>200</v>
      </c>
      <c r="O775" s="170">
        <v>364</v>
      </c>
      <c r="P775" s="170">
        <v>577</v>
      </c>
      <c r="Q775" s="170" t="s">
        <v>4274</v>
      </c>
      <c r="R775" s="170" t="s">
        <v>3561</v>
      </c>
      <c r="S775" s="43">
        <f ca="1">IF(P775="NA", "NA", IF(OR(O775="NA", P775=""), P775, O775/P775))</f>
        <v>0.63084922010398614</v>
      </c>
      <c r="T775" s="27">
        <f ca="1">O775*N775</f>
        <v>72800</v>
      </c>
      <c r="U775" s="171" t="s">
        <v>107</v>
      </c>
      <c r="V775" s="171" t="s">
        <v>107</v>
      </c>
      <c r="W775" s="26" t="s">
        <v>3369</v>
      </c>
      <c r="X775" s="2" t="str" cm="1">
        <f t="array" aca="1" ref="X775" ca="1">IF(B775="","",IF(MAX(IF(B:B=B775,C:C))=C775,"Y","N"))</f>
        <v>Y</v>
      </c>
      <c r="Y775" s="2"/>
      <c r="Z775" s="172"/>
      <c r="AA775" s="2" t="s">
        <v>3334</v>
      </c>
      <c r="AE775" s="2" t="s">
        <v>7907</v>
      </c>
    </row>
    <row r="776" spans="1:32" hidden="1" x14ac:dyDescent="0.25">
      <c r="A776" s="250">
        <f ca="1">INDEX('1.MetaData'!A:A, MATCH($E776, '1.MetaData'!$B:$B, 0))</f>
        <v>700</v>
      </c>
      <c r="B776" s="245" t="s">
        <v>4359</v>
      </c>
      <c r="C776" s="14">
        <v>1</v>
      </c>
      <c r="D776" s="14" t="s">
        <v>70</v>
      </c>
      <c r="E776" s="1" t="str">
        <f ca="1">VLOOKUP(B776,'2.Tissue'!$B:$D,2,FALSE)</f>
        <v>OG700</v>
      </c>
      <c r="F776" s="80" t="str">
        <f ca="1">IF(C776&gt;1,_xlfn.CONCAT(B776,"_D",C776),_xlfn.CONCAT(B776,"_D"))</f>
        <v>OG700G_D</v>
      </c>
      <c r="G776" s="58" t="str">
        <f ca="1">VLOOKUP($E776,'1.MetaData'!$B:$H,3,FALSE)</f>
        <v>Cheilinus undulatus</v>
      </c>
      <c r="H776" s="40" t="str">
        <f ca="1">VLOOKUP($E776,'1.MetaData'!$B:$H,4,FALSE)</f>
        <v>Maori Wrasse</v>
      </c>
      <c r="I776" s="194" t="str">
        <f ca="1">VLOOKUP(DNAEXT[[#This Row],[Sample ID]],'2.Tissue'!B:N,13,FALSE)</f>
        <v>Tissue Box 11</v>
      </c>
      <c r="J776" s="45" t="s">
        <v>3374</v>
      </c>
      <c r="K776" s="173">
        <v>45348</v>
      </c>
      <c r="L776" s="26" t="s">
        <v>3587</v>
      </c>
      <c r="M776" s="26" t="s">
        <v>3376</v>
      </c>
      <c r="N776" s="169">
        <v>200</v>
      </c>
      <c r="O776" s="170">
        <v>330</v>
      </c>
      <c r="P776" s="170">
        <v>507</v>
      </c>
      <c r="Q776" s="170" t="s">
        <v>4274</v>
      </c>
      <c r="R776" s="170" t="s">
        <v>3561</v>
      </c>
      <c r="S776" s="43">
        <f ca="1">IF(P776="NA", "NA", IF(OR(O776="NA", P776=""), P776, O776/P776))</f>
        <v>0.65088757396449703</v>
      </c>
      <c r="T776" s="27">
        <f ca="1">O776*N776</f>
        <v>66000</v>
      </c>
      <c r="U776" s="171" t="s">
        <v>107</v>
      </c>
      <c r="V776" s="171" t="s">
        <v>107</v>
      </c>
      <c r="W776" s="26" t="s">
        <v>3369</v>
      </c>
      <c r="X776" s="2" t="str" cm="1">
        <f t="array" aca="1" ref="X776" ca="1">IF(B776="","",IF(MAX(IF(B:B=B776,C:C))=C776,"Y","N"))</f>
        <v>Y</v>
      </c>
      <c r="Y776" s="2"/>
      <c r="Z776" s="172"/>
      <c r="AA776" s="2" t="s">
        <v>3334</v>
      </c>
      <c r="AE776" s="2" t="s">
        <v>7907</v>
      </c>
    </row>
    <row r="777" spans="1:32" x14ac:dyDescent="0.25">
      <c r="A777" s="250">
        <f ca="1">INDEX('1.MetaData'!A:A, MATCH($E777, '1.MetaData'!$B:$B, 0))</f>
        <v>686</v>
      </c>
      <c r="B777" s="245" t="s">
        <v>4341</v>
      </c>
      <c r="C777" s="14">
        <v>1</v>
      </c>
      <c r="D777" s="14" t="s">
        <v>70</v>
      </c>
      <c r="E777" s="1" t="str">
        <f ca="1">VLOOKUP(B777,'2.Tissue'!$B:$D,2,FALSE)</f>
        <v>OG686</v>
      </c>
      <c r="F777" s="80" t="str">
        <f ca="1">IF(C777&gt;1,_xlfn.CONCAT(B777,"_D",C777),_xlfn.CONCAT(B777,"_D"))</f>
        <v>OG686H_D</v>
      </c>
      <c r="G777" s="58" t="str">
        <f ca="1">VLOOKUP($E777,'1.MetaData'!$B:$H,3,FALSE)</f>
        <v>Carangoides orthogrammus</v>
      </c>
      <c r="H777" s="58" t="str">
        <f ca="1">VLOOKUP($E777,'1.MetaData'!$B:$H,4,FALSE)</f>
        <v>Thicklip trevally</v>
      </c>
      <c r="I777" s="194" t="str">
        <f ca="1">VLOOKUP(DNAEXT[[#This Row],[Sample ID]],'2.Tissue'!B:N,13,FALSE)</f>
        <v>Tissue Box 12</v>
      </c>
      <c r="J777" s="45" t="s">
        <v>3366</v>
      </c>
      <c r="K777" s="173">
        <v>45553</v>
      </c>
      <c r="L777" s="168" t="s">
        <v>4308</v>
      </c>
      <c r="M777" s="26" t="s">
        <v>3404</v>
      </c>
      <c r="N777" s="169">
        <v>75</v>
      </c>
      <c r="O777" s="170">
        <v>359</v>
      </c>
      <c r="P777" s="170" t="s">
        <v>107</v>
      </c>
      <c r="Q777" s="170" t="s">
        <v>107</v>
      </c>
      <c r="R777" s="170" t="s">
        <v>107</v>
      </c>
      <c r="S777" s="43" t="str">
        <f ca="1">IF(P777="NA", "NA", IF(OR(O777="NA", P777=""), P777, O777/P777))</f>
        <v>NA</v>
      </c>
      <c r="T777" s="27">
        <f ca="1">O777*N777</f>
        <v>26925</v>
      </c>
      <c r="U777" s="171" t="s">
        <v>4309</v>
      </c>
      <c r="V777" s="171">
        <v>21773</v>
      </c>
      <c r="W777" s="171" t="s">
        <v>3470</v>
      </c>
      <c r="X777" s="2" t="str" cm="1">
        <f t="array" aca="1" ref="X777" ca="1">IF(B777="","",IF(MAX(IF(B:B=B777,C:C))=C777,"Y","N"))</f>
        <v>Y</v>
      </c>
      <c r="Y777" s="26"/>
      <c r="Z777" s="172"/>
    </row>
    <row r="778" spans="1:32" x14ac:dyDescent="0.25">
      <c r="A778" s="250">
        <f ca="1">INDEX('1.MetaData'!A:A, MATCH($E778, '1.MetaData'!$B:$B, 0))</f>
        <v>689</v>
      </c>
      <c r="B778" s="245" t="s">
        <v>4345</v>
      </c>
      <c r="C778" s="14">
        <v>1</v>
      </c>
      <c r="D778" s="14" t="s">
        <v>70</v>
      </c>
      <c r="E778" s="1" t="str">
        <f ca="1">VLOOKUP(B778,'2.Tissue'!$B:$D,2,FALSE)</f>
        <v>OG689</v>
      </c>
      <c r="F778" s="80" t="str">
        <f ca="1">IF(C778&gt;1,_xlfn.CONCAT(B778,"_D",C778),_xlfn.CONCAT(B778,"_D"))</f>
        <v>OG689H_D</v>
      </c>
      <c r="G778" s="58" t="str">
        <f ca="1">VLOOKUP($E778,'1.MetaData'!$B:$H,3,FALSE)</f>
        <v>Lethrinus xanthochilus</v>
      </c>
      <c r="H778" s="58" t="str">
        <f ca="1">VLOOKUP($E778,'1.MetaData'!$B:$H,4,FALSE)</f>
        <v>Yellowlip emporer</v>
      </c>
      <c r="I778" s="194" t="str">
        <f ca="1">VLOOKUP(DNAEXT[[#This Row],[Sample ID]],'2.Tissue'!B:N,13,FALSE)</f>
        <v>Tissue Box 11</v>
      </c>
      <c r="J778" s="45" t="s">
        <v>3366</v>
      </c>
      <c r="K778" s="173">
        <v>45344</v>
      </c>
      <c r="L778" s="168" t="s">
        <v>3387</v>
      </c>
      <c r="M778" s="26" t="s">
        <v>3380</v>
      </c>
      <c r="N778" s="169">
        <v>240</v>
      </c>
      <c r="O778" s="170">
        <v>100</v>
      </c>
      <c r="P778" s="170">
        <v>102.5</v>
      </c>
      <c r="Q778" s="170">
        <v>1.89</v>
      </c>
      <c r="R778" s="170">
        <v>2.11</v>
      </c>
      <c r="S778" s="43">
        <f ca="1">IF(P778="NA", "NA", IF(OR(O778="NA", P778=""), P778, O778/P778))</f>
        <v>0.97560975609756095</v>
      </c>
      <c r="T778" s="27">
        <f ca="1">O778*N778</f>
        <v>24000</v>
      </c>
      <c r="U778" s="171" t="s">
        <v>3388</v>
      </c>
      <c r="V778" s="171">
        <v>19620</v>
      </c>
      <c r="W778" s="171" t="s">
        <v>3369</v>
      </c>
      <c r="X778" s="2" t="str" cm="1">
        <f t="array" aca="1" ref="X778" ca="1">IF(B778="","",IF(MAX(IF(B:B=B778,C:C))=C778,"Y","N"))</f>
        <v>Y</v>
      </c>
      <c r="Y778" s="26"/>
      <c r="Z778" s="172" t="s">
        <v>4346</v>
      </c>
    </row>
    <row r="779" spans="1:32" hidden="1" x14ac:dyDescent="0.25">
      <c r="A779" s="250">
        <f ca="1">INDEX('1.MetaData'!A:A, MATCH($E779, '1.MetaData'!$B:$B, 0))</f>
        <v>703</v>
      </c>
      <c r="B779" s="245" t="s">
        <v>4364</v>
      </c>
      <c r="C779" s="14">
        <v>1</v>
      </c>
      <c r="D779" s="14" t="s">
        <v>70</v>
      </c>
      <c r="E779" s="1" t="str">
        <f ca="1">VLOOKUP(B779,'2.Tissue'!$B:$D,2,FALSE)</f>
        <v>OG703</v>
      </c>
      <c r="F779" s="80" t="str">
        <f ca="1">IF(C779&gt;1,_xlfn.CONCAT(B779,"_D",C779),_xlfn.CONCAT(B779,"_D"))</f>
        <v>OG703G_D</v>
      </c>
      <c r="G779" s="58" t="str">
        <f ca="1">VLOOKUP($E779,'1.MetaData'!$B:$H,3,FALSE)</f>
        <v>Istiophorus platypterus</v>
      </c>
      <c r="H779" s="40" t="str">
        <f ca="1">VLOOKUP($E779,'1.MetaData'!$B:$H,4,FALSE)</f>
        <v>Sailfish</v>
      </c>
      <c r="I779" s="194" t="str">
        <f ca="1">VLOOKUP(DNAEXT[[#This Row],[Sample ID]],'2.Tissue'!B:N,13,FALSE)</f>
        <v>Tissue Box 12</v>
      </c>
      <c r="J779" s="45" t="s">
        <v>3374</v>
      </c>
      <c r="K779" s="173">
        <v>45348</v>
      </c>
      <c r="L779" s="26" t="s">
        <v>3587</v>
      </c>
      <c r="M779" s="26" t="s">
        <v>3376</v>
      </c>
      <c r="N779" s="169">
        <v>200</v>
      </c>
      <c r="O779" s="170">
        <v>210</v>
      </c>
      <c r="P779" s="170">
        <v>717</v>
      </c>
      <c r="Q779" s="170" t="s">
        <v>4274</v>
      </c>
      <c r="R779" s="170" t="s">
        <v>3561</v>
      </c>
      <c r="S779" s="43">
        <f ca="1">IF(P779="NA", "NA", IF(OR(O779="NA", P779=""), P779, O779/P779))</f>
        <v>0.29288702928870292</v>
      </c>
      <c r="T779" s="27">
        <f ca="1">O779*N779</f>
        <v>42000</v>
      </c>
      <c r="U779" s="171" t="s">
        <v>107</v>
      </c>
      <c r="V779" s="171" t="s">
        <v>107</v>
      </c>
      <c r="W779" s="26" t="s">
        <v>3369</v>
      </c>
      <c r="X779" s="2" t="str" cm="1">
        <f t="array" aca="1" ref="X779" ca="1">IF(B779="","",IF(MAX(IF(B:B=B779,C:C))=C779,"Y","N"))</f>
        <v>Y</v>
      </c>
      <c r="Y779" s="2"/>
      <c r="Z779" s="172"/>
      <c r="AA779" s="2" t="s">
        <v>3334</v>
      </c>
      <c r="AE779" s="2" t="s">
        <v>7907</v>
      </c>
    </row>
    <row r="780" spans="1:32" x14ac:dyDescent="0.25">
      <c r="A780" s="250">
        <f ca="1">INDEX('1.MetaData'!A:A, MATCH($E780, '1.MetaData'!$B:$B, 0))</f>
        <v>695</v>
      </c>
      <c r="B780" s="245" t="s">
        <v>4353</v>
      </c>
      <c r="C780" s="14">
        <v>1</v>
      </c>
      <c r="D780" s="14" t="s">
        <v>70</v>
      </c>
      <c r="E780" s="1" t="str">
        <f ca="1">VLOOKUP(B780,'2.Tissue'!$B:$D,2,FALSE)</f>
        <v>OG695</v>
      </c>
      <c r="F780" s="80" t="str">
        <f ca="1">IF(C780&gt;1,_xlfn.CONCAT(B780,"_D",C780),_xlfn.CONCAT(B780,"_D"))</f>
        <v>OG695H_D</v>
      </c>
      <c r="G780" s="58" t="str">
        <f ca="1">VLOOKUP($E780,'1.MetaData'!$B:$H,3,FALSE)</f>
        <v>Tylosurus crocodilus</v>
      </c>
      <c r="H780" s="58" t="str">
        <f ca="1">VLOOKUP($E780,'1.MetaData'!$B:$H,4,FALSE)</f>
        <v>Crocodile longtom</v>
      </c>
      <c r="I780" s="194" t="str">
        <f ca="1">VLOOKUP(DNAEXT[[#This Row],[Sample ID]],'2.Tissue'!B:N,13,FALSE)</f>
        <v>Tissue Box 11</v>
      </c>
      <c r="J780" s="45" t="s">
        <v>3366</v>
      </c>
      <c r="K780" s="173">
        <v>45386</v>
      </c>
      <c r="L780" s="168" t="s">
        <v>4266</v>
      </c>
      <c r="M780" s="26" t="s">
        <v>3380</v>
      </c>
      <c r="N780" s="169">
        <v>150</v>
      </c>
      <c r="O780" s="170">
        <v>114</v>
      </c>
      <c r="P780" s="170" t="s">
        <v>107</v>
      </c>
      <c r="Q780" s="170">
        <v>1.93</v>
      </c>
      <c r="R780" s="170">
        <v>2.58</v>
      </c>
      <c r="S780" s="43" t="str">
        <f ca="1">IF(P780="NA", "NA", IF(OR(O780="NA", P780=""), P780, O780/P780))</f>
        <v>NA</v>
      </c>
      <c r="T780" s="27">
        <f ca="1">O780*N780</f>
        <v>17100</v>
      </c>
      <c r="U780" s="171" t="s">
        <v>4267</v>
      </c>
      <c r="V780" s="171">
        <v>24439</v>
      </c>
      <c r="W780" s="171" t="s">
        <v>3369</v>
      </c>
      <c r="X780" s="2" t="str" cm="1">
        <f t="array" aca="1" ref="X780" ca="1">IF(B780="","",IF(MAX(IF(B:B=B780,C:C))=C780,"Y","N"))</f>
        <v>Y</v>
      </c>
      <c r="Y780" s="26"/>
      <c r="Z780" s="172" t="s">
        <v>4354</v>
      </c>
    </row>
    <row r="781" spans="1:32" x14ac:dyDescent="0.25">
      <c r="A781" s="250">
        <f ca="1">INDEX('1.MetaData'!A:A, MATCH($E781, '1.MetaData'!$B:$B, 0))</f>
        <v>696</v>
      </c>
      <c r="B781" s="245" t="s">
        <v>4355</v>
      </c>
      <c r="C781" s="14">
        <v>1</v>
      </c>
      <c r="D781" s="14" t="s">
        <v>70</v>
      </c>
      <c r="E781" s="1" t="str">
        <f ca="1">VLOOKUP(B781,'2.Tissue'!$B:$D,2,FALSE)</f>
        <v>OG696</v>
      </c>
      <c r="F781" s="80" t="str">
        <f ca="1">IF(C781&gt;1,_xlfn.CONCAT(B781,"_D",C781),_xlfn.CONCAT(B781,"_D"))</f>
        <v>OG696H_D</v>
      </c>
      <c r="G781" s="58" t="str">
        <f ca="1">VLOOKUP($E781,'1.MetaData'!$B:$H,3,FALSE)</f>
        <v>Scarus tricolor</v>
      </c>
      <c r="H781" s="58" t="str">
        <f ca="1">VLOOKUP($E781,'1.MetaData'!$B:$H,4,FALSE)</f>
        <v>Tricolour parrotfish? TBC</v>
      </c>
      <c r="I781" s="194" t="str">
        <f ca="1">VLOOKUP(DNAEXT[[#This Row],[Sample ID]],'2.Tissue'!B:N,13,FALSE)</f>
        <v>Tissue Box 11</v>
      </c>
      <c r="J781" s="45" t="s">
        <v>3366</v>
      </c>
      <c r="K781" s="173">
        <v>45344</v>
      </c>
      <c r="L781" s="168" t="s">
        <v>3387</v>
      </c>
      <c r="M781" s="26" t="s">
        <v>3380</v>
      </c>
      <c r="N781" s="169">
        <v>120</v>
      </c>
      <c r="O781" s="170">
        <v>48.4</v>
      </c>
      <c r="P781" s="170">
        <v>58.9</v>
      </c>
      <c r="Q781" s="170">
        <v>1.82</v>
      </c>
      <c r="R781" s="170">
        <v>0.94</v>
      </c>
      <c r="S781" s="43">
        <f ca="1">IF(P781="NA", "NA", IF(OR(O781="NA", P781=""), P781, O781/P781))</f>
        <v>0.82173174872665533</v>
      </c>
      <c r="T781" s="27">
        <f ca="1">O781*N781</f>
        <v>5808</v>
      </c>
      <c r="U781" s="171" t="s">
        <v>3388</v>
      </c>
      <c r="V781" s="171">
        <v>130233</v>
      </c>
      <c r="W781" s="171" t="s">
        <v>3369</v>
      </c>
      <c r="X781" s="2" t="str" cm="1">
        <f t="array" aca="1" ref="X781" ca="1">IF(B781="","",IF(MAX(IF(B:B=B781,C:C))=C781,"Y","N"))</f>
        <v>Y</v>
      </c>
      <c r="Y781" s="26"/>
      <c r="Z781" s="172"/>
    </row>
    <row r="782" spans="1:32" x14ac:dyDescent="0.25">
      <c r="A782" s="250">
        <f ca="1">INDEX('1.MetaData'!A:A, MATCH($E782, '1.MetaData'!$B:$B, 0))</f>
        <v>698</v>
      </c>
      <c r="B782" s="245" t="s">
        <v>4358</v>
      </c>
      <c r="C782" s="14">
        <v>1</v>
      </c>
      <c r="D782" s="14" t="s">
        <v>70</v>
      </c>
      <c r="E782" s="1" t="str">
        <f ca="1">VLOOKUP(B782,'2.Tissue'!$B:$D,2,FALSE)</f>
        <v>OG698</v>
      </c>
      <c r="F782" s="80" t="str">
        <f ca="1">IF(C782&gt;1,_xlfn.CONCAT(B782,"_D",C782),_xlfn.CONCAT(B782,"_D"))</f>
        <v>OG698H_D</v>
      </c>
      <c r="G782" s="58" t="str">
        <f ca="1">VLOOKUP($E782,'1.MetaData'!$B:$H,3,FALSE)</f>
        <v>Epinephelus polyphekadion</v>
      </c>
      <c r="H782" s="58" t="str">
        <f ca="1">VLOOKUP($E782,'1.MetaData'!$B:$H,4,FALSE)</f>
        <v>Camoflague Grouper? TBC</v>
      </c>
      <c r="I782" s="194" t="str">
        <f ca="1">VLOOKUP(DNAEXT[[#This Row],[Sample ID]],'2.Tissue'!B:N,13,FALSE)</f>
        <v>Tissue Box 11</v>
      </c>
      <c r="J782" s="45" t="s">
        <v>3366</v>
      </c>
      <c r="K782" s="173">
        <v>45538</v>
      </c>
      <c r="L782" s="168" t="s">
        <v>3467</v>
      </c>
      <c r="M782" s="26" t="s">
        <v>3380</v>
      </c>
      <c r="N782" s="169">
        <v>120</v>
      </c>
      <c r="O782" s="170">
        <v>311</v>
      </c>
      <c r="P782" s="170">
        <v>470</v>
      </c>
      <c r="Q782" s="170">
        <v>1.88</v>
      </c>
      <c r="R782" s="170">
        <v>2.3199999999999998</v>
      </c>
      <c r="S782" s="43">
        <f ca="1">IF(P782="NA", "NA", IF(OR(O782="NA", P782=""), P782, O782/P782))</f>
        <v>0.66170212765957448</v>
      </c>
      <c r="T782" s="27">
        <f ca="1">O782*N782</f>
        <v>37320</v>
      </c>
      <c r="U782" s="171" t="s">
        <v>3468</v>
      </c>
      <c r="V782" s="171">
        <v>27194</v>
      </c>
      <c r="W782" s="171" t="s">
        <v>3470</v>
      </c>
      <c r="X782" s="2" t="str" cm="1">
        <f t="array" aca="1" ref="X782" ca="1">IF(B782="","",IF(MAX(IF(B:B=B782,C:C))=C782,"Y","N"))</f>
        <v>Y</v>
      </c>
      <c r="Y782" s="26" t="s">
        <v>92</v>
      </c>
      <c r="Z782" s="172"/>
    </row>
    <row r="783" spans="1:32" hidden="1" x14ac:dyDescent="0.25">
      <c r="A783" s="250">
        <f ca="1">INDEX('1.MetaData'!A:A, MATCH($E783, '1.MetaData'!$B:$B, 0))</f>
        <v>705</v>
      </c>
      <c r="B783" s="245" t="s">
        <v>4367</v>
      </c>
      <c r="C783" s="14">
        <v>1</v>
      </c>
      <c r="D783" s="14" t="s">
        <v>70</v>
      </c>
      <c r="E783" s="1" t="str">
        <f ca="1">VLOOKUP(B783,'2.Tissue'!$B:$D,2,FALSE)</f>
        <v>OG705</v>
      </c>
      <c r="F783" s="80" t="str">
        <f ca="1">IF(C783&gt;1,_xlfn.CONCAT(B783,"_D",C783),_xlfn.CONCAT(B783,"_D"))</f>
        <v>OG705H_D</v>
      </c>
      <c r="G783" s="58" t="str">
        <f ca="1">VLOOKUP($E783,'1.MetaData'!$B:$H,3,FALSE)</f>
        <v>Galeorhinus galeus</v>
      </c>
      <c r="H783" s="58" t="str">
        <f ca="1">VLOOKUP($E783,'1.MetaData'!$B:$H,4,FALSE)</f>
        <v>School shark</v>
      </c>
      <c r="I783" s="194" t="str">
        <f ca="1">VLOOKUP(DNAEXT[[#This Row],[Sample ID]],'2.Tissue'!B:N,13,FALSE)</f>
        <v>Tissue Box 13</v>
      </c>
      <c r="J783" s="45" t="s">
        <v>3374</v>
      </c>
      <c r="K783" s="173">
        <v>45439</v>
      </c>
      <c r="L783" s="168" t="s">
        <v>4352</v>
      </c>
      <c r="M783" s="26" t="s">
        <v>3376</v>
      </c>
      <c r="N783" s="169">
        <v>200</v>
      </c>
      <c r="O783" s="170">
        <v>171</v>
      </c>
      <c r="P783" s="170"/>
      <c r="Q783" s="170"/>
      <c r="R783" s="170"/>
      <c r="S783" s="43">
        <f ca="1">IF(P783="NA", "NA", IF(OR(O783="NA", P783=""), P783, O783/P783))</f>
        <v>0</v>
      </c>
      <c r="T783" s="27">
        <f ca="1">O783*N783</f>
        <v>34200</v>
      </c>
      <c r="U783" s="171"/>
      <c r="V783" s="171"/>
      <c r="X783" s="2" t="str" cm="1">
        <f t="array" aca="1" ref="X783" ca="1">IF(B783="","",IF(MAX(IF(B:B=B783,C:C))=C783,"Y","N"))</f>
        <v>Y</v>
      </c>
      <c r="Y783" s="26"/>
      <c r="Z783" s="172"/>
      <c r="AA783" s="2" t="s">
        <v>3334</v>
      </c>
      <c r="AE783" s="2" t="s">
        <v>7907</v>
      </c>
    </row>
    <row r="784" spans="1:32" x14ac:dyDescent="0.25">
      <c r="A784" s="382">
        <f ca="1">INDEX('1.MetaData'!A:A, MATCH($E784, '1.MetaData'!$B:$B, 0))</f>
        <v>699</v>
      </c>
      <c r="B784" s="336" t="s">
        <v>7915</v>
      </c>
      <c r="C784" s="337">
        <v>1</v>
      </c>
      <c r="D784" s="337" t="s">
        <v>70</v>
      </c>
      <c r="E784" s="338" t="str">
        <f ca="1">VLOOKUP(B784,'2.Tissue'!$B:$D,2,FALSE)</f>
        <v>OG699</v>
      </c>
      <c r="F784" s="339" t="str">
        <f ca="1">IF(C784&gt;1,_xlfn.CONCAT(B784,"_D",C784),_xlfn.CONCAT(B784,"_D"))</f>
        <v>OG699H_D</v>
      </c>
      <c r="G784" s="340" t="str">
        <f ca="1">VLOOKUP($E784,'1.MetaData'!$B:$H,3,FALSE)</f>
        <v>Monotaxis grandoculis</v>
      </c>
      <c r="H784" s="340" t="str">
        <f ca="1">VLOOKUP($E784,'1.MetaData'!$B:$H,4,FALSE)</f>
        <v>Bigeye seabream</v>
      </c>
      <c r="I784" s="341" t="str">
        <f ca="1">VLOOKUP(DNAEXT[[#This Row],[Sample ID]],'2.Tissue'!B:N,13,FALSE)</f>
        <v>Tissue Box 11</v>
      </c>
      <c r="J784" s="45" t="s">
        <v>3366</v>
      </c>
      <c r="K784" s="343">
        <v>45665</v>
      </c>
      <c r="L784" s="344" t="s">
        <v>7939</v>
      </c>
      <c r="M784" s="26" t="s">
        <v>3380</v>
      </c>
      <c r="N784" s="345">
        <v>60</v>
      </c>
      <c r="O784" s="346">
        <v>72.5</v>
      </c>
      <c r="P784" s="346">
        <v>125.1</v>
      </c>
      <c r="Q784" s="346">
        <v>1.84</v>
      </c>
      <c r="R784" s="346">
        <v>1.83</v>
      </c>
      <c r="S784" s="347">
        <f ca="1">IF(P784="NA", "NA", IF(OR(O784="NA", P784=""), P784, O784/P784))</f>
        <v>0.57953637090327736</v>
      </c>
      <c r="T784" s="348">
        <f ca="1">O784*N784</f>
        <v>4350</v>
      </c>
      <c r="U784" s="349" t="s">
        <v>7945</v>
      </c>
      <c r="V784" s="349">
        <v>8790</v>
      </c>
      <c r="W784" s="171" t="s">
        <v>3369</v>
      </c>
      <c r="X784" s="350" t="str" cm="1">
        <f t="array" aca="1" ref="X784" ca="1">IF(B784="","",IF(MAX(IF(B:B=B784,C:C))=C784,"Y","N"))</f>
        <v>Y</v>
      </c>
      <c r="Y784" s="333"/>
      <c r="Z784" s="351"/>
      <c r="AA784" s="333"/>
      <c r="AB784" s="334"/>
      <c r="AC784" s="334"/>
      <c r="AD784" s="334"/>
      <c r="AE784" s="334"/>
      <c r="AF784" s="352"/>
    </row>
    <row r="785" spans="1:31" x14ac:dyDescent="0.25">
      <c r="A785" s="326">
        <f ca="1">INDEX('1.MetaData'!A:A, MATCH($E785, '1.MetaData'!$B:$B, 0))</f>
        <v>701</v>
      </c>
      <c r="B785" s="245" t="s">
        <v>4360</v>
      </c>
      <c r="C785" s="14">
        <v>1</v>
      </c>
      <c r="D785" s="14" t="s">
        <v>70</v>
      </c>
      <c r="E785" s="1" t="str">
        <f ca="1">VLOOKUP(B785,'2.Tissue'!$B:$D,2,FALSE)</f>
        <v>OG701</v>
      </c>
      <c r="F785" s="80" t="str">
        <f ca="1">IF(C785&gt;1,_xlfn.CONCAT(B785,"_D",C785),_xlfn.CONCAT(B785,"_D"))</f>
        <v>OG701H_D</v>
      </c>
      <c r="G785" s="58" t="str">
        <f ca="1">VLOOKUP($E785,'1.MetaData'!$B:$H,3,FALSE)</f>
        <v>Lutjanus fulvus</v>
      </c>
      <c r="H785" s="58" t="str">
        <f ca="1">VLOOKUP($E785,'1.MetaData'!$B:$H,4,FALSE)</f>
        <v>Blacktail snapper</v>
      </c>
      <c r="I785" s="194" t="str">
        <f ca="1">VLOOKUP(DNAEXT[[#This Row],[Sample ID]],'2.Tissue'!B:N,13,FALSE)</f>
        <v>Tissue Box 12</v>
      </c>
      <c r="J785" s="45" t="s">
        <v>3366</v>
      </c>
      <c r="K785" s="173">
        <v>45386</v>
      </c>
      <c r="L785" s="168" t="s">
        <v>4266</v>
      </c>
      <c r="M785" s="26" t="s">
        <v>3380</v>
      </c>
      <c r="N785" s="169">
        <v>150</v>
      </c>
      <c r="O785" s="170">
        <v>388</v>
      </c>
      <c r="P785" s="170" t="s">
        <v>107</v>
      </c>
      <c r="Q785" s="170">
        <v>1.93</v>
      </c>
      <c r="R785" s="170">
        <v>2.4</v>
      </c>
      <c r="S785" s="43" t="str">
        <f ca="1">IF(P785="NA", "NA", IF(OR(O785="NA", P785=""), P785, O785/P785))</f>
        <v>NA</v>
      </c>
      <c r="T785" s="27">
        <f ca="1">O785*N785</f>
        <v>58200</v>
      </c>
      <c r="U785" s="171" t="s">
        <v>4267</v>
      </c>
      <c r="V785" s="171">
        <v>19740</v>
      </c>
      <c r="W785" s="171" t="s">
        <v>3369</v>
      </c>
      <c r="X785" s="2" t="str" cm="1">
        <f t="array" aca="1" ref="X785" ca="1">IF(B785="","",IF(MAX(IF(B:B=B785,C:C))=C785,"Y","N"))</f>
        <v>Y</v>
      </c>
      <c r="Y785" s="26"/>
      <c r="Z785" s="172" t="s">
        <v>4361</v>
      </c>
    </row>
    <row r="786" spans="1:31" x14ac:dyDescent="0.25">
      <c r="A786" s="326">
        <f ca="1">INDEX('1.MetaData'!A:A, MATCH($E786, '1.MetaData'!$B:$B, 0))</f>
        <v>702</v>
      </c>
      <c r="B786" s="245" t="s">
        <v>4362</v>
      </c>
      <c r="C786" s="14">
        <v>1</v>
      </c>
      <c r="D786" s="14" t="s">
        <v>70</v>
      </c>
      <c r="E786" s="1" t="str">
        <f ca="1">VLOOKUP(B786,'2.Tissue'!$B:$D,2,FALSE)</f>
        <v>OG702</v>
      </c>
      <c r="F786" s="80" t="str">
        <f ca="1">IF(C786&gt;1,_xlfn.CONCAT(B786,"_D",C786),_xlfn.CONCAT(B786,"_D"))</f>
        <v>OG702G_D</v>
      </c>
      <c r="G786" s="58" t="str">
        <f ca="1">VLOOKUP($E786,'1.MetaData'!$B:$H,3,FALSE)</f>
        <v>Lutjanus bohar</v>
      </c>
      <c r="H786" s="58" t="str">
        <f ca="1">VLOOKUP($E786,'1.MetaData'!$B:$H,4,FALSE)</f>
        <v>Red bass</v>
      </c>
      <c r="I786" s="194" t="str">
        <f ca="1">VLOOKUP(DNAEXT[[#This Row],[Sample ID]],'2.Tissue'!B:N,13,FALSE)</f>
        <v>Tissue Box 12</v>
      </c>
      <c r="J786" s="45" t="s">
        <v>3366</v>
      </c>
      <c r="K786" s="173">
        <v>45386</v>
      </c>
      <c r="L786" s="168" t="s">
        <v>4266</v>
      </c>
      <c r="M786" s="26" t="s">
        <v>3380</v>
      </c>
      <c r="N786" s="169">
        <v>150</v>
      </c>
      <c r="O786" s="170">
        <v>255</v>
      </c>
      <c r="P786" s="170" t="s">
        <v>107</v>
      </c>
      <c r="Q786" s="170">
        <v>1.88</v>
      </c>
      <c r="R786" s="170">
        <v>2.0299999999999998</v>
      </c>
      <c r="S786" s="43" t="str">
        <f ca="1">IF(P786="NA", "NA", IF(OR(O786="NA", P786=""), P786, O786/P786))</f>
        <v>NA</v>
      </c>
      <c r="T786" s="27">
        <f ca="1">O786*N786</f>
        <v>38250</v>
      </c>
      <c r="U786" s="171" t="s">
        <v>4267</v>
      </c>
      <c r="V786" s="171">
        <v>9296</v>
      </c>
      <c r="W786" s="171" t="s">
        <v>3369</v>
      </c>
      <c r="X786" s="2" t="str" cm="1">
        <f t="array" aca="1" ref="X786" ca="1">IF(B786="","",IF(MAX(IF(B:B=B786,C:C))=C786,"Y","N"))</f>
        <v>Y</v>
      </c>
      <c r="Y786" s="26"/>
      <c r="Z786" s="172" t="s">
        <v>4363</v>
      </c>
    </row>
    <row r="787" spans="1:31" x14ac:dyDescent="0.25">
      <c r="A787" s="326">
        <f ca="1">INDEX('1.MetaData'!A:A, MATCH($E787, '1.MetaData'!$B:$B, 0))</f>
        <v>704</v>
      </c>
      <c r="B787" s="245" t="s">
        <v>4365</v>
      </c>
      <c r="C787" s="14">
        <v>1</v>
      </c>
      <c r="D787" s="14" t="s">
        <v>70</v>
      </c>
      <c r="E787" s="1" t="str">
        <f ca="1">VLOOKUP(B787,'2.Tissue'!$B:$D,2,FALSE)</f>
        <v>OG704</v>
      </c>
      <c r="F787" s="80" t="str">
        <f ca="1">IF(C787&gt;1,_xlfn.CONCAT(B787,"_D",C787),_xlfn.CONCAT(B787,"_D"))</f>
        <v>OG704H_D</v>
      </c>
      <c r="G787" s="58" t="str">
        <f ca="1">VLOOKUP($E787,'1.MetaData'!$B:$H,3,FALSE)</f>
        <v>Caranx sexfasciatus</v>
      </c>
      <c r="H787" s="58" t="str">
        <f ca="1">VLOOKUP($E787,'1.MetaData'!$B:$H,4,FALSE)</f>
        <v>Bigeye trevally</v>
      </c>
      <c r="I787" s="194" t="str">
        <f ca="1">VLOOKUP(DNAEXT[[#This Row],[Sample ID]],'2.Tissue'!B:N,13,FALSE)</f>
        <v>Tissue Box 12</v>
      </c>
      <c r="J787" s="45" t="s">
        <v>3366</v>
      </c>
      <c r="K787" s="173">
        <v>45386</v>
      </c>
      <c r="L787" s="168" t="s">
        <v>4266</v>
      </c>
      <c r="M787" s="26" t="s">
        <v>3380</v>
      </c>
      <c r="N787" s="169">
        <v>150</v>
      </c>
      <c r="O787" s="170">
        <v>105</v>
      </c>
      <c r="P787" s="170" t="s">
        <v>107</v>
      </c>
      <c r="Q787" s="170">
        <v>1.93</v>
      </c>
      <c r="R787" s="170">
        <v>2.52</v>
      </c>
      <c r="S787" s="43" t="str">
        <f ca="1">IF(P787="NA", "NA", IF(OR(O787="NA", P787=""), P787, O787/P787))</f>
        <v>NA</v>
      </c>
      <c r="T787" s="27">
        <f ca="1">O787*N787</f>
        <v>15750</v>
      </c>
      <c r="U787" s="171" t="s">
        <v>4267</v>
      </c>
      <c r="V787" s="171">
        <v>19440</v>
      </c>
      <c r="W787" s="171" t="s">
        <v>3369</v>
      </c>
      <c r="X787" s="2" t="str" cm="1">
        <f t="array" aca="1" ref="X787" ca="1">IF(B787="","",IF(MAX(IF(B:B=B787,C:C))=C787,"Y","N"))</f>
        <v>N</v>
      </c>
      <c r="Y787" s="26"/>
      <c r="Z787" s="172" t="s">
        <v>4366</v>
      </c>
    </row>
    <row r="788" spans="1:31" x14ac:dyDescent="0.25">
      <c r="A788" s="326">
        <f ca="1">INDEX('1.MetaData'!A:A, MATCH($E788, '1.MetaData'!$B:$B, 0))</f>
        <v>704</v>
      </c>
      <c r="B788" s="245" t="s">
        <v>4365</v>
      </c>
      <c r="C788" s="14">
        <v>3</v>
      </c>
      <c r="D788" s="14" t="s">
        <v>70</v>
      </c>
      <c r="E788" s="1" t="str">
        <f ca="1">VLOOKUP(B788,'2.Tissue'!$B:$D,2,FALSE)</f>
        <v>OG704</v>
      </c>
      <c r="F788" s="276" t="str">
        <f ca="1">IF(C788&gt;1,_xlfn.CONCAT(B788,"_D",C788),_xlfn.CONCAT(B788,"_D"))</f>
        <v>OG704H_D3</v>
      </c>
      <c r="G788" s="58" t="str">
        <f ca="1">VLOOKUP($E788,'1.MetaData'!$B:$H,3,FALSE)</f>
        <v>Caranx sexfasciatus</v>
      </c>
      <c r="H788" s="58" t="str">
        <f ca="1">VLOOKUP($E788,'1.MetaData'!$B:$H,4,FALSE)</f>
        <v>Bigeye trevally</v>
      </c>
      <c r="I788" s="194" t="str">
        <f ca="1">VLOOKUP(DNAEXT[[#This Row],[Sample ID]],'2.Tissue'!B:N,13,FALSE)</f>
        <v>Tissue Box 12</v>
      </c>
      <c r="J788" s="45" t="s">
        <v>3366</v>
      </c>
      <c r="K788" s="173">
        <v>45485</v>
      </c>
      <c r="L788" s="168" t="s">
        <v>4278</v>
      </c>
      <c r="M788" s="26" t="s">
        <v>3380</v>
      </c>
      <c r="N788" s="169">
        <v>300</v>
      </c>
      <c r="O788" s="323">
        <v>102</v>
      </c>
      <c r="P788" s="170">
        <v>85.35</v>
      </c>
      <c r="Q788" s="170">
        <v>1.9</v>
      </c>
      <c r="R788" s="170" t="s">
        <v>3561</v>
      </c>
      <c r="S788" s="43">
        <f ca="1">IF(P788="NA", "NA", IF(OR(O788="NA", P788=""), P788, O788/P788))</f>
        <v>1.195079086115993</v>
      </c>
      <c r="T788" s="27">
        <f ca="1">O788*N788</f>
        <v>30600</v>
      </c>
      <c r="U788" s="171" t="s">
        <v>4279</v>
      </c>
      <c r="V788" s="171"/>
      <c r="X788" s="2" t="str" cm="1">
        <f t="array" aca="1" ref="X788" ca="1">IF(B788="","",IF(MAX(IF(B:B=B788,C:C))=C788,"Y","N"))</f>
        <v>Y</v>
      </c>
      <c r="Y788" s="26"/>
      <c r="Z788" s="172"/>
    </row>
    <row r="789" spans="1:31" x14ac:dyDescent="0.25">
      <c r="A789" s="326">
        <f ca="1">INDEX('1.MetaData'!A:A, MATCH($E789, '1.MetaData'!$B:$B, 0))</f>
        <v>704</v>
      </c>
      <c r="B789" s="245" t="s">
        <v>4365</v>
      </c>
      <c r="C789" s="14">
        <v>2</v>
      </c>
      <c r="D789" s="14" t="s">
        <v>70</v>
      </c>
      <c r="E789" s="1" t="str">
        <f ca="1">VLOOKUP(B789,'2.Tissue'!$B:$D,2,FALSE)</f>
        <v>OG704</v>
      </c>
      <c r="F789" s="276" t="str">
        <f ca="1">IF(C789&gt;1,_xlfn.CONCAT(B789,"_D",C789),_xlfn.CONCAT(B789,"_D"))</f>
        <v>OG704H_D2</v>
      </c>
      <c r="G789" s="58" t="str">
        <f ca="1">VLOOKUP($E789,'1.MetaData'!$B:$H,3,FALSE)</f>
        <v>Caranx sexfasciatus</v>
      </c>
      <c r="H789" s="58" t="str">
        <f ca="1">VLOOKUP($E789,'1.MetaData'!$B:$H,4,FALSE)</f>
        <v>Bigeye trevally</v>
      </c>
      <c r="I789" s="194" t="str">
        <f ca="1">VLOOKUP(DNAEXT[[#This Row],[Sample ID]],'2.Tissue'!B:N,13,FALSE)</f>
        <v>Tissue Box 12</v>
      </c>
      <c r="J789" s="45" t="s">
        <v>3366</v>
      </c>
      <c r="K789" s="173">
        <v>45485</v>
      </c>
      <c r="L789" s="168" t="s">
        <v>4278</v>
      </c>
      <c r="M789" s="26" t="s">
        <v>3380</v>
      </c>
      <c r="N789" s="169">
        <v>300</v>
      </c>
      <c r="O789" s="324">
        <v>88.6</v>
      </c>
      <c r="P789" s="170">
        <v>76.150000000000006</v>
      </c>
      <c r="Q789" s="170">
        <v>1.9</v>
      </c>
      <c r="R789" s="170" t="s">
        <v>3561</v>
      </c>
      <c r="S789" s="43">
        <f ca="1">IF(P789="NA", "NA", IF(OR(O789="NA", P789=""), P789, O789/P789))</f>
        <v>1.1634931057124096</v>
      </c>
      <c r="T789" s="27">
        <f ca="1">O789*N789</f>
        <v>26580</v>
      </c>
      <c r="U789" s="171" t="s">
        <v>4279</v>
      </c>
      <c r="V789" s="171"/>
      <c r="X789" s="2" t="str" cm="1">
        <f t="array" aca="1" ref="X789" ca="1">IF(B789="","",IF(MAX(IF(B:B=B789,C:C))=C789,"Y","N"))</f>
        <v>N</v>
      </c>
      <c r="Y789" s="26"/>
      <c r="Z789" s="172"/>
    </row>
    <row r="790" spans="1:31" x14ac:dyDescent="0.25">
      <c r="A790" s="326">
        <f ca="1">INDEX('1.MetaData'!A:A, MATCH($E790, '1.MetaData'!$B:$B, 0))</f>
        <v>706</v>
      </c>
      <c r="B790" s="245" t="s">
        <v>4368</v>
      </c>
      <c r="C790" s="14">
        <v>1</v>
      </c>
      <c r="D790" s="14" t="s">
        <v>70</v>
      </c>
      <c r="E790" s="1" t="str">
        <f ca="1">VLOOKUP(B790,'2.Tissue'!$B:$D,2,FALSE)</f>
        <v>OG706</v>
      </c>
      <c r="F790" s="80" t="str">
        <f ca="1">IF(C790&gt;1,_xlfn.CONCAT(B790,"_D",C790),_xlfn.CONCAT(B790,"_D"))</f>
        <v>OG706H_D</v>
      </c>
      <c r="G790" s="58" t="str">
        <f ca="1">VLOOKUP($E790,'1.MetaData'!$B:$H,3,FALSE)</f>
        <v>Galeorhinus galeus</v>
      </c>
      <c r="H790" s="40" t="str">
        <f ca="1">VLOOKUP($E790,'1.MetaData'!$B:$H,4,FALSE)</f>
        <v>School shark</v>
      </c>
      <c r="I790" s="194" t="str">
        <f ca="1">VLOOKUP(DNAEXT[[#This Row],[Sample ID]],'2.Tissue'!B:N,13,FALSE)</f>
        <v>Tissue Box 13</v>
      </c>
      <c r="J790" s="45" t="s">
        <v>3366</v>
      </c>
      <c r="K790" s="173">
        <v>45321</v>
      </c>
      <c r="L790" s="26" t="s">
        <v>3406</v>
      </c>
      <c r="M790" s="26" t="s">
        <v>3380</v>
      </c>
      <c r="N790" s="169">
        <v>120</v>
      </c>
      <c r="O790" s="170">
        <v>225</v>
      </c>
      <c r="P790" s="170">
        <v>251.5</v>
      </c>
      <c r="Q790" s="170">
        <v>1.91</v>
      </c>
      <c r="R790" s="170">
        <v>2.25</v>
      </c>
      <c r="S790" s="43">
        <f ca="1">IF(P790="NA", "NA", IF(OR(O790="NA", P790=""), P790, O790/P790))</f>
        <v>0.89463220675944333</v>
      </c>
      <c r="T790" s="27">
        <f ca="1">O790*N790</f>
        <v>27000</v>
      </c>
      <c r="U790" s="26" t="s">
        <v>3407</v>
      </c>
      <c r="V790" s="171">
        <v>42666</v>
      </c>
      <c r="W790" s="26" t="s">
        <v>3369</v>
      </c>
      <c r="X790" s="2" t="str" cm="1">
        <f t="array" aca="1" ref="X790" ca="1">IF(B790="","",IF(MAX(IF(B:B=B790,C:C))=C790,"Y","N"))</f>
        <v>N</v>
      </c>
      <c r="Y790" s="2"/>
      <c r="Z790" s="172"/>
      <c r="AA790" s="2"/>
    </row>
    <row r="791" spans="1:31" x14ac:dyDescent="0.25">
      <c r="A791" s="115">
        <f ca="1">INDEX('1.MetaData'!A:A, MATCH($E791, '1.MetaData'!$B:$B, 0))</f>
        <v>706</v>
      </c>
      <c r="B791" s="245" t="s">
        <v>4368</v>
      </c>
      <c r="C791" s="14">
        <v>5</v>
      </c>
      <c r="D791" s="14" t="s">
        <v>70</v>
      </c>
      <c r="E791" s="1" t="str">
        <f ca="1">VLOOKUP(B791,'2.Tissue'!$B:$D,2,FALSE)</f>
        <v>OG706</v>
      </c>
      <c r="F791" s="80" t="str">
        <f ca="1">IF(C791&gt;1,_xlfn.CONCAT(B791,"_D",C791),_xlfn.CONCAT(B791,"_D"))</f>
        <v>OG706H_D5</v>
      </c>
      <c r="G791" s="58" t="str">
        <f ca="1">VLOOKUP($E791,'1.MetaData'!$B:$H,3,FALSE)</f>
        <v>Galeorhinus galeus</v>
      </c>
      <c r="H791" s="58" t="str">
        <f ca="1">VLOOKUP($E791,'1.MetaData'!$B:$H,4,FALSE)</f>
        <v>School shark</v>
      </c>
      <c r="I791" s="194" t="str">
        <f ca="1">VLOOKUP(DNAEXT[[#This Row],[Sample ID]],'2.Tissue'!B:N,13,FALSE)</f>
        <v>Tissue Box 13</v>
      </c>
      <c r="J791" s="45" t="s">
        <v>3366</v>
      </c>
      <c r="K791" s="173">
        <v>45341</v>
      </c>
      <c r="L791" s="168" t="s">
        <v>4281</v>
      </c>
      <c r="M791" s="26" t="s">
        <v>3380</v>
      </c>
      <c r="N791" s="169">
        <v>300</v>
      </c>
      <c r="O791" s="170">
        <v>159</v>
      </c>
      <c r="P791" s="170" t="s">
        <v>107</v>
      </c>
      <c r="Q791" s="170">
        <v>1.91</v>
      </c>
      <c r="R791" s="170">
        <v>2.21</v>
      </c>
      <c r="S791" s="43" t="str">
        <f ca="1">IF(P791="NA", "NA", IF(OR(O791="NA", P791=""), P791, O791/P791))</f>
        <v>NA</v>
      </c>
      <c r="T791" s="27">
        <f ca="1">O791*N791</f>
        <v>47700</v>
      </c>
      <c r="U791" s="171" t="s">
        <v>4282</v>
      </c>
      <c r="V791" s="171" t="s">
        <v>3391</v>
      </c>
      <c r="W791" s="171" t="s">
        <v>3369</v>
      </c>
      <c r="X791" s="2" t="str" cm="1">
        <f t="array" aca="1" ref="X791" ca="1">IF(B791="","",IF(MAX(IF(B:B=B791,C:C))=C791,"Y","N"))</f>
        <v>Y</v>
      </c>
      <c r="Y791" s="26"/>
      <c r="Z791" s="172" t="s">
        <v>4369</v>
      </c>
    </row>
    <row r="792" spans="1:31" x14ac:dyDescent="0.25">
      <c r="A792" s="326">
        <f ca="1">INDEX('1.MetaData'!A:A, MATCH($E792, '1.MetaData'!$B:$B, 0))</f>
        <v>706</v>
      </c>
      <c r="B792" s="245" t="s">
        <v>4368</v>
      </c>
      <c r="C792" s="14">
        <v>4</v>
      </c>
      <c r="D792" s="14" t="s">
        <v>70</v>
      </c>
      <c r="E792" s="1" t="str">
        <f ca="1">VLOOKUP(B792,'2.Tissue'!$B:$D,2,FALSE)</f>
        <v>OG706</v>
      </c>
      <c r="F792" s="80" t="str">
        <f ca="1">IF(C792&gt;1,_xlfn.CONCAT(B792,"_D",C792),_xlfn.CONCAT(B792,"_D"))</f>
        <v>OG706H_D4</v>
      </c>
      <c r="G792" s="58" t="str">
        <f ca="1">VLOOKUP($E792,'1.MetaData'!$B:$H,3,FALSE)</f>
        <v>Galeorhinus galeus</v>
      </c>
      <c r="H792" s="58" t="str">
        <f ca="1">VLOOKUP($E792,'1.MetaData'!$B:$H,4,FALSE)</f>
        <v>School shark</v>
      </c>
      <c r="I792" s="194" t="str">
        <f ca="1">VLOOKUP(DNAEXT[[#This Row],[Sample ID]],'2.Tissue'!B:N,13,FALSE)</f>
        <v>Tissue Box 13</v>
      </c>
      <c r="J792" s="45" t="s">
        <v>3366</v>
      </c>
      <c r="K792" s="173">
        <v>45341</v>
      </c>
      <c r="L792" s="168" t="s">
        <v>4281</v>
      </c>
      <c r="M792" s="26" t="s">
        <v>3380</v>
      </c>
      <c r="N792" s="169">
        <v>300</v>
      </c>
      <c r="O792" s="170">
        <v>66.3</v>
      </c>
      <c r="P792" s="170" t="s">
        <v>107</v>
      </c>
      <c r="Q792" s="170">
        <v>1.91</v>
      </c>
      <c r="R792" s="170">
        <v>2.21</v>
      </c>
      <c r="S792" s="43" t="str">
        <f ca="1">IF(P792="NA", "NA", IF(OR(O792="NA", P792=""), P792, O792/P792))</f>
        <v>NA</v>
      </c>
      <c r="T792" s="27">
        <f ca="1">O792*N792</f>
        <v>19890</v>
      </c>
      <c r="U792" s="171" t="s">
        <v>4282</v>
      </c>
      <c r="V792" s="171" t="s">
        <v>3391</v>
      </c>
      <c r="W792" s="171" t="s">
        <v>3369</v>
      </c>
      <c r="X792" s="2" t="str" cm="1">
        <f t="array" aca="1" ref="X792" ca="1">IF(B792="","",IF(MAX(IF(B:B=B792,C:C))=C792,"Y","N"))</f>
        <v>N</v>
      </c>
      <c r="Y792" s="26"/>
      <c r="Z792" s="172"/>
    </row>
    <row r="793" spans="1:31" hidden="1" x14ac:dyDescent="0.25">
      <c r="A793" s="326">
        <f ca="1">INDEX('1.MetaData'!A:A, MATCH($E793, '1.MetaData'!$B:$B, 0))</f>
        <v>736</v>
      </c>
      <c r="B793" s="245" t="s">
        <v>4374</v>
      </c>
      <c r="C793" s="14">
        <v>1</v>
      </c>
      <c r="D793" s="14" t="s">
        <v>70</v>
      </c>
      <c r="E793" s="1" t="str">
        <f ca="1">VLOOKUP(B793,'2.Tissue'!$B:$D,2,FALSE)</f>
        <v>OG736</v>
      </c>
      <c r="F793" s="80" t="str">
        <f ca="1">IF(C793&gt;1,_xlfn.CONCAT(B793,"_D",C793),_xlfn.CONCAT(B793,"_D"))</f>
        <v>OG736O_D</v>
      </c>
      <c r="G793" s="58" t="str">
        <f ca="1">VLOOKUP($E793,'1.MetaData'!$B:$H,3,FALSE)</f>
        <v>Bodianus bimaculatus</v>
      </c>
      <c r="H793" s="58" t="str">
        <f ca="1">VLOOKUP($E793,'1.MetaData'!$B:$H,4,FALSE)</f>
        <v>Twospot hogfish</v>
      </c>
      <c r="I793" s="194" t="str">
        <f ca="1">VLOOKUP(DNAEXT[[#This Row],[Sample ID]],'2.Tissue'!B:N,13,FALSE)</f>
        <v>Tissue Box 16</v>
      </c>
      <c r="J793" s="45" t="s">
        <v>3374</v>
      </c>
      <c r="K793" s="173">
        <v>45412</v>
      </c>
      <c r="L793" s="168" t="s">
        <v>3521</v>
      </c>
      <c r="M793" s="26" t="s">
        <v>3376</v>
      </c>
      <c r="N793" s="169">
        <v>200</v>
      </c>
      <c r="O793" s="170">
        <v>8.6999999999999993</v>
      </c>
      <c r="P793" s="170" t="s">
        <v>107</v>
      </c>
      <c r="Q793" s="170" t="s">
        <v>107</v>
      </c>
      <c r="R793" s="170" t="s">
        <v>107</v>
      </c>
      <c r="S793" s="43" t="str">
        <f ca="1">IF(P793="NA", "NA", IF(OR(O793="NA", P793=""), P793, O793/P793))</f>
        <v>NA</v>
      </c>
      <c r="T793" s="27">
        <f ca="1">O793*N793</f>
        <v>1739.9999999999998</v>
      </c>
      <c r="U793" s="171" t="s">
        <v>107</v>
      </c>
      <c r="V793" s="171" t="s">
        <v>107</v>
      </c>
      <c r="W793" s="171" t="s">
        <v>3369</v>
      </c>
      <c r="X793" s="2" t="str" cm="1">
        <f t="array" aca="1" ref="X793" ca="1">IF(B793="","",IF(MAX(IF(B:B=B793,C:C))=C793,"Y","N"))</f>
        <v>Y</v>
      </c>
      <c r="Y793" s="26"/>
      <c r="Z793" s="172" t="s">
        <v>4375</v>
      </c>
      <c r="AA793" s="2" t="s">
        <v>3334</v>
      </c>
      <c r="AE793" s="2" t="s">
        <v>7907</v>
      </c>
    </row>
    <row r="794" spans="1:31" x14ac:dyDescent="0.25">
      <c r="A794" s="326">
        <f ca="1">INDEX('1.MetaData'!A:A, MATCH($E794, '1.MetaData'!$B:$B, 0))</f>
        <v>709</v>
      </c>
      <c r="B794" s="245" t="s">
        <v>4370</v>
      </c>
      <c r="C794" s="14">
        <v>1</v>
      </c>
      <c r="D794" s="14" t="s">
        <v>70</v>
      </c>
      <c r="E794" s="1" t="str">
        <f ca="1">VLOOKUP(B794,'2.Tissue'!$B:$D,2,FALSE)</f>
        <v>OG709</v>
      </c>
      <c r="F794" s="80" t="str">
        <f ca="1">IF(C794&gt;1,_xlfn.CONCAT(B794,"_D",C794),_xlfn.CONCAT(B794,"_D"))</f>
        <v>OG709G_D</v>
      </c>
      <c r="G794" s="58" t="str">
        <f ca="1">VLOOKUP($E794,'1.MetaData'!$B:$H,3,FALSE)</f>
        <v>Ambassis vachellii</v>
      </c>
      <c r="H794" s="58" t="str">
        <f ca="1">VLOOKUP($E794,'1.MetaData'!$B:$H,4,FALSE)</f>
        <v>Vachel’s glass perchlet</v>
      </c>
      <c r="I794" s="194" t="str">
        <f ca="1">VLOOKUP(DNAEXT[[#This Row],[Sample ID]],'2.Tissue'!B:N,13,FALSE)</f>
        <v>Tissue Box 16</v>
      </c>
      <c r="J794" s="45" t="s">
        <v>3366</v>
      </c>
      <c r="K794" s="173">
        <v>45362</v>
      </c>
      <c r="L794" s="168" t="s">
        <v>3623</v>
      </c>
      <c r="M794" s="26" t="s">
        <v>3404</v>
      </c>
      <c r="N794" s="169">
        <v>75</v>
      </c>
      <c r="O794" s="170">
        <v>81.400000000000006</v>
      </c>
      <c r="P794" s="170">
        <v>108.2</v>
      </c>
      <c r="Q794" s="170">
        <v>1.83</v>
      </c>
      <c r="R794" s="170">
        <v>1.65</v>
      </c>
      <c r="S794" s="43">
        <f ca="1">IF(P794="NA", "NA", IF(OR(O794="NA", P794=""), P794, O794/P794))</f>
        <v>0.75231053604436238</v>
      </c>
      <c r="T794" s="27">
        <f ca="1">O794*N794</f>
        <v>6105</v>
      </c>
      <c r="U794" s="171" t="s">
        <v>3624</v>
      </c>
      <c r="V794" s="171">
        <v>21426</v>
      </c>
      <c r="W794" s="171" t="s">
        <v>3369</v>
      </c>
      <c r="X794" s="2" t="str" cm="1">
        <f t="array" aca="1" ref="X794" ca="1">IF(B794="","",IF(MAX(IF(B:B=B794,C:C))=C794,"Y","N"))</f>
        <v>Y</v>
      </c>
      <c r="Y794" s="26"/>
      <c r="Z794" s="172"/>
    </row>
    <row r="795" spans="1:31" x14ac:dyDescent="0.25">
      <c r="A795" s="326">
        <f ca="1">INDEX('1.MetaData'!A:A, MATCH($E795, '1.MetaData'!$B:$B, 0))</f>
        <v>711</v>
      </c>
      <c r="B795" s="245" t="s">
        <v>4371</v>
      </c>
      <c r="C795" s="14">
        <v>2</v>
      </c>
      <c r="D795" s="14" t="s">
        <v>70</v>
      </c>
      <c r="E795" s="1" t="str">
        <f ca="1">VLOOKUP(B795,'2.Tissue'!$B:$D,2,FALSE)</f>
        <v>OG711</v>
      </c>
      <c r="F795" s="80" t="str">
        <f ca="1">IF(C795&gt;1,_xlfn.CONCAT(B795,"_D",C795),_xlfn.CONCAT(B795,"_D"))</f>
        <v>OG711O_D2</v>
      </c>
      <c r="G795" s="58" t="str">
        <f ca="1">VLOOKUP($E795,'1.MetaData'!$B:$H,3,FALSE)</f>
        <v>Amniataba caudavittata</v>
      </c>
      <c r="H795" s="58" t="str">
        <f ca="1">VLOOKUP($E795,'1.MetaData'!$B:$H,4,FALSE)</f>
        <v>Yellowtail grunter</v>
      </c>
      <c r="I795" s="194" t="str">
        <f ca="1">VLOOKUP(DNAEXT[[#This Row],[Sample ID]],'2.Tissue'!B:N,13,FALSE)</f>
        <v>Tissue Box 16</v>
      </c>
      <c r="J795" s="45" t="s">
        <v>3366</v>
      </c>
      <c r="K795" s="173">
        <v>45392</v>
      </c>
      <c r="L795" s="168" t="s">
        <v>3591</v>
      </c>
      <c r="M795" s="26" t="s">
        <v>3404</v>
      </c>
      <c r="N795" s="169">
        <v>75</v>
      </c>
      <c r="O795" s="170">
        <v>67.400000000000006</v>
      </c>
      <c r="P795" s="170" t="s">
        <v>107</v>
      </c>
      <c r="Q795" s="170" t="s">
        <v>107</v>
      </c>
      <c r="R795" s="170" t="s">
        <v>107</v>
      </c>
      <c r="S795" s="43" t="str">
        <f ca="1">IF(P795="NA", "NA", IF(OR(O795="NA", P795=""), P795, O795/P795))</f>
        <v>NA</v>
      </c>
      <c r="T795" s="27">
        <f ca="1">O795*N795</f>
        <v>5055</v>
      </c>
      <c r="U795" s="171" t="s">
        <v>3592</v>
      </c>
      <c r="V795" s="171">
        <v>25053</v>
      </c>
      <c r="W795" s="171" t="s">
        <v>3369</v>
      </c>
      <c r="X795" s="2" t="str" cm="1">
        <f t="array" aca="1" ref="X795" ca="1">IF(B795="","",IF(MAX(IF(B:B=B795,C:C))=C795,"Y","N"))</f>
        <v>N</v>
      </c>
      <c r="Y795" s="26"/>
      <c r="Z795" s="172"/>
    </row>
    <row r="796" spans="1:31" x14ac:dyDescent="0.25">
      <c r="A796" s="326">
        <f ca="1">INDEX('1.MetaData'!A:A, MATCH($E796, '1.MetaData'!$B:$B, 0))</f>
        <v>711</v>
      </c>
      <c r="B796" s="245" t="s">
        <v>4371</v>
      </c>
      <c r="C796" s="14">
        <v>3</v>
      </c>
      <c r="D796" s="14" t="s">
        <v>70</v>
      </c>
      <c r="E796" s="1" t="str">
        <f ca="1">VLOOKUP(B796,'2.Tissue'!$B:$D,2,FALSE)</f>
        <v>OG711</v>
      </c>
      <c r="F796" s="80" t="str">
        <f ca="1">IF(C796&gt;1,_xlfn.CONCAT(B796,"_D",C796),_xlfn.CONCAT(B796,"_D"))</f>
        <v>OG711O_D3</v>
      </c>
      <c r="G796" s="58" t="str">
        <f ca="1">VLOOKUP($E796,'1.MetaData'!$B:$H,3,FALSE)</f>
        <v>Amniataba caudavittata</v>
      </c>
      <c r="H796" s="58" t="str">
        <f ca="1">VLOOKUP($E796,'1.MetaData'!$B:$H,4,FALSE)</f>
        <v>Yellowtail grunter</v>
      </c>
      <c r="I796" s="194" t="str">
        <f ca="1">VLOOKUP(DNAEXT[[#This Row],[Sample ID]],'2.Tissue'!B:N,13,FALSE)</f>
        <v>Tissue Box 16</v>
      </c>
      <c r="J796" s="45" t="s">
        <v>3366</v>
      </c>
      <c r="K796" s="173">
        <v>45392</v>
      </c>
      <c r="L796" s="168" t="s">
        <v>3591</v>
      </c>
      <c r="M796" s="26" t="s">
        <v>3404</v>
      </c>
      <c r="N796" s="169">
        <v>75</v>
      </c>
      <c r="O796" s="170">
        <v>40</v>
      </c>
      <c r="P796" s="170" t="s">
        <v>107</v>
      </c>
      <c r="Q796" s="170" t="s">
        <v>107</v>
      </c>
      <c r="R796" s="170" t="s">
        <v>107</v>
      </c>
      <c r="S796" s="43" t="str">
        <f ca="1">IF(P796="NA", "NA", IF(OR(O796="NA", P796=""), P796, O796/P796))</f>
        <v>NA</v>
      </c>
      <c r="T796" s="27">
        <f ca="1">O796*N796</f>
        <v>3000</v>
      </c>
      <c r="U796" s="171" t="s">
        <v>3592</v>
      </c>
      <c r="V796" s="171">
        <v>35844</v>
      </c>
      <c r="W796" s="171" t="s">
        <v>3369</v>
      </c>
      <c r="X796" s="2" t="str" cm="1">
        <f t="array" aca="1" ref="X796" ca="1">IF(B796="","",IF(MAX(IF(B:B=B796,C:C))=C796,"Y","N"))</f>
        <v>Y</v>
      </c>
      <c r="Y796" s="26"/>
      <c r="Z796" s="172"/>
    </row>
    <row r="797" spans="1:31" x14ac:dyDescent="0.25">
      <c r="A797" s="326">
        <f ca="1">INDEX('1.MetaData'!A:A, MATCH($E797, '1.MetaData'!$B:$B, 0))</f>
        <v>711</v>
      </c>
      <c r="B797" s="245" t="s">
        <v>4371</v>
      </c>
      <c r="C797" s="14">
        <v>1</v>
      </c>
      <c r="D797" s="14" t="s">
        <v>70</v>
      </c>
      <c r="E797" s="1" t="str">
        <f ca="1">VLOOKUP(B797,'2.Tissue'!$B:$D,2,FALSE)</f>
        <v>OG711</v>
      </c>
      <c r="F797" s="80" t="str">
        <f ca="1">IF(C797&gt;1,_xlfn.CONCAT(B797,"_D",C797),_xlfn.CONCAT(B797,"_D"))</f>
        <v>OG711O_D</v>
      </c>
      <c r="G797" s="58" t="str">
        <f ca="1">VLOOKUP($E797,'1.MetaData'!$B:$H,3,FALSE)</f>
        <v>Amniataba caudavittata</v>
      </c>
      <c r="H797" s="58" t="str">
        <f ca="1">VLOOKUP($E797,'1.MetaData'!$B:$H,4,FALSE)</f>
        <v>Yellowtail grunter</v>
      </c>
      <c r="I797" s="194" t="str">
        <f ca="1">VLOOKUP(DNAEXT[[#This Row],[Sample ID]],'2.Tissue'!B:N,13,FALSE)</f>
        <v>Tissue Box 16</v>
      </c>
      <c r="J797" s="45" t="s">
        <v>3366</v>
      </c>
      <c r="K797" s="173">
        <v>45373</v>
      </c>
      <c r="L797" s="26" t="s">
        <v>3556</v>
      </c>
      <c r="M797" s="26" t="s">
        <v>3404</v>
      </c>
      <c r="N797" s="169">
        <v>74</v>
      </c>
      <c r="O797" s="170">
        <v>3.24</v>
      </c>
      <c r="P797" s="170">
        <v>7.3</v>
      </c>
      <c r="Q797" s="170">
        <v>1.43</v>
      </c>
      <c r="R797" s="170">
        <v>0.35</v>
      </c>
      <c r="S797" s="43">
        <f ca="1">IF(P797="NA", "NA", IF(OR(O797="NA", P797=""), P797, O797/P797))</f>
        <v>0.44383561643835623</v>
      </c>
      <c r="T797" s="27">
        <f ca="1">O797*N797</f>
        <v>239.76000000000002</v>
      </c>
      <c r="U797" s="26" t="s">
        <v>3557</v>
      </c>
      <c r="V797" s="171">
        <v>29889</v>
      </c>
      <c r="W797" s="171" t="s">
        <v>3369</v>
      </c>
      <c r="X797" s="2" t="str" cm="1">
        <f t="array" aca="1" ref="X797" ca="1">IF(B797="","",IF(MAX(IF(B:B=B797,C:C))=C797,"Y","N"))</f>
        <v>N</v>
      </c>
      <c r="Y797" s="26"/>
      <c r="Z797" s="172"/>
    </row>
    <row r="798" spans="1:31" x14ac:dyDescent="0.25">
      <c r="A798" s="326">
        <f ca="1">INDEX('1.MetaData'!A:A, MATCH($E798, '1.MetaData'!$B:$B, 0))</f>
        <v>721</v>
      </c>
      <c r="B798" s="245" t="s">
        <v>4372</v>
      </c>
      <c r="C798" s="14">
        <v>2</v>
      </c>
      <c r="D798" s="14" t="s">
        <v>70</v>
      </c>
      <c r="E798" s="1" t="str">
        <f ca="1">VLOOKUP(B798,'2.Tissue'!$B:$D,2,FALSE)</f>
        <v>OG721</v>
      </c>
      <c r="F798" s="80" t="str">
        <f ca="1">IF(C798&gt;1,_xlfn.CONCAT(B798,"_D",C798),_xlfn.CONCAT(B798,"_D"))</f>
        <v>OG721G_D2</v>
      </c>
      <c r="G798" s="58" t="str">
        <f ca="1">VLOOKUP($E798,'1.MetaData'!$B:$H,3,FALSE)</f>
        <v>Pseudomugil cyanodorsalis</v>
      </c>
      <c r="H798" s="58" t="str">
        <f ca="1">VLOOKUP($E798,'1.MetaData'!$B:$H,4,FALSE)</f>
        <v>Neon blue-eye</v>
      </c>
      <c r="I798" s="194" t="str">
        <f ca="1">VLOOKUP(DNAEXT[[#This Row],[Sample ID]],'2.Tissue'!B:N,13,FALSE)</f>
        <v>Tissue Box 16</v>
      </c>
      <c r="J798" s="45" t="s">
        <v>3366</v>
      </c>
      <c r="K798" s="173">
        <v>45392</v>
      </c>
      <c r="L798" s="168" t="s">
        <v>3591</v>
      </c>
      <c r="M798" s="26" t="s">
        <v>3380</v>
      </c>
      <c r="N798" s="169">
        <v>120</v>
      </c>
      <c r="O798" s="170">
        <v>56.2</v>
      </c>
      <c r="P798" s="170" t="s">
        <v>107</v>
      </c>
      <c r="Q798" s="170" t="s">
        <v>107</v>
      </c>
      <c r="R798" s="170" t="s">
        <v>107</v>
      </c>
      <c r="S798" s="43" t="str">
        <f ca="1">IF(P798="NA", "NA", IF(OR(O798="NA", P798=""), P798, O798/P798))</f>
        <v>NA</v>
      </c>
      <c r="T798" s="27">
        <f ca="1">O798*N798</f>
        <v>6744</v>
      </c>
      <c r="U798" s="171" t="s">
        <v>3592</v>
      </c>
      <c r="V798" s="171">
        <v>23000</v>
      </c>
      <c r="W798" s="171" t="s">
        <v>3369</v>
      </c>
      <c r="X798" s="2" t="str" cm="1">
        <f t="array" aca="1" ref="X798" ca="1">IF(B798="","",IF(MAX(IF(B:B=B798,C:C))=C798,"Y","N"))</f>
        <v>Y</v>
      </c>
      <c r="Y798" s="26"/>
      <c r="Z798" s="172"/>
    </row>
    <row r="799" spans="1:31" x14ac:dyDescent="0.25">
      <c r="A799" s="326">
        <f ca="1">INDEX('1.MetaData'!A:A, MATCH($E799, '1.MetaData'!$B:$B, 0))</f>
        <v>721</v>
      </c>
      <c r="B799" s="245" t="s">
        <v>4372</v>
      </c>
      <c r="C799" s="14">
        <v>1</v>
      </c>
      <c r="D799" s="14" t="s">
        <v>70</v>
      </c>
      <c r="E799" s="1" t="str">
        <f ca="1">VLOOKUP(B799,'2.Tissue'!$B:$D,2,FALSE)</f>
        <v>OG721</v>
      </c>
      <c r="F799" s="80" t="str">
        <f ca="1">IF(C799&gt;1,_xlfn.CONCAT(B799,"_D",C799),_xlfn.CONCAT(B799,"_D"))</f>
        <v>OG721G_D</v>
      </c>
      <c r="G799" s="58" t="str">
        <f ca="1">VLOOKUP($E799,'1.MetaData'!$B:$H,3,FALSE)</f>
        <v>Pseudomugil cyanodorsalis</v>
      </c>
      <c r="H799" s="58" t="str">
        <f ca="1">VLOOKUP($E799,'1.MetaData'!$B:$H,4,FALSE)</f>
        <v>Neon blue-eye</v>
      </c>
      <c r="I799" s="194" t="str">
        <f ca="1">VLOOKUP(DNAEXT[[#This Row],[Sample ID]],'2.Tissue'!B:N,13,FALSE)</f>
        <v>Tissue Box 16</v>
      </c>
      <c r="J799" s="45" t="s">
        <v>3366</v>
      </c>
      <c r="K799" s="173">
        <v>45362</v>
      </c>
      <c r="L799" s="168" t="s">
        <v>3623</v>
      </c>
      <c r="M799" s="26" t="s">
        <v>3404</v>
      </c>
      <c r="N799" s="169">
        <v>75</v>
      </c>
      <c r="O799" s="170">
        <v>1.6</v>
      </c>
      <c r="P799" s="170">
        <v>3.3</v>
      </c>
      <c r="Q799" s="170">
        <v>1.86</v>
      </c>
      <c r="R799" s="170">
        <v>0.26</v>
      </c>
      <c r="S799" s="43">
        <f ca="1">IF(P799="NA", "NA", IF(OR(O799="NA", P799=""), P799, O799/P799))</f>
        <v>0.48484848484848492</v>
      </c>
      <c r="T799" s="27">
        <f ca="1">O799*N799</f>
        <v>120</v>
      </c>
      <c r="U799" s="171" t="s">
        <v>3624</v>
      </c>
      <c r="V799" s="171">
        <v>23854</v>
      </c>
      <c r="W799" s="171" t="s">
        <v>3369</v>
      </c>
      <c r="X799" s="2" t="str" cm="1">
        <f t="array" aca="1" ref="X799" ca="1">IF(B799="","",IF(MAX(IF(B:B=B799,C:C))=C799,"Y","N"))</f>
        <v>N</v>
      </c>
      <c r="Y799" s="26"/>
      <c r="Z799" s="172" t="s">
        <v>4373</v>
      </c>
    </row>
    <row r="800" spans="1:31" hidden="1" x14ac:dyDescent="0.25">
      <c r="A800" s="115">
        <f ca="1">INDEX('1.MetaData'!A:A, MATCH($E800, '1.MetaData'!$B:$B, 0))</f>
        <v>753</v>
      </c>
      <c r="B800" s="245" t="s">
        <v>4385</v>
      </c>
      <c r="C800" s="14">
        <v>1</v>
      </c>
      <c r="D800" s="14" t="s">
        <v>70</v>
      </c>
      <c r="E800" s="1" t="str">
        <f ca="1">VLOOKUP(B800,'2.Tissue'!$B:$D,2,FALSE)</f>
        <v>OG753</v>
      </c>
      <c r="F800" s="80" t="str">
        <f ca="1">IF(C800&gt;1,_xlfn.CONCAT(B800,"_D",C800),_xlfn.CONCAT(B800,"_D"))</f>
        <v>OG753G_D</v>
      </c>
      <c r="G800" s="58" t="str">
        <f ca="1">VLOOKUP($E800,'1.MetaData'!$B:$H,3,FALSE)</f>
        <v>Chromis xanthura</v>
      </c>
      <c r="H800" s="58">
        <f ca="1">VLOOKUP($E800,'1.MetaData'!$B:$H,4,FALSE)</f>
        <v>0</v>
      </c>
      <c r="I800" s="194" t="str">
        <f ca="1">VLOOKUP(DNAEXT[[#This Row],[Sample ID]],'2.Tissue'!B:N,13,FALSE)</f>
        <v>Tissue Box 26</v>
      </c>
      <c r="J800" s="45" t="s">
        <v>3374</v>
      </c>
      <c r="K800" s="173">
        <v>45439</v>
      </c>
      <c r="L800" s="168" t="s">
        <v>4352</v>
      </c>
      <c r="M800" s="26" t="s">
        <v>3376</v>
      </c>
      <c r="N800" s="169">
        <v>200</v>
      </c>
      <c r="O800" s="170">
        <v>280</v>
      </c>
      <c r="P800" s="170"/>
      <c r="Q800" s="170"/>
      <c r="R800" s="170"/>
      <c r="S800" s="43">
        <f ca="1">IF(P800="NA", "NA", IF(OR(O800="NA", P800=""), P800, O800/P800))</f>
        <v>0</v>
      </c>
      <c r="T800" s="27">
        <f ca="1">O800*N800</f>
        <v>56000</v>
      </c>
      <c r="U800" s="171"/>
      <c r="V800" s="171"/>
      <c r="X800" s="2" t="str" cm="1">
        <f t="array" aca="1" ref="X800" ca="1">IF(B800="","",IF(MAX(IF(B:B=B800,C:C))=C800,"Y","N"))</f>
        <v>Y</v>
      </c>
      <c r="Y800" s="26"/>
      <c r="Z800" s="172"/>
      <c r="AA800" s="26" t="s">
        <v>3334</v>
      </c>
      <c r="AE800" s="2" t="s">
        <v>7908</v>
      </c>
    </row>
    <row r="801" spans="1:31" hidden="1" x14ac:dyDescent="0.25">
      <c r="A801" s="115">
        <f ca="1">INDEX('1.MetaData'!A:A, MATCH($E801, '1.MetaData'!$B:$B, 0))</f>
        <v>754</v>
      </c>
      <c r="B801" s="245" t="s">
        <v>4386</v>
      </c>
      <c r="C801" s="14">
        <v>1</v>
      </c>
      <c r="D801" s="14" t="s">
        <v>70</v>
      </c>
      <c r="E801" s="1" t="str">
        <f ca="1">VLOOKUP(B801,'2.Tissue'!$B:$D,2,FALSE)</f>
        <v>OG754</v>
      </c>
      <c r="F801" s="80" t="str">
        <f ca="1">IF(C801&gt;1,_xlfn.CONCAT(B801,"_D",C801),_xlfn.CONCAT(B801,"_D"))</f>
        <v>OG754H_D</v>
      </c>
      <c r="G801" s="58" t="str">
        <f ca="1">VLOOKUP($E801,'1.MetaData'!$B:$H,3,FALSE)</f>
        <v>Nemateleotris magnifica</v>
      </c>
      <c r="H801" s="58">
        <f ca="1">VLOOKUP($E801,'1.MetaData'!$B:$H,4,FALSE)</f>
        <v>0</v>
      </c>
      <c r="I801" s="194" t="str">
        <f ca="1">VLOOKUP(DNAEXT[[#This Row],[Sample ID]],'2.Tissue'!B:N,13,FALSE)</f>
        <v>Tissue Box 26</v>
      </c>
      <c r="J801" s="45" t="s">
        <v>3374</v>
      </c>
      <c r="K801" s="173">
        <v>45439</v>
      </c>
      <c r="L801" s="168" t="s">
        <v>4352</v>
      </c>
      <c r="M801" s="26" t="s">
        <v>3376</v>
      </c>
      <c r="N801" s="169">
        <v>200</v>
      </c>
      <c r="O801" s="170">
        <v>30.6</v>
      </c>
      <c r="P801" s="170"/>
      <c r="Q801" s="170"/>
      <c r="R801" s="170"/>
      <c r="S801" s="43">
        <f ca="1">IF(P801="NA", "NA", IF(OR(O801="NA", P801=""), P801, O801/P801))</f>
        <v>0</v>
      </c>
      <c r="T801" s="27">
        <f ca="1">O801*N801</f>
        <v>6120</v>
      </c>
      <c r="U801" s="171"/>
      <c r="V801" s="171"/>
      <c r="X801" s="2" t="str" cm="1">
        <f t="array" aca="1" ref="X801" ca="1">IF(B801="","",IF(MAX(IF(B:B=B801,C:C))=C801,"Y","N"))</f>
        <v>Y</v>
      </c>
      <c r="Y801" s="26"/>
      <c r="Z801" s="172"/>
      <c r="AA801" s="26" t="s">
        <v>3334</v>
      </c>
      <c r="AE801" s="2" t="s">
        <v>7908</v>
      </c>
    </row>
    <row r="802" spans="1:31" x14ac:dyDescent="0.25">
      <c r="A802" s="326">
        <f ca="1">INDEX('1.MetaData'!A:A, MATCH($E802, '1.MetaData'!$B:$B, 0))</f>
        <v>747</v>
      </c>
      <c r="B802" s="245" t="s">
        <v>4376</v>
      </c>
      <c r="C802" s="14">
        <v>1</v>
      </c>
      <c r="D802" s="14" t="s">
        <v>70</v>
      </c>
      <c r="E802" s="1" t="str">
        <f ca="1">VLOOKUP(B802,'2.Tissue'!$B:$D,2,FALSE)</f>
        <v>OG747</v>
      </c>
      <c r="F802" s="80" t="str">
        <f ca="1">IF(C802&gt;1,_xlfn.CONCAT(B802,"_D",C802),_xlfn.CONCAT(B802,"_D"))</f>
        <v>OG747H_D</v>
      </c>
      <c r="G802" s="58" t="str">
        <f ca="1">VLOOKUP($E802,'1.MetaData'!$B:$H,3,FALSE)</f>
        <v>Sphyraena barracuda</v>
      </c>
      <c r="H802" s="58" t="str">
        <f ca="1">VLOOKUP($E802,'1.MetaData'!$B:$H,4,FALSE)</f>
        <v>Great barracuda</v>
      </c>
      <c r="I802" s="194" t="str">
        <f ca="1">VLOOKUP(DNAEXT[[#This Row],[Sample ID]],'2.Tissue'!B:N,13,FALSE)</f>
        <v>Tissue Box 26</v>
      </c>
      <c r="J802" s="45" t="s">
        <v>3431</v>
      </c>
      <c r="K802" s="173">
        <v>45425</v>
      </c>
      <c r="L802" s="168" t="s">
        <v>4377</v>
      </c>
      <c r="M802" s="26" t="s">
        <v>3404</v>
      </c>
      <c r="N802" s="169">
        <v>150</v>
      </c>
      <c r="O802" s="170">
        <v>245</v>
      </c>
      <c r="P802" s="170" t="s">
        <v>107</v>
      </c>
      <c r="Q802" s="170" t="s">
        <v>107</v>
      </c>
      <c r="R802" s="170" t="s">
        <v>107</v>
      </c>
      <c r="S802" s="43" t="str">
        <f ca="1">IF(P802="NA", "NA", IF(OR(O802="NA", P802=""), P802, O802/P802))</f>
        <v>NA</v>
      </c>
      <c r="T802" s="27">
        <f ca="1">O802*N802</f>
        <v>36750</v>
      </c>
      <c r="U802" s="171" t="s">
        <v>4378</v>
      </c>
      <c r="V802" s="171">
        <v>135845</v>
      </c>
      <c r="W802" s="171" t="s">
        <v>3369</v>
      </c>
      <c r="X802" s="2" t="str" cm="1">
        <f t="array" aca="1" ref="X802" ca="1">IF(B802="","",IF(MAX(IF(B:B=B802,C:C))=C802,"Y","N"))</f>
        <v>Y</v>
      </c>
      <c r="Y802" s="26"/>
      <c r="Z802" s="172"/>
    </row>
    <row r="803" spans="1:31" x14ac:dyDescent="0.25">
      <c r="A803" s="326">
        <f ca="1">INDEX('1.MetaData'!A:A, MATCH($E803, '1.MetaData'!$B:$B, 0))</f>
        <v>748</v>
      </c>
      <c r="B803" s="245" t="s">
        <v>4379</v>
      </c>
      <c r="C803" s="14">
        <v>1</v>
      </c>
      <c r="D803" s="14" t="s">
        <v>70</v>
      </c>
      <c r="E803" s="1" t="str">
        <f ca="1">VLOOKUP(B803,'2.Tissue'!$B:$D,2,FALSE)</f>
        <v>OG748</v>
      </c>
      <c r="F803" s="80" t="str">
        <f ca="1">IF(C803&gt;1,_xlfn.CONCAT(B803,"_D",C803),_xlfn.CONCAT(B803,"_D"))</f>
        <v>OG748H_D</v>
      </c>
      <c r="G803" s="58" t="str">
        <f ca="1">VLOOKUP($E803,'1.MetaData'!$B:$H,3,FALSE)</f>
        <v>Plectranthias bennetti</v>
      </c>
      <c r="H803" s="58">
        <f ca="1">VLOOKUP($E803,'1.MetaData'!$B:$H,4,FALSE)</f>
        <v>0</v>
      </c>
      <c r="I803" s="194" t="str">
        <f ca="1">VLOOKUP(DNAEXT[[#This Row],[Sample ID]],'2.Tissue'!B:N,13,FALSE)</f>
        <v>Tissue Box 26</v>
      </c>
      <c r="J803" s="45" t="s">
        <v>3366</v>
      </c>
      <c r="K803" s="173">
        <v>45502</v>
      </c>
      <c r="L803" s="168" t="s">
        <v>4332</v>
      </c>
      <c r="M803" s="26" t="s">
        <v>3404</v>
      </c>
      <c r="N803" s="169">
        <v>75</v>
      </c>
      <c r="O803" s="170">
        <v>43.6</v>
      </c>
      <c r="P803" s="170">
        <v>53.3</v>
      </c>
      <c r="Q803" s="170">
        <v>1.91</v>
      </c>
      <c r="R803" s="170">
        <v>2.02</v>
      </c>
      <c r="S803" s="43">
        <f ca="1">IF(P803="NA", "NA", IF(OR(O803="NA", P803=""), P803, O803/P803))</f>
        <v>0.81801125703564737</v>
      </c>
      <c r="T803" s="27">
        <f ca="1">O803*N803</f>
        <v>3270</v>
      </c>
      <c r="U803" s="171" t="s">
        <v>4333</v>
      </c>
      <c r="V803" s="171" t="s">
        <v>4380</v>
      </c>
      <c r="X803" s="2" t="str" cm="1">
        <f t="array" aca="1" ref="X803" ca="1">IF(B803="","",IF(MAX(IF(B:B=B803,C:C))=C803,"Y","N"))</f>
        <v>Y</v>
      </c>
      <c r="Y803" s="26"/>
      <c r="Z803" s="172"/>
    </row>
    <row r="804" spans="1:31" x14ac:dyDescent="0.25">
      <c r="A804" s="115">
        <f ca="1">INDEX('1.MetaData'!A:A, MATCH($E804, '1.MetaData'!$B:$B, 0))</f>
        <v>749</v>
      </c>
      <c r="B804" s="245" t="s">
        <v>4381</v>
      </c>
      <c r="C804" s="14">
        <v>1</v>
      </c>
      <c r="D804" s="14" t="s">
        <v>70</v>
      </c>
      <c r="E804" s="1" t="str">
        <f ca="1">VLOOKUP(B804,'2.Tissue'!$B:$D,2,FALSE)</f>
        <v>OG749</v>
      </c>
      <c r="F804" s="80" t="str">
        <f ca="1">IF(C804&gt;1,_xlfn.CONCAT(B804,"_D",C804),_xlfn.CONCAT(B804,"_D"))</f>
        <v>OG749H_D</v>
      </c>
      <c r="G804" s="58" t="str">
        <f ca="1">VLOOKUP($E804,'1.MetaData'!$B:$H,3,FALSE)</f>
        <v>Chromis circumaurea</v>
      </c>
      <c r="H804" s="58">
        <f ca="1">VLOOKUP($E804,'1.MetaData'!$B:$H,4,FALSE)</f>
        <v>0</v>
      </c>
      <c r="I804" s="194" t="str">
        <f ca="1">VLOOKUP(DNAEXT[[#This Row],[Sample ID]],'2.Tissue'!B:N,13,FALSE)</f>
        <v>Tissue Box 26</v>
      </c>
      <c r="J804" s="45" t="s">
        <v>3366</v>
      </c>
      <c r="K804" s="173">
        <v>45502</v>
      </c>
      <c r="L804" s="168" t="s">
        <v>4332</v>
      </c>
      <c r="M804" s="26" t="s">
        <v>3380</v>
      </c>
      <c r="N804" s="169">
        <v>120</v>
      </c>
      <c r="O804" s="170">
        <v>62</v>
      </c>
      <c r="P804" s="170" t="s">
        <v>107</v>
      </c>
      <c r="Q804" s="170">
        <v>1.88</v>
      </c>
      <c r="R804" s="170">
        <v>2.21</v>
      </c>
      <c r="S804" s="43" t="str">
        <f ca="1">IF(P804="NA", "NA", IF(OR(O804="NA", P804=""), P804, O804/P804))</f>
        <v>NA</v>
      </c>
      <c r="T804" s="27">
        <f ca="1">O804*N804</f>
        <v>7440</v>
      </c>
      <c r="U804" s="171" t="s">
        <v>4333</v>
      </c>
      <c r="V804" s="171">
        <v>9833</v>
      </c>
      <c r="X804" s="2" t="str" cm="1">
        <f t="array" aca="1" ref="X804" ca="1">IF(B804="","",IF(MAX(IF(B:B=B804,C:C))=C804,"Y","N"))</f>
        <v>Y</v>
      </c>
      <c r="Y804" s="26"/>
      <c r="Z804" s="172"/>
    </row>
    <row r="805" spans="1:31" x14ac:dyDescent="0.25">
      <c r="A805" s="115">
        <f ca="1">INDEX('1.MetaData'!A:A, MATCH($E805, '1.MetaData'!$B:$B, 0))</f>
        <v>750</v>
      </c>
      <c r="B805" s="245" t="s">
        <v>4383</v>
      </c>
      <c r="C805" s="14">
        <v>1</v>
      </c>
      <c r="D805" s="14" t="s">
        <v>70</v>
      </c>
      <c r="E805" s="1" t="str">
        <f ca="1">VLOOKUP(B805,'2.Tissue'!$B:$D,2,FALSE)</f>
        <v>OG750</v>
      </c>
      <c r="F805" s="80" t="str">
        <f ca="1">IF(C805&gt;1,_xlfn.CONCAT(B805,"_D",C805),_xlfn.CONCAT(B805,"_D"))</f>
        <v>OG750G_D</v>
      </c>
      <c r="G805" s="58" t="str">
        <f ca="1">VLOOKUP($E805,'1.MetaData'!$B:$H,3,FALSE)</f>
        <v>Azurina brevirostris</v>
      </c>
      <c r="H805" s="58">
        <f ca="1">VLOOKUP($E805,'1.MetaData'!$B:$H,4,FALSE)</f>
        <v>0</v>
      </c>
      <c r="I805" s="194" t="str">
        <f ca="1">VLOOKUP(DNAEXT[[#This Row],[Sample ID]],'2.Tissue'!B:N,13,FALSE)</f>
        <v>Tissue Box 26</v>
      </c>
      <c r="J805" s="45" t="s">
        <v>3366</v>
      </c>
      <c r="K805" s="173">
        <v>45538</v>
      </c>
      <c r="L805" s="168" t="s">
        <v>3467</v>
      </c>
      <c r="M805" s="26" t="s">
        <v>3380</v>
      </c>
      <c r="N805" s="169">
        <v>120</v>
      </c>
      <c r="O805" s="170">
        <v>334</v>
      </c>
      <c r="P805" s="170">
        <v>378.8</v>
      </c>
      <c r="Q805" s="170">
        <v>1.88</v>
      </c>
      <c r="R805" s="170">
        <v>2.35</v>
      </c>
      <c r="S805" s="43">
        <f ca="1">IF(P805="NA", "NA", IF(OR(O805="NA", P805=""), P805, O805/P805))</f>
        <v>0.88173178458289336</v>
      </c>
      <c r="T805" s="27">
        <f ca="1">O805*N805</f>
        <v>40080</v>
      </c>
      <c r="U805" s="171" t="s">
        <v>3468</v>
      </c>
      <c r="V805" s="171">
        <v>14230</v>
      </c>
      <c r="W805" s="171" t="s">
        <v>3470</v>
      </c>
      <c r="X805" s="2" t="str" cm="1">
        <f t="array" aca="1" ref="X805" ca="1">IF(B805="","",IF(MAX(IF(B:B=B805,C:C))=C805,"Y","N"))</f>
        <v>Y</v>
      </c>
      <c r="Y805" s="26" t="s">
        <v>92</v>
      </c>
      <c r="Z805" s="172"/>
    </row>
    <row r="806" spans="1:31" x14ac:dyDescent="0.25">
      <c r="A806" s="115">
        <f ca="1">INDEX('1.MetaData'!A:A, MATCH($E806, '1.MetaData'!$B:$B, 0))</f>
        <v>750</v>
      </c>
      <c r="B806" s="245" t="s">
        <v>4382</v>
      </c>
      <c r="C806" s="14">
        <v>1</v>
      </c>
      <c r="D806" s="14" t="s">
        <v>70</v>
      </c>
      <c r="E806" s="1" t="str">
        <f ca="1">VLOOKUP(B806,'2.Tissue'!$B:$D,2,FALSE)</f>
        <v>OG750</v>
      </c>
      <c r="F806" s="80" t="str">
        <f ca="1">IF(C806&gt;1,_xlfn.CONCAT(B806,"_D",C806),_xlfn.CONCAT(B806,"_D"))</f>
        <v>OG750H_D</v>
      </c>
      <c r="G806" s="58" t="str">
        <f ca="1">VLOOKUP($E806,'1.MetaData'!$B:$H,3,FALSE)</f>
        <v>Azurina brevirostris</v>
      </c>
      <c r="H806" s="58">
        <f ca="1">VLOOKUP($E806,'1.MetaData'!$B:$H,4,FALSE)</f>
        <v>0</v>
      </c>
      <c r="I806" s="194">
        <f ca="1">VLOOKUP(DNAEXT[[#This Row],[Sample ID]],'2.Tissue'!B:N,13,FALSE)</f>
        <v>0</v>
      </c>
      <c r="J806" s="45" t="s">
        <v>3366</v>
      </c>
      <c r="K806" s="173">
        <v>45502</v>
      </c>
      <c r="L806" s="168" t="s">
        <v>4332</v>
      </c>
      <c r="M806" s="26" t="s">
        <v>3380</v>
      </c>
      <c r="N806" s="169">
        <v>120</v>
      </c>
      <c r="O806" s="170">
        <v>189</v>
      </c>
      <c r="P806" s="170" t="s">
        <v>107</v>
      </c>
      <c r="Q806" s="170">
        <v>1.9</v>
      </c>
      <c r="R806" s="170">
        <v>2.35</v>
      </c>
      <c r="S806" s="43" t="str">
        <f ca="1">IF(P806="NA", "NA", IF(OR(O806="NA", P806=""), P806, O806/P806))</f>
        <v>NA</v>
      </c>
      <c r="T806" s="27">
        <f ca="1">O806*N806</f>
        <v>22680</v>
      </c>
      <c r="U806" s="171" t="s">
        <v>4333</v>
      </c>
      <c r="V806" s="171">
        <v>15400</v>
      </c>
      <c r="X806" s="2" t="str" cm="1">
        <f t="array" aca="1" ref="X806" ca="1">IF(B806="","",IF(MAX(IF(B:B=B806,C:C))=C806,"Y","N"))</f>
        <v>Y</v>
      </c>
      <c r="Y806" s="26"/>
      <c r="Z806" s="172"/>
    </row>
    <row r="807" spans="1:31" x14ac:dyDescent="0.25">
      <c r="A807" s="115">
        <f ca="1">INDEX('1.MetaData'!A:A, MATCH($E807, '1.MetaData'!$B:$B, 0))</f>
        <v>751</v>
      </c>
      <c r="B807" s="245" t="s">
        <v>4384</v>
      </c>
      <c r="C807" s="14">
        <v>1</v>
      </c>
      <c r="D807" s="14" t="s">
        <v>70</v>
      </c>
      <c r="E807" s="1" t="str">
        <f ca="1">VLOOKUP(B807,'2.Tissue'!$B:$D,2,FALSE)</f>
        <v>OG751</v>
      </c>
      <c r="F807" s="80" t="str">
        <f ca="1">IF(C807&gt;1,_xlfn.CONCAT(B807,"_D",C807),_xlfn.CONCAT(B807,"_D"))</f>
        <v>OG751G_D</v>
      </c>
      <c r="G807" s="58" t="str">
        <f ca="1">VLOOKUP($E807,'1.MetaData'!$B:$H,3,FALSE)</f>
        <v>Pseudanthias pleurotaenia</v>
      </c>
      <c r="H807" s="58">
        <f ca="1">VLOOKUP($E807,'1.MetaData'!$B:$H,4,FALSE)</f>
        <v>0</v>
      </c>
      <c r="I807" s="194" t="str">
        <f ca="1">VLOOKUP(DNAEXT[[#This Row],[Sample ID]],'2.Tissue'!B:N,13,FALSE)</f>
        <v>Tissue Box 26</v>
      </c>
      <c r="J807" s="45" t="s">
        <v>3366</v>
      </c>
      <c r="K807" s="173">
        <v>45594</v>
      </c>
      <c r="L807" s="168" t="s">
        <v>3566</v>
      </c>
      <c r="M807" s="26" t="s">
        <v>3380</v>
      </c>
      <c r="N807" s="169">
        <v>240</v>
      </c>
      <c r="O807" s="170">
        <v>164</v>
      </c>
      <c r="P807" s="170" t="s">
        <v>107</v>
      </c>
      <c r="Q807" s="170" t="s">
        <v>107</v>
      </c>
      <c r="R807" s="170" t="s">
        <v>107</v>
      </c>
      <c r="S807" s="43" t="str">
        <f ca="1">IF(P807="NA", "NA", IF(OR(O807="NA", P807=""), P807, O807/P807))</f>
        <v>NA</v>
      </c>
      <c r="T807" s="27">
        <f ca="1">O807*N807</f>
        <v>39360</v>
      </c>
      <c r="U807" s="171" t="s">
        <v>3567</v>
      </c>
      <c r="V807" s="171">
        <v>13621</v>
      </c>
      <c r="W807" s="171" t="s">
        <v>3369</v>
      </c>
      <c r="X807" s="2" t="str" cm="1">
        <f t="array" aca="1" ref="X807" ca="1">IF(B807="","",IF(MAX(IF(B:B=B807,C:C))=C807,"Y","N"))</f>
        <v>Y</v>
      </c>
      <c r="Y807" s="26"/>
      <c r="Z807" s="172"/>
    </row>
    <row r="808" spans="1:31" x14ac:dyDescent="0.25">
      <c r="A808" s="115">
        <f ca="1">INDEX('1.MetaData'!A:A, MATCH($E808, '1.MetaData'!$B:$B, 0))</f>
        <v>755</v>
      </c>
      <c r="B808" s="245" t="s">
        <v>4387</v>
      </c>
      <c r="C808" s="14">
        <v>1</v>
      </c>
      <c r="D808" s="14" t="s">
        <v>70</v>
      </c>
      <c r="E808" s="1" t="str">
        <f ca="1">VLOOKUP(B808,'2.Tissue'!$B:$D,2,FALSE)</f>
        <v>OG755</v>
      </c>
      <c r="F808" s="80" t="str">
        <f ca="1">IF(C808&gt;1,_xlfn.CONCAT(B808,"_D",C808),_xlfn.CONCAT(B808,"_D"))</f>
        <v>OG755H_D</v>
      </c>
      <c r="G808" s="58" t="str">
        <f ca="1">VLOOKUP($E808,'1.MetaData'!$B:$H,3,FALSE)</f>
        <v>Centropyge colini</v>
      </c>
      <c r="H808" s="58">
        <f ca="1">VLOOKUP($E808,'1.MetaData'!$B:$H,4,FALSE)</f>
        <v>0</v>
      </c>
      <c r="I808" s="194" t="str">
        <f ca="1">VLOOKUP(DNAEXT[[#This Row],[Sample ID]],'2.Tissue'!B:N,13,FALSE)</f>
        <v>Tissue Box 26</v>
      </c>
      <c r="J808" s="45" t="s">
        <v>3366</v>
      </c>
      <c r="K808" s="173">
        <v>45464</v>
      </c>
      <c r="L808" s="168" t="s">
        <v>4388</v>
      </c>
      <c r="M808" s="26" t="s">
        <v>3380</v>
      </c>
      <c r="N808" s="169">
        <v>120</v>
      </c>
      <c r="O808" s="170">
        <v>91.6</v>
      </c>
      <c r="P808" s="170">
        <v>112.3</v>
      </c>
      <c r="Q808" s="170">
        <v>1.87</v>
      </c>
      <c r="R808" s="170">
        <v>2.33</v>
      </c>
      <c r="S808" s="43">
        <f ca="1">IF(P808="NA", "NA", IF(OR(O808="NA", P808=""), P808, O808/P808))</f>
        <v>0.81567230632235077</v>
      </c>
      <c r="T808" s="27">
        <f ca="1">O808*N808</f>
        <v>10992</v>
      </c>
      <c r="U808" s="171" t="s">
        <v>4389</v>
      </c>
      <c r="V808" s="171">
        <v>22733</v>
      </c>
      <c r="W808" s="171" t="s">
        <v>3369</v>
      </c>
      <c r="X808" s="2" t="str" cm="1">
        <f t="array" aca="1" ref="X808" ca="1">IF(B808="","",IF(MAX(IF(B:B=B808,C:C))=C808,"Y","N"))</f>
        <v>Y</v>
      </c>
      <c r="Y808" s="26"/>
      <c r="Z808" s="172"/>
    </row>
    <row r="809" spans="1:31" x14ac:dyDescent="0.25">
      <c r="A809" s="115">
        <f ca="1">INDEX('1.MetaData'!A:A, MATCH($E809, '1.MetaData'!$B:$B, 0))</f>
        <v>757</v>
      </c>
      <c r="B809" s="245" t="s">
        <v>4390</v>
      </c>
      <c r="C809" s="14">
        <v>1</v>
      </c>
      <c r="D809" s="14" t="s">
        <v>70</v>
      </c>
      <c r="E809" s="1" t="str">
        <f ca="1">VLOOKUP(B809,'2.Tissue'!$B:$D,2,FALSE)</f>
        <v>OG757</v>
      </c>
      <c r="F809" s="80" t="str">
        <f ca="1">IF(C809&gt;1,_xlfn.CONCAT(B809,"_D",C809),_xlfn.CONCAT(B809,"_D"))</f>
        <v>OG757G_D</v>
      </c>
      <c r="G809" s="58" t="str">
        <f ca="1">VLOOKUP($E809,'1.MetaData'!$B:$H,3,FALSE)</f>
        <v>Centropyge abei</v>
      </c>
      <c r="H809" s="58">
        <f ca="1">VLOOKUP($E809,'1.MetaData'!$B:$H,4,FALSE)</f>
        <v>0</v>
      </c>
      <c r="I809" s="194" t="str">
        <f ca="1">VLOOKUP(DNAEXT[[#This Row],[Sample ID]],'2.Tissue'!B:N,13,FALSE)</f>
        <v>Tissue Box 26</v>
      </c>
      <c r="J809" s="45" t="s">
        <v>3366</v>
      </c>
      <c r="K809" s="173">
        <v>45464</v>
      </c>
      <c r="L809" s="168" t="s">
        <v>4388</v>
      </c>
      <c r="M809" s="26" t="s">
        <v>3380</v>
      </c>
      <c r="N809" s="169">
        <v>120</v>
      </c>
      <c r="O809" s="170">
        <v>97</v>
      </c>
      <c r="P809" s="170">
        <v>111.4</v>
      </c>
      <c r="Q809" s="170">
        <v>1.86</v>
      </c>
      <c r="R809" s="170">
        <v>2.44</v>
      </c>
      <c r="S809" s="43">
        <f ca="1">IF(P809="NA", "NA", IF(OR(O809="NA", P809=""), P809, O809/P809))</f>
        <v>0.87073608617594256</v>
      </c>
      <c r="T809" s="27">
        <f ca="1">O809*N809</f>
        <v>11640</v>
      </c>
      <c r="U809" s="171" t="s">
        <v>4389</v>
      </c>
      <c r="V809" s="171">
        <v>11541</v>
      </c>
      <c r="W809" s="171" t="s">
        <v>3369</v>
      </c>
      <c r="X809" s="2" t="str" cm="1">
        <f t="array" aca="1" ref="X809" ca="1">IF(B809="","",IF(MAX(IF(B:B=B809,C:C))=C809,"Y","N"))</f>
        <v>Y</v>
      </c>
      <c r="Y809" s="26"/>
      <c r="Z809" s="172"/>
    </row>
    <row r="810" spans="1:31" hidden="1" x14ac:dyDescent="0.25">
      <c r="A810" s="115">
        <f ca="1">INDEX('1.MetaData'!A:A, MATCH($E810, '1.MetaData'!$B:$B, 0))</f>
        <v>761</v>
      </c>
      <c r="B810" s="245" t="s">
        <v>4396</v>
      </c>
      <c r="C810" s="14">
        <v>1</v>
      </c>
      <c r="D810" s="14" t="s">
        <v>70</v>
      </c>
      <c r="E810" s="1" t="str">
        <f ca="1">VLOOKUP(B810,'2.Tissue'!$B:$D,2,FALSE)</f>
        <v>OG761</v>
      </c>
      <c r="F810" s="80" t="str">
        <f ca="1">IF(C810&gt;1,_xlfn.CONCAT(B810,"_D",C810),_xlfn.CONCAT(B810,"_D"))</f>
        <v>OG761H_D</v>
      </c>
      <c r="G810" s="58" t="str">
        <f ca="1">VLOOKUP($E810,'1.MetaData'!$B:$H,3,FALSE)</f>
        <v>Caranx melampygus</v>
      </c>
      <c r="H810" s="58" t="str">
        <f ca="1">VLOOKUP($E810,'1.MetaData'!$B:$H,4,FALSE)</f>
        <v xml:space="preserve">Bluefin Trevally </v>
      </c>
      <c r="I810" s="194" t="str">
        <f ca="1">VLOOKUP(DNAEXT[[#This Row],[Sample ID]],'2.Tissue'!B:N,13,FALSE)</f>
        <v>Tissue Box 26</v>
      </c>
      <c r="J810" s="45" t="s">
        <v>3374</v>
      </c>
      <c r="K810" s="173">
        <v>45439</v>
      </c>
      <c r="L810" s="168" t="s">
        <v>4352</v>
      </c>
      <c r="M810" s="26" t="s">
        <v>3376</v>
      </c>
      <c r="N810" s="169">
        <v>200</v>
      </c>
      <c r="O810" s="170">
        <v>84.7</v>
      </c>
      <c r="P810" s="170"/>
      <c r="Q810" s="170"/>
      <c r="R810" s="170"/>
      <c r="S810" s="43">
        <f ca="1">IF(P810="NA", "NA", IF(OR(O810="NA", P810=""), P810, O810/P810))</f>
        <v>0</v>
      </c>
      <c r="T810" s="27">
        <f ca="1">O810*N810</f>
        <v>16940</v>
      </c>
      <c r="U810" s="171"/>
      <c r="V810" s="171"/>
      <c r="X810" s="2" t="str" cm="1">
        <f t="array" aca="1" ref="X810" ca="1">IF(B810="","",IF(MAX(IF(B:B=B810,C:C))=C810,"Y","N"))</f>
        <v>Y</v>
      </c>
      <c r="Y810" s="26"/>
      <c r="Z810" s="172"/>
      <c r="AA810" s="26" t="s">
        <v>3334</v>
      </c>
      <c r="AE810" s="2" t="s">
        <v>7908</v>
      </c>
    </row>
    <row r="811" spans="1:31" x14ac:dyDescent="0.25">
      <c r="A811" s="115">
        <f ca="1">INDEX('1.MetaData'!A:A, MATCH($E811, '1.MetaData'!$B:$B, 0))</f>
        <v>758</v>
      </c>
      <c r="B811" s="245" t="s">
        <v>4391</v>
      </c>
      <c r="C811" s="14">
        <v>1</v>
      </c>
      <c r="D811" s="14" t="s">
        <v>70</v>
      </c>
      <c r="E811" s="1" t="str">
        <f ca="1">VLOOKUP(B811,'2.Tissue'!$B:$D,2,FALSE)</f>
        <v>OG758</v>
      </c>
      <c r="F811" s="80" t="str">
        <f ca="1">IF(C811&gt;1,_xlfn.CONCAT(B811,"_D",C811),_xlfn.CONCAT(B811,"_D"))</f>
        <v>OG758M_D</v>
      </c>
      <c r="G811" s="58" t="str">
        <f ca="1">VLOOKUP($E811,'1.MetaData'!$B:$H,3,FALSE)</f>
        <v>Oxycirrhites typus</v>
      </c>
      <c r="H811" s="58" t="str">
        <f ca="1">VLOOKUP($E811,'1.MetaData'!$B:$H,4,FALSE)</f>
        <v>Longnose Hawkfish</v>
      </c>
      <c r="I811" s="194" t="str">
        <f ca="1">VLOOKUP(DNAEXT[[#This Row],[Sample ID]],'2.Tissue'!B:N,13,FALSE)</f>
        <v>Tissue Box 26</v>
      </c>
      <c r="J811" s="45" t="s">
        <v>3366</v>
      </c>
      <c r="K811" s="173">
        <v>45464</v>
      </c>
      <c r="L811" s="168" t="s">
        <v>4388</v>
      </c>
      <c r="M811" s="26" t="s">
        <v>3404</v>
      </c>
      <c r="N811" s="169">
        <v>100</v>
      </c>
      <c r="O811" s="170">
        <v>0.82599999999999996</v>
      </c>
      <c r="P811" s="170">
        <v>1.8</v>
      </c>
      <c r="Q811" s="170">
        <v>0.63</v>
      </c>
      <c r="R811" s="170">
        <v>0.11</v>
      </c>
      <c r="S811" s="43">
        <f ca="1">IF(P811="NA", "NA", IF(OR(O811="NA", P811=""), P811, O811/P811))</f>
        <v>0.45888888888888885</v>
      </c>
      <c r="T811" s="27">
        <f ca="1">O811*N811</f>
        <v>82.6</v>
      </c>
      <c r="U811" s="171" t="s">
        <v>4389</v>
      </c>
      <c r="V811" s="171">
        <v>15280</v>
      </c>
      <c r="W811" s="171" t="s">
        <v>3369</v>
      </c>
      <c r="X811" s="2" t="str" cm="1">
        <f t="array" aca="1" ref="X811" ca="1">IF(B811="","",IF(MAX(IF(B:B=B811,C:C))=C811,"Y","N"))</f>
        <v>Y</v>
      </c>
      <c r="Y811" s="26"/>
      <c r="Z811" s="172" t="s">
        <v>4392</v>
      </c>
    </row>
    <row r="812" spans="1:31" x14ac:dyDescent="0.25">
      <c r="A812" s="115">
        <f ca="1">INDEX('1.MetaData'!A:A, MATCH($E812, '1.MetaData'!$B:$B, 0))</f>
        <v>759</v>
      </c>
      <c r="B812" s="245" t="s">
        <v>4393</v>
      </c>
      <c r="C812" s="14">
        <v>1</v>
      </c>
      <c r="D812" s="14" t="s">
        <v>70</v>
      </c>
      <c r="E812" s="1" t="str">
        <f ca="1">VLOOKUP(B812,'2.Tissue'!$B:$D,2,FALSE)</f>
        <v>OG759</v>
      </c>
      <c r="F812" s="80" t="str">
        <f ca="1">IF(C812&gt;1,_xlfn.CONCAT(B812,"_D",C812),_xlfn.CONCAT(B812,"_D"))</f>
        <v>OG759H_D</v>
      </c>
      <c r="G812" s="58" t="str">
        <f ca="1">VLOOKUP($E812,'1.MetaData'!$B:$H,3,FALSE)</f>
        <v>Pristigenys meyeri</v>
      </c>
      <c r="H812" s="58">
        <f ca="1">VLOOKUP($E812,'1.MetaData'!$B:$H,4,FALSE)</f>
        <v>0</v>
      </c>
      <c r="I812" s="194" t="str">
        <f ca="1">VLOOKUP(DNAEXT[[#This Row],[Sample ID]],'2.Tissue'!B:N,13,FALSE)</f>
        <v>Tissue Box 26</v>
      </c>
      <c r="J812" s="45" t="s">
        <v>3431</v>
      </c>
      <c r="K812" s="173">
        <v>45425</v>
      </c>
      <c r="L812" s="168" t="s">
        <v>4377</v>
      </c>
      <c r="M812" s="26" t="s">
        <v>3404</v>
      </c>
      <c r="N812" s="169">
        <v>150</v>
      </c>
      <c r="O812" s="170">
        <v>590</v>
      </c>
      <c r="P812" s="170" t="s">
        <v>107</v>
      </c>
      <c r="Q812" s="170" t="s">
        <v>107</v>
      </c>
      <c r="R812" s="170" t="s">
        <v>107</v>
      </c>
      <c r="S812" s="43" t="str">
        <f ca="1">IF(P812="NA", "NA", IF(OR(O812="NA", P812=""), P812, O812/P812))</f>
        <v>NA</v>
      </c>
      <c r="T812" s="27">
        <f ca="1">O812*N812</f>
        <v>88500</v>
      </c>
      <c r="U812" s="171" t="s">
        <v>4378</v>
      </c>
      <c r="V812" s="171">
        <v>23844</v>
      </c>
      <c r="W812" s="171" t="s">
        <v>3369</v>
      </c>
      <c r="X812" s="2" t="str" cm="1">
        <f t="array" aca="1" ref="X812" ca="1">IF(B812="","",IF(MAX(IF(B:B=B812,C:C))=C812,"Y","N"))</f>
        <v>Y</v>
      </c>
      <c r="Y812" s="26"/>
      <c r="Z812" s="172"/>
    </row>
    <row r="813" spans="1:31" hidden="1" x14ac:dyDescent="0.25">
      <c r="A813" s="115">
        <f ca="1">INDEX('1.MetaData'!A:A, MATCH($E813, '1.MetaData'!$B:$B, 0))</f>
        <v>764</v>
      </c>
      <c r="B813" s="245" t="s">
        <v>4399</v>
      </c>
      <c r="C813" s="14">
        <v>1</v>
      </c>
      <c r="D813" s="14" t="s">
        <v>70</v>
      </c>
      <c r="E813" s="1" t="str">
        <f ca="1">VLOOKUP(B813,'2.Tissue'!$B:$D,2,FALSE)</f>
        <v>OG764</v>
      </c>
      <c r="F813" s="80" t="str">
        <f ca="1">IF(C813&gt;1,_xlfn.CONCAT(B813,"_D",C813),_xlfn.CONCAT(B813,"_D"))</f>
        <v>OG764G_D</v>
      </c>
      <c r="G813" s="58">
        <f ca="1">VLOOKUP($E813,'1.MetaData'!$B:$H,3,FALSE)</f>
        <v>0</v>
      </c>
      <c r="H813" s="58" t="str">
        <f ca="1">VLOOKUP($E813,'1.MetaData'!$B:$H,4,FALSE)</f>
        <v>Red Mullet</v>
      </c>
      <c r="I813" s="194" t="str">
        <f ca="1">VLOOKUP(DNAEXT[[#This Row],[Sample ID]],'2.Tissue'!B:N,13,FALSE)</f>
        <v>Tissue Box 26</v>
      </c>
      <c r="J813" s="45" t="s">
        <v>3374</v>
      </c>
      <c r="K813" s="173">
        <v>45461</v>
      </c>
      <c r="L813" s="168" t="s">
        <v>3543</v>
      </c>
      <c r="M813" s="26" t="s">
        <v>3376</v>
      </c>
      <c r="N813" s="169">
        <v>200</v>
      </c>
      <c r="O813" s="170">
        <v>314</v>
      </c>
      <c r="P813" s="170"/>
      <c r="Q813" s="170"/>
      <c r="R813" s="170"/>
      <c r="S813" s="43">
        <f ca="1">IF(P813="NA", "NA", IF(OR(O813="NA", P813=""), P813, O813/P813))</f>
        <v>0</v>
      </c>
      <c r="T813" s="27">
        <f ca="1">O813*N813</f>
        <v>62800</v>
      </c>
      <c r="U813" s="171"/>
      <c r="V813" s="171"/>
      <c r="X813" s="2" t="str" cm="1">
        <f t="array" aca="1" ref="X813" ca="1">IF(B813="","",IF(MAX(IF(B:B=B813,C:C))=C813,"Y","N"))</f>
        <v>Y</v>
      </c>
      <c r="Y813" s="26"/>
      <c r="Z813" s="172"/>
      <c r="AA813" s="26" t="s">
        <v>3334</v>
      </c>
      <c r="AE813" s="2" t="s">
        <v>7908</v>
      </c>
    </row>
    <row r="814" spans="1:31" x14ac:dyDescent="0.25">
      <c r="A814" s="115">
        <f ca="1">INDEX('1.MetaData'!A:A, MATCH($E814, '1.MetaData'!$B:$B, 0))</f>
        <v>760</v>
      </c>
      <c r="B814" s="245" t="s">
        <v>4394</v>
      </c>
      <c r="C814" s="14">
        <v>2</v>
      </c>
      <c r="D814" s="14" t="s">
        <v>70</v>
      </c>
      <c r="E814" s="1" t="str">
        <f ca="1">VLOOKUP(B814,'2.Tissue'!$B:$D,2,FALSE)</f>
        <v>OG760</v>
      </c>
      <c r="F814" s="80" t="str">
        <f ca="1">IF(C814&gt;1,_xlfn.CONCAT(B814,"_D",C814),_xlfn.CONCAT(B814,"_D"))</f>
        <v>OG760H_D2</v>
      </c>
      <c r="G814" s="58" t="str">
        <f ca="1">VLOOKUP($E814,'1.MetaData'!$B:$H,3,FALSE)</f>
        <v>Aprion virescens</v>
      </c>
      <c r="H814" s="58" t="str">
        <f ca="1">VLOOKUP($E814,'1.MetaData'!$B:$H,4,FALSE)</f>
        <v xml:space="preserve">Green Jobfish </v>
      </c>
      <c r="I814" s="194" t="str">
        <f ca="1">VLOOKUP(DNAEXT[[#This Row],[Sample ID]],'2.Tissue'!B:N,13,FALSE)</f>
        <v>Tissue Box 26</v>
      </c>
      <c r="J814" s="45" t="s">
        <v>3431</v>
      </c>
      <c r="K814" s="173">
        <v>45425</v>
      </c>
      <c r="L814" s="168" t="s">
        <v>4377</v>
      </c>
      <c r="M814" s="26" t="s">
        <v>3404</v>
      </c>
      <c r="N814" s="169">
        <v>150</v>
      </c>
      <c r="O814" s="170">
        <v>530</v>
      </c>
      <c r="P814" s="170" t="s">
        <v>107</v>
      </c>
      <c r="Q814" s="170" t="s">
        <v>107</v>
      </c>
      <c r="R814" s="170" t="s">
        <v>107</v>
      </c>
      <c r="S814" s="43" t="str">
        <f ca="1">IF(P814="NA", "NA", IF(OR(O814="NA", P814=""), P814, O814/P814))</f>
        <v>NA</v>
      </c>
      <c r="T814" s="27">
        <f ca="1">O814*N814</f>
        <v>79500</v>
      </c>
      <c r="U814" s="171" t="s">
        <v>4378</v>
      </c>
      <c r="V814" s="171">
        <v>22727</v>
      </c>
      <c r="W814" s="171" t="s">
        <v>3369</v>
      </c>
      <c r="X814" s="2" t="str" cm="1">
        <f t="array" aca="1" ref="X814" ca="1">IF(B814="","",IF(MAX(IF(B:B=B814,C:C))=C814,"Y","N"))</f>
        <v>N</v>
      </c>
      <c r="Y814" s="26"/>
      <c r="Z814" s="172"/>
    </row>
    <row r="815" spans="1:31" x14ac:dyDescent="0.25">
      <c r="A815" s="115">
        <f ca="1">INDEX('1.MetaData'!A:A, MATCH($E815, '1.MetaData'!$B:$B, 0))</f>
        <v>760</v>
      </c>
      <c r="B815" s="245" t="s">
        <v>4394</v>
      </c>
      <c r="C815" s="14">
        <v>4</v>
      </c>
      <c r="D815" s="14" t="s">
        <v>70</v>
      </c>
      <c r="E815" s="1" t="str">
        <f ca="1">VLOOKUP(B815,'2.Tissue'!$B:$D,2,FALSE)</f>
        <v>OG760</v>
      </c>
      <c r="F815" s="276" t="str">
        <f ca="1">IF(C815&gt;1,_xlfn.CONCAT(B815,"_D",C815),_xlfn.CONCAT(B815,"_D"))</f>
        <v>OG760H_D4</v>
      </c>
      <c r="G815" s="58" t="str">
        <f ca="1">VLOOKUP($E815,'1.MetaData'!$B:$H,3,FALSE)</f>
        <v>Aprion virescens</v>
      </c>
      <c r="H815" s="58" t="str">
        <f ca="1">VLOOKUP($E815,'1.MetaData'!$B:$H,4,FALSE)</f>
        <v xml:space="preserve">Green Jobfish </v>
      </c>
      <c r="I815" s="194" t="str">
        <f ca="1">VLOOKUP(DNAEXT[[#This Row],[Sample ID]],'2.Tissue'!B:N,13,FALSE)</f>
        <v>Tissue Box 26</v>
      </c>
      <c r="J815" s="45" t="s">
        <v>3366</v>
      </c>
      <c r="K815" s="173">
        <v>45485</v>
      </c>
      <c r="L815" s="168" t="s">
        <v>4278</v>
      </c>
      <c r="M815" s="26" t="s">
        <v>3380</v>
      </c>
      <c r="N815" s="169">
        <v>300</v>
      </c>
      <c r="O815" s="323">
        <v>148</v>
      </c>
      <c r="P815" s="170">
        <v>137.69999999999999</v>
      </c>
      <c r="Q815" s="170">
        <v>1.9</v>
      </c>
      <c r="R815" s="170" t="s">
        <v>3561</v>
      </c>
      <c r="S815" s="43">
        <f ca="1">IF(P815="NA", "NA", IF(OR(O815="NA", P815=""), P815, O815/P815))</f>
        <v>1.074800290486565</v>
      </c>
      <c r="T815" s="27">
        <f ca="1">O815*N815</f>
        <v>44400</v>
      </c>
      <c r="U815" s="171" t="s">
        <v>4279</v>
      </c>
      <c r="V815" s="171"/>
      <c r="X815" s="2" t="str" cm="1">
        <f t="array" aca="1" ref="X815" ca="1">IF(B815="","",IF(MAX(IF(B:B=B815,C:C))=C815,"Y","N"))</f>
        <v>Y</v>
      </c>
      <c r="Y815" s="26"/>
      <c r="Z815" s="172"/>
    </row>
    <row r="816" spans="1:31" x14ac:dyDescent="0.25">
      <c r="A816" s="115">
        <f ca="1">INDEX('1.MetaData'!A:A, MATCH($E816, '1.MetaData'!$B:$B, 0))</f>
        <v>760</v>
      </c>
      <c r="B816" s="245" t="s">
        <v>4394</v>
      </c>
      <c r="C816" s="14">
        <v>3</v>
      </c>
      <c r="D816" s="14" t="s">
        <v>70</v>
      </c>
      <c r="E816" s="1" t="str">
        <f ca="1">VLOOKUP(B816,'2.Tissue'!$B:$D,2,FALSE)</f>
        <v>OG760</v>
      </c>
      <c r="F816" s="276" t="str">
        <f ca="1">IF(C816&gt;1,_xlfn.CONCAT(B816,"_D",C816),_xlfn.CONCAT(B816,"_D"))</f>
        <v>OG760H_D3</v>
      </c>
      <c r="G816" s="58" t="str">
        <f ca="1">VLOOKUP($E816,'1.MetaData'!$B:$H,3,FALSE)</f>
        <v>Aprion virescens</v>
      </c>
      <c r="H816" s="58" t="str">
        <f ca="1">VLOOKUP($E816,'1.MetaData'!$B:$H,4,FALSE)</f>
        <v xml:space="preserve">Green Jobfish </v>
      </c>
      <c r="I816" s="194" t="str">
        <f ca="1">VLOOKUP(DNAEXT[[#This Row],[Sample ID]],'2.Tissue'!B:N,13,FALSE)</f>
        <v>Tissue Box 26</v>
      </c>
      <c r="J816" s="45" t="s">
        <v>3366</v>
      </c>
      <c r="K816" s="173">
        <v>45485</v>
      </c>
      <c r="L816" s="168" t="s">
        <v>4278</v>
      </c>
      <c r="M816" s="26" t="s">
        <v>3380</v>
      </c>
      <c r="N816" s="169">
        <v>300</v>
      </c>
      <c r="O816" s="322">
        <v>80.7</v>
      </c>
      <c r="P816" s="170">
        <v>70.650000000000006</v>
      </c>
      <c r="Q816" s="170">
        <v>1.9</v>
      </c>
      <c r="R816" s="170" t="s">
        <v>3561</v>
      </c>
      <c r="S816" s="43">
        <f ca="1">IF(P816="NA", "NA", IF(OR(O816="NA", P816=""), P816, O816/P816))</f>
        <v>1.1422505307855626</v>
      </c>
      <c r="T816" s="27">
        <f ca="1">O816*N816</f>
        <v>24210</v>
      </c>
      <c r="U816" s="171" t="s">
        <v>4279</v>
      </c>
      <c r="V816" s="171"/>
      <c r="X816" s="2" t="str" cm="1">
        <f t="array" aca="1" ref="X816" ca="1">IF(B816="","",IF(MAX(IF(B:B=B816,C:C))=C816,"Y","N"))</f>
        <v>N</v>
      </c>
      <c r="Y816" s="26"/>
      <c r="Z816" s="172"/>
    </row>
    <row r="817" spans="1:31" hidden="1" x14ac:dyDescent="0.25">
      <c r="A817" s="115">
        <f ca="1">INDEX('1.MetaData'!A:A, MATCH($E817, '1.MetaData'!$B:$B, 0))</f>
        <v>768</v>
      </c>
      <c r="B817" s="245" t="s">
        <v>4406</v>
      </c>
      <c r="C817" s="14">
        <v>1</v>
      </c>
      <c r="D817" s="14" t="s">
        <v>70</v>
      </c>
      <c r="E817" s="1" t="str">
        <f ca="1">VLOOKUP(B817,'2.Tissue'!$B:$D,2,FALSE)</f>
        <v>OG768</v>
      </c>
      <c r="F817" s="80" t="str">
        <f ca="1">IF(C817&gt;1,_xlfn.CONCAT(B817,"_D",C817),_xlfn.CONCAT(B817,"_D"))</f>
        <v>OG768G_D</v>
      </c>
      <c r="G817" s="58" t="str">
        <f ca="1">VLOOKUP($E817,'1.MetaData'!$B:$H,3,FALSE)</f>
        <v>Bodianus bimaculatus</v>
      </c>
      <c r="H817" s="58">
        <f ca="1">VLOOKUP($E817,'1.MetaData'!$B:$H,4,FALSE)</f>
        <v>0</v>
      </c>
      <c r="I817" s="194" t="str">
        <f ca="1">VLOOKUP(DNAEXT[[#This Row],[Sample ID]],'2.Tissue'!B:N,13,FALSE)</f>
        <v>Tissue Box 27</v>
      </c>
      <c r="J817" s="45" t="s">
        <v>3374</v>
      </c>
      <c r="K817" s="173">
        <v>45439</v>
      </c>
      <c r="L817" s="168" t="s">
        <v>4352</v>
      </c>
      <c r="M817" s="26" t="s">
        <v>3376</v>
      </c>
      <c r="N817" s="169">
        <v>200</v>
      </c>
      <c r="O817" s="170">
        <v>215</v>
      </c>
      <c r="P817" s="170"/>
      <c r="Q817" s="170"/>
      <c r="R817" s="170"/>
      <c r="S817" s="43">
        <f ca="1">IF(P817="NA", "NA", IF(OR(O817="NA", P817=""), P817, O817/P817))</f>
        <v>0</v>
      </c>
      <c r="T817" s="27">
        <f ca="1">O817*N817</f>
        <v>43000</v>
      </c>
      <c r="U817" s="171"/>
      <c r="V817" s="171"/>
      <c r="X817" s="2" t="str" cm="1">
        <f t="array" aca="1" ref="X817" ca="1">IF(B817="","",IF(MAX(IF(B:B=B817,C:C))=C817,"Y","N"))</f>
        <v>Y</v>
      </c>
      <c r="Y817" s="26"/>
      <c r="Z817" s="172"/>
      <c r="AA817" s="26" t="s">
        <v>3334</v>
      </c>
      <c r="AE817" s="2" t="s">
        <v>7908</v>
      </c>
    </row>
    <row r="818" spans="1:31" hidden="1" x14ac:dyDescent="0.25">
      <c r="A818" s="115">
        <f ca="1">INDEX('1.MetaData'!A:A, MATCH($E818, '1.MetaData'!$B:$B, 0))</f>
        <v>768</v>
      </c>
      <c r="B818" s="245" t="s">
        <v>4773</v>
      </c>
      <c r="C818" s="14">
        <v>1</v>
      </c>
      <c r="D818" s="14" t="s">
        <v>4562</v>
      </c>
      <c r="E818" s="1" t="str">
        <f ca="1">VLOOKUP(B818,'2.Tissue'!$B:$D,2,FALSE)</f>
        <v>OG768</v>
      </c>
      <c r="F818" s="80" t="str">
        <f ca="1">IF(C818&gt;1,_xlfn.CONCAT(B818,"_D",C818),_xlfn.CONCAT(B818,"_D"))</f>
        <v>OG768M_D</v>
      </c>
      <c r="G818" s="58" t="str">
        <f ca="1">VLOOKUP($E818,'1.MetaData'!$B:$H,3,FALSE)</f>
        <v>Bodianus bimaculatus</v>
      </c>
      <c r="H818" s="58">
        <f ca="1">VLOOKUP($E818,'1.MetaData'!$B:$H,4,FALSE)</f>
        <v>0</v>
      </c>
      <c r="I818" s="194" t="str">
        <f ca="1">VLOOKUP(DNAEXT[[#This Row],[Sample ID]],'2.Tissue'!B:N,13,FALSE)</f>
        <v>Tissue Box 27</v>
      </c>
      <c r="J818" s="45"/>
      <c r="K818" s="173"/>
      <c r="L818" s="168"/>
      <c r="M818" s="26"/>
      <c r="N818" s="169"/>
      <c r="O818" s="170"/>
      <c r="P818" s="170"/>
      <c r="Q818" s="170"/>
      <c r="R818" s="170"/>
      <c r="S818" s="43">
        <f ca="1">IF(P818="NA", "NA", IF(OR(O818="NA", P818=""), P818, O818/P818))</f>
        <v>0</v>
      </c>
      <c r="T818" s="27">
        <f ca="1">O818*N818</f>
        <v>0</v>
      </c>
      <c r="U818" s="171"/>
      <c r="V818" s="171"/>
      <c r="X818" s="2" t="str" cm="1">
        <f t="array" aca="1" ref="X818" ca="1">IF(B818="","",IF(MAX(IF(B:B=B818,C:C))=C818,"Y","N"))</f>
        <v>Y</v>
      </c>
      <c r="Y818" s="26"/>
      <c r="Z818" s="172" t="s">
        <v>4774</v>
      </c>
    </row>
    <row r="819" spans="1:31" x14ac:dyDescent="0.25">
      <c r="A819" s="115">
        <f ca="1">INDEX('1.MetaData'!A:A, MATCH($E819, '1.MetaData'!$B:$B, 0))</f>
        <v>760</v>
      </c>
      <c r="B819" s="245" t="s">
        <v>4394</v>
      </c>
      <c r="C819" s="14">
        <v>1</v>
      </c>
      <c r="D819" s="14" t="s">
        <v>3384</v>
      </c>
      <c r="E819" s="1" t="str">
        <f ca="1">VLOOKUP(B819,'2.Tissue'!$B:$D,2,FALSE)</f>
        <v>OG760</v>
      </c>
      <c r="F819" s="80" t="str">
        <f ca="1">IF(C819&gt;1,_xlfn.CONCAT(B819,"_D",C819),_xlfn.CONCAT(B819,"_D"))</f>
        <v>OG760H_D</v>
      </c>
      <c r="G819" s="58" t="str">
        <f ca="1">VLOOKUP($E819,'1.MetaData'!$B:$H,3,FALSE)</f>
        <v>Aprion virescens</v>
      </c>
      <c r="H819" s="58" t="str">
        <f ca="1">VLOOKUP($E819,'1.MetaData'!$B:$H,4,FALSE)</f>
        <v xml:space="preserve">Green Jobfish </v>
      </c>
      <c r="I819" s="194" t="str">
        <f ca="1">VLOOKUP(DNAEXT[[#This Row],[Sample ID]],'2.Tissue'!B:N,13,FALSE)</f>
        <v>Tissue Box 26</v>
      </c>
      <c r="J819" s="45" t="s">
        <v>3366</v>
      </c>
      <c r="K819" s="173">
        <v>45413</v>
      </c>
      <c r="L819" s="168" t="s">
        <v>3512</v>
      </c>
      <c r="M819" s="26" t="s">
        <v>3380</v>
      </c>
      <c r="N819" s="169">
        <v>60</v>
      </c>
      <c r="O819" s="170">
        <v>4.96</v>
      </c>
      <c r="P819" s="170" t="s">
        <v>107</v>
      </c>
      <c r="Q819" s="170" t="s">
        <v>107</v>
      </c>
      <c r="R819" s="170" t="s">
        <v>107</v>
      </c>
      <c r="S819" s="43" t="str">
        <f ca="1">IF(P819="NA", "NA", IF(OR(O819="NA", P819=""), P819, O819/P819))</f>
        <v>NA</v>
      </c>
      <c r="T819" s="27">
        <f ca="1">O819*N819</f>
        <v>297.60000000000002</v>
      </c>
      <c r="U819" s="171" t="s">
        <v>3513</v>
      </c>
      <c r="V819" s="171">
        <v>107130</v>
      </c>
      <c r="W819" s="171" t="s">
        <v>3382</v>
      </c>
      <c r="X819" s="2" t="str" cm="1">
        <f t="array" aca="1" ref="X819" ca="1">IF(B819="","",IF(MAX(IF(B:B=B819,C:C))=C819,"Y","N"))</f>
        <v>N</v>
      </c>
      <c r="Y819" s="26"/>
      <c r="Z819" s="172" t="s">
        <v>4395</v>
      </c>
    </row>
    <row r="820" spans="1:31" x14ac:dyDescent="0.25">
      <c r="A820" s="115">
        <f ca="1">INDEX('1.MetaData'!A:A, MATCH($E820, '1.MetaData'!$B:$B, 0))</f>
        <v>762</v>
      </c>
      <c r="B820" s="245" t="s">
        <v>4397</v>
      </c>
      <c r="C820" s="14">
        <v>1</v>
      </c>
      <c r="D820" s="14" t="s">
        <v>70</v>
      </c>
      <c r="E820" s="1" t="str">
        <f ca="1">VLOOKUP(B820,'2.Tissue'!$B:$D,2,FALSE)</f>
        <v>OG762</v>
      </c>
      <c r="F820" s="80" t="str">
        <f ca="1">IF(C820&gt;1,_xlfn.CONCAT(B820,"_D",C820),_xlfn.CONCAT(B820,"_D"))</f>
        <v>OG762H_D</v>
      </c>
      <c r="G820" s="58" t="str">
        <f ca="1">VLOOKUP($E820,'1.MetaData'!$B:$H,3,FALSE)</f>
        <v>Chaetodon guentheri</v>
      </c>
      <c r="H820" s="58">
        <f ca="1">VLOOKUP($E820,'1.MetaData'!$B:$H,4,FALSE)</f>
        <v>0</v>
      </c>
      <c r="I820" s="194" t="str">
        <f ca="1">VLOOKUP(DNAEXT[[#This Row],[Sample ID]],'2.Tissue'!B:N,13,FALSE)</f>
        <v>Tissue Box 26</v>
      </c>
      <c r="J820" s="45" t="s">
        <v>3366</v>
      </c>
      <c r="K820" s="173">
        <v>45504</v>
      </c>
      <c r="L820" s="168" t="s">
        <v>3535</v>
      </c>
      <c r="M820" s="26" t="s">
        <v>3380</v>
      </c>
      <c r="N820" s="169">
        <v>120</v>
      </c>
      <c r="O820" s="170">
        <v>208</v>
      </c>
      <c r="P820" s="170" t="s">
        <v>107</v>
      </c>
      <c r="Q820" s="170">
        <v>1.88</v>
      </c>
      <c r="R820" s="170">
        <v>2.2799999999999998</v>
      </c>
      <c r="S820" s="43" t="str">
        <f ca="1">IF(P820="NA", "NA", IF(OR(O820="NA", P820=""), P820, O820/P820))</f>
        <v>NA</v>
      </c>
      <c r="T820" s="27">
        <f ca="1">O820*N820</f>
        <v>24960</v>
      </c>
      <c r="U820" s="171" t="s">
        <v>3536</v>
      </c>
      <c r="V820" s="171">
        <v>189372</v>
      </c>
      <c r="W820" s="171" t="s">
        <v>3369</v>
      </c>
      <c r="X820" s="2" t="str" cm="1">
        <f t="array" aca="1" ref="X820" ca="1">IF(B820="","",IF(MAX(IF(B:B=B820,C:C))=C820,"Y","N"))</f>
        <v>Y</v>
      </c>
      <c r="Y820" s="26"/>
      <c r="Z820" s="172"/>
    </row>
    <row r="821" spans="1:31" x14ac:dyDescent="0.25">
      <c r="A821" s="115">
        <f ca="1">INDEX('1.MetaData'!A:A, MATCH($E821, '1.MetaData'!$B:$B, 0))</f>
        <v>763</v>
      </c>
      <c r="B821" s="245" t="s">
        <v>4398</v>
      </c>
      <c r="C821" s="14">
        <v>1</v>
      </c>
      <c r="D821" s="14" t="s">
        <v>70</v>
      </c>
      <c r="E821" s="1" t="str">
        <f ca="1">VLOOKUP(B821,'2.Tissue'!$B:$D,2,FALSE)</f>
        <v>OG763</v>
      </c>
      <c r="F821" s="80" t="str">
        <f ca="1">IF(C821&gt;1,_xlfn.CONCAT(B821,"_D",C821),_xlfn.CONCAT(B821,"_D"))</f>
        <v>OG763H_D</v>
      </c>
      <c r="G821" s="58" t="str">
        <f ca="1">VLOOKUP($E821,'1.MetaData'!$B:$H,3,FALSE)</f>
        <v>Synodus variegatus</v>
      </c>
      <c r="H821" s="58">
        <f ca="1">VLOOKUP($E821,'1.MetaData'!$B:$H,4,FALSE)</f>
        <v>0</v>
      </c>
      <c r="I821" s="194" t="str">
        <f ca="1">VLOOKUP(DNAEXT[[#This Row],[Sample ID]],'2.Tissue'!B:N,13,FALSE)</f>
        <v>Tissue Box 26</v>
      </c>
      <c r="J821" s="45" t="s">
        <v>3431</v>
      </c>
      <c r="K821" s="173">
        <v>45425</v>
      </c>
      <c r="L821" s="168" t="s">
        <v>4377</v>
      </c>
      <c r="M821" s="26" t="s">
        <v>3404</v>
      </c>
      <c r="N821" s="169">
        <v>150</v>
      </c>
      <c r="O821" s="170">
        <v>604</v>
      </c>
      <c r="P821" s="170" t="s">
        <v>107</v>
      </c>
      <c r="Q821" s="170" t="s">
        <v>107</v>
      </c>
      <c r="R821" s="170" t="s">
        <v>107</v>
      </c>
      <c r="S821" s="43" t="str">
        <f ca="1">IF(P821="NA", "NA", IF(OR(O821="NA", P821=""), P821, O821/P821))</f>
        <v>NA</v>
      </c>
      <c r="T821" s="27">
        <f ca="1">O821*N821</f>
        <v>90600</v>
      </c>
      <c r="U821" s="171" t="s">
        <v>4378</v>
      </c>
      <c r="V821" s="171">
        <v>53123</v>
      </c>
      <c r="W821" s="171" t="s">
        <v>3369</v>
      </c>
      <c r="X821" s="2" t="str" cm="1">
        <f t="array" aca="1" ref="X821" ca="1">IF(B821="","",IF(MAX(IF(B:B=B821,C:C))=C821,"Y","N"))</f>
        <v>Y</v>
      </c>
      <c r="Y821" s="26"/>
      <c r="Z821" s="172"/>
    </row>
    <row r="822" spans="1:31" x14ac:dyDescent="0.25">
      <c r="A822" s="115">
        <f ca="1">INDEX('1.MetaData'!A:A, MATCH($E822, '1.MetaData'!$B:$B, 0))</f>
        <v>765</v>
      </c>
      <c r="B822" s="245" t="s">
        <v>4400</v>
      </c>
      <c r="C822" s="14">
        <v>1</v>
      </c>
      <c r="D822" s="14" t="s">
        <v>70</v>
      </c>
      <c r="E822" s="1" t="str">
        <f ca="1">VLOOKUP(B822,'2.Tissue'!$B:$D,2,FALSE)</f>
        <v>OG765</v>
      </c>
      <c r="F822" s="80" t="str">
        <f ca="1">IF(C822&gt;1,_xlfn.CONCAT(B822,"_D",C822),_xlfn.CONCAT(B822,"_D"))</f>
        <v>OG765W_D</v>
      </c>
      <c r="G822" s="58" t="str">
        <f ca="1">VLOOKUP($E822,'1.MetaData'!$B:$H,3,FALSE)</f>
        <v>Atherinomorus sp.</v>
      </c>
      <c r="H822" s="58" t="str">
        <f ca="1">VLOOKUP($E822,'1.MetaData'!$B:$H,4,FALSE)</f>
        <v>Common Hardyhead</v>
      </c>
      <c r="I822" s="194" t="str">
        <f ca="1">VLOOKUP(DNAEXT[[#This Row],[Sample ID]],'2.Tissue'!B:N,13,FALSE)</f>
        <v>Tissue Box 26</v>
      </c>
      <c r="J822" s="45" t="s">
        <v>3366</v>
      </c>
      <c r="K822" s="173">
        <v>45496</v>
      </c>
      <c r="L822" s="168" t="s">
        <v>4401</v>
      </c>
      <c r="M822" s="26" t="s">
        <v>3380</v>
      </c>
      <c r="N822" s="169">
        <v>240</v>
      </c>
      <c r="O822" s="170">
        <v>129</v>
      </c>
      <c r="P822" s="170" t="s">
        <v>107</v>
      </c>
      <c r="Q822" s="170" t="s">
        <v>107</v>
      </c>
      <c r="R822" s="170" t="s">
        <v>107</v>
      </c>
      <c r="S822" s="43" t="str">
        <f ca="1">IF(P822="NA", "NA", IF(OR(O822="NA", P822=""), P822, O822/P822))</f>
        <v>NA</v>
      </c>
      <c r="T822" s="27">
        <f ca="1">O822*N822</f>
        <v>30960</v>
      </c>
      <c r="U822" s="171" t="s">
        <v>4402</v>
      </c>
      <c r="V822" s="171">
        <v>9631</v>
      </c>
      <c r="W822" s="171" t="s">
        <v>3369</v>
      </c>
      <c r="X822" s="2" t="str" cm="1">
        <f t="array" aca="1" ref="X822" ca="1">IF(B822="","",IF(MAX(IF(B:B=B822,C:C))=C822,"Y","N"))</f>
        <v>Y</v>
      </c>
      <c r="Y822" s="26"/>
      <c r="Z822" s="172" t="s">
        <v>4403</v>
      </c>
    </row>
    <row r="823" spans="1:31" x14ac:dyDescent="0.25">
      <c r="A823" s="115">
        <f ca="1">INDEX('1.MetaData'!A:A, MATCH($E823, '1.MetaData'!$B:$B, 0))</f>
        <v>766</v>
      </c>
      <c r="B823" s="245" t="s">
        <v>4404</v>
      </c>
      <c r="C823" s="14">
        <v>1</v>
      </c>
      <c r="D823" s="14" t="s">
        <v>70</v>
      </c>
      <c r="E823" s="1" t="str">
        <f ca="1">VLOOKUP(B823,'2.Tissue'!$B:$D,2,FALSE)</f>
        <v>OG766</v>
      </c>
      <c r="F823" s="327" t="str">
        <f ca="1">IF(C823&gt;1,_xlfn.CONCAT(B823,"_D",C823),_xlfn.CONCAT(B823,"_D"))</f>
        <v>OG766G_D</v>
      </c>
      <c r="G823" s="58" t="str">
        <f ca="1">VLOOKUP($E823,'1.MetaData'!$B:$H,3,FALSE)</f>
        <v>Genicanthus bellus</v>
      </c>
      <c r="H823" s="58">
        <f ca="1">VLOOKUP($E823,'1.MetaData'!$B:$H,4,FALSE)</f>
        <v>0</v>
      </c>
      <c r="I823" s="194" t="str">
        <f ca="1">VLOOKUP(DNAEXT[[#This Row],[Sample ID]],'2.Tissue'!B:N,13,FALSE)</f>
        <v>Tissue Box 27</v>
      </c>
      <c r="J823" s="45" t="s">
        <v>3366</v>
      </c>
      <c r="K823" s="173">
        <v>45504</v>
      </c>
      <c r="L823" s="168" t="s">
        <v>3535</v>
      </c>
      <c r="M823" s="26" t="s">
        <v>3380</v>
      </c>
      <c r="N823" s="169">
        <v>120</v>
      </c>
      <c r="O823" s="277">
        <v>208</v>
      </c>
      <c r="P823" s="170" t="s">
        <v>107</v>
      </c>
      <c r="Q823" s="170">
        <v>1.87</v>
      </c>
      <c r="R823" s="170">
        <v>1.92</v>
      </c>
      <c r="S823" s="43" t="str">
        <f ca="1">IF(P823="NA", "NA", IF(OR(O823="NA", P823=""), P823, O823/P823))</f>
        <v>NA</v>
      </c>
      <c r="T823" s="27">
        <f ca="1">O823*N823</f>
        <v>24960</v>
      </c>
      <c r="U823" s="171" t="s">
        <v>3536</v>
      </c>
      <c r="V823" s="171">
        <v>15600</v>
      </c>
      <c r="W823" s="171" t="s">
        <v>3369</v>
      </c>
      <c r="X823" s="2" t="str" cm="1">
        <f t="array" aca="1" ref="X823" ca="1">IF(B823="","",IF(MAX(IF(B:B=B823,C:C))=C823,"Y","N"))</f>
        <v>Y</v>
      </c>
      <c r="Y823" s="26"/>
      <c r="Z823" s="172"/>
    </row>
    <row r="824" spans="1:31" x14ac:dyDescent="0.25">
      <c r="A824" s="115">
        <f ca="1">INDEX('1.MetaData'!A:A, MATCH($E824, '1.MetaData'!$B:$B, 0))</f>
        <v>767</v>
      </c>
      <c r="B824" s="245" t="s">
        <v>4405</v>
      </c>
      <c r="C824" s="14">
        <v>1</v>
      </c>
      <c r="D824" s="14" t="s">
        <v>70</v>
      </c>
      <c r="E824" s="1" t="str">
        <f ca="1">VLOOKUP(B824,'2.Tissue'!$B:$D,2,FALSE)</f>
        <v>OG767</v>
      </c>
      <c r="F824" s="327" t="str">
        <f ca="1">IF(C824&gt;1,_xlfn.CONCAT(B824,"_D",C824),_xlfn.CONCAT(B824,"_D"))</f>
        <v>OG767G_D</v>
      </c>
      <c r="G824" s="58" t="str">
        <f ca="1">VLOOKUP($E824,'1.MetaData'!$B:$H,3,FALSE)</f>
        <v>Cirrhilabrus roseafascia</v>
      </c>
      <c r="H824" s="58">
        <f ca="1">VLOOKUP($E824,'1.MetaData'!$B:$H,4,FALSE)</f>
        <v>0</v>
      </c>
      <c r="I824" s="194" t="str">
        <f ca="1">VLOOKUP(DNAEXT[[#This Row],[Sample ID]],'2.Tissue'!B:N,13,FALSE)</f>
        <v>Tissue Box 27</v>
      </c>
      <c r="J824" s="328" t="s">
        <v>3366</v>
      </c>
      <c r="K824" s="173">
        <v>45504</v>
      </c>
      <c r="L824" s="168" t="s">
        <v>3535</v>
      </c>
      <c r="M824" s="26" t="s">
        <v>3380</v>
      </c>
      <c r="N824" s="169">
        <v>120</v>
      </c>
      <c r="O824" s="277">
        <v>95</v>
      </c>
      <c r="P824" s="170" t="s">
        <v>107</v>
      </c>
      <c r="Q824" s="170">
        <v>1.88</v>
      </c>
      <c r="R824" s="170">
        <v>2.16</v>
      </c>
      <c r="S824" s="43" t="str">
        <f ca="1">IF(P824="NA", "NA", IF(OR(O824="NA", P824=""), P824, O824/P824))</f>
        <v>NA</v>
      </c>
      <c r="T824" s="27">
        <f ca="1">O824*N824</f>
        <v>11400</v>
      </c>
      <c r="U824" s="171" t="s">
        <v>3536</v>
      </c>
      <c r="V824" s="171">
        <v>13393</v>
      </c>
      <c r="W824" s="171" t="s">
        <v>3369</v>
      </c>
      <c r="X824" s="2" t="str" cm="1">
        <f t="array" aca="1" ref="X824" ca="1">IF(B824="","",IF(MAX(IF(B:B=B824,C:C))=C824,"Y","N"))</f>
        <v>Y</v>
      </c>
      <c r="Y824" s="26"/>
      <c r="Z824" s="172"/>
    </row>
    <row r="825" spans="1:31" x14ac:dyDescent="0.25">
      <c r="A825" s="115">
        <f ca="1">INDEX('1.MetaData'!A:A, MATCH($E825, '1.MetaData'!$B:$B, 0))</f>
        <v>770</v>
      </c>
      <c r="B825" s="245" t="s">
        <v>4407</v>
      </c>
      <c r="C825" s="14">
        <v>1</v>
      </c>
      <c r="D825" s="14" t="s">
        <v>70</v>
      </c>
      <c r="E825" s="1" t="str">
        <f ca="1">VLOOKUP(B825,'2.Tissue'!$B:$D,2,FALSE)</f>
        <v>OG770</v>
      </c>
      <c r="F825" s="327" t="str">
        <f ca="1">IF(C825&gt;1,_xlfn.CONCAT(B825,"_D",C825),_xlfn.CONCAT(B825,"_D"))</f>
        <v>OG770M_D</v>
      </c>
      <c r="G825" s="58" t="str">
        <f ca="1">VLOOKUP($E825,'1.MetaData'!$B:$H,3,FALSE)</f>
        <v>Nemateleotris decora</v>
      </c>
      <c r="H825" s="58">
        <f ca="1">VLOOKUP($E825,'1.MetaData'!$B:$H,4,FALSE)</f>
        <v>0</v>
      </c>
      <c r="I825" s="194" t="str">
        <f ca="1">VLOOKUP(DNAEXT[[#This Row],[Sample ID]],'2.Tissue'!B:N,13,FALSE)</f>
        <v>Tissue Box 27</v>
      </c>
      <c r="J825" s="45" t="s">
        <v>3366</v>
      </c>
      <c r="K825" s="173">
        <v>45496</v>
      </c>
      <c r="L825" s="168" t="s">
        <v>4401</v>
      </c>
      <c r="M825" s="26" t="s">
        <v>3404</v>
      </c>
      <c r="N825" s="169">
        <v>75</v>
      </c>
      <c r="O825" s="277">
        <v>2.38</v>
      </c>
      <c r="P825" s="170" t="s">
        <v>107</v>
      </c>
      <c r="Q825" s="170" t="s">
        <v>107</v>
      </c>
      <c r="R825" s="170" t="s">
        <v>107</v>
      </c>
      <c r="S825" s="43" t="str">
        <f ca="1">IF(P825="NA", "NA", IF(OR(O825="NA", P825=""), P825, O825/P825))</f>
        <v>NA</v>
      </c>
      <c r="T825" s="27">
        <f ca="1">O825*N825</f>
        <v>178.5</v>
      </c>
      <c r="U825" s="171" t="s">
        <v>4402</v>
      </c>
      <c r="V825" s="171" t="s">
        <v>4408</v>
      </c>
      <c r="W825" s="171" t="s">
        <v>3369</v>
      </c>
      <c r="X825" s="2" t="str" cm="1">
        <f t="array" aca="1" ref="X825" ca="1">IF(B825="","",IF(MAX(IF(B:B=B825,C:C))=C825,"Y","N"))</f>
        <v>Y</v>
      </c>
      <c r="Y825" s="26"/>
      <c r="Z825" s="172"/>
    </row>
    <row r="826" spans="1:31" hidden="1" x14ac:dyDescent="0.25">
      <c r="A826" s="115">
        <f ca="1">INDEX('1.MetaData'!A:A, MATCH($E826, '1.MetaData'!$B:$B, 0))</f>
        <v>780</v>
      </c>
      <c r="B826" s="245" t="s">
        <v>4419</v>
      </c>
      <c r="C826" s="14">
        <v>1</v>
      </c>
      <c r="D826" s="14" t="s">
        <v>70</v>
      </c>
      <c r="E826" s="1" t="str">
        <f ca="1">VLOOKUP(B826,'2.Tissue'!$B:$D,2,FALSE)</f>
        <v>OG780</v>
      </c>
      <c r="F826" s="327" t="str">
        <f ca="1">IF(C826&gt;1,_xlfn.CONCAT(B826,"_D",C826),_xlfn.CONCAT(B826,"_D"))</f>
        <v>OG780G_D</v>
      </c>
      <c r="G826" s="58" t="str">
        <f ca="1">VLOOKUP($E826,'1.MetaData'!$B:$H,3,FALSE)</f>
        <v>Oxycheilinus digramma</v>
      </c>
      <c r="H826" s="58">
        <f ca="1">VLOOKUP($E826,'1.MetaData'!$B:$H,4,FALSE)</f>
        <v>0</v>
      </c>
      <c r="I826" s="194" t="str">
        <f ca="1">VLOOKUP(DNAEXT[[#This Row],[Sample ID]],'2.Tissue'!B:N,13,FALSE)</f>
        <v>Tissue Box 27</v>
      </c>
      <c r="J826" s="45" t="s">
        <v>3374</v>
      </c>
      <c r="K826" s="173">
        <v>45439</v>
      </c>
      <c r="L826" s="168" t="s">
        <v>4352</v>
      </c>
      <c r="M826" s="26" t="s">
        <v>3376</v>
      </c>
      <c r="N826" s="169">
        <v>200</v>
      </c>
      <c r="O826" s="277">
        <v>265</v>
      </c>
      <c r="P826" s="170"/>
      <c r="Q826" s="170"/>
      <c r="R826" s="170"/>
      <c r="S826" s="43">
        <f ca="1">IF(P826="NA", "NA", IF(OR(O826="NA", P826=""), P826, O826/P826))</f>
        <v>0</v>
      </c>
      <c r="T826" s="27">
        <f ca="1">O826*N826</f>
        <v>53000</v>
      </c>
      <c r="U826" s="171"/>
      <c r="V826" s="171"/>
      <c r="X826" s="2" t="str" cm="1">
        <f t="array" aca="1" ref="X826" ca="1">IF(B826="","",IF(MAX(IF(B:B=B826,C:C))=C826,"Y","N"))</f>
        <v>N</v>
      </c>
      <c r="Y826" s="26"/>
      <c r="Z826" s="172"/>
      <c r="AA826" s="26" t="s">
        <v>3334</v>
      </c>
      <c r="AE826" s="2" t="s">
        <v>7908</v>
      </c>
    </row>
    <row r="827" spans="1:31" hidden="1" x14ac:dyDescent="0.25">
      <c r="A827" s="115">
        <f ca="1">INDEX('1.MetaData'!A:A, MATCH($E827, '1.MetaData'!$B:$B, 0))</f>
        <v>780</v>
      </c>
      <c r="B827" s="245" t="s">
        <v>4419</v>
      </c>
      <c r="C827" s="14">
        <v>2</v>
      </c>
      <c r="D827" s="14" t="s">
        <v>4562</v>
      </c>
      <c r="E827" s="1" t="str">
        <f ca="1">VLOOKUP(B827,'2.Tissue'!$B:$D,2,FALSE)</f>
        <v>OG780</v>
      </c>
      <c r="F827" s="327" t="str">
        <f ca="1">IF(C827&gt;1,_xlfn.CONCAT(B827,"_D",C827),_xlfn.CONCAT(B827,"_D"))</f>
        <v>OG780G_D2</v>
      </c>
      <c r="G827" s="58" t="str">
        <f ca="1">VLOOKUP($E827,'1.MetaData'!$B:$H,3,FALSE)</f>
        <v>Oxycheilinus digramma</v>
      </c>
      <c r="H827" s="58">
        <f ca="1">VLOOKUP($E827,'1.MetaData'!$B:$H,4,FALSE)</f>
        <v>0</v>
      </c>
      <c r="I827" s="194" t="str">
        <f ca="1">VLOOKUP(DNAEXT[[#This Row],[Sample ID]],'2.Tissue'!B:N,13,FALSE)</f>
        <v>Tissue Box 27</v>
      </c>
      <c r="J827" s="45"/>
      <c r="K827" s="173"/>
      <c r="L827" s="168"/>
      <c r="M827" s="26"/>
      <c r="N827" s="169"/>
      <c r="O827" s="277"/>
      <c r="P827" s="170"/>
      <c r="Q827" s="170"/>
      <c r="R827" s="170"/>
      <c r="S827" s="43">
        <f ca="1">IF(P827="NA", "NA", IF(OR(O827="NA", P827=""), P827, O827/P827))</f>
        <v>0</v>
      </c>
      <c r="T827" s="27">
        <f ca="1">O827*N827</f>
        <v>0</v>
      </c>
      <c r="U827" s="171"/>
      <c r="V827" s="171"/>
      <c r="X827" s="2" t="str" cm="1">
        <f t="array" aca="1" ref="X827" ca="1">IF(B827="","",IF(MAX(IF(B:B=B827,C:C))=C827,"Y","N"))</f>
        <v>Y</v>
      </c>
      <c r="Y827" s="26"/>
      <c r="Z827" s="172" t="s">
        <v>4772</v>
      </c>
    </row>
    <row r="828" spans="1:31" hidden="1" x14ac:dyDescent="0.25">
      <c r="A828" s="115">
        <f ca="1">INDEX('1.MetaData'!A:A, MATCH($E828, '1.MetaData'!$B:$B, 0))</f>
        <v>782</v>
      </c>
      <c r="B828" s="245" t="s">
        <v>4420</v>
      </c>
      <c r="C828" s="14">
        <v>1</v>
      </c>
      <c r="D828" s="14" t="s">
        <v>70</v>
      </c>
      <c r="E828" s="1" t="str">
        <f ca="1">VLOOKUP(B828,'2.Tissue'!$B:$D,2,FALSE)</f>
        <v>OG782</v>
      </c>
      <c r="F828" s="327" t="str">
        <f ca="1">IF(C828&gt;1,_xlfn.CONCAT(B828,"_D",C828),_xlfn.CONCAT(B828,"_D"))</f>
        <v>OG782G_D</v>
      </c>
      <c r="G828" s="58" t="str">
        <f ca="1">VLOOKUP($E828,'1.MetaData'!$B:$H,3,FALSE)</f>
        <v>Thalassoma jansenii</v>
      </c>
      <c r="H828" s="58">
        <f ca="1">VLOOKUP($E828,'1.MetaData'!$B:$H,4,FALSE)</f>
        <v>0</v>
      </c>
      <c r="I828" s="194" t="str">
        <f ca="1">VLOOKUP(DNAEXT[[#This Row],[Sample ID]],'2.Tissue'!B:N,13,FALSE)</f>
        <v>Tissue Box 27</v>
      </c>
      <c r="J828" s="45" t="s">
        <v>3374</v>
      </c>
      <c r="K828" s="173">
        <v>45439</v>
      </c>
      <c r="L828" s="168" t="s">
        <v>4352</v>
      </c>
      <c r="M828" s="26" t="s">
        <v>3376</v>
      </c>
      <c r="N828" s="169">
        <v>200</v>
      </c>
      <c r="O828" s="277">
        <v>382</v>
      </c>
      <c r="P828" s="170"/>
      <c r="Q828" s="170"/>
      <c r="R828" s="170"/>
      <c r="S828" s="43">
        <f ca="1">IF(P828="NA", "NA", IF(OR(O828="NA", P828=""), P828, O828/P828))</f>
        <v>0</v>
      </c>
      <c r="T828" s="27">
        <f ca="1">O828*N828</f>
        <v>76400</v>
      </c>
      <c r="U828" s="171"/>
      <c r="V828" s="171"/>
      <c r="X828" s="2" t="str" cm="1">
        <f t="array" aca="1" ref="X828" ca="1">IF(B828="","",IF(MAX(IF(B:B=B828,C:C))=C828,"Y","N"))</f>
        <v>N</v>
      </c>
      <c r="Y828" s="26"/>
      <c r="Z828" s="172"/>
      <c r="AA828" s="26" t="s">
        <v>3334</v>
      </c>
      <c r="AE828" s="2" t="s">
        <v>7908</v>
      </c>
    </row>
    <row r="829" spans="1:31" hidden="1" x14ac:dyDescent="0.25">
      <c r="A829" s="115">
        <f ca="1">INDEX('1.MetaData'!A:A, MATCH($E829, '1.MetaData'!$B:$B, 0))</f>
        <v>782</v>
      </c>
      <c r="B829" s="245" t="s">
        <v>4420</v>
      </c>
      <c r="C829" s="14">
        <v>2</v>
      </c>
      <c r="D829" s="14" t="s">
        <v>4562</v>
      </c>
      <c r="E829" s="1" t="str">
        <f ca="1">VLOOKUP(B829,'2.Tissue'!$B:$D,2,FALSE)</f>
        <v>OG782</v>
      </c>
      <c r="F829" s="327" t="str">
        <f ca="1">IF(C829&gt;1,_xlfn.CONCAT(B829,"_D",C829),_xlfn.CONCAT(B829,"_D"))</f>
        <v>OG782G_D2</v>
      </c>
      <c r="G829" s="58" t="str">
        <f ca="1">VLOOKUP($E829,'1.MetaData'!$B:$H,3,FALSE)</f>
        <v>Thalassoma jansenii</v>
      </c>
      <c r="H829" s="58">
        <f ca="1">VLOOKUP($E829,'1.MetaData'!$B:$H,4,FALSE)</f>
        <v>0</v>
      </c>
      <c r="I829" s="194" t="str">
        <f ca="1">VLOOKUP(DNAEXT[[#This Row],[Sample ID]],'2.Tissue'!B:N,13,FALSE)</f>
        <v>Tissue Box 27</v>
      </c>
      <c r="J829" s="45"/>
      <c r="K829" s="173"/>
      <c r="L829" s="168"/>
      <c r="M829" s="26"/>
      <c r="N829" s="169"/>
      <c r="O829" s="277"/>
      <c r="P829" s="170"/>
      <c r="Q829" s="170"/>
      <c r="R829" s="170"/>
      <c r="S829" s="43">
        <f ca="1">IF(P829="NA", "NA", IF(OR(O829="NA", P829=""), P829, O829/P829))</f>
        <v>0</v>
      </c>
      <c r="T829" s="27">
        <f ca="1">O829*N829</f>
        <v>0</v>
      </c>
      <c r="U829" s="171"/>
      <c r="V829" s="171"/>
      <c r="X829" s="2" t="str" cm="1">
        <f t="array" aca="1" ref="X829" ca="1">IF(B829="","",IF(MAX(IF(B:B=B829,C:C))=C829,"Y","N"))</f>
        <v>Y</v>
      </c>
      <c r="Y829" s="26"/>
      <c r="Z829" s="172" t="s">
        <v>4772</v>
      </c>
    </row>
    <row r="830" spans="1:31" hidden="1" x14ac:dyDescent="0.25">
      <c r="A830" s="115">
        <f ca="1">INDEX('1.MetaData'!A:A, MATCH($E830, '1.MetaData'!$B:$B, 0))</f>
        <v>783</v>
      </c>
      <c r="B830" s="245" t="s">
        <v>4421</v>
      </c>
      <c r="C830" s="14">
        <v>1</v>
      </c>
      <c r="D830" s="14" t="s">
        <v>70</v>
      </c>
      <c r="E830" s="1" t="str">
        <f ca="1">VLOOKUP(B830,'2.Tissue'!$B:$D,2,FALSE)</f>
        <v>OG783</v>
      </c>
      <c r="F830" s="327" t="str">
        <f ca="1">IF(C830&gt;1,_xlfn.CONCAT(B830,"_D",C830),_xlfn.CONCAT(B830,"_D"))</f>
        <v>OG783G_D</v>
      </c>
      <c r="G830" s="58" t="str">
        <f ca="1">VLOOKUP($E830,'1.MetaData'!$B:$H,3,FALSE)</f>
        <v>Thalassoma lutescens</v>
      </c>
      <c r="H830" s="58">
        <f ca="1">VLOOKUP($E830,'1.MetaData'!$B:$H,4,FALSE)</f>
        <v>0</v>
      </c>
      <c r="I830" s="194" t="str">
        <f ca="1">VLOOKUP(DNAEXT[[#This Row],[Sample ID]],'2.Tissue'!B:N,13,FALSE)</f>
        <v>Tissue Box 27</v>
      </c>
      <c r="J830" s="45" t="s">
        <v>3374</v>
      </c>
      <c r="K830" s="173">
        <v>45447</v>
      </c>
      <c r="L830" s="168" t="s">
        <v>4422</v>
      </c>
      <c r="M830" s="26" t="s">
        <v>3376</v>
      </c>
      <c r="N830" s="169">
        <v>200</v>
      </c>
      <c r="O830" s="277">
        <v>252</v>
      </c>
      <c r="P830" s="170"/>
      <c r="Q830" s="170"/>
      <c r="R830" s="170"/>
      <c r="S830" s="43">
        <f ca="1">IF(P830="NA", "NA", IF(OR(O830="NA", P830=""), P830, O830/P830))</f>
        <v>0</v>
      </c>
      <c r="T830" s="27">
        <f ca="1">O830*N830</f>
        <v>50400</v>
      </c>
      <c r="U830" s="171"/>
      <c r="V830" s="171"/>
      <c r="X830" s="2" t="str" cm="1">
        <f t="array" aca="1" ref="X830" ca="1">IF(B830="","",IF(MAX(IF(B:B=B830,C:C))=C830,"Y","N"))</f>
        <v>Y</v>
      </c>
      <c r="Y830" s="26"/>
      <c r="Z830" s="172"/>
      <c r="AA830" s="26" t="s">
        <v>3334</v>
      </c>
      <c r="AE830" s="2" t="s">
        <v>7908</v>
      </c>
    </row>
    <row r="831" spans="1:31" x14ac:dyDescent="0.25">
      <c r="A831" s="115">
        <f ca="1">INDEX('1.MetaData'!A:A, MATCH($E831, '1.MetaData'!$B:$B, 0))</f>
        <v>775</v>
      </c>
      <c r="B831" s="245" t="s">
        <v>4409</v>
      </c>
      <c r="C831" s="14">
        <v>1</v>
      </c>
      <c r="D831" s="14" t="s">
        <v>70</v>
      </c>
      <c r="E831" s="1" t="str">
        <f ca="1">VLOOKUP(B831,'2.Tissue'!$B:$D,2,FALSE)</f>
        <v>OG775</v>
      </c>
      <c r="F831" s="327" t="str">
        <f ca="1">IF(C831&gt;1,_xlfn.CONCAT(B831,"_D",C831),_xlfn.CONCAT(B831,"_D"))</f>
        <v>OG775G_D</v>
      </c>
      <c r="G831" s="58" t="str">
        <f ca="1">VLOOKUP($E831,'1.MetaData'!$B:$H,3,FALSE)</f>
        <v>Sufflamen fraenatum</v>
      </c>
      <c r="H831" s="58" t="str">
        <f ca="1">VLOOKUP($E831,'1.MetaData'!$B:$H,4,FALSE)</f>
        <v>Leatherjacket</v>
      </c>
      <c r="I831" s="194" t="str">
        <f ca="1">VLOOKUP(DNAEXT[[#This Row],[Sample ID]],'2.Tissue'!B:N,13,FALSE)</f>
        <v>Tissue Box 27</v>
      </c>
      <c r="J831" s="45" t="s">
        <v>3366</v>
      </c>
      <c r="K831" s="173">
        <v>45551</v>
      </c>
      <c r="L831" s="168" t="s">
        <v>4410</v>
      </c>
      <c r="M831" s="26" t="s">
        <v>3404</v>
      </c>
      <c r="N831" s="169">
        <v>75</v>
      </c>
      <c r="O831" s="277">
        <v>193</v>
      </c>
      <c r="P831" s="170" t="s">
        <v>107</v>
      </c>
      <c r="Q831" s="170" t="s">
        <v>107</v>
      </c>
      <c r="R831" s="170" t="s">
        <v>107</v>
      </c>
      <c r="S831" s="43" t="str">
        <f ca="1">IF(P831="NA", "NA", IF(OR(O831="NA", P831=""), P831, O831/P831))</f>
        <v>NA</v>
      </c>
      <c r="T831" s="27">
        <f ca="1">O831*N831</f>
        <v>14475</v>
      </c>
      <c r="U831" s="171" t="s">
        <v>4309</v>
      </c>
      <c r="V831" s="171">
        <v>15802</v>
      </c>
      <c r="W831" s="171" t="s">
        <v>3470</v>
      </c>
      <c r="X831" s="2" t="str" cm="1">
        <f t="array" aca="1" ref="X831" ca="1">IF(B831="","",IF(MAX(IF(B:B=B831,C:C))=C831,"Y","N"))</f>
        <v>Y</v>
      </c>
      <c r="Y831" s="26"/>
      <c r="Z831" s="172"/>
    </row>
    <row r="832" spans="1:31" x14ac:dyDescent="0.25">
      <c r="A832" s="115">
        <f ca="1">INDEX('1.MetaData'!A:A, MATCH($E832, '1.MetaData'!$B:$B, 0))</f>
        <v>777</v>
      </c>
      <c r="B832" s="245" t="s">
        <v>4411</v>
      </c>
      <c r="C832" s="14">
        <v>1</v>
      </c>
      <c r="D832" s="14" t="s">
        <v>70</v>
      </c>
      <c r="E832" s="1" t="str">
        <f ca="1">VLOOKUP(B832,'2.Tissue'!$B:$D,2,FALSE)</f>
        <v>OG777</v>
      </c>
      <c r="F832" s="327" t="str">
        <f ca="1">IF(C832&gt;1,_xlfn.CONCAT(B832,"_D",C832),_xlfn.CONCAT(B832,"_D"))</f>
        <v>OG777G_D</v>
      </c>
      <c r="G832" s="58" t="str">
        <f ca="1">VLOOKUP($E832,'1.MetaData'!$B:$H,3,FALSE)</f>
        <v>Melichthys vidua</v>
      </c>
      <c r="H832" s="58" t="str">
        <f ca="1">VLOOKUP($E832,'1.MetaData'!$B:$H,4,FALSE)</f>
        <v>Triggerfish</v>
      </c>
      <c r="I832" s="194" t="str">
        <f ca="1">VLOOKUP(DNAEXT[[#This Row],[Sample ID]],'2.Tissue'!B:N,13,FALSE)</f>
        <v>Tissue Box 27</v>
      </c>
      <c r="J832" s="45" t="s">
        <v>3431</v>
      </c>
      <c r="K832" s="173">
        <v>45425</v>
      </c>
      <c r="L832" s="168" t="s">
        <v>4377</v>
      </c>
      <c r="M832" s="26" t="s">
        <v>3404</v>
      </c>
      <c r="N832" s="169">
        <v>150</v>
      </c>
      <c r="O832" s="277">
        <v>526</v>
      </c>
      <c r="P832" s="170" t="s">
        <v>107</v>
      </c>
      <c r="Q832" s="170" t="s">
        <v>107</v>
      </c>
      <c r="R832" s="170" t="s">
        <v>107</v>
      </c>
      <c r="S832" s="43" t="str">
        <f ca="1">IF(P832="NA", "NA", IF(OR(O832="NA", P832=""), P832, O832/P832))</f>
        <v>NA</v>
      </c>
      <c r="T832" s="27">
        <f ca="1">O832*N832</f>
        <v>78900</v>
      </c>
      <c r="U832" s="171" t="s">
        <v>4378</v>
      </c>
      <c r="V832" s="171">
        <v>15621</v>
      </c>
      <c r="W832" s="171" t="s">
        <v>3369</v>
      </c>
      <c r="X832" s="2" t="str" cm="1">
        <f t="array" aca="1" ref="X832" ca="1">IF(B832="","",IF(MAX(IF(B:B=B832,C:C))=C832,"Y","N"))</f>
        <v>Y</v>
      </c>
      <c r="Y832" s="26"/>
      <c r="Z832" s="172"/>
    </row>
    <row r="833" spans="1:31" x14ac:dyDescent="0.25">
      <c r="A833" s="115">
        <f ca="1">INDEX('1.MetaData'!A:A, MATCH($E833, '1.MetaData'!$B:$B, 0))</f>
        <v>778</v>
      </c>
      <c r="B833" s="245" t="s">
        <v>4414</v>
      </c>
      <c r="C833" s="14">
        <v>1</v>
      </c>
      <c r="D833" s="14" t="s">
        <v>70</v>
      </c>
      <c r="E833" s="1" t="str">
        <f ca="1">VLOOKUP(B833,'2.Tissue'!$B:$D,2,FALSE)</f>
        <v>OG778</v>
      </c>
      <c r="F833" s="80" t="str">
        <f ca="1">IF(C833&gt;1,_xlfn.CONCAT(B833,"_D",C833),_xlfn.CONCAT(B833,"_D"))</f>
        <v>OG778H_D</v>
      </c>
      <c r="G833" s="58" t="str">
        <f ca="1">VLOOKUP($E833,'1.MetaData'!$B:$H,3,FALSE)</f>
        <v>Malacanthus latovittatus</v>
      </c>
      <c r="H833" s="58" t="str">
        <f ca="1">VLOOKUP($E833,'1.MetaData'!$B:$H,4,FALSE)</f>
        <v>Blue Blanquillo</v>
      </c>
      <c r="I833" s="194" t="str">
        <f ca="1">VLOOKUP(DNAEXT[[#This Row],[Sample ID]],'2.Tissue'!B:N,13,FALSE)</f>
        <v>Tissue Box 27</v>
      </c>
      <c r="J833" s="45" t="s">
        <v>3366</v>
      </c>
      <c r="K833" s="173">
        <v>45496</v>
      </c>
      <c r="L833" s="168" t="s">
        <v>4401</v>
      </c>
      <c r="M833" s="26" t="s">
        <v>3380</v>
      </c>
      <c r="N833" s="169">
        <v>360</v>
      </c>
      <c r="O833" s="170">
        <v>156</v>
      </c>
      <c r="P833" s="170" t="s">
        <v>107</v>
      </c>
      <c r="Q833" s="170" t="s">
        <v>107</v>
      </c>
      <c r="R833" s="170" t="s">
        <v>107</v>
      </c>
      <c r="S833" s="43" t="str">
        <f ca="1">IF(P833="NA", "NA", IF(OR(O833="NA", P833=""), P833, O833/P833))</f>
        <v>NA</v>
      </c>
      <c r="T833" s="27">
        <f ca="1">O833*N833</f>
        <v>56160</v>
      </c>
      <c r="U833" s="171" t="s">
        <v>4402</v>
      </c>
      <c r="V833" s="171" t="s">
        <v>4415</v>
      </c>
      <c r="W833" s="171" t="s">
        <v>3369</v>
      </c>
      <c r="X833" s="2" t="str" cm="1">
        <f t="array" aca="1" ref="X833" ca="1">IF(B833="","",IF(MAX(IF(B:B=B833,C:C))=C833,"Y","N"))</f>
        <v>Y</v>
      </c>
      <c r="Y833" s="26" t="s">
        <v>92</v>
      </c>
      <c r="Z833" s="172"/>
    </row>
    <row r="834" spans="1:31" x14ac:dyDescent="0.25">
      <c r="A834" s="115">
        <f ca="1">INDEX('1.MetaData'!A:A, MATCH($E834, '1.MetaData'!$B:$B, 0))</f>
        <v>778</v>
      </c>
      <c r="B834" s="245" t="s">
        <v>4412</v>
      </c>
      <c r="C834" s="14">
        <v>1</v>
      </c>
      <c r="D834" s="14" t="s">
        <v>3384</v>
      </c>
      <c r="E834" s="1" t="str">
        <f ca="1">VLOOKUP(B834,'2.Tissue'!$B:$D,2,FALSE)</f>
        <v>OG778</v>
      </c>
      <c r="F834" s="80" t="str">
        <f ca="1">IF(C834&gt;1,_xlfn.CONCAT(B834,"_D",C834),_xlfn.CONCAT(B834,"_D"))</f>
        <v>OG778G_D</v>
      </c>
      <c r="G834" s="58" t="str">
        <f ca="1">VLOOKUP($E834,'1.MetaData'!$B:$H,3,FALSE)</f>
        <v>Malacanthus latovittatus</v>
      </c>
      <c r="H834" s="58" t="str">
        <f ca="1">VLOOKUP($E834,'1.MetaData'!$B:$H,4,FALSE)</f>
        <v>Blue Blanquillo</v>
      </c>
      <c r="I834" s="194" t="str">
        <f ca="1">VLOOKUP(DNAEXT[[#This Row],[Sample ID]],'2.Tissue'!B:N,13,FALSE)</f>
        <v>Tissue Box 27</v>
      </c>
      <c r="J834" s="45" t="s">
        <v>3431</v>
      </c>
      <c r="K834" s="173">
        <v>45425</v>
      </c>
      <c r="L834" s="168" t="s">
        <v>4377</v>
      </c>
      <c r="M834" s="26" t="s">
        <v>3404</v>
      </c>
      <c r="N834" s="169">
        <v>150</v>
      </c>
      <c r="O834" s="329">
        <v>85.5</v>
      </c>
      <c r="P834" s="170" t="s">
        <v>107</v>
      </c>
      <c r="Q834" s="170" t="s">
        <v>107</v>
      </c>
      <c r="R834" s="170" t="s">
        <v>107</v>
      </c>
      <c r="S834" s="43" t="str">
        <f ca="1">IF(P834="NA", "NA", IF(OR(O834="NA", P834=""), P834, O834/P834))</f>
        <v>NA</v>
      </c>
      <c r="T834" s="27">
        <f ca="1">O834*N834</f>
        <v>12825</v>
      </c>
      <c r="U834" s="171" t="s">
        <v>4378</v>
      </c>
      <c r="V834" s="171">
        <v>5467</v>
      </c>
      <c r="W834" s="171" t="s">
        <v>3382</v>
      </c>
      <c r="X834" s="2" t="str" cm="1">
        <f t="array" aca="1" ref="X834" ca="1">IF(B834="","",IF(MAX(IF(B:B=B834,C:C))=C834,"Y","N"))</f>
        <v>Y</v>
      </c>
      <c r="Y834" s="26"/>
      <c r="Z834" s="172" t="s">
        <v>4413</v>
      </c>
    </row>
    <row r="835" spans="1:31" hidden="1" x14ac:dyDescent="0.25">
      <c r="A835" s="115">
        <f ca="1">INDEX('1.MetaData'!A:A, MATCH($E835, '1.MetaData'!$B:$B, 0))</f>
        <v>792</v>
      </c>
      <c r="B835" s="245" t="s">
        <v>4431</v>
      </c>
      <c r="C835" s="14">
        <v>1</v>
      </c>
      <c r="D835" s="14" t="s">
        <v>70</v>
      </c>
      <c r="E835" s="1" t="str">
        <f ca="1">VLOOKUP(B835,'2.Tissue'!$B:$D,2,FALSE)</f>
        <v>OG792</v>
      </c>
      <c r="F835" s="80" t="str">
        <f ca="1">IF(C835&gt;1,_xlfn.CONCAT(B835,"_D",C835),_xlfn.CONCAT(B835,"_D"))</f>
        <v>OG792G_D</v>
      </c>
      <c r="G835" s="58" t="str">
        <f ca="1">VLOOKUP($E835,'1.MetaData'!$B:$H,3,FALSE)</f>
        <v>Thalassoma quinquevittatum</v>
      </c>
      <c r="H835" s="58">
        <f ca="1">VLOOKUP($E835,'1.MetaData'!$B:$H,4,FALSE)</f>
        <v>0</v>
      </c>
      <c r="I835" s="194" t="str">
        <f ca="1">VLOOKUP(DNAEXT[[#This Row],[Sample ID]],'2.Tissue'!B:N,13,FALSE)</f>
        <v>Tissue Box 28</v>
      </c>
      <c r="J835" s="45" t="s">
        <v>3374</v>
      </c>
      <c r="K835" s="173">
        <v>45447</v>
      </c>
      <c r="L835" s="168" t="s">
        <v>4422</v>
      </c>
      <c r="M835" s="26" t="s">
        <v>3376</v>
      </c>
      <c r="N835" s="169">
        <v>200</v>
      </c>
      <c r="O835" s="170">
        <v>277</v>
      </c>
      <c r="P835" s="170"/>
      <c r="Q835" s="170"/>
      <c r="R835" s="170"/>
      <c r="S835" s="43">
        <f ca="1">IF(P835="NA", "NA", IF(OR(O835="NA", P835=""), P835, O835/P835))</f>
        <v>0</v>
      </c>
      <c r="T835" s="27">
        <f ca="1">O835*N835</f>
        <v>55400</v>
      </c>
      <c r="U835" s="171"/>
      <c r="V835" s="171"/>
      <c r="X835" s="2" t="str" cm="1">
        <f t="array" aca="1" ref="X835" ca="1">IF(B835="","",IF(MAX(IF(B:B=B835,C:C))=C835,"Y","N"))</f>
        <v>Y</v>
      </c>
      <c r="Y835" s="26"/>
      <c r="Z835" s="172"/>
      <c r="AA835" s="26" t="s">
        <v>3334</v>
      </c>
      <c r="AE835" s="2" t="s">
        <v>7908</v>
      </c>
    </row>
    <row r="836" spans="1:31" hidden="1" x14ac:dyDescent="0.25">
      <c r="A836" s="115">
        <f ca="1">INDEX('1.MetaData'!A:A, MATCH($E836, '1.MetaData'!$B:$B, 0))</f>
        <v>795</v>
      </c>
      <c r="B836" s="245" t="s">
        <v>4432</v>
      </c>
      <c r="C836" s="14">
        <v>1</v>
      </c>
      <c r="D836" s="14" t="s">
        <v>70</v>
      </c>
      <c r="E836" s="1" t="str">
        <f ca="1">VLOOKUP(B836,'2.Tissue'!$B:$D,2,FALSE)</f>
        <v>OG795</v>
      </c>
      <c r="F836" s="80" t="str">
        <f ca="1">IF(C836&gt;1,_xlfn.CONCAT(B836,"_D",C836),_xlfn.CONCAT(B836,"_D"))</f>
        <v>OG795G_D</v>
      </c>
      <c r="G836" s="58" t="str">
        <f ca="1">VLOOKUP($E836,'1.MetaData'!$B:$H,3,FALSE)</f>
        <v>Halichoeres hortulanus</v>
      </c>
      <c r="H836" s="58">
        <f ca="1">VLOOKUP($E836,'1.MetaData'!$B:$H,4,FALSE)</f>
        <v>0</v>
      </c>
      <c r="I836" s="194" t="str">
        <f ca="1">VLOOKUP(DNAEXT[[#This Row],[Sample ID]],'2.Tissue'!B:N,13,FALSE)</f>
        <v>Tissue Box 28</v>
      </c>
      <c r="J836" s="45" t="s">
        <v>3374</v>
      </c>
      <c r="K836" s="173">
        <v>45447</v>
      </c>
      <c r="L836" s="168" t="s">
        <v>4422</v>
      </c>
      <c r="M836" s="26" t="s">
        <v>3376</v>
      </c>
      <c r="N836" s="169">
        <v>200</v>
      </c>
      <c r="O836" s="170">
        <v>451</v>
      </c>
      <c r="P836" s="170"/>
      <c r="Q836" s="170"/>
      <c r="R836" s="170"/>
      <c r="S836" s="43">
        <f ca="1">IF(P836="NA", "NA", IF(OR(O836="NA", P836=""), P836, O836/P836))</f>
        <v>0</v>
      </c>
      <c r="T836" s="27">
        <f ca="1">O836*N836</f>
        <v>90200</v>
      </c>
      <c r="U836" s="171"/>
      <c r="V836" s="171"/>
      <c r="X836" s="2" t="str" cm="1">
        <f t="array" aca="1" ref="X836" ca="1">IF(B836="","",IF(MAX(IF(B:B=B836,C:C))=C836,"Y","N"))</f>
        <v>Y</v>
      </c>
      <c r="Y836" s="26"/>
      <c r="Z836" s="172"/>
      <c r="AA836" s="26" t="s">
        <v>3334</v>
      </c>
      <c r="AE836" s="2" t="s">
        <v>7908</v>
      </c>
    </row>
    <row r="837" spans="1:31" hidden="1" x14ac:dyDescent="0.25">
      <c r="A837" s="115">
        <f ca="1">INDEX('1.MetaData'!A:A, MATCH($E837, '1.MetaData'!$B:$B, 0))</f>
        <v>796</v>
      </c>
      <c r="B837" s="245" t="s">
        <v>4433</v>
      </c>
      <c r="C837" s="14">
        <v>1</v>
      </c>
      <c r="D837" s="14" t="s">
        <v>70</v>
      </c>
      <c r="E837" s="1" t="str">
        <f ca="1">VLOOKUP(B837,'2.Tissue'!$B:$D,2,FALSE)</f>
        <v>OG796</v>
      </c>
      <c r="F837" s="80" t="str">
        <f ca="1">IF(C837&gt;1,_xlfn.CONCAT(B837,"_D",C837),_xlfn.CONCAT(B837,"_D"))</f>
        <v>OG796G_D</v>
      </c>
      <c r="G837" s="58" t="str">
        <f ca="1">VLOOKUP($E837,'1.MetaData'!$B:$H,3,FALSE)</f>
        <v>Labroides bicolor</v>
      </c>
      <c r="H837" s="58">
        <f ca="1">VLOOKUP($E837,'1.MetaData'!$B:$H,4,FALSE)</f>
        <v>0</v>
      </c>
      <c r="I837" s="194" t="str">
        <f ca="1">VLOOKUP(DNAEXT[[#This Row],[Sample ID]],'2.Tissue'!B:N,13,FALSE)</f>
        <v>Tissue Box 28</v>
      </c>
      <c r="J837" s="45" t="s">
        <v>3374</v>
      </c>
      <c r="K837" s="173">
        <v>45447</v>
      </c>
      <c r="L837" s="168" t="s">
        <v>4422</v>
      </c>
      <c r="M837" s="26" t="s">
        <v>3376</v>
      </c>
      <c r="N837" s="169">
        <v>200</v>
      </c>
      <c r="O837" s="329">
        <v>253</v>
      </c>
      <c r="P837" s="170"/>
      <c r="Q837" s="170"/>
      <c r="R837" s="170"/>
      <c r="S837" s="43">
        <f ca="1">IF(P837="NA", "NA", IF(OR(O837="NA", P837=""), P837, O837/P837))</f>
        <v>0</v>
      </c>
      <c r="T837" s="27">
        <f ca="1">O837*N837</f>
        <v>50600</v>
      </c>
      <c r="U837" s="171"/>
      <c r="V837" s="171"/>
      <c r="X837" s="2" t="str" cm="1">
        <f t="array" aca="1" ref="X837" ca="1">IF(B837="","",IF(MAX(IF(B:B=B837,C:C))=C837,"Y","N"))</f>
        <v>Y</v>
      </c>
      <c r="Y837" s="26"/>
      <c r="Z837" s="172"/>
      <c r="AA837" s="26" t="s">
        <v>3334</v>
      </c>
      <c r="AE837" s="2" t="s">
        <v>7908</v>
      </c>
    </row>
    <row r="838" spans="1:31" hidden="1" x14ac:dyDescent="0.25">
      <c r="A838" s="115">
        <f ca="1">INDEX('1.MetaData'!A:A, MATCH($E838, '1.MetaData'!$B:$B, 0))</f>
        <v>797</v>
      </c>
      <c r="B838" s="245" t="s">
        <v>4434</v>
      </c>
      <c r="C838" s="14">
        <v>1</v>
      </c>
      <c r="D838" s="14" t="s">
        <v>70</v>
      </c>
      <c r="E838" s="1" t="str">
        <f ca="1">VLOOKUP(B838,'2.Tissue'!$B:$D,2,FALSE)</f>
        <v>OG797</v>
      </c>
      <c r="F838" s="80" t="str">
        <f ca="1">IF(C838&gt;1,_xlfn.CONCAT(B838,"_D",C838),_xlfn.CONCAT(B838,"_D"))</f>
        <v>OG797G_D</v>
      </c>
      <c r="G838" s="58" t="str">
        <f ca="1">VLOOKUP($E838,'1.MetaData'!$B:$H,3,FALSE)</f>
        <v>Labroides dimidiatus</v>
      </c>
      <c r="H838" s="58">
        <f ca="1">VLOOKUP($E838,'1.MetaData'!$B:$H,4,FALSE)</f>
        <v>0</v>
      </c>
      <c r="I838" s="194" t="str">
        <f ca="1">VLOOKUP(DNAEXT[[#This Row],[Sample ID]],'2.Tissue'!B:N,13,FALSE)</f>
        <v>Tissue Box 28</v>
      </c>
      <c r="J838" s="45" t="s">
        <v>3374</v>
      </c>
      <c r="K838" s="173">
        <v>45447</v>
      </c>
      <c r="L838" s="168" t="s">
        <v>4422</v>
      </c>
      <c r="M838" s="26" t="s">
        <v>3376</v>
      </c>
      <c r="N838" s="169">
        <v>200</v>
      </c>
      <c r="O838" s="329">
        <v>228</v>
      </c>
      <c r="P838" s="170"/>
      <c r="Q838" s="170"/>
      <c r="R838" s="170"/>
      <c r="S838" s="43">
        <f ca="1">IF(P838="NA", "NA", IF(OR(O838="NA", P838=""), P838, O838/P838))</f>
        <v>0</v>
      </c>
      <c r="T838" s="27">
        <f ca="1">O838*N838</f>
        <v>45600</v>
      </c>
      <c r="U838" s="171"/>
      <c r="V838" s="171"/>
      <c r="X838" s="2" t="str" cm="1">
        <f t="array" aca="1" ref="X838" ca="1">IF(B838="","",IF(MAX(IF(B:B=B838,C:C))=C838,"Y","N"))</f>
        <v>Y</v>
      </c>
      <c r="Y838" s="26"/>
      <c r="Z838" s="172"/>
      <c r="AA838" s="26" t="s">
        <v>3334</v>
      </c>
      <c r="AE838" s="2" t="s">
        <v>7908</v>
      </c>
    </row>
    <row r="839" spans="1:31" hidden="1" x14ac:dyDescent="0.25">
      <c r="A839" s="115">
        <f ca="1">INDEX('1.MetaData'!A:A, MATCH($E839, '1.MetaData'!$B:$B, 0))</f>
        <v>798</v>
      </c>
      <c r="B839" s="245" t="s">
        <v>4435</v>
      </c>
      <c r="C839" s="14">
        <v>1</v>
      </c>
      <c r="D839" s="14" t="s">
        <v>70</v>
      </c>
      <c r="E839" s="1" t="str">
        <f ca="1">VLOOKUP(B839,'2.Tissue'!$B:$D,2,FALSE)</f>
        <v>OG798</v>
      </c>
      <c r="F839" s="80" t="str">
        <f ca="1">IF(C839&gt;1,_xlfn.CONCAT(B839,"_D",C839),_xlfn.CONCAT(B839,"_D"))</f>
        <v>OG798G_D</v>
      </c>
      <c r="G839" s="58" t="str">
        <f ca="1">VLOOKUP($E839,'1.MetaData'!$B:$H,3,FALSE)</f>
        <v>Thalassoma lunare</v>
      </c>
      <c r="H839" s="58">
        <f ca="1">VLOOKUP($E839,'1.MetaData'!$B:$H,4,FALSE)</f>
        <v>0</v>
      </c>
      <c r="I839" s="194" t="str">
        <f ca="1">VLOOKUP(DNAEXT[[#This Row],[Sample ID]],'2.Tissue'!B:N,13,FALSE)</f>
        <v>Tissue Box 28</v>
      </c>
      <c r="J839" s="45" t="s">
        <v>3374</v>
      </c>
      <c r="K839" s="173">
        <v>45447</v>
      </c>
      <c r="L839" s="168" t="s">
        <v>4422</v>
      </c>
      <c r="M839" s="26" t="s">
        <v>3376</v>
      </c>
      <c r="N839" s="169">
        <v>200</v>
      </c>
      <c r="O839" s="329">
        <v>197</v>
      </c>
      <c r="P839" s="170"/>
      <c r="Q839" s="170"/>
      <c r="R839" s="170"/>
      <c r="S839" s="43">
        <f ca="1">IF(P839="NA", "NA", IF(OR(O839="NA", P839=""), P839, O839/P839))</f>
        <v>0</v>
      </c>
      <c r="T839" s="27">
        <f ca="1">O839*N839</f>
        <v>39400</v>
      </c>
      <c r="U839" s="171"/>
      <c r="V839" s="171"/>
      <c r="X839" s="2" t="str" cm="1">
        <f t="array" aca="1" ref="X839" ca="1">IF(B839="","",IF(MAX(IF(B:B=B839,C:C))=C839,"Y","N"))</f>
        <v>Y</v>
      </c>
      <c r="Y839" s="26"/>
      <c r="Z839" s="172"/>
      <c r="AA839" s="26" t="s">
        <v>3334</v>
      </c>
      <c r="AE839" s="2" t="s">
        <v>7908</v>
      </c>
    </row>
    <row r="840" spans="1:31" x14ac:dyDescent="0.25">
      <c r="A840" s="115">
        <f ca="1">INDEX('1.MetaData'!A:A, MATCH($E840, '1.MetaData'!$B:$B, 0))</f>
        <v>779</v>
      </c>
      <c r="B840" s="245" t="s">
        <v>4416</v>
      </c>
      <c r="C840" s="14">
        <v>2</v>
      </c>
      <c r="D840" s="14" t="s">
        <v>70</v>
      </c>
      <c r="E840" s="1" t="str">
        <f ca="1">VLOOKUP(B840,'2.Tissue'!$B:$D,2,FALSE)</f>
        <v>OG779</v>
      </c>
      <c r="F840" s="80" t="str">
        <f ca="1">IF(C840&gt;1,_xlfn.CONCAT(B840,"_D",C840),_xlfn.CONCAT(B840,"_D"))</f>
        <v>OG779G_D2</v>
      </c>
      <c r="G840" s="58" t="str">
        <f ca="1">VLOOKUP($E840,'1.MetaData'!$B:$H,3,FALSE)</f>
        <v>Gymnocranius euanus</v>
      </c>
      <c r="H840" s="58" t="str">
        <f ca="1">VLOOKUP($E840,'1.MetaData'!$B:$H,4,FALSE)</f>
        <v>Japanese sea bream</v>
      </c>
      <c r="I840" s="194" t="str">
        <f ca="1">VLOOKUP(DNAEXT[[#This Row],[Sample ID]],'2.Tissue'!B:N,13,FALSE)</f>
        <v>Tissue Box 27</v>
      </c>
      <c r="J840" s="45" t="s">
        <v>3366</v>
      </c>
      <c r="K840" s="173">
        <v>45594</v>
      </c>
      <c r="L840" s="168" t="s">
        <v>3566</v>
      </c>
      <c r="M840" s="26" t="s">
        <v>3404</v>
      </c>
      <c r="N840" s="169">
        <v>75</v>
      </c>
      <c r="O840" s="329">
        <v>15.5</v>
      </c>
      <c r="P840" s="170" t="s">
        <v>107</v>
      </c>
      <c r="Q840" s="170" t="s">
        <v>107</v>
      </c>
      <c r="R840" s="170" t="s">
        <v>107</v>
      </c>
      <c r="S840" s="43" t="str">
        <f ca="1">IF(P840="NA", "NA", IF(OR(O840="NA", P840=""), P840, O840/P840))</f>
        <v>NA</v>
      </c>
      <c r="T840" s="27">
        <f ca="1">O840*N840</f>
        <v>1162.5</v>
      </c>
      <c r="U840" s="171" t="s">
        <v>3567</v>
      </c>
      <c r="V840" s="171">
        <v>4420</v>
      </c>
      <c r="W840" s="171" t="s">
        <v>3382</v>
      </c>
      <c r="X840" s="2" t="str" cm="1">
        <f t="array" aca="1" ref="X840" ca="1">IF(B840="","",IF(MAX(IF(B:B=B840,C:C))=C840,"Y","N"))</f>
        <v>Y</v>
      </c>
      <c r="Y840" s="26"/>
      <c r="Z840" s="172" t="s">
        <v>4418</v>
      </c>
    </row>
    <row r="841" spans="1:31" x14ac:dyDescent="0.25">
      <c r="A841" s="115">
        <f ca="1">INDEX('1.MetaData'!A:A, MATCH($E841, '1.MetaData'!$B:$B, 0))</f>
        <v>779</v>
      </c>
      <c r="B841" s="245" t="s">
        <v>4416</v>
      </c>
      <c r="C841" s="14">
        <v>1</v>
      </c>
      <c r="D841" s="14" t="s">
        <v>3384</v>
      </c>
      <c r="E841" s="1" t="str">
        <f ca="1">VLOOKUP(B841,'2.Tissue'!$B:$D,2,FALSE)</f>
        <v>OG779</v>
      </c>
      <c r="F841" s="80" t="str">
        <f ca="1">IF(C841&gt;1,_xlfn.CONCAT(B841,"_D",C841),_xlfn.CONCAT(B841,"_D"))</f>
        <v>OG779G_D</v>
      </c>
      <c r="G841" s="58" t="str">
        <f ca="1">VLOOKUP($E841,'1.MetaData'!$B:$H,3,FALSE)</f>
        <v>Gymnocranius euanus</v>
      </c>
      <c r="H841" s="58" t="str">
        <f ca="1">VLOOKUP($E841,'1.MetaData'!$B:$H,4,FALSE)</f>
        <v>Japanese sea bream</v>
      </c>
      <c r="I841" s="194" t="str">
        <f ca="1">VLOOKUP(DNAEXT[[#This Row],[Sample ID]],'2.Tissue'!B:N,13,FALSE)</f>
        <v>Tissue Box 27</v>
      </c>
      <c r="J841" s="45" t="s">
        <v>3366</v>
      </c>
      <c r="K841" s="173">
        <v>45551</v>
      </c>
      <c r="L841" s="168" t="s">
        <v>4410</v>
      </c>
      <c r="M841" s="26" t="s">
        <v>3404</v>
      </c>
      <c r="N841" s="169">
        <v>75</v>
      </c>
      <c r="O841" s="329">
        <v>3.05</v>
      </c>
      <c r="P841" s="170" t="s">
        <v>107</v>
      </c>
      <c r="Q841" s="170" t="s">
        <v>107</v>
      </c>
      <c r="R841" s="170" t="s">
        <v>107</v>
      </c>
      <c r="S841" s="43" t="str">
        <f ca="1">IF(P841="NA", "NA", IF(OR(O841="NA", P841=""), P841, O841/P841))</f>
        <v>NA</v>
      </c>
      <c r="T841" s="27">
        <f ca="1">O841*N841</f>
        <v>228.75</v>
      </c>
      <c r="U841" s="171" t="s">
        <v>4309</v>
      </c>
      <c r="V841" s="171" t="s">
        <v>4417</v>
      </c>
      <c r="W841" s="171" t="s">
        <v>3565</v>
      </c>
      <c r="X841" s="2" t="str" cm="1">
        <f t="array" aca="1" ref="X841" ca="1">IF(B841="","",IF(MAX(IF(B:B=B841,C:C))=C841,"Y","N"))</f>
        <v>N</v>
      </c>
      <c r="Y841" s="26"/>
      <c r="Z841" s="172"/>
    </row>
    <row r="842" spans="1:31" x14ac:dyDescent="0.25">
      <c r="A842" s="115">
        <f ca="1">INDEX('1.MetaData'!A:A, MATCH($E842, '1.MetaData'!$B:$B, 0))</f>
        <v>784</v>
      </c>
      <c r="B842" s="245" t="s">
        <v>4423</v>
      </c>
      <c r="C842" s="14">
        <v>1</v>
      </c>
      <c r="D842" s="14" t="s">
        <v>70</v>
      </c>
      <c r="E842" s="1" t="str">
        <f ca="1">VLOOKUP(B842,'2.Tissue'!$B:$D,2,FALSE)</f>
        <v>OG784</v>
      </c>
      <c r="F842" s="80" t="str">
        <f ca="1">IF(C842&gt;1,_xlfn.CONCAT(B842,"_D",C842),_xlfn.CONCAT(B842,"_D"))</f>
        <v>OG784G_D</v>
      </c>
      <c r="G842" s="58" t="str">
        <f ca="1">VLOOKUP($E842,'1.MetaData'!$B:$H,3,FALSE)</f>
        <v>Prognathodes geminus</v>
      </c>
      <c r="H842" s="58">
        <f ca="1">VLOOKUP($E842,'1.MetaData'!$B:$H,4,FALSE)</f>
        <v>0</v>
      </c>
      <c r="I842" s="194" t="str">
        <f ca="1">VLOOKUP(DNAEXT[[#This Row],[Sample ID]],'2.Tissue'!B:N,13,FALSE)</f>
        <v>Tissue Box 27</v>
      </c>
      <c r="J842" s="45" t="s">
        <v>3366</v>
      </c>
      <c r="K842" s="173">
        <v>45496</v>
      </c>
      <c r="L842" s="168" t="s">
        <v>4401</v>
      </c>
      <c r="M842" s="26" t="s">
        <v>3380</v>
      </c>
      <c r="N842" s="169">
        <v>120</v>
      </c>
      <c r="O842" s="329">
        <v>117</v>
      </c>
      <c r="P842" s="170" t="s">
        <v>107</v>
      </c>
      <c r="Q842" s="170" t="s">
        <v>107</v>
      </c>
      <c r="R842" s="170" t="s">
        <v>107</v>
      </c>
      <c r="S842" s="43" t="str">
        <f ca="1">IF(P842="NA", "NA", IF(OR(O842="NA", P842=""), P842, O842/P842))</f>
        <v>NA</v>
      </c>
      <c r="T842" s="27">
        <f ca="1">O842*N842</f>
        <v>14040</v>
      </c>
      <c r="U842" s="171" t="s">
        <v>4402</v>
      </c>
      <c r="V842" s="171" t="s">
        <v>4424</v>
      </c>
      <c r="W842" s="171" t="s">
        <v>3369</v>
      </c>
      <c r="X842" s="2" t="str" cm="1">
        <f t="array" aca="1" ref="X842" ca="1">IF(B842="","",IF(MAX(IF(B:B=B842,C:C))=C842,"Y","N"))</f>
        <v>Y</v>
      </c>
      <c r="Y842" s="26"/>
      <c r="Z842" s="172"/>
    </row>
    <row r="843" spans="1:31" x14ac:dyDescent="0.25">
      <c r="A843" s="115">
        <f ca="1">INDEX('1.MetaData'!A:A, MATCH($E843, '1.MetaData'!$B:$B, 0))</f>
        <v>785</v>
      </c>
      <c r="B843" s="245" t="s">
        <v>4425</v>
      </c>
      <c r="C843" s="14">
        <v>1</v>
      </c>
      <c r="D843" s="14" t="s">
        <v>70</v>
      </c>
      <c r="E843" s="1" t="str">
        <f ca="1">VLOOKUP(B843,'2.Tissue'!$B:$D,2,FALSE)</f>
        <v>OG785</v>
      </c>
      <c r="F843" s="80" t="str">
        <f ca="1">IF(C843&gt;1,_xlfn.CONCAT(B843,"_D",C843),_xlfn.CONCAT(B843,"_D"))</f>
        <v>OG785G_D</v>
      </c>
      <c r="G843" s="58" t="str">
        <f ca="1">VLOOKUP($E843,'1.MetaData'!$B:$H,3,FALSE)</f>
        <v>Odontanthias borbonius</v>
      </c>
      <c r="H843" s="58">
        <f ca="1">VLOOKUP($E843,'1.MetaData'!$B:$H,4,FALSE)</f>
        <v>0</v>
      </c>
      <c r="I843" s="194" t="str">
        <f ca="1">VLOOKUP(DNAEXT[[#This Row],[Sample ID]],'2.Tissue'!B:N,13,FALSE)</f>
        <v>Tissue Box 28</v>
      </c>
      <c r="J843" s="45" t="s">
        <v>3366</v>
      </c>
      <c r="K843" s="173">
        <v>45505</v>
      </c>
      <c r="L843" s="168" t="s">
        <v>4426</v>
      </c>
      <c r="M843" s="26" t="s">
        <v>3380</v>
      </c>
      <c r="N843" s="169">
        <v>120</v>
      </c>
      <c r="O843" s="329">
        <v>88.4</v>
      </c>
      <c r="P843" s="170" t="s">
        <v>107</v>
      </c>
      <c r="Q843" s="170">
        <v>1.88</v>
      </c>
      <c r="R843" s="170">
        <v>2.1800000000000002</v>
      </c>
      <c r="S843" s="43" t="str">
        <f ca="1">IF(P843="NA", "NA", IF(OR(O843="NA", P843=""), P843, O843/P843))</f>
        <v>NA</v>
      </c>
      <c r="T843" s="27">
        <f ca="1">O843*N843</f>
        <v>10608</v>
      </c>
      <c r="U843" s="171" t="s">
        <v>3536</v>
      </c>
      <c r="V843" s="171">
        <v>14272</v>
      </c>
      <c r="W843" s="171" t="s">
        <v>3369</v>
      </c>
      <c r="X843" s="2" t="str" cm="1">
        <f t="array" aca="1" ref="X843" ca="1">IF(B843="","",IF(MAX(IF(B:B=B843,C:C))=C843,"Y","N"))</f>
        <v>Y</v>
      </c>
      <c r="Y843" s="26"/>
      <c r="Z843" s="172"/>
    </row>
    <row r="844" spans="1:31" x14ac:dyDescent="0.25">
      <c r="A844" s="115">
        <f ca="1">INDEX('1.MetaData'!A:A, MATCH($E844, '1.MetaData'!$B:$B, 0))</f>
        <v>787</v>
      </c>
      <c r="B844" s="245" t="s">
        <v>4427</v>
      </c>
      <c r="C844" s="14">
        <v>1</v>
      </c>
      <c r="D844" s="14" t="s">
        <v>70</v>
      </c>
      <c r="E844" s="1" t="str">
        <f ca="1">VLOOKUP(B844,'2.Tissue'!$B:$D,2,FALSE)</f>
        <v>OG787</v>
      </c>
      <c r="F844" s="80" t="str">
        <f ca="1">IF(C844&gt;1,_xlfn.CONCAT(B844,"_D",C844),_xlfn.CONCAT(B844,"_D"))</f>
        <v>OG787G_D</v>
      </c>
      <c r="G844" s="58" t="str">
        <f ca="1">VLOOKUP($E844,'1.MetaData'!$B:$H,3,FALSE)</f>
        <v>Centropyge heraldi</v>
      </c>
      <c r="H844" s="58">
        <f ca="1">VLOOKUP($E844,'1.MetaData'!$B:$H,4,FALSE)</f>
        <v>0</v>
      </c>
      <c r="I844" s="194" t="str">
        <f ca="1">VLOOKUP(DNAEXT[[#This Row],[Sample ID]],'2.Tissue'!B:N,13,FALSE)</f>
        <v>Tissue Box 28</v>
      </c>
      <c r="J844" s="45" t="s">
        <v>3366</v>
      </c>
      <c r="K844" s="173">
        <v>45496</v>
      </c>
      <c r="L844" s="168" t="s">
        <v>4401</v>
      </c>
      <c r="M844" s="26" t="s">
        <v>3380</v>
      </c>
      <c r="N844" s="169">
        <v>120</v>
      </c>
      <c r="O844" s="170">
        <v>160</v>
      </c>
      <c r="P844" s="170" t="s">
        <v>107</v>
      </c>
      <c r="Q844" s="170" t="s">
        <v>107</v>
      </c>
      <c r="R844" s="170" t="s">
        <v>107</v>
      </c>
      <c r="S844" s="43" t="str">
        <f ca="1">IF(P844="NA", "NA", IF(OR(O844="NA", P844=""), P844, O844/P844))</f>
        <v>NA</v>
      </c>
      <c r="T844" s="27">
        <f ca="1">O844*N844</f>
        <v>19200</v>
      </c>
      <c r="U844" s="171" t="s">
        <v>4402</v>
      </c>
      <c r="V844" s="171" t="s">
        <v>4428</v>
      </c>
      <c r="W844" s="171" t="s">
        <v>3369</v>
      </c>
      <c r="X844" s="2" t="str" cm="1">
        <f t="array" aca="1" ref="X844" ca="1">IF(B844="","",IF(MAX(IF(B:B=B844,C:C))=C844,"Y","N"))</f>
        <v>Y</v>
      </c>
      <c r="Y844" s="26"/>
      <c r="Z844" s="172"/>
    </row>
    <row r="845" spans="1:31" x14ac:dyDescent="0.25">
      <c r="A845" s="115">
        <f ca="1">INDEX('1.MetaData'!A:A, MATCH($E845, '1.MetaData'!$B:$B, 0))</f>
        <v>788</v>
      </c>
      <c r="B845" s="245" t="s">
        <v>4429</v>
      </c>
      <c r="C845" s="14">
        <v>1</v>
      </c>
      <c r="D845" s="14" t="s">
        <v>70</v>
      </c>
      <c r="E845" s="1" t="str">
        <f ca="1">VLOOKUP(B845,'2.Tissue'!$B:$D,2,FALSE)</f>
        <v>OG788</v>
      </c>
      <c r="F845" s="80" t="str">
        <f ca="1">IF(C845&gt;1,_xlfn.CONCAT(B845,"_D",C845),_xlfn.CONCAT(B845,"_D"))</f>
        <v>OG788G_D</v>
      </c>
      <c r="G845" s="58" t="str">
        <f ca="1">VLOOKUP($E845,'1.MetaData'!$B:$H,3,FALSE)</f>
        <v>Centropyge bispinosa</v>
      </c>
      <c r="H845" s="58">
        <f ca="1">VLOOKUP($E845,'1.MetaData'!$B:$H,4,FALSE)</f>
        <v>0</v>
      </c>
      <c r="I845" s="194" t="str">
        <f ca="1">VLOOKUP(DNAEXT[[#This Row],[Sample ID]],'2.Tissue'!B:N,13,FALSE)</f>
        <v>Tissue Box 28</v>
      </c>
      <c r="J845" s="45" t="s">
        <v>3366</v>
      </c>
      <c r="K845" s="173">
        <v>45496</v>
      </c>
      <c r="L845" s="168" t="s">
        <v>4401</v>
      </c>
      <c r="M845" s="26" t="s">
        <v>3380</v>
      </c>
      <c r="N845" s="169">
        <v>120</v>
      </c>
      <c r="O845" s="170">
        <v>156</v>
      </c>
      <c r="P845" s="170" t="s">
        <v>107</v>
      </c>
      <c r="Q845" s="170" t="s">
        <v>107</v>
      </c>
      <c r="R845" s="170" t="s">
        <v>107</v>
      </c>
      <c r="S845" s="43" t="str">
        <f ca="1">IF(P845="NA", "NA", IF(OR(O845="NA", P845=""), P845, O845/P845))</f>
        <v>NA</v>
      </c>
      <c r="T845" s="27">
        <f ca="1">O845*N845</f>
        <v>18720</v>
      </c>
      <c r="U845" s="171" t="s">
        <v>4402</v>
      </c>
      <c r="V845" s="171" t="s">
        <v>4430</v>
      </c>
      <c r="W845" s="171" t="s">
        <v>3369</v>
      </c>
      <c r="X845" s="2" t="str" cm="1">
        <f t="array" aca="1" ref="X845" ca="1">IF(B845="","",IF(MAX(IF(B:B=B845,C:C))=C845,"Y","N"))</f>
        <v>Y</v>
      </c>
      <c r="Y845" s="26"/>
      <c r="Z845" s="172"/>
    </row>
    <row r="846" spans="1:31" x14ac:dyDescent="0.25">
      <c r="A846" s="115">
        <f ca="1">INDEX('1.MetaData'!A:A, MATCH($E846, '1.MetaData'!$B:$B, 0))</f>
        <v>799</v>
      </c>
      <c r="B846" s="245" t="s">
        <v>4436</v>
      </c>
      <c r="C846" s="14">
        <v>2</v>
      </c>
      <c r="D846" s="14" t="s">
        <v>70</v>
      </c>
      <c r="E846" s="1" t="str">
        <f ca="1">VLOOKUP(B846,'2.Tissue'!$B:$D,2,FALSE)</f>
        <v>OG799</v>
      </c>
      <c r="F846" s="80" t="str">
        <f ca="1">IF(C846&gt;1,_xlfn.CONCAT(B846,"_D",C846),_xlfn.CONCAT(B846,"_D"))</f>
        <v>OG799H_D2</v>
      </c>
      <c r="G846" s="58" t="str">
        <f ca="1">VLOOKUP($E846,'1.MetaData'!$B:$H,3,FALSE)</f>
        <v>Tosanoides bennetti</v>
      </c>
      <c r="H846" s="58">
        <f ca="1">VLOOKUP($E846,'1.MetaData'!$B:$H,4,FALSE)</f>
        <v>0</v>
      </c>
      <c r="I846" s="194" t="str">
        <f ca="1">VLOOKUP(DNAEXT[[#This Row],[Sample ID]],'2.Tissue'!B:N,13,FALSE)</f>
        <v>Tissue Box 28</v>
      </c>
      <c r="J846" s="45" t="s">
        <v>3366</v>
      </c>
      <c r="K846" s="173">
        <v>45551</v>
      </c>
      <c r="L846" s="168" t="s">
        <v>4410</v>
      </c>
      <c r="M846" s="26" t="s">
        <v>3404</v>
      </c>
      <c r="N846" s="169">
        <v>75</v>
      </c>
      <c r="O846" s="329">
        <v>86</v>
      </c>
      <c r="P846" s="170" t="s">
        <v>107</v>
      </c>
      <c r="Q846" s="170" t="s">
        <v>107</v>
      </c>
      <c r="R846" s="170" t="s">
        <v>107</v>
      </c>
      <c r="S846" s="43" t="str">
        <f ca="1">IF(P846="NA", "NA", IF(OR(O846="NA", P846=""), P846, O846/P846))</f>
        <v>NA</v>
      </c>
      <c r="T846" s="27">
        <f ca="1">O846*N846</f>
        <v>6450</v>
      </c>
      <c r="U846" s="171" t="s">
        <v>4309</v>
      </c>
      <c r="V846" s="171" t="s">
        <v>4438</v>
      </c>
      <c r="W846" s="171" t="s">
        <v>3470</v>
      </c>
      <c r="X846" s="2" t="str" cm="1">
        <f t="array" aca="1" ref="X846" ca="1">IF(B846="","",IF(MAX(IF(B:B=B846,C:C))=C846,"Y","N"))</f>
        <v>Y</v>
      </c>
      <c r="Y846" s="26"/>
      <c r="Z846" s="172"/>
    </row>
    <row r="847" spans="1:31" x14ac:dyDescent="0.25">
      <c r="A847" s="115">
        <f ca="1">INDEX('1.MetaData'!A:A, MATCH($E847, '1.MetaData'!$B:$B, 0))</f>
        <v>799</v>
      </c>
      <c r="B847" s="245" t="s">
        <v>4436</v>
      </c>
      <c r="C847" s="14">
        <v>1</v>
      </c>
      <c r="D847" s="14" t="s">
        <v>70</v>
      </c>
      <c r="E847" s="1" t="str">
        <f ca="1">VLOOKUP(B847,'2.Tissue'!$B:$D,2,FALSE)</f>
        <v>OG799</v>
      </c>
      <c r="F847" s="80" t="str">
        <f ca="1">IF(C847&gt;1,_xlfn.CONCAT(B847,"_D",C847),_xlfn.CONCAT(B847,"_D"))</f>
        <v>OG799H_D</v>
      </c>
      <c r="G847" s="58" t="str">
        <f ca="1">VLOOKUP($E847,'1.MetaData'!$B:$H,3,FALSE)</f>
        <v>Tosanoides bennetti</v>
      </c>
      <c r="H847" s="58">
        <f ca="1">VLOOKUP($E847,'1.MetaData'!$B:$H,4,FALSE)</f>
        <v>0</v>
      </c>
      <c r="I847" s="194" t="str">
        <f ca="1">VLOOKUP(DNAEXT[[#This Row],[Sample ID]],'2.Tissue'!B:N,13,FALSE)</f>
        <v>Tissue Box 28</v>
      </c>
      <c r="J847" s="45" t="s">
        <v>3366</v>
      </c>
      <c r="K847" s="173">
        <v>45505</v>
      </c>
      <c r="L847" s="168" t="s">
        <v>4426</v>
      </c>
      <c r="M847" s="26" t="s">
        <v>3404</v>
      </c>
      <c r="N847" s="169">
        <v>75</v>
      </c>
      <c r="O847" s="329">
        <v>22.2</v>
      </c>
      <c r="P847" s="170">
        <v>23.1</v>
      </c>
      <c r="Q847" s="170">
        <v>1.83</v>
      </c>
      <c r="R847" s="170">
        <v>1.1499999999999999</v>
      </c>
      <c r="S847" s="43">
        <f ca="1">IF(P847="NA", "NA", IF(OR(O847="NA", P847=""), P847, O847/P847))</f>
        <v>0.96103896103896091</v>
      </c>
      <c r="T847" s="27">
        <f ca="1">O847*N847</f>
        <v>1665</v>
      </c>
      <c r="U847" s="171" t="s">
        <v>3527</v>
      </c>
      <c r="V847" s="171">
        <v>9649</v>
      </c>
      <c r="W847" s="171" t="s">
        <v>3369</v>
      </c>
      <c r="X847" s="2" t="str" cm="1">
        <f t="array" aca="1" ref="X847" ca="1">IF(B847="","",IF(MAX(IF(B:B=B847,C:C))=C847,"Y","N"))</f>
        <v>N</v>
      </c>
      <c r="Y847" s="26"/>
      <c r="Z847" s="172" t="s">
        <v>4437</v>
      </c>
    </row>
    <row r="848" spans="1:31" x14ac:dyDescent="0.25">
      <c r="A848" s="115">
        <f ca="1">INDEX('1.MetaData'!A:A, MATCH($E848, '1.MetaData'!$B:$B, 0))</f>
        <v>800</v>
      </c>
      <c r="B848" s="245" t="s">
        <v>4439</v>
      </c>
      <c r="C848" s="14">
        <v>1</v>
      </c>
      <c r="D848" s="14" t="s">
        <v>70</v>
      </c>
      <c r="E848" s="1" t="str">
        <f ca="1">VLOOKUP(B848,'2.Tissue'!$B:$D,2,FALSE)</f>
        <v>OG800</v>
      </c>
      <c r="F848" s="80" t="str">
        <f ca="1">IF(C848&gt;1,_xlfn.CONCAT(B848,"_D",C848),_xlfn.CONCAT(B848,"_D"))</f>
        <v>OG800H_D</v>
      </c>
      <c r="G848" s="58" t="str">
        <f ca="1">VLOOKUP($E848,'1.MetaData'!$B:$H,3,FALSE)</f>
        <v>Terelabrus rubrovittatus</v>
      </c>
      <c r="H848" s="58">
        <f ca="1">VLOOKUP($E848,'1.MetaData'!$B:$H,4,FALSE)</f>
        <v>0</v>
      </c>
      <c r="I848" s="194" t="str">
        <f ca="1">VLOOKUP(DNAEXT[[#This Row],[Sample ID]],'2.Tissue'!B:N,13,FALSE)</f>
        <v>Tissue Box 28</v>
      </c>
      <c r="J848" s="45" t="s">
        <v>3366</v>
      </c>
      <c r="K848" s="173">
        <v>45505</v>
      </c>
      <c r="L848" s="168" t="s">
        <v>4426</v>
      </c>
      <c r="M848" s="26" t="s">
        <v>3380</v>
      </c>
      <c r="N848" s="169">
        <v>120</v>
      </c>
      <c r="O848" s="329">
        <v>124</v>
      </c>
      <c r="P848" s="170" t="s">
        <v>107</v>
      </c>
      <c r="Q848" s="170">
        <v>1.88</v>
      </c>
      <c r="R848" s="170">
        <v>2.0499999999999998</v>
      </c>
      <c r="S848" s="43" t="str">
        <f ca="1">IF(P848="NA", "NA", IF(OR(O848="NA", P848=""), P848, O848/P848))</f>
        <v>NA</v>
      </c>
      <c r="T848" s="27">
        <f ca="1">O848*N848</f>
        <v>14880</v>
      </c>
      <c r="U848" s="171" t="s">
        <v>3536</v>
      </c>
      <c r="V848" s="171">
        <v>13323</v>
      </c>
      <c r="W848" s="171" t="s">
        <v>3369</v>
      </c>
      <c r="X848" s="2" t="str" cm="1">
        <f t="array" aca="1" ref="X848" ca="1">IF(B848="","",IF(MAX(IF(B:B=B848,C:C))=C848,"Y","N"))</f>
        <v>Y</v>
      </c>
      <c r="Y848" s="26"/>
      <c r="Z848" s="172"/>
    </row>
    <row r="849" spans="1:31" x14ac:dyDescent="0.25">
      <c r="A849" s="115">
        <f ca="1">INDEX('1.MetaData'!A:A, MATCH($E849, '1.MetaData'!$B:$B, 0))</f>
        <v>803</v>
      </c>
      <c r="B849" s="245" t="s">
        <v>4440</v>
      </c>
      <c r="C849" s="14">
        <v>1</v>
      </c>
      <c r="D849" s="14" t="s">
        <v>70</v>
      </c>
      <c r="E849" s="1" t="str">
        <f ca="1">VLOOKUP(B849,'2.Tissue'!$B:$D,2,FALSE)</f>
        <v>OG803</v>
      </c>
      <c r="F849" s="80" t="str">
        <f ca="1">IF(C849&gt;1,_xlfn.CONCAT(B849,"_D",C849),_xlfn.CONCAT(B849,"_D"))</f>
        <v>OG803G_D</v>
      </c>
      <c r="G849" s="58" t="str">
        <f ca="1">VLOOKUP($E849,'1.MetaData'!$B:$H,3,FALSE)</f>
        <v>Bodianus paraleucosticticus</v>
      </c>
      <c r="H849" s="58">
        <f ca="1">VLOOKUP($E849,'1.MetaData'!$B:$H,4,FALSE)</f>
        <v>0</v>
      </c>
      <c r="I849" s="194" t="str">
        <f ca="1">VLOOKUP(DNAEXT[[#This Row],[Sample ID]],'2.Tissue'!B:N,13,FALSE)</f>
        <v>Tissue Box 28</v>
      </c>
      <c r="J849" s="45" t="s">
        <v>3366</v>
      </c>
      <c r="K849" s="173">
        <v>45505</v>
      </c>
      <c r="L849" s="168" t="s">
        <v>4426</v>
      </c>
      <c r="M849" s="26" t="s">
        <v>3380</v>
      </c>
      <c r="N849" s="169">
        <v>240</v>
      </c>
      <c r="O849" s="329">
        <v>156</v>
      </c>
      <c r="P849" s="170" t="s">
        <v>107</v>
      </c>
      <c r="Q849" s="170">
        <v>1.84</v>
      </c>
      <c r="R849" s="170">
        <v>2.2000000000000002</v>
      </c>
      <c r="S849" s="43" t="str">
        <f ca="1">IF(P849="NA", "NA", IF(OR(O849="NA", P849=""), P849, O849/P849))</f>
        <v>NA</v>
      </c>
      <c r="T849" s="27">
        <f ca="1">O849*N849</f>
        <v>37440</v>
      </c>
      <c r="U849" s="171" t="s">
        <v>3536</v>
      </c>
      <c r="V849" s="171">
        <v>12849</v>
      </c>
      <c r="W849" s="171" t="s">
        <v>3369</v>
      </c>
      <c r="X849" s="2" t="str" cm="1">
        <f t="array" aca="1" ref="X849" ca="1">IF(B849="","",IF(MAX(IF(B:B=B849,C:C))=C849,"Y","N"))</f>
        <v>Y</v>
      </c>
      <c r="Y849" s="26"/>
      <c r="Z849" s="172"/>
    </row>
    <row r="850" spans="1:31" hidden="1" x14ac:dyDescent="0.25">
      <c r="A850" s="115">
        <f ca="1">INDEX('1.MetaData'!A:A, MATCH($E850, '1.MetaData'!$B:$B, 0))</f>
        <v>809</v>
      </c>
      <c r="B850" s="245" t="s">
        <v>4452</v>
      </c>
      <c r="C850" s="14">
        <v>1</v>
      </c>
      <c r="D850" s="14" t="s">
        <v>70</v>
      </c>
      <c r="E850" s="1" t="str">
        <f ca="1">VLOOKUP(B850,'2.Tissue'!$B:$D,2,FALSE)</f>
        <v>OG809</v>
      </c>
      <c r="F850" s="80" t="str">
        <f ca="1">IF(C850&gt;1,_xlfn.CONCAT(B850,"_D",C850),_xlfn.CONCAT(B850,"_D"))</f>
        <v>OG809G_D</v>
      </c>
      <c r="G850" s="58" t="str">
        <f ca="1">VLOOKUP($E850,'1.MetaData'!$B:$H,3,FALSE)</f>
        <v>Nemateleotris magnifica</v>
      </c>
      <c r="H850" s="58">
        <f ca="1">VLOOKUP($E850,'1.MetaData'!$B:$H,4,FALSE)</f>
        <v>0</v>
      </c>
      <c r="I850" s="194" t="str">
        <f ca="1">VLOOKUP(DNAEXT[[#This Row],[Sample ID]],'2.Tissue'!B:N,13,FALSE)</f>
        <v>Tissue Box 29</v>
      </c>
      <c r="J850" s="45" t="s">
        <v>3374</v>
      </c>
      <c r="K850" s="173">
        <v>45447</v>
      </c>
      <c r="L850" s="168" t="s">
        <v>4422</v>
      </c>
      <c r="M850" s="26" t="s">
        <v>3376</v>
      </c>
      <c r="N850" s="169">
        <v>200</v>
      </c>
      <c r="O850" s="170">
        <v>147</v>
      </c>
      <c r="P850" s="170"/>
      <c r="Q850" s="170"/>
      <c r="R850" s="170"/>
      <c r="S850" s="43">
        <f ca="1">IF(P850="NA", "NA", IF(OR(O850="NA", P850=""), P850, O850/P850))</f>
        <v>0</v>
      </c>
      <c r="T850" s="27">
        <f ca="1">O850*N850</f>
        <v>29400</v>
      </c>
      <c r="U850" s="171"/>
      <c r="V850" s="171"/>
      <c r="X850" s="2" t="str" cm="1">
        <f t="array" aca="1" ref="X850" ca="1">IF(B850="","",IF(MAX(IF(B:B=B850,C:C))=C850,"Y","N"))</f>
        <v>Y</v>
      </c>
      <c r="Y850" s="26"/>
      <c r="Z850" s="172"/>
      <c r="AA850" s="26" t="s">
        <v>3334</v>
      </c>
      <c r="AE850" s="2" t="s">
        <v>7908</v>
      </c>
    </row>
    <row r="851" spans="1:31" x14ac:dyDescent="0.25">
      <c r="A851" s="115">
        <f ca="1">INDEX('1.MetaData'!A:A, MATCH($E851, '1.MetaData'!$B:$B, 0))</f>
        <v>807</v>
      </c>
      <c r="B851" s="245" t="s">
        <v>4441</v>
      </c>
      <c r="C851" s="14">
        <v>1</v>
      </c>
      <c r="D851" s="14" t="s">
        <v>3384</v>
      </c>
      <c r="E851" s="1" t="str">
        <f ca="1">VLOOKUP(B851,'2.Tissue'!$B:$D,2,FALSE)</f>
        <v>OG807</v>
      </c>
      <c r="F851" s="80" t="str">
        <f ca="1">IF(C851&gt;1,_xlfn.CONCAT(B851,"_D",C851),_xlfn.CONCAT(B851,"_D"))</f>
        <v>OG807G_D</v>
      </c>
      <c r="G851" s="58" t="str">
        <f ca="1">VLOOKUP($E851,'1.MetaData'!$B:$H,3,FALSE)</f>
        <v>Monotaxis grandoculis</v>
      </c>
      <c r="H851" s="58" t="str">
        <f ca="1">VLOOKUP($E851,'1.MetaData'!$B:$H,4,FALSE)</f>
        <v>Bigeye Seabream</v>
      </c>
      <c r="I851" s="194" t="str">
        <f ca="1">VLOOKUP(DNAEXT[[#This Row],[Sample ID]],'2.Tissue'!B:N,13,FALSE)</f>
        <v>Tissue Box 29</v>
      </c>
      <c r="J851" s="45" t="s">
        <v>3366</v>
      </c>
      <c r="K851" s="173">
        <v>45551</v>
      </c>
      <c r="L851" s="168" t="s">
        <v>4410</v>
      </c>
      <c r="M851" s="26" t="s">
        <v>3404</v>
      </c>
      <c r="N851" s="169">
        <v>75</v>
      </c>
      <c r="O851" s="329">
        <v>83.1</v>
      </c>
      <c r="P851" s="170" t="s">
        <v>107</v>
      </c>
      <c r="Q851" s="170" t="s">
        <v>107</v>
      </c>
      <c r="R851" s="170" t="s">
        <v>107</v>
      </c>
      <c r="S851" s="43" t="str">
        <f ca="1">IF(P851="NA", "NA", IF(OR(O851="NA", P851=""), P851, O851/P851))</f>
        <v>NA</v>
      </c>
      <c r="T851" s="27">
        <f ca="1">O851*N851</f>
        <v>6232.5</v>
      </c>
      <c r="U851" s="171" t="s">
        <v>4309</v>
      </c>
      <c r="V851" s="171">
        <v>10794</v>
      </c>
      <c r="W851" s="171" t="s">
        <v>3470</v>
      </c>
      <c r="X851" s="2" t="str" cm="1">
        <f t="array" aca="1" ref="X851" ca="1">IF(B851="","",IF(MAX(IF(B:B=B851,C:C))=C851,"Y","N"))</f>
        <v>Y</v>
      </c>
      <c r="Y851" s="26"/>
      <c r="Z851" s="172" t="s">
        <v>4442</v>
      </c>
    </row>
    <row r="852" spans="1:31" x14ac:dyDescent="0.25">
      <c r="A852" s="115">
        <f ca="1">INDEX('1.MetaData'!A:A, MATCH($E852, '1.MetaData'!$B:$B, 0))</f>
        <v>807</v>
      </c>
      <c r="B852" s="245" t="s">
        <v>4449</v>
      </c>
      <c r="C852" s="14">
        <v>1</v>
      </c>
      <c r="D852" s="14" t="s">
        <v>3384</v>
      </c>
      <c r="E852" s="1" t="str">
        <f ca="1">VLOOKUP(B852,'2.Tissue'!$B:$D,2,FALSE)</f>
        <v>OG807</v>
      </c>
      <c r="F852" s="80" t="str">
        <f ca="1">IF(C852&gt;1,_xlfn.CONCAT(B852,"_D",C852),_xlfn.CONCAT(B852,"_D"))</f>
        <v>OG807G2_D</v>
      </c>
      <c r="G852" s="58" t="str">
        <f ca="1">VLOOKUP($E852,'1.MetaData'!$B:$H,3,FALSE)</f>
        <v>Monotaxis grandoculis</v>
      </c>
      <c r="H852" s="58" t="str">
        <f ca="1">VLOOKUP($E852,'1.MetaData'!$B:$H,4,FALSE)</f>
        <v>Bigeye Seabream</v>
      </c>
      <c r="I852" s="194" t="str">
        <f ca="1">VLOOKUP(DNAEXT[[#This Row],[Sample ID]],'2.Tissue'!B:N,13,FALSE)</f>
        <v>Tissue Box 29</v>
      </c>
      <c r="J852" s="45" t="s">
        <v>3366</v>
      </c>
      <c r="K852" s="173">
        <v>45594</v>
      </c>
      <c r="L852" s="168" t="s">
        <v>3566</v>
      </c>
      <c r="M852" s="26" t="s">
        <v>3404</v>
      </c>
      <c r="N852" s="169">
        <v>75</v>
      </c>
      <c r="O852" s="170">
        <v>20.399999999999999</v>
      </c>
      <c r="P852" s="170" t="s">
        <v>107</v>
      </c>
      <c r="Q852" s="170" t="s">
        <v>107</v>
      </c>
      <c r="R852" s="170" t="s">
        <v>107</v>
      </c>
      <c r="S852" s="43" t="str">
        <f ca="1">IF(P852="NA", "NA", IF(OR(O852="NA", P852=""), P852, O852/P852))</f>
        <v>NA</v>
      </c>
      <c r="T852" s="27">
        <f ca="1">O852*N852</f>
        <v>1530</v>
      </c>
      <c r="U852" s="171" t="s">
        <v>3567</v>
      </c>
      <c r="V852" s="171">
        <v>4103</v>
      </c>
      <c r="W852" s="171" t="s">
        <v>3382</v>
      </c>
      <c r="X852" s="2" t="str" cm="1">
        <f t="array" aca="1" ref="X852" ca="1">IF(B852="","",IF(MAX(IF(B:B=B852,C:C))=C852,"Y","N"))</f>
        <v>Y</v>
      </c>
      <c r="Y852" s="26"/>
      <c r="Z852" s="172" t="s">
        <v>4450</v>
      </c>
    </row>
    <row r="853" spans="1:31" hidden="1" x14ac:dyDescent="0.25">
      <c r="A853" s="115">
        <f ca="1">INDEX('1.MetaData'!A:A, MATCH($E853, '1.MetaData'!$B:$B, 0))</f>
        <v>812</v>
      </c>
      <c r="B853" s="245" t="s">
        <v>4456</v>
      </c>
      <c r="C853" s="14">
        <v>1</v>
      </c>
      <c r="D853" s="14" t="s">
        <v>70</v>
      </c>
      <c r="E853" s="1" t="str">
        <f ca="1">VLOOKUP(B853,'2.Tissue'!$B:$D,2,FALSE)</f>
        <v>OG812</v>
      </c>
      <c r="F853" s="80" t="str">
        <f ca="1">IF(C853&gt;1,_xlfn.CONCAT(B853,"_D",C853),_xlfn.CONCAT(B853,"_D"))</f>
        <v>OG812G_D</v>
      </c>
      <c r="G853" s="58" t="str">
        <f ca="1">VLOOKUP($E853,'1.MetaData'!$B:$H,3,FALSE)</f>
        <v>Chromis sp.  (gold silver)</v>
      </c>
      <c r="H853" s="58">
        <f ca="1">VLOOKUP($E853,'1.MetaData'!$B:$H,4,FALSE)</f>
        <v>0</v>
      </c>
      <c r="I853" s="194" t="str">
        <f ca="1">VLOOKUP(DNAEXT[[#This Row],[Sample ID]],'2.Tissue'!B:N,13,FALSE)</f>
        <v>Tissue Box 29</v>
      </c>
      <c r="J853" s="45" t="s">
        <v>3374</v>
      </c>
      <c r="K853" s="173">
        <v>45447</v>
      </c>
      <c r="L853" s="168" t="s">
        <v>4422</v>
      </c>
      <c r="M853" s="26" t="s">
        <v>3376</v>
      </c>
      <c r="N853" s="169">
        <v>200</v>
      </c>
      <c r="O853" s="170">
        <v>288</v>
      </c>
      <c r="P853" s="170"/>
      <c r="Q853" s="170"/>
      <c r="R853" s="170"/>
      <c r="S853" s="43">
        <f ca="1">IF(P853="NA", "NA", IF(OR(O853="NA", P853=""), P853, O853/P853))</f>
        <v>0</v>
      </c>
      <c r="T853" s="27">
        <f ca="1">O853*N853</f>
        <v>57600</v>
      </c>
      <c r="U853" s="171"/>
      <c r="V853" s="171"/>
      <c r="X853" s="2" t="str" cm="1">
        <f t="array" aca="1" ref="X853" ca="1">IF(B853="","",IF(MAX(IF(B:B=B853,C:C))=C853,"Y","N"))</f>
        <v>Y</v>
      </c>
      <c r="Y853" s="26"/>
      <c r="Z853" s="172"/>
      <c r="AA853" s="26" t="s">
        <v>3334</v>
      </c>
      <c r="AE853" s="2" t="s">
        <v>7908</v>
      </c>
    </row>
    <row r="854" spans="1:31" hidden="1" x14ac:dyDescent="0.25">
      <c r="A854" s="115">
        <f ca="1">INDEX('1.MetaData'!A:A, MATCH($E854, '1.MetaData'!$B:$B, 0))</f>
        <v>814</v>
      </c>
      <c r="B854" s="245" t="s">
        <v>4457</v>
      </c>
      <c r="C854" s="14">
        <v>1</v>
      </c>
      <c r="D854" s="14" t="s">
        <v>70</v>
      </c>
      <c r="E854" s="245" t="str">
        <f ca="1">VLOOKUP(B854,'2.Tissue'!$B:$D,2,FALSE)</f>
        <v>OG814</v>
      </c>
      <c r="F854" s="80" t="str">
        <f ca="1">IF(C854&gt;1,_xlfn.CONCAT(B854,"_D",C854),_xlfn.CONCAT(B854,"_D"))</f>
        <v>OG814G_D</v>
      </c>
      <c r="G854" s="7" t="str">
        <f ca="1">VLOOKUP($E854,'1.MetaData'!$B:$H,3,FALSE)</f>
        <v>Chromis sp.  (gold silver)</v>
      </c>
      <c r="H854" s="7">
        <f ca="1">VLOOKUP($E854,'1.MetaData'!$B:$H,4,FALSE)</f>
        <v>0</v>
      </c>
      <c r="I854" s="194" t="str">
        <f ca="1">VLOOKUP(DNAEXT[[#This Row],[Sample ID]],'2.Tissue'!B:N,13,FALSE)</f>
        <v>Tissue Box 29</v>
      </c>
      <c r="J854" s="45" t="s">
        <v>3374</v>
      </c>
      <c r="K854" s="173">
        <v>45454</v>
      </c>
      <c r="L854" s="168" t="s">
        <v>4458</v>
      </c>
      <c r="M854" s="26" t="s">
        <v>3376</v>
      </c>
      <c r="N854" s="169">
        <v>200</v>
      </c>
      <c r="O854" s="170">
        <v>193</v>
      </c>
      <c r="P854" s="170"/>
      <c r="Q854" s="170"/>
      <c r="R854" s="170"/>
      <c r="S854" s="43">
        <f ca="1">IF(P854="NA", "NA", IF(OR(O854="NA", P854=""), P854, O854/P854))</f>
        <v>0</v>
      </c>
      <c r="T854" s="27">
        <f ca="1">O854*N854</f>
        <v>38600</v>
      </c>
      <c r="U854" s="171"/>
      <c r="V854" s="171"/>
      <c r="X854" s="2" t="str" cm="1">
        <f t="array" aca="1" ref="X854" ca="1">IF(B854="","",IF(MAX(IF(B:B=B854,C:C))=C854,"Y","N"))</f>
        <v>Y</v>
      </c>
      <c r="Y854" s="26"/>
      <c r="Z854" s="172"/>
      <c r="AA854" s="26" t="s">
        <v>3334</v>
      </c>
      <c r="AE854" s="2" t="s">
        <v>7908</v>
      </c>
    </row>
    <row r="855" spans="1:31" hidden="1" x14ac:dyDescent="0.25">
      <c r="A855" s="115">
        <f ca="1">INDEX('1.MetaData'!A:A, MATCH($E855, '1.MetaData'!$B:$B, 0))</f>
        <v>816</v>
      </c>
      <c r="B855" s="245" t="s">
        <v>4459</v>
      </c>
      <c r="C855" s="14">
        <v>1</v>
      </c>
      <c r="D855" s="14" t="s">
        <v>70</v>
      </c>
      <c r="E855" s="245" t="str">
        <f ca="1">VLOOKUP(B855,'2.Tissue'!$B:$D,2,FALSE)</f>
        <v>OG816</v>
      </c>
      <c r="F855" s="80" t="str">
        <f ca="1">IF(C855&gt;1,_xlfn.CONCAT(B855,"_D",C855),_xlfn.CONCAT(B855,"_D"))</f>
        <v>OG816G_D</v>
      </c>
      <c r="G855" s="7" t="str">
        <f ca="1">VLOOKUP($E855,'1.MetaData'!$B:$H,3,FALSE)</f>
        <v>Chromis sp. (gray)</v>
      </c>
      <c r="H855" s="7">
        <f ca="1">VLOOKUP($E855,'1.MetaData'!$B:$H,4,FALSE)</f>
        <v>0</v>
      </c>
      <c r="I855" s="194" t="str">
        <f ca="1">VLOOKUP(DNAEXT[[#This Row],[Sample ID]],'2.Tissue'!B:N,13,FALSE)</f>
        <v>Tissue Box 29</v>
      </c>
      <c r="J855" s="45" t="s">
        <v>3374</v>
      </c>
      <c r="K855" s="173">
        <v>45454</v>
      </c>
      <c r="L855" s="168" t="s">
        <v>4458</v>
      </c>
      <c r="M855" s="26" t="s">
        <v>3376</v>
      </c>
      <c r="N855" s="169">
        <v>200</v>
      </c>
      <c r="O855" s="170">
        <v>112</v>
      </c>
      <c r="P855" s="170"/>
      <c r="Q855" s="170"/>
      <c r="R855" s="170"/>
      <c r="S855" s="43">
        <f ca="1">IF(P855="NA", "NA", IF(OR(O855="NA", P855=""), P855, O855/P855))</f>
        <v>0</v>
      </c>
      <c r="T855" s="27">
        <f ca="1">O855*N855</f>
        <v>22400</v>
      </c>
      <c r="U855" s="171"/>
      <c r="V855" s="171"/>
      <c r="X855" s="2" t="str" cm="1">
        <f t="array" aca="1" ref="X855" ca="1">IF(B855="","",IF(MAX(IF(B:B=B855,C:C))=C855,"Y","N"))</f>
        <v>Y</v>
      </c>
      <c r="Y855" s="26"/>
      <c r="Z855" s="172"/>
      <c r="AA855" s="26" t="s">
        <v>3334</v>
      </c>
      <c r="AE855" s="2" t="s">
        <v>7908</v>
      </c>
    </row>
    <row r="856" spans="1:31" hidden="1" x14ac:dyDescent="0.25">
      <c r="A856" s="115">
        <f ca="1">INDEX('1.MetaData'!A:A, MATCH($E856, '1.MetaData'!$B:$B, 0))</f>
        <v>817</v>
      </c>
      <c r="B856" s="245" t="s">
        <v>4460</v>
      </c>
      <c r="C856" s="14">
        <v>1</v>
      </c>
      <c r="D856" s="14" t="s">
        <v>70</v>
      </c>
      <c r="E856" s="245" t="str">
        <f ca="1">VLOOKUP(B856,'2.Tissue'!$B:$D,2,FALSE)</f>
        <v>OG817</v>
      </c>
      <c r="F856" s="80" t="str">
        <f ca="1">IF(C856&gt;1,_xlfn.CONCAT(B856,"_D",C856),_xlfn.CONCAT(B856,"_D"))</f>
        <v>OG817G_D</v>
      </c>
      <c r="G856" s="7" t="str">
        <f ca="1">VLOOKUP($E856,'1.MetaData'!$B:$H,3,FALSE)</f>
        <v>Chromis sp. (gray)</v>
      </c>
      <c r="H856" s="7">
        <f ca="1">VLOOKUP($E856,'1.MetaData'!$B:$H,4,FALSE)</f>
        <v>0</v>
      </c>
      <c r="I856" s="194" t="str">
        <f ca="1">VLOOKUP(DNAEXT[[#This Row],[Sample ID]],'2.Tissue'!B:N,13,FALSE)</f>
        <v>Tissue Box 29</v>
      </c>
      <c r="J856" s="45" t="s">
        <v>3374</v>
      </c>
      <c r="K856" s="173">
        <v>45454</v>
      </c>
      <c r="L856" s="168" t="s">
        <v>4458</v>
      </c>
      <c r="M856" s="26" t="s">
        <v>3376</v>
      </c>
      <c r="N856" s="169">
        <v>200</v>
      </c>
      <c r="O856" s="170">
        <v>114</v>
      </c>
      <c r="P856" s="170"/>
      <c r="Q856" s="170"/>
      <c r="R856" s="170"/>
      <c r="S856" s="43">
        <f ca="1">IF(P856="NA", "NA", IF(OR(O856="NA", P856=""), P856, O856/P856))</f>
        <v>0</v>
      </c>
      <c r="T856" s="27">
        <f ca="1">O856*N856</f>
        <v>22800</v>
      </c>
      <c r="U856" s="171"/>
      <c r="V856" s="171"/>
      <c r="X856" s="2" t="str" cm="1">
        <f t="array" aca="1" ref="X856" ca="1">IF(B856="","",IF(MAX(IF(B:B=B856,C:C))=C856,"Y","N"))</f>
        <v>Y</v>
      </c>
      <c r="Y856" s="26"/>
      <c r="Z856" s="172"/>
      <c r="AA856" s="26" t="s">
        <v>3334</v>
      </c>
      <c r="AE856" s="2" t="s">
        <v>7908</v>
      </c>
    </row>
    <row r="857" spans="1:31" x14ac:dyDescent="0.25">
      <c r="A857" s="115">
        <f ca="1">INDEX('1.MetaData'!A:A, MATCH($E857, '1.MetaData'!$B:$B, 0))</f>
        <v>808</v>
      </c>
      <c r="B857" s="245" t="s">
        <v>4451</v>
      </c>
      <c r="C857" s="14">
        <v>2</v>
      </c>
      <c r="D857" s="14" t="s">
        <v>70</v>
      </c>
      <c r="E857" s="1" t="str">
        <f ca="1">VLOOKUP(B857,'2.Tissue'!$B:$D,2,FALSE)</f>
        <v>OG808</v>
      </c>
      <c r="F857" s="276" t="str">
        <f ca="1">IF(C857&gt;1,_xlfn.CONCAT(B857,"_D",C857),_xlfn.CONCAT(B857,"_D"))</f>
        <v>OG808H_D2</v>
      </c>
      <c r="G857" s="58" t="str">
        <f ca="1">VLOOKUP($E857,'1.MetaData'!$B:$H,3,FALSE)</f>
        <v>Macolor macularis</v>
      </c>
      <c r="H857" s="58" t="str">
        <f ca="1">VLOOKUP($E857,'1.MetaData'!$B:$H,4,FALSE)</f>
        <v>Midnight snapper</v>
      </c>
      <c r="I857" s="194" t="str">
        <f ca="1">VLOOKUP(DNAEXT[[#This Row],[Sample ID]],'2.Tissue'!B:N,13,FALSE)</f>
        <v>Tissue Box 29</v>
      </c>
      <c r="J857" s="45" t="s">
        <v>3366</v>
      </c>
      <c r="K857" s="173">
        <v>45485</v>
      </c>
      <c r="L857" s="168" t="s">
        <v>4278</v>
      </c>
      <c r="M857" s="26" t="s">
        <v>3380</v>
      </c>
      <c r="N857" s="169">
        <v>300</v>
      </c>
      <c r="O857" s="322">
        <v>174</v>
      </c>
      <c r="P857" s="170">
        <v>158.19999999999999</v>
      </c>
      <c r="Q857" s="170">
        <v>1.9</v>
      </c>
      <c r="R857" s="170" t="s">
        <v>3561</v>
      </c>
      <c r="S857" s="43">
        <f ca="1">IF(P857="NA", "NA", IF(OR(O857="NA", P857=""), P857, O857/P857))</f>
        <v>1.099873577749684</v>
      </c>
      <c r="T857" s="27">
        <f ca="1">O857*N857</f>
        <v>52200</v>
      </c>
      <c r="U857" s="171" t="s">
        <v>4279</v>
      </c>
      <c r="V857" s="171"/>
      <c r="X857" s="2" t="str" cm="1">
        <f t="array" aca="1" ref="X857" ca="1">IF(B857="","",IF(MAX(IF(B:B=B857,C:C))=C857,"Y","N"))</f>
        <v>N</v>
      </c>
      <c r="Y857" s="26"/>
      <c r="Z857" s="172"/>
    </row>
    <row r="858" spans="1:31" x14ac:dyDescent="0.25">
      <c r="A858" s="115">
        <f ca="1">INDEX('1.MetaData'!A:A, MATCH($E858, '1.MetaData'!$B:$B, 0))</f>
        <v>808</v>
      </c>
      <c r="B858" s="245" t="s">
        <v>4451</v>
      </c>
      <c r="C858" s="14">
        <v>3</v>
      </c>
      <c r="D858" s="14" t="s">
        <v>70</v>
      </c>
      <c r="E858" s="1" t="str">
        <f ca="1">VLOOKUP(B858,'2.Tissue'!$B:$D,2,FALSE)</f>
        <v>OG808</v>
      </c>
      <c r="F858" s="276" t="str">
        <f ca="1">IF(C858&gt;1,_xlfn.CONCAT(B858,"_D",C858),_xlfn.CONCAT(B858,"_D"))</f>
        <v>OG808H_D3</v>
      </c>
      <c r="G858" s="58" t="str">
        <f ca="1">VLOOKUP($E858,'1.MetaData'!$B:$H,3,FALSE)</f>
        <v>Macolor macularis</v>
      </c>
      <c r="H858" s="58" t="str">
        <f ca="1">VLOOKUP($E858,'1.MetaData'!$B:$H,4,FALSE)</f>
        <v>Midnight snapper</v>
      </c>
      <c r="I858" s="194" t="str">
        <f ca="1">VLOOKUP(DNAEXT[[#This Row],[Sample ID]],'2.Tissue'!B:N,13,FALSE)</f>
        <v>Tissue Box 29</v>
      </c>
      <c r="J858" s="45" t="s">
        <v>3366</v>
      </c>
      <c r="K858" s="173">
        <v>45485</v>
      </c>
      <c r="L858" s="168" t="s">
        <v>4278</v>
      </c>
      <c r="M858" s="26" t="s">
        <v>3380</v>
      </c>
      <c r="N858" s="169">
        <v>300</v>
      </c>
      <c r="O858" s="325">
        <v>76.599999999999994</v>
      </c>
      <c r="P858" s="170">
        <v>239.35</v>
      </c>
      <c r="Q858" s="170">
        <v>1.9</v>
      </c>
      <c r="R858" s="170" t="s">
        <v>3561</v>
      </c>
      <c r="S858" s="43">
        <f ca="1">IF(P858="NA", "NA", IF(OR(O858="NA", P858=""), P858, O858/P858))</f>
        <v>0.32003342385627742</v>
      </c>
      <c r="T858" s="27">
        <f ca="1">O858*N858</f>
        <v>22980</v>
      </c>
      <c r="U858" s="171" t="s">
        <v>4279</v>
      </c>
      <c r="V858" s="171"/>
      <c r="X858" s="2" t="str" cm="1">
        <f t="array" aca="1" ref="X858" ca="1">IF(B858="","",IF(MAX(IF(B:B=B858,C:C))=C858,"Y","N"))</f>
        <v>Y</v>
      </c>
      <c r="Y858" s="26"/>
      <c r="Z858" s="172"/>
    </row>
    <row r="859" spans="1:31" x14ac:dyDescent="0.25">
      <c r="A859" s="115">
        <f ca="1">INDEX('1.MetaData'!A:A, MATCH($E859, '1.MetaData'!$B:$B, 0))</f>
        <v>808</v>
      </c>
      <c r="B859" s="245" t="s">
        <v>4451</v>
      </c>
      <c r="C859" s="14">
        <v>1</v>
      </c>
      <c r="D859" s="14" t="s">
        <v>70</v>
      </c>
      <c r="E859" s="1" t="str">
        <f ca="1">VLOOKUP(B859,'2.Tissue'!$B:$D,2,FALSE)</f>
        <v>OG808</v>
      </c>
      <c r="F859" s="80" t="str">
        <f ca="1">IF(C859&gt;1,_xlfn.CONCAT(B859,"_D",C859),_xlfn.CONCAT(B859,"_D"))</f>
        <v>OG808H_D</v>
      </c>
      <c r="G859" s="58" t="str">
        <f ca="1">VLOOKUP($E859,'1.MetaData'!$B:$H,3,FALSE)</f>
        <v>Macolor macularis</v>
      </c>
      <c r="H859" s="58" t="str">
        <f ca="1">VLOOKUP($E859,'1.MetaData'!$B:$H,4,FALSE)</f>
        <v>Midnight snapper</v>
      </c>
      <c r="I859" s="194" t="str">
        <f ca="1">VLOOKUP(DNAEXT[[#This Row],[Sample ID]],'2.Tissue'!B:N,13,FALSE)</f>
        <v>Tissue Box 29</v>
      </c>
      <c r="J859" s="45" t="s">
        <v>3366</v>
      </c>
      <c r="K859" s="173">
        <v>45413</v>
      </c>
      <c r="L859" s="168" t="s">
        <v>3512</v>
      </c>
      <c r="M859" s="26" t="s">
        <v>3380</v>
      </c>
      <c r="N859" s="169">
        <v>120</v>
      </c>
      <c r="O859" s="170">
        <v>69.2</v>
      </c>
      <c r="P859" s="170" t="s">
        <v>107</v>
      </c>
      <c r="Q859" s="170" t="s">
        <v>107</v>
      </c>
      <c r="R859" s="170" t="s">
        <v>107</v>
      </c>
      <c r="S859" s="43" t="str">
        <f ca="1">IF(P859="NA", "NA", IF(OR(O859="NA", P859=""), P859, O859/P859))</f>
        <v>NA</v>
      </c>
      <c r="T859" s="27">
        <f ca="1">O859*N859</f>
        <v>8304</v>
      </c>
      <c r="U859" s="171" t="s">
        <v>3513</v>
      </c>
      <c r="V859" s="171">
        <v>116444</v>
      </c>
      <c r="W859" s="171" t="s">
        <v>3369</v>
      </c>
      <c r="X859" s="2" t="str" cm="1">
        <f t="array" aca="1" ref="X859" ca="1">IF(B859="","",IF(MAX(IF(B:B=B859,C:C))=C859,"Y","N"))</f>
        <v>N</v>
      </c>
      <c r="Y859" s="26"/>
      <c r="Z859" s="172"/>
    </row>
    <row r="860" spans="1:31" x14ac:dyDescent="0.25">
      <c r="A860" s="115">
        <f ca="1">INDEX('1.MetaData'!A:A, MATCH($E860, '1.MetaData'!$B:$B, 0))</f>
        <v>810</v>
      </c>
      <c r="B860" s="245" t="s">
        <v>4453</v>
      </c>
      <c r="C860" s="14">
        <v>1</v>
      </c>
      <c r="D860" s="14" t="s">
        <v>70</v>
      </c>
      <c r="E860" s="1" t="str">
        <f ca="1">VLOOKUP(B860,'2.Tissue'!$B:$D,2,FALSE)</f>
        <v>OG810</v>
      </c>
      <c r="F860" s="80" t="str">
        <f ca="1">IF(C860&gt;1,_xlfn.CONCAT(B860,"_D",C860),_xlfn.CONCAT(B860,"_D"))</f>
        <v>OG810G_D</v>
      </c>
      <c r="G860" s="58" t="str">
        <f ca="1">VLOOKUP($E860,'1.MetaData'!$B:$H,3,FALSE)</f>
        <v>Cypho purpurascens</v>
      </c>
      <c r="H860" s="58">
        <f ca="1">VLOOKUP($E860,'1.MetaData'!$B:$H,4,FALSE)</f>
        <v>0</v>
      </c>
      <c r="I860" s="194" t="str">
        <f ca="1">VLOOKUP(DNAEXT[[#This Row],[Sample ID]],'2.Tissue'!B:N,13,FALSE)</f>
        <v>Tissue Box 29</v>
      </c>
      <c r="J860" s="45" t="s">
        <v>3366</v>
      </c>
      <c r="K860" s="173">
        <v>45497</v>
      </c>
      <c r="L860" s="168" t="s">
        <v>4401</v>
      </c>
      <c r="M860" s="26" t="s">
        <v>3380</v>
      </c>
      <c r="N860" s="169">
        <v>120</v>
      </c>
      <c r="O860" s="170">
        <v>80.8</v>
      </c>
      <c r="P860" s="170" t="s">
        <v>107</v>
      </c>
      <c r="Q860" s="170" t="s">
        <v>107</v>
      </c>
      <c r="R860" s="170" t="s">
        <v>107</v>
      </c>
      <c r="S860" s="43" t="str">
        <f ca="1">IF(P860="NA", "NA", IF(OR(O860="NA", P860=""), P860, O860/P860))</f>
        <v>NA</v>
      </c>
      <c r="T860" s="27">
        <f ca="1">O860*N860</f>
        <v>9696</v>
      </c>
      <c r="U860" s="171" t="s">
        <v>4402</v>
      </c>
      <c r="V860" s="171" t="s">
        <v>4454</v>
      </c>
      <c r="W860" s="171" t="s">
        <v>3369</v>
      </c>
      <c r="X860" s="2" t="str" cm="1">
        <f t="array" aca="1" ref="X860" ca="1">IF(B860="","",IF(MAX(IF(B:B=B860,C:C))=C860,"Y","N"))</f>
        <v>Y</v>
      </c>
      <c r="Y860" s="26"/>
      <c r="Z860" s="172"/>
    </row>
    <row r="861" spans="1:31" x14ac:dyDescent="0.25">
      <c r="A861" s="115">
        <f ca="1">INDEX('1.MetaData'!A:A, MATCH($E861, '1.MetaData'!$B:$B, 0))</f>
        <v>811</v>
      </c>
      <c r="B861" s="245" t="s">
        <v>4455</v>
      </c>
      <c r="C861" s="14">
        <v>1</v>
      </c>
      <c r="D861" s="14" t="s">
        <v>70</v>
      </c>
      <c r="E861" s="1" t="str">
        <f ca="1">VLOOKUP(B861,'2.Tissue'!$B:$D,2,FALSE)</f>
        <v>OG811</v>
      </c>
      <c r="F861" s="80" t="str">
        <f ca="1">IF(C861&gt;1,_xlfn.CONCAT(B861,"_D",C861),_xlfn.CONCAT(B861,"_D"))</f>
        <v>OG811G_D</v>
      </c>
      <c r="G861" s="58" t="str">
        <f ca="1">VLOOKUP($E861,'1.MetaData'!$B:$H,3,FALSE)</f>
        <v>Ecsenius tigris</v>
      </c>
      <c r="H861" s="58">
        <f ca="1">VLOOKUP($E861,'1.MetaData'!$B:$H,4,FALSE)</f>
        <v>0</v>
      </c>
      <c r="I861" s="194" t="str">
        <f ca="1">VLOOKUP(DNAEXT[[#This Row],[Sample ID]],'2.Tissue'!B:N,13,FALSE)</f>
        <v>Tissue Box 29</v>
      </c>
      <c r="J861" s="45" t="s">
        <v>3366</v>
      </c>
      <c r="K861" s="173">
        <v>45505</v>
      </c>
      <c r="L861" s="168" t="s">
        <v>4426</v>
      </c>
      <c r="M861" s="26" t="s">
        <v>3404</v>
      </c>
      <c r="N861" s="169">
        <v>75</v>
      </c>
      <c r="O861" s="170">
        <v>87.6</v>
      </c>
      <c r="P861" s="170">
        <v>86.4</v>
      </c>
      <c r="Q861" s="170">
        <v>1.79</v>
      </c>
      <c r="R861" s="170">
        <v>1.63</v>
      </c>
      <c r="S861" s="43">
        <f ca="1">IF(P861="NA", "NA", IF(OR(O861="NA", P861=""), P861, O861/P861))</f>
        <v>1.0138888888888888</v>
      </c>
      <c r="T861" s="27">
        <f ca="1">O861*N861</f>
        <v>6570</v>
      </c>
      <c r="U861" s="171" t="s">
        <v>3536</v>
      </c>
      <c r="V861" s="171">
        <v>184223</v>
      </c>
      <c r="W861" s="171" t="s">
        <v>3369</v>
      </c>
      <c r="X861" s="2" t="str" cm="1">
        <f t="array" aca="1" ref="X861" ca="1">IF(B861="","",IF(MAX(IF(B:B=B861,C:C))=C861,"Y","N"))</f>
        <v>Y</v>
      </c>
      <c r="Y861" s="26"/>
      <c r="Z861" s="172"/>
    </row>
    <row r="862" spans="1:31" x14ac:dyDescent="0.25">
      <c r="A862" s="115">
        <f ca="1">INDEX('1.MetaData'!A:A, MATCH($E862, '1.MetaData'!$B:$B, 0))</f>
        <v>818</v>
      </c>
      <c r="B862" s="245" t="s">
        <v>4461</v>
      </c>
      <c r="C862" s="14">
        <v>1</v>
      </c>
      <c r="D862" s="14" t="s">
        <v>70</v>
      </c>
      <c r="E862" s="1" t="str">
        <f ca="1">VLOOKUP(B862,'2.Tissue'!$B:$D,2,FALSE)</f>
        <v>OG818</v>
      </c>
      <c r="F862" s="80" t="str">
        <f ca="1">IF(C862&gt;1,_xlfn.CONCAT(B862,"_D",C862),_xlfn.CONCAT(B862,"_D"))</f>
        <v>OG818G_D</v>
      </c>
      <c r="G862" s="58" t="str">
        <f ca="1">VLOOKUP($E862,'1.MetaData'!$B:$H,3,FALSE)</f>
        <v>Ostracion solorense</v>
      </c>
      <c r="H862" s="58">
        <f ca="1">VLOOKUP($E862,'1.MetaData'!$B:$H,4,FALSE)</f>
        <v>0</v>
      </c>
      <c r="I862" s="194" t="str">
        <f ca="1">VLOOKUP(DNAEXT[[#This Row],[Sample ID]],'2.Tissue'!B:N,13,FALSE)</f>
        <v>Tissue Box 29</v>
      </c>
      <c r="J862" s="45" t="s">
        <v>3366</v>
      </c>
      <c r="K862" s="173">
        <v>45467</v>
      </c>
      <c r="L862" s="168" t="s">
        <v>4447</v>
      </c>
      <c r="M862" s="26" t="s">
        <v>3404</v>
      </c>
      <c r="N862" s="169">
        <v>70</v>
      </c>
      <c r="O862" s="170">
        <v>4.66</v>
      </c>
      <c r="P862" s="170" t="s">
        <v>107</v>
      </c>
      <c r="Q862" s="170" t="s">
        <v>107</v>
      </c>
      <c r="R862" s="170" t="s">
        <v>107</v>
      </c>
      <c r="S862" s="43" t="str">
        <f ca="1">IF(P862="NA", "NA", IF(OR(O862="NA", P862=""), P862, O862/P862))</f>
        <v>NA</v>
      </c>
      <c r="T862" s="27">
        <f ca="1">O862*N862</f>
        <v>326.2</v>
      </c>
      <c r="U862" s="171" t="s">
        <v>4389</v>
      </c>
      <c r="V862" s="171">
        <v>10680</v>
      </c>
      <c r="W862" s="171" t="s">
        <v>3665</v>
      </c>
      <c r="X862" s="2" t="str" cm="1">
        <f t="array" aca="1" ref="X862" ca="1">IF(B862="","",IF(MAX(IF(B:B=B862,C:C))=C862,"Y","N"))</f>
        <v>N</v>
      </c>
      <c r="Y862" s="26" t="s">
        <v>92</v>
      </c>
      <c r="Z862" s="172" t="s">
        <v>4462</v>
      </c>
    </row>
    <row r="863" spans="1:31" x14ac:dyDescent="0.25">
      <c r="A863" s="115">
        <f ca="1">INDEX('1.MetaData'!A:A, MATCH($E863, '1.MetaData'!$B:$B, 0))</f>
        <v>818</v>
      </c>
      <c r="B863" s="245" t="s">
        <v>4461</v>
      </c>
      <c r="C863" s="14">
        <v>2</v>
      </c>
      <c r="D863" s="14" t="s">
        <v>3384</v>
      </c>
      <c r="E863" s="1" t="str">
        <f ca="1">VLOOKUP(B863,'2.Tissue'!$B:$D,2,FALSE)</f>
        <v>OG818</v>
      </c>
      <c r="F863" s="80" t="str">
        <f ca="1">IF(C863&gt;1,_xlfn.CONCAT(B863,"_D",C863),_xlfn.CONCAT(B863,"_D"))</f>
        <v>OG818G_D2</v>
      </c>
      <c r="G863" s="58" t="str">
        <f ca="1">VLOOKUP($E863,'1.MetaData'!$B:$H,3,FALSE)</f>
        <v>Ostracion solorense</v>
      </c>
      <c r="H863" s="58">
        <f ca="1">VLOOKUP($E863,'1.MetaData'!$B:$H,4,FALSE)</f>
        <v>0</v>
      </c>
      <c r="I863" s="194" t="str">
        <f ca="1">VLOOKUP(DNAEXT[[#This Row],[Sample ID]],'2.Tissue'!B:N,13,FALSE)</f>
        <v>Tissue Box 29</v>
      </c>
      <c r="J863" s="45" t="s">
        <v>3366</v>
      </c>
      <c r="K863" s="173">
        <v>45497</v>
      </c>
      <c r="L863" s="168" t="s">
        <v>4401</v>
      </c>
      <c r="M863" s="26" t="s">
        <v>3404</v>
      </c>
      <c r="N863" s="169">
        <v>75</v>
      </c>
      <c r="O863" s="170">
        <v>0</v>
      </c>
      <c r="P863" s="170" t="s">
        <v>107</v>
      </c>
      <c r="Q863" s="170" t="s">
        <v>107</v>
      </c>
      <c r="R863" s="170" t="s">
        <v>107</v>
      </c>
      <c r="S863" s="43" t="str">
        <f ca="1">IF(P863="NA", "NA", IF(OR(O863="NA", P863=""), P863, O863/P863))</f>
        <v>NA</v>
      </c>
      <c r="T863" s="27">
        <f ca="1">O863*N863</f>
        <v>0</v>
      </c>
      <c r="U863" s="171" t="s">
        <v>4402</v>
      </c>
      <c r="V863" s="171">
        <v>2063</v>
      </c>
      <c r="W863" s="171" t="s">
        <v>3382</v>
      </c>
      <c r="X863" s="2" t="str" cm="1">
        <f t="array" aca="1" ref="X863" ca="1">IF(B863="","",IF(MAX(IF(B:B=B863,C:C))=C863,"Y","N"))</f>
        <v>Y</v>
      </c>
      <c r="Y863" s="26"/>
      <c r="Z863" s="172" t="s">
        <v>4463</v>
      </c>
    </row>
    <row r="864" spans="1:31" x14ac:dyDescent="0.25">
      <c r="A864" s="115">
        <f ca="1">INDEX('1.MetaData'!A:A, MATCH($E864, '1.MetaData'!$B:$B, 0))</f>
        <v>820</v>
      </c>
      <c r="B864" s="245" t="s">
        <v>4464</v>
      </c>
      <c r="C864" s="14">
        <v>2</v>
      </c>
      <c r="D864" s="14" t="s">
        <v>70</v>
      </c>
      <c r="E864" s="1" t="str">
        <f ca="1">VLOOKUP(B864,'2.Tissue'!$B:$D,2,FALSE)</f>
        <v>OG820</v>
      </c>
      <c r="F864" s="80" t="str">
        <f ca="1">IF(C864&gt;1,_xlfn.CONCAT(B864,"_D",C864),_xlfn.CONCAT(B864,"_D"))</f>
        <v>OG820G_D2</v>
      </c>
      <c r="G864" s="58" t="str">
        <f ca="1">VLOOKUP($E864,'1.MetaData'!$B:$H,3,FALSE)</f>
        <v>Dascyllus aruanus</v>
      </c>
      <c r="H864" s="58" t="str">
        <f ca="1">VLOOKUP($E864,'1.MetaData'!$B:$H,4,FALSE)</f>
        <v>Humbug</v>
      </c>
      <c r="I864" s="194" t="str">
        <f ca="1">VLOOKUP(DNAEXT[[#This Row],[Sample ID]],'2.Tissue'!B:N,13,FALSE)</f>
        <v>Tissue Box 17</v>
      </c>
      <c r="J864" s="45" t="s">
        <v>3366</v>
      </c>
      <c r="K864" s="173">
        <v>45502</v>
      </c>
      <c r="L864" s="168" t="s">
        <v>4332</v>
      </c>
      <c r="M864" s="26" t="s">
        <v>3404</v>
      </c>
      <c r="N864" s="169">
        <v>75</v>
      </c>
      <c r="O864" s="170">
        <v>45.8</v>
      </c>
      <c r="P864" s="170">
        <v>52.1</v>
      </c>
      <c r="Q864" s="170">
        <v>1.79</v>
      </c>
      <c r="R864" s="170">
        <v>1.86</v>
      </c>
      <c r="S864" s="43">
        <f ca="1">IF(P864="NA", "NA", IF(OR(O864="NA", P864=""), P864, O864/P864))</f>
        <v>0.87907869481765832</v>
      </c>
      <c r="T864" s="27">
        <f ca="1">O864*N864</f>
        <v>3435</v>
      </c>
      <c r="U864" s="171" t="s">
        <v>4333</v>
      </c>
      <c r="V864" s="171">
        <v>14400</v>
      </c>
      <c r="X864" s="2" t="str" cm="1">
        <f t="array" aca="1" ref="X864" ca="1">IF(B864="","",IF(MAX(IF(B:B=B864,C:C))=C864,"Y","N"))</f>
        <v>Y</v>
      </c>
      <c r="Y864" s="26"/>
      <c r="Z864" s="172"/>
    </row>
    <row r="865" spans="1:31" x14ac:dyDescent="0.25">
      <c r="A865" s="115">
        <f ca="1">INDEX('1.MetaData'!A:A, MATCH($E865, '1.MetaData'!$B:$B, 0))</f>
        <v>820</v>
      </c>
      <c r="B865" s="245" t="s">
        <v>4464</v>
      </c>
      <c r="C865" s="14">
        <v>1</v>
      </c>
      <c r="D865" s="14" t="s">
        <v>70</v>
      </c>
      <c r="E865" s="1" t="str">
        <f ca="1">VLOOKUP(B865,'2.Tissue'!$B:$D,2,FALSE)</f>
        <v>OG820</v>
      </c>
      <c r="F865" s="80" t="str">
        <f ca="1">IF(C865&gt;1,_xlfn.CONCAT(B865,"_D",C865),_xlfn.CONCAT(B865,"_D"))</f>
        <v>OG820G_D</v>
      </c>
      <c r="G865" s="58" t="str">
        <f ca="1">VLOOKUP($E865,'1.MetaData'!$B:$H,3,FALSE)</f>
        <v>Dascyllus aruanus</v>
      </c>
      <c r="H865" s="58" t="str">
        <f ca="1">VLOOKUP($E865,'1.MetaData'!$B:$H,4,FALSE)</f>
        <v>Humbug</v>
      </c>
      <c r="I865" s="194" t="str">
        <f ca="1">VLOOKUP(DNAEXT[[#This Row],[Sample ID]],'2.Tissue'!B:N,13,FALSE)</f>
        <v>Tissue Box 17</v>
      </c>
      <c r="J865" s="45" t="s">
        <v>3366</v>
      </c>
      <c r="K865" s="173">
        <v>45362</v>
      </c>
      <c r="L865" s="168" t="s">
        <v>3623</v>
      </c>
      <c r="M865" s="26" t="s">
        <v>3404</v>
      </c>
      <c r="N865" s="169">
        <v>75</v>
      </c>
      <c r="O865" s="170">
        <v>29.2</v>
      </c>
      <c r="P865" s="170">
        <v>33.4</v>
      </c>
      <c r="Q865" s="170">
        <v>1.71</v>
      </c>
      <c r="R865" s="170">
        <v>0.98</v>
      </c>
      <c r="S865" s="43">
        <f ca="1">IF(P865="NA", "NA", IF(OR(O865="NA", P865=""), P865, O865/P865))</f>
        <v>0.87425149700598803</v>
      </c>
      <c r="T865" s="27">
        <f ca="1">O865*N865</f>
        <v>2190</v>
      </c>
      <c r="U865" s="171" t="s">
        <v>3624</v>
      </c>
      <c r="V865" s="171">
        <v>11562</v>
      </c>
      <c r="W865" s="171" t="s">
        <v>3369</v>
      </c>
      <c r="X865" s="2" t="str" cm="1">
        <f t="array" aca="1" ref="X865" ca="1">IF(B865="","",IF(MAX(IF(B:B=B865,C:C))=C865,"Y","N"))</f>
        <v>N</v>
      </c>
      <c r="Y865" s="26"/>
      <c r="Z865" s="172" t="s">
        <v>4465</v>
      </c>
    </row>
    <row r="866" spans="1:31" hidden="1" x14ac:dyDescent="0.25">
      <c r="A866" s="115">
        <f ca="1">INDEX('1.MetaData'!A:A, MATCH($E866, '1.MetaData'!$B:$B, 0))</f>
        <v>823</v>
      </c>
      <c r="B866" s="245" t="s">
        <v>4480</v>
      </c>
      <c r="C866" s="14">
        <v>1</v>
      </c>
      <c r="D866" s="14" t="s">
        <v>70</v>
      </c>
      <c r="E866" s="245" t="str">
        <f ca="1">VLOOKUP(B866,'2.Tissue'!$B:$D,2,FALSE)</f>
        <v>OG823</v>
      </c>
      <c r="F866" s="80" t="str">
        <f ca="1">IF(C866&gt;1,_xlfn.CONCAT(B866,"_D",C866),_xlfn.CONCAT(B866,"_D"))</f>
        <v>OG823G_D</v>
      </c>
      <c r="G866" s="7" t="str">
        <f ca="1">VLOOKUP($E866,'1.MetaData'!$B:$H,3,FALSE)</f>
        <v>Epinephelus rivulatus</v>
      </c>
      <c r="H866" s="7" t="str">
        <f ca="1">VLOOKUP($E866,'1.MetaData'!$B:$H,4,FALSE)</f>
        <v>Chinaman cod</v>
      </c>
      <c r="I866" s="194" t="str">
        <f ca="1">VLOOKUP(DNAEXT[[#This Row],[Sample ID]],'2.Tissue'!B:N,13,FALSE)</f>
        <v>Tissue Box 37</v>
      </c>
      <c r="J866" s="45" t="s">
        <v>3374</v>
      </c>
      <c r="K866" s="173">
        <v>45454</v>
      </c>
      <c r="L866" s="168" t="s">
        <v>4458</v>
      </c>
      <c r="M866" s="26" t="s">
        <v>3376</v>
      </c>
      <c r="N866" s="169">
        <v>200</v>
      </c>
      <c r="O866" s="170">
        <v>98.5</v>
      </c>
      <c r="P866" s="170"/>
      <c r="Q866" s="170"/>
      <c r="R866" s="170"/>
      <c r="S866" s="43">
        <f ca="1">IF(P866="NA", "NA", IF(OR(O866="NA", P866=""), P866, O866/P866))</f>
        <v>0</v>
      </c>
      <c r="T866" s="27">
        <f ca="1">O866*N866</f>
        <v>19700</v>
      </c>
      <c r="U866" s="171"/>
      <c r="V866" s="171"/>
      <c r="X866" s="2" t="str" cm="1">
        <f t="array" aca="1" ref="X866" ca="1">IF(B866="","",IF(MAX(IF(B:B=B866,C:C))=C866,"Y","N"))</f>
        <v>Y</v>
      </c>
      <c r="Y866" s="26"/>
      <c r="Z866" s="172"/>
      <c r="AA866" s="26" t="s">
        <v>3334</v>
      </c>
      <c r="AE866" s="2" t="s">
        <v>7908</v>
      </c>
    </row>
    <row r="867" spans="1:31" x14ac:dyDescent="0.25">
      <c r="A867" s="115">
        <f ca="1">INDEX('1.MetaData'!A:A, MATCH($E867, '1.MetaData'!$B:$B, 0))</f>
        <v>821</v>
      </c>
      <c r="B867" s="245" t="s">
        <v>4468</v>
      </c>
      <c r="C867" s="14">
        <v>1</v>
      </c>
      <c r="D867" s="14" t="s">
        <v>3384</v>
      </c>
      <c r="E867" s="1" t="str">
        <f ca="1">VLOOKUP(B867,'2.Tissue'!$B:$D,2,FALSE)</f>
        <v>OG821</v>
      </c>
      <c r="F867" s="80" t="str">
        <f ca="1">IF(C867&gt;1,_xlfn.CONCAT(B867,"_D",C867),_xlfn.CONCAT(B867,"_D"))</f>
        <v>OG821G_D</v>
      </c>
      <c r="G867" s="58" t="str">
        <f ca="1">VLOOKUP($E867,'1.MetaData'!$B:$H,3,FALSE)</f>
        <v>Choerodon rubescens</v>
      </c>
      <c r="H867" s="58" t="str">
        <f ca="1">VLOOKUP($E867,'1.MetaData'!$B:$H,4,FALSE)</f>
        <v>Baldchin groper</v>
      </c>
      <c r="I867" s="194" t="str">
        <f ca="1">VLOOKUP(DNAEXT[[#This Row],[Sample ID]],'2.Tissue'!B:N,13,FALSE)</f>
        <v>Tissue Box 35</v>
      </c>
      <c r="J867" s="45" t="s">
        <v>3366</v>
      </c>
      <c r="K867" s="173">
        <v>45464</v>
      </c>
      <c r="L867" s="173" t="s">
        <v>4444</v>
      </c>
      <c r="M867" s="26" t="s">
        <v>3404</v>
      </c>
      <c r="N867" s="169">
        <v>450</v>
      </c>
      <c r="O867" s="170">
        <v>215</v>
      </c>
      <c r="P867" s="170" t="s">
        <v>107</v>
      </c>
      <c r="Q867" s="170" t="s">
        <v>107</v>
      </c>
      <c r="R867" s="170" t="s">
        <v>107</v>
      </c>
      <c r="S867" s="43" t="str">
        <f ca="1">IF(P867="NA", "NA", IF(OR(O867="NA", P867=""), P867, O867/P867))</f>
        <v>NA</v>
      </c>
      <c r="T867" s="27">
        <f ca="1">O867*N867</f>
        <v>96750</v>
      </c>
      <c r="U867" s="171" t="s">
        <v>4389</v>
      </c>
      <c r="V867" s="171">
        <v>9000</v>
      </c>
      <c r="W867" s="171" t="s">
        <v>3369</v>
      </c>
      <c r="X867" s="2" t="str" cm="1">
        <f t="array" aca="1" ref="X867" ca="1">IF(B867="","",IF(MAX(IF(B:B=B867,C:C))=C867,"Y","N"))</f>
        <v>N</v>
      </c>
      <c r="Y867" s="26"/>
      <c r="Z867" s="172" t="s">
        <v>4469</v>
      </c>
    </row>
    <row r="868" spans="1:31" hidden="1" x14ac:dyDescent="0.25">
      <c r="A868" s="115">
        <f ca="1">INDEX('1.MetaData'!A:A, MATCH($E868, '1.MetaData'!$B:$B, 0))</f>
        <v>825</v>
      </c>
      <c r="B868" s="245" t="s">
        <v>4482</v>
      </c>
      <c r="C868" s="14">
        <v>1</v>
      </c>
      <c r="D868" s="14" t="s">
        <v>70</v>
      </c>
      <c r="E868" s="245" t="str">
        <f ca="1">VLOOKUP(B868,'2.Tissue'!$B:$D,2,FALSE)</f>
        <v>OG825</v>
      </c>
      <c r="F868" s="80" t="str">
        <f ca="1">IF(C868&gt;1,_xlfn.CONCAT(B868,"_D",C868),_xlfn.CONCAT(B868,"_D"))</f>
        <v>OG825G_D</v>
      </c>
      <c r="G868" s="7" t="str">
        <f ca="1">VLOOKUP($E868,'1.MetaData'!$B:$H,3,FALSE)</f>
        <v>Cephalopholis miniata</v>
      </c>
      <c r="H868" s="7" t="str">
        <f ca="1">VLOOKUP($E868,'1.MetaData'!$B:$H,4,FALSE)</f>
        <v>Coral cod</v>
      </c>
      <c r="I868" s="194" t="str">
        <f ca="1">VLOOKUP(DNAEXT[[#This Row],[Sample ID]],'2.Tissue'!B:N,13,FALSE)</f>
        <v>Tissue Box 39</v>
      </c>
      <c r="J868" s="45" t="s">
        <v>3374</v>
      </c>
      <c r="K868" s="173">
        <v>45454</v>
      </c>
      <c r="L868" s="168" t="s">
        <v>4458</v>
      </c>
      <c r="M868" s="26" t="s">
        <v>3376</v>
      </c>
      <c r="N868" s="169">
        <v>200</v>
      </c>
      <c r="O868" s="170">
        <v>117</v>
      </c>
      <c r="P868" s="170"/>
      <c r="Q868" s="170"/>
      <c r="R868" s="170"/>
      <c r="S868" s="43">
        <f ca="1">IF(P868="NA", "NA", IF(OR(O868="NA", P868=""), P868, O868/P868))</f>
        <v>0</v>
      </c>
      <c r="T868" s="27">
        <f ca="1">O868*N868</f>
        <v>23400</v>
      </c>
      <c r="U868" s="171"/>
      <c r="V868" s="171"/>
      <c r="X868" s="2" t="str" cm="1">
        <f t="array" aca="1" ref="X868" ca="1">IF(B868="","",IF(MAX(IF(B:B=B868,C:C))=C868,"Y","N"))</f>
        <v>Y</v>
      </c>
      <c r="Y868" s="26"/>
      <c r="Z868" s="172"/>
      <c r="AA868" s="26" t="s">
        <v>3334</v>
      </c>
      <c r="AE868" s="2" t="s">
        <v>7908</v>
      </c>
    </row>
    <row r="869" spans="1:31" hidden="1" x14ac:dyDescent="0.25">
      <c r="A869" s="115">
        <f ca="1">INDEX('1.MetaData'!A:A, MATCH($E869, '1.MetaData'!$B:$B, 0))</f>
        <v>826</v>
      </c>
      <c r="B869" s="245" t="s">
        <v>4483</v>
      </c>
      <c r="C869" s="14">
        <v>1</v>
      </c>
      <c r="D869" s="14" t="s">
        <v>70</v>
      </c>
      <c r="E869" s="245" t="str">
        <f ca="1">VLOOKUP(B869,'2.Tissue'!$B:$D,2,FALSE)</f>
        <v>OG826</v>
      </c>
      <c r="F869" s="80" t="str">
        <f ca="1">IF(C869&gt;1,_xlfn.CONCAT(B869,"_D",C869),_xlfn.CONCAT(B869,"_D"))</f>
        <v>OG826G_D</v>
      </c>
      <c r="G869" s="7" t="str">
        <f ca="1">VLOOKUP($E869,'1.MetaData'!$B:$H,3,FALSE)</f>
        <v>Lethrinus nebulosus</v>
      </c>
      <c r="H869" s="7" t="str">
        <f ca="1">VLOOKUP($E869,'1.MetaData'!$B:$H,4,FALSE)</f>
        <v>Spangled emperor</v>
      </c>
      <c r="I869" s="194" t="str">
        <f ca="1">VLOOKUP(DNAEXT[[#This Row],[Sample ID]],'2.Tissue'!B:N,13,FALSE)</f>
        <v>Tissue Box 40</v>
      </c>
      <c r="J869" s="45" t="s">
        <v>3374</v>
      </c>
      <c r="K869" s="173">
        <v>45454</v>
      </c>
      <c r="L869" s="168" t="s">
        <v>4458</v>
      </c>
      <c r="M869" s="26" t="s">
        <v>3376</v>
      </c>
      <c r="N869" s="169">
        <v>200</v>
      </c>
      <c r="O869" s="170">
        <v>161</v>
      </c>
      <c r="P869" s="170"/>
      <c r="Q869" s="170"/>
      <c r="R869" s="170"/>
      <c r="S869" s="43">
        <f ca="1">IF(P869="NA", "NA", IF(OR(O869="NA", P869=""), P869, O869/P869))</f>
        <v>0</v>
      </c>
      <c r="T869" s="27">
        <f ca="1">O869*N869</f>
        <v>32200</v>
      </c>
      <c r="U869" s="171"/>
      <c r="V869" s="171"/>
      <c r="X869" s="2" t="str" cm="1">
        <f t="array" aca="1" ref="X869" ca="1">IF(B869="","",IF(MAX(IF(B:B=B869,C:C))=C869,"Y","N"))</f>
        <v>Y</v>
      </c>
      <c r="Y869" s="26"/>
      <c r="Z869" s="172"/>
      <c r="AA869" s="26" t="s">
        <v>3334</v>
      </c>
      <c r="AE869" s="2" t="s">
        <v>7908</v>
      </c>
    </row>
    <row r="870" spans="1:31" hidden="1" x14ac:dyDescent="0.25">
      <c r="A870" s="115">
        <f ca="1">INDEX('1.MetaData'!A:A, MATCH($E870, '1.MetaData'!$B:$B, 0))</f>
        <v>827</v>
      </c>
      <c r="B870" s="245" t="s">
        <v>4484</v>
      </c>
      <c r="C870" s="14">
        <v>1</v>
      </c>
      <c r="D870" s="14" t="s">
        <v>70</v>
      </c>
      <c r="E870" s="245" t="str">
        <f ca="1">VLOOKUP(B870,'2.Tissue'!$B:$D,2,FALSE)</f>
        <v>OG827</v>
      </c>
      <c r="F870" s="80" t="str">
        <f ca="1">IF(C870&gt;1,_xlfn.CONCAT(B870,"_D",C870),_xlfn.CONCAT(B870,"_D"))</f>
        <v>OG827G_D</v>
      </c>
      <c r="G870" s="7" t="str">
        <f ca="1">VLOOKUP($E870,'1.MetaData'!$B:$H,3,FALSE)</f>
        <v>Epinephelus fasciatus</v>
      </c>
      <c r="H870" s="7" t="str">
        <f ca="1">VLOOKUP($E870,'1.MetaData'!$B:$H,4,FALSE)</f>
        <v>Black tip rock cod/grouper</v>
      </c>
      <c r="I870" s="194" t="str">
        <f ca="1">VLOOKUP(DNAEXT[[#This Row],[Sample ID]],'2.Tissue'!B:N,13,FALSE)</f>
        <v>Tissue Box 41</v>
      </c>
      <c r="J870" s="45" t="s">
        <v>3374</v>
      </c>
      <c r="K870" s="173">
        <v>45454</v>
      </c>
      <c r="L870" s="168" t="s">
        <v>4458</v>
      </c>
      <c r="M870" s="26" t="s">
        <v>3376</v>
      </c>
      <c r="N870" s="169">
        <v>200</v>
      </c>
      <c r="O870" s="170">
        <v>84.8</v>
      </c>
      <c r="P870" s="170"/>
      <c r="Q870" s="170"/>
      <c r="R870" s="170"/>
      <c r="S870" s="43">
        <f ca="1">IF(P870="NA", "NA", IF(OR(O870="NA", P870=""), P870, O870/P870))</f>
        <v>0</v>
      </c>
      <c r="T870" s="27">
        <f ca="1">O870*N870</f>
        <v>16960</v>
      </c>
      <c r="U870" s="171"/>
      <c r="V870" s="171"/>
      <c r="X870" s="2" t="str" cm="1">
        <f t="array" aca="1" ref="X870" ca="1">IF(B870="","",IF(MAX(IF(B:B=B870,C:C))=C870,"Y","N"))</f>
        <v>Y</v>
      </c>
      <c r="Y870" s="26"/>
      <c r="Z870" s="172"/>
      <c r="AA870" s="26" t="s">
        <v>3334</v>
      </c>
      <c r="AE870" s="2" t="s">
        <v>7908</v>
      </c>
    </row>
    <row r="871" spans="1:31" x14ac:dyDescent="0.25">
      <c r="A871" s="115">
        <f ca="1">INDEX('1.MetaData'!A:A, MATCH($E871, '1.MetaData'!$B:$B, 0))</f>
        <v>821</v>
      </c>
      <c r="B871" s="245" t="s">
        <v>4468</v>
      </c>
      <c r="C871" s="14">
        <v>2</v>
      </c>
      <c r="D871" s="14" t="s">
        <v>70</v>
      </c>
      <c r="E871" s="1" t="str">
        <f ca="1">VLOOKUP(B871,'2.Tissue'!$B:$D,2,FALSE)</f>
        <v>OG821</v>
      </c>
      <c r="F871" s="80" t="str">
        <f ca="1">IF(C871&gt;1,_xlfn.CONCAT(B871,"_D",C871),_xlfn.CONCAT(B871,"_D"))</f>
        <v>OG821G_D2</v>
      </c>
      <c r="G871" s="58" t="str">
        <f ca="1">VLOOKUP($E871,'1.MetaData'!$B:$H,3,FALSE)</f>
        <v>Choerodon rubescens</v>
      </c>
      <c r="H871" s="58" t="str">
        <f ca="1">VLOOKUP($E871,'1.MetaData'!$B:$H,4,FALSE)</f>
        <v>Baldchin groper</v>
      </c>
      <c r="I871" s="194" t="str">
        <f ca="1">VLOOKUP(DNAEXT[[#This Row],[Sample ID]],'2.Tissue'!B:N,13,FALSE)</f>
        <v>Tissue Box 35</v>
      </c>
      <c r="J871" s="45" t="s">
        <v>3366</v>
      </c>
      <c r="K871" s="173">
        <v>45505</v>
      </c>
      <c r="L871" s="168" t="s">
        <v>4426</v>
      </c>
      <c r="M871" s="26" t="s">
        <v>3380</v>
      </c>
      <c r="N871" s="169">
        <v>240</v>
      </c>
      <c r="O871" s="170">
        <v>129</v>
      </c>
      <c r="P871" s="170"/>
      <c r="Q871" s="170">
        <v>1.82</v>
      </c>
      <c r="R871" s="170">
        <v>2.0299999999999998</v>
      </c>
      <c r="S871" s="43">
        <f ca="1">IF(P871="NA", "NA", IF(OR(O871="NA", P871=""), P871, O871/P871))</f>
        <v>0</v>
      </c>
      <c r="T871" s="27">
        <f ca="1">O871*N871</f>
        <v>30960</v>
      </c>
      <c r="U871" s="171" t="s">
        <v>3536</v>
      </c>
      <c r="V871" s="171">
        <v>5451</v>
      </c>
      <c r="W871" s="171" t="s">
        <v>3382</v>
      </c>
      <c r="X871" s="2" t="str" cm="1">
        <f t="array" aca="1" ref="X871" ca="1">IF(B871="","",IF(MAX(IF(B:B=B871,C:C))=C871,"Y","N"))</f>
        <v>Y</v>
      </c>
      <c r="Y871" s="26" t="s">
        <v>92</v>
      </c>
      <c r="Z871" s="172" t="s">
        <v>4470</v>
      </c>
    </row>
    <row r="872" spans="1:31" x14ac:dyDescent="0.25">
      <c r="A872" s="115">
        <f ca="1">INDEX('1.MetaData'!A:A, MATCH($E872, '1.MetaData'!$B:$B, 0))</f>
        <v>821</v>
      </c>
      <c r="B872" s="245" t="s">
        <v>4466</v>
      </c>
      <c r="C872" s="14">
        <v>1</v>
      </c>
      <c r="D872" s="14" t="s">
        <v>3384</v>
      </c>
      <c r="E872" s="1" t="str">
        <f ca="1">VLOOKUP(B872,'2.Tissue'!$B:$D,2,FALSE)</f>
        <v>OG821</v>
      </c>
      <c r="F872" s="80" t="str">
        <f ca="1">IF(C872&gt;1,_xlfn.CONCAT(B872,"_D",C872),_xlfn.CONCAT(B872,"_D"))</f>
        <v>OG821H_D</v>
      </c>
      <c r="G872" s="58" t="str">
        <f ca="1">VLOOKUP($E872,'1.MetaData'!$B:$H,3,FALSE)</f>
        <v>Choerodon rubescens</v>
      </c>
      <c r="H872" s="58" t="str">
        <f ca="1">VLOOKUP($E872,'1.MetaData'!$B:$H,4,FALSE)</f>
        <v>Baldchin groper</v>
      </c>
      <c r="I872" s="194" t="str">
        <f ca="1">VLOOKUP(DNAEXT[[#This Row],[Sample ID]],'2.Tissue'!B:N,13,FALSE)</f>
        <v>Tissue Box 35</v>
      </c>
      <c r="J872" s="45" t="s">
        <v>3366</v>
      </c>
      <c r="K872" s="173">
        <v>45464</v>
      </c>
      <c r="L872" s="168" t="s">
        <v>4388</v>
      </c>
      <c r="M872" s="26" t="s">
        <v>3404</v>
      </c>
      <c r="N872" s="169">
        <v>100</v>
      </c>
      <c r="O872" s="170">
        <v>0.124</v>
      </c>
      <c r="P872" s="170">
        <v>1.1000000000000001</v>
      </c>
      <c r="Q872" s="170">
        <v>0.41</v>
      </c>
      <c r="R872" s="170">
        <v>7.0000000000000007E-2</v>
      </c>
      <c r="S872" s="43">
        <f ca="1">IF(P872="NA", "NA", IF(OR(O872="NA", P872=""), P872, O872/P872))</f>
        <v>0.11272727272727272</v>
      </c>
      <c r="T872" s="27">
        <f ca="1">O872*N872</f>
        <v>12.4</v>
      </c>
      <c r="U872" s="171" t="s">
        <v>4389</v>
      </c>
      <c r="V872" s="171" t="s">
        <v>107</v>
      </c>
      <c r="W872" s="171" t="s">
        <v>3382</v>
      </c>
      <c r="X872" s="2" t="str" cm="1">
        <f t="array" aca="1" ref="X872" ca="1">IF(B872="","",IF(MAX(IF(B:B=B872,C:C))=C872,"Y","N"))</f>
        <v>Y</v>
      </c>
      <c r="Y872" s="26"/>
      <c r="Z872" s="172" t="s">
        <v>4467</v>
      </c>
    </row>
    <row r="873" spans="1:31" x14ac:dyDescent="0.25">
      <c r="A873" s="115">
        <f ca="1">INDEX('1.MetaData'!A:A, MATCH($E873, '1.MetaData'!$B:$B, 0))</f>
        <v>822</v>
      </c>
      <c r="B873" s="245" t="s">
        <v>4478</v>
      </c>
      <c r="C873" s="14">
        <v>2</v>
      </c>
      <c r="D873" s="14" t="s">
        <v>70</v>
      </c>
      <c r="E873" s="1" t="str">
        <f ca="1">VLOOKUP(B873,'2.Tissue'!$B:$D,2,FALSE)</f>
        <v>OG822</v>
      </c>
      <c r="F873" s="80" t="str">
        <f ca="1">IF(C873&gt;1,_xlfn.CONCAT(B873,"_D",C873),_xlfn.CONCAT(B873,"_D"))</f>
        <v>OG822G_D2</v>
      </c>
      <c r="G873" s="58" t="str">
        <f ca="1">VLOOKUP($E873,'1.MetaData'!$B:$H,3,FALSE)</f>
        <v>Pagrus auratus</v>
      </c>
      <c r="H873" s="58" t="str">
        <f ca="1">VLOOKUP($E873,'1.MetaData'!$B:$H,4,FALSE)</f>
        <v>Pink snapper</v>
      </c>
      <c r="I873" s="194" t="str">
        <f ca="1">VLOOKUP(DNAEXT[[#This Row],[Sample ID]],'2.Tissue'!B:N,13,FALSE)</f>
        <v>Tissue Box 36</v>
      </c>
      <c r="J873" s="45" t="s">
        <v>3366</v>
      </c>
      <c r="K873" s="173">
        <v>45538</v>
      </c>
      <c r="L873" s="168" t="s">
        <v>3467</v>
      </c>
      <c r="M873" s="26" t="s">
        <v>3380</v>
      </c>
      <c r="N873" s="169">
        <v>120</v>
      </c>
      <c r="O873" s="170">
        <v>7.8</v>
      </c>
      <c r="P873" s="170">
        <v>2.2999999999999998</v>
      </c>
      <c r="Q873" s="170">
        <v>0.95</v>
      </c>
      <c r="R873" s="170">
        <v>0.35</v>
      </c>
      <c r="S873" s="43">
        <f ca="1">IF(P873="NA", "NA", IF(OR(O873="NA", P873=""), P873, O873/P873))</f>
        <v>3.3913043478260874</v>
      </c>
      <c r="T873" s="27">
        <f ca="1">O873*N873</f>
        <v>936</v>
      </c>
      <c r="U873" s="171" t="s">
        <v>3468</v>
      </c>
      <c r="V873" s="171">
        <v>3883</v>
      </c>
      <c r="W873" s="171" t="s">
        <v>3565</v>
      </c>
      <c r="X873" s="2" t="str" cm="1">
        <f t="array" aca="1" ref="X873" ca="1">IF(B873="","",IF(MAX(IF(B:B=B873,C:C))=C873,"Y","N"))</f>
        <v>Y</v>
      </c>
      <c r="Y873" s="26" t="s">
        <v>92</v>
      </c>
      <c r="Z873" s="172" t="s">
        <v>4479</v>
      </c>
    </row>
    <row r="874" spans="1:31" x14ac:dyDescent="0.25">
      <c r="A874" s="115">
        <f ca="1">INDEX('1.MetaData'!A:A, MATCH($E874, '1.MetaData'!$B:$B, 0))</f>
        <v>822</v>
      </c>
      <c r="B874" s="245" t="s">
        <v>4471</v>
      </c>
      <c r="C874" s="14">
        <v>1</v>
      </c>
      <c r="D874" s="14" t="s">
        <v>3384</v>
      </c>
      <c r="E874" s="1" t="str">
        <f ca="1">VLOOKUP(B874,'2.Tissue'!$B:$D,2,FALSE)</f>
        <v>OG822</v>
      </c>
      <c r="F874" s="80" t="str">
        <f ca="1">IF(C874&gt;1,_xlfn.CONCAT(B874,"_D",C874),_xlfn.CONCAT(B874,"_D"))</f>
        <v>OG822H_D</v>
      </c>
      <c r="G874" s="58" t="str">
        <f ca="1">VLOOKUP($E874,'1.MetaData'!$B:$H,3,FALSE)</f>
        <v>Pagrus auratus</v>
      </c>
      <c r="H874" s="58" t="str">
        <f ca="1">VLOOKUP($E874,'1.MetaData'!$B:$H,4,FALSE)</f>
        <v>Pink snapper</v>
      </c>
      <c r="I874" s="194" t="str">
        <f ca="1">VLOOKUP(DNAEXT[[#This Row],[Sample ID]],'2.Tissue'!B:N,13,FALSE)</f>
        <v>Tissue Box 36</v>
      </c>
      <c r="J874" s="45" t="s">
        <v>3366</v>
      </c>
      <c r="K874" s="173">
        <v>45504</v>
      </c>
      <c r="L874" s="168" t="s">
        <v>3535</v>
      </c>
      <c r="M874" s="26" t="s">
        <v>3404</v>
      </c>
      <c r="N874" s="169">
        <v>75</v>
      </c>
      <c r="O874" s="170">
        <v>0</v>
      </c>
      <c r="P874" s="170">
        <v>1.4</v>
      </c>
      <c r="Q874" s="170">
        <v>1.37</v>
      </c>
      <c r="R874" s="170">
        <v>0.15</v>
      </c>
      <c r="S874" s="43">
        <f ca="1">IF(P874="NA", "NA", IF(OR(O874="NA", P874=""), P874, O874/P874))</f>
        <v>0</v>
      </c>
      <c r="T874" s="27">
        <f ca="1">O874*N874</f>
        <v>0</v>
      </c>
      <c r="U874" s="171" t="s">
        <v>3536</v>
      </c>
      <c r="V874" s="171">
        <v>3051</v>
      </c>
      <c r="W874" s="171" t="s">
        <v>3382</v>
      </c>
      <c r="X874" s="2" t="str" cm="1">
        <f t="array" aca="1" ref="X874" ca="1">IF(B874="","",IF(MAX(IF(B:B=B874,C:C))=C874,"Y","N"))</f>
        <v>Y</v>
      </c>
      <c r="Y874" s="26"/>
      <c r="Z874" s="172" t="s">
        <v>4472</v>
      </c>
    </row>
    <row r="875" spans="1:31" hidden="1" x14ac:dyDescent="0.25">
      <c r="A875" s="115">
        <f ca="1">INDEX('1.MetaData'!A:A, MATCH($E875, '1.MetaData'!$B:$B, 0))</f>
        <v>831</v>
      </c>
      <c r="B875" s="245" t="s">
        <v>4487</v>
      </c>
      <c r="C875" s="14">
        <v>1</v>
      </c>
      <c r="D875" s="14" t="s">
        <v>70</v>
      </c>
      <c r="E875" s="245" t="str">
        <f ca="1">VLOOKUP(B875,'2.Tissue'!$B:$D,2,FALSE)</f>
        <v>OG831</v>
      </c>
      <c r="F875" s="80" t="str">
        <f ca="1">IF(C875&gt;1,_xlfn.CONCAT(B875,"_D",C875),_xlfn.CONCAT(B875,"_D"))</f>
        <v>OG831G_D</v>
      </c>
      <c r="G875" s="7" t="str">
        <f ca="1">VLOOKUP($E875,'1.MetaData'!$B:$H,3,FALSE)</f>
        <v>Seriola lalandi</v>
      </c>
      <c r="H875" s="7" t="str">
        <f ca="1">VLOOKUP($E875,'1.MetaData'!$B:$H,4,FALSE)</f>
        <v>Yellowtail king fish</v>
      </c>
      <c r="I875" s="194" t="str">
        <f ca="1">VLOOKUP(DNAEXT[[#This Row],[Sample ID]],'2.Tissue'!B:N,13,FALSE)</f>
        <v>Tissue Box 45</v>
      </c>
      <c r="J875" s="45" t="s">
        <v>3374</v>
      </c>
      <c r="K875" s="173">
        <v>45454</v>
      </c>
      <c r="L875" s="168" t="s">
        <v>4458</v>
      </c>
      <c r="M875" s="26" t="s">
        <v>3376</v>
      </c>
      <c r="N875" s="169">
        <v>200</v>
      </c>
      <c r="O875" s="170">
        <v>70.7</v>
      </c>
      <c r="P875" s="170"/>
      <c r="Q875" s="170"/>
      <c r="R875" s="170"/>
      <c r="S875" s="43">
        <f ca="1">IF(P875="NA", "NA", IF(OR(O875="NA", P875=""), P875, O875/P875))</f>
        <v>0</v>
      </c>
      <c r="T875" s="27">
        <f ca="1">O875*N875</f>
        <v>14140</v>
      </c>
      <c r="U875" s="171"/>
      <c r="V875" s="171"/>
      <c r="X875" s="2" t="str" cm="1">
        <f t="array" aca="1" ref="X875" ca="1">IF(B875="","",IF(MAX(IF(B:B=B875,C:C))=C875,"Y","N"))</f>
        <v>Y</v>
      </c>
      <c r="Y875" s="26"/>
      <c r="Z875" s="172"/>
      <c r="AA875" s="26" t="s">
        <v>3334</v>
      </c>
      <c r="AE875" s="2" t="s">
        <v>7908</v>
      </c>
    </row>
    <row r="876" spans="1:31" hidden="1" x14ac:dyDescent="0.25">
      <c r="A876" s="115">
        <f ca="1">INDEX('1.MetaData'!A:A, MATCH($E876, '1.MetaData'!$B:$B, 0))</f>
        <v>832</v>
      </c>
      <c r="B876" s="245" t="s">
        <v>4488</v>
      </c>
      <c r="C876" s="14">
        <v>1</v>
      </c>
      <c r="D876" s="14" t="s">
        <v>70</v>
      </c>
      <c r="E876" s="245" t="str">
        <f ca="1">VLOOKUP(B876,'2.Tissue'!$B:$D,2,FALSE)</f>
        <v>OG832</v>
      </c>
      <c r="F876" s="80" t="str">
        <f ca="1">IF(C876&gt;1,_xlfn.CONCAT(B876,"_D",C876),_xlfn.CONCAT(B876,"_D"))</f>
        <v>OG832H_D</v>
      </c>
      <c r="G876" s="7" t="str">
        <f ca="1">VLOOKUP($E876,'1.MetaData'!$B:$H,3,FALSE)</f>
        <v>Lethrinus miniatus</v>
      </c>
      <c r="H876" s="7" t="str">
        <f ca="1">VLOOKUP($E876,'1.MetaData'!$B:$H,4,FALSE)</f>
        <v>Red throat emperor</v>
      </c>
      <c r="I876" s="194" t="str">
        <f ca="1">VLOOKUP(DNAEXT[[#This Row],[Sample ID]],'2.Tissue'!B:N,13,FALSE)</f>
        <v>Tissue Box 46</v>
      </c>
      <c r="J876" s="328" t="s">
        <v>3374</v>
      </c>
      <c r="K876" s="173">
        <v>45454</v>
      </c>
      <c r="L876" s="168" t="s">
        <v>4458</v>
      </c>
      <c r="M876" s="26" t="s">
        <v>3376</v>
      </c>
      <c r="N876" s="169">
        <v>200</v>
      </c>
      <c r="O876" s="170">
        <v>132</v>
      </c>
      <c r="P876" s="170"/>
      <c r="Q876" s="170"/>
      <c r="R876" s="170"/>
      <c r="S876" s="43">
        <f ca="1">IF(P876="NA", "NA", IF(OR(O876="NA", P876=""), P876, O876/P876))</f>
        <v>0</v>
      </c>
      <c r="T876" s="27">
        <f ca="1">O876*N876</f>
        <v>26400</v>
      </c>
      <c r="U876" s="171"/>
      <c r="V876" s="171"/>
      <c r="X876" s="2" t="str" cm="1">
        <f t="array" aca="1" ref="X876" ca="1">IF(B876="","",IF(MAX(IF(B:B=B876,C:C))=C876,"Y","N"))</f>
        <v>Y</v>
      </c>
      <c r="Y876" s="26"/>
      <c r="Z876" s="172"/>
      <c r="AA876" s="26" t="s">
        <v>3334</v>
      </c>
      <c r="AE876" s="2" t="s">
        <v>7908</v>
      </c>
    </row>
    <row r="877" spans="1:31" hidden="1" x14ac:dyDescent="0.25">
      <c r="A877" s="115">
        <f ca="1">INDEX('1.MetaData'!A:A, MATCH($E877, '1.MetaData'!$B:$B, 0))</f>
        <v>833</v>
      </c>
      <c r="B877" s="245" t="s">
        <v>4489</v>
      </c>
      <c r="C877" s="14">
        <v>1</v>
      </c>
      <c r="D877" s="14" t="s">
        <v>70</v>
      </c>
      <c r="E877" s="245" t="str">
        <f ca="1">VLOOKUP(B877,'2.Tissue'!$B:$D,2,FALSE)</f>
        <v>OG833</v>
      </c>
      <c r="F877" s="80" t="str">
        <f ca="1">IF(C877&gt;1,_xlfn.CONCAT(B877,"_D",C877),_xlfn.CONCAT(B877,"_D"))</f>
        <v>OG833G_D</v>
      </c>
      <c r="G877" s="7" t="str">
        <f ca="1">VLOOKUP($E877,'1.MetaData'!$B:$H,3,FALSE)</f>
        <v>Bodianus bilunulatus</v>
      </c>
      <c r="H877" s="7" t="str">
        <f ca="1">VLOOKUP($E877,'1.MetaData'!$B:$H,4,FALSE)</f>
        <v>Saddle back pigfish</v>
      </c>
      <c r="I877" s="194" t="str">
        <f ca="1">VLOOKUP(DNAEXT[[#This Row],[Sample ID]],'2.Tissue'!B:N,13,FALSE)</f>
        <v>Tissue Box 47</v>
      </c>
      <c r="J877" s="45" t="s">
        <v>3374</v>
      </c>
      <c r="K877" s="173">
        <v>45454</v>
      </c>
      <c r="L877" s="168" t="s">
        <v>4458</v>
      </c>
      <c r="M877" s="26" t="s">
        <v>3376</v>
      </c>
      <c r="N877" s="169">
        <v>200</v>
      </c>
      <c r="O877" s="170">
        <v>98.8</v>
      </c>
      <c r="P877" s="170"/>
      <c r="Q877" s="170"/>
      <c r="R877" s="170"/>
      <c r="S877" s="43">
        <f ca="1">IF(P877="NA", "NA", IF(OR(O877="NA", P877=""), P877, O877/P877))</f>
        <v>0</v>
      </c>
      <c r="T877" s="27">
        <f ca="1">O877*N877</f>
        <v>19760</v>
      </c>
      <c r="U877" s="171"/>
      <c r="V877" s="171"/>
      <c r="X877" s="2" t="str" cm="1">
        <f t="array" aca="1" ref="X877" ca="1">IF(B877="","",IF(MAX(IF(B:B=B877,C:C))=C877,"Y","N"))</f>
        <v>Y</v>
      </c>
      <c r="Y877" s="26"/>
      <c r="Z877" s="172"/>
      <c r="AA877" s="26" t="s">
        <v>3334</v>
      </c>
      <c r="AE877" s="2" t="s">
        <v>7908</v>
      </c>
    </row>
    <row r="878" spans="1:31" x14ac:dyDescent="0.25">
      <c r="A878" s="115">
        <f ca="1">INDEX('1.MetaData'!A:A, MATCH($E878, '1.MetaData'!$B:$B, 0))</f>
        <v>824</v>
      </c>
      <c r="B878" s="245" t="s">
        <v>4481</v>
      </c>
      <c r="C878" s="14">
        <v>1</v>
      </c>
      <c r="D878" s="14" t="s">
        <v>70</v>
      </c>
      <c r="E878" s="1" t="str">
        <f ca="1">VLOOKUP(B878,'2.Tissue'!$B:$D,2,FALSE)</f>
        <v>OG824</v>
      </c>
      <c r="F878" s="80" t="str">
        <f ca="1">IF(C878&gt;1,_xlfn.CONCAT(B878,"_D",C878),_xlfn.CONCAT(B878,"_D"))</f>
        <v>OG824H_D</v>
      </c>
      <c r="G878" s="58" t="str">
        <f ca="1">VLOOKUP($E878,'1.MetaData'!$B:$H,3,FALSE)</f>
        <v>Plectropomus leopardus</v>
      </c>
      <c r="H878" s="58" t="str">
        <f ca="1">VLOOKUP($E878,'1.MetaData'!$B:$H,4,FALSE)</f>
        <v>Common coral trout</v>
      </c>
      <c r="I878" s="194" t="str">
        <f ca="1">VLOOKUP(DNAEXT[[#This Row],[Sample ID]],'2.Tissue'!B:N,13,FALSE)</f>
        <v>Tissue Box 38</v>
      </c>
      <c r="J878" s="45" t="s">
        <v>3366</v>
      </c>
      <c r="K878" s="173">
        <v>45553</v>
      </c>
      <c r="L878" s="168" t="s">
        <v>4308</v>
      </c>
      <c r="M878" s="26" t="s">
        <v>3404</v>
      </c>
      <c r="N878" s="169">
        <v>75</v>
      </c>
      <c r="O878" s="170">
        <v>204</v>
      </c>
      <c r="P878" s="170" t="s">
        <v>107</v>
      </c>
      <c r="Q878" s="170" t="s">
        <v>107</v>
      </c>
      <c r="R878" s="170" t="s">
        <v>107</v>
      </c>
      <c r="S878" s="43" t="str">
        <f ca="1">IF(P878="NA", "NA", IF(OR(O878="NA", P878=""), P878, O878/P878))</f>
        <v>NA</v>
      </c>
      <c r="T878" s="27">
        <f ca="1">O878*N878</f>
        <v>15300</v>
      </c>
      <c r="U878" s="171" t="s">
        <v>4309</v>
      </c>
      <c r="V878" s="171">
        <v>19193</v>
      </c>
      <c r="W878" s="171" t="s">
        <v>3470</v>
      </c>
      <c r="X878" s="2" t="str" cm="1">
        <f t="array" aca="1" ref="X878" ca="1">IF(B878="","",IF(MAX(IF(B:B=B878,C:C))=C878,"Y","N"))</f>
        <v>Y</v>
      </c>
      <c r="Y878" s="26"/>
      <c r="Z878" s="172"/>
    </row>
    <row r="879" spans="1:31" x14ac:dyDescent="0.25">
      <c r="A879" s="115">
        <f ca="1">INDEX('1.MetaData'!A:A, MATCH($E879, '1.MetaData'!$B:$B, 0))</f>
        <v>829</v>
      </c>
      <c r="B879" s="245" t="s">
        <v>4486</v>
      </c>
      <c r="C879" s="14">
        <v>2</v>
      </c>
      <c r="D879" s="14" t="s">
        <v>70</v>
      </c>
      <c r="E879" s="1" t="str">
        <f ca="1">VLOOKUP(B879,'2.Tissue'!$B:$D,2,FALSE)</f>
        <v>OG829</v>
      </c>
      <c r="F879" s="80" t="str">
        <f ca="1">IF(C879&gt;1,_xlfn.CONCAT(B879,"_D",C879),_xlfn.CONCAT(B879,"_D"))</f>
        <v>OG829H_D2</v>
      </c>
      <c r="G879" s="58" t="str">
        <f ca="1">VLOOKUP($E879,'1.MetaData'!$B:$H,3,FALSE)</f>
        <v>Coris auricularis</v>
      </c>
      <c r="H879" s="58" t="str">
        <f ca="1">VLOOKUP($E879,'1.MetaData'!$B:$H,4,FALSE)</f>
        <v>Western king wrasse</v>
      </c>
      <c r="I879" s="194" t="str">
        <f ca="1">VLOOKUP(DNAEXT[[#This Row],[Sample ID]],'2.Tissue'!B:N,13,FALSE)</f>
        <v>Tissue Box 43</v>
      </c>
      <c r="J879" s="45" t="s">
        <v>3366</v>
      </c>
      <c r="K879" s="173">
        <v>45467</v>
      </c>
      <c r="L879" s="168" t="s">
        <v>4447</v>
      </c>
      <c r="M879" s="26" t="s">
        <v>3404</v>
      </c>
      <c r="N879" s="169">
        <v>450</v>
      </c>
      <c r="O879" s="170">
        <v>153</v>
      </c>
      <c r="P879" s="170" t="s">
        <v>107</v>
      </c>
      <c r="Q879" s="170" t="s">
        <v>107</v>
      </c>
      <c r="R879" s="170" t="s">
        <v>107</v>
      </c>
      <c r="S879" s="43" t="str">
        <f ca="1">IF(P879="NA", "NA", IF(OR(O879="NA", P879=""), P879, O879/P879))</f>
        <v>NA</v>
      </c>
      <c r="T879" s="27">
        <f ca="1">O879*N879</f>
        <v>68850</v>
      </c>
      <c r="U879" s="171" t="s">
        <v>4389</v>
      </c>
      <c r="V879" s="171">
        <v>16851</v>
      </c>
      <c r="W879" s="171" t="s">
        <v>3369</v>
      </c>
      <c r="X879" s="2" t="str" cm="1">
        <f t="array" aca="1" ref="X879" ca="1">IF(B879="","",IF(MAX(IF(B:B=B879,C:C))=C879,"Y","N"))</f>
        <v>Y</v>
      </c>
      <c r="Y879" s="26" t="s">
        <v>92</v>
      </c>
      <c r="Z879" s="172" t="s">
        <v>4469</v>
      </c>
    </row>
    <row r="880" spans="1:31" x14ac:dyDescent="0.25">
      <c r="A880" s="115">
        <f ca="1">INDEX('1.MetaData'!A:A, MATCH($E880, '1.MetaData'!$B:$B, 0))</f>
        <v>829</v>
      </c>
      <c r="B880" s="245" t="s">
        <v>4485</v>
      </c>
      <c r="C880" s="14">
        <v>1</v>
      </c>
      <c r="D880" s="14" t="s">
        <v>3384</v>
      </c>
      <c r="E880" s="1" t="str">
        <f ca="1">VLOOKUP(B880,'2.Tissue'!$B:$D,2,FALSE)</f>
        <v>OG829</v>
      </c>
      <c r="F880" s="80" t="str">
        <f ca="1">IF(C880&gt;1,_xlfn.CONCAT(B880,"_D",C880),_xlfn.CONCAT(B880,"_D"))</f>
        <v>OG829G_D</v>
      </c>
      <c r="G880" s="58" t="str">
        <f ca="1">VLOOKUP($E880,'1.MetaData'!$B:$H,3,FALSE)</f>
        <v>Coris auricularis</v>
      </c>
      <c r="H880" s="58" t="str">
        <f ca="1">VLOOKUP($E880,'1.MetaData'!$B:$H,4,FALSE)</f>
        <v>Western king wrasse</v>
      </c>
      <c r="I880" s="194" t="str">
        <f ca="1">VLOOKUP(DNAEXT[[#This Row],[Sample ID]],'2.Tissue'!B:N,13,FALSE)</f>
        <v>Tissue Box 43</v>
      </c>
      <c r="J880" s="45" t="s">
        <v>3366</v>
      </c>
      <c r="K880" s="173">
        <v>45464</v>
      </c>
      <c r="L880" s="173" t="s">
        <v>4444</v>
      </c>
      <c r="M880" s="26" t="s">
        <v>3404</v>
      </c>
      <c r="N880" s="169">
        <v>300</v>
      </c>
      <c r="O880" s="170">
        <v>6.8</v>
      </c>
      <c r="P880" s="170" t="s">
        <v>107</v>
      </c>
      <c r="Q880" s="170" t="s">
        <v>107</v>
      </c>
      <c r="R880" s="170" t="s">
        <v>107</v>
      </c>
      <c r="S880" s="43" t="str">
        <f ca="1">IF(P880="NA", "NA", IF(OR(O880="NA", P880=""), P880, O880/P880))</f>
        <v>NA</v>
      </c>
      <c r="T880" s="27">
        <f ca="1">O880*N880</f>
        <v>2040</v>
      </c>
      <c r="U880" s="171" t="s">
        <v>107</v>
      </c>
      <c r="V880" s="171" t="s">
        <v>107</v>
      </c>
      <c r="X880" s="2" t="str" cm="1">
        <f t="array" aca="1" ref="X880" ca="1">IF(B880="","",IF(MAX(IF(B:B=B880,C:C))=C880,"Y","N"))</f>
        <v>Y</v>
      </c>
      <c r="Y880" s="26"/>
      <c r="Z880" s="172"/>
    </row>
    <row r="881" spans="1:31" x14ac:dyDescent="0.25">
      <c r="A881" s="115">
        <f ca="1">INDEX('1.MetaData'!A:A, MATCH($E881, '1.MetaData'!$B:$B, 0))</f>
        <v>830</v>
      </c>
      <c r="B881" s="245" t="s">
        <v>4446</v>
      </c>
      <c r="C881" s="14">
        <v>2</v>
      </c>
      <c r="D881" s="14" t="s">
        <v>3475</v>
      </c>
      <c r="E881" s="1" t="str">
        <f ca="1">VLOOKUP(B881,'2.Tissue'!$B:$D,2,FALSE)</f>
        <v>OG830</v>
      </c>
      <c r="F881" s="80" t="str">
        <f ca="1">IF(C881&gt;1,_xlfn.CONCAT(B881,"_D",C881),_xlfn.CONCAT(B881,"_D"))</f>
        <v>OG830H_D2</v>
      </c>
      <c r="G881" s="58" t="str">
        <f ca="1">VLOOKUP($E881,'1.MetaData'!$B:$H,3,FALSE)</f>
        <v>Parupeneus spilurus</v>
      </c>
      <c r="H881" s="58" t="str">
        <f ca="1">VLOOKUP($E881,'1.MetaData'!$B:$H,4,FALSE)</f>
        <v>Black-spot goatfish</v>
      </c>
      <c r="I881" s="194" t="str">
        <f ca="1">VLOOKUP(DNAEXT[[#This Row],[Sample ID]],'2.Tissue'!B:N,13,FALSE)</f>
        <v>Tissue Box 44</v>
      </c>
      <c r="J881" s="45" t="s">
        <v>3366</v>
      </c>
      <c r="K881" s="173">
        <v>45467</v>
      </c>
      <c r="L881" s="168" t="s">
        <v>4447</v>
      </c>
      <c r="M881" s="26" t="s">
        <v>3404</v>
      </c>
      <c r="N881" s="169">
        <v>70</v>
      </c>
      <c r="O881" s="329">
        <v>50</v>
      </c>
      <c r="P881" s="170" t="s">
        <v>107</v>
      </c>
      <c r="Q881" s="170" t="s">
        <v>107</v>
      </c>
      <c r="R881" s="170" t="s">
        <v>107</v>
      </c>
      <c r="S881" s="43" t="str">
        <f ca="1">IF(P881="NA", "NA", IF(OR(O881="NA", P881=""), P881, O881/P881))</f>
        <v>NA</v>
      </c>
      <c r="T881" s="27">
        <f ca="1">O881*N881</f>
        <v>3500</v>
      </c>
      <c r="U881" s="171" t="s">
        <v>4448</v>
      </c>
      <c r="V881" s="171"/>
      <c r="W881" s="171" t="s">
        <v>3665</v>
      </c>
      <c r="X881" s="2" t="str" cm="1">
        <f t="array" aca="1" ref="X881" ca="1">IF(B881="","",IF(MAX(IF(B:B=B881,C:C))=C881,"Y","N"))</f>
        <v>Y</v>
      </c>
      <c r="Y881" s="26"/>
      <c r="Z881" s="172" t="s">
        <v>4445</v>
      </c>
    </row>
    <row r="882" spans="1:31" x14ac:dyDescent="0.25">
      <c r="A882" s="115">
        <f ca="1">INDEX('1.MetaData'!A:A, MATCH($E882, '1.MetaData'!$B:$B, 0))</f>
        <v>830</v>
      </c>
      <c r="B882" s="245" t="s">
        <v>4443</v>
      </c>
      <c r="C882" s="14">
        <v>1</v>
      </c>
      <c r="D882" s="14" t="s">
        <v>3475</v>
      </c>
      <c r="E882" s="1" t="str">
        <f ca="1">VLOOKUP(B882,'2.Tissue'!$B:$D,2,FALSE)</f>
        <v>OG830</v>
      </c>
      <c r="F882" s="80" t="str">
        <f ca="1">IF(C882&gt;1,_xlfn.CONCAT(B882,"_D",C882),_xlfn.CONCAT(B882,"_D"))</f>
        <v>OG830G_D</v>
      </c>
      <c r="G882" s="58" t="str">
        <f ca="1">VLOOKUP($E882,'1.MetaData'!$B:$H,3,FALSE)</f>
        <v>Parupeneus spilurus</v>
      </c>
      <c r="H882" s="58" t="str">
        <f ca="1">VLOOKUP($E882,'1.MetaData'!$B:$H,4,FALSE)</f>
        <v>Black-spot goatfish</v>
      </c>
      <c r="I882" s="194" t="str">
        <f ca="1">VLOOKUP(DNAEXT[[#This Row],[Sample ID]],'2.Tissue'!B:N,13,FALSE)</f>
        <v>Tissue Box 44</v>
      </c>
      <c r="J882" s="45" t="s">
        <v>3366</v>
      </c>
      <c r="K882" s="173">
        <v>45464</v>
      </c>
      <c r="L882" s="173" t="s">
        <v>4444</v>
      </c>
      <c r="M882" s="26" t="s">
        <v>3404</v>
      </c>
      <c r="N882" s="169">
        <v>70</v>
      </c>
      <c r="O882" s="329">
        <v>18.899999999999999</v>
      </c>
      <c r="P882" s="170" t="s">
        <v>107</v>
      </c>
      <c r="Q882" s="170" t="s">
        <v>107</v>
      </c>
      <c r="R882" s="170" t="s">
        <v>107</v>
      </c>
      <c r="S882" s="43" t="str">
        <f ca="1">IF(P882="NA", "NA", IF(OR(O882="NA", P882=""), P882, O882/P882))</f>
        <v>NA</v>
      </c>
      <c r="T882" s="27">
        <f ca="1">O882*N882</f>
        <v>1323</v>
      </c>
      <c r="U882" s="171" t="s">
        <v>107</v>
      </c>
      <c r="V882" s="171" t="s">
        <v>107</v>
      </c>
      <c r="X882" s="2" t="str" cm="1">
        <f t="array" aca="1" ref="X882" ca="1">IF(B882="","",IF(MAX(IF(B:B=B882,C:C))=C882,"Y","N"))</f>
        <v>Y</v>
      </c>
      <c r="Y882" s="26"/>
      <c r="Z882" s="172" t="s">
        <v>4445</v>
      </c>
    </row>
    <row r="883" spans="1:31" x14ac:dyDescent="0.25">
      <c r="A883" s="115">
        <f ca="1">INDEX('1.MetaData'!A:A, MATCH($E883, '1.MetaData'!$B:$B, 0))</f>
        <v>834</v>
      </c>
      <c r="B883" s="245" t="s">
        <v>4492</v>
      </c>
      <c r="C883" s="14">
        <v>2</v>
      </c>
      <c r="D883" s="14" t="s">
        <v>70</v>
      </c>
      <c r="E883" s="1" t="str">
        <f ca="1">VLOOKUP(B883,'2.Tissue'!$B:$D,2,FALSE)</f>
        <v>OG834</v>
      </c>
      <c r="F883" s="80" t="str">
        <f ca="1">IF(C883&gt;1,_xlfn.CONCAT(B883,"_D",C883),_xlfn.CONCAT(B883,"_D"))</f>
        <v>OG834H_D2</v>
      </c>
      <c r="G883" s="58" t="str">
        <f ca="1">VLOOKUP($E883,'1.MetaData'!$B:$H,3,FALSE)</f>
        <v>Scorpaena sumptuosa</v>
      </c>
      <c r="H883" s="58" t="str">
        <f ca="1">VLOOKUP($E883,'1.MetaData'!$B:$H,4,FALSE)</f>
        <v>Western red scorpionfish</v>
      </c>
      <c r="I883" s="194" t="str">
        <f ca="1">VLOOKUP(DNAEXT[[#This Row],[Sample ID]],'2.Tissue'!B:N,13,FALSE)</f>
        <v>Tissue Box 48</v>
      </c>
      <c r="J883" s="45" t="s">
        <v>3366</v>
      </c>
      <c r="K883" s="173">
        <v>45467</v>
      </c>
      <c r="L883" s="168" t="s">
        <v>4447</v>
      </c>
      <c r="M883" s="26" t="s">
        <v>3404</v>
      </c>
      <c r="N883" s="169">
        <v>300</v>
      </c>
      <c r="O883" s="170">
        <v>108</v>
      </c>
      <c r="P883" s="170" t="s">
        <v>107</v>
      </c>
      <c r="Q883" s="170" t="s">
        <v>107</v>
      </c>
      <c r="R883" s="170" t="s">
        <v>107</v>
      </c>
      <c r="S883" s="43" t="str">
        <f ca="1">IF(P883="NA", "NA", IF(OR(O883="NA", P883=""), P883, O883/P883))</f>
        <v>NA</v>
      </c>
      <c r="T883" s="27">
        <f ca="1">O883*N883</f>
        <v>32400</v>
      </c>
      <c r="U883" s="171" t="s">
        <v>4389</v>
      </c>
      <c r="V883" s="171">
        <v>12152</v>
      </c>
      <c r="W883" s="171" t="s">
        <v>3369</v>
      </c>
      <c r="X883" s="2" t="str" cm="1">
        <f t="array" aca="1" ref="X883" ca="1">IF(B883="","",IF(MAX(IF(B:B=B883,C:C))=C883,"Y","N"))</f>
        <v>Y</v>
      </c>
      <c r="Y883" s="26" t="s">
        <v>92</v>
      </c>
      <c r="Z883" s="172" t="s">
        <v>4469</v>
      </c>
    </row>
    <row r="884" spans="1:31" x14ac:dyDescent="0.25">
      <c r="A884" s="115">
        <f ca="1">INDEX('1.MetaData'!A:A, MATCH($E884, '1.MetaData'!$B:$B, 0))</f>
        <v>834</v>
      </c>
      <c r="B884" s="245" t="s">
        <v>4490</v>
      </c>
      <c r="C884" s="14">
        <v>1</v>
      </c>
      <c r="D884" s="14" t="s">
        <v>70</v>
      </c>
      <c r="E884" s="1" t="str">
        <f ca="1">VLOOKUP(B884,'2.Tissue'!$B:$D,2,FALSE)</f>
        <v>OG834</v>
      </c>
      <c r="F884" s="80" t="str">
        <f ca="1">IF(C884&gt;1,_xlfn.CONCAT(B884,"_D",C884),_xlfn.CONCAT(B884,"_D"))</f>
        <v>OG834G_D</v>
      </c>
      <c r="G884" s="58" t="str">
        <f ca="1">VLOOKUP($E884,'1.MetaData'!$B:$H,3,FALSE)</f>
        <v>Scorpaena sumptuosa</v>
      </c>
      <c r="H884" s="58" t="str">
        <f ca="1">VLOOKUP($E884,'1.MetaData'!$B:$H,4,FALSE)</f>
        <v>Western red scorpionfish</v>
      </c>
      <c r="I884" s="194" t="str">
        <f ca="1">VLOOKUP(DNAEXT[[#This Row],[Sample ID]],'2.Tissue'!B:N,13,FALSE)</f>
        <v>Tissue Box 48</v>
      </c>
      <c r="J884" s="45" t="s">
        <v>3366</v>
      </c>
      <c r="K884" s="173">
        <v>45464</v>
      </c>
      <c r="L884" s="173" t="s">
        <v>4444</v>
      </c>
      <c r="M884" s="26" t="s">
        <v>3404</v>
      </c>
      <c r="N884" s="169">
        <v>150</v>
      </c>
      <c r="O884" s="170">
        <v>29</v>
      </c>
      <c r="P884" s="170" t="s">
        <v>107</v>
      </c>
      <c r="Q884" s="170" t="s">
        <v>107</v>
      </c>
      <c r="R884" s="170" t="s">
        <v>107</v>
      </c>
      <c r="S884" s="43" t="str">
        <f ca="1">IF(P884="NA", "NA", IF(OR(O884="NA", P884=""), P884, O884/P884))</f>
        <v>NA</v>
      </c>
      <c r="T884" s="27">
        <f ca="1">O884*N884</f>
        <v>4350</v>
      </c>
      <c r="U884" s="171"/>
      <c r="V884" s="171"/>
      <c r="X884" s="2" t="str" cm="1">
        <f t="array" aca="1" ref="X884" ca="1">IF(B884="","",IF(MAX(IF(B:B=B884,C:C))=C884,"Y","N"))</f>
        <v>Y</v>
      </c>
      <c r="Y884" s="26"/>
      <c r="Z884" s="172" t="s">
        <v>4491</v>
      </c>
    </row>
    <row r="885" spans="1:31" x14ac:dyDescent="0.25">
      <c r="A885" s="115">
        <f ca="1">INDEX('1.MetaData'!A:A, MATCH($E885, '1.MetaData'!$B:$B, 0))</f>
        <v>836</v>
      </c>
      <c r="B885" s="245" t="s">
        <v>4493</v>
      </c>
      <c r="C885" s="14">
        <v>1</v>
      </c>
      <c r="D885" s="14" t="s">
        <v>70</v>
      </c>
      <c r="E885" s="1" t="str">
        <f ca="1">VLOOKUP(B885,'2.Tissue'!$B:$D,2,FALSE)</f>
        <v>OG836</v>
      </c>
      <c r="F885" s="80" t="str">
        <f ca="1">IF(C885&gt;1,_xlfn.CONCAT(B885,"_D",C885),_xlfn.CONCAT(B885,"_D"))</f>
        <v>OG836B_D</v>
      </c>
      <c r="G885" s="58" t="str">
        <f ca="1">VLOOKUP($E885,'1.MetaData'!$B:$H,3,FALSE)</f>
        <v>Carcharhinus cautus</v>
      </c>
      <c r="H885" s="58" t="str">
        <f ca="1">VLOOKUP($E885,'1.MetaData'!$B:$H,4,FALSE)</f>
        <v>Nervous shark</v>
      </c>
      <c r="I885" s="194" t="str">
        <f ca="1">VLOOKUP(DNAEXT[[#This Row],[Sample ID]],'2.Tissue'!B:N,13,FALSE)</f>
        <v>Tissue Box 30</v>
      </c>
      <c r="J885" s="45" t="s">
        <v>3431</v>
      </c>
      <c r="K885" s="173">
        <v>45413</v>
      </c>
      <c r="L885" s="168" t="s">
        <v>4495</v>
      </c>
      <c r="M885" s="26" t="s">
        <v>3380</v>
      </c>
      <c r="N885" s="169">
        <v>120</v>
      </c>
      <c r="O885" s="170">
        <v>202</v>
      </c>
      <c r="P885" s="170" t="s">
        <v>107</v>
      </c>
      <c r="Q885" s="170" t="s">
        <v>107</v>
      </c>
      <c r="R885" s="170" t="s">
        <v>107</v>
      </c>
      <c r="S885" s="43" t="str">
        <f ca="1">IF(P885="NA", "NA", IF(OR(O885="NA", P885=""), P885, O885/P885))</f>
        <v>NA</v>
      </c>
      <c r="T885" s="27">
        <f ca="1">O885*N885</f>
        <v>24240</v>
      </c>
      <c r="U885" s="171" t="s">
        <v>3513</v>
      </c>
      <c r="V885" s="171">
        <v>91605</v>
      </c>
      <c r="W885" s="171" t="s">
        <v>3369</v>
      </c>
      <c r="X885" s="2" t="str" cm="1">
        <f t="array" aca="1" ref="X885" ca="1">IF(B885="","",IF(MAX(IF(B:B=B885,C:C))=C885,"Y","N"))</f>
        <v>N</v>
      </c>
      <c r="Y885" s="26"/>
      <c r="Z885" s="172"/>
    </row>
    <row r="886" spans="1:31" x14ac:dyDescent="0.25">
      <c r="A886" s="115">
        <f ca="1">INDEX('1.MetaData'!A:A, MATCH($E886, '1.MetaData'!$B:$B, 0))</f>
        <v>836</v>
      </c>
      <c r="B886" s="245" t="s">
        <v>4493</v>
      </c>
      <c r="C886" s="14">
        <v>2</v>
      </c>
      <c r="D886" s="14" t="s">
        <v>70</v>
      </c>
      <c r="E886" s="1" t="str">
        <f ca="1">VLOOKUP(B886,'2.Tissue'!$B:$D,2,FALSE)</f>
        <v>OG836</v>
      </c>
      <c r="F886" s="80" t="str">
        <f ca="1">IF(C886&gt;1,_xlfn.CONCAT(B886,"_D",C886),_xlfn.CONCAT(B886,"_D"))</f>
        <v>OG836B_D2</v>
      </c>
      <c r="G886" s="58" t="str">
        <f ca="1">VLOOKUP($E886,'1.MetaData'!$B:$H,3,FALSE)</f>
        <v>Carcharhinus cautus</v>
      </c>
      <c r="H886" s="58" t="str">
        <f ca="1">VLOOKUP($E886,'1.MetaData'!$B:$H,4,FALSE)</f>
        <v>Nervous shark</v>
      </c>
      <c r="I886" s="194" t="str">
        <f ca="1">VLOOKUP(DNAEXT[[#This Row],[Sample ID]],'2.Tissue'!B:N,13,FALSE)</f>
        <v>Tissue Box 30</v>
      </c>
      <c r="J886" s="45" t="s">
        <v>3431</v>
      </c>
      <c r="K886" s="173">
        <v>45413</v>
      </c>
      <c r="L886" s="168" t="s">
        <v>4495</v>
      </c>
      <c r="M886" s="26" t="s">
        <v>3380</v>
      </c>
      <c r="N886" s="169">
        <v>120</v>
      </c>
      <c r="O886" s="170">
        <v>189</v>
      </c>
      <c r="P886" s="170" t="s">
        <v>107</v>
      </c>
      <c r="Q886" s="170" t="s">
        <v>107</v>
      </c>
      <c r="R886" s="170" t="s">
        <v>107</v>
      </c>
      <c r="S886" s="43" t="str">
        <f ca="1">IF(P886="NA", "NA", IF(OR(O886="NA", P886=""), P886, O886/P886))</f>
        <v>NA</v>
      </c>
      <c r="T886" s="27">
        <f ca="1">O886*N886</f>
        <v>22680</v>
      </c>
      <c r="U886" s="171" t="s">
        <v>3513</v>
      </c>
      <c r="V886" s="171">
        <v>108371</v>
      </c>
      <c r="W886" s="171" t="s">
        <v>3369</v>
      </c>
      <c r="X886" s="2" t="str" cm="1">
        <f t="array" aca="1" ref="X886" ca="1">IF(B886="","",IF(MAX(IF(B:B=B886,C:C))=C886,"Y","N"))</f>
        <v>N</v>
      </c>
      <c r="Y886" s="26"/>
      <c r="Z886" s="172"/>
    </row>
    <row r="887" spans="1:31" x14ac:dyDescent="0.25">
      <c r="A887" s="115">
        <f ca="1">INDEX('1.MetaData'!A:A, MATCH($E887, '1.MetaData'!$B:$B, 0))</f>
        <v>836</v>
      </c>
      <c r="B887" s="245" t="s">
        <v>4493</v>
      </c>
      <c r="C887" s="14">
        <v>3</v>
      </c>
      <c r="D887" s="14" t="s">
        <v>70</v>
      </c>
      <c r="E887" s="1" t="str">
        <f ca="1">VLOOKUP(B887,'2.Tissue'!$B:$D,2,FALSE)</f>
        <v>OG836</v>
      </c>
      <c r="F887" s="80" t="str">
        <f ca="1">IF(C887&gt;1,_xlfn.CONCAT(B887,"_D",C887),_xlfn.CONCAT(B887,"_D"))</f>
        <v>OG836B_D3</v>
      </c>
      <c r="G887" s="58" t="str">
        <f ca="1">VLOOKUP($E887,'1.MetaData'!$B:$H,3,FALSE)</f>
        <v>Carcharhinus cautus</v>
      </c>
      <c r="H887" s="58" t="str">
        <f ca="1">VLOOKUP($E887,'1.MetaData'!$B:$H,4,FALSE)</f>
        <v>Nervous shark</v>
      </c>
      <c r="I887" s="194" t="str">
        <f ca="1">VLOOKUP(DNAEXT[[#This Row],[Sample ID]],'2.Tissue'!B:N,13,FALSE)</f>
        <v>Tissue Box 30</v>
      </c>
      <c r="J887" s="45" t="s">
        <v>3431</v>
      </c>
      <c r="K887" s="173">
        <v>45467</v>
      </c>
      <c r="L887" s="168" t="s">
        <v>4494</v>
      </c>
      <c r="M887" s="26" t="s">
        <v>3404</v>
      </c>
      <c r="N887" s="169">
        <v>75</v>
      </c>
      <c r="O887" s="170">
        <v>134</v>
      </c>
      <c r="P887" s="170" t="s">
        <v>107</v>
      </c>
      <c r="Q887" s="170" t="s">
        <v>107</v>
      </c>
      <c r="R887" s="170" t="s">
        <v>107</v>
      </c>
      <c r="S887" s="43" t="str">
        <f ca="1">IF(P887="NA", "NA", IF(OR(O887="NA", P887=""), P887, O887/P887))</f>
        <v>NA</v>
      </c>
      <c r="T887" s="27">
        <f ca="1">O887*N887</f>
        <v>10050</v>
      </c>
      <c r="U887" s="171" t="s">
        <v>4389</v>
      </c>
      <c r="V887" s="171">
        <v>34875</v>
      </c>
      <c r="W887" s="171" t="s">
        <v>3369</v>
      </c>
      <c r="X887" s="2" t="str" cm="1">
        <f t="array" aca="1" ref="X887" ca="1">IF(B887="","",IF(MAX(IF(B:B=B887,C:C))=C887,"Y","N"))</f>
        <v>Y</v>
      </c>
      <c r="Y887" s="26"/>
      <c r="Z887" s="172"/>
    </row>
    <row r="888" spans="1:31" x14ac:dyDescent="0.25">
      <c r="A888" s="115">
        <f ca="1">INDEX('1.MetaData'!A:A, MATCH($E888, '1.MetaData'!$B:$B, 0))</f>
        <v>837</v>
      </c>
      <c r="B888" s="245" t="s">
        <v>4535</v>
      </c>
      <c r="C888" s="14">
        <v>4</v>
      </c>
      <c r="D888" s="14" t="s">
        <v>70</v>
      </c>
      <c r="E888" s="1" t="str">
        <f ca="1">VLOOKUP(B888,'2.Tissue'!$B:$D,2,FALSE)</f>
        <v>OG837</v>
      </c>
      <c r="F888" s="80" t="str">
        <f ca="1">IF(C888&gt;1,_xlfn.CONCAT(B888,"_D",C888),_xlfn.CONCAT(B888,"_D"))</f>
        <v>OG837B_D4</v>
      </c>
      <c r="G888" s="58" t="str">
        <f ca="1">VLOOKUP($E888,'1.MetaData'!$B:$H,3,FALSE)</f>
        <v>Urogymnus asperrimus</v>
      </c>
      <c r="H888" s="58" t="str">
        <f ca="1">VLOOKUP($E888,'1.MetaData'!$B:$H,4,FALSE)</f>
        <v>Porcupine Ray</v>
      </c>
      <c r="I888" s="194" t="str">
        <f ca="1">VLOOKUP(DNAEXT[[#This Row],[Sample ID]],'2.Tissue'!B:N,13,FALSE)</f>
        <v>Tissue Box 30</v>
      </c>
      <c r="J888" s="45" t="s">
        <v>3431</v>
      </c>
      <c r="K888" s="173">
        <v>45467</v>
      </c>
      <c r="L888" s="168" t="s">
        <v>4494</v>
      </c>
      <c r="M888" s="26" t="s">
        <v>3404</v>
      </c>
      <c r="N888" s="169">
        <v>75</v>
      </c>
      <c r="O888" s="170">
        <v>71.599999999999994</v>
      </c>
      <c r="P888" s="170" t="s">
        <v>107</v>
      </c>
      <c r="Q888" s="170" t="s">
        <v>107</v>
      </c>
      <c r="R888" s="170" t="s">
        <v>107</v>
      </c>
      <c r="S888" s="43" t="str">
        <f ca="1">IF(P888="NA", "NA", IF(OR(O888="NA", P888=""), P888, O888/P888))</f>
        <v>NA</v>
      </c>
      <c r="T888" s="27">
        <f ca="1">O888*N888</f>
        <v>5370</v>
      </c>
      <c r="U888" s="171" t="s">
        <v>4389</v>
      </c>
      <c r="V888" s="171">
        <v>192876</v>
      </c>
      <c r="W888" s="171" t="s">
        <v>3369</v>
      </c>
      <c r="X888" s="2" t="str" cm="1">
        <f t="array" aca="1" ref="X888" ca="1">IF(B888="","",IF(MAX(IF(B:B=B888,C:C))=C888,"Y","N"))</f>
        <v>Y</v>
      </c>
      <c r="Y888" s="26"/>
      <c r="Z888" s="172" t="s">
        <v>4536</v>
      </c>
    </row>
    <row r="889" spans="1:31" x14ac:dyDescent="0.25">
      <c r="A889" s="115">
        <f ca="1">INDEX('1.MetaData'!A:A, MATCH($E889, '1.MetaData'!$B:$B, 0))</f>
        <v>837</v>
      </c>
      <c r="B889" s="245" t="s">
        <v>4535</v>
      </c>
      <c r="C889" s="14">
        <v>2</v>
      </c>
      <c r="D889" s="14" t="s">
        <v>70</v>
      </c>
      <c r="E889" s="1" t="str">
        <f ca="1">VLOOKUP(B889,'2.Tissue'!$B:$D,2,FALSE)</f>
        <v>OG837</v>
      </c>
      <c r="F889" s="80" t="str">
        <f ca="1">IF(C889&gt;1,_xlfn.CONCAT(B889,"_D",C889),_xlfn.CONCAT(B889,"_D"))</f>
        <v>OG837B_D2</v>
      </c>
      <c r="G889" s="58" t="str">
        <f ca="1">VLOOKUP($E889,'1.MetaData'!$B:$H,3,FALSE)</f>
        <v>Urogymnus asperrimus</v>
      </c>
      <c r="H889" s="58" t="str">
        <f ca="1">VLOOKUP($E889,'1.MetaData'!$B:$H,4,FALSE)</f>
        <v>Porcupine Ray</v>
      </c>
      <c r="I889" s="194" t="str">
        <f ca="1">VLOOKUP(DNAEXT[[#This Row],[Sample ID]],'2.Tissue'!B:N,13,FALSE)</f>
        <v>Tissue Box 30</v>
      </c>
      <c r="J889" s="45" t="s">
        <v>3431</v>
      </c>
      <c r="K889" s="173">
        <v>45432</v>
      </c>
      <c r="L889" s="168" t="s">
        <v>4537</v>
      </c>
      <c r="M889" s="26" t="s">
        <v>3380</v>
      </c>
      <c r="N889" s="169">
        <v>85</v>
      </c>
      <c r="O889" s="170">
        <v>71.2</v>
      </c>
      <c r="P889" s="170">
        <v>92.3</v>
      </c>
      <c r="Q889" s="170">
        <v>1.87</v>
      </c>
      <c r="R889" s="170">
        <v>2.0499999999999998</v>
      </c>
      <c r="S889" s="43">
        <f ca="1">IF(P889="NA", "NA", IF(OR(O889="NA", P889=""), P889, O889/P889))</f>
        <v>0.77139761646803906</v>
      </c>
      <c r="T889" s="27">
        <f ca="1">O889*N889</f>
        <v>6052</v>
      </c>
      <c r="U889" s="171" t="s">
        <v>4538</v>
      </c>
      <c r="V889" s="171">
        <v>20725</v>
      </c>
      <c r="W889" s="171" t="s">
        <v>3369</v>
      </c>
      <c r="X889" s="2" t="str" cm="1">
        <f t="array" aca="1" ref="X889" ca="1">IF(B889="","",IF(MAX(IF(B:B=B889,C:C))=C889,"Y","N"))</f>
        <v>N</v>
      </c>
      <c r="Y889" s="26"/>
      <c r="Z889" s="172"/>
    </row>
    <row r="890" spans="1:31" x14ac:dyDescent="0.25">
      <c r="A890" s="326">
        <f ca="1">INDEX('1.MetaData'!A:A, MATCH($E890, '1.MetaData'!$B:$B, 0))</f>
        <v>837</v>
      </c>
      <c r="B890" s="245" t="s">
        <v>4535</v>
      </c>
      <c r="C890" s="14">
        <v>3</v>
      </c>
      <c r="D890" s="14" t="s">
        <v>70</v>
      </c>
      <c r="E890" s="1" t="str">
        <f ca="1">VLOOKUP(B890,'2.Tissue'!$B:$D,2,FALSE)</f>
        <v>OG837</v>
      </c>
      <c r="F890" s="80" t="str">
        <f ca="1">IF(C890&gt;1,_xlfn.CONCAT(B890,"_D",C890),_xlfn.CONCAT(B890,"_D"))</f>
        <v>OG837B_D3</v>
      </c>
      <c r="G890" s="58" t="str">
        <f ca="1">VLOOKUP($E890,'1.MetaData'!$B:$H,3,FALSE)</f>
        <v>Urogymnus asperrimus</v>
      </c>
      <c r="H890" s="58" t="str">
        <f ca="1">VLOOKUP($E890,'1.MetaData'!$B:$H,4,FALSE)</f>
        <v>Porcupine Ray</v>
      </c>
      <c r="I890" s="194" t="str">
        <f ca="1">VLOOKUP(DNAEXT[[#This Row],[Sample ID]],'2.Tissue'!B:N,13,FALSE)</f>
        <v>Tissue Box 30</v>
      </c>
      <c r="J890" s="45" t="s">
        <v>3431</v>
      </c>
      <c r="K890" s="173">
        <v>45432</v>
      </c>
      <c r="L890" s="168" t="s">
        <v>4537</v>
      </c>
      <c r="M890" s="26" t="s">
        <v>3380</v>
      </c>
      <c r="N890" s="169">
        <v>85</v>
      </c>
      <c r="O890" s="170">
        <v>55.2</v>
      </c>
      <c r="P890" s="170">
        <v>98.5</v>
      </c>
      <c r="Q890" s="170">
        <v>1.87</v>
      </c>
      <c r="R890" s="170">
        <v>2.06</v>
      </c>
      <c r="S890" s="43">
        <f ca="1">IF(P890="NA", "NA", IF(OR(O890="NA", P890=""), P890, O890/P890))</f>
        <v>0.56040609137055841</v>
      </c>
      <c r="T890" s="27">
        <f ca="1">O890*N890</f>
        <v>4692</v>
      </c>
      <c r="U890" s="171" t="s">
        <v>4538</v>
      </c>
      <c r="V890" s="171">
        <v>20505</v>
      </c>
      <c r="W890" s="171" t="s">
        <v>3369</v>
      </c>
      <c r="X890" s="2" t="str" cm="1">
        <f t="array" aca="1" ref="X890" ca="1">IF(B890="","",IF(MAX(IF(B:B=B890,C:C))=C890,"Y","N"))</f>
        <v>N</v>
      </c>
      <c r="Y890" s="26"/>
      <c r="Z890" s="172"/>
    </row>
    <row r="891" spans="1:31" hidden="1" x14ac:dyDescent="0.25">
      <c r="A891" s="115">
        <f ca="1">INDEX('1.MetaData'!A:A, MATCH($E891, '1.MetaData'!$B:$B, 0))</f>
        <v>841</v>
      </c>
      <c r="B891" s="245" t="s">
        <v>4542</v>
      </c>
      <c r="C891" s="14">
        <v>1</v>
      </c>
      <c r="D891" s="14" t="s">
        <v>70</v>
      </c>
      <c r="E891" s="1" t="str">
        <f ca="1">VLOOKUP(B891,'2.Tissue'!$B:$D,2,FALSE)</f>
        <v>OG841</v>
      </c>
      <c r="F891" s="80" t="str">
        <f ca="1">IF(C891&gt;1,_xlfn.CONCAT(B891,"_D",C891),_xlfn.CONCAT(B891,"_D"))</f>
        <v>OG841O_D</v>
      </c>
      <c r="G891" s="58" t="str">
        <f ca="1">VLOOKUP($E891,'1.MetaData'!$B:$H,3,FALSE)</f>
        <v>Rhynchobatus australiae</v>
      </c>
      <c r="H891" s="58" t="str">
        <f ca="1">VLOOKUP($E891,'1.MetaData'!$B:$H,4,FALSE)</f>
        <v>Bottlenose wedgefish</v>
      </c>
      <c r="I891" s="194" t="str">
        <f ca="1">VLOOKUP(DNAEXT[[#This Row],[Sample ID]],'2.Tissue'!B:N,13,FALSE)</f>
        <v>Tissue Box 30</v>
      </c>
      <c r="J891" s="45" t="s">
        <v>3374</v>
      </c>
      <c r="K891" s="173">
        <v>45461</v>
      </c>
      <c r="L891" s="168" t="s">
        <v>3543</v>
      </c>
      <c r="M891" s="26" t="s">
        <v>3376</v>
      </c>
      <c r="N891" s="169">
        <v>200</v>
      </c>
      <c r="O891" s="170">
        <v>92.7</v>
      </c>
      <c r="P891" s="170"/>
      <c r="Q891" s="170"/>
      <c r="R891" s="170"/>
      <c r="S891" s="43">
        <f ca="1">IF(P891="NA", "NA", IF(OR(O891="NA", P891=""), P891, O891/P891))</f>
        <v>0</v>
      </c>
      <c r="T891" s="27">
        <f ca="1">O891*N891</f>
        <v>18540</v>
      </c>
      <c r="U891" s="171"/>
      <c r="V891" s="171"/>
      <c r="X891" s="2" t="str" cm="1">
        <f t="array" aca="1" ref="X891" ca="1">IF(B891="","",IF(MAX(IF(B:B=B891,C:C))=C891,"Y","N"))</f>
        <v>Y</v>
      </c>
      <c r="Y891" s="26"/>
      <c r="Z891" s="172"/>
      <c r="AA891" s="26" t="s">
        <v>3334</v>
      </c>
      <c r="AE891" s="2" t="s">
        <v>7908</v>
      </c>
    </row>
    <row r="892" spans="1:31" hidden="1" x14ac:dyDescent="0.25">
      <c r="A892" s="115">
        <f ca="1">INDEX('1.MetaData'!A:A, MATCH($E892, '1.MetaData'!$B:$B, 0))</f>
        <v>842</v>
      </c>
      <c r="B892" s="245" t="s">
        <v>4543</v>
      </c>
      <c r="C892" s="14">
        <v>1</v>
      </c>
      <c r="D892" s="14" t="s">
        <v>70</v>
      </c>
      <c r="E892" s="1" t="str">
        <f ca="1">VLOOKUP(B892,'2.Tissue'!$B:$D,2,FALSE)</f>
        <v>OG842</v>
      </c>
      <c r="F892" s="80" t="str">
        <f ca="1">IF(C892&gt;1,_xlfn.CONCAT(B892,"_D",C892),_xlfn.CONCAT(B892,"_D"))</f>
        <v>OG842F_D</v>
      </c>
      <c r="G892" s="58" t="str">
        <f ca="1">VLOOKUP($E892,'1.MetaData'!$B:$H,3,FALSE)</f>
        <v>Glaucostegus typus</v>
      </c>
      <c r="H892" s="58" t="str">
        <f ca="1">VLOOKUP($E892,'1.MetaData'!$B:$H,4,FALSE)</f>
        <v>Giant Shovelnose Guitarfish</v>
      </c>
      <c r="I892" s="194" t="str">
        <f ca="1">VLOOKUP(DNAEXT[[#This Row],[Sample ID]],'2.Tissue'!B:N,13,FALSE)</f>
        <v>Tissue Box 30</v>
      </c>
      <c r="J892" s="45" t="s">
        <v>3374</v>
      </c>
      <c r="K892" s="173">
        <v>45461</v>
      </c>
      <c r="L892" s="168" t="s">
        <v>3543</v>
      </c>
      <c r="M892" s="26" t="s">
        <v>3376</v>
      </c>
      <c r="N892" s="169">
        <v>200</v>
      </c>
      <c r="O892" s="170">
        <v>123</v>
      </c>
      <c r="P892" s="170"/>
      <c r="Q892" s="170"/>
      <c r="R892" s="170"/>
      <c r="S892" s="43">
        <f ca="1">IF(P892="NA", "NA", IF(OR(O892="NA", P892=""), P892, O892/P892))</f>
        <v>0</v>
      </c>
      <c r="T892" s="27">
        <f ca="1">O892*N892</f>
        <v>24600</v>
      </c>
      <c r="U892" s="171"/>
      <c r="V892" s="171"/>
      <c r="X892" s="2" t="str" cm="1">
        <f t="array" aca="1" ref="X892" ca="1">IF(B892="","",IF(MAX(IF(B:B=B892,C:C))=C892,"Y","N"))</f>
        <v>Y</v>
      </c>
      <c r="Y892" s="26"/>
      <c r="Z892" s="172"/>
      <c r="AA892" s="26" t="s">
        <v>3334</v>
      </c>
      <c r="AE892" s="2" t="s">
        <v>7908</v>
      </c>
    </row>
    <row r="893" spans="1:31" hidden="1" x14ac:dyDescent="0.25">
      <c r="A893" s="115">
        <f ca="1">INDEX('1.MetaData'!A:A, MATCH($E893, '1.MetaData'!$B:$B, 0))</f>
        <v>843</v>
      </c>
      <c r="B893" s="245" t="s">
        <v>4544</v>
      </c>
      <c r="C893" s="14">
        <v>1</v>
      </c>
      <c r="D893" s="14" t="s">
        <v>70</v>
      </c>
      <c r="E893" s="1" t="str">
        <f ca="1">VLOOKUP(B893,'2.Tissue'!$B:$D,2,FALSE)</f>
        <v>OG843</v>
      </c>
      <c r="F893" s="80" t="str">
        <f ca="1">IF(C893&gt;1,_xlfn.CONCAT(B893,"_D",C893),_xlfn.CONCAT(B893,"_D"))</f>
        <v>OG843U_D</v>
      </c>
      <c r="G893" s="58" t="str">
        <f ca="1">VLOOKUP($E893,'1.MetaData'!$B:$H,3,FALSE)</f>
        <v>Unlabelled tube</v>
      </c>
      <c r="H893" s="58" t="str">
        <f ca="1">VLOOKUP($E893,'1.MetaData'!$B:$H,4,FALSE)</f>
        <v>Unlabelled Tube</v>
      </c>
      <c r="I893" s="194" t="str">
        <f ca="1">VLOOKUP(DNAEXT[[#This Row],[Sample ID]],'2.Tissue'!B:N,13,FALSE)</f>
        <v>Tissue Box 30</v>
      </c>
      <c r="J893" s="45" t="s">
        <v>3374</v>
      </c>
      <c r="K893" s="173">
        <v>45461</v>
      </c>
      <c r="L893" s="168" t="s">
        <v>3543</v>
      </c>
      <c r="M893" s="26" t="s">
        <v>3376</v>
      </c>
      <c r="N893" s="169">
        <v>200</v>
      </c>
      <c r="O893" s="170">
        <v>74</v>
      </c>
      <c r="P893" s="170"/>
      <c r="Q893" s="170"/>
      <c r="R893" s="170"/>
      <c r="S893" s="43">
        <f ca="1">IF(P893="NA", "NA", IF(OR(O893="NA", P893=""), P893, O893/P893))</f>
        <v>0</v>
      </c>
      <c r="T893" s="27">
        <f ca="1">O893*N893</f>
        <v>14800</v>
      </c>
      <c r="U893" s="171"/>
      <c r="V893" s="171"/>
      <c r="X893" s="2" t="str" cm="1">
        <f t="array" aca="1" ref="X893" ca="1">IF(B893="","",IF(MAX(IF(B:B=B893,C:C))=C893,"Y","N"))</f>
        <v>Y</v>
      </c>
      <c r="Y893" s="26"/>
      <c r="Z893" s="172"/>
      <c r="AA893" s="26" t="s">
        <v>3334</v>
      </c>
      <c r="AE893" s="2" t="s">
        <v>7908</v>
      </c>
    </row>
    <row r="894" spans="1:31" hidden="1" x14ac:dyDescent="0.25">
      <c r="A894" s="115">
        <f ca="1">INDEX('1.MetaData'!A:A, MATCH($E894, '1.MetaData'!$B:$B, 0))</f>
        <v>844</v>
      </c>
      <c r="B894" s="245" t="s">
        <v>4473</v>
      </c>
      <c r="C894" s="14">
        <v>1</v>
      </c>
      <c r="D894" s="14" t="s">
        <v>70</v>
      </c>
      <c r="E894" s="1" t="str">
        <f ca="1">VLOOKUP(B894,'2.Tissue'!$B:$D,2,FALSE)</f>
        <v>OG844</v>
      </c>
      <c r="F894" s="80" t="str">
        <f ca="1">IF(C894&gt;1,_xlfn.CONCAT(B894,"_D",C894),_xlfn.CONCAT(B894,"_D"))</f>
        <v>OG844H_D</v>
      </c>
      <c r="G894" s="58" t="str">
        <f ca="1">VLOOKUP($E894,'1.MetaData'!$B:$H,3,FALSE)</f>
        <v>Carcharhinus leucas</v>
      </c>
      <c r="H894" s="58" t="str">
        <f ca="1">VLOOKUP($E894,'1.MetaData'!$B:$H,4,FALSE)</f>
        <v>Bull shark</v>
      </c>
      <c r="I894" s="194">
        <f ca="1">VLOOKUP(DNAEXT[[#This Row],[Sample ID]],'2.Tissue'!B:N,13,FALSE)</f>
        <v>0</v>
      </c>
      <c r="J894" s="45" t="s">
        <v>3451</v>
      </c>
      <c r="K894" s="173" t="s">
        <v>107</v>
      </c>
      <c r="L894" s="168" t="s">
        <v>107</v>
      </c>
      <c r="M894" s="26"/>
      <c r="N894" s="169" t="s">
        <v>107</v>
      </c>
      <c r="O894" s="170">
        <v>30.3</v>
      </c>
      <c r="P894" s="170" t="s">
        <v>107</v>
      </c>
      <c r="Q894" s="170" t="s">
        <v>107</v>
      </c>
      <c r="R894" s="170" t="s">
        <v>107</v>
      </c>
      <c r="S894" s="43" t="str">
        <f ca="1">IF(P894="NA", "NA", IF(OR(O894="NA", P894=""), P894, O894/P894))</f>
        <v>NA</v>
      </c>
      <c r="T894" s="27" t="e">
        <f ca="1">O894*N894</f>
        <v>#VALUE!</v>
      </c>
      <c r="U894" s="171" t="s">
        <v>4378</v>
      </c>
      <c r="V894" s="171">
        <v>14609</v>
      </c>
      <c r="X894" s="2" t="str" cm="1">
        <f t="array" aca="1" ref="X894" ca="1">IF(B894="","",IF(MAX(IF(B:B=B894,C:C))=C894,"Y","N"))</f>
        <v>N</v>
      </c>
      <c r="Y894" s="26"/>
      <c r="Z894" s="172" t="s">
        <v>4474</v>
      </c>
    </row>
    <row r="895" spans="1:31" hidden="1" x14ac:dyDescent="0.25">
      <c r="A895" s="115">
        <f ca="1">INDEX('1.MetaData'!A:A, MATCH($E895, '1.MetaData'!$B:$B, 0))</f>
        <v>844</v>
      </c>
      <c r="B895" s="245" t="s">
        <v>4473</v>
      </c>
      <c r="C895" s="14">
        <v>2</v>
      </c>
      <c r="D895" s="14" t="s">
        <v>70</v>
      </c>
      <c r="E895" s="1" t="str">
        <f ca="1">VLOOKUP(B895,'2.Tissue'!$B:$D,2,FALSE)</f>
        <v>OG844</v>
      </c>
      <c r="F895" s="80" t="str">
        <f ca="1">IF(C895&gt;1,_xlfn.CONCAT(B895,"_D",C895),_xlfn.CONCAT(B895,"_D"))</f>
        <v>OG844H_D2</v>
      </c>
      <c r="G895" s="58" t="str">
        <f ca="1">VLOOKUP($E895,'1.MetaData'!$B:$H,3,FALSE)</f>
        <v>Carcharhinus leucas</v>
      </c>
      <c r="H895" s="58" t="str">
        <f ca="1">VLOOKUP($E895,'1.MetaData'!$B:$H,4,FALSE)</f>
        <v>Bull shark</v>
      </c>
      <c r="I895" s="194">
        <f ca="1">VLOOKUP(DNAEXT[[#This Row],[Sample ID]],'2.Tissue'!B:N,13,FALSE)</f>
        <v>0</v>
      </c>
      <c r="J895" s="45" t="s">
        <v>3451</v>
      </c>
      <c r="K895" s="173" t="s">
        <v>107</v>
      </c>
      <c r="L895" s="168" t="s">
        <v>107</v>
      </c>
      <c r="M895" s="26"/>
      <c r="N895" s="169" t="s">
        <v>107</v>
      </c>
      <c r="O895" s="170">
        <v>77.599999999999994</v>
      </c>
      <c r="P895" s="170" t="s">
        <v>107</v>
      </c>
      <c r="Q895" s="170" t="s">
        <v>107</v>
      </c>
      <c r="R895" s="170" t="s">
        <v>107</v>
      </c>
      <c r="S895" s="43" t="str">
        <f ca="1">IF(P895="NA", "NA", IF(OR(O895="NA", P895=""), P895, O895/P895))</f>
        <v>NA</v>
      </c>
      <c r="T895" s="27" t="e">
        <f ca="1">O895*N895</f>
        <v>#VALUE!</v>
      </c>
      <c r="U895" s="171" t="s">
        <v>4378</v>
      </c>
      <c r="V895" s="171">
        <v>15171</v>
      </c>
      <c r="X895" s="2" t="str" cm="1">
        <f t="array" aca="1" ref="X895" ca="1">IF(B895="","",IF(MAX(IF(B:B=B895,C:C))=C895,"Y","N"))</f>
        <v>N</v>
      </c>
      <c r="Y895" s="26"/>
      <c r="Z895" s="172" t="s">
        <v>4474</v>
      </c>
    </row>
    <row r="896" spans="1:31" hidden="1" x14ac:dyDescent="0.25">
      <c r="A896" s="115">
        <f ca="1">INDEX('1.MetaData'!A:A, MATCH($E896, '1.MetaData'!$B:$B, 0))</f>
        <v>844</v>
      </c>
      <c r="B896" s="245" t="s">
        <v>4473</v>
      </c>
      <c r="C896" s="14">
        <v>3</v>
      </c>
      <c r="D896" s="14" t="s">
        <v>70</v>
      </c>
      <c r="E896" s="1" t="str">
        <f ca="1">VLOOKUP(B896,'2.Tissue'!$B:$D,2,FALSE)</f>
        <v>OG844</v>
      </c>
      <c r="F896" s="80" t="str">
        <f ca="1">IF(C896&gt;1,_xlfn.CONCAT(B896,"_D",C896),_xlfn.CONCAT(B896,"_D"))</f>
        <v>OG844H_D3</v>
      </c>
      <c r="G896" s="58" t="str">
        <f ca="1">VLOOKUP($E896,'1.MetaData'!$B:$H,3,FALSE)</f>
        <v>Carcharhinus leucas</v>
      </c>
      <c r="H896" s="58" t="str">
        <f ca="1">VLOOKUP($E896,'1.MetaData'!$B:$H,4,FALSE)</f>
        <v>Bull shark</v>
      </c>
      <c r="I896" s="194">
        <f ca="1">VLOOKUP(DNAEXT[[#This Row],[Sample ID]],'2.Tissue'!B:N,13,FALSE)</f>
        <v>0</v>
      </c>
      <c r="J896" s="45" t="s">
        <v>3451</v>
      </c>
      <c r="K896" s="173" t="s">
        <v>107</v>
      </c>
      <c r="L896" s="168" t="s">
        <v>107</v>
      </c>
      <c r="M896" s="26"/>
      <c r="N896" s="169" t="s">
        <v>107</v>
      </c>
      <c r="O896" s="170">
        <v>135</v>
      </c>
      <c r="P896" s="170" t="s">
        <v>107</v>
      </c>
      <c r="Q896" s="170" t="s">
        <v>107</v>
      </c>
      <c r="R896" s="170" t="s">
        <v>107</v>
      </c>
      <c r="S896" s="43" t="str">
        <f ca="1">IF(P896="NA", "NA", IF(OR(O896="NA", P896=""), P896, O896/P896))</f>
        <v>NA</v>
      </c>
      <c r="T896" s="27" t="e">
        <f ca="1">O896*N896</f>
        <v>#VALUE!</v>
      </c>
      <c r="U896" s="171" t="s">
        <v>4378</v>
      </c>
      <c r="V896" s="171">
        <v>15003</v>
      </c>
      <c r="X896" s="2" t="str" cm="1">
        <f t="array" aca="1" ref="X896" ca="1">IF(B896="","",IF(MAX(IF(B:B=B896,C:C))=C896,"Y","N"))</f>
        <v>N</v>
      </c>
      <c r="Y896" s="26"/>
      <c r="Z896" s="172" t="s">
        <v>4474</v>
      </c>
    </row>
    <row r="897" spans="1:31" x14ac:dyDescent="0.25">
      <c r="A897" s="115">
        <f ca="1">INDEX('1.MetaData'!A:A, MATCH($E897, '1.MetaData'!$B:$B, 0))</f>
        <v>837</v>
      </c>
      <c r="B897" s="245" t="s">
        <v>4535</v>
      </c>
      <c r="C897" s="14">
        <v>1</v>
      </c>
      <c r="D897" s="14" t="s">
        <v>70</v>
      </c>
      <c r="E897" s="1" t="str">
        <f ca="1">VLOOKUP(B897,'2.Tissue'!$B:$D,2,FALSE)</f>
        <v>OG837</v>
      </c>
      <c r="F897" s="80" t="str">
        <f ca="1">IF(C897&gt;1,_xlfn.CONCAT(B897,"_D",C897),_xlfn.CONCAT(B897,"_D"))</f>
        <v>OG837B_D</v>
      </c>
      <c r="G897" s="58" t="str">
        <f ca="1">VLOOKUP($E897,'1.MetaData'!$B:$H,3,FALSE)</f>
        <v>Urogymnus asperrimus</v>
      </c>
      <c r="H897" s="58" t="str">
        <f ca="1">VLOOKUP($E897,'1.MetaData'!$B:$H,4,FALSE)</f>
        <v>Porcupine Ray</v>
      </c>
      <c r="I897" s="194" t="str">
        <f ca="1">VLOOKUP(DNAEXT[[#This Row],[Sample ID]],'2.Tissue'!B:N,13,FALSE)</f>
        <v>Tissue Box 30</v>
      </c>
      <c r="J897" s="45" t="s">
        <v>3431</v>
      </c>
      <c r="K897" s="173">
        <v>45413</v>
      </c>
      <c r="L897" s="168" t="s">
        <v>4495</v>
      </c>
      <c r="M897" s="26" t="s">
        <v>3380</v>
      </c>
      <c r="N897" s="169">
        <v>60</v>
      </c>
      <c r="O897" s="170">
        <v>2.68</v>
      </c>
      <c r="P897" s="170" t="s">
        <v>107</v>
      </c>
      <c r="Q897" s="170" t="s">
        <v>107</v>
      </c>
      <c r="R897" s="170" t="s">
        <v>107</v>
      </c>
      <c r="S897" s="43" t="str">
        <f ca="1">IF(P897="NA", "NA", IF(OR(O897="NA", P897=""), P897, O897/P897))</f>
        <v>NA</v>
      </c>
      <c r="T897" s="27">
        <f ca="1">O897*N897</f>
        <v>160.80000000000001</v>
      </c>
      <c r="U897" s="171" t="s">
        <v>3513</v>
      </c>
      <c r="V897" s="171" t="s">
        <v>4539</v>
      </c>
      <c r="W897" s="171" t="s">
        <v>3382</v>
      </c>
      <c r="X897" s="2" t="str" cm="1">
        <f t="array" aca="1" ref="X897" ca="1">IF(B897="","",IF(MAX(IF(B:B=B897,C:C))=C897,"Y","N"))</f>
        <v>N</v>
      </c>
      <c r="Y897" s="26"/>
      <c r="Z897" s="172"/>
    </row>
    <row r="898" spans="1:31" x14ac:dyDescent="0.25">
      <c r="A898" s="115">
        <f ca="1">INDEX('1.MetaData'!A:A, MATCH($E898, '1.MetaData'!$B:$B, 0))</f>
        <v>838</v>
      </c>
      <c r="B898" s="245" t="s">
        <v>4540</v>
      </c>
      <c r="C898" s="14">
        <v>1</v>
      </c>
      <c r="D898" s="14" t="s">
        <v>70</v>
      </c>
      <c r="E898" s="1" t="str">
        <f ca="1">VLOOKUP(B898,'2.Tissue'!$B:$D,2,FALSE)</f>
        <v>OG838</v>
      </c>
      <c r="F898" s="80" t="str">
        <f ca="1">IF(C898&gt;1,_xlfn.CONCAT(B898,"_D",C898),_xlfn.CONCAT(B898,"_D"))</f>
        <v>OG838B2_D</v>
      </c>
      <c r="G898" s="58" t="str">
        <f ca="1">VLOOKUP($E898,'1.MetaData'!$B:$H,3,FALSE)</f>
        <v>Pristis zijsron</v>
      </c>
      <c r="H898" s="58" t="str">
        <f ca="1">VLOOKUP($E898,'1.MetaData'!$B:$H,4,FALSE)</f>
        <v>Green Sawfish</v>
      </c>
      <c r="I898" s="194" t="str">
        <f ca="1">VLOOKUP(DNAEXT[[#This Row],[Sample ID]],'2.Tissue'!B:N,13,FALSE)</f>
        <v>Tissue Box 30</v>
      </c>
      <c r="J898" s="45" t="s">
        <v>3431</v>
      </c>
      <c r="K898" s="173">
        <v>45467</v>
      </c>
      <c r="L898" s="168" t="s">
        <v>4494</v>
      </c>
      <c r="M898" s="26" t="s">
        <v>3404</v>
      </c>
      <c r="N898" s="169">
        <v>75</v>
      </c>
      <c r="O898" s="170">
        <v>206</v>
      </c>
      <c r="P898" s="170" t="s">
        <v>107</v>
      </c>
      <c r="Q898" s="170" t="s">
        <v>107</v>
      </c>
      <c r="R898" s="170" t="s">
        <v>107</v>
      </c>
      <c r="S898" s="43" t="str">
        <f ca="1">IF(P898="NA", "NA", IF(OR(O898="NA", P898=""), P898, O898/P898))</f>
        <v>NA</v>
      </c>
      <c r="T898" s="27">
        <f ca="1">O898*N898</f>
        <v>15450</v>
      </c>
      <c r="U898" s="171" t="s">
        <v>4389</v>
      </c>
      <c r="V898" s="171">
        <v>48400</v>
      </c>
      <c r="W898" s="171" t="s">
        <v>3369</v>
      </c>
      <c r="X898" s="2" t="str" cm="1">
        <f t="array" aca="1" ref="X898" ca="1">IF(B898="","",IF(MAX(IF(B:B=B898,C:C))=C898,"Y","N"))</f>
        <v>Y</v>
      </c>
      <c r="Y898" s="26"/>
      <c r="Z898" s="172" t="s">
        <v>4536</v>
      </c>
    </row>
    <row r="899" spans="1:31" hidden="1" x14ac:dyDescent="0.25">
      <c r="A899" s="115">
        <f ca="1">INDEX('1.MetaData'!A:A, MATCH($E899, '1.MetaData'!$B:$B, 0))</f>
        <v>845</v>
      </c>
      <c r="B899" s="245" t="s">
        <v>4475</v>
      </c>
      <c r="C899" s="14">
        <v>1</v>
      </c>
      <c r="D899" s="14" t="s">
        <v>70</v>
      </c>
      <c r="E899" s="1" t="str">
        <f ca="1">VLOOKUP(B899,'2.Tissue'!$B:$D,2,FALSE)</f>
        <v>OG845</v>
      </c>
      <c r="F899" s="80" t="str">
        <f ca="1">IF(C899&gt;1,_xlfn.CONCAT(B899,"_D",C899),_xlfn.CONCAT(B899,"_D"))</f>
        <v>OG845H_D</v>
      </c>
      <c r="G899" s="58" t="str">
        <f ca="1">VLOOKUP($E899,'1.MetaData'!$B:$H,3,FALSE)</f>
        <v>Sphyrna mokarran</v>
      </c>
      <c r="H899" s="58" t="str">
        <f ca="1">VLOOKUP($E899,'1.MetaData'!$B:$H,4,FALSE)</f>
        <v>Great hammerhead shark</v>
      </c>
      <c r="I899" s="194">
        <f ca="1">VLOOKUP(DNAEXT[[#This Row],[Sample ID]],'2.Tissue'!B:N,13,FALSE)</f>
        <v>0</v>
      </c>
      <c r="J899" s="45" t="s">
        <v>3451</v>
      </c>
      <c r="K899" s="173"/>
      <c r="L899" s="168"/>
      <c r="M899" s="26"/>
      <c r="N899" s="169"/>
      <c r="O899" s="170">
        <v>183</v>
      </c>
      <c r="P899" s="170"/>
      <c r="Q899" s="170"/>
      <c r="R899" s="170"/>
      <c r="S899" s="43">
        <f ca="1">IF(P899="NA", "NA", IF(OR(O899="NA", P899=""), P899, O899/P899))</f>
        <v>0</v>
      </c>
      <c r="T899" s="27">
        <f ca="1">O899*N899</f>
        <v>0</v>
      </c>
      <c r="U899" s="171" t="s">
        <v>4378</v>
      </c>
      <c r="V899" s="171">
        <v>17700</v>
      </c>
      <c r="X899" s="2" t="str" cm="1">
        <f t="array" aca="1" ref="X899" ca="1">IF(B899="","",IF(MAX(IF(B:B=B899,C:C))=C899,"Y","N"))</f>
        <v>N</v>
      </c>
      <c r="Y899" s="26"/>
      <c r="Z899" s="172" t="s">
        <v>4476</v>
      </c>
    </row>
    <row r="900" spans="1:31" hidden="1" x14ac:dyDescent="0.25">
      <c r="A900" s="115">
        <f ca="1">INDEX('1.MetaData'!A:A, MATCH($E900, '1.MetaData'!$B:$B, 0))</f>
        <v>845</v>
      </c>
      <c r="B900" s="245" t="s">
        <v>4475</v>
      </c>
      <c r="C900" s="14">
        <v>2</v>
      </c>
      <c r="D900" s="14" t="s">
        <v>70</v>
      </c>
      <c r="E900" s="1" t="str">
        <f ca="1">VLOOKUP(B900,'2.Tissue'!$B:$D,2,FALSE)</f>
        <v>OG845</v>
      </c>
      <c r="F900" s="80" t="str">
        <f ca="1">IF(C900&gt;1,_xlfn.CONCAT(B900,"_D",C900),_xlfn.CONCAT(B900,"_D"))</f>
        <v>OG845H_D2</v>
      </c>
      <c r="G900" s="58" t="str">
        <f ca="1">VLOOKUP($E900,'1.MetaData'!$B:$H,3,FALSE)</f>
        <v>Sphyrna mokarran</v>
      </c>
      <c r="H900" s="58" t="str">
        <f ca="1">VLOOKUP($E900,'1.MetaData'!$B:$H,4,FALSE)</f>
        <v>Great hammerhead shark</v>
      </c>
      <c r="I900" s="194">
        <f ca="1">VLOOKUP(DNAEXT[[#This Row],[Sample ID]],'2.Tissue'!B:N,13,FALSE)</f>
        <v>0</v>
      </c>
      <c r="J900" s="45" t="s">
        <v>3451</v>
      </c>
      <c r="K900" s="173"/>
      <c r="L900" s="168"/>
      <c r="M900" s="26"/>
      <c r="N900" s="169"/>
      <c r="O900" s="170">
        <v>1000</v>
      </c>
      <c r="P900" s="170"/>
      <c r="Q900" s="170"/>
      <c r="R900" s="170"/>
      <c r="S900" s="43">
        <f ca="1">IF(P900="NA", "NA", IF(OR(O900="NA", P900=""), P900, O900/P900))</f>
        <v>0</v>
      </c>
      <c r="T900" s="27">
        <f ca="1">O900*N900</f>
        <v>0</v>
      </c>
      <c r="U900" s="171" t="s">
        <v>4378</v>
      </c>
      <c r="V900" s="171">
        <v>17700</v>
      </c>
      <c r="X900" s="2" t="str" cm="1">
        <f t="array" aca="1" ref="X900" ca="1">IF(B900="","",IF(MAX(IF(B:B=B900,C:C))=C900,"Y","N"))</f>
        <v>N</v>
      </c>
      <c r="Y900" s="26"/>
      <c r="Z900" s="172"/>
    </row>
    <row r="901" spans="1:31" hidden="1" x14ac:dyDescent="0.25">
      <c r="A901" s="115">
        <f ca="1">INDEX('1.MetaData'!A:A, MATCH($E901, '1.MetaData'!$B:$B, 0))</f>
        <v>845</v>
      </c>
      <c r="B901" s="245" t="s">
        <v>4475</v>
      </c>
      <c r="C901" s="14">
        <v>3</v>
      </c>
      <c r="D901" s="14" t="s">
        <v>70</v>
      </c>
      <c r="E901" s="1" t="str">
        <f ca="1">VLOOKUP(B901,'2.Tissue'!$B:$D,2,FALSE)</f>
        <v>OG845</v>
      </c>
      <c r="F901" s="80" t="str">
        <f ca="1">IF(C901&gt;1,_xlfn.CONCAT(B901,"_D",C901),_xlfn.CONCAT(B901,"_D"))</f>
        <v>OG845H_D3</v>
      </c>
      <c r="G901" s="58" t="str">
        <f ca="1">VLOOKUP($E901,'1.MetaData'!$B:$H,3,FALSE)</f>
        <v>Sphyrna mokarran</v>
      </c>
      <c r="H901" s="58" t="str">
        <f ca="1">VLOOKUP($E901,'1.MetaData'!$B:$H,4,FALSE)</f>
        <v>Great hammerhead shark</v>
      </c>
      <c r="I901" s="194">
        <f ca="1">VLOOKUP(DNAEXT[[#This Row],[Sample ID]],'2.Tissue'!B:N,13,FALSE)</f>
        <v>0</v>
      </c>
      <c r="J901" s="45" t="s">
        <v>3451</v>
      </c>
      <c r="K901" s="173"/>
      <c r="L901" s="168"/>
      <c r="M901" s="26"/>
      <c r="N901" s="169"/>
      <c r="O901" s="170">
        <v>580</v>
      </c>
      <c r="P901" s="170"/>
      <c r="Q901" s="170"/>
      <c r="R901" s="170"/>
      <c r="S901" s="43">
        <f ca="1">IF(P901="NA", "NA", IF(OR(O901="NA", P901=""), P901, O901/P901))</f>
        <v>0</v>
      </c>
      <c r="T901" s="27">
        <f ca="1">O901*N901</f>
        <v>0</v>
      </c>
      <c r="U901" s="171" t="s">
        <v>4378</v>
      </c>
      <c r="V901" s="171">
        <v>18824</v>
      </c>
      <c r="X901" s="2" t="str" cm="1">
        <f t="array" aca="1" ref="X901" ca="1">IF(B901="","",IF(MAX(IF(B:B=B901,C:C))=C901,"Y","N"))</f>
        <v>Y</v>
      </c>
      <c r="Y901" s="26"/>
      <c r="Z901" s="172"/>
    </row>
    <row r="902" spans="1:31" hidden="1" x14ac:dyDescent="0.25">
      <c r="A902" s="115">
        <f ca="1">INDEX('1.MetaData'!A:A, MATCH($E902, '1.MetaData'!$B:$B, 0))</f>
        <v>846</v>
      </c>
      <c r="B902" s="245" t="s">
        <v>4477</v>
      </c>
      <c r="C902" s="14">
        <v>1</v>
      </c>
      <c r="D902" s="14" t="s">
        <v>70</v>
      </c>
      <c r="E902" s="1" t="str">
        <f ca="1">VLOOKUP(B902,'2.Tissue'!$B:$D,2,FALSE)</f>
        <v>OG846</v>
      </c>
      <c r="F902" s="80" t="str">
        <f ca="1">IF(C902&gt;1,_xlfn.CONCAT(B902,"_D",C902),_xlfn.CONCAT(B902,"_D"))</f>
        <v>OG846H_D</v>
      </c>
      <c r="G902" s="58" t="str">
        <f ca="1">VLOOKUP($E902,'1.MetaData'!$B:$H,3,FALSE)</f>
        <v>Carcharodon carcharias</v>
      </c>
      <c r="H902" s="58" t="str">
        <f ca="1">VLOOKUP($E902,'1.MetaData'!$B:$H,4,FALSE)</f>
        <v>Great white shark</v>
      </c>
      <c r="I902" s="194">
        <f ca="1">VLOOKUP(DNAEXT[[#This Row],[Sample ID]],'2.Tissue'!B:N,13,FALSE)</f>
        <v>0</v>
      </c>
      <c r="J902" s="45" t="s">
        <v>3451</v>
      </c>
      <c r="K902" s="173"/>
      <c r="L902" s="168"/>
      <c r="M902" s="26"/>
      <c r="N902" s="169"/>
      <c r="O902" s="170">
        <v>187</v>
      </c>
      <c r="P902" s="170"/>
      <c r="Q902" s="170"/>
      <c r="R902" s="170"/>
      <c r="S902" s="43">
        <f ca="1">IF(P902="NA", "NA", IF(OR(O902="NA", P902=""), P902, O902/P902))</f>
        <v>0</v>
      </c>
      <c r="T902" s="27">
        <f ca="1">O902*N902</f>
        <v>0</v>
      </c>
      <c r="U902" s="171" t="s">
        <v>4378</v>
      </c>
      <c r="V902" s="171">
        <v>23484</v>
      </c>
      <c r="X902" s="2" t="str" cm="1">
        <f t="array" aca="1" ref="X902" ca="1">IF(B902="","",IF(MAX(IF(B:B=B902,C:C))=C902,"Y","N"))</f>
        <v>N</v>
      </c>
      <c r="Y902" s="26"/>
      <c r="Z902" s="172"/>
    </row>
    <row r="903" spans="1:31" hidden="1" x14ac:dyDescent="0.25">
      <c r="A903" s="115">
        <f ca="1">INDEX('1.MetaData'!A:A, MATCH($E903, '1.MetaData'!$B:$B, 0))</f>
        <v>846</v>
      </c>
      <c r="B903" s="245" t="s">
        <v>4477</v>
      </c>
      <c r="C903" s="14">
        <v>2</v>
      </c>
      <c r="D903" s="14" t="s">
        <v>70</v>
      </c>
      <c r="E903" s="1" t="str">
        <f ca="1">VLOOKUP(B903,'2.Tissue'!$B:$D,2,FALSE)</f>
        <v>OG846</v>
      </c>
      <c r="F903" s="80" t="str">
        <f ca="1">IF(C903&gt;1,_xlfn.CONCAT(B903,"_D",C903),_xlfn.CONCAT(B903,"_D"))</f>
        <v>OG846H_D2</v>
      </c>
      <c r="G903" s="58" t="str">
        <f ca="1">VLOOKUP($E903,'1.MetaData'!$B:$H,3,FALSE)</f>
        <v>Carcharodon carcharias</v>
      </c>
      <c r="H903" s="58" t="str">
        <f ca="1">VLOOKUP($E903,'1.MetaData'!$B:$H,4,FALSE)</f>
        <v>Great white shark</v>
      </c>
      <c r="I903" s="194">
        <f ca="1">VLOOKUP(DNAEXT[[#This Row],[Sample ID]],'2.Tissue'!B:N,13,FALSE)</f>
        <v>0</v>
      </c>
      <c r="J903" s="45" t="s">
        <v>3451</v>
      </c>
      <c r="K903" s="173"/>
      <c r="L903" s="168"/>
      <c r="M903" s="26"/>
      <c r="N903" s="169"/>
      <c r="O903" s="170">
        <v>998</v>
      </c>
      <c r="P903" s="170"/>
      <c r="Q903" s="170"/>
      <c r="R903" s="170"/>
      <c r="S903" s="43">
        <f ca="1">IF(P903="NA", "NA", IF(OR(O903="NA", P903=""), P903, O903/P903))</f>
        <v>0</v>
      </c>
      <c r="T903" s="27">
        <f ca="1">O903*N903</f>
        <v>0</v>
      </c>
      <c r="U903" s="171" t="s">
        <v>4378</v>
      </c>
      <c r="V903" s="171">
        <v>21593</v>
      </c>
      <c r="X903" s="2" t="str" cm="1">
        <f t="array" aca="1" ref="X903" ca="1">IF(B903="","",IF(MAX(IF(B:B=B903,C:C))=C903,"Y","N"))</f>
        <v>N</v>
      </c>
      <c r="Y903" s="26"/>
      <c r="Z903" s="172"/>
    </row>
    <row r="904" spans="1:31" hidden="1" x14ac:dyDescent="0.25">
      <c r="A904" s="115">
        <f ca="1">INDEX('1.MetaData'!A:A, MATCH($E904, '1.MetaData'!$B:$B, 0))</f>
        <v>846</v>
      </c>
      <c r="B904" s="245" t="s">
        <v>4477</v>
      </c>
      <c r="C904" s="14">
        <v>3</v>
      </c>
      <c r="D904" s="14" t="s">
        <v>70</v>
      </c>
      <c r="E904" s="1" t="str">
        <f ca="1">VLOOKUP(B904,'2.Tissue'!$B:$D,2,FALSE)</f>
        <v>OG846</v>
      </c>
      <c r="F904" s="80" t="str">
        <f ca="1">IF(C904&gt;1,_xlfn.CONCAT(B904,"_D",C904),_xlfn.CONCAT(B904,"_D"))</f>
        <v>OG846H_D3</v>
      </c>
      <c r="G904" s="58" t="str">
        <f ca="1">VLOOKUP($E904,'1.MetaData'!$B:$H,3,FALSE)</f>
        <v>Carcharodon carcharias</v>
      </c>
      <c r="H904" s="58" t="str">
        <f ca="1">VLOOKUP($E904,'1.MetaData'!$B:$H,4,FALSE)</f>
        <v>Great white shark</v>
      </c>
      <c r="I904" s="194">
        <f ca="1">VLOOKUP(DNAEXT[[#This Row],[Sample ID]],'2.Tissue'!B:N,13,FALSE)</f>
        <v>0</v>
      </c>
      <c r="J904" s="45" t="s">
        <v>3451</v>
      </c>
      <c r="K904" s="173"/>
      <c r="L904" s="168"/>
      <c r="M904" s="26"/>
      <c r="N904" s="169"/>
      <c r="O904" s="170">
        <v>580</v>
      </c>
      <c r="P904" s="170"/>
      <c r="Q904" s="170"/>
      <c r="R904" s="170"/>
      <c r="S904" s="43">
        <f ca="1">IF(P904="NA", "NA", IF(OR(O904="NA", P904=""), P904, O904/P904))</f>
        <v>0</v>
      </c>
      <c r="T904" s="27">
        <f ca="1">O904*N904</f>
        <v>0</v>
      </c>
      <c r="U904" s="171" t="s">
        <v>4378</v>
      </c>
      <c r="V904" s="171">
        <v>35506</v>
      </c>
      <c r="X904" s="2" t="str" cm="1">
        <f t="array" aca="1" ref="X904" ca="1">IF(B904="","",IF(MAX(IF(B:B=B904,C:C))=C904,"Y","N"))</f>
        <v>N</v>
      </c>
      <c r="Y904" s="26"/>
      <c r="Z904" s="172"/>
    </row>
    <row r="905" spans="1:31" hidden="1" x14ac:dyDescent="0.25">
      <c r="A905" s="115">
        <f ca="1">INDEX('1.MetaData'!A:A, MATCH($E905, '1.MetaData'!$B:$B, 0))</f>
        <v>846</v>
      </c>
      <c r="B905" s="245" t="s">
        <v>4477</v>
      </c>
      <c r="C905" s="14">
        <v>4</v>
      </c>
      <c r="D905" s="14" t="s">
        <v>70</v>
      </c>
      <c r="E905" s="1" t="str">
        <f ca="1">VLOOKUP(B905,'2.Tissue'!$B:$D,2,FALSE)</f>
        <v>OG846</v>
      </c>
      <c r="F905" s="80" t="str">
        <f ca="1">IF(C905&gt;1,_xlfn.CONCAT(B905,"_D",C905),_xlfn.CONCAT(B905,"_D"))</f>
        <v>OG846H_D4</v>
      </c>
      <c r="G905" s="58" t="str">
        <f ca="1">VLOOKUP($E905,'1.MetaData'!$B:$H,3,FALSE)</f>
        <v>Carcharodon carcharias</v>
      </c>
      <c r="H905" s="58" t="str">
        <f ca="1">VLOOKUP($E905,'1.MetaData'!$B:$H,4,FALSE)</f>
        <v>Great white shark</v>
      </c>
      <c r="I905" s="194">
        <f ca="1">VLOOKUP(DNAEXT[[#This Row],[Sample ID]],'2.Tissue'!B:N,13,FALSE)</f>
        <v>0</v>
      </c>
      <c r="J905" s="45" t="s">
        <v>3451</v>
      </c>
      <c r="K905" s="173"/>
      <c r="L905" s="168"/>
      <c r="M905" s="26"/>
      <c r="N905" s="169"/>
      <c r="O905" s="170">
        <v>281</v>
      </c>
      <c r="P905" s="170"/>
      <c r="Q905" s="170"/>
      <c r="R905" s="170"/>
      <c r="S905" s="43">
        <f ca="1">IF(P905="NA", "NA", IF(OR(O905="NA", P905=""), P905, O905/P905))</f>
        <v>0</v>
      </c>
      <c r="T905" s="27">
        <f ca="1">O905*N905</f>
        <v>0</v>
      </c>
      <c r="U905" s="171" t="s">
        <v>4378</v>
      </c>
      <c r="V905" s="171">
        <v>33091</v>
      </c>
      <c r="X905" s="2" t="str" cm="1">
        <f t="array" aca="1" ref="X905" ca="1">IF(B905="","",IF(MAX(IF(B:B=B905,C:C))=C905,"Y","N"))</f>
        <v>Y</v>
      </c>
      <c r="Y905" s="26"/>
      <c r="Z905" s="172"/>
    </row>
    <row r="906" spans="1:31" x14ac:dyDescent="0.25">
      <c r="A906" s="115">
        <f ca="1">INDEX('1.MetaData'!A:A, MATCH($E906, '1.MetaData'!$B:$B, 0))</f>
        <v>838</v>
      </c>
      <c r="B906" s="245" t="s">
        <v>4541</v>
      </c>
      <c r="C906" s="14">
        <v>1</v>
      </c>
      <c r="D906" s="14" t="s">
        <v>70</v>
      </c>
      <c r="E906" s="1" t="str">
        <f ca="1">VLOOKUP(B906,'2.Tissue'!$B:$D,2,FALSE)</f>
        <v>OG838</v>
      </c>
      <c r="F906" s="80" t="str">
        <f ca="1">IF(C906&gt;1,_xlfn.CONCAT(B906,"_D",C906),_xlfn.CONCAT(B906,"_D"))</f>
        <v>OG838B_D</v>
      </c>
      <c r="G906" s="58" t="str">
        <f ca="1">VLOOKUP($E906,'1.MetaData'!$B:$H,3,FALSE)</f>
        <v>Pristis zijsron</v>
      </c>
      <c r="H906" s="58" t="str">
        <f ca="1">VLOOKUP($E906,'1.MetaData'!$B:$H,4,FALSE)</f>
        <v>Green Sawfish</v>
      </c>
      <c r="I906" s="194" t="str">
        <f ca="1">VLOOKUP(DNAEXT[[#This Row],[Sample ID]],'2.Tissue'!B:N,13,FALSE)</f>
        <v>Tissue Box 30</v>
      </c>
      <c r="J906" s="45" t="s">
        <v>3431</v>
      </c>
      <c r="K906" s="173">
        <v>45413</v>
      </c>
      <c r="L906" s="168" t="s">
        <v>4495</v>
      </c>
      <c r="M906" s="26" t="s">
        <v>3380</v>
      </c>
      <c r="N906" s="169">
        <v>120</v>
      </c>
      <c r="O906" s="170">
        <v>83.2</v>
      </c>
      <c r="P906" s="170" t="s">
        <v>107</v>
      </c>
      <c r="Q906" s="170" t="s">
        <v>107</v>
      </c>
      <c r="R906" s="170" t="s">
        <v>107</v>
      </c>
      <c r="S906" s="43" t="str">
        <f ca="1">IF(P906="NA", "NA", IF(OR(O906="NA", P906=""), P906, O906/P906))</f>
        <v>NA</v>
      </c>
      <c r="T906" s="27">
        <f ca="1">O906*N906</f>
        <v>9984</v>
      </c>
      <c r="U906" s="171" t="s">
        <v>3513</v>
      </c>
      <c r="V906" s="171">
        <v>65525</v>
      </c>
      <c r="W906" s="171" t="s">
        <v>3369</v>
      </c>
      <c r="X906" s="2" t="str" cm="1">
        <f t="array" aca="1" ref="X906" ca="1">IF(B906="","",IF(MAX(IF(B:B=B906,C:C))=C906,"Y","N"))</f>
        <v>N</v>
      </c>
      <c r="Y906" s="26"/>
      <c r="Z906" s="172"/>
    </row>
    <row r="907" spans="1:31" x14ac:dyDescent="0.25">
      <c r="A907" s="115">
        <f ca="1">INDEX('1.MetaData'!A:A, MATCH($E907, '1.MetaData'!$B:$B, 0))</f>
        <v>838</v>
      </c>
      <c r="B907" s="245" t="s">
        <v>4541</v>
      </c>
      <c r="C907" s="14">
        <v>3</v>
      </c>
      <c r="D907" s="14" t="s">
        <v>70</v>
      </c>
      <c r="E907" s="1" t="str">
        <f ca="1">VLOOKUP(B907,'2.Tissue'!$B:$D,2,FALSE)</f>
        <v>OG838</v>
      </c>
      <c r="F907" s="80" t="str">
        <f ca="1">IF(C907&gt;1,_xlfn.CONCAT(B907,"_D",C907),_xlfn.CONCAT(B907,"_D"))</f>
        <v>OG838B_D3</v>
      </c>
      <c r="G907" s="58" t="str">
        <f ca="1">VLOOKUP($E907,'1.MetaData'!$B:$H,3,FALSE)</f>
        <v>Pristis zijsron</v>
      </c>
      <c r="H907" s="58" t="str">
        <f ca="1">VLOOKUP($E907,'1.MetaData'!$B:$H,4,FALSE)</f>
        <v>Green Sawfish</v>
      </c>
      <c r="I907" s="194" t="str">
        <f ca="1">VLOOKUP(DNAEXT[[#This Row],[Sample ID]],'2.Tissue'!B:N,13,FALSE)</f>
        <v>Tissue Box 30</v>
      </c>
      <c r="J907" s="45" t="s">
        <v>3431</v>
      </c>
      <c r="K907" s="173">
        <v>45432</v>
      </c>
      <c r="L907" s="168" t="s">
        <v>4537</v>
      </c>
      <c r="M907" s="26" t="s">
        <v>3380</v>
      </c>
      <c r="N907" s="169">
        <v>85</v>
      </c>
      <c r="O907" s="170">
        <v>78.2</v>
      </c>
      <c r="P907" s="170">
        <v>71.8</v>
      </c>
      <c r="Q907" s="170">
        <v>1.87</v>
      </c>
      <c r="R907" s="170">
        <v>1.98</v>
      </c>
      <c r="S907" s="43">
        <f ca="1">IF(P907="NA", "NA", IF(OR(O907="NA", P907=""), P907, O907/P907))</f>
        <v>1.0891364902506964</v>
      </c>
      <c r="T907" s="27">
        <f ca="1">O907*N907</f>
        <v>6647</v>
      </c>
      <c r="U907" s="171" t="s">
        <v>4538</v>
      </c>
      <c r="V907" s="171">
        <v>47376</v>
      </c>
      <c r="W907" s="171" t="s">
        <v>3369</v>
      </c>
      <c r="X907" s="2" t="str" cm="1">
        <f t="array" aca="1" ref="X907" ca="1">IF(B907="","",IF(MAX(IF(B:B=B907,C:C))=C907,"Y","N"))</f>
        <v>Y</v>
      </c>
      <c r="Y907" s="26" t="s">
        <v>92</v>
      </c>
      <c r="Z907" s="172"/>
    </row>
    <row r="908" spans="1:31" x14ac:dyDescent="0.25">
      <c r="A908" s="115">
        <f ca="1">INDEX('1.MetaData'!A:A, MATCH($E908, '1.MetaData'!$B:$B, 0))</f>
        <v>838</v>
      </c>
      <c r="B908" s="245" t="s">
        <v>4541</v>
      </c>
      <c r="C908" s="14">
        <v>2</v>
      </c>
      <c r="D908" s="14" t="s">
        <v>70</v>
      </c>
      <c r="E908" s="1" t="str">
        <f ca="1">VLOOKUP(B908,'2.Tissue'!$B:$D,2,FALSE)</f>
        <v>OG838</v>
      </c>
      <c r="F908" s="80" t="str">
        <f ca="1">IF(C908&gt;1,_xlfn.CONCAT(B908,"_D",C908),_xlfn.CONCAT(B908,"_D"))</f>
        <v>OG838B_D2</v>
      </c>
      <c r="G908" s="58" t="str">
        <f ca="1">VLOOKUP($E908,'1.MetaData'!$B:$H,3,FALSE)</f>
        <v>Pristis zijsron</v>
      </c>
      <c r="H908" s="58" t="str">
        <f ca="1">VLOOKUP($E908,'1.MetaData'!$B:$H,4,FALSE)</f>
        <v>Green Sawfish</v>
      </c>
      <c r="I908" s="194" t="str">
        <f ca="1">VLOOKUP(DNAEXT[[#This Row],[Sample ID]],'2.Tissue'!B:N,13,FALSE)</f>
        <v>Tissue Box 30</v>
      </c>
      <c r="J908" s="45" t="s">
        <v>3431</v>
      </c>
      <c r="K908" s="173">
        <v>45432</v>
      </c>
      <c r="L908" s="168" t="s">
        <v>4537</v>
      </c>
      <c r="M908" s="26" t="s">
        <v>3380</v>
      </c>
      <c r="N908" s="169">
        <v>85</v>
      </c>
      <c r="O908" s="170">
        <v>36</v>
      </c>
      <c r="P908" s="170">
        <v>41.1</v>
      </c>
      <c r="Q908" s="170">
        <v>1.82</v>
      </c>
      <c r="R908" s="170">
        <v>1.83</v>
      </c>
      <c r="S908" s="43">
        <f ca="1">IF(P908="NA", "NA", IF(OR(O908="NA", P908=""), P908, O908/P908))</f>
        <v>0.87591240875912402</v>
      </c>
      <c r="T908" s="27">
        <f ca="1">O908*N908</f>
        <v>3060</v>
      </c>
      <c r="U908" s="171" t="s">
        <v>4538</v>
      </c>
      <c r="V908" s="171">
        <v>86338</v>
      </c>
      <c r="W908" s="171" t="s">
        <v>3369</v>
      </c>
      <c r="X908" s="2" t="str" cm="1">
        <f t="array" aca="1" ref="X908" ca="1">IF(B908="","",IF(MAX(IF(B:B=B908,C:C))=C908,"Y","N"))</f>
        <v>N</v>
      </c>
      <c r="Y908" s="26"/>
      <c r="Z908" s="172"/>
    </row>
    <row r="909" spans="1:31" hidden="1" x14ac:dyDescent="0.25">
      <c r="A909" s="115">
        <f ca="1">INDEX('1.MetaData'!A:A, MATCH($E909, '1.MetaData'!$B:$B, 0))</f>
        <v>850</v>
      </c>
      <c r="B909" s="245" t="s">
        <v>4554</v>
      </c>
      <c r="C909" s="14">
        <v>1</v>
      </c>
      <c r="D909" s="14" t="s">
        <v>70</v>
      </c>
      <c r="E909" s="1" t="str">
        <f ca="1">VLOOKUP(B909,'2.Tissue'!$B:$D,2,FALSE)</f>
        <v>OG850</v>
      </c>
      <c r="F909" s="80" t="str">
        <f ca="1">IF(C909&gt;1,_xlfn.CONCAT(B909,"_D",C909),_xlfn.CONCAT(B909,"_D"))</f>
        <v>OG850U_D</v>
      </c>
      <c r="G909" s="58" t="str">
        <f ca="1">VLOOKUP($E909,'1.MetaData'!$B:$H,3,FALSE)</f>
        <v>Barathrites iris</v>
      </c>
      <c r="H909" s="58">
        <f ca="1">VLOOKUP($E909,'1.MetaData'!$B:$H,4,FALSE)</f>
        <v>0</v>
      </c>
      <c r="I909" s="194" t="str">
        <f ca="1">VLOOKUP(DNAEXT[[#This Row],[Sample ID]],'2.Tissue'!B:N,13,FALSE)</f>
        <v>Tissue Box 50</v>
      </c>
      <c r="J909" s="45" t="s">
        <v>3374</v>
      </c>
      <c r="K909" s="173">
        <v>45461</v>
      </c>
      <c r="L909" s="168" t="s">
        <v>3543</v>
      </c>
      <c r="M909" s="26" t="s">
        <v>3376</v>
      </c>
      <c r="N909" s="169">
        <v>200</v>
      </c>
      <c r="O909" s="170">
        <v>103</v>
      </c>
      <c r="P909" s="170"/>
      <c r="Q909" s="170"/>
      <c r="R909" s="170"/>
      <c r="S909" s="43">
        <f ca="1">IF(P909="NA", "NA", IF(OR(O909="NA", P909=""), P909, O909/P909))</f>
        <v>0</v>
      </c>
      <c r="T909" s="27">
        <f ca="1">O909*N909</f>
        <v>20600</v>
      </c>
      <c r="U909" s="171"/>
      <c r="V909" s="171"/>
      <c r="X909" s="2" t="str" cm="1">
        <f t="array" aca="1" ref="X909" ca="1">IF(B909="","",IF(MAX(IF(B:B=B909,C:C))=C909,"Y","N"))</f>
        <v>Y</v>
      </c>
      <c r="Y909" s="26"/>
      <c r="Z909" s="172"/>
      <c r="AA909" s="26" t="s">
        <v>3334</v>
      </c>
      <c r="AE909" s="2" t="s">
        <v>7908</v>
      </c>
    </row>
    <row r="910" spans="1:31" hidden="1" x14ac:dyDescent="0.25">
      <c r="A910" s="115">
        <f ca="1">INDEX('1.MetaData'!A:A, MATCH($E910, '1.MetaData'!$B:$B, 0))</f>
        <v>851</v>
      </c>
      <c r="B910" s="245" t="s">
        <v>4555</v>
      </c>
      <c r="C910" s="14">
        <v>1</v>
      </c>
      <c r="D910" s="14" t="s">
        <v>70</v>
      </c>
      <c r="E910" s="1" t="str">
        <f ca="1">VLOOKUP(B910,'2.Tissue'!$B:$D,2,FALSE)</f>
        <v>OG851</v>
      </c>
      <c r="F910" s="80" t="str">
        <f ca="1">IF(C910&gt;1,_xlfn.CONCAT(B910,"_D",C910),_xlfn.CONCAT(B910,"_D"))</f>
        <v>OG851U_D</v>
      </c>
      <c r="G910" s="58" t="str">
        <f ca="1">VLOOKUP($E910,'1.MetaData'!$B:$H,3,FALSE)</f>
        <v>Barathrites iris</v>
      </c>
      <c r="H910" s="58">
        <f ca="1">VLOOKUP($E910,'1.MetaData'!$B:$H,4,FALSE)</f>
        <v>0</v>
      </c>
      <c r="I910" s="194" t="str">
        <f ca="1">VLOOKUP(DNAEXT[[#This Row],[Sample ID]],'2.Tissue'!B:N,13,FALSE)</f>
        <v>Tissue Box 50</v>
      </c>
      <c r="J910" s="45" t="s">
        <v>3374</v>
      </c>
      <c r="K910" s="173">
        <v>45461</v>
      </c>
      <c r="L910" s="168" t="s">
        <v>3543</v>
      </c>
      <c r="M910" s="26" t="s">
        <v>3376</v>
      </c>
      <c r="N910" s="169">
        <v>200</v>
      </c>
      <c r="O910" s="170">
        <v>36.299999999999997</v>
      </c>
      <c r="P910" s="170"/>
      <c r="Q910" s="170"/>
      <c r="R910" s="170"/>
      <c r="S910" s="43">
        <f ca="1">IF(P910="NA", "NA", IF(OR(O910="NA", P910=""), P910, O910/P910))</f>
        <v>0</v>
      </c>
      <c r="T910" s="27">
        <f ca="1">O910*N910</f>
        <v>7259.9999999999991</v>
      </c>
      <c r="U910" s="171"/>
      <c r="V910" s="171"/>
      <c r="X910" s="2" t="str" cm="1">
        <f t="array" aca="1" ref="X910" ca="1">IF(B910="","",IF(MAX(IF(B:B=B910,C:C))=C910,"Y","N"))</f>
        <v>Y</v>
      </c>
      <c r="Y910" s="26"/>
      <c r="Z910" s="172"/>
      <c r="AA910" s="26" t="s">
        <v>3334</v>
      </c>
      <c r="AE910" s="2" t="s">
        <v>7908</v>
      </c>
    </row>
    <row r="911" spans="1:31" x14ac:dyDescent="0.25">
      <c r="A911" s="115">
        <f ca="1">INDEX('1.MetaData'!A:A, MATCH($E911, '1.MetaData'!$B:$B, 0))</f>
        <v>844</v>
      </c>
      <c r="B911" s="245" t="s">
        <v>4473</v>
      </c>
      <c r="C911" s="14">
        <v>4</v>
      </c>
      <c r="D911" s="14" t="s">
        <v>70</v>
      </c>
      <c r="E911" s="1" t="str">
        <f ca="1">VLOOKUP(B911,'2.Tissue'!$B:$D,2,FALSE)</f>
        <v>OG844</v>
      </c>
      <c r="F911" s="80" t="str">
        <f ca="1">IF(C911&gt;1,_xlfn.CONCAT(B911,"_D",C911),_xlfn.CONCAT(B911,"_D"))</f>
        <v>OG844H_D4</v>
      </c>
      <c r="G911" s="58" t="str">
        <f ca="1">VLOOKUP($E911,'1.MetaData'!$B:$H,3,FALSE)</f>
        <v>Carcharhinus leucas</v>
      </c>
      <c r="H911" s="58" t="str">
        <f ca="1">VLOOKUP($E911,'1.MetaData'!$B:$H,4,FALSE)</f>
        <v>Bull shark</v>
      </c>
      <c r="I911" s="194">
        <f ca="1">VLOOKUP(DNAEXT[[#This Row],[Sample ID]],'2.Tissue'!B:N,13,FALSE)</f>
        <v>0</v>
      </c>
      <c r="J911" s="45" t="s">
        <v>3366</v>
      </c>
      <c r="K911" s="173">
        <v>45579</v>
      </c>
      <c r="L911" s="168" t="s">
        <v>3548</v>
      </c>
      <c r="M911" s="26" t="s">
        <v>3380</v>
      </c>
      <c r="N911" s="169">
        <v>60</v>
      </c>
      <c r="O911" s="170">
        <v>145</v>
      </c>
      <c r="P911" s="170">
        <v>162.69999999999999</v>
      </c>
      <c r="Q911" s="170">
        <v>1.9</v>
      </c>
      <c r="R911" s="170">
        <v>2.37</v>
      </c>
      <c r="S911" s="43">
        <f ca="1">IF(P911="NA", "NA", IF(OR(O911="NA", P911=""), P911, O911/P911))</f>
        <v>0.89121081745543951</v>
      </c>
      <c r="T911" s="27">
        <f ca="1">O911*N911</f>
        <v>8700</v>
      </c>
      <c r="U911" s="171" t="s">
        <v>3549</v>
      </c>
      <c r="V911" s="171" t="s">
        <v>4545</v>
      </c>
      <c r="W911" s="171" t="s">
        <v>3369</v>
      </c>
      <c r="X911" s="2" t="str" cm="1">
        <f t="array" aca="1" ref="X911" ca="1">IF(B911="","",IF(MAX(IF(B:B=B911,C:C))=C911,"Y","N"))</f>
        <v>N</v>
      </c>
      <c r="Y911" s="26"/>
      <c r="Z911" s="172" t="s">
        <v>4546</v>
      </c>
    </row>
    <row r="912" spans="1:31" x14ac:dyDescent="0.25">
      <c r="A912" s="115">
        <f ca="1">INDEX('1.MetaData'!A:A, MATCH($E912, '1.MetaData'!$B:$B, 0))</f>
        <v>844</v>
      </c>
      <c r="B912" s="245" t="s">
        <v>4473</v>
      </c>
      <c r="C912" s="14">
        <v>5</v>
      </c>
      <c r="D912" s="14" t="s">
        <v>70</v>
      </c>
      <c r="E912" s="1" t="str">
        <f ca="1">VLOOKUP(B912,'2.Tissue'!$B:$D,2,FALSE)</f>
        <v>OG844</v>
      </c>
      <c r="F912" s="80" t="str">
        <f ca="1">IF(C912&gt;1,_xlfn.CONCAT(B912,"_D",C912),_xlfn.CONCAT(B912,"_D"))</f>
        <v>OG844H_D5</v>
      </c>
      <c r="G912" s="58" t="str">
        <f ca="1">VLOOKUP($E912,'1.MetaData'!$B:$H,3,FALSE)</f>
        <v>Carcharhinus leucas</v>
      </c>
      <c r="H912" s="58" t="str">
        <f ca="1">VLOOKUP($E912,'1.MetaData'!$B:$H,4,FALSE)</f>
        <v>Bull shark</v>
      </c>
      <c r="I912" s="194">
        <f ca="1">VLOOKUP(DNAEXT[[#This Row],[Sample ID]],'2.Tissue'!B:N,13,FALSE)</f>
        <v>0</v>
      </c>
      <c r="J912" s="45" t="s">
        <v>3366</v>
      </c>
      <c r="K912" s="173">
        <v>45579</v>
      </c>
      <c r="L912" s="168" t="s">
        <v>3548</v>
      </c>
      <c r="M912" s="26" t="s">
        <v>3380</v>
      </c>
      <c r="N912" s="169">
        <v>60</v>
      </c>
      <c r="O912" s="170">
        <v>144</v>
      </c>
      <c r="P912" s="170">
        <v>176.6</v>
      </c>
      <c r="Q912" s="170">
        <v>1.9</v>
      </c>
      <c r="R912" s="170">
        <v>2.41</v>
      </c>
      <c r="S912" s="43">
        <f ca="1">IF(P912="NA", "NA", IF(OR(O912="NA", P912=""), P912, O912/P912))</f>
        <v>0.81540203850509629</v>
      </c>
      <c r="T912" s="27">
        <f ca="1">O912*N912</f>
        <v>8640</v>
      </c>
      <c r="U912" s="171" t="s">
        <v>3549</v>
      </c>
      <c r="V912" s="171" t="s">
        <v>4547</v>
      </c>
      <c r="W912" s="171" t="s">
        <v>3369</v>
      </c>
      <c r="X912" s="2" t="str" cm="1">
        <f t="array" aca="1" ref="X912" ca="1">IF(B912="","",IF(MAX(IF(B:B=B912,C:C))=C912,"Y","N"))</f>
        <v>Y</v>
      </c>
      <c r="Y912" s="26"/>
      <c r="Z912" s="172" t="s">
        <v>4546</v>
      </c>
    </row>
    <row r="913" spans="1:26" x14ac:dyDescent="0.25">
      <c r="A913" s="115">
        <f ca="1">INDEX('1.MetaData'!A:A, MATCH($E913, '1.MetaData'!$B:$B, 0))</f>
        <v>847</v>
      </c>
      <c r="B913" s="245" t="s">
        <v>4548</v>
      </c>
      <c r="C913" s="14">
        <v>1</v>
      </c>
      <c r="D913" s="14" t="s">
        <v>70</v>
      </c>
      <c r="E913" s="1" t="str">
        <f ca="1">VLOOKUP(B913,'2.Tissue'!$B:$D,2,FALSE)</f>
        <v>OG847</v>
      </c>
      <c r="F913" s="80" t="str">
        <f ca="1">IF(C913&gt;1,_xlfn.CONCAT(B913,"_D",C913),_xlfn.CONCAT(B913,"_D"))</f>
        <v>OG847M_D</v>
      </c>
      <c r="G913" s="58" t="str">
        <f ca="1">VLOOKUP($E913,'1.MetaData'!$B:$H,3,FALSE)</f>
        <v>Paraliparis selti</v>
      </c>
      <c r="H913" s="58" t="str">
        <f ca="1">VLOOKUP($E913,'1.MetaData'!$B:$H,4,FALSE)</f>
        <v>Snailfish</v>
      </c>
      <c r="I913" s="194" t="str">
        <f ca="1">VLOOKUP(DNAEXT[[#This Row],[Sample ID]],'2.Tissue'!B:N,13,FALSE)</f>
        <v>Tissue Box 49</v>
      </c>
      <c r="J913" s="45" t="s">
        <v>3366</v>
      </c>
      <c r="K913" s="173">
        <v>45497</v>
      </c>
      <c r="L913" s="168" t="s">
        <v>4401</v>
      </c>
      <c r="M913" s="26" t="s">
        <v>3404</v>
      </c>
      <c r="N913" s="169">
        <v>75</v>
      </c>
      <c r="O913" s="170">
        <v>2.4</v>
      </c>
      <c r="P913" s="170" t="s">
        <v>107</v>
      </c>
      <c r="Q913" s="170" t="s">
        <v>107</v>
      </c>
      <c r="R913" s="170" t="s">
        <v>107</v>
      </c>
      <c r="S913" s="43" t="str">
        <f ca="1">IF(P913="NA", "NA", IF(OR(O913="NA", P913=""), P913, O913/P913))</f>
        <v>NA</v>
      </c>
      <c r="T913" s="27">
        <f ca="1">O913*N913</f>
        <v>180</v>
      </c>
      <c r="U913" s="171" t="s">
        <v>4402</v>
      </c>
      <c r="V913" s="171" t="s">
        <v>4549</v>
      </c>
      <c r="W913" s="171" t="s">
        <v>3369</v>
      </c>
      <c r="X913" s="2" t="str" cm="1">
        <f t="array" aca="1" ref="X913" ca="1">IF(B913="","",IF(MAX(IF(B:B=B913,C:C))=C913,"Y","N"))</f>
        <v>Y</v>
      </c>
      <c r="Y913" s="26"/>
      <c r="Z913" s="172"/>
    </row>
    <row r="914" spans="1:26" x14ac:dyDescent="0.25">
      <c r="A914" s="115">
        <f ca="1">INDEX('1.MetaData'!A:A, MATCH($E914, '1.MetaData'!$B:$B, 0))</f>
        <v>848</v>
      </c>
      <c r="B914" s="245" t="s">
        <v>4550</v>
      </c>
      <c r="C914" s="14">
        <v>1</v>
      </c>
      <c r="D914" s="14" t="s">
        <v>70</v>
      </c>
      <c r="E914" s="1" t="str">
        <f ca="1">VLOOKUP(B914,'2.Tissue'!$B:$D,2,FALSE)</f>
        <v>OG848</v>
      </c>
      <c r="F914" s="80" t="str">
        <f ca="1">IF(C914&gt;1,_xlfn.CONCAT(B914,"_D",C914),_xlfn.CONCAT(B914,"_D"))</f>
        <v>OG848U_D</v>
      </c>
      <c r="G914" s="58" t="str">
        <f ca="1">VLOOKUP($E914,'1.MetaData'!$B:$H,3,FALSE)</f>
        <v>Paraliparis selti</v>
      </c>
      <c r="H914" s="58" t="str">
        <f ca="1">VLOOKUP($E914,'1.MetaData'!$B:$H,4,FALSE)</f>
        <v>Snailfish</v>
      </c>
      <c r="I914" s="194" t="str">
        <f ca="1">VLOOKUP(DNAEXT[[#This Row],[Sample ID]],'2.Tissue'!B:N,13,FALSE)</f>
        <v>Tissue Box 49</v>
      </c>
      <c r="J914" s="45" t="s">
        <v>3366</v>
      </c>
      <c r="K914" s="173">
        <v>45497</v>
      </c>
      <c r="L914" s="168" t="s">
        <v>4401</v>
      </c>
      <c r="M914" s="26" t="s">
        <v>3404</v>
      </c>
      <c r="N914" s="169">
        <v>75</v>
      </c>
      <c r="O914" s="170">
        <v>8.18</v>
      </c>
      <c r="P914" s="170" t="s">
        <v>107</v>
      </c>
      <c r="Q914" s="170" t="s">
        <v>107</v>
      </c>
      <c r="R914" s="170" t="s">
        <v>107</v>
      </c>
      <c r="S914" s="43" t="str">
        <f ca="1">IF(P914="NA", "NA", IF(OR(O914="NA", P914=""), P914, O914/P914))</f>
        <v>NA</v>
      </c>
      <c r="T914" s="27">
        <f ca="1">O914*N914</f>
        <v>613.5</v>
      </c>
      <c r="U914" s="171" t="s">
        <v>4402</v>
      </c>
      <c r="V914" s="171" t="s">
        <v>4551</v>
      </c>
      <c r="W914" s="171" t="s">
        <v>3369</v>
      </c>
      <c r="X914" s="2" t="str" cm="1">
        <f t="array" aca="1" ref="X914" ca="1">IF(B914="","",IF(MAX(IF(B:B=B914,C:C))=C914,"Y","N"))</f>
        <v>Y</v>
      </c>
      <c r="Y914" s="26"/>
      <c r="Z914" s="172"/>
    </row>
    <row r="915" spans="1:26" x14ac:dyDescent="0.25">
      <c r="A915" s="115">
        <f ca="1">INDEX('1.MetaData'!A:A, MATCH($E915, '1.MetaData'!$B:$B, 0))</f>
        <v>849</v>
      </c>
      <c r="B915" s="245" t="s">
        <v>4552</v>
      </c>
      <c r="C915" s="14">
        <v>1</v>
      </c>
      <c r="D915" s="14" t="s">
        <v>70</v>
      </c>
      <c r="E915" s="1" t="str">
        <f ca="1">VLOOKUP(B915,'2.Tissue'!$B:$D,2,FALSE)</f>
        <v>OG849</v>
      </c>
      <c r="F915" s="80" t="str">
        <f ca="1">IF(C915&gt;1,_xlfn.CONCAT(B915,"_D",C915),_xlfn.CONCAT(B915,"_D"))</f>
        <v>OG849U_D</v>
      </c>
      <c r="G915" s="58" t="str">
        <f ca="1">VLOOKUP($E915,'1.MetaData'!$B:$H,3,FALSE)</f>
        <v>Barathrites iris</v>
      </c>
      <c r="H915" s="58">
        <f ca="1">VLOOKUP($E915,'1.MetaData'!$B:$H,4,FALSE)</f>
        <v>0</v>
      </c>
      <c r="I915" s="194" t="str">
        <f ca="1">VLOOKUP(DNAEXT[[#This Row],[Sample ID]],'2.Tissue'!B:N,13,FALSE)</f>
        <v>Tissue Box 50</v>
      </c>
      <c r="J915" s="45" t="s">
        <v>3366</v>
      </c>
      <c r="K915" s="173">
        <v>45464</v>
      </c>
      <c r="L915" s="168" t="s">
        <v>4388</v>
      </c>
      <c r="M915" s="26" t="s">
        <v>3380</v>
      </c>
      <c r="N915" s="169">
        <v>120</v>
      </c>
      <c r="O915" s="170">
        <v>2.68</v>
      </c>
      <c r="P915" s="170">
        <v>2.4</v>
      </c>
      <c r="Q915" s="170">
        <v>1.52</v>
      </c>
      <c r="R915" s="170">
        <v>-23.16</v>
      </c>
      <c r="S915" s="43">
        <f ca="1">IF(P915="NA", "NA", IF(OR(O915="NA", P915=""), P915, O915/P915))</f>
        <v>1.1166666666666667</v>
      </c>
      <c r="T915" s="27">
        <f ca="1">O915*N915</f>
        <v>321.60000000000002</v>
      </c>
      <c r="U915" s="171" t="s">
        <v>4389</v>
      </c>
      <c r="V915" s="171">
        <v>15550</v>
      </c>
      <c r="W915" s="171" t="s">
        <v>3369</v>
      </c>
      <c r="X915" s="2" t="str" cm="1">
        <f t="array" aca="1" ref="X915" ca="1">IF(B915="","",IF(MAX(IF(B:B=B915,C:C))=C915,"Y","N"))</f>
        <v>Y</v>
      </c>
      <c r="Y915" s="26"/>
      <c r="Z915" s="172" t="s">
        <v>4553</v>
      </c>
    </row>
    <row r="916" spans="1:26" ht="15.75" customHeight="1" x14ac:dyDescent="0.25">
      <c r="A916" s="115">
        <f ca="1">INDEX('1.MetaData'!A:A, MATCH($E916, '1.MetaData'!$B:$B, 0))</f>
        <v>854</v>
      </c>
      <c r="B916" s="245" t="s">
        <v>4556</v>
      </c>
      <c r="C916" s="14">
        <v>1</v>
      </c>
      <c r="D916" s="14" t="s">
        <v>70</v>
      </c>
      <c r="E916" s="1" t="str">
        <f ca="1">VLOOKUP(B916,'2.Tissue'!$B:$D,2,FALSE)</f>
        <v>OG854</v>
      </c>
      <c r="F916" s="80" t="str">
        <f ca="1">IF(C916&gt;1,_xlfn.CONCAT(B916,"_D",C916),_xlfn.CONCAT(B916,"_D"))</f>
        <v>OG854U_D</v>
      </c>
      <c r="G916" s="58" t="str">
        <f ca="1">VLOOKUP($E916,'1.MetaData'!$B:$H,3,FALSE)</f>
        <v>Bassozetus sp.</v>
      </c>
      <c r="H916" s="58">
        <f ca="1">VLOOKUP($E916,'1.MetaData'!$B:$H,4,FALSE)</f>
        <v>0</v>
      </c>
      <c r="I916" s="194" t="str">
        <f ca="1">VLOOKUP(DNAEXT[[#This Row],[Sample ID]],'2.Tissue'!B:N,13,FALSE)</f>
        <v>Tissue Box 50</v>
      </c>
      <c r="J916" s="45" t="s">
        <v>3366</v>
      </c>
      <c r="K916" s="173">
        <v>45464</v>
      </c>
      <c r="L916" s="168" t="s">
        <v>4388</v>
      </c>
      <c r="M916" s="26" t="s">
        <v>3404</v>
      </c>
      <c r="N916" s="169">
        <v>100</v>
      </c>
      <c r="O916" s="170">
        <v>0.17399999999999999</v>
      </c>
      <c r="P916" s="170">
        <v>1.3</v>
      </c>
      <c r="Q916" s="170">
        <v>0.39</v>
      </c>
      <c r="R916" s="170">
        <v>7.0000000000000007E-2</v>
      </c>
      <c r="S916" s="43">
        <f ca="1">IF(P916="NA", "NA", IF(OR(O916="NA", P916=""), P916, O916/P916))</f>
        <v>0.13384615384615384</v>
      </c>
      <c r="T916" s="27">
        <f ca="1">O916*N916</f>
        <v>17.399999999999999</v>
      </c>
      <c r="U916" s="171" t="s">
        <v>4389</v>
      </c>
      <c r="V916" s="171" t="s">
        <v>107</v>
      </c>
      <c r="W916" s="171" t="s">
        <v>3382</v>
      </c>
      <c r="X916" s="2" t="str" cm="1">
        <f t="array" aca="1" ref="X916" ca="1">IF(B916="","",IF(MAX(IF(B:B=B916,C:C))=C916,"Y","N"))</f>
        <v>N</v>
      </c>
      <c r="Y916" s="26" t="s">
        <v>92</v>
      </c>
      <c r="Z916" s="172" t="s">
        <v>4467</v>
      </c>
    </row>
    <row r="917" spans="1:26" x14ac:dyDescent="0.25">
      <c r="A917" s="115">
        <f ca="1">INDEX('1.MetaData'!A:A, MATCH($E917, '1.MetaData'!$B:$B, 0))</f>
        <v>854</v>
      </c>
      <c r="B917" s="245" t="s">
        <v>4556</v>
      </c>
      <c r="C917" s="14">
        <v>2</v>
      </c>
      <c r="D917" s="14" t="s">
        <v>3384</v>
      </c>
      <c r="E917" s="1" t="str">
        <f ca="1">VLOOKUP(B917,'2.Tissue'!$B:$D,2,FALSE)</f>
        <v>OG854</v>
      </c>
      <c r="F917" s="80" t="str">
        <f ca="1">IF(C917&gt;1,_xlfn.CONCAT(B917,"_D",C917),_xlfn.CONCAT(B917,"_D"))</f>
        <v>OG854U_D2</v>
      </c>
      <c r="G917" s="58" t="str">
        <f ca="1">VLOOKUP($E917,'1.MetaData'!$B:$H,3,FALSE)</f>
        <v>Bassozetus sp.</v>
      </c>
      <c r="H917" s="58">
        <f ca="1">VLOOKUP($E917,'1.MetaData'!$B:$H,4,FALSE)</f>
        <v>0</v>
      </c>
      <c r="I917" s="194" t="str">
        <f ca="1">VLOOKUP(DNAEXT[[#This Row],[Sample ID]],'2.Tissue'!B:N,13,FALSE)</f>
        <v>Tissue Box 50</v>
      </c>
      <c r="J917" s="45" t="s">
        <v>3366</v>
      </c>
      <c r="K917" s="173">
        <v>45504</v>
      </c>
      <c r="L917" s="168" t="s">
        <v>3535</v>
      </c>
      <c r="M917" s="26" t="s">
        <v>3404</v>
      </c>
      <c r="N917" s="169">
        <v>75</v>
      </c>
      <c r="O917" s="170">
        <v>0</v>
      </c>
      <c r="P917" s="170">
        <v>1.7</v>
      </c>
      <c r="Q917" s="170">
        <v>0.8</v>
      </c>
      <c r="R917" s="170">
        <v>0.1</v>
      </c>
      <c r="S917" s="43">
        <f ca="1">IF(P917="NA", "NA", IF(OR(O917="NA", P917=""), P917, O917/P917))</f>
        <v>0</v>
      </c>
      <c r="T917" s="27">
        <f ca="1">O917*N917</f>
        <v>0</v>
      </c>
      <c r="U917" s="171" t="s">
        <v>3536</v>
      </c>
      <c r="V917" s="171">
        <v>2726</v>
      </c>
      <c r="W917" s="171" t="s">
        <v>3382</v>
      </c>
      <c r="X917" s="2" t="str" cm="1">
        <f t="array" aca="1" ref="X917" ca="1">IF(B917="","",IF(MAX(IF(B:B=B917,C:C))=C917,"Y","N"))</f>
        <v>Y</v>
      </c>
      <c r="Y917" s="26"/>
      <c r="Z917" s="172" t="s">
        <v>4564</v>
      </c>
    </row>
    <row r="918" spans="1:26" x14ac:dyDescent="0.25">
      <c r="A918" s="115">
        <f ca="1">INDEX('1.MetaData'!A:A, MATCH($E918, '1.MetaData'!$B:$B, 0))</f>
        <v>855</v>
      </c>
      <c r="B918" s="245" t="s">
        <v>4565</v>
      </c>
      <c r="C918" s="14">
        <v>1</v>
      </c>
      <c r="D918" s="14" t="s">
        <v>70</v>
      </c>
      <c r="E918" s="1" t="str">
        <f ca="1">VLOOKUP(B918,'2.Tissue'!$B:$D,2,FALSE)</f>
        <v>OG855</v>
      </c>
      <c r="F918" s="80" t="str">
        <f ca="1">IF(C918&gt;1,_xlfn.CONCAT(B918,"_D",C918),_xlfn.CONCAT(B918,"_D"))</f>
        <v>OG855H_D</v>
      </c>
      <c r="G918" s="58" t="str">
        <f ca="1">VLOOKUP($E918,'1.MetaData'!$B:$H,3,FALSE)</f>
        <v>Glaucosoma hebraicum</v>
      </c>
      <c r="H918" s="58" t="str">
        <f ca="1">VLOOKUP($E918,'1.MetaData'!$B:$H,4,FALSE)</f>
        <v>West Australian dhufish</v>
      </c>
      <c r="I918" s="194" t="str">
        <f ca="1">VLOOKUP(DNAEXT[[#This Row],[Sample ID]],'2.Tissue'!B:N,13,FALSE)</f>
        <v>Tissue Box 34</v>
      </c>
      <c r="J918" s="45" t="s">
        <v>3366</v>
      </c>
      <c r="K918" s="173">
        <v>45497</v>
      </c>
      <c r="L918" s="168" t="s">
        <v>4401</v>
      </c>
      <c r="M918" s="26" t="s">
        <v>3380</v>
      </c>
      <c r="N918" s="169">
        <v>120</v>
      </c>
      <c r="O918" s="170">
        <v>102</v>
      </c>
      <c r="P918" s="170" t="s">
        <v>107</v>
      </c>
      <c r="Q918" s="170" t="s">
        <v>107</v>
      </c>
      <c r="R918" s="170" t="s">
        <v>107</v>
      </c>
      <c r="S918" s="43" t="str">
        <f ca="1">IF(P918="NA", "NA", IF(OR(O918="NA", P918=""), P918, O918/P918))</f>
        <v>NA</v>
      </c>
      <c r="T918" s="27">
        <f ca="1">O918*N918</f>
        <v>12240</v>
      </c>
      <c r="U918" s="171" t="s">
        <v>4402</v>
      </c>
      <c r="V918" s="171">
        <v>12283</v>
      </c>
      <c r="W918" s="171" t="s">
        <v>3369</v>
      </c>
      <c r="X918" s="2" t="str" cm="1">
        <f t="array" aca="1" ref="X918" ca="1">IF(B918="","",IF(MAX(IF(B:B=B918,C:C))=C918,"Y","N"))</f>
        <v>Y</v>
      </c>
      <c r="Y918" s="26"/>
      <c r="Z918" s="172"/>
    </row>
    <row r="919" spans="1:26" x14ac:dyDescent="0.25">
      <c r="A919" s="115">
        <f ca="1">INDEX('1.MetaData'!A:A, MATCH($E919, '1.MetaData'!$B:$B, 0))</f>
        <v>856</v>
      </c>
      <c r="B919" s="245" t="s">
        <v>4566</v>
      </c>
      <c r="C919" s="14">
        <v>1</v>
      </c>
      <c r="D919" s="14" t="s">
        <v>70</v>
      </c>
      <c r="E919" s="1" t="str">
        <f ca="1">VLOOKUP(B919,'2.Tissue'!$B:$D,2,FALSE)</f>
        <v>OG856</v>
      </c>
      <c r="F919" s="80" t="str">
        <f ca="1">IF(C919&gt;1,_xlfn.CONCAT(B919,"_D",C919),_xlfn.CONCAT(B919,"_D"))</f>
        <v>OG856H_D</v>
      </c>
      <c r="G919" s="58" t="str">
        <f ca="1">VLOOKUP($E919,'1.MetaData'!$B:$H,3,FALSE)</f>
        <v>Platycephalus bassensis</v>
      </c>
      <c r="H919" s="58" t="str">
        <f ca="1">VLOOKUP($E919,'1.MetaData'!$B:$H,4,FALSE)</f>
        <v>Sand Flathead</v>
      </c>
      <c r="I919" s="194" t="str">
        <f ca="1">VLOOKUP(DNAEXT[[#This Row],[Sample ID]],'2.Tissue'!B:N,13,FALSE)</f>
        <v>Tissue Box 31</v>
      </c>
      <c r="J919" s="45" t="s">
        <v>3366</v>
      </c>
      <c r="K919" s="173">
        <v>45467</v>
      </c>
      <c r="L919" s="168" t="s">
        <v>4447</v>
      </c>
      <c r="M919" s="26" t="s">
        <v>3404</v>
      </c>
      <c r="N919" s="169">
        <v>300</v>
      </c>
      <c r="O919" s="170">
        <v>126</v>
      </c>
      <c r="P919" s="170" t="s">
        <v>107</v>
      </c>
      <c r="Q919" s="170" t="s">
        <v>107</v>
      </c>
      <c r="R919" s="170" t="s">
        <v>107</v>
      </c>
      <c r="S919" s="43" t="str">
        <f ca="1">IF(P919="NA", "NA", IF(OR(O919="NA", P919=""), P919, O919/P919))</f>
        <v>NA</v>
      </c>
      <c r="T919" s="27">
        <f ca="1">O919*N919</f>
        <v>37800</v>
      </c>
      <c r="U919" s="171" t="s">
        <v>4389</v>
      </c>
      <c r="V919" s="171">
        <v>23078</v>
      </c>
      <c r="W919" s="171" t="s">
        <v>3369</v>
      </c>
      <c r="X919" s="2" t="str" cm="1">
        <f t="array" aca="1" ref="X919" ca="1">IF(B919="","",IF(MAX(IF(B:B=B919,C:C))=C919,"Y","N"))</f>
        <v>Y</v>
      </c>
      <c r="Y919" s="26"/>
      <c r="Z919" s="172"/>
    </row>
    <row r="920" spans="1:26" x14ac:dyDescent="0.25">
      <c r="A920" s="115">
        <f ca="1">INDEX('1.MetaData'!A:A, MATCH($E920, '1.MetaData'!$B:$B, 0))</f>
        <v>857</v>
      </c>
      <c r="B920" s="245" t="s">
        <v>4557</v>
      </c>
      <c r="C920" s="14">
        <v>1</v>
      </c>
      <c r="D920" s="14" t="s">
        <v>70</v>
      </c>
      <c r="E920" s="1" t="str">
        <f ca="1">VLOOKUP(B920,'2.Tissue'!$B:$D,2,FALSE)</f>
        <v>OG857</v>
      </c>
      <c r="F920" s="80" t="str">
        <f ca="1">IF(C920&gt;1,_xlfn.CONCAT(B920,"_D",C920),_xlfn.CONCAT(B920,"_D"))</f>
        <v>OG857B_D</v>
      </c>
      <c r="G920" s="58" t="str">
        <f ca="1">VLOOKUP($E920,'1.MetaData'!$B:$H,3,FALSE)</f>
        <v>Neophoca cinerea</v>
      </c>
      <c r="H920" s="58" t="str">
        <f ca="1">VLOOKUP($E920,'1.MetaData'!$B:$H,4,FALSE)</f>
        <v>Australian sea lion</v>
      </c>
      <c r="I920" s="194" t="str">
        <f ca="1">VLOOKUP(DNAEXT[[#This Row],[Sample ID]],'2.Tissue'!B:N,13,FALSE)</f>
        <v>Tissue Box 32</v>
      </c>
      <c r="J920" s="45" t="s">
        <v>3431</v>
      </c>
      <c r="K920" s="173">
        <v>45492</v>
      </c>
      <c r="L920" s="168" t="s">
        <v>4567</v>
      </c>
      <c r="M920" s="26" t="s">
        <v>3404</v>
      </c>
      <c r="N920" s="169">
        <v>75</v>
      </c>
      <c r="O920" s="170">
        <v>4.87</v>
      </c>
      <c r="P920" s="170" t="s">
        <v>107</v>
      </c>
      <c r="Q920" s="170" t="s">
        <v>107</v>
      </c>
      <c r="R920" s="170" t="s">
        <v>107</v>
      </c>
      <c r="S920" s="43" t="str">
        <f ca="1">IF(P920="NA", "NA", IF(OR(O920="NA", P920=""), P920, O920/P920))</f>
        <v>NA</v>
      </c>
      <c r="T920" s="27">
        <f ca="1">O920*N920</f>
        <v>365.25</v>
      </c>
      <c r="U920" s="171"/>
      <c r="V920" s="171"/>
      <c r="X920" s="2" t="str" cm="1">
        <f t="array" aca="1" ref="X920" ca="1">IF(B920="","",IF(MAX(IF(B:B=B920,C:C))=C920,"Y","N"))</f>
        <v>N</v>
      </c>
      <c r="Y920" s="26"/>
      <c r="Z920" s="172"/>
    </row>
    <row r="921" spans="1:26" ht="71.25" x14ac:dyDescent="0.25">
      <c r="A921" s="115">
        <f ca="1">INDEX('1.MetaData'!A:A, MATCH($E921, '1.MetaData'!$B:$B, 0))</f>
        <v>857</v>
      </c>
      <c r="B921" s="245" t="s">
        <v>4557</v>
      </c>
      <c r="C921" s="14">
        <v>2</v>
      </c>
      <c r="D921" s="14" t="s">
        <v>4558</v>
      </c>
      <c r="E921" s="1" t="str">
        <f ca="1">VLOOKUP(B921,'2.Tissue'!$B:$D,2,FALSE)</f>
        <v>OG857</v>
      </c>
      <c r="F921" s="80" t="str">
        <f ca="1">IF(C921&gt;1,_xlfn.CONCAT(B921,"_D",C921),_xlfn.CONCAT(B921,"_D"))</f>
        <v>OG857B_D2</v>
      </c>
      <c r="G921" s="58" t="str">
        <f ca="1">VLOOKUP($E921,'1.MetaData'!$B:$H,3,FALSE)</f>
        <v>Neophoca cinerea</v>
      </c>
      <c r="H921" s="58" t="str">
        <f ca="1">VLOOKUP($E921,'1.MetaData'!$B:$H,4,FALSE)</f>
        <v>Australian sea lion</v>
      </c>
      <c r="I921" s="194" t="str">
        <f ca="1">VLOOKUP(DNAEXT[[#This Row],[Sample ID]],'2.Tissue'!B:N,13,FALSE)</f>
        <v>Tissue Box 32</v>
      </c>
      <c r="J921" s="45" t="s">
        <v>3431</v>
      </c>
      <c r="K921" s="173">
        <v>45551</v>
      </c>
      <c r="L921" s="168" t="s">
        <v>4559</v>
      </c>
      <c r="M921" s="26" t="s">
        <v>3380</v>
      </c>
      <c r="N921" s="169">
        <v>100</v>
      </c>
      <c r="O921" s="170"/>
      <c r="P921" s="170"/>
      <c r="Q921" s="170"/>
      <c r="R921" s="170"/>
      <c r="S921" s="43">
        <f ca="1">IF(P921="NA", "NA", IF(OR(O921="NA", P921=""), P921, O921/P921))</f>
        <v>0</v>
      </c>
      <c r="T921" s="27">
        <f ca="1">O921*N921</f>
        <v>0</v>
      </c>
      <c r="U921" s="171" t="s">
        <v>4309</v>
      </c>
      <c r="V921" s="171"/>
      <c r="X921" s="2" t="str" cm="1">
        <f t="array" aca="1" ref="X921" ca="1">IF(B921="","",IF(MAX(IF(B:B=B921,C:C))=C921,"Y","N"))</f>
        <v>N</v>
      </c>
      <c r="Y921" s="26"/>
      <c r="Z921" s="330" t="s">
        <v>4560</v>
      </c>
    </row>
    <row r="922" spans="1:26" x14ac:dyDescent="0.25">
      <c r="A922" s="115">
        <f ca="1">INDEX('1.MetaData'!A:A, MATCH($E922, '1.MetaData'!$B:$B, 0))</f>
        <v>857</v>
      </c>
      <c r="B922" s="245" t="s">
        <v>4557</v>
      </c>
      <c r="C922" s="14">
        <v>3</v>
      </c>
      <c r="D922" s="14" t="s">
        <v>4558</v>
      </c>
      <c r="E922" s="1" t="str">
        <f ca="1">VLOOKUP(B922,'2.Tissue'!$B:$D,2,FALSE)</f>
        <v>OG857</v>
      </c>
      <c r="F922" s="80" t="str">
        <f ca="1">IF(C922&gt;1,_xlfn.CONCAT(B922,"_D",C922),_xlfn.CONCAT(B922,"_D"))</f>
        <v>OG857B_D3</v>
      </c>
      <c r="G922" s="58" t="str">
        <f ca="1">VLOOKUP($E922,'1.MetaData'!$B:$H,3,FALSE)</f>
        <v>Neophoca cinerea</v>
      </c>
      <c r="H922" s="58" t="str">
        <f ca="1">VLOOKUP($E922,'1.MetaData'!$B:$H,4,FALSE)</f>
        <v>Australian sea lion</v>
      </c>
      <c r="I922" s="194" t="str">
        <f ca="1">VLOOKUP(DNAEXT[[#This Row],[Sample ID]],'2.Tissue'!B:N,13,FALSE)</f>
        <v>Tissue Box 32</v>
      </c>
      <c r="J922" s="45" t="s">
        <v>3431</v>
      </c>
      <c r="K922" s="173">
        <v>45551</v>
      </c>
      <c r="L922" s="168" t="s">
        <v>4559</v>
      </c>
      <c r="M922" s="26" t="s">
        <v>3380</v>
      </c>
      <c r="N922" s="169">
        <v>100</v>
      </c>
      <c r="O922" s="170"/>
      <c r="P922" s="170"/>
      <c r="Q922" s="170"/>
      <c r="R922" s="170"/>
      <c r="S922" s="43">
        <f ca="1">IF(P922="NA", "NA", IF(OR(O922="NA", P922=""), P922, O922/P922))</f>
        <v>0</v>
      </c>
      <c r="T922" s="27">
        <f ca="1">O922*N922</f>
        <v>0</v>
      </c>
      <c r="U922" s="171" t="s">
        <v>4309</v>
      </c>
      <c r="V922" s="171"/>
      <c r="X922" s="2" t="str" cm="1">
        <f t="array" aca="1" ref="X922" ca="1">IF(B922="","",IF(MAX(IF(B:B=B922,C:C))=C922,"Y","N"))</f>
        <v>Y</v>
      </c>
      <c r="Y922" s="26"/>
      <c r="Z922" s="172" t="s">
        <v>4561</v>
      </c>
    </row>
    <row r="923" spans="1:26" x14ac:dyDescent="0.25">
      <c r="A923" s="115">
        <f ca="1">INDEX('1.MetaData'!A:A, MATCH($E923, '1.MetaData'!$B:$B, 0))</f>
        <v>858</v>
      </c>
      <c r="B923" s="245" t="s">
        <v>4568</v>
      </c>
      <c r="C923" s="14">
        <v>4</v>
      </c>
      <c r="D923" s="14" t="s">
        <v>70</v>
      </c>
      <c r="E923" s="1" t="str">
        <f ca="1">VLOOKUP(B923,'2.Tissue'!$B:$D,2,FALSE)</f>
        <v>OG858</v>
      </c>
      <c r="F923" s="80" t="str">
        <f ca="1">IF(C923&gt;1,_xlfn.CONCAT(B923,"_D",C923),_xlfn.CONCAT(B923,"_D"))</f>
        <v>OG858B_D4</v>
      </c>
      <c r="G923" s="58" t="str">
        <f ca="1">VLOOKUP($E923,'1.MetaData'!$B:$H,3,FALSE)</f>
        <v>Neophoca cinerea</v>
      </c>
      <c r="H923" s="58" t="str">
        <f ca="1">VLOOKUP($E923,'1.MetaData'!$B:$H,4,FALSE)</f>
        <v>Australian sea lion</v>
      </c>
      <c r="I923" s="194" t="str">
        <f ca="1">VLOOKUP(DNAEXT[[#This Row],[Sample ID]],'2.Tissue'!B:N,13,FALSE)</f>
        <v>Tissue Box 32</v>
      </c>
      <c r="J923" s="45" t="s">
        <v>3431</v>
      </c>
      <c r="K923" s="173">
        <v>45572</v>
      </c>
      <c r="L923" s="168" t="s">
        <v>4570</v>
      </c>
      <c r="M923" s="26" t="s">
        <v>3404</v>
      </c>
      <c r="N923" s="169">
        <v>200</v>
      </c>
      <c r="O923" s="170">
        <v>0.35699999999999998</v>
      </c>
      <c r="P923" s="170" t="s">
        <v>107</v>
      </c>
      <c r="Q923" s="170" t="s">
        <v>107</v>
      </c>
      <c r="R923" s="170" t="s">
        <v>107</v>
      </c>
      <c r="S923" s="43" t="str">
        <f ca="1">IF(P923="NA", "NA", IF(OR(O923="NA", P923=""), P923, O923/P923))</f>
        <v>NA</v>
      </c>
      <c r="T923" s="27">
        <f ca="1">O923*N923</f>
        <v>71.399999999999991</v>
      </c>
      <c r="U923" s="171" t="s">
        <v>4571</v>
      </c>
      <c r="V923" s="171"/>
      <c r="W923" s="171" t="s">
        <v>3470</v>
      </c>
      <c r="X923" s="2" t="str" cm="1">
        <f t="array" aca="1" ref="X923" ca="1">IF(B923="","",IF(MAX(IF(B:B=B923,C:C))=C923,"Y","N"))</f>
        <v>Y</v>
      </c>
      <c r="Y923" s="26"/>
      <c r="Z923" s="172" t="s">
        <v>4572</v>
      </c>
    </row>
    <row r="924" spans="1:26" x14ac:dyDescent="0.25">
      <c r="A924" s="115">
        <f ca="1">INDEX('1.MetaData'!A:A, MATCH($E924, '1.MetaData'!$B:$B, 0))</f>
        <v>858</v>
      </c>
      <c r="B924" s="245" t="s">
        <v>4568</v>
      </c>
      <c r="C924" s="14">
        <v>1</v>
      </c>
      <c r="D924" s="14" t="s">
        <v>3384</v>
      </c>
      <c r="E924" s="1" t="str">
        <f ca="1">VLOOKUP(B924,'2.Tissue'!$B:$D,2,FALSE)</f>
        <v>OG858</v>
      </c>
      <c r="F924" s="80" t="str">
        <f ca="1">IF(C924&gt;1,_xlfn.CONCAT(B924,"_D",C924),_xlfn.CONCAT(B924,"_D"))</f>
        <v>OG858B_D</v>
      </c>
      <c r="G924" s="58" t="str">
        <f ca="1">VLOOKUP($E924,'1.MetaData'!$B:$H,3,FALSE)</f>
        <v>Neophoca cinerea</v>
      </c>
      <c r="H924" s="58" t="str">
        <f ca="1">VLOOKUP($E924,'1.MetaData'!$B:$H,4,FALSE)</f>
        <v>Australian sea lion</v>
      </c>
      <c r="I924" s="194" t="str">
        <f ca="1">VLOOKUP(DNAEXT[[#This Row],[Sample ID]],'2.Tissue'!B:N,13,FALSE)</f>
        <v>Tissue Box 32</v>
      </c>
      <c r="J924" s="45" t="s">
        <v>3431</v>
      </c>
      <c r="K924" s="173">
        <v>45467</v>
      </c>
      <c r="L924" s="168" t="s">
        <v>4494</v>
      </c>
      <c r="M924" s="26" t="s">
        <v>3404</v>
      </c>
      <c r="N924" s="169">
        <v>75</v>
      </c>
      <c r="O924" s="170">
        <v>0</v>
      </c>
      <c r="P924" s="170" t="s">
        <v>107</v>
      </c>
      <c r="Q924" s="170" t="s">
        <v>107</v>
      </c>
      <c r="R924" s="170" t="s">
        <v>107</v>
      </c>
      <c r="S924" s="43" t="str">
        <f ca="1">IF(P924="NA", "NA", IF(OR(O924="NA", P924=""), P924, O924/P924))</f>
        <v>NA</v>
      </c>
      <c r="T924" s="27">
        <f ca="1">O924*N924</f>
        <v>0</v>
      </c>
      <c r="U924" s="171" t="s">
        <v>4389</v>
      </c>
      <c r="V924" s="171" t="s">
        <v>107</v>
      </c>
      <c r="W924" s="171" t="s">
        <v>3382</v>
      </c>
      <c r="X924" s="2" t="str" cm="1">
        <f t="array" aca="1" ref="X924" ca="1">IF(B924="","",IF(MAX(IF(B:B=B924,C:C))=C924,"Y","N"))</f>
        <v>N</v>
      </c>
      <c r="Y924" s="26"/>
      <c r="Z924" s="172" t="s">
        <v>4569</v>
      </c>
    </row>
    <row r="925" spans="1:26" x14ac:dyDescent="0.25">
      <c r="A925" s="115">
        <f ca="1">INDEX('1.MetaData'!A:A, MATCH($E925, '1.MetaData'!$B:$B, 0))</f>
        <v>858</v>
      </c>
      <c r="B925" s="245" t="s">
        <v>4568</v>
      </c>
      <c r="C925" s="14">
        <v>2</v>
      </c>
      <c r="D925" s="14" t="s">
        <v>3384</v>
      </c>
      <c r="E925" s="1" t="str">
        <f ca="1">VLOOKUP(B925,'2.Tissue'!$B:$D,2,FALSE)</f>
        <v>OG858</v>
      </c>
      <c r="F925" s="80" t="str">
        <f ca="1">IF(C925&gt;1,_xlfn.CONCAT(B925,"_D",C925),_xlfn.CONCAT(B925,"_D"))</f>
        <v>OG858B_D2</v>
      </c>
      <c r="G925" s="58" t="str">
        <f ca="1">VLOOKUP($E925,'1.MetaData'!$B:$H,3,FALSE)</f>
        <v>Neophoca cinerea</v>
      </c>
      <c r="H925" s="58" t="str">
        <f ca="1">VLOOKUP($E925,'1.MetaData'!$B:$H,4,FALSE)</f>
        <v>Australian sea lion</v>
      </c>
      <c r="I925" s="194" t="str">
        <f ca="1">VLOOKUP(DNAEXT[[#This Row],[Sample ID]],'2.Tissue'!B:N,13,FALSE)</f>
        <v>Tissue Box 32</v>
      </c>
      <c r="J925" s="45" t="s">
        <v>3431</v>
      </c>
      <c r="K925" s="173">
        <v>45467</v>
      </c>
      <c r="L925" s="168" t="s">
        <v>4494</v>
      </c>
      <c r="M925" s="26" t="s">
        <v>3404</v>
      </c>
      <c r="N925" s="169">
        <v>75</v>
      </c>
      <c r="O925" s="170">
        <v>0</v>
      </c>
      <c r="P925" s="170" t="s">
        <v>107</v>
      </c>
      <c r="Q925" s="170" t="s">
        <v>107</v>
      </c>
      <c r="R925" s="170" t="s">
        <v>107</v>
      </c>
      <c r="S925" s="43" t="str">
        <f ca="1">IF(P925="NA", "NA", IF(OR(O925="NA", P925=""), P925, O925/P925))</f>
        <v>NA</v>
      </c>
      <c r="T925" s="27">
        <f ca="1">O925*N925</f>
        <v>0</v>
      </c>
      <c r="U925" s="171" t="s">
        <v>4389</v>
      </c>
      <c r="V925" s="171" t="s">
        <v>107</v>
      </c>
      <c r="W925" s="171" t="s">
        <v>3382</v>
      </c>
      <c r="X925" s="2" t="str" cm="1">
        <f t="array" aca="1" ref="X925" ca="1">IF(B925="","",IF(MAX(IF(B:B=B925,C:C))=C925,"Y","N"))</f>
        <v>N</v>
      </c>
      <c r="Y925" s="26"/>
      <c r="Z925" s="172" t="s">
        <v>4569</v>
      </c>
    </row>
    <row r="926" spans="1:26" x14ac:dyDescent="0.25">
      <c r="A926" s="115">
        <f ca="1">INDEX('1.MetaData'!A:A, MATCH($E926, '1.MetaData'!$B:$B, 0))</f>
        <v>858</v>
      </c>
      <c r="B926" s="245" t="s">
        <v>4568</v>
      </c>
      <c r="C926" s="14">
        <v>3</v>
      </c>
      <c r="D926" s="14" t="s">
        <v>3384</v>
      </c>
      <c r="E926" s="1" t="str">
        <f ca="1">VLOOKUP(B926,'2.Tissue'!$B:$D,2,FALSE)</f>
        <v>OG858</v>
      </c>
      <c r="F926" s="80" t="str">
        <f ca="1">IF(C926&gt;1,_xlfn.CONCAT(B926,"_D",C926),_xlfn.CONCAT(B926,"_D"))</f>
        <v>OG858B_D3</v>
      </c>
      <c r="G926" s="58" t="str">
        <f ca="1">VLOOKUP($E926,'1.MetaData'!$B:$H,3,FALSE)</f>
        <v>Neophoca cinerea</v>
      </c>
      <c r="H926" s="58" t="str">
        <f ca="1">VLOOKUP($E926,'1.MetaData'!$B:$H,4,FALSE)</f>
        <v>Australian sea lion</v>
      </c>
      <c r="I926" s="194" t="str">
        <f ca="1">VLOOKUP(DNAEXT[[#This Row],[Sample ID]],'2.Tissue'!B:N,13,FALSE)</f>
        <v>Tissue Box 32</v>
      </c>
      <c r="J926" s="45" t="s">
        <v>3431</v>
      </c>
      <c r="K926" s="173">
        <v>45467</v>
      </c>
      <c r="L926" s="168" t="s">
        <v>4494</v>
      </c>
      <c r="M926" s="26" t="s">
        <v>3404</v>
      </c>
      <c r="N926" s="169">
        <v>75</v>
      </c>
      <c r="O926" s="170">
        <v>0</v>
      </c>
      <c r="P926" s="170" t="s">
        <v>107</v>
      </c>
      <c r="Q926" s="170" t="s">
        <v>107</v>
      </c>
      <c r="R926" s="170" t="s">
        <v>107</v>
      </c>
      <c r="S926" s="43" t="str">
        <f ca="1">IF(P926="NA", "NA", IF(OR(O926="NA", P926=""), P926, O926/P926))</f>
        <v>NA</v>
      </c>
      <c r="T926" s="27">
        <f ca="1">O926*N926</f>
        <v>0</v>
      </c>
      <c r="U926" s="171" t="s">
        <v>4389</v>
      </c>
      <c r="V926" s="171" t="s">
        <v>107</v>
      </c>
      <c r="W926" s="171" t="s">
        <v>3382</v>
      </c>
      <c r="X926" s="2" t="str" cm="1">
        <f t="array" aca="1" ref="X926" ca="1">IF(B926="","",IF(MAX(IF(B:B=B926,C:C))=C926,"Y","N"))</f>
        <v>N</v>
      </c>
      <c r="Y926" s="26"/>
      <c r="Z926" s="172" t="s">
        <v>4569</v>
      </c>
    </row>
    <row r="927" spans="1:26" x14ac:dyDescent="0.25">
      <c r="A927" s="115">
        <f ca="1">INDEX('1.MetaData'!A:A, MATCH($E927, '1.MetaData'!$B:$B, 0))</f>
        <v>859</v>
      </c>
      <c r="B927" s="245" t="s">
        <v>4573</v>
      </c>
      <c r="C927" s="14">
        <v>1</v>
      </c>
      <c r="D927" s="14" t="s">
        <v>70</v>
      </c>
      <c r="E927" s="1" t="str">
        <f ca="1">VLOOKUP(B927,'2.Tissue'!$B:$D,2,FALSE)</f>
        <v>OG859</v>
      </c>
      <c r="F927" s="80" t="str">
        <f ca="1">IF(C927&gt;1,_xlfn.CONCAT(B927,"_D",C927),_xlfn.CONCAT(B927,"_D"))</f>
        <v>OG859B_D</v>
      </c>
      <c r="G927" s="58" t="str">
        <f ca="1">VLOOKUP($E927,'1.MetaData'!$B:$H,3,FALSE)</f>
        <v>Neophoca cinerea</v>
      </c>
      <c r="H927" s="58" t="str">
        <f ca="1">VLOOKUP($E927,'1.MetaData'!$B:$H,4,FALSE)</f>
        <v>Australian sea lion</v>
      </c>
      <c r="I927" s="194" t="str">
        <f ca="1">VLOOKUP(DNAEXT[[#This Row],[Sample ID]],'2.Tissue'!B:N,13,FALSE)</f>
        <v>Tissue Box 32</v>
      </c>
      <c r="J927" s="45" t="s">
        <v>3431</v>
      </c>
      <c r="K927" s="173">
        <v>45572</v>
      </c>
      <c r="L927" s="168" t="s">
        <v>4570</v>
      </c>
      <c r="M927" s="26" t="s">
        <v>3404</v>
      </c>
      <c r="N927" s="169">
        <v>200</v>
      </c>
      <c r="O927" s="170">
        <v>9.57</v>
      </c>
      <c r="P927" s="170" t="s">
        <v>107</v>
      </c>
      <c r="Q927" s="170" t="s">
        <v>107</v>
      </c>
      <c r="R927" s="170" t="s">
        <v>107</v>
      </c>
      <c r="S927" s="43" t="str">
        <f ca="1">IF(P927="NA", "NA", IF(OR(O927="NA", P927=""), P927, O927/P927))</f>
        <v>NA</v>
      </c>
      <c r="T927" s="27">
        <f ca="1">O927*N927</f>
        <v>1914</v>
      </c>
      <c r="U927" s="171" t="s">
        <v>4571</v>
      </c>
      <c r="V927" s="171"/>
      <c r="W927" s="171" t="s">
        <v>3470</v>
      </c>
      <c r="X927" s="2" t="str" cm="1">
        <f t="array" aca="1" ref="X927" ca="1">IF(B927="","",IF(MAX(IF(B:B=B927,C:C))=C927,"Y","N"))</f>
        <v>N</v>
      </c>
      <c r="Y927" s="26"/>
      <c r="Z927" s="172" t="s">
        <v>4574</v>
      </c>
    </row>
    <row r="928" spans="1:26" x14ac:dyDescent="0.25">
      <c r="A928" s="115">
        <f ca="1">INDEX('1.MetaData'!A:A, MATCH($E928, '1.MetaData'!$B:$B, 0))</f>
        <v>859</v>
      </c>
      <c r="B928" s="245" t="s">
        <v>4573</v>
      </c>
      <c r="C928" s="14">
        <v>2</v>
      </c>
      <c r="D928" s="14" t="s">
        <v>70</v>
      </c>
      <c r="E928" s="1" t="str">
        <f ca="1">VLOOKUP(B928,'2.Tissue'!$B:$D,2,FALSE)</f>
        <v>OG859</v>
      </c>
      <c r="F928" s="80" t="str">
        <f ca="1">IF(C928&gt;1,_xlfn.CONCAT(B928,"_D",C928),_xlfn.CONCAT(B928,"_D"))</f>
        <v>OG859B_D2</v>
      </c>
      <c r="G928" s="58" t="str">
        <f ca="1">VLOOKUP($E928,'1.MetaData'!$B:$H,3,FALSE)</f>
        <v>Neophoca cinerea</v>
      </c>
      <c r="H928" s="58" t="str">
        <f ca="1">VLOOKUP($E928,'1.MetaData'!$B:$H,4,FALSE)</f>
        <v>Australian sea lion</v>
      </c>
      <c r="I928" s="194" t="str">
        <f ca="1">VLOOKUP(DNAEXT[[#This Row],[Sample ID]],'2.Tissue'!B:N,13,FALSE)</f>
        <v>Tissue Box 32</v>
      </c>
      <c r="J928" s="45" t="s">
        <v>3431</v>
      </c>
      <c r="K928" s="173">
        <v>45572</v>
      </c>
      <c r="L928" s="168" t="s">
        <v>4570</v>
      </c>
      <c r="M928" s="26" t="s">
        <v>3404</v>
      </c>
      <c r="N928" s="169">
        <v>240</v>
      </c>
      <c r="O928" s="170">
        <v>4.8600000000000003</v>
      </c>
      <c r="P928" s="170" t="s">
        <v>107</v>
      </c>
      <c r="Q928" s="170" t="s">
        <v>107</v>
      </c>
      <c r="R928" s="170" t="s">
        <v>107</v>
      </c>
      <c r="S928" s="43" t="str">
        <f ca="1">IF(P928="NA", "NA", IF(OR(O928="NA", P928=""), P928, O928/P928))</f>
        <v>NA</v>
      </c>
      <c r="T928" s="27">
        <f ca="1">O928*N928</f>
        <v>1166.4000000000001</v>
      </c>
      <c r="U928" s="171" t="s">
        <v>4575</v>
      </c>
      <c r="V928" s="171"/>
      <c r="W928" s="171" t="s">
        <v>3470</v>
      </c>
      <c r="X928" s="2" t="str" cm="1">
        <f t="array" aca="1" ref="X928" ca="1">IF(B928="","",IF(MAX(IF(B:B=B928,C:C))=C928,"Y","N"))</f>
        <v>Y</v>
      </c>
      <c r="Y928" s="26"/>
      <c r="Z928" s="172"/>
    </row>
    <row r="929" spans="1:27" x14ac:dyDescent="0.25">
      <c r="A929" s="115">
        <f ca="1">INDEX('1.MetaData'!A:A, MATCH($E929, '1.MetaData'!$B:$B, 0))</f>
        <v>860</v>
      </c>
      <c r="B929" s="245" t="s">
        <v>4576</v>
      </c>
      <c r="C929" s="14">
        <v>1</v>
      </c>
      <c r="D929" s="14" t="s">
        <v>70</v>
      </c>
      <c r="E929" s="1" t="str">
        <f ca="1">VLOOKUP(B929,'2.Tissue'!$B:$D,2,FALSE)</f>
        <v>OG860</v>
      </c>
      <c r="F929" s="80" t="str">
        <f ca="1">IF(C929&gt;1,_xlfn.CONCAT(B929,"_D",C929),_xlfn.CONCAT(B929,"_D"))</f>
        <v>OG860H_D</v>
      </c>
      <c r="G929" s="58" t="str">
        <f ca="1">VLOOKUP($E929,'1.MetaData'!$B:$H,3,FALSE)</f>
        <v>Brachaluteres jacksonianus</v>
      </c>
      <c r="H929" s="58" t="str">
        <f ca="1">VLOOKUP($E929,'1.MetaData'!$B:$H,4,FALSE)</f>
        <v>Southern Pygmy Leatherjacket</v>
      </c>
      <c r="I929" s="194" t="str">
        <f ca="1">VLOOKUP(DNAEXT[[#This Row],[Sample ID]],'2.Tissue'!B:N,13,FALSE)</f>
        <v>Tissue Box 33</v>
      </c>
      <c r="J929" s="45" t="s">
        <v>3366</v>
      </c>
      <c r="K929" s="173">
        <v>45497</v>
      </c>
      <c r="L929" s="168" t="s">
        <v>4401</v>
      </c>
      <c r="M929" s="26" t="s">
        <v>3380</v>
      </c>
      <c r="N929" s="169">
        <v>120</v>
      </c>
      <c r="O929" s="170">
        <v>143</v>
      </c>
      <c r="P929" s="170" t="s">
        <v>107</v>
      </c>
      <c r="Q929" s="170" t="s">
        <v>107</v>
      </c>
      <c r="R929" s="170" t="s">
        <v>107</v>
      </c>
      <c r="S929" s="43" t="str">
        <f ca="1">IF(P929="NA", "NA", IF(OR(O929="NA", P929=""), P929, O929/P929))</f>
        <v>NA</v>
      </c>
      <c r="T929" s="27">
        <f ca="1">O929*N929</f>
        <v>17160</v>
      </c>
      <c r="U929" s="171" t="s">
        <v>4402</v>
      </c>
      <c r="V929" s="171" t="s">
        <v>4577</v>
      </c>
      <c r="W929" s="171" t="s">
        <v>3369</v>
      </c>
      <c r="X929" s="2" t="str" cm="1">
        <f t="array" aca="1" ref="X929" ca="1">IF(B929="","",IF(MAX(IF(B:B=B929,C:C))=C929,"Y","N"))</f>
        <v>Y</v>
      </c>
      <c r="Y929" s="26"/>
      <c r="Z929" s="172"/>
    </row>
    <row r="930" spans="1:27" x14ac:dyDescent="0.25">
      <c r="A930" s="115">
        <f ca="1">INDEX('1.MetaData'!A:A, MATCH($E930, '1.MetaData'!$B:$B, 0))</f>
        <v>863</v>
      </c>
      <c r="B930" s="245" t="s">
        <v>4578</v>
      </c>
      <c r="C930" s="14">
        <v>1</v>
      </c>
      <c r="D930" s="14" t="s">
        <v>70</v>
      </c>
      <c r="E930" s="1" t="str">
        <f ca="1">VLOOKUP(B930,'2.Tissue'!$B:$D,2,FALSE)</f>
        <v>OG863</v>
      </c>
      <c r="F930" s="80" t="str">
        <f ca="1">IF(C930&gt;1,_xlfn.CONCAT(B930,"_D",C930),_xlfn.CONCAT(B930,"_D"))</f>
        <v>OG863G_D</v>
      </c>
      <c r="G930" s="58" t="str">
        <f ca="1">VLOOKUP($E930,'1.MetaData'!$B:$H,3,FALSE)</f>
        <v>Lutjanus argentimaculatus</v>
      </c>
      <c r="H930" s="58" t="str">
        <f ca="1">VLOOKUP($E930,'1.MetaData'!$B:$H,4,FALSE)</f>
        <v>Mangrove jack</v>
      </c>
      <c r="I930" s="194" t="str">
        <f ca="1">VLOOKUP(DNAEXT[[#This Row],[Sample ID]],'2.Tissue'!B:N,13,FALSE)</f>
        <v>Tissue Box 51</v>
      </c>
      <c r="J930" s="45" t="s">
        <v>3366</v>
      </c>
      <c r="K930" s="173">
        <v>45553</v>
      </c>
      <c r="L930" s="168" t="s">
        <v>4308</v>
      </c>
      <c r="M930" s="26" t="s">
        <v>3380</v>
      </c>
      <c r="N930" s="169">
        <v>200</v>
      </c>
      <c r="O930" s="170">
        <v>890</v>
      </c>
      <c r="P930" s="170" t="s">
        <v>107</v>
      </c>
      <c r="Q930" s="170" t="s">
        <v>107</v>
      </c>
      <c r="R930" s="170" t="s">
        <v>107</v>
      </c>
      <c r="S930" s="43" t="str">
        <f ca="1">IF(P930="NA", "NA", IF(OR(O930="NA", P930=""), P930, O930/P930))</f>
        <v>NA</v>
      </c>
      <c r="T930" s="27">
        <f ca="1">O930*N930</f>
        <v>178000</v>
      </c>
      <c r="U930" s="171" t="s">
        <v>4309</v>
      </c>
      <c r="V930" s="171">
        <v>31888</v>
      </c>
      <c r="W930" s="171" t="s">
        <v>3470</v>
      </c>
      <c r="X930" s="2" t="str" cm="1">
        <f t="array" aca="1" ref="X930" ca="1">IF(B930="","",IF(MAX(IF(B:B=B930,C:C))=C930,"Y","N"))</f>
        <v>Y</v>
      </c>
      <c r="Y930" s="26"/>
      <c r="Z930" s="172"/>
    </row>
    <row r="931" spans="1:27" x14ac:dyDescent="0.25">
      <c r="A931" s="115">
        <f ca="1">INDEX('1.MetaData'!A:A, MATCH($E931, '1.MetaData'!$B:$B, 0))</f>
        <v>864</v>
      </c>
      <c r="B931" s="245" t="s">
        <v>4579</v>
      </c>
      <c r="C931" s="14">
        <v>1</v>
      </c>
      <c r="D931" s="14" t="s">
        <v>70</v>
      </c>
      <c r="E931" s="1" t="str">
        <f ca="1">VLOOKUP(B931,'2.Tissue'!$B:$D,2,FALSE)</f>
        <v>OG864</v>
      </c>
      <c r="F931" s="80" t="str">
        <f ca="1">IF(C931&gt;1,_xlfn.CONCAT(B931,"_D",C931),_xlfn.CONCAT(B931,"_D"))</f>
        <v>OG864M_D</v>
      </c>
      <c r="G931" s="58" t="str">
        <f ca="1">VLOOKUP($E931,'1.MetaData'!$B:$H,3,FALSE)</f>
        <v>Careproctus sp.</v>
      </c>
      <c r="H931" s="58" t="str">
        <f ca="1">VLOOKUP($E931,'1.MetaData'!$B:$H,4,FALSE)</f>
        <v>Snailfish</v>
      </c>
      <c r="I931" s="194">
        <f ca="1">VLOOKUP(DNAEXT[[#This Row],[Sample ID]],'2.Tissue'!B:N,13,FALSE)</f>
        <v>0</v>
      </c>
      <c r="J931" s="45" t="s">
        <v>3366</v>
      </c>
      <c r="K931" s="173">
        <v>45574</v>
      </c>
      <c r="L931" s="168" t="s">
        <v>4580</v>
      </c>
      <c r="M931" s="26" t="s">
        <v>3380</v>
      </c>
      <c r="N931" s="169">
        <v>120</v>
      </c>
      <c r="O931" s="170">
        <v>0.22800000000000001</v>
      </c>
      <c r="P931" s="170" t="s">
        <v>107</v>
      </c>
      <c r="Q931" s="170" t="s">
        <v>107</v>
      </c>
      <c r="R931" s="170" t="s">
        <v>107</v>
      </c>
      <c r="S931" s="43" t="str">
        <f ca="1">IF(P931="NA", "NA", IF(OR(O931="NA", P931=""), P931, O931/P931))</f>
        <v>NA</v>
      </c>
      <c r="T931" s="27">
        <f ca="1">O931*N931</f>
        <v>27.36</v>
      </c>
      <c r="U931" s="171" t="s">
        <v>4581</v>
      </c>
      <c r="V931" s="171" t="s">
        <v>4582</v>
      </c>
      <c r="W931" s="171" t="s">
        <v>3565</v>
      </c>
      <c r="X931" s="2" t="str" cm="1">
        <f t="array" aca="1" ref="X931" ca="1">IF(B931="","",IF(MAX(IF(B:B=B931,C:C))=C931,"Y","N"))</f>
        <v>Y</v>
      </c>
      <c r="Y931" s="26"/>
      <c r="Z931" s="172"/>
    </row>
    <row r="932" spans="1:27" x14ac:dyDescent="0.25">
      <c r="A932" s="115">
        <f ca="1">INDEX('1.MetaData'!A:A, MATCH($E932, '1.MetaData'!$B:$B, 0))</f>
        <v>865</v>
      </c>
      <c r="B932" s="245" t="s">
        <v>4583</v>
      </c>
      <c r="C932" s="14">
        <v>1</v>
      </c>
      <c r="D932" s="14" t="s">
        <v>70</v>
      </c>
      <c r="E932" s="1" t="str">
        <f ca="1">VLOOKUP(B932,'2.Tissue'!$B:$D,2,FALSE)</f>
        <v>OG865</v>
      </c>
      <c r="F932" s="80" t="str">
        <f ca="1">IF(C932&gt;1,_xlfn.CONCAT(B932,"_D",C932),_xlfn.CONCAT(B932,"_D"))</f>
        <v>OG865G_D</v>
      </c>
      <c r="G932" s="58" t="str">
        <f ca="1">VLOOKUP($E932,'1.MetaData'!$B:$H,3,FALSE)</f>
        <v>Bassozetus sp.</v>
      </c>
      <c r="H932" s="58" t="str">
        <f ca="1">VLOOKUP($E932,'1.MetaData'!$B:$H,4,FALSE)</f>
        <v>Assfish</v>
      </c>
      <c r="I932" s="194">
        <f ca="1">VLOOKUP(DNAEXT[[#This Row],[Sample ID]],'2.Tissue'!B:N,13,FALSE)</f>
        <v>0</v>
      </c>
      <c r="J932" s="45" t="s">
        <v>3366</v>
      </c>
      <c r="K932" s="173">
        <v>45590</v>
      </c>
      <c r="L932" s="168" t="s">
        <v>3530</v>
      </c>
      <c r="M932" s="26" t="s">
        <v>3404</v>
      </c>
      <c r="N932" s="169">
        <v>75</v>
      </c>
      <c r="O932" s="170">
        <v>2.7</v>
      </c>
      <c r="P932" s="170">
        <v>2.7</v>
      </c>
      <c r="Q932" s="170">
        <v>0.95</v>
      </c>
      <c r="R932" s="170">
        <v>0.33</v>
      </c>
      <c r="S932" s="43">
        <f ca="1">IF(P932="NA", "NA", IF(OR(O932="NA", P932=""), P932, O932/P932))</f>
        <v>1</v>
      </c>
      <c r="T932" s="27">
        <f ca="1">O932*N932</f>
        <v>202.5</v>
      </c>
      <c r="U932" s="171" t="s">
        <v>3527</v>
      </c>
      <c r="V932" s="171">
        <v>9950</v>
      </c>
      <c r="W932" s="171" t="s">
        <v>3369</v>
      </c>
      <c r="X932" s="2" t="str" cm="1">
        <f t="array" aca="1" ref="X932" ca="1">IF(B932="","",IF(MAX(IF(B:B=B932,C:C))=C932,"Y","N"))</f>
        <v>Y</v>
      </c>
      <c r="Y932" s="26"/>
      <c r="Z932" s="172"/>
    </row>
    <row r="933" spans="1:27" ht="15.75" hidden="1" thickBot="1" x14ac:dyDescent="0.3">
      <c r="A933" s="115">
        <f ca="1">INDEX('1.MetaData'!A:A, MATCH($E933, '1.MetaData'!$B:$B, 0))</f>
        <v>870</v>
      </c>
      <c r="B933" s="245" t="s">
        <v>4496</v>
      </c>
      <c r="C933" s="14">
        <v>1</v>
      </c>
      <c r="D933" s="14" t="s">
        <v>70</v>
      </c>
      <c r="E933" s="1" t="str">
        <f ca="1">VLOOKUP(B933,'2.Tissue'!$B:$D,2,FALSE)</f>
        <v>OG870</v>
      </c>
      <c r="F933" s="80" t="str">
        <f ca="1">IF(C933&gt;1,_xlfn.CONCAT(B933,"_D",C933),_xlfn.CONCAT(B933,"_D"))</f>
        <v>OG870O_D</v>
      </c>
      <c r="G933" s="58" t="str">
        <f ca="1">VLOOKUP($E933,'1.MetaData'!$B:$H,3,FALSE)</f>
        <v>Aldrovandia affinis</v>
      </c>
      <c r="H933" s="58" t="str">
        <f ca="1">VLOOKUP($E933,'1.MetaData'!$B:$H,4,FALSE)</f>
        <v>Gilbert's halosaurid fish</v>
      </c>
      <c r="I933" s="194">
        <f ca="1">VLOOKUP(DNAEXT[[#This Row],[Sample ID]],'2.Tissue'!B:N,13,FALSE)</f>
        <v>0</v>
      </c>
      <c r="J933" s="45" t="s">
        <v>3451</v>
      </c>
      <c r="K933" s="173"/>
      <c r="L933" s="168" t="s">
        <v>4497</v>
      </c>
      <c r="M933" s="26" t="s">
        <v>3380</v>
      </c>
      <c r="N933" s="2">
        <v>35</v>
      </c>
      <c r="O933" s="170">
        <v>5</v>
      </c>
      <c r="P933" s="170">
        <v>11.6</v>
      </c>
      <c r="Q933" s="170">
        <v>2.17</v>
      </c>
      <c r="R933" s="170">
        <v>0.55000000000000004</v>
      </c>
      <c r="S933" s="43">
        <f ca="1">IF(P933="NA", "NA", IF(OR(O933="NA", P933=""), P933, O933/P933))</f>
        <v>0.43103448275862072</v>
      </c>
      <c r="T933" s="27">
        <f ca="1">O933*N933</f>
        <v>175</v>
      </c>
      <c r="U933" s="171" t="s">
        <v>107</v>
      </c>
      <c r="V933" s="171" t="s">
        <v>107</v>
      </c>
      <c r="X933" s="2" t="str" cm="1">
        <f t="array" aca="1" ref="X933" ca="1">IF(B933="","",IF(MAX(IF(B:B=B933,C:C))=C933,"Y","N"))</f>
        <v>Y</v>
      </c>
      <c r="Y933" s="26"/>
      <c r="Z933" s="331" t="s">
        <v>4498</v>
      </c>
      <c r="AA933" s="26" t="s">
        <v>4499</v>
      </c>
    </row>
    <row r="934" spans="1:27" hidden="1" x14ac:dyDescent="0.25">
      <c r="A934" s="115">
        <f ca="1">INDEX('1.MetaData'!A:A, MATCH($E934, '1.MetaData'!$B:$B, 0))</f>
        <v>871</v>
      </c>
      <c r="B934" s="245" t="s">
        <v>4500</v>
      </c>
      <c r="C934" s="14">
        <v>1</v>
      </c>
      <c r="D934" s="14" t="s">
        <v>70</v>
      </c>
      <c r="E934" s="1" t="str">
        <f ca="1">VLOOKUP(B934,'2.Tissue'!$B:$D,2,FALSE)</f>
        <v>OG871</v>
      </c>
      <c r="F934" s="80" t="str">
        <f ca="1">IF(C934&gt;1,_xlfn.CONCAT(B934,"_D",C934),_xlfn.CONCAT(B934,"_D"))</f>
        <v>OG871O_D</v>
      </c>
      <c r="G934" s="58" t="str">
        <f ca="1">VLOOKUP($E934,'1.MetaData'!$B:$H,3,FALSE)</f>
        <v>Seleniolycus sp</v>
      </c>
      <c r="H934" s="58" t="str">
        <f ca="1">VLOOKUP($E934,'1.MetaData'!$B:$H,4,FALSE)</f>
        <v>Genus of eelpouts</v>
      </c>
      <c r="I934" s="194">
        <f ca="1">VLOOKUP(DNAEXT[[#This Row],[Sample ID]],'2.Tissue'!B:N,13,FALSE)</f>
        <v>0</v>
      </c>
      <c r="J934" s="45" t="s">
        <v>3451</v>
      </c>
      <c r="K934" s="173"/>
      <c r="L934" s="168" t="s">
        <v>4497</v>
      </c>
      <c r="M934" t="e">
        <f ca="1">VLOOKUP(L934, '1.MetaData'!K:AR, 2, FALSE)</f>
        <v>#N/A</v>
      </c>
      <c r="N934" s="2">
        <v>50</v>
      </c>
      <c r="O934" s="170">
        <v>5.19</v>
      </c>
      <c r="P934" s="170">
        <v>76</v>
      </c>
      <c r="Q934" s="170">
        <v>2.2000000000000002</v>
      </c>
      <c r="R934" s="170">
        <v>1.43</v>
      </c>
      <c r="S934" s="43">
        <f ca="1">IF(P934="NA", "NA", IF(OR(O934="NA", P934=""), P934, O934/P934))</f>
        <v>6.8289473684210525E-2</v>
      </c>
      <c r="T934" s="27">
        <f ca="1">O934*N934</f>
        <v>259.5</v>
      </c>
      <c r="U934" s="171" t="s">
        <v>107</v>
      </c>
      <c r="V934" s="171" t="s">
        <v>107</v>
      </c>
      <c r="X934" s="2" t="str" cm="1">
        <f t="array" aca="1" ref="X934" ca="1">IF(B934="","",IF(MAX(IF(B:B=B934,C:C))=C934,"Y","N"))</f>
        <v>Y</v>
      </c>
      <c r="Y934" s="26"/>
      <c r="Z934" s="172"/>
    </row>
    <row r="935" spans="1:27" hidden="1" x14ac:dyDescent="0.25">
      <c r="A935" s="115">
        <f ca="1">INDEX('1.MetaData'!A:A, MATCH($E935, '1.MetaData'!$B:$B, 0))</f>
        <v>872</v>
      </c>
      <c r="B935" s="245" t="s">
        <v>4501</v>
      </c>
      <c r="C935" s="14">
        <v>1</v>
      </c>
      <c r="D935" s="14" t="s">
        <v>70</v>
      </c>
      <c r="E935" s="1" t="str">
        <f ca="1">VLOOKUP(B935,'2.Tissue'!$B:$D,2,FALSE)</f>
        <v>OG872</v>
      </c>
      <c r="F935" s="80" t="str">
        <f ca="1">IF(C935&gt;1,_xlfn.CONCAT(B935,"_D",C935),_xlfn.CONCAT(B935,"_D"))</f>
        <v>OG872O_D</v>
      </c>
      <c r="G935" s="58" t="str">
        <f ca="1">VLOOKUP($E935,'1.MetaData'!$B:$H,3,FALSE)</f>
        <v>Acanthonus armatus</v>
      </c>
      <c r="H935" s="58" t="str">
        <f ca="1">VLOOKUP($E935,'1.MetaData'!$B:$H,4,FALSE)</f>
        <v>Bony-eared assfish</v>
      </c>
      <c r="I935" s="194">
        <f ca="1">VLOOKUP(DNAEXT[[#This Row],[Sample ID]],'2.Tissue'!B:N,13,FALSE)</f>
        <v>0</v>
      </c>
      <c r="J935" s="45" t="s">
        <v>3451</v>
      </c>
      <c r="K935" s="173"/>
      <c r="L935" s="168" t="s">
        <v>4497</v>
      </c>
      <c r="M935" s="26" t="s">
        <v>3380</v>
      </c>
      <c r="N935" s="2">
        <v>35</v>
      </c>
      <c r="O935" s="170">
        <v>3.28</v>
      </c>
      <c r="P935" s="170">
        <v>26</v>
      </c>
      <c r="Q935" s="170">
        <v>2.35</v>
      </c>
      <c r="R935" s="170">
        <v>0.73</v>
      </c>
      <c r="S935" s="43">
        <f ca="1">IF(P935="NA", "NA", IF(OR(O935="NA", P935=""), P935, O935/P935))</f>
        <v>0.12615384615384614</v>
      </c>
      <c r="T935" s="27">
        <f ca="1">O935*N935</f>
        <v>114.8</v>
      </c>
      <c r="U935" s="171" t="s">
        <v>107</v>
      </c>
      <c r="V935" s="171" t="s">
        <v>107</v>
      </c>
      <c r="X935" s="2" t="str" cm="1">
        <f t="array" aca="1" ref="X935" ca="1">IF(B935="","",IF(MAX(IF(B:B=B935,C:C))=C935,"Y","N"))</f>
        <v>Y</v>
      </c>
      <c r="Y935" s="26"/>
      <c r="Z935" s="172" t="s">
        <v>4498</v>
      </c>
      <c r="AA935" s="26" t="s">
        <v>4499</v>
      </c>
    </row>
    <row r="936" spans="1:27" hidden="1" x14ac:dyDescent="0.25">
      <c r="A936" s="115">
        <f ca="1">INDEX('1.MetaData'!A:A, MATCH($E936, '1.MetaData'!$B:$B, 0))</f>
        <v>873</v>
      </c>
      <c r="B936" s="245" t="s">
        <v>4502</v>
      </c>
      <c r="C936" s="14">
        <v>1</v>
      </c>
      <c r="D936" s="14" t="s">
        <v>70</v>
      </c>
      <c r="E936" s="1" t="str">
        <f ca="1">VLOOKUP(B936,'2.Tissue'!$B:$D,2,FALSE)</f>
        <v>OG873</v>
      </c>
      <c r="F936" s="80" t="str">
        <f ca="1">IF(C936&gt;1,_xlfn.CONCAT(B936,"_D",C936),_xlfn.CONCAT(B936,"_D"))</f>
        <v>OG873O_D</v>
      </c>
      <c r="G936" s="58" t="str">
        <f ca="1">VLOOKUP($E936,'1.MetaData'!$B:$H,3,FALSE)</f>
        <v>Antimora rostrata</v>
      </c>
      <c r="H936" s="58" t="str">
        <f ca="1">VLOOKUP($E936,'1.MetaData'!$B:$H,4,FALSE)</f>
        <v>Blue antimora</v>
      </c>
      <c r="I936" s="194">
        <f ca="1">VLOOKUP(DNAEXT[[#This Row],[Sample ID]],'2.Tissue'!B:N,13,FALSE)</f>
        <v>0</v>
      </c>
      <c r="J936" s="45" t="s">
        <v>3451</v>
      </c>
      <c r="K936" s="173"/>
      <c r="L936" s="168" t="s">
        <v>4497</v>
      </c>
      <c r="M936" t="e">
        <f ca="1">VLOOKUP(L936, '1.MetaData'!K:AR, 2, FALSE)</f>
        <v>#N/A</v>
      </c>
      <c r="N936" s="2">
        <v>60</v>
      </c>
      <c r="O936" s="170">
        <v>5.99</v>
      </c>
      <c r="P936" s="170">
        <v>95.4</v>
      </c>
      <c r="Q936" s="170">
        <v>2.19</v>
      </c>
      <c r="R936" s="170">
        <v>1.61</v>
      </c>
      <c r="S936" s="43">
        <f ca="1">IF(P936="NA", "NA", IF(OR(O936="NA", P936=""), P936, O936/P936))</f>
        <v>6.2788259958071274E-2</v>
      </c>
      <c r="T936" s="27">
        <f ca="1">O936*N936</f>
        <v>359.40000000000003</v>
      </c>
      <c r="U936" s="171" t="s">
        <v>107</v>
      </c>
      <c r="V936" s="171" t="s">
        <v>107</v>
      </c>
      <c r="X936" s="2" t="str" cm="1">
        <f t="array" aca="1" ref="X936" ca="1">IF(B936="","",IF(MAX(IF(B:B=B936,C:C))=C936,"Y","N"))</f>
        <v>Y</v>
      </c>
      <c r="Y936" s="26"/>
      <c r="Z936" s="172"/>
    </row>
    <row r="937" spans="1:27" hidden="1" x14ac:dyDescent="0.25">
      <c r="A937" s="115">
        <f ca="1">INDEX('1.MetaData'!A:A, MATCH($E937, '1.MetaData'!$B:$B, 0))</f>
        <v>874</v>
      </c>
      <c r="B937" s="245" t="s">
        <v>4503</v>
      </c>
      <c r="C937" s="14">
        <v>1</v>
      </c>
      <c r="D937" s="14" t="s">
        <v>70</v>
      </c>
      <c r="E937" s="1" t="str">
        <f ca="1">VLOOKUP(B937,'2.Tissue'!$B:$D,2,FALSE)</f>
        <v>OG874</v>
      </c>
      <c r="F937" s="80" t="str">
        <f ca="1">IF(C937&gt;1,_xlfn.CONCAT(B937,"_D",C937),_xlfn.CONCAT(B937,"_D"))</f>
        <v>OG874O_D</v>
      </c>
      <c r="G937" s="58" t="str">
        <f ca="1">VLOOKUP($E937,'1.MetaData'!$B:$H,3,FALSE)</f>
        <v>Acanthonus armatus</v>
      </c>
      <c r="H937" s="58" t="str">
        <f ca="1">VLOOKUP($E937,'1.MetaData'!$B:$H,4,FALSE)</f>
        <v>Bony-eared assfish</v>
      </c>
      <c r="I937" s="194">
        <f ca="1">VLOOKUP(DNAEXT[[#This Row],[Sample ID]],'2.Tissue'!B:N,13,FALSE)</f>
        <v>0</v>
      </c>
      <c r="J937" s="45" t="s">
        <v>3451</v>
      </c>
      <c r="K937" s="173"/>
      <c r="L937" s="168" t="s">
        <v>4497</v>
      </c>
      <c r="M937" s="26" t="s">
        <v>3380</v>
      </c>
      <c r="N937" s="2">
        <v>35</v>
      </c>
      <c r="O937" s="170">
        <v>3.76</v>
      </c>
      <c r="P937" s="170">
        <v>35.700000000000003</v>
      </c>
      <c r="Q937" s="170">
        <v>2.2400000000000002</v>
      </c>
      <c r="R937" s="170">
        <v>1.2</v>
      </c>
      <c r="S937" s="43">
        <f ca="1">IF(P937="NA", "NA", IF(OR(O937="NA", P937=""), P937, O937/P937))</f>
        <v>0.1053221288515406</v>
      </c>
      <c r="T937" s="27">
        <f ca="1">O937*N937</f>
        <v>131.6</v>
      </c>
      <c r="U937" s="171" t="s">
        <v>107</v>
      </c>
      <c r="V937" s="171" t="s">
        <v>107</v>
      </c>
      <c r="X937" s="2" t="str" cm="1">
        <f t="array" aca="1" ref="X937" ca="1">IF(B937="","",IF(MAX(IF(B:B=B937,C:C))=C937,"Y","N"))</f>
        <v>Y</v>
      </c>
      <c r="Y937" s="26"/>
      <c r="Z937" s="172" t="s">
        <v>4498</v>
      </c>
      <c r="AA937" s="26" t="s">
        <v>4499</v>
      </c>
    </row>
    <row r="938" spans="1:27" hidden="1" x14ac:dyDescent="0.25">
      <c r="A938" s="115">
        <f ca="1">INDEX('1.MetaData'!A:A, MATCH($E938, '1.MetaData'!$B:$B, 0))</f>
        <v>875</v>
      </c>
      <c r="B938" s="245" t="s">
        <v>4504</v>
      </c>
      <c r="C938" s="14">
        <v>1</v>
      </c>
      <c r="D938" s="14" t="s">
        <v>70</v>
      </c>
      <c r="E938" s="1" t="str">
        <f ca="1">VLOOKUP(B938,'2.Tissue'!$B:$D,2,FALSE)</f>
        <v>OG875</v>
      </c>
      <c r="F938" s="80" t="str">
        <f ca="1">IF(C938&gt;1,_xlfn.CONCAT(B938,"_D",C938),_xlfn.CONCAT(B938,"_D"))</f>
        <v>OG875O_D</v>
      </c>
      <c r="G938" s="58" t="str">
        <f ca="1">VLOOKUP($E938,'1.MetaData'!$B:$H,3,FALSE)</f>
        <v>Bassozetus galatheae</v>
      </c>
      <c r="H938" s="58" t="str">
        <f ca="1">VLOOKUP($E938,'1.MetaData'!$B:$H,4,FALSE)</f>
        <v>Galathea assfish</v>
      </c>
      <c r="I938" s="194">
        <f ca="1">VLOOKUP(DNAEXT[[#This Row],[Sample ID]],'2.Tissue'!B:N,13,FALSE)</f>
        <v>0</v>
      </c>
      <c r="J938" s="45" t="s">
        <v>3451</v>
      </c>
      <c r="K938" s="173"/>
      <c r="L938" s="168" t="s">
        <v>4497</v>
      </c>
      <c r="M938" s="26" t="s">
        <v>3380</v>
      </c>
      <c r="N938" s="2">
        <v>35</v>
      </c>
      <c r="O938" s="170">
        <v>1.48</v>
      </c>
      <c r="P938" s="170">
        <v>17</v>
      </c>
      <c r="Q938" s="170">
        <v>2.4700000000000002</v>
      </c>
      <c r="R938" s="170">
        <v>0.49</v>
      </c>
      <c r="S938" s="43">
        <f ca="1">IF(P938="NA", "NA", IF(OR(O938="NA", P938=""), P938, O938/P938))</f>
        <v>8.7058823529411758E-2</v>
      </c>
      <c r="T938" s="27">
        <f ca="1">O938*N938</f>
        <v>51.8</v>
      </c>
      <c r="U938" s="171" t="s">
        <v>107</v>
      </c>
      <c r="V938" s="171" t="s">
        <v>107</v>
      </c>
      <c r="X938" s="2" t="str" cm="1">
        <f t="array" aca="1" ref="X938" ca="1">IF(B938="","",IF(MAX(IF(B:B=B938,C:C))=C938,"Y","N"))</f>
        <v>Y</v>
      </c>
      <c r="Y938" s="26"/>
      <c r="Z938" s="172" t="s">
        <v>4498</v>
      </c>
      <c r="AA938" s="26" t="s">
        <v>4499</v>
      </c>
    </row>
    <row r="939" spans="1:27" hidden="1" x14ac:dyDescent="0.25">
      <c r="A939" s="115">
        <f ca="1">INDEX('1.MetaData'!A:A, MATCH($E939, '1.MetaData'!$B:$B, 0))</f>
        <v>876</v>
      </c>
      <c r="B939" s="245" t="s">
        <v>4505</v>
      </c>
      <c r="C939" s="14">
        <v>1</v>
      </c>
      <c r="D939" s="14" t="s">
        <v>70</v>
      </c>
      <c r="E939" s="1" t="str">
        <f ca="1">VLOOKUP(B939,'2.Tissue'!$B:$D,2,FALSE)</f>
        <v>OG876</v>
      </c>
      <c r="F939" s="80" t="str">
        <f ca="1">IF(C939&gt;1,_xlfn.CONCAT(B939,"_D",C939),_xlfn.CONCAT(B939,"_D"))</f>
        <v>OG876O_D</v>
      </c>
      <c r="G939" s="58" t="str">
        <f ca="1">VLOOKUP($E939,'1.MetaData'!$B:$H,3,FALSE)</f>
        <v>Seleniolycus sp</v>
      </c>
      <c r="H939" s="58" t="str">
        <f ca="1">VLOOKUP($E939,'1.MetaData'!$B:$H,4,FALSE)</f>
        <v>Genus of eelpouts</v>
      </c>
      <c r="I939" s="194">
        <f ca="1">VLOOKUP(DNAEXT[[#This Row],[Sample ID]],'2.Tissue'!B:N,13,FALSE)</f>
        <v>0</v>
      </c>
      <c r="J939" s="45" t="s">
        <v>3451</v>
      </c>
      <c r="K939" s="173"/>
      <c r="L939" s="168" t="s">
        <v>4497</v>
      </c>
      <c r="M939" t="e">
        <f ca="1">VLOOKUP(L939, '1.MetaData'!K:AR, 2, FALSE)</f>
        <v>#N/A</v>
      </c>
      <c r="N939" s="2">
        <v>65</v>
      </c>
      <c r="O939" s="170">
        <v>10.5</v>
      </c>
      <c r="P939" s="170">
        <v>122.5</v>
      </c>
      <c r="Q939" s="170">
        <v>2.1800000000000002</v>
      </c>
      <c r="R939" s="170">
        <v>1.4</v>
      </c>
      <c r="S939" s="43">
        <f ca="1">IF(P939="NA", "NA", IF(OR(O939="NA", P939=""), P939, O939/P939))</f>
        <v>8.5714285714285715E-2</v>
      </c>
      <c r="T939" s="27">
        <f ca="1">O939*N939</f>
        <v>682.5</v>
      </c>
      <c r="U939" s="171" t="s">
        <v>107</v>
      </c>
      <c r="V939" s="171" t="s">
        <v>107</v>
      </c>
      <c r="X939" s="2" t="str" cm="1">
        <f t="array" aca="1" ref="X939" ca="1">IF(B939="","",IF(MAX(IF(B:B=B939,C:C))=C939,"Y","N"))</f>
        <v>Y</v>
      </c>
      <c r="Y939" s="26"/>
      <c r="Z939" s="172"/>
    </row>
    <row r="940" spans="1:27" hidden="1" x14ac:dyDescent="0.25">
      <c r="A940" s="115">
        <f ca="1">INDEX('1.MetaData'!A:A, MATCH($E940, '1.MetaData'!$B:$B, 0))</f>
        <v>877</v>
      </c>
      <c r="B940" s="245" t="s">
        <v>4506</v>
      </c>
      <c r="C940" s="14">
        <v>1</v>
      </c>
      <c r="D940" s="14" t="s">
        <v>70</v>
      </c>
      <c r="E940" s="1" t="str">
        <f ca="1">VLOOKUP(B940,'2.Tissue'!$B:$D,2,FALSE)</f>
        <v>OG877</v>
      </c>
      <c r="F940" s="80" t="str">
        <f ca="1">IF(C940&gt;1,_xlfn.CONCAT(B940,"_D",C940),_xlfn.CONCAT(B940,"_D"))</f>
        <v>OG877O_D</v>
      </c>
      <c r="G940" s="58" t="str">
        <f ca="1">VLOOKUP($E940,'1.MetaData'!$B:$H,3,FALSE)</f>
        <v>Seleniolycus sp</v>
      </c>
      <c r="H940" s="58" t="str">
        <f ca="1">VLOOKUP($E940,'1.MetaData'!$B:$H,4,FALSE)</f>
        <v>Genus of eelpouts</v>
      </c>
      <c r="I940" s="194">
        <f ca="1">VLOOKUP(DNAEXT[[#This Row],[Sample ID]],'2.Tissue'!B:N,13,FALSE)</f>
        <v>0</v>
      </c>
      <c r="J940" s="45" t="s">
        <v>3451</v>
      </c>
      <c r="K940" s="173"/>
      <c r="L940" s="168" t="s">
        <v>4497</v>
      </c>
      <c r="M940" t="e">
        <f ca="1">VLOOKUP(L940, '1.MetaData'!K:AR, 2, FALSE)</f>
        <v>#N/A</v>
      </c>
      <c r="N940" s="2">
        <v>47</v>
      </c>
      <c r="O940" s="170">
        <v>5.69</v>
      </c>
      <c r="P940" s="170">
        <v>128.30000000000001</v>
      </c>
      <c r="Q940" s="170">
        <v>2.19</v>
      </c>
      <c r="R940" s="170">
        <v>1.7</v>
      </c>
      <c r="S940" s="43">
        <f ca="1">IF(P940="NA", "NA", IF(OR(O940="NA", P940=""), P940, O940/P940))</f>
        <v>4.4349181605611847E-2</v>
      </c>
      <c r="T940" s="27">
        <f ca="1">O940*N940</f>
        <v>267.43</v>
      </c>
      <c r="U940" s="171" t="s">
        <v>107</v>
      </c>
      <c r="V940" s="171" t="s">
        <v>107</v>
      </c>
      <c r="X940" s="2" t="str" cm="1">
        <f t="array" aca="1" ref="X940" ca="1">IF(B940="","",IF(MAX(IF(B:B=B940,C:C))=C940,"Y","N"))</f>
        <v>Y</v>
      </c>
      <c r="Y940" s="26"/>
      <c r="Z940" s="172"/>
    </row>
    <row r="941" spans="1:27" hidden="1" x14ac:dyDescent="0.25">
      <c r="A941" s="115">
        <f ca="1">INDEX('1.MetaData'!A:A, MATCH($E941, '1.MetaData'!$B:$B, 0))</f>
        <v>878</v>
      </c>
      <c r="B941" s="245" t="s">
        <v>4507</v>
      </c>
      <c r="C941" s="14">
        <v>1</v>
      </c>
      <c r="D941" s="14" t="s">
        <v>70</v>
      </c>
      <c r="E941" s="1" t="str">
        <f ca="1">VLOOKUP(B941,'2.Tissue'!$B:$D,2,FALSE)</f>
        <v>OG878</v>
      </c>
      <c r="F941" s="80" t="str">
        <f ca="1">IF(C941&gt;1,_xlfn.CONCAT(B941,"_D",C941),_xlfn.CONCAT(B941,"_D"))</f>
        <v>OG878O_D</v>
      </c>
      <c r="G941" s="58" t="str">
        <f ca="1">VLOOKUP($E941,'1.MetaData'!$B:$H,3,FALSE)</f>
        <v>Seleniolycus sp</v>
      </c>
      <c r="H941" s="58" t="str">
        <f ca="1">VLOOKUP($E941,'1.MetaData'!$B:$H,4,FALSE)</f>
        <v>Genus of eelpouts</v>
      </c>
      <c r="I941" s="194">
        <f ca="1">VLOOKUP(DNAEXT[[#This Row],[Sample ID]],'2.Tissue'!B:N,13,FALSE)</f>
        <v>0</v>
      </c>
      <c r="J941" s="45" t="s">
        <v>3451</v>
      </c>
      <c r="K941" s="173"/>
      <c r="L941" s="168" t="s">
        <v>4497</v>
      </c>
      <c r="M941" t="e">
        <f ca="1">VLOOKUP(L941, '1.MetaData'!K:AR, 2, FALSE)</f>
        <v>#N/A</v>
      </c>
      <c r="N941" s="2">
        <v>50</v>
      </c>
      <c r="O941" s="170">
        <v>7.1</v>
      </c>
      <c r="P941" s="170">
        <v>91.1</v>
      </c>
      <c r="Q941" s="170">
        <v>2.14</v>
      </c>
      <c r="R941" s="170">
        <v>1.54</v>
      </c>
      <c r="S941" s="43">
        <f ca="1">IF(P941="NA", "NA", IF(OR(O941="NA", P941=""), P941, O941/P941))</f>
        <v>7.7936333699231614E-2</v>
      </c>
      <c r="T941" s="27">
        <f ca="1">O941*N941</f>
        <v>355</v>
      </c>
      <c r="U941" s="171" t="s">
        <v>107</v>
      </c>
      <c r="V941" s="171" t="s">
        <v>107</v>
      </c>
      <c r="X941" s="2" t="str" cm="1">
        <f t="array" aca="1" ref="X941" ca="1">IF(B941="","",IF(MAX(IF(B:B=B941,C:C))=C941,"Y","N"))</f>
        <v>Y</v>
      </c>
      <c r="Y941" s="26"/>
      <c r="Z941" s="172"/>
    </row>
    <row r="942" spans="1:27" hidden="1" x14ac:dyDescent="0.25">
      <c r="A942" s="115">
        <f ca="1">INDEX('1.MetaData'!A:A, MATCH($E942, '1.MetaData'!$B:$B, 0))</f>
        <v>879</v>
      </c>
      <c r="B942" s="245" t="s">
        <v>4508</v>
      </c>
      <c r="C942" s="14">
        <v>1</v>
      </c>
      <c r="D942" s="14" t="s">
        <v>70</v>
      </c>
      <c r="E942" s="1" t="str">
        <f ca="1">VLOOKUP(B942,'2.Tissue'!$B:$D,2,FALSE)</f>
        <v>OG879</v>
      </c>
      <c r="F942" s="80" t="str">
        <f ca="1">IF(C942&gt;1,_xlfn.CONCAT(B942,"_D",C942),_xlfn.CONCAT(B942,"_D"))</f>
        <v>OG879O_D</v>
      </c>
      <c r="G942" s="58" t="str">
        <f ca="1">VLOOKUP($E942,'1.MetaData'!$B:$H,3,FALSE)</f>
        <v>Seleniolycus sp</v>
      </c>
      <c r="H942" s="58" t="str">
        <f ca="1">VLOOKUP($E942,'1.MetaData'!$B:$H,4,FALSE)</f>
        <v>Genus of eelpouts</v>
      </c>
      <c r="I942" s="194">
        <f ca="1">VLOOKUP(DNAEXT[[#This Row],[Sample ID]],'2.Tissue'!B:N,13,FALSE)</f>
        <v>0</v>
      </c>
      <c r="J942" s="45" t="s">
        <v>3451</v>
      </c>
      <c r="K942" s="173"/>
      <c r="L942" s="168" t="s">
        <v>4497</v>
      </c>
      <c r="M942" t="e">
        <f ca="1">VLOOKUP(L942, '1.MetaData'!K:AR, 2, FALSE)</f>
        <v>#N/A</v>
      </c>
      <c r="N942" s="2">
        <v>47</v>
      </c>
      <c r="O942" s="170">
        <v>10.1</v>
      </c>
      <c r="P942" s="170">
        <v>150.30000000000001</v>
      </c>
      <c r="Q942" s="170">
        <v>2.16</v>
      </c>
      <c r="R942" s="170">
        <v>1.89</v>
      </c>
      <c r="S942" s="43">
        <f ca="1">IF(P942="NA", "NA", IF(OR(O942="NA", P942=""), P942, O942/P942))</f>
        <v>6.7198935462408516E-2</v>
      </c>
      <c r="T942" s="27">
        <f ca="1">O942*N942</f>
        <v>474.7</v>
      </c>
      <c r="U942" s="171" t="s">
        <v>107</v>
      </c>
      <c r="V942" s="171" t="s">
        <v>107</v>
      </c>
      <c r="X942" s="2" t="str" cm="1">
        <f t="array" aca="1" ref="X942" ca="1">IF(B942="","",IF(MAX(IF(B:B=B942,C:C))=C942,"Y","N"))</f>
        <v>Y</v>
      </c>
      <c r="Y942" s="26"/>
      <c r="Z942" s="172"/>
    </row>
    <row r="943" spans="1:27" hidden="1" x14ac:dyDescent="0.25">
      <c r="A943" s="115">
        <f ca="1">INDEX('1.MetaData'!A:A, MATCH($E943, '1.MetaData'!$B:$B, 0))</f>
        <v>880</v>
      </c>
      <c r="B943" s="245" t="s">
        <v>4509</v>
      </c>
      <c r="C943" s="14">
        <v>1</v>
      </c>
      <c r="D943" s="14" t="s">
        <v>70</v>
      </c>
      <c r="E943" s="1" t="str">
        <f ca="1">VLOOKUP(B943,'2.Tissue'!$B:$D,2,FALSE)</f>
        <v>OG880</v>
      </c>
      <c r="F943" s="80" t="str">
        <f ca="1">IF(C943&gt;1,_xlfn.CONCAT(B943,"_D",C943),_xlfn.CONCAT(B943,"_D"))</f>
        <v>OG880O_D</v>
      </c>
      <c r="G943" s="58" t="str">
        <f ca="1">VLOOKUP($E943,'1.MetaData'!$B:$H,3,FALSE)</f>
        <v>Seleniolycus sp</v>
      </c>
      <c r="H943" s="58" t="str">
        <f ca="1">VLOOKUP($E943,'1.MetaData'!$B:$H,4,FALSE)</f>
        <v>Genus of eelpouts</v>
      </c>
      <c r="I943" s="194">
        <f ca="1">VLOOKUP(DNAEXT[[#This Row],[Sample ID]],'2.Tissue'!B:N,13,FALSE)</f>
        <v>0</v>
      </c>
      <c r="J943" s="45" t="s">
        <v>3451</v>
      </c>
      <c r="K943" s="173"/>
      <c r="L943" s="168" t="s">
        <v>4497</v>
      </c>
      <c r="M943" t="e">
        <f ca="1">VLOOKUP(L943, '1.MetaData'!K:AR, 2, FALSE)</f>
        <v>#N/A</v>
      </c>
      <c r="N943" s="2">
        <v>70</v>
      </c>
      <c r="O943" s="170">
        <v>8.91</v>
      </c>
      <c r="P943" s="170">
        <v>162.5</v>
      </c>
      <c r="Q943" s="170">
        <v>2.17</v>
      </c>
      <c r="R943" s="170">
        <v>1.89</v>
      </c>
      <c r="S943" s="43">
        <f ca="1">IF(P943="NA", "NA", IF(OR(O943="NA", P943=""), P943, O943/P943))</f>
        <v>5.4830769230769232E-2</v>
      </c>
      <c r="T943" s="27">
        <f ca="1">O943*N943</f>
        <v>623.70000000000005</v>
      </c>
      <c r="U943" s="171" t="s">
        <v>107</v>
      </c>
      <c r="V943" s="171" t="s">
        <v>107</v>
      </c>
      <c r="X943" s="2" t="str" cm="1">
        <f t="array" aca="1" ref="X943" ca="1">IF(B943="","",IF(MAX(IF(B:B=B943,C:C))=C943,"Y","N"))</f>
        <v>Y</v>
      </c>
      <c r="Y943" s="26"/>
      <c r="Z943" s="172"/>
    </row>
    <row r="944" spans="1:27" hidden="1" x14ac:dyDescent="0.25">
      <c r="A944" s="115">
        <f ca="1">INDEX('1.MetaData'!A:A, MATCH($E944, '1.MetaData'!$B:$B, 0))</f>
        <v>881</v>
      </c>
      <c r="B944" s="245" t="s">
        <v>4510</v>
      </c>
      <c r="C944" s="14">
        <v>1</v>
      </c>
      <c r="D944" s="14" t="s">
        <v>70</v>
      </c>
      <c r="E944" s="1" t="str">
        <f ca="1">VLOOKUP(B944,'2.Tissue'!$B:$D,2,FALSE)</f>
        <v>OG881</v>
      </c>
      <c r="F944" s="80" t="str">
        <f ca="1">IF(C944&gt;1,_xlfn.CONCAT(B944,"_D",C944),_xlfn.CONCAT(B944,"_D"))</f>
        <v>OG881O_D</v>
      </c>
      <c r="G944" s="58" t="str">
        <f ca="1">VLOOKUP($E944,'1.MetaData'!$B:$H,3,FALSE)</f>
        <v>Ipnops agassizzi</v>
      </c>
      <c r="H944" s="58" t="str">
        <f ca="1">VLOOKUP($E944,'1.MetaData'!$B:$H,4,FALSE)</f>
        <v>Grideye spiderfish</v>
      </c>
      <c r="I944" s="194">
        <f ca="1">VLOOKUP(DNAEXT[[#This Row],[Sample ID]],'2.Tissue'!B:N,13,FALSE)</f>
        <v>0</v>
      </c>
      <c r="J944" s="45" t="s">
        <v>3451</v>
      </c>
      <c r="K944" s="173"/>
      <c r="L944" s="168" t="s">
        <v>4497</v>
      </c>
      <c r="M944" s="26" t="s">
        <v>3380</v>
      </c>
      <c r="N944" s="2">
        <v>35</v>
      </c>
      <c r="O944" s="170">
        <v>2.58</v>
      </c>
      <c r="P944" s="170">
        <v>18.2</v>
      </c>
      <c r="Q944" s="170">
        <v>2.09</v>
      </c>
      <c r="R944" s="170">
        <v>0.71</v>
      </c>
      <c r="S944" s="43">
        <f ca="1">IF(P944="NA", "NA", IF(OR(O944="NA", P944=""), P944, O944/P944))</f>
        <v>0.14175824175824175</v>
      </c>
      <c r="T944" s="27">
        <f ca="1">O944*N944</f>
        <v>90.3</v>
      </c>
      <c r="U944" s="171" t="s">
        <v>107</v>
      </c>
      <c r="V944" s="171" t="s">
        <v>107</v>
      </c>
      <c r="X944" s="2" t="str" cm="1">
        <f t="array" aca="1" ref="X944" ca="1">IF(B944="","",IF(MAX(IF(B:B=B944,C:C))=C944,"Y","N"))</f>
        <v>Y</v>
      </c>
      <c r="Y944" s="26"/>
      <c r="Z944" s="172" t="s">
        <v>4498</v>
      </c>
      <c r="AA944" s="26" t="s">
        <v>4499</v>
      </c>
    </row>
    <row r="945" spans="1:27" hidden="1" x14ac:dyDescent="0.25">
      <c r="A945" s="115">
        <f ca="1">INDEX('1.MetaData'!A:A, MATCH($E945, '1.MetaData'!$B:$B, 0))</f>
        <v>882</v>
      </c>
      <c r="B945" s="245" t="s">
        <v>4511</v>
      </c>
      <c r="C945" s="14">
        <v>1</v>
      </c>
      <c r="D945" s="14" t="s">
        <v>70</v>
      </c>
      <c r="E945" s="1" t="str">
        <f ca="1">VLOOKUP(B945,'2.Tissue'!$B:$D,2,FALSE)</f>
        <v>OG882</v>
      </c>
      <c r="F945" s="80" t="str">
        <f ca="1">IF(C945&gt;1,_xlfn.CONCAT(B945,"_D",C945),_xlfn.CONCAT(B945,"_D"))</f>
        <v>OG882O_D</v>
      </c>
      <c r="G945" s="58" t="str">
        <f ca="1">VLOOKUP($E945,'1.MetaData'!$B:$H,3,FALSE)</f>
        <v>Bassozetus galatheae</v>
      </c>
      <c r="H945" s="58" t="str">
        <f ca="1">VLOOKUP($E945,'1.MetaData'!$B:$H,4,FALSE)</f>
        <v>Galathea assfish</v>
      </c>
      <c r="I945" s="194">
        <f ca="1">VLOOKUP(DNAEXT[[#This Row],[Sample ID]],'2.Tissue'!B:N,13,FALSE)</f>
        <v>0</v>
      </c>
      <c r="J945" s="45" t="s">
        <v>3451</v>
      </c>
      <c r="K945" s="173"/>
      <c r="L945" s="168" t="s">
        <v>4497</v>
      </c>
      <c r="M945" s="26" t="s">
        <v>3380</v>
      </c>
      <c r="N945" s="2">
        <v>35</v>
      </c>
      <c r="O945" s="170">
        <v>1.26</v>
      </c>
      <c r="P945" s="170">
        <v>16.899999999999999</v>
      </c>
      <c r="Q945" s="170">
        <v>2.04</v>
      </c>
      <c r="R945" s="170">
        <v>0.73</v>
      </c>
      <c r="S945" s="43">
        <f ca="1">IF(P945="NA", "NA", IF(OR(O945="NA", P945=""), P945, O945/P945))</f>
        <v>7.4556213017751491E-2</v>
      </c>
      <c r="T945" s="27">
        <f ca="1">O945*N945</f>
        <v>44.1</v>
      </c>
      <c r="U945" s="171" t="s">
        <v>107</v>
      </c>
      <c r="V945" s="171" t="s">
        <v>107</v>
      </c>
      <c r="X945" s="2" t="str" cm="1">
        <f t="array" aca="1" ref="X945" ca="1">IF(B945="","",IF(MAX(IF(B:B=B945,C:C))=C945,"Y","N"))</f>
        <v>Y</v>
      </c>
      <c r="Y945" s="26"/>
      <c r="Z945" s="172" t="s">
        <v>4498</v>
      </c>
      <c r="AA945" s="26" t="s">
        <v>4499</v>
      </c>
    </row>
    <row r="946" spans="1:27" hidden="1" x14ac:dyDescent="0.25">
      <c r="A946" s="115">
        <f ca="1">INDEX('1.MetaData'!A:A, MATCH($E946, '1.MetaData'!$B:$B, 0))</f>
        <v>883</v>
      </c>
      <c r="B946" s="245" t="s">
        <v>4512</v>
      </c>
      <c r="C946" s="14">
        <v>1</v>
      </c>
      <c r="D946" s="14" t="s">
        <v>70</v>
      </c>
      <c r="E946" s="1" t="str">
        <f ca="1">VLOOKUP(B946,'2.Tissue'!$B:$D,2,FALSE)</f>
        <v>OG883</v>
      </c>
      <c r="F946" s="80" t="str">
        <f ca="1">IF(C946&gt;1,_xlfn.CONCAT(B946,"_D",C946),_xlfn.CONCAT(B946,"_D"))</f>
        <v>OG883O_D</v>
      </c>
      <c r="G946" s="58" t="str">
        <f ca="1">VLOOKUP($E946,'1.MetaData'!$B:$H,3,FALSE)</f>
        <v>Exocoetus volitans</v>
      </c>
      <c r="H946" s="58" t="str">
        <f ca="1">VLOOKUP($E946,'1.MetaData'!$B:$H,4,FALSE)</f>
        <v>blue flyingfish</v>
      </c>
      <c r="I946" s="194">
        <f ca="1">VLOOKUP(DNAEXT[[#This Row],[Sample ID]],'2.Tissue'!B:N,13,FALSE)</f>
        <v>0</v>
      </c>
      <c r="J946" s="45" t="s">
        <v>3451</v>
      </c>
      <c r="K946" s="173"/>
      <c r="L946" s="168" t="s">
        <v>4497</v>
      </c>
      <c r="M946" t="e">
        <f ca="1">VLOOKUP(L946, '1.MetaData'!K:AR, 2, FALSE)</f>
        <v>#N/A</v>
      </c>
      <c r="N946" s="2">
        <v>47</v>
      </c>
      <c r="O946" s="170">
        <v>10.7</v>
      </c>
      <c r="P946" s="170">
        <v>58.1</v>
      </c>
      <c r="Q946" s="170">
        <v>2.0699999999999998</v>
      </c>
      <c r="R946" s="170">
        <v>1.36</v>
      </c>
      <c r="S946" s="43">
        <f ca="1">IF(P946="NA", "NA", IF(OR(O946="NA", P946=""), P946, O946/P946))</f>
        <v>0.18416523235800342</v>
      </c>
      <c r="T946" s="27">
        <f ca="1">O946*N946</f>
        <v>502.9</v>
      </c>
      <c r="U946" s="171" t="s">
        <v>107</v>
      </c>
      <c r="V946" s="171" t="s">
        <v>107</v>
      </c>
      <c r="X946" s="2" t="str" cm="1">
        <f t="array" aca="1" ref="X946" ca="1">IF(B946="","",IF(MAX(IF(B:B=B946,C:C))=C946,"Y","N"))</f>
        <v>Y</v>
      </c>
      <c r="Y946" s="26"/>
      <c r="Z946" s="172"/>
    </row>
    <row r="947" spans="1:27" hidden="1" x14ac:dyDescent="0.25">
      <c r="A947" s="115">
        <f ca="1">INDEX('1.MetaData'!A:A, MATCH($E947, '1.MetaData'!$B:$B, 0))</f>
        <v>884</v>
      </c>
      <c r="B947" s="245" t="s">
        <v>4513</v>
      </c>
      <c r="C947" s="14">
        <v>1</v>
      </c>
      <c r="D947" s="14" t="s">
        <v>70</v>
      </c>
      <c r="E947" s="1" t="str">
        <f ca="1">VLOOKUP(B947,'2.Tissue'!$B:$D,2,FALSE)</f>
        <v>OG884</v>
      </c>
      <c r="F947" s="80" t="str">
        <f ca="1">IF(C947&gt;1,_xlfn.CONCAT(B947,"_D",C947),_xlfn.CONCAT(B947,"_D"))</f>
        <v>OG884O_D</v>
      </c>
      <c r="G947" s="58" t="str">
        <f ca="1">VLOOKUP($E947,'1.MetaData'!$B:$H,3,FALSE)</f>
        <v>Bathypterois sp</v>
      </c>
      <c r="H947" s="58" t="str">
        <f ca="1">VLOOKUP($E947,'1.MetaData'!$B:$H,4,FALSE)</f>
        <v>deepsea tripod fish</v>
      </c>
      <c r="I947" s="194">
        <f ca="1">VLOOKUP(DNAEXT[[#This Row],[Sample ID]],'2.Tissue'!B:N,13,FALSE)</f>
        <v>0</v>
      </c>
      <c r="J947" s="45" t="s">
        <v>3451</v>
      </c>
      <c r="K947" s="173"/>
      <c r="L947" s="168" t="s">
        <v>4497</v>
      </c>
      <c r="M947" s="26" t="s">
        <v>3380</v>
      </c>
      <c r="N947" s="2">
        <v>35</v>
      </c>
      <c r="O947" s="170">
        <v>1.45</v>
      </c>
      <c r="P947" s="170">
        <v>10.1</v>
      </c>
      <c r="Q947" s="170">
        <v>2</v>
      </c>
      <c r="R947" s="170">
        <v>0.39</v>
      </c>
      <c r="S947" s="43">
        <f ca="1">IF(P947="NA", "NA", IF(OR(O947="NA", P947=""), P947, O947/P947))</f>
        <v>0.14356435643564355</v>
      </c>
      <c r="T947" s="27">
        <f ca="1">O947*N947</f>
        <v>50.75</v>
      </c>
      <c r="U947" s="171" t="s">
        <v>107</v>
      </c>
      <c r="V947" s="171" t="s">
        <v>107</v>
      </c>
      <c r="X947" s="2" t="str" cm="1">
        <f t="array" aca="1" ref="X947" ca="1">IF(B947="","",IF(MAX(IF(B:B=B947,C:C))=C947,"Y","N"))</f>
        <v>Y</v>
      </c>
      <c r="Y947" s="26"/>
      <c r="Z947" s="172" t="s">
        <v>4498</v>
      </c>
      <c r="AA947" s="26" t="s">
        <v>4499</v>
      </c>
    </row>
    <row r="948" spans="1:27" hidden="1" x14ac:dyDescent="0.25">
      <c r="A948" s="115">
        <f ca="1">INDEX('1.MetaData'!A:A, MATCH($E948, '1.MetaData'!$B:$B, 0))</f>
        <v>885</v>
      </c>
      <c r="B948" s="245" t="s">
        <v>4514</v>
      </c>
      <c r="C948" s="14">
        <v>1</v>
      </c>
      <c r="D948" s="14" t="s">
        <v>70</v>
      </c>
      <c r="E948" s="1" t="str">
        <f ca="1">VLOOKUP(B948,'2.Tissue'!$B:$D,2,FALSE)</f>
        <v>OG885</v>
      </c>
      <c r="F948" s="80" t="str">
        <f ca="1">IF(C948&gt;1,_xlfn.CONCAT(B948,"_D",C948),_xlfn.CONCAT(B948,"_D"))</f>
        <v>OG885O_D</v>
      </c>
      <c r="G948" s="58" t="str">
        <f ca="1">VLOOKUP($E948,'1.MetaData'!$B:$H,3,FALSE)</f>
        <v>Bassozetus galatheae</v>
      </c>
      <c r="H948" s="58" t="str">
        <f ca="1">VLOOKUP($E948,'1.MetaData'!$B:$H,4,FALSE)</f>
        <v>Galathea assfish</v>
      </c>
      <c r="I948" s="194">
        <f ca="1">VLOOKUP(DNAEXT[[#This Row],[Sample ID]],'2.Tissue'!B:N,13,FALSE)</f>
        <v>0</v>
      </c>
      <c r="J948" s="45" t="s">
        <v>3451</v>
      </c>
      <c r="K948" s="173"/>
      <c r="L948" s="168" t="s">
        <v>4497</v>
      </c>
      <c r="M948" s="26" t="s">
        <v>3380</v>
      </c>
      <c r="N948" s="2">
        <v>35</v>
      </c>
      <c r="O948" s="170">
        <v>2.74</v>
      </c>
      <c r="P948" s="170">
        <v>32.1</v>
      </c>
      <c r="Q948" s="170">
        <v>2.2000000000000002</v>
      </c>
      <c r="R948" s="170">
        <v>0.78</v>
      </c>
      <c r="S948" s="43">
        <f ca="1">IF(P948="NA", "NA", IF(OR(O948="NA", P948=""), P948, O948/P948))</f>
        <v>8.5358255451713397E-2</v>
      </c>
      <c r="T948" s="27">
        <f ca="1">O948*N948</f>
        <v>95.9</v>
      </c>
      <c r="U948" s="171" t="s">
        <v>107</v>
      </c>
      <c r="V948" s="171" t="s">
        <v>107</v>
      </c>
      <c r="X948" s="2" t="str" cm="1">
        <f t="array" aca="1" ref="X948" ca="1">IF(B948="","",IF(MAX(IF(B:B=B948,C:C))=C948,"Y","N"))</f>
        <v>Y</v>
      </c>
      <c r="Y948" s="26"/>
      <c r="Z948" s="172" t="s">
        <v>4498</v>
      </c>
      <c r="AA948" s="26" t="s">
        <v>4499</v>
      </c>
    </row>
    <row r="949" spans="1:27" hidden="1" x14ac:dyDescent="0.25">
      <c r="A949" s="115">
        <f ca="1">INDEX('1.MetaData'!A:A, MATCH($E949, '1.MetaData'!$B:$B, 0))</f>
        <v>886</v>
      </c>
      <c r="B949" s="245" t="s">
        <v>4515</v>
      </c>
      <c r="C949" s="14">
        <v>1</v>
      </c>
      <c r="D949" s="14" t="s">
        <v>70</v>
      </c>
      <c r="E949" s="1" t="str">
        <f ca="1">VLOOKUP(B949,'2.Tissue'!$B:$D,2,FALSE)</f>
        <v>OG886</v>
      </c>
      <c r="F949" s="80" t="str">
        <f ca="1">IF(C949&gt;1,_xlfn.CONCAT(B949,"_D",C949),_xlfn.CONCAT(B949,"_D"))</f>
        <v>OG886O_D</v>
      </c>
      <c r="G949" s="58" t="str">
        <f ca="1">VLOOKUP($E949,'1.MetaData'!$B:$H,3,FALSE)</f>
        <v>Exocoetus volitans</v>
      </c>
      <c r="H949" s="58" t="str">
        <f ca="1">VLOOKUP($E949,'1.MetaData'!$B:$H,4,FALSE)</f>
        <v>blue flyingfish</v>
      </c>
      <c r="I949" s="194">
        <f ca="1">VLOOKUP(DNAEXT[[#This Row],[Sample ID]],'2.Tissue'!B:N,13,FALSE)</f>
        <v>0</v>
      </c>
      <c r="J949" s="45" t="s">
        <v>3451</v>
      </c>
      <c r="K949" s="173"/>
      <c r="L949" s="168" t="s">
        <v>4497</v>
      </c>
      <c r="M949" t="e">
        <f ca="1">VLOOKUP(L949, '1.MetaData'!K:AR, 2, FALSE)</f>
        <v>#N/A</v>
      </c>
      <c r="N949" s="2">
        <v>48</v>
      </c>
      <c r="O949" s="170">
        <v>6.82</v>
      </c>
      <c r="P949" s="170">
        <v>46.8</v>
      </c>
      <c r="Q949" s="170">
        <v>2.1</v>
      </c>
      <c r="R949" s="170">
        <v>1.17</v>
      </c>
      <c r="S949" s="43">
        <f ca="1">IF(P949="NA", "NA", IF(OR(O949="NA", P949=""), P949, O949/P949))</f>
        <v>0.14572649572649574</v>
      </c>
      <c r="T949" s="27">
        <f ca="1">O949*N949</f>
        <v>327.36</v>
      </c>
      <c r="U949" s="171" t="s">
        <v>107</v>
      </c>
      <c r="V949" s="171" t="s">
        <v>107</v>
      </c>
      <c r="X949" s="2" t="str" cm="1">
        <f t="array" aca="1" ref="X949" ca="1">IF(B949="","",IF(MAX(IF(B:B=B949,C:C))=C949,"Y","N"))</f>
        <v>Y</v>
      </c>
      <c r="Y949" s="26"/>
      <c r="Z949" s="172"/>
    </row>
    <row r="950" spans="1:27" hidden="1" x14ac:dyDescent="0.25">
      <c r="A950" s="115">
        <f ca="1">INDEX('1.MetaData'!A:A, MATCH($E950, '1.MetaData'!$B:$B, 0))</f>
        <v>887</v>
      </c>
      <c r="B950" s="245" t="s">
        <v>4516</v>
      </c>
      <c r="C950" s="14">
        <v>1</v>
      </c>
      <c r="D950" s="14" t="s">
        <v>70</v>
      </c>
      <c r="E950" s="1" t="str">
        <f ca="1">VLOOKUP(B950,'2.Tissue'!$B:$D,2,FALSE)</f>
        <v>OG887</v>
      </c>
      <c r="F950" s="80" t="str">
        <f ca="1">IF(C950&gt;1,_xlfn.CONCAT(B950,"_D",C950),_xlfn.CONCAT(B950,"_D"))</f>
        <v>OG887O_D</v>
      </c>
      <c r="G950" s="58" t="str">
        <f ca="1">VLOOKUP($E950,'1.MetaData'!$B:$H,3,FALSE)</f>
        <v>Typhlonus nasus</v>
      </c>
      <c r="H950" s="58" t="str">
        <f ca="1">VLOOKUP($E950,'1.MetaData'!$B:$H,4,FALSE)</f>
        <v>Faceless cusk</v>
      </c>
      <c r="I950" s="194">
        <f ca="1">VLOOKUP(DNAEXT[[#This Row],[Sample ID]],'2.Tissue'!B:N,13,FALSE)</f>
        <v>0</v>
      </c>
      <c r="J950" s="45" t="s">
        <v>3451</v>
      </c>
      <c r="K950" s="173"/>
      <c r="L950" s="168" t="s">
        <v>4497</v>
      </c>
      <c r="M950" s="26" t="s">
        <v>3380</v>
      </c>
      <c r="N950" s="2">
        <v>35</v>
      </c>
      <c r="O950" s="170">
        <v>2.78</v>
      </c>
      <c r="P950" s="170">
        <v>30</v>
      </c>
      <c r="Q950" s="170">
        <v>2.08</v>
      </c>
      <c r="R950" s="170">
        <v>0.97</v>
      </c>
      <c r="S950" s="43">
        <f ca="1">IF(P950="NA", "NA", IF(OR(O950="NA", P950=""), P950, O950/P950))</f>
        <v>9.2666666666666661E-2</v>
      </c>
      <c r="T950" s="27">
        <f ca="1">O950*N950</f>
        <v>97.3</v>
      </c>
      <c r="U950" s="171" t="s">
        <v>107</v>
      </c>
      <c r="V950" s="171" t="s">
        <v>107</v>
      </c>
      <c r="X950" s="2" t="str" cm="1">
        <f t="array" aca="1" ref="X950" ca="1">IF(B950="","",IF(MAX(IF(B:B=B950,C:C))=C950,"Y","N"))</f>
        <v>Y</v>
      </c>
      <c r="Y950" s="26"/>
      <c r="Z950" s="172" t="s">
        <v>4498</v>
      </c>
      <c r="AA950" s="26" t="s">
        <v>4499</v>
      </c>
    </row>
    <row r="951" spans="1:27" hidden="1" x14ac:dyDescent="0.25">
      <c r="A951" s="115">
        <f ca="1">INDEX('1.MetaData'!A:A, MATCH($E951, '1.MetaData'!$B:$B, 0))</f>
        <v>888</v>
      </c>
      <c r="B951" s="245" t="s">
        <v>4517</v>
      </c>
      <c r="C951" s="14">
        <v>1</v>
      </c>
      <c r="D951" s="14" t="s">
        <v>70</v>
      </c>
      <c r="E951" s="1" t="str">
        <f ca="1">VLOOKUP(B951,'2.Tissue'!$B:$D,2,FALSE)</f>
        <v>OG888</v>
      </c>
      <c r="F951" s="80" t="str">
        <f ca="1">IF(C951&gt;1,_xlfn.CONCAT(B951,"_D",C951),_xlfn.CONCAT(B951,"_D"))</f>
        <v>OG888O_D</v>
      </c>
      <c r="G951" s="58" t="str">
        <f ca="1">VLOOKUP($E951,'1.MetaData'!$B:$H,3,FALSE)</f>
        <v>Exocoetus volitans</v>
      </c>
      <c r="H951" s="58" t="str">
        <f ca="1">VLOOKUP($E951,'1.MetaData'!$B:$H,4,FALSE)</f>
        <v>blue flyingfish</v>
      </c>
      <c r="I951" s="194">
        <f ca="1">VLOOKUP(DNAEXT[[#This Row],[Sample ID]],'2.Tissue'!B:N,13,FALSE)</f>
        <v>0</v>
      </c>
      <c r="J951" s="45" t="s">
        <v>3451</v>
      </c>
      <c r="K951" s="173"/>
      <c r="L951" s="168" t="s">
        <v>4497</v>
      </c>
      <c r="M951" s="26" t="s">
        <v>3380</v>
      </c>
      <c r="N951" s="2">
        <v>35</v>
      </c>
      <c r="O951" s="170">
        <v>5</v>
      </c>
      <c r="P951" s="170">
        <v>25.2</v>
      </c>
      <c r="Q951" s="170">
        <v>1.99</v>
      </c>
      <c r="R951" s="170">
        <v>0.81</v>
      </c>
      <c r="S951" s="43">
        <f ca="1">IF(P951="NA", "NA", IF(OR(O951="NA", P951=""), P951, O951/P951))</f>
        <v>0.19841269841269843</v>
      </c>
      <c r="T951" s="27">
        <f ca="1">O951*N951</f>
        <v>175</v>
      </c>
      <c r="U951" s="171" t="s">
        <v>107</v>
      </c>
      <c r="V951" s="171" t="s">
        <v>107</v>
      </c>
      <c r="X951" s="2" t="str" cm="1">
        <f t="array" aca="1" ref="X951" ca="1">IF(B951="","",IF(MAX(IF(B:B=B951,C:C))=C951,"Y","N"))</f>
        <v>Y</v>
      </c>
      <c r="Y951" s="26"/>
      <c r="Z951" s="172" t="s">
        <v>4498</v>
      </c>
      <c r="AA951" s="26" t="s">
        <v>4499</v>
      </c>
    </row>
    <row r="952" spans="1:27" hidden="1" x14ac:dyDescent="0.25">
      <c r="A952" s="115">
        <f ca="1">INDEX('1.MetaData'!A:A, MATCH($E952, '1.MetaData'!$B:$B, 0))</f>
        <v>889</v>
      </c>
      <c r="B952" s="245" t="s">
        <v>4518</v>
      </c>
      <c r="C952" s="14">
        <v>1</v>
      </c>
      <c r="D952" s="14" t="s">
        <v>70</v>
      </c>
      <c r="E952" s="1" t="str">
        <f ca="1">VLOOKUP(B952,'2.Tissue'!$B:$D,2,FALSE)</f>
        <v>OG889</v>
      </c>
      <c r="F952" s="80" t="str">
        <f ca="1">IF(C952&gt;1,_xlfn.CONCAT(B952,"_D",C952),_xlfn.CONCAT(B952,"_D"))</f>
        <v>OG889O_D</v>
      </c>
      <c r="G952" s="58" t="str">
        <f ca="1">VLOOKUP($E952,'1.MetaData'!$B:$H,3,FALSE)</f>
        <v>Bassozetus sp. 2</v>
      </c>
      <c r="H952" s="58" t="str">
        <f ca="1">VLOOKUP($E952,'1.MetaData'!$B:$H,4,FALSE)</f>
        <v xml:space="preserve">cusk-eel </v>
      </c>
      <c r="I952" s="194">
        <f ca="1">VLOOKUP(DNAEXT[[#This Row],[Sample ID]],'2.Tissue'!B:N,13,FALSE)</f>
        <v>0</v>
      </c>
      <c r="J952" s="45" t="s">
        <v>3451</v>
      </c>
      <c r="K952" s="173"/>
      <c r="L952" s="168" t="s">
        <v>4497</v>
      </c>
      <c r="M952" s="26" t="s">
        <v>3380</v>
      </c>
      <c r="N952" s="2">
        <v>35</v>
      </c>
      <c r="O952" s="170">
        <v>1.73</v>
      </c>
      <c r="P952" s="170">
        <v>23</v>
      </c>
      <c r="Q952" s="170">
        <v>2.11</v>
      </c>
      <c r="R952" s="170">
        <v>0.88</v>
      </c>
      <c r="S952" s="43">
        <f ca="1">IF(P952="NA", "NA", IF(OR(O952="NA", P952=""), P952, O952/P952))</f>
        <v>7.5217391304347819E-2</v>
      </c>
      <c r="T952" s="27">
        <f ca="1">O952*N952</f>
        <v>60.55</v>
      </c>
      <c r="U952" s="171" t="s">
        <v>107</v>
      </c>
      <c r="V952" s="171" t="s">
        <v>107</v>
      </c>
      <c r="X952" s="2" t="str" cm="1">
        <f t="array" aca="1" ref="X952" ca="1">IF(B952="","",IF(MAX(IF(B:B=B952,C:C))=C952,"Y","N"))</f>
        <v>Y</v>
      </c>
      <c r="Y952" s="26"/>
      <c r="Z952" s="172" t="s">
        <v>4498</v>
      </c>
      <c r="AA952" s="26" t="s">
        <v>4499</v>
      </c>
    </row>
    <row r="953" spans="1:27" hidden="1" x14ac:dyDescent="0.25">
      <c r="A953" s="115">
        <f ca="1">INDEX('1.MetaData'!A:A, MATCH($E953, '1.MetaData'!$B:$B, 0))</f>
        <v>890</v>
      </c>
      <c r="B953" s="245" t="s">
        <v>4519</v>
      </c>
      <c r="C953" s="14">
        <v>1</v>
      </c>
      <c r="D953" s="14" t="s">
        <v>70</v>
      </c>
      <c r="E953" s="1" t="str">
        <f ca="1">VLOOKUP(B953,'2.Tissue'!$B:$D,2,FALSE)</f>
        <v>OG890</v>
      </c>
      <c r="F953" s="80" t="str">
        <f ca="1">IF(C953&gt;1,_xlfn.CONCAT(B953,"_D",C953),_xlfn.CONCAT(B953,"_D"))</f>
        <v>OG890O_D</v>
      </c>
      <c r="G953" s="58" t="str">
        <f ca="1">VLOOKUP($E953,'1.MetaData'!$B:$H,3,FALSE)</f>
        <v>Penopus sp</v>
      </c>
      <c r="H953" s="58" t="str">
        <f ca="1">VLOOKUP($E953,'1.MetaData'!$B:$H,4,FALSE)</f>
        <v xml:space="preserve">cusk-eel </v>
      </c>
      <c r="I953" s="194">
        <f ca="1">VLOOKUP(DNAEXT[[#This Row],[Sample ID]],'2.Tissue'!B:N,13,FALSE)</f>
        <v>0</v>
      </c>
      <c r="J953" s="45" t="s">
        <v>3451</v>
      </c>
      <c r="K953" s="173"/>
      <c r="L953" s="168" t="s">
        <v>4497</v>
      </c>
      <c r="M953" s="26" t="s">
        <v>3380</v>
      </c>
      <c r="N953" s="2">
        <v>35</v>
      </c>
      <c r="O953" s="170">
        <v>2.12</v>
      </c>
      <c r="P953" s="170">
        <v>30.2</v>
      </c>
      <c r="Q953" s="170">
        <v>2.12</v>
      </c>
      <c r="R953" s="170">
        <v>0.89</v>
      </c>
      <c r="S953" s="43">
        <f ca="1">IF(P953="NA", "NA", IF(OR(O953="NA", P953=""), P953, O953/P953))</f>
        <v>7.0198675496688748E-2</v>
      </c>
      <c r="T953" s="27">
        <f ca="1">O953*N953</f>
        <v>74.2</v>
      </c>
      <c r="U953" s="171" t="s">
        <v>107</v>
      </c>
      <c r="V953" s="171" t="s">
        <v>107</v>
      </c>
      <c r="X953" s="2" t="str" cm="1">
        <f t="array" aca="1" ref="X953" ca="1">IF(B953="","",IF(MAX(IF(B:B=B953,C:C))=C953,"Y","N"))</f>
        <v>Y</v>
      </c>
      <c r="Y953" s="26"/>
      <c r="Z953" s="172" t="s">
        <v>4498</v>
      </c>
      <c r="AA953" s="26" t="s">
        <v>4499</v>
      </c>
    </row>
    <row r="954" spans="1:27" hidden="1" x14ac:dyDescent="0.25">
      <c r="A954" s="115">
        <f ca="1">INDEX('1.MetaData'!A:A, MATCH($E954, '1.MetaData'!$B:$B, 0))</f>
        <v>891</v>
      </c>
      <c r="B954" s="245" t="s">
        <v>4520</v>
      </c>
      <c r="C954" s="14">
        <v>1</v>
      </c>
      <c r="D954" s="14" t="s">
        <v>70</v>
      </c>
      <c r="E954" s="1" t="str">
        <f ca="1">VLOOKUP(B954,'2.Tissue'!$B:$D,2,FALSE)</f>
        <v>OG891</v>
      </c>
      <c r="F954" s="80" t="str">
        <f ca="1">IF(C954&gt;1,_xlfn.CONCAT(B954,"_D",C954),_xlfn.CONCAT(B954,"_D"))</f>
        <v>OG891O_D</v>
      </c>
      <c r="G954" s="58" t="str">
        <f ca="1">VLOOKUP($E954,'1.MetaData'!$B:$H,3,FALSE)</f>
        <v>Ophidiidae larvae</v>
      </c>
      <c r="H954" s="58" t="str">
        <f ca="1">VLOOKUP($E954,'1.MetaData'!$B:$H,4,FALSE)</f>
        <v>cusk-eel larvae</v>
      </c>
      <c r="I954" s="194">
        <f ca="1">VLOOKUP(DNAEXT[[#This Row],[Sample ID]],'2.Tissue'!B:N,13,FALSE)</f>
        <v>0</v>
      </c>
      <c r="J954" s="45" t="s">
        <v>3451</v>
      </c>
      <c r="K954" s="173"/>
      <c r="L954" s="168" t="s">
        <v>4497</v>
      </c>
      <c r="M954" t="e">
        <f ca="1">VLOOKUP(L954, '1.MetaData'!K:AR, 2, FALSE)</f>
        <v>#N/A</v>
      </c>
      <c r="N954" s="2">
        <v>48</v>
      </c>
      <c r="O954" s="170">
        <v>11.7</v>
      </c>
      <c r="P954" s="170">
        <v>94.7</v>
      </c>
      <c r="Q954" s="170">
        <v>2.12</v>
      </c>
      <c r="R954" s="170">
        <v>1.43</v>
      </c>
      <c r="S954" s="43">
        <f ca="1">IF(P954="NA", "NA", IF(OR(O954="NA", P954=""), P954, O954/P954))</f>
        <v>0.12354804646251319</v>
      </c>
      <c r="T954" s="27">
        <f ca="1">O954*N954</f>
        <v>561.59999999999991</v>
      </c>
      <c r="U954" s="171" t="s">
        <v>107</v>
      </c>
      <c r="V954" s="171" t="s">
        <v>107</v>
      </c>
      <c r="X954" s="2" t="str" cm="1">
        <f t="array" aca="1" ref="X954" ca="1">IF(B954="","",IF(MAX(IF(B:B=B954,C:C))=C954,"Y","N"))</f>
        <v>Y</v>
      </c>
      <c r="Y954" s="26"/>
      <c r="Z954" s="172"/>
    </row>
    <row r="955" spans="1:27" hidden="1" x14ac:dyDescent="0.25">
      <c r="A955" s="115">
        <f ca="1">INDEX('1.MetaData'!A:A, MATCH($E955, '1.MetaData'!$B:$B, 0))</f>
        <v>892</v>
      </c>
      <c r="B955" s="245" t="s">
        <v>4521</v>
      </c>
      <c r="C955" s="14">
        <v>1</v>
      </c>
      <c r="D955" s="14" t="s">
        <v>70</v>
      </c>
      <c r="E955" s="1" t="str">
        <f ca="1">VLOOKUP(B955,'2.Tissue'!$B:$D,2,FALSE)</f>
        <v>OG892</v>
      </c>
      <c r="F955" s="80" t="str">
        <f ca="1">IF(C955&gt;1,_xlfn.CONCAT(B955,"_D",C955),_xlfn.CONCAT(B955,"_D"))</f>
        <v>OG892O_D</v>
      </c>
      <c r="G955" s="58" t="str">
        <f ca="1">VLOOKUP($E955,'1.MetaData'!$B:$H,3,FALSE)</f>
        <v>Bassozetus sp. 3</v>
      </c>
      <c r="H955" s="58" t="str">
        <f ca="1">VLOOKUP($E955,'1.MetaData'!$B:$H,4,FALSE)</f>
        <v xml:space="preserve">cusk-eel </v>
      </c>
      <c r="I955" s="194">
        <f ca="1">VLOOKUP(DNAEXT[[#This Row],[Sample ID]],'2.Tissue'!B:N,13,FALSE)</f>
        <v>0</v>
      </c>
      <c r="J955" s="45" t="s">
        <v>3451</v>
      </c>
      <c r="K955" s="173"/>
      <c r="L955" s="168" t="s">
        <v>4497</v>
      </c>
      <c r="M955" s="26" t="s">
        <v>3380</v>
      </c>
      <c r="N955" s="2">
        <v>35</v>
      </c>
      <c r="O955" s="170">
        <v>2.3199999999999998</v>
      </c>
      <c r="P955" s="170">
        <v>22.7</v>
      </c>
      <c r="Q955" s="170">
        <v>2.08</v>
      </c>
      <c r="R955" s="170">
        <v>0.6</v>
      </c>
      <c r="S955" s="43">
        <f ca="1">IF(P955="NA", "NA", IF(OR(O955="NA", P955=""), P955, O955/P955))</f>
        <v>0.10220264317180616</v>
      </c>
      <c r="T955" s="27">
        <f ca="1">O955*N955</f>
        <v>81.199999999999989</v>
      </c>
      <c r="U955" s="171" t="s">
        <v>107</v>
      </c>
      <c r="V955" s="171" t="s">
        <v>107</v>
      </c>
      <c r="X955" s="2" t="str" cm="1">
        <f t="array" aca="1" ref="X955" ca="1">IF(B955="","",IF(MAX(IF(B:B=B955,C:C))=C955,"Y","N"))</f>
        <v>Y</v>
      </c>
      <c r="Y955" s="26"/>
      <c r="Z955" s="172" t="s">
        <v>4498</v>
      </c>
      <c r="AA955" s="26" t="s">
        <v>4499</v>
      </c>
    </row>
    <row r="956" spans="1:27" hidden="1" x14ac:dyDescent="0.25">
      <c r="A956" s="115">
        <f ca="1">INDEX('1.MetaData'!A:A, MATCH($E956, '1.MetaData'!$B:$B, 0))</f>
        <v>893</v>
      </c>
      <c r="B956" s="245" t="s">
        <v>4522</v>
      </c>
      <c r="C956" s="14">
        <v>1</v>
      </c>
      <c r="D956" s="14" t="s">
        <v>70</v>
      </c>
      <c r="E956" s="1" t="str">
        <f ca="1">VLOOKUP(B956,'2.Tissue'!$B:$D,2,FALSE)</f>
        <v>OG893</v>
      </c>
      <c r="F956" s="80" t="str">
        <f ca="1">IF(C956&gt;1,_xlfn.CONCAT(B956,"_D",C956),_xlfn.CONCAT(B956,"_D"))</f>
        <v>OG893O_D</v>
      </c>
      <c r="G956" s="58" t="str">
        <f ca="1">VLOOKUP($E956,'1.MetaData'!$B:$H,3,FALSE)</f>
        <v>Leucicorus sp</v>
      </c>
      <c r="H956" s="58" t="str">
        <f ca="1">VLOOKUP($E956,'1.MetaData'!$B:$H,4,FALSE)</f>
        <v xml:space="preserve">cusk-eel </v>
      </c>
      <c r="I956" s="194">
        <f ca="1">VLOOKUP(DNAEXT[[#This Row],[Sample ID]],'2.Tissue'!B:N,13,FALSE)</f>
        <v>0</v>
      </c>
      <c r="J956" s="45" t="s">
        <v>3451</v>
      </c>
      <c r="K956" s="173"/>
      <c r="L956" s="168" t="s">
        <v>4497</v>
      </c>
      <c r="M956" s="26" t="s">
        <v>3380</v>
      </c>
      <c r="N956" s="2">
        <v>35</v>
      </c>
      <c r="O956" s="170">
        <v>0.44</v>
      </c>
      <c r="P956" s="170">
        <v>4.0999999999999996</v>
      </c>
      <c r="Q956" s="170">
        <v>1.64</v>
      </c>
      <c r="R956" s="170">
        <v>0.18</v>
      </c>
      <c r="S956" s="43">
        <f ca="1">IF(P956="NA", "NA", IF(OR(O956="NA", P956=""), P956, O956/P956))</f>
        <v>0.10731707317073172</v>
      </c>
      <c r="T956" s="27">
        <f ca="1">O956*N956</f>
        <v>15.4</v>
      </c>
      <c r="U956" s="171" t="s">
        <v>107</v>
      </c>
      <c r="V956" s="171" t="s">
        <v>107</v>
      </c>
      <c r="X956" s="2" t="str" cm="1">
        <f t="array" aca="1" ref="X956" ca="1">IF(B956="","",IF(MAX(IF(B:B=B956,C:C))=C956,"Y","N"))</f>
        <v>Y</v>
      </c>
      <c r="Y956" s="26"/>
      <c r="Z956" s="172" t="s">
        <v>4498</v>
      </c>
      <c r="AA956" s="26" t="s">
        <v>4499</v>
      </c>
    </row>
    <row r="957" spans="1:27" hidden="1" x14ac:dyDescent="0.25">
      <c r="A957" s="115">
        <f ca="1">INDEX('1.MetaData'!A:A, MATCH($E957, '1.MetaData'!$B:$B, 0))</f>
        <v>894</v>
      </c>
      <c r="B957" s="245" t="s">
        <v>4523</v>
      </c>
      <c r="C957" s="14">
        <v>1</v>
      </c>
      <c r="D957" s="14" t="s">
        <v>70</v>
      </c>
      <c r="E957" s="1" t="str">
        <f ca="1">VLOOKUP(B957,'2.Tissue'!$B:$D,2,FALSE)</f>
        <v>OG894</v>
      </c>
      <c r="F957" s="80" t="str">
        <f ca="1">IF(C957&gt;1,_xlfn.CONCAT(B957,"_D",C957),_xlfn.CONCAT(B957,"_D"))</f>
        <v>OG894O_D</v>
      </c>
      <c r="G957" s="58" t="str">
        <f ca="1">VLOOKUP($E957,'1.MetaData'!$B:$H,3,FALSE)</f>
        <v>Pachycara sp</v>
      </c>
      <c r="H957" s="58" t="str">
        <f ca="1">VLOOKUP($E957,'1.MetaData'!$B:$H,4,FALSE)</f>
        <v>Genus of eelpouts</v>
      </c>
      <c r="I957" s="194">
        <f ca="1">VLOOKUP(DNAEXT[[#This Row],[Sample ID]],'2.Tissue'!B:N,13,FALSE)</f>
        <v>0</v>
      </c>
      <c r="J957" s="45" t="s">
        <v>3451</v>
      </c>
      <c r="K957" s="173"/>
      <c r="L957" s="168" t="s">
        <v>4497</v>
      </c>
      <c r="M957" s="26" t="s">
        <v>3380</v>
      </c>
      <c r="N957" s="2">
        <v>35</v>
      </c>
      <c r="O957" s="170">
        <v>0.95799999999999996</v>
      </c>
      <c r="P957" s="170">
        <v>17.7</v>
      </c>
      <c r="Q957" s="170">
        <v>2.29</v>
      </c>
      <c r="R957" s="170">
        <v>0.64</v>
      </c>
      <c r="S957" s="43">
        <f ca="1">IF(P957="NA", "NA", IF(OR(O957="NA", P957=""), P957, O957/P957))</f>
        <v>5.4124293785310737E-2</v>
      </c>
      <c r="T957" s="27">
        <f ca="1">O957*N957</f>
        <v>33.53</v>
      </c>
      <c r="U957" s="171" t="s">
        <v>107</v>
      </c>
      <c r="V957" s="171" t="s">
        <v>107</v>
      </c>
      <c r="X957" s="2" t="str" cm="1">
        <f t="array" aca="1" ref="X957" ca="1">IF(B957="","",IF(MAX(IF(B:B=B957,C:C))=C957,"Y","N"))</f>
        <v>Y</v>
      </c>
      <c r="Y957" s="26"/>
      <c r="Z957" s="172" t="s">
        <v>4498</v>
      </c>
      <c r="AA957" s="26" t="s">
        <v>4499</v>
      </c>
    </row>
    <row r="958" spans="1:27" hidden="1" x14ac:dyDescent="0.25">
      <c r="A958" s="115">
        <f ca="1">INDEX('1.MetaData'!A:A, MATCH($E958, '1.MetaData'!$B:$B, 0))</f>
        <v>895</v>
      </c>
      <c r="B958" s="245" t="s">
        <v>4524</v>
      </c>
      <c r="C958" s="14">
        <v>1</v>
      </c>
      <c r="D958" s="14" t="s">
        <v>70</v>
      </c>
      <c r="E958" s="1" t="str">
        <f ca="1">VLOOKUP(B958,'2.Tissue'!$B:$D,2,FALSE)</f>
        <v>OG895</v>
      </c>
      <c r="F958" s="80" t="str">
        <f ca="1">IF(C958&gt;1,_xlfn.CONCAT(B958,"_D",C958),_xlfn.CONCAT(B958,"_D"))</f>
        <v>OG895O_D</v>
      </c>
      <c r="G958" s="58" t="str">
        <f ca="1">VLOOKUP($E958,'1.MetaData'!$B:$H,3,FALSE)</f>
        <v>Barathrites iris</v>
      </c>
      <c r="H958" s="58" t="str">
        <f ca="1">VLOOKUP($E958,'1.MetaData'!$B:$H,4,FALSE)</f>
        <v>Cusk-eel</v>
      </c>
      <c r="I958" s="194">
        <f ca="1">VLOOKUP(DNAEXT[[#This Row],[Sample ID]],'2.Tissue'!B:N,13,FALSE)</f>
        <v>0</v>
      </c>
      <c r="J958" s="45" t="s">
        <v>3451</v>
      </c>
      <c r="K958" s="173"/>
      <c r="L958" s="168" t="s">
        <v>4497</v>
      </c>
      <c r="M958" s="26" t="s">
        <v>3380</v>
      </c>
      <c r="N958" s="2">
        <v>35</v>
      </c>
      <c r="O958" s="170">
        <v>1.61</v>
      </c>
      <c r="P958" s="170">
        <v>12.7</v>
      </c>
      <c r="Q958" s="170">
        <v>2.2000000000000002</v>
      </c>
      <c r="R958" s="170">
        <v>0.46</v>
      </c>
      <c r="S958" s="43">
        <f ca="1">IF(P958="NA", "NA", IF(OR(O958="NA", P958=""), P958, O958/P958))</f>
        <v>0.12677165354330711</v>
      </c>
      <c r="T958" s="27">
        <f ca="1">O958*N958</f>
        <v>56.35</v>
      </c>
      <c r="U958" s="171" t="s">
        <v>107</v>
      </c>
      <c r="V958" s="171" t="s">
        <v>107</v>
      </c>
      <c r="X958" s="2" t="str" cm="1">
        <f t="array" aca="1" ref="X958" ca="1">IF(B958="","",IF(MAX(IF(B:B=B958,C:C))=C958,"Y","N"))</f>
        <v>Y</v>
      </c>
      <c r="Y958" s="26"/>
      <c r="Z958" s="172" t="s">
        <v>4498</v>
      </c>
      <c r="AA958" s="26" t="s">
        <v>4499</v>
      </c>
    </row>
    <row r="959" spans="1:27" hidden="1" x14ac:dyDescent="0.25">
      <c r="A959" s="115">
        <f ca="1">INDEX('1.MetaData'!A:A, MATCH($E959, '1.MetaData'!$B:$B, 0))</f>
        <v>896</v>
      </c>
      <c r="B959" s="245" t="s">
        <v>4525</v>
      </c>
      <c r="C959" s="14">
        <v>1</v>
      </c>
      <c r="D959" s="14" t="s">
        <v>70</v>
      </c>
      <c r="E959" s="1" t="str">
        <f ca="1">VLOOKUP(B959,'2.Tissue'!$B:$D,2,FALSE)</f>
        <v>OG896</v>
      </c>
      <c r="F959" s="80" t="str">
        <f ca="1">IF(C959&gt;1,_xlfn.CONCAT(B959,"_D",C959),_xlfn.CONCAT(B959,"_D"))</f>
        <v>OG896O_D</v>
      </c>
      <c r="G959" s="58" t="str">
        <f ca="1">VLOOKUP($E959,'1.MetaData'!$B:$H,3,FALSE)</f>
        <v>Barathrites iris</v>
      </c>
      <c r="H959" s="58" t="str">
        <f ca="1">VLOOKUP($E959,'1.MetaData'!$B:$H,4,FALSE)</f>
        <v>Cusk-eel</v>
      </c>
      <c r="I959" s="194">
        <f ca="1">VLOOKUP(DNAEXT[[#This Row],[Sample ID]],'2.Tissue'!B:N,13,FALSE)</f>
        <v>0</v>
      </c>
      <c r="J959" s="45" t="s">
        <v>3451</v>
      </c>
      <c r="K959" s="173"/>
      <c r="L959" s="168" t="s">
        <v>4497</v>
      </c>
      <c r="M959" s="26" t="s">
        <v>3380</v>
      </c>
      <c r="N959" s="2">
        <v>35</v>
      </c>
      <c r="O959" s="170">
        <v>5</v>
      </c>
      <c r="P959" s="170">
        <v>23.6</v>
      </c>
      <c r="Q959" s="170">
        <v>2.09</v>
      </c>
      <c r="R959" s="170">
        <v>0.76</v>
      </c>
      <c r="S959" s="43">
        <f ca="1">IF(P959="NA", "NA", IF(OR(O959="NA", P959=""), P959, O959/P959))</f>
        <v>0.21186440677966101</v>
      </c>
      <c r="T959" s="27">
        <f ca="1">O959*N959</f>
        <v>175</v>
      </c>
      <c r="U959" s="171" t="s">
        <v>107</v>
      </c>
      <c r="V959" s="171" t="s">
        <v>107</v>
      </c>
      <c r="X959" s="2" t="str" cm="1">
        <f t="array" aca="1" ref="X959" ca="1">IF(B959="","",IF(MAX(IF(B:B=B959,C:C))=C959,"Y","N"))</f>
        <v>Y</v>
      </c>
      <c r="Y959" s="26"/>
      <c r="Z959" s="172" t="s">
        <v>4498</v>
      </c>
      <c r="AA959" s="26" t="s">
        <v>4499</v>
      </c>
    </row>
    <row r="960" spans="1:27" hidden="1" x14ac:dyDescent="0.25">
      <c r="A960" s="115">
        <f ca="1">INDEX('1.MetaData'!A:A, MATCH($E960, '1.MetaData'!$B:$B, 0))</f>
        <v>897</v>
      </c>
      <c r="B960" s="245" t="s">
        <v>4526</v>
      </c>
      <c r="C960" s="14">
        <v>1</v>
      </c>
      <c r="D960" s="14" t="s">
        <v>70</v>
      </c>
      <c r="E960" s="1" t="str">
        <f ca="1">VLOOKUP(B960,'2.Tissue'!$B:$D,2,FALSE)</f>
        <v>OG897</v>
      </c>
      <c r="F960" s="80" t="str">
        <f ca="1">IF(C960&gt;1,_xlfn.CONCAT(B960,"_D",C960),_xlfn.CONCAT(B960,"_D"))</f>
        <v>OG897O_D</v>
      </c>
      <c r="G960" s="58" t="str">
        <f ca="1">VLOOKUP($E960,'1.MetaData'!$B:$H,3,FALSE)</f>
        <v>Barathrites iris</v>
      </c>
      <c r="H960" s="58" t="str">
        <f ca="1">VLOOKUP($E960,'1.MetaData'!$B:$H,4,FALSE)</f>
        <v>Cusk-eel</v>
      </c>
      <c r="I960" s="194">
        <f ca="1">VLOOKUP(DNAEXT[[#This Row],[Sample ID]],'2.Tissue'!B:N,13,FALSE)</f>
        <v>0</v>
      </c>
      <c r="J960" s="45" t="s">
        <v>3451</v>
      </c>
      <c r="K960" s="173"/>
      <c r="L960" s="168" t="s">
        <v>4497</v>
      </c>
      <c r="M960" s="26" t="s">
        <v>3380</v>
      </c>
      <c r="N960" s="2">
        <v>35</v>
      </c>
      <c r="O960" s="170">
        <v>2.1</v>
      </c>
      <c r="P960" s="170">
        <v>8.5</v>
      </c>
      <c r="Q960" s="170">
        <v>2.04</v>
      </c>
      <c r="R960" s="170">
        <v>0.36</v>
      </c>
      <c r="S960" s="43">
        <f ca="1">IF(P960="NA", "NA", IF(OR(O960="NA", P960=""), P960, O960/P960))</f>
        <v>0.24705882352941178</v>
      </c>
      <c r="T960" s="27">
        <f ca="1">O960*N960</f>
        <v>73.5</v>
      </c>
      <c r="U960" s="171" t="s">
        <v>107</v>
      </c>
      <c r="V960" s="171" t="s">
        <v>107</v>
      </c>
      <c r="X960" s="2" t="str" cm="1">
        <f t="array" aca="1" ref="X960" ca="1">IF(B960="","",IF(MAX(IF(B:B=B960,C:C))=C960,"Y","N"))</f>
        <v>Y</v>
      </c>
      <c r="Y960" s="26"/>
      <c r="Z960" s="172" t="s">
        <v>4498</v>
      </c>
      <c r="AA960" s="26" t="s">
        <v>4499</v>
      </c>
    </row>
    <row r="961" spans="1:27" hidden="1" x14ac:dyDescent="0.25">
      <c r="A961" s="115">
        <f ca="1">INDEX('1.MetaData'!A:A, MATCH($E961, '1.MetaData'!$B:$B, 0))</f>
        <v>898</v>
      </c>
      <c r="B961" s="245" t="s">
        <v>4527</v>
      </c>
      <c r="C961" s="14">
        <v>1</v>
      </c>
      <c r="D961" s="14" t="s">
        <v>70</v>
      </c>
      <c r="E961" s="1" t="str">
        <f ca="1">VLOOKUP(B961,'2.Tissue'!$B:$D,2,FALSE)</f>
        <v>OG898</v>
      </c>
      <c r="F961" s="80" t="str">
        <f ca="1">IF(C961&gt;1,_xlfn.CONCAT(B961,"_D",C961),_xlfn.CONCAT(B961,"_D"))</f>
        <v>OG898O_D</v>
      </c>
      <c r="G961" s="58" t="str">
        <f ca="1">VLOOKUP($E961,'1.MetaData'!$B:$H,3,FALSE)</f>
        <v>Barathrites iris</v>
      </c>
      <c r="H961" s="58" t="str">
        <f ca="1">VLOOKUP($E961,'1.MetaData'!$B:$H,4,FALSE)</f>
        <v>Cusk-eel</v>
      </c>
      <c r="I961" s="194">
        <f ca="1">VLOOKUP(DNAEXT[[#This Row],[Sample ID]],'2.Tissue'!B:N,13,FALSE)</f>
        <v>0</v>
      </c>
      <c r="J961" s="45" t="s">
        <v>3451</v>
      </c>
      <c r="K961" s="173"/>
      <c r="L961" s="168" t="s">
        <v>4497</v>
      </c>
      <c r="M961" s="26" t="s">
        <v>3380</v>
      </c>
      <c r="N961" s="2">
        <v>35</v>
      </c>
      <c r="O961" s="170">
        <v>1.72</v>
      </c>
      <c r="P961" s="170">
        <v>19.5</v>
      </c>
      <c r="Q961" s="170">
        <v>2.12</v>
      </c>
      <c r="R961" s="170">
        <v>0.61</v>
      </c>
      <c r="S961" s="43">
        <f ca="1">IF(P961="NA", "NA", IF(OR(O961="NA", P961=""), P961, O961/P961))</f>
        <v>8.82051282051282E-2</v>
      </c>
      <c r="T961" s="27">
        <f ca="1">O961*N961</f>
        <v>60.199999999999996</v>
      </c>
      <c r="U961" s="171" t="s">
        <v>107</v>
      </c>
      <c r="V961" s="171" t="s">
        <v>107</v>
      </c>
      <c r="X961" s="2" t="str" cm="1">
        <f t="array" aca="1" ref="X961" ca="1">IF(B961="","",IF(MAX(IF(B:B=B961,C:C))=C961,"Y","N"))</f>
        <v>Y</v>
      </c>
      <c r="Y961" s="26"/>
      <c r="Z961" s="172" t="s">
        <v>4498</v>
      </c>
      <c r="AA961" s="26" t="s">
        <v>4499</v>
      </c>
    </row>
    <row r="962" spans="1:27" hidden="1" x14ac:dyDescent="0.25">
      <c r="A962" s="115">
        <f ca="1">INDEX('1.MetaData'!A:A, MATCH($E962, '1.MetaData'!$B:$B, 0))</f>
        <v>899</v>
      </c>
      <c r="B962" s="245" t="s">
        <v>4528</v>
      </c>
      <c r="C962" s="14">
        <v>1</v>
      </c>
      <c r="D962" s="14" t="s">
        <v>70</v>
      </c>
      <c r="E962" s="1" t="str">
        <f ca="1">VLOOKUP(B962,'2.Tissue'!$B:$D,2,FALSE)</f>
        <v>OG899</v>
      </c>
      <c r="F962" s="80" t="str">
        <f ca="1">IF(C962&gt;1,_xlfn.CONCAT(B962,"_D",C962),_xlfn.CONCAT(B962,"_D"))</f>
        <v>OG899O_D</v>
      </c>
      <c r="G962" s="58" t="str">
        <f ca="1">VLOOKUP($E962,'1.MetaData'!$B:$H,3,FALSE)</f>
        <v>Pachycara sp</v>
      </c>
      <c r="H962" s="58" t="str">
        <f ca="1">VLOOKUP($E962,'1.MetaData'!$B:$H,4,FALSE)</f>
        <v>Genus of eelpouts</v>
      </c>
      <c r="I962" s="194">
        <f ca="1">VLOOKUP(DNAEXT[[#This Row],[Sample ID]],'2.Tissue'!B:N,13,FALSE)</f>
        <v>0</v>
      </c>
      <c r="J962" s="45" t="s">
        <v>3451</v>
      </c>
      <c r="K962" s="173"/>
      <c r="L962" s="168" t="s">
        <v>4497</v>
      </c>
      <c r="M962" s="26" t="s">
        <v>3380</v>
      </c>
      <c r="N962" s="2">
        <v>35</v>
      </c>
      <c r="O962" s="170">
        <v>1.02</v>
      </c>
      <c r="P962" s="170">
        <v>19.399999999999999</v>
      </c>
      <c r="Q962" s="170">
        <v>2.0299999999999998</v>
      </c>
      <c r="R962" s="170">
        <v>0.66</v>
      </c>
      <c r="S962" s="43">
        <f ca="1">IF(P962="NA", "NA", IF(OR(O962="NA", P962=""), P962, O962/P962))</f>
        <v>5.2577319587628873E-2</v>
      </c>
      <c r="T962" s="27">
        <f ca="1">O962*N962</f>
        <v>35.700000000000003</v>
      </c>
      <c r="U962" s="171" t="s">
        <v>107</v>
      </c>
      <c r="V962" s="171" t="s">
        <v>107</v>
      </c>
      <c r="X962" s="2" t="str" cm="1">
        <f t="array" aca="1" ref="X962" ca="1">IF(B962="","",IF(MAX(IF(B:B=B962,C:C))=C962,"Y","N"))</f>
        <v>Y</v>
      </c>
      <c r="Y962" s="26"/>
      <c r="Z962" s="172" t="s">
        <v>4498</v>
      </c>
      <c r="AA962" s="26" t="s">
        <v>4499</v>
      </c>
    </row>
    <row r="963" spans="1:27" hidden="1" x14ac:dyDescent="0.25">
      <c r="A963" s="115">
        <f ca="1">INDEX('1.MetaData'!A:A, MATCH($E963, '1.MetaData'!$B:$B, 0))</f>
        <v>900</v>
      </c>
      <c r="B963" s="245" t="s">
        <v>4529</v>
      </c>
      <c r="C963" s="14">
        <v>1</v>
      </c>
      <c r="D963" s="14" t="s">
        <v>70</v>
      </c>
      <c r="E963" s="1" t="str">
        <f ca="1">VLOOKUP(B963,'2.Tissue'!$B:$D,2,FALSE)</f>
        <v>OG900</v>
      </c>
      <c r="F963" s="80" t="str">
        <f ca="1">IF(C963&gt;1,_xlfn.CONCAT(B963,"_D",C963),_xlfn.CONCAT(B963,"_D"))</f>
        <v>OG900O_D</v>
      </c>
      <c r="G963" s="58" t="str">
        <f ca="1">VLOOKUP($E963,'1.MetaData'!$B:$H,3,FALSE)</f>
        <v>Seleniolycus sp</v>
      </c>
      <c r="H963" s="58" t="str">
        <f ca="1">VLOOKUP($E963,'1.MetaData'!$B:$H,4,FALSE)</f>
        <v>Genus of eelpouts</v>
      </c>
      <c r="I963" s="194">
        <f ca="1">VLOOKUP(DNAEXT[[#This Row],[Sample ID]],'2.Tissue'!B:N,13,FALSE)</f>
        <v>0</v>
      </c>
      <c r="J963" s="45" t="s">
        <v>3451</v>
      </c>
      <c r="K963" s="173"/>
      <c r="L963" s="168" t="s">
        <v>4497</v>
      </c>
      <c r="M963" s="26" t="s">
        <v>3380</v>
      </c>
      <c r="N963" s="2">
        <v>35</v>
      </c>
      <c r="O963" s="170">
        <v>3.2</v>
      </c>
      <c r="P963" s="170">
        <v>43.4</v>
      </c>
      <c r="Q963" s="170">
        <v>2.2200000000000002</v>
      </c>
      <c r="R963" s="170">
        <v>0.89</v>
      </c>
      <c r="S963" s="43">
        <f ca="1">IF(P963="NA", "NA", IF(OR(O963="NA", P963=""), P963, O963/P963))</f>
        <v>7.3732718894009217E-2</v>
      </c>
      <c r="T963" s="27">
        <f ca="1">O963*N963</f>
        <v>112</v>
      </c>
      <c r="U963" s="171" t="s">
        <v>107</v>
      </c>
      <c r="V963" s="171" t="s">
        <v>107</v>
      </c>
      <c r="X963" s="2" t="str" cm="1">
        <f t="array" aca="1" ref="X963" ca="1">IF(B963="","",IF(MAX(IF(B:B=B963,C:C))=C963,"Y","N"))</f>
        <v>Y</v>
      </c>
      <c r="Y963" s="26"/>
      <c r="Z963" s="172" t="s">
        <v>4498</v>
      </c>
      <c r="AA963" s="26" t="s">
        <v>4499</v>
      </c>
    </row>
    <row r="964" spans="1:27" hidden="1" x14ac:dyDescent="0.25">
      <c r="A964" s="115">
        <f ca="1">INDEX('1.MetaData'!A:A, MATCH($E964, '1.MetaData'!$B:$B, 0))</f>
        <v>901</v>
      </c>
      <c r="B964" s="245" t="s">
        <v>4530</v>
      </c>
      <c r="C964" s="14">
        <v>1</v>
      </c>
      <c r="D964" s="14" t="s">
        <v>70</v>
      </c>
      <c r="E964" s="1" t="str">
        <f ca="1">VLOOKUP(B964,'2.Tissue'!$B:$D,2,FALSE)</f>
        <v>OG901</v>
      </c>
      <c r="F964" s="80" t="str">
        <f ca="1">IF(C964&gt;1,_xlfn.CONCAT(B964,"_D",C964),_xlfn.CONCAT(B964,"_D"))</f>
        <v>OG901O_D</v>
      </c>
      <c r="G964" s="58" t="str">
        <f ca="1">VLOOKUP($E964,'1.MetaData'!$B:$H,3,FALSE)</f>
        <v>Seleniolycus sp</v>
      </c>
      <c r="H964" s="58" t="str">
        <f ca="1">VLOOKUP($E964,'1.MetaData'!$B:$H,4,FALSE)</f>
        <v>Genus of eelpouts</v>
      </c>
      <c r="I964" s="194">
        <f ca="1">VLOOKUP(DNAEXT[[#This Row],[Sample ID]],'2.Tissue'!B:N,13,FALSE)</f>
        <v>0</v>
      </c>
      <c r="J964" s="45" t="s">
        <v>3451</v>
      </c>
      <c r="K964" s="173"/>
      <c r="L964" s="168" t="s">
        <v>4497</v>
      </c>
      <c r="M964" t="e">
        <f ca="1">VLOOKUP(L964, '1.MetaData'!K:AR, 2, FALSE)</f>
        <v>#N/A</v>
      </c>
      <c r="N964" s="2">
        <v>47</v>
      </c>
      <c r="O964" s="170">
        <v>14.2</v>
      </c>
      <c r="P964" s="170">
        <v>122.9</v>
      </c>
      <c r="Q964" s="170">
        <v>2.09</v>
      </c>
      <c r="R964" s="170">
        <v>1.65</v>
      </c>
      <c r="S964" s="43">
        <f ca="1">IF(P964="NA", "NA", IF(OR(O964="NA", P964=""), P964, O964/P964))</f>
        <v>0.11554109031733115</v>
      </c>
      <c r="T964" s="27">
        <f ca="1">O964*N964</f>
        <v>667.4</v>
      </c>
      <c r="U964" s="171" t="s">
        <v>107</v>
      </c>
      <c r="V964" s="171" t="s">
        <v>107</v>
      </c>
      <c r="X964" s="2" t="str" cm="1">
        <f t="array" aca="1" ref="X964" ca="1">IF(B964="","",IF(MAX(IF(B:B=B964,C:C))=C964,"Y","N"))</f>
        <v>Y</v>
      </c>
      <c r="Y964" s="26"/>
      <c r="Z964" s="172"/>
    </row>
    <row r="965" spans="1:27" hidden="1" x14ac:dyDescent="0.25">
      <c r="A965" s="115">
        <f ca="1">INDEX('1.MetaData'!A:A, MATCH($E965, '1.MetaData'!$B:$B, 0))</f>
        <v>902</v>
      </c>
      <c r="B965" s="245" t="s">
        <v>4531</v>
      </c>
      <c r="C965" s="14">
        <v>1</v>
      </c>
      <c r="D965" s="14" t="s">
        <v>70</v>
      </c>
      <c r="E965" s="1" t="str">
        <f ca="1">VLOOKUP(B965,'2.Tissue'!$B:$D,2,FALSE)</f>
        <v>OG902</v>
      </c>
      <c r="F965" s="80" t="str">
        <f ca="1">IF(C965&gt;1,_xlfn.CONCAT(B965,"_D",C965),_xlfn.CONCAT(B965,"_D"))</f>
        <v>OG902O_D</v>
      </c>
      <c r="G965" s="58" t="str">
        <f ca="1">VLOOKUP($E965,'1.MetaData'!$B:$H,3,FALSE)</f>
        <v>Seleniolycus sp</v>
      </c>
      <c r="H965" s="58" t="str">
        <f ca="1">VLOOKUP($E965,'1.MetaData'!$B:$H,4,FALSE)</f>
        <v>Genus of eelpouts</v>
      </c>
      <c r="I965" s="194">
        <f ca="1">VLOOKUP(DNAEXT[[#This Row],[Sample ID]],'2.Tissue'!B:N,13,FALSE)</f>
        <v>0</v>
      </c>
      <c r="J965" s="45" t="s">
        <v>3451</v>
      </c>
      <c r="K965" s="173"/>
      <c r="L965" s="168" t="s">
        <v>4497</v>
      </c>
      <c r="M965" t="e">
        <f ca="1">VLOOKUP(L965, '1.MetaData'!K:AR, 2, FALSE)</f>
        <v>#N/A</v>
      </c>
      <c r="N965" s="2">
        <v>65</v>
      </c>
      <c r="O965" s="170">
        <v>10.4</v>
      </c>
      <c r="P965" s="170">
        <v>154.80000000000001</v>
      </c>
      <c r="Q965" s="170">
        <v>2.13</v>
      </c>
      <c r="R965" s="170">
        <v>1.72</v>
      </c>
      <c r="S965" s="43">
        <f ca="1">IF(P965="NA", "NA", IF(OR(O965="NA", P965=""), P965, O965/P965))</f>
        <v>6.7183462532299745E-2</v>
      </c>
      <c r="T965" s="27">
        <f ca="1">O965*N965</f>
        <v>676</v>
      </c>
      <c r="U965" s="171" t="s">
        <v>107</v>
      </c>
      <c r="V965" s="171" t="s">
        <v>107</v>
      </c>
      <c r="X965" s="2" t="str" cm="1">
        <f t="array" aca="1" ref="X965" ca="1">IF(B965="","",IF(MAX(IF(B:B=B965,C:C))=C965,"Y","N"))</f>
        <v>Y</v>
      </c>
      <c r="Y965" s="26"/>
      <c r="Z965" s="172"/>
    </row>
    <row r="966" spans="1:27" hidden="1" x14ac:dyDescent="0.25">
      <c r="A966" s="115">
        <f ca="1">INDEX('1.MetaData'!A:A, MATCH($E966, '1.MetaData'!$B:$B, 0))</f>
        <v>903</v>
      </c>
      <c r="B966" s="245" t="s">
        <v>4532</v>
      </c>
      <c r="C966" s="14">
        <v>1</v>
      </c>
      <c r="D966" s="14" t="s">
        <v>70</v>
      </c>
      <c r="E966" s="1" t="str">
        <f ca="1">VLOOKUP(B966,'2.Tissue'!$B:$D,2,FALSE)</f>
        <v>OG903</v>
      </c>
      <c r="F966" s="80" t="str">
        <f ca="1">IF(C966&gt;1,_xlfn.CONCAT(B966,"_D",C966),_xlfn.CONCAT(B966,"_D"))</f>
        <v>OG903O_D</v>
      </c>
      <c r="G966" s="58" t="str">
        <f ca="1">VLOOKUP($E966,'1.MetaData'!$B:$H,3,FALSE)</f>
        <v>Pachycara sp</v>
      </c>
      <c r="H966" s="58" t="str">
        <f ca="1">VLOOKUP($E966,'1.MetaData'!$B:$H,4,FALSE)</f>
        <v>Genus of eelpouts</v>
      </c>
      <c r="I966" s="194">
        <f ca="1">VLOOKUP(DNAEXT[[#This Row],[Sample ID]],'2.Tissue'!B:N,13,FALSE)</f>
        <v>0</v>
      </c>
      <c r="J966" s="45" t="s">
        <v>3451</v>
      </c>
      <c r="K966" s="173"/>
      <c r="L966" s="168" t="s">
        <v>4497</v>
      </c>
      <c r="M966" t="e">
        <f ca="1">VLOOKUP(L966, '1.MetaData'!K:AR, 2, FALSE)</f>
        <v>#N/A</v>
      </c>
      <c r="N966" s="2">
        <v>47</v>
      </c>
      <c r="O966" s="170">
        <v>13.6</v>
      </c>
      <c r="P966" s="170">
        <v>53.9</v>
      </c>
      <c r="Q966" s="170">
        <v>2.08</v>
      </c>
      <c r="R966" s="170">
        <v>1.23</v>
      </c>
      <c r="S966" s="43">
        <f ca="1">IF(P966="NA", "NA", IF(OR(O966="NA", P966=""), P966, O966/P966))</f>
        <v>0.25231910946196662</v>
      </c>
      <c r="T966" s="27">
        <f ca="1">O966*N966</f>
        <v>639.19999999999993</v>
      </c>
      <c r="U966" s="171" t="s">
        <v>107</v>
      </c>
      <c r="V966" s="171" t="s">
        <v>107</v>
      </c>
      <c r="X966" s="2" t="str" cm="1">
        <f t="array" aca="1" ref="X966" ca="1">IF(B966="","",IF(MAX(IF(B:B=B966,C:C))=C966,"Y","N"))</f>
        <v>Y</v>
      </c>
      <c r="Y966" s="26"/>
      <c r="Z966" s="172"/>
    </row>
    <row r="967" spans="1:27" hidden="1" x14ac:dyDescent="0.25">
      <c r="A967" s="115">
        <f ca="1">INDEX('1.MetaData'!A:A, MATCH($E967, '1.MetaData'!$B:$B, 0))</f>
        <v>904</v>
      </c>
      <c r="B967" s="245" t="s">
        <v>4533</v>
      </c>
      <c r="C967" s="14">
        <v>1</v>
      </c>
      <c r="D967" s="14" t="s">
        <v>70</v>
      </c>
      <c r="E967" s="1" t="str">
        <f ca="1">VLOOKUP(B967,'2.Tissue'!$B:$D,2,FALSE)</f>
        <v>OG904</v>
      </c>
      <c r="F967" s="80" t="str">
        <f ca="1">IF(C967&gt;1,_xlfn.CONCAT(B967,"_D",C967),_xlfn.CONCAT(B967,"_D"))</f>
        <v>OG904O_D</v>
      </c>
      <c r="G967" s="58" t="str">
        <f ca="1">VLOOKUP($E967,'1.MetaData'!$B:$H,3,FALSE)</f>
        <v>Acanthonus armatus</v>
      </c>
      <c r="H967" s="58" t="str">
        <f ca="1">VLOOKUP($E967,'1.MetaData'!$B:$H,4,FALSE)</f>
        <v>Bony-eared assfish</v>
      </c>
      <c r="I967" s="194">
        <f ca="1">VLOOKUP(DNAEXT[[#This Row],[Sample ID]],'2.Tissue'!B:N,13,FALSE)</f>
        <v>0</v>
      </c>
      <c r="J967" s="45" t="s">
        <v>3451</v>
      </c>
      <c r="K967" s="173"/>
      <c r="L967" s="168" t="s">
        <v>4497</v>
      </c>
      <c r="M967" s="26" t="s">
        <v>3380</v>
      </c>
      <c r="N967" s="2">
        <v>35</v>
      </c>
      <c r="O967" s="170">
        <v>0.24</v>
      </c>
      <c r="P967" s="170">
        <v>2</v>
      </c>
      <c r="Q967" s="170">
        <v>1.95</v>
      </c>
      <c r="R967" s="170">
        <v>0.06</v>
      </c>
      <c r="S967" s="43">
        <f ca="1">IF(P967="NA", "NA", IF(OR(O967="NA", P967=""), P967, O967/P967))</f>
        <v>0.12</v>
      </c>
      <c r="T967" s="27">
        <f ca="1">O967*N967</f>
        <v>8.4</v>
      </c>
      <c r="U967" s="171" t="s">
        <v>107</v>
      </c>
      <c r="V967" s="171" t="s">
        <v>107</v>
      </c>
      <c r="X967" s="2" t="str" cm="1">
        <f t="array" aca="1" ref="X967" ca="1">IF(B967="","",IF(MAX(IF(B:B=B967,C:C))=C967,"Y","N"))</f>
        <v>Y</v>
      </c>
      <c r="Y967" s="26"/>
      <c r="Z967" s="172" t="s">
        <v>4498</v>
      </c>
      <c r="AA967" s="26" t="s">
        <v>4499</v>
      </c>
    </row>
    <row r="968" spans="1:27" hidden="1" x14ac:dyDescent="0.25">
      <c r="A968" s="115">
        <f ca="1">INDEX('1.MetaData'!A:A, MATCH($E968, '1.MetaData'!$B:$B, 0))</f>
        <v>905</v>
      </c>
      <c r="B968" s="245" t="s">
        <v>4534</v>
      </c>
      <c r="C968" s="14">
        <v>1</v>
      </c>
      <c r="D968" s="14" t="s">
        <v>70</v>
      </c>
      <c r="E968" s="1" t="str">
        <f ca="1">VLOOKUP(B968,'2.Tissue'!$B:$D,2,FALSE)</f>
        <v>OG905</v>
      </c>
      <c r="F968" s="80" t="str">
        <f ca="1">IF(C968&gt;1,_xlfn.CONCAT(B968,"_D",C968),_xlfn.CONCAT(B968,"_D"))</f>
        <v>OG905O_D</v>
      </c>
      <c r="G968" s="58" t="str">
        <f ca="1">VLOOKUP($E968,'1.MetaData'!$B:$H,3,FALSE)</f>
        <v>Coryphaenoides rudis</v>
      </c>
      <c r="H968" s="58" t="str">
        <f ca="1">VLOOKUP($E968,'1.MetaData'!$B:$H,4,FALSE)</f>
        <v>Rudis rattail</v>
      </c>
      <c r="I968" s="194">
        <f ca="1">VLOOKUP(DNAEXT[[#This Row],[Sample ID]],'2.Tissue'!B:N,13,FALSE)</f>
        <v>0</v>
      </c>
      <c r="J968" s="45" t="s">
        <v>3451</v>
      </c>
      <c r="K968" s="173"/>
      <c r="L968" s="168" t="s">
        <v>4497</v>
      </c>
      <c r="M968" s="26" t="s">
        <v>3380</v>
      </c>
      <c r="N968" s="2">
        <v>35</v>
      </c>
      <c r="O968" s="170">
        <v>5</v>
      </c>
      <c r="P968" s="170">
        <v>25.9</v>
      </c>
      <c r="Q968" s="170">
        <v>2.2200000000000002</v>
      </c>
      <c r="R968" s="170">
        <v>0.64</v>
      </c>
      <c r="S968" s="43">
        <f ca="1">IF(P968="NA", "NA", IF(OR(O968="NA", P968=""), P968, O968/P968))</f>
        <v>0.19305019305019305</v>
      </c>
      <c r="T968" s="27">
        <f ca="1">O968*N968</f>
        <v>175</v>
      </c>
      <c r="U968" s="171" t="s">
        <v>107</v>
      </c>
      <c r="V968" s="171" t="s">
        <v>107</v>
      </c>
      <c r="X968" s="2" t="str" cm="1">
        <f t="array" aca="1" ref="X968" ca="1">IF(B968="","",IF(MAX(IF(B:B=B968,C:C))=C968,"Y","N"))</f>
        <v>Y</v>
      </c>
      <c r="Y968" s="26"/>
      <c r="Z968" s="172" t="s">
        <v>4498</v>
      </c>
      <c r="AA968" s="26" t="s">
        <v>4499</v>
      </c>
    </row>
    <row r="969" spans="1:27" x14ac:dyDescent="0.25">
      <c r="A969" s="115">
        <f ca="1">INDEX('1.MetaData'!A:A, MATCH($E969, '1.MetaData'!$B:$B, 0))</f>
        <v>866</v>
      </c>
      <c r="B969" s="245" t="s">
        <v>4584</v>
      </c>
      <c r="C969" s="14">
        <v>1</v>
      </c>
      <c r="D969" s="14" t="s">
        <v>70</v>
      </c>
      <c r="E969" s="1" t="str">
        <f ca="1">VLOOKUP(B969,'2.Tissue'!$B:$D,2,FALSE)</f>
        <v>OG866</v>
      </c>
      <c r="F969" s="80" t="str">
        <f ca="1">IF(C969&gt;1,_xlfn.CONCAT(B969,"_D",C969),_xlfn.CONCAT(B969,"_D"))</f>
        <v>OG866G_D</v>
      </c>
      <c r="G969" s="58" t="str">
        <f ca="1">VLOOKUP($E969,'1.MetaData'!$B:$H,3,FALSE)</f>
        <v>Pachycara sp.</v>
      </c>
      <c r="H969" s="58" t="str">
        <f ca="1">VLOOKUP($E969,'1.MetaData'!$B:$H,4,FALSE)</f>
        <v>Eelpout</v>
      </c>
      <c r="I969" s="194">
        <f ca="1">VLOOKUP(DNAEXT[[#This Row],[Sample ID]],'2.Tissue'!B:N,13,FALSE)</f>
        <v>0</v>
      </c>
      <c r="J969" s="45" t="s">
        <v>3366</v>
      </c>
      <c r="K969" s="173">
        <v>45579</v>
      </c>
      <c r="L969" s="168" t="s">
        <v>3548</v>
      </c>
      <c r="M969" s="26" t="s">
        <v>3380</v>
      </c>
      <c r="N969" s="169">
        <v>60</v>
      </c>
      <c r="O969" s="170">
        <v>183</v>
      </c>
      <c r="P969" s="170">
        <v>223.4</v>
      </c>
      <c r="Q969" s="170">
        <v>1.89</v>
      </c>
      <c r="R969" s="170">
        <v>2.4500000000000002</v>
      </c>
      <c r="S969" s="43">
        <f ca="1">IF(P969="NA", "NA", IF(OR(O969="NA", P969=""), P969, O969/P969))</f>
        <v>0.81915846016114591</v>
      </c>
      <c r="T969" s="27">
        <f ca="1">O969*N969</f>
        <v>10980</v>
      </c>
      <c r="U969" s="171" t="s">
        <v>3549</v>
      </c>
      <c r="V969" s="171">
        <v>8471</v>
      </c>
      <c r="W969" s="171" t="s">
        <v>3369</v>
      </c>
      <c r="X969" s="2" t="str" cm="1">
        <f t="array" aca="1" ref="X969" ca="1">IF(B969="","",IF(MAX(IF(B:B=B969,C:C))=C969,"Y","N"))</f>
        <v>Y</v>
      </c>
      <c r="Y969" s="26"/>
      <c r="Z969" s="172" t="s">
        <v>4546</v>
      </c>
    </row>
    <row r="970" spans="1:27" hidden="1" x14ac:dyDescent="0.25">
      <c r="A970" s="115">
        <f ca="1">INDEX('1.MetaData'!A:A, MATCH($E970, '1.MetaData'!$B:$B, 0))</f>
        <v>911</v>
      </c>
      <c r="B970" s="245" t="s">
        <v>4591</v>
      </c>
      <c r="C970" s="14">
        <v>1</v>
      </c>
      <c r="D970" s="14" t="s">
        <v>70</v>
      </c>
      <c r="E970" s="1" t="str">
        <f ca="1">VLOOKUP(B970,'2.Tissue'!$B:$D,2,FALSE)</f>
        <v>OG911</v>
      </c>
      <c r="F970" s="80" t="str">
        <f ca="1">IF(C970&gt;1,_xlfn.CONCAT(B970,"_D",C970),_xlfn.CONCAT(B970,"_D"))</f>
        <v>OG911F_D</v>
      </c>
      <c r="G970" s="58" t="str">
        <f ca="1">VLOOKUP($E970,'1.MetaData'!$B:$H,3,FALSE)</f>
        <v>Galeocerdo cuvier</v>
      </c>
      <c r="H970" s="58" t="str">
        <f ca="1">VLOOKUP($E970,'1.MetaData'!$B:$H,4,FALSE)</f>
        <v>Tiger shark</v>
      </c>
      <c r="I970" s="194">
        <f ca="1">VLOOKUP(DNAEXT[[#This Row],[Sample ID]],'2.Tissue'!B:N,13,FALSE)</f>
        <v>0</v>
      </c>
      <c r="J970" s="45" t="s">
        <v>3374</v>
      </c>
      <c r="K970" s="173">
        <v>45441</v>
      </c>
      <c r="L970" s="168" t="s">
        <v>4592</v>
      </c>
      <c r="M970" s="26" t="s">
        <v>3376</v>
      </c>
      <c r="N970" s="169">
        <v>200</v>
      </c>
      <c r="O970" s="170">
        <v>173</v>
      </c>
      <c r="P970" s="170" t="s">
        <v>107</v>
      </c>
      <c r="Q970" s="170" t="s">
        <v>107</v>
      </c>
      <c r="R970" s="170" t="s">
        <v>107</v>
      </c>
      <c r="S970" s="43" t="str">
        <f ca="1">IF(P970="NA", "NA", IF(OR(O970="NA", P970=""), P970, O970/P970))</f>
        <v>NA</v>
      </c>
      <c r="T970" s="27">
        <f ca="1">O970*N970</f>
        <v>34600</v>
      </c>
      <c r="U970" s="171" t="s">
        <v>107</v>
      </c>
      <c r="V970" s="171" t="s">
        <v>107</v>
      </c>
      <c r="W970" s="171" t="s">
        <v>3470</v>
      </c>
      <c r="X970" s="2" t="str" cm="1">
        <f t="array" aca="1" ref="X970" ca="1">IF(B970="","",IF(MAX(IF(B:B=B970,C:C))=C970,"Y","N"))</f>
        <v>Y</v>
      </c>
      <c r="Y970" s="26"/>
      <c r="Z970" s="172"/>
    </row>
    <row r="971" spans="1:27" hidden="1" x14ac:dyDescent="0.25">
      <c r="A971" s="115">
        <f ca="1">INDEX('1.MetaData'!A:A, MATCH($E971, '1.MetaData'!$B:$B, 0))</f>
        <v>912</v>
      </c>
      <c r="B971" s="245" t="s">
        <v>4593</v>
      </c>
      <c r="C971" s="14">
        <v>1</v>
      </c>
      <c r="D971" s="14" t="s">
        <v>70</v>
      </c>
      <c r="E971" s="1" t="str">
        <f ca="1">VLOOKUP(B971,'2.Tissue'!$B:$D,2,FALSE)</f>
        <v>OG912</v>
      </c>
      <c r="F971" s="80" t="str">
        <f ca="1">IF(C971&gt;1,_xlfn.CONCAT(B971,"_D",C971),_xlfn.CONCAT(B971,"_D"))</f>
        <v>OG912F_D</v>
      </c>
      <c r="G971" s="58" t="str">
        <f ca="1">VLOOKUP($E971,'1.MetaData'!$B:$H,3,FALSE)</f>
        <v>Galeocerdo cuvier</v>
      </c>
      <c r="H971" s="58" t="str">
        <f ca="1">VLOOKUP($E971,'1.MetaData'!$B:$H,4,FALSE)</f>
        <v>Tiger shark</v>
      </c>
      <c r="I971" s="194">
        <f ca="1">VLOOKUP(DNAEXT[[#This Row],[Sample ID]],'2.Tissue'!B:N,13,FALSE)</f>
        <v>0</v>
      </c>
      <c r="J971" s="45" t="s">
        <v>3374</v>
      </c>
      <c r="K971" s="173">
        <v>45441</v>
      </c>
      <c r="L971" s="168" t="s">
        <v>4592</v>
      </c>
      <c r="M971" s="26" t="s">
        <v>3376</v>
      </c>
      <c r="N971" s="169">
        <v>200</v>
      </c>
      <c r="O971" s="170">
        <v>257</v>
      </c>
      <c r="P971" s="170" t="s">
        <v>107</v>
      </c>
      <c r="Q971" s="170" t="s">
        <v>107</v>
      </c>
      <c r="R971" s="170" t="s">
        <v>107</v>
      </c>
      <c r="S971" s="43" t="str">
        <f ca="1">IF(P971="NA", "NA", IF(OR(O971="NA", P971=""), P971, O971/P971))</f>
        <v>NA</v>
      </c>
      <c r="T971" s="27">
        <f ca="1">O971*N971</f>
        <v>51400</v>
      </c>
      <c r="U971" s="171" t="s">
        <v>107</v>
      </c>
      <c r="V971" s="171" t="s">
        <v>107</v>
      </c>
      <c r="W971" s="171" t="s">
        <v>3470</v>
      </c>
      <c r="X971" s="2" t="str" cm="1">
        <f t="array" aca="1" ref="X971" ca="1">IF(B971="","",IF(MAX(IF(B:B=B971,C:C))=C971,"Y","N"))</f>
        <v>Y</v>
      </c>
      <c r="Y971" s="26"/>
      <c r="Z971" s="172"/>
    </row>
    <row r="972" spans="1:27" hidden="1" x14ac:dyDescent="0.25">
      <c r="A972" s="115">
        <f ca="1">INDEX('1.MetaData'!A:A, MATCH($E972, '1.MetaData'!$B:$B, 0))</f>
        <v>913</v>
      </c>
      <c r="B972" s="245" t="s">
        <v>4594</v>
      </c>
      <c r="C972" s="14">
        <v>1</v>
      </c>
      <c r="D972" s="14" t="s">
        <v>70</v>
      </c>
      <c r="E972" s="1" t="str">
        <f ca="1">VLOOKUP(B972,'2.Tissue'!$B:$D,2,FALSE)</f>
        <v>OG913</v>
      </c>
      <c r="F972" s="80" t="str">
        <f ca="1">IF(C972&gt;1,_xlfn.CONCAT(B972,"_D",C972),_xlfn.CONCAT(B972,"_D"))</f>
        <v>OG913F_D</v>
      </c>
      <c r="G972" s="58" t="str">
        <f ca="1">VLOOKUP($E972,'1.MetaData'!$B:$H,3,FALSE)</f>
        <v>Galeocerdo cuvier</v>
      </c>
      <c r="H972" s="58" t="str">
        <f ca="1">VLOOKUP($E972,'1.MetaData'!$B:$H,4,FALSE)</f>
        <v>Tiger shark</v>
      </c>
      <c r="I972" s="194">
        <f ca="1">VLOOKUP(DNAEXT[[#This Row],[Sample ID]],'2.Tissue'!B:N,13,FALSE)</f>
        <v>0</v>
      </c>
      <c r="J972" s="45" t="s">
        <v>3374</v>
      </c>
      <c r="K972" s="173">
        <v>45441</v>
      </c>
      <c r="L972" s="168" t="s">
        <v>4592</v>
      </c>
      <c r="M972" s="26" t="s">
        <v>3376</v>
      </c>
      <c r="N972" s="169">
        <v>200</v>
      </c>
      <c r="O972" s="170">
        <v>229</v>
      </c>
      <c r="P972" s="170" t="s">
        <v>107</v>
      </c>
      <c r="Q972" s="170" t="s">
        <v>107</v>
      </c>
      <c r="R972" s="170" t="s">
        <v>107</v>
      </c>
      <c r="S972" s="43" t="str">
        <f ca="1">IF(P972="NA", "NA", IF(OR(O972="NA", P972=""), P972, O972/P972))</f>
        <v>NA</v>
      </c>
      <c r="T972" s="27">
        <f ca="1">O972*N972</f>
        <v>45800</v>
      </c>
      <c r="U972" s="171" t="s">
        <v>107</v>
      </c>
      <c r="V972" s="171" t="s">
        <v>107</v>
      </c>
      <c r="W972" s="171" t="s">
        <v>3470</v>
      </c>
      <c r="X972" s="2" t="str" cm="1">
        <f t="array" aca="1" ref="X972" ca="1">IF(B972="","",IF(MAX(IF(B:B=B972,C:C))=C972,"Y","N"))</f>
        <v>Y</v>
      </c>
      <c r="Y972" s="26"/>
      <c r="Z972" s="172"/>
    </row>
    <row r="973" spans="1:27" hidden="1" x14ac:dyDescent="0.25">
      <c r="A973" s="115">
        <f ca="1">INDEX('1.MetaData'!A:A, MATCH($E973, '1.MetaData'!$B:$B, 0))</f>
        <v>915</v>
      </c>
      <c r="B973" s="245" t="s">
        <v>4595</v>
      </c>
      <c r="C973" s="14">
        <v>1</v>
      </c>
      <c r="D973" s="14" t="s">
        <v>70</v>
      </c>
      <c r="E973" s="1" t="str">
        <f ca="1">VLOOKUP(B973,'2.Tissue'!$B:$D,2,FALSE)</f>
        <v>OG915</v>
      </c>
      <c r="F973" s="80" t="str">
        <f ca="1">IF(C973&gt;1,_xlfn.CONCAT(B973,"_D",C973),_xlfn.CONCAT(B973,"_D"))</f>
        <v>OG915F_D</v>
      </c>
      <c r="G973" s="58" t="str">
        <f ca="1">VLOOKUP($E973,'1.MetaData'!$B:$H,3,FALSE)</f>
        <v>Galeocerdo cuvier</v>
      </c>
      <c r="H973" s="58" t="str">
        <f ca="1">VLOOKUP($E973,'1.MetaData'!$B:$H,4,FALSE)</f>
        <v>Tiger shark</v>
      </c>
      <c r="I973" s="194">
        <f ca="1">VLOOKUP(DNAEXT[[#This Row],[Sample ID]],'2.Tissue'!B:N,13,FALSE)</f>
        <v>0</v>
      </c>
      <c r="J973" s="45" t="s">
        <v>3374</v>
      </c>
      <c r="K973" s="173">
        <v>45441</v>
      </c>
      <c r="L973" s="168" t="s">
        <v>4592</v>
      </c>
      <c r="M973" s="26" t="s">
        <v>3376</v>
      </c>
      <c r="N973" s="169">
        <v>200</v>
      </c>
      <c r="O973" s="170">
        <v>142</v>
      </c>
      <c r="P973" s="170" t="s">
        <v>107</v>
      </c>
      <c r="Q973" s="170" t="s">
        <v>107</v>
      </c>
      <c r="R973" s="170" t="s">
        <v>107</v>
      </c>
      <c r="S973" s="43" t="str">
        <f ca="1">IF(P973="NA", "NA", IF(OR(O973="NA", P973=""), P973, O973/P973))</f>
        <v>NA</v>
      </c>
      <c r="T973" s="27">
        <f ca="1">O973*N973</f>
        <v>28400</v>
      </c>
      <c r="U973" s="171" t="s">
        <v>107</v>
      </c>
      <c r="V973" s="171" t="s">
        <v>107</v>
      </c>
      <c r="W973" s="171" t="s">
        <v>3470</v>
      </c>
      <c r="X973" s="2" t="str" cm="1">
        <f t="array" aca="1" ref="X973" ca="1">IF(B973="","",IF(MAX(IF(B:B=B973,C:C))=C973,"Y","N"))</f>
        <v>Y</v>
      </c>
      <c r="Y973" s="26"/>
      <c r="Z973" s="172"/>
    </row>
    <row r="974" spans="1:27" hidden="1" x14ac:dyDescent="0.25">
      <c r="A974" s="115">
        <f ca="1">INDEX('1.MetaData'!A:A, MATCH($E974, '1.MetaData'!$B:$B, 0))</f>
        <v>916</v>
      </c>
      <c r="B974" s="245" t="s">
        <v>4596</v>
      </c>
      <c r="C974" s="14">
        <v>1</v>
      </c>
      <c r="D974" s="14" t="s">
        <v>70</v>
      </c>
      <c r="E974" s="1" t="str">
        <f ca="1">VLOOKUP(B974,'2.Tissue'!$B:$D,2,FALSE)</f>
        <v>OG916</v>
      </c>
      <c r="F974" s="80" t="str">
        <f ca="1">IF(C974&gt;1,_xlfn.CONCAT(B974,"_D",C974),_xlfn.CONCAT(B974,"_D"))</f>
        <v>OG916F_D</v>
      </c>
      <c r="G974" s="58" t="str">
        <f ca="1">VLOOKUP($E974,'1.MetaData'!$B:$H,3,FALSE)</f>
        <v>Galeocerdo cuvier</v>
      </c>
      <c r="H974" s="58" t="str">
        <f ca="1">VLOOKUP($E974,'1.MetaData'!$B:$H,4,FALSE)</f>
        <v>Tiger shark</v>
      </c>
      <c r="I974" s="194">
        <f ca="1">VLOOKUP(DNAEXT[[#This Row],[Sample ID]],'2.Tissue'!B:N,13,FALSE)</f>
        <v>0</v>
      </c>
      <c r="J974" s="45" t="s">
        <v>3374</v>
      </c>
      <c r="K974" s="173">
        <v>45441</v>
      </c>
      <c r="L974" s="168" t="s">
        <v>4592</v>
      </c>
      <c r="M974" s="26" t="s">
        <v>3376</v>
      </c>
      <c r="N974" s="169">
        <v>200</v>
      </c>
      <c r="O974" s="170">
        <v>134</v>
      </c>
      <c r="P974" s="170" t="s">
        <v>107</v>
      </c>
      <c r="Q974" s="170" t="s">
        <v>107</v>
      </c>
      <c r="R974" s="170" t="s">
        <v>107</v>
      </c>
      <c r="S974" s="43" t="str">
        <f ca="1">IF(P974="NA", "NA", IF(OR(O974="NA", P974=""), P974, O974/P974))</f>
        <v>NA</v>
      </c>
      <c r="T974" s="27">
        <f ca="1">O974*N974</f>
        <v>26800</v>
      </c>
      <c r="U974" s="171" t="s">
        <v>107</v>
      </c>
      <c r="V974" s="171" t="s">
        <v>107</v>
      </c>
      <c r="W974" s="171" t="s">
        <v>3470</v>
      </c>
      <c r="X974" s="2" t="str" cm="1">
        <f t="array" aca="1" ref="X974" ca="1">IF(B974="","",IF(MAX(IF(B:B=B974,C:C))=C974,"Y","N"))</f>
        <v>Y</v>
      </c>
      <c r="Y974" s="26"/>
      <c r="Z974" s="172"/>
    </row>
    <row r="975" spans="1:27" hidden="1" x14ac:dyDescent="0.25">
      <c r="A975" s="115">
        <f ca="1">INDEX('1.MetaData'!A:A, MATCH($E975, '1.MetaData'!$B:$B, 0))</f>
        <v>917</v>
      </c>
      <c r="B975" s="245" t="s">
        <v>4597</v>
      </c>
      <c r="C975" s="14">
        <v>1</v>
      </c>
      <c r="D975" s="14" t="s">
        <v>70</v>
      </c>
      <c r="E975" s="1" t="str">
        <f ca="1">VLOOKUP(B975,'2.Tissue'!$B:$D,2,FALSE)</f>
        <v>OG917</v>
      </c>
      <c r="F975" s="80" t="str">
        <f ca="1">IF(C975&gt;1,_xlfn.CONCAT(B975,"_D",C975),_xlfn.CONCAT(B975,"_D"))</f>
        <v>OG917F_D</v>
      </c>
      <c r="G975" s="58" t="str">
        <f ca="1">VLOOKUP($E975,'1.MetaData'!$B:$H,3,FALSE)</f>
        <v>Galeocerdo cuvier</v>
      </c>
      <c r="H975" s="58" t="str">
        <f ca="1">VLOOKUP($E975,'1.MetaData'!$B:$H,4,FALSE)</f>
        <v>Tiger shark</v>
      </c>
      <c r="I975" s="194">
        <f ca="1">VLOOKUP(DNAEXT[[#This Row],[Sample ID]],'2.Tissue'!B:N,13,FALSE)</f>
        <v>0</v>
      </c>
      <c r="J975" s="45" t="s">
        <v>3374</v>
      </c>
      <c r="K975" s="173">
        <v>45441</v>
      </c>
      <c r="L975" s="168" t="s">
        <v>4592</v>
      </c>
      <c r="M975" s="26" t="s">
        <v>3376</v>
      </c>
      <c r="N975" s="169">
        <v>200</v>
      </c>
      <c r="O975" s="170">
        <v>250</v>
      </c>
      <c r="P975" s="170" t="s">
        <v>107</v>
      </c>
      <c r="Q975" s="170" t="s">
        <v>107</v>
      </c>
      <c r="R975" s="170" t="s">
        <v>107</v>
      </c>
      <c r="S975" s="43" t="str">
        <f ca="1">IF(P975="NA", "NA", IF(OR(O975="NA", P975=""), P975, O975/P975))</f>
        <v>NA</v>
      </c>
      <c r="T975" s="27">
        <f ca="1">O975*N975</f>
        <v>50000</v>
      </c>
      <c r="U975" s="171" t="s">
        <v>107</v>
      </c>
      <c r="V975" s="171" t="s">
        <v>107</v>
      </c>
      <c r="W975" s="171" t="s">
        <v>3470</v>
      </c>
      <c r="X975" s="2" t="str" cm="1">
        <f t="array" aca="1" ref="X975" ca="1">IF(B975="","",IF(MAX(IF(B:B=B975,C:C))=C975,"Y","N"))</f>
        <v>Y</v>
      </c>
      <c r="Y975" s="26"/>
      <c r="Z975" s="172"/>
    </row>
    <row r="976" spans="1:27" hidden="1" x14ac:dyDescent="0.25">
      <c r="A976" s="115">
        <f ca="1">INDEX('1.MetaData'!A:A, MATCH($E976, '1.MetaData'!$B:$B, 0))</f>
        <v>918</v>
      </c>
      <c r="B976" s="245" t="s">
        <v>4598</v>
      </c>
      <c r="C976" s="14">
        <v>1</v>
      </c>
      <c r="D976" s="14" t="s">
        <v>70</v>
      </c>
      <c r="E976" s="1" t="str">
        <f ca="1">VLOOKUP(B976,'2.Tissue'!$B:$D,2,FALSE)</f>
        <v>OG918</v>
      </c>
      <c r="F976" s="80" t="str">
        <f ca="1">IF(C976&gt;1,_xlfn.CONCAT(B976,"_D",C976),_xlfn.CONCAT(B976,"_D"))</f>
        <v>OG918F_D</v>
      </c>
      <c r="G976" s="58" t="str">
        <f ca="1">VLOOKUP($E976,'1.MetaData'!$B:$H,3,FALSE)</f>
        <v>Galeocerdo cuvier</v>
      </c>
      <c r="H976" s="58" t="str">
        <f ca="1">VLOOKUP($E976,'1.MetaData'!$B:$H,4,FALSE)</f>
        <v>Tiger shark</v>
      </c>
      <c r="I976" s="194">
        <f ca="1">VLOOKUP(DNAEXT[[#This Row],[Sample ID]],'2.Tissue'!B:N,13,FALSE)</f>
        <v>0</v>
      </c>
      <c r="J976" s="45" t="s">
        <v>3374</v>
      </c>
      <c r="K976" s="173">
        <v>45441</v>
      </c>
      <c r="L976" s="168" t="s">
        <v>4592</v>
      </c>
      <c r="M976" s="26" t="s">
        <v>3376</v>
      </c>
      <c r="N976" s="169">
        <v>200</v>
      </c>
      <c r="O976" s="170">
        <v>128</v>
      </c>
      <c r="P976" s="170" t="s">
        <v>107</v>
      </c>
      <c r="Q976" s="170" t="s">
        <v>107</v>
      </c>
      <c r="R976" s="170" t="s">
        <v>107</v>
      </c>
      <c r="S976" s="43" t="str">
        <f ca="1">IF(P976="NA", "NA", IF(OR(O976="NA", P976=""), P976, O976/P976))</f>
        <v>NA</v>
      </c>
      <c r="T976" s="27">
        <f ca="1">O976*N976</f>
        <v>25600</v>
      </c>
      <c r="U976" s="171" t="s">
        <v>107</v>
      </c>
      <c r="V976" s="171" t="s">
        <v>107</v>
      </c>
      <c r="W976" s="171" t="s">
        <v>3470</v>
      </c>
      <c r="X976" s="2" t="str" cm="1">
        <f t="array" aca="1" ref="X976" ca="1">IF(B976="","",IF(MAX(IF(B:B=B976,C:C))=C976,"Y","N"))</f>
        <v>Y</v>
      </c>
      <c r="Y976" s="26"/>
      <c r="Z976" s="172"/>
    </row>
    <row r="977" spans="1:26" hidden="1" x14ac:dyDescent="0.25">
      <c r="A977" s="115">
        <f ca="1">INDEX('1.MetaData'!A:A, MATCH($E977, '1.MetaData'!$B:$B, 0))</f>
        <v>919</v>
      </c>
      <c r="B977" s="245" t="s">
        <v>4599</v>
      </c>
      <c r="C977" s="14">
        <v>1</v>
      </c>
      <c r="D977" s="14" t="s">
        <v>70</v>
      </c>
      <c r="E977" s="1" t="str">
        <f ca="1">VLOOKUP(B977,'2.Tissue'!$B:$D,2,FALSE)</f>
        <v>OG919</v>
      </c>
      <c r="F977" s="80" t="str">
        <f ca="1">IF(C977&gt;1,_xlfn.CONCAT(B977,"_D",C977),_xlfn.CONCAT(B977,"_D"))</f>
        <v>OG919F_D</v>
      </c>
      <c r="G977" s="58" t="str">
        <f ca="1">VLOOKUP($E977,'1.MetaData'!$B:$H,3,FALSE)</f>
        <v>Galeocerdo cuvier</v>
      </c>
      <c r="H977" s="58" t="str">
        <f ca="1">VLOOKUP($E977,'1.MetaData'!$B:$H,4,FALSE)</f>
        <v>Tiger shark</v>
      </c>
      <c r="I977" s="194">
        <f ca="1">VLOOKUP(DNAEXT[[#This Row],[Sample ID]],'2.Tissue'!B:N,13,FALSE)</f>
        <v>0</v>
      </c>
      <c r="J977" s="45" t="s">
        <v>3374</v>
      </c>
      <c r="K977" s="173">
        <v>45441</v>
      </c>
      <c r="L977" s="168" t="s">
        <v>4592</v>
      </c>
      <c r="M977" s="26" t="s">
        <v>3376</v>
      </c>
      <c r="N977" s="169">
        <v>200</v>
      </c>
      <c r="O977" s="170">
        <v>76.099999999999994</v>
      </c>
      <c r="P977" s="170" t="s">
        <v>107</v>
      </c>
      <c r="Q977" s="170" t="s">
        <v>107</v>
      </c>
      <c r="R977" s="170" t="s">
        <v>107</v>
      </c>
      <c r="S977" s="43" t="str">
        <f ca="1">IF(P977="NA", "NA", IF(OR(O977="NA", P977=""), P977, O977/P977))</f>
        <v>NA</v>
      </c>
      <c r="T977" s="27">
        <f ca="1">O977*N977</f>
        <v>15219.999999999998</v>
      </c>
      <c r="U977" s="171" t="s">
        <v>107</v>
      </c>
      <c r="V977" s="171" t="s">
        <v>107</v>
      </c>
      <c r="W977" s="171" t="s">
        <v>3470</v>
      </c>
      <c r="X977" s="2" t="str" cm="1">
        <f t="array" aca="1" ref="X977" ca="1">IF(B977="","",IF(MAX(IF(B:B=B977,C:C))=C977,"Y","N"))</f>
        <v>Y</v>
      </c>
      <c r="Y977" s="26"/>
      <c r="Z977" s="172"/>
    </row>
    <row r="978" spans="1:26" hidden="1" x14ac:dyDescent="0.25">
      <c r="A978" s="115">
        <f ca="1">INDEX('1.MetaData'!A:A, MATCH($E978, '1.MetaData'!$B:$B, 0))</f>
        <v>920</v>
      </c>
      <c r="B978" s="245" t="s">
        <v>4600</v>
      </c>
      <c r="C978" s="14">
        <v>1</v>
      </c>
      <c r="D978" s="14" t="s">
        <v>70</v>
      </c>
      <c r="E978" s="1" t="str">
        <f ca="1">VLOOKUP(B978,'2.Tissue'!$B:$D,2,FALSE)</f>
        <v>OG920</v>
      </c>
      <c r="F978" s="80" t="str">
        <f ca="1">IF(C978&gt;1,_xlfn.CONCAT(B978,"_D",C978),_xlfn.CONCAT(B978,"_D"))</f>
        <v>OG920F_D</v>
      </c>
      <c r="G978" s="58" t="str">
        <f ca="1">VLOOKUP($E978,'1.MetaData'!$B:$H,3,FALSE)</f>
        <v>Galeocerdo cuvier</v>
      </c>
      <c r="H978" s="58" t="str">
        <f ca="1">VLOOKUP($E978,'1.MetaData'!$B:$H,4,FALSE)</f>
        <v>Tiger shark</v>
      </c>
      <c r="I978" s="194">
        <f ca="1">VLOOKUP(DNAEXT[[#This Row],[Sample ID]],'2.Tissue'!B:N,13,FALSE)</f>
        <v>0</v>
      </c>
      <c r="J978" s="45" t="s">
        <v>3374</v>
      </c>
      <c r="K978" s="173">
        <v>45441</v>
      </c>
      <c r="L978" s="168" t="s">
        <v>4592</v>
      </c>
      <c r="M978" s="26" t="s">
        <v>3376</v>
      </c>
      <c r="N978" s="169">
        <v>200</v>
      </c>
      <c r="O978" s="170">
        <v>294</v>
      </c>
      <c r="P978" s="170" t="s">
        <v>107</v>
      </c>
      <c r="Q978" s="170" t="s">
        <v>107</v>
      </c>
      <c r="R978" s="170" t="s">
        <v>107</v>
      </c>
      <c r="S978" s="43" t="str">
        <f ca="1">IF(P978="NA", "NA", IF(OR(O978="NA", P978=""), P978, O978/P978))</f>
        <v>NA</v>
      </c>
      <c r="T978" s="27">
        <f ca="1">O978*N978</f>
        <v>58800</v>
      </c>
      <c r="U978" s="171" t="s">
        <v>107</v>
      </c>
      <c r="V978" s="171" t="s">
        <v>107</v>
      </c>
      <c r="W978" s="171" t="s">
        <v>3470</v>
      </c>
      <c r="X978" s="2" t="str" cm="1">
        <f t="array" aca="1" ref="X978" ca="1">IF(B978="","",IF(MAX(IF(B:B=B978,C:C))=C978,"Y","N"))</f>
        <v>Y</v>
      </c>
      <c r="Y978" s="26"/>
      <c r="Z978" s="172"/>
    </row>
    <row r="979" spans="1:26" hidden="1" x14ac:dyDescent="0.25">
      <c r="A979" s="115">
        <f ca="1">INDEX('1.MetaData'!A:A, MATCH($E979, '1.MetaData'!$B:$B, 0))</f>
        <v>921</v>
      </c>
      <c r="B979" s="245" t="s">
        <v>4601</v>
      </c>
      <c r="C979" s="14">
        <v>1</v>
      </c>
      <c r="D979" s="14" t="s">
        <v>70</v>
      </c>
      <c r="E979" s="1" t="str">
        <f ca="1">VLOOKUP(B979,'2.Tissue'!$B:$D,2,FALSE)</f>
        <v>OG921</v>
      </c>
      <c r="F979" s="80" t="str">
        <f ca="1">IF(C979&gt;1,_xlfn.CONCAT(B979,"_D",C979),_xlfn.CONCAT(B979,"_D"))</f>
        <v>OG921F_D</v>
      </c>
      <c r="G979" s="58" t="str">
        <f ca="1">VLOOKUP($E979,'1.MetaData'!$B:$H,3,FALSE)</f>
        <v>Galeocerdo cuvier</v>
      </c>
      <c r="H979" s="58" t="str">
        <f ca="1">VLOOKUP($E979,'1.MetaData'!$B:$H,4,FALSE)</f>
        <v>Tiger shark</v>
      </c>
      <c r="I979" s="194">
        <f ca="1">VLOOKUP(DNAEXT[[#This Row],[Sample ID]],'2.Tissue'!B:N,13,FALSE)</f>
        <v>0</v>
      </c>
      <c r="J979" s="45" t="s">
        <v>3374</v>
      </c>
      <c r="K979" s="173">
        <v>45441</v>
      </c>
      <c r="L979" s="168" t="s">
        <v>4592</v>
      </c>
      <c r="M979" s="26" t="s">
        <v>3376</v>
      </c>
      <c r="N979" s="169">
        <v>200</v>
      </c>
      <c r="O979" s="170">
        <v>82</v>
      </c>
      <c r="P979" s="170" t="s">
        <v>107</v>
      </c>
      <c r="Q979" s="170" t="s">
        <v>107</v>
      </c>
      <c r="R979" s="170" t="s">
        <v>107</v>
      </c>
      <c r="S979" s="43" t="str">
        <f ca="1">IF(P979="NA", "NA", IF(OR(O979="NA", P979=""), P979, O979/P979))</f>
        <v>NA</v>
      </c>
      <c r="T979" s="27">
        <f ca="1">O979*N979</f>
        <v>16400</v>
      </c>
      <c r="U979" s="171" t="s">
        <v>107</v>
      </c>
      <c r="V979" s="171" t="s">
        <v>107</v>
      </c>
      <c r="W979" s="171" t="s">
        <v>3470</v>
      </c>
      <c r="X979" s="2" t="str" cm="1">
        <f t="array" aca="1" ref="X979" ca="1">IF(B979="","",IF(MAX(IF(B:B=B979,C:C))=C979,"Y","N"))</f>
        <v>Y</v>
      </c>
      <c r="Y979" s="26"/>
      <c r="Z979" s="172"/>
    </row>
    <row r="980" spans="1:26" hidden="1" x14ac:dyDescent="0.25">
      <c r="A980" s="115">
        <f ca="1">INDEX('1.MetaData'!A:A, MATCH($E980, '1.MetaData'!$B:$B, 0))</f>
        <v>922</v>
      </c>
      <c r="B980" s="245" t="s">
        <v>4602</v>
      </c>
      <c r="C980" s="14">
        <v>1</v>
      </c>
      <c r="D980" s="14" t="s">
        <v>70</v>
      </c>
      <c r="E980" s="1" t="str">
        <f ca="1">VLOOKUP(B980,'2.Tissue'!$B:$D,2,FALSE)</f>
        <v>OG922</v>
      </c>
      <c r="F980" s="80" t="str">
        <f ca="1">IF(C980&gt;1,_xlfn.CONCAT(B980,"_D",C980),_xlfn.CONCAT(B980,"_D"))</f>
        <v>OG922F_D</v>
      </c>
      <c r="G980" s="58" t="str">
        <f ca="1">VLOOKUP($E980,'1.MetaData'!$B:$H,3,FALSE)</f>
        <v>Galeocerdo cuvier</v>
      </c>
      <c r="H980" s="58" t="str">
        <f ca="1">VLOOKUP($E980,'1.MetaData'!$B:$H,4,FALSE)</f>
        <v>Tiger shark</v>
      </c>
      <c r="I980" s="194">
        <f ca="1">VLOOKUP(DNAEXT[[#This Row],[Sample ID]],'2.Tissue'!B:N,13,FALSE)</f>
        <v>0</v>
      </c>
      <c r="J980" s="45" t="s">
        <v>3374</v>
      </c>
      <c r="K980" s="173">
        <v>45441</v>
      </c>
      <c r="L980" s="168" t="s">
        <v>4592</v>
      </c>
      <c r="M980" s="26" t="s">
        <v>3376</v>
      </c>
      <c r="N980" s="169">
        <v>200</v>
      </c>
      <c r="O980" s="170">
        <v>193</v>
      </c>
      <c r="P980" s="170" t="s">
        <v>107</v>
      </c>
      <c r="Q980" s="170" t="s">
        <v>107</v>
      </c>
      <c r="R980" s="170" t="s">
        <v>107</v>
      </c>
      <c r="S980" s="43" t="str">
        <f ca="1">IF(P980="NA", "NA", IF(OR(O980="NA", P980=""), P980, O980/P980))</f>
        <v>NA</v>
      </c>
      <c r="T980" s="27">
        <f ca="1">O980*N980</f>
        <v>38600</v>
      </c>
      <c r="U980" s="171" t="s">
        <v>107</v>
      </c>
      <c r="V980" s="171" t="s">
        <v>107</v>
      </c>
      <c r="W980" s="171" t="s">
        <v>3470</v>
      </c>
      <c r="X980" s="2" t="str" cm="1">
        <f t="array" aca="1" ref="X980" ca="1">IF(B980="","",IF(MAX(IF(B:B=B980,C:C))=C980,"Y","N"))</f>
        <v>Y</v>
      </c>
      <c r="Y980" s="26"/>
      <c r="Z980" s="172"/>
    </row>
    <row r="981" spans="1:26" hidden="1" x14ac:dyDescent="0.25">
      <c r="A981" s="115">
        <f ca="1">INDEX('1.MetaData'!A:A, MATCH($E981, '1.MetaData'!$B:$B, 0))</f>
        <v>923</v>
      </c>
      <c r="B981" s="245" t="s">
        <v>4603</v>
      </c>
      <c r="C981" s="14">
        <v>1</v>
      </c>
      <c r="D981" s="14" t="s">
        <v>70</v>
      </c>
      <c r="E981" s="1" t="str">
        <f ca="1">VLOOKUP(B981,'2.Tissue'!$B:$D,2,FALSE)</f>
        <v>OG923</v>
      </c>
      <c r="F981" s="80" t="str">
        <f ca="1">IF(C981&gt;1,_xlfn.CONCAT(B981,"_D",C981),_xlfn.CONCAT(B981,"_D"))</f>
        <v>OG923F_D</v>
      </c>
      <c r="G981" s="58" t="str">
        <f ca="1">VLOOKUP($E981,'1.MetaData'!$B:$H,3,FALSE)</f>
        <v>Galeocerdo cuvier</v>
      </c>
      <c r="H981" s="58" t="str">
        <f ca="1">VLOOKUP($E981,'1.MetaData'!$B:$H,4,FALSE)</f>
        <v>Tiger shark</v>
      </c>
      <c r="I981" s="194">
        <f ca="1">VLOOKUP(DNAEXT[[#This Row],[Sample ID]],'2.Tissue'!B:N,13,FALSE)</f>
        <v>0</v>
      </c>
      <c r="J981" s="45" t="s">
        <v>3374</v>
      </c>
      <c r="K981" s="173">
        <v>45441</v>
      </c>
      <c r="L981" s="168" t="s">
        <v>4592</v>
      </c>
      <c r="M981" s="26" t="s">
        <v>3376</v>
      </c>
      <c r="N981" s="169">
        <v>200</v>
      </c>
      <c r="O981" s="170">
        <v>127</v>
      </c>
      <c r="P981" s="170" t="s">
        <v>107</v>
      </c>
      <c r="Q981" s="170" t="s">
        <v>107</v>
      </c>
      <c r="R981" s="170" t="s">
        <v>107</v>
      </c>
      <c r="S981" s="43" t="str">
        <f ca="1">IF(P981="NA", "NA", IF(OR(O981="NA", P981=""), P981, O981/P981))</f>
        <v>NA</v>
      </c>
      <c r="T981" s="27">
        <f ca="1">O981*N981</f>
        <v>25400</v>
      </c>
      <c r="U981" s="171" t="s">
        <v>107</v>
      </c>
      <c r="V981" s="171" t="s">
        <v>107</v>
      </c>
      <c r="W981" s="171" t="s">
        <v>3470</v>
      </c>
      <c r="X981" s="2" t="str" cm="1">
        <f t="array" aca="1" ref="X981" ca="1">IF(B981="","",IF(MAX(IF(B:B=B981,C:C))=C981,"Y","N"))</f>
        <v>Y</v>
      </c>
      <c r="Y981" s="26"/>
      <c r="Z981" s="172"/>
    </row>
    <row r="982" spans="1:26" hidden="1" x14ac:dyDescent="0.25">
      <c r="A982" s="115">
        <f ca="1">INDEX('1.MetaData'!A:A, MATCH($E982, '1.MetaData'!$B:$B, 0))</f>
        <v>924</v>
      </c>
      <c r="B982" s="245" t="s">
        <v>4604</v>
      </c>
      <c r="C982" s="14">
        <v>1</v>
      </c>
      <c r="D982" s="14" t="s">
        <v>70</v>
      </c>
      <c r="E982" s="1" t="str">
        <f ca="1">VLOOKUP(B982,'2.Tissue'!$B:$D,2,FALSE)</f>
        <v>OG924</v>
      </c>
      <c r="F982" s="80" t="str">
        <f ca="1">IF(C982&gt;1,_xlfn.CONCAT(B982,"_D",C982),_xlfn.CONCAT(B982,"_D"))</f>
        <v>OG924F_D</v>
      </c>
      <c r="G982" s="58" t="str">
        <f ca="1">VLOOKUP($E982,'1.MetaData'!$B:$H,3,FALSE)</f>
        <v>Galeocerdo cuvier</v>
      </c>
      <c r="H982" s="58" t="str">
        <f ca="1">VLOOKUP($E982,'1.MetaData'!$B:$H,4,FALSE)</f>
        <v>Tiger shark</v>
      </c>
      <c r="I982" s="194">
        <f ca="1">VLOOKUP(DNAEXT[[#This Row],[Sample ID]],'2.Tissue'!B:N,13,FALSE)</f>
        <v>0</v>
      </c>
      <c r="J982" s="45" t="s">
        <v>3374</v>
      </c>
      <c r="K982" s="173">
        <v>45443</v>
      </c>
      <c r="L982" s="168" t="s">
        <v>4605</v>
      </c>
      <c r="M982" s="26" t="s">
        <v>3376</v>
      </c>
      <c r="N982" s="169">
        <v>200</v>
      </c>
      <c r="O982" s="170">
        <v>339</v>
      </c>
      <c r="P982" s="170" t="s">
        <v>107</v>
      </c>
      <c r="Q982" s="170" t="s">
        <v>107</v>
      </c>
      <c r="R982" s="170" t="s">
        <v>107</v>
      </c>
      <c r="S982" s="43" t="str">
        <f ca="1">IF(P982="NA", "NA", IF(OR(O982="NA", P982=""), P982, O982/P982))</f>
        <v>NA</v>
      </c>
      <c r="T982" s="27">
        <f ca="1">O982*N982</f>
        <v>67800</v>
      </c>
      <c r="U982" s="171" t="s">
        <v>107</v>
      </c>
      <c r="V982" s="171" t="s">
        <v>107</v>
      </c>
      <c r="W982" s="171" t="s">
        <v>3470</v>
      </c>
      <c r="X982" s="2" t="str" cm="1">
        <f t="array" aca="1" ref="X982" ca="1">IF(B982="","",IF(MAX(IF(B:B=B982,C:C))=C982,"Y","N"))</f>
        <v>Y</v>
      </c>
      <c r="Y982" s="26"/>
      <c r="Z982" s="172"/>
    </row>
    <row r="983" spans="1:26" hidden="1" x14ac:dyDescent="0.25">
      <c r="A983" s="115">
        <f ca="1">INDEX('1.MetaData'!A:A, MATCH($E983, '1.MetaData'!$B:$B, 0))</f>
        <v>925</v>
      </c>
      <c r="B983" s="245" t="s">
        <v>4606</v>
      </c>
      <c r="C983" s="14">
        <v>1</v>
      </c>
      <c r="D983" s="14" t="s">
        <v>70</v>
      </c>
      <c r="E983" s="1" t="str">
        <f ca="1">VLOOKUP(B983,'2.Tissue'!$B:$D,2,FALSE)</f>
        <v>OG925</v>
      </c>
      <c r="F983" s="80" t="str">
        <f ca="1">IF(C983&gt;1,_xlfn.CONCAT(B983,"_D",C983),_xlfn.CONCAT(B983,"_D"))</f>
        <v>OG925F_D</v>
      </c>
      <c r="G983" s="58" t="str">
        <f ca="1">VLOOKUP($E983,'1.MetaData'!$B:$H,3,FALSE)</f>
        <v>Galeocerdo cuvier</v>
      </c>
      <c r="H983" s="58" t="str">
        <f ca="1">VLOOKUP($E983,'1.MetaData'!$B:$H,4,FALSE)</f>
        <v>Tiger shark</v>
      </c>
      <c r="I983" s="194">
        <f ca="1">VLOOKUP(DNAEXT[[#This Row],[Sample ID]],'2.Tissue'!B:N,13,FALSE)</f>
        <v>0</v>
      </c>
      <c r="J983" s="45" t="s">
        <v>3374</v>
      </c>
      <c r="K983" s="173">
        <v>45443</v>
      </c>
      <c r="L983" s="168" t="s">
        <v>4605</v>
      </c>
      <c r="M983" s="26" t="s">
        <v>3376</v>
      </c>
      <c r="N983" s="169">
        <v>200</v>
      </c>
      <c r="O983" s="170">
        <v>380</v>
      </c>
      <c r="P983" s="170" t="s">
        <v>107</v>
      </c>
      <c r="Q983" s="170" t="s">
        <v>107</v>
      </c>
      <c r="R983" s="170" t="s">
        <v>107</v>
      </c>
      <c r="S983" s="43" t="str">
        <f ca="1">IF(P983="NA", "NA", IF(OR(O983="NA", P983=""), P983, O983/P983))</f>
        <v>NA</v>
      </c>
      <c r="T983" s="27">
        <f ca="1">O983*N983</f>
        <v>76000</v>
      </c>
      <c r="U983" s="171" t="s">
        <v>107</v>
      </c>
      <c r="V983" s="171" t="s">
        <v>107</v>
      </c>
      <c r="W983" s="171" t="s">
        <v>3470</v>
      </c>
      <c r="X983" s="2" t="str" cm="1">
        <f t="array" aca="1" ref="X983" ca="1">IF(B983="","",IF(MAX(IF(B:B=B983,C:C))=C983,"Y","N"))</f>
        <v>Y</v>
      </c>
      <c r="Y983" s="26"/>
      <c r="Z983" s="172"/>
    </row>
    <row r="984" spans="1:26" hidden="1" x14ac:dyDescent="0.25">
      <c r="A984" s="115">
        <f ca="1">INDEX('1.MetaData'!A:A, MATCH($E984, '1.MetaData'!$B:$B, 0))</f>
        <v>926</v>
      </c>
      <c r="B984" s="245" t="s">
        <v>4607</v>
      </c>
      <c r="C984" s="14">
        <v>1</v>
      </c>
      <c r="D984" s="14" t="s">
        <v>70</v>
      </c>
      <c r="E984" s="1" t="str">
        <f ca="1">VLOOKUP(B984,'2.Tissue'!$B:$D,2,FALSE)</f>
        <v>OG926</v>
      </c>
      <c r="F984" s="80" t="str">
        <f ca="1">IF(C984&gt;1,_xlfn.CONCAT(B984,"_D",C984),_xlfn.CONCAT(B984,"_D"))</f>
        <v>OG926F_D</v>
      </c>
      <c r="G984" s="58" t="str">
        <f ca="1">VLOOKUP($E984,'1.MetaData'!$B:$H,3,FALSE)</f>
        <v>Galeocerdo cuvier</v>
      </c>
      <c r="H984" s="58" t="str">
        <f ca="1">VLOOKUP($E984,'1.MetaData'!$B:$H,4,FALSE)</f>
        <v>Tiger shark</v>
      </c>
      <c r="I984" s="194">
        <f ca="1">VLOOKUP(DNAEXT[[#This Row],[Sample ID]],'2.Tissue'!B:N,13,FALSE)</f>
        <v>0</v>
      </c>
      <c r="J984" s="45" t="s">
        <v>3374</v>
      </c>
      <c r="K984" s="173">
        <v>45443</v>
      </c>
      <c r="L984" s="168" t="s">
        <v>4605</v>
      </c>
      <c r="M984" s="26" t="s">
        <v>3376</v>
      </c>
      <c r="N984" s="169">
        <v>200</v>
      </c>
      <c r="O984" s="170">
        <v>163</v>
      </c>
      <c r="P984" s="170" t="s">
        <v>107</v>
      </c>
      <c r="Q984" s="170" t="s">
        <v>107</v>
      </c>
      <c r="R984" s="170" t="s">
        <v>107</v>
      </c>
      <c r="S984" s="43" t="str">
        <f ca="1">IF(P984="NA", "NA", IF(OR(O984="NA", P984=""), P984, O984/P984))</f>
        <v>NA</v>
      </c>
      <c r="T984" s="27">
        <f ca="1">O984*N984</f>
        <v>32600</v>
      </c>
      <c r="U984" s="171" t="s">
        <v>107</v>
      </c>
      <c r="V984" s="171" t="s">
        <v>107</v>
      </c>
      <c r="W984" s="171" t="s">
        <v>3470</v>
      </c>
      <c r="X984" s="2" t="str" cm="1">
        <f t="array" aca="1" ref="X984" ca="1">IF(B984="","",IF(MAX(IF(B:B=B984,C:C))=C984,"Y","N"))</f>
        <v>Y</v>
      </c>
      <c r="Y984" s="26"/>
      <c r="Z984" s="172"/>
    </row>
    <row r="985" spans="1:26" hidden="1" x14ac:dyDescent="0.25">
      <c r="A985" s="115">
        <f ca="1">INDEX('1.MetaData'!A:A, MATCH($E985, '1.MetaData'!$B:$B, 0))</f>
        <v>927</v>
      </c>
      <c r="B985" s="245" t="s">
        <v>4608</v>
      </c>
      <c r="C985" s="14">
        <v>1</v>
      </c>
      <c r="D985" s="14" t="s">
        <v>70</v>
      </c>
      <c r="E985" s="1" t="str">
        <f ca="1">VLOOKUP(B985,'2.Tissue'!$B:$D,2,FALSE)</f>
        <v>OG927</v>
      </c>
      <c r="F985" s="80" t="str">
        <f ca="1">IF(C985&gt;1,_xlfn.CONCAT(B985,"_D",C985),_xlfn.CONCAT(B985,"_D"))</f>
        <v>OG927F_D</v>
      </c>
      <c r="G985" s="58" t="str">
        <f ca="1">VLOOKUP($E985,'1.MetaData'!$B:$H,3,FALSE)</f>
        <v>Galeocerdo cuvier</v>
      </c>
      <c r="H985" s="58" t="str">
        <f ca="1">VLOOKUP($E985,'1.MetaData'!$B:$H,4,FALSE)</f>
        <v>Tiger shark</v>
      </c>
      <c r="I985" s="194">
        <f ca="1">VLOOKUP(DNAEXT[[#This Row],[Sample ID]],'2.Tissue'!B:N,13,FALSE)</f>
        <v>0</v>
      </c>
      <c r="J985" s="45" t="s">
        <v>3374</v>
      </c>
      <c r="K985" s="173">
        <v>45443</v>
      </c>
      <c r="L985" s="168" t="s">
        <v>4605</v>
      </c>
      <c r="M985" s="26" t="s">
        <v>3376</v>
      </c>
      <c r="N985" s="169">
        <v>200</v>
      </c>
      <c r="O985" s="170">
        <v>393</v>
      </c>
      <c r="P985" s="170" t="s">
        <v>107</v>
      </c>
      <c r="Q985" s="170" t="s">
        <v>107</v>
      </c>
      <c r="R985" s="170" t="s">
        <v>107</v>
      </c>
      <c r="S985" s="43" t="str">
        <f ca="1">IF(P985="NA", "NA", IF(OR(O985="NA", P985=""), P985, O985/P985))</f>
        <v>NA</v>
      </c>
      <c r="T985" s="27">
        <f ca="1">O985*N985</f>
        <v>78600</v>
      </c>
      <c r="U985" s="171" t="s">
        <v>107</v>
      </c>
      <c r="V985" s="171" t="s">
        <v>107</v>
      </c>
      <c r="W985" s="171" t="s">
        <v>3470</v>
      </c>
      <c r="X985" s="2" t="str" cm="1">
        <f t="array" aca="1" ref="X985" ca="1">IF(B985="","",IF(MAX(IF(B:B=B985,C:C))=C985,"Y","N"))</f>
        <v>Y</v>
      </c>
      <c r="Y985" s="26"/>
      <c r="Z985" s="172"/>
    </row>
    <row r="986" spans="1:26" hidden="1" x14ac:dyDescent="0.25">
      <c r="A986" s="115">
        <f ca="1">INDEX('1.MetaData'!A:A, MATCH($E986, '1.MetaData'!$B:$B, 0))</f>
        <v>928</v>
      </c>
      <c r="B986" s="245" t="s">
        <v>4609</v>
      </c>
      <c r="C986" s="14">
        <v>1</v>
      </c>
      <c r="D986" s="14" t="s">
        <v>70</v>
      </c>
      <c r="E986" s="1" t="str">
        <f ca="1">VLOOKUP(B986,'2.Tissue'!$B:$D,2,FALSE)</f>
        <v>OG928</v>
      </c>
      <c r="F986" s="80" t="str">
        <f ca="1">IF(C986&gt;1,_xlfn.CONCAT(B986,"_D",C986),_xlfn.CONCAT(B986,"_D"))</f>
        <v>OG928F_D</v>
      </c>
      <c r="G986" s="58" t="str">
        <f ca="1">VLOOKUP($E986,'1.MetaData'!$B:$H,3,FALSE)</f>
        <v>Galeocerdo cuvier</v>
      </c>
      <c r="H986" s="58" t="str">
        <f ca="1">VLOOKUP($E986,'1.MetaData'!$B:$H,4,FALSE)</f>
        <v>Tiger shark</v>
      </c>
      <c r="I986" s="194">
        <f ca="1">VLOOKUP(DNAEXT[[#This Row],[Sample ID]],'2.Tissue'!B:N,13,FALSE)</f>
        <v>0</v>
      </c>
      <c r="J986" s="45" t="s">
        <v>3374</v>
      </c>
      <c r="K986" s="173">
        <v>45443</v>
      </c>
      <c r="L986" s="168" t="s">
        <v>4605</v>
      </c>
      <c r="M986" s="26" t="s">
        <v>3376</v>
      </c>
      <c r="N986" s="169">
        <v>200</v>
      </c>
      <c r="O986" s="170">
        <v>291</v>
      </c>
      <c r="P986" s="170" t="s">
        <v>107</v>
      </c>
      <c r="Q986" s="170" t="s">
        <v>107</v>
      </c>
      <c r="R986" s="170" t="s">
        <v>107</v>
      </c>
      <c r="S986" s="43" t="str">
        <f ca="1">IF(P986="NA", "NA", IF(OR(O986="NA", P986=""), P986, O986/P986))</f>
        <v>NA</v>
      </c>
      <c r="T986" s="27">
        <f ca="1">O986*N986</f>
        <v>58200</v>
      </c>
      <c r="U986" s="171" t="s">
        <v>107</v>
      </c>
      <c r="V986" s="171" t="s">
        <v>107</v>
      </c>
      <c r="W986" s="171" t="s">
        <v>3470</v>
      </c>
      <c r="X986" s="2" t="str" cm="1">
        <f t="array" aca="1" ref="X986" ca="1">IF(B986="","",IF(MAX(IF(B:B=B986,C:C))=C986,"Y","N"))</f>
        <v>Y</v>
      </c>
      <c r="Y986" s="26"/>
      <c r="Z986" s="172"/>
    </row>
    <row r="987" spans="1:26" hidden="1" x14ac:dyDescent="0.25">
      <c r="A987" s="115">
        <f ca="1">INDEX('1.MetaData'!A:A, MATCH($E987, '1.MetaData'!$B:$B, 0))</f>
        <v>929</v>
      </c>
      <c r="B987" s="245" t="s">
        <v>4610</v>
      </c>
      <c r="C987" s="14">
        <v>1</v>
      </c>
      <c r="D987" s="14" t="s">
        <v>70</v>
      </c>
      <c r="E987" s="1" t="str">
        <f ca="1">VLOOKUP(B987,'2.Tissue'!$B:$D,2,FALSE)</f>
        <v>OG929</v>
      </c>
      <c r="F987" s="80" t="str">
        <f ca="1">IF(C987&gt;1,_xlfn.CONCAT(B987,"_D",C987),_xlfn.CONCAT(B987,"_D"))</f>
        <v>OG929F_D</v>
      </c>
      <c r="G987" s="58" t="str">
        <f ca="1">VLOOKUP($E987,'1.MetaData'!$B:$H,3,FALSE)</f>
        <v>Galeocerdo cuvier</v>
      </c>
      <c r="H987" s="58" t="str">
        <f ca="1">VLOOKUP($E987,'1.MetaData'!$B:$H,4,FALSE)</f>
        <v>Tiger shark</v>
      </c>
      <c r="I987" s="194">
        <f ca="1">VLOOKUP(DNAEXT[[#This Row],[Sample ID]],'2.Tissue'!B:N,13,FALSE)</f>
        <v>0</v>
      </c>
      <c r="J987" s="45" t="s">
        <v>3374</v>
      </c>
      <c r="K987" s="173">
        <v>45443</v>
      </c>
      <c r="L987" s="168" t="s">
        <v>4605</v>
      </c>
      <c r="M987" s="26" t="s">
        <v>3376</v>
      </c>
      <c r="N987" s="169">
        <v>200</v>
      </c>
      <c r="O987" s="170">
        <v>289</v>
      </c>
      <c r="P987" s="170" t="s">
        <v>107</v>
      </c>
      <c r="Q987" s="170" t="s">
        <v>107</v>
      </c>
      <c r="R987" s="170" t="s">
        <v>107</v>
      </c>
      <c r="S987" s="43" t="str">
        <f ca="1">IF(P987="NA", "NA", IF(OR(O987="NA", P987=""), P987, O987/P987))</f>
        <v>NA</v>
      </c>
      <c r="T987" s="27">
        <f ca="1">O987*N987</f>
        <v>57800</v>
      </c>
      <c r="U987" s="171" t="s">
        <v>107</v>
      </c>
      <c r="V987" s="171" t="s">
        <v>107</v>
      </c>
      <c r="W987" s="171" t="s">
        <v>3470</v>
      </c>
      <c r="X987" s="2" t="str" cm="1">
        <f t="array" aca="1" ref="X987" ca="1">IF(B987="","",IF(MAX(IF(B:B=B987,C:C))=C987,"Y","N"))</f>
        <v>Y</v>
      </c>
      <c r="Y987" s="26"/>
      <c r="Z987" s="172"/>
    </row>
    <row r="988" spans="1:26" hidden="1" x14ac:dyDescent="0.25">
      <c r="A988" s="115">
        <f ca="1">INDEX('1.MetaData'!A:A, MATCH($E988, '1.MetaData'!$B:$B, 0))</f>
        <v>930</v>
      </c>
      <c r="B988" s="245" t="s">
        <v>4611</v>
      </c>
      <c r="C988" s="14">
        <v>1</v>
      </c>
      <c r="D988" s="14" t="s">
        <v>70</v>
      </c>
      <c r="E988" s="1" t="str">
        <f ca="1">VLOOKUP(B988,'2.Tissue'!$B:$D,2,FALSE)</f>
        <v>OG930</v>
      </c>
      <c r="F988" s="80" t="str">
        <f ca="1">IF(C988&gt;1,_xlfn.CONCAT(B988,"_D",C988),_xlfn.CONCAT(B988,"_D"))</f>
        <v>OG930F_D</v>
      </c>
      <c r="G988" s="58" t="str">
        <f ca="1">VLOOKUP($E988,'1.MetaData'!$B:$H,3,FALSE)</f>
        <v>Galeocerdo cuvier</v>
      </c>
      <c r="H988" s="58" t="str">
        <f ca="1">VLOOKUP($E988,'1.MetaData'!$B:$H,4,FALSE)</f>
        <v>Tiger shark</v>
      </c>
      <c r="I988" s="194">
        <f ca="1">VLOOKUP(DNAEXT[[#This Row],[Sample ID]],'2.Tissue'!B:N,13,FALSE)</f>
        <v>0</v>
      </c>
      <c r="J988" s="45" t="s">
        <v>3374</v>
      </c>
      <c r="K988" s="173">
        <v>45443</v>
      </c>
      <c r="L988" s="168" t="s">
        <v>4605</v>
      </c>
      <c r="M988" s="26" t="s">
        <v>3376</v>
      </c>
      <c r="N988" s="169">
        <v>200</v>
      </c>
      <c r="O988" s="170">
        <v>186</v>
      </c>
      <c r="P988" s="170" t="s">
        <v>107</v>
      </c>
      <c r="Q988" s="170" t="s">
        <v>107</v>
      </c>
      <c r="R988" s="170" t="s">
        <v>107</v>
      </c>
      <c r="S988" s="43" t="str">
        <f ca="1">IF(P988="NA", "NA", IF(OR(O988="NA", P988=""), P988, O988/P988))</f>
        <v>NA</v>
      </c>
      <c r="T988" s="27">
        <f ca="1">O988*N988</f>
        <v>37200</v>
      </c>
      <c r="U988" s="171" t="s">
        <v>107</v>
      </c>
      <c r="V988" s="171" t="s">
        <v>107</v>
      </c>
      <c r="W988" s="171" t="s">
        <v>3470</v>
      </c>
      <c r="X988" s="2" t="str" cm="1">
        <f t="array" aca="1" ref="X988" ca="1">IF(B988="","",IF(MAX(IF(B:B=B988,C:C))=C988,"Y","N"))</f>
        <v>Y</v>
      </c>
      <c r="Y988" s="26"/>
      <c r="Z988" s="172"/>
    </row>
    <row r="989" spans="1:26" hidden="1" x14ac:dyDescent="0.25">
      <c r="A989" s="115">
        <f ca="1">INDEX('1.MetaData'!A:A, MATCH($E989, '1.MetaData'!$B:$B, 0))</f>
        <v>931</v>
      </c>
      <c r="B989" s="245" t="s">
        <v>4612</v>
      </c>
      <c r="C989" s="14">
        <v>1</v>
      </c>
      <c r="D989" s="14" t="s">
        <v>70</v>
      </c>
      <c r="E989" s="1" t="str">
        <f ca="1">VLOOKUP(B989,'2.Tissue'!$B:$D,2,FALSE)</f>
        <v>OG931</v>
      </c>
      <c r="F989" s="80" t="str">
        <f ca="1">IF(C989&gt;1,_xlfn.CONCAT(B989,"_D",C989),_xlfn.CONCAT(B989,"_D"))</f>
        <v>OG931F_D</v>
      </c>
      <c r="G989" s="58" t="str">
        <f ca="1">VLOOKUP($E989,'1.MetaData'!$B:$H,3,FALSE)</f>
        <v>Galeocerdo cuvier</v>
      </c>
      <c r="H989" s="58" t="str">
        <f ca="1">VLOOKUP($E989,'1.MetaData'!$B:$H,4,FALSE)</f>
        <v>Tiger shark</v>
      </c>
      <c r="I989" s="194">
        <f ca="1">VLOOKUP(DNAEXT[[#This Row],[Sample ID]],'2.Tissue'!B:N,13,FALSE)</f>
        <v>0</v>
      </c>
      <c r="J989" s="45" t="s">
        <v>3374</v>
      </c>
      <c r="K989" s="173">
        <v>45443</v>
      </c>
      <c r="L989" s="168" t="s">
        <v>4605</v>
      </c>
      <c r="M989" s="26" t="s">
        <v>3376</v>
      </c>
      <c r="N989" s="169">
        <v>200</v>
      </c>
      <c r="O989" s="170">
        <v>111</v>
      </c>
      <c r="P989" s="170" t="s">
        <v>107</v>
      </c>
      <c r="Q989" s="170" t="s">
        <v>107</v>
      </c>
      <c r="R989" s="170" t="s">
        <v>107</v>
      </c>
      <c r="S989" s="43" t="str">
        <f ca="1">IF(P989="NA", "NA", IF(OR(O989="NA", P989=""), P989, O989/P989))</f>
        <v>NA</v>
      </c>
      <c r="T989" s="27">
        <f ca="1">O989*N989</f>
        <v>22200</v>
      </c>
      <c r="U989" s="171" t="s">
        <v>107</v>
      </c>
      <c r="V989" s="171" t="s">
        <v>107</v>
      </c>
      <c r="W989" s="171" t="s">
        <v>3470</v>
      </c>
      <c r="X989" s="2" t="str" cm="1">
        <f t="array" aca="1" ref="X989" ca="1">IF(B989="","",IF(MAX(IF(B:B=B989,C:C))=C989,"Y","N"))</f>
        <v>Y</v>
      </c>
      <c r="Y989" s="26"/>
      <c r="Z989" s="172"/>
    </row>
    <row r="990" spans="1:26" hidden="1" x14ac:dyDescent="0.25">
      <c r="A990" s="115">
        <f ca="1">INDEX('1.MetaData'!A:A, MATCH($E990, '1.MetaData'!$B:$B, 0))</f>
        <v>932</v>
      </c>
      <c r="B990" s="245" t="s">
        <v>4613</v>
      </c>
      <c r="C990" s="14">
        <v>1</v>
      </c>
      <c r="D990" s="14" t="s">
        <v>70</v>
      </c>
      <c r="E990" s="1" t="str">
        <f ca="1">VLOOKUP(B990,'2.Tissue'!$B:$D,2,FALSE)</f>
        <v>OG932</v>
      </c>
      <c r="F990" s="80" t="str">
        <f ca="1">IF(C990&gt;1,_xlfn.CONCAT(B990,"_D",C990),_xlfn.CONCAT(B990,"_D"))</f>
        <v>OG932F_D</v>
      </c>
      <c r="G990" s="58" t="str">
        <f ca="1">VLOOKUP($E990,'1.MetaData'!$B:$H,3,FALSE)</f>
        <v>Galeocerdo cuvier</v>
      </c>
      <c r="H990" s="58" t="str">
        <f ca="1">VLOOKUP($E990,'1.MetaData'!$B:$H,4,FALSE)</f>
        <v>Tiger shark</v>
      </c>
      <c r="I990" s="194">
        <f ca="1">VLOOKUP(DNAEXT[[#This Row],[Sample ID]],'2.Tissue'!B:N,13,FALSE)</f>
        <v>0</v>
      </c>
      <c r="J990" s="45" t="s">
        <v>3374</v>
      </c>
      <c r="K990" s="173">
        <v>45443</v>
      </c>
      <c r="L990" s="168" t="s">
        <v>4605</v>
      </c>
      <c r="M990" s="26" t="s">
        <v>3376</v>
      </c>
      <c r="N990" s="169">
        <v>200</v>
      </c>
      <c r="O990" s="170">
        <v>160</v>
      </c>
      <c r="P990" s="170" t="s">
        <v>107</v>
      </c>
      <c r="Q990" s="170" t="s">
        <v>107</v>
      </c>
      <c r="R990" s="170" t="s">
        <v>107</v>
      </c>
      <c r="S990" s="43" t="str">
        <f ca="1">IF(P990="NA", "NA", IF(OR(O990="NA", P990=""), P990, O990/P990))</f>
        <v>NA</v>
      </c>
      <c r="T990" s="27">
        <f ca="1">O990*N990</f>
        <v>32000</v>
      </c>
      <c r="U990" s="171" t="s">
        <v>107</v>
      </c>
      <c r="V990" s="171" t="s">
        <v>107</v>
      </c>
      <c r="W990" s="171" t="s">
        <v>3470</v>
      </c>
      <c r="X990" s="2" t="str" cm="1">
        <f t="array" aca="1" ref="X990" ca="1">IF(B990="","",IF(MAX(IF(B:B=B990,C:C))=C990,"Y","N"))</f>
        <v>Y</v>
      </c>
      <c r="Y990" s="26"/>
      <c r="Z990" s="172"/>
    </row>
    <row r="991" spans="1:26" hidden="1" x14ac:dyDescent="0.25">
      <c r="A991" s="115">
        <f ca="1">INDEX('1.MetaData'!A:A, MATCH($E991, '1.MetaData'!$B:$B, 0))</f>
        <v>933</v>
      </c>
      <c r="B991" s="245" t="s">
        <v>4614</v>
      </c>
      <c r="C991" s="14">
        <v>1</v>
      </c>
      <c r="D991" s="14" t="s">
        <v>70</v>
      </c>
      <c r="E991" s="1" t="str">
        <f ca="1">VLOOKUP(B991,'2.Tissue'!$B:$D,2,FALSE)</f>
        <v>OG933</v>
      </c>
      <c r="F991" s="80" t="str">
        <f ca="1">IF(C991&gt;1,_xlfn.CONCAT(B991,"_D",C991),_xlfn.CONCAT(B991,"_D"))</f>
        <v>OG933F_D</v>
      </c>
      <c r="G991" s="58" t="str">
        <f ca="1">VLOOKUP($E991,'1.MetaData'!$B:$H,3,FALSE)</f>
        <v>Galeocerdo cuvier</v>
      </c>
      <c r="H991" s="58" t="str">
        <f ca="1">VLOOKUP($E991,'1.MetaData'!$B:$H,4,FALSE)</f>
        <v>Tiger shark</v>
      </c>
      <c r="I991" s="194">
        <f ca="1">VLOOKUP(DNAEXT[[#This Row],[Sample ID]],'2.Tissue'!B:N,13,FALSE)</f>
        <v>0</v>
      </c>
      <c r="J991" s="45" t="s">
        <v>3374</v>
      </c>
      <c r="K991" s="173">
        <v>45443</v>
      </c>
      <c r="L991" s="168" t="s">
        <v>4605</v>
      </c>
      <c r="M991" s="26" t="s">
        <v>3376</v>
      </c>
      <c r="N991" s="169">
        <v>200</v>
      </c>
      <c r="O991" s="170">
        <v>227</v>
      </c>
      <c r="P991" s="170" t="s">
        <v>107</v>
      </c>
      <c r="Q991" s="170" t="s">
        <v>107</v>
      </c>
      <c r="R991" s="170" t="s">
        <v>107</v>
      </c>
      <c r="S991" s="43" t="str">
        <f ca="1">IF(P991="NA", "NA", IF(OR(O991="NA", P991=""), P991, O991/P991))</f>
        <v>NA</v>
      </c>
      <c r="T991" s="27">
        <f ca="1">O991*N991</f>
        <v>45400</v>
      </c>
      <c r="U991" s="171" t="s">
        <v>107</v>
      </c>
      <c r="V991" s="171" t="s">
        <v>107</v>
      </c>
      <c r="W991" s="171" t="s">
        <v>3470</v>
      </c>
      <c r="X991" s="2" t="str" cm="1">
        <f t="array" aca="1" ref="X991" ca="1">IF(B991="","",IF(MAX(IF(B:B=B991,C:C))=C991,"Y","N"))</f>
        <v>Y</v>
      </c>
      <c r="Y991" s="26"/>
      <c r="Z991" s="172"/>
    </row>
    <row r="992" spans="1:26" hidden="1" x14ac:dyDescent="0.25">
      <c r="A992" s="115">
        <f ca="1">INDEX('1.MetaData'!A:A, MATCH($E992, '1.MetaData'!$B:$B, 0))</f>
        <v>934</v>
      </c>
      <c r="B992" s="245" t="s">
        <v>4615</v>
      </c>
      <c r="C992" s="14">
        <v>1</v>
      </c>
      <c r="D992" s="14" t="s">
        <v>70</v>
      </c>
      <c r="E992" s="1" t="str">
        <f ca="1">VLOOKUP(B992,'2.Tissue'!$B:$D,2,FALSE)</f>
        <v>OG934</v>
      </c>
      <c r="F992" s="80" t="str">
        <f ca="1">IF(C992&gt;1,_xlfn.CONCAT(B992,"_D",C992),_xlfn.CONCAT(B992,"_D"))</f>
        <v>OG934F_D</v>
      </c>
      <c r="G992" s="58" t="str">
        <f ca="1">VLOOKUP($E992,'1.MetaData'!$B:$H,3,FALSE)</f>
        <v>Galeocerdo cuvier</v>
      </c>
      <c r="H992" s="58" t="str">
        <f ca="1">VLOOKUP($E992,'1.MetaData'!$B:$H,4,FALSE)</f>
        <v>Tiger shark</v>
      </c>
      <c r="I992" s="194">
        <f ca="1">VLOOKUP(DNAEXT[[#This Row],[Sample ID]],'2.Tissue'!B:N,13,FALSE)</f>
        <v>0</v>
      </c>
      <c r="J992" s="45" t="s">
        <v>3374</v>
      </c>
      <c r="K992" s="173">
        <v>45443</v>
      </c>
      <c r="L992" s="168" t="s">
        <v>4605</v>
      </c>
      <c r="M992" s="26" t="s">
        <v>3376</v>
      </c>
      <c r="N992" s="169">
        <v>200</v>
      </c>
      <c r="O992" s="170">
        <v>203</v>
      </c>
      <c r="P992" s="170" t="s">
        <v>107</v>
      </c>
      <c r="Q992" s="170" t="s">
        <v>107</v>
      </c>
      <c r="R992" s="170" t="s">
        <v>107</v>
      </c>
      <c r="S992" s="43" t="str">
        <f ca="1">IF(P992="NA", "NA", IF(OR(O992="NA", P992=""), P992, O992/P992))</f>
        <v>NA</v>
      </c>
      <c r="T992" s="27">
        <f ca="1">O992*N992</f>
        <v>40600</v>
      </c>
      <c r="U992" s="171" t="s">
        <v>107</v>
      </c>
      <c r="V992" s="171" t="s">
        <v>107</v>
      </c>
      <c r="W992" s="171" t="s">
        <v>3470</v>
      </c>
      <c r="X992" s="2" t="str" cm="1">
        <f t="array" aca="1" ref="X992" ca="1">IF(B992="","",IF(MAX(IF(B:B=B992,C:C))=C992,"Y","N"))</f>
        <v>Y</v>
      </c>
      <c r="Y992" s="26"/>
      <c r="Z992" s="172"/>
    </row>
    <row r="993" spans="1:26" hidden="1" x14ac:dyDescent="0.25">
      <c r="A993" s="115">
        <f ca="1">INDEX('1.MetaData'!A:A, MATCH($E993, '1.MetaData'!$B:$B, 0))</f>
        <v>935</v>
      </c>
      <c r="B993" s="245" t="s">
        <v>4616</v>
      </c>
      <c r="C993" s="14">
        <v>1</v>
      </c>
      <c r="D993" s="14" t="s">
        <v>70</v>
      </c>
      <c r="E993" s="1" t="str">
        <f ca="1">VLOOKUP(B993,'2.Tissue'!$B:$D,2,FALSE)</f>
        <v>OG935</v>
      </c>
      <c r="F993" s="80" t="str">
        <f ca="1">IF(C993&gt;1,_xlfn.CONCAT(B993,"_D",C993),_xlfn.CONCAT(B993,"_D"))</f>
        <v>OG935F_D</v>
      </c>
      <c r="G993" s="58" t="str">
        <f ca="1">VLOOKUP($E993,'1.MetaData'!$B:$H,3,FALSE)</f>
        <v>Galeocerdo cuvier</v>
      </c>
      <c r="H993" s="58" t="str">
        <f ca="1">VLOOKUP($E993,'1.MetaData'!$B:$H,4,FALSE)</f>
        <v>Tiger shark</v>
      </c>
      <c r="I993" s="194">
        <f ca="1">VLOOKUP(DNAEXT[[#This Row],[Sample ID]],'2.Tissue'!B:N,13,FALSE)</f>
        <v>0</v>
      </c>
      <c r="J993" s="45" t="s">
        <v>3374</v>
      </c>
      <c r="K993" s="173">
        <v>45443</v>
      </c>
      <c r="L993" s="168" t="s">
        <v>4605</v>
      </c>
      <c r="M993" s="26" t="s">
        <v>3376</v>
      </c>
      <c r="N993" s="169">
        <v>200</v>
      </c>
      <c r="O993" s="170">
        <v>175</v>
      </c>
      <c r="P993" s="170" t="s">
        <v>107</v>
      </c>
      <c r="Q993" s="170" t="s">
        <v>107</v>
      </c>
      <c r="R993" s="170" t="s">
        <v>107</v>
      </c>
      <c r="S993" s="43" t="str">
        <f ca="1">IF(P993="NA", "NA", IF(OR(O993="NA", P993=""), P993, O993/P993))</f>
        <v>NA</v>
      </c>
      <c r="T993" s="27">
        <f ca="1">O993*N993</f>
        <v>35000</v>
      </c>
      <c r="U993" s="171" t="s">
        <v>107</v>
      </c>
      <c r="V993" s="171" t="s">
        <v>107</v>
      </c>
      <c r="W993" s="171" t="s">
        <v>3470</v>
      </c>
      <c r="X993" s="2" t="str" cm="1">
        <f t="array" aca="1" ref="X993" ca="1">IF(B993="","",IF(MAX(IF(B:B=B993,C:C))=C993,"Y","N"))</f>
        <v>Y</v>
      </c>
      <c r="Y993" s="26"/>
      <c r="Z993" s="172"/>
    </row>
    <row r="994" spans="1:26" hidden="1" x14ac:dyDescent="0.25">
      <c r="A994" s="115">
        <f ca="1">INDEX('1.MetaData'!A:A, MATCH($E994, '1.MetaData'!$B:$B, 0))</f>
        <v>936</v>
      </c>
      <c r="B994" s="245" t="s">
        <v>4617</v>
      </c>
      <c r="C994" s="14">
        <v>1</v>
      </c>
      <c r="D994" s="14" t="s">
        <v>70</v>
      </c>
      <c r="E994" s="1" t="str">
        <f ca="1">VLOOKUP(B994,'2.Tissue'!$B:$D,2,FALSE)</f>
        <v>OG936</v>
      </c>
      <c r="F994" s="80" t="str">
        <f ca="1">IF(C994&gt;1,_xlfn.CONCAT(B994,"_D",C994),_xlfn.CONCAT(B994,"_D"))</f>
        <v>OG936F_D</v>
      </c>
      <c r="G994" s="58" t="str">
        <f ca="1">VLOOKUP($E994,'1.MetaData'!$B:$H,3,FALSE)</f>
        <v>Galeocerdo cuvier</v>
      </c>
      <c r="H994" s="58" t="str">
        <f ca="1">VLOOKUP($E994,'1.MetaData'!$B:$H,4,FALSE)</f>
        <v>Tiger shark</v>
      </c>
      <c r="I994" s="194">
        <f ca="1">VLOOKUP(DNAEXT[[#This Row],[Sample ID]],'2.Tissue'!B:N,13,FALSE)</f>
        <v>0</v>
      </c>
      <c r="J994" s="45" t="s">
        <v>3374</v>
      </c>
      <c r="K994" s="173">
        <v>45443</v>
      </c>
      <c r="L994" s="168" t="s">
        <v>4605</v>
      </c>
      <c r="M994" s="26" t="s">
        <v>3376</v>
      </c>
      <c r="N994" s="169">
        <v>200</v>
      </c>
      <c r="O994" s="170">
        <v>181</v>
      </c>
      <c r="P994" s="170" t="s">
        <v>107</v>
      </c>
      <c r="Q994" s="170" t="s">
        <v>107</v>
      </c>
      <c r="R994" s="170" t="s">
        <v>107</v>
      </c>
      <c r="S994" s="43" t="str">
        <f ca="1">IF(P994="NA", "NA", IF(OR(O994="NA", P994=""), P994, O994/P994))</f>
        <v>NA</v>
      </c>
      <c r="T994" s="27">
        <f ca="1">O994*N994</f>
        <v>36200</v>
      </c>
      <c r="U994" s="171" t="s">
        <v>107</v>
      </c>
      <c r="V994" s="171" t="s">
        <v>107</v>
      </c>
      <c r="W994" s="171" t="s">
        <v>3470</v>
      </c>
      <c r="X994" s="2" t="str" cm="1">
        <f t="array" aca="1" ref="X994" ca="1">IF(B994="","",IF(MAX(IF(B:B=B994,C:C))=C994,"Y","N"))</f>
        <v>Y</v>
      </c>
      <c r="Y994" s="26"/>
      <c r="Z994" s="172"/>
    </row>
    <row r="995" spans="1:26" hidden="1" x14ac:dyDescent="0.25">
      <c r="A995" s="115">
        <f ca="1">INDEX('1.MetaData'!A:A, MATCH($E995, '1.MetaData'!$B:$B, 0))</f>
        <v>937</v>
      </c>
      <c r="B995" s="245" t="s">
        <v>4618</v>
      </c>
      <c r="C995" s="14">
        <v>1</v>
      </c>
      <c r="D995" s="14" t="s">
        <v>70</v>
      </c>
      <c r="E995" s="1" t="str">
        <f ca="1">VLOOKUP(B995,'2.Tissue'!$B:$D,2,FALSE)</f>
        <v>OG937</v>
      </c>
      <c r="F995" s="80" t="str">
        <f ca="1">IF(C995&gt;1,_xlfn.CONCAT(B995,"_D",C995),_xlfn.CONCAT(B995,"_D"))</f>
        <v>OG937F_D</v>
      </c>
      <c r="G995" s="58" t="str">
        <f ca="1">VLOOKUP($E995,'1.MetaData'!$B:$H,3,FALSE)</f>
        <v>Galeocerdo cuvier</v>
      </c>
      <c r="H995" s="58" t="str">
        <f ca="1">VLOOKUP($E995,'1.MetaData'!$B:$H,4,FALSE)</f>
        <v>Tiger shark</v>
      </c>
      <c r="I995" s="194">
        <f ca="1">VLOOKUP(DNAEXT[[#This Row],[Sample ID]],'2.Tissue'!B:N,13,FALSE)</f>
        <v>0</v>
      </c>
      <c r="J995" s="45" t="s">
        <v>3374</v>
      </c>
      <c r="K995" s="173">
        <v>45443</v>
      </c>
      <c r="L995" s="168" t="s">
        <v>4605</v>
      </c>
      <c r="M995" s="26" t="s">
        <v>3376</v>
      </c>
      <c r="N995" s="169">
        <v>200</v>
      </c>
      <c r="O995" s="170">
        <v>143</v>
      </c>
      <c r="P995" s="170" t="s">
        <v>107</v>
      </c>
      <c r="Q995" s="170" t="s">
        <v>107</v>
      </c>
      <c r="R995" s="170" t="s">
        <v>107</v>
      </c>
      <c r="S995" s="43" t="str">
        <f ca="1">IF(P995="NA", "NA", IF(OR(O995="NA", P995=""), P995, O995/P995))</f>
        <v>NA</v>
      </c>
      <c r="T995" s="27">
        <f ca="1">O995*N995</f>
        <v>28600</v>
      </c>
      <c r="U995" s="171" t="s">
        <v>107</v>
      </c>
      <c r="V995" s="171" t="s">
        <v>107</v>
      </c>
      <c r="W995" s="171" t="s">
        <v>3470</v>
      </c>
      <c r="X995" s="2" t="str" cm="1">
        <f t="array" aca="1" ref="X995" ca="1">IF(B995="","",IF(MAX(IF(B:B=B995,C:C))=C995,"Y","N"))</f>
        <v>Y</v>
      </c>
      <c r="Y995" s="26"/>
      <c r="Z995" s="172"/>
    </row>
    <row r="996" spans="1:26" hidden="1" x14ac:dyDescent="0.25">
      <c r="A996" s="115">
        <f ca="1">INDEX('1.MetaData'!A:A, MATCH($E996, '1.MetaData'!$B:$B, 0))</f>
        <v>938</v>
      </c>
      <c r="B996" s="245" t="s">
        <v>4619</v>
      </c>
      <c r="C996" s="14">
        <v>1</v>
      </c>
      <c r="D996" s="14" t="s">
        <v>70</v>
      </c>
      <c r="E996" s="1" t="str">
        <f ca="1">VLOOKUP(B996,'2.Tissue'!$B:$D,2,FALSE)</f>
        <v>OG938</v>
      </c>
      <c r="F996" s="80" t="str">
        <f ca="1">IF(C996&gt;1,_xlfn.CONCAT(B996,"_D",C996),_xlfn.CONCAT(B996,"_D"))</f>
        <v>OG938F_D</v>
      </c>
      <c r="G996" s="58" t="str">
        <f ca="1">VLOOKUP($E996,'1.MetaData'!$B:$H,3,FALSE)</f>
        <v>Galeocerdo cuvier</v>
      </c>
      <c r="H996" s="58" t="str">
        <f ca="1">VLOOKUP($E996,'1.MetaData'!$B:$H,4,FALSE)</f>
        <v>Tiger shark</v>
      </c>
      <c r="I996" s="194">
        <f ca="1">VLOOKUP(DNAEXT[[#This Row],[Sample ID]],'2.Tissue'!B:N,13,FALSE)</f>
        <v>0</v>
      </c>
      <c r="J996" s="45" t="s">
        <v>3374</v>
      </c>
      <c r="K996" s="173">
        <v>45443</v>
      </c>
      <c r="L996" s="168" t="s">
        <v>4605</v>
      </c>
      <c r="M996" s="26" t="s">
        <v>3376</v>
      </c>
      <c r="N996" s="169">
        <v>200</v>
      </c>
      <c r="O996" s="170">
        <v>134</v>
      </c>
      <c r="P996" s="170" t="s">
        <v>107</v>
      </c>
      <c r="Q996" s="170" t="s">
        <v>107</v>
      </c>
      <c r="R996" s="170" t="s">
        <v>107</v>
      </c>
      <c r="S996" s="43" t="str">
        <f ca="1">IF(P996="NA", "NA", IF(OR(O996="NA", P996=""), P996, O996/P996))</f>
        <v>NA</v>
      </c>
      <c r="T996" s="27">
        <f ca="1">O996*N996</f>
        <v>26800</v>
      </c>
      <c r="U996" s="171" t="s">
        <v>107</v>
      </c>
      <c r="V996" s="171" t="s">
        <v>107</v>
      </c>
      <c r="W996" s="171" t="s">
        <v>3470</v>
      </c>
      <c r="X996" s="2" t="str" cm="1">
        <f t="array" aca="1" ref="X996" ca="1">IF(B996="","",IF(MAX(IF(B:B=B996,C:C))=C996,"Y","N"))</f>
        <v>Y</v>
      </c>
      <c r="Y996" s="26"/>
      <c r="Z996" s="172"/>
    </row>
    <row r="997" spans="1:26" hidden="1" x14ac:dyDescent="0.25">
      <c r="A997" s="115">
        <f ca="1">INDEX('1.MetaData'!A:A, MATCH($E997, '1.MetaData'!$B:$B, 0))</f>
        <v>939</v>
      </c>
      <c r="B997" s="245" t="s">
        <v>4620</v>
      </c>
      <c r="C997" s="14">
        <v>1</v>
      </c>
      <c r="D997" s="14" t="s">
        <v>70</v>
      </c>
      <c r="E997" s="1" t="str">
        <f ca="1">VLOOKUP(B997,'2.Tissue'!$B:$D,2,FALSE)</f>
        <v>OG939</v>
      </c>
      <c r="F997" s="80" t="str">
        <f ca="1">IF(C997&gt;1,_xlfn.CONCAT(B997,"_D",C997),_xlfn.CONCAT(B997,"_D"))</f>
        <v>OG939F_D</v>
      </c>
      <c r="G997" s="58" t="str">
        <f ca="1">VLOOKUP($E997,'1.MetaData'!$B:$H,3,FALSE)</f>
        <v>Galeocerdo cuvier</v>
      </c>
      <c r="H997" s="58" t="str">
        <f ca="1">VLOOKUP($E997,'1.MetaData'!$B:$H,4,FALSE)</f>
        <v>Tiger shark</v>
      </c>
      <c r="I997" s="194">
        <f ca="1">VLOOKUP(DNAEXT[[#This Row],[Sample ID]],'2.Tissue'!B:N,13,FALSE)</f>
        <v>0</v>
      </c>
      <c r="J997" s="45" t="s">
        <v>3374</v>
      </c>
      <c r="K997" s="173">
        <v>45443</v>
      </c>
      <c r="L997" s="168" t="s">
        <v>4605</v>
      </c>
      <c r="M997" s="26" t="s">
        <v>3376</v>
      </c>
      <c r="N997" s="169">
        <v>200</v>
      </c>
      <c r="O997" s="170">
        <v>264</v>
      </c>
      <c r="P997" s="170" t="s">
        <v>107</v>
      </c>
      <c r="Q997" s="170" t="s">
        <v>107</v>
      </c>
      <c r="R997" s="170" t="s">
        <v>107</v>
      </c>
      <c r="S997" s="43" t="str">
        <f ca="1">IF(P997="NA", "NA", IF(OR(O997="NA", P997=""), P997, O997/P997))</f>
        <v>NA</v>
      </c>
      <c r="T997" s="27">
        <f ca="1">O997*N997</f>
        <v>52800</v>
      </c>
      <c r="U997" s="171" t="s">
        <v>107</v>
      </c>
      <c r="V997" s="171" t="s">
        <v>107</v>
      </c>
      <c r="W997" s="171" t="s">
        <v>3470</v>
      </c>
      <c r="X997" s="2" t="str" cm="1">
        <f t="array" aca="1" ref="X997" ca="1">IF(B997="","",IF(MAX(IF(B:B=B997,C:C))=C997,"Y","N"))</f>
        <v>Y</v>
      </c>
      <c r="Y997" s="26"/>
      <c r="Z997" s="172"/>
    </row>
    <row r="998" spans="1:26" hidden="1" x14ac:dyDescent="0.25">
      <c r="A998" s="115">
        <f ca="1">INDEX('1.MetaData'!A:A, MATCH($E998, '1.MetaData'!$B:$B, 0))</f>
        <v>940</v>
      </c>
      <c r="B998" s="245" t="s">
        <v>4621</v>
      </c>
      <c r="C998" s="14">
        <v>1</v>
      </c>
      <c r="D998" s="14" t="s">
        <v>70</v>
      </c>
      <c r="E998" s="1" t="str">
        <f ca="1">VLOOKUP(B998,'2.Tissue'!$B:$D,2,FALSE)</f>
        <v>OG940</v>
      </c>
      <c r="F998" s="80" t="str">
        <f ca="1">IF(C998&gt;1,_xlfn.CONCAT(B998,"_D",C998),_xlfn.CONCAT(B998,"_D"))</f>
        <v>OG940F_D</v>
      </c>
      <c r="G998" s="58" t="str">
        <f ca="1">VLOOKUP($E998,'1.MetaData'!$B:$H,3,FALSE)</f>
        <v>Galeocerdo cuvier</v>
      </c>
      <c r="H998" s="58" t="str">
        <f ca="1">VLOOKUP($E998,'1.MetaData'!$B:$H,4,FALSE)</f>
        <v>Tiger shark</v>
      </c>
      <c r="I998" s="194">
        <f ca="1">VLOOKUP(DNAEXT[[#This Row],[Sample ID]],'2.Tissue'!B:N,13,FALSE)</f>
        <v>0</v>
      </c>
      <c r="J998" s="45" t="s">
        <v>3374</v>
      </c>
      <c r="K998" s="173">
        <v>45443</v>
      </c>
      <c r="L998" s="168" t="s">
        <v>4605</v>
      </c>
      <c r="M998" s="26" t="s">
        <v>3376</v>
      </c>
      <c r="N998" s="169">
        <v>200</v>
      </c>
      <c r="O998" s="170">
        <v>241</v>
      </c>
      <c r="P998" s="170" t="s">
        <v>107</v>
      </c>
      <c r="Q998" s="170" t="s">
        <v>107</v>
      </c>
      <c r="R998" s="170" t="s">
        <v>107</v>
      </c>
      <c r="S998" s="43" t="str">
        <f ca="1">IF(P998="NA", "NA", IF(OR(O998="NA", P998=""), P998, O998/P998))</f>
        <v>NA</v>
      </c>
      <c r="T998" s="27">
        <f ca="1">O998*N998</f>
        <v>48200</v>
      </c>
      <c r="U998" s="171" t="s">
        <v>107</v>
      </c>
      <c r="V998" s="171" t="s">
        <v>107</v>
      </c>
      <c r="W998" s="171" t="s">
        <v>3470</v>
      </c>
      <c r="X998" s="2" t="str" cm="1">
        <f t="array" aca="1" ref="X998" ca="1">IF(B998="","",IF(MAX(IF(B:B=B998,C:C))=C998,"Y","N"))</f>
        <v>Y</v>
      </c>
      <c r="Y998" s="26"/>
      <c r="Z998" s="172"/>
    </row>
    <row r="999" spans="1:26" hidden="1" x14ac:dyDescent="0.25">
      <c r="A999" s="115">
        <f ca="1">INDEX('1.MetaData'!A:A, MATCH($E999, '1.MetaData'!$B:$B, 0))</f>
        <v>941</v>
      </c>
      <c r="B999" s="245" t="s">
        <v>4622</v>
      </c>
      <c r="C999" s="14">
        <v>1</v>
      </c>
      <c r="D999" s="14" t="s">
        <v>70</v>
      </c>
      <c r="E999" s="1" t="str">
        <f ca="1">VLOOKUP(B999,'2.Tissue'!$B:$D,2,FALSE)</f>
        <v>OG941</v>
      </c>
      <c r="F999" s="80" t="str">
        <f ca="1">IF(C999&gt;1,_xlfn.CONCAT(B999,"_D",C999),_xlfn.CONCAT(B999,"_D"))</f>
        <v>OG941F_D</v>
      </c>
      <c r="G999" s="58" t="str">
        <f ca="1">VLOOKUP($E999,'1.MetaData'!$B:$H,3,FALSE)</f>
        <v>Galeocerdo cuvier</v>
      </c>
      <c r="H999" s="58" t="str">
        <f ca="1">VLOOKUP($E999,'1.MetaData'!$B:$H,4,FALSE)</f>
        <v>Tiger shark</v>
      </c>
      <c r="I999" s="194">
        <f ca="1">VLOOKUP(DNAEXT[[#This Row],[Sample ID]],'2.Tissue'!B:N,13,FALSE)</f>
        <v>0</v>
      </c>
      <c r="J999" s="45" t="s">
        <v>3374</v>
      </c>
      <c r="K999" s="173">
        <v>45443</v>
      </c>
      <c r="L999" s="168" t="s">
        <v>4605</v>
      </c>
      <c r="M999" s="26" t="s">
        <v>3376</v>
      </c>
      <c r="N999" s="169">
        <v>200</v>
      </c>
      <c r="O999" s="170">
        <v>180</v>
      </c>
      <c r="P999" s="170" t="s">
        <v>107</v>
      </c>
      <c r="Q999" s="170" t="s">
        <v>107</v>
      </c>
      <c r="R999" s="170" t="s">
        <v>107</v>
      </c>
      <c r="S999" s="43" t="str">
        <f ca="1">IF(P999="NA", "NA", IF(OR(O999="NA", P999=""), P999, O999/P999))</f>
        <v>NA</v>
      </c>
      <c r="T999" s="27">
        <f ca="1">O999*N999</f>
        <v>36000</v>
      </c>
      <c r="U999" s="171" t="s">
        <v>107</v>
      </c>
      <c r="V999" s="171" t="s">
        <v>107</v>
      </c>
      <c r="W999" s="171" t="s">
        <v>3470</v>
      </c>
      <c r="X999" s="2" t="str" cm="1">
        <f t="array" aca="1" ref="X999" ca="1">IF(B999="","",IF(MAX(IF(B:B=B999,C:C))=C999,"Y","N"))</f>
        <v>Y</v>
      </c>
      <c r="Y999" s="26"/>
      <c r="Z999" s="172"/>
    </row>
    <row r="1000" spans="1:26" hidden="1" x14ac:dyDescent="0.25">
      <c r="A1000" s="115">
        <f ca="1">INDEX('1.MetaData'!A:A, MATCH($E1000, '1.MetaData'!$B:$B, 0))</f>
        <v>942</v>
      </c>
      <c r="B1000" s="245" t="s">
        <v>4623</v>
      </c>
      <c r="C1000" s="14">
        <v>1</v>
      </c>
      <c r="D1000" s="14" t="s">
        <v>70</v>
      </c>
      <c r="E1000" s="1" t="str">
        <f ca="1">VLOOKUP(B1000,'2.Tissue'!$B:$D,2,FALSE)</f>
        <v>OG942</v>
      </c>
      <c r="F1000" s="80" t="str">
        <f ca="1">IF(C1000&gt;1,_xlfn.CONCAT(B1000,"_D",C1000),_xlfn.CONCAT(B1000,"_D"))</f>
        <v>OG942F_D</v>
      </c>
      <c r="G1000" s="58" t="str">
        <f ca="1">VLOOKUP($E1000,'1.MetaData'!$B:$H,3,FALSE)</f>
        <v>Galeocerdo cuvier</v>
      </c>
      <c r="H1000" s="58" t="str">
        <f ca="1">VLOOKUP($E1000,'1.MetaData'!$B:$H,4,FALSE)</f>
        <v>Tiger shark</v>
      </c>
      <c r="I1000" s="194">
        <f ca="1">VLOOKUP(DNAEXT[[#This Row],[Sample ID]],'2.Tissue'!B:N,13,FALSE)</f>
        <v>0</v>
      </c>
      <c r="J1000" s="45" t="s">
        <v>3374</v>
      </c>
      <c r="K1000" s="173">
        <v>45443</v>
      </c>
      <c r="L1000" s="168" t="s">
        <v>4605</v>
      </c>
      <c r="M1000" s="26" t="s">
        <v>3376</v>
      </c>
      <c r="N1000" s="169">
        <v>200</v>
      </c>
      <c r="O1000" s="170">
        <v>332</v>
      </c>
      <c r="P1000" s="170" t="s">
        <v>107</v>
      </c>
      <c r="Q1000" s="170" t="s">
        <v>107</v>
      </c>
      <c r="R1000" s="170" t="s">
        <v>107</v>
      </c>
      <c r="S1000" s="43" t="str">
        <f ca="1">IF(P1000="NA", "NA", IF(OR(O1000="NA", P1000=""), P1000, O1000/P1000))</f>
        <v>NA</v>
      </c>
      <c r="T1000" s="27">
        <f ca="1">O1000*N1000</f>
        <v>66400</v>
      </c>
      <c r="U1000" s="171" t="s">
        <v>107</v>
      </c>
      <c r="V1000" s="171" t="s">
        <v>107</v>
      </c>
      <c r="W1000" s="171" t="s">
        <v>3470</v>
      </c>
      <c r="X1000" s="2" t="str" cm="1">
        <f t="array" aca="1" ref="X1000" ca="1">IF(B1000="","",IF(MAX(IF(B:B=B1000,C:C))=C1000,"Y","N"))</f>
        <v>Y</v>
      </c>
      <c r="Y1000" s="26"/>
      <c r="Z1000" s="172"/>
    </row>
    <row r="1001" spans="1:26" hidden="1" x14ac:dyDescent="0.25">
      <c r="A1001" s="115">
        <f ca="1">INDEX('1.MetaData'!A:A, MATCH($E1001, '1.MetaData'!$B:$B, 0))</f>
        <v>943</v>
      </c>
      <c r="B1001" s="245" t="s">
        <v>4624</v>
      </c>
      <c r="C1001" s="14">
        <v>1</v>
      </c>
      <c r="D1001" s="14" t="s">
        <v>70</v>
      </c>
      <c r="E1001" s="1" t="str">
        <f ca="1">VLOOKUP(B1001,'2.Tissue'!$B:$D,2,FALSE)</f>
        <v>OG943</v>
      </c>
      <c r="F1001" s="80" t="str">
        <f ca="1">IF(C1001&gt;1,_xlfn.CONCAT(B1001,"_D",C1001),_xlfn.CONCAT(B1001,"_D"))</f>
        <v>OG943F_D</v>
      </c>
      <c r="G1001" s="58" t="str">
        <f ca="1">VLOOKUP($E1001,'1.MetaData'!$B:$H,3,FALSE)</f>
        <v>Galeocerdo cuvier</v>
      </c>
      <c r="H1001" s="58" t="str">
        <f ca="1">VLOOKUP($E1001,'1.MetaData'!$B:$H,4,FALSE)</f>
        <v>Tiger shark</v>
      </c>
      <c r="I1001" s="194">
        <f ca="1">VLOOKUP(DNAEXT[[#This Row],[Sample ID]],'2.Tissue'!B:N,13,FALSE)</f>
        <v>0</v>
      </c>
      <c r="J1001" s="45" t="s">
        <v>3374</v>
      </c>
      <c r="K1001" s="173">
        <v>45443</v>
      </c>
      <c r="L1001" s="168" t="s">
        <v>4605</v>
      </c>
      <c r="M1001" s="26" t="s">
        <v>3376</v>
      </c>
      <c r="N1001" s="169">
        <v>200</v>
      </c>
      <c r="O1001" s="170">
        <v>142</v>
      </c>
      <c r="P1001" s="170" t="s">
        <v>107</v>
      </c>
      <c r="Q1001" s="170" t="s">
        <v>107</v>
      </c>
      <c r="R1001" s="170" t="s">
        <v>107</v>
      </c>
      <c r="S1001" s="43" t="str">
        <f ca="1">IF(P1001="NA", "NA", IF(OR(O1001="NA", P1001=""), P1001, O1001/P1001))</f>
        <v>NA</v>
      </c>
      <c r="T1001" s="27">
        <f ca="1">O1001*N1001</f>
        <v>28400</v>
      </c>
      <c r="U1001" s="171" t="s">
        <v>107</v>
      </c>
      <c r="V1001" s="171" t="s">
        <v>107</v>
      </c>
      <c r="W1001" s="171" t="s">
        <v>3470</v>
      </c>
      <c r="X1001" s="2" t="str" cm="1">
        <f t="array" aca="1" ref="X1001" ca="1">IF(B1001="","",IF(MAX(IF(B:B=B1001,C:C))=C1001,"Y","N"))</f>
        <v>Y</v>
      </c>
      <c r="Y1001" s="26"/>
      <c r="Z1001" s="172"/>
    </row>
    <row r="1002" spans="1:26" hidden="1" x14ac:dyDescent="0.25">
      <c r="A1002" s="115">
        <f ca="1">INDEX('1.MetaData'!A:A, MATCH($E1002, '1.MetaData'!$B:$B, 0))</f>
        <v>944</v>
      </c>
      <c r="B1002" s="245" t="s">
        <v>4625</v>
      </c>
      <c r="C1002" s="14">
        <v>1</v>
      </c>
      <c r="D1002" s="14" t="s">
        <v>70</v>
      </c>
      <c r="E1002" s="1" t="str">
        <f ca="1">VLOOKUP(B1002,'2.Tissue'!$B:$D,2,FALSE)</f>
        <v>OG944</v>
      </c>
      <c r="F1002" s="80" t="str">
        <f ca="1">IF(C1002&gt;1,_xlfn.CONCAT(B1002,"_D",C1002),_xlfn.CONCAT(B1002,"_D"))</f>
        <v>OG944F_D</v>
      </c>
      <c r="G1002" s="58" t="str">
        <f ca="1">VLOOKUP($E1002,'1.MetaData'!$B:$H,3,FALSE)</f>
        <v>Galeocerdo cuvier</v>
      </c>
      <c r="H1002" s="58" t="str">
        <f ca="1">VLOOKUP($E1002,'1.MetaData'!$B:$H,4,FALSE)</f>
        <v>Tiger shark</v>
      </c>
      <c r="I1002" s="194">
        <f ca="1">VLOOKUP(DNAEXT[[#This Row],[Sample ID]],'2.Tissue'!B:N,13,FALSE)</f>
        <v>0</v>
      </c>
      <c r="J1002" s="45" t="s">
        <v>3374</v>
      </c>
      <c r="K1002" s="173">
        <v>45443</v>
      </c>
      <c r="L1002" s="168" t="s">
        <v>4605</v>
      </c>
      <c r="M1002" s="26" t="s">
        <v>3376</v>
      </c>
      <c r="N1002" s="169">
        <v>200</v>
      </c>
      <c r="O1002" s="170">
        <v>135</v>
      </c>
      <c r="P1002" s="170" t="s">
        <v>107</v>
      </c>
      <c r="Q1002" s="170" t="s">
        <v>107</v>
      </c>
      <c r="R1002" s="170" t="s">
        <v>107</v>
      </c>
      <c r="S1002" s="43" t="str">
        <f ca="1">IF(P1002="NA", "NA", IF(OR(O1002="NA", P1002=""), P1002, O1002/P1002))</f>
        <v>NA</v>
      </c>
      <c r="T1002" s="27">
        <f ca="1">O1002*N1002</f>
        <v>27000</v>
      </c>
      <c r="U1002" s="171" t="s">
        <v>107</v>
      </c>
      <c r="V1002" s="171" t="s">
        <v>107</v>
      </c>
      <c r="W1002" s="171" t="s">
        <v>3470</v>
      </c>
      <c r="X1002" s="2" t="str" cm="1">
        <f t="array" aca="1" ref="X1002" ca="1">IF(B1002="","",IF(MAX(IF(B:B=B1002,C:C))=C1002,"Y","N"))</f>
        <v>Y</v>
      </c>
      <c r="Y1002" s="26"/>
      <c r="Z1002" s="172"/>
    </row>
    <row r="1003" spans="1:26" hidden="1" x14ac:dyDescent="0.25">
      <c r="A1003" s="115">
        <f ca="1">INDEX('1.MetaData'!A:A, MATCH($E1003, '1.MetaData'!$B:$B, 0))</f>
        <v>945</v>
      </c>
      <c r="B1003" s="245" t="s">
        <v>4626</v>
      </c>
      <c r="C1003" s="14">
        <v>1</v>
      </c>
      <c r="D1003" s="14" t="s">
        <v>70</v>
      </c>
      <c r="E1003" s="1" t="str">
        <f ca="1">VLOOKUP(B1003,'2.Tissue'!$B:$D,2,FALSE)</f>
        <v>OG945</v>
      </c>
      <c r="F1003" s="80" t="str">
        <f ca="1">IF(C1003&gt;1,_xlfn.CONCAT(B1003,"_D",C1003),_xlfn.CONCAT(B1003,"_D"))</f>
        <v>OG945F_D</v>
      </c>
      <c r="G1003" s="58" t="str">
        <f ca="1">VLOOKUP($E1003,'1.MetaData'!$B:$H,3,FALSE)</f>
        <v>Galeocerdo cuvier</v>
      </c>
      <c r="H1003" s="58" t="str">
        <f ca="1">VLOOKUP($E1003,'1.MetaData'!$B:$H,4,FALSE)</f>
        <v>Tiger shark</v>
      </c>
      <c r="I1003" s="194">
        <f ca="1">VLOOKUP(DNAEXT[[#This Row],[Sample ID]],'2.Tissue'!B:N,13,FALSE)</f>
        <v>0</v>
      </c>
      <c r="J1003" s="45" t="s">
        <v>3374</v>
      </c>
      <c r="K1003" s="173">
        <v>45443</v>
      </c>
      <c r="L1003" s="168" t="s">
        <v>4605</v>
      </c>
      <c r="M1003" s="26" t="s">
        <v>3376</v>
      </c>
      <c r="N1003" s="169">
        <v>200</v>
      </c>
      <c r="O1003" s="170">
        <v>86.8</v>
      </c>
      <c r="P1003" s="170" t="s">
        <v>107</v>
      </c>
      <c r="Q1003" s="170" t="s">
        <v>107</v>
      </c>
      <c r="R1003" s="170" t="s">
        <v>107</v>
      </c>
      <c r="S1003" s="43" t="str">
        <f ca="1">IF(P1003="NA", "NA", IF(OR(O1003="NA", P1003=""), P1003, O1003/P1003))</f>
        <v>NA</v>
      </c>
      <c r="T1003" s="27">
        <f ca="1">O1003*N1003</f>
        <v>17360</v>
      </c>
      <c r="U1003" s="171" t="s">
        <v>107</v>
      </c>
      <c r="V1003" s="171" t="s">
        <v>107</v>
      </c>
      <c r="W1003" s="171" t="s">
        <v>3470</v>
      </c>
      <c r="X1003" s="2" t="str" cm="1">
        <f t="array" aca="1" ref="X1003" ca="1">IF(B1003="","",IF(MAX(IF(B:B=B1003,C:C))=C1003,"Y","N"))</f>
        <v>Y</v>
      </c>
      <c r="Y1003" s="26"/>
      <c r="Z1003" s="172"/>
    </row>
    <row r="1004" spans="1:26" hidden="1" x14ac:dyDescent="0.25">
      <c r="A1004" s="115">
        <f ca="1">INDEX('1.MetaData'!A:A, MATCH($E1004, '1.MetaData'!$B:$B, 0))</f>
        <v>946</v>
      </c>
      <c r="B1004" s="245" t="s">
        <v>4627</v>
      </c>
      <c r="C1004" s="14">
        <v>1</v>
      </c>
      <c r="D1004" s="14" t="s">
        <v>70</v>
      </c>
      <c r="E1004" s="1" t="str">
        <f ca="1">VLOOKUP(B1004,'2.Tissue'!$B:$D,2,FALSE)</f>
        <v>OG946</v>
      </c>
      <c r="F1004" s="80" t="str">
        <f ca="1">IF(C1004&gt;1,_xlfn.CONCAT(B1004,"_D",C1004),_xlfn.CONCAT(B1004,"_D"))</f>
        <v>OG946F_D</v>
      </c>
      <c r="G1004" s="58" t="str">
        <f ca="1">VLOOKUP($E1004,'1.MetaData'!$B:$H,3,FALSE)</f>
        <v>Galeocerdo cuvier</v>
      </c>
      <c r="H1004" s="58" t="str">
        <f ca="1">VLOOKUP($E1004,'1.MetaData'!$B:$H,4,FALSE)</f>
        <v>Tiger shark</v>
      </c>
      <c r="I1004" s="194">
        <f ca="1">VLOOKUP(DNAEXT[[#This Row],[Sample ID]],'2.Tissue'!B:N,13,FALSE)</f>
        <v>0</v>
      </c>
      <c r="J1004" s="45" t="s">
        <v>3374</v>
      </c>
      <c r="K1004" s="173">
        <v>45443</v>
      </c>
      <c r="L1004" s="168" t="s">
        <v>4605</v>
      </c>
      <c r="M1004" s="26" t="s">
        <v>3376</v>
      </c>
      <c r="N1004" s="169">
        <v>200</v>
      </c>
      <c r="O1004" s="170">
        <v>108</v>
      </c>
      <c r="P1004" s="170" t="s">
        <v>107</v>
      </c>
      <c r="Q1004" s="170" t="s">
        <v>107</v>
      </c>
      <c r="R1004" s="170" t="s">
        <v>107</v>
      </c>
      <c r="S1004" s="43" t="str">
        <f ca="1">IF(P1004="NA", "NA", IF(OR(O1004="NA", P1004=""), P1004, O1004/P1004))</f>
        <v>NA</v>
      </c>
      <c r="T1004" s="27">
        <f ca="1">O1004*N1004</f>
        <v>21600</v>
      </c>
      <c r="U1004" s="171" t="s">
        <v>107</v>
      </c>
      <c r="V1004" s="171" t="s">
        <v>107</v>
      </c>
      <c r="W1004" s="171" t="s">
        <v>3470</v>
      </c>
      <c r="X1004" s="2" t="str" cm="1">
        <f t="array" aca="1" ref="X1004" ca="1">IF(B1004="","",IF(MAX(IF(B:B=B1004,C:C))=C1004,"Y","N"))</f>
        <v>Y</v>
      </c>
      <c r="Y1004" s="26"/>
      <c r="Z1004" s="172"/>
    </row>
    <row r="1005" spans="1:26" hidden="1" x14ac:dyDescent="0.25">
      <c r="A1005" s="115">
        <f ca="1">INDEX('1.MetaData'!A:A, MATCH($E1005, '1.MetaData'!$B:$B, 0))</f>
        <v>947</v>
      </c>
      <c r="B1005" s="245" t="s">
        <v>4628</v>
      </c>
      <c r="C1005" s="14">
        <v>1</v>
      </c>
      <c r="D1005" s="14" t="s">
        <v>70</v>
      </c>
      <c r="E1005" s="1" t="str">
        <f ca="1">VLOOKUP(B1005,'2.Tissue'!$B:$D,2,FALSE)</f>
        <v>OG947</v>
      </c>
      <c r="F1005" s="80" t="str">
        <f ca="1">IF(C1005&gt;1,_xlfn.CONCAT(B1005,"_D",C1005),_xlfn.CONCAT(B1005,"_D"))</f>
        <v>OG947F_D</v>
      </c>
      <c r="G1005" s="58" t="str">
        <f ca="1">VLOOKUP($E1005,'1.MetaData'!$B:$H,3,FALSE)</f>
        <v>Galeocerdo cuvier</v>
      </c>
      <c r="H1005" s="58" t="str">
        <f ca="1">VLOOKUP($E1005,'1.MetaData'!$B:$H,4,FALSE)</f>
        <v>Tiger shark</v>
      </c>
      <c r="I1005" s="194">
        <f ca="1">VLOOKUP(DNAEXT[[#This Row],[Sample ID]],'2.Tissue'!B:N,13,FALSE)</f>
        <v>0</v>
      </c>
      <c r="J1005" s="45" t="s">
        <v>3374</v>
      </c>
      <c r="K1005" s="173">
        <v>45443</v>
      </c>
      <c r="L1005" s="168" t="s">
        <v>4605</v>
      </c>
      <c r="M1005" s="26" t="s">
        <v>3376</v>
      </c>
      <c r="N1005" s="169">
        <v>200</v>
      </c>
      <c r="O1005" s="170">
        <v>249</v>
      </c>
      <c r="P1005" s="170" t="s">
        <v>107</v>
      </c>
      <c r="Q1005" s="170" t="s">
        <v>107</v>
      </c>
      <c r="R1005" s="170" t="s">
        <v>107</v>
      </c>
      <c r="S1005" s="43" t="str">
        <f ca="1">IF(P1005="NA", "NA", IF(OR(O1005="NA", P1005=""), P1005, O1005/P1005))</f>
        <v>NA</v>
      </c>
      <c r="T1005" s="27">
        <f ca="1">O1005*N1005</f>
        <v>49800</v>
      </c>
      <c r="U1005" s="171" t="s">
        <v>107</v>
      </c>
      <c r="V1005" s="171" t="s">
        <v>107</v>
      </c>
      <c r="W1005" s="171" t="s">
        <v>3470</v>
      </c>
      <c r="X1005" s="2" t="str" cm="1">
        <f t="array" aca="1" ref="X1005" ca="1">IF(B1005="","",IF(MAX(IF(B:B=B1005,C:C))=C1005,"Y","N"))</f>
        <v>Y</v>
      </c>
      <c r="Y1005" s="26"/>
      <c r="Z1005" s="172"/>
    </row>
    <row r="1006" spans="1:26" hidden="1" x14ac:dyDescent="0.25">
      <c r="A1006" s="115">
        <f ca="1">INDEX('1.MetaData'!A:A, MATCH($E1006, '1.MetaData'!$B:$B, 0))</f>
        <v>948</v>
      </c>
      <c r="B1006" s="245" t="s">
        <v>4629</v>
      </c>
      <c r="C1006" s="14">
        <v>1</v>
      </c>
      <c r="D1006" s="14" t="s">
        <v>70</v>
      </c>
      <c r="E1006" s="1" t="str">
        <f ca="1">VLOOKUP(B1006,'2.Tissue'!$B:$D,2,FALSE)</f>
        <v>OG948</v>
      </c>
      <c r="F1006" s="80" t="str">
        <f ca="1">IF(C1006&gt;1,_xlfn.CONCAT(B1006,"_D",C1006),_xlfn.CONCAT(B1006,"_D"))</f>
        <v>OG948F_D</v>
      </c>
      <c r="G1006" s="58" t="str">
        <f ca="1">VLOOKUP($E1006,'1.MetaData'!$B:$H,3,FALSE)</f>
        <v>Galeocerdo cuvier</v>
      </c>
      <c r="H1006" s="58" t="str">
        <f ca="1">VLOOKUP($E1006,'1.MetaData'!$B:$H,4,FALSE)</f>
        <v>Tiger shark</v>
      </c>
      <c r="I1006" s="194">
        <f ca="1">VLOOKUP(DNAEXT[[#This Row],[Sample ID]],'2.Tissue'!B:N,13,FALSE)</f>
        <v>0</v>
      </c>
      <c r="J1006" s="45" t="s">
        <v>3374</v>
      </c>
      <c r="K1006" s="173">
        <v>45449</v>
      </c>
      <c r="L1006" s="168" t="s">
        <v>4630</v>
      </c>
      <c r="M1006" s="26" t="s">
        <v>3376</v>
      </c>
      <c r="N1006" s="169">
        <v>200</v>
      </c>
      <c r="O1006" s="170">
        <v>286</v>
      </c>
      <c r="P1006" s="170" t="s">
        <v>107</v>
      </c>
      <c r="Q1006" s="170" t="s">
        <v>107</v>
      </c>
      <c r="R1006" s="170" t="s">
        <v>107</v>
      </c>
      <c r="S1006" s="43" t="str">
        <f ca="1">IF(P1006="NA", "NA", IF(OR(O1006="NA", P1006=""), P1006, O1006/P1006))</f>
        <v>NA</v>
      </c>
      <c r="T1006" s="27">
        <f ca="1">O1006*N1006</f>
        <v>57200</v>
      </c>
      <c r="U1006" s="171" t="s">
        <v>107</v>
      </c>
      <c r="V1006" s="171" t="s">
        <v>107</v>
      </c>
      <c r="W1006" s="171" t="s">
        <v>3470</v>
      </c>
      <c r="X1006" s="2" t="str" cm="1">
        <f t="array" aca="1" ref="X1006" ca="1">IF(B1006="","",IF(MAX(IF(B:B=B1006,C:C))=C1006,"Y","N"))</f>
        <v>Y</v>
      </c>
      <c r="Y1006" s="26"/>
      <c r="Z1006" s="172"/>
    </row>
    <row r="1007" spans="1:26" hidden="1" x14ac:dyDescent="0.25">
      <c r="A1007" s="115">
        <f ca="1">INDEX('1.MetaData'!A:A, MATCH($E1007, '1.MetaData'!$B:$B, 0))</f>
        <v>949</v>
      </c>
      <c r="B1007" s="245" t="s">
        <v>4631</v>
      </c>
      <c r="C1007" s="14">
        <v>1</v>
      </c>
      <c r="D1007" s="14" t="s">
        <v>70</v>
      </c>
      <c r="E1007" s="1" t="str">
        <f ca="1">VLOOKUP(B1007,'2.Tissue'!$B:$D,2,FALSE)</f>
        <v>OG949</v>
      </c>
      <c r="F1007" s="80" t="str">
        <f ca="1">IF(C1007&gt;1,_xlfn.CONCAT(B1007,"_D",C1007),_xlfn.CONCAT(B1007,"_D"))</f>
        <v>OG949F_D</v>
      </c>
      <c r="G1007" s="58" t="str">
        <f ca="1">VLOOKUP($E1007,'1.MetaData'!$B:$H,3,FALSE)</f>
        <v>Galeocerdo cuvier</v>
      </c>
      <c r="H1007" s="58" t="str">
        <f ca="1">VLOOKUP($E1007,'1.MetaData'!$B:$H,4,FALSE)</f>
        <v>Tiger shark</v>
      </c>
      <c r="I1007" s="194">
        <f ca="1">VLOOKUP(DNAEXT[[#This Row],[Sample ID]],'2.Tissue'!B:N,13,FALSE)</f>
        <v>0</v>
      </c>
      <c r="J1007" s="45" t="s">
        <v>3374</v>
      </c>
      <c r="K1007" s="173">
        <v>45449</v>
      </c>
      <c r="L1007" s="168" t="s">
        <v>4630</v>
      </c>
      <c r="M1007" s="26" t="s">
        <v>3376</v>
      </c>
      <c r="N1007" s="169">
        <v>200</v>
      </c>
      <c r="O1007" s="170">
        <v>186</v>
      </c>
      <c r="P1007" s="170" t="s">
        <v>107</v>
      </c>
      <c r="Q1007" s="170" t="s">
        <v>107</v>
      </c>
      <c r="R1007" s="170" t="s">
        <v>107</v>
      </c>
      <c r="S1007" s="43" t="str">
        <f ca="1">IF(P1007="NA", "NA", IF(OR(O1007="NA", P1007=""), P1007, O1007/P1007))</f>
        <v>NA</v>
      </c>
      <c r="T1007" s="27">
        <f ca="1">O1007*N1007</f>
        <v>37200</v>
      </c>
      <c r="U1007" s="171" t="s">
        <v>107</v>
      </c>
      <c r="V1007" s="171" t="s">
        <v>107</v>
      </c>
      <c r="W1007" s="171" t="s">
        <v>3470</v>
      </c>
      <c r="X1007" s="2" t="str" cm="1">
        <f t="array" aca="1" ref="X1007" ca="1">IF(B1007="","",IF(MAX(IF(B:B=B1007,C:C))=C1007,"Y","N"))</f>
        <v>Y</v>
      </c>
      <c r="Y1007" s="26"/>
      <c r="Z1007" s="172"/>
    </row>
    <row r="1008" spans="1:26" hidden="1" x14ac:dyDescent="0.25">
      <c r="A1008" s="115">
        <f ca="1">INDEX('1.MetaData'!A:A, MATCH($E1008, '1.MetaData'!$B:$B, 0))</f>
        <v>950</v>
      </c>
      <c r="B1008" s="245" t="s">
        <v>4632</v>
      </c>
      <c r="C1008" s="14">
        <v>1</v>
      </c>
      <c r="D1008" s="14" t="s">
        <v>70</v>
      </c>
      <c r="E1008" s="1" t="str">
        <f ca="1">VLOOKUP(B1008,'2.Tissue'!$B:$D,2,FALSE)</f>
        <v>OG950</v>
      </c>
      <c r="F1008" s="80" t="str">
        <f ca="1">IF(C1008&gt;1,_xlfn.CONCAT(B1008,"_D",C1008),_xlfn.CONCAT(B1008,"_D"))</f>
        <v>OG950F_D</v>
      </c>
      <c r="G1008" s="58" t="str">
        <f ca="1">VLOOKUP($E1008,'1.MetaData'!$B:$H,3,FALSE)</f>
        <v>Galeocerdo cuvier</v>
      </c>
      <c r="H1008" s="58" t="str">
        <f ca="1">VLOOKUP($E1008,'1.MetaData'!$B:$H,4,FALSE)</f>
        <v>Tiger shark</v>
      </c>
      <c r="I1008" s="194">
        <f ca="1">VLOOKUP(DNAEXT[[#This Row],[Sample ID]],'2.Tissue'!B:N,13,FALSE)</f>
        <v>0</v>
      </c>
      <c r="J1008" s="45" t="s">
        <v>3374</v>
      </c>
      <c r="K1008" s="173">
        <v>45449</v>
      </c>
      <c r="L1008" s="168" t="s">
        <v>4630</v>
      </c>
      <c r="M1008" s="26" t="s">
        <v>3376</v>
      </c>
      <c r="N1008" s="169">
        <v>200</v>
      </c>
      <c r="O1008" s="170">
        <v>52.2</v>
      </c>
      <c r="P1008" s="170" t="s">
        <v>107</v>
      </c>
      <c r="Q1008" s="170" t="s">
        <v>107</v>
      </c>
      <c r="R1008" s="170" t="s">
        <v>107</v>
      </c>
      <c r="S1008" s="43" t="str">
        <f ca="1">IF(P1008="NA", "NA", IF(OR(O1008="NA", P1008=""), P1008, O1008/P1008))</f>
        <v>NA</v>
      </c>
      <c r="T1008" s="27">
        <f ca="1">O1008*N1008</f>
        <v>10440</v>
      </c>
      <c r="U1008" s="171" t="s">
        <v>107</v>
      </c>
      <c r="V1008" s="171" t="s">
        <v>107</v>
      </c>
      <c r="W1008" s="171" t="s">
        <v>3470</v>
      </c>
      <c r="X1008" s="2" t="str" cm="1">
        <f t="array" aca="1" ref="X1008" ca="1">IF(B1008="","",IF(MAX(IF(B:B=B1008,C:C))=C1008,"Y","N"))</f>
        <v>Y</v>
      </c>
      <c r="Y1008" s="26"/>
      <c r="Z1008" s="172"/>
    </row>
    <row r="1009" spans="1:26" hidden="1" x14ac:dyDescent="0.25">
      <c r="A1009" s="115">
        <f ca="1">INDEX('1.MetaData'!A:A, MATCH($E1009, '1.MetaData'!$B:$B, 0))</f>
        <v>951</v>
      </c>
      <c r="B1009" s="245" t="s">
        <v>4633</v>
      </c>
      <c r="C1009" s="14">
        <v>1</v>
      </c>
      <c r="D1009" s="14" t="s">
        <v>70</v>
      </c>
      <c r="E1009" s="1" t="str">
        <f ca="1">VLOOKUP(B1009,'2.Tissue'!$B:$D,2,FALSE)</f>
        <v>OG951</v>
      </c>
      <c r="F1009" s="80" t="str">
        <f ca="1">IF(C1009&gt;1,_xlfn.CONCAT(B1009,"_D",C1009),_xlfn.CONCAT(B1009,"_D"))</f>
        <v>OG951F_D</v>
      </c>
      <c r="G1009" s="58" t="str">
        <f ca="1">VLOOKUP($E1009,'1.MetaData'!$B:$H,3,FALSE)</f>
        <v>Galeocerdo cuvier</v>
      </c>
      <c r="H1009" s="58" t="str">
        <f ca="1">VLOOKUP($E1009,'1.MetaData'!$B:$H,4,FALSE)</f>
        <v>Tiger shark</v>
      </c>
      <c r="I1009" s="194">
        <f ca="1">VLOOKUP(DNAEXT[[#This Row],[Sample ID]],'2.Tissue'!B:N,13,FALSE)</f>
        <v>0</v>
      </c>
      <c r="J1009" s="45" t="s">
        <v>3374</v>
      </c>
      <c r="K1009" s="173">
        <v>45449</v>
      </c>
      <c r="L1009" s="168" t="s">
        <v>4630</v>
      </c>
      <c r="M1009" s="26" t="s">
        <v>3376</v>
      </c>
      <c r="N1009" s="169">
        <v>200</v>
      </c>
      <c r="O1009" s="170">
        <v>193</v>
      </c>
      <c r="P1009" s="170" t="s">
        <v>107</v>
      </c>
      <c r="Q1009" s="170" t="s">
        <v>107</v>
      </c>
      <c r="R1009" s="170" t="s">
        <v>107</v>
      </c>
      <c r="S1009" s="43" t="str">
        <f ca="1">IF(P1009="NA", "NA", IF(OR(O1009="NA", P1009=""), P1009, O1009/P1009))</f>
        <v>NA</v>
      </c>
      <c r="T1009" s="27">
        <f ca="1">O1009*N1009</f>
        <v>38600</v>
      </c>
      <c r="U1009" s="171" t="s">
        <v>107</v>
      </c>
      <c r="V1009" s="171" t="s">
        <v>107</v>
      </c>
      <c r="W1009" s="171" t="s">
        <v>3470</v>
      </c>
      <c r="X1009" s="2" t="str" cm="1">
        <f t="array" aca="1" ref="X1009" ca="1">IF(B1009="","",IF(MAX(IF(B:B=B1009,C:C))=C1009,"Y","N"))</f>
        <v>Y</v>
      </c>
      <c r="Y1009" s="26"/>
      <c r="Z1009" s="172"/>
    </row>
    <row r="1010" spans="1:26" hidden="1" x14ac:dyDescent="0.25">
      <c r="A1010" s="115">
        <f ca="1">INDEX('1.MetaData'!A:A, MATCH($E1010, '1.MetaData'!$B:$B, 0))</f>
        <v>952</v>
      </c>
      <c r="B1010" s="245" t="s">
        <v>4634</v>
      </c>
      <c r="C1010" s="14">
        <v>1</v>
      </c>
      <c r="D1010" s="14" t="s">
        <v>70</v>
      </c>
      <c r="E1010" s="1" t="str">
        <f ca="1">VLOOKUP(B1010,'2.Tissue'!$B:$D,2,FALSE)</f>
        <v>OG952</v>
      </c>
      <c r="F1010" s="80" t="str">
        <f ca="1">IF(C1010&gt;1,_xlfn.CONCAT(B1010,"_D",C1010),_xlfn.CONCAT(B1010,"_D"))</f>
        <v>OG952F_D</v>
      </c>
      <c r="G1010" s="58" t="str">
        <f ca="1">VLOOKUP($E1010,'1.MetaData'!$B:$H,3,FALSE)</f>
        <v>Galeocerdo cuvier</v>
      </c>
      <c r="H1010" s="58" t="str">
        <f ca="1">VLOOKUP($E1010,'1.MetaData'!$B:$H,4,FALSE)</f>
        <v>Tiger shark</v>
      </c>
      <c r="I1010" s="194">
        <f ca="1">VLOOKUP(DNAEXT[[#This Row],[Sample ID]],'2.Tissue'!B:N,13,FALSE)</f>
        <v>0</v>
      </c>
      <c r="J1010" s="45" t="s">
        <v>3374</v>
      </c>
      <c r="K1010" s="173">
        <v>45449</v>
      </c>
      <c r="L1010" s="168" t="s">
        <v>4630</v>
      </c>
      <c r="M1010" s="26" t="s">
        <v>3376</v>
      </c>
      <c r="N1010" s="169">
        <v>200</v>
      </c>
      <c r="O1010" s="170">
        <v>105</v>
      </c>
      <c r="P1010" s="170" t="s">
        <v>107</v>
      </c>
      <c r="Q1010" s="170" t="s">
        <v>107</v>
      </c>
      <c r="R1010" s="170" t="s">
        <v>107</v>
      </c>
      <c r="S1010" s="43" t="str">
        <f ca="1">IF(P1010="NA", "NA", IF(OR(O1010="NA", P1010=""), P1010, O1010/P1010))</f>
        <v>NA</v>
      </c>
      <c r="T1010" s="27">
        <f ca="1">O1010*N1010</f>
        <v>21000</v>
      </c>
      <c r="U1010" s="171" t="s">
        <v>107</v>
      </c>
      <c r="V1010" s="171" t="s">
        <v>107</v>
      </c>
      <c r="W1010" s="171" t="s">
        <v>3470</v>
      </c>
      <c r="X1010" s="2" t="str" cm="1">
        <f t="array" aca="1" ref="X1010" ca="1">IF(B1010="","",IF(MAX(IF(B:B=B1010,C:C))=C1010,"Y","N"))</f>
        <v>Y</v>
      </c>
      <c r="Y1010" s="26"/>
      <c r="Z1010" s="172"/>
    </row>
    <row r="1011" spans="1:26" hidden="1" x14ac:dyDescent="0.25">
      <c r="A1011" s="115">
        <f ca="1">INDEX('1.MetaData'!A:A, MATCH($E1011, '1.MetaData'!$B:$B, 0))</f>
        <v>953</v>
      </c>
      <c r="B1011" s="245" t="s">
        <v>4635</v>
      </c>
      <c r="C1011" s="14">
        <v>1</v>
      </c>
      <c r="D1011" s="14" t="s">
        <v>70</v>
      </c>
      <c r="E1011" s="1" t="str">
        <f ca="1">VLOOKUP(B1011,'2.Tissue'!$B:$D,2,FALSE)</f>
        <v>OG953</v>
      </c>
      <c r="F1011" s="80" t="str">
        <f ca="1">IF(C1011&gt;1,_xlfn.CONCAT(B1011,"_D",C1011),_xlfn.CONCAT(B1011,"_D"))</f>
        <v>OG953F_D</v>
      </c>
      <c r="G1011" s="58" t="str">
        <f ca="1">VLOOKUP($E1011,'1.MetaData'!$B:$H,3,FALSE)</f>
        <v>Galeocerdo cuvier</v>
      </c>
      <c r="H1011" s="58" t="str">
        <f ca="1">VLOOKUP($E1011,'1.MetaData'!$B:$H,4,FALSE)</f>
        <v>Tiger shark</v>
      </c>
      <c r="I1011" s="194">
        <f ca="1">VLOOKUP(DNAEXT[[#This Row],[Sample ID]],'2.Tissue'!B:N,13,FALSE)</f>
        <v>0</v>
      </c>
      <c r="J1011" s="45" t="s">
        <v>3374</v>
      </c>
      <c r="K1011" s="173">
        <v>45449</v>
      </c>
      <c r="L1011" s="168" t="s">
        <v>4630</v>
      </c>
      <c r="M1011" s="26" t="s">
        <v>3376</v>
      </c>
      <c r="N1011" s="169">
        <v>200</v>
      </c>
      <c r="O1011" s="170">
        <v>64.900000000000006</v>
      </c>
      <c r="P1011" s="170" t="s">
        <v>107</v>
      </c>
      <c r="Q1011" s="170" t="s">
        <v>107</v>
      </c>
      <c r="R1011" s="170" t="s">
        <v>107</v>
      </c>
      <c r="S1011" s="43" t="str">
        <f ca="1">IF(P1011="NA", "NA", IF(OR(O1011="NA", P1011=""), P1011, O1011/P1011))</f>
        <v>NA</v>
      </c>
      <c r="T1011" s="27">
        <f ca="1">O1011*N1011</f>
        <v>12980.000000000002</v>
      </c>
      <c r="U1011" s="171" t="s">
        <v>107</v>
      </c>
      <c r="V1011" s="171" t="s">
        <v>107</v>
      </c>
      <c r="W1011" s="171" t="s">
        <v>3470</v>
      </c>
      <c r="X1011" s="2" t="str" cm="1">
        <f t="array" aca="1" ref="X1011" ca="1">IF(B1011="","",IF(MAX(IF(B:B=B1011,C:C))=C1011,"Y","N"))</f>
        <v>Y</v>
      </c>
      <c r="Y1011" s="26"/>
      <c r="Z1011" s="172"/>
    </row>
    <row r="1012" spans="1:26" hidden="1" x14ac:dyDescent="0.25">
      <c r="A1012" s="115">
        <f ca="1">INDEX('1.MetaData'!A:A, MATCH($E1012, '1.MetaData'!$B:$B, 0))</f>
        <v>954</v>
      </c>
      <c r="B1012" s="245" t="s">
        <v>4636</v>
      </c>
      <c r="C1012" s="14">
        <v>1</v>
      </c>
      <c r="D1012" s="14" t="s">
        <v>70</v>
      </c>
      <c r="E1012" s="1" t="str">
        <f ca="1">VLOOKUP(B1012,'2.Tissue'!$B:$D,2,FALSE)</f>
        <v>OG954</v>
      </c>
      <c r="F1012" s="80" t="str">
        <f ca="1">IF(C1012&gt;1,_xlfn.CONCAT(B1012,"_D",C1012),_xlfn.CONCAT(B1012,"_D"))</f>
        <v>OG954F_D</v>
      </c>
      <c r="G1012" s="58" t="str">
        <f ca="1">VLOOKUP($E1012,'1.MetaData'!$B:$H,3,FALSE)</f>
        <v>Galeocerdo cuvier</v>
      </c>
      <c r="H1012" s="58" t="str">
        <f ca="1">VLOOKUP($E1012,'1.MetaData'!$B:$H,4,FALSE)</f>
        <v>Tiger shark</v>
      </c>
      <c r="I1012" s="194">
        <f ca="1">VLOOKUP(DNAEXT[[#This Row],[Sample ID]],'2.Tissue'!B:N,13,FALSE)</f>
        <v>0</v>
      </c>
      <c r="J1012" s="45" t="s">
        <v>3374</v>
      </c>
      <c r="K1012" s="173">
        <v>45449</v>
      </c>
      <c r="L1012" s="168" t="s">
        <v>4630</v>
      </c>
      <c r="M1012" s="26" t="s">
        <v>3376</v>
      </c>
      <c r="N1012" s="169">
        <v>200</v>
      </c>
      <c r="O1012" s="170">
        <v>53.3</v>
      </c>
      <c r="P1012" s="170" t="s">
        <v>107</v>
      </c>
      <c r="Q1012" s="170" t="s">
        <v>107</v>
      </c>
      <c r="R1012" s="170" t="s">
        <v>107</v>
      </c>
      <c r="S1012" s="43" t="str">
        <f ca="1">IF(P1012="NA", "NA", IF(OR(O1012="NA", P1012=""), P1012, O1012/P1012))</f>
        <v>NA</v>
      </c>
      <c r="T1012" s="27">
        <f ca="1">O1012*N1012</f>
        <v>10660</v>
      </c>
      <c r="U1012" s="171" t="s">
        <v>107</v>
      </c>
      <c r="V1012" s="171" t="s">
        <v>107</v>
      </c>
      <c r="W1012" s="171" t="s">
        <v>3470</v>
      </c>
      <c r="X1012" s="2" t="str" cm="1">
        <f t="array" aca="1" ref="X1012" ca="1">IF(B1012="","",IF(MAX(IF(B:B=B1012,C:C))=C1012,"Y","N"))</f>
        <v>Y</v>
      </c>
      <c r="Y1012" s="26"/>
      <c r="Z1012" s="172"/>
    </row>
    <row r="1013" spans="1:26" hidden="1" x14ac:dyDescent="0.25">
      <c r="A1013" s="115">
        <f ca="1">INDEX('1.MetaData'!A:A, MATCH($E1013, '1.MetaData'!$B:$B, 0))</f>
        <v>955</v>
      </c>
      <c r="B1013" s="245" t="s">
        <v>4637</v>
      </c>
      <c r="C1013" s="14">
        <v>1</v>
      </c>
      <c r="D1013" s="14" t="s">
        <v>70</v>
      </c>
      <c r="E1013" s="1" t="str">
        <f ca="1">VLOOKUP(B1013,'2.Tissue'!$B:$D,2,FALSE)</f>
        <v>OG955</v>
      </c>
      <c r="F1013" s="80" t="str">
        <f ca="1">IF(C1013&gt;1,_xlfn.CONCAT(B1013,"_D",C1013),_xlfn.CONCAT(B1013,"_D"))</f>
        <v>OG955F_D</v>
      </c>
      <c r="G1013" s="58" t="str">
        <f ca="1">VLOOKUP($E1013,'1.MetaData'!$B:$H,3,FALSE)</f>
        <v>Galeocerdo cuvier</v>
      </c>
      <c r="H1013" s="58" t="str">
        <f ca="1">VLOOKUP($E1013,'1.MetaData'!$B:$H,4,FALSE)</f>
        <v>Tiger shark</v>
      </c>
      <c r="I1013" s="194">
        <f ca="1">VLOOKUP(DNAEXT[[#This Row],[Sample ID]],'2.Tissue'!B:N,13,FALSE)</f>
        <v>0</v>
      </c>
      <c r="J1013" s="45" t="s">
        <v>3374</v>
      </c>
      <c r="K1013" s="173">
        <v>45450</v>
      </c>
      <c r="L1013" s="168" t="s">
        <v>4638</v>
      </c>
      <c r="M1013" s="26" t="s">
        <v>3376</v>
      </c>
      <c r="N1013" s="169">
        <v>200</v>
      </c>
      <c r="O1013" s="170">
        <v>172</v>
      </c>
      <c r="P1013" s="170" t="s">
        <v>107</v>
      </c>
      <c r="Q1013" s="170" t="s">
        <v>107</v>
      </c>
      <c r="R1013" s="170" t="s">
        <v>107</v>
      </c>
      <c r="S1013" s="43" t="str">
        <f ca="1">IF(P1013="NA", "NA", IF(OR(O1013="NA", P1013=""), P1013, O1013/P1013))</f>
        <v>NA</v>
      </c>
      <c r="T1013" s="27">
        <f ca="1">O1013*N1013</f>
        <v>34400</v>
      </c>
      <c r="U1013" s="171" t="s">
        <v>107</v>
      </c>
      <c r="V1013" s="171" t="s">
        <v>107</v>
      </c>
      <c r="W1013" s="171" t="s">
        <v>3470</v>
      </c>
      <c r="X1013" s="2" t="str" cm="1">
        <f t="array" aca="1" ref="X1013" ca="1">IF(B1013="","",IF(MAX(IF(B:B=B1013,C:C))=C1013,"Y","N"))</f>
        <v>Y</v>
      </c>
      <c r="Y1013" s="26"/>
      <c r="Z1013" s="172"/>
    </row>
    <row r="1014" spans="1:26" hidden="1" x14ac:dyDescent="0.25">
      <c r="A1014" s="115">
        <f ca="1">INDEX('1.MetaData'!A:A, MATCH($E1014, '1.MetaData'!$B:$B, 0))</f>
        <v>956</v>
      </c>
      <c r="B1014" s="245" t="s">
        <v>4639</v>
      </c>
      <c r="C1014" s="14">
        <v>1</v>
      </c>
      <c r="D1014" s="14" t="s">
        <v>70</v>
      </c>
      <c r="E1014" s="1" t="str">
        <f ca="1">VLOOKUP(B1014,'2.Tissue'!$B:$D,2,FALSE)</f>
        <v>OG956</v>
      </c>
      <c r="F1014" s="80" t="str">
        <f ca="1">IF(C1014&gt;1,_xlfn.CONCAT(B1014,"_D",C1014),_xlfn.CONCAT(B1014,"_D"))</f>
        <v>OG956F_D</v>
      </c>
      <c r="G1014" s="58" t="str">
        <f ca="1">VLOOKUP($E1014,'1.MetaData'!$B:$H,3,FALSE)</f>
        <v>Galeocerdo cuvier</v>
      </c>
      <c r="H1014" s="58" t="str">
        <f ca="1">VLOOKUP($E1014,'1.MetaData'!$B:$H,4,FALSE)</f>
        <v>Tiger shark</v>
      </c>
      <c r="I1014" s="194">
        <f ca="1">VLOOKUP(DNAEXT[[#This Row],[Sample ID]],'2.Tissue'!B:N,13,FALSE)</f>
        <v>0</v>
      </c>
      <c r="J1014" s="45" t="s">
        <v>3374</v>
      </c>
      <c r="K1014" s="173">
        <v>45450</v>
      </c>
      <c r="L1014" s="168" t="s">
        <v>4638</v>
      </c>
      <c r="M1014" s="26" t="s">
        <v>3376</v>
      </c>
      <c r="N1014" s="169">
        <v>200</v>
      </c>
      <c r="O1014" s="170">
        <v>111</v>
      </c>
      <c r="P1014" s="170" t="s">
        <v>107</v>
      </c>
      <c r="Q1014" s="170" t="s">
        <v>107</v>
      </c>
      <c r="R1014" s="170" t="s">
        <v>107</v>
      </c>
      <c r="S1014" s="43" t="str">
        <f ca="1">IF(P1014="NA", "NA", IF(OR(O1014="NA", P1014=""), P1014, O1014/P1014))</f>
        <v>NA</v>
      </c>
      <c r="T1014" s="27">
        <f ca="1">O1014*N1014</f>
        <v>22200</v>
      </c>
      <c r="U1014" s="171" t="s">
        <v>107</v>
      </c>
      <c r="V1014" s="171" t="s">
        <v>107</v>
      </c>
      <c r="W1014" s="171" t="s">
        <v>3470</v>
      </c>
      <c r="X1014" s="2" t="str" cm="1">
        <f t="array" aca="1" ref="X1014" ca="1">IF(B1014="","",IF(MAX(IF(B:B=B1014,C:C))=C1014,"Y","N"))</f>
        <v>Y</v>
      </c>
      <c r="Y1014" s="26"/>
      <c r="Z1014" s="172"/>
    </row>
    <row r="1015" spans="1:26" hidden="1" x14ac:dyDescent="0.25">
      <c r="A1015" s="115">
        <f ca="1">INDEX('1.MetaData'!A:A, MATCH($E1015, '1.MetaData'!$B:$B, 0))</f>
        <v>957</v>
      </c>
      <c r="B1015" s="245" t="s">
        <v>4640</v>
      </c>
      <c r="C1015" s="14">
        <v>1</v>
      </c>
      <c r="D1015" s="14" t="s">
        <v>70</v>
      </c>
      <c r="E1015" s="1" t="str">
        <f ca="1">VLOOKUP(B1015,'2.Tissue'!$B:$D,2,FALSE)</f>
        <v>OG957</v>
      </c>
      <c r="F1015" s="80" t="str">
        <f ca="1">IF(C1015&gt;1,_xlfn.CONCAT(B1015,"_D",C1015),_xlfn.CONCAT(B1015,"_D"))</f>
        <v>OG957F_D</v>
      </c>
      <c r="G1015" s="58" t="str">
        <f ca="1">VLOOKUP($E1015,'1.MetaData'!$B:$H,3,FALSE)</f>
        <v>Galeocerdo cuvier</v>
      </c>
      <c r="H1015" s="58" t="str">
        <f ca="1">VLOOKUP($E1015,'1.MetaData'!$B:$H,4,FALSE)</f>
        <v>Tiger shark</v>
      </c>
      <c r="I1015" s="194">
        <f ca="1">VLOOKUP(DNAEXT[[#This Row],[Sample ID]],'2.Tissue'!B:N,13,FALSE)</f>
        <v>0</v>
      </c>
      <c r="J1015" s="45" t="s">
        <v>3374</v>
      </c>
      <c r="K1015" s="173">
        <v>45450</v>
      </c>
      <c r="L1015" s="168" t="s">
        <v>4638</v>
      </c>
      <c r="M1015" s="26" t="s">
        <v>3376</v>
      </c>
      <c r="N1015" s="169">
        <v>200</v>
      </c>
      <c r="O1015" s="170">
        <v>87.4</v>
      </c>
      <c r="P1015" s="170" t="s">
        <v>107</v>
      </c>
      <c r="Q1015" s="170" t="s">
        <v>107</v>
      </c>
      <c r="R1015" s="170" t="s">
        <v>107</v>
      </c>
      <c r="S1015" s="43" t="str">
        <f ca="1">IF(P1015="NA", "NA", IF(OR(O1015="NA", P1015=""), P1015, O1015/P1015))</f>
        <v>NA</v>
      </c>
      <c r="T1015" s="27">
        <f ca="1">O1015*N1015</f>
        <v>17480</v>
      </c>
      <c r="U1015" s="171" t="s">
        <v>107</v>
      </c>
      <c r="V1015" s="171" t="s">
        <v>107</v>
      </c>
      <c r="W1015" s="171" t="s">
        <v>3470</v>
      </c>
      <c r="X1015" s="2" t="str" cm="1">
        <f t="array" aca="1" ref="X1015" ca="1">IF(B1015="","",IF(MAX(IF(B:B=B1015,C:C))=C1015,"Y","N"))</f>
        <v>Y</v>
      </c>
      <c r="Y1015" s="26"/>
      <c r="Z1015" s="172"/>
    </row>
    <row r="1016" spans="1:26" hidden="1" x14ac:dyDescent="0.25">
      <c r="A1016" s="115">
        <f ca="1">INDEX('1.MetaData'!A:A, MATCH($E1016, '1.MetaData'!$B:$B, 0))</f>
        <v>958</v>
      </c>
      <c r="B1016" s="245" t="s">
        <v>4641</v>
      </c>
      <c r="C1016" s="14">
        <v>1</v>
      </c>
      <c r="D1016" s="14" t="s">
        <v>70</v>
      </c>
      <c r="E1016" s="1" t="str">
        <f ca="1">VLOOKUP(B1016,'2.Tissue'!$B:$D,2,FALSE)</f>
        <v>OG958</v>
      </c>
      <c r="F1016" s="80" t="str">
        <f ca="1">IF(C1016&gt;1,_xlfn.CONCAT(B1016,"_D",C1016),_xlfn.CONCAT(B1016,"_D"))</f>
        <v>OG958F_D</v>
      </c>
      <c r="G1016" s="58" t="str">
        <f ca="1">VLOOKUP($E1016,'1.MetaData'!$B:$H,3,FALSE)</f>
        <v>Galeocerdo cuvier</v>
      </c>
      <c r="H1016" s="58" t="str">
        <f ca="1">VLOOKUP($E1016,'1.MetaData'!$B:$H,4,FALSE)</f>
        <v>Tiger shark</v>
      </c>
      <c r="I1016" s="194">
        <f ca="1">VLOOKUP(DNAEXT[[#This Row],[Sample ID]],'2.Tissue'!B:N,13,FALSE)</f>
        <v>0</v>
      </c>
      <c r="J1016" s="45" t="s">
        <v>3374</v>
      </c>
      <c r="K1016" s="173">
        <v>45450</v>
      </c>
      <c r="L1016" s="168" t="s">
        <v>4638</v>
      </c>
      <c r="M1016" s="26" t="s">
        <v>3376</v>
      </c>
      <c r="N1016" s="169">
        <v>200</v>
      </c>
      <c r="O1016" s="170">
        <v>104</v>
      </c>
      <c r="P1016" s="170" t="s">
        <v>107</v>
      </c>
      <c r="Q1016" s="170" t="s">
        <v>107</v>
      </c>
      <c r="R1016" s="170" t="s">
        <v>107</v>
      </c>
      <c r="S1016" s="43" t="str">
        <f ca="1">IF(P1016="NA", "NA", IF(OR(O1016="NA", P1016=""), P1016, O1016/P1016))</f>
        <v>NA</v>
      </c>
      <c r="T1016" s="27">
        <f ca="1">O1016*N1016</f>
        <v>20800</v>
      </c>
      <c r="U1016" s="171" t="s">
        <v>107</v>
      </c>
      <c r="V1016" s="171" t="s">
        <v>107</v>
      </c>
      <c r="W1016" s="171" t="s">
        <v>3470</v>
      </c>
      <c r="X1016" s="2" t="str" cm="1">
        <f t="array" aca="1" ref="X1016" ca="1">IF(B1016="","",IF(MAX(IF(B:B=B1016,C:C))=C1016,"Y","N"))</f>
        <v>Y</v>
      </c>
      <c r="Y1016" s="26"/>
      <c r="Z1016" s="172"/>
    </row>
    <row r="1017" spans="1:26" hidden="1" x14ac:dyDescent="0.25">
      <c r="A1017" s="115">
        <f ca="1">INDEX('1.MetaData'!A:A, MATCH($E1017, '1.MetaData'!$B:$B, 0))</f>
        <v>959</v>
      </c>
      <c r="B1017" s="245" t="s">
        <v>4642</v>
      </c>
      <c r="C1017" s="14">
        <v>1</v>
      </c>
      <c r="D1017" s="14" t="s">
        <v>70</v>
      </c>
      <c r="E1017" s="1" t="str">
        <f ca="1">VLOOKUP(B1017,'2.Tissue'!$B:$D,2,FALSE)</f>
        <v>OG959</v>
      </c>
      <c r="F1017" s="80" t="str">
        <f ca="1">IF(C1017&gt;1,_xlfn.CONCAT(B1017,"_D",C1017),_xlfn.CONCAT(B1017,"_D"))</f>
        <v>OG959F_D</v>
      </c>
      <c r="G1017" s="58" t="str">
        <f ca="1">VLOOKUP($E1017,'1.MetaData'!$B:$H,3,FALSE)</f>
        <v>Galeocerdo cuvier</v>
      </c>
      <c r="H1017" s="58" t="str">
        <f ca="1">VLOOKUP($E1017,'1.MetaData'!$B:$H,4,FALSE)</f>
        <v>Tiger shark</v>
      </c>
      <c r="I1017" s="194">
        <f ca="1">VLOOKUP(DNAEXT[[#This Row],[Sample ID]],'2.Tissue'!B:N,13,FALSE)</f>
        <v>0</v>
      </c>
      <c r="J1017" s="45" t="s">
        <v>3374</v>
      </c>
      <c r="K1017" s="173">
        <v>45450</v>
      </c>
      <c r="L1017" s="168" t="s">
        <v>4638</v>
      </c>
      <c r="M1017" s="26" t="s">
        <v>3376</v>
      </c>
      <c r="N1017" s="169">
        <v>200</v>
      </c>
      <c r="O1017" s="170">
        <v>103</v>
      </c>
      <c r="P1017" s="170" t="s">
        <v>107</v>
      </c>
      <c r="Q1017" s="170" t="s">
        <v>107</v>
      </c>
      <c r="R1017" s="170" t="s">
        <v>107</v>
      </c>
      <c r="S1017" s="43" t="str">
        <f ca="1">IF(P1017="NA", "NA", IF(OR(O1017="NA", P1017=""), P1017, O1017/P1017))</f>
        <v>NA</v>
      </c>
      <c r="T1017" s="27">
        <f ca="1">O1017*N1017</f>
        <v>20600</v>
      </c>
      <c r="U1017" s="171" t="s">
        <v>107</v>
      </c>
      <c r="V1017" s="171" t="s">
        <v>107</v>
      </c>
      <c r="W1017" s="171" t="s">
        <v>3470</v>
      </c>
      <c r="X1017" s="2" t="str" cm="1">
        <f t="array" aca="1" ref="X1017" ca="1">IF(B1017="","",IF(MAX(IF(B:B=B1017,C:C))=C1017,"Y","N"))</f>
        <v>Y</v>
      </c>
      <c r="Y1017" s="26"/>
      <c r="Z1017" s="172"/>
    </row>
    <row r="1018" spans="1:26" hidden="1" x14ac:dyDescent="0.25">
      <c r="A1018" s="115">
        <f ca="1">INDEX('1.MetaData'!A:A, MATCH($E1018, '1.MetaData'!$B:$B, 0))</f>
        <v>960</v>
      </c>
      <c r="B1018" s="245" t="s">
        <v>4643</v>
      </c>
      <c r="C1018" s="14">
        <v>1</v>
      </c>
      <c r="D1018" s="14" t="s">
        <v>70</v>
      </c>
      <c r="E1018" s="1" t="str">
        <f ca="1">VLOOKUP(B1018,'2.Tissue'!$B:$D,2,FALSE)</f>
        <v>OG960</v>
      </c>
      <c r="F1018" s="80" t="str">
        <f ca="1">IF(C1018&gt;1,_xlfn.CONCAT(B1018,"_D",C1018),_xlfn.CONCAT(B1018,"_D"))</f>
        <v>OG960F_D</v>
      </c>
      <c r="G1018" s="58" t="str">
        <f ca="1">VLOOKUP($E1018,'1.MetaData'!$B:$H,3,FALSE)</f>
        <v>Galeocerdo cuvier</v>
      </c>
      <c r="H1018" s="58" t="str">
        <f ca="1">VLOOKUP($E1018,'1.MetaData'!$B:$H,4,FALSE)</f>
        <v>Tiger shark</v>
      </c>
      <c r="I1018" s="194">
        <f ca="1">VLOOKUP(DNAEXT[[#This Row],[Sample ID]],'2.Tissue'!B:N,13,FALSE)</f>
        <v>0</v>
      </c>
      <c r="J1018" s="45" t="s">
        <v>3374</v>
      </c>
      <c r="K1018" s="173">
        <v>45450</v>
      </c>
      <c r="L1018" s="168" t="s">
        <v>4638</v>
      </c>
      <c r="M1018" s="26" t="s">
        <v>3376</v>
      </c>
      <c r="N1018" s="169">
        <v>200</v>
      </c>
      <c r="O1018" s="170">
        <v>119</v>
      </c>
      <c r="P1018" s="170" t="s">
        <v>107</v>
      </c>
      <c r="Q1018" s="170" t="s">
        <v>107</v>
      </c>
      <c r="R1018" s="170" t="s">
        <v>107</v>
      </c>
      <c r="S1018" s="43" t="str">
        <f ca="1">IF(P1018="NA", "NA", IF(OR(O1018="NA", P1018=""), P1018, O1018/P1018))</f>
        <v>NA</v>
      </c>
      <c r="T1018" s="27">
        <f ca="1">O1018*N1018</f>
        <v>23800</v>
      </c>
      <c r="U1018" s="171" t="s">
        <v>107</v>
      </c>
      <c r="V1018" s="171" t="s">
        <v>107</v>
      </c>
      <c r="W1018" s="171" t="s">
        <v>3470</v>
      </c>
      <c r="X1018" s="2" t="str" cm="1">
        <f t="array" aca="1" ref="X1018" ca="1">IF(B1018="","",IF(MAX(IF(B:B=B1018,C:C))=C1018,"Y","N"))</f>
        <v>Y</v>
      </c>
      <c r="Y1018" s="26"/>
      <c r="Z1018" s="172"/>
    </row>
    <row r="1019" spans="1:26" hidden="1" x14ac:dyDescent="0.25">
      <c r="A1019" s="115">
        <f ca="1">INDEX('1.MetaData'!A:A, MATCH($E1019, '1.MetaData'!$B:$B, 0))</f>
        <v>961</v>
      </c>
      <c r="B1019" s="245" t="s">
        <v>4644</v>
      </c>
      <c r="C1019" s="14">
        <v>1</v>
      </c>
      <c r="D1019" s="14" t="s">
        <v>70</v>
      </c>
      <c r="E1019" s="1" t="str">
        <f ca="1">VLOOKUP(B1019,'2.Tissue'!$B:$D,2,FALSE)</f>
        <v>OG961</v>
      </c>
      <c r="F1019" s="80" t="str">
        <f ca="1">IF(C1019&gt;1,_xlfn.CONCAT(B1019,"_D",C1019),_xlfn.CONCAT(B1019,"_D"))</f>
        <v>OG961F_D</v>
      </c>
      <c r="G1019" s="58" t="str">
        <f ca="1">VLOOKUP($E1019,'1.MetaData'!$B:$H,3,FALSE)</f>
        <v>Galeocerdo cuvier</v>
      </c>
      <c r="H1019" s="58" t="str">
        <f ca="1">VLOOKUP($E1019,'1.MetaData'!$B:$H,4,FALSE)</f>
        <v>Tiger shark</v>
      </c>
      <c r="I1019" s="194">
        <f ca="1">VLOOKUP(DNAEXT[[#This Row],[Sample ID]],'2.Tissue'!B:N,13,FALSE)</f>
        <v>0</v>
      </c>
      <c r="J1019" s="45" t="s">
        <v>3374</v>
      </c>
      <c r="K1019" s="173">
        <v>45450</v>
      </c>
      <c r="L1019" s="168" t="s">
        <v>4638</v>
      </c>
      <c r="M1019" s="26" t="s">
        <v>3376</v>
      </c>
      <c r="N1019" s="169">
        <v>200</v>
      </c>
      <c r="O1019" s="170">
        <v>135</v>
      </c>
      <c r="P1019" s="170" t="s">
        <v>107</v>
      </c>
      <c r="Q1019" s="170" t="s">
        <v>107</v>
      </c>
      <c r="R1019" s="170" t="s">
        <v>107</v>
      </c>
      <c r="S1019" s="43" t="str">
        <f ca="1">IF(P1019="NA", "NA", IF(OR(O1019="NA", P1019=""), P1019, O1019/P1019))</f>
        <v>NA</v>
      </c>
      <c r="T1019" s="27">
        <f ca="1">O1019*N1019</f>
        <v>27000</v>
      </c>
      <c r="U1019" s="171" t="s">
        <v>107</v>
      </c>
      <c r="V1019" s="171" t="s">
        <v>107</v>
      </c>
      <c r="W1019" s="171" t="s">
        <v>3470</v>
      </c>
      <c r="X1019" s="2" t="str" cm="1">
        <f t="array" aca="1" ref="X1019" ca="1">IF(B1019="","",IF(MAX(IF(B:B=B1019,C:C))=C1019,"Y","N"))</f>
        <v>Y</v>
      </c>
      <c r="Y1019" s="26"/>
      <c r="Z1019" s="172"/>
    </row>
    <row r="1020" spans="1:26" hidden="1" x14ac:dyDescent="0.25">
      <c r="A1020" s="115">
        <f ca="1">INDEX('1.MetaData'!A:A, MATCH($E1020, '1.MetaData'!$B:$B, 0))</f>
        <v>962</v>
      </c>
      <c r="B1020" s="245" t="s">
        <v>4645</v>
      </c>
      <c r="C1020" s="14">
        <v>1</v>
      </c>
      <c r="D1020" s="14" t="s">
        <v>70</v>
      </c>
      <c r="E1020" s="1" t="str">
        <f ca="1">VLOOKUP(B1020,'2.Tissue'!$B:$D,2,FALSE)</f>
        <v>OG962</v>
      </c>
      <c r="F1020" s="80" t="str">
        <f ca="1">IF(C1020&gt;1,_xlfn.CONCAT(B1020,"_D",C1020),_xlfn.CONCAT(B1020,"_D"))</f>
        <v>OG962F_D</v>
      </c>
      <c r="G1020" s="58" t="str">
        <f ca="1">VLOOKUP($E1020,'1.MetaData'!$B:$H,3,FALSE)</f>
        <v>Galeocerdo cuvier</v>
      </c>
      <c r="H1020" s="58" t="str">
        <f ca="1">VLOOKUP($E1020,'1.MetaData'!$B:$H,4,FALSE)</f>
        <v>Tiger shark</v>
      </c>
      <c r="I1020" s="194">
        <f ca="1">VLOOKUP(DNAEXT[[#This Row],[Sample ID]],'2.Tissue'!B:N,13,FALSE)</f>
        <v>0</v>
      </c>
      <c r="J1020" s="45" t="s">
        <v>3374</v>
      </c>
      <c r="K1020" s="173">
        <v>45450</v>
      </c>
      <c r="L1020" s="168" t="s">
        <v>4638</v>
      </c>
      <c r="M1020" s="26" t="s">
        <v>3376</v>
      </c>
      <c r="N1020" s="169">
        <v>200</v>
      </c>
      <c r="O1020" s="170">
        <v>185</v>
      </c>
      <c r="P1020" s="170" t="s">
        <v>107</v>
      </c>
      <c r="Q1020" s="170" t="s">
        <v>107</v>
      </c>
      <c r="R1020" s="170" t="s">
        <v>107</v>
      </c>
      <c r="S1020" s="43" t="str">
        <f ca="1">IF(P1020="NA", "NA", IF(OR(O1020="NA", P1020=""), P1020, O1020/P1020))</f>
        <v>NA</v>
      </c>
      <c r="T1020" s="27">
        <f ca="1">O1020*N1020</f>
        <v>37000</v>
      </c>
      <c r="U1020" s="171" t="s">
        <v>107</v>
      </c>
      <c r="V1020" s="171" t="s">
        <v>107</v>
      </c>
      <c r="W1020" s="171" t="s">
        <v>3470</v>
      </c>
      <c r="X1020" s="2" t="str" cm="1">
        <f t="array" aca="1" ref="X1020" ca="1">IF(B1020="","",IF(MAX(IF(B:B=B1020,C:C))=C1020,"Y","N"))</f>
        <v>Y</v>
      </c>
      <c r="Y1020" s="26"/>
      <c r="Z1020" s="172"/>
    </row>
    <row r="1021" spans="1:26" hidden="1" x14ac:dyDescent="0.25">
      <c r="A1021" s="115">
        <f ca="1">INDEX('1.MetaData'!A:A, MATCH($E1021, '1.MetaData'!$B:$B, 0))</f>
        <v>963</v>
      </c>
      <c r="B1021" s="245" t="s">
        <v>4646</v>
      </c>
      <c r="C1021" s="14">
        <v>1</v>
      </c>
      <c r="D1021" s="14" t="s">
        <v>70</v>
      </c>
      <c r="E1021" s="1" t="str">
        <f ca="1">VLOOKUP(B1021,'2.Tissue'!$B:$D,2,FALSE)</f>
        <v>OG963</v>
      </c>
      <c r="F1021" s="80" t="str">
        <f ca="1">IF(C1021&gt;1,_xlfn.CONCAT(B1021,"_D",C1021),_xlfn.CONCAT(B1021,"_D"))</f>
        <v>OG963F_D</v>
      </c>
      <c r="G1021" s="58" t="str">
        <f ca="1">VLOOKUP($E1021,'1.MetaData'!$B:$H,3,FALSE)</f>
        <v>Galeocerdo cuvier</v>
      </c>
      <c r="H1021" s="58" t="str">
        <f ca="1">VLOOKUP($E1021,'1.MetaData'!$B:$H,4,FALSE)</f>
        <v>Tiger shark</v>
      </c>
      <c r="I1021" s="194">
        <f ca="1">VLOOKUP(DNAEXT[[#This Row],[Sample ID]],'2.Tissue'!B:N,13,FALSE)</f>
        <v>0</v>
      </c>
      <c r="J1021" s="45" t="s">
        <v>3374</v>
      </c>
      <c r="K1021" s="173">
        <v>45450</v>
      </c>
      <c r="L1021" s="168" t="s">
        <v>4638</v>
      </c>
      <c r="M1021" s="26" t="s">
        <v>3376</v>
      </c>
      <c r="N1021" s="169">
        <v>200</v>
      </c>
      <c r="O1021" s="170">
        <v>140</v>
      </c>
      <c r="P1021" s="170" t="s">
        <v>107</v>
      </c>
      <c r="Q1021" s="170" t="s">
        <v>107</v>
      </c>
      <c r="R1021" s="170" t="s">
        <v>107</v>
      </c>
      <c r="S1021" s="43" t="str">
        <f ca="1">IF(P1021="NA", "NA", IF(OR(O1021="NA", P1021=""), P1021, O1021/P1021))</f>
        <v>NA</v>
      </c>
      <c r="T1021" s="27">
        <f ca="1">O1021*N1021</f>
        <v>28000</v>
      </c>
      <c r="U1021" s="171" t="s">
        <v>107</v>
      </c>
      <c r="V1021" s="171" t="s">
        <v>107</v>
      </c>
      <c r="W1021" s="171" t="s">
        <v>3470</v>
      </c>
      <c r="X1021" s="2" t="str" cm="1">
        <f t="array" aca="1" ref="X1021" ca="1">IF(B1021="","",IF(MAX(IF(B:B=B1021,C:C))=C1021,"Y","N"))</f>
        <v>Y</v>
      </c>
      <c r="Y1021" s="26"/>
      <c r="Z1021" s="172"/>
    </row>
    <row r="1022" spans="1:26" hidden="1" x14ac:dyDescent="0.25">
      <c r="A1022" s="115">
        <f ca="1">INDEX('1.MetaData'!A:A, MATCH($E1022, '1.MetaData'!$B:$B, 0))</f>
        <v>964</v>
      </c>
      <c r="B1022" s="245" t="s">
        <v>4647</v>
      </c>
      <c r="C1022" s="14">
        <v>1</v>
      </c>
      <c r="D1022" s="14" t="s">
        <v>70</v>
      </c>
      <c r="E1022" s="1" t="str">
        <f ca="1">VLOOKUP(B1022,'2.Tissue'!$B:$D,2,FALSE)</f>
        <v>OG964</v>
      </c>
      <c r="F1022" s="80" t="str">
        <f ca="1">IF(C1022&gt;1,_xlfn.CONCAT(B1022,"_D",C1022),_xlfn.CONCAT(B1022,"_D"))</f>
        <v>OG964F_D</v>
      </c>
      <c r="G1022" s="58" t="str">
        <f ca="1">VLOOKUP($E1022,'1.MetaData'!$B:$H,3,FALSE)</f>
        <v>Galeocerdo cuvier</v>
      </c>
      <c r="H1022" s="58" t="str">
        <f ca="1">VLOOKUP($E1022,'1.MetaData'!$B:$H,4,FALSE)</f>
        <v>Tiger shark</v>
      </c>
      <c r="I1022" s="194">
        <f ca="1">VLOOKUP(DNAEXT[[#This Row],[Sample ID]],'2.Tissue'!B:N,13,FALSE)</f>
        <v>0</v>
      </c>
      <c r="J1022" s="45" t="s">
        <v>3374</v>
      </c>
      <c r="K1022" s="173">
        <v>45450</v>
      </c>
      <c r="L1022" s="168" t="s">
        <v>4638</v>
      </c>
      <c r="M1022" s="26" t="s">
        <v>3376</v>
      </c>
      <c r="N1022" s="169">
        <v>200</v>
      </c>
      <c r="O1022" s="170">
        <v>169</v>
      </c>
      <c r="P1022" s="170" t="s">
        <v>107</v>
      </c>
      <c r="Q1022" s="170" t="s">
        <v>107</v>
      </c>
      <c r="R1022" s="170" t="s">
        <v>107</v>
      </c>
      <c r="S1022" s="43" t="str">
        <f ca="1">IF(P1022="NA", "NA", IF(OR(O1022="NA", P1022=""), P1022, O1022/P1022))</f>
        <v>NA</v>
      </c>
      <c r="T1022" s="27">
        <f ca="1">O1022*N1022</f>
        <v>33800</v>
      </c>
      <c r="U1022" s="171" t="s">
        <v>107</v>
      </c>
      <c r="V1022" s="171" t="s">
        <v>107</v>
      </c>
      <c r="W1022" s="171" t="s">
        <v>3470</v>
      </c>
      <c r="X1022" s="2" t="str" cm="1">
        <f t="array" aca="1" ref="X1022" ca="1">IF(B1022="","",IF(MAX(IF(B:B=B1022,C:C))=C1022,"Y","N"))</f>
        <v>Y</v>
      </c>
      <c r="Y1022" s="26"/>
      <c r="Z1022" s="172"/>
    </row>
    <row r="1023" spans="1:26" hidden="1" x14ac:dyDescent="0.25">
      <c r="A1023" s="115">
        <f ca="1">INDEX('1.MetaData'!A:A, MATCH($E1023, '1.MetaData'!$B:$B, 0))</f>
        <v>965</v>
      </c>
      <c r="B1023" s="245" t="s">
        <v>4648</v>
      </c>
      <c r="C1023" s="14">
        <v>1</v>
      </c>
      <c r="D1023" s="14" t="s">
        <v>70</v>
      </c>
      <c r="E1023" s="1" t="str">
        <f ca="1">VLOOKUP(B1023,'2.Tissue'!$B:$D,2,FALSE)</f>
        <v>OG965</v>
      </c>
      <c r="F1023" s="80" t="str">
        <f ca="1">IF(C1023&gt;1,_xlfn.CONCAT(B1023,"_D",C1023),_xlfn.CONCAT(B1023,"_D"))</f>
        <v>OG965F_D</v>
      </c>
      <c r="G1023" s="58" t="str">
        <f ca="1">VLOOKUP($E1023,'1.MetaData'!$B:$H,3,FALSE)</f>
        <v>Galeocerdo cuvier</v>
      </c>
      <c r="H1023" s="58" t="str">
        <f ca="1">VLOOKUP($E1023,'1.MetaData'!$B:$H,4,FALSE)</f>
        <v>Tiger shark</v>
      </c>
      <c r="I1023" s="194">
        <f ca="1">VLOOKUP(DNAEXT[[#This Row],[Sample ID]],'2.Tissue'!B:N,13,FALSE)</f>
        <v>0</v>
      </c>
      <c r="J1023" s="45" t="s">
        <v>3374</v>
      </c>
      <c r="K1023" s="173">
        <v>45450</v>
      </c>
      <c r="L1023" s="168" t="s">
        <v>4638</v>
      </c>
      <c r="M1023" s="26" t="s">
        <v>3376</v>
      </c>
      <c r="N1023" s="169">
        <v>200</v>
      </c>
      <c r="O1023" s="170">
        <v>50.9</v>
      </c>
      <c r="P1023" s="170" t="s">
        <v>107</v>
      </c>
      <c r="Q1023" s="170" t="s">
        <v>107</v>
      </c>
      <c r="R1023" s="170" t="s">
        <v>107</v>
      </c>
      <c r="S1023" s="43" t="str">
        <f ca="1">IF(P1023="NA", "NA", IF(OR(O1023="NA", P1023=""), P1023, O1023/P1023))</f>
        <v>NA</v>
      </c>
      <c r="T1023" s="27">
        <f ca="1">O1023*N1023</f>
        <v>10180</v>
      </c>
      <c r="U1023" s="171" t="s">
        <v>107</v>
      </c>
      <c r="V1023" s="171" t="s">
        <v>107</v>
      </c>
      <c r="W1023" s="171" t="s">
        <v>3470</v>
      </c>
      <c r="X1023" s="2" t="str" cm="1">
        <f t="array" aca="1" ref="X1023" ca="1">IF(B1023="","",IF(MAX(IF(B:B=B1023,C:C))=C1023,"Y","N"))</f>
        <v>Y</v>
      </c>
      <c r="Y1023" s="26"/>
      <c r="Z1023" s="172"/>
    </row>
    <row r="1024" spans="1:26" hidden="1" x14ac:dyDescent="0.25">
      <c r="A1024" s="115">
        <f ca="1">INDEX('1.MetaData'!A:A, MATCH($E1024, '1.MetaData'!$B:$B, 0))</f>
        <v>966</v>
      </c>
      <c r="B1024" s="245" t="s">
        <v>4649</v>
      </c>
      <c r="C1024" s="14">
        <v>1</v>
      </c>
      <c r="D1024" s="14" t="s">
        <v>70</v>
      </c>
      <c r="E1024" s="1" t="str">
        <f ca="1">VLOOKUP(B1024,'2.Tissue'!$B:$D,2,FALSE)</f>
        <v>OG966</v>
      </c>
      <c r="F1024" s="80" t="str">
        <f ca="1">IF(C1024&gt;1,_xlfn.CONCAT(B1024,"_D",C1024),_xlfn.CONCAT(B1024,"_D"))</f>
        <v>OG966F_D</v>
      </c>
      <c r="G1024" s="58" t="str">
        <f ca="1">VLOOKUP($E1024,'1.MetaData'!$B:$H,3,FALSE)</f>
        <v>Galeocerdo cuvier</v>
      </c>
      <c r="H1024" s="58" t="str">
        <f ca="1">VLOOKUP($E1024,'1.MetaData'!$B:$H,4,FALSE)</f>
        <v>Tiger shark</v>
      </c>
      <c r="I1024" s="194">
        <f ca="1">VLOOKUP(DNAEXT[[#This Row],[Sample ID]],'2.Tissue'!B:N,13,FALSE)</f>
        <v>0</v>
      </c>
      <c r="J1024" s="45" t="s">
        <v>3374</v>
      </c>
      <c r="K1024" s="173">
        <v>45471</v>
      </c>
      <c r="L1024" s="168" t="s">
        <v>4650</v>
      </c>
      <c r="M1024" s="26" t="s">
        <v>3376</v>
      </c>
      <c r="N1024" s="169">
        <v>200</v>
      </c>
      <c r="O1024" s="170">
        <v>335</v>
      </c>
      <c r="P1024" s="170" t="s">
        <v>107</v>
      </c>
      <c r="Q1024" s="170" t="s">
        <v>107</v>
      </c>
      <c r="R1024" s="170" t="s">
        <v>107</v>
      </c>
      <c r="S1024" s="43" t="str">
        <f ca="1">IF(P1024="NA", "NA", IF(OR(O1024="NA", P1024=""), P1024, O1024/P1024))</f>
        <v>NA</v>
      </c>
      <c r="T1024" s="27">
        <f ca="1">O1024*N1024</f>
        <v>67000</v>
      </c>
      <c r="U1024" s="171" t="s">
        <v>107</v>
      </c>
      <c r="V1024" s="171" t="s">
        <v>107</v>
      </c>
      <c r="W1024" s="171" t="s">
        <v>3470</v>
      </c>
      <c r="X1024" s="2" t="str" cm="1">
        <f t="array" aca="1" ref="X1024" ca="1">IF(B1024="","",IF(MAX(IF(B:B=B1024,C:C))=C1024,"Y","N"))</f>
        <v>Y</v>
      </c>
      <c r="Y1024" s="26"/>
      <c r="Z1024" s="172"/>
    </row>
    <row r="1025" spans="1:26" hidden="1" x14ac:dyDescent="0.25">
      <c r="A1025" s="115">
        <f ca="1">INDEX('1.MetaData'!A:A, MATCH($E1025, '1.MetaData'!$B:$B, 0))</f>
        <v>967</v>
      </c>
      <c r="B1025" s="245" t="s">
        <v>4651</v>
      </c>
      <c r="C1025" s="14">
        <v>1</v>
      </c>
      <c r="D1025" s="14" t="s">
        <v>70</v>
      </c>
      <c r="E1025" s="1" t="str">
        <f ca="1">VLOOKUP(B1025,'2.Tissue'!$B:$D,2,FALSE)</f>
        <v>OG967</v>
      </c>
      <c r="F1025" s="80" t="str">
        <f ca="1">IF(C1025&gt;1,_xlfn.CONCAT(B1025,"_D",C1025),_xlfn.CONCAT(B1025,"_D"))</f>
        <v>OG967F_D</v>
      </c>
      <c r="G1025" s="58" t="str">
        <f ca="1">VLOOKUP($E1025,'1.MetaData'!$B:$H,3,FALSE)</f>
        <v>Galeocerdo cuvier</v>
      </c>
      <c r="H1025" s="58" t="str">
        <f ca="1">VLOOKUP($E1025,'1.MetaData'!$B:$H,4,FALSE)</f>
        <v>Tiger shark</v>
      </c>
      <c r="I1025" s="194">
        <f ca="1">VLOOKUP(DNAEXT[[#This Row],[Sample ID]],'2.Tissue'!B:N,13,FALSE)</f>
        <v>0</v>
      </c>
      <c r="J1025" s="45" t="s">
        <v>3374</v>
      </c>
      <c r="K1025" s="173">
        <v>45509</v>
      </c>
      <c r="L1025" s="168" t="s">
        <v>4652</v>
      </c>
      <c r="M1025" s="26" t="s">
        <v>3376</v>
      </c>
      <c r="N1025" s="169">
        <v>200</v>
      </c>
      <c r="O1025" s="170">
        <v>425</v>
      </c>
      <c r="P1025" s="170" t="s">
        <v>107</v>
      </c>
      <c r="Q1025" s="170" t="s">
        <v>107</v>
      </c>
      <c r="R1025" s="170" t="s">
        <v>107</v>
      </c>
      <c r="S1025" s="43" t="str">
        <f ca="1">IF(P1025="NA", "NA", IF(OR(O1025="NA", P1025=""), P1025, O1025/P1025))</f>
        <v>NA</v>
      </c>
      <c r="T1025" s="27">
        <f ca="1">O1025*N1025</f>
        <v>85000</v>
      </c>
      <c r="U1025" s="171" t="s">
        <v>107</v>
      </c>
      <c r="V1025" s="171" t="s">
        <v>107</v>
      </c>
      <c r="W1025" s="171" t="s">
        <v>3470</v>
      </c>
      <c r="X1025" s="2" t="str" cm="1">
        <f t="array" aca="1" ref="X1025" ca="1">IF(B1025="","",IF(MAX(IF(B:B=B1025,C:C))=C1025,"Y","N"))</f>
        <v>Y</v>
      </c>
      <c r="Y1025" s="26"/>
      <c r="Z1025" s="172"/>
    </row>
    <row r="1026" spans="1:26" hidden="1" x14ac:dyDescent="0.25">
      <c r="A1026" s="115">
        <f ca="1">INDEX('1.MetaData'!A:A, MATCH($E1026, '1.MetaData'!$B:$B, 0))</f>
        <v>968</v>
      </c>
      <c r="B1026" s="245" t="s">
        <v>4653</v>
      </c>
      <c r="C1026" s="14">
        <v>1</v>
      </c>
      <c r="D1026" s="14" t="s">
        <v>70</v>
      </c>
      <c r="E1026" s="1" t="str">
        <f ca="1">VLOOKUP(B1026,'2.Tissue'!$B:$D,2,FALSE)</f>
        <v>OG968</v>
      </c>
      <c r="F1026" s="80" t="str">
        <f ca="1">IF(C1026&gt;1,_xlfn.CONCAT(B1026,"_D",C1026),_xlfn.CONCAT(B1026,"_D"))</f>
        <v>OG968F_D</v>
      </c>
      <c r="G1026" s="58" t="str">
        <f ca="1">VLOOKUP($E1026,'1.MetaData'!$B:$H,3,FALSE)</f>
        <v>Galeocerdo cuvier</v>
      </c>
      <c r="H1026" s="58" t="str">
        <f ca="1">VLOOKUP($E1026,'1.MetaData'!$B:$H,4,FALSE)</f>
        <v>Tiger shark</v>
      </c>
      <c r="I1026" s="194">
        <f ca="1">VLOOKUP(DNAEXT[[#This Row],[Sample ID]],'2.Tissue'!B:N,13,FALSE)</f>
        <v>0</v>
      </c>
      <c r="J1026" s="45" t="s">
        <v>3374</v>
      </c>
      <c r="K1026" s="173">
        <v>45509</v>
      </c>
      <c r="L1026" s="168" t="s">
        <v>4652</v>
      </c>
      <c r="M1026" s="26" t="s">
        <v>3376</v>
      </c>
      <c r="N1026" s="169">
        <v>200</v>
      </c>
      <c r="O1026" s="170">
        <v>298</v>
      </c>
      <c r="P1026" s="170" t="s">
        <v>107</v>
      </c>
      <c r="Q1026" s="170" t="s">
        <v>107</v>
      </c>
      <c r="R1026" s="170" t="s">
        <v>107</v>
      </c>
      <c r="S1026" s="43" t="str">
        <f ca="1">IF(P1026="NA", "NA", IF(OR(O1026="NA", P1026=""), P1026, O1026/P1026))</f>
        <v>NA</v>
      </c>
      <c r="T1026" s="27">
        <f ca="1">O1026*N1026</f>
        <v>59600</v>
      </c>
      <c r="U1026" s="171" t="s">
        <v>107</v>
      </c>
      <c r="V1026" s="171" t="s">
        <v>107</v>
      </c>
      <c r="W1026" s="171" t="s">
        <v>3470</v>
      </c>
      <c r="X1026" s="2" t="str" cm="1">
        <f t="array" aca="1" ref="X1026" ca="1">IF(B1026="","",IF(MAX(IF(B:B=B1026,C:C))=C1026,"Y","N"))</f>
        <v>Y</v>
      </c>
      <c r="Y1026" s="26"/>
      <c r="Z1026" s="172"/>
    </row>
    <row r="1027" spans="1:26" hidden="1" x14ac:dyDescent="0.25">
      <c r="A1027" s="115">
        <f ca="1">INDEX('1.MetaData'!A:A, MATCH($E1027, '1.MetaData'!$B:$B, 0))</f>
        <v>969</v>
      </c>
      <c r="B1027" s="245" t="s">
        <v>4654</v>
      </c>
      <c r="C1027" s="14">
        <v>1</v>
      </c>
      <c r="D1027" s="14" t="s">
        <v>70</v>
      </c>
      <c r="E1027" s="1" t="str">
        <f ca="1">VLOOKUP(B1027,'2.Tissue'!$B:$D,2,FALSE)</f>
        <v>OG969</v>
      </c>
      <c r="F1027" s="80" t="str">
        <f ca="1">IF(C1027&gt;1,_xlfn.CONCAT(B1027,"_D",C1027),_xlfn.CONCAT(B1027,"_D"))</f>
        <v>OG969F_D</v>
      </c>
      <c r="G1027" s="58" t="str">
        <f ca="1">VLOOKUP($E1027,'1.MetaData'!$B:$H,3,FALSE)</f>
        <v>Galeocerdo cuvier</v>
      </c>
      <c r="H1027" s="58" t="str">
        <f ca="1">VLOOKUP($E1027,'1.MetaData'!$B:$H,4,FALSE)</f>
        <v>Tiger shark</v>
      </c>
      <c r="I1027" s="194">
        <f ca="1">VLOOKUP(DNAEXT[[#This Row],[Sample ID]],'2.Tissue'!B:N,13,FALSE)</f>
        <v>0</v>
      </c>
      <c r="J1027" s="45" t="s">
        <v>3374</v>
      </c>
      <c r="K1027" s="173">
        <v>45509</v>
      </c>
      <c r="L1027" s="168" t="s">
        <v>4652</v>
      </c>
      <c r="M1027" s="26" t="s">
        <v>3376</v>
      </c>
      <c r="N1027" s="169">
        <v>200</v>
      </c>
      <c r="O1027" s="170">
        <v>306</v>
      </c>
      <c r="P1027" s="170" t="s">
        <v>107</v>
      </c>
      <c r="Q1027" s="170" t="s">
        <v>107</v>
      </c>
      <c r="R1027" s="170" t="s">
        <v>107</v>
      </c>
      <c r="S1027" s="43" t="str">
        <f ca="1">IF(P1027="NA", "NA", IF(OR(O1027="NA", P1027=""), P1027, O1027/P1027))</f>
        <v>NA</v>
      </c>
      <c r="T1027" s="27">
        <f ca="1">O1027*N1027</f>
        <v>61200</v>
      </c>
      <c r="U1027" s="171" t="s">
        <v>107</v>
      </c>
      <c r="V1027" s="171" t="s">
        <v>107</v>
      </c>
      <c r="W1027" s="171" t="s">
        <v>3470</v>
      </c>
      <c r="X1027" s="2" t="str" cm="1">
        <f t="array" aca="1" ref="X1027" ca="1">IF(B1027="","",IF(MAX(IF(B:B=B1027,C:C))=C1027,"Y","N"))</f>
        <v>Y</v>
      </c>
      <c r="Y1027" s="26"/>
      <c r="Z1027" s="172"/>
    </row>
    <row r="1028" spans="1:26" hidden="1" x14ac:dyDescent="0.25">
      <c r="A1028" s="115">
        <f ca="1">INDEX('1.MetaData'!A:A, MATCH($E1028, '1.MetaData'!$B:$B, 0))</f>
        <v>970</v>
      </c>
      <c r="B1028" s="245" t="s">
        <v>4655</v>
      </c>
      <c r="C1028" s="14">
        <v>1</v>
      </c>
      <c r="D1028" s="14" t="s">
        <v>70</v>
      </c>
      <c r="E1028" s="1" t="str">
        <f ca="1">VLOOKUP(B1028,'2.Tissue'!$B:$D,2,FALSE)</f>
        <v>OG970</v>
      </c>
      <c r="F1028" s="80" t="str">
        <f ca="1">IF(C1028&gt;1,_xlfn.CONCAT(B1028,"_D",C1028),_xlfn.CONCAT(B1028,"_D"))</f>
        <v>OG970F_D</v>
      </c>
      <c r="G1028" s="58" t="str">
        <f ca="1">VLOOKUP($E1028,'1.MetaData'!$B:$H,3,FALSE)</f>
        <v>Galeocerdo cuvier</v>
      </c>
      <c r="H1028" s="58" t="str">
        <f ca="1">VLOOKUP($E1028,'1.MetaData'!$B:$H,4,FALSE)</f>
        <v>Tiger shark</v>
      </c>
      <c r="I1028" s="194">
        <f ca="1">VLOOKUP(DNAEXT[[#This Row],[Sample ID]],'2.Tissue'!B:N,13,FALSE)</f>
        <v>0</v>
      </c>
      <c r="J1028" s="45" t="s">
        <v>3374</v>
      </c>
      <c r="K1028" s="173">
        <v>45512</v>
      </c>
      <c r="L1028" s="168" t="s">
        <v>4656</v>
      </c>
      <c r="M1028" s="26" t="s">
        <v>3376</v>
      </c>
      <c r="N1028" s="169">
        <v>200</v>
      </c>
      <c r="O1028" s="170">
        <v>224</v>
      </c>
      <c r="P1028" s="170" t="s">
        <v>107</v>
      </c>
      <c r="Q1028" s="170" t="s">
        <v>107</v>
      </c>
      <c r="R1028" s="170" t="s">
        <v>107</v>
      </c>
      <c r="S1028" s="43" t="str">
        <f ca="1">IF(P1028="NA", "NA", IF(OR(O1028="NA", P1028=""), P1028, O1028/P1028))</f>
        <v>NA</v>
      </c>
      <c r="T1028" s="27">
        <f ca="1">O1028*N1028</f>
        <v>44800</v>
      </c>
      <c r="U1028" s="171" t="s">
        <v>107</v>
      </c>
      <c r="V1028" s="171" t="s">
        <v>107</v>
      </c>
      <c r="W1028" s="171" t="s">
        <v>3470</v>
      </c>
      <c r="X1028" s="2" t="str" cm="1">
        <f t="array" aca="1" ref="X1028" ca="1">IF(B1028="","",IF(MAX(IF(B:B=B1028,C:C))=C1028,"Y","N"))</f>
        <v>Y</v>
      </c>
      <c r="Y1028" s="26"/>
      <c r="Z1028" s="172"/>
    </row>
    <row r="1029" spans="1:26" hidden="1" x14ac:dyDescent="0.25">
      <c r="A1029" s="115">
        <f ca="1">INDEX('1.MetaData'!A:A, MATCH($E1029, '1.MetaData'!$B:$B, 0))</f>
        <v>971</v>
      </c>
      <c r="B1029" s="245" t="s">
        <v>4657</v>
      </c>
      <c r="C1029" s="14">
        <v>1</v>
      </c>
      <c r="D1029" s="14" t="s">
        <v>70</v>
      </c>
      <c r="E1029" s="1" t="str">
        <f ca="1">VLOOKUP(B1029,'2.Tissue'!$B:$D,2,FALSE)</f>
        <v>OG971</v>
      </c>
      <c r="F1029" s="80" t="str">
        <f ca="1">IF(C1029&gt;1,_xlfn.CONCAT(B1029,"_D",C1029),_xlfn.CONCAT(B1029,"_D"))</f>
        <v>OG971F_D</v>
      </c>
      <c r="G1029" s="58" t="str">
        <f ca="1">VLOOKUP($E1029,'1.MetaData'!$B:$H,3,FALSE)</f>
        <v>Galeocerdo cuvier</v>
      </c>
      <c r="H1029" s="58" t="str">
        <f ca="1">VLOOKUP($E1029,'1.MetaData'!$B:$H,4,FALSE)</f>
        <v>Tiger shark</v>
      </c>
      <c r="I1029" s="194">
        <f ca="1">VLOOKUP(DNAEXT[[#This Row],[Sample ID]],'2.Tissue'!B:N,13,FALSE)</f>
        <v>0</v>
      </c>
      <c r="J1029" s="45" t="s">
        <v>3374</v>
      </c>
      <c r="K1029" s="173">
        <v>45512</v>
      </c>
      <c r="L1029" s="168" t="s">
        <v>4656</v>
      </c>
      <c r="M1029" s="26" t="s">
        <v>3376</v>
      </c>
      <c r="N1029" s="169">
        <v>200</v>
      </c>
      <c r="O1029" s="170">
        <v>287</v>
      </c>
      <c r="P1029" s="170" t="s">
        <v>107</v>
      </c>
      <c r="Q1029" s="170" t="s">
        <v>107</v>
      </c>
      <c r="R1029" s="170" t="s">
        <v>107</v>
      </c>
      <c r="S1029" s="43" t="str">
        <f ca="1">IF(P1029="NA", "NA", IF(OR(O1029="NA", P1029=""), P1029, O1029/P1029))</f>
        <v>NA</v>
      </c>
      <c r="T1029" s="27">
        <f ca="1">O1029*N1029</f>
        <v>57400</v>
      </c>
      <c r="U1029" s="171" t="s">
        <v>107</v>
      </c>
      <c r="V1029" s="171" t="s">
        <v>107</v>
      </c>
      <c r="W1029" s="171" t="s">
        <v>3470</v>
      </c>
      <c r="X1029" s="2" t="str" cm="1">
        <f t="array" aca="1" ref="X1029" ca="1">IF(B1029="","",IF(MAX(IF(B:B=B1029,C:C))=C1029,"Y","N"))</f>
        <v>Y</v>
      </c>
      <c r="Y1029" s="26"/>
      <c r="Z1029" s="172"/>
    </row>
    <row r="1030" spans="1:26" hidden="1" x14ac:dyDescent="0.25">
      <c r="A1030" s="115">
        <f ca="1">INDEX('1.MetaData'!A:A, MATCH($E1030, '1.MetaData'!$B:$B, 0))</f>
        <v>972</v>
      </c>
      <c r="B1030" s="245" t="s">
        <v>4658</v>
      </c>
      <c r="C1030" s="14">
        <v>1</v>
      </c>
      <c r="D1030" s="14" t="s">
        <v>70</v>
      </c>
      <c r="E1030" s="1" t="str">
        <f ca="1">VLOOKUP(B1030,'2.Tissue'!$B:$D,2,FALSE)</f>
        <v>OG972</v>
      </c>
      <c r="F1030" s="80" t="str">
        <f ca="1">IF(C1030&gt;1,_xlfn.CONCAT(B1030,"_D",C1030),_xlfn.CONCAT(B1030,"_D"))</f>
        <v>OG972F_D</v>
      </c>
      <c r="G1030" s="58" t="str">
        <f ca="1">VLOOKUP($E1030,'1.MetaData'!$B:$H,3,FALSE)</f>
        <v>Galeocerdo cuvier</v>
      </c>
      <c r="H1030" s="58" t="str">
        <f ca="1">VLOOKUP($E1030,'1.MetaData'!$B:$H,4,FALSE)</f>
        <v>Tiger shark</v>
      </c>
      <c r="I1030" s="194">
        <f ca="1">VLOOKUP(DNAEXT[[#This Row],[Sample ID]],'2.Tissue'!B:N,13,FALSE)</f>
        <v>0</v>
      </c>
      <c r="J1030" s="45" t="s">
        <v>3374</v>
      </c>
      <c r="K1030" s="173">
        <v>45512</v>
      </c>
      <c r="L1030" s="168" t="s">
        <v>4656</v>
      </c>
      <c r="M1030" s="26" t="s">
        <v>3376</v>
      </c>
      <c r="N1030" s="169">
        <v>200</v>
      </c>
      <c r="O1030" s="170">
        <v>377</v>
      </c>
      <c r="P1030" s="170" t="s">
        <v>107</v>
      </c>
      <c r="Q1030" s="170" t="s">
        <v>107</v>
      </c>
      <c r="R1030" s="170" t="s">
        <v>107</v>
      </c>
      <c r="S1030" s="43" t="str">
        <f ca="1">IF(P1030="NA", "NA", IF(OR(O1030="NA", P1030=""), P1030, O1030/P1030))</f>
        <v>NA</v>
      </c>
      <c r="T1030" s="27">
        <f ca="1">O1030*N1030</f>
        <v>75400</v>
      </c>
      <c r="U1030" s="171" t="s">
        <v>107</v>
      </c>
      <c r="V1030" s="171" t="s">
        <v>107</v>
      </c>
      <c r="W1030" s="171" t="s">
        <v>3470</v>
      </c>
      <c r="X1030" s="2" t="str" cm="1">
        <f t="array" aca="1" ref="X1030" ca="1">IF(B1030="","",IF(MAX(IF(B:B=B1030,C:C))=C1030,"Y","N"))</f>
        <v>Y</v>
      </c>
      <c r="Y1030" s="26"/>
      <c r="Z1030" s="172"/>
    </row>
    <row r="1031" spans="1:26" hidden="1" x14ac:dyDescent="0.25">
      <c r="A1031" s="115">
        <f ca="1">INDEX('1.MetaData'!A:A, MATCH($E1031, '1.MetaData'!$B:$B, 0))</f>
        <v>973</v>
      </c>
      <c r="B1031" s="245" t="s">
        <v>4659</v>
      </c>
      <c r="C1031" s="14">
        <v>1</v>
      </c>
      <c r="D1031" s="14" t="s">
        <v>70</v>
      </c>
      <c r="E1031" s="1" t="str">
        <f ca="1">VLOOKUP(B1031,'2.Tissue'!$B:$D,2,FALSE)</f>
        <v>OG973</v>
      </c>
      <c r="F1031" s="80" t="str">
        <f ca="1">IF(C1031&gt;1,_xlfn.CONCAT(B1031,"_D",C1031),_xlfn.CONCAT(B1031,"_D"))</f>
        <v>OG973F_D</v>
      </c>
      <c r="G1031" s="58" t="str">
        <f ca="1">VLOOKUP($E1031,'1.MetaData'!$B:$H,3,FALSE)</f>
        <v>Galeocerdo cuvier</v>
      </c>
      <c r="H1031" s="58" t="str">
        <f ca="1">VLOOKUP($E1031,'1.MetaData'!$B:$H,4,FALSE)</f>
        <v>Tiger shark</v>
      </c>
      <c r="I1031" s="194">
        <f ca="1">VLOOKUP(DNAEXT[[#This Row],[Sample ID]],'2.Tissue'!B:N,13,FALSE)</f>
        <v>0</v>
      </c>
      <c r="J1031" s="45" t="s">
        <v>3374</v>
      </c>
      <c r="K1031" s="173">
        <v>45512</v>
      </c>
      <c r="L1031" s="168" t="s">
        <v>4656</v>
      </c>
      <c r="M1031" s="26" t="s">
        <v>3376</v>
      </c>
      <c r="N1031" s="169">
        <v>200</v>
      </c>
      <c r="O1031" s="170">
        <v>229</v>
      </c>
      <c r="P1031" s="170" t="s">
        <v>107</v>
      </c>
      <c r="Q1031" s="170" t="s">
        <v>107</v>
      </c>
      <c r="R1031" s="170" t="s">
        <v>107</v>
      </c>
      <c r="S1031" s="43" t="str">
        <f ca="1">IF(P1031="NA", "NA", IF(OR(O1031="NA", P1031=""), P1031, O1031/P1031))</f>
        <v>NA</v>
      </c>
      <c r="T1031" s="27">
        <f ca="1">O1031*N1031</f>
        <v>45800</v>
      </c>
      <c r="U1031" s="171" t="s">
        <v>107</v>
      </c>
      <c r="V1031" s="171" t="s">
        <v>107</v>
      </c>
      <c r="W1031" s="171" t="s">
        <v>3470</v>
      </c>
      <c r="X1031" s="2" t="str" cm="1">
        <f t="array" aca="1" ref="X1031" ca="1">IF(B1031="","",IF(MAX(IF(B:B=B1031,C:C))=C1031,"Y","N"))</f>
        <v>Y</v>
      </c>
      <c r="Y1031" s="26"/>
      <c r="Z1031" s="172"/>
    </row>
    <row r="1032" spans="1:26" hidden="1" x14ac:dyDescent="0.25">
      <c r="A1032" s="115">
        <f ca="1">INDEX('1.MetaData'!A:A, MATCH($E1032, '1.MetaData'!$B:$B, 0))</f>
        <v>974</v>
      </c>
      <c r="B1032" s="245" t="s">
        <v>4660</v>
      </c>
      <c r="C1032" s="14">
        <v>1</v>
      </c>
      <c r="D1032" s="14" t="s">
        <v>70</v>
      </c>
      <c r="E1032" s="1" t="str">
        <f ca="1">VLOOKUP(B1032,'2.Tissue'!$B:$D,2,FALSE)</f>
        <v>OG974</v>
      </c>
      <c r="F1032" s="80" t="str">
        <f ca="1">IF(C1032&gt;1,_xlfn.CONCAT(B1032,"_D",C1032),_xlfn.CONCAT(B1032,"_D"))</f>
        <v>OG974F_D</v>
      </c>
      <c r="G1032" s="58" t="str">
        <f ca="1">VLOOKUP($E1032,'1.MetaData'!$B:$H,3,FALSE)</f>
        <v>Galeocerdo cuvier</v>
      </c>
      <c r="H1032" s="58" t="str">
        <f ca="1">VLOOKUP($E1032,'1.MetaData'!$B:$H,4,FALSE)</f>
        <v>Tiger shark</v>
      </c>
      <c r="I1032" s="194">
        <f ca="1">VLOOKUP(DNAEXT[[#This Row],[Sample ID]],'2.Tissue'!B:N,13,FALSE)</f>
        <v>0</v>
      </c>
      <c r="J1032" s="45" t="s">
        <v>3374</v>
      </c>
      <c r="K1032" s="173">
        <v>45512</v>
      </c>
      <c r="L1032" s="168" t="s">
        <v>4656</v>
      </c>
      <c r="M1032" s="26" t="s">
        <v>3376</v>
      </c>
      <c r="N1032" s="169">
        <v>200</v>
      </c>
      <c r="O1032" s="170">
        <v>352</v>
      </c>
      <c r="P1032" s="170" t="s">
        <v>107</v>
      </c>
      <c r="Q1032" s="170" t="s">
        <v>107</v>
      </c>
      <c r="R1032" s="170" t="s">
        <v>107</v>
      </c>
      <c r="S1032" s="43" t="str">
        <f ca="1">IF(P1032="NA", "NA", IF(OR(O1032="NA", P1032=""), P1032, O1032/P1032))</f>
        <v>NA</v>
      </c>
      <c r="T1032" s="27">
        <f ca="1">O1032*N1032</f>
        <v>70400</v>
      </c>
      <c r="U1032" s="171" t="s">
        <v>107</v>
      </c>
      <c r="V1032" s="171" t="s">
        <v>107</v>
      </c>
      <c r="W1032" s="171" t="s">
        <v>3470</v>
      </c>
      <c r="X1032" s="2" t="str" cm="1">
        <f t="array" aca="1" ref="X1032" ca="1">IF(B1032="","",IF(MAX(IF(B:B=B1032,C:C))=C1032,"Y","N"))</f>
        <v>Y</v>
      </c>
      <c r="Y1032" s="26"/>
      <c r="Z1032" s="172"/>
    </row>
    <row r="1033" spans="1:26" hidden="1" x14ac:dyDescent="0.25">
      <c r="A1033" s="115">
        <f ca="1">INDEX('1.MetaData'!A:A, MATCH($E1033, '1.MetaData'!$B:$B, 0))</f>
        <v>975</v>
      </c>
      <c r="B1033" s="245" t="s">
        <v>4661</v>
      </c>
      <c r="C1033" s="14">
        <v>1</v>
      </c>
      <c r="D1033" s="14" t="s">
        <v>70</v>
      </c>
      <c r="E1033" s="1" t="str">
        <f ca="1">VLOOKUP(B1033,'2.Tissue'!$B:$D,2,FALSE)</f>
        <v>OG975</v>
      </c>
      <c r="F1033" s="80" t="str">
        <f ca="1">IF(C1033&gt;1,_xlfn.CONCAT(B1033,"_D",C1033),_xlfn.CONCAT(B1033,"_D"))</f>
        <v>OG975F_D</v>
      </c>
      <c r="G1033" s="58" t="str">
        <f ca="1">VLOOKUP($E1033,'1.MetaData'!$B:$H,3,FALSE)</f>
        <v>Galeocerdo cuvier</v>
      </c>
      <c r="H1033" s="58" t="str">
        <f ca="1">VLOOKUP($E1033,'1.MetaData'!$B:$H,4,FALSE)</f>
        <v>Tiger shark</v>
      </c>
      <c r="I1033" s="194">
        <f ca="1">VLOOKUP(DNAEXT[[#This Row],[Sample ID]],'2.Tissue'!B:N,13,FALSE)</f>
        <v>0</v>
      </c>
      <c r="J1033" s="45" t="s">
        <v>3374</v>
      </c>
      <c r="K1033" s="173">
        <v>45512</v>
      </c>
      <c r="L1033" s="168" t="s">
        <v>4656</v>
      </c>
      <c r="M1033" s="26" t="s">
        <v>3376</v>
      </c>
      <c r="N1033" s="169">
        <v>200</v>
      </c>
      <c r="O1033" s="170">
        <v>255</v>
      </c>
      <c r="P1033" s="170" t="s">
        <v>107</v>
      </c>
      <c r="Q1033" s="170" t="s">
        <v>107</v>
      </c>
      <c r="R1033" s="170" t="s">
        <v>107</v>
      </c>
      <c r="S1033" s="43" t="str">
        <f ca="1">IF(P1033="NA", "NA", IF(OR(O1033="NA", P1033=""), P1033, O1033/P1033))</f>
        <v>NA</v>
      </c>
      <c r="T1033" s="27">
        <f ca="1">O1033*N1033</f>
        <v>51000</v>
      </c>
      <c r="U1033" s="171" t="s">
        <v>107</v>
      </c>
      <c r="V1033" s="171" t="s">
        <v>107</v>
      </c>
      <c r="W1033" s="171" t="s">
        <v>3470</v>
      </c>
      <c r="X1033" s="2" t="str" cm="1">
        <f t="array" aca="1" ref="X1033" ca="1">IF(B1033="","",IF(MAX(IF(B:B=B1033,C:C))=C1033,"Y","N"))</f>
        <v>Y</v>
      </c>
      <c r="Y1033" s="26"/>
      <c r="Z1033" s="172"/>
    </row>
    <row r="1034" spans="1:26" hidden="1" x14ac:dyDescent="0.25">
      <c r="A1034" s="115">
        <f ca="1">INDEX('1.MetaData'!A:A, MATCH($E1034, '1.MetaData'!$B:$B, 0))</f>
        <v>976</v>
      </c>
      <c r="B1034" s="245" t="s">
        <v>4662</v>
      </c>
      <c r="C1034" s="14">
        <v>1</v>
      </c>
      <c r="D1034" s="14" t="s">
        <v>70</v>
      </c>
      <c r="E1034" s="1" t="str">
        <f ca="1">VLOOKUP(B1034,'2.Tissue'!$B:$D,2,FALSE)</f>
        <v>OG976</v>
      </c>
      <c r="F1034" s="80" t="str">
        <f ca="1">IF(C1034&gt;1,_xlfn.CONCAT(B1034,"_D",C1034),_xlfn.CONCAT(B1034,"_D"))</f>
        <v>OG976F_D</v>
      </c>
      <c r="G1034" s="58" t="str">
        <f ca="1">VLOOKUP($E1034,'1.MetaData'!$B:$H,3,FALSE)</f>
        <v>Galeocerdo cuvier</v>
      </c>
      <c r="H1034" s="58" t="str">
        <f ca="1">VLOOKUP($E1034,'1.MetaData'!$B:$H,4,FALSE)</f>
        <v>Tiger shark</v>
      </c>
      <c r="I1034" s="194">
        <f ca="1">VLOOKUP(DNAEXT[[#This Row],[Sample ID]],'2.Tissue'!B:N,13,FALSE)</f>
        <v>0</v>
      </c>
      <c r="J1034" s="45" t="s">
        <v>3374</v>
      </c>
      <c r="K1034" s="173">
        <v>45512</v>
      </c>
      <c r="L1034" s="168" t="s">
        <v>4656</v>
      </c>
      <c r="M1034" s="26" t="s">
        <v>3376</v>
      </c>
      <c r="N1034" s="169">
        <v>200</v>
      </c>
      <c r="O1034" s="170">
        <v>232</v>
      </c>
      <c r="P1034" s="170" t="s">
        <v>107</v>
      </c>
      <c r="Q1034" s="170" t="s">
        <v>107</v>
      </c>
      <c r="R1034" s="170" t="s">
        <v>107</v>
      </c>
      <c r="S1034" s="43" t="str">
        <f ca="1">IF(P1034="NA", "NA", IF(OR(O1034="NA", P1034=""), P1034, O1034/P1034))</f>
        <v>NA</v>
      </c>
      <c r="T1034" s="27">
        <f ca="1">O1034*N1034</f>
        <v>46400</v>
      </c>
      <c r="U1034" s="171" t="s">
        <v>107</v>
      </c>
      <c r="V1034" s="171" t="s">
        <v>107</v>
      </c>
      <c r="W1034" s="171" t="s">
        <v>3470</v>
      </c>
      <c r="X1034" s="2" t="str" cm="1">
        <f t="array" aca="1" ref="X1034" ca="1">IF(B1034="","",IF(MAX(IF(B:B=B1034,C:C))=C1034,"Y","N"))</f>
        <v>Y</v>
      </c>
      <c r="Y1034" s="26"/>
      <c r="Z1034" s="172"/>
    </row>
    <row r="1035" spans="1:26" hidden="1" x14ac:dyDescent="0.25">
      <c r="A1035" s="115">
        <f ca="1">INDEX('1.MetaData'!A:A, MATCH($E1035, '1.MetaData'!$B:$B, 0))</f>
        <v>977</v>
      </c>
      <c r="B1035" s="245" t="s">
        <v>4663</v>
      </c>
      <c r="C1035" s="14">
        <v>1</v>
      </c>
      <c r="D1035" s="14" t="s">
        <v>70</v>
      </c>
      <c r="E1035" s="1" t="str">
        <f ca="1">VLOOKUP(B1035,'2.Tissue'!$B:$D,2,FALSE)</f>
        <v>OG977</v>
      </c>
      <c r="F1035" s="80" t="str">
        <f ca="1">IF(C1035&gt;1,_xlfn.CONCAT(B1035,"_D",C1035),_xlfn.CONCAT(B1035,"_D"))</f>
        <v>OG977F_D</v>
      </c>
      <c r="G1035" s="58" t="str">
        <f ca="1">VLOOKUP($E1035,'1.MetaData'!$B:$H,3,FALSE)</f>
        <v>Galeocerdo cuvier</v>
      </c>
      <c r="H1035" s="58" t="str">
        <f ca="1">VLOOKUP($E1035,'1.MetaData'!$B:$H,4,FALSE)</f>
        <v>Tiger shark</v>
      </c>
      <c r="I1035" s="194">
        <f ca="1">VLOOKUP(DNAEXT[[#This Row],[Sample ID]],'2.Tissue'!B:N,13,FALSE)</f>
        <v>0</v>
      </c>
      <c r="J1035" s="45" t="s">
        <v>3374</v>
      </c>
      <c r="K1035" s="173">
        <v>45457</v>
      </c>
      <c r="L1035" s="168" t="s">
        <v>4664</v>
      </c>
      <c r="M1035" s="26" t="s">
        <v>3376</v>
      </c>
      <c r="N1035" s="169">
        <v>200</v>
      </c>
      <c r="O1035" s="170">
        <v>155</v>
      </c>
      <c r="P1035" s="170" t="s">
        <v>107</v>
      </c>
      <c r="Q1035" s="170" t="s">
        <v>107</v>
      </c>
      <c r="R1035" s="170" t="s">
        <v>107</v>
      </c>
      <c r="S1035" s="43" t="str">
        <f ca="1">IF(P1035="NA", "NA", IF(OR(O1035="NA", P1035=""), P1035, O1035/P1035))</f>
        <v>NA</v>
      </c>
      <c r="T1035" s="27">
        <f ca="1">O1035*N1035</f>
        <v>31000</v>
      </c>
      <c r="U1035" s="171" t="s">
        <v>107</v>
      </c>
      <c r="V1035" s="171" t="s">
        <v>107</v>
      </c>
      <c r="W1035" s="171" t="s">
        <v>3470</v>
      </c>
      <c r="X1035" s="2" t="str" cm="1">
        <f t="array" aca="1" ref="X1035" ca="1">IF(B1035="","",IF(MAX(IF(B:B=B1035,C:C))=C1035,"Y","N"))</f>
        <v>Y</v>
      </c>
      <c r="Y1035" s="26"/>
      <c r="Z1035" s="172"/>
    </row>
    <row r="1036" spans="1:26" hidden="1" x14ac:dyDescent="0.25">
      <c r="A1036" s="115">
        <f ca="1">INDEX('1.MetaData'!A:A, MATCH($E1036, '1.MetaData'!$B:$B, 0))</f>
        <v>978</v>
      </c>
      <c r="B1036" s="245" t="s">
        <v>4665</v>
      </c>
      <c r="C1036" s="14">
        <v>1</v>
      </c>
      <c r="D1036" s="14" t="s">
        <v>70</v>
      </c>
      <c r="E1036" s="1" t="str">
        <f ca="1">VLOOKUP(B1036,'2.Tissue'!$B:$D,2,FALSE)</f>
        <v>OG978</v>
      </c>
      <c r="F1036" s="80" t="str">
        <f ca="1">IF(C1036&gt;1,_xlfn.CONCAT(B1036,"_D",C1036),_xlfn.CONCAT(B1036,"_D"))</f>
        <v>OG978F_D</v>
      </c>
      <c r="G1036" s="58" t="str">
        <f ca="1">VLOOKUP($E1036,'1.MetaData'!$B:$H,3,FALSE)</f>
        <v>Galeocerdo cuvier</v>
      </c>
      <c r="H1036" s="58" t="str">
        <f ca="1">VLOOKUP($E1036,'1.MetaData'!$B:$H,4,FALSE)</f>
        <v>Tiger shark</v>
      </c>
      <c r="I1036" s="194">
        <f ca="1">VLOOKUP(DNAEXT[[#This Row],[Sample ID]],'2.Tissue'!B:N,13,FALSE)</f>
        <v>0</v>
      </c>
      <c r="J1036" s="45" t="s">
        <v>3374</v>
      </c>
      <c r="K1036" s="173">
        <v>45457</v>
      </c>
      <c r="L1036" s="168" t="s">
        <v>4664</v>
      </c>
      <c r="M1036" s="26" t="s">
        <v>3376</v>
      </c>
      <c r="N1036" s="169">
        <v>200</v>
      </c>
      <c r="O1036" s="170">
        <v>251</v>
      </c>
      <c r="P1036" s="170" t="s">
        <v>107</v>
      </c>
      <c r="Q1036" s="170" t="s">
        <v>107</v>
      </c>
      <c r="R1036" s="170" t="s">
        <v>107</v>
      </c>
      <c r="S1036" s="43" t="str">
        <f ca="1">IF(P1036="NA", "NA", IF(OR(O1036="NA", P1036=""), P1036, O1036/P1036))</f>
        <v>NA</v>
      </c>
      <c r="T1036" s="27">
        <f ca="1">O1036*N1036</f>
        <v>50200</v>
      </c>
      <c r="U1036" s="171" t="s">
        <v>107</v>
      </c>
      <c r="V1036" s="171" t="s">
        <v>107</v>
      </c>
      <c r="W1036" s="171" t="s">
        <v>3470</v>
      </c>
      <c r="X1036" s="2" t="str" cm="1">
        <f t="array" aca="1" ref="X1036" ca="1">IF(B1036="","",IF(MAX(IF(B:B=B1036,C:C))=C1036,"Y","N"))</f>
        <v>Y</v>
      </c>
      <c r="Y1036" s="26"/>
      <c r="Z1036" s="172"/>
    </row>
    <row r="1037" spans="1:26" hidden="1" x14ac:dyDescent="0.25">
      <c r="A1037" s="115">
        <f ca="1">INDEX('1.MetaData'!A:A, MATCH($E1037, '1.MetaData'!$B:$B, 0))</f>
        <v>979</v>
      </c>
      <c r="B1037" s="245" t="s">
        <v>4666</v>
      </c>
      <c r="C1037" s="14">
        <v>1</v>
      </c>
      <c r="D1037" s="14" t="s">
        <v>70</v>
      </c>
      <c r="E1037" s="1" t="str">
        <f ca="1">VLOOKUP(B1037,'2.Tissue'!$B:$D,2,FALSE)</f>
        <v>OG979</v>
      </c>
      <c r="F1037" s="80" t="str">
        <f ca="1">IF(C1037&gt;1,_xlfn.CONCAT(B1037,"_D",C1037),_xlfn.CONCAT(B1037,"_D"))</f>
        <v>OG979F_D</v>
      </c>
      <c r="G1037" s="58" t="str">
        <f ca="1">VLOOKUP($E1037,'1.MetaData'!$B:$H,3,FALSE)</f>
        <v>Galeocerdo cuvier</v>
      </c>
      <c r="H1037" s="58" t="str">
        <f ca="1">VLOOKUP($E1037,'1.MetaData'!$B:$H,4,FALSE)</f>
        <v>Tiger shark</v>
      </c>
      <c r="I1037" s="194">
        <f ca="1">VLOOKUP(DNAEXT[[#This Row],[Sample ID]],'2.Tissue'!B:N,13,FALSE)</f>
        <v>0</v>
      </c>
      <c r="J1037" s="45" t="s">
        <v>3374</v>
      </c>
      <c r="K1037" s="173">
        <v>45457</v>
      </c>
      <c r="L1037" s="168" t="s">
        <v>4664</v>
      </c>
      <c r="M1037" s="26" t="s">
        <v>3376</v>
      </c>
      <c r="N1037" s="169">
        <v>200</v>
      </c>
      <c r="O1037" s="170">
        <v>189</v>
      </c>
      <c r="P1037" s="170" t="s">
        <v>107</v>
      </c>
      <c r="Q1037" s="170" t="s">
        <v>107</v>
      </c>
      <c r="R1037" s="170" t="s">
        <v>107</v>
      </c>
      <c r="S1037" s="43" t="str">
        <f ca="1">IF(P1037="NA", "NA", IF(OR(O1037="NA", P1037=""), P1037, O1037/P1037))</f>
        <v>NA</v>
      </c>
      <c r="T1037" s="27">
        <f ca="1">O1037*N1037</f>
        <v>37800</v>
      </c>
      <c r="U1037" s="171" t="s">
        <v>107</v>
      </c>
      <c r="V1037" s="171" t="s">
        <v>107</v>
      </c>
      <c r="W1037" s="171" t="s">
        <v>3470</v>
      </c>
      <c r="X1037" s="2" t="str" cm="1">
        <f t="array" aca="1" ref="X1037" ca="1">IF(B1037="","",IF(MAX(IF(B:B=B1037,C:C))=C1037,"Y","N"))</f>
        <v>Y</v>
      </c>
      <c r="Y1037" s="26"/>
      <c r="Z1037" s="172"/>
    </row>
    <row r="1038" spans="1:26" hidden="1" x14ac:dyDescent="0.25">
      <c r="A1038" s="115">
        <f ca="1">INDEX('1.MetaData'!A:A, MATCH($E1038, '1.MetaData'!$B:$B, 0))</f>
        <v>980</v>
      </c>
      <c r="B1038" s="245" t="s">
        <v>4667</v>
      </c>
      <c r="C1038" s="14">
        <v>1</v>
      </c>
      <c r="D1038" s="14" t="s">
        <v>70</v>
      </c>
      <c r="E1038" s="1" t="str">
        <f ca="1">VLOOKUP(B1038,'2.Tissue'!$B:$D,2,FALSE)</f>
        <v>OG980</v>
      </c>
      <c r="F1038" s="80" t="str">
        <f ca="1">IF(C1038&gt;1,_xlfn.CONCAT(B1038,"_D",C1038),_xlfn.CONCAT(B1038,"_D"))</f>
        <v>OG980F_D</v>
      </c>
      <c r="G1038" s="58" t="str">
        <f ca="1">VLOOKUP($E1038,'1.MetaData'!$B:$H,3,FALSE)</f>
        <v>Galeocerdo cuvier</v>
      </c>
      <c r="H1038" s="58" t="str">
        <f ca="1">VLOOKUP($E1038,'1.MetaData'!$B:$H,4,FALSE)</f>
        <v>Tiger shark</v>
      </c>
      <c r="I1038" s="194">
        <f ca="1">VLOOKUP(DNAEXT[[#This Row],[Sample ID]],'2.Tissue'!B:N,13,FALSE)</f>
        <v>0</v>
      </c>
      <c r="J1038" s="45" t="s">
        <v>3374</v>
      </c>
      <c r="K1038" s="173">
        <v>45457</v>
      </c>
      <c r="L1038" s="168" t="s">
        <v>4664</v>
      </c>
      <c r="M1038" s="26" t="s">
        <v>3376</v>
      </c>
      <c r="N1038" s="169">
        <v>200</v>
      </c>
      <c r="O1038" s="170">
        <v>179</v>
      </c>
      <c r="P1038" s="170" t="s">
        <v>107</v>
      </c>
      <c r="Q1038" s="170" t="s">
        <v>107</v>
      </c>
      <c r="R1038" s="170" t="s">
        <v>107</v>
      </c>
      <c r="S1038" s="43" t="str">
        <f ca="1">IF(P1038="NA", "NA", IF(OR(O1038="NA", P1038=""), P1038, O1038/P1038))</f>
        <v>NA</v>
      </c>
      <c r="T1038" s="27">
        <f ca="1">O1038*N1038</f>
        <v>35800</v>
      </c>
      <c r="U1038" s="171" t="s">
        <v>107</v>
      </c>
      <c r="V1038" s="171" t="s">
        <v>107</v>
      </c>
      <c r="W1038" s="171" t="s">
        <v>3470</v>
      </c>
      <c r="X1038" s="2" t="str" cm="1">
        <f t="array" aca="1" ref="X1038" ca="1">IF(B1038="","",IF(MAX(IF(B:B=B1038,C:C))=C1038,"Y","N"))</f>
        <v>Y</v>
      </c>
      <c r="Y1038" s="26"/>
      <c r="Z1038" s="172"/>
    </row>
    <row r="1039" spans="1:26" hidden="1" x14ac:dyDescent="0.25">
      <c r="A1039" s="115">
        <f ca="1">INDEX('1.MetaData'!A:A, MATCH($E1039, '1.MetaData'!$B:$B, 0))</f>
        <v>981</v>
      </c>
      <c r="B1039" s="245" t="s">
        <v>4668</v>
      </c>
      <c r="C1039" s="14">
        <v>1</v>
      </c>
      <c r="D1039" s="14" t="s">
        <v>70</v>
      </c>
      <c r="E1039" s="1" t="str">
        <f ca="1">VLOOKUP(B1039,'2.Tissue'!$B:$D,2,FALSE)</f>
        <v>OG981</v>
      </c>
      <c r="F1039" s="80" t="str">
        <f ca="1">IF(C1039&gt;1,_xlfn.CONCAT(B1039,"_D",C1039),_xlfn.CONCAT(B1039,"_D"))</f>
        <v>OG981F_D</v>
      </c>
      <c r="G1039" s="58" t="str">
        <f ca="1">VLOOKUP($E1039,'1.MetaData'!$B:$H,3,FALSE)</f>
        <v>Galeocerdo cuvier</v>
      </c>
      <c r="H1039" s="58" t="str">
        <f ca="1">VLOOKUP($E1039,'1.MetaData'!$B:$H,4,FALSE)</f>
        <v>Tiger shark</v>
      </c>
      <c r="I1039" s="194">
        <f ca="1">VLOOKUP(DNAEXT[[#This Row],[Sample ID]],'2.Tissue'!B:N,13,FALSE)</f>
        <v>0</v>
      </c>
      <c r="J1039" s="45" t="s">
        <v>3374</v>
      </c>
      <c r="K1039" s="173">
        <v>45450</v>
      </c>
      <c r="L1039" s="168" t="s">
        <v>4638</v>
      </c>
      <c r="M1039" s="26" t="s">
        <v>3376</v>
      </c>
      <c r="N1039" s="169">
        <v>200</v>
      </c>
      <c r="O1039" s="170">
        <v>447</v>
      </c>
      <c r="P1039" s="170" t="s">
        <v>107</v>
      </c>
      <c r="Q1039" s="170" t="s">
        <v>107</v>
      </c>
      <c r="R1039" s="170" t="s">
        <v>107</v>
      </c>
      <c r="S1039" s="43" t="str">
        <f ca="1">IF(P1039="NA", "NA", IF(OR(O1039="NA", P1039=""), P1039, O1039/P1039))</f>
        <v>NA</v>
      </c>
      <c r="T1039" s="27">
        <f ca="1">O1039*N1039</f>
        <v>89400</v>
      </c>
      <c r="U1039" s="171" t="s">
        <v>107</v>
      </c>
      <c r="V1039" s="171" t="s">
        <v>107</v>
      </c>
      <c r="W1039" s="171" t="s">
        <v>3470</v>
      </c>
      <c r="X1039" s="2" t="str" cm="1">
        <f t="array" aca="1" ref="X1039" ca="1">IF(B1039="","",IF(MAX(IF(B:B=B1039,C:C))=C1039,"Y","N"))</f>
        <v>Y</v>
      </c>
      <c r="Y1039" s="26"/>
      <c r="Z1039" s="172"/>
    </row>
    <row r="1040" spans="1:26" hidden="1" x14ac:dyDescent="0.25">
      <c r="A1040" s="115">
        <f ca="1">INDEX('1.MetaData'!A:A, MATCH($E1040, '1.MetaData'!$B:$B, 0))</f>
        <v>982</v>
      </c>
      <c r="B1040" s="245" t="s">
        <v>4669</v>
      </c>
      <c r="C1040" s="14">
        <v>1</v>
      </c>
      <c r="D1040" s="14" t="s">
        <v>70</v>
      </c>
      <c r="E1040" s="1" t="str">
        <f ca="1">VLOOKUP(B1040,'2.Tissue'!$B:$D,2,FALSE)</f>
        <v>OG982</v>
      </c>
      <c r="F1040" s="80" t="str">
        <f ca="1">IF(C1040&gt;1,_xlfn.CONCAT(B1040,"_D",C1040),_xlfn.CONCAT(B1040,"_D"))</f>
        <v>OG982F_D</v>
      </c>
      <c r="G1040" s="58" t="str">
        <f ca="1">VLOOKUP($E1040,'1.MetaData'!$B:$H,3,FALSE)</f>
        <v>Galeocerdo cuvier</v>
      </c>
      <c r="H1040" s="58" t="str">
        <f ca="1">VLOOKUP($E1040,'1.MetaData'!$B:$H,4,FALSE)</f>
        <v>Tiger shark</v>
      </c>
      <c r="I1040" s="194">
        <f ca="1">VLOOKUP(DNAEXT[[#This Row],[Sample ID]],'2.Tissue'!B:N,13,FALSE)</f>
        <v>0</v>
      </c>
      <c r="J1040" s="45" t="s">
        <v>3374</v>
      </c>
      <c r="K1040" s="173">
        <v>45450</v>
      </c>
      <c r="L1040" s="168" t="s">
        <v>4638</v>
      </c>
      <c r="M1040" s="26" t="s">
        <v>3376</v>
      </c>
      <c r="N1040" s="169">
        <v>200</v>
      </c>
      <c r="O1040" s="170">
        <v>250</v>
      </c>
      <c r="P1040" s="170" t="s">
        <v>107</v>
      </c>
      <c r="Q1040" s="170" t="s">
        <v>107</v>
      </c>
      <c r="R1040" s="170" t="s">
        <v>107</v>
      </c>
      <c r="S1040" s="43" t="str">
        <f ca="1">IF(P1040="NA", "NA", IF(OR(O1040="NA", P1040=""), P1040, O1040/P1040))</f>
        <v>NA</v>
      </c>
      <c r="T1040" s="27">
        <f ca="1">O1040*N1040</f>
        <v>50000</v>
      </c>
      <c r="U1040" s="171" t="s">
        <v>107</v>
      </c>
      <c r="V1040" s="171" t="s">
        <v>107</v>
      </c>
      <c r="W1040" s="171" t="s">
        <v>3470</v>
      </c>
      <c r="X1040" s="2" t="str" cm="1">
        <f t="array" aca="1" ref="X1040" ca="1">IF(B1040="","",IF(MAX(IF(B:B=B1040,C:C))=C1040,"Y","N"))</f>
        <v>Y</v>
      </c>
      <c r="Y1040" s="26"/>
      <c r="Z1040" s="172"/>
    </row>
    <row r="1041" spans="1:26" hidden="1" x14ac:dyDescent="0.25">
      <c r="A1041" s="115">
        <f ca="1">INDEX('1.MetaData'!A:A, MATCH($E1041, '1.MetaData'!$B:$B, 0))</f>
        <v>983</v>
      </c>
      <c r="B1041" s="245" t="s">
        <v>4670</v>
      </c>
      <c r="C1041" s="14">
        <v>1</v>
      </c>
      <c r="D1041" s="14" t="s">
        <v>70</v>
      </c>
      <c r="E1041" s="1" t="str">
        <f ca="1">VLOOKUP(B1041,'2.Tissue'!$B:$D,2,FALSE)</f>
        <v>OG983</v>
      </c>
      <c r="F1041" s="80" t="str">
        <f ca="1">IF(C1041&gt;1,_xlfn.CONCAT(B1041,"_D",C1041),_xlfn.CONCAT(B1041,"_D"))</f>
        <v>OG983F_D</v>
      </c>
      <c r="G1041" s="58" t="str">
        <f ca="1">VLOOKUP($E1041,'1.MetaData'!$B:$H,3,FALSE)</f>
        <v>Galeocerdo cuvier</v>
      </c>
      <c r="H1041" s="58" t="str">
        <f ca="1">VLOOKUP($E1041,'1.MetaData'!$B:$H,4,FALSE)</f>
        <v>Tiger shark</v>
      </c>
      <c r="I1041" s="194">
        <f ca="1">VLOOKUP(DNAEXT[[#This Row],[Sample ID]],'2.Tissue'!B:N,13,FALSE)</f>
        <v>0</v>
      </c>
      <c r="J1041" s="45" t="s">
        <v>3374</v>
      </c>
      <c r="K1041" s="173">
        <v>45450</v>
      </c>
      <c r="L1041" s="168" t="s">
        <v>4638</v>
      </c>
      <c r="M1041" s="26" t="s">
        <v>3376</v>
      </c>
      <c r="N1041" s="169">
        <v>200</v>
      </c>
      <c r="O1041" s="170">
        <v>449</v>
      </c>
      <c r="P1041" s="170" t="s">
        <v>107</v>
      </c>
      <c r="Q1041" s="170" t="s">
        <v>107</v>
      </c>
      <c r="R1041" s="170" t="s">
        <v>107</v>
      </c>
      <c r="S1041" s="43" t="str">
        <f ca="1">IF(P1041="NA", "NA", IF(OR(O1041="NA", P1041=""), P1041, O1041/P1041))</f>
        <v>NA</v>
      </c>
      <c r="T1041" s="27">
        <f ca="1">O1041*N1041</f>
        <v>89800</v>
      </c>
      <c r="U1041" s="171" t="s">
        <v>107</v>
      </c>
      <c r="V1041" s="171" t="s">
        <v>107</v>
      </c>
      <c r="W1041" s="171" t="s">
        <v>3470</v>
      </c>
      <c r="X1041" s="2" t="str" cm="1">
        <f t="array" aca="1" ref="X1041" ca="1">IF(B1041="","",IF(MAX(IF(B:B=B1041,C:C))=C1041,"Y","N"))</f>
        <v>Y</v>
      </c>
      <c r="Y1041" s="26"/>
      <c r="Z1041" s="172"/>
    </row>
    <row r="1042" spans="1:26" hidden="1" x14ac:dyDescent="0.25">
      <c r="A1042" s="115">
        <f ca="1">INDEX('1.MetaData'!A:A, MATCH($E1042, '1.MetaData'!$B:$B, 0))</f>
        <v>984</v>
      </c>
      <c r="B1042" s="245" t="s">
        <v>4671</v>
      </c>
      <c r="C1042" s="14">
        <v>1</v>
      </c>
      <c r="D1042" s="14" t="s">
        <v>70</v>
      </c>
      <c r="E1042" s="1" t="str">
        <f ca="1">VLOOKUP(B1042,'2.Tissue'!$B:$D,2,FALSE)</f>
        <v>OG984</v>
      </c>
      <c r="F1042" s="80" t="str">
        <f ca="1">IF(C1042&gt;1,_xlfn.CONCAT(B1042,"_D",C1042),_xlfn.CONCAT(B1042,"_D"))</f>
        <v>OG984F_D</v>
      </c>
      <c r="G1042" s="58" t="str">
        <f ca="1">VLOOKUP($E1042,'1.MetaData'!$B:$H,3,FALSE)</f>
        <v>Galeocerdo cuvier</v>
      </c>
      <c r="H1042" s="58" t="str">
        <f ca="1">VLOOKUP($E1042,'1.MetaData'!$B:$H,4,FALSE)</f>
        <v>Tiger shark</v>
      </c>
      <c r="I1042" s="194">
        <f ca="1">VLOOKUP(DNAEXT[[#This Row],[Sample ID]],'2.Tissue'!B:N,13,FALSE)</f>
        <v>0</v>
      </c>
      <c r="J1042" s="45" t="s">
        <v>3374</v>
      </c>
      <c r="K1042" s="173">
        <v>45450</v>
      </c>
      <c r="L1042" s="168" t="s">
        <v>4638</v>
      </c>
      <c r="M1042" s="26" t="s">
        <v>3376</v>
      </c>
      <c r="N1042" s="169">
        <v>200</v>
      </c>
      <c r="O1042" s="170">
        <v>322</v>
      </c>
      <c r="P1042" s="170" t="s">
        <v>107</v>
      </c>
      <c r="Q1042" s="170" t="s">
        <v>107</v>
      </c>
      <c r="R1042" s="170" t="s">
        <v>107</v>
      </c>
      <c r="S1042" s="43" t="str">
        <f ca="1">IF(P1042="NA", "NA", IF(OR(O1042="NA", P1042=""), P1042, O1042/P1042))</f>
        <v>NA</v>
      </c>
      <c r="T1042" s="27">
        <f ca="1">O1042*N1042</f>
        <v>64400</v>
      </c>
      <c r="U1042" s="171" t="s">
        <v>107</v>
      </c>
      <c r="V1042" s="171" t="s">
        <v>107</v>
      </c>
      <c r="W1042" s="171" t="s">
        <v>3470</v>
      </c>
      <c r="X1042" s="2" t="str" cm="1">
        <f t="array" aca="1" ref="X1042" ca="1">IF(B1042="","",IF(MAX(IF(B:B=B1042,C:C))=C1042,"Y","N"))</f>
        <v>Y</v>
      </c>
      <c r="Y1042" s="26"/>
      <c r="Z1042" s="172"/>
    </row>
    <row r="1043" spans="1:26" hidden="1" x14ac:dyDescent="0.25">
      <c r="A1043" s="115">
        <f ca="1">INDEX('1.MetaData'!A:A, MATCH($E1043, '1.MetaData'!$B:$B, 0))</f>
        <v>985</v>
      </c>
      <c r="B1043" s="245" t="s">
        <v>4672</v>
      </c>
      <c r="C1043" s="14">
        <v>1</v>
      </c>
      <c r="D1043" s="14" t="s">
        <v>70</v>
      </c>
      <c r="E1043" s="1" t="str">
        <f ca="1">VLOOKUP(B1043,'2.Tissue'!$B:$D,2,FALSE)</f>
        <v>OG985</v>
      </c>
      <c r="F1043" s="80" t="str">
        <f ca="1">IF(C1043&gt;1,_xlfn.CONCAT(B1043,"_D",C1043),_xlfn.CONCAT(B1043,"_D"))</f>
        <v>OG985F_D</v>
      </c>
      <c r="G1043" s="58" t="str">
        <f ca="1">VLOOKUP($E1043,'1.MetaData'!$B:$H,3,FALSE)</f>
        <v>Galeocerdo cuvier</v>
      </c>
      <c r="H1043" s="58" t="str">
        <f ca="1">VLOOKUP($E1043,'1.MetaData'!$B:$H,4,FALSE)</f>
        <v>Tiger shark</v>
      </c>
      <c r="I1043" s="194">
        <f ca="1">VLOOKUP(DNAEXT[[#This Row],[Sample ID]],'2.Tissue'!B:N,13,FALSE)</f>
        <v>0</v>
      </c>
      <c r="J1043" s="45" t="s">
        <v>3374</v>
      </c>
      <c r="K1043" s="173">
        <v>45450</v>
      </c>
      <c r="L1043" s="168" t="s">
        <v>4638</v>
      </c>
      <c r="M1043" s="26" t="s">
        <v>3376</v>
      </c>
      <c r="N1043" s="169">
        <v>200</v>
      </c>
      <c r="O1043" s="170">
        <v>234</v>
      </c>
      <c r="P1043" s="170" t="s">
        <v>107</v>
      </c>
      <c r="Q1043" s="170" t="s">
        <v>107</v>
      </c>
      <c r="R1043" s="170" t="s">
        <v>107</v>
      </c>
      <c r="S1043" s="43" t="str">
        <f ca="1">IF(P1043="NA", "NA", IF(OR(O1043="NA", P1043=""), P1043, O1043/P1043))</f>
        <v>NA</v>
      </c>
      <c r="T1043" s="27">
        <f ca="1">O1043*N1043</f>
        <v>46800</v>
      </c>
      <c r="U1043" s="171" t="s">
        <v>107</v>
      </c>
      <c r="V1043" s="171" t="s">
        <v>107</v>
      </c>
      <c r="W1043" s="171" t="s">
        <v>3470</v>
      </c>
      <c r="X1043" s="2" t="str" cm="1">
        <f t="array" aca="1" ref="X1043" ca="1">IF(B1043="","",IF(MAX(IF(B:B=B1043,C:C))=C1043,"Y","N"))</f>
        <v>Y</v>
      </c>
      <c r="Y1043" s="26"/>
      <c r="Z1043" s="172"/>
    </row>
    <row r="1044" spans="1:26" hidden="1" x14ac:dyDescent="0.25">
      <c r="A1044" s="115">
        <f ca="1">INDEX('1.MetaData'!A:A, MATCH($E1044, '1.MetaData'!$B:$B, 0))</f>
        <v>986</v>
      </c>
      <c r="B1044" s="245" t="s">
        <v>4673</v>
      </c>
      <c r="C1044" s="14">
        <v>1</v>
      </c>
      <c r="D1044" s="14" t="s">
        <v>70</v>
      </c>
      <c r="E1044" s="1" t="str">
        <f ca="1">VLOOKUP(B1044,'2.Tissue'!$B:$D,2,FALSE)</f>
        <v>OG986</v>
      </c>
      <c r="F1044" s="80" t="str">
        <f ca="1">IF(C1044&gt;1,_xlfn.CONCAT(B1044,"_D",C1044),_xlfn.CONCAT(B1044,"_D"))</f>
        <v>OG986F_D</v>
      </c>
      <c r="G1044" s="58" t="str">
        <f ca="1">VLOOKUP($E1044,'1.MetaData'!$B:$H,3,FALSE)</f>
        <v>Galeocerdo cuvier</v>
      </c>
      <c r="H1044" s="58" t="str">
        <f ca="1">VLOOKUP($E1044,'1.MetaData'!$B:$H,4,FALSE)</f>
        <v>Tiger shark</v>
      </c>
      <c r="I1044" s="194">
        <f ca="1">VLOOKUP(DNAEXT[[#This Row],[Sample ID]],'2.Tissue'!B:N,13,FALSE)</f>
        <v>0</v>
      </c>
      <c r="J1044" s="45" t="s">
        <v>3374</v>
      </c>
      <c r="K1044" s="173">
        <v>45450</v>
      </c>
      <c r="L1044" s="168" t="s">
        <v>4638</v>
      </c>
      <c r="M1044" s="26" t="s">
        <v>3376</v>
      </c>
      <c r="N1044" s="169">
        <v>200</v>
      </c>
      <c r="O1044" s="170">
        <v>238</v>
      </c>
      <c r="P1044" s="170" t="s">
        <v>107</v>
      </c>
      <c r="Q1044" s="170" t="s">
        <v>107</v>
      </c>
      <c r="R1044" s="170" t="s">
        <v>107</v>
      </c>
      <c r="S1044" s="43" t="str">
        <f ca="1">IF(P1044="NA", "NA", IF(OR(O1044="NA", P1044=""), P1044, O1044/P1044))</f>
        <v>NA</v>
      </c>
      <c r="T1044" s="27">
        <f ca="1">O1044*N1044</f>
        <v>47600</v>
      </c>
      <c r="U1044" s="171" t="s">
        <v>107</v>
      </c>
      <c r="V1044" s="171" t="s">
        <v>107</v>
      </c>
      <c r="W1044" s="171" t="s">
        <v>3470</v>
      </c>
      <c r="X1044" s="2" t="str" cm="1">
        <f t="array" aca="1" ref="X1044" ca="1">IF(B1044="","",IF(MAX(IF(B:B=B1044,C:C))=C1044,"Y","N"))</f>
        <v>Y</v>
      </c>
      <c r="Y1044" s="26"/>
      <c r="Z1044" s="172"/>
    </row>
    <row r="1045" spans="1:26" hidden="1" x14ac:dyDescent="0.25">
      <c r="A1045" s="115">
        <f ca="1">INDEX('1.MetaData'!A:A, MATCH($E1045, '1.MetaData'!$B:$B, 0))</f>
        <v>987</v>
      </c>
      <c r="B1045" s="245" t="s">
        <v>4674</v>
      </c>
      <c r="C1045" s="14">
        <v>1</v>
      </c>
      <c r="D1045" s="14" t="s">
        <v>70</v>
      </c>
      <c r="E1045" s="1" t="str">
        <f ca="1">VLOOKUP(B1045,'2.Tissue'!$B:$D,2,FALSE)</f>
        <v>OG987</v>
      </c>
      <c r="F1045" s="80" t="str">
        <f ca="1">IF(C1045&gt;1,_xlfn.CONCAT(B1045,"_D",C1045),_xlfn.CONCAT(B1045,"_D"))</f>
        <v>OG987F_D</v>
      </c>
      <c r="G1045" s="58" t="str">
        <f ca="1">VLOOKUP($E1045,'1.MetaData'!$B:$H,3,FALSE)</f>
        <v>Galeocerdo cuvier</v>
      </c>
      <c r="H1045" s="58" t="str">
        <f ca="1">VLOOKUP($E1045,'1.MetaData'!$B:$H,4,FALSE)</f>
        <v>Tiger shark</v>
      </c>
      <c r="I1045" s="194">
        <f ca="1">VLOOKUP(DNAEXT[[#This Row],[Sample ID]],'2.Tissue'!B:N,13,FALSE)</f>
        <v>0</v>
      </c>
      <c r="J1045" s="45" t="s">
        <v>3374</v>
      </c>
      <c r="K1045" s="173">
        <v>45450</v>
      </c>
      <c r="L1045" s="168" t="s">
        <v>4638</v>
      </c>
      <c r="M1045" s="26" t="s">
        <v>3376</v>
      </c>
      <c r="N1045" s="169">
        <v>200</v>
      </c>
      <c r="O1045" s="170">
        <v>261</v>
      </c>
      <c r="P1045" s="170" t="s">
        <v>107</v>
      </c>
      <c r="Q1045" s="170" t="s">
        <v>107</v>
      </c>
      <c r="R1045" s="170" t="s">
        <v>107</v>
      </c>
      <c r="S1045" s="43" t="str">
        <f ca="1">IF(P1045="NA", "NA", IF(OR(O1045="NA", P1045=""), P1045, O1045/P1045))</f>
        <v>NA</v>
      </c>
      <c r="T1045" s="27">
        <f ca="1">O1045*N1045</f>
        <v>52200</v>
      </c>
      <c r="U1045" s="171" t="s">
        <v>107</v>
      </c>
      <c r="V1045" s="171" t="s">
        <v>107</v>
      </c>
      <c r="W1045" s="171" t="s">
        <v>3470</v>
      </c>
      <c r="X1045" s="2" t="str" cm="1">
        <f t="array" aca="1" ref="X1045" ca="1">IF(B1045="","",IF(MAX(IF(B:B=B1045,C:C))=C1045,"Y","N"))</f>
        <v>Y</v>
      </c>
      <c r="Y1045" s="26"/>
      <c r="Z1045" s="172"/>
    </row>
    <row r="1046" spans="1:26" hidden="1" x14ac:dyDescent="0.25">
      <c r="A1046" s="115">
        <f ca="1">INDEX('1.MetaData'!A:A, MATCH($E1046, '1.MetaData'!$B:$B, 0))</f>
        <v>988</v>
      </c>
      <c r="B1046" s="245" t="s">
        <v>4675</v>
      </c>
      <c r="C1046" s="14">
        <v>1</v>
      </c>
      <c r="D1046" s="14" t="s">
        <v>70</v>
      </c>
      <c r="E1046" s="1" t="str">
        <f ca="1">VLOOKUP(B1046,'2.Tissue'!$B:$D,2,FALSE)</f>
        <v>OG988</v>
      </c>
      <c r="F1046" s="80" t="str">
        <f ca="1">IF(C1046&gt;1,_xlfn.CONCAT(B1046,"_D",C1046),_xlfn.CONCAT(B1046,"_D"))</f>
        <v>OG988F_D</v>
      </c>
      <c r="G1046" s="58" t="str">
        <f ca="1">VLOOKUP($E1046,'1.MetaData'!$B:$H,3,FALSE)</f>
        <v>Galeocerdo cuvier</v>
      </c>
      <c r="H1046" s="58" t="str">
        <f ca="1">VLOOKUP($E1046,'1.MetaData'!$B:$H,4,FALSE)</f>
        <v>Tiger shark</v>
      </c>
      <c r="I1046" s="194">
        <f ca="1">VLOOKUP(DNAEXT[[#This Row],[Sample ID]],'2.Tissue'!B:N,13,FALSE)</f>
        <v>0</v>
      </c>
      <c r="J1046" s="45" t="s">
        <v>3374</v>
      </c>
      <c r="K1046" s="173">
        <v>45450</v>
      </c>
      <c r="L1046" s="168" t="s">
        <v>4638</v>
      </c>
      <c r="M1046" s="26" t="s">
        <v>3376</v>
      </c>
      <c r="N1046" s="169">
        <v>200</v>
      </c>
      <c r="O1046" s="170">
        <v>183</v>
      </c>
      <c r="P1046" s="170" t="s">
        <v>107</v>
      </c>
      <c r="Q1046" s="170" t="s">
        <v>107</v>
      </c>
      <c r="R1046" s="170" t="s">
        <v>107</v>
      </c>
      <c r="S1046" s="43" t="str">
        <f ca="1">IF(P1046="NA", "NA", IF(OR(O1046="NA", P1046=""), P1046, O1046/P1046))</f>
        <v>NA</v>
      </c>
      <c r="T1046" s="27">
        <f ca="1">O1046*N1046</f>
        <v>36600</v>
      </c>
      <c r="U1046" s="171" t="s">
        <v>107</v>
      </c>
      <c r="V1046" s="171" t="s">
        <v>107</v>
      </c>
      <c r="W1046" s="171" t="s">
        <v>3470</v>
      </c>
      <c r="X1046" s="2" t="str" cm="1">
        <f t="array" aca="1" ref="X1046" ca="1">IF(B1046="","",IF(MAX(IF(B:B=B1046,C:C))=C1046,"Y","N"))</f>
        <v>Y</v>
      </c>
      <c r="Y1046" s="26"/>
      <c r="Z1046" s="172"/>
    </row>
    <row r="1047" spans="1:26" hidden="1" x14ac:dyDescent="0.25">
      <c r="A1047" s="115">
        <f ca="1">INDEX('1.MetaData'!A:A, MATCH($E1047, '1.MetaData'!$B:$B, 0))</f>
        <v>989</v>
      </c>
      <c r="B1047" s="245" t="s">
        <v>4676</v>
      </c>
      <c r="C1047" s="14">
        <v>1</v>
      </c>
      <c r="D1047" s="14" t="s">
        <v>70</v>
      </c>
      <c r="E1047" s="1" t="str">
        <f ca="1">VLOOKUP(B1047,'2.Tissue'!$B:$D,2,FALSE)</f>
        <v>OG989</v>
      </c>
      <c r="F1047" s="80" t="str">
        <f ca="1">IF(C1047&gt;1,_xlfn.CONCAT(B1047,"_D",C1047),_xlfn.CONCAT(B1047,"_D"))</f>
        <v>OG989F_D</v>
      </c>
      <c r="G1047" s="58" t="str">
        <f ca="1">VLOOKUP($E1047,'1.MetaData'!$B:$H,3,FALSE)</f>
        <v>Galeocerdo cuvier</v>
      </c>
      <c r="H1047" s="58" t="str">
        <f ca="1">VLOOKUP($E1047,'1.MetaData'!$B:$H,4,FALSE)</f>
        <v>Tiger shark</v>
      </c>
      <c r="I1047" s="194">
        <f ca="1">VLOOKUP(DNAEXT[[#This Row],[Sample ID]],'2.Tissue'!B:N,13,FALSE)</f>
        <v>0</v>
      </c>
      <c r="J1047" s="45" t="s">
        <v>3374</v>
      </c>
      <c r="K1047" s="173">
        <v>45450</v>
      </c>
      <c r="L1047" s="168" t="s">
        <v>4638</v>
      </c>
      <c r="M1047" s="26" t="s">
        <v>3376</v>
      </c>
      <c r="N1047" s="169">
        <v>200</v>
      </c>
      <c r="O1047" s="170">
        <v>330</v>
      </c>
      <c r="P1047" s="170" t="s">
        <v>107</v>
      </c>
      <c r="Q1047" s="170" t="s">
        <v>107</v>
      </c>
      <c r="R1047" s="170" t="s">
        <v>107</v>
      </c>
      <c r="S1047" s="43" t="str">
        <f ca="1">IF(P1047="NA", "NA", IF(OR(O1047="NA", P1047=""), P1047, O1047/P1047))</f>
        <v>NA</v>
      </c>
      <c r="T1047" s="27">
        <f ca="1">O1047*N1047</f>
        <v>66000</v>
      </c>
      <c r="U1047" s="171" t="s">
        <v>107</v>
      </c>
      <c r="V1047" s="171" t="s">
        <v>107</v>
      </c>
      <c r="W1047" s="171" t="s">
        <v>3470</v>
      </c>
      <c r="X1047" s="2" t="str" cm="1">
        <f t="array" aca="1" ref="X1047" ca="1">IF(B1047="","",IF(MAX(IF(B:B=B1047,C:C))=C1047,"Y","N"))</f>
        <v>Y</v>
      </c>
      <c r="Y1047" s="26"/>
      <c r="Z1047" s="172"/>
    </row>
    <row r="1048" spans="1:26" hidden="1" x14ac:dyDescent="0.25">
      <c r="A1048" s="115">
        <f ca="1">INDEX('1.MetaData'!A:A, MATCH($E1048, '1.MetaData'!$B:$B, 0))</f>
        <v>990</v>
      </c>
      <c r="B1048" s="245" t="s">
        <v>4677</v>
      </c>
      <c r="C1048" s="14">
        <v>1</v>
      </c>
      <c r="D1048" s="14" t="s">
        <v>70</v>
      </c>
      <c r="E1048" s="1" t="str">
        <f ca="1">VLOOKUP(B1048,'2.Tissue'!$B:$D,2,FALSE)</f>
        <v>OG990</v>
      </c>
      <c r="F1048" s="80" t="str">
        <f ca="1">IF(C1048&gt;1,_xlfn.CONCAT(B1048,"_D",C1048),_xlfn.CONCAT(B1048,"_D"))</f>
        <v>OG990F_D</v>
      </c>
      <c r="G1048" s="58" t="str">
        <f ca="1">VLOOKUP($E1048,'1.MetaData'!$B:$H,3,FALSE)</f>
        <v>Galeocerdo cuvier</v>
      </c>
      <c r="H1048" s="58" t="str">
        <f ca="1">VLOOKUP($E1048,'1.MetaData'!$B:$H,4,FALSE)</f>
        <v>Tiger shark</v>
      </c>
      <c r="I1048" s="194">
        <f ca="1">VLOOKUP(DNAEXT[[#This Row],[Sample ID]],'2.Tissue'!B:N,13,FALSE)</f>
        <v>0</v>
      </c>
      <c r="J1048" s="45" t="s">
        <v>3374</v>
      </c>
      <c r="K1048" s="173">
        <v>45450</v>
      </c>
      <c r="L1048" s="168" t="s">
        <v>4638</v>
      </c>
      <c r="M1048" s="26" t="s">
        <v>3376</v>
      </c>
      <c r="N1048" s="169">
        <v>200</v>
      </c>
      <c r="O1048" s="170">
        <v>600</v>
      </c>
      <c r="P1048" s="170" t="s">
        <v>107</v>
      </c>
      <c r="Q1048" s="170" t="s">
        <v>107</v>
      </c>
      <c r="R1048" s="170" t="s">
        <v>107</v>
      </c>
      <c r="S1048" s="43" t="str">
        <f ca="1">IF(P1048="NA", "NA", IF(OR(O1048="NA", P1048=""), P1048, O1048/P1048))</f>
        <v>NA</v>
      </c>
      <c r="T1048" s="27">
        <f ca="1">O1048*N1048</f>
        <v>120000</v>
      </c>
      <c r="U1048" s="171" t="s">
        <v>107</v>
      </c>
      <c r="V1048" s="171" t="s">
        <v>107</v>
      </c>
      <c r="W1048" s="171" t="s">
        <v>3470</v>
      </c>
      <c r="X1048" s="2" t="str" cm="1">
        <f t="array" aca="1" ref="X1048" ca="1">IF(B1048="","",IF(MAX(IF(B:B=B1048,C:C))=C1048,"Y","N"))</f>
        <v>Y</v>
      </c>
      <c r="Y1048" s="26"/>
      <c r="Z1048" s="172"/>
    </row>
    <row r="1049" spans="1:26" hidden="1" x14ac:dyDescent="0.25">
      <c r="A1049" s="115">
        <f ca="1">INDEX('1.MetaData'!A:A, MATCH($E1049, '1.MetaData'!$B:$B, 0))</f>
        <v>991</v>
      </c>
      <c r="B1049" s="245" t="s">
        <v>4678</v>
      </c>
      <c r="C1049" s="14">
        <v>1</v>
      </c>
      <c r="D1049" s="14" t="s">
        <v>70</v>
      </c>
      <c r="E1049" s="1" t="str">
        <f ca="1">VLOOKUP(B1049,'2.Tissue'!$B:$D,2,FALSE)</f>
        <v>OG991</v>
      </c>
      <c r="F1049" s="80" t="str">
        <f ca="1">IF(C1049&gt;1,_xlfn.CONCAT(B1049,"_D",C1049),_xlfn.CONCAT(B1049,"_D"))</f>
        <v>OG991F_D</v>
      </c>
      <c r="G1049" s="58" t="str">
        <f ca="1">VLOOKUP($E1049,'1.MetaData'!$B:$H,3,FALSE)</f>
        <v>Galeocerdo cuvier</v>
      </c>
      <c r="H1049" s="58" t="str">
        <f ca="1">VLOOKUP($E1049,'1.MetaData'!$B:$H,4,FALSE)</f>
        <v>Tiger shark</v>
      </c>
      <c r="I1049" s="194">
        <f ca="1">VLOOKUP(DNAEXT[[#This Row],[Sample ID]],'2.Tissue'!B:N,13,FALSE)</f>
        <v>0</v>
      </c>
      <c r="J1049" s="45" t="s">
        <v>3374</v>
      </c>
      <c r="K1049" s="173">
        <v>45450</v>
      </c>
      <c r="L1049" s="168" t="s">
        <v>4638</v>
      </c>
      <c r="M1049" s="26" t="s">
        <v>3376</v>
      </c>
      <c r="N1049" s="169">
        <v>200</v>
      </c>
      <c r="O1049" s="170">
        <v>418</v>
      </c>
      <c r="P1049" s="170" t="s">
        <v>107</v>
      </c>
      <c r="Q1049" s="170" t="s">
        <v>107</v>
      </c>
      <c r="R1049" s="170" t="s">
        <v>107</v>
      </c>
      <c r="S1049" s="43" t="str">
        <f ca="1">IF(P1049="NA", "NA", IF(OR(O1049="NA", P1049=""), P1049, O1049/P1049))</f>
        <v>NA</v>
      </c>
      <c r="T1049" s="27">
        <f ca="1">O1049*N1049</f>
        <v>83600</v>
      </c>
      <c r="U1049" s="171" t="s">
        <v>107</v>
      </c>
      <c r="V1049" s="171" t="s">
        <v>107</v>
      </c>
      <c r="W1049" s="171" t="s">
        <v>3470</v>
      </c>
      <c r="X1049" s="2" t="str" cm="1">
        <f t="array" aca="1" ref="X1049" ca="1">IF(B1049="","",IF(MAX(IF(B:B=B1049,C:C))=C1049,"Y","N"))</f>
        <v>Y</v>
      </c>
      <c r="Y1049" s="26"/>
      <c r="Z1049" s="172"/>
    </row>
    <row r="1050" spans="1:26" hidden="1" x14ac:dyDescent="0.25">
      <c r="A1050" s="115">
        <f ca="1">INDEX('1.MetaData'!A:A, MATCH($E1050, '1.MetaData'!$B:$B, 0))</f>
        <v>992</v>
      </c>
      <c r="B1050" s="245" t="s">
        <v>4679</v>
      </c>
      <c r="C1050" s="14">
        <v>1</v>
      </c>
      <c r="D1050" s="14" t="s">
        <v>70</v>
      </c>
      <c r="E1050" s="1" t="str">
        <f ca="1">VLOOKUP(B1050,'2.Tissue'!$B:$D,2,FALSE)</f>
        <v>OG992</v>
      </c>
      <c r="F1050" s="80" t="str">
        <f ca="1">IF(C1050&gt;1,_xlfn.CONCAT(B1050,"_D",C1050),_xlfn.CONCAT(B1050,"_D"))</f>
        <v>OG992F_D</v>
      </c>
      <c r="G1050" s="58" t="str">
        <f ca="1">VLOOKUP($E1050,'1.MetaData'!$B:$H,3,FALSE)</f>
        <v>Galeocerdo cuvier</v>
      </c>
      <c r="H1050" s="58" t="str">
        <f ca="1">VLOOKUP($E1050,'1.MetaData'!$B:$H,4,FALSE)</f>
        <v>Tiger shark</v>
      </c>
      <c r="I1050" s="194">
        <f ca="1">VLOOKUP(DNAEXT[[#This Row],[Sample ID]],'2.Tissue'!B:N,13,FALSE)</f>
        <v>0</v>
      </c>
      <c r="J1050" s="45" t="s">
        <v>3374</v>
      </c>
      <c r="K1050" s="173">
        <v>45450</v>
      </c>
      <c r="L1050" s="168" t="s">
        <v>4638</v>
      </c>
      <c r="M1050" s="26" t="s">
        <v>3376</v>
      </c>
      <c r="N1050" s="169">
        <v>200</v>
      </c>
      <c r="O1050" s="170">
        <v>315</v>
      </c>
      <c r="P1050" s="170" t="s">
        <v>107</v>
      </c>
      <c r="Q1050" s="170" t="s">
        <v>107</v>
      </c>
      <c r="R1050" s="170" t="s">
        <v>107</v>
      </c>
      <c r="S1050" s="43" t="str">
        <f ca="1">IF(P1050="NA", "NA", IF(OR(O1050="NA", P1050=""), P1050, O1050/P1050))</f>
        <v>NA</v>
      </c>
      <c r="T1050" s="27">
        <f ca="1">O1050*N1050</f>
        <v>63000</v>
      </c>
      <c r="U1050" s="171" t="s">
        <v>107</v>
      </c>
      <c r="V1050" s="171" t="s">
        <v>107</v>
      </c>
      <c r="W1050" s="171" t="s">
        <v>3470</v>
      </c>
      <c r="X1050" s="2" t="str" cm="1">
        <f t="array" aca="1" ref="X1050" ca="1">IF(B1050="","",IF(MAX(IF(B:B=B1050,C:C))=C1050,"Y","N"))</f>
        <v>Y</v>
      </c>
      <c r="Y1050" s="26"/>
      <c r="Z1050" s="172"/>
    </row>
    <row r="1051" spans="1:26" hidden="1" x14ac:dyDescent="0.25">
      <c r="A1051" s="115">
        <f ca="1">INDEX('1.MetaData'!A:A, MATCH($E1051, '1.MetaData'!$B:$B, 0))</f>
        <v>993</v>
      </c>
      <c r="B1051" s="245" t="s">
        <v>4680</v>
      </c>
      <c r="C1051" s="14">
        <v>1</v>
      </c>
      <c r="D1051" s="14" t="s">
        <v>70</v>
      </c>
      <c r="E1051" s="1" t="str">
        <f ca="1">VLOOKUP(B1051,'2.Tissue'!$B:$D,2,FALSE)</f>
        <v>OG993</v>
      </c>
      <c r="F1051" s="80" t="str">
        <f ca="1">IF(C1051&gt;1,_xlfn.CONCAT(B1051,"_D",C1051),_xlfn.CONCAT(B1051,"_D"))</f>
        <v>OG993F_D</v>
      </c>
      <c r="G1051" s="58" t="str">
        <f ca="1">VLOOKUP($E1051,'1.MetaData'!$B:$H,3,FALSE)</f>
        <v>Galeocerdo cuvier</v>
      </c>
      <c r="H1051" s="58" t="str">
        <f ca="1">VLOOKUP($E1051,'1.MetaData'!$B:$H,4,FALSE)</f>
        <v>Tiger shark</v>
      </c>
      <c r="I1051" s="194">
        <f ca="1">VLOOKUP(DNAEXT[[#This Row],[Sample ID]],'2.Tissue'!B:N,13,FALSE)</f>
        <v>0</v>
      </c>
      <c r="J1051" s="45" t="s">
        <v>3374</v>
      </c>
      <c r="K1051" s="173">
        <v>45450</v>
      </c>
      <c r="L1051" s="168" t="s">
        <v>4638</v>
      </c>
      <c r="M1051" s="26" t="s">
        <v>3376</v>
      </c>
      <c r="N1051" s="169">
        <v>200</v>
      </c>
      <c r="O1051" s="170">
        <v>191</v>
      </c>
      <c r="P1051" s="170" t="s">
        <v>107</v>
      </c>
      <c r="Q1051" s="170" t="s">
        <v>107</v>
      </c>
      <c r="R1051" s="170" t="s">
        <v>107</v>
      </c>
      <c r="S1051" s="43" t="str">
        <f ca="1">IF(P1051="NA", "NA", IF(OR(O1051="NA", P1051=""), P1051, O1051/P1051))</f>
        <v>NA</v>
      </c>
      <c r="T1051" s="27">
        <f ca="1">O1051*N1051</f>
        <v>38200</v>
      </c>
      <c r="U1051" s="171" t="s">
        <v>107</v>
      </c>
      <c r="V1051" s="171" t="s">
        <v>107</v>
      </c>
      <c r="W1051" s="171" t="s">
        <v>3470</v>
      </c>
      <c r="X1051" s="2" t="str" cm="1">
        <f t="array" aca="1" ref="X1051" ca="1">IF(B1051="","",IF(MAX(IF(B:B=B1051,C:C))=C1051,"Y","N"))</f>
        <v>Y</v>
      </c>
      <c r="Y1051" s="26"/>
      <c r="Z1051" s="172"/>
    </row>
    <row r="1052" spans="1:26" hidden="1" x14ac:dyDescent="0.25">
      <c r="A1052" s="115">
        <f ca="1">INDEX('1.MetaData'!A:A, MATCH($E1052, '1.MetaData'!$B:$B, 0))</f>
        <v>994</v>
      </c>
      <c r="B1052" s="245" t="s">
        <v>4681</v>
      </c>
      <c r="C1052" s="14">
        <v>1</v>
      </c>
      <c r="D1052" s="14" t="s">
        <v>70</v>
      </c>
      <c r="E1052" s="1" t="str">
        <f ca="1">VLOOKUP(B1052,'2.Tissue'!$B:$D,2,FALSE)</f>
        <v>OG994</v>
      </c>
      <c r="F1052" s="80" t="str">
        <f ca="1">IF(C1052&gt;1,_xlfn.CONCAT(B1052,"_D",C1052),_xlfn.CONCAT(B1052,"_D"))</f>
        <v>OG994F_D</v>
      </c>
      <c r="G1052" s="58" t="str">
        <f ca="1">VLOOKUP($E1052,'1.MetaData'!$B:$H,3,FALSE)</f>
        <v>Galeocerdo cuvier</v>
      </c>
      <c r="H1052" s="58" t="str">
        <f ca="1">VLOOKUP($E1052,'1.MetaData'!$B:$H,4,FALSE)</f>
        <v>Tiger shark</v>
      </c>
      <c r="I1052" s="194">
        <f ca="1">VLOOKUP(DNAEXT[[#This Row],[Sample ID]],'2.Tissue'!B:N,13,FALSE)</f>
        <v>0</v>
      </c>
      <c r="J1052" s="45" t="s">
        <v>3374</v>
      </c>
      <c r="K1052" s="173">
        <v>45449</v>
      </c>
      <c r="L1052" s="168" t="s">
        <v>4630</v>
      </c>
      <c r="M1052" s="26" t="s">
        <v>3376</v>
      </c>
      <c r="N1052" s="169">
        <v>200</v>
      </c>
      <c r="O1052" s="170">
        <v>296</v>
      </c>
      <c r="P1052" s="170" t="s">
        <v>107</v>
      </c>
      <c r="Q1052" s="170" t="s">
        <v>107</v>
      </c>
      <c r="R1052" s="170" t="s">
        <v>107</v>
      </c>
      <c r="S1052" s="43" t="str">
        <f ca="1">IF(P1052="NA", "NA", IF(OR(O1052="NA", P1052=""), P1052, O1052/P1052))</f>
        <v>NA</v>
      </c>
      <c r="T1052" s="27">
        <f ca="1">O1052*N1052</f>
        <v>59200</v>
      </c>
      <c r="U1052" s="171" t="s">
        <v>107</v>
      </c>
      <c r="V1052" s="171" t="s">
        <v>107</v>
      </c>
      <c r="W1052" s="171" t="s">
        <v>3470</v>
      </c>
      <c r="X1052" s="2" t="str" cm="1">
        <f t="array" aca="1" ref="X1052" ca="1">IF(B1052="","",IF(MAX(IF(B:B=B1052,C:C))=C1052,"Y","N"))</f>
        <v>Y</v>
      </c>
      <c r="Y1052" s="26"/>
      <c r="Z1052" s="172"/>
    </row>
    <row r="1053" spans="1:26" hidden="1" x14ac:dyDescent="0.25">
      <c r="A1053" s="115">
        <f ca="1">INDEX('1.MetaData'!A:A, MATCH($E1053, '1.MetaData'!$B:$B, 0))</f>
        <v>995</v>
      </c>
      <c r="B1053" s="245" t="s">
        <v>4682</v>
      </c>
      <c r="C1053" s="14">
        <v>1</v>
      </c>
      <c r="D1053" s="14" t="s">
        <v>70</v>
      </c>
      <c r="E1053" s="1" t="str">
        <f ca="1">VLOOKUP(B1053,'2.Tissue'!$B:$D,2,FALSE)</f>
        <v>OG995</v>
      </c>
      <c r="F1053" s="80" t="str">
        <f ca="1">IF(C1053&gt;1,_xlfn.CONCAT(B1053,"_D",C1053),_xlfn.CONCAT(B1053,"_D"))</f>
        <v>OG995F_D</v>
      </c>
      <c r="G1053" s="58" t="str">
        <f ca="1">VLOOKUP($E1053,'1.MetaData'!$B:$H,3,FALSE)</f>
        <v>Galeocerdo cuvier</v>
      </c>
      <c r="H1053" s="58" t="str">
        <f ca="1">VLOOKUP($E1053,'1.MetaData'!$B:$H,4,FALSE)</f>
        <v>Tiger shark</v>
      </c>
      <c r="I1053" s="194">
        <f ca="1">VLOOKUP(DNAEXT[[#This Row],[Sample ID]],'2.Tissue'!B:N,13,FALSE)</f>
        <v>0</v>
      </c>
      <c r="J1053" s="45" t="s">
        <v>3374</v>
      </c>
      <c r="K1053" s="173">
        <v>45449</v>
      </c>
      <c r="L1053" s="168" t="s">
        <v>4630</v>
      </c>
      <c r="M1053" s="26" t="s">
        <v>3376</v>
      </c>
      <c r="N1053" s="169">
        <v>200</v>
      </c>
      <c r="O1053" s="170">
        <v>179</v>
      </c>
      <c r="P1053" s="170" t="s">
        <v>107</v>
      </c>
      <c r="Q1053" s="170" t="s">
        <v>107</v>
      </c>
      <c r="R1053" s="170" t="s">
        <v>107</v>
      </c>
      <c r="S1053" s="43" t="str">
        <f ca="1">IF(P1053="NA", "NA", IF(OR(O1053="NA", P1053=""), P1053, O1053/P1053))</f>
        <v>NA</v>
      </c>
      <c r="T1053" s="27">
        <f ca="1">O1053*N1053</f>
        <v>35800</v>
      </c>
      <c r="U1053" s="171" t="s">
        <v>107</v>
      </c>
      <c r="V1053" s="171" t="s">
        <v>107</v>
      </c>
      <c r="W1053" s="171" t="s">
        <v>3470</v>
      </c>
      <c r="X1053" s="2" t="str" cm="1">
        <f t="array" aca="1" ref="X1053" ca="1">IF(B1053="","",IF(MAX(IF(B:B=B1053,C:C))=C1053,"Y","N"))</f>
        <v>Y</v>
      </c>
      <c r="Y1053" s="26"/>
      <c r="Z1053" s="172"/>
    </row>
    <row r="1054" spans="1:26" hidden="1" x14ac:dyDescent="0.25">
      <c r="A1054" s="115">
        <f ca="1">INDEX('1.MetaData'!A:A, MATCH($E1054, '1.MetaData'!$B:$B, 0))</f>
        <v>996</v>
      </c>
      <c r="B1054" s="245" t="s">
        <v>4683</v>
      </c>
      <c r="C1054" s="14">
        <v>1</v>
      </c>
      <c r="D1054" s="14" t="s">
        <v>70</v>
      </c>
      <c r="E1054" s="1" t="str">
        <f ca="1">VLOOKUP(B1054,'2.Tissue'!$B:$D,2,FALSE)</f>
        <v>OG996</v>
      </c>
      <c r="F1054" s="80" t="str">
        <f ca="1">IF(C1054&gt;1,_xlfn.CONCAT(B1054,"_D",C1054),_xlfn.CONCAT(B1054,"_D"))</f>
        <v>OG996F_D</v>
      </c>
      <c r="G1054" s="58" t="str">
        <f ca="1">VLOOKUP($E1054,'1.MetaData'!$B:$H,3,FALSE)</f>
        <v>Galeocerdo cuvier</v>
      </c>
      <c r="H1054" s="58" t="str">
        <f ca="1">VLOOKUP($E1054,'1.MetaData'!$B:$H,4,FALSE)</f>
        <v>Tiger shark</v>
      </c>
      <c r="I1054" s="194">
        <f ca="1">VLOOKUP(DNAEXT[[#This Row],[Sample ID]],'2.Tissue'!B:N,13,FALSE)</f>
        <v>0</v>
      </c>
      <c r="J1054" s="45" t="s">
        <v>3374</v>
      </c>
      <c r="K1054" s="173">
        <v>45449</v>
      </c>
      <c r="L1054" s="168" t="s">
        <v>4630</v>
      </c>
      <c r="M1054" s="26" t="s">
        <v>3376</v>
      </c>
      <c r="N1054" s="169">
        <v>200</v>
      </c>
      <c r="O1054" s="170">
        <v>269</v>
      </c>
      <c r="P1054" s="170" t="s">
        <v>107</v>
      </c>
      <c r="Q1054" s="170" t="s">
        <v>107</v>
      </c>
      <c r="R1054" s="170" t="s">
        <v>107</v>
      </c>
      <c r="S1054" s="43" t="str">
        <f ca="1">IF(P1054="NA", "NA", IF(OR(O1054="NA", P1054=""), P1054, O1054/P1054))</f>
        <v>NA</v>
      </c>
      <c r="T1054" s="27">
        <f ca="1">O1054*N1054</f>
        <v>53800</v>
      </c>
      <c r="U1054" s="171" t="s">
        <v>107</v>
      </c>
      <c r="V1054" s="171" t="s">
        <v>107</v>
      </c>
      <c r="W1054" s="171" t="s">
        <v>3470</v>
      </c>
      <c r="X1054" s="2" t="str" cm="1">
        <f t="array" aca="1" ref="X1054" ca="1">IF(B1054="","",IF(MAX(IF(B:B=B1054,C:C))=C1054,"Y","N"))</f>
        <v>Y</v>
      </c>
      <c r="Y1054" s="26"/>
      <c r="Z1054" s="172"/>
    </row>
    <row r="1055" spans="1:26" hidden="1" x14ac:dyDescent="0.25">
      <c r="A1055" s="115">
        <f ca="1">INDEX('1.MetaData'!A:A, MATCH($E1055, '1.MetaData'!$B:$B, 0))</f>
        <v>997</v>
      </c>
      <c r="B1055" s="245" t="s">
        <v>4684</v>
      </c>
      <c r="C1055" s="14">
        <v>1</v>
      </c>
      <c r="D1055" s="14" t="s">
        <v>70</v>
      </c>
      <c r="E1055" s="1" t="str">
        <f ca="1">VLOOKUP(B1055,'2.Tissue'!$B:$D,2,FALSE)</f>
        <v>OG997</v>
      </c>
      <c r="F1055" s="80" t="str">
        <f ca="1">IF(C1055&gt;1,_xlfn.CONCAT(B1055,"_D",C1055),_xlfn.CONCAT(B1055,"_D"))</f>
        <v>OG997F_D</v>
      </c>
      <c r="G1055" s="58" t="str">
        <f ca="1">VLOOKUP($E1055,'1.MetaData'!$B:$H,3,FALSE)</f>
        <v>Galeocerdo cuvier</v>
      </c>
      <c r="H1055" s="58" t="str">
        <f ca="1">VLOOKUP($E1055,'1.MetaData'!$B:$H,4,FALSE)</f>
        <v>Tiger shark</v>
      </c>
      <c r="I1055" s="194">
        <f ca="1">VLOOKUP(DNAEXT[[#This Row],[Sample ID]],'2.Tissue'!B:N,13,FALSE)</f>
        <v>0</v>
      </c>
      <c r="J1055" s="45" t="s">
        <v>3374</v>
      </c>
      <c r="K1055" s="173">
        <v>45470</v>
      </c>
      <c r="L1055" s="168" t="s">
        <v>4685</v>
      </c>
      <c r="M1055" s="26" t="s">
        <v>3376</v>
      </c>
      <c r="N1055" s="169">
        <v>200</v>
      </c>
      <c r="O1055" s="170">
        <v>259</v>
      </c>
      <c r="P1055" s="170" t="s">
        <v>107</v>
      </c>
      <c r="Q1055" s="170" t="s">
        <v>107</v>
      </c>
      <c r="R1055" s="170" t="s">
        <v>107</v>
      </c>
      <c r="S1055" s="43" t="str">
        <f ca="1">IF(P1055="NA", "NA", IF(OR(O1055="NA", P1055=""), P1055, O1055/P1055))</f>
        <v>NA</v>
      </c>
      <c r="T1055" s="27">
        <f ca="1">O1055*N1055</f>
        <v>51800</v>
      </c>
      <c r="U1055" s="171" t="s">
        <v>107</v>
      </c>
      <c r="V1055" s="171" t="s">
        <v>107</v>
      </c>
      <c r="W1055" s="171" t="s">
        <v>3470</v>
      </c>
      <c r="X1055" s="2" t="str" cm="1">
        <f t="array" aca="1" ref="X1055" ca="1">IF(B1055="","",IF(MAX(IF(B:B=B1055,C:C))=C1055,"Y","N"))</f>
        <v>Y</v>
      </c>
      <c r="Y1055" s="26"/>
      <c r="Z1055" s="172"/>
    </row>
    <row r="1056" spans="1:26" hidden="1" x14ac:dyDescent="0.25">
      <c r="A1056" s="115">
        <f ca="1">INDEX('1.MetaData'!A:A, MATCH($E1056, '1.MetaData'!$B:$B, 0))</f>
        <v>998</v>
      </c>
      <c r="B1056" s="245" t="s">
        <v>4686</v>
      </c>
      <c r="C1056" s="14">
        <v>1</v>
      </c>
      <c r="D1056" s="14" t="s">
        <v>70</v>
      </c>
      <c r="E1056" s="1" t="str">
        <f ca="1">VLOOKUP(B1056,'2.Tissue'!$B:$D,2,FALSE)</f>
        <v>OG998</v>
      </c>
      <c r="F1056" s="80" t="str">
        <f ca="1">IF(C1056&gt;1,_xlfn.CONCAT(B1056,"_D",C1056),_xlfn.CONCAT(B1056,"_D"))</f>
        <v>OG998F_D</v>
      </c>
      <c r="G1056" s="58" t="str">
        <f ca="1">VLOOKUP($E1056,'1.MetaData'!$B:$H,3,FALSE)</f>
        <v>Galeocerdo cuvier</v>
      </c>
      <c r="H1056" s="58" t="str">
        <f ca="1">VLOOKUP($E1056,'1.MetaData'!$B:$H,4,FALSE)</f>
        <v>Tiger shark</v>
      </c>
      <c r="I1056" s="194">
        <f ca="1">VLOOKUP(DNAEXT[[#This Row],[Sample ID]],'2.Tissue'!B:N,13,FALSE)</f>
        <v>0</v>
      </c>
      <c r="J1056" s="45" t="s">
        <v>3374</v>
      </c>
      <c r="K1056" s="173">
        <v>45470</v>
      </c>
      <c r="L1056" s="168" t="s">
        <v>4685</v>
      </c>
      <c r="M1056" s="26" t="s">
        <v>3376</v>
      </c>
      <c r="N1056" s="169">
        <v>200</v>
      </c>
      <c r="O1056" s="170">
        <v>268</v>
      </c>
      <c r="P1056" s="170" t="s">
        <v>107</v>
      </c>
      <c r="Q1056" s="170" t="s">
        <v>107</v>
      </c>
      <c r="R1056" s="170" t="s">
        <v>107</v>
      </c>
      <c r="S1056" s="43" t="str">
        <f ca="1">IF(P1056="NA", "NA", IF(OR(O1056="NA", P1056=""), P1056, O1056/P1056))</f>
        <v>NA</v>
      </c>
      <c r="T1056" s="27">
        <f ca="1">O1056*N1056</f>
        <v>53600</v>
      </c>
      <c r="U1056" s="171" t="s">
        <v>107</v>
      </c>
      <c r="V1056" s="171" t="s">
        <v>107</v>
      </c>
      <c r="W1056" s="171" t="s">
        <v>3470</v>
      </c>
      <c r="X1056" s="2" t="str" cm="1">
        <f t="array" aca="1" ref="X1056" ca="1">IF(B1056="","",IF(MAX(IF(B:B=B1056,C:C))=C1056,"Y","N"))</f>
        <v>Y</v>
      </c>
      <c r="Y1056" s="26"/>
      <c r="Z1056" s="172"/>
    </row>
    <row r="1057" spans="1:26" hidden="1" x14ac:dyDescent="0.25">
      <c r="A1057" s="115">
        <f ca="1">INDEX('1.MetaData'!A:A, MATCH($E1057, '1.MetaData'!$B:$B, 0))</f>
        <v>999</v>
      </c>
      <c r="B1057" s="245" t="s">
        <v>4687</v>
      </c>
      <c r="C1057" s="14">
        <v>1</v>
      </c>
      <c r="D1057" s="14" t="s">
        <v>70</v>
      </c>
      <c r="E1057" s="1" t="str">
        <f ca="1">VLOOKUP(B1057,'2.Tissue'!$B:$D,2,FALSE)</f>
        <v>OG999</v>
      </c>
      <c r="F1057" s="80" t="str">
        <f ca="1">IF(C1057&gt;1,_xlfn.CONCAT(B1057,"_D",C1057),_xlfn.CONCAT(B1057,"_D"))</f>
        <v>OG999F_D</v>
      </c>
      <c r="G1057" s="58" t="str">
        <f ca="1">VLOOKUP($E1057,'1.MetaData'!$B:$H,3,FALSE)</f>
        <v>Galeocerdo cuvier</v>
      </c>
      <c r="H1057" s="58" t="str">
        <f ca="1">VLOOKUP($E1057,'1.MetaData'!$B:$H,4,FALSE)</f>
        <v>Tiger shark</v>
      </c>
      <c r="I1057" s="194">
        <f ca="1">VLOOKUP(DNAEXT[[#This Row],[Sample ID]],'2.Tissue'!B:N,13,FALSE)</f>
        <v>0</v>
      </c>
      <c r="J1057" s="45" t="s">
        <v>3374</v>
      </c>
      <c r="K1057" s="173">
        <v>45470</v>
      </c>
      <c r="L1057" s="168" t="s">
        <v>4685</v>
      </c>
      <c r="M1057" s="26" t="s">
        <v>3376</v>
      </c>
      <c r="N1057" s="169">
        <v>200</v>
      </c>
      <c r="O1057" s="170">
        <v>60.9</v>
      </c>
      <c r="P1057" s="170" t="s">
        <v>107</v>
      </c>
      <c r="Q1057" s="170" t="s">
        <v>107</v>
      </c>
      <c r="R1057" s="170" t="s">
        <v>107</v>
      </c>
      <c r="S1057" s="43" t="str">
        <f ca="1">IF(P1057="NA", "NA", IF(OR(O1057="NA", P1057=""), P1057, O1057/P1057))</f>
        <v>NA</v>
      </c>
      <c r="T1057" s="27">
        <f ca="1">O1057*N1057</f>
        <v>12180</v>
      </c>
      <c r="U1057" s="171" t="s">
        <v>107</v>
      </c>
      <c r="V1057" s="171" t="s">
        <v>107</v>
      </c>
      <c r="W1057" s="171" t="s">
        <v>3470</v>
      </c>
      <c r="X1057" s="2" t="str" cm="1">
        <f t="array" aca="1" ref="X1057" ca="1">IF(B1057="","",IF(MAX(IF(B:B=B1057,C:C))=C1057,"Y","N"))</f>
        <v>Y</v>
      </c>
      <c r="Y1057" s="26"/>
      <c r="Z1057" s="172"/>
    </row>
    <row r="1058" spans="1:26" hidden="1" x14ac:dyDescent="0.25">
      <c r="A1058" s="115">
        <f ca="1">INDEX('1.MetaData'!A:A, MATCH($E1058, '1.MetaData'!$B:$B, 0))</f>
        <v>1000</v>
      </c>
      <c r="B1058" s="245" t="s">
        <v>4688</v>
      </c>
      <c r="C1058" s="14">
        <v>1</v>
      </c>
      <c r="D1058" s="14" t="s">
        <v>70</v>
      </c>
      <c r="E1058" s="1" t="str">
        <f ca="1">VLOOKUP(B1058,'2.Tissue'!$B:$D,2,FALSE)</f>
        <v>OG1000</v>
      </c>
      <c r="F1058" s="80" t="str">
        <f ca="1">IF(C1058&gt;1,_xlfn.CONCAT(B1058,"_D",C1058),_xlfn.CONCAT(B1058,"_D"))</f>
        <v>OG1000F_D</v>
      </c>
      <c r="G1058" s="58" t="str">
        <f ca="1">VLOOKUP($E1058,'1.MetaData'!$B:$H,3,FALSE)</f>
        <v>Galeocerdo cuvier</v>
      </c>
      <c r="H1058" s="58" t="str">
        <f ca="1">VLOOKUP($E1058,'1.MetaData'!$B:$H,4,FALSE)</f>
        <v>Tiger shark</v>
      </c>
      <c r="I1058" s="194">
        <f ca="1">VLOOKUP(DNAEXT[[#This Row],[Sample ID]],'2.Tissue'!B:N,13,FALSE)</f>
        <v>0</v>
      </c>
      <c r="J1058" s="45" t="s">
        <v>3374</v>
      </c>
      <c r="K1058" s="173">
        <v>45470</v>
      </c>
      <c r="L1058" s="168" t="s">
        <v>4685</v>
      </c>
      <c r="M1058" s="26" t="s">
        <v>3376</v>
      </c>
      <c r="N1058" s="169">
        <v>200</v>
      </c>
      <c r="O1058" s="170">
        <v>243</v>
      </c>
      <c r="P1058" s="170" t="s">
        <v>107</v>
      </c>
      <c r="Q1058" s="170" t="s">
        <v>107</v>
      </c>
      <c r="R1058" s="170" t="s">
        <v>107</v>
      </c>
      <c r="S1058" s="43" t="str">
        <f ca="1">IF(P1058="NA", "NA", IF(OR(O1058="NA", P1058=""), P1058, O1058/P1058))</f>
        <v>NA</v>
      </c>
      <c r="T1058" s="27">
        <f ca="1">O1058*N1058</f>
        <v>48600</v>
      </c>
      <c r="U1058" s="171" t="s">
        <v>107</v>
      </c>
      <c r="V1058" s="171" t="s">
        <v>107</v>
      </c>
      <c r="W1058" s="171" t="s">
        <v>3470</v>
      </c>
      <c r="X1058" s="2" t="str" cm="1">
        <f t="array" aca="1" ref="X1058" ca="1">IF(B1058="","",IF(MAX(IF(B:B=B1058,C:C))=C1058,"Y","N"))</f>
        <v>Y</v>
      </c>
      <c r="Y1058" s="26"/>
      <c r="Z1058" s="172"/>
    </row>
    <row r="1059" spans="1:26" hidden="1" x14ac:dyDescent="0.25">
      <c r="A1059" s="115">
        <f ca="1">INDEX('1.MetaData'!A:A, MATCH($E1059, '1.MetaData'!$B:$B, 0))</f>
        <v>1001</v>
      </c>
      <c r="B1059" s="245" t="s">
        <v>4689</v>
      </c>
      <c r="C1059" s="14">
        <v>1</v>
      </c>
      <c r="D1059" s="14" t="s">
        <v>70</v>
      </c>
      <c r="E1059" s="1" t="str">
        <f ca="1">VLOOKUP(B1059,'2.Tissue'!$B:$D,2,FALSE)</f>
        <v>OG1001</v>
      </c>
      <c r="F1059" s="80" t="str">
        <f ca="1">IF(C1059&gt;1,_xlfn.CONCAT(B1059,"_D",C1059),_xlfn.CONCAT(B1059,"_D"))</f>
        <v>OG1001F_D</v>
      </c>
      <c r="G1059" s="58" t="str">
        <f ca="1">VLOOKUP($E1059,'1.MetaData'!$B:$H,3,FALSE)</f>
        <v>Galeocerdo cuvier</v>
      </c>
      <c r="H1059" s="58" t="str">
        <f ca="1">VLOOKUP($E1059,'1.MetaData'!$B:$H,4,FALSE)</f>
        <v>Tiger shark</v>
      </c>
      <c r="I1059" s="194">
        <f ca="1">VLOOKUP(DNAEXT[[#This Row],[Sample ID]],'2.Tissue'!B:N,13,FALSE)</f>
        <v>0</v>
      </c>
      <c r="J1059" s="45" t="s">
        <v>3374</v>
      </c>
      <c r="K1059" s="173">
        <v>45470</v>
      </c>
      <c r="L1059" s="168" t="s">
        <v>4685</v>
      </c>
      <c r="M1059" s="26" t="s">
        <v>3376</v>
      </c>
      <c r="N1059" s="169">
        <v>200</v>
      </c>
      <c r="O1059" s="170">
        <v>172</v>
      </c>
      <c r="P1059" s="170" t="s">
        <v>107</v>
      </c>
      <c r="Q1059" s="170" t="s">
        <v>107</v>
      </c>
      <c r="R1059" s="170" t="s">
        <v>107</v>
      </c>
      <c r="S1059" s="43" t="str">
        <f ca="1">IF(P1059="NA", "NA", IF(OR(O1059="NA", P1059=""), P1059, O1059/P1059))</f>
        <v>NA</v>
      </c>
      <c r="T1059" s="27">
        <f ca="1">O1059*N1059</f>
        <v>34400</v>
      </c>
      <c r="U1059" s="171" t="s">
        <v>107</v>
      </c>
      <c r="V1059" s="171" t="s">
        <v>107</v>
      </c>
      <c r="W1059" s="171" t="s">
        <v>3470</v>
      </c>
      <c r="X1059" s="2" t="str" cm="1">
        <f t="array" aca="1" ref="X1059" ca="1">IF(B1059="","",IF(MAX(IF(B:B=B1059,C:C))=C1059,"Y","N"))</f>
        <v>Y</v>
      </c>
      <c r="Y1059" s="26"/>
      <c r="Z1059" s="172"/>
    </row>
    <row r="1060" spans="1:26" hidden="1" x14ac:dyDescent="0.25">
      <c r="A1060" s="115">
        <f ca="1">INDEX('1.MetaData'!A:A, MATCH($E1060, '1.MetaData'!$B:$B, 0))</f>
        <v>1002</v>
      </c>
      <c r="B1060" s="245" t="s">
        <v>4690</v>
      </c>
      <c r="C1060" s="14">
        <v>1</v>
      </c>
      <c r="D1060" s="14" t="s">
        <v>70</v>
      </c>
      <c r="E1060" s="1" t="str">
        <f ca="1">VLOOKUP(B1060,'2.Tissue'!$B:$D,2,FALSE)</f>
        <v>OG1002</v>
      </c>
      <c r="F1060" s="80" t="str">
        <f ca="1">IF(C1060&gt;1,_xlfn.CONCAT(B1060,"_D",C1060),_xlfn.CONCAT(B1060,"_D"))</f>
        <v>OG1002F_D</v>
      </c>
      <c r="G1060" s="58" t="str">
        <f ca="1">VLOOKUP($E1060,'1.MetaData'!$B:$H,3,FALSE)</f>
        <v>Galeocerdo cuvier</v>
      </c>
      <c r="H1060" s="58" t="str">
        <f ca="1">VLOOKUP($E1060,'1.MetaData'!$B:$H,4,FALSE)</f>
        <v>Tiger shark</v>
      </c>
      <c r="I1060" s="194">
        <f ca="1">VLOOKUP(DNAEXT[[#This Row],[Sample ID]],'2.Tissue'!B:N,13,FALSE)</f>
        <v>0</v>
      </c>
      <c r="J1060" s="45" t="s">
        <v>3374</v>
      </c>
      <c r="K1060" s="173">
        <v>45470</v>
      </c>
      <c r="L1060" s="168" t="s">
        <v>4685</v>
      </c>
      <c r="M1060" s="26" t="s">
        <v>3376</v>
      </c>
      <c r="N1060" s="169">
        <v>200</v>
      </c>
      <c r="O1060" s="170">
        <v>261</v>
      </c>
      <c r="P1060" s="170" t="s">
        <v>107</v>
      </c>
      <c r="Q1060" s="170" t="s">
        <v>107</v>
      </c>
      <c r="R1060" s="170" t="s">
        <v>107</v>
      </c>
      <c r="S1060" s="43" t="str">
        <f ca="1">IF(P1060="NA", "NA", IF(OR(O1060="NA", P1060=""), P1060, O1060/P1060))</f>
        <v>NA</v>
      </c>
      <c r="T1060" s="27">
        <f ca="1">O1060*N1060</f>
        <v>52200</v>
      </c>
      <c r="U1060" s="171" t="s">
        <v>107</v>
      </c>
      <c r="V1060" s="171" t="s">
        <v>107</v>
      </c>
      <c r="W1060" s="171" t="s">
        <v>3470</v>
      </c>
      <c r="X1060" s="2" t="str" cm="1">
        <f t="array" aca="1" ref="X1060" ca="1">IF(B1060="","",IF(MAX(IF(B:B=B1060,C:C))=C1060,"Y","N"))</f>
        <v>Y</v>
      </c>
      <c r="Y1060" s="26"/>
      <c r="Z1060" s="172"/>
    </row>
    <row r="1061" spans="1:26" hidden="1" x14ac:dyDescent="0.25">
      <c r="A1061" s="115">
        <f ca="1">INDEX('1.MetaData'!A:A, MATCH($E1061, '1.MetaData'!$B:$B, 0))</f>
        <v>1003</v>
      </c>
      <c r="B1061" s="245" t="s">
        <v>4691</v>
      </c>
      <c r="C1061" s="14">
        <v>1</v>
      </c>
      <c r="D1061" s="14" t="s">
        <v>70</v>
      </c>
      <c r="E1061" s="1" t="str">
        <f ca="1">VLOOKUP(B1061,'2.Tissue'!$B:$D,2,FALSE)</f>
        <v>OG1003</v>
      </c>
      <c r="F1061" s="80" t="str">
        <f ca="1">IF(C1061&gt;1,_xlfn.CONCAT(B1061,"_D",C1061),_xlfn.CONCAT(B1061,"_D"))</f>
        <v>OG1003F_D</v>
      </c>
      <c r="G1061" s="58" t="str">
        <f ca="1">VLOOKUP($E1061,'1.MetaData'!$B:$H,3,FALSE)</f>
        <v>Galeocerdo cuvier</v>
      </c>
      <c r="H1061" s="58" t="str">
        <f ca="1">VLOOKUP($E1061,'1.MetaData'!$B:$H,4,FALSE)</f>
        <v>Tiger shark</v>
      </c>
      <c r="I1061" s="194">
        <f ca="1">VLOOKUP(DNAEXT[[#This Row],[Sample ID]],'2.Tissue'!B:N,13,FALSE)</f>
        <v>0</v>
      </c>
      <c r="J1061" s="45" t="s">
        <v>3374</v>
      </c>
      <c r="K1061" s="173">
        <v>45470</v>
      </c>
      <c r="L1061" s="168" t="s">
        <v>4685</v>
      </c>
      <c r="M1061" s="26" t="s">
        <v>3376</v>
      </c>
      <c r="N1061" s="169">
        <v>200</v>
      </c>
      <c r="O1061" s="170">
        <v>173</v>
      </c>
      <c r="P1061" s="170" t="s">
        <v>107</v>
      </c>
      <c r="Q1061" s="170" t="s">
        <v>107</v>
      </c>
      <c r="R1061" s="170" t="s">
        <v>107</v>
      </c>
      <c r="S1061" s="43" t="str">
        <f ca="1">IF(P1061="NA", "NA", IF(OR(O1061="NA", P1061=""), P1061, O1061/P1061))</f>
        <v>NA</v>
      </c>
      <c r="T1061" s="27">
        <f ca="1">O1061*N1061</f>
        <v>34600</v>
      </c>
      <c r="U1061" s="171" t="s">
        <v>107</v>
      </c>
      <c r="V1061" s="171" t="s">
        <v>107</v>
      </c>
      <c r="W1061" s="171" t="s">
        <v>3470</v>
      </c>
      <c r="X1061" s="2" t="str" cm="1">
        <f t="array" aca="1" ref="X1061" ca="1">IF(B1061="","",IF(MAX(IF(B:B=B1061,C:C))=C1061,"Y","N"))</f>
        <v>Y</v>
      </c>
      <c r="Y1061" s="26"/>
      <c r="Z1061" s="172"/>
    </row>
    <row r="1062" spans="1:26" hidden="1" x14ac:dyDescent="0.25">
      <c r="A1062" s="115">
        <f ca="1">INDEX('1.MetaData'!A:A, MATCH($E1062, '1.MetaData'!$B:$B, 0))</f>
        <v>1004</v>
      </c>
      <c r="B1062" s="245" t="s">
        <v>4692</v>
      </c>
      <c r="C1062" s="14">
        <v>1</v>
      </c>
      <c r="D1062" s="14" t="s">
        <v>70</v>
      </c>
      <c r="E1062" s="1" t="str">
        <f ca="1">VLOOKUP(B1062,'2.Tissue'!$B:$D,2,FALSE)</f>
        <v>OG1004</v>
      </c>
      <c r="F1062" s="80" t="str">
        <f ca="1">IF(C1062&gt;1,_xlfn.CONCAT(B1062,"_D",C1062),_xlfn.CONCAT(B1062,"_D"))</f>
        <v>OG1004F_D</v>
      </c>
      <c r="G1062" s="58" t="str">
        <f ca="1">VLOOKUP($E1062,'1.MetaData'!$B:$H,3,FALSE)</f>
        <v>Galeocerdo cuvier</v>
      </c>
      <c r="H1062" s="58" t="str">
        <f ca="1">VLOOKUP($E1062,'1.MetaData'!$B:$H,4,FALSE)</f>
        <v>Tiger shark</v>
      </c>
      <c r="I1062" s="194">
        <f ca="1">VLOOKUP(DNAEXT[[#This Row],[Sample ID]],'2.Tissue'!B:N,13,FALSE)</f>
        <v>0</v>
      </c>
      <c r="J1062" s="45" t="s">
        <v>3374</v>
      </c>
      <c r="K1062" s="173">
        <v>45470</v>
      </c>
      <c r="L1062" s="168" t="s">
        <v>4685</v>
      </c>
      <c r="M1062" s="26" t="s">
        <v>3376</v>
      </c>
      <c r="N1062" s="169">
        <v>200</v>
      </c>
      <c r="O1062" s="170">
        <v>117</v>
      </c>
      <c r="P1062" s="170" t="s">
        <v>107</v>
      </c>
      <c r="Q1062" s="170" t="s">
        <v>107</v>
      </c>
      <c r="R1062" s="170" t="s">
        <v>107</v>
      </c>
      <c r="S1062" s="43" t="str">
        <f ca="1">IF(P1062="NA", "NA", IF(OR(O1062="NA", P1062=""), P1062, O1062/P1062))</f>
        <v>NA</v>
      </c>
      <c r="T1062" s="27">
        <f ca="1">O1062*N1062</f>
        <v>23400</v>
      </c>
      <c r="U1062" s="171" t="s">
        <v>107</v>
      </c>
      <c r="V1062" s="171" t="s">
        <v>107</v>
      </c>
      <c r="W1062" s="171" t="s">
        <v>3470</v>
      </c>
      <c r="X1062" s="2" t="str" cm="1">
        <f t="array" aca="1" ref="X1062" ca="1">IF(B1062="","",IF(MAX(IF(B:B=B1062,C:C))=C1062,"Y","N"))</f>
        <v>Y</v>
      </c>
      <c r="Y1062" s="26"/>
      <c r="Z1062" s="172"/>
    </row>
    <row r="1063" spans="1:26" hidden="1" x14ac:dyDescent="0.25">
      <c r="A1063" s="115">
        <f ca="1">INDEX('1.MetaData'!A:A, MATCH($E1063, '1.MetaData'!$B:$B, 0))</f>
        <v>1006</v>
      </c>
      <c r="B1063" s="245" t="s">
        <v>4693</v>
      </c>
      <c r="C1063" s="14">
        <v>1</v>
      </c>
      <c r="D1063" s="14" t="s">
        <v>70</v>
      </c>
      <c r="E1063" s="1" t="str">
        <f ca="1">VLOOKUP(B1063,'2.Tissue'!$B:$D,2,FALSE)</f>
        <v>OG1006</v>
      </c>
      <c r="F1063" s="80" t="str">
        <f ca="1">IF(C1063&gt;1,_xlfn.CONCAT(B1063,"_D",C1063),_xlfn.CONCAT(B1063,"_D"))</f>
        <v>OG1006F_D</v>
      </c>
      <c r="G1063" s="58" t="str">
        <f ca="1">VLOOKUP($E1063,'1.MetaData'!$B:$H,3,FALSE)</f>
        <v>Galeocerdo cuvier</v>
      </c>
      <c r="H1063" s="58" t="str">
        <f ca="1">VLOOKUP($E1063,'1.MetaData'!$B:$H,4,FALSE)</f>
        <v>Tiger shark</v>
      </c>
      <c r="I1063" s="194">
        <f ca="1">VLOOKUP(DNAEXT[[#This Row],[Sample ID]],'2.Tissue'!B:N,13,FALSE)</f>
        <v>0</v>
      </c>
      <c r="J1063" s="45" t="s">
        <v>3374</v>
      </c>
      <c r="K1063" s="173">
        <v>45470</v>
      </c>
      <c r="L1063" s="168" t="s">
        <v>4685</v>
      </c>
      <c r="M1063" s="26" t="s">
        <v>3376</v>
      </c>
      <c r="N1063" s="169">
        <v>200</v>
      </c>
      <c r="O1063" s="170">
        <v>277</v>
      </c>
      <c r="P1063" s="170" t="s">
        <v>107</v>
      </c>
      <c r="Q1063" s="170" t="s">
        <v>107</v>
      </c>
      <c r="R1063" s="170" t="s">
        <v>107</v>
      </c>
      <c r="S1063" s="43" t="str">
        <f ca="1">IF(P1063="NA", "NA", IF(OR(O1063="NA", P1063=""), P1063, O1063/P1063))</f>
        <v>NA</v>
      </c>
      <c r="T1063" s="27">
        <f ca="1">O1063*N1063</f>
        <v>55400</v>
      </c>
      <c r="U1063" s="171" t="s">
        <v>107</v>
      </c>
      <c r="V1063" s="171" t="s">
        <v>107</v>
      </c>
      <c r="W1063" s="171" t="s">
        <v>3470</v>
      </c>
      <c r="X1063" s="2" t="str" cm="1">
        <f t="array" aca="1" ref="X1063" ca="1">IF(B1063="","",IF(MAX(IF(B:B=B1063,C:C))=C1063,"Y","N"))</f>
        <v>Y</v>
      </c>
      <c r="Y1063" s="26"/>
      <c r="Z1063" s="172"/>
    </row>
    <row r="1064" spans="1:26" hidden="1" x14ac:dyDescent="0.25">
      <c r="A1064" s="115">
        <f ca="1">INDEX('1.MetaData'!A:A, MATCH($E1064, '1.MetaData'!$B:$B, 0))</f>
        <v>1007</v>
      </c>
      <c r="B1064" s="245" t="s">
        <v>4694</v>
      </c>
      <c r="C1064" s="14">
        <v>1</v>
      </c>
      <c r="D1064" s="14" t="s">
        <v>70</v>
      </c>
      <c r="E1064" s="1" t="str">
        <f ca="1">VLOOKUP(B1064,'2.Tissue'!$B:$D,2,FALSE)</f>
        <v>OG1007</v>
      </c>
      <c r="F1064" s="80" t="str">
        <f ca="1">IF(C1064&gt;1,_xlfn.CONCAT(B1064,"_D",C1064),_xlfn.CONCAT(B1064,"_D"))</f>
        <v>OG1007F_D</v>
      </c>
      <c r="G1064" s="58" t="str">
        <f ca="1">VLOOKUP($E1064,'1.MetaData'!$B:$H,3,FALSE)</f>
        <v>Galeocerdo cuvier</v>
      </c>
      <c r="H1064" s="58" t="str">
        <f ca="1">VLOOKUP($E1064,'1.MetaData'!$B:$H,4,FALSE)</f>
        <v>Tiger shark</v>
      </c>
      <c r="I1064" s="194">
        <f ca="1">VLOOKUP(DNAEXT[[#This Row],[Sample ID]],'2.Tissue'!B:N,13,FALSE)</f>
        <v>0</v>
      </c>
      <c r="J1064" s="45" t="s">
        <v>3374</v>
      </c>
      <c r="K1064" s="173">
        <v>45470</v>
      </c>
      <c r="L1064" s="168" t="s">
        <v>4685</v>
      </c>
      <c r="M1064" s="26" t="s">
        <v>3376</v>
      </c>
      <c r="N1064" s="169">
        <v>200</v>
      </c>
      <c r="O1064" s="170">
        <v>158</v>
      </c>
      <c r="P1064" s="170" t="s">
        <v>107</v>
      </c>
      <c r="Q1064" s="170" t="s">
        <v>107</v>
      </c>
      <c r="R1064" s="170" t="s">
        <v>107</v>
      </c>
      <c r="S1064" s="43" t="str">
        <f ca="1">IF(P1064="NA", "NA", IF(OR(O1064="NA", P1064=""), P1064, O1064/P1064))</f>
        <v>NA</v>
      </c>
      <c r="T1064" s="27">
        <f ca="1">O1064*N1064</f>
        <v>31600</v>
      </c>
      <c r="U1064" s="171" t="s">
        <v>107</v>
      </c>
      <c r="V1064" s="171" t="s">
        <v>107</v>
      </c>
      <c r="W1064" s="171" t="s">
        <v>3470</v>
      </c>
      <c r="X1064" s="2" t="str" cm="1">
        <f t="array" aca="1" ref="X1064" ca="1">IF(B1064="","",IF(MAX(IF(B:B=B1064,C:C))=C1064,"Y","N"))</f>
        <v>Y</v>
      </c>
      <c r="Y1064" s="26"/>
      <c r="Z1064" s="172"/>
    </row>
    <row r="1065" spans="1:26" hidden="1" x14ac:dyDescent="0.25">
      <c r="A1065" s="115">
        <f ca="1">INDEX('1.MetaData'!A:A, MATCH($E1065, '1.MetaData'!$B:$B, 0))</f>
        <v>1008</v>
      </c>
      <c r="B1065" s="245" t="s">
        <v>4695</v>
      </c>
      <c r="C1065" s="14">
        <v>1</v>
      </c>
      <c r="D1065" s="14" t="s">
        <v>70</v>
      </c>
      <c r="E1065" s="1" t="str">
        <f ca="1">VLOOKUP(B1065,'2.Tissue'!$B:$D,2,FALSE)</f>
        <v>OG1008</v>
      </c>
      <c r="F1065" s="80" t="str">
        <f ca="1">IF(C1065&gt;1,_xlfn.CONCAT(B1065,"_D",C1065),_xlfn.CONCAT(B1065,"_D"))</f>
        <v>OG1008F_D</v>
      </c>
      <c r="G1065" s="58" t="str">
        <f ca="1">VLOOKUP($E1065,'1.MetaData'!$B:$H,3,FALSE)</f>
        <v>Galeocerdo cuvier</v>
      </c>
      <c r="H1065" s="58" t="str">
        <f ca="1">VLOOKUP($E1065,'1.MetaData'!$B:$H,4,FALSE)</f>
        <v>Tiger shark</v>
      </c>
      <c r="I1065" s="194">
        <f ca="1">VLOOKUP(DNAEXT[[#This Row],[Sample ID]],'2.Tissue'!B:N,13,FALSE)</f>
        <v>0</v>
      </c>
      <c r="J1065" s="45" t="s">
        <v>3374</v>
      </c>
      <c r="K1065" s="173">
        <v>45470</v>
      </c>
      <c r="L1065" s="168" t="s">
        <v>4685</v>
      </c>
      <c r="M1065" s="26" t="s">
        <v>3376</v>
      </c>
      <c r="N1065" s="169">
        <v>200</v>
      </c>
      <c r="O1065" s="170">
        <v>241</v>
      </c>
      <c r="P1065" s="170" t="s">
        <v>107</v>
      </c>
      <c r="Q1065" s="170" t="s">
        <v>107</v>
      </c>
      <c r="R1065" s="170" t="s">
        <v>107</v>
      </c>
      <c r="S1065" s="43" t="str">
        <f ca="1">IF(P1065="NA", "NA", IF(OR(O1065="NA", P1065=""), P1065, O1065/P1065))</f>
        <v>NA</v>
      </c>
      <c r="T1065" s="27">
        <f ca="1">O1065*N1065</f>
        <v>48200</v>
      </c>
      <c r="U1065" s="171" t="s">
        <v>107</v>
      </c>
      <c r="V1065" s="171" t="s">
        <v>107</v>
      </c>
      <c r="W1065" s="171" t="s">
        <v>3470</v>
      </c>
      <c r="X1065" s="2" t="str" cm="1">
        <f t="array" aca="1" ref="X1065" ca="1">IF(B1065="","",IF(MAX(IF(B:B=B1065,C:C))=C1065,"Y","N"))</f>
        <v>Y</v>
      </c>
      <c r="Y1065" s="26"/>
      <c r="Z1065" s="172"/>
    </row>
    <row r="1066" spans="1:26" hidden="1" x14ac:dyDescent="0.25">
      <c r="A1066" s="115">
        <f ca="1">INDEX('1.MetaData'!A:A, MATCH($E1066, '1.MetaData'!$B:$B, 0))</f>
        <v>1009</v>
      </c>
      <c r="B1066" s="245" t="s">
        <v>4696</v>
      </c>
      <c r="C1066" s="14">
        <v>1</v>
      </c>
      <c r="D1066" s="14" t="s">
        <v>70</v>
      </c>
      <c r="E1066" s="1" t="str">
        <f ca="1">VLOOKUP(B1066,'2.Tissue'!$B:$D,2,FALSE)</f>
        <v>OG1009</v>
      </c>
      <c r="F1066" s="80" t="str">
        <f ca="1">IF(C1066&gt;1,_xlfn.CONCAT(B1066,"_D",C1066),_xlfn.CONCAT(B1066,"_D"))</f>
        <v>OG1009F_D</v>
      </c>
      <c r="G1066" s="58" t="str">
        <f ca="1">VLOOKUP($E1066,'1.MetaData'!$B:$H,3,FALSE)</f>
        <v>Galeocerdo cuvier</v>
      </c>
      <c r="H1066" s="58" t="str">
        <f ca="1">VLOOKUP($E1066,'1.MetaData'!$B:$H,4,FALSE)</f>
        <v>Tiger shark</v>
      </c>
      <c r="I1066" s="194">
        <f ca="1">VLOOKUP(DNAEXT[[#This Row],[Sample ID]],'2.Tissue'!B:N,13,FALSE)</f>
        <v>0</v>
      </c>
      <c r="J1066" s="45" t="s">
        <v>3374</v>
      </c>
      <c r="K1066" s="173">
        <v>45471</v>
      </c>
      <c r="L1066" s="168" t="s">
        <v>4650</v>
      </c>
      <c r="M1066" s="26" t="s">
        <v>3376</v>
      </c>
      <c r="N1066" s="169">
        <v>200</v>
      </c>
      <c r="O1066" s="170">
        <v>131</v>
      </c>
      <c r="P1066" s="170" t="s">
        <v>107</v>
      </c>
      <c r="Q1066" s="170" t="s">
        <v>107</v>
      </c>
      <c r="R1066" s="170" t="s">
        <v>107</v>
      </c>
      <c r="S1066" s="43" t="str">
        <f ca="1">IF(P1066="NA", "NA", IF(OR(O1066="NA", P1066=""), P1066, O1066/P1066))</f>
        <v>NA</v>
      </c>
      <c r="T1066" s="27">
        <f ca="1">O1066*N1066</f>
        <v>26200</v>
      </c>
      <c r="U1066" s="171" t="s">
        <v>107</v>
      </c>
      <c r="V1066" s="171" t="s">
        <v>107</v>
      </c>
      <c r="W1066" s="171" t="s">
        <v>3470</v>
      </c>
      <c r="X1066" s="2" t="str" cm="1">
        <f t="array" aca="1" ref="X1066" ca="1">IF(B1066="","",IF(MAX(IF(B:B=B1066,C:C))=C1066,"Y","N"))</f>
        <v>Y</v>
      </c>
      <c r="Y1066" s="26"/>
      <c r="Z1066" s="172"/>
    </row>
    <row r="1067" spans="1:26" hidden="1" x14ac:dyDescent="0.25">
      <c r="A1067" s="115">
        <f ca="1">INDEX('1.MetaData'!A:A, MATCH($E1067, '1.MetaData'!$B:$B, 0))</f>
        <v>1010</v>
      </c>
      <c r="B1067" s="245" t="s">
        <v>4697</v>
      </c>
      <c r="C1067" s="14">
        <v>1</v>
      </c>
      <c r="D1067" s="14" t="s">
        <v>70</v>
      </c>
      <c r="E1067" s="1" t="str">
        <f ca="1">VLOOKUP(B1067,'2.Tissue'!$B:$D,2,FALSE)</f>
        <v>OG1010</v>
      </c>
      <c r="F1067" s="80" t="str">
        <f ca="1">IF(C1067&gt;1,_xlfn.CONCAT(B1067,"_D",C1067),_xlfn.CONCAT(B1067,"_D"))</f>
        <v>OG1010F_D</v>
      </c>
      <c r="G1067" s="58" t="str">
        <f ca="1">VLOOKUP($E1067,'1.MetaData'!$B:$H,3,FALSE)</f>
        <v>Galeocerdo cuvier</v>
      </c>
      <c r="H1067" s="58" t="str">
        <f ca="1">VLOOKUP($E1067,'1.MetaData'!$B:$H,4,FALSE)</f>
        <v>Tiger shark</v>
      </c>
      <c r="I1067" s="194">
        <f ca="1">VLOOKUP(DNAEXT[[#This Row],[Sample ID]],'2.Tissue'!B:N,13,FALSE)</f>
        <v>0</v>
      </c>
      <c r="J1067" s="45" t="s">
        <v>3374</v>
      </c>
      <c r="K1067" s="173">
        <v>45471</v>
      </c>
      <c r="L1067" s="168" t="s">
        <v>4650</v>
      </c>
      <c r="M1067" s="26" t="s">
        <v>3376</v>
      </c>
      <c r="N1067" s="169">
        <v>200</v>
      </c>
      <c r="O1067" s="170">
        <v>211</v>
      </c>
      <c r="P1067" s="170" t="s">
        <v>107</v>
      </c>
      <c r="Q1067" s="170" t="s">
        <v>107</v>
      </c>
      <c r="R1067" s="170" t="s">
        <v>107</v>
      </c>
      <c r="S1067" s="43" t="str">
        <f ca="1">IF(P1067="NA", "NA", IF(OR(O1067="NA", P1067=""), P1067, O1067/P1067))</f>
        <v>NA</v>
      </c>
      <c r="T1067" s="27">
        <f ca="1">O1067*N1067</f>
        <v>42200</v>
      </c>
      <c r="U1067" s="171" t="s">
        <v>107</v>
      </c>
      <c r="V1067" s="171" t="s">
        <v>107</v>
      </c>
      <c r="W1067" s="171" t="s">
        <v>3470</v>
      </c>
      <c r="X1067" s="2" t="str" cm="1">
        <f t="array" aca="1" ref="X1067" ca="1">IF(B1067="","",IF(MAX(IF(B:B=B1067,C:C))=C1067,"Y","N"))</f>
        <v>Y</v>
      </c>
      <c r="Y1067" s="26"/>
      <c r="Z1067" s="172"/>
    </row>
    <row r="1068" spans="1:26" hidden="1" x14ac:dyDescent="0.25">
      <c r="A1068" s="115">
        <f ca="1">INDEX('1.MetaData'!A:A, MATCH($E1068, '1.MetaData'!$B:$B, 0))</f>
        <v>1011</v>
      </c>
      <c r="B1068" s="245" t="s">
        <v>4698</v>
      </c>
      <c r="C1068" s="14">
        <v>1</v>
      </c>
      <c r="D1068" s="14" t="s">
        <v>70</v>
      </c>
      <c r="E1068" s="1" t="str">
        <f ca="1">VLOOKUP(B1068,'2.Tissue'!$B:$D,2,FALSE)</f>
        <v>OG1011</v>
      </c>
      <c r="F1068" s="80" t="str">
        <f ca="1">IF(C1068&gt;1,_xlfn.CONCAT(B1068,"_D",C1068),_xlfn.CONCAT(B1068,"_D"))</f>
        <v>OG1011F_D</v>
      </c>
      <c r="G1068" s="58" t="str">
        <f ca="1">VLOOKUP($E1068,'1.MetaData'!$B:$H,3,FALSE)</f>
        <v>Galeocerdo cuvier</v>
      </c>
      <c r="H1068" s="58" t="str">
        <f ca="1">VLOOKUP($E1068,'1.MetaData'!$B:$H,4,FALSE)</f>
        <v>Tiger shark</v>
      </c>
      <c r="I1068" s="194">
        <f ca="1">VLOOKUP(DNAEXT[[#This Row],[Sample ID]],'2.Tissue'!B:N,13,FALSE)</f>
        <v>0</v>
      </c>
      <c r="J1068" s="45" t="s">
        <v>3374</v>
      </c>
      <c r="K1068" s="173">
        <v>45471</v>
      </c>
      <c r="L1068" s="168" t="s">
        <v>4650</v>
      </c>
      <c r="M1068" s="26" t="s">
        <v>3376</v>
      </c>
      <c r="N1068" s="169">
        <v>200</v>
      </c>
      <c r="O1068" s="170">
        <v>115</v>
      </c>
      <c r="P1068" s="170" t="s">
        <v>107</v>
      </c>
      <c r="Q1068" s="170" t="s">
        <v>107</v>
      </c>
      <c r="R1068" s="170" t="s">
        <v>107</v>
      </c>
      <c r="S1068" s="43" t="str">
        <f ca="1">IF(P1068="NA", "NA", IF(OR(O1068="NA", P1068=""), P1068, O1068/P1068))</f>
        <v>NA</v>
      </c>
      <c r="T1068" s="27">
        <f ca="1">O1068*N1068</f>
        <v>23000</v>
      </c>
      <c r="U1068" s="171" t="s">
        <v>107</v>
      </c>
      <c r="V1068" s="171" t="s">
        <v>107</v>
      </c>
      <c r="W1068" s="171" t="s">
        <v>3470</v>
      </c>
      <c r="X1068" s="2" t="str" cm="1">
        <f t="array" aca="1" ref="X1068" ca="1">IF(B1068="","",IF(MAX(IF(B:B=B1068,C:C))=C1068,"Y","N"))</f>
        <v>Y</v>
      </c>
      <c r="Y1068" s="26"/>
      <c r="Z1068" s="172"/>
    </row>
    <row r="1069" spans="1:26" hidden="1" x14ac:dyDescent="0.25">
      <c r="A1069" s="115">
        <f ca="1">INDEX('1.MetaData'!A:A, MATCH($E1069, '1.MetaData'!$B:$B, 0))</f>
        <v>1012</v>
      </c>
      <c r="B1069" s="245" t="s">
        <v>4699</v>
      </c>
      <c r="C1069" s="14">
        <v>1</v>
      </c>
      <c r="D1069" s="14" t="s">
        <v>70</v>
      </c>
      <c r="E1069" s="1" t="str">
        <f ca="1">VLOOKUP(B1069,'2.Tissue'!$B:$D,2,FALSE)</f>
        <v>OG1012</v>
      </c>
      <c r="F1069" s="80" t="str">
        <f ca="1">IF(C1069&gt;1,_xlfn.CONCAT(B1069,"_D",C1069),_xlfn.CONCAT(B1069,"_D"))</f>
        <v>OG1012F_D</v>
      </c>
      <c r="G1069" s="58" t="str">
        <f ca="1">VLOOKUP($E1069,'1.MetaData'!$B:$H,3,FALSE)</f>
        <v>Galeocerdo cuvier</v>
      </c>
      <c r="H1069" s="58" t="str">
        <f ca="1">VLOOKUP($E1069,'1.MetaData'!$B:$H,4,FALSE)</f>
        <v>Tiger shark</v>
      </c>
      <c r="I1069" s="194">
        <f ca="1">VLOOKUP(DNAEXT[[#This Row],[Sample ID]],'2.Tissue'!B:N,13,FALSE)</f>
        <v>0</v>
      </c>
      <c r="J1069" s="45" t="s">
        <v>3374</v>
      </c>
      <c r="K1069" s="173">
        <v>45471</v>
      </c>
      <c r="L1069" s="168" t="s">
        <v>4650</v>
      </c>
      <c r="M1069" s="26" t="s">
        <v>3376</v>
      </c>
      <c r="N1069" s="169">
        <v>200</v>
      </c>
      <c r="O1069" s="170">
        <v>256</v>
      </c>
      <c r="P1069" s="170" t="s">
        <v>107</v>
      </c>
      <c r="Q1069" s="170" t="s">
        <v>107</v>
      </c>
      <c r="R1069" s="170" t="s">
        <v>107</v>
      </c>
      <c r="S1069" s="43" t="str">
        <f ca="1">IF(P1069="NA", "NA", IF(OR(O1069="NA", P1069=""), P1069, O1069/P1069))</f>
        <v>NA</v>
      </c>
      <c r="T1069" s="27">
        <f ca="1">O1069*N1069</f>
        <v>51200</v>
      </c>
      <c r="U1069" s="171" t="s">
        <v>107</v>
      </c>
      <c r="V1069" s="171" t="s">
        <v>107</v>
      </c>
      <c r="W1069" s="171" t="s">
        <v>3470</v>
      </c>
      <c r="X1069" s="2" t="str" cm="1">
        <f t="array" aca="1" ref="X1069" ca="1">IF(B1069="","",IF(MAX(IF(B:B=B1069,C:C))=C1069,"Y","N"))</f>
        <v>Y</v>
      </c>
      <c r="Y1069" s="26"/>
      <c r="Z1069" s="172"/>
    </row>
    <row r="1070" spans="1:26" hidden="1" x14ac:dyDescent="0.25">
      <c r="A1070" s="115">
        <f ca="1">INDEX('1.MetaData'!A:A, MATCH($E1070, '1.MetaData'!$B:$B, 0))</f>
        <v>1013</v>
      </c>
      <c r="B1070" s="245" t="s">
        <v>4700</v>
      </c>
      <c r="C1070" s="14">
        <v>1</v>
      </c>
      <c r="D1070" s="14" t="s">
        <v>70</v>
      </c>
      <c r="E1070" s="1" t="str">
        <f ca="1">VLOOKUP(B1070,'2.Tissue'!$B:$D,2,FALSE)</f>
        <v>OG1013</v>
      </c>
      <c r="F1070" s="80" t="str">
        <f ca="1">IF(C1070&gt;1,_xlfn.CONCAT(B1070,"_D",C1070),_xlfn.CONCAT(B1070,"_D"))</f>
        <v>OG1013F_D</v>
      </c>
      <c r="G1070" s="58" t="str">
        <f ca="1">VLOOKUP($E1070,'1.MetaData'!$B:$H,3,FALSE)</f>
        <v>Galeocerdo cuvier</v>
      </c>
      <c r="H1070" s="58" t="str">
        <f ca="1">VLOOKUP($E1070,'1.MetaData'!$B:$H,4,FALSE)</f>
        <v>Tiger shark</v>
      </c>
      <c r="I1070" s="194">
        <f ca="1">VLOOKUP(DNAEXT[[#This Row],[Sample ID]],'2.Tissue'!B:N,13,FALSE)</f>
        <v>0</v>
      </c>
      <c r="J1070" s="45" t="s">
        <v>3374</v>
      </c>
      <c r="K1070" s="173">
        <v>45471</v>
      </c>
      <c r="L1070" s="168" t="s">
        <v>4650</v>
      </c>
      <c r="M1070" s="26" t="s">
        <v>3376</v>
      </c>
      <c r="N1070" s="169">
        <v>200</v>
      </c>
      <c r="O1070" s="170">
        <v>235</v>
      </c>
      <c r="P1070" s="170" t="s">
        <v>107</v>
      </c>
      <c r="Q1070" s="170" t="s">
        <v>107</v>
      </c>
      <c r="R1070" s="170" t="s">
        <v>107</v>
      </c>
      <c r="S1070" s="43" t="str">
        <f ca="1">IF(P1070="NA", "NA", IF(OR(O1070="NA", P1070=""), P1070, O1070/P1070))</f>
        <v>NA</v>
      </c>
      <c r="T1070" s="27">
        <f ca="1">O1070*N1070</f>
        <v>47000</v>
      </c>
      <c r="U1070" s="171" t="s">
        <v>107</v>
      </c>
      <c r="V1070" s="171" t="s">
        <v>107</v>
      </c>
      <c r="W1070" s="171" t="s">
        <v>3470</v>
      </c>
      <c r="X1070" s="2" t="str" cm="1">
        <f t="array" aca="1" ref="X1070" ca="1">IF(B1070="","",IF(MAX(IF(B:B=B1070,C:C))=C1070,"Y","N"))</f>
        <v>Y</v>
      </c>
      <c r="Y1070" s="26"/>
      <c r="Z1070" s="172"/>
    </row>
    <row r="1071" spans="1:26" hidden="1" x14ac:dyDescent="0.25">
      <c r="A1071" s="115">
        <f ca="1">INDEX('1.MetaData'!A:A, MATCH($E1071, '1.MetaData'!$B:$B, 0))</f>
        <v>1014</v>
      </c>
      <c r="B1071" s="245" t="s">
        <v>4701</v>
      </c>
      <c r="C1071" s="14">
        <v>1</v>
      </c>
      <c r="D1071" s="14" t="s">
        <v>70</v>
      </c>
      <c r="E1071" s="1" t="str">
        <f ca="1">VLOOKUP(B1071,'2.Tissue'!$B:$D,2,FALSE)</f>
        <v>OG1014</v>
      </c>
      <c r="F1071" s="80" t="str">
        <f ca="1">IF(C1071&gt;1,_xlfn.CONCAT(B1071,"_D",C1071),_xlfn.CONCAT(B1071,"_D"))</f>
        <v>OG1014F_D</v>
      </c>
      <c r="G1071" s="58" t="str">
        <f ca="1">VLOOKUP($E1071,'1.MetaData'!$B:$H,3,FALSE)</f>
        <v>Galeocerdo cuvier</v>
      </c>
      <c r="H1071" s="58" t="str">
        <f ca="1">VLOOKUP($E1071,'1.MetaData'!$B:$H,4,FALSE)</f>
        <v>Tiger shark</v>
      </c>
      <c r="I1071" s="194">
        <f ca="1">VLOOKUP(DNAEXT[[#This Row],[Sample ID]],'2.Tissue'!B:N,13,FALSE)</f>
        <v>0</v>
      </c>
      <c r="J1071" s="45" t="s">
        <v>3374</v>
      </c>
      <c r="K1071" s="173">
        <v>45471</v>
      </c>
      <c r="L1071" s="168" t="s">
        <v>4650</v>
      </c>
      <c r="M1071" s="26" t="s">
        <v>3376</v>
      </c>
      <c r="N1071" s="169">
        <v>200</v>
      </c>
      <c r="O1071" s="170">
        <v>155</v>
      </c>
      <c r="P1071" s="170" t="s">
        <v>107</v>
      </c>
      <c r="Q1071" s="170" t="s">
        <v>107</v>
      </c>
      <c r="R1071" s="170" t="s">
        <v>107</v>
      </c>
      <c r="S1071" s="43" t="str">
        <f ca="1">IF(P1071="NA", "NA", IF(OR(O1071="NA", P1071=""), P1071, O1071/P1071))</f>
        <v>NA</v>
      </c>
      <c r="T1071" s="27">
        <f ca="1">O1071*N1071</f>
        <v>31000</v>
      </c>
      <c r="U1071" s="171" t="s">
        <v>107</v>
      </c>
      <c r="V1071" s="171" t="s">
        <v>107</v>
      </c>
      <c r="W1071" s="171" t="s">
        <v>3470</v>
      </c>
      <c r="X1071" s="2" t="str" cm="1">
        <f t="array" aca="1" ref="X1071" ca="1">IF(B1071="","",IF(MAX(IF(B:B=B1071,C:C))=C1071,"Y","N"))</f>
        <v>Y</v>
      </c>
      <c r="Y1071" s="26"/>
      <c r="Z1071" s="172"/>
    </row>
    <row r="1072" spans="1:26" hidden="1" x14ac:dyDescent="0.25">
      <c r="A1072" s="115">
        <f ca="1">INDEX('1.MetaData'!A:A, MATCH($E1072, '1.MetaData'!$B:$B, 0))</f>
        <v>1015</v>
      </c>
      <c r="B1072" s="245" t="s">
        <v>4702</v>
      </c>
      <c r="C1072" s="14">
        <v>1</v>
      </c>
      <c r="D1072" s="14" t="s">
        <v>70</v>
      </c>
      <c r="E1072" s="1" t="str">
        <f ca="1">VLOOKUP(B1072,'2.Tissue'!$B:$D,2,FALSE)</f>
        <v>OG1015</v>
      </c>
      <c r="F1072" s="80" t="str">
        <f ca="1">IF(C1072&gt;1,_xlfn.CONCAT(B1072,"_D",C1072),_xlfn.CONCAT(B1072,"_D"))</f>
        <v>OG1015F_D</v>
      </c>
      <c r="G1072" s="58" t="str">
        <f ca="1">VLOOKUP($E1072,'1.MetaData'!$B:$H,3,FALSE)</f>
        <v>Galeocerdo cuvier</v>
      </c>
      <c r="H1072" s="58" t="str">
        <f ca="1">VLOOKUP($E1072,'1.MetaData'!$B:$H,4,FALSE)</f>
        <v>Tiger shark</v>
      </c>
      <c r="I1072" s="194">
        <f ca="1">VLOOKUP(DNAEXT[[#This Row],[Sample ID]],'2.Tissue'!B:N,13,FALSE)</f>
        <v>0</v>
      </c>
      <c r="J1072" s="45" t="s">
        <v>3374</v>
      </c>
      <c r="K1072" s="173">
        <v>45471</v>
      </c>
      <c r="L1072" s="168" t="s">
        <v>4650</v>
      </c>
      <c r="M1072" s="26" t="s">
        <v>3376</v>
      </c>
      <c r="N1072" s="169">
        <v>200</v>
      </c>
      <c r="O1072" s="170">
        <v>143</v>
      </c>
      <c r="P1072" s="170" t="s">
        <v>107</v>
      </c>
      <c r="Q1072" s="170" t="s">
        <v>107</v>
      </c>
      <c r="R1072" s="170" t="s">
        <v>107</v>
      </c>
      <c r="S1072" s="43" t="str">
        <f ca="1">IF(P1072="NA", "NA", IF(OR(O1072="NA", P1072=""), P1072, O1072/P1072))</f>
        <v>NA</v>
      </c>
      <c r="T1072" s="27">
        <f ca="1">O1072*N1072</f>
        <v>28600</v>
      </c>
      <c r="U1072" s="171" t="s">
        <v>107</v>
      </c>
      <c r="V1072" s="171" t="s">
        <v>107</v>
      </c>
      <c r="W1072" s="171" t="s">
        <v>3470</v>
      </c>
      <c r="X1072" s="2" t="str" cm="1">
        <f t="array" aca="1" ref="X1072" ca="1">IF(B1072="","",IF(MAX(IF(B:B=B1072,C:C))=C1072,"Y","N"))</f>
        <v>Y</v>
      </c>
      <c r="Y1072" s="26"/>
      <c r="Z1072" s="172"/>
    </row>
    <row r="1073" spans="1:26" hidden="1" x14ac:dyDescent="0.25">
      <c r="A1073" s="115">
        <f ca="1">INDEX('1.MetaData'!A:A, MATCH($E1073, '1.MetaData'!$B:$B, 0))</f>
        <v>1016</v>
      </c>
      <c r="B1073" s="245" t="s">
        <v>4703</v>
      </c>
      <c r="C1073" s="14">
        <v>1</v>
      </c>
      <c r="D1073" s="14" t="s">
        <v>70</v>
      </c>
      <c r="E1073" s="1" t="str">
        <f ca="1">VLOOKUP(B1073,'2.Tissue'!$B:$D,2,FALSE)</f>
        <v>OG1016</v>
      </c>
      <c r="F1073" s="80" t="str">
        <f ca="1">IF(C1073&gt;1,_xlfn.CONCAT(B1073,"_D",C1073),_xlfn.CONCAT(B1073,"_D"))</f>
        <v>OG1016F_D</v>
      </c>
      <c r="G1073" s="58" t="str">
        <f ca="1">VLOOKUP($E1073,'1.MetaData'!$B:$H,3,FALSE)</f>
        <v>Galeocerdo cuvier</v>
      </c>
      <c r="H1073" s="58" t="str">
        <f ca="1">VLOOKUP($E1073,'1.MetaData'!$B:$H,4,FALSE)</f>
        <v>Tiger shark</v>
      </c>
      <c r="I1073" s="194">
        <f ca="1">VLOOKUP(DNAEXT[[#This Row],[Sample ID]],'2.Tissue'!B:N,13,FALSE)</f>
        <v>0</v>
      </c>
      <c r="J1073" s="45" t="s">
        <v>3374</v>
      </c>
      <c r="K1073" s="173">
        <v>45471</v>
      </c>
      <c r="L1073" s="168" t="s">
        <v>4650</v>
      </c>
      <c r="M1073" s="26" t="s">
        <v>3376</v>
      </c>
      <c r="N1073" s="169">
        <v>200</v>
      </c>
      <c r="O1073" s="170">
        <v>202</v>
      </c>
      <c r="P1073" s="170" t="s">
        <v>107</v>
      </c>
      <c r="Q1073" s="170" t="s">
        <v>107</v>
      </c>
      <c r="R1073" s="170" t="s">
        <v>107</v>
      </c>
      <c r="S1073" s="43" t="str">
        <f ca="1">IF(P1073="NA", "NA", IF(OR(O1073="NA", P1073=""), P1073, O1073/P1073))</f>
        <v>NA</v>
      </c>
      <c r="T1073" s="27">
        <f ca="1">O1073*N1073</f>
        <v>40400</v>
      </c>
      <c r="U1073" s="171" t="s">
        <v>107</v>
      </c>
      <c r="V1073" s="171" t="s">
        <v>107</v>
      </c>
      <c r="W1073" s="171" t="s">
        <v>3470</v>
      </c>
      <c r="X1073" s="2" t="str" cm="1">
        <f t="array" aca="1" ref="X1073" ca="1">IF(B1073="","",IF(MAX(IF(B:B=B1073,C:C))=C1073,"Y","N"))</f>
        <v>Y</v>
      </c>
      <c r="Y1073" s="26"/>
      <c r="Z1073" s="172"/>
    </row>
    <row r="1074" spans="1:26" hidden="1" x14ac:dyDescent="0.25">
      <c r="A1074" s="115">
        <f ca="1">INDEX('1.MetaData'!A:A, MATCH($E1074, '1.MetaData'!$B:$B, 0))</f>
        <v>1017</v>
      </c>
      <c r="B1074" s="245" t="s">
        <v>4704</v>
      </c>
      <c r="C1074" s="14">
        <v>1</v>
      </c>
      <c r="D1074" s="14" t="s">
        <v>70</v>
      </c>
      <c r="E1074" s="1" t="str">
        <f ca="1">VLOOKUP(B1074,'2.Tissue'!$B:$D,2,FALSE)</f>
        <v>OG1017</v>
      </c>
      <c r="F1074" s="80" t="str">
        <f ca="1">IF(C1074&gt;1,_xlfn.CONCAT(B1074,"_D",C1074),_xlfn.CONCAT(B1074,"_D"))</f>
        <v>OG1017F_D</v>
      </c>
      <c r="G1074" s="58" t="str">
        <f ca="1">VLOOKUP($E1074,'1.MetaData'!$B:$H,3,FALSE)</f>
        <v>Galeocerdo cuvier</v>
      </c>
      <c r="H1074" s="58" t="str">
        <f ca="1">VLOOKUP($E1074,'1.MetaData'!$B:$H,4,FALSE)</f>
        <v>Tiger shark</v>
      </c>
      <c r="I1074" s="194">
        <f ca="1">VLOOKUP(DNAEXT[[#This Row],[Sample ID]],'2.Tissue'!B:N,13,FALSE)</f>
        <v>0</v>
      </c>
      <c r="J1074" s="45" t="s">
        <v>3374</v>
      </c>
      <c r="K1074" s="173">
        <v>45471</v>
      </c>
      <c r="L1074" s="168" t="s">
        <v>4650</v>
      </c>
      <c r="M1074" s="26" t="s">
        <v>3376</v>
      </c>
      <c r="N1074" s="169">
        <v>200</v>
      </c>
      <c r="O1074" s="170">
        <v>176</v>
      </c>
      <c r="P1074" s="170" t="s">
        <v>107</v>
      </c>
      <c r="Q1074" s="170" t="s">
        <v>107</v>
      </c>
      <c r="R1074" s="170" t="s">
        <v>107</v>
      </c>
      <c r="S1074" s="43" t="str">
        <f ca="1">IF(P1074="NA", "NA", IF(OR(O1074="NA", P1074=""), P1074, O1074/P1074))</f>
        <v>NA</v>
      </c>
      <c r="T1074" s="27">
        <f ca="1">O1074*N1074</f>
        <v>35200</v>
      </c>
      <c r="U1074" s="171" t="s">
        <v>107</v>
      </c>
      <c r="V1074" s="171" t="s">
        <v>107</v>
      </c>
      <c r="W1074" s="171" t="s">
        <v>3470</v>
      </c>
      <c r="X1074" s="2" t="str" cm="1">
        <f t="array" aca="1" ref="X1074" ca="1">IF(B1074="","",IF(MAX(IF(B:B=B1074,C:C))=C1074,"Y","N"))</f>
        <v>Y</v>
      </c>
      <c r="Y1074" s="26"/>
      <c r="Z1074" s="172"/>
    </row>
    <row r="1075" spans="1:26" hidden="1" x14ac:dyDescent="0.25">
      <c r="A1075" s="115">
        <f ca="1">INDEX('1.MetaData'!A:A, MATCH($E1075, '1.MetaData'!$B:$B, 0))</f>
        <v>1018</v>
      </c>
      <c r="B1075" s="245" t="s">
        <v>4705</v>
      </c>
      <c r="C1075" s="14">
        <v>1</v>
      </c>
      <c r="D1075" s="14" t="s">
        <v>70</v>
      </c>
      <c r="E1075" s="1" t="str">
        <f ca="1">VLOOKUP(B1075,'2.Tissue'!$B:$D,2,FALSE)</f>
        <v>OG1018</v>
      </c>
      <c r="F1075" s="80" t="str">
        <f ca="1">IF(C1075&gt;1,_xlfn.CONCAT(B1075,"_D",C1075),_xlfn.CONCAT(B1075,"_D"))</f>
        <v>OG1018F_D</v>
      </c>
      <c r="G1075" s="58" t="str">
        <f ca="1">VLOOKUP($E1075,'1.MetaData'!$B:$H,3,FALSE)</f>
        <v>Galeocerdo cuvier</v>
      </c>
      <c r="H1075" s="58" t="str">
        <f ca="1">VLOOKUP($E1075,'1.MetaData'!$B:$H,4,FALSE)</f>
        <v>Tiger shark</v>
      </c>
      <c r="I1075" s="194">
        <f ca="1">VLOOKUP(DNAEXT[[#This Row],[Sample ID]],'2.Tissue'!B:N,13,FALSE)</f>
        <v>0</v>
      </c>
      <c r="J1075" s="45" t="s">
        <v>3374</v>
      </c>
      <c r="K1075" s="173">
        <v>45471</v>
      </c>
      <c r="L1075" s="168" t="s">
        <v>4650</v>
      </c>
      <c r="M1075" s="26" t="s">
        <v>3376</v>
      </c>
      <c r="N1075" s="169">
        <v>200</v>
      </c>
      <c r="O1075" s="170">
        <v>141</v>
      </c>
      <c r="P1075" s="170" t="s">
        <v>107</v>
      </c>
      <c r="Q1075" s="170" t="s">
        <v>107</v>
      </c>
      <c r="R1075" s="170" t="s">
        <v>107</v>
      </c>
      <c r="S1075" s="43" t="str">
        <f ca="1">IF(P1075="NA", "NA", IF(OR(O1075="NA", P1075=""), P1075, O1075/P1075))</f>
        <v>NA</v>
      </c>
      <c r="T1075" s="27">
        <f ca="1">O1075*N1075</f>
        <v>28200</v>
      </c>
      <c r="U1075" s="171" t="s">
        <v>107</v>
      </c>
      <c r="V1075" s="171" t="s">
        <v>107</v>
      </c>
      <c r="W1075" s="171" t="s">
        <v>3470</v>
      </c>
      <c r="X1075" s="2" t="str" cm="1">
        <f t="array" aca="1" ref="X1075" ca="1">IF(B1075="","",IF(MAX(IF(B:B=B1075,C:C))=C1075,"Y","N"))</f>
        <v>Y</v>
      </c>
      <c r="Y1075" s="26"/>
      <c r="Z1075" s="172"/>
    </row>
    <row r="1076" spans="1:26" hidden="1" x14ac:dyDescent="0.25">
      <c r="A1076" s="115">
        <f ca="1">INDEX('1.MetaData'!A:A, MATCH($E1076, '1.MetaData'!$B:$B, 0))</f>
        <v>1019</v>
      </c>
      <c r="B1076" s="245" t="s">
        <v>4706</v>
      </c>
      <c r="C1076" s="14">
        <v>1</v>
      </c>
      <c r="D1076" s="14" t="s">
        <v>70</v>
      </c>
      <c r="E1076" s="1" t="str">
        <f ca="1">VLOOKUP(B1076,'2.Tissue'!$B:$D,2,FALSE)</f>
        <v>OG1019</v>
      </c>
      <c r="F1076" s="80" t="str">
        <f ca="1">IF(C1076&gt;1,_xlfn.CONCAT(B1076,"_D",C1076),_xlfn.CONCAT(B1076,"_D"))</f>
        <v>OG1019F_D</v>
      </c>
      <c r="G1076" s="58" t="str">
        <f ca="1">VLOOKUP($E1076,'1.MetaData'!$B:$H,3,FALSE)</f>
        <v>Galeocerdo cuvier</v>
      </c>
      <c r="H1076" s="58" t="str">
        <f ca="1">VLOOKUP($E1076,'1.MetaData'!$B:$H,4,FALSE)</f>
        <v>Tiger shark</v>
      </c>
      <c r="I1076" s="194">
        <f ca="1">VLOOKUP(DNAEXT[[#This Row],[Sample ID]],'2.Tissue'!B:N,13,FALSE)</f>
        <v>0</v>
      </c>
      <c r="J1076" s="45" t="s">
        <v>3374</v>
      </c>
      <c r="K1076" s="173">
        <v>45471</v>
      </c>
      <c r="L1076" s="168" t="s">
        <v>4650</v>
      </c>
      <c r="M1076" s="26" t="s">
        <v>3376</v>
      </c>
      <c r="N1076" s="169">
        <v>200</v>
      </c>
      <c r="O1076" s="170">
        <v>197</v>
      </c>
      <c r="P1076" s="170" t="s">
        <v>107</v>
      </c>
      <c r="Q1076" s="170" t="s">
        <v>107</v>
      </c>
      <c r="R1076" s="170" t="s">
        <v>107</v>
      </c>
      <c r="S1076" s="43" t="str">
        <f ca="1">IF(P1076="NA", "NA", IF(OR(O1076="NA", P1076=""), P1076, O1076/P1076))</f>
        <v>NA</v>
      </c>
      <c r="T1076" s="27">
        <f ca="1">O1076*N1076</f>
        <v>39400</v>
      </c>
      <c r="U1076" s="171" t="s">
        <v>107</v>
      </c>
      <c r="V1076" s="171" t="s">
        <v>107</v>
      </c>
      <c r="W1076" s="171" t="s">
        <v>3470</v>
      </c>
      <c r="X1076" s="2" t="str" cm="1">
        <f t="array" aca="1" ref="X1076" ca="1">IF(B1076="","",IF(MAX(IF(B:B=B1076,C:C))=C1076,"Y","N"))</f>
        <v>Y</v>
      </c>
      <c r="Y1076" s="26"/>
      <c r="Z1076" s="172"/>
    </row>
    <row r="1077" spans="1:26" hidden="1" x14ac:dyDescent="0.25">
      <c r="A1077" s="115">
        <f ca="1">INDEX('1.MetaData'!A:A, MATCH($E1077, '1.MetaData'!$B:$B, 0))</f>
        <v>1020</v>
      </c>
      <c r="B1077" s="245" t="s">
        <v>4707</v>
      </c>
      <c r="C1077" s="14">
        <v>1</v>
      </c>
      <c r="D1077" s="14" t="s">
        <v>70</v>
      </c>
      <c r="E1077" s="1" t="str">
        <f ca="1">VLOOKUP(B1077,'2.Tissue'!$B:$D,2,FALSE)</f>
        <v>OG1020</v>
      </c>
      <c r="F1077" s="80" t="str">
        <f ca="1">IF(C1077&gt;1,_xlfn.CONCAT(B1077,"_D",C1077),_xlfn.CONCAT(B1077,"_D"))</f>
        <v>OG1020F_D</v>
      </c>
      <c r="G1077" s="58" t="str">
        <f ca="1">VLOOKUP($E1077,'1.MetaData'!$B:$H,3,FALSE)</f>
        <v>Galeocerdo cuvier</v>
      </c>
      <c r="H1077" s="58" t="str">
        <f ca="1">VLOOKUP($E1077,'1.MetaData'!$B:$H,4,FALSE)</f>
        <v>Tiger shark</v>
      </c>
      <c r="I1077" s="194">
        <f ca="1">VLOOKUP(DNAEXT[[#This Row],[Sample ID]],'2.Tissue'!B:N,13,FALSE)</f>
        <v>0</v>
      </c>
      <c r="J1077" s="45" t="s">
        <v>3374</v>
      </c>
      <c r="K1077" s="173">
        <v>45509</v>
      </c>
      <c r="L1077" s="168" t="s">
        <v>4652</v>
      </c>
      <c r="M1077" s="26" t="s">
        <v>3376</v>
      </c>
      <c r="N1077" s="169">
        <v>200</v>
      </c>
      <c r="O1077" s="170">
        <v>233</v>
      </c>
      <c r="P1077" s="170" t="s">
        <v>107</v>
      </c>
      <c r="Q1077" s="170" t="s">
        <v>107</v>
      </c>
      <c r="R1077" s="170" t="s">
        <v>107</v>
      </c>
      <c r="S1077" s="43" t="str">
        <f ca="1">IF(P1077="NA", "NA", IF(OR(O1077="NA", P1077=""), P1077, O1077/P1077))</f>
        <v>NA</v>
      </c>
      <c r="T1077" s="27">
        <f ca="1">O1077*N1077</f>
        <v>46600</v>
      </c>
      <c r="U1077" s="171" t="s">
        <v>107</v>
      </c>
      <c r="V1077" s="171" t="s">
        <v>107</v>
      </c>
      <c r="W1077" s="171" t="s">
        <v>3470</v>
      </c>
      <c r="X1077" s="2" t="str" cm="1">
        <f t="array" aca="1" ref="X1077" ca="1">IF(B1077="","",IF(MAX(IF(B:B=B1077,C:C))=C1077,"Y","N"))</f>
        <v>Y</v>
      </c>
      <c r="Y1077" s="26"/>
      <c r="Z1077" s="172"/>
    </row>
    <row r="1078" spans="1:26" hidden="1" x14ac:dyDescent="0.25">
      <c r="A1078" s="115">
        <f ca="1">INDEX('1.MetaData'!A:A, MATCH($E1078, '1.MetaData'!$B:$B, 0))</f>
        <v>1021</v>
      </c>
      <c r="B1078" s="245" t="s">
        <v>4708</v>
      </c>
      <c r="C1078" s="14">
        <v>1</v>
      </c>
      <c r="D1078" s="14" t="s">
        <v>70</v>
      </c>
      <c r="E1078" s="1" t="str">
        <f ca="1">VLOOKUP(B1078,'2.Tissue'!$B:$D,2,FALSE)</f>
        <v>OG1021</v>
      </c>
      <c r="F1078" s="80" t="str">
        <f ca="1">IF(C1078&gt;1,_xlfn.CONCAT(B1078,"_D",C1078),_xlfn.CONCAT(B1078,"_D"))</f>
        <v>OG1021F_D</v>
      </c>
      <c r="G1078" s="58" t="str">
        <f ca="1">VLOOKUP($E1078,'1.MetaData'!$B:$H,3,FALSE)</f>
        <v>Galeocerdo cuvier</v>
      </c>
      <c r="H1078" s="58" t="str">
        <f ca="1">VLOOKUP($E1078,'1.MetaData'!$B:$H,4,FALSE)</f>
        <v>Tiger shark</v>
      </c>
      <c r="I1078" s="194">
        <f ca="1">VLOOKUP(DNAEXT[[#This Row],[Sample ID]],'2.Tissue'!B:N,13,FALSE)</f>
        <v>0</v>
      </c>
      <c r="J1078" s="45" t="s">
        <v>3374</v>
      </c>
      <c r="K1078" s="173">
        <v>45509</v>
      </c>
      <c r="L1078" s="168" t="s">
        <v>4652</v>
      </c>
      <c r="M1078" s="26" t="s">
        <v>3376</v>
      </c>
      <c r="N1078" s="169">
        <v>200</v>
      </c>
      <c r="O1078" s="170">
        <v>264</v>
      </c>
      <c r="P1078" s="170" t="s">
        <v>107</v>
      </c>
      <c r="Q1078" s="170" t="s">
        <v>107</v>
      </c>
      <c r="R1078" s="170" t="s">
        <v>107</v>
      </c>
      <c r="S1078" s="43" t="str">
        <f ca="1">IF(P1078="NA", "NA", IF(OR(O1078="NA", P1078=""), P1078, O1078/P1078))</f>
        <v>NA</v>
      </c>
      <c r="T1078" s="27">
        <f ca="1">O1078*N1078</f>
        <v>52800</v>
      </c>
      <c r="U1078" s="171" t="s">
        <v>107</v>
      </c>
      <c r="V1078" s="171" t="s">
        <v>107</v>
      </c>
      <c r="W1078" s="171" t="s">
        <v>3470</v>
      </c>
      <c r="X1078" s="2" t="str" cm="1">
        <f t="array" aca="1" ref="X1078" ca="1">IF(B1078="","",IF(MAX(IF(B:B=B1078,C:C))=C1078,"Y","N"))</f>
        <v>Y</v>
      </c>
      <c r="Y1078" s="26"/>
      <c r="Z1078" s="172"/>
    </row>
    <row r="1079" spans="1:26" hidden="1" x14ac:dyDescent="0.25">
      <c r="A1079" s="115">
        <f ca="1">INDEX('1.MetaData'!A:A, MATCH($E1079, '1.MetaData'!$B:$B, 0))</f>
        <v>1024</v>
      </c>
      <c r="B1079" s="245" t="s">
        <v>4709</v>
      </c>
      <c r="C1079" s="14">
        <v>1</v>
      </c>
      <c r="D1079" s="14" t="s">
        <v>70</v>
      </c>
      <c r="E1079" s="1" t="str">
        <f ca="1">VLOOKUP(B1079,'2.Tissue'!$B:$D,2,FALSE)</f>
        <v>OG1024</v>
      </c>
      <c r="F1079" s="80" t="str">
        <f ca="1">IF(C1079&gt;1,_xlfn.CONCAT(B1079,"_D",C1079),_xlfn.CONCAT(B1079,"_D"))</f>
        <v>OG1024F_D</v>
      </c>
      <c r="G1079" s="58" t="str">
        <f ca="1">VLOOKUP($E1079,'1.MetaData'!$B:$H,3,FALSE)</f>
        <v>Galeocerdo cuvier</v>
      </c>
      <c r="H1079" s="58" t="str">
        <f ca="1">VLOOKUP($E1079,'1.MetaData'!$B:$H,4,FALSE)</f>
        <v>Tiger shark</v>
      </c>
      <c r="I1079" s="194">
        <f ca="1">VLOOKUP(DNAEXT[[#This Row],[Sample ID]],'2.Tissue'!B:N,13,FALSE)</f>
        <v>0</v>
      </c>
      <c r="J1079" s="45" t="s">
        <v>3374</v>
      </c>
      <c r="K1079" s="173">
        <v>45509</v>
      </c>
      <c r="L1079" s="168" t="s">
        <v>4652</v>
      </c>
      <c r="M1079" s="26" t="s">
        <v>3376</v>
      </c>
      <c r="N1079" s="169">
        <v>200</v>
      </c>
      <c r="O1079" s="170">
        <v>398</v>
      </c>
      <c r="P1079" s="170" t="s">
        <v>107</v>
      </c>
      <c r="Q1079" s="170" t="s">
        <v>107</v>
      </c>
      <c r="R1079" s="170" t="s">
        <v>107</v>
      </c>
      <c r="S1079" s="43" t="str">
        <f ca="1">IF(P1079="NA", "NA", IF(OR(O1079="NA", P1079=""), P1079, O1079/P1079))</f>
        <v>NA</v>
      </c>
      <c r="T1079" s="27">
        <f ca="1">O1079*N1079</f>
        <v>79600</v>
      </c>
      <c r="U1079" s="171" t="s">
        <v>107</v>
      </c>
      <c r="V1079" s="171" t="s">
        <v>107</v>
      </c>
      <c r="W1079" s="171" t="s">
        <v>3470</v>
      </c>
      <c r="X1079" s="2" t="str" cm="1">
        <f t="array" aca="1" ref="X1079" ca="1">IF(B1079="","",IF(MAX(IF(B:B=B1079,C:C))=C1079,"Y","N"))</f>
        <v>Y</v>
      </c>
      <c r="Y1079" s="26"/>
      <c r="Z1079" s="172"/>
    </row>
    <row r="1080" spans="1:26" hidden="1" x14ac:dyDescent="0.25">
      <c r="A1080" s="115">
        <f ca="1">INDEX('1.MetaData'!A:A, MATCH($E1080, '1.MetaData'!$B:$B, 0))</f>
        <v>1025</v>
      </c>
      <c r="B1080" s="245" t="s">
        <v>4710</v>
      </c>
      <c r="C1080" s="14">
        <v>1</v>
      </c>
      <c r="D1080" s="14" t="s">
        <v>70</v>
      </c>
      <c r="E1080" s="1" t="str">
        <f ca="1">VLOOKUP(B1080,'2.Tissue'!$B:$D,2,FALSE)</f>
        <v>OG1025</v>
      </c>
      <c r="F1080" s="80" t="str">
        <f ca="1">IF(C1080&gt;1,_xlfn.CONCAT(B1080,"_D",C1080),_xlfn.CONCAT(B1080,"_D"))</f>
        <v>OG1025F_D</v>
      </c>
      <c r="G1080" s="58" t="str">
        <f ca="1">VLOOKUP($E1080,'1.MetaData'!$B:$H,3,FALSE)</f>
        <v>Galeocerdo cuvier</v>
      </c>
      <c r="H1080" s="58" t="str">
        <f ca="1">VLOOKUP($E1080,'1.MetaData'!$B:$H,4,FALSE)</f>
        <v>Tiger shark</v>
      </c>
      <c r="I1080" s="194">
        <f ca="1">VLOOKUP(DNAEXT[[#This Row],[Sample ID]],'2.Tissue'!B:N,13,FALSE)</f>
        <v>0</v>
      </c>
      <c r="J1080" s="45" t="s">
        <v>3374</v>
      </c>
      <c r="K1080" s="173">
        <v>45509</v>
      </c>
      <c r="L1080" s="168" t="s">
        <v>4652</v>
      </c>
      <c r="M1080" s="26" t="s">
        <v>3376</v>
      </c>
      <c r="N1080" s="169">
        <v>200</v>
      </c>
      <c r="O1080" s="170">
        <v>356</v>
      </c>
      <c r="P1080" s="170" t="s">
        <v>107</v>
      </c>
      <c r="Q1080" s="170" t="s">
        <v>107</v>
      </c>
      <c r="R1080" s="170" t="s">
        <v>107</v>
      </c>
      <c r="S1080" s="43" t="str">
        <f ca="1">IF(P1080="NA", "NA", IF(OR(O1080="NA", P1080=""), P1080, O1080/P1080))</f>
        <v>NA</v>
      </c>
      <c r="T1080" s="27">
        <f ca="1">O1080*N1080</f>
        <v>71200</v>
      </c>
      <c r="U1080" s="171" t="s">
        <v>107</v>
      </c>
      <c r="V1080" s="171" t="s">
        <v>107</v>
      </c>
      <c r="W1080" s="171" t="s">
        <v>3470</v>
      </c>
      <c r="X1080" s="2" t="str" cm="1">
        <f t="array" aca="1" ref="X1080" ca="1">IF(B1080="","",IF(MAX(IF(B:B=B1080,C:C))=C1080,"Y","N"))</f>
        <v>Y</v>
      </c>
      <c r="Y1080" s="26"/>
      <c r="Z1080" s="172"/>
    </row>
    <row r="1081" spans="1:26" hidden="1" x14ac:dyDescent="0.25">
      <c r="A1081" s="115">
        <f ca="1">INDEX('1.MetaData'!A:A, MATCH($E1081, '1.MetaData'!$B:$B, 0))</f>
        <v>1026</v>
      </c>
      <c r="B1081" s="245" t="s">
        <v>4711</v>
      </c>
      <c r="C1081" s="14">
        <v>1</v>
      </c>
      <c r="D1081" s="14" t="s">
        <v>70</v>
      </c>
      <c r="E1081" s="1" t="str">
        <f ca="1">VLOOKUP(B1081,'2.Tissue'!$B:$D,2,FALSE)</f>
        <v>OG1026</v>
      </c>
      <c r="F1081" s="80" t="str">
        <f ca="1">IF(C1081&gt;1,_xlfn.CONCAT(B1081,"_D",C1081),_xlfn.CONCAT(B1081,"_D"))</f>
        <v>OG1026F_D</v>
      </c>
      <c r="G1081" s="58" t="str">
        <f ca="1">VLOOKUP($E1081,'1.MetaData'!$B:$H,3,FALSE)</f>
        <v>Galeocerdo cuvier</v>
      </c>
      <c r="H1081" s="58" t="str">
        <f ca="1">VLOOKUP($E1081,'1.MetaData'!$B:$H,4,FALSE)</f>
        <v>Tiger shark</v>
      </c>
      <c r="I1081" s="194">
        <f ca="1">VLOOKUP(DNAEXT[[#This Row],[Sample ID]],'2.Tissue'!B:N,13,FALSE)</f>
        <v>0</v>
      </c>
      <c r="J1081" s="45" t="s">
        <v>3374</v>
      </c>
      <c r="K1081" s="173">
        <v>45509</v>
      </c>
      <c r="L1081" s="168" t="s">
        <v>4652</v>
      </c>
      <c r="M1081" s="26" t="s">
        <v>3376</v>
      </c>
      <c r="N1081" s="169">
        <v>200</v>
      </c>
      <c r="O1081" s="170">
        <v>211</v>
      </c>
      <c r="P1081" s="170" t="s">
        <v>107</v>
      </c>
      <c r="Q1081" s="170" t="s">
        <v>107</v>
      </c>
      <c r="R1081" s="170" t="s">
        <v>107</v>
      </c>
      <c r="S1081" s="43" t="str">
        <f ca="1">IF(P1081="NA", "NA", IF(OR(O1081="NA", P1081=""), P1081, O1081/P1081))</f>
        <v>NA</v>
      </c>
      <c r="T1081" s="27">
        <f ca="1">O1081*N1081</f>
        <v>42200</v>
      </c>
      <c r="U1081" s="171" t="s">
        <v>107</v>
      </c>
      <c r="V1081" s="171" t="s">
        <v>107</v>
      </c>
      <c r="W1081" s="171" t="s">
        <v>3470</v>
      </c>
      <c r="X1081" s="2" t="str" cm="1">
        <f t="array" aca="1" ref="X1081" ca="1">IF(B1081="","",IF(MAX(IF(B:B=B1081,C:C))=C1081,"Y","N"))</f>
        <v>Y</v>
      </c>
      <c r="Y1081" s="26"/>
      <c r="Z1081" s="172"/>
    </row>
    <row r="1082" spans="1:26" hidden="1" x14ac:dyDescent="0.25">
      <c r="A1082" s="115">
        <f ca="1">INDEX('1.MetaData'!A:A, MATCH($E1082, '1.MetaData'!$B:$B, 0))</f>
        <v>1027</v>
      </c>
      <c r="B1082" s="245" t="s">
        <v>4712</v>
      </c>
      <c r="C1082" s="14">
        <v>1</v>
      </c>
      <c r="D1082" s="14" t="s">
        <v>70</v>
      </c>
      <c r="E1082" s="1" t="str">
        <f ca="1">VLOOKUP(B1082,'2.Tissue'!$B:$D,2,FALSE)</f>
        <v>OG1027</v>
      </c>
      <c r="F1082" s="80" t="str">
        <f ca="1">IF(C1082&gt;1,_xlfn.CONCAT(B1082,"_D",C1082),_xlfn.CONCAT(B1082,"_D"))</f>
        <v>OG1027F_D</v>
      </c>
      <c r="G1082" s="58" t="str">
        <f ca="1">VLOOKUP($E1082,'1.MetaData'!$B:$H,3,FALSE)</f>
        <v>Galeocerdo cuvier</v>
      </c>
      <c r="H1082" s="58" t="str">
        <f ca="1">VLOOKUP($E1082,'1.MetaData'!$B:$H,4,FALSE)</f>
        <v>Tiger shark</v>
      </c>
      <c r="I1082" s="194">
        <f ca="1">VLOOKUP(DNAEXT[[#This Row],[Sample ID]],'2.Tissue'!B:N,13,FALSE)</f>
        <v>0</v>
      </c>
      <c r="J1082" s="45" t="s">
        <v>3374</v>
      </c>
      <c r="K1082" s="173">
        <v>45509</v>
      </c>
      <c r="L1082" s="168" t="s">
        <v>4652</v>
      </c>
      <c r="M1082" s="26" t="s">
        <v>3376</v>
      </c>
      <c r="N1082" s="169">
        <v>200</v>
      </c>
      <c r="O1082" s="170">
        <v>304</v>
      </c>
      <c r="P1082" s="170" t="s">
        <v>107</v>
      </c>
      <c r="Q1082" s="170" t="s">
        <v>107</v>
      </c>
      <c r="R1082" s="170" t="s">
        <v>107</v>
      </c>
      <c r="S1082" s="43" t="str">
        <f ca="1">IF(P1082="NA", "NA", IF(OR(O1082="NA", P1082=""), P1082, O1082/P1082))</f>
        <v>NA</v>
      </c>
      <c r="T1082" s="27">
        <f ca="1">O1082*N1082</f>
        <v>60800</v>
      </c>
      <c r="U1082" s="171" t="s">
        <v>107</v>
      </c>
      <c r="V1082" s="171" t="s">
        <v>107</v>
      </c>
      <c r="W1082" s="171" t="s">
        <v>3470</v>
      </c>
      <c r="X1082" s="2" t="str" cm="1">
        <f t="array" aca="1" ref="X1082" ca="1">IF(B1082="","",IF(MAX(IF(B:B=B1082,C:C))=C1082,"Y","N"))</f>
        <v>Y</v>
      </c>
      <c r="Y1082" s="26"/>
      <c r="Z1082" s="172"/>
    </row>
    <row r="1083" spans="1:26" hidden="1" x14ac:dyDescent="0.25">
      <c r="A1083" s="115">
        <f ca="1">INDEX('1.MetaData'!A:A, MATCH($E1083, '1.MetaData'!$B:$B, 0))</f>
        <v>1028</v>
      </c>
      <c r="B1083" s="245" t="s">
        <v>4713</v>
      </c>
      <c r="C1083" s="14">
        <v>1</v>
      </c>
      <c r="D1083" s="14" t="s">
        <v>70</v>
      </c>
      <c r="E1083" s="1" t="str">
        <f ca="1">VLOOKUP(B1083,'2.Tissue'!$B:$D,2,FALSE)</f>
        <v>OG1028</v>
      </c>
      <c r="F1083" s="80" t="str">
        <f ca="1">IF(C1083&gt;1,_xlfn.CONCAT(B1083,"_D",C1083),_xlfn.CONCAT(B1083,"_D"))</f>
        <v>OG1028F_D</v>
      </c>
      <c r="G1083" s="58" t="str">
        <f ca="1">VLOOKUP($E1083,'1.MetaData'!$B:$H,3,FALSE)</f>
        <v>Galeocerdo cuvier</v>
      </c>
      <c r="H1083" s="58" t="str">
        <f ca="1">VLOOKUP($E1083,'1.MetaData'!$B:$H,4,FALSE)</f>
        <v>Tiger shark</v>
      </c>
      <c r="I1083" s="194">
        <f ca="1">VLOOKUP(DNAEXT[[#This Row],[Sample ID]],'2.Tissue'!B:N,13,FALSE)</f>
        <v>0</v>
      </c>
      <c r="J1083" s="45" t="s">
        <v>3374</v>
      </c>
      <c r="K1083" s="173">
        <v>45509</v>
      </c>
      <c r="L1083" s="168" t="s">
        <v>4652</v>
      </c>
      <c r="M1083" s="26" t="s">
        <v>3376</v>
      </c>
      <c r="N1083" s="169">
        <v>200</v>
      </c>
      <c r="O1083" s="170">
        <v>191</v>
      </c>
      <c r="P1083" s="170" t="s">
        <v>107</v>
      </c>
      <c r="Q1083" s="170" t="s">
        <v>107</v>
      </c>
      <c r="R1083" s="170" t="s">
        <v>107</v>
      </c>
      <c r="S1083" s="43" t="str">
        <f ca="1">IF(P1083="NA", "NA", IF(OR(O1083="NA", P1083=""), P1083, O1083/P1083))</f>
        <v>NA</v>
      </c>
      <c r="T1083" s="27">
        <f ca="1">O1083*N1083</f>
        <v>38200</v>
      </c>
      <c r="U1083" s="171" t="s">
        <v>107</v>
      </c>
      <c r="V1083" s="171" t="s">
        <v>107</v>
      </c>
      <c r="W1083" s="171" t="s">
        <v>3470</v>
      </c>
      <c r="X1083" s="2" t="str" cm="1">
        <f t="array" aca="1" ref="X1083" ca="1">IF(B1083="","",IF(MAX(IF(B:B=B1083,C:C))=C1083,"Y","N"))</f>
        <v>Y</v>
      </c>
      <c r="Y1083" s="26"/>
      <c r="Z1083" s="172"/>
    </row>
    <row r="1084" spans="1:26" hidden="1" x14ac:dyDescent="0.25">
      <c r="A1084" s="115">
        <f ca="1">INDEX('1.MetaData'!A:A, MATCH($E1084, '1.MetaData'!$B:$B, 0))</f>
        <v>1029</v>
      </c>
      <c r="B1084" s="245" t="s">
        <v>4714</v>
      </c>
      <c r="C1084" s="14">
        <v>1</v>
      </c>
      <c r="D1084" s="14" t="s">
        <v>70</v>
      </c>
      <c r="E1084" s="1" t="str">
        <f ca="1">VLOOKUP(B1084,'2.Tissue'!$B:$D,2,FALSE)</f>
        <v>OG1029</v>
      </c>
      <c r="F1084" s="80" t="str">
        <f ca="1">IF(C1084&gt;1,_xlfn.CONCAT(B1084,"_D",C1084),_xlfn.CONCAT(B1084,"_D"))</f>
        <v>OG1029F_D</v>
      </c>
      <c r="G1084" s="58" t="str">
        <f ca="1">VLOOKUP($E1084,'1.MetaData'!$B:$H,3,FALSE)</f>
        <v>Galeocerdo cuvier</v>
      </c>
      <c r="H1084" s="58" t="str">
        <f ca="1">VLOOKUP($E1084,'1.MetaData'!$B:$H,4,FALSE)</f>
        <v>Tiger shark</v>
      </c>
      <c r="I1084" s="194">
        <f ca="1">VLOOKUP(DNAEXT[[#This Row],[Sample ID]],'2.Tissue'!B:N,13,FALSE)</f>
        <v>0</v>
      </c>
      <c r="J1084" s="45" t="s">
        <v>3374</v>
      </c>
      <c r="K1084" s="173">
        <v>45512</v>
      </c>
      <c r="L1084" s="168" t="s">
        <v>4656</v>
      </c>
      <c r="M1084" s="26" t="s">
        <v>3376</v>
      </c>
      <c r="N1084" s="169">
        <v>200</v>
      </c>
      <c r="O1084" s="170">
        <v>287</v>
      </c>
      <c r="P1084" s="170" t="s">
        <v>107</v>
      </c>
      <c r="Q1084" s="170" t="s">
        <v>107</v>
      </c>
      <c r="R1084" s="170" t="s">
        <v>107</v>
      </c>
      <c r="S1084" s="43" t="str">
        <f ca="1">IF(P1084="NA", "NA", IF(OR(O1084="NA", P1084=""), P1084, O1084/P1084))</f>
        <v>NA</v>
      </c>
      <c r="T1084" s="27">
        <f ca="1">O1084*N1084</f>
        <v>57400</v>
      </c>
      <c r="U1084" s="171" t="s">
        <v>107</v>
      </c>
      <c r="V1084" s="171" t="s">
        <v>107</v>
      </c>
      <c r="W1084" s="171" t="s">
        <v>3470</v>
      </c>
      <c r="X1084" s="2" t="str" cm="1">
        <f t="array" aca="1" ref="X1084" ca="1">IF(B1084="","",IF(MAX(IF(B:B=B1084,C:C))=C1084,"Y","N"))</f>
        <v>Y</v>
      </c>
      <c r="Y1084" s="26"/>
      <c r="Z1084" s="172"/>
    </row>
    <row r="1085" spans="1:26" hidden="1" x14ac:dyDescent="0.25">
      <c r="A1085" s="115">
        <f ca="1">INDEX('1.MetaData'!A:A, MATCH($E1085, '1.MetaData'!$B:$B, 0))</f>
        <v>1030</v>
      </c>
      <c r="B1085" s="245" t="s">
        <v>4715</v>
      </c>
      <c r="C1085" s="14">
        <v>1</v>
      </c>
      <c r="D1085" s="14" t="s">
        <v>70</v>
      </c>
      <c r="E1085" s="1" t="str">
        <f ca="1">VLOOKUP(B1085,'2.Tissue'!$B:$D,2,FALSE)</f>
        <v>OG1030</v>
      </c>
      <c r="F1085" s="80" t="str">
        <f ca="1">IF(C1085&gt;1,_xlfn.CONCAT(B1085,"_D",C1085),_xlfn.CONCAT(B1085,"_D"))</f>
        <v>OG1030F_D</v>
      </c>
      <c r="G1085" s="58" t="str">
        <f ca="1">VLOOKUP($E1085,'1.MetaData'!$B:$H,3,FALSE)</f>
        <v>Galeocerdo cuvier</v>
      </c>
      <c r="H1085" s="58" t="str">
        <f ca="1">VLOOKUP($E1085,'1.MetaData'!$B:$H,4,FALSE)</f>
        <v>Tiger shark</v>
      </c>
      <c r="I1085" s="194">
        <f ca="1">VLOOKUP(DNAEXT[[#This Row],[Sample ID]],'2.Tissue'!B:N,13,FALSE)</f>
        <v>0</v>
      </c>
      <c r="J1085" s="45" t="s">
        <v>3374</v>
      </c>
      <c r="K1085" s="173">
        <v>45512</v>
      </c>
      <c r="L1085" s="168" t="s">
        <v>4656</v>
      </c>
      <c r="M1085" s="26" t="s">
        <v>3376</v>
      </c>
      <c r="N1085" s="169">
        <v>200</v>
      </c>
      <c r="O1085" s="170">
        <v>207</v>
      </c>
      <c r="P1085" s="170" t="s">
        <v>107</v>
      </c>
      <c r="Q1085" s="170" t="s">
        <v>107</v>
      </c>
      <c r="R1085" s="170" t="s">
        <v>107</v>
      </c>
      <c r="S1085" s="43" t="str">
        <f ca="1">IF(P1085="NA", "NA", IF(OR(O1085="NA", P1085=""), P1085, O1085/P1085))</f>
        <v>NA</v>
      </c>
      <c r="T1085" s="27">
        <f ca="1">O1085*N1085</f>
        <v>41400</v>
      </c>
      <c r="U1085" s="171" t="s">
        <v>107</v>
      </c>
      <c r="V1085" s="171" t="s">
        <v>107</v>
      </c>
      <c r="W1085" s="171" t="s">
        <v>3470</v>
      </c>
      <c r="X1085" s="2" t="str" cm="1">
        <f t="array" aca="1" ref="X1085" ca="1">IF(B1085="","",IF(MAX(IF(B:B=B1085,C:C))=C1085,"Y","N"))</f>
        <v>Y</v>
      </c>
      <c r="Y1085" s="26"/>
      <c r="Z1085" s="172"/>
    </row>
    <row r="1086" spans="1:26" hidden="1" x14ac:dyDescent="0.25">
      <c r="A1086" s="115">
        <f ca="1">INDEX('1.MetaData'!A:A, MATCH($E1086, '1.MetaData'!$B:$B, 0))</f>
        <v>1031</v>
      </c>
      <c r="B1086" s="245" t="s">
        <v>4716</v>
      </c>
      <c r="C1086" s="14">
        <v>1</v>
      </c>
      <c r="D1086" s="14" t="s">
        <v>70</v>
      </c>
      <c r="E1086" s="1" t="str">
        <f ca="1">VLOOKUP(B1086,'2.Tissue'!$B:$D,2,FALSE)</f>
        <v>OG1031</v>
      </c>
      <c r="F1086" s="80" t="str">
        <f ca="1">IF(C1086&gt;1,_xlfn.CONCAT(B1086,"_D",C1086),_xlfn.CONCAT(B1086,"_D"))</f>
        <v>OG1031F_D</v>
      </c>
      <c r="G1086" s="58" t="str">
        <f ca="1">VLOOKUP($E1086,'1.MetaData'!$B:$H,3,FALSE)</f>
        <v>Galeocerdo cuvier</v>
      </c>
      <c r="H1086" s="58" t="str">
        <f ca="1">VLOOKUP($E1086,'1.MetaData'!$B:$H,4,FALSE)</f>
        <v>Tiger shark</v>
      </c>
      <c r="I1086" s="194">
        <f ca="1">VLOOKUP(DNAEXT[[#This Row],[Sample ID]],'2.Tissue'!B:N,13,FALSE)</f>
        <v>0</v>
      </c>
      <c r="J1086" s="45" t="s">
        <v>3374</v>
      </c>
      <c r="K1086" s="173">
        <v>45512</v>
      </c>
      <c r="L1086" s="168" t="s">
        <v>4656</v>
      </c>
      <c r="M1086" s="26" t="s">
        <v>3376</v>
      </c>
      <c r="N1086" s="169">
        <v>200</v>
      </c>
      <c r="O1086" s="170">
        <v>230</v>
      </c>
      <c r="P1086" s="170" t="s">
        <v>107</v>
      </c>
      <c r="Q1086" s="170" t="s">
        <v>107</v>
      </c>
      <c r="R1086" s="170" t="s">
        <v>107</v>
      </c>
      <c r="S1086" s="43" t="str">
        <f ca="1">IF(P1086="NA", "NA", IF(OR(O1086="NA", P1086=""), P1086, O1086/P1086))</f>
        <v>NA</v>
      </c>
      <c r="T1086" s="27">
        <f ca="1">O1086*N1086</f>
        <v>46000</v>
      </c>
      <c r="U1086" s="171" t="s">
        <v>107</v>
      </c>
      <c r="V1086" s="171" t="s">
        <v>107</v>
      </c>
      <c r="W1086" s="171" t="s">
        <v>3470</v>
      </c>
      <c r="X1086" s="2" t="str" cm="1">
        <f t="array" aca="1" ref="X1086" ca="1">IF(B1086="","",IF(MAX(IF(B:B=B1086,C:C))=C1086,"Y","N"))</f>
        <v>Y</v>
      </c>
      <c r="Y1086" s="26"/>
      <c r="Z1086" s="172"/>
    </row>
    <row r="1087" spans="1:26" hidden="1" x14ac:dyDescent="0.25">
      <c r="A1087" s="115">
        <f ca="1">INDEX('1.MetaData'!A:A, MATCH($E1087, '1.MetaData'!$B:$B, 0))</f>
        <v>1032</v>
      </c>
      <c r="B1087" s="245" t="s">
        <v>4717</v>
      </c>
      <c r="C1087" s="14">
        <v>1</v>
      </c>
      <c r="D1087" s="14" t="s">
        <v>70</v>
      </c>
      <c r="E1087" s="1" t="str">
        <f ca="1">VLOOKUP(B1087,'2.Tissue'!$B:$D,2,FALSE)</f>
        <v>OG1032</v>
      </c>
      <c r="F1087" s="80" t="str">
        <f ca="1">IF(C1087&gt;1,_xlfn.CONCAT(B1087,"_D",C1087),_xlfn.CONCAT(B1087,"_D"))</f>
        <v>OG1032F_D</v>
      </c>
      <c r="G1087" s="58" t="str">
        <f ca="1">VLOOKUP($E1087,'1.MetaData'!$B:$H,3,FALSE)</f>
        <v>Galeocerdo cuvier</v>
      </c>
      <c r="H1087" s="58" t="str">
        <f ca="1">VLOOKUP($E1087,'1.MetaData'!$B:$H,4,FALSE)</f>
        <v>Tiger shark</v>
      </c>
      <c r="I1087" s="194">
        <f ca="1">VLOOKUP(DNAEXT[[#This Row],[Sample ID]],'2.Tissue'!B:N,13,FALSE)</f>
        <v>0</v>
      </c>
      <c r="J1087" s="45" t="s">
        <v>3374</v>
      </c>
      <c r="K1087" s="173">
        <v>45512</v>
      </c>
      <c r="L1087" s="168" t="s">
        <v>4656</v>
      </c>
      <c r="M1087" s="26" t="s">
        <v>3376</v>
      </c>
      <c r="N1087" s="169">
        <v>200</v>
      </c>
      <c r="O1087" s="170">
        <v>217</v>
      </c>
      <c r="P1087" s="170" t="s">
        <v>107</v>
      </c>
      <c r="Q1087" s="170" t="s">
        <v>107</v>
      </c>
      <c r="R1087" s="170" t="s">
        <v>107</v>
      </c>
      <c r="S1087" s="43" t="str">
        <f ca="1">IF(P1087="NA", "NA", IF(OR(O1087="NA", P1087=""), P1087, O1087/P1087))</f>
        <v>NA</v>
      </c>
      <c r="T1087" s="27">
        <f ca="1">O1087*N1087</f>
        <v>43400</v>
      </c>
      <c r="U1087" s="171" t="s">
        <v>107</v>
      </c>
      <c r="V1087" s="171" t="s">
        <v>107</v>
      </c>
      <c r="W1087" s="171" t="s">
        <v>3470</v>
      </c>
      <c r="X1087" s="2" t="str" cm="1">
        <f t="array" aca="1" ref="X1087" ca="1">IF(B1087="","",IF(MAX(IF(B:B=B1087,C:C))=C1087,"Y","N"))</f>
        <v>Y</v>
      </c>
      <c r="Y1087" s="26"/>
      <c r="Z1087" s="172"/>
    </row>
    <row r="1088" spans="1:26" hidden="1" x14ac:dyDescent="0.25">
      <c r="A1088" s="115">
        <f ca="1">INDEX('1.MetaData'!A:A, MATCH($E1088, '1.MetaData'!$B:$B, 0))</f>
        <v>1033</v>
      </c>
      <c r="B1088" s="245" t="s">
        <v>4718</v>
      </c>
      <c r="C1088" s="14">
        <v>1</v>
      </c>
      <c r="D1088" s="14" t="s">
        <v>70</v>
      </c>
      <c r="E1088" s="1" t="str">
        <f ca="1">VLOOKUP(B1088,'2.Tissue'!$B:$D,2,FALSE)</f>
        <v>OG1033</v>
      </c>
      <c r="F1088" s="80" t="str">
        <f ca="1">IF(C1088&gt;1,_xlfn.CONCAT(B1088,"_D",C1088),_xlfn.CONCAT(B1088,"_D"))</f>
        <v>OG1033F_D</v>
      </c>
      <c r="G1088" s="58" t="str">
        <f ca="1">VLOOKUP($E1088,'1.MetaData'!$B:$H,3,FALSE)</f>
        <v>Galeocerdo cuvier</v>
      </c>
      <c r="H1088" s="58" t="str">
        <f ca="1">VLOOKUP($E1088,'1.MetaData'!$B:$H,4,FALSE)</f>
        <v>Tiger shark</v>
      </c>
      <c r="I1088" s="194">
        <f ca="1">VLOOKUP(DNAEXT[[#This Row],[Sample ID]],'2.Tissue'!B:N,13,FALSE)</f>
        <v>0</v>
      </c>
      <c r="J1088" s="45" t="s">
        <v>3374</v>
      </c>
      <c r="K1088" s="173">
        <v>45512</v>
      </c>
      <c r="L1088" s="168" t="s">
        <v>4656</v>
      </c>
      <c r="M1088" s="26" t="s">
        <v>3376</v>
      </c>
      <c r="N1088" s="169">
        <v>200</v>
      </c>
      <c r="O1088" s="170">
        <v>327</v>
      </c>
      <c r="P1088" s="170" t="s">
        <v>107</v>
      </c>
      <c r="Q1088" s="170" t="s">
        <v>107</v>
      </c>
      <c r="R1088" s="170" t="s">
        <v>107</v>
      </c>
      <c r="S1088" s="43" t="str">
        <f ca="1">IF(P1088="NA", "NA", IF(OR(O1088="NA", P1088=""), P1088, O1088/P1088))</f>
        <v>NA</v>
      </c>
      <c r="T1088" s="27">
        <f ca="1">O1088*N1088</f>
        <v>65400</v>
      </c>
      <c r="U1088" s="171" t="s">
        <v>107</v>
      </c>
      <c r="V1088" s="171" t="s">
        <v>107</v>
      </c>
      <c r="W1088" s="171" t="s">
        <v>3470</v>
      </c>
      <c r="X1088" s="2" t="str" cm="1">
        <f t="array" aca="1" ref="X1088" ca="1">IF(B1088="","",IF(MAX(IF(B:B=B1088,C:C))=C1088,"Y","N"))</f>
        <v>Y</v>
      </c>
      <c r="Y1088" s="26"/>
      <c r="Z1088" s="172"/>
    </row>
    <row r="1089" spans="1:26" hidden="1" x14ac:dyDescent="0.25">
      <c r="A1089" s="115">
        <f ca="1">INDEX('1.MetaData'!A:A, MATCH($E1089, '1.MetaData'!$B:$B, 0))</f>
        <v>1034</v>
      </c>
      <c r="B1089" s="245" t="s">
        <v>4719</v>
      </c>
      <c r="C1089" s="14">
        <v>1</v>
      </c>
      <c r="D1089" s="14" t="s">
        <v>70</v>
      </c>
      <c r="E1089" s="1" t="str">
        <f ca="1">VLOOKUP(B1089,'2.Tissue'!$B:$D,2,FALSE)</f>
        <v>OG1034</v>
      </c>
      <c r="F1089" s="80" t="str">
        <f ca="1">IF(C1089&gt;1,_xlfn.CONCAT(B1089,"_D",C1089),_xlfn.CONCAT(B1089,"_D"))</f>
        <v>OG1034F_D</v>
      </c>
      <c r="G1089" s="58" t="str">
        <f ca="1">VLOOKUP($E1089,'1.MetaData'!$B:$H,3,FALSE)</f>
        <v>Galeocerdo cuvier</v>
      </c>
      <c r="H1089" s="58" t="str">
        <f ca="1">VLOOKUP($E1089,'1.MetaData'!$B:$H,4,FALSE)</f>
        <v>Tiger shark</v>
      </c>
      <c r="I1089" s="194">
        <f ca="1">VLOOKUP(DNAEXT[[#This Row],[Sample ID]],'2.Tissue'!B:N,13,FALSE)</f>
        <v>0</v>
      </c>
      <c r="J1089" s="45" t="s">
        <v>3374</v>
      </c>
      <c r="K1089" s="173">
        <v>45512</v>
      </c>
      <c r="L1089" s="168" t="s">
        <v>4656</v>
      </c>
      <c r="M1089" s="26" t="s">
        <v>3376</v>
      </c>
      <c r="N1089" s="169">
        <v>200</v>
      </c>
      <c r="O1089" s="170">
        <v>411</v>
      </c>
      <c r="P1089" s="170" t="s">
        <v>107</v>
      </c>
      <c r="Q1089" s="170" t="s">
        <v>107</v>
      </c>
      <c r="R1089" s="170" t="s">
        <v>107</v>
      </c>
      <c r="S1089" s="43" t="str">
        <f ca="1">IF(P1089="NA", "NA", IF(OR(O1089="NA", P1089=""), P1089, O1089/P1089))</f>
        <v>NA</v>
      </c>
      <c r="T1089" s="27">
        <f ca="1">O1089*N1089</f>
        <v>82200</v>
      </c>
      <c r="U1089" s="171" t="s">
        <v>107</v>
      </c>
      <c r="V1089" s="171" t="s">
        <v>107</v>
      </c>
      <c r="W1089" s="171" t="s">
        <v>3470</v>
      </c>
      <c r="X1089" s="2" t="str" cm="1">
        <f t="array" aca="1" ref="X1089" ca="1">IF(B1089="","",IF(MAX(IF(B:B=B1089,C:C))=C1089,"Y","N"))</f>
        <v>Y</v>
      </c>
      <c r="Y1089" s="26"/>
      <c r="Z1089" s="172"/>
    </row>
    <row r="1090" spans="1:26" hidden="1" x14ac:dyDescent="0.25">
      <c r="A1090" s="115">
        <f ca="1">INDEX('1.MetaData'!A:A, MATCH($E1090, '1.MetaData'!$B:$B, 0))</f>
        <v>1035</v>
      </c>
      <c r="B1090" s="245" t="s">
        <v>4720</v>
      </c>
      <c r="C1090" s="14">
        <v>1</v>
      </c>
      <c r="D1090" s="14" t="s">
        <v>70</v>
      </c>
      <c r="E1090" s="1" t="str">
        <f ca="1">VLOOKUP(B1090,'2.Tissue'!$B:$D,2,FALSE)</f>
        <v>OG1035</v>
      </c>
      <c r="F1090" s="80" t="str">
        <f ca="1">IF(C1090&gt;1,_xlfn.CONCAT(B1090,"_D",C1090),_xlfn.CONCAT(B1090,"_D"))</f>
        <v>OG1035F_D</v>
      </c>
      <c r="G1090" s="58" t="str">
        <f ca="1">VLOOKUP($E1090,'1.MetaData'!$B:$H,3,FALSE)</f>
        <v>Galeocerdo cuvier</v>
      </c>
      <c r="H1090" s="58" t="str">
        <f ca="1">VLOOKUP($E1090,'1.MetaData'!$B:$H,4,FALSE)</f>
        <v>Tiger shark</v>
      </c>
      <c r="I1090" s="194">
        <f ca="1">VLOOKUP(DNAEXT[[#This Row],[Sample ID]],'2.Tissue'!B:N,13,FALSE)</f>
        <v>0</v>
      </c>
      <c r="J1090" s="45" t="s">
        <v>3374</v>
      </c>
      <c r="K1090" s="173">
        <v>45512</v>
      </c>
      <c r="L1090" s="168" t="s">
        <v>4656</v>
      </c>
      <c r="M1090" s="26" t="s">
        <v>3376</v>
      </c>
      <c r="N1090" s="169">
        <v>200</v>
      </c>
      <c r="O1090" s="170">
        <v>164</v>
      </c>
      <c r="P1090" s="170" t="s">
        <v>107</v>
      </c>
      <c r="Q1090" s="170" t="s">
        <v>107</v>
      </c>
      <c r="R1090" s="170" t="s">
        <v>107</v>
      </c>
      <c r="S1090" s="43" t="str">
        <f ca="1">IF(P1090="NA", "NA", IF(OR(O1090="NA", P1090=""), P1090, O1090/P1090))</f>
        <v>NA</v>
      </c>
      <c r="T1090" s="27">
        <f ca="1">O1090*N1090</f>
        <v>32800</v>
      </c>
      <c r="U1090" s="171" t="s">
        <v>107</v>
      </c>
      <c r="V1090" s="171" t="s">
        <v>107</v>
      </c>
      <c r="W1090" s="171" t="s">
        <v>3470</v>
      </c>
      <c r="X1090" s="2" t="str" cm="1">
        <f t="array" aca="1" ref="X1090" ca="1">IF(B1090="","",IF(MAX(IF(B:B=B1090,C:C))=C1090,"Y","N"))</f>
        <v>Y</v>
      </c>
      <c r="Y1090" s="26"/>
      <c r="Z1090" s="172"/>
    </row>
    <row r="1091" spans="1:26" hidden="1" x14ac:dyDescent="0.25">
      <c r="A1091" s="115">
        <f ca="1">INDEX('1.MetaData'!A:A, MATCH($E1091, '1.MetaData'!$B:$B, 0))</f>
        <v>1036</v>
      </c>
      <c r="B1091" s="245" t="s">
        <v>4721</v>
      </c>
      <c r="C1091" s="14">
        <v>1</v>
      </c>
      <c r="D1091" s="14" t="s">
        <v>70</v>
      </c>
      <c r="E1091" s="1" t="str">
        <f ca="1">VLOOKUP(B1091,'2.Tissue'!$B:$D,2,FALSE)</f>
        <v>OG1036</v>
      </c>
      <c r="F1091" s="80" t="str">
        <f ca="1">IF(C1091&gt;1,_xlfn.CONCAT(B1091,"_D",C1091),_xlfn.CONCAT(B1091,"_D"))</f>
        <v>OG1036F_D</v>
      </c>
      <c r="G1091" s="58" t="str">
        <f ca="1">VLOOKUP($E1091,'1.MetaData'!$B:$H,3,FALSE)</f>
        <v>Galeocerdo cuvier</v>
      </c>
      <c r="H1091" s="58" t="str">
        <f ca="1">VLOOKUP($E1091,'1.MetaData'!$B:$H,4,FALSE)</f>
        <v>Tiger shark</v>
      </c>
      <c r="I1091" s="194">
        <f ca="1">VLOOKUP(DNAEXT[[#This Row],[Sample ID]],'2.Tissue'!B:N,13,FALSE)</f>
        <v>0</v>
      </c>
      <c r="J1091" s="45" t="s">
        <v>3374</v>
      </c>
      <c r="K1091" s="173">
        <v>45512</v>
      </c>
      <c r="L1091" s="168" t="s">
        <v>4656</v>
      </c>
      <c r="M1091" s="26" t="s">
        <v>3376</v>
      </c>
      <c r="N1091" s="169">
        <v>200</v>
      </c>
      <c r="O1091" s="170">
        <v>301</v>
      </c>
      <c r="P1091" s="170" t="s">
        <v>107</v>
      </c>
      <c r="Q1091" s="170" t="s">
        <v>107</v>
      </c>
      <c r="R1091" s="170" t="s">
        <v>107</v>
      </c>
      <c r="S1091" s="43" t="str">
        <f ca="1">IF(P1091="NA", "NA", IF(OR(O1091="NA", P1091=""), P1091, O1091/P1091))</f>
        <v>NA</v>
      </c>
      <c r="T1091" s="27">
        <f ca="1">O1091*N1091</f>
        <v>60200</v>
      </c>
      <c r="U1091" s="171" t="s">
        <v>107</v>
      </c>
      <c r="V1091" s="171" t="s">
        <v>107</v>
      </c>
      <c r="W1091" s="171" t="s">
        <v>3470</v>
      </c>
      <c r="X1091" s="2" t="str" cm="1">
        <f t="array" aca="1" ref="X1091" ca="1">IF(B1091="","",IF(MAX(IF(B:B=B1091,C:C))=C1091,"Y","N"))</f>
        <v>Y</v>
      </c>
      <c r="Y1091" s="26"/>
      <c r="Z1091" s="172"/>
    </row>
    <row r="1092" spans="1:26" hidden="1" x14ac:dyDescent="0.25">
      <c r="A1092" s="115">
        <f ca="1">INDEX('1.MetaData'!A:A, MATCH($E1092, '1.MetaData'!$B:$B, 0))</f>
        <v>1037</v>
      </c>
      <c r="B1092" s="245" t="s">
        <v>4722</v>
      </c>
      <c r="C1092" s="14">
        <v>1</v>
      </c>
      <c r="D1092" s="14" t="s">
        <v>70</v>
      </c>
      <c r="E1092" s="1" t="str">
        <f ca="1">VLOOKUP(B1092,'2.Tissue'!$B:$D,2,FALSE)</f>
        <v>OG1037</v>
      </c>
      <c r="F1092" s="80" t="str">
        <f ca="1">IF(C1092&gt;1,_xlfn.CONCAT(B1092,"_D",C1092),_xlfn.CONCAT(B1092,"_D"))</f>
        <v>OG1037F_D</v>
      </c>
      <c r="G1092" s="58" t="str">
        <f ca="1">VLOOKUP($E1092,'1.MetaData'!$B:$H,3,FALSE)</f>
        <v>Galeocerdo cuvier</v>
      </c>
      <c r="H1092" s="58" t="str">
        <f ca="1">VLOOKUP($E1092,'1.MetaData'!$B:$H,4,FALSE)</f>
        <v>Tiger shark</v>
      </c>
      <c r="I1092" s="194">
        <f ca="1">VLOOKUP(DNAEXT[[#This Row],[Sample ID]],'2.Tissue'!B:N,13,FALSE)</f>
        <v>0</v>
      </c>
      <c r="J1092" s="45" t="s">
        <v>3374</v>
      </c>
      <c r="K1092" s="173">
        <v>45512</v>
      </c>
      <c r="L1092" s="168" t="s">
        <v>4656</v>
      </c>
      <c r="M1092" s="26" t="s">
        <v>3376</v>
      </c>
      <c r="N1092" s="169">
        <v>200</v>
      </c>
      <c r="O1092" s="170">
        <v>235</v>
      </c>
      <c r="P1092" s="170" t="s">
        <v>107</v>
      </c>
      <c r="Q1092" s="170" t="s">
        <v>107</v>
      </c>
      <c r="R1092" s="170" t="s">
        <v>107</v>
      </c>
      <c r="S1092" s="43" t="str">
        <f ca="1">IF(P1092="NA", "NA", IF(OR(O1092="NA", P1092=""), P1092, O1092/P1092))</f>
        <v>NA</v>
      </c>
      <c r="T1092" s="27">
        <f ca="1">O1092*N1092</f>
        <v>47000</v>
      </c>
      <c r="U1092" s="171" t="s">
        <v>107</v>
      </c>
      <c r="V1092" s="171" t="s">
        <v>107</v>
      </c>
      <c r="W1092" s="171" t="s">
        <v>3470</v>
      </c>
      <c r="X1092" s="2" t="str" cm="1">
        <f t="array" aca="1" ref="X1092" ca="1">IF(B1092="","",IF(MAX(IF(B:B=B1092,C:C))=C1092,"Y","N"))</f>
        <v>Y</v>
      </c>
      <c r="Y1092" s="26"/>
      <c r="Z1092" s="172"/>
    </row>
    <row r="1093" spans="1:26" hidden="1" x14ac:dyDescent="0.25">
      <c r="A1093" s="115">
        <f ca="1">INDEX('1.MetaData'!A:A, MATCH($E1093, '1.MetaData'!$B:$B, 0))</f>
        <v>1038</v>
      </c>
      <c r="B1093" s="245" t="s">
        <v>4723</v>
      </c>
      <c r="C1093" s="14">
        <v>1</v>
      </c>
      <c r="D1093" s="14" t="s">
        <v>70</v>
      </c>
      <c r="E1093" s="1" t="str">
        <f ca="1">VLOOKUP(B1093,'2.Tissue'!$B:$D,2,FALSE)</f>
        <v>OG1038</v>
      </c>
      <c r="F1093" s="80" t="str">
        <f ca="1">IF(C1093&gt;1,_xlfn.CONCAT(B1093,"_D",C1093),_xlfn.CONCAT(B1093,"_D"))</f>
        <v>OG1038F_D</v>
      </c>
      <c r="G1093" s="58" t="str">
        <f ca="1">VLOOKUP($E1093,'1.MetaData'!$B:$H,3,FALSE)</f>
        <v>Galeocerdo cuvier</v>
      </c>
      <c r="H1093" s="58" t="str">
        <f ca="1">VLOOKUP($E1093,'1.MetaData'!$B:$H,4,FALSE)</f>
        <v>Tiger shark</v>
      </c>
      <c r="I1093" s="194">
        <f ca="1">VLOOKUP(DNAEXT[[#This Row],[Sample ID]],'2.Tissue'!B:N,13,FALSE)</f>
        <v>0</v>
      </c>
      <c r="J1093" s="45" t="s">
        <v>3374</v>
      </c>
      <c r="K1093" s="173">
        <v>45512</v>
      </c>
      <c r="L1093" s="168" t="s">
        <v>4656</v>
      </c>
      <c r="M1093" s="26" t="s">
        <v>3376</v>
      </c>
      <c r="N1093" s="169">
        <v>200</v>
      </c>
      <c r="O1093" s="170">
        <v>235</v>
      </c>
      <c r="P1093" s="170" t="s">
        <v>107</v>
      </c>
      <c r="Q1093" s="170" t="s">
        <v>107</v>
      </c>
      <c r="R1093" s="170" t="s">
        <v>107</v>
      </c>
      <c r="S1093" s="43" t="str">
        <f ca="1">IF(P1093="NA", "NA", IF(OR(O1093="NA", P1093=""), P1093, O1093/P1093))</f>
        <v>NA</v>
      </c>
      <c r="T1093" s="27">
        <f ca="1">O1093*N1093</f>
        <v>47000</v>
      </c>
      <c r="U1093" s="171" t="s">
        <v>107</v>
      </c>
      <c r="V1093" s="171" t="s">
        <v>107</v>
      </c>
      <c r="W1093" s="171" t="s">
        <v>3470</v>
      </c>
      <c r="X1093" s="2" t="str" cm="1">
        <f t="array" aca="1" ref="X1093" ca="1">IF(B1093="","",IF(MAX(IF(B:B=B1093,C:C))=C1093,"Y","N"))</f>
        <v>Y</v>
      </c>
      <c r="Y1093" s="26"/>
      <c r="Z1093" s="172"/>
    </row>
    <row r="1094" spans="1:26" hidden="1" x14ac:dyDescent="0.25">
      <c r="A1094" s="115">
        <f ca="1">INDEX('1.MetaData'!A:A, MATCH($E1094, '1.MetaData'!$B:$B, 0))</f>
        <v>1039</v>
      </c>
      <c r="B1094" s="245" t="s">
        <v>4724</v>
      </c>
      <c r="C1094" s="14">
        <v>1</v>
      </c>
      <c r="D1094" s="14" t="s">
        <v>70</v>
      </c>
      <c r="E1094" s="1" t="str">
        <f ca="1">VLOOKUP(B1094,'2.Tissue'!$B:$D,2,FALSE)</f>
        <v>OG1039</v>
      </c>
      <c r="F1094" s="80" t="str">
        <f ca="1">IF(C1094&gt;1,_xlfn.CONCAT(B1094,"_D",C1094),_xlfn.CONCAT(B1094,"_D"))</f>
        <v>OG1039F_D</v>
      </c>
      <c r="G1094" s="58" t="str">
        <f ca="1">VLOOKUP($E1094,'1.MetaData'!$B:$H,3,FALSE)</f>
        <v>Galeocerdo cuvier</v>
      </c>
      <c r="H1094" s="58" t="str">
        <f ca="1">VLOOKUP($E1094,'1.MetaData'!$B:$H,4,FALSE)</f>
        <v>Tiger shark</v>
      </c>
      <c r="I1094" s="194">
        <f ca="1">VLOOKUP(DNAEXT[[#This Row],[Sample ID]],'2.Tissue'!B:N,13,FALSE)</f>
        <v>0</v>
      </c>
      <c r="J1094" s="45" t="s">
        <v>3374</v>
      </c>
      <c r="K1094" s="173">
        <v>45457</v>
      </c>
      <c r="L1094" s="168" t="s">
        <v>4664</v>
      </c>
      <c r="M1094" s="26" t="s">
        <v>3376</v>
      </c>
      <c r="N1094" s="169">
        <v>200</v>
      </c>
      <c r="O1094" s="170">
        <v>153</v>
      </c>
      <c r="P1094" s="170" t="s">
        <v>107</v>
      </c>
      <c r="Q1094" s="170" t="s">
        <v>107</v>
      </c>
      <c r="R1094" s="170" t="s">
        <v>107</v>
      </c>
      <c r="S1094" s="43" t="str">
        <f ca="1">IF(P1094="NA", "NA", IF(OR(O1094="NA", P1094=""), P1094, O1094/P1094))</f>
        <v>NA</v>
      </c>
      <c r="T1094" s="27">
        <f ca="1">O1094*N1094</f>
        <v>30600</v>
      </c>
      <c r="U1094" s="171" t="s">
        <v>107</v>
      </c>
      <c r="V1094" s="171" t="s">
        <v>107</v>
      </c>
      <c r="W1094" s="171" t="s">
        <v>3470</v>
      </c>
      <c r="X1094" s="2" t="str" cm="1">
        <f t="array" aca="1" ref="X1094" ca="1">IF(B1094="","",IF(MAX(IF(B:B=B1094,C:C))=C1094,"Y","N"))</f>
        <v>Y</v>
      </c>
      <c r="Y1094" s="26"/>
      <c r="Z1094" s="172"/>
    </row>
    <row r="1095" spans="1:26" hidden="1" x14ac:dyDescent="0.25">
      <c r="A1095" s="115">
        <f ca="1">INDEX('1.MetaData'!A:A, MATCH($E1095, '1.MetaData'!$B:$B, 0))</f>
        <v>1040</v>
      </c>
      <c r="B1095" s="245" t="s">
        <v>4725</v>
      </c>
      <c r="C1095" s="14">
        <v>1</v>
      </c>
      <c r="D1095" s="14" t="s">
        <v>70</v>
      </c>
      <c r="E1095" s="1" t="str">
        <f ca="1">VLOOKUP(B1095,'2.Tissue'!$B:$D,2,FALSE)</f>
        <v>OG1040</v>
      </c>
      <c r="F1095" s="80" t="str">
        <f ca="1">IF(C1095&gt;1,_xlfn.CONCAT(B1095,"_D",C1095),_xlfn.CONCAT(B1095,"_D"))</f>
        <v>OG1040F_D</v>
      </c>
      <c r="G1095" s="58" t="str">
        <f ca="1">VLOOKUP($E1095,'1.MetaData'!$B:$H,3,FALSE)</f>
        <v>Galeocerdo cuvier</v>
      </c>
      <c r="H1095" s="58" t="str">
        <f ca="1">VLOOKUP($E1095,'1.MetaData'!$B:$H,4,FALSE)</f>
        <v>Tiger shark</v>
      </c>
      <c r="I1095" s="194">
        <f ca="1">VLOOKUP(DNAEXT[[#This Row],[Sample ID]],'2.Tissue'!B:N,13,FALSE)</f>
        <v>0</v>
      </c>
      <c r="J1095" s="45" t="s">
        <v>3374</v>
      </c>
      <c r="K1095" s="173">
        <v>45457</v>
      </c>
      <c r="L1095" s="168" t="s">
        <v>4664</v>
      </c>
      <c r="M1095" s="26" t="s">
        <v>3376</v>
      </c>
      <c r="N1095" s="169">
        <v>200</v>
      </c>
      <c r="O1095" s="170">
        <v>230</v>
      </c>
      <c r="P1095" s="170" t="s">
        <v>107</v>
      </c>
      <c r="Q1095" s="170" t="s">
        <v>107</v>
      </c>
      <c r="R1095" s="170" t="s">
        <v>107</v>
      </c>
      <c r="S1095" s="43" t="str">
        <f ca="1">IF(P1095="NA", "NA", IF(OR(O1095="NA", P1095=""), P1095, O1095/P1095))</f>
        <v>NA</v>
      </c>
      <c r="T1095" s="27">
        <f ca="1">O1095*N1095</f>
        <v>46000</v>
      </c>
      <c r="U1095" s="171" t="s">
        <v>107</v>
      </c>
      <c r="V1095" s="171" t="s">
        <v>107</v>
      </c>
      <c r="W1095" s="171" t="s">
        <v>3470</v>
      </c>
      <c r="X1095" s="2" t="str" cm="1">
        <f t="array" aca="1" ref="X1095" ca="1">IF(B1095="","",IF(MAX(IF(B:B=B1095,C:C))=C1095,"Y","N"))</f>
        <v>Y</v>
      </c>
      <c r="Y1095" s="26"/>
      <c r="Z1095" s="172"/>
    </row>
    <row r="1096" spans="1:26" hidden="1" x14ac:dyDescent="0.25">
      <c r="A1096" s="115">
        <f ca="1">INDEX('1.MetaData'!A:A, MATCH($E1096, '1.MetaData'!$B:$B, 0))</f>
        <v>1041</v>
      </c>
      <c r="B1096" s="245" t="s">
        <v>4726</v>
      </c>
      <c r="C1096" s="14">
        <v>1</v>
      </c>
      <c r="D1096" s="14" t="s">
        <v>70</v>
      </c>
      <c r="E1096" s="1" t="str">
        <f ca="1">VLOOKUP(B1096,'2.Tissue'!$B:$D,2,FALSE)</f>
        <v>OG1041</v>
      </c>
      <c r="F1096" s="80" t="str">
        <f ca="1">IF(C1096&gt;1,_xlfn.CONCAT(B1096,"_D",C1096),_xlfn.CONCAT(B1096,"_D"))</f>
        <v>OG1041F_D</v>
      </c>
      <c r="G1096" s="58" t="str">
        <f ca="1">VLOOKUP($E1096,'1.MetaData'!$B:$H,3,FALSE)</f>
        <v>Galeocerdo cuvier</v>
      </c>
      <c r="H1096" s="58" t="str">
        <f ca="1">VLOOKUP($E1096,'1.MetaData'!$B:$H,4,FALSE)</f>
        <v>Tiger shark</v>
      </c>
      <c r="I1096" s="194">
        <f ca="1">VLOOKUP(DNAEXT[[#This Row],[Sample ID]],'2.Tissue'!B:N,13,FALSE)</f>
        <v>0</v>
      </c>
      <c r="J1096" s="45" t="s">
        <v>3374</v>
      </c>
      <c r="K1096" s="173">
        <v>45457</v>
      </c>
      <c r="L1096" s="168" t="s">
        <v>4664</v>
      </c>
      <c r="M1096" s="26" t="s">
        <v>3376</v>
      </c>
      <c r="N1096" s="169">
        <v>200</v>
      </c>
      <c r="O1096" s="170">
        <v>174</v>
      </c>
      <c r="P1096" s="170" t="s">
        <v>107</v>
      </c>
      <c r="Q1096" s="170" t="s">
        <v>107</v>
      </c>
      <c r="R1096" s="170" t="s">
        <v>107</v>
      </c>
      <c r="S1096" s="43" t="str">
        <f ca="1">IF(P1096="NA", "NA", IF(OR(O1096="NA", P1096=""), P1096, O1096/P1096))</f>
        <v>NA</v>
      </c>
      <c r="T1096" s="27">
        <f ca="1">O1096*N1096</f>
        <v>34800</v>
      </c>
      <c r="U1096" s="171" t="s">
        <v>107</v>
      </c>
      <c r="V1096" s="171" t="s">
        <v>107</v>
      </c>
      <c r="W1096" s="171" t="s">
        <v>3470</v>
      </c>
      <c r="X1096" s="2" t="str" cm="1">
        <f t="array" aca="1" ref="X1096" ca="1">IF(B1096="","",IF(MAX(IF(B:B=B1096,C:C))=C1096,"Y","N"))</f>
        <v>Y</v>
      </c>
      <c r="Y1096" s="26"/>
      <c r="Z1096" s="172"/>
    </row>
    <row r="1097" spans="1:26" hidden="1" x14ac:dyDescent="0.25">
      <c r="A1097" s="115">
        <f ca="1">INDEX('1.MetaData'!A:A, MATCH($E1097, '1.MetaData'!$B:$B, 0))</f>
        <v>1042</v>
      </c>
      <c r="B1097" s="245" t="s">
        <v>4727</v>
      </c>
      <c r="C1097" s="14">
        <v>1</v>
      </c>
      <c r="D1097" s="14" t="s">
        <v>70</v>
      </c>
      <c r="E1097" s="1" t="str">
        <f ca="1">VLOOKUP(B1097,'2.Tissue'!$B:$D,2,FALSE)</f>
        <v>OG1042</v>
      </c>
      <c r="F1097" s="80" t="str">
        <f ca="1">IF(C1097&gt;1,_xlfn.CONCAT(B1097,"_D",C1097),_xlfn.CONCAT(B1097,"_D"))</f>
        <v>OG1042F_D</v>
      </c>
      <c r="G1097" s="58" t="str">
        <f ca="1">VLOOKUP($E1097,'1.MetaData'!$B:$H,3,FALSE)</f>
        <v>Galeocerdo cuvier</v>
      </c>
      <c r="H1097" s="58" t="str">
        <f ca="1">VLOOKUP($E1097,'1.MetaData'!$B:$H,4,FALSE)</f>
        <v>Tiger shark</v>
      </c>
      <c r="I1097" s="194">
        <f ca="1">VLOOKUP(DNAEXT[[#This Row],[Sample ID]],'2.Tissue'!B:N,13,FALSE)</f>
        <v>0</v>
      </c>
      <c r="J1097" s="45" t="s">
        <v>3374</v>
      </c>
      <c r="K1097" s="173">
        <v>45457</v>
      </c>
      <c r="L1097" s="168" t="s">
        <v>4664</v>
      </c>
      <c r="M1097" s="26" t="s">
        <v>3376</v>
      </c>
      <c r="N1097" s="169">
        <v>200</v>
      </c>
      <c r="O1097" s="170">
        <v>171</v>
      </c>
      <c r="P1097" s="170" t="s">
        <v>107</v>
      </c>
      <c r="Q1097" s="170" t="s">
        <v>107</v>
      </c>
      <c r="R1097" s="170" t="s">
        <v>107</v>
      </c>
      <c r="S1097" s="43" t="str">
        <f ca="1">IF(P1097="NA", "NA", IF(OR(O1097="NA", P1097=""), P1097, O1097/P1097))</f>
        <v>NA</v>
      </c>
      <c r="T1097" s="27">
        <f ca="1">O1097*N1097</f>
        <v>34200</v>
      </c>
      <c r="U1097" s="171" t="s">
        <v>107</v>
      </c>
      <c r="V1097" s="171" t="s">
        <v>107</v>
      </c>
      <c r="W1097" s="171" t="s">
        <v>3470</v>
      </c>
      <c r="X1097" s="2" t="str" cm="1">
        <f t="array" aca="1" ref="X1097" ca="1">IF(B1097="","",IF(MAX(IF(B:B=B1097,C:C))=C1097,"Y","N"))</f>
        <v>Y</v>
      </c>
      <c r="Y1097" s="26"/>
      <c r="Z1097" s="172"/>
    </row>
    <row r="1098" spans="1:26" hidden="1" x14ac:dyDescent="0.25">
      <c r="A1098" s="115">
        <f ca="1">INDEX('1.MetaData'!A:A, MATCH($E1098, '1.MetaData'!$B:$B, 0))</f>
        <v>1043</v>
      </c>
      <c r="B1098" s="245" t="s">
        <v>4728</v>
      </c>
      <c r="C1098" s="14">
        <v>1</v>
      </c>
      <c r="D1098" s="14" t="s">
        <v>70</v>
      </c>
      <c r="E1098" s="1" t="str">
        <f ca="1">VLOOKUP(B1098,'2.Tissue'!$B:$D,2,FALSE)</f>
        <v>OG1043</v>
      </c>
      <c r="F1098" s="80" t="str">
        <f ca="1">IF(C1098&gt;1,_xlfn.CONCAT(B1098,"_D",C1098),_xlfn.CONCAT(B1098,"_D"))</f>
        <v>OG1043F_D</v>
      </c>
      <c r="G1098" s="58" t="str">
        <f ca="1">VLOOKUP($E1098,'1.MetaData'!$B:$H,3,FALSE)</f>
        <v>Galeocerdo cuvier</v>
      </c>
      <c r="H1098" s="58" t="str">
        <f ca="1">VLOOKUP($E1098,'1.MetaData'!$B:$H,4,FALSE)</f>
        <v>Tiger shark</v>
      </c>
      <c r="I1098" s="194">
        <f ca="1">VLOOKUP(DNAEXT[[#This Row],[Sample ID]],'2.Tissue'!B:N,13,FALSE)</f>
        <v>0</v>
      </c>
      <c r="J1098" s="45" t="s">
        <v>3374</v>
      </c>
      <c r="K1098" s="173">
        <v>45457</v>
      </c>
      <c r="L1098" s="168" t="s">
        <v>4664</v>
      </c>
      <c r="M1098" s="26" t="s">
        <v>3376</v>
      </c>
      <c r="N1098" s="169">
        <v>200</v>
      </c>
      <c r="O1098" s="170">
        <v>213</v>
      </c>
      <c r="P1098" s="170" t="s">
        <v>107</v>
      </c>
      <c r="Q1098" s="170" t="s">
        <v>107</v>
      </c>
      <c r="R1098" s="170" t="s">
        <v>107</v>
      </c>
      <c r="S1098" s="43" t="str">
        <f ca="1">IF(P1098="NA", "NA", IF(OR(O1098="NA", P1098=""), P1098, O1098/P1098))</f>
        <v>NA</v>
      </c>
      <c r="T1098" s="27">
        <f ca="1">O1098*N1098</f>
        <v>42600</v>
      </c>
      <c r="U1098" s="171" t="s">
        <v>107</v>
      </c>
      <c r="V1098" s="171" t="s">
        <v>107</v>
      </c>
      <c r="W1098" s="171" t="s">
        <v>3470</v>
      </c>
      <c r="X1098" s="2" t="str" cm="1">
        <f t="array" aca="1" ref="X1098" ca="1">IF(B1098="","",IF(MAX(IF(B:B=B1098,C:C))=C1098,"Y","N"))</f>
        <v>Y</v>
      </c>
      <c r="Y1098" s="26"/>
      <c r="Z1098" s="172"/>
    </row>
    <row r="1099" spans="1:26" hidden="1" x14ac:dyDescent="0.25">
      <c r="A1099" s="115">
        <f ca="1">INDEX('1.MetaData'!A:A, MATCH($E1099, '1.MetaData'!$B:$B, 0))</f>
        <v>1044</v>
      </c>
      <c r="B1099" s="245" t="s">
        <v>4729</v>
      </c>
      <c r="C1099" s="14">
        <v>1</v>
      </c>
      <c r="D1099" s="14" t="s">
        <v>70</v>
      </c>
      <c r="E1099" s="1" t="str">
        <f ca="1">VLOOKUP(B1099,'2.Tissue'!$B:$D,2,FALSE)</f>
        <v>OG1044</v>
      </c>
      <c r="F1099" s="80" t="str">
        <f ca="1">IF(C1099&gt;1,_xlfn.CONCAT(B1099,"_D",C1099),_xlfn.CONCAT(B1099,"_D"))</f>
        <v>OG1044F_D</v>
      </c>
      <c r="G1099" s="58" t="str">
        <f ca="1">VLOOKUP($E1099,'1.MetaData'!$B:$H,3,FALSE)</f>
        <v>Galeocerdo cuvier</v>
      </c>
      <c r="H1099" s="58" t="str">
        <f ca="1">VLOOKUP($E1099,'1.MetaData'!$B:$H,4,FALSE)</f>
        <v>Tiger shark</v>
      </c>
      <c r="I1099" s="194">
        <f ca="1">VLOOKUP(DNAEXT[[#This Row],[Sample ID]],'2.Tissue'!B:N,13,FALSE)</f>
        <v>0</v>
      </c>
      <c r="J1099" s="45" t="s">
        <v>3374</v>
      </c>
      <c r="K1099" s="173">
        <v>45457</v>
      </c>
      <c r="L1099" s="168" t="s">
        <v>4664</v>
      </c>
      <c r="M1099" s="26" t="s">
        <v>3376</v>
      </c>
      <c r="N1099" s="169">
        <v>200</v>
      </c>
      <c r="O1099" s="170">
        <v>177</v>
      </c>
      <c r="P1099" s="170" t="s">
        <v>107</v>
      </c>
      <c r="Q1099" s="170" t="s">
        <v>107</v>
      </c>
      <c r="R1099" s="170" t="s">
        <v>107</v>
      </c>
      <c r="S1099" s="43" t="str">
        <f ca="1">IF(P1099="NA", "NA", IF(OR(O1099="NA", P1099=""), P1099, O1099/P1099))</f>
        <v>NA</v>
      </c>
      <c r="T1099" s="27">
        <f ca="1">O1099*N1099</f>
        <v>35400</v>
      </c>
      <c r="U1099" s="171" t="s">
        <v>107</v>
      </c>
      <c r="V1099" s="171" t="s">
        <v>107</v>
      </c>
      <c r="W1099" s="171" t="s">
        <v>3470</v>
      </c>
      <c r="X1099" s="2" t="str" cm="1">
        <f t="array" aca="1" ref="X1099" ca="1">IF(B1099="","",IF(MAX(IF(B:B=B1099,C:C))=C1099,"Y","N"))</f>
        <v>Y</v>
      </c>
      <c r="Y1099" s="26"/>
      <c r="Z1099" s="172"/>
    </row>
    <row r="1100" spans="1:26" hidden="1" x14ac:dyDescent="0.25">
      <c r="A1100" s="115">
        <f ca="1">INDEX('1.MetaData'!A:A, MATCH($E1100, '1.MetaData'!$B:$B, 0))</f>
        <v>1045</v>
      </c>
      <c r="B1100" s="245" t="s">
        <v>4730</v>
      </c>
      <c r="C1100" s="14">
        <v>1</v>
      </c>
      <c r="D1100" s="14" t="s">
        <v>70</v>
      </c>
      <c r="E1100" s="1" t="str">
        <f ca="1">VLOOKUP(B1100,'2.Tissue'!$B:$D,2,FALSE)</f>
        <v>OG1045</v>
      </c>
      <c r="F1100" s="80" t="str">
        <f ca="1">IF(C1100&gt;1,_xlfn.CONCAT(B1100,"_D",C1100),_xlfn.CONCAT(B1100,"_D"))</f>
        <v>OG1045F_D</v>
      </c>
      <c r="G1100" s="58" t="str">
        <f ca="1">VLOOKUP($E1100,'1.MetaData'!$B:$H,3,FALSE)</f>
        <v>Galeocerdo cuvier</v>
      </c>
      <c r="H1100" s="58" t="str">
        <f ca="1">VLOOKUP($E1100,'1.MetaData'!$B:$H,4,FALSE)</f>
        <v>Tiger shark</v>
      </c>
      <c r="I1100" s="194">
        <f ca="1">VLOOKUP(DNAEXT[[#This Row],[Sample ID]],'2.Tissue'!B:N,13,FALSE)</f>
        <v>0</v>
      </c>
      <c r="J1100" s="45" t="s">
        <v>3374</v>
      </c>
      <c r="K1100" s="173">
        <v>45457</v>
      </c>
      <c r="L1100" s="168" t="s">
        <v>4664</v>
      </c>
      <c r="M1100" s="26" t="s">
        <v>3376</v>
      </c>
      <c r="N1100" s="169">
        <v>200</v>
      </c>
      <c r="O1100" s="170">
        <v>226</v>
      </c>
      <c r="P1100" s="170" t="s">
        <v>107</v>
      </c>
      <c r="Q1100" s="170" t="s">
        <v>107</v>
      </c>
      <c r="R1100" s="170" t="s">
        <v>107</v>
      </c>
      <c r="S1100" s="43" t="str">
        <f ca="1">IF(P1100="NA", "NA", IF(OR(O1100="NA", P1100=""), P1100, O1100/P1100))</f>
        <v>NA</v>
      </c>
      <c r="T1100" s="27">
        <f ca="1">O1100*N1100</f>
        <v>45200</v>
      </c>
      <c r="U1100" s="171" t="s">
        <v>107</v>
      </c>
      <c r="V1100" s="171" t="s">
        <v>107</v>
      </c>
      <c r="W1100" s="171" t="s">
        <v>3470</v>
      </c>
      <c r="X1100" s="2" t="str" cm="1">
        <f t="array" aca="1" ref="X1100" ca="1">IF(B1100="","",IF(MAX(IF(B:B=B1100,C:C))=C1100,"Y","N"))</f>
        <v>Y</v>
      </c>
      <c r="Y1100" s="26"/>
      <c r="Z1100" s="172"/>
    </row>
    <row r="1101" spans="1:26" hidden="1" x14ac:dyDescent="0.25">
      <c r="A1101" s="115">
        <f ca="1">INDEX('1.MetaData'!A:A, MATCH($E1101, '1.MetaData'!$B:$B, 0))</f>
        <v>1046</v>
      </c>
      <c r="B1101" s="245" t="s">
        <v>4731</v>
      </c>
      <c r="C1101" s="14">
        <v>1</v>
      </c>
      <c r="D1101" s="14" t="s">
        <v>70</v>
      </c>
      <c r="E1101" s="1" t="str">
        <f ca="1">VLOOKUP(B1101,'2.Tissue'!$B:$D,2,FALSE)</f>
        <v>OG1046</v>
      </c>
      <c r="F1101" s="80" t="str">
        <f ca="1">IF(C1101&gt;1,_xlfn.CONCAT(B1101,"_D",C1101),_xlfn.CONCAT(B1101,"_D"))</f>
        <v>OG1046F_D</v>
      </c>
      <c r="G1101" s="58" t="str">
        <f ca="1">VLOOKUP($E1101,'1.MetaData'!$B:$H,3,FALSE)</f>
        <v>Galeocerdo cuvier</v>
      </c>
      <c r="H1101" s="58" t="str">
        <f ca="1">VLOOKUP($E1101,'1.MetaData'!$B:$H,4,FALSE)</f>
        <v>Tiger shark</v>
      </c>
      <c r="I1101" s="194">
        <f ca="1">VLOOKUP(DNAEXT[[#This Row],[Sample ID]],'2.Tissue'!B:N,13,FALSE)</f>
        <v>0</v>
      </c>
      <c r="J1101" s="328" t="s">
        <v>3374</v>
      </c>
      <c r="K1101" s="173">
        <v>45457</v>
      </c>
      <c r="L1101" s="168" t="s">
        <v>4664</v>
      </c>
      <c r="M1101" s="26" t="s">
        <v>3376</v>
      </c>
      <c r="N1101" s="169">
        <v>200</v>
      </c>
      <c r="O1101" s="170">
        <v>167</v>
      </c>
      <c r="P1101" s="170" t="s">
        <v>107</v>
      </c>
      <c r="Q1101" s="170" t="s">
        <v>107</v>
      </c>
      <c r="R1101" s="170" t="s">
        <v>107</v>
      </c>
      <c r="S1101" s="43" t="str">
        <f ca="1">IF(P1101="NA", "NA", IF(OR(O1101="NA", P1101=""), P1101, O1101/P1101))</f>
        <v>NA</v>
      </c>
      <c r="T1101" s="27">
        <f ca="1">O1101*N1101</f>
        <v>33400</v>
      </c>
      <c r="U1101" s="171" t="s">
        <v>107</v>
      </c>
      <c r="V1101" s="171" t="s">
        <v>107</v>
      </c>
      <c r="W1101" s="171" t="s">
        <v>3470</v>
      </c>
      <c r="X1101" s="2" t="str" cm="1">
        <f t="array" aca="1" ref="X1101" ca="1">IF(B1101="","",IF(MAX(IF(B:B=B1101,C:C))=C1101,"Y","N"))</f>
        <v>Y</v>
      </c>
      <c r="Y1101" s="26"/>
      <c r="Z1101" s="172"/>
    </row>
    <row r="1102" spans="1:26" hidden="1" x14ac:dyDescent="0.25">
      <c r="A1102" s="115">
        <f ca="1">INDEX('1.MetaData'!A:A, MATCH($E1102, '1.MetaData'!$B:$B, 0))</f>
        <v>1047</v>
      </c>
      <c r="B1102" s="245" t="s">
        <v>4732</v>
      </c>
      <c r="C1102" s="14">
        <v>1</v>
      </c>
      <c r="D1102" s="14" t="s">
        <v>70</v>
      </c>
      <c r="E1102" s="1" t="str">
        <f ca="1">VLOOKUP(B1102,'2.Tissue'!$B:$D,2,FALSE)</f>
        <v>OG1047</v>
      </c>
      <c r="F1102" s="80" t="str">
        <f ca="1">IF(C1102&gt;1,_xlfn.CONCAT(B1102,"_D",C1102),_xlfn.CONCAT(B1102,"_D"))</f>
        <v>OG1047F_D</v>
      </c>
      <c r="G1102" s="58" t="str">
        <f ca="1">VLOOKUP($E1102,'1.MetaData'!$B:$H,3,FALSE)</f>
        <v>Galeocerdo cuvier</v>
      </c>
      <c r="H1102" s="58" t="str">
        <f ca="1">VLOOKUP($E1102,'1.MetaData'!$B:$H,4,FALSE)</f>
        <v>Tiger shark</v>
      </c>
      <c r="I1102" s="194">
        <f ca="1">VLOOKUP(DNAEXT[[#This Row],[Sample ID]],'2.Tissue'!B:N,13,FALSE)</f>
        <v>0</v>
      </c>
      <c r="J1102" s="328" t="s">
        <v>3374</v>
      </c>
      <c r="K1102" s="173">
        <v>45457</v>
      </c>
      <c r="L1102" s="168" t="s">
        <v>4664</v>
      </c>
      <c r="M1102" s="26" t="s">
        <v>3376</v>
      </c>
      <c r="N1102" s="169">
        <v>200</v>
      </c>
      <c r="O1102" s="170">
        <v>158</v>
      </c>
      <c r="P1102" s="170" t="s">
        <v>107</v>
      </c>
      <c r="Q1102" s="170" t="s">
        <v>107</v>
      </c>
      <c r="R1102" s="170" t="s">
        <v>107</v>
      </c>
      <c r="S1102" s="43" t="str">
        <f ca="1">IF(P1102="NA", "NA", IF(OR(O1102="NA", P1102=""), P1102, O1102/P1102))</f>
        <v>NA</v>
      </c>
      <c r="T1102" s="27">
        <f ca="1">O1102*N1102</f>
        <v>31600</v>
      </c>
      <c r="U1102" s="171" t="s">
        <v>107</v>
      </c>
      <c r="V1102" s="171" t="s">
        <v>107</v>
      </c>
      <c r="W1102" s="171" t="s">
        <v>3470</v>
      </c>
      <c r="X1102" s="2" t="str" cm="1">
        <f t="array" aca="1" ref="X1102" ca="1">IF(B1102="","",IF(MAX(IF(B:B=B1102,C:C))=C1102,"Y","N"))</f>
        <v>Y</v>
      </c>
      <c r="Y1102" s="26"/>
      <c r="Z1102" s="172"/>
    </row>
    <row r="1103" spans="1:26" hidden="1" x14ac:dyDescent="0.25">
      <c r="A1103" s="115">
        <f ca="1">INDEX('1.MetaData'!A:A, MATCH($E1103, '1.MetaData'!$B:$B, 0))</f>
        <v>1048</v>
      </c>
      <c r="B1103" s="245" t="s">
        <v>4733</v>
      </c>
      <c r="C1103" s="14">
        <v>1</v>
      </c>
      <c r="D1103" s="14" t="s">
        <v>70</v>
      </c>
      <c r="E1103" s="1" t="str">
        <f ca="1">VLOOKUP(B1103,'2.Tissue'!$B:$D,2,FALSE)</f>
        <v>OG1048</v>
      </c>
      <c r="F1103" s="80" t="str">
        <f ca="1">IF(C1103&gt;1,_xlfn.CONCAT(B1103,"_D",C1103),_xlfn.CONCAT(B1103,"_D"))</f>
        <v>OG1048F_D</v>
      </c>
      <c r="G1103" s="58" t="str">
        <f ca="1">VLOOKUP($E1103,'1.MetaData'!$B:$H,3,FALSE)</f>
        <v>Galeocerdo cuvier</v>
      </c>
      <c r="H1103" s="58" t="str">
        <f ca="1">VLOOKUP($E1103,'1.MetaData'!$B:$H,4,FALSE)</f>
        <v>Tiger shark</v>
      </c>
      <c r="I1103" s="194">
        <f ca="1">VLOOKUP(DNAEXT[[#This Row],[Sample ID]],'2.Tissue'!B:N,13,FALSE)</f>
        <v>0</v>
      </c>
      <c r="J1103" s="45" t="s">
        <v>3374</v>
      </c>
      <c r="K1103" s="173">
        <v>45457</v>
      </c>
      <c r="L1103" s="168" t="s">
        <v>4664</v>
      </c>
      <c r="M1103" s="26" t="s">
        <v>3376</v>
      </c>
      <c r="N1103" s="169">
        <v>200</v>
      </c>
      <c r="O1103" s="170">
        <v>172</v>
      </c>
      <c r="P1103" s="170" t="s">
        <v>107</v>
      </c>
      <c r="Q1103" s="170" t="s">
        <v>107</v>
      </c>
      <c r="R1103" s="170" t="s">
        <v>107</v>
      </c>
      <c r="S1103" s="43" t="str">
        <f ca="1">IF(P1103="NA", "NA", IF(OR(O1103="NA", P1103=""), P1103, O1103/P1103))</f>
        <v>NA</v>
      </c>
      <c r="T1103" s="27">
        <f ca="1">O1103*N1103</f>
        <v>34400</v>
      </c>
      <c r="U1103" s="171" t="s">
        <v>107</v>
      </c>
      <c r="V1103" s="171" t="s">
        <v>107</v>
      </c>
      <c r="W1103" s="171" t="s">
        <v>3470</v>
      </c>
      <c r="X1103" s="2" t="str" cm="1">
        <f t="array" aca="1" ref="X1103" ca="1">IF(B1103="","",IF(MAX(IF(B:B=B1103,C:C))=C1103,"Y","N"))</f>
        <v>Y</v>
      </c>
      <c r="Y1103" s="26"/>
      <c r="Z1103" s="172"/>
    </row>
    <row r="1104" spans="1:26" hidden="1" x14ac:dyDescent="0.25">
      <c r="A1104" s="115">
        <f ca="1">INDEX('1.MetaData'!A:A, MATCH($E1104, '1.MetaData'!$B:$B, 0))</f>
        <v>1049</v>
      </c>
      <c r="B1104" s="245" t="s">
        <v>4734</v>
      </c>
      <c r="C1104" s="14">
        <v>1</v>
      </c>
      <c r="D1104" s="14" t="s">
        <v>70</v>
      </c>
      <c r="E1104" s="1" t="str">
        <f ca="1">VLOOKUP(B1104,'2.Tissue'!$B:$D,2,FALSE)</f>
        <v>OG1049</v>
      </c>
      <c r="F1104" s="80" t="str">
        <f ca="1">IF(C1104&gt;1,_xlfn.CONCAT(B1104,"_D",C1104),_xlfn.CONCAT(B1104,"_D"))</f>
        <v>OG1049F_D</v>
      </c>
      <c r="G1104" s="58" t="str">
        <f ca="1">VLOOKUP($E1104,'1.MetaData'!$B:$H,3,FALSE)</f>
        <v>Galeocerdo cuvier</v>
      </c>
      <c r="H1104" s="58" t="str">
        <f ca="1">VLOOKUP($E1104,'1.MetaData'!$B:$H,4,FALSE)</f>
        <v>Tiger shark</v>
      </c>
      <c r="I1104" s="194">
        <f ca="1">VLOOKUP(DNAEXT[[#This Row],[Sample ID]],'2.Tissue'!B:N,13,FALSE)</f>
        <v>0</v>
      </c>
      <c r="J1104" s="45" t="s">
        <v>3374</v>
      </c>
      <c r="K1104" s="173">
        <v>45457</v>
      </c>
      <c r="L1104" s="168" t="s">
        <v>4664</v>
      </c>
      <c r="M1104" s="26" t="s">
        <v>3376</v>
      </c>
      <c r="N1104" s="169">
        <v>200</v>
      </c>
      <c r="O1104" s="170">
        <v>268</v>
      </c>
      <c r="P1104" s="170" t="s">
        <v>107</v>
      </c>
      <c r="Q1104" s="170" t="s">
        <v>107</v>
      </c>
      <c r="R1104" s="170" t="s">
        <v>107</v>
      </c>
      <c r="S1104" s="43" t="str">
        <f ca="1">IF(P1104="NA", "NA", IF(OR(O1104="NA", P1104=""), P1104, O1104/P1104))</f>
        <v>NA</v>
      </c>
      <c r="T1104" s="27">
        <f ca="1">O1104*N1104</f>
        <v>53600</v>
      </c>
      <c r="U1104" s="171" t="s">
        <v>107</v>
      </c>
      <c r="V1104" s="171" t="s">
        <v>107</v>
      </c>
      <c r="W1104" s="171" t="s">
        <v>3470</v>
      </c>
      <c r="X1104" s="2" t="str" cm="1">
        <f t="array" aca="1" ref="X1104" ca="1">IF(B1104="","",IF(MAX(IF(B:B=B1104,C:C))=C1104,"Y","N"))</f>
        <v>Y</v>
      </c>
      <c r="Y1104" s="26"/>
      <c r="Z1104" s="172"/>
    </row>
    <row r="1105" spans="1:26" hidden="1" x14ac:dyDescent="0.25">
      <c r="A1105" s="115">
        <f ca="1">INDEX('1.MetaData'!A:A, MATCH($E1105, '1.MetaData'!$B:$B, 0))</f>
        <v>1050</v>
      </c>
      <c r="B1105" s="245" t="s">
        <v>4735</v>
      </c>
      <c r="C1105" s="14">
        <v>1</v>
      </c>
      <c r="D1105" s="14" t="s">
        <v>70</v>
      </c>
      <c r="E1105" s="1" t="str">
        <f ca="1">VLOOKUP(B1105,'2.Tissue'!$B:$D,2,FALSE)</f>
        <v>OG1050</v>
      </c>
      <c r="F1105" s="80" t="str">
        <f ca="1">IF(C1105&gt;1,_xlfn.CONCAT(B1105,"_D",C1105),_xlfn.CONCAT(B1105,"_D"))</f>
        <v>OG1050F_D</v>
      </c>
      <c r="G1105" s="58" t="str">
        <f ca="1">VLOOKUP($E1105,'1.MetaData'!$B:$H,3,FALSE)</f>
        <v>Galeocerdo cuvier</v>
      </c>
      <c r="H1105" s="58" t="str">
        <f ca="1">VLOOKUP($E1105,'1.MetaData'!$B:$H,4,FALSE)</f>
        <v>Tiger shark</v>
      </c>
      <c r="I1105" s="194">
        <f ca="1">VLOOKUP(DNAEXT[[#This Row],[Sample ID]],'2.Tissue'!B:N,13,FALSE)</f>
        <v>0</v>
      </c>
      <c r="J1105" s="45" t="s">
        <v>3374</v>
      </c>
      <c r="K1105" s="173">
        <v>45457</v>
      </c>
      <c r="L1105" s="168" t="s">
        <v>4664</v>
      </c>
      <c r="M1105" s="26" t="s">
        <v>3376</v>
      </c>
      <c r="N1105" s="169">
        <v>200</v>
      </c>
      <c r="O1105" s="170">
        <v>374</v>
      </c>
      <c r="P1105" s="170" t="s">
        <v>107</v>
      </c>
      <c r="Q1105" s="170" t="s">
        <v>107</v>
      </c>
      <c r="R1105" s="170" t="s">
        <v>107</v>
      </c>
      <c r="S1105" s="43" t="str">
        <f ca="1">IF(P1105="NA", "NA", IF(OR(O1105="NA", P1105=""), P1105, O1105/P1105))</f>
        <v>NA</v>
      </c>
      <c r="T1105" s="27">
        <f ca="1">O1105*N1105</f>
        <v>74800</v>
      </c>
      <c r="U1105" s="171" t="s">
        <v>107</v>
      </c>
      <c r="V1105" s="171" t="s">
        <v>107</v>
      </c>
      <c r="W1105" s="171" t="s">
        <v>3470</v>
      </c>
      <c r="X1105" s="2" t="str" cm="1">
        <f t="array" aca="1" ref="X1105" ca="1">IF(B1105="","",IF(MAX(IF(B:B=B1105,C:C))=C1105,"Y","N"))</f>
        <v>Y</v>
      </c>
      <c r="Y1105" s="26"/>
      <c r="Z1105" s="172"/>
    </row>
    <row r="1106" spans="1:26" hidden="1" x14ac:dyDescent="0.25">
      <c r="A1106" s="115">
        <f ca="1">INDEX('1.MetaData'!A:A, MATCH($E1106, '1.MetaData'!$B:$B, 0))</f>
        <v>1051</v>
      </c>
      <c r="B1106" s="245" t="s">
        <v>4736</v>
      </c>
      <c r="C1106" s="14">
        <v>1</v>
      </c>
      <c r="D1106" s="14" t="s">
        <v>70</v>
      </c>
      <c r="E1106" s="1" t="str">
        <f ca="1">VLOOKUP(B1106,'2.Tissue'!$B:$D,2,FALSE)</f>
        <v>OG1051</v>
      </c>
      <c r="F1106" s="80" t="str">
        <f ca="1">IF(C1106&gt;1,_xlfn.CONCAT(B1106,"_D",C1106),_xlfn.CONCAT(B1106,"_D"))</f>
        <v>OG1051F_D</v>
      </c>
      <c r="G1106" s="58" t="str">
        <f ca="1">VLOOKUP($E1106,'1.MetaData'!$B:$H,3,FALSE)</f>
        <v>Galeocerdo cuvier</v>
      </c>
      <c r="H1106" s="58" t="str">
        <f ca="1">VLOOKUP($E1106,'1.MetaData'!$B:$H,4,FALSE)</f>
        <v>Tiger shark</v>
      </c>
      <c r="I1106" s="194">
        <f ca="1">VLOOKUP(DNAEXT[[#This Row],[Sample ID]],'2.Tissue'!B:N,13,FALSE)</f>
        <v>0</v>
      </c>
      <c r="J1106" s="45" t="s">
        <v>3374</v>
      </c>
      <c r="K1106" s="173">
        <v>45457</v>
      </c>
      <c r="L1106" s="168" t="s">
        <v>4664</v>
      </c>
      <c r="M1106" s="26" t="s">
        <v>3376</v>
      </c>
      <c r="N1106" s="169">
        <v>200</v>
      </c>
      <c r="O1106" s="170">
        <v>173</v>
      </c>
      <c r="P1106" s="170" t="s">
        <v>107</v>
      </c>
      <c r="Q1106" s="170" t="s">
        <v>107</v>
      </c>
      <c r="R1106" s="170" t="s">
        <v>107</v>
      </c>
      <c r="S1106" s="43" t="str">
        <f ca="1">IF(P1106="NA", "NA", IF(OR(O1106="NA", P1106=""), P1106, O1106/P1106))</f>
        <v>NA</v>
      </c>
      <c r="T1106" s="27">
        <f ca="1">O1106*N1106</f>
        <v>34600</v>
      </c>
      <c r="U1106" s="171" t="s">
        <v>107</v>
      </c>
      <c r="V1106" s="171" t="s">
        <v>107</v>
      </c>
      <c r="W1106" s="171" t="s">
        <v>3470</v>
      </c>
      <c r="X1106" s="2" t="str" cm="1">
        <f t="array" aca="1" ref="X1106" ca="1">IF(B1106="","",IF(MAX(IF(B:B=B1106,C:C))=C1106,"Y","N"))</f>
        <v>Y</v>
      </c>
      <c r="Y1106" s="26"/>
      <c r="Z1106" s="172"/>
    </row>
    <row r="1107" spans="1:26" hidden="1" x14ac:dyDescent="0.25">
      <c r="A1107" s="115">
        <f ca="1">INDEX('1.MetaData'!A:A, MATCH($E1107, '1.MetaData'!$B:$B, 0))</f>
        <v>1052</v>
      </c>
      <c r="B1107" s="245" t="s">
        <v>4737</v>
      </c>
      <c r="C1107" s="14">
        <v>1</v>
      </c>
      <c r="D1107" s="14" t="s">
        <v>70</v>
      </c>
      <c r="E1107" s="1" t="str">
        <f ca="1">VLOOKUP(B1107,'2.Tissue'!$B:$D,2,FALSE)</f>
        <v>OG1052</v>
      </c>
      <c r="F1107" s="80" t="str">
        <f ca="1">IF(C1107&gt;1,_xlfn.CONCAT(B1107,"_D",C1107),_xlfn.CONCAT(B1107,"_D"))</f>
        <v>OG1052F_D</v>
      </c>
      <c r="G1107" s="58" t="str">
        <f ca="1">VLOOKUP($E1107,'1.MetaData'!$B:$H,3,FALSE)</f>
        <v>Galeocerdo cuvier</v>
      </c>
      <c r="H1107" s="58" t="str">
        <f ca="1">VLOOKUP($E1107,'1.MetaData'!$B:$H,4,FALSE)</f>
        <v>Tiger shark</v>
      </c>
      <c r="I1107" s="194">
        <f ca="1">VLOOKUP(DNAEXT[[#This Row],[Sample ID]],'2.Tissue'!B:N,13,FALSE)</f>
        <v>0</v>
      </c>
      <c r="J1107" s="328" t="s">
        <v>3374</v>
      </c>
      <c r="K1107" s="173">
        <v>45457</v>
      </c>
      <c r="L1107" s="168" t="s">
        <v>4664</v>
      </c>
      <c r="M1107" s="26" t="s">
        <v>3376</v>
      </c>
      <c r="N1107" s="169">
        <v>200</v>
      </c>
      <c r="O1107" s="170">
        <v>231</v>
      </c>
      <c r="P1107" s="170" t="s">
        <v>107</v>
      </c>
      <c r="Q1107" s="170" t="s">
        <v>107</v>
      </c>
      <c r="R1107" s="170" t="s">
        <v>107</v>
      </c>
      <c r="S1107" s="43" t="str">
        <f ca="1">IF(P1107="NA", "NA", IF(OR(O1107="NA", P1107=""), P1107, O1107/P1107))</f>
        <v>NA</v>
      </c>
      <c r="T1107" s="27">
        <f ca="1">O1107*N1107</f>
        <v>46200</v>
      </c>
      <c r="U1107" s="171" t="s">
        <v>107</v>
      </c>
      <c r="V1107" s="171" t="s">
        <v>107</v>
      </c>
      <c r="W1107" s="171" t="s">
        <v>3470</v>
      </c>
      <c r="X1107" s="2" t="str" cm="1">
        <f t="array" aca="1" ref="X1107" ca="1">IF(B1107="","",IF(MAX(IF(B:B=B1107,C:C))=C1107,"Y","N"))</f>
        <v>Y</v>
      </c>
      <c r="Y1107" s="26"/>
      <c r="Z1107" s="172"/>
    </row>
    <row r="1108" spans="1:26" hidden="1" x14ac:dyDescent="0.25">
      <c r="A1108" s="115">
        <f ca="1">INDEX('1.MetaData'!A:A, MATCH($E1108, '1.MetaData'!$B:$B, 0))</f>
        <v>1053</v>
      </c>
      <c r="B1108" s="245" t="s">
        <v>4738</v>
      </c>
      <c r="C1108" s="14">
        <v>1</v>
      </c>
      <c r="D1108" s="14" t="s">
        <v>70</v>
      </c>
      <c r="E1108" s="1" t="str">
        <f ca="1">VLOOKUP(B1108,'2.Tissue'!$B:$D,2,FALSE)</f>
        <v>OG1053</v>
      </c>
      <c r="F1108" s="80" t="str">
        <f ca="1">IF(C1108&gt;1,_xlfn.CONCAT(B1108,"_D",C1108),_xlfn.CONCAT(B1108,"_D"))</f>
        <v>OG1053F_D</v>
      </c>
      <c r="G1108" s="58" t="str">
        <f ca="1">VLOOKUP($E1108,'1.MetaData'!$B:$H,3,FALSE)</f>
        <v>Galeocerdo cuvier</v>
      </c>
      <c r="H1108" s="58" t="str">
        <f ca="1">VLOOKUP($E1108,'1.MetaData'!$B:$H,4,FALSE)</f>
        <v>Tiger shark</v>
      </c>
      <c r="I1108" s="194">
        <f ca="1">VLOOKUP(DNAEXT[[#This Row],[Sample ID]],'2.Tissue'!B:N,13,FALSE)</f>
        <v>0</v>
      </c>
      <c r="J1108" s="328" t="s">
        <v>3374</v>
      </c>
      <c r="K1108" s="173">
        <v>45457</v>
      </c>
      <c r="L1108" s="168" t="s">
        <v>4664</v>
      </c>
      <c r="M1108" s="26" t="s">
        <v>3376</v>
      </c>
      <c r="N1108" s="169">
        <v>200</v>
      </c>
      <c r="O1108" s="170">
        <v>283</v>
      </c>
      <c r="P1108" s="170" t="s">
        <v>107</v>
      </c>
      <c r="Q1108" s="170" t="s">
        <v>107</v>
      </c>
      <c r="R1108" s="170" t="s">
        <v>107</v>
      </c>
      <c r="S1108" s="43" t="str">
        <f ca="1">IF(P1108="NA", "NA", IF(OR(O1108="NA", P1108=""), P1108, O1108/P1108))</f>
        <v>NA</v>
      </c>
      <c r="T1108" s="27">
        <f ca="1">O1108*N1108</f>
        <v>56600</v>
      </c>
      <c r="U1108" s="171" t="s">
        <v>107</v>
      </c>
      <c r="V1108" s="171" t="s">
        <v>107</v>
      </c>
      <c r="W1108" s="171" t="s">
        <v>3470</v>
      </c>
      <c r="X1108" s="2" t="str" cm="1">
        <f t="array" aca="1" ref="X1108" ca="1">IF(B1108="","",IF(MAX(IF(B:B=B1108,C:C))=C1108,"Y","N"))</f>
        <v>Y</v>
      </c>
      <c r="Y1108" s="26"/>
      <c r="Z1108" s="172"/>
    </row>
    <row r="1109" spans="1:26" hidden="1" x14ac:dyDescent="0.25">
      <c r="A1109" s="115">
        <f ca="1">INDEX('1.MetaData'!A:A, MATCH($E1109, '1.MetaData'!$B:$B, 0))</f>
        <v>1054</v>
      </c>
      <c r="B1109" s="245" t="s">
        <v>4739</v>
      </c>
      <c r="C1109" s="14">
        <v>1</v>
      </c>
      <c r="D1109" s="14" t="s">
        <v>70</v>
      </c>
      <c r="E1109" s="1" t="str">
        <f ca="1">VLOOKUP(B1109,'2.Tissue'!$B:$D,2,FALSE)</f>
        <v>OG1054</v>
      </c>
      <c r="F1109" s="80" t="str">
        <f ca="1">IF(C1109&gt;1,_xlfn.CONCAT(B1109,"_D",C1109),_xlfn.CONCAT(B1109,"_D"))</f>
        <v>OG1054F_D</v>
      </c>
      <c r="G1109" s="58" t="str">
        <f ca="1">VLOOKUP($E1109,'1.MetaData'!$B:$H,3,FALSE)</f>
        <v>Galeocerdo cuvier</v>
      </c>
      <c r="H1109" s="58" t="str">
        <f ca="1">VLOOKUP($E1109,'1.MetaData'!$B:$H,4,FALSE)</f>
        <v>Tiger shark</v>
      </c>
      <c r="I1109" s="194">
        <f ca="1">VLOOKUP(DNAEXT[[#This Row],[Sample ID]],'2.Tissue'!B:N,13,FALSE)</f>
        <v>0</v>
      </c>
      <c r="J1109" s="328" t="s">
        <v>3374</v>
      </c>
      <c r="K1109" s="173">
        <v>45457</v>
      </c>
      <c r="L1109" s="168" t="s">
        <v>4664</v>
      </c>
      <c r="M1109" s="26" t="s">
        <v>3376</v>
      </c>
      <c r="N1109" s="169">
        <v>200</v>
      </c>
      <c r="O1109" s="170">
        <v>131</v>
      </c>
      <c r="P1109" s="170" t="s">
        <v>107</v>
      </c>
      <c r="Q1109" s="170" t="s">
        <v>107</v>
      </c>
      <c r="R1109" s="170" t="s">
        <v>107</v>
      </c>
      <c r="S1109" s="43" t="str">
        <f ca="1">IF(P1109="NA", "NA", IF(OR(O1109="NA", P1109=""), P1109, O1109/P1109))</f>
        <v>NA</v>
      </c>
      <c r="T1109" s="27">
        <f ca="1">O1109*N1109</f>
        <v>26200</v>
      </c>
      <c r="U1109" s="171" t="s">
        <v>107</v>
      </c>
      <c r="V1109" s="171" t="s">
        <v>107</v>
      </c>
      <c r="W1109" s="171" t="s">
        <v>3470</v>
      </c>
      <c r="X1109" s="2" t="str" cm="1">
        <f t="array" aca="1" ref="X1109" ca="1">IF(B1109="","",IF(MAX(IF(B:B=B1109,C:C))=C1109,"Y","N"))</f>
        <v>Y</v>
      </c>
      <c r="Y1109" s="26"/>
      <c r="Z1109" s="172"/>
    </row>
    <row r="1110" spans="1:26" hidden="1" x14ac:dyDescent="0.25">
      <c r="A1110" s="115">
        <f ca="1">INDEX('1.MetaData'!A:A, MATCH($E1110, '1.MetaData'!$B:$B, 0))</f>
        <v>1055</v>
      </c>
      <c r="B1110" s="245" t="s">
        <v>4740</v>
      </c>
      <c r="C1110" s="14">
        <v>1</v>
      </c>
      <c r="D1110" s="14" t="s">
        <v>70</v>
      </c>
      <c r="E1110" s="1" t="str">
        <f ca="1">VLOOKUP(B1110,'2.Tissue'!$B:$D,2,FALSE)</f>
        <v>OG1055</v>
      </c>
      <c r="F1110" s="80" t="str">
        <f ca="1">IF(C1110&gt;1,_xlfn.CONCAT(B1110,"_D",C1110),_xlfn.CONCAT(B1110,"_D"))</f>
        <v>OG1055F_D</v>
      </c>
      <c r="G1110" s="58" t="str">
        <f ca="1">VLOOKUP($E1110,'1.MetaData'!$B:$H,3,FALSE)</f>
        <v>Galeocerdo cuvier</v>
      </c>
      <c r="H1110" s="58" t="str">
        <f ca="1">VLOOKUP($E1110,'1.MetaData'!$B:$H,4,FALSE)</f>
        <v>Tiger shark</v>
      </c>
      <c r="I1110" s="194">
        <f ca="1">VLOOKUP(DNAEXT[[#This Row],[Sample ID]],'2.Tissue'!B:N,13,FALSE)</f>
        <v>0</v>
      </c>
      <c r="J1110" s="328" t="s">
        <v>3374</v>
      </c>
      <c r="K1110" s="173">
        <v>45456</v>
      </c>
      <c r="L1110" s="168" t="s">
        <v>4741</v>
      </c>
      <c r="M1110" s="26" t="s">
        <v>3376</v>
      </c>
      <c r="N1110" s="169">
        <v>200</v>
      </c>
      <c r="O1110" s="170">
        <v>145</v>
      </c>
      <c r="P1110" s="170" t="s">
        <v>107</v>
      </c>
      <c r="Q1110" s="170" t="s">
        <v>107</v>
      </c>
      <c r="R1110" s="170" t="s">
        <v>107</v>
      </c>
      <c r="S1110" s="43" t="str">
        <f ca="1">IF(P1110="NA", "NA", IF(OR(O1110="NA", P1110=""), P1110, O1110/P1110))</f>
        <v>NA</v>
      </c>
      <c r="T1110" s="27">
        <f ca="1">O1110*N1110</f>
        <v>29000</v>
      </c>
      <c r="U1110" s="171" t="s">
        <v>107</v>
      </c>
      <c r="V1110" s="171" t="s">
        <v>107</v>
      </c>
      <c r="W1110" s="171" t="s">
        <v>3470</v>
      </c>
      <c r="X1110" s="2" t="str" cm="1">
        <f t="array" aca="1" ref="X1110" ca="1">IF(B1110="","",IF(MAX(IF(B:B=B1110,C:C))=C1110,"Y","N"))</f>
        <v>Y</v>
      </c>
      <c r="Y1110" s="26"/>
      <c r="Z1110" s="172"/>
    </row>
    <row r="1111" spans="1:26" hidden="1" x14ac:dyDescent="0.25">
      <c r="A1111" s="115">
        <f ca="1">INDEX('1.MetaData'!A:A, MATCH($E1111, '1.MetaData'!$B:$B, 0))</f>
        <v>1056</v>
      </c>
      <c r="B1111" s="245" t="s">
        <v>4742</v>
      </c>
      <c r="C1111" s="14">
        <v>1</v>
      </c>
      <c r="D1111" s="14" t="s">
        <v>70</v>
      </c>
      <c r="E1111" s="1" t="str">
        <f ca="1">VLOOKUP(B1111,'2.Tissue'!$B:$D,2,FALSE)</f>
        <v>OG1056</v>
      </c>
      <c r="F1111" s="80" t="str">
        <f ca="1">IF(C1111&gt;1,_xlfn.CONCAT(B1111,"_D",C1111),_xlfn.CONCAT(B1111,"_D"))</f>
        <v>OG1056F_D</v>
      </c>
      <c r="G1111" s="58" t="str">
        <f ca="1">VLOOKUP($E1111,'1.MetaData'!$B:$H,3,FALSE)</f>
        <v>Galeocerdo cuvier</v>
      </c>
      <c r="H1111" s="58" t="str">
        <f ca="1">VLOOKUP($E1111,'1.MetaData'!$B:$H,4,FALSE)</f>
        <v>Tiger shark</v>
      </c>
      <c r="I1111" s="194">
        <f ca="1">VLOOKUP(DNAEXT[[#This Row],[Sample ID]],'2.Tissue'!B:N,13,FALSE)</f>
        <v>0</v>
      </c>
      <c r="J1111" s="45" t="s">
        <v>3374</v>
      </c>
      <c r="K1111" s="173">
        <v>45456</v>
      </c>
      <c r="L1111" s="168" t="s">
        <v>4741</v>
      </c>
      <c r="M1111" s="26" t="s">
        <v>3376</v>
      </c>
      <c r="N1111" s="169">
        <v>200</v>
      </c>
      <c r="O1111" s="170">
        <v>257</v>
      </c>
      <c r="P1111" s="170" t="s">
        <v>107</v>
      </c>
      <c r="Q1111" s="170" t="s">
        <v>107</v>
      </c>
      <c r="R1111" s="170" t="s">
        <v>107</v>
      </c>
      <c r="S1111" s="43" t="str">
        <f ca="1">IF(P1111="NA", "NA", IF(OR(O1111="NA", P1111=""), P1111, O1111/P1111))</f>
        <v>NA</v>
      </c>
      <c r="T1111" s="27">
        <f ca="1">O1111*N1111</f>
        <v>51400</v>
      </c>
      <c r="U1111" s="171" t="s">
        <v>107</v>
      </c>
      <c r="V1111" s="171" t="s">
        <v>107</v>
      </c>
      <c r="W1111" s="171" t="s">
        <v>3470</v>
      </c>
      <c r="X1111" s="2" t="str" cm="1">
        <f t="array" aca="1" ref="X1111" ca="1">IF(B1111="","",IF(MAX(IF(B:B=B1111,C:C))=C1111,"Y","N"))</f>
        <v>Y</v>
      </c>
      <c r="Y1111" s="26"/>
      <c r="Z1111" s="172"/>
    </row>
    <row r="1112" spans="1:26" hidden="1" x14ac:dyDescent="0.25">
      <c r="A1112" s="115">
        <f ca="1">INDEX('1.MetaData'!A:A, MATCH($E1112, '1.MetaData'!$B:$B, 0))</f>
        <v>1057</v>
      </c>
      <c r="B1112" s="245" t="s">
        <v>4743</v>
      </c>
      <c r="C1112" s="14">
        <v>1</v>
      </c>
      <c r="D1112" s="14" t="s">
        <v>70</v>
      </c>
      <c r="E1112" s="1" t="str">
        <f ca="1">VLOOKUP(B1112,'2.Tissue'!$B:$D,2,FALSE)</f>
        <v>OG1057</v>
      </c>
      <c r="F1112" s="80" t="str">
        <f ca="1">IF(C1112&gt;1,_xlfn.CONCAT(B1112,"_D",C1112),_xlfn.CONCAT(B1112,"_D"))</f>
        <v>OG1057F_D</v>
      </c>
      <c r="G1112" s="58" t="str">
        <f ca="1">VLOOKUP($E1112,'1.MetaData'!$B:$H,3,FALSE)</f>
        <v>Galeocerdo cuvier</v>
      </c>
      <c r="H1112" s="58" t="str">
        <f ca="1">VLOOKUP($E1112,'1.MetaData'!$B:$H,4,FALSE)</f>
        <v>Tiger shark</v>
      </c>
      <c r="I1112" s="194">
        <f ca="1">VLOOKUP(DNAEXT[[#This Row],[Sample ID]],'2.Tissue'!B:N,13,FALSE)</f>
        <v>0</v>
      </c>
      <c r="J1112" s="45" t="s">
        <v>3374</v>
      </c>
      <c r="K1112" s="173">
        <v>45456</v>
      </c>
      <c r="L1112" s="168" t="s">
        <v>4741</v>
      </c>
      <c r="M1112" s="26" t="s">
        <v>3376</v>
      </c>
      <c r="N1112" s="169">
        <v>200</v>
      </c>
      <c r="O1112" s="170">
        <v>304</v>
      </c>
      <c r="P1112" s="170" t="s">
        <v>107</v>
      </c>
      <c r="Q1112" s="170" t="s">
        <v>107</v>
      </c>
      <c r="R1112" s="170" t="s">
        <v>107</v>
      </c>
      <c r="S1112" s="43" t="str">
        <f ca="1">IF(P1112="NA", "NA", IF(OR(O1112="NA", P1112=""), P1112, O1112/P1112))</f>
        <v>NA</v>
      </c>
      <c r="T1112" s="27">
        <f ca="1">O1112*N1112</f>
        <v>60800</v>
      </c>
      <c r="U1112" s="171" t="s">
        <v>107</v>
      </c>
      <c r="V1112" s="171" t="s">
        <v>107</v>
      </c>
      <c r="W1112" s="171" t="s">
        <v>3470</v>
      </c>
      <c r="X1112" s="2" t="str" cm="1">
        <f t="array" aca="1" ref="X1112" ca="1">IF(B1112="","",IF(MAX(IF(B:B=B1112,C:C))=C1112,"Y","N"))</f>
        <v>Y</v>
      </c>
      <c r="Y1112" s="26"/>
      <c r="Z1112" s="172"/>
    </row>
    <row r="1113" spans="1:26" hidden="1" x14ac:dyDescent="0.25">
      <c r="A1113" s="115">
        <f ca="1">INDEX('1.MetaData'!A:A, MATCH($E1113, '1.MetaData'!$B:$B, 0))</f>
        <v>1058</v>
      </c>
      <c r="B1113" s="245" t="s">
        <v>4744</v>
      </c>
      <c r="C1113" s="14">
        <v>1</v>
      </c>
      <c r="D1113" s="14" t="s">
        <v>70</v>
      </c>
      <c r="E1113" s="1" t="str">
        <f ca="1">VLOOKUP(B1113,'2.Tissue'!$B:$D,2,FALSE)</f>
        <v>OG1058</v>
      </c>
      <c r="F1113" s="80" t="str">
        <f ca="1">IF(C1113&gt;1,_xlfn.CONCAT(B1113,"_D",C1113),_xlfn.CONCAT(B1113,"_D"))</f>
        <v>OG1058F_D</v>
      </c>
      <c r="G1113" s="58" t="str">
        <f ca="1">VLOOKUP($E1113,'1.MetaData'!$B:$H,3,FALSE)</f>
        <v>Galeocerdo cuvier</v>
      </c>
      <c r="H1113" s="58" t="str">
        <f ca="1">VLOOKUP($E1113,'1.MetaData'!$B:$H,4,FALSE)</f>
        <v>Tiger shark</v>
      </c>
      <c r="I1113" s="194">
        <f ca="1">VLOOKUP(DNAEXT[[#This Row],[Sample ID]],'2.Tissue'!B:N,13,FALSE)</f>
        <v>0</v>
      </c>
      <c r="J1113" s="45" t="s">
        <v>3374</v>
      </c>
      <c r="K1113" s="173">
        <v>45456</v>
      </c>
      <c r="L1113" s="168" t="s">
        <v>4741</v>
      </c>
      <c r="M1113" s="26" t="s">
        <v>3376</v>
      </c>
      <c r="N1113" s="169">
        <v>200</v>
      </c>
      <c r="O1113" s="170">
        <v>152</v>
      </c>
      <c r="P1113" s="170" t="s">
        <v>107</v>
      </c>
      <c r="Q1113" s="170" t="s">
        <v>107</v>
      </c>
      <c r="R1113" s="170" t="s">
        <v>107</v>
      </c>
      <c r="S1113" s="43" t="str">
        <f ca="1">IF(P1113="NA", "NA", IF(OR(O1113="NA", P1113=""), P1113, O1113/P1113))</f>
        <v>NA</v>
      </c>
      <c r="T1113" s="27">
        <f ca="1">O1113*N1113</f>
        <v>30400</v>
      </c>
      <c r="U1113" s="171" t="s">
        <v>107</v>
      </c>
      <c r="V1113" s="171" t="s">
        <v>107</v>
      </c>
      <c r="W1113" s="171" t="s">
        <v>3470</v>
      </c>
      <c r="X1113" s="2" t="str" cm="1">
        <f t="array" aca="1" ref="X1113" ca="1">IF(B1113="","",IF(MAX(IF(B:B=B1113,C:C))=C1113,"Y","N"))</f>
        <v>Y</v>
      </c>
      <c r="Y1113" s="26"/>
      <c r="Z1113" s="172"/>
    </row>
    <row r="1114" spans="1:26" hidden="1" x14ac:dyDescent="0.25">
      <c r="A1114" s="115">
        <f ca="1">INDEX('1.MetaData'!A:A, MATCH($E1114, '1.MetaData'!$B:$B, 0))</f>
        <v>1059</v>
      </c>
      <c r="B1114" s="245" t="s">
        <v>4751</v>
      </c>
      <c r="C1114" s="14">
        <v>1</v>
      </c>
      <c r="D1114" s="14" t="s">
        <v>70</v>
      </c>
      <c r="E1114" s="1" t="str">
        <f ca="1">VLOOKUP(B1114,'2.Tissue'!$B:$D,2,FALSE)</f>
        <v>OG1059</v>
      </c>
      <c r="F1114" s="80" t="str">
        <f ca="1">IF(C1114&gt;1,_xlfn.CONCAT(B1114,"_D",C1114),_xlfn.CONCAT(B1114,"_D"))</f>
        <v>OG1059F_D</v>
      </c>
      <c r="G1114" s="58" t="str">
        <f ca="1">VLOOKUP($E1114,'1.MetaData'!$B:$H,3,FALSE)</f>
        <v>Galeocerdo cuvier</v>
      </c>
      <c r="H1114" s="58" t="str">
        <f ca="1">VLOOKUP($E1114,'1.MetaData'!$B:$H,4,FALSE)</f>
        <v>Tiger shark</v>
      </c>
      <c r="I1114" s="194">
        <f ca="1">VLOOKUP(DNAEXT[[#This Row],[Sample ID]],'2.Tissue'!B:N,13,FALSE)</f>
        <v>0</v>
      </c>
      <c r="J1114" s="45" t="s">
        <v>3374</v>
      </c>
      <c r="K1114" s="173">
        <v>45456</v>
      </c>
      <c r="L1114" s="168" t="s">
        <v>4741</v>
      </c>
      <c r="M1114" s="26" t="s">
        <v>3376</v>
      </c>
      <c r="N1114" s="169">
        <v>200</v>
      </c>
      <c r="O1114" s="170">
        <v>237</v>
      </c>
      <c r="P1114" s="170" t="s">
        <v>107</v>
      </c>
      <c r="Q1114" s="170" t="s">
        <v>107</v>
      </c>
      <c r="R1114" s="170" t="s">
        <v>107</v>
      </c>
      <c r="S1114" s="43" t="str">
        <f ca="1">IF(P1114="NA", "NA", IF(OR(O1114="NA", P1114=""), P1114, O1114/P1114))</f>
        <v>NA</v>
      </c>
      <c r="T1114" s="27">
        <f ca="1">O1114*N1114</f>
        <v>47400</v>
      </c>
      <c r="U1114" s="171" t="s">
        <v>107</v>
      </c>
      <c r="V1114" s="171" t="s">
        <v>107</v>
      </c>
      <c r="W1114" s="171" t="s">
        <v>3470</v>
      </c>
      <c r="X1114" s="2" t="str" cm="1">
        <f t="array" aca="1" ref="X1114" ca="1">IF(B1114="","",IF(MAX(IF(B:B=B1114,C:C))=C1114,"Y","N"))</f>
        <v>Y</v>
      </c>
      <c r="Y1114" s="26"/>
      <c r="Z1114" s="172"/>
    </row>
    <row r="1115" spans="1:26" hidden="1" x14ac:dyDescent="0.25">
      <c r="A1115" s="115">
        <f ca="1">INDEX('1.MetaData'!A:A, MATCH($E1115, '1.MetaData'!$B:$B, 0))</f>
        <v>1060</v>
      </c>
      <c r="B1115" s="245" t="s">
        <v>4752</v>
      </c>
      <c r="C1115" s="14">
        <v>1</v>
      </c>
      <c r="D1115" s="14" t="s">
        <v>70</v>
      </c>
      <c r="E1115" s="1" t="str">
        <f ca="1">VLOOKUP(B1115,'2.Tissue'!$B:$D,2,FALSE)</f>
        <v>OG1060</v>
      </c>
      <c r="F1115" s="80" t="str">
        <f ca="1">IF(C1115&gt;1,_xlfn.CONCAT(B1115,"_D",C1115),_xlfn.CONCAT(B1115,"_D"))</f>
        <v>OG1060F_D</v>
      </c>
      <c r="G1115" s="58" t="str">
        <f ca="1">VLOOKUP($E1115,'1.MetaData'!$B:$H,3,FALSE)</f>
        <v>Galeocerdo cuvier</v>
      </c>
      <c r="H1115" s="58" t="str">
        <f ca="1">VLOOKUP($E1115,'1.MetaData'!$B:$H,4,FALSE)</f>
        <v>Tiger shark</v>
      </c>
      <c r="I1115" s="194">
        <f ca="1">VLOOKUP(DNAEXT[[#This Row],[Sample ID]],'2.Tissue'!B:N,13,FALSE)</f>
        <v>0</v>
      </c>
      <c r="J1115" s="328" t="s">
        <v>3374</v>
      </c>
      <c r="K1115" s="173">
        <v>45457</v>
      </c>
      <c r="L1115" s="168" t="s">
        <v>4664</v>
      </c>
      <c r="M1115" s="26" t="s">
        <v>3376</v>
      </c>
      <c r="N1115" s="169">
        <v>200</v>
      </c>
      <c r="O1115" s="170">
        <v>127</v>
      </c>
      <c r="P1115" s="170" t="s">
        <v>107</v>
      </c>
      <c r="Q1115" s="170" t="s">
        <v>107</v>
      </c>
      <c r="R1115" s="170" t="s">
        <v>107</v>
      </c>
      <c r="S1115" s="43" t="str">
        <f ca="1">IF(P1115="NA", "NA", IF(OR(O1115="NA", P1115=""), P1115, O1115/P1115))</f>
        <v>NA</v>
      </c>
      <c r="T1115" s="27">
        <f ca="1">O1115*N1115</f>
        <v>25400</v>
      </c>
      <c r="U1115" s="171" t="s">
        <v>107</v>
      </c>
      <c r="V1115" s="171" t="s">
        <v>107</v>
      </c>
      <c r="W1115" s="171" t="s">
        <v>3470</v>
      </c>
      <c r="X1115" s="2" t="str" cm="1">
        <f t="array" aca="1" ref="X1115" ca="1">IF(B1115="","",IF(MAX(IF(B:B=B1115,C:C))=C1115,"Y","N"))</f>
        <v>Y</v>
      </c>
      <c r="Y1115" s="26"/>
      <c r="Z1115" s="172"/>
    </row>
    <row r="1116" spans="1:26" hidden="1" x14ac:dyDescent="0.25">
      <c r="A1116" s="115">
        <f ca="1">INDEX('1.MetaData'!A:A, MATCH($E1116, '1.MetaData'!$B:$B, 0))</f>
        <v>1061</v>
      </c>
      <c r="B1116" s="245" t="s">
        <v>4753</v>
      </c>
      <c r="C1116" s="14">
        <v>1</v>
      </c>
      <c r="D1116" s="14" t="s">
        <v>70</v>
      </c>
      <c r="E1116" s="1" t="str">
        <f ca="1">VLOOKUP(B1116,'2.Tissue'!$B:$D,2,FALSE)</f>
        <v>OG1061</v>
      </c>
      <c r="F1116" s="80" t="str">
        <f ca="1">IF(C1116&gt;1,_xlfn.CONCAT(B1116,"_D",C1116),_xlfn.CONCAT(B1116,"_D"))</f>
        <v>OG1061F_D</v>
      </c>
      <c r="G1116" s="58" t="str">
        <f ca="1">VLOOKUP($E1116,'1.MetaData'!$B:$H,3,FALSE)</f>
        <v>Galeocerdo cuvier</v>
      </c>
      <c r="H1116" s="58" t="str">
        <f ca="1">VLOOKUP($E1116,'1.MetaData'!$B:$H,4,FALSE)</f>
        <v>Tiger shark</v>
      </c>
      <c r="I1116" s="194">
        <f ca="1">VLOOKUP(DNAEXT[[#This Row],[Sample ID]],'2.Tissue'!B:N,13,FALSE)</f>
        <v>0</v>
      </c>
      <c r="J1116" s="328" t="s">
        <v>3374</v>
      </c>
      <c r="K1116" s="173">
        <v>45456</v>
      </c>
      <c r="L1116" s="168" t="s">
        <v>4741</v>
      </c>
      <c r="M1116" s="26" t="s">
        <v>3376</v>
      </c>
      <c r="N1116" s="169">
        <v>200</v>
      </c>
      <c r="O1116" s="170">
        <v>277</v>
      </c>
      <c r="P1116" s="170" t="s">
        <v>107</v>
      </c>
      <c r="Q1116" s="170" t="s">
        <v>107</v>
      </c>
      <c r="R1116" s="170" t="s">
        <v>107</v>
      </c>
      <c r="S1116" s="43" t="str">
        <f ca="1">IF(P1116="NA", "NA", IF(OR(O1116="NA", P1116=""), P1116, O1116/P1116))</f>
        <v>NA</v>
      </c>
      <c r="T1116" s="27">
        <f ca="1">O1116*N1116</f>
        <v>55400</v>
      </c>
      <c r="U1116" s="171" t="s">
        <v>107</v>
      </c>
      <c r="V1116" s="171" t="s">
        <v>107</v>
      </c>
      <c r="W1116" s="171" t="s">
        <v>3470</v>
      </c>
      <c r="X1116" s="2" t="str" cm="1">
        <f t="array" aca="1" ref="X1116" ca="1">IF(B1116="","",IF(MAX(IF(B:B=B1116,C:C))=C1116,"Y","N"))</f>
        <v>Y</v>
      </c>
      <c r="Y1116" s="26"/>
      <c r="Z1116" s="172"/>
    </row>
    <row r="1117" spans="1:26" hidden="1" x14ac:dyDescent="0.25">
      <c r="A1117" s="115">
        <f ca="1">INDEX('1.MetaData'!A:A, MATCH($E1117, '1.MetaData'!$B:$B, 0))</f>
        <v>1062</v>
      </c>
      <c r="B1117" s="245" t="s">
        <v>4755</v>
      </c>
      <c r="C1117" s="14">
        <v>1</v>
      </c>
      <c r="D1117" s="14" t="s">
        <v>70</v>
      </c>
      <c r="E1117" s="1" t="str">
        <f ca="1">VLOOKUP(B1117,'2.Tissue'!$B:$D,2,FALSE)</f>
        <v>OG1062</v>
      </c>
      <c r="F1117" s="80" t="str">
        <f ca="1">IF(C1117&gt;1,_xlfn.CONCAT(B1117,"_D",C1117),_xlfn.CONCAT(B1117,"_D"))</f>
        <v>OG1062F_D</v>
      </c>
      <c r="G1117" s="58" t="str">
        <f ca="1">VLOOKUP($E1117,'1.MetaData'!$B:$H,3,FALSE)</f>
        <v>Galeocerdo cuvier</v>
      </c>
      <c r="H1117" s="58" t="str">
        <f ca="1">VLOOKUP($E1117,'1.MetaData'!$B:$H,4,FALSE)</f>
        <v>Tiger shark</v>
      </c>
      <c r="I1117" s="194">
        <f ca="1">VLOOKUP(DNAEXT[[#This Row],[Sample ID]],'2.Tissue'!B:N,13,FALSE)</f>
        <v>0</v>
      </c>
      <c r="J1117" s="26" t="s">
        <v>3374</v>
      </c>
      <c r="K1117" s="173">
        <v>45456</v>
      </c>
      <c r="L1117" s="168" t="s">
        <v>4741</v>
      </c>
      <c r="M1117" s="26" t="s">
        <v>3376</v>
      </c>
      <c r="N1117" s="169">
        <v>200</v>
      </c>
      <c r="O1117" s="170">
        <v>278</v>
      </c>
      <c r="P1117" s="170" t="s">
        <v>107</v>
      </c>
      <c r="Q1117" s="170" t="s">
        <v>107</v>
      </c>
      <c r="R1117" s="170" t="s">
        <v>107</v>
      </c>
      <c r="S1117" s="43" t="str">
        <f ca="1">IF(P1117="NA", "NA", IF(OR(O1117="NA", P1117=""), P1117, O1117/P1117))</f>
        <v>NA</v>
      </c>
      <c r="T1117" s="27">
        <f ca="1">O1117*N1117</f>
        <v>55600</v>
      </c>
      <c r="U1117" s="171" t="s">
        <v>107</v>
      </c>
      <c r="V1117" s="171" t="s">
        <v>107</v>
      </c>
      <c r="W1117" s="171" t="s">
        <v>3470</v>
      </c>
      <c r="X1117" s="2" t="str" cm="1">
        <f t="array" aca="1" ref="X1117" ca="1">IF(B1117="","",IF(MAX(IF(B:B=B1117,C:C))=C1117,"Y","N"))</f>
        <v>Y</v>
      </c>
      <c r="Y1117" s="26"/>
      <c r="Z1117" s="172"/>
    </row>
    <row r="1118" spans="1:26" hidden="1" x14ac:dyDescent="0.25">
      <c r="A1118" s="115">
        <f ca="1">INDEX('1.MetaData'!A:A, MATCH($E1118, '1.MetaData'!$B:$B, 0))</f>
        <v>1063</v>
      </c>
      <c r="B1118" s="245" t="s">
        <v>4756</v>
      </c>
      <c r="C1118" s="14">
        <v>1</v>
      </c>
      <c r="D1118" s="14" t="s">
        <v>70</v>
      </c>
      <c r="E1118" s="1" t="str">
        <f ca="1">VLOOKUP(B1118,'2.Tissue'!$B:$D,2,FALSE)</f>
        <v>OG1063</v>
      </c>
      <c r="F1118" s="80" t="str">
        <f ca="1">IF(C1118&gt;1,_xlfn.CONCAT(B1118,"_D",C1118),_xlfn.CONCAT(B1118,"_D"))</f>
        <v>OG1063F_D</v>
      </c>
      <c r="G1118" s="58" t="str">
        <f ca="1">VLOOKUP($E1118,'1.MetaData'!$B:$H,3,FALSE)</f>
        <v>Galeocerdo cuvier</v>
      </c>
      <c r="H1118" s="58" t="str">
        <f ca="1">VLOOKUP($E1118,'1.MetaData'!$B:$H,4,FALSE)</f>
        <v>Tiger shark</v>
      </c>
      <c r="I1118" s="194">
        <f ca="1">VLOOKUP(DNAEXT[[#This Row],[Sample ID]],'2.Tissue'!B:N,13,FALSE)</f>
        <v>0</v>
      </c>
      <c r="J1118" s="26" t="s">
        <v>3374</v>
      </c>
      <c r="K1118" s="173">
        <v>45456</v>
      </c>
      <c r="L1118" s="168" t="s">
        <v>4741</v>
      </c>
      <c r="M1118" s="26" t="s">
        <v>3376</v>
      </c>
      <c r="N1118" s="169">
        <v>200</v>
      </c>
      <c r="O1118" s="170">
        <v>179</v>
      </c>
      <c r="P1118" s="170" t="s">
        <v>107</v>
      </c>
      <c r="Q1118" s="170" t="s">
        <v>107</v>
      </c>
      <c r="R1118" s="170" t="s">
        <v>107</v>
      </c>
      <c r="S1118" s="43" t="str">
        <f ca="1">IF(P1118="NA", "NA", IF(OR(O1118="NA", P1118=""), P1118, O1118/P1118))</f>
        <v>NA</v>
      </c>
      <c r="T1118" s="27">
        <f ca="1">O1118*N1118</f>
        <v>35800</v>
      </c>
      <c r="U1118" s="171" t="s">
        <v>107</v>
      </c>
      <c r="V1118" s="171" t="s">
        <v>107</v>
      </c>
      <c r="W1118" s="171" t="s">
        <v>3470</v>
      </c>
      <c r="X1118" s="2" t="str" cm="1">
        <f t="array" aca="1" ref="X1118" ca="1">IF(B1118="","",IF(MAX(IF(B:B=B1118,C:C))=C1118,"Y","N"))</f>
        <v>Y</v>
      </c>
      <c r="Y1118" s="26"/>
      <c r="Z1118" s="172"/>
    </row>
    <row r="1119" spans="1:26" hidden="1" x14ac:dyDescent="0.25">
      <c r="A1119" s="115">
        <f ca="1">INDEX('1.MetaData'!A:A, MATCH($E1119, '1.MetaData'!$B:$B, 0))</f>
        <v>1064</v>
      </c>
      <c r="B1119" s="245" t="s">
        <v>4758</v>
      </c>
      <c r="C1119" s="14">
        <v>1</v>
      </c>
      <c r="D1119" s="14" t="s">
        <v>70</v>
      </c>
      <c r="E1119" s="1" t="str">
        <f ca="1">VLOOKUP(B1119,'2.Tissue'!$B:$D,2,FALSE)</f>
        <v>OG1064</v>
      </c>
      <c r="F1119" s="80" t="str">
        <f ca="1">IF(C1119&gt;1,_xlfn.CONCAT(B1119,"_D",C1119),_xlfn.CONCAT(B1119,"_D"))</f>
        <v>OG1064F_D</v>
      </c>
      <c r="G1119" s="58" t="str">
        <f ca="1">VLOOKUP($E1119,'1.MetaData'!$B:$H,3,FALSE)</f>
        <v>Galeocerdo cuvier</v>
      </c>
      <c r="H1119" s="58" t="str">
        <f ca="1">VLOOKUP($E1119,'1.MetaData'!$B:$H,4,FALSE)</f>
        <v>Tiger shark</v>
      </c>
      <c r="I1119" s="194">
        <f ca="1">VLOOKUP(DNAEXT[[#This Row],[Sample ID]],'2.Tissue'!B:N,13,FALSE)</f>
        <v>0</v>
      </c>
      <c r="J1119" s="328" t="s">
        <v>3374</v>
      </c>
      <c r="K1119" s="173">
        <v>45456</v>
      </c>
      <c r="L1119" s="168" t="s">
        <v>4741</v>
      </c>
      <c r="M1119" s="26" t="s">
        <v>3376</v>
      </c>
      <c r="N1119" s="169">
        <v>200</v>
      </c>
      <c r="O1119" s="170">
        <v>43</v>
      </c>
      <c r="P1119" s="170" t="s">
        <v>107</v>
      </c>
      <c r="Q1119" s="170" t="s">
        <v>107</v>
      </c>
      <c r="R1119" s="170" t="s">
        <v>107</v>
      </c>
      <c r="S1119" s="43" t="str">
        <f ca="1">IF(P1119="NA", "NA", IF(OR(O1119="NA", P1119=""), P1119, O1119/P1119))</f>
        <v>NA</v>
      </c>
      <c r="T1119" s="27">
        <f ca="1">O1119*N1119</f>
        <v>8600</v>
      </c>
      <c r="U1119" s="171" t="s">
        <v>107</v>
      </c>
      <c r="V1119" s="171" t="s">
        <v>107</v>
      </c>
      <c r="W1119" s="171" t="s">
        <v>3470</v>
      </c>
      <c r="X1119" s="2" t="str" cm="1">
        <f t="array" aca="1" ref="X1119" ca="1">IF(B1119="","",IF(MAX(IF(B:B=B1119,C:C))=C1119,"Y","N"))</f>
        <v>Y</v>
      </c>
      <c r="Y1119" s="26"/>
      <c r="Z1119" s="172"/>
    </row>
    <row r="1120" spans="1:26" hidden="1" x14ac:dyDescent="0.25">
      <c r="A1120" s="115">
        <f ca="1">INDEX('1.MetaData'!A:A, MATCH($E1120, '1.MetaData'!$B:$B, 0))</f>
        <v>1065</v>
      </c>
      <c r="B1120" s="245" t="s">
        <v>4759</v>
      </c>
      <c r="C1120" s="14">
        <v>1</v>
      </c>
      <c r="D1120" s="14" t="s">
        <v>70</v>
      </c>
      <c r="E1120" s="1" t="str">
        <f ca="1">VLOOKUP(B1120,'2.Tissue'!$B:$D,2,FALSE)</f>
        <v>OG1065</v>
      </c>
      <c r="F1120" s="80" t="str">
        <f ca="1">IF(C1120&gt;1,_xlfn.CONCAT(B1120,"_D",C1120),_xlfn.CONCAT(B1120,"_D"))</f>
        <v>OG1065F_D</v>
      </c>
      <c r="G1120" s="58" t="str">
        <f ca="1">VLOOKUP($E1120,'1.MetaData'!$B:$H,3,FALSE)</f>
        <v>Galeocerdo cuvier</v>
      </c>
      <c r="H1120" s="58" t="str">
        <f ca="1">VLOOKUP($E1120,'1.MetaData'!$B:$H,4,FALSE)</f>
        <v>Tiger shark</v>
      </c>
      <c r="I1120" s="194">
        <f ca="1">VLOOKUP(DNAEXT[[#This Row],[Sample ID]],'2.Tissue'!B:N,13,FALSE)</f>
        <v>0</v>
      </c>
      <c r="J1120" s="328" t="s">
        <v>3374</v>
      </c>
      <c r="K1120" s="173">
        <v>45456</v>
      </c>
      <c r="L1120" s="168" t="s">
        <v>4741</v>
      </c>
      <c r="M1120" s="26" t="s">
        <v>3376</v>
      </c>
      <c r="N1120" s="169">
        <v>200</v>
      </c>
      <c r="O1120" s="170">
        <v>358</v>
      </c>
      <c r="P1120" s="170" t="s">
        <v>107</v>
      </c>
      <c r="Q1120" s="170" t="s">
        <v>107</v>
      </c>
      <c r="R1120" s="170" t="s">
        <v>107</v>
      </c>
      <c r="S1120" s="43" t="str">
        <f ca="1">IF(P1120="NA", "NA", IF(OR(O1120="NA", P1120=""), P1120, O1120/P1120))</f>
        <v>NA</v>
      </c>
      <c r="T1120" s="27">
        <f ca="1">O1120*N1120</f>
        <v>71600</v>
      </c>
      <c r="U1120" s="171" t="s">
        <v>107</v>
      </c>
      <c r="V1120" s="171" t="s">
        <v>107</v>
      </c>
      <c r="W1120" s="171" t="s">
        <v>3470</v>
      </c>
      <c r="X1120" s="2" t="str" cm="1">
        <f t="array" aca="1" ref="X1120" ca="1">IF(B1120="","",IF(MAX(IF(B:B=B1120,C:C))=C1120,"Y","N"))</f>
        <v>Y</v>
      </c>
      <c r="Y1120" s="26"/>
      <c r="Z1120" s="172"/>
    </row>
    <row r="1121" spans="1:26" hidden="1" x14ac:dyDescent="0.25">
      <c r="A1121" s="115">
        <f ca="1">INDEX('1.MetaData'!A:A, MATCH($E1121, '1.MetaData'!$B:$B, 0))</f>
        <v>1066</v>
      </c>
      <c r="B1121" s="245" t="s">
        <v>4760</v>
      </c>
      <c r="C1121" s="14">
        <v>1</v>
      </c>
      <c r="D1121" s="14" t="s">
        <v>70</v>
      </c>
      <c r="E1121" s="1" t="str">
        <f ca="1">VLOOKUP(B1121,'2.Tissue'!$B:$D,2,FALSE)</f>
        <v>OG1066</v>
      </c>
      <c r="F1121" s="80" t="str">
        <f ca="1">IF(C1121&gt;1,_xlfn.CONCAT(B1121,"_D",C1121),_xlfn.CONCAT(B1121,"_D"))</f>
        <v>OG1066F_D</v>
      </c>
      <c r="G1121" s="58" t="str">
        <f ca="1">VLOOKUP($E1121,'1.MetaData'!$B:$H,3,FALSE)</f>
        <v>Galeocerdo cuvier</v>
      </c>
      <c r="H1121" s="58" t="str">
        <f ca="1">VLOOKUP($E1121,'1.MetaData'!$B:$H,4,FALSE)</f>
        <v>Tiger shark</v>
      </c>
      <c r="I1121" s="194">
        <f ca="1">VLOOKUP(DNAEXT[[#This Row],[Sample ID]],'2.Tissue'!B:N,13,FALSE)</f>
        <v>0</v>
      </c>
      <c r="J1121" s="45" t="s">
        <v>3374</v>
      </c>
      <c r="K1121" s="173">
        <v>45456</v>
      </c>
      <c r="L1121" s="168" t="s">
        <v>4741</v>
      </c>
      <c r="M1121" s="26" t="s">
        <v>3376</v>
      </c>
      <c r="N1121" s="169">
        <v>200</v>
      </c>
      <c r="O1121" s="170">
        <v>195</v>
      </c>
      <c r="P1121" s="170" t="s">
        <v>107</v>
      </c>
      <c r="Q1121" s="170" t="s">
        <v>107</v>
      </c>
      <c r="R1121" s="170" t="s">
        <v>107</v>
      </c>
      <c r="S1121" s="43" t="str">
        <f ca="1">IF(P1121="NA", "NA", IF(OR(O1121="NA", P1121=""), P1121, O1121/P1121))</f>
        <v>NA</v>
      </c>
      <c r="T1121" s="27">
        <f ca="1">O1121*N1121</f>
        <v>39000</v>
      </c>
      <c r="U1121" s="171" t="s">
        <v>107</v>
      </c>
      <c r="V1121" s="171" t="s">
        <v>107</v>
      </c>
      <c r="W1121" s="171" t="s">
        <v>3470</v>
      </c>
      <c r="X1121" s="2" t="str" cm="1">
        <f t="array" aca="1" ref="X1121" ca="1">IF(B1121="","",IF(MAX(IF(B:B=B1121,C:C))=C1121,"Y","N"))</f>
        <v>Y</v>
      </c>
      <c r="Y1121" s="26"/>
      <c r="Z1121" s="172"/>
    </row>
    <row r="1122" spans="1:26" hidden="1" x14ac:dyDescent="0.25">
      <c r="A1122" s="115">
        <f ca="1">INDEX('1.MetaData'!A:A, MATCH($E1122, '1.MetaData'!$B:$B, 0))</f>
        <v>1067</v>
      </c>
      <c r="B1122" s="245" t="s">
        <v>4761</v>
      </c>
      <c r="C1122" s="14">
        <v>1</v>
      </c>
      <c r="D1122" s="14" t="s">
        <v>70</v>
      </c>
      <c r="E1122" s="1" t="str">
        <f ca="1">VLOOKUP(B1122,'2.Tissue'!$B:$D,2,FALSE)</f>
        <v>OG1067</v>
      </c>
      <c r="F1122" s="80" t="str">
        <f ca="1">IF(C1122&gt;1,_xlfn.CONCAT(B1122,"_D",C1122),_xlfn.CONCAT(B1122,"_D"))</f>
        <v>OG1067F_D</v>
      </c>
      <c r="G1122" s="58" t="str">
        <f ca="1">VLOOKUP($E1122,'1.MetaData'!$B:$H,3,FALSE)</f>
        <v>Galeocerdo cuvier</v>
      </c>
      <c r="H1122" s="58" t="str">
        <f ca="1">VLOOKUP($E1122,'1.MetaData'!$B:$H,4,FALSE)</f>
        <v>Tiger shark</v>
      </c>
      <c r="I1122" s="194">
        <f ca="1">VLOOKUP(DNAEXT[[#This Row],[Sample ID]],'2.Tissue'!B:N,13,FALSE)</f>
        <v>0</v>
      </c>
      <c r="J1122" s="45" t="s">
        <v>3374</v>
      </c>
      <c r="K1122" s="173">
        <v>45457</v>
      </c>
      <c r="L1122" s="168" t="s">
        <v>4664</v>
      </c>
      <c r="M1122" s="26" t="s">
        <v>3376</v>
      </c>
      <c r="N1122" s="169">
        <v>200</v>
      </c>
      <c r="O1122" s="170">
        <v>211</v>
      </c>
      <c r="P1122" s="170" t="s">
        <v>107</v>
      </c>
      <c r="Q1122" s="170" t="s">
        <v>107</v>
      </c>
      <c r="R1122" s="170" t="s">
        <v>107</v>
      </c>
      <c r="S1122" s="43" t="str">
        <f ca="1">IF(P1122="NA", "NA", IF(OR(O1122="NA", P1122=""), P1122, O1122/P1122))</f>
        <v>NA</v>
      </c>
      <c r="T1122" s="27">
        <f ca="1">O1122*N1122</f>
        <v>42200</v>
      </c>
      <c r="U1122" s="171" t="s">
        <v>107</v>
      </c>
      <c r="V1122" s="171" t="s">
        <v>107</v>
      </c>
      <c r="W1122" s="171" t="s">
        <v>3470</v>
      </c>
      <c r="X1122" s="2" t="str" cm="1">
        <f t="array" aca="1" ref="X1122" ca="1">IF(B1122="","",IF(MAX(IF(B:B=B1122,C:C))=C1122,"Y","N"))</f>
        <v>Y</v>
      </c>
      <c r="Y1122" s="26"/>
      <c r="Z1122" s="172"/>
    </row>
    <row r="1123" spans="1:26" hidden="1" x14ac:dyDescent="0.25">
      <c r="A1123" s="115">
        <f ca="1">INDEX('1.MetaData'!A:A, MATCH($E1123, '1.MetaData'!$B:$B, 0))</f>
        <v>1068</v>
      </c>
      <c r="B1123" s="245" t="s">
        <v>4762</v>
      </c>
      <c r="C1123" s="14">
        <v>1</v>
      </c>
      <c r="D1123" s="14" t="s">
        <v>70</v>
      </c>
      <c r="E1123" s="1" t="str">
        <f ca="1">VLOOKUP(B1123,'2.Tissue'!$B:$D,2,FALSE)</f>
        <v>OG1068</v>
      </c>
      <c r="F1123" s="80" t="str">
        <f ca="1">IF(C1123&gt;1,_xlfn.CONCAT(B1123,"_D",C1123),_xlfn.CONCAT(B1123,"_D"))</f>
        <v>OG1068F_D</v>
      </c>
      <c r="G1123" s="58" t="str">
        <f ca="1">VLOOKUP($E1123,'1.MetaData'!$B:$H,3,FALSE)</f>
        <v>Galeocerdo cuvier</v>
      </c>
      <c r="H1123" s="58" t="str">
        <f ca="1">VLOOKUP($E1123,'1.MetaData'!$B:$H,4,FALSE)</f>
        <v>Tiger shark</v>
      </c>
      <c r="I1123" s="194">
        <f ca="1">VLOOKUP(DNAEXT[[#This Row],[Sample ID]],'2.Tissue'!B:N,13,FALSE)</f>
        <v>0</v>
      </c>
      <c r="J1123" s="45" t="s">
        <v>3374</v>
      </c>
      <c r="K1123" s="173">
        <v>45456</v>
      </c>
      <c r="L1123" s="168" t="s">
        <v>4741</v>
      </c>
      <c r="M1123" s="26" t="s">
        <v>3376</v>
      </c>
      <c r="N1123" s="169">
        <v>200</v>
      </c>
      <c r="O1123" s="170">
        <v>232</v>
      </c>
      <c r="P1123" s="170" t="s">
        <v>107</v>
      </c>
      <c r="Q1123" s="170" t="s">
        <v>107</v>
      </c>
      <c r="R1123" s="170" t="s">
        <v>107</v>
      </c>
      <c r="S1123" s="43" t="str">
        <f ca="1">IF(P1123="NA", "NA", IF(OR(O1123="NA", P1123=""), P1123, O1123/P1123))</f>
        <v>NA</v>
      </c>
      <c r="T1123" s="27">
        <f ca="1">O1123*N1123</f>
        <v>46400</v>
      </c>
      <c r="U1123" s="171" t="s">
        <v>107</v>
      </c>
      <c r="V1123" s="171" t="s">
        <v>107</v>
      </c>
      <c r="W1123" s="171" t="s">
        <v>3470</v>
      </c>
      <c r="X1123" s="2" t="str" cm="1">
        <f t="array" aca="1" ref="X1123" ca="1">IF(B1123="","",IF(MAX(IF(B:B=B1123,C:C))=C1123,"Y","N"))</f>
        <v>Y</v>
      </c>
      <c r="Y1123" s="26"/>
      <c r="Z1123" s="172"/>
    </row>
    <row r="1124" spans="1:26" hidden="1" x14ac:dyDescent="0.25">
      <c r="A1124" s="115">
        <f ca="1">INDEX('1.MetaData'!A:A, MATCH($E1124, '1.MetaData'!$B:$B, 0))</f>
        <v>1069</v>
      </c>
      <c r="B1124" s="245" t="s">
        <v>4763</v>
      </c>
      <c r="C1124" s="14">
        <v>1</v>
      </c>
      <c r="D1124" s="14" t="s">
        <v>70</v>
      </c>
      <c r="E1124" s="1" t="str">
        <f ca="1">VLOOKUP(B1124,'2.Tissue'!$B:$D,2,FALSE)</f>
        <v>OG1069</v>
      </c>
      <c r="F1124" s="80" t="str">
        <f ca="1">IF(C1124&gt;1,_xlfn.CONCAT(B1124,"_D",C1124),_xlfn.CONCAT(B1124,"_D"))</f>
        <v>OG1069F_D</v>
      </c>
      <c r="G1124" s="58" t="str">
        <f ca="1">VLOOKUP($E1124,'1.MetaData'!$B:$H,3,FALSE)</f>
        <v>Galeocerdo cuvier</v>
      </c>
      <c r="H1124" s="58" t="str">
        <f ca="1">VLOOKUP($E1124,'1.MetaData'!$B:$H,4,FALSE)</f>
        <v>Tiger shark</v>
      </c>
      <c r="I1124" s="194">
        <f ca="1">VLOOKUP(DNAEXT[[#This Row],[Sample ID]],'2.Tissue'!B:N,13,FALSE)</f>
        <v>0</v>
      </c>
      <c r="J1124" s="45" t="s">
        <v>3374</v>
      </c>
      <c r="K1124" s="173">
        <v>45457</v>
      </c>
      <c r="L1124" s="168" t="s">
        <v>4664</v>
      </c>
      <c r="M1124" s="26" t="s">
        <v>3376</v>
      </c>
      <c r="N1124" s="169">
        <v>200</v>
      </c>
      <c r="O1124" s="170">
        <v>257</v>
      </c>
      <c r="P1124" s="170" t="s">
        <v>107</v>
      </c>
      <c r="Q1124" s="170" t="s">
        <v>107</v>
      </c>
      <c r="R1124" s="170" t="s">
        <v>107</v>
      </c>
      <c r="S1124" s="43" t="str">
        <f ca="1">IF(P1124="NA", "NA", IF(OR(O1124="NA", P1124=""), P1124, O1124/P1124))</f>
        <v>NA</v>
      </c>
      <c r="T1124" s="27">
        <f ca="1">O1124*N1124</f>
        <v>51400</v>
      </c>
      <c r="U1124" s="171" t="s">
        <v>107</v>
      </c>
      <c r="V1124" s="171" t="s">
        <v>107</v>
      </c>
      <c r="W1124" s="171" t="s">
        <v>3470</v>
      </c>
      <c r="X1124" s="2" t="str" cm="1">
        <f t="array" aca="1" ref="X1124" ca="1">IF(B1124="","",IF(MAX(IF(B:B=B1124,C:C))=C1124,"Y","N"))</f>
        <v>Y</v>
      </c>
      <c r="Y1124" s="26"/>
      <c r="Z1124" s="172"/>
    </row>
    <row r="1125" spans="1:26" hidden="1" x14ac:dyDescent="0.25">
      <c r="A1125" s="115">
        <f ca="1">INDEX('1.MetaData'!A:A, MATCH($E1125, '1.MetaData'!$B:$B, 0))</f>
        <v>1070</v>
      </c>
      <c r="B1125" s="245" t="s">
        <v>4764</v>
      </c>
      <c r="C1125" s="14">
        <v>1</v>
      </c>
      <c r="D1125" s="14" t="s">
        <v>70</v>
      </c>
      <c r="E1125" s="1" t="str">
        <f ca="1">VLOOKUP(B1125,'2.Tissue'!$B:$D,2,FALSE)</f>
        <v>OG1070</v>
      </c>
      <c r="F1125" s="80" t="str">
        <f ca="1">IF(C1125&gt;1,_xlfn.CONCAT(B1125,"_D",C1125),_xlfn.CONCAT(B1125,"_D"))</f>
        <v>OG1070F_D</v>
      </c>
      <c r="G1125" s="58" t="str">
        <f ca="1">VLOOKUP($E1125,'1.MetaData'!$B:$H,3,FALSE)</f>
        <v>Galeocerdo cuvier</v>
      </c>
      <c r="H1125" s="58" t="str">
        <f ca="1">VLOOKUP($E1125,'1.MetaData'!$B:$H,4,FALSE)</f>
        <v>Tiger shark</v>
      </c>
      <c r="I1125" s="194">
        <f ca="1">VLOOKUP(DNAEXT[[#This Row],[Sample ID]],'2.Tissue'!B:N,13,FALSE)</f>
        <v>0</v>
      </c>
      <c r="J1125" s="45" t="s">
        <v>3374</v>
      </c>
      <c r="K1125" s="173">
        <v>45457</v>
      </c>
      <c r="L1125" s="168" t="s">
        <v>4664</v>
      </c>
      <c r="M1125" s="26" t="s">
        <v>3376</v>
      </c>
      <c r="N1125" s="169">
        <v>200</v>
      </c>
      <c r="O1125" s="170">
        <v>115</v>
      </c>
      <c r="P1125" s="170" t="s">
        <v>107</v>
      </c>
      <c r="Q1125" s="170" t="s">
        <v>107</v>
      </c>
      <c r="R1125" s="170" t="s">
        <v>107</v>
      </c>
      <c r="S1125" s="43" t="str">
        <f ca="1">IF(P1125="NA", "NA", IF(OR(O1125="NA", P1125=""), P1125, O1125/P1125))</f>
        <v>NA</v>
      </c>
      <c r="T1125" s="27">
        <f ca="1">O1125*N1125</f>
        <v>23000</v>
      </c>
      <c r="U1125" s="171" t="s">
        <v>107</v>
      </c>
      <c r="V1125" s="171" t="s">
        <v>107</v>
      </c>
      <c r="W1125" s="171" t="s">
        <v>3470</v>
      </c>
      <c r="X1125" s="2" t="str" cm="1">
        <f t="array" aca="1" ref="X1125" ca="1">IF(B1125="","",IF(MAX(IF(B:B=B1125,C:C))=C1125,"Y","N"))</f>
        <v>Y</v>
      </c>
      <c r="Y1125" s="26"/>
      <c r="Z1125" s="172"/>
    </row>
    <row r="1126" spans="1:26" hidden="1" x14ac:dyDescent="0.25">
      <c r="A1126" s="115">
        <f ca="1">INDEX('1.MetaData'!A:A, MATCH($E1126, '1.MetaData'!$B:$B, 0))</f>
        <v>1071</v>
      </c>
      <c r="B1126" s="245" t="s">
        <v>4765</v>
      </c>
      <c r="C1126" s="14">
        <v>1</v>
      </c>
      <c r="D1126" s="14" t="s">
        <v>70</v>
      </c>
      <c r="E1126" s="1" t="str">
        <f ca="1">VLOOKUP(B1126,'2.Tissue'!$B:$D,2,FALSE)</f>
        <v>OG1071</v>
      </c>
      <c r="F1126" s="80" t="str">
        <f ca="1">IF(C1126&gt;1,_xlfn.CONCAT(B1126,"_D",C1126),_xlfn.CONCAT(B1126,"_D"))</f>
        <v>OG1071F_D</v>
      </c>
      <c r="G1126" s="58" t="str">
        <f ca="1">VLOOKUP($E1126,'1.MetaData'!$B:$H,3,FALSE)</f>
        <v>Galeocerdo cuvier</v>
      </c>
      <c r="H1126" s="58" t="str">
        <f ca="1">VLOOKUP($E1126,'1.MetaData'!$B:$H,4,FALSE)</f>
        <v>Tiger shark</v>
      </c>
      <c r="I1126" s="194">
        <f ca="1">VLOOKUP(DNAEXT[[#This Row],[Sample ID]],'2.Tissue'!B:N,13,FALSE)</f>
        <v>0</v>
      </c>
      <c r="J1126" s="45" t="s">
        <v>3374</v>
      </c>
      <c r="K1126" s="173">
        <v>45509</v>
      </c>
      <c r="L1126" s="168" t="s">
        <v>4652</v>
      </c>
      <c r="M1126" s="26" t="s">
        <v>3376</v>
      </c>
      <c r="N1126" s="169">
        <v>200</v>
      </c>
      <c r="O1126" s="170">
        <v>101</v>
      </c>
      <c r="P1126" s="170" t="s">
        <v>107</v>
      </c>
      <c r="Q1126" s="170" t="s">
        <v>107</v>
      </c>
      <c r="R1126" s="170" t="s">
        <v>107</v>
      </c>
      <c r="S1126" s="43" t="str">
        <f ca="1">IF(P1126="NA", "NA", IF(OR(O1126="NA", P1126=""), P1126, O1126/P1126))</f>
        <v>NA</v>
      </c>
      <c r="T1126" s="27">
        <f ca="1">O1126*N1126</f>
        <v>20200</v>
      </c>
      <c r="U1126" s="171" t="s">
        <v>107</v>
      </c>
      <c r="V1126" s="171" t="s">
        <v>107</v>
      </c>
      <c r="W1126" s="171" t="s">
        <v>3470</v>
      </c>
      <c r="X1126" s="2" t="str" cm="1">
        <f t="array" aca="1" ref="X1126" ca="1">IF(B1126="","",IF(MAX(IF(B:B=B1126,C:C))=C1126,"Y","N"))</f>
        <v>Y</v>
      </c>
      <c r="Y1126" s="26"/>
      <c r="Z1126" s="172"/>
    </row>
    <row r="1127" spans="1:26" hidden="1" x14ac:dyDescent="0.25">
      <c r="A1127" s="115">
        <f ca="1">INDEX('1.MetaData'!A:A, MATCH($E1127, '1.MetaData'!$B:$B, 0))</f>
        <v>1072</v>
      </c>
      <c r="B1127" s="245" t="s">
        <v>4766</v>
      </c>
      <c r="C1127" s="14">
        <v>1</v>
      </c>
      <c r="D1127" s="14" t="s">
        <v>70</v>
      </c>
      <c r="E1127" s="1" t="str">
        <f ca="1">VLOOKUP(B1127,'2.Tissue'!$B:$D,2,FALSE)</f>
        <v>OG1072</v>
      </c>
      <c r="F1127" s="80" t="str">
        <f ca="1">IF(C1127&gt;1,_xlfn.CONCAT(B1127,"_D",C1127),_xlfn.CONCAT(B1127,"_D"))</f>
        <v>OG1072F_D</v>
      </c>
      <c r="G1127" s="58" t="str">
        <f ca="1">VLOOKUP($E1127,'1.MetaData'!$B:$H,3,FALSE)</f>
        <v>Galeocerdo cuvier</v>
      </c>
      <c r="H1127" s="58" t="str">
        <f ca="1">VLOOKUP($E1127,'1.MetaData'!$B:$H,4,FALSE)</f>
        <v>Tiger shark</v>
      </c>
      <c r="I1127" s="194">
        <f ca="1">VLOOKUP(DNAEXT[[#This Row],[Sample ID]],'2.Tissue'!B:N,13,FALSE)</f>
        <v>0</v>
      </c>
      <c r="J1127" s="45" t="s">
        <v>3374</v>
      </c>
      <c r="K1127" s="173">
        <v>45449</v>
      </c>
      <c r="L1127" s="168" t="s">
        <v>4630</v>
      </c>
      <c r="M1127" s="26" t="s">
        <v>3376</v>
      </c>
      <c r="N1127" s="169">
        <v>200</v>
      </c>
      <c r="O1127" s="170">
        <v>88</v>
      </c>
      <c r="P1127" s="170" t="s">
        <v>107</v>
      </c>
      <c r="Q1127" s="170" t="s">
        <v>107</v>
      </c>
      <c r="R1127" s="170" t="s">
        <v>107</v>
      </c>
      <c r="S1127" s="43" t="str">
        <f ca="1">IF(P1127="NA", "NA", IF(OR(O1127="NA", P1127=""), P1127, O1127/P1127))</f>
        <v>NA</v>
      </c>
      <c r="T1127" s="27">
        <f ca="1">O1127*N1127</f>
        <v>17600</v>
      </c>
      <c r="U1127" s="171" t="s">
        <v>107</v>
      </c>
      <c r="V1127" s="171" t="s">
        <v>107</v>
      </c>
      <c r="W1127" s="171" t="s">
        <v>3470</v>
      </c>
      <c r="X1127" s="2" t="str" cm="1">
        <f t="array" aca="1" ref="X1127" ca="1">IF(B1127="","",IF(MAX(IF(B:B=B1127,C:C))=C1127,"Y","N"))</f>
        <v>Y</v>
      </c>
      <c r="Y1127" s="26"/>
      <c r="Z1127" s="172"/>
    </row>
    <row r="1128" spans="1:26" hidden="1" x14ac:dyDescent="0.25">
      <c r="A1128" s="115">
        <f ca="1">INDEX('1.MetaData'!A:A, MATCH($E1128, '1.MetaData'!$B:$B, 0))</f>
        <v>1073</v>
      </c>
      <c r="B1128" s="245" t="s">
        <v>4767</v>
      </c>
      <c r="C1128" s="14">
        <v>1</v>
      </c>
      <c r="D1128" s="14" t="s">
        <v>70</v>
      </c>
      <c r="E1128" s="1" t="str">
        <f ca="1">VLOOKUP(B1128,'2.Tissue'!$B:$D,2,FALSE)</f>
        <v>OG1073</v>
      </c>
      <c r="F1128" s="80" t="str">
        <f ca="1">IF(C1128&gt;1,_xlfn.CONCAT(B1128,"_D",C1128),_xlfn.CONCAT(B1128,"_D"))</f>
        <v>OG1073F_D</v>
      </c>
      <c r="G1128" s="58" t="str">
        <f ca="1">VLOOKUP($E1128,'1.MetaData'!$B:$H,3,FALSE)</f>
        <v>Galeocerdo cuvier</v>
      </c>
      <c r="H1128" s="58" t="str">
        <f ca="1">VLOOKUP($E1128,'1.MetaData'!$B:$H,4,FALSE)</f>
        <v>Tiger shark</v>
      </c>
      <c r="I1128" s="194">
        <f ca="1">VLOOKUP(DNAEXT[[#This Row],[Sample ID]],'2.Tissue'!B:N,13,FALSE)</f>
        <v>0</v>
      </c>
      <c r="J1128" s="45" t="s">
        <v>3374</v>
      </c>
      <c r="K1128" s="173">
        <v>45449</v>
      </c>
      <c r="L1128" s="168" t="s">
        <v>4630</v>
      </c>
      <c r="M1128" s="26" t="s">
        <v>3376</v>
      </c>
      <c r="N1128" s="169">
        <v>200</v>
      </c>
      <c r="O1128" s="170">
        <v>66.400000000000006</v>
      </c>
      <c r="P1128" s="170" t="s">
        <v>107</v>
      </c>
      <c r="Q1128" s="170" t="s">
        <v>107</v>
      </c>
      <c r="R1128" s="170" t="s">
        <v>107</v>
      </c>
      <c r="S1128" s="43" t="str">
        <f ca="1">IF(P1128="NA", "NA", IF(OR(O1128="NA", P1128=""), P1128, O1128/P1128))</f>
        <v>NA</v>
      </c>
      <c r="T1128" s="27">
        <f ca="1">O1128*N1128</f>
        <v>13280.000000000002</v>
      </c>
      <c r="U1128" s="171" t="s">
        <v>107</v>
      </c>
      <c r="V1128" s="171" t="s">
        <v>107</v>
      </c>
      <c r="W1128" s="171" t="s">
        <v>3470</v>
      </c>
      <c r="X1128" s="2" t="str" cm="1">
        <f t="array" aca="1" ref="X1128" ca="1">IF(B1128="","",IF(MAX(IF(B:B=B1128,C:C))=C1128,"Y","N"))</f>
        <v>Y</v>
      </c>
      <c r="Y1128" s="26"/>
      <c r="Z1128" s="172"/>
    </row>
    <row r="1129" spans="1:26" hidden="1" x14ac:dyDescent="0.25">
      <c r="A1129" s="115">
        <f ca="1">INDEX('1.MetaData'!A:A, MATCH($E1129, '1.MetaData'!$B:$B, 0))</f>
        <v>1074</v>
      </c>
      <c r="B1129" s="245" t="s">
        <v>4768</v>
      </c>
      <c r="C1129" s="14">
        <v>1</v>
      </c>
      <c r="D1129" s="14" t="s">
        <v>70</v>
      </c>
      <c r="E1129" s="1" t="str">
        <f ca="1">VLOOKUP(B1129,'2.Tissue'!$B:$D,2,FALSE)</f>
        <v>OG1074</v>
      </c>
      <c r="F1129" s="80" t="str">
        <f ca="1">IF(C1129&gt;1,_xlfn.CONCAT(B1129,"_D",C1129),_xlfn.CONCAT(B1129,"_D"))</f>
        <v>OG1074F_D</v>
      </c>
      <c r="G1129" s="58" t="str">
        <f ca="1">VLOOKUP($E1129,'1.MetaData'!$B:$H,3,FALSE)</f>
        <v>Galeocerdo cuvier</v>
      </c>
      <c r="H1129" s="58" t="str">
        <f ca="1">VLOOKUP($E1129,'1.MetaData'!$B:$H,4,FALSE)</f>
        <v>Tiger shark</v>
      </c>
      <c r="I1129" s="194">
        <f ca="1">VLOOKUP(DNAEXT[[#This Row],[Sample ID]],'2.Tissue'!B:N,13,FALSE)</f>
        <v>0</v>
      </c>
      <c r="J1129" s="45" t="s">
        <v>3374</v>
      </c>
      <c r="K1129" s="173">
        <v>45509</v>
      </c>
      <c r="L1129" s="168" t="s">
        <v>4652</v>
      </c>
      <c r="M1129" s="26" t="s">
        <v>3376</v>
      </c>
      <c r="N1129" s="169">
        <v>200</v>
      </c>
      <c r="O1129" s="170">
        <v>150</v>
      </c>
      <c r="P1129" s="170" t="s">
        <v>107</v>
      </c>
      <c r="Q1129" s="170" t="s">
        <v>107</v>
      </c>
      <c r="R1129" s="170" t="s">
        <v>107</v>
      </c>
      <c r="S1129" s="43" t="str">
        <f ca="1">IF(P1129="NA", "NA", IF(OR(O1129="NA", P1129=""), P1129, O1129/P1129))</f>
        <v>NA</v>
      </c>
      <c r="T1129" s="27">
        <f ca="1">O1129*N1129</f>
        <v>30000</v>
      </c>
      <c r="U1129" s="171" t="s">
        <v>107</v>
      </c>
      <c r="V1129" s="171" t="s">
        <v>107</v>
      </c>
      <c r="W1129" s="171" t="s">
        <v>3470</v>
      </c>
      <c r="X1129" s="2" t="str" cm="1">
        <f t="array" aca="1" ref="X1129" ca="1">IF(B1129="","",IF(MAX(IF(B:B=B1129,C:C))=C1129,"Y","N"))</f>
        <v>Y</v>
      </c>
      <c r="Y1129" s="26"/>
      <c r="Z1129" s="172"/>
    </row>
    <row r="1130" spans="1:26" hidden="1" x14ac:dyDescent="0.25">
      <c r="A1130" s="115">
        <f ca="1">INDEX('1.MetaData'!A:A, MATCH($E1130, '1.MetaData'!$B:$B, 0))</f>
        <v>1075</v>
      </c>
      <c r="B1130" s="245" t="s">
        <v>4769</v>
      </c>
      <c r="C1130" s="14">
        <v>1</v>
      </c>
      <c r="D1130" s="14" t="s">
        <v>70</v>
      </c>
      <c r="E1130" s="1" t="str">
        <f ca="1">VLOOKUP(B1130,'2.Tissue'!$B:$D,2,FALSE)</f>
        <v>OG1075</v>
      </c>
      <c r="F1130" s="80" t="str">
        <f ca="1">IF(C1130&gt;1,_xlfn.CONCAT(B1130,"_D",C1130),_xlfn.CONCAT(B1130,"_D"))</f>
        <v>OG1075F_D</v>
      </c>
      <c r="G1130" s="58" t="str">
        <f ca="1">VLOOKUP($E1130,'1.MetaData'!$B:$H,3,FALSE)</f>
        <v>Galeocerdo cuvier</v>
      </c>
      <c r="H1130" s="58" t="str">
        <f ca="1">VLOOKUP($E1130,'1.MetaData'!$B:$H,4,FALSE)</f>
        <v>Tiger shark</v>
      </c>
      <c r="I1130" s="194">
        <f ca="1">VLOOKUP(DNAEXT[[#This Row],[Sample ID]],'2.Tissue'!B:N,13,FALSE)</f>
        <v>0</v>
      </c>
      <c r="J1130" s="45" t="s">
        <v>3374</v>
      </c>
      <c r="K1130" s="173">
        <v>45470</v>
      </c>
      <c r="L1130" s="168" t="s">
        <v>4685</v>
      </c>
      <c r="M1130" s="26" t="s">
        <v>3376</v>
      </c>
      <c r="N1130" s="169">
        <v>200</v>
      </c>
      <c r="O1130" s="170">
        <v>191</v>
      </c>
      <c r="P1130" s="170" t="s">
        <v>107</v>
      </c>
      <c r="Q1130" s="170" t="s">
        <v>107</v>
      </c>
      <c r="R1130" s="170" t="s">
        <v>107</v>
      </c>
      <c r="S1130" s="43" t="str">
        <f ca="1">IF(P1130="NA", "NA", IF(OR(O1130="NA", P1130=""), P1130, O1130/P1130))</f>
        <v>NA</v>
      </c>
      <c r="T1130" s="27">
        <f ca="1">O1130*N1130</f>
        <v>38200</v>
      </c>
      <c r="U1130" s="171" t="s">
        <v>107</v>
      </c>
      <c r="V1130" s="171" t="s">
        <v>107</v>
      </c>
      <c r="W1130" s="171" t="s">
        <v>3470</v>
      </c>
      <c r="X1130" s="2" t="str" cm="1">
        <f t="array" aca="1" ref="X1130" ca="1">IF(B1130="","",IF(MAX(IF(B:B=B1130,C:C))=C1130,"Y","N"))</f>
        <v>Y</v>
      </c>
      <c r="Y1130" s="26"/>
      <c r="Z1130" s="172"/>
    </row>
    <row r="1131" spans="1:26" x14ac:dyDescent="0.25">
      <c r="A1131" s="115">
        <f ca="1">INDEX('1.MetaData'!A:A, MATCH($E1131, '1.MetaData'!$B:$B, 0))</f>
        <v>867</v>
      </c>
      <c r="B1131" s="245" t="s">
        <v>4585</v>
      </c>
      <c r="C1131" s="14">
        <v>1</v>
      </c>
      <c r="D1131" s="14" t="s">
        <v>70</v>
      </c>
      <c r="E1131" s="1" t="str">
        <f ca="1">VLOOKUP(B1131,'2.Tissue'!$B:$D,2,FALSE)</f>
        <v>OG867</v>
      </c>
      <c r="F1131" s="80" t="str">
        <f ca="1">IF(C1131&gt;1,_xlfn.CONCAT(B1131,"_D",C1131),_xlfn.CONCAT(B1131,"_D"))</f>
        <v>OG867M_D</v>
      </c>
      <c r="G1131" s="58" t="str">
        <f ca="1">VLOOKUP($E1131,'1.MetaData'!$B:$H,3,FALSE)</f>
        <v>Squalogadus cf. modificatus</v>
      </c>
      <c r="H1131" s="58" t="str">
        <f ca="1">VLOOKUP($E1131,'1.MetaData'!$B:$H,4,FALSE)</f>
        <v>tadpole whiptail</v>
      </c>
      <c r="I1131" s="194">
        <f ca="1">VLOOKUP(DNAEXT[[#This Row],[Sample ID]],'2.Tissue'!B:N,13,FALSE)</f>
        <v>0</v>
      </c>
      <c r="J1131" s="45" t="s">
        <v>3366</v>
      </c>
      <c r="K1131" s="173">
        <v>45574</v>
      </c>
      <c r="L1131" s="168" t="s">
        <v>4580</v>
      </c>
      <c r="M1131" s="26" t="s">
        <v>3380</v>
      </c>
      <c r="N1131" s="169">
        <v>120</v>
      </c>
      <c r="O1131" s="170">
        <v>1.48</v>
      </c>
      <c r="P1131" s="170" t="s">
        <v>107</v>
      </c>
      <c r="Q1131" s="170" t="s">
        <v>107</v>
      </c>
      <c r="R1131" s="170" t="s">
        <v>107</v>
      </c>
      <c r="S1131" s="43" t="str">
        <f ca="1">IF(P1131="NA", "NA", IF(OR(O1131="NA", P1131=""), P1131, O1131/P1131))</f>
        <v>NA</v>
      </c>
      <c r="T1131" s="27">
        <f ca="1">O1131*N1131</f>
        <v>177.6</v>
      </c>
      <c r="U1131" s="171" t="s">
        <v>4581</v>
      </c>
      <c r="V1131" s="171">
        <v>10292</v>
      </c>
      <c r="W1131" s="171" t="s">
        <v>3470</v>
      </c>
      <c r="X1131" s="2" t="str" cm="1">
        <f t="array" aca="1" ref="X1131" ca="1">IF(B1131="","",IF(MAX(IF(B:B=B1131,C:C))=C1131,"Y","N"))</f>
        <v>Y</v>
      </c>
      <c r="Y1131" s="26"/>
      <c r="Z1131" s="172"/>
    </row>
    <row r="1132" spans="1:26" x14ac:dyDescent="0.25">
      <c r="A1132" s="115">
        <f ca="1">INDEX('1.MetaData'!A:A, MATCH($E1132, '1.MetaData'!$B:$B, 0))</f>
        <v>868</v>
      </c>
      <c r="B1132" s="245" t="s">
        <v>4586</v>
      </c>
      <c r="C1132" s="14">
        <v>1</v>
      </c>
      <c r="D1132" s="14" t="s">
        <v>70</v>
      </c>
      <c r="E1132" s="1" t="str">
        <f ca="1">VLOOKUP(B1132,'2.Tissue'!$B:$D,2,FALSE)</f>
        <v>OG868</v>
      </c>
      <c r="F1132" s="80" t="str">
        <f ca="1">IF(C1132&gt;1,_xlfn.CONCAT(B1132,"_D",C1132),_xlfn.CONCAT(B1132,"_D"))</f>
        <v>OG868M_D</v>
      </c>
      <c r="G1132" s="58" t="str">
        <f ca="1">VLOOKUP($E1132,'1.MetaData'!$B:$H,3,FALSE)</f>
        <v>Careproctus sp.</v>
      </c>
      <c r="H1132" s="58" t="str">
        <f ca="1">VLOOKUP($E1132,'1.MetaData'!$B:$H,4,FALSE)</f>
        <v>Snailfish</v>
      </c>
      <c r="I1132" s="194">
        <f ca="1">VLOOKUP(DNAEXT[[#This Row],[Sample ID]],'2.Tissue'!B:N,13,FALSE)</f>
        <v>0</v>
      </c>
      <c r="J1132" s="45" t="s">
        <v>3366</v>
      </c>
      <c r="K1132" s="173">
        <v>45593</v>
      </c>
      <c r="L1132" s="168" t="s">
        <v>3526</v>
      </c>
      <c r="M1132" s="26" t="s">
        <v>3404</v>
      </c>
      <c r="N1132" s="169">
        <v>120</v>
      </c>
      <c r="O1132" s="170">
        <v>9.23</v>
      </c>
      <c r="P1132" s="170">
        <v>14</v>
      </c>
      <c r="Q1132" s="170">
        <v>1.8</v>
      </c>
      <c r="R1132" s="170">
        <v>1.1000000000000001</v>
      </c>
      <c r="S1132" s="43">
        <f ca="1">IF(P1132="NA", "NA", IF(OR(O1132="NA", P1132=""), P1132, O1132/P1132))</f>
        <v>0.65928571428571436</v>
      </c>
      <c r="T1132" s="27">
        <f ca="1">O1132*N1132</f>
        <v>1107.6000000000001</v>
      </c>
      <c r="U1132" s="171" t="s">
        <v>3527</v>
      </c>
      <c r="V1132" s="171" t="s">
        <v>4587</v>
      </c>
      <c r="W1132" s="171" t="s">
        <v>3369</v>
      </c>
      <c r="X1132" s="2" t="str" cm="1">
        <f t="array" aca="1" ref="X1132" ca="1">IF(B1132="","",IF(MAX(IF(B:B=B1132,C:C))=C1132,"Y","N"))</f>
        <v>Y</v>
      </c>
      <c r="Y1132" s="26"/>
      <c r="Z1132" s="172"/>
    </row>
    <row r="1133" spans="1:26" x14ac:dyDescent="0.25">
      <c r="A1133" s="115">
        <f ca="1">INDEX('1.MetaData'!A:A, MATCH($E1133, '1.MetaData'!$B:$B, 0))</f>
        <v>869</v>
      </c>
      <c r="B1133" s="245" t="s">
        <v>4588</v>
      </c>
      <c r="C1133" s="14">
        <v>1</v>
      </c>
      <c r="D1133" s="14" t="s">
        <v>70</v>
      </c>
      <c r="E1133" s="1" t="str">
        <f ca="1">VLOOKUP(B1133,'2.Tissue'!$B:$D,2,FALSE)</f>
        <v>OG869</v>
      </c>
      <c r="F1133" s="80" t="str">
        <f ca="1">IF(C1133&gt;1,_xlfn.CONCAT(B1133,"_D",C1133),_xlfn.CONCAT(B1133,"_D"))</f>
        <v>OG869M_D</v>
      </c>
      <c r="G1133" s="58" t="str">
        <f ca="1">VLOOKUP($E1133,'1.MetaData'!$B:$H,3,FALSE)</f>
        <v>Pseudoliparis sp.</v>
      </c>
      <c r="H1133" s="58" t="str">
        <f ca="1">VLOOKUP($E1133,'1.MetaData'!$B:$H,4,FALSE)</f>
        <v>Snailfish</v>
      </c>
      <c r="I1133" s="194">
        <f ca="1">VLOOKUP(DNAEXT[[#This Row],[Sample ID]],'2.Tissue'!B:N,13,FALSE)</f>
        <v>0</v>
      </c>
      <c r="J1133" s="45" t="s">
        <v>3366</v>
      </c>
      <c r="K1133" s="173">
        <v>45574</v>
      </c>
      <c r="L1133" s="168" t="s">
        <v>4580</v>
      </c>
      <c r="M1133" s="26" t="s">
        <v>3380</v>
      </c>
      <c r="N1133" s="169">
        <v>120</v>
      </c>
      <c r="O1133" s="329">
        <v>13.9</v>
      </c>
      <c r="P1133" s="170" t="s">
        <v>107</v>
      </c>
      <c r="Q1133" s="170" t="s">
        <v>107</v>
      </c>
      <c r="R1133" s="170" t="s">
        <v>107</v>
      </c>
      <c r="S1133" s="43" t="str">
        <f ca="1">IF(P1133="NA", "NA", IF(OR(O1133="NA", P1133=""), P1133, O1133/P1133))</f>
        <v>NA</v>
      </c>
      <c r="T1133" s="27">
        <f ca="1">O1133*N1133</f>
        <v>1668</v>
      </c>
      <c r="U1133" s="171" t="s">
        <v>4581</v>
      </c>
      <c r="V1133" s="171">
        <v>15800</v>
      </c>
      <c r="W1133" s="171" t="s">
        <v>3470</v>
      </c>
      <c r="X1133" s="2" t="str" cm="1">
        <f t="array" aca="1" ref="X1133" ca="1">IF(B1133="","",IF(MAX(IF(B:B=B1133,C:C))=C1133,"Y","N"))</f>
        <v>N</v>
      </c>
      <c r="Y1133" s="26"/>
      <c r="Z1133" s="172"/>
    </row>
    <row r="1134" spans="1:26" x14ac:dyDescent="0.25">
      <c r="A1134" s="115">
        <f ca="1">INDEX('1.MetaData'!A:A, MATCH($E1134, '1.MetaData'!$B:$B, 0))</f>
        <v>869</v>
      </c>
      <c r="B1134" s="245" t="s">
        <v>4588</v>
      </c>
      <c r="C1134" s="14">
        <v>2</v>
      </c>
      <c r="D1134" s="14" t="s">
        <v>70</v>
      </c>
      <c r="E1134" s="1" t="str">
        <f ca="1">VLOOKUP(B1134,'2.Tissue'!$B:$D,2,FALSE)</f>
        <v>OG869</v>
      </c>
      <c r="F1134" s="80" t="str">
        <f ca="1">IF(C1134&gt;1,_xlfn.CONCAT(B1134,"_D",C1134),_xlfn.CONCAT(B1134,"_D"))</f>
        <v>OG869M_D2</v>
      </c>
      <c r="G1134" s="58" t="str">
        <f ca="1">VLOOKUP($E1134,'1.MetaData'!$B:$H,3,FALSE)</f>
        <v>Pseudoliparis sp.</v>
      </c>
      <c r="H1134" s="58" t="str">
        <f ca="1">VLOOKUP($E1134,'1.MetaData'!$B:$H,4,FALSE)</f>
        <v>Snailfish</v>
      </c>
      <c r="I1134" s="194">
        <f ca="1">VLOOKUP(DNAEXT[[#This Row],[Sample ID]],'2.Tissue'!B:N,13,FALSE)</f>
        <v>0</v>
      </c>
      <c r="J1134" s="45" t="s">
        <v>3366</v>
      </c>
      <c r="K1134" s="173">
        <v>45593</v>
      </c>
      <c r="L1134" s="168" t="s">
        <v>3526</v>
      </c>
      <c r="M1134" s="26" t="s">
        <v>3404</v>
      </c>
      <c r="N1134" s="169">
        <v>120</v>
      </c>
      <c r="O1134" s="170">
        <v>3.18</v>
      </c>
      <c r="P1134" s="170">
        <v>2.5</v>
      </c>
      <c r="Q1134" s="170">
        <v>1.5</v>
      </c>
      <c r="R1134" s="170">
        <v>0.5</v>
      </c>
      <c r="S1134" s="43">
        <f ca="1">IF(P1134="NA", "NA", IF(OR(O1134="NA", P1134=""), P1134, O1134/P1134))</f>
        <v>1.272</v>
      </c>
      <c r="T1134" s="27">
        <f ca="1">O1134*N1134</f>
        <v>381.6</v>
      </c>
      <c r="U1134" s="171" t="s">
        <v>3527</v>
      </c>
      <c r="V1134" s="171" t="s">
        <v>4589</v>
      </c>
      <c r="W1134" s="171" t="s">
        <v>3369</v>
      </c>
      <c r="X1134" s="2" t="str" cm="1">
        <f t="array" aca="1" ref="X1134" ca="1">IF(B1134="","",IF(MAX(IF(B:B=B1134,C:C))=C1134,"Y","N"))</f>
        <v>Y</v>
      </c>
      <c r="Y1134" s="26"/>
      <c r="Z1134" s="172"/>
    </row>
    <row r="1135" spans="1:26" x14ac:dyDescent="0.25">
      <c r="A1135" s="115">
        <f ca="1">INDEX('1.MetaData'!A:A, MATCH($E1135, '1.MetaData'!$B:$B, 0))</f>
        <v>910</v>
      </c>
      <c r="B1135" s="245" t="s">
        <v>4590</v>
      </c>
      <c r="C1135" s="14">
        <v>1</v>
      </c>
      <c r="D1135" s="14" t="s">
        <v>70</v>
      </c>
      <c r="E1135" s="1" t="str">
        <f ca="1">VLOOKUP(B1135,'2.Tissue'!$B:$D,2,FALSE)</f>
        <v>OG910</v>
      </c>
      <c r="F1135" s="80" t="str">
        <f ca="1">IF(C1135&gt;1,_xlfn.CONCAT(B1135,"_D",C1135),_xlfn.CONCAT(B1135,"_D"))</f>
        <v>OG910H_D</v>
      </c>
      <c r="G1135" s="58" t="str">
        <f ca="1">VLOOKUP($E1135,'1.MetaData'!$B:$H,3,FALSE)</f>
        <v>Choerodon rubescens</v>
      </c>
      <c r="H1135" s="58" t="str">
        <f ca="1">VLOOKUP($E1135,'1.MetaData'!$B:$H,4,FALSE)</f>
        <v>Baldchin groper</v>
      </c>
      <c r="I1135" s="194" t="str">
        <f ca="1">VLOOKUP(DNAEXT[[#This Row],[Sample ID]],'2.Tissue'!B:N,13,FALSE)</f>
        <v>Tissue Box 51</v>
      </c>
      <c r="J1135" s="45" t="s">
        <v>3366</v>
      </c>
      <c r="K1135" s="173">
        <v>45590</v>
      </c>
      <c r="L1135" s="168" t="s">
        <v>3530</v>
      </c>
      <c r="M1135" s="26" t="s">
        <v>3380</v>
      </c>
      <c r="N1135" s="169">
        <v>120</v>
      </c>
      <c r="O1135" s="170">
        <v>32.700000000000003</v>
      </c>
      <c r="P1135" s="170">
        <v>111.4</v>
      </c>
      <c r="Q1135" s="170">
        <v>1.88</v>
      </c>
      <c r="R1135" s="170">
        <v>2.14</v>
      </c>
      <c r="S1135" s="43">
        <f ca="1">IF(P1135="NA", "NA", IF(OR(O1135="NA", P1135=""), P1135, O1135/P1135))</f>
        <v>0.29353680430879714</v>
      </c>
      <c r="T1135" s="27">
        <f ca="1">O1135*N1135</f>
        <v>3924.0000000000005</v>
      </c>
      <c r="U1135" s="171" t="s">
        <v>3527</v>
      </c>
      <c r="V1135" s="171">
        <v>307373</v>
      </c>
      <c r="W1135" s="171" t="s">
        <v>3369</v>
      </c>
      <c r="X1135" s="2" t="str" cm="1">
        <f t="array" aca="1" ref="X1135" ca="1">IF(B1135="","",IF(MAX(IF(B:B=B1135,C:C))=C1135,"Y","N"))</f>
        <v>Y</v>
      </c>
      <c r="Y1135" s="26"/>
      <c r="Z1135" s="172"/>
    </row>
    <row r="1136" spans="1:26" x14ac:dyDescent="0.25">
      <c r="A1136" s="115">
        <f ca="1">INDEX('1.MetaData'!A:A, MATCH($E1136, '1.MetaData'!$B:$B, 0))</f>
        <v>1160</v>
      </c>
      <c r="B1136" s="245" t="s">
        <v>4775</v>
      </c>
      <c r="C1136" s="14">
        <v>3</v>
      </c>
      <c r="D1136" s="14" t="s">
        <v>70</v>
      </c>
      <c r="E1136" s="1" t="str">
        <f ca="1">VLOOKUP(B1136,'2.Tissue'!$B:$D,2,FALSE)</f>
        <v>OG1160</v>
      </c>
      <c r="F1136" s="80" t="str">
        <f ca="1">IF(C1136&gt;1,_xlfn.CONCAT(B1136,"_D",C1136),_xlfn.CONCAT(B1136,"_D"))</f>
        <v>OG1160B_D3</v>
      </c>
      <c r="G1136" s="58" t="str">
        <f ca="1">VLOOKUP($E1136,'1.MetaData'!$B:$H,3,FALSE)</f>
        <v>Neophoca cinerea</v>
      </c>
      <c r="H1136" s="58" t="str">
        <f ca="1">VLOOKUP($E1136,'1.MetaData'!$B:$H,4,FALSE)</f>
        <v>Australian sea lion</v>
      </c>
      <c r="I1136" s="194">
        <f ca="1">VLOOKUP(DNAEXT[[#This Row],[Sample ID]],'2.Tissue'!B:N,13,FALSE)</f>
        <v>0</v>
      </c>
      <c r="J1136" s="45" t="s">
        <v>3431</v>
      </c>
      <c r="K1136" s="173">
        <v>45630</v>
      </c>
      <c r="L1136" s="168" t="s">
        <v>4776</v>
      </c>
      <c r="M1136" s="26" t="s">
        <v>3380</v>
      </c>
      <c r="N1136" s="169">
        <v>120</v>
      </c>
      <c r="O1136" s="170">
        <v>94.4</v>
      </c>
      <c r="P1136" s="170">
        <v>165.5</v>
      </c>
      <c r="Q1136" s="170">
        <v>1.73</v>
      </c>
      <c r="R1136" s="170">
        <v>1.1299999999999999</v>
      </c>
      <c r="S1136" s="43">
        <f ca="1">IF(P1136="NA", "NA", IF(OR(O1136="NA", P1136=""), P1136, O1136/P1136))</f>
        <v>0.57039274924471306</v>
      </c>
      <c r="T1136" s="27">
        <f ca="1">O1136*N1136</f>
        <v>11328</v>
      </c>
      <c r="U1136" s="171" t="s">
        <v>4777</v>
      </c>
      <c r="V1136" s="171"/>
      <c r="X1136" s="2" t="str" cm="1">
        <f t="array" aca="1" ref="X1136" ca="1">IF(B1136="","",IF(MAX(IF(B:B=B1136,C:C))=C1136,"Y","N"))</f>
        <v>N</v>
      </c>
      <c r="Y1136" s="26"/>
      <c r="Z1136" s="172"/>
    </row>
    <row r="1137" spans="1:32" x14ac:dyDescent="0.25">
      <c r="A1137" s="115">
        <f ca="1">INDEX('1.MetaData'!A:A, MATCH($E1137, '1.MetaData'!$B:$B, 0))</f>
        <v>1160</v>
      </c>
      <c r="B1137" s="245" t="s">
        <v>4775</v>
      </c>
      <c r="C1137" s="14">
        <v>1</v>
      </c>
      <c r="D1137" s="14" t="s">
        <v>70</v>
      </c>
      <c r="E1137" s="1" t="str">
        <f ca="1">VLOOKUP(B1137,'2.Tissue'!$B:$D,2,FALSE)</f>
        <v>OG1160</v>
      </c>
      <c r="F1137" s="80" t="str">
        <f ca="1">IF(C1137&gt;1,_xlfn.CONCAT(B1137,"_D",C1137),_xlfn.CONCAT(B1137,"_D"))</f>
        <v>OG1160B_D</v>
      </c>
      <c r="G1137" s="58" t="str">
        <f ca="1">VLOOKUP($E1137,'1.MetaData'!$B:$H,3,FALSE)</f>
        <v>Neophoca cinerea</v>
      </c>
      <c r="H1137" s="58" t="str">
        <f ca="1">VLOOKUP($E1137,'1.MetaData'!$B:$H,4,FALSE)</f>
        <v>Australian sea lion</v>
      </c>
      <c r="I1137" s="194">
        <f ca="1">VLOOKUP(DNAEXT[[#This Row],[Sample ID]],'2.Tissue'!B:N,13,FALSE)</f>
        <v>0</v>
      </c>
      <c r="J1137" s="45" t="s">
        <v>3431</v>
      </c>
      <c r="K1137" s="173">
        <v>45630</v>
      </c>
      <c r="L1137" s="168" t="s">
        <v>4776</v>
      </c>
      <c r="M1137" s="26" t="s">
        <v>3380</v>
      </c>
      <c r="N1137" s="169">
        <v>120</v>
      </c>
      <c r="O1137" s="170">
        <v>61.2</v>
      </c>
      <c r="P1137" s="170">
        <v>98.9</v>
      </c>
      <c r="Q1137" s="170">
        <v>1.74</v>
      </c>
      <c r="R1137" s="170">
        <v>1.1299999999999999</v>
      </c>
      <c r="S1137" s="43">
        <f ca="1">IF(P1137="NA", "NA", IF(OR(O1137="NA", P1137=""), P1137, O1137/P1137))</f>
        <v>0.61880687563195147</v>
      </c>
      <c r="T1137" s="27">
        <f ca="1">O1137*N1137</f>
        <v>7344</v>
      </c>
      <c r="U1137" s="171" t="s">
        <v>4777</v>
      </c>
      <c r="V1137" s="171"/>
      <c r="X1137" s="2" t="str" cm="1">
        <f t="array" aca="1" ref="X1137" ca="1">IF(B1137="","",IF(MAX(IF(B:B=B1137,C:C))=C1137,"Y","N"))</f>
        <v>N</v>
      </c>
      <c r="Y1137" s="26"/>
      <c r="Z1137" s="172"/>
    </row>
    <row r="1138" spans="1:32" x14ac:dyDescent="0.25">
      <c r="A1138" s="115">
        <f ca="1">INDEX('1.MetaData'!A:A, MATCH($E1138, '1.MetaData'!$B:$B, 0))</f>
        <v>1160</v>
      </c>
      <c r="B1138" s="245" t="s">
        <v>4775</v>
      </c>
      <c r="C1138" s="14">
        <v>2</v>
      </c>
      <c r="D1138" s="14" t="s">
        <v>70</v>
      </c>
      <c r="E1138" s="1" t="str">
        <f ca="1">VLOOKUP(B1138,'2.Tissue'!$B:$D,2,FALSE)</f>
        <v>OG1160</v>
      </c>
      <c r="F1138" s="80" t="str">
        <f ca="1">IF(C1138&gt;1,_xlfn.CONCAT(B1138,"_D",C1138),_xlfn.CONCAT(B1138,"_D"))</f>
        <v>OG1160B_D2</v>
      </c>
      <c r="G1138" s="58" t="str">
        <f ca="1">VLOOKUP($E1138,'1.MetaData'!$B:$H,3,FALSE)</f>
        <v>Neophoca cinerea</v>
      </c>
      <c r="H1138" s="58" t="str">
        <f ca="1">VLOOKUP($E1138,'1.MetaData'!$B:$H,4,FALSE)</f>
        <v>Australian sea lion</v>
      </c>
      <c r="I1138" s="194">
        <f ca="1">VLOOKUP(DNAEXT[[#This Row],[Sample ID]],'2.Tissue'!B:N,13,FALSE)</f>
        <v>0</v>
      </c>
      <c r="J1138" s="45" t="s">
        <v>3431</v>
      </c>
      <c r="K1138" s="173">
        <v>45630</v>
      </c>
      <c r="L1138" s="168" t="s">
        <v>4776</v>
      </c>
      <c r="M1138" s="26" t="s">
        <v>3380</v>
      </c>
      <c r="N1138" s="169">
        <v>120</v>
      </c>
      <c r="O1138" s="170">
        <v>60.4</v>
      </c>
      <c r="P1138" s="170">
        <v>98.4</v>
      </c>
      <c r="Q1138" s="170">
        <v>1.69</v>
      </c>
      <c r="R1138" s="170">
        <v>0.72</v>
      </c>
      <c r="S1138" s="43">
        <f ca="1">IF(P1138="NA", "NA", IF(OR(O1138="NA", P1138=""), P1138, O1138/P1138))</f>
        <v>0.61382113821138207</v>
      </c>
      <c r="T1138" s="27">
        <f ca="1">O1138*N1138</f>
        <v>7248</v>
      </c>
      <c r="U1138" s="171" t="s">
        <v>4777</v>
      </c>
      <c r="V1138" s="171"/>
      <c r="X1138" s="2" t="str" cm="1">
        <f t="array" aca="1" ref="X1138" ca="1">IF(B1138="","",IF(MAX(IF(B:B=B1138,C:C))=C1138,"Y","N"))</f>
        <v>N</v>
      </c>
      <c r="Y1138" s="26"/>
      <c r="Z1138" s="172"/>
    </row>
    <row r="1139" spans="1:32" x14ac:dyDescent="0.25">
      <c r="A1139" s="115">
        <f ca="1">INDEX('1.MetaData'!A:A, MATCH($E1139, '1.MetaData'!$B:$B, 0))</f>
        <v>1160</v>
      </c>
      <c r="B1139" s="245" t="s">
        <v>4775</v>
      </c>
      <c r="C1139" s="14">
        <v>4</v>
      </c>
      <c r="D1139" s="14" t="s">
        <v>70</v>
      </c>
      <c r="E1139" s="1" t="str">
        <f ca="1">VLOOKUP(B1139,'2.Tissue'!$B:$D,2,FALSE)</f>
        <v>OG1160</v>
      </c>
      <c r="F1139" s="80" t="str">
        <f ca="1">IF(C1139&gt;1,_xlfn.CONCAT(B1139,"_D",C1139),_xlfn.CONCAT(B1139,"_D"))</f>
        <v>OG1160B_D4</v>
      </c>
      <c r="G1139" s="58" t="str">
        <f ca="1">VLOOKUP($E1139,'1.MetaData'!$B:$H,3,FALSE)</f>
        <v>Neophoca cinerea</v>
      </c>
      <c r="H1139" s="58" t="str">
        <f ca="1">VLOOKUP($E1139,'1.MetaData'!$B:$H,4,FALSE)</f>
        <v>Australian sea lion</v>
      </c>
      <c r="I1139" s="194">
        <f ca="1">VLOOKUP(DNAEXT[[#This Row],[Sample ID]],'2.Tissue'!B:N,13,FALSE)</f>
        <v>0</v>
      </c>
      <c r="J1139" s="45" t="s">
        <v>3431</v>
      </c>
      <c r="K1139" s="173">
        <v>45631</v>
      </c>
      <c r="L1139" s="168" t="s">
        <v>4779</v>
      </c>
      <c r="M1139" s="26" t="s">
        <v>3380</v>
      </c>
      <c r="N1139" s="169">
        <v>120</v>
      </c>
      <c r="O1139" s="170">
        <v>61</v>
      </c>
      <c r="P1139" s="170" t="s">
        <v>107</v>
      </c>
      <c r="Q1139" s="170" t="s">
        <v>107</v>
      </c>
      <c r="R1139" s="170" t="s">
        <v>107</v>
      </c>
      <c r="S1139" s="43" t="str">
        <f ca="1">IF(P1139="NA", "NA", IF(OR(O1139="NA", P1139=""), P1139, O1139/P1139))</f>
        <v>NA</v>
      </c>
      <c r="T1139" s="27">
        <f ca="1">O1139*N1139</f>
        <v>7320</v>
      </c>
      <c r="U1139" s="171" t="s">
        <v>7930</v>
      </c>
      <c r="V1139" s="171" t="s">
        <v>7933</v>
      </c>
      <c r="W1139" s="171" t="s">
        <v>3470</v>
      </c>
      <c r="X1139" s="2" t="str" cm="1">
        <f t="array" aca="1" ref="X1139" ca="1">IF(B1139="","",IF(MAX(IF(B:B=B1139,C:C))=C1139,"Y","N"))</f>
        <v>N</v>
      </c>
      <c r="Y1139" s="26"/>
      <c r="Z1139" s="172"/>
    </row>
    <row r="1140" spans="1:32" x14ac:dyDescent="0.25">
      <c r="A1140" s="115">
        <f ca="1">INDEX('1.MetaData'!A:A, MATCH($E1140, '1.MetaData'!$B:$B, 0))</f>
        <v>1160</v>
      </c>
      <c r="B1140" s="245" t="s">
        <v>4775</v>
      </c>
      <c r="C1140" s="14">
        <v>5</v>
      </c>
      <c r="D1140" s="14" t="s">
        <v>70</v>
      </c>
      <c r="E1140" s="1" t="str">
        <f ca="1">VLOOKUP(B1140,'2.Tissue'!$B:$D,2,FALSE)</f>
        <v>OG1160</v>
      </c>
      <c r="F1140" s="80" t="str">
        <f ca="1">IF(C1140&gt;1,_xlfn.CONCAT(B1140,"_D",C1140),_xlfn.CONCAT(B1140,"_D"))</f>
        <v>OG1160B_D5</v>
      </c>
      <c r="G1140" s="58" t="str">
        <f ca="1">VLOOKUP($E1140,'1.MetaData'!$B:$H,3,FALSE)</f>
        <v>Neophoca cinerea</v>
      </c>
      <c r="H1140" s="58" t="str">
        <f ca="1">VLOOKUP($E1140,'1.MetaData'!$B:$H,4,FALSE)</f>
        <v>Australian sea lion</v>
      </c>
      <c r="I1140" s="194">
        <f ca="1">VLOOKUP(DNAEXT[[#This Row],[Sample ID]],'2.Tissue'!B:N,13,FALSE)</f>
        <v>0</v>
      </c>
      <c r="J1140" s="45" t="s">
        <v>3431</v>
      </c>
      <c r="K1140" s="173">
        <v>45631</v>
      </c>
      <c r="L1140" s="168" t="s">
        <v>4779</v>
      </c>
      <c r="M1140" s="26" t="s">
        <v>3380</v>
      </c>
      <c r="N1140" s="169">
        <v>120</v>
      </c>
      <c r="O1140" s="170">
        <v>59.5</v>
      </c>
      <c r="P1140" s="170" t="s">
        <v>107</v>
      </c>
      <c r="Q1140" s="170" t="s">
        <v>107</v>
      </c>
      <c r="R1140" s="170" t="s">
        <v>107</v>
      </c>
      <c r="S1140" s="43" t="str">
        <f ca="1">IF(P1140="NA", "NA", IF(OR(O1140="NA", P1140=""), P1140, O1140/P1140))</f>
        <v>NA</v>
      </c>
      <c r="T1140" s="27">
        <f ca="1">O1140*N1140</f>
        <v>7140</v>
      </c>
      <c r="U1140" s="171" t="s">
        <v>7930</v>
      </c>
      <c r="V1140" s="171" t="s">
        <v>7932</v>
      </c>
      <c r="W1140" s="171" t="s">
        <v>3470</v>
      </c>
      <c r="X1140" s="2" t="str" cm="1">
        <f t="array" aca="1" ref="X1140" ca="1">IF(B1140="","",IF(MAX(IF(B:B=B1140,C:C))=C1140,"Y","N"))</f>
        <v>N</v>
      </c>
      <c r="Y1140" s="26"/>
      <c r="Z1140" s="172"/>
    </row>
    <row r="1141" spans="1:32" x14ac:dyDescent="0.25">
      <c r="A1141" s="115">
        <f ca="1">INDEX('1.MetaData'!A:A, MATCH($E1141, '1.MetaData'!$B:$B, 0))</f>
        <v>1160</v>
      </c>
      <c r="B1141" s="245" t="s">
        <v>4775</v>
      </c>
      <c r="C1141" s="14">
        <v>6</v>
      </c>
      <c r="D1141" s="14" t="s">
        <v>70</v>
      </c>
      <c r="E1141" s="1" t="str">
        <f ca="1">VLOOKUP(B1141,'2.Tissue'!$B:$D,2,FALSE)</f>
        <v>OG1160</v>
      </c>
      <c r="F1141" s="80" t="str">
        <f ca="1">IF(C1141&gt;1,_xlfn.CONCAT(B1141,"_D",C1141),_xlfn.CONCAT(B1141,"_D"))</f>
        <v>OG1160B_D6</v>
      </c>
      <c r="G1141" s="58" t="str">
        <f ca="1">VLOOKUP($E1141,'1.MetaData'!$B:$H,3,FALSE)</f>
        <v>Neophoca cinerea</v>
      </c>
      <c r="H1141" s="58" t="str">
        <f ca="1">VLOOKUP($E1141,'1.MetaData'!$B:$H,4,FALSE)</f>
        <v>Australian sea lion</v>
      </c>
      <c r="I1141" s="194">
        <f ca="1">VLOOKUP(DNAEXT[[#This Row],[Sample ID]],'2.Tissue'!B:N,13,FALSE)</f>
        <v>0</v>
      </c>
      <c r="J1141" s="45" t="s">
        <v>3431</v>
      </c>
      <c r="K1141" s="173">
        <v>45631</v>
      </c>
      <c r="L1141" s="168" t="s">
        <v>4779</v>
      </c>
      <c r="M1141" s="26" t="s">
        <v>3380</v>
      </c>
      <c r="N1141" s="169">
        <v>120</v>
      </c>
      <c r="O1141" s="170">
        <v>60.8</v>
      </c>
      <c r="P1141" s="170" t="s">
        <v>107</v>
      </c>
      <c r="Q1141" s="170" t="s">
        <v>107</v>
      </c>
      <c r="R1141" s="170" t="s">
        <v>107</v>
      </c>
      <c r="S1141" s="43" t="str">
        <f ca="1">IF(P1141="NA", "NA", IF(OR(O1141="NA", P1141=""), P1141, O1141/P1141))</f>
        <v>NA</v>
      </c>
      <c r="T1141" s="27">
        <f ca="1">O1141*N1141</f>
        <v>7296</v>
      </c>
      <c r="U1141" s="171" t="s">
        <v>7930</v>
      </c>
      <c r="V1141" s="171" t="s">
        <v>7931</v>
      </c>
      <c r="W1141" s="171" t="s">
        <v>3470</v>
      </c>
      <c r="X1141" s="2" t="str" cm="1">
        <f t="array" aca="1" ref="X1141" ca="1">IF(B1141="","",IF(MAX(IF(B:B=B1141,C:C))=C1141,"Y","N"))</f>
        <v>Y</v>
      </c>
      <c r="Y1141" s="26"/>
      <c r="Z1141" s="172"/>
    </row>
    <row r="1142" spans="1:32" x14ac:dyDescent="0.25">
      <c r="A1142" s="115">
        <f ca="1">INDEX('1.MetaData'!A:A, MATCH($E1142, '1.MetaData'!$B:$B, 0))</f>
        <v>1161</v>
      </c>
      <c r="B1142" s="245" t="s">
        <v>4780</v>
      </c>
      <c r="C1142" s="14">
        <v>2</v>
      </c>
      <c r="D1142" s="14" t="s">
        <v>70</v>
      </c>
      <c r="E1142" s="1" t="str">
        <f ca="1">VLOOKUP(B1142,'2.Tissue'!$B:$D,2,FALSE)</f>
        <v>OG1161</v>
      </c>
      <c r="F1142" s="80" t="str">
        <f ca="1">IF(C1142&gt;1,_xlfn.CONCAT(B1142,"_D",C1142),_xlfn.CONCAT(B1142,"_D"))</f>
        <v>OG1161B_D2</v>
      </c>
      <c r="G1142" s="58" t="str">
        <f ca="1">VLOOKUP($E1142,'1.MetaData'!$B:$H,3,FALSE)</f>
        <v>Neophoca cinerea</v>
      </c>
      <c r="H1142" s="58" t="str">
        <f ca="1">VLOOKUP($E1142,'1.MetaData'!$B:$H,4,FALSE)</f>
        <v>Australian sea lion</v>
      </c>
      <c r="I1142" s="194">
        <f ca="1">VLOOKUP(DNAEXT[[#This Row],[Sample ID]],'2.Tissue'!B:N,13,FALSE)</f>
        <v>0</v>
      </c>
      <c r="J1142" s="45" t="s">
        <v>3431</v>
      </c>
      <c r="K1142" s="173">
        <v>45630</v>
      </c>
      <c r="L1142" s="168" t="s">
        <v>4776</v>
      </c>
      <c r="M1142" s="26" t="s">
        <v>3380</v>
      </c>
      <c r="N1142" s="169">
        <v>120</v>
      </c>
      <c r="O1142" s="170">
        <v>85.5</v>
      </c>
      <c r="P1142" s="170">
        <v>151</v>
      </c>
      <c r="Q1142" s="170">
        <v>1.69</v>
      </c>
      <c r="R1142" s="170">
        <v>1.01</v>
      </c>
      <c r="S1142" s="43">
        <f ca="1">IF(P1142="NA", "NA", IF(OR(O1142="NA", P1142=""), P1142, O1142/P1142))</f>
        <v>0.56622516556291391</v>
      </c>
      <c r="T1142" s="27">
        <f ca="1">O1142*N1142</f>
        <v>10260</v>
      </c>
      <c r="U1142" s="171" t="s">
        <v>4777</v>
      </c>
      <c r="V1142" s="171"/>
      <c r="X1142" s="2" t="str" cm="1">
        <f t="array" aca="1" ref="X1142" ca="1">IF(B1142="","",IF(MAX(IF(B:B=B1142,C:C))=C1142,"Y","N"))</f>
        <v>N</v>
      </c>
      <c r="Y1142" s="26"/>
      <c r="Z1142" s="172"/>
    </row>
    <row r="1143" spans="1:32" hidden="1" x14ac:dyDescent="0.25">
      <c r="A1143" s="115">
        <f ca="1">INDEX('1.MetaData'!A:A, MATCH($E1143, '1.MetaData'!$B:$B, 0))</f>
        <v>81</v>
      </c>
      <c r="B1143" s="245" t="s">
        <v>4754</v>
      </c>
      <c r="C1143" s="14">
        <v>1</v>
      </c>
      <c r="D1143" s="14" t="s">
        <v>4746</v>
      </c>
      <c r="E1143" s="1" t="str">
        <f ca="1">VLOOKUP(B1143,'2.Tissue'!$B:$D,2,FALSE)</f>
        <v>OG81</v>
      </c>
      <c r="F1143" s="80" t="str">
        <f ca="1">IF(C1143&gt;1,_xlfn.CONCAT(B1143,"_D",C1143),_xlfn.CONCAT(B1143,"_D"))</f>
        <v>OG81W_D</v>
      </c>
      <c r="G1143" s="58" t="str">
        <f ca="1">VLOOKUP($E1143,'1.MetaData'!$B:$H,3,FALSE)</f>
        <v>Cochleoceps bicolor</v>
      </c>
      <c r="H1143" s="58">
        <f ca="1">VLOOKUP($E1143,'1.MetaData'!$B:$H,4,FALSE)</f>
        <v>0</v>
      </c>
      <c r="I1143" s="194" t="str">
        <f ca="1">VLOOKUP(DNAEXT[[#This Row],[Sample ID]],'2.Tissue'!B:N,13,FALSE)</f>
        <v>Tissue Box 5</v>
      </c>
      <c r="J1143" s="45"/>
      <c r="K1143" s="343"/>
      <c r="L1143" s="344"/>
      <c r="M1143" s="26"/>
      <c r="N1143" s="169"/>
      <c r="O1143" s="170"/>
      <c r="P1143" s="170"/>
      <c r="Q1143" s="170"/>
      <c r="R1143" s="170"/>
      <c r="S1143" s="43">
        <f ca="1">IF(P1143="NA", "NA", IF(OR(O1143="NA", P1143=""), P1143, O1143/P1143))</f>
        <v>0</v>
      </c>
      <c r="T1143" s="27">
        <f ca="1">O1143*N1143</f>
        <v>0</v>
      </c>
      <c r="U1143" s="171"/>
      <c r="V1143" s="171"/>
      <c r="X1143" s="2" t="str" cm="1">
        <f t="array" aca="1" ref="X1143" ca="1">IF(B1143="","",IF(MAX(IF(B:B=B1143,C:C))=C1143,"Y","N"))</f>
        <v>Y</v>
      </c>
      <c r="Y1143" s="26"/>
      <c r="Z1143" s="172"/>
    </row>
    <row r="1144" spans="1:32" x14ac:dyDescent="0.25">
      <c r="A1144" s="115">
        <f ca="1">INDEX('1.MetaData'!A:A, MATCH($E1144, '1.MetaData'!$B:$B, 0))</f>
        <v>1161</v>
      </c>
      <c r="B1144" s="245" t="s">
        <v>4780</v>
      </c>
      <c r="C1144" s="14">
        <v>3</v>
      </c>
      <c r="D1144" s="14" t="s">
        <v>70</v>
      </c>
      <c r="E1144" s="1" t="str">
        <f ca="1">VLOOKUP(B1144,'2.Tissue'!$B:$D,2,FALSE)</f>
        <v>OG1161</v>
      </c>
      <c r="F1144" s="80" t="str">
        <f ca="1">IF(C1144&gt;1,_xlfn.CONCAT(B1144,"_D",C1144),_xlfn.CONCAT(B1144,"_D"))</f>
        <v>OG1161B_D3</v>
      </c>
      <c r="G1144" s="58" t="str">
        <f ca="1">VLOOKUP($E1144,'1.MetaData'!$B:$H,3,FALSE)</f>
        <v>Neophoca cinerea</v>
      </c>
      <c r="H1144" s="58" t="str">
        <f ca="1">VLOOKUP($E1144,'1.MetaData'!$B:$H,4,FALSE)</f>
        <v>Australian sea lion</v>
      </c>
      <c r="I1144" s="194">
        <f ca="1">VLOOKUP(DNAEXT[[#This Row],[Sample ID]],'2.Tissue'!B:N,13,FALSE)</f>
        <v>0</v>
      </c>
      <c r="J1144" s="45" t="s">
        <v>3431</v>
      </c>
      <c r="K1144" s="173">
        <v>45630</v>
      </c>
      <c r="L1144" s="168" t="s">
        <v>4776</v>
      </c>
      <c r="M1144" s="26" t="s">
        <v>3380</v>
      </c>
      <c r="N1144" s="169">
        <v>120</v>
      </c>
      <c r="O1144" s="170">
        <v>77</v>
      </c>
      <c r="P1144" s="170">
        <v>148.9</v>
      </c>
      <c r="Q1144" s="170">
        <v>1.71</v>
      </c>
      <c r="R1144" s="170">
        <v>1.06</v>
      </c>
      <c r="S1144" s="43">
        <f ca="1">IF(P1144="NA", "NA", IF(OR(O1144="NA", P1144=""), P1144, O1144/P1144))</f>
        <v>0.51712558764271321</v>
      </c>
      <c r="T1144" s="27">
        <f ca="1">O1144*N1144</f>
        <v>9240</v>
      </c>
      <c r="U1144" s="171" t="s">
        <v>4777</v>
      </c>
      <c r="V1144" s="171"/>
      <c r="X1144" s="2" t="str" cm="1">
        <f t="array" aca="1" ref="X1144" ca="1">IF(B1144="","",IF(MAX(IF(B:B=B1144,C:C))=C1144,"Y","N"))</f>
        <v>N</v>
      </c>
      <c r="Y1144" s="26"/>
      <c r="Z1144" s="172"/>
    </row>
    <row r="1145" spans="1:32" x14ac:dyDescent="0.25">
      <c r="A1145" s="115">
        <f ca="1">INDEX('1.MetaData'!A:A, MATCH($E1145, '1.MetaData'!$B:$B, 0))</f>
        <v>1161</v>
      </c>
      <c r="B1145" s="245" t="s">
        <v>4780</v>
      </c>
      <c r="C1145" s="14">
        <v>1</v>
      </c>
      <c r="D1145" s="14" t="s">
        <v>70</v>
      </c>
      <c r="E1145" s="1" t="str">
        <f ca="1">VLOOKUP(B1145,'2.Tissue'!$B:$D,2,FALSE)</f>
        <v>OG1161</v>
      </c>
      <c r="F1145" s="80" t="str">
        <f ca="1">IF(C1145&gt;1,_xlfn.CONCAT(B1145,"_D",C1145),_xlfn.CONCAT(B1145,"_D"))</f>
        <v>OG1161B_D</v>
      </c>
      <c r="G1145" s="58" t="str">
        <f ca="1">VLOOKUP($E1145,'1.MetaData'!$B:$H,3,FALSE)</f>
        <v>Neophoca cinerea</v>
      </c>
      <c r="H1145" s="58" t="str">
        <f ca="1">VLOOKUP($E1145,'1.MetaData'!$B:$H,4,FALSE)</f>
        <v>Australian sea lion</v>
      </c>
      <c r="I1145" s="194">
        <f ca="1">VLOOKUP(DNAEXT[[#This Row],[Sample ID]],'2.Tissue'!B:N,13,FALSE)</f>
        <v>0</v>
      </c>
      <c r="J1145" s="45" t="s">
        <v>3431</v>
      </c>
      <c r="K1145" s="173">
        <v>45630</v>
      </c>
      <c r="L1145" s="168" t="s">
        <v>4776</v>
      </c>
      <c r="M1145" s="26" t="s">
        <v>3380</v>
      </c>
      <c r="N1145" s="169">
        <v>120</v>
      </c>
      <c r="O1145" s="170">
        <v>18.3</v>
      </c>
      <c r="P1145" s="170">
        <v>46</v>
      </c>
      <c r="Q1145" s="170">
        <v>1.57</v>
      </c>
      <c r="R1145" s="170">
        <v>0.54</v>
      </c>
      <c r="S1145" s="43">
        <f ca="1">IF(P1145="NA", "NA", IF(OR(O1145="NA", P1145=""), P1145, O1145/P1145))</f>
        <v>0.39782608695652177</v>
      </c>
      <c r="T1145" s="27">
        <f ca="1">O1145*N1145</f>
        <v>2196</v>
      </c>
      <c r="U1145" s="171" t="s">
        <v>4777</v>
      </c>
      <c r="V1145" s="171"/>
      <c r="X1145" s="2" t="str" cm="1">
        <f t="array" aca="1" ref="X1145" ca="1">IF(B1145="","",IF(MAX(IF(B:B=B1145,C:C))=C1145,"Y","N"))</f>
        <v>N</v>
      </c>
      <c r="Y1145" s="26"/>
      <c r="Z1145" s="172"/>
    </row>
    <row r="1146" spans="1:32" x14ac:dyDescent="0.25">
      <c r="A1146" s="115">
        <f ca="1">INDEX('1.MetaData'!A:A, MATCH($E1146, '1.MetaData'!$B:$B, 0))</f>
        <v>1161</v>
      </c>
      <c r="B1146" s="245" t="s">
        <v>4780</v>
      </c>
      <c r="C1146" s="14">
        <v>4</v>
      </c>
      <c r="D1146" s="14" t="s">
        <v>70</v>
      </c>
      <c r="E1146" s="1" t="str">
        <f ca="1">VLOOKUP(B1146,'2.Tissue'!$B:$D,2,FALSE)</f>
        <v>OG1161</v>
      </c>
      <c r="F1146" s="80" t="str">
        <f ca="1">IF(C1146&gt;1,_xlfn.CONCAT(B1146,"_D",C1146),_xlfn.CONCAT(B1146,"_D"))</f>
        <v>OG1161B_D4</v>
      </c>
      <c r="G1146" s="58" t="str">
        <f ca="1">VLOOKUP($E1146,'1.MetaData'!$B:$H,3,FALSE)</f>
        <v>Neophoca cinerea</v>
      </c>
      <c r="H1146" s="58" t="str">
        <f ca="1">VLOOKUP($E1146,'1.MetaData'!$B:$H,4,FALSE)</f>
        <v>Australian sea lion</v>
      </c>
      <c r="I1146" s="194">
        <f ca="1">VLOOKUP(DNAEXT[[#This Row],[Sample ID]],'2.Tissue'!B:N,13,FALSE)</f>
        <v>0</v>
      </c>
      <c r="J1146" s="45" t="s">
        <v>3431</v>
      </c>
      <c r="K1146" s="173">
        <v>45631</v>
      </c>
      <c r="L1146" s="168" t="s">
        <v>4779</v>
      </c>
      <c r="M1146" s="26" t="s">
        <v>3380</v>
      </c>
      <c r="N1146" s="169">
        <v>120</v>
      </c>
      <c r="O1146" s="170">
        <v>86.2</v>
      </c>
      <c r="P1146" s="170" t="s">
        <v>107</v>
      </c>
      <c r="Q1146" s="170" t="s">
        <v>107</v>
      </c>
      <c r="R1146" s="170" t="s">
        <v>107</v>
      </c>
      <c r="S1146" s="43" t="str">
        <f ca="1">IF(P1146="NA", "NA", IF(OR(O1146="NA", P1146=""), P1146, O1146/P1146))</f>
        <v>NA</v>
      </c>
      <c r="T1146" s="27">
        <f ca="1">O1146*N1146</f>
        <v>10344</v>
      </c>
      <c r="U1146" s="171" t="s">
        <v>7930</v>
      </c>
      <c r="V1146" s="171" t="s">
        <v>7934</v>
      </c>
      <c r="W1146" s="171" t="s">
        <v>3470</v>
      </c>
      <c r="X1146" s="2" t="str" cm="1">
        <f t="array" aca="1" ref="X1146" ca="1">IF(B1146="","",IF(MAX(IF(B:B=B1146,C:C))=C1146,"Y","N"))</f>
        <v>N</v>
      </c>
      <c r="Y1146" s="26"/>
      <c r="Z1146" s="172"/>
    </row>
    <row r="1147" spans="1:32" x14ac:dyDescent="0.25">
      <c r="A1147" s="115">
        <f ca="1">INDEX('1.MetaData'!A:A, MATCH($E1147, '1.MetaData'!$B:$B, 0))</f>
        <v>1161</v>
      </c>
      <c r="B1147" s="245" t="s">
        <v>4780</v>
      </c>
      <c r="C1147" s="14">
        <v>5</v>
      </c>
      <c r="D1147" s="14" t="s">
        <v>70</v>
      </c>
      <c r="E1147" s="1" t="str">
        <f ca="1">VLOOKUP(B1147,'2.Tissue'!$B:$D,2,FALSE)</f>
        <v>OG1161</v>
      </c>
      <c r="F1147" s="80" t="str">
        <f ca="1">IF(C1147&gt;1,_xlfn.CONCAT(B1147,"_D",C1147),_xlfn.CONCAT(B1147,"_D"))</f>
        <v>OG1161B_D5</v>
      </c>
      <c r="G1147" s="58" t="str">
        <f ca="1">VLOOKUP($E1147,'1.MetaData'!$B:$H,3,FALSE)</f>
        <v>Neophoca cinerea</v>
      </c>
      <c r="H1147" s="58" t="str">
        <f ca="1">VLOOKUP($E1147,'1.MetaData'!$B:$H,4,FALSE)</f>
        <v>Australian sea lion</v>
      </c>
      <c r="I1147" s="194">
        <f ca="1">VLOOKUP(DNAEXT[[#This Row],[Sample ID]],'2.Tissue'!B:N,13,FALSE)</f>
        <v>0</v>
      </c>
      <c r="J1147" s="45" t="s">
        <v>3431</v>
      </c>
      <c r="K1147" s="173">
        <v>45631</v>
      </c>
      <c r="L1147" s="168" t="s">
        <v>4779</v>
      </c>
      <c r="M1147" s="26" t="s">
        <v>3380</v>
      </c>
      <c r="N1147" s="169">
        <v>120</v>
      </c>
      <c r="O1147" s="170">
        <v>72.599999999999994</v>
      </c>
      <c r="P1147" s="170" t="s">
        <v>107</v>
      </c>
      <c r="Q1147" s="170" t="s">
        <v>107</v>
      </c>
      <c r="R1147" s="170" t="s">
        <v>107</v>
      </c>
      <c r="S1147" s="43" t="str">
        <f ca="1">IF(P1147="NA", "NA", IF(OR(O1147="NA", P1147=""), P1147, O1147/P1147))</f>
        <v>NA</v>
      </c>
      <c r="T1147" s="27">
        <f ca="1">O1147*N1147</f>
        <v>8712</v>
      </c>
      <c r="U1147" s="171" t="s">
        <v>7930</v>
      </c>
      <c r="V1147" s="171" t="s">
        <v>7935</v>
      </c>
      <c r="W1147" s="171" t="s">
        <v>3470</v>
      </c>
      <c r="X1147" s="2" t="str" cm="1">
        <f t="array" aca="1" ref="X1147" ca="1">IF(B1147="","",IF(MAX(IF(B:B=B1147,C:C))=C1147,"Y","N"))</f>
        <v>N</v>
      </c>
      <c r="Y1147" s="26"/>
      <c r="Z1147" s="172"/>
    </row>
    <row r="1148" spans="1:32" x14ac:dyDescent="0.25">
      <c r="A1148" s="115">
        <f ca="1">INDEX('1.MetaData'!A:A, MATCH($E1148, '1.MetaData'!$B:$B, 0))</f>
        <v>1161</v>
      </c>
      <c r="B1148" s="245" t="s">
        <v>4780</v>
      </c>
      <c r="C1148" s="14">
        <v>6</v>
      </c>
      <c r="D1148" s="14" t="s">
        <v>70</v>
      </c>
      <c r="E1148" s="1" t="str">
        <f ca="1">VLOOKUP(B1148,'2.Tissue'!$B:$D,2,FALSE)</f>
        <v>OG1161</v>
      </c>
      <c r="F1148" s="80" t="str">
        <f ca="1">IF(C1148&gt;1,_xlfn.CONCAT(B1148,"_D",C1148),_xlfn.CONCAT(B1148,"_D"))</f>
        <v>OG1161B_D6</v>
      </c>
      <c r="G1148" s="58" t="str">
        <f ca="1">VLOOKUP($E1148,'1.MetaData'!$B:$H,3,FALSE)</f>
        <v>Neophoca cinerea</v>
      </c>
      <c r="H1148" s="58" t="str">
        <f ca="1">VLOOKUP($E1148,'1.MetaData'!$B:$H,4,FALSE)</f>
        <v>Australian sea lion</v>
      </c>
      <c r="I1148" s="194">
        <f ca="1">VLOOKUP(DNAEXT[[#This Row],[Sample ID]],'2.Tissue'!B:N,13,FALSE)</f>
        <v>0</v>
      </c>
      <c r="J1148" s="45" t="s">
        <v>3431</v>
      </c>
      <c r="K1148" s="173">
        <v>45631</v>
      </c>
      <c r="L1148" s="168" t="s">
        <v>4779</v>
      </c>
      <c r="M1148" s="26" t="s">
        <v>3380</v>
      </c>
      <c r="N1148" s="169">
        <v>120</v>
      </c>
      <c r="O1148" s="170">
        <v>65.3</v>
      </c>
      <c r="P1148" s="170" t="s">
        <v>107</v>
      </c>
      <c r="Q1148" s="170" t="s">
        <v>107</v>
      </c>
      <c r="R1148" s="170" t="s">
        <v>107</v>
      </c>
      <c r="S1148" s="43" t="str">
        <f ca="1">IF(P1148="NA", "NA", IF(OR(O1148="NA", P1148=""), P1148, O1148/P1148))</f>
        <v>NA</v>
      </c>
      <c r="T1148" s="27">
        <f ca="1">O1148*N1148</f>
        <v>7836</v>
      </c>
      <c r="U1148" s="171" t="s">
        <v>7930</v>
      </c>
      <c r="V1148" s="171" t="s">
        <v>7936</v>
      </c>
      <c r="W1148" s="171" t="s">
        <v>3470</v>
      </c>
      <c r="X1148" s="2" t="str" cm="1">
        <f t="array" aca="1" ref="X1148" ca="1">IF(B1148="","",IF(MAX(IF(B:B=B1148,C:C))=C1148,"Y","N"))</f>
        <v>Y</v>
      </c>
      <c r="Y1148" s="26"/>
      <c r="Z1148" s="172"/>
    </row>
    <row r="1149" spans="1:32" hidden="1" x14ac:dyDescent="0.25">
      <c r="A1149" s="335">
        <f ca="1">INDEX('1.MetaData'!A:A, MATCH($E1149, '1.MetaData'!$B:$B, 0))</f>
        <v>710</v>
      </c>
      <c r="B1149" s="336" t="s">
        <v>7916</v>
      </c>
      <c r="C1149" s="337">
        <v>1</v>
      </c>
      <c r="D1149" s="337" t="s">
        <v>4746</v>
      </c>
      <c r="E1149" s="338" t="str">
        <f ca="1">VLOOKUP(B1149,'2.Tissue'!$B:$D,2,FALSE)</f>
        <v>OG710</v>
      </c>
      <c r="F1149" s="339" t="str">
        <f t="shared" ref="F1096:F1161" ca="1" si="0">IF(C1149&gt;1,_xlfn.CONCAT(B1149,"_D",C1149),_xlfn.CONCAT(B1149,"_D"))</f>
        <v>OG710O_D</v>
      </c>
      <c r="G1149" s="340" t="str">
        <f ca="1">VLOOKUP($E1149,'1.MetaData'!$B:$H,3,FALSE)</f>
        <v>Ophiocara porocephala</v>
      </c>
      <c r="H1149" s="340" t="str">
        <f ca="1">VLOOKUP($E1149,'1.MetaData'!$B:$H,4,FALSE)</f>
        <v>Spangled gudgeon</v>
      </c>
      <c r="I1149" s="341" t="str">
        <f ca="1">VLOOKUP(DNAEXT[[#This Row],[Sample ID]],'2.Tissue'!B:N,13,FALSE)</f>
        <v>Tissue Box 16</v>
      </c>
      <c r="J1149" s="342"/>
      <c r="K1149" s="343"/>
      <c r="L1149" s="344"/>
      <c r="M1149" s="333"/>
      <c r="N1149" s="345"/>
      <c r="O1149" s="346"/>
      <c r="P1149" s="346"/>
      <c r="Q1149" s="346"/>
      <c r="R1149" s="346"/>
      <c r="S1149" s="347">
        <f t="shared" ref="S1090:S1153" ca="1" si="1">IF(P1149="NA", "NA", IF(OR(O1149="NA", P1149=""), P1149, O1149/P1149))</f>
        <v>0</v>
      </c>
      <c r="T1149" s="348">
        <f t="shared" ref="T1090:T1153" ca="1" si="2">O1149*N1149</f>
        <v>0</v>
      </c>
      <c r="U1149" s="349"/>
      <c r="V1149" s="349"/>
      <c r="W1149" s="349"/>
      <c r="X1149" s="350" t="str" cm="1">
        <f t="array" aca="1" ref="X1149" ca="1">IF(B1149="","",IF(MAX(IF(B:B=B1149,C:C))=C1149,"Y","N"))</f>
        <v>Y</v>
      </c>
      <c r="Y1149" s="333"/>
      <c r="Z1149" s="351"/>
      <c r="AA1149" s="333"/>
      <c r="AB1149" s="334"/>
      <c r="AC1149" s="334"/>
      <c r="AD1149" s="334"/>
      <c r="AE1149" s="334"/>
      <c r="AF1149" s="352"/>
    </row>
    <row r="1150" spans="1:32" hidden="1" x14ac:dyDescent="0.25">
      <c r="A1150" s="335">
        <f ca="1">INDEX('1.MetaData'!A:A, MATCH($E1150, '1.MetaData'!$B:$B, 0))</f>
        <v>716</v>
      </c>
      <c r="B1150" s="336" t="s">
        <v>7917</v>
      </c>
      <c r="C1150" s="337">
        <v>1</v>
      </c>
      <c r="D1150" s="337" t="s">
        <v>4746</v>
      </c>
      <c r="E1150" s="338" t="str">
        <f ca="1">VLOOKUP(B1150,'2.Tissue'!$B:$D,2,FALSE)</f>
        <v>OG716</v>
      </c>
      <c r="F1150" s="339" t="str">
        <f t="shared" ca="1" si="0"/>
        <v>OG716O_D</v>
      </c>
      <c r="G1150" s="340" t="str">
        <f ca="1">VLOOKUP($E1150,'1.MetaData'!$B:$H,3,FALSE)</f>
        <v>Acentrogobius viridipunctatus</v>
      </c>
      <c r="H1150" s="340" t="str">
        <f ca="1">VLOOKUP($E1150,'1.MetaData'!$B:$H,4,FALSE)</f>
        <v>Spotted green goby</v>
      </c>
      <c r="I1150" s="341" t="str">
        <f ca="1">VLOOKUP(DNAEXT[[#This Row],[Sample ID]],'2.Tissue'!B:N,13,FALSE)</f>
        <v>Tissue Box 16</v>
      </c>
      <c r="J1150" s="342"/>
      <c r="K1150" s="343"/>
      <c r="L1150" s="344"/>
      <c r="M1150" s="333"/>
      <c r="N1150" s="345"/>
      <c r="O1150" s="346"/>
      <c r="P1150" s="346"/>
      <c r="Q1150" s="346"/>
      <c r="R1150" s="346"/>
      <c r="S1150" s="347">
        <f t="shared" ca="1" si="1"/>
        <v>0</v>
      </c>
      <c r="T1150" s="348">
        <f t="shared" ca="1" si="2"/>
        <v>0</v>
      </c>
      <c r="U1150" s="349"/>
      <c r="V1150" s="349"/>
      <c r="W1150" s="349"/>
      <c r="X1150" s="350" t="str" cm="1">
        <f t="array" aca="1" ref="X1150" ca="1">IF(B1150="","",IF(MAX(IF(B:B=B1150,C:C))=C1150,"Y","N"))</f>
        <v>Y</v>
      </c>
      <c r="Y1150" s="333"/>
      <c r="Z1150" s="351"/>
      <c r="AA1150" s="333"/>
      <c r="AB1150" s="334"/>
      <c r="AC1150" s="334"/>
      <c r="AD1150" s="334"/>
      <c r="AE1150" s="334"/>
      <c r="AF1150" s="352"/>
    </row>
    <row r="1151" spans="1:32" hidden="1" x14ac:dyDescent="0.25">
      <c r="A1151" s="335">
        <f ca="1">INDEX('1.MetaData'!A:A, MATCH($E1151, '1.MetaData'!$B:$B, 0))</f>
        <v>756</v>
      </c>
      <c r="B1151" s="336" t="s">
        <v>7918</v>
      </c>
      <c r="C1151" s="337">
        <v>1</v>
      </c>
      <c r="D1151" s="337" t="s">
        <v>4746</v>
      </c>
      <c r="E1151" s="338" t="str">
        <f ca="1">VLOOKUP(B1151,'2.Tissue'!$B:$D,2,FALSE)</f>
        <v>OG756</v>
      </c>
      <c r="F1151" s="339" t="str">
        <f t="shared" ca="1" si="0"/>
        <v>OG756G_D</v>
      </c>
      <c r="G1151" s="340" t="str">
        <f ca="1">VLOOKUP($E1151,'1.MetaData'!$B:$H,3,FALSE)</f>
        <v>Pseudocheilinus evanidus</v>
      </c>
      <c r="H1151" s="340">
        <f ca="1">VLOOKUP($E1151,'1.MetaData'!$B:$H,4,FALSE)</f>
        <v>0</v>
      </c>
      <c r="I1151" s="341" t="str">
        <f ca="1">VLOOKUP(DNAEXT[[#This Row],[Sample ID]],'2.Tissue'!B:N,13,FALSE)</f>
        <v>Tissue Box 26</v>
      </c>
      <c r="J1151" s="342"/>
      <c r="K1151" s="343"/>
      <c r="L1151" s="344"/>
      <c r="M1151" s="333"/>
      <c r="N1151" s="345"/>
      <c r="O1151" s="346"/>
      <c r="P1151" s="346"/>
      <c r="Q1151" s="346"/>
      <c r="R1151" s="346"/>
      <c r="S1151" s="347">
        <f t="shared" ca="1" si="1"/>
        <v>0</v>
      </c>
      <c r="T1151" s="348">
        <f t="shared" ca="1" si="2"/>
        <v>0</v>
      </c>
      <c r="U1151" s="349"/>
      <c r="V1151" s="349"/>
      <c r="W1151" s="349"/>
      <c r="X1151" s="350" t="str" cm="1">
        <f t="array" aca="1" ref="X1151" ca="1">IF(B1151="","",IF(MAX(IF(B:B=B1151,C:C))=C1151,"Y","N"))</f>
        <v>Y</v>
      </c>
      <c r="Y1151" s="333"/>
      <c r="Z1151" s="351"/>
      <c r="AA1151" s="333"/>
      <c r="AB1151" s="334"/>
      <c r="AC1151" s="334"/>
      <c r="AD1151" s="334"/>
      <c r="AE1151" s="334"/>
      <c r="AF1151" s="352"/>
    </row>
    <row r="1152" spans="1:32" hidden="1" x14ac:dyDescent="0.25">
      <c r="A1152" s="335">
        <f ca="1">INDEX('1.MetaData'!A:A, MATCH($E1152, '1.MetaData'!$B:$B, 0))</f>
        <v>769</v>
      </c>
      <c r="B1152" s="336" t="s">
        <v>7919</v>
      </c>
      <c r="C1152" s="337">
        <v>1</v>
      </c>
      <c r="D1152" s="337" t="s">
        <v>4746</v>
      </c>
      <c r="E1152" s="338" t="str">
        <f ca="1">VLOOKUP(B1152,'2.Tissue'!$B:$D,2,FALSE)</f>
        <v>OG769</v>
      </c>
      <c r="F1152" s="339" t="str">
        <f t="shared" ca="1" si="0"/>
        <v>OG769G_D</v>
      </c>
      <c r="G1152" s="340" t="str">
        <f ca="1">VLOOKUP($E1152,'1.MetaData'!$B:$H,3,FALSE)</f>
        <v>Pycnochromis amboinensis</v>
      </c>
      <c r="H1152" s="340">
        <f ca="1">VLOOKUP($E1152,'1.MetaData'!$B:$H,4,FALSE)</f>
        <v>0</v>
      </c>
      <c r="I1152" s="341" t="str">
        <f ca="1">VLOOKUP(DNAEXT[[#This Row],[Sample ID]],'2.Tissue'!B:N,13,FALSE)</f>
        <v>Tissue Box 27</v>
      </c>
      <c r="J1152" s="342"/>
      <c r="K1152" s="343"/>
      <c r="L1152" s="344"/>
      <c r="M1152" s="333"/>
      <c r="N1152" s="345"/>
      <c r="O1152" s="346"/>
      <c r="P1152" s="346"/>
      <c r="Q1152" s="346"/>
      <c r="R1152" s="346"/>
      <c r="S1152" s="347">
        <f t="shared" ca="1" si="1"/>
        <v>0</v>
      </c>
      <c r="T1152" s="348">
        <f t="shared" ca="1" si="2"/>
        <v>0</v>
      </c>
      <c r="U1152" s="349"/>
      <c r="V1152" s="349"/>
      <c r="W1152" s="349"/>
      <c r="X1152" s="350" t="str" cm="1">
        <f t="array" aca="1" ref="X1152" ca="1">IF(B1152="","",IF(MAX(IF(B:B=B1152,C:C))=C1152,"Y","N"))</f>
        <v>Y</v>
      </c>
      <c r="Y1152" s="333"/>
      <c r="Z1152" s="351"/>
      <c r="AA1152" s="333"/>
      <c r="AB1152" s="334"/>
      <c r="AC1152" s="334"/>
      <c r="AD1152" s="334"/>
      <c r="AE1152" s="334"/>
      <c r="AF1152" s="352"/>
    </row>
    <row r="1153" spans="1:32" hidden="1" x14ac:dyDescent="0.25">
      <c r="A1153" s="335">
        <f ca="1">INDEX('1.MetaData'!A:A, MATCH($E1153, '1.MetaData'!$B:$B, 0))</f>
        <v>781</v>
      </c>
      <c r="B1153" s="336" t="s">
        <v>7920</v>
      </c>
      <c r="C1153" s="337">
        <v>1</v>
      </c>
      <c r="D1153" s="337" t="s">
        <v>4746</v>
      </c>
      <c r="E1153" s="338" t="str">
        <f ca="1">VLOOKUP(B1153,'2.Tissue'!$B:$D,2,FALSE)</f>
        <v>OG781</v>
      </c>
      <c r="F1153" s="339" t="str">
        <f t="shared" ca="1" si="0"/>
        <v>OG781G_D</v>
      </c>
      <c r="G1153" s="340" t="str">
        <f ca="1">VLOOKUP($E1153,'1.MetaData'!$B:$H,3,FALSE)</f>
        <v>Parupeneus multifasciatus</v>
      </c>
      <c r="H1153" s="340" t="str">
        <f ca="1">VLOOKUP($E1153,'1.MetaData'!$B:$H,4,FALSE)</f>
        <v>Pink goatfish</v>
      </c>
      <c r="I1153" s="341" t="str">
        <f ca="1">VLOOKUP(DNAEXT[[#This Row],[Sample ID]],'2.Tissue'!B:N,13,FALSE)</f>
        <v>Tissue Box 27</v>
      </c>
      <c r="J1153" s="342"/>
      <c r="K1153" s="343">
        <v>45678</v>
      </c>
      <c r="L1153" s="344" t="s">
        <v>7987</v>
      </c>
      <c r="M1153" s="333"/>
      <c r="N1153" s="345"/>
      <c r="O1153" s="346"/>
      <c r="P1153" s="346"/>
      <c r="Q1153" s="346"/>
      <c r="R1153" s="346"/>
      <c r="S1153" s="347">
        <f t="shared" ca="1" si="1"/>
        <v>0</v>
      </c>
      <c r="T1153" s="348">
        <f t="shared" ca="1" si="2"/>
        <v>0</v>
      </c>
      <c r="U1153" s="349"/>
      <c r="V1153" s="349"/>
      <c r="W1153" s="349"/>
      <c r="X1153" s="350" t="str" cm="1">
        <f t="array" aca="1" ref="X1153" ca="1">IF(B1153="","",IF(MAX(IF(B:B=B1153,C:C))=C1153,"Y","N"))</f>
        <v>Y</v>
      </c>
      <c r="Y1153" s="333"/>
      <c r="Z1153" s="351"/>
      <c r="AA1153" s="333"/>
      <c r="AB1153" s="334"/>
      <c r="AC1153" s="334"/>
      <c r="AD1153" s="334"/>
      <c r="AE1153" s="334"/>
      <c r="AF1153" s="352"/>
    </row>
    <row r="1154" spans="1:32" hidden="1" x14ac:dyDescent="0.25">
      <c r="A1154" s="335">
        <f ca="1">INDEX('1.MetaData'!A:A, MATCH($E1154, '1.MetaData'!$B:$B, 0))</f>
        <v>790</v>
      </c>
      <c r="B1154" s="336" t="s">
        <v>7921</v>
      </c>
      <c r="C1154" s="337">
        <v>1</v>
      </c>
      <c r="D1154" s="337" t="s">
        <v>4746</v>
      </c>
      <c r="E1154" s="338" t="str">
        <f ca="1">VLOOKUP(B1154,'2.Tissue'!$B:$D,2,FALSE)</f>
        <v>OG790</v>
      </c>
      <c r="F1154" s="339" t="str">
        <f t="shared" ca="1" si="0"/>
        <v>OG790G_D</v>
      </c>
      <c r="G1154" s="340" t="str">
        <f ca="1">VLOOKUP($E1154,'1.MetaData'!$B:$H,3,FALSE)</f>
        <v>Chaetodon kleinii</v>
      </c>
      <c r="H1154" s="340">
        <f ca="1">VLOOKUP($E1154,'1.MetaData'!$B:$H,4,FALSE)</f>
        <v>0</v>
      </c>
      <c r="I1154" s="341" t="str">
        <f ca="1">VLOOKUP(DNAEXT[[#This Row],[Sample ID]],'2.Tissue'!B:N,13,FALSE)</f>
        <v>Tissue Box 28</v>
      </c>
      <c r="J1154" s="342"/>
      <c r="K1154" s="343"/>
      <c r="L1154" s="344"/>
      <c r="M1154" s="333"/>
      <c r="N1154" s="345"/>
      <c r="O1154" s="346"/>
      <c r="P1154" s="346"/>
      <c r="Q1154" s="346"/>
      <c r="R1154" s="346"/>
      <c r="S1154" s="347">
        <f t="shared" ref="S1154:S1161" ca="1" si="3">IF(P1154="NA", "NA", IF(OR(O1154="NA", P1154=""), P1154, O1154/P1154))</f>
        <v>0</v>
      </c>
      <c r="T1154" s="348">
        <f t="shared" ref="T1154:T1161" ca="1" si="4">O1154*N1154</f>
        <v>0</v>
      </c>
      <c r="U1154" s="349"/>
      <c r="V1154" s="349"/>
      <c r="W1154" s="349"/>
      <c r="X1154" s="350" t="str" cm="1">
        <f t="array" aca="1" ref="X1154" ca="1">IF(B1154="","",IF(MAX(IF(B:B=B1154,C:C))=C1154,"Y","N"))</f>
        <v>Y</v>
      </c>
      <c r="Y1154" s="333"/>
      <c r="Z1154" s="351"/>
      <c r="AA1154" s="333"/>
      <c r="AB1154" s="334"/>
      <c r="AC1154" s="334"/>
      <c r="AD1154" s="334"/>
      <c r="AE1154" s="334"/>
      <c r="AF1154" s="352"/>
    </row>
    <row r="1155" spans="1:32" hidden="1" x14ac:dyDescent="0.25">
      <c r="A1155" s="335">
        <f ca="1">INDEX('1.MetaData'!A:A, MATCH($E1155, '1.MetaData'!$B:$B, 0))</f>
        <v>791</v>
      </c>
      <c r="B1155" s="336" t="s">
        <v>7922</v>
      </c>
      <c r="C1155" s="337">
        <v>1</v>
      </c>
      <c r="D1155" s="337" t="s">
        <v>4746</v>
      </c>
      <c r="E1155" s="338" t="str">
        <f ca="1">VLOOKUP(B1155,'2.Tissue'!$B:$D,2,FALSE)</f>
        <v>OG791</v>
      </c>
      <c r="F1155" s="339" t="str">
        <f t="shared" ca="1" si="0"/>
        <v>OG791G_D</v>
      </c>
      <c r="G1155" s="340" t="str">
        <f ca="1">VLOOKUP($E1155,'1.MetaData'!$B:$H,3,FALSE)</f>
        <v>Macropharyngodon meleagris</v>
      </c>
      <c r="H1155" s="340">
        <f ca="1">VLOOKUP($E1155,'1.MetaData'!$B:$H,4,FALSE)</f>
        <v>0</v>
      </c>
      <c r="I1155" s="341" t="str">
        <f ca="1">VLOOKUP(DNAEXT[[#This Row],[Sample ID]],'2.Tissue'!B:N,13,FALSE)</f>
        <v>Tissue Box 28</v>
      </c>
      <c r="J1155" s="342"/>
      <c r="K1155" s="343"/>
      <c r="L1155" s="344"/>
      <c r="M1155" s="333"/>
      <c r="N1155" s="345"/>
      <c r="O1155" s="346"/>
      <c r="P1155" s="346"/>
      <c r="Q1155" s="346"/>
      <c r="R1155" s="346"/>
      <c r="S1155" s="347">
        <f t="shared" ca="1" si="3"/>
        <v>0</v>
      </c>
      <c r="T1155" s="348">
        <f t="shared" ca="1" si="4"/>
        <v>0</v>
      </c>
      <c r="U1155" s="349"/>
      <c r="V1155" s="349"/>
      <c r="W1155" s="349"/>
      <c r="X1155" s="350" t="str" cm="1">
        <f t="array" aca="1" ref="X1155" ca="1">IF(B1155="","",IF(MAX(IF(B:B=B1155,C:C))=C1155,"Y","N"))</f>
        <v>Y</v>
      </c>
      <c r="Y1155" s="333"/>
      <c r="Z1155" s="351"/>
      <c r="AA1155" s="333"/>
      <c r="AB1155" s="334"/>
      <c r="AC1155" s="334"/>
      <c r="AD1155" s="334"/>
      <c r="AE1155" s="334"/>
      <c r="AF1155" s="352"/>
    </row>
    <row r="1156" spans="1:32" hidden="1" x14ac:dyDescent="0.25">
      <c r="A1156" s="335">
        <f ca="1">INDEX('1.MetaData'!A:A, MATCH($E1156, '1.MetaData'!$B:$B, 0))</f>
        <v>793</v>
      </c>
      <c r="B1156" s="336" t="s">
        <v>7923</v>
      </c>
      <c r="C1156" s="337">
        <v>1</v>
      </c>
      <c r="D1156" s="337" t="s">
        <v>4746</v>
      </c>
      <c r="E1156" s="338" t="str">
        <f ca="1">VLOOKUP(B1156,'2.Tissue'!$B:$D,2,FALSE)</f>
        <v>OG793</v>
      </c>
      <c r="F1156" s="339" t="str">
        <f t="shared" ca="1" si="0"/>
        <v>OG793G_D</v>
      </c>
      <c r="G1156" s="340" t="str">
        <f ca="1">VLOOKUP($E1156,'1.MetaData'!$B:$H,3,FALSE)</f>
        <v>Stethojulis bandanensis</v>
      </c>
      <c r="H1156" s="340">
        <f ca="1">VLOOKUP($E1156,'1.MetaData'!$B:$H,4,FALSE)</f>
        <v>0</v>
      </c>
      <c r="I1156" s="341" t="str">
        <f ca="1">VLOOKUP(DNAEXT[[#This Row],[Sample ID]],'2.Tissue'!B:N,13,FALSE)</f>
        <v>Tissue Box 28</v>
      </c>
      <c r="J1156" s="342"/>
      <c r="K1156" s="343">
        <v>45678</v>
      </c>
      <c r="L1156" s="344" t="s">
        <v>7987</v>
      </c>
      <c r="M1156" s="333"/>
      <c r="N1156" s="345"/>
      <c r="O1156" s="346"/>
      <c r="P1156" s="346"/>
      <c r="Q1156" s="346"/>
      <c r="R1156" s="346"/>
      <c r="S1156" s="347">
        <f t="shared" ca="1" si="3"/>
        <v>0</v>
      </c>
      <c r="T1156" s="348">
        <f t="shared" ca="1" si="4"/>
        <v>0</v>
      </c>
      <c r="U1156" s="349"/>
      <c r="V1156" s="349"/>
      <c r="W1156" s="349"/>
      <c r="X1156" s="350" t="str" cm="1">
        <f t="array" aca="1" ref="X1156" ca="1">IF(B1156="","",IF(MAX(IF(B:B=B1156,C:C))=C1156,"Y","N"))</f>
        <v>Y</v>
      </c>
      <c r="Y1156" s="333"/>
      <c r="Z1156" s="351"/>
      <c r="AA1156" s="333"/>
      <c r="AB1156" s="334"/>
      <c r="AC1156" s="334"/>
      <c r="AD1156" s="334"/>
      <c r="AE1156" s="334"/>
      <c r="AF1156" s="352"/>
    </row>
    <row r="1157" spans="1:32" hidden="1" x14ac:dyDescent="0.25">
      <c r="A1157" s="335">
        <f ca="1">INDEX('1.MetaData'!A:A, MATCH($E1157, '1.MetaData'!$B:$B, 0))</f>
        <v>794</v>
      </c>
      <c r="B1157" s="336" t="s">
        <v>7924</v>
      </c>
      <c r="C1157" s="337">
        <v>1</v>
      </c>
      <c r="D1157" s="337" t="s">
        <v>4746</v>
      </c>
      <c r="E1157" s="338" t="str">
        <f ca="1">VLOOKUP(B1157,'2.Tissue'!$B:$D,2,FALSE)</f>
        <v>OG794</v>
      </c>
      <c r="F1157" s="339" t="str">
        <f t="shared" ca="1" si="0"/>
        <v>OG794G_D</v>
      </c>
      <c r="G1157" s="340" t="str">
        <f ca="1">VLOOKUP($E1157,'1.MetaData'!$B:$H,3,FALSE)</f>
        <v>Ctenochaetus striatus</v>
      </c>
      <c r="H1157" s="340">
        <f ca="1">VLOOKUP($E1157,'1.MetaData'!$B:$H,4,FALSE)</f>
        <v>0</v>
      </c>
      <c r="I1157" s="341" t="str">
        <f ca="1">VLOOKUP(DNAEXT[[#This Row],[Sample ID]],'2.Tissue'!B:N,13,FALSE)</f>
        <v>Tissue Box 28</v>
      </c>
      <c r="J1157" s="342"/>
      <c r="K1157" s="343">
        <v>45678</v>
      </c>
      <c r="L1157" s="344" t="s">
        <v>7987</v>
      </c>
      <c r="M1157" s="333"/>
      <c r="N1157" s="345"/>
      <c r="O1157" s="346"/>
      <c r="P1157" s="346"/>
      <c r="Q1157" s="346"/>
      <c r="R1157" s="346"/>
      <c r="S1157" s="347">
        <f t="shared" ca="1" si="3"/>
        <v>0</v>
      </c>
      <c r="T1157" s="348">
        <f t="shared" ca="1" si="4"/>
        <v>0</v>
      </c>
      <c r="U1157" s="349"/>
      <c r="V1157" s="349"/>
      <c r="W1157" s="349"/>
      <c r="X1157" s="350" t="str" cm="1">
        <f t="array" aca="1" ref="X1157" ca="1">IF(B1157="","",IF(MAX(IF(B:B=B1157,C:C))=C1157,"Y","N"))</f>
        <v>Y</v>
      </c>
      <c r="Y1157" s="333"/>
      <c r="Z1157" s="351"/>
      <c r="AA1157" s="333"/>
      <c r="AB1157" s="334"/>
      <c r="AC1157" s="334"/>
      <c r="AD1157" s="334"/>
      <c r="AE1157" s="334"/>
      <c r="AF1157" s="352"/>
    </row>
    <row r="1158" spans="1:32" hidden="1" x14ac:dyDescent="0.25">
      <c r="A1158" s="335">
        <f ca="1">INDEX('1.MetaData'!A:A, MATCH($E1158, '1.MetaData'!$B:$B, 0))</f>
        <v>801</v>
      </c>
      <c r="B1158" s="336" t="s">
        <v>7925</v>
      </c>
      <c r="C1158" s="337">
        <v>1</v>
      </c>
      <c r="D1158" s="337" t="s">
        <v>4746</v>
      </c>
      <c r="E1158" s="338" t="str">
        <f ca="1">VLOOKUP(B1158,'2.Tissue'!$B:$D,2,FALSE)</f>
        <v>OG801</v>
      </c>
      <c r="F1158" s="339" t="str">
        <f t="shared" ca="1" si="0"/>
        <v>OG801L_D</v>
      </c>
      <c r="G1158" s="340" t="str">
        <f ca="1">VLOOKUP($E1158,'1.MetaData'!$B:$H,3,FALSE)</f>
        <v>Serranocirrhitus latus</v>
      </c>
      <c r="H1158" s="340">
        <f ca="1">VLOOKUP($E1158,'1.MetaData'!$B:$H,4,FALSE)</f>
        <v>0</v>
      </c>
      <c r="I1158" s="341" t="str">
        <f ca="1">VLOOKUP(DNAEXT[[#This Row],[Sample ID]],'2.Tissue'!B:N,13,FALSE)</f>
        <v>Tissue Box 28</v>
      </c>
      <c r="J1158" s="342"/>
      <c r="K1158" s="343"/>
      <c r="L1158" s="344"/>
      <c r="M1158" s="333"/>
      <c r="N1158" s="345"/>
      <c r="O1158" s="346"/>
      <c r="P1158" s="346"/>
      <c r="Q1158" s="346"/>
      <c r="R1158" s="346"/>
      <c r="S1158" s="347">
        <f t="shared" ca="1" si="3"/>
        <v>0</v>
      </c>
      <c r="T1158" s="348">
        <f t="shared" ca="1" si="4"/>
        <v>0</v>
      </c>
      <c r="U1158" s="349"/>
      <c r="V1158" s="349"/>
      <c r="W1158" s="349"/>
      <c r="X1158" s="350" t="str" cm="1">
        <f t="array" aca="1" ref="X1158" ca="1">IF(B1158="","",IF(MAX(IF(B:B=B1158,C:C))=C1158,"Y","N"))</f>
        <v>Y</v>
      </c>
      <c r="Y1158" s="333"/>
      <c r="Z1158" s="351"/>
      <c r="AA1158" s="333"/>
      <c r="AB1158" s="334"/>
      <c r="AC1158" s="334"/>
      <c r="AD1158" s="334"/>
      <c r="AE1158" s="334"/>
      <c r="AF1158" s="352"/>
    </row>
    <row r="1159" spans="1:32" hidden="1" x14ac:dyDescent="0.25">
      <c r="A1159" s="335">
        <f ca="1">INDEX('1.MetaData'!A:A, MATCH($E1159, '1.MetaData'!$B:$B, 0))</f>
        <v>804</v>
      </c>
      <c r="B1159" s="336" t="s">
        <v>7926</v>
      </c>
      <c r="C1159" s="337">
        <v>1</v>
      </c>
      <c r="D1159" s="337" t="s">
        <v>4746</v>
      </c>
      <c r="E1159" s="338" t="str">
        <f ca="1">VLOOKUP(B1159,'2.Tissue'!$B:$D,2,FALSE)</f>
        <v>OG804</v>
      </c>
      <c r="F1159" s="339" t="str">
        <f t="shared" ca="1" si="0"/>
        <v>OG804G_D</v>
      </c>
      <c r="G1159" s="340" t="str">
        <f ca="1">VLOOKUP($E1159,'1.MetaData'!$B:$H,3,FALSE)</f>
        <v>Oxycheilinus nigromarginatus</v>
      </c>
      <c r="H1159" s="340">
        <f ca="1">VLOOKUP($E1159,'1.MetaData'!$B:$H,4,FALSE)</f>
        <v>0</v>
      </c>
      <c r="I1159" s="341" t="str">
        <f ca="1">VLOOKUP(DNAEXT[[#This Row],[Sample ID]],'2.Tissue'!B:N,13,FALSE)</f>
        <v>Tissue Box 29</v>
      </c>
      <c r="J1159" s="342"/>
      <c r="K1159" s="343"/>
      <c r="L1159" s="344"/>
      <c r="M1159" s="333"/>
      <c r="N1159" s="345"/>
      <c r="O1159" s="346"/>
      <c r="P1159" s="346"/>
      <c r="Q1159" s="346"/>
      <c r="R1159" s="346"/>
      <c r="S1159" s="347">
        <f t="shared" ca="1" si="3"/>
        <v>0</v>
      </c>
      <c r="T1159" s="348">
        <f t="shared" ca="1" si="4"/>
        <v>0</v>
      </c>
      <c r="U1159" s="349"/>
      <c r="V1159" s="349"/>
      <c r="W1159" s="349"/>
      <c r="X1159" s="350" t="str" cm="1">
        <f t="array" aca="1" ref="X1159" ca="1">IF(B1159="","",IF(MAX(IF(B:B=B1159,C:C))=C1159,"Y","N"))</f>
        <v>Y</v>
      </c>
      <c r="Y1159" s="333"/>
      <c r="Z1159" s="351"/>
      <c r="AA1159" s="333"/>
      <c r="AB1159" s="334"/>
      <c r="AC1159" s="334"/>
      <c r="AD1159" s="334"/>
      <c r="AE1159" s="334"/>
      <c r="AF1159" s="352"/>
    </row>
    <row r="1160" spans="1:32" hidden="1" x14ac:dyDescent="0.25">
      <c r="A1160" s="335">
        <f ca="1">INDEX('1.MetaData'!A:A, MATCH($E1160, '1.MetaData'!$B:$B, 0))</f>
        <v>813</v>
      </c>
      <c r="B1160" s="336" t="s">
        <v>7927</v>
      </c>
      <c r="C1160" s="337">
        <v>1</v>
      </c>
      <c r="D1160" s="337" t="s">
        <v>4746</v>
      </c>
      <c r="E1160" s="338" t="str">
        <f ca="1">VLOOKUP(B1160,'2.Tissue'!$B:$D,2,FALSE)</f>
        <v>OG813</v>
      </c>
      <c r="F1160" s="339" t="str">
        <f t="shared" ca="1" si="0"/>
        <v>OG813G_D</v>
      </c>
      <c r="G1160" s="340" t="str">
        <f ca="1">VLOOKUP($E1160,'1.MetaData'!$B:$H,3,FALSE)</f>
        <v>Pomacentrus vaiuli</v>
      </c>
      <c r="H1160" s="340">
        <f ca="1">VLOOKUP($E1160,'1.MetaData'!$B:$H,4,FALSE)</f>
        <v>0</v>
      </c>
      <c r="I1160" s="341" t="str">
        <f ca="1">VLOOKUP(DNAEXT[[#This Row],[Sample ID]],'2.Tissue'!B:N,13,FALSE)</f>
        <v>Tissue Box 29</v>
      </c>
      <c r="J1160" s="342"/>
      <c r="K1160" s="343">
        <v>45678</v>
      </c>
      <c r="L1160" s="344" t="s">
        <v>7987</v>
      </c>
      <c r="M1160" s="333"/>
      <c r="N1160" s="345"/>
      <c r="O1160" s="346"/>
      <c r="P1160" s="346"/>
      <c r="Q1160" s="346"/>
      <c r="R1160" s="346"/>
      <c r="S1160" s="347">
        <f t="shared" ca="1" si="3"/>
        <v>0</v>
      </c>
      <c r="T1160" s="348">
        <f t="shared" ca="1" si="4"/>
        <v>0</v>
      </c>
      <c r="U1160" s="349"/>
      <c r="V1160" s="349"/>
      <c r="W1160" s="349"/>
      <c r="X1160" s="350" t="str" cm="1">
        <f t="array" aca="1" ref="X1160" ca="1">IF(B1160="","",IF(MAX(IF(B:B=B1160,C:C))=C1160,"Y","N"))</f>
        <v>Y</v>
      </c>
      <c r="Y1160" s="333"/>
      <c r="Z1160" s="351"/>
      <c r="AA1160" s="333"/>
      <c r="AB1160" s="334"/>
      <c r="AC1160" s="334"/>
      <c r="AD1160" s="334"/>
      <c r="AE1160" s="334"/>
      <c r="AF1160" s="352"/>
    </row>
    <row r="1161" spans="1:32" hidden="1" x14ac:dyDescent="0.25">
      <c r="A1161" s="335">
        <f ca="1">INDEX('1.MetaData'!A:A, MATCH($E1161, '1.MetaData'!$B:$B, 0))</f>
        <v>819</v>
      </c>
      <c r="B1161" s="336" t="s">
        <v>7928</v>
      </c>
      <c r="C1161" s="337">
        <v>1</v>
      </c>
      <c r="D1161" s="337" t="s">
        <v>4746</v>
      </c>
      <c r="E1161" s="338" t="str">
        <f ca="1">VLOOKUP(B1161,'2.Tissue'!$B:$D,2,FALSE)</f>
        <v>OG819</v>
      </c>
      <c r="F1161" s="339" t="str">
        <f t="shared" ca="1" si="0"/>
        <v>OG819H_D</v>
      </c>
      <c r="G1161" s="340" t="str">
        <f ca="1">VLOOKUP($E1161,'1.MetaData'!$B:$H,3,FALSE)</f>
        <v>Meiacanthus atrodorsalis</v>
      </c>
      <c r="H1161" s="340">
        <f ca="1">VLOOKUP($E1161,'1.MetaData'!$B:$H,4,FALSE)</f>
        <v>0</v>
      </c>
      <c r="I1161" s="341" t="str">
        <f ca="1">VLOOKUP(DNAEXT[[#This Row],[Sample ID]],'2.Tissue'!B:N,13,FALSE)</f>
        <v>Tissue Box 29</v>
      </c>
      <c r="J1161" s="342"/>
      <c r="K1161" s="343"/>
      <c r="L1161" s="344"/>
      <c r="M1161" s="333"/>
      <c r="N1161" s="345"/>
      <c r="O1161" s="346"/>
      <c r="P1161" s="346"/>
      <c r="Q1161" s="346"/>
      <c r="R1161" s="346"/>
      <c r="S1161" s="347">
        <f t="shared" ca="1" si="3"/>
        <v>0</v>
      </c>
      <c r="T1161" s="348">
        <f t="shared" ca="1" si="4"/>
        <v>0</v>
      </c>
      <c r="U1161" s="349"/>
      <c r="V1161" s="349"/>
      <c r="W1161" s="349"/>
      <c r="X1161" s="350" t="str" cm="1">
        <f t="array" aca="1" ref="X1161" ca="1">IF(B1161="","",IF(MAX(IF(B:B=B1161,C:C))=C1161,"Y","N"))</f>
        <v>Y</v>
      </c>
      <c r="Y1161" s="333"/>
      <c r="Z1161" s="351"/>
      <c r="AA1161" s="333"/>
      <c r="AB1161" s="334"/>
      <c r="AC1161" s="334"/>
      <c r="AD1161" s="334"/>
      <c r="AE1161" s="334"/>
      <c r="AF1161" s="352"/>
    </row>
    <row r="1162" spans="1:32" hidden="1" x14ac:dyDescent="0.25">
      <c r="A1162" s="335">
        <f ca="1">INDEX('1.MetaData'!A:A, MATCH($E1162, '1.MetaData'!$B:$B, 0))</f>
        <v>648</v>
      </c>
      <c r="B1162" s="336" t="s">
        <v>7911</v>
      </c>
      <c r="C1162" s="337">
        <v>2</v>
      </c>
      <c r="D1162" s="337" t="s">
        <v>4746</v>
      </c>
      <c r="E1162" s="338" t="str">
        <f ca="1">VLOOKUP(B1162,'2.Tissue'!$B:$D,2,FALSE)</f>
        <v>OG648</v>
      </c>
      <c r="F1162" s="339" t="str">
        <f ca="1">IF(C1162&gt;1,_xlfn.CONCAT(B1162,"_D",C1162),_xlfn.CONCAT(B1162,"_D"))</f>
        <v>OG648G_D2</v>
      </c>
      <c r="G1162" s="340" t="str">
        <f ca="1">VLOOKUP($E1162,'1.MetaData'!$B:$H,3,FALSE)</f>
        <v>Saloptia powelli</v>
      </c>
      <c r="H1162" s="340" t="str">
        <f ca="1">VLOOKUP($E1162,'1.MetaData'!$B:$H,4,FALSE)</f>
        <v>Golden grouper</v>
      </c>
      <c r="I1162" s="341" t="str">
        <f ca="1">VLOOKUP(DNAEXT[[#This Row],[Sample ID]],'2.Tissue'!B:N,13,FALSE)</f>
        <v>Tissue Box 9</v>
      </c>
      <c r="J1162" s="342"/>
      <c r="K1162" s="343"/>
      <c r="L1162" s="344"/>
      <c r="M1162" s="333"/>
      <c r="N1162" s="345"/>
      <c r="O1162" s="346"/>
      <c r="P1162" s="346"/>
      <c r="Q1162" s="346"/>
      <c r="R1162" s="346"/>
      <c r="S1162" s="347">
        <f ca="1">IF(P1162="NA", "NA", IF(OR(O1162="NA", P1162=""), P1162, O1162/P1162))</f>
        <v>0</v>
      </c>
      <c r="T1162" s="348">
        <f ca="1">O1162*N1162</f>
        <v>0</v>
      </c>
      <c r="U1162" s="349"/>
      <c r="V1162" s="349"/>
      <c r="W1162" s="349"/>
      <c r="X1162" s="350" t="str" cm="1">
        <f t="array" aca="1" ref="X1162" ca="1">IF(B1162="","",IF(MAX(IF(B:B=B1162,C:C))=C1162,"Y","N"))</f>
        <v>Y</v>
      </c>
      <c r="Y1162" s="333"/>
      <c r="Z1162" s="351" t="s">
        <v>7956</v>
      </c>
      <c r="AA1162" s="333"/>
      <c r="AB1162" s="334"/>
      <c r="AC1162" s="334"/>
      <c r="AD1162" s="334"/>
      <c r="AE1162" s="334"/>
      <c r="AF1162" s="352"/>
    </row>
    <row r="1163" spans="1:32" hidden="1" x14ac:dyDescent="0.25">
      <c r="A1163" s="335">
        <f ca="1">INDEX('1.MetaData'!A:A, MATCH($E1163, '1.MetaData'!$B:$B, 0))</f>
        <v>675</v>
      </c>
      <c r="B1163" s="336" t="s">
        <v>7912</v>
      </c>
      <c r="C1163" s="337">
        <v>2</v>
      </c>
      <c r="D1163" s="337" t="s">
        <v>4746</v>
      </c>
      <c r="E1163" s="338" t="str">
        <f ca="1">VLOOKUP(B1163,'2.Tissue'!$B:$D,2,FALSE)</f>
        <v>OG675</v>
      </c>
      <c r="F1163" s="339" t="str">
        <f ca="1">IF(C1163&gt;1,_xlfn.CONCAT(B1163,"_D",C1163),_xlfn.CONCAT(B1163,"_D"))</f>
        <v>OG675G_D2</v>
      </c>
      <c r="G1163" s="340" t="str">
        <f ca="1">VLOOKUP($E1163,'1.MetaData'!$B:$H,3,FALSE)</f>
        <v>Chaetodon meyeri</v>
      </c>
      <c r="H1163" s="340" t="str">
        <f ca="1">VLOOKUP($E1163,'1.MetaData'!$B:$H,4,FALSE)</f>
        <v>Meyer's butterfly fish</v>
      </c>
      <c r="I1163" s="341" t="str">
        <f ca="1">VLOOKUP(DNAEXT[[#This Row],[Sample ID]],'2.Tissue'!B:N,13,FALSE)</f>
        <v>Tissue Box 10</v>
      </c>
      <c r="J1163" s="342"/>
      <c r="K1163" s="343"/>
      <c r="L1163" s="344"/>
      <c r="M1163" s="333"/>
      <c r="N1163" s="345"/>
      <c r="O1163" s="346"/>
      <c r="P1163" s="346"/>
      <c r="Q1163" s="346"/>
      <c r="R1163" s="346"/>
      <c r="S1163" s="347">
        <f ca="1">IF(P1163="NA", "NA", IF(OR(O1163="NA", P1163=""), P1163, O1163/P1163))</f>
        <v>0</v>
      </c>
      <c r="T1163" s="348">
        <f ca="1">O1163*N1163</f>
        <v>0</v>
      </c>
      <c r="U1163" s="349"/>
      <c r="V1163" s="349"/>
      <c r="W1163" s="349"/>
      <c r="X1163" s="350" t="str" cm="1">
        <f t="array" aca="1" ref="X1163" ca="1">IF(B1163="","",IF(MAX(IF(B:B=B1163,C:C))=C1163,"Y","N"))</f>
        <v>Y</v>
      </c>
      <c r="Y1163" s="333"/>
      <c r="Z1163" s="351" t="s">
        <v>7956</v>
      </c>
      <c r="AA1163" s="333"/>
      <c r="AB1163" s="334"/>
      <c r="AC1163" s="334"/>
      <c r="AD1163" s="334"/>
      <c r="AE1163" s="334"/>
      <c r="AF1163" s="352"/>
    </row>
  </sheetData>
  <phoneticPr fontId="2" type="noConversion"/>
  <conditionalFormatting sqref="F1:F1048576">
    <cfRule type="duplicateValues" dxfId="14" priority="1"/>
  </conditionalFormatting>
  <dataValidations xWindow="256" yWindow="808" count="1">
    <dataValidation type="whole" operator="greaterThan" allowBlank="1" showInputMessage="1" showErrorMessage="1" promptTitle="OG Identifier Number" prompt="Enter the OG identifier number. The OGID will complete automatically. The OG number should increment and be unique." sqref="A774:A784" xr:uid="{92ECAF6A-69B6-40D2-9068-AA5E8C398232}">
      <formula1>0</formula1>
    </dataValidation>
  </dataValidations>
  <pageMargins left="0.7" right="0.7" top="0.75" bottom="0.75" header="0.3" footer="0.3"/>
  <pageSetup paperSize="9" orientation="portrait" r:id="rId1"/>
  <tableParts count="1">
    <tablePart r:id="rId2"/>
  </tableParts>
  <extLst>
    <ext xmlns:x14="http://schemas.microsoft.com/office/spreadsheetml/2009/9/main" uri="{CCE6A557-97BC-4b89-ADB6-D9C93CAAB3DF}">
      <x14:dataValidations xmlns:xm="http://schemas.microsoft.com/office/excel/2006/main" xWindow="256" yWindow="808" count="11">
        <x14:dataValidation type="list" allowBlank="1" showInputMessage="1" showErrorMessage="1" xr:uid="{BB96C841-1434-754C-ADB2-F65B3074E622}">
          <x14:formula1>
            <xm:f>Validation!#REF!</xm:f>
          </x14:formula1>
          <xm:sqref>W1</xm:sqref>
        </x14:dataValidation>
        <x14:dataValidation type="list" allowBlank="1" showInputMessage="1" showErrorMessage="1" promptTitle="Freezer shelf" prompt="Select freezer shelf_x000a_" xr:uid="{2FC2E384-C2F3-4443-AC93-0F305161D2C5}">
          <x14:formula1>
            <xm:f>Validation!$A$24:$A$28</xm:f>
          </x14:formula1>
          <xm:sqref>AC211:AE214 AC554:AE554 AC434:AE434 AC375:AE375 AC261 AC277 AC266 AB2:AB850 AB853:AB856 AB866 AB868:AB870 AB875:AB877 AB891:AB893 AB909:AB910</xm:sqref>
        </x14:dataValidation>
        <x14:dataValidation type="list" allowBlank="1" showInputMessage="1" showErrorMessage="1" promptTitle="Freezer Rack" prompt="Select freezer rack number" xr:uid="{C5AD671D-5645-40D8-BA04-B0094401B08B}">
          <x14:formula1>
            <xm:f>Validation!$A$10:$A$21</xm:f>
          </x14:formula1>
          <xm:sqref>AC555:AC657 AC435:AC553 AC376:AC433 AC278:AC374 AC267:AC276 AC262:AC265 AC2:AC210 AC215:AC260 AC720 AC722:AC723 AC728 AC732 AC734 AC738:AC741 AC743:AC744 AC752 AC755 AC759:AC760 AC762:AC763 AC765:AC770 AC773 AC775:AC776 AC779 AC783 AC793</xm:sqref>
        </x14:dataValidation>
        <x14:dataValidation type="list" allowBlank="1" showInputMessage="1" showErrorMessage="1" promptTitle="Freezer rack level" prompt="Seect freezer rack level" xr:uid="{4EF561B1-B0BB-46C5-AC93-CA68A987EB0B}">
          <x14:formula1>
            <xm:f>Validation!$A$38:$A$43</xm:f>
          </x14:formula1>
          <xm:sqref>AD2:AD210 AD376:AD433 AD435:AD553 AD555:AD657 AD215:AD374 AD720 AD722:AD723 AD728 AD732 AD734 AD738:AD741 AD743:AD744 AD752 AD755 AD759:AD760 AD762:AD763 AD765:AD770 AD773 AD775:AD776 AD779 AD783 AD793</xm:sqref>
        </x14:dataValidation>
        <x14:dataValidation type="list" allowBlank="1" showInputMessage="1" showErrorMessage="1" promptTitle="Pass/ Fail QC" prompt="Did the extraction Pass or Fail QC?" xr:uid="{5B4421D7-1D2F-4BAC-8203-3C134F680DB1}">
          <x14:formula1>
            <xm:f>Validation!$A$46:$A$48</xm:f>
          </x14:formula1>
          <xm:sqref>W876 W1097:W1099 W2:W667 W1109 W1111 W1115:W1117 W669:W849 W1144</xm:sqref>
        </x14:dataValidation>
        <x14:dataValidation type="list" allowBlank="1" showInputMessage="1" showErrorMessage="1" promptTitle="DNA Extraction #" prompt="Enter DNA extraction number" xr:uid="{08B55C48-FE89-43B1-BA93-DC84D2383013}">
          <x14:formula1>
            <xm:f>Validation!$A$10:$A$21</xm:f>
          </x14:formula1>
          <xm:sqref>C2:C849</xm:sqref>
        </x14:dataValidation>
        <x14:dataValidation type="list" allowBlank="1" showInputMessage="1" showErrorMessage="1" xr:uid="{99DA3CBF-07FC-7143-BBB0-78702F40B0A9}">
          <x14:formula1>
            <xm:f>Validation!$A$4:$A$5</xm:f>
          </x14:formula1>
          <xm:sqref>X1:X849</xm:sqref>
        </x14:dataValidation>
        <x14:dataValidation type="list" allowBlank="1" showInputMessage="1" showErrorMessage="1" promptTitle="DNA Archives Freezer" prompt="Select name of DNA archives freezer" xr:uid="{122F66F5-20EF-4848-BA36-8FEA7FF5C6BD}">
          <x14:formula1>
            <xm:f>Validation!$A$31:$A$34</xm:f>
          </x14:formula1>
          <xm:sqref>AA853:AA856 AA866 AA868:AA870 AA875:AA877 AA891:AA893 AA909:AA910 AA2:AA260 AA262:AA850</xm:sqref>
        </x14:dataValidation>
        <x14:dataValidation type="list" allowBlank="1" showInputMessage="1" showErrorMessage="1" promptTitle="Final Buffer" prompt="Select final elution buffer" xr:uid="{A010BC2B-D056-40AE-A0AF-AB5D60A6FEB6}">
          <x14:formula1>
            <xm:f>Validation!$A$231:$A$233</xm:f>
          </x14:formula1>
          <xm:sqref>M1:M1048576</xm:sqref>
        </x14:dataValidation>
        <x14:dataValidation type="list" allowBlank="1" showInputMessage="1" showErrorMessage="1" promptTitle="Extraction Status" prompt="See Validation sheet for options" xr:uid="{9C088113-DC50-4900-8804-F546CD275A69}">
          <x14:formula1>
            <xm:f>Validation!$A$211:$A$219</xm:f>
          </x14:formula1>
          <xm:sqref>D2:D1163</xm:sqref>
        </x14:dataValidation>
        <x14:dataValidation type="list" allowBlank="1" showInputMessage="1" showErrorMessage="1" promptTitle="Extraction method" prompt="Select extraction kit" xr:uid="{02469239-0D9C-424C-95E9-A8493D37F3E6}">
          <x14:formula1>
            <xm:f>Validation!$A$222:$A$228</xm:f>
          </x14:formula1>
          <xm:sqref>J2:J1163</xm:sqref>
        </x14:dataValidation>
      </x14:dataValidation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D78D46-BA5E-4676-900B-67474D40851F}">
  <dimension ref="A1:AG75"/>
  <sheetViews>
    <sheetView zoomScale="90" zoomScaleNormal="90" workbookViewId="0">
      <pane xSplit="6" ySplit="1" topLeftCell="G2" activePane="bottomRight" state="frozen"/>
      <selection pane="topRight" activeCell="G1" sqref="G1"/>
      <selection pane="bottomLeft" activeCell="A2" sqref="A2"/>
      <selection pane="bottomRight" activeCell="G22" sqref="G22"/>
    </sheetView>
  </sheetViews>
  <sheetFormatPr defaultColWidth="8.85546875" defaultRowHeight="15" x14ac:dyDescent="0.25"/>
  <cols>
    <col min="1" max="1" width="6.28515625" style="40" bestFit="1" customWidth="1"/>
    <col min="2" max="2" width="12" customWidth="1"/>
    <col min="3" max="3" width="9.28515625" style="2" customWidth="1"/>
    <col min="4" max="4" width="9.5703125" bestFit="1" customWidth="1"/>
    <col min="5" max="5" width="14.140625" style="1" customWidth="1"/>
    <col min="6" max="6" width="19.85546875" style="80" customWidth="1"/>
    <col min="7" max="7" width="26.140625" style="40" bestFit="1" customWidth="1"/>
    <col min="8" max="8" width="26" style="40" bestFit="1" customWidth="1"/>
    <col min="9" max="9" width="17.140625" style="297" bestFit="1" customWidth="1"/>
    <col min="10" max="10" width="30" style="13" bestFit="1" customWidth="1"/>
    <col min="11" max="11" width="19.42578125" style="111" customWidth="1"/>
    <col min="12" max="12" width="22.42578125" style="13" bestFit="1" customWidth="1"/>
    <col min="13" max="13" width="19.42578125" style="13" customWidth="1"/>
    <col min="14" max="14" width="13.42578125" style="14" customWidth="1"/>
    <col min="15" max="15" width="17.28515625" style="113" customWidth="1"/>
    <col min="16" max="16" width="28" style="113" customWidth="1"/>
    <col min="17" max="17" width="11.28515625" style="113" bestFit="1" customWidth="1"/>
    <col min="18" max="18" width="10" style="113" customWidth="1"/>
    <col min="19" max="19" width="19.140625" style="27" bestFit="1" customWidth="1"/>
    <col min="20" max="20" width="27.85546875" style="13" customWidth="1"/>
    <col min="21" max="21" width="16" style="14" customWidth="1"/>
    <col min="22" max="22" width="10.7109375" style="14" bestFit="1" customWidth="1"/>
    <col min="23" max="23" width="22.7109375" style="14" bestFit="1" customWidth="1"/>
    <col min="24" max="24" width="16.42578125" style="14" bestFit="1" customWidth="1"/>
    <col min="25" max="25" width="16.42578125" style="2" customWidth="1"/>
    <col min="26" max="26" width="21.140625" style="2" bestFit="1" customWidth="1"/>
    <col min="27" max="27" width="115.28515625" style="149" customWidth="1"/>
    <col min="28" max="28" width="22.85546875" bestFit="1" customWidth="1"/>
    <col min="29" max="29" width="7.85546875" bestFit="1" customWidth="1"/>
    <col min="30" max="30" width="7.42578125" bestFit="1" customWidth="1"/>
    <col min="31" max="31" width="11" customWidth="1"/>
    <col min="32" max="32" width="19.42578125" customWidth="1"/>
    <col min="33" max="33" width="45.85546875" customWidth="1"/>
    <col min="34" max="37" width="11" customWidth="1"/>
    <col min="38" max="127" width="12" customWidth="1"/>
    <col min="128" max="1027" width="13" customWidth="1"/>
    <col min="1028" max="10027" width="14" customWidth="1"/>
    <col min="10028" max="16384" width="15" customWidth="1"/>
  </cols>
  <sheetData>
    <row r="1" spans="1:33" x14ac:dyDescent="0.25">
      <c r="A1" s="37" t="s">
        <v>67</v>
      </c>
      <c r="B1" s="63" t="s">
        <v>3122</v>
      </c>
      <c r="C1" s="62" t="s">
        <v>3125</v>
      </c>
      <c r="D1" s="64" t="s">
        <v>3344</v>
      </c>
      <c r="E1" s="64" t="s">
        <v>123</v>
      </c>
      <c r="F1" s="98" t="s">
        <v>3345</v>
      </c>
      <c r="G1" s="65" t="s">
        <v>86</v>
      </c>
      <c r="H1" s="122" t="s">
        <v>3346</v>
      </c>
      <c r="I1" s="296" t="s">
        <v>3347</v>
      </c>
      <c r="J1" s="102" t="s">
        <v>3348</v>
      </c>
      <c r="K1" s="103" t="s">
        <v>3349</v>
      </c>
      <c r="L1" s="104" t="s">
        <v>3350</v>
      </c>
      <c r="M1" s="104" t="s">
        <v>3351</v>
      </c>
      <c r="N1" s="104" t="s">
        <v>3352</v>
      </c>
      <c r="O1" s="112" t="s">
        <v>3353</v>
      </c>
      <c r="P1" s="112" t="s">
        <v>3354</v>
      </c>
      <c r="Q1" s="112" t="s">
        <v>3355</v>
      </c>
      <c r="R1" s="112" t="s">
        <v>3356</v>
      </c>
      <c r="S1" s="114" t="s">
        <v>3358</v>
      </c>
      <c r="T1" s="195" t="s">
        <v>4781</v>
      </c>
      <c r="U1" s="196" t="s">
        <v>4782</v>
      </c>
      <c r="V1" s="196" t="s">
        <v>4783</v>
      </c>
      <c r="W1" s="196" t="s">
        <v>4784</v>
      </c>
      <c r="X1" s="196" t="s">
        <v>3361</v>
      </c>
      <c r="Y1" s="198" t="s">
        <v>3362</v>
      </c>
      <c r="Z1" s="198" t="s">
        <v>4785</v>
      </c>
      <c r="AA1" s="153" t="s">
        <v>3132</v>
      </c>
      <c r="AB1" s="154" t="s">
        <v>4786</v>
      </c>
      <c r="AC1" s="154" t="s">
        <v>3128</v>
      </c>
      <c r="AD1" s="154" t="s">
        <v>3129</v>
      </c>
      <c r="AE1" s="154" t="s">
        <v>3130</v>
      </c>
      <c r="AF1" s="154" t="s">
        <v>3131</v>
      </c>
      <c r="AG1" s="154" t="s">
        <v>5</v>
      </c>
    </row>
    <row r="2" spans="1:33" x14ac:dyDescent="0.25">
      <c r="A2" s="115">
        <f>INDEX('1.MetaData'!A:A, MATCH($E2, '1.MetaData'!$B:$B, 0))</f>
        <v>28</v>
      </c>
      <c r="B2" s="13" t="s">
        <v>3434</v>
      </c>
      <c r="C2" s="14">
        <v>1</v>
      </c>
      <c r="D2" s="13" t="s">
        <v>3384</v>
      </c>
      <c r="E2" s="1" t="str">
        <f>VLOOKUP(B2,'2.Tissue'!$B:$D,2,FALSE)</f>
        <v>OG28</v>
      </c>
      <c r="F2" s="80" t="str">
        <f t="shared" ref="F2:F33" si="0">IF(C2&gt;1,_xlfn.CONCAT(B2,"_R",C2),_xlfn.CONCAT(B2,"_R"))</f>
        <v>OG28B_R</v>
      </c>
      <c r="G2" s="40" t="str">
        <f>VLOOKUP($E2,'1.MetaData'!$B:$H,3,FALSE)</f>
        <v>Heterodontus portusjacksoni</v>
      </c>
      <c r="H2" s="40" t="str">
        <f>VLOOKUP($E2,'1.MetaData'!$B:$H,4,FALSE)</f>
        <v>Port Jackson</v>
      </c>
      <c r="I2" s="297" t="str">
        <f ca="1">IFERROR(VLOOKUP(B2, '2.Tissue'!B:N, 13, FALSE), "")</f>
        <v>Tissue Box 23</v>
      </c>
      <c r="J2" s="13" t="s">
        <v>4787</v>
      </c>
      <c r="K2" s="111">
        <v>45328</v>
      </c>
      <c r="L2" s="13" t="s">
        <v>4788</v>
      </c>
      <c r="M2" s="13" t="s">
        <v>4789</v>
      </c>
      <c r="N2" s="14">
        <v>90</v>
      </c>
      <c r="O2" s="113">
        <v>4</v>
      </c>
      <c r="P2" s="113">
        <v>4</v>
      </c>
      <c r="Q2" s="113" t="s">
        <v>107</v>
      </c>
      <c r="R2" s="113" t="s">
        <v>107</v>
      </c>
      <c r="S2" s="27">
        <f t="shared" ref="S2:S33" si="1">N2*O2</f>
        <v>360</v>
      </c>
      <c r="T2" s="13" t="s">
        <v>107</v>
      </c>
      <c r="U2" s="14" t="s">
        <v>107</v>
      </c>
      <c r="V2" s="14" t="s">
        <v>107</v>
      </c>
      <c r="X2" s="14" t="s">
        <v>3382</v>
      </c>
      <c r="Y2" s="2" t="str" cm="1">
        <f t="array" ref="Y2">IF(B2="","",IF(MAX(IF(B:B=B2,C:C))=C2,"Y","N"))</f>
        <v>N</v>
      </c>
      <c r="AA2" s="149" t="s">
        <v>4790</v>
      </c>
    </row>
    <row r="3" spans="1:33" x14ac:dyDescent="0.25">
      <c r="A3" s="115">
        <f>INDEX('1.MetaData'!A:A, MATCH($E3, '1.MetaData'!$B:$B, 0))</f>
        <v>28</v>
      </c>
      <c r="B3" s="13" t="s">
        <v>3434</v>
      </c>
      <c r="C3" s="14">
        <v>2</v>
      </c>
      <c r="D3" s="13" t="s">
        <v>3384</v>
      </c>
      <c r="E3" s="1" t="str">
        <f>VLOOKUP(B3,'2.Tissue'!$B:$D,2,FALSE)</f>
        <v>OG28</v>
      </c>
      <c r="F3" s="80" t="str">
        <f t="shared" si="0"/>
        <v>OG28B_R2</v>
      </c>
      <c r="G3" s="40" t="str">
        <f>VLOOKUP($E3,'1.MetaData'!$B:$H,3,FALSE)</f>
        <v>Heterodontus portusjacksoni</v>
      </c>
      <c r="H3" s="40" t="str">
        <f>VLOOKUP($E3,'1.MetaData'!$B:$H,4,FALSE)</f>
        <v>Port Jackson</v>
      </c>
      <c r="I3" s="297" t="str">
        <f ca="1">IFERROR(VLOOKUP(B3, '2.Tissue'!B:N, 13, FALSE), "")</f>
        <v>Tissue Box 23</v>
      </c>
      <c r="J3" s="13" t="s">
        <v>4787</v>
      </c>
      <c r="K3" s="111">
        <v>45328</v>
      </c>
      <c r="L3" s="13" t="s">
        <v>4788</v>
      </c>
      <c r="M3" s="13" t="s">
        <v>4789</v>
      </c>
      <c r="N3" s="14">
        <v>90</v>
      </c>
      <c r="O3" s="113">
        <v>8</v>
      </c>
      <c r="P3" s="113">
        <v>12</v>
      </c>
      <c r="Q3" s="113" t="s">
        <v>107</v>
      </c>
      <c r="R3" s="113" t="s">
        <v>107</v>
      </c>
      <c r="S3" s="27">
        <f t="shared" si="1"/>
        <v>720</v>
      </c>
      <c r="T3" s="13" t="s">
        <v>107</v>
      </c>
      <c r="U3" s="14" t="s">
        <v>107</v>
      </c>
      <c r="V3" s="14" t="s">
        <v>107</v>
      </c>
      <c r="X3" s="14" t="s">
        <v>3382</v>
      </c>
      <c r="Y3" s="2" t="str" cm="1">
        <f t="array" ref="Y3">IF(B3="","",IF(MAX(IF(B:B=B3,C:C))=C3,"Y","N"))</f>
        <v>Y</v>
      </c>
      <c r="AA3" s="149" t="s">
        <v>4790</v>
      </c>
    </row>
    <row r="4" spans="1:33" x14ac:dyDescent="0.25">
      <c r="A4" s="115">
        <f>INDEX('1.MetaData'!A:A, MATCH($E4, '1.MetaData'!$B:$B, 0))</f>
        <v>634</v>
      </c>
      <c r="B4" s="13" t="s">
        <v>4791</v>
      </c>
      <c r="C4" s="14">
        <v>1</v>
      </c>
      <c r="D4" s="13" t="s">
        <v>3384</v>
      </c>
      <c r="E4" s="1" t="str">
        <f>VLOOKUP(B4,'2.Tissue'!$B:$D,2,FALSE)</f>
        <v>OG634</v>
      </c>
      <c r="F4" s="80" t="str">
        <f t="shared" si="0"/>
        <v>OG634B_R</v>
      </c>
      <c r="G4" s="40" t="str">
        <f>VLOOKUP($E4,'1.MetaData'!$B:$H,3,FALSE)</f>
        <v>Galeocerdo cuvier</v>
      </c>
      <c r="H4" s="40" t="str">
        <f>VLOOKUP($E4,'1.MetaData'!$B:$H,4,FALSE)</f>
        <v>Tiger shark</v>
      </c>
      <c r="I4" s="297">
        <f ca="1">IFERROR(VLOOKUP(B4, '2.Tissue'!B:N, 13, FALSE), "")</f>
        <v>0</v>
      </c>
      <c r="J4" s="13" t="s">
        <v>4787</v>
      </c>
      <c r="K4" s="111">
        <v>45328</v>
      </c>
      <c r="L4" s="13" t="s">
        <v>4788</v>
      </c>
      <c r="M4" s="13" t="s">
        <v>4789</v>
      </c>
      <c r="N4" s="14">
        <v>90</v>
      </c>
      <c r="O4" s="113">
        <v>8</v>
      </c>
      <c r="P4" s="113">
        <v>8</v>
      </c>
      <c r="Q4" s="113" t="s">
        <v>107</v>
      </c>
      <c r="R4" s="113" t="s">
        <v>107</v>
      </c>
      <c r="S4" s="27">
        <f t="shared" si="1"/>
        <v>720</v>
      </c>
      <c r="T4" s="13" t="s">
        <v>107</v>
      </c>
      <c r="U4" s="14" t="s">
        <v>107</v>
      </c>
      <c r="V4" s="14" t="s">
        <v>107</v>
      </c>
      <c r="X4" s="14" t="s">
        <v>3382</v>
      </c>
      <c r="Y4" s="2" t="str" cm="1">
        <f t="array" ref="Y4">IF(B4="","",IF(MAX(IF(B:B=B4,C:C))=C4,"Y","N"))</f>
        <v>N</v>
      </c>
      <c r="AA4" s="149" t="s">
        <v>4790</v>
      </c>
    </row>
    <row r="5" spans="1:33" x14ac:dyDescent="0.25">
      <c r="A5" s="115">
        <f>INDEX('1.MetaData'!A:A, MATCH($E5, '1.MetaData'!$B:$B, 0))</f>
        <v>634</v>
      </c>
      <c r="B5" s="13" t="s">
        <v>4791</v>
      </c>
      <c r="C5" s="14">
        <v>2</v>
      </c>
      <c r="D5" s="13" t="s">
        <v>3384</v>
      </c>
      <c r="E5" s="1" t="str">
        <f>VLOOKUP(B5,'2.Tissue'!$B:$D,2,FALSE)</f>
        <v>OG634</v>
      </c>
      <c r="F5" s="80" t="str">
        <f t="shared" si="0"/>
        <v>OG634B_R2</v>
      </c>
      <c r="G5" s="40" t="str">
        <f>VLOOKUP($E5,'1.MetaData'!$B:$H,3,FALSE)</f>
        <v>Galeocerdo cuvier</v>
      </c>
      <c r="H5" s="40" t="str">
        <f>VLOOKUP($E5,'1.MetaData'!$B:$H,4,FALSE)</f>
        <v>Tiger shark</v>
      </c>
      <c r="I5" s="297">
        <f ca="1">IFERROR(VLOOKUP(B5, '2.Tissue'!B:N, 13, FALSE), "")</f>
        <v>0</v>
      </c>
      <c r="J5" s="13" t="s">
        <v>4787</v>
      </c>
      <c r="K5" s="111">
        <v>45328</v>
      </c>
      <c r="L5" s="13" t="s">
        <v>4788</v>
      </c>
      <c r="M5" s="13" t="s">
        <v>4789</v>
      </c>
      <c r="N5" s="14">
        <v>90</v>
      </c>
      <c r="O5" s="113">
        <v>6</v>
      </c>
      <c r="P5" s="113">
        <v>10</v>
      </c>
      <c r="Q5" s="113" t="s">
        <v>107</v>
      </c>
      <c r="R5" s="113" t="s">
        <v>107</v>
      </c>
      <c r="S5" s="27">
        <f t="shared" si="1"/>
        <v>540</v>
      </c>
      <c r="T5" s="13" t="s">
        <v>107</v>
      </c>
      <c r="U5" s="14" t="s">
        <v>107</v>
      </c>
      <c r="V5" s="14" t="s">
        <v>107</v>
      </c>
      <c r="X5" s="14" t="s">
        <v>3382</v>
      </c>
      <c r="Y5" s="2" t="str" cm="1">
        <f t="array" ref="Y5">IF(B5="","",IF(MAX(IF(B:B=B5,C:C))=C5,"Y","N"))</f>
        <v>Y</v>
      </c>
      <c r="AA5" s="149" t="s">
        <v>4790</v>
      </c>
    </row>
    <row r="6" spans="1:33" x14ac:dyDescent="0.25">
      <c r="A6" s="115">
        <f>INDEX('1.MetaData'!A:A, MATCH($E6, '1.MetaData'!$B:$B, 0))</f>
        <v>702</v>
      </c>
      <c r="B6" s="13" t="s">
        <v>4362</v>
      </c>
      <c r="C6" s="14">
        <v>1</v>
      </c>
      <c r="D6" s="13" t="s">
        <v>3384</v>
      </c>
      <c r="E6" s="1" t="str">
        <f>VLOOKUP(B6,'2.Tissue'!$B:$D,2,FALSE)</f>
        <v>OG702</v>
      </c>
      <c r="F6" s="80" t="str">
        <f t="shared" si="0"/>
        <v>OG702G_R</v>
      </c>
      <c r="G6" s="40" t="str">
        <f>VLOOKUP($E6,'1.MetaData'!$B:$H,3,FALSE)</f>
        <v>Lutjanus bohar</v>
      </c>
      <c r="H6" s="40" t="str">
        <f>VLOOKUP($E6,'1.MetaData'!$B:$H,4,FALSE)</f>
        <v>Red bass</v>
      </c>
      <c r="I6" s="297" t="str">
        <f ca="1">IFERROR(VLOOKUP(B6, '2.Tissue'!B:N, 13, FALSE), "")</f>
        <v>Tissue Box 12</v>
      </c>
      <c r="J6" s="13" t="s">
        <v>4792</v>
      </c>
      <c r="K6" s="111">
        <v>45453</v>
      </c>
      <c r="L6" s="13" t="s">
        <v>4793</v>
      </c>
      <c r="M6" s="13" t="s">
        <v>4789</v>
      </c>
      <c r="N6" s="14">
        <v>100</v>
      </c>
      <c r="O6" s="113">
        <v>0</v>
      </c>
      <c r="P6" s="113">
        <v>1.633</v>
      </c>
      <c r="Q6" s="113">
        <v>1.5009999999999999</v>
      </c>
      <c r="R6" s="113">
        <v>0.153</v>
      </c>
      <c r="S6" s="27">
        <f>N6*O6</f>
        <v>0</v>
      </c>
      <c r="T6" s="13" t="s">
        <v>4794</v>
      </c>
      <c r="U6" s="14" t="s">
        <v>107</v>
      </c>
      <c r="V6" s="14" t="s">
        <v>107</v>
      </c>
      <c r="X6" s="14" t="s">
        <v>3382</v>
      </c>
      <c r="Y6" s="2" t="str" cm="1">
        <f t="array" ref="Y6">IF(B6="","",IF(MAX(IF(B:B=B6,C:C))=C6,"Y","N"))</f>
        <v>N</v>
      </c>
    </row>
    <row r="7" spans="1:33" x14ac:dyDescent="0.25">
      <c r="A7" s="115">
        <f>INDEX('1.MetaData'!A:A, MATCH($E7, '1.MetaData'!$B:$B, 0))</f>
        <v>95</v>
      </c>
      <c r="B7" s="13" t="s">
        <v>4795</v>
      </c>
      <c r="C7" s="14">
        <v>1</v>
      </c>
      <c r="D7" s="13" t="s">
        <v>70</v>
      </c>
      <c r="E7" s="1" t="str">
        <f>VLOOKUP(B7,'2.Tissue'!$B:$D,2,FALSE)</f>
        <v>OG95</v>
      </c>
      <c r="F7" s="80" t="str">
        <f t="shared" si="0"/>
        <v>OG95M_R</v>
      </c>
      <c r="G7" s="40" t="str">
        <f>VLOOKUP($E7,'1.MetaData'!$B:$H,3,FALSE)</f>
        <v>Arripis georgiana</v>
      </c>
      <c r="H7" s="40" t="str">
        <f>VLOOKUP($E7,'1.MetaData'!$B:$H,4,FALSE)</f>
        <v>Australian Herring</v>
      </c>
      <c r="I7" s="297" t="str">
        <f ca="1">IFERROR(VLOOKUP(B7, '2.Tissue'!B:N, 13, FALSE), "")</f>
        <v>Tissue Box 6</v>
      </c>
      <c r="J7" s="13" t="s">
        <v>4787</v>
      </c>
      <c r="K7" s="111">
        <v>45314</v>
      </c>
      <c r="L7" s="13" t="s">
        <v>4796</v>
      </c>
      <c r="M7" s="13" t="s">
        <v>4789</v>
      </c>
      <c r="N7" s="14">
        <v>90</v>
      </c>
      <c r="O7" s="113">
        <v>12.5</v>
      </c>
      <c r="P7" s="113">
        <v>17.3</v>
      </c>
      <c r="Q7" s="113" t="s">
        <v>107</v>
      </c>
      <c r="R7" s="113" t="s">
        <v>107</v>
      </c>
      <c r="S7" s="27">
        <f t="shared" si="1"/>
        <v>1125</v>
      </c>
      <c r="T7" s="13" t="s">
        <v>4797</v>
      </c>
      <c r="U7" s="14">
        <v>85.9</v>
      </c>
      <c r="V7" s="14" t="s">
        <v>4798</v>
      </c>
      <c r="X7" s="14" t="str">
        <f>IF(V7&lt;5, "FAIL", "PASS")</f>
        <v>PASS</v>
      </c>
      <c r="Y7" s="2" t="str" cm="1">
        <f t="array" ref="Y7">IF(B7="","",IF(MAX(IF(B:B=B7,C:C))=C7,"Y","N"))</f>
        <v>Y</v>
      </c>
      <c r="AA7" s="149" t="s">
        <v>4799</v>
      </c>
    </row>
    <row r="8" spans="1:33" x14ac:dyDescent="0.25">
      <c r="A8" s="115">
        <f>INDEX('1.MetaData'!A:A, MATCH($E8, '1.MetaData'!$B:$B, 0))</f>
        <v>101</v>
      </c>
      <c r="B8" s="13" t="s">
        <v>4800</v>
      </c>
      <c r="C8" s="14">
        <v>1</v>
      </c>
      <c r="D8" s="13" t="s">
        <v>70</v>
      </c>
      <c r="E8" s="1" t="str">
        <f>VLOOKUP(B8,'2.Tissue'!$B:$D,2,FALSE)</f>
        <v>OG101</v>
      </c>
      <c r="F8" s="80" t="str">
        <f t="shared" si="0"/>
        <v>OG101M_R</v>
      </c>
      <c r="G8" s="40" t="str">
        <f>VLOOKUP($E8,'1.MetaData'!$B:$H,3,FALSE)</f>
        <v>Parequula melbournensis</v>
      </c>
      <c r="H8" s="40" t="str">
        <f>VLOOKUP($E8,'1.MetaData'!$B:$H,4,FALSE)</f>
        <v>Southern Silverybelly</v>
      </c>
      <c r="I8" s="297" t="str">
        <f ca="1">IFERROR(VLOOKUP(B8, '2.Tissue'!B:N, 13, FALSE), "")</f>
        <v>Tissue Box 4</v>
      </c>
      <c r="J8" s="13" t="s">
        <v>4787</v>
      </c>
      <c r="K8" s="111">
        <v>45314</v>
      </c>
      <c r="L8" s="13" t="s">
        <v>4796</v>
      </c>
      <c r="M8" s="13" t="s">
        <v>4789</v>
      </c>
      <c r="N8" s="14">
        <v>90</v>
      </c>
      <c r="O8" s="113">
        <v>13.1</v>
      </c>
      <c r="P8" s="113">
        <v>18.100000000000001</v>
      </c>
      <c r="Q8" s="113" t="s">
        <v>107</v>
      </c>
      <c r="R8" s="113" t="s">
        <v>107</v>
      </c>
      <c r="S8" s="27">
        <f t="shared" si="1"/>
        <v>1179</v>
      </c>
      <c r="T8" s="13" t="s">
        <v>4797</v>
      </c>
      <c r="U8" s="14" t="s">
        <v>4801</v>
      </c>
      <c r="V8" s="14" t="s">
        <v>4802</v>
      </c>
      <c r="X8" s="14" t="str">
        <f>IF(V8&lt;5, "FAIL", "PASS")</f>
        <v>PASS</v>
      </c>
      <c r="Y8" s="2" t="str" cm="1">
        <f t="array" ref="Y8">IF(B8="","",IF(MAX(IF(B:B=B8,C:C))=C8,"Y","N"))</f>
        <v>Y</v>
      </c>
    </row>
    <row r="9" spans="1:33" x14ac:dyDescent="0.25">
      <c r="A9" s="115">
        <f>INDEX('1.MetaData'!A:A, MATCH($E9, '1.MetaData'!$B:$B, 0))</f>
        <v>654</v>
      </c>
      <c r="B9" s="13" t="s">
        <v>4803</v>
      </c>
      <c r="C9" s="14">
        <v>1</v>
      </c>
      <c r="D9" s="13" t="s">
        <v>70</v>
      </c>
      <c r="E9" s="1" t="str">
        <f>VLOOKUP(B9,'2.Tissue'!$B:$D,2,FALSE)</f>
        <v>OG654</v>
      </c>
      <c r="F9" s="80" t="str">
        <f t="shared" si="0"/>
        <v>OG654G_R</v>
      </c>
      <c r="G9" s="40" t="str">
        <f>VLOOKUP($E9,'1.MetaData'!$B:$H,3,FALSE)</f>
        <v>Eumegistus illustris</v>
      </c>
      <c r="H9" s="40" t="str">
        <f>VLOOKUP($E9,'1.MetaData'!$B:$H,4,FALSE)</f>
        <v>Brilliant pomfret/ Black sepat</v>
      </c>
      <c r="I9" s="297" t="str">
        <f ca="1">IFERROR(VLOOKUP(B9, '2.Tissue'!B:N, 13, FALSE), "")</f>
        <v>Tissue Box 9</v>
      </c>
      <c r="J9" s="13" t="s">
        <v>4792</v>
      </c>
      <c r="K9" s="111">
        <v>45450</v>
      </c>
      <c r="L9" s="13" t="s">
        <v>4804</v>
      </c>
      <c r="M9" s="13" t="s">
        <v>4789</v>
      </c>
      <c r="N9" s="14">
        <v>90</v>
      </c>
      <c r="O9" s="113">
        <v>63</v>
      </c>
      <c r="P9" s="113">
        <v>81.138000000000005</v>
      </c>
      <c r="Q9" s="113">
        <v>2.08</v>
      </c>
      <c r="R9" s="113">
        <v>2.2469999999999999</v>
      </c>
      <c r="S9" s="27">
        <f t="shared" si="1"/>
        <v>5670</v>
      </c>
      <c r="T9" s="13" t="s">
        <v>4805</v>
      </c>
      <c r="V9" s="14">
        <v>9</v>
      </c>
      <c r="X9" s="14" t="s">
        <v>3369</v>
      </c>
      <c r="Y9" s="2" t="str" cm="1">
        <f t="array" ref="Y9">IF(B9="","",IF(MAX(IF(B:B=B9,C:C))=C9,"Y","N"))</f>
        <v>N</v>
      </c>
    </row>
    <row r="10" spans="1:33" x14ac:dyDescent="0.25">
      <c r="A10" s="115">
        <f>INDEX('1.MetaData'!A:A, MATCH($E10, '1.MetaData'!$B:$B, 0))</f>
        <v>750</v>
      </c>
      <c r="B10" s="13" t="s">
        <v>4383</v>
      </c>
      <c r="C10" s="14">
        <v>1</v>
      </c>
      <c r="D10" s="13" t="s">
        <v>70</v>
      </c>
      <c r="E10" s="1" t="str">
        <f>VLOOKUP(B10,'2.Tissue'!$B:$D,2,FALSE)</f>
        <v>OG750</v>
      </c>
      <c r="F10" s="80" t="str">
        <f t="shared" si="0"/>
        <v>OG750G_R</v>
      </c>
      <c r="G10" s="40" t="str">
        <f>VLOOKUP($E10,'1.MetaData'!$B:$H,3,FALSE)</f>
        <v>Azurina brevirostris</v>
      </c>
      <c r="H10" s="40">
        <f>VLOOKUP($E10,'1.MetaData'!$B:$H,4,FALSE)</f>
        <v>0</v>
      </c>
      <c r="I10" s="297" t="str">
        <f ca="1">IFERROR(VLOOKUP(B10, '2.Tissue'!B:N, 13, FALSE), "")</f>
        <v>Tissue Box 26</v>
      </c>
      <c r="J10" s="13" t="s">
        <v>4792</v>
      </c>
      <c r="K10" s="111">
        <v>45532</v>
      </c>
      <c r="L10" s="13" t="s">
        <v>4806</v>
      </c>
      <c r="M10" s="13" t="s">
        <v>4789</v>
      </c>
      <c r="N10" s="14">
        <v>80</v>
      </c>
      <c r="O10" s="113">
        <v>18.600000000000001</v>
      </c>
      <c r="P10" s="113">
        <v>18.7</v>
      </c>
      <c r="Q10" s="113" t="s">
        <v>4275</v>
      </c>
      <c r="R10" s="113" t="s">
        <v>4807</v>
      </c>
      <c r="S10" s="27">
        <f t="shared" si="1"/>
        <v>1488</v>
      </c>
      <c r="T10" s="13" t="s">
        <v>4808</v>
      </c>
      <c r="U10" s="14">
        <v>91.47</v>
      </c>
      <c r="V10" s="14">
        <v>9</v>
      </c>
      <c r="W10" s="14">
        <v>5.09</v>
      </c>
      <c r="X10" s="14" t="s">
        <v>3369</v>
      </c>
      <c r="Y10" s="2" t="str" cm="1">
        <f t="array" ref="Y10">IF(B10="","",IF(MAX(IF(B:B=B10,C:C))=C10,"Y","N"))</f>
        <v>Y</v>
      </c>
      <c r="AA10" s="149" t="s">
        <v>4809</v>
      </c>
    </row>
    <row r="11" spans="1:33" x14ac:dyDescent="0.25">
      <c r="A11" s="115">
        <f>INDEX('1.MetaData'!A:A, MATCH($E11, '1.MetaData'!$B:$B, 0))</f>
        <v>654</v>
      </c>
      <c r="B11" s="13" t="s">
        <v>4803</v>
      </c>
      <c r="C11" s="14">
        <v>3</v>
      </c>
      <c r="D11" s="13" t="s">
        <v>70</v>
      </c>
      <c r="E11" s="1" t="str">
        <f>VLOOKUP(B11,'2.Tissue'!$B:$D,2,FALSE)</f>
        <v>OG654</v>
      </c>
      <c r="F11" s="80" t="str">
        <f t="shared" si="0"/>
        <v>OG654G_R3</v>
      </c>
      <c r="G11" s="40" t="str">
        <f>VLOOKUP($E11,'1.MetaData'!$B:$H,3,FALSE)</f>
        <v>Eumegistus illustris</v>
      </c>
      <c r="H11" s="40" t="str">
        <f>VLOOKUP($E11,'1.MetaData'!$B:$H,4,FALSE)</f>
        <v>Brilliant pomfret/ Black sepat</v>
      </c>
      <c r="I11" s="297" t="str">
        <f ca="1">IFERROR(VLOOKUP(B11, '2.Tissue'!B:N, 13, FALSE), "")</f>
        <v>Tissue Box 9</v>
      </c>
      <c r="J11" s="13" t="s">
        <v>4792</v>
      </c>
      <c r="K11" s="111">
        <v>45450</v>
      </c>
      <c r="L11" s="13" t="s">
        <v>4804</v>
      </c>
      <c r="M11" s="13" t="s">
        <v>4789</v>
      </c>
      <c r="N11" s="14">
        <v>90</v>
      </c>
      <c r="O11" s="113">
        <v>87</v>
      </c>
      <c r="P11" s="113">
        <v>114.599</v>
      </c>
      <c r="Q11" s="113">
        <v>2.1040000000000001</v>
      </c>
      <c r="R11" s="113">
        <v>1.1160000000000001</v>
      </c>
      <c r="S11" s="27">
        <f t="shared" si="1"/>
        <v>7830</v>
      </c>
      <c r="T11" s="13" t="s">
        <v>4805</v>
      </c>
      <c r="V11" s="14">
        <v>8.8000000000000007</v>
      </c>
      <c r="X11" s="14" t="s">
        <v>3369</v>
      </c>
      <c r="Y11" s="2" t="str" cm="1">
        <f t="array" ref="Y11">IF(B11="","",IF(MAX(IF(B:B=B11,C:C))=C11,"Y","N"))</f>
        <v>Y</v>
      </c>
    </row>
    <row r="12" spans="1:33" x14ac:dyDescent="0.25">
      <c r="A12" s="115">
        <f>INDEX('1.MetaData'!A:A, MATCH($E12, '1.MetaData'!$B:$B, 0))</f>
        <v>757</v>
      </c>
      <c r="B12" s="13" t="s">
        <v>4390</v>
      </c>
      <c r="C12" s="14">
        <v>1</v>
      </c>
      <c r="D12" s="13" t="s">
        <v>70</v>
      </c>
      <c r="E12" s="1" t="str">
        <f>VLOOKUP(B12,'2.Tissue'!$B:$D,2,FALSE)</f>
        <v>OG757</v>
      </c>
      <c r="F12" s="80" t="str">
        <f t="shared" si="0"/>
        <v>OG757G_R</v>
      </c>
      <c r="G12" s="40" t="str">
        <f>VLOOKUP($E12,'1.MetaData'!$B:$H,3,FALSE)</f>
        <v>Centropyge abei</v>
      </c>
      <c r="H12" s="40">
        <f>VLOOKUP($E12,'1.MetaData'!$B:$H,4,FALSE)</f>
        <v>0</v>
      </c>
      <c r="I12" s="297" t="str">
        <f ca="1">IFERROR(VLOOKUP(B12, '2.Tissue'!B:N, 13, FALSE), "")</f>
        <v>Tissue Box 26</v>
      </c>
      <c r="J12" s="13" t="s">
        <v>4792</v>
      </c>
      <c r="K12" s="111">
        <v>45532</v>
      </c>
      <c r="L12" s="13" t="s">
        <v>4806</v>
      </c>
      <c r="M12" s="13" t="s">
        <v>4789</v>
      </c>
      <c r="N12" s="14">
        <v>80</v>
      </c>
      <c r="O12" s="113">
        <v>29.2</v>
      </c>
      <c r="P12" s="113">
        <v>30.3</v>
      </c>
      <c r="Q12" s="113" t="s">
        <v>4275</v>
      </c>
      <c r="R12" s="113" t="s">
        <v>4807</v>
      </c>
      <c r="S12" s="27">
        <f t="shared" si="1"/>
        <v>2336</v>
      </c>
      <c r="T12" s="13" t="s">
        <v>4808</v>
      </c>
      <c r="U12" s="14">
        <v>92.04</v>
      </c>
      <c r="V12" s="14">
        <v>8.6999999999999993</v>
      </c>
      <c r="W12" s="14">
        <v>4.46</v>
      </c>
      <c r="X12" s="14" t="s">
        <v>3369</v>
      </c>
      <c r="Y12" s="2" t="str" cm="1">
        <f t="array" ref="Y12">IF(B12="","",IF(MAX(IF(B:B=B12,C:C))=C12,"Y","N"))</f>
        <v>Y</v>
      </c>
      <c r="AA12" s="149" t="s">
        <v>4809</v>
      </c>
    </row>
    <row r="13" spans="1:33" x14ac:dyDescent="0.25">
      <c r="A13" s="115">
        <f>INDEX('1.MetaData'!A:A, MATCH($E13, '1.MetaData'!$B:$B, 0))</f>
        <v>673</v>
      </c>
      <c r="B13" s="13" t="s">
        <v>4810</v>
      </c>
      <c r="C13" s="14">
        <v>1</v>
      </c>
      <c r="D13" s="13" t="s">
        <v>70</v>
      </c>
      <c r="E13" s="1" t="str">
        <f>VLOOKUP(B13,'2.Tissue'!$B:$D,2,FALSE)</f>
        <v>OG673</v>
      </c>
      <c r="F13" s="80" t="str">
        <f t="shared" si="0"/>
        <v>OG673G_R</v>
      </c>
      <c r="G13" s="40" t="str">
        <f>VLOOKUP($E13,'1.MetaData'!$B:$H,3,FALSE)</f>
        <v>Gymnosarda unicolor</v>
      </c>
      <c r="H13" s="40" t="str">
        <f>VLOOKUP($E13,'1.MetaData'!$B:$H,4,FALSE)</f>
        <v>Dogtooth tuna</v>
      </c>
      <c r="I13" s="297" t="str">
        <f ca="1">IFERROR(VLOOKUP(B13, '2.Tissue'!B:N, 13, FALSE), "")</f>
        <v>Tissue Box 10</v>
      </c>
      <c r="J13" s="13" t="s">
        <v>4792</v>
      </c>
      <c r="K13" s="111">
        <v>45532</v>
      </c>
      <c r="L13" s="13" t="s">
        <v>4806</v>
      </c>
      <c r="M13" s="13" t="s">
        <v>4789</v>
      </c>
      <c r="N13" s="14">
        <v>80</v>
      </c>
      <c r="O13" s="113">
        <v>32.700000000000003</v>
      </c>
      <c r="P13" s="113">
        <v>40.9</v>
      </c>
      <c r="Q13" s="113" t="s">
        <v>4275</v>
      </c>
      <c r="R13" s="113">
        <v>1.56</v>
      </c>
      <c r="S13" s="27">
        <f t="shared" si="1"/>
        <v>2616</v>
      </c>
      <c r="T13" s="13" t="s">
        <v>4808</v>
      </c>
      <c r="U13" s="14">
        <v>89.01</v>
      </c>
      <c r="V13" s="14">
        <v>8.6999999999999993</v>
      </c>
      <c r="W13" s="14">
        <v>7.45</v>
      </c>
      <c r="X13" s="14" t="s">
        <v>3369</v>
      </c>
      <c r="Y13" s="2" t="str" cm="1">
        <f t="array" ref="Y13">IF(B13="","",IF(MAX(IF(B:B=B13,C:C))=C13,"Y","N"))</f>
        <v>Y</v>
      </c>
      <c r="AA13" s="149" t="s">
        <v>4809</v>
      </c>
    </row>
    <row r="14" spans="1:33" x14ac:dyDescent="0.25">
      <c r="A14" s="115">
        <f>INDEX('1.MetaData'!A:A, MATCH($E14, '1.MetaData'!$B:$B, 0))</f>
        <v>755</v>
      </c>
      <c r="B14" s="13" t="s">
        <v>4811</v>
      </c>
      <c r="C14" s="14">
        <v>1</v>
      </c>
      <c r="D14" s="13" t="s">
        <v>70</v>
      </c>
      <c r="E14" s="1" t="str">
        <f>VLOOKUP(B14,'2.Tissue'!$B:$D,2,FALSE)</f>
        <v>OG755</v>
      </c>
      <c r="F14" s="80" t="str">
        <f t="shared" si="0"/>
        <v>OG755G_R</v>
      </c>
      <c r="G14" s="40" t="str">
        <f>VLOOKUP($E14,'1.MetaData'!$B:$H,3,FALSE)</f>
        <v>Centropyge colini</v>
      </c>
      <c r="H14" s="40">
        <f>VLOOKUP($E14,'1.MetaData'!$B:$H,4,FALSE)</f>
        <v>0</v>
      </c>
      <c r="I14" s="297" t="str">
        <f ca="1">IFERROR(VLOOKUP(B14, '2.Tissue'!B:N, 13, FALSE), "")</f>
        <v>Tissue Box 26</v>
      </c>
      <c r="J14" s="13" t="s">
        <v>4792</v>
      </c>
      <c r="K14" s="111">
        <v>45532</v>
      </c>
      <c r="L14" s="13" t="s">
        <v>4806</v>
      </c>
      <c r="M14" s="13" t="s">
        <v>4789</v>
      </c>
      <c r="N14" s="14">
        <v>80</v>
      </c>
      <c r="O14" s="113">
        <v>38.200000000000003</v>
      </c>
      <c r="P14" s="113">
        <v>39.200000000000003</v>
      </c>
      <c r="Q14" s="113" t="s">
        <v>4275</v>
      </c>
      <c r="R14" s="113" t="s">
        <v>4807</v>
      </c>
      <c r="S14" s="27">
        <f t="shared" si="1"/>
        <v>3056</v>
      </c>
      <c r="T14" s="13" t="s">
        <v>4808</v>
      </c>
      <c r="U14" s="14">
        <v>92.17</v>
      </c>
      <c r="V14" s="14">
        <v>8.6</v>
      </c>
      <c r="W14" s="14">
        <v>4.6399999999999997</v>
      </c>
      <c r="X14" s="14" t="s">
        <v>3369</v>
      </c>
      <c r="Y14" s="2" t="str" cm="1">
        <f t="array" ref="Y14">IF(B14="","",IF(MAX(IF(B:B=B14,C:C))=C14,"Y","N"))</f>
        <v>Y</v>
      </c>
      <c r="AA14" s="149" t="s">
        <v>4809</v>
      </c>
    </row>
    <row r="15" spans="1:33" x14ac:dyDescent="0.25">
      <c r="A15" s="115">
        <f>INDEX('1.MetaData'!A:A, MATCH($E15, '1.MetaData'!$B:$B, 0))</f>
        <v>14</v>
      </c>
      <c r="B15" s="13" t="s">
        <v>3416</v>
      </c>
      <c r="C15" s="14">
        <v>2</v>
      </c>
      <c r="D15" s="13" t="s">
        <v>70</v>
      </c>
      <c r="E15" s="1" t="str">
        <f>VLOOKUP(B15,'2.Tissue'!$B:$D,2,FALSE)</f>
        <v>OG14</v>
      </c>
      <c r="F15" s="80" t="str">
        <f t="shared" si="0"/>
        <v>OG14G_R2</v>
      </c>
      <c r="G15" s="40" t="str">
        <f>VLOOKUP($E15,'1.MetaData'!$B:$H,3,FALSE)</f>
        <v>Lethrinus nebulosus</v>
      </c>
      <c r="H15" s="40" t="str">
        <f>VLOOKUP($E15,'1.MetaData'!$B:$H,4,FALSE)</f>
        <v>Spangled emperor</v>
      </c>
      <c r="I15" s="297" t="str">
        <f ca="1">IFERROR(VLOOKUP(B15, '2.Tissue'!B:N, 13, FALSE), "")</f>
        <v>Tissue Box 20</v>
      </c>
      <c r="J15" s="13" t="s">
        <v>4792</v>
      </c>
      <c r="K15" s="111">
        <v>45453</v>
      </c>
      <c r="L15" s="13" t="s">
        <v>4793</v>
      </c>
      <c r="M15" s="13" t="s">
        <v>4789</v>
      </c>
      <c r="N15" s="14">
        <v>100</v>
      </c>
      <c r="O15" s="113">
        <v>190.5</v>
      </c>
      <c r="P15" s="113">
        <v>476.60700000000003</v>
      </c>
      <c r="Q15" s="113">
        <v>2.1269999999999998</v>
      </c>
      <c r="R15" s="113">
        <v>1.97</v>
      </c>
      <c r="S15" s="27">
        <f t="shared" si="1"/>
        <v>19050</v>
      </c>
      <c r="T15" s="13" t="s">
        <v>4794</v>
      </c>
      <c r="U15" s="14">
        <v>77.930000000000007</v>
      </c>
      <c r="V15" s="14">
        <v>8.1999999999999993</v>
      </c>
      <c r="X15" s="14" t="s">
        <v>3665</v>
      </c>
      <c r="Y15" s="2" t="str" cm="1">
        <f t="array" ref="Y15">IF(B15="","",IF(MAX(IF(B:B=B15,C:C))=C15,"Y","N"))</f>
        <v>N</v>
      </c>
      <c r="AA15" s="149" t="s">
        <v>4812</v>
      </c>
    </row>
    <row r="16" spans="1:33" x14ac:dyDescent="0.25">
      <c r="A16" s="115">
        <f>INDEX('1.MetaData'!A:A, MATCH($E16, '1.MetaData'!$B:$B, 0))</f>
        <v>53</v>
      </c>
      <c r="B16" s="13" t="s">
        <v>3503</v>
      </c>
      <c r="C16" s="14">
        <v>1</v>
      </c>
      <c r="D16" s="13" t="s">
        <v>70</v>
      </c>
      <c r="E16" s="1" t="str">
        <f>VLOOKUP(B16,'2.Tissue'!$B:$D,2,FALSE)</f>
        <v>OG53</v>
      </c>
      <c r="F16" s="80" t="str">
        <f t="shared" si="0"/>
        <v>OG53G_R</v>
      </c>
      <c r="G16" s="40" t="str">
        <f>VLOOKUP($E16,'1.MetaData'!$B:$H,3,FALSE)</f>
        <v>Paraplesiops meleagris</v>
      </c>
      <c r="H16" s="40" t="str">
        <f>VLOOKUP($E16,'1.MetaData'!$B:$H,4,FALSE)</f>
        <v>Southern Blue Devil</v>
      </c>
      <c r="I16" s="297" t="str">
        <f ca="1">IFERROR(VLOOKUP(B16, '2.Tissue'!B:N, 13, FALSE), "")</f>
        <v>Tissue Box 3</v>
      </c>
      <c r="J16" s="13" t="s">
        <v>4787</v>
      </c>
      <c r="K16" s="111">
        <v>45320</v>
      </c>
      <c r="L16" s="13" t="s">
        <v>4813</v>
      </c>
      <c r="M16" s="13" t="s">
        <v>4789</v>
      </c>
      <c r="N16" s="14">
        <v>90</v>
      </c>
      <c r="O16" s="113">
        <v>170</v>
      </c>
      <c r="P16" s="113">
        <v>214.9</v>
      </c>
      <c r="Q16" s="113">
        <v>2.14</v>
      </c>
      <c r="R16" s="113">
        <v>2.15</v>
      </c>
      <c r="S16" s="27">
        <f t="shared" si="1"/>
        <v>15300</v>
      </c>
      <c r="T16" s="13" t="s">
        <v>4814</v>
      </c>
      <c r="U16" s="14">
        <v>93.38</v>
      </c>
      <c r="V16" s="14">
        <v>8.1999999999999993</v>
      </c>
      <c r="X16" s="14" t="str">
        <f>IF(V16&lt;5, "FAIL", "PASS")</f>
        <v>PASS</v>
      </c>
      <c r="Y16" s="2" t="str" cm="1">
        <f t="array" ref="Y16">IF(B16="","",IF(MAX(IF(B:B=B16,C:C))=C16,"Y","N"))</f>
        <v>Y</v>
      </c>
      <c r="Z16" s="2" t="s">
        <v>92</v>
      </c>
    </row>
    <row r="17" spans="1:27" x14ac:dyDescent="0.25">
      <c r="A17" s="115">
        <f>INDEX('1.MetaData'!A:A, MATCH($E17, '1.MetaData'!$B:$B, 0))</f>
        <v>8</v>
      </c>
      <c r="B17" s="13" t="s">
        <v>3401</v>
      </c>
      <c r="C17" s="14">
        <v>1</v>
      </c>
      <c r="D17" s="13" t="s">
        <v>70</v>
      </c>
      <c r="E17" s="1" t="str">
        <f>VLOOKUP(B17,'2.Tissue'!$B:$D,2,FALSE)</f>
        <v>OG8</v>
      </c>
      <c r="F17" s="80" t="str">
        <f t="shared" si="0"/>
        <v>OG8G_R</v>
      </c>
      <c r="G17" s="40" t="str">
        <f>VLOOKUP($E17,'1.MetaData'!$B:$H,3,FALSE)</f>
        <v>Lethrinus laticaudis</v>
      </c>
      <c r="H17" s="40" t="str">
        <f>VLOOKUP($E17,'1.MetaData'!$B:$H,4,FALSE)</f>
        <v>Grass emperor</v>
      </c>
      <c r="I17" s="297" t="str">
        <f ca="1">IFERROR(VLOOKUP(B17, '2.Tissue'!B:N, 13, FALSE), "")</f>
        <v>Tissue Box 18</v>
      </c>
      <c r="J17" s="13" t="s">
        <v>4792</v>
      </c>
      <c r="K17" s="111">
        <v>45453</v>
      </c>
      <c r="L17" s="13" t="s">
        <v>4793</v>
      </c>
      <c r="M17" s="13" t="s">
        <v>4789</v>
      </c>
      <c r="N17" s="14">
        <v>100</v>
      </c>
      <c r="O17" s="113">
        <v>188.5</v>
      </c>
      <c r="P17" s="113">
        <v>461.83199999999999</v>
      </c>
      <c r="Q17" s="113">
        <v>2.1</v>
      </c>
      <c r="R17" s="113">
        <v>2.319</v>
      </c>
      <c r="S17" s="27">
        <f t="shared" si="1"/>
        <v>18850</v>
      </c>
      <c r="T17" s="13" t="s">
        <v>4794</v>
      </c>
      <c r="U17" s="14">
        <v>80.66</v>
      </c>
      <c r="V17" s="14">
        <v>8.1999999999999993</v>
      </c>
      <c r="X17" s="14" t="s">
        <v>3665</v>
      </c>
      <c r="Y17" s="2" t="str" cm="1">
        <f t="array" ref="Y17">IF(B17="","",IF(MAX(IF(B:B=B17,C:C))=C17,"Y","N"))</f>
        <v>N</v>
      </c>
      <c r="AA17" s="149" t="s">
        <v>4815</v>
      </c>
    </row>
    <row r="18" spans="1:27" x14ac:dyDescent="0.25">
      <c r="A18" s="115">
        <f>INDEX('1.MetaData'!A:A, MATCH($E18, '1.MetaData'!$B:$B, 0))</f>
        <v>654</v>
      </c>
      <c r="B18" s="13" t="s">
        <v>4803</v>
      </c>
      <c r="C18" s="14">
        <v>2</v>
      </c>
      <c r="D18" s="13" t="s">
        <v>70</v>
      </c>
      <c r="E18" s="1" t="str">
        <f>VLOOKUP(B18,'2.Tissue'!$B:$D,2,FALSE)</f>
        <v>OG654</v>
      </c>
      <c r="F18" s="80" t="str">
        <f t="shared" si="0"/>
        <v>OG654G_R2</v>
      </c>
      <c r="G18" s="40" t="str">
        <f>VLOOKUP($E18,'1.MetaData'!$B:$H,3,FALSE)</f>
        <v>Eumegistus illustris</v>
      </c>
      <c r="H18" s="40" t="str">
        <f>VLOOKUP($E18,'1.MetaData'!$B:$H,4,FALSE)</f>
        <v>Brilliant pomfret/ Black sepat</v>
      </c>
      <c r="I18" s="297" t="str">
        <f ca="1">IFERROR(VLOOKUP(B18, '2.Tissue'!B:N, 13, FALSE), "")</f>
        <v>Tissue Box 9</v>
      </c>
      <c r="J18" s="13" t="s">
        <v>4792</v>
      </c>
      <c r="K18" s="111">
        <v>45450</v>
      </c>
      <c r="L18" s="13" t="s">
        <v>4804</v>
      </c>
      <c r="M18" s="13" t="s">
        <v>4789</v>
      </c>
      <c r="N18" s="14">
        <v>90</v>
      </c>
      <c r="O18" s="113">
        <v>96.5</v>
      </c>
      <c r="P18" s="113">
        <v>124.099</v>
      </c>
      <c r="Q18" s="113">
        <v>2.0739999999999998</v>
      </c>
      <c r="R18" s="113">
        <v>2.1440000000000001</v>
      </c>
      <c r="S18" s="27">
        <f t="shared" si="1"/>
        <v>8685</v>
      </c>
      <c r="T18" s="13" t="s">
        <v>4805</v>
      </c>
      <c r="V18" s="14">
        <v>8</v>
      </c>
      <c r="X18" s="14" t="s">
        <v>3369</v>
      </c>
      <c r="Y18" s="2" t="str" cm="1">
        <f t="array" ref="Y18">IF(B18="","",IF(MAX(IF(B:B=B18,C:C))=C18,"Y","N"))</f>
        <v>N</v>
      </c>
    </row>
    <row r="19" spans="1:27" x14ac:dyDescent="0.25">
      <c r="A19" s="115">
        <f>INDEX('1.MetaData'!A:A, MATCH($E19, '1.MetaData'!$B:$B, 0))</f>
        <v>759</v>
      </c>
      <c r="B19" s="13" t="s">
        <v>4393</v>
      </c>
      <c r="C19" s="14">
        <v>1</v>
      </c>
      <c r="D19" s="13" t="s">
        <v>70</v>
      </c>
      <c r="E19" s="1" t="str">
        <f>VLOOKUP(B19,'2.Tissue'!$B:$D,2,FALSE)</f>
        <v>OG759</v>
      </c>
      <c r="F19" s="80" t="str">
        <f t="shared" si="0"/>
        <v>OG759H_R</v>
      </c>
      <c r="G19" s="40" t="str">
        <f>VLOOKUP($E19,'1.MetaData'!$B:$H,3,FALSE)</f>
        <v>Pristigenys meyeri</v>
      </c>
      <c r="H19" s="40">
        <f>VLOOKUP($E19,'1.MetaData'!$B:$H,4,FALSE)</f>
        <v>0</v>
      </c>
      <c r="I19" s="297" t="str">
        <f ca="1">IFERROR(VLOOKUP(B19, '2.Tissue'!B:N, 13, FALSE), "")</f>
        <v>Tissue Box 26</v>
      </c>
      <c r="J19" s="13" t="s">
        <v>4792</v>
      </c>
      <c r="K19" s="111">
        <v>45532</v>
      </c>
      <c r="L19" s="13" t="s">
        <v>4806</v>
      </c>
      <c r="M19" s="13" t="s">
        <v>4789</v>
      </c>
      <c r="N19" s="14">
        <v>80</v>
      </c>
      <c r="O19" s="113">
        <v>35.1</v>
      </c>
      <c r="P19" s="113">
        <v>34.4</v>
      </c>
      <c r="Q19" s="113" t="s">
        <v>4275</v>
      </c>
      <c r="R19" s="113" t="s">
        <v>4807</v>
      </c>
      <c r="S19" s="27">
        <f t="shared" si="1"/>
        <v>2808</v>
      </c>
      <c r="T19" s="13" t="s">
        <v>4808</v>
      </c>
      <c r="U19" s="14">
        <v>92.27</v>
      </c>
      <c r="V19" s="14">
        <v>7.9</v>
      </c>
      <c r="W19" s="14">
        <v>4.93</v>
      </c>
      <c r="X19" s="14" t="s">
        <v>3369</v>
      </c>
      <c r="Y19" s="2" t="str" cm="1">
        <f t="array" ref="Y19">IF(B19="","",IF(MAX(IF(B:B=B19,C:C))=C19,"Y","N"))</f>
        <v>Y</v>
      </c>
      <c r="AA19" s="149" t="s">
        <v>4816</v>
      </c>
    </row>
    <row r="20" spans="1:27" x14ac:dyDescent="0.25">
      <c r="A20" s="115">
        <f>INDEX('1.MetaData'!A:A, MATCH($E20, '1.MetaData'!$B:$B, 0))</f>
        <v>101</v>
      </c>
      <c r="B20" s="13" t="s">
        <v>4817</v>
      </c>
      <c r="C20" s="14">
        <v>1</v>
      </c>
      <c r="D20" s="13" t="s">
        <v>70</v>
      </c>
      <c r="E20" s="1" t="str">
        <f>VLOOKUP(B20,'2.Tissue'!$B:$D,2,FALSE)</f>
        <v>OG101</v>
      </c>
      <c r="F20" s="80" t="str">
        <f t="shared" si="0"/>
        <v>OG101G_R</v>
      </c>
      <c r="G20" s="40" t="str">
        <f>VLOOKUP($E20,'1.MetaData'!$B:$H,3,FALSE)</f>
        <v>Parequula melbournensis</v>
      </c>
      <c r="H20" s="40" t="str">
        <f>VLOOKUP($E20,'1.MetaData'!$B:$H,4,FALSE)</f>
        <v>Southern Silverybelly</v>
      </c>
      <c r="I20" s="297" t="str">
        <f ca="1">IFERROR(VLOOKUP(B20, '2.Tissue'!B:N, 13, FALSE), "")</f>
        <v>Tissue Box 4</v>
      </c>
      <c r="J20" s="13" t="s">
        <v>4787</v>
      </c>
      <c r="K20" s="111">
        <v>45320</v>
      </c>
      <c r="L20" s="13" t="s">
        <v>4813</v>
      </c>
      <c r="M20" s="13" t="s">
        <v>4789</v>
      </c>
      <c r="N20" s="14">
        <v>90</v>
      </c>
      <c r="O20" s="113">
        <v>180</v>
      </c>
      <c r="P20" s="113">
        <v>242.5</v>
      </c>
      <c r="Q20" s="113">
        <v>2.13</v>
      </c>
      <c r="R20" s="113">
        <v>2.27</v>
      </c>
      <c r="S20" s="27">
        <f t="shared" si="1"/>
        <v>16200</v>
      </c>
      <c r="T20" s="13" t="s">
        <v>4814</v>
      </c>
      <c r="U20" s="14">
        <v>93.48</v>
      </c>
      <c r="V20" s="14">
        <v>7.8</v>
      </c>
      <c r="X20" s="14" t="str">
        <f>IF(V20&lt;5, "FAIL", "PASS")</f>
        <v>PASS</v>
      </c>
      <c r="Y20" s="2" t="str" cm="1">
        <f t="array" ref="Y20">IF(B20="","",IF(MAX(IF(B:B=B20,C:C))=C20,"Y","N"))</f>
        <v>Y</v>
      </c>
      <c r="Z20" s="2" t="s">
        <v>92</v>
      </c>
    </row>
    <row r="21" spans="1:27" x14ac:dyDescent="0.25">
      <c r="A21" s="115">
        <f>INDEX('1.MetaData'!A:A, MATCH($E21, '1.MetaData'!$B:$B, 0))</f>
        <v>650</v>
      </c>
      <c r="B21" s="13" t="s">
        <v>4818</v>
      </c>
      <c r="C21" s="14">
        <v>1</v>
      </c>
      <c r="D21" s="13" t="s">
        <v>70</v>
      </c>
      <c r="E21" s="1" t="str">
        <f>VLOOKUP(B21,'2.Tissue'!$B:$D,2,FALSE)</f>
        <v>OG650</v>
      </c>
      <c r="F21" s="80" t="str">
        <f t="shared" si="0"/>
        <v>OG650G_R</v>
      </c>
      <c r="G21" s="40" t="str">
        <f>VLOOKUP($E21,'1.MetaData'!$B:$H,3,FALSE)</f>
        <v>Etelis coruscans</v>
      </c>
      <c r="H21" s="40" t="str">
        <f>VLOOKUP($E21,'1.MetaData'!$B:$H,4,FALSE)</f>
        <v>Flame snapper</v>
      </c>
      <c r="I21" s="297" t="str">
        <f ca="1">IFERROR(VLOOKUP(B21, '2.Tissue'!B:N, 13, FALSE), "")</f>
        <v>Tissue Box 9</v>
      </c>
      <c r="J21" s="13" t="s">
        <v>4792</v>
      </c>
      <c r="K21" s="111">
        <v>45453</v>
      </c>
      <c r="L21" s="13" t="s">
        <v>4793</v>
      </c>
      <c r="M21" s="13" t="s">
        <v>4789</v>
      </c>
      <c r="N21" s="14">
        <v>100</v>
      </c>
      <c r="O21" s="113">
        <v>134.5</v>
      </c>
      <c r="P21" s="113">
        <v>263.42500000000001</v>
      </c>
      <c r="Q21" s="113">
        <v>2.1139999999999999</v>
      </c>
      <c r="R21" s="113">
        <v>1.35</v>
      </c>
      <c r="S21" s="27">
        <f t="shared" si="1"/>
        <v>13450</v>
      </c>
      <c r="T21" s="13" t="s">
        <v>4794</v>
      </c>
      <c r="U21" s="14">
        <v>79.010000000000005</v>
      </c>
      <c r="V21" s="14">
        <v>7.8</v>
      </c>
      <c r="X21" s="14" t="s">
        <v>3665</v>
      </c>
      <c r="Y21" s="2" t="str" cm="1">
        <f t="array" ref="Y21">IF(B21="","",IF(MAX(IF(B:B=B21,C:C))=C21,"Y","N"))</f>
        <v>N</v>
      </c>
      <c r="AA21" s="149" t="s">
        <v>4819</v>
      </c>
    </row>
    <row r="22" spans="1:27" x14ac:dyDescent="0.25">
      <c r="A22" s="115">
        <f>INDEX('1.MetaData'!A:A, MATCH($E22, '1.MetaData'!$B:$B, 0))</f>
        <v>657</v>
      </c>
      <c r="B22" s="13" t="s">
        <v>4820</v>
      </c>
      <c r="C22" s="14">
        <v>2</v>
      </c>
      <c r="D22" s="13"/>
      <c r="E22" s="1" t="str">
        <f>VLOOKUP(B22,'2.Tissue'!$B:$D,2,FALSE)</f>
        <v>OG657</v>
      </c>
      <c r="F22" s="80" t="str">
        <f t="shared" si="0"/>
        <v>OG657G_R2</v>
      </c>
      <c r="G22" s="40" t="str">
        <f>VLOOKUP($E22,'1.MetaData'!$B:$H,3,FALSE)</f>
        <v>Aphareus furca</v>
      </c>
      <c r="H22" s="40" t="str">
        <f>VLOOKUP($E22,'1.MetaData'!$B:$H,4,FALSE)</f>
        <v>Smalltooth jobfish</v>
      </c>
      <c r="I22" s="297" t="str">
        <f ca="1">IFERROR(VLOOKUP(B22, '2.Tissue'!B:N, 13, FALSE), "")</f>
        <v>Tissue Box 9</v>
      </c>
      <c r="J22" s="13" t="s">
        <v>4821</v>
      </c>
      <c r="K22" s="111">
        <v>45525</v>
      </c>
      <c r="L22" s="13" t="s">
        <v>4822</v>
      </c>
      <c r="M22" s="13" t="s">
        <v>4789</v>
      </c>
      <c r="N22" s="14">
        <v>80</v>
      </c>
      <c r="O22" s="113">
        <v>145</v>
      </c>
      <c r="P22" s="113">
        <v>257.5</v>
      </c>
      <c r="Q22" s="113">
        <v>1.5</v>
      </c>
      <c r="R22" s="113">
        <v>1.5</v>
      </c>
      <c r="S22" s="27">
        <f t="shared" si="1"/>
        <v>11600</v>
      </c>
      <c r="T22" s="13" t="s">
        <v>4823</v>
      </c>
      <c r="U22" s="286">
        <v>0.68600000000000005</v>
      </c>
      <c r="V22" s="14">
        <v>7.6</v>
      </c>
      <c r="W22" s="14">
        <v>8.64</v>
      </c>
      <c r="X22" s="14" t="s">
        <v>3382</v>
      </c>
      <c r="Y22" s="2" t="str" cm="1">
        <f t="array" ref="Y22">IF(B22="","",IF(MAX(IF(B:B=B22,C:C))=C22,"Y","N"))</f>
        <v>Y</v>
      </c>
      <c r="AA22" s="149" t="s">
        <v>4824</v>
      </c>
    </row>
    <row r="23" spans="1:27" x14ac:dyDescent="0.25">
      <c r="A23" s="115">
        <f>INDEX('1.MetaData'!A:A, MATCH($E23, '1.MetaData'!$B:$B, 0))</f>
        <v>660</v>
      </c>
      <c r="B23" s="13" t="s">
        <v>4298</v>
      </c>
      <c r="C23" s="14">
        <v>1</v>
      </c>
      <c r="D23" s="13" t="s">
        <v>70</v>
      </c>
      <c r="E23" s="1" t="str">
        <f>VLOOKUP(B23,'2.Tissue'!$B:$D,2,FALSE)</f>
        <v>OG660</v>
      </c>
      <c r="F23" s="80" t="str">
        <f t="shared" si="0"/>
        <v>OG660H_R</v>
      </c>
      <c r="G23" s="40" t="str">
        <f>VLOOKUP($E23,'1.MetaData'!$B:$H,3,FALSE)</f>
        <v>Polymixia berndti</v>
      </c>
      <c r="H23" s="40" t="str">
        <f>VLOOKUP($E23,'1.MetaData'!$B:$H,4,FALSE)</f>
        <v>Beardfish?</v>
      </c>
      <c r="I23" s="297" t="str">
        <f ca="1">IFERROR(VLOOKUP(B23, '2.Tissue'!B:N, 13, FALSE), "")</f>
        <v>Tissue Box 9</v>
      </c>
      <c r="J23" s="13" t="s">
        <v>4787</v>
      </c>
      <c r="K23" s="111">
        <v>45309</v>
      </c>
      <c r="L23" s="13" t="s">
        <v>4825</v>
      </c>
      <c r="M23" s="13" t="s">
        <v>4789</v>
      </c>
      <c r="N23" s="14">
        <v>90</v>
      </c>
      <c r="O23" s="113">
        <v>1080</v>
      </c>
      <c r="P23" s="113">
        <v>1288.0999999999999</v>
      </c>
      <c r="Q23" s="113">
        <v>2.09</v>
      </c>
      <c r="R23" s="113">
        <v>2.2799999999999998</v>
      </c>
      <c r="S23" s="27">
        <f t="shared" si="1"/>
        <v>97200</v>
      </c>
      <c r="T23" s="13" t="s">
        <v>4826</v>
      </c>
      <c r="U23" s="14">
        <v>95.08</v>
      </c>
      <c r="V23" s="14">
        <v>7.6</v>
      </c>
      <c r="X23" s="14" t="str">
        <f>IF(V23&lt;5, "FAIL", "PASS")</f>
        <v>PASS</v>
      </c>
      <c r="Y23" s="2" t="str" cm="1">
        <f t="array" ref="Y23">IF(B23="","",IF(MAX(IF(B:B=B23,C:C))=C23,"Y","N"))</f>
        <v>Y</v>
      </c>
    </row>
    <row r="24" spans="1:27" x14ac:dyDescent="0.25">
      <c r="A24" s="115">
        <f>INDEX('1.MetaData'!A:A, MATCH($E24, '1.MetaData'!$B:$B, 0))</f>
        <v>12</v>
      </c>
      <c r="B24" s="13" t="s">
        <v>3413</v>
      </c>
      <c r="C24" s="14">
        <v>1</v>
      </c>
      <c r="D24" s="13" t="s">
        <v>70</v>
      </c>
      <c r="E24" s="1" t="str">
        <f>VLOOKUP(B24,'2.Tissue'!$B:$D,2,FALSE)</f>
        <v>OG12</v>
      </c>
      <c r="F24" s="80" t="str">
        <f t="shared" si="0"/>
        <v>OG12G_R</v>
      </c>
      <c r="G24" s="40" t="str">
        <f>VLOOKUP($E24,'1.MetaData'!$B:$H,3,FALSE)</f>
        <v>Lutjanus sebae</v>
      </c>
      <c r="H24" s="40" t="str">
        <f>VLOOKUP($E24,'1.MetaData'!$B:$H,4,FALSE)</f>
        <v>Red emperor</v>
      </c>
      <c r="I24" s="297" t="str">
        <f ca="1">IFERROR(VLOOKUP(B24, '2.Tissue'!B:N, 13, FALSE), "")</f>
        <v>Tissue Box 19</v>
      </c>
      <c r="J24" s="13" t="s">
        <v>4792</v>
      </c>
      <c r="K24" s="111">
        <v>45453</v>
      </c>
      <c r="L24" s="13" t="s">
        <v>4793</v>
      </c>
      <c r="M24" s="13" t="s">
        <v>4789</v>
      </c>
      <c r="N24" s="14">
        <v>100</v>
      </c>
      <c r="O24" s="113">
        <v>113.5</v>
      </c>
      <c r="P24" s="113">
        <v>209.42099999999999</v>
      </c>
      <c r="Q24" s="113">
        <v>2.1349999999999998</v>
      </c>
      <c r="R24" s="113">
        <v>1.5429999999999999</v>
      </c>
      <c r="S24" s="27">
        <f t="shared" si="1"/>
        <v>11350</v>
      </c>
      <c r="T24" s="13" t="s">
        <v>4794</v>
      </c>
      <c r="U24" s="14">
        <v>90.61</v>
      </c>
      <c r="V24" s="14">
        <v>7.4</v>
      </c>
      <c r="X24" s="14" t="s">
        <v>3665</v>
      </c>
      <c r="Y24" s="2" t="str" cm="1">
        <f t="array" ref="Y24">IF(B24="","",IF(MAX(IF(B:B=B24,C:C))=C24,"Y","N"))</f>
        <v>Y</v>
      </c>
      <c r="AA24" s="149" t="s">
        <v>4827</v>
      </c>
    </row>
    <row r="25" spans="1:27" x14ac:dyDescent="0.25">
      <c r="A25" s="115">
        <f>INDEX('1.MetaData'!A:A, MATCH($E25, '1.MetaData'!$B:$B, 0))</f>
        <v>14</v>
      </c>
      <c r="B25" s="13" t="s">
        <v>3416</v>
      </c>
      <c r="C25" s="14">
        <v>1</v>
      </c>
      <c r="D25" s="13" t="s">
        <v>70</v>
      </c>
      <c r="E25" s="1" t="str">
        <f>VLOOKUP(B25,'2.Tissue'!$B:$D,2,FALSE)</f>
        <v>OG14</v>
      </c>
      <c r="F25" s="80" t="str">
        <f t="shared" si="0"/>
        <v>OG14G_R</v>
      </c>
      <c r="G25" s="40" t="str">
        <f>VLOOKUP($E25,'1.MetaData'!$B:$H,3,FALSE)</f>
        <v>Lethrinus nebulosus</v>
      </c>
      <c r="H25" s="40" t="str">
        <f>VLOOKUP($E25,'1.MetaData'!$B:$H,4,FALSE)</f>
        <v>Spangled emperor</v>
      </c>
      <c r="I25" s="297" t="str">
        <f ca="1">IFERROR(VLOOKUP(B25, '2.Tissue'!B:N, 13, FALSE), "")</f>
        <v>Tissue Box 20</v>
      </c>
      <c r="J25" s="13" t="s">
        <v>4787</v>
      </c>
      <c r="K25" s="111">
        <v>45309</v>
      </c>
      <c r="L25" s="13" t="s">
        <v>4825</v>
      </c>
      <c r="M25" s="13" t="s">
        <v>4789</v>
      </c>
      <c r="N25" s="14">
        <v>90</v>
      </c>
      <c r="O25" s="113">
        <v>162.19999999999999</v>
      </c>
      <c r="P25" s="113">
        <v>200.5</v>
      </c>
      <c r="Q25" s="113">
        <v>2.08</v>
      </c>
      <c r="R25" s="113">
        <v>2.0099999999999998</v>
      </c>
      <c r="S25" s="27">
        <f t="shared" si="1"/>
        <v>14597.999999999998</v>
      </c>
      <c r="T25" s="13" t="s">
        <v>4826</v>
      </c>
      <c r="U25" s="14">
        <v>93.69</v>
      </c>
      <c r="V25" s="14">
        <v>7.4</v>
      </c>
      <c r="X25" s="14" t="str">
        <f>IF(V25&lt;5, "FAIL", "PASS")</f>
        <v>PASS</v>
      </c>
      <c r="Y25" s="2" t="str" cm="1">
        <f t="array" ref="Y25">IF(B25="","",IF(MAX(IF(B:B=B25,C:C))=C25,"Y","N"))</f>
        <v>N</v>
      </c>
    </row>
    <row r="26" spans="1:27" x14ac:dyDescent="0.25">
      <c r="A26" s="115">
        <f>INDEX('1.MetaData'!A:A, MATCH($E26, '1.MetaData'!$B:$B, 0))</f>
        <v>26</v>
      </c>
      <c r="B26" s="13" t="s">
        <v>4828</v>
      </c>
      <c r="C26" s="14">
        <v>1</v>
      </c>
      <c r="D26" s="13" t="s">
        <v>70</v>
      </c>
      <c r="E26" s="1" t="str">
        <f>VLOOKUP(B26,'2.Tissue'!$B:$D,2,FALSE)</f>
        <v>OG26</v>
      </c>
      <c r="F26" s="80" t="str">
        <f t="shared" si="0"/>
        <v>OG26H_R</v>
      </c>
      <c r="G26" s="40" t="str">
        <f>VLOOKUP($E26,'1.MetaData'!$B:$H,3,FALSE)</f>
        <v>Heterodontus portusjacksoni</v>
      </c>
      <c r="H26" s="40" t="str">
        <f>VLOOKUP($E26,'1.MetaData'!$B:$H,4,FALSE)</f>
        <v>Port Jackson</v>
      </c>
      <c r="I26" s="297" t="str">
        <f ca="1">IFERROR(VLOOKUP(B26, '2.Tissue'!B:N, 13, FALSE), "")</f>
        <v>Tissue Box 23</v>
      </c>
      <c r="J26" s="13" t="s">
        <v>4787</v>
      </c>
      <c r="K26" s="111">
        <v>45330</v>
      </c>
      <c r="L26" s="13" t="s">
        <v>4829</v>
      </c>
      <c r="M26" s="13" t="s">
        <v>4789</v>
      </c>
      <c r="N26" s="14">
        <v>90</v>
      </c>
      <c r="O26" s="113">
        <v>123</v>
      </c>
      <c r="P26" s="113">
        <v>178.3</v>
      </c>
      <c r="Q26" s="113">
        <v>2.15</v>
      </c>
      <c r="R26" s="113">
        <v>2.2400000000000002</v>
      </c>
      <c r="S26" s="27">
        <f t="shared" si="1"/>
        <v>11070</v>
      </c>
      <c r="T26" s="13" t="s">
        <v>4830</v>
      </c>
      <c r="U26" s="14">
        <v>92.2</v>
      </c>
      <c r="V26" s="14">
        <v>7.2</v>
      </c>
      <c r="X26" s="14" t="s">
        <v>3369</v>
      </c>
      <c r="Y26" s="2" t="str" cm="1">
        <f t="array" ref="Y26">IF(B26="","",IF(MAX(IF(B:B=B26,C:C))=C26,"Y","N"))</f>
        <v>Y</v>
      </c>
    </row>
    <row r="27" spans="1:27" x14ac:dyDescent="0.25">
      <c r="A27" s="115">
        <f>INDEX('1.MetaData'!A:A, MATCH($E27, '1.MetaData'!$B:$B, 0))</f>
        <v>52</v>
      </c>
      <c r="B27" s="13" t="s">
        <v>3500</v>
      </c>
      <c r="C27" s="14">
        <v>1</v>
      </c>
      <c r="D27" s="13" t="s">
        <v>70</v>
      </c>
      <c r="E27" s="1" t="str">
        <f>VLOOKUP(B27,'2.Tissue'!$B:$D,2,FALSE)</f>
        <v>OG52</v>
      </c>
      <c r="F27" s="80" t="str">
        <f t="shared" si="0"/>
        <v>OG52G_R</v>
      </c>
      <c r="G27" s="40" t="str">
        <f>VLOOKUP($E27,'1.MetaData'!$B:$H,3,FALSE)</f>
        <v>Sphyraena novaehollandiae</v>
      </c>
      <c r="H27" s="40" t="str">
        <f>VLOOKUP($E27,'1.MetaData'!$B:$H,4,FALSE)</f>
        <v>Snook</v>
      </c>
      <c r="I27" s="297" t="str">
        <f ca="1">IFERROR(VLOOKUP(B27, '2.Tissue'!B:N, 13, FALSE), "")</f>
        <v>Tissue Box 3</v>
      </c>
      <c r="J27" s="13" t="s">
        <v>4787</v>
      </c>
      <c r="K27" s="111">
        <v>45309</v>
      </c>
      <c r="L27" s="13" t="s">
        <v>4825</v>
      </c>
      <c r="M27" s="13" t="s">
        <v>4789</v>
      </c>
      <c r="N27" s="14">
        <v>90</v>
      </c>
      <c r="O27" s="113">
        <v>334</v>
      </c>
      <c r="P27" s="113">
        <v>402.4</v>
      </c>
      <c r="Q27" s="113">
        <v>2.09</v>
      </c>
      <c r="R27" s="113">
        <v>2.36</v>
      </c>
      <c r="S27" s="27">
        <f t="shared" si="1"/>
        <v>30060</v>
      </c>
      <c r="T27" s="13" t="s">
        <v>4826</v>
      </c>
      <c r="U27" s="14">
        <v>91.76</v>
      </c>
      <c r="V27" s="14">
        <v>7.2</v>
      </c>
      <c r="X27" s="14" t="str">
        <f>IF(V27&lt;5, "FAIL", "PASS")</f>
        <v>PASS</v>
      </c>
      <c r="Y27" s="2" t="str" cm="1">
        <f t="array" ref="Y27">IF(B27="","",IF(MAX(IF(B:B=B27,C:C))=C27,"Y","N"))</f>
        <v>Y</v>
      </c>
    </row>
    <row r="28" spans="1:27" x14ac:dyDescent="0.25">
      <c r="A28" s="115">
        <f>INDEX('1.MetaData'!A:A, MATCH($E28, '1.MetaData'!$B:$B, 0))</f>
        <v>105</v>
      </c>
      <c r="B28" s="13" t="s">
        <v>4831</v>
      </c>
      <c r="C28" s="14">
        <v>1</v>
      </c>
      <c r="D28" s="13" t="s">
        <v>70</v>
      </c>
      <c r="E28" s="1" t="str">
        <f>VLOOKUP(B28,'2.Tissue'!$B:$D,2,FALSE)</f>
        <v>OG105</v>
      </c>
      <c r="F28" s="80" t="str">
        <f t="shared" si="0"/>
        <v>OG105G_R</v>
      </c>
      <c r="G28" s="40" t="str">
        <f>VLOOKUP($E28,'1.MetaData'!$B:$H,3,FALSE)</f>
        <v>Centroberyx gerrardi</v>
      </c>
      <c r="H28" s="40" t="str">
        <f>VLOOKUP($E28,'1.MetaData'!$B:$H,4,FALSE)</f>
        <v>Nannygai</v>
      </c>
      <c r="I28" s="297" t="str">
        <f ca="1">IFERROR(VLOOKUP(B28, '2.Tissue'!B:N, 13, FALSE), "")</f>
        <v>Tissue Box 4</v>
      </c>
      <c r="J28" s="36" t="s">
        <v>4787</v>
      </c>
      <c r="K28" s="111">
        <v>45314</v>
      </c>
      <c r="L28" s="13" t="s">
        <v>4796</v>
      </c>
      <c r="M28" s="13" t="s">
        <v>4789</v>
      </c>
      <c r="N28" s="14">
        <v>90</v>
      </c>
      <c r="O28" s="113">
        <v>110</v>
      </c>
      <c r="P28" s="113">
        <v>138.5</v>
      </c>
      <c r="Q28" s="113">
        <v>2.1</v>
      </c>
      <c r="R28" s="113">
        <v>2.1509999999999998</v>
      </c>
      <c r="S28" s="27">
        <f t="shared" si="1"/>
        <v>9900</v>
      </c>
      <c r="T28" s="13" t="s">
        <v>4797</v>
      </c>
      <c r="U28" s="14" t="s">
        <v>4832</v>
      </c>
      <c r="V28" s="14">
        <v>7</v>
      </c>
      <c r="X28" s="14" t="str">
        <f>IF(V28&lt;5, "FAIL", "PASS")</f>
        <v>PASS</v>
      </c>
      <c r="Y28" s="2" t="str" cm="1">
        <f t="array" ref="Y28">IF(B28="","",IF(MAX(IF(B:B=B28,C:C))=C28,"Y","N"))</f>
        <v>Y</v>
      </c>
    </row>
    <row r="29" spans="1:27" x14ac:dyDescent="0.25">
      <c r="A29" s="115">
        <f>INDEX('1.MetaData'!A:A, MATCH($E29, '1.MetaData'!$B:$B, 0))</f>
        <v>657</v>
      </c>
      <c r="B29" s="13" t="s">
        <v>4820</v>
      </c>
      <c r="C29" s="14">
        <v>1</v>
      </c>
      <c r="D29" s="13" t="s">
        <v>70</v>
      </c>
      <c r="E29" s="1" t="str">
        <f>VLOOKUP(B29,'2.Tissue'!$B:$D,2,FALSE)</f>
        <v>OG657</v>
      </c>
      <c r="F29" s="80" t="str">
        <f t="shared" si="0"/>
        <v>OG657G_R</v>
      </c>
      <c r="G29" s="40" t="str">
        <f>VLOOKUP($E29,'1.MetaData'!$B:$H,3,FALSE)</f>
        <v>Aphareus furca</v>
      </c>
      <c r="H29" s="40" t="str">
        <f>VLOOKUP($E29,'1.MetaData'!$B:$H,4,FALSE)</f>
        <v>Smalltooth jobfish</v>
      </c>
      <c r="I29" s="297" t="str">
        <f ca="1">IFERROR(VLOOKUP(B29, '2.Tissue'!B:N, 13, FALSE), "")</f>
        <v>Tissue Box 9</v>
      </c>
      <c r="J29" s="13" t="s">
        <v>4792</v>
      </c>
      <c r="K29" s="111">
        <v>45453</v>
      </c>
      <c r="L29" s="13" t="s">
        <v>4793</v>
      </c>
      <c r="M29" s="13" t="s">
        <v>4789</v>
      </c>
      <c r="N29" s="14">
        <v>100</v>
      </c>
      <c r="O29" s="113">
        <v>106.5</v>
      </c>
      <c r="P29" s="113">
        <v>206.77099999999999</v>
      </c>
      <c r="Q29" s="113">
        <v>2.0880000000000001</v>
      </c>
      <c r="R29" s="113">
        <v>2.09</v>
      </c>
      <c r="S29" s="27">
        <f t="shared" si="1"/>
        <v>10650</v>
      </c>
      <c r="T29" s="13" t="s">
        <v>4794</v>
      </c>
      <c r="U29" s="14">
        <v>91.2</v>
      </c>
      <c r="V29" s="14">
        <v>6.9</v>
      </c>
      <c r="X29" s="14" t="s">
        <v>3665</v>
      </c>
      <c r="Y29" s="2" t="str" cm="1">
        <f t="array" ref="Y29">IF(B29="","",IF(MAX(IF(B:B=B29,C:C))=C29,"Y","N"))</f>
        <v>N</v>
      </c>
      <c r="AA29" s="149" t="s">
        <v>4833</v>
      </c>
    </row>
    <row r="30" spans="1:27" x14ac:dyDescent="0.25">
      <c r="A30" s="115">
        <f>INDEX('1.MetaData'!A:A, MATCH($E30, '1.MetaData'!$B:$B, 0))</f>
        <v>108</v>
      </c>
      <c r="B30" s="13" t="s">
        <v>4834</v>
      </c>
      <c r="C30" s="14">
        <v>1</v>
      </c>
      <c r="D30" s="13" t="s">
        <v>3384</v>
      </c>
      <c r="E30" s="1" t="str">
        <f>VLOOKUP(B30,'2.Tissue'!$B:$D,2,FALSE)</f>
        <v>OG108</v>
      </c>
      <c r="F30" s="80" t="str">
        <f t="shared" si="0"/>
        <v>OG108M_R</v>
      </c>
      <c r="G30" s="40" t="str">
        <f>VLOOKUP($E30,'1.MetaData'!$B:$H,3,FALSE)</f>
        <v>Chironemus georgianus</v>
      </c>
      <c r="H30" s="40" t="str">
        <f>VLOOKUP($E30,'1.MetaData'!$B:$H,4,FALSE)</f>
        <v>Western Kelpfish</v>
      </c>
      <c r="I30" s="297" t="str">
        <f ca="1">IFERROR(VLOOKUP(B30, '2.Tissue'!B:N, 13, FALSE), "")</f>
        <v>Tissue Box 4</v>
      </c>
      <c r="J30" s="36" t="s">
        <v>4787</v>
      </c>
      <c r="K30" s="111">
        <v>45314</v>
      </c>
      <c r="L30" s="13" t="s">
        <v>4796</v>
      </c>
      <c r="M30" s="13" t="s">
        <v>4789</v>
      </c>
      <c r="N30" s="14">
        <v>90</v>
      </c>
      <c r="O30" s="113">
        <v>7.69</v>
      </c>
      <c r="P30" s="113">
        <v>10.7</v>
      </c>
      <c r="Q30" s="113" t="s">
        <v>107</v>
      </c>
      <c r="R30" s="113" t="s">
        <v>107</v>
      </c>
      <c r="S30" s="27">
        <f t="shared" si="1"/>
        <v>692.1</v>
      </c>
      <c r="T30" s="13" t="s">
        <v>4797</v>
      </c>
      <c r="U30" s="14">
        <v>86.99</v>
      </c>
      <c r="V30" s="14">
        <v>6.8</v>
      </c>
      <c r="X30" s="14" t="str">
        <f>IF(V30&lt;5, "FAIL", "PASS")</f>
        <v>PASS</v>
      </c>
      <c r="Y30" s="2" t="str" cm="1">
        <f t="array" ref="Y30">IF(B30="","",IF(MAX(IF(B:B=B30,C:C))=C30,"Y","N"))</f>
        <v>Y</v>
      </c>
      <c r="Z30" s="2" t="s">
        <v>92</v>
      </c>
      <c r="AA30" s="149" t="s">
        <v>4799</v>
      </c>
    </row>
    <row r="31" spans="1:27" x14ac:dyDescent="0.25">
      <c r="A31" s="115">
        <f>INDEX('1.MetaData'!A:A, MATCH($E31, '1.MetaData'!$B:$B, 0))</f>
        <v>36</v>
      </c>
      <c r="B31" s="13" t="s">
        <v>3457</v>
      </c>
      <c r="C31" s="14">
        <v>1</v>
      </c>
      <c r="D31" s="13" t="s">
        <v>70</v>
      </c>
      <c r="E31" s="1" t="str">
        <f>VLOOKUP(B31,'2.Tissue'!$B:$D,2,FALSE)</f>
        <v>OG36</v>
      </c>
      <c r="F31" s="80" t="str">
        <f t="shared" si="0"/>
        <v>OG36W_R</v>
      </c>
      <c r="G31" s="40" t="str">
        <f>VLOOKUP($E31,'1.MetaData'!$B:$H,3,FALSE)</f>
        <v>Pempheris klunzingeri</v>
      </c>
      <c r="H31" s="40" t="str">
        <f>VLOOKUP($E31,'1.MetaData'!$B:$H,4,FALSE)</f>
        <v>Rough bullseye</v>
      </c>
      <c r="I31" s="297" t="str">
        <f ca="1">IFERROR(VLOOKUP(B31, '2.Tissue'!B:N, 13, FALSE), "")</f>
        <v>Tissue Box 1</v>
      </c>
      <c r="J31" s="36" t="s">
        <v>4787</v>
      </c>
      <c r="K31" s="111">
        <v>45309</v>
      </c>
      <c r="L31" s="13" t="s">
        <v>4825</v>
      </c>
      <c r="M31" s="13" t="s">
        <v>4789</v>
      </c>
      <c r="N31" s="14">
        <v>90</v>
      </c>
      <c r="O31" s="113">
        <v>358</v>
      </c>
      <c r="P31" s="113">
        <v>427.1</v>
      </c>
      <c r="Q31" s="113">
        <v>2.1</v>
      </c>
      <c r="R31" s="113">
        <v>2.33</v>
      </c>
      <c r="S31" s="27">
        <f t="shared" si="1"/>
        <v>32220</v>
      </c>
      <c r="T31" s="13" t="s">
        <v>4826</v>
      </c>
      <c r="U31" s="14">
        <v>93.67</v>
      </c>
      <c r="V31" s="14">
        <v>6.8</v>
      </c>
      <c r="X31" s="14" t="str">
        <f>IF(V31&lt;5, "FAIL", "PASS")</f>
        <v>PASS</v>
      </c>
      <c r="Y31" s="2" t="str" cm="1">
        <f t="array" ref="Y31">IF(B31="","",IF(MAX(IF(B:B=B31,C:C))=C31,"Y","N"))</f>
        <v>Y</v>
      </c>
    </row>
    <row r="32" spans="1:27" x14ac:dyDescent="0.25">
      <c r="A32" s="115">
        <f>INDEX('1.MetaData'!A:A, MATCH($E32, '1.MetaData'!$B:$B, 0))</f>
        <v>683</v>
      </c>
      <c r="B32" s="13" t="s">
        <v>4835</v>
      </c>
      <c r="C32" s="14">
        <v>1</v>
      </c>
      <c r="D32" s="13" t="s">
        <v>70</v>
      </c>
      <c r="E32" s="1" t="str">
        <f>VLOOKUP(B32,'2.Tissue'!$B:$D,2,FALSE)</f>
        <v>OG683</v>
      </c>
      <c r="F32" s="80" t="str">
        <f t="shared" si="0"/>
        <v>OG683G_R</v>
      </c>
      <c r="G32" s="40" t="str">
        <f>VLOOKUP($E32,'1.MetaData'!$B:$H,3,FALSE)</f>
        <v>Aphareus rutilans</v>
      </c>
      <c r="H32" s="40" t="str">
        <f>VLOOKUP($E32,'1.MetaData'!$B:$H,4,FALSE)</f>
        <v>Rusty jobfish</v>
      </c>
      <c r="I32" s="297" t="str">
        <f ca="1">IFERROR(VLOOKUP(B32, '2.Tissue'!B:N, 13, FALSE), "")</f>
        <v>Tissue Box 11</v>
      </c>
      <c r="J32" s="13" t="s">
        <v>4792</v>
      </c>
      <c r="K32" s="111">
        <v>45453</v>
      </c>
      <c r="L32" s="13" t="s">
        <v>4793</v>
      </c>
      <c r="M32" s="13" t="s">
        <v>4789</v>
      </c>
      <c r="N32" s="14">
        <v>100</v>
      </c>
      <c r="O32" s="113">
        <v>112.5</v>
      </c>
      <c r="P32" s="113">
        <v>237.899</v>
      </c>
      <c r="Q32" s="113">
        <v>2.0779999999999998</v>
      </c>
      <c r="R32" s="113">
        <v>2.02</v>
      </c>
      <c r="S32" s="27">
        <f t="shared" si="1"/>
        <v>11250</v>
      </c>
      <c r="T32" s="13" t="s">
        <v>4794</v>
      </c>
      <c r="U32" s="14">
        <v>78.819999999999993</v>
      </c>
      <c r="V32" s="14">
        <v>6.8</v>
      </c>
      <c r="X32" s="14" t="s">
        <v>3665</v>
      </c>
      <c r="Y32" s="2" t="str" cm="1">
        <f t="array" ref="Y32">IF(B32="","",IF(MAX(IF(B:B=B32,C:C))=C32,"Y","N"))</f>
        <v>N</v>
      </c>
      <c r="AA32" s="149" t="s">
        <v>4836</v>
      </c>
    </row>
    <row r="33" spans="1:27" x14ac:dyDescent="0.25">
      <c r="A33" s="115">
        <f>INDEX('1.MetaData'!A:A, MATCH($E33, '1.MetaData'!$B:$B, 0))</f>
        <v>683</v>
      </c>
      <c r="B33" s="13" t="s">
        <v>4835</v>
      </c>
      <c r="C33" s="14">
        <v>2</v>
      </c>
      <c r="D33" s="13"/>
      <c r="E33" s="1" t="str">
        <f>VLOOKUP(B33,'2.Tissue'!$B:$D,2,FALSE)</f>
        <v>OG683</v>
      </c>
      <c r="F33" s="80" t="str">
        <f t="shared" si="0"/>
        <v>OG683G_R2</v>
      </c>
      <c r="G33" s="40" t="str">
        <f>VLOOKUP($E33,'1.MetaData'!$B:$H,3,FALSE)</f>
        <v>Aphareus rutilans</v>
      </c>
      <c r="H33" s="40" t="str">
        <f>VLOOKUP($E33,'1.MetaData'!$B:$H,4,FALSE)</f>
        <v>Rusty jobfish</v>
      </c>
      <c r="I33" s="297" t="str">
        <f ca="1">IFERROR(VLOOKUP(B33, '2.Tissue'!B:N, 13, FALSE), "")</f>
        <v>Tissue Box 11</v>
      </c>
      <c r="J33" s="13" t="s">
        <v>4821</v>
      </c>
      <c r="K33" s="111">
        <v>45525</v>
      </c>
      <c r="L33" s="13" t="s">
        <v>4822</v>
      </c>
      <c r="M33" s="13" t="s">
        <v>4789</v>
      </c>
      <c r="N33" s="14">
        <v>80</v>
      </c>
      <c r="O33" s="113">
        <v>163</v>
      </c>
      <c r="P33" s="113">
        <v>249.4</v>
      </c>
      <c r="Q33" s="113">
        <v>1.26</v>
      </c>
      <c r="R33" s="113">
        <v>1.26</v>
      </c>
      <c r="S33" s="27">
        <f t="shared" si="1"/>
        <v>13040</v>
      </c>
      <c r="T33" s="13" t="s">
        <v>4823</v>
      </c>
      <c r="U33" s="286">
        <v>0.88939999999999997</v>
      </c>
      <c r="V33" s="14">
        <v>6.8</v>
      </c>
      <c r="W33" s="286">
        <v>7.5300000000000006E-2</v>
      </c>
      <c r="X33" s="14" t="s">
        <v>3382</v>
      </c>
      <c r="Y33" s="2" t="str" cm="1">
        <f t="array" ref="Y33">IF(B33="","",IF(MAX(IF(B:B=B33,C:C))=C33,"Y","N"))</f>
        <v>Y</v>
      </c>
    </row>
    <row r="34" spans="1:27" x14ac:dyDescent="0.25">
      <c r="A34" s="115">
        <f>INDEX('1.MetaData'!A:A, MATCH($E34, '1.MetaData'!$B:$B, 0))</f>
        <v>15</v>
      </c>
      <c r="B34" s="13" t="s">
        <v>3417</v>
      </c>
      <c r="C34" s="14">
        <v>1</v>
      </c>
      <c r="D34" s="13" t="s">
        <v>70</v>
      </c>
      <c r="E34" s="1" t="str">
        <f>VLOOKUP(B34,'2.Tissue'!$B:$D,2,FALSE)</f>
        <v>OG15</v>
      </c>
      <c r="F34" s="80" t="str">
        <f t="shared" ref="F34:F65" si="2">IF(C34&gt;1,_xlfn.CONCAT(B34,"_R",C34),_xlfn.CONCAT(B34,"_R"))</f>
        <v>OG15G_R</v>
      </c>
      <c r="G34" s="40" t="str">
        <f>VLOOKUP($E34,'1.MetaData'!$B:$H,3,FALSE)</f>
        <v>Pristipomoides typus</v>
      </c>
      <c r="H34" s="40" t="str">
        <f>VLOOKUP($E34,'1.MetaData'!$B:$H,4,FALSE)</f>
        <v>Sharptooth snapper</v>
      </c>
      <c r="I34" s="297" t="str">
        <f ca="1">IFERROR(VLOOKUP(B34, '2.Tissue'!B:N, 13, FALSE), "")</f>
        <v>Tissue Box 20</v>
      </c>
      <c r="J34" s="36" t="s">
        <v>4787</v>
      </c>
      <c r="K34" s="111">
        <v>45308</v>
      </c>
      <c r="L34" s="13" t="s">
        <v>4837</v>
      </c>
      <c r="M34" s="13" t="s">
        <v>4789</v>
      </c>
      <c r="N34" s="14">
        <v>90</v>
      </c>
      <c r="O34" s="113">
        <v>73</v>
      </c>
      <c r="P34" s="113">
        <v>101.9</v>
      </c>
      <c r="Q34" s="113">
        <v>2.04</v>
      </c>
      <c r="R34" s="113">
        <v>2.46</v>
      </c>
      <c r="S34" s="27">
        <f t="shared" ref="S34:S65" si="3">N34*O34</f>
        <v>6570</v>
      </c>
      <c r="T34" s="13" t="s">
        <v>4826</v>
      </c>
      <c r="U34" s="14">
        <v>88.53</v>
      </c>
      <c r="V34" s="14">
        <v>6.7</v>
      </c>
      <c r="X34" s="14" t="str">
        <f>IF(V34&lt;5, "FAIL", "PASS")</f>
        <v>PASS</v>
      </c>
      <c r="Y34" s="2" t="str" cm="1">
        <f t="array" ref="Y34">IF(B34="","",IF(MAX(IF(B:B=B34,C:C))=C34,"Y","N"))</f>
        <v>Y</v>
      </c>
    </row>
    <row r="35" spans="1:27" x14ac:dyDescent="0.25">
      <c r="A35" s="115">
        <f>INDEX('1.MetaData'!A:A, MATCH($E35, '1.MetaData'!$B:$B, 0))</f>
        <v>47</v>
      </c>
      <c r="B35" s="13" t="s">
        <v>3491</v>
      </c>
      <c r="C35" s="14">
        <v>1</v>
      </c>
      <c r="D35" s="13" t="s">
        <v>70</v>
      </c>
      <c r="E35" s="1" t="str">
        <f>VLOOKUP(B35,'2.Tissue'!$B:$D,2,FALSE)</f>
        <v>OG47</v>
      </c>
      <c r="F35" s="80" t="str">
        <f t="shared" si="2"/>
        <v>OG47G_R</v>
      </c>
      <c r="G35" s="40" t="str">
        <f>VLOOKUP($E35,'1.MetaData'!$B:$H,3,FALSE)</f>
        <v>Heteroscarus acroptilus</v>
      </c>
      <c r="H35" s="40" t="str">
        <f>VLOOKUP($E35,'1.MetaData'!$B:$H,4,FALSE)</f>
        <v>Rainbow cale</v>
      </c>
      <c r="I35" s="297" t="str">
        <f ca="1">IFERROR(VLOOKUP(B35, '2.Tissue'!B:N, 13, FALSE), "")</f>
        <v>Tissue Box 2</v>
      </c>
      <c r="J35" s="36" t="s">
        <v>4787</v>
      </c>
      <c r="K35" s="111">
        <v>45320</v>
      </c>
      <c r="L35" s="13" t="s">
        <v>4813</v>
      </c>
      <c r="M35" s="13" t="s">
        <v>4789</v>
      </c>
      <c r="N35" s="14">
        <v>90</v>
      </c>
      <c r="O35" s="113">
        <v>131</v>
      </c>
      <c r="P35" s="113">
        <v>314.2</v>
      </c>
      <c r="Q35" s="113">
        <v>2.15</v>
      </c>
      <c r="R35" s="113">
        <v>2.1</v>
      </c>
      <c r="S35" s="27">
        <f t="shared" si="3"/>
        <v>11790</v>
      </c>
      <c r="T35" s="13" t="s">
        <v>4814</v>
      </c>
      <c r="U35" s="14">
        <v>92.52</v>
      </c>
      <c r="V35" s="14">
        <v>6.7</v>
      </c>
      <c r="X35" s="14" t="str">
        <f>IF(V35&lt;5, "FAIL", "PASS")</f>
        <v>PASS</v>
      </c>
      <c r="Y35" s="2" t="str" cm="1">
        <f t="array" ref="Y35">IF(B35="","",IF(MAX(IF(B:B=B35,C:C))=C35,"Y","N"))</f>
        <v>Y</v>
      </c>
    </row>
    <row r="36" spans="1:27" x14ac:dyDescent="0.25">
      <c r="A36" s="115">
        <f>INDEX('1.MetaData'!A:A, MATCH($E36, '1.MetaData'!$B:$B, 0))</f>
        <v>647</v>
      </c>
      <c r="B36" s="13" t="s">
        <v>4838</v>
      </c>
      <c r="C36" s="14">
        <v>1</v>
      </c>
      <c r="D36" s="13" t="s">
        <v>70</v>
      </c>
      <c r="E36" s="1" t="str">
        <f>VLOOKUP(B36,'2.Tissue'!$B:$D,2,FALSE)</f>
        <v>OG647</v>
      </c>
      <c r="F36" s="80" t="str">
        <f t="shared" si="2"/>
        <v>OG647G_R</v>
      </c>
      <c r="G36" s="40" t="str">
        <f>VLOOKUP($E36,'1.MetaData'!$B:$H,3,FALSE)</f>
        <v>Etelis carbunculus</v>
      </c>
      <c r="H36" s="40" t="str">
        <f>VLOOKUP($E36,'1.MetaData'!$B:$H,4,FALSE)</f>
        <v>Ruby snapper</v>
      </c>
      <c r="I36" s="297" t="str">
        <f ca="1">IFERROR(VLOOKUP(B36, '2.Tissue'!B:N, 13, FALSE), "")</f>
        <v>Tissue Box 9</v>
      </c>
      <c r="J36" s="36" t="s">
        <v>4792</v>
      </c>
      <c r="K36" s="111">
        <v>45453</v>
      </c>
      <c r="L36" s="13" t="s">
        <v>4793</v>
      </c>
      <c r="M36" s="13" t="s">
        <v>4789</v>
      </c>
      <c r="N36" s="14">
        <v>100</v>
      </c>
      <c r="O36" s="113">
        <v>43</v>
      </c>
      <c r="P36" s="113">
        <v>66.790999999999997</v>
      </c>
      <c r="Q36" s="113">
        <v>2.1150000000000002</v>
      </c>
      <c r="R36" s="113">
        <v>0.49099999999999999</v>
      </c>
      <c r="S36" s="27">
        <f t="shared" si="3"/>
        <v>4300</v>
      </c>
      <c r="T36" s="13" t="s">
        <v>4794</v>
      </c>
      <c r="U36" s="14">
        <v>88.63</v>
      </c>
      <c r="V36" s="14">
        <v>6.3</v>
      </c>
      <c r="X36" s="14" t="s">
        <v>3665</v>
      </c>
      <c r="Y36" s="2" t="str" cm="1">
        <f t="array" ref="Y36">IF(B36="","",IF(MAX(IF(B:B=B36,C:C))=C36,"Y","N"))</f>
        <v>Y</v>
      </c>
      <c r="AA36" s="149" t="s">
        <v>4839</v>
      </c>
    </row>
    <row r="37" spans="1:27" x14ac:dyDescent="0.25">
      <c r="A37" s="115">
        <f>INDEX('1.MetaData'!A:A, MATCH($E37, '1.MetaData'!$B:$B, 0))</f>
        <v>808</v>
      </c>
      <c r="B37" s="13" t="s">
        <v>4451</v>
      </c>
      <c r="C37" s="14">
        <v>1</v>
      </c>
      <c r="D37" s="13"/>
      <c r="E37" s="1" t="str">
        <f>VLOOKUP(B37,'2.Tissue'!$B:$D,2,FALSE)</f>
        <v>OG808</v>
      </c>
      <c r="F37" s="80" t="str">
        <f t="shared" si="2"/>
        <v>OG808H_R</v>
      </c>
      <c r="G37" s="40" t="str">
        <f>VLOOKUP($E37,'1.MetaData'!$B:$H,3,FALSE)</f>
        <v>Macolor macularis</v>
      </c>
      <c r="H37" s="40" t="str">
        <f>VLOOKUP($E37,'1.MetaData'!$B:$H,4,FALSE)</f>
        <v>Midnight snapper</v>
      </c>
      <c r="I37" s="297" t="str">
        <f ca="1">IFERROR(VLOOKUP(B37, '2.Tissue'!B:N, 13, FALSE), "")</f>
        <v>Tissue Box 29</v>
      </c>
      <c r="J37" s="13" t="s">
        <v>4821</v>
      </c>
      <c r="K37" s="111">
        <v>45525</v>
      </c>
      <c r="L37" s="13" t="s">
        <v>4822</v>
      </c>
      <c r="M37" s="13" t="s">
        <v>4789</v>
      </c>
      <c r="N37" s="14">
        <v>80</v>
      </c>
      <c r="O37" s="113">
        <v>205</v>
      </c>
      <c r="P37" s="113">
        <v>349.7</v>
      </c>
      <c r="Q37" s="113">
        <v>1.58</v>
      </c>
      <c r="R37" s="113">
        <v>1.58</v>
      </c>
      <c r="S37" s="27">
        <f t="shared" si="3"/>
        <v>16400</v>
      </c>
      <c r="T37" s="13" t="s">
        <v>4823</v>
      </c>
      <c r="U37" s="286">
        <v>0.71889999999999998</v>
      </c>
      <c r="V37" s="14">
        <v>6.3</v>
      </c>
      <c r="W37" s="286">
        <v>5.1999999999999998E-2</v>
      </c>
      <c r="X37" s="14" t="s">
        <v>3382</v>
      </c>
      <c r="Y37" s="2" t="str" cm="1">
        <f t="array" ref="Y37">IF(B37="","",IF(MAX(IF(B:B=B37,C:C))=C37,"Y","N"))</f>
        <v>Y</v>
      </c>
      <c r="AA37" s="149" t="s">
        <v>4840</v>
      </c>
    </row>
    <row r="38" spans="1:27" x14ac:dyDescent="0.25">
      <c r="A38" s="115">
        <f>INDEX('1.MetaData'!A:A, MATCH($E38, '1.MetaData'!$B:$B, 0))</f>
        <v>672</v>
      </c>
      <c r="B38" s="13" t="s">
        <v>4321</v>
      </c>
      <c r="C38" s="14">
        <v>1</v>
      </c>
      <c r="D38" s="13" t="s">
        <v>70</v>
      </c>
      <c r="E38" s="1" t="str">
        <f>VLOOKUP(B38,'2.Tissue'!$B:$D,2,FALSE)</f>
        <v>OG672</v>
      </c>
      <c r="F38" s="80" t="str">
        <f t="shared" si="2"/>
        <v>OG672G_R</v>
      </c>
      <c r="G38" s="40" t="str">
        <f>VLOOKUP($E38,'1.MetaData'!$B:$H,3,FALSE)</f>
        <v>Caesio teres</v>
      </c>
      <c r="H38" s="40" t="str">
        <f>VLOOKUP($E38,'1.MetaData'!$B:$H,4,FALSE)</f>
        <v>Blue fusilier</v>
      </c>
      <c r="I38" s="297" t="str">
        <f ca="1">IFERROR(VLOOKUP(B38, '2.Tissue'!B:N, 13, FALSE), "")</f>
        <v>Tissue Box 10</v>
      </c>
      <c r="J38" s="36" t="s">
        <v>4792</v>
      </c>
      <c r="K38" s="111">
        <v>45453</v>
      </c>
      <c r="L38" s="13" t="s">
        <v>4793</v>
      </c>
      <c r="M38" s="13" t="s">
        <v>4789</v>
      </c>
      <c r="N38" s="14">
        <v>100</v>
      </c>
      <c r="O38" s="113">
        <v>33.15</v>
      </c>
      <c r="P38" s="113">
        <v>56.78</v>
      </c>
      <c r="Q38" s="113">
        <v>2.0459999999999998</v>
      </c>
      <c r="R38" s="113">
        <v>1.327</v>
      </c>
      <c r="S38" s="27">
        <f t="shared" si="3"/>
        <v>3315</v>
      </c>
      <c r="T38" s="13" t="s">
        <v>4794</v>
      </c>
      <c r="U38" s="14">
        <v>93.04</v>
      </c>
      <c r="V38" s="14">
        <v>6.2</v>
      </c>
      <c r="X38" s="14" t="s">
        <v>3665</v>
      </c>
      <c r="Y38" s="2" t="str" cm="1">
        <f t="array" ref="Y38">IF(B38="","",IF(MAX(IF(B:B=B38,C:C))=C38,"Y","N"))</f>
        <v>Y</v>
      </c>
      <c r="AA38" s="149" t="s">
        <v>4841</v>
      </c>
    </row>
    <row r="39" spans="1:27" x14ac:dyDescent="0.25">
      <c r="A39" s="115">
        <f>INDEX('1.MetaData'!A:A, MATCH($E39, '1.MetaData'!$B:$B, 0))</f>
        <v>76</v>
      </c>
      <c r="B39" s="13" t="s">
        <v>3553</v>
      </c>
      <c r="C39" s="14">
        <v>1</v>
      </c>
      <c r="D39" s="13" t="s">
        <v>70</v>
      </c>
      <c r="E39" s="1" t="str">
        <f>VLOOKUP(B39,'2.Tissue'!$B:$D,2,FALSE)</f>
        <v>OG76</v>
      </c>
      <c r="F39" s="80" t="str">
        <f t="shared" si="2"/>
        <v>OG76G_R</v>
      </c>
      <c r="G39" s="40" t="str">
        <f>VLOOKUP($E39,'1.MetaData'!$B:$H,3,FALSE)</f>
        <v>Cristiceps australis</v>
      </c>
      <c r="H39" s="40" t="str">
        <f>VLOOKUP($E39,'1.MetaData'!$B:$H,4,FALSE)</f>
        <v>Southern Crested Weedfish</v>
      </c>
      <c r="I39" s="297" t="str">
        <f ca="1">IFERROR(VLOOKUP(B39, '2.Tissue'!B:N, 13, FALSE), "")</f>
        <v>Tissue Box 6</v>
      </c>
      <c r="J39" s="36" t="s">
        <v>4787</v>
      </c>
      <c r="K39" s="111">
        <v>45320</v>
      </c>
      <c r="L39" s="13" t="s">
        <v>4813</v>
      </c>
      <c r="M39" s="13" t="s">
        <v>4789</v>
      </c>
      <c r="N39" s="14">
        <v>90</v>
      </c>
      <c r="O39" s="113">
        <v>230</v>
      </c>
      <c r="P39" s="113">
        <v>179.2</v>
      </c>
      <c r="Q39" s="113">
        <v>2.11</v>
      </c>
      <c r="R39" s="113">
        <v>2.2000000000000002</v>
      </c>
      <c r="S39" s="27">
        <f t="shared" si="3"/>
        <v>20700</v>
      </c>
      <c r="T39" s="13" t="s">
        <v>4814</v>
      </c>
      <c r="U39" s="14">
        <v>94.4</v>
      </c>
      <c r="V39" s="14">
        <v>6.2</v>
      </c>
      <c r="X39" s="14" t="str">
        <f>IF(V39&lt;5, "FAIL", "PASS")</f>
        <v>PASS</v>
      </c>
      <c r="Y39" s="2" t="str" cm="1">
        <f t="array" ref="Y39">IF(B39="","",IF(MAX(IF(B:B=B39,C:C))=C39,"Y","N"))</f>
        <v>Y</v>
      </c>
    </row>
    <row r="40" spans="1:27" x14ac:dyDescent="0.25">
      <c r="A40" s="115">
        <f>INDEX('1.MetaData'!A:A, MATCH($E40, '1.MetaData'!$B:$B, 0))</f>
        <v>88</v>
      </c>
      <c r="B40" s="13" t="s">
        <v>3584</v>
      </c>
      <c r="C40" s="14">
        <v>1</v>
      </c>
      <c r="D40" s="13" t="s">
        <v>70</v>
      </c>
      <c r="E40" s="1" t="str">
        <f>VLOOKUP(B40,'2.Tissue'!$B:$D,2,FALSE)</f>
        <v>OG88</v>
      </c>
      <c r="F40" s="80" t="str">
        <f t="shared" si="2"/>
        <v>OG88G_R</v>
      </c>
      <c r="G40" s="40" t="str">
        <f>VLOOKUP($E40,'1.MetaData'!$B:$H,3,FALSE)</f>
        <v>Enoplosus armatus</v>
      </c>
      <c r="H40" s="40" t="str">
        <f>VLOOKUP($E40,'1.MetaData'!$B:$H,4,FALSE)</f>
        <v>Old wife</v>
      </c>
      <c r="I40" s="297" t="str">
        <f ca="1">IFERROR(VLOOKUP(B40, '2.Tissue'!B:N, 13, FALSE), "")</f>
        <v>Tissue Box 5</v>
      </c>
      <c r="J40" s="13" t="s">
        <v>4787</v>
      </c>
      <c r="K40" s="111">
        <v>45309</v>
      </c>
      <c r="L40" s="13" t="s">
        <v>4825</v>
      </c>
      <c r="M40" s="13" t="s">
        <v>4789</v>
      </c>
      <c r="N40" s="14">
        <v>90</v>
      </c>
      <c r="O40" s="113">
        <v>248</v>
      </c>
      <c r="P40" s="113">
        <v>297.3</v>
      </c>
      <c r="Q40" s="113">
        <v>2.06</v>
      </c>
      <c r="R40" s="113">
        <v>2.37</v>
      </c>
      <c r="S40" s="27">
        <f t="shared" si="3"/>
        <v>22320</v>
      </c>
      <c r="T40" s="13" t="s">
        <v>4826</v>
      </c>
      <c r="U40" s="14">
        <v>94.33</v>
      </c>
      <c r="V40" s="14">
        <v>6.2</v>
      </c>
      <c r="X40" s="14" t="str">
        <f>IF(V40&lt;5, "FAIL", "PASS")</f>
        <v>PASS</v>
      </c>
      <c r="Y40" s="2" t="str" cm="1">
        <f t="array" ref="Y40">IF(B40="","",IF(MAX(IF(B:B=B40,C:C))=C40,"Y","N"))</f>
        <v>Y</v>
      </c>
    </row>
    <row r="41" spans="1:27" x14ac:dyDescent="0.25">
      <c r="A41" s="115">
        <f>INDEX('1.MetaData'!A:A, MATCH($E41, '1.MetaData'!$B:$B, 0))</f>
        <v>651</v>
      </c>
      <c r="B41" s="13" t="s">
        <v>4842</v>
      </c>
      <c r="C41" s="14">
        <v>1</v>
      </c>
      <c r="D41" s="13" t="s">
        <v>70</v>
      </c>
      <c r="E41" s="1" t="str">
        <f>VLOOKUP(B41,'2.Tissue'!$B:$D,2,FALSE)</f>
        <v>OG651</v>
      </c>
      <c r="F41" s="80" t="str">
        <f t="shared" si="2"/>
        <v>OG651G_R</v>
      </c>
      <c r="G41" s="40" t="str">
        <f>VLOOKUP($E41,'1.MetaData'!$B:$H,3,FALSE)</f>
        <v>Pristipomoides zonatus</v>
      </c>
      <c r="H41" s="40" t="str">
        <f>VLOOKUP($E41,'1.MetaData'!$B:$H,4,FALSE)</f>
        <v>Oblique-banded snapper</v>
      </c>
      <c r="I41" s="297" t="str">
        <f ca="1">IFERROR(VLOOKUP(B41, '2.Tissue'!B:N, 13, FALSE), "")</f>
        <v>Tissue Box 9</v>
      </c>
      <c r="J41" s="13" t="s">
        <v>4792</v>
      </c>
      <c r="K41" s="111">
        <v>45450</v>
      </c>
      <c r="L41" s="13" t="s">
        <v>4804</v>
      </c>
      <c r="M41" s="13" t="s">
        <v>4789</v>
      </c>
      <c r="N41" s="14">
        <v>90</v>
      </c>
      <c r="O41" s="113">
        <v>10</v>
      </c>
      <c r="P41" s="113">
        <v>11.957000000000001</v>
      </c>
      <c r="Q41" s="113">
        <v>1.8580000000000001</v>
      </c>
      <c r="R41" s="113">
        <v>0.56499999999999995</v>
      </c>
      <c r="S41" s="27">
        <f t="shared" si="3"/>
        <v>900</v>
      </c>
      <c r="T41" s="13" t="s">
        <v>4805</v>
      </c>
      <c r="V41" s="14">
        <v>6.1</v>
      </c>
      <c r="X41" s="14" t="s">
        <v>3665</v>
      </c>
      <c r="Y41" s="2" t="str" cm="1">
        <f t="array" ref="Y41">IF(B41="","",IF(MAX(IF(B:B=B41,C:C))=C41,"Y","N"))</f>
        <v>N</v>
      </c>
    </row>
    <row r="42" spans="1:27" x14ac:dyDescent="0.25">
      <c r="A42" s="115">
        <f>INDEX('1.MetaData'!A:A, MATCH($E42, '1.MetaData'!$B:$B, 0))</f>
        <v>10</v>
      </c>
      <c r="B42" s="13" t="s">
        <v>3409</v>
      </c>
      <c r="C42" s="14">
        <v>1</v>
      </c>
      <c r="D42" s="13" t="s">
        <v>70</v>
      </c>
      <c r="E42" s="1" t="str">
        <f>VLOOKUP(B42,'2.Tissue'!$B:$D,2,FALSE)</f>
        <v>OG10</v>
      </c>
      <c r="F42" s="80" t="str">
        <f t="shared" si="2"/>
        <v>OG10G_R</v>
      </c>
      <c r="G42" s="40" t="str">
        <f>VLOOKUP($E42,'1.MetaData'!$B:$H,3,FALSE)</f>
        <v>Lutjanus quinquelineatus</v>
      </c>
      <c r="H42" s="40" t="str">
        <f>VLOOKUP($E42,'1.MetaData'!$B:$H,4,FALSE)</f>
        <v>Fivelined snapper</v>
      </c>
      <c r="I42" s="297" t="str">
        <f ca="1">IFERROR(VLOOKUP(B42, '2.Tissue'!B:N, 13, FALSE), "")</f>
        <v>Tissue Box 19</v>
      </c>
      <c r="J42" s="36" t="s">
        <v>4787</v>
      </c>
      <c r="K42" s="111">
        <v>45314</v>
      </c>
      <c r="L42" s="13" t="s">
        <v>4796</v>
      </c>
      <c r="M42" s="13" t="s">
        <v>4789</v>
      </c>
      <c r="N42" s="14">
        <v>90</v>
      </c>
      <c r="O42" s="113">
        <v>240</v>
      </c>
      <c r="P42" s="113">
        <v>313.60000000000002</v>
      </c>
      <c r="Q42" s="113">
        <v>2.13</v>
      </c>
      <c r="R42" s="113">
        <v>2.82</v>
      </c>
      <c r="S42" s="27">
        <f t="shared" si="3"/>
        <v>21600</v>
      </c>
      <c r="T42" s="13" t="s">
        <v>4797</v>
      </c>
      <c r="U42" s="14">
        <v>88.62</v>
      </c>
      <c r="V42" s="14">
        <v>6</v>
      </c>
      <c r="X42" s="14" t="str">
        <f>IF(V42&lt;5, "FAIL", "PASS")</f>
        <v>PASS</v>
      </c>
      <c r="Y42" s="2" t="str" cm="1">
        <f t="array" ref="Y42">IF(B42="","",IF(MAX(IF(B:B=B42,C:C))=C42,"Y","N"))</f>
        <v>Y</v>
      </c>
    </row>
    <row r="43" spans="1:27" x14ac:dyDescent="0.25">
      <c r="A43" s="115">
        <f>INDEX('1.MetaData'!A:A, MATCH($E43, '1.MetaData'!$B:$B, 0))</f>
        <v>8</v>
      </c>
      <c r="B43" s="13" t="s">
        <v>3401</v>
      </c>
      <c r="C43" s="14">
        <v>2</v>
      </c>
      <c r="D43" s="13"/>
      <c r="E43" s="1" t="str">
        <f>VLOOKUP(B43,'2.Tissue'!$B:$D,2,FALSE)</f>
        <v>OG8</v>
      </c>
      <c r="F43" s="80" t="str">
        <f t="shared" si="2"/>
        <v>OG8G_R2</v>
      </c>
      <c r="G43" s="40" t="str">
        <f>VLOOKUP($E43,'1.MetaData'!$B:$H,3,FALSE)</f>
        <v>Lethrinus laticaudis</v>
      </c>
      <c r="H43" s="40" t="str">
        <f>VLOOKUP($E43,'1.MetaData'!$B:$H,4,FALSE)</f>
        <v>Grass emperor</v>
      </c>
      <c r="I43" s="297" t="str">
        <f ca="1">IFERROR(VLOOKUP(B43, '2.Tissue'!B:N, 13, FALSE), "")</f>
        <v>Tissue Box 18</v>
      </c>
      <c r="J43" s="13" t="s">
        <v>4821</v>
      </c>
      <c r="K43" s="111">
        <v>45525</v>
      </c>
      <c r="L43" s="13" t="s">
        <v>4822</v>
      </c>
      <c r="M43" s="13" t="s">
        <v>4789</v>
      </c>
      <c r="N43" s="14">
        <v>80</v>
      </c>
      <c r="O43" s="113">
        <v>356</v>
      </c>
      <c r="P43" s="113">
        <v>826</v>
      </c>
      <c r="Q43" s="113">
        <v>1.49</v>
      </c>
      <c r="R43" s="113">
        <v>1.49</v>
      </c>
      <c r="S43" s="27">
        <f t="shared" si="3"/>
        <v>28480</v>
      </c>
      <c r="T43" s="13" t="s">
        <v>4823</v>
      </c>
      <c r="U43" s="286">
        <v>0.83919999999999995</v>
      </c>
      <c r="V43" s="14">
        <v>5.7</v>
      </c>
      <c r="W43" s="286">
        <v>4.6699999999999998E-2</v>
      </c>
      <c r="X43" s="14" t="s">
        <v>3382</v>
      </c>
      <c r="Y43" s="2" t="str" cm="1">
        <f t="array" ref="Y43">IF(B43="","",IF(MAX(IF(B:B=B43,C:C))=C43,"Y","N"))</f>
        <v>Y</v>
      </c>
      <c r="AA43" s="149" t="s">
        <v>4843</v>
      </c>
    </row>
    <row r="44" spans="1:27" x14ac:dyDescent="0.25">
      <c r="A44" s="115">
        <f>INDEX('1.MetaData'!A:A, MATCH($E44, '1.MetaData'!$B:$B, 0))</f>
        <v>651</v>
      </c>
      <c r="B44" s="13" t="s">
        <v>4842</v>
      </c>
      <c r="C44" s="14">
        <v>2</v>
      </c>
      <c r="D44" s="13" t="s">
        <v>70</v>
      </c>
      <c r="E44" s="1" t="str">
        <f>VLOOKUP(B44,'2.Tissue'!$B:$D,2,FALSE)</f>
        <v>OG651</v>
      </c>
      <c r="F44" s="80" t="str">
        <f t="shared" si="2"/>
        <v>OG651G_R2</v>
      </c>
      <c r="G44" s="40" t="str">
        <f>VLOOKUP($E44,'1.MetaData'!$B:$H,3,FALSE)</f>
        <v>Pristipomoides zonatus</v>
      </c>
      <c r="H44" s="40" t="str">
        <f>VLOOKUP($E44,'1.MetaData'!$B:$H,4,FALSE)</f>
        <v>Oblique-banded snapper</v>
      </c>
      <c r="I44" s="297" t="str">
        <f ca="1">IFERROR(VLOOKUP(B44, '2.Tissue'!B:N, 13, FALSE), "")</f>
        <v>Tissue Box 9</v>
      </c>
      <c r="J44" s="13" t="s">
        <v>4792</v>
      </c>
      <c r="K44" s="111">
        <v>45450</v>
      </c>
      <c r="L44" s="13" t="s">
        <v>4804</v>
      </c>
      <c r="M44" s="13" t="s">
        <v>4789</v>
      </c>
      <c r="N44" s="14">
        <v>90</v>
      </c>
      <c r="O44" s="113">
        <v>19.7</v>
      </c>
      <c r="P44" s="113">
        <v>23.515000000000001</v>
      </c>
      <c r="Q44" s="113">
        <v>2.024</v>
      </c>
      <c r="R44" s="113">
        <v>1.579</v>
      </c>
      <c r="S44" s="27">
        <f t="shared" si="3"/>
        <v>1773</v>
      </c>
      <c r="T44" s="13" t="s">
        <v>4805</v>
      </c>
      <c r="V44" s="14">
        <v>5.6</v>
      </c>
      <c r="X44" s="14" t="s">
        <v>3665</v>
      </c>
      <c r="Y44" s="2" t="str" cm="1">
        <f t="array" ref="Y44">IF(B44="","",IF(MAX(IF(B:B=B44,C:C))=C44,"Y","N"))</f>
        <v>N</v>
      </c>
    </row>
    <row r="45" spans="1:27" x14ac:dyDescent="0.25">
      <c r="A45" s="115">
        <f>INDEX('1.MetaData'!A:A, MATCH($E45, '1.MetaData'!$B:$B, 0))</f>
        <v>672</v>
      </c>
      <c r="B45" s="13" t="s">
        <v>4320</v>
      </c>
      <c r="C45" s="14">
        <v>1</v>
      </c>
      <c r="D45" s="13" t="s">
        <v>70</v>
      </c>
      <c r="E45" s="1" t="str">
        <f>VLOOKUP(B45,'2.Tissue'!$B:$D,2,FALSE)</f>
        <v>OG672</v>
      </c>
      <c r="F45" s="80" t="str">
        <f t="shared" si="2"/>
        <v>OG672H_R</v>
      </c>
      <c r="G45" s="40" t="str">
        <f>VLOOKUP($E45,'1.MetaData'!$B:$H,3,FALSE)</f>
        <v>Caesio teres</v>
      </c>
      <c r="H45" s="40" t="str">
        <f>VLOOKUP($E45,'1.MetaData'!$B:$H,4,FALSE)</f>
        <v>Blue fusilier</v>
      </c>
      <c r="I45" s="297" t="str">
        <f ca="1">IFERROR(VLOOKUP(B45, '2.Tissue'!B:N, 13, FALSE), "")</f>
        <v>Tissue Box 10</v>
      </c>
      <c r="J45" s="13" t="s">
        <v>4787</v>
      </c>
      <c r="K45" s="111">
        <v>45309</v>
      </c>
      <c r="L45" s="13" t="s">
        <v>4825</v>
      </c>
      <c r="M45" s="13" t="s">
        <v>4789</v>
      </c>
      <c r="N45" s="14">
        <v>90</v>
      </c>
      <c r="O45" s="113">
        <v>512</v>
      </c>
      <c r="P45" s="113">
        <v>653.6</v>
      </c>
      <c r="Q45" s="113">
        <v>2.0099999999999998</v>
      </c>
      <c r="R45" s="113">
        <v>1.79</v>
      </c>
      <c r="S45" s="27">
        <f t="shared" si="3"/>
        <v>46080</v>
      </c>
      <c r="T45" s="13" t="s">
        <v>4826</v>
      </c>
      <c r="U45" s="14">
        <v>78</v>
      </c>
      <c r="V45" s="14">
        <v>5.6</v>
      </c>
      <c r="X45" s="14" t="str">
        <f>IF(V45&lt;5, "FAIL", "PASS")</f>
        <v>PASS</v>
      </c>
      <c r="Y45" s="2" t="str" cm="1">
        <f t="array" ref="Y45">IF(B45="","",IF(MAX(IF(B:B=B45,C:C))=C45,"Y","N"))</f>
        <v>Y</v>
      </c>
    </row>
    <row r="46" spans="1:27" x14ac:dyDescent="0.25">
      <c r="A46" s="115">
        <f>INDEX('1.MetaData'!A:A, MATCH($E46, '1.MetaData'!$B:$B, 0))</f>
        <v>95</v>
      </c>
      <c r="B46" s="13" t="s">
        <v>3595</v>
      </c>
      <c r="C46" s="14">
        <v>1</v>
      </c>
      <c r="D46" s="13" t="s">
        <v>70</v>
      </c>
      <c r="E46" s="1" t="str">
        <f>VLOOKUP(B46,'2.Tissue'!$B:$D,2,FALSE)</f>
        <v>OG95</v>
      </c>
      <c r="F46" s="80" t="str">
        <f t="shared" si="2"/>
        <v>OG95H_R</v>
      </c>
      <c r="G46" s="40" t="str">
        <f>VLOOKUP($E46,'1.MetaData'!$B:$H,3,FALSE)</f>
        <v>Arripis georgiana</v>
      </c>
      <c r="H46" s="40" t="str">
        <f>VLOOKUP($E46,'1.MetaData'!$B:$H,4,FALSE)</f>
        <v>Australian Herring</v>
      </c>
      <c r="I46" s="297" t="str">
        <f ca="1">IFERROR(VLOOKUP(B46, '2.Tissue'!B:N, 13, FALSE), "")</f>
        <v>Tissue Box 6</v>
      </c>
      <c r="J46" s="13" t="s">
        <v>4787</v>
      </c>
      <c r="K46" s="111">
        <v>45309</v>
      </c>
      <c r="L46" s="13" t="s">
        <v>4825</v>
      </c>
      <c r="M46" s="13" t="s">
        <v>4789</v>
      </c>
      <c r="N46" s="14">
        <v>90</v>
      </c>
      <c r="O46" s="113">
        <v>180.2</v>
      </c>
      <c r="P46" s="113">
        <v>232.1</v>
      </c>
      <c r="Q46" s="113">
        <v>2.09</v>
      </c>
      <c r="R46" s="113">
        <v>2.16</v>
      </c>
      <c r="S46" s="27">
        <f t="shared" si="3"/>
        <v>16217.999999999998</v>
      </c>
      <c r="T46" s="13" t="s">
        <v>4826</v>
      </c>
      <c r="U46" s="14">
        <v>91.74</v>
      </c>
      <c r="V46" s="14">
        <v>5.6</v>
      </c>
      <c r="X46" s="14" t="str">
        <f>IF(V46&lt;5, "FAIL", "PASS")</f>
        <v>PASS</v>
      </c>
      <c r="Y46" s="2" t="str" cm="1">
        <f t="array" ref="Y46">IF(B46="","",IF(MAX(IF(B:B=B46,C:C))=C46,"Y","N"))</f>
        <v>N</v>
      </c>
      <c r="Z46" s="2" t="s">
        <v>92</v>
      </c>
    </row>
    <row r="47" spans="1:27" x14ac:dyDescent="0.25">
      <c r="A47" s="115">
        <f>INDEX('1.MetaData'!A:A, MATCH($E47, '1.MetaData'!$B:$B, 0))</f>
        <v>11</v>
      </c>
      <c r="B47" s="13" t="s">
        <v>3411</v>
      </c>
      <c r="C47" s="14">
        <v>1</v>
      </c>
      <c r="D47" s="13" t="s">
        <v>70</v>
      </c>
      <c r="E47" s="1" t="str">
        <f>VLOOKUP(B47,'2.Tissue'!$B:$D,2,FALSE)</f>
        <v>OG11</v>
      </c>
      <c r="F47" s="80" t="str">
        <f t="shared" si="2"/>
        <v>OG11G_R</v>
      </c>
      <c r="G47" s="40" t="str">
        <f>VLOOKUP($E47,'1.MetaData'!$B:$H,3,FALSE)</f>
        <v>Symphorus nematophorus</v>
      </c>
      <c r="H47" s="40" t="str">
        <f>VLOOKUP($E47,'1.MetaData'!$B:$H,4,FALSE)</f>
        <v>Chinamanfish</v>
      </c>
      <c r="I47" s="297" t="str">
        <f ca="1">IFERROR(VLOOKUP(B47, '2.Tissue'!B:N, 13, FALSE), "")</f>
        <v>Tissue Box 19</v>
      </c>
      <c r="J47" s="36" t="s">
        <v>4787</v>
      </c>
      <c r="K47" s="111">
        <v>45320</v>
      </c>
      <c r="L47" s="13" t="s">
        <v>4813</v>
      </c>
      <c r="M47" s="13" t="s">
        <v>4789</v>
      </c>
      <c r="N47" s="14">
        <v>90</v>
      </c>
      <c r="O47" s="113">
        <v>209</v>
      </c>
      <c r="P47" s="113">
        <v>292.39999999999998</v>
      </c>
      <c r="Q47" s="113">
        <v>2.12</v>
      </c>
      <c r="R47" s="113">
        <v>2.2799999999999998</v>
      </c>
      <c r="S47" s="27">
        <f t="shared" si="3"/>
        <v>18810</v>
      </c>
      <c r="T47" s="13" t="s">
        <v>4814</v>
      </c>
      <c r="U47" s="14">
        <v>90.22</v>
      </c>
      <c r="V47" s="14">
        <v>5.5</v>
      </c>
      <c r="X47" s="14" t="str">
        <f>IF(V47&lt;5, "FAIL", "PASS")</f>
        <v>PASS</v>
      </c>
      <c r="Y47" s="2" t="str" cm="1">
        <f t="array" ref="Y47">IF(B47="","",IF(MAX(IF(B:B=B47,C:C))=C47,"Y","N"))</f>
        <v>Y</v>
      </c>
      <c r="Z47" s="2" t="s">
        <v>92</v>
      </c>
    </row>
    <row r="48" spans="1:27" x14ac:dyDescent="0.25">
      <c r="A48" s="115">
        <f>INDEX('1.MetaData'!A:A, MATCH($E48, '1.MetaData'!$B:$B, 0))</f>
        <v>646</v>
      </c>
      <c r="B48" s="13" t="s">
        <v>4844</v>
      </c>
      <c r="C48" s="14">
        <v>1</v>
      </c>
      <c r="D48" s="13" t="s">
        <v>70</v>
      </c>
      <c r="E48" s="1" t="str">
        <f>VLOOKUP(B48,'2.Tissue'!$B:$D,2,FALSE)</f>
        <v>OG646</v>
      </c>
      <c r="F48" s="80" t="str">
        <f t="shared" si="2"/>
        <v>OG646L_R</v>
      </c>
      <c r="G48" s="40" t="str">
        <f>VLOOKUP($E48,'1.MetaData'!$B:$H,3,FALSE)</f>
        <v>Pristipomoides auricilla</v>
      </c>
      <c r="H48" s="40" t="str">
        <f>VLOOKUP($E48,'1.MetaData'!$B:$H,4,FALSE)</f>
        <v>Goldflag jobfish</v>
      </c>
      <c r="I48" s="297" t="str">
        <f ca="1">IFERROR(VLOOKUP(B48, '2.Tissue'!B:N, 13, FALSE), "")</f>
        <v>Tissue Box 9</v>
      </c>
      <c r="J48" s="36" t="s">
        <v>4792</v>
      </c>
      <c r="K48" s="111">
        <v>45453</v>
      </c>
      <c r="L48" s="13" t="s">
        <v>4793</v>
      </c>
      <c r="M48" s="13" t="s">
        <v>4789</v>
      </c>
      <c r="N48" s="14">
        <v>100</v>
      </c>
      <c r="O48" s="113">
        <v>120.5</v>
      </c>
      <c r="P48" s="113">
        <v>287.33999999999997</v>
      </c>
      <c r="Q48" s="113">
        <v>1.968</v>
      </c>
      <c r="R48" s="113">
        <v>1.3640000000000001</v>
      </c>
      <c r="S48" s="27">
        <f t="shared" si="3"/>
        <v>12050</v>
      </c>
      <c r="T48" s="13" t="s">
        <v>4794</v>
      </c>
      <c r="U48" s="14">
        <v>76.53</v>
      </c>
      <c r="V48" s="14">
        <v>5.4</v>
      </c>
      <c r="X48" s="14" t="s">
        <v>3665</v>
      </c>
      <c r="Y48" s="2" t="str" cm="1">
        <f t="array" ref="Y48">IF(B48="","",IF(MAX(IF(B:B=B48,C:C))=C48,"Y","N"))</f>
        <v>Y</v>
      </c>
      <c r="AA48" s="149" t="s">
        <v>4845</v>
      </c>
    </row>
    <row r="49" spans="1:27" x14ac:dyDescent="0.25">
      <c r="A49" s="115">
        <f>INDEX('1.MetaData'!A:A, MATCH($E49, '1.MetaData'!$B:$B, 0))</f>
        <v>650</v>
      </c>
      <c r="B49" s="13" t="s">
        <v>4818</v>
      </c>
      <c r="C49" s="14">
        <v>2</v>
      </c>
      <c r="D49" s="13"/>
      <c r="E49" s="1" t="str">
        <f>VLOOKUP(B49,'2.Tissue'!$B:$D,2,FALSE)</f>
        <v>OG650</v>
      </c>
      <c r="F49" s="80" t="str">
        <f t="shared" si="2"/>
        <v>OG650G_R2</v>
      </c>
      <c r="G49" s="40" t="str">
        <f>VLOOKUP($E49,'1.MetaData'!$B:$H,3,FALSE)</f>
        <v>Etelis coruscans</v>
      </c>
      <c r="H49" s="40" t="str">
        <f>VLOOKUP($E49,'1.MetaData'!$B:$H,4,FALSE)</f>
        <v>Flame snapper</v>
      </c>
      <c r="I49" s="297" t="str">
        <f ca="1">IFERROR(VLOOKUP(B49, '2.Tissue'!B:N, 13, FALSE), "")</f>
        <v>Tissue Box 9</v>
      </c>
      <c r="J49" s="36" t="s">
        <v>4821</v>
      </c>
      <c r="K49" s="111">
        <v>45525</v>
      </c>
      <c r="L49" s="13" t="s">
        <v>4822</v>
      </c>
      <c r="M49" s="13" t="s">
        <v>4789</v>
      </c>
      <c r="N49" s="14">
        <v>80</v>
      </c>
      <c r="O49" s="113">
        <v>185</v>
      </c>
      <c r="P49" s="113">
        <v>280.3</v>
      </c>
      <c r="Q49" s="113">
        <v>2.1</v>
      </c>
      <c r="R49" s="113">
        <v>2.1</v>
      </c>
      <c r="S49" s="27">
        <f t="shared" si="3"/>
        <v>14800</v>
      </c>
      <c r="T49" s="13" t="s">
        <v>4823</v>
      </c>
      <c r="U49" s="286">
        <v>0.8982</v>
      </c>
      <c r="V49" s="14">
        <v>5.4</v>
      </c>
      <c r="W49" s="286">
        <v>7.2099999999999997E-2</v>
      </c>
      <c r="X49" s="14" t="s">
        <v>3382</v>
      </c>
      <c r="Y49" s="2" t="str" cm="1">
        <f t="array" ref="Y49">IF(B49="","",IF(MAX(IF(B:B=B49,C:C))=C49,"Y","N"))</f>
        <v>Y</v>
      </c>
      <c r="AA49" s="149" t="s">
        <v>4846</v>
      </c>
    </row>
    <row r="50" spans="1:27" x14ac:dyDescent="0.25">
      <c r="A50" s="115">
        <f>INDEX('1.MetaData'!A:A, MATCH($E50, '1.MetaData'!$B:$B, 0))</f>
        <v>95</v>
      </c>
      <c r="B50" s="13" t="s">
        <v>3595</v>
      </c>
      <c r="C50" s="14">
        <v>2</v>
      </c>
      <c r="D50" s="13" t="s">
        <v>70</v>
      </c>
      <c r="E50" s="1" t="str">
        <f>VLOOKUP(B50,'2.Tissue'!$B:$D,2,FALSE)</f>
        <v>OG95</v>
      </c>
      <c r="F50" s="80" t="str">
        <f t="shared" si="2"/>
        <v>OG95H_R2</v>
      </c>
      <c r="G50" s="40" t="str">
        <f>VLOOKUP($E50,'1.MetaData'!$B:$H,3,FALSE)</f>
        <v>Arripis georgiana</v>
      </c>
      <c r="H50" s="40" t="str">
        <f>VLOOKUP($E50,'1.MetaData'!$B:$H,4,FALSE)</f>
        <v>Australian Herring</v>
      </c>
      <c r="I50" s="297" t="str">
        <f ca="1">IFERROR(VLOOKUP(B50, '2.Tissue'!B:N, 13, FALSE), "")</f>
        <v>Tissue Box 6</v>
      </c>
      <c r="J50" s="36" t="s">
        <v>4787</v>
      </c>
      <c r="K50" s="111">
        <v>45330</v>
      </c>
      <c r="L50" s="13" t="s">
        <v>4829</v>
      </c>
      <c r="M50" s="13" t="s">
        <v>4789</v>
      </c>
      <c r="N50" s="14">
        <v>90</v>
      </c>
      <c r="O50" s="113">
        <v>225</v>
      </c>
      <c r="P50" s="113">
        <v>329.8</v>
      </c>
      <c r="Q50" s="113">
        <v>2.14</v>
      </c>
      <c r="R50" s="113">
        <v>2.2400000000000002</v>
      </c>
      <c r="S50" s="27">
        <f t="shared" si="3"/>
        <v>20250</v>
      </c>
      <c r="T50" s="13" t="s">
        <v>4830</v>
      </c>
      <c r="U50" s="14">
        <v>92.8</v>
      </c>
      <c r="V50" s="14">
        <v>5.4</v>
      </c>
      <c r="X50" s="14" t="s">
        <v>3665</v>
      </c>
      <c r="Y50" s="2" t="str" cm="1">
        <f t="array" ref="Y50">IF(B50="","",IF(MAX(IF(B:B=B50,C:C))=C50,"Y","N"))</f>
        <v>Y</v>
      </c>
      <c r="AA50" s="149" t="s">
        <v>4847</v>
      </c>
    </row>
    <row r="51" spans="1:27" x14ac:dyDescent="0.25">
      <c r="A51" s="115">
        <f>INDEX('1.MetaData'!A:A, MATCH($E51, '1.MetaData'!$B:$B, 0))</f>
        <v>3</v>
      </c>
      <c r="B51" s="13" t="s">
        <v>3373</v>
      </c>
      <c r="C51" s="14">
        <v>1</v>
      </c>
      <c r="D51" s="13" t="s">
        <v>70</v>
      </c>
      <c r="E51" s="1" t="str">
        <f>VLOOKUP(B51,'2.Tissue'!$B:$D,2,FALSE)</f>
        <v>OG3</v>
      </c>
      <c r="F51" s="80" t="str">
        <f t="shared" si="2"/>
        <v>OG3G_R</v>
      </c>
      <c r="G51" s="40" t="str">
        <f>VLOOKUP($E51,'1.MetaData'!$B:$H,3,FALSE)</f>
        <v>Lutjanus vitta</v>
      </c>
      <c r="H51" s="40" t="str">
        <f>VLOOKUP($E51,'1.MetaData'!$B:$H,4,FALSE)</f>
        <v>Brownstripe snapper</v>
      </c>
      <c r="I51" s="297" t="str">
        <f ca="1">IFERROR(VLOOKUP(B51, '2.Tissue'!B:N, 13, FALSE), "")</f>
        <v>Tissue Box 17</v>
      </c>
      <c r="J51" s="36" t="s">
        <v>4792</v>
      </c>
      <c r="K51" s="111">
        <v>45453</v>
      </c>
      <c r="L51" s="13" t="s">
        <v>4793</v>
      </c>
      <c r="M51" s="13" t="s">
        <v>4789</v>
      </c>
      <c r="N51" s="14">
        <v>100</v>
      </c>
      <c r="O51" s="113">
        <v>57.5</v>
      </c>
      <c r="P51" s="113">
        <v>129.50800000000001</v>
      </c>
      <c r="Q51" s="113">
        <v>2.0790000000000002</v>
      </c>
      <c r="R51" s="113">
        <v>1.3109999999999999</v>
      </c>
      <c r="S51" s="27">
        <f t="shared" si="3"/>
        <v>5750</v>
      </c>
      <c r="T51" s="13" t="s">
        <v>4794</v>
      </c>
      <c r="U51" s="14">
        <v>93.8</v>
      </c>
      <c r="V51" s="14">
        <v>5.2</v>
      </c>
      <c r="X51" s="14" t="s">
        <v>3665</v>
      </c>
      <c r="Y51" s="2" t="str" cm="1">
        <f t="array" ref="Y51">IF(B51="","",IF(MAX(IF(B:B=B51,C:C))=C51,"Y","N"))</f>
        <v>Y</v>
      </c>
      <c r="AA51" s="149" t="s">
        <v>4848</v>
      </c>
    </row>
    <row r="52" spans="1:27" x14ac:dyDescent="0.25">
      <c r="A52" s="115">
        <f>INDEX('1.MetaData'!A:A, MATCH($E52, '1.MetaData'!$B:$B, 0))</f>
        <v>690</v>
      </c>
      <c r="B52" s="13" t="s">
        <v>4347</v>
      </c>
      <c r="C52" s="14">
        <v>1</v>
      </c>
      <c r="D52" s="13" t="s">
        <v>70</v>
      </c>
      <c r="E52" s="1" t="str">
        <f>VLOOKUP(B52,'2.Tissue'!$B:$D,2,FALSE)</f>
        <v>OG690</v>
      </c>
      <c r="F52" s="80" t="str">
        <f t="shared" si="2"/>
        <v>OG690G_R</v>
      </c>
      <c r="G52" s="40" t="str">
        <f>VLOOKUP($E52,'1.MetaData'!$B:$H,3,FALSE)</f>
        <v>Lethrinus harak</v>
      </c>
      <c r="H52" s="40" t="str">
        <f>VLOOKUP($E52,'1.MetaData'!$B:$H,4,FALSE)</f>
        <v>Thumbprint emperor</v>
      </c>
      <c r="I52" s="297" t="str">
        <f ca="1">IFERROR(VLOOKUP(B52, '2.Tissue'!B:N, 13, FALSE), "")</f>
        <v>Tissue Box 11</v>
      </c>
      <c r="J52" s="13" t="s">
        <v>4792</v>
      </c>
      <c r="K52" s="111">
        <v>45532</v>
      </c>
      <c r="L52" s="13" t="s">
        <v>4806</v>
      </c>
      <c r="M52" s="13" t="s">
        <v>4789</v>
      </c>
      <c r="N52" s="14">
        <v>80</v>
      </c>
      <c r="O52" s="113">
        <v>23.5</v>
      </c>
      <c r="P52" s="113">
        <v>24.9</v>
      </c>
      <c r="Q52" s="113" t="s">
        <v>4275</v>
      </c>
      <c r="R52" s="113">
        <v>1.1599999999999999</v>
      </c>
      <c r="S52" s="27">
        <f t="shared" si="3"/>
        <v>1880</v>
      </c>
      <c r="T52" s="13" t="s">
        <v>4808</v>
      </c>
      <c r="U52" s="14">
        <v>91.9</v>
      </c>
      <c r="V52" s="14">
        <v>5.0999999999999996</v>
      </c>
      <c r="W52" s="14">
        <v>2.0299999999999998</v>
      </c>
      <c r="X52" s="14" t="s">
        <v>3665</v>
      </c>
      <c r="Y52" s="2" t="str" cm="1">
        <f t="array" ref="Y52">IF(B52="","",IF(MAX(IF(B:B=B52,C:C))=C52,"Y","N"))</f>
        <v>Y</v>
      </c>
      <c r="AA52" s="149" t="s">
        <v>4816</v>
      </c>
    </row>
    <row r="53" spans="1:27" x14ac:dyDescent="0.25">
      <c r="A53" s="115">
        <f>INDEX('1.MetaData'!A:A, MATCH($E53, '1.MetaData'!$B:$B, 0))</f>
        <v>5</v>
      </c>
      <c r="B53" s="13" t="s">
        <v>3386</v>
      </c>
      <c r="C53" s="14">
        <v>1</v>
      </c>
      <c r="D53" s="13" t="s">
        <v>70</v>
      </c>
      <c r="E53" s="1" t="str">
        <f>VLOOKUP(B53,'2.Tissue'!$B:$D,2,FALSE)</f>
        <v>OG5</v>
      </c>
      <c r="F53" s="80" t="str">
        <f t="shared" si="2"/>
        <v>OG5G_R</v>
      </c>
      <c r="G53" s="58" t="str">
        <f>VLOOKUP($E53,'1.MetaData'!$B:$H,3,FALSE)</f>
        <v>Orectolobus wardi</v>
      </c>
      <c r="H53" s="40" t="str">
        <f>VLOOKUP($E53,'1.MetaData'!$B:$H,4,FALSE)</f>
        <v>Northern wobbegong</v>
      </c>
      <c r="I53" s="298" t="str">
        <f ca="1">IFERROR(VLOOKUP(B53, '2.Tissue'!B:N, 13, FALSE), "")</f>
        <v>Tissue Box 18</v>
      </c>
      <c r="J53" s="36" t="s">
        <v>4787</v>
      </c>
      <c r="K53" s="111">
        <v>45308</v>
      </c>
      <c r="L53" s="13" t="s">
        <v>4837</v>
      </c>
      <c r="M53" s="13" t="s">
        <v>4789</v>
      </c>
      <c r="N53" s="14">
        <v>90</v>
      </c>
      <c r="O53" s="113">
        <v>54</v>
      </c>
      <c r="P53" s="113">
        <v>87.2</v>
      </c>
      <c r="Q53" s="113">
        <v>2.17</v>
      </c>
      <c r="R53" s="113">
        <v>2.41</v>
      </c>
      <c r="S53" s="27">
        <f t="shared" si="3"/>
        <v>4860</v>
      </c>
      <c r="T53" s="13" t="s">
        <v>4826</v>
      </c>
      <c r="U53" s="14">
        <v>92.03</v>
      </c>
      <c r="V53" s="14">
        <v>5</v>
      </c>
      <c r="X53" s="14" t="s">
        <v>3369</v>
      </c>
      <c r="Y53" s="2" t="str" cm="1">
        <f t="array" ref="Y53">IF(B53="","",IF(MAX(IF(B:B=B53,C:C))=C53,"Y","N"))</f>
        <v>N</v>
      </c>
    </row>
    <row r="54" spans="1:27" x14ac:dyDescent="0.25">
      <c r="A54" s="115">
        <f>INDEX('1.MetaData'!A:A, MATCH($E54, '1.MetaData'!$B:$B, 0))</f>
        <v>701</v>
      </c>
      <c r="B54" s="13" t="s">
        <v>4849</v>
      </c>
      <c r="C54" s="14">
        <v>1</v>
      </c>
      <c r="D54" s="13" t="s">
        <v>70</v>
      </c>
      <c r="E54" s="1" t="str">
        <f>VLOOKUP(B54,'2.Tissue'!$B:$D,2,FALSE)</f>
        <v>OG701</v>
      </c>
      <c r="F54" s="80" t="str">
        <f t="shared" si="2"/>
        <v>OG701G_R</v>
      </c>
      <c r="G54" s="40" t="str">
        <f>VLOOKUP($E54,'1.MetaData'!$B:$H,3,FALSE)</f>
        <v>Lutjanus fulvus</v>
      </c>
      <c r="H54" s="40" t="str">
        <f>VLOOKUP($E54,'1.MetaData'!$B:$H,4,FALSE)</f>
        <v>Blacktail snapper</v>
      </c>
      <c r="I54" s="297" t="str">
        <f ca="1">IFERROR(VLOOKUP(B54, '2.Tissue'!B:N, 13, FALSE), "")</f>
        <v>Tissue Box 12</v>
      </c>
      <c r="J54" s="13" t="s">
        <v>4792</v>
      </c>
      <c r="K54" s="111">
        <v>45453</v>
      </c>
      <c r="L54" s="13" t="s">
        <v>4793</v>
      </c>
      <c r="M54" s="13" t="s">
        <v>4789</v>
      </c>
      <c r="N54" s="14">
        <v>100</v>
      </c>
      <c r="O54" s="113">
        <v>151.5</v>
      </c>
      <c r="P54" s="113">
        <v>317.97300000000001</v>
      </c>
      <c r="Q54" s="113">
        <v>2.1179999999999999</v>
      </c>
      <c r="R54" s="113">
        <v>1.7989999999999999</v>
      </c>
      <c r="S54" s="27">
        <f t="shared" si="3"/>
        <v>15150</v>
      </c>
      <c r="T54" s="13" t="s">
        <v>4794</v>
      </c>
      <c r="U54" s="14">
        <v>81.93</v>
      </c>
      <c r="V54" s="14">
        <v>5</v>
      </c>
      <c r="X54" s="14" t="s">
        <v>3665</v>
      </c>
      <c r="Y54" s="2" t="str" cm="1">
        <f t="array" ref="Y54">IF(B54="","",IF(MAX(IF(B:B=B54,C:C))=C54,"Y","N"))</f>
        <v>Y</v>
      </c>
      <c r="AA54" s="149" t="s">
        <v>4850</v>
      </c>
    </row>
    <row r="55" spans="1:27" x14ac:dyDescent="0.25">
      <c r="A55" s="115">
        <f>INDEX('1.MetaData'!A:A, MATCH($E55, '1.MetaData'!$B:$B, 0))</f>
        <v>1</v>
      </c>
      <c r="B55" s="13" t="s">
        <v>3365</v>
      </c>
      <c r="C55" s="14">
        <v>1</v>
      </c>
      <c r="D55" s="13" t="s">
        <v>70</v>
      </c>
      <c r="E55" s="1" t="str">
        <f>VLOOKUP(B55,'2.Tissue'!$B:$D,2,FALSE)</f>
        <v>OG1</v>
      </c>
      <c r="F55" s="80" t="str">
        <f t="shared" si="2"/>
        <v>OG1G_R</v>
      </c>
      <c r="G55" s="40" t="str">
        <f>VLOOKUP($E55,'1.MetaData'!$B:$H,3,FALSE)</f>
        <v>Lutjanus fulviflamma</v>
      </c>
      <c r="H55" s="40" t="str">
        <f>VLOOKUP($E55,'1.MetaData'!$B:$H,4,FALSE)</f>
        <v>Blackspot snapper</v>
      </c>
      <c r="I55" s="297" t="str">
        <f ca="1">IFERROR(VLOOKUP(B55, '2.Tissue'!B:N, 13, FALSE), "")</f>
        <v>Tissue Box 17</v>
      </c>
      <c r="J55" s="36" t="s">
        <v>4792</v>
      </c>
      <c r="K55" s="111">
        <v>45453</v>
      </c>
      <c r="L55" s="13" t="s">
        <v>4793</v>
      </c>
      <c r="M55" s="13" t="s">
        <v>4789</v>
      </c>
      <c r="N55" s="14">
        <v>100</v>
      </c>
      <c r="O55" s="113">
        <v>145.5</v>
      </c>
      <c r="P55" s="113">
        <v>309.43299999999999</v>
      </c>
      <c r="Q55" s="113">
        <v>2.0950000000000002</v>
      </c>
      <c r="R55" s="113">
        <v>1.7090000000000001</v>
      </c>
      <c r="S55" s="27">
        <f t="shared" si="3"/>
        <v>14550</v>
      </c>
      <c r="T55" s="13" t="s">
        <v>4794</v>
      </c>
      <c r="U55" s="14">
        <v>84.77</v>
      </c>
      <c r="V55" s="14">
        <v>4.9000000000000004</v>
      </c>
      <c r="X55" s="14" t="s">
        <v>3665</v>
      </c>
      <c r="Y55" s="2" t="str" cm="1">
        <f t="array" ref="Y55">IF(B55="","",IF(MAX(IF(B:B=B55,C:C))=C55,"Y","N"))</f>
        <v>Y</v>
      </c>
      <c r="AA55" s="149" t="s">
        <v>4851</v>
      </c>
    </row>
    <row r="56" spans="1:27" x14ac:dyDescent="0.25">
      <c r="A56" s="115">
        <f>INDEX('1.MetaData'!A:A, MATCH($E56, '1.MetaData'!$B:$B, 0))</f>
        <v>14</v>
      </c>
      <c r="B56" s="13" t="s">
        <v>3416</v>
      </c>
      <c r="C56" s="14">
        <v>3</v>
      </c>
      <c r="D56" s="13"/>
      <c r="E56" s="1" t="str">
        <f>VLOOKUP(B56,'2.Tissue'!$B:$D,2,FALSE)</f>
        <v>OG14</v>
      </c>
      <c r="F56" s="80" t="str">
        <f t="shared" si="2"/>
        <v>OG14G_R3</v>
      </c>
      <c r="G56" s="40" t="str">
        <f>VLOOKUP($E56,'1.MetaData'!$B:$H,3,FALSE)</f>
        <v>Lethrinus nebulosus</v>
      </c>
      <c r="H56" s="40" t="str">
        <f>VLOOKUP($E56,'1.MetaData'!$B:$H,4,FALSE)</f>
        <v>Spangled emperor</v>
      </c>
      <c r="I56" s="297" t="str">
        <f ca="1">IFERROR(VLOOKUP(B56, '2.Tissue'!B:N, 13, FALSE), "")</f>
        <v>Tissue Box 20</v>
      </c>
      <c r="J56" s="36" t="s">
        <v>4821</v>
      </c>
      <c r="K56" s="111">
        <v>45525</v>
      </c>
      <c r="L56" s="13" t="s">
        <v>4822</v>
      </c>
      <c r="M56" s="13" t="s">
        <v>4789</v>
      </c>
      <c r="N56" s="14">
        <v>80</v>
      </c>
      <c r="O56" s="113">
        <v>225</v>
      </c>
      <c r="P56" s="113">
        <v>342</v>
      </c>
      <c r="Q56" s="113">
        <v>1.9</v>
      </c>
      <c r="R56" s="113">
        <v>1.9</v>
      </c>
      <c r="S56" s="27">
        <f t="shared" si="3"/>
        <v>18000</v>
      </c>
      <c r="T56" s="13" t="s">
        <v>4823</v>
      </c>
      <c r="U56" s="286">
        <v>0.87190000000000001</v>
      </c>
      <c r="V56" s="14">
        <v>4.9000000000000004</v>
      </c>
      <c r="W56" s="286">
        <v>8.5000000000000006E-2</v>
      </c>
      <c r="X56" s="14" t="s">
        <v>3382</v>
      </c>
      <c r="Y56" s="2" t="str" cm="1">
        <f t="array" ref="Y56">IF(B56="","",IF(MAX(IF(B:B=B56,C:C))=C56,"Y","N"))</f>
        <v>Y</v>
      </c>
      <c r="AA56" s="149" t="s">
        <v>4852</v>
      </c>
    </row>
    <row r="57" spans="1:27" x14ac:dyDescent="0.25">
      <c r="A57" s="115">
        <f>INDEX('1.MetaData'!A:A, MATCH($E57, '1.MetaData'!$B:$B, 0))</f>
        <v>702</v>
      </c>
      <c r="B57" s="13" t="s">
        <v>4362</v>
      </c>
      <c r="C57" s="14">
        <v>2</v>
      </c>
      <c r="D57" s="13"/>
      <c r="E57" s="1" t="str">
        <f>VLOOKUP(B57,'2.Tissue'!$B:$D,2,FALSE)</f>
        <v>OG702</v>
      </c>
      <c r="F57" s="80" t="str">
        <f t="shared" si="2"/>
        <v>OG702G_R2</v>
      </c>
      <c r="G57" s="40" t="str">
        <f>VLOOKUP($E57,'1.MetaData'!$B:$H,3,FALSE)</f>
        <v>Lutjanus bohar</v>
      </c>
      <c r="H57" s="40" t="str">
        <f>VLOOKUP($E57,'1.MetaData'!$B:$H,4,FALSE)</f>
        <v>Red bass</v>
      </c>
      <c r="I57" s="297" t="str">
        <f ca="1">IFERROR(VLOOKUP(B57, '2.Tissue'!B:N, 13, FALSE), "")</f>
        <v>Tissue Box 12</v>
      </c>
      <c r="J57" s="36" t="s">
        <v>4821</v>
      </c>
      <c r="K57" s="111">
        <v>45525</v>
      </c>
      <c r="L57" s="13" t="s">
        <v>4822</v>
      </c>
      <c r="M57" s="13" t="s">
        <v>4789</v>
      </c>
      <c r="N57" s="14">
        <v>80</v>
      </c>
      <c r="O57" s="113">
        <v>303</v>
      </c>
      <c r="P57" s="113">
        <v>605.20000000000005</v>
      </c>
      <c r="Q57" s="113">
        <v>1.71</v>
      </c>
      <c r="R57" s="113">
        <v>1.71</v>
      </c>
      <c r="S57" s="27">
        <f t="shared" si="3"/>
        <v>24240</v>
      </c>
      <c r="T57" s="13" t="s">
        <v>4823</v>
      </c>
      <c r="U57" s="286">
        <v>0.84719999999999995</v>
      </c>
      <c r="V57" s="14">
        <v>4.9000000000000004</v>
      </c>
      <c r="W57" s="286">
        <v>6.2399999999999997E-2</v>
      </c>
      <c r="X57" s="14" t="s">
        <v>3382</v>
      </c>
      <c r="Y57" s="2" t="str" cm="1">
        <f t="array" ref="Y57">IF(B57="","",IF(MAX(IF(B:B=B57,C:C))=C57,"Y","N"))</f>
        <v>Y</v>
      </c>
    </row>
    <row r="58" spans="1:27" x14ac:dyDescent="0.25">
      <c r="A58" s="115">
        <f>INDEX('1.MetaData'!A:A, MATCH($E58, '1.MetaData'!$B:$B, 0))</f>
        <v>651</v>
      </c>
      <c r="B58" s="13" t="s">
        <v>4842</v>
      </c>
      <c r="C58" s="14">
        <v>3</v>
      </c>
      <c r="D58" s="13" t="s">
        <v>70</v>
      </c>
      <c r="E58" s="1" t="str">
        <f>VLOOKUP(B58,'2.Tissue'!$B:$D,2,FALSE)</f>
        <v>OG651</v>
      </c>
      <c r="F58" s="80" t="str">
        <f t="shared" si="2"/>
        <v>OG651G_R3</v>
      </c>
      <c r="G58" s="40" t="str">
        <f>VLOOKUP($E58,'1.MetaData'!$B:$H,3,FALSE)</f>
        <v>Pristipomoides zonatus</v>
      </c>
      <c r="H58" s="40" t="str">
        <f>VLOOKUP($E58,'1.MetaData'!$B:$H,4,FALSE)</f>
        <v>Oblique-banded snapper</v>
      </c>
      <c r="I58" s="297" t="str">
        <f ca="1">IFERROR(VLOOKUP(B58, '2.Tissue'!B:N, 13, FALSE), "")</f>
        <v>Tissue Box 9</v>
      </c>
      <c r="J58" s="36" t="s">
        <v>4792</v>
      </c>
      <c r="K58" s="111">
        <v>45450</v>
      </c>
      <c r="L58" s="13" t="s">
        <v>4804</v>
      </c>
      <c r="M58" s="13" t="s">
        <v>4789</v>
      </c>
      <c r="N58" s="14">
        <v>90</v>
      </c>
      <c r="O58" s="113">
        <v>44.65</v>
      </c>
      <c r="P58" s="113">
        <v>57.072000000000003</v>
      </c>
      <c r="Q58" s="113">
        <v>2.0449999999999999</v>
      </c>
      <c r="R58" s="113">
        <v>2.1739999999999999</v>
      </c>
      <c r="S58" s="27">
        <f t="shared" si="3"/>
        <v>4018.5</v>
      </c>
      <c r="T58" s="13" t="s">
        <v>4805</v>
      </c>
      <c r="V58" s="14">
        <v>4.5999999999999996</v>
      </c>
      <c r="X58" s="14" t="s">
        <v>3665</v>
      </c>
      <c r="Y58" s="2" t="str" cm="1">
        <f t="array" ref="Y58">IF(B58="","",IF(MAX(IF(B:B=B58,C:C))=C58,"Y","N"))</f>
        <v>N</v>
      </c>
    </row>
    <row r="59" spans="1:27" x14ac:dyDescent="0.25">
      <c r="A59" s="115">
        <f>INDEX('1.MetaData'!A:A, MATCH($E59, '1.MetaData'!$B:$B, 0))</f>
        <v>16</v>
      </c>
      <c r="B59" s="13" t="s">
        <v>3418</v>
      </c>
      <c r="C59" s="14">
        <v>2</v>
      </c>
      <c r="D59" s="13"/>
      <c r="E59" s="1" t="str">
        <f>VLOOKUP(B59,'2.Tissue'!$B:$D,2,FALSE)</f>
        <v>OG16</v>
      </c>
      <c r="F59" s="80" t="str">
        <f t="shared" si="2"/>
        <v>OG16G_R2</v>
      </c>
      <c r="G59" s="40" t="str">
        <f>VLOOKUP($E59,'1.MetaData'!$B:$H,3,FALSE)</f>
        <v>Lutjanus erythropterus</v>
      </c>
      <c r="H59" s="40" t="str">
        <f>VLOOKUP($E59,'1.MetaData'!$B:$H,4,FALSE)</f>
        <v>Crimson snapper</v>
      </c>
      <c r="I59" s="297" t="str">
        <f ca="1">IFERROR(VLOOKUP(B59, '2.Tissue'!B:N, 13, FALSE), "")</f>
        <v>Tissue Box 20</v>
      </c>
      <c r="J59" s="36" t="s">
        <v>4821</v>
      </c>
      <c r="K59" s="111">
        <v>45525</v>
      </c>
      <c r="L59" s="13" t="s">
        <v>4822</v>
      </c>
      <c r="M59" s="13" t="s">
        <v>4789</v>
      </c>
      <c r="N59" s="14">
        <v>80</v>
      </c>
      <c r="O59" s="113">
        <v>232</v>
      </c>
      <c r="P59" s="113">
        <v>379.4</v>
      </c>
      <c r="Q59" s="113">
        <v>1.78</v>
      </c>
      <c r="R59" s="113">
        <v>1.78</v>
      </c>
      <c r="S59" s="27">
        <f t="shared" si="3"/>
        <v>18560</v>
      </c>
      <c r="T59" s="13" t="s">
        <v>4823</v>
      </c>
      <c r="U59" s="286">
        <v>0.85970000000000002</v>
      </c>
      <c r="V59" s="14">
        <v>4.0999999999999996</v>
      </c>
      <c r="W59" s="286">
        <v>6.3500000000000001E-2</v>
      </c>
      <c r="X59" s="14" t="s">
        <v>3382</v>
      </c>
      <c r="Y59" s="2" t="str" cm="1">
        <f t="array" ref="Y59">IF(B59="","",IF(MAX(IF(B:B=B59,C:C))=C59,"Y","N"))</f>
        <v>Y</v>
      </c>
    </row>
    <row r="60" spans="1:27" x14ac:dyDescent="0.25">
      <c r="A60" s="115">
        <f>INDEX('1.MetaData'!A:A, MATCH($E60, '1.MetaData'!$B:$B, 0))</f>
        <v>2</v>
      </c>
      <c r="B60" s="13" t="s">
        <v>3371</v>
      </c>
      <c r="C60" s="14">
        <v>1</v>
      </c>
      <c r="D60" s="13" t="s">
        <v>70</v>
      </c>
      <c r="E60" s="1" t="str">
        <f>VLOOKUP(B60,'2.Tissue'!$B:$D,2,FALSE)</f>
        <v>OG2</v>
      </c>
      <c r="F60" s="80" t="str">
        <f t="shared" si="2"/>
        <v>OG2G_R</v>
      </c>
      <c r="G60" s="40" t="str">
        <f>VLOOKUP($E60,'1.MetaData'!$B:$H,3,FALSE)</f>
        <v>Lutjanus carponotatus</v>
      </c>
      <c r="H60" s="40" t="str">
        <f>VLOOKUP($E60,'1.MetaData'!$B:$H,4,FALSE)</f>
        <v>Stripey snapper</v>
      </c>
      <c r="I60" s="297" t="str">
        <f ca="1">IFERROR(VLOOKUP(B60, '2.Tissue'!B:N, 13, FALSE), "")</f>
        <v>Tissue Box 17</v>
      </c>
      <c r="J60" s="36" t="s">
        <v>4792</v>
      </c>
      <c r="K60" s="111">
        <v>45453</v>
      </c>
      <c r="L60" s="13" t="s">
        <v>4793</v>
      </c>
      <c r="M60" s="13" t="s">
        <v>4789</v>
      </c>
      <c r="N60" s="14">
        <v>100</v>
      </c>
      <c r="O60" s="113">
        <v>61</v>
      </c>
      <c r="P60" s="113">
        <v>168.82900000000001</v>
      </c>
      <c r="Q60" s="113">
        <v>2.02</v>
      </c>
      <c r="R60" s="113">
        <v>1.7390000000000001</v>
      </c>
      <c r="S60" s="27">
        <f t="shared" si="3"/>
        <v>6100</v>
      </c>
      <c r="T60" s="13" t="s">
        <v>4794</v>
      </c>
      <c r="U60" s="14">
        <v>88.28</v>
      </c>
      <c r="V60" s="14">
        <v>3.9</v>
      </c>
      <c r="X60" s="14" t="s">
        <v>3665</v>
      </c>
      <c r="Y60" s="2" t="str" cm="1">
        <f t="array" ref="Y60">IF(B60="","",IF(MAX(IF(B:B=B60,C:C))=C60,"Y","N"))</f>
        <v>Y</v>
      </c>
      <c r="AA60" s="149" t="s">
        <v>4853</v>
      </c>
    </row>
    <row r="61" spans="1:27" x14ac:dyDescent="0.25">
      <c r="A61" s="115">
        <f>INDEX('1.MetaData'!A:A, MATCH($E61, '1.MetaData'!$B:$B, 0))</f>
        <v>108</v>
      </c>
      <c r="B61" s="13" t="s">
        <v>4854</v>
      </c>
      <c r="C61" s="14">
        <v>1</v>
      </c>
      <c r="D61" s="13" t="s">
        <v>70</v>
      </c>
      <c r="E61" s="1" t="str">
        <f>VLOOKUP(B61,'2.Tissue'!$B:$D,2,FALSE)</f>
        <v>OG108</v>
      </c>
      <c r="F61" s="80" t="str">
        <f t="shared" si="2"/>
        <v>OG108G_R</v>
      </c>
      <c r="G61" s="40" t="str">
        <f>VLOOKUP($E61,'1.MetaData'!$B:$H,3,FALSE)</f>
        <v>Chironemus georgianus</v>
      </c>
      <c r="H61" s="40" t="str">
        <f>VLOOKUP($E61,'1.MetaData'!$B:$H,4,FALSE)</f>
        <v>Western Kelpfish</v>
      </c>
      <c r="I61" s="297" t="str">
        <f ca="1">IFERROR(VLOOKUP(B61, '2.Tissue'!B:N, 13, FALSE), "")</f>
        <v>Tissue Box 4</v>
      </c>
      <c r="J61" s="36" t="s">
        <v>4787</v>
      </c>
      <c r="K61" s="111">
        <v>45320</v>
      </c>
      <c r="L61" s="13" t="s">
        <v>4813</v>
      </c>
      <c r="M61" s="13" t="s">
        <v>4789</v>
      </c>
      <c r="N61" s="14">
        <v>90</v>
      </c>
      <c r="O61" s="113">
        <v>330</v>
      </c>
      <c r="P61" s="113">
        <v>435.2</v>
      </c>
      <c r="Q61" s="113">
        <v>2.14</v>
      </c>
      <c r="R61" s="113">
        <v>2.2799999999999998</v>
      </c>
      <c r="S61" s="27">
        <f t="shared" si="3"/>
        <v>29700</v>
      </c>
      <c r="T61" s="13" t="s">
        <v>4814</v>
      </c>
      <c r="U61" s="14">
        <v>71.290000000000006</v>
      </c>
      <c r="V61" s="14">
        <v>3.7</v>
      </c>
      <c r="X61" s="14" t="str">
        <f>IF(V61&lt;5, "FAIL", "PASS")</f>
        <v>FAIL</v>
      </c>
      <c r="Y61" s="2" t="str" cm="1">
        <f t="array" ref="Y61">IF(B61="","",IF(MAX(IF(B:B=B61,C:C))=C61,"Y","N"))</f>
        <v>Y</v>
      </c>
    </row>
    <row r="62" spans="1:27" x14ac:dyDescent="0.25">
      <c r="A62" s="115">
        <f>INDEX('1.MetaData'!A:A, MATCH($E62, '1.MetaData'!$B:$B, 0))</f>
        <v>651</v>
      </c>
      <c r="B62" s="13" t="s">
        <v>4842</v>
      </c>
      <c r="C62" s="14">
        <v>5</v>
      </c>
      <c r="D62" s="13" t="s">
        <v>70</v>
      </c>
      <c r="E62" s="1" t="str">
        <f>VLOOKUP(B62,'2.Tissue'!$B:$D,2,FALSE)</f>
        <v>OG651</v>
      </c>
      <c r="F62" s="80" t="str">
        <f t="shared" si="2"/>
        <v>OG651G_R5</v>
      </c>
      <c r="G62" s="40" t="str">
        <f>VLOOKUP($E62,'1.MetaData'!$B:$H,3,FALSE)</f>
        <v>Pristipomoides zonatus</v>
      </c>
      <c r="H62" s="40" t="str">
        <f>VLOOKUP($E62,'1.MetaData'!$B:$H,4,FALSE)</f>
        <v>Oblique-banded snapper</v>
      </c>
      <c r="I62" s="297" t="str">
        <f ca="1">IFERROR(VLOOKUP(B62, '2.Tissue'!B:N, 13, FALSE), "")</f>
        <v>Tissue Box 9</v>
      </c>
      <c r="J62" s="36" t="s">
        <v>4787</v>
      </c>
      <c r="K62" s="111">
        <v>45449</v>
      </c>
      <c r="M62" s="13" t="s">
        <v>4789</v>
      </c>
      <c r="N62" s="14">
        <v>90</v>
      </c>
      <c r="O62" s="113">
        <v>78.5</v>
      </c>
      <c r="P62" s="113">
        <v>111.304</v>
      </c>
      <c r="Q62" s="113">
        <v>2.1</v>
      </c>
      <c r="R62" s="113">
        <v>2.9569999999999999</v>
      </c>
      <c r="S62" s="27">
        <f t="shared" si="3"/>
        <v>7065</v>
      </c>
      <c r="T62" s="13" t="s">
        <v>4805</v>
      </c>
      <c r="V62" s="14">
        <v>3.7</v>
      </c>
      <c r="X62" s="14" t="s">
        <v>3382</v>
      </c>
      <c r="Y62" s="2" t="str" cm="1">
        <f t="array" ref="Y62">IF(B62="","",IF(MAX(IF(B:B=B62,C:C))=C62,"Y","N"))</f>
        <v>N</v>
      </c>
    </row>
    <row r="63" spans="1:27" x14ac:dyDescent="0.25">
      <c r="A63" s="115">
        <f>INDEX('1.MetaData'!A:A, MATCH($E63, '1.MetaData'!$B:$B, 0))</f>
        <v>651</v>
      </c>
      <c r="B63" s="13" t="s">
        <v>4842</v>
      </c>
      <c r="C63" s="14">
        <v>6</v>
      </c>
      <c r="D63" s="13" t="s">
        <v>70</v>
      </c>
      <c r="E63" s="1" t="str">
        <f>VLOOKUP(B63,'2.Tissue'!$B:$D,2,FALSE)</f>
        <v>OG651</v>
      </c>
      <c r="F63" s="80" t="str">
        <f t="shared" si="2"/>
        <v>OG651G_R6</v>
      </c>
      <c r="G63" s="40" t="str">
        <f>VLOOKUP($E63,'1.MetaData'!$B:$H,3,FALSE)</f>
        <v>Pristipomoides zonatus</v>
      </c>
      <c r="H63" s="40" t="str">
        <f>VLOOKUP($E63,'1.MetaData'!$B:$H,4,FALSE)</f>
        <v>Oblique-banded snapper</v>
      </c>
      <c r="I63" s="297" t="str">
        <f ca="1">IFERROR(VLOOKUP(B63, '2.Tissue'!B:N, 13, FALSE), "")</f>
        <v>Tissue Box 9</v>
      </c>
      <c r="J63" s="36" t="s">
        <v>4787</v>
      </c>
      <c r="K63" s="111">
        <v>45449</v>
      </c>
      <c r="M63" s="13" t="s">
        <v>4789</v>
      </c>
      <c r="N63" s="14">
        <v>90</v>
      </c>
      <c r="O63" s="113">
        <v>73</v>
      </c>
      <c r="P63" s="113">
        <v>106.27800000000001</v>
      </c>
      <c r="Q63" s="113">
        <v>2.11</v>
      </c>
      <c r="R63" s="113">
        <v>2.8340000000000001</v>
      </c>
      <c r="S63" s="27">
        <f t="shared" si="3"/>
        <v>6570</v>
      </c>
      <c r="T63" s="13" t="s">
        <v>4805</v>
      </c>
      <c r="V63" s="14">
        <v>3.6</v>
      </c>
      <c r="X63" s="14" t="s">
        <v>3382</v>
      </c>
      <c r="Y63" s="2" t="str" cm="1">
        <f t="array" ref="Y63">IF(B63="","",IF(MAX(IF(B:B=B63,C:C))=C63,"Y","N"))</f>
        <v>Y</v>
      </c>
    </row>
    <row r="64" spans="1:27" x14ac:dyDescent="0.25">
      <c r="A64" s="115">
        <f>INDEX('1.MetaData'!A:A, MATCH($E64, '1.MetaData'!$B:$B, 0))</f>
        <v>113</v>
      </c>
      <c r="B64" s="13" t="s">
        <v>4855</v>
      </c>
      <c r="C64" s="14">
        <v>1</v>
      </c>
      <c r="D64" s="13" t="s">
        <v>3384</v>
      </c>
      <c r="E64" s="1" t="str">
        <f>VLOOKUP(B64,'2.Tissue'!$B:$D,2,FALSE)</f>
        <v>OG113</v>
      </c>
      <c r="F64" s="80" t="str">
        <f t="shared" si="2"/>
        <v>OG113M_R</v>
      </c>
      <c r="G64" s="40" t="str">
        <f>VLOOKUP($E64,'1.MetaData'!$B:$H,3,FALSE)</f>
        <v>Diodon nicthemerus</v>
      </c>
      <c r="H64" s="40" t="str">
        <f>VLOOKUP($E64,'1.MetaData'!$B:$H,4,FALSE)</f>
        <v>Globe fish</v>
      </c>
      <c r="I64" s="297" t="str">
        <f ca="1">IFERROR(VLOOKUP(B64, '2.Tissue'!B:N, 13, FALSE), "")</f>
        <v>Tissue Box 4</v>
      </c>
      <c r="J64" s="36" t="s">
        <v>4787</v>
      </c>
      <c r="K64" s="111">
        <v>45314</v>
      </c>
      <c r="L64" s="13" t="s">
        <v>4796</v>
      </c>
      <c r="M64" s="13" t="s">
        <v>4789</v>
      </c>
      <c r="N64" s="14">
        <v>90</v>
      </c>
      <c r="O64" s="113">
        <v>28.9</v>
      </c>
      <c r="P64" s="113">
        <v>33.5</v>
      </c>
      <c r="Q64" s="113" t="s">
        <v>107</v>
      </c>
      <c r="R64" s="113" t="s">
        <v>107</v>
      </c>
      <c r="S64" s="27">
        <f t="shared" si="3"/>
        <v>2601</v>
      </c>
      <c r="T64" s="13" t="s">
        <v>4797</v>
      </c>
      <c r="U64" s="14" t="s">
        <v>4856</v>
      </c>
      <c r="V64" s="14">
        <v>3.5</v>
      </c>
      <c r="X64" s="14" t="str">
        <f>IF(V64&lt;5, "FAIL", "PASS")</f>
        <v>FAIL</v>
      </c>
      <c r="Y64" s="2" t="str" cm="1">
        <f t="array" ref="Y64">IF(B64="","",IF(MAX(IF(B:B=B64,C:C))=C64,"Y","N"))</f>
        <v>Y</v>
      </c>
    </row>
    <row r="65" spans="1:27" x14ac:dyDescent="0.25">
      <c r="A65" s="115">
        <f>INDEX('1.MetaData'!A:A, MATCH($E65, '1.MetaData'!$B:$B, 0))</f>
        <v>113</v>
      </c>
      <c r="B65" s="13" t="s">
        <v>3625</v>
      </c>
      <c r="C65" s="14">
        <v>1</v>
      </c>
      <c r="D65" s="13" t="s">
        <v>3384</v>
      </c>
      <c r="E65" s="1" t="str">
        <f>VLOOKUP(B65,'2.Tissue'!$B:$D,2,FALSE)</f>
        <v>OG113</v>
      </c>
      <c r="F65" s="80" t="str">
        <f t="shared" si="2"/>
        <v>OG113G_R</v>
      </c>
      <c r="G65" s="40" t="str">
        <f>VLOOKUP($E65,'1.MetaData'!$B:$H,3,FALSE)</f>
        <v>Diodon nicthemerus</v>
      </c>
      <c r="H65" s="40" t="str">
        <f>VLOOKUP($E65,'1.MetaData'!$B:$H,4,FALSE)</f>
        <v>Globe fish</v>
      </c>
      <c r="I65" s="297" t="str">
        <f ca="1">IFERROR(VLOOKUP(B65, '2.Tissue'!B:N, 13, FALSE), "")</f>
        <v>Tissue Box 4</v>
      </c>
      <c r="J65" s="36" t="s">
        <v>4787</v>
      </c>
      <c r="K65" s="111">
        <v>45320</v>
      </c>
      <c r="L65" s="13" t="s">
        <v>4813</v>
      </c>
      <c r="M65" s="13" t="s">
        <v>4789</v>
      </c>
      <c r="N65" s="14">
        <v>90</v>
      </c>
      <c r="O65" s="113">
        <v>202</v>
      </c>
      <c r="P65" s="113">
        <v>256.7</v>
      </c>
      <c r="Q65" s="113">
        <v>2.11</v>
      </c>
      <c r="R65" s="113">
        <v>2.27</v>
      </c>
      <c r="S65" s="27">
        <f t="shared" si="3"/>
        <v>18180</v>
      </c>
      <c r="T65" s="13" t="s">
        <v>4814</v>
      </c>
      <c r="U65" s="14">
        <v>88.01</v>
      </c>
      <c r="V65" s="14">
        <v>3.5</v>
      </c>
      <c r="X65" s="14" t="str">
        <f>IF(V65&lt;5, "FAIL", "PASS")</f>
        <v>FAIL</v>
      </c>
      <c r="Y65" s="2" t="str" cm="1">
        <f t="array" ref="Y65">IF(B65="","",IF(MAX(IF(B:B=B65,C:C))=C65,"Y","N"))</f>
        <v>Y</v>
      </c>
      <c r="Z65" s="2" t="s">
        <v>92</v>
      </c>
    </row>
    <row r="66" spans="1:27" x14ac:dyDescent="0.25">
      <c r="A66" s="115">
        <f>INDEX('1.MetaData'!A:A, MATCH($E66, '1.MetaData'!$B:$B, 0))</f>
        <v>16</v>
      </c>
      <c r="B66" s="13" t="s">
        <v>3418</v>
      </c>
      <c r="C66" s="14">
        <v>1</v>
      </c>
      <c r="D66" s="13" t="s">
        <v>70</v>
      </c>
      <c r="E66" s="1" t="str">
        <f>VLOOKUP(B66,'2.Tissue'!$B:$D,2,FALSE)</f>
        <v>OG16</v>
      </c>
      <c r="F66" s="80" t="str">
        <f t="shared" ref="F66:F75" si="4">IF(C66&gt;1,_xlfn.CONCAT(B66,"_R",C66),_xlfn.CONCAT(B66,"_R"))</f>
        <v>OG16G_R</v>
      </c>
      <c r="G66" s="40" t="str">
        <f>VLOOKUP($E66,'1.MetaData'!$B:$H,3,FALSE)</f>
        <v>Lutjanus erythropterus</v>
      </c>
      <c r="H66" s="40" t="str">
        <f>VLOOKUP($E66,'1.MetaData'!$B:$H,4,FALSE)</f>
        <v>Crimson snapper</v>
      </c>
      <c r="I66" s="297" t="str">
        <f ca="1">IFERROR(VLOOKUP(B66, '2.Tissue'!B:N, 13, FALSE), "")</f>
        <v>Tissue Box 20</v>
      </c>
      <c r="J66" s="36" t="s">
        <v>4792</v>
      </c>
      <c r="K66" s="111">
        <v>45453</v>
      </c>
      <c r="L66" s="13" t="s">
        <v>4793</v>
      </c>
      <c r="M66" s="13" t="s">
        <v>4789</v>
      </c>
      <c r="N66" s="14">
        <v>100</v>
      </c>
      <c r="O66" s="113">
        <v>68</v>
      </c>
      <c r="P66" s="113">
        <v>133.423</v>
      </c>
      <c r="Q66" s="113">
        <v>2.0739999999999998</v>
      </c>
      <c r="R66" s="113">
        <v>2.1040000000000001</v>
      </c>
      <c r="S66" s="27">
        <f t="shared" ref="S66:S75" si="5">N66*O66</f>
        <v>6800</v>
      </c>
      <c r="T66" s="13" t="s">
        <v>4794</v>
      </c>
      <c r="U66" s="14">
        <v>81.510000000000005</v>
      </c>
      <c r="V66" s="14">
        <v>3.5</v>
      </c>
      <c r="X66" s="14" t="s">
        <v>3665</v>
      </c>
      <c r="Y66" s="2" t="str" cm="1">
        <f t="array" ref="Y66">IF(B66="","",IF(MAX(IF(B:B=B66,C:C))=C66,"Y","N"))</f>
        <v>N</v>
      </c>
      <c r="AA66" s="149" t="s">
        <v>4857</v>
      </c>
    </row>
    <row r="67" spans="1:27" x14ac:dyDescent="0.25">
      <c r="A67" s="115">
        <f>INDEX('1.MetaData'!A:A, MATCH($E67, '1.MetaData'!$B:$B, 0))</f>
        <v>6</v>
      </c>
      <c r="B67" s="13" t="s">
        <v>3396</v>
      </c>
      <c r="C67" s="14">
        <v>1</v>
      </c>
      <c r="D67" s="13" t="s">
        <v>70</v>
      </c>
      <c r="E67" s="1" t="str">
        <f>VLOOKUP(B67,'2.Tissue'!$B:$D,2,FALSE)</f>
        <v>OG6</v>
      </c>
      <c r="F67" s="80" t="str">
        <f t="shared" si="4"/>
        <v>OG6G_R</v>
      </c>
      <c r="G67" s="40" t="str">
        <f>VLOOKUP($E67,'1.MetaData'!$B:$H,3,FALSE)</f>
        <v>Lutjanus russellii</v>
      </c>
      <c r="H67" s="40" t="str">
        <f>VLOOKUP($E67,'1.MetaData'!$B:$H,4,FALSE)</f>
        <v>Moses snapper</v>
      </c>
      <c r="I67" s="297" t="str">
        <f ca="1">IFERROR(VLOOKUP(B67, '2.Tissue'!B:N, 13, FALSE), "")</f>
        <v>Tissue Box 18</v>
      </c>
      <c r="J67" s="36" t="s">
        <v>4792</v>
      </c>
      <c r="K67" s="111">
        <v>45453</v>
      </c>
      <c r="L67" s="13" t="s">
        <v>4793</v>
      </c>
      <c r="M67" s="13" t="s">
        <v>4789</v>
      </c>
      <c r="N67" s="14">
        <v>100</v>
      </c>
      <c r="O67" s="113">
        <v>133.5</v>
      </c>
      <c r="P67" s="113">
        <v>287.197</v>
      </c>
      <c r="Q67" s="113">
        <v>2.0819999999999999</v>
      </c>
      <c r="R67" s="113">
        <v>1.978</v>
      </c>
      <c r="S67" s="27">
        <f t="shared" si="5"/>
        <v>13350</v>
      </c>
      <c r="T67" s="13" t="s">
        <v>4794</v>
      </c>
      <c r="U67" s="14">
        <v>82.15</v>
      </c>
      <c r="V67" s="14">
        <v>3.4</v>
      </c>
      <c r="X67" s="14" t="s">
        <v>3665</v>
      </c>
      <c r="Y67" s="2" t="str" cm="1">
        <f t="array" ref="Y67">IF(B67="","",IF(MAX(IF(B:B=B67,C:C))=C67,"Y","N"))</f>
        <v>Y</v>
      </c>
      <c r="AA67" s="149" t="s">
        <v>4858</v>
      </c>
    </row>
    <row r="68" spans="1:27" x14ac:dyDescent="0.25">
      <c r="A68" s="115">
        <f>INDEX('1.MetaData'!A:A, MATCH($E68, '1.MetaData'!$B:$B, 0))</f>
        <v>651</v>
      </c>
      <c r="B68" s="13" t="s">
        <v>4842</v>
      </c>
      <c r="C68" s="14">
        <v>4</v>
      </c>
      <c r="D68" s="13" t="s">
        <v>70</v>
      </c>
      <c r="E68" s="1" t="str">
        <f>VLOOKUP(B68,'2.Tissue'!$B:$D,2,FALSE)</f>
        <v>OG651</v>
      </c>
      <c r="F68" s="80" t="str">
        <f t="shared" si="4"/>
        <v>OG651G_R4</v>
      </c>
      <c r="G68" s="40" t="str">
        <f>VLOOKUP($E68,'1.MetaData'!$B:$H,3,FALSE)</f>
        <v>Pristipomoides zonatus</v>
      </c>
      <c r="H68" s="40" t="str">
        <f>VLOOKUP($E68,'1.MetaData'!$B:$H,4,FALSE)</f>
        <v>Oblique-banded snapper</v>
      </c>
      <c r="I68" s="297" t="str">
        <f ca="1">IFERROR(VLOOKUP(B68, '2.Tissue'!B:N, 13, FALSE), "")</f>
        <v>Tissue Box 9</v>
      </c>
      <c r="J68" s="36" t="s">
        <v>4787</v>
      </c>
      <c r="K68" s="111">
        <v>45449</v>
      </c>
      <c r="M68" s="13" t="s">
        <v>4789</v>
      </c>
      <c r="N68" s="14">
        <v>90</v>
      </c>
      <c r="O68" s="113">
        <v>74</v>
      </c>
      <c r="P68" s="113">
        <v>105.33499999999999</v>
      </c>
      <c r="Q68" s="113">
        <v>2.0910000000000002</v>
      </c>
      <c r="R68" s="113">
        <v>2.4489999999999998</v>
      </c>
      <c r="S68" s="27">
        <f t="shared" si="5"/>
        <v>6660</v>
      </c>
      <c r="T68" s="13" t="s">
        <v>4805</v>
      </c>
      <c r="V68" s="14">
        <v>3.4</v>
      </c>
      <c r="X68" s="14" t="s">
        <v>3382</v>
      </c>
      <c r="Y68" s="2" t="str" cm="1">
        <f t="array" ref="Y68">IF(B68="","",IF(MAX(IF(B:B=B68,C:C))=C68,"Y","N"))</f>
        <v>N</v>
      </c>
    </row>
    <row r="69" spans="1:27" x14ac:dyDescent="0.25">
      <c r="A69" s="115">
        <f>INDEX('1.MetaData'!A:A, MATCH($E69, '1.MetaData'!$B:$B, 0))</f>
        <v>5</v>
      </c>
      <c r="B69" s="13" t="s">
        <v>3386</v>
      </c>
      <c r="C69" s="14">
        <v>2</v>
      </c>
      <c r="D69" s="13" t="s">
        <v>3384</v>
      </c>
      <c r="E69" s="1" t="str">
        <f>VLOOKUP(B69,'2.Tissue'!$B:$D,2,FALSE)</f>
        <v>OG5</v>
      </c>
      <c r="F69" s="80" t="str">
        <f t="shared" si="4"/>
        <v>OG5G_R2</v>
      </c>
      <c r="G69" s="40" t="str">
        <f>VLOOKUP($E69,'1.MetaData'!$B:$H,3,FALSE)</f>
        <v>Orectolobus wardi</v>
      </c>
      <c r="H69" s="40" t="str">
        <f>VLOOKUP($E69,'1.MetaData'!$B:$H,4,FALSE)</f>
        <v>Northern wobbegong</v>
      </c>
      <c r="I69" s="297" t="str">
        <f ca="1">IFERROR(VLOOKUP(B69, '2.Tissue'!B:N, 13, FALSE), "")</f>
        <v>Tissue Box 18</v>
      </c>
      <c r="J69" s="36" t="s">
        <v>4787</v>
      </c>
      <c r="K69" s="111">
        <v>45320</v>
      </c>
      <c r="L69" s="13" t="s">
        <v>4813</v>
      </c>
      <c r="M69" s="13" t="s">
        <v>4789</v>
      </c>
      <c r="N69" s="14">
        <v>90</v>
      </c>
      <c r="O69" s="113">
        <v>11.6</v>
      </c>
      <c r="P69" s="113">
        <v>15.4</v>
      </c>
      <c r="Q69" s="113">
        <v>1.91</v>
      </c>
      <c r="R69" s="113">
        <v>1.17</v>
      </c>
      <c r="S69" s="27">
        <f t="shared" si="5"/>
        <v>1044</v>
      </c>
      <c r="T69" s="13" t="s">
        <v>4814</v>
      </c>
      <c r="U69" s="14">
        <v>84.94</v>
      </c>
      <c r="V69" s="14">
        <v>3</v>
      </c>
      <c r="X69" s="14" t="str">
        <f>IF(V69&lt;5, "FAIL", "PASS")</f>
        <v>FAIL</v>
      </c>
      <c r="Y69" s="2" t="str" cm="1">
        <f t="array" ref="Y69">IF(B69="","",IF(MAX(IF(B:B=B69,C:C))=C69,"Y","N"))</f>
        <v>Y</v>
      </c>
      <c r="Z69" s="2" t="s">
        <v>92</v>
      </c>
    </row>
    <row r="70" spans="1:27" x14ac:dyDescent="0.25">
      <c r="A70" s="115">
        <f>INDEX('1.MetaData'!A:A, MATCH($E70, '1.MetaData'!$B:$B, 0))</f>
        <v>108</v>
      </c>
      <c r="B70" s="13" t="s">
        <v>3617</v>
      </c>
      <c r="C70" s="14">
        <v>1</v>
      </c>
      <c r="D70" s="13" t="s">
        <v>70</v>
      </c>
      <c r="E70" s="1" t="str">
        <f>VLOOKUP(B70,'2.Tissue'!$B:$D,2,FALSE)</f>
        <v>OG108</v>
      </c>
      <c r="F70" s="80" t="str">
        <f t="shared" si="4"/>
        <v>OG108H_R</v>
      </c>
      <c r="G70" s="40" t="str">
        <f>VLOOKUP($E70,'1.MetaData'!$B:$H,3,FALSE)</f>
        <v>Chironemus georgianus</v>
      </c>
      <c r="H70" s="40" t="str">
        <f>VLOOKUP($E70,'1.MetaData'!$B:$H,4,FALSE)</f>
        <v>Western Kelpfish</v>
      </c>
      <c r="I70" s="297" t="str">
        <f ca="1">IFERROR(VLOOKUP(B70, '2.Tissue'!B:N, 13, FALSE), "")</f>
        <v>Tissue Box 4</v>
      </c>
      <c r="J70" s="36" t="s">
        <v>4787</v>
      </c>
      <c r="K70" s="111">
        <v>45330</v>
      </c>
      <c r="L70" s="13" t="s">
        <v>4829</v>
      </c>
      <c r="M70" s="13" t="s">
        <v>4789</v>
      </c>
      <c r="N70" s="14">
        <v>90</v>
      </c>
      <c r="O70" s="113">
        <v>37.5</v>
      </c>
      <c r="P70" s="113">
        <v>181.3</v>
      </c>
      <c r="Q70" s="113">
        <v>1.95</v>
      </c>
      <c r="R70" s="113">
        <v>2.33</v>
      </c>
      <c r="S70" s="27">
        <f t="shared" si="5"/>
        <v>3375</v>
      </c>
      <c r="T70" s="13" t="s">
        <v>4830</v>
      </c>
      <c r="U70" s="14">
        <v>81.3</v>
      </c>
      <c r="V70" s="14">
        <v>2.5</v>
      </c>
      <c r="X70" s="14" t="s">
        <v>3382</v>
      </c>
      <c r="Y70" s="2" t="str" cm="1">
        <f t="array" ref="Y70">IF(B70="","",IF(MAX(IF(B:B=B70,C:C))=C70,"Y","N"))</f>
        <v>Y</v>
      </c>
      <c r="AA70" s="149" t="s">
        <v>4859</v>
      </c>
    </row>
    <row r="71" spans="1:27" x14ac:dyDescent="0.25">
      <c r="A71" s="115">
        <f>INDEX('1.MetaData'!A:A, MATCH($E71, '1.MetaData'!$B:$B, 0))</f>
        <v>637</v>
      </c>
      <c r="B71" s="13" t="s">
        <v>4860</v>
      </c>
      <c r="C71" s="14">
        <v>1</v>
      </c>
      <c r="D71" s="13" t="s">
        <v>70</v>
      </c>
      <c r="E71" s="1" t="str">
        <f>VLOOKUP(B71,'2.Tissue'!$B:$D,2,FALSE)</f>
        <v>OG637</v>
      </c>
      <c r="F71" s="80" t="str">
        <f t="shared" si="4"/>
        <v>OG637F_R</v>
      </c>
      <c r="G71" s="40" t="str">
        <f>VLOOKUP($E71,'1.MetaData'!$B:$H,3,FALSE)</f>
        <v>Galeocerdo cuvier</v>
      </c>
      <c r="H71" s="40" t="str">
        <f>VLOOKUP($E71,'1.MetaData'!$B:$H,4,FALSE)</f>
        <v>Tiger shark</v>
      </c>
      <c r="I71" s="297">
        <f ca="1">IFERROR(VLOOKUP(B71, '2.Tissue'!B:N, 13, FALSE), "")</f>
        <v>0</v>
      </c>
      <c r="J71" s="36" t="s">
        <v>4787</v>
      </c>
      <c r="K71" s="111">
        <v>45330</v>
      </c>
      <c r="L71" s="13" t="s">
        <v>4829</v>
      </c>
      <c r="M71" s="13" t="s">
        <v>4789</v>
      </c>
      <c r="N71" s="14">
        <v>90</v>
      </c>
      <c r="O71" s="113">
        <v>69.5</v>
      </c>
      <c r="P71" s="113">
        <v>86.2</v>
      </c>
      <c r="Q71" s="113">
        <v>2.09</v>
      </c>
      <c r="R71" s="113">
        <v>2.0699999999999998</v>
      </c>
      <c r="S71" s="27">
        <f t="shared" si="5"/>
        <v>6255</v>
      </c>
      <c r="T71" s="13" t="s">
        <v>4830</v>
      </c>
      <c r="U71" s="14">
        <v>67.02</v>
      </c>
      <c r="V71" s="14">
        <v>2.2999999999999998</v>
      </c>
      <c r="X71" s="14" t="s">
        <v>3382</v>
      </c>
      <c r="Y71" s="2" t="str" cm="1">
        <f t="array" ref="Y71">IF(B71="","",IF(MAX(IF(B:B=B71,C:C))=C71,"Y","N"))</f>
        <v>Y</v>
      </c>
      <c r="AA71" s="149" t="s">
        <v>4861</v>
      </c>
    </row>
    <row r="72" spans="1:27" x14ac:dyDescent="0.25">
      <c r="A72" s="115">
        <f>INDEX('1.MetaData'!A:A, MATCH($E72, '1.MetaData'!$B:$B, 0))</f>
        <v>53</v>
      </c>
      <c r="B72" s="13" t="s">
        <v>4862</v>
      </c>
      <c r="C72" s="14">
        <v>1</v>
      </c>
      <c r="D72" s="13" t="s">
        <v>3384</v>
      </c>
      <c r="E72" s="1" t="str">
        <f>VLOOKUP(B72,'2.Tissue'!$B:$D,2,FALSE)</f>
        <v>OG53</v>
      </c>
      <c r="F72" s="80" t="str">
        <f t="shared" si="4"/>
        <v>OG53M_R</v>
      </c>
      <c r="G72" s="40" t="str">
        <f>VLOOKUP($E72,'1.MetaData'!$B:$H,3,FALSE)</f>
        <v>Paraplesiops meleagris</v>
      </c>
      <c r="H72" s="40" t="str">
        <f>VLOOKUP($E72,'1.MetaData'!$B:$H,4,FALSE)</f>
        <v>Southern Blue Devil</v>
      </c>
      <c r="I72" s="297" t="str">
        <f ca="1">IFERROR(VLOOKUP(B72, '2.Tissue'!B:N, 13, FALSE), "")</f>
        <v>Tissue Box 3</v>
      </c>
      <c r="J72" s="36" t="s">
        <v>4787</v>
      </c>
      <c r="K72" s="111">
        <v>45314</v>
      </c>
      <c r="L72" s="13" t="s">
        <v>4796</v>
      </c>
      <c r="M72" s="13" t="s">
        <v>4789</v>
      </c>
      <c r="N72" s="14">
        <v>90</v>
      </c>
      <c r="O72" s="113">
        <v>3.57</v>
      </c>
      <c r="P72" s="113">
        <v>7</v>
      </c>
      <c r="Q72" s="113" t="s">
        <v>107</v>
      </c>
      <c r="R72" s="113" t="s">
        <v>107</v>
      </c>
      <c r="S72" s="27">
        <f t="shared" si="5"/>
        <v>321.3</v>
      </c>
      <c r="T72" s="13" t="s">
        <v>4797</v>
      </c>
      <c r="U72" s="14" t="s">
        <v>4863</v>
      </c>
      <c r="V72" s="14">
        <v>2.2000000000000002</v>
      </c>
      <c r="X72" s="14" t="str">
        <f>IF(V72&lt;5, "FAIL", "PASS")</f>
        <v>FAIL</v>
      </c>
      <c r="Y72" s="2" t="str" cm="1">
        <f t="array" ref="Y72">IF(B72="","",IF(MAX(IF(B:B=B72,C:C))=C72,"Y","N"))</f>
        <v>Y</v>
      </c>
    </row>
    <row r="73" spans="1:27" x14ac:dyDescent="0.25">
      <c r="A73" s="115">
        <f>INDEX('1.MetaData'!A:A, MATCH($E73, '1.MetaData'!$B:$B, 0))</f>
        <v>11</v>
      </c>
      <c r="B73" s="13" t="s">
        <v>4864</v>
      </c>
      <c r="C73" s="14">
        <v>1</v>
      </c>
      <c r="D73" s="13" t="s">
        <v>3384</v>
      </c>
      <c r="E73" s="1" t="str">
        <f>VLOOKUP(B73,'2.Tissue'!$B:$D,2,FALSE)</f>
        <v>OG11</v>
      </c>
      <c r="F73" s="80" t="str">
        <f t="shared" si="4"/>
        <v>OG11M_R</v>
      </c>
      <c r="G73" s="40" t="str">
        <f>VLOOKUP($E73,'1.MetaData'!$B:$H,3,FALSE)</f>
        <v>Symphorus nematophorus</v>
      </c>
      <c r="H73" s="40" t="str">
        <f>VLOOKUP($E73,'1.MetaData'!$B:$H,4,FALSE)</f>
        <v>Chinamanfish</v>
      </c>
      <c r="I73" s="297" t="str">
        <f ca="1">IFERROR(VLOOKUP(B73, '2.Tissue'!B:N, 13, FALSE), "")</f>
        <v>Tissue Box 19</v>
      </c>
      <c r="J73" s="36" t="s">
        <v>4787</v>
      </c>
      <c r="K73" s="111">
        <v>45314</v>
      </c>
      <c r="L73" s="13" t="s">
        <v>4796</v>
      </c>
      <c r="M73" s="13" t="s">
        <v>4789</v>
      </c>
      <c r="N73" s="14">
        <v>90</v>
      </c>
      <c r="O73" s="113">
        <v>6.94</v>
      </c>
      <c r="P73" s="113">
        <v>9.4499999999999993</v>
      </c>
      <c r="Q73" s="113" t="s">
        <v>107</v>
      </c>
      <c r="R73" s="113" t="s">
        <v>107</v>
      </c>
      <c r="S73" s="27">
        <f t="shared" si="5"/>
        <v>624.6</v>
      </c>
      <c r="T73" s="13" t="s">
        <v>4797</v>
      </c>
      <c r="U73" s="14">
        <v>91.45</v>
      </c>
      <c r="V73" s="14">
        <v>1.8</v>
      </c>
      <c r="X73" s="14" t="str">
        <f>IF(V73&lt;5, "FAIL", "PASS")</f>
        <v>FAIL</v>
      </c>
      <c r="Y73" s="2" t="str" cm="1">
        <f t="array" ref="Y73">IF(B73="","",IF(MAX(IF(B:B=B73,C:C))=C73,"Y","N"))</f>
        <v>Y</v>
      </c>
    </row>
    <row r="74" spans="1:27" x14ac:dyDescent="0.25">
      <c r="A74" s="115">
        <f>INDEX('1.MetaData'!A:A, MATCH($E74, '1.MetaData'!$B:$B, 0))</f>
        <v>5</v>
      </c>
      <c r="B74" s="13" t="s">
        <v>4865</v>
      </c>
      <c r="C74" s="14">
        <v>1</v>
      </c>
      <c r="D74" s="13" t="s">
        <v>3384</v>
      </c>
      <c r="E74" s="1" t="str">
        <f>VLOOKUP(B74,'2.Tissue'!$B:$D,2,FALSE)</f>
        <v>OG5</v>
      </c>
      <c r="F74" s="80" t="str">
        <f t="shared" si="4"/>
        <v>OG5M_R</v>
      </c>
      <c r="G74" s="40" t="str">
        <f>VLOOKUP($E74,'1.MetaData'!$B:$H,3,FALSE)</f>
        <v>Orectolobus wardi</v>
      </c>
      <c r="H74" s="40" t="str">
        <f>VLOOKUP($E74,'1.MetaData'!$B:$H,4,FALSE)</f>
        <v>Northern wobbegong</v>
      </c>
      <c r="I74" s="297" t="str">
        <f ca="1">IFERROR(VLOOKUP(B74, '2.Tissue'!B:N, 13, FALSE), "")</f>
        <v>Tissue Box 18</v>
      </c>
      <c r="J74" s="36" t="s">
        <v>4787</v>
      </c>
      <c r="K74" s="111">
        <v>45314</v>
      </c>
      <c r="L74" s="13" t="s">
        <v>4796</v>
      </c>
      <c r="M74" s="13" t="s">
        <v>4789</v>
      </c>
      <c r="N74" s="14">
        <v>90</v>
      </c>
      <c r="O74" s="113">
        <v>3</v>
      </c>
      <c r="P74" s="113">
        <v>3.8</v>
      </c>
      <c r="Q74" s="113" t="s">
        <v>107</v>
      </c>
      <c r="R74" s="113" t="s">
        <v>107</v>
      </c>
      <c r="S74" s="27">
        <f t="shared" si="5"/>
        <v>270</v>
      </c>
      <c r="T74" s="13" t="s">
        <v>4797</v>
      </c>
      <c r="U74" s="14">
        <v>94.59</v>
      </c>
      <c r="V74" s="14">
        <v>1</v>
      </c>
      <c r="X74" s="14" t="str">
        <f>IF(V74&lt;5, "FAIL", "PASS")</f>
        <v>FAIL</v>
      </c>
      <c r="Y74" s="2" t="str" cm="1">
        <f t="array" ref="Y74">IF(B74="","",IF(MAX(IF(B:B=B74,C:C))=C74,"Y","N"))</f>
        <v>Y</v>
      </c>
    </row>
    <row r="75" spans="1:27" x14ac:dyDescent="0.25">
      <c r="A75" s="115">
        <f>INDEX('1.MetaData'!A:A, MATCH($E75, '1.MetaData'!$B:$B, 0))</f>
        <v>855</v>
      </c>
      <c r="B75" s="13" t="s">
        <v>4866</v>
      </c>
      <c r="C75" s="14">
        <v>1</v>
      </c>
      <c r="D75" s="13" t="s">
        <v>3384</v>
      </c>
      <c r="E75" s="1" t="str">
        <f>VLOOKUP(B75,'2.Tissue'!$B:$D,2,FALSE)</f>
        <v>OG855</v>
      </c>
      <c r="F75" s="80" t="str">
        <f t="shared" si="4"/>
        <v>OG855G_R</v>
      </c>
      <c r="G75" s="40" t="str">
        <f>VLOOKUP($E75,'1.MetaData'!$B:$H,3,FALSE)</f>
        <v>Glaucosoma hebraicum</v>
      </c>
      <c r="H75" s="40" t="str">
        <f>VLOOKUP($E75,'1.MetaData'!$B:$H,4,FALSE)</f>
        <v>West Australian dhufish</v>
      </c>
      <c r="I75" s="297" t="str">
        <f ca="1">IFERROR(VLOOKUP(B75, '2.Tissue'!B:N, 13, FALSE), "")</f>
        <v>Tissue Box 34</v>
      </c>
      <c r="J75" s="36" t="s">
        <v>4821</v>
      </c>
      <c r="K75" s="111">
        <v>45525</v>
      </c>
      <c r="L75" s="13" t="s">
        <v>4822</v>
      </c>
      <c r="M75" s="13" t="s">
        <v>4789</v>
      </c>
      <c r="N75" s="14">
        <v>80</v>
      </c>
      <c r="O75" s="113">
        <v>336</v>
      </c>
      <c r="P75" s="113">
        <v>170.9</v>
      </c>
      <c r="Q75" s="113">
        <v>2.0299999999999998</v>
      </c>
      <c r="R75" s="113">
        <v>1.56</v>
      </c>
      <c r="S75" s="27">
        <f t="shared" si="5"/>
        <v>26880</v>
      </c>
      <c r="T75" s="13" t="s">
        <v>4823</v>
      </c>
      <c r="U75" s="286">
        <v>0.73029999999999995</v>
      </c>
      <c r="V75" s="14">
        <v>1</v>
      </c>
      <c r="W75" s="286">
        <v>1.8599999999999998E-2</v>
      </c>
      <c r="X75" s="14" t="s">
        <v>3382</v>
      </c>
      <c r="Y75" s="2" t="str" cm="1">
        <f t="array" ref="Y75">IF(B75="","",IF(MAX(IF(B:B=B75,C:C))=C75,"Y","N"))</f>
        <v>Y</v>
      </c>
    </row>
  </sheetData>
  <phoneticPr fontId="2" type="noConversion"/>
  <conditionalFormatting sqref="F1:F1048576">
    <cfRule type="duplicateValues" dxfId="13" priority="1"/>
  </conditionalFormatting>
  <pageMargins left="0.7" right="0.7" top="0.75" bottom="0.75" header="0.3" footer="0.3"/>
  <pageSetup paperSize="9" orientation="portrait" r:id="rId1"/>
  <tableParts count="1">
    <tablePart r:id="rId2"/>
  </tableParts>
  <extLst>
    <ext xmlns:x14="http://schemas.microsoft.com/office/spreadsheetml/2009/9/main" uri="{CCE6A557-97BC-4b89-ADB6-D9C93CAAB3DF}">
      <x14:dataValidations xmlns:xm="http://schemas.microsoft.com/office/excel/2006/main" count="10">
        <x14:dataValidation type="list" allowBlank="1" showInputMessage="1" showErrorMessage="1" xr:uid="{4A66574A-4F69-4AC4-ACDC-5B3F24BB3889}">
          <x14:formula1>
            <xm:f>Validation!#REF!</xm:f>
          </x14:formula1>
          <xm:sqref>X1</xm:sqref>
        </x14:dataValidation>
        <x14:dataValidation type="list" allowBlank="1" showInputMessage="1" showErrorMessage="1" promptTitle="RNA Extaction Status" xr:uid="{34EC691E-8CFD-462D-9A07-9CE3CC28D4AA}">
          <x14:formula1>
            <xm:f>Validation!$A$238:$A$244</xm:f>
          </x14:formula1>
          <xm:sqref>D2:D75</xm:sqref>
        </x14:dataValidation>
        <x14:dataValidation type="list" allowBlank="1" showInputMessage="1" showErrorMessage="1" xr:uid="{828E145B-6AC1-48D8-BD11-5D8A3C2D02D8}">
          <x14:formula1>
            <xm:f>Validation!$A$247:$A$249</xm:f>
          </x14:formula1>
          <xm:sqref>J2:J75</xm:sqref>
        </x14:dataValidation>
        <x14:dataValidation type="list" allowBlank="1" showInputMessage="1" showErrorMessage="1" xr:uid="{555D4A22-9278-4345-B069-BEF66B17FD53}">
          <x14:formula1>
            <xm:f>Validation!$A$252</xm:f>
          </x14:formula1>
          <xm:sqref>M2:M75</xm:sqref>
        </x14:dataValidation>
        <x14:dataValidation type="list" allowBlank="1" showInputMessage="1" showErrorMessage="1" promptTitle="RNA Extraction #" prompt="Enter RNA extraction number_x000a_" xr:uid="{C88626FD-0795-49B8-8507-B5F117619CBA}">
          <x14:formula1>
            <xm:f>Validation!$A$10:$A$19</xm:f>
          </x14:formula1>
          <xm:sqref>C2:C75</xm:sqref>
        </x14:dataValidation>
        <x14:dataValidation type="list" allowBlank="1" showInputMessage="1" showErrorMessage="1" promptTitle="RNA arhives freezer" prompt="Select RNA archives freezer name" xr:uid="{BB019F52-FD95-4F1C-915A-DEE0683A619B}">
          <x14:formula1>
            <xm:f>Validation!$A$31:$A$34</xm:f>
          </x14:formula1>
          <xm:sqref>AB2:AB75</xm:sqref>
        </x14:dataValidation>
        <x14:dataValidation type="list" allowBlank="1" showInputMessage="1" showErrorMessage="1" promptTitle="Freezer shelf" prompt="Select freezer shelf" xr:uid="{C4AADA47-503C-45C2-B1A5-A99590102CF8}">
          <x14:formula1>
            <xm:f>Validation!$A$24:$A$28</xm:f>
          </x14:formula1>
          <xm:sqref>AC2:AC75</xm:sqref>
        </x14:dataValidation>
        <x14:dataValidation type="list" allowBlank="1" showInputMessage="1" showErrorMessage="1" promptTitle="Freezer rack" prompt="Select freezer rack" xr:uid="{32F654D8-B9A3-404F-8322-D91A3CADC50B}">
          <x14:formula1>
            <xm:f>Validation!$A$10:$A$21</xm:f>
          </x14:formula1>
          <xm:sqref>AD2:AD75</xm:sqref>
        </x14:dataValidation>
        <x14:dataValidation type="list" allowBlank="1" showInputMessage="1" showErrorMessage="1" promptTitle="Freezer level" prompt="Select freezer rack level" xr:uid="{65A13E16-16ED-4247-8709-582A7B771145}">
          <x14:formula1>
            <xm:f>Validation!$A$38:$A$43</xm:f>
          </x14:formula1>
          <xm:sqref>AE2:AE75</xm:sqref>
        </x14:dataValidation>
        <x14:dataValidation type="list" allowBlank="1" showInputMessage="1" showErrorMessage="1" xr:uid="{DD963339-77D1-4A31-9D01-5F99A9936AC1}">
          <x14:formula1>
            <xm:f>Validation!$A$46:$A$48</xm:f>
          </x14:formula1>
          <xm:sqref>X2:X75</xm:sqref>
        </x14:dataValidation>
      </x14:dataValidation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A66499-16C5-2D41-9BF1-A417363B3E47}">
  <sheetPr codeName="Sheet7"/>
  <dimension ref="A1:S733"/>
  <sheetViews>
    <sheetView zoomScale="85" zoomScaleNormal="85" workbookViewId="0">
      <pane xSplit="6" ySplit="1" topLeftCell="Q81" activePane="bottomRight" state="frozen"/>
      <selection pane="topRight" activeCell="G1" sqref="G1"/>
      <selection pane="bottomLeft" activeCell="A2" sqref="A2"/>
      <selection pane="bottomRight" activeCell="S739" sqref="S739"/>
    </sheetView>
  </sheetViews>
  <sheetFormatPr defaultColWidth="11.42578125" defaultRowHeight="15" x14ac:dyDescent="0.25"/>
  <cols>
    <col min="1" max="1" width="6.28515625" style="115" bestFit="1" customWidth="1"/>
    <col min="2" max="2" width="15.140625" style="76" bestFit="1" customWidth="1"/>
    <col min="3" max="3" width="8" style="75" customWidth="1"/>
    <col min="4" max="4" width="26.7109375" style="75" bestFit="1" customWidth="1"/>
    <col min="5" max="5" width="14.28515625" style="1" bestFit="1" customWidth="1"/>
    <col min="6" max="6" width="20.140625" style="80" customWidth="1"/>
    <col min="7" max="7" width="25.7109375" style="39" customWidth="1"/>
    <col min="8" max="8" width="25.7109375" style="58" customWidth="1"/>
    <col min="9" max="9" width="13.7109375" style="87" customWidth="1"/>
    <col min="10" max="10" width="19.7109375" style="2" bestFit="1" customWidth="1"/>
    <col min="11" max="11" width="17.42578125" style="75" customWidth="1"/>
    <col min="12" max="12" width="38.85546875" style="77" bestFit="1" customWidth="1"/>
    <col min="13" max="13" width="25.28515625" style="75" customWidth="1"/>
    <col min="14" max="14" width="14.140625" style="75" customWidth="1"/>
    <col min="15" max="15" width="13.28515625" style="75" customWidth="1"/>
    <col min="16" max="16" width="18.85546875" style="43" customWidth="1"/>
    <col min="17" max="17" width="8.85546875" style="2" bestFit="1" customWidth="1"/>
    <col min="18" max="18" width="10.85546875" style="2" customWidth="1"/>
    <col min="19" max="19" width="144.85546875" style="28" bestFit="1" customWidth="1"/>
    <col min="21" max="24" width="26.85546875" customWidth="1"/>
  </cols>
  <sheetData>
    <row r="1" spans="1:19" s="139" customFormat="1" ht="30" x14ac:dyDescent="0.25">
      <c r="A1" s="116" t="s">
        <v>67</v>
      </c>
      <c r="B1" s="274" t="s">
        <v>4867</v>
      </c>
      <c r="C1" s="132" t="s">
        <v>3125</v>
      </c>
      <c r="D1" s="116" t="s">
        <v>3344</v>
      </c>
      <c r="E1" s="145" t="s">
        <v>123</v>
      </c>
      <c r="F1" s="146" t="s">
        <v>4868</v>
      </c>
      <c r="G1" s="135" t="s">
        <v>86</v>
      </c>
      <c r="H1" s="136" t="s">
        <v>3346</v>
      </c>
      <c r="I1" s="142" t="s">
        <v>4869</v>
      </c>
      <c r="J1" s="138" t="s">
        <v>4870</v>
      </c>
      <c r="K1" s="143" t="s">
        <v>4871</v>
      </c>
      <c r="L1" s="51" t="s">
        <v>4872</v>
      </c>
      <c r="M1" s="138" t="s">
        <v>4873</v>
      </c>
      <c r="N1" s="138" t="s">
        <v>4874</v>
      </c>
      <c r="O1" s="140" t="s">
        <v>4875</v>
      </c>
      <c r="P1" s="141" t="s">
        <v>4876</v>
      </c>
      <c r="Q1" s="100" t="s">
        <v>3362</v>
      </c>
      <c r="R1" s="197" t="s">
        <v>4785</v>
      </c>
      <c r="S1" s="139" t="s">
        <v>90</v>
      </c>
    </row>
    <row r="2" spans="1:19" x14ac:dyDescent="0.25">
      <c r="A2" s="115">
        <f ca="1">INDEX('1.MetaData'!A:A, MATCH($E2, '1.MetaData'!$B:$B, 0))</f>
        <v>1</v>
      </c>
      <c r="B2" s="76" t="s">
        <v>4877</v>
      </c>
      <c r="C2" s="75">
        <v>1</v>
      </c>
      <c r="D2" s="75" t="s">
        <v>4878</v>
      </c>
      <c r="E2" s="1" t="str">
        <f ca="1">_xlfn.XLOOKUP($B2,'3.DNAExtractions'!$F:$F,'3.DNAExtractions'!E:E,"?")</f>
        <v>OG1</v>
      </c>
      <c r="F2" s="80" t="str">
        <f t="shared" ref="F2:F26" si="0">IF(C2&gt;1,_xlfn.CONCAT(B2,"_IL",C2),_xlfn.CONCAT(B2,"_IL"))</f>
        <v>OG1G_D_IL</v>
      </c>
      <c r="G2" s="39" t="str">
        <f ca="1">VLOOKUP($E2,'1.MetaData'!$B:$H,3,FALSE)</f>
        <v>Lutjanus fulviflamma</v>
      </c>
      <c r="H2" s="40" t="str">
        <f ca="1">VLOOKUP($E2,'1.MetaData'!$B:$H,4,FALSE)</f>
        <v>Blackspot snapper</v>
      </c>
      <c r="I2" s="87">
        <f ca="1">_xlfn.XLOOKUP($B2,'3.DNAExtractions'!$F:$F,'3.DNAExtractions'!O:O,"?")</f>
        <v>431.33333333333331</v>
      </c>
      <c r="J2" s="75" t="s">
        <v>4879</v>
      </c>
      <c r="K2" s="77">
        <v>45084</v>
      </c>
      <c r="L2" s="75" t="s">
        <v>4880</v>
      </c>
      <c r="M2" s="75" t="s">
        <v>3239</v>
      </c>
      <c r="N2" s="75" t="s">
        <v>4881</v>
      </c>
      <c r="O2" s="2" t="str">
        <f t="shared" ref="O2:O26" si="1">IF(M2&lt;&gt;"",_xlfn.CONCAT(M2,"-",N2),"")</f>
        <v>B-A05</v>
      </c>
      <c r="P2" s="83">
        <v>0.94499999999999995</v>
      </c>
      <c r="Q2" s="2" t="str" cm="1">
        <f t="array" ref="Q2">IF(B2="","",IF(MAX(IF(B:B=B2,C:C))=C2,"Y","N"))</f>
        <v>Y</v>
      </c>
      <c r="S2" s="74"/>
    </row>
    <row r="3" spans="1:19" x14ac:dyDescent="0.25">
      <c r="A3" s="115">
        <f ca="1">INDEX('1.MetaData'!A:A, MATCH($E3, '1.MetaData'!$B:$B, 0))</f>
        <v>2</v>
      </c>
      <c r="B3" s="76" t="s">
        <v>4882</v>
      </c>
      <c r="C3" s="75">
        <v>1</v>
      </c>
      <c r="D3" s="75" t="s">
        <v>4878</v>
      </c>
      <c r="E3" s="1" t="str">
        <f ca="1">_xlfn.XLOOKUP($B3,'3.DNAExtractions'!$F:$F,'3.DNAExtractions'!E:E,"?")</f>
        <v>OG2</v>
      </c>
      <c r="F3" s="80" t="str">
        <f t="shared" si="0"/>
        <v>OG2G_D_IL</v>
      </c>
      <c r="G3" s="39" t="str">
        <f ca="1">VLOOKUP($E3,'1.MetaData'!$B:$H,3,FALSE)</f>
        <v>Lutjanus carponotatus</v>
      </c>
      <c r="H3" s="58" t="str">
        <f ca="1">VLOOKUP($E3,'1.MetaData'!$B:$H,4,FALSE)</f>
        <v>Stripey snapper</v>
      </c>
      <c r="I3" s="87">
        <f ca="1">_xlfn.XLOOKUP($B3,'3.DNAExtractions'!$F:$F,'3.DNAExtractions'!O:O,"?")</f>
        <v>406.33333333333331</v>
      </c>
      <c r="J3" s="75" t="s">
        <v>4883</v>
      </c>
      <c r="K3" s="77">
        <v>45043</v>
      </c>
      <c r="L3" s="75" t="s">
        <v>4884</v>
      </c>
      <c r="M3" s="75" t="s">
        <v>3155</v>
      </c>
      <c r="N3" s="75" t="s">
        <v>4885</v>
      </c>
      <c r="O3" s="2" t="str">
        <f t="shared" si="1"/>
        <v>A-A08</v>
      </c>
      <c r="P3" s="83">
        <v>12.2</v>
      </c>
      <c r="Q3" s="2" t="str" cm="1">
        <f t="array" ref="Q3">IF(B3="","",IF(MAX(IF(B:B=B3,C:C))=C3,"Y","N"))</f>
        <v>N</v>
      </c>
      <c r="S3" s="74" t="s">
        <v>4886</v>
      </c>
    </row>
    <row r="4" spans="1:19" x14ac:dyDescent="0.25">
      <c r="A4" s="115">
        <f ca="1">INDEX('1.MetaData'!A:A, MATCH($E4, '1.MetaData'!$B:$B, 0))</f>
        <v>3</v>
      </c>
      <c r="B4" s="76" t="s">
        <v>4887</v>
      </c>
      <c r="C4" s="75">
        <v>1</v>
      </c>
      <c r="D4" s="75" t="s">
        <v>4878</v>
      </c>
      <c r="E4" s="1" t="str">
        <f ca="1">_xlfn.XLOOKUP($B4,'3.DNAExtractions'!$F:$F,'3.DNAExtractions'!E:E,"?")</f>
        <v>OG3</v>
      </c>
      <c r="F4" s="80" t="str">
        <f t="shared" si="0"/>
        <v>OG3G_D2_IL</v>
      </c>
      <c r="G4" s="39" t="str">
        <f ca="1">VLOOKUP($E4,'1.MetaData'!$B:$H,3,FALSE)</f>
        <v>Lutjanus vitta</v>
      </c>
      <c r="H4" s="58" t="str">
        <f ca="1">VLOOKUP($E4,'1.MetaData'!$B:$H,4,FALSE)</f>
        <v>Brownstripe snapper</v>
      </c>
      <c r="I4" s="87">
        <f ca="1">_xlfn.XLOOKUP($B4,'3.DNAExtractions'!$F:$F,'3.DNAExtractions'!O:O,"?")</f>
        <v>192</v>
      </c>
      <c r="J4" s="75" t="s">
        <v>4879</v>
      </c>
      <c r="K4" s="77">
        <v>45444</v>
      </c>
      <c r="L4" s="75" t="s">
        <v>4888</v>
      </c>
      <c r="M4" s="75" t="s">
        <v>3239</v>
      </c>
      <c r="N4" s="75" t="s">
        <v>4889</v>
      </c>
      <c r="O4" s="2" t="str">
        <f t="shared" si="1"/>
        <v>B-D04</v>
      </c>
      <c r="P4" s="83">
        <v>0.44</v>
      </c>
      <c r="Q4" s="2" t="str" cm="1">
        <f t="array" ref="Q4">IF(B4="","",IF(MAX(IF(B:B=B4,C:C))=C4,"Y","N"))</f>
        <v>Y</v>
      </c>
      <c r="S4" s="74" t="s">
        <v>3375</v>
      </c>
    </row>
    <row r="5" spans="1:19" x14ac:dyDescent="0.25">
      <c r="A5" s="115">
        <f ca="1">INDEX('1.MetaData'!A:A, MATCH($E5, '1.MetaData'!$B:$B, 0))</f>
        <v>3</v>
      </c>
      <c r="B5" s="76" t="s">
        <v>4890</v>
      </c>
      <c r="C5" s="75">
        <v>1</v>
      </c>
      <c r="D5" s="75" t="s">
        <v>4878</v>
      </c>
      <c r="E5" s="1" t="str">
        <f ca="1">_xlfn.XLOOKUP($B5,'3.DNAExtractions'!$F:$F,'3.DNAExtractions'!E:E,"?")</f>
        <v>OG3</v>
      </c>
      <c r="F5" s="80" t="str">
        <f t="shared" si="0"/>
        <v>OG3G_D_IL</v>
      </c>
      <c r="G5" s="39" t="str">
        <f ca="1">VLOOKUP($E5,'1.MetaData'!$B:$H,3,FALSE)</f>
        <v>Lutjanus vitta</v>
      </c>
      <c r="H5" s="58" t="str">
        <f ca="1">VLOOKUP($E5,'1.MetaData'!$B:$H,4,FALSE)</f>
        <v>Brownstripe snapper</v>
      </c>
      <c r="I5" s="87">
        <f ca="1">_xlfn.XLOOKUP($B5,'3.DNAExtractions'!$F:$F,'3.DNAExtractions'!O:O,"?")</f>
        <v>380</v>
      </c>
      <c r="J5" s="75" t="s">
        <v>4879</v>
      </c>
      <c r="K5" s="77">
        <v>45084</v>
      </c>
      <c r="L5" s="75" t="s">
        <v>4880</v>
      </c>
      <c r="M5" s="75" t="s">
        <v>3239</v>
      </c>
      <c r="N5" s="75" t="s">
        <v>4891</v>
      </c>
      <c r="O5" s="2" t="str">
        <f t="shared" si="1"/>
        <v>B-B05</v>
      </c>
      <c r="P5" s="83">
        <v>0.93100000000000005</v>
      </c>
      <c r="Q5" s="2" t="str" cm="1">
        <f t="array" ref="Q5">IF(B5="","",IF(MAX(IF(B:B=B5,C:C))=C5,"Y","N"))</f>
        <v>Y</v>
      </c>
      <c r="R5" s="2" t="s">
        <v>92</v>
      </c>
      <c r="S5" s="74"/>
    </row>
    <row r="6" spans="1:19" x14ac:dyDescent="0.25">
      <c r="A6" s="115">
        <f ca="1">INDEX('1.MetaData'!A:A, MATCH($E6, '1.MetaData'!$B:$B, 0))</f>
        <v>4</v>
      </c>
      <c r="B6" s="76" t="s">
        <v>4892</v>
      </c>
      <c r="C6" s="75">
        <v>1</v>
      </c>
      <c r="D6" s="75" t="s">
        <v>4878</v>
      </c>
      <c r="E6" s="1" t="str">
        <f ca="1">_xlfn.XLOOKUP($B6,'3.DNAExtractions'!$F:$F,'3.DNAExtractions'!E:E,"?")</f>
        <v>OG4</v>
      </c>
      <c r="F6" s="80" t="str">
        <f t="shared" si="0"/>
        <v>OG4G_D2_IL</v>
      </c>
      <c r="G6" s="39" t="str">
        <f ca="1">VLOOKUP($E6,'1.MetaData'!$B:$H,3,FALSE)</f>
        <v>Caesio cuning</v>
      </c>
      <c r="H6" s="58" t="str">
        <f ca="1">VLOOKUP($E6,'1.MetaData'!$B:$H,4,FALSE)</f>
        <v>Red bellied fusilier</v>
      </c>
      <c r="I6" s="87">
        <f ca="1">_xlfn.XLOOKUP($B6,'3.DNAExtractions'!$F:$F,'3.DNAExtractions'!O:O,"?")</f>
        <v>22.4</v>
      </c>
      <c r="J6" s="75" t="s">
        <v>4879</v>
      </c>
      <c r="K6" s="77">
        <v>45444</v>
      </c>
      <c r="L6" s="75" t="s">
        <v>4888</v>
      </c>
      <c r="M6" s="75" t="s">
        <v>3239</v>
      </c>
      <c r="N6" s="75" t="s">
        <v>4893</v>
      </c>
      <c r="O6" s="2" t="str">
        <f t="shared" si="1"/>
        <v>B-B04</v>
      </c>
      <c r="P6" s="83">
        <v>0.3</v>
      </c>
      <c r="Q6" s="2" t="str" cm="1">
        <f t="array" ref="Q6">IF(B6="","",IF(MAX(IF(B:B=B6,C:C))=C6,"Y","N"))</f>
        <v>Y</v>
      </c>
      <c r="S6" s="74" t="s">
        <v>3375</v>
      </c>
    </row>
    <row r="7" spans="1:19" x14ac:dyDescent="0.25">
      <c r="A7" s="115">
        <f ca="1">INDEX('1.MetaData'!A:A, MATCH($E7, '1.MetaData'!$B:$B, 0))</f>
        <v>4</v>
      </c>
      <c r="B7" s="76" t="s">
        <v>4894</v>
      </c>
      <c r="C7" s="75">
        <v>1</v>
      </c>
      <c r="D7" s="75" t="s">
        <v>4878</v>
      </c>
      <c r="E7" s="1" t="str">
        <f ca="1">_xlfn.XLOOKUP($B7,'3.DNAExtractions'!$F:$F,'3.DNAExtractions'!E:E,"?")</f>
        <v>OG4</v>
      </c>
      <c r="F7" s="80" t="str">
        <f t="shared" si="0"/>
        <v>OG4G_D_IL</v>
      </c>
      <c r="G7" s="39" t="str">
        <f ca="1">VLOOKUP($E7,'1.MetaData'!$B:$H,3,FALSE)</f>
        <v>Caesio cuning</v>
      </c>
      <c r="H7" s="58" t="str">
        <f ca="1">VLOOKUP($E7,'1.MetaData'!$B:$H,4,FALSE)</f>
        <v>Red bellied fusilier</v>
      </c>
      <c r="I7" s="87">
        <f ca="1">_xlfn.XLOOKUP($B7,'3.DNAExtractions'!$F:$F,'3.DNAExtractions'!O:O,"?")</f>
        <v>118</v>
      </c>
      <c r="J7" s="75" t="s">
        <v>4879</v>
      </c>
      <c r="K7" s="77">
        <v>45078</v>
      </c>
      <c r="L7" s="75" t="s">
        <v>4888</v>
      </c>
      <c r="M7" s="75" t="s">
        <v>3239</v>
      </c>
      <c r="N7" s="75" t="s">
        <v>4893</v>
      </c>
      <c r="O7" s="2" t="str">
        <f t="shared" si="1"/>
        <v>B-B04</v>
      </c>
      <c r="P7" s="83">
        <v>0.3</v>
      </c>
      <c r="Q7" s="2" t="str" cm="1">
        <f t="array" ref="Q7">IF(B7="","",IF(MAX(IF(B:B=B7,C:C))=C7,"Y","N"))</f>
        <v>Y</v>
      </c>
      <c r="R7" s="2" t="s">
        <v>92</v>
      </c>
      <c r="S7" s="74"/>
    </row>
    <row r="8" spans="1:19" x14ac:dyDescent="0.25">
      <c r="A8" s="115">
        <f ca="1">INDEX('1.MetaData'!A:A, MATCH($E8, '1.MetaData'!$B:$B, 0))</f>
        <v>5</v>
      </c>
      <c r="B8" s="76" t="s">
        <v>4895</v>
      </c>
      <c r="C8" s="75">
        <v>1</v>
      </c>
      <c r="D8" s="75" t="s">
        <v>4878</v>
      </c>
      <c r="E8" s="1" t="str">
        <f ca="1">_xlfn.XLOOKUP($B8,'3.DNAExtractions'!$F:$F,'3.DNAExtractions'!E:E,"?")</f>
        <v>OG5</v>
      </c>
      <c r="F8" s="80" t="str">
        <f t="shared" si="0"/>
        <v>OG5G_D_IL</v>
      </c>
      <c r="G8" s="39" t="str">
        <f ca="1">VLOOKUP($E8,'1.MetaData'!$B:$H,3,FALSE)</f>
        <v>Orectolobus wardi</v>
      </c>
      <c r="H8" s="58" t="str">
        <f ca="1">VLOOKUP($E8,'1.MetaData'!$B:$H,4,FALSE)</f>
        <v>Northern wobbegong</v>
      </c>
      <c r="I8" s="87">
        <f ca="1">_xlfn.XLOOKUP($B8,'3.DNAExtractions'!$F:$F,'3.DNAExtractions'!O:O,"?")</f>
        <v>141</v>
      </c>
      <c r="J8" s="75" t="s">
        <v>4879</v>
      </c>
      <c r="K8" s="77">
        <v>45084</v>
      </c>
      <c r="L8" s="75" t="s">
        <v>4880</v>
      </c>
      <c r="M8" s="75" t="s">
        <v>3239</v>
      </c>
      <c r="N8" s="75" t="s">
        <v>4896</v>
      </c>
      <c r="O8" s="2" t="str">
        <f t="shared" si="1"/>
        <v>B-C05</v>
      </c>
      <c r="P8" s="83">
        <v>1.22</v>
      </c>
      <c r="Q8" s="2" t="str" cm="1">
        <f t="array" ref="Q8">IF(B8="","",IF(MAX(IF(B:B=B8,C:C))=C8,"Y","N"))</f>
        <v>Y</v>
      </c>
      <c r="S8" s="74"/>
    </row>
    <row r="9" spans="1:19" x14ac:dyDescent="0.25">
      <c r="A9" s="115">
        <f ca="1">INDEX('1.MetaData'!A:A, MATCH($E9, '1.MetaData'!$B:$B, 0))</f>
        <v>6</v>
      </c>
      <c r="B9" s="76" t="s">
        <v>4897</v>
      </c>
      <c r="C9" s="75">
        <v>1</v>
      </c>
      <c r="D9" s="75" t="s">
        <v>4878</v>
      </c>
      <c r="E9" s="1" t="str">
        <f ca="1">_xlfn.XLOOKUP($B9,'3.DNAExtractions'!$F:$F,'3.DNAExtractions'!E:E,"?")</f>
        <v>OG6</v>
      </c>
      <c r="F9" s="80" t="str">
        <f t="shared" si="0"/>
        <v>OG6G_D_IL</v>
      </c>
      <c r="G9" s="39" t="str">
        <f ca="1">VLOOKUP($E9,'1.MetaData'!$B:$H,3,FALSE)</f>
        <v>Lutjanus russellii</v>
      </c>
      <c r="H9" s="58" t="str">
        <f ca="1">VLOOKUP($E9,'1.MetaData'!$B:$H,4,FALSE)</f>
        <v>Moses snapper</v>
      </c>
      <c r="I9" s="87">
        <f ca="1">_xlfn.XLOOKUP($B9,'3.DNAExtractions'!$F:$F,'3.DNAExtractions'!O:O,"?")</f>
        <v>394</v>
      </c>
      <c r="J9" s="75" t="s">
        <v>4879</v>
      </c>
      <c r="K9" s="77">
        <v>45084</v>
      </c>
      <c r="L9" s="75" t="s">
        <v>4880</v>
      </c>
      <c r="M9" s="75" t="s">
        <v>3239</v>
      </c>
      <c r="N9" s="75" t="s">
        <v>4898</v>
      </c>
      <c r="O9" s="2" t="str">
        <f t="shared" si="1"/>
        <v>B-D05</v>
      </c>
      <c r="P9" s="83">
        <v>1.01</v>
      </c>
      <c r="Q9" s="2" t="str" cm="1">
        <f t="array" ref="Q9">IF(B9="","",IF(MAX(IF(B:B=B9,C:C))=C9,"Y","N"))</f>
        <v>Y</v>
      </c>
      <c r="S9" s="74"/>
    </row>
    <row r="10" spans="1:19" x14ac:dyDescent="0.25">
      <c r="A10" s="115">
        <f ca="1">INDEX('1.MetaData'!A:A, MATCH($E10, '1.MetaData'!$B:$B, 0))</f>
        <v>7</v>
      </c>
      <c r="B10" s="76" t="s">
        <v>4899</v>
      </c>
      <c r="C10" s="75">
        <v>1</v>
      </c>
      <c r="D10" s="75" t="s">
        <v>4878</v>
      </c>
      <c r="E10" s="1" t="str">
        <f ca="1">_xlfn.XLOOKUP($B10,'3.DNAExtractions'!$F:$F,'3.DNAExtractions'!E:E,"?")</f>
        <v>OG7</v>
      </c>
      <c r="F10" s="80" t="str">
        <f t="shared" si="0"/>
        <v>OG7G_D2_IL</v>
      </c>
      <c r="G10" s="39" t="str">
        <f ca="1">VLOOKUP($E10,'1.MetaData'!$B:$H,3,FALSE)</f>
        <v>Lethrinus punctulatus</v>
      </c>
      <c r="H10" s="58" t="str">
        <f ca="1">VLOOKUP($E10,'1.MetaData'!$B:$H,4,FALSE)</f>
        <v>Bluespot emperor</v>
      </c>
      <c r="I10" s="87">
        <f ca="1">_xlfn.XLOOKUP($B10,'3.DNAExtractions'!$F:$F,'3.DNAExtractions'!O:O,"?")</f>
        <v>227</v>
      </c>
      <c r="J10" s="75" t="s">
        <v>4883</v>
      </c>
      <c r="K10" s="77">
        <v>45218</v>
      </c>
      <c r="L10" s="75" t="s">
        <v>4900</v>
      </c>
      <c r="M10" s="75" t="s">
        <v>3135</v>
      </c>
      <c r="N10" s="75" t="s">
        <v>4901</v>
      </c>
      <c r="O10" s="2" t="str">
        <f t="shared" si="1"/>
        <v>C-A09</v>
      </c>
      <c r="P10" s="83">
        <v>10</v>
      </c>
      <c r="Q10" s="2" t="str" cm="1">
        <f t="array" ref="Q10">IF(B10="","",IF(MAX(IF(B:B=B10,C:C))=C10,"Y","N"))</f>
        <v>Y</v>
      </c>
      <c r="S10" s="74"/>
    </row>
    <row r="11" spans="1:19" x14ac:dyDescent="0.25">
      <c r="A11" s="115">
        <f ca="1">INDEX('1.MetaData'!A:A, MATCH($E11, '1.MetaData'!$B:$B, 0))</f>
        <v>8</v>
      </c>
      <c r="B11" s="76" t="s">
        <v>4902</v>
      </c>
      <c r="C11" s="75">
        <v>1</v>
      </c>
      <c r="D11" s="75" t="s">
        <v>4878</v>
      </c>
      <c r="E11" s="1" t="str">
        <f ca="1">_xlfn.XLOOKUP($B11,'3.DNAExtractions'!$F:$F,'3.DNAExtractions'!E:E,"?")</f>
        <v>OG8</v>
      </c>
      <c r="F11" s="80" t="str">
        <f t="shared" si="0"/>
        <v>OG8G_D_IL</v>
      </c>
      <c r="G11" s="39" t="str">
        <f ca="1">VLOOKUP($E11,'1.MetaData'!$B:$H,3,FALSE)</f>
        <v>Lethrinus laticaudis</v>
      </c>
      <c r="H11" s="58" t="str">
        <f ca="1">VLOOKUP($E11,'1.MetaData'!$B:$H,4,FALSE)</f>
        <v>Grass emperor</v>
      </c>
      <c r="I11" s="87">
        <f ca="1">_xlfn.XLOOKUP($B11,'3.DNAExtractions'!$F:$F,'3.DNAExtractions'!O:O,"?")</f>
        <v>203</v>
      </c>
      <c r="J11" s="75" t="s">
        <v>4883</v>
      </c>
      <c r="K11" s="77">
        <v>44979</v>
      </c>
      <c r="L11" s="75" t="s">
        <v>4903</v>
      </c>
      <c r="M11" s="75" t="s">
        <v>3139</v>
      </c>
      <c r="N11" s="75" t="s">
        <v>4904</v>
      </c>
      <c r="O11" s="2" t="str">
        <f t="shared" si="1"/>
        <v>D-E01</v>
      </c>
      <c r="P11" s="83">
        <v>12.2</v>
      </c>
      <c r="Q11" s="2" t="str" cm="1">
        <f t="array" ref="Q11">IF(B11="","",IF(MAX(IF(B:B=B11,C:C))=C11,"Y","N"))</f>
        <v>Y</v>
      </c>
      <c r="S11" s="74"/>
    </row>
    <row r="12" spans="1:19" x14ac:dyDescent="0.25">
      <c r="A12" s="115">
        <f ca="1">INDEX('1.MetaData'!A:A, MATCH($E12, '1.MetaData'!$B:$B, 0))</f>
        <v>9</v>
      </c>
      <c r="B12" s="76" t="s">
        <v>4905</v>
      </c>
      <c r="C12" s="75">
        <v>1</v>
      </c>
      <c r="D12" s="75" t="s">
        <v>4878</v>
      </c>
      <c r="E12" s="1" t="str">
        <f ca="1">_xlfn.XLOOKUP($B12,'3.DNAExtractions'!$F:$F,'3.DNAExtractions'!E:E,"?")</f>
        <v>OG9</v>
      </c>
      <c r="F12" s="80" t="str">
        <f t="shared" si="0"/>
        <v>OG9G_D2_IL</v>
      </c>
      <c r="G12" s="39" t="str">
        <f ca="1">VLOOKUP($E12,'1.MetaData'!$B:$H,3,FALSE)</f>
        <v>Epinephelus multinotatus</v>
      </c>
      <c r="H12" s="58" t="str">
        <f ca="1">VLOOKUP($E12,'1.MetaData'!$B:$H,4,FALSE)</f>
        <v>Rankin cod</v>
      </c>
      <c r="I12" s="87">
        <f ca="1">_xlfn.XLOOKUP($B12,'3.DNAExtractions'!$F:$F,'3.DNAExtractions'!O:O,"?")</f>
        <v>23.37</v>
      </c>
      <c r="J12" s="75" t="s">
        <v>4879</v>
      </c>
      <c r="K12" s="77">
        <v>45444</v>
      </c>
      <c r="L12" s="75" t="s">
        <v>4888</v>
      </c>
      <c r="M12" s="75" t="s">
        <v>3239</v>
      </c>
      <c r="N12" s="75" t="s">
        <v>4906</v>
      </c>
      <c r="O12" s="2" t="str">
        <f t="shared" si="1"/>
        <v>B-F04</v>
      </c>
      <c r="P12" s="83">
        <v>1.36</v>
      </c>
      <c r="Q12" s="2" t="str" cm="1">
        <f t="array" ref="Q12">IF(B12="","",IF(MAX(IF(B:B=B12,C:C))=C12,"Y","N"))</f>
        <v>Y</v>
      </c>
      <c r="S12" s="74" t="s">
        <v>3375</v>
      </c>
    </row>
    <row r="13" spans="1:19" x14ac:dyDescent="0.25">
      <c r="A13" s="115">
        <f ca="1">INDEX('1.MetaData'!A:A, MATCH($E13, '1.MetaData'!$B:$B, 0))</f>
        <v>9</v>
      </c>
      <c r="B13" s="76" t="s">
        <v>4907</v>
      </c>
      <c r="C13" s="75">
        <v>1</v>
      </c>
      <c r="D13" s="75" t="s">
        <v>4878</v>
      </c>
      <c r="E13" s="1" t="str">
        <f ca="1">_xlfn.XLOOKUP($B13,'3.DNAExtractions'!$F:$F,'3.DNAExtractions'!E:E,"?")</f>
        <v>OG9</v>
      </c>
      <c r="F13" s="80" t="str">
        <f t="shared" si="0"/>
        <v>OG9G_D_IL</v>
      </c>
      <c r="G13" s="39" t="str">
        <f ca="1">VLOOKUP($E13,'1.MetaData'!$B:$H,3,FALSE)</f>
        <v>Epinephelus multinotatus</v>
      </c>
      <c r="H13" s="58" t="str">
        <f ca="1">VLOOKUP($E13,'1.MetaData'!$B:$H,4,FALSE)</f>
        <v>Rankin cod</v>
      </c>
      <c r="I13" s="87">
        <f ca="1">_xlfn.XLOOKUP($B13,'3.DNAExtractions'!$F:$F,'3.DNAExtractions'!O:O,"?")</f>
        <v>470.66666666666669</v>
      </c>
      <c r="J13" s="75" t="s">
        <v>4879</v>
      </c>
      <c r="K13" s="77">
        <v>45084</v>
      </c>
      <c r="L13" s="75" t="s">
        <v>4880</v>
      </c>
      <c r="M13" s="75" t="s">
        <v>3239</v>
      </c>
      <c r="N13" s="75" t="s">
        <v>4908</v>
      </c>
      <c r="O13" s="2" t="str">
        <f t="shared" si="1"/>
        <v>B-E05</v>
      </c>
      <c r="P13" s="83">
        <v>0.56100000000000005</v>
      </c>
      <c r="Q13" s="2" t="str" cm="1">
        <f t="array" ref="Q13">IF(B13="","",IF(MAX(IF(B:B=B13,C:C))=C13,"Y","N"))</f>
        <v>Y</v>
      </c>
      <c r="R13" s="2" t="s">
        <v>92</v>
      </c>
      <c r="S13" s="74"/>
    </row>
    <row r="14" spans="1:19" x14ac:dyDescent="0.25">
      <c r="A14" s="115">
        <f ca="1">INDEX('1.MetaData'!A:A, MATCH($E14, '1.MetaData'!$B:$B, 0))</f>
        <v>10</v>
      </c>
      <c r="B14" s="76" t="s">
        <v>4909</v>
      </c>
      <c r="C14" s="75">
        <v>1</v>
      </c>
      <c r="D14" s="75" t="s">
        <v>4878</v>
      </c>
      <c r="E14" s="1" t="str">
        <f ca="1">_xlfn.XLOOKUP($B14,'3.DNAExtractions'!$F:$F,'3.DNAExtractions'!E:E,"?")</f>
        <v>OG10</v>
      </c>
      <c r="F14" s="80" t="str">
        <f t="shared" si="0"/>
        <v>OG10G_D_IL</v>
      </c>
      <c r="G14" s="39" t="str">
        <f ca="1">VLOOKUP($E14,'1.MetaData'!$B:$H,3,FALSE)</f>
        <v>Lutjanus quinquelineatus</v>
      </c>
      <c r="H14" s="58" t="str">
        <f ca="1">VLOOKUP($E14,'1.MetaData'!$B:$H,4,FALSE)</f>
        <v>Fivelined snapper</v>
      </c>
      <c r="I14" s="87">
        <f ca="1">_xlfn.XLOOKUP($B14,'3.DNAExtractions'!$F:$F,'3.DNAExtractions'!O:O,"?")</f>
        <v>259</v>
      </c>
      <c r="J14" s="75" t="s">
        <v>4883</v>
      </c>
      <c r="K14" s="77">
        <v>44979</v>
      </c>
      <c r="L14" s="75" t="s">
        <v>4903</v>
      </c>
      <c r="M14" s="75" t="s">
        <v>3139</v>
      </c>
      <c r="N14" s="75" t="s">
        <v>4910</v>
      </c>
      <c r="O14" s="2" t="str">
        <f t="shared" si="1"/>
        <v>D-F01</v>
      </c>
      <c r="P14" s="83">
        <v>13.5</v>
      </c>
      <c r="Q14" s="2" t="str" cm="1">
        <f t="array" ref="Q14">IF(B14="","",IF(MAX(IF(B:B=B14,C:C))=C14,"Y","N"))</f>
        <v>Y</v>
      </c>
      <c r="S14" s="74"/>
    </row>
    <row r="15" spans="1:19" x14ac:dyDescent="0.25">
      <c r="A15" s="115">
        <f ca="1">INDEX('1.MetaData'!A:A, MATCH($E15, '1.MetaData'!$B:$B, 0))</f>
        <v>11</v>
      </c>
      <c r="B15" s="76" t="s">
        <v>4911</v>
      </c>
      <c r="C15" s="75">
        <v>1</v>
      </c>
      <c r="D15" s="75" t="s">
        <v>4878</v>
      </c>
      <c r="E15" s="1" t="str">
        <f ca="1">_xlfn.XLOOKUP($B15,'3.DNAExtractions'!$F:$F,'3.DNAExtractions'!E:E,"?")</f>
        <v>OG11</v>
      </c>
      <c r="F15" s="80" t="str">
        <f t="shared" si="0"/>
        <v>OG11G_D2_IL</v>
      </c>
      <c r="G15" s="39" t="str">
        <f ca="1">VLOOKUP($E15,'1.MetaData'!$B:$H,3,FALSE)</f>
        <v>Symphorus nematophorus</v>
      </c>
      <c r="H15" s="58" t="str">
        <f ca="1">VLOOKUP($E15,'1.MetaData'!$B:$H,4,FALSE)</f>
        <v>Chinamanfish</v>
      </c>
      <c r="I15" s="87">
        <f ca="1">_xlfn.XLOOKUP($B15,'3.DNAExtractions'!$F:$F,'3.DNAExtractions'!O:O,"?")</f>
        <v>21.4</v>
      </c>
      <c r="J15" s="75" t="s">
        <v>4879</v>
      </c>
      <c r="K15" s="77">
        <v>45444</v>
      </c>
      <c r="L15" s="75" t="s">
        <v>4888</v>
      </c>
      <c r="M15" s="75" t="s">
        <v>3239</v>
      </c>
      <c r="N15" s="75" t="s">
        <v>4912</v>
      </c>
      <c r="O15" s="2" t="str">
        <f t="shared" si="1"/>
        <v>B-C04</v>
      </c>
      <c r="P15" s="83">
        <v>1.1399999999999999</v>
      </c>
      <c r="Q15" s="2" t="str" cm="1">
        <f t="array" ref="Q15">IF(B15="","",IF(MAX(IF(B:B=B15,C:C))=C15,"Y","N"))</f>
        <v>Y</v>
      </c>
      <c r="S15" s="74" t="s">
        <v>3375</v>
      </c>
    </row>
    <row r="16" spans="1:19" x14ac:dyDescent="0.25">
      <c r="A16" s="115">
        <f ca="1">INDEX('1.MetaData'!A:A, MATCH($E16, '1.MetaData'!$B:$B, 0))</f>
        <v>11</v>
      </c>
      <c r="B16" s="76" t="s">
        <v>4913</v>
      </c>
      <c r="C16" s="75">
        <v>1</v>
      </c>
      <c r="D16" s="75" t="s">
        <v>4878</v>
      </c>
      <c r="E16" s="1" t="str">
        <f ca="1">_xlfn.XLOOKUP($B16,'3.DNAExtractions'!$F:$F,'3.DNAExtractions'!E:E,"?")</f>
        <v>OG11</v>
      </c>
      <c r="F16" s="80" t="str">
        <f t="shared" si="0"/>
        <v>OG11G_D_IL</v>
      </c>
      <c r="G16" s="39" t="str">
        <f ca="1">VLOOKUP($E16,'1.MetaData'!$B:$H,3,FALSE)</f>
        <v>Symphorus nematophorus</v>
      </c>
      <c r="H16" s="58" t="str">
        <f ca="1">VLOOKUP($E16,'1.MetaData'!$B:$H,4,FALSE)</f>
        <v>Chinamanfish</v>
      </c>
      <c r="I16" s="87">
        <f ca="1">_xlfn.XLOOKUP($B16,'3.DNAExtractions'!$F:$F,'3.DNAExtractions'!O:O,"?")</f>
        <v>255.33333333333334</v>
      </c>
      <c r="J16" s="75" t="s">
        <v>4879</v>
      </c>
      <c r="K16" s="77">
        <v>45084</v>
      </c>
      <c r="L16" s="75" t="s">
        <v>4880</v>
      </c>
      <c r="M16" s="75" t="s">
        <v>3239</v>
      </c>
      <c r="N16" s="75" t="s">
        <v>4914</v>
      </c>
      <c r="O16" s="2" t="str">
        <f t="shared" si="1"/>
        <v>B-F05</v>
      </c>
      <c r="P16" s="83">
        <v>0.60699999999999998</v>
      </c>
      <c r="Q16" s="2" t="str" cm="1">
        <f t="array" ref="Q16">IF(B16="","",IF(MAX(IF(B:B=B16,C:C))=C16,"Y","N"))</f>
        <v>Y</v>
      </c>
      <c r="R16" s="2" t="s">
        <v>92</v>
      </c>
      <c r="S16" s="74"/>
    </row>
    <row r="17" spans="1:19" x14ac:dyDescent="0.25">
      <c r="A17" s="115">
        <f ca="1">INDEX('1.MetaData'!A:A, MATCH($E17, '1.MetaData'!$B:$B, 0))</f>
        <v>12</v>
      </c>
      <c r="B17" s="76" t="s">
        <v>4915</v>
      </c>
      <c r="C17" s="75">
        <v>1</v>
      </c>
      <c r="D17" s="75" t="s">
        <v>4878</v>
      </c>
      <c r="E17" s="1" t="str">
        <f ca="1">_xlfn.XLOOKUP($B17,'3.DNAExtractions'!$F:$F,'3.DNAExtractions'!E:E,"?")</f>
        <v>OG12</v>
      </c>
      <c r="F17" s="80" t="str">
        <f t="shared" si="0"/>
        <v>OG12G_D2_IL</v>
      </c>
      <c r="G17" s="39" t="str">
        <f ca="1">VLOOKUP($E17,'1.MetaData'!$B:$H,3,FALSE)</f>
        <v>Lutjanus sebae</v>
      </c>
      <c r="H17" s="58" t="str">
        <f ca="1">VLOOKUP($E17,'1.MetaData'!$B:$H,4,FALSE)</f>
        <v>Red emperor</v>
      </c>
      <c r="I17" s="87">
        <f ca="1">_xlfn.XLOOKUP($B17,'3.DNAExtractions'!$F:$F,'3.DNAExtractions'!O:O,"?")</f>
        <v>23.55</v>
      </c>
      <c r="J17" s="75" t="s">
        <v>4879</v>
      </c>
      <c r="K17" s="77">
        <v>45444</v>
      </c>
      <c r="L17" s="75" t="s">
        <v>4888</v>
      </c>
      <c r="M17" s="75" t="s">
        <v>3239</v>
      </c>
      <c r="N17" s="75" t="s">
        <v>4916</v>
      </c>
      <c r="O17" s="2" t="str">
        <f t="shared" si="1"/>
        <v>B-E04</v>
      </c>
      <c r="P17" s="83">
        <v>1.55</v>
      </c>
      <c r="Q17" s="2" t="str" cm="1">
        <f t="array" ref="Q17">IF(B17="","",IF(MAX(IF(B:B=B17,C:C))=C17,"Y","N"))</f>
        <v>Y</v>
      </c>
      <c r="S17" s="74" t="s">
        <v>3375</v>
      </c>
    </row>
    <row r="18" spans="1:19" x14ac:dyDescent="0.25">
      <c r="A18" s="115">
        <f ca="1">INDEX('1.MetaData'!A:A, MATCH($E18, '1.MetaData'!$B:$B, 0))</f>
        <v>12</v>
      </c>
      <c r="B18" s="76" t="s">
        <v>4917</v>
      </c>
      <c r="C18" s="75">
        <v>1</v>
      </c>
      <c r="D18" s="75" t="s">
        <v>4878</v>
      </c>
      <c r="E18" s="1" t="str">
        <f ca="1">_xlfn.XLOOKUP($B18,'3.DNAExtractions'!$F:$F,'3.DNAExtractions'!E:E,"?")</f>
        <v>OG12</v>
      </c>
      <c r="F18" s="80" t="str">
        <f t="shared" si="0"/>
        <v>OG12G_D_IL</v>
      </c>
      <c r="G18" s="39" t="str">
        <f ca="1">VLOOKUP($E18,'1.MetaData'!$B:$H,3,FALSE)</f>
        <v>Lutjanus sebae</v>
      </c>
      <c r="H18" s="58" t="str">
        <f ca="1">VLOOKUP($E18,'1.MetaData'!$B:$H,4,FALSE)</f>
        <v>Red emperor</v>
      </c>
      <c r="I18" s="87">
        <f ca="1">_xlfn.XLOOKUP($B18,'3.DNAExtractions'!$F:$F,'3.DNAExtractions'!O:O,"?")</f>
        <v>538.66666666666663</v>
      </c>
      <c r="J18" s="75" t="s">
        <v>4879</v>
      </c>
      <c r="K18" s="77">
        <v>45084</v>
      </c>
      <c r="L18" s="75" t="s">
        <v>4880</v>
      </c>
      <c r="M18" s="75" t="s">
        <v>3239</v>
      </c>
      <c r="N18" s="75" t="s">
        <v>4918</v>
      </c>
      <c r="O18" s="2" t="str">
        <f t="shared" si="1"/>
        <v>B-G05</v>
      </c>
      <c r="P18" s="83">
        <v>1.44</v>
      </c>
      <c r="Q18" s="2" t="str" cm="1">
        <f t="array" ref="Q18">IF(B18="","",IF(MAX(IF(B:B=B18,C:C))=C18,"Y","N"))</f>
        <v>Y</v>
      </c>
      <c r="R18" s="2" t="s">
        <v>92</v>
      </c>
      <c r="S18" s="74"/>
    </row>
    <row r="19" spans="1:19" x14ac:dyDescent="0.25">
      <c r="A19" s="115">
        <f ca="1">INDEX('1.MetaData'!A:A, MATCH($E19, '1.MetaData'!$B:$B, 0))</f>
        <v>13</v>
      </c>
      <c r="B19" s="76" t="s">
        <v>4919</v>
      </c>
      <c r="C19" s="75">
        <v>1</v>
      </c>
      <c r="D19" s="75" t="s">
        <v>4878</v>
      </c>
      <c r="E19" s="1" t="str">
        <f ca="1">_xlfn.XLOOKUP($B19,'3.DNAExtractions'!$F:$F,'3.DNAExtractions'!E:E,"?")</f>
        <v>OG13</v>
      </c>
      <c r="F19" s="80" t="str">
        <f t="shared" si="0"/>
        <v>OG13G_D_IL</v>
      </c>
      <c r="G19" s="39" t="str">
        <f ca="1">VLOOKUP($E19,'1.MetaData'!$B:$H,3,FALSE)</f>
        <v>Lutjanus lemniscatus</v>
      </c>
      <c r="H19" s="58" t="str">
        <f ca="1">VLOOKUP($E19,'1.MetaData'!$B:$H,4,FALSE)</f>
        <v>Darktail snapper</v>
      </c>
      <c r="I19" s="87">
        <f ca="1">_xlfn.XLOOKUP($B19,'3.DNAExtractions'!$F:$F,'3.DNAExtractions'!O:O,"?")</f>
        <v>236.33333333333334</v>
      </c>
      <c r="J19" s="75" t="s">
        <v>4883</v>
      </c>
      <c r="K19" s="77">
        <v>44979</v>
      </c>
      <c r="L19" s="75" t="s">
        <v>4903</v>
      </c>
      <c r="M19" s="75" t="s">
        <v>3139</v>
      </c>
      <c r="N19" s="75" t="s">
        <v>4920</v>
      </c>
      <c r="O19" s="2" t="str">
        <f t="shared" si="1"/>
        <v>D-G01</v>
      </c>
      <c r="P19" s="83">
        <v>11.3</v>
      </c>
      <c r="Q19" s="2" t="str" cm="1">
        <f t="array" ref="Q19">IF(B19="","",IF(MAX(IF(B:B=B19,C:C))=C19,"Y","N"))</f>
        <v>Y</v>
      </c>
      <c r="S19" s="74"/>
    </row>
    <row r="20" spans="1:19" x14ac:dyDescent="0.25">
      <c r="A20" s="115">
        <f ca="1">INDEX('1.MetaData'!A:A, MATCH($E20, '1.MetaData'!$B:$B, 0))</f>
        <v>14</v>
      </c>
      <c r="B20" s="76" t="s">
        <v>4921</v>
      </c>
      <c r="C20" s="75">
        <v>1</v>
      </c>
      <c r="D20" s="75" t="s">
        <v>4878</v>
      </c>
      <c r="E20" s="1" t="str">
        <f ca="1">_xlfn.XLOOKUP($B20,'3.DNAExtractions'!$F:$F,'3.DNAExtractions'!E:E,"?")</f>
        <v>OG14</v>
      </c>
      <c r="F20" s="80" t="str">
        <f t="shared" si="0"/>
        <v>OG14G_D_IL</v>
      </c>
      <c r="G20" s="39" t="str">
        <f ca="1">VLOOKUP($E20,'1.MetaData'!$B:$H,3,FALSE)</f>
        <v>Lethrinus nebulosus</v>
      </c>
      <c r="H20" s="58" t="str">
        <f ca="1">VLOOKUP($E20,'1.MetaData'!$B:$H,4,FALSE)</f>
        <v>Spangled emperor</v>
      </c>
      <c r="I20" s="87">
        <f ca="1">_xlfn.XLOOKUP($B20,'3.DNAExtractions'!$F:$F,'3.DNAExtractions'!O:O,"?")</f>
        <v>609</v>
      </c>
      <c r="J20" s="75" t="s">
        <v>4883</v>
      </c>
      <c r="K20" s="77">
        <v>44979</v>
      </c>
      <c r="L20" s="75" t="s">
        <v>4903</v>
      </c>
      <c r="M20" s="75" t="s">
        <v>3139</v>
      </c>
      <c r="N20" s="75" t="s">
        <v>4922</v>
      </c>
      <c r="O20" s="2" t="str">
        <f t="shared" si="1"/>
        <v>D-H01</v>
      </c>
      <c r="P20" s="83">
        <v>12.2</v>
      </c>
      <c r="Q20" s="2" t="str" cm="1">
        <f t="array" ref="Q20">IF(B20="","",IF(MAX(IF(B:B=B20,C:C))=C20,"Y","N"))</f>
        <v>Y</v>
      </c>
      <c r="S20" s="74"/>
    </row>
    <row r="21" spans="1:19" x14ac:dyDescent="0.25">
      <c r="A21" s="115">
        <f ca="1">INDEX('1.MetaData'!A:A, MATCH($E21, '1.MetaData'!$B:$B, 0))</f>
        <v>15</v>
      </c>
      <c r="B21" s="76" t="s">
        <v>4923</v>
      </c>
      <c r="C21" s="75">
        <v>1</v>
      </c>
      <c r="D21" s="75" t="s">
        <v>4878</v>
      </c>
      <c r="E21" s="1" t="str">
        <f ca="1">_xlfn.XLOOKUP($B21,'3.DNAExtractions'!$F:$F,'3.DNAExtractions'!E:E,"?")</f>
        <v>OG15</v>
      </c>
      <c r="F21" s="80" t="str">
        <f t="shared" si="0"/>
        <v>OG15G_D2_IL</v>
      </c>
      <c r="G21" s="39" t="str">
        <f ca="1">VLOOKUP($E21,'1.MetaData'!$B:$H,3,FALSE)</f>
        <v>Pristipomoides typus</v>
      </c>
      <c r="H21" s="58" t="str">
        <f ca="1">VLOOKUP($E21,'1.MetaData'!$B:$H,4,FALSE)</f>
        <v>Sharptooth snapper</v>
      </c>
      <c r="I21" s="87">
        <f ca="1">_xlfn.XLOOKUP($B21,'3.DNAExtractions'!$F:$F,'3.DNAExtractions'!O:O,"?")</f>
        <v>23.63</v>
      </c>
      <c r="J21" s="75" t="s">
        <v>4879</v>
      </c>
      <c r="K21" s="77">
        <v>45444</v>
      </c>
      <c r="L21" s="75" t="s">
        <v>4888</v>
      </c>
      <c r="M21" s="75" t="s">
        <v>3239</v>
      </c>
      <c r="N21" s="75" t="s">
        <v>4924</v>
      </c>
      <c r="O21" s="2" t="str">
        <f t="shared" si="1"/>
        <v>B-A04</v>
      </c>
      <c r="P21" s="83">
        <v>1.3</v>
      </c>
      <c r="Q21" s="2" t="str" cm="1">
        <f t="array" ref="Q21">IF(B21="","",IF(MAX(IF(B:B=B21,C:C))=C21,"Y","N"))</f>
        <v>Y</v>
      </c>
      <c r="S21" s="74" t="s">
        <v>3375</v>
      </c>
    </row>
    <row r="22" spans="1:19" x14ac:dyDescent="0.25">
      <c r="A22" s="115">
        <f ca="1">INDEX('1.MetaData'!A:A, MATCH($E22, '1.MetaData'!$B:$B, 0))</f>
        <v>15</v>
      </c>
      <c r="B22" s="76" t="s">
        <v>4925</v>
      </c>
      <c r="C22" s="75">
        <v>1</v>
      </c>
      <c r="D22" s="75" t="s">
        <v>4878</v>
      </c>
      <c r="E22" s="1" t="str">
        <f ca="1">_xlfn.XLOOKUP($B22,'3.DNAExtractions'!$F:$F,'3.DNAExtractions'!E:E,"?")</f>
        <v>OG15</v>
      </c>
      <c r="F22" s="80" t="str">
        <f t="shared" si="0"/>
        <v>OG15G_D_IL</v>
      </c>
      <c r="G22" s="39" t="str">
        <f ca="1">VLOOKUP($E22,'1.MetaData'!$B:$H,3,FALSE)</f>
        <v>Pristipomoides typus</v>
      </c>
      <c r="H22" s="58" t="str">
        <f ca="1">VLOOKUP($E22,'1.MetaData'!$B:$H,4,FALSE)</f>
        <v>Sharptooth snapper</v>
      </c>
      <c r="I22" s="87">
        <f ca="1">_xlfn.XLOOKUP($B22,'3.DNAExtractions'!$F:$F,'3.DNAExtractions'!O:O,"?")</f>
        <v>560.66666666666663</v>
      </c>
      <c r="J22" s="75" t="s">
        <v>4883</v>
      </c>
      <c r="K22" s="77">
        <v>45078</v>
      </c>
      <c r="L22" s="75" t="s">
        <v>4888</v>
      </c>
      <c r="M22" s="75" t="s">
        <v>3239</v>
      </c>
      <c r="N22" s="75" t="s">
        <v>4924</v>
      </c>
      <c r="O22" s="2" t="str">
        <f t="shared" si="1"/>
        <v>B-A04</v>
      </c>
      <c r="P22" s="83">
        <v>1.3</v>
      </c>
      <c r="Q22" s="2" t="str" cm="1">
        <f t="array" ref="Q22">IF(B22="","",IF(MAX(IF(B:B=B22,C:C))=C22,"Y","N"))</f>
        <v>Y</v>
      </c>
      <c r="R22" s="2" t="s">
        <v>92</v>
      </c>
      <c r="S22" s="74"/>
    </row>
    <row r="23" spans="1:19" x14ac:dyDescent="0.25">
      <c r="A23" s="115">
        <f ca="1">INDEX('1.MetaData'!A:A, MATCH($E23, '1.MetaData'!$B:$B, 0))</f>
        <v>16</v>
      </c>
      <c r="B23" s="76" t="s">
        <v>4926</v>
      </c>
      <c r="C23" s="75">
        <v>1</v>
      </c>
      <c r="D23" s="75" t="s">
        <v>4878</v>
      </c>
      <c r="E23" s="1" t="str">
        <f ca="1">_xlfn.XLOOKUP($B23,'3.DNAExtractions'!$F:$F,'3.DNAExtractions'!E:E,"?")</f>
        <v>OG16</v>
      </c>
      <c r="F23" s="80" t="str">
        <f t="shared" si="0"/>
        <v>OG16G_D_IL</v>
      </c>
      <c r="G23" s="39" t="str">
        <f ca="1">VLOOKUP($E23,'1.MetaData'!$B:$H,3,FALSE)</f>
        <v>Lutjanus erythropterus</v>
      </c>
      <c r="H23" s="58" t="str">
        <f ca="1">VLOOKUP($E23,'1.MetaData'!$B:$H,4,FALSE)</f>
        <v>Crimson snapper</v>
      </c>
      <c r="I23" s="87">
        <f ca="1">_xlfn.XLOOKUP($B23,'3.DNAExtractions'!$F:$F,'3.DNAExtractions'!O:O,"?")</f>
        <v>260</v>
      </c>
      <c r="J23" s="75" t="s">
        <v>4879</v>
      </c>
      <c r="K23" s="77">
        <v>45084</v>
      </c>
      <c r="L23" s="75" t="s">
        <v>4880</v>
      </c>
      <c r="M23" s="75" t="s">
        <v>3239</v>
      </c>
      <c r="N23" s="75" t="s">
        <v>4927</v>
      </c>
      <c r="O23" s="2" t="str">
        <f t="shared" si="1"/>
        <v>B-H05</v>
      </c>
      <c r="P23" s="83">
        <v>1.89</v>
      </c>
      <c r="Q23" s="2" t="str" cm="1">
        <f t="array" ref="Q23">IF(B23="","",IF(MAX(IF(B:B=B23,C:C))=C23,"Y","N"))</f>
        <v>Y</v>
      </c>
      <c r="S23" s="74"/>
    </row>
    <row r="24" spans="1:19" x14ac:dyDescent="0.25">
      <c r="A24" s="115">
        <f ca="1">INDEX('1.MetaData'!A:A, MATCH($E24, '1.MetaData'!$B:$B, 0))</f>
        <v>17</v>
      </c>
      <c r="B24" s="76" t="s">
        <v>4928</v>
      </c>
      <c r="C24" s="75">
        <v>1</v>
      </c>
      <c r="D24" s="75" t="s">
        <v>4878</v>
      </c>
      <c r="E24" s="1" t="str">
        <f ca="1">_xlfn.XLOOKUP($B24,'3.DNAExtractions'!$F:$F,'3.DNAExtractions'!E:E,"?")</f>
        <v>OG17</v>
      </c>
      <c r="F24" s="80" t="str">
        <f t="shared" si="0"/>
        <v>OG17U_D_IL</v>
      </c>
      <c r="G24" s="39" t="str">
        <f ca="1">VLOOKUP($E24,'1.MetaData'!$B:$H,3,FALSE)</f>
        <v>Caretta caretta</v>
      </c>
      <c r="H24" s="58" t="str">
        <f ca="1">VLOOKUP($E24,'1.MetaData'!$B:$H,4,FALSE)</f>
        <v>Loggerhead turtle</v>
      </c>
      <c r="I24" s="87">
        <f ca="1">_xlfn.XLOOKUP($B24,'3.DNAExtractions'!$F:$F,'3.DNAExtractions'!O:O,"?")</f>
        <v>58</v>
      </c>
      <c r="J24" s="75" t="s">
        <v>4883</v>
      </c>
      <c r="K24" s="77">
        <v>45218</v>
      </c>
      <c r="L24" s="75" t="s">
        <v>4900</v>
      </c>
      <c r="M24" s="75" t="s">
        <v>3135</v>
      </c>
      <c r="N24" s="75" t="s">
        <v>4929</v>
      </c>
      <c r="O24" s="2" t="str">
        <f t="shared" si="1"/>
        <v>C-B09</v>
      </c>
      <c r="P24" s="83">
        <v>8.3000000000000007</v>
      </c>
      <c r="Q24" s="2" t="str" cm="1">
        <f t="array" ref="Q24">IF(B24="","",IF(MAX(IF(B:B=B24,C:C))=C24,"Y","N"))</f>
        <v>Y</v>
      </c>
      <c r="S24" s="74"/>
    </row>
    <row r="25" spans="1:19" x14ac:dyDescent="0.25">
      <c r="A25" s="115">
        <f ca="1">INDEX('1.MetaData'!A:A, MATCH($E25, '1.MetaData'!$B:$B, 0))</f>
        <v>18</v>
      </c>
      <c r="B25" s="76" t="s">
        <v>4930</v>
      </c>
      <c r="C25" s="75">
        <v>1</v>
      </c>
      <c r="D25" s="75" t="s">
        <v>4878</v>
      </c>
      <c r="E25" s="1" t="str">
        <f ca="1">_xlfn.XLOOKUP($B25,'3.DNAExtractions'!$F:$F,'3.DNAExtractions'!E:E,"?")</f>
        <v>OG18</v>
      </c>
      <c r="F25" s="80" t="str">
        <f t="shared" si="0"/>
        <v>OG18U_D_IL</v>
      </c>
      <c r="G25" s="39" t="str">
        <f ca="1">VLOOKUP($E25,'1.MetaData'!$B:$H,3,FALSE)</f>
        <v>Caretta caretta</v>
      </c>
      <c r="H25" s="58" t="str">
        <f ca="1">VLOOKUP($E25,'1.MetaData'!$B:$H,4,FALSE)</f>
        <v>Loggerhead turtle</v>
      </c>
      <c r="I25" s="87">
        <f ca="1">_xlfn.XLOOKUP($B25,'3.DNAExtractions'!$F:$F,'3.DNAExtractions'!O:O,"?")</f>
        <v>98.8</v>
      </c>
      <c r="J25" s="75" t="s">
        <v>4879</v>
      </c>
      <c r="K25" s="77">
        <v>45084</v>
      </c>
      <c r="L25" s="75" t="s">
        <v>4880</v>
      </c>
      <c r="M25" s="75" t="s">
        <v>3239</v>
      </c>
      <c r="N25" s="75" t="s">
        <v>4931</v>
      </c>
      <c r="O25" s="2" t="str">
        <f t="shared" si="1"/>
        <v>B-A06</v>
      </c>
      <c r="P25" s="83">
        <v>1.49</v>
      </c>
      <c r="Q25" s="2" t="str" cm="1">
        <f t="array" ref="Q25">IF(B25="","",IF(MAX(IF(B:B=B25,C:C))=C25,"Y","N"))</f>
        <v>Y</v>
      </c>
      <c r="S25" s="74"/>
    </row>
    <row r="26" spans="1:19" x14ac:dyDescent="0.25">
      <c r="A26" s="115">
        <f ca="1">INDEX('1.MetaData'!A:A, MATCH($E26, '1.MetaData'!$B:$B, 0))</f>
        <v>19</v>
      </c>
      <c r="B26" s="76" t="s">
        <v>4932</v>
      </c>
      <c r="C26" s="75">
        <v>1</v>
      </c>
      <c r="D26" s="75" t="s">
        <v>4878</v>
      </c>
      <c r="E26" s="1" t="str">
        <f ca="1">_xlfn.XLOOKUP($B26,'3.DNAExtractions'!$F:$F,'3.DNAExtractions'!E:E,"?")</f>
        <v>OG19</v>
      </c>
      <c r="F26" s="80" t="str">
        <f t="shared" si="0"/>
        <v>OG19U_D_IL</v>
      </c>
      <c r="G26" s="39" t="str">
        <f ca="1">VLOOKUP($E26,'1.MetaData'!$B:$H,3,FALSE)</f>
        <v>Carcharhinus plumbeus</v>
      </c>
      <c r="H26" s="58" t="str">
        <f ca="1">VLOOKUP($E26,'1.MetaData'!$B:$H,4,FALSE)</f>
        <v>Sandbar Shark</v>
      </c>
      <c r="I26" s="87">
        <f ca="1">_xlfn.XLOOKUP($B26,'3.DNAExtractions'!$F:$F,'3.DNAExtractions'!O:O,"?")</f>
        <v>169</v>
      </c>
      <c r="J26" s="75" t="s">
        <v>4879</v>
      </c>
      <c r="K26" s="77">
        <v>45084</v>
      </c>
      <c r="L26" s="75" t="s">
        <v>4880</v>
      </c>
      <c r="M26" s="75" t="s">
        <v>3239</v>
      </c>
      <c r="N26" s="75" t="s">
        <v>4933</v>
      </c>
      <c r="O26" s="2" t="str">
        <f t="shared" si="1"/>
        <v>B-B06</v>
      </c>
      <c r="P26" s="83">
        <v>1.02</v>
      </c>
      <c r="Q26" s="2" t="str" cm="1">
        <f t="array" ref="Q26">IF(B26="","",IF(MAX(IF(B:B=B26,C:C))=C26,"Y","N"))</f>
        <v>Y</v>
      </c>
      <c r="S26" s="74"/>
    </row>
    <row r="27" spans="1:19" x14ac:dyDescent="0.25">
      <c r="A27" s="115">
        <f ca="1">INDEX('1.MetaData'!A:A, MATCH($E27, '1.MetaData'!$B:$B, 0))</f>
        <v>20</v>
      </c>
      <c r="B27" s="76" t="s">
        <v>4934</v>
      </c>
      <c r="C27" s="75">
        <v>1</v>
      </c>
      <c r="D27" s="75" t="s">
        <v>4878</v>
      </c>
      <c r="E27" s="1" t="str">
        <f ca="1">_xlfn.XLOOKUP($B27,'3.DNAExtractions'!$F:$F,'3.DNAExtractions'!E:E,"?")</f>
        <v>OG20</v>
      </c>
      <c r="F27" s="80" t="str">
        <f t="shared" ref="F27:F90" si="2">IF(C27&gt;1,_xlfn.CONCAT(B27,"_IL",C27),_xlfn.CONCAT(B27,"_IL"))</f>
        <v>OG20U_D_IL</v>
      </c>
      <c r="G27" s="39" t="str">
        <f ca="1">VLOOKUP($E27,'1.MetaData'!$B:$H,3,FALSE)</f>
        <v>Galeocerdo cuvier</v>
      </c>
      <c r="H27" s="58" t="str">
        <f ca="1">VLOOKUP($E27,'1.MetaData'!$B:$H,4,FALSE)</f>
        <v>Tiger Shark</v>
      </c>
      <c r="I27" s="87">
        <f ca="1">_xlfn.XLOOKUP($B27,'3.DNAExtractions'!$F:$F,'3.DNAExtractions'!O:O,"?")</f>
        <v>54.5</v>
      </c>
      <c r="J27" s="75" t="s">
        <v>4879</v>
      </c>
      <c r="K27" s="77">
        <v>45084</v>
      </c>
      <c r="L27" s="75" t="s">
        <v>4880</v>
      </c>
      <c r="M27" s="75" t="s">
        <v>3239</v>
      </c>
      <c r="N27" s="75" t="s">
        <v>4935</v>
      </c>
      <c r="O27" s="2" t="str">
        <f t="shared" ref="O27:O45" si="3">IF(M27&lt;&gt;"",_xlfn.CONCAT(M27,"-",N27),"")</f>
        <v>B-C06</v>
      </c>
      <c r="P27" s="83">
        <v>0.79600000000000004</v>
      </c>
      <c r="Q27" s="2" t="str" cm="1">
        <f t="array" ref="Q27">IF(B27="","",IF(MAX(IF(B:B=B27,C:C))=C27,"Y","N"))</f>
        <v>Y</v>
      </c>
      <c r="S27" s="74"/>
    </row>
    <row r="28" spans="1:19" x14ac:dyDescent="0.25">
      <c r="A28" s="115">
        <f ca="1">INDEX('1.MetaData'!A:A, MATCH($E28, '1.MetaData'!$B:$B, 0))</f>
        <v>21</v>
      </c>
      <c r="B28" s="76" t="s">
        <v>4936</v>
      </c>
      <c r="C28" s="75">
        <v>1</v>
      </c>
      <c r="D28" s="75" t="s">
        <v>4878</v>
      </c>
      <c r="E28" s="1" t="str">
        <f ca="1">_xlfn.XLOOKUP($B28,'3.DNAExtractions'!$F:$F,'3.DNAExtractions'!E:E,"?")</f>
        <v>OG21</v>
      </c>
      <c r="F28" s="80" t="str">
        <f t="shared" si="2"/>
        <v>OG21U_D_IL</v>
      </c>
      <c r="G28" s="39" t="str">
        <f ca="1">VLOOKUP($E28,'1.MetaData'!$B:$H,3,FALSE)</f>
        <v>Negaprion acutidens</v>
      </c>
      <c r="H28" s="58" t="str">
        <f ca="1">VLOOKUP($E28,'1.MetaData'!$B:$H,4,FALSE)</f>
        <v>Lemon Shark</v>
      </c>
      <c r="I28" s="87">
        <f ca="1">_xlfn.XLOOKUP($B28,'3.DNAExtractions'!$F:$F,'3.DNAExtractions'!O:O,"?")</f>
        <v>111</v>
      </c>
      <c r="J28" s="75" t="s">
        <v>4879</v>
      </c>
      <c r="K28" s="77">
        <v>45084</v>
      </c>
      <c r="L28" s="75" t="s">
        <v>4880</v>
      </c>
      <c r="M28" s="75" t="s">
        <v>3239</v>
      </c>
      <c r="N28" s="75" t="s">
        <v>4937</v>
      </c>
      <c r="O28" s="2" t="str">
        <f t="shared" si="3"/>
        <v>B-D06</v>
      </c>
      <c r="P28" s="83">
        <v>0.76100000000000001</v>
      </c>
      <c r="Q28" s="2" t="str" cm="1">
        <f t="array" ref="Q28">IF(B28="","",IF(MAX(IF(B:B=B28,C:C))=C28,"Y","N"))</f>
        <v>Y</v>
      </c>
      <c r="S28" s="74"/>
    </row>
    <row r="29" spans="1:19" x14ac:dyDescent="0.25">
      <c r="A29" s="115">
        <f ca="1">INDEX('1.MetaData'!A:A, MATCH($E29, '1.MetaData'!$B:$B, 0))</f>
        <v>22</v>
      </c>
      <c r="B29" s="76" t="s">
        <v>4938</v>
      </c>
      <c r="C29" s="75">
        <v>1</v>
      </c>
      <c r="D29" s="75" t="s">
        <v>4878</v>
      </c>
      <c r="E29" s="1" t="str">
        <f ca="1">_xlfn.XLOOKUP($B29,'3.DNAExtractions'!$F:$F,'3.DNAExtractions'!E:E,"?")</f>
        <v>OG22</v>
      </c>
      <c r="F29" s="80" t="str">
        <f t="shared" si="2"/>
        <v>OG22G_D2_IL</v>
      </c>
      <c r="G29" s="39" t="str">
        <f ca="1">VLOOKUP($E29,'1.MetaData'!$B:$H,3,FALSE)</f>
        <v xml:space="preserve">Mugil cephalus </v>
      </c>
      <c r="H29" s="58" t="str">
        <f ca="1">VLOOKUP($E29,'1.MetaData'!$B:$H,4,FALSE)</f>
        <v>Sea Mullet</v>
      </c>
      <c r="I29" s="87">
        <f ca="1">_xlfn.XLOOKUP($B29,'3.DNAExtractions'!$F:$F,'3.DNAExtractions'!O:O,"?")</f>
        <v>22.67</v>
      </c>
      <c r="J29" s="75" t="s">
        <v>4879</v>
      </c>
      <c r="K29" s="77">
        <v>45444</v>
      </c>
      <c r="L29" s="75" t="s">
        <v>4888</v>
      </c>
      <c r="M29" s="75" t="s">
        <v>3239</v>
      </c>
      <c r="N29" s="75" t="s">
        <v>4939</v>
      </c>
      <c r="O29" s="2" t="str">
        <f t="shared" si="3"/>
        <v>B-H04</v>
      </c>
      <c r="P29" s="83">
        <v>0.71699999999999997</v>
      </c>
      <c r="Q29" s="2" t="str" cm="1">
        <f t="array" ref="Q29">IF(B29="","",IF(MAX(IF(B:B=B29,C:C))=C29,"Y","N"))</f>
        <v>Y</v>
      </c>
      <c r="S29" s="74" t="s">
        <v>3375</v>
      </c>
    </row>
    <row r="30" spans="1:19" x14ac:dyDescent="0.25">
      <c r="A30" s="115">
        <f ca="1">INDEX('1.MetaData'!A:A, MATCH($E30, '1.MetaData'!$B:$B, 0))</f>
        <v>22</v>
      </c>
      <c r="B30" s="76" t="s">
        <v>4940</v>
      </c>
      <c r="C30" s="75">
        <v>1</v>
      </c>
      <c r="D30" s="75" t="s">
        <v>4878</v>
      </c>
      <c r="E30" s="1" t="str">
        <f ca="1">_xlfn.XLOOKUP($B30,'3.DNAExtractions'!$F:$F,'3.DNAExtractions'!E:E,"?")</f>
        <v>OG22</v>
      </c>
      <c r="F30" s="80" t="str">
        <f t="shared" si="2"/>
        <v>OG22G_D_IL</v>
      </c>
      <c r="G30" s="39" t="s">
        <v>297</v>
      </c>
      <c r="H30" s="58" t="str">
        <f ca="1">VLOOKUP($E30,'1.MetaData'!$B:$H,4,FALSE)</f>
        <v>Sea Mullet</v>
      </c>
      <c r="I30" s="87">
        <f ca="1">_xlfn.XLOOKUP($B30,'3.DNAExtractions'!$F:$F,'3.DNAExtractions'!O:O,"?")</f>
        <v>167</v>
      </c>
      <c r="J30" s="75" t="s">
        <v>4879</v>
      </c>
      <c r="K30" s="77">
        <v>45084</v>
      </c>
      <c r="L30" s="75" t="s">
        <v>4880</v>
      </c>
      <c r="M30" s="75" t="s">
        <v>3239</v>
      </c>
      <c r="N30" s="75" t="s">
        <v>4941</v>
      </c>
      <c r="O30" s="2" t="str">
        <f t="shared" si="3"/>
        <v>B-E06</v>
      </c>
      <c r="P30" s="83">
        <v>0.73799999999999999</v>
      </c>
      <c r="Q30" s="2" t="str" cm="1">
        <f t="array" ref="Q30">IF(B30="","",IF(MAX(IF(B:B=B30,C:C))=C30,"Y","N"))</f>
        <v>Y</v>
      </c>
      <c r="R30" s="2" t="s">
        <v>92</v>
      </c>
      <c r="S30" s="74"/>
    </row>
    <row r="31" spans="1:19" x14ac:dyDescent="0.25">
      <c r="A31" s="115">
        <f ca="1">INDEX('1.MetaData'!A:A, MATCH($E31, '1.MetaData'!$B:$B, 0))</f>
        <v>23</v>
      </c>
      <c r="B31" s="76" t="s">
        <v>4942</v>
      </c>
      <c r="C31" s="75">
        <v>1</v>
      </c>
      <c r="D31" s="75" t="s">
        <v>4878</v>
      </c>
      <c r="E31" s="1" t="str">
        <f ca="1">_xlfn.XLOOKUP($B31,'3.DNAExtractions'!$F:$F,'3.DNAExtractions'!E:E,"?")</f>
        <v>OG23</v>
      </c>
      <c r="F31" s="80" t="str">
        <f t="shared" si="2"/>
        <v>OG23G_D2_IL</v>
      </c>
      <c r="G31" s="39" t="str">
        <f ca="1">VLOOKUP($E31,'1.MetaData'!$B:$H,3,FALSE)</f>
        <v>Plectropomus leopardus</v>
      </c>
      <c r="H31" s="58" t="str">
        <f ca="1">VLOOKUP($E31,'1.MetaData'!$B:$H,4,FALSE)</f>
        <v>Coral Trout</v>
      </c>
      <c r="I31" s="87">
        <f ca="1">_xlfn.XLOOKUP($B31,'3.DNAExtractions'!$F:$F,'3.DNAExtractions'!O:O,"?")</f>
        <v>23.59</v>
      </c>
      <c r="J31" s="75" t="s">
        <v>4879</v>
      </c>
      <c r="K31" s="77">
        <v>45444</v>
      </c>
      <c r="L31" s="75" t="s">
        <v>4888</v>
      </c>
      <c r="M31" s="75" t="s">
        <v>3239</v>
      </c>
      <c r="N31" s="75" t="s">
        <v>4943</v>
      </c>
      <c r="O31" s="2" t="str">
        <f t="shared" si="3"/>
        <v>B-G04</v>
      </c>
      <c r="P31" s="83">
        <v>1.39</v>
      </c>
      <c r="Q31" s="2" t="str" cm="1">
        <f t="array" ref="Q31">IF(B31="","",IF(MAX(IF(B:B=B31,C:C))=C31,"Y","N"))</f>
        <v>Y</v>
      </c>
      <c r="S31" s="74" t="s">
        <v>3375</v>
      </c>
    </row>
    <row r="32" spans="1:19" x14ac:dyDescent="0.25">
      <c r="A32" s="115">
        <f ca="1">INDEX('1.MetaData'!A:A, MATCH($E32, '1.MetaData'!$B:$B, 0))</f>
        <v>23</v>
      </c>
      <c r="B32" s="76" t="s">
        <v>4944</v>
      </c>
      <c r="C32" s="75">
        <v>1</v>
      </c>
      <c r="D32" s="75" t="s">
        <v>4878</v>
      </c>
      <c r="E32" s="1" t="str">
        <f ca="1">_xlfn.XLOOKUP($B32,'3.DNAExtractions'!$F:$F,'3.DNAExtractions'!E:E,"?")</f>
        <v>OG23</v>
      </c>
      <c r="F32" s="80" t="str">
        <f t="shared" si="2"/>
        <v>OG23G_D_IL</v>
      </c>
      <c r="G32" s="39" t="s">
        <v>304</v>
      </c>
      <c r="H32" s="58" t="str">
        <f ca="1">VLOOKUP($E32,'1.MetaData'!$B:$H,4,FALSE)</f>
        <v>Coral Trout</v>
      </c>
      <c r="I32" s="87">
        <f ca="1">_xlfn.XLOOKUP($B32,'3.DNAExtractions'!$F:$F,'3.DNAExtractions'!O:O,"?")</f>
        <v>179</v>
      </c>
      <c r="J32" s="75" t="s">
        <v>4879</v>
      </c>
      <c r="K32" s="77">
        <v>45084</v>
      </c>
      <c r="L32" s="75" t="s">
        <v>4880</v>
      </c>
      <c r="M32" s="75" t="s">
        <v>3239</v>
      </c>
      <c r="N32" s="75" t="s">
        <v>4945</v>
      </c>
      <c r="O32" s="2" t="str">
        <f t="shared" si="3"/>
        <v>B-F06</v>
      </c>
      <c r="P32" s="83">
        <v>0.93799999999999994</v>
      </c>
      <c r="Q32" s="2" t="str" cm="1">
        <f t="array" ref="Q32">IF(B32="","",IF(MAX(IF(B:B=B32,C:C))=C32,"Y","N"))</f>
        <v>Y</v>
      </c>
      <c r="R32" s="2" t="s">
        <v>92</v>
      </c>
      <c r="S32" s="74"/>
    </row>
    <row r="33" spans="1:19" x14ac:dyDescent="0.25">
      <c r="A33" s="115">
        <f ca="1">INDEX('1.MetaData'!A:A, MATCH($E33, '1.MetaData'!$B:$B, 0))</f>
        <v>24</v>
      </c>
      <c r="B33" s="76" t="s">
        <v>4946</v>
      </c>
      <c r="C33" s="75">
        <v>1</v>
      </c>
      <c r="D33" s="75" t="s">
        <v>4878</v>
      </c>
      <c r="E33" s="1" t="str">
        <f ca="1">_xlfn.XLOOKUP($B33,'3.DNAExtractions'!$F:$F,'3.DNAExtractions'!E:E,"?")</f>
        <v>OG24</v>
      </c>
      <c r="F33" s="80" t="str">
        <f t="shared" si="2"/>
        <v>OG24G_D_IL</v>
      </c>
      <c r="G33" s="39" t="s">
        <v>312</v>
      </c>
      <c r="H33" s="58" t="str">
        <f ca="1">VLOOKUP($E33,'1.MetaData'!$B:$H,4,FALSE)</f>
        <v>Bone Fish</v>
      </c>
      <c r="I33" s="87">
        <f ca="1">_xlfn.XLOOKUP($B33,'3.DNAExtractions'!$F:$F,'3.DNAExtractions'!O:O,"?")</f>
        <v>27.6</v>
      </c>
      <c r="J33" s="75" t="s">
        <v>4879</v>
      </c>
      <c r="K33" s="77">
        <v>45084</v>
      </c>
      <c r="L33" s="75" t="s">
        <v>4880</v>
      </c>
      <c r="M33" s="75" t="s">
        <v>3239</v>
      </c>
      <c r="N33" s="75" t="s">
        <v>4947</v>
      </c>
      <c r="O33" s="2" t="str">
        <f t="shared" si="3"/>
        <v>B-G06</v>
      </c>
      <c r="P33" s="83">
        <v>0.24</v>
      </c>
      <c r="Q33" s="2" t="str" cm="1">
        <f t="array" ref="Q33">IF(B33="","",IF(MAX(IF(B:B=B33,C:C))=C33,"Y","N"))</f>
        <v>Y</v>
      </c>
      <c r="S33" s="74"/>
    </row>
    <row r="34" spans="1:19" x14ac:dyDescent="0.25">
      <c r="A34" s="115">
        <f ca="1">INDEX('1.MetaData'!A:A, MATCH($E34, '1.MetaData'!$B:$B, 0))</f>
        <v>25</v>
      </c>
      <c r="B34" s="76" t="s">
        <v>4948</v>
      </c>
      <c r="C34" s="75">
        <v>1</v>
      </c>
      <c r="D34" s="75" t="s">
        <v>4878</v>
      </c>
      <c r="E34" s="1" t="str">
        <f ca="1">_xlfn.XLOOKUP($B34,'3.DNAExtractions'!$F:$F,'3.DNAExtractions'!E:E,"?")</f>
        <v>OG25</v>
      </c>
      <c r="F34" s="80" t="str">
        <f t="shared" si="2"/>
        <v>OG25G_D_IL</v>
      </c>
      <c r="G34" s="39" t="s">
        <v>317</v>
      </c>
      <c r="H34" s="58" t="str">
        <f ca="1">VLOOKUP($E34,'1.MetaData'!$B:$H,4,FALSE)</f>
        <v>Silverbiddy</v>
      </c>
      <c r="I34" s="87">
        <f ca="1">_xlfn.XLOOKUP($B34,'3.DNAExtractions'!$F:$F,'3.DNAExtractions'!O:O,"?")</f>
        <v>15.3</v>
      </c>
      <c r="J34" s="75" t="s">
        <v>4879</v>
      </c>
      <c r="K34" s="77">
        <v>45147</v>
      </c>
      <c r="L34" s="75" t="s">
        <v>4949</v>
      </c>
      <c r="M34" s="75" t="s">
        <v>3239</v>
      </c>
      <c r="N34" s="75" t="s">
        <v>4929</v>
      </c>
      <c r="O34" s="2" t="str">
        <f t="shared" si="3"/>
        <v>B-B09</v>
      </c>
      <c r="P34" s="83">
        <v>0.34200000000000003</v>
      </c>
      <c r="Q34" s="2" t="str" cm="1">
        <f t="array" ref="Q34">IF(B34="","",IF(MAX(IF(B:B=B34,C:C))=C34,"Y","N"))</f>
        <v>Y</v>
      </c>
      <c r="S34" s="74"/>
    </row>
    <row r="35" spans="1:19" x14ac:dyDescent="0.25">
      <c r="A35" s="115">
        <f ca="1">INDEX('1.MetaData'!A:A, MATCH($E35, '1.MetaData'!$B:$B, 0))</f>
        <v>26</v>
      </c>
      <c r="B35" s="76" t="s">
        <v>4950</v>
      </c>
      <c r="C35" s="75">
        <v>1</v>
      </c>
      <c r="D35" s="75" t="s">
        <v>4878</v>
      </c>
      <c r="E35" s="1" t="str">
        <f ca="1">_xlfn.XLOOKUP($B35,'3.DNAExtractions'!$F:$F,'3.DNAExtractions'!E:E,"?")</f>
        <v>OG26</v>
      </c>
      <c r="F35" s="80" t="str">
        <f t="shared" si="2"/>
        <v>OG26B_D_IL</v>
      </c>
      <c r="G35" s="39" t="str">
        <f ca="1">VLOOKUP($E35,'1.MetaData'!$B:$H,3,FALSE)</f>
        <v>Heterodontus portusjacksoni</v>
      </c>
      <c r="H35" s="58" t="str">
        <f ca="1">VLOOKUP($E35,'1.MetaData'!$B:$H,4,FALSE)</f>
        <v>Port Jackson</v>
      </c>
      <c r="I35" s="87">
        <f ca="1">_xlfn.XLOOKUP($B35,'3.DNAExtractions'!$F:$F,'3.DNAExtractions'!O:O,"?")</f>
        <v>1.39</v>
      </c>
      <c r="J35" s="75" t="s">
        <v>4883</v>
      </c>
      <c r="K35" s="77">
        <v>45419</v>
      </c>
      <c r="L35" s="77" t="s">
        <v>4951</v>
      </c>
      <c r="M35" s="75" t="s">
        <v>3135</v>
      </c>
      <c r="N35" s="75" t="s">
        <v>4885</v>
      </c>
      <c r="O35" s="2" t="str">
        <f t="shared" si="3"/>
        <v>C-A08</v>
      </c>
      <c r="P35" s="83">
        <v>9.9</v>
      </c>
      <c r="Q35" s="75" t="str" cm="1">
        <f t="array" ref="Q35">IF(B35="","",IF(MAX(IF(B:B=B35,C:C))=C35,"Y","N"))</f>
        <v>Y</v>
      </c>
      <c r="S35" s="74"/>
    </row>
    <row r="36" spans="1:19" x14ac:dyDescent="0.25">
      <c r="A36" s="115">
        <f ca="1">INDEX('1.MetaData'!A:A, MATCH($E36, '1.MetaData'!$B:$B, 0))</f>
        <v>27</v>
      </c>
      <c r="B36" s="76" t="s">
        <v>4952</v>
      </c>
      <c r="C36" s="75">
        <v>1</v>
      </c>
      <c r="D36" s="75" t="s">
        <v>4878</v>
      </c>
      <c r="E36" s="1" t="str">
        <f ca="1">_xlfn.XLOOKUP($B36,'3.DNAExtractions'!$F:$F,'3.DNAExtractions'!E:E,"?")</f>
        <v>OG27</v>
      </c>
      <c r="F36" s="80" t="str">
        <f t="shared" si="2"/>
        <v>OG27B_D_IL</v>
      </c>
      <c r="G36" s="39" t="str">
        <f ca="1">VLOOKUP($E36,'1.MetaData'!$B:$H,3,FALSE)</f>
        <v>Heterodontus portusjacksoni</v>
      </c>
      <c r="H36" s="58" t="str">
        <f ca="1">VLOOKUP($E36,'1.MetaData'!$B:$H,4,FALSE)</f>
        <v>Port Jackson</v>
      </c>
      <c r="I36" s="87">
        <f ca="1">_xlfn.XLOOKUP($B36,'3.DNAExtractions'!$F:$F,'3.DNAExtractions'!O:O,"?")</f>
        <v>246</v>
      </c>
      <c r="J36" s="75" t="s">
        <v>4879</v>
      </c>
      <c r="K36" s="77">
        <v>45084</v>
      </c>
      <c r="L36" s="75" t="s">
        <v>4880</v>
      </c>
      <c r="M36" s="75" t="s">
        <v>3239</v>
      </c>
      <c r="N36" s="75" t="s">
        <v>4953</v>
      </c>
      <c r="O36" s="2" t="str">
        <f t="shared" si="3"/>
        <v>B-H06</v>
      </c>
      <c r="P36" s="83">
        <v>2.02</v>
      </c>
      <c r="Q36" s="2" t="str" cm="1">
        <f t="array" ref="Q36">IF(B36="","",IF(MAX(IF(B:B=B36,C:C))=C36,"Y","N"))</f>
        <v>Y</v>
      </c>
      <c r="S36" s="74"/>
    </row>
    <row r="37" spans="1:19" x14ac:dyDescent="0.25">
      <c r="A37" s="115">
        <f ca="1">INDEX('1.MetaData'!A:A, MATCH($E37, '1.MetaData'!$B:$B, 0))</f>
        <v>28</v>
      </c>
      <c r="B37" s="76" t="s">
        <v>4954</v>
      </c>
      <c r="C37" s="75">
        <v>1</v>
      </c>
      <c r="D37" s="75" t="s">
        <v>4878</v>
      </c>
      <c r="E37" s="1" t="str">
        <f ca="1">_xlfn.XLOOKUP($B37,'3.DNAExtractions'!$F:$F,'3.DNAExtractions'!E:E,"?")</f>
        <v>OG28</v>
      </c>
      <c r="F37" s="80" t="str">
        <f t="shared" si="2"/>
        <v>OG28B_D5_IL</v>
      </c>
      <c r="G37" s="39" t="str">
        <f ca="1">VLOOKUP($E37,'1.MetaData'!$B:$H,3,FALSE)</f>
        <v>Heterodontus portusjacksoni</v>
      </c>
      <c r="H37" s="58" t="str">
        <f ca="1">VLOOKUP($E37,'1.MetaData'!$B:$H,4,FALSE)</f>
        <v>Port Jackson</v>
      </c>
      <c r="I37" s="87">
        <f ca="1">_xlfn.XLOOKUP($B37,'3.DNAExtractions'!$F:$F,'3.DNAExtractions'!O:O,"?")</f>
        <v>77.099999999999994</v>
      </c>
      <c r="J37" s="75" t="s">
        <v>4883</v>
      </c>
      <c r="K37" s="77">
        <v>45218</v>
      </c>
      <c r="L37" s="75" t="s">
        <v>4900</v>
      </c>
      <c r="M37" s="75" t="s">
        <v>3135</v>
      </c>
      <c r="N37" s="75" t="s">
        <v>4955</v>
      </c>
      <c r="O37" s="2" t="str">
        <f t="shared" si="3"/>
        <v>C-C09</v>
      </c>
      <c r="P37" s="83">
        <v>13.3</v>
      </c>
      <c r="Q37" s="2" t="str" cm="1">
        <f t="array" ref="Q37">IF(B37="","",IF(MAX(IF(B:B=B37,C:C))=C37,"Y","N"))</f>
        <v>Y</v>
      </c>
      <c r="S37" s="74"/>
    </row>
    <row r="38" spans="1:19" x14ac:dyDescent="0.25">
      <c r="A38" s="115">
        <f ca="1">INDEX('1.MetaData'!A:A, MATCH($E38, '1.MetaData'!$B:$B, 0))</f>
        <v>29</v>
      </c>
      <c r="B38" s="76" t="s">
        <v>4956</v>
      </c>
      <c r="C38" s="75">
        <v>1</v>
      </c>
      <c r="D38" s="75" t="s">
        <v>4878</v>
      </c>
      <c r="E38" s="1" t="str">
        <f ca="1">_xlfn.XLOOKUP($B38,'3.DNAExtractions'!$F:$F,'3.DNAExtractions'!E:E,"?")</f>
        <v>OG29</v>
      </c>
      <c r="F38" s="80" t="str">
        <f t="shared" si="2"/>
        <v>OG29L_D_IL</v>
      </c>
      <c r="G38" s="39" t="str">
        <f ca="1">VLOOKUP($E38,'1.MetaData'!$B:$H,3,FALSE)</f>
        <v>Carcharhinus leucas</v>
      </c>
      <c r="H38" s="58" t="str">
        <f ca="1">VLOOKUP($E38,'1.MetaData'!$B:$H,4,FALSE)</f>
        <v>Bull Shark</v>
      </c>
      <c r="I38" s="87">
        <f ca="1">_xlfn.XLOOKUP($B38,'3.DNAExtractions'!$F:$F,'3.DNAExtractions'!O:O,"?")</f>
        <v>19.899999999999999</v>
      </c>
      <c r="J38" s="75" t="s">
        <v>4883</v>
      </c>
      <c r="K38" s="77">
        <v>45419</v>
      </c>
      <c r="L38" s="77" t="s">
        <v>4951</v>
      </c>
      <c r="M38" s="75" t="s">
        <v>3135</v>
      </c>
      <c r="N38" s="75" t="s">
        <v>4957</v>
      </c>
      <c r="O38" s="2" t="str">
        <f t="shared" si="3"/>
        <v>C-B08</v>
      </c>
      <c r="P38" s="83">
        <v>8.9</v>
      </c>
      <c r="Q38" s="75" t="str" cm="1">
        <f t="array" ref="Q38">IF(B38="","",IF(MAX(IF(B:B=B38,C:C))=C38,"Y","N"))</f>
        <v>Y</v>
      </c>
      <c r="S38" s="74"/>
    </row>
    <row r="39" spans="1:19" x14ac:dyDescent="0.25">
      <c r="A39" s="115">
        <f ca="1">INDEX('1.MetaData'!A:A, MATCH($E39, '1.MetaData'!$B:$B, 0))</f>
        <v>30</v>
      </c>
      <c r="B39" s="76" t="s">
        <v>4958</v>
      </c>
      <c r="C39" s="75">
        <v>1</v>
      </c>
      <c r="D39" s="75" t="s">
        <v>4878</v>
      </c>
      <c r="E39" s="1" t="str">
        <f ca="1">_xlfn.XLOOKUP($B39,'3.DNAExtractions'!$F:$F,'3.DNAExtractions'!E:E,"?")</f>
        <v>OG30</v>
      </c>
      <c r="F39" s="80" t="str">
        <f t="shared" si="2"/>
        <v>OG30H_D_IL</v>
      </c>
      <c r="G39" s="39" t="str">
        <f ca="1">VLOOKUP($E39,'1.MetaData'!$B:$H,3,FALSE)</f>
        <v>Carcharhinus leucas</v>
      </c>
      <c r="H39" s="58" t="str">
        <f ca="1">VLOOKUP($E39,'1.MetaData'!$B:$H,4,FALSE)</f>
        <v>Bull Shark</v>
      </c>
      <c r="I39" s="87">
        <f ca="1">_xlfn.XLOOKUP($B39,'3.DNAExtractions'!$F:$F,'3.DNAExtractions'!O:O,"?")</f>
        <v>80.400000000000006</v>
      </c>
      <c r="J39" s="75" t="s">
        <v>4879</v>
      </c>
      <c r="K39" s="77">
        <v>45147</v>
      </c>
      <c r="L39" s="75" t="s">
        <v>4949</v>
      </c>
      <c r="M39" s="75" t="s">
        <v>3239</v>
      </c>
      <c r="N39" s="75" t="s">
        <v>4955</v>
      </c>
      <c r="O39" s="2" t="str">
        <f t="shared" si="3"/>
        <v>B-C09</v>
      </c>
      <c r="P39" s="83">
        <v>2.08</v>
      </c>
      <c r="Q39" s="2" t="str" cm="1">
        <f t="array" ref="Q39">IF(B39="","",IF(MAX(IF(B:B=B39,C:C))=C39,"Y","N"))</f>
        <v>Y</v>
      </c>
      <c r="S39" s="74"/>
    </row>
    <row r="40" spans="1:19" x14ac:dyDescent="0.25">
      <c r="A40" s="115">
        <f ca="1">INDEX('1.MetaData'!A:A, MATCH($E40, '1.MetaData'!$B:$B, 0))</f>
        <v>31</v>
      </c>
      <c r="B40" s="76" t="s">
        <v>4959</v>
      </c>
      <c r="C40" s="75">
        <v>1</v>
      </c>
      <c r="D40" s="75" t="s">
        <v>4878</v>
      </c>
      <c r="E40" s="1" t="str">
        <f ca="1">_xlfn.XLOOKUP($B40,'3.DNAExtractions'!$F:$F,'3.DNAExtractions'!E:E,"?")</f>
        <v>OG31</v>
      </c>
      <c r="F40" s="80" t="str">
        <f t="shared" si="2"/>
        <v>OG31H_D_IL</v>
      </c>
      <c r="G40" s="39" t="str">
        <f ca="1">VLOOKUP($E40,'1.MetaData'!$B:$H,3,FALSE)</f>
        <v>Carcharhinus leucas</v>
      </c>
      <c r="H40" s="58" t="str">
        <f ca="1">VLOOKUP($E40,'1.MetaData'!$B:$H,4,FALSE)</f>
        <v>Bull Shark</v>
      </c>
      <c r="I40" s="87">
        <f ca="1">_xlfn.XLOOKUP($B40,'3.DNAExtractions'!$F:$F,'3.DNAExtractions'!O:O,"?")</f>
        <v>12.1</v>
      </c>
      <c r="J40" s="75" t="s">
        <v>4883</v>
      </c>
      <c r="K40" s="77">
        <v>45419</v>
      </c>
      <c r="L40" s="77" t="s">
        <v>4951</v>
      </c>
      <c r="M40" s="75" t="s">
        <v>3135</v>
      </c>
      <c r="N40" s="75" t="s">
        <v>4960</v>
      </c>
      <c r="O40" s="2" t="str">
        <f t="shared" si="3"/>
        <v>C-C08</v>
      </c>
      <c r="P40" s="83">
        <v>5.5</v>
      </c>
      <c r="Q40" s="75" t="str" cm="1">
        <f t="array" ref="Q40">IF(B40="","",IF(MAX(IF(B:B=B40,C:C))=C40,"Y","N"))</f>
        <v>Y</v>
      </c>
      <c r="S40" s="74"/>
    </row>
    <row r="41" spans="1:19" x14ac:dyDescent="0.25">
      <c r="A41" s="115">
        <f ca="1">INDEX('1.MetaData'!A:A, MATCH($E41, '1.MetaData'!$B:$B, 0))</f>
        <v>32</v>
      </c>
      <c r="B41" s="76" t="s">
        <v>4961</v>
      </c>
      <c r="C41" s="75">
        <v>1</v>
      </c>
      <c r="D41" s="75" t="s">
        <v>4878</v>
      </c>
      <c r="E41" s="1" t="str">
        <f ca="1">_xlfn.XLOOKUP($B41,'3.DNAExtractions'!$F:$F,'3.DNAExtractions'!E:E,"?")</f>
        <v>OG32</v>
      </c>
      <c r="F41" s="80" t="str">
        <f t="shared" si="2"/>
        <v>OG32H_D_IL</v>
      </c>
      <c r="G41" s="39" t="str">
        <f ca="1">VLOOKUP($E41,'1.MetaData'!$B:$H,3,FALSE)</f>
        <v>Carcharhinus leucas</v>
      </c>
      <c r="H41" s="58" t="str">
        <f ca="1">VLOOKUP($E41,'1.MetaData'!$B:$H,4,FALSE)</f>
        <v>Bull Shark</v>
      </c>
      <c r="I41" s="87">
        <f ca="1">_xlfn.XLOOKUP($B41,'3.DNAExtractions'!$F:$F,'3.DNAExtractions'!O:O,"?")</f>
        <v>25.3</v>
      </c>
      <c r="J41" s="75" t="s">
        <v>4883</v>
      </c>
      <c r="K41" s="77">
        <v>45419</v>
      </c>
      <c r="L41" s="77" t="s">
        <v>4951</v>
      </c>
      <c r="M41" s="75" t="s">
        <v>3135</v>
      </c>
      <c r="N41" s="75" t="s">
        <v>4962</v>
      </c>
      <c r="O41" s="2" t="str">
        <f t="shared" si="3"/>
        <v>C-D08</v>
      </c>
      <c r="P41" s="83">
        <v>6.6</v>
      </c>
      <c r="Q41" s="75" t="str" cm="1">
        <f t="array" ref="Q41">IF(B41="","",IF(MAX(IF(B:B=B41,C:C))=C41,"Y","N"))</f>
        <v>Y</v>
      </c>
      <c r="S41" s="74"/>
    </row>
    <row r="42" spans="1:19" x14ac:dyDescent="0.25">
      <c r="A42" s="115">
        <f ca="1">INDEX('1.MetaData'!A:A, MATCH($E42, '1.MetaData'!$B:$B, 0))</f>
        <v>33</v>
      </c>
      <c r="B42" s="76" t="s">
        <v>4963</v>
      </c>
      <c r="C42" s="75">
        <v>1</v>
      </c>
      <c r="D42" s="75" t="s">
        <v>4878</v>
      </c>
      <c r="E42" s="1" t="str">
        <f ca="1">_xlfn.XLOOKUP($B42,'3.DNAExtractions'!$F:$F,'3.DNAExtractions'!E:E,"?")</f>
        <v>OG33</v>
      </c>
      <c r="F42" s="80" t="str">
        <f t="shared" si="2"/>
        <v>OG33U_D_IL</v>
      </c>
      <c r="G42" s="39" t="str">
        <f ca="1">VLOOKUP($E42,'1.MetaData'!$B:$H,3,FALSE)</f>
        <v>Xiphias gladius</v>
      </c>
      <c r="H42" s="58" t="str">
        <f ca="1">VLOOKUP($E42,'1.MetaData'!$B:$H,4,FALSE)</f>
        <v>Swordfish</v>
      </c>
      <c r="I42" s="87">
        <f ca="1">_xlfn.XLOOKUP($B42,'3.DNAExtractions'!$F:$F,'3.DNAExtractions'!O:O,"?")</f>
        <v>8.2899999999999991</v>
      </c>
      <c r="J42" s="75" t="s">
        <v>4883</v>
      </c>
      <c r="K42" s="77">
        <v>45419</v>
      </c>
      <c r="L42" s="77" t="s">
        <v>4951</v>
      </c>
      <c r="M42" s="75" t="s">
        <v>3135</v>
      </c>
      <c r="N42" s="75" t="s">
        <v>4964</v>
      </c>
      <c r="O42" s="2" t="str">
        <f t="shared" si="3"/>
        <v>C-E08</v>
      </c>
      <c r="P42" s="83">
        <v>9.3000000000000007</v>
      </c>
      <c r="Q42" s="75" t="str" cm="1">
        <f t="array" ref="Q42">IF(B42="","",IF(MAX(IF(B:B=B42,C:C))=C42,"Y","N"))</f>
        <v>Y</v>
      </c>
      <c r="S42" s="74"/>
    </row>
    <row r="43" spans="1:19" x14ac:dyDescent="0.25">
      <c r="A43" s="115">
        <f ca="1">INDEX('1.MetaData'!A:A, MATCH($E43, '1.MetaData'!$B:$B, 0))</f>
        <v>34</v>
      </c>
      <c r="B43" s="76" t="s">
        <v>4965</v>
      </c>
      <c r="C43" s="75">
        <v>1</v>
      </c>
      <c r="D43" s="75" t="s">
        <v>4878</v>
      </c>
      <c r="E43" s="1" t="str">
        <f ca="1">_xlfn.XLOOKUP($B43,'3.DNAExtractions'!$F:$F,'3.DNAExtractions'!E:E,"?")</f>
        <v>OG34</v>
      </c>
      <c r="F43" s="80" t="str">
        <f t="shared" si="2"/>
        <v>OG34U_D_IL</v>
      </c>
      <c r="G43" s="39" t="str">
        <f ca="1">VLOOKUP($E43,'1.MetaData'!$B:$H,3,FALSE)</f>
        <v>Xiphias gladius</v>
      </c>
      <c r="H43" s="58" t="str">
        <f ca="1">VLOOKUP($E43,'1.MetaData'!$B:$H,4,FALSE)</f>
        <v xml:space="preserve">Swordfish </v>
      </c>
      <c r="I43" s="87">
        <f ca="1">_xlfn.XLOOKUP($B43,'3.DNAExtractions'!$F:$F,'3.DNAExtractions'!O:O,"?")</f>
        <v>470</v>
      </c>
      <c r="J43" s="75" t="s">
        <v>4879</v>
      </c>
      <c r="K43" s="77">
        <v>45084</v>
      </c>
      <c r="L43" s="75" t="s">
        <v>4880</v>
      </c>
      <c r="M43" s="75" t="s">
        <v>3239</v>
      </c>
      <c r="N43" s="75" t="s">
        <v>4966</v>
      </c>
      <c r="O43" s="2" t="str">
        <f t="shared" si="3"/>
        <v>B-A07</v>
      </c>
      <c r="P43" s="83">
        <v>0.22</v>
      </c>
      <c r="Q43" s="2" t="str" cm="1">
        <f t="array" ref="Q43">IF(B43="","",IF(MAX(IF(B:B=B43,C:C))=C43,"Y","N"))</f>
        <v>Y</v>
      </c>
      <c r="S43" s="74"/>
    </row>
    <row r="44" spans="1:19" x14ac:dyDescent="0.25">
      <c r="A44" s="115">
        <f ca="1">INDEX('1.MetaData'!A:A, MATCH($E44, '1.MetaData'!$B:$B, 0))</f>
        <v>35</v>
      </c>
      <c r="B44" s="76" t="s">
        <v>4967</v>
      </c>
      <c r="C44" s="75">
        <v>1</v>
      </c>
      <c r="D44" s="75" t="s">
        <v>4878</v>
      </c>
      <c r="E44" s="1" t="str">
        <f ca="1">_xlfn.XLOOKUP($B44,'3.DNAExtractions'!$F:$F,'3.DNAExtractions'!E:E,"?")</f>
        <v>OG35</v>
      </c>
      <c r="F44" s="80" t="str">
        <f t="shared" si="2"/>
        <v>OG35W_D_IL</v>
      </c>
      <c r="G44" s="39" t="str">
        <f ca="1">VLOOKUP($E44,'1.MetaData'!$B:$H,3,FALSE)</f>
        <v>Trachinops noarlungae</v>
      </c>
      <c r="H44" s="58" t="str">
        <f ca="1">VLOOKUP($E44,'1.MetaData'!$B:$H,4,FALSE)</f>
        <v>yellowhead Hulafish</v>
      </c>
      <c r="I44" s="87">
        <f ca="1">_xlfn.XLOOKUP($B44,'3.DNAExtractions'!$F:$F,'3.DNAExtractions'!O:O,"?")</f>
        <v>55.366666666666667</v>
      </c>
      <c r="J44" s="75" t="s">
        <v>4879</v>
      </c>
      <c r="K44" s="77">
        <v>45084</v>
      </c>
      <c r="L44" s="75" t="s">
        <v>4880</v>
      </c>
      <c r="M44" s="75" t="s">
        <v>3239</v>
      </c>
      <c r="N44" s="75" t="s">
        <v>4968</v>
      </c>
      <c r="O44" s="2" t="str">
        <f t="shared" si="3"/>
        <v>B-B07</v>
      </c>
      <c r="P44" s="83">
        <v>0.70299999999999996</v>
      </c>
      <c r="Q44" s="2" t="str" cm="1">
        <f t="array" ref="Q44">IF(B44="","",IF(MAX(IF(B:B=B44,C:C))=C44,"Y","N"))</f>
        <v>Y</v>
      </c>
      <c r="S44" s="74"/>
    </row>
    <row r="45" spans="1:19" x14ac:dyDescent="0.25">
      <c r="A45" s="115">
        <f ca="1">INDEX('1.MetaData'!A:A, MATCH($E45, '1.MetaData'!$B:$B, 0))</f>
        <v>36</v>
      </c>
      <c r="B45" s="76" t="s">
        <v>4969</v>
      </c>
      <c r="C45" s="75">
        <v>1</v>
      </c>
      <c r="D45" s="75" t="s">
        <v>4878</v>
      </c>
      <c r="E45" s="1" t="str">
        <f ca="1">_xlfn.XLOOKUP($B45,'3.DNAExtractions'!$F:$F,'3.DNAExtractions'!E:E,"?")</f>
        <v>OG36</v>
      </c>
      <c r="F45" s="80" t="str">
        <f t="shared" si="2"/>
        <v>OG36W_D_IL</v>
      </c>
      <c r="G45" s="39" t="str">
        <f ca="1">VLOOKUP($E45,'1.MetaData'!$B:$H,3,FALSE)</f>
        <v>Pempheris klunzingeri</v>
      </c>
      <c r="H45" s="58" t="str">
        <f ca="1">VLOOKUP($E45,'1.MetaData'!$B:$H,4,FALSE)</f>
        <v>Rough bullseye</v>
      </c>
      <c r="I45" s="87">
        <f ca="1">_xlfn.XLOOKUP($B45,'3.DNAExtractions'!$F:$F,'3.DNAExtractions'!O:O,"?")</f>
        <v>41.93333333333333</v>
      </c>
      <c r="J45" s="75" t="s">
        <v>4879</v>
      </c>
      <c r="K45" s="77">
        <v>45084</v>
      </c>
      <c r="L45" s="75" t="s">
        <v>4880</v>
      </c>
      <c r="M45" s="75" t="s">
        <v>3239</v>
      </c>
      <c r="N45" s="75" t="s">
        <v>4970</v>
      </c>
      <c r="O45" s="2" t="str">
        <f t="shared" si="3"/>
        <v>B-C07</v>
      </c>
      <c r="P45" s="83">
        <v>0.46</v>
      </c>
      <c r="Q45" s="2" t="str" cm="1">
        <f t="array" ref="Q45">IF(B45="","",IF(MAX(IF(B:B=B45,C:C))=C45,"Y","N"))</f>
        <v>Y</v>
      </c>
      <c r="S45" s="74"/>
    </row>
    <row r="46" spans="1:19" x14ac:dyDescent="0.25">
      <c r="A46" s="115">
        <f ca="1">INDEX('1.MetaData'!A:A, MATCH($E46, '1.MetaData'!$B:$B, 0))</f>
        <v>37</v>
      </c>
      <c r="B46" s="76" t="s">
        <v>4971</v>
      </c>
      <c r="C46" s="75">
        <v>1</v>
      </c>
      <c r="D46" s="75" t="s">
        <v>3384</v>
      </c>
      <c r="E46" s="1" t="str">
        <f ca="1">_xlfn.XLOOKUP($B46,'3.DNAExtractions'!$F:$F,'3.DNAExtractions'!E:E,"?")</f>
        <v>OG37</v>
      </c>
      <c r="F46" s="80" t="str">
        <f t="shared" si="2"/>
        <v>OG37G_D_IL</v>
      </c>
      <c r="G46" s="39" t="str">
        <f ca="1">VLOOKUP($E46,'1.MetaData'!$B:$H,3,FALSE)</f>
        <v>Pseudogoniistius nigripes</v>
      </c>
      <c r="H46" s="58" t="str">
        <f ca="1">VLOOKUP($E46,'1.MetaData'!$B:$H,4,FALSE)</f>
        <v>Magpie Perch</v>
      </c>
      <c r="I46" s="87">
        <f ca="1">_xlfn.XLOOKUP($B46,'3.DNAExtractions'!$F:$F,'3.DNAExtractions'!O:O,"?")</f>
        <v>0</v>
      </c>
      <c r="J46" s="75" t="s">
        <v>4883</v>
      </c>
      <c r="K46" s="77">
        <v>45218</v>
      </c>
      <c r="L46" s="75" t="s">
        <v>4900</v>
      </c>
      <c r="M46" s="75" t="s">
        <v>3135</v>
      </c>
      <c r="N46" s="75" t="s">
        <v>4972</v>
      </c>
      <c r="O46" s="2" t="str">
        <f>CONCATENATE(M46,"-",N46)</f>
        <v>C-D09</v>
      </c>
      <c r="P46" s="83">
        <v>9.3000000000000007</v>
      </c>
      <c r="Q46" s="2" t="str" cm="1">
        <f t="array" ref="Q46">IF(B46="","",IF(MAX(IF(B:B=B46,C:C))=C46,"Y","N"))</f>
        <v>N</v>
      </c>
      <c r="S46" s="74"/>
    </row>
    <row r="47" spans="1:19" x14ac:dyDescent="0.25">
      <c r="A47" s="115">
        <f ca="1">INDEX('1.MetaData'!A:A, MATCH($E47, '1.MetaData'!$B:$B, 0))</f>
        <v>37</v>
      </c>
      <c r="B47" s="76" t="s">
        <v>4971</v>
      </c>
      <c r="C47" s="75">
        <v>2</v>
      </c>
      <c r="D47" s="75" t="s">
        <v>4878</v>
      </c>
      <c r="E47" s="1" t="str">
        <f ca="1">_xlfn.XLOOKUP($B47,'3.DNAExtractions'!$F:$F,'3.DNAExtractions'!E:E,"?")</f>
        <v>OG37</v>
      </c>
      <c r="F47" s="80" t="str">
        <f t="shared" si="2"/>
        <v>OG37G_D_IL2</v>
      </c>
      <c r="G47" s="39" t="str">
        <f ca="1">VLOOKUP($E47,'1.MetaData'!$B:$H,3,FALSE)</f>
        <v>Pseudogoniistius nigripes</v>
      </c>
      <c r="H47" s="58" t="str">
        <f ca="1">VLOOKUP($E47,'1.MetaData'!$B:$H,4,FALSE)</f>
        <v>Magpie Perch</v>
      </c>
      <c r="I47" s="87">
        <f ca="1">_xlfn.XLOOKUP($B47,'3.DNAExtractions'!$F:$F,'3.DNAExtractions'!O:O,"?")</f>
        <v>0</v>
      </c>
      <c r="J47" s="75" t="s">
        <v>4883</v>
      </c>
      <c r="K47" s="77">
        <v>45419</v>
      </c>
      <c r="L47" s="77" t="s">
        <v>4951</v>
      </c>
      <c r="M47" s="75" t="s">
        <v>3135</v>
      </c>
      <c r="N47" s="75" t="s">
        <v>4973</v>
      </c>
      <c r="O47" s="2" t="str">
        <f>IF(M47&lt;&gt;"",_xlfn.CONCAT(M47,"-",N47),"")</f>
        <v>C-F08</v>
      </c>
      <c r="P47" s="83">
        <v>7.1</v>
      </c>
      <c r="Q47" s="2" t="str" cm="1">
        <f t="array" ref="Q47">IF(B47="","",IF(MAX(IF(B:B=B47,C:C))=C47,"Y","N"))</f>
        <v>Y</v>
      </c>
      <c r="S47" s="74"/>
    </row>
    <row r="48" spans="1:19" x14ac:dyDescent="0.25">
      <c r="A48" s="115">
        <f ca="1">INDEX('1.MetaData'!A:A, MATCH($E48, '1.MetaData'!$B:$B, 0))</f>
        <v>38</v>
      </c>
      <c r="B48" s="76" t="s">
        <v>4974</v>
      </c>
      <c r="C48" s="75">
        <v>1</v>
      </c>
      <c r="D48" s="75" t="s">
        <v>4878</v>
      </c>
      <c r="E48" s="1" t="str">
        <f ca="1">_xlfn.XLOOKUP($B48,'3.DNAExtractions'!$F:$F,'3.DNAExtractions'!E:E,"?")</f>
        <v>OG38</v>
      </c>
      <c r="F48" s="80" t="str">
        <f t="shared" si="2"/>
        <v>OG38G_D_IL</v>
      </c>
      <c r="G48" s="39" t="str">
        <f ca="1">VLOOKUP($E48,'1.MetaData'!$B:$H,3,FALSE)</f>
        <v>Ophthalmolepis lineolata</v>
      </c>
      <c r="H48" s="58" t="str">
        <f ca="1">VLOOKUP($E48,'1.MetaData'!$B:$H,4,FALSE)</f>
        <v>Maori Wrasse</v>
      </c>
      <c r="I48" s="87">
        <f ca="1">_xlfn.XLOOKUP($B48,'3.DNAExtractions'!$F:$F,'3.DNAExtractions'!O:O,"?")</f>
        <v>155</v>
      </c>
      <c r="J48" s="75" t="s">
        <v>4883</v>
      </c>
      <c r="K48" s="77">
        <v>45218</v>
      </c>
      <c r="L48" s="75" t="s">
        <v>4900</v>
      </c>
      <c r="M48" s="75" t="s">
        <v>3135</v>
      </c>
      <c r="N48" s="75" t="s">
        <v>4975</v>
      </c>
      <c r="O48" s="2" t="str">
        <f>CONCATENATE(M48,"-",N48)</f>
        <v>C-E09</v>
      </c>
      <c r="P48" s="83">
        <v>9.9</v>
      </c>
      <c r="Q48" s="2" t="str" cm="1">
        <f t="array" ref="Q48">IF(B48="","",IF(MAX(IF(B:B=B48,C:C))=C48,"Y","N"))</f>
        <v>Y</v>
      </c>
      <c r="S48" s="74"/>
    </row>
    <row r="49" spans="1:19" x14ac:dyDescent="0.25">
      <c r="A49" s="115">
        <f ca="1">INDEX('1.MetaData'!A:A, MATCH($E49, '1.MetaData'!$B:$B, 0))</f>
        <v>39</v>
      </c>
      <c r="B49" s="76" t="s">
        <v>4976</v>
      </c>
      <c r="C49" s="75">
        <v>1</v>
      </c>
      <c r="D49" s="75" t="s">
        <v>4878</v>
      </c>
      <c r="E49" s="1" t="str">
        <f ca="1">_xlfn.XLOOKUP($B49,'3.DNAExtractions'!$F:$F,'3.DNAExtractions'!E:E,"?")</f>
        <v>OG39</v>
      </c>
      <c r="F49" s="80" t="str">
        <f t="shared" si="2"/>
        <v>OG39H_D_IL</v>
      </c>
      <c r="G49" s="39" t="str">
        <f ca="1">VLOOKUP($E49,'1.MetaData'!$B:$H,3,FALSE)</f>
        <v>Meuschenia galii</v>
      </c>
      <c r="H49" s="58" t="str">
        <f ca="1">VLOOKUP($E49,'1.MetaData'!$B:$H,4,FALSE)</f>
        <v>Bluelined Leatherjacket</v>
      </c>
      <c r="I49" s="87">
        <f ca="1">_xlfn.XLOOKUP($B49,'3.DNAExtractions'!$F:$F,'3.DNAExtractions'!O:O,"?")</f>
        <v>39.700000000000003</v>
      </c>
      <c r="J49" s="75" t="s">
        <v>4883</v>
      </c>
      <c r="K49" s="77">
        <v>45218</v>
      </c>
      <c r="L49" s="75" t="s">
        <v>4900</v>
      </c>
      <c r="M49" s="75" t="s">
        <v>3135</v>
      </c>
      <c r="N49" s="75" t="s">
        <v>4977</v>
      </c>
      <c r="O49" s="2" t="str">
        <f>CONCATENATE(M49,"-",N49)</f>
        <v>C-F09</v>
      </c>
      <c r="P49" s="83">
        <v>13.1</v>
      </c>
      <c r="Q49" s="2" t="str" cm="1">
        <f t="array" ref="Q49">IF(B49="","",IF(MAX(IF(B:B=B49,C:C))=C49,"Y","N"))</f>
        <v>Y</v>
      </c>
      <c r="S49" s="74"/>
    </row>
    <row r="50" spans="1:19" x14ac:dyDescent="0.25">
      <c r="A50" s="115">
        <f ca="1">INDEX('1.MetaData'!A:A, MATCH($E50, '1.MetaData'!$B:$B, 0))</f>
        <v>40</v>
      </c>
      <c r="B50" s="76" t="s">
        <v>4978</v>
      </c>
      <c r="C50" s="75">
        <v>1</v>
      </c>
      <c r="D50" s="75" t="s">
        <v>4878</v>
      </c>
      <c r="E50" s="1" t="str">
        <f ca="1">_xlfn.XLOOKUP($B50,'3.DNAExtractions'!$F:$F,'3.DNAExtractions'!E:E,"?")</f>
        <v>OG40</v>
      </c>
      <c r="F50" s="80" t="str">
        <f t="shared" si="2"/>
        <v>OG40H_D_IL</v>
      </c>
      <c r="G50" s="39" t="str">
        <f ca="1">VLOOKUP($E50,'1.MetaData'!$B:$H,3,FALSE)</f>
        <v>Chelmonops curiosus</v>
      </c>
      <c r="H50" s="58" t="str">
        <f ca="1">VLOOKUP($E50,'1.MetaData'!$B:$H,4,FALSE)</f>
        <v>Western Talma</v>
      </c>
      <c r="I50" s="87">
        <f ca="1">_xlfn.XLOOKUP($B50,'3.DNAExtractions'!$F:$F,'3.DNAExtractions'!O:O,"?")</f>
        <v>262</v>
      </c>
      <c r="J50" s="75" t="s">
        <v>4883</v>
      </c>
      <c r="K50" s="77">
        <v>45218</v>
      </c>
      <c r="L50" s="75" t="s">
        <v>4900</v>
      </c>
      <c r="M50" s="75" t="s">
        <v>3135</v>
      </c>
      <c r="N50" s="75" t="s">
        <v>4979</v>
      </c>
      <c r="O50" s="2" t="str">
        <f>CONCATENATE(M50,"-",N50)</f>
        <v>C-G09</v>
      </c>
      <c r="P50" s="83">
        <v>9.9</v>
      </c>
      <c r="Q50" s="2" t="str" cm="1">
        <f t="array" ref="Q50">IF(B50="","",IF(MAX(IF(B:B=B50,C:C))=C50,"Y","N"))</f>
        <v>Y</v>
      </c>
      <c r="S50" s="74"/>
    </row>
    <row r="51" spans="1:19" x14ac:dyDescent="0.25">
      <c r="A51" s="115">
        <f ca="1">INDEX('1.MetaData'!A:A, MATCH($E51, '1.MetaData'!$B:$B, 0))</f>
        <v>44</v>
      </c>
      <c r="B51" s="76" t="s">
        <v>4980</v>
      </c>
      <c r="C51" s="75">
        <v>1</v>
      </c>
      <c r="D51" s="75" t="s">
        <v>4878</v>
      </c>
      <c r="E51" s="1" t="str">
        <f ca="1">_xlfn.XLOOKUP($B51,'3.DNAExtractions'!$F:$F,'3.DNAExtractions'!E:E,"?")</f>
        <v>OG44</v>
      </c>
      <c r="F51" s="80" t="str">
        <f t="shared" si="2"/>
        <v>OG44G_D2_IL</v>
      </c>
      <c r="G51" s="39" t="str">
        <f ca="1">VLOOKUP($E51,'1.MetaData'!$B:$H,3,FALSE)</f>
        <v>Parma victoriae</v>
      </c>
      <c r="H51" s="58" t="str">
        <f ca="1">VLOOKUP($E51,'1.MetaData'!$B:$H,4,FALSE)</f>
        <v>Victoria scalyfin</v>
      </c>
      <c r="I51" s="87">
        <f ca="1">_xlfn.XLOOKUP($B51,'3.DNAExtractions'!$F:$F,'3.DNAExtractions'!O:O,"?")</f>
        <v>2.98</v>
      </c>
      <c r="J51" s="75" t="s">
        <v>4883</v>
      </c>
      <c r="K51" s="77">
        <v>45218</v>
      </c>
      <c r="L51" s="75" t="s">
        <v>4900</v>
      </c>
      <c r="M51" s="75" t="s">
        <v>3135</v>
      </c>
      <c r="N51" s="75" t="s">
        <v>4981</v>
      </c>
      <c r="O51" s="2" t="str">
        <f>CONCATENATE(M51,"-",N51)</f>
        <v>C-H09</v>
      </c>
      <c r="P51" s="83">
        <v>7.9</v>
      </c>
      <c r="Q51" s="2" t="str" cm="1">
        <f t="array" ref="Q51">IF(B51="","",IF(MAX(IF(B:B=B51,C:C))=C51,"Y","N"))</f>
        <v>Y</v>
      </c>
      <c r="S51" s="74"/>
    </row>
    <row r="52" spans="1:19" x14ac:dyDescent="0.25">
      <c r="A52" s="115">
        <f ca="1">INDEX('1.MetaData'!A:A, MATCH($E52, '1.MetaData'!$B:$B, 0))</f>
        <v>49</v>
      </c>
      <c r="B52" s="76" t="s">
        <v>4982</v>
      </c>
      <c r="C52" s="75">
        <v>1</v>
      </c>
      <c r="D52" s="75" t="s">
        <v>4878</v>
      </c>
      <c r="E52" s="1" t="str">
        <f ca="1">_xlfn.XLOOKUP($B52,'3.DNAExtractions'!$F:$F,'3.DNAExtractions'!E:E,"?")</f>
        <v>OG49</v>
      </c>
      <c r="F52" s="80" t="str">
        <f t="shared" si="2"/>
        <v>OG49G_D_IL</v>
      </c>
      <c r="G52" s="39" t="str">
        <f ca="1">VLOOKUP($E52,'1.MetaData'!$B:$H,3,FALSE)</f>
        <v>Seriola lalandi</v>
      </c>
      <c r="H52" s="58" t="str">
        <f ca="1">VLOOKUP($E52,'1.MetaData'!$B:$H,4,FALSE)</f>
        <v>Yellowtail kingfish</v>
      </c>
      <c r="I52" s="87">
        <f ca="1">_xlfn.XLOOKUP($B52,'3.DNAExtractions'!$F:$F,'3.DNAExtractions'!O:O,"?")</f>
        <v>150</v>
      </c>
      <c r="J52" s="75" t="s">
        <v>4879</v>
      </c>
      <c r="K52" s="77">
        <v>45147</v>
      </c>
      <c r="L52" s="75" t="s">
        <v>4949</v>
      </c>
      <c r="M52" s="75" t="s">
        <v>3239</v>
      </c>
      <c r="N52" s="75" t="s">
        <v>4972</v>
      </c>
      <c r="O52" s="2" t="str">
        <f>IF(M52&lt;&gt;"",_xlfn.CONCAT(M52,"-",N52),"")</f>
        <v>B-D09</v>
      </c>
      <c r="P52" s="83">
        <v>1.34</v>
      </c>
      <c r="Q52" s="2" t="str" cm="1">
        <f t="array" ref="Q52">IF(B52="","",IF(MAX(IF(B:B=B52,C:C))=C52,"Y","N"))</f>
        <v>Y</v>
      </c>
      <c r="S52" s="74"/>
    </row>
    <row r="53" spans="1:19" x14ac:dyDescent="0.25">
      <c r="A53" s="115">
        <f ca="1">INDEX('1.MetaData'!A:A, MATCH($E53, '1.MetaData'!$B:$B, 0))</f>
        <v>50</v>
      </c>
      <c r="B53" s="76" t="s">
        <v>4983</v>
      </c>
      <c r="C53" s="75">
        <v>1</v>
      </c>
      <c r="D53" s="75" t="s">
        <v>4878</v>
      </c>
      <c r="E53" s="1" t="str">
        <f ca="1">_xlfn.XLOOKUP($B53,'3.DNAExtractions'!$F:$F,'3.DNAExtractions'!E:E,"?")</f>
        <v>OG50</v>
      </c>
      <c r="F53" s="80" t="str">
        <f t="shared" si="2"/>
        <v>OG50H_D_IL</v>
      </c>
      <c r="G53" s="39" t="str">
        <f ca="1">VLOOKUP($E53,'1.MetaData'!$B:$H,3,FALSE)</f>
        <v>Seriola lalandi</v>
      </c>
      <c r="H53" s="58" t="str">
        <f ca="1">VLOOKUP($E53,'1.MetaData'!$B:$H,4,FALSE)</f>
        <v>Yellowtail kingfish</v>
      </c>
      <c r="I53" s="87">
        <f ca="1">_xlfn.XLOOKUP($B53,'3.DNAExtractions'!$F:$F,'3.DNAExtractions'!O:O,"?")</f>
        <v>120</v>
      </c>
      <c r="J53" s="75" t="s">
        <v>4879</v>
      </c>
      <c r="K53" s="77">
        <v>45147</v>
      </c>
      <c r="L53" s="75" t="s">
        <v>4949</v>
      </c>
      <c r="M53" s="75" t="s">
        <v>3239</v>
      </c>
      <c r="N53" s="75" t="s">
        <v>4975</v>
      </c>
      <c r="O53" s="2" t="str">
        <f>IF(M53&lt;&gt;"",_xlfn.CONCAT(M53,"-",N53),"")</f>
        <v>B-E09</v>
      </c>
      <c r="P53" s="83">
        <v>2</v>
      </c>
      <c r="Q53" s="2" t="str" cm="1">
        <f t="array" ref="Q53">IF(B53="","",IF(MAX(IF(B:B=B53,C:C))=C53,"Y","N"))</f>
        <v>Y</v>
      </c>
      <c r="S53" s="74"/>
    </row>
    <row r="54" spans="1:19" x14ac:dyDescent="0.25">
      <c r="A54" s="115">
        <f ca="1">INDEX('1.MetaData'!A:A, MATCH($E54, '1.MetaData'!$B:$B, 0))</f>
        <v>51</v>
      </c>
      <c r="B54" s="76" t="s">
        <v>4984</v>
      </c>
      <c r="C54" s="75">
        <v>1</v>
      </c>
      <c r="D54" s="75" t="s">
        <v>4878</v>
      </c>
      <c r="E54" s="1" t="str">
        <f ca="1">_xlfn.XLOOKUP($B54,'3.DNAExtractions'!$F:$F,'3.DNAExtractions'!E:E,"?")</f>
        <v>OG51</v>
      </c>
      <c r="F54" s="80" t="str">
        <f t="shared" si="2"/>
        <v>OG51G_D_IL</v>
      </c>
      <c r="G54" s="39" t="str">
        <f ca="1">VLOOKUP($E54,'1.MetaData'!$B:$H,3,FALSE)</f>
        <v>Ophthalmolepis lineolata</v>
      </c>
      <c r="H54" s="58" t="str">
        <f ca="1">VLOOKUP($E54,'1.MetaData'!$B:$H,4,FALSE)</f>
        <v>Maori Wrasse</v>
      </c>
      <c r="I54" s="87">
        <f ca="1">_xlfn.XLOOKUP($B54,'3.DNAExtractions'!$F:$F,'3.DNAExtractions'!O:O,"?")</f>
        <v>530</v>
      </c>
      <c r="J54" s="75" t="s">
        <v>4883</v>
      </c>
      <c r="K54" s="77">
        <v>45359</v>
      </c>
      <c r="L54" s="75" t="s">
        <v>4985</v>
      </c>
      <c r="M54" s="75" t="s">
        <v>3135</v>
      </c>
      <c r="N54" s="75" t="s">
        <v>4931</v>
      </c>
      <c r="O54" s="2" t="str">
        <f>IF(M54&lt;&gt;"",_xlfn.CONCAT(M54,"-",N54),"")</f>
        <v>C-A06</v>
      </c>
      <c r="P54" s="83">
        <v>6.85</v>
      </c>
      <c r="Q54" s="2" t="str" cm="1">
        <f t="array" ref="Q54">IF(B54="","",IF(MAX(IF(B:B=B54,C:C))=C54,"Y","N"))</f>
        <v>Y</v>
      </c>
      <c r="S54" s="74"/>
    </row>
    <row r="55" spans="1:19" x14ac:dyDescent="0.25">
      <c r="A55" s="115">
        <f ca="1">INDEX('1.MetaData'!A:A, MATCH($E55, '1.MetaData'!$B:$B, 0))</f>
        <v>52</v>
      </c>
      <c r="B55" s="76" t="s">
        <v>4986</v>
      </c>
      <c r="C55" s="75">
        <v>1</v>
      </c>
      <c r="D55" s="75" t="s">
        <v>4878</v>
      </c>
      <c r="E55" s="1" t="str">
        <f ca="1">_xlfn.XLOOKUP($B55,'3.DNAExtractions'!$F:$F,'3.DNAExtractions'!E:E,"?")</f>
        <v>OG52</v>
      </c>
      <c r="F55" s="80" t="str">
        <f t="shared" si="2"/>
        <v>OG52G_D_IL</v>
      </c>
      <c r="G55" s="39" t="str">
        <f ca="1">VLOOKUP($E55,'1.MetaData'!$B:$H,3,FALSE)</f>
        <v>Sphyraena novaehollandiae</v>
      </c>
      <c r="H55" s="58" t="str">
        <f ca="1">VLOOKUP($E55,'1.MetaData'!$B:$H,4,FALSE)</f>
        <v>Snook</v>
      </c>
      <c r="I55" s="87">
        <f ca="1">_xlfn.XLOOKUP($B55,'3.DNAExtractions'!$F:$F,'3.DNAExtractions'!O:O,"?")</f>
        <v>271.66666666666669</v>
      </c>
      <c r="J55" s="75" t="s">
        <v>4883</v>
      </c>
      <c r="K55" s="77">
        <v>45218</v>
      </c>
      <c r="L55" s="75" t="s">
        <v>4900</v>
      </c>
      <c r="M55" s="75" t="s">
        <v>3135</v>
      </c>
      <c r="N55" s="75" t="s">
        <v>4987</v>
      </c>
      <c r="O55" s="2" t="str">
        <f>CONCATENATE(M55,"-",N55)</f>
        <v>C-A10</v>
      </c>
      <c r="P55" s="83">
        <v>7.3</v>
      </c>
      <c r="Q55" s="2" t="str" cm="1">
        <f t="array" ref="Q55">IF(B55="","",IF(MAX(IF(B:B=B55,C:C))=C55,"Y","N"))</f>
        <v>Y</v>
      </c>
      <c r="S55" s="74"/>
    </row>
    <row r="56" spans="1:19" x14ac:dyDescent="0.25">
      <c r="A56" s="115">
        <f ca="1">INDEX('1.MetaData'!A:A, MATCH($E56, '1.MetaData'!$B:$B, 0))</f>
        <v>53</v>
      </c>
      <c r="B56" s="76" t="s">
        <v>4988</v>
      </c>
      <c r="C56" s="75">
        <v>1</v>
      </c>
      <c r="D56" s="75" t="s">
        <v>4878</v>
      </c>
      <c r="E56" s="1" t="str">
        <f ca="1">_xlfn.XLOOKUP($B56,'3.DNAExtractions'!$F:$F,'3.DNAExtractions'!E:E,"?")</f>
        <v>OG53</v>
      </c>
      <c r="F56" s="80" t="str">
        <f t="shared" si="2"/>
        <v>OG53G_D2_IL</v>
      </c>
      <c r="G56" s="39" t="str">
        <f ca="1">VLOOKUP($E56,'1.MetaData'!$B:$H,3,FALSE)</f>
        <v>Paraplesiops meleagris</v>
      </c>
      <c r="H56" s="58" t="str">
        <f ca="1">VLOOKUP($E56,'1.MetaData'!$B:$H,4,FALSE)</f>
        <v>Southern Blue Devil</v>
      </c>
      <c r="I56" s="87">
        <f ca="1">_xlfn.XLOOKUP($B56,'3.DNAExtractions'!$F:$F,'3.DNAExtractions'!O:O,"?")</f>
        <v>199</v>
      </c>
      <c r="J56" s="75" t="s">
        <v>4883</v>
      </c>
      <c r="K56" s="77">
        <v>45218</v>
      </c>
      <c r="L56" s="75" t="s">
        <v>4900</v>
      </c>
      <c r="M56" s="75" t="s">
        <v>3135</v>
      </c>
      <c r="N56" s="75" t="s">
        <v>4989</v>
      </c>
      <c r="O56" s="2" t="str">
        <f>CONCATENATE(M56,"-",N56)</f>
        <v>C-B10</v>
      </c>
      <c r="P56" s="83">
        <v>14.3</v>
      </c>
      <c r="Q56" s="2" t="str" cm="1">
        <f t="array" ref="Q56">IF(B56="","",IF(MAX(IF(B:B=B56,C:C))=C56,"Y","N"))</f>
        <v>Y</v>
      </c>
      <c r="S56" s="74"/>
    </row>
    <row r="57" spans="1:19" x14ac:dyDescent="0.25">
      <c r="A57" s="115">
        <f ca="1">INDEX('1.MetaData'!A:A, MATCH($E57, '1.MetaData'!$B:$B, 0))</f>
        <v>56</v>
      </c>
      <c r="B57" s="76" t="s">
        <v>4990</v>
      </c>
      <c r="C57" s="75">
        <v>1</v>
      </c>
      <c r="D57" s="75" t="s">
        <v>4878</v>
      </c>
      <c r="E57" s="1" t="str">
        <f ca="1">_xlfn.XLOOKUP($B57,'3.DNAExtractions'!$F:$F,'3.DNAExtractions'!E:E,"?")</f>
        <v>OG56</v>
      </c>
      <c r="F57" s="80" t="str">
        <f t="shared" si="2"/>
        <v>OG56G_D_IL</v>
      </c>
      <c r="G57" s="39" t="str">
        <f ca="1">VLOOKUP($E57,'1.MetaData'!$B:$H,3,FALSE)</f>
        <v>Vincentia punctata</v>
      </c>
      <c r="H57" s="58" t="str">
        <f ca="1">VLOOKUP($E57,'1.MetaData'!$B:$H,4,FALSE)</f>
        <v>Orange cardinalfish</v>
      </c>
      <c r="I57" s="87">
        <f ca="1">_xlfn.XLOOKUP($B57,'3.DNAExtractions'!$F:$F,'3.DNAExtractions'!O:O,"?")</f>
        <v>118</v>
      </c>
      <c r="J57" s="75" t="s">
        <v>4883</v>
      </c>
      <c r="K57" s="77">
        <v>45218</v>
      </c>
      <c r="L57" s="75" t="s">
        <v>4900</v>
      </c>
      <c r="M57" s="75" t="s">
        <v>3135</v>
      </c>
      <c r="N57" s="75" t="s">
        <v>4991</v>
      </c>
      <c r="O57" s="2" t="str">
        <f>CONCATENATE(M57,"-",N57)</f>
        <v>C-C10</v>
      </c>
      <c r="P57" s="83">
        <v>10.8</v>
      </c>
      <c r="Q57" s="2" t="str" cm="1">
        <f t="array" ref="Q57">IF(B57="","",IF(MAX(IF(B:B=B57,C:C))=C57,"Y","N"))</f>
        <v>Y</v>
      </c>
      <c r="S57" s="74"/>
    </row>
    <row r="58" spans="1:19" x14ac:dyDescent="0.25">
      <c r="A58" s="115">
        <f ca="1">INDEX('1.MetaData'!A:A, MATCH($E58, '1.MetaData'!$B:$B, 0))</f>
        <v>57</v>
      </c>
      <c r="B58" s="76" t="s">
        <v>4992</v>
      </c>
      <c r="C58" s="75">
        <v>1</v>
      </c>
      <c r="D58" s="75" t="s">
        <v>4878</v>
      </c>
      <c r="E58" s="1" t="str">
        <f ca="1">_xlfn.XLOOKUP($B58,'3.DNAExtractions'!$F:$F,'3.DNAExtractions'!E:E,"?")</f>
        <v>OG57</v>
      </c>
      <c r="F58" s="80" t="str">
        <f t="shared" si="2"/>
        <v>OG57G_D_IL</v>
      </c>
      <c r="G58" s="39" t="str">
        <f ca="1">VLOOKUP($E58,'1.MetaData'!$B:$H,3,FALSE)</f>
        <v>Siphonognathus radiatus</v>
      </c>
      <c r="H58" s="58" t="str">
        <f ca="1">VLOOKUP($E58,'1.MetaData'!$B:$H,4,FALSE)</f>
        <v>Long rayed weed whiting</v>
      </c>
      <c r="I58" s="87">
        <f ca="1">_xlfn.XLOOKUP($B58,'3.DNAExtractions'!$F:$F,'3.DNAExtractions'!O:O,"?")</f>
        <v>214</v>
      </c>
      <c r="J58" s="75" t="s">
        <v>4883</v>
      </c>
      <c r="K58" s="77">
        <v>45218</v>
      </c>
      <c r="L58" s="75" t="s">
        <v>4900</v>
      </c>
      <c r="M58" s="75" t="s">
        <v>3135</v>
      </c>
      <c r="N58" s="75" t="s">
        <v>4993</v>
      </c>
      <c r="O58" s="2" t="str">
        <f>CONCATENATE(M58,"-",N58)</f>
        <v>C-E11</v>
      </c>
      <c r="P58" s="83">
        <v>10.3</v>
      </c>
      <c r="Q58" s="2" t="str" cm="1">
        <f t="array" ref="Q58">IF(B58="","",IF(MAX(IF(B:B=B58,C:C))=C58,"Y","N"))</f>
        <v>Y</v>
      </c>
      <c r="S58" s="74"/>
    </row>
    <row r="59" spans="1:19" x14ac:dyDescent="0.25">
      <c r="A59" s="115">
        <f ca="1">INDEX('1.MetaData'!A:A, MATCH($E59, '1.MetaData'!$B:$B, 0))</f>
        <v>59</v>
      </c>
      <c r="B59" s="76" t="s">
        <v>4994</v>
      </c>
      <c r="C59" s="75">
        <v>1</v>
      </c>
      <c r="D59" s="75" t="s">
        <v>4878</v>
      </c>
      <c r="E59" s="1" t="str">
        <f ca="1">_xlfn.XLOOKUP($B59,'3.DNAExtractions'!$F:$F,'3.DNAExtractions'!E:E,"?")</f>
        <v>OG59</v>
      </c>
      <c r="F59" s="80" t="str">
        <f t="shared" si="2"/>
        <v>OG59W_D_IL</v>
      </c>
      <c r="G59" s="39" t="str">
        <f ca="1">VLOOKUP($E59,'1.MetaData'!$B:$H,3,FALSE)</f>
        <v>Notolabrus parilus</v>
      </c>
      <c r="H59" s="58" t="str">
        <f ca="1">VLOOKUP($E59,'1.MetaData'!$B:$H,4,FALSE)</f>
        <v>Small green wrasse - possible juvenile brownfields wrasse</v>
      </c>
      <c r="I59" s="87">
        <f ca="1">_xlfn.XLOOKUP($B59,'3.DNAExtractions'!$F:$F,'3.DNAExtractions'!O:O,"?")</f>
        <v>96.8</v>
      </c>
      <c r="J59" s="75" t="s">
        <v>4883</v>
      </c>
      <c r="K59" s="77">
        <v>45419</v>
      </c>
      <c r="L59" s="77" t="s">
        <v>4951</v>
      </c>
      <c r="M59" s="75" t="s">
        <v>3135</v>
      </c>
      <c r="N59" s="75" t="s">
        <v>4995</v>
      </c>
      <c r="O59" s="2" t="str">
        <f t="shared" ref="O59:O71" si="4">IF(M59&lt;&gt;"",_xlfn.CONCAT(M59,"-",N59),"")</f>
        <v>C-G08</v>
      </c>
      <c r="P59" s="83">
        <v>4.4000000000000004</v>
      </c>
      <c r="Q59" s="75" t="str" cm="1">
        <f t="array" ref="Q59">IF(B59="","",IF(MAX(IF(B:B=B59,C:C))=C59,"Y","N"))</f>
        <v>Y</v>
      </c>
      <c r="S59" s="74"/>
    </row>
    <row r="60" spans="1:19" x14ac:dyDescent="0.25">
      <c r="A60" s="115">
        <f ca="1">INDEX('1.MetaData'!A:A, MATCH($E60, '1.MetaData'!$B:$B, 0))</f>
        <v>63</v>
      </c>
      <c r="B60" s="76" t="s">
        <v>4996</v>
      </c>
      <c r="C60" s="75">
        <v>1</v>
      </c>
      <c r="D60" s="75" t="s">
        <v>4878</v>
      </c>
      <c r="E60" s="1" t="str">
        <f ca="1">_xlfn.XLOOKUP($B60,'3.DNAExtractions'!$F:$F,'3.DNAExtractions'!E:E,"?")</f>
        <v>OG63</v>
      </c>
      <c r="F60" s="80" t="str">
        <f t="shared" si="2"/>
        <v>OG63G_D_IL</v>
      </c>
      <c r="G60" s="39" t="str">
        <f ca="1">VLOOKUP($E60,'1.MetaData'!$B:$H,3,FALSE)</f>
        <v>Meuschenia scaber</v>
      </c>
      <c r="H60" s="58" t="str">
        <f ca="1">VLOOKUP($E60,'1.MetaData'!$B:$H,4,FALSE)</f>
        <v>Small green leatherjacket</v>
      </c>
      <c r="I60" s="87">
        <f ca="1">_xlfn.XLOOKUP($B60,'3.DNAExtractions'!$F:$F,'3.DNAExtractions'!O:O,"?")</f>
        <v>104</v>
      </c>
      <c r="J60" s="75" t="s">
        <v>4883</v>
      </c>
      <c r="K60" s="77">
        <v>45419</v>
      </c>
      <c r="L60" s="77" t="s">
        <v>4951</v>
      </c>
      <c r="M60" s="75" t="s">
        <v>3135</v>
      </c>
      <c r="N60" s="75" t="s">
        <v>4997</v>
      </c>
      <c r="O60" s="2" t="str">
        <f t="shared" si="4"/>
        <v>C-H08</v>
      </c>
      <c r="P60" s="83">
        <v>7.1</v>
      </c>
      <c r="Q60" s="75" t="str" cm="1">
        <f t="array" ref="Q60">IF(B60="","",IF(MAX(IF(B:B=B60,C:C))=C60,"Y","N"))</f>
        <v>Y</v>
      </c>
      <c r="S60" s="74"/>
    </row>
    <row r="61" spans="1:19" x14ac:dyDescent="0.25">
      <c r="A61" s="115">
        <f ca="1">INDEX('1.MetaData'!A:A, MATCH($E61, '1.MetaData'!$B:$B, 0))</f>
        <v>66</v>
      </c>
      <c r="B61" s="76" t="s">
        <v>4998</v>
      </c>
      <c r="C61" s="75">
        <v>1</v>
      </c>
      <c r="D61" s="75" t="s">
        <v>4878</v>
      </c>
      <c r="E61" s="1" t="str">
        <f ca="1">_xlfn.XLOOKUP($B61,'3.DNAExtractions'!$F:$F,'3.DNAExtractions'!E:E,"?")</f>
        <v>OG66</v>
      </c>
      <c r="F61" s="80" t="str">
        <f t="shared" si="2"/>
        <v>OG66W_D_IL</v>
      </c>
      <c r="G61" s="39" t="str">
        <f ca="1">VLOOKUP($E61,'1.MetaData'!$B:$H,3,FALSE)</f>
        <v>Posidonichthys hutchinsi</v>
      </c>
      <c r="H61" s="58">
        <f ca="1">VLOOKUP($E61,'1.MetaData'!$B:$H,4,FALSE)</f>
        <v>0</v>
      </c>
      <c r="I61" s="87">
        <f ca="1">_xlfn.XLOOKUP($B61,'3.DNAExtractions'!$F:$F,'3.DNAExtractions'!O:O,"?")</f>
        <v>95.2</v>
      </c>
      <c r="J61" s="75" t="s">
        <v>4883</v>
      </c>
      <c r="K61" s="77">
        <v>45419</v>
      </c>
      <c r="L61" s="77" t="s">
        <v>4951</v>
      </c>
      <c r="M61" s="75" t="s">
        <v>3135</v>
      </c>
      <c r="N61" s="75" t="s">
        <v>4901</v>
      </c>
      <c r="O61" s="2" t="str">
        <f t="shared" si="4"/>
        <v>C-A09</v>
      </c>
      <c r="P61" s="83">
        <v>8.1999999999999993</v>
      </c>
      <c r="Q61" s="75" t="str" cm="1">
        <f t="array" ref="Q61">IF(B61="","",IF(MAX(IF(B:B=B61,C:C))=C61,"Y","N"))</f>
        <v>Y</v>
      </c>
      <c r="S61" s="74" t="s">
        <v>4999</v>
      </c>
    </row>
    <row r="62" spans="1:19" x14ac:dyDescent="0.25">
      <c r="A62" s="115">
        <f ca="1">INDEX('1.MetaData'!A:A, MATCH($E62, '1.MetaData'!$B:$B, 0))</f>
        <v>68</v>
      </c>
      <c r="B62" s="76" t="s">
        <v>5000</v>
      </c>
      <c r="C62" s="75">
        <v>1</v>
      </c>
      <c r="D62" s="75" t="s">
        <v>4878</v>
      </c>
      <c r="E62" s="1" t="str">
        <f ca="1">_xlfn.XLOOKUP($B62,'3.DNAExtractions'!$F:$F,'3.DNAExtractions'!E:E,"?")</f>
        <v>OG68</v>
      </c>
      <c r="F62" s="80" t="str">
        <f t="shared" si="2"/>
        <v>OG68W_D_IL</v>
      </c>
      <c r="G62" s="39" t="str">
        <f ca="1">VLOOKUP($E62,'1.MetaData'!$B:$H,3,FALSE)</f>
        <v>Genus C Species 2 undescribed sp.</v>
      </c>
      <c r="H62" s="58">
        <f ca="1">VLOOKUP($E62,'1.MetaData'!$B:$H,4,FALSE)</f>
        <v>0</v>
      </c>
      <c r="I62" s="87">
        <f ca="1">_xlfn.XLOOKUP($B62,'3.DNAExtractions'!$F:$F,'3.DNAExtractions'!O:O,"?")</f>
        <v>116</v>
      </c>
      <c r="J62" s="75" t="s">
        <v>4879</v>
      </c>
      <c r="K62" s="77">
        <v>45147</v>
      </c>
      <c r="L62" s="75" t="s">
        <v>4949</v>
      </c>
      <c r="M62" s="75" t="s">
        <v>3239</v>
      </c>
      <c r="N62" s="75" t="s">
        <v>4977</v>
      </c>
      <c r="O62" s="2" t="str">
        <f t="shared" si="4"/>
        <v>B-F09</v>
      </c>
      <c r="P62" s="83">
        <v>1.45</v>
      </c>
      <c r="Q62" s="2" t="str" cm="1">
        <f t="array" ref="Q62">IF(B62="","",IF(MAX(IF(B:B=B62,C:C))=C62,"Y","N"))</f>
        <v>Y</v>
      </c>
      <c r="S62" s="74"/>
    </row>
    <row r="63" spans="1:19" x14ac:dyDescent="0.25">
      <c r="A63" s="115">
        <f ca="1">INDEX('1.MetaData'!A:A, MATCH($E63, '1.MetaData'!$B:$B, 0))</f>
        <v>71</v>
      </c>
      <c r="B63" s="76" t="s">
        <v>5001</v>
      </c>
      <c r="C63" s="75">
        <v>1</v>
      </c>
      <c r="D63" s="75" t="s">
        <v>4878</v>
      </c>
      <c r="E63" s="1" t="str">
        <f ca="1">_xlfn.XLOOKUP($B63,'3.DNAExtractions'!$F:$F,'3.DNAExtractions'!E:E,"?")</f>
        <v>OG71</v>
      </c>
      <c r="F63" s="80" t="str">
        <f t="shared" si="2"/>
        <v>OG71G_D_IL</v>
      </c>
      <c r="G63" s="39" t="str">
        <f ca="1">VLOOKUP($E63,'1.MetaData'!$B:$H,3,FALSE)</f>
        <v>Heteroclinus sp. 2</v>
      </c>
      <c r="H63" s="58" t="str">
        <f ca="1">VLOOKUP($E63,'1.MetaData'!$B:$H,4,FALSE)</f>
        <v>Rosy Weedfish</v>
      </c>
      <c r="I63" s="87">
        <f ca="1">_xlfn.XLOOKUP($B63,'3.DNAExtractions'!$F:$F,'3.DNAExtractions'!O:O,"?")</f>
        <v>247</v>
      </c>
      <c r="J63" s="75" t="s">
        <v>4883</v>
      </c>
      <c r="K63" s="77">
        <v>45496</v>
      </c>
      <c r="L63" s="77" t="s">
        <v>5002</v>
      </c>
      <c r="M63" s="75" t="s">
        <v>3239</v>
      </c>
      <c r="N63" s="75" t="s">
        <v>4893</v>
      </c>
      <c r="O63" s="2" t="str">
        <f t="shared" si="4"/>
        <v>B-B04</v>
      </c>
      <c r="P63" s="278">
        <v>11.1</v>
      </c>
      <c r="Q63" s="75" t="str" cm="1">
        <f t="array" ref="Q63">IF(B63="","",IF(MAX(IF(B:B=B63,C:C))=C63,"Y","N"))</f>
        <v>Y</v>
      </c>
      <c r="S63" s="74"/>
    </row>
    <row r="64" spans="1:19" x14ac:dyDescent="0.25">
      <c r="A64" s="115">
        <f ca="1">INDEX('1.MetaData'!A:A, MATCH($E64, '1.MetaData'!$B:$B, 0))</f>
        <v>74</v>
      </c>
      <c r="B64" s="76" t="s">
        <v>5003</v>
      </c>
      <c r="C64" s="75">
        <v>1</v>
      </c>
      <c r="D64" s="75" t="s">
        <v>4878</v>
      </c>
      <c r="E64" s="1" t="str">
        <f ca="1">_xlfn.XLOOKUP($B64,'3.DNAExtractions'!$F:$F,'3.DNAExtractions'!E:E,"?")</f>
        <v>OG74</v>
      </c>
      <c r="F64" s="80" t="str">
        <f t="shared" si="2"/>
        <v>OG74G_D_IL</v>
      </c>
      <c r="G64" s="39" t="str">
        <f ca="1">VLOOKUP($E64,'1.MetaData'!$B:$H,3,FALSE)</f>
        <v>Genus C Species 2 undescribed sp.</v>
      </c>
      <c r="H64" s="58" t="str">
        <f ca="1">VLOOKUP($E64,'1.MetaData'!$B:$H,4,FALSE)</f>
        <v>Genus C Spec</v>
      </c>
      <c r="I64" s="87">
        <f ca="1">_xlfn.XLOOKUP($B64,'3.DNAExtractions'!$F:$F,'3.DNAExtractions'!O:O,"?")</f>
        <v>36.4</v>
      </c>
      <c r="J64" s="75" t="s">
        <v>4883</v>
      </c>
      <c r="K64" s="77">
        <v>45496</v>
      </c>
      <c r="L64" s="77" t="s">
        <v>5002</v>
      </c>
      <c r="M64" s="75" t="s">
        <v>3239</v>
      </c>
      <c r="N64" s="75" t="s">
        <v>4912</v>
      </c>
      <c r="O64" s="2" t="str">
        <f t="shared" si="4"/>
        <v>B-C04</v>
      </c>
      <c r="P64" s="222">
        <v>12.4</v>
      </c>
      <c r="Q64" s="75" t="str" cm="1">
        <f t="array" ref="Q64">IF(B64="","",IF(MAX(IF(B:B=B64,C:C))=C64,"Y","N"))</f>
        <v>Y</v>
      </c>
      <c r="S64" s="74"/>
    </row>
    <row r="65" spans="1:19" x14ac:dyDescent="0.25">
      <c r="A65" s="115">
        <f ca="1">INDEX('1.MetaData'!A:A, MATCH($E65, '1.MetaData'!$B:$B, 0))</f>
        <v>76</v>
      </c>
      <c r="B65" s="76" t="s">
        <v>5004</v>
      </c>
      <c r="C65" s="75">
        <v>1</v>
      </c>
      <c r="D65" s="75" t="s">
        <v>4878</v>
      </c>
      <c r="E65" s="1" t="str">
        <f ca="1">_xlfn.XLOOKUP($B65,'3.DNAExtractions'!$F:$F,'3.DNAExtractions'!E:E,"?")</f>
        <v>OG76</v>
      </c>
      <c r="F65" s="80" t="str">
        <f t="shared" si="2"/>
        <v>OG76G_D_IL</v>
      </c>
      <c r="G65" s="39" t="str">
        <f ca="1">VLOOKUP($E65,'1.MetaData'!$B:$H,3,FALSE)</f>
        <v>Cristiceps australis</v>
      </c>
      <c r="H65" s="58" t="str">
        <f ca="1">VLOOKUP($E65,'1.MetaData'!$B:$H,4,FALSE)</f>
        <v>Southern Crested Weedfish</v>
      </c>
      <c r="I65" s="87">
        <f ca="1">_xlfn.XLOOKUP($B65,'3.DNAExtractions'!$F:$F,'3.DNAExtractions'!O:O,"?")</f>
        <v>572</v>
      </c>
      <c r="J65" s="75" t="s">
        <v>4879</v>
      </c>
      <c r="K65" s="77">
        <v>45147</v>
      </c>
      <c r="L65" s="75" t="s">
        <v>4949</v>
      </c>
      <c r="M65" s="75" t="s">
        <v>3239</v>
      </c>
      <c r="N65" s="75" t="s">
        <v>4979</v>
      </c>
      <c r="O65" s="2" t="str">
        <f t="shared" si="4"/>
        <v>B-G09</v>
      </c>
      <c r="P65" s="83">
        <v>1.85</v>
      </c>
      <c r="Q65" s="2" t="str" cm="1">
        <f t="array" ref="Q65">IF(B65="","",IF(MAX(IF(B:B=B65,C:C))=C65,"Y","N"))</f>
        <v>Y</v>
      </c>
      <c r="S65" s="74"/>
    </row>
    <row r="66" spans="1:19" x14ac:dyDescent="0.25">
      <c r="A66" s="115">
        <f ca="1">INDEX('1.MetaData'!A:A, MATCH($E66, '1.MetaData'!$B:$B, 0))</f>
        <v>80</v>
      </c>
      <c r="B66" s="76" t="s">
        <v>5005</v>
      </c>
      <c r="C66" s="75">
        <v>1</v>
      </c>
      <c r="D66" s="75" t="s">
        <v>4878</v>
      </c>
      <c r="E66" s="1" t="str">
        <f ca="1">_xlfn.XLOOKUP($B66,'3.DNAExtractions'!$F:$F,'3.DNAExtractions'!E:E,"?")</f>
        <v>OG80</v>
      </c>
      <c r="F66" s="80" t="str">
        <f t="shared" si="2"/>
        <v>OG80M_D_IL</v>
      </c>
      <c r="G66" s="39" t="str">
        <f ca="1">VLOOKUP($E66,'1.MetaData'!$B:$H,3,FALSE)</f>
        <v>Pseudophycis breviuscula</v>
      </c>
      <c r="H66" s="58">
        <f ca="1">VLOOKUP($E66,'1.MetaData'!$B:$H,4,FALSE)</f>
        <v>0</v>
      </c>
      <c r="I66" s="87">
        <f ca="1">_xlfn.XLOOKUP($B66,'3.DNAExtractions'!$F:$F,'3.DNAExtractions'!O:O,"?")</f>
        <v>46.8</v>
      </c>
      <c r="J66" s="75" t="s">
        <v>4883</v>
      </c>
      <c r="K66" s="77">
        <v>45419</v>
      </c>
      <c r="L66" s="77" t="s">
        <v>4951</v>
      </c>
      <c r="M66" s="75" t="s">
        <v>3135</v>
      </c>
      <c r="N66" s="75" t="s">
        <v>4929</v>
      </c>
      <c r="O66" s="2" t="str">
        <f t="shared" si="4"/>
        <v>C-B09</v>
      </c>
      <c r="P66" s="83">
        <v>9</v>
      </c>
      <c r="Q66" s="75" t="str" cm="1">
        <f t="array" ref="Q66">IF(B66="","",IF(MAX(IF(B:B=B66,C:C))=C66,"Y","N"))</f>
        <v>N</v>
      </c>
      <c r="S66" s="74"/>
    </row>
    <row r="67" spans="1:19" x14ac:dyDescent="0.25">
      <c r="A67" s="115">
        <f ca="1">INDEX('1.MetaData'!A:A, MATCH($E67, '1.MetaData'!$B:$B, 0))</f>
        <v>82</v>
      </c>
      <c r="B67" s="76" t="s">
        <v>5006</v>
      </c>
      <c r="C67" s="75">
        <v>1</v>
      </c>
      <c r="D67" s="75" t="s">
        <v>4878</v>
      </c>
      <c r="E67" s="1" t="str">
        <f ca="1">_xlfn.XLOOKUP($B67,'3.DNAExtractions'!$F:$F,'3.DNAExtractions'!E:E,"?")</f>
        <v>OG82</v>
      </c>
      <c r="F67" s="80" t="str">
        <f t="shared" si="2"/>
        <v>OG82G_D_IL</v>
      </c>
      <c r="G67" s="39" t="str">
        <f ca="1">VLOOKUP($E67,'1.MetaData'!$B:$H,3,FALSE)</f>
        <v>Pempheris ornata</v>
      </c>
      <c r="H67" s="58">
        <f ca="1">VLOOKUP($E67,'1.MetaData'!$B:$H,4,FALSE)</f>
        <v>0</v>
      </c>
      <c r="I67" s="87">
        <f ca="1">_xlfn.XLOOKUP($B67,'3.DNAExtractions'!$F:$F,'3.DNAExtractions'!O:O,"?")</f>
        <v>122</v>
      </c>
      <c r="J67" s="75" t="s">
        <v>4883</v>
      </c>
      <c r="K67" s="77">
        <v>45357</v>
      </c>
      <c r="L67" s="75" t="s">
        <v>5007</v>
      </c>
      <c r="M67" s="75" t="s">
        <v>3135</v>
      </c>
      <c r="N67" s="225" t="s">
        <v>5008</v>
      </c>
      <c r="O67" s="2" t="str">
        <f t="shared" si="4"/>
        <v>C-B03</v>
      </c>
      <c r="P67" s="83">
        <v>3.29</v>
      </c>
      <c r="Q67" s="75" t="str" cm="1">
        <f t="array" ref="Q67">IF(B67="","",IF(MAX(IF(B:B=B67,C:C))=C67,"Y","N"))</f>
        <v>Y</v>
      </c>
      <c r="S67" s="74"/>
    </row>
    <row r="68" spans="1:19" x14ac:dyDescent="0.25">
      <c r="A68" s="115">
        <f ca="1">INDEX('1.MetaData'!A:A, MATCH($E68, '1.MetaData'!$B:$B, 0))</f>
        <v>83</v>
      </c>
      <c r="B68" s="76" t="s">
        <v>5009</v>
      </c>
      <c r="C68" s="75">
        <v>1</v>
      </c>
      <c r="D68" s="75" t="s">
        <v>4878</v>
      </c>
      <c r="E68" s="1" t="str">
        <f ca="1">_xlfn.XLOOKUP($B68,'3.DNAExtractions'!$F:$F,'3.DNAExtractions'!E:E,"?")</f>
        <v>OG83</v>
      </c>
      <c r="F68" s="80" t="str">
        <f t="shared" si="2"/>
        <v>OG83H_D_IL</v>
      </c>
      <c r="G68" s="39" t="str">
        <f ca="1">VLOOKUP($E68,'1.MetaData'!$B:$H,3,FALSE)</f>
        <v xml:space="preserve">Pempheris klunzingeri </v>
      </c>
      <c r="H68" s="58">
        <f ca="1">VLOOKUP($E68,'1.MetaData'!$B:$H,4,FALSE)</f>
        <v>0</v>
      </c>
      <c r="I68" s="87">
        <f ca="1">_xlfn.XLOOKUP($B68,'3.DNAExtractions'!$F:$F,'3.DNAExtractions'!O:O,"?")</f>
        <v>81</v>
      </c>
      <c r="J68" s="75" t="s">
        <v>4883</v>
      </c>
      <c r="K68" s="77">
        <v>45419</v>
      </c>
      <c r="L68" s="77" t="s">
        <v>4951</v>
      </c>
      <c r="M68" s="75" t="s">
        <v>3135</v>
      </c>
      <c r="N68" s="75" t="s">
        <v>4955</v>
      </c>
      <c r="O68" s="2" t="str">
        <f t="shared" si="4"/>
        <v>C-C09</v>
      </c>
      <c r="P68" s="83">
        <v>5.0999999999999996</v>
      </c>
      <c r="Q68" s="75" t="str" cm="1">
        <f t="array" ref="Q68">IF(B68="","",IF(MAX(IF(B:B=B68,C:C))=C68,"Y","N"))</f>
        <v>Y</v>
      </c>
      <c r="S68" s="74"/>
    </row>
    <row r="69" spans="1:19" x14ac:dyDescent="0.25">
      <c r="A69" s="115">
        <f ca="1">INDEX('1.MetaData'!A:A, MATCH($E69, '1.MetaData'!$B:$B, 0))</f>
        <v>85</v>
      </c>
      <c r="B69" s="76" t="s">
        <v>5010</v>
      </c>
      <c r="C69" s="75">
        <v>1</v>
      </c>
      <c r="D69" s="75" t="s">
        <v>4878</v>
      </c>
      <c r="E69" s="1" t="str">
        <f ca="1">_xlfn.XLOOKUP($B69,'3.DNAExtractions'!$F:$F,'3.DNAExtractions'!E:E,"?")</f>
        <v>OG85</v>
      </c>
      <c r="F69" s="80" t="str">
        <f t="shared" si="2"/>
        <v>OG85G_D2_IL</v>
      </c>
      <c r="G69" s="39" t="str">
        <f ca="1">VLOOKUP($E69,'1.MetaData'!$B:$H,3,FALSE)</f>
        <v>Epinephelides armatus</v>
      </c>
      <c r="H69" s="58" t="str">
        <f ca="1">VLOOKUP($E69,'1.MetaData'!$B:$H,4,FALSE)</f>
        <v>Breaksea cod</v>
      </c>
      <c r="I69" s="87">
        <f ca="1">_xlfn.XLOOKUP($B69,'3.DNAExtractions'!$F:$F,'3.DNAExtractions'!O:O,"?")</f>
        <v>376</v>
      </c>
      <c r="J69" s="203" t="s">
        <v>4883</v>
      </c>
      <c r="K69" s="77">
        <v>45359</v>
      </c>
      <c r="L69" s="77" t="s">
        <v>4985</v>
      </c>
      <c r="M69" s="75" t="s">
        <v>3135</v>
      </c>
      <c r="N69" s="75" t="s">
        <v>4933</v>
      </c>
      <c r="O69" s="2" t="str">
        <f t="shared" si="4"/>
        <v>C-B06</v>
      </c>
      <c r="P69" s="279">
        <v>6.97</v>
      </c>
      <c r="Q69" s="75" t="str" cm="1">
        <f t="array" ref="Q69">IF(B69="","",IF(MAX(IF(B:B=B69,C:C))=C69,"Y","N"))</f>
        <v>Y</v>
      </c>
      <c r="S69" s="74"/>
    </row>
    <row r="70" spans="1:19" x14ac:dyDescent="0.25">
      <c r="A70" s="115">
        <f ca="1">INDEX('1.MetaData'!A:A, MATCH($E70, '1.MetaData'!$B:$B, 0))</f>
        <v>86</v>
      </c>
      <c r="B70" s="76" t="s">
        <v>5011</v>
      </c>
      <c r="C70" s="75">
        <v>2</v>
      </c>
      <c r="D70" s="75" t="s">
        <v>4878</v>
      </c>
      <c r="E70" s="1" t="str">
        <f ca="1">_xlfn.XLOOKUP($B70,'3.DNAExtractions'!$F:$F,'3.DNAExtractions'!E:E,"?")</f>
        <v>OG86</v>
      </c>
      <c r="F70" s="80" t="str">
        <f t="shared" si="2"/>
        <v>OG86G_D_IL2</v>
      </c>
      <c r="G70" s="39" t="str">
        <f ca="1">VLOOKUP($E70,'1.MetaData'!$B:$H,3,FALSE)</f>
        <v>Centroberyx lineatus</v>
      </c>
      <c r="H70" s="58" t="str">
        <f ca="1">VLOOKUP($E70,'1.MetaData'!$B:$H,4,FALSE)</f>
        <v>Swallowtail</v>
      </c>
      <c r="I70" s="87">
        <f ca="1">_xlfn.XLOOKUP($B70,'3.DNAExtractions'!$F:$F,'3.DNAExtractions'!O:O,"?")</f>
        <v>2.64</v>
      </c>
      <c r="J70" s="203" t="s">
        <v>4883</v>
      </c>
      <c r="K70" s="77">
        <v>45482</v>
      </c>
      <c r="L70" s="75" t="s">
        <v>5012</v>
      </c>
      <c r="M70" s="75" t="s">
        <v>3239</v>
      </c>
      <c r="N70" s="75" t="s">
        <v>5013</v>
      </c>
      <c r="O70" s="2" t="str">
        <f t="shared" si="4"/>
        <v>B-A03</v>
      </c>
      <c r="P70" s="83">
        <v>3.6</v>
      </c>
      <c r="Q70" s="2" t="str" cm="1">
        <f t="array" ref="Q70">IF(B70="","",IF(MAX(IF(B:B=B70,C:C))=C70,"Y","N"))</f>
        <v>Y</v>
      </c>
      <c r="R70" s="2" t="s">
        <v>92</v>
      </c>
      <c r="S70" s="74"/>
    </row>
    <row r="71" spans="1:19" x14ac:dyDescent="0.25">
      <c r="A71" s="115">
        <f ca="1">INDEX('1.MetaData'!A:A, MATCH($E71, '1.MetaData'!$B:$B, 0))</f>
        <v>86</v>
      </c>
      <c r="B71" s="76" t="s">
        <v>5014</v>
      </c>
      <c r="C71" s="75">
        <v>1</v>
      </c>
      <c r="D71" s="75" t="s">
        <v>3384</v>
      </c>
      <c r="E71" s="1" t="str">
        <f ca="1">_xlfn.XLOOKUP($B71,'3.DNAExtractions'!$F:$F,'3.DNAExtractions'!E:E,"?")</f>
        <v>OG86</v>
      </c>
      <c r="F71" s="80" t="str">
        <f t="shared" si="2"/>
        <v>OG86G_D2_IL</v>
      </c>
      <c r="G71" s="39" t="str">
        <f ca="1">VLOOKUP($E71,'1.MetaData'!$B:$H,3,FALSE)</f>
        <v>Centroberyx lineatus</v>
      </c>
      <c r="H71" s="58" t="str">
        <f ca="1">VLOOKUP($E71,'1.MetaData'!$B:$H,4,FALSE)</f>
        <v>Swallowtail</v>
      </c>
      <c r="I71" s="87">
        <f ca="1">_xlfn.XLOOKUP($B71,'3.DNAExtractions'!$F:$F,'3.DNAExtractions'!O:O,"?")</f>
        <v>0.94799999999999995</v>
      </c>
      <c r="J71" s="203" t="s">
        <v>4883</v>
      </c>
      <c r="K71" s="77">
        <v>45359</v>
      </c>
      <c r="L71" s="75" t="s">
        <v>4985</v>
      </c>
      <c r="M71" s="75" t="s">
        <v>3135</v>
      </c>
      <c r="N71" s="75" t="s">
        <v>4935</v>
      </c>
      <c r="O71" s="2" t="str">
        <f t="shared" si="4"/>
        <v>C-C06</v>
      </c>
      <c r="P71" s="83" t="s">
        <v>3382</v>
      </c>
      <c r="Q71" s="2" t="str" cm="1">
        <f t="array" ref="Q71">IF(B71="","",IF(MAX(IF(B:B=B71,C:C))=C71,"Y","N"))</f>
        <v>Y</v>
      </c>
      <c r="S71" s="74"/>
    </row>
    <row r="72" spans="1:19" x14ac:dyDescent="0.25">
      <c r="A72" s="115">
        <f ca="1">INDEX('1.MetaData'!A:A, MATCH($E72, '1.MetaData'!$B:$B, 0))</f>
        <v>87</v>
      </c>
      <c r="B72" s="76" t="s">
        <v>5015</v>
      </c>
      <c r="C72" s="75">
        <v>1</v>
      </c>
      <c r="D72" s="75" t="s">
        <v>4878</v>
      </c>
      <c r="E72" s="1" t="str">
        <f ca="1">_xlfn.XLOOKUP($B72,'3.DNAExtractions'!$F:$F,'3.DNAExtractions'!E:E,"?")</f>
        <v>OG87</v>
      </c>
      <c r="F72" s="80" t="str">
        <f t="shared" si="2"/>
        <v>OG87G_D_IL</v>
      </c>
      <c r="G72" s="39" t="str">
        <f ca="1">VLOOKUP($E72,'1.MetaData'!$B:$H,3,FALSE)</f>
        <v>Bodianus frenchii</v>
      </c>
      <c r="H72" s="58" t="str">
        <f ca="1">VLOOKUP($E72,'1.MetaData'!$B:$H,4,FALSE)</f>
        <v>Western Fox Fish</v>
      </c>
      <c r="I72" s="87">
        <f ca="1">_xlfn.XLOOKUP($B72,'3.DNAExtractions'!$F:$F,'3.DNAExtractions'!O:O,"?")</f>
        <v>4.78</v>
      </c>
      <c r="J72" s="75" t="s">
        <v>4883</v>
      </c>
      <c r="K72" s="77">
        <v>45218</v>
      </c>
      <c r="L72" s="75" t="s">
        <v>4900</v>
      </c>
      <c r="M72" s="75" t="s">
        <v>3135</v>
      </c>
      <c r="N72" s="75" t="s">
        <v>2581</v>
      </c>
      <c r="O72" s="2" t="str">
        <f>CONCATENATE(M72,"-",N72)</f>
        <v>C-F11</v>
      </c>
      <c r="P72" s="83">
        <v>0.9</v>
      </c>
      <c r="Q72" s="2" t="str" cm="1">
        <f t="array" ref="Q72">IF(B72="","",IF(MAX(IF(B:B=B72,C:C))=C72,"Y","N"))</f>
        <v>Y</v>
      </c>
      <c r="S72" s="74"/>
    </row>
    <row r="73" spans="1:19" x14ac:dyDescent="0.25">
      <c r="A73" s="115">
        <f ca="1">INDEX('1.MetaData'!A:A, MATCH($E73, '1.MetaData'!$B:$B, 0))</f>
        <v>88</v>
      </c>
      <c r="B73" s="76" t="s">
        <v>5016</v>
      </c>
      <c r="C73" s="75">
        <v>1</v>
      </c>
      <c r="D73" s="75" t="s">
        <v>4878</v>
      </c>
      <c r="E73" s="1" t="str">
        <f ca="1">_xlfn.XLOOKUP($B73,'3.DNAExtractions'!$F:$F,'3.DNAExtractions'!E:E,"?")</f>
        <v>OG88</v>
      </c>
      <c r="F73" s="80" t="str">
        <f t="shared" si="2"/>
        <v>OG88G_D_IL</v>
      </c>
      <c r="G73" s="39" t="str">
        <f ca="1">VLOOKUP($E73,'1.MetaData'!$B:$H,3,FALSE)</f>
        <v>Enoplosus armatus</v>
      </c>
      <c r="H73" s="58" t="str">
        <f ca="1">VLOOKUP($E73,'1.MetaData'!$B:$H,4,FALSE)</f>
        <v>Old wife</v>
      </c>
      <c r="I73" s="87">
        <f ca="1">_xlfn.XLOOKUP($B73,'3.DNAExtractions'!$F:$F,'3.DNAExtractions'!O:O,"?")</f>
        <v>260</v>
      </c>
      <c r="J73" s="75" t="s">
        <v>4883</v>
      </c>
      <c r="K73" s="77">
        <v>45496</v>
      </c>
      <c r="L73" s="77" t="s">
        <v>5002</v>
      </c>
      <c r="M73" s="75" t="s">
        <v>3239</v>
      </c>
      <c r="N73" s="75" t="s">
        <v>4981</v>
      </c>
      <c r="O73" s="2" t="str">
        <f>IF(M73&lt;&gt;"",_xlfn.CONCAT(M73,"-",N73),"")</f>
        <v>B-H09</v>
      </c>
      <c r="P73" s="83">
        <v>1.96</v>
      </c>
      <c r="Q73" s="2" t="str" cm="1">
        <f t="array" ref="Q73">IF(B73="","",IF(MAX(IF(B:B=B73,C:C))=C73,"Y","N"))</f>
        <v>Y</v>
      </c>
      <c r="S73" s="74"/>
    </row>
    <row r="74" spans="1:19" x14ac:dyDescent="0.25">
      <c r="A74" s="115">
        <f ca="1">INDEX('1.MetaData'!A:A, MATCH($E74, '1.MetaData'!$B:$B, 0))</f>
        <v>89</v>
      </c>
      <c r="B74" s="76" t="s">
        <v>5017</v>
      </c>
      <c r="C74" s="75">
        <v>1</v>
      </c>
      <c r="D74" s="75" t="s">
        <v>4878</v>
      </c>
      <c r="E74" s="1" t="str">
        <f ca="1">_xlfn.XLOOKUP($B74,'3.DNAExtractions'!$F:$F,'3.DNAExtractions'!E:E,"?")</f>
        <v>OG89</v>
      </c>
      <c r="F74" s="80" t="str">
        <f t="shared" si="2"/>
        <v>OG89G_D3_IL</v>
      </c>
      <c r="G74" s="39" t="str">
        <f ca="1">VLOOKUP($E74,'1.MetaData'!$B:$H,3,FALSE)</f>
        <v>Trachichthys australis</v>
      </c>
      <c r="H74" s="58" t="str">
        <f ca="1">VLOOKUP($E74,'1.MetaData'!$B:$H,4,FALSE)</f>
        <v>Roughy</v>
      </c>
      <c r="I74" s="87">
        <f ca="1">_xlfn.XLOOKUP($B74,'3.DNAExtractions'!$F:$F,'3.DNAExtractions'!O:O,"?")</f>
        <v>110</v>
      </c>
      <c r="J74" s="75" t="s">
        <v>4883</v>
      </c>
      <c r="K74" s="77">
        <v>45419</v>
      </c>
      <c r="L74" s="77" t="s">
        <v>4951</v>
      </c>
      <c r="M74" s="75" t="s">
        <v>3135</v>
      </c>
      <c r="N74" s="75" t="s">
        <v>4972</v>
      </c>
      <c r="O74" s="2" t="str">
        <f>IF(M74&lt;&gt;"",_xlfn.CONCAT(M74,"-",N74),"")</f>
        <v>C-D09</v>
      </c>
      <c r="P74" s="83">
        <v>1.6</v>
      </c>
      <c r="Q74" s="75" t="str" cm="1">
        <f t="array" ref="Q74">IF(B74="","",IF(MAX(IF(B:B=B74,C:C))=C74,"Y","N"))</f>
        <v>Y</v>
      </c>
      <c r="S74" s="74"/>
    </row>
    <row r="75" spans="1:19" x14ac:dyDescent="0.25">
      <c r="A75" s="115">
        <f ca="1">INDEX('1.MetaData'!A:A, MATCH($E75, '1.MetaData'!$B:$B, 0))</f>
        <v>91</v>
      </c>
      <c r="B75" s="76" t="s">
        <v>5018</v>
      </c>
      <c r="C75" s="75">
        <v>1</v>
      </c>
      <c r="D75" s="75" t="s">
        <v>4878</v>
      </c>
      <c r="E75" s="1" t="str">
        <f ca="1">_xlfn.XLOOKUP($B75,'3.DNAExtractions'!$F:$F,'3.DNAExtractions'!E:E,"?")</f>
        <v>OG91</v>
      </c>
      <c r="F75" s="80" t="str">
        <f t="shared" si="2"/>
        <v>OG91G_D_IL</v>
      </c>
      <c r="G75" s="39" t="str">
        <f ca="1">VLOOKUP($E75,'1.MetaData'!$B:$H,3,FALSE)</f>
        <v>Meuschenia flavolineata</v>
      </c>
      <c r="H75" s="58" t="str">
        <f ca="1">VLOOKUP($E75,'1.MetaData'!$B:$H,4,FALSE)</f>
        <v>Yellow Striped Leatherjacket</v>
      </c>
      <c r="I75" s="87">
        <f ca="1">_xlfn.XLOOKUP($B75,'3.DNAExtractions'!$F:$F,'3.DNAExtractions'!O:O,"?")</f>
        <v>252</v>
      </c>
      <c r="J75" s="75" t="s">
        <v>4883</v>
      </c>
      <c r="K75" s="77">
        <v>45359</v>
      </c>
      <c r="L75" s="75" t="s">
        <v>4985</v>
      </c>
      <c r="M75" s="75" t="s">
        <v>3135</v>
      </c>
      <c r="N75" s="75" t="s">
        <v>4937</v>
      </c>
      <c r="O75" s="2" t="str">
        <f>IF(M75&lt;&gt;"",_xlfn.CONCAT(M75,"-",N75),"")</f>
        <v>C-D06</v>
      </c>
      <c r="P75" s="83">
        <v>3.81</v>
      </c>
      <c r="Q75" s="2" t="str" cm="1">
        <f t="array" ref="Q75">IF(B75="","",IF(MAX(IF(B:B=B75,C:C))=C75,"Y","N"))</f>
        <v>Y</v>
      </c>
      <c r="S75" s="74"/>
    </row>
    <row r="76" spans="1:19" x14ac:dyDescent="0.25">
      <c r="A76" s="115">
        <f ca="1">INDEX('1.MetaData'!A:A, MATCH($E76, '1.MetaData'!$B:$B, 0))</f>
        <v>95</v>
      </c>
      <c r="B76" s="76" t="s">
        <v>5019</v>
      </c>
      <c r="C76" s="75">
        <v>1</v>
      </c>
      <c r="D76" s="75" t="s">
        <v>4878</v>
      </c>
      <c r="E76" s="1" t="str">
        <f ca="1">_xlfn.XLOOKUP($B76,'3.DNAExtractions'!$F:$F,'3.DNAExtractions'!E:E,"?")</f>
        <v>OG95</v>
      </c>
      <c r="F76" s="80" t="str">
        <f t="shared" si="2"/>
        <v>OG95H_D_IL</v>
      </c>
      <c r="G76" s="39" t="str">
        <f ca="1">VLOOKUP($E76,'1.MetaData'!$B:$H,3,FALSE)</f>
        <v>Arripis georgiana</v>
      </c>
      <c r="H76" s="58" t="str">
        <f ca="1">VLOOKUP($E76,'1.MetaData'!$B:$H,4,FALSE)</f>
        <v>Australian Herring</v>
      </c>
      <c r="I76" s="87">
        <f ca="1">_xlfn.XLOOKUP($B76,'3.DNAExtractions'!$F:$F,'3.DNAExtractions'!O:O,"?")</f>
        <v>137.66666666666666</v>
      </c>
      <c r="J76" s="75" t="s">
        <v>4879</v>
      </c>
      <c r="K76" s="77">
        <v>45084</v>
      </c>
      <c r="L76" s="75" t="s">
        <v>4880</v>
      </c>
      <c r="M76" s="75" t="s">
        <v>3239</v>
      </c>
      <c r="N76" s="75" t="s">
        <v>5020</v>
      </c>
      <c r="O76" s="2" t="str">
        <f>IF(M76&lt;&gt;"",_xlfn.CONCAT(M76,"-",N76),"")</f>
        <v>B-D07</v>
      </c>
      <c r="P76" s="83">
        <v>0.3</v>
      </c>
      <c r="Q76" s="2" t="str" cm="1">
        <f t="array" ref="Q76">IF(B76="","",IF(MAX(IF(B:B=B76,C:C))=C76,"Y","N"))</f>
        <v>Y</v>
      </c>
      <c r="S76" s="74"/>
    </row>
    <row r="77" spans="1:19" x14ac:dyDescent="0.25">
      <c r="A77" s="115">
        <f ca="1">INDEX('1.MetaData'!A:A, MATCH($E77, '1.MetaData'!$B:$B, 0))</f>
        <v>99</v>
      </c>
      <c r="B77" s="76" t="s">
        <v>5021</v>
      </c>
      <c r="C77" s="75">
        <v>1</v>
      </c>
      <c r="D77" s="75" t="s">
        <v>4878</v>
      </c>
      <c r="E77" s="1" t="str">
        <f ca="1">_xlfn.XLOOKUP($B77,'3.DNAExtractions'!$F:$F,'3.DNAExtractions'!E:E,"?")</f>
        <v>OG99</v>
      </c>
      <c r="F77" s="80" t="str">
        <f t="shared" si="2"/>
        <v>OG99G_D2_IL</v>
      </c>
      <c r="G77" s="39" t="str">
        <f ca="1">VLOOKUP($E77,'1.MetaData'!$B:$H,3,FALSE)</f>
        <v>Pentaceropsis recurvirostris</v>
      </c>
      <c r="H77" s="58" t="str">
        <f ca="1">VLOOKUP($E77,'1.MetaData'!$B:$H,4,FALSE)</f>
        <v>Longsnout Boarfish</v>
      </c>
      <c r="I77" s="87">
        <f ca="1">_xlfn.XLOOKUP($B77,'3.DNAExtractions'!$F:$F,'3.DNAExtractions'!O:O,"?")</f>
        <v>103</v>
      </c>
      <c r="J77" s="75" t="s">
        <v>4883</v>
      </c>
      <c r="K77" s="77">
        <v>45218</v>
      </c>
      <c r="L77" s="75" t="s">
        <v>4900</v>
      </c>
      <c r="M77" s="75" t="s">
        <v>3135</v>
      </c>
      <c r="N77" s="75" t="s">
        <v>5022</v>
      </c>
      <c r="O77" s="2" t="str">
        <f>CONCATENATE(M77,"-",N77)</f>
        <v>C-D10</v>
      </c>
      <c r="P77" s="83">
        <v>13</v>
      </c>
      <c r="Q77" s="2" t="str" cm="1">
        <f t="array" ref="Q77">IF(B77="","",IF(MAX(IF(B:B=B77,C:C))=C77,"Y","N"))</f>
        <v>Y</v>
      </c>
      <c r="S77" s="74"/>
    </row>
    <row r="78" spans="1:19" x14ac:dyDescent="0.25">
      <c r="A78" s="115">
        <f ca="1">INDEX('1.MetaData'!A:A, MATCH($E78, '1.MetaData'!$B:$B, 0))</f>
        <v>100</v>
      </c>
      <c r="B78" s="76" t="s">
        <v>5023</v>
      </c>
      <c r="C78" s="75">
        <v>1</v>
      </c>
      <c r="D78" s="75" t="s">
        <v>4878</v>
      </c>
      <c r="E78" s="1" t="str">
        <f ca="1">_xlfn.XLOOKUP($B78,'3.DNAExtractions'!$F:$F,'3.DNAExtractions'!E:E,"?")</f>
        <v>OG100</v>
      </c>
      <c r="F78" s="80" t="str">
        <f t="shared" si="2"/>
        <v>OG100W_D2_IL</v>
      </c>
      <c r="G78" s="39" t="str">
        <f ca="1">VLOOKUP($E78,'1.MetaData'!$B:$H,3,FALSE)</f>
        <v>Limnichthys fasciatus</v>
      </c>
      <c r="H78" s="58" t="str">
        <f ca="1">VLOOKUP($E78,'1.MetaData'!$B:$H,4,FALSE)</f>
        <v>Sand diver</v>
      </c>
      <c r="I78" s="87">
        <f ca="1">_xlfn.XLOOKUP($B78,'3.DNAExtractions'!$F:$F,'3.DNAExtractions'!O:O,"?")</f>
        <v>64.8</v>
      </c>
      <c r="J78" s="75" t="s">
        <v>4883</v>
      </c>
      <c r="K78" s="77">
        <v>45218</v>
      </c>
      <c r="L78" s="75" t="s">
        <v>4900</v>
      </c>
      <c r="M78" s="75" t="s">
        <v>3135</v>
      </c>
      <c r="N78" s="75" t="s">
        <v>5024</v>
      </c>
      <c r="O78" s="2" t="str">
        <f>CONCATENATE(M78,"-",N78)</f>
        <v>C-E10</v>
      </c>
      <c r="P78" s="83">
        <v>12.1</v>
      </c>
      <c r="Q78" s="2" t="str" cm="1">
        <f t="array" ref="Q78">IF(B78="","",IF(MAX(IF(B:B=B78,C:C))=C78,"Y","N"))</f>
        <v>Y</v>
      </c>
      <c r="S78" s="74"/>
    </row>
    <row r="79" spans="1:19" x14ac:dyDescent="0.25">
      <c r="A79" s="115">
        <f ca="1">INDEX('1.MetaData'!A:A, MATCH($E79, '1.MetaData'!$B:$B, 0))</f>
        <v>101</v>
      </c>
      <c r="B79" s="76" t="s">
        <v>5025</v>
      </c>
      <c r="C79" s="75">
        <v>1</v>
      </c>
      <c r="D79" s="75" t="s">
        <v>4878</v>
      </c>
      <c r="E79" s="1" t="str">
        <f ca="1">_xlfn.XLOOKUP($B79,'3.DNAExtractions'!$F:$F,'3.DNAExtractions'!E:E,"?")</f>
        <v>OG101</v>
      </c>
      <c r="F79" s="80" t="str">
        <f t="shared" si="2"/>
        <v>OG101H_D_IL</v>
      </c>
      <c r="G79" s="39" t="str">
        <f ca="1">VLOOKUP($E79,'1.MetaData'!$B:$H,3,FALSE)</f>
        <v>Parequula melbournensis</v>
      </c>
      <c r="H79" s="58" t="str">
        <f ca="1">VLOOKUP($E79,'1.MetaData'!$B:$H,4,FALSE)</f>
        <v>Southern Silverybelly</v>
      </c>
      <c r="I79" s="87">
        <f ca="1">_xlfn.XLOOKUP($B79,'3.DNAExtractions'!$F:$F,'3.DNAExtractions'!O:O,"?")</f>
        <v>144</v>
      </c>
      <c r="J79" s="75" t="s">
        <v>4883</v>
      </c>
      <c r="K79" s="77">
        <v>45218</v>
      </c>
      <c r="L79" s="75" t="s">
        <v>4900</v>
      </c>
      <c r="M79" s="75" t="s">
        <v>3135</v>
      </c>
      <c r="N79" s="75" t="s">
        <v>2575</v>
      </c>
      <c r="O79" s="2" t="str">
        <f>CONCATENATE(M79,"-",N79)</f>
        <v>C-F10</v>
      </c>
      <c r="P79" s="83">
        <v>13.1</v>
      </c>
      <c r="Q79" s="2" t="str" cm="1">
        <f t="array" ref="Q79">IF(B79="","",IF(MAX(IF(B:B=B79,C:C))=C79,"Y","N"))</f>
        <v>Y</v>
      </c>
      <c r="S79" s="74"/>
    </row>
    <row r="80" spans="1:19" x14ac:dyDescent="0.25">
      <c r="A80" s="115">
        <f ca="1">INDEX('1.MetaData'!A:A, MATCH($E80, '1.MetaData'!$B:$B, 0))</f>
        <v>103</v>
      </c>
      <c r="B80" s="76" t="s">
        <v>5026</v>
      </c>
      <c r="C80" s="75">
        <v>1</v>
      </c>
      <c r="D80" s="75" t="s">
        <v>4878</v>
      </c>
      <c r="E80" s="1" t="str">
        <f ca="1">_xlfn.XLOOKUP($B80,'3.DNAExtractions'!$F:$F,'3.DNAExtractions'!E:E,"?")</f>
        <v>OG103</v>
      </c>
      <c r="F80" s="80" t="str">
        <f t="shared" si="2"/>
        <v>OG103M_D_IL</v>
      </c>
      <c r="G80" s="39" t="str">
        <f ca="1">VLOOKUP($E80,'1.MetaData'!$B:$H,3,FALSE)</f>
        <v>Cantheschenia longipinnis</v>
      </c>
      <c r="H80" s="58" t="str">
        <f ca="1">VLOOKUP($E80,'1.MetaData'!$B:$H,4,FALSE)</f>
        <v>Velvet leatherjacket</v>
      </c>
      <c r="I80" s="87">
        <f ca="1">_xlfn.XLOOKUP($B80,'3.DNAExtractions'!$F:$F,'3.DNAExtractions'!O:O,"?")</f>
        <v>90.9</v>
      </c>
      <c r="J80" s="75" t="s">
        <v>4883</v>
      </c>
      <c r="K80" s="77">
        <v>45359</v>
      </c>
      <c r="L80" s="75" t="s">
        <v>4985</v>
      </c>
      <c r="M80" s="75" t="s">
        <v>3135</v>
      </c>
      <c r="N80" s="75" t="s">
        <v>4941</v>
      </c>
      <c r="O80" s="2" t="str">
        <f>IF(M80&lt;&gt;"",_xlfn.CONCAT(M80,"-",N80),"")</f>
        <v>C-E06</v>
      </c>
      <c r="P80" s="83">
        <v>9.48</v>
      </c>
      <c r="Q80" s="2" t="str" cm="1">
        <f t="array" ref="Q80">IF(B80="","",IF(MAX(IF(B:B=B80,C:C))=C80,"Y","N"))</f>
        <v>Y</v>
      </c>
      <c r="S80" s="74"/>
    </row>
    <row r="81" spans="1:19" x14ac:dyDescent="0.25">
      <c r="A81" s="115">
        <f ca="1">INDEX('1.MetaData'!A:A, MATCH($E81, '1.MetaData'!$B:$B, 0))</f>
        <v>105</v>
      </c>
      <c r="B81" s="76" t="s">
        <v>5027</v>
      </c>
      <c r="C81" s="75">
        <v>1</v>
      </c>
      <c r="D81" s="75" t="s">
        <v>4878</v>
      </c>
      <c r="E81" s="1" t="str">
        <f ca="1">_xlfn.XLOOKUP($B81,'3.DNAExtractions'!$F:$F,'3.DNAExtractions'!E:E,"?")</f>
        <v>OG105</v>
      </c>
      <c r="F81" s="80" t="str">
        <f t="shared" si="2"/>
        <v>OG105H_D_IL</v>
      </c>
      <c r="G81" s="39" t="str">
        <f ca="1">VLOOKUP($E81,'1.MetaData'!$B:$H,3,FALSE)</f>
        <v>Centroberyx gerrardi</v>
      </c>
      <c r="H81" s="58" t="str">
        <f ca="1">VLOOKUP($E81,'1.MetaData'!$B:$H,4,FALSE)</f>
        <v>Nannygai</v>
      </c>
      <c r="I81" s="87">
        <f ca="1">_xlfn.XLOOKUP($B81,'3.DNAExtractions'!$F:$F,'3.DNAExtractions'!O:O,"?")</f>
        <v>139</v>
      </c>
      <c r="J81" s="75" t="s">
        <v>4883</v>
      </c>
      <c r="K81" s="77">
        <v>45218</v>
      </c>
      <c r="L81" s="75" t="s">
        <v>4900</v>
      </c>
      <c r="M81" s="75" t="s">
        <v>3135</v>
      </c>
      <c r="N81" s="75" t="s">
        <v>5028</v>
      </c>
      <c r="O81" s="2" t="str">
        <f>CONCATENATE(M81,"-",N81)</f>
        <v>C-G11</v>
      </c>
      <c r="P81" s="83">
        <v>1.6</v>
      </c>
      <c r="Q81" s="2" t="str" cm="1">
        <f t="array" ref="Q81">IF(B81="","",IF(MAX(IF(B:B=B81,C:C))=C81,"Y","N"))</f>
        <v>Y</v>
      </c>
      <c r="S81" s="74"/>
    </row>
    <row r="82" spans="1:19" x14ac:dyDescent="0.25">
      <c r="A82" s="115">
        <f ca="1">INDEX('1.MetaData'!A:A, MATCH($E82, '1.MetaData'!$B:$B, 0))</f>
        <v>107</v>
      </c>
      <c r="B82" s="76" t="s">
        <v>5029</v>
      </c>
      <c r="C82" s="75">
        <v>1</v>
      </c>
      <c r="D82" s="75" t="s">
        <v>4878</v>
      </c>
      <c r="E82" s="1" t="str">
        <f ca="1">_xlfn.XLOOKUP($B82,'3.DNAExtractions'!$F:$F,'3.DNAExtractions'!E:E,"?")</f>
        <v>OG107</v>
      </c>
      <c r="F82" s="80" t="str">
        <f t="shared" si="2"/>
        <v>OG107G_D_IL</v>
      </c>
      <c r="G82" s="39" t="str">
        <f ca="1">VLOOKUP($E82,'1.MetaData'!$B:$H,3,FALSE)</f>
        <v>Upeneichthys vlamingii</v>
      </c>
      <c r="H82" s="58" t="str">
        <f ca="1">VLOOKUP($E82,'1.MetaData'!$B:$H,4,FALSE)</f>
        <v>Goatfish</v>
      </c>
      <c r="I82" s="87">
        <f ca="1">_xlfn.XLOOKUP($B82,'3.DNAExtractions'!$F:$F,'3.DNAExtractions'!O:O,"?")</f>
        <v>261</v>
      </c>
      <c r="J82" s="75" t="s">
        <v>4883</v>
      </c>
      <c r="K82" s="77">
        <v>45218</v>
      </c>
      <c r="L82" s="75" t="s">
        <v>4900</v>
      </c>
      <c r="M82" s="75" t="s">
        <v>3135</v>
      </c>
      <c r="N82" s="75" t="s">
        <v>5030</v>
      </c>
      <c r="O82" s="2" t="str">
        <f>CONCATENATE(M82,"-",N82)</f>
        <v>C-G10</v>
      </c>
      <c r="P82" s="83">
        <v>7.5</v>
      </c>
      <c r="Q82" s="2" t="str" cm="1">
        <f t="array" ref="Q82">IF(B82="","",IF(MAX(IF(B:B=B82,C:C))=C82,"Y","N"))</f>
        <v>Y</v>
      </c>
      <c r="S82" s="74"/>
    </row>
    <row r="83" spans="1:19" x14ac:dyDescent="0.25">
      <c r="A83" s="115">
        <f ca="1">INDEX('1.MetaData'!A:A, MATCH($E83, '1.MetaData'!$B:$B, 0))</f>
        <v>108</v>
      </c>
      <c r="B83" s="76" t="s">
        <v>5031</v>
      </c>
      <c r="C83" s="75">
        <v>1</v>
      </c>
      <c r="D83" s="75" t="s">
        <v>4878</v>
      </c>
      <c r="E83" s="1" t="str">
        <f ca="1">_xlfn.XLOOKUP($B83,'3.DNAExtractions'!$F:$F,'3.DNAExtractions'!E:E,"?")</f>
        <v>OG108</v>
      </c>
      <c r="F83" s="80" t="str">
        <f t="shared" si="2"/>
        <v>OG108H_D_IL</v>
      </c>
      <c r="G83" s="39" t="str">
        <f ca="1">VLOOKUP($E83,'1.MetaData'!$B:$H,3,FALSE)</f>
        <v>Chironemus georgianus</v>
      </c>
      <c r="H83" s="58" t="str">
        <f ca="1">VLOOKUP($E83,'1.MetaData'!$B:$H,4,FALSE)</f>
        <v>Western Kelpfish</v>
      </c>
      <c r="I83" s="87">
        <f ca="1">_xlfn.XLOOKUP($B83,'3.DNAExtractions'!$F:$F,'3.DNAExtractions'!O:O,"?")</f>
        <v>408</v>
      </c>
      <c r="J83" s="75" t="s">
        <v>4883</v>
      </c>
      <c r="K83" s="77">
        <v>45218</v>
      </c>
      <c r="L83" s="75" t="s">
        <v>4900</v>
      </c>
      <c r="M83" s="75" t="s">
        <v>3135</v>
      </c>
      <c r="N83" s="75" t="s">
        <v>5032</v>
      </c>
      <c r="O83" s="2" t="str">
        <f>CONCATENATE(M83,"-",N83)</f>
        <v>C-H10</v>
      </c>
      <c r="P83" s="83">
        <v>10.6</v>
      </c>
      <c r="Q83" s="2" t="str" cm="1">
        <f t="array" ref="Q83">IF(B83="","",IF(MAX(IF(B:B=B83,C:C))=C83,"Y","N"))</f>
        <v>Y</v>
      </c>
      <c r="S83" s="74"/>
    </row>
    <row r="84" spans="1:19" x14ac:dyDescent="0.25">
      <c r="A84" s="115">
        <f ca="1">INDEX('1.MetaData'!A:A, MATCH($E84, '1.MetaData'!$B:$B, 0))</f>
        <v>110</v>
      </c>
      <c r="B84" s="76" t="s">
        <v>5033</v>
      </c>
      <c r="C84" s="75">
        <v>1</v>
      </c>
      <c r="D84" s="75" t="s">
        <v>4878</v>
      </c>
      <c r="E84" s="1" t="str">
        <f ca="1">_xlfn.XLOOKUP($B84,'3.DNAExtractions'!$F:$F,'3.DNAExtractions'!E:E,"?")</f>
        <v>OG110</v>
      </c>
      <c r="F84" s="80" t="str">
        <f t="shared" si="2"/>
        <v>OG110G_D_IL</v>
      </c>
      <c r="G84" s="39" t="str">
        <f ca="1">VLOOKUP($E84,'1.MetaData'!$B:$H,3,FALSE)</f>
        <v>Girella zebra</v>
      </c>
      <c r="H84" s="58" t="str">
        <f ca="1">VLOOKUP($E84,'1.MetaData'!$B:$H,4,FALSE)</f>
        <v>Zebrafish</v>
      </c>
      <c r="I84" s="87">
        <f ca="1">_xlfn.XLOOKUP($B84,'3.DNAExtractions'!$F:$F,'3.DNAExtractions'!O:O,"?")</f>
        <v>302</v>
      </c>
      <c r="J84" s="75" t="s">
        <v>4883</v>
      </c>
      <c r="K84" s="77">
        <v>45419</v>
      </c>
      <c r="L84" s="77" t="s">
        <v>4951</v>
      </c>
      <c r="M84" s="75" t="s">
        <v>3135</v>
      </c>
      <c r="N84" s="75" t="s">
        <v>4975</v>
      </c>
      <c r="O84" s="2" t="str">
        <f>IF(M84&lt;&gt;"",_xlfn.CONCAT(M84,"-",N84),"")</f>
        <v>C-E09</v>
      </c>
      <c r="P84" s="83">
        <v>9.1</v>
      </c>
      <c r="Q84" s="75" t="str" cm="1">
        <f t="array" ref="Q84">IF(B84="","",IF(MAX(IF(B:B=B84,C:C))=C84,"Y","N"))</f>
        <v>Y</v>
      </c>
      <c r="S84" s="74"/>
    </row>
    <row r="85" spans="1:19" x14ac:dyDescent="0.25">
      <c r="A85" s="115">
        <f ca="1">INDEX('1.MetaData'!A:A, MATCH($E85, '1.MetaData'!$B:$B, 0))</f>
        <v>111</v>
      </c>
      <c r="B85" s="76" t="s">
        <v>5034</v>
      </c>
      <c r="C85" s="75">
        <v>1</v>
      </c>
      <c r="D85" s="75" t="s">
        <v>4878</v>
      </c>
      <c r="E85" s="1" t="str">
        <f ca="1">_xlfn.XLOOKUP($B85,'3.DNAExtractions'!$F:$F,'3.DNAExtractions'!E:E,"?")</f>
        <v>OG111</v>
      </c>
      <c r="F85" s="80" t="str">
        <f t="shared" si="2"/>
        <v>OG111H_D_IL</v>
      </c>
      <c r="G85" s="39" t="str">
        <f ca="1">VLOOKUP($E85,'1.MetaData'!$B:$H,3,FALSE)</f>
        <v>Nemadactylus valenciennesi</v>
      </c>
      <c r="H85" s="58" t="str">
        <f ca="1">VLOOKUP($E85,'1.MetaData'!$B:$H,4,FALSE)</f>
        <v>Blue Morwong</v>
      </c>
      <c r="I85" s="87">
        <f ca="1">_xlfn.XLOOKUP($B85,'3.DNAExtractions'!$F:$F,'3.DNAExtractions'!O:O,"?")</f>
        <v>124</v>
      </c>
      <c r="J85" s="75" t="s">
        <v>4883</v>
      </c>
      <c r="K85" s="77">
        <v>45218</v>
      </c>
      <c r="L85" s="75" t="s">
        <v>4900</v>
      </c>
      <c r="M85" s="75" t="s">
        <v>3135</v>
      </c>
      <c r="N85" s="75" t="s">
        <v>5035</v>
      </c>
      <c r="O85" s="2" t="str">
        <f>CONCATENATE(M85,"-",N85)</f>
        <v>C-A11</v>
      </c>
      <c r="P85" s="83">
        <v>10.9</v>
      </c>
      <c r="Q85" s="2" t="str" cm="1">
        <f t="array" ref="Q85">IF(B85="","",IF(MAX(IF(B:B=B85,C:C))=C85,"Y","N"))</f>
        <v>Y</v>
      </c>
      <c r="S85" s="74"/>
    </row>
    <row r="86" spans="1:19" x14ac:dyDescent="0.25">
      <c r="A86" s="115">
        <f ca="1">INDEX('1.MetaData'!A:A, MATCH($E86, '1.MetaData'!$B:$B, 0))</f>
        <v>113</v>
      </c>
      <c r="B86" s="76" t="s">
        <v>5036</v>
      </c>
      <c r="C86" s="75">
        <v>1</v>
      </c>
      <c r="D86" s="75" t="s">
        <v>4878</v>
      </c>
      <c r="E86" s="1" t="str">
        <f ca="1">_xlfn.XLOOKUP($B86,'3.DNAExtractions'!$F:$F,'3.DNAExtractions'!E:E,"?")</f>
        <v>OG113</v>
      </c>
      <c r="F86" s="80" t="str">
        <f t="shared" si="2"/>
        <v>OG113G_D_IL</v>
      </c>
      <c r="G86" s="39" t="str">
        <f ca="1">VLOOKUP($E86,'1.MetaData'!$B:$H,3,FALSE)</f>
        <v>Diodon nicthemerus</v>
      </c>
      <c r="H86" s="58" t="str">
        <f ca="1">VLOOKUP($E86,'1.MetaData'!$B:$H,4,FALSE)</f>
        <v>Globe fish</v>
      </c>
      <c r="I86" s="87">
        <f ca="1">_xlfn.XLOOKUP($B86,'3.DNAExtractions'!$F:$F,'3.DNAExtractions'!O:O,"?")</f>
        <v>68</v>
      </c>
      <c r="J86" s="75" t="s">
        <v>4883</v>
      </c>
      <c r="K86" s="77">
        <v>45218</v>
      </c>
      <c r="L86" s="75" t="s">
        <v>4900</v>
      </c>
      <c r="M86" s="75" t="s">
        <v>3135</v>
      </c>
      <c r="N86" s="75" t="s">
        <v>5037</v>
      </c>
      <c r="O86" s="2" t="str">
        <f>CONCATENATE(M86,"-",N86)</f>
        <v>C-B11</v>
      </c>
      <c r="P86" s="83">
        <v>12.4</v>
      </c>
      <c r="Q86" s="2" t="str" cm="1">
        <f t="array" ref="Q86">IF(B86="","",IF(MAX(IF(B:B=B86,C:C))=C86,"Y","N"))</f>
        <v>Y</v>
      </c>
      <c r="S86" s="74"/>
    </row>
    <row r="87" spans="1:19" x14ac:dyDescent="0.25">
      <c r="A87" s="115">
        <f ca="1">INDEX('1.MetaData'!A:A, MATCH($E87, '1.MetaData'!$B:$B, 0))</f>
        <v>114</v>
      </c>
      <c r="B87" s="76" t="s">
        <v>5038</v>
      </c>
      <c r="C87" s="75">
        <v>1</v>
      </c>
      <c r="D87" s="75" t="s">
        <v>4878</v>
      </c>
      <c r="E87" s="1" t="str">
        <f ca="1">_xlfn.XLOOKUP($B87,'3.DNAExtractions'!$F:$F,'3.DNAExtractions'!E:E,"?")</f>
        <v>OG114</v>
      </c>
      <c r="F87" s="80" t="str">
        <f t="shared" si="2"/>
        <v>OG114H_D_IL</v>
      </c>
      <c r="G87" s="39" t="str">
        <f ca="1">VLOOKUP($E87,'1.MetaData'!$B:$H,3,FALSE)</f>
        <v>Leviprora inops</v>
      </c>
      <c r="H87" s="58" t="str">
        <f ca="1">VLOOKUP($E87,'1.MetaData'!$B:$H,4,FALSE)</f>
        <v>Longhead Flathead</v>
      </c>
      <c r="I87" s="87">
        <f ca="1">_xlfn.XLOOKUP($B87,'3.DNAExtractions'!$F:$F,'3.DNAExtractions'!O:O,"?")</f>
        <v>61.7</v>
      </c>
      <c r="J87" s="75" t="s">
        <v>4883</v>
      </c>
      <c r="K87" s="77">
        <v>45218</v>
      </c>
      <c r="L87" s="75" t="s">
        <v>4900</v>
      </c>
      <c r="M87" s="75" t="s">
        <v>3135</v>
      </c>
      <c r="N87" s="75" t="s">
        <v>5039</v>
      </c>
      <c r="O87" s="2" t="str">
        <f>CONCATENATE(M87,"-",N87)</f>
        <v>C-C11</v>
      </c>
      <c r="P87" s="83">
        <v>12.6</v>
      </c>
      <c r="Q87" s="2" t="str" cm="1">
        <f t="array" ref="Q87">IF(B87="","",IF(MAX(IF(B:B=B87,C:C))=C87,"Y","N"))</f>
        <v>Y</v>
      </c>
      <c r="S87" s="74"/>
    </row>
    <row r="88" spans="1:19" x14ac:dyDescent="0.25">
      <c r="A88" s="115">
        <f ca="1">INDEX('1.MetaData'!A:A, MATCH($E88, '1.MetaData'!$B:$B, 0))</f>
        <v>115</v>
      </c>
      <c r="B88" s="76" t="s">
        <v>5040</v>
      </c>
      <c r="C88" s="75">
        <v>1</v>
      </c>
      <c r="D88" s="75" t="s">
        <v>4878</v>
      </c>
      <c r="E88" s="1" t="str">
        <f ca="1">_xlfn.XLOOKUP($B88,'3.DNAExtractions'!$F:$F,'3.DNAExtractions'!E:E,"?")</f>
        <v>OG115</v>
      </c>
      <c r="F88" s="80" t="str">
        <f t="shared" si="2"/>
        <v>OG115H_D_IL</v>
      </c>
      <c r="G88" s="39" t="str">
        <f ca="1">VLOOKUP($E88,'1.MetaData'!$B:$H,3,FALSE)</f>
        <v>Ranzania laevis</v>
      </c>
      <c r="H88" s="58" t="str">
        <f ca="1">VLOOKUP($E88,'1.MetaData'!$B:$H,4,FALSE)</f>
        <v>Slender sunfish</v>
      </c>
      <c r="I88" s="87">
        <f ca="1">_xlfn.XLOOKUP($B88,'3.DNAExtractions'!$F:$F,'3.DNAExtractions'!O:O,"?")</f>
        <v>289</v>
      </c>
      <c r="J88" s="75" t="s">
        <v>4883</v>
      </c>
      <c r="K88" s="77">
        <v>45218</v>
      </c>
      <c r="L88" s="75" t="s">
        <v>4900</v>
      </c>
      <c r="M88" s="75" t="s">
        <v>3135</v>
      </c>
      <c r="N88" s="75" t="s">
        <v>5041</v>
      </c>
      <c r="O88" s="2" t="str">
        <f>CONCATENATE(M88,"-",N88)</f>
        <v>C-D11</v>
      </c>
      <c r="P88" s="83">
        <v>12.2</v>
      </c>
      <c r="Q88" s="2" t="str" cm="1">
        <f t="array" ref="Q88">IF(B88="","",IF(MAX(IF(B:B=B88,C:C))=C88,"Y","N"))</f>
        <v>Y</v>
      </c>
      <c r="S88" s="74"/>
    </row>
    <row r="89" spans="1:19" x14ac:dyDescent="0.25">
      <c r="A89" s="115">
        <f ca="1">INDEX('1.MetaData'!A:A, MATCH($E89, '1.MetaData'!$B:$B, 0))</f>
        <v>116</v>
      </c>
      <c r="B89" s="76" t="s">
        <v>5042</v>
      </c>
      <c r="C89" s="75">
        <v>1</v>
      </c>
      <c r="D89" s="75" t="s">
        <v>4878</v>
      </c>
      <c r="E89" s="1" t="str">
        <f ca="1">_xlfn.XLOOKUP($B89,'3.DNAExtractions'!$F:$F,'3.DNAExtractions'!E:E,"?")</f>
        <v>OG116</v>
      </c>
      <c r="F89" s="80" t="str">
        <f t="shared" si="2"/>
        <v>OG116G_D3_IL</v>
      </c>
      <c r="G89" s="39" t="str">
        <f ca="1">VLOOKUP($E89,'1.MetaData'!$B:$H,3,FALSE)</f>
        <v>Ranzania laevis</v>
      </c>
      <c r="H89" s="58" t="str">
        <f ca="1">VLOOKUP($E89,'1.MetaData'!$B:$H,4,FALSE)</f>
        <v>Slender sunfish</v>
      </c>
      <c r="I89" s="87">
        <f ca="1">_xlfn.XLOOKUP($B89,'3.DNAExtractions'!$F:$F,'3.DNAExtractions'!O:O,"?")</f>
        <v>71.8</v>
      </c>
      <c r="J89" s="75" t="s">
        <v>4883</v>
      </c>
      <c r="K89" s="77">
        <v>45359</v>
      </c>
      <c r="L89" s="75" t="s">
        <v>4985</v>
      </c>
      <c r="M89" s="75" t="s">
        <v>3135</v>
      </c>
      <c r="N89" s="75" t="s">
        <v>4945</v>
      </c>
      <c r="O89" s="2" t="str">
        <f t="shared" ref="O89:O152" si="5">IF(M89&lt;&gt;"",_xlfn.CONCAT(M89,"-",N89),"")</f>
        <v>C-F06</v>
      </c>
      <c r="P89" s="83">
        <v>2.65</v>
      </c>
      <c r="Q89" s="2" t="str" cm="1">
        <f t="array" ref="Q89">IF(B89="","",IF(MAX(IF(B:B=B89,C:C))=C89,"Y","N"))</f>
        <v>Y</v>
      </c>
      <c r="S89" s="74"/>
    </row>
    <row r="90" spans="1:19" x14ac:dyDescent="0.25">
      <c r="A90" s="115">
        <f ca="1">INDEX('1.MetaData'!A:A, MATCH($E90, '1.MetaData'!$B:$B, 0))</f>
        <v>117</v>
      </c>
      <c r="B90" s="76" t="s">
        <v>5043</v>
      </c>
      <c r="C90" s="75">
        <v>1</v>
      </c>
      <c r="D90" s="75" t="s">
        <v>4878</v>
      </c>
      <c r="E90" s="1" t="str">
        <f ca="1">_xlfn.XLOOKUP($B90,'3.DNAExtractions'!$F:$F,'3.DNAExtractions'!E:E,"?")</f>
        <v>OG117</v>
      </c>
      <c r="F90" s="80" t="str">
        <f t="shared" si="2"/>
        <v>OG117G_D_IL</v>
      </c>
      <c r="G90" s="39" t="str">
        <f ca="1">VLOOKUP($E90,'1.MetaData'!$B:$H,3,FALSE)</f>
        <v>Halichoeres brownfieldi</v>
      </c>
      <c r="H90" s="58" t="str">
        <f ca="1">VLOOKUP($E90,'1.MetaData'!$B:$H,4,FALSE)</f>
        <v>Brownfields wrasse</v>
      </c>
      <c r="I90" s="87">
        <f ca="1">_xlfn.XLOOKUP($B90,'3.DNAExtractions'!$F:$F,'3.DNAExtractions'!O:O,"?")</f>
        <v>338</v>
      </c>
      <c r="J90" s="75" t="s">
        <v>4883</v>
      </c>
      <c r="K90" s="77">
        <v>45359</v>
      </c>
      <c r="L90" s="75" t="s">
        <v>4985</v>
      </c>
      <c r="M90" s="75" t="s">
        <v>3135</v>
      </c>
      <c r="N90" s="75" t="s">
        <v>4947</v>
      </c>
      <c r="O90" s="2" t="str">
        <f t="shared" si="5"/>
        <v>C-G06</v>
      </c>
      <c r="P90" s="83">
        <v>8.0299999999999994</v>
      </c>
      <c r="Q90" s="2" t="str" cm="1">
        <f t="array" ref="Q90">IF(B90="","",IF(MAX(IF(B:B=B90,C:C))=C90,"Y","N"))</f>
        <v>Y</v>
      </c>
      <c r="S90" s="74"/>
    </row>
    <row r="91" spans="1:19" x14ac:dyDescent="0.25">
      <c r="A91" s="115">
        <f ca="1">INDEX('1.MetaData'!A:A, MATCH($E91, '1.MetaData'!$B:$B, 0))</f>
        <v>118</v>
      </c>
      <c r="B91" s="76" t="s">
        <v>5044</v>
      </c>
      <c r="C91" s="75">
        <v>1</v>
      </c>
      <c r="D91" s="75" t="s">
        <v>4878</v>
      </c>
      <c r="E91" s="1" t="str">
        <f ca="1">_xlfn.XLOOKUP($B91,'3.DNAExtractions'!$F:$F,'3.DNAExtractions'!E:E,"?")</f>
        <v>OG118</v>
      </c>
      <c r="F91" s="80" t="str">
        <f t="shared" ref="F91:F154" si="6">IF(C91&gt;1,_xlfn.CONCAT(B91,"_IL",C91),_xlfn.CONCAT(B91,"_IL"))</f>
        <v>OG118M_D_IL</v>
      </c>
      <c r="G91" s="39" t="str">
        <f ca="1">VLOOKUP($E91,'1.MetaData'!$B:$H,3,FALSE)</f>
        <v>Ranzania laevis</v>
      </c>
      <c r="H91" s="58" t="str">
        <f ca="1">VLOOKUP($E91,'1.MetaData'!$B:$H,4,FALSE)</f>
        <v>Slender sunfish</v>
      </c>
      <c r="I91" s="87">
        <f ca="1">_xlfn.XLOOKUP($B91,'3.DNAExtractions'!$F:$F,'3.DNAExtractions'!O:O,"?")</f>
        <v>194</v>
      </c>
      <c r="J91" s="75" t="s">
        <v>4883</v>
      </c>
      <c r="K91" s="77">
        <v>45359</v>
      </c>
      <c r="L91" s="75" t="s">
        <v>4985</v>
      </c>
      <c r="M91" s="75" t="s">
        <v>3135</v>
      </c>
      <c r="N91" s="75" t="s">
        <v>4953</v>
      </c>
      <c r="O91" s="2" t="str">
        <f t="shared" si="5"/>
        <v>C-H06</v>
      </c>
      <c r="P91" s="83">
        <v>3.26</v>
      </c>
      <c r="Q91" s="2" t="str" cm="1">
        <f t="array" ref="Q91">IF(B91="","",IF(MAX(IF(B:B=B91,C:C))=C91,"Y","N"))</f>
        <v>Y</v>
      </c>
      <c r="S91" s="74"/>
    </row>
    <row r="92" spans="1:19" x14ac:dyDescent="0.25">
      <c r="A92" s="115">
        <f ca="1">INDEX('1.MetaData'!A:A, MATCH($E92, '1.MetaData'!$B:$B, 0))</f>
        <v>119</v>
      </c>
      <c r="B92" s="76" t="s">
        <v>5045</v>
      </c>
      <c r="C92" s="75">
        <v>1</v>
      </c>
      <c r="D92" s="75" t="s">
        <v>4878</v>
      </c>
      <c r="E92" s="1" t="str">
        <f ca="1">_xlfn.XLOOKUP($B92,'3.DNAExtractions'!$F:$F,'3.DNAExtractions'!E:E,"?")</f>
        <v>OG119</v>
      </c>
      <c r="F92" s="80" t="str">
        <f t="shared" si="6"/>
        <v>OG119G_D_IL</v>
      </c>
      <c r="G92" s="39" t="str">
        <f ca="1">VLOOKUP($E92,'1.MetaData'!$B:$H,3,FALSE)</f>
        <v>Ranzania laevis</v>
      </c>
      <c r="H92" s="58" t="str">
        <f ca="1">VLOOKUP($E92,'1.MetaData'!$B:$H,4,FALSE)</f>
        <v>Slender sunfish</v>
      </c>
      <c r="I92" s="87">
        <f ca="1">_xlfn.XLOOKUP($B92,'3.DNAExtractions'!$F:$F,'3.DNAExtractions'!O:O,"?")</f>
        <v>173</v>
      </c>
      <c r="J92" s="75" t="s">
        <v>4883</v>
      </c>
      <c r="K92" s="77">
        <v>45359</v>
      </c>
      <c r="L92" s="75" t="s">
        <v>4985</v>
      </c>
      <c r="M92" s="75" t="s">
        <v>3135</v>
      </c>
      <c r="N92" s="75" t="s">
        <v>4966</v>
      </c>
      <c r="O92" s="2" t="str">
        <f t="shared" si="5"/>
        <v>C-A07</v>
      </c>
      <c r="P92" s="83">
        <v>1.6</v>
      </c>
      <c r="Q92" s="2" t="str" cm="1">
        <f t="array" ref="Q92">IF(B92="","",IF(MAX(IF(B:B=B92,C:C))=C92,"Y","N"))</f>
        <v>Y</v>
      </c>
      <c r="S92" s="74"/>
    </row>
    <row r="93" spans="1:19" x14ac:dyDescent="0.25">
      <c r="A93" s="115">
        <f ca="1">INDEX('1.MetaData'!A:A, MATCH($E93, '1.MetaData'!$B:$B, 0))</f>
        <v>120</v>
      </c>
      <c r="B93" s="76" t="s">
        <v>5046</v>
      </c>
      <c r="C93" s="75">
        <v>1</v>
      </c>
      <c r="D93" s="75" t="s">
        <v>4878</v>
      </c>
      <c r="E93" s="1" t="str">
        <f ca="1">_xlfn.XLOOKUP($B93,'3.DNAExtractions'!$F:$F,'3.DNAExtractions'!E:E,"?")</f>
        <v>OG120</v>
      </c>
      <c r="F93" s="80" t="str">
        <f t="shared" si="6"/>
        <v>OG120G_D_IL</v>
      </c>
      <c r="G93" s="39" t="str">
        <f ca="1">VLOOKUP($E93,'1.MetaData'!$B:$H,3,FALSE)</f>
        <v>Unknown Gills - TO Cocos 2022</v>
      </c>
      <c r="H93" s="58">
        <f ca="1">VLOOKUP($E93,'1.MetaData'!$B:$H,4,FALSE)</f>
        <v>0</v>
      </c>
      <c r="I93" s="87">
        <f ca="1">_xlfn.XLOOKUP($B93,'3.DNAExtractions'!$F:$F,'3.DNAExtractions'!O:O,"?")</f>
        <v>123</v>
      </c>
      <c r="J93" s="75" t="s">
        <v>4879</v>
      </c>
      <c r="K93" s="77">
        <v>45084</v>
      </c>
      <c r="L93" s="75" t="s">
        <v>4880</v>
      </c>
      <c r="M93" s="75" t="s">
        <v>3239</v>
      </c>
      <c r="N93" s="75" t="s">
        <v>5047</v>
      </c>
      <c r="O93" s="2" t="str">
        <f t="shared" si="5"/>
        <v>B-E07</v>
      </c>
      <c r="P93" s="83">
        <v>0.47</v>
      </c>
      <c r="Q93" s="2" t="str" cm="1">
        <f t="array" ref="Q93">IF(B93="","",IF(MAX(IF(B:B=B93,C:C))=C93,"Y","N"))</f>
        <v>Y</v>
      </c>
      <c r="S93" s="74"/>
    </row>
    <row r="94" spans="1:19" x14ac:dyDescent="0.25">
      <c r="A94" s="115">
        <f ca="1">INDEX('1.MetaData'!A:A, MATCH($E94, '1.MetaData'!$B:$B, 0))</f>
        <v>121</v>
      </c>
      <c r="B94" s="76" t="s">
        <v>5048</v>
      </c>
      <c r="C94" s="75">
        <v>1</v>
      </c>
      <c r="D94" s="75" t="s">
        <v>4878</v>
      </c>
      <c r="E94" s="1" t="str">
        <f ca="1">_xlfn.XLOOKUP($B94,'3.DNAExtractions'!$F:$F,'3.DNAExtractions'!E:E,"?")</f>
        <v>OG121</v>
      </c>
      <c r="F94" s="80" t="str">
        <f t="shared" si="6"/>
        <v>OG121G_D_IL</v>
      </c>
      <c r="G94" s="39" t="str">
        <f ca="1">VLOOKUP($E94,'1.MetaData'!$B:$H,3,FALSE)</f>
        <v>Unknown Gills - TO Cocos 2022</v>
      </c>
      <c r="H94" s="58">
        <f ca="1">VLOOKUP($E94,'1.MetaData'!$B:$H,4,FALSE)</f>
        <v>0</v>
      </c>
      <c r="I94" s="87">
        <f ca="1">_xlfn.XLOOKUP($B94,'3.DNAExtractions'!$F:$F,'3.DNAExtractions'!O:O,"?")</f>
        <v>172</v>
      </c>
      <c r="J94" s="75" t="s">
        <v>4879</v>
      </c>
      <c r="K94" s="77">
        <v>45084</v>
      </c>
      <c r="L94" s="75" t="s">
        <v>4880</v>
      </c>
      <c r="M94" s="75" t="s">
        <v>3239</v>
      </c>
      <c r="N94" s="75" t="s">
        <v>5049</v>
      </c>
      <c r="O94" s="2" t="str">
        <f t="shared" si="5"/>
        <v>B-F07</v>
      </c>
      <c r="P94" s="83">
        <v>0.28999999999999998</v>
      </c>
      <c r="Q94" s="2" t="str" cm="1">
        <f t="array" ref="Q94">IF(B94="","",IF(MAX(IF(B:B=B94,C:C))=C94,"Y","N"))</f>
        <v>Y</v>
      </c>
      <c r="S94" s="74"/>
    </row>
    <row r="95" spans="1:19" x14ac:dyDescent="0.25">
      <c r="A95" s="115">
        <f ca="1">INDEX('1.MetaData'!A:A, MATCH($E95, '1.MetaData'!$B:$B, 0))</f>
        <v>122</v>
      </c>
      <c r="B95" s="76" t="s">
        <v>5050</v>
      </c>
      <c r="C95" s="75">
        <v>1</v>
      </c>
      <c r="D95" s="75" t="s">
        <v>4878</v>
      </c>
      <c r="E95" s="1" t="str">
        <f ca="1">_xlfn.XLOOKUP($B95,'3.DNAExtractions'!$F:$F,'3.DNAExtractions'!E:E,"?")</f>
        <v>OG122</v>
      </c>
      <c r="F95" s="80" t="str">
        <f t="shared" si="6"/>
        <v>OG122G_D_IL</v>
      </c>
      <c r="G95" s="39" t="str">
        <f ca="1">VLOOKUP($E95,'1.MetaData'!$B:$H,3,FALSE)</f>
        <v>Unknown Gills - TO Cocos 2022</v>
      </c>
      <c r="H95" s="58">
        <f ca="1">VLOOKUP($E95,'1.MetaData'!$B:$H,4,FALSE)</f>
        <v>0</v>
      </c>
      <c r="I95" s="87">
        <f ca="1">_xlfn.XLOOKUP($B95,'3.DNAExtractions'!$F:$F,'3.DNAExtractions'!O:O,"?")</f>
        <v>64.8</v>
      </c>
      <c r="J95" s="75" t="s">
        <v>4879</v>
      </c>
      <c r="K95" s="77">
        <v>45084</v>
      </c>
      <c r="L95" s="75" t="s">
        <v>4880</v>
      </c>
      <c r="M95" s="75" t="s">
        <v>3239</v>
      </c>
      <c r="N95" s="75" t="s">
        <v>5051</v>
      </c>
      <c r="O95" s="2" t="str">
        <f t="shared" si="5"/>
        <v>B-G07</v>
      </c>
      <c r="P95" s="83">
        <v>1.34</v>
      </c>
      <c r="Q95" s="2" t="str" cm="1">
        <f t="array" ref="Q95">IF(B95="","",IF(MAX(IF(B:B=B95,C:C))=C95,"Y","N"))</f>
        <v>Y</v>
      </c>
      <c r="S95" s="74"/>
    </row>
    <row r="96" spans="1:19" x14ac:dyDescent="0.25">
      <c r="A96" s="115">
        <f ca="1">INDEX('1.MetaData'!A:A, MATCH($E96, '1.MetaData'!$B:$B, 0))</f>
        <v>123</v>
      </c>
      <c r="B96" s="76" t="s">
        <v>5052</v>
      </c>
      <c r="C96" s="75">
        <v>1</v>
      </c>
      <c r="D96" s="75" t="s">
        <v>4878</v>
      </c>
      <c r="E96" s="1" t="str">
        <f ca="1">_xlfn.XLOOKUP($B96,'3.DNAExtractions'!$F:$F,'3.DNAExtractions'!E:E,"?")</f>
        <v>OG123</v>
      </c>
      <c r="F96" s="80" t="str">
        <f t="shared" si="6"/>
        <v>OG123G_D_IL</v>
      </c>
      <c r="G96" s="39" t="str">
        <f ca="1">VLOOKUP($E96,'1.MetaData'!$B:$H,3,FALSE)</f>
        <v>Unknown Gills - TO Cocos 2022</v>
      </c>
      <c r="H96" s="58">
        <f ca="1">VLOOKUP($E96,'1.MetaData'!$B:$H,4,FALSE)</f>
        <v>0</v>
      </c>
      <c r="I96" s="87">
        <f ca="1">_xlfn.XLOOKUP($B96,'3.DNAExtractions'!$F:$F,'3.DNAExtractions'!O:O,"?")</f>
        <v>129</v>
      </c>
      <c r="J96" s="75" t="s">
        <v>4879</v>
      </c>
      <c r="K96" s="77">
        <v>45084</v>
      </c>
      <c r="L96" s="75" t="s">
        <v>4880</v>
      </c>
      <c r="M96" s="75" t="s">
        <v>3239</v>
      </c>
      <c r="N96" s="75" t="s">
        <v>5053</v>
      </c>
      <c r="O96" s="2" t="str">
        <f t="shared" si="5"/>
        <v>B-H07</v>
      </c>
      <c r="P96" s="83">
        <v>0.98399999999999999</v>
      </c>
      <c r="Q96" s="2" t="str" cm="1">
        <f t="array" ref="Q96">IF(B96="","",IF(MAX(IF(B:B=B96,C:C))=C96,"Y","N"))</f>
        <v>Y</v>
      </c>
      <c r="S96" s="74"/>
    </row>
    <row r="97" spans="1:19" x14ac:dyDescent="0.25">
      <c r="A97" s="115">
        <f ca="1">INDEX('1.MetaData'!A:A, MATCH($E97, '1.MetaData'!$B:$B, 0))</f>
        <v>124</v>
      </c>
      <c r="B97" s="76" t="s">
        <v>5054</v>
      </c>
      <c r="C97" s="75">
        <v>1</v>
      </c>
      <c r="D97" s="75" t="s">
        <v>4878</v>
      </c>
      <c r="E97" s="1" t="str">
        <f ca="1">_xlfn.XLOOKUP($B97,'3.DNAExtractions'!$F:$F,'3.DNAExtractions'!E:E,"?")</f>
        <v>OG124</v>
      </c>
      <c r="F97" s="80" t="str">
        <f t="shared" si="6"/>
        <v>OG124G_D_IL</v>
      </c>
      <c r="G97" s="39" t="str">
        <f ca="1">VLOOKUP($E97,'1.MetaData'!$B:$H,3,FALSE)</f>
        <v>Unknown Gills - TO Cocos 2022</v>
      </c>
      <c r="H97" s="58">
        <f ca="1">VLOOKUP($E97,'1.MetaData'!$B:$H,4,FALSE)</f>
        <v>0</v>
      </c>
      <c r="I97" s="87">
        <f ca="1">_xlfn.XLOOKUP($B97,'3.DNAExtractions'!$F:$F,'3.DNAExtractions'!O:O,"?")</f>
        <v>88.6</v>
      </c>
      <c r="J97" s="75" t="s">
        <v>4879</v>
      </c>
      <c r="K97" s="77">
        <v>45084</v>
      </c>
      <c r="L97" s="75" t="s">
        <v>4880</v>
      </c>
      <c r="M97" s="75" t="s">
        <v>3239</v>
      </c>
      <c r="N97" s="75" t="s">
        <v>4885</v>
      </c>
      <c r="O97" s="2" t="str">
        <f t="shared" si="5"/>
        <v>B-A08</v>
      </c>
      <c r="P97" s="83">
        <v>0.85499999999999998</v>
      </c>
      <c r="Q97" s="2" t="str" cm="1">
        <f t="array" ref="Q97">IF(B97="","",IF(MAX(IF(B:B=B97,C:C))=C97,"Y","N"))</f>
        <v>Y</v>
      </c>
      <c r="S97" s="74"/>
    </row>
    <row r="98" spans="1:19" x14ac:dyDescent="0.25">
      <c r="A98" s="115">
        <f ca="1">INDEX('1.MetaData'!A:A, MATCH($E98, '1.MetaData'!$B:$B, 0))</f>
        <v>125</v>
      </c>
      <c r="B98" s="76" t="s">
        <v>5055</v>
      </c>
      <c r="C98" s="75">
        <v>1</v>
      </c>
      <c r="D98" s="75" t="s">
        <v>4878</v>
      </c>
      <c r="E98" s="1" t="str">
        <f ca="1">_xlfn.XLOOKUP($B98,'3.DNAExtractions'!$F:$F,'3.DNAExtractions'!E:E,"?")</f>
        <v>OG125</v>
      </c>
      <c r="F98" s="80" t="str">
        <f t="shared" si="6"/>
        <v>OG125G_D_IL</v>
      </c>
      <c r="G98" s="39" t="str">
        <f ca="1">VLOOKUP($E98,'1.MetaData'!$B:$H,3,FALSE)</f>
        <v>Unknown Gills - TO Cocos 2022</v>
      </c>
      <c r="H98" s="58">
        <f ca="1">VLOOKUP($E98,'1.MetaData'!$B:$H,4,FALSE)</f>
        <v>0</v>
      </c>
      <c r="I98" s="87">
        <f ca="1">_xlfn.XLOOKUP($B98,'3.DNAExtractions'!$F:$F,'3.DNAExtractions'!O:O,"?")</f>
        <v>176</v>
      </c>
      <c r="J98" s="75" t="s">
        <v>4879</v>
      </c>
      <c r="K98" s="77">
        <v>45084</v>
      </c>
      <c r="L98" s="75" t="s">
        <v>4880</v>
      </c>
      <c r="M98" s="75" t="s">
        <v>3239</v>
      </c>
      <c r="N98" s="75" t="s">
        <v>4957</v>
      </c>
      <c r="O98" s="2" t="str">
        <f t="shared" si="5"/>
        <v>B-B08</v>
      </c>
      <c r="P98" s="83">
        <v>1.92</v>
      </c>
      <c r="Q98" s="2" t="str" cm="1">
        <f t="array" ref="Q98">IF(B98="","",IF(MAX(IF(B:B=B98,C:C))=C98,"Y","N"))</f>
        <v>Y</v>
      </c>
      <c r="S98" s="74"/>
    </row>
    <row r="99" spans="1:19" x14ac:dyDescent="0.25">
      <c r="A99" s="115">
        <f ca="1">INDEX('1.MetaData'!A:A, MATCH($E99, '1.MetaData'!$B:$B, 0))</f>
        <v>126</v>
      </c>
      <c r="B99" s="76" t="s">
        <v>5056</v>
      </c>
      <c r="C99" s="75">
        <v>1</v>
      </c>
      <c r="D99" s="75" t="s">
        <v>4878</v>
      </c>
      <c r="E99" s="1" t="str">
        <f ca="1">_xlfn.XLOOKUP($B99,'3.DNAExtractions'!$F:$F,'3.DNAExtractions'!E:E,"?")</f>
        <v>OG126</v>
      </c>
      <c r="F99" s="80" t="str">
        <f t="shared" si="6"/>
        <v>OG126G_D_IL</v>
      </c>
      <c r="G99" s="39" t="str">
        <f ca="1">VLOOKUP($E99,'1.MetaData'!$B:$H,3,FALSE)</f>
        <v>Unknown Gills - TO Cocos 2022</v>
      </c>
      <c r="H99" s="58">
        <f ca="1">VLOOKUP($E99,'1.MetaData'!$B:$H,4,FALSE)</f>
        <v>0</v>
      </c>
      <c r="I99" s="87">
        <f ca="1">_xlfn.XLOOKUP($B99,'3.DNAExtractions'!$F:$F,'3.DNAExtractions'!O:O,"?")</f>
        <v>111</v>
      </c>
      <c r="J99" s="75" t="s">
        <v>4879</v>
      </c>
      <c r="K99" s="77">
        <v>45084</v>
      </c>
      <c r="L99" s="75" t="s">
        <v>4880</v>
      </c>
      <c r="M99" s="75" t="s">
        <v>3239</v>
      </c>
      <c r="N99" s="75" t="s">
        <v>4960</v>
      </c>
      <c r="O99" s="2" t="str">
        <f t="shared" si="5"/>
        <v>B-C08</v>
      </c>
      <c r="P99" s="83">
        <v>1.95</v>
      </c>
      <c r="Q99" s="2" t="str" cm="1">
        <f t="array" ref="Q99">IF(B99="","",IF(MAX(IF(B:B=B99,C:C))=C99,"Y","N"))</f>
        <v>Y</v>
      </c>
      <c r="S99" s="74"/>
    </row>
    <row r="100" spans="1:19" x14ac:dyDescent="0.25">
      <c r="A100" s="115">
        <f ca="1">INDEX('1.MetaData'!A:A, MATCH($E100, '1.MetaData'!$B:$B, 0))</f>
        <v>127</v>
      </c>
      <c r="B100" s="76" t="s">
        <v>5057</v>
      </c>
      <c r="C100" s="75">
        <v>1</v>
      </c>
      <c r="D100" s="75" t="s">
        <v>4878</v>
      </c>
      <c r="E100" s="1" t="str">
        <f ca="1">_xlfn.XLOOKUP($B100,'3.DNAExtractions'!$F:$F,'3.DNAExtractions'!E:E,"?")</f>
        <v>OG127</v>
      </c>
      <c r="F100" s="80" t="str">
        <f t="shared" si="6"/>
        <v>OG127G_D_IL</v>
      </c>
      <c r="G100" s="39" t="str">
        <f ca="1">VLOOKUP($E100,'1.MetaData'!$B:$H,3,FALSE)</f>
        <v>Unknown Gills - TO Cocos 2022</v>
      </c>
      <c r="H100" s="58">
        <f ca="1">VLOOKUP($E100,'1.MetaData'!$B:$H,4,FALSE)</f>
        <v>0</v>
      </c>
      <c r="I100" s="87">
        <f ca="1">_xlfn.XLOOKUP($B100,'3.DNAExtractions'!$F:$F,'3.DNAExtractions'!O:O,"?")</f>
        <v>113</v>
      </c>
      <c r="J100" s="75" t="s">
        <v>4879</v>
      </c>
      <c r="K100" s="77">
        <v>45084</v>
      </c>
      <c r="L100" s="75" t="s">
        <v>4880</v>
      </c>
      <c r="M100" s="75" t="s">
        <v>3239</v>
      </c>
      <c r="N100" s="75" t="s">
        <v>4962</v>
      </c>
      <c r="O100" s="2" t="str">
        <f t="shared" si="5"/>
        <v>B-D08</v>
      </c>
      <c r="P100" s="83">
        <v>1.46</v>
      </c>
      <c r="Q100" s="2" t="str" cm="1">
        <f t="array" ref="Q100">IF(B100="","",IF(MAX(IF(B:B=B100,C:C))=C100,"Y","N"))</f>
        <v>Y</v>
      </c>
      <c r="S100" s="74"/>
    </row>
    <row r="101" spans="1:19" x14ac:dyDescent="0.25">
      <c r="A101" s="115">
        <f ca="1">INDEX('1.MetaData'!A:A, MATCH($E101, '1.MetaData'!$B:$B, 0))</f>
        <v>128</v>
      </c>
      <c r="B101" s="76" t="s">
        <v>5058</v>
      </c>
      <c r="C101" s="75">
        <v>1</v>
      </c>
      <c r="D101" s="75" t="s">
        <v>4878</v>
      </c>
      <c r="E101" s="1" t="str">
        <f ca="1">_xlfn.XLOOKUP($B101,'3.DNAExtractions'!$F:$F,'3.DNAExtractions'!E:E,"?")</f>
        <v>OG128</v>
      </c>
      <c r="F101" s="80" t="str">
        <f t="shared" si="6"/>
        <v>OG128G_D_IL</v>
      </c>
      <c r="G101" s="39" t="str">
        <f ca="1">VLOOKUP($E101,'1.MetaData'!$B:$H,3,FALSE)</f>
        <v>Unknown Gills - TO Cocos 2022</v>
      </c>
      <c r="H101" s="58">
        <f ca="1">VLOOKUP($E101,'1.MetaData'!$B:$H,4,FALSE)</f>
        <v>0</v>
      </c>
      <c r="I101" s="87">
        <f ca="1">_xlfn.XLOOKUP($B101,'3.DNAExtractions'!$F:$F,'3.DNAExtractions'!O:O,"?")</f>
        <v>135</v>
      </c>
      <c r="J101" s="75" t="s">
        <v>4879</v>
      </c>
      <c r="K101" s="77">
        <v>45084</v>
      </c>
      <c r="L101" s="75" t="s">
        <v>4880</v>
      </c>
      <c r="M101" s="75" t="s">
        <v>3239</v>
      </c>
      <c r="N101" s="75" t="s">
        <v>4964</v>
      </c>
      <c r="O101" s="2" t="str">
        <f t="shared" si="5"/>
        <v>B-E08</v>
      </c>
      <c r="P101" s="83">
        <v>0.3</v>
      </c>
      <c r="Q101" s="2" t="str" cm="1">
        <f t="array" ref="Q101">IF(B101="","",IF(MAX(IF(B:B=B101,C:C))=C101,"Y","N"))</f>
        <v>Y</v>
      </c>
      <c r="S101" s="74"/>
    </row>
    <row r="102" spans="1:19" x14ac:dyDescent="0.25">
      <c r="A102" s="115">
        <f ca="1">INDEX('1.MetaData'!A:A, MATCH($E102, '1.MetaData'!$B:$B, 0))</f>
        <v>129</v>
      </c>
      <c r="B102" s="76" t="s">
        <v>5059</v>
      </c>
      <c r="C102" s="75">
        <v>1</v>
      </c>
      <c r="D102" s="75" t="s">
        <v>4878</v>
      </c>
      <c r="E102" s="1" t="str">
        <f ca="1">_xlfn.XLOOKUP($B102,'3.DNAExtractions'!$F:$F,'3.DNAExtractions'!E:E,"?")</f>
        <v>OG129</v>
      </c>
      <c r="F102" s="80" t="str">
        <f t="shared" si="6"/>
        <v>OG129G_D_IL</v>
      </c>
      <c r="G102" s="39" t="str">
        <f ca="1">VLOOKUP($E102,'1.MetaData'!$B:$H,3,FALSE)</f>
        <v>Unknown Gills - TO Cocos 2022</v>
      </c>
      <c r="H102" s="58">
        <f ca="1">VLOOKUP($E102,'1.MetaData'!$B:$H,4,FALSE)</f>
        <v>0</v>
      </c>
      <c r="I102" s="87">
        <f ca="1">_xlfn.XLOOKUP($B102,'3.DNAExtractions'!$F:$F,'3.DNAExtractions'!O:O,"?")</f>
        <v>34.200000000000003</v>
      </c>
      <c r="J102" s="75" t="s">
        <v>4879</v>
      </c>
      <c r="K102" s="77">
        <v>45084</v>
      </c>
      <c r="L102" s="75" t="s">
        <v>4880</v>
      </c>
      <c r="M102" s="75" t="s">
        <v>3239</v>
      </c>
      <c r="N102" s="75" t="s">
        <v>4973</v>
      </c>
      <c r="O102" s="2" t="str">
        <f t="shared" si="5"/>
        <v>B-F08</v>
      </c>
      <c r="P102" s="83">
        <v>0.46</v>
      </c>
      <c r="Q102" s="2" t="str" cm="1">
        <f t="array" ref="Q102">IF(B102="","",IF(MAX(IF(B:B=B102,C:C))=C102,"Y","N"))</f>
        <v>Y</v>
      </c>
      <c r="S102" s="74"/>
    </row>
    <row r="103" spans="1:19" x14ac:dyDescent="0.25">
      <c r="A103" s="115">
        <f ca="1">INDEX('1.MetaData'!A:A, MATCH($E103, '1.MetaData'!$B:$B, 0))</f>
        <v>130</v>
      </c>
      <c r="B103" s="76" t="s">
        <v>5060</v>
      </c>
      <c r="C103" s="75">
        <v>1</v>
      </c>
      <c r="D103" s="75" t="s">
        <v>4878</v>
      </c>
      <c r="E103" s="1" t="str">
        <f ca="1">_xlfn.XLOOKUP($B103,'3.DNAExtractions'!$F:$F,'3.DNAExtractions'!E:E,"?")</f>
        <v>OG130</v>
      </c>
      <c r="F103" s="80" t="str">
        <f t="shared" si="6"/>
        <v>OG130G_D_IL</v>
      </c>
      <c r="G103" s="39" t="str">
        <f ca="1">VLOOKUP($E103,'1.MetaData'!$B:$H,3,FALSE)</f>
        <v>Unknown Gills - TO Cocos 2022</v>
      </c>
      <c r="H103" s="58">
        <f ca="1">VLOOKUP($E103,'1.MetaData'!$B:$H,4,FALSE)</f>
        <v>0</v>
      </c>
      <c r="I103" s="87">
        <f ca="1">_xlfn.XLOOKUP($B103,'3.DNAExtractions'!$F:$F,'3.DNAExtractions'!O:O,"?")</f>
        <v>171</v>
      </c>
      <c r="J103" s="75" t="s">
        <v>4879</v>
      </c>
      <c r="K103" s="77">
        <v>45084</v>
      </c>
      <c r="L103" s="75" t="s">
        <v>4880</v>
      </c>
      <c r="M103" s="75" t="s">
        <v>3239</v>
      </c>
      <c r="N103" s="75" t="s">
        <v>4995</v>
      </c>
      <c r="O103" s="2" t="str">
        <f t="shared" si="5"/>
        <v>B-G08</v>
      </c>
      <c r="P103" s="83">
        <v>0.15</v>
      </c>
      <c r="Q103" s="2" t="str" cm="1">
        <f t="array" ref="Q103">IF(B103="","",IF(MAX(IF(B:B=B103,C:C))=C103,"Y","N"))</f>
        <v>Y</v>
      </c>
      <c r="S103" s="74"/>
    </row>
    <row r="104" spans="1:19" x14ac:dyDescent="0.25">
      <c r="A104" s="115">
        <f ca="1">INDEX('1.MetaData'!A:A, MATCH($E104, '1.MetaData'!$B:$B, 0))</f>
        <v>131</v>
      </c>
      <c r="B104" s="76" t="s">
        <v>5061</v>
      </c>
      <c r="C104" s="75">
        <v>1</v>
      </c>
      <c r="D104" s="75" t="s">
        <v>4878</v>
      </c>
      <c r="E104" s="1" t="str">
        <f ca="1">_xlfn.XLOOKUP($B104,'3.DNAExtractions'!$F:$F,'3.DNAExtractions'!E:E,"?")</f>
        <v>OG131</v>
      </c>
      <c r="F104" s="80" t="str">
        <f t="shared" si="6"/>
        <v>OG131G_D_IL</v>
      </c>
      <c r="G104" s="39" t="str">
        <f ca="1">VLOOKUP($E104,'1.MetaData'!$B:$H,3,FALSE)</f>
        <v>Unknown Gills - TO Cocos 2022</v>
      </c>
      <c r="H104" s="58">
        <f ca="1">VLOOKUP($E104,'1.MetaData'!$B:$H,4,FALSE)</f>
        <v>0</v>
      </c>
      <c r="I104" s="87">
        <f ca="1">_xlfn.XLOOKUP($B104,'3.DNAExtractions'!$F:$F,'3.DNAExtractions'!O:O,"?")</f>
        <v>102</v>
      </c>
      <c r="J104" s="75" t="s">
        <v>4879</v>
      </c>
      <c r="K104" s="77">
        <v>45084</v>
      </c>
      <c r="L104" s="75" t="s">
        <v>4880</v>
      </c>
      <c r="M104" s="75" t="s">
        <v>3239</v>
      </c>
      <c r="N104" s="75" t="s">
        <v>4997</v>
      </c>
      <c r="O104" s="2" t="str">
        <f t="shared" si="5"/>
        <v>B-H08</v>
      </c>
      <c r="P104" s="83">
        <v>0.53700000000000003</v>
      </c>
      <c r="Q104" s="2" t="str" cm="1">
        <f t="array" ref="Q104">IF(B104="","",IF(MAX(IF(B:B=B104,C:C))=C104,"Y","N"))</f>
        <v>Y</v>
      </c>
      <c r="S104" s="74"/>
    </row>
    <row r="105" spans="1:19" x14ac:dyDescent="0.25">
      <c r="A105" s="115">
        <f ca="1">INDEX('1.MetaData'!A:A, MATCH($E105, '1.MetaData'!$B:$B, 0))</f>
        <v>179</v>
      </c>
      <c r="B105" s="76" t="s">
        <v>5062</v>
      </c>
      <c r="C105" s="75">
        <v>1</v>
      </c>
      <c r="D105" s="75" t="s">
        <v>4878</v>
      </c>
      <c r="E105" s="1" t="str">
        <f ca="1">_xlfn.XLOOKUP($B105,'3.DNAExtractions'!$F:$F,'3.DNAExtractions'!E:E,"?")</f>
        <v>OG179</v>
      </c>
      <c r="F105" s="80" t="str">
        <f t="shared" si="6"/>
        <v>OG179L_D_IL</v>
      </c>
      <c r="G105" s="39" t="str">
        <f ca="1">VLOOKUP($E105,'1.MetaData'!$B:$H,3,FALSE)</f>
        <v>Gasterochisma melampus</v>
      </c>
      <c r="H105" s="58" t="str">
        <f ca="1">VLOOKUP($E105,'1.MetaData'!$B:$H,4,FALSE)</f>
        <v>Butterfly kingfish</v>
      </c>
      <c r="I105" s="87">
        <f ca="1">_xlfn.XLOOKUP($B105,'3.DNAExtractions'!$F:$F,'3.DNAExtractions'!O:O,"?")</f>
        <v>78.3</v>
      </c>
      <c r="J105" s="75" t="s">
        <v>4879</v>
      </c>
      <c r="K105" s="77">
        <v>45147</v>
      </c>
      <c r="L105" s="75" t="s">
        <v>4949</v>
      </c>
      <c r="M105" s="75" t="s">
        <v>3239</v>
      </c>
      <c r="N105" s="75" t="s">
        <v>4987</v>
      </c>
      <c r="O105" s="2" t="str">
        <f t="shared" si="5"/>
        <v>B-A10</v>
      </c>
      <c r="P105" s="83">
        <v>0.26500000000000001</v>
      </c>
      <c r="Q105" s="2" t="str" cm="1">
        <f t="array" ref="Q105">IF(B105="","",IF(MAX(IF(B:B=B105,C:C))=C105,"Y","N"))</f>
        <v>Y</v>
      </c>
      <c r="S105" s="74"/>
    </row>
    <row r="106" spans="1:19" x14ac:dyDescent="0.25">
      <c r="A106" s="115">
        <f ca="1">INDEX('1.MetaData'!A:A, MATCH($E106, '1.MetaData'!$B:$B, 0))</f>
        <v>180</v>
      </c>
      <c r="B106" s="76" t="s">
        <v>5063</v>
      </c>
      <c r="C106" s="75">
        <v>1</v>
      </c>
      <c r="D106" s="75" t="s">
        <v>4878</v>
      </c>
      <c r="E106" s="1" t="str">
        <f ca="1">_xlfn.XLOOKUP($B106,'3.DNAExtractions'!$F:$F,'3.DNAExtractions'!E:E,"?")</f>
        <v>OG180</v>
      </c>
      <c r="F106" s="80" t="str">
        <f t="shared" si="6"/>
        <v>OG180M_D_IL</v>
      </c>
      <c r="G106" s="39" t="str">
        <f ca="1">VLOOKUP($E106,'1.MetaData'!$B:$H,3,FALSE)</f>
        <v>Scomberomorus commerson</v>
      </c>
      <c r="H106" s="58" t="str">
        <f ca="1">VLOOKUP($E106,'1.MetaData'!$B:$H,4,FALSE)</f>
        <v>Spanish mackerel</v>
      </c>
      <c r="I106" s="87">
        <f ca="1">_xlfn.XLOOKUP($B106,'3.DNAExtractions'!$F:$F,'3.DNAExtractions'!O:O,"?")</f>
        <v>19.899999999999999</v>
      </c>
      <c r="J106" s="75" t="s">
        <v>4879</v>
      </c>
      <c r="K106" s="77">
        <v>45147</v>
      </c>
      <c r="L106" s="75" t="s">
        <v>4949</v>
      </c>
      <c r="M106" s="75" t="s">
        <v>3239</v>
      </c>
      <c r="N106" s="75" t="s">
        <v>4989</v>
      </c>
      <c r="O106" s="2" t="str">
        <f t="shared" si="5"/>
        <v>B-B10</v>
      </c>
      <c r="P106" s="83">
        <v>2.4700000000000002</v>
      </c>
      <c r="Q106" s="2" t="str" cm="1">
        <f t="array" ref="Q106">IF(B106="","",IF(MAX(IF(B:B=B106,C:C))=C106,"Y","N"))</f>
        <v>Y</v>
      </c>
      <c r="S106" s="74"/>
    </row>
    <row r="107" spans="1:19" x14ac:dyDescent="0.25">
      <c r="A107" s="115">
        <f ca="1">INDEX('1.MetaData'!A:A, MATCH($E107, '1.MetaData'!$B:$B, 0))</f>
        <v>181</v>
      </c>
      <c r="B107" s="76" t="s">
        <v>5064</v>
      </c>
      <c r="C107" s="75">
        <v>1</v>
      </c>
      <c r="D107" s="75" t="s">
        <v>4878</v>
      </c>
      <c r="E107" s="1" t="str">
        <f ca="1">_xlfn.XLOOKUP($B107,'3.DNAExtractions'!$F:$F,'3.DNAExtractions'!E:E,"?")</f>
        <v>OG181</v>
      </c>
      <c r="F107" s="80" t="str">
        <f t="shared" si="6"/>
        <v>OG181M_D_IL</v>
      </c>
      <c r="G107" s="39" t="str">
        <f ca="1">VLOOKUP($E107,'1.MetaData'!$B:$H,3,FALSE)</f>
        <v>Euthynnus affinis</v>
      </c>
      <c r="H107" s="58" t="str">
        <f ca="1">VLOOKUP($E107,'1.MetaData'!$B:$H,4,FALSE)</f>
        <v>Mackeral tuna</v>
      </c>
      <c r="I107" s="87">
        <f ca="1">_xlfn.XLOOKUP($B107,'3.DNAExtractions'!$F:$F,'3.DNAExtractions'!O:O,"?")</f>
        <v>11.2</v>
      </c>
      <c r="J107" s="75" t="s">
        <v>4879</v>
      </c>
      <c r="K107" s="77">
        <v>45147</v>
      </c>
      <c r="L107" s="75" t="s">
        <v>4949</v>
      </c>
      <c r="M107" s="75" t="s">
        <v>3239</v>
      </c>
      <c r="N107" s="75" t="s">
        <v>4991</v>
      </c>
      <c r="O107" s="2" t="str">
        <f t="shared" si="5"/>
        <v>B-C10</v>
      </c>
      <c r="P107" s="83">
        <v>1.17</v>
      </c>
      <c r="Q107" s="2" t="str" cm="1">
        <f t="array" ref="Q107">IF(B107="","",IF(MAX(IF(B:B=B107,C:C))=C107,"Y","N"))</f>
        <v>Y</v>
      </c>
      <c r="S107" s="74"/>
    </row>
    <row r="108" spans="1:19" x14ac:dyDescent="0.25">
      <c r="A108" s="115">
        <f ca="1">INDEX('1.MetaData'!A:A, MATCH($E108, '1.MetaData'!$B:$B, 0))</f>
        <v>182</v>
      </c>
      <c r="B108" s="76" t="s">
        <v>5065</v>
      </c>
      <c r="C108" s="75">
        <v>1</v>
      </c>
      <c r="D108" s="75" t="s">
        <v>4878</v>
      </c>
      <c r="E108" s="1" t="str">
        <f ca="1">_xlfn.XLOOKUP($B108,'3.DNAExtractions'!$F:$F,'3.DNAExtractions'!E:E,"?")</f>
        <v>OG182</v>
      </c>
      <c r="F108" s="80" t="str">
        <f t="shared" si="6"/>
        <v>OG182L_D_IL</v>
      </c>
      <c r="G108" s="39" t="str">
        <f ca="1">VLOOKUP($E108,'1.MetaData'!$B:$H,3,FALSE)</f>
        <v>Rastrelliger kanagurta</v>
      </c>
      <c r="H108" s="58" t="str">
        <f ca="1">VLOOKUP($E108,'1.MetaData'!$B:$H,4,FALSE)</f>
        <v>Indian mackeral</v>
      </c>
      <c r="I108" s="87">
        <f ca="1">_xlfn.XLOOKUP($B108,'3.DNAExtractions'!$F:$F,'3.DNAExtractions'!O:O,"?")</f>
        <v>36.4</v>
      </c>
      <c r="J108" s="75" t="s">
        <v>4879</v>
      </c>
      <c r="K108" s="77">
        <v>45147</v>
      </c>
      <c r="L108" s="75" t="s">
        <v>4949</v>
      </c>
      <c r="M108" s="75" t="s">
        <v>3239</v>
      </c>
      <c r="N108" s="75" t="s">
        <v>5022</v>
      </c>
      <c r="O108" s="2" t="str">
        <f t="shared" si="5"/>
        <v>B-D10</v>
      </c>
      <c r="P108" s="83">
        <v>0.161</v>
      </c>
      <c r="Q108" s="2" t="str" cm="1">
        <f t="array" ref="Q108">IF(B108="","",IF(MAX(IF(B:B=B108,C:C))=C108,"Y","N"))</f>
        <v>Y</v>
      </c>
      <c r="S108" s="74"/>
    </row>
    <row r="109" spans="1:19" x14ac:dyDescent="0.25">
      <c r="A109" s="115">
        <f ca="1">INDEX('1.MetaData'!A:A, MATCH($E109, '1.MetaData'!$B:$B, 0))</f>
        <v>183</v>
      </c>
      <c r="B109" s="76" t="s">
        <v>5066</v>
      </c>
      <c r="C109" s="75">
        <v>1</v>
      </c>
      <c r="D109" s="75" t="s">
        <v>4878</v>
      </c>
      <c r="E109" s="1" t="str">
        <f ca="1">_xlfn.XLOOKUP($B109,'3.DNAExtractions'!$F:$F,'3.DNAExtractions'!E:E,"?")</f>
        <v>OG183</v>
      </c>
      <c r="F109" s="80" t="str">
        <f t="shared" si="6"/>
        <v>OG183L_D_IL</v>
      </c>
      <c r="G109" s="39" t="str">
        <f ca="1">VLOOKUP($E109,'1.MetaData'!$B:$H,3,FALSE)</f>
        <v>Cybiosarda elegans</v>
      </c>
      <c r="H109" s="58" t="str">
        <f ca="1">VLOOKUP($E109,'1.MetaData'!$B:$H,4,FALSE)</f>
        <v>Leaping bonito</v>
      </c>
      <c r="I109" s="87">
        <f ca="1">_xlfn.XLOOKUP($B109,'3.DNAExtractions'!$F:$F,'3.DNAExtractions'!O:O,"?")</f>
        <v>118</v>
      </c>
      <c r="J109" s="75" t="s">
        <v>4879</v>
      </c>
      <c r="K109" s="77">
        <v>45147</v>
      </c>
      <c r="L109" s="75" t="s">
        <v>4949</v>
      </c>
      <c r="M109" s="75" t="s">
        <v>3239</v>
      </c>
      <c r="N109" s="75" t="s">
        <v>5024</v>
      </c>
      <c r="O109" s="2" t="str">
        <f t="shared" si="5"/>
        <v>B-E10</v>
      </c>
      <c r="P109" s="83">
        <v>1.05</v>
      </c>
      <c r="Q109" s="2" t="str" cm="1">
        <f t="array" ref="Q109">IF(B109="","",IF(MAX(IF(B:B=B109,C:C))=C109,"Y","N"))</f>
        <v>Y</v>
      </c>
      <c r="S109" s="74"/>
    </row>
    <row r="110" spans="1:19" x14ac:dyDescent="0.25">
      <c r="A110" s="115">
        <f ca="1">INDEX('1.MetaData'!A:A, MATCH($E110, '1.MetaData'!$B:$B, 0))</f>
        <v>184</v>
      </c>
      <c r="B110" s="76" t="s">
        <v>5067</v>
      </c>
      <c r="C110" s="75">
        <v>1</v>
      </c>
      <c r="D110" s="75" t="s">
        <v>4878</v>
      </c>
      <c r="E110" s="1" t="str">
        <f ca="1">_xlfn.XLOOKUP($B110,'3.DNAExtractions'!$F:$F,'3.DNAExtractions'!E:E,"?")</f>
        <v>OG184</v>
      </c>
      <c r="F110" s="80" t="str">
        <f t="shared" si="6"/>
        <v>OG184M_D_IL</v>
      </c>
      <c r="G110" s="39" t="str">
        <f ca="1">VLOOKUP($E110,'1.MetaData'!$B:$H,3,FALSE)</f>
        <v>Scomber japonicus</v>
      </c>
      <c r="H110" s="58" t="str">
        <f ca="1">VLOOKUP($E110,'1.MetaData'!$B:$H,4,FALSE)</f>
        <v>Chub mackeral</v>
      </c>
      <c r="I110" s="87">
        <f ca="1">_xlfn.XLOOKUP($B110,'3.DNAExtractions'!$F:$F,'3.DNAExtractions'!O:O,"?")</f>
        <v>11.4</v>
      </c>
      <c r="J110" s="75" t="s">
        <v>4879</v>
      </c>
      <c r="K110" s="77">
        <v>45147</v>
      </c>
      <c r="L110" s="75" t="s">
        <v>4949</v>
      </c>
      <c r="M110" s="75" t="s">
        <v>3239</v>
      </c>
      <c r="N110" s="75" t="s">
        <v>2575</v>
      </c>
      <c r="O110" s="2" t="str">
        <f t="shared" si="5"/>
        <v>B-F10</v>
      </c>
      <c r="P110" s="83">
        <v>1.34</v>
      </c>
      <c r="Q110" s="2" t="str" cm="1">
        <f t="array" ref="Q110">IF(B110="","",IF(MAX(IF(B:B=B110,C:C))=C110,"Y","N"))</f>
        <v>Y</v>
      </c>
      <c r="S110" s="74"/>
    </row>
    <row r="111" spans="1:19" x14ac:dyDescent="0.25">
      <c r="A111" s="115">
        <f ca="1">INDEX('1.MetaData'!A:A, MATCH($E111, '1.MetaData'!$B:$B, 0))</f>
        <v>185</v>
      </c>
      <c r="B111" s="76" t="s">
        <v>5068</v>
      </c>
      <c r="C111" s="75">
        <v>1</v>
      </c>
      <c r="D111" s="75" t="s">
        <v>4878</v>
      </c>
      <c r="E111" s="1" t="str">
        <f ca="1">_xlfn.XLOOKUP($B111,'3.DNAExtractions'!$F:$F,'3.DNAExtractions'!E:E,"?")</f>
        <v>OG185</v>
      </c>
      <c r="F111" s="80" t="str">
        <f t="shared" si="6"/>
        <v>OG185M_D_IL</v>
      </c>
      <c r="G111" s="39" t="str">
        <f ca="1">VLOOKUP($E111,'1.MetaData'!$B:$H,3,FALSE)</f>
        <v>Auxis thazard</v>
      </c>
      <c r="H111" s="58" t="str">
        <f ca="1">VLOOKUP($E111,'1.MetaData'!$B:$H,4,FALSE)</f>
        <v>Frigate mackerel</v>
      </c>
      <c r="I111" s="87">
        <f ca="1">_xlfn.XLOOKUP($B111,'3.DNAExtractions'!$F:$F,'3.DNAExtractions'!O:O,"?")</f>
        <v>39.4</v>
      </c>
      <c r="J111" s="75" t="s">
        <v>4879</v>
      </c>
      <c r="K111" s="77">
        <v>45147</v>
      </c>
      <c r="L111" s="75" t="s">
        <v>4949</v>
      </c>
      <c r="M111" s="75" t="s">
        <v>3239</v>
      </c>
      <c r="N111" s="75" t="s">
        <v>5030</v>
      </c>
      <c r="O111" s="2" t="str">
        <f t="shared" si="5"/>
        <v>B-G10</v>
      </c>
      <c r="P111" s="83">
        <v>1.59</v>
      </c>
      <c r="Q111" s="2" t="str" cm="1">
        <f t="array" ref="Q111">IF(B111="","",IF(MAX(IF(B:B=B111,C:C))=C111,"Y","N"))</f>
        <v>Y</v>
      </c>
      <c r="S111" s="74"/>
    </row>
    <row r="112" spans="1:19" x14ac:dyDescent="0.25">
      <c r="A112" s="115">
        <f ca="1">INDEX('1.MetaData'!A:A, MATCH($E112, '1.MetaData'!$B:$B, 0))</f>
        <v>186</v>
      </c>
      <c r="B112" s="76" t="s">
        <v>5069</v>
      </c>
      <c r="C112" s="75">
        <v>1</v>
      </c>
      <c r="D112" s="75" t="s">
        <v>4878</v>
      </c>
      <c r="E112" s="1" t="str">
        <f ca="1">_xlfn.XLOOKUP($B112,'3.DNAExtractions'!$F:$F,'3.DNAExtractions'!E:E,"?")</f>
        <v>OG186</v>
      </c>
      <c r="F112" s="80" t="str">
        <f t="shared" si="6"/>
        <v>OG186M_D_IL</v>
      </c>
      <c r="G112" s="39" t="str">
        <f ca="1">VLOOKUP($E112,'1.MetaData'!$B:$H,3,FALSE)</f>
        <v>Allothunnus fallai</v>
      </c>
      <c r="H112" s="58" t="str">
        <f ca="1">VLOOKUP($E112,'1.MetaData'!$B:$H,4,FALSE)</f>
        <v>Slender tuna</v>
      </c>
      <c r="I112" s="87">
        <f ca="1">_xlfn.XLOOKUP($B112,'3.DNAExtractions'!$F:$F,'3.DNAExtractions'!O:O,"?")</f>
        <v>13.5</v>
      </c>
      <c r="J112" s="75" t="s">
        <v>4879</v>
      </c>
      <c r="K112" s="77">
        <v>45147</v>
      </c>
      <c r="L112" s="75" t="s">
        <v>4949</v>
      </c>
      <c r="M112" s="75" t="s">
        <v>3239</v>
      </c>
      <c r="N112" s="75" t="s">
        <v>5032</v>
      </c>
      <c r="O112" s="2" t="str">
        <f t="shared" si="5"/>
        <v>B-H10</v>
      </c>
      <c r="P112" s="83">
        <v>1.38</v>
      </c>
      <c r="Q112" s="2" t="str" cm="1">
        <f t="array" ref="Q112">IF(B112="","",IF(MAX(IF(B:B=B112,C:C))=C112,"Y","N"))</f>
        <v>Y</v>
      </c>
      <c r="S112" s="74"/>
    </row>
    <row r="113" spans="1:19" x14ac:dyDescent="0.25">
      <c r="A113" s="115">
        <f ca="1">INDEX('1.MetaData'!A:A, MATCH($E113, '1.MetaData'!$B:$B, 0))</f>
        <v>187</v>
      </c>
      <c r="B113" s="76" t="s">
        <v>5070</v>
      </c>
      <c r="C113" s="75">
        <v>1</v>
      </c>
      <c r="D113" s="75" t="s">
        <v>4878</v>
      </c>
      <c r="E113" s="1" t="str">
        <f ca="1">_xlfn.XLOOKUP($B113,'3.DNAExtractions'!$F:$F,'3.DNAExtractions'!E:E,"?")</f>
        <v>OG187</v>
      </c>
      <c r="F113" s="80" t="str">
        <f t="shared" si="6"/>
        <v>OG187M_D_IL</v>
      </c>
      <c r="G113" s="39" t="str">
        <f ca="1">VLOOKUP($E113,'1.MetaData'!$B:$H,3,FALSE)</f>
        <v>Scomber australasicus</v>
      </c>
      <c r="H113" s="58" t="str">
        <f ca="1">VLOOKUP($E113,'1.MetaData'!$B:$H,4,FALSE)</f>
        <v>Blue mackerel</v>
      </c>
      <c r="I113" s="87">
        <f ca="1">_xlfn.XLOOKUP($B113,'3.DNAExtractions'!$F:$F,'3.DNAExtractions'!O:O,"?")</f>
        <v>24.2</v>
      </c>
      <c r="J113" s="75" t="s">
        <v>4879</v>
      </c>
      <c r="K113" s="77">
        <v>45147</v>
      </c>
      <c r="L113" s="75" t="s">
        <v>4949</v>
      </c>
      <c r="M113" s="75" t="s">
        <v>3239</v>
      </c>
      <c r="N113" s="75" t="s">
        <v>5035</v>
      </c>
      <c r="O113" s="2" t="str">
        <f t="shared" si="5"/>
        <v>B-A11</v>
      </c>
      <c r="P113" s="83">
        <v>1.32</v>
      </c>
      <c r="Q113" s="2" t="str" cm="1">
        <f t="array" ref="Q113">IF(B113="","",IF(MAX(IF(B:B=B113,C:C))=C113,"Y","N"))</f>
        <v>Y</v>
      </c>
      <c r="S113" s="74"/>
    </row>
    <row r="114" spans="1:19" x14ac:dyDescent="0.25">
      <c r="A114" s="115">
        <f ca="1">INDEX('1.MetaData'!A:A, MATCH($E114, '1.MetaData'!$B:$B, 0))</f>
        <v>188</v>
      </c>
      <c r="B114" s="76" t="s">
        <v>5071</v>
      </c>
      <c r="C114" s="75">
        <v>1</v>
      </c>
      <c r="D114" s="75" t="s">
        <v>4878</v>
      </c>
      <c r="E114" s="1" t="str">
        <f ca="1">_xlfn.XLOOKUP($B114,'3.DNAExtractions'!$F:$F,'3.DNAExtractions'!E:E,"?")</f>
        <v>OG188</v>
      </c>
      <c r="F114" s="80" t="str">
        <f t="shared" si="6"/>
        <v>OG188M_D_IL</v>
      </c>
      <c r="G114" s="39" t="str">
        <f ca="1">VLOOKUP($E114,'1.MetaData'!$B:$H,3,FALSE)</f>
        <v>Thunnus albacares</v>
      </c>
      <c r="H114" s="58" t="str">
        <f ca="1">VLOOKUP($E114,'1.MetaData'!$B:$H,4,FALSE)</f>
        <v>Yellowfin tuna</v>
      </c>
      <c r="I114" s="87">
        <f ca="1">_xlfn.XLOOKUP($B114,'3.DNAExtractions'!$F:$F,'3.DNAExtractions'!O:O,"?")</f>
        <v>25.2</v>
      </c>
      <c r="J114" s="75" t="s">
        <v>4879</v>
      </c>
      <c r="K114" s="77">
        <v>45147</v>
      </c>
      <c r="L114" s="75" t="s">
        <v>4949</v>
      </c>
      <c r="M114" s="75" t="s">
        <v>3239</v>
      </c>
      <c r="N114" s="75" t="s">
        <v>5037</v>
      </c>
      <c r="O114" s="2" t="str">
        <f t="shared" si="5"/>
        <v>B-B11</v>
      </c>
      <c r="P114" s="83">
        <v>2.84</v>
      </c>
      <c r="Q114" s="2" t="str" cm="1">
        <f t="array" ref="Q114">IF(B114="","",IF(MAX(IF(B:B=B114,C:C))=C114,"Y","N"))</f>
        <v>Y</v>
      </c>
      <c r="S114" s="74"/>
    </row>
    <row r="115" spans="1:19" x14ac:dyDescent="0.25">
      <c r="A115" s="115">
        <f ca="1">INDEX('1.MetaData'!A:A, MATCH($E115, '1.MetaData'!$B:$B, 0))</f>
        <v>189</v>
      </c>
      <c r="B115" s="76" t="s">
        <v>5072</v>
      </c>
      <c r="C115" s="75">
        <v>1</v>
      </c>
      <c r="D115" s="75" t="s">
        <v>4878</v>
      </c>
      <c r="E115" s="1" t="str">
        <f ca="1">_xlfn.XLOOKUP($B115,'3.DNAExtractions'!$F:$F,'3.DNAExtractions'!E:E,"?")</f>
        <v>OG189</v>
      </c>
      <c r="F115" s="80" t="str">
        <f t="shared" si="6"/>
        <v>OG189M_D_IL</v>
      </c>
      <c r="G115" s="39" t="str">
        <f ca="1">VLOOKUP($E115,'1.MetaData'!$B:$H,3,FALSE)</f>
        <v>Thunnus obesus</v>
      </c>
      <c r="H115" s="58" t="str">
        <f ca="1">VLOOKUP($E115,'1.MetaData'!$B:$H,4,FALSE)</f>
        <v>Bigeye tuna</v>
      </c>
      <c r="I115" s="87">
        <f ca="1">_xlfn.XLOOKUP($B115,'3.DNAExtractions'!$F:$F,'3.DNAExtractions'!O:O,"?")</f>
        <v>31.3</v>
      </c>
      <c r="J115" s="75" t="s">
        <v>4883</v>
      </c>
      <c r="K115" s="77">
        <v>45359</v>
      </c>
      <c r="L115" s="75" t="s">
        <v>4985</v>
      </c>
      <c r="M115" s="75" t="s">
        <v>3135</v>
      </c>
      <c r="N115" s="75" t="s">
        <v>4968</v>
      </c>
      <c r="O115" s="2" t="str">
        <f t="shared" si="5"/>
        <v>C-B07</v>
      </c>
      <c r="P115" s="83">
        <v>0.54600000000000004</v>
      </c>
      <c r="Q115" s="2" t="str" cm="1">
        <f t="array" ref="Q115">IF(B115="","",IF(MAX(IF(B:B=B115,C:C))=C115,"Y","N"))</f>
        <v>Y</v>
      </c>
      <c r="S115" s="74"/>
    </row>
    <row r="116" spans="1:19" x14ac:dyDescent="0.25">
      <c r="A116" s="115">
        <f ca="1">INDEX('1.MetaData'!A:A, MATCH($E116, '1.MetaData'!$B:$B, 0))</f>
        <v>190</v>
      </c>
      <c r="B116" s="76" t="s">
        <v>5073</v>
      </c>
      <c r="C116" s="75">
        <v>1</v>
      </c>
      <c r="D116" s="75" t="s">
        <v>4878</v>
      </c>
      <c r="E116" s="1" t="str">
        <f ca="1">_xlfn.XLOOKUP($B116,'3.DNAExtractions'!$F:$F,'3.DNAExtractions'!E:E,"?")</f>
        <v>OG190</v>
      </c>
      <c r="F116" s="80" t="str">
        <f t="shared" si="6"/>
        <v>OG190M_D_IL</v>
      </c>
      <c r="G116" s="39" t="str">
        <f ca="1">VLOOKUP($E116,'1.MetaData'!$B:$H,3,FALSE)</f>
        <v>Scomberomorus queenslandicus</v>
      </c>
      <c r="H116" s="58" t="str">
        <f ca="1">VLOOKUP($E116,'1.MetaData'!$B:$H,4,FALSE)</f>
        <v>School mackeral</v>
      </c>
      <c r="I116" s="87">
        <f ca="1">_xlfn.XLOOKUP($B116,'3.DNAExtractions'!$F:$F,'3.DNAExtractions'!O:O,"?")</f>
        <v>17.2</v>
      </c>
      <c r="J116" s="75" t="s">
        <v>4879</v>
      </c>
      <c r="K116" s="77">
        <v>45147</v>
      </c>
      <c r="L116" s="75" t="s">
        <v>4949</v>
      </c>
      <c r="M116" s="75" t="s">
        <v>3239</v>
      </c>
      <c r="N116" s="75" t="s">
        <v>5039</v>
      </c>
      <c r="O116" s="2" t="str">
        <f t="shared" si="5"/>
        <v>B-C11</v>
      </c>
      <c r="P116" s="83">
        <v>2.2999999999999998</v>
      </c>
      <c r="Q116" s="2" t="str" cm="1">
        <f t="array" ref="Q116">IF(B116="","",IF(MAX(IF(B:B=B116,C:C))=C116,"Y","N"))</f>
        <v>Y</v>
      </c>
      <c r="S116" s="74"/>
    </row>
    <row r="117" spans="1:19" x14ac:dyDescent="0.25">
      <c r="A117" s="115">
        <f ca="1">INDEX('1.MetaData'!A:A, MATCH($E117, '1.MetaData'!$B:$B, 0))</f>
        <v>191</v>
      </c>
      <c r="B117" s="76" t="s">
        <v>5074</v>
      </c>
      <c r="C117" s="75">
        <v>1</v>
      </c>
      <c r="D117" s="75" t="s">
        <v>4878</v>
      </c>
      <c r="E117" s="1" t="str">
        <f ca="1">_xlfn.XLOOKUP($B117,'3.DNAExtractions'!$F:$F,'3.DNAExtractions'!E:E,"?")</f>
        <v>OG191</v>
      </c>
      <c r="F117" s="80" t="str">
        <f t="shared" si="6"/>
        <v>OG191M_D_IL</v>
      </c>
      <c r="G117" s="39" t="str">
        <f ca="1">VLOOKUP($E117,'1.MetaData'!$B:$H,3,FALSE)</f>
        <v>Gymnosarda unicolor</v>
      </c>
      <c r="H117" s="58" t="str">
        <f ca="1">VLOOKUP($E117,'1.MetaData'!$B:$H,4,FALSE)</f>
        <v>Dogtooth tuna</v>
      </c>
      <c r="I117" s="87">
        <f ca="1">_xlfn.XLOOKUP($B117,'3.DNAExtractions'!$F:$F,'3.DNAExtractions'!O:O,"?")</f>
        <v>17.600000000000001</v>
      </c>
      <c r="J117" s="75" t="s">
        <v>4879</v>
      </c>
      <c r="K117" s="77">
        <v>45147</v>
      </c>
      <c r="L117" s="75" t="s">
        <v>4949</v>
      </c>
      <c r="M117" s="75" t="s">
        <v>3239</v>
      </c>
      <c r="N117" s="75" t="s">
        <v>5041</v>
      </c>
      <c r="O117" s="2" t="str">
        <f t="shared" si="5"/>
        <v>B-D11</v>
      </c>
      <c r="P117" s="83">
        <v>2.63</v>
      </c>
      <c r="Q117" s="2" t="str" cm="1">
        <f t="array" ref="Q117">IF(B117="","",IF(MAX(IF(B:B=B117,C:C))=C117,"Y","N"))</f>
        <v>Y</v>
      </c>
      <c r="S117" s="74"/>
    </row>
    <row r="118" spans="1:19" x14ac:dyDescent="0.25">
      <c r="A118" s="115">
        <f ca="1">INDEX('1.MetaData'!A:A, MATCH($E118, '1.MetaData'!$B:$B, 0))</f>
        <v>192</v>
      </c>
      <c r="B118" s="76" t="s">
        <v>5075</v>
      </c>
      <c r="C118" s="75">
        <v>1</v>
      </c>
      <c r="D118" s="75" t="s">
        <v>4878</v>
      </c>
      <c r="E118" s="1" t="str">
        <f ca="1">_xlfn.XLOOKUP($B118,'3.DNAExtractions'!$F:$F,'3.DNAExtractions'!E:E,"?")</f>
        <v>OG192</v>
      </c>
      <c r="F118" s="80" t="str">
        <f t="shared" si="6"/>
        <v>OG192M_D_IL</v>
      </c>
      <c r="G118" s="39" t="str">
        <f ca="1">VLOOKUP($E118,'1.MetaData'!$B:$H,3,FALSE)</f>
        <v>Thunnus albacares</v>
      </c>
      <c r="H118" s="58" t="str">
        <f ca="1">VLOOKUP($E118,'1.MetaData'!$B:$H,4,FALSE)</f>
        <v>Yellowfin tuna</v>
      </c>
      <c r="I118" s="87">
        <f ca="1">_xlfn.XLOOKUP($B118,'3.DNAExtractions'!$F:$F,'3.DNAExtractions'!O:O,"?")</f>
        <v>6.32</v>
      </c>
      <c r="J118" s="203" t="s">
        <v>4883</v>
      </c>
      <c r="K118" s="77">
        <v>45419</v>
      </c>
      <c r="L118" s="77" t="s">
        <v>4951</v>
      </c>
      <c r="M118" s="75" t="s">
        <v>3135</v>
      </c>
      <c r="N118" s="75" t="s">
        <v>4977</v>
      </c>
      <c r="O118" s="2" t="str">
        <f t="shared" si="5"/>
        <v>C-F09</v>
      </c>
      <c r="P118" s="279">
        <v>4.5</v>
      </c>
      <c r="Q118" s="75" t="str" cm="1">
        <f t="array" ref="Q118">IF(B118="","",IF(MAX(IF(B:B=B118,C:C))=C118,"Y","N"))</f>
        <v>Y</v>
      </c>
      <c r="S118" s="74"/>
    </row>
    <row r="119" spans="1:19" x14ac:dyDescent="0.25">
      <c r="A119" s="115">
        <f ca="1">INDEX('1.MetaData'!A:A, MATCH($E119, '1.MetaData'!$B:$B, 0))</f>
        <v>193</v>
      </c>
      <c r="B119" s="76" t="s">
        <v>5076</v>
      </c>
      <c r="C119" s="75">
        <v>1</v>
      </c>
      <c r="D119" s="75" t="s">
        <v>4878</v>
      </c>
      <c r="E119" s="1" t="str">
        <f ca="1">_xlfn.XLOOKUP($B119,'3.DNAExtractions'!$F:$F,'3.DNAExtractions'!E:E,"?")</f>
        <v>OG193</v>
      </c>
      <c r="F119" s="80" t="str">
        <f t="shared" si="6"/>
        <v>OG193M_D_IL</v>
      </c>
      <c r="G119" s="39" t="str">
        <f ca="1">VLOOKUP($E119,'1.MetaData'!$B:$H,3,FALSE)</f>
        <v>Gymnosarda unicolor</v>
      </c>
      <c r="H119" s="58" t="str">
        <f ca="1">VLOOKUP($E119,'1.MetaData'!$B:$H,4,FALSE)</f>
        <v>Dogtooth tuna</v>
      </c>
      <c r="I119" s="87">
        <f ca="1">_xlfn.XLOOKUP($B119,'3.DNAExtractions'!$F:$F,'3.DNAExtractions'!O:O,"?")</f>
        <v>8.56</v>
      </c>
      <c r="J119" s="75" t="s">
        <v>4883</v>
      </c>
      <c r="K119" s="77">
        <v>45359</v>
      </c>
      <c r="L119" s="75" t="s">
        <v>4985</v>
      </c>
      <c r="M119" s="75" t="s">
        <v>3135</v>
      </c>
      <c r="N119" s="75" t="s">
        <v>4970</v>
      </c>
      <c r="O119" s="2" t="str">
        <f t="shared" si="5"/>
        <v>C-C07</v>
      </c>
      <c r="P119" s="83">
        <v>10.7</v>
      </c>
      <c r="Q119" s="2" t="str" cm="1">
        <f t="array" ref="Q119">IF(B119="","",IF(MAX(IF(B:B=B119,C:C))=C119,"Y","N"))</f>
        <v>Y</v>
      </c>
      <c r="S119" s="74"/>
    </row>
    <row r="120" spans="1:19" x14ac:dyDescent="0.25">
      <c r="A120" s="115">
        <f ca="1">INDEX('1.MetaData'!A:A, MATCH($E120, '1.MetaData'!$B:$B, 0))</f>
        <v>194</v>
      </c>
      <c r="B120" s="76" t="s">
        <v>5077</v>
      </c>
      <c r="C120" s="75">
        <v>1</v>
      </c>
      <c r="D120" s="75" t="s">
        <v>4878</v>
      </c>
      <c r="E120" s="1" t="str">
        <f ca="1">_xlfn.XLOOKUP($B120,'3.DNAExtractions'!$F:$F,'3.DNAExtractions'!E:E,"?")</f>
        <v>OG194</v>
      </c>
      <c r="F120" s="80" t="str">
        <f t="shared" si="6"/>
        <v>OG194G_D_IL</v>
      </c>
      <c r="G120" s="39" t="str">
        <f ca="1">VLOOKUP($E120,'1.MetaData'!$B:$H,3,FALSE)</f>
        <v>Rastrelliger faughni</v>
      </c>
      <c r="H120" s="58" t="str">
        <f ca="1">VLOOKUP($E120,'1.MetaData'!$B:$H,4,FALSE)</f>
        <v>Island mackeral</v>
      </c>
      <c r="I120" s="87">
        <f ca="1">_xlfn.XLOOKUP($B120,'3.DNAExtractions'!$F:$F,'3.DNAExtractions'!O:O,"?")</f>
        <v>1.48</v>
      </c>
      <c r="J120" s="75" t="s">
        <v>4883</v>
      </c>
      <c r="K120" s="77">
        <v>45482</v>
      </c>
      <c r="L120" s="75" t="s">
        <v>5012</v>
      </c>
      <c r="M120" s="75" t="s">
        <v>3239</v>
      </c>
      <c r="N120" s="75" t="s">
        <v>5008</v>
      </c>
      <c r="O120" s="2" t="str">
        <f t="shared" si="5"/>
        <v>B-B03</v>
      </c>
      <c r="P120" s="83">
        <v>1.7</v>
      </c>
      <c r="Q120" s="75" t="str" cm="1">
        <f t="array" ref="Q120">IF(B120="","",IF(MAX(IF(B:B=B120,C:C))=C120,"Y","N"))</f>
        <v>Y</v>
      </c>
      <c r="S120" s="74"/>
    </row>
    <row r="121" spans="1:19" x14ac:dyDescent="0.25">
      <c r="A121" s="115">
        <f ca="1">INDEX('1.MetaData'!A:A, MATCH($E121, '1.MetaData'!$B:$B, 0))</f>
        <v>195</v>
      </c>
      <c r="B121" s="76" t="s">
        <v>5078</v>
      </c>
      <c r="C121" s="75">
        <v>1</v>
      </c>
      <c r="D121" s="75" t="s">
        <v>4878</v>
      </c>
      <c r="E121" s="1" t="str">
        <f ca="1">_xlfn.XLOOKUP($B121,'3.DNAExtractions'!$F:$F,'3.DNAExtractions'!E:E,"?")</f>
        <v>OG195</v>
      </c>
      <c r="F121" s="80" t="str">
        <f t="shared" si="6"/>
        <v>OG195F_D_IL</v>
      </c>
      <c r="G121" s="39" t="str">
        <f ca="1">VLOOKUP($E121,'1.MetaData'!$B:$H,3,FALSE)</f>
        <v>Galeocerdo cuvier</v>
      </c>
      <c r="H121" s="58" t="str">
        <f ca="1">VLOOKUP($E121,'1.MetaData'!$B:$H,4,FALSE)</f>
        <v>Tiger Shark</v>
      </c>
      <c r="I121" s="87">
        <f ca="1">_xlfn.XLOOKUP($B121,'3.DNAExtractions'!$F:$F,'3.DNAExtractions'!O:O,"?")</f>
        <v>36.9</v>
      </c>
      <c r="J121" s="75" t="s">
        <v>4879</v>
      </c>
      <c r="K121" s="77">
        <v>45051</v>
      </c>
      <c r="L121" s="75" t="s">
        <v>5079</v>
      </c>
      <c r="M121" s="75" t="s">
        <v>3155</v>
      </c>
      <c r="N121" s="75" t="s">
        <v>5080</v>
      </c>
      <c r="O121" s="2" t="str">
        <f t="shared" si="5"/>
        <v>A-A12</v>
      </c>
      <c r="P121" s="83">
        <v>1.31</v>
      </c>
      <c r="Q121" s="2" t="str" cm="1">
        <f t="array" ref="Q121">IF(B121="","",IF(MAX(IF(B:B=B121,C:C))=C121,"Y","N"))</f>
        <v>Y</v>
      </c>
      <c r="S121" s="74"/>
    </row>
    <row r="122" spans="1:19" x14ac:dyDescent="0.25">
      <c r="A122" s="115">
        <f ca="1">INDEX('1.MetaData'!A:A, MATCH($E122, '1.MetaData'!$B:$B, 0))</f>
        <v>196</v>
      </c>
      <c r="B122" s="76" t="s">
        <v>5081</v>
      </c>
      <c r="C122" s="75">
        <v>1</v>
      </c>
      <c r="D122" s="75" t="s">
        <v>4878</v>
      </c>
      <c r="E122" s="1" t="str">
        <f ca="1">_xlfn.XLOOKUP($B122,'3.DNAExtractions'!$F:$F,'3.DNAExtractions'!E:E,"?")</f>
        <v>OG196</v>
      </c>
      <c r="F122" s="80" t="str">
        <f t="shared" si="6"/>
        <v>OG196F_D_IL</v>
      </c>
      <c r="G122" s="39" t="str">
        <f ca="1">VLOOKUP($E122,'1.MetaData'!$B:$H,3,FALSE)</f>
        <v>Galeocerdo cuvier</v>
      </c>
      <c r="H122" s="58" t="str">
        <f ca="1">VLOOKUP($E122,'1.MetaData'!$B:$H,4,FALSE)</f>
        <v>Tiger Shark</v>
      </c>
      <c r="I122" s="87">
        <f ca="1">_xlfn.XLOOKUP($B122,'3.DNAExtractions'!$F:$F,'3.DNAExtractions'!O:O,"?")</f>
        <v>60</v>
      </c>
      <c r="J122" s="75" t="s">
        <v>4879</v>
      </c>
      <c r="K122" s="77">
        <v>45051</v>
      </c>
      <c r="L122" s="75" t="s">
        <v>5079</v>
      </c>
      <c r="M122" s="75" t="s">
        <v>3155</v>
      </c>
      <c r="N122" s="75" t="s">
        <v>5082</v>
      </c>
      <c r="O122" s="2" t="str">
        <f t="shared" si="5"/>
        <v>A-B12</v>
      </c>
      <c r="P122" s="83">
        <v>1.74</v>
      </c>
      <c r="Q122" s="2" t="str" cm="1">
        <f t="array" ref="Q122">IF(B122="","",IF(MAX(IF(B:B=B122,C:C))=C122,"Y","N"))</f>
        <v>Y</v>
      </c>
      <c r="S122" s="74"/>
    </row>
    <row r="123" spans="1:19" x14ac:dyDescent="0.25">
      <c r="A123" s="115">
        <f ca="1">INDEX('1.MetaData'!A:A, MATCH($E123, '1.MetaData'!$B:$B, 0))</f>
        <v>197</v>
      </c>
      <c r="B123" s="76" t="s">
        <v>5083</v>
      </c>
      <c r="C123" s="75">
        <v>1</v>
      </c>
      <c r="D123" s="75" t="s">
        <v>4878</v>
      </c>
      <c r="E123" s="1" t="str">
        <f ca="1">_xlfn.XLOOKUP($B123,'3.DNAExtractions'!$F:$F,'3.DNAExtractions'!E:E,"?")</f>
        <v>OG197</v>
      </c>
      <c r="F123" s="80" t="str">
        <f t="shared" si="6"/>
        <v>OG197F_D_IL</v>
      </c>
      <c r="G123" s="39" t="str">
        <f ca="1">VLOOKUP($E123,'1.MetaData'!$B:$H,3,FALSE)</f>
        <v>Galeocerdo cuvier</v>
      </c>
      <c r="H123" s="58" t="str">
        <f ca="1">VLOOKUP($E123,'1.MetaData'!$B:$H,4,FALSE)</f>
        <v>Tiger Shark</v>
      </c>
      <c r="I123" s="87">
        <f ca="1">_xlfn.XLOOKUP($B123,'3.DNAExtractions'!$F:$F,'3.DNAExtractions'!O:O,"?")</f>
        <v>31</v>
      </c>
      <c r="J123" s="75" t="s">
        <v>4879</v>
      </c>
      <c r="K123" s="77">
        <v>45051</v>
      </c>
      <c r="L123" s="75" t="s">
        <v>5079</v>
      </c>
      <c r="M123" s="75" t="s">
        <v>3155</v>
      </c>
      <c r="N123" s="75" t="s">
        <v>5084</v>
      </c>
      <c r="O123" s="2" t="str">
        <f t="shared" si="5"/>
        <v>A-C12</v>
      </c>
      <c r="P123" s="83">
        <v>1.48</v>
      </c>
      <c r="Q123" s="2" t="str" cm="1">
        <f t="array" ref="Q123">IF(B123="","",IF(MAX(IF(B:B=B123,C:C))=C123,"Y","N"))</f>
        <v>Y</v>
      </c>
      <c r="S123" s="74"/>
    </row>
    <row r="124" spans="1:19" x14ac:dyDescent="0.25">
      <c r="A124" s="115">
        <f ca="1">INDEX('1.MetaData'!A:A, MATCH($E124, '1.MetaData'!$B:$B, 0))</f>
        <v>198</v>
      </c>
      <c r="B124" s="76" t="s">
        <v>5085</v>
      </c>
      <c r="C124" s="75">
        <v>1</v>
      </c>
      <c r="D124" s="75" t="s">
        <v>4878</v>
      </c>
      <c r="E124" s="1" t="str">
        <f ca="1">_xlfn.XLOOKUP($B124,'3.DNAExtractions'!$F:$F,'3.DNAExtractions'!E:E,"?")</f>
        <v>OG198</v>
      </c>
      <c r="F124" s="80" t="str">
        <f t="shared" si="6"/>
        <v>OG198F_D_IL</v>
      </c>
      <c r="G124" s="39" t="str">
        <f ca="1">VLOOKUP($E124,'1.MetaData'!$B:$H,3,FALSE)</f>
        <v>Galeocerdo cuvier</v>
      </c>
      <c r="H124" s="58" t="str">
        <f ca="1">VLOOKUP($E124,'1.MetaData'!$B:$H,4,FALSE)</f>
        <v>Tiger Shark</v>
      </c>
      <c r="I124" s="87">
        <f ca="1">_xlfn.XLOOKUP($B124,'3.DNAExtractions'!$F:$F,'3.DNAExtractions'!O:O,"?")</f>
        <v>60.6</v>
      </c>
      <c r="J124" s="75" t="s">
        <v>4879</v>
      </c>
      <c r="K124" s="77">
        <v>45051</v>
      </c>
      <c r="L124" s="75" t="s">
        <v>5079</v>
      </c>
      <c r="M124" s="75" t="s">
        <v>3155</v>
      </c>
      <c r="N124" s="75" t="s">
        <v>5086</v>
      </c>
      <c r="O124" s="2" t="str">
        <f t="shared" si="5"/>
        <v>A-D12</v>
      </c>
      <c r="P124" s="83">
        <v>1.65</v>
      </c>
      <c r="Q124" s="2" t="str" cm="1">
        <f t="array" ref="Q124">IF(B124="","",IF(MAX(IF(B:B=B124,C:C))=C124,"Y","N"))</f>
        <v>Y</v>
      </c>
      <c r="S124" s="74"/>
    </row>
    <row r="125" spans="1:19" x14ac:dyDescent="0.25">
      <c r="A125" s="115">
        <f ca="1">INDEX('1.MetaData'!A:A, MATCH($E125, '1.MetaData'!$B:$B, 0))</f>
        <v>199</v>
      </c>
      <c r="B125" s="76" t="s">
        <v>5087</v>
      </c>
      <c r="C125" s="75">
        <v>1</v>
      </c>
      <c r="D125" s="75" t="s">
        <v>4878</v>
      </c>
      <c r="E125" s="1" t="str">
        <f ca="1">_xlfn.XLOOKUP($B125,'3.DNAExtractions'!$F:$F,'3.DNAExtractions'!E:E,"?")</f>
        <v>OG199</v>
      </c>
      <c r="F125" s="80" t="str">
        <f t="shared" si="6"/>
        <v>OG199F_D_IL</v>
      </c>
      <c r="G125" s="39" t="str">
        <f ca="1">VLOOKUP($E125,'1.MetaData'!$B:$H,3,FALSE)</f>
        <v>Galeocerdo cuvier</v>
      </c>
      <c r="H125" s="58" t="str">
        <f ca="1">VLOOKUP($E125,'1.MetaData'!$B:$H,4,FALSE)</f>
        <v>Tiger Shark</v>
      </c>
      <c r="I125" s="87">
        <f ca="1">_xlfn.XLOOKUP($B125,'3.DNAExtractions'!$F:$F,'3.DNAExtractions'!O:O,"?")</f>
        <v>78.900000000000006</v>
      </c>
      <c r="J125" s="75" t="s">
        <v>4879</v>
      </c>
      <c r="K125" s="77">
        <v>45051</v>
      </c>
      <c r="L125" s="75" t="s">
        <v>5079</v>
      </c>
      <c r="M125" s="75" t="s">
        <v>3155</v>
      </c>
      <c r="N125" s="75" t="s">
        <v>5088</v>
      </c>
      <c r="O125" s="2" t="str">
        <f t="shared" si="5"/>
        <v>A-E12</v>
      </c>
      <c r="P125" s="83">
        <v>1.43</v>
      </c>
      <c r="Q125" s="2" t="str" cm="1">
        <f t="array" ref="Q125">IF(B125="","",IF(MAX(IF(B:B=B125,C:C))=C125,"Y","N"))</f>
        <v>Y</v>
      </c>
      <c r="S125" s="74"/>
    </row>
    <row r="126" spans="1:19" x14ac:dyDescent="0.25">
      <c r="A126" s="115">
        <f ca="1">INDEX('1.MetaData'!A:A, MATCH($E126, '1.MetaData'!$B:$B, 0))</f>
        <v>200</v>
      </c>
      <c r="B126" s="76" t="s">
        <v>5089</v>
      </c>
      <c r="C126" s="75">
        <v>1</v>
      </c>
      <c r="D126" s="75" t="s">
        <v>4878</v>
      </c>
      <c r="E126" s="1" t="str">
        <f ca="1">_xlfn.XLOOKUP($B126,'3.DNAExtractions'!$F:$F,'3.DNAExtractions'!E:E,"?")</f>
        <v>OG200</v>
      </c>
      <c r="F126" s="80" t="str">
        <f t="shared" si="6"/>
        <v>OG200F_D_IL</v>
      </c>
      <c r="G126" s="39" t="str">
        <f ca="1">VLOOKUP($E126,'1.MetaData'!$B:$H,3,FALSE)</f>
        <v>Galeocerdo cuvier</v>
      </c>
      <c r="H126" s="58" t="str">
        <f ca="1">VLOOKUP($E126,'1.MetaData'!$B:$H,4,FALSE)</f>
        <v>Tiger Shark</v>
      </c>
      <c r="I126" s="87">
        <f ca="1">_xlfn.XLOOKUP($B126,'3.DNAExtractions'!$F:$F,'3.DNAExtractions'!O:O,"?")</f>
        <v>42.5</v>
      </c>
      <c r="J126" s="75" t="s">
        <v>4879</v>
      </c>
      <c r="K126" s="77">
        <v>45051</v>
      </c>
      <c r="L126" s="75" t="s">
        <v>5079</v>
      </c>
      <c r="M126" s="75" t="s">
        <v>3155</v>
      </c>
      <c r="N126" s="75" t="s">
        <v>2587</v>
      </c>
      <c r="O126" s="2" t="str">
        <f t="shared" si="5"/>
        <v>A-F12</v>
      </c>
      <c r="P126" s="83">
        <v>1.59</v>
      </c>
      <c r="Q126" s="2" t="str" cm="1">
        <f t="array" ref="Q126">IF(B126="","",IF(MAX(IF(B:B=B126,C:C))=C126,"Y","N"))</f>
        <v>Y</v>
      </c>
      <c r="S126" s="74"/>
    </row>
    <row r="127" spans="1:19" x14ac:dyDescent="0.25">
      <c r="A127" s="115">
        <f ca="1">INDEX('1.MetaData'!A:A, MATCH($E127, '1.MetaData'!$B:$B, 0))</f>
        <v>201</v>
      </c>
      <c r="B127" s="76" t="s">
        <v>5090</v>
      </c>
      <c r="C127" s="75">
        <v>1</v>
      </c>
      <c r="D127" s="75" t="s">
        <v>4878</v>
      </c>
      <c r="E127" s="1" t="str">
        <f ca="1">_xlfn.XLOOKUP($B127,'3.DNAExtractions'!$F:$F,'3.DNAExtractions'!E:E,"?")</f>
        <v>OG201</v>
      </c>
      <c r="F127" s="80" t="str">
        <f t="shared" si="6"/>
        <v>OG201F_D_IL</v>
      </c>
      <c r="G127" s="39" t="str">
        <f ca="1">VLOOKUP($E127,'1.MetaData'!$B:$H,3,FALSE)</f>
        <v>Galeocerdo cuvier</v>
      </c>
      <c r="H127" s="58" t="str">
        <f ca="1">VLOOKUP($E127,'1.MetaData'!$B:$H,4,FALSE)</f>
        <v>Tiger Shark</v>
      </c>
      <c r="I127" s="87">
        <f ca="1">_xlfn.XLOOKUP($B127,'3.DNAExtractions'!$F:$F,'3.DNAExtractions'!O:O,"?")</f>
        <v>52.8</v>
      </c>
      <c r="J127" s="75" t="s">
        <v>4879</v>
      </c>
      <c r="K127" s="77">
        <v>45051</v>
      </c>
      <c r="L127" s="75" t="s">
        <v>5079</v>
      </c>
      <c r="M127" s="75" t="s">
        <v>3155</v>
      </c>
      <c r="N127" s="75" t="s">
        <v>5091</v>
      </c>
      <c r="O127" s="2" t="str">
        <f t="shared" si="5"/>
        <v>A-G12</v>
      </c>
      <c r="P127" s="83">
        <v>1.29</v>
      </c>
      <c r="Q127" s="2" t="str" cm="1">
        <f t="array" ref="Q127">IF(B127="","",IF(MAX(IF(B:B=B127,C:C))=C127,"Y","N"))</f>
        <v>N</v>
      </c>
      <c r="S127" s="74"/>
    </row>
    <row r="128" spans="1:19" x14ac:dyDescent="0.25">
      <c r="A128" s="115">
        <f ca="1">INDEX('1.MetaData'!A:A, MATCH($E128, '1.MetaData'!$B:$B, 0))</f>
        <v>201</v>
      </c>
      <c r="B128" s="76" t="s">
        <v>5090</v>
      </c>
      <c r="C128" s="75">
        <v>2</v>
      </c>
      <c r="D128" s="75" t="s">
        <v>4878</v>
      </c>
      <c r="E128" s="1" t="str">
        <f ca="1">_xlfn.XLOOKUP($B128,'3.DNAExtractions'!$F:$F,'3.DNAExtractions'!E:E,"?")</f>
        <v>OG201</v>
      </c>
      <c r="F128" s="80" t="str">
        <f t="shared" si="6"/>
        <v>OG201F_D_IL2</v>
      </c>
      <c r="G128" s="39" t="str">
        <f ca="1">VLOOKUP($E128,'1.MetaData'!$B:$H,3,FALSE)</f>
        <v>Galeocerdo cuvier</v>
      </c>
      <c r="H128" s="58" t="str">
        <f ca="1">VLOOKUP($E128,'1.MetaData'!$B:$H,4,FALSE)</f>
        <v>Tiger Shark</v>
      </c>
      <c r="I128" s="87">
        <f ca="1">_xlfn.XLOOKUP($B128,'3.DNAExtractions'!$F:$F,'3.DNAExtractions'!O:O,"?")</f>
        <v>52.8</v>
      </c>
      <c r="J128" s="75" t="s">
        <v>4883</v>
      </c>
      <c r="K128" s="77">
        <v>45544</v>
      </c>
      <c r="L128" s="77" t="s">
        <v>4497</v>
      </c>
      <c r="M128" s="75" t="s">
        <v>3139</v>
      </c>
      <c r="N128" s="75" t="s">
        <v>5008</v>
      </c>
      <c r="O128" s="2" t="str">
        <f t="shared" si="5"/>
        <v>D-B03</v>
      </c>
      <c r="P128" s="83">
        <v>10.3</v>
      </c>
      <c r="Q128" s="75" t="str" cm="1">
        <f t="array" ref="Q128">IF(B128="","",IF(MAX(IF(B:B=B128,C:C))=C128,"Y","N"))</f>
        <v>Y</v>
      </c>
      <c r="S128" s="74" t="s">
        <v>5092</v>
      </c>
    </row>
    <row r="129" spans="1:19" x14ac:dyDescent="0.25">
      <c r="A129" s="115">
        <f ca="1">INDEX('1.MetaData'!A:A, MATCH($E129, '1.MetaData'!$B:$B, 0))</f>
        <v>202</v>
      </c>
      <c r="B129" s="76" t="s">
        <v>5093</v>
      </c>
      <c r="C129" s="75">
        <v>1</v>
      </c>
      <c r="D129" s="75" t="s">
        <v>4878</v>
      </c>
      <c r="E129" s="1" t="str">
        <f ca="1">_xlfn.XLOOKUP($B129,'3.DNAExtractions'!$F:$F,'3.DNAExtractions'!E:E,"?")</f>
        <v>OG202</v>
      </c>
      <c r="F129" s="80" t="str">
        <f t="shared" si="6"/>
        <v>OG202F_D_IL</v>
      </c>
      <c r="G129" s="39" t="str">
        <f ca="1">VLOOKUP($E129,'1.MetaData'!$B:$H,3,FALSE)</f>
        <v>Galeocerdo cuvier</v>
      </c>
      <c r="H129" s="58" t="str">
        <f ca="1">VLOOKUP($E129,'1.MetaData'!$B:$H,4,FALSE)</f>
        <v>Tiger Shark</v>
      </c>
      <c r="I129" s="87">
        <f ca="1">_xlfn.XLOOKUP($B129,'3.DNAExtractions'!$F:$F,'3.DNAExtractions'!O:O,"?")</f>
        <v>46.2</v>
      </c>
      <c r="J129" s="75" t="s">
        <v>4879</v>
      </c>
      <c r="K129" s="77">
        <v>45051</v>
      </c>
      <c r="L129" s="75" t="s">
        <v>5079</v>
      </c>
      <c r="M129" s="75" t="s">
        <v>3155</v>
      </c>
      <c r="N129" s="75" t="s">
        <v>5094</v>
      </c>
      <c r="O129" s="2" t="str">
        <f t="shared" si="5"/>
        <v>A-H12</v>
      </c>
      <c r="P129" s="83">
        <v>1.83</v>
      </c>
      <c r="Q129" s="2" t="str" cm="1">
        <f t="array" ref="Q129">IF(B129="","",IF(MAX(IF(B:B=B129,C:C))=C129,"Y","N"))</f>
        <v>Y</v>
      </c>
      <c r="S129" s="74"/>
    </row>
    <row r="130" spans="1:19" x14ac:dyDescent="0.25">
      <c r="A130" s="115">
        <f ca="1">INDEX('1.MetaData'!A:A, MATCH($E130, '1.MetaData'!$B:$B, 0))</f>
        <v>203</v>
      </c>
      <c r="B130" s="76" t="s">
        <v>5095</v>
      </c>
      <c r="C130" s="75">
        <v>1</v>
      </c>
      <c r="D130" s="75" t="s">
        <v>4878</v>
      </c>
      <c r="E130" s="1" t="str">
        <f ca="1">_xlfn.XLOOKUP($B130,'3.DNAExtractions'!$F:$F,'3.DNAExtractions'!E:E,"?")</f>
        <v>OG203</v>
      </c>
      <c r="F130" s="80" t="str">
        <f t="shared" si="6"/>
        <v>OG203F_D_IL</v>
      </c>
      <c r="G130" s="39" t="str">
        <f ca="1">VLOOKUP($E130,'1.MetaData'!$B:$H,3,FALSE)</f>
        <v>Galeocerdo cuvier</v>
      </c>
      <c r="H130" s="58" t="str">
        <f ca="1">VLOOKUP($E130,'1.MetaData'!$B:$H,4,FALSE)</f>
        <v>Tiger Shark</v>
      </c>
      <c r="I130" s="87">
        <f ca="1">_xlfn.XLOOKUP($B130,'3.DNAExtractions'!$F:$F,'3.DNAExtractions'!O:O,"?")</f>
        <v>37.9</v>
      </c>
      <c r="J130" s="75" t="s">
        <v>4879</v>
      </c>
      <c r="K130" s="77">
        <v>45051</v>
      </c>
      <c r="L130" s="75" t="s">
        <v>5079</v>
      </c>
      <c r="M130" s="75" t="s">
        <v>3239</v>
      </c>
      <c r="N130" s="75" t="s">
        <v>5096</v>
      </c>
      <c r="O130" s="2" t="str">
        <f t="shared" si="5"/>
        <v>B-A01</v>
      </c>
      <c r="P130" s="83">
        <v>1.64</v>
      </c>
      <c r="Q130" s="2" t="str" cm="1">
        <f t="array" ref="Q130">IF(B130="","",IF(MAX(IF(B:B=B130,C:C))=C130,"Y","N"))</f>
        <v>Y</v>
      </c>
      <c r="S130" s="74"/>
    </row>
    <row r="131" spans="1:19" x14ac:dyDescent="0.25">
      <c r="A131" s="115">
        <f ca="1">INDEX('1.MetaData'!A:A, MATCH($E131, '1.MetaData'!$B:$B, 0))</f>
        <v>204</v>
      </c>
      <c r="B131" s="76" t="s">
        <v>5097</v>
      </c>
      <c r="C131" s="75">
        <v>1</v>
      </c>
      <c r="D131" s="75" t="s">
        <v>4878</v>
      </c>
      <c r="E131" s="1" t="str">
        <f ca="1">_xlfn.XLOOKUP($B131,'3.DNAExtractions'!$F:$F,'3.DNAExtractions'!E:E,"?")</f>
        <v>OG204</v>
      </c>
      <c r="F131" s="80" t="str">
        <f t="shared" si="6"/>
        <v>OG204F_D_IL</v>
      </c>
      <c r="G131" s="39" t="str">
        <f ca="1">VLOOKUP($E131,'1.MetaData'!$B:$H,3,FALSE)</f>
        <v>Galeocerdo cuvier</v>
      </c>
      <c r="H131" s="58" t="str">
        <f ca="1">VLOOKUP($E131,'1.MetaData'!$B:$H,4,FALSE)</f>
        <v>Tiger Shark</v>
      </c>
      <c r="I131" s="87">
        <f ca="1">_xlfn.XLOOKUP($B131,'3.DNAExtractions'!$F:$F,'3.DNAExtractions'!O:O,"?")</f>
        <v>64.400000000000006</v>
      </c>
      <c r="J131" s="75" t="s">
        <v>4879</v>
      </c>
      <c r="K131" s="77">
        <v>45051</v>
      </c>
      <c r="L131" s="75" t="s">
        <v>5079</v>
      </c>
      <c r="M131" s="75" t="s">
        <v>3239</v>
      </c>
      <c r="N131" s="75" t="s">
        <v>5098</v>
      </c>
      <c r="O131" s="2" t="str">
        <f t="shared" si="5"/>
        <v>B-B01</v>
      </c>
      <c r="P131" s="83">
        <v>1.1499999999999999</v>
      </c>
      <c r="Q131" s="2" t="str" cm="1">
        <f t="array" ref="Q131">IF(B131="","",IF(MAX(IF(B:B=B131,C:C))=C131,"Y","N"))</f>
        <v>Y</v>
      </c>
      <c r="S131" s="74"/>
    </row>
    <row r="132" spans="1:19" x14ac:dyDescent="0.25">
      <c r="A132" s="115">
        <f ca="1">INDEX('1.MetaData'!A:A, MATCH($E132, '1.MetaData'!$B:$B, 0))</f>
        <v>205</v>
      </c>
      <c r="B132" s="76" t="s">
        <v>5099</v>
      </c>
      <c r="C132" s="75">
        <v>1</v>
      </c>
      <c r="D132" s="75" t="s">
        <v>4878</v>
      </c>
      <c r="E132" s="1" t="str">
        <f ca="1">_xlfn.XLOOKUP($B132,'3.DNAExtractions'!$F:$F,'3.DNAExtractions'!E:E,"?")</f>
        <v>OG205</v>
      </c>
      <c r="F132" s="80" t="str">
        <f t="shared" si="6"/>
        <v>OG205F_D_IL</v>
      </c>
      <c r="G132" s="39" t="str">
        <f ca="1">VLOOKUP($E132,'1.MetaData'!$B:$H,3,FALSE)</f>
        <v>Galeocerdo cuvier</v>
      </c>
      <c r="H132" s="58" t="str">
        <f ca="1">VLOOKUP($E132,'1.MetaData'!$B:$H,4,FALSE)</f>
        <v>Tiger Shark</v>
      </c>
      <c r="I132" s="87">
        <f ca="1">_xlfn.XLOOKUP($B132,'3.DNAExtractions'!$F:$F,'3.DNAExtractions'!O:O,"?")</f>
        <v>76.8</v>
      </c>
      <c r="J132" s="75" t="s">
        <v>4879</v>
      </c>
      <c r="K132" s="77">
        <v>45051</v>
      </c>
      <c r="L132" s="75" t="s">
        <v>5079</v>
      </c>
      <c r="M132" s="75" t="s">
        <v>3239</v>
      </c>
      <c r="N132" s="75" t="s">
        <v>5100</v>
      </c>
      <c r="O132" s="2" t="str">
        <f t="shared" si="5"/>
        <v>B-C01</v>
      </c>
      <c r="P132" s="83">
        <v>1.1599999999999999</v>
      </c>
      <c r="Q132" s="2" t="str" cm="1">
        <f t="array" ref="Q132">IF(B132="","",IF(MAX(IF(B:B=B132,C:C))=C132,"Y","N"))</f>
        <v>Y</v>
      </c>
      <c r="S132" s="74"/>
    </row>
    <row r="133" spans="1:19" x14ac:dyDescent="0.25">
      <c r="A133" s="115">
        <f ca="1">INDEX('1.MetaData'!A:A, MATCH($E133, '1.MetaData'!$B:$B, 0))</f>
        <v>206</v>
      </c>
      <c r="B133" s="76" t="s">
        <v>5101</v>
      </c>
      <c r="C133" s="75">
        <v>1</v>
      </c>
      <c r="D133" s="75" t="s">
        <v>4878</v>
      </c>
      <c r="E133" s="1" t="str">
        <f ca="1">_xlfn.XLOOKUP($B133,'3.DNAExtractions'!$F:$F,'3.DNAExtractions'!E:E,"?")</f>
        <v>OG206</v>
      </c>
      <c r="F133" s="80" t="str">
        <f t="shared" si="6"/>
        <v>OG206F_D_IL</v>
      </c>
      <c r="G133" s="39" t="str">
        <f ca="1">VLOOKUP($E133,'1.MetaData'!$B:$H,3,FALSE)</f>
        <v>Galeocerdo cuvier</v>
      </c>
      <c r="H133" s="58" t="str">
        <f ca="1">VLOOKUP($E133,'1.MetaData'!$B:$H,4,FALSE)</f>
        <v>Tiger Shark</v>
      </c>
      <c r="I133" s="87">
        <f ca="1">_xlfn.XLOOKUP($B133,'3.DNAExtractions'!$F:$F,'3.DNAExtractions'!O:O,"?")</f>
        <v>67.599999999999994</v>
      </c>
      <c r="J133" s="75" t="s">
        <v>4879</v>
      </c>
      <c r="K133" s="77">
        <v>45051</v>
      </c>
      <c r="L133" s="75" t="s">
        <v>5079</v>
      </c>
      <c r="M133" s="75" t="s">
        <v>3239</v>
      </c>
      <c r="N133" s="75" t="s">
        <v>5102</v>
      </c>
      <c r="O133" s="2" t="str">
        <f t="shared" si="5"/>
        <v>B-D01</v>
      </c>
      <c r="P133" s="83">
        <v>1.18</v>
      </c>
      <c r="Q133" s="2" t="str" cm="1">
        <f t="array" ref="Q133">IF(B133="","",IF(MAX(IF(B:B=B133,C:C))=C133,"Y","N"))</f>
        <v>Y</v>
      </c>
      <c r="S133" s="74"/>
    </row>
    <row r="134" spans="1:19" x14ac:dyDescent="0.25">
      <c r="A134" s="115">
        <f ca="1">INDEX('1.MetaData'!A:A, MATCH($E134, '1.MetaData'!$B:$B, 0))</f>
        <v>207</v>
      </c>
      <c r="B134" s="76" t="s">
        <v>5103</v>
      </c>
      <c r="C134" s="75">
        <v>1</v>
      </c>
      <c r="D134" s="75" t="s">
        <v>4878</v>
      </c>
      <c r="E134" s="1" t="str">
        <f ca="1">_xlfn.XLOOKUP($B134,'3.DNAExtractions'!$F:$F,'3.DNAExtractions'!E:E,"?")</f>
        <v>OG207</v>
      </c>
      <c r="F134" s="80" t="str">
        <f t="shared" si="6"/>
        <v>OG207F_D_IL</v>
      </c>
      <c r="G134" s="39" t="str">
        <f ca="1">VLOOKUP($E134,'1.MetaData'!$B:$H,3,FALSE)</f>
        <v>Galeocerdo cuvier</v>
      </c>
      <c r="H134" s="58" t="str">
        <f ca="1">VLOOKUP($E134,'1.MetaData'!$B:$H,4,FALSE)</f>
        <v>Tiger Shark</v>
      </c>
      <c r="I134" s="87">
        <f ca="1">_xlfn.XLOOKUP($B134,'3.DNAExtractions'!$F:$F,'3.DNAExtractions'!O:O,"?")</f>
        <v>117</v>
      </c>
      <c r="J134" s="75" t="s">
        <v>4879</v>
      </c>
      <c r="K134" s="77">
        <v>45051</v>
      </c>
      <c r="L134" s="75" t="s">
        <v>5079</v>
      </c>
      <c r="M134" s="75" t="s">
        <v>3239</v>
      </c>
      <c r="N134" s="75" t="s">
        <v>4904</v>
      </c>
      <c r="O134" s="2" t="str">
        <f t="shared" si="5"/>
        <v>B-E01</v>
      </c>
      <c r="P134" s="83">
        <v>1.19</v>
      </c>
      <c r="Q134" s="2" t="str" cm="1">
        <f t="array" ref="Q134">IF(B134="","",IF(MAX(IF(B:B=B134,C:C))=C134,"Y","N"))</f>
        <v>Y</v>
      </c>
      <c r="S134" s="74"/>
    </row>
    <row r="135" spans="1:19" x14ac:dyDescent="0.25">
      <c r="A135" s="115">
        <f ca="1">INDEX('1.MetaData'!A:A, MATCH($E135, '1.MetaData'!$B:$B, 0))</f>
        <v>208</v>
      </c>
      <c r="B135" s="76" t="s">
        <v>5104</v>
      </c>
      <c r="C135" s="75">
        <v>1</v>
      </c>
      <c r="D135" s="75" t="s">
        <v>4878</v>
      </c>
      <c r="E135" s="1" t="str">
        <f ca="1">_xlfn.XLOOKUP($B135,'3.DNAExtractions'!$F:$F,'3.DNAExtractions'!E:E,"?")</f>
        <v>OG208</v>
      </c>
      <c r="F135" s="80" t="str">
        <f t="shared" si="6"/>
        <v>OG208F_D_IL</v>
      </c>
      <c r="G135" s="39" t="str">
        <f ca="1">VLOOKUP($E135,'1.MetaData'!$B:$H,3,FALSE)</f>
        <v>Galeocerdo cuvier</v>
      </c>
      <c r="H135" s="58" t="str">
        <f ca="1">VLOOKUP($E135,'1.MetaData'!$B:$H,4,FALSE)</f>
        <v>Tiger Shark</v>
      </c>
      <c r="I135" s="87">
        <f ca="1">_xlfn.XLOOKUP($B135,'3.DNAExtractions'!$F:$F,'3.DNAExtractions'!O:O,"?")</f>
        <v>88.8</v>
      </c>
      <c r="J135" s="75" t="s">
        <v>4879</v>
      </c>
      <c r="K135" s="77">
        <v>45051</v>
      </c>
      <c r="L135" s="75" t="s">
        <v>5079</v>
      </c>
      <c r="M135" s="75" t="s">
        <v>3239</v>
      </c>
      <c r="N135" s="75" t="s">
        <v>4910</v>
      </c>
      <c r="O135" s="2" t="str">
        <f t="shared" si="5"/>
        <v>B-F01</v>
      </c>
      <c r="P135" s="83">
        <v>0.67600000000000005</v>
      </c>
      <c r="Q135" s="2" t="str" cm="1">
        <f t="array" ref="Q135">IF(B135="","",IF(MAX(IF(B:B=B135,C:C))=C135,"Y","N"))</f>
        <v>Y</v>
      </c>
      <c r="S135" s="74"/>
    </row>
    <row r="136" spans="1:19" x14ac:dyDescent="0.25">
      <c r="A136" s="115">
        <f ca="1">INDEX('1.MetaData'!A:A, MATCH($E136, '1.MetaData'!$B:$B, 0))</f>
        <v>209</v>
      </c>
      <c r="B136" s="76" t="s">
        <v>5105</v>
      </c>
      <c r="C136" s="75">
        <v>1</v>
      </c>
      <c r="D136" s="75" t="s">
        <v>4878</v>
      </c>
      <c r="E136" s="1" t="str">
        <f ca="1">_xlfn.XLOOKUP($B136,'3.DNAExtractions'!$F:$F,'3.DNAExtractions'!E:E,"?")</f>
        <v>OG209</v>
      </c>
      <c r="F136" s="80" t="str">
        <f t="shared" si="6"/>
        <v>OG209F_D_IL</v>
      </c>
      <c r="G136" s="39" t="str">
        <f ca="1">VLOOKUP($E136,'1.MetaData'!$B:$H,3,FALSE)</f>
        <v>Galeocerdo cuvier</v>
      </c>
      <c r="H136" s="58" t="str">
        <f ca="1">VLOOKUP($E136,'1.MetaData'!$B:$H,4,FALSE)</f>
        <v>Tiger Shark</v>
      </c>
      <c r="I136" s="87">
        <f ca="1">_xlfn.XLOOKUP($B136,'3.DNAExtractions'!$F:$F,'3.DNAExtractions'!O:O,"?")</f>
        <v>186</v>
      </c>
      <c r="J136" s="75" t="s">
        <v>4879</v>
      </c>
      <c r="K136" s="77">
        <v>45051</v>
      </c>
      <c r="L136" s="75" t="s">
        <v>5079</v>
      </c>
      <c r="M136" s="75" t="s">
        <v>3239</v>
      </c>
      <c r="N136" s="75" t="s">
        <v>4920</v>
      </c>
      <c r="O136" s="2" t="str">
        <f t="shared" si="5"/>
        <v>B-G01</v>
      </c>
      <c r="P136" s="83">
        <v>1.95</v>
      </c>
      <c r="Q136" s="2" t="str" cm="1">
        <f t="array" ref="Q136">IF(B136="","",IF(MAX(IF(B:B=B136,C:C))=C136,"Y","N"))</f>
        <v>Y</v>
      </c>
      <c r="S136" s="74"/>
    </row>
    <row r="137" spans="1:19" x14ac:dyDescent="0.25">
      <c r="A137" s="115">
        <f ca="1">INDEX('1.MetaData'!A:A, MATCH($E137, '1.MetaData'!$B:$B, 0))</f>
        <v>210</v>
      </c>
      <c r="B137" s="76" t="s">
        <v>5106</v>
      </c>
      <c r="C137" s="75">
        <v>1</v>
      </c>
      <c r="D137" s="75" t="s">
        <v>4878</v>
      </c>
      <c r="E137" s="1" t="str">
        <f ca="1">_xlfn.XLOOKUP($B137,'3.DNAExtractions'!$F:$F,'3.DNAExtractions'!E:E,"?")</f>
        <v>OG210</v>
      </c>
      <c r="F137" s="80" t="str">
        <f t="shared" si="6"/>
        <v>OG210F_D_IL</v>
      </c>
      <c r="G137" s="39" t="str">
        <f ca="1">VLOOKUP($E137,'1.MetaData'!$B:$H,3,FALSE)</f>
        <v>Galeocerdo cuvier</v>
      </c>
      <c r="H137" s="58" t="str">
        <f ca="1">VLOOKUP($E137,'1.MetaData'!$B:$H,4,FALSE)</f>
        <v>Tiger Shark</v>
      </c>
      <c r="I137" s="87">
        <f ca="1">_xlfn.XLOOKUP($B137,'3.DNAExtractions'!$F:$F,'3.DNAExtractions'!O:O,"?")</f>
        <v>226</v>
      </c>
      <c r="J137" s="75" t="s">
        <v>4879</v>
      </c>
      <c r="K137" s="77">
        <v>45051</v>
      </c>
      <c r="L137" s="75" t="s">
        <v>5079</v>
      </c>
      <c r="M137" s="75" t="s">
        <v>3239</v>
      </c>
      <c r="N137" s="75" t="s">
        <v>4922</v>
      </c>
      <c r="O137" s="2" t="str">
        <f t="shared" si="5"/>
        <v>B-H01</v>
      </c>
      <c r="P137" s="83">
        <v>1.72</v>
      </c>
      <c r="Q137" s="2" t="str" cm="1">
        <f t="array" ref="Q137">IF(B137="","",IF(MAX(IF(B:B=B137,C:C))=C137,"Y","N"))</f>
        <v>Y</v>
      </c>
      <c r="S137" s="74"/>
    </row>
    <row r="138" spans="1:19" x14ac:dyDescent="0.25">
      <c r="A138" s="115">
        <f ca="1">INDEX('1.MetaData'!A:A, MATCH($E138, '1.MetaData'!$B:$B, 0))</f>
        <v>211</v>
      </c>
      <c r="B138" s="76" t="s">
        <v>5107</v>
      </c>
      <c r="C138" s="75">
        <v>1</v>
      </c>
      <c r="D138" s="75" t="s">
        <v>4878</v>
      </c>
      <c r="E138" s="1" t="str">
        <f ca="1">_xlfn.XLOOKUP($B138,'3.DNAExtractions'!$F:$F,'3.DNAExtractions'!E:E,"?")</f>
        <v>OG211</v>
      </c>
      <c r="F138" s="80" t="str">
        <f t="shared" si="6"/>
        <v>OG211F_D_IL</v>
      </c>
      <c r="G138" s="39" t="str">
        <f ca="1">VLOOKUP($E138,'1.MetaData'!$B:$H,3,FALSE)</f>
        <v>Galeocerdo cuvier</v>
      </c>
      <c r="H138" s="58" t="str">
        <f ca="1">VLOOKUP($E138,'1.MetaData'!$B:$H,4,FALSE)</f>
        <v>Tiger Shark</v>
      </c>
      <c r="I138" s="87">
        <f ca="1">_xlfn.XLOOKUP($B138,'3.DNAExtractions'!$F:$F,'3.DNAExtractions'!O:O,"?")</f>
        <v>148</v>
      </c>
      <c r="J138" s="75" t="s">
        <v>4879</v>
      </c>
      <c r="K138" s="77">
        <v>45051</v>
      </c>
      <c r="L138" s="75" t="s">
        <v>5079</v>
      </c>
      <c r="M138" s="75" t="s">
        <v>3239</v>
      </c>
      <c r="N138" s="75" t="s">
        <v>5108</v>
      </c>
      <c r="O138" s="2" t="str">
        <f t="shared" si="5"/>
        <v>B-A02</v>
      </c>
      <c r="P138" s="83">
        <v>2.0499999999999998</v>
      </c>
      <c r="Q138" s="2" t="str" cm="1">
        <f t="array" ref="Q138">IF(B138="","",IF(MAX(IF(B:B=B138,C:C))=C138,"Y","N"))</f>
        <v>Y</v>
      </c>
      <c r="S138" s="74"/>
    </row>
    <row r="139" spans="1:19" x14ac:dyDescent="0.25">
      <c r="A139" s="115">
        <f ca="1">INDEX('1.MetaData'!A:A, MATCH($E139, '1.MetaData'!$B:$B, 0))</f>
        <v>212</v>
      </c>
      <c r="B139" s="76" t="s">
        <v>5109</v>
      </c>
      <c r="C139" s="75">
        <v>1</v>
      </c>
      <c r="D139" s="75" t="s">
        <v>4878</v>
      </c>
      <c r="E139" s="1" t="str">
        <f ca="1">_xlfn.XLOOKUP($B139,'3.DNAExtractions'!$F:$F,'3.DNAExtractions'!E:E,"?")</f>
        <v>OG212</v>
      </c>
      <c r="F139" s="80" t="str">
        <f t="shared" si="6"/>
        <v>OG212F_D_IL</v>
      </c>
      <c r="G139" s="39" t="str">
        <f ca="1">VLOOKUP($E139,'1.MetaData'!$B:$H,3,FALSE)</f>
        <v>Galeocerdo cuvier</v>
      </c>
      <c r="H139" s="58" t="str">
        <f ca="1">VLOOKUP($E139,'1.MetaData'!$B:$H,4,FALSE)</f>
        <v>Tiger Shark</v>
      </c>
      <c r="I139" s="87">
        <f ca="1">_xlfn.XLOOKUP($B139,'3.DNAExtractions'!$F:$F,'3.DNAExtractions'!O:O,"?")</f>
        <v>136</v>
      </c>
      <c r="J139" s="75" t="s">
        <v>4879</v>
      </c>
      <c r="K139" s="77">
        <v>45051</v>
      </c>
      <c r="L139" s="75" t="s">
        <v>5079</v>
      </c>
      <c r="M139" s="75" t="s">
        <v>3239</v>
      </c>
      <c r="N139" s="75" t="s">
        <v>5110</v>
      </c>
      <c r="O139" s="2" t="str">
        <f t="shared" si="5"/>
        <v>B-B02</v>
      </c>
      <c r="P139" s="83">
        <v>1.95</v>
      </c>
      <c r="Q139" s="2" t="str" cm="1">
        <f t="array" ref="Q139">IF(B139="","",IF(MAX(IF(B:B=B139,C:C))=C139,"Y","N"))</f>
        <v>Y</v>
      </c>
      <c r="S139" s="74"/>
    </row>
    <row r="140" spans="1:19" x14ac:dyDescent="0.25">
      <c r="A140" s="115">
        <f ca="1">INDEX('1.MetaData'!A:A, MATCH($E140, '1.MetaData'!$B:$B, 0))</f>
        <v>213</v>
      </c>
      <c r="B140" s="76" t="s">
        <v>5111</v>
      </c>
      <c r="C140" s="75">
        <v>1</v>
      </c>
      <c r="D140" s="75" t="s">
        <v>4878</v>
      </c>
      <c r="E140" s="1" t="str">
        <f ca="1">_xlfn.XLOOKUP($B140,'3.DNAExtractions'!$F:$F,'3.DNAExtractions'!E:E,"?")</f>
        <v>OG213</v>
      </c>
      <c r="F140" s="80" t="str">
        <f t="shared" si="6"/>
        <v>OG213F_D_IL</v>
      </c>
      <c r="G140" s="39" t="str">
        <f ca="1">VLOOKUP($E140,'1.MetaData'!$B:$H,3,FALSE)</f>
        <v>Galeocerdo cuvier</v>
      </c>
      <c r="H140" s="58" t="str">
        <f ca="1">VLOOKUP($E140,'1.MetaData'!$B:$H,4,FALSE)</f>
        <v>Tiger Shark</v>
      </c>
      <c r="I140" s="87">
        <f ca="1">_xlfn.XLOOKUP($B140,'3.DNAExtractions'!$F:$F,'3.DNAExtractions'!O:O,"?")</f>
        <v>157</v>
      </c>
      <c r="J140" s="75" t="s">
        <v>4879</v>
      </c>
      <c r="K140" s="77">
        <v>45051</v>
      </c>
      <c r="L140" s="75" t="s">
        <v>5079</v>
      </c>
      <c r="M140" s="75" t="s">
        <v>3239</v>
      </c>
      <c r="N140" s="75" t="s">
        <v>5112</v>
      </c>
      <c r="O140" s="2" t="str">
        <f t="shared" si="5"/>
        <v>B-C02</v>
      </c>
      <c r="P140" s="83">
        <v>1.21</v>
      </c>
      <c r="Q140" s="2" t="str" cm="1">
        <f t="array" ref="Q140">IF(B140="","",IF(MAX(IF(B:B=B140,C:C))=C140,"Y","N"))</f>
        <v>Y</v>
      </c>
      <c r="S140" s="74"/>
    </row>
    <row r="141" spans="1:19" x14ac:dyDescent="0.25">
      <c r="A141" s="115">
        <f ca="1">INDEX('1.MetaData'!A:A, MATCH($E141, '1.MetaData'!$B:$B, 0))</f>
        <v>214</v>
      </c>
      <c r="B141" s="76" t="s">
        <v>5113</v>
      </c>
      <c r="C141" s="75">
        <v>1</v>
      </c>
      <c r="D141" s="75" t="s">
        <v>4878</v>
      </c>
      <c r="E141" s="1" t="str">
        <f ca="1">_xlfn.XLOOKUP($B141,'3.DNAExtractions'!$F:$F,'3.DNAExtractions'!E:E,"?")</f>
        <v>OG214</v>
      </c>
      <c r="F141" s="80" t="str">
        <f t="shared" si="6"/>
        <v>OG214F_D_IL</v>
      </c>
      <c r="G141" s="39" t="str">
        <f ca="1">VLOOKUP($E141,'1.MetaData'!$B:$H,3,FALSE)</f>
        <v>Galeocerdo cuvier</v>
      </c>
      <c r="H141" s="58" t="str">
        <f ca="1">VLOOKUP($E141,'1.MetaData'!$B:$H,4,FALSE)</f>
        <v>Tiger Shark</v>
      </c>
      <c r="I141" s="87">
        <f ca="1">_xlfn.XLOOKUP($B141,'3.DNAExtractions'!$F:$F,'3.DNAExtractions'!O:O,"?")</f>
        <v>119</v>
      </c>
      <c r="J141" s="75" t="s">
        <v>4879</v>
      </c>
      <c r="K141" s="77">
        <v>45051</v>
      </c>
      <c r="L141" s="75" t="s">
        <v>5079</v>
      </c>
      <c r="M141" s="75" t="s">
        <v>3239</v>
      </c>
      <c r="N141" s="75" t="s">
        <v>5114</v>
      </c>
      <c r="O141" s="2" t="str">
        <f t="shared" si="5"/>
        <v>B-D02</v>
      </c>
      <c r="P141" s="83">
        <v>1.71</v>
      </c>
      <c r="Q141" s="2" t="str" cm="1">
        <f t="array" ref="Q141">IF(B141="","",IF(MAX(IF(B:B=B141,C:C))=C141,"Y","N"))</f>
        <v>Y</v>
      </c>
      <c r="S141" s="74"/>
    </row>
    <row r="142" spans="1:19" x14ac:dyDescent="0.25">
      <c r="A142" s="115">
        <f ca="1">INDEX('1.MetaData'!A:A, MATCH($E142, '1.MetaData'!$B:$B, 0))</f>
        <v>215</v>
      </c>
      <c r="B142" s="76" t="s">
        <v>5115</v>
      </c>
      <c r="C142" s="75">
        <v>1</v>
      </c>
      <c r="D142" s="75" t="s">
        <v>4878</v>
      </c>
      <c r="E142" s="1" t="str">
        <f ca="1">_xlfn.XLOOKUP($B142,'3.DNAExtractions'!$F:$F,'3.DNAExtractions'!E:E,"?")</f>
        <v>OG215</v>
      </c>
      <c r="F142" s="80" t="str">
        <f t="shared" si="6"/>
        <v>OG215F_D_IL</v>
      </c>
      <c r="G142" s="39" t="str">
        <f ca="1">VLOOKUP($E142,'1.MetaData'!$B:$H,3,FALSE)</f>
        <v>Galeocerdo cuvier</v>
      </c>
      <c r="H142" s="58" t="str">
        <f ca="1">VLOOKUP($E142,'1.MetaData'!$B:$H,4,FALSE)</f>
        <v>Tiger Shark</v>
      </c>
      <c r="I142" s="87">
        <f ca="1">_xlfn.XLOOKUP($B142,'3.DNAExtractions'!$F:$F,'3.DNAExtractions'!O:O,"?")</f>
        <v>54.6</v>
      </c>
      <c r="J142" s="75" t="s">
        <v>4879</v>
      </c>
      <c r="K142" s="77">
        <v>45051</v>
      </c>
      <c r="L142" s="75" t="s">
        <v>5079</v>
      </c>
      <c r="M142" s="75" t="s">
        <v>3239</v>
      </c>
      <c r="N142" s="75" t="s">
        <v>5116</v>
      </c>
      <c r="O142" s="2" t="str">
        <f t="shared" si="5"/>
        <v>B-E02</v>
      </c>
      <c r="P142" s="83">
        <v>1.65</v>
      </c>
      <c r="Q142" s="2" t="str" cm="1">
        <f t="array" ref="Q142">IF(B142="","",IF(MAX(IF(B:B=B142,C:C))=C142,"Y","N"))</f>
        <v>Y</v>
      </c>
      <c r="S142" s="74"/>
    </row>
    <row r="143" spans="1:19" x14ac:dyDescent="0.25">
      <c r="A143" s="115">
        <f ca="1">INDEX('1.MetaData'!A:A, MATCH($E143, '1.MetaData'!$B:$B, 0))</f>
        <v>216</v>
      </c>
      <c r="B143" s="76" t="s">
        <v>5117</v>
      </c>
      <c r="C143" s="75">
        <v>1</v>
      </c>
      <c r="D143" s="75" t="s">
        <v>4878</v>
      </c>
      <c r="E143" s="1" t="str">
        <f ca="1">_xlfn.XLOOKUP($B143,'3.DNAExtractions'!$F:$F,'3.DNAExtractions'!E:E,"?")</f>
        <v>OG216</v>
      </c>
      <c r="F143" s="80" t="str">
        <f t="shared" si="6"/>
        <v>OG216F_D_IL</v>
      </c>
      <c r="G143" s="39" t="str">
        <f ca="1">VLOOKUP($E143,'1.MetaData'!$B:$H,3,FALSE)</f>
        <v>Galeocerdo cuvier</v>
      </c>
      <c r="H143" s="58" t="str">
        <f ca="1">VLOOKUP($E143,'1.MetaData'!$B:$H,4,FALSE)</f>
        <v>Tiger Shark</v>
      </c>
      <c r="I143" s="87">
        <f ca="1">_xlfn.XLOOKUP($B143,'3.DNAExtractions'!$F:$F,'3.DNAExtractions'!O:O,"?")</f>
        <v>100</v>
      </c>
      <c r="J143" s="75" t="s">
        <v>4879</v>
      </c>
      <c r="K143" s="77">
        <v>45051</v>
      </c>
      <c r="L143" s="75" t="s">
        <v>5079</v>
      </c>
      <c r="M143" s="75" t="s">
        <v>3239</v>
      </c>
      <c r="N143" s="75" t="s">
        <v>5118</v>
      </c>
      <c r="O143" s="2" t="str">
        <f t="shared" si="5"/>
        <v>B-F02</v>
      </c>
      <c r="P143" s="83">
        <v>1.66</v>
      </c>
      <c r="Q143" s="2" t="str" cm="1">
        <f t="array" ref="Q143">IF(B143="","",IF(MAX(IF(B:B=B143,C:C))=C143,"Y","N"))</f>
        <v>Y</v>
      </c>
      <c r="S143" s="74"/>
    </row>
    <row r="144" spans="1:19" x14ac:dyDescent="0.25">
      <c r="A144" s="115">
        <f ca="1">INDEX('1.MetaData'!A:A, MATCH($E144, '1.MetaData'!$B:$B, 0))</f>
        <v>217</v>
      </c>
      <c r="B144" s="76" t="s">
        <v>5119</v>
      </c>
      <c r="C144" s="75">
        <v>1</v>
      </c>
      <c r="D144" s="75" t="s">
        <v>4878</v>
      </c>
      <c r="E144" s="1" t="str">
        <f ca="1">_xlfn.XLOOKUP($B144,'3.DNAExtractions'!$F:$F,'3.DNAExtractions'!E:E,"?")</f>
        <v>OG217</v>
      </c>
      <c r="F144" s="80" t="str">
        <f t="shared" si="6"/>
        <v>OG217F_D_IL</v>
      </c>
      <c r="G144" s="39" t="str">
        <f ca="1">VLOOKUP($E144,'1.MetaData'!$B:$H,3,FALSE)</f>
        <v>Galeocerdo cuvier</v>
      </c>
      <c r="H144" s="58" t="str">
        <f ca="1">VLOOKUP($E144,'1.MetaData'!$B:$H,4,FALSE)</f>
        <v>Tiger Shark</v>
      </c>
      <c r="I144" s="87">
        <f ca="1">_xlfn.XLOOKUP($B144,'3.DNAExtractions'!$F:$F,'3.DNAExtractions'!O:O,"?")</f>
        <v>128</v>
      </c>
      <c r="J144" s="75" t="s">
        <v>4879</v>
      </c>
      <c r="K144" s="77">
        <v>45051</v>
      </c>
      <c r="L144" s="75" t="s">
        <v>5079</v>
      </c>
      <c r="M144" s="75" t="s">
        <v>3239</v>
      </c>
      <c r="N144" s="75" t="s">
        <v>5120</v>
      </c>
      <c r="O144" s="2" t="str">
        <f t="shared" si="5"/>
        <v>B-G02</v>
      </c>
      <c r="P144" s="83">
        <v>1.81</v>
      </c>
      <c r="Q144" s="2" t="str" cm="1">
        <f t="array" ref="Q144">IF(B144="","",IF(MAX(IF(B:B=B144,C:C))=C144,"Y","N"))</f>
        <v>Y</v>
      </c>
      <c r="S144" s="74"/>
    </row>
    <row r="145" spans="1:19" x14ac:dyDescent="0.25">
      <c r="A145" s="115">
        <f ca="1">INDEX('1.MetaData'!A:A, MATCH($E145, '1.MetaData'!$B:$B, 0))</f>
        <v>218</v>
      </c>
      <c r="B145" s="76" t="s">
        <v>5121</v>
      </c>
      <c r="C145" s="75">
        <v>1</v>
      </c>
      <c r="D145" s="75" t="s">
        <v>4878</v>
      </c>
      <c r="E145" s="1" t="str">
        <f ca="1">_xlfn.XLOOKUP($B145,'3.DNAExtractions'!$F:$F,'3.DNAExtractions'!E:E,"?")</f>
        <v>OG218</v>
      </c>
      <c r="F145" s="80" t="str">
        <f t="shared" si="6"/>
        <v>OG218F_D_IL</v>
      </c>
      <c r="G145" s="39" t="str">
        <f ca="1">VLOOKUP($E145,'1.MetaData'!$B:$H,3,FALSE)</f>
        <v>Galeocerdo cuvier</v>
      </c>
      <c r="H145" s="58" t="str">
        <f ca="1">VLOOKUP($E145,'1.MetaData'!$B:$H,4,FALSE)</f>
        <v>Tiger Shark</v>
      </c>
      <c r="I145" s="87">
        <f ca="1">_xlfn.XLOOKUP($B145,'3.DNAExtractions'!$F:$F,'3.DNAExtractions'!O:O,"?")</f>
        <v>160</v>
      </c>
      <c r="J145" s="75" t="s">
        <v>4879</v>
      </c>
      <c r="K145" s="77">
        <v>45051</v>
      </c>
      <c r="L145" s="75" t="s">
        <v>5079</v>
      </c>
      <c r="M145" s="75" t="s">
        <v>3239</v>
      </c>
      <c r="N145" s="75" t="s">
        <v>5122</v>
      </c>
      <c r="O145" s="2" t="str">
        <f t="shared" si="5"/>
        <v>B-H02</v>
      </c>
      <c r="P145" s="83">
        <v>1.28</v>
      </c>
      <c r="Q145" s="2" t="str" cm="1">
        <f t="array" ref="Q145">IF(B145="","",IF(MAX(IF(B:B=B145,C:C))=C145,"Y","N"))</f>
        <v>Y</v>
      </c>
      <c r="S145" s="74"/>
    </row>
    <row r="146" spans="1:19" x14ac:dyDescent="0.25">
      <c r="A146" s="115">
        <f ca="1">INDEX('1.MetaData'!A:A, MATCH($E146, '1.MetaData'!$B:$B, 0))</f>
        <v>219</v>
      </c>
      <c r="B146" s="76" t="s">
        <v>5123</v>
      </c>
      <c r="C146" s="75">
        <v>1</v>
      </c>
      <c r="D146" s="75" t="s">
        <v>4878</v>
      </c>
      <c r="E146" s="1" t="str">
        <f ca="1">_xlfn.XLOOKUP($B146,'3.DNAExtractions'!$F:$F,'3.DNAExtractions'!E:E,"?")</f>
        <v>OG219</v>
      </c>
      <c r="F146" s="80" t="str">
        <f t="shared" si="6"/>
        <v>OG219F_D_IL</v>
      </c>
      <c r="G146" s="39" t="str">
        <f ca="1">VLOOKUP($E146,'1.MetaData'!$B:$H,3,FALSE)</f>
        <v>Galeocerdo cuvier</v>
      </c>
      <c r="H146" s="58" t="str">
        <f ca="1">VLOOKUP($E146,'1.MetaData'!$B:$H,4,FALSE)</f>
        <v>Tiger Shark</v>
      </c>
      <c r="I146" s="87">
        <f ca="1">_xlfn.XLOOKUP($B146,'3.DNAExtractions'!$F:$F,'3.DNAExtractions'!O:O,"?")</f>
        <v>114</v>
      </c>
      <c r="J146" s="75" t="s">
        <v>4879</v>
      </c>
      <c r="K146" s="77">
        <v>45051</v>
      </c>
      <c r="L146" s="75" t="s">
        <v>5079</v>
      </c>
      <c r="M146" s="75" t="s">
        <v>3239</v>
      </c>
      <c r="N146" s="75" t="s">
        <v>5013</v>
      </c>
      <c r="O146" s="2" t="str">
        <f t="shared" si="5"/>
        <v>B-A03</v>
      </c>
      <c r="P146" s="83">
        <v>1.78</v>
      </c>
      <c r="Q146" s="2" t="str" cm="1">
        <f t="array" ref="Q146">IF(B146="","",IF(MAX(IF(B:B=B146,C:C))=C146,"Y","N"))</f>
        <v>Y</v>
      </c>
      <c r="S146" s="74"/>
    </row>
    <row r="147" spans="1:19" x14ac:dyDescent="0.25">
      <c r="A147" s="115">
        <f ca="1">INDEX('1.MetaData'!A:A, MATCH($E147, '1.MetaData'!$B:$B, 0))</f>
        <v>220</v>
      </c>
      <c r="B147" s="76" t="s">
        <v>5124</v>
      </c>
      <c r="C147" s="75">
        <v>1</v>
      </c>
      <c r="D147" s="75" t="s">
        <v>4878</v>
      </c>
      <c r="E147" s="1" t="str">
        <f ca="1">_xlfn.XLOOKUP($B147,'3.DNAExtractions'!$F:$F,'3.DNAExtractions'!E:E,"?")</f>
        <v>OG220</v>
      </c>
      <c r="F147" s="80" t="str">
        <f t="shared" si="6"/>
        <v>OG220F_D_IL</v>
      </c>
      <c r="G147" s="39" t="str">
        <f ca="1">VLOOKUP($E147,'1.MetaData'!$B:$H,3,FALSE)</f>
        <v>Galeocerdo cuvier</v>
      </c>
      <c r="H147" s="58" t="str">
        <f ca="1">VLOOKUP($E147,'1.MetaData'!$B:$H,4,FALSE)</f>
        <v>Tiger Shark</v>
      </c>
      <c r="I147" s="87">
        <f ca="1">_xlfn.XLOOKUP($B147,'3.DNAExtractions'!$F:$F,'3.DNAExtractions'!O:O,"?")</f>
        <v>233</v>
      </c>
      <c r="J147" s="75" t="s">
        <v>4879</v>
      </c>
      <c r="K147" s="77">
        <v>45051</v>
      </c>
      <c r="L147" s="75" t="s">
        <v>5079</v>
      </c>
      <c r="M147" s="75" t="s">
        <v>3239</v>
      </c>
      <c r="N147" s="75" t="s">
        <v>5008</v>
      </c>
      <c r="O147" s="2" t="str">
        <f t="shared" si="5"/>
        <v>B-B03</v>
      </c>
      <c r="P147" s="83">
        <v>1.68</v>
      </c>
      <c r="Q147" s="2" t="str" cm="1">
        <f t="array" ref="Q147">IF(B147="","",IF(MAX(IF(B:B=B147,C:C))=C147,"Y","N"))</f>
        <v>Y</v>
      </c>
      <c r="S147" s="74"/>
    </row>
    <row r="148" spans="1:19" x14ac:dyDescent="0.25">
      <c r="A148" s="115">
        <f ca="1">INDEX('1.MetaData'!A:A, MATCH($E148, '1.MetaData'!$B:$B, 0))</f>
        <v>221</v>
      </c>
      <c r="B148" s="76" t="s">
        <v>5125</v>
      </c>
      <c r="C148" s="75">
        <v>1</v>
      </c>
      <c r="D148" s="75" t="s">
        <v>4878</v>
      </c>
      <c r="E148" s="1" t="str">
        <f ca="1">_xlfn.XLOOKUP($B148,'3.DNAExtractions'!$F:$F,'3.DNAExtractions'!E:E,"?")</f>
        <v>OG221</v>
      </c>
      <c r="F148" s="80" t="str">
        <f t="shared" si="6"/>
        <v>OG221F_D_IL</v>
      </c>
      <c r="G148" s="39" t="str">
        <f ca="1">VLOOKUP($E148,'1.MetaData'!$B:$H,3,FALSE)</f>
        <v>Galeocerdo cuvier</v>
      </c>
      <c r="H148" s="58" t="str">
        <f ca="1">VLOOKUP($E148,'1.MetaData'!$B:$H,4,FALSE)</f>
        <v>Tiger Shark</v>
      </c>
      <c r="I148" s="87">
        <f ca="1">_xlfn.XLOOKUP($B148,'3.DNAExtractions'!$F:$F,'3.DNAExtractions'!O:O,"?")</f>
        <v>185</v>
      </c>
      <c r="J148" s="75" t="s">
        <v>4879</v>
      </c>
      <c r="K148" s="77">
        <v>45051</v>
      </c>
      <c r="L148" s="75" t="s">
        <v>5079</v>
      </c>
      <c r="M148" s="75" t="s">
        <v>3239</v>
      </c>
      <c r="N148" s="75" t="s">
        <v>5126</v>
      </c>
      <c r="O148" s="2" t="str">
        <f t="shared" si="5"/>
        <v>B-C03</v>
      </c>
      <c r="P148" s="83">
        <v>2.2799999999999998</v>
      </c>
      <c r="Q148" s="2" t="str" cm="1">
        <f t="array" ref="Q148">IF(B148="","",IF(MAX(IF(B:B=B148,C:C))=C148,"Y","N"))</f>
        <v>Y</v>
      </c>
      <c r="S148" s="74"/>
    </row>
    <row r="149" spans="1:19" x14ac:dyDescent="0.25">
      <c r="A149" s="115">
        <f ca="1">INDEX('1.MetaData'!A:A, MATCH($E149, '1.MetaData'!$B:$B, 0))</f>
        <v>222</v>
      </c>
      <c r="B149" s="76" t="s">
        <v>5127</v>
      </c>
      <c r="C149" s="75">
        <v>1</v>
      </c>
      <c r="D149" s="75" t="s">
        <v>4878</v>
      </c>
      <c r="E149" s="1" t="str">
        <f ca="1">_xlfn.XLOOKUP($B149,'3.DNAExtractions'!$F:$F,'3.DNAExtractions'!E:E,"?")</f>
        <v>OG222</v>
      </c>
      <c r="F149" s="80" t="str">
        <f t="shared" si="6"/>
        <v>OG222F_D_IL</v>
      </c>
      <c r="G149" s="39" t="str">
        <f ca="1">VLOOKUP($E149,'1.MetaData'!$B:$H,3,FALSE)</f>
        <v>Galeocerdo cuvier</v>
      </c>
      <c r="H149" s="58" t="str">
        <f ca="1">VLOOKUP($E149,'1.MetaData'!$B:$H,4,FALSE)</f>
        <v>Tiger Shark</v>
      </c>
      <c r="I149" s="87">
        <f ca="1">_xlfn.XLOOKUP($B149,'3.DNAExtractions'!$F:$F,'3.DNAExtractions'!O:O,"?")</f>
        <v>228</v>
      </c>
      <c r="J149" s="75" t="s">
        <v>4879</v>
      </c>
      <c r="K149" s="77">
        <v>45051</v>
      </c>
      <c r="L149" s="75" t="s">
        <v>5079</v>
      </c>
      <c r="M149" s="75" t="s">
        <v>3239</v>
      </c>
      <c r="N149" s="75" t="s">
        <v>5128</v>
      </c>
      <c r="O149" s="2" t="str">
        <f t="shared" si="5"/>
        <v>B-D03</v>
      </c>
      <c r="P149" s="83">
        <v>1.86</v>
      </c>
      <c r="Q149" s="2" t="str" cm="1">
        <f t="array" ref="Q149">IF(B149="","",IF(MAX(IF(B:B=B149,C:C))=C149,"Y","N"))</f>
        <v>Y</v>
      </c>
      <c r="S149" s="74"/>
    </row>
    <row r="150" spans="1:19" x14ac:dyDescent="0.25">
      <c r="A150" s="115">
        <f ca="1">INDEX('1.MetaData'!A:A, MATCH($E150, '1.MetaData'!$B:$B, 0))</f>
        <v>223</v>
      </c>
      <c r="B150" s="76" t="s">
        <v>5129</v>
      </c>
      <c r="C150" s="75">
        <v>1</v>
      </c>
      <c r="D150" s="75" t="s">
        <v>4878</v>
      </c>
      <c r="E150" s="1" t="str">
        <f ca="1">_xlfn.XLOOKUP($B150,'3.DNAExtractions'!$F:$F,'3.DNAExtractions'!E:E,"?")</f>
        <v>OG223</v>
      </c>
      <c r="F150" s="80" t="str">
        <f t="shared" si="6"/>
        <v>OG223F_D_IL</v>
      </c>
      <c r="G150" s="39" t="str">
        <f ca="1">VLOOKUP($E150,'1.MetaData'!$B:$H,3,FALSE)</f>
        <v>Galeocerdo cuvier</v>
      </c>
      <c r="H150" s="58" t="str">
        <f ca="1">VLOOKUP($E150,'1.MetaData'!$B:$H,4,FALSE)</f>
        <v>Tiger Shark</v>
      </c>
      <c r="I150" s="87">
        <f ca="1">_xlfn.XLOOKUP($B150,'3.DNAExtractions'!$F:$F,'3.DNAExtractions'!O:O,"?")</f>
        <v>226</v>
      </c>
      <c r="J150" s="75" t="s">
        <v>4879</v>
      </c>
      <c r="K150" s="77">
        <v>45051</v>
      </c>
      <c r="L150" s="75" t="s">
        <v>5079</v>
      </c>
      <c r="M150" s="75" t="s">
        <v>3239</v>
      </c>
      <c r="N150" s="75" t="s">
        <v>5130</v>
      </c>
      <c r="O150" s="2" t="str">
        <f t="shared" si="5"/>
        <v>B-E03</v>
      </c>
      <c r="P150" s="83">
        <v>1.96</v>
      </c>
      <c r="Q150" s="2" t="str" cm="1">
        <f t="array" ref="Q150">IF(B150="","",IF(MAX(IF(B:B=B150,C:C))=C150,"Y","N"))</f>
        <v>Y</v>
      </c>
      <c r="S150" s="74"/>
    </row>
    <row r="151" spans="1:19" x14ac:dyDescent="0.25">
      <c r="A151" s="115">
        <f ca="1">INDEX('1.MetaData'!A:A, MATCH($E151, '1.MetaData'!$B:$B, 0))</f>
        <v>224</v>
      </c>
      <c r="B151" s="76" t="s">
        <v>5131</v>
      </c>
      <c r="C151" s="75">
        <v>1</v>
      </c>
      <c r="D151" s="75" t="s">
        <v>4878</v>
      </c>
      <c r="E151" s="1" t="str">
        <f ca="1">_xlfn.XLOOKUP($B151,'3.DNAExtractions'!$F:$F,'3.DNAExtractions'!E:E,"?")</f>
        <v>OG224</v>
      </c>
      <c r="F151" s="80" t="str">
        <f t="shared" si="6"/>
        <v>OG224F_D_IL</v>
      </c>
      <c r="G151" s="39" t="str">
        <f ca="1">VLOOKUP($E151,'1.MetaData'!$B:$H,3,FALSE)</f>
        <v>Galeocerdo cuvier</v>
      </c>
      <c r="H151" s="58" t="str">
        <f ca="1">VLOOKUP($E151,'1.MetaData'!$B:$H,4,FALSE)</f>
        <v>Tiger Shark</v>
      </c>
      <c r="I151" s="87">
        <f ca="1">_xlfn.XLOOKUP($B151,'3.DNAExtractions'!$F:$F,'3.DNAExtractions'!O:O,"?")</f>
        <v>148</v>
      </c>
      <c r="J151" s="75" t="s">
        <v>4879</v>
      </c>
      <c r="K151" s="77">
        <v>45051</v>
      </c>
      <c r="L151" s="75" t="s">
        <v>5079</v>
      </c>
      <c r="M151" s="75" t="s">
        <v>3239</v>
      </c>
      <c r="N151" s="75" t="s">
        <v>5132</v>
      </c>
      <c r="O151" s="2" t="str">
        <f t="shared" si="5"/>
        <v>B-F03</v>
      </c>
      <c r="P151" s="83">
        <v>2.16</v>
      </c>
      <c r="Q151" s="2" t="str" cm="1">
        <f t="array" ref="Q151">IF(B151="","",IF(MAX(IF(B:B=B151,C:C))=C151,"Y","N"))</f>
        <v>Y</v>
      </c>
      <c r="S151" s="74"/>
    </row>
    <row r="152" spans="1:19" x14ac:dyDescent="0.25">
      <c r="A152" s="115">
        <f ca="1">INDEX('1.MetaData'!A:A, MATCH($E152, '1.MetaData'!$B:$B, 0))</f>
        <v>225</v>
      </c>
      <c r="B152" s="76" t="s">
        <v>5133</v>
      </c>
      <c r="C152" s="75">
        <v>1</v>
      </c>
      <c r="D152" s="75" t="s">
        <v>4878</v>
      </c>
      <c r="E152" s="1" t="str">
        <f ca="1">_xlfn.XLOOKUP($B152,'3.DNAExtractions'!$F:$F,'3.DNAExtractions'!E:E,"?")</f>
        <v>OG225</v>
      </c>
      <c r="F152" s="80" t="str">
        <f t="shared" si="6"/>
        <v>OG225F_D_IL</v>
      </c>
      <c r="G152" s="39" t="str">
        <f ca="1">VLOOKUP($E152,'1.MetaData'!$B:$H,3,FALSE)</f>
        <v>Galeocerdo cuvier</v>
      </c>
      <c r="H152" s="58" t="str">
        <f ca="1">VLOOKUP($E152,'1.MetaData'!$B:$H,4,FALSE)</f>
        <v>Tiger Shark</v>
      </c>
      <c r="I152" s="87">
        <f ca="1">_xlfn.XLOOKUP($B152,'3.DNAExtractions'!$F:$F,'3.DNAExtractions'!O:O,"?")</f>
        <v>167</v>
      </c>
      <c r="J152" s="75" t="s">
        <v>4879</v>
      </c>
      <c r="K152" s="77">
        <v>45051</v>
      </c>
      <c r="L152" s="75" t="s">
        <v>5079</v>
      </c>
      <c r="M152" s="75" t="s">
        <v>3239</v>
      </c>
      <c r="N152" s="75" t="s">
        <v>5134</v>
      </c>
      <c r="O152" s="2" t="str">
        <f t="shared" si="5"/>
        <v>B-G03</v>
      </c>
      <c r="P152" s="83">
        <v>1.99</v>
      </c>
      <c r="Q152" s="2" t="str" cm="1">
        <f t="array" ref="Q152">IF(B152="","",IF(MAX(IF(B:B=B152,C:C))=C152,"Y","N"))</f>
        <v>Y</v>
      </c>
      <c r="S152" s="74"/>
    </row>
    <row r="153" spans="1:19" x14ac:dyDescent="0.25">
      <c r="A153" s="115">
        <f ca="1">INDEX('1.MetaData'!A:A, MATCH($E153, '1.MetaData'!$B:$B, 0))</f>
        <v>226</v>
      </c>
      <c r="B153" s="76" t="s">
        <v>5135</v>
      </c>
      <c r="C153" s="75">
        <v>1</v>
      </c>
      <c r="D153" s="75" t="s">
        <v>4878</v>
      </c>
      <c r="E153" s="1" t="str">
        <f ca="1">_xlfn.XLOOKUP($B153,'3.DNAExtractions'!$F:$F,'3.DNAExtractions'!E:E,"?")</f>
        <v>OG226</v>
      </c>
      <c r="F153" s="80" t="str">
        <f t="shared" si="6"/>
        <v>OG226F_D_IL</v>
      </c>
      <c r="G153" s="39" t="str">
        <f ca="1">VLOOKUP($E153,'1.MetaData'!$B:$H,3,FALSE)</f>
        <v>Galeocerdo cuvier</v>
      </c>
      <c r="H153" s="58" t="str">
        <f ca="1">VLOOKUP($E153,'1.MetaData'!$B:$H,4,FALSE)</f>
        <v>Tiger Shark</v>
      </c>
      <c r="I153" s="87">
        <f ca="1">_xlfn.XLOOKUP($B153,'3.DNAExtractions'!$F:$F,'3.DNAExtractions'!O:O,"?")</f>
        <v>417</v>
      </c>
      <c r="J153" s="75" t="s">
        <v>4879</v>
      </c>
      <c r="K153" s="77">
        <v>45051</v>
      </c>
      <c r="L153" s="75" t="s">
        <v>5079</v>
      </c>
      <c r="M153" s="75" t="s">
        <v>3239</v>
      </c>
      <c r="N153" s="75" t="s">
        <v>5136</v>
      </c>
      <c r="O153" s="2" t="str">
        <f t="shared" ref="O153:O216" si="7">IF(M153&lt;&gt;"",_xlfn.CONCAT(M153,"-",N153),"")</f>
        <v>B-H03</v>
      </c>
      <c r="P153" s="83">
        <v>1.83</v>
      </c>
      <c r="Q153" s="2" t="str" cm="1">
        <f t="array" ref="Q153">IF(B153="","",IF(MAX(IF(B:B=B153,C:C))=C153,"Y","N"))</f>
        <v>Y</v>
      </c>
      <c r="S153" s="74"/>
    </row>
    <row r="154" spans="1:19" x14ac:dyDescent="0.25">
      <c r="A154" s="115">
        <f ca="1">INDEX('1.MetaData'!A:A, MATCH($E154, '1.MetaData'!$B:$B, 0))</f>
        <v>228</v>
      </c>
      <c r="B154" s="76" t="s">
        <v>5137</v>
      </c>
      <c r="C154" s="75">
        <v>1</v>
      </c>
      <c r="D154" s="75" t="s">
        <v>4878</v>
      </c>
      <c r="E154" s="1" t="str">
        <f ca="1">_xlfn.XLOOKUP($B154,'3.DNAExtractions'!$F:$F,'3.DNAExtractions'!E:E,"?")</f>
        <v>OG228</v>
      </c>
      <c r="F154" s="80" t="str">
        <f t="shared" si="6"/>
        <v>OG228U_D_IL</v>
      </c>
      <c r="G154" s="39" t="str">
        <f ca="1">VLOOKUP($E154,'1.MetaData'!$B:$H,3,FALSE)</f>
        <v>Mordacia</v>
      </c>
      <c r="H154" s="58">
        <f ca="1">VLOOKUP($E154,'1.MetaData'!$B:$H,4,FALSE)</f>
        <v>0</v>
      </c>
      <c r="I154" s="87">
        <f ca="1">_xlfn.XLOOKUP($B154,'3.DNAExtractions'!$F:$F,'3.DNAExtractions'!O:O,"?")</f>
        <v>150</v>
      </c>
      <c r="J154" s="75" t="s">
        <v>4883</v>
      </c>
      <c r="K154" s="77">
        <v>45001</v>
      </c>
      <c r="L154" s="75" t="s">
        <v>5138</v>
      </c>
      <c r="M154" s="75" t="s">
        <v>3155</v>
      </c>
      <c r="N154" s="75" t="s">
        <v>5120</v>
      </c>
      <c r="O154" s="2" t="str">
        <f t="shared" si="7"/>
        <v>A-G02</v>
      </c>
      <c r="P154" s="83">
        <v>1.1399999999999999</v>
      </c>
      <c r="Q154" s="2" t="str" cm="1">
        <f t="array" ref="Q154">IF(B154="","",IF(MAX(IF(B:B=B154,C:C))=C154,"Y","N"))</f>
        <v>Y</v>
      </c>
      <c r="S154" s="74"/>
    </row>
    <row r="155" spans="1:19" x14ac:dyDescent="0.25">
      <c r="A155" s="115">
        <f ca="1">INDEX('1.MetaData'!A:A, MATCH($E155, '1.MetaData'!$B:$B, 0))</f>
        <v>229</v>
      </c>
      <c r="B155" s="76" t="s">
        <v>5139</v>
      </c>
      <c r="C155" s="75">
        <v>1</v>
      </c>
      <c r="D155" s="75" t="s">
        <v>4878</v>
      </c>
      <c r="E155" s="1" t="str">
        <f ca="1">_xlfn.XLOOKUP($B155,'3.DNAExtractions'!$F:$F,'3.DNAExtractions'!E:E,"?")</f>
        <v>OG229</v>
      </c>
      <c r="F155" s="80" t="str">
        <f t="shared" ref="F155:F218" si="8">IF(C155&gt;1,_xlfn.CONCAT(B155,"_IL",C155),_xlfn.CONCAT(B155,"_IL"))</f>
        <v>OG229U_D_IL</v>
      </c>
      <c r="G155" s="39">
        <f ca="1">VLOOKUP($E155,'1.MetaData'!$B:$H,3,FALSE)</f>
        <v>0</v>
      </c>
      <c r="H155" s="58" t="str">
        <f ca="1">VLOOKUP($E155,'1.MetaData'!$B:$H,4,FALSE)</f>
        <v>Frogmouth Pilchard</v>
      </c>
      <c r="I155" s="87">
        <f ca="1">_xlfn.XLOOKUP($B155,'3.DNAExtractions'!$F:$F,'3.DNAExtractions'!O:O,"?")</f>
        <v>17.2</v>
      </c>
      <c r="J155" s="75" t="s">
        <v>4883</v>
      </c>
      <c r="K155" s="77">
        <v>45001</v>
      </c>
      <c r="L155" s="75" t="s">
        <v>5138</v>
      </c>
      <c r="M155" s="75" t="s">
        <v>3155</v>
      </c>
      <c r="N155" s="75" t="s">
        <v>5126</v>
      </c>
      <c r="O155" s="2" t="str">
        <f t="shared" si="7"/>
        <v>A-C03</v>
      </c>
      <c r="P155" s="83">
        <v>7.37</v>
      </c>
      <c r="Q155" s="2" t="str" cm="1">
        <f t="array" ref="Q155">IF(B155="","",IF(MAX(IF(B:B=B155,C:C))=C155,"Y","N"))</f>
        <v>Y</v>
      </c>
      <c r="S155" s="74"/>
    </row>
    <row r="156" spans="1:19" x14ac:dyDescent="0.25">
      <c r="A156" s="115">
        <f ca="1">INDEX('1.MetaData'!A:A, MATCH($E156, '1.MetaData'!$B:$B, 0))</f>
        <v>230</v>
      </c>
      <c r="B156" s="76" t="s">
        <v>5140</v>
      </c>
      <c r="C156" s="75">
        <v>1</v>
      </c>
      <c r="D156" s="75" t="s">
        <v>4878</v>
      </c>
      <c r="E156" s="1" t="str">
        <f ca="1">_xlfn.XLOOKUP($B156,'3.DNAExtractions'!$F:$F,'3.DNAExtractions'!E:E,"?")</f>
        <v>OG230</v>
      </c>
      <c r="F156" s="80" t="str">
        <f t="shared" si="8"/>
        <v>OG230U_D_IL</v>
      </c>
      <c r="G156" s="39">
        <f ca="1">VLOOKUP($E156,'1.MetaData'!$B:$H,3,FALSE)</f>
        <v>0</v>
      </c>
      <c r="H156" s="58" t="str">
        <f ca="1">VLOOKUP($E156,'1.MetaData'!$B:$H,4,FALSE)</f>
        <v>R</v>
      </c>
      <c r="I156" s="87">
        <f ca="1">_xlfn.XLOOKUP($B156,'3.DNAExtractions'!$F:$F,'3.DNAExtractions'!O:O,"?")</f>
        <v>18.5</v>
      </c>
      <c r="J156" s="75" t="s">
        <v>4883</v>
      </c>
      <c r="K156" s="77">
        <v>45001</v>
      </c>
      <c r="L156" s="75" t="s">
        <v>5138</v>
      </c>
      <c r="M156" s="75" t="s">
        <v>3155</v>
      </c>
      <c r="N156" s="75" t="s">
        <v>5128</v>
      </c>
      <c r="O156" s="2" t="str">
        <f t="shared" si="7"/>
        <v>A-D03</v>
      </c>
      <c r="P156" s="83">
        <v>4.16</v>
      </c>
      <c r="Q156" s="2" t="str" cm="1">
        <f t="array" ref="Q156">IF(B156="","",IF(MAX(IF(B:B=B156,C:C))=C156,"Y","N"))</f>
        <v>Y</v>
      </c>
      <c r="S156" s="74"/>
    </row>
    <row r="157" spans="1:19" x14ac:dyDescent="0.25">
      <c r="A157" s="115">
        <f ca="1">INDEX('1.MetaData'!A:A, MATCH($E157, '1.MetaData'!$B:$B, 0))</f>
        <v>231</v>
      </c>
      <c r="B157" s="76" t="s">
        <v>5141</v>
      </c>
      <c r="C157" s="75">
        <v>1</v>
      </c>
      <c r="D157" s="75" t="s">
        <v>4878</v>
      </c>
      <c r="E157" s="1" t="str">
        <f ca="1">_xlfn.XLOOKUP($B157,'3.DNAExtractions'!$F:$F,'3.DNAExtractions'!E:E,"?")</f>
        <v>OG231</v>
      </c>
      <c r="F157" s="80" t="str">
        <f t="shared" si="8"/>
        <v>OG231U_D_IL</v>
      </c>
      <c r="G157" s="39">
        <f ca="1">VLOOKUP($E157,'1.MetaData'!$B:$H,3,FALSE)</f>
        <v>0</v>
      </c>
      <c r="H157" s="58" t="str">
        <f ca="1">VLOOKUP($E157,'1.MetaData'!$B:$H,4,FALSE)</f>
        <v>White Bait</v>
      </c>
      <c r="I157" s="87">
        <f ca="1">_xlfn.XLOOKUP($B157,'3.DNAExtractions'!$F:$F,'3.DNAExtractions'!O:O,"?")</f>
        <v>19.5</v>
      </c>
      <c r="J157" s="75" t="s">
        <v>4883</v>
      </c>
      <c r="K157" s="77">
        <v>45001</v>
      </c>
      <c r="L157" s="75" t="s">
        <v>5138</v>
      </c>
      <c r="M157" s="75" t="s">
        <v>3155</v>
      </c>
      <c r="N157" s="75" t="s">
        <v>5130</v>
      </c>
      <c r="O157" s="2" t="str">
        <f t="shared" si="7"/>
        <v>A-E03</v>
      </c>
      <c r="P157" s="83">
        <v>5.42</v>
      </c>
      <c r="Q157" s="2" t="str" cm="1">
        <f t="array" ref="Q157">IF(B157="","",IF(MAX(IF(B:B=B157,C:C))=C157,"Y","N"))</f>
        <v>Y</v>
      </c>
      <c r="S157" s="74"/>
    </row>
    <row r="158" spans="1:19" x14ac:dyDescent="0.25">
      <c r="A158" s="115">
        <f ca="1">INDEX('1.MetaData'!A:A, MATCH($E158, '1.MetaData'!$B:$B, 0))</f>
        <v>232</v>
      </c>
      <c r="B158" s="76" t="s">
        <v>5142</v>
      </c>
      <c r="C158" s="75">
        <v>1</v>
      </c>
      <c r="D158" s="75" t="s">
        <v>4878</v>
      </c>
      <c r="E158" s="1" t="str">
        <f ca="1">_xlfn.XLOOKUP($B158,'3.DNAExtractions'!$F:$F,'3.DNAExtractions'!E:E,"?")</f>
        <v>OG232</v>
      </c>
      <c r="F158" s="80" t="str">
        <f t="shared" si="8"/>
        <v>OG232U_D_IL</v>
      </c>
      <c r="G158" s="39">
        <f ca="1">VLOOKUP($E158,'1.MetaData'!$B:$H,3,FALSE)</f>
        <v>0</v>
      </c>
      <c r="H158" s="58" t="str">
        <f ca="1">VLOOKUP($E158,'1.MetaData'!$B:$H,4,FALSE)</f>
        <v>Pilchard</v>
      </c>
      <c r="I158" s="87">
        <f ca="1">_xlfn.XLOOKUP($B158,'3.DNAExtractions'!$F:$F,'3.DNAExtractions'!O:O,"?")</f>
        <v>27.5</v>
      </c>
      <c r="J158" s="75" t="s">
        <v>4883</v>
      </c>
      <c r="K158" s="77">
        <v>45001</v>
      </c>
      <c r="L158" s="75" t="s">
        <v>5138</v>
      </c>
      <c r="M158" s="75" t="s">
        <v>3155</v>
      </c>
      <c r="N158" s="75" t="s">
        <v>5132</v>
      </c>
      <c r="O158" s="2" t="str">
        <f t="shared" si="7"/>
        <v>A-F03</v>
      </c>
      <c r="P158" s="83">
        <v>7.78</v>
      </c>
      <c r="Q158" s="2" t="str" cm="1">
        <f t="array" ref="Q158">IF(B158="","",IF(MAX(IF(B:B=B158,C:C))=C158,"Y","N"))</f>
        <v>Y</v>
      </c>
      <c r="S158" s="74"/>
    </row>
    <row r="159" spans="1:19" x14ac:dyDescent="0.25">
      <c r="A159" s="115">
        <f ca="1">INDEX('1.MetaData'!A:A, MATCH($E159, '1.MetaData'!$B:$B, 0))</f>
        <v>233</v>
      </c>
      <c r="B159" s="76" t="s">
        <v>5143</v>
      </c>
      <c r="C159" s="75">
        <v>1</v>
      </c>
      <c r="D159" s="75" t="s">
        <v>4878</v>
      </c>
      <c r="E159" s="1" t="str">
        <f ca="1">_xlfn.XLOOKUP($B159,'3.DNAExtractions'!$F:$F,'3.DNAExtractions'!E:E,"?")</f>
        <v>OG233</v>
      </c>
      <c r="F159" s="80" t="str">
        <f t="shared" si="8"/>
        <v>OG233U_D_IL</v>
      </c>
      <c r="G159" s="39">
        <f ca="1">VLOOKUP($E159,'1.MetaData'!$B:$H,3,FALSE)</f>
        <v>0</v>
      </c>
      <c r="H159" s="58" t="str">
        <f ca="1">VLOOKUP($E159,'1.MetaData'!$B:$H,4,FALSE)</f>
        <v>Anchovy</v>
      </c>
      <c r="I159" s="87">
        <f ca="1">_xlfn.XLOOKUP($B159,'3.DNAExtractions'!$F:$F,'3.DNAExtractions'!O:O,"?")</f>
        <v>22.5</v>
      </c>
      <c r="J159" s="75" t="s">
        <v>4883</v>
      </c>
      <c r="K159" s="77">
        <v>45001</v>
      </c>
      <c r="L159" s="75" t="s">
        <v>5138</v>
      </c>
      <c r="M159" s="75" t="s">
        <v>3155</v>
      </c>
      <c r="N159" s="75" t="s">
        <v>5134</v>
      </c>
      <c r="O159" s="2" t="str">
        <f t="shared" si="7"/>
        <v>A-G03</v>
      </c>
      <c r="P159" s="83">
        <v>6.65</v>
      </c>
      <c r="Q159" s="2" t="str" cm="1">
        <f t="array" ref="Q159">IF(B159="","",IF(MAX(IF(B:B=B159,C:C))=C159,"Y","N"))</f>
        <v>Y</v>
      </c>
      <c r="S159" s="74"/>
    </row>
    <row r="160" spans="1:19" x14ac:dyDescent="0.25">
      <c r="A160" s="115">
        <f ca="1">INDEX('1.MetaData'!A:A, MATCH($E160, '1.MetaData'!$B:$B, 0))</f>
        <v>234</v>
      </c>
      <c r="B160" s="76" t="s">
        <v>5144</v>
      </c>
      <c r="C160" s="75">
        <v>1</v>
      </c>
      <c r="D160" s="75" t="s">
        <v>4878</v>
      </c>
      <c r="E160" s="1" t="str">
        <f ca="1">_xlfn.XLOOKUP($B160,'3.DNAExtractions'!$F:$F,'3.DNAExtractions'!E:E,"?")</f>
        <v>OG234</v>
      </c>
      <c r="F160" s="80" t="str">
        <f t="shared" si="8"/>
        <v>OG234U_D_IL</v>
      </c>
      <c r="G160" s="39">
        <f ca="1">VLOOKUP($E160,'1.MetaData'!$B:$H,3,FALSE)</f>
        <v>0</v>
      </c>
      <c r="H160" s="58" t="str">
        <f ca="1">VLOOKUP($E160,'1.MetaData'!$B:$H,4,FALSE)</f>
        <v>Anchovy</v>
      </c>
      <c r="I160" s="87">
        <f ca="1">_xlfn.XLOOKUP($B160,'3.DNAExtractions'!$F:$F,'3.DNAExtractions'!O:O,"?")</f>
        <v>8.59</v>
      </c>
      <c r="J160" s="75" t="s">
        <v>4883</v>
      </c>
      <c r="K160" s="77">
        <v>45001</v>
      </c>
      <c r="L160" s="75" t="s">
        <v>5138</v>
      </c>
      <c r="M160" s="75" t="s">
        <v>3155</v>
      </c>
      <c r="N160" s="75" t="s">
        <v>4924</v>
      </c>
      <c r="O160" s="2" t="str">
        <f t="shared" si="7"/>
        <v>A-A04</v>
      </c>
      <c r="P160" s="83">
        <v>3.33</v>
      </c>
      <c r="Q160" s="2" t="str" cm="1">
        <f t="array" ref="Q160">IF(B160="","",IF(MAX(IF(B:B=B160,C:C))=C160,"Y","N"))</f>
        <v>Y</v>
      </c>
      <c r="S160" s="74"/>
    </row>
    <row r="161" spans="1:19" x14ac:dyDescent="0.25">
      <c r="A161" s="115">
        <f ca="1">INDEX('1.MetaData'!A:A, MATCH($E161, '1.MetaData'!$B:$B, 0))</f>
        <v>235</v>
      </c>
      <c r="B161" s="76" t="s">
        <v>5145</v>
      </c>
      <c r="C161" s="75">
        <v>1</v>
      </c>
      <c r="D161" s="75" t="s">
        <v>4878</v>
      </c>
      <c r="E161" s="1" t="str">
        <f ca="1">_xlfn.XLOOKUP($B161,'3.DNAExtractions'!$F:$F,'3.DNAExtractions'!E:E,"?")</f>
        <v>OG235</v>
      </c>
      <c r="F161" s="80" t="str">
        <f t="shared" si="8"/>
        <v>OG235U_D_IL</v>
      </c>
      <c r="G161" s="39">
        <f ca="1">VLOOKUP($E161,'1.MetaData'!$B:$H,3,FALSE)</f>
        <v>0</v>
      </c>
      <c r="H161" s="58" t="str">
        <f ca="1">VLOOKUP($E161,'1.MetaData'!$B:$H,4,FALSE)</f>
        <v>White Bait</v>
      </c>
      <c r="I161" s="87">
        <f ca="1">_xlfn.XLOOKUP($B161,'3.DNAExtractions'!$F:$F,'3.DNAExtractions'!O:O,"?")</f>
        <v>5.71</v>
      </c>
      <c r="J161" s="75" t="s">
        <v>4883</v>
      </c>
      <c r="K161" s="77">
        <v>45001</v>
      </c>
      <c r="L161" s="75" t="s">
        <v>5138</v>
      </c>
      <c r="M161" s="75" t="s">
        <v>3155</v>
      </c>
      <c r="N161" s="75" t="s">
        <v>4893</v>
      </c>
      <c r="O161" s="2" t="str">
        <f t="shared" si="7"/>
        <v>A-B04</v>
      </c>
      <c r="P161" s="83">
        <v>2.17</v>
      </c>
      <c r="Q161" s="2" t="str" cm="1">
        <f t="array" ref="Q161">IF(B161="","",IF(MAX(IF(B:B=B161,C:C))=C161,"Y","N"))</f>
        <v>Y</v>
      </c>
      <c r="S161" s="74"/>
    </row>
    <row r="162" spans="1:19" x14ac:dyDescent="0.25">
      <c r="A162" s="115">
        <f ca="1">INDEX('1.MetaData'!A:A, MATCH($E162, '1.MetaData'!$B:$B, 0))</f>
        <v>236</v>
      </c>
      <c r="B162" s="76" t="s">
        <v>5146</v>
      </c>
      <c r="C162" s="75">
        <v>1</v>
      </c>
      <c r="D162" s="75" t="s">
        <v>4878</v>
      </c>
      <c r="E162" s="1" t="str">
        <f ca="1">_xlfn.XLOOKUP($B162,'3.DNAExtractions'!$F:$F,'3.DNAExtractions'!E:E,"?")</f>
        <v>OG236</v>
      </c>
      <c r="F162" s="80" t="str">
        <f t="shared" si="8"/>
        <v>OG236U_D_IL</v>
      </c>
      <c r="G162" s="39">
        <f ca="1">VLOOKUP($E162,'1.MetaData'!$B:$H,3,FALSE)</f>
        <v>0</v>
      </c>
      <c r="H162" s="58" t="str">
        <f ca="1">VLOOKUP($E162,'1.MetaData'!$B:$H,4,FALSE)</f>
        <v>Blue Sprat</v>
      </c>
      <c r="I162" s="87">
        <f ca="1">_xlfn.XLOOKUP($B162,'3.DNAExtractions'!$F:$F,'3.DNAExtractions'!O:O,"?")</f>
        <v>45.4</v>
      </c>
      <c r="J162" s="75" t="s">
        <v>4883</v>
      </c>
      <c r="K162" s="77">
        <v>45001</v>
      </c>
      <c r="L162" s="75" t="s">
        <v>5138</v>
      </c>
      <c r="M162" s="75" t="s">
        <v>3155</v>
      </c>
      <c r="N162" s="75" t="s">
        <v>4912</v>
      </c>
      <c r="O162" s="2" t="str">
        <f t="shared" si="7"/>
        <v>A-C04</v>
      </c>
      <c r="P162" s="83">
        <v>6.38</v>
      </c>
      <c r="Q162" s="2" t="str" cm="1">
        <f t="array" ref="Q162">IF(B162="","",IF(MAX(IF(B:B=B162,C:C))=C162,"Y","N"))</f>
        <v>Y</v>
      </c>
      <c r="S162" s="74"/>
    </row>
    <row r="163" spans="1:19" x14ac:dyDescent="0.25">
      <c r="A163" s="115">
        <f ca="1">INDEX('1.MetaData'!A:A, MATCH($E163, '1.MetaData'!$B:$B, 0))</f>
        <v>237</v>
      </c>
      <c r="B163" s="76" t="s">
        <v>5147</v>
      </c>
      <c r="C163" s="75">
        <v>1</v>
      </c>
      <c r="D163" s="75" t="s">
        <v>4878</v>
      </c>
      <c r="E163" s="1" t="str">
        <f ca="1">_xlfn.XLOOKUP($B163,'3.DNAExtractions'!$F:$F,'3.DNAExtractions'!E:E,"?")</f>
        <v>OG237</v>
      </c>
      <c r="F163" s="80" t="str">
        <f t="shared" si="8"/>
        <v>OG237U_D_IL</v>
      </c>
      <c r="G163" s="39">
        <f ca="1">VLOOKUP($E163,'1.MetaData'!$B:$H,3,FALSE)</f>
        <v>0</v>
      </c>
      <c r="H163" s="58" t="str">
        <f ca="1">VLOOKUP($E163,'1.MetaData'!$B:$H,4,FALSE)</f>
        <v>White Bait</v>
      </c>
      <c r="I163" s="87">
        <f ca="1">_xlfn.XLOOKUP($B163,'3.DNAExtractions'!$F:$F,'3.DNAExtractions'!O:O,"?")</f>
        <v>20.3</v>
      </c>
      <c r="J163" s="75" t="s">
        <v>4883</v>
      </c>
      <c r="K163" s="77">
        <v>45001</v>
      </c>
      <c r="L163" s="75" t="s">
        <v>5138</v>
      </c>
      <c r="M163" s="75" t="s">
        <v>3155</v>
      </c>
      <c r="N163" s="75" t="s">
        <v>4889</v>
      </c>
      <c r="O163" s="2" t="str">
        <f t="shared" si="7"/>
        <v>A-D04</v>
      </c>
      <c r="P163" s="83">
        <v>5.96</v>
      </c>
      <c r="Q163" s="2" t="str" cm="1">
        <f t="array" ref="Q163">IF(B163="","",IF(MAX(IF(B:B=B163,C:C))=C163,"Y","N"))</f>
        <v>Y</v>
      </c>
      <c r="S163" s="74"/>
    </row>
    <row r="164" spans="1:19" x14ac:dyDescent="0.25">
      <c r="A164" s="115">
        <f ca="1">INDEX('1.MetaData'!A:A, MATCH($E164, '1.MetaData'!$B:$B, 0))</f>
        <v>238</v>
      </c>
      <c r="B164" s="76" t="s">
        <v>5148</v>
      </c>
      <c r="C164" s="75">
        <v>1</v>
      </c>
      <c r="D164" s="75" t="s">
        <v>4878</v>
      </c>
      <c r="E164" s="1" t="str">
        <f ca="1">_xlfn.XLOOKUP($B164,'3.DNAExtractions'!$F:$F,'3.DNAExtractions'!E:E,"?")</f>
        <v>OG238</v>
      </c>
      <c r="F164" s="80" t="str">
        <f t="shared" si="8"/>
        <v>OG238U_D_IL</v>
      </c>
      <c r="G164" s="39">
        <f ca="1">VLOOKUP($E164,'1.MetaData'!$B:$H,3,FALSE)</f>
        <v>0</v>
      </c>
      <c r="H164" s="58" t="str">
        <f ca="1">VLOOKUP($E164,'1.MetaData'!$B:$H,4,FALSE)</f>
        <v>Tarwhine</v>
      </c>
      <c r="I164" s="87">
        <f ca="1">_xlfn.XLOOKUP($B164,'3.DNAExtractions'!$F:$F,'3.DNAExtractions'!O:O,"?")</f>
        <v>7.51</v>
      </c>
      <c r="J164" s="75" t="s">
        <v>4883</v>
      </c>
      <c r="K164" s="77">
        <v>45001</v>
      </c>
      <c r="L164" s="75" t="s">
        <v>5138</v>
      </c>
      <c r="M164" s="75" t="s">
        <v>3155</v>
      </c>
      <c r="N164" s="75" t="s">
        <v>4916</v>
      </c>
      <c r="O164" s="2" t="str">
        <f t="shared" si="7"/>
        <v>A-E04</v>
      </c>
      <c r="P164" s="83">
        <v>8.77</v>
      </c>
      <c r="Q164" s="2" t="str" cm="1">
        <f t="array" ref="Q164">IF(B164="","",IF(MAX(IF(B:B=B164,C:C))=C164,"Y","N"))</f>
        <v>Y</v>
      </c>
      <c r="S164" s="74"/>
    </row>
    <row r="165" spans="1:19" x14ac:dyDescent="0.25">
      <c r="A165" s="115">
        <f ca="1">INDEX('1.MetaData'!A:A, MATCH($E165, '1.MetaData'!$B:$B, 0))</f>
        <v>239</v>
      </c>
      <c r="B165" s="76" t="s">
        <v>5149</v>
      </c>
      <c r="C165" s="75">
        <v>1</v>
      </c>
      <c r="D165" s="75" t="s">
        <v>4878</v>
      </c>
      <c r="E165" s="1" t="str">
        <f ca="1">_xlfn.XLOOKUP($B165,'3.DNAExtractions'!$F:$F,'3.DNAExtractions'!E:E,"?")</f>
        <v>OG239</v>
      </c>
      <c r="F165" s="80" t="str">
        <f t="shared" si="8"/>
        <v>OG239U_D_IL</v>
      </c>
      <c r="G165" s="39">
        <f ca="1">VLOOKUP($E165,'1.MetaData'!$B:$H,3,FALSE)</f>
        <v>0</v>
      </c>
      <c r="H165" s="58" t="str">
        <f ca="1">VLOOKUP($E165,'1.MetaData'!$B:$H,4,FALSE)</f>
        <v>Garfish</v>
      </c>
      <c r="I165" s="87">
        <f ca="1">_xlfn.XLOOKUP($B165,'3.DNAExtractions'!$F:$F,'3.DNAExtractions'!O:O,"?")</f>
        <v>15.3</v>
      </c>
      <c r="J165" s="75" t="s">
        <v>4883</v>
      </c>
      <c r="K165" s="77">
        <v>45001</v>
      </c>
      <c r="L165" s="75" t="s">
        <v>5138</v>
      </c>
      <c r="M165" s="75" t="s">
        <v>3155</v>
      </c>
      <c r="N165" s="75" t="s">
        <v>4906</v>
      </c>
      <c r="O165" s="2" t="str">
        <f t="shared" si="7"/>
        <v>A-F04</v>
      </c>
      <c r="P165" s="83">
        <v>3.94</v>
      </c>
      <c r="Q165" s="2" t="str" cm="1">
        <f t="array" ref="Q165">IF(B165="","",IF(MAX(IF(B:B=B165,C:C))=C165,"Y","N"))</f>
        <v>Y</v>
      </c>
      <c r="S165" s="74"/>
    </row>
    <row r="166" spans="1:19" x14ac:dyDescent="0.25">
      <c r="A166" s="115">
        <f ca="1">INDEX('1.MetaData'!A:A, MATCH($E166, '1.MetaData'!$B:$B, 0))</f>
        <v>240</v>
      </c>
      <c r="B166" s="76" t="s">
        <v>5150</v>
      </c>
      <c r="C166" s="75">
        <v>1</v>
      </c>
      <c r="D166" s="75" t="s">
        <v>4878</v>
      </c>
      <c r="E166" s="1" t="str">
        <f ca="1">_xlfn.XLOOKUP($B166,'3.DNAExtractions'!$F:$F,'3.DNAExtractions'!E:E,"?")</f>
        <v>OG240</v>
      </c>
      <c r="F166" s="80" t="str">
        <f t="shared" si="8"/>
        <v>OG240U_D_IL</v>
      </c>
      <c r="G166" s="39">
        <f ca="1">VLOOKUP($E166,'1.MetaData'!$B:$H,3,FALSE)</f>
        <v>0</v>
      </c>
      <c r="H166" s="58" t="str">
        <f ca="1">VLOOKUP($E166,'1.MetaData'!$B:$H,4,FALSE)</f>
        <v>Yellowtail</v>
      </c>
      <c r="I166" s="87">
        <f ca="1">_xlfn.XLOOKUP($B166,'3.DNAExtractions'!$F:$F,'3.DNAExtractions'!O:O,"?")</f>
        <v>4.47</v>
      </c>
      <c r="J166" s="75" t="s">
        <v>4883</v>
      </c>
      <c r="K166" s="77">
        <v>45001</v>
      </c>
      <c r="L166" s="75" t="s">
        <v>5138</v>
      </c>
      <c r="M166" s="75" t="s">
        <v>3155</v>
      </c>
      <c r="N166" s="75" t="s">
        <v>4943</v>
      </c>
      <c r="O166" s="2" t="str">
        <f t="shared" si="7"/>
        <v>A-G04</v>
      </c>
      <c r="P166" s="83">
        <v>1.01</v>
      </c>
      <c r="Q166" s="2" t="str" cm="1">
        <f t="array" ref="Q166">IF(B166="","",IF(MAX(IF(B:B=B166,C:C))=C166,"Y","N"))</f>
        <v>Y</v>
      </c>
      <c r="S166" s="74"/>
    </row>
    <row r="167" spans="1:19" x14ac:dyDescent="0.25">
      <c r="A167" s="115">
        <f ca="1">INDEX('1.MetaData'!A:A, MATCH($E167, '1.MetaData'!$B:$B, 0))</f>
        <v>241</v>
      </c>
      <c r="B167" s="76" t="s">
        <v>5151</v>
      </c>
      <c r="C167" s="75">
        <v>1</v>
      </c>
      <c r="D167" s="75" t="s">
        <v>4878</v>
      </c>
      <c r="E167" s="1" t="str">
        <f ca="1">_xlfn.XLOOKUP($B167,'3.DNAExtractions'!$F:$F,'3.DNAExtractions'!E:E,"?")</f>
        <v>OG241</v>
      </c>
      <c r="F167" s="80" t="str">
        <f t="shared" si="8"/>
        <v>OG241U_D_IL</v>
      </c>
      <c r="G167" s="39" t="str">
        <f ca="1">VLOOKUP($E167,'1.MetaData'!$B:$H,3,FALSE)</f>
        <v>Acanthistius serratus</v>
      </c>
      <c r="H167" s="58" t="str">
        <f ca="1">VLOOKUP($E167,'1.MetaData'!$B:$H,4,FALSE)</f>
        <v>Western Wirrah</v>
      </c>
      <c r="I167" s="87">
        <f ca="1">_xlfn.XLOOKUP($B167,'3.DNAExtractions'!$F:$F,'3.DNAExtractions'!O:O,"?")</f>
        <v>9.82</v>
      </c>
      <c r="J167" s="75" t="s">
        <v>4883</v>
      </c>
      <c r="K167" s="77">
        <v>44994</v>
      </c>
      <c r="L167" s="75" t="s">
        <v>5152</v>
      </c>
      <c r="M167" s="75" t="s">
        <v>3139</v>
      </c>
      <c r="N167" s="75" t="s">
        <v>5108</v>
      </c>
      <c r="O167" s="2" t="str">
        <f t="shared" si="7"/>
        <v>D-A02</v>
      </c>
      <c r="P167" s="83">
        <v>9.82</v>
      </c>
      <c r="Q167" s="2" t="str" cm="1">
        <f t="array" ref="Q167">IF(B167="","",IF(MAX(IF(B:B=B167,C:C))=C167,"Y","N"))</f>
        <v>Y</v>
      </c>
      <c r="S167" s="74"/>
    </row>
    <row r="168" spans="1:19" x14ac:dyDescent="0.25">
      <c r="A168" s="115">
        <f ca="1">INDEX('1.MetaData'!A:A, MATCH($E168, '1.MetaData'!$B:$B, 0))</f>
        <v>242</v>
      </c>
      <c r="B168" s="76" t="s">
        <v>5153</v>
      </c>
      <c r="C168" s="75">
        <v>1</v>
      </c>
      <c r="D168" s="75" t="s">
        <v>4878</v>
      </c>
      <c r="E168" s="1" t="str">
        <f ca="1">_xlfn.XLOOKUP($B168,'3.DNAExtractions'!$F:$F,'3.DNAExtractions'!E:E,"?")</f>
        <v>OG242</v>
      </c>
      <c r="F168" s="80" t="str">
        <f t="shared" si="8"/>
        <v>OG242U_D_IL</v>
      </c>
      <c r="G168" s="39" t="str">
        <f ca="1">VLOOKUP($E168,'1.MetaData'!$B:$H,3,FALSE)</f>
        <v>Ophthalmolepis lineolata</v>
      </c>
      <c r="H168" s="58" t="str">
        <f ca="1">VLOOKUP($E168,'1.MetaData'!$B:$H,4,FALSE)</f>
        <v>Maori Wrasse</v>
      </c>
      <c r="I168" s="87">
        <f ca="1">_xlfn.XLOOKUP($B168,'3.DNAExtractions'!$F:$F,'3.DNAExtractions'!O:O,"?")</f>
        <v>10.3</v>
      </c>
      <c r="J168" s="75" t="s">
        <v>4883</v>
      </c>
      <c r="K168" s="77">
        <v>44994</v>
      </c>
      <c r="L168" s="75" t="s">
        <v>5152</v>
      </c>
      <c r="M168" s="75" t="s">
        <v>3139</v>
      </c>
      <c r="N168" s="75" t="s">
        <v>5110</v>
      </c>
      <c r="O168" s="2" t="str">
        <f t="shared" si="7"/>
        <v>D-B02</v>
      </c>
      <c r="P168" s="83">
        <v>8.74</v>
      </c>
      <c r="Q168" s="2" t="str" cm="1">
        <f t="array" ref="Q168">IF(B168="","",IF(MAX(IF(B:B=B168,C:C))=C168,"Y","N"))</f>
        <v>Y</v>
      </c>
      <c r="S168" s="74"/>
    </row>
    <row r="169" spans="1:19" x14ac:dyDescent="0.25">
      <c r="A169" s="115">
        <f ca="1">INDEX('1.MetaData'!A:A, MATCH($E169, '1.MetaData'!$B:$B, 0))</f>
        <v>243</v>
      </c>
      <c r="B169" s="76" t="s">
        <v>5154</v>
      </c>
      <c r="C169" s="75">
        <v>1</v>
      </c>
      <c r="D169" s="75" t="s">
        <v>4878</v>
      </c>
      <c r="E169" s="1" t="str">
        <f ca="1">_xlfn.XLOOKUP($B169,'3.DNAExtractions'!$F:$F,'3.DNAExtractions'!E:E,"?")</f>
        <v>OG243</v>
      </c>
      <c r="F169" s="80" t="str">
        <f t="shared" si="8"/>
        <v>OG243U_D_IL</v>
      </c>
      <c r="G169" s="39" t="str">
        <f ca="1">VLOOKUP($E169,'1.MetaData'!$B:$H,3,FALSE)</f>
        <v>Ophthalmolepis lineolata</v>
      </c>
      <c r="H169" s="58" t="str">
        <f ca="1">VLOOKUP($E169,'1.MetaData'!$B:$H,4,FALSE)</f>
        <v>Maori Wrasse</v>
      </c>
      <c r="I169" s="87">
        <f ca="1">_xlfn.XLOOKUP($B169,'3.DNAExtractions'!$F:$F,'3.DNAExtractions'!O:O,"?")</f>
        <v>12.3</v>
      </c>
      <c r="J169" s="75" t="s">
        <v>4883</v>
      </c>
      <c r="K169" s="77">
        <v>44994</v>
      </c>
      <c r="L169" s="75" t="s">
        <v>5152</v>
      </c>
      <c r="M169" s="75" t="s">
        <v>3139</v>
      </c>
      <c r="N169" s="75" t="s">
        <v>5112</v>
      </c>
      <c r="O169" s="2" t="str">
        <f t="shared" si="7"/>
        <v>D-C02</v>
      </c>
      <c r="P169" s="83">
        <v>8.34</v>
      </c>
      <c r="Q169" s="2" t="str" cm="1">
        <f t="array" ref="Q169">IF(B169="","",IF(MAX(IF(B:B=B169,C:C))=C169,"Y","N"))</f>
        <v>Y</v>
      </c>
      <c r="S169" s="74"/>
    </row>
    <row r="170" spans="1:19" x14ac:dyDescent="0.25">
      <c r="A170" s="115">
        <f ca="1">INDEX('1.MetaData'!A:A, MATCH($E170, '1.MetaData'!$B:$B, 0))</f>
        <v>244</v>
      </c>
      <c r="B170" s="76" t="s">
        <v>5155</v>
      </c>
      <c r="C170" s="75">
        <v>1</v>
      </c>
      <c r="D170" s="75" t="s">
        <v>4878</v>
      </c>
      <c r="E170" s="1" t="str">
        <f ca="1">_xlfn.XLOOKUP($B170,'3.DNAExtractions'!$F:$F,'3.DNAExtractions'!E:E,"?")</f>
        <v>OG244</v>
      </c>
      <c r="F170" s="80" t="str">
        <f t="shared" si="8"/>
        <v>OG244U_D_IL</v>
      </c>
      <c r="G170" s="39" t="str">
        <f ca="1">VLOOKUP($E170,'1.MetaData'!$B:$H,3,FALSE)</f>
        <v>Pomatomus saltatrix</v>
      </c>
      <c r="H170" s="58" t="str">
        <f ca="1">VLOOKUP($E170,'1.MetaData'!$B:$H,4,FALSE)</f>
        <v>Bluefish</v>
      </c>
      <c r="I170" s="87">
        <f ca="1">_xlfn.XLOOKUP($B170,'3.DNAExtractions'!$F:$F,'3.DNAExtractions'!O:O,"?")</f>
        <v>34.700000000000003</v>
      </c>
      <c r="J170" s="75" t="s">
        <v>4883</v>
      </c>
      <c r="K170" s="77">
        <v>44994</v>
      </c>
      <c r="L170" s="75" t="s">
        <v>5152</v>
      </c>
      <c r="M170" s="75" t="s">
        <v>3139</v>
      </c>
      <c r="N170" s="75" t="s">
        <v>5114</v>
      </c>
      <c r="O170" s="2" t="str">
        <f t="shared" si="7"/>
        <v>D-D02</v>
      </c>
      <c r="P170" s="83">
        <v>4.08</v>
      </c>
      <c r="Q170" s="2" t="str" cm="1">
        <f t="array" ref="Q170">IF(B170="","",IF(MAX(IF(B:B=B170,C:C))=C170,"Y","N"))</f>
        <v>Y</v>
      </c>
      <c r="S170" s="74"/>
    </row>
    <row r="171" spans="1:19" x14ac:dyDescent="0.25">
      <c r="A171" s="115">
        <f ca="1">INDEX('1.MetaData'!A:A, MATCH($E171, '1.MetaData'!$B:$B, 0))</f>
        <v>245</v>
      </c>
      <c r="B171" s="76" t="s">
        <v>5156</v>
      </c>
      <c r="C171" s="75">
        <v>1</v>
      </c>
      <c r="D171" s="75" t="s">
        <v>4878</v>
      </c>
      <c r="E171" s="1" t="str">
        <f ca="1">_xlfn.XLOOKUP($B171,'3.DNAExtractions'!$F:$F,'3.DNAExtractions'!E:E,"?")</f>
        <v>OG245</v>
      </c>
      <c r="F171" s="80" t="str">
        <f t="shared" si="8"/>
        <v>OG245U_D_IL</v>
      </c>
      <c r="G171" s="39" t="str">
        <f ca="1">VLOOKUP($E171,'1.MetaData'!$B:$H,3,FALSE)</f>
        <v>Saurida undosquamis</v>
      </c>
      <c r="H171" s="58" t="str">
        <f ca="1">VLOOKUP($E171,'1.MetaData'!$B:$H,4,FALSE)</f>
        <v>Brushtooth Lizardfish</v>
      </c>
      <c r="I171" s="87">
        <f ca="1">_xlfn.XLOOKUP($B171,'3.DNAExtractions'!$F:$F,'3.DNAExtractions'!O:O,"?")</f>
        <v>15.9</v>
      </c>
      <c r="J171" s="75" t="s">
        <v>4883</v>
      </c>
      <c r="K171" s="77">
        <v>44994</v>
      </c>
      <c r="L171" s="75" t="s">
        <v>5152</v>
      </c>
      <c r="M171" s="75" t="s">
        <v>3135</v>
      </c>
      <c r="N171" s="75" t="s">
        <v>5096</v>
      </c>
      <c r="O171" s="2" t="str">
        <f t="shared" si="7"/>
        <v>C-A01</v>
      </c>
      <c r="P171" s="83">
        <v>6.28</v>
      </c>
      <c r="Q171" s="2" t="str" cm="1">
        <f t="array" ref="Q171">IF(B171="","",IF(MAX(IF(B:B=B171,C:C))=C171,"Y","N"))</f>
        <v>Y</v>
      </c>
      <c r="S171" s="74"/>
    </row>
    <row r="172" spans="1:19" x14ac:dyDescent="0.25">
      <c r="A172" s="115">
        <f ca="1">INDEX('1.MetaData'!A:A, MATCH($E172, '1.MetaData'!$B:$B, 0))</f>
        <v>246</v>
      </c>
      <c r="B172" s="76" t="s">
        <v>5157</v>
      </c>
      <c r="C172" s="75">
        <v>1</v>
      </c>
      <c r="D172" s="75" t="s">
        <v>4878</v>
      </c>
      <c r="E172" s="1" t="str">
        <f ca="1">_xlfn.XLOOKUP($B172,'3.DNAExtractions'!$F:$F,'3.DNAExtractions'!E:E,"?")</f>
        <v>OG246</v>
      </c>
      <c r="F172" s="80" t="str">
        <f t="shared" si="8"/>
        <v>OG246U_D_IL</v>
      </c>
      <c r="G172" s="39" t="str">
        <f ca="1">VLOOKUP($E172,'1.MetaData'!$B:$H,3,FALSE)</f>
        <v>Thyrsitoides marleyi</v>
      </c>
      <c r="H172" s="58" t="str">
        <f ca="1">VLOOKUP($E172,'1.MetaData'!$B:$H,4,FALSE)</f>
        <v>Black Snoek</v>
      </c>
      <c r="I172" s="87">
        <f ca="1">_xlfn.XLOOKUP($B172,'3.DNAExtractions'!$F:$F,'3.DNAExtractions'!O:O,"?")</f>
        <v>41.3</v>
      </c>
      <c r="J172" s="75" t="s">
        <v>4883</v>
      </c>
      <c r="K172" s="77">
        <v>44994</v>
      </c>
      <c r="L172" s="75" t="s">
        <v>5152</v>
      </c>
      <c r="M172" s="75" t="s">
        <v>3139</v>
      </c>
      <c r="N172" s="75" t="s">
        <v>5118</v>
      </c>
      <c r="O172" s="2" t="str">
        <f t="shared" si="7"/>
        <v>D-F02</v>
      </c>
      <c r="P172" s="83">
        <v>7.46</v>
      </c>
      <c r="Q172" s="2" t="str" cm="1">
        <f t="array" ref="Q172">IF(B172="","",IF(MAX(IF(B:B=B172,C:C))=C172,"Y","N"))</f>
        <v>Y</v>
      </c>
      <c r="S172" s="74"/>
    </row>
    <row r="173" spans="1:19" x14ac:dyDescent="0.25">
      <c r="A173" s="115">
        <f ca="1">INDEX('1.MetaData'!A:A, MATCH($E173, '1.MetaData'!$B:$B, 0))</f>
        <v>247</v>
      </c>
      <c r="B173" s="76" t="s">
        <v>5158</v>
      </c>
      <c r="C173" s="75">
        <v>1</v>
      </c>
      <c r="D173" s="75" t="s">
        <v>4878</v>
      </c>
      <c r="E173" s="1" t="str">
        <f ca="1">_xlfn.XLOOKUP($B173,'3.DNAExtractions'!$F:$F,'3.DNAExtractions'!E:E,"?")</f>
        <v>OG247</v>
      </c>
      <c r="F173" s="80" t="str">
        <f t="shared" si="8"/>
        <v>OG247U_D_IL</v>
      </c>
      <c r="G173" s="39" t="str">
        <f ca="1">VLOOKUP($E173,'1.MetaData'!$B:$H,3,FALSE)</f>
        <v>Zeus faber</v>
      </c>
      <c r="H173" s="58" t="str">
        <f ca="1">VLOOKUP($E173,'1.MetaData'!$B:$H,4,FALSE)</f>
        <v>John  Dory</v>
      </c>
      <c r="I173" s="87">
        <f ca="1">_xlfn.XLOOKUP($B173,'3.DNAExtractions'!$F:$F,'3.DNAExtractions'!O:O,"?")</f>
        <v>19.399999999999999</v>
      </c>
      <c r="J173" s="75" t="s">
        <v>4883</v>
      </c>
      <c r="K173" s="77">
        <v>44994</v>
      </c>
      <c r="L173" s="75" t="s">
        <v>5152</v>
      </c>
      <c r="M173" s="75" t="s">
        <v>3139</v>
      </c>
      <c r="N173" s="75" t="s">
        <v>5120</v>
      </c>
      <c r="O173" s="2" t="str">
        <f t="shared" si="7"/>
        <v>D-G02</v>
      </c>
      <c r="P173" s="83">
        <v>6.46</v>
      </c>
      <c r="Q173" s="2" t="str" cm="1">
        <f t="array" ref="Q173">IF(B173="","",IF(MAX(IF(B:B=B173,C:C))=C173,"Y","N"))</f>
        <v>Y</v>
      </c>
      <c r="S173" s="74"/>
    </row>
    <row r="174" spans="1:19" x14ac:dyDescent="0.25">
      <c r="A174" s="115">
        <f ca="1">INDEX('1.MetaData'!A:A, MATCH($E174, '1.MetaData'!$B:$B, 0))</f>
        <v>248</v>
      </c>
      <c r="B174" s="76" t="s">
        <v>5159</v>
      </c>
      <c r="C174" s="75">
        <v>1</v>
      </c>
      <c r="D174" s="75" t="s">
        <v>4878</v>
      </c>
      <c r="E174" s="1" t="str">
        <f ca="1">_xlfn.XLOOKUP($B174,'3.DNAExtractions'!$F:$F,'3.DNAExtractions'!E:E,"?")</f>
        <v>OG248</v>
      </c>
      <c r="F174" s="80" t="str">
        <f t="shared" si="8"/>
        <v>OG248U_D_IL</v>
      </c>
      <c r="G174" s="39" t="str">
        <f ca="1">VLOOKUP($E174,'1.MetaData'!$B:$H,3,FALSE)</f>
        <v>Acanthurus grammoptilus</v>
      </c>
      <c r="H174" s="58" t="str">
        <f ca="1">VLOOKUP($E174,'1.MetaData'!$B:$H,4,FALSE)</f>
        <v>Inshore Surgeonfish</v>
      </c>
      <c r="I174" s="87">
        <f ca="1">_xlfn.XLOOKUP($B174,'3.DNAExtractions'!$F:$F,'3.DNAExtractions'!O:O,"?")</f>
        <v>441</v>
      </c>
      <c r="J174" s="75" t="s">
        <v>4883</v>
      </c>
      <c r="K174" s="77">
        <v>44994</v>
      </c>
      <c r="L174" s="75" t="s">
        <v>5152</v>
      </c>
      <c r="M174" s="75" t="s">
        <v>3139</v>
      </c>
      <c r="N174" s="75" t="s">
        <v>5122</v>
      </c>
      <c r="O174" s="2" t="str">
        <f t="shared" si="7"/>
        <v>D-H02</v>
      </c>
      <c r="P174" s="83">
        <v>3.16</v>
      </c>
      <c r="Q174" s="2" t="str" cm="1">
        <f t="array" ref="Q174">IF(B174="","",IF(MAX(IF(B:B=B174,C:C))=C174,"Y","N"))</f>
        <v>Y</v>
      </c>
      <c r="S174" s="74"/>
    </row>
    <row r="175" spans="1:19" x14ac:dyDescent="0.25">
      <c r="A175" s="115">
        <f ca="1">INDEX('1.MetaData'!A:A, MATCH($E175, '1.MetaData'!$B:$B, 0))</f>
        <v>249</v>
      </c>
      <c r="B175" s="76" t="s">
        <v>5160</v>
      </c>
      <c r="C175" s="75">
        <v>1</v>
      </c>
      <c r="D175" s="75" t="s">
        <v>4878</v>
      </c>
      <c r="E175" s="1" t="str">
        <f ca="1">_xlfn.XLOOKUP($B175,'3.DNAExtractions'!$F:$F,'3.DNAExtractions'!E:E,"?")</f>
        <v>OG249</v>
      </c>
      <c r="F175" s="80" t="str">
        <f t="shared" si="8"/>
        <v>OG249U_D_IL</v>
      </c>
      <c r="G175" s="39" t="str">
        <f ca="1">VLOOKUP($E175,'1.MetaData'!$B:$H,3,FALSE)</f>
        <v>Apogon rueppelli</v>
      </c>
      <c r="H175" s="58">
        <f ca="1">VLOOKUP($E175,'1.MetaData'!$B:$H,4,FALSE)</f>
        <v>0</v>
      </c>
      <c r="I175" s="87">
        <f ca="1">_xlfn.XLOOKUP($B175,'3.DNAExtractions'!$F:$F,'3.DNAExtractions'!O:O,"?")</f>
        <v>582</v>
      </c>
      <c r="J175" s="75" t="s">
        <v>4883</v>
      </c>
      <c r="K175" s="77">
        <v>44994</v>
      </c>
      <c r="L175" s="75" t="s">
        <v>5152</v>
      </c>
      <c r="M175" s="75" t="s">
        <v>3139</v>
      </c>
      <c r="N175" s="75" t="s">
        <v>5013</v>
      </c>
      <c r="O175" s="2" t="str">
        <f t="shared" si="7"/>
        <v>D-A03</v>
      </c>
      <c r="P175" s="83">
        <v>2.2200000000000002</v>
      </c>
      <c r="Q175" s="2" t="str" cm="1">
        <f t="array" ref="Q175">IF(B175="","",IF(MAX(IF(B:B=B175,C:C))=C175,"Y","N"))</f>
        <v>Y</v>
      </c>
      <c r="S175" s="74"/>
    </row>
    <row r="176" spans="1:19" x14ac:dyDescent="0.25">
      <c r="A176" s="115">
        <f ca="1">INDEX('1.MetaData'!A:A, MATCH($E176, '1.MetaData'!$B:$B, 0))</f>
        <v>250</v>
      </c>
      <c r="B176" s="76" t="s">
        <v>5161</v>
      </c>
      <c r="C176" s="75">
        <v>1</v>
      </c>
      <c r="D176" s="75" t="s">
        <v>4878</v>
      </c>
      <c r="E176" s="1" t="str">
        <f ca="1">_xlfn.XLOOKUP($B176,'3.DNAExtractions'!$F:$F,'3.DNAExtractions'!E:E,"?")</f>
        <v>OG250</v>
      </c>
      <c r="F176" s="80" t="str">
        <f t="shared" si="8"/>
        <v>OG250U_D_IL</v>
      </c>
      <c r="G176" s="39" t="str">
        <f ca="1">VLOOKUP($E176,'1.MetaData'!$B:$H,3,FALSE)</f>
        <v>Caesio cuning</v>
      </c>
      <c r="H176" s="58" t="str">
        <f ca="1">VLOOKUP($E176,'1.MetaData'!$B:$H,4,FALSE)</f>
        <v>Yellowtail Fusilier</v>
      </c>
      <c r="I176" s="87">
        <f ca="1">_xlfn.XLOOKUP($B176,'3.DNAExtractions'!$F:$F,'3.DNAExtractions'!O:O,"?")</f>
        <v>816</v>
      </c>
      <c r="J176" s="75" t="s">
        <v>4883</v>
      </c>
      <c r="K176" s="77">
        <v>44994</v>
      </c>
      <c r="L176" s="75" t="s">
        <v>5152</v>
      </c>
      <c r="M176" s="75" t="s">
        <v>3139</v>
      </c>
      <c r="N176" s="75" t="s">
        <v>5008</v>
      </c>
      <c r="O176" s="2" t="str">
        <f t="shared" si="7"/>
        <v>D-B03</v>
      </c>
      <c r="P176" s="83">
        <v>2.2599999999999998</v>
      </c>
      <c r="Q176" s="2" t="str" cm="1">
        <f t="array" ref="Q176">IF(B176="","",IF(MAX(IF(B:B=B176,C:C))=C176,"Y","N"))</f>
        <v>Y</v>
      </c>
      <c r="S176" s="74"/>
    </row>
    <row r="177" spans="1:19" x14ac:dyDescent="0.25">
      <c r="A177" s="115">
        <f ca="1">INDEX('1.MetaData'!A:A, MATCH($E177, '1.MetaData'!$B:$B, 0))</f>
        <v>251</v>
      </c>
      <c r="B177" s="76" t="s">
        <v>5162</v>
      </c>
      <c r="C177" s="75">
        <v>1</v>
      </c>
      <c r="D177" s="75" t="s">
        <v>4878</v>
      </c>
      <c r="E177" s="1" t="str">
        <f ca="1">_xlfn.XLOOKUP($B177,'3.DNAExtractions'!$F:$F,'3.DNAExtractions'!E:E,"?")</f>
        <v>OG251</v>
      </c>
      <c r="F177" s="80" t="str">
        <f t="shared" si="8"/>
        <v>OG251U_D_IL</v>
      </c>
      <c r="G177" s="39" t="str">
        <f ca="1">VLOOKUP($E177,'1.MetaData'!$B:$H,3,FALSE)</f>
        <v>Chaetodon aureofasciatus</v>
      </c>
      <c r="H177" s="58" t="str">
        <f ca="1">VLOOKUP($E177,'1.MetaData'!$B:$H,4,FALSE)</f>
        <v>Goldstripe Butterflyfish</v>
      </c>
      <c r="I177" s="87">
        <f ca="1">_xlfn.XLOOKUP($B177,'3.DNAExtractions'!$F:$F,'3.DNAExtractions'!O:O,"?")</f>
        <v>745</v>
      </c>
      <c r="J177" s="75" t="s">
        <v>4883</v>
      </c>
      <c r="K177" s="77">
        <v>44994</v>
      </c>
      <c r="L177" s="75" t="s">
        <v>5152</v>
      </c>
      <c r="M177" s="75" t="s">
        <v>3139</v>
      </c>
      <c r="N177" s="75" t="s">
        <v>5126</v>
      </c>
      <c r="O177" s="2" t="str">
        <f t="shared" si="7"/>
        <v>D-C03</v>
      </c>
      <c r="P177" s="83">
        <v>2.6</v>
      </c>
      <c r="Q177" s="2" t="str" cm="1">
        <f t="array" ref="Q177">IF(B177="","",IF(MAX(IF(B:B=B177,C:C))=C177,"Y","N"))</f>
        <v>Y</v>
      </c>
      <c r="S177" s="74"/>
    </row>
    <row r="178" spans="1:19" x14ac:dyDescent="0.25">
      <c r="A178" s="115">
        <f ca="1">INDEX('1.MetaData'!A:A, MATCH($E178, '1.MetaData'!$B:$B, 0))</f>
        <v>252</v>
      </c>
      <c r="B178" s="76" t="s">
        <v>5163</v>
      </c>
      <c r="C178" s="75">
        <v>1</v>
      </c>
      <c r="D178" s="75" t="s">
        <v>4878</v>
      </c>
      <c r="E178" s="1" t="str">
        <f ca="1">_xlfn.XLOOKUP($B178,'3.DNAExtractions'!$F:$F,'3.DNAExtractions'!E:E,"?")</f>
        <v>OG252</v>
      </c>
      <c r="F178" s="80" t="str">
        <f t="shared" si="8"/>
        <v>OG252U_D_IL</v>
      </c>
      <c r="G178" s="39" t="str">
        <f ca="1">VLOOKUP($E178,'1.MetaData'!$B:$H,3,FALSE)</f>
        <v>Choerodon cauteroma</v>
      </c>
      <c r="H178" s="58" t="str">
        <f ca="1">VLOOKUP($E178,'1.MetaData'!$B:$H,4,FALSE)</f>
        <v>Bluespotted Tuskfish</v>
      </c>
      <c r="I178" s="87">
        <f ca="1">_xlfn.XLOOKUP($B178,'3.DNAExtractions'!$F:$F,'3.DNAExtractions'!O:O,"?")</f>
        <v>820</v>
      </c>
      <c r="J178" s="75" t="s">
        <v>4883</v>
      </c>
      <c r="K178" s="77">
        <v>44994</v>
      </c>
      <c r="L178" s="75" t="s">
        <v>5152</v>
      </c>
      <c r="M178" s="75" t="s">
        <v>3139</v>
      </c>
      <c r="N178" s="75" t="s">
        <v>5130</v>
      </c>
      <c r="O178" s="2" t="str">
        <f t="shared" si="7"/>
        <v>D-E03</v>
      </c>
      <c r="P178" s="83">
        <v>2.1800000000000002</v>
      </c>
      <c r="Q178" s="2" t="str" cm="1">
        <f t="array" ref="Q178">IF(B178="","",IF(MAX(IF(B:B=B178,C:C))=C178,"Y","N"))</f>
        <v>Y</v>
      </c>
      <c r="S178" s="74"/>
    </row>
    <row r="179" spans="1:19" x14ac:dyDescent="0.25">
      <c r="A179" s="115">
        <f ca="1">INDEX('1.MetaData'!A:A, MATCH($E179, '1.MetaData'!$B:$B, 0))</f>
        <v>253</v>
      </c>
      <c r="B179" s="76" t="s">
        <v>5164</v>
      </c>
      <c r="C179" s="75">
        <v>1</v>
      </c>
      <c r="D179" s="75" t="s">
        <v>4878</v>
      </c>
      <c r="E179" s="1" t="str">
        <f ca="1">_xlfn.XLOOKUP($B179,'3.DNAExtractions'!$F:$F,'3.DNAExtractions'!E:E,"?")</f>
        <v>OG253</v>
      </c>
      <c r="F179" s="80" t="str">
        <f t="shared" si="8"/>
        <v>OG253U_D_IL</v>
      </c>
      <c r="G179" s="39" t="str">
        <f ca="1">VLOOKUP($E179,'1.MetaData'!$B:$H,3,FALSE)</f>
        <v>Choerodon cyanodus</v>
      </c>
      <c r="H179" s="58">
        <f ca="1">VLOOKUP($E179,'1.MetaData'!$B:$H,4,FALSE)</f>
        <v>0</v>
      </c>
      <c r="I179" s="87">
        <f ca="1">_xlfn.XLOOKUP($B179,'3.DNAExtractions'!$F:$F,'3.DNAExtractions'!O:O,"?")</f>
        <v>846</v>
      </c>
      <c r="J179" s="75" t="s">
        <v>4883</v>
      </c>
      <c r="K179" s="77">
        <v>44994</v>
      </c>
      <c r="L179" s="75" t="s">
        <v>5152</v>
      </c>
      <c r="M179" s="75" t="s">
        <v>3139</v>
      </c>
      <c r="N179" s="75" t="s">
        <v>5132</v>
      </c>
      <c r="O179" s="2" t="str">
        <f t="shared" si="7"/>
        <v>D-F03</v>
      </c>
      <c r="P179" s="83">
        <v>1.65</v>
      </c>
      <c r="Q179" s="2" t="str" cm="1">
        <f t="array" ref="Q179">IF(B179="","",IF(MAX(IF(B:B=B179,C:C))=C179,"Y","N"))</f>
        <v>Y</v>
      </c>
      <c r="S179" s="74"/>
    </row>
    <row r="180" spans="1:19" x14ac:dyDescent="0.25">
      <c r="A180" s="115">
        <f ca="1">INDEX('1.MetaData'!A:A, MATCH($E180, '1.MetaData'!$B:$B, 0))</f>
        <v>254</v>
      </c>
      <c r="B180" s="76" t="s">
        <v>5165</v>
      </c>
      <c r="C180" s="75">
        <v>1</v>
      </c>
      <c r="D180" s="75" t="s">
        <v>4878</v>
      </c>
      <c r="E180" s="1" t="str">
        <f ca="1">_xlfn.XLOOKUP($B180,'3.DNAExtractions'!$F:$F,'3.DNAExtractions'!E:E,"?")</f>
        <v>OG254</v>
      </c>
      <c r="F180" s="80" t="str">
        <f t="shared" si="8"/>
        <v>OG254U_D_IL</v>
      </c>
      <c r="G180" s="39" t="str">
        <f ca="1">VLOOKUP($E180,'1.MetaData'!$B:$H,3,FALSE)</f>
        <v>Epinephelus bilobatus</v>
      </c>
      <c r="H180" s="58">
        <f ca="1">VLOOKUP($E180,'1.MetaData'!$B:$H,4,FALSE)</f>
        <v>0</v>
      </c>
      <c r="I180" s="87">
        <f ca="1">_xlfn.XLOOKUP($B180,'3.DNAExtractions'!$F:$F,'3.DNAExtractions'!O:O,"?")</f>
        <v>517</v>
      </c>
      <c r="J180" s="75" t="s">
        <v>4883</v>
      </c>
      <c r="K180" s="77">
        <v>44994</v>
      </c>
      <c r="L180" s="75" t="s">
        <v>5152</v>
      </c>
      <c r="M180" s="75" t="s">
        <v>3139</v>
      </c>
      <c r="N180" s="75" t="s">
        <v>5134</v>
      </c>
      <c r="O180" s="2" t="str">
        <f t="shared" si="7"/>
        <v>D-G03</v>
      </c>
      <c r="P180" s="83">
        <v>3.1</v>
      </c>
      <c r="Q180" s="2" t="str" cm="1">
        <f t="array" ref="Q180">IF(B180="","",IF(MAX(IF(B:B=B180,C:C))=C180,"Y","N"))</f>
        <v>Y</v>
      </c>
      <c r="S180" s="74"/>
    </row>
    <row r="181" spans="1:19" x14ac:dyDescent="0.25">
      <c r="A181" s="115">
        <f ca="1">INDEX('1.MetaData'!A:A, MATCH($E181, '1.MetaData'!$B:$B, 0))</f>
        <v>255</v>
      </c>
      <c r="B181" s="76" t="s">
        <v>5166</v>
      </c>
      <c r="C181" s="75">
        <v>1</v>
      </c>
      <c r="D181" s="75" t="s">
        <v>4878</v>
      </c>
      <c r="E181" s="1" t="str">
        <f ca="1">_xlfn.XLOOKUP($B181,'3.DNAExtractions'!$F:$F,'3.DNAExtractions'!E:E,"?")</f>
        <v>OG255</v>
      </c>
      <c r="F181" s="80" t="str">
        <f t="shared" si="8"/>
        <v>OG255U_D_IL</v>
      </c>
      <c r="G181" s="39" t="str">
        <f ca="1">VLOOKUP($E181,'1.MetaData'!$B:$H,3,FALSE)</f>
        <v>Epinephelus fasciatus</v>
      </c>
      <c r="H181" s="58">
        <f ca="1">VLOOKUP($E181,'1.MetaData'!$B:$H,4,FALSE)</f>
        <v>0</v>
      </c>
      <c r="I181" s="87">
        <f ca="1">_xlfn.XLOOKUP($B181,'3.DNAExtractions'!$F:$F,'3.DNAExtractions'!O:O,"?")</f>
        <v>714</v>
      </c>
      <c r="J181" s="75" t="s">
        <v>4883</v>
      </c>
      <c r="K181" s="77">
        <v>44994</v>
      </c>
      <c r="L181" s="75" t="s">
        <v>5152</v>
      </c>
      <c r="M181" s="75" t="s">
        <v>3139</v>
      </c>
      <c r="N181" s="75" t="s">
        <v>5136</v>
      </c>
      <c r="O181" s="2" t="str">
        <f t="shared" si="7"/>
        <v>D-H03</v>
      </c>
      <c r="P181" s="83">
        <v>1.63</v>
      </c>
      <c r="Q181" s="2" t="str" cm="1">
        <f t="array" ref="Q181">IF(B181="","",IF(MAX(IF(B:B=B181,C:C))=C181,"Y","N"))</f>
        <v>Y</v>
      </c>
      <c r="S181" s="74"/>
    </row>
    <row r="182" spans="1:19" x14ac:dyDescent="0.25">
      <c r="A182" s="115">
        <f ca="1">INDEX('1.MetaData'!A:A, MATCH($E182, '1.MetaData'!$B:$B, 0))</f>
        <v>256</v>
      </c>
      <c r="B182" s="76" t="s">
        <v>5167</v>
      </c>
      <c r="C182" s="75">
        <v>1</v>
      </c>
      <c r="D182" s="75" t="s">
        <v>4878</v>
      </c>
      <c r="E182" s="1" t="str">
        <f ca="1">_xlfn.XLOOKUP($B182,'3.DNAExtractions'!$F:$F,'3.DNAExtractions'!E:E,"?")</f>
        <v>OG256</v>
      </c>
      <c r="F182" s="80" t="str">
        <f t="shared" si="8"/>
        <v>OG256U_D_IL</v>
      </c>
      <c r="G182" s="39" t="str">
        <f ca="1">VLOOKUP($E182,'1.MetaData'!$B:$H,3,FALSE)</f>
        <v>Hemigymnus melapterus</v>
      </c>
      <c r="H182" s="58" t="str">
        <f ca="1">VLOOKUP($E182,'1.MetaData'!$B:$H,4,FALSE)</f>
        <v>Thicklip Wrasse</v>
      </c>
      <c r="I182" s="87">
        <f ca="1">_xlfn.XLOOKUP($B182,'3.DNAExtractions'!$F:$F,'3.DNAExtractions'!O:O,"?")</f>
        <v>202</v>
      </c>
      <c r="J182" s="75" t="s">
        <v>4883</v>
      </c>
      <c r="K182" s="77">
        <v>44994</v>
      </c>
      <c r="L182" s="75" t="s">
        <v>5152</v>
      </c>
      <c r="M182" s="75" t="s">
        <v>3139</v>
      </c>
      <c r="N182" s="75" t="s">
        <v>4893</v>
      </c>
      <c r="O182" s="2" t="str">
        <f t="shared" si="7"/>
        <v>D-B04</v>
      </c>
      <c r="P182" s="83">
        <v>6.9</v>
      </c>
      <c r="Q182" s="2" t="str" cm="1">
        <f t="array" ref="Q182">IF(B182="","",IF(MAX(IF(B:B=B182,C:C))=C182,"Y","N"))</f>
        <v>Y</v>
      </c>
      <c r="S182" s="74"/>
    </row>
    <row r="183" spans="1:19" x14ac:dyDescent="0.25">
      <c r="A183" s="115">
        <f ca="1">INDEX('1.MetaData'!A:A, MATCH($E183, '1.MetaData'!$B:$B, 0))</f>
        <v>257</v>
      </c>
      <c r="B183" s="76" t="s">
        <v>5168</v>
      </c>
      <c r="C183" s="75">
        <v>1</v>
      </c>
      <c r="D183" s="75" t="s">
        <v>4878</v>
      </c>
      <c r="E183" s="1" t="str">
        <f ca="1">_xlfn.XLOOKUP($B183,'3.DNAExtractions'!$F:$F,'3.DNAExtractions'!E:E,"?")</f>
        <v>OG257</v>
      </c>
      <c r="F183" s="80" t="str">
        <f t="shared" si="8"/>
        <v>OG257U_D_IL</v>
      </c>
      <c r="G183" s="39" t="str">
        <f ca="1">VLOOKUP($E183,'1.MetaData'!$B:$H,3,FALSE)</f>
        <v>Iniistius</v>
      </c>
      <c r="H183" s="58" t="str">
        <f ca="1">VLOOKUP($E183,'1.MetaData'!$B:$H,4,FALSE)</f>
        <v>Razorfish</v>
      </c>
      <c r="I183" s="87">
        <f ca="1">_xlfn.XLOOKUP($B183,'3.DNAExtractions'!$F:$F,'3.DNAExtractions'!O:O,"?")</f>
        <v>521</v>
      </c>
      <c r="J183" s="75" t="s">
        <v>4883</v>
      </c>
      <c r="K183" s="77">
        <v>44994</v>
      </c>
      <c r="L183" s="75" t="s">
        <v>5152</v>
      </c>
      <c r="M183" s="75" t="s">
        <v>3139</v>
      </c>
      <c r="N183" s="75" t="s">
        <v>4912</v>
      </c>
      <c r="O183" s="2" t="str">
        <f t="shared" si="7"/>
        <v>D-C04</v>
      </c>
      <c r="P183" s="83">
        <v>8.1</v>
      </c>
      <c r="Q183" s="2" t="str" cm="1">
        <f t="array" ref="Q183">IF(B183="","",IF(MAX(IF(B:B=B183,C:C))=C183,"Y","N"))</f>
        <v>Y</v>
      </c>
      <c r="S183" s="74"/>
    </row>
    <row r="184" spans="1:19" x14ac:dyDescent="0.25">
      <c r="A184" s="115">
        <f ca="1">INDEX('1.MetaData'!A:A, MATCH($E184, '1.MetaData'!$B:$B, 0))</f>
        <v>258</v>
      </c>
      <c r="B184" s="76" t="s">
        <v>5169</v>
      </c>
      <c r="C184" s="75">
        <v>1</v>
      </c>
      <c r="D184" s="75" t="s">
        <v>4878</v>
      </c>
      <c r="E184" s="1" t="str">
        <f ca="1">_xlfn.XLOOKUP($B184,'3.DNAExtractions'!$F:$F,'3.DNAExtractions'!E:E,"?")</f>
        <v>OG258</v>
      </c>
      <c r="F184" s="80" t="str">
        <f t="shared" si="8"/>
        <v>OG258U_D_IL</v>
      </c>
      <c r="G184" s="39" t="str">
        <f ca="1">VLOOKUP($E184,'1.MetaData'!$B:$H,3,FALSE)</f>
        <v>Lethrinus genivittatus</v>
      </c>
      <c r="H184" s="58">
        <f ca="1">VLOOKUP($E184,'1.MetaData'!$B:$H,4,FALSE)</f>
        <v>0</v>
      </c>
      <c r="I184" s="87">
        <f ca="1">_xlfn.XLOOKUP($B184,'3.DNAExtractions'!$F:$F,'3.DNAExtractions'!O:O,"?")</f>
        <v>428</v>
      </c>
      <c r="J184" s="75" t="s">
        <v>4883</v>
      </c>
      <c r="K184" s="77">
        <v>44994</v>
      </c>
      <c r="L184" s="75" t="s">
        <v>5152</v>
      </c>
      <c r="M184" s="75" t="s">
        <v>3139</v>
      </c>
      <c r="N184" s="75" t="s">
        <v>4889</v>
      </c>
      <c r="O184" s="2" t="str">
        <f t="shared" si="7"/>
        <v>D-D04</v>
      </c>
      <c r="P184" s="83">
        <v>3.12</v>
      </c>
      <c r="Q184" s="2" t="str" cm="1">
        <f t="array" ref="Q184">IF(B184="","",IF(MAX(IF(B:B=B184,C:C))=C184,"Y","N"))</f>
        <v>Y</v>
      </c>
      <c r="S184" s="74"/>
    </row>
    <row r="185" spans="1:19" x14ac:dyDescent="0.25">
      <c r="A185" s="115">
        <f ca="1">INDEX('1.MetaData'!A:A, MATCH($E185, '1.MetaData'!$B:$B, 0))</f>
        <v>259</v>
      </c>
      <c r="B185" s="76" t="s">
        <v>5170</v>
      </c>
      <c r="C185" s="75">
        <v>1</v>
      </c>
      <c r="D185" s="75" t="s">
        <v>4878</v>
      </c>
      <c r="E185" s="1" t="str">
        <f ca="1">_xlfn.XLOOKUP($B185,'3.DNAExtractions'!$F:$F,'3.DNAExtractions'!E:E,"?")</f>
        <v>OG259</v>
      </c>
      <c r="F185" s="80" t="str">
        <f t="shared" si="8"/>
        <v>OG259U_D_IL</v>
      </c>
      <c r="G185" s="39" t="str">
        <f ca="1">VLOOKUP($E185,'1.MetaData'!$B:$H,3,FALSE)</f>
        <v>Acanthistius serratus</v>
      </c>
      <c r="H185" s="58" t="str">
        <f ca="1">VLOOKUP($E185,'1.MetaData'!$B:$H,4,FALSE)</f>
        <v>Western Wirrah</v>
      </c>
      <c r="I185" s="87">
        <f ca="1">_xlfn.XLOOKUP($B185,'3.DNAExtractions'!$F:$F,'3.DNAExtractions'!O:O,"?")</f>
        <v>40.700000000000003</v>
      </c>
      <c r="J185" s="75" t="s">
        <v>4883</v>
      </c>
      <c r="K185" s="77">
        <v>44897</v>
      </c>
      <c r="L185" s="75"/>
      <c r="M185" s="75" t="s">
        <v>3139</v>
      </c>
      <c r="N185" s="75" t="s">
        <v>5130</v>
      </c>
      <c r="O185" s="2" t="str">
        <f t="shared" si="7"/>
        <v>D-E03</v>
      </c>
      <c r="P185" s="83" t="s">
        <v>5171</v>
      </c>
      <c r="Q185" s="2" t="str" cm="1">
        <f t="array" ref="Q185">IF(B185="","",IF(MAX(IF(B:B=B185,C:C))=C185,"Y","N"))</f>
        <v>Y</v>
      </c>
      <c r="S185" s="74"/>
    </row>
    <row r="186" spans="1:19" x14ac:dyDescent="0.25">
      <c r="A186" s="115">
        <f ca="1">INDEX('1.MetaData'!A:A, MATCH($E186, '1.MetaData'!$B:$B, 0))</f>
        <v>260</v>
      </c>
      <c r="B186" s="76" t="s">
        <v>5172</v>
      </c>
      <c r="C186" s="75">
        <v>1</v>
      </c>
      <c r="D186" s="75" t="s">
        <v>4878</v>
      </c>
      <c r="E186" s="1" t="str">
        <f ca="1">_xlfn.XLOOKUP($B186,'3.DNAExtractions'!$F:$F,'3.DNAExtractions'!E:E,"?")</f>
        <v>OG260</v>
      </c>
      <c r="F186" s="80" t="str">
        <f t="shared" si="8"/>
        <v>OG260U_D_IL</v>
      </c>
      <c r="G186" s="39" t="str">
        <f ca="1">VLOOKUP($E186,'1.MetaData'!$B:$H,3,FALSE)</f>
        <v>Anyperodon leucogrammicus</v>
      </c>
      <c r="H186" s="58" t="str">
        <f ca="1">VLOOKUP($E186,'1.MetaData'!$B:$H,4,FALSE)</f>
        <v>Slender Grouper</v>
      </c>
      <c r="I186" s="87">
        <f ca="1">_xlfn.XLOOKUP($B186,'3.DNAExtractions'!$F:$F,'3.DNAExtractions'!O:O,"?")</f>
        <v>78.599999999999994</v>
      </c>
      <c r="J186" s="75" t="s">
        <v>4883</v>
      </c>
      <c r="K186" s="77">
        <v>44897</v>
      </c>
      <c r="L186" s="75"/>
      <c r="M186" s="75" t="s">
        <v>3139</v>
      </c>
      <c r="N186" s="75" t="s">
        <v>4906</v>
      </c>
      <c r="O186" s="2" t="str">
        <f t="shared" si="7"/>
        <v>D-F04</v>
      </c>
      <c r="P186" s="83" t="s">
        <v>5171</v>
      </c>
      <c r="Q186" s="2" t="str" cm="1">
        <f t="array" ref="Q186">IF(B186="","",IF(MAX(IF(B:B=B186,C:C))=C186,"Y","N"))</f>
        <v>Y</v>
      </c>
      <c r="S186" s="74"/>
    </row>
    <row r="187" spans="1:19" x14ac:dyDescent="0.25">
      <c r="A187" s="115">
        <f ca="1">INDEX('1.MetaData'!A:A, MATCH($E187, '1.MetaData'!$B:$B, 0))</f>
        <v>261</v>
      </c>
      <c r="B187" s="76" t="s">
        <v>5173</v>
      </c>
      <c r="C187" s="75">
        <v>1</v>
      </c>
      <c r="D187" s="75" t="s">
        <v>4878</v>
      </c>
      <c r="E187" s="1" t="str">
        <f ca="1">_xlfn.XLOOKUP($B187,'3.DNAExtractions'!$F:$F,'3.DNAExtractions'!E:E,"?")</f>
        <v>OG261</v>
      </c>
      <c r="F187" s="80" t="str">
        <f t="shared" si="8"/>
        <v>OG261U_D_IL</v>
      </c>
      <c r="G187" s="39" t="str">
        <f ca="1">VLOOKUP($E187,'1.MetaData'!$B:$H,3,FALSE)</f>
        <v>Chironemus maculosus</v>
      </c>
      <c r="H187" s="58" t="str">
        <f ca="1">VLOOKUP($E187,'1.MetaData'!$B:$H,4,FALSE)</f>
        <v>Silver Spot</v>
      </c>
      <c r="I187" s="87">
        <f ca="1">_xlfn.XLOOKUP($B187,'3.DNAExtractions'!$F:$F,'3.DNAExtractions'!O:O,"?")</f>
        <v>41.5</v>
      </c>
      <c r="J187" s="75" t="s">
        <v>4883</v>
      </c>
      <c r="K187" s="77">
        <v>44897</v>
      </c>
      <c r="L187" s="75"/>
      <c r="M187" s="75" t="s">
        <v>3139</v>
      </c>
      <c r="N187" s="75" t="s">
        <v>5116</v>
      </c>
      <c r="O187" s="2" t="str">
        <f t="shared" si="7"/>
        <v>D-E02</v>
      </c>
      <c r="P187" s="83" t="s">
        <v>5171</v>
      </c>
      <c r="Q187" s="2" t="str" cm="1">
        <f t="array" ref="Q187">IF(B187="","",IF(MAX(IF(B:B=B187,C:C))=C187,"Y","N"))</f>
        <v>Y</v>
      </c>
      <c r="S187" s="74"/>
    </row>
    <row r="188" spans="1:19" x14ac:dyDescent="0.25">
      <c r="A188" s="115">
        <f ca="1">INDEX('1.MetaData'!A:A, MATCH($E188, '1.MetaData'!$B:$B, 0))</f>
        <v>262</v>
      </c>
      <c r="B188" s="76" t="s">
        <v>5174</v>
      </c>
      <c r="C188" s="75">
        <v>1</v>
      </c>
      <c r="D188" s="75" t="s">
        <v>4878</v>
      </c>
      <c r="E188" s="1" t="str">
        <f ca="1">_xlfn.XLOOKUP($B188,'3.DNAExtractions'!$F:$F,'3.DNAExtractions'!E:E,"?")</f>
        <v>OG262</v>
      </c>
      <c r="F188" s="80" t="str">
        <f t="shared" si="8"/>
        <v>OG262U_D_IL</v>
      </c>
      <c r="G188" s="39" t="str">
        <f ca="1">VLOOKUP($E188,'1.MetaData'!$B:$H,3,FALSE)</f>
        <v>Diodon nichthemerus</v>
      </c>
      <c r="H188" s="58" t="str">
        <f ca="1">VLOOKUP($E188,'1.MetaData'!$B:$H,4,FALSE)</f>
        <v>Slender-spined Porcupine Fish or globefish</v>
      </c>
      <c r="I188" s="87">
        <f ca="1">_xlfn.XLOOKUP($B188,'3.DNAExtractions'!$F:$F,'3.DNAExtractions'!O:O,"?")</f>
        <v>17.7</v>
      </c>
      <c r="J188" s="75" t="s">
        <v>4883</v>
      </c>
      <c r="K188" s="77">
        <v>44897</v>
      </c>
      <c r="L188" s="75"/>
      <c r="M188" s="75" t="s">
        <v>3139</v>
      </c>
      <c r="N188" s="75" t="s">
        <v>5100</v>
      </c>
      <c r="O188" s="2" t="str">
        <f t="shared" si="7"/>
        <v>D-C01</v>
      </c>
      <c r="P188" s="83" t="s">
        <v>5171</v>
      </c>
      <c r="Q188" s="2" t="str" cm="1">
        <f t="array" ref="Q188">IF(B188="","",IF(MAX(IF(B:B=B188,C:C))=C188,"Y","N"))</f>
        <v>Y</v>
      </c>
      <c r="S188" s="74"/>
    </row>
    <row r="189" spans="1:19" x14ac:dyDescent="0.25">
      <c r="A189" s="115">
        <f ca="1">INDEX('1.MetaData'!A:A, MATCH($E189, '1.MetaData'!$B:$B, 0))</f>
        <v>263</v>
      </c>
      <c r="B189" s="76" t="s">
        <v>5175</v>
      </c>
      <c r="C189" s="75">
        <v>1</v>
      </c>
      <c r="D189" s="75" t="s">
        <v>4878</v>
      </c>
      <c r="E189" s="1" t="str">
        <f ca="1">_xlfn.XLOOKUP($B189,'3.DNAExtractions'!$F:$F,'3.DNAExtractions'!E:E,"?")</f>
        <v>OG263</v>
      </c>
      <c r="F189" s="80" t="str">
        <f t="shared" si="8"/>
        <v>OG263U_D_IL</v>
      </c>
      <c r="G189" s="39" t="str">
        <f ca="1">VLOOKUP($E189,'1.MetaData'!$B:$H,3,FALSE)</f>
        <v>Engraulis australis</v>
      </c>
      <c r="H189" s="58" t="str">
        <f ca="1">VLOOKUP($E189,'1.MetaData'!$B:$H,4,FALSE)</f>
        <v>Australian Anchovy</v>
      </c>
      <c r="I189" s="87">
        <f ca="1">_xlfn.XLOOKUP($B189,'3.DNAExtractions'!$F:$F,'3.DNAExtractions'!O:O,"?")</f>
        <v>1000</v>
      </c>
      <c r="J189" s="75" t="s">
        <v>4883</v>
      </c>
      <c r="K189" s="77">
        <v>44897</v>
      </c>
      <c r="L189" s="75"/>
      <c r="M189" s="75" t="s">
        <v>3139</v>
      </c>
      <c r="N189" s="75" t="s">
        <v>5008</v>
      </c>
      <c r="O189" s="2" t="str">
        <f t="shared" si="7"/>
        <v>D-B03</v>
      </c>
      <c r="P189" s="83" t="s">
        <v>5171</v>
      </c>
      <c r="Q189" s="2" t="str" cm="1">
        <f t="array" ref="Q189">IF(B189="","",IF(MAX(IF(B:B=B189,C:C))=C189,"Y","N"))</f>
        <v>Y</v>
      </c>
      <c r="S189" s="74"/>
    </row>
    <row r="190" spans="1:19" x14ac:dyDescent="0.25">
      <c r="A190" s="115">
        <f ca="1">INDEX('1.MetaData'!A:A, MATCH($E190, '1.MetaData'!$B:$B, 0))</f>
        <v>264</v>
      </c>
      <c r="B190" s="76" t="s">
        <v>5176</v>
      </c>
      <c r="C190" s="75">
        <v>1</v>
      </c>
      <c r="D190" s="75" t="s">
        <v>4878</v>
      </c>
      <c r="E190" s="1" t="str">
        <f ca="1">_xlfn.XLOOKUP($B190,'3.DNAExtractions'!$F:$F,'3.DNAExtractions'!E:E,"?")</f>
        <v>OG264</v>
      </c>
      <c r="F190" s="80" t="str">
        <f t="shared" si="8"/>
        <v>OG264U_D_IL</v>
      </c>
      <c r="G190" s="39" t="str">
        <f ca="1">VLOOKUP($E190,'1.MetaData'!$B:$H,3,FALSE)</f>
        <v>Enoplosus armatus</v>
      </c>
      <c r="H190" s="58" t="str">
        <f ca="1">VLOOKUP($E190,'1.MetaData'!$B:$H,4,FALSE)</f>
        <v>Old Wife</v>
      </c>
      <c r="I190" s="87">
        <f ca="1">_xlfn.XLOOKUP($B190,'3.DNAExtractions'!$F:$F,'3.DNAExtractions'!O:O,"?")</f>
        <v>235</v>
      </c>
      <c r="J190" s="75" t="s">
        <v>4883</v>
      </c>
      <c r="K190" s="77">
        <v>44897</v>
      </c>
      <c r="L190" s="75"/>
      <c r="M190" s="75" t="s">
        <v>3139</v>
      </c>
      <c r="N190" s="75" t="s">
        <v>4912</v>
      </c>
      <c r="O190" s="2" t="str">
        <f t="shared" si="7"/>
        <v>D-C04</v>
      </c>
      <c r="P190" s="83" t="s">
        <v>5171</v>
      </c>
      <c r="Q190" s="2" t="str" cm="1">
        <f t="array" ref="Q190">IF(B190="","",IF(MAX(IF(B:B=B190,C:C))=C190,"Y","N"))</f>
        <v>Y</v>
      </c>
      <c r="S190" s="74"/>
    </row>
    <row r="191" spans="1:19" x14ac:dyDescent="0.25">
      <c r="A191" s="115">
        <f ca="1">INDEX('1.MetaData'!A:A, MATCH($E191, '1.MetaData'!$B:$B, 0))</f>
        <v>265</v>
      </c>
      <c r="B191" s="76" t="s">
        <v>5177</v>
      </c>
      <c r="C191" s="75">
        <v>1</v>
      </c>
      <c r="D191" s="75" t="s">
        <v>4878</v>
      </c>
      <c r="E191" s="1" t="str">
        <f ca="1">_xlfn.XLOOKUP($B191,'3.DNAExtractions'!$F:$F,'3.DNAExtractions'!E:E,"?")</f>
        <v>OG265</v>
      </c>
      <c r="F191" s="80" t="str">
        <f t="shared" si="8"/>
        <v>OG265U_D_IL</v>
      </c>
      <c r="G191" s="39" t="str">
        <f ca="1">VLOOKUP($E191,'1.MetaData'!$B:$H,3,FALSE)</f>
        <v>Epinephelus fuscoguttatus</v>
      </c>
      <c r="H191" s="58" t="str">
        <f ca="1">VLOOKUP($E191,'1.MetaData'!$B:$H,4,FALSE)</f>
        <v>Brown-marbled Grouper</v>
      </c>
      <c r="I191" s="87">
        <f ca="1">_xlfn.XLOOKUP($B191,'3.DNAExtractions'!$F:$F,'3.DNAExtractions'!O:O,"?")</f>
        <v>102</v>
      </c>
      <c r="J191" s="75" t="s">
        <v>4883</v>
      </c>
      <c r="K191" s="77">
        <v>44897</v>
      </c>
      <c r="L191" s="75"/>
      <c r="M191" s="75" t="s">
        <v>3139</v>
      </c>
      <c r="N191" s="75" t="s">
        <v>4943</v>
      </c>
      <c r="O191" s="2" t="str">
        <f t="shared" si="7"/>
        <v>D-G04</v>
      </c>
      <c r="P191" s="83" t="s">
        <v>5171</v>
      </c>
      <c r="Q191" s="2" t="str" cm="1">
        <f t="array" ref="Q191">IF(B191="","",IF(MAX(IF(B:B=B191,C:C))=C191,"Y","N"))</f>
        <v>Y</v>
      </c>
      <c r="S191" s="74"/>
    </row>
    <row r="192" spans="1:19" x14ac:dyDescent="0.25">
      <c r="A192" s="115">
        <f ca="1">INDEX('1.MetaData'!A:A, MATCH($E192, '1.MetaData'!$B:$B, 0))</f>
        <v>266</v>
      </c>
      <c r="B192" s="76" t="s">
        <v>5178</v>
      </c>
      <c r="C192" s="75">
        <v>1</v>
      </c>
      <c r="D192" s="75" t="s">
        <v>4878</v>
      </c>
      <c r="E192" s="1" t="str">
        <f ca="1">_xlfn.XLOOKUP($B192,'3.DNAExtractions'!$F:$F,'3.DNAExtractions'!E:E,"?")</f>
        <v>OG266</v>
      </c>
      <c r="F192" s="80" t="str">
        <f t="shared" si="8"/>
        <v>OG266U_D_IL</v>
      </c>
      <c r="G192" s="39" t="str">
        <f ca="1">VLOOKUP($E192,'1.MetaData'!$B:$H,3,FALSE)</f>
        <v>Epinephelus miliaris</v>
      </c>
      <c r="H192" s="58" t="str">
        <f ca="1">VLOOKUP($E192,'1.MetaData'!$B:$H,4,FALSE)</f>
        <v>Netfin Grouper</v>
      </c>
      <c r="I192" s="87">
        <f ca="1">_xlfn.XLOOKUP($B192,'3.DNAExtractions'!$F:$F,'3.DNAExtractions'!O:O,"?")</f>
        <v>100</v>
      </c>
      <c r="J192" s="75" t="s">
        <v>4883</v>
      </c>
      <c r="K192" s="77">
        <v>44897</v>
      </c>
      <c r="L192" s="75"/>
      <c r="M192" s="75" t="s">
        <v>3139</v>
      </c>
      <c r="N192" s="75" t="s">
        <v>4939</v>
      </c>
      <c r="O192" s="2" t="str">
        <f t="shared" si="7"/>
        <v>D-H04</v>
      </c>
      <c r="P192" s="83" t="s">
        <v>5171</v>
      </c>
      <c r="Q192" s="2" t="str" cm="1">
        <f t="array" ref="Q192">IF(B192="","",IF(MAX(IF(B:B=B192,C:C))=C192,"Y","N"))</f>
        <v>Y</v>
      </c>
      <c r="S192" s="74"/>
    </row>
    <row r="193" spans="1:19" x14ac:dyDescent="0.25">
      <c r="A193" s="115">
        <f ca="1">INDEX('1.MetaData'!A:A, MATCH($E193, '1.MetaData'!$B:$B, 0))</f>
        <v>267</v>
      </c>
      <c r="B193" s="76" t="s">
        <v>5179</v>
      </c>
      <c r="C193" s="75">
        <v>1</v>
      </c>
      <c r="D193" s="75" t="s">
        <v>4878</v>
      </c>
      <c r="E193" s="1" t="str">
        <f ca="1">_xlfn.XLOOKUP($B193,'3.DNAExtractions'!$F:$F,'3.DNAExtractions'!E:E,"?")</f>
        <v>OG267</v>
      </c>
      <c r="F193" s="80" t="str">
        <f t="shared" si="8"/>
        <v>OG267U_D_IL</v>
      </c>
      <c r="G193" s="39" t="str">
        <f ca="1">VLOOKUP($E193,'1.MetaData'!$B:$H,3,FALSE)</f>
        <v>Epinephelus poecilonotus</v>
      </c>
      <c r="H193" s="58" t="str">
        <f ca="1">VLOOKUP($E193,'1.MetaData'!$B:$H,4,FALSE)</f>
        <v>Dot-dash Grouper</v>
      </c>
      <c r="I193" s="87">
        <f ca="1">_xlfn.XLOOKUP($B193,'3.DNAExtractions'!$F:$F,'3.DNAExtractions'!O:O,"?")</f>
        <v>203</v>
      </c>
      <c r="J193" s="75" t="s">
        <v>4883</v>
      </c>
      <c r="K193" s="77">
        <v>44897</v>
      </c>
      <c r="L193" s="75"/>
      <c r="M193" s="75" t="s">
        <v>3139</v>
      </c>
      <c r="N193" s="75" t="s">
        <v>4916</v>
      </c>
      <c r="O193" s="2" t="str">
        <f t="shared" si="7"/>
        <v>D-E04</v>
      </c>
      <c r="P193" s="83" t="s">
        <v>5171</v>
      </c>
      <c r="Q193" s="2" t="str" cm="1">
        <f t="array" ref="Q193">IF(B193="","",IF(MAX(IF(B:B=B193,C:C))=C193,"Y","N"))</f>
        <v>Y</v>
      </c>
      <c r="S193" s="74"/>
    </row>
    <row r="194" spans="1:19" x14ac:dyDescent="0.25">
      <c r="A194" s="115">
        <f ca="1">INDEX('1.MetaData'!A:A, MATCH($E194, '1.MetaData'!$B:$B, 0))</f>
        <v>268</v>
      </c>
      <c r="B194" s="76" t="s">
        <v>5180</v>
      </c>
      <c r="C194" s="75">
        <v>1</v>
      </c>
      <c r="D194" s="75" t="s">
        <v>4878</v>
      </c>
      <c r="E194" s="1" t="str">
        <f ca="1">_xlfn.XLOOKUP($B194,'3.DNAExtractions'!$F:$F,'3.DNAExtractions'!E:E,"?")</f>
        <v>OG268</v>
      </c>
      <c r="F194" s="80" t="str">
        <f t="shared" si="8"/>
        <v>OG268U_D_IL</v>
      </c>
      <c r="G194" s="39" t="str">
        <f ca="1">VLOOKUP($E194,'1.MetaData'!$B:$H,3,FALSE)</f>
        <v>Epinephelus radiatus</v>
      </c>
      <c r="H194" s="58" t="str">
        <f ca="1">VLOOKUP($E194,'1.MetaData'!$B:$H,4,FALSE)</f>
        <v>Radiant Rockcod</v>
      </c>
      <c r="I194" s="87">
        <f ca="1">_xlfn.XLOOKUP($B194,'3.DNAExtractions'!$F:$F,'3.DNAExtractions'!O:O,"?")</f>
        <v>107</v>
      </c>
      <c r="J194" s="75" t="s">
        <v>4883</v>
      </c>
      <c r="K194" s="77">
        <v>44897</v>
      </c>
      <c r="L194" s="75"/>
      <c r="M194" s="75" t="s">
        <v>3139</v>
      </c>
      <c r="N194" s="75" t="s">
        <v>4889</v>
      </c>
      <c r="O194" s="2" t="str">
        <f t="shared" si="7"/>
        <v>D-D04</v>
      </c>
      <c r="P194" s="83" t="s">
        <v>5171</v>
      </c>
      <c r="Q194" s="2" t="str" cm="1">
        <f t="array" ref="Q194">IF(B194="","",IF(MAX(IF(B:B=B194,C:C))=C194,"Y","N"))</f>
        <v>Y</v>
      </c>
      <c r="S194" s="74"/>
    </row>
    <row r="195" spans="1:19" x14ac:dyDescent="0.25">
      <c r="A195" s="115">
        <f ca="1">INDEX('1.MetaData'!A:A, MATCH($E195, '1.MetaData'!$B:$B, 0))</f>
        <v>269</v>
      </c>
      <c r="B195" s="76" t="s">
        <v>5181</v>
      </c>
      <c r="C195" s="75">
        <v>1</v>
      </c>
      <c r="D195" s="75" t="s">
        <v>4878</v>
      </c>
      <c r="E195" s="1" t="str">
        <f ca="1">_xlfn.XLOOKUP($B195,'3.DNAExtractions'!$F:$F,'3.DNAExtractions'!E:E,"?")</f>
        <v>OG269</v>
      </c>
      <c r="F195" s="80" t="str">
        <f t="shared" si="8"/>
        <v>OG269U_D_IL</v>
      </c>
      <c r="G195" s="39" t="str">
        <f ca="1">VLOOKUP($E195,'1.MetaData'!$B:$H,3,FALSE)</f>
        <v>Etelis</v>
      </c>
      <c r="H195" s="58" t="str">
        <f ca="1">VLOOKUP($E195,'1.MetaData'!$B:$H,4,FALSE)</f>
        <v>Deep-water Snapper</v>
      </c>
      <c r="I195" s="87">
        <f ca="1">_xlfn.XLOOKUP($B195,'3.DNAExtractions'!$F:$F,'3.DNAExtractions'!O:O,"?")</f>
        <v>10.199999999999999</v>
      </c>
      <c r="J195" s="75" t="s">
        <v>4883</v>
      </c>
      <c r="K195" s="77">
        <v>44831</v>
      </c>
      <c r="L195" s="75"/>
      <c r="M195" s="75" t="s">
        <v>3135</v>
      </c>
      <c r="N195" s="75" t="s">
        <v>4991</v>
      </c>
      <c r="O195" s="2" t="str">
        <f t="shared" si="7"/>
        <v>C-C10</v>
      </c>
      <c r="P195" s="83"/>
      <c r="Q195" s="2" t="str" cm="1">
        <f t="array" ref="Q195">IF(B195="","",IF(MAX(IF(B:B=B195,C:C))=C195,"Y","N"))</f>
        <v>Y</v>
      </c>
      <c r="S195" s="74"/>
    </row>
    <row r="196" spans="1:19" x14ac:dyDescent="0.25">
      <c r="A196" s="115">
        <f ca="1">INDEX('1.MetaData'!A:A, MATCH($E196, '1.MetaData'!$B:$B, 0))</f>
        <v>270</v>
      </c>
      <c r="B196" s="76" t="s">
        <v>5182</v>
      </c>
      <c r="C196" s="75">
        <v>1</v>
      </c>
      <c r="D196" s="75" t="s">
        <v>4878</v>
      </c>
      <c r="E196" s="1" t="str">
        <f ca="1">_xlfn.XLOOKUP($B196,'3.DNAExtractions'!$F:$F,'3.DNAExtractions'!E:E,"?")</f>
        <v>OG270</v>
      </c>
      <c r="F196" s="80" t="str">
        <f t="shared" si="8"/>
        <v>OG270U_D_IL</v>
      </c>
      <c r="G196" s="39" t="str">
        <f ca="1">VLOOKUP($E196,'1.MetaData'!$B:$H,3,FALSE)</f>
        <v>Etelis radiosus</v>
      </c>
      <c r="H196" s="58" t="str">
        <f ca="1">VLOOKUP($E196,'1.MetaData'!$B:$H,4,FALSE)</f>
        <v>Pale Snapper</v>
      </c>
      <c r="I196" s="87">
        <f ca="1">_xlfn.XLOOKUP($B196,'3.DNAExtractions'!$F:$F,'3.DNAExtractions'!O:O,"?")</f>
        <v>27.4</v>
      </c>
      <c r="J196" s="75" t="s">
        <v>4883</v>
      </c>
      <c r="K196" s="77">
        <v>44831</v>
      </c>
      <c r="L196" s="75"/>
      <c r="M196" s="75" t="s">
        <v>3239</v>
      </c>
      <c r="N196" s="75" t="s">
        <v>4989</v>
      </c>
      <c r="O196" s="2" t="str">
        <f t="shared" si="7"/>
        <v>B-B10</v>
      </c>
      <c r="P196" s="83"/>
      <c r="Q196" s="2" t="str" cm="1">
        <f t="array" ref="Q196">IF(B196="","",IF(MAX(IF(B:B=B196,C:C))=C196,"Y","N"))</f>
        <v>Y</v>
      </c>
      <c r="S196" s="74"/>
    </row>
    <row r="197" spans="1:19" x14ac:dyDescent="0.25">
      <c r="A197" s="115">
        <f ca="1">INDEX('1.MetaData'!A:A, MATCH($E197, '1.MetaData'!$B:$B, 0))</f>
        <v>271</v>
      </c>
      <c r="B197" s="76" t="s">
        <v>5183</v>
      </c>
      <c r="C197" s="75">
        <v>1</v>
      </c>
      <c r="D197" s="75" t="s">
        <v>4878</v>
      </c>
      <c r="E197" s="1" t="str">
        <f ca="1">_xlfn.XLOOKUP($B197,'3.DNAExtractions'!$F:$F,'3.DNAExtractions'!E:E,"?")</f>
        <v>OG271</v>
      </c>
      <c r="F197" s="80" t="str">
        <f t="shared" si="8"/>
        <v>OG271U_D_IL</v>
      </c>
      <c r="G197" s="39" t="str">
        <f ca="1">VLOOKUP($E197,'1.MetaData'!$B:$H,3,FALSE)</f>
        <v>Gymnapistes marmoratus</v>
      </c>
      <c r="H197" s="58" t="str">
        <f ca="1">VLOOKUP($E197,'1.MetaData'!$B:$H,4,FALSE)</f>
        <v>South Australian Cobbler</v>
      </c>
      <c r="I197" s="87">
        <f ca="1">_xlfn.XLOOKUP($B197,'3.DNAExtractions'!$F:$F,'3.DNAExtractions'!O:O,"?")</f>
        <v>54.9</v>
      </c>
      <c r="J197" s="75" t="s">
        <v>4883</v>
      </c>
      <c r="K197" s="77">
        <v>44897</v>
      </c>
      <c r="L197" s="75"/>
      <c r="M197" s="75" t="s">
        <v>3139</v>
      </c>
      <c r="N197" s="75" t="s">
        <v>4922</v>
      </c>
      <c r="O197" s="2" t="str">
        <f t="shared" si="7"/>
        <v>D-H01</v>
      </c>
      <c r="P197" s="83" t="s">
        <v>5171</v>
      </c>
      <c r="Q197" s="2" t="str" cm="1">
        <f t="array" ref="Q197">IF(B197="","",IF(MAX(IF(B:B=B197,C:C))=C197,"Y","N"))</f>
        <v>Y</v>
      </c>
      <c r="S197" s="74"/>
    </row>
    <row r="198" spans="1:19" x14ac:dyDescent="0.25">
      <c r="A198" s="115">
        <f ca="1">INDEX('1.MetaData'!A:A, MATCH($E198, '1.MetaData'!$B:$B, 0))</f>
        <v>272</v>
      </c>
      <c r="B198" s="76" t="s">
        <v>5184</v>
      </c>
      <c r="C198" s="75">
        <v>1</v>
      </c>
      <c r="D198" s="75" t="s">
        <v>4878</v>
      </c>
      <c r="E198" s="1" t="str">
        <f ca="1">_xlfn.XLOOKUP($B198,'3.DNAExtractions'!$F:$F,'3.DNAExtractions'!E:E,"?")</f>
        <v>OG272</v>
      </c>
      <c r="F198" s="80" t="str">
        <f t="shared" si="8"/>
        <v>OG272U_D_IL</v>
      </c>
      <c r="G198" s="39" t="str">
        <f ca="1">VLOOKUP($E198,'1.MetaData'!$B:$H,3,FALSE)</f>
        <v>Hyporhamphus melanochir</v>
      </c>
      <c r="H198" s="58" t="str">
        <f ca="1">VLOOKUP($E198,'1.MetaData'!$B:$H,4,FALSE)</f>
        <v>Southern Garfish</v>
      </c>
      <c r="I198" s="87">
        <f ca="1">_xlfn.XLOOKUP($B198,'3.DNAExtractions'!$F:$F,'3.DNAExtractions'!O:O,"?")</f>
        <v>60.9</v>
      </c>
      <c r="J198" s="75" t="s">
        <v>4883</v>
      </c>
      <c r="K198" s="77">
        <v>44897</v>
      </c>
      <c r="L198" s="75"/>
      <c r="M198" s="75" t="s">
        <v>3139</v>
      </c>
      <c r="N198" s="75" t="s">
        <v>5096</v>
      </c>
      <c r="O198" s="2" t="str">
        <f t="shared" si="7"/>
        <v>D-A01</v>
      </c>
      <c r="P198" s="83" t="s">
        <v>5171</v>
      </c>
      <c r="Q198" s="2" t="str" cm="1">
        <f t="array" ref="Q198">IF(B198="","",IF(MAX(IF(B:B=B198,C:C))=C198,"Y","N"))</f>
        <v>Y</v>
      </c>
      <c r="S198" s="74"/>
    </row>
    <row r="199" spans="1:19" x14ac:dyDescent="0.25">
      <c r="A199" s="115">
        <f ca="1">INDEX('1.MetaData'!A:A, MATCH($E199, '1.MetaData'!$B:$B, 0))</f>
        <v>273</v>
      </c>
      <c r="B199" s="76" t="s">
        <v>5185</v>
      </c>
      <c r="C199" s="75">
        <v>1</v>
      </c>
      <c r="D199" s="75" t="s">
        <v>4878</v>
      </c>
      <c r="E199" s="1" t="str">
        <f ca="1">_xlfn.XLOOKUP($B199,'3.DNAExtractions'!$F:$F,'3.DNAExtractions'!E:E,"?")</f>
        <v>OG273</v>
      </c>
      <c r="F199" s="80" t="str">
        <f t="shared" si="8"/>
        <v>OG273U_D_IL</v>
      </c>
      <c r="G199" s="39" t="str">
        <f ca="1">VLOOKUP($E199,'1.MetaData'!$B:$H,3,FALSE)</f>
        <v>Istiompax indica</v>
      </c>
      <c r="H199" s="58" t="str">
        <f ca="1">VLOOKUP($E199,'1.MetaData'!$B:$H,4,FALSE)</f>
        <v>Black Marlin</v>
      </c>
      <c r="I199" s="87">
        <f ca="1">_xlfn.XLOOKUP($B199,'3.DNAExtractions'!$F:$F,'3.DNAExtractions'!O:O,"?")</f>
        <v>40.299999999999997</v>
      </c>
      <c r="J199" s="75" t="s">
        <v>4883</v>
      </c>
      <c r="K199" s="77">
        <v>44897</v>
      </c>
      <c r="L199" s="75"/>
      <c r="M199" s="75" t="s">
        <v>3139</v>
      </c>
      <c r="N199" s="75" t="s">
        <v>4893</v>
      </c>
      <c r="O199" s="2" t="str">
        <f t="shared" si="7"/>
        <v>D-B04</v>
      </c>
      <c r="P199" s="83" t="s">
        <v>5171</v>
      </c>
      <c r="Q199" s="2" t="str" cm="1">
        <f t="array" ref="Q199">IF(B199="","",IF(MAX(IF(B:B=B199,C:C))=C199,"Y","N"))</f>
        <v>Y</v>
      </c>
      <c r="S199" s="74"/>
    </row>
    <row r="200" spans="1:19" x14ac:dyDescent="0.25">
      <c r="A200" s="115">
        <f ca="1">INDEX('1.MetaData'!A:A, MATCH($E200, '1.MetaData'!$B:$B, 0))</f>
        <v>274</v>
      </c>
      <c r="B200" s="76" t="s">
        <v>5186</v>
      </c>
      <c r="C200" s="75">
        <v>1</v>
      </c>
      <c r="D200" s="75" t="s">
        <v>4878</v>
      </c>
      <c r="E200" s="1" t="str">
        <f ca="1">_xlfn.XLOOKUP($B200,'3.DNAExtractions'!$F:$F,'3.DNAExtractions'!E:E,"?")</f>
        <v>OG274</v>
      </c>
      <c r="F200" s="80" t="str">
        <f t="shared" si="8"/>
        <v>OG274U_D_IL</v>
      </c>
      <c r="G200" s="39" t="str">
        <f ca="1">VLOOKUP($E200,'1.MetaData'!$B:$H,3,FALSE)</f>
        <v>Kathetostoma nigrofasciatum</v>
      </c>
      <c r="H200" s="58" t="str">
        <f ca="1">VLOOKUP($E200,'1.MetaData'!$B:$H,4,FALSE)</f>
        <v>Deepwater Stargazer</v>
      </c>
      <c r="I200" s="87">
        <f ca="1">_xlfn.XLOOKUP($B200,'3.DNAExtractions'!$F:$F,'3.DNAExtractions'!O:O,"?")</f>
        <v>39.1</v>
      </c>
      <c r="J200" s="75" t="s">
        <v>4883</v>
      </c>
      <c r="K200" s="77">
        <v>44897</v>
      </c>
      <c r="L200" s="75"/>
      <c r="M200" s="75" t="s">
        <v>3139</v>
      </c>
      <c r="N200" s="75" t="s">
        <v>5122</v>
      </c>
      <c r="O200" s="2" t="str">
        <f t="shared" si="7"/>
        <v>D-H02</v>
      </c>
      <c r="P200" s="83" t="s">
        <v>5171</v>
      </c>
      <c r="Q200" s="2" t="str" cm="1">
        <f t="array" ref="Q200">IF(B200="","",IF(MAX(IF(B:B=B200,C:C))=C200,"Y","N"))</f>
        <v>Y</v>
      </c>
      <c r="S200" s="74"/>
    </row>
    <row r="201" spans="1:19" x14ac:dyDescent="0.25">
      <c r="A201" s="115">
        <f ca="1">INDEX('1.MetaData'!A:A, MATCH($E201, '1.MetaData'!$B:$B, 0))</f>
        <v>275</v>
      </c>
      <c r="B201" s="76" t="s">
        <v>5187</v>
      </c>
      <c r="C201" s="75">
        <v>1</v>
      </c>
      <c r="D201" s="75" t="s">
        <v>4878</v>
      </c>
      <c r="E201" s="1" t="str">
        <f ca="1">_xlfn.XLOOKUP($B201,'3.DNAExtractions'!$F:$F,'3.DNAExtractions'!E:E,"?")</f>
        <v>OG275</v>
      </c>
      <c r="F201" s="80" t="str">
        <f t="shared" si="8"/>
        <v>OG275U_D_IL</v>
      </c>
      <c r="G201" s="39" t="str">
        <f ca="1">VLOOKUP($E201,'1.MetaData'!$B:$H,3,FALSE)</f>
        <v>Lagocephalus lunaris</v>
      </c>
      <c r="H201" s="58" t="str">
        <f ca="1">VLOOKUP($E201,'1.MetaData'!$B:$H,4,FALSE)</f>
        <v>Lunartail Puffer</v>
      </c>
      <c r="I201" s="87">
        <f ca="1">_xlfn.XLOOKUP($B201,'3.DNAExtractions'!$F:$F,'3.DNAExtractions'!O:O,"?")</f>
        <v>34.4</v>
      </c>
      <c r="J201" s="75" t="s">
        <v>4883</v>
      </c>
      <c r="K201" s="77">
        <v>44897</v>
      </c>
      <c r="L201" s="75"/>
      <c r="M201" s="75" t="s">
        <v>3139</v>
      </c>
      <c r="N201" s="75" t="s">
        <v>5118</v>
      </c>
      <c r="O201" s="2" t="str">
        <f t="shared" si="7"/>
        <v>D-F02</v>
      </c>
      <c r="P201" s="83" t="s">
        <v>5171</v>
      </c>
      <c r="Q201" s="2" t="str" cm="1">
        <f t="array" ref="Q201">IF(B201="","",IF(MAX(IF(B:B=B201,C:C))=C201,"Y","N"))</f>
        <v>Y</v>
      </c>
      <c r="S201" s="74"/>
    </row>
    <row r="202" spans="1:19" x14ac:dyDescent="0.25">
      <c r="A202" s="115">
        <f ca="1">INDEX('1.MetaData'!A:A, MATCH($E202, '1.MetaData'!$B:$B, 0))</f>
        <v>276</v>
      </c>
      <c r="B202" s="76" t="s">
        <v>5188</v>
      </c>
      <c r="C202" s="75">
        <v>1</v>
      </c>
      <c r="D202" s="75" t="s">
        <v>4878</v>
      </c>
      <c r="E202" s="1" t="str">
        <f ca="1">_xlfn.XLOOKUP($B202,'3.DNAExtractions'!$F:$F,'3.DNAExtractions'!E:E,"?")</f>
        <v>OG276</v>
      </c>
      <c r="F202" s="80" t="str">
        <f t="shared" si="8"/>
        <v>OG276U_D_IL</v>
      </c>
      <c r="G202" s="39" t="str">
        <f ca="1">VLOOKUP($E202,'1.MetaData'!$B:$H,3,FALSE)</f>
        <v>Lagocephalus sceleratus</v>
      </c>
      <c r="H202" s="58" t="str">
        <f ca="1">VLOOKUP($E202,'1.MetaData'!$B:$H,4,FALSE)</f>
        <v>Silver-cheeked Toadfish</v>
      </c>
      <c r="I202" s="87">
        <f ca="1">_xlfn.XLOOKUP($B202,'3.DNAExtractions'!$F:$F,'3.DNAExtractions'!O:O,"?")</f>
        <v>54</v>
      </c>
      <c r="J202" s="75" t="s">
        <v>4883</v>
      </c>
      <c r="K202" s="77">
        <v>44897</v>
      </c>
      <c r="L202" s="75"/>
      <c r="M202" s="75" t="s">
        <v>3139</v>
      </c>
      <c r="N202" s="75" t="s">
        <v>5128</v>
      </c>
      <c r="O202" s="2" t="str">
        <f t="shared" si="7"/>
        <v>D-D03</v>
      </c>
      <c r="P202" s="83" t="s">
        <v>5171</v>
      </c>
      <c r="Q202" s="2" t="str" cm="1">
        <f t="array" ref="Q202">IF(B202="","",IF(MAX(IF(B:B=B202,C:C))=C202,"Y","N"))</f>
        <v>Y</v>
      </c>
      <c r="S202" s="74"/>
    </row>
    <row r="203" spans="1:19" x14ac:dyDescent="0.25">
      <c r="A203" s="115">
        <f ca="1">INDEX('1.MetaData'!A:A, MATCH($E203, '1.MetaData'!$B:$B, 0))</f>
        <v>277</v>
      </c>
      <c r="B203" s="76" t="s">
        <v>5189</v>
      </c>
      <c r="C203" s="75">
        <v>1</v>
      </c>
      <c r="D203" s="75" t="s">
        <v>4878</v>
      </c>
      <c r="E203" s="1" t="str">
        <f ca="1">_xlfn.XLOOKUP($B203,'3.DNAExtractions'!$F:$F,'3.DNAExtractions'!E:E,"?")</f>
        <v>OG277</v>
      </c>
      <c r="F203" s="80" t="str">
        <f t="shared" si="8"/>
        <v>OG277U_D_IL</v>
      </c>
      <c r="G203" s="39" t="str">
        <f ca="1">VLOOKUP($E203,'1.MetaData'!$B:$H,3,FALSE)</f>
        <v xml:space="preserve">Latropiscis purpurissatus </v>
      </c>
      <c r="H203" s="58" t="str">
        <f ca="1">VLOOKUP($E203,'1.MetaData'!$B:$H,4,FALSE)</f>
        <v>Sergeant Baker</v>
      </c>
      <c r="I203" s="87">
        <f ca="1">_xlfn.XLOOKUP($B203,'3.DNAExtractions'!$F:$F,'3.DNAExtractions'!O:O,"?")</f>
        <v>87.4</v>
      </c>
      <c r="J203" s="75" t="s">
        <v>4883</v>
      </c>
      <c r="K203" s="77">
        <v>44897</v>
      </c>
      <c r="L203" s="75"/>
      <c r="M203" s="75" t="s">
        <v>3139</v>
      </c>
      <c r="N203" s="75" t="s">
        <v>5134</v>
      </c>
      <c r="O203" s="2" t="str">
        <f t="shared" si="7"/>
        <v>D-G03</v>
      </c>
      <c r="P203" s="83" t="s">
        <v>5171</v>
      </c>
      <c r="Q203" s="2" t="str" cm="1">
        <f t="array" ref="Q203">IF(B203="","",IF(MAX(IF(B:B=B203,C:C))=C203,"Y","N"))</f>
        <v>Y</v>
      </c>
      <c r="S203" s="74"/>
    </row>
    <row r="204" spans="1:19" x14ac:dyDescent="0.25">
      <c r="A204" s="115">
        <f ca="1">INDEX('1.MetaData'!A:A, MATCH($E204, '1.MetaData'!$B:$B, 0))</f>
        <v>278</v>
      </c>
      <c r="B204" s="76" t="s">
        <v>5190</v>
      </c>
      <c r="C204" s="75">
        <v>1</v>
      </c>
      <c r="D204" s="75" t="s">
        <v>4878</v>
      </c>
      <c r="E204" s="1" t="str">
        <f ca="1">_xlfn.XLOOKUP($B204,'3.DNAExtractions'!$F:$F,'3.DNAExtractions'!E:E,"?")</f>
        <v>OG278</v>
      </c>
      <c r="F204" s="80" t="str">
        <f t="shared" si="8"/>
        <v>OG278U_D_IL</v>
      </c>
      <c r="G204" s="39" t="str">
        <f ca="1">VLOOKUP($E204,'1.MetaData'!$B:$H,3,FALSE)</f>
        <v>Lepidotrigla papilio</v>
      </c>
      <c r="H204" s="58" t="str">
        <f ca="1">VLOOKUP($E204,'1.MetaData'!$B:$H,4,FALSE)</f>
        <v>Spiny Gurnard</v>
      </c>
      <c r="I204" s="87">
        <f ca="1">_xlfn.XLOOKUP($B204,'3.DNAExtractions'!$F:$F,'3.DNAExtractions'!O:O,"?")</f>
        <v>16.2</v>
      </c>
      <c r="J204" s="75" t="s">
        <v>4883</v>
      </c>
      <c r="K204" s="77">
        <v>44897</v>
      </c>
      <c r="L204" s="75"/>
      <c r="M204" s="75" t="s">
        <v>3139</v>
      </c>
      <c r="N204" s="75" t="s">
        <v>5098</v>
      </c>
      <c r="O204" s="2" t="str">
        <f t="shared" si="7"/>
        <v>D-B01</v>
      </c>
      <c r="P204" s="83" t="s">
        <v>5171</v>
      </c>
      <c r="Q204" s="2" t="str" cm="1">
        <f t="array" ref="Q204">IF(B204="","",IF(MAX(IF(B:B=B204,C:C))=C204,"Y","N"))</f>
        <v>Y</v>
      </c>
      <c r="S204" s="74"/>
    </row>
    <row r="205" spans="1:19" x14ac:dyDescent="0.25">
      <c r="A205" s="115">
        <f ca="1">INDEX('1.MetaData'!A:A, MATCH($E205, '1.MetaData'!$B:$B, 0))</f>
        <v>279</v>
      </c>
      <c r="B205" s="76" t="s">
        <v>5191</v>
      </c>
      <c r="C205" s="75">
        <v>1</v>
      </c>
      <c r="D205" s="75" t="s">
        <v>4878</v>
      </c>
      <c r="E205" s="1" t="str">
        <f ca="1">_xlfn.XLOOKUP($B205,'3.DNAExtractions'!$F:$F,'3.DNAExtractions'!E:E,"?")</f>
        <v>OG279</v>
      </c>
      <c r="F205" s="80" t="str">
        <f t="shared" si="8"/>
        <v>OG279U_D_IL</v>
      </c>
      <c r="G205" s="39" t="str">
        <f ca="1">VLOOKUP($E205,'1.MetaData'!$B:$H,3,FALSE)</f>
        <v>Lethrinus erythracanthus</v>
      </c>
      <c r="H205" s="58" t="str">
        <f ca="1">VLOOKUP($E205,'1.MetaData'!$B:$H,4,FALSE)</f>
        <v>Orange-spotted Emperor</v>
      </c>
      <c r="I205" s="87">
        <f ca="1">_xlfn.XLOOKUP($B205,'3.DNAExtractions'!$F:$F,'3.DNAExtractions'!O:O,"?")</f>
        <v>142</v>
      </c>
      <c r="J205" s="75" t="s">
        <v>4883</v>
      </c>
      <c r="K205" s="77">
        <v>44831</v>
      </c>
      <c r="L205" s="75"/>
      <c r="M205" s="75" t="s">
        <v>3139</v>
      </c>
      <c r="N205" s="75" t="s">
        <v>5022</v>
      </c>
      <c r="O205" s="2" t="str">
        <f t="shared" si="7"/>
        <v>D-D10</v>
      </c>
      <c r="P205" s="83"/>
      <c r="Q205" s="2" t="str" cm="1">
        <f t="array" ref="Q205">IF(B205="","",IF(MAX(IF(B:B=B205,C:C))=C205,"Y","N"))</f>
        <v>Y</v>
      </c>
      <c r="S205" s="74"/>
    </row>
    <row r="206" spans="1:19" x14ac:dyDescent="0.25">
      <c r="A206" s="115">
        <f ca="1">INDEX('1.MetaData'!A:A, MATCH($E206, '1.MetaData'!$B:$B, 0))</f>
        <v>280</v>
      </c>
      <c r="B206" s="76" t="s">
        <v>5192</v>
      </c>
      <c r="C206" s="75">
        <v>1</v>
      </c>
      <c r="D206" s="75" t="s">
        <v>4878</v>
      </c>
      <c r="E206" s="1" t="str">
        <f ca="1">_xlfn.XLOOKUP($B206,'3.DNAExtractions'!$F:$F,'3.DNAExtractions'!E:E,"?")</f>
        <v>OG280</v>
      </c>
      <c r="F206" s="80" t="str">
        <f t="shared" si="8"/>
        <v>OG280U_D_IL</v>
      </c>
      <c r="G206" s="39" t="str">
        <f ca="1">VLOOKUP($E206,'1.MetaData'!$B:$H,3,FALSE)</f>
        <v>Lethrinus xanthochilus</v>
      </c>
      <c r="H206" s="58" t="str">
        <f ca="1">VLOOKUP($E206,'1.MetaData'!$B:$H,4,FALSE)</f>
        <v>Yellowlip Emperor</v>
      </c>
      <c r="I206" s="87">
        <f ca="1">_xlfn.XLOOKUP($B206,'3.DNAExtractions'!$F:$F,'3.DNAExtractions'!O:O,"?")</f>
        <v>318</v>
      </c>
      <c r="J206" s="75" t="s">
        <v>4883</v>
      </c>
      <c r="K206" s="77">
        <v>44979</v>
      </c>
      <c r="L206" s="75" t="s">
        <v>4903</v>
      </c>
      <c r="M206" s="75" t="s">
        <v>3135</v>
      </c>
      <c r="N206" s="75" t="s">
        <v>4955</v>
      </c>
      <c r="O206" s="2" t="str">
        <f t="shared" si="7"/>
        <v>C-C09</v>
      </c>
      <c r="P206" s="83">
        <v>1.86</v>
      </c>
      <c r="Q206" s="2" t="str" cm="1">
        <f t="array" ref="Q206">IF(B206="","",IF(MAX(IF(B:B=B206,C:C))=C206,"Y","N"))</f>
        <v>Y</v>
      </c>
      <c r="S206" s="74"/>
    </row>
    <row r="207" spans="1:19" x14ac:dyDescent="0.25">
      <c r="A207" s="115">
        <f ca="1">INDEX('1.MetaData'!A:A, MATCH($E207, '1.MetaData'!$B:$B, 0))</f>
        <v>281</v>
      </c>
      <c r="B207" s="76" t="s">
        <v>5193</v>
      </c>
      <c r="C207" s="75">
        <v>1</v>
      </c>
      <c r="D207" s="75" t="s">
        <v>4878</v>
      </c>
      <c r="E207" s="1" t="str">
        <f ca="1">_xlfn.XLOOKUP($B207,'3.DNAExtractions'!$F:$F,'3.DNAExtractions'!E:E,"?")</f>
        <v>OG281</v>
      </c>
      <c r="F207" s="80" t="str">
        <f t="shared" si="8"/>
        <v>OG281U_D_IL</v>
      </c>
      <c r="G207" s="39" t="str">
        <f ca="1">VLOOKUP($E207,'1.MetaData'!$B:$H,3,FALSE)</f>
        <v>Leviprora inops</v>
      </c>
      <c r="H207" s="58" t="str">
        <f ca="1">VLOOKUP($E207,'1.MetaData'!$B:$H,4,FALSE)</f>
        <v>Longhead Flathead</v>
      </c>
      <c r="I207" s="87">
        <f ca="1">_xlfn.XLOOKUP($B207,'3.DNAExtractions'!$F:$F,'3.DNAExtractions'!O:O,"?")</f>
        <v>32.9</v>
      </c>
      <c r="J207" s="75" t="s">
        <v>4883</v>
      </c>
      <c r="K207" s="77">
        <v>44897</v>
      </c>
      <c r="L207" s="75"/>
      <c r="M207" s="75" t="s">
        <v>3139</v>
      </c>
      <c r="N207" s="75" t="s">
        <v>5114</v>
      </c>
      <c r="O207" s="2" t="str">
        <f t="shared" si="7"/>
        <v>D-D02</v>
      </c>
      <c r="P207" s="83" t="s">
        <v>5171</v>
      </c>
      <c r="Q207" s="2" t="str" cm="1">
        <f t="array" ref="Q207">IF(B207="","",IF(MAX(IF(B:B=B207,C:C))=C207,"Y","N"))</f>
        <v>Y</v>
      </c>
      <c r="S207" s="74"/>
    </row>
    <row r="208" spans="1:19" x14ac:dyDescent="0.25">
      <c r="A208" s="115">
        <f ca="1">INDEX('1.MetaData'!A:A, MATCH($E208, '1.MetaData'!$B:$B, 0))</f>
        <v>282</v>
      </c>
      <c r="B208" s="76" t="s">
        <v>5194</v>
      </c>
      <c r="C208" s="75">
        <v>1</v>
      </c>
      <c r="D208" s="75" t="s">
        <v>4878</v>
      </c>
      <c r="E208" s="1" t="str">
        <f ca="1">_xlfn.XLOOKUP($B208,'3.DNAExtractions'!$F:$F,'3.DNAExtractions'!E:E,"?")</f>
        <v>OG282</v>
      </c>
      <c r="F208" s="80" t="str">
        <f t="shared" si="8"/>
        <v>OG282U_D_IL</v>
      </c>
      <c r="G208" s="39" t="str">
        <f ca="1">VLOOKUP($E208,'1.MetaData'!$B:$H,3,FALSE)</f>
        <v>Lutjanus bitaeniatus</v>
      </c>
      <c r="H208" s="58" t="str">
        <f ca="1">VLOOKUP($E208,'1.MetaData'!$B:$H,4,FALSE)</f>
        <v>Indonesian Snapper</v>
      </c>
      <c r="I208" s="87">
        <f ca="1">_xlfn.XLOOKUP($B208,'3.DNAExtractions'!$F:$F,'3.DNAExtractions'!O:O,"?")</f>
        <v>15.4</v>
      </c>
      <c r="J208" s="75" t="s">
        <v>4883</v>
      </c>
      <c r="K208" s="77">
        <v>44831</v>
      </c>
      <c r="L208" s="75"/>
      <c r="M208" s="75" t="s">
        <v>3135</v>
      </c>
      <c r="N208" s="75" t="s">
        <v>4955</v>
      </c>
      <c r="O208" s="2" t="str">
        <f t="shared" si="7"/>
        <v>C-C09</v>
      </c>
      <c r="P208" s="83"/>
      <c r="Q208" s="2" t="str" cm="1">
        <f t="array" ref="Q208">IF(B208="","",IF(MAX(IF(B:B=B208,C:C))=C208,"Y","N"))</f>
        <v>Y</v>
      </c>
      <c r="S208" s="74"/>
    </row>
    <row r="209" spans="1:19" x14ac:dyDescent="0.25">
      <c r="A209" s="115">
        <f ca="1">INDEX('1.MetaData'!A:A, MATCH($E209, '1.MetaData'!$B:$B, 0))</f>
        <v>283</v>
      </c>
      <c r="B209" s="76" t="s">
        <v>5195</v>
      </c>
      <c r="C209" s="75">
        <v>1</v>
      </c>
      <c r="D209" s="75" t="s">
        <v>4878</v>
      </c>
      <c r="E209" s="1" t="str">
        <f ca="1">_xlfn.XLOOKUP($B209,'3.DNAExtractions'!$F:$F,'3.DNAExtractions'!E:E,"?")</f>
        <v>OG283</v>
      </c>
      <c r="F209" s="80" t="str">
        <f t="shared" si="8"/>
        <v>OG283U_D_IL</v>
      </c>
      <c r="G209" s="39" t="str">
        <f ca="1">VLOOKUP($E209,'1.MetaData'!$B:$H,3,FALSE)</f>
        <v>Lutjanus erythropterus</v>
      </c>
      <c r="H209" s="58" t="str">
        <f ca="1">VLOOKUP($E209,'1.MetaData'!$B:$H,4,FALSE)</f>
        <v>Crimson Snapper</v>
      </c>
      <c r="I209" s="87">
        <f ca="1">_xlfn.XLOOKUP($B209,'3.DNAExtractions'!$F:$F,'3.DNAExtractions'!O:O,"?")</f>
        <v>11.6</v>
      </c>
      <c r="J209" s="75" t="s">
        <v>4883</v>
      </c>
      <c r="K209" s="77">
        <v>44831</v>
      </c>
      <c r="L209" s="75"/>
      <c r="M209" s="75" t="s">
        <v>3239</v>
      </c>
      <c r="N209" s="75" t="s">
        <v>4929</v>
      </c>
      <c r="O209" s="2" t="str">
        <f t="shared" si="7"/>
        <v>B-B09</v>
      </c>
      <c r="P209" s="83"/>
      <c r="Q209" s="2" t="str" cm="1">
        <f t="array" ref="Q209">IF(B209="","",IF(MAX(IF(B:B=B209,C:C))=C209,"Y","N"))</f>
        <v>Y</v>
      </c>
      <c r="S209" s="74"/>
    </row>
    <row r="210" spans="1:19" x14ac:dyDescent="0.25">
      <c r="A210" s="115">
        <f ca="1">INDEX('1.MetaData'!A:A, MATCH($E210, '1.MetaData'!$B:$B, 0))</f>
        <v>284</v>
      </c>
      <c r="B210" s="76" t="s">
        <v>5196</v>
      </c>
      <c r="C210" s="75">
        <v>1</v>
      </c>
      <c r="D210" s="75" t="s">
        <v>4878</v>
      </c>
      <c r="E210" s="1" t="str">
        <f ca="1">_xlfn.XLOOKUP($B210,'3.DNAExtractions'!$F:$F,'3.DNAExtractions'!E:E,"?")</f>
        <v>OG284</v>
      </c>
      <c r="F210" s="80" t="str">
        <f t="shared" si="8"/>
        <v>OG284U_D_IL</v>
      </c>
      <c r="G210" s="39" t="str">
        <f ca="1">VLOOKUP($E210,'1.MetaData'!$B:$H,3,FALSE)</f>
        <v>Lutjanus malabaricus</v>
      </c>
      <c r="H210" s="58" t="str">
        <f ca="1">VLOOKUP($E210,'1.MetaData'!$B:$H,4,FALSE)</f>
        <v>Malabar Blood Snapper</v>
      </c>
      <c r="I210" s="87">
        <f ca="1">_xlfn.XLOOKUP($B210,'3.DNAExtractions'!$F:$F,'3.DNAExtractions'!O:O,"?")</f>
        <v>3.08</v>
      </c>
      <c r="J210" s="75" t="s">
        <v>4883</v>
      </c>
      <c r="K210" s="77">
        <v>44831</v>
      </c>
      <c r="L210" s="75" t="s">
        <v>5197</v>
      </c>
      <c r="M210" s="75" t="s">
        <v>3155</v>
      </c>
      <c r="N210" s="75" t="s">
        <v>4981</v>
      </c>
      <c r="O210" s="2" t="str">
        <f t="shared" si="7"/>
        <v>A-H09</v>
      </c>
      <c r="P210" s="83"/>
      <c r="Q210" s="2" t="str" cm="1">
        <f t="array" ref="Q210">IF(B210="","",IF(MAX(IF(B:B=B210,C:C))=C210,"Y","N"))</f>
        <v>Y</v>
      </c>
      <c r="S210" s="74"/>
    </row>
    <row r="211" spans="1:19" x14ac:dyDescent="0.25">
      <c r="A211" s="115">
        <f ca="1">INDEX('1.MetaData'!A:A, MATCH($E211, '1.MetaData'!$B:$B, 0))</f>
        <v>285</v>
      </c>
      <c r="B211" s="76" t="s">
        <v>5198</v>
      </c>
      <c r="C211" s="75">
        <v>1</v>
      </c>
      <c r="D211" s="75" t="s">
        <v>4878</v>
      </c>
      <c r="E211" s="1" t="str">
        <f ca="1">_xlfn.XLOOKUP($B211,'3.DNAExtractions'!$F:$F,'3.DNAExtractions'!E:E,"?")</f>
        <v>OG285</v>
      </c>
      <c r="F211" s="80" t="str">
        <f t="shared" si="8"/>
        <v>OG285U_D_IL</v>
      </c>
      <c r="G211" s="39" t="str">
        <f ca="1">VLOOKUP($E211,'1.MetaData'!$B:$H,3,FALSE)</f>
        <v>Lutjanus sebae</v>
      </c>
      <c r="H211" s="58" t="str">
        <f ca="1">VLOOKUP($E211,'1.MetaData'!$B:$H,4,FALSE)</f>
        <v>Emperor Red Snapper</v>
      </c>
      <c r="I211" s="87">
        <f ca="1">_xlfn.XLOOKUP($B211,'3.DNAExtractions'!$F:$F,'3.DNAExtractions'!O:O,"?")</f>
        <v>24.1</v>
      </c>
      <c r="J211" s="75" t="s">
        <v>4883</v>
      </c>
      <c r="K211" s="77">
        <v>44831</v>
      </c>
      <c r="L211" s="75"/>
      <c r="M211" s="75" t="s">
        <v>3155</v>
      </c>
      <c r="N211" s="75" t="s">
        <v>4901</v>
      </c>
      <c r="O211" s="2" t="str">
        <f t="shared" si="7"/>
        <v>A-A09</v>
      </c>
      <c r="P211" s="83"/>
      <c r="Q211" s="2" t="str" cm="1">
        <f t="array" ref="Q211">IF(B211="","",IF(MAX(IF(B:B=B211,C:C))=C211,"Y","N"))</f>
        <v>Y</v>
      </c>
      <c r="S211" s="74"/>
    </row>
    <row r="212" spans="1:19" x14ac:dyDescent="0.25">
      <c r="A212" s="115">
        <f ca="1">INDEX('1.MetaData'!A:A, MATCH($E212, '1.MetaData'!$B:$B, 0))</f>
        <v>286</v>
      </c>
      <c r="B212" s="76" t="s">
        <v>5199</v>
      </c>
      <c r="C212" s="75">
        <v>1</v>
      </c>
      <c r="D212" s="75" t="s">
        <v>4878</v>
      </c>
      <c r="E212" s="1" t="str">
        <f ca="1">_xlfn.XLOOKUP($B212,'3.DNAExtractions'!$F:$F,'3.DNAExtractions'!E:E,"?")</f>
        <v>OG286</v>
      </c>
      <c r="F212" s="80" t="str">
        <f t="shared" si="8"/>
        <v>OG286U_D_IL</v>
      </c>
      <c r="G212" s="39" t="str">
        <f ca="1">VLOOKUP($E212,'1.MetaData'!$B:$H,3,FALSE)</f>
        <v>Oplegnathus woodwardi</v>
      </c>
      <c r="H212" s="58" t="str">
        <f ca="1">VLOOKUP($E212,'1.MetaData'!$B:$H,4,FALSE)</f>
        <v>Knifejaw</v>
      </c>
      <c r="I212" s="87">
        <f ca="1">_xlfn.XLOOKUP($B212,'3.DNAExtractions'!$F:$F,'3.DNAExtractions'!O:O,"?")</f>
        <v>202</v>
      </c>
      <c r="J212" s="75" t="s">
        <v>4883</v>
      </c>
      <c r="K212" s="77">
        <v>44897</v>
      </c>
      <c r="L212" s="75"/>
      <c r="M212" s="75" t="s">
        <v>3139</v>
      </c>
      <c r="N212" s="75" t="s">
        <v>4924</v>
      </c>
      <c r="O212" s="2" t="str">
        <f t="shared" si="7"/>
        <v>D-A04</v>
      </c>
      <c r="P212" s="83" t="s">
        <v>5171</v>
      </c>
      <c r="Q212" s="2" t="str" cm="1">
        <f t="array" ref="Q212">IF(B212="","",IF(MAX(IF(B:B=B212,C:C))=C212,"Y","N"))</f>
        <v>Y</v>
      </c>
      <c r="S212" s="74"/>
    </row>
    <row r="213" spans="1:19" x14ac:dyDescent="0.25">
      <c r="A213" s="115">
        <f ca="1">INDEX('1.MetaData'!A:A, MATCH($E213, '1.MetaData'!$B:$B, 0))</f>
        <v>287</v>
      </c>
      <c r="B213" s="76" t="s">
        <v>5200</v>
      </c>
      <c r="C213" s="75">
        <v>1</v>
      </c>
      <c r="D213" s="75" t="s">
        <v>4878</v>
      </c>
      <c r="E213" s="1" t="str">
        <f ca="1">_xlfn.XLOOKUP($B213,'3.DNAExtractions'!$F:$F,'3.DNAExtractions'!E:E,"?")</f>
        <v>OG287</v>
      </c>
      <c r="F213" s="80" t="str">
        <f t="shared" si="8"/>
        <v>OG287U_D_IL</v>
      </c>
      <c r="G213" s="39" t="str">
        <f ca="1">VLOOKUP($E213,'1.MetaData'!$B:$H,3,FALSE)</f>
        <v>Parablennius postoculomaculatus</v>
      </c>
      <c r="H213" s="58" t="str">
        <f ca="1">VLOOKUP($E213,'1.MetaData'!$B:$H,4,FALSE)</f>
        <v>False Tasmanian Blenny</v>
      </c>
      <c r="I213" s="87">
        <f ca="1">_xlfn.XLOOKUP($B213,'3.DNAExtractions'!$F:$F,'3.DNAExtractions'!O:O,"?")</f>
        <v>82</v>
      </c>
      <c r="J213" s="75" t="s">
        <v>4883</v>
      </c>
      <c r="K213" s="77">
        <v>44897</v>
      </c>
      <c r="L213" s="75"/>
      <c r="M213" s="75" t="s">
        <v>3139</v>
      </c>
      <c r="N213" s="75" t="s">
        <v>5126</v>
      </c>
      <c r="O213" s="2" t="str">
        <f t="shared" si="7"/>
        <v>D-C03</v>
      </c>
      <c r="P213" s="83" t="s">
        <v>5171</v>
      </c>
      <c r="Q213" s="2" t="str" cm="1">
        <f t="array" ref="Q213">IF(B213="","",IF(MAX(IF(B:B=B213,C:C))=C213,"Y","N"))</f>
        <v>Y</v>
      </c>
      <c r="S213" s="74"/>
    </row>
    <row r="214" spans="1:19" x14ac:dyDescent="0.25">
      <c r="A214" s="115">
        <f ca="1">INDEX('1.MetaData'!A:A, MATCH($E214, '1.MetaData'!$B:$B, 0))</f>
        <v>288</v>
      </c>
      <c r="B214" s="76" t="s">
        <v>5201</v>
      </c>
      <c r="C214" s="75">
        <v>1</v>
      </c>
      <c r="D214" s="75" t="s">
        <v>4878</v>
      </c>
      <c r="E214" s="1" t="str">
        <f ca="1">_xlfn.XLOOKUP($B214,'3.DNAExtractions'!$F:$F,'3.DNAExtractions'!E:E,"?")</f>
        <v>OG288</v>
      </c>
      <c r="F214" s="80" t="str">
        <f t="shared" si="8"/>
        <v>OG288U_D_IL</v>
      </c>
      <c r="G214" s="39" t="str">
        <f ca="1">VLOOKUP($E214,'1.MetaData'!$B:$H,3,FALSE)</f>
        <v>Plagiogeneion rubiginosum</v>
      </c>
      <c r="H214" s="58" t="str">
        <f ca="1">VLOOKUP($E214,'1.MetaData'!$B:$H,4,FALSE)</f>
        <v>Rubyfish</v>
      </c>
      <c r="I214" s="87">
        <f ca="1">_xlfn.XLOOKUP($B214,'3.DNAExtractions'!$F:$F,'3.DNAExtractions'!O:O,"?")</f>
        <v>87.9</v>
      </c>
      <c r="J214" s="75" t="s">
        <v>4883</v>
      </c>
      <c r="K214" s="77">
        <v>44897</v>
      </c>
      <c r="L214" s="75"/>
      <c r="M214" s="75" t="s">
        <v>3139</v>
      </c>
      <c r="N214" s="75" t="s">
        <v>5136</v>
      </c>
      <c r="O214" s="2" t="str">
        <f t="shared" si="7"/>
        <v>D-H03</v>
      </c>
      <c r="P214" s="83" t="s">
        <v>5171</v>
      </c>
      <c r="Q214" s="2" t="str" cm="1">
        <f t="array" ref="Q214">IF(B214="","",IF(MAX(IF(B:B=B214,C:C))=C214,"Y","N"))</f>
        <v>Y</v>
      </c>
      <c r="S214" s="74"/>
    </row>
    <row r="215" spans="1:19" x14ac:dyDescent="0.25">
      <c r="A215" s="115">
        <f ca="1">INDEX('1.MetaData'!A:A, MATCH($E215, '1.MetaData'!$B:$B, 0))</f>
        <v>289</v>
      </c>
      <c r="B215" s="76" t="s">
        <v>5202</v>
      </c>
      <c r="C215" s="75">
        <v>1</v>
      </c>
      <c r="D215" s="75" t="s">
        <v>4878</v>
      </c>
      <c r="E215" s="1" t="str">
        <f ca="1">_xlfn.XLOOKUP($B215,'3.DNAExtractions'!$F:$F,'3.DNAExtractions'!E:E,"?")</f>
        <v>OG289</v>
      </c>
      <c r="F215" s="80" t="str">
        <f t="shared" si="8"/>
        <v>OG289U_D_IL</v>
      </c>
      <c r="G215" s="39" t="str">
        <f ca="1">VLOOKUP($E215,'1.MetaData'!$B:$H,3,FALSE)</f>
        <v xml:space="preserve">Platycephalus chauliodous </v>
      </c>
      <c r="H215" s="58" t="str">
        <f ca="1">VLOOKUP($E215,'1.MetaData'!$B:$H,4,FALSE)</f>
        <v>Bigtooth Flathead</v>
      </c>
      <c r="I215" s="87">
        <f ca="1">_xlfn.XLOOKUP($B215,'3.DNAExtractions'!$F:$F,'3.DNAExtractions'!O:O,"?")</f>
        <v>24.6</v>
      </c>
      <c r="J215" s="75" t="s">
        <v>4883</v>
      </c>
      <c r="K215" s="77">
        <v>44897</v>
      </c>
      <c r="L215" s="75"/>
      <c r="M215" s="75" t="s">
        <v>3139</v>
      </c>
      <c r="N215" s="75" t="s">
        <v>5110</v>
      </c>
      <c r="O215" s="2" t="str">
        <f t="shared" si="7"/>
        <v>D-B02</v>
      </c>
      <c r="P215" s="83" t="s">
        <v>5171</v>
      </c>
      <c r="Q215" s="2" t="str" cm="1">
        <f t="array" ref="Q215">IF(B215="","",IF(MAX(IF(B:B=B215,C:C))=C215,"Y","N"))</f>
        <v>Y</v>
      </c>
      <c r="S215" s="74"/>
    </row>
    <row r="216" spans="1:19" x14ac:dyDescent="0.25">
      <c r="A216" s="115">
        <f ca="1">INDEX('1.MetaData'!A:A, MATCH($E216, '1.MetaData'!$B:$B, 0))</f>
        <v>290</v>
      </c>
      <c r="B216" s="76" t="s">
        <v>5203</v>
      </c>
      <c r="C216" s="75">
        <v>1</v>
      </c>
      <c r="D216" s="75" t="s">
        <v>4878</v>
      </c>
      <c r="E216" s="1" t="str">
        <f ca="1">_xlfn.XLOOKUP($B216,'3.DNAExtractions'!$F:$F,'3.DNAExtractions'!E:E,"?")</f>
        <v>OG290</v>
      </c>
      <c r="F216" s="80" t="str">
        <f t="shared" si="8"/>
        <v>OG290U_D_IL</v>
      </c>
      <c r="G216" s="39" t="str">
        <f ca="1">VLOOKUP($E216,'1.MetaData'!$B:$H,3,FALSE)</f>
        <v>Platycephalus conatus</v>
      </c>
      <c r="H216" s="58" t="str">
        <f ca="1">VLOOKUP($E216,'1.MetaData'!$B:$H,4,FALSE)</f>
        <v>Deep-water Flathead</v>
      </c>
      <c r="I216" s="87">
        <f ca="1">_xlfn.XLOOKUP($B216,'3.DNAExtractions'!$F:$F,'3.DNAExtractions'!O:O,"?")</f>
        <v>24.2</v>
      </c>
      <c r="J216" s="75" t="s">
        <v>4883</v>
      </c>
      <c r="K216" s="77">
        <v>44897</v>
      </c>
      <c r="L216" s="75"/>
      <c r="M216" s="75" t="s">
        <v>3139</v>
      </c>
      <c r="N216" s="75" t="s">
        <v>5108</v>
      </c>
      <c r="O216" s="2" t="str">
        <f t="shared" si="7"/>
        <v>D-A02</v>
      </c>
      <c r="P216" s="83" t="s">
        <v>5171</v>
      </c>
      <c r="Q216" s="2" t="str" cm="1">
        <f t="array" ref="Q216">IF(B216="","",IF(MAX(IF(B:B=B216,C:C))=C216,"Y","N"))</f>
        <v>Y</v>
      </c>
      <c r="S216" s="74"/>
    </row>
    <row r="217" spans="1:19" x14ac:dyDescent="0.25">
      <c r="A217" s="115">
        <f ca="1">INDEX('1.MetaData'!A:A, MATCH($E217, '1.MetaData'!$B:$B, 0))</f>
        <v>291</v>
      </c>
      <c r="B217" s="76" t="s">
        <v>5204</v>
      </c>
      <c r="C217" s="75">
        <v>1</v>
      </c>
      <c r="D217" s="75" t="s">
        <v>4878</v>
      </c>
      <c r="E217" s="1" t="str">
        <f ca="1">_xlfn.XLOOKUP($B217,'3.DNAExtractions'!$F:$F,'3.DNAExtractions'!E:E,"?")</f>
        <v>OG291</v>
      </c>
      <c r="F217" s="80" t="str">
        <f t="shared" si="8"/>
        <v>OG291U_D_IL</v>
      </c>
      <c r="G217" s="39" t="str">
        <f ca="1">VLOOKUP($E217,'1.MetaData'!$B:$H,3,FALSE)</f>
        <v>Platycephalus conatus</v>
      </c>
      <c r="H217" s="58" t="str">
        <f ca="1">VLOOKUP($E217,'1.MetaData'!$B:$H,4,FALSE)</f>
        <v>Deep-water Flathead</v>
      </c>
      <c r="I217" s="87">
        <f ca="1">_xlfn.XLOOKUP($B217,'3.DNAExtractions'!$F:$F,'3.DNAExtractions'!O:O,"?")</f>
        <v>96.3</v>
      </c>
      <c r="J217" s="75" t="s">
        <v>4883</v>
      </c>
      <c r="K217" s="77">
        <v>44897</v>
      </c>
      <c r="L217" s="75"/>
      <c r="M217" s="75" t="s">
        <v>3139</v>
      </c>
      <c r="N217" s="75" t="s">
        <v>5132</v>
      </c>
      <c r="O217" s="2" t="str">
        <f t="shared" ref="O217:O280" si="9">IF(M217&lt;&gt;"",_xlfn.CONCAT(M217,"-",N217),"")</f>
        <v>D-F03</v>
      </c>
      <c r="P217" s="83" t="s">
        <v>5171</v>
      </c>
      <c r="Q217" s="2" t="str" cm="1">
        <f t="array" ref="Q217">IF(B217="","",IF(MAX(IF(B:B=B217,C:C))=C217,"Y","N"))</f>
        <v>Y</v>
      </c>
      <c r="S217" s="74"/>
    </row>
    <row r="218" spans="1:19" x14ac:dyDescent="0.25">
      <c r="A218" s="115">
        <f ca="1">INDEX('1.MetaData'!A:A, MATCH($E218, '1.MetaData'!$B:$B, 0))</f>
        <v>292</v>
      </c>
      <c r="B218" s="76" t="s">
        <v>5205</v>
      </c>
      <c r="C218" s="75">
        <v>1</v>
      </c>
      <c r="D218" s="75" t="s">
        <v>4878</v>
      </c>
      <c r="E218" s="1" t="str">
        <f ca="1">_xlfn.XLOOKUP($B218,'3.DNAExtractions'!$F:$F,'3.DNAExtractions'!E:E,"?")</f>
        <v>OG292</v>
      </c>
      <c r="F218" s="80" t="str">
        <f t="shared" si="8"/>
        <v>OG292U_D_IL</v>
      </c>
      <c r="G218" s="39" t="str">
        <f ca="1">VLOOKUP($E218,'1.MetaData'!$B:$H,3,FALSE)</f>
        <v>Platycephalus grandispinis</v>
      </c>
      <c r="H218" s="58" t="str">
        <f ca="1">VLOOKUP($E218,'1.MetaData'!$B:$H,4,FALSE)</f>
        <v>Longspine Flathead</v>
      </c>
      <c r="I218" s="87">
        <f ca="1">_xlfn.XLOOKUP($B218,'3.DNAExtractions'!$F:$F,'3.DNAExtractions'!O:O,"?")</f>
        <v>27.3</v>
      </c>
      <c r="J218" s="75" t="s">
        <v>4883</v>
      </c>
      <c r="K218" s="77">
        <v>44897</v>
      </c>
      <c r="L218" s="75"/>
      <c r="M218" s="75" t="s">
        <v>3139</v>
      </c>
      <c r="N218" s="75" t="s">
        <v>5120</v>
      </c>
      <c r="O218" s="2" t="str">
        <f t="shared" si="9"/>
        <v>D-G02</v>
      </c>
      <c r="P218" s="83" t="s">
        <v>5171</v>
      </c>
      <c r="Q218" s="2" t="str" cm="1">
        <f t="array" ref="Q218">IF(B218="","",IF(MAX(IF(B:B=B218,C:C))=C218,"Y","N"))</f>
        <v>Y</v>
      </c>
      <c r="S218" s="74"/>
    </row>
    <row r="219" spans="1:19" x14ac:dyDescent="0.25">
      <c r="A219" s="115">
        <f ca="1">INDEX('1.MetaData'!A:A, MATCH($E219, '1.MetaData'!$B:$B, 0))</f>
        <v>293</v>
      </c>
      <c r="B219" s="76" t="s">
        <v>5206</v>
      </c>
      <c r="C219" s="75">
        <v>1</v>
      </c>
      <c r="D219" s="75" t="s">
        <v>4878</v>
      </c>
      <c r="E219" s="1" t="str">
        <f ca="1">_xlfn.XLOOKUP($B219,'3.DNAExtractions'!$F:$F,'3.DNAExtractions'!E:E,"?")</f>
        <v>OG293</v>
      </c>
      <c r="F219" s="80" t="str">
        <f t="shared" ref="F219:F282" si="10">IF(C219&gt;1,_xlfn.CONCAT(B219,"_IL",C219),_xlfn.CONCAT(B219,"_IL"))</f>
        <v>OG293U_D_IL</v>
      </c>
      <c r="G219" s="39" t="str">
        <f ca="1">VLOOKUP($E219,'1.MetaData'!$B:$H,3,FALSE)</f>
        <v>Polyprion americanus</v>
      </c>
      <c r="H219" s="58" t="str">
        <f ca="1">VLOOKUP($E219,'1.MetaData'!$B:$H,4,FALSE)</f>
        <v>Atlantic Wreckfish</v>
      </c>
      <c r="I219" s="87">
        <f ca="1">_xlfn.XLOOKUP($B219,'3.DNAExtractions'!$F:$F,'3.DNAExtractions'!O:O,"?")</f>
        <v>39.200000000000003</v>
      </c>
      <c r="J219" s="75" t="s">
        <v>4883</v>
      </c>
      <c r="K219" s="77">
        <v>44897</v>
      </c>
      <c r="L219" s="75"/>
      <c r="M219" s="75" t="s">
        <v>3139</v>
      </c>
      <c r="N219" s="75" t="s">
        <v>4910</v>
      </c>
      <c r="O219" s="2" t="str">
        <f t="shared" si="9"/>
        <v>D-F01</v>
      </c>
      <c r="P219" s="83" t="s">
        <v>5171</v>
      </c>
      <c r="Q219" s="2" t="str" cm="1">
        <f t="array" ref="Q219">IF(B219="","",IF(MAX(IF(B:B=B219,C:C))=C219,"Y","N"))</f>
        <v>Y</v>
      </c>
      <c r="S219" s="74"/>
    </row>
    <row r="220" spans="1:19" x14ac:dyDescent="0.25">
      <c r="A220" s="115">
        <f ca="1">INDEX('1.MetaData'!A:A, MATCH($E220, '1.MetaData'!$B:$B, 0))</f>
        <v>294</v>
      </c>
      <c r="B220" s="76" t="s">
        <v>5207</v>
      </c>
      <c r="C220" s="75">
        <v>1</v>
      </c>
      <c r="D220" s="75" t="s">
        <v>4878</v>
      </c>
      <c r="E220" s="1" t="str">
        <f ca="1">_xlfn.XLOOKUP($B220,'3.DNAExtractions'!$F:$F,'3.DNAExtractions'!E:E,"?")</f>
        <v>OG294</v>
      </c>
      <c r="F220" s="80" t="str">
        <f t="shared" si="10"/>
        <v>OG294U_D_IL</v>
      </c>
      <c r="G220" s="39" t="str">
        <f ca="1">VLOOKUP($E220,'1.MetaData'!$B:$H,3,FALSE)</f>
        <v>Pristipomoides filamentosus</v>
      </c>
      <c r="H220" s="58" t="str">
        <f ca="1">VLOOKUP($E220,'1.MetaData'!$B:$H,4,FALSE)</f>
        <v>Crimson Jobfish</v>
      </c>
      <c r="I220" s="87">
        <f ca="1">_xlfn.XLOOKUP($B220,'3.DNAExtractions'!$F:$F,'3.DNAExtractions'!O:O,"?")</f>
        <v>18.600000000000001</v>
      </c>
      <c r="J220" s="75" t="s">
        <v>4883</v>
      </c>
      <c r="K220" s="77">
        <v>44831</v>
      </c>
      <c r="L220" s="75"/>
      <c r="M220" s="75" t="s">
        <v>3155</v>
      </c>
      <c r="N220" s="75" t="s">
        <v>4987</v>
      </c>
      <c r="O220" s="2" t="str">
        <f t="shared" si="9"/>
        <v>A-A10</v>
      </c>
      <c r="P220" s="83"/>
      <c r="Q220" s="2" t="str" cm="1">
        <f t="array" ref="Q220">IF(B220="","",IF(MAX(IF(B:B=B220,C:C))=C220,"Y","N"))</f>
        <v>Y</v>
      </c>
      <c r="S220" s="74"/>
    </row>
    <row r="221" spans="1:19" x14ac:dyDescent="0.25">
      <c r="A221" s="115">
        <f ca="1">INDEX('1.MetaData'!A:A, MATCH($E221, '1.MetaData'!$B:$B, 0))</f>
        <v>295</v>
      </c>
      <c r="B221" s="76" t="s">
        <v>5208</v>
      </c>
      <c r="C221" s="75">
        <v>1</v>
      </c>
      <c r="D221" s="75" t="s">
        <v>4878</v>
      </c>
      <c r="E221" s="1" t="str">
        <f ca="1">_xlfn.XLOOKUP($B221,'3.DNAExtractions'!$F:$F,'3.DNAExtractions'!E:E,"?")</f>
        <v>OG295</v>
      </c>
      <c r="F221" s="80" t="str">
        <f t="shared" si="10"/>
        <v>OG295U_D_IL</v>
      </c>
      <c r="G221" s="39" t="str">
        <f ca="1">VLOOKUP($E221,'1.MetaData'!$B:$H,3,FALSE)</f>
        <v>Pristipomoides multidens</v>
      </c>
      <c r="H221" s="58" t="str">
        <f ca="1">VLOOKUP($E221,'1.MetaData'!$B:$H,4,FALSE)</f>
        <v>Goldband Snapper</v>
      </c>
      <c r="I221" s="87">
        <f ca="1">_xlfn.XLOOKUP($B221,'3.DNAExtractions'!$F:$F,'3.DNAExtractions'!O:O,"?")</f>
        <v>11.5</v>
      </c>
      <c r="J221" s="75" t="s">
        <v>4883</v>
      </c>
      <c r="K221" s="77">
        <v>44831</v>
      </c>
      <c r="L221" s="75" t="s">
        <v>5197</v>
      </c>
      <c r="M221" s="75" t="s">
        <v>3155</v>
      </c>
      <c r="N221" s="75" t="s">
        <v>4979</v>
      </c>
      <c r="O221" s="2" t="str">
        <f t="shared" si="9"/>
        <v>A-G09</v>
      </c>
      <c r="P221" s="83"/>
      <c r="Q221" s="2" t="str" cm="1">
        <f t="array" ref="Q221">IF(B221="","",IF(MAX(IF(B:B=B221,C:C))=C221,"Y","N"))</f>
        <v>Y</v>
      </c>
      <c r="S221" s="74"/>
    </row>
    <row r="222" spans="1:19" x14ac:dyDescent="0.25">
      <c r="A222" s="115">
        <f ca="1">INDEX('1.MetaData'!A:A, MATCH($E222, '1.MetaData'!$B:$B, 0))</f>
        <v>296</v>
      </c>
      <c r="B222" s="76" t="s">
        <v>5209</v>
      </c>
      <c r="C222" s="75">
        <v>1</v>
      </c>
      <c r="D222" s="75" t="s">
        <v>4878</v>
      </c>
      <c r="E222" s="1" t="str">
        <f ca="1">_xlfn.XLOOKUP($B222,'3.DNAExtractions'!$F:$F,'3.DNAExtractions'!E:E,"?")</f>
        <v>OG296</v>
      </c>
      <c r="F222" s="80" t="str">
        <f t="shared" si="10"/>
        <v>OG296U_D_IL</v>
      </c>
      <c r="G222" s="39" t="str">
        <f ca="1">VLOOKUP($E222,'1.MetaData'!$B:$H,3,FALSE)</f>
        <v>Pristipomoides sieboldii</v>
      </c>
      <c r="H222" s="58" t="str">
        <f ca="1">VLOOKUP($E222,'1.MetaData'!$B:$H,4,FALSE)</f>
        <v>Lavender Jobfish</v>
      </c>
      <c r="I222" s="87">
        <f ca="1">_xlfn.XLOOKUP($B222,'3.DNAExtractions'!$F:$F,'3.DNAExtractions'!O:O,"?")</f>
        <v>2.58</v>
      </c>
      <c r="J222" s="75" t="s">
        <v>4883</v>
      </c>
      <c r="K222" s="77">
        <v>44831</v>
      </c>
      <c r="L222" s="75"/>
      <c r="M222" s="75" t="s">
        <v>3139</v>
      </c>
      <c r="N222" s="75" t="s">
        <v>4972</v>
      </c>
      <c r="O222" s="2" t="str">
        <f t="shared" si="9"/>
        <v>D-D09</v>
      </c>
      <c r="P222" s="83"/>
      <c r="Q222" s="2" t="str" cm="1">
        <f t="array" ref="Q222">IF(B222="","",IF(MAX(IF(B:B=B222,C:C))=C222,"Y","N"))</f>
        <v>Y</v>
      </c>
      <c r="S222" s="74"/>
    </row>
    <row r="223" spans="1:19" x14ac:dyDescent="0.25">
      <c r="A223" s="115">
        <f ca="1">INDEX('1.MetaData'!A:A, MATCH($E223, '1.MetaData'!$B:$B, 0))</f>
        <v>297</v>
      </c>
      <c r="B223" s="76" t="s">
        <v>5210</v>
      </c>
      <c r="C223" s="75">
        <v>1</v>
      </c>
      <c r="D223" s="75" t="s">
        <v>4878</v>
      </c>
      <c r="E223" s="1" t="str">
        <f ca="1">_xlfn.XLOOKUP($B223,'3.DNAExtractions'!$F:$F,'3.DNAExtractions'!E:E,"?")</f>
        <v>OG297</v>
      </c>
      <c r="F223" s="80" t="str">
        <f t="shared" si="10"/>
        <v>OG297U_D_IL</v>
      </c>
      <c r="G223" s="39" t="str">
        <f ca="1">VLOOKUP($E223,'1.MetaData'!$B:$H,3,FALSE)</f>
        <v>Pristipomoides typus</v>
      </c>
      <c r="H223" s="58" t="str">
        <f ca="1">VLOOKUP($E223,'1.MetaData'!$B:$H,4,FALSE)</f>
        <v>Sharptooth Jobfish</v>
      </c>
      <c r="I223" s="87">
        <f ca="1">_xlfn.XLOOKUP($B223,'3.DNAExtractions'!$F:$F,'3.DNAExtractions'!O:O,"?")</f>
        <v>2.81</v>
      </c>
      <c r="J223" s="75" t="s">
        <v>4883</v>
      </c>
      <c r="K223" s="77">
        <v>44831</v>
      </c>
      <c r="L223" s="75" t="s">
        <v>5197</v>
      </c>
      <c r="M223" s="75" t="s">
        <v>3155</v>
      </c>
      <c r="N223" s="75" t="s">
        <v>4977</v>
      </c>
      <c r="O223" s="2" t="str">
        <f t="shared" si="9"/>
        <v>A-F09</v>
      </c>
      <c r="P223" s="83"/>
      <c r="Q223" s="2" t="str" cm="1">
        <f t="array" ref="Q223">IF(B223="","",IF(MAX(IF(B:B=B223,C:C))=C223,"Y","N"))</f>
        <v>Y</v>
      </c>
      <c r="S223" s="74"/>
    </row>
    <row r="224" spans="1:19" x14ac:dyDescent="0.25">
      <c r="A224" s="115">
        <f ca="1">INDEX('1.MetaData'!A:A, MATCH($E224, '1.MetaData'!$B:$B, 0))</f>
        <v>298</v>
      </c>
      <c r="B224" s="76" t="s">
        <v>5211</v>
      </c>
      <c r="C224" s="75">
        <v>1</v>
      </c>
      <c r="D224" s="75" t="s">
        <v>4878</v>
      </c>
      <c r="E224" s="1" t="str">
        <f ca="1">_xlfn.XLOOKUP($B224,'3.DNAExtractions'!$F:$F,'3.DNAExtractions'!E:E,"?")</f>
        <v>OG298</v>
      </c>
      <c r="F224" s="80" t="str">
        <f t="shared" si="10"/>
        <v>OG298U_D_IL</v>
      </c>
      <c r="G224" s="39" t="str">
        <f ca="1">VLOOKUP($E224,'1.MetaData'!$B:$H,3,FALSE)</f>
        <v>Randallichthys filamentosus</v>
      </c>
      <c r="H224" s="58" t="str">
        <f ca="1">VLOOKUP($E224,'1.MetaData'!$B:$H,4,FALSE)</f>
        <v>Randall's Snapper</v>
      </c>
      <c r="I224" s="87">
        <f ca="1">_xlfn.XLOOKUP($B224,'3.DNAExtractions'!$F:$F,'3.DNAExtractions'!O:O,"?")</f>
        <v>11.8</v>
      </c>
      <c r="J224" s="75" t="s">
        <v>4883</v>
      </c>
      <c r="K224" s="77">
        <v>44831</v>
      </c>
      <c r="L224" s="75" t="s">
        <v>5197</v>
      </c>
      <c r="M224" s="75" t="s">
        <v>3155</v>
      </c>
      <c r="N224" s="75" t="s">
        <v>4975</v>
      </c>
      <c r="O224" s="2" t="str">
        <f t="shared" si="9"/>
        <v>A-E09</v>
      </c>
      <c r="P224" s="83"/>
      <c r="Q224" s="2" t="str" cm="1">
        <f t="array" ref="Q224">IF(B224="","",IF(MAX(IF(B:B=B224,C:C))=C224,"Y","N"))</f>
        <v>Y</v>
      </c>
      <c r="S224" s="74"/>
    </row>
    <row r="225" spans="1:19" x14ac:dyDescent="0.25">
      <c r="A225" s="115">
        <f ca="1">INDEX('1.MetaData'!A:A, MATCH($E225, '1.MetaData'!$B:$B, 0))</f>
        <v>299</v>
      </c>
      <c r="B225" s="76" t="s">
        <v>5212</v>
      </c>
      <c r="C225" s="75">
        <v>1</v>
      </c>
      <c r="D225" s="75" t="s">
        <v>4878</v>
      </c>
      <c r="E225" s="1" t="str">
        <f ca="1">_xlfn.XLOOKUP($B225,'3.DNAExtractions'!$F:$F,'3.DNAExtractions'!E:E,"?")</f>
        <v>OG299</v>
      </c>
      <c r="F225" s="80" t="str">
        <f t="shared" si="10"/>
        <v>OG299U_D_IL</v>
      </c>
      <c r="G225" s="39" t="str">
        <f ca="1">VLOOKUP($E225,'1.MetaData'!$B:$H,3,FALSE)</f>
        <v>Sillago ingenuua</v>
      </c>
      <c r="H225" s="58" t="str">
        <f ca="1">VLOOKUP($E225,'1.MetaData'!$B:$H,4,FALSE)</f>
        <v>Bay Whiting</v>
      </c>
      <c r="I225" s="87">
        <f ca="1">_xlfn.XLOOKUP($B225,'3.DNAExtractions'!$F:$F,'3.DNAExtractions'!O:O,"?")</f>
        <v>20.6</v>
      </c>
      <c r="J225" s="75" t="s">
        <v>4883</v>
      </c>
      <c r="K225" s="77">
        <v>44897</v>
      </c>
      <c r="L225" s="75"/>
      <c r="M225" s="75" t="s">
        <v>3139</v>
      </c>
      <c r="N225" s="75" t="s">
        <v>5102</v>
      </c>
      <c r="O225" s="2" t="str">
        <f t="shared" si="9"/>
        <v>D-D01</v>
      </c>
      <c r="P225" s="83" t="s">
        <v>5171</v>
      </c>
      <c r="Q225" s="2" t="str" cm="1">
        <f t="array" ref="Q225">IF(B225="","",IF(MAX(IF(B:B=B225,C:C))=C225,"Y","N"))</f>
        <v>Y</v>
      </c>
      <c r="S225" s="74"/>
    </row>
    <row r="226" spans="1:19" x14ac:dyDescent="0.25">
      <c r="A226" s="115">
        <f ca="1">INDEX('1.MetaData'!A:A, MATCH($E226, '1.MetaData'!$B:$B, 0))</f>
        <v>300</v>
      </c>
      <c r="B226" s="76" t="s">
        <v>5213</v>
      </c>
      <c r="C226" s="75">
        <v>1</v>
      </c>
      <c r="D226" s="75" t="s">
        <v>4878</v>
      </c>
      <c r="E226" s="1" t="str">
        <f ca="1">_xlfn.XLOOKUP($B226,'3.DNAExtractions'!$F:$F,'3.DNAExtractions'!E:E,"?")</f>
        <v>OG300</v>
      </c>
      <c r="F226" s="80" t="str">
        <f t="shared" si="10"/>
        <v>OG300U_D_IL</v>
      </c>
      <c r="G226" s="39" t="str">
        <f ca="1">VLOOKUP($E226,'1.MetaData'!$B:$H,3,FALSE)</f>
        <v>Lethrinus nebulosus</v>
      </c>
      <c r="H226" s="58">
        <f ca="1">VLOOKUP($E226,'1.MetaData'!$B:$H,4,FALSE)</f>
        <v>0</v>
      </c>
      <c r="I226" s="87">
        <f ca="1">_xlfn.XLOOKUP($B226,'3.DNAExtractions'!$F:$F,'3.DNAExtractions'!O:O,"?")</f>
        <v>197</v>
      </c>
      <c r="J226" s="75" t="s">
        <v>4883</v>
      </c>
      <c r="K226" s="77">
        <v>44994</v>
      </c>
      <c r="L226" s="75" t="s">
        <v>5152</v>
      </c>
      <c r="M226" s="75" t="s">
        <v>3139</v>
      </c>
      <c r="N226" s="75" t="s">
        <v>4916</v>
      </c>
      <c r="O226" s="2" t="str">
        <f t="shared" si="9"/>
        <v>D-E04</v>
      </c>
      <c r="P226" s="83">
        <v>3.84</v>
      </c>
      <c r="Q226" s="2" t="str" cm="1">
        <f t="array" ref="Q226">IF(B226="","",IF(MAX(IF(B:B=B226,C:C))=C226,"Y","N"))</f>
        <v>Y</v>
      </c>
      <c r="S226" s="74"/>
    </row>
    <row r="227" spans="1:19" x14ac:dyDescent="0.25">
      <c r="A227" s="115">
        <f ca="1">INDEX('1.MetaData'!A:A, MATCH($E227, '1.MetaData'!$B:$B, 0))</f>
        <v>301</v>
      </c>
      <c r="B227" s="76" t="s">
        <v>5214</v>
      </c>
      <c r="C227" s="75">
        <v>1</v>
      </c>
      <c r="D227" s="75" t="s">
        <v>4878</v>
      </c>
      <c r="E227" s="1" t="str">
        <f ca="1">_xlfn.XLOOKUP($B227,'3.DNAExtractions'!$F:$F,'3.DNAExtractions'!E:E,"?")</f>
        <v>OG301</v>
      </c>
      <c r="F227" s="80" t="str">
        <f t="shared" si="10"/>
        <v>OG301U_D_IL</v>
      </c>
      <c r="G227" s="39" t="str">
        <f ca="1">VLOOKUP($E227,'1.MetaData'!$B:$H,3,FALSE)</f>
        <v>Acanthurus olivaceus</v>
      </c>
      <c r="H227" s="58" t="str">
        <f ca="1">VLOOKUP($E227,'1.MetaData'!$B:$H,4,FALSE)</f>
        <v>Orangeband Surgeonfish</v>
      </c>
      <c r="I227" s="87">
        <f ca="1">_xlfn.XLOOKUP($B227,'3.DNAExtractions'!$F:$F,'3.DNAExtractions'!O:O,"?")</f>
        <v>98.1</v>
      </c>
      <c r="J227" s="75" t="s">
        <v>4883</v>
      </c>
      <c r="K227" s="77">
        <v>44876</v>
      </c>
      <c r="L227" s="75" t="s">
        <v>5215</v>
      </c>
      <c r="M227" s="75" t="s">
        <v>3239</v>
      </c>
      <c r="N227" s="75" t="s">
        <v>4920</v>
      </c>
      <c r="O227" s="2" t="str">
        <f t="shared" si="9"/>
        <v>B-G01</v>
      </c>
      <c r="P227" s="83">
        <v>8.84</v>
      </c>
      <c r="Q227" s="2" t="str" cm="1">
        <f t="array" ref="Q227">IF(B227="","",IF(MAX(IF(B:B=B227,C:C))=C227,"Y","N"))</f>
        <v>Y</v>
      </c>
      <c r="S227" s="74"/>
    </row>
    <row r="228" spans="1:19" x14ac:dyDescent="0.25">
      <c r="A228" s="115">
        <f ca="1">INDEX('1.MetaData'!A:A, MATCH($E228, '1.MetaData'!$B:$B, 0))</f>
        <v>302</v>
      </c>
      <c r="B228" s="76" t="s">
        <v>5216</v>
      </c>
      <c r="C228" s="75">
        <v>1</v>
      </c>
      <c r="D228" s="75" t="s">
        <v>4878</v>
      </c>
      <c r="E228" s="1" t="str">
        <f ca="1">_xlfn.XLOOKUP($B228,'3.DNAExtractions'!$F:$F,'3.DNAExtractions'!E:E,"?")</f>
        <v>OG302</v>
      </c>
      <c r="F228" s="80" t="str">
        <f t="shared" si="10"/>
        <v>OG302U_D_IL</v>
      </c>
      <c r="G228" s="39" t="str">
        <f ca="1">VLOOKUP($E228,'1.MetaData'!$B:$H,3,FALSE)</f>
        <v>Acanthurus tennentii</v>
      </c>
      <c r="H228" s="58" t="str">
        <f ca="1">VLOOKUP($E228,'1.MetaData'!$B:$H,4,FALSE)</f>
        <v>Doubleband Surgeonfish</v>
      </c>
      <c r="I228" s="87">
        <f ca="1">_xlfn.XLOOKUP($B228,'3.DNAExtractions'!$F:$F,'3.DNAExtractions'!O:O,"?")</f>
        <v>178</v>
      </c>
      <c r="J228" s="75" t="s">
        <v>4883</v>
      </c>
      <c r="K228" s="77">
        <v>44876</v>
      </c>
      <c r="L228" s="75" t="s">
        <v>5215</v>
      </c>
      <c r="M228" s="75" t="s">
        <v>3239</v>
      </c>
      <c r="N228" s="75" t="s">
        <v>4922</v>
      </c>
      <c r="O228" s="2" t="str">
        <f t="shared" si="9"/>
        <v>B-H01</v>
      </c>
      <c r="P228" s="83">
        <v>4.2699999999999996</v>
      </c>
      <c r="Q228" s="2" t="str" cm="1">
        <f t="array" ref="Q228">IF(B228="","",IF(MAX(IF(B:B=B228,C:C))=C228,"Y","N"))</f>
        <v>Y</v>
      </c>
      <c r="S228" s="74"/>
    </row>
    <row r="229" spans="1:19" x14ac:dyDescent="0.25">
      <c r="A229" s="115">
        <f ca="1">INDEX('1.MetaData'!A:A, MATCH($E229, '1.MetaData'!$B:$B, 0))</f>
        <v>303</v>
      </c>
      <c r="B229" s="76" t="s">
        <v>5217</v>
      </c>
      <c r="C229" s="75">
        <v>1</v>
      </c>
      <c r="D229" s="75" t="s">
        <v>4878</v>
      </c>
      <c r="E229" s="1" t="str">
        <f ca="1">_xlfn.XLOOKUP($B229,'3.DNAExtractions'!$F:$F,'3.DNAExtractions'!E:E,"?")</f>
        <v>OG303</v>
      </c>
      <c r="F229" s="80" t="str">
        <f t="shared" si="10"/>
        <v>OG303U_D_IL</v>
      </c>
      <c r="G229" s="39" t="str">
        <f ca="1">VLOOKUP($E229,'1.MetaData'!$B:$H,3,FALSE)</f>
        <v>Acanthurus tristis</v>
      </c>
      <c r="H229" s="58" t="str">
        <f ca="1">VLOOKUP($E229,'1.MetaData'!$B:$H,4,FALSE)</f>
        <v>Indian Ocean Mimic Surgeonfish</v>
      </c>
      <c r="I229" s="87">
        <f ca="1">_xlfn.XLOOKUP($B229,'3.DNAExtractions'!$F:$F,'3.DNAExtractions'!O:O,"?")</f>
        <v>468</v>
      </c>
      <c r="J229" s="75" t="s">
        <v>4883</v>
      </c>
      <c r="K229" s="77">
        <v>44876</v>
      </c>
      <c r="L229" s="75"/>
      <c r="M229" s="75" t="s">
        <v>3155</v>
      </c>
      <c r="N229" s="75" t="s">
        <v>5108</v>
      </c>
      <c r="O229" s="2" t="str">
        <f t="shared" si="9"/>
        <v>A-A02</v>
      </c>
      <c r="P229" s="83">
        <v>6.69</v>
      </c>
      <c r="Q229" s="2" t="str" cm="1">
        <f t="array" ref="Q229">IF(B229="","",IF(MAX(IF(B:B=B229,C:C))=C229,"Y","N"))</f>
        <v>Y</v>
      </c>
      <c r="S229" s="74"/>
    </row>
    <row r="230" spans="1:19" x14ac:dyDescent="0.25">
      <c r="A230" s="115">
        <f ca="1">INDEX('1.MetaData'!A:A, MATCH($E230, '1.MetaData'!$B:$B, 0))</f>
        <v>304</v>
      </c>
      <c r="B230" s="76" t="s">
        <v>5218</v>
      </c>
      <c r="C230" s="75">
        <v>1</v>
      </c>
      <c r="D230" s="75" t="s">
        <v>4878</v>
      </c>
      <c r="E230" s="1" t="str">
        <f ca="1">_xlfn.XLOOKUP($B230,'3.DNAExtractions'!$F:$F,'3.DNAExtractions'!E:E,"?")</f>
        <v>OG304</v>
      </c>
      <c r="F230" s="80" t="str">
        <f t="shared" si="10"/>
        <v>OG304U_D_IL</v>
      </c>
      <c r="G230" s="39" t="str">
        <f ca="1">VLOOKUP($E230,'1.MetaData'!$B:$H,3,FALSE)</f>
        <v>Antennarius</v>
      </c>
      <c r="H230" s="58" t="str">
        <f ca="1">VLOOKUP($E230,'1.MetaData'!$B:$H,4,FALSE)</f>
        <v>Frogfish</v>
      </c>
      <c r="I230" s="87">
        <f ca="1">_xlfn.XLOOKUP($B230,'3.DNAExtractions'!$F:$F,'3.DNAExtractions'!O:O,"?")</f>
        <v>31</v>
      </c>
      <c r="J230" s="75" t="s">
        <v>4883</v>
      </c>
      <c r="K230" s="77">
        <v>44876</v>
      </c>
      <c r="L230" s="75"/>
      <c r="M230" s="75" t="s">
        <v>3239</v>
      </c>
      <c r="N230" s="75" t="s">
        <v>5110</v>
      </c>
      <c r="O230" s="2" t="str">
        <f t="shared" si="9"/>
        <v>B-B02</v>
      </c>
      <c r="P230" s="83">
        <v>2.66</v>
      </c>
      <c r="Q230" s="2" t="str" cm="1">
        <f t="array" ref="Q230">IF(B230="","",IF(MAX(IF(B:B=B230,C:C))=C230,"Y","N"))</f>
        <v>Y</v>
      </c>
      <c r="S230" s="74"/>
    </row>
    <row r="231" spans="1:19" x14ac:dyDescent="0.25">
      <c r="A231" s="115">
        <f ca="1">INDEX('1.MetaData'!A:A, MATCH($E231, '1.MetaData'!$B:$B, 0))</f>
        <v>305</v>
      </c>
      <c r="B231" s="76" t="s">
        <v>5219</v>
      </c>
      <c r="C231" s="75">
        <v>1</v>
      </c>
      <c r="D231" s="75" t="s">
        <v>4878</v>
      </c>
      <c r="E231" s="1" t="str">
        <f ca="1">_xlfn.XLOOKUP($B231,'3.DNAExtractions'!$F:$F,'3.DNAExtractions'!E:E,"?")</f>
        <v>OG305</v>
      </c>
      <c r="F231" s="80" t="str">
        <f t="shared" si="10"/>
        <v>OG305U_D_IL</v>
      </c>
      <c r="G231" s="39" t="str">
        <f ca="1">VLOOKUP($E231,'1.MetaData'!$B:$H,3,FALSE)</f>
        <v>Bodianus frenchii</v>
      </c>
      <c r="H231" s="58" t="str">
        <f ca="1">VLOOKUP($E231,'1.MetaData'!$B:$H,4,FALSE)</f>
        <v>Western Foxfish</v>
      </c>
      <c r="I231" s="87">
        <f ca="1">_xlfn.XLOOKUP($B231,'3.DNAExtractions'!$F:$F,'3.DNAExtractions'!O:O,"?")</f>
        <v>24.7</v>
      </c>
      <c r="J231" s="75" t="s">
        <v>4883</v>
      </c>
      <c r="K231" s="77">
        <v>44876</v>
      </c>
      <c r="L231" s="75" t="s">
        <v>5215</v>
      </c>
      <c r="M231" s="75" t="s">
        <v>3239</v>
      </c>
      <c r="N231" s="75" t="s">
        <v>4904</v>
      </c>
      <c r="O231" s="2" t="str">
        <f t="shared" si="9"/>
        <v>B-E01</v>
      </c>
      <c r="P231" s="83">
        <v>4.71</v>
      </c>
      <c r="Q231" s="2" t="str" cm="1">
        <f t="array" ref="Q231">IF(B231="","",IF(MAX(IF(B:B=B231,C:C))=C231,"Y","N"))</f>
        <v>Y</v>
      </c>
      <c r="S231" s="74"/>
    </row>
    <row r="232" spans="1:19" x14ac:dyDescent="0.25">
      <c r="A232" s="115">
        <f ca="1">INDEX('1.MetaData'!A:A, MATCH($E232, '1.MetaData'!$B:$B, 0))</f>
        <v>306</v>
      </c>
      <c r="B232" s="76" t="s">
        <v>5220</v>
      </c>
      <c r="C232" s="75">
        <v>1</v>
      </c>
      <c r="D232" s="75" t="s">
        <v>4878</v>
      </c>
      <c r="E232" s="1" t="str">
        <f ca="1">_xlfn.XLOOKUP($B232,'3.DNAExtractions'!$F:$F,'3.DNAExtractions'!E:E,"?")</f>
        <v>OG306</v>
      </c>
      <c r="F232" s="80" t="str">
        <f t="shared" si="10"/>
        <v>OG306U_D_IL</v>
      </c>
      <c r="G232" s="39" t="str">
        <f ca="1">VLOOKUP($E232,'1.MetaData'!$B:$H,3,FALSE)</f>
        <v>Caranx melampygus</v>
      </c>
      <c r="H232" s="58" t="str">
        <f ca="1">VLOOKUP($E232,'1.MetaData'!$B:$H,4,FALSE)</f>
        <v>Bluefin Trevally</v>
      </c>
      <c r="I232" s="87">
        <f ca="1">_xlfn.XLOOKUP($B232,'3.DNAExtractions'!$F:$F,'3.DNAExtractions'!O:O,"?")</f>
        <v>78.7</v>
      </c>
      <c r="J232" s="75" t="s">
        <v>4883</v>
      </c>
      <c r="K232" s="77">
        <v>44876</v>
      </c>
      <c r="L232" s="75"/>
      <c r="M232" s="75" t="s">
        <v>3135</v>
      </c>
      <c r="N232" s="75" t="s">
        <v>5112</v>
      </c>
      <c r="O232" s="2" t="str">
        <f t="shared" si="9"/>
        <v>C-C02</v>
      </c>
      <c r="P232" s="83">
        <v>0.84599999999999997</v>
      </c>
      <c r="Q232" s="2" t="str" cm="1">
        <f t="array" ref="Q232">IF(B232="","",IF(MAX(IF(B:B=B232,C:C))=C232,"Y","N"))</f>
        <v>Y</v>
      </c>
      <c r="S232" s="74"/>
    </row>
    <row r="233" spans="1:19" x14ac:dyDescent="0.25">
      <c r="A233" s="115">
        <f ca="1">INDEX('1.MetaData'!A:A, MATCH($E233, '1.MetaData'!$B:$B, 0))</f>
        <v>307</v>
      </c>
      <c r="B233" s="76" t="s">
        <v>5221</v>
      </c>
      <c r="C233" s="75">
        <v>1</v>
      </c>
      <c r="D233" s="75" t="s">
        <v>4878</v>
      </c>
      <c r="E233" s="1" t="str">
        <f ca="1">_xlfn.XLOOKUP($B233,'3.DNAExtractions'!$F:$F,'3.DNAExtractions'!E:E,"?")</f>
        <v>OG307</v>
      </c>
      <c r="F233" s="80" t="str">
        <f t="shared" si="10"/>
        <v>OG307U_D_IL</v>
      </c>
      <c r="G233" s="39" t="str">
        <f ca="1">VLOOKUP($E233,'1.MetaData'!$B:$H,3,FALSE)</f>
        <v>Centroberyx gerrardi</v>
      </c>
      <c r="H233" s="58" t="str">
        <f ca="1">VLOOKUP($E233,'1.MetaData'!$B:$H,4,FALSE)</f>
        <v>Bright Red Fish</v>
      </c>
      <c r="I233" s="87">
        <f ca="1">_xlfn.XLOOKUP($B233,'3.DNAExtractions'!$F:$F,'3.DNAExtractions'!O:O,"?")</f>
        <v>3.43</v>
      </c>
      <c r="J233" s="75" t="s">
        <v>4883</v>
      </c>
      <c r="K233" s="77">
        <v>44876</v>
      </c>
      <c r="L233" s="75" t="s">
        <v>5215</v>
      </c>
      <c r="M233" s="75" t="s">
        <v>3239</v>
      </c>
      <c r="N233" s="75" t="s">
        <v>4910</v>
      </c>
      <c r="O233" s="2" t="str">
        <f t="shared" si="9"/>
        <v>B-F01</v>
      </c>
      <c r="P233" s="83">
        <v>0.56299999999999994</v>
      </c>
      <c r="Q233" s="2" t="str" cm="1">
        <f t="array" ref="Q233">IF(B233="","",IF(MAX(IF(B:B=B233,C:C))=C233,"Y","N"))</f>
        <v>Y</v>
      </c>
      <c r="S233" s="74"/>
    </row>
    <row r="234" spans="1:19" x14ac:dyDescent="0.25">
      <c r="A234" s="115">
        <f ca="1">INDEX('1.MetaData'!A:A, MATCH($E234, '1.MetaData'!$B:$B, 0))</f>
        <v>308</v>
      </c>
      <c r="B234" s="76" t="s">
        <v>5222</v>
      </c>
      <c r="C234" s="75">
        <v>1</v>
      </c>
      <c r="D234" s="75" t="s">
        <v>4878</v>
      </c>
      <c r="E234" s="1" t="str">
        <f ca="1">_xlfn.XLOOKUP($B234,'3.DNAExtractions'!$F:$F,'3.DNAExtractions'!E:E,"?")</f>
        <v>OG308</v>
      </c>
      <c r="F234" s="80" t="str">
        <f t="shared" si="10"/>
        <v>OG308U_D_IL</v>
      </c>
      <c r="G234" s="39" t="str">
        <f ca="1">VLOOKUP($E234,'1.MetaData'!$B:$H,3,FALSE)</f>
        <v>Centropyge colini</v>
      </c>
      <c r="H234" s="58" t="str">
        <f ca="1">VLOOKUP($E234,'1.MetaData'!$B:$H,4,FALSE)</f>
        <v>Colin's Angelfish</v>
      </c>
      <c r="I234" s="87">
        <f ca="1">_xlfn.XLOOKUP($B234,'3.DNAExtractions'!$F:$F,'3.DNAExtractions'!O:O,"?")</f>
        <v>183</v>
      </c>
      <c r="J234" s="75" t="s">
        <v>4883</v>
      </c>
      <c r="K234" s="77">
        <v>44876</v>
      </c>
      <c r="L234" s="75"/>
      <c r="M234" s="75" t="s">
        <v>3139</v>
      </c>
      <c r="N234" s="75" t="s">
        <v>5114</v>
      </c>
      <c r="O234" s="2" t="str">
        <f t="shared" si="9"/>
        <v>D-D02</v>
      </c>
      <c r="P234" s="83">
        <v>5.4</v>
      </c>
      <c r="Q234" s="2" t="str" cm="1">
        <f t="array" ref="Q234">IF(B234="","",IF(MAX(IF(B:B=B234,C:C))=C234,"Y","N"))</f>
        <v>Y</v>
      </c>
      <c r="S234" s="74"/>
    </row>
    <row r="235" spans="1:19" x14ac:dyDescent="0.25">
      <c r="A235" s="115">
        <f ca="1">INDEX('1.MetaData'!A:A, MATCH($E235, '1.MetaData'!$B:$B, 0))</f>
        <v>309</v>
      </c>
      <c r="B235" s="76" t="s">
        <v>5223</v>
      </c>
      <c r="C235" s="75">
        <v>1</v>
      </c>
      <c r="D235" s="75" t="s">
        <v>4878</v>
      </c>
      <c r="E235" s="1" t="str">
        <f ca="1">_xlfn.XLOOKUP($B235,'3.DNAExtractions'!$F:$F,'3.DNAExtractions'!E:E,"?")</f>
        <v>OG309</v>
      </c>
      <c r="F235" s="80" t="str">
        <f t="shared" si="10"/>
        <v>OG309U_D_IL</v>
      </c>
      <c r="G235" s="39" t="str">
        <f ca="1">VLOOKUP($E235,'1.MetaData'!$B:$H,3,FALSE)</f>
        <v>Cephalopholis sexmaculata</v>
      </c>
      <c r="H235" s="58" t="str">
        <f ca="1">VLOOKUP($E235,'1.MetaData'!$B:$H,4,FALSE)</f>
        <v>Sixblotch Hind</v>
      </c>
      <c r="I235" s="87">
        <f ca="1">_xlfn.XLOOKUP($B235,'3.DNAExtractions'!$F:$F,'3.DNAExtractions'!O:O,"?")</f>
        <v>40.200000000000003</v>
      </c>
      <c r="J235" s="75" t="s">
        <v>4883</v>
      </c>
      <c r="K235" s="77">
        <v>44876</v>
      </c>
      <c r="L235" s="75" t="s">
        <v>5215</v>
      </c>
      <c r="M235" s="75" t="s">
        <v>3239</v>
      </c>
      <c r="N235" s="75" t="s">
        <v>5116</v>
      </c>
      <c r="O235" s="2" t="str">
        <f t="shared" si="9"/>
        <v>B-E02</v>
      </c>
      <c r="P235" s="83">
        <v>3.1</v>
      </c>
      <c r="Q235" s="2" t="str" cm="1">
        <f t="array" ref="Q235">IF(B235="","",IF(MAX(IF(B:B=B235,C:C))=C235,"Y","N"))</f>
        <v>Y</v>
      </c>
      <c r="S235" s="74"/>
    </row>
    <row r="236" spans="1:19" x14ac:dyDescent="0.25">
      <c r="A236" s="115">
        <f ca="1">INDEX('1.MetaData'!A:A, MATCH($E236, '1.MetaData'!$B:$B, 0))</f>
        <v>310</v>
      </c>
      <c r="B236" s="76" t="s">
        <v>5224</v>
      </c>
      <c r="C236" s="75">
        <v>1</v>
      </c>
      <c r="D236" s="75" t="s">
        <v>4878</v>
      </c>
      <c r="E236" s="1" t="str">
        <f ca="1">_xlfn.XLOOKUP($B236,'3.DNAExtractions'!$F:$F,'3.DNAExtractions'!E:E,"?")</f>
        <v>OG310</v>
      </c>
      <c r="F236" s="80" t="str">
        <f t="shared" si="10"/>
        <v>OG310U_D_IL</v>
      </c>
      <c r="G236" s="39" t="str">
        <f ca="1">VLOOKUP($E236,'1.MetaData'!$B:$H,3,FALSE)</f>
        <v>Chaetodon mitratus</v>
      </c>
      <c r="H236" s="58" t="str">
        <f ca="1">VLOOKUP($E236,'1.MetaData'!$B:$H,4,FALSE)</f>
        <v>Indian Butterflyfish</v>
      </c>
      <c r="I236" s="87">
        <f ca="1">_xlfn.XLOOKUP($B236,'3.DNAExtractions'!$F:$F,'3.DNAExtractions'!O:O,"?")</f>
        <v>40.6</v>
      </c>
      <c r="J236" s="75" t="s">
        <v>4883</v>
      </c>
      <c r="K236" s="77">
        <v>44876</v>
      </c>
      <c r="L236" s="75" t="s">
        <v>5215</v>
      </c>
      <c r="M236" s="75" t="s">
        <v>3239</v>
      </c>
      <c r="N236" s="75" t="s">
        <v>5118</v>
      </c>
      <c r="O236" s="2" t="str">
        <f t="shared" si="9"/>
        <v>B-F02</v>
      </c>
      <c r="P236" s="83">
        <v>1.1499999999999999</v>
      </c>
      <c r="Q236" s="2" t="str" cm="1">
        <f t="array" ref="Q236">IF(B236="","",IF(MAX(IF(B:B=B236,C:C))=C236,"Y","N"))</f>
        <v>Y</v>
      </c>
      <c r="S236" s="74"/>
    </row>
    <row r="237" spans="1:19" x14ac:dyDescent="0.25">
      <c r="A237" s="115">
        <f ca="1">INDEX('1.MetaData'!A:A, MATCH($E237, '1.MetaData'!$B:$B, 0))</f>
        <v>311</v>
      </c>
      <c r="B237" s="76" t="s">
        <v>5225</v>
      </c>
      <c r="C237" s="75">
        <v>1</v>
      </c>
      <c r="D237" s="75" t="s">
        <v>4878</v>
      </c>
      <c r="E237" s="1" t="str">
        <f ca="1">_xlfn.XLOOKUP($B237,'3.DNAExtractions'!$F:$F,'3.DNAExtractions'!E:E,"?")</f>
        <v>OG311</v>
      </c>
      <c r="F237" s="80" t="str">
        <f t="shared" si="10"/>
        <v>OG311U_D_IL</v>
      </c>
      <c r="G237" s="39" t="str">
        <f ca="1">VLOOKUP($E237,'1.MetaData'!$B:$H,3,FALSE)</f>
        <v>Cheilinus undulatus</v>
      </c>
      <c r="H237" s="58" t="str">
        <f ca="1">VLOOKUP($E237,'1.MetaData'!$B:$H,4,FALSE)</f>
        <v>Humphead Wrasse</v>
      </c>
      <c r="I237" s="87">
        <f ca="1">_xlfn.XLOOKUP($B237,'3.DNAExtractions'!$F:$F,'3.DNAExtractions'!O:O,"?")</f>
        <v>330</v>
      </c>
      <c r="J237" s="75" t="s">
        <v>4883</v>
      </c>
      <c r="K237" s="77">
        <v>44876</v>
      </c>
      <c r="L237" s="75" t="s">
        <v>5215</v>
      </c>
      <c r="M237" s="75" t="s">
        <v>3239</v>
      </c>
      <c r="N237" s="75" t="s">
        <v>5120</v>
      </c>
      <c r="O237" s="2" t="str">
        <f t="shared" si="9"/>
        <v>B-G02</v>
      </c>
      <c r="P237" s="83">
        <v>5.65</v>
      </c>
      <c r="Q237" s="2" t="str" cm="1">
        <f t="array" ref="Q237">IF(B237="","",IF(MAX(IF(B:B=B237,C:C))=C237,"Y","N"))</f>
        <v>Y</v>
      </c>
      <c r="S237" s="74"/>
    </row>
    <row r="238" spans="1:19" x14ac:dyDescent="0.25">
      <c r="A238" s="115">
        <f ca="1">INDEX('1.MetaData'!A:A, MATCH($E238, '1.MetaData'!$B:$B, 0))</f>
        <v>312</v>
      </c>
      <c r="B238" s="76" t="s">
        <v>5226</v>
      </c>
      <c r="C238" s="75">
        <v>1</v>
      </c>
      <c r="D238" s="75" t="s">
        <v>4878</v>
      </c>
      <c r="E238" s="1" t="str">
        <f ca="1">_xlfn.XLOOKUP($B238,'3.DNAExtractions'!$F:$F,'3.DNAExtractions'!E:E,"?")</f>
        <v>OG312</v>
      </c>
      <c r="F238" s="80" t="str">
        <f t="shared" si="10"/>
        <v>OG312U_D_IL</v>
      </c>
      <c r="G238" s="39" t="str">
        <f ca="1">VLOOKUP($E238,'1.MetaData'!$B:$H,3,FALSE)</f>
        <v>Chlorurus sordidus</v>
      </c>
      <c r="H238" s="58" t="str">
        <f ca="1">VLOOKUP($E238,'1.MetaData'!$B:$H,4,FALSE)</f>
        <v>Bullethead Parrotfish</v>
      </c>
      <c r="I238" s="87">
        <f ca="1">_xlfn.XLOOKUP($B238,'3.DNAExtractions'!$F:$F,'3.DNAExtractions'!O:O,"?")</f>
        <v>484</v>
      </c>
      <c r="J238" s="75" t="s">
        <v>4883</v>
      </c>
      <c r="K238" s="77">
        <v>44876</v>
      </c>
      <c r="L238" s="75" t="s">
        <v>5215</v>
      </c>
      <c r="M238" s="75" t="s">
        <v>3239</v>
      </c>
      <c r="N238" s="75" t="s">
        <v>5122</v>
      </c>
      <c r="O238" s="2" t="str">
        <f t="shared" si="9"/>
        <v>B-H02</v>
      </c>
      <c r="P238" s="83">
        <v>9.4600000000000009</v>
      </c>
      <c r="Q238" s="2" t="str" cm="1">
        <f t="array" ref="Q238">IF(B238="","",IF(MAX(IF(B:B=B238,C:C))=C238,"Y","N"))</f>
        <v>Y</v>
      </c>
      <c r="S238" s="74"/>
    </row>
    <row r="239" spans="1:19" x14ac:dyDescent="0.25">
      <c r="A239" s="115">
        <f ca="1">INDEX('1.MetaData'!A:A, MATCH($E239, '1.MetaData'!$B:$B, 0))</f>
        <v>313</v>
      </c>
      <c r="B239" s="76" t="s">
        <v>5227</v>
      </c>
      <c r="C239" s="75">
        <v>1</v>
      </c>
      <c r="D239" s="75" t="s">
        <v>4878</v>
      </c>
      <c r="E239" s="1" t="str">
        <f ca="1">_xlfn.XLOOKUP($B239,'3.DNAExtractions'!$F:$F,'3.DNAExtractions'!E:E,"?")</f>
        <v>OG313</v>
      </c>
      <c r="F239" s="80" t="str">
        <f t="shared" si="10"/>
        <v>OG313U_D_IL</v>
      </c>
      <c r="G239" s="39" t="str">
        <f ca="1">VLOOKUP($E239,'1.MetaData'!$B:$H,3,FALSE)</f>
        <v>Chromis lineata</v>
      </c>
      <c r="H239" s="58" t="str">
        <f ca="1">VLOOKUP($E239,'1.MetaData'!$B:$H,4,FALSE)</f>
        <v>Lined Chromis</v>
      </c>
      <c r="I239" s="87">
        <f ca="1">_xlfn.XLOOKUP($B239,'3.DNAExtractions'!$F:$F,'3.DNAExtractions'!O:O,"?")</f>
        <v>139</v>
      </c>
      <c r="J239" s="75" t="s">
        <v>4883</v>
      </c>
      <c r="K239" s="77">
        <v>44979</v>
      </c>
      <c r="L239" s="75" t="s">
        <v>4903</v>
      </c>
      <c r="M239" s="75" t="s">
        <v>3139</v>
      </c>
      <c r="N239" s="75" t="s">
        <v>4972</v>
      </c>
      <c r="O239" s="2" t="str">
        <f t="shared" si="9"/>
        <v>D-D09</v>
      </c>
      <c r="P239" s="83">
        <v>9.98</v>
      </c>
      <c r="Q239" s="2" t="str" cm="1">
        <f t="array" ref="Q239">IF(B239="","",IF(MAX(IF(B:B=B239,C:C))=C239,"Y","N"))</f>
        <v>Y</v>
      </c>
      <c r="S239" s="74"/>
    </row>
    <row r="240" spans="1:19" x14ac:dyDescent="0.25">
      <c r="A240" s="115">
        <f ca="1">INDEX('1.MetaData'!A:A, MATCH($E240, '1.MetaData'!$B:$B, 0))</f>
        <v>314</v>
      </c>
      <c r="B240" s="76" t="s">
        <v>5228</v>
      </c>
      <c r="C240" s="75">
        <v>1</v>
      </c>
      <c r="D240" s="75" t="s">
        <v>4878</v>
      </c>
      <c r="E240" s="1" t="str">
        <f ca="1">_xlfn.XLOOKUP($B240,'3.DNAExtractions'!$F:$F,'3.DNAExtractions'!E:E,"?")</f>
        <v>OG314</v>
      </c>
      <c r="F240" s="80" t="str">
        <f t="shared" si="10"/>
        <v>OG314U_D_IL</v>
      </c>
      <c r="G240" s="39" t="str">
        <f ca="1">VLOOKUP($E240,'1.MetaData'!$B:$H,3,FALSE)</f>
        <v>Chromis nigrura</v>
      </c>
      <c r="H240" s="58" t="str">
        <f ca="1">VLOOKUP($E240,'1.MetaData'!$B:$H,4,FALSE)</f>
        <v>Blacktail Chromis</v>
      </c>
      <c r="I240" s="87">
        <f ca="1">_xlfn.XLOOKUP($B240,'3.DNAExtractions'!$F:$F,'3.DNAExtractions'!O:O,"?")</f>
        <v>636</v>
      </c>
      <c r="J240" s="75" t="s">
        <v>4883</v>
      </c>
      <c r="K240" s="77">
        <v>44979</v>
      </c>
      <c r="L240" s="75" t="s">
        <v>4903</v>
      </c>
      <c r="M240" s="75" t="s">
        <v>3135</v>
      </c>
      <c r="N240" s="75" t="s">
        <v>4975</v>
      </c>
      <c r="O240" s="2" t="str">
        <f t="shared" si="9"/>
        <v>C-E09</v>
      </c>
      <c r="P240" s="83">
        <v>4.2300000000000004</v>
      </c>
      <c r="Q240" s="2" t="str" cm="1">
        <f t="array" ref="Q240">IF(B240="","",IF(MAX(IF(B:B=B240,C:C))=C240,"Y","N"))</f>
        <v>Y</v>
      </c>
      <c r="S240" s="74"/>
    </row>
    <row r="241" spans="1:19" x14ac:dyDescent="0.25">
      <c r="A241" s="115">
        <f ca="1">INDEX('1.MetaData'!A:A, MATCH($E241, '1.MetaData'!$B:$B, 0))</f>
        <v>315</v>
      </c>
      <c r="B241" s="76" t="s">
        <v>5229</v>
      </c>
      <c r="C241" s="75">
        <v>1</v>
      </c>
      <c r="D241" s="75" t="s">
        <v>4878</v>
      </c>
      <c r="E241" s="1" t="str">
        <f ca="1">_xlfn.XLOOKUP($B241,'3.DNAExtractions'!$F:$F,'3.DNAExtractions'!E:E,"?")</f>
        <v>OG315</v>
      </c>
      <c r="F241" s="80" t="str">
        <f t="shared" si="10"/>
        <v>OG315U_D_IL</v>
      </c>
      <c r="G241" s="39" t="str">
        <f ca="1">VLOOKUP($E241,'1.MetaData'!$B:$H,3,FALSE)</f>
        <v>Chrysophrys auratus</v>
      </c>
      <c r="H241" s="58" t="str">
        <f ca="1">VLOOKUP($E241,'1.MetaData'!$B:$H,4,FALSE)</f>
        <v>Pink Snapper</v>
      </c>
      <c r="I241" s="87">
        <f ca="1">_xlfn.XLOOKUP($B241,'3.DNAExtractions'!$F:$F,'3.DNAExtractions'!O:O,"?")</f>
        <v>30.5</v>
      </c>
      <c r="J241" s="75" t="s">
        <v>4883</v>
      </c>
      <c r="K241" s="77">
        <v>44876</v>
      </c>
      <c r="L241" s="75"/>
      <c r="M241" s="75" t="s">
        <v>3139</v>
      </c>
      <c r="N241" s="75" t="s">
        <v>5102</v>
      </c>
      <c r="O241" s="2" t="str">
        <f t="shared" si="9"/>
        <v>D-D01</v>
      </c>
      <c r="P241" s="83">
        <v>0.61499999999999999</v>
      </c>
      <c r="Q241" s="2" t="str" cm="1">
        <f t="array" ref="Q241">IF(B241="","",IF(MAX(IF(B:B=B241,C:C))=C241,"Y","N"))</f>
        <v>Y</v>
      </c>
      <c r="S241" s="74"/>
    </row>
    <row r="242" spans="1:19" x14ac:dyDescent="0.25">
      <c r="A242" s="115">
        <f ca="1">INDEX('1.MetaData'!A:A, MATCH($E242, '1.MetaData'!$B:$B, 0))</f>
        <v>316</v>
      </c>
      <c r="B242" s="76" t="s">
        <v>5230</v>
      </c>
      <c r="C242" s="75">
        <v>1</v>
      </c>
      <c r="D242" s="75" t="s">
        <v>4878</v>
      </c>
      <c r="E242" s="1" t="str">
        <f ca="1">_xlfn.XLOOKUP($B242,'3.DNAExtractions'!$F:$F,'3.DNAExtractions'!E:E,"?")</f>
        <v>OG316</v>
      </c>
      <c r="F242" s="80" t="str">
        <f t="shared" si="10"/>
        <v>OG316U_D_IL</v>
      </c>
      <c r="G242" s="39" t="str">
        <f ca="1">VLOOKUP($E242,'1.MetaData'!$B:$H,3,FALSE)</f>
        <v>Coryphaena hippurus</v>
      </c>
      <c r="H242" s="58" t="str">
        <f ca="1">VLOOKUP($E242,'1.MetaData'!$B:$H,4,FALSE)</f>
        <v>Dolphin Fish</v>
      </c>
      <c r="I242" s="87">
        <f ca="1">_xlfn.XLOOKUP($B242,'3.DNAExtractions'!$F:$F,'3.DNAExtractions'!O:O,"?")</f>
        <v>12.7</v>
      </c>
      <c r="J242" s="75" t="s">
        <v>4883</v>
      </c>
      <c r="K242" s="77">
        <v>44876</v>
      </c>
      <c r="L242" s="75"/>
      <c r="M242" s="75" t="s">
        <v>3155</v>
      </c>
      <c r="N242" s="75" t="s">
        <v>5096</v>
      </c>
      <c r="O242" s="2" t="str">
        <f t="shared" si="9"/>
        <v>A-A01</v>
      </c>
      <c r="P242" s="83">
        <v>5.31</v>
      </c>
      <c r="Q242" s="2" t="str" cm="1">
        <f t="array" ref="Q242">IF(B242="","",IF(MAX(IF(B:B=B242,C:C))=C242,"Y","N"))</f>
        <v>Y</v>
      </c>
      <c r="S242" s="74"/>
    </row>
    <row r="243" spans="1:19" x14ac:dyDescent="0.25">
      <c r="A243" s="115">
        <f ca="1">INDEX('1.MetaData'!A:A, MATCH($E243, '1.MetaData'!$B:$B, 0))</f>
        <v>317</v>
      </c>
      <c r="B243" s="76" t="s">
        <v>5231</v>
      </c>
      <c r="C243" s="75">
        <v>1</v>
      </c>
      <c r="D243" s="75" t="s">
        <v>4878</v>
      </c>
      <c r="E243" s="1" t="str">
        <f ca="1">_xlfn.XLOOKUP($B243,'3.DNAExtractions'!$F:$F,'3.DNAExtractions'!E:E,"?")</f>
        <v>OG317</v>
      </c>
      <c r="F243" s="80" t="str">
        <f t="shared" si="10"/>
        <v>OG317U_D_IL</v>
      </c>
      <c r="G243" s="39" t="str">
        <f ca="1">VLOOKUP($E243,'1.MetaData'!$B:$H,3,FALSE)</f>
        <v>Dascyllus aruanus</v>
      </c>
      <c r="H243" s="58" t="str">
        <f ca="1">VLOOKUP($E243,'1.MetaData'!$B:$H,4,FALSE)</f>
        <v>Whitetail Dascyllus</v>
      </c>
      <c r="I243" s="87">
        <f ca="1">_xlfn.XLOOKUP($B243,'3.DNAExtractions'!$F:$F,'3.DNAExtractions'!O:O,"?")</f>
        <v>184</v>
      </c>
      <c r="J243" s="75" t="s">
        <v>4883</v>
      </c>
      <c r="K243" s="77">
        <v>44979</v>
      </c>
      <c r="L243" s="75" t="s">
        <v>4903</v>
      </c>
      <c r="M243" s="75" t="s">
        <v>3135</v>
      </c>
      <c r="N243" s="75" t="s">
        <v>4977</v>
      </c>
      <c r="O243" s="2" t="str">
        <f t="shared" si="9"/>
        <v>C-F09</v>
      </c>
      <c r="P243" s="83">
        <v>5.24</v>
      </c>
      <c r="Q243" s="2" t="str" cm="1">
        <f t="array" ref="Q243">IF(B243="","",IF(MAX(IF(B:B=B243,C:C))=C243,"Y","N"))</f>
        <v>Y</v>
      </c>
      <c r="S243" s="74"/>
    </row>
    <row r="244" spans="1:19" x14ac:dyDescent="0.25">
      <c r="A244" s="115">
        <f ca="1">INDEX('1.MetaData'!A:A, MATCH($E244, '1.MetaData'!$B:$B, 0))</f>
        <v>318</v>
      </c>
      <c r="B244" s="76" t="s">
        <v>5232</v>
      </c>
      <c r="C244" s="75">
        <v>1</v>
      </c>
      <c r="D244" s="75" t="s">
        <v>4878</v>
      </c>
      <c r="E244" s="1" t="str">
        <f ca="1">_xlfn.XLOOKUP($B244,'3.DNAExtractions'!$F:$F,'3.DNAExtractions'!E:E,"?")</f>
        <v>OG318</v>
      </c>
      <c r="F244" s="80" t="str">
        <f t="shared" si="10"/>
        <v>OG318U_D_IL</v>
      </c>
      <c r="G244" s="39" t="str">
        <f ca="1">VLOOKUP($E244,'1.MetaData'!$B:$H,3,FALSE)</f>
        <v>Dascyllus trimaculatus</v>
      </c>
      <c r="H244" s="58" t="str">
        <f ca="1">VLOOKUP($E244,'1.MetaData'!$B:$H,4,FALSE)</f>
        <v>Threespot Dascyllus</v>
      </c>
      <c r="I244" s="87">
        <f ca="1">_xlfn.XLOOKUP($B244,'3.DNAExtractions'!$F:$F,'3.DNAExtractions'!O:O,"?")</f>
        <v>103</v>
      </c>
      <c r="J244" s="75" t="s">
        <v>4883</v>
      </c>
      <c r="K244" s="77">
        <v>44979</v>
      </c>
      <c r="L244" s="75" t="s">
        <v>4903</v>
      </c>
      <c r="M244" s="75" t="s">
        <v>3135</v>
      </c>
      <c r="N244" s="75" t="s">
        <v>4979</v>
      </c>
      <c r="O244" s="2" t="str">
        <f t="shared" si="9"/>
        <v>C-G09</v>
      </c>
      <c r="P244" s="83">
        <v>4.67</v>
      </c>
      <c r="Q244" s="2" t="str" cm="1">
        <f t="array" ref="Q244">IF(B244="","",IF(MAX(IF(B:B=B244,C:C))=C244,"Y","N"))</f>
        <v>Y</v>
      </c>
      <c r="S244" s="74"/>
    </row>
    <row r="245" spans="1:19" x14ac:dyDescent="0.25">
      <c r="A245" s="115">
        <f ca="1">INDEX('1.MetaData'!A:A, MATCH($E245, '1.MetaData'!$B:$B, 0))</f>
        <v>319</v>
      </c>
      <c r="B245" s="76" t="s">
        <v>5233</v>
      </c>
      <c r="C245" s="75">
        <v>1</v>
      </c>
      <c r="D245" s="75" t="s">
        <v>4878</v>
      </c>
      <c r="E245" s="1" t="str">
        <f ca="1">_xlfn.XLOOKUP($B245,'3.DNAExtractions'!$F:$F,'3.DNAExtractions'!E:E,"?")</f>
        <v>OG319</v>
      </c>
      <c r="F245" s="80" t="str">
        <f t="shared" si="10"/>
        <v>OG319U_D_IL</v>
      </c>
      <c r="G245" s="39" t="str">
        <f ca="1">VLOOKUP($E245,'1.MetaData'!$B:$H,3,FALSE)</f>
        <v>Epinephelides armatus</v>
      </c>
      <c r="H245" s="58" t="str">
        <f ca="1">VLOOKUP($E245,'1.MetaData'!$B:$H,4,FALSE)</f>
        <v>Breaksea Cod</v>
      </c>
      <c r="I245" s="87">
        <f ca="1">_xlfn.XLOOKUP($B245,'3.DNAExtractions'!$F:$F,'3.DNAExtractions'!O:O,"?")</f>
        <v>55.5</v>
      </c>
      <c r="J245" s="75" t="s">
        <v>4883</v>
      </c>
      <c r="K245" s="77">
        <v>44876</v>
      </c>
      <c r="L245" s="75"/>
      <c r="M245" s="75" t="s">
        <v>3135</v>
      </c>
      <c r="N245" s="75" t="s">
        <v>5100</v>
      </c>
      <c r="O245" s="2" t="str">
        <f t="shared" si="9"/>
        <v>C-C01</v>
      </c>
      <c r="P245" s="83">
        <v>6.12</v>
      </c>
      <c r="Q245" s="2" t="str" cm="1">
        <f t="array" ref="Q245">IF(B245="","",IF(MAX(IF(B:B=B245,C:C))=C245,"Y","N"))</f>
        <v>Y</v>
      </c>
      <c r="S245" s="74"/>
    </row>
    <row r="246" spans="1:19" x14ac:dyDescent="0.25">
      <c r="A246" s="115">
        <f ca="1">INDEX('1.MetaData'!A:A, MATCH($E246, '1.MetaData'!$B:$B, 0))</f>
        <v>320</v>
      </c>
      <c r="B246" s="76" t="s">
        <v>5234</v>
      </c>
      <c r="C246" s="75">
        <v>1</v>
      </c>
      <c r="D246" s="75" t="s">
        <v>4878</v>
      </c>
      <c r="E246" s="1" t="str">
        <f ca="1">_xlfn.XLOOKUP($B246,'3.DNAExtractions'!$F:$F,'3.DNAExtractions'!E:E,"?")</f>
        <v>OG320</v>
      </c>
      <c r="F246" s="80" t="str">
        <f t="shared" si="10"/>
        <v>OG320U_D_IL</v>
      </c>
      <c r="G246" s="39" t="str">
        <f ca="1">VLOOKUP($E246,'1.MetaData'!$B:$H,3,FALSE)</f>
        <v>Gerres longirostris</v>
      </c>
      <c r="H246" s="58" t="str">
        <f ca="1">VLOOKUP($E246,'1.MetaData'!$B:$H,4,FALSE)</f>
        <v>Strongspine Silver-biddy</v>
      </c>
      <c r="I246" s="87">
        <f ca="1">_xlfn.XLOOKUP($B246,'3.DNAExtractions'!$F:$F,'3.DNAExtractions'!O:O,"?")</f>
        <v>85.2</v>
      </c>
      <c r="J246" s="75" t="s">
        <v>4883</v>
      </c>
      <c r="K246" s="77">
        <v>44979</v>
      </c>
      <c r="L246" s="75" t="s">
        <v>4903</v>
      </c>
      <c r="M246" s="75" t="s">
        <v>3135</v>
      </c>
      <c r="N246" s="75" t="s">
        <v>4981</v>
      </c>
      <c r="O246" s="2" t="str">
        <f t="shared" si="9"/>
        <v>C-H09</v>
      </c>
      <c r="P246" s="83">
        <v>5.14</v>
      </c>
      <c r="Q246" s="2" t="str" cm="1">
        <f t="array" ref="Q246">IF(B246="","",IF(MAX(IF(B:B=B246,C:C))=C246,"Y","N"))</f>
        <v>Y</v>
      </c>
      <c r="S246" s="74"/>
    </row>
    <row r="247" spans="1:19" x14ac:dyDescent="0.25">
      <c r="A247" s="115">
        <f ca="1">INDEX('1.MetaData'!A:A, MATCH($E247, '1.MetaData'!$B:$B, 0))</f>
        <v>321</v>
      </c>
      <c r="B247" s="76" t="s">
        <v>5235</v>
      </c>
      <c r="C247" s="75">
        <v>1</v>
      </c>
      <c r="D247" s="75" t="s">
        <v>4878</v>
      </c>
      <c r="E247" s="1" t="str">
        <f ca="1">_xlfn.XLOOKUP($B247,'3.DNAExtractions'!$F:$F,'3.DNAExtractions'!E:E,"?")</f>
        <v>OG321</v>
      </c>
      <c r="F247" s="80" t="str">
        <f t="shared" si="10"/>
        <v>OG321U_D_IL</v>
      </c>
      <c r="G247" s="39" t="str">
        <f ca="1">VLOOKUP($E247,'1.MetaData'!$B:$H,3,FALSE)</f>
        <v>Gracila albomarginata</v>
      </c>
      <c r="H247" s="58" t="str">
        <f ca="1">VLOOKUP($E247,'1.MetaData'!$B:$H,4,FALSE)</f>
        <v>Masked Grouper</v>
      </c>
      <c r="I247" s="87">
        <f ca="1">_xlfn.XLOOKUP($B247,'3.DNAExtractions'!$F:$F,'3.DNAExtractions'!O:O,"?")</f>
        <v>169</v>
      </c>
      <c r="J247" s="75" t="s">
        <v>4883</v>
      </c>
      <c r="K247" s="77">
        <v>44979</v>
      </c>
      <c r="L247" s="75" t="s">
        <v>4903</v>
      </c>
      <c r="M247" s="75" t="s">
        <v>3155</v>
      </c>
      <c r="N247" s="75" t="s">
        <v>4987</v>
      </c>
      <c r="O247" s="2" t="str">
        <f t="shared" si="9"/>
        <v>A-A10</v>
      </c>
      <c r="P247" s="83">
        <v>10.6</v>
      </c>
      <c r="Q247" s="2" t="str" cm="1">
        <f t="array" ref="Q247">IF(B247="","",IF(MAX(IF(B:B=B247,C:C))=C247,"Y","N"))</f>
        <v>Y</v>
      </c>
      <c r="S247" s="74"/>
    </row>
    <row r="248" spans="1:19" x14ac:dyDescent="0.25">
      <c r="A248" s="115">
        <f ca="1">INDEX('1.MetaData'!A:A, MATCH($E248, '1.MetaData'!$B:$B, 0))</f>
        <v>322</v>
      </c>
      <c r="B248" s="76" t="s">
        <v>5236</v>
      </c>
      <c r="C248" s="75">
        <v>1</v>
      </c>
      <c r="D248" s="75" t="s">
        <v>4878</v>
      </c>
      <c r="E248" s="1" t="str">
        <f ca="1">_xlfn.XLOOKUP($B248,'3.DNAExtractions'!$F:$F,'3.DNAExtractions'!E:E,"?")</f>
        <v>OG322</v>
      </c>
      <c r="F248" s="80" t="str">
        <f t="shared" si="10"/>
        <v>OG322U_D_IL</v>
      </c>
      <c r="G248" s="39" t="str">
        <f ca="1">VLOOKUP($E248,'1.MetaData'!$B:$H,3,FALSE)</f>
        <v>Hipposcarus longiceps</v>
      </c>
      <c r="H248" s="58" t="str">
        <f ca="1">VLOOKUP($E248,'1.MetaData'!$B:$H,4,FALSE)</f>
        <v>Pacific Longnose</v>
      </c>
      <c r="I248" s="87">
        <f ca="1">_xlfn.XLOOKUP($B248,'3.DNAExtractions'!$F:$F,'3.DNAExtractions'!O:O,"?")</f>
        <v>352</v>
      </c>
      <c r="J248" s="75" t="s">
        <v>4883</v>
      </c>
      <c r="K248" s="77">
        <v>44979</v>
      </c>
      <c r="L248" s="75" t="s">
        <v>4903</v>
      </c>
      <c r="M248" s="75" t="s">
        <v>3239</v>
      </c>
      <c r="N248" s="75" t="s">
        <v>4989</v>
      </c>
      <c r="O248" s="2" t="str">
        <f t="shared" si="9"/>
        <v>B-B10</v>
      </c>
      <c r="P248" s="83">
        <v>5.74</v>
      </c>
      <c r="Q248" s="2" t="str" cm="1">
        <f t="array" ref="Q248">IF(B248="","",IF(MAX(IF(B:B=B248,C:C))=C248,"Y","N"))</f>
        <v>Y</v>
      </c>
      <c r="S248" s="74"/>
    </row>
    <row r="249" spans="1:19" x14ac:dyDescent="0.25">
      <c r="A249" s="115">
        <f ca="1">INDEX('1.MetaData'!A:A, MATCH($E249, '1.MetaData'!$B:$B, 0))</f>
        <v>323</v>
      </c>
      <c r="B249" s="76" t="s">
        <v>5237</v>
      </c>
      <c r="C249" s="75">
        <v>1</v>
      </c>
      <c r="D249" s="75" t="s">
        <v>4878</v>
      </c>
      <c r="E249" s="1" t="str">
        <f ca="1">_xlfn.XLOOKUP($B249,'3.DNAExtractions'!$F:$F,'3.DNAExtractions'!E:E,"?")</f>
        <v>OG323</v>
      </c>
      <c r="F249" s="80" t="str">
        <f t="shared" si="10"/>
        <v>OG323U_D_IL</v>
      </c>
      <c r="G249" s="39" t="str">
        <f ca="1">VLOOKUP($E249,'1.MetaData'!$B:$H,3,FALSE)</f>
        <v>Lethrinus laticaudis</v>
      </c>
      <c r="H249" s="58" t="str">
        <f ca="1">VLOOKUP($E249,'1.MetaData'!$B:$H,4,FALSE)</f>
        <v>Grass Emporer</v>
      </c>
      <c r="I249" s="87">
        <f ca="1">_xlfn.XLOOKUP($B249,'3.DNAExtractions'!$F:$F,'3.DNAExtractions'!O:O,"?")</f>
        <v>61.4</v>
      </c>
      <c r="J249" s="75" t="s">
        <v>4883</v>
      </c>
      <c r="K249" s="77">
        <v>44831</v>
      </c>
      <c r="L249" s="75" t="s">
        <v>5197</v>
      </c>
      <c r="M249" s="75" t="s">
        <v>3155</v>
      </c>
      <c r="N249" s="75" t="s">
        <v>5024</v>
      </c>
      <c r="O249" s="2" t="str">
        <f t="shared" si="9"/>
        <v>A-E10</v>
      </c>
      <c r="P249" s="83"/>
      <c r="Q249" s="2" t="str" cm="1">
        <f t="array" ref="Q249">IF(B249="","",IF(MAX(IF(B:B=B249,C:C))=C249,"Y","N"))</f>
        <v>Y</v>
      </c>
      <c r="S249" s="74"/>
    </row>
    <row r="250" spans="1:19" x14ac:dyDescent="0.25">
      <c r="A250" s="115">
        <f ca="1">INDEX('1.MetaData'!A:A, MATCH($E250, '1.MetaData'!$B:$B, 0))</f>
        <v>324</v>
      </c>
      <c r="B250" s="76" t="s">
        <v>5238</v>
      </c>
      <c r="C250" s="75">
        <v>1</v>
      </c>
      <c r="D250" s="75" t="s">
        <v>4878</v>
      </c>
      <c r="E250" s="1" t="str">
        <f ca="1">_xlfn.XLOOKUP($B250,'3.DNAExtractions'!$F:$F,'3.DNAExtractions'!E:E,"?")</f>
        <v>OG324</v>
      </c>
      <c r="F250" s="80" t="str">
        <f t="shared" si="10"/>
        <v>OG324U_D_IL</v>
      </c>
      <c r="G250" s="39" t="str">
        <f ca="1">VLOOKUP($E250,'1.MetaData'!$B:$H,3,FALSE)</f>
        <v>Lutjanus argentimaculatus</v>
      </c>
      <c r="H250" s="58" t="str">
        <f ca="1">VLOOKUP($E250,'1.MetaData'!$B:$H,4,FALSE)</f>
        <v>Mangrove Red Snapper</v>
      </c>
      <c r="I250" s="87">
        <f ca="1">_xlfn.XLOOKUP($B250,'3.DNAExtractions'!$F:$F,'3.DNAExtractions'!O:O,"?")</f>
        <v>147</v>
      </c>
      <c r="J250" s="75" t="s">
        <v>4883</v>
      </c>
      <c r="K250" s="77">
        <v>44831</v>
      </c>
      <c r="L250" s="75" t="s">
        <v>5197</v>
      </c>
      <c r="M250" s="75" t="s">
        <v>3155</v>
      </c>
      <c r="N250" s="75" t="s">
        <v>5032</v>
      </c>
      <c r="O250" s="2" t="str">
        <f t="shared" si="9"/>
        <v>A-H10</v>
      </c>
      <c r="P250" s="83"/>
      <c r="Q250" s="2" t="str" cm="1">
        <f t="array" ref="Q250">IF(B250="","",IF(MAX(IF(B:B=B250,C:C))=C250,"Y","N"))</f>
        <v>Y</v>
      </c>
      <c r="S250" s="74"/>
    </row>
    <row r="251" spans="1:19" x14ac:dyDescent="0.25">
      <c r="A251" s="115">
        <f ca="1">INDEX('1.MetaData'!A:A, MATCH($E251, '1.MetaData'!$B:$B, 0))</f>
        <v>325</v>
      </c>
      <c r="B251" s="76" t="s">
        <v>5239</v>
      </c>
      <c r="C251" s="75">
        <v>1</v>
      </c>
      <c r="D251" s="75" t="s">
        <v>4878</v>
      </c>
      <c r="E251" s="1" t="str">
        <f ca="1">_xlfn.XLOOKUP($B251,'3.DNAExtractions'!$F:$F,'3.DNAExtractions'!E:E,"?")</f>
        <v>OG325</v>
      </c>
      <c r="F251" s="80" t="str">
        <f t="shared" si="10"/>
        <v>OG325U_D_IL</v>
      </c>
      <c r="G251" s="39" t="str">
        <f ca="1">VLOOKUP($E251,'1.MetaData'!$B:$H,3,FALSE)</f>
        <v>Lutjanus johnii</v>
      </c>
      <c r="H251" s="58" t="str">
        <f ca="1">VLOOKUP($E251,'1.MetaData'!$B:$H,4,FALSE)</f>
        <v>Golden Snapper/Fingemark</v>
      </c>
      <c r="I251" s="87">
        <f ca="1">_xlfn.XLOOKUP($B251,'3.DNAExtractions'!$F:$F,'3.DNAExtractions'!O:O,"?")</f>
        <v>7.2</v>
      </c>
      <c r="J251" s="75" t="s">
        <v>4883</v>
      </c>
      <c r="K251" s="77">
        <v>44831</v>
      </c>
      <c r="L251" s="75" t="s">
        <v>5197</v>
      </c>
      <c r="M251" s="75" t="s">
        <v>3155</v>
      </c>
      <c r="N251" s="75" t="s">
        <v>2575</v>
      </c>
      <c r="O251" s="2" t="str">
        <f t="shared" si="9"/>
        <v>A-F10</v>
      </c>
      <c r="P251" s="83"/>
      <c r="Q251" s="2" t="str" cm="1">
        <f t="array" ref="Q251">IF(B251="","",IF(MAX(IF(B:B=B251,C:C))=C251,"Y","N"))</f>
        <v>Y</v>
      </c>
      <c r="S251" s="74"/>
    </row>
    <row r="252" spans="1:19" x14ac:dyDescent="0.25">
      <c r="A252" s="115">
        <f ca="1">INDEX('1.MetaData'!A:A, MATCH($E252, '1.MetaData'!$B:$B, 0))</f>
        <v>326</v>
      </c>
      <c r="B252" s="76" t="s">
        <v>5240</v>
      </c>
      <c r="C252" s="75">
        <v>1</v>
      </c>
      <c r="D252" s="75" t="s">
        <v>4878</v>
      </c>
      <c r="E252" s="1" t="str">
        <f ca="1">_xlfn.XLOOKUP($B252,'3.DNAExtractions'!$F:$F,'3.DNAExtractions'!E:E,"?")</f>
        <v>OG326</v>
      </c>
      <c r="F252" s="80" t="str">
        <f t="shared" si="10"/>
        <v>OG326U_D_IL</v>
      </c>
      <c r="G252" s="39" t="str">
        <f ca="1">VLOOKUP($E252,'1.MetaData'!$B:$H,3,FALSE)</f>
        <v>Macolor niger</v>
      </c>
      <c r="H252" s="58" t="str">
        <f ca="1">VLOOKUP($E252,'1.MetaData'!$B:$H,4,FALSE)</f>
        <v>Black and White Snapper</v>
      </c>
      <c r="I252" s="87">
        <f ca="1">_xlfn.XLOOKUP($B252,'3.DNAExtractions'!$F:$F,'3.DNAExtractions'!O:O,"?")</f>
        <v>153</v>
      </c>
      <c r="J252" s="75" t="s">
        <v>4883</v>
      </c>
      <c r="K252" s="77">
        <v>44831</v>
      </c>
      <c r="L252" s="75" t="s">
        <v>5197</v>
      </c>
      <c r="M252" s="75" t="s">
        <v>3155</v>
      </c>
      <c r="N252" s="75" t="s">
        <v>5030</v>
      </c>
      <c r="O252" s="2" t="str">
        <f t="shared" si="9"/>
        <v>A-G10</v>
      </c>
      <c r="P252" s="83"/>
      <c r="Q252" s="2" t="str" cm="1">
        <f t="array" ref="Q252">IF(B252="","",IF(MAX(IF(B:B=B252,C:C))=C252,"Y","N"))</f>
        <v>Y</v>
      </c>
      <c r="S252" s="74"/>
    </row>
    <row r="253" spans="1:19" x14ac:dyDescent="0.25">
      <c r="A253" s="115">
        <f ca="1">INDEX('1.MetaData'!A:A, MATCH($E253, '1.MetaData'!$B:$B, 0))</f>
        <v>327</v>
      </c>
      <c r="B253" s="76" t="s">
        <v>5241</v>
      </c>
      <c r="C253" s="75">
        <v>1</v>
      </c>
      <c r="D253" s="75" t="s">
        <v>4878</v>
      </c>
      <c r="E253" s="1" t="str">
        <f ca="1">_xlfn.XLOOKUP($B253,'3.DNAExtractions'!$F:$F,'3.DNAExtractions'!E:E,"?")</f>
        <v>OG327</v>
      </c>
      <c r="F253" s="80" t="str">
        <f t="shared" si="10"/>
        <v>OG327U_D_IL</v>
      </c>
      <c r="G253" s="39" t="str">
        <f ca="1">VLOOKUP($E253,'1.MetaData'!$B:$H,3,FALSE)</f>
        <v>Lethrinus punctulatus</v>
      </c>
      <c r="H253" s="58">
        <f ca="1">VLOOKUP($E253,'1.MetaData'!$B:$H,4,FALSE)</f>
        <v>0</v>
      </c>
      <c r="I253" s="87">
        <f ca="1">_xlfn.XLOOKUP($B253,'3.DNAExtractions'!$F:$F,'3.DNAExtractions'!O:O,"?")</f>
        <v>790</v>
      </c>
      <c r="J253" s="75" t="s">
        <v>4883</v>
      </c>
      <c r="K253" s="77">
        <v>44994</v>
      </c>
      <c r="L253" s="75" t="s">
        <v>5152</v>
      </c>
      <c r="M253" s="75" t="s">
        <v>3139</v>
      </c>
      <c r="N253" s="75" t="s">
        <v>4906</v>
      </c>
      <c r="O253" s="2" t="str">
        <f t="shared" si="9"/>
        <v>D-F04</v>
      </c>
      <c r="P253" s="83">
        <v>1.61</v>
      </c>
      <c r="Q253" s="2" t="str" cm="1">
        <f t="array" ref="Q253">IF(B253="","",IF(MAX(IF(B:B=B253,C:C))=C253,"Y","N"))</f>
        <v>Y</v>
      </c>
      <c r="S253" s="74"/>
    </row>
    <row r="254" spans="1:19" x14ac:dyDescent="0.25">
      <c r="A254" s="115">
        <f ca="1">INDEX('1.MetaData'!A:A, MATCH($E254, '1.MetaData'!$B:$B, 0))</f>
        <v>328</v>
      </c>
      <c r="B254" s="76" t="s">
        <v>5242</v>
      </c>
      <c r="C254" s="75">
        <v>1</v>
      </c>
      <c r="D254" s="75" t="s">
        <v>4878</v>
      </c>
      <c r="E254" s="1" t="str">
        <f ca="1">_xlfn.XLOOKUP($B254,'3.DNAExtractions'!$F:$F,'3.DNAExtractions'!E:E,"?")</f>
        <v>OG328</v>
      </c>
      <c r="F254" s="80" t="str">
        <f t="shared" si="10"/>
        <v>OG328U_D_IL</v>
      </c>
      <c r="G254" s="39" t="str">
        <f ca="1">VLOOKUP($E254,'1.MetaData'!$B:$H,3,FALSE)</f>
        <v>Ostracion cubicus</v>
      </c>
      <c r="H254" s="58" t="str">
        <f ca="1">VLOOKUP($E254,'1.MetaData'!$B:$H,4,FALSE)</f>
        <v>Yellow Boxfish</v>
      </c>
      <c r="I254" s="87">
        <f ca="1">_xlfn.XLOOKUP($B254,'3.DNAExtractions'!$F:$F,'3.DNAExtractions'!O:O,"?")</f>
        <v>418</v>
      </c>
      <c r="J254" s="75" t="s">
        <v>4883</v>
      </c>
      <c r="K254" s="77">
        <v>44994</v>
      </c>
      <c r="L254" s="75" t="s">
        <v>5152</v>
      </c>
      <c r="M254" s="75" t="s">
        <v>3139</v>
      </c>
      <c r="N254" s="75" t="s">
        <v>4943</v>
      </c>
      <c r="O254" s="2" t="str">
        <f t="shared" si="9"/>
        <v>D-G04</v>
      </c>
      <c r="P254" s="83">
        <v>3.58</v>
      </c>
      <c r="Q254" s="2" t="str" cm="1">
        <f t="array" ref="Q254">IF(B254="","",IF(MAX(IF(B:B=B254,C:C))=C254,"Y","N"))</f>
        <v>Y</v>
      </c>
      <c r="S254" s="74"/>
    </row>
    <row r="255" spans="1:19" x14ac:dyDescent="0.25">
      <c r="A255" s="115">
        <f ca="1">INDEX('1.MetaData'!A:A, MATCH($E255, '1.MetaData'!$B:$B, 0))</f>
        <v>329</v>
      </c>
      <c r="B255" s="76" t="s">
        <v>5243</v>
      </c>
      <c r="C255" s="75">
        <v>1</v>
      </c>
      <c r="D255" s="75" t="s">
        <v>4878</v>
      </c>
      <c r="E255" s="1" t="str">
        <f ca="1">_xlfn.XLOOKUP($B255,'3.DNAExtractions'!$F:$F,'3.DNAExtractions'!E:E,"?")</f>
        <v>OG329</v>
      </c>
      <c r="F255" s="80" t="str">
        <f t="shared" si="10"/>
        <v>OG329U_D_IL</v>
      </c>
      <c r="G255" s="39" t="str">
        <f ca="1">VLOOKUP($E255,'1.MetaData'!$B:$H,3,FALSE)</f>
        <v xml:space="preserve">Platycephalus speculator </v>
      </c>
      <c r="H255" s="58" t="str">
        <f ca="1">VLOOKUP($E255,'1.MetaData'!$B:$H,4,FALSE)</f>
        <v>Southern Bluespotted Flathead</v>
      </c>
      <c r="I255" s="87">
        <f ca="1">_xlfn.XLOOKUP($B255,'3.DNAExtractions'!$F:$F,'3.DNAExtractions'!O:O,"?")</f>
        <v>109</v>
      </c>
      <c r="J255" s="75" t="s">
        <v>4883</v>
      </c>
      <c r="K255" s="77">
        <v>44979</v>
      </c>
      <c r="L255" s="75" t="s">
        <v>4903</v>
      </c>
      <c r="M255" s="75" t="s">
        <v>3239</v>
      </c>
      <c r="N255" s="75" t="s">
        <v>4929</v>
      </c>
      <c r="O255" s="2" t="str">
        <f t="shared" si="9"/>
        <v>B-B09</v>
      </c>
      <c r="P255" s="83">
        <v>1.71</v>
      </c>
      <c r="Q255" s="2" t="str" cm="1">
        <f t="array" ref="Q255">IF(B255="","",IF(MAX(IF(B:B=B255,C:C))=C255,"Y","N"))</f>
        <v>Y</v>
      </c>
      <c r="S255" s="74"/>
    </row>
    <row r="256" spans="1:19" x14ac:dyDescent="0.25">
      <c r="A256" s="115">
        <f ca="1">INDEX('1.MetaData'!A:A, MATCH($E256, '1.MetaData'!$B:$B, 0))</f>
        <v>330</v>
      </c>
      <c r="B256" s="76" t="s">
        <v>5244</v>
      </c>
      <c r="C256" s="75">
        <v>1</v>
      </c>
      <c r="D256" s="75" t="s">
        <v>4878</v>
      </c>
      <c r="E256" s="1" t="str">
        <f ca="1">_xlfn.XLOOKUP($B256,'3.DNAExtractions'!$F:$F,'3.DNAExtractions'!E:E,"?")</f>
        <v>OG330</v>
      </c>
      <c r="F256" s="80" t="str">
        <f t="shared" si="10"/>
        <v>OG330U_D_IL</v>
      </c>
      <c r="G256" s="39" t="str">
        <f ca="1">VLOOKUP($E256,'1.MetaData'!$B:$H,3,FALSE)</f>
        <v>Othos dentex</v>
      </c>
      <c r="H256" s="58" t="str">
        <f ca="1">VLOOKUP($E256,'1.MetaData'!$B:$H,4,FALSE)</f>
        <v>Harlequin Fish</v>
      </c>
      <c r="I256" s="87">
        <f ca="1">_xlfn.XLOOKUP($B256,'3.DNAExtractions'!$F:$F,'3.DNAExtractions'!O:O,"?")</f>
        <v>106</v>
      </c>
      <c r="J256" s="75" t="s">
        <v>4883</v>
      </c>
      <c r="K256" s="77">
        <v>44994</v>
      </c>
      <c r="L256" s="75" t="s">
        <v>5152</v>
      </c>
      <c r="M256" s="75" t="s">
        <v>3139</v>
      </c>
      <c r="N256" s="75" t="s">
        <v>4939</v>
      </c>
      <c r="O256" s="2" t="str">
        <f t="shared" si="9"/>
        <v>D-H04</v>
      </c>
      <c r="P256" s="83">
        <v>1.76</v>
      </c>
      <c r="Q256" s="2" t="str" cm="1">
        <f t="array" ref="Q256">IF(B256="","",IF(MAX(IF(B:B=B256,C:C))=C256,"Y","N"))</f>
        <v>Y</v>
      </c>
      <c r="S256" s="74"/>
    </row>
    <row r="257" spans="1:19" x14ac:dyDescent="0.25">
      <c r="A257" s="115">
        <f ca="1">INDEX('1.MetaData'!A:A, MATCH($E257, '1.MetaData'!$B:$B, 0))</f>
        <v>331</v>
      </c>
      <c r="B257" s="76" t="s">
        <v>5245</v>
      </c>
      <c r="C257" s="75">
        <v>1</v>
      </c>
      <c r="D257" s="75" t="s">
        <v>4878</v>
      </c>
      <c r="E257" s="1" t="str">
        <f ca="1">_xlfn.XLOOKUP($B257,'3.DNAExtractions'!$F:$F,'3.DNAExtractions'!E:E,"?")</f>
        <v>OG331</v>
      </c>
      <c r="F257" s="80" t="str">
        <f t="shared" si="10"/>
        <v>OG331U_D_IL</v>
      </c>
      <c r="G257" s="39" t="str">
        <f ca="1">VLOOKUP($E257,'1.MetaData'!$B:$H,3,FALSE)</f>
        <v>Protonibea diacanthus</v>
      </c>
      <c r="H257" s="58" t="str">
        <f ca="1">VLOOKUP($E257,'1.MetaData'!$B:$H,4,FALSE)</f>
        <v>Black Jew Fish</v>
      </c>
      <c r="I257" s="87">
        <f ca="1">_xlfn.XLOOKUP($B257,'3.DNAExtractions'!$F:$F,'3.DNAExtractions'!O:O,"?")</f>
        <v>11</v>
      </c>
      <c r="J257" s="75" t="s">
        <v>4883</v>
      </c>
      <c r="K257" s="77">
        <v>44876</v>
      </c>
      <c r="L257" s="75"/>
      <c r="M257" s="75" t="s">
        <v>3239</v>
      </c>
      <c r="N257" s="75" t="s">
        <v>5098</v>
      </c>
      <c r="O257" s="2" t="str">
        <f t="shared" si="9"/>
        <v>B-B01</v>
      </c>
      <c r="P257" s="83">
        <v>2.36</v>
      </c>
      <c r="Q257" s="2" t="str" cm="1">
        <f t="array" ref="Q257">IF(B257="","",IF(MAX(IF(B:B=B257,C:C))=C257,"Y","N"))</f>
        <v>Y</v>
      </c>
      <c r="S257" s="74"/>
    </row>
    <row r="258" spans="1:19" x14ac:dyDescent="0.25">
      <c r="A258" s="115">
        <f ca="1">INDEX('1.MetaData'!A:A, MATCH($E258, '1.MetaData'!$B:$B, 0))</f>
        <v>332</v>
      </c>
      <c r="B258" s="76" t="s">
        <v>5246</v>
      </c>
      <c r="C258" s="75">
        <v>1</v>
      </c>
      <c r="D258" s="75" t="s">
        <v>4878</v>
      </c>
      <c r="E258" s="1" t="str">
        <f ca="1">_xlfn.XLOOKUP($B258,'3.DNAExtractions'!$F:$F,'3.DNAExtractions'!E:E,"?")</f>
        <v>OG332</v>
      </c>
      <c r="F258" s="80" t="str">
        <f t="shared" si="10"/>
        <v>OG332U_D_IL</v>
      </c>
      <c r="G258" s="39" t="str">
        <f ca="1">VLOOKUP($E258,'1.MetaData'!$B:$H,3,FALSE)</f>
        <v>Paracirrhites arcatus</v>
      </c>
      <c r="H258" s="58" t="str">
        <f ca="1">VLOOKUP($E258,'1.MetaData'!$B:$H,4,FALSE)</f>
        <v>Arc-eye Hawkfish</v>
      </c>
      <c r="I258" s="87">
        <f ca="1">_xlfn.XLOOKUP($B258,'3.DNAExtractions'!$F:$F,'3.DNAExtractions'!O:O,"?")</f>
        <v>13.4</v>
      </c>
      <c r="J258" s="75" t="s">
        <v>4883</v>
      </c>
      <c r="K258" s="77">
        <v>44999</v>
      </c>
      <c r="L258" s="75" t="s">
        <v>5247</v>
      </c>
      <c r="M258" s="75" t="s">
        <v>3139</v>
      </c>
      <c r="N258" s="75" t="s">
        <v>4881</v>
      </c>
      <c r="O258" s="2" t="str">
        <f t="shared" si="9"/>
        <v>D-A05</v>
      </c>
      <c r="P258" s="83">
        <v>5.91</v>
      </c>
      <c r="Q258" s="2" t="str" cm="1">
        <f t="array" ref="Q258">IF(B258="","",IF(MAX(IF(B:B=B258,C:C))=C258,"Y","N"))</f>
        <v>Y</v>
      </c>
      <c r="S258" s="74"/>
    </row>
    <row r="259" spans="1:19" x14ac:dyDescent="0.25">
      <c r="A259" s="115">
        <f ca="1">INDEX('1.MetaData'!A:A, MATCH($E259, '1.MetaData'!$B:$B, 0))</f>
        <v>333</v>
      </c>
      <c r="B259" s="76" t="s">
        <v>5248</v>
      </c>
      <c r="C259" s="75">
        <v>1</v>
      </c>
      <c r="D259" s="75" t="s">
        <v>4878</v>
      </c>
      <c r="E259" s="1" t="str">
        <f ca="1">_xlfn.XLOOKUP($B259,'3.DNAExtractions'!$F:$F,'3.DNAExtractions'!E:E,"?")</f>
        <v>OG333</v>
      </c>
      <c r="F259" s="80" t="str">
        <f t="shared" si="10"/>
        <v>OG333U_D_IL</v>
      </c>
      <c r="G259" s="39" t="str">
        <f ca="1">VLOOKUP($E259,'1.MetaData'!$B:$H,3,FALSE)</f>
        <v>Scarus prasiognathos</v>
      </c>
      <c r="H259" s="58" t="str">
        <f ca="1">VLOOKUP($E259,'1.MetaData'!$B:$H,4,FALSE)</f>
        <v>Singapore Parrotfish</v>
      </c>
      <c r="I259" s="87">
        <f ca="1">_xlfn.XLOOKUP($B259,'3.DNAExtractions'!$F:$F,'3.DNAExtractions'!O:O,"?")</f>
        <v>31.8</v>
      </c>
      <c r="J259" s="75" t="s">
        <v>4883</v>
      </c>
      <c r="K259" s="77">
        <v>44979</v>
      </c>
      <c r="L259" s="75" t="s">
        <v>4903</v>
      </c>
      <c r="M259" s="75" t="s">
        <v>3155</v>
      </c>
      <c r="N259" s="75" t="s">
        <v>4901</v>
      </c>
      <c r="O259" s="2" t="str">
        <f t="shared" si="9"/>
        <v>A-A09</v>
      </c>
      <c r="P259" s="83">
        <v>9.49</v>
      </c>
      <c r="Q259" s="2" t="str" cm="1">
        <f t="array" ref="Q259">IF(B259="","",IF(MAX(IF(B:B=B259,C:C))=C259,"Y","N"))</f>
        <v>Y</v>
      </c>
      <c r="S259" s="74"/>
    </row>
    <row r="260" spans="1:19" x14ac:dyDescent="0.25">
      <c r="A260" s="115">
        <f ca="1">INDEX('1.MetaData'!A:A, MATCH($E260, '1.MetaData'!$B:$B, 0))</f>
        <v>334</v>
      </c>
      <c r="B260" s="76" t="s">
        <v>5249</v>
      </c>
      <c r="C260" s="75">
        <v>1</v>
      </c>
      <c r="D260" s="75" t="s">
        <v>4878</v>
      </c>
      <c r="E260" s="1" t="str">
        <f ca="1">_xlfn.XLOOKUP($B260,'3.DNAExtractions'!$F:$F,'3.DNAExtractions'!E:E,"?")</f>
        <v>OG334</v>
      </c>
      <c r="F260" s="80" t="str">
        <f t="shared" si="10"/>
        <v>OG334U_D_IL</v>
      </c>
      <c r="G260" s="39" t="str">
        <f ca="1">VLOOKUP($E260,'1.MetaData'!$B:$H,3,FALSE)</f>
        <v>Paracirrhites forsteri</v>
      </c>
      <c r="H260" s="58" t="str">
        <f ca="1">VLOOKUP($E260,'1.MetaData'!$B:$H,4,FALSE)</f>
        <v>Freckled Hawkfish</v>
      </c>
      <c r="I260" s="87">
        <f ca="1">_xlfn.XLOOKUP($B260,'3.DNAExtractions'!$F:$F,'3.DNAExtractions'!O:O,"?")</f>
        <v>162</v>
      </c>
      <c r="J260" s="75" t="s">
        <v>4883</v>
      </c>
      <c r="K260" s="77">
        <v>44999</v>
      </c>
      <c r="L260" s="75" t="s">
        <v>5247</v>
      </c>
      <c r="M260" s="75" t="s">
        <v>3139</v>
      </c>
      <c r="N260" s="75" t="s">
        <v>4891</v>
      </c>
      <c r="O260" s="2" t="str">
        <f t="shared" si="9"/>
        <v>D-B05</v>
      </c>
      <c r="P260" s="83">
        <v>2.9</v>
      </c>
      <c r="Q260" s="2" t="str" cm="1">
        <f t="array" ref="Q260">IF(B260="","",IF(MAX(IF(B:B=B260,C:C))=C260,"Y","N"))</f>
        <v>Y</v>
      </c>
      <c r="S260" s="74"/>
    </row>
    <row r="261" spans="1:19" x14ac:dyDescent="0.25">
      <c r="A261" s="115">
        <f ca="1">INDEX('1.MetaData'!A:A, MATCH($E261, '1.MetaData'!$B:$B, 0))</f>
        <v>335</v>
      </c>
      <c r="B261" s="76" t="s">
        <v>5250</v>
      </c>
      <c r="C261" s="75">
        <v>1</v>
      </c>
      <c r="D261" s="75" t="s">
        <v>4878</v>
      </c>
      <c r="E261" s="1" t="str">
        <f ca="1">_xlfn.XLOOKUP($B261,'3.DNAExtractions'!$F:$F,'3.DNAExtractions'!E:E,"?")</f>
        <v>OG335</v>
      </c>
      <c r="F261" s="80" t="str">
        <f t="shared" si="10"/>
        <v>OG335U_D_IL</v>
      </c>
      <c r="G261" s="39" t="str">
        <f ca="1">VLOOKUP($E261,'1.MetaData'!$B:$H,3,FALSE)</f>
        <v>Paracirrhites hemistictus</v>
      </c>
      <c r="H261" s="58" t="str">
        <f ca="1">VLOOKUP($E261,'1.MetaData'!$B:$H,4,FALSE)</f>
        <v>Ornate Hawkfish</v>
      </c>
      <c r="I261" s="87">
        <f ca="1">_xlfn.XLOOKUP($B261,'3.DNAExtractions'!$F:$F,'3.DNAExtractions'!O:O,"?")</f>
        <v>51.8</v>
      </c>
      <c r="J261" s="75" t="s">
        <v>4883</v>
      </c>
      <c r="K261" s="77">
        <v>44999</v>
      </c>
      <c r="L261" s="75" t="s">
        <v>5247</v>
      </c>
      <c r="M261" s="75" t="s">
        <v>3139</v>
      </c>
      <c r="N261" s="75" t="s">
        <v>4896</v>
      </c>
      <c r="O261" s="2" t="str">
        <f t="shared" si="9"/>
        <v>D-C05</v>
      </c>
      <c r="P261" s="83">
        <v>3.32</v>
      </c>
      <c r="Q261" s="2" t="str" cm="1">
        <f t="array" ref="Q261">IF(B261="","",IF(MAX(IF(B:B=B261,C:C))=C261,"Y","N"))</f>
        <v>Y</v>
      </c>
      <c r="S261" s="74"/>
    </row>
    <row r="262" spans="1:19" x14ac:dyDescent="0.25">
      <c r="A262" s="115">
        <f ca="1">INDEX('1.MetaData'!A:A, MATCH($E262, '1.MetaData'!$B:$B, 0))</f>
        <v>336</v>
      </c>
      <c r="B262" s="76" t="s">
        <v>5251</v>
      </c>
      <c r="C262" s="75">
        <v>1</v>
      </c>
      <c r="D262" s="75" t="s">
        <v>4878</v>
      </c>
      <c r="E262" s="1" t="str">
        <f ca="1">_xlfn.XLOOKUP($B262,'3.DNAExtractions'!$F:$F,'3.DNAExtractions'!E:E,"?")</f>
        <v>OG336</v>
      </c>
      <c r="F262" s="80" t="str">
        <f t="shared" si="10"/>
        <v>OG336U_D_IL</v>
      </c>
      <c r="G262" s="39" t="str">
        <f ca="1">VLOOKUP($E262,'1.MetaData'!$B:$H,3,FALSE)</f>
        <v>Parupeneus indicus</v>
      </c>
      <c r="H262" s="58" t="str">
        <f ca="1">VLOOKUP($E262,'1.MetaData'!$B:$H,4,FALSE)</f>
        <v>Yellowspot Goatfish</v>
      </c>
      <c r="I262" s="87">
        <f ca="1">_xlfn.XLOOKUP($B262,'3.DNAExtractions'!$F:$F,'3.DNAExtractions'!O:O,"?")</f>
        <v>255</v>
      </c>
      <c r="J262" s="75" t="s">
        <v>4883</v>
      </c>
      <c r="K262" s="77">
        <v>44999</v>
      </c>
      <c r="L262" s="75" t="s">
        <v>5247</v>
      </c>
      <c r="M262" s="75" t="s">
        <v>3139</v>
      </c>
      <c r="N262" s="75" t="s">
        <v>4898</v>
      </c>
      <c r="O262" s="2" t="str">
        <f t="shared" si="9"/>
        <v>D-D05</v>
      </c>
      <c r="P262" s="83">
        <v>3.49</v>
      </c>
      <c r="Q262" s="2" t="str" cm="1">
        <f t="array" ref="Q262">IF(B262="","",IF(MAX(IF(B:B=B262,C:C))=C262,"Y","N"))</f>
        <v>Y</v>
      </c>
      <c r="S262" s="74"/>
    </row>
    <row r="263" spans="1:19" x14ac:dyDescent="0.25">
      <c r="A263" s="115">
        <f ca="1">INDEX('1.MetaData'!A:A, MATCH($E263, '1.MetaData'!$B:$B, 0))</f>
        <v>337</v>
      </c>
      <c r="B263" s="76" t="s">
        <v>5252</v>
      </c>
      <c r="C263" s="75">
        <v>1</v>
      </c>
      <c r="D263" s="75" t="s">
        <v>4878</v>
      </c>
      <c r="E263" s="1" t="str">
        <f ca="1">_xlfn.XLOOKUP($B263,'3.DNAExtractions'!$F:$F,'3.DNAExtractions'!E:E,"?")</f>
        <v>OG337</v>
      </c>
      <c r="F263" s="80" t="str">
        <f t="shared" si="10"/>
        <v>OG337U_D_IL</v>
      </c>
      <c r="G263" s="39" t="str">
        <f ca="1">VLOOKUP($E263,'1.MetaData'!$B:$H,3,FALSE)</f>
        <v>Plectropomus areolatus</v>
      </c>
      <c r="H263" s="58" t="str">
        <f ca="1">VLOOKUP($E263,'1.MetaData'!$B:$H,4,FALSE)</f>
        <v>Spotted Coral Trout</v>
      </c>
      <c r="I263" s="87">
        <f ca="1">_xlfn.XLOOKUP($B263,'3.DNAExtractions'!$F:$F,'3.DNAExtractions'!O:O,"?")</f>
        <v>548</v>
      </c>
      <c r="J263" s="75" t="s">
        <v>4883</v>
      </c>
      <c r="K263" s="77">
        <v>44999</v>
      </c>
      <c r="L263" s="75" t="s">
        <v>5247</v>
      </c>
      <c r="M263" s="75" t="s">
        <v>3139</v>
      </c>
      <c r="N263" s="75" t="s">
        <v>4908</v>
      </c>
      <c r="O263" s="2" t="str">
        <f t="shared" si="9"/>
        <v>D-E05</v>
      </c>
      <c r="P263" s="83">
        <v>2.48</v>
      </c>
      <c r="Q263" s="2" t="str" cm="1">
        <f t="array" ref="Q263">IF(B263="","",IF(MAX(IF(B:B=B263,C:C))=C263,"Y","N"))</f>
        <v>Y</v>
      </c>
      <c r="S263" s="74"/>
    </row>
    <row r="264" spans="1:19" x14ac:dyDescent="0.25">
      <c r="A264" s="115">
        <f ca="1">INDEX('1.MetaData'!A:A, MATCH($E264, '1.MetaData'!$B:$B, 0))</f>
        <v>338</v>
      </c>
      <c r="B264" s="76" t="s">
        <v>5253</v>
      </c>
      <c r="C264" s="75">
        <v>1</v>
      </c>
      <c r="D264" s="75" t="s">
        <v>4878</v>
      </c>
      <c r="E264" s="1" t="str">
        <f ca="1">_xlfn.XLOOKUP($B264,'3.DNAExtractions'!$F:$F,'3.DNAExtractions'!E:E,"?")</f>
        <v>OG338</v>
      </c>
      <c r="F264" s="80" t="str">
        <f t="shared" si="10"/>
        <v>OG338U_D_IL</v>
      </c>
      <c r="G264" s="39" t="str">
        <f ca="1">VLOOKUP($E264,'1.MetaData'!$B:$H,3,FALSE)</f>
        <v>Plectropomus maculatus</v>
      </c>
      <c r="H264" s="58">
        <f ca="1">VLOOKUP($E264,'1.MetaData'!$B:$H,4,FALSE)</f>
        <v>0</v>
      </c>
      <c r="I264" s="87">
        <f ca="1">_xlfn.XLOOKUP($B264,'3.DNAExtractions'!$F:$F,'3.DNAExtractions'!O:O,"?")</f>
        <v>252</v>
      </c>
      <c r="J264" s="75" t="s">
        <v>4883</v>
      </c>
      <c r="K264" s="77">
        <v>44999</v>
      </c>
      <c r="L264" s="75" t="s">
        <v>5247</v>
      </c>
      <c r="M264" s="75" t="s">
        <v>3139</v>
      </c>
      <c r="N264" s="75" t="s">
        <v>4914</v>
      </c>
      <c r="O264" s="2" t="str">
        <f t="shared" si="9"/>
        <v>D-F05</v>
      </c>
      <c r="P264" s="83">
        <v>5.39</v>
      </c>
      <c r="Q264" s="2" t="str" cm="1">
        <f t="array" ref="Q264">IF(B264="","",IF(MAX(IF(B:B=B264,C:C))=C264,"Y","N"))</f>
        <v>Y</v>
      </c>
      <c r="S264" s="74"/>
    </row>
    <row r="265" spans="1:19" x14ac:dyDescent="0.25">
      <c r="A265" s="115">
        <f ca="1">INDEX('1.MetaData'!A:A, MATCH($E265, '1.MetaData'!$B:$B, 0))</f>
        <v>339</v>
      </c>
      <c r="B265" s="76" t="s">
        <v>5254</v>
      </c>
      <c r="C265" s="75">
        <v>1</v>
      </c>
      <c r="D265" s="75" t="s">
        <v>4878</v>
      </c>
      <c r="E265" s="1" t="str">
        <f ca="1">_xlfn.XLOOKUP($B265,'3.DNAExtractions'!$F:$F,'3.DNAExtractions'!E:E,"?")</f>
        <v>OG339</v>
      </c>
      <c r="F265" s="80" t="str">
        <f t="shared" si="10"/>
        <v>OG339U_D_IL</v>
      </c>
      <c r="G265" s="39" t="str">
        <f ca="1">VLOOKUP($E265,'1.MetaData'!$B:$H,3,FALSE)</f>
        <v>Scarus globiceps</v>
      </c>
      <c r="H265" s="58" t="str">
        <f ca="1">VLOOKUP($E265,'1.MetaData'!$B:$H,4,FALSE)</f>
        <v>Globehead Parrotfish</v>
      </c>
      <c r="I265" s="87">
        <f ca="1">_xlfn.XLOOKUP($B265,'3.DNAExtractions'!$F:$F,'3.DNAExtractions'!O:O,"?")</f>
        <v>614</v>
      </c>
      <c r="J265" s="75" t="s">
        <v>4883</v>
      </c>
      <c r="K265" s="77">
        <v>44999</v>
      </c>
      <c r="L265" s="75" t="s">
        <v>5247</v>
      </c>
      <c r="M265" s="75" t="s">
        <v>3139</v>
      </c>
      <c r="N265" s="75" t="s">
        <v>4927</v>
      </c>
      <c r="O265" s="2" t="str">
        <f t="shared" si="9"/>
        <v>D-H05</v>
      </c>
      <c r="P265" s="83">
        <v>4.6900000000000004</v>
      </c>
      <c r="Q265" s="2" t="str" cm="1">
        <f t="array" ref="Q265">IF(B265="","",IF(MAX(IF(B:B=B265,C:C))=C265,"Y","N"))</f>
        <v>Y</v>
      </c>
      <c r="S265" s="74"/>
    </row>
    <row r="266" spans="1:19" x14ac:dyDescent="0.25">
      <c r="A266" s="115">
        <f ca="1">INDEX('1.MetaData'!A:A, MATCH($E266, '1.MetaData'!$B:$B, 0))</f>
        <v>340</v>
      </c>
      <c r="B266" s="76" t="s">
        <v>5255</v>
      </c>
      <c r="C266" s="75">
        <v>1</v>
      </c>
      <c r="D266" s="75" t="s">
        <v>4878</v>
      </c>
      <c r="E266" s="1" t="str">
        <f ca="1">_xlfn.XLOOKUP($B266,'3.DNAExtractions'!$F:$F,'3.DNAExtractions'!E:E,"?")</f>
        <v>OG340</v>
      </c>
      <c r="F266" s="80" t="str">
        <f t="shared" si="10"/>
        <v>OG340U_D_IL</v>
      </c>
      <c r="G266" s="39" t="str">
        <f ca="1">VLOOKUP($E266,'1.MetaData'!$B:$H,3,FALSE)</f>
        <v>Scarus rivulatus</v>
      </c>
      <c r="H266" s="58" t="str">
        <f ca="1">VLOOKUP($E266,'1.MetaData'!$B:$H,4,FALSE)</f>
        <v>Surf Parrotfish</v>
      </c>
      <c r="I266" s="87">
        <f ca="1">_xlfn.XLOOKUP($B266,'3.DNAExtractions'!$F:$F,'3.DNAExtractions'!O:O,"?")</f>
        <v>680</v>
      </c>
      <c r="J266" s="75" t="s">
        <v>4883</v>
      </c>
      <c r="K266" s="77">
        <v>44999</v>
      </c>
      <c r="L266" s="75" t="s">
        <v>5247</v>
      </c>
      <c r="M266" s="75" t="s">
        <v>3139</v>
      </c>
      <c r="N266" s="75" t="s">
        <v>4931</v>
      </c>
      <c r="O266" s="2" t="str">
        <f t="shared" si="9"/>
        <v>D-A06</v>
      </c>
      <c r="P266" s="83">
        <v>5.15</v>
      </c>
      <c r="Q266" s="2" t="str" cm="1">
        <f t="array" ref="Q266">IF(B266="","",IF(MAX(IF(B:B=B266,C:C))=C266,"Y","N"))</f>
        <v>Y</v>
      </c>
      <c r="S266" s="74"/>
    </row>
    <row r="267" spans="1:19" x14ac:dyDescent="0.25">
      <c r="A267" s="115">
        <f ca="1">INDEX('1.MetaData'!A:A, MATCH($E267, '1.MetaData'!$B:$B, 0))</f>
        <v>341</v>
      </c>
      <c r="B267" s="76" t="s">
        <v>5256</v>
      </c>
      <c r="C267" s="75">
        <v>1</v>
      </c>
      <c r="D267" s="75" t="s">
        <v>4878</v>
      </c>
      <c r="E267" s="1" t="str">
        <f ca="1">_xlfn.XLOOKUP($B267,'3.DNAExtractions'!$F:$F,'3.DNAExtractions'!E:E,"?")</f>
        <v>OG341</v>
      </c>
      <c r="F267" s="80" t="str">
        <f t="shared" si="10"/>
        <v>OG341U_D_IL</v>
      </c>
      <c r="G267" s="39" t="str">
        <f ca="1">VLOOKUP($E267,'1.MetaData'!$B:$H,3,FALSE)</f>
        <v>Siganus canaliculatus</v>
      </c>
      <c r="H267" s="58" t="str">
        <f ca="1">VLOOKUP($E267,'1.MetaData'!$B:$H,4,FALSE)</f>
        <v>White-spotted spinefoot</v>
      </c>
      <c r="I267" s="87">
        <f ca="1">_xlfn.XLOOKUP($B267,'3.DNAExtractions'!$F:$F,'3.DNAExtractions'!O:O,"?")</f>
        <v>280</v>
      </c>
      <c r="J267" s="75" t="s">
        <v>4883</v>
      </c>
      <c r="K267" s="77">
        <v>44999</v>
      </c>
      <c r="L267" s="75" t="s">
        <v>5247</v>
      </c>
      <c r="M267" s="75" t="s">
        <v>3139</v>
      </c>
      <c r="N267" s="75" t="s">
        <v>4933</v>
      </c>
      <c r="O267" s="2" t="str">
        <f t="shared" si="9"/>
        <v>D-B06</v>
      </c>
      <c r="P267" s="83">
        <v>1.64</v>
      </c>
      <c r="Q267" s="2" t="str" cm="1">
        <f t="array" ref="Q267">IF(B267="","",IF(MAX(IF(B:B=B267,C:C))=C267,"Y","N"))</f>
        <v>Y</v>
      </c>
      <c r="S267" s="74"/>
    </row>
    <row r="268" spans="1:19" x14ac:dyDescent="0.25">
      <c r="A268" s="115">
        <f ca="1">INDEX('1.MetaData'!A:A, MATCH($E268, '1.MetaData'!$B:$B, 0))</f>
        <v>342</v>
      </c>
      <c r="B268" s="76" t="s">
        <v>5257</v>
      </c>
      <c r="C268" s="75">
        <v>1</v>
      </c>
      <c r="D268" s="75" t="s">
        <v>4878</v>
      </c>
      <c r="E268" s="1" t="str">
        <f ca="1">_xlfn.XLOOKUP($B268,'3.DNAExtractions'!$F:$F,'3.DNAExtractions'!E:E,"?")</f>
        <v>OG342</v>
      </c>
      <c r="F268" s="80" t="str">
        <f t="shared" si="10"/>
        <v>OG342U_D_IL</v>
      </c>
      <c r="G268" s="39" t="str">
        <f ca="1">VLOOKUP($E268,'1.MetaData'!$B:$H,3,FALSE)</f>
        <v>Siganus virgatus</v>
      </c>
      <c r="H268" s="58" t="str">
        <f ca="1">VLOOKUP($E268,'1.MetaData'!$B:$H,4,FALSE)</f>
        <v>Doublebar Rabbitfish</v>
      </c>
      <c r="I268" s="87">
        <f ca="1">_xlfn.XLOOKUP($B268,'3.DNAExtractions'!$F:$F,'3.DNAExtractions'!O:O,"?")</f>
        <v>698</v>
      </c>
      <c r="J268" s="75" t="s">
        <v>4883</v>
      </c>
      <c r="K268" s="77">
        <v>44999</v>
      </c>
      <c r="L268" s="75" t="s">
        <v>5247</v>
      </c>
      <c r="M268" s="75" t="s">
        <v>3139</v>
      </c>
      <c r="N268" s="75" t="s">
        <v>4935</v>
      </c>
      <c r="O268" s="2" t="str">
        <f t="shared" si="9"/>
        <v>D-C06</v>
      </c>
      <c r="P268" s="83">
        <v>4.1900000000000004</v>
      </c>
      <c r="Q268" s="2" t="str" cm="1">
        <f t="array" ref="Q268">IF(B268="","",IF(MAX(IF(B:B=B268,C:C))=C268,"Y","N"))</f>
        <v>Y</v>
      </c>
      <c r="S268" s="74"/>
    </row>
    <row r="269" spans="1:19" x14ac:dyDescent="0.25">
      <c r="A269" s="115">
        <f ca="1">INDEX('1.MetaData'!A:A, MATCH($E269, '1.MetaData'!$B:$B, 0))</f>
        <v>343</v>
      </c>
      <c r="B269" s="76" t="s">
        <v>5258</v>
      </c>
      <c r="C269" s="75">
        <v>1</v>
      </c>
      <c r="D269" s="75" t="s">
        <v>4878</v>
      </c>
      <c r="E269" s="1" t="str">
        <f ca="1">_xlfn.XLOOKUP($B269,'3.DNAExtractions'!$F:$F,'3.DNAExtractions'!E:E,"?")</f>
        <v>OG343</v>
      </c>
      <c r="F269" s="80" t="str">
        <f t="shared" si="10"/>
        <v>OG343U_D_IL</v>
      </c>
      <c r="G269" s="39" t="str">
        <f ca="1">VLOOKUP($E269,'1.MetaData'!$B:$H,3,FALSE)</f>
        <v>Stethojulis</v>
      </c>
      <c r="H269" s="58">
        <f ca="1">VLOOKUP($E269,'1.MetaData'!$B:$H,4,FALSE)</f>
        <v>0</v>
      </c>
      <c r="I269" s="87">
        <f ca="1">_xlfn.XLOOKUP($B269,'3.DNAExtractions'!$F:$F,'3.DNAExtractions'!O:O,"?")</f>
        <v>77.3</v>
      </c>
      <c r="J269" s="75" t="s">
        <v>4883</v>
      </c>
      <c r="K269" s="77">
        <v>44999</v>
      </c>
      <c r="L269" s="75" t="s">
        <v>5247</v>
      </c>
      <c r="M269" s="75" t="s">
        <v>3139</v>
      </c>
      <c r="N269" s="75" t="s">
        <v>4937</v>
      </c>
      <c r="O269" s="2" t="str">
        <f t="shared" si="9"/>
        <v>D-D06</v>
      </c>
      <c r="P269" s="83">
        <v>1.1200000000000001</v>
      </c>
      <c r="Q269" s="2" t="str" cm="1">
        <f t="array" ref="Q269">IF(B269="","",IF(MAX(IF(B:B=B269,C:C))=C269,"Y","N"))</f>
        <v>Y</v>
      </c>
      <c r="S269" s="74"/>
    </row>
    <row r="270" spans="1:19" x14ac:dyDescent="0.25">
      <c r="A270" s="115">
        <f ca="1">INDEX('1.MetaData'!A:A, MATCH($E270, '1.MetaData'!$B:$B, 0))</f>
        <v>344</v>
      </c>
      <c r="B270" s="76" t="s">
        <v>5259</v>
      </c>
      <c r="C270" s="75">
        <v>1</v>
      </c>
      <c r="D270" s="75" t="s">
        <v>4878</v>
      </c>
      <c r="E270" s="1" t="str">
        <f ca="1">_xlfn.XLOOKUP($B270,'3.DNAExtractions'!$F:$F,'3.DNAExtractions'!E:E,"?")</f>
        <v>OG344</v>
      </c>
      <c r="F270" s="80" t="str">
        <f t="shared" si="10"/>
        <v>OG344U_D_IL</v>
      </c>
      <c r="G270" s="39" t="str">
        <f ca="1">VLOOKUP($E270,'1.MetaData'!$B:$H,3,FALSE)</f>
        <v>Stethojulis</v>
      </c>
      <c r="H270" s="58">
        <f ca="1">VLOOKUP($E270,'1.MetaData'!$B:$H,4,FALSE)</f>
        <v>0</v>
      </c>
      <c r="I270" s="87">
        <f ca="1">_xlfn.XLOOKUP($B270,'3.DNAExtractions'!$F:$F,'3.DNAExtractions'!O:O,"?")</f>
        <v>273</v>
      </c>
      <c r="J270" s="75" t="s">
        <v>4883</v>
      </c>
      <c r="K270" s="77">
        <v>44999</v>
      </c>
      <c r="L270" s="75" t="s">
        <v>5247</v>
      </c>
      <c r="M270" s="75" t="s">
        <v>3139</v>
      </c>
      <c r="N270" s="75" t="s">
        <v>4941</v>
      </c>
      <c r="O270" s="2" t="str">
        <f t="shared" si="9"/>
        <v>D-E06</v>
      </c>
      <c r="P270" s="83">
        <v>1.77</v>
      </c>
      <c r="Q270" s="2" t="str" cm="1">
        <f t="array" ref="Q270">IF(B270="","",IF(MAX(IF(B:B=B270,C:C))=C270,"Y","N"))</f>
        <v>Y</v>
      </c>
      <c r="S270" s="74"/>
    </row>
    <row r="271" spans="1:19" x14ac:dyDescent="0.25">
      <c r="A271" s="115">
        <f ca="1">INDEX('1.MetaData'!A:A, MATCH($E271, '1.MetaData'!$B:$B, 0))</f>
        <v>345</v>
      </c>
      <c r="B271" s="76" t="s">
        <v>5260</v>
      </c>
      <c r="C271" s="75">
        <v>1</v>
      </c>
      <c r="D271" s="75" t="s">
        <v>4878</v>
      </c>
      <c r="E271" s="1" t="str">
        <f ca="1">_xlfn.XLOOKUP($B271,'3.DNAExtractions'!$F:$F,'3.DNAExtractions'!E:E,"?")</f>
        <v>OG345</v>
      </c>
      <c r="F271" s="80" t="str">
        <f t="shared" si="10"/>
        <v>OG345U_D_IL</v>
      </c>
      <c r="G271" s="39" t="str">
        <f ca="1">VLOOKUP($E271,'1.MetaData'!$B:$H,3,FALSE)</f>
        <v>Trachinotus baillonii</v>
      </c>
      <c r="H271" s="58" t="str">
        <f ca="1">VLOOKUP($E271,'1.MetaData'!$B:$H,4,FALSE)</f>
        <v>Smallspotted Dart</v>
      </c>
      <c r="I271" s="87">
        <f ca="1">_xlfn.XLOOKUP($B271,'3.DNAExtractions'!$F:$F,'3.DNAExtractions'!O:O,"?")</f>
        <v>201</v>
      </c>
      <c r="J271" s="75" t="s">
        <v>4883</v>
      </c>
      <c r="K271" s="77">
        <v>44999</v>
      </c>
      <c r="L271" s="75" t="s">
        <v>5247</v>
      </c>
      <c r="M271" s="75" t="s">
        <v>3139</v>
      </c>
      <c r="N271" s="75" t="s">
        <v>4945</v>
      </c>
      <c r="O271" s="2" t="str">
        <f t="shared" si="9"/>
        <v>D-F06</v>
      </c>
      <c r="P271" s="83">
        <v>4.58</v>
      </c>
      <c r="Q271" s="2" t="str" cm="1">
        <f t="array" ref="Q271">IF(B271="","",IF(MAX(IF(B:B=B271,C:C))=C271,"Y","N"))</f>
        <v>Y</v>
      </c>
      <c r="S271" s="74"/>
    </row>
    <row r="272" spans="1:19" x14ac:dyDescent="0.25">
      <c r="A272" s="115">
        <f ca="1">INDEX('1.MetaData'!A:A, MATCH($E272, '1.MetaData'!$B:$B, 0))</f>
        <v>346</v>
      </c>
      <c r="B272" s="76" t="s">
        <v>5261</v>
      </c>
      <c r="C272" s="75">
        <v>1</v>
      </c>
      <c r="D272" s="75" t="s">
        <v>4878</v>
      </c>
      <c r="E272" s="1" t="str">
        <f ca="1">_xlfn.XLOOKUP($B272,'3.DNAExtractions'!$F:$F,'3.DNAExtractions'!E:E,"?")</f>
        <v>OG346</v>
      </c>
      <c r="F272" s="80" t="str">
        <f t="shared" si="10"/>
        <v>OG346U_D_IL</v>
      </c>
      <c r="G272" s="39" t="str">
        <f ca="1">VLOOKUP($E272,'1.MetaData'!$B:$H,3,FALSE)</f>
        <v>Variola louti</v>
      </c>
      <c r="H272" s="58" t="str">
        <f ca="1">VLOOKUP($E272,'1.MetaData'!$B:$H,4,FALSE)</f>
        <v>Coronation Trout</v>
      </c>
      <c r="I272" s="87">
        <f ca="1">_xlfn.XLOOKUP($B272,'3.DNAExtractions'!$F:$F,'3.DNAExtractions'!O:O,"?")</f>
        <v>537</v>
      </c>
      <c r="J272" s="75" t="s">
        <v>4883</v>
      </c>
      <c r="K272" s="77">
        <v>44999</v>
      </c>
      <c r="L272" s="75" t="s">
        <v>5247</v>
      </c>
      <c r="M272" s="75" t="s">
        <v>3139</v>
      </c>
      <c r="N272" s="75" t="s">
        <v>4966</v>
      </c>
      <c r="O272" s="2" t="str">
        <f t="shared" si="9"/>
        <v>D-A07</v>
      </c>
      <c r="P272" s="83">
        <v>3.77</v>
      </c>
      <c r="Q272" s="2" t="str" cm="1">
        <f t="array" ref="Q272">IF(B272="","",IF(MAX(IF(B:B=B272,C:C))=C272,"Y","N"))</f>
        <v>Y</v>
      </c>
      <c r="S272" s="74"/>
    </row>
    <row r="273" spans="1:19" x14ac:dyDescent="0.25">
      <c r="A273" s="115">
        <f ca="1">INDEX('1.MetaData'!A:A, MATCH($E273, '1.MetaData'!$B:$B, 0))</f>
        <v>347</v>
      </c>
      <c r="B273" s="76" t="s">
        <v>5262</v>
      </c>
      <c r="C273" s="75">
        <v>1</v>
      </c>
      <c r="D273" s="75" t="s">
        <v>4878</v>
      </c>
      <c r="E273" s="1" t="str">
        <f ca="1">_xlfn.XLOOKUP($B273,'3.DNAExtractions'!$F:$F,'3.DNAExtractions'!E:E,"?")</f>
        <v>OG347</v>
      </c>
      <c r="F273" s="80" t="str">
        <f t="shared" si="10"/>
        <v>OG347U_D_IL</v>
      </c>
      <c r="G273" s="39" t="str">
        <f ca="1">VLOOKUP($E273,'1.MetaData'!$B:$H,3,FALSE)</f>
        <v>Neosebastes thetidis</v>
      </c>
      <c r="H273" s="58" t="str">
        <f ca="1">VLOOKUP($E273,'1.MetaData'!$B:$H,4,FALSE)</f>
        <v>Thetis fish</v>
      </c>
      <c r="I273" s="87">
        <f ca="1">_xlfn.XLOOKUP($B273,'3.DNAExtractions'!$F:$F,'3.DNAExtractions'!O:O,"?")</f>
        <v>4.54</v>
      </c>
      <c r="J273" s="75" t="s">
        <v>4883</v>
      </c>
      <c r="K273" s="77">
        <v>44999</v>
      </c>
      <c r="L273" s="75" t="s">
        <v>5247</v>
      </c>
      <c r="M273" s="75" t="s">
        <v>3139</v>
      </c>
      <c r="N273" s="75" t="s">
        <v>4957</v>
      </c>
      <c r="O273" s="2" t="str">
        <f t="shared" si="9"/>
        <v>D-B08</v>
      </c>
      <c r="P273" s="83">
        <v>2.1800000000000002</v>
      </c>
      <c r="Q273" s="2" t="str" cm="1">
        <f t="array" ref="Q273">IF(B273="","",IF(MAX(IF(B:B=B273,C:C))=C273,"Y","N"))</f>
        <v>Y</v>
      </c>
      <c r="S273" s="74"/>
    </row>
    <row r="274" spans="1:19" x14ac:dyDescent="0.25">
      <c r="A274" s="115">
        <f ca="1">INDEX('1.MetaData'!A:A, MATCH($E274, '1.MetaData'!$B:$B, 0))</f>
        <v>348</v>
      </c>
      <c r="B274" s="76" t="s">
        <v>5263</v>
      </c>
      <c r="C274" s="75">
        <v>1</v>
      </c>
      <c r="D274" s="75" t="s">
        <v>4878</v>
      </c>
      <c r="E274" s="1" t="str">
        <f ca="1">_xlfn.XLOOKUP($B274,'3.DNAExtractions'!$F:$F,'3.DNAExtractions'!E:E,"?")</f>
        <v>OG348</v>
      </c>
      <c r="F274" s="80" t="str">
        <f t="shared" si="10"/>
        <v>OG348U_D_IL</v>
      </c>
      <c r="G274" s="39">
        <f ca="1">VLOOKUP($E274,'1.MetaData'!$B:$H,3,FALSE)</f>
        <v>0</v>
      </c>
      <c r="H274" s="58">
        <f ca="1">VLOOKUP($E274,'1.MetaData'!$B:$H,4,FALSE)</f>
        <v>0</v>
      </c>
      <c r="I274" s="87">
        <f ca="1">_xlfn.XLOOKUP($B274,'3.DNAExtractions'!$F:$F,'3.DNAExtractions'!O:O,"?")</f>
        <v>6.17</v>
      </c>
      <c r="J274" s="75" t="s">
        <v>4883</v>
      </c>
      <c r="K274" s="77">
        <v>44999</v>
      </c>
      <c r="L274" s="75" t="s">
        <v>5247</v>
      </c>
      <c r="M274" s="75" t="s">
        <v>3139</v>
      </c>
      <c r="N274" s="75" t="s">
        <v>4960</v>
      </c>
      <c r="O274" s="2" t="str">
        <f t="shared" si="9"/>
        <v>D-C08</v>
      </c>
      <c r="P274" s="83">
        <v>3.51</v>
      </c>
      <c r="Q274" s="2" t="str" cm="1">
        <f t="array" ref="Q274">IF(B274="","",IF(MAX(IF(B:B=B274,C:C))=C274,"Y","N"))</f>
        <v>Y</v>
      </c>
      <c r="S274" s="74"/>
    </row>
    <row r="275" spans="1:19" x14ac:dyDescent="0.25">
      <c r="A275" s="115">
        <f ca="1">INDEX('1.MetaData'!A:A, MATCH($E275, '1.MetaData'!$B:$B, 0))</f>
        <v>349</v>
      </c>
      <c r="B275" s="76" t="s">
        <v>5264</v>
      </c>
      <c r="C275" s="75">
        <v>1</v>
      </c>
      <c r="D275" s="75" t="s">
        <v>4878</v>
      </c>
      <c r="E275" s="1" t="str">
        <f ca="1">_xlfn.XLOOKUP($B275,'3.DNAExtractions'!$F:$F,'3.DNAExtractions'!E:E,"?")</f>
        <v>OG349</v>
      </c>
      <c r="F275" s="80" t="str">
        <f t="shared" si="10"/>
        <v>OG349U_D_IL</v>
      </c>
      <c r="G275" s="39" t="str">
        <f ca="1">VLOOKUP($E275,'1.MetaData'!$B:$H,3,FALSE)</f>
        <v>Acanthocybium solandri</v>
      </c>
      <c r="H275" s="58" t="str">
        <f ca="1">VLOOKUP($E275,'1.MetaData'!$B:$H,4,FALSE)</f>
        <v>Wahoo</v>
      </c>
      <c r="I275" s="87">
        <f ca="1">_xlfn.XLOOKUP($B275,'3.DNAExtractions'!$F:$F,'3.DNAExtractions'!O:O,"?")</f>
        <v>14.7</v>
      </c>
      <c r="J275" s="75" t="s">
        <v>4883</v>
      </c>
      <c r="K275" s="77">
        <v>44999</v>
      </c>
      <c r="L275" s="75" t="s">
        <v>5247</v>
      </c>
      <c r="M275" s="75" t="s">
        <v>3139</v>
      </c>
      <c r="N275" s="75" t="s">
        <v>4962</v>
      </c>
      <c r="O275" s="2" t="str">
        <f t="shared" si="9"/>
        <v>D-D08</v>
      </c>
      <c r="P275" s="83">
        <v>4.21</v>
      </c>
      <c r="Q275" s="2" t="str" cm="1">
        <f t="array" ref="Q275">IF(B275="","",IF(MAX(IF(B:B=B275,C:C))=C275,"Y","N"))</f>
        <v>Y</v>
      </c>
      <c r="S275" s="74"/>
    </row>
    <row r="276" spans="1:19" x14ac:dyDescent="0.25">
      <c r="A276" s="115">
        <f ca="1">INDEX('1.MetaData'!A:A, MATCH($E276, '1.MetaData'!$B:$B, 0))</f>
        <v>350</v>
      </c>
      <c r="B276" s="76" t="s">
        <v>5265</v>
      </c>
      <c r="C276" s="75">
        <v>1</v>
      </c>
      <c r="D276" s="75" t="s">
        <v>4878</v>
      </c>
      <c r="E276" s="1" t="str">
        <f ca="1">_xlfn.XLOOKUP($B276,'3.DNAExtractions'!$F:$F,'3.DNAExtractions'!E:E,"?")</f>
        <v>OG350</v>
      </c>
      <c r="F276" s="80" t="str">
        <f t="shared" si="10"/>
        <v>OG350U_D_IL</v>
      </c>
      <c r="G276" s="39" t="str">
        <f ca="1">VLOOKUP($E276,'1.MetaData'!$B:$H,3,FALSE)</f>
        <v>Cephalopholis aurantia</v>
      </c>
      <c r="H276" s="58" t="str">
        <f ca="1">VLOOKUP($E276,'1.MetaData'!$B:$H,4,FALSE)</f>
        <v>Golden Hind</v>
      </c>
      <c r="I276" s="87">
        <f ca="1">_xlfn.XLOOKUP($B276,'3.DNAExtractions'!$F:$F,'3.DNAExtractions'!O:O,"?")</f>
        <v>23.5</v>
      </c>
      <c r="J276" s="75" t="s">
        <v>4883</v>
      </c>
      <c r="K276" s="77">
        <v>44999</v>
      </c>
      <c r="L276" s="75" t="s">
        <v>5247</v>
      </c>
      <c r="M276" s="75" t="s">
        <v>3139</v>
      </c>
      <c r="N276" s="75" t="s">
        <v>4964</v>
      </c>
      <c r="O276" s="2" t="str">
        <f t="shared" si="9"/>
        <v>D-E08</v>
      </c>
      <c r="P276" s="83">
        <v>6.26</v>
      </c>
      <c r="Q276" s="2" t="str" cm="1">
        <f t="array" ref="Q276">IF(B276="","",IF(MAX(IF(B:B=B276,C:C))=C276,"Y","N"))</f>
        <v>Y</v>
      </c>
      <c r="S276" s="74"/>
    </row>
    <row r="277" spans="1:19" x14ac:dyDescent="0.25">
      <c r="A277" s="115">
        <f ca="1">INDEX('1.MetaData'!A:A, MATCH($E277, '1.MetaData'!$B:$B, 0))</f>
        <v>351</v>
      </c>
      <c r="B277" s="76" t="s">
        <v>5266</v>
      </c>
      <c r="C277" s="75">
        <v>1</v>
      </c>
      <c r="D277" s="75" t="s">
        <v>4878</v>
      </c>
      <c r="E277" s="1" t="str">
        <f ca="1">_xlfn.XLOOKUP($B277,'3.DNAExtractions'!$F:$F,'3.DNAExtractions'!E:E,"?")</f>
        <v>OG351</v>
      </c>
      <c r="F277" s="80" t="str">
        <f t="shared" si="10"/>
        <v>OG351U_D_IL</v>
      </c>
      <c r="G277" s="39" t="str">
        <f ca="1">VLOOKUP($E277,'1.MetaData'!$B:$H,3,FALSE)</f>
        <v>Lethrinus variegatus</v>
      </c>
      <c r="H277" s="58">
        <f ca="1">VLOOKUP($E277,'1.MetaData'!$B:$H,4,FALSE)</f>
        <v>0</v>
      </c>
      <c r="I277" s="87">
        <f ca="1">_xlfn.XLOOKUP($B277,'3.DNAExtractions'!$F:$F,'3.DNAExtractions'!O:O,"?")</f>
        <v>208</v>
      </c>
      <c r="J277" s="75" t="s">
        <v>4883</v>
      </c>
      <c r="K277" s="77">
        <v>44831</v>
      </c>
      <c r="L277" s="75"/>
      <c r="M277" s="75" t="s">
        <v>3239</v>
      </c>
      <c r="N277" s="75" t="s">
        <v>5037</v>
      </c>
      <c r="O277" s="2" t="str">
        <f t="shared" si="9"/>
        <v>B-B11</v>
      </c>
      <c r="P277" s="83"/>
      <c r="Q277" s="2" t="str" cm="1">
        <f t="array" ref="Q277">IF(B277="","",IF(MAX(IF(B:B=B277,C:C))=C277,"Y","N"))</f>
        <v>Y</v>
      </c>
      <c r="S277" s="74"/>
    </row>
    <row r="278" spans="1:19" x14ac:dyDescent="0.25">
      <c r="A278" s="115">
        <f ca="1">INDEX('1.MetaData'!A:A, MATCH($E278, '1.MetaData'!$B:$B, 0))</f>
        <v>352</v>
      </c>
      <c r="B278" s="76" t="s">
        <v>5267</v>
      </c>
      <c r="C278" s="75">
        <v>1</v>
      </c>
      <c r="D278" s="75" t="s">
        <v>4878</v>
      </c>
      <c r="E278" s="1" t="str">
        <f ca="1">_xlfn.XLOOKUP($B278,'3.DNAExtractions'!$F:$F,'3.DNAExtractions'!E:E,"?")</f>
        <v>OG352</v>
      </c>
      <c r="F278" s="80" t="str">
        <f t="shared" si="10"/>
        <v>OG352U_D_IL</v>
      </c>
      <c r="G278" s="39" t="str">
        <f ca="1">VLOOKUP($E278,'1.MetaData'!$B:$H,3,FALSE)</f>
        <v>Lethrinus xanthochilus</v>
      </c>
      <c r="H278" s="58" t="str">
        <f ca="1">VLOOKUP($E278,'1.MetaData'!$B:$H,4,FALSE)</f>
        <v>Yellowlip Emperor</v>
      </c>
      <c r="I278" s="87">
        <f ca="1">_xlfn.XLOOKUP($B278,'3.DNAExtractions'!$F:$F,'3.DNAExtractions'!O:O,"?")</f>
        <v>236</v>
      </c>
      <c r="J278" s="75" t="s">
        <v>4883</v>
      </c>
      <c r="K278" s="77">
        <v>44831</v>
      </c>
      <c r="L278" s="75"/>
      <c r="M278" s="75" t="s">
        <v>3155</v>
      </c>
      <c r="N278" s="75" t="s">
        <v>5035</v>
      </c>
      <c r="O278" s="2" t="str">
        <f t="shared" si="9"/>
        <v>A-A11</v>
      </c>
      <c r="P278" s="83"/>
      <c r="Q278" s="2" t="str" cm="1">
        <f t="array" ref="Q278">IF(B278="","",IF(MAX(IF(B:B=B278,C:C))=C278,"Y","N"))</f>
        <v>Y</v>
      </c>
      <c r="S278" s="74"/>
    </row>
    <row r="279" spans="1:19" x14ac:dyDescent="0.25">
      <c r="A279" s="115">
        <f ca="1">INDEX('1.MetaData'!A:A, MATCH($E279, '1.MetaData'!$B:$B, 0))</f>
        <v>353</v>
      </c>
      <c r="B279" s="76" t="s">
        <v>5268</v>
      </c>
      <c r="C279" s="75">
        <v>1</v>
      </c>
      <c r="D279" s="75" t="s">
        <v>4878</v>
      </c>
      <c r="E279" s="1" t="str">
        <f ca="1">_xlfn.XLOOKUP($B279,'3.DNAExtractions'!$F:$F,'3.DNAExtractions'!E:E,"?")</f>
        <v>OG353</v>
      </c>
      <c r="F279" s="80" t="str">
        <f t="shared" si="10"/>
        <v>OG353U_D_IL</v>
      </c>
      <c r="G279" s="39" t="str">
        <f ca="1">VLOOKUP($E279,'1.MetaData'!$B:$H,3,FALSE)</f>
        <v>Lutjanus carponotatus</v>
      </c>
      <c r="H279" s="58" t="str">
        <f ca="1">VLOOKUP($E279,'1.MetaData'!$B:$H,4,FALSE)</f>
        <v>Stripey Snapper</v>
      </c>
      <c r="I279" s="87">
        <f ca="1">_xlfn.XLOOKUP($B279,'3.DNAExtractions'!$F:$F,'3.DNAExtractions'!O:O,"?")</f>
        <v>138</v>
      </c>
      <c r="J279" s="75" t="s">
        <v>4883</v>
      </c>
      <c r="K279" s="77">
        <v>44831</v>
      </c>
      <c r="L279" s="75"/>
      <c r="M279" s="75" t="s">
        <v>3135</v>
      </c>
      <c r="N279" s="75" t="s">
        <v>5039</v>
      </c>
      <c r="O279" s="2" t="str">
        <f t="shared" si="9"/>
        <v>C-C11</v>
      </c>
      <c r="P279" s="83"/>
      <c r="Q279" s="2" t="str" cm="1">
        <f t="array" ref="Q279">IF(B279="","",IF(MAX(IF(B:B=B279,C:C))=C279,"Y","N"))</f>
        <v>Y</v>
      </c>
      <c r="S279" s="74"/>
    </row>
    <row r="280" spans="1:19" x14ac:dyDescent="0.25">
      <c r="A280" s="115">
        <f ca="1">INDEX('1.MetaData'!A:A, MATCH($E280, '1.MetaData'!$B:$B, 0))</f>
        <v>354</v>
      </c>
      <c r="B280" s="76" t="s">
        <v>5269</v>
      </c>
      <c r="C280" s="75">
        <v>1</v>
      </c>
      <c r="D280" s="75" t="s">
        <v>4878</v>
      </c>
      <c r="E280" s="1" t="str">
        <f ca="1">_xlfn.XLOOKUP($B280,'3.DNAExtractions'!$F:$F,'3.DNAExtractions'!E:E,"?")</f>
        <v>OG354</v>
      </c>
      <c r="F280" s="80" t="str">
        <f t="shared" si="10"/>
        <v>OG354U_D_IL</v>
      </c>
      <c r="G280" s="39" t="str">
        <f ca="1">VLOOKUP($E280,'1.MetaData'!$B:$H,3,FALSE)</f>
        <v>Cephalopholis sonnerati</v>
      </c>
      <c r="H280" s="58" t="str">
        <f ca="1">VLOOKUP($E280,'1.MetaData'!$B:$H,4,FALSE)</f>
        <v>Tomato Hind</v>
      </c>
      <c r="I280" s="87">
        <f ca="1">_xlfn.XLOOKUP($B280,'3.DNAExtractions'!$F:$F,'3.DNAExtractions'!O:O,"?")</f>
        <v>6.49</v>
      </c>
      <c r="J280" s="75" t="s">
        <v>4883</v>
      </c>
      <c r="K280" s="77">
        <v>44999</v>
      </c>
      <c r="L280" s="75" t="s">
        <v>5247</v>
      </c>
      <c r="M280" s="75" t="s">
        <v>3139</v>
      </c>
      <c r="N280" s="75" t="s">
        <v>4973</v>
      </c>
      <c r="O280" s="2" t="str">
        <f t="shared" si="9"/>
        <v>D-F08</v>
      </c>
      <c r="P280" s="83">
        <v>5.13</v>
      </c>
      <c r="Q280" s="2" t="str" cm="1">
        <f t="array" ref="Q280">IF(B280="","",IF(MAX(IF(B:B=B280,C:C))=C280,"Y","N"))</f>
        <v>Y</v>
      </c>
      <c r="S280" s="74"/>
    </row>
    <row r="281" spans="1:19" x14ac:dyDescent="0.25">
      <c r="A281" s="115">
        <f ca="1">INDEX('1.MetaData'!A:A, MATCH($E281, '1.MetaData'!$B:$B, 0))</f>
        <v>355</v>
      </c>
      <c r="B281" s="76" t="s">
        <v>5270</v>
      </c>
      <c r="C281" s="75">
        <v>1</v>
      </c>
      <c r="D281" s="75" t="s">
        <v>4878</v>
      </c>
      <c r="E281" s="1" t="str">
        <f ca="1">_xlfn.XLOOKUP($B281,'3.DNAExtractions'!$F:$F,'3.DNAExtractions'!E:E,"?")</f>
        <v>OG355</v>
      </c>
      <c r="F281" s="80" t="str">
        <f t="shared" si="10"/>
        <v>OG355U_D_IL</v>
      </c>
      <c r="G281" s="39" t="str">
        <f ca="1">VLOOKUP($E281,'1.MetaData'!$B:$H,3,FALSE)</f>
        <v>Chlorurus microrhinos</v>
      </c>
      <c r="H281" s="58" t="str">
        <f ca="1">VLOOKUP($E281,'1.MetaData'!$B:$H,4,FALSE)</f>
        <v>Blunt-head Parrotfish</v>
      </c>
      <c r="I281" s="87">
        <f ca="1">_xlfn.XLOOKUP($B281,'3.DNAExtractions'!$F:$F,'3.DNAExtractions'!O:O,"?")</f>
        <v>19.3</v>
      </c>
      <c r="J281" s="75" t="s">
        <v>4883</v>
      </c>
      <c r="K281" s="77">
        <v>44999</v>
      </c>
      <c r="L281" s="75" t="s">
        <v>5247</v>
      </c>
      <c r="M281" s="75" t="s">
        <v>3139</v>
      </c>
      <c r="N281" s="75" t="s">
        <v>4995</v>
      </c>
      <c r="O281" s="2" t="str">
        <f t="shared" ref="O281:O344" si="11">IF(M281&lt;&gt;"",_xlfn.CONCAT(M281,"-",N281),"")</f>
        <v>D-G08</v>
      </c>
      <c r="P281" s="83">
        <v>4.8600000000000003</v>
      </c>
      <c r="Q281" s="2" t="str" cm="1">
        <f t="array" ref="Q281">IF(B281="","",IF(MAX(IF(B:B=B281,C:C))=C281,"Y","N"))</f>
        <v>Y</v>
      </c>
      <c r="S281" s="74"/>
    </row>
    <row r="282" spans="1:19" x14ac:dyDescent="0.25">
      <c r="A282" s="115">
        <f ca="1">INDEX('1.MetaData'!A:A, MATCH($E282, '1.MetaData'!$B:$B, 0))</f>
        <v>356</v>
      </c>
      <c r="B282" s="76" t="s">
        <v>5271</v>
      </c>
      <c r="C282" s="75">
        <v>1</v>
      </c>
      <c r="D282" s="75" t="s">
        <v>4878</v>
      </c>
      <c r="E282" s="1" t="str">
        <f ca="1">_xlfn.XLOOKUP($B282,'3.DNAExtractions'!$F:$F,'3.DNAExtractions'!E:E,"?")</f>
        <v>OG356</v>
      </c>
      <c r="F282" s="80" t="str">
        <f t="shared" si="10"/>
        <v>OG356U_D_IL</v>
      </c>
      <c r="G282" s="39" t="str">
        <f ca="1">VLOOKUP($E282,'1.MetaData'!$B:$H,3,FALSE)</f>
        <v>Chlorurus microrhinos</v>
      </c>
      <c r="H282" s="58" t="str">
        <f ca="1">VLOOKUP($E282,'1.MetaData'!$B:$H,4,FALSE)</f>
        <v>Steephead parrotfish</v>
      </c>
      <c r="I282" s="87">
        <f ca="1">_xlfn.XLOOKUP($B282,'3.DNAExtractions'!$F:$F,'3.DNAExtractions'!O:O,"?")</f>
        <v>42.7</v>
      </c>
      <c r="J282" s="75" t="s">
        <v>4883</v>
      </c>
      <c r="K282" s="77">
        <v>44999</v>
      </c>
      <c r="L282" s="75" t="s">
        <v>5247</v>
      </c>
      <c r="M282" s="75" t="s">
        <v>3139</v>
      </c>
      <c r="N282" s="75" t="s">
        <v>4997</v>
      </c>
      <c r="O282" s="2" t="str">
        <f t="shared" si="11"/>
        <v>D-H08</v>
      </c>
      <c r="P282" s="83">
        <v>2.72</v>
      </c>
      <c r="Q282" s="2" t="str" cm="1">
        <f t="array" ref="Q282">IF(B282="","",IF(MAX(IF(B:B=B282,C:C))=C282,"Y","N"))</f>
        <v>Y</v>
      </c>
      <c r="S282" s="74"/>
    </row>
    <row r="283" spans="1:19" x14ac:dyDescent="0.25">
      <c r="A283" s="115">
        <f ca="1">INDEX('1.MetaData'!A:A, MATCH($E283, '1.MetaData'!$B:$B, 0))</f>
        <v>357</v>
      </c>
      <c r="B283" s="76" t="s">
        <v>5272</v>
      </c>
      <c r="C283" s="75">
        <v>1</v>
      </c>
      <c r="D283" s="75" t="s">
        <v>4878</v>
      </c>
      <c r="E283" s="1" t="str">
        <f ca="1">_xlfn.XLOOKUP($B283,'3.DNAExtractions'!$F:$F,'3.DNAExtractions'!E:E,"?")</f>
        <v>OG357</v>
      </c>
      <c r="F283" s="80" t="str">
        <f t="shared" ref="F283:F346" si="12">IF(C283&gt;1,_xlfn.CONCAT(B283,"_IL",C283),_xlfn.CONCAT(B283,"_IL"))</f>
        <v>OG357U_D_IL</v>
      </c>
      <c r="G283" s="39" t="str">
        <f ca="1">VLOOKUP($E283,'1.MetaData'!$B:$H,3,FALSE)</f>
        <v>Nemipterus furcosus</v>
      </c>
      <c r="H283" s="58" t="str">
        <f ca="1">VLOOKUP($E283,'1.MetaData'!$B:$H,4,FALSE)</f>
        <v>Fork-tailed threadfin bream</v>
      </c>
      <c r="I283" s="87">
        <f ca="1">_xlfn.XLOOKUP($B283,'3.DNAExtractions'!$F:$F,'3.DNAExtractions'!O:O,"?")</f>
        <v>37.5</v>
      </c>
      <c r="J283" s="75" t="s">
        <v>4883</v>
      </c>
      <c r="K283" s="77">
        <v>45001</v>
      </c>
      <c r="L283" s="75" t="s">
        <v>5138</v>
      </c>
      <c r="M283" s="75" t="s">
        <v>3155</v>
      </c>
      <c r="N283" s="75" t="s">
        <v>4939</v>
      </c>
      <c r="O283" s="2" t="str">
        <f t="shared" si="11"/>
        <v>A-H04</v>
      </c>
      <c r="P283" s="83">
        <v>5.57</v>
      </c>
      <c r="Q283" s="2" t="str" cm="1">
        <f t="array" ref="Q283">IF(B283="","",IF(MAX(IF(B:B=B283,C:C))=C283,"Y","N"))</f>
        <v>Y</v>
      </c>
      <c r="S283" s="74"/>
    </row>
    <row r="284" spans="1:19" x14ac:dyDescent="0.25">
      <c r="A284" s="115">
        <f ca="1">INDEX('1.MetaData'!A:A, MATCH($E284, '1.MetaData'!$B:$B, 0))</f>
        <v>358</v>
      </c>
      <c r="B284" s="76" t="s">
        <v>5273</v>
      </c>
      <c r="C284" s="75">
        <v>1</v>
      </c>
      <c r="D284" s="75" t="s">
        <v>4878</v>
      </c>
      <c r="E284" s="1" t="str">
        <f ca="1">_xlfn.XLOOKUP($B284,'3.DNAExtractions'!$F:$F,'3.DNAExtractions'!E:E,"?")</f>
        <v>OG358</v>
      </c>
      <c r="F284" s="80" t="str">
        <f t="shared" si="12"/>
        <v>OG358U_D_IL</v>
      </c>
      <c r="G284" s="39" t="str">
        <f ca="1">VLOOKUP($E284,'1.MetaData'!$B:$H,3,FALSE)</f>
        <v>Neopomacentrus filamentosus</v>
      </c>
      <c r="H284" s="58" t="str">
        <f ca="1">VLOOKUP($E284,'1.MetaData'!$B:$H,4,FALSE)</f>
        <v>Brown demoiselle</v>
      </c>
      <c r="I284" s="87">
        <f ca="1">_xlfn.XLOOKUP($B284,'3.DNAExtractions'!$F:$F,'3.DNAExtractions'!O:O,"?")</f>
        <v>37.4</v>
      </c>
      <c r="J284" s="75" t="s">
        <v>4883</v>
      </c>
      <c r="K284" s="77">
        <v>45001</v>
      </c>
      <c r="L284" s="75" t="s">
        <v>5138</v>
      </c>
      <c r="M284" s="75" t="s">
        <v>3155</v>
      </c>
      <c r="N284" s="75" t="s">
        <v>4881</v>
      </c>
      <c r="O284" s="2" t="str">
        <f t="shared" si="11"/>
        <v>A-A05</v>
      </c>
      <c r="P284" s="83">
        <v>4.4000000000000004</v>
      </c>
      <c r="Q284" s="2" t="str" cm="1">
        <f t="array" ref="Q284">IF(B284="","",IF(MAX(IF(B:B=B284,C:C))=C284,"Y","N"))</f>
        <v>Y</v>
      </c>
      <c r="S284" s="74"/>
    </row>
    <row r="285" spans="1:19" x14ac:dyDescent="0.25">
      <c r="A285" s="115">
        <f ca="1">INDEX('1.MetaData'!A:A, MATCH($E285, '1.MetaData'!$B:$B, 0))</f>
        <v>359</v>
      </c>
      <c r="B285" s="76" t="s">
        <v>5274</v>
      </c>
      <c r="C285" s="75">
        <v>1</v>
      </c>
      <c r="D285" s="75" t="s">
        <v>4878</v>
      </c>
      <c r="E285" s="1" t="str">
        <f ca="1">_xlfn.XLOOKUP($B285,'3.DNAExtractions'!$F:$F,'3.DNAExtractions'!E:E,"?")</f>
        <v>OG359</v>
      </c>
      <c r="F285" s="80" t="str">
        <f t="shared" si="12"/>
        <v>OG359U_D_IL</v>
      </c>
      <c r="G285" s="39" t="str">
        <f ca="1">VLOOKUP($E285,'1.MetaData'!$B:$H,3,FALSE)</f>
        <v>Neotrygon leylandi</v>
      </c>
      <c r="H285" s="58" t="str">
        <f ca="1">VLOOKUP($E285,'1.MetaData'!$B:$H,4,FALSE)</f>
        <v xml:space="preserve">Painted maskray </v>
      </c>
      <c r="I285" s="87">
        <f ca="1">_xlfn.XLOOKUP($B285,'3.DNAExtractions'!$F:$F,'3.DNAExtractions'!O:O,"?")</f>
        <v>86.3</v>
      </c>
      <c r="J285" s="75" t="s">
        <v>4883</v>
      </c>
      <c r="K285" s="77">
        <v>45001</v>
      </c>
      <c r="L285" s="75" t="s">
        <v>5138</v>
      </c>
      <c r="M285" s="75" t="s">
        <v>3155</v>
      </c>
      <c r="N285" s="75" t="s">
        <v>4891</v>
      </c>
      <c r="O285" s="2" t="str">
        <f t="shared" si="11"/>
        <v>A-B05</v>
      </c>
      <c r="P285" s="83">
        <v>4.1399999999999997</v>
      </c>
      <c r="Q285" s="2" t="str" cm="1">
        <f t="array" ref="Q285">IF(B285="","",IF(MAX(IF(B:B=B285,C:C))=C285,"Y","N"))</f>
        <v>Y</v>
      </c>
      <c r="S285" s="74"/>
    </row>
    <row r="286" spans="1:19" x14ac:dyDescent="0.25">
      <c r="A286" s="115">
        <f ca="1">INDEX('1.MetaData'!A:A, MATCH($E286, '1.MetaData'!$B:$B, 0))</f>
        <v>360</v>
      </c>
      <c r="B286" s="76" t="s">
        <v>5275</v>
      </c>
      <c r="C286" s="75">
        <v>1</v>
      </c>
      <c r="D286" s="75" t="s">
        <v>4878</v>
      </c>
      <c r="E286" s="1" t="str">
        <f ca="1">_xlfn.XLOOKUP($B286,'3.DNAExtractions'!$F:$F,'3.DNAExtractions'!E:E,"?")</f>
        <v>OG360</v>
      </c>
      <c r="F286" s="80" t="str">
        <f t="shared" si="12"/>
        <v>OG360U_D_IL</v>
      </c>
      <c r="G286" s="39" t="str">
        <f ca="1">VLOOKUP($E286,'1.MetaData'!$B:$H,3,FALSE)</f>
        <v>Onigocia oligolepis</v>
      </c>
      <c r="H286" s="58" t="str">
        <f ca="1">VLOOKUP($E286,'1.MetaData'!$B:$H,4,FALSE)</f>
        <v>Large-scale flathead</v>
      </c>
      <c r="I286" s="87">
        <f ca="1">_xlfn.XLOOKUP($B286,'3.DNAExtractions'!$F:$F,'3.DNAExtractions'!O:O,"?")</f>
        <v>28.4</v>
      </c>
      <c r="J286" s="75" t="s">
        <v>4883</v>
      </c>
      <c r="K286" s="77">
        <v>45001</v>
      </c>
      <c r="L286" s="75" t="s">
        <v>5138</v>
      </c>
      <c r="M286" s="75" t="s">
        <v>3155</v>
      </c>
      <c r="N286" s="75" t="s">
        <v>4896</v>
      </c>
      <c r="O286" s="2" t="str">
        <f t="shared" si="11"/>
        <v>A-C05</v>
      </c>
      <c r="P286" s="83">
        <v>1.39</v>
      </c>
      <c r="Q286" s="2" t="str" cm="1">
        <f t="array" ref="Q286">IF(B286="","",IF(MAX(IF(B:B=B286,C:C))=C286,"Y","N"))</f>
        <v>Y</v>
      </c>
      <c r="S286" s="74"/>
    </row>
    <row r="287" spans="1:19" x14ac:dyDescent="0.25">
      <c r="A287" s="115">
        <f ca="1">INDEX('1.MetaData'!A:A, MATCH($E287, '1.MetaData'!$B:$B, 0))</f>
        <v>361</v>
      </c>
      <c r="B287" s="76" t="s">
        <v>5276</v>
      </c>
      <c r="C287" s="75">
        <v>1</v>
      </c>
      <c r="D287" s="75" t="s">
        <v>4878</v>
      </c>
      <c r="E287" s="1" t="str">
        <f ca="1">_xlfn.XLOOKUP($B287,'3.DNAExtractions'!$F:$F,'3.DNAExtractions'!E:E,"?")</f>
        <v>OG361</v>
      </c>
      <c r="F287" s="80" t="str">
        <f t="shared" si="12"/>
        <v>OG361U_D_IL</v>
      </c>
      <c r="G287" s="39" t="str">
        <f ca="1">VLOOKUP($E287,'1.MetaData'!$B:$H,3,FALSE)</f>
        <v>Paramonacanthus choirocephalus</v>
      </c>
      <c r="H287" s="58" t="str">
        <f ca="1">VLOOKUP($E287,'1.MetaData'!$B:$H,4,FALSE)</f>
        <v xml:space="preserve">Pig faced leather jacket </v>
      </c>
      <c r="I287" s="87">
        <f ca="1">_xlfn.XLOOKUP($B287,'3.DNAExtractions'!$F:$F,'3.DNAExtractions'!O:O,"?")</f>
        <v>39.700000000000003</v>
      </c>
      <c r="J287" s="75" t="s">
        <v>4883</v>
      </c>
      <c r="K287" s="77">
        <v>45001</v>
      </c>
      <c r="L287" s="75" t="s">
        <v>5138</v>
      </c>
      <c r="M287" s="75" t="s">
        <v>3155</v>
      </c>
      <c r="N287" s="75" t="s">
        <v>4898</v>
      </c>
      <c r="O287" s="2" t="str">
        <f t="shared" si="11"/>
        <v>A-D05</v>
      </c>
      <c r="P287" s="83">
        <v>4.53</v>
      </c>
      <c r="Q287" s="2" t="str" cm="1">
        <f t="array" ref="Q287">IF(B287="","",IF(MAX(IF(B:B=B287,C:C))=C287,"Y","N"))</f>
        <v>Y</v>
      </c>
      <c r="S287" s="74"/>
    </row>
    <row r="288" spans="1:19" x14ac:dyDescent="0.25">
      <c r="A288" s="115">
        <f ca="1">INDEX('1.MetaData'!A:A, MATCH($E288, '1.MetaData'!$B:$B, 0))</f>
        <v>362</v>
      </c>
      <c r="B288" s="76" t="s">
        <v>5277</v>
      </c>
      <c r="C288" s="75">
        <v>1</v>
      </c>
      <c r="D288" s="75" t="s">
        <v>4878</v>
      </c>
      <c r="E288" s="1" t="str">
        <f ca="1">_xlfn.XLOOKUP($B288,'3.DNAExtractions'!$F:$F,'3.DNAExtractions'!E:E,"?")</f>
        <v>OG362</v>
      </c>
      <c r="F288" s="80" t="str">
        <f t="shared" si="12"/>
        <v>OG362U_D_IL</v>
      </c>
      <c r="G288" s="39" t="str">
        <f ca="1">VLOOKUP($E288,'1.MetaData'!$B:$H,3,FALSE)</f>
        <v>Paramonacanthus choirocephalus</v>
      </c>
      <c r="H288" s="58" t="str">
        <f ca="1">VLOOKUP($E288,'1.MetaData'!$B:$H,4,FALSE)</f>
        <v xml:space="preserve">Pig faced leather jacket </v>
      </c>
      <c r="I288" s="87">
        <f ca="1">_xlfn.XLOOKUP($B288,'3.DNAExtractions'!$F:$F,'3.DNAExtractions'!O:O,"?")</f>
        <v>11.6</v>
      </c>
      <c r="J288" s="75" t="s">
        <v>4883</v>
      </c>
      <c r="K288" s="77">
        <v>45001</v>
      </c>
      <c r="L288" s="75" t="s">
        <v>5138</v>
      </c>
      <c r="M288" s="75" t="s">
        <v>3155</v>
      </c>
      <c r="N288" s="75" t="s">
        <v>4908</v>
      </c>
      <c r="O288" s="2" t="str">
        <f t="shared" si="11"/>
        <v>A-E05</v>
      </c>
      <c r="P288" s="83">
        <v>5.79</v>
      </c>
      <c r="Q288" s="2" t="str" cm="1">
        <f t="array" ref="Q288">IF(B288="","",IF(MAX(IF(B:B=B288,C:C))=C288,"Y","N"))</f>
        <v>Y</v>
      </c>
      <c r="S288" s="74"/>
    </row>
    <row r="289" spans="1:19" x14ac:dyDescent="0.25">
      <c r="A289" s="115">
        <f ca="1">INDEX('1.MetaData'!A:A, MATCH($E289, '1.MetaData'!$B:$B, 0))</f>
        <v>363</v>
      </c>
      <c r="B289" s="76" t="s">
        <v>5278</v>
      </c>
      <c r="C289" s="75">
        <v>1</v>
      </c>
      <c r="D289" s="75" t="s">
        <v>4878</v>
      </c>
      <c r="E289" s="1" t="str">
        <f ca="1">_xlfn.XLOOKUP($B289,'3.DNAExtractions'!$F:$F,'3.DNAExtractions'!E:E,"?")</f>
        <v>OG363</v>
      </c>
      <c r="F289" s="80" t="str">
        <f t="shared" si="12"/>
        <v>OG363U_D_IL</v>
      </c>
      <c r="G289" s="39" t="str">
        <f ca="1">VLOOKUP($E289,'1.MetaData'!$B:$H,3,FALSE)</f>
        <v>Paramonacanthus choirocephalus</v>
      </c>
      <c r="H289" s="58" t="str">
        <f ca="1">VLOOKUP($E289,'1.MetaData'!$B:$H,4,FALSE)</f>
        <v xml:space="preserve">Pig faced leather jacket </v>
      </c>
      <c r="I289" s="87">
        <f ca="1">_xlfn.XLOOKUP($B289,'3.DNAExtractions'!$F:$F,'3.DNAExtractions'!O:O,"?")</f>
        <v>17.600000000000001</v>
      </c>
      <c r="J289" s="75" t="s">
        <v>4883</v>
      </c>
      <c r="K289" s="77">
        <v>45001</v>
      </c>
      <c r="L289" s="75" t="s">
        <v>5138</v>
      </c>
      <c r="M289" s="75" t="s">
        <v>3135</v>
      </c>
      <c r="N289" s="75" t="s">
        <v>4910</v>
      </c>
      <c r="O289" s="2" t="str">
        <f t="shared" si="11"/>
        <v>C-F01</v>
      </c>
      <c r="P289" s="83">
        <v>5.28</v>
      </c>
      <c r="Q289" s="2" t="str" cm="1">
        <f t="array" ref="Q289">IF(B289="","",IF(MAX(IF(B:B=B289,C:C))=C289,"Y","N"))</f>
        <v>Y</v>
      </c>
      <c r="S289" s="74"/>
    </row>
    <row r="290" spans="1:19" x14ac:dyDescent="0.25">
      <c r="A290" s="115">
        <f ca="1">INDEX('1.MetaData'!A:A, MATCH($E290, '1.MetaData'!$B:$B, 0))</f>
        <v>364</v>
      </c>
      <c r="B290" s="76" t="s">
        <v>5279</v>
      </c>
      <c r="C290" s="75">
        <v>1</v>
      </c>
      <c r="D290" s="75" t="s">
        <v>4878</v>
      </c>
      <c r="E290" s="1" t="str">
        <f ca="1">_xlfn.XLOOKUP($B290,'3.DNAExtractions'!$F:$F,'3.DNAExtractions'!E:E,"?")</f>
        <v>OG364</v>
      </c>
      <c r="F290" s="80" t="str">
        <f t="shared" si="12"/>
        <v>OG364U_D_IL</v>
      </c>
      <c r="G290" s="39" t="str">
        <f ca="1">VLOOKUP($E290,'1.MetaData'!$B:$H,3,FALSE)</f>
        <v>Paramonacanthus choirocephalus</v>
      </c>
      <c r="H290" s="58" t="str">
        <f ca="1">VLOOKUP($E290,'1.MetaData'!$B:$H,4,FALSE)</f>
        <v xml:space="preserve">Pig faced leather jacket </v>
      </c>
      <c r="I290" s="87">
        <f ca="1">_xlfn.XLOOKUP($B290,'3.DNAExtractions'!$F:$F,'3.DNAExtractions'!O:O,"?")</f>
        <v>14</v>
      </c>
      <c r="J290" s="75" t="s">
        <v>4883</v>
      </c>
      <c r="K290" s="77">
        <v>45001</v>
      </c>
      <c r="L290" s="75" t="s">
        <v>5138</v>
      </c>
      <c r="M290" s="75" t="s">
        <v>3155</v>
      </c>
      <c r="N290" s="75" t="s">
        <v>4918</v>
      </c>
      <c r="O290" s="2" t="str">
        <f t="shared" si="11"/>
        <v>A-G05</v>
      </c>
      <c r="P290" s="83">
        <v>4.96</v>
      </c>
      <c r="Q290" s="2" t="str" cm="1">
        <f t="array" ref="Q290">IF(B290="","",IF(MAX(IF(B:B=B290,C:C))=C290,"Y","N"))</f>
        <v>Y</v>
      </c>
      <c r="S290" s="74"/>
    </row>
    <row r="291" spans="1:19" x14ac:dyDescent="0.25">
      <c r="A291" s="115">
        <f ca="1">INDEX('1.MetaData'!A:A, MATCH($E291, '1.MetaData'!$B:$B, 0))</f>
        <v>365</v>
      </c>
      <c r="B291" s="76" t="s">
        <v>5280</v>
      </c>
      <c r="C291" s="75">
        <v>1</v>
      </c>
      <c r="D291" s="75" t="s">
        <v>4878</v>
      </c>
      <c r="E291" s="1" t="str">
        <f ca="1">_xlfn.XLOOKUP($B291,'3.DNAExtractions'!$F:$F,'3.DNAExtractions'!E:E,"?")</f>
        <v>OG365</v>
      </c>
      <c r="F291" s="80" t="str">
        <f t="shared" si="12"/>
        <v>OG365U_D_IL</v>
      </c>
      <c r="G291" s="39" t="str">
        <f ca="1">VLOOKUP($E291,'1.MetaData'!$B:$H,3,FALSE)</f>
        <v>Parapercis nebulosa</v>
      </c>
      <c r="H291" s="58" t="str">
        <f ca="1">VLOOKUP($E291,'1.MetaData'!$B:$H,4,FALSE)</f>
        <v>Barred sandperch</v>
      </c>
      <c r="I291" s="87">
        <f ca="1">_xlfn.XLOOKUP($B291,'3.DNAExtractions'!$F:$F,'3.DNAExtractions'!O:O,"?")</f>
        <v>7.83</v>
      </c>
      <c r="J291" s="75" t="s">
        <v>4883</v>
      </c>
      <c r="K291" s="77">
        <v>45001</v>
      </c>
      <c r="L291" s="75" t="s">
        <v>5138</v>
      </c>
      <c r="M291" s="75" t="s">
        <v>3155</v>
      </c>
      <c r="N291" s="75" t="s">
        <v>4927</v>
      </c>
      <c r="O291" s="2" t="str">
        <f t="shared" si="11"/>
        <v>A-H05</v>
      </c>
      <c r="P291" s="83">
        <v>9.44</v>
      </c>
      <c r="Q291" s="2" t="str" cm="1">
        <f t="array" ref="Q291">IF(B291="","",IF(MAX(IF(B:B=B291,C:C))=C291,"Y","N"))</f>
        <v>Y</v>
      </c>
      <c r="S291" s="74"/>
    </row>
    <row r="292" spans="1:19" x14ac:dyDescent="0.25">
      <c r="A292" s="115">
        <f ca="1">INDEX('1.MetaData'!A:A, MATCH($E292, '1.MetaData'!$B:$B, 0))</f>
        <v>366</v>
      </c>
      <c r="B292" s="76" t="s">
        <v>5281</v>
      </c>
      <c r="C292" s="75">
        <v>1</v>
      </c>
      <c r="D292" s="75" t="s">
        <v>4878</v>
      </c>
      <c r="E292" s="1" t="str">
        <f ca="1">_xlfn.XLOOKUP($B292,'3.DNAExtractions'!$F:$F,'3.DNAExtractions'!E:E,"?")</f>
        <v>OG366</v>
      </c>
      <c r="F292" s="80" t="str">
        <f t="shared" si="12"/>
        <v>OG366U_D_IL</v>
      </c>
      <c r="G292" s="39" t="str">
        <f ca="1">VLOOKUP($E292,'1.MetaData'!$B:$H,3,FALSE)</f>
        <v>Parupeneus indicus</v>
      </c>
      <c r="H292" s="58" t="str">
        <f ca="1">VLOOKUP($E292,'1.MetaData'!$B:$H,4,FALSE)</f>
        <v>Indian goatfish</v>
      </c>
      <c r="I292" s="87">
        <f ca="1">_xlfn.XLOOKUP($B292,'3.DNAExtractions'!$F:$F,'3.DNAExtractions'!O:O,"?")</f>
        <v>8.5</v>
      </c>
      <c r="J292" s="75" t="s">
        <v>4883</v>
      </c>
      <c r="K292" s="77">
        <v>45001</v>
      </c>
      <c r="L292" s="75" t="s">
        <v>5138</v>
      </c>
      <c r="M292" s="75" t="s">
        <v>3155</v>
      </c>
      <c r="N292" s="75" t="s">
        <v>4931</v>
      </c>
      <c r="O292" s="2" t="str">
        <f t="shared" si="11"/>
        <v>A-A06</v>
      </c>
      <c r="P292" s="83">
        <v>3.2</v>
      </c>
      <c r="Q292" s="2" t="str" cm="1">
        <f t="array" ref="Q292">IF(B292="","",IF(MAX(IF(B:B=B292,C:C))=C292,"Y","N"))</f>
        <v>Y</v>
      </c>
      <c r="S292" s="74"/>
    </row>
    <row r="293" spans="1:19" x14ac:dyDescent="0.25">
      <c r="A293" s="115">
        <f ca="1">INDEX('1.MetaData'!A:A, MATCH($E293, '1.MetaData'!$B:$B, 0))</f>
        <v>367</v>
      </c>
      <c r="B293" s="76" t="s">
        <v>5282</v>
      </c>
      <c r="C293" s="75">
        <v>1</v>
      </c>
      <c r="D293" s="75" t="s">
        <v>4878</v>
      </c>
      <c r="E293" s="1" t="str">
        <f ca="1">_xlfn.XLOOKUP($B293,'3.DNAExtractions'!$F:$F,'3.DNAExtractions'!E:E,"?")</f>
        <v>OG367</v>
      </c>
      <c r="F293" s="80" t="str">
        <f t="shared" si="12"/>
        <v>OG367U_D_IL</v>
      </c>
      <c r="G293" s="39" t="str">
        <f ca="1">VLOOKUP($E293,'1.MetaData'!$B:$H,3,FALSE)</f>
        <v>Pentapodus emeryii</v>
      </c>
      <c r="H293" s="58" t="str">
        <f ca="1">VLOOKUP($E293,'1.MetaData'!$B:$H,4,FALSE)</f>
        <v xml:space="preserve">Double whiptail </v>
      </c>
      <c r="I293" s="87">
        <f ca="1">_xlfn.XLOOKUP($B293,'3.DNAExtractions'!$F:$F,'3.DNAExtractions'!O:O,"?")</f>
        <v>6.03</v>
      </c>
      <c r="J293" s="75" t="s">
        <v>4883</v>
      </c>
      <c r="K293" s="77">
        <v>45001</v>
      </c>
      <c r="L293" s="75" t="s">
        <v>5138</v>
      </c>
      <c r="M293" s="75" t="s">
        <v>3155</v>
      </c>
      <c r="N293" s="75" t="s">
        <v>4933</v>
      </c>
      <c r="O293" s="2" t="str">
        <f t="shared" si="11"/>
        <v>A-B06</v>
      </c>
      <c r="P293" s="83">
        <v>2.69</v>
      </c>
      <c r="Q293" s="2" t="str" cm="1">
        <f t="array" ref="Q293">IF(B293="","",IF(MAX(IF(B:B=B293,C:C))=C293,"Y","N"))</f>
        <v>Y</v>
      </c>
      <c r="S293" s="74"/>
    </row>
    <row r="294" spans="1:19" x14ac:dyDescent="0.25">
      <c r="A294" s="115">
        <f ca="1">INDEX('1.MetaData'!A:A, MATCH($E294, '1.MetaData'!$B:$B, 0))</f>
        <v>368</v>
      </c>
      <c r="B294" s="76" t="s">
        <v>5283</v>
      </c>
      <c r="C294" s="75">
        <v>1</v>
      </c>
      <c r="D294" s="75" t="s">
        <v>4878</v>
      </c>
      <c r="E294" s="1" t="str">
        <f ca="1">_xlfn.XLOOKUP($B294,'3.DNAExtractions'!$F:$F,'3.DNAExtractions'!E:E,"?")</f>
        <v>OG368</v>
      </c>
      <c r="F294" s="80" t="str">
        <f t="shared" si="12"/>
        <v>OG368U_D_IL</v>
      </c>
      <c r="G294" s="39" t="str">
        <f ca="1">VLOOKUP($E294,'1.MetaData'!$B:$H,3,FALSE)</f>
        <v>Pentapodus nagasakiensis</v>
      </c>
      <c r="H294" s="58" t="str">
        <f ca="1">VLOOKUP($E294,'1.MetaData'!$B:$H,4,FALSE)</f>
        <v>Japanese whiptail</v>
      </c>
      <c r="I294" s="87">
        <f ca="1">_xlfn.XLOOKUP($B294,'3.DNAExtractions'!$F:$F,'3.DNAExtractions'!O:O,"?")</f>
        <v>15.2</v>
      </c>
      <c r="J294" s="75" t="s">
        <v>4883</v>
      </c>
      <c r="K294" s="77">
        <v>45001</v>
      </c>
      <c r="L294" s="75" t="s">
        <v>5138</v>
      </c>
      <c r="M294" s="75" t="s">
        <v>3155</v>
      </c>
      <c r="N294" s="75" t="s">
        <v>4935</v>
      </c>
      <c r="O294" s="2" t="str">
        <f t="shared" si="11"/>
        <v>A-C06</v>
      </c>
      <c r="P294" s="83">
        <v>1.85</v>
      </c>
      <c r="Q294" s="2" t="str" cm="1">
        <f t="array" ref="Q294">IF(B294="","",IF(MAX(IF(B:B=B294,C:C))=C294,"Y","N"))</f>
        <v>Y</v>
      </c>
      <c r="S294" s="74"/>
    </row>
    <row r="295" spans="1:19" x14ac:dyDescent="0.25">
      <c r="A295" s="115">
        <f ca="1">INDEX('1.MetaData'!A:A, MATCH($E295, '1.MetaData'!$B:$B, 0))</f>
        <v>369</v>
      </c>
      <c r="B295" s="76" t="s">
        <v>5284</v>
      </c>
      <c r="C295" s="75">
        <v>1</v>
      </c>
      <c r="D295" s="75" t="s">
        <v>4878</v>
      </c>
      <c r="E295" s="1" t="str">
        <f ca="1">_xlfn.XLOOKUP($B295,'3.DNAExtractions'!$F:$F,'3.DNAExtractions'!E:E,"?")</f>
        <v>OG369</v>
      </c>
      <c r="F295" s="80" t="str">
        <f t="shared" si="12"/>
        <v>OG369U_D_IL</v>
      </c>
      <c r="G295" s="39" t="str">
        <f ca="1">VLOOKUP($E295,'1.MetaData'!$B:$H,3,FALSE)</f>
        <v>Symphorus nematophorus</v>
      </c>
      <c r="H295" s="58" t="str">
        <f ca="1">VLOOKUP($E295,'1.MetaData'!$B:$H,4,FALSE)</f>
        <v>Chinamanfish</v>
      </c>
      <c r="I295" s="87">
        <f ca="1">_xlfn.XLOOKUP($B295,'3.DNAExtractions'!$F:$F,'3.DNAExtractions'!O:O,"?")</f>
        <v>245</v>
      </c>
      <c r="J295" s="75" t="s">
        <v>4883</v>
      </c>
      <c r="K295" s="77">
        <v>44831</v>
      </c>
      <c r="L295" s="75"/>
      <c r="M295" s="75" t="s">
        <v>3139</v>
      </c>
      <c r="N295" s="75" t="s">
        <v>5041</v>
      </c>
      <c r="O295" s="2" t="str">
        <f t="shared" si="11"/>
        <v>D-D11</v>
      </c>
      <c r="P295" s="83"/>
      <c r="Q295" s="2" t="str" cm="1">
        <f t="array" ref="Q295">IF(B295="","",IF(MAX(IF(B:B=B295,C:C))=C295,"Y","N"))</f>
        <v>Y</v>
      </c>
      <c r="S295" s="74"/>
    </row>
    <row r="296" spans="1:19" x14ac:dyDescent="0.25">
      <c r="A296" s="115">
        <f ca="1">INDEX('1.MetaData'!A:A, MATCH($E296, '1.MetaData'!$B:$B, 0))</f>
        <v>370</v>
      </c>
      <c r="B296" s="76" t="s">
        <v>5285</v>
      </c>
      <c r="C296" s="75">
        <v>1</v>
      </c>
      <c r="D296" s="75" t="s">
        <v>4878</v>
      </c>
      <c r="E296" s="1" t="str">
        <f ca="1">_xlfn.XLOOKUP($B296,'3.DNAExtractions'!$F:$F,'3.DNAExtractions'!E:E,"?")</f>
        <v>OG370</v>
      </c>
      <c r="F296" s="80" t="str">
        <f t="shared" si="12"/>
        <v>OG370U_D_IL</v>
      </c>
      <c r="G296" s="39" t="str">
        <f ca="1">VLOOKUP($E296,'1.MetaData'!$B:$H,3,FALSE)</f>
        <v>Pentapodus vitta</v>
      </c>
      <c r="H296" s="58" t="str">
        <f ca="1">VLOOKUP($E296,'1.MetaData'!$B:$H,4,FALSE)</f>
        <v xml:space="preserve">Striped whiptail </v>
      </c>
      <c r="I296" s="87">
        <f ca="1">_xlfn.XLOOKUP($B296,'3.DNAExtractions'!$F:$F,'3.DNAExtractions'!O:O,"?")</f>
        <v>7.99</v>
      </c>
      <c r="J296" s="75" t="s">
        <v>4883</v>
      </c>
      <c r="K296" s="77">
        <v>45001</v>
      </c>
      <c r="L296" s="75" t="s">
        <v>5138</v>
      </c>
      <c r="M296" s="75" t="s">
        <v>3155</v>
      </c>
      <c r="N296" s="75" t="s">
        <v>4937</v>
      </c>
      <c r="O296" s="2" t="str">
        <f t="shared" si="11"/>
        <v>A-D06</v>
      </c>
      <c r="P296" s="83">
        <v>4.51</v>
      </c>
      <c r="Q296" s="2" t="str" cm="1">
        <f t="array" ref="Q296">IF(B296="","",IF(MAX(IF(B:B=B296,C:C))=C296,"Y","N"))</f>
        <v>Y</v>
      </c>
      <c r="S296" s="74"/>
    </row>
    <row r="297" spans="1:19" x14ac:dyDescent="0.25">
      <c r="A297" s="115">
        <f ca="1">INDEX('1.MetaData'!A:A, MATCH($E297, '1.MetaData'!$B:$B, 0))</f>
        <v>371</v>
      </c>
      <c r="B297" s="76" t="s">
        <v>5286</v>
      </c>
      <c r="C297" s="75">
        <v>1</v>
      </c>
      <c r="D297" s="75" t="s">
        <v>4878</v>
      </c>
      <c r="E297" s="1" t="str">
        <f ca="1">_xlfn.XLOOKUP($B297,'3.DNAExtractions'!$F:$F,'3.DNAExtractions'!E:E,"?")</f>
        <v>OG371</v>
      </c>
      <c r="F297" s="80" t="str">
        <f t="shared" si="12"/>
        <v>OG371U_D_IL</v>
      </c>
      <c r="G297" s="39" t="str">
        <f ca="1">VLOOKUP($E297,'1.MetaData'!$B:$H,3,FALSE)</f>
        <v>Platax batavianus</v>
      </c>
      <c r="H297" s="58" t="str">
        <f ca="1">VLOOKUP($E297,'1.MetaData'!$B:$H,4,FALSE)</f>
        <v>Humpback batfish</v>
      </c>
      <c r="I297" s="87">
        <f ca="1">_xlfn.XLOOKUP($B297,'3.DNAExtractions'!$F:$F,'3.DNAExtractions'!O:O,"?")</f>
        <v>15.1</v>
      </c>
      <c r="J297" s="75" t="s">
        <v>4883</v>
      </c>
      <c r="K297" s="77">
        <v>45001</v>
      </c>
      <c r="L297" s="75" t="s">
        <v>5138</v>
      </c>
      <c r="M297" s="75" t="s">
        <v>3155</v>
      </c>
      <c r="N297" s="75" t="s">
        <v>4941</v>
      </c>
      <c r="O297" s="2" t="str">
        <f t="shared" si="11"/>
        <v>A-E06</v>
      </c>
      <c r="P297" s="83">
        <v>7.75</v>
      </c>
      <c r="Q297" s="2" t="str" cm="1">
        <f t="array" ref="Q297">IF(B297="","",IF(MAX(IF(B:B=B297,C:C))=C297,"Y","N"))</f>
        <v>Y</v>
      </c>
      <c r="S297" s="74"/>
    </row>
    <row r="298" spans="1:19" x14ac:dyDescent="0.25">
      <c r="A298" s="115">
        <f ca="1">INDEX('1.MetaData'!A:A, MATCH($E298, '1.MetaData'!$B:$B, 0))</f>
        <v>372</v>
      </c>
      <c r="B298" s="76" t="s">
        <v>5287</v>
      </c>
      <c r="C298" s="75">
        <v>1</v>
      </c>
      <c r="D298" s="75" t="s">
        <v>4878</v>
      </c>
      <c r="E298" s="1" t="str">
        <f ca="1">_xlfn.XLOOKUP($B298,'3.DNAExtractions'!$F:$F,'3.DNAExtractions'!E:E,"?")</f>
        <v>OG372</v>
      </c>
      <c r="F298" s="80" t="str">
        <f t="shared" si="12"/>
        <v>OG372U_D_IL</v>
      </c>
      <c r="G298" s="39" t="str">
        <f ca="1">VLOOKUP($E298,'1.MetaData'!$B:$H,3,FALSE)</f>
        <v>Platycephalus endrachtensis</v>
      </c>
      <c r="H298" s="58" t="str">
        <f ca="1">VLOOKUP($E298,'1.MetaData'!$B:$H,4,FALSE)</f>
        <v xml:space="preserve">Bar-tailed flathead </v>
      </c>
      <c r="I298" s="87">
        <f ca="1">_xlfn.XLOOKUP($B298,'3.DNAExtractions'!$F:$F,'3.DNAExtractions'!O:O,"?")</f>
        <v>11.8</v>
      </c>
      <c r="J298" s="75" t="s">
        <v>4883</v>
      </c>
      <c r="K298" s="77">
        <v>45001</v>
      </c>
      <c r="L298" s="75" t="s">
        <v>5138</v>
      </c>
      <c r="M298" s="75" t="s">
        <v>3155</v>
      </c>
      <c r="N298" s="75" t="s">
        <v>4945</v>
      </c>
      <c r="O298" s="2" t="str">
        <f t="shared" si="11"/>
        <v>A-F06</v>
      </c>
      <c r="P298" s="83">
        <v>5.41</v>
      </c>
      <c r="Q298" s="2" t="str" cm="1">
        <f t="array" ref="Q298">IF(B298="","",IF(MAX(IF(B:B=B298,C:C))=C298,"Y","N"))</f>
        <v>Y</v>
      </c>
      <c r="S298" s="74"/>
    </row>
    <row r="299" spans="1:19" x14ac:dyDescent="0.25">
      <c r="A299" s="115">
        <f ca="1">INDEX('1.MetaData'!A:A, MATCH($E299, '1.MetaData'!$B:$B, 0))</f>
        <v>373</v>
      </c>
      <c r="B299" s="76" t="s">
        <v>5288</v>
      </c>
      <c r="C299" s="75">
        <v>1</v>
      </c>
      <c r="D299" s="75" t="s">
        <v>4878</v>
      </c>
      <c r="E299" s="1" t="str">
        <f ca="1">_xlfn.XLOOKUP($B299,'3.DNAExtractions'!$F:$F,'3.DNAExtractions'!E:E,"?")</f>
        <v>OG373</v>
      </c>
      <c r="F299" s="80" t="str">
        <f t="shared" si="12"/>
        <v>OG373U_D_IL</v>
      </c>
      <c r="G299" s="39" t="str">
        <f ca="1">VLOOKUP($E299,'1.MetaData'!$B:$H,3,FALSE)</f>
        <v>Platycephalus endrachtensis</v>
      </c>
      <c r="H299" s="58" t="str">
        <f ca="1">VLOOKUP($E299,'1.MetaData'!$B:$H,4,FALSE)</f>
        <v xml:space="preserve">Bar-tailed flathead </v>
      </c>
      <c r="I299" s="87">
        <f ca="1">_xlfn.XLOOKUP($B299,'3.DNAExtractions'!$F:$F,'3.DNAExtractions'!O:O,"?")</f>
        <v>6.39</v>
      </c>
      <c r="J299" s="75" t="s">
        <v>4883</v>
      </c>
      <c r="K299" s="77">
        <v>45001</v>
      </c>
      <c r="L299" s="75" t="s">
        <v>5138</v>
      </c>
      <c r="M299" s="75" t="s">
        <v>3155</v>
      </c>
      <c r="N299" s="75" t="s">
        <v>4947</v>
      </c>
      <c r="O299" s="2" t="str">
        <f t="shared" si="11"/>
        <v>A-G06</v>
      </c>
      <c r="P299" s="83">
        <v>3.32</v>
      </c>
      <c r="Q299" s="2" t="str" cm="1">
        <f t="array" ref="Q299">IF(B299="","",IF(MAX(IF(B:B=B299,C:C))=C299,"Y","N"))</f>
        <v>Y</v>
      </c>
      <c r="S299" s="74"/>
    </row>
    <row r="300" spans="1:19" x14ac:dyDescent="0.25">
      <c r="A300" s="115">
        <f ca="1">INDEX('1.MetaData'!A:A, MATCH($E300, '1.MetaData'!$B:$B, 0))</f>
        <v>374</v>
      </c>
      <c r="B300" s="76" t="s">
        <v>5289</v>
      </c>
      <c r="C300" s="75">
        <v>1</v>
      </c>
      <c r="D300" s="75" t="s">
        <v>4878</v>
      </c>
      <c r="E300" s="1" t="str">
        <f ca="1">_xlfn.XLOOKUP($B300,'3.DNAExtractions'!$F:$F,'3.DNAExtractions'!E:E,"?")</f>
        <v>OG374</v>
      </c>
      <c r="F300" s="80" t="str">
        <f t="shared" si="12"/>
        <v>OG374U_D_IL</v>
      </c>
      <c r="G300" s="39" t="str">
        <f ca="1">VLOOKUP($E300,'1.MetaData'!$B:$H,3,FALSE)</f>
        <v>Abudefduf septemfasciatus</v>
      </c>
      <c r="H300" s="58" t="str">
        <f ca="1">VLOOKUP($E300,'1.MetaData'!$B:$H,4,FALSE)</f>
        <v>Banded Sergeant</v>
      </c>
      <c r="I300" s="87">
        <f ca="1">_xlfn.XLOOKUP($B300,'3.DNAExtractions'!$F:$F,'3.DNAExtractions'!O:O,"?")</f>
        <v>446</v>
      </c>
      <c r="J300" s="75" t="s">
        <v>4883</v>
      </c>
      <c r="K300" s="77">
        <v>44901</v>
      </c>
      <c r="L300" s="75"/>
      <c r="M300" s="75" t="s">
        <v>3139</v>
      </c>
      <c r="N300" s="75" t="s">
        <v>4945</v>
      </c>
      <c r="O300" s="2" t="str">
        <f t="shared" si="11"/>
        <v>D-F06</v>
      </c>
      <c r="P300" s="83" t="s">
        <v>5171</v>
      </c>
      <c r="Q300" s="2" t="str" cm="1">
        <f t="array" ref="Q300">IF(B300="","",IF(MAX(IF(B:B=B300,C:C))=C300,"Y","N"))</f>
        <v>Y</v>
      </c>
      <c r="S300" s="74"/>
    </row>
    <row r="301" spans="1:19" x14ac:dyDescent="0.25">
      <c r="A301" s="115">
        <f ca="1">INDEX('1.MetaData'!A:A, MATCH($E301, '1.MetaData'!$B:$B, 0))</f>
        <v>375</v>
      </c>
      <c r="B301" s="76" t="s">
        <v>5290</v>
      </c>
      <c r="C301" s="75">
        <v>1</v>
      </c>
      <c r="D301" s="75" t="s">
        <v>4878</v>
      </c>
      <c r="E301" s="1" t="str">
        <f ca="1">_xlfn.XLOOKUP($B301,'3.DNAExtractions'!$F:$F,'3.DNAExtractions'!E:E,"?")</f>
        <v>OG375</v>
      </c>
      <c r="F301" s="80" t="str">
        <f t="shared" si="12"/>
        <v>OG375U_D_IL</v>
      </c>
      <c r="G301" s="39" t="str">
        <f ca="1">VLOOKUP($E301,'1.MetaData'!$B:$H,3,FALSE)</f>
        <v>Abudefduf septemfasciatus</v>
      </c>
      <c r="H301" s="58" t="str">
        <f ca="1">VLOOKUP($E301,'1.MetaData'!$B:$H,4,FALSE)</f>
        <v>Banded sergeant</v>
      </c>
      <c r="I301" s="87">
        <f ca="1">_xlfn.XLOOKUP($B301,'3.DNAExtractions'!$F:$F,'3.DNAExtractions'!O:O,"?")</f>
        <v>98.8</v>
      </c>
      <c r="J301" s="75" t="s">
        <v>4883</v>
      </c>
      <c r="K301" s="77">
        <v>44901</v>
      </c>
      <c r="L301" s="75"/>
      <c r="M301" s="75" t="s">
        <v>3139</v>
      </c>
      <c r="N301" s="75" t="s">
        <v>5020</v>
      </c>
      <c r="O301" s="2" t="str">
        <f t="shared" si="11"/>
        <v>D-D07</v>
      </c>
      <c r="P301" s="83" t="s">
        <v>5171</v>
      </c>
      <c r="Q301" s="2" t="str" cm="1">
        <f t="array" ref="Q301">IF(B301="","",IF(MAX(IF(B:B=B301,C:C))=C301,"Y","N"))</f>
        <v>Y</v>
      </c>
      <c r="S301" s="74"/>
    </row>
    <row r="302" spans="1:19" x14ac:dyDescent="0.25">
      <c r="A302" s="115">
        <f ca="1">INDEX('1.MetaData'!A:A, MATCH($E302, '1.MetaData'!$B:$B, 0))</f>
        <v>376</v>
      </c>
      <c r="B302" s="76" t="s">
        <v>5291</v>
      </c>
      <c r="C302" s="75">
        <v>1</v>
      </c>
      <c r="D302" s="75" t="s">
        <v>4878</v>
      </c>
      <c r="E302" s="1" t="str">
        <f ca="1">_xlfn.XLOOKUP($B302,'3.DNAExtractions'!$F:$F,'3.DNAExtractions'!E:E,"?")</f>
        <v>OG376</v>
      </c>
      <c r="F302" s="80" t="str">
        <f t="shared" si="12"/>
        <v>OG376U_D_IL</v>
      </c>
      <c r="G302" s="39" t="str">
        <f ca="1">VLOOKUP($E302,'1.MetaData'!$B:$H,3,FALSE)</f>
        <v>Abudefduf sexfasciatus</v>
      </c>
      <c r="H302" s="58" t="str">
        <f ca="1">VLOOKUP($E302,'1.MetaData'!$B:$H,4,FALSE)</f>
        <v>Scissor Tail Sergeant</v>
      </c>
      <c r="I302" s="87">
        <f ca="1">_xlfn.XLOOKUP($B302,'3.DNAExtractions'!$F:$F,'3.DNAExtractions'!O:O,"?")</f>
        <v>172</v>
      </c>
      <c r="J302" s="75" t="s">
        <v>4883</v>
      </c>
      <c r="K302" s="77">
        <v>44901</v>
      </c>
      <c r="L302" s="75"/>
      <c r="M302" s="75" t="s">
        <v>3139</v>
      </c>
      <c r="N302" s="75" t="s">
        <v>4891</v>
      </c>
      <c r="O302" s="2" t="str">
        <f t="shared" si="11"/>
        <v>D-B05</v>
      </c>
      <c r="P302" s="83" t="s">
        <v>5171</v>
      </c>
      <c r="Q302" s="2" t="str" cm="1">
        <f t="array" ref="Q302">IF(B302="","",IF(MAX(IF(B:B=B302,C:C))=C302,"Y","N"))</f>
        <v>Y</v>
      </c>
      <c r="S302" s="74"/>
    </row>
    <row r="303" spans="1:19" x14ac:dyDescent="0.25">
      <c r="A303" s="115">
        <f ca="1">INDEX('1.MetaData'!A:A, MATCH($E303, '1.MetaData'!$B:$B, 0))</f>
        <v>377</v>
      </c>
      <c r="B303" s="76" t="s">
        <v>5292</v>
      </c>
      <c r="C303" s="75">
        <v>1</v>
      </c>
      <c r="D303" s="75" t="s">
        <v>4878</v>
      </c>
      <c r="E303" s="1" t="str">
        <f ca="1">_xlfn.XLOOKUP($B303,'3.DNAExtractions'!$F:$F,'3.DNAExtractions'!E:E,"?")</f>
        <v>OG377</v>
      </c>
      <c r="F303" s="80" t="str">
        <f t="shared" si="12"/>
        <v>OG377U_D_IL</v>
      </c>
      <c r="G303" s="39" t="str">
        <f ca="1">VLOOKUP($E303,'1.MetaData'!$B:$H,3,FALSE)</f>
        <v>Abudefduf sexfasciatus</v>
      </c>
      <c r="H303" s="58" t="str">
        <f ca="1">VLOOKUP($E303,'1.MetaData'!$B:$H,4,FALSE)</f>
        <v>Scissor Tail Sergeant</v>
      </c>
      <c r="I303" s="87">
        <f ca="1">_xlfn.XLOOKUP($B303,'3.DNAExtractions'!$F:$F,'3.DNAExtractions'!O:O,"?")</f>
        <v>208</v>
      </c>
      <c r="J303" s="75" t="s">
        <v>4883</v>
      </c>
      <c r="K303" s="77">
        <v>44901</v>
      </c>
      <c r="L303" s="75"/>
      <c r="M303" s="75" t="s">
        <v>3139</v>
      </c>
      <c r="N303" s="75" t="s">
        <v>4935</v>
      </c>
      <c r="O303" s="2" t="str">
        <f t="shared" si="11"/>
        <v>D-C06</v>
      </c>
      <c r="P303" s="83" t="s">
        <v>5171</v>
      </c>
      <c r="Q303" s="2" t="str" cm="1">
        <f t="array" ref="Q303">IF(B303="","",IF(MAX(IF(B:B=B303,C:C))=C303,"Y","N"))</f>
        <v>Y</v>
      </c>
      <c r="S303" s="74"/>
    </row>
    <row r="304" spans="1:19" x14ac:dyDescent="0.25">
      <c r="A304" s="115">
        <f ca="1">INDEX('1.MetaData'!A:A, MATCH($E304, '1.MetaData'!$B:$B, 0))</f>
        <v>378</v>
      </c>
      <c r="B304" s="76" t="s">
        <v>5293</v>
      </c>
      <c r="C304" s="75">
        <v>1</v>
      </c>
      <c r="D304" s="75" t="s">
        <v>4878</v>
      </c>
      <c r="E304" s="1" t="str">
        <f ca="1">_xlfn.XLOOKUP($B304,'3.DNAExtractions'!$F:$F,'3.DNAExtractions'!E:E,"?")</f>
        <v>OG378</v>
      </c>
      <c r="F304" s="80" t="str">
        <f t="shared" si="12"/>
        <v>OG378U_D_IL</v>
      </c>
      <c r="G304" s="39" t="str">
        <f ca="1">VLOOKUP($E304,'1.MetaData'!$B:$H,3,FALSE)</f>
        <v>Abudefduf vaigiensis</v>
      </c>
      <c r="H304" s="58" t="str">
        <f ca="1">VLOOKUP($E304,'1.MetaData'!$B:$H,4,FALSE)</f>
        <v>Indo-Pacific Sergeant</v>
      </c>
      <c r="I304" s="87">
        <f ca="1">_xlfn.XLOOKUP($B304,'3.DNAExtractions'!$F:$F,'3.DNAExtractions'!O:O,"?")</f>
        <v>314</v>
      </c>
      <c r="J304" s="75" t="s">
        <v>4883</v>
      </c>
      <c r="K304" s="77">
        <v>44901</v>
      </c>
      <c r="L304" s="75"/>
      <c r="M304" s="75" t="s">
        <v>3139</v>
      </c>
      <c r="N304" s="75" t="s">
        <v>4896</v>
      </c>
      <c r="O304" s="2" t="str">
        <f t="shared" si="11"/>
        <v>D-C05</v>
      </c>
      <c r="P304" s="83" t="s">
        <v>5171</v>
      </c>
      <c r="Q304" s="2" t="str" cm="1">
        <f t="array" ref="Q304">IF(B304="","",IF(MAX(IF(B:B=B304,C:C))=C304,"Y","N"))</f>
        <v>Y</v>
      </c>
      <c r="S304" s="74"/>
    </row>
    <row r="305" spans="1:19" x14ac:dyDescent="0.25">
      <c r="A305" s="115">
        <f ca="1">INDEX('1.MetaData'!A:A, MATCH($E305, '1.MetaData'!$B:$B, 0))</f>
        <v>379</v>
      </c>
      <c r="B305" s="76" t="s">
        <v>5294</v>
      </c>
      <c r="C305" s="75">
        <v>1</v>
      </c>
      <c r="D305" s="75" t="s">
        <v>4878</v>
      </c>
      <c r="E305" s="1" t="str">
        <f ca="1">_xlfn.XLOOKUP($B305,'3.DNAExtractions'!$F:$F,'3.DNAExtractions'!E:E,"?")</f>
        <v>OG379</v>
      </c>
      <c r="F305" s="80" t="str">
        <f t="shared" si="12"/>
        <v>OG379U_D_IL</v>
      </c>
      <c r="G305" s="39" t="str">
        <f ca="1">VLOOKUP($E305,'1.MetaData'!$B:$H,3,FALSE)</f>
        <v>Anampses lennardi</v>
      </c>
      <c r="H305" s="58" t="str">
        <f ca="1">VLOOKUP($E305,'1.MetaData'!$B:$H,4,FALSE)</f>
        <v>Blue-And-Yellow Wrasse</v>
      </c>
      <c r="I305" s="87">
        <f ca="1">_xlfn.XLOOKUP($B305,'3.DNAExtractions'!$F:$F,'3.DNAExtractions'!O:O,"?")</f>
        <v>301</v>
      </c>
      <c r="J305" s="75" t="s">
        <v>4883</v>
      </c>
      <c r="K305" s="77">
        <v>44901</v>
      </c>
      <c r="L305" s="75"/>
      <c r="M305" s="75" t="s">
        <v>3135</v>
      </c>
      <c r="N305" s="75" t="s">
        <v>4920</v>
      </c>
      <c r="O305" s="2" t="str">
        <f t="shared" si="11"/>
        <v>C-G01</v>
      </c>
      <c r="P305" s="83">
        <v>1.18</v>
      </c>
      <c r="Q305" s="2" t="str" cm="1">
        <f t="array" ref="Q305">IF(B305="","",IF(MAX(IF(B:B=B305,C:C))=C305,"Y","N"))</f>
        <v>Y</v>
      </c>
      <c r="S305" s="74"/>
    </row>
    <row r="306" spans="1:19" x14ac:dyDescent="0.25">
      <c r="A306" s="115">
        <f ca="1">INDEX('1.MetaData'!A:A, MATCH($E306, '1.MetaData'!$B:$B, 0))</f>
        <v>380</v>
      </c>
      <c r="B306" s="76" t="s">
        <v>5295</v>
      </c>
      <c r="C306" s="75">
        <v>1</v>
      </c>
      <c r="D306" s="75" t="s">
        <v>4878</v>
      </c>
      <c r="E306" s="1" t="str">
        <f ca="1">_xlfn.XLOOKUP($B306,'3.DNAExtractions'!$F:$F,'3.DNAExtractions'!E:E,"?")</f>
        <v>OG380</v>
      </c>
      <c r="F306" s="80" t="str">
        <f t="shared" si="12"/>
        <v>OG380U_D_IL</v>
      </c>
      <c r="G306" s="39" t="str">
        <f ca="1">VLOOKUP($E306,'1.MetaData'!$B:$H,3,FALSE)</f>
        <v>Arripis truttacea</v>
      </c>
      <c r="H306" s="58" t="str">
        <f ca="1">VLOOKUP($E306,'1.MetaData'!$B:$H,4,FALSE)</f>
        <v>Western Australian salmon</v>
      </c>
      <c r="I306" s="87">
        <f ca="1">_xlfn.XLOOKUP($B306,'3.DNAExtractions'!$F:$F,'3.DNAExtractions'!O:O,"?")</f>
        <v>22.5</v>
      </c>
      <c r="J306" s="75" t="s">
        <v>4883</v>
      </c>
      <c r="K306" s="77">
        <v>44903</v>
      </c>
      <c r="L306" s="75"/>
      <c r="M306" s="75" t="s">
        <v>3139</v>
      </c>
      <c r="N306" s="75" t="s">
        <v>4929</v>
      </c>
      <c r="O306" s="2" t="str">
        <f t="shared" si="11"/>
        <v>D-B09</v>
      </c>
      <c r="P306" s="83" t="s">
        <v>5171</v>
      </c>
      <c r="Q306" s="2" t="str" cm="1">
        <f t="array" ref="Q306">IF(B306="","",IF(MAX(IF(B:B=B306,C:C))=C306,"Y","N"))</f>
        <v>Y</v>
      </c>
      <c r="S306" s="74"/>
    </row>
    <row r="307" spans="1:19" x14ac:dyDescent="0.25">
      <c r="A307" s="115">
        <f ca="1">INDEX('1.MetaData'!A:A, MATCH($E307, '1.MetaData'!$B:$B, 0))</f>
        <v>381</v>
      </c>
      <c r="B307" s="76" t="s">
        <v>5296</v>
      </c>
      <c r="C307" s="75">
        <v>1</v>
      </c>
      <c r="D307" s="75" t="s">
        <v>4878</v>
      </c>
      <c r="E307" s="1" t="str">
        <f ca="1">_xlfn.XLOOKUP($B307,'3.DNAExtractions'!$F:$F,'3.DNAExtractions'!E:E,"?")</f>
        <v>OG381</v>
      </c>
      <c r="F307" s="80" t="str">
        <f t="shared" si="12"/>
        <v>OG381U_D_IL</v>
      </c>
      <c r="G307" s="39" t="str">
        <f ca="1">VLOOKUP($E307,'1.MetaData'!$B:$H,3,FALSE)</f>
        <v>Bodianus vulpinus</v>
      </c>
      <c r="H307" s="58" t="str">
        <f ca="1">VLOOKUP($E307,'1.MetaData'!$B:$H,4,FALSE)</f>
        <v>Western pigfish</v>
      </c>
      <c r="I307" s="87">
        <f ca="1">_xlfn.XLOOKUP($B307,'3.DNAExtractions'!$F:$F,'3.DNAExtractions'!O:O,"?")</f>
        <v>24.4</v>
      </c>
      <c r="J307" s="75" t="s">
        <v>4883</v>
      </c>
      <c r="K307" s="77">
        <v>44903</v>
      </c>
      <c r="L307" s="75"/>
      <c r="M307" s="75" t="s">
        <v>3139</v>
      </c>
      <c r="N307" s="75" t="s">
        <v>4972</v>
      </c>
      <c r="O307" s="2" t="str">
        <f t="shared" si="11"/>
        <v>D-D09</v>
      </c>
      <c r="P307" s="83" t="s">
        <v>5171</v>
      </c>
      <c r="Q307" s="2" t="str" cm="1">
        <f t="array" ref="Q307">IF(B307="","",IF(MAX(IF(B:B=B307,C:C))=C307,"Y","N"))</f>
        <v>Y</v>
      </c>
      <c r="S307" s="74"/>
    </row>
    <row r="308" spans="1:19" x14ac:dyDescent="0.25">
      <c r="A308" s="115">
        <f ca="1">INDEX('1.MetaData'!A:A, MATCH($E308, '1.MetaData'!$B:$B, 0))</f>
        <v>382</v>
      </c>
      <c r="B308" s="76" t="s">
        <v>5297</v>
      </c>
      <c r="C308" s="75">
        <v>1</v>
      </c>
      <c r="D308" s="75" t="s">
        <v>4878</v>
      </c>
      <c r="E308" s="1" t="str">
        <f ca="1">_xlfn.XLOOKUP($B308,'3.DNAExtractions'!$F:$F,'3.DNAExtractions'!E:E,"?")</f>
        <v>OG382</v>
      </c>
      <c r="F308" s="80" t="str">
        <f t="shared" si="12"/>
        <v>OG382U_D_IL</v>
      </c>
      <c r="G308" s="39" t="str">
        <f ca="1">VLOOKUP($E308,'1.MetaData'!$B:$H,3,FALSE)</f>
        <v>Caesio cuning</v>
      </c>
      <c r="H308" s="58" t="str">
        <f ca="1">VLOOKUP($E308,'1.MetaData'!$B:$H,4,FALSE)</f>
        <v>Yellowtail Fusilier</v>
      </c>
      <c r="I308" s="87">
        <f ca="1">_xlfn.XLOOKUP($B308,'3.DNAExtractions'!$F:$F,'3.DNAExtractions'!O:O,"?")</f>
        <v>262</v>
      </c>
      <c r="J308" s="75" t="s">
        <v>4883</v>
      </c>
      <c r="K308" s="77">
        <v>44901</v>
      </c>
      <c r="L308" s="75"/>
      <c r="M308" s="75" t="s">
        <v>3139</v>
      </c>
      <c r="N308" s="75" t="s">
        <v>4941</v>
      </c>
      <c r="O308" s="2" t="str">
        <f t="shared" si="11"/>
        <v>D-E06</v>
      </c>
      <c r="P308" s="83" t="s">
        <v>5171</v>
      </c>
      <c r="Q308" s="2" t="str" cm="1">
        <f t="array" ref="Q308">IF(B308="","",IF(MAX(IF(B:B=B308,C:C))=C308,"Y","N"))</f>
        <v>Y</v>
      </c>
      <c r="S308" s="74"/>
    </row>
    <row r="309" spans="1:19" x14ac:dyDescent="0.25">
      <c r="A309" s="115">
        <f ca="1">INDEX('1.MetaData'!A:A, MATCH($E309, '1.MetaData'!$B:$B, 0))</f>
        <v>383</v>
      </c>
      <c r="B309" s="76" t="s">
        <v>5298</v>
      </c>
      <c r="C309" s="75">
        <v>1</v>
      </c>
      <c r="D309" s="75" t="s">
        <v>4878</v>
      </c>
      <c r="E309" s="1" t="str">
        <f ca="1">_xlfn.XLOOKUP($B309,'3.DNAExtractions'!$F:$F,'3.DNAExtractions'!E:E,"?")</f>
        <v>OG383</v>
      </c>
      <c r="F309" s="80" t="str">
        <f t="shared" si="12"/>
        <v>OG383U_D_IL</v>
      </c>
      <c r="G309" s="39" t="str">
        <f ca="1">VLOOKUP($E309,'1.MetaData'!$B:$H,3,FALSE)</f>
        <v>Carangoides chrysophrys</v>
      </c>
      <c r="H309" s="58" t="str">
        <f ca="1">VLOOKUP($E309,'1.MetaData'!$B:$H,4,FALSE)</f>
        <v>Longnose trevally</v>
      </c>
      <c r="I309" s="87">
        <f ca="1">_xlfn.XLOOKUP($B309,'3.DNAExtractions'!$F:$F,'3.DNAExtractions'!O:O,"?")</f>
        <v>6.74</v>
      </c>
      <c r="J309" s="75" t="s">
        <v>4883</v>
      </c>
      <c r="K309" s="77">
        <v>44903</v>
      </c>
      <c r="L309" s="75"/>
      <c r="M309" s="75" t="s">
        <v>3139</v>
      </c>
      <c r="N309" s="75" t="s">
        <v>4901</v>
      </c>
      <c r="O309" s="2" t="str">
        <f t="shared" si="11"/>
        <v>D-A09</v>
      </c>
      <c r="P309" s="83" t="s">
        <v>5171</v>
      </c>
      <c r="Q309" s="2" t="str" cm="1">
        <f t="array" ref="Q309">IF(B309="","",IF(MAX(IF(B:B=B309,C:C))=C309,"Y","N"))</f>
        <v>Y</v>
      </c>
      <c r="S309" s="74"/>
    </row>
    <row r="310" spans="1:19" x14ac:dyDescent="0.25">
      <c r="A310" s="115">
        <f ca="1">INDEX('1.MetaData'!A:A, MATCH($E310, '1.MetaData'!$B:$B, 0))</f>
        <v>384</v>
      </c>
      <c r="B310" s="76" t="s">
        <v>5299</v>
      </c>
      <c r="C310" s="75">
        <v>1</v>
      </c>
      <c r="D310" s="75" t="s">
        <v>4878</v>
      </c>
      <c r="E310" s="1" t="str">
        <f ca="1">_xlfn.XLOOKUP($B310,'3.DNAExtractions'!$F:$F,'3.DNAExtractions'!E:E,"?")</f>
        <v>OG384</v>
      </c>
      <c r="F310" s="80" t="str">
        <f t="shared" si="12"/>
        <v>OG384U_D_IL</v>
      </c>
      <c r="G310" s="39" t="str">
        <f ca="1">VLOOKUP($E310,'1.MetaData'!$B:$H,3,FALSE)</f>
        <v>Centroberyx australis</v>
      </c>
      <c r="H310" s="58" t="str">
        <f ca="1">VLOOKUP($E310,'1.MetaData'!$B:$H,4,FALSE)</f>
        <v>Yelloweye redfish</v>
      </c>
      <c r="I310" s="87">
        <f ca="1">_xlfn.XLOOKUP($B310,'3.DNAExtractions'!$F:$F,'3.DNAExtractions'!O:O,"?")</f>
        <v>16</v>
      </c>
      <c r="J310" s="75" t="s">
        <v>4883</v>
      </c>
      <c r="K310" s="77">
        <v>44901</v>
      </c>
      <c r="L310" s="75"/>
      <c r="M310" s="75" t="s">
        <v>3139</v>
      </c>
      <c r="N310" s="75" t="s">
        <v>4997</v>
      </c>
      <c r="O310" s="2" t="str">
        <f t="shared" si="11"/>
        <v>D-H08</v>
      </c>
      <c r="P310" s="83" t="s">
        <v>5171</v>
      </c>
      <c r="Q310" s="2" t="str" cm="1">
        <f t="array" ref="Q310">IF(B310="","",IF(MAX(IF(B:B=B310,C:C))=C310,"Y","N"))</f>
        <v>Y</v>
      </c>
      <c r="S310" s="74"/>
    </row>
    <row r="311" spans="1:19" x14ac:dyDescent="0.25">
      <c r="A311" s="115">
        <f ca="1">INDEX('1.MetaData'!A:A, MATCH($E311, '1.MetaData'!$B:$B, 0))</f>
        <v>385</v>
      </c>
      <c r="B311" s="76" t="s">
        <v>5300</v>
      </c>
      <c r="C311" s="75">
        <v>1</v>
      </c>
      <c r="D311" s="75" t="s">
        <v>4878</v>
      </c>
      <c r="E311" s="1" t="str">
        <f ca="1">_xlfn.XLOOKUP($B311,'3.DNAExtractions'!$F:$F,'3.DNAExtractions'!E:E,"?")</f>
        <v>OG385</v>
      </c>
      <c r="F311" s="80" t="str">
        <f t="shared" si="12"/>
        <v>OG385U_D_IL</v>
      </c>
      <c r="G311" s="39" t="str">
        <f ca="1">VLOOKUP($E311,'1.MetaData'!$B:$H,3,FALSE)</f>
        <v>Centroberyx gerrardi</v>
      </c>
      <c r="H311" s="58" t="str">
        <f ca="1">VLOOKUP($E311,'1.MetaData'!$B:$H,4,FALSE)</f>
        <v>Bight redfish</v>
      </c>
      <c r="I311" s="87">
        <f ca="1">_xlfn.XLOOKUP($B311,'3.DNAExtractions'!$F:$F,'3.DNAExtractions'!O:O,"?")</f>
        <v>6.97</v>
      </c>
      <c r="J311" s="75" t="s">
        <v>4883</v>
      </c>
      <c r="K311" s="77">
        <v>44903</v>
      </c>
      <c r="L311" s="75"/>
      <c r="M311" s="75" t="s">
        <v>3139</v>
      </c>
      <c r="N311" s="75" t="s">
        <v>4975</v>
      </c>
      <c r="O311" s="2" t="str">
        <f t="shared" si="11"/>
        <v>D-E09</v>
      </c>
      <c r="P311" s="83" t="s">
        <v>5171</v>
      </c>
      <c r="Q311" s="2" t="str" cm="1">
        <f t="array" ref="Q311">IF(B311="","",IF(MAX(IF(B:B=B311,C:C))=C311,"Y","N"))</f>
        <v>Y</v>
      </c>
      <c r="S311" s="74"/>
    </row>
    <row r="312" spans="1:19" x14ac:dyDescent="0.25">
      <c r="A312" s="115">
        <f ca="1">INDEX('1.MetaData'!A:A, MATCH($E312, '1.MetaData'!$B:$B, 0))</f>
        <v>386</v>
      </c>
      <c r="B312" s="76" t="s">
        <v>5301</v>
      </c>
      <c r="C312" s="75">
        <v>1</v>
      </c>
      <c r="D312" s="75" t="s">
        <v>4878</v>
      </c>
      <c r="E312" s="1" t="str">
        <f ca="1">_xlfn.XLOOKUP($B312,'3.DNAExtractions'!$F:$F,'3.DNAExtractions'!E:E,"?")</f>
        <v>OG386</v>
      </c>
      <c r="F312" s="80" t="str">
        <f t="shared" si="12"/>
        <v>OG386U_D_IL</v>
      </c>
      <c r="G312" s="39" t="str">
        <f ca="1">VLOOKUP($E312,'1.MetaData'!$B:$H,3,FALSE)</f>
        <v>Cheilinus chlorourus</v>
      </c>
      <c r="H312" s="58" t="str">
        <f ca="1">VLOOKUP($E312,'1.MetaData'!$B:$H,4,FALSE)</f>
        <v>Floral wrasse</v>
      </c>
      <c r="I312" s="87">
        <f ca="1">_xlfn.XLOOKUP($B312,'3.DNAExtractions'!$F:$F,'3.DNAExtractions'!O:O,"?")</f>
        <v>24.2</v>
      </c>
      <c r="J312" s="75" t="s">
        <v>4883</v>
      </c>
      <c r="K312" s="77">
        <v>44901</v>
      </c>
      <c r="L312" s="75"/>
      <c r="M312" s="75" t="s">
        <v>3139</v>
      </c>
      <c r="N312" s="75" t="s">
        <v>4962</v>
      </c>
      <c r="O312" s="2" t="str">
        <f t="shared" si="11"/>
        <v>D-D08</v>
      </c>
      <c r="P312" s="83" t="s">
        <v>5171</v>
      </c>
      <c r="Q312" s="2" t="str" cm="1">
        <f t="array" ref="Q312">IF(B312="","",IF(MAX(IF(B:B=B312,C:C))=C312,"Y","N"))</f>
        <v>Y</v>
      </c>
      <c r="S312" s="74"/>
    </row>
    <row r="313" spans="1:19" x14ac:dyDescent="0.25">
      <c r="A313" s="115">
        <f ca="1">INDEX('1.MetaData'!A:A, MATCH($E313, '1.MetaData'!$B:$B, 0))</f>
        <v>387</v>
      </c>
      <c r="B313" s="76" t="s">
        <v>5302</v>
      </c>
      <c r="C313" s="75">
        <v>1</v>
      </c>
      <c r="D313" s="75" t="s">
        <v>4878</v>
      </c>
      <c r="E313" s="1" t="str">
        <f ca="1">_xlfn.XLOOKUP($B313,'3.DNAExtractions'!$F:$F,'3.DNAExtractions'!E:E,"?")</f>
        <v>OG387</v>
      </c>
      <c r="F313" s="80" t="str">
        <f t="shared" si="12"/>
        <v>OG387U_D_IL</v>
      </c>
      <c r="G313" s="39" t="str">
        <f ca="1">VLOOKUP($E313,'1.MetaData'!$B:$H,3,FALSE)</f>
        <v>Chelmon marginalis</v>
      </c>
      <c r="H313" s="58" t="str">
        <f ca="1">VLOOKUP($E313,'1.MetaData'!$B:$H,4,FALSE)</f>
        <v>Margined Coralfish</v>
      </c>
      <c r="I313" s="87">
        <f ca="1">_xlfn.XLOOKUP($B313,'3.DNAExtractions'!$F:$F,'3.DNAExtractions'!O:O,"?")</f>
        <v>129</v>
      </c>
      <c r="J313" s="75" t="s">
        <v>4883</v>
      </c>
      <c r="K313" s="77">
        <v>44901</v>
      </c>
      <c r="L313" s="75"/>
      <c r="M313" s="75" t="s">
        <v>3139</v>
      </c>
      <c r="N313" s="75" t="s">
        <v>4947</v>
      </c>
      <c r="O313" s="2" t="str">
        <f t="shared" si="11"/>
        <v>D-G06</v>
      </c>
      <c r="P313" s="83" t="s">
        <v>5171</v>
      </c>
      <c r="Q313" s="2" t="str" cm="1">
        <f t="array" ref="Q313">IF(B313="","",IF(MAX(IF(B:B=B313,C:C))=C313,"Y","N"))</f>
        <v>Y</v>
      </c>
      <c r="S313" s="74"/>
    </row>
    <row r="314" spans="1:19" x14ac:dyDescent="0.25">
      <c r="A314" s="115">
        <f ca="1">INDEX('1.MetaData'!A:A, MATCH($E314, '1.MetaData'!$B:$B, 0))</f>
        <v>388</v>
      </c>
      <c r="B314" s="76" t="s">
        <v>5303</v>
      </c>
      <c r="C314" s="75">
        <v>1</v>
      </c>
      <c r="D314" s="75" t="s">
        <v>4878</v>
      </c>
      <c r="E314" s="1" t="str">
        <f ca="1">_xlfn.XLOOKUP($B314,'3.DNAExtractions'!$F:$F,'3.DNAExtractions'!E:E,"?")</f>
        <v>OG388</v>
      </c>
      <c r="F314" s="80" t="str">
        <f t="shared" si="12"/>
        <v>OG388U_D_IL</v>
      </c>
      <c r="G314" s="39" t="str">
        <f ca="1">VLOOKUP($E314,'1.MetaData'!$B:$H,3,FALSE)</f>
        <v>Choerodon cephalotes</v>
      </c>
      <c r="H314" s="58" t="str">
        <f ca="1">VLOOKUP($E314,'1.MetaData'!$B:$H,4,FALSE)</f>
        <v>Purple Tuskfish</v>
      </c>
      <c r="I314" s="87">
        <f ca="1">_xlfn.XLOOKUP($B314,'3.DNAExtractions'!$F:$F,'3.DNAExtractions'!O:O,"?")</f>
        <v>89.5</v>
      </c>
      <c r="J314" s="75" t="s">
        <v>4883</v>
      </c>
      <c r="K314" s="77">
        <v>44901</v>
      </c>
      <c r="L314" s="75"/>
      <c r="M314" s="75" t="s">
        <v>3139</v>
      </c>
      <c r="N314" s="75" t="s">
        <v>4885</v>
      </c>
      <c r="O314" s="2" t="str">
        <f t="shared" si="11"/>
        <v>D-A08</v>
      </c>
      <c r="P314" s="83" t="s">
        <v>5171</v>
      </c>
      <c r="Q314" s="2" t="str" cm="1">
        <f t="array" ref="Q314">IF(B314="","",IF(MAX(IF(B:B=B314,C:C))=C314,"Y","N"))</f>
        <v>Y</v>
      </c>
      <c r="S314" s="74"/>
    </row>
    <row r="315" spans="1:19" x14ac:dyDescent="0.25">
      <c r="A315" s="115">
        <f ca="1">INDEX('1.MetaData'!A:A, MATCH($E315, '1.MetaData'!$B:$B, 0))</f>
        <v>389</v>
      </c>
      <c r="B315" s="76" t="s">
        <v>5304</v>
      </c>
      <c r="C315" s="75">
        <v>1</v>
      </c>
      <c r="D315" s="75" t="s">
        <v>4878</v>
      </c>
      <c r="E315" s="1" t="str">
        <f ca="1">_xlfn.XLOOKUP($B315,'3.DNAExtractions'!$F:$F,'3.DNAExtractions'!E:E,"?")</f>
        <v>OG389</v>
      </c>
      <c r="F315" s="80" t="str">
        <f t="shared" si="12"/>
        <v>OG389U_D_IL</v>
      </c>
      <c r="G315" s="39" t="str">
        <f ca="1">VLOOKUP($E315,'1.MetaData'!$B:$H,3,FALSE)</f>
        <v>Choerodon cephalotes</v>
      </c>
      <c r="H315" s="58" t="str">
        <f ca="1">VLOOKUP($E315,'1.MetaData'!$B:$H,4,FALSE)</f>
        <v>Purple Tuskfish</v>
      </c>
      <c r="I315" s="87">
        <f ca="1">_xlfn.XLOOKUP($B315,'3.DNAExtractions'!$F:$F,'3.DNAExtractions'!O:O,"?")</f>
        <v>162</v>
      </c>
      <c r="J315" s="75" t="s">
        <v>4883</v>
      </c>
      <c r="K315" s="77">
        <v>44901</v>
      </c>
      <c r="L315" s="75"/>
      <c r="M315" s="75" t="s">
        <v>3139</v>
      </c>
      <c r="N315" s="75" t="s">
        <v>4960</v>
      </c>
      <c r="O315" s="2" t="str">
        <f t="shared" si="11"/>
        <v>D-C08</v>
      </c>
      <c r="P315" s="83" t="s">
        <v>5171</v>
      </c>
      <c r="Q315" s="2" t="str" cm="1">
        <f t="array" ref="Q315">IF(B315="","",IF(MAX(IF(B:B=B315,C:C))=C315,"Y","N"))</f>
        <v>Y</v>
      </c>
      <c r="S315" s="74"/>
    </row>
    <row r="316" spans="1:19" x14ac:dyDescent="0.25">
      <c r="A316" s="115">
        <f ca="1">INDEX('1.MetaData'!A:A, MATCH($E316, '1.MetaData'!$B:$B, 0))</f>
        <v>390</v>
      </c>
      <c r="B316" s="76" t="s">
        <v>5305</v>
      </c>
      <c r="C316" s="75">
        <v>1</v>
      </c>
      <c r="D316" s="75" t="s">
        <v>4878</v>
      </c>
      <c r="E316" s="1" t="str">
        <f ca="1">_xlfn.XLOOKUP($B316,'3.DNAExtractions'!$F:$F,'3.DNAExtractions'!E:E,"?")</f>
        <v>OG390</v>
      </c>
      <c r="F316" s="80" t="str">
        <f t="shared" si="12"/>
        <v>OG390U_D_IL</v>
      </c>
      <c r="G316" s="39" t="str">
        <f ca="1">VLOOKUP($E316,'1.MetaData'!$B:$H,3,FALSE)</f>
        <v>Choerodon jordani</v>
      </c>
      <c r="H316" s="58" t="str">
        <f ca="1">VLOOKUP($E316,'1.MetaData'!$B:$H,4,FALSE)</f>
        <v>Jordan's Tuskfish</v>
      </c>
      <c r="I316" s="87">
        <f ca="1">_xlfn.XLOOKUP($B316,'3.DNAExtractions'!$F:$F,'3.DNAExtractions'!O:O,"?")</f>
        <v>21.9</v>
      </c>
      <c r="J316" s="75" t="s">
        <v>4883</v>
      </c>
      <c r="K316" s="77">
        <v>44901</v>
      </c>
      <c r="L316" s="75"/>
      <c r="M316" s="75" t="s">
        <v>3139</v>
      </c>
      <c r="N316" s="75" t="s">
        <v>4957</v>
      </c>
      <c r="O316" s="2" t="str">
        <f t="shared" si="11"/>
        <v>D-B08</v>
      </c>
      <c r="P316" s="83" t="s">
        <v>5171</v>
      </c>
      <c r="Q316" s="2" t="str" cm="1">
        <f t="array" ref="Q316">IF(B316="","",IF(MAX(IF(B:B=B316,C:C))=C316,"Y","N"))</f>
        <v>Y</v>
      </c>
      <c r="S316" s="74"/>
    </row>
    <row r="317" spans="1:19" x14ac:dyDescent="0.25">
      <c r="A317" s="115">
        <f ca="1">INDEX('1.MetaData'!A:A, MATCH($E317, '1.MetaData'!$B:$B, 0))</f>
        <v>391</v>
      </c>
      <c r="B317" s="76" t="s">
        <v>5306</v>
      </c>
      <c r="C317" s="75">
        <v>1</v>
      </c>
      <c r="D317" s="75" t="s">
        <v>4878</v>
      </c>
      <c r="E317" s="1" t="str">
        <f ca="1">_xlfn.XLOOKUP($B317,'3.DNAExtractions'!$F:$F,'3.DNAExtractions'!E:E,"?")</f>
        <v>OG391</v>
      </c>
      <c r="F317" s="80" t="str">
        <f t="shared" si="12"/>
        <v>OG391U_D_IL</v>
      </c>
      <c r="G317" s="39" t="str">
        <f ca="1">VLOOKUP($E317,'1.MetaData'!$B:$H,3,FALSE)</f>
        <v>Gephyroberyx darwinii</v>
      </c>
      <c r="H317" s="58" t="str">
        <f ca="1">VLOOKUP($E317,'1.MetaData'!$B:$H,4,FALSE)</f>
        <v>Darwin's slimehead</v>
      </c>
      <c r="I317" s="87">
        <f ca="1">_xlfn.XLOOKUP($B317,'3.DNAExtractions'!$F:$F,'3.DNAExtractions'!O:O,"?")</f>
        <v>12.2</v>
      </c>
      <c r="J317" s="75" t="s">
        <v>4883</v>
      </c>
      <c r="K317" s="77">
        <v>44901</v>
      </c>
      <c r="L317" s="75"/>
      <c r="M317" s="75" t="s">
        <v>3139</v>
      </c>
      <c r="N317" s="75" t="s">
        <v>4964</v>
      </c>
      <c r="O317" s="2" t="str">
        <f t="shared" si="11"/>
        <v>D-E08</v>
      </c>
      <c r="P317" s="83" t="s">
        <v>5171</v>
      </c>
      <c r="Q317" s="2" t="str" cm="1">
        <f t="array" ref="Q317">IF(B317="","",IF(MAX(IF(B:B=B317,C:C))=C317,"Y","N"))</f>
        <v>Y</v>
      </c>
      <c r="S317" s="74"/>
    </row>
    <row r="318" spans="1:19" x14ac:dyDescent="0.25">
      <c r="A318" s="115">
        <f ca="1">INDEX('1.MetaData'!A:A, MATCH($E318, '1.MetaData'!$B:$B, 0))</f>
        <v>392</v>
      </c>
      <c r="B318" s="76" t="s">
        <v>5307</v>
      </c>
      <c r="C318" s="75">
        <v>1</v>
      </c>
      <c r="D318" s="75" t="s">
        <v>4878</v>
      </c>
      <c r="E318" s="1" t="str">
        <f ca="1">_xlfn.XLOOKUP($B318,'3.DNAExtractions'!$F:$F,'3.DNAExtractions'!E:E,"?")</f>
        <v>OG392</v>
      </c>
      <c r="F318" s="80" t="str">
        <f t="shared" si="12"/>
        <v>OG392U_D_IL</v>
      </c>
      <c r="G318" s="39" t="str">
        <f ca="1">VLOOKUP($E318,'1.MetaData'!$B:$H,3,FALSE)</f>
        <v>Platycephalus endrachtensis</v>
      </c>
      <c r="H318" s="58" t="str">
        <f ca="1">VLOOKUP($E318,'1.MetaData'!$B:$H,4,FALSE)</f>
        <v xml:space="preserve">Bar-tailed flathead </v>
      </c>
      <c r="I318" s="87">
        <f ca="1">_xlfn.XLOOKUP($B318,'3.DNAExtractions'!$F:$F,'3.DNAExtractions'!O:O,"?")</f>
        <v>10.1</v>
      </c>
      <c r="J318" s="75" t="s">
        <v>4883</v>
      </c>
      <c r="K318" s="77">
        <v>45001</v>
      </c>
      <c r="L318" s="75" t="s">
        <v>5138</v>
      </c>
      <c r="M318" s="75" t="s">
        <v>3155</v>
      </c>
      <c r="N318" s="75" t="s">
        <v>4953</v>
      </c>
      <c r="O318" s="2" t="str">
        <f t="shared" si="11"/>
        <v>A-H06</v>
      </c>
      <c r="P318" s="83">
        <v>6.55</v>
      </c>
      <c r="Q318" s="2" t="str" cm="1">
        <f t="array" ref="Q318">IF(B318="","",IF(MAX(IF(B:B=B318,C:C))=C318,"Y","N"))</f>
        <v>Y</v>
      </c>
      <c r="S318" s="74"/>
    </row>
    <row r="319" spans="1:19" x14ac:dyDescent="0.25">
      <c r="A319" s="115">
        <f ca="1">INDEX('1.MetaData'!A:A, MATCH($E319, '1.MetaData'!$B:$B, 0))</f>
        <v>393</v>
      </c>
      <c r="B319" s="76" t="s">
        <v>5308</v>
      </c>
      <c r="C319" s="75">
        <v>1</v>
      </c>
      <c r="D319" s="75" t="s">
        <v>4878</v>
      </c>
      <c r="E319" s="1" t="str">
        <f ca="1">_xlfn.XLOOKUP($B319,'3.DNAExtractions'!$F:$F,'3.DNAExtractions'!E:E,"?")</f>
        <v>OG393</v>
      </c>
      <c r="F319" s="80" t="str">
        <f t="shared" si="12"/>
        <v>OG393U_D_IL</v>
      </c>
      <c r="G319" s="39" t="str">
        <f ca="1">VLOOKUP($E319,'1.MetaData'!$B:$H,3,FALSE)</f>
        <v xml:space="preserve">Pictilabrus laticlavius </v>
      </c>
      <c r="H319" s="58" t="str">
        <f ca="1">VLOOKUP($E319,'1.MetaData'!$B:$H,4,FALSE)</f>
        <v xml:space="preserve">Patrician wrasse </v>
      </c>
      <c r="I319" s="87">
        <f ca="1">_xlfn.XLOOKUP($B319,'3.DNAExtractions'!$F:$F,'3.DNAExtractions'!O:O,"?")</f>
        <v>6.69</v>
      </c>
      <c r="J319" s="75" t="s">
        <v>4883</v>
      </c>
      <c r="K319" s="77">
        <v>44979</v>
      </c>
      <c r="L319" s="75" t="s">
        <v>5309</v>
      </c>
      <c r="M319" s="75" t="s">
        <v>3135</v>
      </c>
      <c r="N319" s="75" t="s">
        <v>4941</v>
      </c>
      <c r="O319" s="2" t="str">
        <f t="shared" si="11"/>
        <v>C-E06</v>
      </c>
      <c r="P319" s="83">
        <v>1.36</v>
      </c>
      <c r="Q319" s="2" t="str" cm="1">
        <f t="array" ref="Q319">IF(B319="","",IF(MAX(IF(B:B=B319,C:C))=C319,"Y","N"))</f>
        <v>Y</v>
      </c>
      <c r="S319" s="74"/>
    </row>
    <row r="320" spans="1:19" x14ac:dyDescent="0.25">
      <c r="A320" s="115">
        <f ca="1">INDEX('1.MetaData'!A:A, MATCH($E320, '1.MetaData'!$B:$B, 0))</f>
        <v>394</v>
      </c>
      <c r="B320" s="76" t="s">
        <v>5310</v>
      </c>
      <c r="C320" s="75">
        <v>1</v>
      </c>
      <c r="D320" s="75" t="s">
        <v>4878</v>
      </c>
      <c r="E320" s="1" t="str">
        <f ca="1">_xlfn.XLOOKUP($B320,'3.DNAExtractions'!$F:$F,'3.DNAExtractions'!E:E,"?")</f>
        <v>OG394</v>
      </c>
      <c r="F320" s="80" t="str">
        <f t="shared" si="12"/>
        <v>OG394U_D_IL</v>
      </c>
      <c r="G320" s="39" t="str">
        <f ca="1">VLOOKUP($E320,'1.MetaData'!$B:$H,3,FALSE)</f>
        <v>Mordacia</v>
      </c>
      <c r="H320" s="58">
        <f ca="1">VLOOKUP($E320,'1.MetaData'!$B:$H,4,FALSE)</f>
        <v>0</v>
      </c>
      <c r="I320" s="87">
        <f ca="1">_xlfn.XLOOKUP($B320,'3.DNAExtractions'!$F:$F,'3.DNAExtractions'!O:O,"?")</f>
        <v>6.6</v>
      </c>
      <c r="J320" s="75" t="s">
        <v>4883</v>
      </c>
      <c r="K320" s="77">
        <v>45002</v>
      </c>
      <c r="L320" s="75" t="s">
        <v>5311</v>
      </c>
      <c r="M320" s="75" t="s">
        <v>3139</v>
      </c>
      <c r="N320" s="75" t="s">
        <v>4901</v>
      </c>
      <c r="O320" s="2" t="str">
        <f t="shared" si="11"/>
        <v>D-A09</v>
      </c>
      <c r="P320" s="83">
        <v>1.0900000000000001</v>
      </c>
      <c r="Q320" s="2" t="str" cm="1">
        <f t="array" ref="Q320">IF(B320="","",IF(MAX(IF(B:B=B320,C:C))=C320,"Y","N"))</f>
        <v>Y</v>
      </c>
      <c r="S320" s="74"/>
    </row>
    <row r="321" spans="1:19" x14ac:dyDescent="0.25">
      <c r="A321" s="115">
        <f ca="1">INDEX('1.MetaData'!A:A, MATCH($E321, '1.MetaData'!$B:$B, 0))</f>
        <v>395</v>
      </c>
      <c r="B321" s="76" t="s">
        <v>5312</v>
      </c>
      <c r="C321" s="75">
        <v>1</v>
      </c>
      <c r="D321" s="75" t="s">
        <v>4878</v>
      </c>
      <c r="E321" s="1" t="str">
        <f ca="1">_xlfn.XLOOKUP($B321,'3.DNAExtractions'!$F:$F,'3.DNAExtractions'!E:E,"?")</f>
        <v>OG395</v>
      </c>
      <c r="F321" s="80" t="str">
        <f t="shared" si="12"/>
        <v>OG395U_D_IL</v>
      </c>
      <c r="G321" s="39" t="str">
        <f ca="1">VLOOKUP($E321,'1.MetaData'!$B:$H,3,FALSE)</f>
        <v>Mordacia</v>
      </c>
      <c r="H321" s="58">
        <f ca="1">VLOOKUP($E321,'1.MetaData'!$B:$H,4,FALSE)</f>
        <v>0</v>
      </c>
      <c r="I321" s="87">
        <f ca="1">_xlfn.XLOOKUP($B321,'3.DNAExtractions'!$F:$F,'3.DNAExtractions'!O:O,"?")</f>
        <v>23.1</v>
      </c>
      <c r="J321" s="75" t="s">
        <v>4883</v>
      </c>
      <c r="K321" s="77">
        <v>45002</v>
      </c>
      <c r="L321" s="75" t="s">
        <v>5311</v>
      </c>
      <c r="M321" s="75" t="s">
        <v>3139</v>
      </c>
      <c r="N321" s="75" t="s">
        <v>4981</v>
      </c>
      <c r="O321" s="2" t="str">
        <f t="shared" si="11"/>
        <v>D-H09</v>
      </c>
      <c r="P321" s="83">
        <v>1.06</v>
      </c>
      <c r="Q321" s="2" t="str" cm="1">
        <f t="array" ref="Q321">IF(B321="","",IF(MAX(IF(B:B=B321,C:C))=C321,"Y","N"))</f>
        <v>Y</v>
      </c>
      <c r="S321" s="74"/>
    </row>
    <row r="322" spans="1:19" x14ac:dyDescent="0.25">
      <c r="A322" s="115">
        <f ca="1">INDEX('1.MetaData'!A:A, MATCH($E322, '1.MetaData'!$B:$B, 0))</f>
        <v>396</v>
      </c>
      <c r="B322" s="76" t="s">
        <v>5313</v>
      </c>
      <c r="C322" s="75">
        <v>1</v>
      </c>
      <c r="D322" s="75" t="s">
        <v>4878</v>
      </c>
      <c r="E322" s="1" t="str">
        <f ca="1">_xlfn.XLOOKUP($B322,'3.DNAExtractions'!$F:$F,'3.DNAExtractions'!E:E,"?")</f>
        <v>OG396</v>
      </c>
      <c r="F322" s="80" t="str">
        <f t="shared" si="12"/>
        <v>OG396U_D_IL</v>
      </c>
      <c r="G322" s="39" t="str">
        <f ca="1">VLOOKUP($E322,'1.MetaData'!$B:$H,3,FALSE)</f>
        <v>Epinephelus morrhua</v>
      </c>
      <c r="H322" s="58" t="str">
        <f ca="1">VLOOKUP($E322,'1.MetaData'!$B:$H,4,FALSE)</f>
        <v>Comet Grouper</v>
      </c>
      <c r="I322" s="87">
        <f ca="1">_xlfn.XLOOKUP($B322,'3.DNAExtractions'!$F:$F,'3.DNAExtractions'!O:O,"?")</f>
        <v>16.2</v>
      </c>
      <c r="J322" s="75" t="s">
        <v>4883</v>
      </c>
      <c r="K322" s="77">
        <v>45002</v>
      </c>
      <c r="L322" s="75" t="s">
        <v>5311</v>
      </c>
      <c r="M322" s="75" t="s">
        <v>3139</v>
      </c>
      <c r="N322" s="75" t="s">
        <v>4991</v>
      </c>
      <c r="O322" s="2" t="str">
        <f t="shared" si="11"/>
        <v>D-C10</v>
      </c>
      <c r="P322" s="83">
        <v>8.1300000000000008</v>
      </c>
      <c r="Q322" s="2" t="str" cm="1">
        <f t="array" ref="Q322">IF(B322="","",IF(MAX(IF(B:B=B322,C:C))=C322,"Y","N"))</f>
        <v>Y</v>
      </c>
      <c r="S322" s="74"/>
    </row>
    <row r="323" spans="1:19" x14ac:dyDescent="0.25">
      <c r="A323" s="115">
        <f ca="1">INDEX('1.MetaData'!A:A, MATCH($E323, '1.MetaData'!$B:$B, 0))</f>
        <v>397</v>
      </c>
      <c r="B323" s="76" t="s">
        <v>5314</v>
      </c>
      <c r="C323" s="75">
        <v>1</v>
      </c>
      <c r="D323" s="75" t="s">
        <v>4878</v>
      </c>
      <c r="E323" s="1" t="str">
        <f ca="1">_xlfn.XLOOKUP($B323,'3.DNAExtractions'!$F:$F,'3.DNAExtractions'!E:E,"?")</f>
        <v>OG397</v>
      </c>
      <c r="F323" s="80" t="str">
        <f t="shared" si="12"/>
        <v>OG397U_D_IL</v>
      </c>
      <c r="G323" s="39" t="str">
        <f ca="1">VLOOKUP($E323,'1.MetaData'!$B:$H,3,FALSE)</f>
        <v>Lethrinus rubrioperculatus</v>
      </c>
      <c r="H323" s="58" t="str">
        <f ca="1">VLOOKUP($E323,'1.MetaData'!$B:$H,4,FALSE)</f>
        <v>Spotcheek Emperor</v>
      </c>
      <c r="I323" s="87">
        <f ca="1">_xlfn.XLOOKUP($B323,'3.DNAExtractions'!$F:$F,'3.DNAExtractions'!O:O,"?")</f>
        <v>8.02</v>
      </c>
      <c r="J323" s="75" t="s">
        <v>4883</v>
      </c>
      <c r="K323" s="77">
        <v>45002</v>
      </c>
      <c r="L323" s="75" t="s">
        <v>5311</v>
      </c>
      <c r="M323" s="75" t="s">
        <v>3139</v>
      </c>
      <c r="N323" s="75" t="s">
        <v>5022</v>
      </c>
      <c r="O323" s="2" t="str">
        <f t="shared" si="11"/>
        <v>D-D10</v>
      </c>
      <c r="P323" s="83">
        <v>5.87</v>
      </c>
      <c r="Q323" s="2" t="str" cm="1">
        <f t="array" ref="Q323">IF(B323="","",IF(MAX(IF(B:B=B323,C:C))=C323,"Y","N"))</f>
        <v>Y</v>
      </c>
      <c r="S323" s="74"/>
    </row>
    <row r="324" spans="1:19" x14ac:dyDescent="0.25">
      <c r="A324" s="115">
        <f ca="1">INDEX('1.MetaData'!A:A, MATCH($E324, '1.MetaData'!$B:$B, 0))</f>
        <v>398</v>
      </c>
      <c r="B324" s="76" t="s">
        <v>5315</v>
      </c>
      <c r="C324" s="75">
        <v>1</v>
      </c>
      <c r="D324" s="75" t="s">
        <v>4878</v>
      </c>
      <c r="E324" s="1" t="str">
        <f ca="1">_xlfn.XLOOKUP($B324,'3.DNAExtractions'!$F:$F,'3.DNAExtractions'!E:E,"?")</f>
        <v>OG398</v>
      </c>
      <c r="F324" s="80" t="str">
        <f t="shared" si="12"/>
        <v>OG398U_D_IL</v>
      </c>
      <c r="G324" s="39" t="str">
        <f ca="1">VLOOKUP($E324,'1.MetaData'!$B:$H,3,FALSE)</f>
        <v>Paracaesio sordida</v>
      </c>
      <c r="H324" s="58" t="str">
        <f ca="1">VLOOKUP($E324,'1.MetaData'!$B:$H,4,FALSE)</f>
        <v>Sordid Snapper</v>
      </c>
      <c r="I324" s="87">
        <f ca="1">_xlfn.XLOOKUP($B324,'3.DNAExtractions'!$F:$F,'3.DNAExtractions'!O:O,"?")</f>
        <v>7.35</v>
      </c>
      <c r="J324" s="75" t="s">
        <v>4883</v>
      </c>
      <c r="K324" s="77">
        <v>45002</v>
      </c>
      <c r="L324" s="75" t="s">
        <v>5311</v>
      </c>
      <c r="M324" s="75" t="s">
        <v>3139</v>
      </c>
      <c r="N324" s="75" t="s">
        <v>2575</v>
      </c>
      <c r="O324" s="2" t="str">
        <f t="shared" si="11"/>
        <v>D-F10</v>
      </c>
      <c r="P324" s="83">
        <v>9.31</v>
      </c>
      <c r="Q324" s="2" t="str" cm="1">
        <f t="array" ref="Q324">IF(B324="","",IF(MAX(IF(B:B=B324,C:C))=C324,"Y","N"))</f>
        <v>Y</v>
      </c>
      <c r="S324" s="74"/>
    </row>
    <row r="325" spans="1:19" x14ac:dyDescent="0.25">
      <c r="A325" s="115">
        <f ca="1">INDEX('1.MetaData'!A:A, MATCH($E325, '1.MetaData'!$B:$B, 0))</f>
        <v>399</v>
      </c>
      <c r="B325" s="76" t="s">
        <v>5316</v>
      </c>
      <c r="C325" s="75">
        <v>1</v>
      </c>
      <c r="D325" s="75" t="s">
        <v>4878</v>
      </c>
      <c r="E325" s="1" t="str">
        <f ca="1">_xlfn.XLOOKUP($B325,'3.DNAExtractions'!$F:$F,'3.DNAExtractions'!E:E,"?")</f>
        <v>OG399</v>
      </c>
      <c r="F325" s="80" t="str">
        <f t="shared" si="12"/>
        <v>OG399U_D_IL</v>
      </c>
      <c r="G325" s="39" t="str">
        <f ca="1">VLOOKUP($E325,'1.MetaData'!$B:$H,3,FALSE)</f>
        <v>Plectropomus leopardus</v>
      </c>
      <c r="H325" s="58" t="str">
        <f ca="1">VLOOKUP($E325,'1.MetaData'!$B:$H,4,FALSE)</f>
        <v>Common Coral Trout</v>
      </c>
      <c r="I325" s="87">
        <f ca="1">_xlfn.XLOOKUP($B325,'3.DNAExtractions'!$F:$F,'3.DNAExtractions'!O:O,"?")</f>
        <v>13.7</v>
      </c>
      <c r="J325" s="75" t="s">
        <v>4883</v>
      </c>
      <c r="K325" s="77">
        <v>45002</v>
      </c>
      <c r="L325" s="75" t="s">
        <v>5311</v>
      </c>
      <c r="M325" s="75" t="s">
        <v>3139</v>
      </c>
      <c r="N325" s="75" t="s">
        <v>5032</v>
      </c>
      <c r="O325" s="2" t="str">
        <f t="shared" si="11"/>
        <v>D-H10</v>
      </c>
      <c r="P325" s="83">
        <v>4.3</v>
      </c>
      <c r="Q325" s="2" t="str" cm="1">
        <f t="array" ref="Q325">IF(B325="","",IF(MAX(IF(B:B=B325,C:C))=C325,"Y","N"))</f>
        <v>Y</v>
      </c>
      <c r="S325" s="74"/>
    </row>
    <row r="326" spans="1:19" x14ac:dyDescent="0.25">
      <c r="A326" s="115">
        <f ca="1">INDEX('1.MetaData'!A:A, MATCH($E326, '1.MetaData'!$B:$B, 0))</f>
        <v>400</v>
      </c>
      <c r="B326" s="76" t="s">
        <v>5317</v>
      </c>
      <c r="C326" s="75">
        <v>1</v>
      </c>
      <c r="D326" s="75" t="s">
        <v>4878</v>
      </c>
      <c r="E326" s="1" t="str">
        <f ca="1">_xlfn.XLOOKUP($B326,'3.DNAExtractions'!$F:$F,'3.DNAExtractions'!E:E,"?")</f>
        <v>OG400</v>
      </c>
      <c r="F326" s="80" t="str">
        <f t="shared" si="12"/>
        <v>OG400U_D_IL</v>
      </c>
      <c r="G326" s="39" t="str">
        <f ca="1">VLOOKUP($E326,'1.MetaData'!$B:$H,3,FALSE)</f>
        <v>Lethrinus miniatus</v>
      </c>
      <c r="H326" s="58" t="str">
        <f ca="1">VLOOKUP($E326,'1.MetaData'!$B:$H,4,FALSE)</f>
        <v>Redthroat Emperor</v>
      </c>
      <c r="I326" s="87">
        <f ca="1">_xlfn.XLOOKUP($B326,'3.DNAExtractions'!$F:$F,'3.DNAExtractions'!O:O,"?")</f>
        <v>14.4</v>
      </c>
      <c r="J326" s="75" t="s">
        <v>4883</v>
      </c>
      <c r="K326" s="77">
        <v>44903</v>
      </c>
      <c r="L326" s="75"/>
      <c r="M326" s="75" t="s">
        <v>3135</v>
      </c>
      <c r="N326" s="75" t="s">
        <v>4922</v>
      </c>
      <c r="O326" s="2" t="str">
        <f t="shared" si="11"/>
        <v>C-H01</v>
      </c>
      <c r="P326" s="83">
        <v>6.47</v>
      </c>
      <c r="Q326" s="2" t="str" cm="1">
        <f t="array" ref="Q326">IF(B326="","",IF(MAX(IF(B:B=B326,C:C))=C326,"Y","N"))</f>
        <v>Y</v>
      </c>
      <c r="S326" s="74"/>
    </row>
    <row r="327" spans="1:19" x14ac:dyDescent="0.25">
      <c r="A327" s="115">
        <f ca="1">INDEX('1.MetaData'!A:A, MATCH($E327, '1.MetaData'!$B:$B, 0))</f>
        <v>401</v>
      </c>
      <c r="B327" s="76" t="s">
        <v>5318</v>
      </c>
      <c r="C327" s="75">
        <v>1</v>
      </c>
      <c r="D327" s="75" t="s">
        <v>4878</v>
      </c>
      <c r="E327" s="1" t="str">
        <f ca="1">_xlfn.XLOOKUP($B327,'3.DNAExtractions'!$F:$F,'3.DNAExtractions'!E:E,"?")</f>
        <v>OG401</v>
      </c>
      <c r="F327" s="80" t="str">
        <f t="shared" si="12"/>
        <v>OG401U_D_IL</v>
      </c>
      <c r="G327" s="39" t="str">
        <f ca="1">VLOOKUP($E327,'1.MetaData'!$B:$H,3,FALSE)</f>
        <v>Microcanthus strigatus</v>
      </c>
      <c r="H327" s="58" t="str">
        <f ca="1">VLOOKUP($E327,'1.MetaData'!$B:$H,4,FALSE)</f>
        <v>Stripey</v>
      </c>
      <c r="I327" s="87">
        <f ca="1">_xlfn.XLOOKUP($B327,'3.DNAExtractions'!$F:$F,'3.DNAExtractions'!O:O,"?")</f>
        <v>10</v>
      </c>
      <c r="J327" s="75" t="s">
        <v>4883</v>
      </c>
      <c r="K327" s="77">
        <v>44901</v>
      </c>
      <c r="L327" s="75"/>
      <c r="M327" s="75" t="s">
        <v>3139</v>
      </c>
      <c r="N327" s="75" t="s">
        <v>5051</v>
      </c>
      <c r="O327" s="2" t="str">
        <f t="shared" si="11"/>
        <v>D-G07</v>
      </c>
      <c r="P327" s="83" t="s">
        <v>5171</v>
      </c>
      <c r="Q327" s="2" t="str" cm="1">
        <f t="array" ref="Q327">IF(B327="","",IF(MAX(IF(B:B=B327,C:C))=C327,"Y","N"))</f>
        <v>Y</v>
      </c>
      <c r="S327" s="74"/>
    </row>
    <row r="328" spans="1:19" x14ac:dyDescent="0.25">
      <c r="A328" s="115">
        <f ca="1">INDEX('1.MetaData'!A:A, MATCH($E328, '1.MetaData'!$B:$B, 0))</f>
        <v>402</v>
      </c>
      <c r="B328" s="76" t="s">
        <v>5319</v>
      </c>
      <c r="C328" s="75">
        <v>1</v>
      </c>
      <c r="D328" s="75" t="s">
        <v>4878</v>
      </c>
      <c r="E328" s="1" t="str">
        <f ca="1">_xlfn.XLOOKUP($B328,'3.DNAExtractions'!$F:$F,'3.DNAExtractions'!E:E,"?")</f>
        <v>OG402</v>
      </c>
      <c r="F328" s="80" t="str">
        <f t="shared" si="12"/>
        <v>OG402U_D_IL</v>
      </c>
      <c r="G328" s="39" t="str">
        <f ca="1">VLOOKUP($E328,'1.MetaData'!$B:$H,3,FALSE)</f>
        <v>Neosebastes nigropunctatus</v>
      </c>
      <c r="H328" s="58" t="str">
        <f ca="1">VLOOKUP($E328,'1.MetaData'!$B:$H,4,FALSE)</f>
        <v>Black-spotted gurnard perch</v>
      </c>
      <c r="I328" s="87">
        <f ca="1">_xlfn.XLOOKUP($B328,'3.DNAExtractions'!$F:$F,'3.DNAExtractions'!O:O,"?")</f>
        <v>4.88</v>
      </c>
      <c r="J328" s="75" t="s">
        <v>4883</v>
      </c>
      <c r="K328" s="77">
        <v>44901</v>
      </c>
      <c r="L328" s="75"/>
      <c r="M328" s="75" t="s">
        <v>3139</v>
      </c>
      <c r="N328" s="75" t="s">
        <v>4973</v>
      </c>
      <c r="O328" s="2" t="str">
        <f t="shared" si="11"/>
        <v>D-F08</v>
      </c>
      <c r="P328" s="83" t="s">
        <v>5171</v>
      </c>
      <c r="Q328" s="2" t="str" cm="1">
        <f t="array" ref="Q328">IF(B328="","",IF(MAX(IF(B:B=B328,C:C))=C328,"Y","N"))</f>
        <v>Y</v>
      </c>
      <c r="S328" s="74"/>
    </row>
    <row r="329" spans="1:19" x14ac:dyDescent="0.25">
      <c r="A329" s="115">
        <f ca="1">INDEX('1.MetaData'!A:A, MATCH($E329, '1.MetaData'!$B:$B, 0))</f>
        <v>403</v>
      </c>
      <c r="B329" s="76" t="s">
        <v>5320</v>
      </c>
      <c r="C329" s="75">
        <v>1</v>
      </c>
      <c r="D329" s="75" t="s">
        <v>4878</v>
      </c>
      <c r="E329" s="1" t="str">
        <f ca="1">_xlfn.XLOOKUP($B329,'3.DNAExtractions'!$F:$F,'3.DNAExtractions'!E:E,"?")</f>
        <v>OG403</v>
      </c>
      <c r="F329" s="80" t="str">
        <f t="shared" si="12"/>
        <v>OG403U_D_IL</v>
      </c>
      <c r="G329" s="39" t="str">
        <f ca="1">VLOOKUP($E329,'1.MetaData'!$B:$H,3,FALSE)</f>
        <v>Neosebastes pandus</v>
      </c>
      <c r="H329" s="58" t="str">
        <f ca="1">VLOOKUP($E329,'1.MetaData'!$B:$H,4,FALSE)</f>
        <v>Bighead gurnard perch</v>
      </c>
      <c r="I329" s="87">
        <f ca="1">_xlfn.XLOOKUP($B329,'3.DNAExtractions'!$F:$F,'3.DNAExtractions'!O:O,"?")</f>
        <v>7.42</v>
      </c>
      <c r="J329" s="75" t="s">
        <v>4883</v>
      </c>
      <c r="K329" s="77">
        <v>44903</v>
      </c>
      <c r="L329" s="75"/>
      <c r="M329" s="75" t="s">
        <v>3139</v>
      </c>
      <c r="N329" s="75" t="s">
        <v>4955</v>
      </c>
      <c r="O329" s="2" t="str">
        <f t="shared" si="11"/>
        <v>D-C09</v>
      </c>
      <c r="P329" s="83" t="s">
        <v>5171</v>
      </c>
      <c r="Q329" s="2" t="str" cm="1">
        <f t="array" ref="Q329">IF(B329="","",IF(MAX(IF(B:B=B329,C:C))=C329,"Y","N"))</f>
        <v>Y</v>
      </c>
      <c r="S329" s="74"/>
    </row>
    <row r="330" spans="1:19" x14ac:dyDescent="0.25">
      <c r="A330" s="115">
        <f ca="1">INDEX('1.MetaData'!A:A, MATCH($E330, '1.MetaData'!$B:$B, 0))</f>
        <v>404</v>
      </c>
      <c r="B330" s="76" t="s">
        <v>5321</v>
      </c>
      <c r="C330" s="75">
        <v>1</v>
      </c>
      <c r="D330" s="75" t="s">
        <v>4878</v>
      </c>
      <c r="E330" s="1" t="str">
        <f ca="1">_xlfn.XLOOKUP($B330,'3.DNAExtractions'!$F:$F,'3.DNAExtractions'!E:E,"?")</f>
        <v>OG404</v>
      </c>
      <c r="F330" s="80" t="str">
        <f t="shared" si="12"/>
        <v>OG404U_D_IL</v>
      </c>
      <c r="G330" s="39" t="str">
        <f ca="1">VLOOKUP($E330,'1.MetaData'!$B:$H,3,FALSE)</f>
        <v>Plectropomus leopardus</v>
      </c>
      <c r="H330" s="58" t="str">
        <f ca="1">VLOOKUP($E330,'1.MetaData'!$B:$H,4,FALSE)</f>
        <v>Common Coral Trout</v>
      </c>
      <c r="I330" s="87">
        <f ca="1">_xlfn.XLOOKUP($B330,'3.DNAExtractions'!$F:$F,'3.DNAExtractions'!O:O,"?")</f>
        <v>9.17</v>
      </c>
      <c r="J330" s="75" t="s">
        <v>4883</v>
      </c>
      <c r="K330" s="77">
        <v>45002</v>
      </c>
      <c r="L330" s="75" t="s">
        <v>5311</v>
      </c>
      <c r="M330" s="75" t="s">
        <v>3139</v>
      </c>
      <c r="N330" s="75" t="s">
        <v>5035</v>
      </c>
      <c r="O330" s="2" t="str">
        <f t="shared" si="11"/>
        <v>D-A11</v>
      </c>
      <c r="P330" s="83">
        <v>4.04</v>
      </c>
      <c r="Q330" s="2" t="str" cm="1">
        <f t="array" ref="Q330">IF(B330="","",IF(MAX(IF(B:B=B330,C:C))=C330,"Y","N"))</f>
        <v>Y</v>
      </c>
      <c r="S330" s="74"/>
    </row>
    <row r="331" spans="1:19" x14ac:dyDescent="0.25">
      <c r="A331" s="115">
        <f ca="1">INDEX('1.MetaData'!A:A, MATCH($E331, '1.MetaData'!$B:$B, 0))</f>
        <v>405</v>
      </c>
      <c r="B331" s="76" t="s">
        <v>5322</v>
      </c>
      <c r="C331" s="75">
        <v>1</v>
      </c>
      <c r="D331" s="75" t="s">
        <v>4878</v>
      </c>
      <c r="E331" s="1" t="str">
        <f ca="1">_xlfn.XLOOKUP($B331,'3.DNAExtractions'!$F:$F,'3.DNAExtractions'!E:E,"?")</f>
        <v>OG405</v>
      </c>
      <c r="F331" s="80" t="str">
        <f t="shared" si="12"/>
        <v>OG405U_D_IL</v>
      </c>
      <c r="G331" s="39" t="str">
        <f ca="1">VLOOKUP($E331,'1.MetaData'!$B:$H,3,FALSE)</f>
        <v>Parachaetodon ocellatus</v>
      </c>
      <c r="H331" s="58" t="str">
        <f ca="1">VLOOKUP($E331,'1.MetaData'!$B:$H,4,FALSE)</f>
        <v>Ocellate Butterflyfish</v>
      </c>
      <c r="I331" s="87">
        <f ca="1">_xlfn.XLOOKUP($B331,'3.DNAExtractions'!$F:$F,'3.DNAExtractions'!O:O,"?")</f>
        <v>302</v>
      </c>
      <c r="J331" s="75" t="s">
        <v>4883</v>
      </c>
      <c r="K331" s="77">
        <v>44901</v>
      </c>
      <c r="L331" s="75"/>
      <c r="M331" s="75" t="s">
        <v>3139</v>
      </c>
      <c r="N331" s="75" t="s">
        <v>4953</v>
      </c>
      <c r="O331" s="2" t="str">
        <f t="shared" si="11"/>
        <v>D-H06</v>
      </c>
      <c r="P331" s="83" t="s">
        <v>5171</v>
      </c>
      <c r="Q331" s="2" t="str" cm="1">
        <f t="array" ref="Q331">IF(B331="","",IF(MAX(IF(B:B=B331,C:C))=C331,"Y","N"))</f>
        <v>Y</v>
      </c>
      <c r="S331" s="74"/>
    </row>
    <row r="332" spans="1:19" x14ac:dyDescent="0.25">
      <c r="A332" s="115">
        <f ca="1">INDEX('1.MetaData'!A:A, MATCH($E332, '1.MetaData'!$B:$B, 0))</f>
        <v>406</v>
      </c>
      <c r="B332" s="76" t="s">
        <v>5323</v>
      </c>
      <c r="C332" s="75">
        <v>1</v>
      </c>
      <c r="D332" s="75" t="s">
        <v>4878</v>
      </c>
      <c r="E332" s="1" t="str">
        <f ca="1">_xlfn.XLOOKUP($B332,'3.DNAExtractions'!$F:$F,'3.DNAExtractions'!E:E,"?")</f>
        <v>OG406</v>
      </c>
      <c r="F332" s="80" t="str">
        <f t="shared" si="12"/>
        <v>OG406U_D_IL</v>
      </c>
      <c r="G332" s="39" t="str">
        <f ca="1">VLOOKUP($E332,'1.MetaData'!$B:$H,3,FALSE)</f>
        <v>Parma mccullochi</v>
      </c>
      <c r="H332" s="58" t="str">
        <f ca="1">VLOOKUP($E332,'1.MetaData'!$B:$H,4,FALSE)</f>
        <v>McCulloch's Scalyfin</v>
      </c>
      <c r="I332" s="87">
        <f ca="1">_xlfn.XLOOKUP($B332,'3.DNAExtractions'!$F:$F,'3.DNAExtractions'!O:O,"?")</f>
        <v>442</v>
      </c>
      <c r="J332" s="75" t="s">
        <v>4883</v>
      </c>
      <c r="K332" s="77">
        <v>44901</v>
      </c>
      <c r="L332" s="75"/>
      <c r="M332" s="75" t="s">
        <v>3139</v>
      </c>
      <c r="N332" s="75" t="s">
        <v>4927</v>
      </c>
      <c r="O332" s="2" t="str">
        <f t="shared" si="11"/>
        <v>D-H05</v>
      </c>
      <c r="P332" s="83" t="s">
        <v>5171</v>
      </c>
      <c r="Q332" s="2" t="str" cm="1">
        <f t="array" ref="Q332">IF(B332="","",IF(MAX(IF(B:B=B332,C:C))=C332,"Y","N"))</f>
        <v>Y</v>
      </c>
      <c r="S332" s="74"/>
    </row>
    <row r="333" spans="1:19" x14ac:dyDescent="0.25">
      <c r="A333" s="115">
        <f ca="1">INDEX('1.MetaData'!A:A, MATCH($E333, '1.MetaData'!$B:$B, 0))</f>
        <v>407</v>
      </c>
      <c r="B333" s="76" t="s">
        <v>5324</v>
      </c>
      <c r="C333" s="75">
        <v>1</v>
      </c>
      <c r="D333" s="75" t="s">
        <v>4878</v>
      </c>
      <c r="E333" s="1" t="str">
        <f ca="1">_xlfn.XLOOKUP($B333,'3.DNAExtractions'!$F:$F,'3.DNAExtractions'!E:E,"?")</f>
        <v>OG407</v>
      </c>
      <c r="F333" s="80" t="str">
        <f t="shared" si="12"/>
        <v>OG407U_D_IL</v>
      </c>
      <c r="G333" s="39" t="str">
        <f ca="1">VLOOKUP($E333,'1.MetaData'!$B:$H,3,FALSE)</f>
        <v>Parma occidentalis</v>
      </c>
      <c r="H333" s="58" t="str">
        <f ca="1">VLOOKUP($E333,'1.MetaData'!$B:$H,4,FALSE)</f>
        <v>Western Scalyfin</v>
      </c>
      <c r="I333" s="87">
        <f ca="1">_xlfn.XLOOKUP($B333,'3.DNAExtractions'!$F:$F,'3.DNAExtractions'!O:O,"?")</f>
        <v>371</v>
      </c>
      <c r="J333" s="75" t="s">
        <v>4883</v>
      </c>
      <c r="K333" s="77">
        <v>44901</v>
      </c>
      <c r="L333" s="75"/>
      <c r="M333" s="75" t="s">
        <v>3135</v>
      </c>
      <c r="N333" s="75" t="s">
        <v>5108</v>
      </c>
      <c r="O333" s="2" t="str">
        <f t="shared" si="11"/>
        <v>C-A02</v>
      </c>
      <c r="P333" s="83">
        <v>6.46</v>
      </c>
      <c r="Q333" s="2" t="str" cm="1">
        <f t="array" ref="Q333">IF(B333="","",IF(MAX(IF(B:B=B333,C:C))=C333,"Y","N"))</f>
        <v>Y</v>
      </c>
      <c r="S333" s="74"/>
    </row>
    <row r="334" spans="1:19" x14ac:dyDescent="0.25">
      <c r="A334" s="115">
        <f ca="1">INDEX('1.MetaData'!A:A, MATCH($E334, '1.MetaData'!$B:$B, 0))</f>
        <v>408</v>
      </c>
      <c r="B334" s="76" t="s">
        <v>5325</v>
      </c>
      <c r="C334" s="75">
        <v>1</v>
      </c>
      <c r="D334" s="75" t="s">
        <v>4878</v>
      </c>
      <c r="E334" s="1" t="str">
        <f ca="1">_xlfn.XLOOKUP($B334,'3.DNAExtractions'!$F:$F,'3.DNAExtractions'!E:E,"?")</f>
        <v>OG408</v>
      </c>
      <c r="F334" s="80" t="str">
        <f t="shared" si="12"/>
        <v>OG408U_D_IL</v>
      </c>
      <c r="G334" s="39" t="str">
        <f ca="1">VLOOKUP($E334,'1.MetaData'!$B:$H,3,FALSE)</f>
        <v>Pempheris klunzingeri</v>
      </c>
      <c r="H334" s="58" t="str">
        <f ca="1">VLOOKUP($E334,'1.MetaData'!$B:$H,4,FALSE)</f>
        <v>Rough bullseye</v>
      </c>
      <c r="I334" s="87">
        <f ca="1">_xlfn.XLOOKUP($B334,'3.DNAExtractions'!$F:$F,'3.DNAExtractions'!O:O,"?")</f>
        <v>563</v>
      </c>
      <c r="J334" s="75" t="s">
        <v>4883</v>
      </c>
      <c r="K334" s="77">
        <v>44901</v>
      </c>
      <c r="L334" s="75"/>
      <c r="M334" s="75" t="s">
        <v>3139</v>
      </c>
      <c r="N334" s="75" t="s">
        <v>5047</v>
      </c>
      <c r="O334" s="2" t="str">
        <f t="shared" si="11"/>
        <v>D-E07</v>
      </c>
      <c r="P334" s="83" t="s">
        <v>5171</v>
      </c>
      <c r="Q334" s="2" t="str" cm="1">
        <f t="array" ref="Q334">IF(B334="","",IF(MAX(IF(B:B=B334,C:C))=C334,"Y","N"))</f>
        <v>Y</v>
      </c>
      <c r="S334" s="74"/>
    </row>
    <row r="335" spans="1:19" x14ac:dyDescent="0.25">
      <c r="A335" s="115">
        <f ca="1">INDEX('1.MetaData'!A:A, MATCH($E335, '1.MetaData'!$B:$B, 0))</f>
        <v>409</v>
      </c>
      <c r="B335" s="76" t="s">
        <v>5326</v>
      </c>
      <c r="C335" s="75">
        <v>1</v>
      </c>
      <c r="D335" s="75" t="s">
        <v>4878</v>
      </c>
      <c r="E335" s="1" t="str">
        <f ca="1">_xlfn.XLOOKUP($B335,'3.DNAExtractions'!$F:$F,'3.DNAExtractions'!E:E,"?")</f>
        <v>OG409</v>
      </c>
      <c r="F335" s="80" t="str">
        <f t="shared" si="12"/>
        <v>OG409U_D_IL</v>
      </c>
      <c r="G335" s="39" t="str">
        <f ca="1">VLOOKUP($E335,'1.MetaData'!$B:$H,3,FALSE)</f>
        <v>Pentapodus vitta</v>
      </c>
      <c r="H335" s="58" t="str">
        <f ca="1">VLOOKUP($E335,'1.MetaData'!$B:$H,4,FALSE)</f>
        <v>Western Butterfish</v>
      </c>
      <c r="I335" s="87">
        <f ca="1">_xlfn.XLOOKUP($B335,'3.DNAExtractions'!$F:$F,'3.DNAExtractions'!O:O,"?")</f>
        <v>419</v>
      </c>
      <c r="J335" s="75" t="s">
        <v>4883</v>
      </c>
      <c r="K335" s="77">
        <v>44901</v>
      </c>
      <c r="L335" s="75"/>
      <c r="M335" s="75" t="s">
        <v>3139</v>
      </c>
      <c r="N335" s="75" t="s">
        <v>4937</v>
      </c>
      <c r="O335" s="2" t="str">
        <f t="shared" si="11"/>
        <v>D-D06</v>
      </c>
      <c r="P335" s="83" t="s">
        <v>5171</v>
      </c>
      <c r="Q335" s="2" t="str" cm="1">
        <f t="array" ref="Q335">IF(B335="","",IF(MAX(IF(B:B=B335,C:C))=C335,"Y","N"))</f>
        <v>Y</v>
      </c>
      <c r="S335" s="74"/>
    </row>
    <row r="336" spans="1:19" x14ac:dyDescent="0.25">
      <c r="A336" s="115">
        <f ca="1">INDEX('1.MetaData'!A:A, MATCH($E336, '1.MetaData'!$B:$B, 0))</f>
        <v>410</v>
      </c>
      <c r="B336" s="76" t="s">
        <v>5327</v>
      </c>
      <c r="C336" s="75">
        <v>1</v>
      </c>
      <c r="D336" s="75" t="s">
        <v>4878</v>
      </c>
      <c r="E336" s="1" t="str">
        <f ca="1">_xlfn.XLOOKUP($B336,'3.DNAExtractions'!$F:$F,'3.DNAExtractions'!E:E,"?")</f>
        <v>OG410</v>
      </c>
      <c r="F336" s="80" t="str">
        <f t="shared" si="12"/>
        <v>OG410U_D_IL</v>
      </c>
      <c r="G336" s="39" t="str">
        <f ca="1">VLOOKUP($E336,'1.MetaData'!$B:$H,3,FALSE)</f>
        <v>Petroscirtes breviceps</v>
      </c>
      <c r="H336" s="58" t="str">
        <f ca="1">VLOOKUP($E336,'1.MetaData'!$B:$H,4,FALSE)</f>
        <v>Striped Poison-Fang Blenny Mimic</v>
      </c>
      <c r="I336" s="87">
        <f ca="1">_xlfn.XLOOKUP($B336,'3.DNAExtractions'!$F:$F,'3.DNAExtractions'!O:O,"?")</f>
        <v>75.8</v>
      </c>
      <c r="J336" s="75" t="s">
        <v>4883</v>
      </c>
      <c r="K336" s="77">
        <v>44901</v>
      </c>
      <c r="L336" s="75"/>
      <c r="M336" s="75" t="s">
        <v>3139</v>
      </c>
      <c r="N336" s="75" t="s">
        <v>4881</v>
      </c>
      <c r="O336" s="2" t="str">
        <f t="shared" si="11"/>
        <v>D-A05</v>
      </c>
      <c r="P336" s="83" t="s">
        <v>5171</v>
      </c>
      <c r="Q336" s="2" t="str" cm="1">
        <f t="array" ref="Q336">IF(B336="","",IF(MAX(IF(B:B=B336,C:C))=C336,"Y","N"))</f>
        <v>Y</v>
      </c>
      <c r="S336" s="74"/>
    </row>
    <row r="337" spans="1:19" x14ac:dyDescent="0.25">
      <c r="A337" s="115">
        <f ca="1">INDEX('1.MetaData'!A:A, MATCH($E337, '1.MetaData'!$B:$B, 0))</f>
        <v>411</v>
      </c>
      <c r="B337" s="76" t="s">
        <v>5328</v>
      </c>
      <c r="C337" s="75">
        <v>1</v>
      </c>
      <c r="D337" s="75" t="s">
        <v>4878</v>
      </c>
      <c r="E337" s="1" t="str">
        <f ca="1">_xlfn.XLOOKUP($B337,'3.DNAExtractions'!$F:$F,'3.DNAExtractions'!E:E,"?")</f>
        <v>OG411</v>
      </c>
      <c r="F337" s="80" t="str">
        <f t="shared" si="12"/>
        <v>OG411U_D_IL</v>
      </c>
      <c r="G337" s="39" t="str">
        <f ca="1">VLOOKUP($E337,'1.MetaData'!$B:$H,3,FALSE)</f>
        <v>Plectorhynchus vittatus</v>
      </c>
      <c r="H337" s="58" t="str">
        <f ca="1">VLOOKUP($E337,'1.MetaData'!$B:$H,4,FALSE)</f>
        <v>Oriental Sweetlips</v>
      </c>
      <c r="I337" s="87">
        <f ca="1">_xlfn.XLOOKUP($B337,'3.DNAExtractions'!$F:$F,'3.DNAExtractions'!O:O,"?")</f>
        <v>473</v>
      </c>
      <c r="J337" s="75" t="s">
        <v>4883</v>
      </c>
      <c r="K337" s="77">
        <v>44901</v>
      </c>
      <c r="L337" s="75"/>
      <c r="M337" s="75" t="s">
        <v>3139</v>
      </c>
      <c r="N337" s="75" t="s">
        <v>4966</v>
      </c>
      <c r="O337" s="2" t="str">
        <f t="shared" si="11"/>
        <v>D-A07</v>
      </c>
      <c r="P337" s="83" t="s">
        <v>5171</v>
      </c>
      <c r="Q337" s="2" t="str" cm="1">
        <f t="array" ref="Q337">IF(B337="","",IF(MAX(IF(B:B=B337,C:C))=C337,"Y","N"))</f>
        <v>Y</v>
      </c>
      <c r="S337" s="74"/>
    </row>
    <row r="338" spans="1:19" x14ac:dyDescent="0.25">
      <c r="A338" s="115">
        <f ca="1">INDEX('1.MetaData'!A:A, MATCH($E338, '1.MetaData'!$B:$B, 0))</f>
        <v>412</v>
      </c>
      <c r="B338" s="76" t="s">
        <v>5329</v>
      </c>
      <c r="C338" s="75">
        <v>1</v>
      </c>
      <c r="D338" s="75" t="s">
        <v>4878</v>
      </c>
      <c r="E338" s="1" t="str">
        <f ca="1">_xlfn.XLOOKUP($B338,'3.DNAExtractions'!$F:$F,'3.DNAExtractions'!E:E,"?")</f>
        <v>OG412</v>
      </c>
      <c r="F338" s="80" t="str">
        <f t="shared" si="12"/>
        <v>OG412U_D_IL</v>
      </c>
      <c r="G338" s="39" t="str">
        <f ca="1">VLOOKUP($E338,'1.MetaData'!$B:$H,3,FALSE)</f>
        <v>Pomacentrus milleri</v>
      </c>
      <c r="H338" s="58" t="str">
        <f ca="1">VLOOKUP($E338,'1.MetaData'!$B:$H,4,FALSE)</f>
        <v>Miller's Damselfish</v>
      </c>
      <c r="I338" s="87">
        <f ca="1">_xlfn.XLOOKUP($B338,'3.DNAExtractions'!$F:$F,'3.DNAExtractions'!O:O,"?")</f>
        <v>27.3</v>
      </c>
      <c r="J338" s="75" t="s">
        <v>4883</v>
      </c>
      <c r="K338" s="77">
        <v>44901</v>
      </c>
      <c r="L338" s="75"/>
      <c r="M338" s="75" t="s">
        <v>3139</v>
      </c>
      <c r="N338" s="75" t="s">
        <v>5053</v>
      </c>
      <c r="O338" s="2" t="str">
        <f t="shared" si="11"/>
        <v>D-H07</v>
      </c>
      <c r="P338" s="83" t="s">
        <v>5171</v>
      </c>
      <c r="Q338" s="2" t="str" cm="1">
        <f t="array" ref="Q338">IF(B338="","",IF(MAX(IF(B:B=B338,C:C))=C338,"Y","N"))</f>
        <v>Y</v>
      </c>
      <c r="S338" s="74"/>
    </row>
    <row r="339" spans="1:19" x14ac:dyDescent="0.25">
      <c r="A339" s="115">
        <f ca="1">INDEX('1.MetaData'!A:A, MATCH($E339, '1.MetaData'!$B:$B, 0))</f>
        <v>413</v>
      </c>
      <c r="B339" s="76" t="s">
        <v>5330</v>
      </c>
      <c r="C339" s="75">
        <v>1</v>
      </c>
      <c r="D339" s="75" t="s">
        <v>4878</v>
      </c>
      <c r="E339" s="1" t="str">
        <f ca="1">_xlfn.XLOOKUP($B339,'3.DNAExtractions'!$F:$F,'3.DNAExtractions'!E:E,"?")</f>
        <v>OG413</v>
      </c>
      <c r="F339" s="80" t="str">
        <f t="shared" si="12"/>
        <v>OG413U_D_IL</v>
      </c>
      <c r="G339" s="39" t="str">
        <f ca="1">VLOOKUP($E339,'1.MetaData'!$B:$H,3,FALSE)</f>
        <v>Psammoperca waigiensis</v>
      </c>
      <c r="H339" s="58" t="str">
        <f ca="1">VLOOKUP($E339,'1.MetaData'!$B:$H,4,FALSE)</f>
        <v>Sand Bass</v>
      </c>
      <c r="I339" s="87">
        <f ca="1">_xlfn.XLOOKUP($B339,'3.DNAExtractions'!$F:$F,'3.DNAExtractions'!O:O,"?")</f>
        <v>173</v>
      </c>
      <c r="J339" s="75" t="s">
        <v>4883</v>
      </c>
      <c r="K339" s="77">
        <v>44901</v>
      </c>
      <c r="L339" s="75"/>
      <c r="M339" s="75" t="s">
        <v>3139</v>
      </c>
      <c r="N339" s="75" t="s">
        <v>4968</v>
      </c>
      <c r="O339" s="2" t="str">
        <f t="shared" si="11"/>
        <v>D-B07</v>
      </c>
      <c r="P339" s="83" t="s">
        <v>5171</v>
      </c>
      <c r="Q339" s="2" t="str" cm="1">
        <f t="array" ref="Q339">IF(B339="","",IF(MAX(IF(B:B=B339,C:C))=C339,"Y","N"))</f>
        <v>Y</v>
      </c>
      <c r="S339" s="74"/>
    </row>
    <row r="340" spans="1:19" x14ac:dyDescent="0.25">
      <c r="A340" s="115">
        <f ca="1">INDEX('1.MetaData'!A:A, MATCH($E340, '1.MetaData'!$B:$B, 0))</f>
        <v>414</v>
      </c>
      <c r="B340" s="76" t="s">
        <v>5331</v>
      </c>
      <c r="C340" s="75">
        <v>1</v>
      </c>
      <c r="D340" s="75" t="s">
        <v>4878</v>
      </c>
      <c r="E340" s="1" t="str">
        <f ca="1">_xlfn.XLOOKUP($B340,'3.DNAExtractions'!$F:$F,'3.DNAExtractions'!E:E,"?")</f>
        <v>OG414</v>
      </c>
      <c r="F340" s="80" t="str">
        <f t="shared" si="12"/>
        <v>OG414U_D_IL</v>
      </c>
      <c r="G340" s="39" t="str">
        <f ca="1">VLOOKUP($E340,'1.MetaData'!$B:$H,3,FALSE)</f>
        <v>Siganus canaliculatus</v>
      </c>
      <c r="H340" s="58" t="str">
        <f ca="1">VLOOKUP($E340,'1.MetaData'!$B:$H,4,FALSE)</f>
        <v>White-spotted Rabbitfish</v>
      </c>
      <c r="I340" s="87">
        <f ca="1">_xlfn.XLOOKUP($B340,'3.DNAExtractions'!$F:$F,'3.DNAExtractions'!O:O,"?")</f>
        <v>388</v>
      </c>
      <c r="J340" s="75" t="s">
        <v>4883</v>
      </c>
      <c r="K340" s="77">
        <v>44901</v>
      </c>
      <c r="L340" s="75"/>
      <c r="M340" s="75" t="s">
        <v>3139</v>
      </c>
      <c r="N340" s="75" t="s">
        <v>4908</v>
      </c>
      <c r="O340" s="2" t="str">
        <f t="shared" si="11"/>
        <v>D-E05</v>
      </c>
      <c r="P340" s="83" t="s">
        <v>5171</v>
      </c>
      <c r="Q340" s="2" t="str" cm="1">
        <f t="array" ref="Q340">IF(B340="","",IF(MAX(IF(B:B=B340,C:C))=C340,"Y","N"))</f>
        <v>Y</v>
      </c>
      <c r="S340" s="74"/>
    </row>
    <row r="341" spans="1:19" x14ac:dyDescent="0.25">
      <c r="A341" s="115">
        <f ca="1">INDEX('1.MetaData'!A:A, MATCH($E341, '1.MetaData'!$B:$B, 0))</f>
        <v>415</v>
      </c>
      <c r="B341" s="76" t="s">
        <v>5332</v>
      </c>
      <c r="C341" s="75">
        <v>1</v>
      </c>
      <c r="D341" s="75" t="s">
        <v>4878</v>
      </c>
      <c r="E341" s="1" t="str">
        <f ca="1">_xlfn.XLOOKUP($B341,'3.DNAExtractions'!$F:$F,'3.DNAExtractions'!E:E,"?")</f>
        <v>OG415</v>
      </c>
      <c r="F341" s="80" t="str">
        <f t="shared" si="12"/>
        <v>OG415U_D_IL</v>
      </c>
      <c r="G341" s="39" t="str">
        <f ca="1">VLOOKUP($E341,'1.MetaData'!$B:$H,3,FALSE)</f>
        <v>Siganus margaritiferus</v>
      </c>
      <c r="H341" s="58" t="str">
        <f ca="1">VLOOKUP($E341,'1.MetaData'!$B:$H,4,FALSE)</f>
        <v>Pearly-spotted Rabbitfish</v>
      </c>
      <c r="I341" s="87">
        <f ca="1">_xlfn.XLOOKUP($B341,'3.DNAExtractions'!$F:$F,'3.DNAExtractions'!O:O,"?")</f>
        <v>207</v>
      </c>
      <c r="J341" s="75" t="s">
        <v>4883</v>
      </c>
      <c r="K341" s="77">
        <v>44901</v>
      </c>
      <c r="L341" s="75"/>
      <c r="M341" s="75" t="s">
        <v>3139</v>
      </c>
      <c r="N341" s="75" t="s">
        <v>4914</v>
      </c>
      <c r="O341" s="2" t="str">
        <f t="shared" si="11"/>
        <v>D-F05</v>
      </c>
      <c r="P341" s="83" t="s">
        <v>5171</v>
      </c>
      <c r="Q341" s="2" t="str" cm="1">
        <f t="array" ref="Q341">IF(B341="","",IF(MAX(IF(B:B=B341,C:C))=C341,"Y","N"))</f>
        <v>Y</v>
      </c>
      <c r="S341" s="74"/>
    </row>
    <row r="342" spans="1:19" x14ac:dyDescent="0.25">
      <c r="A342" s="115">
        <f ca="1">INDEX('1.MetaData'!A:A, MATCH($E342, '1.MetaData'!$B:$B, 0))</f>
        <v>416</v>
      </c>
      <c r="B342" s="76" t="s">
        <v>5333</v>
      </c>
      <c r="C342" s="75">
        <v>1</v>
      </c>
      <c r="D342" s="75" t="s">
        <v>4878</v>
      </c>
      <c r="E342" s="1" t="str">
        <f ca="1">_xlfn.XLOOKUP($B342,'3.DNAExtractions'!$F:$F,'3.DNAExtractions'!E:E,"?")</f>
        <v>OG416</v>
      </c>
      <c r="F342" s="80" t="str">
        <f t="shared" si="12"/>
        <v>OG416U_D_IL</v>
      </c>
      <c r="G342" s="39" t="str">
        <f ca="1">VLOOKUP($E342,'1.MetaData'!$B:$H,3,FALSE)</f>
        <v>Thalassoma lunare</v>
      </c>
      <c r="H342" s="58" t="str">
        <f ca="1">VLOOKUP($E342,'1.MetaData'!$B:$H,4,FALSE)</f>
        <v>Moon Wrasse</v>
      </c>
      <c r="I342" s="87">
        <f ca="1">_xlfn.XLOOKUP($B342,'3.DNAExtractions'!$F:$F,'3.DNAExtractions'!O:O,"?")</f>
        <v>392</v>
      </c>
      <c r="J342" s="75" t="s">
        <v>4883</v>
      </c>
      <c r="K342" s="77">
        <v>44901</v>
      </c>
      <c r="L342" s="75"/>
      <c r="M342" s="75" t="s">
        <v>3139</v>
      </c>
      <c r="N342" s="75" t="s">
        <v>4898</v>
      </c>
      <c r="O342" s="2" t="str">
        <f t="shared" si="11"/>
        <v>D-D05</v>
      </c>
      <c r="P342" s="83" t="s">
        <v>5171</v>
      </c>
      <c r="Q342" s="2" t="str" cm="1">
        <f t="array" ref="Q342">IF(B342="","",IF(MAX(IF(B:B=B342,C:C))=C342,"Y","N"))</f>
        <v>Y</v>
      </c>
      <c r="S342" s="74"/>
    </row>
    <row r="343" spans="1:19" x14ac:dyDescent="0.25">
      <c r="A343" s="115">
        <f ca="1">INDEX('1.MetaData'!A:A, MATCH($E343, '1.MetaData'!$B:$B, 0))</f>
        <v>417</v>
      </c>
      <c r="B343" s="76" t="s">
        <v>5334</v>
      </c>
      <c r="C343" s="75">
        <v>1</v>
      </c>
      <c r="D343" s="75" t="s">
        <v>4878</v>
      </c>
      <c r="E343" s="1" t="str">
        <f ca="1">_xlfn.XLOOKUP($B343,'3.DNAExtractions'!$F:$F,'3.DNAExtractions'!E:E,"?")</f>
        <v>OG417</v>
      </c>
      <c r="F343" s="80" t="str">
        <f t="shared" si="12"/>
        <v>OG417U_D_IL</v>
      </c>
      <c r="G343" s="39" t="str">
        <f ca="1">VLOOKUP($E343,'1.MetaData'!$B:$H,3,FALSE)</f>
        <v>Thalassoma lunare</v>
      </c>
      <c r="H343" s="58" t="str">
        <f ca="1">VLOOKUP($E343,'1.MetaData'!$B:$H,4,FALSE)</f>
        <v>Moon Wrasse</v>
      </c>
      <c r="I343" s="87">
        <f ca="1">_xlfn.XLOOKUP($B343,'3.DNAExtractions'!$F:$F,'3.DNAExtractions'!O:O,"?")</f>
        <v>210</v>
      </c>
      <c r="J343" s="75" t="s">
        <v>4883</v>
      </c>
      <c r="K343" s="77">
        <v>44901</v>
      </c>
      <c r="L343" s="75"/>
      <c r="M343" s="75" t="s">
        <v>3139</v>
      </c>
      <c r="N343" s="75" t="s">
        <v>4933</v>
      </c>
      <c r="O343" s="2" t="str">
        <f t="shared" si="11"/>
        <v>D-B06</v>
      </c>
      <c r="P343" s="83" t="s">
        <v>5171</v>
      </c>
      <c r="Q343" s="2" t="str" cm="1">
        <f t="array" ref="Q343">IF(B343="","",IF(MAX(IF(B:B=B343,C:C))=C343,"Y","N"))</f>
        <v>Y</v>
      </c>
      <c r="S343" s="74"/>
    </row>
    <row r="344" spans="1:19" x14ac:dyDescent="0.25">
      <c r="A344" s="115">
        <f ca="1">INDEX('1.MetaData'!A:A, MATCH($E344, '1.MetaData'!$B:$B, 0))</f>
        <v>418</v>
      </c>
      <c r="B344" s="76" t="s">
        <v>5335</v>
      </c>
      <c r="C344" s="75">
        <v>1</v>
      </c>
      <c r="D344" s="75" t="s">
        <v>4878</v>
      </c>
      <c r="E344" s="1" t="str">
        <f ca="1">_xlfn.XLOOKUP($B344,'3.DNAExtractions'!$F:$F,'3.DNAExtractions'!E:E,"?")</f>
        <v>OG418</v>
      </c>
      <c r="F344" s="80" t="str">
        <f t="shared" si="12"/>
        <v>OG418U_D_IL</v>
      </c>
      <c r="G344" s="39" t="str">
        <f ca="1">VLOOKUP($E344,'1.MetaData'!$B:$H,3,FALSE)</f>
        <v>Tilodon sexfasciatus</v>
      </c>
      <c r="H344" s="58" t="str">
        <f ca="1">VLOOKUP($E344,'1.MetaData'!$B:$H,4,FALSE)</f>
        <v>Moonlighter</v>
      </c>
      <c r="I344" s="87">
        <f ca="1">_xlfn.XLOOKUP($B344,'3.DNAExtractions'!$F:$F,'3.DNAExtractions'!O:O,"?")</f>
        <v>157</v>
      </c>
      <c r="J344" s="75" t="s">
        <v>4883</v>
      </c>
      <c r="K344" s="77">
        <v>44901</v>
      </c>
      <c r="L344" s="75"/>
      <c r="M344" s="75" t="s">
        <v>3139</v>
      </c>
      <c r="N344" s="75" t="s">
        <v>5049</v>
      </c>
      <c r="O344" s="2" t="str">
        <f t="shared" si="11"/>
        <v>D-F07</v>
      </c>
      <c r="P344" s="83" t="s">
        <v>5171</v>
      </c>
      <c r="Q344" s="2" t="str" cm="1">
        <f t="array" ref="Q344">IF(B344="","",IF(MAX(IF(B:B=B344,C:C))=C344,"Y","N"))</f>
        <v>Y</v>
      </c>
      <c r="S344" s="74"/>
    </row>
    <row r="345" spans="1:19" x14ac:dyDescent="0.25">
      <c r="A345" s="115">
        <f ca="1">INDEX('1.MetaData'!A:A, MATCH($E345, '1.MetaData'!$B:$B, 0))</f>
        <v>419</v>
      </c>
      <c r="B345" s="76" t="s">
        <v>5336</v>
      </c>
      <c r="C345" s="75">
        <v>1</v>
      </c>
      <c r="D345" s="75" t="s">
        <v>4878</v>
      </c>
      <c r="E345" s="1" t="str">
        <f ca="1">_xlfn.XLOOKUP($B345,'3.DNAExtractions'!$F:$F,'3.DNAExtractions'!E:E,"?")</f>
        <v>OG419</v>
      </c>
      <c r="F345" s="80" t="str">
        <f t="shared" si="12"/>
        <v>OG419U_D_IL</v>
      </c>
      <c r="G345" s="39" t="str">
        <f ca="1">VLOOKUP($E345,'1.MetaData'!$B:$H,3,FALSE)</f>
        <v>Zeus faber</v>
      </c>
      <c r="H345" s="58" t="str">
        <f ca="1">VLOOKUP($E345,'1.MetaData'!$B:$H,4,FALSE)</f>
        <v>John Dory</v>
      </c>
      <c r="I345" s="87">
        <f ca="1">_xlfn.XLOOKUP($B345,'3.DNAExtractions'!$F:$F,'3.DNAExtractions'!O:O,"?")</f>
        <v>20.100000000000001</v>
      </c>
      <c r="J345" s="75" t="s">
        <v>4883</v>
      </c>
      <c r="K345" s="77">
        <v>44901</v>
      </c>
      <c r="L345" s="75"/>
      <c r="M345" s="75" t="s">
        <v>3139</v>
      </c>
      <c r="N345" s="75" t="s">
        <v>4995</v>
      </c>
      <c r="O345" s="2" t="str">
        <f t="shared" ref="O345:O408" si="13">IF(M345&lt;&gt;"",_xlfn.CONCAT(M345,"-",N345),"")</f>
        <v>D-G08</v>
      </c>
      <c r="P345" s="83" t="s">
        <v>5171</v>
      </c>
      <c r="Q345" s="2" t="str" cm="1">
        <f t="array" ref="Q345">IF(B345="","",IF(MAX(IF(B:B=B345,C:C))=C345,"Y","N"))</f>
        <v>Y</v>
      </c>
      <c r="S345" s="74"/>
    </row>
    <row r="346" spans="1:19" x14ac:dyDescent="0.25">
      <c r="A346" s="115">
        <f ca="1">INDEX('1.MetaData'!A:A, MATCH($E346, '1.MetaData'!$B:$B, 0))</f>
        <v>420</v>
      </c>
      <c r="B346" s="76" t="s">
        <v>5337</v>
      </c>
      <c r="C346" s="75">
        <v>1</v>
      </c>
      <c r="D346" s="75" t="s">
        <v>4878</v>
      </c>
      <c r="E346" s="1" t="str">
        <f ca="1">_xlfn.XLOOKUP($B346,'3.DNAExtractions'!$F:$F,'3.DNAExtractions'!E:E,"?")</f>
        <v>OG420</v>
      </c>
      <c r="F346" s="80" t="str">
        <f t="shared" si="12"/>
        <v>OG420U_D_IL</v>
      </c>
      <c r="G346" s="39" t="str">
        <f ca="1">VLOOKUP($E346,'1.MetaData'!$B:$H,3,FALSE)</f>
        <v>Plectropomus oligacanthus</v>
      </c>
      <c r="H346" s="58" t="str">
        <f ca="1">VLOOKUP($E346,'1.MetaData'!$B:$H,4,FALSE)</f>
        <v>Highfin Coralgrouper</v>
      </c>
      <c r="I346" s="87">
        <f ca="1">_xlfn.XLOOKUP($B346,'3.DNAExtractions'!$F:$F,'3.DNAExtractions'!O:O,"?")</f>
        <v>8.58</v>
      </c>
      <c r="J346" s="75" t="s">
        <v>4883</v>
      </c>
      <c r="K346" s="77">
        <v>45002</v>
      </c>
      <c r="L346" s="75" t="s">
        <v>5311</v>
      </c>
      <c r="M346" s="75" t="s">
        <v>3139</v>
      </c>
      <c r="N346" s="75" t="s">
        <v>5037</v>
      </c>
      <c r="O346" s="2" t="str">
        <f t="shared" si="13"/>
        <v>D-B11</v>
      </c>
      <c r="P346" s="83">
        <v>5.0999999999999996</v>
      </c>
      <c r="Q346" s="2" t="str" cm="1">
        <f t="array" ref="Q346">IF(B346="","",IF(MAX(IF(B:B=B346,C:C))=C346,"Y","N"))</f>
        <v>Y</v>
      </c>
      <c r="S346" s="74"/>
    </row>
    <row r="347" spans="1:19" x14ac:dyDescent="0.25">
      <c r="A347" s="115">
        <f ca="1">INDEX('1.MetaData'!A:A, MATCH($E347, '1.MetaData'!$B:$B, 0))</f>
        <v>421</v>
      </c>
      <c r="B347" s="76" t="s">
        <v>5338</v>
      </c>
      <c r="C347" s="75">
        <v>1</v>
      </c>
      <c r="D347" s="75" t="s">
        <v>4878</v>
      </c>
      <c r="E347" s="1" t="str">
        <f ca="1">_xlfn.XLOOKUP($B347,'3.DNAExtractions'!$F:$F,'3.DNAExtractions'!E:E,"?")</f>
        <v>OG421</v>
      </c>
      <c r="F347" s="80" t="str">
        <f t="shared" ref="F347:F410" si="14">IF(C347&gt;1,_xlfn.CONCAT(B347,"_IL",C347),_xlfn.CONCAT(B347,"_IL"))</f>
        <v>OG421U_D_IL</v>
      </c>
      <c r="G347" s="39" t="str">
        <f ca="1">VLOOKUP($E347,'1.MetaData'!$B:$H,3,FALSE)</f>
        <v>Variola albimarginata</v>
      </c>
      <c r="H347" s="58" t="str">
        <f ca="1">VLOOKUP($E347,'1.MetaData'!$B:$H,4,FALSE)</f>
        <v>White-edged Lyretail</v>
      </c>
      <c r="I347" s="87">
        <f ca="1">_xlfn.XLOOKUP($B347,'3.DNAExtractions'!$F:$F,'3.DNAExtractions'!O:O,"?")</f>
        <v>118</v>
      </c>
      <c r="J347" s="75" t="s">
        <v>4883</v>
      </c>
      <c r="K347" s="77">
        <v>45002</v>
      </c>
      <c r="L347" s="75" t="s">
        <v>5311</v>
      </c>
      <c r="M347" s="75" t="s">
        <v>3139</v>
      </c>
      <c r="N347" s="75" t="s">
        <v>4993</v>
      </c>
      <c r="O347" s="2" t="str">
        <f t="shared" si="13"/>
        <v>D-E11</v>
      </c>
      <c r="P347" s="83">
        <v>2.11</v>
      </c>
      <c r="Q347" s="2" t="str" cm="1">
        <f t="array" ref="Q347">IF(B347="","",IF(MAX(IF(B:B=B347,C:C))=C347,"Y","N"))</f>
        <v>Y</v>
      </c>
      <c r="S347" s="74"/>
    </row>
    <row r="348" spans="1:19" x14ac:dyDescent="0.25">
      <c r="A348" s="115">
        <f ca="1">INDEX('1.MetaData'!A:A, MATCH($E348, '1.MetaData'!$B:$B, 0))</f>
        <v>422</v>
      </c>
      <c r="B348" s="76" t="s">
        <v>5339</v>
      </c>
      <c r="C348" s="75">
        <v>1</v>
      </c>
      <c r="D348" s="75" t="s">
        <v>4878</v>
      </c>
      <c r="E348" s="1" t="str">
        <f ca="1">_xlfn.XLOOKUP($B348,'3.DNAExtractions'!$F:$F,'3.DNAExtractions'!E:E,"?")</f>
        <v>OG422</v>
      </c>
      <c r="F348" s="80" t="str">
        <f t="shared" si="14"/>
        <v>OG422U_D_IL</v>
      </c>
      <c r="G348" s="39" t="str">
        <f ca="1">VLOOKUP($E348,'1.MetaData'!$B:$H,3,FALSE)</f>
        <v>Aphareus rutilans</v>
      </c>
      <c r="H348" s="58" t="str">
        <f ca="1">VLOOKUP($E348,'1.MetaData'!$B:$H,4,FALSE)</f>
        <v>Rusty Jobfish</v>
      </c>
      <c r="I348" s="87">
        <f ca="1">_xlfn.XLOOKUP($B348,'3.DNAExtractions'!$F:$F,'3.DNAExtractions'!O:O,"?")</f>
        <v>34.700000000000003</v>
      </c>
      <c r="J348" s="75" t="s">
        <v>4883</v>
      </c>
      <c r="K348" s="77">
        <v>44831</v>
      </c>
      <c r="L348" s="75"/>
      <c r="M348" s="75" t="s">
        <v>3155</v>
      </c>
      <c r="N348" s="75" t="s">
        <v>5080</v>
      </c>
      <c r="O348" s="2" t="str">
        <f t="shared" si="13"/>
        <v>A-A12</v>
      </c>
      <c r="P348" s="83"/>
      <c r="Q348" s="2" t="str" cm="1">
        <f t="array" ref="Q348">IF(B348="","",IF(MAX(IF(B:B=B348,C:C))=C348,"Y","N"))</f>
        <v>Y</v>
      </c>
      <c r="S348" s="74"/>
    </row>
    <row r="349" spans="1:19" x14ac:dyDescent="0.25">
      <c r="A349" s="115">
        <f ca="1">INDEX('1.MetaData'!A:A, MATCH($E349, '1.MetaData'!$B:$B, 0))</f>
        <v>423</v>
      </c>
      <c r="B349" s="76" t="s">
        <v>5340</v>
      </c>
      <c r="C349" s="75">
        <v>1</v>
      </c>
      <c r="D349" s="75" t="s">
        <v>4878</v>
      </c>
      <c r="E349" s="1" t="str">
        <f ca="1">_xlfn.XLOOKUP($B349,'3.DNAExtractions'!$F:$F,'3.DNAExtractions'!E:E,"?")</f>
        <v>OG423</v>
      </c>
      <c r="F349" s="80" t="str">
        <f t="shared" si="14"/>
        <v>OG423U_D_IL</v>
      </c>
      <c r="G349" s="39" t="str">
        <f ca="1">VLOOKUP($E349,'1.MetaData'!$B:$H,3,FALSE)</f>
        <v>Aprion virescens</v>
      </c>
      <c r="H349" s="58" t="str">
        <f ca="1">VLOOKUP($E349,'1.MetaData'!$B:$H,4,FALSE)</f>
        <v>Green Jobfish</v>
      </c>
      <c r="I349" s="87">
        <f ca="1">_xlfn.XLOOKUP($B349,'3.DNAExtractions'!$F:$F,'3.DNAExtractions'!O:O,"?")</f>
        <v>36.799999999999997</v>
      </c>
      <c r="J349" s="75" t="s">
        <v>4883</v>
      </c>
      <c r="K349" s="77">
        <v>44831</v>
      </c>
      <c r="L349" s="75" t="s">
        <v>5197</v>
      </c>
      <c r="M349" s="75" t="s">
        <v>3155</v>
      </c>
      <c r="N349" s="75" t="s">
        <v>5341</v>
      </c>
      <c r="O349" s="2" t="str">
        <f t="shared" si="13"/>
        <v>A-H11</v>
      </c>
      <c r="P349" s="83"/>
      <c r="Q349" s="2" t="str" cm="1">
        <f t="array" ref="Q349">IF(B349="","",IF(MAX(IF(B:B=B349,C:C))=C349,"Y","N"))</f>
        <v>Y</v>
      </c>
      <c r="S349" s="74"/>
    </row>
    <row r="350" spans="1:19" x14ac:dyDescent="0.25">
      <c r="A350" s="115">
        <f ca="1">INDEX('1.MetaData'!A:A, MATCH($E350, '1.MetaData'!$B:$B, 0))</f>
        <v>424</v>
      </c>
      <c r="B350" s="76" t="s">
        <v>5342</v>
      </c>
      <c r="C350" s="75">
        <v>1</v>
      </c>
      <c r="D350" s="75" t="s">
        <v>4878</v>
      </c>
      <c r="E350" s="1" t="str">
        <f ca="1">_xlfn.XLOOKUP($B350,'3.DNAExtractions'!$F:$F,'3.DNAExtractions'!E:E,"?")</f>
        <v>OG424</v>
      </c>
      <c r="F350" s="80" t="str">
        <f t="shared" si="14"/>
        <v>OG424U_D_IL</v>
      </c>
      <c r="G350" s="39" t="str">
        <f ca="1">VLOOKUP($E350,'1.MetaData'!$B:$H,3,FALSE)</f>
        <v>Cephalopholis argus</v>
      </c>
      <c r="H350" s="58" t="str">
        <f ca="1">VLOOKUP($E350,'1.MetaData'!$B:$H,4,FALSE)</f>
        <v>Peacock Hind</v>
      </c>
      <c r="I350" s="87">
        <f ca="1">_xlfn.XLOOKUP($B350,'3.DNAExtractions'!$F:$F,'3.DNAExtractions'!O:O,"?")</f>
        <v>6.87</v>
      </c>
      <c r="J350" s="75" t="s">
        <v>4883</v>
      </c>
      <c r="K350" s="77">
        <v>44944</v>
      </c>
      <c r="L350" s="75" t="s">
        <v>5343</v>
      </c>
      <c r="M350" s="75" t="s">
        <v>3135</v>
      </c>
      <c r="N350" s="75" t="s">
        <v>4960</v>
      </c>
      <c r="O350" s="2" t="str">
        <f t="shared" si="13"/>
        <v>C-C08</v>
      </c>
      <c r="P350" s="83"/>
      <c r="Q350" s="2" t="str" cm="1">
        <f t="array" ref="Q350">IF(B350="","",IF(MAX(IF(B:B=B350,C:C))=C350,"Y","N"))</f>
        <v>Y</v>
      </c>
      <c r="S350" s="74"/>
    </row>
    <row r="351" spans="1:19" x14ac:dyDescent="0.25">
      <c r="A351" s="115">
        <f ca="1">INDEX('1.MetaData'!A:A, MATCH($E351, '1.MetaData'!$B:$B, 0))</f>
        <v>425</v>
      </c>
      <c r="B351" s="76" t="s">
        <v>5344</v>
      </c>
      <c r="C351" s="75">
        <v>1</v>
      </c>
      <c r="D351" s="75" t="s">
        <v>4878</v>
      </c>
      <c r="E351" s="1" t="str">
        <f ca="1">_xlfn.XLOOKUP($B351,'3.DNAExtractions'!$F:$F,'3.DNAExtractions'!E:E,"?")</f>
        <v>OG425</v>
      </c>
      <c r="F351" s="80" t="str">
        <f t="shared" si="14"/>
        <v>OG425U_D_IL</v>
      </c>
      <c r="G351" s="39" t="str">
        <f ca="1">VLOOKUP($E351,'1.MetaData'!$B:$H,3,FALSE)</f>
        <v>Variola louti</v>
      </c>
      <c r="H351" s="58" t="str">
        <f ca="1">VLOOKUP($E351,'1.MetaData'!$B:$H,4,FALSE)</f>
        <v>Coronation Trout</v>
      </c>
      <c r="I351" s="87">
        <f ca="1">_xlfn.XLOOKUP($B351,'3.DNAExtractions'!$F:$F,'3.DNAExtractions'!O:O,"?")</f>
        <v>8.43</v>
      </c>
      <c r="J351" s="75" t="s">
        <v>4883</v>
      </c>
      <c r="K351" s="77">
        <v>45002</v>
      </c>
      <c r="L351" s="75" t="s">
        <v>5311</v>
      </c>
      <c r="M351" s="75" t="s">
        <v>3139</v>
      </c>
      <c r="N351" s="75" t="s">
        <v>2581</v>
      </c>
      <c r="O351" s="2" t="str">
        <f t="shared" si="13"/>
        <v>D-F11</v>
      </c>
      <c r="P351" s="83">
        <v>8.92</v>
      </c>
      <c r="Q351" s="2" t="str" cm="1">
        <f t="array" ref="Q351">IF(B351="","",IF(MAX(IF(B:B=B351,C:C))=C351,"Y","N"))</f>
        <v>Y</v>
      </c>
      <c r="S351" s="74"/>
    </row>
    <row r="352" spans="1:19" x14ac:dyDescent="0.25">
      <c r="A352" s="115">
        <f ca="1">INDEX('1.MetaData'!A:A, MATCH($E352, '1.MetaData'!$B:$B, 0))</f>
        <v>426</v>
      </c>
      <c r="B352" s="76" t="s">
        <v>5345</v>
      </c>
      <c r="C352" s="75">
        <v>1</v>
      </c>
      <c r="D352" s="75" t="s">
        <v>4878</v>
      </c>
      <c r="E352" s="1" t="str">
        <f ca="1">_xlfn.XLOOKUP($B352,'3.DNAExtractions'!$F:$F,'3.DNAExtractions'!E:E,"?")</f>
        <v>OG426</v>
      </c>
      <c r="F352" s="80" t="str">
        <f t="shared" si="14"/>
        <v>OG426U_D_IL</v>
      </c>
      <c r="G352" s="39" t="str">
        <f ca="1">VLOOKUP($E352,'1.MetaData'!$B:$H,3,FALSE)</f>
        <v>Chiloscyllium punctatum</v>
      </c>
      <c r="H352" s="58" t="str">
        <f ca="1">VLOOKUP($E352,'1.MetaData'!$B:$H,4,FALSE)</f>
        <v>Brownbanded bamboo shark</v>
      </c>
      <c r="I352" s="87">
        <f ca="1">_xlfn.XLOOKUP($B352,'3.DNAExtractions'!$F:$F,'3.DNAExtractions'!O:O,"?")</f>
        <v>108</v>
      </c>
      <c r="J352" s="75" t="s">
        <v>4883</v>
      </c>
      <c r="K352" s="77">
        <v>45002</v>
      </c>
      <c r="L352" s="75" t="s">
        <v>5311</v>
      </c>
      <c r="M352" s="75" t="s">
        <v>3139</v>
      </c>
      <c r="N352" s="75" t="s">
        <v>5028</v>
      </c>
      <c r="O352" s="2" t="str">
        <f t="shared" si="13"/>
        <v>D-G11</v>
      </c>
      <c r="P352" s="83">
        <v>4.54</v>
      </c>
      <c r="Q352" s="2" t="str" cm="1">
        <f t="array" ref="Q352">IF(B352="","",IF(MAX(IF(B:B=B352,C:C))=C352,"Y","N"))</f>
        <v>Y</v>
      </c>
      <c r="S352" s="74"/>
    </row>
    <row r="353" spans="1:19" x14ac:dyDescent="0.25">
      <c r="A353" s="115">
        <f ca="1">INDEX('1.MetaData'!A:A, MATCH($E353, '1.MetaData'!$B:$B, 0))</f>
        <v>427</v>
      </c>
      <c r="B353" s="76" t="s">
        <v>5346</v>
      </c>
      <c r="C353" s="75">
        <v>1</v>
      </c>
      <c r="D353" s="75" t="s">
        <v>4878</v>
      </c>
      <c r="E353" s="1" t="str">
        <f ca="1">_xlfn.XLOOKUP($B353,'3.DNAExtractions'!$F:$F,'3.DNAExtractions'!E:E,"?")</f>
        <v>OG427</v>
      </c>
      <c r="F353" s="80" t="str">
        <f t="shared" si="14"/>
        <v>OG427U_D_IL</v>
      </c>
      <c r="G353" s="39" t="str">
        <f ca="1">VLOOKUP($E353,'1.MetaData'!$B:$H,3,FALSE)</f>
        <v>Choerodon schoenleinii</v>
      </c>
      <c r="H353" s="58" t="str">
        <f ca="1">VLOOKUP($E353,'1.MetaData'!$B:$H,4,FALSE)</f>
        <v>Blackspot tuskfish</v>
      </c>
      <c r="I353" s="87">
        <f ca="1">_xlfn.XLOOKUP($B353,'3.DNAExtractions'!$F:$F,'3.DNAExtractions'!O:O,"?")</f>
        <v>16.100000000000001</v>
      </c>
      <c r="J353" s="75" t="s">
        <v>4883</v>
      </c>
      <c r="K353" s="77">
        <v>45002</v>
      </c>
      <c r="L353" s="75" t="s">
        <v>5311</v>
      </c>
      <c r="M353" s="75" t="s">
        <v>3139</v>
      </c>
      <c r="N353" s="75" t="s">
        <v>5341</v>
      </c>
      <c r="O353" s="2" t="str">
        <f t="shared" si="13"/>
        <v>D-H11</v>
      </c>
      <c r="P353" s="83">
        <v>7.96</v>
      </c>
      <c r="Q353" s="2" t="str" cm="1">
        <f t="array" ref="Q353">IF(B353="","",IF(MAX(IF(B:B=B353,C:C))=C353,"Y","N"))</f>
        <v>Y</v>
      </c>
      <c r="S353" s="74"/>
    </row>
    <row r="354" spans="1:19" x14ac:dyDescent="0.25">
      <c r="A354" s="115">
        <f ca="1">INDEX('1.MetaData'!A:A, MATCH($E354, '1.MetaData'!$B:$B, 0))</f>
        <v>428</v>
      </c>
      <c r="B354" s="76" t="s">
        <v>5347</v>
      </c>
      <c r="C354" s="75">
        <v>1</v>
      </c>
      <c r="D354" s="75" t="s">
        <v>4878</v>
      </c>
      <c r="E354" s="1" t="str">
        <f ca="1">_xlfn.XLOOKUP($B354,'3.DNAExtractions'!$F:$F,'3.DNAExtractions'!E:E,"?")</f>
        <v>OG428</v>
      </c>
      <c r="F354" s="80" t="str">
        <f t="shared" si="14"/>
        <v>OG428U_D_IL</v>
      </c>
      <c r="G354" s="39" t="str">
        <f ca="1">VLOOKUP($E354,'1.MetaData'!$B:$H,3,FALSE)</f>
        <v>Choerodon vitta</v>
      </c>
      <c r="H354" s="58" t="str">
        <f ca="1">VLOOKUP($E354,'1.MetaData'!$B:$H,4,FALSE)</f>
        <v>Redstripe tuskfish</v>
      </c>
      <c r="I354" s="87">
        <f ca="1">_xlfn.XLOOKUP($B354,'3.DNAExtractions'!$F:$F,'3.DNAExtractions'!O:O,"?")</f>
        <v>12.3</v>
      </c>
      <c r="J354" s="75" t="s">
        <v>4883</v>
      </c>
      <c r="K354" s="77">
        <v>45002</v>
      </c>
      <c r="L354" s="75" t="s">
        <v>5311</v>
      </c>
      <c r="M354" s="75" t="s">
        <v>3139</v>
      </c>
      <c r="N354" s="75" t="s">
        <v>5080</v>
      </c>
      <c r="O354" s="2" t="str">
        <f t="shared" si="13"/>
        <v>D-A12</v>
      </c>
      <c r="P354" s="83">
        <v>9.2100000000000009</v>
      </c>
      <c r="Q354" s="2" t="str" cm="1">
        <f t="array" ref="Q354">IF(B354="","",IF(MAX(IF(B:B=B354,C:C))=C354,"Y","N"))</f>
        <v>Y</v>
      </c>
      <c r="S354" s="74"/>
    </row>
    <row r="355" spans="1:19" x14ac:dyDescent="0.25">
      <c r="A355" s="115">
        <f ca="1">INDEX('1.MetaData'!A:A, MATCH($E355, '1.MetaData'!$B:$B, 0))</f>
        <v>429</v>
      </c>
      <c r="B355" s="76" t="s">
        <v>5348</v>
      </c>
      <c r="C355" s="75">
        <v>1</v>
      </c>
      <c r="D355" s="75" t="s">
        <v>4878</v>
      </c>
      <c r="E355" s="1" t="str">
        <f ca="1">_xlfn.XLOOKUP($B355,'3.DNAExtractions'!$F:$F,'3.DNAExtractions'!E:E,"?")</f>
        <v>OG429</v>
      </c>
      <c r="F355" s="80" t="str">
        <f t="shared" si="14"/>
        <v>OG429U_D_IL</v>
      </c>
      <c r="G355" s="39" t="str">
        <f ca="1">VLOOKUP($E355,'1.MetaData'!$B:$H,3,FALSE)</f>
        <v>Coradion chrysozonus</v>
      </c>
      <c r="H355" s="58" t="str">
        <f ca="1">VLOOKUP($E355,'1.MetaData'!$B:$H,4,FALSE)</f>
        <v>Goldengirdled coralfish</v>
      </c>
      <c r="I355" s="87">
        <f ca="1">_xlfn.XLOOKUP($B355,'3.DNAExtractions'!$F:$F,'3.DNAExtractions'!O:O,"?")</f>
        <v>20.6</v>
      </c>
      <c r="J355" s="75" t="s">
        <v>4883</v>
      </c>
      <c r="K355" s="77">
        <v>45002</v>
      </c>
      <c r="L355" s="75" t="s">
        <v>5311</v>
      </c>
      <c r="M355" s="75" t="s">
        <v>3139</v>
      </c>
      <c r="N355" s="75" t="s">
        <v>5082</v>
      </c>
      <c r="O355" s="2" t="str">
        <f t="shared" si="13"/>
        <v>D-B12</v>
      </c>
      <c r="P355" s="83">
        <v>2.1800000000000002</v>
      </c>
      <c r="Q355" s="2" t="str" cm="1">
        <f t="array" ref="Q355">IF(B355="","",IF(MAX(IF(B:B=B355,C:C))=C355,"Y","N"))</f>
        <v>Y</v>
      </c>
      <c r="S355" s="74"/>
    </row>
    <row r="356" spans="1:19" x14ac:dyDescent="0.25">
      <c r="A356" s="115">
        <f ca="1">INDEX('1.MetaData'!A:A, MATCH($E356, '1.MetaData'!$B:$B, 0))</f>
        <v>430</v>
      </c>
      <c r="B356" s="76" t="s">
        <v>5349</v>
      </c>
      <c r="C356" s="75">
        <v>1</v>
      </c>
      <c r="D356" s="75" t="s">
        <v>4878</v>
      </c>
      <c r="E356" s="1" t="str">
        <f ca="1">_xlfn.XLOOKUP($B356,'3.DNAExtractions'!$F:$F,'3.DNAExtractions'!E:E,"?")</f>
        <v>OG430</v>
      </c>
      <c r="F356" s="80" t="str">
        <f t="shared" si="14"/>
        <v>OG430U_D_IL</v>
      </c>
      <c r="G356" s="39" t="str">
        <f ca="1">VLOOKUP($E356,'1.MetaData'!$B:$H,3,FALSE)</f>
        <v>Coris pictoides</v>
      </c>
      <c r="H356" s="58" t="str">
        <f ca="1">VLOOKUP($E356,'1.MetaData'!$B:$H,4,FALSE)</f>
        <v>Blackstripe coris</v>
      </c>
      <c r="I356" s="87">
        <f ca="1">_xlfn.XLOOKUP($B356,'3.DNAExtractions'!$F:$F,'3.DNAExtractions'!O:O,"?")</f>
        <v>18.7</v>
      </c>
      <c r="J356" s="75" t="s">
        <v>4883</v>
      </c>
      <c r="K356" s="77">
        <v>45002</v>
      </c>
      <c r="L356" s="75" t="s">
        <v>5311</v>
      </c>
      <c r="M356" s="75" t="s">
        <v>3139</v>
      </c>
      <c r="N356" s="75" t="s">
        <v>5084</v>
      </c>
      <c r="O356" s="2" t="str">
        <f t="shared" si="13"/>
        <v>D-C12</v>
      </c>
      <c r="P356" s="83">
        <v>6.53</v>
      </c>
      <c r="Q356" s="2" t="str" cm="1">
        <f t="array" ref="Q356">IF(B356="","",IF(MAX(IF(B:B=B356,C:C))=C356,"Y","N"))</f>
        <v>Y</v>
      </c>
      <c r="S356" s="74"/>
    </row>
    <row r="357" spans="1:19" x14ac:dyDescent="0.25">
      <c r="A357" s="115">
        <f ca="1">INDEX('1.MetaData'!A:A, MATCH($E357, '1.MetaData'!$B:$B, 0))</f>
        <v>431</v>
      </c>
      <c r="B357" s="76" t="s">
        <v>5350</v>
      </c>
      <c r="C357" s="75">
        <v>1</v>
      </c>
      <c r="D357" s="75" t="s">
        <v>4878</v>
      </c>
      <c r="E357" s="1" t="str">
        <f ca="1">_xlfn.XLOOKUP($B357,'3.DNAExtractions'!$F:$F,'3.DNAExtractions'!E:E,"?")</f>
        <v>OG431</v>
      </c>
      <c r="F357" s="80" t="str">
        <f t="shared" si="14"/>
        <v>OG431U_D_IL</v>
      </c>
      <c r="G357" s="39" t="str">
        <f ca="1">VLOOKUP($E357,'1.MetaData'!$B:$H,3,FALSE)</f>
        <v>Diagramma pictum</v>
      </c>
      <c r="H357" s="58" t="str">
        <f ca="1">VLOOKUP($E357,'1.MetaData'!$B:$H,4,FALSE)</f>
        <v>Painted sweetlips</v>
      </c>
      <c r="I357" s="87">
        <f ca="1">_xlfn.XLOOKUP($B357,'3.DNAExtractions'!$F:$F,'3.DNAExtractions'!O:O,"?")</f>
        <v>22.3</v>
      </c>
      <c r="J357" s="75" t="s">
        <v>4883</v>
      </c>
      <c r="K357" s="77">
        <v>45002</v>
      </c>
      <c r="L357" s="75" t="s">
        <v>5311</v>
      </c>
      <c r="M357" s="75" t="s">
        <v>3139</v>
      </c>
      <c r="N357" s="75" t="s">
        <v>5086</v>
      </c>
      <c r="O357" s="2" t="str">
        <f t="shared" si="13"/>
        <v>D-D12</v>
      </c>
      <c r="P357" s="83">
        <v>4.8099999999999996</v>
      </c>
      <c r="Q357" s="2" t="str" cm="1">
        <f t="array" ref="Q357">IF(B357="","",IF(MAX(IF(B:B=B357,C:C))=C357,"Y","N"))</f>
        <v>Y</v>
      </c>
      <c r="S357" s="74"/>
    </row>
    <row r="358" spans="1:19" x14ac:dyDescent="0.25">
      <c r="A358" s="115">
        <f ca="1">INDEX('1.MetaData'!A:A, MATCH($E358, '1.MetaData'!$B:$B, 0))</f>
        <v>432</v>
      </c>
      <c r="B358" s="76" t="s">
        <v>5351</v>
      </c>
      <c r="C358" s="75">
        <v>1</v>
      </c>
      <c r="D358" s="75" t="s">
        <v>4878</v>
      </c>
      <c r="E358" s="1" t="str">
        <f ca="1">_xlfn.XLOOKUP($B358,'3.DNAExtractions'!$F:$F,'3.DNAExtractions'!E:E,"?")</f>
        <v>OG432</v>
      </c>
      <c r="F358" s="80" t="str">
        <f t="shared" si="14"/>
        <v>OG432U_D_IL</v>
      </c>
      <c r="G358" s="39" t="str">
        <f ca="1">VLOOKUP($E358,'1.MetaData'!$B:$H,3,FALSE)</f>
        <v>Diploprion bifasciatum</v>
      </c>
      <c r="H358" s="58" t="str">
        <f ca="1">VLOOKUP($E358,'1.MetaData'!$B:$H,4,FALSE)</f>
        <v>Two-banded soapfish</v>
      </c>
      <c r="I358" s="87">
        <f ca="1">_xlfn.XLOOKUP($B358,'3.DNAExtractions'!$F:$F,'3.DNAExtractions'!O:O,"?")</f>
        <v>15</v>
      </c>
      <c r="J358" s="75" t="s">
        <v>4883</v>
      </c>
      <c r="K358" s="77">
        <v>45002</v>
      </c>
      <c r="L358" s="75" t="s">
        <v>5311</v>
      </c>
      <c r="M358" s="75" t="s">
        <v>3139</v>
      </c>
      <c r="N358" s="75" t="s">
        <v>5088</v>
      </c>
      <c r="O358" s="2" t="str">
        <f t="shared" si="13"/>
        <v>D-E12</v>
      </c>
      <c r="P358" s="83">
        <v>5.81</v>
      </c>
      <c r="Q358" s="2" t="str" cm="1">
        <f t="array" ref="Q358">IF(B358="","",IF(MAX(IF(B:B=B358,C:C))=C358,"Y","N"))</f>
        <v>Y</v>
      </c>
      <c r="S358" s="74"/>
    </row>
    <row r="359" spans="1:19" x14ac:dyDescent="0.25">
      <c r="A359" s="115">
        <f ca="1">INDEX('1.MetaData'!A:A, MATCH($E359, '1.MetaData'!$B:$B, 0))</f>
        <v>433</v>
      </c>
      <c r="B359" s="76" t="s">
        <v>5352</v>
      </c>
      <c r="C359" s="75">
        <v>1</v>
      </c>
      <c r="D359" s="75" t="s">
        <v>4878</v>
      </c>
      <c r="E359" s="1" t="str">
        <f ca="1">_xlfn.XLOOKUP($B359,'3.DNAExtractions'!$F:$F,'3.DNAExtractions'!E:E,"?")</f>
        <v>OG433</v>
      </c>
      <c r="F359" s="80" t="str">
        <f t="shared" si="14"/>
        <v>OG433U_D_IL</v>
      </c>
      <c r="G359" s="39" t="str">
        <f ca="1">VLOOKUP($E359,'1.MetaData'!$B:$H,3,FALSE)</f>
        <v>Lipocheilus carnolabrum</v>
      </c>
      <c r="H359" s="58" t="str">
        <f ca="1">VLOOKUP($E359,'1.MetaData'!$B:$H,4,FALSE)</f>
        <v>Tang's Snapper</v>
      </c>
      <c r="I359" s="87">
        <f ca="1">_xlfn.XLOOKUP($B359,'3.DNAExtractions'!$F:$F,'3.DNAExtractions'!O:O,"?")</f>
        <v>15.1</v>
      </c>
      <c r="J359" s="75" t="s">
        <v>4883</v>
      </c>
      <c r="K359" s="77">
        <v>44831</v>
      </c>
      <c r="L359" s="75" t="s">
        <v>5197</v>
      </c>
      <c r="M359" s="75" t="s">
        <v>3155</v>
      </c>
      <c r="N359" s="75" t="s">
        <v>4993</v>
      </c>
      <c r="O359" s="2" t="str">
        <f t="shared" si="13"/>
        <v>A-E11</v>
      </c>
      <c r="P359" s="83"/>
      <c r="Q359" s="2" t="str" cm="1">
        <f t="array" ref="Q359">IF(B359="","",IF(MAX(IF(B:B=B359,C:C))=C359,"Y","N"))</f>
        <v>Y</v>
      </c>
      <c r="S359" s="74"/>
    </row>
    <row r="360" spans="1:19" x14ac:dyDescent="0.25">
      <c r="A360" s="115">
        <f ca="1">INDEX('1.MetaData'!A:A, MATCH($E360, '1.MetaData'!$B:$B, 0))</f>
        <v>434</v>
      </c>
      <c r="B360" s="76" t="s">
        <v>5353</v>
      </c>
      <c r="C360" s="75">
        <v>1</v>
      </c>
      <c r="D360" s="75" t="s">
        <v>4878</v>
      </c>
      <c r="E360" s="1" t="str">
        <f ca="1">_xlfn.XLOOKUP($B360,'3.DNAExtractions'!$F:$F,'3.DNAExtractions'!E:E,"?")</f>
        <v>OG434</v>
      </c>
      <c r="F360" s="80" t="str">
        <f t="shared" si="14"/>
        <v>OG434U_D_IL</v>
      </c>
      <c r="G360" s="39" t="str">
        <f ca="1">VLOOKUP($E360,'1.MetaData'!$B:$H,3,FALSE)</f>
        <v>Lutjanus bohar</v>
      </c>
      <c r="H360" s="58" t="str">
        <f ca="1">VLOOKUP($E360,'1.MetaData'!$B:$H,4,FALSE)</f>
        <v>Two-spot Red Snapper</v>
      </c>
      <c r="I360" s="87">
        <f ca="1">_xlfn.XLOOKUP($B360,'3.DNAExtractions'!$F:$F,'3.DNAExtractions'!O:O,"?")</f>
        <v>13.5</v>
      </c>
      <c r="J360" s="75" t="s">
        <v>4883</v>
      </c>
      <c r="K360" s="77">
        <v>44831</v>
      </c>
      <c r="L360" s="75" t="s">
        <v>5197</v>
      </c>
      <c r="M360" s="75" t="s">
        <v>3155</v>
      </c>
      <c r="N360" s="75" t="s">
        <v>2581</v>
      </c>
      <c r="O360" s="2" t="str">
        <f t="shared" si="13"/>
        <v>A-F11</v>
      </c>
      <c r="P360" s="83"/>
      <c r="Q360" s="2" t="str" cm="1">
        <f t="array" ref="Q360">IF(B360="","",IF(MAX(IF(B:B=B360,C:C))=C360,"Y","N"))</f>
        <v>Y</v>
      </c>
      <c r="S360" s="74"/>
    </row>
    <row r="361" spans="1:19" x14ac:dyDescent="0.25">
      <c r="A361" s="115">
        <f ca="1">INDEX('1.MetaData'!A:A, MATCH($E361, '1.MetaData'!$B:$B, 0))</f>
        <v>435</v>
      </c>
      <c r="B361" s="76" t="s">
        <v>5354</v>
      </c>
      <c r="C361" s="75">
        <v>1</v>
      </c>
      <c r="D361" s="75" t="s">
        <v>4878</v>
      </c>
      <c r="E361" s="1" t="str">
        <f ca="1">_xlfn.XLOOKUP($B361,'3.DNAExtractions'!$F:$F,'3.DNAExtractions'!E:E,"?")</f>
        <v>OG435</v>
      </c>
      <c r="F361" s="80" t="str">
        <f t="shared" si="14"/>
        <v>OG435U_D_IL</v>
      </c>
      <c r="G361" s="39" t="str">
        <f ca="1">VLOOKUP($E361,'1.MetaData'!$B:$H,3,FALSE)</f>
        <v>Lutjanus rufolineatus</v>
      </c>
      <c r="H361" s="58" t="str">
        <f ca="1">VLOOKUP($E361,'1.MetaData'!$B:$H,4,FALSE)</f>
        <v>Yellow-lined Snapper</v>
      </c>
      <c r="I361" s="87">
        <f ca="1">_xlfn.XLOOKUP($B361,'3.DNAExtractions'!$F:$F,'3.DNAExtractions'!O:O,"?")</f>
        <v>7.27</v>
      </c>
      <c r="J361" s="75" t="s">
        <v>4883</v>
      </c>
      <c r="K361" s="77">
        <v>44831</v>
      </c>
      <c r="L361" s="75" t="s">
        <v>5197</v>
      </c>
      <c r="M361" s="75" t="s">
        <v>3155</v>
      </c>
      <c r="N361" s="75" t="s">
        <v>5028</v>
      </c>
      <c r="O361" s="2" t="str">
        <f t="shared" si="13"/>
        <v>A-G11</v>
      </c>
      <c r="P361" s="83"/>
      <c r="Q361" s="2" t="str" cm="1">
        <f t="array" ref="Q361">IF(B361="","",IF(MAX(IF(B:B=B361,C:C))=C361,"Y","N"))</f>
        <v>Y</v>
      </c>
      <c r="S361" s="74"/>
    </row>
    <row r="362" spans="1:19" x14ac:dyDescent="0.25">
      <c r="A362" s="115">
        <f ca="1">INDEX('1.MetaData'!A:A, MATCH($E362, '1.MetaData'!$B:$B, 0))</f>
        <v>436</v>
      </c>
      <c r="B362" s="76" t="s">
        <v>5355</v>
      </c>
      <c r="C362" s="75">
        <v>1</v>
      </c>
      <c r="D362" s="75" t="s">
        <v>4878</v>
      </c>
      <c r="E362" s="1" t="str">
        <f ca="1">_xlfn.XLOOKUP($B362,'3.DNAExtractions'!$F:$F,'3.DNAExtractions'!E:E,"?")</f>
        <v>OG436</v>
      </c>
      <c r="F362" s="80" t="str">
        <f t="shared" si="14"/>
        <v>OG436U_D_IL</v>
      </c>
      <c r="G362" s="39" t="str">
        <f ca="1">VLOOKUP($E362,'1.MetaData'!$B:$H,3,FALSE)</f>
        <v>Echeneis naucrates</v>
      </c>
      <c r="H362" s="58" t="str">
        <f ca="1">VLOOKUP($E362,'1.MetaData'!$B:$H,4,FALSE)</f>
        <v>Live sharksucker</v>
      </c>
      <c r="I362" s="87">
        <f ca="1">_xlfn.XLOOKUP($B362,'3.DNAExtractions'!$F:$F,'3.DNAExtractions'!O:O,"?")</f>
        <v>28.3</v>
      </c>
      <c r="J362" s="75" t="s">
        <v>4883</v>
      </c>
      <c r="K362" s="77">
        <v>45002</v>
      </c>
      <c r="L362" s="75" t="s">
        <v>5311</v>
      </c>
      <c r="M362" s="75" t="s">
        <v>3139</v>
      </c>
      <c r="N362" s="75" t="s">
        <v>2587</v>
      </c>
      <c r="O362" s="2" t="str">
        <f t="shared" si="13"/>
        <v>D-F12</v>
      </c>
      <c r="P362" s="83">
        <v>6.72</v>
      </c>
      <c r="Q362" s="2" t="str" cm="1">
        <f t="array" ref="Q362">IF(B362="","",IF(MAX(IF(B:B=B362,C:C))=C362,"Y","N"))</f>
        <v>Y</v>
      </c>
      <c r="S362" s="74"/>
    </row>
    <row r="363" spans="1:19" x14ac:dyDescent="0.25">
      <c r="A363" s="115">
        <f ca="1">INDEX('1.MetaData'!A:A, MATCH($E363, '1.MetaData'!$B:$B, 0))</f>
        <v>437</v>
      </c>
      <c r="B363" s="76" t="s">
        <v>5356</v>
      </c>
      <c r="C363" s="75">
        <v>1</v>
      </c>
      <c r="D363" s="75" t="s">
        <v>4878</v>
      </c>
      <c r="E363" s="1" t="str">
        <f ca="1">_xlfn.XLOOKUP($B363,'3.DNAExtractions'!$F:$F,'3.DNAExtractions'!E:E,"?")</f>
        <v>OG437</v>
      </c>
      <c r="F363" s="80" t="str">
        <f t="shared" si="14"/>
        <v>OG437U_D_IL</v>
      </c>
      <c r="G363" s="39" t="str">
        <f ca="1">VLOOKUP($E363,'1.MetaData'!$B:$H,3,FALSE)</f>
        <v>Engyprosopon grandisquama</v>
      </c>
      <c r="H363" s="58" t="str">
        <f ca="1">VLOOKUP($E363,'1.MetaData'!$B:$H,4,FALSE)</f>
        <v>Largescale flounder</v>
      </c>
      <c r="I363" s="87">
        <f ca="1">_xlfn.XLOOKUP($B363,'3.DNAExtractions'!$F:$F,'3.DNAExtractions'!O:O,"?")</f>
        <v>9.34</v>
      </c>
      <c r="J363" s="75" t="s">
        <v>4883</v>
      </c>
      <c r="K363" s="77">
        <v>45002</v>
      </c>
      <c r="L363" s="75" t="s">
        <v>5311</v>
      </c>
      <c r="M363" s="75" t="s">
        <v>3139</v>
      </c>
      <c r="N363" s="75" t="s">
        <v>5091</v>
      </c>
      <c r="O363" s="2" t="str">
        <f t="shared" si="13"/>
        <v>D-G12</v>
      </c>
      <c r="P363" s="83">
        <v>5.29</v>
      </c>
      <c r="Q363" s="2" t="str" cm="1">
        <f t="array" ref="Q363">IF(B363="","",IF(MAX(IF(B:B=B363,C:C))=C363,"Y","N"))</f>
        <v>Y</v>
      </c>
      <c r="S363" s="74"/>
    </row>
    <row r="364" spans="1:19" x14ac:dyDescent="0.25">
      <c r="A364" s="115">
        <f ca="1">INDEX('1.MetaData'!A:A, MATCH($E364, '1.MetaData'!$B:$B, 0))</f>
        <v>438</v>
      </c>
      <c r="B364" s="76" t="s">
        <v>5357</v>
      </c>
      <c r="C364" s="75">
        <v>1</v>
      </c>
      <c r="D364" s="75" t="s">
        <v>4878</v>
      </c>
      <c r="E364" s="1" t="str">
        <f ca="1">_xlfn.XLOOKUP($B364,'3.DNAExtractions'!$F:$F,'3.DNAExtractions'!E:E,"?")</f>
        <v>OG438</v>
      </c>
      <c r="F364" s="80" t="str">
        <f t="shared" si="14"/>
        <v>OG438U_D_IL</v>
      </c>
      <c r="G364" s="39" t="str">
        <f ca="1">VLOOKUP($E364,'1.MetaData'!$B:$H,3,FALSE)</f>
        <v>Gazza minuta</v>
      </c>
      <c r="H364" s="58" t="str">
        <f ca="1">VLOOKUP($E364,'1.MetaData'!$B:$H,4,FALSE)</f>
        <v>Toothpony</v>
      </c>
      <c r="I364" s="87">
        <f ca="1">_xlfn.XLOOKUP($B364,'3.DNAExtractions'!$F:$F,'3.DNAExtractions'!O:O,"?")</f>
        <v>27.7</v>
      </c>
      <c r="J364" s="75" t="s">
        <v>4883</v>
      </c>
      <c r="K364" s="77">
        <v>45002</v>
      </c>
      <c r="L364" s="75" t="s">
        <v>5311</v>
      </c>
      <c r="M364" s="75" t="s">
        <v>3139</v>
      </c>
      <c r="N364" s="75" t="s">
        <v>5094</v>
      </c>
      <c r="O364" s="2" t="str">
        <f t="shared" si="13"/>
        <v>D-H12</v>
      </c>
      <c r="P364" s="83">
        <v>2.78</v>
      </c>
      <c r="Q364" s="2" t="str" cm="1">
        <f t="array" ref="Q364">IF(B364="","",IF(MAX(IF(B:B=B364,C:C))=C364,"Y","N"))</f>
        <v>Y</v>
      </c>
      <c r="S364" s="74"/>
    </row>
    <row r="365" spans="1:19" x14ac:dyDescent="0.25">
      <c r="A365" s="115">
        <f ca="1">INDEX('1.MetaData'!A:A, MATCH($E365, '1.MetaData'!$B:$B, 0))</f>
        <v>439</v>
      </c>
      <c r="B365" s="76" t="s">
        <v>5358</v>
      </c>
      <c r="C365" s="75">
        <v>1</v>
      </c>
      <c r="D365" s="75" t="s">
        <v>4878</v>
      </c>
      <c r="E365" s="1" t="str">
        <f ca="1">_xlfn.XLOOKUP($B365,'3.DNAExtractions'!$F:$F,'3.DNAExtractions'!E:E,"?")</f>
        <v>OG439</v>
      </c>
      <c r="F365" s="80" t="str">
        <f t="shared" si="14"/>
        <v>OG439U_D_IL</v>
      </c>
      <c r="G365" s="39" t="str">
        <f ca="1">VLOOKUP($E365,'1.MetaData'!$B:$H,3,FALSE)</f>
        <v>Glaucosoma magnificum</v>
      </c>
      <c r="H365" s="58" t="str">
        <f ca="1">VLOOKUP($E365,'1.MetaData'!$B:$H,4,FALSE)</f>
        <v>Threadfin pearl-perch</v>
      </c>
      <c r="I365" s="87">
        <f ca="1">_xlfn.XLOOKUP($B365,'3.DNAExtractions'!$F:$F,'3.DNAExtractions'!O:O,"?")</f>
        <v>5</v>
      </c>
      <c r="J365" s="75" t="s">
        <v>4883</v>
      </c>
      <c r="K365" s="77">
        <v>45002</v>
      </c>
      <c r="L365" s="75" t="s">
        <v>5311</v>
      </c>
      <c r="M365" s="75" t="s">
        <v>3155</v>
      </c>
      <c r="N365" s="75" t="s">
        <v>5096</v>
      </c>
      <c r="O365" s="2" t="str">
        <f t="shared" si="13"/>
        <v>A-A01</v>
      </c>
      <c r="P365" s="83">
        <v>4.53</v>
      </c>
      <c r="Q365" s="2" t="str" cm="1">
        <f t="array" ref="Q365">IF(B365="","",IF(MAX(IF(B:B=B365,C:C))=C365,"Y","N"))</f>
        <v>Y</v>
      </c>
      <c r="S365" s="74"/>
    </row>
    <row r="366" spans="1:19" x14ac:dyDescent="0.25">
      <c r="A366" s="115">
        <f ca="1">INDEX('1.MetaData'!A:A, MATCH($E366, '1.MetaData'!$B:$B, 0))</f>
        <v>440</v>
      </c>
      <c r="B366" s="76" t="s">
        <v>5359</v>
      </c>
      <c r="C366" s="75">
        <v>1</v>
      </c>
      <c r="D366" s="75" t="s">
        <v>4878</v>
      </c>
      <c r="E366" s="1" t="str">
        <f ca="1">_xlfn.XLOOKUP($B366,'3.DNAExtractions'!$F:$F,'3.DNAExtractions'!E:E,"?")</f>
        <v>OG440</v>
      </c>
      <c r="F366" s="80" t="str">
        <f t="shared" si="14"/>
        <v>OG440U_D_IL</v>
      </c>
      <c r="G366" s="39" t="str">
        <f ca="1">VLOOKUP($E366,'1.MetaData'!$B:$H,3,FALSE)</f>
        <v>Gnathanodon speciosus</v>
      </c>
      <c r="H366" s="58" t="str">
        <f ca="1">VLOOKUP($E366,'1.MetaData'!$B:$H,4,FALSE)</f>
        <v>Golden trevally</v>
      </c>
      <c r="I366" s="87">
        <f ca="1">_xlfn.XLOOKUP($B366,'3.DNAExtractions'!$F:$F,'3.DNAExtractions'!O:O,"?")</f>
        <v>10.3</v>
      </c>
      <c r="J366" s="75" t="s">
        <v>4883</v>
      </c>
      <c r="K366" s="77">
        <v>45002</v>
      </c>
      <c r="L366" s="75" t="s">
        <v>5311</v>
      </c>
      <c r="M366" s="75" t="s">
        <v>3155</v>
      </c>
      <c r="N366" s="75" t="s">
        <v>5098</v>
      </c>
      <c r="O366" s="2" t="str">
        <f t="shared" si="13"/>
        <v>A-B01</v>
      </c>
      <c r="P366" s="83">
        <v>1.06</v>
      </c>
      <c r="Q366" s="2" t="str" cm="1">
        <f t="array" ref="Q366">IF(B366="","",IF(MAX(IF(B:B=B366,C:C))=C366,"Y","N"))</f>
        <v>Y</v>
      </c>
      <c r="S366" s="74"/>
    </row>
    <row r="367" spans="1:19" x14ac:dyDescent="0.25">
      <c r="A367" s="115">
        <f ca="1">INDEX('1.MetaData'!A:A, MATCH($E367, '1.MetaData'!$B:$B, 0))</f>
        <v>441</v>
      </c>
      <c r="B367" s="76" t="s">
        <v>5360</v>
      </c>
      <c r="C367" s="75">
        <v>1</v>
      </c>
      <c r="D367" s="75" t="s">
        <v>4878</v>
      </c>
      <c r="E367" s="1" t="str">
        <f ca="1">_xlfn.XLOOKUP($B367,'3.DNAExtractions'!$F:$F,'3.DNAExtractions'!E:E,"?")</f>
        <v>OG441</v>
      </c>
      <c r="F367" s="80" t="str">
        <f t="shared" si="14"/>
        <v>OG441U_D_IL</v>
      </c>
      <c r="G367" s="39" t="str">
        <f ca="1">VLOOKUP($E367,'1.MetaData'!$B:$H,3,FALSE)</f>
        <v>Gymnothorax cribroris</v>
      </c>
      <c r="H367" s="58" t="str">
        <f ca="1">VLOOKUP($E367,'1.MetaData'!$B:$H,4,FALSE)</f>
        <v xml:space="preserve">Sieve-patterned moray </v>
      </c>
      <c r="I367" s="87">
        <f ca="1">_xlfn.XLOOKUP($B367,'3.DNAExtractions'!$F:$F,'3.DNAExtractions'!O:O,"?")</f>
        <v>18.7</v>
      </c>
      <c r="J367" s="75" t="s">
        <v>4883</v>
      </c>
      <c r="K367" s="77">
        <v>45002</v>
      </c>
      <c r="L367" s="75" t="s">
        <v>5311</v>
      </c>
      <c r="M367" s="75" t="s">
        <v>3155</v>
      </c>
      <c r="N367" s="75" t="s">
        <v>5100</v>
      </c>
      <c r="O367" s="2" t="str">
        <f t="shared" si="13"/>
        <v>A-C01</v>
      </c>
      <c r="P367" s="83">
        <v>4.72</v>
      </c>
      <c r="Q367" s="2" t="str" cm="1">
        <f t="array" ref="Q367">IF(B367="","",IF(MAX(IF(B:B=B367,C:C))=C367,"Y","N"))</f>
        <v>Y</v>
      </c>
      <c r="S367" s="74"/>
    </row>
    <row r="368" spans="1:19" x14ac:dyDescent="0.25">
      <c r="A368" s="115">
        <f ca="1">INDEX('1.MetaData'!A:A, MATCH($E368, '1.MetaData'!$B:$B, 0))</f>
        <v>442</v>
      </c>
      <c r="B368" s="76" t="s">
        <v>5361</v>
      </c>
      <c r="C368" s="75">
        <v>1</v>
      </c>
      <c r="D368" s="75" t="s">
        <v>4878</v>
      </c>
      <c r="E368" s="1" t="str">
        <f ca="1">_xlfn.XLOOKUP($B368,'3.DNAExtractions'!$F:$F,'3.DNAExtractions'!E:E,"?")</f>
        <v>OG442</v>
      </c>
      <c r="F368" s="80" t="str">
        <f t="shared" si="14"/>
        <v>OG442U_D_IL</v>
      </c>
      <c r="G368" s="39" t="str">
        <f ca="1">VLOOKUP($E368,'1.MetaData'!$B:$H,3,FALSE)</f>
        <v>Inegocia japonica</v>
      </c>
      <c r="H368" s="58" t="str">
        <f ca="1">VLOOKUP($E368,'1.MetaData'!$B:$H,4,FALSE)</f>
        <v>Japanese flathead</v>
      </c>
      <c r="I368" s="87">
        <f ca="1">_xlfn.XLOOKUP($B368,'3.DNAExtractions'!$F:$F,'3.DNAExtractions'!O:O,"?")</f>
        <v>5.89</v>
      </c>
      <c r="J368" s="75" t="s">
        <v>4883</v>
      </c>
      <c r="K368" s="77">
        <v>45002</v>
      </c>
      <c r="L368" s="75" t="s">
        <v>5311</v>
      </c>
      <c r="M368" s="75" t="s">
        <v>3155</v>
      </c>
      <c r="N368" s="75" t="s">
        <v>5102</v>
      </c>
      <c r="O368" s="2" t="str">
        <f t="shared" si="13"/>
        <v>A-D01</v>
      </c>
      <c r="P368" s="83">
        <v>4.3899999999999997</v>
      </c>
      <c r="Q368" s="2" t="str" cm="1">
        <f t="array" ref="Q368">IF(B368="","",IF(MAX(IF(B:B=B368,C:C))=C368,"Y","N"))</f>
        <v>Y</v>
      </c>
      <c r="S368" s="74"/>
    </row>
    <row r="369" spans="1:19" x14ac:dyDescent="0.25">
      <c r="A369" s="115">
        <f ca="1">INDEX('1.MetaData'!A:A, MATCH($E369, '1.MetaData'!$B:$B, 0))</f>
        <v>443</v>
      </c>
      <c r="B369" s="76" t="s">
        <v>5362</v>
      </c>
      <c r="C369" s="75">
        <v>1</v>
      </c>
      <c r="D369" s="75" t="s">
        <v>4878</v>
      </c>
      <c r="E369" s="1" t="str">
        <f ca="1">_xlfn.XLOOKUP($B369,'3.DNAExtractions'!$F:$F,'3.DNAExtractions'!E:E,"?")</f>
        <v>OG443</v>
      </c>
      <c r="F369" s="80" t="str">
        <f t="shared" si="14"/>
        <v>OG443U_D_IL</v>
      </c>
      <c r="G369" s="39" t="str">
        <f ca="1">VLOOKUP($E369,'1.MetaData'!$B:$H,3,FALSE)</f>
        <v>Lactoria cornuta</v>
      </c>
      <c r="H369" s="58" t="str">
        <f ca="1">VLOOKUP($E369,'1.MetaData'!$B:$H,4,FALSE)</f>
        <v>Longhorn cowfish</v>
      </c>
      <c r="I369" s="87">
        <f ca="1">_xlfn.XLOOKUP($B369,'3.DNAExtractions'!$F:$F,'3.DNAExtractions'!O:O,"?")</f>
        <v>28.1</v>
      </c>
      <c r="J369" s="75" t="s">
        <v>4883</v>
      </c>
      <c r="K369" s="77">
        <v>45002</v>
      </c>
      <c r="L369" s="75" t="s">
        <v>5311</v>
      </c>
      <c r="M369" s="75" t="s">
        <v>3155</v>
      </c>
      <c r="N369" s="75" t="s">
        <v>4904</v>
      </c>
      <c r="O369" s="2" t="str">
        <f t="shared" si="13"/>
        <v>A-E01</v>
      </c>
      <c r="P369" s="83">
        <v>6.23</v>
      </c>
      <c r="Q369" s="2" t="str" cm="1">
        <f t="array" ref="Q369">IF(B369="","",IF(MAX(IF(B:B=B369,C:C))=C369,"Y","N"))</f>
        <v>Y</v>
      </c>
      <c r="S369" s="74"/>
    </row>
    <row r="370" spans="1:19" x14ac:dyDescent="0.25">
      <c r="A370" s="115">
        <f ca="1">INDEX('1.MetaData'!A:A, MATCH($E370, '1.MetaData'!$B:$B, 0))</f>
        <v>444</v>
      </c>
      <c r="B370" s="76" t="s">
        <v>5363</v>
      </c>
      <c r="C370" s="75">
        <v>1</v>
      </c>
      <c r="D370" s="75" t="s">
        <v>4878</v>
      </c>
      <c r="E370" s="1" t="str">
        <f ca="1">_xlfn.XLOOKUP($B370,'3.DNAExtractions'!$F:$F,'3.DNAExtractions'!E:E,"?")</f>
        <v>OG444</v>
      </c>
      <c r="F370" s="80" t="str">
        <f t="shared" si="14"/>
        <v>OG444U_D_IL</v>
      </c>
      <c r="G370" s="39" t="str">
        <f ca="1">VLOOKUP($E370,'1.MetaData'!$B:$H,3,FALSE)</f>
        <v>Monacanthus chinensis</v>
      </c>
      <c r="H370" s="58" t="str">
        <f ca="1">VLOOKUP($E370,'1.MetaData'!$B:$H,4,FALSE)</f>
        <v>Fanbelly leatherjacket</v>
      </c>
      <c r="I370" s="87">
        <f ca="1">_xlfn.XLOOKUP($B370,'3.DNAExtractions'!$F:$F,'3.DNAExtractions'!O:O,"?")</f>
        <v>5.29</v>
      </c>
      <c r="J370" s="75" t="s">
        <v>4883</v>
      </c>
      <c r="K370" s="77">
        <v>45002</v>
      </c>
      <c r="L370" s="75" t="s">
        <v>5311</v>
      </c>
      <c r="M370" s="75" t="s">
        <v>3155</v>
      </c>
      <c r="N370" s="75" t="s">
        <v>4910</v>
      </c>
      <c r="O370" s="2" t="str">
        <f t="shared" si="13"/>
        <v>A-F01</v>
      </c>
      <c r="P370" s="83">
        <v>3.09</v>
      </c>
      <c r="Q370" s="2" t="str" cm="1">
        <f t="array" ref="Q370">IF(B370="","",IF(MAX(IF(B:B=B370,C:C))=C370,"Y","N"))</f>
        <v>Y</v>
      </c>
      <c r="S370" s="74"/>
    </row>
    <row r="371" spans="1:19" x14ac:dyDescent="0.25">
      <c r="A371" s="115">
        <f ca="1">INDEX('1.MetaData'!A:A, MATCH($E371, '1.MetaData'!$B:$B, 0))</f>
        <v>445</v>
      </c>
      <c r="B371" s="76" t="s">
        <v>5364</v>
      </c>
      <c r="C371" s="75">
        <v>1</v>
      </c>
      <c r="D371" s="75" t="s">
        <v>4878</v>
      </c>
      <c r="E371" s="1" t="str">
        <f ca="1">_xlfn.XLOOKUP($B371,'3.DNAExtractions'!$F:$F,'3.DNAExtractions'!E:E,"?")</f>
        <v>OG445</v>
      </c>
      <c r="F371" s="80" t="str">
        <f t="shared" si="14"/>
        <v>OG445U_D_IL</v>
      </c>
      <c r="G371" s="39" t="str">
        <f ca="1">VLOOKUP($E371,'1.MetaData'!$B:$H,3,FALSE)</f>
        <v>Nebrius ferrugineus</v>
      </c>
      <c r="H371" s="58" t="str">
        <f ca="1">VLOOKUP($E371,'1.MetaData'!$B:$H,4,FALSE)</f>
        <v>Tawny nurse shark</v>
      </c>
      <c r="I371" s="87">
        <f ca="1">_xlfn.XLOOKUP($B371,'3.DNAExtractions'!$F:$F,'3.DNAExtractions'!O:O,"?")</f>
        <v>109</v>
      </c>
      <c r="J371" s="75" t="s">
        <v>4883</v>
      </c>
      <c r="K371" s="77">
        <v>45002</v>
      </c>
      <c r="L371" s="75" t="s">
        <v>5311</v>
      </c>
      <c r="M371" s="75" t="s">
        <v>3155</v>
      </c>
      <c r="N371" s="75" t="s">
        <v>4920</v>
      </c>
      <c r="O371" s="2" t="str">
        <f t="shared" si="13"/>
        <v>A-G01</v>
      </c>
      <c r="P371" s="83">
        <v>2.48</v>
      </c>
      <c r="Q371" s="2" t="str" cm="1">
        <f t="array" ref="Q371">IF(B371="","",IF(MAX(IF(B:B=B371,C:C))=C371,"Y","N"))</f>
        <v>Y</v>
      </c>
      <c r="S371" s="74"/>
    </row>
    <row r="372" spans="1:19" x14ac:dyDescent="0.25">
      <c r="A372" s="115">
        <f ca="1">INDEX('1.MetaData'!A:A, MATCH($E372, '1.MetaData'!$B:$B, 0))</f>
        <v>446</v>
      </c>
      <c r="B372" s="76" t="s">
        <v>5365</v>
      </c>
      <c r="C372" s="75">
        <v>1</v>
      </c>
      <c r="D372" s="75" t="s">
        <v>4878</v>
      </c>
      <c r="E372" s="1" t="str">
        <f ca="1">_xlfn.XLOOKUP($B372,'3.DNAExtractions'!$F:$F,'3.DNAExtractions'!E:E,"?")</f>
        <v>OG446</v>
      </c>
      <c r="F372" s="80" t="str">
        <f t="shared" si="14"/>
        <v>OG446U_D_IL</v>
      </c>
      <c r="G372" s="39" t="str">
        <f ca="1">VLOOKUP($E372,'1.MetaData'!$B:$H,3,FALSE)</f>
        <v>Batrachomoeus trispinosus</v>
      </c>
      <c r="H372" s="58" t="str">
        <f ca="1">VLOOKUP($E372,'1.MetaData'!$B:$H,4,FALSE)</f>
        <v xml:space="preserve">Three-spined frogfish </v>
      </c>
      <c r="I372" s="87">
        <f ca="1">_xlfn.XLOOKUP($B372,'3.DNAExtractions'!$F:$F,'3.DNAExtractions'!O:O,"?")</f>
        <v>126</v>
      </c>
      <c r="J372" s="75" t="s">
        <v>4883</v>
      </c>
      <c r="K372" s="77">
        <v>44903</v>
      </c>
      <c r="L372" s="75"/>
      <c r="M372" s="75" t="s">
        <v>3139</v>
      </c>
      <c r="N372" s="75" t="s">
        <v>5088</v>
      </c>
      <c r="O372" s="2" t="str">
        <f t="shared" si="13"/>
        <v>D-E12</v>
      </c>
      <c r="P372" s="83" t="s">
        <v>5171</v>
      </c>
      <c r="Q372" s="2" t="str" cm="1">
        <f t="array" ref="Q372">IF(B372="","",IF(MAX(IF(B:B=B372,C:C))=C372,"Y","N"))</f>
        <v>Y</v>
      </c>
      <c r="S372" s="74"/>
    </row>
    <row r="373" spans="1:19" x14ac:dyDescent="0.25">
      <c r="A373" s="115">
        <f ca="1">INDEX('1.MetaData'!A:A, MATCH($E373, '1.MetaData'!$B:$B, 0))</f>
        <v>447</v>
      </c>
      <c r="B373" s="76" t="s">
        <v>5366</v>
      </c>
      <c r="C373" s="75">
        <v>1</v>
      </c>
      <c r="D373" s="75" t="s">
        <v>4878</v>
      </c>
      <c r="E373" s="1" t="str">
        <f ca="1">_xlfn.XLOOKUP($B373,'3.DNAExtractions'!$F:$F,'3.DNAExtractions'!E:E,"?")</f>
        <v>OG447</v>
      </c>
      <c r="F373" s="80" t="str">
        <f t="shared" si="14"/>
        <v>OG447U_D_IL</v>
      </c>
      <c r="G373" s="39" t="str">
        <f ca="1">VLOOKUP($E373,'1.MetaData'!$B:$H,3,FALSE)</f>
        <v>Callionymus japonicus</v>
      </c>
      <c r="H373" s="58" t="str">
        <f ca="1">VLOOKUP($E373,'1.MetaData'!$B:$H,4,FALSE)</f>
        <v xml:space="preserve">Japanese longtail dragonet </v>
      </c>
      <c r="I373" s="87">
        <f ca="1">_xlfn.XLOOKUP($B373,'3.DNAExtractions'!$F:$F,'3.DNAExtractions'!O:O,"?")</f>
        <v>7.09</v>
      </c>
      <c r="J373" s="75" t="s">
        <v>4883</v>
      </c>
      <c r="K373" s="77">
        <v>44903</v>
      </c>
      <c r="L373" s="75"/>
      <c r="M373" s="75" t="s">
        <v>3139</v>
      </c>
      <c r="N373" s="75" t="s">
        <v>5091</v>
      </c>
      <c r="O373" s="2" t="str">
        <f t="shared" si="13"/>
        <v>D-G12</v>
      </c>
      <c r="P373" s="83" t="s">
        <v>5171</v>
      </c>
      <c r="Q373" s="2" t="str" cm="1">
        <f t="array" ref="Q373">IF(B373="","",IF(MAX(IF(B:B=B373,C:C))=C373,"Y","N"))</f>
        <v>Y</v>
      </c>
      <c r="S373" s="74"/>
    </row>
    <row r="374" spans="1:19" x14ac:dyDescent="0.25">
      <c r="A374" s="115">
        <f ca="1">INDEX('1.MetaData'!A:A, MATCH($E374, '1.MetaData'!$B:$B, 0))</f>
        <v>448</v>
      </c>
      <c r="B374" s="76" t="s">
        <v>5367</v>
      </c>
      <c r="C374" s="75">
        <v>1</v>
      </c>
      <c r="D374" s="75" t="s">
        <v>4878</v>
      </c>
      <c r="E374" s="1" t="str">
        <f ca="1">_xlfn.XLOOKUP($B374,'3.DNAExtractions'!$F:$F,'3.DNAExtractions'!E:E,"?")</f>
        <v>OG448</v>
      </c>
      <c r="F374" s="80" t="str">
        <f t="shared" si="14"/>
        <v>OG448U_D_IL</v>
      </c>
      <c r="G374" s="39" t="str">
        <f ca="1">VLOOKUP($E374,'1.MetaData'!$B:$H,3,FALSE)</f>
        <v>Iniistius jacksonensis</v>
      </c>
      <c r="H374" s="58" t="str">
        <f ca="1">VLOOKUP($E374,'1.MetaData'!$B:$H,4,FALSE)</f>
        <v xml:space="preserve">Purple-spotted wrasse </v>
      </c>
      <c r="I374" s="87">
        <f ca="1">_xlfn.XLOOKUP($B374,'3.DNAExtractions'!$F:$F,'3.DNAExtractions'!O:O,"?")</f>
        <v>19.100000000000001</v>
      </c>
      <c r="J374" s="75" t="s">
        <v>4883</v>
      </c>
      <c r="K374" s="77">
        <v>44903</v>
      </c>
      <c r="L374" s="75"/>
      <c r="M374" s="75" t="s">
        <v>3139</v>
      </c>
      <c r="N374" s="75" t="s">
        <v>5080</v>
      </c>
      <c r="O374" s="2" t="str">
        <f t="shared" si="13"/>
        <v>D-A12</v>
      </c>
      <c r="P374" s="83" t="s">
        <v>5171</v>
      </c>
      <c r="Q374" s="2" t="str" cm="1">
        <f t="array" ref="Q374">IF(B374="","",IF(MAX(IF(B:B=B374,C:C))=C374,"Y","N"))</f>
        <v>Y</v>
      </c>
      <c r="S374" s="74"/>
    </row>
    <row r="375" spans="1:19" x14ac:dyDescent="0.25">
      <c r="A375" s="115">
        <f ca="1">INDEX('1.MetaData'!A:A, MATCH($E375, '1.MetaData'!$B:$B, 0))</f>
        <v>449</v>
      </c>
      <c r="B375" s="76" t="s">
        <v>5368</v>
      </c>
      <c r="C375" s="75">
        <v>1</v>
      </c>
      <c r="D375" s="75" t="s">
        <v>4878</v>
      </c>
      <c r="E375" s="1" t="str">
        <f ca="1">_xlfn.XLOOKUP($B375,'3.DNAExtractions'!$F:$F,'3.DNAExtractions'!E:E,"?")</f>
        <v>OG449</v>
      </c>
      <c r="F375" s="80" t="str">
        <f t="shared" si="14"/>
        <v>OG449U_D_IL</v>
      </c>
      <c r="G375" s="39" t="str">
        <f ca="1">VLOOKUP($E375,'1.MetaData'!$B:$H,3,FALSE)</f>
        <v>Lactoria diaphana</v>
      </c>
      <c r="H375" s="58" t="str">
        <f ca="1">VLOOKUP($E375,'1.MetaData'!$B:$H,4,FALSE)</f>
        <v>Roundbelly cowfish</v>
      </c>
      <c r="I375" s="87">
        <f ca="1">_xlfn.XLOOKUP($B375,'3.DNAExtractions'!$F:$F,'3.DNAExtractions'!O:O,"?")</f>
        <v>15.8</v>
      </c>
      <c r="J375" s="75" t="s">
        <v>4883</v>
      </c>
      <c r="K375" s="77">
        <v>44903</v>
      </c>
      <c r="L375" s="75"/>
      <c r="M375" s="75" t="s">
        <v>3139</v>
      </c>
      <c r="N375" s="75" t="s">
        <v>5084</v>
      </c>
      <c r="O375" s="2" t="str">
        <f t="shared" si="13"/>
        <v>D-C12</v>
      </c>
      <c r="P375" s="83" t="s">
        <v>5171</v>
      </c>
      <c r="Q375" s="2" t="str" cm="1">
        <f t="array" ref="Q375">IF(B375="","",IF(MAX(IF(B:B=B375,C:C))=C375,"Y","N"))</f>
        <v>Y</v>
      </c>
      <c r="S375" s="74"/>
    </row>
    <row r="376" spans="1:19" x14ac:dyDescent="0.25">
      <c r="A376" s="115">
        <f ca="1">INDEX('1.MetaData'!A:A, MATCH($E376, '1.MetaData'!$B:$B, 0))</f>
        <v>450</v>
      </c>
      <c r="B376" s="76" t="s">
        <v>5369</v>
      </c>
      <c r="C376" s="75">
        <v>1</v>
      </c>
      <c r="D376" s="75" t="s">
        <v>4878</v>
      </c>
      <c r="E376" s="1" t="str">
        <f ca="1">_xlfn.XLOOKUP($B376,'3.DNAExtractions'!$F:$F,'3.DNAExtractions'!E:E,"?")</f>
        <v>OG450</v>
      </c>
      <c r="F376" s="80" t="str">
        <f t="shared" si="14"/>
        <v>OG450U_D_IL</v>
      </c>
      <c r="G376" s="39" t="str">
        <f ca="1">VLOOKUP($E376,'1.MetaData'!$B:$H,3,FALSE)</f>
        <v>Lagocephalus sceleratus</v>
      </c>
      <c r="H376" s="58" t="str">
        <f ca="1">VLOOKUP($E376,'1.MetaData'!$B:$H,4,FALSE)</f>
        <v xml:space="preserve">Silver-cheeked toadfish </v>
      </c>
      <c r="I376" s="87">
        <f ca="1">_xlfn.XLOOKUP($B376,'3.DNAExtractions'!$F:$F,'3.DNAExtractions'!O:O,"?")</f>
        <v>18.7</v>
      </c>
      <c r="J376" s="75" t="s">
        <v>4883</v>
      </c>
      <c r="K376" s="77">
        <v>44903</v>
      </c>
      <c r="L376" s="75"/>
      <c r="M376" s="75" t="s">
        <v>3139</v>
      </c>
      <c r="N376" s="75" t="s">
        <v>5082</v>
      </c>
      <c r="O376" s="2" t="str">
        <f t="shared" si="13"/>
        <v>D-B12</v>
      </c>
      <c r="P376" s="83" t="s">
        <v>5171</v>
      </c>
      <c r="Q376" s="2" t="str" cm="1">
        <f t="array" ref="Q376">IF(B376="","",IF(MAX(IF(B:B=B376,C:C))=C376,"Y","N"))</f>
        <v>Y</v>
      </c>
      <c r="S376" s="74"/>
    </row>
    <row r="377" spans="1:19" x14ac:dyDescent="0.25">
      <c r="A377" s="115">
        <f ca="1">INDEX('1.MetaData'!A:A, MATCH($E377, '1.MetaData'!$B:$B, 0))</f>
        <v>451</v>
      </c>
      <c r="B377" s="76" t="s">
        <v>5370</v>
      </c>
      <c r="C377" s="75">
        <v>1</v>
      </c>
      <c r="D377" s="75" t="s">
        <v>4878</v>
      </c>
      <c r="E377" s="1" t="str">
        <f ca="1">_xlfn.XLOOKUP($B377,'3.DNAExtractions'!$F:$F,'3.DNAExtractions'!E:E,"?")</f>
        <v>OG451</v>
      </c>
      <c r="F377" s="80" t="str">
        <f t="shared" si="14"/>
        <v>OG451U_D_IL</v>
      </c>
      <c r="G377" s="39" t="str">
        <f ca="1">VLOOKUP($E377,'1.MetaData'!$B:$H,3,FALSE)</f>
        <v>Ostorhinchus hartzfeldii</v>
      </c>
      <c r="H377" s="58" t="str">
        <f ca="1">VLOOKUP($E377,'1.MetaData'!$B:$H,4,FALSE)</f>
        <v xml:space="preserve">Hartzfeld's cardinalfish </v>
      </c>
      <c r="I377" s="87">
        <f ca="1">_xlfn.XLOOKUP($B377,'3.DNAExtractions'!$F:$F,'3.DNAExtractions'!O:O,"?")</f>
        <v>53.4</v>
      </c>
      <c r="J377" s="75" t="s">
        <v>4883</v>
      </c>
      <c r="K377" s="77">
        <v>44903</v>
      </c>
      <c r="L377" s="75"/>
      <c r="M377" s="75" t="s">
        <v>3139</v>
      </c>
      <c r="N377" s="75" t="s">
        <v>2587</v>
      </c>
      <c r="O377" s="2" t="str">
        <f t="shared" si="13"/>
        <v>D-F12</v>
      </c>
      <c r="P377" s="83" t="s">
        <v>5171</v>
      </c>
      <c r="Q377" s="2" t="str" cm="1">
        <f t="array" ref="Q377">IF(B377="","",IF(MAX(IF(B:B=B377,C:C))=C377,"Y","N"))</f>
        <v>Y</v>
      </c>
      <c r="S377" s="74"/>
    </row>
    <row r="378" spans="1:19" x14ac:dyDescent="0.25">
      <c r="A378" s="115">
        <f ca="1">INDEX('1.MetaData'!A:A, MATCH($E378, '1.MetaData'!$B:$B, 0))</f>
        <v>452</v>
      </c>
      <c r="B378" s="76" t="s">
        <v>5371</v>
      </c>
      <c r="C378" s="75">
        <v>1</v>
      </c>
      <c r="D378" s="75" t="s">
        <v>4878</v>
      </c>
      <c r="E378" s="1" t="str">
        <f ca="1">_xlfn.XLOOKUP($B378,'3.DNAExtractions'!$F:$F,'3.DNAExtractions'!E:E,"?")</f>
        <v>OG452</v>
      </c>
      <c r="F378" s="80" t="str">
        <f t="shared" si="14"/>
        <v>OG452U_D_IL</v>
      </c>
      <c r="G378" s="39" t="str">
        <f ca="1">VLOOKUP($E378,'1.MetaData'!$B:$H,3,FALSE)</f>
        <v>Pseudorhombus arsius</v>
      </c>
      <c r="H378" s="58" t="str">
        <f ca="1">VLOOKUP($E378,'1.MetaData'!$B:$H,4,FALSE)</f>
        <v>Largetooth flounder</v>
      </c>
      <c r="I378" s="87">
        <f ca="1">_xlfn.XLOOKUP($B378,'3.DNAExtractions'!$F:$F,'3.DNAExtractions'!O:O,"?")</f>
        <v>8.58</v>
      </c>
      <c r="J378" s="75" t="s">
        <v>4883</v>
      </c>
      <c r="K378" s="77">
        <v>44903</v>
      </c>
      <c r="L378" s="75"/>
      <c r="M378" s="75" t="s">
        <v>3139</v>
      </c>
      <c r="N378" s="75" t="s">
        <v>4979</v>
      </c>
      <c r="O378" s="2" t="str">
        <f t="shared" si="13"/>
        <v>D-G09</v>
      </c>
      <c r="P378" s="83" t="s">
        <v>5171</v>
      </c>
      <c r="Q378" s="2" t="str" cm="1">
        <f t="array" ref="Q378">IF(B378="","",IF(MAX(IF(B:B=B378,C:C))=C378,"Y","N"))</f>
        <v>Y</v>
      </c>
      <c r="S378" s="74"/>
    </row>
    <row r="379" spans="1:19" x14ac:dyDescent="0.25">
      <c r="A379" s="115">
        <f ca="1">INDEX('1.MetaData'!A:A, MATCH($E379, '1.MetaData'!$B:$B, 0))</f>
        <v>453</v>
      </c>
      <c r="B379" s="76" t="s">
        <v>5372</v>
      </c>
      <c r="C379" s="75">
        <v>1</v>
      </c>
      <c r="D379" s="75" t="s">
        <v>4878</v>
      </c>
      <c r="E379" s="1" t="str">
        <f ca="1">_xlfn.XLOOKUP($B379,'3.DNAExtractions'!$F:$F,'3.DNAExtractions'!E:E,"?")</f>
        <v>OG453</v>
      </c>
      <c r="F379" s="80" t="str">
        <f t="shared" si="14"/>
        <v>OG453U_D_IL</v>
      </c>
      <c r="G379" s="39" t="str">
        <f ca="1">VLOOKUP($E379,'1.MetaData'!$B:$H,3,FALSE)</f>
        <v xml:space="preserve">Pseudorhombus jenynsii </v>
      </c>
      <c r="H379" s="58" t="str">
        <f ca="1">VLOOKUP($E379,'1.MetaData'!$B:$H,4,FALSE)</f>
        <v>Small-toothed flounder</v>
      </c>
      <c r="I379" s="87">
        <f ca="1">_xlfn.XLOOKUP($B379,'3.DNAExtractions'!$F:$F,'3.DNAExtractions'!O:O,"?")</f>
        <v>5.3</v>
      </c>
      <c r="J379" s="75" t="s">
        <v>4883</v>
      </c>
      <c r="K379" s="77">
        <v>44903</v>
      </c>
      <c r="L379" s="75"/>
      <c r="M379" s="75" t="s">
        <v>3135</v>
      </c>
      <c r="N379" s="75" t="s">
        <v>5112</v>
      </c>
      <c r="O379" s="2" t="str">
        <f t="shared" si="13"/>
        <v>C-C02</v>
      </c>
      <c r="P379" s="83">
        <v>9.52</v>
      </c>
      <c r="Q379" s="2" t="str" cm="1">
        <f t="array" ref="Q379">IF(B379="","",IF(MAX(IF(B:B=B379,C:C))=C379,"Y","N"))</f>
        <v>Y</v>
      </c>
      <c r="S379" s="74"/>
    </row>
    <row r="380" spans="1:19" x14ac:dyDescent="0.25">
      <c r="A380" s="115">
        <f ca="1">INDEX('1.MetaData'!A:A, MATCH($E380, '1.MetaData'!$B:$B, 0))</f>
        <v>454</v>
      </c>
      <c r="B380" s="76" t="s">
        <v>5373</v>
      </c>
      <c r="C380" s="75">
        <v>1</v>
      </c>
      <c r="D380" s="75" t="s">
        <v>4878</v>
      </c>
      <c r="E380" s="1" t="str">
        <f ca="1">_xlfn.XLOOKUP($B380,'3.DNAExtractions'!$F:$F,'3.DNAExtractions'!E:E,"?")</f>
        <v>OG454</v>
      </c>
      <c r="F380" s="80" t="str">
        <f t="shared" si="14"/>
        <v>OG454U_D_IL</v>
      </c>
      <c r="G380" s="39" t="str">
        <f ca="1">VLOOKUP($E380,'1.MetaData'!$B:$H,3,FALSE)</f>
        <v>Pseudorhombus spinosus</v>
      </c>
      <c r="H380" s="58" t="str">
        <f ca="1">VLOOKUP($E380,'1.MetaData'!$B:$H,4,FALSE)</f>
        <v>Spiny flounder</v>
      </c>
      <c r="I380" s="87">
        <f ca="1">_xlfn.XLOOKUP($B380,'3.DNAExtractions'!$F:$F,'3.DNAExtractions'!O:O,"?")</f>
        <v>9.09</v>
      </c>
      <c r="J380" s="75" t="s">
        <v>4883</v>
      </c>
      <c r="K380" s="77">
        <v>44903</v>
      </c>
      <c r="L380" s="75"/>
      <c r="M380" s="75" t="s">
        <v>3139</v>
      </c>
      <c r="N380" s="75" t="s">
        <v>4987</v>
      </c>
      <c r="O380" s="2" t="str">
        <f t="shared" si="13"/>
        <v>D-A10</v>
      </c>
      <c r="P380" s="83" t="s">
        <v>5171</v>
      </c>
      <c r="Q380" s="2" t="str" cm="1">
        <f t="array" ref="Q380">IF(B380="","",IF(MAX(IF(B:B=B380,C:C))=C380,"Y","N"))</f>
        <v>Y</v>
      </c>
      <c r="S380" s="74"/>
    </row>
    <row r="381" spans="1:19" x14ac:dyDescent="0.25">
      <c r="A381" s="115">
        <f ca="1">INDEX('1.MetaData'!A:A, MATCH($E381, '1.MetaData'!$B:$B, 0))</f>
        <v>455</v>
      </c>
      <c r="B381" s="76" t="s">
        <v>5374</v>
      </c>
      <c r="C381" s="75">
        <v>1</v>
      </c>
      <c r="D381" s="75" t="s">
        <v>4878</v>
      </c>
      <c r="E381" s="1" t="str">
        <f ca="1">_xlfn.XLOOKUP($B381,'3.DNAExtractions'!$F:$F,'3.DNAExtractions'!E:E,"?")</f>
        <v>OG455</v>
      </c>
      <c r="F381" s="80" t="str">
        <f t="shared" si="14"/>
        <v>OG455U_D_IL</v>
      </c>
      <c r="G381" s="39" t="str">
        <f ca="1">VLOOKUP($E381,'1.MetaData'!$B:$H,3,FALSE)</f>
        <v>Rachycentron canadum</v>
      </c>
      <c r="H381" s="58" t="str">
        <f ca="1">VLOOKUP($E381,'1.MetaData'!$B:$H,4,FALSE)</f>
        <v>Cobia</v>
      </c>
      <c r="I381" s="87">
        <f ca="1">_xlfn.XLOOKUP($B381,'3.DNAExtractions'!$F:$F,'3.DNAExtractions'!O:O,"?")</f>
        <v>19.100000000000001</v>
      </c>
      <c r="J381" s="75" t="s">
        <v>4883</v>
      </c>
      <c r="K381" s="77">
        <v>44903</v>
      </c>
      <c r="L381" s="75"/>
      <c r="M381" s="75" t="s">
        <v>3135</v>
      </c>
      <c r="N381" s="75" t="s">
        <v>5114</v>
      </c>
      <c r="O381" s="2" t="str">
        <f t="shared" si="13"/>
        <v>C-D02</v>
      </c>
      <c r="P381" s="83">
        <v>5.04</v>
      </c>
      <c r="Q381" s="2" t="str" cm="1">
        <f t="array" ref="Q381">IF(B381="","",IF(MAX(IF(B:B=B381,C:C))=C381,"Y","N"))</f>
        <v>Y</v>
      </c>
      <c r="S381" s="74"/>
    </row>
    <row r="382" spans="1:19" x14ac:dyDescent="0.25">
      <c r="A382" s="115">
        <f ca="1">INDEX('1.MetaData'!A:A, MATCH($E382, '1.MetaData'!$B:$B, 0))</f>
        <v>456</v>
      </c>
      <c r="B382" s="76" t="s">
        <v>5375</v>
      </c>
      <c r="C382" s="75">
        <v>1</v>
      </c>
      <c r="D382" s="75" t="s">
        <v>4878</v>
      </c>
      <c r="E382" s="1" t="str">
        <f ca="1">_xlfn.XLOOKUP($B382,'3.DNAExtractions'!$F:$F,'3.DNAExtractions'!E:E,"?")</f>
        <v>OG456</v>
      </c>
      <c r="F382" s="80" t="str">
        <f t="shared" si="14"/>
        <v>OG456U_D_IL</v>
      </c>
      <c r="G382" s="39" t="str">
        <f ca="1">VLOOKUP($E382,'1.MetaData'!$B:$H,3,FALSE)</f>
        <v>Rhynchobatus djiddensis</v>
      </c>
      <c r="H382" s="58" t="str">
        <f ca="1">VLOOKUP($E382,'1.MetaData'!$B:$H,4,FALSE)</f>
        <v xml:space="preserve">Giant guitarfish </v>
      </c>
      <c r="I382" s="87">
        <f ca="1">_xlfn.XLOOKUP($B382,'3.DNAExtractions'!$F:$F,'3.DNAExtractions'!O:O,"?")</f>
        <v>92.4</v>
      </c>
      <c r="J382" s="75" t="s">
        <v>4883</v>
      </c>
      <c r="K382" s="77">
        <v>44903</v>
      </c>
      <c r="L382" s="75"/>
      <c r="M382" s="75" t="s">
        <v>3139</v>
      </c>
      <c r="N382" s="75" t="s">
        <v>4989</v>
      </c>
      <c r="O382" s="2" t="str">
        <f t="shared" si="13"/>
        <v>D-B10</v>
      </c>
      <c r="P382" s="83" t="s">
        <v>5171</v>
      </c>
      <c r="Q382" s="2" t="str" cm="1">
        <f t="array" ref="Q382">IF(B382="","",IF(MAX(IF(B:B=B382,C:C))=C382,"Y","N"))</f>
        <v>Y</v>
      </c>
      <c r="S382" s="74"/>
    </row>
    <row r="383" spans="1:19" x14ac:dyDescent="0.25">
      <c r="A383" s="115">
        <f ca="1">INDEX('1.MetaData'!A:A, MATCH($E383, '1.MetaData'!$B:$B, 0))</f>
        <v>457</v>
      </c>
      <c r="B383" s="76" t="s">
        <v>5376</v>
      </c>
      <c r="C383" s="75">
        <v>1</v>
      </c>
      <c r="D383" s="75" t="s">
        <v>4878</v>
      </c>
      <c r="E383" s="1" t="str">
        <f ca="1">_xlfn.XLOOKUP($B383,'3.DNAExtractions'!$F:$F,'3.DNAExtractions'!E:E,"?")</f>
        <v>OG457</v>
      </c>
      <c r="F383" s="80" t="str">
        <f t="shared" si="14"/>
        <v>OG457U_D_IL</v>
      </c>
      <c r="G383" s="39" t="str">
        <f ca="1">VLOOKUP($E383,'1.MetaData'!$B:$H,3,FALSE)</f>
        <v>Sardinella gibbosa</v>
      </c>
      <c r="H383" s="58" t="str">
        <f ca="1">VLOOKUP($E383,'1.MetaData'!$B:$H,4,FALSE)</f>
        <v>Goldstripe sardinella</v>
      </c>
      <c r="I383" s="87">
        <f ca="1">_xlfn.XLOOKUP($B383,'3.DNAExtractions'!$F:$F,'3.DNAExtractions'!O:O,"?")</f>
        <v>87</v>
      </c>
      <c r="J383" s="75" t="s">
        <v>4883</v>
      </c>
      <c r="K383" s="77">
        <v>44903</v>
      </c>
      <c r="L383" s="75"/>
      <c r="M383" s="75" t="s">
        <v>3139</v>
      </c>
      <c r="N383" s="75" t="s">
        <v>4991</v>
      </c>
      <c r="O383" s="2" t="str">
        <f t="shared" si="13"/>
        <v>D-C10</v>
      </c>
      <c r="P383" s="83" t="s">
        <v>5171</v>
      </c>
      <c r="Q383" s="2" t="str" cm="1">
        <f t="array" ref="Q383">IF(B383="","",IF(MAX(IF(B:B=B383,C:C))=C383,"Y","N"))</f>
        <v>Y</v>
      </c>
      <c r="S383" s="74"/>
    </row>
    <row r="384" spans="1:19" x14ac:dyDescent="0.25">
      <c r="A384" s="115">
        <f ca="1">INDEX('1.MetaData'!A:A, MATCH($E384, '1.MetaData'!$B:$B, 0))</f>
        <v>458</v>
      </c>
      <c r="B384" s="76" t="s">
        <v>5377</v>
      </c>
      <c r="C384" s="75">
        <v>1</v>
      </c>
      <c r="D384" s="75" t="s">
        <v>4878</v>
      </c>
      <c r="E384" s="1" t="str">
        <f ca="1">_xlfn.XLOOKUP($B384,'3.DNAExtractions'!$F:$F,'3.DNAExtractions'!E:E,"?")</f>
        <v>OG458</v>
      </c>
      <c r="F384" s="80" t="str">
        <f t="shared" si="14"/>
        <v>OG458U_D_IL</v>
      </c>
      <c r="G384" s="39" t="str">
        <f ca="1">VLOOKUP($E384,'1.MetaData'!$B:$H,3,FALSE)</f>
        <v>Saurida tumbil</v>
      </c>
      <c r="H384" s="58" t="str">
        <f ca="1">VLOOKUP($E384,'1.MetaData'!$B:$H,4,FALSE)</f>
        <v xml:space="preserve">Greater lizardfish </v>
      </c>
      <c r="I384" s="87">
        <f ca="1">_xlfn.XLOOKUP($B384,'3.DNAExtractions'!$F:$F,'3.DNAExtractions'!O:O,"?")</f>
        <v>25.3</v>
      </c>
      <c r="J384" s="75" t="s">
        <v>4883</v>
      </c>
      <c r="K384" s="77">
        <v>44903</v>
      </c>
      <c r="L384" s="75"/>
      <c r="M384" s="75" t="s">
        <v>3139</v>
      </c>
      <c r="N384" s="75" t="s">
        <v>5022</v>
      </c>
      <c r="O384" s="2" t="str">
        <f t="shared" si="13"/>
        <v>D-D10</v>
      </c>
      <c r="P384" s="83" t="s">
        <v>5171</v>
      </c>
      <c r="Q384" s="2" t="str" cm="1">
        <f t="array" ref="Q384">IF(B384="","",IF(MAX(IF(B:B=B384,C:C))=C384,"Y","N"))</f>
        <v>Y</v>
      </c>
      <c r="S384" s="74"/>
    </row>
    <row r="385" spans="1:19" x14ac:dyDescent="0.25">
      <c r="A385" s="115">
        <f ca="1">INDEX('1.MetaData'!A:A, MATCH($E385, '1.MetaData'!$B:$B, 0))</f>
        <v>459</v>
      </c>
      <c r="B385" s="76" t="s">
        <v>5378</v>
      </c>
      <c r="C385" s="75">
        <v>1</v>
      </c>
      <c r="D385" s="75" t="s">
        <v>4878</v>
      </c>
      <c r="E385" s="1" t="str">
        <f ca="1">_xlfn.XLOOKUP($B385,'3.DNAExtractions'!$F:$F,'3.DNAExtractions'!E:E,"?")</f>
        <v>OG459</v>
      </c>
      <c r="F385" s="80" t="str">
        <f t="shared" si="14"/>
        <v>OG459U_D_IL</v>
      </c>
      <c r="G385" s="39" t="str">
        <f ca="1">VLOOKUP($E385,'1.MetaData'!$B:$H,3,FALSE)</f>
        <v>Saurida undosquamis</v>
      </c>
      <c r="H385" s="58" t="str">
        <f ca="1">VLOOKUP($E385,'1.MetaData'!$B:$H,4,FALSE)</f>
        <v>Brushtooth lizardfish</v>
      </c>
      <c r="I385" s="87">
        <f ca="1">_xlfn.XLOOKUP($B385,'3.DNAExtractions'!$F:$F,'3.DNAExtractions'!O:O,"?")</f>
        <v>24.7</v>
      </c>
      <c r="J385" s="75" t="s">
        <v>4883</v>
      </c>
      <c r="K385" s="77">
        <v>44903</v>
      </c>
      <c r="L385" s="75"/>
      <c r="M385" s="75" t="s">
        <v>3139</v>
      </c>
      <c r="N385" s="75" t="s">
        <v>5024</v>
      </c>
      <c r="O385" s="2" t="str">
        <f t="shared" si="13"/>
        <v>D-E10</v>
      </c>
      <c r="P385" s="83" t="s">
        <v>5171</v>
      </c>
      <c r="Q385" s="2" t="str" cm="1">
        <f t="array" ref="Q385">IF(B385="","",IF(MAX(IF(B:B=B385,C:C))=C385,"Y","N"))</f>
        <v>Y</v>
      </c>
      <c r="S385" s="74"/>
    </row>
    <row r="386" spans="1:19" x14ac:dyDescent="0.25">
      <c r="A386" s="115">
        <f ca="1">INDEX('1.MetaData'!A:A, MATCH($E386, '1.MetaData'!$B:$B, 0))</f>
        <v>460</v>
      </c>
      <c r="B386" s="76" t="s">
        <v>5379</v>
      </c>
      <c r="C386" s="75">
        <v>1</v>
      </c>
      <c r="D386" s="75" t="s">
        <v>4878</v>
      </c>
      <c r="E386" s="1" t="str">
        <f ca="1">_xlfn.XLOOKUP($B386,'3.DNAExtractions'!$F:$F,'3.DNAExtractions'!E:E,"?")</f>
        <v>OG460</v>
      </c>
      <c r="F386" s="80" t="str">
        <f t="shared" si="14"/>
        <v>OG460U_D_IL</v>
      </c>
      <c r="G386" s="39" t="str">
        <f ca="1">VLOOKUP($E386,'1.MetaData'!$B:$H,3,FALSE)</f>
        <v>Scolopsis monogramma</v>
      </c>
      <c r="H386" s="58" t="str">
        <f ca="1">VLOOKUP($E386,'1.MetaData'!$B:$H,4,FALSE)</f>
        <v>Monogrammed monocle bream</v>
      </c>
      <c r="I386" s="87">
        <f ca="1">_xlfn.XLOOKUP($B386,'3.DNAExtractions'!$F:$F,'3.DNAExtractions'!O:O,"?")</f>
        <v>14.2</v>
      </c>
      <c r="J386" s="75" t="s">
        <v>4883</v>
      </c>
      <c r="K386" s="77">
        <v>44903</v>
      </c>
      <c r="L386" s="75"/>
      <c r="M386" s="75" t="s">
        <v>3139</v>
      </c>
      <c r="N386" s="75" t="s">
        <v>2575</v>
      </c>
      <c r="O386" s="2" t="str">
        <f t="shared" si="13"/>
        <v>D-F10</v>
      </c>
      <c r="P386" s="83" t="s">
        <v>5171</v>
      </c>
      <c r="Q386" s="2" t="str" cm="1">
        <f t="array" ref="Q386">IF(B386="","",IF(MAX(IF(B:B=B386,C:C))=C386,"Y","N"))</f>
        <v>Y</v>
      </c>
      <c r="S386" s="74"/>
    </row>
    <row r="387" spans="1:19" x14ac:dyDescent="0.25">
      <c r="A387" s="115">
        <f ca="1">INDEX('1.MetaData'!A:A, MATCH($E387, '1.MetaData'!$B:$B, 0))</f>
        <v>461</v>
      </c>
      <c r="B387" s="76" t="s">
        <v>5380</v>
      </c>
      <c r="C387" s="75">
        <v>1</v>
      </c>
      <c r="D387" s="75" t="s">
        <v>4878</v>
      </c>
      <c r="E387" s="1" t="str">
        <f ca="1">_xlfn.XLOOKUP($B387,'3.DNAExtractions'!$F:$F,'3.DNAExtractions'!E:E,"?")</f>
        <v>OG461</v>
      </c>
      <c r="F387" s="80" t="str">
        <f t="shared" si="14"/>
        <v>OG461U_D_IL</v>
      </c>
      <c r="G387" s="39" t="str">
        <f ca="1">VLOOKUP($E387,'1.MetaData'!$B:$H,3,FALSE)</f>
        <v>Scomberomorus queenslandicus</v>
      </c>
      <c r="H387" s="58" t="str">
        <f ca="1">VLOOKUP($E387,'1.MetaData'!$B:$H,4,FALSE)</f>
        <v>Queensland school mackerel</v>
      </c>
      <c r="I387" s="87">
        <f ca="1">_xlfn.XLOOKUP($B387,'3.DNAExtractions'!$F:$F,'3.DNAExtractions'!O:O,"?")</f>
        <v>103</v>
      </c>
      <c r="J387" s="75" t="s">
        <v>4883</v>
      </c>
      <c r="K387" s="77">
        <v>44903</v>
      </c>
      <c r="L387" s="75"/>
      <c r="M387" s="75" t="s">
        <v>3139</v>
      </c>
      <c r="N387" s="75" t="s">
        <v>5030</v>
      </c>
      <c r="O387" s="2" t="str">
        <f t="shared" si="13"/>
        <v>D-G10</v>
      </c>
      <c r="P387" s="83" t="s">
        <v>5171</v>
      </c>
      <c r="Q387" s="2" t="str" cm="1">
        <f t="array" ref="Q387">IF(B387="","",IF(MAX(IF(B:B=B387,C:C))=C387,"Y","N"))</f>
        <v>Y</v>
      </c>
      <c r="S387" s="74"/>
    </row>
    <row r="388" spans="1:19" x14ac:dyDescent="0.25">
      <c r="A388" s="115">
        <f ca="1">INDEX('1.MetaData'!A:A, MATCH($E388, '1.MetaData'!$B:$B, 0))</f>
        <v>462</v>
      </c>
      <c r="B388" s="76" t="s">
        <v>5381</v>
      </c>
      <c r="C388" s="75">
        <v>1</v>
      </c>
      <c r="D388" s="75" t="s">
        <v>4878</v>
      </c>
      <c r="E388" s="1" t="str">
        <f ca="1">_xlfn.XLOOKUP($B388,'3.DNAExtractions'!$F:$F,'3.DNAExtractions'!E:E,"?")</f>
        <v>OG462</v>
      </c>
      <c r="F388" s="80" t="str">
        <f t="shared" si="14"/>
        <v>OG462U_D_IL</v>
      </c>
      <c r="G388" s="39" t="str">
        <f ca="1">VLOOKUP($E388,'1.MetaData'!$B:$H,3,FALSE)</f>
        <v>Scorpaenidae</v>
      </c>
      <c r="H388" s="58" t="str">
        <f ca="1">VLOOKUP($E388,'1.MetaData'!$B:$H,4,FALSE)</f>
        <v>Scorpionfish</v>
      </c>
      <c r="I388" s="87">
        <f ca="1">_xlfn.XLOOKUP($B388,'3.DNAExtractions'!$F:$F,'3.DNAExtractions'!O:O,"?")</f>
        <v>17.3</v>
      </c>
      <c r="J388" s="75" t="s">
        <v>4883</v>
      </c>
      <c r="K388" s="77">
        <v>44903</v>
      </c>
      <c r="L388" s="75"/>
      <c r="M388" s="75" t="s">
        <v>3139</v>
      </c>
      <c r="N388" s="75" t="s">
        <v>5032</v>
      </c>
      <c r="O388" s="2" t="str">
        <f t="shared" si="13"/>
        <v>D-H10</v>
      </c>
      <c r="P388" s="83" t="s">
        <v>5171</v>
      </c>
      <c r="Q388" s="2" t="str" cm="1">
        <f t="array" ref="Q388">IF(B388="","",IF(MAX(IF(B:B=B388,C:C))=C388,"Y","N"))</f>
        <v>Y</v>
      </c>
      <c r="S388" s="74"/>
    </row>
    <row r="389" spans="1:19" x14ac:dyDescent="0.25">
      <c r="A389" s="115">
        <f ca="1">INDEX('1.MetaData'!A:A, MATCH($E389, '1.MetaData'!$B:$B, 0))</f>
        <v>463</v>
      </c>
      <c r="B389" s="76" t="s">
        <v>5382</v>
      </c>
      <c r="C389" s="75">
        <v>1</v>
      </c>
      <c r="D389" s="75" t="s">
        <v>4878</v>
      </c>
      <c r="E389" s="1" t="str">
        <f ca="1">_xlfn.XLOOKUP($B389,'3.DNAExtractions'!$F:$F,'3.DNAExtractions'!E:E,"?")</f>
        <v>OG463</v>
      </c>
      <c r="F389" s="80" t="str">
        <f t="shared" si="14"/>
        <v>OG463U_D_IL</v>
      </c>
      <c r="G389" s="39" t="str">
        <f ca="1">VLOOKUP($E389,'1.MetaData'!$B:$H,3,FALSE)</f>
        <v>Seriolina nigrofasciata</v>
      </c>
      <c r="H389" s="58" t="str">
        <f ca="1">VLOOKUP($E389,'1.MetaData'!$B:$H,4,FALSE)</f>
        <v>Black-banded trevally</v>
      </c>
      <c r="I389" s="87">
        <f ca="1">_xlfn.XLOOKUP($B389,'3.DNAExtractions'!$F:$F,'3.DNAExtractions'!O:O,"?")</f>
        <v>197</v>
      </c>
      <c r="J389" s="75" t="s">
        <v>4883</v>
      </c>
      <c r="K389" s="77">
        <v>44903</v>
      </c>
      <c r="L389" s="75"/>
      <c r="M389" s="75" t="s">
        <v>3139</v>
      </c>
      <c r="N389" s="75" t="s">
        <v>5035</v>
      </c>
      <c r="O389" s="2" t="str">
        <f t="shared" si="13"/>
        <v>D-A11</v>
      </c>
      <c r="P389" s="83" t="s">
        <v>5171</v>
      </c>
      <c r="Q389" s="2" t="str" cm="1">
        <f t="array" ref="Q389">IF(B389="","",IF(MAX(IF(B:B=B389,C:C))=C389,"Y","N"))</f>
        <v>Y</v>
      </c>
      <c r="S389" s="74"/>
    </row>
    <row r="390" spans="1:19" x14ac:dyDescent="0.25">
      <c r="A390" s="115">
        <f ca="1">INDEX('1.MetaData'!A:A, MATCH($E390, '1.MetaData'!$B:$B, 0))</f>
        <v>464</v>
      </c>
      <c r="B390" s="76" t="s">
        <v>5383</v>
      </c>
      <c r="C390" s="75">
        <v>1</v>
      </c>
      <c r="D390" s="75" t="s">
        <v>4878</v>
      </c>
      <c r="E390" s="1" t="str">
        <f ca="1">_xlfn.XLOOKUP($B390,'3.DNAExtractions'!$F:$F,'3.DNAExtractions'!E:E,"?")</f>
        <v>OG464</v>
      </c>
      <c r="F390" s="80" t="str">
        <f t="shared" si="14"/>
        <v>OG464U_D_IL</v>
      </c>
      <c r="G390" s="39" t="str">
        <f ca="1">VLOOKUP($E390,'1.MetaData'!$B:$H,3,FALSE)</f>
        <v>Siderea thyrsoidea</v>
      </c>
      <c r="H390" s="58" t="str">
        <f ca="1">VLOOKUP($E390,'1.MetaData'!$B:$H,4,FALSE)</f>
        <v xml:space="preserve">White-eyed moray eel </v>
      </c>
      <c r="I390" s="87">
        <f ca="1">_xlfn.XLOOKUP($B390,'3.DNAExtractions'!$F:$F,'3.DNAExtractions'!O:O,"?")</f>
        <v>22.6</v>
      </c>
      <c r="J390" s="75" t="s">
        <v>4883</v>
      </c>
      <c r="K390" s="77">
        <v>44903</v>
      </c>
      <c r="L390" s="75"/>
      <c r="M390" s="75" t="s">
        <v>3139</v>
      </c>
      <c r="N390" s="75" t="s">
        <v>5037</v>
      </c>
      <c r="O390" s="2" t="str">
        <f t="shared" si="13"/>
        <v>D-B11</v>
      </c>
      <c r="P390" s="83" t="s">
        <v>5171</v>
      </c>
      <c r="Q390" s="2" t="str" cm="1">
        <f t="array" ref="Q390">IF(B390="","",IF(MAX(IF(B:B=B390,C:C))=C390,"Y","N"))</f>
        <v>Y</v>
      </c>
      <c r="S390" s="74"/>
    </row>
    <row r="391" spans="1:19" x14ac:dyDescent="0.25">
      <c r="A391" s="115">
        <f ca="1">INDEX('1.MetaData'!A:A, MATCH($E391, '1.MetaData'!$B:$B, 0))</f>
        <v>465</v>
      </c>
      <c r="B391" s="76" t="s">
        <v>5384</v>
      </c>
      <c r="C391" s="75">
        <v>1</v>
      </c>
      <c r="D391" s="75" t="s">
        <v>4878</v>
      </c>
      <c r="E391" s="1" t="str">
        <f ca="1">_xlfn.XLOOKUP($B391,'3.DNAExtractions'!$F:$F,'3.DNAExtractions'!E:E,"?")</f>
        <v>OG465</v>
      </c>
      <c r="F391" s="80" t="str">
        <f t="shared" si="14"/>
        <v>OG465U_D_IL</v>
      </c>
      <c r="G391" s="39" t="str">
        <f ca="1">VLOOKUP($E391,'1.MetaData'!$B:$H,3,FALSE)</f>
        <v>Siganus canaliculatus</v>
      </c>
      <c r="H391" s="58" t="str">
        <f ca="1">VLOOKUP($E391,'1.MetaData'!$B:$H,4,FALSE)</f>
        <v>White-spotted spinefoot</v>
      </c>
      <c r="I391" s="87">
        <f ca="1">_xlfn.XLOOKUP($B391,'3.DNAExtractions'!$F:$F,'3.DNAExtractions'!O:O,"?")</f>
        <v>44.2</v>
      </c>
      <c r="J391" s="75" t="s">
        <v>4883</v>
      </c>
      <c r="K391" s="77">
        <v>44903</v>
      </c>
      <c r="L391" s="75"/>
      <c r="M391" s="75" t="s">
        <v>3139</v>
      </c>
      <c r="N391" s="75" t="s">
        <v>5039</v>
      </c>
      <c r="O391" s="2" t="str">
        <f t="shared" si="13"/>
        <v>D-C11</v>
      </c>
      <c r="P391" s="83" t="s">
        <v>5171</v>
      </c>
      <c r="Q391" s="2" t="str" cm="1">
        <f t="array" ref="Q391">IF(B391="","",IF(MAX(IF(B:B=B391,C:C))=C391,"Y","N"))</f>
        <v>Y</v>
      </c>
      <c r="S391" s="74"/>
    </row>
    <row r="392" spans="1:19" x14ac:dyDescent="0.25">
      <c r="A392" s="115">
        <f ca="1">INDEX('1.MetaData'!A:A, MATCH($E392, '1.MetaData'!$B:$B, 0))</f>
        <v>466</v>
      </c>
      <c r="B392" s="76" t="s">
        <v>5385</v>
      </c>
      <c r="C392" s="75">
        <v>1</v>
      </c>
      <c r="D392" s="75" t="s">
        <v>4878</v>
      </c>
      <c r="E392" s="1" t="str">
        <f ca="1">_xlfn.XLOOKUP($B392,'3.DNAExtractions'!$F:$F,'3.DNAExtractions'!E:E,"?")</f>
        <v>OG466</v>
      </c>
      <c r="F392" s="80" t="str">
        <f t="shared" si="14"/>
        <v>OG466U_D_IL</v>
      </c>
      <c r="G392" s="39" t="str">
        <f ca="1">VLOOKUP($E392,'1.MetaData'!$B:$H,3,FALSE)</f>
        <v>Sphyraena jello</v>
      </c>
      <c r="H392" s="58" t="str">
        <f ca="1">VLOOKUP($E392,'1.MetaData'!$B:$H,4,FALSE)</f>
        <v>Pickhandle barracuda</v>
      </c>
      <c r="I392" s="87">
        <f ca="1">_xlfn.XLOOKUP($B392,'3.DNAExtractions'!$F:$F,'3.DNAExtractions'!O:O,"?")</f>
        <v>15.7</v>
      </c>
      <c r="J392" s="75" t="s">
        <v>4883</v>
      </c>
      <c r="K392" s="77">
        <v>44903</v>
      </c>
      <c r="L392" s="75"/>
      <c r="M392" s="75" t="s">
        <v>3139</v>
      </c>
      <c r="N392" s="75" t="s">
        <v>5041</v>
      </c>
      <c r="O392" s="2" t="str">
        <f t="shared" si="13"/>
        <v>D-D11</v>
      </c>
      <c r="P392" s="83" t="s">
        <v>5171</v>
      </c>
      <c r="Q392" s="2" t="str" cm="1">
        <f t="array" ref="Q392">IF(B392="","",IF(MAX(IF(B:B=B392,C:C))=C392,"Y","N"))</f>
        <v>Y</v>
      </c>
      <c r="S392" s="74"/>
    </row>
    <row r="393" spans="1:19" x14ac:dyDescent="0.25">
      <c r="A393" s="115">
        <f ca="1">INDEX('1.MetaData'!A:A, MATCH($E393, '1.MetaData'!$B:$B, 0))</f>
        <v>467</v>
      </c>
      <c r="B393" s="76" t="s">
        <v>5386</v>
      </c>
      <c r="C393" s="75">
        <v>1</v>
      </c>
      <c r="D393" s="75" t="s">
        <v>4878</v>
      </c>
      <c r="E393" s="1" t="str">
        <f ca="1">_xlfn.XLOOKUP($B393,'3.DNAExtractions'!$F:$F,'3.DNAExtractions'!E:E,"?")</f>
        <v>OG467</v>
      </c>
      <c r="F393" s="80" t="str">
        <f t="shared" si="14"/>
        <v>OG467U_D_IL</v>
      </c>
      <c r="G393" s="39" t="str">
        <f ca="1">VLOOKUP($E393,'1.MetaData'!$B:$H,3,FALSE)</f>
        <v>Synodus sageneus</v>
      </c>
      <c r="H393" s="58" t="str">
        <f ca="1">VLOOKUP($E393,'1.MetaData'!$B:$H,4,FALSE)</f>
        <v xml:space="preserve">Speartoothed grinner </v>
      </c>
      <c r="I393" s="87">
        <f ca="1">_xlfn.XLOOKUP($B393,'3.DNAExtractions'!$F:$F,'3.DNAExtractions'!O:O,"?")</f>
        <v>31.7</v>
      </c>
      <c r="J393" s="75" t="s">
        <v>4883</v>
      </c>
      <c r="K393" s="77">
        <v>44903</v>
      </c>
      <c r="L393" s="75"/>
      <c r="M393" s="75" t="s">
        <v>3139</v>
      </c>
      <c r="N393" s="75" t="s">
        <v>4993</v>
      </c>
      <c r="O393" s="2" t="str">
        <f t="shared" si="13"/>
        <v>D-E11</v>
      </c>
      <c r="P393" s="83" t="s">
        <v>5171</v>
      </c>
      <c r="Q393" s="2" t="str" cm="1">
        <f t="array" ref="Q393">IF(B393="","",IF(MAX(IF(B:B=B393,C:C))=C393,"Y","N"))</f>
        <v>Y</v>
      </c>
      <c r="S393" s="74"/>
    </row>
    <row r="394" spans="1:19" x14ac:dyDescent="0.25">
      <c r="A394" s="115">
        <f ca="1">INDEX('1.MetaData'!A:A, MATCH($E394, '1.MetaData'!$B:$B, 0))</f>
        <v>468</v>
      </c>
      <c r="B394" s="76" t="s">
        <v>5387</v>
      </c>
      <c r="C394" s="75">
        <v>1</v>
      </c>
      <c r="D394" s="75" t="s">
        <v>4878</v>
      </c>
      <c r="E394" s="1" t="str">
        <f ca="1">_xlfn.XLOOKUP($B394,'3.DNAExtractions'!$F:$F,'3.DNAExtractions'!E:E,"?")</f>
        <v>OG468</v>
      </c>
      <c r="F394" s="80" t="str">
        <f t="shared" si="14"/>
        <v>OG468U_D_IL</v>
      </c>
      <c r="G394" s="39" t="str">
        <f ca="1">VLOOKUP($E394,'1.MetaData'!$B:$H,3,FALSE)</f>
        <v>Upeneus asymmetricus</v>
      </c>
      <c r="H394" s="58" t="str">
        <f ca="1">VLOOKUP($E394,'1.MetaData'!$B:$H,4,FALSE)</f>
        <v xml:space="preserve">Asymmetrical goatfish </v>
      </c>
      <c r="I394" s="87">
        <f ca="1">_xlfn.XLOOKUP($B394,'3.DNAExtractions'!$F:$F,'3.DNAExtractions'!O:O,"?")</f>
        <v>11.7</v>
      </c>
      <c r="J394" s="75" t="s">
        <v>4883</v>
      </c>
      <c r="K394" s="77">
        <v>44903</v>
      </c>
      <c r="L394" s="75"/>
      <c r="M394" s="75" t="s">
        <v>3139</v>
      </c>
      <c r="N394" s="75" t="s">
        <v>5341</v>
      </c>
      <c r="O394" s="2" t="str">
        <f t="shared" si="13"/>
        <v>D-H11</v>
      </c>
      <c r="P394" s="83" t="s">
        <v>5171</v>
      </c>
      <c r="Q394" s="2" t="str" cm="1">
        <f t="array" ref="Q394">IF(B394="","",IF(MAX(IF(B:B=B394,C:C))=C394,"Y","N"))</f>
        <v>Y</v>
      </c>
      <c r="S394" s="74"/>
    </row>
    <row r="395" spans="1:19" x14ac:dyDescent="0.25">
      <c r="A395" s="115">
        <f ca="1">INDEX('1.MetaData'!A:A, MATCH($E395, '1.MetaData'!$B:$B, 0))</f>
        <v>469</v>
      </c>
      <c r="B395" s="76" t="s">
        <v>5388</v>
      </c>
      <c r="C395" s="75">
        <v>1</v>
      </c>
      <c r="D395" s="75" t="s">
        <v>4878</v>
      </c>
      <c r="E395" s="1" t="str">
        <f ca="1">_xlfn.XLOOKUP($B395,'3.DNAExtractions'!$F:$F,'3.DNAExtractions'!E:E,"?")</f>
        <v>OG469</v>
      </c>
      <c r="F395" s="80" t="str">
        <f t="shared" si="14"/>
        <v>OG469U_D_IL</v>
      </c>
      <c r="G395" s="39" t="str">
        <f ca="1">VLOOKUP($E395,'1.MetaData'!$B:$H,3,FALSE)</f>
        <v>Upeneus luzonius</v>
      </c>
      <c r="H395" s="58" t="str">
        <f ca="1">VLOOKUP($E395,'1.MetaData'!$B:$H,4,FALSE)</f>
        <v>Dark-barred goatfish</v>
      </c>
      <c r="I395" s="87">
        <f ca="1">_xlfn.XLOOKUP($B395,'3.DNAExtractions'!$F:$F,'3.DNAExtractions'!O:O,"?")</f>
        <v>21.7</v>
      </c>
      <c r="J395" s="75" t="s">
        <v>4883</v>
      </c>
      <c r="K395" s="77">
        <v>44903</v>
      </c>
      <c r="L395" s="75"/>
      <c r="M395" s="75" t="s">
        <v>3139</v>
      </c>
      <c r="N395" s="75" t="s">
        <v>5094</v>
      </c>
      <c r="O395" s="2" t="str">
        <f t="shared" si="13"/>
        <v>D-H12</v>
      </c>
      <c r="P395" s="83" t="s">
        <v>5171</v>
      </c>
      <c r="Q395" s="2" t="str" cm="1">
        <f t="array" ref="Q395">IF(B395="","",IF(MAX(IF(B:B=B395,C:C))=C395,"Y","N"))</f>
        <v>Y</v>
      </c>
      <c r="S395" s="74"/>
    </row>
    <row r="396" spans="1:19" x14ac:dyDescent="0.25">
      <c r="A396" s="115">
        <f ca="1">INDEX('1.MetaData'!A:A, MATCH($E396, '1.MetaData'!$B:$B, 0))</f>
        <v>470</v>
      </c>
      <c r="B396" s="76" t="s">
        <v>5389</v>
      </c>
      <c r="C396" s="75">
        <v>1</v>
      </c>
      <c r="D396" s="75" t="s">
        <v>4878</v>
      </c>
      <c r="E396" s="1" t="str">
        <f ca="1">_xlfn.XLOOKUP($B396,'3.DNAExtractions'!$F:$F,'3.DNAExtractions'!E:E,"?")</f>
        <v>OG470</v>
      </c>
      <c r="F396" s="80" t="str">
        <f t="shared" si="14"/>
        <v>OG470U_D_IL</v>
      </c>
      <c r="G396" s="39">
        <f ca="1">VLOOKUP($E396,'1.MetaData'!$B:$H,3,FALSE)</f>
        <v>0</v>
      </c>
      <c r="H396" s="58" t="str">
        <f ca="1">VLOOKUP($E396,'1.MetaData'!$B:$H,4,FALSE)</f>
        <v>Eel</v>
      </c>
      <c r="I396" s="87">
        <f ca="1">_xlfn.XLOOKUP($B396,'3.DNAExtractions'!$F:$F,'3.DNAExtractions'!O:O,"?")</f>
        <v>109</v>
      </c>
      <c r="J396" s="75" t="s">
        <v>4883</v>
      </c>
      <c r="K396" s="77">
        <v>44903</v>
      </c>
      <c r="L396" s="75"/>
      <c r="M396" s="75" t="s">
        <v>3135</v>
      </c>
      <c r="N396" s="75" t="s">
        <v>5118</v>
      </c>
      <c r="O396" s="2" t="str">
        <f t="shared" si="13"/>
        <v>C-F02</v>
      </c>
      <c r="P396" s="83">
        <v>1.26</v>
      </c>
      <c r="Q396" s="2" t="str" cm="1">
        <f t="array" ref="Q396">IF(B396="","",IF(MAX(IF(B:B=B396,C:C))=C396,"Y","N"))</f>
        <v>Y</v>
      </c>
      <c r="S396" s="74"/>
    </row>
    <row r="397" spans="1:19" x14ac:dyDescent="0.25">
      <c r="A397" s="115">
        <f ca="1">INDEX('1.MetaData'!A:A, MATCH($E397, '1.MetaData'!$B:$B, 0))</f>
        <v>471</v>
      </c>
      <c r="B397" s="76" t="s">
        <v>5390</v>
      </c>
      <c r="C397" s="75">
        <v>1</v>
      </c>
      <c r="D397" s="75" t="s">
        <v>4878</v>
      </c>
      <c r="E397" s="1" t="str">
        <f ca="1">_xlfn.XLOOKUP($B397,'3.DNAExtractions'!$F:$F,'3.DNAExtractions'!E:E,"?")</f>
        <v>OG471</v>
      </c>
      <c r="F397" s="80" t="str">
        <f t="shared" si="14"/>
        <v>OG471U_D_IL</v>
      </c>
      <c r="G397" s="39" t="str">
        <f ca="1">VLOOKUP($E397,'1.MetaData'!$B:$H,3,FALSE)</f>
        <v>Nebrius ferrugineus</v>
      </c>
      <c r="H397" s="58" t="str">
        <f ca="1">VLOOKUP($E397,'1.MetaData'!$B:$H,4,FALSE)</f>
        <v>Tawny nurse shark</v>
      </c>
      <c r="I397" s="87">
        <f ca="1">_xlfn.XLOOKUP($B397,'3.DNAExtractions'!$F:$F,'3.DNAExtractions'!O:O,"?")</f>
        <v>85.9</v>
      </c>
      <c r="J397" s="75" t="s">
        <v>4883</v>
      </c>
      <c r="K397" s="77">
        <v>45002</v>
      </c>
      <c r="L397" s="75" t="s">
        <v>5311</v>
      </c>
      <c r="M397" s="75" t="s">
        <v>3155</v>
      </c>
      <c r="N397" s="75" t="s">
        <v>4922</v>
      </c>
      <c r="O397" s="2" t="str">
        <f t="shared" si="13"/>
        <v>A-H01</v>
      </c>
      <c r="P397" s="83">
        <v>1.4</v>
      </c>
      <c r="Q397" s="2" t="str" cm="1">
        <f t="array" ref="Q397">IF(B397="","",IF(MAX(IF(B:B=B397,C:C))=C397,"Y","N"))</f>
        <v>Y</v>
      </c>
      <c r="S397" s="74"/>
    </row>
    <row r="398" spans="1:19" x14ac:dyDescent="0.25">
      <c r="A398" s="115">
        <f ca="1">INDEX('1.MetaData'!A:A, MATCH($E398, '1.MetaData'!$B:$B, 0))</f>
        <v>472</v>
      </c>
      <c r="B398" s="76" t="s">
        <v>5391</v>
      </c>
      <c r="C398" s="75">
        <v>1</v>
      </c>
      <c r="D398" s="75" t="s">
        <v>3384</v>
      </c>
      <c r="E398" s="1" t="str">
        <f ca="1">_xlfn.XLOOKUP($B398,'3.DNAExtractions'!$F:$F,'3.DNAExtractions'!E:E,"?")</f>
        <v>OG472</v>
      </c>
      <c r="F398" s="80" t="str">
        <f t="shared" si="14"/>
        <v>OG472U_D_IL</v>
      </c>
      <c r="G398" s="39">
        <f ca="1">VLOOKUP($E398,'1.MetaData'!$B:$H,3,FALSE)</f>
        <v>0</v>
      </c>
      <c r="H398" s="58" t="str">
        <f ca="1">VLOOKUP($E398,'1.MetaData'!$B:$H,4,FALSE)</f>
        <v>Blue Bait</v>
      </c>
      <c r="I398" s="87">
        <f ca="1">_xlfn.XLOOKUP($B398,'3.DNAExtractions'!$F:$F,'3.DNAExtractions'!O:O,"?")</f>
        <v>22.7</v>
      </c>
      <c r="J398" s="75" t="s">
        <v>4883</v>
      </c>
      <c r="K398" s="77">
        <v>45001</v>
      </c>
      <c r="L398" s="75" t="s">
        <v>5138</v>
      </c>
      <c r="M398" s="75" t="s">
        <v>3135</v>
      </c>
      <c r="N398" s="75" t="s">
        <v>4906</v>
      </c>
      <c r="O398" s="2" t="str">
        <f t="shared" si="13"/>
        <v>C-F04</v>
      </c>
      <c r="P398" s="83">
        <v>4.24</v>
      </c>
      <c r="Q398" s="2" t="str" cm="1">
        <f t="array" ref="Q398">IF(B398="","",IF(MAX(IF(B:B=B398,C:C))=C398,"Y","N"))</f>
        <v>Y</v>
      </c>
      <c r="S398" s="74"/>
    </row>
    <row r="399" spans="1:19" x14ac:dyDescent="0.25">
      <c r="A399" s="115">
        <f ca="1">INDEX('1.MetaData'!A:A, MATCH($E399, '1.MetaData'!$B:$B, 0))</f>
        <v>473</v>
      </c>
      <c r="B399" s="76" t="s">
        <v>5392</v>
      </c>
      <c r="C399" s="75">
        <v>1</v>
      </c>
      <c r="D399" s="75" t="s">
        <v>4878</v>
      </c>
      <c r="E399" s="1" t="str">
        <f ca="1">_xlfn.XLOOKUP($B399,'3.DNAExtractions'!$F:$F,'3.DNAExtractions'!E:E,"?")</f>
        <v>OG473</v>
      </c>
      <c r="F399" s="80" t="str">
        <f t="shared" si="14"/>
        <v>OG473U_D_IL</v>
      </c>
      <c r="G399" s="39" t="str">
        <f ca="1">VLOOKUP($E399,'1.MetaData'!$B:$H,3,FALSE)</f>
        <v>Ptereleotris microlepis</v>
      </c>
      <c r="H399" s="58" t="str">
        <f ca="1">VLOOKUP($E399,'1.MetaData'!$B:$H,4,FALSE)</f>
        <v>Greeneye Dartgoby</v>
      </c>
      <c r="I399" s="87">
        <f ca="1">_xlfn.XLOOKUP($B399,'3.DNAExtractions'!$F:$F,'3.DNAExtractions'!O:O,"?")</f>
        <v>29.4</v>
      </c>
      <c r="J399" s="75" t="s">
        <v>4883</v>
      </c>
      <c r="K399" s="77">
        <v>44999</v>
      </c>
      <c r="L399" s="75" t="s">
        <v>5247</v>
      </c>
      <c r="M399" s="75" t="s">
        <v>3135</v>
      </c>
      <c r="N399" s="75" t="s">
        <v>4939</v>
      </c>
      <c r="O399" s="2" t="str">
        <f t="shared" si="13"/>
        <v>C-H04</v>
      </c>
      <c r="P399" s="83">
        <v>1.0900000000000001</v>
      </c>
      <c r="Q399" s="2" t="str" cm="1">
        <f t="array" ref="Q399">IF(B399="","",IF(MAX(IF(B:B=B399,C:C))=C399,"Y","N"))</f>
        <v>Y</v>
      </c>
      <c r="S399" s="74"/>
    </row>
    <row r="400" spans="1:19" x14ac:dyDescent="0.25">
      <c r="A400" s="115">
        <f ca="1">INDEX('1.MetaData'!A:A, MATCH($E400, '1.MetaData'!$B:$B, 0))</f>
        <v>474</v>
      </c>
      <c r="B400" s="76" t="s">
        <v>5393</v>
      </c>
      <c r="C400" s="75">
        <v>1</v>
      </c>
      <c r="D400" s="75" t="s">
        <v>4878</v>
      </c>
      <c r="E400" s="1" t="str">
        <f ca="1">_xlfn.XLOOKUP($B400,'3.DNAExtractions'!$F:$F,'3.DNAExtractions'!E:E,"?")</f>
        <v>OG474</v>
      </c>
      <c r="F400" s="80" t="str">
        <f t="shared" si="14"/>
        <v>OG474U_D_IL</v>
      </c>
      <c r="G400" s="39" t="str">
        <f ca="1">VLOOKUP($E400,'1.MetaData'!$B:$H,3,FALSE)</f>
        <v>Upeneus taeniopterus</v>
      </c>
      <c r="H400" s="58" t="str">
        <f ca="1">VLOOKUP($E400,'1.MetaData'!$B:$H,4,FALSE)</f>
        <v>Finstripe Goatfish</v>
      </c>
      <c r="I400" s="87">
        <f ca="1">_xlfn.XLOOKUP($B400,'3.DNAExtractions'!$F:$F,'3.DNAExtractions'!O:O,"?")</f>
        <v>319</v>
      </c>
      <c r="J400" s="75" t="s">
        <v>4883</v>
      </c>
      <c r="K400" s="77">
        <v>44999</v>
      </c>
      <c r="L400" s="75" t="s">
        <v>5247</v>
      </c>
      <c r="M400" s="75" t="s">
        <v>3135</v>
      </c>
      <c r="N400" s="75" t="s">
        <v>4881</v>
      </c>
      <c r="O400" s="2" t="str">
        <f t="shared" si="13"/>
        <v>C-A05</v>
      </c>
      <c r="P400" s="83">
        <v>2.57</v>
      </c>
      <c r="Q400" s="2" t="str" cm="1">
        <f t="array" ref="Q400">IF(B400="","",IF(MAX(IF(B:B=B400,C:C))=C400,"Y","N"))</f>
        <v>Y</v>
      </c>
      <c r="S400" s="74"/>
    </row>
    <row r="401" spans="1:19" x14ac:dyDescent="0.25">
      <c r="A401" s="115">
        <f ca="1">INDEX('1.MetaData'!A:A, MATCH($E401, '1.MetaData'!$B:$B, 0))</f>
        <v>475</v>
      </c>
      <c r="B401" s="76" t="s">
        <v>5394</v>
      </c>
      <c r="C401" s="75">
        <v>1</v>
      </c>
      <c r="D401" s="75" t="s">
        <v>4878</v>
      </c>
      <c r="E401" s="1" t="str">
        <f ca="1">_xlfn.XLOOKUP($B401,'3.DNAExtractions'!$F:$F,'3.DNAExtractions'!E:E,"?")</f>
        <v>OG475</v>
      </c>
      <c r="F401" s="80" t="str">
        <f t="shared" si="14"/>
        <v>OG475U_D_IL</v>
      </c>
      <c r="G401" s="39" t="str">
        <f ca="1">VLOOKUP($E401,'1.MetaData'!$B:$H,3,FALSE)</f>
        <v>Upeneus tragula</v>
      </c>
      <c r="H401" s="58" t="str">
        <f ca="1">VLOOKUP($E401,'1.MetaData'!$B:$H,4,FALSE)</f>
        <v>Bartail Goatfish</v>
      </c>
      <c r="I401" s="87">
        <f ca="1">_xlfn.XLOOKUP($B401,'3.DNAExtractions'!$F:$F,'3.DNAExtractions'!O:O,"?")</f>
        <v>507</v>
      </c>
      <c r="J401" s="75" t="s">
        <v>4883</v>
      </c>
      <c r="K401" s="77">
        <v>44999</v>
      </c>
      <c r="L401" s="75" t="s">
        <v>5247</v>
      </c>
      <c r="M401" s="75" t="s">
        <v>3135</v>
      </c>
      <c r="N401" s="75" t="s">
        <v>4891</v>
      </c>
      <c r="O401" s="2" t="str">
        <f t="shared" si="13"/>
        <v>C-B05</v>
      </c>
      <c r="P401" s="83">
        <v>3.7</v>
      </c>
      <c r="Q401" s="2" t="str" cm="1">
        <f t="array" ref="Q401">IF(B401="","",IF(MAX(IF(B:B=B401,C:C))=C401,"Y","N"))</f>
        <v>Y</v>
      </c>
      <c r="S401" s="74"/>
    </row>
    <row r="402" spans="1:19" x14ac:dyDescent="0.25">
      <c r="A402" s="115">
        <f ca="1">INDEX('1.MetaData'!A:A, MATCH($E402, '1.MetaData'!$B:$B, 0))</f>
        <v>476</v>
      </c>
      <c r="B402" s="76" t="s">
        <v>5395</v>
      </c>
      <c r="C402" s="75">
        <v>1</v>
      </c>
      <c r="D402" s="75" t="s">
        <v>4878</v>
      </c>
      <c r="E402" s="1" t="str">
        <f ca="1">_xlfn.XLOOKUP($B402,'3.DNAExtractions'!$F:$F,'3.DNAExtractions'!E:E,"?")</f>
        <v>OG476</v>
      </c>
      <c r="F402" s="80" t="str">
        <f t="shared" si="14"/>
        <v>OG476U_D_IL</v>
      </c>
      <c r="G402" s="39" t="str">
        <f ca="1">VLOOKUP($E402,'1.MetaData'!$B:$H,3,FALSE)</f>
        <v>Lethrinus</v>
      </c>
      <c r="H402" s="58" t="str">
        <f ca="1">VLOOKUP($E402,'1.MetaData'!$B:$H,4,FALSE)</f>
        <v>Emperor Fish</v>
      </c>
      <c r="I402" s="87">
        <f ca="1">_xlfn.XLOOKUP($B402,'3.DNAExtractions'!$F:$F,'3.DNAExtractions'!O:O,"?")</f>
        <v>79.7</v>
      </c>
      <c r="J402" s="75" t="s">
        <v>4883</v>
      </c>
      <c r="K402" s="77">
        <v>44999</v>
      </c>
      <c r="L402" s="75" t="s">
        <v>5247</v>
      </c>
      <c r="M402" s="75" t="s">
        <v>3135</v>
      </c>
      <c r="N402" s="75" t="s">
        <v>4898</v>
      </c>
      <c r="O402" s="2" t="str">
        <f t="shared" si="13"/>
        <v>C-D05</v>
      </c>
      <c r="P402" s="83">
        <v>0.91500000000000004</v>
      </c>
      <c r="Q402" s="2" t="str" cm="1">
        <f t="array" ref="Q402">IF(B402="","",IF(MAX(IF(B:B=B402,C:C))=C402,"Y","N"))</f>
        <v>Y</v>
      </c>
      <c r="S402" s="74"/>
    </row>
    <row r="403" spans="1:19" x14ac:dyDescent="0.25">
      <c r="A403" s="115">
        <f ca="1">INDEX('1.MetaData'!A:A, MATCH($E403, '1.MetaData'!$B:$B, 0))</f>
        <v>477</v>
      </c>
      <c r="B403" s="76" t="s">
        <v>5396</v>
      </c>
      <c r="C403" s="75">
        <v>1</v>
      </c>
      <c r="D403" s="75" t="s">
        <v>4878</v>
      </c>
      <c r="E403" s="1" t="str">
        <f ca="1">_xlfn.XLOOKUP($B403,'3.DNAExtractions'!$F:$F,'3.DNAExtractions'!E:E,"?")</f>
        <v>OG477</v>
      </c>
      <c r="F403" s="80" t="str">
        <f t="shared" si="14"/>
        <v>OG477U_D_IL</v>
      </c>
      <c r="G403" s="39" t="str">
        <f ca="1">VLOOKUP($E403,'1.MetaData'!$B:$H,3,FALSE)</f>
        <v>Abalistes stellatus</v>
      </c>
      <c r="H403" s="58" t="str">
        <f ca="1">VLOOKUP($E403,'1.MetaData'!$B:$H,4,FALSE)</f>
        <v>Triggerfish</v>
      </c>
      <c r="I403" s="87">
        <f ca="1">_xlfn.XLOOKUP($B403,'3.DNAExtractions'!$F:$F,'3.DNAExtractions'!O:O,"?")</f>
        <v>90.9</v>
      </c>
      <c r="J403" s="75" t="s">
        <v>4883</v>
      </c>
      <c r="K403" s="77">
        <v>44971</v>
      </c>
      <c r="L403" s="75" t="s">
        <v>5397</v>
      </c>
      <c r="M403" s="75" t="s">
        <v>3239</v>
      </c>
      <c r="N403" s="75" t="s">
        <v>4933</v>
      </c>
      <c r="O403" s="2" t="str">
        <f t="shared" si="13"/>
        <v>B-B06</v>
      </c>
      <c r="P403" s="83">
        <v>7.54</v>
      </c>
      <c r="Q403" s="2" t="str" cm="1">
        <f t="array" ref="Q403">IF(B403="","",IF(MAX(IF(B:B=B403,C:C))=C403,"Y","N"))</f>
        <v>Y</v>
      </c>
      <c r="S403" s="74"/>
    </row>
    <row r="404" spans="1:19" x14ac:dyDescent="0.25">
      <c r="A404" s="115">
        <f ca="1">INDEX('1.MetaData'!A:A, MATCH($E404, '1.MetaData'!$B:$B, 0))</f>
        <v>478</v>
      </c>
      <c r="B404" s="76" t="s">
        <v>5398</v>
      </c>
      <c r="C404" s="75">
        <v>1</v>
      </c>
      <c r="D404" s="75" t="s">
        <v>4878</v>
      </c>
      <c r="E404" s="1" t="str">
        <f ca="1">_xlfn.XLOOKUP($B404,'3.DNAExtractions'!$F:$F,'3.DNAExtractions'!E:E,"?")</f>
        <v>OG478</v>
      </c>
      <c r="F404" s="80" t="str">
        <f t="shared" si="14"/>
        <v>OG478U_D_IL</v>
      </c>
      <c r="G404" s="39" t="str">
        <f ca="1">VLOOKUP($E404,'1.MetaData'!$B:$H,3,FALSE)</f>
        <v>Abudefduf bengalensis</v>
      </c>
      <c r="H404" s="58" t="str">
        <f ca="1">VLOOKUP($E404,'1.MetaData'!$B:$H,4,FALSE)</f>
        <v>Bengal Sergeant</v>
      </c>
      <c r="I404" s="87">
        <f ca="1">_xlfn.XLOOKUP($B404,'3.DNAExtractions'!$F:$F,'3.DNAExtractions'!O:O,"?")</f>
        <v>127</v>
      </c>
      <c r="J404" s="75" t="s">
        <v>4883</v>
      </c>
      <c r="K404" s="77">
        <v>44971</v>
      </c>
      <c r="L404" s="75" t="s">
        <v>5397</v>
      </c>
      <c r="M404" s="75" t="s">
        <v>3155</v>
      </c>
      <c r="N404" s="75" t="s">
        <v>4924</v>
      </c>
      <c r="O404" s="2" t="str">
        <f t="shared" si="13"/>
        <v>A-A04</v>
      </c>
      <c r="P404" s="83">
        <v>5.92</v>
      </c>
      <c r="Q404" s="2" t="str" cm="1">
        <f t="array" ref="Q404">IF(B404="","",IF(MAX(IF(B:B=B404,C:C))=C404,"Y","N"))</f>
        <v>Y</v>
      </c>
      <c r="S404" s="74"/>
    </row>
    <row r="405" spans="1:19" x14ac:dyDescent="0.25">
      <c r="A405" s="115">
        <f ca="1">INDEX('1.MetaData'!A:A, MATCH($E405, '1.MetaData'!$B:$B, 0))</f>
        <v>479</v>
      </c>
      <c r="B405" s="76" t="s">
        <v>5399</v>
      </c>
      <c r="C405" s="75">
        <v>1</v>
      </c>
      <c r="D405" s="75" t="s">
        <v>4878</v>
      </c>
      <c r="E405" s="1" t="str">
        <f ca="1">_xlfn.XLOOKUP($B405,'3.DNAExtractions'!$F:$F,'3.DNAExtractions'!E:E,"?")</f>
        <v>OG479</v>
      </c>
      <c r="F405" s="80" t="str">
        <f t="shared" si="14"/>
        <v>OG479U_D_IL</v>
      </c>
      <c r="G405" s="39" t="str">
        <f ca="1">VLOOKUP($E405,'1.MetaData'!$B:$H,3,FALSE)</f>
        <v>Abudefduf bengalensis</v>
      </c>
      <c r="H405" s="58" t="str">
        <f ca="1">VLOOKUP($E405,'1.MetaData'!$B:$H,4,FALSE)</f>
        <v>Bengal sergeant</v>
      </c>
      <c r="I405" s="87">
        <f ca="1">_xlfn.XLOOKUP($B405,'3.DNAExtractions'!$F:$F,'3.DNAExtractions'!O:O,"?")</f>
        <v>160</v>
      </c>
      <c r="J405" s="75" t="s">
        <v>4883</v>
      </c>
      <c r="K405" s="77">
        <v>44971</v>
      </c>
      <c r="L405" s="75" t="s">
        <v>5397</v>
      </c>
      <c r="M405" s="75" t="s">
        <v>3239</v>
      </c>
      <c r="N405" s="75" t="s">
        <v>4891</v>
      </c>
      <c r="O405" s="2" t="str">
        <f t="shared" si="13"/>
        <v>B-B05</v>
      </c>
      <c r="P405" s="83">
        <v>4.54</v>
      </c>
      <c r="Q405" s="2" t="str" cm="1">
        <f t="array" ref="Q405">IF(B405="","",IF(MAX(IF(B:B=B405,C:C))=C405,"Y","N"))</f>
        <v>Y</v>
      </c>
      <c r="S405" s="74"/>
    </row>
    <row r="406" spans="1:19" x14ac:dyDescent="0.25">
      <c r="A406" s="115">
        <f ca="1">INDEX('1.MetaData'!A:A, MATCH($E406, '1.MetaData'!$B:$B, 0))</f>
        <v>480</v>
      </c>
      <c r="B406" s="76" t="s">
        <v>5400</v>
      </c>
      <c r="C406" s="75">
        <v>1</v>
      </c>
      <c r="D406" s="75" t="s">
        <v>4878</v>
      </c>
      <c r="E406" s="1" t="str">
        <f ca="1">_xlfn.XLOOKUP($B406,'3.DNAExtractions'!$F:$F,'3.DNAExtractions'!E:E,"?")</f>
        <v>OG480</v>
      </c>
      <c r="F406" s="80" t="str">
        <f t="shared" si="14"/>
        <v>OG480U_D_IL</v>
      </c>
      <c r="G406" s="39" t="str">
        <f ca="1">VLOOKUP($E406,'1.MetaData'!$B:$H,3,FALSE)</f>
        <v>Abudefduf bengalensis</v>
      </c>
      <c r="H406" s="58" t="str">
        <f ca="1">VLOOKUP($E406,'1.MetaData'!$B:$H,4,FALSE)</f>
        <v>Bengal sergeant</v>
      </c>
      <c r="I406" s="87">
        <f ca="1">_xlfn.XLOOKUP($B406,'3.DNAExtractions'!$F:$F,'3.DNAExtractions'!O:O,"?")</f>
        <v>12.1</v>
      </c>
      <c r="J406" s="75" t="s">
        <v>4883</v>
      </c>
      <c r="K406" s="77">
        <v>44971</v>
      </c>
      <c r="L406" s="75" t="s">
        <v>5397</v>
      </c>
      <c r="M406" s="75" t="s">
        <v>3135</v>
      </c>
      <c r="N406" s="75" t="s">
        <v>4935</v>
      </c>
      <c r="O406" s="2" t="str">
        <f t="shared" si="13"/>
        <v>C-C06</v>
      </c>
      <c r="P406" s="83">
        <v>8.14</v>
      </c>
      <c r="Q406" s="2" t="str" cm="1">
        <f t="array" ref="Q406">IF(B406="","",IF(MAX(IF(B:B=B406,C:C))=C406,"Y","N"))</f>
        <v>Y</v>
      </c>
      <c r="S406" s="74"/>
    </row>
    <row r="407" spans="1:19" x14ac:dyDescent="0.25">
      <c r="A407" s="115">
        <f ca="1">INDEX('1.MetaData'!A:A, MATCH($E407, '1.MetaData'!$B:$B, 0))</f>
        <v>481</v>
      </c>
      <c r="B407" s="76" t="s">
        <v>5401</v>
      </c>
      <c r="C407" s="75">
        <v>1</v>
      </c>
      <c r="D407" s="75" t="s">
        <v>4878</v>
      </c>
      <c r="E407" s="1" t="str">
        <f ca="1">_xlfn.XLOOKUP($B407,'3.DNAExtractions'!$F:$F,'3.DNAExtractions'!E:E,"?")</f>
        <v>OG481</v>
      </c>
      <c r="F407" s="80" t="str">
        <f t="shared" si="14"/>
        <v>OG481U_D_IL</v>
      </c>
      <c r="G407" s="39" t="str">
        <f ca="1">VLOOKUP($E407,'1.MetaData'!$B:$H,3,FALSE)</f>
        <v>Acanthopagrus latus</v>
      </c>
      <c r="H407" s="58" t="str">
        <f ca="1">VLOOKUP($E407,'1.MetaData'!$B:$H,4,FALSE)</f>
        <v>Yellowfin seabream</v>
      </c>
      <c r="I407" s="87">
        <f ca="1">_xlfn.XLOOKUP($B407,'3.DNAExtractions'!$F:$F,'3.DNAExtractions'!O:O,"?")</f>
        <v>132</v>
      </c>
      <c r="J407" s="75" t="s">
        <v>4883</v>
      </c>
      <c r="K407" s="77">
        <v>44971</v>
      </c>
      <c r="L407" s="75" t="s">
        <v>5397</v>
      </c>
      <c r="M407" s="75" t="s">
        <v>3239</v>
      </c>
      <c r="N407" s="75" t="s">
        <v>4893</v>
      </c>
      <c r="O407" s="2" t="str">
        <f t="shared" si="13"/>
        <v>B-B04</v>
      </c>
      <c r="P407" s="83">
        <v>5.04</v>
      </c>
      <c r="Q407" s="2" t="str" cm="1">
        <f t="array" ref="Q407">IF(B407="","",IF(MAX(IF(B:B=B407,C:C))=C407,"Y","N"))</f>
        <v>Y</v>
      </c>
      <c r="S407" s="74"/>
    </row>
    <row r="408" spans="1:19" x14ac:dyDescent="0.25">
      <c r="A408" s="115">
        <f ca="1">INDEX('1.MetaData'!A:A, MATCH($E408, '1.MetaData'!$B:$B, 0))</f>
        <v>482</v>
      </c>
      <c r="B408" s="76" t="s">
        <v>5402</v>
      </c>
      <c r="C408" s="75">
        <v>1</v>
      </c>
      <c r="D408" s="75" t="s">
        <v>4878</v>
      </c>
      <c r="E408" s="1" t="str">
        <f ca="1">_xlfn.XLOOKUP($B408,'3.DNAExtractions'!$F:$F,'3.DNAExtractions'!E:E,"?")</f>
        <v>OG482</v>
      </c>
      <c r="F408" s="80" t="str">
        <f t="shared" si="14"/>
        <v>OG482U_D_IL</v>
      </c>
      <c r="G408" s="39" t="str">
        <f ca="1">VLOOKUP($E408,'1.MetaData'!$B:$H,3,FALSE)</f>
        <v>Alepes apercna</v>
      </c>
      <c r="H408" s="58" t="str">
        <f ca="1">VLOOKUP($E408,'1.MetaData'!$B:$H,4,FALSE)</f>
        <v xml:space="preserve">smallmouth scad </v>
      </c>
      <c r="I408" s="87">
        <f ca="1">_xlfn.XLOOKUP($B408,'3.DNAExtractions'!$F:$F,'3.DNAExtractions'!O:O,"?")</f>
        <v>21.9</v>
      </c>
      <c r="J408" s="75" t="s">
        <v>4883</v>
      </c>
      <c r="K408" s="77">
        <v>44971</v>
      </c>
      <c r="L408" s="75" t="s">
        <v>5397</v>
      </c>
      <c r="M408" s="75" t="s">
        <v>3139</v>
      </c>
      <c r="N408" s="75" t="s">
        <v>4937</v>
      </c>
      <c r="O408" s="2" t="str">
        <f t="shared" si="13"/>
        <v>D-D06</v>
      </c>
      <c r="P408" s="83">
        <v>5.24</v>
      </c>
      <c r="Q408" s="2" t="str" cm="1">
        <f t="array" ref="Q408">IF(B408="","",IF(MAX(IF(B:B=B408,C:C))=C408,"Y","N"))</f>
        <v>Y</v>
      </c>
      <c r="S408" s="74"/>
    </row>
    <row r="409" spans="1:19" x14ac:dyDescent="0.25">
      <c r="A409" s="115">
        <f ca="1">INDEX('1.MetaData'!A:A, MATCH($E409, '1.MetaData'!$B:$B, 0))</f>
        <v>483</v>
      </c>
      <c r="B409" s="76" t="s">
        <v>5403</v>
      </c>
      <c r="C409" s="75">
        <v>1</v>
      </c>
      <c r="D409" s="75" t="s">
        <v>4878</v>
      </c>
      <c r="E409" s="1" t="str">
        <f ca="1">_xlfn.XLOOKUP($B409,'3.DNAExtractions'!$F:$F,'3.DNAExtractions'!E:E,"?")</f>
        <v>OG483</v>
      </c>
      <c r="F409" s="80" t="str">
        <f t="shared" si="14"/>
        <v>OG483U_D_IL</v>
      </c>
      <c r="G409" s="39" t="str">
        <f ca="1">VLOOKUP($E409,'1.MetaData'!$B:$H,3,FALSE)</f>
        <v>Amphiprion clarkii</v>
      </c>
      <c r="H409" s="58" t="str">
        <f ca="1">VLOOKUP($E409,'1.MetaData'!$B:$H,4,FALSE)</f>
        <v>Clark's anemonefish</v>
      </c>
      <c r="I409" s="87">
        <f ca="1">_xlfn.XLOOKUP($B409,'3.DNAExtractions'!$F:$F,'3.DNAExtractions'!O:O,"?")</f>
        <v>143</v>
      </c>
      <c r="J409" s="75" t="s">
        <v>4883</v>
      </c>
      <c r="K409" s="77">
        <v>44944</v>
      </c>
      <c r="L409" s="75" t="s">
        <v>5343</v>
      </c>
      <c r="M409" s="75" t="s">
        <v>3239</v>
      </c>
      <c r="N409" s="75" t="s">
        <v>5134</v>
      </c>
      <c r="O409" s="2" t="str">
        <f t="shared" ref="O409:O472" si="15">IF(M409&lt;&gt;"",_xlfn.CONCAT(M409,"-",N409),"")</f>
        <v>B-G03</v>
      </c>
      <c r="P409" s="83"/>
      <c r="Q409" s="2" t="str" cm="1">
        <f t="array" ref="Q409">IF(B409="","",IF(MAX(IF(B:B=B409,C:C))=C409,"Y","N"))</f>
        <v>Y</v>
      </c>
      <c r="S409" s="74"/>
    </row>
    <row r="410" spans="1:19" x14ac:dyDescent="0.25">
      <c r="A410" s="115">
        <f ca="1">INDEX('1.MetaData'!A:A, MATCH($E410, '1.MetaData'!$B:$B, 0))</f>
        <v>484</v>
      </c>
      <c r="B410" s="76" t="s">
        <v>5404</v>
      </c>
      <c r="C410" s="75">
        <v>1</v>
      </c>
      <c r="D410" s="75" t="s">
        <v>4878</v>
      </c>
      <c r="E410" s="1" t="str">
        <f ca="1">_xlfn.XLOOKUP($B410,'3.DNAExtractions'!$F:$F,'3.DNAExtractions'!E:E,"?")</f>
        <v>OG484</v>
      </c>
      <c r="F410" s="80" t="str">
        <f t="shared" si="14"/>
        <v>OG484U_D_IL</v>
      </c>
      <c r="G410" s="39" t="str">
        <f ca="1">VLOOKUP($E410,'1.MetaData'!$B:$H,3,FALSE)</f>
        <v>Amphiprion clarkii</v>
      </c>
      <c r="H410" s="58" t="str">
        <f ca="1">VLOOKUP($E410,'1.MetaData'!$B:$H,4,FALSE)</f>
        <v>Clark's anemonefish</v>
      </c>
      <c r="I410" s="87">
        <f ca="1">_xlfn.XLOOKUP($B410,'3.DNAExtractions'!$F:$F,'3.DNAExtractions'!O:O,"?")</f>
        <v>14.2</v>
      </c>
      <c r="J410" s="75" t="s">
        <v>4883</v>
      </c>
      <c r="K410" s="77">
        <v>44971</v>
      </c>
      <c r="L410" s="75" t="s">
        <v>5397</v>
      </c>
      <c r="M410" s="75" t="s">
        <v>3239</v>
      </c>
      <c r="N410" s="75" t="s">
        <v>4941</v>
      </c>
      <c r="O410" s="2" t="str">
        <f t="shared" si="15"/>
        <v>B-E06</v>
      </c>
      <c r="P410" s="83">
        <v>6.5</v>
      </c>
      <c r="Q410" s="2" t="str" cm="1">
        <f t="array" ref="Q410">IF(B410="","",IF(MAX(IF(B:B=B410,C:C))=C410,"Y","N"))</f>
        <v>Y</v>
      </c>
      <c r="S410" s="74"/>
    </row>
    <row r="411" spans="1:19" x14ac:dyDescent="0.25">
      <c r="A411" s="115">
        <f ca="1">INDEX('1.MetaData'!A:A, MATCH($E411, '1.MetaData'!$B:$B, 0))</f>
        <v>485</v>
      </c>
      <c r="B411" s="76" t="s">
        <v>5405</v>
      </c>
      <c r="C411" s="75">
        <v>1</v>
      </c>
      <c r="D411" s="75" t="s">
        <v>4878</v>
      </c>
      <c r="E411" s="1" t="str">
        <f ca="1">_xlfn.XLOOKUP($B411,'3.DNAExtractions'!$F:$F,'3.DNAExtractions'!E:E,"?")</f>
        <v>OG485</v>
      </c>
      <c r="F411" s="80" t="str">
        <f t="shared" ref="F411:F474" si="16">IF(C411&gt;1,_xlfn.CONCAT(B411,"_IL",C411),_xlfn.CONCAT(B411,"_IL"))</f>
        <v>OG485U_D_IL</v>
      </c>
      <c r="G411" s="39" t="str">
        <f ca="1">VLOOKUP($E411,'1.MetaData'!$B:$H,3,FALSE)</f>
        <v>Apogon apogonides</v>
      </c>
      <c r="H411" s="58" t="str">
        <f ca="1">VLOOKUP($E411,'1.MetaData'!$B:$H,4,FALSE)</f>
        <v>Plain cardinalfish</v>
      </c>
      <c r="I411" s="87">
        <f ca="1">_xlfn.XLOOKUP($B411,'3.DNAExtractions'!$F:$F,'3.DNAExtractions'!O:O,"?")</f>
        <v>15.1</v>
      </c>
      <c r="J411" s="75" t="s">
        <v>4883</v>
      </c>
      <c r="K411" s="77">
        <v>44971</v>
      </c>
      <c r="L411" s="75" t="s">
        <v>5397</v>
      </c>
      <c r="M411" s="75" t="s">
        <v>3239</v>
      </c>
      <c r="N411" s="75" t="s">
        <v>4947</v>
      </c>
      <c r="O411" s="2" t="str">
        <f t="shared" si="15"/>
        <v>B-G06</v>
      </c>
      <c r="P411" s="83">
        <v>8.26</v>
      </c>
      <c r="Q411" s="2" t="str" cm="1">
        <f t="array" ref="Q411">IF(B411="","",IF(MAX(IF(B:B=B411,C:C))=C411,"Y","N"))</f>
        <v>Y</v>
      </c>
      <c r="S411" s="74"/>
    </row>
    <row r="412" spans="1:19" x14ac:dyDescent="0.25">
      <c r="A412" s="115">
        <f ca="1">INDEX('1.MetaData'!A:A, MATCH($E412, '1.MetaData'!$B:$B, 0))</f>
        <v>486</v>
      </c>
      <c r="B412" s="76" t="s">
        <v>5406</v>
      </c>
      <c r="C412" s="75">
        <v>1</v>
      </c>
      <c r="D412" s="75" t="s">
        <v>4878</v>
      </c>
      <c r="E412" s="1" t="str">
        <f ca="1">_xlfn.XLOOKUP($B412,'3.DNAExtractions'!$F:$F,'3.DNAExtractions'!E:E,"?")</f>
        <v>OG486</v>
      </c>
      <c r="F412" s="80" t="str">
        <f t="shared" si="16"/>
        <v>OG486U_D_IL</v>
      </c>
      <c r="G412" s="39" t="str">
        <f ca="1">VLOOKUP($E412,'1.MetaData'!$B:$H,3,FALSE)</f>
        <v>Apogon brevicaudatus</v>
      </c>
      <c r="H412" s="58" t="str">
        <f ca="1">VLOOKUP($E412,'1.MetaData'!$B:$H,4,FALSE)</f>
        <v>Many-banded cardinalfish</v>
      </c>
      <c r="I412" s="87">
        <f ca="1">_xlfn.XLOOKUP($B412,'3.DNAExtractions'!$F:$F,'3.DNAExtractions'!O:O,"?")</f>
        <v>23.6</v>
      </c>
      <c r="J412" s="75" t="s">
        <v>4883</v>
      </c>
      <c r="K412" s="77">
        <v>44971</v>
      </c>
      <c r="L412" s="75" t="s">
        <v>5397</v>
      </c>
      <c r="M412" s="75" t="s">
        <v>3239</v>
      </c>
      <c r="N412" s="75" t="s">
        <v>4953</v>
      </c>
      <c r="O412" s="2" t="str">
        <f t="shared" si="15"/>
        <v>B-H06</v>
      </c>
      <c r="P412" s="83">
        <v>6.4</v>
      </c>
      <c r="Q412" s="2" t="str" cm="1">
        <f t="array" ref="Q412">IF(B412="","",IF(MAX(IF(B:B=B412,C:C))=C412,"Y","N"))</f>
        <v>Y</v>
      </c>
      <c r="S412" s="74"/>
    </row>
    <row r="413" spans="1:19" x14ac:dyDescent="0.25">
      <c r="A413" s="115">
        <f ca="1">INDEX('1.MetaData'!A:A, MATCH($E413, '1.MetaData'!$B:$B, 0))</f>
        <v>487</v>
      </c>
      <c r="B413" s="76" t="s">
        <v>5407</v>
      </c>
      <c r="C413" s="75">
        <v>1</v>
      </c>
      <c r="D413" s="75" t="s">
        <v>4878</v>
      </c>
      <c r="E413" s="1" t="str">
        <f ca="1">_xlfn.XLOOKUP($B413,'3.DNAExtractions'!$F:$F,'3.DNAExtractions'!E:E,"?")</f>
        <v>OG487</v>
      </c>
      <c r="F413" s="80" t="str">
        <f t="shared" si="16"/>
        <v>OG487U_D_IL</v>
      </c>
      <c r="G413" s="39" t="str">
        <f ca="1">VLOOKUP($E413,'1.MetaData'!$B:$H,3,FALSE)</f>
        <v>Apogonichthyoides nigripinnis</v>
      </c>
      <c r="H413" s="58" t="str">
        <f ca="1">VLOOKUP($E413,'1.MetaData'!$B:$H,4,FALSE)</f>
        <v>Bullseye</v>
      </c>
      <c r="I413" s="87">
        <f ca="1">_xlfn.XLOOKUP($B413,'3.DNAExtractions'!$F:$F,'3.DNAExtractions'!O:O,"?")</f>
        <v>11.5</v>
      </c>
      <c r="J413" s="75" t="s">
        <v>4883</v>
      </c>
      <c r="K413" s="77">
        <v>44971</v>
      </c>
      <c r="L413" s="75" t="s">
        <v>5397</v>
      </c>
      <c r="M413" s="75" t="s">
        <v>3155</v>
      </c>
      <c r="N413" s="75" t="s">
        <v>4966</v>
      </c>
      <c r="O413" s="2" t="str">
        <f t="shared" si="15"/>
        <v>A-A07</v>
      </c>
      <c r="P413" s="83">
        <v>9.9</v>
      </c>
      <c r="Q413" s="2" t="str" cm="1">
        <f t="array" ref="Q413">IF(B413="","",IF(MAX(IF(B:B=B413,C:C))=C413,"Y","N"))</f>
        <v>Y</v>
      </c>
      <c r="S413" s="74"/>
    </row>
    <row r="414" spans="1:19" x14ac:dyDescent="0.25">
      <c r="A414" s="115">
        <f ca="1">INDEX('1.MetaData'!A:A, MATCH($E414, '1.MetaData'!$B:$B, 0))</f>
        <v>488</v>
      </c>
      <c r="B414" s="76" t="s">
        <v>5408</v>
      </c>
      <c r="C414" s="75">
        <v>1</v>
      </c>
      <c r="D414" s="75" t="s">
        <v>4878</v>
      </c>
      <c r="E414" s="1" t="str">
        <f ca="1">_xlfn.XLOOKUP($B414,'3.DNAExtractions'!$F:$F,'3.DNAExtractions'!E:E,"?")</f>
        <v>OG488</v>
      </c>
      <c r="F414" s="80" t="str">
        <f t="shared" si="16"/>
        <v>OG488U_D_IL</v>
      </c>
      <c r="G414" s="39" t="str">
        <f ca="1">VLOOKUP($E414,'1.MetaData'!$B:$H,3,FALSE)</f>
        <v>Argyrosomus hololepidotus</v>
      </c>
      <c r="H414" s="58" t="str">
        <f ca="1">VLOOKUP($E414,'1.MetaData'!$B:$H,4,FALSE)</f>
        <v>Mulloway</v>
      </c>
      <c r="I414" s="87">
        <f ca="1">_xlfn.XLOOKUP($B414,'3.DNAExtractions'!$F:$F,'3.DNAExtractions'!O:O,"?")</f>
        <v>117</v>
      </c>
      <c r="J414" s="75" t="s">
        <v>4883</v>
      </c>
      <c r="K414" s="77">
        <v>44944</v>
      </c>
      <c r="L414" s="75" t="s">
        <v>5343</v>
      </c>
      <c r="M414" s="75" t="s">
        <v>3239</v>
      </c>
      <c r="N414" s="75" t="s">
        <v>5008</v>
      </c>
      <c r="O414" s="2" t="str">
        <f t="shared" si="15"/>
        <v>B-B03</v>
      </c>
      <c r="P414" s="83"/>
      <c r="Q414" s="2" t="str" cm="1">
        <f t="array" ref="Q414">IF(B414="","",IF(MAX(IF(B:B=B414,C:C))=C414,"Y","N"))</f>
        <v>Y</v>
      </c>
      <c r="S414" s="74"/>
    </row>
    <row r="415" spans="1:19" x14ac:dyDescent="0.25">
      <c r="A415" s="115">
        <f ca="1">INDEX('1.MetaData'!A:A, MATCH($E415, '1.MetaData'!$B:$B, 0))</f>
        <v>489</v>
      </c>
      <c r="B415" s="76" t="s">
        <v>5409</v>
      </c>
      <c r="C415" s="75">
        <v>1</v>
      </c>
      <c r="D415" s="75" t="s">
        <v>4878</v>
      </c>
      <c r="E415" s="1" t="str">
        <f ca="1">_xlfn.XLOOKUP($B415,'3.DNAExtractions'!$F:$F,'3.DNAExtractions'!E:E,"?")</f>
        <v>OG489</v>
      </c>
      <c r="F415" s="80" t="str">
        <f t="shared" si="16"/>
        <v>OG489U_D_IL</v>
      </c>
      <c r="G415" s="39" t="str">
        <f ca="1">VLOOKUP($E415,'1.MetaData'!$B:$H,3,FALSE)</f>
        <v>Assiculus punctatus</v>
      </c>
      <c r="H415" s="58" t="str">
        <f ca="1">VLOOKUP($E415,'1.MetaData'!$B:$H,4,FALSE)</f>
        <v>Dottyback</v>
      </c>
      <c r="I415" s="87">
        <f ca="1">_xlfn.XLOOKUP($B415,'3.DNAExtractions'!$F:$F,'3.DNAExtractions'!O:O,"?")</f>
        <v>8.2799999999999994</v>
      </c>
      <c r="J415" s="75" t="s">
        <v>4883</v>
      </c>
      <c r="K415" s="77">
        <v>44971</v>
      </c>
      <c r="L415" s="75" t="s">
        <v>5397</v>
      </c>
      <c r="M415" s="75" t="s">
        <v>3239</v>
      </c>
      <c r="N415" s="75" t="s">
        <v>4968</v>
      </c>
      <c r="O415" s="2" t="str">
        <f t="shared" si="15"/>
        <v>B-B07</v>
      </c>
      <c r="P415" s="83">
        <v>7.5</v>
      </c>
      <c r="Q415" s="2" t="str" cm="1">
        <f t="array" ref="Q415">IF(B415="","",IF(MAX(IF(B:B=B415,C:C))=C415,"Y","N"))</f>
        <v>Y</v>
      </c>
      <c r="S415" s="74"/>
    </row>
    <row r="416" spans="1:19" x14ac:dyDescent="0.25">
      <c r="A416" s="115">
        <f ca="1">INDEX('1.MetaData'!A:A, MATCH($E416, '1.MetaData'!$B:$B, 0))</f>
        <v>490</v>
      </c>
      <c r="B416" s="76" t="s">
        <v>5410</v>
      </c>
      <c r="C416" s="75">
        <v>1</v>
      </c>
      <c r="D416" s="75" t="s">
        <v>4878</v>
      </c>
      <c r="E416" s="1" t="str">
        <f ca="1">_xlfn.XLOOKUP($B416,'3.DNAExtractions'!$F:$F,'3.DNAExtractions'!E:E,"?")</f>
        <v>OG490</v>
      </c>
      <c r="F416" s="80" t="str">
        <f t="shared" si="16"/>
        <v>OG490U_D_IL</v>
      </c>
      <c r="G416" s="39" t="str">
        <f ca="1">VLOOKUP($E416,'1.MetaData'!$B:$H,3,FALSE)</f>
        <v>Callionymus moretonensis</v>
      </c>
      <c r="H416" s="58" t="str">
        <f ca="1">VLOOKUP($E416,'1.MetaData'!$B:$H,4,FALSE)</f>
        <v>Queensland stinkfish</v>
      </c>
      <c r="I416" s="87">
        <f ca="1">_xlfn.XLOOKUP($B416,'3.DNAExtractions'!$F:$F,'3.DNAExtractions'!O:O,"?")</f>
        <v>9.1199999999999992</v>
      </c>
      <c r="J416" s="75" t="s">
        <v>4883</v>
      </c>
      <c r="K416" s="77">
        <v>44971</v>
      </c>
      <c r="L416" s="75" t="s">
        <v>5397</v>
      </c>
      <c r="M416" s="75" t="s">
        <v>3135</v>
      </c>
      <c r="N416" s="75" t="s">
        <v>4970</v>
      </c>
      <c r="O416" s="2" t="str">
        <f t="shared" si="15"/>
        <v>C-C07</v>
      </c>
      <c r="P416" s="83">
        <v>4.88</v>
      </c>
      <c r="Q416" s="2" t="str" cm="1">
        <f t="array" ref="Q416">IF(B416="","",IF(MAX(IF(B:B=B416,C:C))=C416,"Y","N"))</f>
        <v>Y</v>
      </c>
      <c r="S416" s="74"/>
    </row>
    <row r="417" spans="1:19" x14ac:dyDescent="0.25">
      <c r="A417" s="115">
        <f ca="1">INDEX('1.MetaData'!A:A, MATCH($E417, '1.MetaData'!$B:$B, 0))</f>
        <v>491</v>
      </c>
      <c r="B417" s="76" t="s">
        <v>5411</v>
      </c>
      <c r="C417" s="75">
        <v>1</v>
      </c>
      <c r="D417" s="75" t="s">
        <v>4878</v>
      </c>
      <c r="E417" s="1" t="str">
        <f ca="1">_xlfn.XLOOKUP($B417,'3.DNAExtractions'!$F:$F,'3.DNAExtractions'!E:E,"?")</f>
        <v>OG491</v>
      </c>
      <c r="F417" s="80" t="str">
        <f t="shared" si="16"/>
        <v>OG491U_D_IL</v>
      </c>
      <c r="G417" s="39" t="str">
        <f ca="1">VLOOKUP($E417,'1.MetaData'!$B:$H,3,FALSE)</f>
        <v>Carangoides equula</v>
      </c>
      <c r="H417" s="58" t="str">
        <f ca="1">VLOOKUP($E417,'1.MetaData'!$B:$H,4,FALSE)</f>
        <v>Whitefin trevally</v>
      </c>
      <c r="I417" s="87">
        <f ca="1">_xlfn.XLOOKUP($B417,'3.DNAExtractions'!$F:$F,'3.DNAExtractions'!O:O,"?")</f>
        <v>46.8</v>
      </c>
      <c r="J417" s="75" t="s">
        <v>4883</v>
      </c>
      <c r="K417" s="77">
        <v>44971</v>
      </c>
      <c r="L417" s="75" t="s">
        <v>5397</v>
      </c>
      <c r="M417" s="75" t="s">
        <v>3139</v>
      </c>
      <c r="N417" s="75" t="s">
        <v>5020</v>
      </c>
      <c r="O417" s="2" t="str">
        <f t="shared" si="15"/>
        <v>D-D07</v>
      </c>
      <c r="P417" s="83">
        <v>4.22</v>
      </c>
      <c r="Q417" s="2" t="str" cm="1">
        <f t="array" ref="Q417">IF(B417="","",IF(MAX(IF(B:B=B417,C:C))=C417,"Y","N"))</f>
        <v>Y</v>
      </c>
      <c r="S417" s="74"/>
    </row>
    <row r="418" spans="1:19" x14ac:dyDescent="0.25">
      <c r="A418" s="115">
        <f ca="1">INDEX('1.MetaData'!A:A, MATCH($E418, '1.MetaData'!$B:$B, 0))</f>
        <v>492</v>
      </c>
      <c r="B418" s="76" t="s">
        <v>5412</v>
      </c>
      <c r="C418" s="75">
        <v>1</v>
      </c>
      <c r="D418" s="75" t="s">
        <v>4878</v>
      </c>
      <c r="E418" s="1" t="str">
        <f ca="1">_xlfn.XLOOKUP($B418,'3.DNAExtractions'!$F:$F,'3.DNAExtractions'!E:E,"?")</f>
        <v>OG492</v>
      </c>
      <c r="F418" s="80" t="str">
        <f t="shared" si="16"/>
        <v>OG492U_D_IL</v>
      </c>
      <c r="G418" s="39" t="str">
        <f ca="1">VLOOKUP($E418,'1.MetaData'!$B:$H,3,FALSE)</f>
        <v>Carangoides fulvoguttatus</v>
      </c>
      <c r="H418" s="58" t="str">
        <f ca="1">VLOOKUP($E418,'1.MetaData'!$B:$H,4,FALSE)</f>
        <v>Yellowspotted trevally</v>
      </c>
      <c r="I418" s="87">
        <f ca="1">_xlfn.XLOOKUP($B418,'3.DNAExtractions'!$F:$F,'3.DNAExtractions'!O:O,"?")</f>
        <v>8.91</v>
      </c>
      <c r="J418" s="75" t="s">
        <v>4883</v>
      </c>
      <c r="K418" s="77">
        <v>44971</v>
      </c>
      <c r="L418" s="75" t="s">
        <v>5397</v>
      </c>
      <c r="M418" s="75" t="s">
        <v>3239</v>
      </c>
      <c r="N418" s="75" t="s">
        <v>5047</v>
      </c>
      <c r="O418" s="2" t="str">
        <f t="shared" si="15"/>
        <v>B-E07</v>
      </c>
      <c r="P418" s="83">
        <v>3.24</v>
      </c>
      <c r="Q418" s="2" t="str" cm="1">
        <f t="array" ref="Q418">IF(B418="","",IF(MAX(IF(B:B=B418,C:C))=C418,"Y","N"))</f>
        <v>Y</v>
      </c>
      <c r="S418" s="74"/>
    </row>
    <row r="419" spans="1:19" x14ac:dyDescent="0.25">
      <c r="A419" s="115">
        <f ca="1">INDEX('1.MetaData'!A:A, MATCH($E419, '1.MetaData'!$B:$B, 0))</f>
        <v>493</v>
      </c>
      <c r="B419" s="76" t="s">
        <v>5413</v>
      </c>
      <c r="C419" s="75">
        <v>1</v>
      </c>
      <c r="D419" s="75" t="s">
        <v>4878</v>
      </c>
      <c r="E419" s="1" t="str">
        <f ca="1">_xlfn.XLOOKUP($B419,'3.DNAExtractions'!$F:$F,'3.DNAExtractions'!E:E,"?")</f>
        <v>OG493</v>
      </c>
      <c r="F419" s="80" t="str">
        <f t="shared" si="16"/>
        <v>OG493U_D_IL</v>
      </c>
      <c r="G419" s="39" t="str">
        <f ca="1">VLOOKUP($E419,'1.MetaData'!$B:$H,3,FALSE)</f>
        <v>Caranx ignobilis</v>
      </c>
      <c r="H419" s="58" t="str">
        <f ca="1">VLOOKUP($E419,'1.MetaData'!$B:$H,4,FALSE)</f>
        <v>Giant trevally</v>
      </c>
      <c r="I419" s="87">
        <f ca="1">_xlfn.XLOOKUP($B419,'3.DNAExtractions'!$F:$F,'3.DNAExtractions'!O:O,"?")</f>
        <v>122</v>
      </c>
      <c r="J419" s="75" t="s">
        <v>4883</v>
      </c>
      <c r="K419" s="77">
        <v>44971</v>
      </c>
      <c r="L419" s="75" t="s">
        <v>5397</v>
      </c>
      <c r="M419" s="75" t="s">
        <v>3239</v>
      </c>
      <c r="N419" s="75" t="s">
        <v>5049</v>
      </c>
      <c r="O419" s="2" t="str">
        <f t="shared" si="15"/>
        <v>B-F07</v>
      </c>
      <c r="P419" s="83">
        <v>3.44</v>
      </c>
      <c r="Q419" s="2" t="str" cm="1">
        <f t="array" ref="Q419">IF(B419="","",IF(MAX(IF(B:B=B419,C:C))=C419,"Y","N"))</f>
        <v>Y</v>
      </c>
      <c r="S419" s="74"/>
    </row>
    <row r="420" spans="1:19" x14ac:dyDescent="0.25">
      <c r="A420" s="115">
        <f ca="1">INDEX('1.MetaData'!A:A, MATCH($E420, '1.MetaData'!$B:$B, 0))</f>
        <v>494</v>
      </c>
      <c r="B420" s="76" t="s">
        <v>5414</v>
      </c>
      <c r="C420" s="75">
        <v>1</v>
      </c>
      <c r="D420" s="75" t="s">
        <v>4878</v>
      </c>
      <c r="E420" s="1" t="str">
        <f ca="1">_xlfn.XLOOKUP($B420,'3.DNAExtractions'!$F:$F,'3.DNAExtractions'!E:E,"?")</f>
        <v>OG494</v>
      </c>
      <c r="F420" s="80" t="str">
        <f t="shared" si="16"/>
        <v>OG494U_D_IL</v>
      </c>
      <c r="G420" s="39" t="str">
        <f ca="1">VLOOKUP($E420,'1.MetaData'!$B:$H,3,FALSE)</f>
        <v>Cephalopholis boenak</v>
      </c>
      <c r="H420" s="58" t="str">
        <f ca="1">VLOOKUP($E420,'1.MetaData'!$B:$H,4,FALSE)</f>
        <v>Bluelined coralcod</v>
      </c>
      <c r="I420" s="87">
        <f ca="1">_xlfn.XLOOKUP($B420,'3.DNAExtractions'!$F:$F,'3.DNAExtractions'!O:O,"?")</f>
        <v>38.200000000000003</v>
      </c>
      <c r="J420" s="75" t="s">
        <v>4883</v>
      </c>
      <c r="K420" s="77">
        <v>44971</v>
      </c>
      <c r="L420" s="75" t="s">
        <v>5397</v>
      </c>
      <c r="M420" s="75" t="s">
        <v>3239</v>
      </c>
      <c r="N420" s="75" t="s">
        <v>5051</v>
      </c>
      <c r="O420" s="2" t="str">
        <f t="shared" si="15"/>
        <v>B-G07</v>
      </c>
      <c r="P420" s="83">
        <v>5.28</v>
      </c>
      <c r="Q420" s="2" t="str" cm="1">
        <f t="array" ref="Q420">IF(B420="","",IF(MAX(IF(B:B=B420,C:C))=C420,"Y","N"))</f>
        <v>Y</v>
      </c>
      <c r="S420" s="74"/>
    </row>
    <row r="421" spans="1:19" x14ac:dyDescent="0.25">
      <c r="A421" s="115">
        <f ca="1">INDEX('1.MetaData'!A:A, MATCH($E421, '1.MetaData'!$B:$B, 0))</f>
        <v>495</v>
      </c>
      <c r="B421" s="76" t="s">
        <v>5415</v>
      </c>
      <c r="C421" s="75">
        <v>1</v>
      </c>
      <c r="D421" s="75" t="s">
        <v>4878</v>
      </c>
      <c r="E421" s="1" t="str">
        <f ca="1">_xlfn.XLOOKUP($B421,'3.DNAExtractions'!$F:$F,'3.DNAExtractions'!E:E,"?")</f>
        <v>OG495</v>
      </c>
      <c r="F421" s="80" t="str">
        <f t="shared" si="16"/>
        <v>OG495U_D_IL</v>
      </c>
      <c r="G421" s="39" t="str">
        <f ca="1">VLOOKUP($E421,'1.MetaData'!$B:$H,3,FALSE)</f>
        <v>Chaetodermis penicilligerus</v>
      </c>
      <c r="H421" s="58" t="str">
        <f ca="1">VLOOKUP($E421,'1.MetaData'!$B:$H,4,FALSE)</f>
        <v xml:space="preserve">Prickly leatherjacket </v>
      </c>
      <c r="I421" s="87">
        <f ca="1">_xlfn.XLOOKUP($B421,'3.DNAExtractions'!$F:$F,'3.DNAExtractions'!O:O,"?")</f>
        <v>64.599999999999994</v>
      </c>
      <c r="J421" s="75" t="s">
        <v>4883</v>
      </c>
      <c r="K421" s="77">
        <v>44971</v>
      </c>
      <c r="L421" s="75" t="s">
        <v>5397</v>
      </c>
      <c r="M421" s="75" t="s">
        <v>3239</v>
      </c>
      <c r="N421" s="75" t="s">
        <v>5053</v>
      </c>
      <c r="O421" s="2" t="str">
        <f t="shared" si="15"/>
        <v>B-H07</v>
      </c>
      <c r="P421" s="83">
        <v>4.08</v>
      </c>
      <c r="Q421" s="2" t="str" cm="1">
        <f t="array" ref="Q421">IF(B421="","",IF(MAX(IF(B:B=B421,C:C))=C421,"Y","N"))</f>
        <v>Y</v>
      </c>
      <c r="S421" s="74"/>
    </row>
    <row r="422" spans="1:19" x14ac:dyDescent="0.25">
      <c r="A422" s="115">
        <f ca="1">INDEX('1.MetaData'!A:A, MATCH($E422, '1.MetaData'!$B:$B, 0))</f>
        <v>496</v>
      </c>
      <c r="B422" s="76" t="s">
        <v>5416</v>
      </c>
      <c r="C422" s="75">
        <v>1</v>
      </c>
      <c r="D422" s="75" t="s">
        <v>4878</v>
      </c>
      <c r="E422" s="1" t="str">
        <f ca="1">_xlfn.XLOOKUP($B422,'3.DNAExtractions'!$F:$F,'3.DNAExtractions'!E:E,"?")</f>
        <v>OG496</v>
      </c>
      <c r="F422" s="80" t="str">
        <f t="shared" si="16"/>
        <v>OG496U_D_IL</v>
      </c>
      <c r="G422" s="39" t="str">
        <f ca="1">VLOOKUP($E422,'1.MetaData'!$B:$H,3,FALSE)</f>
        <v>Chaetodontoplus duboulayi</v>
      </c>
      <c r="H422" s="58" t="str">
        <f ca="1">VLOOKUP($E422,'1.MetaData'!$B:$H,4,FALSE)</f>
        <v>Scribbled angelfish</v>
      </c>
      <c r="I422" s="87">
        <f ca="1">_xlfn.XLOOKUP($B422,'3.DNAExtractions'!$F:$F,'3.DNAExtractions'!O:O,"?")</f>
        <v>175</v>
      </c>
      <c r="J422" s="75" t="s">
        <v>4883</v>
      </c>
      <c r="K422" s="77">
        <v>44971</v>
      </c>
      <c r="L422" s="75" t="s">
        <v>5397</v>
      </c>
      <c r="M422" s="75" t="s">
        <v>3239</v>
      </c>
      <c r="N422" s="75" t="s">
        <v>4943</v>
      </c>
      <c r="O422" s="2" t="str">
        <f t="shared" si="15"/>
        <v>B-G04</v>
      </c>
      <c r="P422" s="83">
        <v>7</v>
      </c>
      <c r="Q422" s="2" t="str" cm="1">
        <f t="array" ref="Q422">IF(B422="","",IF(MAX(IF(B:B=B422,C:C))=C422,"Y","N"))</f>
        <v>Y</v>
      </c>
      <c r="S422" s="74"/>
    </row>
    <row r="423" spans="1:19" x14ac:dyDescent="0.25">
      <c r="A423" s="115">
        <f ca="1">INDEX('1.MetaData'!A:A, MATCH($E423, '1.MetaData'!$B:$B, 0))</f>
        <v>497</v>
      </c>
      <c r="B423" s="76" t="s">
        <v>5417</v>
      </c>
      <c r="C423" s="75">
        <v>1</v>
      </c>
      <c r="D423" s="75" t="s">
        <v>4878</v>
      </c>
      <c r="E423" s="1" t="str">
        <f ca="1">_xlfn.XLOOKUP($B423,'3.DNAExtractions'!$F:$F,'3.DNAExtractions'!E:E,"?")</f>
        <v>OG497</v>
      </c>
      <c r="F423" s="80" t="str">
        <f t="shared" si="16"/>
        <v>OG497U_D_IL</v>
      </c>
      <c r="G423" s="39" t="str">
        <f ca="1">VLOOKUP($E423,'1.MetaData'!$B:$H,3,FALSE)</f>
        <v>Chaetodontoplus duboulayi</v>
      </c>
      <c r="H423" s="58" t="str">
        <f ca="1">VLOOKUP($E423,'1.MetaData'!$B:$H,4,FALSE)</f>
        <v>Scribbled angelfish</v>
      </c>
      <c r="I423" s="87">
        <f ca="1">_xlfn.XLOOKUP($B423,'3.DNAExtractions'!$F:$F,'3.DNAExtractions'!O:O,"?")</f>
        <v>6.05</v>
      </c>
      <c r="J423" s="75" t="s">
        <v>4883</v>
      </c>
      <c r="K423" s="77">
        <v>44972</v>
      </c>
      <c r="L423" s="75" t="s">
        <v>5418</v>
      </c>
      <c r="M423" s="75" t="s">
        <v>3239</v>
      </c>
      <c r="N423" s="75" t="s">
        <v>4957</v>
      </c>
      <c r="O423" s="2" t="str">
        <f t="shared" si="15"/>
        <v>B-B08</v>
      </c>
      <c r="P423" s="83">
        <v>6.26</v>
      </c>
      <c r="Q423" s="2" t="str" cm="1">
        <f t="array" ref="Q423">IF(B423="","",IF(MAX(IF(B:B=B423,C:C))=C423,"Y","N"))</f>
        <v>Y</v>
      </c>
      <c r="S423" s="74"/>
    </row>
    <row r="424" spans="1:19" x14ac:dyDescent="0.25">
      <c r="A424" s="115">
        <f ca="1">INDEX('1.MetaData'!A:A, MATCH($E424, '1.MetaData'!$B:$B, 0))</f>
        <v>498</v>
      </c>
      <c r="B424" s="76" t="s">
        <v>5419</v>
      </c>
      <c r="C424" s="75">
        <v>1</v>
      </c>
      <c r="D424" s="75" t="s">
        <v>4878</v>
      </c>
      <c r="E424" s="1" t="str">
        <f ca="1">_xlfn.XLOOKUP($B424,'3.DNAExtractions'!$F:$F,'3.DNAExtractions'!E:E,"?")</f>
        <v>OG498</v>
      </c>
      <c r="F424" s="80" t="str">
        <f t="shared" si="16"/>
        <v>OG498U_D_IL</v>
      </c>
      <c r="G424" s="39" t="str">
        <f ca="1">VLOOKUP($E424,'1.MetaData'!$B:$H,3,FALSE)</f>
        <v>Chelmon rostratus</v>
      </c>
      <c r="H424" s="58" t="str">
        <f ca="1">VLOOKUP($E424,'1.MetaData'!$B:$H,4,FALSE)</f>
        <v>Copperband butterflyfish</v>
      </c>
      <c r="I424" s="87">
        <f ca="1">_xlfn.XLOOKUP($B424,'3.DNAExtractions'!$F:$F,'3.DNAExtractions'!O:O,"?")</f>
        <v>9.84</v>
      </c>
      <c r="J424" s="75" t="s">
        <v>4883</v>
      </c>
      <c r="K424" s="77">
        <v>44972</v>
      </c>
      <c r="L424" s="75" t="s">
        <v>5418</v>
      </c>
      <c r="M424" s="75" t="s">
        <v>3135</v>
      </c>
      <c r="N424" s="75" t="s">
        <v>4960</v>
      </c>
      <c r="O424" s="2" t="str">
        <f t="shared" si="15"/>
        <v>C-C08</v>
      </c>
      <c r="P424" s="83">
        <v>1.98</v>
      </c>
      <c r="Q424" s="2" t="str" cm="1">
        <f t="array" ref="Q424">IF(B424="","",IF(MAX(IF(B:B=B424,C:C))=C424,"Y","N"))</f>
        <v>Y</v>
      </c>
      <c r="S424" s="74"/>
    </row>
    <row r="425" spans="1:19" x14ac:dyDescent="0.25">
      <c r="A425" s="115">
        <f ca="1">INDEX('1.MetaData'!A:A, MATCH($E425, '1.MetaData'!$B:$B, 0))</f>
        <v>499</v>
      </c>
      <c r="B425" s="76" t="s">
        <v>5420</v>
      </c>
      <c r="C425" s="75">
        <v>1</v>
      </c>
      <c r="D425" s="75" t="s">
        <v>4878</v>
      </c>
      <c r="E425" s="1" t="str">
        <f ca="1">_xlfn.XLOOKUP($B425,'3.DNAExtractions'!$F:$F,'3.DNAExtractions'!E:E,"?")</f>
        <v>OG499</v>
      </c>
      <c r="F425" s="80" t="str">
        <f t="shared" si="16"/>
        <v>OG499U_D_IL</v>
      </c>
      <c r="G425" s="39" t="str">
        <f ca="1">VLOOKUP($E425,'1.MetaData'!$B:$H,3,FALSE)</f>
        <v>Ctenochaetus</v>
      </c>
      <c r="H425" s="58">
        <f ca="1">VLOOKUP($E425,'1.MetaData'!$B:$H,4,FALSE)</f>
        <v>0</v>
      </c>
      <c r="I425" s="87">
        <f ca="1">_xlfn.XLOOKUP($B425,'3.DNAExtractions'!$F:$F,'3.DNAExtractions'!O:O,"?")</f>
        <v>0</v>
      </c>
      <c r="J425" s="75" t="s">
        <v>4883</v>
      </c>
      <c r="K425" s="77">
        <v>44971</v>
      </c>
      <c r="L425" s="75" t="s">
        <v>5397</v>
      </c>
      <c r="M425" s="75" t="s">
        <v>3155</v>
      </c>
      <c r="N425" s="75" t="s">
        <v>4881</v>
      </c>
      <c r="O425" s="2" t="str">
        <f t="shared" si="15"/>
        <v>A-A05</v>
      </c>
      <c r="P425" s="83">
        <v>4.66</v>
      </c>
      <c r="Q425" s="2" t="str" cm="1">
        <f t="array" ref="Q425">IF(B425="","",IF(MAX(IF(B:B=B425,C:C))=C425,"Y","N"))</f>
        <v>Y</v>
      </c>
      <c r="S425" s="74"/>
    </row>
    <row r="426" spans="1:19" x14ac:dyDescent="0.25">
      <c r="A426" s="115">
        <f ca="1">INDEX('1.MetaData'!A:A, MATCH($E426, '1.MetaData'!$B:$B, 0))</f>
        <v>500</v>
      </c>
      <c r="B426" s="76" t="s">
        <v>5421</v>
      </c>
      <c r="C426" s="75">
        <v>1</v>
      </c>
      <c r="D426" s="75" t="s">
        <v>4878</v>
      </c>
      <c r="E426" s="1" t="str">
        <f ca="1">_xlfn.XLOOKUP($B426,'3.DNAExtractions'!$F:$F,'3.DNAExtractions'!E:E,"?")</f>
        <v>OG500</v>
      </c>
      <c r="F426" s="80" t="str">
        <f t="shared" si="16"/>
        <v>OG500U_D_IL</v>
      </c>
      <c r="G426" s="39" t="str">
        <f ca="1">VLOOKUP($E426,'1.MetaData'!$B:$H,3,FALSE)</f>
        <v>Epinephelus multinotatus</v>
      </c>
      <c r="H426" s="58" t="str">
        <f ca="1">VLOOKUP($E426,'1.MetaData'!$B:$H,4,FALSE)</f>
        <v>White-blotched grouper</v>
      </c>
      <c r="I426" s="87">
        <f ca="1">_xlfn.XLOOKUP($B426,'3.DNAExtractions'!$F:$F,'3.DNAExtractions'!O:O,"?")</f>
        <v>0</v>
      </c>
      <c r="J426" s="75" t="s">
        <v>4883</v>
      </c>
      <c r="K426" s="77">
        <v>44944</v>
      </c>
      <c r="L426" s="75" t="s">
        <v>5343</v>
      </c>
      <c r="M426" s="75" t="s">
        <v>3239</v>
      </c>
      <c r="N426" s="75" t="s">
        <v>5132</v>
      </c>
      <c r="O426" s="2" t="str">
        <f t="shared" si="15"/>
        <v>B-F03</v>
      </c>
      <c r="P426" s="83"/>
      <c r="Q426" s="2" t="str" cm="1">
        <f t="array" ref="Q426">IF(B426="","",IF(MAX(IF(B:B=B426,C:C))=C426,"Y","N"))</f>
        <v>Y</v>
      </c>
      <c r="S426" s="74"/>
    </row>
    <row r="427" spans="1:19" x14ac:dyDescent="0.25">
      <c r="A427" s="115">
        <f ca="1">INDEX('1.MetaData'!A:A, MATCH($E427, '1.MetaData'!$B:$B, 0))</f>
        <v>501</v>
      </c>
      <c r="B427" s="76" t="s">
        <v>5422</v>
      </c>
      <c r="C427" s="75">
        <v>1</v>
      </c>
      <c r="D427" s="75" t="s">
        <v>4878</v>
      </c>
      <c r="E427" s="1" t="str">
        <f ca="1">_xlfn.XLOOKUP($B427,'3.DNAExtractions'!$F:$F,'3.DNAExtractions'!E:E,"?")</f>
        <v>OG501</v>
      </c>
      <c r="F427" s="80" t="str">
        <f t="shared" si="16"/>
        <v>OG501U_D_IL</v>
      </c>
      <c r="G427" s="39" t="str">
        <f ca="1">VLOOKUP($E427,'1.MetaData'!$B:$H,3,FALSE)</f>
        <v>Feroxodon multistriatus</v>
      </c>
      <c r="H427" s="58" t="str">
        <f ca="1">VLOOKUP($E427,'1.MetaData'!$B:$H,4,FALSE)</f>
        <v xml:space="preserve">Manystriped blowfish </v>
      </c>
      <c r="I427" s="87">
        <f ca="1">_xlfn.XLOOKUP($B427,'3.DNAExtractions'!$F:$F,'3.DNAExtractions'!O:O,"?")</f>
        <v>0</v>
      </c>
      <c r="J427" s="75" t="s">
        <v>4883</v>
      </c>
      <c r="K427" s="77">
        <v>44971</v>
      </c>
      <c r="L427" s="75" t="s">
        <v>5397</v>
      </c>
      <c r="M427" s="75" t="s">
        <v>3239</v>
      </c>
      <c r="N427" s="75" t="s">
        <v>4945</v>
      </c>
      <c r="O427" s="2" t="str">
        <f t="shared" si="15"/>
        <v>B-F06</v>
      </c>
      <c r="P427" s="83">
        <v>4.5999999999999996</v>
      </c>
      <c r="Q427" s="2" t="str" cm="1">
        <f t="array" ref="Q427">IF(B427="","",IF(MAX(IF(B:B=B427,C:C))=C427,"Y","N"))</f>
        <v>Y</v>
      </c>
      <c r="S427" s="74"/>
    </row>
    <row r="428" spans="1:19" x14ac:dyDescent="0.25">
      <c r="A428" s="115">
        <f ca="1">INDEX('1.MetaData'!A:A, MATCH($E428, '1.MetaData'!$B:$B, 0))</f>
        <v>502</v>
      </c>
      <c r="B428" s="76" t="s">
        <v>5423</v>
      </c>
      <c r="C428" s="75">
        <v>1</v>
      </c>
      <c r="D428" s="75" t="s">
        <v>4878</v>
      </c>
      <c r="E428" s="1" t="str">
        <f ca="1">_xlfn.XLOOKUP($B428,'3.DNAExtractions'!$F:$F,'3.DNAExtractions'!E:E,"?")</f>
        <v>OG502</v>
      </c>
      <c r="F428" s="80" t="str">
        <f t="shared" si="16"/>
        <v>OG502U_D_IL</v>
      </c>
      <c r="G428" s="39" t="str">
        <f ca="1">VLOOKUP($E428,'1.MetaData'!$B:$H,3,FALSE)</f>
        <v>Labroides dimidiatus</v>
      </c>
      <c r="H428" s="58" t="str">
        <f ca="1">VLOOKUP($E428,'1.MetaData'!$B:$H,4,FALSE)</f>
        <v>Bluestreak cleaner wrasse</v>
      </c>
      <c r="I428" s="87">
        <f ca="1">_xlfn.XLOOKUP($B428,'3.DNAExtractions'!$F:$F,'3.DNAExtractions'!O:O,"?")</f>
        <v>0</v>
      </c>
      <c r="J428" s="75" t="s">
        <v>4883</v>
      </c>
      <c r="K428" s="77">
        <v>44971</v>
      </c>
      <c r="L428" s="75" t="s">
        <v>5397</v>
      </c>
      <c r="M428" s="75" t="s">
        <v>3239</v>
      </c>
      <c r="N428" s="75" t="s">
        <v>4918</v>
      </c>
      <c r="O428" s="2" t="str">
        <f t="shared" si="15"/>
        <v>B-G05</v>
      </c>
      <c r="P428" s="83">
        <v>7.7</v>
      </c>
      <c r="Q428" s="2" t="str" cm="1">
        <f t="array" ref="Q428">IF(B428="","",IF(MAX(IF(B:B=B428,C:C))=C428,"Y","N"))</f>
        <v>Y</v>
      </c>
      <c r="S428" s="74"/>
    </row>
    <row r="429" spans="1:19" x14ac:dyDescent="0.25">
      <c r="A429" s="115">
        <f ca="1">INDEX('1.MetaData'!A:A, MATCH($E429, '1.MetaData'!$B:$B, 0))</f>
        <v>503</v>
      </c>
      <c r="B429" s="76" t="s">
        <v>5424</v>
      </c>
      <c r="C429" s="75">
        <v>1</v>
      </c>
      <c r="D429" s="75" t="s">
        <v>4878</v>
      </c>
      <c r="E429" s="1" t="str">
        <f ca="1">_xlfn.XLOOKUP($B429,'3.DNAExtractions'!$F:$F,'3.DNAExtractions'!E:E,"?")</f>
        <v>OG503</v>
      </c>
      <c r="F429" s="80" t="str">
        <f t="shared" si="16"/>
        <v>OG503U_D_IL</v>
      </c>
      <c r="G429" s="39" t="str">
        <f ca="1">VLOOKUP($E429,'1.MetaData'!$B:$H,3,FALSE)</f>
        <v>Liza vaigiensis</v>
      </c>
      <c r="H429" s="58" t="str">
        <f ca="1">VLOOKUP($E429,'1.MetaData'!$B:$H,4,FALSE)</f>
        <v>Diamond-scale mullet</v>
      </c>
      <c r="I429" s="87">
        <f ca="1">_xlfn.XLOOKUP($B429,'3.DNAExtractions'!$F:$F,'3.DNAExtractions'!O:O,"?")</f>
        <v>0</v>
      </c>
      <c r="J429" s="75" t="s">
        <v>4883</v>
      </c>
      <c r="K429" s="77">
        <v>44971</v>
      </c>
      <c r="L429" s="75" t="s">
        <v>5397</v>
      </c>
      <c r="M429" s="75" t="s">
        <v>3155</v>
      </c>
      <c r="N429" s="75" t="s">
        <v>4931</v>
      </c>
      <c r="O429" s="2" t="str">
        <f t="shared" si="15"/>
        <v>A-A06</v>
      </c>
      <c r="P429" s="83">
        <v>2.06</v>
      </c>
      <c r="Q429" s="2" t="str" cm="1">
        <f t="array" ref="Q429">IF(B429="","",IF(MAX(IF(B:B=B429,C:C))=C429,"Y","N"))</f>
        <v>Y</v>
      </c>
      <c r="S429" s="74"/>
    </row>
    <row r="430" spans="1:19" x14ac:dyDescent="0.25">
      <c r="A430" s="115">
        <f ca="1">INDEX('1.MetaData'!A:A, MATCH($E430, '1.MetaData'!$B:$B, 0))</f>
        <v>504</v>
      </c>
      <c r="B430" s="76" t="s">
        <v>5425</v>
      </c>
      <c r="C430" s="75">
        <v>1</v>
      </c>
      <c r="D430" s="75" t="s">
        <v>4878</v>
      </c>
      <c r="E430" s="1" t="str">
        <f ca="1">_xlfn.XLOOKUP($B430,'3.DNAExtractions'!$F:$F,'3.DNAExtractions'!E:E,"?")</f>
        <v>OG504</v>
      </c>
      <c r="F430" s="80" t="str">
        <f t="shared" si="16"/>
        <v>OG504U_D_IL</v>
      </c>
      <c r="G430" s="39" t="str">
        <f ca="1">VLOOKUP($E430,'1.MetaData'!$B:$H,3,FALSE)</f>
        <v>Parachaetodon ocellatus</v>
      </c>
      <c r="H430" s="58" t="str">
        <f ca="1">VLOOKUP($E430,'1.MetaData'!$B:$H,4,FALSE)</f>
        <v xml:space="preserve">Spotfin butterflyfish </v>
      </c>
      <c r="I430" s="87">
        <f ca="1">_xlfn.XLOOKUP($B430,'3.DNAExtractions'!$F:$F,'3.DNAExtractions'!O:O,"?")</f>
        <v>0</v>
      </c>
      <c r="J430" s="75" t="s">
        <v>4883</v>
      </c>
      <c r="K430" s="77">
        <v>44972</v>
      </c>
      <c r="L430" s="75" t="s">
        <v>5418</v>
      </c>
      <c r="M430" s="75" t="s">
        <v>3155</v>
      </c>
      <c r="N430" s="75" t="s">
        <v>4885</v>
      </c>
      <c r="O430" s="2" t="str">
        <f t="shared" si="15"/>
        <v>A-A08</v>
      </c>
      <c r="P430" s="83">
        <v>5.42</v>
      </c>
      <c r="Q430" s="2" t="str" cm="1">
        <f t="array" ref="Q430">IF(B430="","",IF(MAX(IF(B:B=B430,C:C))=C430,"Y","N"))</f>
        <v>Y</v>
      </c>
      <c r="S430" s="74"/>
    </row>
    <row r="431" spans="1:19" x14ac:dyDescent="0.25">
      <c r="A431" s="115">
        <f ca="1">INDEX('1.MetaData'!A:A, MATCH($E431, '1.MetaData'!$B:$B, 0))</f>
        <v>505</v>
      </c>
      <c r="B431" s="76" t="s">
        <v>5426</v>
      </c>
      <c r="C431" s="75">
        <v>1</v>
      </c>
      <c r="D431" s="75" t="s">
        <v>4878</v>
      </c>
      <c r="E431" s="1" t="str">
        <f ca="1">_xlfn.XLOOKUP($B431,'3.DNAExtractions'!$F:$F,'3.DNAExtractions'!E:E,"?")</f>
        <v>OG505</v>
      </c>
      <c r="F431" s="80" t="str">
        <f t="shared" si="16"/>
        <v>OG505U_D_IL</v>
      </c>
      <c r="G431" s="39" t="str">
        <f ca="1">VLOOKUP($E431,'1.MetaData'!$B:$H,3,FALSE)</f>
        <v>Pempheris klunzingeri</v>
      </c>
      <c r="H431" s="58" t="str">
        <f ca="1">VLOOKUP($E431,'1.MetaData'!$B:$H,4,FALSE)</f>
        <v xml:space="preserve">Klunzinger's bullseye </v>
      </c>
      <c r="I431" s="87">
        <f ca="1">_xlfn.XLOOKUP($B431,'3.DNAExtractions'!$F:$F,'3.DNAExtractions'!O:O,"?")</f>
        <v>0</v>
      </c>
      <c r="J431" s="75" t="s">
        <v>4883</v>
      </c>
      <c r="K431" s="77">
        <v>44971</v>
      </c>
      <c r="L431" s="75" t="s">
        <v>5397</v>
      </c>
      <c r="M431" s="75" t="s">
        <v>3239</v>
      </c>
      <c r="N431" s="75" t="s">
        <v>4927</v>
      </c>
      <c r="O431" s="2" t="str">
        <f t="shared" si="15"/>
        <v>B-H05</v>
      </c>
      <c r="P431" s="83">
        <v>4.58</v>
      </c>
      <c r="Q431" s="2" t="str" cm="1">
        <f t="array" ref="Q431">IF(B431="","",IF(MAX(IF(B:B=B431,C:C))=C431,"Y","N"))</f>
        <v>Y</v>
      </c>
      <c r="S431" s="74"/>
    </row>
    <row r="432" spans="1:19" x14ac:dyDescent="0.25">
      <c r="A432" s="115">
        <f ca="1">INDEX('1.MetaData'!A:A, MATCH($E432, '1.MetaData'!$B:$B, 0))</f>
        <v>506</v>
      </c>
      <c r="B432" s="76" t="s">
        <v>5427</v>
      </c>
      <c r="C432" s="75">
        <v>1</v>
      </c>
      <c r="D432" s="75" t="s">
        <v>4878</v>
      </c>
      <c r="E432" s="1" t="str">
        <f ca="1">_xlfn.XLOOKUP($B432,'3.DNAExtractions'!$F:$F,'3.DNAExtractions'!E:E,"?")</f>
        <v>OG506</v>
      </c>
      <c r="F432" s="80" t="str">
        <f t="shared" si="16"/>
        <v>OG506U_D_IL</v>
      </c>
      <c r="G432" s="39" t="str">
        <f ca="1">VLOOKUP($E432,'1.MetaData'!$B:$H,3,FALSE)</f>
        <v>Plectorhinchus flavomaculatus</v>
      </c>
      <c r="H432" s="58" t="str">
        <f ca="1">VLOOKUP($E432,'1.MetaData'!$B:$H,4,FALSE)</f>
        <v>Goldspotted sweetlips</v>
      </c>
      <c r="I432" s="87">
        <f ca="1">_xlfn.XLOOKUP($B432,'3.DNAExtractions'!$F:$F,'3.DNAExtractions'!O:O,"?")</f>
        <v>0</v>
      </c>
      <c r="J432" s="75" t="s">
        <v>4883</v>
      </c>
      <c r="K432" s="77">
        <v>44971</v>
      </c>
      <c r="L432" s="75" t="s">
        <v>5397</v>
      </c>
      <c r="M432" s="75" t="s">
        <v>3239</v>
      </c>
      <c r="N432" s="75" t="s">
        <v>4939</v>
      </c>
      <c r="O432" s="2" t="str">
        <f t="shared" si="15"/>
        <v>B-H04</v>
      </c>
      <c r="P432" s="83">
        <v>6.54</v>
      </c>
      <c r="Q432" s="2" t="str" cm="1">
        <f t="array" ref="Q432">IF(B432="","",IF(MAX(IF(B:B=B432,C:C))=C432,"Y","N"))</f>
        <v>Y</v>
      </c>
      <c r="S432" s="74"/>
    </row>
    <row r="433" spans="1:19" x14ac:dyDescent="0.25">
      <c r="A433" s="115">
        <f ca="1">INDEX('1.MetaData'!A:A, MATCH($E433, '1.MetaData'!$B:$B, 0))</f>
        <v>507</v>
      </c>
      <c r="B433" s="76" t="s">
        <v>5428</v>
      </c>
      <c r="C433" s="75">
        <v>1</v>
      </c>
      <c r="D433" s="75" t="s">
        <v>4878</v>
      </c>
      <c r="E433" s="1" t="str">
        <f ca="1">_xlfn.XLOOKUP($B433,'3.DNAExtractions'!$F:$F,'3.DNAExtractions'!E:E,"?")</f>
        <v>OG507</v>
      </c>
      <c r="F433" s="80" t="str">
        <f t="shared" si="16"/>
        <v>OG507U_D_IL</v>
      </c>
      <c r="G433" s="39" t="str">
        <f ca="1">VLOOKUP($E433,'1.MetaData'!$B:$H,3,FALSE)</f>
        <v>Plectropomus maculatus</v>
      </c>
      <c r="H433" s="58" t="str">
        <f ca="1">VLOOKUP($E433,'1.MetaData'!$B:$H,4,FALSE)</f>
        <v>Spotted coralgrouper</v>
      </c>
      <c r="I433" s="87">
        <f ca="1">_xlfn.XLOOKUP($B433,'3.DNAExtractions'!$F:$F,'3.DNAExtractions'!O:O,"?")</f>
        <v>0</v>
      </c>
      <c r="J433" s="75" t="s">
        <v>4883</v>
      </c>
      <c r="K433" s="77">
        <v>44944</v>
      </c>
      <c r="L433" s="75" t="s">
        <v>5343</v>
      </c>
      <c r="M433" s="75" t="s">
        <v>3139</v>
      </c>
      <c r="N433" s="75" t="s">
        <v>5128</v>
      </c>
      <c r="O433" s="2" t="str">
        <f t="shared" si="15"/>
        <v>D-D03</v>
      </c>
      <c r="P433" s="83"/>
      <c r="Q433" s="2" t="str" cm="1">
        <f t="array" ref="Q433">IF(B433="","",IF(MAX(IF(B:B=B433,C:C))=C433,"Y","N"))</f>
        <v>Y</v>
      </c>
      <c r="S433" s="74"/>
    </row>
    <row r="434" spans="1:19" x14ac:dyDescent="0.25">
      <c r="A434" s="115">
        <f ca="1">INDEX('1.MetaData'!A:A, MATCH($E434, '1.MetaData'!$B:$B, 0))</f>
        <v>508</v>
      </c>
      <c r="B434" s="76" t="s">
        <v>5429</v>
      </c>
      <c r="C434" s="75">
        <v>1</v>
      </c>
      <c r="D434" s="75" t="s">
        <v>4878</v>
      </c>
      <c r="E434" s="1" t="str">
        <f ca="1">_xlfn.XLOOKUP($B434,'3.DNAExtractions'!$F:$F,'3.DNAExtractions'!E:E,"?")</f>
        <v>OG508</v>
      </c>
      <c r="F434" s="80" t="str">
        <f t="shared" si="16"/>
        <v>OG508U_D_IL</v>
      </c>
      <c r="G434" s="39" t="str">
        <f ca="1">VLOOKUP($E434,'1.MetaData'!$B:$H,3,FALSE)</f>
        <v>Rachycentron canadum</v>
      </c>
      <c r="H434" s="58" t="str">
        <f ca="1">VLOOKUP($E434,'1.MetaData'!$B:$H,4,FALSE)</f>
        <v>Cobia</v>
      </c>
      <c r="I434" s="87">
        <f ca="1">_xlfn.XLOOKUP($B434,'3.DNAExtractions'!$F:$F,'3.DNAExtractions'!O:O,"?")</f>
        <v>0</v>
      </c>
      <c r="J434" s="75" t="s">
        <v>4883</v>
      </c>
      <c r="K434" s="77">
        <v>44944</v>
      </c>
      <c r="L434" s="75" t="s">
        <v>5343</v>
      </c>
      <c r="M434" s="75" t="s">
        <v>3155</v>
      </c>
      <c r="N434" s="75" t="s">
        <v>5013</v>
      </c>
      <c r="O434" s="2" t="str">
        <f t="shared" si="15"/>
        <v>A-A03</v>
      </c>
      <c r="P434" s="83"/>
      <c r="Q434" s="2" t="str" cm="1">
        <f t="array" ref="Q434">IF(B434="","",IF(MAX(IF(B:B=B434,C:C))=C434,"Y","N"))</f>
        <v>Y</v>
      </c>
      <c r="S434" s="74"/>
    </row>
    <row r="435" spans="1:19" x14ac:dyDescent="0.25">
      <c r="A435" s="115">
        <f ca="1">INDEX('1.MetaData'!A:A, MATCH($E435, '1.MetaData'!$B:$B, 0))</f>
        <v>509</v>
      </c>
      <c r="B435" s="76" t="s">
        <v>5430</v>
      </c>
      <c r="C435" s="75">
        <v>1</v>
      </c>
      <c r="D435" s="75" t="s">
        <v>4878</v>
      </c>
      <c r="E435" s="1" t="str">
        <f ca="1">_xlfn.XLOOKUP($B435,'3.DNAExtractions'!$F:$F,'3.DNAExtractions'!E:E,"?")</f>
        <v>OG509</v>
      </c>
      <c r="F435" s="80" t="str">
        <f t="shared" si="16"/>
        <v>OG509U_D_IL</v>
      </c>
      <c r="G435" s="39" t="str">
        <f ca="1">VLOOKUP($E435,'1.MetaData'!$B:$H,3,FALSE)</f>
        <v>Rhabdosargus sarba</v>
      </c>
      <c r="H435" s="58" t="str">
        <f ca="1">VLOOKUP($E435,'1.MetaData'!$B:$H,4,FALSE)</f>
        <v>Tarwhine</v>
      </c>
      <c r="I435" s="87">
        <f ca="1">_xlfn.XLOOKUP($B435,'3.DNAExtractions'!$F:$F,'3.DNAExtractions'!O:O,"?")</f>
        <v>0</v>
      </c>
      <c r="J435" s="75" t="s">
        <v>4883</v>
      </c>
      <c r="K435" s="77">
        <v>44971</v>
      </c>
      <c r="L435" s="75" t="s">
        <v>5397</v>
      </c>
      <c r="M435" s="75" t="s">
        <v>3239</v>
      </c>
      <c r="N435" s="75" t="s">
        <v>4906</v>
      </c>
      <c r="O435" s="2" t="str">
        <f t="shared" si="15"/>
        <v>B-F04</v>
      </c>
      <c r="P435" s="83">
        <v>8.82</v>
      </c>
      <c r="Q435" s="2" t="str" cm="1">
        <f t="array" ref="Q435">IF(B435="","",IF(MAX(IF(B:B=B435,C:C))=C435,"Y","N"))</f>
        <v>Y</v>
      </c>
      <c r="S435" s="74"/>
    </row>
    <row r="436" spans="1:19" x14ac:dyDescent="0.25">
      <c r="A436" s="115">
        <f ca="1">INDEX('1.MetaData'!A:A, MATCH($E436, '1.MetaData'!$B:$B, 0))</f>
        <v>510</v>
      </c>
      <c r="B436" s="76" t="s">
        <v>5431</v>
      </c>
      <c r="C436" s="75">
        <v>1</v>
      </c>
      <c r="D436" s="75" t="s">
        <v>4878</v>
      </c>
      <c r="E436" s="1" t="str">
        <f ca="1">_xlfn.XLOOKUP($B436,'3.DNAExtractions'!$F:$F,'3.DNAExtractions'!E:E,"?")</f>
        <v>OG510</v>
      </c>
      <c r="F436" s="80" t="str">
        <f t="shared" si="16"/>
        <v>OG510U_D_IL</v>
      </c>
      <c r="G436" s="39" t="str">
        <f ca="1">VLOOKUP($E436,'1.MetaData'!$B:$H,3,FALSE)</f>
        <v>Scomberomorus commerson</v>
      </c>
      <c r="H436" s="58" t="str">
        <f ca="1">VLOOKUP($E436,'1.MetaData'!$B:$H,4,FALSE)</f>
        <v>Narrow-barred Spanish mackerel</v>
      </c>
      <c r="I436" s="87">
        <f ca="1">_xlfn.XLOOKUP($B436,'3.DNAExtractions'!$F:$F,'3.DNAExtractions'!O:O,"?")</f>
        <v>0</v>
      </c>
      <c r="J436" s="75" t="s">
        <v>4883</v>
      </c>
      <c r="K436" s="77">
        <v>44944</v>
      </c>
      <c r="L436" s="75" t="s">
        <v>5343</v>
      </c>
      <c r="M436" s="75" t="s">
        <v>3239</v>
      </c>
      <c r="N436" s="75" t="s">
        <v>5130</v>
      </c>
      <c r="O436" s="2" t="str">
        <f t="shared" si="15"/>
        <v>B-E03</v>
      </c>
      <c r="P436" s="83"/>
      <c r="Q436" s="2" t="str" cm="1">
        <f t="array" ref="Q436">IF(B436="","",IF(MAX(IF(B:B=B436,C:C))=C436,"Y","N"))</f>
        <v>Y</v>
      </c>
      <c r="S436" s="74"/>
    </row>
    <row r="437" spans="1:19" x14ac:dyDescent="0.25">
      <c r="A437" s="115">
        <f ca="1">INDEX('1.MetaData'!A:A, MATCH($E437, '1.MetaData'!$B:$B, 0))</f>
        <v>511</v>
      </c>
      <c r="B437" s="76" t="s">
        <v>5432</v>
      </c>
      <c r="C437" s="75">
        <v>1</v>
      </c>
      <c r="D437" s="75" t="s">
        <v>4878</v>
      </c>
      <c r="E437" s="1" t="str">
        <f ca="1">_xlfn.XLOOKUP($B437,'3.DNAExtractions'!$F:$F,'3.DNAExtractions'!E:E,"?")</f>
        <v>OG511</v>
      </c>
      <c r="F437" s="80" t="str">
        <f t="shared" si="16"/>
        <v>OG511U_D_IL</v>
      </c>
      <c r="G437" s="39" t="str">
        <f ca="1">VLOOKUP($E437,'1.MetaData'!$B:$H,3,FALSE)</f>
        <v>Sphyraena pinguis</v>
      </c>
      <c r="H437" s="58" t="str">
        <f ca="1">VLOOKUP($E437,'1.MetaData'!$B:$H,4,FALSE)</f>
        <v>Striped barracuda</v>
      </c>
      <c r="I437" s="87">
        <f ca="1">_xlfn.XLOOKUP($B437,'3.DNAExtractions'!$F:$F,'3.DNAExtractions'!O:O,"?")</f>
        <v>0</v>
      </c>
      <c r="J437" s="75" t="s">
        <v>4883</v>
      </c>
      <c r="K437" s="77">
        <v>44971</v>
      </c>
      <c r="L437" s="75" t="s">
        <v>5397</v>
      </c>
      <c r="M437" s="75" t="s">
        <v>3239</v>
      </c>
      <c r="N437" s="75" t="s">
        <v>4908</v>
      </c>
      <c r="O437" s="2" t="str">
        <f t="shared" si="15"/>
        <v>B-E05</v>
      </c>
      <c r="P437" s="83">
        <v>4.24</v>
      </c>
      <c r="Q437" s="2" t="str" cm="1">
        <f t="array" ref="Q437">IF(B437="","",IF(MAX(IF(B:B=B437,C:C))=C437,"Y","N"))</f>
        <v>Y</v>
      </c>
      <c r="S437" s="74"/>
    </row>
    <row r="438" spans="1:19" x14ac:dyDescent="0.25">
      <c r="A438" s="115">
        <f ca="1">INDEX('1.MetaData'!A:A, MATCH($E438, '1.MetaData'!$B:$B, 0))</f>
        <v>512</v>
      </c>
      <c r="B438" s="76" t="s">
        <v>5433</v>
      </c>
      <c r="C438" s="75">
        <v>1</v>
      </c>
      <c r="D438" s="75" t="s">
        <v>4878</v>
      </c>
      <c r="E438" s="1" t="str">
        <f ca="1">_xlfn.XLOOKUP($B438,'3.DNAExtractions'!$F:$F,'3.DNAExtractions'!E:E,"?")</f>
        <v>OG512</v>
      </c>
      <c r="F438" s="80" t="str">
        <f t="shared" si="16"/>
        <v>OG512U_D_IL</v>
      </c>
      <c r="G438" s="39" t="str">
        <f ca="1">VLOOKUP($E438,'1.MetaData'!$B:$H,3,FALSE)</f>
        <v>Stegastes</v>
      </c>
      <c r="H438" s="58">
        <f ca="1">VLOOKUP($E438,'1.MetaData'!$B:$H,4,FALSE)</f>
        <v>0</v>
      </c>
      <c r="I438" s="87">
        <f ca="1">_xlfn.XLOOKUP($B438,'3.DNAExtractions'!$F:$F,'3.DNAExtractions'!O:O,"?")</f>
        <v>0</v>
      </c>
      <c r="J438" s="75" t="s">
        <v>4883</v>
      </c>
      <c r="K438" s="77">
        <v>44971</v>
      </c>
      <c r="L438" s="75" t="s">
        <v>5397</v>
      </c>
      <c r="M438" s="75" t="s">
        <v>3135</v>
      </c>
      <c r="N438" s="75" t="s">
        <v>4896</v>
      </c>
      <c r="O438" s="2" t="str">
        <f t="shared" si="15"/>
        <v>C-C05</v>
      </c>
      <c r="P438" s="83">
        <v>7.58</v>
      </c>
      <c r="Q438" s="2" t="str" cm="1">
        <f t="array" ref="Q438">IF(B438="","",IF(MAX(IF(B:B=B438,C:C))=C438,"Y","N"))</f>
        <v>Y</v>
      </c>
      <c r="S438" s="74"/>
    </row>
    <row r="439" spans="1:19" x14ac:dyDescent="0.25">
      <c r="A439" s="115">
        <f ca="1">INDEX('1.MetaData'!A:A, MATCH($E439, '1.MetaData'!$B:$B, 0))</f>
        <v>513</v>
      </c>
      <c r="B439" s="76" t="s">
        <v>5434</v>
      </c>
      <c r="C439" s="75">
        <v>1</v>
      </c>
      <c r="D439" s="75" t="s">
        <v>4878</v>
      </c>
      <c r="E439" s="1" t="str">
        <f ca="1">_xlfn.XLOOKUP($B439,'3.DNAExtractions'!$F:$F,'3.DNAExtractions'!E:E,"?")</f>
        <v>OG513</v>
      </c>
      <c r="F439" s="80" t="str">
        <f t="shared" si="16"/>
        <v>OG513U_D_IL</v>
      </c>
      <c r="G439" s="39" t="str">
        <f ca="1">VLOOKUP($E439,'1.MetaData'!$B:$H,3,FALSE)</f>
        <v>Stegastes</v>
      </c>
      <c r="H439" s="58">
        <f ca="1">VLOOKUP($E439,'1.MetaData'!$B:$H,4,FALSE)</f>
        <v>0</v>
      </c>
      <c r="I439" s="87">
        <f ca="1">_xlfn.XLOOKUP($B439,'3.DNAExtractions'!$F:$F,'3.DNAExtractions'!O:O,"?")</f>
        <v>0</v>
      </c>
      <c r="J439" s="75" t="s">
        <v>4883</v>
      </c>
      <c r="K439" s="77">
        <v>44971</v>
      </c>
      <c r="L439" s="75" t="s">
        <v>5397</v>
      </c>
      <c r="M439" s="75" t="s">
        <v>3139</v>
      </c>
      <c r="N439" s="75" t="s">
        <v>4898</v>
      </c>
      <c r="O439" s="2" t="str">
        <f t="shared" si="15"/>
        <v>D-D05</v>
      </c>
      <c r="P439" s="83">
        <v>6.28</v>
      </c>
      <c r="Q439" s="2" t="str" cm="1">
        <f t="array" ref="Q439">IF(B439="","",IF(MAX(IF(B:B=B439,C:C))=C439,"Y","N"))</f>
        <v>Y</v>
      </c>
      <c r="S439" s="74"/>
    </row>
    <row r="440" spans="1:19" x14ac:dyDescent="0.25">
      <c r="A440" s="115">
        <f ca="1">INDEX('1.MetaData'!A:A, MATCH($E440, '1.MetaData'!$B:$B, 0))</f>
        <v>514</v>
      </c>
      <c r="B440" s="76" t="s">
        <v>5435</v>
      </c>
      <c r="C440" s="75">
        <v>1</v>
      </c>
      <c r="D440" s="75" t="s">
        <v>4878</v>
      </c>
      <c r="E440" s="1" t="str">
        <f ca="1">_xlfn.XLOOKUP($B440,'3.DNAExtractions'!$F:$F,'3.DNAExtractions'!E:E,"?")</f>
        <v>OG514</v>
      </c>
      <c r="F440" s="80" t="str">
        <f t="shared" si="16"/>
        <v>OG514U_D_IL</v>
      </c>
      <c r="G440" s="39" t="str">
        <f ca="1">VLOOKUP($E440,'1.MetaData'!$B:$H,3,FALSE)</f>
        <v xml:space="preserve">Thalassoma hardwicke </v>
      </c>
      <c r="H440" s="58" t="str">
        <f ca="1">VLOOKUP($E440,'1.MetaData'!$B:$H,4,FALSE)</f>
        <v>Sixbar wrasse</v>
      </c>
      <c r="I440" s="87">
        <f ca="1">_xlfn.XLOOKUP($B440,'3.DNAExtractions'!$F:$F,'3.DNAExtractions'!O:O,"?")</f>
        <v>0</v>
      </c>
      <c r="J440" s="75" t="s">
        <v>4883</v>
      </c>
      <c r="K440" s="77">
        <v>44971</v>
      </c>
      <c r="L440" s="75" t="s">
        <v>5397</v>
      </c>
      <c r="M440" s="75" t="s">
        <v>3239</v>
      </c>
      <c r="N440" s="75" t="s">
        <v>4914</v>
      </c>
      <c r="O440" s="2" t="str">
        <f t="shared" si="15"/>
        <v>B-F05</v>
      </c>
      <c r="P440" s="83">
        <v>7.94</v>
      </c>
      <c r="Q440" s="2" t="str" cm="1">
        <f t="array" ref="Q440">IF(B440="","",IF(MAX(IF(B:B=B440,C:C))=C440,"Y","N"))</f>
        <v>Y</v>
      </c>
      <c r="S440" s="74"/>
    </row>
    <row r="441" spans="1:19" x14ac:dyDescent="0.25">
      <c r="A441" s="115">
        <f ca="1">INDEX('1.MetaData'!A:A, MATCH($E441, '1.MetaData'!$B:$B, 0))</f>
        <v>515</v>
      </c>
      <c r="B441" s="76" t="s">
        <v>5436</v>
      </c>
      <c r="C441" s="75">
        <v>1</v>
      </c>
      <c r="D441" s="75" t="s">
        <v>4878</v>
      </c>
      <c r="E441" s="1" t="str">
        <f ca="1">_xlfn.XLOOKUP($B441,'3.DNAExtractions'!$F:$F,'3.DNAExtractions'!E:E,"?")</f>
        <v>OG515</v>
      </c>
      <c r="F441" s="80" t="str">
        <f t="shared" si="16"/>
        <v>OG515U_D_IL</v>
      </c>
      <c r="G441" s="39" t="str">
        <f ca="1">VLOOKUP($E441,'1.MetaData'!$B:$H,3,FALSE)</f>
        <v>Variola louti</v>
      </c>
      <c r="H441" s="58" t="str">
        <f ca="1">VLOOKUP($E441,'1.MetaData'!$B:$H,4,FALSE)</f>
        <v>Coronation trout</v>
      </c>
      <c r="I441" s="87">
        <f ca="1">_xlfn.XLOOKUP($B441,'3.DNAExtractions'!$F:$F,'3.DNAExtractions'!O:O,"?")</f>
        <v>0</v>
      </c>
      <c r="J441" s="75" t="s">
        <v>4883</v>
      </c>
      <c r="K441" s="77">
        <v>44944</v>
      </c>
      <c r="L441" s="75" t="s">
        <v>5343</v>
      </c>
      <c r="M441" s="75" t="s">
        <v>3135</v>
      </c>
      <c r="N441" s="75" t="s">
        <v>5126</v>
      </c>
      <c r="O441" s="2" t="str">
        <f t="shared" si="15"/>
        <v>C-C03</v>
      </c>
      <c r="P441" s="83"/>
      <c r="Q441" s="2" t="str" cm="1">
        <f t="array" ref="Q441">IF(B441="","",IF(MAX(IF(B:B=B441,C:C))=C441,"Y","N"))</f>
        <v>Y</v>
      </c>
      <c r="S441" s="74"/>
    </row>
    <row r="442" spans="1:19" x14ac:dyDescent="0.25">
      <c r="A442" s="115">
        <f ca="1">INDEX('1.MetaData'!A:A, MATCH($E442, '1.MetaData'!$B:$B, 0))</f>
        <v>516</v>
      </c>
      <c r="B442" s="76" t="s">
        <v>5437</v>
      </c>
      <c r="C442" s="75">
        <v>1</v>
      </c>
      <c r="D442" s="75" t="s">
        <v>4878</v>
      </c>
      <c r="E442" s="1" t="str">
        <f ca="1">_xlfn.XLOOKUP($B442,'3.DNAExtractions'!$F:$F,'3.DNAExtractions'!E:E,"?")</f>
        <v>OG516</v>
      </c>
      <c r="F442" s="80" t="str">
        <f t="shared" si="16"/>
        <v>OG516U_D_IL</v>
      </c>
      <c r="G442" s="39">
        <f ca="1">VLOOKUP($E442,'1.MetaData'!$B:$H,3,FALSE)</f>
        <v>0</v>
      </c>
      <c r="H442" s="58" t="str">
        <f ca="1">VLOOKUP($E442,'1.MetaData'!$B:$H,4,FALSE)</f>
        <v>Silvery</v>
      </c>
      <c r="I442" s="87">
        <f ca="1">_xlfn.XLOOKUP($B442,'3.DNAExtractions'!$F:$F,'3.DNAExtractions'!O:O,"?")</f>
        <v>0</v>
      </c>
      <c r="J442" s="75" t="s">
        <v>4883</v>
      </c>
      <c r="K442" s="77">
        <v>44971</v>
      </c>
      <c r="L442" s="75" t="s">
        <v>5397</v>
      </c>
      <c r="M442" s="75" t="s">
        <v>3135</v>
      </c>
      <c r="N442" s="75" t="s">
        <v>4912</v>
      </c>
      <c r="O442" s="2" t="str">
        <f t="shared" si="15"/>
        <v>C-C04</v>
      </c>
      <c r="P442" s="83">
        <v>4.7</v>
      </c>
      <c r="Q442" s="2" t="str" cm="1">
        <f t="array" ref="Q442">IF(B442="","",IF(MAX(IF(B:B=B442,C:C))=C442,"Y","N"))</f>
        <v>Y</v>
      </c>
      <c r="S442" s="74"/>
    </row>
    <row r="443" spans="1:19" x14ac:dyDescent="0.25">
      <c r="A443" s="115">
        <f ca="1">INDEX('1.MetaData'!A:A, MATCH($E443, '1.MetaData'!$B:$B, 0))</f>
        <v>517</v>
      </c>
      <c r="B443" s="76" t="s">
        <v>5438</v>
      </c>
      <c r="C443" s="75">
        <v>1</v>
      </c>
      <c r="D443" s="75" t="s">
        <v>4878</v>
      </c>
      <c r="E443" s="1" t="str">
        <f ca="1">_xlfn.XLOOKUP($B443,'3.DNAExtractions'!$F:$F,'3.DNAExtractions'!E:E,"?")</f>
        <v>OG517</v>
      </c>
      <c r="F443" s="80" t="str">
        <f t="shared" si="16"/>
        <v>OG517U_D_IL</v>
      </c>
      <c r="G443" s="39" t="str">
        <f ca="1">VLOOKUP($E443,'1.MetaData'!$B:$H,3,FALSE)</f>
        <v xml:space="preserve"> Arothron hispidus</v>
      </c>
      <c r="H443" s="58" t="str">
        <f ca="1">VLOOKUP($E443,'1.MetaData'!$B:$H,4,FALSE)</f>
        <v>White-spotted pufferfish</v>
      </c>
      <c r="I443" s="87">
        <f ca="1">_xlfn.XLOOKUP($B443,'3.DNAExtractions'!$F:$F,'3.DNAExtractions'!O:O,"?")</f>
        <v>0</v>
      </c>
      <c r="J443" s="75" t="s">
        <v>4883</v>
      </c>
      <c r="K443" s="77">
        <v>44972</v>
      </c>
      <c r="L443" s="75" t="s">
        <v>5418</v>
      </c>
      <c r="M443" s="75" t="s">
        <v>3135</v>
      </c>
      <c r="N443" s="75" t="s">
        <v>4955</v>
      </c>
      <c r="O443" s="2" t="str">
        <f t="shared" si="15"/>
        <v>C-C09</v>
      </c>
      <c r="P443" s="83">
        <v>3.58</v>
      </c>
      <c r="Q443" s="2" t="str" cm="1">
        <f t="array" ref="Q443">IF(B443="","",IF(MAX(IF(B:B=B443,C:C))=C443,"Y","N"))</f>
        <v>Y</v>
      </c>
      <c r="S443" s="74"/>
    </row>
    <row r="444" spans="1:19" x14ac:dyDescent="0.25">
      <c r="A444" s="115">
        <f ca="1">INDEX('1.MetaData'!A:A, MATCH($E444, '1.MetaData'!$B:$B, 0))</f>
        <v>518</v>
      </c>
      <c r="B444" s="76" t="s">
        <v>5439</v>
      </c>
      <c r="C444" s="75">
        <v>1</v>
      </c>
      <c r="D444" s="75" t="s">
        <v>4878</v>
      </c>
      <c r="E444" s="1" t="str">
        <f ca="1">_xlfn.XLOOKUP($B444,'3.DNAExtractions'!$F:$F,'3.DNAExtractions'!E:E,"?")</f>
        <v>OG518</v>
      </c>
      <c r="F444" s="80" t="str">
        <f t="shared" si="16"/>
        <v>OG518U_D_IL</v>
      </c>
      <c r="G444" s="39" t="str">
        <f ca="1">VLOOKUP($E444,'1.MetaData'!$B:$H,3,FALSE)</f>
        <v>Alepes apercna</v>
      </c>
      <c r="H444" s="58" t="str">
        <f ca="1">VLOOKUP($E444,'1.MetaData'!$B:$H,4,FALSE)</f>
        <v>Smallmouth scad</v>
      </c>
      <c r="I444" s="87">
        <f ca="1">_xlfn.XLOOKUP($B444,'3.DNAExtractions'!$F:$F,'3.DNAExtractions'!O:O,"?")</f>
        <v>0</v>
      </c>
      <c r="J444" s="75" t="s">
        <v>4883</v>
      </c>
      <c r="K444" s="77">
        <v>44972</v>
      </c>
      <c r="L444" s="75" t="s">
        <v>5418</v>
      </c>
      <c r="M444" s="75" t="s">
        <v>3239</v>
      </c>
      <c r="N444" s="75" t="s">
        <v>4997</v>
      </c>
      <c r="O444" s="2" t="str">
        <f t="shared" si="15"/>
        <v>B-H08</v>
      </c>
      <c r="P444" s="83">
        <v>1.86</v>
      </c>
      <c r="Q444" s="2" t="str" cm="1">
        <f t="array" ref="Q444">IF(B444="","",IF(MAX(IF(B:B=B444,C:C))=C444,"Y","N"))</f>
        <v>Y</v>
      </c>
      <c r="S444" s="74"/>
    </row>
    <row r="445" spans="1:19" x14ac:dyDescent="0.25">
      <c r="A445" s="115">
        <f ca="1">INDEX('1.MetaData'!A:A, MATCH($E445, '1.MetaData'!$B:$B, 0))</f>
        <v>519</v>
      </c>
      <c r="B445" s="76" t="s">
        <v>5440</v>
      </c>
      <c r="C445" s="75">
        <v>1</v>
      </c>
      <c r="D445" s="75" t="s">
        <v>4878</v>
      </c>
      <c r="E445" s="1" t="str">
        <f ca="1">_xlfn.XLOOKUP($B445,'3.DNAExtractions'!$F:$F,'3.DNAExtractions'!E:E,"?")</f>
        <v>OG519</v>
      </c>
      <c r="F445" s="80" t="str">
        <f t="shared" si="16"/>
        <v>OG519U_D_IL</v>
      </c>
      <c r="G445" s="39" t="str">
        <f ca="1">VLOOKUP($E445,'1.MetaData'!$B:$H,3,FALSE)</f>
        <v>Apistus carinatus</v>
      </c>
      <c r="H445" s="58" t="str">
        <f ca="1">VLOOKUP($E445,'1.MetaData'!$B:$H,4,FALSE)</f>
        <v>Ocellated waspfish</v>
      </c>
      <c r="I445" s="87">
        <f ca="1">_xlfn.XLOOKUP($B445,'3.DNAExtractions'!$F:$F,'3.DNAExtractions'!O:O,"?")</f>
        <v>0</v>
      </c>
      <c r="J445" s="75" t="s">
        <v>4883</v>
      </c>
      <c r="K445" s="77">
        <v>44972</v>
      </c>
      <c r="L445" s="75" t="s">
        <v>5418</v>
      </c>
      <c r="M445" s="75" t="s">
        <v>3239</v>
      </c>
      <c r="N445" s="75" t="s">
        <v>4964</v>
      </c>
      <c r="O445" s="2" t="str">
        <f t="shared" si="15"/>
        <v>B-E08</v>
      </c>
      <c r="P445" s="83">
        <v>2.04</v>
      </c>
      <c r="Q445" s="2" t="str" cm="1">
        <f t="array" ref="Q445">IF(B445="","",IF(MAX(IF(B:B=B445,C:C))=C445,"Y","N"))</f>
        <v>Y</v>
      </c>
      <c r="S445" s="74"/>
    </row>
    <row r="446" spans="1:19" x14ac:dyDescent="0.25">
      <c r="A446" s="115">
        <f ca="1">INDEX('1.MetaData'!A:A, MATCH($E446, '1.MetaData'!$B:$B, 0))</f>
        <v>520</v>
      </c>
      <c r="B446" s="76" t="s">
        <v>5441</v>
      </c>
      <c r="C446" s="75">
        <v>1</v>
      </c>
      <c r="D446" s="75" t="s">
        <v>4878</v>
      </c>
      <c r="E446" s="1" t="str">
        <f ca="1">_xlfn.XLOOKUP($B446,'3.DNAExtractions'!$F:$F,'3.DNAExtractions'!E:E,"?")</f>
        <v>OG520</v>
      </c>
      <c r="F446" s="80" t="str">
        <f t="shared" si="16"/>
        <v>OG520U_D_IL</v>
      </c>
      <c r="G446" s="39" t="str">
        <f ca="1">VLOOKUP($E446,'1.MetaData'!$B:$H,3,FALSE)</f>
        <v>Callionymus grossi</v>
      </c>
      <c r="H446" s="58" t="str">
        <f ca="1">VLOOKUP($E446,'1.MetaData'!$B:$H,4,FALSE)</f>
        <v>Gross's stinkfish</v>
      </c>
      <c r="I446" s="87">
        <f ca="1">_xlfn.XLOOKUP($B446,'3.DNAExtractions'!$F:$F,'3.DNAExtractions'!O:O,"?")</f>
        <v>0</v>
      </c>
      <c r="J446" s="75" t="s">
        <v>4883</v>
      </c>
      <c r="K446" s="77">
        <v>44972</v>
      </c>
      <c r="L446" s="75" t="s">
        <v>5418</v>
      </c>
      <c r="M446" s="75" t="s">
        <v>3139</v>
      </c>
      <c r="N446" s="75" t="s">
        <v>4972</v>
      </c>
      <c r="O446" s="2" t="str">
        <f t="shared" si="15"/>
        <v>D-D09</v>
      </c>
      <c r="P446" s="83">
        <v>1.27</v>
      </c>
      <c r="Q446" s="2" t="str" cm="1">
        <f t="array" ref="Q446">IF(B446="","",IF(MAX(IF(B:B=B446,C:C))=C446,"Y","N"))</f>
        <v>Y</v>
      </c>
      <c r="S446" s="74"/>
    </row>
    <row r="447" spans="1:19" x14ac:dyDescent="0.25">
      <c r="A447" s="115">
        <f ca="1">INDEX('1.MetaData'!A:A, MATCH($E447, '1.MetaData'!$B:$B, 0))</f>
        <v>521</v>
      </c>
      <c r="B447" s="76" t="s">
        <v>5442</v>
      </c>
      <c r="C447" s="75">
        <v>1</v>
      </c>
      <c r="D447" s="75" t="s">
        <v>4878</v>
      </c>
      <c r="E447" s="1" t="str">
        <f ca="1">_xlfn.XLOOKUP($B447,'3.DNAExtractions'!$F:$F,'3.DNAExtractions'!E:E,"?")</f>
        <v>OG521</v>
      </c>
      <c r="F447" s="80" t="str">
        <f t="shared" si="16"/>
        <v>OG521U_D_IL</v>
      </c>
      <c r="G447" s="39" t="str">
        <f ca="1">VLOOKUP($E447,'1.MetaData'!$B:$H,3,FALSE)</f>
        <v>Caranx bucculentus</v>
      </c>
      <c r="H447" s="58" t="str">
        <f ca="1">VLOOKUP($E447,'1.MetaData'!$B:$H,4,FALSE)</f>
        <v>Bluespotted trevally</v>
      </c>
      <c r="I447" s="87">
        <f ca="1">_xlfn.XLOOKUP($B447,'3.DNAExtractions'!$F:$F,'3.DNAExtractions'!O:O,"?")</f>
        <v>0</v>
      </c>
      <c r="J447" s="75" t="s">
        <v>4883</v>
      </c>
      <c r="K447" s="77">
        <v>44972</v>
      </c>
      <c r="L447" s="75" t="s">
        <v>5418</v>
      </c>
      <c r="M447" s="75" t="s">
        <v>3239</v>
      </c>
      <c r="N447" s="75" t="s">
        <v>4979</v>
      </c>
      <c r="O447" s="2" t="str">
        <f t="shared" si="15"/>
        <v>B-G09</v>
      </c>
      <c r="P447" s="83">
        <v>1.88</v>
      </c>
      <c r="Q447" s="2" t="str" cm="1">
        <f t="array" ref="Q447">IF(B447="","",IF(MAX(IF(B:B=B447,C:C))=C447,"Y","N"))</f>
        <v>Y</v>
      </c>
      <c r="S447" s="74"/>
    </row>
    <row r="448" spans="1:19" x14ac:dyDescent="0.25">
      <c r="A448" s="115">
        <f ca="1">INDEX('1.MetaData'!A:A, MATCH($E448, '1.MetaData'!$B:$B, 0))</f>
        <v>522</v>
      </c>
      <c r="B448" s="76" t="s">
        <v>5443</v>
      </c>
      <c r="C448" s="75">
        <v>1</v>
      </c>
      <c r="D448" s="75" t="s">
        <v>4878</v>
      </c>
      <c r="E448" s="1" t="str">
        <f ca="1">_xlfn.XLOOKUP($B448,'3.DNAExtractions'!$F:$F,'3.DNAExtractions'!E:E,"?")</f>
        <v>OG522</v>
      </c>
      <c r="F448" s="80" t="str">
        <f t="shared" si="16"/>
        <v>OG522U_D_IL</v>
      </c>
      <c r="G448" s="39" t="str">
        <f ca="1">VLOOKUP($E448,'1.MetaData'!$B:$H,3,FALSE)</f>
        <v>Choerodon cephalotes</v>
      </c>
      <c r="H448" s="58" t="str">
        <f ca="1">VLOOKUP($E448,'1.MetaData'!$B:$H,4,FALSE)</f>
        <v>Purple tuskfish</v>
      </c>
      <c r="I448" s="87">
        <f ca="1">_xlfn.XLOOKUP($B448,'3.DNAExtractions'!$F:$F,'3.DNAExtractions'!O:O,"?")</f>
        <v>0</v>
      </c>
      <c r="J448" s="75" t="s">
        <v>4883</v>
      </c>
      <c r="K448" s="77">
        <v>44972</v>
      </c>
      <c r="L448" s="75" t="s">
        <v>5418</v>
      </c>
      <c r="M448" s="75" t="s">
        <v>3155</v>
      </c>
      <c r="N448" s="75" t="s">
        <v>4987</v>
      </c>
      <c r="O448" s="2" t="str">
        <f t="shared" si="15"/>
        <v>A-A10</v>
      </c>
      <c r="P448" s="83">
        <v>1.24</v>
      </c>
      <c r="Q448" s="2" t="str" cm="1">
        <f t="array" ref="Q448">IF(B448="","",IF(MAX(IF(B:B=B448,C:C))=C448,"Y","N"))</f>
        <v>Y</v>
      </c>
      <c r="S448" s="74"/>
    </row>
    <row r="449" spans="1:19" x14ac:dyDescent="0.25">
      <c r="A449" s="115">
        <f ca="1">INDEX('1.MetaData'!A:A, MATCH($E449, '1.MetaData'!$B:$B, 0))</f>
        <v>523</v>
      </c>
      <c r="B449" s="76" t="s">
        <v>5444</v>
      </c>
      <c r="C449" s="75">
        <v>1</v>
      </c>
      <c r="D449" s="75" t="s">
        <v>4878</v>
      </c>
      <c r="E449" s="1" t="str">
        <f ca="1">_xlfn.XLOOKUP($B449,'3.DNAExtractions'!$F:$F,'3.DNAExtractions'!E:E,"?")</f>
        <v>OG523</v>
      </c>
      <c r="F449" s="80" t="str">
        <f t="shared" si="16"/>
        <v>OG523U_D_IL</v>
      </c>
      <c r="G449" s="39" t="str">
        <f ca="1">VLOOKUP($E449,'1.MetaData'!$B:$H,3,FALSE)</f>
        <v>Dactyloptena papilio</v>
      </c>
      <c r="H449" s="58" t="str">
        <f ca="1">VLOOKUP($E449,'1.MetaData'!$B:$H,4,FALSE)</f>
        <v>Red-spotted flying gurnard</v>
      </c>
      <c r="I449" s="87">
        <f ca="1">_xlfn.XLOOKUP($B449,'3.DNAExtractions'!$F:$F,'3.DNAExtractions'!O:O,"?")</f>
        <v>0</v>
      </c>
      <c r="J449" s="75" t="s">
        <v>4883</v>
      </c>
      <c r="K449" s="77">
        <v>44972</v>
      </c>
      <c r="L449" s="75" t="s">
        <v>5418</v>
      </c>
      <c r="M449" s="75" t="s">
        <v>3135</v>
      </c>
      <c r="N449" s="75" t="s">
        <v>4991</v>
      </c>
      <c r="O449" s="2" t="str">
        <f t="shared" si="15"/>
        <v>C-C10</v>
      </c>
      <c r="P449" s="83">
        <v>3.3</v>
      </c>
      <c r="Q449" s="2" t="str" cm="1">
        <f t="array" ref="Q449">IF(B449="","",IF(MAX(IF(B:B=B449,C:C))=C449,"Y","N"))</f>
        <v>Y</v>
      </c>
      <c r="S449" s="74"/>
    </row>
    <row r="450" spans="1:19" x14ac:dyDescent="0.25">
      <c r="A450" s="115">
        <f ca="1">INDEX('1.MetaData'!A:A, MATCH($E450, '1.MetaData'!$B:$B, 0))</f>
        <v>524</v>
      </c>
      <c r="B450" s="76" t="s">
        <v>5445</v>
      </c>
      <c r="C450" s="75">
        <v>1</v>
      </c>
      <c r="D450" s="75" t="s">
        <v>4878</v>
      </c>
      <c r="E450" s="1" t="str">
        <f ca="1">_xlfn.XLOOKUP($B450,'3.DNAExtractions'!$F:$F,'3.DNAExtractions'!E:E,"?")</f>
        <v>OG524</v>
      </c>
      <c r="F450" s="80" t="str">
        <f t="shared" si="16"/>
        <v>OG524U_D_IL</v>
      </c>
      <c r="G450" s="39" t="str">
        <f ca="1">VLOOKUP($E450,'1.MetaData'!$B:$H,3,FALSE)</f>
        <v>Decapterus macarellus</v>
      </c>
      <c r="H450" s="58" t="str">
        <f ca="1">VLOOKUP($E450,'1.MetaData'!$B:$H,4,FALSE)</f>
        <v>Mackerel scad</v>
      </c>
      <c r="I450" s="87">
        <f ca="1">_xlfn.XLOOKUP($B450,'3.DNAExtractions'!$F:$F,'3.DNAExtractions'!O:O,"?")</f>
        <v>0</v>
      </c>
      <c r="J450" s="75" t="s">
        <v>4883</v>
      </c>
      <c r="K450" s="77">
        <v>44972</v>
      </c>
      <c r="L450" s="75" t="s">
        <v>5418</v>
      </c>
      <c r="M450" s="75" t="s">
        <v>3139</v>
      </c>
      <c r="N450" s="75" t="s">
        <v>5022</v>
      </c>
      <c r="O450" s="2" t="str">
        <f t="shared" si="15"/>
        <v>D-D10</v>
      </c>
      <c r="P450" s="83">
        <v>1.9</v>
      </c>
      <c r="Q450" s="2" t="str" cm="1">
        <f t="array" ref="Q450">IF(B450="","",IF(MAX(IF(B:B=B450,C:C))=C450,"Y","N"))</f>
        <v>Y</v>
      </c>
      <c r="S450" s="74"/>
    </row>
    <row r="451" spans="1:19" x14ac:dyDescent="0.25">
      <c r="A451" s="115">
        <f ca="1">INDEX('1.MetaData'!A:A, MATCH($E451, '1.MetaData'!$B:$B, 0))</f>
        <v>525</v>
      </c>
      <c r="B451" s="76" t="s">
        <v>5446</v>
      </c>
      <c r="C451" s="75">
        <v>1</v>
      </c>
      <c r="D451" s="75" t="s">
        <v>4878</v>
      </c>
      <c r="E451" s="1" t="str">
        <f ca="1">_xlfn.XLOOKUP($B451,'3.DNAExtractions'!$F:$F,'3.DNAExtractions'!E:E,"?")</f>
        <v>OG525</v>
      </c>
      <c r="F451" s="80" t="str">
        <f t="shared" si="16"/>
        <v>OG525U_D_IL</v>
      </c>
      <c r="G451" s="39" t="str">
        <f ca="1">VLOOKUP($E451,'1.MetaData'!$B:$H,3,FALSE)</f>
        <v>Gobiidae</v>
      </c>
      <c r="H451" s="58" t="str">
        <f ca="1">VLOOKUP($E451,'1.MetaData'!$B:$H,4,FALSE)</f>
        <v>Goby</v>
      </c>
      <c r="I451" s="87">
        <f ca="1">_xlfn.XLOOKUP($B451,'3.DNAExtractions'!$F:$F,'3.DNAExtractions'!O:O,"?")</f>
        <v>0</v>
      </c>
      <c r="J451" s="75" t="s">
        <v>4883</v>
      </c>
      <c r="K451" s="77">
        <v>44972</v>
      </c>
      <c r="L451" s="75" t="s">
        <v>5418</v>
      </c>
      <c r="M451" s="75" t="s">
        <v>3239</v>
      </c>
      <c r="N451" s="75" t="s">
        <v>2575</v>
      </c>
      <c r="O451" s="2" t="str">
        <f t="shared" si="15"/>
        <v>B-F10</v>
      </c>
      <c r="P451" s="83">
        <v>1.08</v>
      </c>
      <c r="Q451" s="2" t="str" cm="1">
        <f t="array" ref="Q451">IF(B451="","",IF(MAX(IF(B:B=B451,C:C))=C451,"Y","N"))</f>
        <v>Y</v>
      </c>
      <c r="S451" s="74"/>
    </row>
    <row r="452" spans="1:19" x14ac:dyDescent="0.25">
      <c r="A452" s="115">
        <f ca="1">INDEX('1.MetaData'!A:A, MATCH($E452, '1.MetaData'!$B:$B, 0))</f>
        <v>526</v>
      </c>
      <c r="B452" s="76" t="s">
        <v>5447</v>
      </c>
      <c r="C452" s="75">
        <v>1</v>
      </c>
      <c r="D452" s="75" t="s">
        <v>4878</v>
      </c>
      <c r="E452" s="1" t="str">
        <f ca="1">_xlfn.XLOOKUP($B452,'3.DNAExtractions'!$F:$F,'3.DNAExtractions'!E:E,"?")</f>
        <v>OG526</v>
      </c>
      <c r="F452" s="80" t="str">
        <f t="shared" si="16"/>
        <v>OG526U_D_IL</v>
      </c>
      <c r="G452" s="39" t="str">
        <f ca="1">VLOOKUP($E452,'1.MetaData'!$B:$H,3,FALSE)</f>
        <v xml:space="preserve">Inimicus sinensis </v>
      </c>
      <c r="H452" s="58" t="str">
        <f ca="1">VLOOKUP($E452,'1.MetaData'!$B:$H,4,FALSE)</f>
        <v>Spotted ghoul</v>
      </c>
      <c r="I452" s="87">
        <f ca="1">_xlfn.XLOOKUP($B452,'3.DNAExtractions'!$F:$F,'3.DNAExtractions'!O:O,"?")</f>
        <v>0</v>
      </c>
      <c r="J452" s="75" t="s">
        <v>4883</v>
      </c>
      <c r="K452" s="77">
        <v>44972</v>
      </c>
      <c r="L452" s="75" t="s">
        <v>5418</v>
      </c>
      <c r="M452" s="75" t="s">
        <v>3155</v>
      </c>
      <c r="N452" s="75" t="s">
        <v>5035</v>
      </c>
      <c r="O452" s="2" t="str">
        <f t="shared" si="15"/>
        <v>A-A11</v>
      </c>
      <c r="P452" s="83">
        <v>3.16</v>
      </c>
      <c r="Q452" s="2" t="str" cm="1">
        <f t="array" ref="Q452">IF(B452="","",IF(MAX(IF(B:B=B452,C:C))=C452,"Y","N"))</f>
        <v>Y</v>
      </c>
      <c r="S452" s="74"/>
    </row>
    <row r="453" spans="1:19" x14ac:dyDescent="0.25">
      <c r="A453" s="115">
        <f ca="1">INDEX('1.MetaData'!A:A, MATCH($E453, '1.MetaData'!$B:$B, 0))</f>
        <v>527</v>
      </c>
      <c r="B453" s="76" t="s">
        <v>5448</v>
      </c>
      <c r="C453" s="75">
        <v>1</v>
      </c>
      <c r="D453" s="75" t="s">
        <v>4878</v>
      </c>
      <c r="E453" s="1" t="str">
        <f ca="1">_xlfn.XLOOKUP($B453,'3.DNAExtractions'!$F:$F,'3.DNAExtractions'!E:E,"?")</f>
        <v>OG527</v>
      </c>
      <c r="F453" s="80" t="str">
        <f t="shared" si="16"/>
        <v>OG527U_D_IL</v>
      </c>
      <c r="G453" s="39" t="str">
        <f ca="1">VLOOKUP($E453,'1.MetaData'!$B:$H,3,FALSE)</f>
        <v>Inegocia japonica</v>
      </c>
      <c r="H453" s="58" t="str">
        <f ca="1">VLOOKUP($E453,'1.MetaData'!$B:$H,4,FALSE)</f>
        <v>Japanese flathead</v>
      </c>
      <c r="I453" s="87">
        <f ca="1">_xlfn.XLOOKUP($B453,'3.DNAExtractions'!$F:$F,'3.DNAExtractions'!O:O,"?")</f>
        <v>0</v>
      </c>
      <c r="J453" s="75" t="s">
        <v>4883</v>
      </c>
      <c r="K453" s="77">
        <v>44972</v>
      </c>
      <c r="L453" s="75" t="s">
        <v>5418</v>
      </c>
      <c r="M453" s="75" t="s">
        <v>3155</v>
      </c>
      <c r="N453" s="75" t="s">
        <v>4955</v>
      </c>
      <c r="O453" s="2" t="str">
        <f t="shared" si="15"/>
        <v>A-C09</v>
      </c>
      <c r="P453" s="83">
        <v>1.19</v>
      </c>
      <c r="Q453" s="2" t="str" cm="1">
        <f t="array" ref="Q453">IF(B453="","",IF(MAX(IF(B:B=B453,C:C))=C453,"Y","N"))</f>
        <v>Y</v>
      </c>
      <c r="S453" s="74"/>
    </row>
    <row r="454" spans="1:19" x14ac:dyDescent="0.25">
      <c r="A454" s="115">
        <f ca="1">INDEX('1.MetaData'!A:A, MATCH($E454, '1.MetaData'!$B:$B, 0))</f>
        <v>528</v>
      </c>
      <c r="B454" s="76" t="s">
        <v>5449</v>
      </c>
      <c r="C454" s="75">
        <v>1</v>
      </c>
      <c r="D454" s="75" t="s">
        <v>4878</v>
      </c>
      <c r="E454" s="1" t="str">
        <f ca="1">_xlfn.XLOOKUP($B454,'3.DNAExtractions'!$F:$F,'3.DNAExtractions'!E:E,"?")</f>
        <v>OG528</v>
      </c>
      <c r="F454" s="80" t="str">
        <f t="shared" si="16"/>
        <v>OG528U_D_IL</v>
      </c>
      <c r="G454" s="39" t="str">
        <f ca="1">VLOOKUP($E454,'1.MetaData'!$B:$H,3,FALSE)</f>
        <v>Jaydia ellioti</v>
      </c>
      <c r="H454" s="58" t="str">
        <f ca="1">VLOOKUP($E454,'1.MetaData'!$B:$H,4,FALSE)</f>
        <v>Flag-in cardinalfish</v>
      </c>
      <c r="I454" s="87">
        <f ca="1">_xlfn.XLOOKUP($B454,'3.DNAExtractions'!$F:$F,'3.DNAExtractions'!O:O,"?")</f>
        <v>0</v>
      </c>
      <c r="J454" s="75" t="s">
        <v>4883</v>
      </c>
      <c r="K454" s="77">
        <v>44972</v>
      </c>
      <c r="L454" s="75" t="s">
        <v>5418</v>
      </c>
      <c r="M454" s="75" t="s">
        <v>3155</v>
      </c>
      <c r="N454" s="75" t="s">
        <v>4972</v>
      </c>
      <c r="O454" s="2" t="str">
        <f t="shared" si="15"/>
        <v>A-D09</v>
      </c>
      <c r="P454" s="83">
        <v>1.59</v>
      </c>
      <c r="Q454" s="2" t="str" cm="1">
        <f t="array" ref="Q454">IF(B454="","",IF(MAX(IF(B:B=B454,C:C))=C454,"Y","N"))</f>
        <v>Y</v>
      </c>
      <c r="S454" s="74"/>
    </row>
    <row r="455" spans="1:19" x14ac:dyDescent="0.25">
      <c r="A455" s="115">
        <f ca="1">INDEX('1.MetaData'!A:A, MATCH($E455, '1.MetaData'!$B:$B, 0))</f>
        <v>529</v>
      </c>
      <c r="B455" s="76" t="s">
        <v>5450</v>
      </c>
      <c r="C455" s="75">
        <v>1</v>
      </c>
      <c r="D455" s="75" t="s">
        <v>4878</v>
      </c>
      <c r="E455" s="1" t="str">
        <f ca="1">_xlfn.XLOOKUP($B455,'3.DNAExtractions'!$F:$F,'3.DNAExtractions'!E:E,"?")</f>
        <v>OG529</v>
      </c>
      <c r="F455" s="80" t="str">
        <f t="shared" si="16"/>
        <v>OG529U_D_IL</v>
      </c>
      <c r="G455" s="39" t="str">
        <f ca="1">VLOOKUP($E455,'1.MetaData'!$B:$H,3,FALSE)</f>
        <v>Lagocephalus lunaris</v>
      </c>
      <c r="H455" s="58" t="str">
        <f ca="1">VLOOKUP($E455,'1.MetaData'!$B:$H,4,FALSE)</f>
        <v>Lunar-tail puffer</v>
      </c>
      <c r="I455" s="87">
        <f ca="1">_xlfn.XLOOKUP($B455,'3.DNAExtractions'!$F:$F,'3.DNAExtractions'!O:O,"?")</f>
        <v>0</v>
      </c>
      <c r="J455" s="75" t="s">
        <v>4883</v>
      </c>
      <c r="K455" s="77">
        <v>44972</v>
      </c>
      <c r="L455" s="75" t="s">
        <v>5418</v>
      </c>
      <c r="M455" s="75" t="s">
        <v>3135</v>
      </c>
      <c r="N455" s="75" t="s">
        <v>5039</v>
      </c>
      <c r="O455" s="2" t="str">
        <f t="shared" si="15"/>
        <v>C-C11</v>
      </c>
      <c r="P455" s="83">
        <v>4.32</v>
      </c>
      <c r="Q455" s="2" t="str" cm="1">
        <f t="array" ref="Q455">IF(B455="","",IF(MAX(IF(B:B=B455,C:C))=C455,"Y","N"))</f>
        <v>Y</v>
      </c>
      <c r="S455" s="74"/>
    </row>
    <row r="456" spans="1:19" x14ac:dyDescent="0.25">
      <c r="A456" s="115">
        <f ca="1">INDEX('1.MetaData'!A:A, MATCH($E456, '1.MetaData'!$B:$B, 0))</f>
        <v>530</v>
      </c>
      <c r="B456" s="76" t="s">
        <v>5451</v>
      </c>
      <c r="C456" s="75">
        <v>1</v>
      </c>
      <c r="D456" s="75" t="s">
        <v>4878</v>
      </c>
      <c r="E456" s="1" t="str">
        <f ca="1">_xlfn.XLOOKUP($B456,'3.DNAExtractions'!$F:$F,'3.DNAExtractions'!E:E,"?")</f>
        <v>OG530</v>
      </c>
      <c r="F456" s="80" t="str">
        <f t="shared" si="16"/>
        <v>OG530U_D_IL</v>
      </c>
      <c r="G456" s="39" t="str">
        <f ca="1">VLOOKUP($E456,'1.MetaData'!$B:$H,3,FALSE)</f>
        <v>Johnius borneensis</v>
      </c>
      <c r="H456" s="58" t="str">
        <f ca="1">VLOOKUP($E456,'1.MetaData'!$B:$H,4,FALSE)</f>
        <v>River jewfish</v>
      </c>
      <c r="I456" s="87">
        <f ca="1">_xlfn.XLOOKUP($B456,'3.DNAExtractions'!$F:$F,'3.DNAExtractions'!O:O,"?")</f>
        <v>0</v>
      </c>
      <c r="J456" s="75" t="s">
        <v>4883</v>
      </c>
      <c r="K456" s="77">
        <v>44972</v>
      </c>
      <c r="L456" s="75" t="s">
        <v>5418</v>
      </c>
      <c r="M456" s="75" t="s">
        <v>3155</v>
      </c>
      <c r="N456" s="75" t="s">
        <v>4977</v>
      </c>
      <c r="O456" s="2" t="str">
        <f t="shared" si="15"/>
        <v>A-F09</v>
      </c>
      <c r="P456" s="83">
        <v>1.55</v>
      </c>
      <c r="Q456" s="2" t="str" cm="1">
        <f t="array" ref="Q456">IF(B456="","",IF(MAX(IF(B:B=B456,C:C))=C456,"Y","N"))</f>
        <v>Y</v>
      </c>
      <c r="S456" s="74"/>
    </row>
    <row r="457" spans="1:19" x14ac:dyDescent="0.25">
      <c r="A457" s="115">
        <f ca="1">INDEX('1.MetaData'!A:A, MATCH($E457, '1.MetaData'!$B:$B, 0))</f>
        <v>531</v>
      </c>
      <c r="B457" s="76" t="s">
        <v>5452</v>
      </c>
      <c r="C457" s="75">
        <v>1</v>
      </c>
      <c r="D457" s="75" t="s">
        <v>4878</v>
      </c>
      <c r="E457" s="1" t="str">
        <f ca="1">_xlfn.XLOOKUP($B457,'3.DNAExtractions'!$F:$F,'3.DNAExtractions'!E:E,"?")</f>
        <v>OG531</v>
      </c>
      <c r="F457" s="80" t="str">
        <f t="shared" si="16"/>
        <v>OG531U_D_IL</v>
      </c>
      <c r="G457" s="39" t="str">
        <f ca="1">VLOOKUP($E457,'1.MetaData'!$B:$H,3,FALSE)</f>
        <v>Monacanthus chinensis</v>
      </c>
      <c r="H457" s="58" t="str">
        <f ca="1">VLOOKUP($E457,'1.MetaData'!$B:$H,4,FALSE)</f>
        <v>Fan-bellied leatherjacket</v>
      </c>
      <c r="I457" s="87">
        <f ca="1">_xlfn.XLOOKUP($B457,'3.DNAExtractions'!$F:$F,'3.DNAExtractions'!O:O,"?")</f>
        <v>0</v>
      </c>
      <c r="J457" s="75" t="s">
        <v>4883</v>
      </c>
      <c r="K457" s="77">
        <v>44972</v>
      </c>
      <c r="L457" s="75" t="s">
        <v>5418</v>
      </c>
      <c r="M457" s="75" t="s">
        <v>3139</v>
      </c>
      <c r="N457" s="75" t="s">
        <v>4962</v>
      </c>
      <c r="O457" s="2" t="str">
        <f t="shared" si="15"/>
        <v>D-D08</v>
      </c>
      <c r="P457" s="83">
        <v>1.0900000000000001</v>
      </c>
      <c r="Q457" s="2" t="str" cm="1">
        <f t="array" ref="Q457">IF(B457="","",IF(MAX(IF(B:B=B457,C:C))=C457,"Y","N"))</f>
        <v>Y</v>
      </c>
      <c r="S457" s="74"/>
    </row>
    <row r="458" spans="1:19" x14ac:dyDescent="0.25">
      <c r="A458" s="115">
        <f ca="1">INDEX('1.MetaData'!A:A, MATCH($E458, '1.MetaData'!$B:$B, 0))</f>
        <v>532</v>
      </c>
      <c r="B458" s="76" t="s">
        <v>5453</v>
      </c>
      <c r="C458" s="75">
        <v>1</v>
      </c>
      <c r="D458" s="75" t="s">
        <v>4878</v>
      </c>
      <c r="E458" s="1" t="str">
        <f ca="1">_xlfn.XLOOKUP($B458,'3.DNAExtractions'!$F:$F,'3.DNAExtractions'!E:E,"?")</f>
        <v>OG532</v>
      </c>
      <c r="F458" s="80" t="str">
        <f t="shared" si="16"/>
        <v>OG532U_D_IL</v>
      </c>
      <c r="G458" s="39" t="str">
        <f ca="1">VLOOKUP($E458,'1.MetaData'!$B:$H,3,FALSE)</f>
        <v>Nemipterus peronii</v>
      </c>
      <c r="H458" s="58" t="str">
        <f ca="1">VLOOKUP($E458,'1.MetaData'!$B:$H,4,FALSE)</f>
        <v>Notchedfin threadfin bream</v>
      </c>
      <c r="I458" s="87">
        <f ca="1">_xlfn.XLOOKUP($B458,'3.DNAExtractions'!$F:$F,'3.DNAExtractions'!O:O,"?")</f>
        <v>0</v>
      </c>
      <c r="J458" s="75" t="s">
        <v>4883</v>
      </c>
      <c r="K458" s="77">
        <v>44972</v>
      </c>
      <c r="L458" s="75" t="s">
        <v>5418</v>
      </c>
      <c r="M458" s="75" t="s">
        <v>3155</v>
      </c>
      <c r="N458" s="75" t="s">
        <v>4979</v>
      </c>
      <c r="O458" s="2" t="str">
        <f t="shared" si="15"/>
        <v>A-G09</v>
      </c>
      <c r="P458" s="83">
        <v>2</v>
      </c>
      <c r="Q458" s="2" t="str" cm="1">
        <f t="array" ref="Q458">IF(B458="","",IF(MAX(IF(B:B=B458,C:C))=C458,"Y","N"))</f>
        <v>Y</v>
      </c>
      <c r="S458" s="74"/>
    </row>
    <row r="459" spans="1:19" x14ac:dyDescent="0.25">
      <c r="A459" s="115">
        <f ca="1">INDEX('1.MetaData'!A:A, MATCH($E459, '1.MetaData'!$B:$B, 0))</f>
        <v>533</v>
      </c>
      <c r="B459" s="76" t="s">
        <v>5454</v>
      </c>
      <c r="C459" s="75">
        <v>1</v>
      </c>
      <c r="D459" s="75" t="s">
        <v>4878</v>
      </c>
      <c r="E459" s="1" t="str">
        <f ca="1">_xlfn.XLOOKUP($B459,'3.DNAExtractions'!$F:$F,'3.DNAExtractions'!E:E,"?")</f>
        <v>OG533</v>
      </c>
      <c r="F459" s="80" t="str">
        <f t="shared" si="16"/>
        <v>OG533U_D_IL</v>
      </c>
      <c r="G459" s="39" t="str">
        <f ca="1">VLOOKUP($E459,'1.MetaData'!$B:$H,3,FALSE)</f>
        <v>Ostorhinchus apogonoides</v>
      </c>
      <c r="H459" s="58" t="str">
        <f ca="1">VLOOKUP($E459,'1.MetaData'!$B:$H,4,FALSE)</f>
        <v>Short-tooth cardinal</v>
      </c>
      <c r="I459" s="87">
        <f ca="1">_xlfn.XLOOKUP($B459,'3.DNAExtractions'!$F:$F,'3.DNAExtractions'!O:O,"?")</f>
        <v>0</v>
      </c>
      <c r="J459" s="75" t="s">
        <v>4883</v>
      </c>
      <c r="K459" s="77">
        <v>44972</v>
      </c>
      <c r="L459" s="75" t="s">
        <v>5418</v>
      </c>
      <c r="M459" s="75" t="s">
        <v>3239</v>
      </c>
      <c r="N459" s="75" t="s">
        <v>4973</v>
      </c>
      <c r="O459" s="2" t="str">
        <f t="shared" si="15"/>
        <v>B-F08</v>
      </c>
      <c r="P459" s="83">
        <v>1.21</v>
      </c>
      <c r="Q459" s="2" t="str" cm="1">
        <f t="array" ref="Q459">IF(B459="","",IF(MAX(IF(B:B=B459,C:C))=C459,"Y","N"))</f>
        <v>Y</v>
      </c>
      <c r="S459" s="74"/>
    </row>
    <row r="460" spans="1:19" x14ac:dyDescent="0.25">
      <c r="A460" s="115">
        <f ca="1">INDEX('1.MetaData'!A:A, MATCH($E460, '1.MetaData'!$B:$B, 0))</f>
        <v>534</v>
      </c>
      <c r="B460" s="76" t="s">
        <v>5455</v>
      </c>
      <c r="C460" s="75">
        <v>1</v>
      </c>
      <c r="D460" s="75" t="s">
        <v>4878</v>
      </c>
      <c r="E460" s="1" t="str">
        <f ca="1">_xlfn.XLOOKUP($B460,'3.DNAExtractions'!$F:$F,'3.DNAExtractions'!E:E,"?")</f>
        <v>OG534</v>
      </c>
      <c r="F460" s="80" t="str">
        <f t="shared" si="16"/>
        <v>OG534U_D_IL</v>
      </c>
      <c r="G460" s="39" t="str">
        <f ca="1">VLOOKUP($E460,'1.MetaData'!$B:$H,3,FALSE)</f>
        <v>Pantolabus radiatus</v>
      </c>
      <c r="H460" s="58" t="str">
        <f ca="1">VLOOKUP($E460,'1.MetaData'!$B:$H,4,FALSE)</f>
        <v>Fringefin trevally</v>
      </c>
      <c r="I460" s="87">
        <f ca="1">_xlfn.XLOOKUP($B460,'3.DNAExtractions'!$F:$F,'3.DNAExtractions'!O:O,"?")</f>
        <v>0</v>
      </c>
      <c r="J460" s="75" t="s">
        <v>4883</v>
      </c>
      <c r="K460" s="77">
        <v>44972</v>
      </c>
      <c r="L460" s="75" t="s">
        <v>5456</v>
      </c>
      <c r="M460" s="75" t="s">
        <v>3239</v>
      </c>
      <c r="N460" s="75" t="s">
        <v>5082</v>
      </c>
      <c r="O460" s="2" t="str">
        <f t="shared" si="15"/>
        <v>B-B12</v>
      </c>
      <c r="P460" s="83">
        <v>1.22</v>
      </c>
      <c r="Q460" s="2" t="str" cm="1">
        <f t="array" ref="Q460">IF(B460="","",IF(MAX(IF(B:B=B460,C:C))=C460,"Y","N"))</f>
        <v>Y</v>
      </c>
      <c r="S460" s="74"/>
    </row>
    <row r="461" spans="1:19" x14ac:dyDescent="0.25">
      <c r="A461" s="115">
        <f ca="1">INDEX('1.MetaData'!A:A, MATCH($E461, '1.MetaData'!$B:$B, 0))</f>
        <v>535</v>
      </c>
      <c r="B461" s="76" t="s">
        <v>5457</v>
      </c>
      <c r="C461" s="75">
        <v>1</v>
      </c>
      <c r="D461" s="75" t="s">
        <v>4878</v>
      </c>
      <c r="E461" s="1" t="str">
        <f ca="1">_xlfn.XLOOKUP($B461,'3.DNAExtractions'!$F:$F,'3.DNAExtractions'!E:E,"?")</f>
        <v>OG535</v>
      </c>
      <c r="F461" s="80" t="str">
        <f t="shared" si="16"/>
        <v>OG535U_D_IL</v>
      </c>
      <c r="G461" s="39" t="str">
        <f ca="1">VLOOKUP($E461,'1.MetaData'!$B:$H,3,FALSE)</f>
        <v>Parapercis nebulosa</v>
      </c>
      <c r="H461" s="58" t="str">
        <f ca="1">VLOOKUP($E461,'1.MetaData'!$B:$H,4,FALSE)</f>
        <v xml:space="preserve">Barred sandperch </v>
      </c>
      <c r="I461" s="87">
        <f ca="1">_xlfn.XLOOKUP($B461,'3.DNAExtractions'!$F:$F,'3.DNAExtractions'!O:O,"?")</f>
        <v>0</v>
      </c>
      <c r="J461" s="75" t="s">
        <v>4883</v>
      </c>
      <c r="K461" s="77">
        <v>44972</v>
      </c>
      <c r="L461" s="75" t="s">
        <v>5456</v>
      </c>
      <c r="M461" s="75" t="s">
        <v>3135</v>
      </c>
      <c r="N461" s="75" t="s">
        <v>5084</v>
      </c>
      <c r="O461" s="2" t="str">
        <f t="shared" si="15"/>
        <v>C-C12</v>
      </c>
      <c r="P461" s="83">
        <v>1.1000000000000001</v>
      </c>
      <c r="Q461" s="2" t="str" cm="1">
        <f t="array" ref="Q461">IF(B461="","",IF(MAX(IF(B:B=B461,C:C))=C461,"Y","N"))</f>
        <v>Y</v>
      </c>
      <c r="S461" s="74"/>
    </row>
    <row r="462" spans="1:19" x14ac:dyDescent="0.25">
      <c r="A462" s="115">
        <f ca="1">INDEX('1.MetaData'!A:A, MATCH($E462, '1.MetaData'!$B:$B, 0))</f>
        <v>536</v>
      </c>
      <c r="B462" s="76" t="s">
        <v>5458</v>
      </c>
      <c r="C462" s="75">
        <v>1</v>
      </c>
      <c r="D462" s="75" t="s">
        <v>4878</v>
      </c>
      <c r="E462" s="1" t="str">
        <f ca="1">_xlfn.XLOOKUP($B462,'3.DNAExtractions'!$F:$F,'3.DNAExtractions'!E:E,"?")</f>
        <v>OG536</v>
      </c>
      <c r="F462" s="80" t="str">
        <f t="shared" si="16"/>
        <v>OG536U_D_IL</v>
      </c>
      <c r="G462" s="39" t="str">
        <f ca="1">VLOOKUP($E462,'1.MetaData'!$B:$H,3,FALSE)</f>
        <v>Paraplotosus</v>
      </c>
      <c r="H462" s="58" t="str">
        <f ca="1">VLOOKUP($E462,'1.MetaData'!$B:$H,4,FALSE)</f>
        <v>Eeltailed catfish</v>
      </c>
      <c r="I462" s="87">
        <f ca="1">_xlfn.XLOOKUP($B462,'3.DNAExtractions'!$F:$F,'3.DNAExtractions'!O:O,"?")</f>
        <v>0</v>
      </c>
      <c r="J462" s="75" t="s">
        <v>4883</v>
      </c>
      <c r="K462" s="77">
        <v>44972</v>
      </c>
      <c r="L462" s="75" t="s">
        <v>5456</v>
      </c>
      <c r="M462" s="75" t="s">
        <v>3139</v>
      </c>
      <c r="N462" s="75" t="s">
        <v>5086</v>
      </c>
      <c r="O462" s="2" t="str">
        <f t="shared" si="15"/>
        <v>D-D12</v>
      </c>
      <c r="P462" s="83">
        <v>1.69</v>
      </c>
      <c r="Q462" s="2" t="str" cm="1">
        <f t="array" ref="Q462">IF(B462="","",IF(MAX(IF(B:B=B462,C:C))=C462,"Y","N"))</f>
        <v>Y</v>
      </c>
      <c r="S462" s="74"/>
    </row>
    <row r="463" spans="1:19" x14ac:dyDescent="0.25">
      <c r="A463" s="115">
        <f ca="1">INDEX('1.MetaData'!A:A, MATCH($E463, '1.MetaData'!$B:$B, 0))</f>
        <v>537</v>
      </c>
      <c r="B463" s="76" t="s">
        <v>5459</v>
      </c>
      <c r="C463" s="75">
        <v>1</v>
      </c>
      <c r="D463" s="75" t="s">
        <v>4878</v>
      </c>
      <c r="E463" s="1" t="str">
        <f ca="1">_xlfn.XLOOKUP($B463,'3.DNAExtractions'!$F:$F,'3.DNAExtractions'!E:E,"?")</f>
        <v>OG537</v>
      </c>
      <c r="F463" s="80" t="str">
        <f t="shared" si="16"/>
        <v>OG537U_D_IL</v>
      </c>
      <c r="G463" s="39" t="str">
        <f ca="1">VLOOKUP($E463,'1.MetaData'!$B:$H,3,FALSE)</f>
        <v>Aphareus furca</v>
      </c>
      <c r="H463" s="58" t="str">
        <f ca="1">VLOOKUP($E463,'1.MetaData'!$B:$H,4,FALSE)</f>
        <v xml:space="preserve">Small toothed jobfish </v>
      </c>
      <c r="I463" s="87">
        <f ca="1">_xlfn.XLOOKUP($B463,'3.DNAExtractions'!$F:$F,'3.DNAExtractions'!O:O,"?")</f>
        <v>0</v>
      </c>
      <c r="J463" s="75" t="s">
        <v>4883</v>
      </c>
      <c r="K463" s="77">
        <v>44831</v>
      </c>
      <c r="L463" s="75" t="s">
        <v>5197</v>
      </c>
      <c r="M463" s="75" t="s">
        <v>3155</v>
      </c>
      <c r="N463" s="75" t="s">
        <v>2587</v>
      </c>
      <c r="O463" s="2" t="str">
        <f t="shared" si="15"/>
        <v>A-F12</v>
      </c>
      <c r="P463" s="83"/>
      <c r="Q463" s="2" t="str" cm="1">
        <f t="array" ref="Q463">IF(B463="","",IF(MAX(IF(B:B=B463,C:C))=C463,"Y","N"))</f>
        <v>Y</v>
      </c>
      <c r="S463" s="74"/>
    </row>
    <row r="464" spans="1:19" x14ac:dyDescent="0.25">
      <c r="A464" s="115">
        <f ca="1">INDEX('1.MetaData'!A:A, MATCH($E464, '1.MetaData'!$B:$B, 0))</f>
        <v>538</v>
      </c>
      <c r="B464" s="76" t="s">
        <v>5460</v>
      </c>
      <c r="C464" s="75">
        <v>1</v>
      </c>
      <c r="D464" s="75" t="s">
        <v>4878</v>
      </c>
      <c r="E464" s="1" t="str">
        <f ca="1">_xlfn.XLOOKUP($B464,'3.DNAExtractions'!$F:$F,'3.DNAExtractions'!E:E,"?")</f>
        <v>OG538</v>
      </c>
      <c r="F464" s="80" t="str">
        <f t="shared" si="16"/>
        <v>OG538U_D_IL</v>
      </c>
      <c r="G464" s="39" t="str">
        <f ca="1">VLOOKUP($E464,'1.MetaData'!$B:$H,3,FALSE)</f>
        <v>Callionymus grossi</v>
      </c>
      <c r="H464" s="58">
        <f ca="1">VLOOKUP($E464,'1.MetaData'!$B:$H,4,FALSE)</f>
        <v>0</v>
      </c>
      <c r="I464" s="87">
        <f ca="1">_xlfn.XLOOKUP($B464,'3.DNAExtractions'!$F:$F,'3.DNAExtractions'!O:O,"?")</f>
        <v>0</v>
      </c>
      <c r="J464" s="75" t="s">
        <v>4883</v>
      </c>
      <c r="K464" s="77">
        <v>44979</v>
      </c>
      <c r="L464" s="75" t="s">
        <v>5309</v>
      </c>
      <c r="M464" s="75" t="s">
        <v>3135</v>
      </c>
      <c r="N464" s="75" t="s">
        <v>4973</v>
      </c>
      <c r="O464" s="2" t="str">
        <f t="shared" si="15"/>
        <v>C-F08</v>
      </c>
      <c r="P464" s="83">
        <v>3.7</v>
      </c>
      <c r="Q464" s="2" t="str" cm="1">
        <f t="array" ref="Q464">IF(B464="","",IF(MAX(IF(B:B=B464,C:C))=C464,"Y","N"))</f>
        <v>Y</v>
      </c>
      <c r="S464" s="74"/>
    </row>
    <row r="465" spans="1:19" x14ac:dyDescent="0.25">
      <c r="A465" s="115">
        <f ca="1">INDEX('1.MetaData'!A:A, MATCH($E465, '1.MetaData'!$B:$B, 0))</f>
        <v>539</v>
      </c>
      <c r="B465" s="76" t="s">
        <v>5461</v>
      </c>
      <c r="C465" s="75">
        <v>1</v>
      </c>
      <c r="D465" s="75" t="s">
        <v>4878</v>
      </c>
      <c r="E465" s="1" t="str">
        <f ca="1">_xlfn.XLOOKUP($B465,'3.DNAExtractions'!$F:$F,'3.DNAExtractions'!E:E,"?")</f>
        <v>OG539</v>
      </c>
      <c r="F465" s="80" t="str">
        <f t="shared" si="16"/>
        <v>OG539U_D_IL</v>
      </c>
      <c r="G465" s="39" t="str">
        <f ca="1">VLOOKUP($E465,'1.MetaData'!$B:$H,3,FALSE)</f>
        <v>Callionymus sublaevis</v>
      </c>
      <c r="H465" s="58" t="str">
        <f ca="1">VLOOKUP($E465,'1.MetaData'!$B:$H,4,FALSE)</f>
        <v>Australian filamentous dragonet</v>
      </c>
      <c r="I465" s="87">
        <f ca="1">_xlfn.XLOOKUP($B465,'3.DNAExtractions'!$F:$F,'3.DNAExtractions'!O:O,"?")</f>
        <v>0</v>
      </c>
      <c r="J465" s="75" t="s">
        <v>4883</v>
      </c>
      <c r="K465" s="77">
        <v>44972</v>
      </c>
      <c r="L465" s="75" t="s">
        <v>5456</v>
      </c>
      <c r="M465" s="75" t="s">
        <v>3139</v>
      </c>
      <c r="N465" s="75" t="s">
        <v>5102</v>
      </c>
      <c r="O465" s="2" t="str">
        <f t="shared" si="15"/>
        <v>D-D01</v>
      </c>
      <c r="P465" s="83">
        <v>1.47</v>
      </c>
      <c r="Q465" s="2" t="str" cm="1">
        <f t="array" ref="Q465">IF(B465="","",IF(MAX(IF(B:B=B465,C:C))=C465,"Y","N"))</f>
        <v>Y</v>
      </c>
      <c r="S465" s="74"/>
    </row>
    <row r="466" spans="1:19" x14ac:dyDescent="0.25">
      <c r="A466" s="115">
        <f ca="1">INDEX('1.MetaData'!A:A, MATCH($E466, '1.MetaData'!$B:$B, 0))</f>
        <v>540</v>
      </c>
      <c r="B466" s="76" t="s">
        <v>5462</v>
      </c>
      <c r="C466" s="75">
        <v>1</v>
      </c>
      <c r="D466" s="75" t="s">
        <v>4878</v>
      </c>
      <c r="E466" s="1" t="str">
        <f ca="1">_xlfn.XLOOKUP($B466,'3.DNAExtractions'!$F:$F,'3.DNAExtractions'!E:E,"?")</f>
        <v>OG540</v>
      </c>
      <c r="F466" s="80" t="str">
        <f t="shared" si="16"/>
        <v>OG540U_D_IL</v>
      </c>
      <c r="G466" s="39" t="str">
        <f ca="1">VLOOKUP($E466,'1.MetaData'!$B:$H,3,FALSE)</f>
        <v>Carangoides chrysophrys</v>
      </c>
      <c r="H466" s="58">
        <f ca="1">VLOOKUP($E466,'1.MetaData'!$B:$H,4,FALSE)</f>
        <v>0</v>
      </c>
      <c r="I466" s="87">
        <f ca="1">_xlfn.XLOOKUP($B466,'3.DNAExtractions'!$F:$F,'3.DNAExtractions'!O:O,"?")</f>
        <v>0</v>
      </c>
      <c r="J466" s="75" t="s">
        <v>4883</v>
      </c>
      <c r="K466" s="77">
        <v>44979</v>
      </c>
      <c r="L466" s="75" t="s">
        <v>5309</v>
      </c>
      <c r="M466" s="75" t="s">
        <v>3135</v>
      </c>
      <c r="N466" s="75" t="s">
        <v>4997</v>
      </c>
      <c r="O466" s="2" t="str">
        <f t="shared" si="15"/>
        <v>C-H08</v>
      </c>
      <c r="P466" s="83">
        <v>3.41</v>
      </c>
      <c r="Q466" s="2" t="str" cm="1">
        <f t="array" ref="Q466">IF(B466="","",IF(MAX(IF(B:B=B466,C:C))=C466,"Y","N"))</f>
        <v>Y</v>
      </c>
      <c r="S466" s="74"/>
    </row>
    <row r="467" spans="1:19" x14ac:dyDescent="0.25">
      <c r="A467" s="115">
        <f ca="1">INDEX('1.MetaData'!A:A, MATCH($E467, '1.MetaData'!$B:$B, 0))</f>
        <v>541</v>
      </c>
      <c r="B467" s="76" t="s">
        <v>5463</v>
      </c>
      <c r="C467" s="75">
        <v>1</v>
      </c>
      <c r="D467" s="75" t="s">
        <v>4878</v>
      </c>
      <c r="E467" s="1" t="str">
        <f ca="1">_xlfn.XLOOKUP($B467,'3.DNAExtractions'!$F:$F,'3.DNAExtractions'!E:E,"?")</f>
        <v>OG541</v>
      </c>
      <c r="F467" s="80" t="str">
        <f t="shared" si="16"/>
        <v>OG541U_D_IL</v>
      </c>
      <c r="G467" s="39" t="str">
        <f ca="1">VLOOKUP($E467,'1.MetaData'!$B:$H,3,FALSE)</f>
        <v>Carangoides gymnostethus</v>
      </c>
      <c r="H467" s="58" t="str">
        <f ca="1">VLOOKUP($E467,'1.MetaData'!$B:$H,4,FALSE)</f>
        <v xml:space="preserve">Bludger </v>
      </c>
      <c r="I467" s="87">
        <f ca="1">_xlfn.XLOOKUP($B467,'3.DNAExtractions'!$F:$F,'3.DNAExtractions'!O:O,"?")</f>
        <v>0</v>
      </c>
      <c r="J467" s="75" t="s">
        <v>4883</v>
      </c>
      <c r="K467" s="77">
        <v>44979</v>
      </c>
      <c r="L467" s="75" t="s">
        <v>5309</v>
      </c>
      <c r="M467" s="75" t="s">
        <v>3139</v>
      </c>
      <c r="N467" s="75" t="s">
        <v>4889</v>
      </c>
      <c r="O467" s="2" t="str">
        <f t="shared" si="15"/>
        <v>D-D04</v>
      </c>
      <c r="P467" s="83">
        <v>6.12</v>
      </c>
      <c r="Q467" s="2" t="str" cm="1">
        <f t="array" ref="Q467">IF(B467="","",IF(MAX(IF(B:B=B467,C:C))=C467,"Y","N"))</f>
        <v>Y</v>
      </c>
      <c r="S467" s="74"/>
    </row>
    <row r="468" spans="1:19" x14ac:dyDescent="0.25">
      <c r="A468" s="115">
        <f ca="1">INDEX('1.MetaData'!A:A, MATCH($E468, '1.MetaData'!$B:$B, 0))</f>
        <v>542</v>
      </c>
      <c r="B468" s="76" t="s">
        <v>5464</v>
      </c>
      <c r="C468" s="75">
        <v>1</v>
      </c>
      <c r="D468" s="75" t="s">
        <v>4878</v>
      </c>
      <c r="E468" s="1" t="str">
        <f ca="1">_xlfn.XLOOKUP($B468,'3.DNAExtractions'!$F:$F,'3.DNAExtractions'!E:E,"?")</f>
        <v>OG542</v>
      </c>
      <c r="F468" s="80" t="str">
        <f t="shared" si="16"/>
        <v>OG542U_D_IL</v>
      </c>
      <c r="G468" s="39" t="str">
        <f ca="1">VLOOKUP($E468,'1.MetaData'!$B:$H,3,FALSE)</f>
        <v>Carangoides hedlandensis</v>
      </c>
      <c r="H468" s="58">
        <f ca="1">VLOOKUP($E468,'1.MetaData'!$B:$H,4,FALSE)</f>
        <v>0</v>
      </c>
      <c r="I468" s="87">
        <f ca="1">_xlfn.XLOOKUP($B468,'3.DNAExtractions'!$F:$F,'3.DNAExtractions'!O:O,"?")</f>
        <v>0</v>
      </c>
      <c r="J468" s="75" t="s">
        <v>4883</v>
      </c>
      <c r="K468" s="77">
        <v>44979</v>
      </c>
      <c r="L468" s="75" t="s">
        <v>4903</v>
      </c>
      <c r="M468" s="75" t="s">
        <v>3135</v>
      </c>
      <c r="N468" s="75" t="s">
        <v>2575</v>
      </c>
      <c r="O468" s="2" t="str">
        <f t="shared" si="15"/>
        <v>C-F10</v>
      </c>
      <c r="P468" s="83">
        <v>5.31</v>
      </c>
      <c r="Q468" s="2" t="str" cm="1">
        <f t="array" ref="Q468">IF(B468="","",IF(MAX(IF(B:B=B468,C:C))=C468,"Y","N"))</f>
        <v>Y</v>
      </c>
      <c r="S468" s="74"/>
    </row>
    <row r="469" spans="1:19" x14ac:dyDescent="0.25">
      <c r="A469" s="115">
        <f ca="1">INDEX('1.MetaData'!A:A, MATCH($E469, '1.MetaData'!$B:$B, 0))</f>
        <v>543</v>
      </c>
      <c r="B469" s="76" t="s">
        <v>5465</v>
      </c>
      <c r="C469" s="75">
        <v>1</v>
      </c>
      <c r="D469" s="75" t="s">
        <v>4878</v>
      </c>
      <c r="E469" s="1" t="str">
        <f ca="1">_xlfn.XLOOKUP($B469,'3.DNAExtractions'!$F:$F,'3.DNAExtractions'!E:E,"?")</f>
        <v>OG543</v>
      </c>
      <c r="F469" s="80" t="str">
        <f t="shared" si="16"/>
        <v>OG543U_D_IL</v>
      </c>
      <c r="G469" s="39" t="str">
        <f ca="1">VLOOKUP($E469,'1.MetaData'!$B:$H,3,FALSE)</f>
        <v>Carangoides humerosus</v>
      </c>
      <c r="H469" s="58">
        <f ca="1">VLOOKUP($E469,'1.MetaData'!$B:$H,4,FALSE)</f>
        <v>0</v>
      </c>
      <c r="I469" s="87">
        <f ca="1">_xlfn.XLOOKUP($B469,'3.DNAExtractions'!$F:$F,'3.DNAExtractions'!O:O,"?")</f>
        <v>0</v>
      </c>
      <c r="J469" s="75" t="s">
        <v>4883</v>
      </c>
      <c r="K469" s="77">
        <v>44979</v>
      </c>
      <c r="L469" s="75" t="s">
        <v>5309</v>
      </c>
      <c r="M469" s="75" t="s">
        <v>3135</v>
      </c>
      <c r="N469" s="75" t="s">
        <v>4960</v>
      </c>
      <c r="O469" s="2" t="str">
        <f t="shared" si="15"/>
        <v>C-C08</v>
      </c>
      <c r="P469" s="83">
        <v>5.52</v>
      </c>
      <c r="Q469" s="2" t="str" cm="1">
        <f t="array" ref="Q469">IF(B469="","",IF(MAX(IF(B:B=B469,C:C))=C469,"Y","N"))</f>
        <v>Y</v>
      </c>
      <c r="S469" s="74"/>
    </row>
    <row r="470" spans="1:19" x14ac:dyDescent="0.25">
      <c r="A470" s="115">
        <f ca="1">INDEX('1.MetaData'!A:A, MATCH($E470, '1.MetaData'!$B:$B, 0))</f>
        <v>544</v>
      </c>
      <c r="B470" s="76" t="s">
        <v>5466</v>
      </c>
      <c r="C470" s="75">
        <v>1</v>
      </c>
      <c r="D470" s="75" t="s">
        <v>4878</v>
      </c>
      <c r="E470" s="1" t="str">
        <f ca="1">_xlfn.XLOOKUP($B470,'3.DNAExtractions'!$F:$F,'3.DNAExtractions'!E:E,"?")</f>
        <v>OG544</v>
      </c>
      <c r="F470" s="80" t="str">
        <f t="shared" si="16"/>
        <v>OG544U_D_IL</v>
      </c>
      <c r="G470" s="39" t="str">
        <f ca="1">VLOOKUP($E470,'1.MetaData'!$B:$H,3,FALSE)</f>
        <v>Carangoides malabaricus</v>
      </c>
      <c r="H470" s="58">
        <f ca="1">VLOOKUP($E470,'1.MetaData'!$B:$H,4,FALSE)</f>
        <v>0</v>
      </c>
      <c r="I470" s="87">
        <f ca="1">_xlfn.XLOOKUP($B470,'3.DNAExtractions'!$F:$F,'3.DNAExtractions'!O:O,"?")</f>
        <v>0</v>
      </c>
      <c r="J470" s="75" t="s">
        <v>4883</v>
      </c>
      <c r="K470" s="77">
        <v>44979</v>
      </c>
      <c r="L470" s="75" t="s">
        <v>5309</v>
      </c>
      <c r="M470" s="75" t="s">
        <v>3239</v>
      </c>
      <c r="N470" s="75" t="s">
        <v>4957</v>
      </c>
      <c r="O470" s="2" t="str">
        <f t="shared" si="15"/>
        <v>B-B08</v>
      </c>
      <c r="P470" s="83">
        <v>7.81</v>
      </c>
      <c r="Q470" s="2" t="str" cm="1">
        <f t="array" ref="Q470">IF(B470="","",IF(MAX(IF(B:B=B470,C:C))=C470,"Y","N"))</f>
        <v>Y</v>
      </c>
      <c r="S470" s="74"/>
    </row>
    <row r="471" spans="1:19" x14ac:dyDescent="0.25">
      <c r="A471" s="115">
        <f ca="1">INDEX('1.MetaData'!A:A, MATCH($E471, '1.MetaData'!$B:$B, 0))</f>
        <v>545</v>
      </c>
      <c r="B471" s="76" t="s">
        <v>5467</v>
      </c>
      <c r="C471" s="75">
        <v>1</v>
      </c>
      <c r="D471" s="75" t="s">
        <v>4878</v>
      </c>
      <c r="E471" s="1" t="str">
        <f ca="1">_xlfn.XLOOKUP($B471,'3.DNAExtractions'!$F:$F,'3.DNAExtractions'!E:E,"?")</f>
        <v>OG545</v>
      </c>
      <c r="F471" s="80" t="str">
        <f t="shared" si="16"/>
        <v>OG545U_D_IL</v>
      </c>
      <c r="G471" s="39" t="str">
        <f ca="1">VLOOKUP($E471,'1.MetaData'!$B:$H,3,FALSE)</f>
        <v>Caranx bucculentus</v>
      </c>
      <c r="H471" s="58">
        <f ca="1">VLOOKUP($E471,'1.MetaData'!$B:$H,4,FALSE)</f>
        <v>0</v>
      </c>
      <c r="I471" s="87">
        <f ca="1">_xlfn.XLOOKUP($B471,'3.DNAExtractions'!$F:$F,'3.DNAExtractions'!O:O,"?")</f>
        <v>0</v>
      </c>
      <c r="J471" s="75" t="s">
        <v>4883</v>
      </c>
      <c r="K471" s="77">
        <v>44979</v>
      </c>
      <c r="L471" s="75" t="s">
        <v>5309</v>
      </c>
      <c r="M471" s="75" t="s">
        <v>3135</v>
      </c>
      <c r="N471" s="75" t="s">
        <v>4970</v>
      </c>
      <c r="O471" s="2" t="str">
        <f t="shared" si="15"/>
        <v>C-C07</v>
      </c>
      <c r="P471" s="83">
        <v>4.53</v>
      </c>
      <c r="Q471" s="2" t="str" cm="1">
        <f t="array" ref="Q471">IF(B471="","",IF(MAX(IF(B:B=B471,C:C))=C471,"Y","N"))</f>
        <v>Y</v>
      </c>
      <c r="S471" s="74"/>
    </row>
    <row r="472" spans="1:19" x14ac:dyDescent="0.25">
      <c r="A472" s="115">
        <f ca="1">INDEX('1.MetaData'!A:A, MATCH($E472, '1.MetaData'!$B:$B, 0))</f>
        <v>546</v>
      </c>
      <c r="B472" s="76" t="s">
        <v>5468</v>
      </c>
      <c r="C472" s="75">
        <v>1</v>
      </c>
      <c r="D472" s="75" t="s">
        <v>4878</v>
      </c>
      <c r="E472" s="1" t="str">
        <f ca="1">_xlfn.XLOOKUP($B472,'3.DNAExtractions'!$F:$F,'3.DNAExtractions'!E:E,"?")</f>
        <v>OG546</v>
      </c>
      <c r="F472" s="80" t="str">
        <f t="shared" si="16"/>
        <v>OG546U_D_IL</v>
      </c>
      <c r="G472" s="39" t="str">
        <f ca="1">VLOOKUP($E472,'1.MetaData'!$B:$H,3,FALSE)</f>
        <v>Cheilodactylus gibbosus</v>
      </c>
      <c r="H472" s="58" t="str">
        <f ca="1">VLOOKUP($E472,'1.MetaData'!$B:$H,4,FALSE)</f>
        <v xml:space="preserve">Western crested morwong </v>
      </c>
      <c r="I472" s="87">
        <f ca="1">_xlfn.XLOOKUP($B472,'3.DNAExtractions'!$F:$F,'3.DNAExtractions'!O:O,"?")</f>
        <v>0</v>
      </c>
      <c r="J472" s="75" t="s">
        <v>4883</v>
      </c>
      <c r="K472" s="77">
        <v>44979</v>
      </c>
      <c r="L472" s="75" t="s">
        <v>5309</v>
      </c>
      <c r="M472" s="75" t="s">
        <v>3135</v>
      </c>
      <c r="N472" s="75" t="s">
        <v>4953</v>
      </c>
      <c r="O472" s="2" t="str">
        <f t="shared" si="15"/>
        <v>C-H06</v>
      </c>
      <c r="P472" s="83">
        <v>1.3</v>
      </c>
      <c r="Q472" s="2" t="str" cm="1">
        <f t="array" ref="Q472">IF(B472="","",IF(MAX(IF(B:B=B472,C:C))=C472,"Y","N"))</f>
        <v>Y</v>
      </c>
      <c r="S472" s="74"/>
    </row>
    <row r="473" spans="1:19" x14ac:dyDescent="0.25">
      <c r="A473" s="115">
        <f ca="1">INDEX('1.MetaData'!A:A, MATCH($E473, '1.MetaData'!$B:$B, 0))</f>
        <v>547</v>
      </c>
      <c r="B473" s="76" t="s">
        <v>5469</v>
      </c>
      <c r="C473" s="75">
        <v>1</v>
      </c>
      <c r="D473" s="75" t="s">
        <v>4878</v>
      </c>
      <c r="E473" s="1" t="str">
        <f ca="1">_xlfn.XLOOKUP($B473,'3.DNAExtractions'!$F:$F,'3.DNAExtractions'!E:E,"?")</f>
        <v>OG547</v>
      </c>
      <c r="F473" s="80" t="str">
        <f t="shared" si="16"/>
        <v>OG547U_D_IL</v>
      </c>
      <c r="G473" s="39" t="str">
        <f ca="1">VLOOKUP($E473,'1.MetaData'!$B:$H,3,FALSE)</f>
        <v>Choerodon cauteroma</v>
      </c>
      <c r="H473" s="58" t="str">
        <f ca="1">VLOOKUP($E473,'1.MetaData'!$B:$H,4,FALSE)</f>
        <v xml:space="preserve">Bluespotted tuskfish </v>
      </c>
      <c r="I473" s="87">
        <f ca="1">_xlfn.XLOOKUP($B473,'3.DNAExtractions'!$F:$F,'3.DNAExtractions'!O:O,"?")</f>
        <v>0</v>
      </c>
      <c r="J473" s="75" t="s">
        <v>4883</v>
      </c>
      <c r="K473" s="77">
        <v>44972</v>
      </c>
      <c r="L473" s="75" t="s">
        <v>5456</v>
      </c>
      <c r="M473" s="75" t="s">
        <v>3135</v>
      </c>
      <c r="N473" s="75" t="s">
        <v>5126</v>
      </c>
      <c r="O473" s="2" t="str">
        <f t="shared" ref="O473:O536" si="17">IF(M473&lt;&gt;"",_xlfn.CONCAT(M473,"-",N473),"")</f>
        <v>C-C03</v>
      </c>
      <c r="P473" s="83">
        <v>5.84</v>
      </c>
      <c r="Q473" s="2" t="str" cm="1">
        <f t="array" ref="Q473">IF(B473="","",IF(MAX(IF(B:B=B473,C:C))=C473,"Y","N"))</f>
        <v>Y</v>
      </c>
      <c r="S473" s="74"/>
    </row>
    <row r="474" spans="1:19" x14ac:dyDescent="0.25">
      <c r="A474" s="115">
        <f ca="1">INDEX('1.MetaData'!A:A, MATCH($E474, '1.MetaData'!$B:$B, 0))</f>
        <v>548</v>
      </c>
      <c r="B474" s="76" t="s">
        <v>5470</v>
      </c>
      <c r="C474" s="75">
        <v>1</v>
      </c>
      <c r="D474" s="75" t="s">
        <v>4878</v>
      </c>
      <c r="E474" s="1" t="str">
        <f ca="1">_xlfn.XLOOKUP($B474,'3.DNAExtractions'!$F:$F,'3.DNAExtractions'!E:E,"?")</f>
        <v>OG548</v>
      </c>
      <c r="F474" s="80" t="str">
        <f t="shared" si="16"/>
        <v>OG548U_D_IL</v>
      </c>
      <c r="G474" s="39" t="str">
        <f ca="1">VLOOKUP($E474,'1.MetaData'!$B:$H,3,FALSE)</f>
        <v>Cybiosarda elegans</v>
      </c>
      <c r="H474" s="58" t="str">
        <f ca="1">VLOOKUP($E474,'1.MetaData'!$B:$H,4,FALSE)</f>
        <v xml:space="preserve">Leaping bonito </v>
      </c>
      <c r="I474" s="87">
        <f ca="1">_xlfn.XLOOKUP($B474,'3.DNAExtractions'!$F:$F,'3.DNAExtractions'!O:O,"?")</f>
        <v>0</v>
      </c>
      <c r="J474" s="75" t="s">
        <v>4883</v>
      </c>
      <c r="K474" s="77">
        <v>44972</v>
      </c>
      <c r="L474" s="75" t="s">
        <v>5456</v>
      </c>
      <c r="M474" s="75" t="s">
        <v>3139</v>
      </c>
      <c r="N474" s="75" t="s">
        <v>5128</v>
      </c>
      <c r="O474" s="2" t="str">
        <f t="shared" si="17"/>
        <v>D-D03</v>
      </c>
      <c r="P474" s="83">
        <v>6.36</v>
      </c>
      <c r="Q474" s="2" t="str" cm="1">
        <f t="array" ref="Q474">IF(B474="","",IF(MAX(IF(B:B=B474,C:C))=C474,"Y","N"))</f>
        <v>Y</v>
      </c>
      <c r="S474" s="74"/>
    </row>
    <row r="475" spans="1:19" x14ac:dyDescent="0.25">
      <c r="A475" s="115">
        <f ca="1">INDEX('1.MetaData'!A:A, MATCH($E475, '1.MetaData'!$B:$B, 0))</f>
        <v>549</v>
      </c>
      <c r="B475" s="76" t="s">
        <v>5471</v>
      </c>
      <c r="C475" s="75">
        <v>1</v>
      </c>
      <c r="D475" s="75" t="s">
        <v>4878</v>
      </c>
      <c r="E475" s="1" t="str">
        <f ca="1">_xlfn.XLOOKUP($B475,'3.DNAExtractions'!$F:$F,'3.DNAExtractions'!E:E,"?")</f>
        <v>OG549</v>
      </c>
      <c r="F475" s="80" t="str">
        <f t="shared" ref="F475:F538" si="18">IF(C475&gt;1,_xlfn.CONCAT(B475,"_IL",C475),_xlfn.CONCAT(B475,"_IL"))</f>
        <v>OG549U_D_IL</v>
      </c>
      <c r="G475" s="39" t="str">
        <f ca="1">VLOOKUP($E475,'1.MetaData'!$B:$H,3,FALSE)</f>
        <v>Decapterus maruadsi</v>
      </c>
      <c r="H475" s="58" t="str">
        <f ca="1">VLOOKUP($E475,'1.MetaData'!$B:$H,4,FALSE)</f>
        <v xml:space="preserve">Japanese scad </v>
      </c>
      <c r="I475" s="87">
        <f ca="1">_xlfn.XLOOKUP($B475,'3.DNAExtractions'!$F:$F,'3.DNAExtractions'!O:O,"?")</f>
        <v>0</v>
      </c>
      <c r="J475" s="75" t="s">
        <v>4883</v>
      </c>
      <c r="K475" s="77">
        <v>44979</v>
      </c>
      <c r="L475" s="75" t="s">
        <v>5309</v>
      </c>
      <c r="M475" s="75" t="s">
        <v>3135</v>
      </c>
      <c r="N475" s="75" t="s">
        <v>4916</v>
      </c>
      <c r="O475" s="2" t="str">
        <f t="shared" si="17"/>
        <v>C-E04</v>
      </c>
      <c r="P475" s="83">
        <v>4.24</v>
      </c>
      <c r="Q475" s="2" t="str" cm="1">
        <f t="array" ref="Q475">IF(B475="","",IF(MAX(IF(B:B=B475,C:C))=C475,"Y","N"))</f>
        <v>Y</v>
      </c>
      <c r="S475" s="74"/>
    </row>
    <row r="476" spans="1:19" x14ac:dyDescent="0.25">
      <c r="A476" s="115">
        <f ca="1">INDEX('1.MetaData'!A:A, MATCH($E476, '1.MetaData'!$B:$B, 0))</f>
        <v>550</v>
      </c>
      <c r="B476" s="76" t="s">
        <v>5472</v>
      </c>
      <c r="C476" s="75">
        <v>1</v>
      </c>
      <c r="D476" s="75" t="s">
        <v>4878</v>
      </c>
      <c r="E476" s="1" t="str">
        <f ca="1">_xlfn.XLOOKUP($B476,'3.DNAExtractions'!$F:$F,'3.DNAExtractions'!E:E,"?")</f>
        <v>OG550</v>
      </c>
      <c r="F476" s="80" t="str">
        <f t="shared" si="18"/>
        <v>OG550U_D_IL</v>
      </c>
      <c r="G476" s="39" t="str">
        <f ca="1">VLOOKUP($E476,'1.MetaData'!$B:$H,3,FALSE)</f>
        <v>Elates ransonnettii</v>
      </c>
      <c r="H476" s="58">
        <f ca="1">VLOOKUP($E476,'1.MetaData'!$B:$H,4,FALSE)</f>
        <v>0</v>
      </c>
      <c r="I476" s="87">
        <f ca="1">_xlfn.XLOOKUP($B476,'3.DNAExtractions'!$F:$F,'3.DNAExtractions'!O:O,"?")</f>
        <v>0</v>
      </c>
      <c r="J476" s="75" t="s">
        <v>4883</v>
      </c>
      <c r="K476" s="77">
        <v>44979</v>
      </c>
      <c r="L476" s="75" t="s">
        <v>5309</v>
      </c>
      <c r="M476" s="75" t="s">
        <v>3139</v>
      </c>
      <c r="N476" s="75" t="s">
        <v>4962</v>
      </c>
      <c r="O476" s="2" t="str">
        <f t="shared" si="17"/>
        <v>D-D08</v>
      </c>
      <c r="P476" s="83">
        <v>2.1800000000000002</v>
      </c>
      <c r="Q476" s="2" t="str" cm="1">
        <f t="array" ref="Q476">IF(B476="","",IF(MAX(IF(B:B=B476,C:C))=C476,"Y","N"))</f>
        <v>Y</v>
      </c>
      <c r="S476" s="74"/>
    </row>
    <row r="477" spans="1:19" x14ac:dyDescent="0.25">
      <c r="A477" s="115">
        <f ca="1">INDEX('1.MetaData'!A:A, MATCH($E477, '1.MetaData'!$B:$B, 0))</f>
        <v>551</v>
      </c>
      <c r="B477" s="76" t="s">
        <v>5473</v>
      </c>
      <c r="C477" s="75">
        <v>1</v>
      </c>
      <c r="D477" s="75" t="s">
        <v>4878</v>
      </c>
      <c r="E477" s="1" t="str">
        <f ca="1">_xlfn.XLOOKUP($B477,'3.DNAExtractions'!$F:$F,'3.DNAExtractions'!E:E,"?")</f>
        <v>OG551</v>
      </c>
      <c r="F477" s="80" t="str">
        <f t="shared" si="18"/>
        <v>OG551U_D_IL</v>
      </c>
      <c r="G477" s="39" t="str">
        <f ca="1">VLOOKUP($E477,'1.MetaData'!$B:$H,3,FALSE)</f>
        <v>Epinephelus latifasciatus</v>
      </c>
      <c r="H477" s="58" t="str">
        <f ca="1">VLOOKUP($E477,'1.MetaData'!$B:$H,4,FALSE)</f>
        <v xml:space="preserve">Striped grouper </v>
      </c>
      <c r="I477" s="87">
        <f ca="1">_xlfn.XLOOKUP($B477,'3.DNAExtractions'!$F:$F,'3.DNAExtractions'!O:O,"?")</f>
        <v>0</v>
      </c>
      <c r="J477" s="75" t="s">
        <v>4883</v>
      </c>
      <c r="K477" s="77">
        <v>44979</v>
      </c>
      <c r="L477" s="75" t="s">
        <v>5309</v>
      </c>
      <c r="M477" s="75" t="s">
        <v>3135</v>
      </c>
      <c r="N477" s="75" t="s">
        <v>4939</v>
      </c>
      <c r="O477" s="2" t="str">
        <f t="shared" si="17"/>
        <v>C-H04</v>
      </c>
      <c r="P477" s="83">
        <v>6.6</v>
      </c>
      <c r="Q477" s="2" t="str" cm="1">
        <f t="array" ref="Q477">IF(B477="","",IF(MAX(IF(B:B=B477,C:C))=C477,"Y","N"))</f>
        <v>Y</v>
      </c>
      <c r="S477" s="74"/>
    </row>
    <row r="478" spans="1:19" x14ac:dyDescent="0.25">
      <c r="A478" s="115">
        <f ca="1">INDEX('1.MetaData'!A:A, MATCH($E478, '1.MetaData'!$B:$B, 0))</f>
        <v>552</v>
      </c>
      <c r="B478" s="76" t="s">
        <v>5474</v>
      </c>
      <c r="C478" s="75">
        <v>1</v>
      </c>
      <c r="D478" s="75" t="s">
        <v>4878</v>
      </c>
      <c r="E478" s="1" t="str">
        <f ca="1">_xlfn.XLOOKUP($B478,'3.DNAExtractions'!$F:$F,'3.DNAExtractions'!E:E,"?")</f>
        <v>OG552</v>
      </c>
      <c r="F478" s="80" t="str">
        <f t="shared" si="18"/>
        <v>OG552U_D_IL</v>
      </c>
      <c r="G478" s="39" t="str">
        <f ca="1">VLOOKUP($E478,'1.MetaData'!$B:$H,3,FALSE)</f>
        <v>Epinephelus malabaricus</v>
      </c>
      <c r="H478" s="58" t="str">
        <f ca="1">VLOOKUP($E478,'1.MetaData'!$B:$H,4,FALSE)</f>
        <v xml:space="preserve">Malabar grouper </v>
      </c>
      <c r="I478" s="87">
        <f ca="1">_xlfn.XLOOKUP($B478,'3.DNAExtractions'!$F:$F,'3.DNAExtractions'!O:O,"?")</f>
        <v>0</v>
      </c>
      <c r="J478" s="75" t="s">
        <v>4883</v>
      </c>
      <c r="K478" s="77">
        <v>44979</v>
      </c>
      <c r="L478" s="75" t="s">
        <v>5309</v>
      </c>
      <c r="M478" s="75" t="s">
        <v>3155</v>
      </c>
      <c r="N478" s="75" t="s">
        <v>4931</v>
      </c>
      <c r="O478" s="2" t="str">
        <f t="shared" si="17"/>
        <v>A-A06</v>
      </c>
      <c r="P478" s="83">
        <v>9.14</v>
      </c>
      <c r="Q478" s="2" t="str" cm="1">
        <f t="array" ref="Q478">IF(B478="","",IF(MAX(IF(B:B=B478,C:C))=C478,"Y","N"))</f>
        <v>Y</v>
      </c>
      <c r="S478" s="74"/>
    </row>
    <row r="479" spans="1:19" x14ac:dyDescent="0.25">
      <c r="A479" s="115">
        <f ca="1">INDEX('1.MetaData'!A:A, MATCH($E479, '1.MetaData'!$B:$B, 0))</f>
        <v>553</v>
      </c>
      <c r="B479" s="76" t="s">
        <v>5475</v>
      </c>
      <c r="C479" s="75">
        <v>1</v>
      </c>
      <c r="D479" s="75" t="s">
        <v>4878</v>
      </c>
      <c r="E479" s="1" t="str">
        <f ca="1">_xlfn.XLOOKUP($B479,'3.DNAExtractions'!$F:$F,'3.DNAExtractions'!E:E,"?")</f>
        <v>OG553</v>
      </c>
      <c r="F479" s="80" t="str">
        <f t="shared" si="18"/>
        <v>OG553U_D_IL</v>
      </c>
      <c r="G479" s="39" t="str">
        <f ca="1">VLOOKUP($E479,'1.MetaData'!$B:$H,3,FALSE)</f>
        <v>Epinephelus sexfasciatus</v>
      </c>
      <c r="H479" s="58" t="str">
        <f ca="1">VLOOKUP($E479,'1.MetaData'!$B:$H,4,FALSE)</f>
        <v xml:space="preserve">Sixbar grouper </v>
      </c>
      <c r="I479" s="87">
        <f ca="1">_xlfn.XLOOKUP($B479,'3.DNAExtractions'!$F:$F,'3.DNAExtractions'!O:O,"?")</f>
        <v>0</v>
      </c>
      <c r="J479" s="75" t="s">
        <v>4883</v>
      </c>
      <c r="K479" s="77">
        <v>44979</v>
      </c>
      <c r="L479" s="75" t="s">
        <v>5309</v>
      </c>
      <c r="M479" s="75" t="s">
        <v>3135</v>
      </c>
      <c r="N479" s="75" t="s">
        <v>4918</v>
      </c>
      <c r="O479" s="2" t="str">
        <f t="shared" si="17"/>
        <v>C-G05</v>
      </c>
      <c r="P479" s="83">
        <v>10.199999999999999</v>
      </c>
      <c r="Q479" s="2" t="str" cm="1">
        <f t="array" ref="Q479">IF(B479="","",IF(MAX(IF(B:B=B479,C:C))=C479,"Y","N"))</f>
        <v>Y</v>
      </c>
      <c r="S479" s="74"/>
    </row>
    <row r="480" spans="1:19" x14ac:dyDescent="0.25">
      <c r="A480" s="115">
        <f ca="1">INDEX('1.MetaData'!A:A, MATCH($E480, '1.MetaData'!$B:$B, 0))</f>
        <v>554</v>
      </c>
      <c r="B480" s="76" t="s">
        <v>5476</v>
      </c>
      <c r="C480" s="75">
        <v>1</v>
      </c>
      <c r="D480" s="75" t="s">
        <v>4878</v>
      </c>
      <c r="E480" s="1" t="str">
        <f ca="1">_xlfn.XLOOKUP($B480,'3.DNAExtractions'!$F:$F,'3.DNAExtractions'!E:E,"?")</f>
        <v>OG554</v>
      </c>
      <c r="F480" s="80" t="str">
        <f t="shared" si="18"/>
        <v>OG554U_D_IL</v>
      </c>
      <c r="G480" s="39" t="str">
        <f ca="1">VLOOKUP($E480,'1.MetaData'!$B:$H,3,FALSE)</f>
        <v>Epinephelus stictus</v>
      </c>
      <c r="H480" s="58" t="str">
        <f ca="1">VLOOKUP($E480,'1.MetaData'!$B:$H,4,FALSE)</f>
        <v xml:space="preserve">Black-dotted grouper </v>
      </c>
      <c r="I480" s="87">
        <f ca="1">_xlfn.XLOOKUP($B480,'3.DNAExtractions'!$F:$F,'3.DNAExtractions'!O:O,"?")</f>
        <v>0</v>
      </c>
      <c r="J480" s="75" t="s">
        <v>4883</v>
      </c>
      <c r="K480" s="77">
        <v>44979</v>
      </c>
      <c r="L480" s="75" t="s">
        <v>5309</v>
      </c>
      <c r="M480" s="75" t="s">
        <v>3135</v>
      </c>
      <c r="N480" s="75" t="s">
        <v>4927</v>
      </c>
      <c r="O480" s="2" t="str">
        <f t="shared" si="17"/>
        <v>C-H05</v>
      </c>
      <c r="P480" s="83">
        <v>5.24</v>
      </c>
      <c r="Q480" s="2" t="str" cm="1">
        <f t="array" ref="Q480">IF(B480="","",IF(MAX(IF(B:B=B480,C:C))=C480,"Y","N"))</f>
        <v>Y</v>
      </c>
      <c r="S480" s="74"/>
    </row>
    <row r="481" spans="1:19" x14ac:dyDescent="0.25">
      <c r="A481" s="115">
        <f ca="1">INDEX('1.MetaData'!A:A, MATCH($E481, '1.MetaData'!$B:$B, 0))</f>
        <v>555</v>
      </c>
      <c r="B481" s="76" t="s">
        <v>5477</v>
      </c>
      <c r="C481" s="75">
        <v>1</v>
      </c>
      <c r="D481" s="75" t="s">
        <v>4878</v>
      </c>
      <c r="E481" s="1" t="str">
        <f ca="1">_xlfn.XLOOKUP($B481,'3.DNAExtractions'!$F:$F,'3.DNAExtractions'!E:E,"?")</f>
        <v>OG555</v>
      </c>
      <c r="F481" s="80" t="str">
        <f t="shared" si="18"/>
        <v>OG555U_D_IL</v>
      </c>
      <c r="G481" s="39" t="str">
        <f ca="1">VLOOKUP($E481,'1.MetaData'!$B:$H,3,FALSE)</f>
        <v>Etelis carbunculus</v>
      </c>
      <c r="H481" s="58" t="str">
        <f ca="1">VLOOKUP($E481,'1.MetaData'!$B:$H,4,FALSE)</f>
        <v xml:space="preserve">Deep-water red snapper </v>
      </c>
      <c r="I481" s="87">
        <f ca="1">_xlfn.XLOOKUP($B481,'3.DNAExtractions'!$F:$F,'3.DNAExtractions'!O:O,"?")</f>
        <v>0</v>
      </c>
      <c r="J481" s="75" t="s">
        <v>4883</v>
      </c>
      <c r="K481" s="77">
        <v>44831</v>
      </c>
      <c r="L481" s="75"/>
      <c r="M481" s="75" t="s">
        <v>3139</v>
      </c>
      <c r="N481" s="75" t="s">
        <v>5086</v>
      </c>
      <c r="O481" s="2" t="str">
        <f t="shared" si="17"/>
        <v>D-D12</v>
      </c>
      <c r="P481" s="83"/>
      <c r="Q481" s="2" t="str" cm="1">
        <f t="array" ref="Q481">IF(B481="","",IF(MAX(IF(B:B=B481,C:C))=C481,"Y","N"))</f>
        <v>Y</v>
      </c>
      <c r="S481" s="74"/>
    </row>
    <row r="482" spans="1:19" x14ac:dyDescent="0.25">
      <c r="A482" s="115">
        <f ca="1">INDEX('1.MetaData'!A:A, MATCH($E482, '1.MetaData'!$B:$B, 0))</f>
        <v>556</v>
      </c>
      <c r="B482" s="76" t="s">
        <v>5478</v>
      </c>
      <c r="C482" s="75">
        <v>1</v>
      </c>
      <c r="D482" s="75" t="s">
        <v>4878</v>
      </c>
      <c r="E482" s="1" t="str">
        <f ca="1">_xlfn.XLOOKUP($B482,'3.DNAExtractions'!$F:$F,'3.DNAExtractions'!E:E,"?")</f>
        <v>OG556</v>
      </c>
      <c r="F482" s="80" t="str">
        <f t="shared" si="18"/>
        <v>OG556U_D_IL</v>
      </c>
      <c r="G482" s="39" t="str">
        <f ca="1">VLOOKUP($E482,'1.MetaData'!$B:$H,3,FALSE)</f>
        <v>Eubalichthys mosaicus</v>
      </c>
      <c r="H482" s="58" t="str">
        <f ca="1">VLOOKUP($E482,'1.MetaData'!$B:$H,4,FALSE)</f>
        <v xml:space="preserve">Mosaic leatherjacket </v>
      </c>
      <c r="I482" s="87">
        <f ca="1">_xlfn.XLOOKUP($B482,'3.DNAExtractions'!$F:$F,'3.DNAExtractions'!O:O,"?")</f>
        <v>0</v>
      </c>
      <c r="J482" s="75" t="s">
        <v>4883</v>
      </c>
      <c r="K482" s="77">
        <v>44979</v>
      </c>
      <c r="L482" s="75" t="s">
        <v>5309</v>
      </c>
      <c r="M482" s="75" t="s">
        <v>3135</v>
      </c>
      <c r="N482" s="75" t="s">
        <v>4947</v>
      </c>
      <c r="O482" s="2" t="str">
        <f t="shared" si="17"/>
        <v>C-G06</v>
      </c>
      <c r="P482" s="83">
        <v>1.78</v>
      </c>
      <c r="Q482" s="2" t="str" cm="1">
        <f t="array" ref="Q482">IF(B482="","",IF(MAX(IF(B:B=B482,C:C))=C482,"Y","N"))</f>
        <v>Y</v>
      </c>
      <c r="S482" s="74"/>
    </row>
    <row r="483" spans="1:19" x14ac:dyDescent="0.25">
      <c r="A483" s="115">
        <f ca="1">INDEX('1.MetaData'!A:A, MATCH($E483, '1.MetaData'!$B:$B, 0))</f>
        <v>557</v>
      </c>
      <c r="B483" s="76" t="s">
        <v>5479</v>
      </c>
      <c r="C483" s="75">
        <v>1</v>
      </c>
      <c r="D483" s="75" t="s">
        <v>4878</v>
      </c>
      <c r="E483" s="1" t="str">
        <f ca="1">_xlfn.XLOOKUP($B483,'3.DNAExtractions'!$F:$F,'3.DNAExtractions'!E:E,"?")</f>
        <v>OG557</v>
      </c>
      <c r="F483" s="80" t="str">
        <f t="shared" si="18"/>
        <v>OG557U_D_IL</v>
      </c>
      <c r="G483" s="39" t="str">
        <f ca="1">VLOOKUP($E483,'1.MetaData'!$B:$H,3,FALSE)</f>
        <v>Glaucosoma buergeri</v>
      </c>
      <c r="H483" s="58" t="str">
        <f ca="1">VLOOKUP($E483,'1.MetaData'!$B:$H,4,FALSE)</f>
        <v xml:space="preserve">Deepsea jewfish </v>
      </c>
      <c r="I483" s="87">
        <f ca="1">_xlfn.XLOOKUP($B483,'3.DNAExtractions'!$F:$F,'3.DNAExtractions'!O:O,"?")</f>
        <v>0</v>
      </c>
      <c r="J483" s="75" t="s">
        <v>4883</v>
      </c>
      <c r="K483" s="77">
        <v>44972</v>
      </c>
      <c r="L483" s="75" t="s">
        <v>5456</v>
      </c>
      <c r="M483" s="75" t="s">
        <v>3135</v>
      </c>
      <c r="N483" s="75" t="s">
        <v>5130</v>
      </c>
      <c r="O483" s="2" t="str">
        <f t="shared" si="17"/>
        <v>C-E03</v>
      </c>
      <c r="P483" s="83">
        <v>5.8</v>
      </c>
      <c r="Q483" s="2" t="str" cm="1">
        <f t="array" ref="Q483">IF(B483="","",IF(MAX(IF(B:B=B483,C:C))=C483,"Y","N"))</f>
        <v>Y</v>
      </c>
      <c r="S483" s="74"/>
    </row>
    <row r="484" spans="1:19" x14ac:dyDescent="0.25">
      <c r="A484" s="115">
        <f ca="1">INDEX('1.MetaData'!A:A, MATCH($E484, '1.MetaData'!$B:$B, 0))</f>
        <v>558</v>
      </c>
      <c r="B484" s="76" t="s">
        <v>5480</v>
      </c>
      <c r="C484" s="75">
        <v>1</v>
      </c>
      <c r="D484" s="75" t="s">
        <v>4878</v>
      </c>
      <c r="E484" s="1" t="str">
        <f ca="1">_xlfn.XLOOKUP($B484,'3.DNAExtractions'!$F:$F,'3.DNAExtractions'!E:E,"?")</f>
        <v>OG558</v>
      </c>
      <c r="F484" s="80" t="str">
        <f t="shared" si="18"/>
        <v>OG558U_D_IL</v>
      </c>
      <c r="G484" s="39" t="str">
        <f ca="1">VLOOKUP($E484,'1.MetaData'!$B:$H,3,FALSE)</f>
        <v>Gnathanodon speciosus</v>
      </c>
      <c r="H484" s="58" t="str">
        <f ca="1">VLOOKUP($E484,'1.MetaData'!$B:$H,4,FALSE)</f>
        <v xml:space="preserve">Golden trevally </v>
      </c>
      <c r="I484" s="87">
        <f ca="1">_xlfn.XLOOKUP($B484,'3.DNAExtractions'!$F:$F,'3.DNAExtractions'!O:O,"?")</f>
        <v>0</v>
      </c>
      <c r="J484" s="75" t="s">
        <v>4883</v>
      </c>
      <c r="K484" s="77">
        <v>44979</v>
      </c>
      <c r="L484" s="75" t="s">
        <v>5309</v>
      </c>
      <c r="M484" s="75" t="s">
        <v>3239</v>
      </c>
      <c r="N484" s="75" t="s">
        <v>4893</v>
      </c>
      <c r="O484" s="2" t="str">
        <f t="shared" si="17"/>
        <v>B-B04</v>
      </c>
      <c r="P484" s="83">
        <v>5.9</v>
      </c>
      <c r="Q484" s="2" t="str" cm="1">
        <f t="array" ref="Q484">IF(B484="","",IF(MAX(IF(B:B=B484,C:C))=C484,"Y","N"))</f>
        <v>Y</v>
      </c>
      <c r="S484" s="74"/>
    </row>
    <row r="485" spans="1:19" x14ac:dyDescent="0.25">
      <c r="A485" s="115">
        <f ca="1">INDEX('1.MetaData'!A:A, MATCH($E485, '1.MetaData'!$B:$B, 0))</f>
        <v>559</v>
      </c>
      <c r="B485" s="76" t="s">
        <v>5481</v>
      </c>
      <c r="C485" s="75">
        <v>1</v>
      </c>
      <c r="D485" s="75" t="s">
        <v>4878</v>
      </c>
      <c r="E485" s="1" t="str">
        <f ca="1">_xlfn.XLOOKUP($B485,'3.DNAExtractions'!$F:$F,'3.DNAExtractions'!E:E,"?")</f>
        <v>OG559</v>
      </c>
      <c r="F485" s="80" t="str">
        <f t="shared" si="18"/>
        <v>OG559U_D_IL</v>
      </c>
      <c r="G485" s="39" t="str">
        <f ca="1">VLOOKUP($E485,'1.MetaData'!$B:$H,3,FALSE)</f>
        <v>Gymnocranius grandoculis</v>
      </c>
      <c r="H485" s="58" t="str">
        <f ca="1">VLOOKUP($E485,'1.MetaData'!$B:$H,4,FALSE)</f>
        <v xml:space="preserve">Blue-lined large-eye bream </v>
      </c>
      <c r="I485" s="87">
        <f ca="1">_xlfn.XLOOKUP($B485,'3.DNAExtractions'!$F:$F,'3.DNAExtractions'!O:O,"?")</f>
        <v>0</v>
      </c>
      <c r="J485" s="75" t="s">
        <v>4883</v>
      </c>
      <c r="K485" s="77">
        <v>44979</v>
      </c>
      <c r="L485" s="75" t="s">
        <v>5309</v>
      </c>
      <c r="M485" s="75" t="s">
        <v>3135</v>
      </c>
      <c r="N485" s="75" t="s">
        <v>4912</v>
      </c>
      <c r="O485" s="2" t="str">
        <f t="shared" si="17"/>
        <v>C-C04</v>
      </c>
      <c r="P485" s="83">
        <v>2.69</v>
      </c>
      <c r="Q485" s="2" t="str" cm="1">
        <f t="array" ref="Q485">IF(B485="","",IF(MAX(IF(B:B=B485,C:C))=C485,"Y","N"))</f>
        <v>Y</v>
      </c>
      <c r="S485" s="74"/>
    </row>
    <row r="486" spans="1:19" x14ac:dyDescent="0.25">
      <c r="A486" s="115">
        <f ca="1">INDEX('1.MetaData'!A:A, MATCH($E486, '1.MetaData'!$B:$B, 0))</f>
        <v>560</v>
      </c>
      <c r="B486" s="76" t="s">
        <v>5482</v>
      </c>
      <c r="C486" s="75">
        <v>1</v>
      </c>
      <c r="D486" s="75" t="s">
        <v>4878</v>
      </c>
      <c r="E486" s="1" t="str">
        <f ca="1">_xlfn.XLOOKUP($B486,'3.DNAExtractions'!$F:$F,'3.DNAExtractions'!E:E,"?")</f>
        <v>OG560</v>
      </c>
      <c r="F486" s="80" t="str">
        <f t="shared" si="18"/>
        <v>OG560U_D_IL</v>
      </c>
      <c r="G486" s="39" t="str">
        <f ca="1">VLOOKUP($E486,'1.MetaData'!$B:$H,3,FALSE)</f>
        <v>Gymnocranius grandoculis</v>
      </c>
      <c r="H486" s="58" t="str">
        <f ca="1">VLOOKUP($E486,'1.MetaData'!$B:$H,4,FALSE)</f>
        <v xml:space="preserve">Blue-lined large-eye bream </v>
      </c>
      <c r="I486" s="87">
        <f ca="1">_xlfn.XLOOKUP($B486,'3.DNAExtractions'!$F:$F,'3.DNAExtractions'!O:O,"?")</f>
        <v>0</v>
      </c>
      <c r="J486" s="75" t="s">
        <v>4883</v>
      </c>
      <c r="K486" s="77">
        <v>44979</v>
      </c>
      <c r="L486" s="75" t="s">
        <v>5309</v>
      </c>
      <c r="M486" s="75" t="s">
        <v>3139</v>
      </c>
      <c r="N486" s="75" t="s">
        <v>4898</v>
      </c>
      <c r="O486" s="2" t="str">
        <f t="shared" si="17"/>
        <v>D-D05</v>
      </c>
      <c r="P486" s="83">
        <v>5.95</v>
      </c>
      <c r="Q486" s="2" t="str" cm="1">
        <f t="array" ref="Q486">IF(B486="","",IF(MAX(IF(B:B=B486,C:C))=C486,"Y","N"))</f>
        <v>Y</v>
      </c>
      <c r="S486" s="74"/>
    </row>
    <row r="487" spans="1:19" x14ac:dyDescent="0.25">
      <c r="A487" s="115">
        <f ca="1">INDEX('1.MetaData'!A:A, MATCH($E487, '1.MetaData'!$B:$B, 0))</f>
        <v>561</v>
      </c>
      <c r="B487" s="76" t="s">
        <v>5483</v>
      </c>
      <c r="C487" s="75">
        <v>1</v>
      </c>
      <c r="D487" s="75" t="s">
        <v>4878</v>
      </c>
      <c r="E487" s="1" t="str">
        <f ca="1">_xlfn.XLOOKUP($B487,'3.DNAExtractions'!$F:$F,'3.DNAExtractions'!E:E,"?")</f>
        <v>OG561</v>
      </c>
      <c r="F487" s="80" t="str">
        <f t="shared" si="18"/>
        <v>OG561U_D_IL</v>
      </c>
      <c r="G487" s="39" t="str">
        <f ca="1">VLOOKUP($E487,'1.MetaData'!$B:$H,3,FALSE)</f>
        <v>Gymnosarda unicolor</v>
      </c>
      <c r="H487" s="58" t="str">
        <f ca="1">VLOOKUP($E487,'1.MetaData'!$B:$H,4,FALSE)</f>
        <v xml:space="preserve">Dogtooth tuna </v>
      </c>
      <c r="I487" s="87">
        <f ca="1">_xlfn.XLOOKUP($B487,'3.DNAExtractions'!$F:$F,'3.DNAExtractions'!O:O,"?")</f>
        <v>0</v>
      </c>
      <c r="J487" s="75" t="s">
        <v>4883</v>
      </c>
      <c r="K487" s="77">
        <v>44979</v>
      </c>
      <c r="L487" s="75" t="s">
        <v>5309</v>
      </c>
      <c r="M487" s="75" t="s">
        <v>3239</v>
      </c>
      <c r="N487" s="75" t="s">
        <v>4933</v>
      </c>
      <c r="O487" s="2" t="str">
        <f t="shared" si="17"/>
        <v>B-B06</v>
      </c>
      <c r="P487" s="83">
        <v>7.08</v>
      </c>
      <c r="Q487" s="2" t="str" cm="1">
        <f t="array" ref="Q487">IF(B487="","",IF(MAX(IF(B:B=B487,C:C))=C487,"Y","N"))</f>
        <v>Y</v>
      </c>
      <c r="S487" s="74"/>
    </row>
    <row r="488" spans="1:19" x14ac:dyDescent="0.25">
      <c r="A488" s="115">
        <f ca="1">INDEX('1.MetaData'!A:A, MATCH($E488, '1.MetaData'!$B:$B, 0))</f>
        <v>562</v>
      </c>
      <c r="B488" s="76" t="s">
        <v>5484</v>
      </c>
      <c r="C488" s="75">
        <v>1</v>
      </c>
      <c r="D488" s="75" t="s">
        <v>4878</v>
      </c>
      <c r="E488" s="1" t="str">
        <f ca="1">_xlfn.XLOOKUP($B488,'3.DNAExtractions'!$F:$F,'3.DNAExtractions'!E:E,"?")</f>
        <v>OG562</v>
      </c>
      <c r="F488" s="80" t="str">
        <f t="shared" si="18"/>
        <v>OG562U_D_IL</v>
      </c>
      <c r="G488" s="39" t="str">
        <f ca="1">VLOOKUP($E488,'1.MetaData'!$B:$H,3,FALSE)</f>
        <v>Herklotsichthys lippa</v>
      </c>
      <c r="H488" s="58">
        <f ca="1">VLOOKUP($E488,'1.MetaData'!$B:$H,4,FALSE)</f>
        <v>0</v>
      </c>
      <c r="I488" s="87">
        <f ca="1">_xlfn.XLOOKUP($B488,'3.DNAExtractions'!$F:$F,'3.DNAExtractions'!O:O,"?")</f>
        <v>0</v>
      </c>
      <c r="J488" s="75" t="s">
        <v>4883</v>
      </c>
      <c r="K488" s="77">
        <v>44979</v>
      </c>
      <c r="L488" s="75" t="s">
        <v>5309</v>
      </c>
      <c r="M488" s="75" t="s">
        <v>3155</v>
      </c>
      <c r="N488" s="75" t="s">
        <v>4885</v>
      </c>
      <c r="O488" s="2" t="str">
        <f t="shared" si="17"/>
        <v>A-A08</v>
      </c>
      <c r="P488" s="83">
        <v>6.55</v>
      </c>
      <c r="Q488" s="2" t="str" cm="1">
        <f t="array" ref="Q488">IF(B488="","",IF(MAX(IF(B:B=B488,C:C))=C488,"Y","N"))</f>
        <v>Y</v>
      </c>
      <c r="S488" s="74"/>
    </row>
    <row r="489" spans="1:19" x14ac:dyDescent="0.25">
      <c r="A489" s="115">
        <f ca="1">INDEX('1.MetaData'!A:A, MATCH($E489, '1.MetaData'!$B:$B, 0))</f>
        <v>563</v>
      </c>
      <c r="B489" s="76" t="s">
        <v>5485</v>
      </c>
      <c r="C489" s="75">
        <v>1</v>
      </c>
      <c r="D489" s="75" t="s">
        <v>4878</v>
      </c>
      <c r="E489" s="1" t="str">
        <f ca="1">_xlfn.XLOOKUP($B489,'3.DNAExtractions'!$F:$F,'3.DNAExtractions'!E:E,"?")</f>
        <v>OG563</v>
      </c>
      <c r="F489" s="80" t="str">
        <f t="shared" si="18"/>
        <v>OG563U_D_IL</v>
      </c>
      <c r="G489" s="39" t="str">
        <f ca="1">VLOOKUP($E489,'1.MetaData'!$B:$H,3,FALSE)</f>
        <v>Jaydia melanopus</v>
      </c>
      <c r="H489" s="58">
        <f ca="1">VLOOKUP($E489,'1.MetaData'!$B:$H,4,FALSE)</f>
        <v>0</v>
      </c>
      <c r="I489" s="87">
        <f ca="1">_xlfn.XLOOKUP($B489,'3.DNAExtractions'!$F:$F,'3.DNAExtractions'!O:O,"?")</f>
        <v>0</v>
      </c>
      <c r="J489" s="75" t="s">
        <v>4883</v>
      </c>
      <c r="K489" s="77">
        <v>44979</v>
      </c>
      <c r="L489" s="75" t="s">
        <v>5309</v>
      </c>
      <c r="M489" s="75" t="s">
        <v>3135</v>
      </c>
      <c r="N489" s="75" t="s">
        <v>5047</v>
      </c>
      <c r="O489" s="2" t="str">
        <f t="shared" si="17"/>
        <v>C-E07</v>
      </c>
      <c r="P489" s="83">
        <v>8.9600000000000009</v>
      </c>
      <c r="Q489" s="2" t="str" cm="1">
        <f t="array" ref="Q489">IF(B489="","",IF(MAX(IF(B:B=B489,C:C))=C489,"Y","N"))</f>
        <v>Y</v>
      </c>
      <c r="S489" s="74"/>
    </row>
    <row r="490" spans="1:19" x14ac:dyDescent="0.25">
      <c r="A490" s="115">
        <f ca="1">INDEX('1.MetaData'!A:A, MATCH($E490, '1.MetaData'!$B:$B, 0))</f>
        <v>564</v>
      </c>
      <c r="B490" s="76" t="s">
        <v>5486</v>
      </c>
      <c r="C490" s="75">
        <v>1</v>
      </c>
      <c r="D490" s="75" t="s">
        <v>4878</v>
      </c>
      <c r="E490" s="1" t="str">
        <f ca="1">_xlfn.XLOOKUP($B490,'3.DNAExtractions'!$F:$F,'3.DNAExtractions'!E:E,"?")</f>
        <v>OG564</v>
      </c>
      <c r="F490" s="80" t="str">
        <f t="shared" si="18"/>
        <v>OG564U_D_IL</v>
      </c>
      <c r="G490" s="39" t="str">
        <f ca="1">VLOOKUP($E490,'1.MetaData'!$B:$H,3,FALSE)</f>
        <v>Lagocephalus lunaris</v>
      </c>
      <c r="H490" s="58">
        <f ca="1">VLOOKUP($E490,'1.MetaData'!$B:$H,4,FALSE)</f>
        <v>0</v>
      </c>
      <c r="I490" s="87">
        <f ca="1">_xlfn.XLOOKUP($B490,'3.DNAExtractions'!$F:$F,'3.DNAExtractions'!O:O,"?")</f>
        <v>0</v>
      </c>
      <c r="J490" s="75" t="s">
        <v>4883</v>
      </c>
      <c r="K490" s="77">
        <v>44979</v>
      </c>
      <c r="L490" s="75" t="s">
        <v>5309</v>
      </c>
      <c r="M490" s="75" t="s">
        <v>3135</v>
      </c>
      <c r="N490" s="75" t="s">
        <v>5053</v>
      </c>
      <c r="O490" s="2" t="str">
        <f t="shared" si="17"/>
        <v>C-H07</v>
      </c>
      <c r="P490" s="83">
        <v>5.4</v>
      </c>
      <c r="Q490" s="2" t="str" cm="1">
        <f t="array" ref="Q490">IF(B490="","",IF(MAX(IF(B:B=B490,C:C))=C490,"Y","N"))</f>
        <v>Y</v>
      </c>
      <c r="S490" s="74"/>
    </row>
    <row r="491" spans="1:19" x14ac:dyDescent="0.25">
      <c r="A491" s="115">
        <f ca="1">INDEX('1.MetaData'!A:A, MATCH($E491, '1.MetaData'!$B:$B, 0))</f>
        <v>565</v>
      </c>
      <c r="B491" s="76" t="s">
        <v>5487</v>
      </c>
      <c r="C491" s="75">
        <v>1</v>
      </c>
      <c r="D491" s="75" t="s">
        <v>4878</v>
      </c>
      <c r="E491" s="1" t="str">
        <f ca="1">_xlfn.XLOOKUP($B491,'3.DNAExtractions'!$F:$F,'3.DNAExtractions'!E:E,"?")</f>
        <v>OG565</v>
      </c>
      <c r="F491" s="80" t="str">
        <f t="shared" si="18"/>
        <v>OG565U_D_IL</v>
      </c>
      <c r="G491" s="39" t="str">
        <f ca="1">VLOOKUP($E491,'1.MetaData'!$B:$H,3,FALSE)</f>
        <v>Lagocephalus sceleratus</v>
      </c>
      <c r="H491" s="58">
        <f ca="1">VLOOKUP($E491,'1.MetaData'!$B:$H,4,FALSE)</f>
        <v>0</v>
      </c>
      <c r="I491" s="87">
        <f ca="1">_xlfn.XLOOKUP($B491,'3.DNAExtractions'!$F:$F,'3.DNAExtractions'!O:O,"?")</f>
        <v>0</v>
      </c>
      <c r="J491" s="75" t="s">
        <v>4883</v>
      </c>
      <c r="K491" s="77">
        <v>44979</v>
      </c>
      <c r="L491" s="75" t="s">
        <v>4903</v>
      </c>
      <c r="M491" s="75" t="s">
        <v>3135</v>
      </c>
      <c r="N491" s="75" t="s">
        <v>5024</v>
      </c>
      <c r="O491" s="2" t="str">
        <f t="shared" si="17"/>
        <v>C-E10</v>
      </c>
      <c r="P491" s="83">
        <v>4.66</v>
      </c>
      <c r="Q491" s="2" t="str" cm="1">
        <f t="array" ref="Q491">IF(B491="","",IF(MAX(IF(B:B=B491,C:C))=C491,"Y","N"))</f>
        <v>Y</v>
      </c>
      <c r="S491" s="74"/>
    </row>
    <row r="492" spans="1:19" x14ac:dyDescent="0.25">
      <c r="A492" s="115">
        <f ca="1">INDEX('1.MetaData'!A:A, MATCH($E492, '1.MetaData'!$B:$B, 0))</f>
        <v>566</v>
      </c>
      <c r="B492" s="76" t="s">
        <v>5488</v>
      </c>
      <c r="C492" s="75">
        <v>1</v>
      </c>
      <c r="D492" s="75" t="s">
        <v>4878</v>
      </c>
      <c r="E492" s="1" t="str">
        <f ca="1">_xlfn.XLOOKUP($B492,'3.DNAExtractions'!$F:$F,'3.DNAExtractions'!E:E,"?")</f>
        <v>OG566</v>
      </c>
      <c r="F492" s="80" t="str">
        <f t="shared" si="18"/>
        <v>OG566U_D_IL</v>
      </c>
      <c r="G492" s="39" t="str">
        <f ca="1">VLOOKUP($E492,'1.MetaData'!$B:$H,3,FALSE)</f>
        <v>Leiognathus</v>
      </c>
      <c r="H492" s="58">
        <f ca="1">VLOOKUP($E492,'1.MetaData'!$B:$H,4,FALSE)</f>
        <v>0</v>
      </c>
      <c r="I492" s="87">
        <f ca="1">_xlfn.XLOOKUP($B492,'3.DNAExtractions'!$F:$F,'3.DNAExtractions'!O:O,"?")</f>
        <v>0</v>
      </c>
      <c r="J492" s="75" t="s">
        <v>4883</v>
      </c>
      <c r="K492" s="77">
        <v>44979</v>
      </c>
      <c r="L492" s="75" t="s">
        <v>5309</v>
      </c>
      <c r="M492" s="75" t="s">
        <v>3135</v>
      </c>
      <c r="N492" s="75" t="s">
        <v>5049</v>
      </c>
      <c r="O492" s="2" t="str">
        <f t="shared" si="17"/>
        <v>C-F07</v>
      </c>
      <c r="P492" s="83">
        <v>5.43</v>
      </c>
      <c r="Q492" s="2" t="str" cm="1">
        <f t="array" ref="Q492">IF(B492="","",IF(MAX(IF(B:B=B492,C:C))=C492,"Y","N"))</f>
        <v>Y</v>
      </c>
      <c r="S492" s="74"/>
    </row>
    <row r="493" spans="1:19" x14ac:dyDescent="0.25">
      <c r="A493" s="115">
        <f ca="1">INDEX('1.MetaData'!A:A, MATCH($E493, '1.MetaData'!$B:$B, 0))</f>
        <v>567</v>
      </c>
      <c r="B493" s="76" t="s">
        <v>5489</v>
      </c>
      <c r="C493" s="75">
        <v>1</v>
      </c>
      <c r="D493" s="75" t="s">
        <v>4878</v>
      </c>
      <c r="E493" s="1" t="str">
        <f ca="1">_xlfn.XLOOKUP($B493,'3.DNAExtractions'!$F:$F,'3.DNAExtractions'!E:E,"?")</f>
        <v>OG567</v>
      </c>
      <c r="F493" s="80" t="str">
        <f t="shared" si="18"/>
        <v>OG567U_D_IL</v>
      </c>
      <c r="G493" s="39" t="str">
        <f ca="1">VLOOKUP($E493,'1.MetaData'!$B:$H,3,FALSE)</f>
        <v>Lutjanus russellii</v>
      </c>
      <c r="H493" s="58" t="str">
        <f ca="1">VLOOKUP($E493,'1.MetaData'!$B:$H,4,FALSE)</f>
        <v xml:space="preserve">Russell's snapper </v>
      </c>
      <c r="I493" s="87">
        <f ca="1">_xlfn.XLOOKUP($B493,'3.DNAExtractions'!$F:$F,'3.DNAExtractions'!O:O,"?")</f>
        <v>0</v>
      </c>
      <c r="J493" s="75" t="s">
        <v>4883</v>
      </c>
      <c r="K493" s="77">
        <v>44831</v>
      </c>
      <c r="L493" s="75"/>
      <c r="M493" s="75" t="s">
        <v>3135</v>
      </c>
      <c r="N493" s="75" t="s">
        <v>5084</v>
      </c>
      <c r="O493" s="2" t="str">
        <f t="shared" si="17"/>
        <v>C-C12</v>
      </c>
      <c r="P493" s="83"/>
      <c r="Q493" s="2" t="str" cm="1">
        <f t="array" ref="Q493">IF(B493="","",IF(MAX(IF(B:B=B493,C:C))=C493,"Y","N"))</f>
        <v>Y</v>
      </c>
      <c r="S493" s="74"/>
    </row>
    <row r="494" spans="1:19" x14ac:dyDescent="0.25">
      <c r="A494" s="115">
        <f ca="1">INDEX('1.MetaData'!A:A, MATCH($E494, '1.MetaData'!$B:$B, 0))</f>
        <v>568</v>
      </c>
      <c r="B494" s="76" t="s">
        <v>5490</v>
      </c>
      <c r="C494" s="75">
        <v>1</v>
      </c>
      <c r="D494" s="75" t="s">
        <v>4878</v>
      </c>
      <c r="E494" s="1" t="str">
        <f ca="1">_xlfn.XLOOKUP($B494,'3.DNAExtractions'!$F:$F,'3.DNAExtractions'!E:E,"?")</f>
        <v>OG568</v>
      </c>
      <c r="F494" s="80" t="str">
        <f t="shared" si="18"/>
        <v>OG568U_D_IL</v>
      </c>
      <c r="G494" s="39" t="str">
        <f ca="1">VLOOKUP($E494,'1.MetaData'!$B:$H,3,FALSE)</f>
        <v>Meuschenia flavolineata</v>
      </c>
      <c r="H494" s="58" t="str">
        <f ca="1">VLOOKUP($E494,'1.MetaData'!$B:$H,4,FALSE)</f>
        <v xml:space="preserve">Yellow-striped leatherjacket </v>
      </c>
      <c r="I494" s="87">
        <f ca="1">_xlfn.XLOOKUP($B494,'3.DNAExtractions'!$F:$F,'3.DNAExtractions'!O:O,"?")</f>
        <v>0</v>
      </c>
      <c r="J494" s="75" t="s">
        <v>4883</v>
      </c>
      <c r="K494" s="77">
        <v>44979</v>
      </c>
      <c r="L494" s="75" t="s">
        <v>5309</v>
      </c>
      <c r="M494" s="75" t="s">
        <v>3135</v>
      </c>
      <c r="N494" s="75" t="s">
        <v>4935</v>
      </c>
      <c r="O494" s="2" t="str">
        <f t="shared" si="17"/>
        <v>C-C06</v>
      </c>
      <c r="P494" s="83">
        <v>2.4300000000000002</v>
      </c>
      <c r="Q494" s="2" t="str" cm="1">
        <f t="array" ref="Q494">IF(B494="","",IF(MAX(IF(B:B=B494,C:C))=C494,"Y","N"))</f>
        <v>Y</v>
      </c>
      <c r="S494" s="74"/>
    </row>
    <row r="495" spans="1:19" x14ac:dyDescent="0.25">
      <c r="A495" s="115">
        <f ca="1">INDEX('1.MetaData'!A:A, MATCH($E495, '1.MetaData'!$B:$B, 0))</f>
        <v>569</v>
      </c>
      <c r="B495" s="76" t="s">
        <v>5491</v>
      </c>
      <c r="C495" s="75">
        <v>1</v>
      </c>
      <c r="D495" s="75" t="s">
        <v>4878</v>
      </c>
      <c r="E495" s="1" t="str">
        <f ca="1">_xlfn.XLOOKUP($B495,'3.DNAExtractions'!$F:$F,'3.DNAExtractions'!E:E,"?")</f>
        <v>OG569</v>
      </c>
      <c r="F495" s="80" t="str">
        <f t="shared" si="18"/>
        <v>OG569U_D_IL</v>
      </c>
      <c r="G495" s="39" t="str">
        <f ca="1">VLOOKUP($E495,'1.MetaData'!$B:$H,3,FALSE)</f>
        <v>Mobula japanica</v>
      </c>
      <c r="H495" s="58" t="str">
        <f ca="1">VLOOKUP($E495,'1.MetaData'!$B:$H,4,FALSE)</f>
        <v xml:space="preserve">Spinetail mobula </v>
      </c>
      <c r="I495" s="87">
        <f ca="1">_xlfn.XLOOKUP($B495,'3.DNAExtractions'!$F:$F,'3.DNAExtractions'!O:O,"?")</f>
        <v>0</v>
      </c>
      <c r="J495" s="75" t="s">
        <v>4883</v>
      </c>
      <c r="K495" s="77">
        <v>44979</v>
      </c>
      <c r="L495" s="75" t="s">
        <v>5309</v>
      </c>
      <c r="M495" s="75" t="s">
        <v>3135</v>
      </c>
      <c r="N495" s="75" t="s">
        <v>4896</v>
      </c>
      <c r="O495" s="2" t="str">
        <f t="shared" si="17"/>
        <v>C-C05</v>
      </c>
      <c r="P495" s="83">
        <v>5.79</v>
      </c>
      <c r="Q495" s="2" t="str" cm="1">
        <f t="array" ref="Q495">IF(B495="","",IF(MAX(IF(B:B=B495,C:C))=C495,"Y","N"))</f>
        <v>Y</v>
      </c>
      <c r="S495" s="74"/>
    </row>
    <row r="496" spans="1:19" x14ac:dyDescent="0.25">
      <c r="A496" s="115">
        <f ca="1">INDEX('1.MetaData'!A:A, MATCH($E496, '1.MetaData'!$B:$B, 0))</f>
        <v>570</v>
      </c>
      <c r="B496" s="76" t="s">
        <v>5492</v>
      </c>
      <c r="C496" s="75">
        <v>1</v>
      </c>
      <c r="D496" s="75" t="s">
        <v>4878</v>
      </c>
      <c r="E496" s="1" t="str">
        <f ca="1">_xlfn.XLOOKUP($B496,'3.DNAExtractions'!$F:$F,'3.DNAExtractions'!E:E,"?")</f>
        <v>OG570</v>
      </c>
      <c r="F496" s="80" t="str">
        <f t="shared" si="18"/>
        <v>OG570U_D_IL</v>
      </c>
      <c r="G496" s="39" t="str">
        <f ca="1">VLOOKUP($E496,'1.MetaData'!$B:$H,3,FALSE)</f>
        <v>Nemipterus hexodon</v>
      </c>
      <c r="H496" s="58">
        <f ca="1">VLOOKUP($E496,'1.MetaData'!$B:$H,4,FALSE)</f>
        <v>0</v>
      </c>
      <c r="I496" s="87">
        <f ca="1">_xlfn.XLOOKUP($B496,'3.DNAExtractions'!$F:$F,'3.DNAExtractions'!O:O,"?")</f>
        <v>0</v>
      </c>
      <c r="J496" s="75" t="s">
        <v>4883</v>
      </c>
      <c r="K496" s="77">
        <v>44979</v>
      </c>
      <c r="L496" s="75" t="s">
        <v>5309</v>
      </c>
      <c r="M496" s="75" t="s">
        <v>3135</v>
      </c>
      <c r="N496" s="75" t="s">
        <v>5051</v>
      </c>
      <c r="O496" s="2" t="str">
        <f t="shared" si="17"/>
        <v>C-G07</v>
      </c>
      <c r="P496" s="83">
        <v>3.75</v>
      </c>
      <c r="Q496" s="2" t="str" cm="1">
        <f t="array" ref="Q496">IF(B496="","",IF(MAX(IF(B:B=B496,C:C))=C496,"Y","N"))</f>
        <v>Y</v>
      </c>
      <c r="S496" s="74"/>
    </row>
    <row r="497" spans="1:19" x14ac:dyDescent="0.25">
      <c r="A497" s="115">
        <f ca="1">INDEX('1.MetaData'!A:A, MATCH($E497, '1.MetaData'!$B:$B, 0))</f>
        <v>571</v>
      </c>
      <c r="B497" s="76" t="s">
        <v>5493</v>
      </c>
      <c r="C497" s="75">
        <v>1</v>
      </c>
      <c r="D497" s="75" t="s">
        <v>4878</v>
      </c>
      <c r="E497" s="1" t="str">
        <f ca="1">_xlfn.XLOOKUP($B497,'3.DNAExtractions'!$F:$F,'3.DNAExtractions'!E:E,"?")</f>
        <v>OG571</v>
      </c>
      <c r="F497" s="80" t="str">
        <f t="shared" si="18"/>
        <v>OG571U_D_IL</v>
      </c>
      <c r="G497" s="39" t="str">
        <f ca="1">VLOOKUP($E497,'1.MetaData'!$B:$H,3,FALSE)</f>
        <v>Nuchequula gerreoides</v>
      </c>
      <c r="H497" s="58">
        <f ca="1">VLOOKUP($E497,'1.MetaData'!$B:$H,4,FALSE)</f>
        <v>0</v>
      </c>
      <c r="I497" s="87">
        <f ca="1">_xlfn.XLOOKUP($B497,'3.DNAExtractions'!$F:$F,'3.DNAExtractions'!O:O,"?")</f>
        <v>0</v>
      </c>
      <c r="J497" s="75" t="s">
        <v>4883</v>
      </c>
      <c r="K497" s="77">
        <v>44979</v>
      </c>
      <c r="L497" s="75" t="s">
        <v>5309</v>
      </c>
      <c r="M497" s="75" t="s">
        <v>3135</v>
      </c>
      <c r="N497" s="75" t="s">
        <v>4964</v>
      </c>
      <c r="O497" s="2" t="str">
        <f t="shared" si="17"/>
        <v>C-E08</v>
      </c>
      <c r="P497" s="83">
        <v>5.18</v>
      </c>
      <c r="Q497" s="2" t="str" cm="1">
        <f t="array" ref="Q497">IF(B497="","",IF(MAX(IF(B:B=B497,C:C))=C497,"Y","N"))</f>
        <v>Y</v>
      </c>
      <c r="S497" s="74"/>
    </row>
    <row r="498" spans="1:19" x14ac:dyDescent="0.25">
      <c r="A498" s="115">
        <f ca="1">INDEX('1.MetaData'!A:A, MATCH($E498, '1.MetaData'!$B:$B, 0))</f>
        <v>572</v>
      </c>
      <c r="B498" s="76" t="s">
        <v>5494</v>
      </c>
      <c r="C498" s="75">
        <v>1</v>
      </c>
      <c r="D498" s="75" t="s">
        <v>4878</v>
      </c>
      <c r="E498" s="1" t="str">
        <f ca="1">_xlfn.XLOOKUP($B498,'3.DNAExtractions'!$F:$F,'3.DNAExtractions'!E:E,"?")</f>
        <v>OG572</v>
      </c>
      <c r="F498" s="80" t="str">
        <f t="shared" si="18"/>
        <v>OG572U_D_IL</v>
      </c>
      <c r="G498" s="39" t="str">
        <f ca="1">VLOOKUP($E498,'1.MetaData'!$B:$H,3,FALSE)</f>
        <v>Paracaesio xanthura</v>
      </c>
      <c r="H498" s="58" t="str">
        <f ca="1">VLOOKUP($E498,'1.MetaData'!$B:$H,4,FALSE)</f>
        <v>Yellowtail blue snapper</v>
      </c>
      <c r="I498" s="87">
        <f ca="1">_xlfn.XLOOKUP($B498,'3.DNAExtractions'!$F:$F,'3.DNAExtractions'!O:O,"?")</f>
        <v>0</v>
      </c>
      <c r="J498" s="75" t="s">
        <v>4883</v>
      </c>
      <c r="K498" s="77">
        <v>44972</v>
      </c>
      <c r="L498" s="75" t="s">
        <v>5456</v>
      </c>
      <c r="M498" s="75" t="s">
        <v>3135</v>
      </c>
      <c r="N498" s="75" t="s">
        <v>5132</v>
      </c>
      <c r="O498" s="2" t="str">
        <f t="shared" si="17"/>
        <v>C-F03</v>
      </c>
      <c r="P498" s="83">
        <v>3.34</v>
      </c>
      <c r="Q498" s="2" t="str" cm="1">
        <f t="array" ref="Q498">IF(B498="","",IF(MAX(IF(B:B=B498,C:C))=C498,"Y","N"))</f>
        <v>Y</v>
      </c>
      <c r="S498" s="74"/>
    </row>
    <row r="499" spans="1:19" x14ac:dyDescent="0.25">
      <c r="A499" s="115">
        <f ca="1">INDEX('1.MetaData'!A:A, MATCH($E499, '1.MetaData'!$B:$B, 0))</f>
        <v>573</v>
      </c>
      <c r="B499" s="76" t="s">
        <v>5495</v>
      </c>
      <c r="C499" s="75">
        <v>1</v>
      </c>
      <c r="D499" s="75" t="s">
        <v>4878</v>
      </c>
      <c r="E499" s="1" t="str">
        <f ca="1">_xlfn.XLOOKUP($B499,'3.DNAExtractions'!$F:$F,'3.DNAExtractions'!E:E,"?")</f>
        <v>OG573</v>
      </c>
      <c r="F499" s="80" t="str">
        <f t="shared" si="18"/>
        <v>OG573U_D_IL</v>
      </c>
      <c r="G499" s="39" t="str">
        <f ca="1">VLOOKUP($E499,'1.MetaData'!$B:$H,3,FALSE)</f>
        <v>Hyporhamphus quoyi</v>
      </c>
      <c r="H499" s="58" t="str">
        <f ca="1">VLOOKUP($E499,'1.MetaData'!$B:$H,4,FALSE)</f>
        <v>Gaimard's halfbeak</v>
      </c>
      <c r="I499" s="87">
        <f ca="1">_xlfn.XLOOKUP($B499,'3.DNAExtractions'!$F:$F,'3.DNAExtractions'!O:O,"?")</f>
        <v>0</v>
      </c>
      <c r="J499" s="75" t="s">
        <v>4883</v>
      </c>
      <c r="K499" s="77">
        <v>44979</v>
      </c>
      <c r="L499" s="75" t="s">
        <v>5309</v>
      </c>
      <c r="M499" s="75" t="s">
        <v>3155</v>
      </c>
      <c r="N499" s="75" t="s">
        <v>5032</v>
      </c>
      <c r="O499" s="2" t="str">
        <f t="shared" si="17"/>
        <v>A-H10</v>
      </c>
      <c r="P499" s="83">
        <v>0.92500000000000004</v>
      </c>
      <c r="Q499" s="2" t="str" cm="1">
        <f t="array" ref="Q499">IF(B499="","",IF(MAX(IF(B:B=B499,C:C))=C499,"Y","N"))</f>
        <v>Y</v>
      </c>
      <c r="S499" s="74"/>
    </row>
    <row r="500" spans="1:19" x14ac:dyDescent="0.25">
      <c r="A500" s="115">
        <f ca="1">INDEX('1.MetaData'!A:A, MATCH($E500, '1.MetaData'!$B:$B, 0))</f>
        <v>574</v>
      </c>
      <c r="B500" s="76" t="s">
        <v>5496</v>
      </c>
      <c r="C500" s="75">
        <v>1</v>
      </c>
      <c r="D500" s="75" t="s">
        <v>4878</v>
      </c>
      <c r="E500" s="1" t="str">
        <f ca="1">_xlfn.XLOOKUP($B500,'3.DNAExtractions'!$F:$F,'3.DNAExtractions'!E:E,"?")</f>
        <v>OG574</v>
      </c>
      <c r="F500" s="80" t="str">
        <f t="shared" si="18"/>
        <v>OG574U_D_IL</v>
      </c>
      <c r="G500" s="39" t="str">
        <f ca="1">VLOOKUP($E500,'1.MetaData'!$B:$H,3,FALSE)</f>
        <v>Plectorhinchus flavomaculatus</v>
      </c>
      <c r="H500" s="58" t="str">
        <f ca="1">VLOOKUP($E500,'1.MetaData'!$B:$H,4,FALSE)</f>
        <v xml:space="preserve">Lemonfish </v>
      </c>
      <c r="I500" s="87">
        <f ca="1">_xlfn.XLOOKUP($B500,'3.DNAExtractions'!$F:$F,'3.DNAExtractions'!O:O,"?")</f>
        <v>0</v>
      </c>
      <c r="J500" s="75" t="s">
        <v>4883</v>
      </c>
      <c r="K500" s="77">
        <v>44972</v>
      </c>
      <c r="L500" s="75" t="s">
        <v>5456</v>
      </c>
      <c r="M500" s="75" t="s">
        <v>3135</v>
      </c>
      <c r="N500" s="75" t="s">
        <v>5134</v>
      </c>
      <c r="O500" s="2" t="str">
        <f t="shared" si="17"/>
        <v>C-G03</v>
      </c>
      <c r="P500" s="83">
        <v>5.28</v>
      </c>
      <c r="Q500" s="2" t="str" cm="1">
        <f t="array" ref="Q500">IF(B500="","",IF(MAX(IF(B:B=B500,C:C))=C500,"Y","N"))</f>
        <v>Y</v>
      </c>
      <c r="S500" s="74"/>
    </row>
    <row r="501" spans="1:19" x14ac:dyDescent="0.25">
      <c r="A501" s="115">
        <f ca="1">INDEX('1.MetaData'!A:A, MATCH($E501, '1.MetaData'!$B:$B, 0))</f>
        <v>575</v>
      </c>
      <c r="B501" s="76" t="s">
        <v>5497</v>
      </c>
      <c r="C501" s="75">
        <v>1</v>
      </c>
      <c r="D501" s="75" t="s">
        <v>4878</v>
      </c>
      <c r="E501" s="1" t="str">
        <f ca="1">_xlfn.XLOOKUP($B501,'3.DNAExtractions'!$F:$F,'3.DNAExtractions'!E:E,"?")</f>
        <v>OG575</v>
      </c>
      <c r="F501" s="80" t="str">
        <f t="shared" si="18"/>
        <v>OG575U_D_IL</v>
      </c>
      <c r="G501" s="39" t="str">
        <f ca="1">VLOOKUP($E501,'1.MetaData'!$B:$H,3,FALSE)</f>
        <v>Plectropomus laevis</v>
      </c>
      <c r="H501" s="58" t="str">
        <f ca="1">VLOOKUP($E501,'1.MetaData'!$B:$H,4,FALSE)</f>
        <v xml:space="preserve">Blacksaddled coralgrouper </v>
      </c>
      <c r="I501" s="87">
        <f ca="1">_xlfn.XLOOKUP($B501,'3.DNAExtractions'!$F:$F,'3.DNAExtractions'!O:O,"?")</f>
        <v>0</v>
      </c>
      <c r="J501" s="75" t="s">
        <v>4883</v>
      </c>
      <c r="K501" s="77">
        <v>44979</v>
      </c>
      <c r="L501" s="75" t="s">
        <v>5309</v>
      </c>
      <c r="M501" s="75" t="s">
        <v>3239</v>
      </c>
      <c r="N501" s="75" t="s">
        <v>4891</v>
      </c>
      <c r="O501" s="2" t="str">
        <f t="shared" si="17"/>
        <v>B-B05</v>
      </c>
      <c r="P501" s="83">
        <v>6.35</v>
      </c>
      <c r="Q501" s="2" t="str" cm="1">
        <f t="array" ref="Q501">IF(B501="","",IF(MAX(IF(B:B=B501,C:C))=C501,"Y","N"))</f>
        <v>Y</v>
      </c>
      <c r="S501" s="74"/>
    </row>
    <row r="502" spans="1:19" x14ac:dyDescent="0.25">
      <c r="A502" s="115">
        <f ca="1">INDEX('1.MetaData'!A:A, MATCH($E502, '1.MetaData'!$B:$B, 0))</f>
        <v>576</v>
      </c>
      <c r="B502" s="76" t="s">
        <v>5498</v>
      </c>
      <c r="C502" s="75">
        <v>1</v>
      </c>
      <c r="D502" s="75" t="s">
        <v>4878</v>
      </c>
      <c r="E502" s="1" t="str">
        <f ca="1">_xlfn.XLOOKUP($B502,'3.DNAExtractions'!$F:$F,'3.DNAExtractions'!E:E,"?")</f>
        <v>OG576</v>
      </c>
      <c r="F502" s="80" t="str">
        <f t="shared" si="18"/>
        <v>OG576U_D_IL</v>
      </c>
      <c r="G502" s="39" t="str">
        <f ca="1">VLOOKUP($E502,'1.MetaData'!$B:$H,3,FALSE)</f>
        <v xml:space="preserve">Priacanthus blochii </v>
      </c>
      <c r="H502" s="58" t="str">
        <f ca="1">VLOOKUP($E502,'1.MetaData'!$B:$H,4,FALSE)</f>
        <v xml:space="preserve">Paeony bulleye </v>
      </c>
      <c r="I502" s="87">
        <f ca="1">_xlfn.XLOOKUP($B502,'3.DNAExtractions'!$F:$F,'3.DNAExtractions'!O:O,"?")</f>
        <v>0</v>
      </c>
      <c r="J502" s="75" t="s">
        <v>4883</v>
      </c>
      <c r="K502" s="77">
        <v>44979</v>
      </c>
      <c r="L502" s="75" t="s">
        <v>5309</v>
      </c>
      <c r="M502" s="75" t="s">
        <v>3239</v>
      </c>
      <c r="N502" s="75" t="s">
        <v>4968</v>
      </c>
      <c r="O502" s="2" t="str">
        <f t="shared" si="17"/>
        <v>B-B07</v>
      </c>
      <c r="P502" s="83">
        <v>1.1100000000000001</v>
      </c>
      <c r="Q502" s="2" t="str" cm="1">
        <f t="array" ref="Q502">IF(B502="","",IF(MAX(IF(B:B=B502,C:C))=C502,"Y","N"))</f>
        <v>Y</v>
      </c>
      <c r="S502" s="74"/>
    </row>
    <row r="503" spans="1:19" x14ac:dyDescent="0.25">
      <c r="A503" s="115">
        <f ca="1">INDEX('1.MetaData'!A:A, MATCH($E503, '1.MetaData'!$B:$B, 0))</f>
        <v>577</v>
      </c>
      <c r="B503" s="76" t="s">
        <v>5499</v>
      </c>
      <c r="C503" s="75">
        <v>1</v>
      </c>
      <c r="D503" s="75" t="s">
        <v>4878</v>
      </c>
      <c r="E503" s="1" t="str">
        <f ca="1">_xlfn.XLOOKUP($B503,'3.DNAExtractions'!$F:$F,'3.DNAExtractions'!E:E,"?")</f>
        <v>OG577</v>
      </c>
      <c r="F503" s="80" t="str">
        <f t="shared" si="18"/>
        <v>OG577U_D_IL</v>
      </c>
      <c r="G503" s="39" t="str">
        <f ca="1">VLOOKUP($E503,'1.MetaData'!$B:$H,3,FALSE)</f>
        <v>Priacanthus tayenus</v>
      </c>
      <c r="H503" s="58" t="str">
        <f ca="1">VLOOKUP($E503,'1.MetaData'!$B:$H,4,FALSE)</f>
        <v xml:space="preserve">Purple-spotted bigeye </v>
      </c>
      <c r="I503" s="87">
        <f ca="1">_xlfn.XLOOKUP($B503,'3.DNAExtractions'!$F:$F,'3.DNAExtractions'!O:O,"?")</f>
        <v>0</v>
      </c>
      <c r="J503" s="75" t="s">
        <v>4883</v>
      </c>
      <c r="K503" s="77">
        <v>44972</v>
      </c>
      <c r="L503" s="75" t="s">
        <v>5456</v>
      </c>
      <c r="M503" s="75" t="s">
        <v>3239</v>
      </c>
      <c r="N503" s="75" t="s">
        <v>5091</v>
      </c>
      <c r="O503" s="2" t="str">
        <f t="shared" si="17"/>
        <v>B-G12</v>
      </c>
      <c r="P503" s="83">
        <v>2.56</v>
      </c>
      <c r="Q503" s="2" t="str" cm="1">
        <f t="array" ref="Q503">IF(B503="","",IF(MAX(IF(B:B=B503,C:C))=C503,"Y","N"))</f>
        <v>Y</v>
      </c>
      <c r="S503" s="74"/>
    </row>
    <row r="504" spans="1:19" x14ac:dyDescent="0.25">
      <c r="A504" s="115">
        <f ca="1">INDEX('1.MetaData'!A:A, MATCH($E504, '1.MetaData'!$B:$B, 0))</f>
        <v>578</v>
      </c>
      <c r="B504" s="76" t="s">
        <v>5500</v>
      </c>
      <c r="C504" s="75">
        <v>1</v>
      </c>
      <c r="D504" s="75" t="s">
        <v>4878</v>
      </c>
      <c r="E504" s="1" t="str">
        <f ca="1">_xlfn.XLOOKUP($B504,'3.DNAExtractions'!$F:$F,'3.DNAExtractions'!E:E,"?")</f>
        <v>OG578</v>
      </c>
      <c r="F504" s="80" t="str">
        <f t="shared" si="18"/>
        <v>OG578U_D_IL</v>
      </c>
      <c r="G504" s="39" t="str">
        <f ca="1">VLOOKUP($E504,'1.MetaData'!$B:$H,3,FALSE)</f>
        <v>Priacanthus tayenus</v>
      </c>
      <c r="H504" s="58">
        <f ca="1">VLOOKUP($E504,'1.MetaData'!$B:$H,4,FALSE)</f>
        <v>0</v>
      </c>
      <c r="I504" s="87">
        <f ca="1">_xlfn.XLOOKUP($B504,'3.DNAExtractions'!$F:$F,'3.DNAExtractions'!O:O,"?")</f>
        <v>0</v>
      </c>
      <c r="J504" s="75" t="s">
        <v>4883</v>
      </c>
      <c r="K504" s="77">
        <v>44979</v>
      </c>
      <c r="L504" s="75" t="s">
        <v>4903</v>
      </c>
      <c r="M504" s="75" t="s">
        <v>3135</v>
      </c>
      <c r="N504" s="75" t="s">
        <v>4991</v>
      </c>
      <c r="O504" s="2" t="str">
        <f t="shared" si="17"/>
        <v>C-C10</v>
      </c>
      <c r="P504" s="83">
        <v>9.09</v>
      </c>
      <c r="Q504" s="2" t="str" cm="1">
        <f t="array" ref="Q504">IF(B504="","",IF(MAX(IF(B:B=B504,C:C))=C504,"Y","N"))</f>
        <v>Y</v>
      </c>
      <c r="S504" s="74"/>
    </row>
    <row r="505" spans="1:19" x14ac:dyDescent="0.25">
      <c r="A505" s="115">
        <f ca="1">INDEX('1.MetaData'!A:A, MATCH($E505, '1.MetaData'!$B:$B, 0))</f>
        <v>579</v>
      </c>
      <c r="B505" s="76" t="s">
        <v>5501</v>
      </c>
      <c r="C505" s="75">
        <v>1</v>
      </c>
      <c r="D505" s="75" t="s">
        <v>4878</v>
      </c>
      <c r="E505" s="1" t="str">
        <f ca="1">_xlfn.XLOOKUP($B505,'3.DNAExtractions'!$F:$F,'3.DNAExtractions'!E:E,"?")</f>
        <v>OG579</v>
      </c>
      <c r="F505" s="80" t="str">
        <f t="shared" si="18"/>
        <v>OG579U_D_IL</v>
      </c>
      <c r="G505" s="39" t="str">
        <f ca="1">VLOOKUP($E505,'1.MetaData'!$B:$H,3,FALSE)</f>
        <v>Pristipomoides auricilla</v>
      </c>
      <c r="H505" s="58" t="str">
        <f ca="1">VLOOKUP($E505,'1.MetaData'!$B:$H,4,FALSE)</f>
        <v xml:space="preserve">Goldflag jobfish </v>
      </c>
      <c r="I505" s="87">
        <f ca="1">_xlfn.XLOOKUP($B505,'3.DNAExtractions'!$F:$F,'3.DNAExtractions'!O:O,"?")</f>
        <v>0</v>
      </c>
      <c r="J505" s="75" t="s">
        <v>4883</v>
      </c>
      <c r="K505" s="77">
        <v>44831</v>
      </c>
      <c r="L505" s="75" t="s">
        <v>5197</v>
      </c>
      <c r="M505" s="75" t="s">
        <v>3155</v>
      </c>
      <c r="N505" s="75" t="s">
        <v>5088</v>
      </c>
      <c r="O505" s="2" t="str">
        <f t="shared" si="17"/>
        <v>A-E12</v>
      </c>
      <c r="P505" s="83"/>
      <c r="Q505" s="2" t="str" cm="1">
        <f t="array" ref="Q505">IF(B505="","",IF(MAX(IF(B:B=B505,C:C))=C505,"Y","N"))</f>
        <v>Y</v>
      </c>
      <c r="S505" s="74"/>
    </row>
    <row r="506" spans="1:19" x14ac:dyDescent="0.25">
      <c r="A506" s="115">
        <f ca="1">INDEX('1.MetaData'!A:A, MATCH($E506, '1.MetaData'!$B:$B, 0))</f>
        <v>580</v>
      </c>
      <c r="B506" s="76" t="s">
        <v>5502</v>
      </c>
      <c r="C506" s="75">
        <v>1</v>
      </c>
      <c r="D506" s="75" t="s">
        <v>4878</v>
      </c>
      <c r="E506" s="1" t="str">
        <f ca="1">_xlfn.XLOOKUP($B506,'3.DNAExtractions'!$F:$F,'3.DNAExtractions'!E:E,"?")</f>
        <v>OG580</v>
      </c>
      <c r="F506" s="80" t="str">
        <f t="shared" si="18"/>
        <v>OG580U_D_IL</v>
      </c>
      <c r="G506" s="39" t="str">
        <f ca="1">VLOOKUP($E506,'1.MetaData'!$B:$H,3,FALSE)</f>
        <v xml:space="preserve">Pristipomoides zonatus </v>
      </c>
      <c r="H506" s="58" t="str">
        <f ca="1">VLOOKUP($E506,'1.MetaData'!$B:$H,4,FALSE)</f>
        <v xml:space="preserve">Oblique-banded snapper </v>
      </c>
      <c r="I506" s="87">
        <f ca="1">_xlfn.XLOOKUP($B506,'3.DNAExtractions'!$F:$F,'3.DNAExtractions'!O:O,"?")</f>
        <v>0</v>
      </c>
      <c r="J506" s="75" t="s">
        <v>4883</v>
      </c>
      <c r="K506" s="77">
        <v>44831</v>
      </c>
      <c r="L506" s="75" t="s">
        <v>5197</v>
      </c>
      <c r="M506" s="75" t="s">
        <v>3155</v>
      </c>
      <c r="N506" s="75" t="s">
        <v>5091</v>
      </c>
      <c r="O506" s="2" t="str">
        <f t="shared" si="17"/>
        <v>A-G12</v>
      </c>
      <c r="P506" s="83"/>
      <c r="Q506" s="2" t="str" cm="1">
        <f t="array" ref="Q506">IF(B506="","",IF(MAX(IF(B:B=B506,C:C))=C506,"Y","N"))</f>
        <v>Y</v>
      </c>
      <c r="S506" s="74"/>
    </row>
    <row r="507" spans="1:19" x14ac:dyDescent="0.25">
      <c r="A507" s="115">
        <f ca="1">INDEX('1.MetaData'!A:A, MATCH($E507, '1.MetaData'!$B:$B, 0))</f>
        <v>581</v>
      </c>
      <c r="B507" s="76" t="s">
        <v>5503</v>
      </c>
      <c r="C507" s="75">
        <v>1</v>
      </c>
      <c r="D507" s="75" t="s">
        <v>4878</v>
      </c>
      <c r="E507" s="1" t="str">
        <f ca="1">_xlfn.XLOOKUP($B507,'3.DNAExtractions'!$F:$F,'3.DNAExtractions'!E:E,"?")</f>
        <v>OG581</v>
      </c>
      <c r="F507" s="80" t="str">
        <f t="shared" si="18"/>
        <v>OG581U_D_IL</v>
      </c>
      <c r="G507" s="39" t="str">
        <f ca="1">VLOOKUP($E507,'1.MetaData'!$B:$H,3,FALSE)</f>
        <v>Pristotis obtusirostris</v>
      </c>
      <c r="H507" s="58" t="str">
        <f ca="1">VLOOKUP($E507,'1.MetaData'!$B:$H,4,FALSE)</f>
        <v xml:space="preserve">Gulf damselfish </v>
      </c>
      <c r="I507" s="87">
        <f ca="1">_xlfn.XLOOKUP($B507,'3.DNAExtractions'!$F:$F,'3.DNAExtractions'!O:O,"?")</f>
        <v>0</v>
      </c>
      <c r="J507" s="75" t="s">
        <v>4883</v>
      </c>
      <c r="K507" s="77">
        <v>44972</v>
      </c>
      <c r="L507" s="75" t="s">
        <v>5456</v>
      </c>
      <c r="M507" s="75" t="s">
        <v>3239</v>
      </c>
      <c r="N507" s="75" t="s">
        <v>5094</v>
      </c>
      <c r="O507" s="2" t="str">
        <f t="shared" si="17"/>
        <v>B-H12</v>
      </c>
      <c r="P507" s="83">
        <v>1.17</v>
      </c>
      <c r="Q507" s="2" t="str" cm="1">
        <f t="array" ref="Q507">IF(B507="","",IF(MAX(IF(B:B=B507,C:C))=C507,"Y","N"))</f>
        <v>Y</v>
      </c>
      <c r="S507" s="74"/>
    </row>
    <row r="508" spans="1:19" x14ac:dyDescent="0.25">
      <c r="A508" s="115">
        <f ca="1">INDEX('1.MetaData'!A:A, MATCH($E508, '1.MetaData'!$B:$B, 0))</f>
        <v>582</v>
      </c>
      <c r="B508" s="76" t="s">
        <v>5504</v>
      </c>
      <c r="C508" s="75">
        <v>1</v>
      </c>
      <c r="D508" s="75" t="s">
        <v>4878</v>
      </c>
      <c r="E508" s="1" t="str">
        <f ca="1">_xlfn.XLOOKUP($B508,'3.DNAExtractions'!$F:$F,'3.DNAExtractions'!E:E,"?")</f>
        <v>OG582</v>
      </c>
      <c r="F508" s="80" t="str">
        <f t="shared" si="18"/>
        <v>OG582U_D_IL</v>
      </c>
      <c r="G508" s="39" t="str">
        <f ca="1">VLOOKUP($E508,'1.MetaData'!$B:$H,3,FALSE)</f>
        <v>Pterocaesio digramma</v>
      </c>
      <c r="H508" s="58" t="str">
        <f ca="1">VLOOKUP($E508,'1.MetaData'!$B:$H,4,FALSE)</f>
        <v xml:space="preserve">Double-lined fusilier </v>
      </c>
      <c r="I508" s="87">
        <f ca="1">_xlfn.XLOOKUP($B508,'3.DNAExtractions'!$F:$F,'3.DNAExtractions'!O:O,"?")</f>
        <v>0</v>
      </c>
      <c r="J508" s="75" t="s">
        <v>4883</v>
      </c>
      <c r="K508" s="77">
        <v>44831</v>
      </c>
      <c r="L508" s="75"/>
      <c r="M508" s="75" t="s">
        <v>3239</v>
      </c>
      <c r="N508" s="75" t="s">
        <v>5082</v>
      </c>
      <c r="O508" s="2" t="str">
        <f t="shared" si="17"/>
        <v>B-B12</v>
      </c>
      <c r="P508" s="83"/>
      <c r="Q508" s="2" t="str" cm="1">
        <f t="array" ref="Q508">IF(B508="","",IF(MAX(IF(B:B=B508,C:C))=C508,"Y","N"))</f>
        <v>Y</v>
      </c>
      <c r="S508" s="74"/>
    </row>
    <row r="509" spans="1:19" x14ac:dyDescent="0.25">
      <c r="A509" s="115">
        <f ca="1">INDEX('1.MetaData'!A:A, MATCH($E509, '1.MetaData'!$B:$B, 0))</f>
        <v>583</v>
      </c>
      <c r="B509" s="76" t="s">
        <v>5505</v>
      </c>
      <c r="C509" s="75">
        <v>1</v>
      </c>
      <c r="D509" s="75" t="s">
        <v>4878</v>
      </c>
      <c r="E509" s="1" t="str">
        <f ca="1">_xlfn.XLOOKUP($B509,'3.DNAExtractions'!$F:$F,'3.DNAExtractions'!E:E,"?")</f>
        <v>OG583</v>
      </c>
      <c r="F509" s="80" t="str">
        <f t="shared" si="18"/>
        <v>OG583U_D_IL</v>
      </c>
      <c r="G509" s="39" t="str">
        <f ca="1">VLOOKUP($E509,'1.MetaData'!$B:$H,3,FALSE)</f>
        <v>Saurida gracilis</v>
      </c>
      <c r="H509" s="58" t="str">
        <f ca="1">VLOOKUP($E509,'1.MetaData'!$B:$H,4,FALSE)</f>
        <v xml:space="preserve">Gracile lizardfish </v>
      </c>
      <c r="I509" s="87">
        <f ca="1">_xlfn.XLOOKUP($B509,'3.DNAExtractions'!$F:$F,'3.DNAExtractions'!O:O,"?")</f>
        <v>0</v>
      </c>
      <c r="J509" s="75" t="s">
        <v>4883</v>
      </c>
      <c r="K509" s="77">
        <v>45496</v>
      </c>
      <c r="L509" s="77" t="s">
        <v>5002</v>
      </c>
      <c r="M509" s="75" t="s">
        <v>3135</v>
      </c>
      <c r="N509" s="75" t="s">
        <v>4904</v>
      </c>
      <c r="O509" s="2" t="str">
        <f t="shared" si="17"/>
        <v>C-E01</v>
      </c>
      <c r="P509" s="83">
        <v>3.24</v>
      </c>
      <c r="Q509" s="2" t="str" cm="1">
        <f t="array" ref="Q509">IF(B509="","",IF(MAX(IF(B:B=B509,C:C))=C509,"Y","N"))</f>
        <v>Y</v>
      </c>
      <c r="S509" s="74"/>
    </row>
    <row r="510" spans="1:19" x14ac:dyDescent="0.25">
      <c r="A510" s="115">
        <f ca="1">INDEX('1.MetaData'!A:A, MATCH($E510, '1.MetaData'!$B:$B, 0))</f>
        <v>584</v>
      </c>
      <c r="B510" s="76" t="s">
        <v>5506</v>
      </c>
      <c r="C510" s="75">
        <v>1</v>
      </c>
      <c r="D510" s="75" t="s">
        <v>4878</v>
      </c>
      <c r="E510" s="1" t="str">
        <f ca="1">_xlfn.XLOOKUP($B510,'3.DNAExtractions'!$F:$F,'3.DNAExtractions'!E:E,"?")</f>
        <v>OG584</v>
      </c>
      <c r="F510" s="80" t="str">
        <f t="shared" si="18"/>
        <v>OG584U_D_IL</v>
      </c>
      <c r="G510" s="39" t="str">
        <f ca="1">VLOOKUP($E510,'1.MetaData'!$B:$H,3,FALSE)</f>
        <v>Scarus ghobban</v>
      </c>
      <c r="H510" s="58" t="str">
        <f ca="1">VLOOKUP($E510,'1.MetaData'!$B:$H,4,FALSE)</f>
        <v xml:space="preserve">Blue-barred parrotfish </v>
      </c>
      <c r="I510" s="87">
        <f ca="1">_xlfn.XLOOKUP($B510,'3.DNAExtractions'!$F:$F,'3.DNAExtractions'!O:O,"?")</f>
        <v>0</v>
      </c>
      <c r="J510" s="75" t="s">
        <v>4883</v>
      </c>
      <c r="K510" s="77">
        <v>44979</v>
      </c>
      <c r="L510" s="75" t="s">
        <v>5309</v>
      </c>
      <c r="M510" s="75" t="s">
        <v>3155</v>
      </c>
      <c r="N510" s="75" t="s">
        <v>4881</v>
      </c>
      <c r="O510" s="2" t="str">
        <f t="shared" si="17"/>
        <v>A-A05</v>
      </c>
      <c r="P510" s="83">
        <v>4.25</v>
      </c>
      <c r="Q510" s="2" t="str" cm="1">
        <f t="array" ref="Q510">IF(B510="","",IF(MAX(IF(B:B=B510,C:C))=C510,"Y","N"))</f>
        <v>Y</v>
      </c>
      <c r="S510" s="74"/>
    </row>
    <row r="511" spans="1:19" x14ac:dyDescent="0.25">
      <c r="A511" s="115">
        <f ca="1">INDEX('1.MetaData'!A:A, MATCH($E511, '1.MetaData'!$B:$B, 0))</f>
        <v>585</v>
      </c>
      <c r="B511" s="76" t="s">
        <v>5507</v>
      </c>
      <c r="C511" s="75">
        <v>1</v>
      </c>
      <c r="D511" s="75" t="s">
        <v>4878</v>
      </c>
      <c r="E511" s="1" t="str">
        <f ca="1">_xlfn.XLOOKUP($B511,'3.DNAExtractions'!$F:$F,'3.DNAExtractions'!E:E,"?")</f>
        <v>OG585</v>
      </c>
      <c r="F511" s="80" t="str">
        <f t="shared" si="18"/>
        <v>OG585U_D_IL</v>
      </c>
      <c r="G511" s="39" t="str">
        <f ca="1">VLOOKUP($E511,'1.MetaData'!$B:$H,3,FALSE)</f>
        <v>Scolopsis taenioptera</v>
      </c>
      <c r="H511" s="58" t="str">
        <f ca="1">VLOOKUP($E511,'1.MetaData'!$B:$H,4,FALSE)</f>
        <v xml:space="preserve">Lattice monocle bream </v>
      </c>
      <c r="I511" s="87">
        <f ca="1">_xlfn.XLOOKUP($B511,'3.DNAExtractions'!$F:$F,'3.DNAExtractions'!O:O,"?")</f>
        <v>0</v>
      </c>
      <c r="J511" s="75" t="s">
        <v>4883</v>
      </c>
      <c r="K511" s="77">
        <v>44972</v>
      </c>
      <c r="L511" s="75" t="s">
        <v>5456</v>
      </c>
      <c r="M511" s="75" t="s">
        <v>3135</v>
      </c>
      <c r="N511" s="75" t="s">
        <v>4910</v>
      </c>
      <c r="O511" s="2" t="str">
        <f t="shared" si="17"/>
        <v>C-F01</v>
      </c>
      <c r="P511" s="83">
        <v>1.08</v>
      </c>
      <c r="Q511" s="2" t="str" cm="1">
        <f t="array" ref="Q511">IF(B511="","",IF(MAX(IF(B:B=B511,C:C))=C511,"Y","N"))</f>
        <v>Y</v>
      </c>
      <c r="S511" s="74"/>
    </row>
    <row r="512" spans="1:19" x14ac:dyDescent="0.25">
      <c r="A512" s="115">
        <f ca="1">INDEX('1.MetaData'!A:A, MATCH($E512, '1.MetaData'!$B:$B, 0))</f>
        <v>586</v>
      </c>
      <c r="B512" s="76" t="s">
        <v>5508</v>
      </c>
      <c r="C512" s="75">
        <v>1</v>
      </c>
      <c r="D512" s="75" t="s">
        <v>4878</v>
      </c>
      <c r="E512" s="1" t="str">
        <f ca="1">_xlfn.XLOOKUP($B512,'3.DNAExtractions'!$F:$F,'3.DNAExtractions'!E:E,"?")</f>
        <v>OG586</v>
      </c>
      <c r="F512" s="80" t="str">
        <f t="shared" si="18"/>
        <v>OG586U_D_IL</v>
      </c>
      <c r="G512" s="39" t="str">
        <f ca="1">VLOOKUP($E512,'1.MetaData'!$B:$H,3,FALSE)</f>
        <v>Scolopsis taenioptera</v>
      </c>
      <c r="H512" s="58" t="str">
        <f ca="1">VLOOKUP($E512,'1.MetaData'!$B:$H,4,FALSE)</f>
        <v>Bream</v>
      </c>
      <c r="I512" s="87">
        <f ca="1">_xlfn.XLOOKUP($B512,'3.DNAExtractions'!$F:$F,'3.DNAExtractions'!O:O,"?")</f>
        <v>0</v>
      </c>
      <c r="J512" s="75" t="s">
        <v>4883</v>
      </c>
      <c r="K512" s="77">
        <v>44979</v>
      </c>
      <c r="L512" s="75" t="s">
        <v>5309</v>
      </c>
      <c r="M512" s="75" t="s">
        <v>3139</v>
      </c>
      <c r="N512" s="75" t="s">
        <v>5020</v>
      </c>
      <c r="O512" s="2" t="str">
        <f t="shared" si="17"/>
        <v>D-D07</v>
      </c>
      <c r="P512" s="83">
        <v>5.67</v>
      </c>
      <c r="Q512" s="2" t="str" cm="1">
        <f t="array" ref="Q512">IF(B512="","",IF(MAX(IF(B:B=B512,C:C))=C512,"Y","N"))</f>
        <v>Y</v>
      </c>
      <c r="S512" s="74"/>
    </row>
    <row r="513" spans="1:19" x14ac:dyDescent="0.25">
      <c r="A513" s="115">
        <f ca="1">INDEX('1.MetaData'!A:A, MATCH($E513, '1.MetaData'!$B:$B, 0))</f>
        <v>587</v>
      </c>
      <c r="B513" s="76" t="s">
        <v>5509</v>
      </c>
      <c r="C513" s="75">
        <v>1</v>
      </c>
      <c r="D513" s="75" t="s">
        <v>4878</v>
      </c>
      <c r="E513" s="1" t="str">
        <f ca="1">_xlfn.XLOOKUP($B513,'3.DNAExtractions'!$F:$F,'3.DNAExtractions'!E:E,"?")</f>
        <v>OG587</v>
      </c>
      <c r="F513" s="80" t="str">
        <f t="shared" si="18"/>
        <v>OG587U_D_IL</v>
      </c>
      <c r="G513" s="39" t="str">
        <f ca="1">VLOOKUP($E513,'1.MetaData'!$B:$H,3,FALSE)</f>
        <v>Scomberomorus commerson</v>
      </c>
      <c r="H513" s="58" t="str">
        <f ca="1">VLOOKUP($E513,'1.MetaData'!$B:$H,4,FALSE)</f>
        <v xml:space="preserve">Narrow-barred Spanish mackerel </v>
      </c>
      <c r="I513" s="87">
        <f ca="1">_xlfn.XLOOKUP($B513,'3.DNAExtractions'!$F:$F,'3.DNAExtractions'!O:O,"?")</f>
        <v>0</v>
      </c>
      <c r="J513" s="75" t="s">
        <v>4883</v>
      </c>
      <c r="K513" s="77">
        <v>44979</v>
      </c>
      <c r="L513" s="75" t="s">
        <v>5309</v>
      </c>
      <c r="M513" s="75" t="s">
        <v>3135</v>
      </c>
      <c r="N513" s="75" t="s">
        <v>4908</v>
      </c>
      <c r="O513" s="2" t="str">
        <f t="shared" si="17"/>
        <v>C-E05</v>
      </c>
      <c r="P513" s="83">
        <v>2.79</v>
      </c>
      <c r="Q513" s="2" t="str" cm="1">
        <f t="array" ref="Q513">IF(B513="","",IF(MAX(IF(B:B=B513,C:C))=C513,"Y","N"))</f>
        <v>Y</v>
      </c>
      <c r="S513" s="74"/>
    </row>
    <row r="514" spans="1:19" x14ac:dyDescent="0.25">
      <c r="A514" s="115">
        <f ca="1">INDEX('1.MetaData'!A:A, MATCH($E514, '1.MetaData'!$B:$B, 0))</f>
        <v>588</v>
      </c>
      <c r="B514" s="76" t="s">
        <v>5510</v>
      </c>
      <c r="C514" s="75">
        <v>1</v>
      </c>
      <c r="D514" s="75" t="s">
        <v>4878</v>
      </c>
      <c r="E514" s="1" t="str">
        <f ca="1">_xlfn.XLOOKUP($B514,'3.DNAExtractions'!$F:$F,'3.DNAExtractions'!E:E,"?")</f>
        <v>OG588</v>
      </c>
      <c r="F514" s="80" t="str">
        <f t="shared" si="18"/>
        <v>OG588U_D_IL</v>
      </c>
      <c r="G514" s="39" t="str">
        <f ca="1">VLOOKUP($E514,'1.MetaData'!$B:$H,3,FALSE)</f>
        <v>Scomberomorus semifasciatus</v>
      </c>
      <c r="H514" s="58" t="str">
        <f ca="1">VLOOKUP($E514,'1.MetaData'!$B:$H,4,FALSE)</f>
        <v xml:space="preserve">Broad-barred king mackerel </v>
      </c>
      <c r="I514" s="87">
        <f ca="1">_xlfn.XLOOKUP($B514,'3.DNAExtractions'!$F:$F,'3.DNAExtractions'!O:O,"?")</f>
        <v>0</v>
      </c>
      <c r="J514" s="75" t="s">
        <v>4883</v>
      </c>
      <c r="K514" s="77">
        <v>44979</v>
      </c>
      <c r="L514" s="75" t="s">
        <v>5309</v>
      </c>
      <c r="M514" s="75" t="s">
        <v>3135</v>
      </c>
      <c r="N514" s="75" t="s">
        <v>4914</v>
      </c>
      <c r="O514" s="2" t="str">
        <f t="shared" si="17"/>
        <v>C-F05</v>
      </c>
      <c r="P514" s="83">
        <v>3.51</v>
      </c>
      <c r="Q514" s="2" t="str" cm="1">
        <f t="array" ref="Q514">IF(B514="","",IF(MAX(IF(B:B=B514,C:C))=C514,"Y","N"))</f>
        <v>Y</v>
      </c>
      <c r="S514" s="74"/>
    </row>
    <row r="515" spans="1:19" x14ac:dyDescent="0.25">
      <c r="A515" s="115">
        <f ca="1">INDEX('1.MetaData'!A:A, MATCH($E515, '1.MetaData'!$B:$B, 0))</f>
        <v>589</v>
      </c>
      <c r="B515" s="76" t="s">
        <v>5511</v>
      </c>
      <c r="C515" s="75">
        <v>1</v>
      </c>
      <c r="D515" s="75" t="s">
        <v>4878</v>
      </c>
      <c r="E515" s="1" t="str">
        <f ca="1">_xlfn.XLOOKUP($B515,'3.DNAExtractions'!$F:$F,'3.DNAExtractions'!E:E,"?")</f>
        <v>OG589</v>
      </c>
      <c r="F515" s="80" t="str">
        <f t="shared" si="18"/>
        <v>OG589U_D_IL</v>
      </c>
      <c r="G515" s="39" t="str">
        <f ca="1">VLOOKUP($E515,'1.MetaData'!$B:$H,3,FALSE)</f>
        <v>Selaroides leptolepis</v>
      </c>
      <c r="H515" s="58" t="str">
        <f ca="1">VLOOKUP($E515,'1.MetaData'!$B:$H,4,FALSE)</f>
        <v>Yellowstripe scad</v>
      </c>
      <c r="I515" s="87">
        <f ca="1">_xlfn.XLOOKUP($B515,'3.DNAExtractions'!$F:$F,'3.DNAExtractions'!O:O,"?")</f>
        <v>0</v>
      </c>
      <c r="J515" s="75" t="s">
        <v>4883</v>
      </c>
      <c r="K515" s="77">
        <v>44972</v>
      </c>
      <c r="L515" s="75" t="s">
        <v>5456</v>
      </c>
      <c r="M515" s="75" t="s">
        <v>3135</v>
      </c>
      <c r="N515" s="75" t="s">
        <v>4920</v>
      </c>
      <c r="O515" s="2" t="str">
        <f t="shared" si="17"/>
        <v>C-G01</v>
      </c>
      <c r="P515" s="83">
        <v>1.42</v>
      </c>
      <c r="Q515" s="2" t="str" cm="1">
        <f t="array" ref="Q515">IF(B515="","",IF(MAX(IF(B:B=B515,C:C))=C515,"Y","N"))</f>
        <v>Y</v>
      </c>
      <c r="S515" s="74"/>
    </row>
    <row r="516" spans="1:19" x14ac:dyDescent="0.25">
      <c r="A516" s="115">
        <f ca="1">INDEX('1.MetaData'!A:A, MATCH($E516, '1.MetaData'!$B:$B, 0))</f>
        <v>590</v>
      </c>
      <c r="B516" s="76" t="s">
        <v>5512</v>
      </c>
      <c r="C516" s="75">
        <v>1</v>
      </c>
      <c r="D516" s="75" t="s">
        <v>4878</v>
      </c>
      <c r="E516" s="1" t="str">
        <f ca="1">_xlfn.XLOOKUP($B516,'3.DNAExtractions'!$F:$F,'3.DNAExtractions'!E:E,"?")</f>
        <v>OG590</v>
      </c>
      <c r="F516" s="80" t="str">
        <f t="shared" si="18"/>
        <v>OG590U_D_IL</v>
      </c>
      <c r="G516" s="39" t="str">
        <f ca="1">VLOOKUP($E516,'1.MetaData'!$B:$H,3,FALSE)</f>
        <v>Seriola dumerili</v>
      </c>
      <c r="H516" s="58" t="str">
        <f ca="1">VLOOKUP($E516,'1.MetaData'!$B:$H,4,FALSE)</f>
        <v xml:space="preserve">Greater amberjack </v>
      </c>
      <c r="I516" s="87">
        <f ca="1">_xlfn.XLOOKUP($B516,'3.DNAExtractions'!$F:$F,'3.DNAExtractions'!O:O,"?")</f>
        <v>0</v>
      </c>
      <c r="J516" s="75" t="s">
        <v>4883</v>
      </c>
      <c r="K516" s="77">
        <v>44972</v>
      </c>
      <c r="L516" s="75" t="s">
        <v>5456</v>
      </c>
      <c r="M516" s="75" t="s">
        <v>3135</v>
      </c>
      <c r="N516" s="75" t="s">
        <v>5136</v>
      </c>
      <c r="O516" s="2" t="str">
        <f t="shared" si="17"/>
        <v>C-H03</v>
      </c>
      <c r="P516" s="83">
        <v>5.76</v>
      </c>
      <c r="Q516" s="2" t="str" cm="1">
        <f t="array" ref="Q516">IF(B516="","",IF(MAX(IF(B:B=B516,C:C))=C516,"Y","N"))</f>
        <v>Y</v>
      </c>
      <c r="S516" s="74"/>
    </row>
    <row r="517" spans="1:19" x14ac:dyDescent="0.25">
      <c r="A517" s="115">
        <f ca="1">INDEX('1.MetaData'!A:A, MATCH($E517, '1.MetaData'!$B:$B, 0))</f>
        <v>591</v>
      </c>
      <c r="B517" s="76" t="s">
        <v>5513</v>
      </c>
      <c r="C517" s="75">
        <v>1</v>
      </c>
      <c r="D517" s="75" t="s">
        <v>4878</v>
      </c>
      <c r="E517" s="1" t="str">
        <f ca="1">_xlfn.XLOOKUP($B517,'3.DNAExtractions'!$F:$F,'3.DNAExtractions'!E:E,"?")</f>
        <v>OG591</v>
      </c>
      <c r="F517" s="80" t="str">
        <f t="shared" si="18"/>
        <v>OG591U_D_IL</v>
      </c>
      <c r="G517" s="39" t="str">
        <f ca="1">VLOOKUP($E517,'1.MetaData'!$B:$H,3,FALSE)</f>
        <v>Seriolina nigrofasciata</v>
      </c>
      <c r="H517" s="58">
        <f ca="1">VLOOKUP($E517,'1.MetaData'!$B:$H,4,FALSE)</f>
        <v>0</v>
      </c>
      <c r="I517" s="87">
        <f ca="1">_xlfn.XLOOKUP($B517,'3.DNAExtractions'!$F:$F,'3.DNAExtractions'!O:O,"?")</f>
        <v>0</v>
      </c>
      <c r="J517" s="75" t="s">
        <v>4883</v>
      </c>
      <c r="K517" s="77">
        <v>44979</v>
      </c>
      <c r="L517" s="75" t="s">
        <v>5309</v>
      </c>
      <c r="M517" s="75" t="s">
        <v>3135</v>
      </c>
      <c r="N517" s="75" t="s">
        <v>4995</v>
      </c>
      <c r="O517" s="2" t="str">
        <f t="shared" si="17"/>
        <v>C-G08</v>
      </c>
      <c r="P517" s="83">
        <v>7.93</v>
      </c>
      <c r="Q517" s="2" t="str" cm="1">
        <f t="array" ref="Q517">IF(B517="","",IF(MAX(IF(B:B=B517,C:C))=C517,"Y","N"))</f>
        <v>Y</v>
      </c>
      <c r="S517" s="74"/>
    </row>
    <row r="518" spans="1:19" x14ac:dyDescent="0.25">
      <c r="A518" s="115">
        <f ca="1">INDEX('1.MetaData'!A:A, MATCH($E518, '1.MetaData'!$B:$B, 0))</f>
        <v>592</v>
      </c>
      <c r="B518" s="76" t="s">
        <v>5514</v>
      </c>
      <c r="C518" s="75">
        <v>1</v>
      </c>
      <c r="D518" s="75" t="s">
        <v>4878</v>
      </c>
      <c r="E518" s="1" t="str">
        <f ca="1">_xlfn.XLOOKUP($B518,'3.DNAExtractions'!$F:$F,'3.DNAExtractions'!E:E,"?")</f>
        <v>OG592</v>
      </c>
      <c r="F518" s="80" t="str">
        <f t="shared" si="18"/>
        <v>OG592U_D_IL</v>
      </c>
      <c r="G518" s="39" t="str">
        <f ca="1">VLOOKUP($E518,'1.MetaData'!$B:$H,3,FALSE)</f>
        <v>Synodus myops</v>
      </c>
      <c r="H518" s="58" t="str">
        <f ca="1">VLOOKUP($E518,'1.MetaData'!$B:$H,4,FALSE)</f>
        <v xml:space="preserve">Snakefish </v>
      </c>
      <c r="I518" s="87">
        <f ca="1">_xlfn.XLOOKUP($B518,'3.DNAExtractions'!$F:$F,'3.DNAExtractions'!O:O,"?")</f>
        <v>0</v>
      </c>
      <c r="J518" s="75" t="s">
        <v>4883</v>
      </c>
      <c r="K518" s="77">
        <v>44972</v>
      </c>
      <c r="L518" s="75" t="s">
        <v>5456</v>
      </c>
      <c r="M518" s="75" t="s">
        <v>3135</v>
      </c>
      <c r="N518" s="75" t="s">
        <v>5116</v>
      </c>
      <c r="O518" s="2" t="str">
        <f t="shared" si="17"/>
        <v>C-E02</v>
      </c>
      <c r="P518" s="83">
        <v>1.27</v>
      </c>
      <c r="Q518" s="2" t="str" cm="1">
        <f t="array" ref="Q518">IF(B518="","",IF(MAX(IF(B:B=B518,C:C))=C518,"Y","N"))</f>
        <v>Y</v>
      </c>
      <c r="S518" s="74"/>
    </row>
    <row r="519" spans="1:19" x14ac:dyDescent="0.25">
      <c r="A519" s="115">
        <f ca="1">INDEX('1.MetaData'!A:A, MATCH($E519, '1.MetaData'!$B:$B, 0))</f>
        <v>593</v>
      </c>
      <c r="B519" s="76" t="s">
        <v>5515</v>
      </c>
      <c r="C519" s="75">
        <v>1</v>
      </c>
      <c r="D519" s="75" t="s">
        <v>4878</v>
      </c>
      <c r="E519" s="1" t="str">
        <f ca="1">_xlfn.XLOOKUP($B519,'3.DNAExtractions'!$F:$F,'3.DNAExtractions'!E:E,"?")</f>
        <v>OG593</v>
      </c>
      <c r="F519" s="81" t="str">
        <f t="shared" si="18"/>
        <v>OG593U_D_IL</v>
      </c>
      <c r="G519" s="39" t="str">
        <f ca="1">VLOOKUP($E519,'1.MetaData'!$B:$H,3,FALSE)</f>
        <v xml:space="preserve">Taeniopsetta ocellata </v>
      </c>
      <c r="H519" s="58" t="str">
        <f ca="1">VLOOKUP($E519,'1.MetaData'!$B:$H,4,FALSE)</f>
        <v xml:space="preserve">Indo-Pacific ocellated flounder </v>
      </c>
      <c r="I519" s="87">
        <f ca="1">_xlfn.XLOOKUP($B519,'3.DNAExtractions'!$F:$F,'3.DNAExtractions'!O:O,"?")</f>
        <v>0</v>
      </c>
      <c r="J519" s="75" t="s">
        <v>4883</v>
      </c>
      <c r="K519" s="77">
        <v>44972</v>
      </c>
      <c r="L519" s="75" t="s">
        <v>5456</v>
      </c>
      <c r="M519" s="75" t="s">
        <v>3135</v>
      </c>
      <c r="N519" s="75" t="s">
        <v>5100</v>
      </c>
      <c r="O519" s="2" t="str">
        <f t="shared" si="17"/>
        <v>C-C01</v>
      </c>
      <c r="P519" s="83">
        <v>2.2599999999999998</v>
      </c>
      <c r="Q519" s="2" t="str" cm="1">
        <f t="array" ref="Q519">IF(B519="","",IF(MAX(IF(B:B=B519,C:C))=C519,"Y","N"))</f>
        <v>Y</v>
      </c>
      <c r="S519" s="74"/>
    </row>
    <row r="520" spans="1:19" x14ac:dyDescent="0.25">
      <c r="A520" s="115">
        <f ca="1">INDEX('1.MetaData'!A:A, MATCH($E520, '1.MetaData'!$B:$B, 0))</f>
        <v>594</v>
      </c>
      <c r="B520" s="76" t="s">
        <v>5516</v>
      </c>
      <c r="C520" s="75">
        <v>1</v>
      </c>
      <c r="D520" s="75" t="s">
        <v>4878</v>
      </c>
      <c r="E520" s="1" t="str">
        <f ca="1">_xlfn.XLOOKUP($B520,'3.DNAExtractions'!$F:$F,'3.DNAExtractions'!E:E,"?")</f>
        <v>OG594</v>
      </c>
      <c r="F520" s="81" t="str">
        <f t="shared" si="18"/>
        <v>OG594U_D_IL</v>
      </c>
      <c r="G520" s="39" t="str">
        <f ca="1">VLOOKUP($E520,'1.MetaData'!$B:$H,3,FALSE)</f>
        <v>Tathicarpus butleri</v>
      </c>
      <c r="H520" s="58" t="str">
        <f ca="1">VLOOKUP($E520,'1.MetaData'!$B:$H,4,FALSE)</f>
        <v xml:space="preserve">Butler's frogfish </v>
      </c>
      <c r="I520" s="87">
        <f ca="1">_xlfn.XLOOKUP($B520,'3.DNAExtractions'!$F:$F,'3.DNAExtractions'!O:O,"?")</f>
        <v>0</v>
      </c>
      <c r="J520" s="75" t="s">
        <v>4883</v>
      </c>
      <c r="K520" s="77">
        <v>44972</v>
      </c>
      <c r="L520" s="75" t="s">
        <v>5456</v>
      </c>
      <c r="M520" s="75" t="s">
        <v>3155</v>
      </c>
      <c r="N520" s="75" t="s">
        <v>5108</v>
      </c>
      <c r="O520" s="2" t="str">
        <f t="shared" si="17"/>
        <v>A-A02</v>
      </c>
      <c r="P520" s="83">
        <v>2.92</v>
      </c>
      <c r="Q520" s="2" t="str" cm="1">
        <f t="array" ref="Q520">IF(B520="","",IF(MAX(IF(B:B=B520,C:C))=C520,"Y","N"))</f>
        <v>Y</v>
      </c>
      <c r="S520" s="74"/>
    </row>
    <row r="521" spans="1:19" x14ac:dyDescent="0.25">
      <c r="A521" s="115">
        <f ca="1">INDEX('1.MetaData'!A:A, MATCH($E521, '1.MetaData'!$B:$B, 0))</f>
        <v>595</v>
      </c>
      <c r="B521" s="76" t="s">
        <v>5517</v>
      </c>
      <c r="C521" s="75">
        <v>1</v>
      </c>
      <c r="D521" s="75" t="s">
        <v>4878</v>
      </c>
      <c r="E521" s="1" t="str">
        <f ca="1">_xlfn.XLOOKUP($B521,'3.DNAExtractions'!$F:$F,'3.DNAExtractions'!E:E,"?")</f>
        <v>OG595</v>
      </c>
      <c r="F521" s="81" t="str">
        <f t="shared" si="18"/>
        <v>OG595U_D_IL</v>
      </c>
      <c r="G521" s="39" t="str">
        <f ca="1">VLOOKUP($E521,'1.MetaData'!$B:$H,3,FALSE)</f>
        <v>Thunnus tonggol</v>
      </c>
      <c r="H521" s="58" t="str">
        <f ca="1">VLOOKUP($E521,'1.MetaData'!$B:$H,4,FALSE)</f>
        <v xml:space="preserve">Longtail tuna </v>
      </c>
      <c r="I521" s="87">
        <f ca="1">_xlfn.XLOOKUP($B521,'3.DNAExtractions'!$F:$F,'3.DNAExtractions'!O:O,"?")</f>
        <v>0</v>
      </c>
      <c r="J521" s="75" t="s">
        <v>4883</v>
      </c>
      <c r="K521" s="77">
        <v>44979</v>
      </c>
      <c r="L521" s="75" t="s">
        <v>5309</v>
      </c>
      <c r="M521" s="75" t="s">
        <v>3155</v>
      </c>
      <c r="N521" s="75" t="s">
        <v>4924</v>
      </c>
      <c r="O521" s="2" t="str">
        <f t="shared" si="17"/>
        <v>A-A04</v>
      </c>
      <c r="P521" s="83">
        <v>3.82</v>
      </c>
      <c r="Q521" s="2" t="str" cm="1">
        <f t="array" ref="Q521">IF(B521="","",IF(MAX(IF(B:B=B521,C:C))=C521,"Y","N"))</f>
        <v>Y</v>
      </c>
      <c r="S521" s="74"/>
    </row>
    <row r="522" spans="1:19" x14ac:dyDescent="0.25">
      <c r="A522" s="115">
        <f ca="1">INDEX('1.MetaData'!A:A, MATCH($E522, '1.MetaData'!$B:$B, 0))</f>
        <v>596</v>
      </c>
      <c r="B522" s="76" t="s">
        <v>5518</v>
      </c>
      <c r="C522" s="75">
        <v>1</v>
      </c>
      <c r="D522" s="75" t="s">
        <v>4878</v>
      </c>
      <c r="E522" s="1" t="str">
        <f ca="1">_xlfn.XLOOKUP($B522,'3.DNAExtractions'!$F:$F,'3.DNAExtractions'!E:E,"?")</f>
        <v>OG596</v>
      </c>
      <c r="F522" s="81" t="str">
        <f t="shared" si="18"/>
        <v>OG596U_D_IL</v>
      </c>
      <c r="G522" s="39" t="str">
        <f ca="1">VLOOKUP($E522,'1.MetaData'!$B:$H,3,FALSE)</f>
        <v xml:space="preserve">Trachichthys australis </v>
      </c>
      <c r="H522" s="58" t="str">
        <f ca="1">VLOOKUP($E522,'1.MetaData'!$B:$H,4,FALSE)</f>
        <v>Roughy</v>
      </c>
      <c r="I522" s="87">
        <f ca="1">_xlfn.XLOOKUP($B522,'3.DNAExtractions'!$F:$F,'3.DNAExtractions'!O:O,"?")</f>
        <v>0</v>
      </c>
      <c r="J522" s="75" t="s">
        <v>4883</v>
      </c>
      <c r="K522" s="77">
        <v>44979</v>
      </c>
      <c r="L522" s="75" t="s">
        <v>5309</v>
      </c>
      <c r="M522" s="75" t="s">
        <v>3135</v>
      </c>
      <c r="N522" s="75" t="s">
        <v>4945</v>
      </c>
      <c r="O522" s="2" t="str">
        <f t="shared" si="17"/>
        <v>C-F06</v>
      </c>
      <c r="P522" s="83">
        <v>2.2200000000000002</v>
      </c>
      <c r="Q522" s="2" t="str" cm="1">
        <f t="array" ref="Q522">IF(B522="","",IF(MAX(IF(B:B=B522,C:C))=C522,"Y","N"))</f>
        <v>Y</v>
      </c>
      <c r="S522" s="74"/>
    </row>
    <row r="523" spans="1:19" x14ac:dyDescent="0.25">
      <c r="A523" s="115">
        <f ca="1">INDEX('1.MetaData'!A:A, MATCH($E523, '1.MetaData'!$B:$B, 0))</f>
        <v>597</v>
      </c>
      <c r="B523" s="76" t="s">
        <v>5519</v>
      </c>
      <c r="C523" s="75">
        <v>1</v>
      </c>
      <c r="D523" s="75" t="s">
        <v>4878</v>
      </c>
      <c r="E523" s="1" t="str">
        <f ca="1">_xlfn.XLOOKUP($B523,'3.DNAExtractions'!$F:$F,'3.DNAExtractions'!E:E,"?")</f>
        <v>OG597</v>
      </c>
      <c r="F523" s="81" t="str">
        <f t="shared" si="18"/>
        <v>OG597U_D_IL</v>
      </c>
      <c r="G523" s="39" t="str">
        <f ca="1">VLOOKUP($E523,'1.MetaData'!$B:$H,3,FALSE)</f>
        <v>Tragulichthys jaculiferus</v>
      </c>
      <c r="H523" s="58" t="str">
        <f ca="1">VLOOKUP($E523,'1.MetaData'!$B:$H,4,FALSE)</f>
        <v xml:space="preserve">Longspine burrfish </v>
      </c>
      <c r="I523" s="87">
        <f ca="1">_xlfn.XLOOKUP($B523,'3.DNAExtractions'!$F:$F,'3.DNAExtractions'!O:O,"?")</f>
        <v>0</v>
      </c>
      <c r="J523" s="75" t="s">
        <v>4883</v>
      </c>
      <c r="K523" s="77">
        <v>44972</v>
      </c>
      <c r="L523" s="75" t="s">
        <v>5456</v>
      </c>
      <c r="M523" s="75" t="s">
        <v>3135</v>
      </c>
      <c r="N523" s="75" t="s">
        <v>5118</v>
      </c>
      <c r="O523" s="2" t="str">
        <f t="shared" si="17"/>
        <v>C-F02</v>
      </c>
      <c r="P523" s="83">
        <v>2.5</v>
      </c>
      <c r="Q523" s="2" t="str" cm="1">
        <f t="array" ref="Q523">IF(B523="","",IF(MAX(IF(B:B=B523,C:C))=C523,"Y","N"))</f>
        <v>Y</v>
      </c>
      <c r="S523" s="74"/>
    </row>
    <row r="524" spans="1:19" x14ac:dyDescent="0.25">
      <c r="A524" s="115">
        <f ca="1">INDEX('1.MetaData'!A:A, MATCH($E524, '1.MetaData'!$B:$B, 0))</f>
        <v>598</v>
      </c>
      <c r="B524" s="76" t="s">
        <v>5520</v>
      </c>
      <c r="C524" s="75">
        <v>1</v>
      </c>
      <c r="D524" s="75" t="s">
        <v>4878</v>
      </c>
      <c r="E524" s="1" t="str">
        <f ca="1">_xlfn.XLOOKUP($B524,'3.DNAExtractions'!$F:$F,'3.DNAExtractions'!E:E,"?")</f>
        <v>OG598</v>
      </c>
      <c r="F524" s="81" t="str">
        <f t="shared" si="18"/>
        <v>OG598U_D_IL</v>
      </c>
      <c r="G524" s="39" t="str">
        <f ca="1">VLOOKUP($E524,'1.MetaData'!$B:$H,3,FALSE)</f>
        <v>Upeneus asymmetricus</v>
      </c>
      <c r="H524" s="58" t="str">
        <f ca="1">VLOOKUP($E524,'1.MetaData'!$B:$H,4,FALSE)</f>
        <v xml:space="preserve">Asymmetrical goatfish </v>
      </c>
      <c r="I524" s="87">
        <f ca="1">_xlfn.XLOOKUP($B524,'3.DNAExtractions'!$F:$F,'3.DNAExtractions'!O:O,"?")</f>
        <v>0</v>
      </c>
      <c r="J524" s="75" t="s">
        <v>4883</v>
      </c>
      <c r="K524" s="77">
        <v>44972</v>
      </c>
      <c r="L524" s="75" t="s">
        <v>5456</v>
      </c>
      <c r="M524" s="75" t="s">
        <v>3135</v>
      </c>
      <c r="N524" s="75" t="s">
        <v>5120</v>
      </c>
      <c r="O524" s="2" t="str">
        <f t="shared" si="17"/>
        <v>C-G02</v>
      </c>
      <c r="P524" s="83">
        <v>1.54</v>
      </c>
      <c r="Q524" s="2" t="str" cm="1">
        <f t="array" ref="Q524">IF(B524="","",IF(MAX(IF(B:B=B524,C:C))=C524,"Y","N"))</f>
        <v>Y</v>
      </c>
      <c r="S524" s="74"/>
    </row>
    <row r="525" spans="1:19" x14ac:dyDescent="0.25">
      <c r="A525" s="115">
        <f ca="1">INDEX('1.MetaData'!A:A, MATCH($E525, '1.MetaData'!$B:$B, 0))</f>
        <v>599</v>
      </c>
      <c r="B525" s="76" t="s">
        <v>5521</v>
      </c>
      <c r="C525" s="75">
        <v>1</v>
      </c>
      <c r="D525" s="75" t="s">
        <v>4878</v>
      </c>
      <c r="E525" s="1" t="str">
        <f ca="1">_xlfn.XLOOKUP($B525,'3.DNAExtractions'!$F:$F,'3.DNAExtractions'!E:E,"?")</f>
        <v>OG599</v>
      </c>
      <c r="F525" s="81" t="str">
        <f t="shared" si="18"/>
        <v>OG599U_D_IL</v>
      </c>
      <c r="G525" s="39" t="str">
        <f ca="1">VLOOKUP($E525,'1.MetaData'!$B:$H,3,FALSE)</f>
        <v>Upeneus sulphureus</v>
      </c>
      <c r="H525" s="58" t="str">
        <f ca="1">VLOOKUP($E525,'1.MetaData'!$B:$H,4,FALSE)</f>
        <v xml:space="preserve">Sulphur goatfish </v>
      </c>
      <c r="I525" s="87">
        <f ca="1">_xlfn.XLOOKUP($B525,'3.DNAExtractions'!$F:$F,'3.DNAExtractions'!O:O,"?")</f>
        <v>0</v>
      </c>
      <c r="J525" s="75" t="s">
        <v>4883</v>
      </c>
      <c r="K525" s="77">
        <v>44972</v>
      </c>
      <c r="L525" s="75" t="s">
        <v>5456</v>
      </c>
      <c r="M525" s="75" t="s">
        <v>3135</v>
      </c>
      <c r="N525" s="75" t="s">
        <v>5122</v>
      </c>
      <c r="O525" s="2" t="str">
        <f t="shared" si="17"/>
        <v>C-H02</v>
      </c>
      <c r="P525" s="83">
        <v>1.36</v>
      </c>
      <c r="Q525" s="2" t="str" cm="1">
        <f t="array" ref="Q525">IF(B525="","",IF(MAX(IF(B:B=B525,C:C))=C525,"Y","N"))</f>
        <v>Y</v>
      </c>
      <c r="S525" s="74"/>
    </row>
    <row r="526" spans="1:19" x14ac:dyDescent="0.25">
      <c r="A526" s="115">
        <f ca="1">INDEX('1.MetaData'!A:A, MATCH($E526, '1.MetaData'!$B:$B, 0))</f>
        <v>600</v>
      </c>
      <c r="B526" s="76" t="s">
        <v>5522</v>
      </c>
      <c r="C526" s="75">
        <v>1</v>
      </c>
      <c r="D526" s="75" t="s">
        <v>4878</v>
      </c>
      <c r="E526" s="1" t="str">
        <f ca="1">_xlfn.XLOOKUP($B526,'3.DNAExtractions'!$F:$F,'3.DNAExtractions'!E:E,"?")</f>
        <v>OG600</v>
      </c>
      <c r="F526" s="81" t="str">
        <f t="shared" si="18"/>
        <v>OG600U_D_IL</v>
      </c>
      <c r="G526" s="39" t="str">
        <f ca="1">VLOOKUP($E526,'1.MetaData'!$B:$H,3,FALSE)</f>
        <v>Upeneus sundaicus</v>
      </c>
      <c r="H526" s="58" t="str">
        <f ca="1">VLOOKUP($E526,'1.MetaData'!$B:$H,4,FALSE)</f>
        <v xml:space="preserve">Ochrebanded goatfish </v>
      </c>
      <c r="I526" s="87">
        <f ca="1">_xlfn.XLOOKUP($B526,'3.DNAExtractions'!$F:$F,'3.DNAExtractions'!O:O,"?")</f>
        <v>0</v>
      </c>
      <c r="J526" s="75" t="s">
        <v>4883</v>
      </c>
      <c r="K526" s="77">
        <v>44972</v>
      </c>
      <c r="L526" s="75" t="s">
        <v>5456</v>
      </c>
      <c r="M526" s="75" t="s">
        <v>3155</v>
      </c>
      <c r="N526" s="75" t="s">
        <v>5013</v>
      </c>
      <c r="O526" s="2" t="str">
        <f t="shared" si="17"/>
        <v>A-A03</v>
      </c>
      <c r="P526" s="83">
        <v>2.86</v>
      </c>
      <c r="Q526" s="2" t="str" cm="1">
        <f t="array" ref="Q526">IF(B526="","",IF(MAX(IF(B:B=B526,C:C))=C526,"Y","N"))</f>
        <v>Y</v>
      </c>
      <c r="S526" s="74"/>
    </row>
    <row r="527" spans="1:19" x14ac:dyDescent="0.25">
      <c r="A527" s="115">
        <f ca="1">INDEX('1.MetaData'!A:A, MATCH($E527, '1.MetaData'!$B:$B, 0))</f>
        <v>601</v>
      </c>
      <c r="B527" s="76" t="s">
        <v>5523</v>
      </c>
      <c r="C527" s="75">
        <v>1</v>
      </c>
      <c r="D527" s="75" t="s">
        <v>4878</v>
      </c>
      <c r="E527" s="1" t="str">
        <f ca="1">_xlfn.XLOOKUP($B527,'3.DNAExtractions'!$F:$F,'3.DNAExtractions'!E:E,"?")</f>
        <v>OG601</v>
      </c>
      <c r="F527" s="81" t="str">
        <f t="shared" si="18"/>
        <v>OG601U_D_IL</v>
      </c>
      <c r="G527" s="39" t="str">
        <f ca="1">VLOOKUP($E527,'1.MetaData'!$B:$H,3,FALSE)</f>
        <v>Upeneus sundaicus</v>
      </c>
      <c r="H527" s="58">
        <f ca="1">VLOOKUP($E527,'1.MetaData'!$B:$H,4,FALSE)</f>
        <v>0</v>
      </c>
      <c r="I527" s="87">
        <f ca="1">_xlfn.XLOOKUP($B527,'3.DNAExtractions'!$F:$F,'3.DNAExtractions'!O:O,"?")</f>
        <v>0</v>
      </c>
      <c r="J527" s="75" t="s">
        <v>4883</v>
      </c>
      <c r="K527" s="77">
        <v>44979</v>
      </c>
      <c r="L527" s="75" t="s">
        <v>4903</v>
      </c>
      <c r="M527" s="75" t="s">
        <v>3139</v>
      </c>
      <c r="N527" s="75" t="s">
        <v>5022</v>
      </c>
      <c r="O527" s="2" t="str">
        <f t="shared" si="17"/>
        <v>D-D10</v>
      </c>
      <c r="P527" s="83">
        <v>2.36</v>
      </c>
      <c r="Q527" s="2" t="str" cm="1">
        <f t="array" ref="Q527">IF(B527="","",IF(MAX(IF(B:B=B527,C:C))=C527,"Y","N"))</f>
        <v>Y</v>
      </c>
      <c r="S527" s="74"/>
    </row>
    <row r="528" spans="1:19" x14ac:dyDescent="0.25">
      <c r="A528" s="115">
        <f ca="1">INDEX('1.MetaData'!A:A, MATCH($E528, '1.MetaData'!$B:$B, 0))</f>
        <v>602</v>
      </c>
      <c r="B528" s="76" t="s">
        <v>5524</v>
      </c>
      <c r="C528" s="75">
        <v>1</v>
      </c>
      <c r="D528" s="75" t="s">
        <v>4878</v>
      </c>
      <c r="E528" s="1" t="str">
        <f ca="1">_xlfn.XLOOKUP($B528,'3.DNAExtractions'!$F:$F,'3.DNAExtractions'!E:E,"?")</f>
        <v>OG602</v>
      </c>
      <c r="F528" s="81" t="str">
        <f t="shared" si="18"/>
        <v>OG602U_D_IL</v>
      </c>
      <c r="G528" s="39" t="str">
        <f ca="1">VLOOKUP($E528,'1.MetaData'!$B:$H,3,FALSE)</f>
        <v xml:space="preserve">Yongeichthys criniger </v>
      </c>
      <c r="H528" s="58" t="str">
        <f ca="1">VLOOKUP($E528,'1.MetaData'!$B:$H,4,FALSE)</f>
        <v>Goby</v>
      </c>
      <c r="I528" s="87">
        <f ca="1">_xlfn.XLOOKUP($B528,'3.DNAExtractions'!$F:$F,'3.DNAExtractions'!O:O,"?")</f>
        <v>0</v>
      </c>
      <c r="J528" s="75" t="s">
        <v>4883</v>
      </c>
      <c r="K528" s="77">
        <v>44972</v>
      </c>
      <c r="L528" s="75" t="s">
        <v>5456</v>
      </c>
      <c r="M528" s="75" t="s">
        <v>3239</v>
      </c>
      <c r="N528" s="75" t="s">
        <v>5008</v>
      </c>
      <c r="O528" s="2" t="str">
        <f t="shared" si="17"/>
        <v>B-B03</v>
      </c>
      <c r="P528" s="83">
        <v>4.5999999999999996</v>
      </c>
      <c r="Q528" s="2" t="str" cm="1">
        <f t="array" ref="Q528">IF(B528="","",IF(MAX(IF(B:B=B528,C:C))=C528,"Y","N"))</f>
        <v>Y</v>
      </c>
      <c r="S528" s="74"/>
    </row>
    <row r="529" spans="1:19" x14ac:dyDescent="0.25">
      <c r="A529" s="115">
        <f ca="1">INDEX('1.MetaData'!A:A, MATCH($E529, '1.MetaData'!$B:$B, 0))</f>
        <v>603</v>
      </c>
      <c r="B529" s="76" t="s">
        <v>5525</v>
      </c>
      <c r="C529" s="75">
        <v>1</v>
      </c>
      <c r="D529" s="75" t="s">
        <v>4878</v>
      </c>
      <c r="E529" s="1" t="str">
        <f ca="1">_xlfn.XLOOKUP($B529,'3.DNAExtractions'!$F:$F,'3.DNAExtractions'!E:E,"?")</f>
        <v>OG603</v>
      </c>
      <c r="F529" s="81" t="str">
        <f t="shared" si="18"/>
        <v>OG603U_D_IL</v>
      </c>
      <c r="G529" s="39" t="str">
        <f ca="1">VLOOKUP($E529,'1.MetaData'!$B:$H,3,FALSE)</f>
        <v>Alepes kleinii</v>
      </c>
      <c r="H529" s="58">
        <f ca="1">VLOOKUP($E529,'1.MetaData'!$B:$H,4,FALSE)</f>
        <v>0</v>
      </c>
      <c r="I529" s="87">
        <f ca="1">_xlfn.XLOOKUP($B529,'3.DNAExtractions'!$F:$F,'3.DNAExtractions'!O:O,"?")</f>
        <v>0</v>
      </c>
      <c r="J529" s="75" t="s">
        <v>4883</v>
      </c>
      <c r="K529" s="77">
        <v>44979</v>
      </c>
      <c r="L529" s="75" t="s">
        <v>4903</v>
      </c>
      <c r="M529" s="75" t="s">
        <v>3135</v>
      </c>
      <c r="N529" s="75" t="s">
        <v>4993</v>
      </c>
      <c r="O529" s="2" t="str">
        <f t="shared" si="17"/>
        <v>C-E11</v>
      </c>
      <c r="P529" s="83">
        <v>4.91</v>
      </c>
      <c r="Q529" s="2" t="str" cm="1">
        <f t="array" ref="Q529">IF(B529="","",IF(MAX(IF(B:B=B529,C:C))=C529,"Y","N"))</f>
        <v>Y</v>
      </c>
      <c r="S529" s="74"/>
    </row>
    <row r="530" spans="1:19" x14ac:dyDescent="0.25">
      <c r="A530" s="115">
        <f ca="1">INDEX('1.MetaData'!A:A, MATCH($E530, '1.MetaData'!$B:$B, 0))</f>
        <v>604</v>
      </c>
      <c r="B530" s="76" t="s">
        <v>5526</v>
      </c>
      <c r="C530" s="75">
        <v>1</v>
      </c>
      <c r="D530" s="75" t="s">
        <v>4878</v>
      </c>
      <c r="E530" s="1" t="str">
        <f ca="1">_xlfn.XLOOKUP($B530,'3.DNAExtractions'!$F:$F,'3.DNAExtractions'!E:E,"?")</f>
        <v>OG604</v>
      </c>
      <c r="F530" s="81" t="str">
        <f t="shared" si="18"/>
        <v>OG604U_D_IL</v>
      </c>
      <c r="G530" s="39" t="str">
        <f ca="1">VLOOKUP($E530,'1.MetaData'!$B:$H,3,FALSE)</f>
        <v>Apistus carinatus</v>
      </c>
      <c r="H530" s="58">
        <f ca="1">VLOOKUP($E530,'1.MetaData'!$B:$H,4,FALSE)</f>
        <v>0</v>
      </c>
      <c r="I530" s="87">
        <f ca="1">_xlfn.XLOOKUP($B530,'3.DNAExtractions'!$F:$F,'3.DNAExtractions'!O:O,"?")</f>
        <v>0</v>
      </c>
      <c r="J530" s="75" t="s">
        <v>4883</v>
      </c>
      <c r="K530" s="77">
        <v>44979</v>
      </c>
      <c r="L530" s="75" t="s">
        <v>4903</v>
      </c>
      <c r="M530" s="75" t="s">
        <v>3135</v>
      </c>
      <c r="N530" s="75" t="s">
        <v>5341</v>
      </c>
      <c r="O530" s="2" t="str">
        <f t="shared" si="17"/>
        <v>C-H11</v>
      </c>
      <c r="P530" s="83">
        <v>8.09</v>
      </c>
      <c r="Q530" s="2" t="str" cm="1">
        <f t="array" ref="Q530">IF(B530="","",IF(MAX(IF(B:B=B530,C:C))=C530,"Y","N"))</f>
        <v>Y</v>
      </c>
      <c r="S530" s="74"/>
    </row>
    <row r="531" spans="1:19" x14ac:dyDescent="0.25">
      <c r="A531" s="115">
        <f ca="1">INDEX('1.MetaData'!A:A, MATCH($E531, '1.MetaData'!$B:$B, 0))</f>
        <v>605</v>
      </c>
      <c r="B531" s="76" t="s">
        <v>5527</v>
      </c>
      <c r="C531" s="75">
        <v>1</v>
      </c>
      <c r="D531" s="75" t="s">
        <v>4878</v>
      </c>
      <c r="E531" s="1" t="str">
        <f ca="1">_xlfn.XLOOKUP($B531,'3.DNAExtractions'!$F:$F,'3.DNAExtractions'!E:E,"?")</f>
        <v>OG605</v>
      </c>
      <c r="F531" s="81" t="str">
        <f t="shared" si="18"/>
        <v>OG605U_D_IL</v>
      </c>
      <c r="G531" s="39" t="str">
        <f ca="1">VLOOKUP($E531,'1.MetaData'!$B:$H,3,FALSE)</f>
        <v>Caranx</v>
      </c>
      <c r="H531" s="58">
        <f ca="1">VLOOKUP($E531,'1.MetaData'!$B:$H,4,FALSE)</f>
        <v>0</v>
      </c>
      <c r="I531" s="87">
        <f ca="1">_xlfn.XLOOKUP($B531,'3.DNAExtractions'!$F:$F,'3.DNAExtractions'!O:O,"?")</f>
        <v>0</v>
      </c>
      <c r="J531" s="75" t="s">
        <v>4883</v>
      </c>
      <c r="K531" s="77">
        <v>44979</v>
      </c>
      <c r="L531" s="75" t="s">
        <v>4903</v>
      </c>
      <c r="M531" s="75" t="s">
        <v>3139</v>
      </c>
      <c r="N531" s="75" t="s">
        <v>5041</v>
      </c>
      <c r="O531" s="2" t="str">
        <f t="shared" si="17"/>
        <v>D-D11</v>
      </c>
      <c r="P531" s="83">
        <v>2.62</v>
      </c>
      <c r="Q531" s="2" t="str" cm="1">
        <f t="array" ref="Q531">IF(B531="","",IF(MAX(IF(B:B=B531,C:C))=C531,"Y","N"))</f>
        <v>Y</v>
      </c>
      <c r="S531" s="74"/>
    </row>
    <row r="532" spans="1:19" x14ac:dyDescent="0.25">
      <c r="A532" s="115">
        <f ca="1">INDEX('1.MetaData'!A:A, MATCH($E532, '1.MetaData'!$B:$B, 0))</f>
        <v>606</v>
      </c>
      <c r="B532" s="76" t="s">
        <v>5528</v>
      </c>
      <c r="C532" s="75">
        <v>1</v>
      </c>
      <c r="D532" s="75" t="s">
        <v>4878</v>
      </c>
      <c r="E532" s="1" t="str">
        <f ca="1">_xlfn.XLOOKUP($B532,'3.DNAExtractions'!$F:$F,'3.DNAExtractions'!E:E,"?")</f>
        <v>OG606</v>
      </c>
      <c r="F532" s="81" t="str">
        <f t="shared" si="18"/>
        <v>OG606U_D_IL</v>
      </c>
      <c r="G532" s="39" t="str">
        <f ca="1">VLOOKUP($E532,'1.MetaData'!$B:$H,3,FALSE)</f>
        <v>Caranx</v>
      </c>
      <c r="H532" s="58">
        <f ca="1">VLOOKUP($E532,'1.MetaData'!$B:$H,4,FALSE)</f>
        <v>0</v>
      </c>
      <c r="I532" s="87">
        <f ca="1">_xlfn.XLOOKUP($B532,'3.DNAExtractions'!$F:$F,'3.DNAExtractions'!O:O,"?")</f>
        <v>0</v>
      </c>
      <c r="J532" s="75" t="s">
        <v>4883</v>
      </c>
      <c r="K532" s="77">
        <v>44979</v>
      </c>
      <c r="L532" s="75" t="s">
        <v>4903</v>
      </c>
      <c r="M532" s="75" t="s">
        <v>3139</v>
      </c>
      <c r="N532" s="75" t="s">
        <v>5086</v>
      </c>
      <c r="O532" s="2" t="str">
        <f t="shared" si="17"/>
        <v>D-D12</v>
      </c>
      <c r="P532" s="83">
        <v>5.09</v>
      </c>
      <c r="Q532" s="2" t="str" cm="1">
        <f t="array" ref="Q532">IF(B532="","",IF(MAX(IF(B:B=B532,C:C))=C532,"Y","N"))</f>
        <v>Y</v>
      </c>
      <c r="S532" s="74"/>
    </row>
    <row r="533" spans="1:19" x14ac:dyDescent="0.25">
      <c r="A533" s="115">
        <f ca="1">INDEX('1.MetaData'!A:A, MATCH($E533, '1.MetaData'!$B:$B, 0))</f>
        <v>607</v>
      </c>
      <c r="B533" s="76" t="s">
        <v>5529</v>
      </c>
      <c r="C533" s="75">
        <v>1</v>
      </c>
      <c r="D533" s="75" t="s">
        <v>4878</v>
      </c>
      <c r="E533" s="1" t="str">
        <f ca="1">_xlfn.XLOOKUP($B533,'3.DNAExtractions'!$F:$F,'3.DNAExtractions'!E:E,"?")</f>
        <v>OG607</v>
      </c>
      <c r="F533" s="81" t="str">
        <f t="shared" si="18"/>
        <v>OG607U_D_IL</v>
      </c>
      <c r="G533" s="39" t="str">
        <f ca="1">VLOOKUP($E533,'1.MetaData'!$B:$H,3,FALSE)</f>
        <v xml:space="preserve">Euristhmus lepturus </v>
      </c>
      <c r="H533" s="58">
        <f ca="1">VLOOKUP($E533,'1.MetaData'!$B:$H,4,FALSE)</f>
        <v>0</v>
      </c>
      <c r="I533" s="87">
        <f ca="1">_xlfn.XLOOKUP($B533,'3.DNAExtractions'!$F:$F,'3.DNAExtractions'!O:O,"?")</f>
        <v>0</v>
      </c>
      <c r="J533" s="75" t="s">
        <v>4883</v>
      </c>
      <c r="K533" s="77">
        <v>44979</v>
      </c>
      <c r="L533" s="75" t="s">
        <v>4903</v>
      </c>
      <c r="M533" s="75" t="s">
        <v>3135</v>
      </c>
      <c r="N533" s="75" t="s">
        <v>5039</v>
      </c>
      <c r="O533" s="2" t="str">
        <f t="shared" si="17"/>
        <v>C-C11</v>
      </c>
      <c r="P533" s="83">
        <v>10.6</v>
      </c>
      <c r="Q533" s="2" t="str" cm="1">
        <f t="array" ref="Q533">IF(B533="","",IF(MAX(IF(B:B=B533,C:C))=C533,"Y","N"))</f>
        <v>Y</v>
      </c>
      <c r="S533" s="74"/>
    </row>
    <row r="534" spans="1:19" x14ac:dyDescent="0.25">
      <c r="A534" s="115">
        <f ca="1">INDEX('1.MetaData'!A:A, MATCH($E534, '1.MetaData'!$B:$B, 0))</f>
        <v>608</v>
      </c>
      <c r="B534" s="76" t="s">
        <v>5530</v>
      </c>
      <c r="C534" s="75">
        <v>1</v>
      </c>
      <c r="D534" s="75" t="s">
        <v>4878</v>
      </c>
      <c r="E534" s="1" t="str">
        <f ca="1">_xlfn.XLOOKUP($B534,'3.DNAExtractions'!$F:$F,'3.DNAExtractions'!E:E,"?")</f>
        <v>OG608</v>
      </c>
      <c r="F534" s="81" t="str">
        <f t="shared" si="18"/>
        <v>OG608U_D_IL</v>
      </c>
      <c r="G534" s="39" t="str">
        <f ca="1">VLOOKUP($E534,'1.MetaData'!$B:$H,3,FALSE)</f>
        <v>Inimicus sinensis</v>
      </c>
      <c r="H534" s="58">
        <f ca="1">VLOOKUP($E534,'1.MetaData'!$B:$H,4,FALSE)</f>
        <v>0</v>
      </c>
      <c r="I534" s="87">
        <f ca="1">_xlfn.XLOOKUP($B534,'3.DNAExtractions'!$F:$F,'3.DNAExtractions'!O:O,"?")</f>
        <v>0</v>
      </c>
      <c r="J534" s="75" t="s">
        <v>4883</v>
      </c>
      <c r="K534" s="77">
        <v>44979</v>
      </c>
      <c r="L534" s="75" t="s">
        <v>4903</v>
      </c>
      <c r="M534" s="75" t="s">
        <v>3155</v>
      </c>
      <c r="N534" s="75" t="s">
        <v>5080</v>
      </c>
      <c r="O534" s="2" t="str">
        <f t="shared" si="17"/>
        <v>A-A12</v>
      </c>
      <c r="P534" s="83">
        <v>8.57</v>
      </c>
      <c r="Q534" s="2" t="str" cm="1">
        <f t="array" ref="Q534">IF(B534="","",IF(MAX(IF(B:B=B534,C:C))=C534,"Y","N"))</f>
        <v>Y</v>
      </c>
      <c r="S534" s="74"/>
    </row>
    <row r="535" spans="1:19" x14ac:dyDescent="0.25">
      <c r="A535" s="115">
        <f ca="1">INDEX('1.MetaData'!A:A, MATCH($E535, '1.MetaData'!$B:$B, 0))</f>
        <v>609</v>
      </c>
      <c r="B535" s="76" t="s">
        <v>5531</v>
      </c>
      <c r="C535" s="75">
        <v>1</v>
      </c>
      <c r="D535" s="75" t="s">
        <v>4878</v>
      </c>
      <c r="E535" s="1" t="str">
        <f ca="1">_xlfn.XLOOKUP($B535,'3.DNAExtractions'!$F:$F,'3.DNAExtractions'!E:E,"?")</f>
        <v>OG609</v>
      </c>
      <c r="F535" s="81" t="str">
        <f t="shared" si="18"/>
        <v>OG609U_D_IL</v>
      </c>
      <c r="G535" s="39" t="str">
        <f ca="1">VLOOKUP($E535,'1.MetaData'!$B:$H,3,FALSE)</f>
        <v>Johnius borneensis</v>
      </c>
      <c r="H535" s="58">
        <f ca="1">VLOOKUP($E535,'1.MetaData'!$B:$H,4,FALSE)</f>
        <v>0</v>
      </c>
      <c r="I535" s="87">
        <f ca="1">_xlfn.XLOOKUP($B535,'3.DNAExtractions'!$F:$F,'3.DNAExtractions'!O:O,"?")</f>
        <v>0</v>
      </c>
      <c r="J535" s="75" t="s">
        <v>4883</v>
      </c>
      <c r="K535" s="77">
        <v>44979</v>
      </c>
      <c r="L535" s="75" t="s">
        <v>4903</v>
      </c>
      <c r="M535" s="75" t="s">
        <v>3135</v>
      </c>
      <c r="N535" s="75" t="s">
        <v>5030</v>
      </c>
      <c r="O535" s="2" t="str">
        <f t="shared" si="17"/>
        <v>C-G10</v>
      </c>
      <c r="P535" s="83">
        <v>2.77</v>
      </c>
      <c r="Q535" s="2" t="str" cm="1">
        <f t="array" ref="Q535">IF(B535="","",IF(MAX(IF(B:B=B535,C:C))=C535,"Y","N"))</f>
        <v>Y</v>
      </c>
      <c r="S535" s="74"/>
    </row>
    <row r="536" spans="1:19" x14ac:dyDescent="0.25">
      <c r="A536" s="115">
        <f ca="1">INDEX('1.MetaData'!A:A, MATCH($E536, '1.MetaData'!$B:$B, 0))</f>
        <v>610</v>
      </c>
      <c r="B536" s="76" t="s">
        <v>5532</v>
      </c>
      <c r="C536" s="75">
        <v>1</v>
      </c>
      <c r="D536" s="75" t="s">
        <v>4878</v>
      </c>
      <c r="E536" s="1" t="str">
        <f ca="1">_xlfn.XLOOKUP($B536,'3.DNAExtractions'!$F:$F,'3.DNAExtractions'!E:E,"?")</f>
        <v>OG610</v>
      </c>
      <c r="F536" s="81" t="str">
        <f t="shared" si="18"/>
        <v>OG610U_D_IL</v>
      </c>
      <c r="G536" s="39" t="str">
        <f ca="1">VLOOKUP($E536,'1.MetaData'!$B:$H,3,FALSE)</f>
        <v>Lutjanus malabaricus</v>
      </c>
      <c r="H536" s="58">
        <f ca="1">VLOOKUP($E536,'1.MetaData'!$B:$H,4,FALSE)</f>
        <v>0</v>
      </c>
      <c r="I536" s="87">
        <f ca="1">_xlfn.XLOOKUP($B536,'3.DNAExtractions'!$F:$F,'3.DNAExtractions'!O:O,"?")</f>
        <v>0</v>
      </c>
      <c r="J536" s="75" t="s">
        <v>4883</v>
      </c>
      <c r="K536" s="77">
        <v>44831</v>
      </c>
      <c r="L536" s="75" t="s">
        <v>5197</v>
      </c>
      <c r="M536" s="75" t="s">
        <v>3155</v>
      </c>
      <c r="N536" s="75" t="s">
        <v>5094</v>
      </c>
      <c r="O536" s="2" t="str">
        <f t="shared" si="17"/>
        <v>A-H12</v>
      </c>
      <c r="P536" s="83"/>
      <c r="Q536" s="2" t="str" cm="1">
        <f t="array" ref="Q536">IF(B536="","",IF(MAX(IF(B:B=B536,C:C))=C536,"Y","N"))</f>
        <v>Y</v>
      </c>
      <c r="S536" s="74"/>
    </row>
    <row r="537" spans="1:19" x14ac:dyDescent="0.25">
      <c r="A537" s="115">
        <f ca="1">INDEX('1.MetaData'!A:A, MATCH($E537, '1.MetaData'!$B:$B, 0))</f>
        <v>611</v>
      </c>
      <c r="B537" s="76" t="s">
        <v>5533</v>
      </c>
      <c r="C537" s="75">
        <v>1</v>
      </c>
      <c r="D537" s="75" t="s">
        <v>4878</v>
      </c>
      <c r="E537" s="1" t="str">
        <f ca="1">_xlfn.XLOOKUP($B537,'3.DNAExtractions'!$F:$F,'3.DNAExtractions'!E:E,"?")</f>
        <v>OG611</v>
      </c>
      <c r="F537" s="81" t="str">
        <f t="shared" si="18"/>
        <v>OG611U_D_IL</v>
      </c>
      <c r="G537" s="39" t="str">
        <f ca="1">VLOOKUP($E537,'1.MetaData'!$B:$H,3,FALSE)</f>
        <v>Netuma thalassina</v>
      </c>
      <c r="H537" s="58">
        <f ca="1">VLOOKUP($E537,'1.MetaData'!$B:$H,4,FALSE)</f>
        <v>0</v>
      </c>
      <c r="I537" s="87">
        <f ca="1">_xlfn.XLOOKUP($B537,'3.DNAExtractions'!$F:$F,'3.DNAExtractions'!O:O,"?")</f>
        <v>0</v>
      </c>
      <c r="J537" s="75" t="s">
        <v>4883</v>
      </c>
      <c r="K537" s="77">
        <v>44979</v>
      </c>
      <c r="L537" s="75" t="s">
        <v>4903</v>
      </c>
      <c r="M537" s="75" t="s">
        <v>3135</v>
      </c>
      <c r="N537" s="75" t="s">
        <v>5028</v>
      </c>
      <c r="O537" s="2" t="str">
        <f t="shared" ref="O537:O600" si="19">IF(M537&lt;&gt;"",_xlfn.CONCAT(M537,"-",N537),"")</f>
        <v>C-G11</v>
      </c>
      <c r="P537" s="83">
        <v>8.8800000000000008</v>
      </c>
      <c r="Q537" s="2" t="str" cm="1">
        <f t="array" ref="Q537">IF(B537="","",IF(MAX(IF(B:B=B537,C:C))=C537,"Y","N"))</f>
        <v>Y</v>
      </c>
      <c r="S537" s="74"/>
    </row>
    <row r="538" spans="1:19" x14ac:dyDescent="0.25">
      <c r="A538" s="115">
        <f ca="1">INDEX('1.MetaData'!A:A, MATCH($E538, '1.MetaData'!$B:$B, 0))</f>
        <v>612</v>
      </c>
      <c r="B538" s="76" t="s">
        <v>5534</v>
      </c>
      <c r="C538" s="75">
        <v>1</v>
      </c>
      <c r="D538" s="75" t="s">
        <v>4878</v>
      </c>
      <c r="E538" s="1" t="str">
        <f ca="1">_xlfn.XLOOKUP($B538,'3.DNAExtractions'!$F:$F,'3.DNAExtractions'!E:E,"?")</f>
        <v>OG612</v>
      </c>
      <c r="F538" s="81" t="str">
        <f t="shared" si="18"/>
        <v>OG612U_D_IL</v>
      </c>
      <c r="G538" s="39" t="str">
        <f ca="1">VLOOKUP($E538,'1.MetaData'!$B:$H,3,FALSE)</f>
        <v>Paramonacanthus filicauda</v>
      </c>
      <c r="H538" s="58">
        <f ca="1">VLOOKUP($E538,'1.MetaData'!$B:$H,4,FALSE)</f>
        <v>0</v>
      </c>
      <c r="I538" s="87">
        <f ca="1">_xlfn.XLOOKUP($B538,'3.DNAExtractions'!$F:$F,'3.DNAExtractions'!O:O,"?")</f>
        <v>0</v>
      </c>
      <c r="J538" s="75" t="s">
        <v>4883</v>
      </c>
      <c r="K538" s="77">
        <v>44979</v>
      </c>
      <c r="L538" s="75" t="s">
        <v>4903</v>
      </c>
      <c r="M538" s="75" t="s">
        <v>3135</v>
      </c>
      <c r="N538" s="75" t="s">
        <v>2581</v>
      </c>
      <c r="O538" s="2" t="str">
        <f t="shared" si="19"/>
        <v>C-F11</v>
      </c>
      <c r="P538" s="83">
        <v>3.63</v>
      </c>
      <c r="Q538" s="2" t="str" cm="1">
        <f t="array" ref="Q538">IF(B538="","",IF(MAX(IF(B:B=B538,C:C))=C538,"Y","N"))</f>
        <v>Y</v>
      </c>
      <c r="S538" s="74"/>
    </row>
    <row r="539" spans="1:19" x14ac:dyDescent="0.25">
      <c r="A539" s="115">
        <f ca="1">INDEX('1.MetaData'!A:A, MATCH($E539, '1.MetaData'!$B:$B, 0))</f>
        <v>613</v>
      </c>
      <c r="B539" s="76" t="s">
        <v>5535</v>
      </c>
      <c r="C539" s="75">
        <v>1</v>
      </c>
      <c r="D539" s="75" t="s">
        <v>4878</v>
      </c>
      <c r="E539" s="1" t="str">
        <f ca="1">_xlfn.XLOOKUP($B539,'3.DNAExtractions'!$F:$F,'3.DNAExtractions'!E:E,"?")</f>
        <v>OG613</v>
      </c>
      <c r="F539" s="81" t="str">
        <f t="shared" ref="F539:F602" si="20">IF(C539&gt;1,_xlfn.CONCAT(B539,"_IL",C539),_xlfn.CONCAT(B539,"_IL"))</f>
        <v>OG613U_D_IL</v>
      </c>
      <c r="G539" s="39" t="str">
        <f ca="1">VLOOKUP($E539,'1.MetaData'!$B:$H,3,FALSE)</f>
        <v>Pomadasys argyreus</v>
      </c>
      <c r="H539" s="58">
        <f ca="1">VLOOKUP($E539,'1.MetaData'!$B:$H,4,FALSE)</f>
        <v>0</v>
      </c>
      <c r="I539" s="87">
        <f ca="1">_xlfn.XLOOKUP($B539,'3.DNAExtractions'!$F:$F,'3.DNAExtractions'!O:O,"?")</f>
        <v>0</v>
      </c>
      <c r="J539" s="75" t="s">
        <v>4883</v>
      </c>
      <c r="K539" s="77">
        <v>44979</v>
      </c>
      <c r="L539" s="75" t="s">
        <v>4903</v>
      </c>
      <c r="M539" s="75" t="s">
        <v>3155</v>
      </c>
      <c r="N539" s="75" t="s">
        <v>5035</v>
      </c>
      <c r="O539" s="2" t="str">
        <f t="shared" si="19"/>
        <v>A-A11</v>
      </c>
      <c r="P539" s="83">
        <v>6.3</v>
      </c>
      <c r="Q539" s="2" t="str" cm="1">
        <f t="array" ref="Q539">IF(B539="","",IF(MAX(IF(B:B=B539,C:C))=C539,"Y","N"))</f>
        <v>Y</v>
      </c>
      <c r="S539" s="74"/>
    </row>
    <row r="540" spans="1:19" x14ac:dyDescent="0.25">
      <c r="A540" s="115">
        <f ca="1">INDEX('1.MetaData'!A:A, MATCH($E540, '1.MetaData'!$B:$B, 0))</f>
        <v>614</v>
      </c>
      <c r="B540" s="76" t="s">
        <v>5536</v>
      </c>
      <c r="C540" s="75">
        <v>1</v>
      </c>
      <c r="D540" s="75" t="s">
        <v>4878</v>
      </c>
      <c r="E540" s="1" t="str">
        <f ca="1">_xlfn.XLOOKUP($B540,'3.DNAExtractions'!$F:$F,'3.DNAExtractions'!E:E,"?")</f>
        <v>OG614</v>
      </c>
      <c r="F540" s="81" t="str">
        <f t="shared" si="20"/>
        <v>OG614U_D_IL</v>
      </c>
      <c r="G540" s="39" t="str">
        <f ca="1">VLOOKUP($E540,'1.MetaData'!$B:$H,3,FALSE)</f>
        <v>Pomadasys kaakan</v>
      </c>
      <c r="H540" s="58">
        <f ca="1">VLOOKUP($E540,'1.MetaData'!$B:$H,4,FALSE)</f>
        <v>0</v>
      </c>
      <c r="I540" s="87">
        <f ca="1">_xlfn.XLOOKUP($B540,'3.DNAExtractions'!$F:$F,'3.DNAExtractions'!O:O,"?")</f>
        <v>0</v>
      </c>
      <c r="J540" s="75" t="s">
        <v>4883</v>
      </c>
      <c r="K540" s="77">
        <v>44979</v>
      </c>
      <c r="L540" s="75" t="s">
        <v>4903</v>
      </c>
      <c r="M540" s="75" t="s">
        <v>3135</v>
      </c>
      <c r="N540" s="75" t="s">
        <v>5032</v>
      </c>
      <c r="O540" s="2" t="str">
        <f t="shared" si="19"/>
        <v>C-H10</v>
      </c>
      <c r="P540" s="83">
        <v>5.42</v>
      </c>
      <c r="Q540" s="2" t="str" cm="1">
        <f t="array" ref="Q540">IF(B540="","",IF(MAX(IF(B:B=B540,C:C))=C540,"Y","N"))</f>
        <v>Y</v>
      </c>
      <c r="S540" s="74"/>
    </row>
    <row r="541" spans="1:19" x14ac:dyDescent="0.25">
      <c r="A541" s="115">
        <f ca="1">INDEX('1.MetaData'!A:A, MATCH($E541, '1.MetaData'!$B:$B, 0))</f>
        <v>615</v>
      </c>
      <c r="B541" s="76" t="s">
        <v>5537</v>
      </c>
      <c r="C541" s="75">
        <v>1</v>
      </c>
      <c r="D541" s="75" t="s">
        <v>4878</v>
      </c>
      <c r="E541" s="1" t="str">
        <f ca="1">_xlfn.XLOOKUP($B541,'3.DNAExtractions'!$F:$F,'3.DNAExtractions'!E:E,"?")</f>
        <v>OG615</v>
      </c>
      <c r="F541" s="81" t="str">
        <f t="shared" si="20"/>
        <v>OG615U_D_IL</v>
      </c>
      <c r="G541" s="39" t="str">
        <f ca="1">VLOOKUP($E541,'1.MetaData'!$B:$H,3,FALSE)</f>
        <v>Pomadasys maculatus</v>
      </c>
      <c r="H541" s="58">
        <f ca="1">VLOOKUP($E541,'1.MetaData'!$B:$H,4,FALSE)</f>
        <v>0</v>
      </c>
      <c r="I541" s="87">
        <f ca="1">_xlfn.XLOOKUP($B541,'3.DNAExtractions'!$F:$F,'3.DNAExtractions'!O:O,"?")</f>
        <v>0</v>
      </c>
      <c r="J541" s="75" t="s">
        <v>4883</v>
      </c>
      <c r="K541" s="77">
        <v>44979</v>
      </c>
      <c r="L541" s="75" t="s">
        <v>4903</v>
      </c>
      <c r="M541" s="75" t="s">
        <v>3135</v>
      </c>
      <c r="N541" s="75" t="s">
        <v>5091</v>
      </c>
      <c r="O541" s="2" t="str">
        <f t="shared" si="19"/>
        <v>C-G12</v>
      </c>
      <c r="P541" s="83">
        <v>5.21</v>
      </c>
      <c r="Q541" s="2" t="str" cm="1">
        <f t="array" ref="Q541">IF(B541="","",IF(MAX(IF(B:B=B541,C:C))=C541,"Y","N"))</f>
        <v>Y</v>
      </c>
      <c r="S541" s="74"/>
    </row>
    <row r="542" spans="1:19" x14ac:dyDescent="0.25">
      <c r="A542" s="115">
        <f ca="1">INDEX('1.MetaData'!A:A, MATCH($E542, '1.MetaData'!$B:$B, 0))</f>
        <v>616</v>
      </c>
      <c r="B542" s="76" t="s">
        <v>5538</v>
      </c>
      <c r="C542" s="75">
        <v>1</v>
      </c>
      <c r="D542" s="75" t="s">
        <v>4878</v>
      </c>
      <c r="E542" s="1" t="str">
        <f ca="1">_xlfn.XLOOKUP($B542,'3.DNAExtractions'!$F:$F,'3.DNAExtractions'!E:E,"?")</f>
        <v>OG616</v>
      </c>
      <c r="F542" s="81" t="str">
        <f t="shared" si="20"/>
        <v>OG616U_D_IL</v>
      </c>
      <c r="G542" s="39" t="str">
        <f ca="1">VLOOKUP($E542,'1.MetaData'!$B:$H,3,FALSE)</f>
        <v>Prionobutis microps</v>
      </c>
      <c r="H542" s="58">
        <f ca="1">VLOOKUP($E542,'1.MetaData'!$B:$H,4,FALSE)</f>
        <v>0</v>
      </c>
      <c r="I542" s="87">
        <f ca="1">_xlfn.XLOOKUP($B542,'3.DNAExtractions'!$F:$F,'3.DNAExtractions'!O:O,"?")</f>
        <v>0</v>
      </c>
      <c r="J542" s="75" t="s">
        <v>4883</v>
      </c>
      <c r="K542" s="77">
        <v>44979</v>
      </c>
      <c r="L542" s="75" t="s">
        <v>4903</v>
      </c>
      <c r="M542" s="75" t="s">
        <v>3135</v>
      </c>
      <c r="N542" s="75" t="s">
        <v>5100</v>
      </c>
      <c r="O542" s="2" t="str">
        <f t="shared" si="19"/>
        <v>C-C01</v>
      </c>
      <c r="P542" s="83">
        <v>4.17</v>
      </c>
      <c r="Q542" s="2" t="str" cm="1">
        <f t="array" ref="Q542">IF(B542="","",IF(MAX(IF(B:B=B542,C:C))=C542,"Y","N"))</f>
        <v>Y</v>
      </c>
      <c r="S542" s="74"/>
    </row>
    <row r="543" spans="1:19" x14ac:dyDescent="0.25">
      <c r="A543" s="115">
        <f ca="1">INDEX('1.MetaData'!A:A, MATCH($E543, '1.MetaData'!$B:$B, 0))</f>
        <v>617</v>
      </c>
      <c r="B543" s="76" t="s">
        <v>5539</v>
      </c>
      <c r="C543" s="75">
        <v>1</v>
      </c>
      <c r="D543" s="75" t="s">
        <v>111</v>
      </c>
      <c r="E543" s="1" t="str">
        <f ca="1">_xlfn.XLOOKUP($B543,'3.DNAExtractions'!$F:$F,'3.DNAExtractions'!E:E,"?")</f>
        <v>OG617</v>
      </c>
      <c r="F543" s="81" t="str">
        <f t="shared" si="20"/>
        <v>OG617U_D_IL</v>
      </c>
      <c r="G543" s="39" t="str">
        <f ca="1">VLOOKUP($E543,'1.MetaData'!$B:$H,3,FALSE)</f>
        <v>Rogadius asper</v>
      </c>
      <c r="H543" s="58">
        <f ca="1">VLOOKUP($E543,'1.MetaData'!$B:$H,4,FALSE)</f>
        <v>0</v>
      </c>
      <c r="I543" s="87">
        <f ca="1">_xlfn.XLOOKUP($B543,'3.DNAExtractions'!$F:$F,'3.DNAExtractions'!O:O,"?")</f>
        <v>7.75</v>
      </c>
      <c r="J543" s="75" t="s">
        <v>4883</v>
      </c>
      <c r="K543" s="77">
        <v>44979</v>
      </c>
      <c r="L543" s="75" t="s">
        <v>4903</v>
      </c>
      <c r="M543" s="75" t="s">
        <v>3155</v>
      </c>
      <c r="N543" s="75" t="s">
        <v>5096</v>
      </c>
      <c r="O543" s="2" t="str">
        <f t="shared" si="19"/>
        <v>A-A01</v>
      </c>
      <c r="P543" s="83">
        <v>5.67</v>
      </c>
      <c r="Q543" s="2" t="str" cm="1">
        <f t="array" ref="Q543">IF(B543="","",IF(MAX(IF(B:B=B543,C:C))=C543,"Y","N"))</f>
        <v>N</v>
      </c>
      <c r="S543" s="74"/>
    </row>
    <row r="544" spans="1:19" x14ac:dyDescent="0.25">
      <c r="A544" s="115">
        <f ca="1">INDEX('1.MetaData'!A:A, MATCH($E544, '1.MetaData'!$B:$B, 0))</f>
        <v>618</v>
      </c>
      <c r="B544" s="76" t="s">
        <v>5540</v>
      </c>
      <c r="C544" s="75">
        <v>1</v>
      </c>
      <c r="D544" s="75" t="s">
        <v>4878</v>
      </c>
      <c r="E544" s="1" t="str">
        <f ca="1">_xlfn.XLOOKUP($B544,'3.DNAExtractions'!$F:$F,'3.DNAExtractions'!E:E,"?")</f>
        <v>OG618</v>
      </c>
      <c r="F544" s="81" t="str">
        <f t="shared" si="20"/>
        <v>OG618U_D_IL</v>
      </c>
      <c r="G544" s="39" t="str">
        <f ca="1">VLOOKUP($E544,'1.MetaData'!$B:$H,3,FALSE)</f>
        <v>Sardinella brachysoma</v>
      </c>
      <c r="H544" s="58">
        <f ca="1">VLOOKUP($E544,'1.MetaData'!$B:$H,4,FALSE)</f>
        <v>0</v>
      </c>
      <c r="I544" s="87">
        <f ca="1">_xlfn.XLOOKUP($B544,'3.DNAExtractions'!$F:$F,'3.DNAExtractions'!O:O,"?")</f>
        <v>0</v>
      </c>
      <c r="J544" s="75" t="s">
        <v>4883</v>
      </c>
      <c r="K544" s="77">
        <v>44979</v>
      </c>
      <c r="L544" s="75" t="s">
        <v>4903</v>
      </c>
      <c r="M544" s="75" t="s">
        <v>3135</v>
      </c>
      <c r="N544" s="75" t="s">
        <v>2587</v>
      </c>
      <c r="O544" s="2" t="str">
        <f t="shared" si="19"/>
        <v>C-F12</v>
      </c>
      <c r="P544" s="83">
        <v>2.59</v>
      </c>
      <c r="Q544" s="2" t="str" cm="1">
        <f t="array" ref="Q544">IF(B544="","",IF(MAX(IF(B:B=B544,C:C))=C544,"Y","N"))</f>
        <v>Y</v>
      </c>
      <c r="S544" s="74"/>
    </row>
    <row r="545" spans="1:19" x14ac:dyDescent="0.25">
      <c r="A545" s="115">
        <f ca="1">INDEX('1.MetaData'!A:A, MATCH($E545, '1.MetaData'!$B:$B, 0))</f>
        <v>619</v>
      </c>
      <c r="B545" s="76" t="s">
        <v>5541</v>
      </c>
      <c r="C545" s="75">
        <v>1</v>
      </c>
      <c r="D545" s="75" t="s">
        <v>4878</v>
      </c>
      <c r="E545" s="1" t="str">
        <f ca="1">_xlfn.XLOOKUP($B545,'3.DNAExtractions'!$F:$F,'3.DNAExtractions'!E:E,"?")</f>
        <v>OG619</v>
      </c>
      <c r="F545" s="81" t="str">
        <f t="shared" si="20"/>
        <v>OG619U_D_IL</v>
      </c>
      <c r="G545" s="39" t="str">
        <f ca="1">VLOOKUP($E545,'1.MetaData'!$B:$H,3,FALSE)</f>
        <v>Scatophagus argus</v>
      </c>
      <c r="H545" s="58">
        <f ca="1">VLOOKUP($E545,'1.MetaData'!$B:$H,4,FALSE)</f>
        <v>0</v>
      </c>
      <c r="I545" s="87">
        <f ca="1">_xlfn.XLOOKUP($B545,'3.DNAExtractions'!$F:$F,'3.DNAExtractions'!O:O,"?")</f>
        <v>0</v>
      </c>
      <c r="J545" s="75" t="s">
        <v>4883</v>
      </c>
      <c r="K545" s="77">
        <v>44979</v>
      </c>
      <c r="L545" s="75" t="s">
        <v>4903</v>
      </c>
      <c r="M545" s="75" t="s">
        <v>3139</v>
      </c>
      <c r="N545" s="75" t="s">
        <v>5102</v>
      </c>
      <c r="O545" s="2" t="str">
        <f t="shared" si="19"/>
        <v>D-D01</v>
      </c>
      <c r="P545" s="83">
        <v>4.99</v>
      </c>
      <c r="Q545" s="2" t="str" cm="1">
        <f t="array" ref="Q545">IF(B545="","",IF(MAX(IF(B:B=B545,C:C))=C545,"Y","N"))</f>
        <v>Y</v>
      </c>
      <c r="S545" s="74"/>
    </row>
    <row r="546" spans="1:19" x14ac:dyDescent="0.25">
      <c r="A546" s="115">
        <f ca="1">INDEX('1.MetaData'!A:A, MATCH($E546, '1.MetaData'!$B:$B, 0))</f>
        <v>620</v>
      </c>
      <c r="B546" s="76" t="s">
        <v>5542</v>
      </c>
      <c r="C546" s="75">
        <v>1</v>
      </c>
      <c r="D546" s="75" t="s">
        <v>4878</v>
      </c>
      <c r="E546" s="1" t="str">
        <f ca="1">_xlfn.XLOOKUP($B546,'3.DNAExtractions'!$F:$F,'3.DNAExtractions'!E:E,"?")</f>
        <v>OG620</v>
      </c>
      <c r="F546" s="81" t="str">
        <f t="shared" si="20"/>
        <v>OG620U_D_IL</v>
      </c>
      <c r="G546" s="39" t="str">
        <f ca="1">VLOOKUP($E546,'1.MetaData'!$B:$H,3,FALSE)</f>
        <v>Scomberoides tol</v>
      </c>
      <c r="H546" s="58">
        <f ca="1">VLOOKUP($E546,'1.MetaData'!$B:$H,4,FALSE)</f>
        <v>0</v>
      </c>
      <c r="I546" s="87">
        <f ca="1">_xlfn.XLOOKUP($B546,'3.DNAExtractions'!$F:$F,'3.DNAExtractions'!O:O,"?")</f>
        <v>0</v>
      </c>
      <c r="J546" s="75" t="s">
        <v>4883</v>
      </c>
      <c r="K546" s="77">
        <v>44979</v>
      </c>
      <c r="L546" s="75" t="s">
        <v>4903</v>
      </c>
      <c r="M546" s="75" t="s">
        <v>3239</v>
      </c>
      <c r="N546" s="75" t="s">
        <v>5098</v>
      </c>
      <c r="O546" s="2" t="str">
        <f t="shared" si="19"/>
        <v>B-B01</v>
      </c>
      <c r="P546" s="83">
        <v>6.41</v>
      </c>
      <c r="Q546" s="2" t="str" cm="1">
        <f t="array" ref="Q546">IF(B546="","",IF(MAX(IF(B:B=B546,C:C))=C546,"Y","N"))</f>
        <v>Y</v>
      </c>
      <c r="S546" s="74"/>
    </row>
    <row r="547" spans="1:19" x14ac:dyDescent="0.25">
      <c r="A547" s="115">
        <f ca="1">INDEX('1.MetaData'!A:A, MATCH($E547, '1.MetaData'!$B:$B, 0))</f>
        <v>621</v>
      </c>
      <c r="B547" s="76" t="s">
        <v>5543</v>
      </c>
      <c r="C547" s="75">
        <v>1</v>
      </c>
      <c r="D547" s="75" t="s">
        <v>4878</v>
      </c>
      <c r="E547" s="1" t="str">
        <f ca="1">_xlfn.XLOOKUP($B547,'3.DNAExtractions'!$F:$F,'3.DNAExtractions'!E:E,"?")</f>
        <v>OG621</v>
      </c>
      <c r="F547" s="81" t="str">
        <f t="shared" si="20"/>
        <v>OG621U_D_IL</v>
      </c>
      <c r="G547" s="39" t="str">
        <f ca="1">VLOOKUP($E547,'1.MetaData'!$B:$H,3,FALSE)</f>
        <v>Thryssa hamiltonii</v>
      </c>
      <c r="H547" s="58">
        <f ca="1">VLOOKUP($E547,'1.MetaData'!$B:$H,4,FALSE)</f>
        <v>0</v>
      </c>
      <c r="I547" s="87">
        <f ca="1">_xlfn.XLOOKUP($B547,'3.DNAExtractions'!$F:$F,'3.DNAExtractions'!O:O,"?")</f>
        <v>0</v>
      </c>
      <c r="J547" s="75" t="s">
        <v>4883</v>
      </c>
      <c r="K547" s="77">
        <v>44979</v>
      </c>
      <c r="L547" s="75" t="s">
        <v>4903</v>
      </c>
      <c r="M547" s="75" t="s">
        <v>3239</v>
      </c>
      <c r="N547" s="75" t="s">
        <v>5082</v>
      </c>
      <c r="O547" s="2" t="str">
        <f t="shared" si="19"/>
        <v>B-B12</v>
      </c>
      <c r="P547" s="83">
        <v>5.39</v>
      </c>
      <c r="Q547" s="2" t="str" cm="1">
        <f t="array" ref="Q547">IF(B547="","",IF(MAX(IF(B:B=B547,C:C))=C547,"Y","N"))</f>
        <v>Y</v>
      </c>
      <c r="S547" s="74"/>
    </row>
    <row r="548" spans="1:19" x14ac:dyDescent="0.25">
      <c r="A548" s="115">
        <f ca="1">INDEX('1.MetaData'!A:A, MATCH($E548, '1.MetaData'!$B:$B, 0))</f>
        <v>622</v>
      </c>
      <c r="B548" s="76" t="s">
        <v>5544</v>
      </c>
      <c r="C548" s="75">
        <v>1</v>
      </c>
      <c r="D548" s="75" t="s">
        <v>4878</v>
      </c>
      <c r="E548" s="1" t="str">
        <f ca="1">_xlfn.XLOOKUP($B548,'3.DNAExtractions'!$F:$F,'3.DNAExtractions'!E:E,"?")</f>
        <v>OG622</v>
      </c>
      <c r="F548" s="81" t="str">
        <f t="shared" si="20"/>
        <v>OG622U_D_IL</v>
      </c>
      <c r="G548" s="39" t="str">
        <f ca="1">VLOOKUP($E548,'1.MetaData'!$B:$H,3,FALSE)</f>
        <v>Thryssa setirostris</v>
      </c>
      <c r="H548" s="58">
        <f ca="1">VLOOKUP($E548,'1.MetaData'!$B:$H,4,FALSE)</f>
        <v>0</v>
      </c>
      <c r="I548" s="87">
        <f ca="1">_xlfn.XLOOKUP($B548,'3.DNAExtractions'!$F:$F,'3.DNAExtractions'!O:O,"?")</f>
        <v>0</v>
      </c>
      <c r="J548" s="75" t="s">
        <v>4883</v>
      </c>
      <c r="K548" s="77">
        <v>44979</v>
      </c>
      <c r="L548" s="75" t="s">
        <v>4903</v>
      </c>
      <c r="M548" s="75" t="s">
        <v>3135</v>
      </c>
      <c r="N548" s="75" t="s">
        <v>5084</v>
      </c>
      <c r="O548" s="2" t="str">
        <f t="shared" si="19"/>
        <v>C-C12</v>
      </c>
      <c r="P548" s="83">
        <v>2.46</v>
      </c>
      <c r="Q548" s="2" t="str" cm="1">
        <f t="array" ref="Q548">IF(B548="","",IF(MAX(IF(B:B=B548,C:C))=C548,"Y","N"))</f>
        <v>Y</v>
      </c>
      <c r="S548" s="74"/>
    </row>
    <row r="549" spans="1:19" x14ac:dyDescent="0.25">
      <c r="A549" s="115">
        <f ca="1">INDEX('1.MetaData'!A:A, MATCH($E549, '1.MetaData'!$B:$B, 0))</f>
        <v>623</v>
      </c>
      <c r="B549" s="76" t="s">
        <v>5545</v>
      </c>
      <c r="C549" s="75">
        <v>1</v>
      </c>
      <c r="D549" s="75" t="s">
        <v>4878</v>
      </c>
      <c r="E549" s="1" t="str">
        <f ca="1">_xlfn.XLOOKUP($B549,'3.DNAExtractions'!$F:$F,'3.DNAExtractions'!E:E,"?")</f>
        <v>OG623</v>
      </c>
      <c r="F549" s="81" t="str">
        <f t="shared" si="20"/>
        <v>OG623U_D_IL</v>
      </c>
      <c r="G549" s="39" t="str">
        <f ca="1">VLOOKUP($E549,'1.MetaData'!$B:$H,3,FALSE)</f>
        <v>Unidentified mackerel</v>
      </c>
      <c r="H549" s="58">
        <f ca="1">VLOOKUP($E549,'1.MetaData'!$B:$H,4,FALSE)</f>
        <v>0</v>
      </c>
      <c r="I549" s="87">
        <f ca="1">_xlfn.XLOOKUP($B549,'3.DNAExtractions'!$F:$F,'3.DNAExtractions'!O:O,"?")</f>
        <v>0</v>
      </c>
      <c r="J549" s="75" t="s">
        <v>4883</v>
      </c>
      <c r="K549" s="77">
        <v>44979</v>
      </c>
      <c r="L549" s="75" t="s">
        <v>4903</v>
      </c>
      <c r="M549" s="75" t="s">
        <v>3135</v>
      </c>
      <c r="N549" s="75" t="s">
        <v>5088</v>
      </c>
      <c r="O549" s="2" t="str">
        <f t="shared" si="19"/>
        <v>C-E12</v>
      </c>
      <c r="P549" s="83">
        <v>6</v>
      </c>
      <c r="Q549" s="2" t="str" cm="1">
        <f t="array" ref="Q549">IF(B549="","",IF(MAX(IF(B:B=B549,C:C))=C549,"Y","N"))</f>
        <v>Y</v>
      </c>
      <c r="S549" s="74"/>
    </row>
    <row r="550" spans="1:19" x14ac:dyDescent="0.25">
      <c r="A550" s="115">
        <f ca="1">INDEX('1.MetaData'!A:A, MATCH($E550, '1.MetaData'!$B:$B, 0))</f>
        <v>624</v>
      </c>
      <c r="B550" s="76" t="s">
        <v>5546</v>
      </c>
      <c r="C550" s="75">
        <v>1</v>
      </c>
      <c r="D550" s="75" t="s">
        <v>4878</v>
      </c>
      <c r="E550" s="1" t="str">
        <f ca="1">_xlfn.XLOOKUP($B550,'3.DNAExtractions'!$F:$F,'3.DNAExtractions'!E:E,"?")</f>
        <v>OG624</v>
      </c>
      <c r="F550" s="81" t="str">
        <f t="shared" si="20"/>
        <v>OG624U_D_IL</v>
      </c>
      <c r="G550" s="39" t="str">
        <f ca="1">VLOOKUP($E550,'1.MetaData'!$B:$H,3,FALSE)</f>
        <v>Zabidius novemaculeatus</v>
      </c>
      <c r="H550" s="58">
        <f ca="1">VLOOKUP($E550,'1.MetaData'!$B:$H,4,FALSE)</f>
        <v>0</v>
      </c>
      <c r="I550" s="87">
        <f ca="1">_xlfn.XLOOKUP($B550,'3.DNAExtractions'!$F:$F,'3.DNAExtractions'!O:O,"?")</f>
        <v>0</v>
      </c>
      <c r="J550" s="75" t="s">
        <v>4883</v>
      </c>
      <c r="K550" s="77">
        <v>44979</v>
      </c>
      <c r="L550" s="75" t="s">
        <v>4903</v>
      </c>
      <c r="M550" s="75" t="s">
        <v>3135</v>
      </c>
      <c r="N550" s="75" t="s">
        <v>5094</v>
      </c>
      <c r="O550" s="2" t="str">
        <f t="shared" si="19"/>
        <v>C-H12</v>
      </c>
      <c r="P550" s="83">
        <v>3.87</v>
      </c>
      <c r="Q550" s="2" t="str" cm="1">
        <f t="array" ref="Q550">IF(B550="","",IF(MAX(IF(B:B=B550,C:C))=C550,"Y","N"))</f>
        <v>Y</v>
      </c>
      <c r="S550" s="74"/>
    </row>
    <row r="551" spans="1:19" x14ac:dyDescent="0.25">
      <c r="A551" s="115">
        <f ca="1">INDEX('1.MetaData'!A:A, MATCH($E551, '1.MetaData'!$B:$B, 0))</f>
        <v>653</v>
      </c>
      <c r="B551" s="76" t="s">
        <v>5547</v>
      </c>
      <c r="C551" s="75">
        <v>1</v>
      </c>
      <c r="D551" s="75" t="s">
        <v>4878</v>
      </c>
      <c r="E551" s="1" t="str">
        <f ca="1">_xlfn.XLOOKUP($B551,'3.DNAExtractions'!$F:$F,'3.DNAExtractions'!E:E,"?")</f>
        <v>OG653</v>
      </c>
      <c r="F551" s="81" t="str">
        <f t="shared" si="20"/>
        <v>OG653G_D_IL</v>
      </c>
      <c r="G551" s="39" t="str">
        <f ca="1">VLOOKUP($E551,'1.MetaData'!$B:$H,3,FALSE)</f>
        <v>Thunnus albacares</v>
      </c>
      <c r="H551" s="58" t="str">
        <f ca="1">VLOOKUP($E551,'1.MetaData'!$B:$H,4,FALSE)</f>
        <v>Yellowfin tuna</v>
      </c>
      <c r="I551" s="87">
        <f ca="1">_xlfn.XLOOKUP($B551,'3.DNAExtractions'!$F:$F,'3.DNAExtractions'!O:O,"?")</f>
        <v>363</v>
      </c>
      <c r="J551" s="75" t="s">
        <v>4883</v>
      </c>
      <c r="K551" s="77">
        <v>45357</v>
      </c>
      <c r="L551" s="75" t="s">
        <v>5007</v>
      </c>
      <c r="M551" s="75" t="s">
        <v>3135</v>
      </c>
      <c r="N551" s="225" t="s">
        <v>5013</v>
      </c>
      <c r="O551" s="2" t="str">
        <f t="shared" si="19"/>
        <v>C-A03</v>
      </c>
      <c r="P551" s="83">
        <v>3.64</v>
      </c>
      <c r="Q551" s="2" t="str" cm="1">
        <f t="array" ref="Q551">IF(B551="","",IF(MAX(IF(B:B=B551,C:C))=C551,"Y","N"))</f>
        <v>Y</v>
      </c>
      <c r="S551" s="74"/>
    </row>
    <row r="552" spans="1:19" x14ac:dyDescent="0.25">
      <c r="A552" s="115">
        <f ca="1">INDEX('1.MetaData'!A:A, MATCH($E552, '1.MetaData'!$B:$B, 0))</f>
        <v>655</v>
      </c>
      <c r="B552" s="76" t="s">
        <v>5548</v>
      </c>
      <c r="C552" s="75">
        <v>1</v>
      </c>
      <c r="D552" s="75" t="s">
        <v>4878</v>
      </c>
      <c r="E552" s="1" t="str">
        <f ca="1">_xlfn.XLOOKUP($B552,'3.DNAExtractions'!$F:$F,'3.DNAExtractions'!E:E,"?")</f>
        <v>OG655</v>
      </c>
      <c r="F552" s="81" t="str">
        <f t="shared" si="20"/>
        <v>OG655G_D_IL</v>
      </c>
      <c r="G552" s="39" t="str">
        <f ca="1">VLOOKUP($E552,'1.MetaData'!$B:$H,3,FALSE)</f>
        <v>Cephalopholis aurantia</v>
      </c>
      <c r="H552" s="58" t="str">
        <f ca="1">VLOOKUP($E552,'1.MetaData'!$B:$H,4,FALSE)</f>
        <v>Tomato rockcod?</v>
      </c>
      <c r="I552" s="87">
        <f ca="1">_xlfn.XLOOKUP($B552,'3.DNAExtractions'!$F:$F,'3.DNAExtractions'!O:O,"?")</f>
        <v>281</v>
      </c>
      <c r="J552" s="75" t="s">
        <v>4883</v>
      </c>
      <c r="K552" s="77">
        <v>45357</v>
      </c>
      <c r="L552" s="75" t="s">
        <v>5007</v>
      </c>
      <c r="M552" s="75" t="s">
        <v>3135</v>
      </c>
      <c r="N552" s="225" t="s">
        <v>5126</v>
      </c>
      <c r="O552" s="2" t="str">
        <f t="shared" si="19"/>
        <v>C-C03</v>
      </c>
      <c r="P552" s="83">
        <v>6.27</v>
      </c>
      <c r="Q552" s="75" t="str" cm="1">
        <f t="array" ref="Q552">IF(B552="","",IF(MAX(IF(B:B=B552,C:C))=C552,"Y","N"))</f>
        <v>Y</v>
      </c>
      <c r="S552" s="74"/>
    </row>
    <row r="553" spans="1:19" x14ac:dyDescent="0.25">
      <c r="A553" s="115">
        <f ca="1">INDEX('1.MetaData'!A:A, MATCH($E553, '1.MetaData'!$B:$B, 0))</f>
        <v>656</v>
      </c>
      <c r="B553" s="76" t="s">
        <v>5549</v>
      </c>
      <c r="C553" s="75">
        <v>1</v>
      </c>
      <c r="D553" s="75" t="s">
        <v>4878</v>
      </c>
      <c r="E553" s="1" t="str">
        <f ca="1">_xlfn.XLOOKUP($B553,'3.DNAExtractions'!$F:$F,'3.DNAExtractions'!E:E,"?")</f>
        <v>OG656</v>
      </c>
      <c r="F553" s="81" t="str">
        <f t="shared" si="20"/>
        <v>OG656G_D_IL</v>
      </c>
      <c r="G553" s="39" t="str">
        <f ca="1">VLOOKUP($E553,'1.MetaData'!$B:$H,3,FALSE)</f>
        <v>Epinephelus retouti</v>
      </c>
      <c r="H553" s="58" t="str">
        <f ca="1">VLOOKUP($E553,'1.MetaData'!$B:$H,4,FALSE)</f>
        <v>Red tip grouper</v>
      </c>
      <c r="I553" s="87">
        <f ca="1">_xlfn.XLOOKUP($B553,'3.DNAExtractions'!$F:$F,'3.DNAExtractions'!O:O,"?")</f>
        <v>267</v>
      </c>
      <c r="J553" s="75" t="s">
        <v>4883</v>
      </c>
      <c r="K553" s="77">
        <v>45357</v>
      </c>
      <c r="L553" s="75" t="s">
        <v>5007</v>
      </c>
      <c r="M553" s="75" t="s">
        <v>3135</v>
      </c>
      <c r="N553" s="225" t="s">
        <v>5128</v>
      </c>
      <c r="O553" s="2" t="str">
        <f t="shared" si="19"/>
        <v>C-D03</v>
      </c>
      <c r="P553" s="83">
        <v>5.64</v>
      </c>
      <c r="Q553" s="75" t="str" cm="1">
        <f t="array" ref="Q553">IF(B553="","",IF(MAX(IF(B:B=B553,C:C))=C553,"Y","N"))</f>
        <v>Y</v>
      </c>
      <c r="S553" s="74"/>
    </row>
    <row r="554" spans="1:19" x14ac:dyDescent="0.25">
      <c r="A554" s="115">
        <f ca="1">INDEX('1.MetaData'!A:A, MATCH($E554, '1.MetaData'!$B:$B, 0))</f>
        <v>660</v>
      </c>
      <c r="B554" s="76" t="s">
        <v>5550</v>
      </c>
      <c r="C554" s="75">
        <v>1</v>
      </c>
      <c r="D554" s="75" t="s">
        <v>3384</v>
      </c>
      <c r="E554" s="1" t="str">
        <f ca="1">_xlfn.XLOOKUP($B554,'3.DNAExtractions'!$F:$F,'3.DNAExtractions'!E:E,"?")</f>
        <v>OG660</v>
      </c>
      <c r="F554" s="81" t="str">
        <f t="shared" si="20"/>
        <v>OG660H_D3_IL</v>
      </c>
      <c r="G554" s="39" t="str">
        <f ca="1">VLOOKUP($E554,'1.MetaData'!$B:$H,3,FALSE)</f>
        <v>Polymixia berndti</v>
      </c>
      <c r="H554" s="58" t="str">
        <f ca="1">VLOOKUP($E554,'1.MetaData'!$B:$H,4,FALSE)</f>
        <v>Beardfish?</v>
      </c>
      <c r="I554" s="87">
        <f ca="1">_xlfn.XLOOKUP($B554,'3.DNAExtractions'!$F:$F,'3.DNAExtractions'!O:O,"?")</f>
        <v>20.100000000000001</v>
      </c>
      <c r="J554" s="75" t="s">
        <v>4883</v>
      </c>
      <c r="K554" s="77">
        <v>45359</v>
      </c>
      <c r="L554" s="77" t="s">
        <v>4985</v>
      </c>
      <c r="M554" s="75" t="s">
        <v>3135</v>
      </c>
      <c r="N554" s="75" t="s">
        <v>5047</v>
      </c>
      <c r="O554" s="2" t="str">
        <f t="shared" si="19"/>
        <v>C-E07</v>
      </c>
      <c r="P554" s="83" t="s">
        <v>3382</v>
      </c>
      <c r="Q554" s="75" t="str" cm="1">
        <f t="array" ref="Q554">IF(B554="","",IF(MAX(IF(B:B=B554,C:C))=C554,"Y","N"))</f>
        <v>Y</v>
      </c>
      <c r="S554" s="74"/>
    </row>
    <row r="555" spans="1:19" x14ac:dyDescent="0.25">
      <c r="A555" s="115">
        <f ca="1">INDEX('1.MetaData'!A:A, MATCH($E555, '1.MetaData'!$B:$B, 0))</f>
        <v>661</v>
      </c>
      <c r="B555" s="76" t="s">
        <v>5551</v>
      </c>
      <c r="C555" s="75">
        <v>1</v>
      </c>
      <c r="D555" s="75" t="s">
        <v>4878</v>
      </c>
      <c r="E555" s="1" t="str">
        <f ca="1">_xlfn.XLOOKUP($B555,'3.DNAExtractions'!$F:$F,'3.DNAExtractions'!E:E,"?")</f>
        <v>OG661</v>
      </c>
      <c r="F555" s="81" t="str">
        <f t="shared" si="20"/>
        <v>OG661G_D_IL</v>
      </c>
      <c r="G555" s="39" t="str">
        <f ca="1">VLOOKUP($E555,'1.MetaData'!$B:$H,3,FALSE)</f>
        <v>Conger macrocephalus</v>
      </c>
      <c r="H555" s="58" t="str">
        <f ca="1">VLOOKUP($E555,'1.MetaData'!$B:$H,4,FALSE)</f>
        <v>Conger macrocephalus</v>
      </c>
      <c r="I555" s="87">
        <f ca="1">_xlfn.XLOOKUP($B555,'3.DNAExtractions'!$F:$F,'3.DNAExtractions'!O:O,"?")</f>
        <v>211</v>
      </c>
      <c r="J555" s="75" t="s">
        <v>4883</v>
      </c>
      <c r="K555" s="77">
        <v>45357</v>
      </c>
      <c r="L555" s="75" t="s">
        <v>5007</v>
      </c>
      <c r="M555" s="75" t="s">
        <v>3135</v>
      </c>
      <c r="N555" s="225" t="s">
        <v>5130</v>
      </c>
      <c r="O555" s="2" t="str">
        <f t="shared" si="19"/>
        <v>C-E03</v>
      </c>
      <c r="P555" s="83">
        <v>9.2100000000000009</v>
      </c>
      <c r="Q555" s="75" t="str" cm="1">
        <f t="array" ref="Q555">IF(B555="","",IF(MAX(IF(B:B=B555,C:C))=C555,"Y","N"))</f>
        <v>Y</v>
      </c>
      <c r="S555" s="74"/>
    </row>
    <row r="556" spans="1:19" x14ac:dyDescent="0.25">
      <c r="A556" s="115">
        <f ca="1">INDEX('1.MetaData'!A:A, MATCH($E556, '1.MetaData'!$B:$B, 0))</f>
        <v>663</v>
      </c>
      <c r="B556" s="76" t="s">
        <v>5552</v>
      </c>
      <c r="C556" s="75">
        <v>1</v>
      </c>
      <c r="D556" s="75" t="s">
        <v>4878</v>
      </c>
      <c r="E556" s="1" t="str">
        <f ca="1">_xlfn.XLOOKUP($B556,'3.DNAExtractions'!$F:$F,'3.DNAExtractions'!E:E,"?")</f>
        <v>OG663</v>
      </c>
      <c r="F556" s="81" t="str">
        <f t="shared" si="20"/>
        <v>OG663G_D_IL</v>
      </c>
      <c r="G556" s="39" t="str">
        <f ca="1">VLOOKUP($E556,'1.MetaData'!$B:$H,3,FALSE)</f>
        <v>Epinephelus retouti</v>
      </c>
      <c r="H556" s="58" t="str">
        <f ca="1">VLOOKUP($E556,'1.MetaData'!$B:$H,4,FALSE)</f>
        <v>Red tip grouper</v>
      </c>
      <c r="I556" s="87">
        <f ca="1">_xlfn.XLOOKUP($B556,'3.DNAExtractions'!$F:$F,'3.DNAExtractions'!O:O,"?")</f>
        <v>277</v>
      </c>
      <c r="J556" s="75" t="s">
        <v>4883</v>
      </c>
      <c r="K556" s="77">
        <v>45357</v>
      </c>
      <c r="L556" s="75" t="s">
        <v>5007</v>
      </c>
      <c r="M556" s="75" t="s">
        <v>3135</v>
      </c>
      <c r="N556" s="225" t="s">
        <v>5132</v>
      </c>
      <c r="O556" s="2" t="str">
        <f t="shared" si="19"/>
        <v>C-F03</v>
      </c>
      <c r="P556" s="83">
        <v>7.51</v>
      </c>
      <c r="Q556" s="75" t="str" cm="1">
        <f t="array" ref="Q556">IF(B556="","",IF(MAX(IF(B:B=B556,C:C))=C556,"Y","N"))</f>
        <v>Y</v>
      </c>
      <c r="S556" s="74"/>
    </row>
    <row r="557" spans="1:19" x14ac:dyDescent="0.25">
      <c r="A557" s="115">
        <f ca="1">INDEX('1.MetaData'!A:A, MATCH($E557, '1.MetaData'!$B:$B, 0))</f>
        <v>666</v>
      </c>
      <c r="B557" s="76" t="s">
        <v>5553</v>
      </c>
      <c r="C557" s="75">
        <v>1</v>
      </c>
      <c r="D557" s="75" t="s">
        <v>4878</v>
      </c>
      <c r="E557" s="1" t="str">
        <f ca="1">_xlfn.XLOOKUP($B557,'3.DNAExtractions'!$F:$F,'3.DNAExtractions'!E:E,"?")</f>
        <v>OG666</v>
      </c>
      <c r="F557" s="81" t="str">
        <f t="shared" si="20"/>
        <v>OG666G_D_IL</v>
      </c>
      <c r="G557" s="39" t="str">
        <f ca="1">VLOOKUP($E557,'1.MetaData'!$B:$H,3,FALSE)</f>
        <v>Cephalopholis miniata</v>
      </c>
      <c r="H557" s="58" t="str">
        <f ca="1">VLOOKUP($E557,'1.MetaData'!$B:$H,4,FALSE)</f>
        <v>Coral rockcod?</v>
      </c>
      <c r="I557" s="87">
        <f ca="1">_xlfn.XLOOKUP($B557,'3.DNAExtractions'!$F:$F,'3.DNAExtractions'!O:O,"?")</f>
        <v>214</v>
      </c>
      <c r="J557" s="203" t="s">
        <v>4883</v>
      </c>
      <c r="K557" s="77">
        <v>45357</v>
      </c>
      <c r="L557" s="75" t="s">
        <v>5007</v>
      </c>
      <c r="M557" s="75" t="s">
        <v>3135</v>
      </c>
      <c r="N557" s="225" t="s">
        <v>5134</v>
      </c>
      <c r="O557" s="2" t="str">
        <f t="shared" si="19"/>
        <v>C-G03</v>
      </c>
      <c r="P557" s="83">
        <v>9.8699999999999992</v>
      </c>
      <c r="Q557" s="75" t="str" cm="1">
        <f t="array" ref="Q557">IF(B557="","",IF(MAX(IF(B:B=B557,C:C))=C557,"Y","N"))</f>
        <v>Y</v>
      </c>
      <c r="S557" s="74"/>
    </row>
    <row r="558" spans="1:19" x14ac:dyDescent="0.25">
      <c r="A558" s="115">
        <f ca="1">INDEX('1.MetaData'!A:A, MATCH($E558, '1.MetaData'!$B:$B, 0))</f>
        <v>667</v>
      </c>
      <c r="B558" s="76" t="s">
        <v>5554</v>
      </c>
      <c r="C558" s="75">
        <v>1</v>
      </c>
      <c r="D558" s="75" t="s">
        <v>4878</v>
      </c>
      <c r="E558" s="1" t="str">
        <f ca="1">_xlfn.XLOOKUP($B558,'3.DNAExtractions'!$F:$F,'3.DNAExtractions'!E:E,"?")</f>
        <v>OG667</v>
      </c>
      <c r="F558" s="81" t="str">
        <f t="shared" si="20"/>
        <v>OG667G_D_IL</v>
      </c>
      <c r="G558" s="39" t="str">
        <f ca="1">VLOOKUP($E558,'1.MetaData'!$B:$H,3,FALSE)</f>
        <v>Aphareus furca</v>
      </c>
      <c r="H558" s="58" t="str">
        <f ca="1">VLOOKUP($E558,'1.MetaData'!$B:$H,4,FALSE)</f>
        <v>Smalltooth jobfish</v>
      </c>
      <c r="I558" s="87">
        <f ca="1">_xlfn.XLOOKUP($B558,'3.DNAExtractions'!$F:$F,'3.DNAExtractions'!O:O,"?")</f>
        <v>106</v>
      </c>
      <c r="J558" s="203" t="s">
        <v>4883</v>
      </c>
      <c r="K558" s="77">
        <v>45419</v>
      </c>
      <c r="L558" s="77" t="s">
        <v>4951</v>
      </c>
      <c r="M558" s="75" t="s">
        <v>3135</v>
      </c>
      <c r="N558" s="75" t="s">
        <v>4981</v>
      </c>
      <c r="O558" s="2" t="str">
        <f t="shared" si="19"/>
        <v>C-H09</v>
      </c>
      <c r="P558" s="83">
        <v>9.1999999999999993</v>
      </c>
      <c r="Q558" s="75" t="str" cm="1">
        <f t="array" ref="Q558">IF(B558="","",IF(MAX(IF(B:B=B558,C:C))=C558,"Y","N"))</f>
        <v>Y</v>
      </c>
      <c r="S558" s="74"/>
    </row>
    <row r="559" spans="1:19" x14ac:dyDescent="0.25">
      <c r="A559" s="115">
        <f ca="1">INDEX('1.MetaData'!A:A, MATCH($E559, '1.MetaData'!$B:$B, 0))</f>
        <v>668</v>
      </c>
      <c r="B559" s="76" t="s">
        <v>5555</v>
      </c>
      <c r="C559" s="75">
        <v>1</v>
      </c>
      <c r="D559" s="75" t="s">
        <v>4878</v>
      </c>
      <c r="E559" s="1" t="str">
        <f ca="1">_xlfn.XLOOKUP($B559,'3.DNAExtractions'!$F:$F,'3.DNAExtractions'!E:E,"?")</f>
        <v>OG668</v>
      </c>
      <c r="F559" s="81" t="str">
        <f t="shared" si="20"/>
        <v>OG668G_D_IL</v>
      </c>
      <c r="G559" s="39" t="str">
        <f ca="1">VLOOKUP($E559,'1.MetaData'!$B:$H,3,FALSE)</f>
        <v>Cephalopholis aurantia</v>
      </c>
      <c r="H559" s="58" t="str">
        <f ca="1">VLOOKUP($E559,'1.MetaData'!$B:$H,4,FALSE)</f>
        <v>Golden hind?</v>
      </c>
      <c r="I559" s="87">
        <f ca="1">_xlfn.XLOOKUP($B559,'3.DNAExtractions'!$F:$F,'3.DNAExtractions'!O:O,"?")</f>
        <v>164</v>
      </c>
      <c r="J559" s="203" t="s">
        <v>4883</v>
      </c>
      <c r="K559" s="77">
        <v>45357</v>
      </c>
      <c r="L559" s="75" t="s">
        <v>5007</v>
      </c>
      <c r="M559" s="75" t="s">
        <v>3135</v>
      </c>
      <c r="N559" s="225" t="s">
        <v>5136</v>
      </c>
      <c r="O559" s="2" t="str">
        <f t="shared" si="19"/>
        <v>C-H03</v>
      </c>
      <c r="P559" s="83">
        <v>7.91</v>
      </c>
      <c r="Q559" s="75" t="str" cm="1">
        <f t="array" ref="Q559">IF(B559="","",IF(MAX(IF(B:B=B559,C:C))=C559,"Y","N"))</f>
        <v>Y</v>
      </c>
      <c r="S559" s="74"/>
    </row>
    <row r="560" spans="1:19" x14ac:dyDescent="0.25">
      <c r="A560" s="115">
        <f ca="1">INDEX('1.MetaData'!A:A, MATCH($E560, '1.MetaData'!$B:$B, 0))</f>
        <v>669</v>
      </c>
      <c r="B560" s="76" t="s">
        <v>5556</v>
      </c>
      <c r="C560" s="75">
        <v>1</v>
      </c>
      <c r="D560" s="75" t="s">
        <v>3384</v>
      </c>
      <c r="E560" s="1" t="str">
        <f ca="1">_xlfn.XLOOKUP($B560,'3.DNAExtractions'!$F:$F,'3.DNAExtractions'!E:E,"?")</f>
        <v>OG669</v>
      </c>
      <c r="F560" s="81" t="str">
        <f t="shared" si="20"/>
        <v>OG669G_D_IL</v>
      </c>
      <c r="G560" s="39" t="str">
        <f ca="1">VLOOKUP($E560,'1.MetaData'!$B:$H,3,FALSE)</f>
        <v>Epinephelus spilotoceps</v>
      </c>
      <c r="H560" s="58" t="str">
        <f ca="1">VLOOKUP($E560,'1.MetaData'!$B:$H,4,FALSE)</f>
        <v>Foursaddle grouper</v>
      </c>
      <c r="I560" s="87">
        <f ca="1">_xlfn.XLOOKUP($B560,'3.DNAExtractions'!$F:$F,'3.DNAExtractions'!O:O,"?")</f>
        <v>26.5</v>
      </c>
      <c r="J560" s="203" t="s">
        <v>4883</v>
      </c>
      <c r="K560" s="77">
        <v>45357</v>
      </c>
      <c r="L560" s="75" t="s">
        <v>5007</v>
      </c>
      <c r="M560" s="75" t="s">
        <v>3135</v>
      </c>
      <c r="N560" s="223" t="s">
        <v>4924</v>
      </c>
      <c r="O560" s="2" t="str">
        <f t="shared" si="19"/>
        <v>C-A04</v>
      </c>
      <c r="P560" s="83" t="s">
        <v>5557</v>
      </c>
      <c r="Q560" s="75" t="str" cm="1">
        <f t="array" ref="Q560">IF(B560="","",IF(MAX(IF(B:B=B560,C:C))=C560,"Y","N"))</f>
        <v>N</v>
      </c>
      <c r="S560" s="74"/>
    </row>
    <row r="561" spans="1:19" x14ac:dyDescent="0.25">
      <c r="A561" s="115">
        <f ca="1">INDEX('1.MetaData'!A:A, MATCH($E561, '1.MetaData'!$B:$B, 0))</f>
        <v>669</v>
      </c>
      <c r="B561" s="76" t="s">
        <v>5556</v>
      </c>
      <c r="C561" s="75">
        <v>2</v>
      </c>
      <c r="D561" s="75" t="s">
        <v>3384</v>
      </c>
      <c r="E561" s="1" t="str">
        <f ca="1">_xlfn.XLOOKUP($B561,'3.DNAExtractions'!$F:$F,'3.DNAExtractions'!E:E,"?")</f>
        <v>OG669</v>
      </c>
      <c r="F561" s="81" t="str">
        <f t="shared" si="20"/>
        <v>OG669G_D_IL2</v>
      </c>
      <c r="G561" s="39" t="str">
        <f ca="1">VLOOKUP($E561,'1.MetaData'!$B:$H,3,FALSE)</f>
        <v>Epinephelus spilotoceps</v>
      </c>
      <c r="H561" s="58" t="str">
        <f ca="1">VLOOKUP($E561,'1.MetaData'!$B:$H,4,FALSE)</f>
        <v>Foursaddle grouper</v>
      </c>
      <c r="I561" s="87">
        <f ca="1">_xlfn.XLOOKUP($B561,'3.DNAExtractions'!$F:$F,'3.DNAExtractions'!O:O,"?")</f>
        <v>26.5</v>
      </c>
      <c r="J561" s="203" t="s">
        <v>4883</v>
      </c>
      <c r="K561" s="77">
        <v>45359</v>
      </c>
      <c r="L561" s="77" t="s">
        <v>4985</v>
      </c>
      <c r="M561" s="75" t="s">
        <v>3135</v>
      </c>
      <c r="N561" s="75" t="s">
        <v>4945</v>
      </c>
      <c r="O561" s="2" t="str">
        <f t="shared" si="19"/>
        <v>C-F06</v>
      </c>
      <c r="P561" s="83" t="s">
        <v>3382</v>
      </c>
      <c r="Q561" s="75" t="str" cm="1">
        <f t="array" ref="Q561">IF(B561="","",IF(MAX(IF(B:B=B561,C:C))=C561,"Y","N"))</f>
        <v>N</v>
      </c>
      <c r="S561" s="74"/>
    </row>
    <row r="562" spans="1:19" x14ac:dyDescent="0.25">
      <c r="A562" s="115">
        <f ca="1">INDEX('1.MetaData'!A:A, MATCH($E562, '1.MetaData'!$B:$B, 0))</f>
        <v>669</v>
      </c>
      <c r="B562" s="76" t="s">
        <v>5556</v>
      </c>
      <c r="C562" s="75">
        <v>3</v>
      </c>
      <c r="D562" s="75" t="s">
        <v>3384</v>
      </c>
      <c r="E562" s="1" t="str">
        <f ca="1">_xlfn.XLOOKUP($B562,'3.DNAExtractions'!$F:$F,'3.DNAExtractions'!E:E,"?")</f>
        <v>OG669</v>
      </c>
      <c r="F562" s="81" t="str">
        <f t="shared" si="20"/>
        <v>OG669G_D_IL3</v>
      </c>
      <c r="G562" s="39" t="str">
        <f ca="1">VLOOKUP($E562,'1.MetaData'!$B:$H,3,FALSE)</f>
        <v>Epinephelus spilotoceps</v>
      </c>
      <c r="H562" s="58" t="str">
        <f ca="1">VLOOKUP($E562,'1.MetaData'!$B:$H,4,FALSE)</f>
        <v>Foursaddle grouper</v>
      </c>
      <c r="I562" s="87">
        <f ca="1">_xlfn.XLOOKUP($B562,'3.DNAExtractions'!$F:$F,'3.DNAExtractions'!O:O,"?")</f>
        <v>26.5</v>
      </c>
      <c r="J562" s="203" t="s">
        <v>4883</v>
      </c>
      <c r="K562" s="77">
        <v>45482</v>
      </c>
      <c r="L562" s="75" t="s">
        <v>5012</v>
      </c>
      <c r="M562" s="75" t="s">
        <v>3239</v>
      </c>
      <c r="N562" s="75" t="s">
        <v>5126</v>
      </c>
      <c r="O562" s="2" t="str">
        <f t="shared" si="19"/>
        <v>B-C03</v>
      </c>
      <c r="P562" s="83">
        <v>0</v>
      </c>
      <c r="Q562" s="75" t="str" cm="1">
        <f t="array" ref="Q562">IF(B562="","",IF(MAX(IF(B:B=B562,C:C))=C562,"Y","N"))</f>
        <v>N</v>
      </c>
      <c r="S562" s="74"/>
    </row>
    <row r="563" spans="1:19" x14ac:dyDescent="0.25">
      <c r="A563" s="115">
        <f ca="1">INDEX('1.MetaData'!A:A, MATCH($E563, '1.MetaData'!$B:$B, 0))</f>
        <v>669</v>
      </c>
      <c r="B563" s="76" t="s">
        <v>5556</v>
      </c>
      <c r="C563" s="75">
        <v>4</v>
      </c>
      <c r="D563" s="75" t="s">
        <v>3384</v>
      </c>
      <c r="E563" s="1" t="str">
        <f ca="1">_xlfn.XLOOKUP($B563,'3.DNAExtractions'!$F:$F,'3.DNAExtractions'!E:E,"?")</f>
        <v>OG669</v>
      </c>
      <c r="F563" s="81" t="str">
        <f t="shared" si="20"/>
        <v>OG669G_D_IL4</v>
      </c>
      <c r="G563" s="39" t="str">
        <f ca="1">VLOOKUP($E563,'1.MetaData'!$B:$H,3,FALSE)</f>
        <v>Epinephelus spilotoceps</v>
      </c>
      <c r="H563" s="58" t="str">
        <f ca="1">VLOOKUP($E563,'1.MetaData'!$B:$H,4,FALSE)</f>
        <v>Foursaddle grouper</v>
      </c>
      <c r="I563" s="87">
        <f ca="1">_xlfn.XLOOKUP($B563,'3.DNAExtractions'!$F:$F,'3.DNAExtractions'!O:O,"?")</f>
        <v>26.5</v>
      </c>
      <c r="J563" s="75" t="s">
        <v>4883</v>
      </c>
      <c r="K563" s="77">
        <v>45503</v>
      </c>
      <c r="L563" s="77" t="s">
        <v>5558</v>
      </c>
      <c r="M563" s="75" t="s">
        <v>3239</v>
      </c>
      <c r="N563" s="75" t="s">
        <v>4896</v>
      </c>
      <c r="O563" s="2" t="str">
        <f t="shared" si="19"/>
        <v>B-C05</v>
      </c>
      <c r="P563" s="83">
        <v>0</v>
      </c>
      <c r="Q563" s="75" t="str" cm="1">
        <f t="array" ref="Q563">IF(B563="","",IF(MAX(IF(B:B=B563,C:C))=C563,"Y","N"))</f>
        <v>Y</v>
      </c>
      <c r="S563" s="74" t="s">
        <v>5559</v>
      </c>
    </row>
    <row r="564" spans="1:19" x14ac:dyDescent="0.25">
      <c r="A564" s="115">
        <f ca="1">INDEX('1.MetaData'!A:A, MATCH($E564, '1.MetaData'!$B:$B, 0))</f>
        <v>670</v>
      </c>
      <c r="B564" s="76" t="s">
        <v>5560</v>
      </c>
      <c r="C564" s="75">
        <v>1</v>
      </c>
      <c r="D564" s="75" t="s">
        <v>4878</v>
      </c>
      <c r="E564" s="1" t="str">
        <f ca="1">_xlfn.XLOOKUP($B564,'3.DNAExtractions'!$F:$F,'3.DNAExtractions'!E:E,"?")</f>
        <v>OG670</v>
      </c>
      <c r="F564" s="81" t="str">
        <f t="shared" si="20"/>
        <v>OG670G_D_IL</v>
      </c>
      <c r="G564" s="39" t="str">
        <f ca="1">VLOOKUP($E564,'1.MetaData'!$B:$H,3,FALSE)</f>
        <v>Epinephelus retouti</v>
      </c>
      <c r="H564" s="58" t="str">
        <f ca="1">VLOOKUP($E564,'1.MetaData'!$B:$H,4,FALSE)</f>
        <v>Red tip grouper</v>
      </c>
      <c r="I564" s="87">
        <f ca="1">_xlfn.XLOOKUP($B564,'3.DNAExtractions'!$F:$F,'3.DNAExtractions'!O:O,"?")</f>
        <v>190</v>
      </c>
      <c r="J564" s="203" t="s">
        <v>4883</v>
      </c>
      <c r="K564" s="77">
        <v>45357</v>
      </c>
      <c r="L564" s="75" t="s">
        <v>5007</v>
      </c>
      <c r="M564" s="75" t="s">
        <v>3135</v>
      </c>
      <c r="N564" s="222" t="s">
        <v>4893</v>
      </c>
      <c r="O564" s="2" t="str">
        <f t="shared" si="19"/>
        <v>C-B04</v>
      </c>
      <c r="P564" s="83">
        <v>4.1900000000000004</v>
      </c>
      <c r="Q564" s="75" t="str" cm="1">
        <f t="array" ref="Q564">IF(B564="","",IF(MAX(IF(B:B=B564,C:C))=C564,"Y","N"))</f>
        <v>Y</v>
      </c>
      <c r="S564" s="74"/>
    </row>
    <row r="565" spans="1:19" x14ac:dyDescent="0.25">
      <c r="A565" s="115">
        <f ca="1">INDEX('1.MetaData'!A:A, MATCH($E565, '1.MetaData'!$B:$B, 0))</f>
        <v>671</v>
      </c>
      <c r="B565" s="76" t="s">
        <v>5561</v>
      </c>
      <c r="C565" s="75">
        <v>1</v>
      </c>
      <c r="D565" s="75" t="s">
        <v>4878</v>
      </c>
      <c r="E565" s="1" t="str">
        <f ca="1">_xlfn.XLOOKUP($B565,'3.DNAExtractions'!$F:$F,'3.DNAExtractions'!E:E,"?")</f>
        <v>OG671</v>
      </c>
      <c r="F565" s="81" t="str">
        <f t="shared" si="20"/>
        <v>OG671G_D_IL</v>
      </c>
      <c r="G565" s="39" t="str">
        <f ca="1">VLOOKUP($E565,'1.MetaData'!$B:$H,3,FALSE)</f>
        <v>Cephalopholis argus</v>
      </c>
      <c r="H565" s="58" t="str">
        <f ca="1">VLOOKUP($E565,'1.MetaData'!$B:$H,4,FALSE)</f>
        <v>Peacock cod</v>
      </c>
      <c r="I565" s="87">
        <f ca="1">_xlfn.XLOOKUP($B565,'3.DNAExtractions'!$F:$F,'3.DNAExtractions'!O:O,"?")</f>
        <v>225</v>
      </c>
      <c r="J565" s="203" t="s">
        <v>4883</v>
      </c>
      <c r="K565" s="77">
        <v>45357</v>
      </c>
      <c r="L565" s="75" t="s">
        <v>5007</v>
      </c>
      <c r="M565" s="75" t="s">
        <v>3135</v>
      </c>
      <c r="N565" s="223" t="s">
        <v>4912</v>
      </c>
      <c r="O565" s="2" t="str">
        <f t="shared" si="19"/>
        <v>C-C04</v>
      </c>
      <c r="P565" s="83">
        <v>7.51</v>
      </c>
      <c r="Q565" s="75" t="str" cm="1">
        <f t="array" ref="Q565">IF(B565="","",IF(MAX(IF(B:B=B565,C:C))=C565,"Y","N"))</f>
        <v>Y</v>
      </c>
      <c r="S565" s="74"/>
    </row>
    <row r="566" spans="1:19" x14ac:dyDescent="0.25">
      <c r="A566" s="115">
        <f ca="1">INDEX('1.MetaData'!A:A, MATCH($E566, '1.MetaData'!$B:$B, 0))</f>
        <v>674</v>
      </c>
      <c r="B566" s="76" t="s">
        <v>5562</v>
      </c>
      <c r="C566" s="75">
        <v>1</v>
      </c>
      <c r="D566" s="75" t="s">
        <v>4878</v>
      </c>
      <c r="E566" s="1" t="str">
        <f ca="1">_xlfn.XLOOKUP($B566,'3.DNAExtractions'!$F:$F,'3.DNAExtractions'!E:E,"?")</f>
        <v>OG674</v>
      </c>
      <c r="F566" s="81" t="str">
        <f t="shared" si="20"/>
        <v>OG674G_D_IL</v>
      </c>
      <c r="G566" s="39" t="str">
        <f ca="1">VLOOKUP($E566,'1.MetaData'!$B:$H,3,FALSE)</f>
        <v>Melichthys niger</v>
      </c>
      <c r="H566" s="58" t="str">
        <f ca="1">VLOOKUP($E566,'1.MetaData'!$B:$H,4,FALSE)</f>
        <v>Black triggerfish</v>
      </c>
      <c r="I566" s="87">
        <f ca="1">_xlfn.XLOOKUP($B566,'3.DNAExtractions'!$F:$F,'3.DNAExtractions'!O:O,"?")</f>
        <v>1.1499999999999999</v>
      </c>
      <c r="J566" s="203" t="s">
        <v>4883</v>
      </c>
      <c r="K566" s="77">
        <v>45482</v>
      </c>
      <c r="L566" s="75" t="s">
        <v>5012</v>
      </c>
      <c r="M566" s="75" t="s">
        <v>3239</v>
      </c>
      <c r="N566" s="75" t="s">
        <v>5128</v>
      </c>
      <c r="O566" s="2" t="str">
        <f t="shared" si="19"/>
        <v>B-D03</v>
      </c>
      <c r="P566" s="83">
        <v>2.1</v>
      </c>
      <c r="Q566" s="75" t="str" cm="1">
        <f t="array" ref="Q566">IF(B566="","",IF(MAX(IF(B:B=B566,C:C))=C566,"Y","N"))</f>
        <v>Y</v>
      </c>
      <c r="S566" s="74"/>
    </row>
    <row r="567" spans="1:19" x14ac:dyDescent="0.25">
      <c r="A567" s="115">
        <f ca="1">INDEX('1.MetaData'!A:A, MATCH($E567, '1.MetaData'!$B:$B, 0))</f>
        <v>677</v>
      </c>
      <c r="B567" s="76" t="s">
        <v>5563</v>
      </c>
      <c r="C567" s="75">
        <v>1</v>
      </c>
      <c r="D567" s="75" t="s">
        <v>4878</v>
      </c>
      <c r="E567" s="1" t="str">
        <f ca="1">_xlfn.XLOOKUP($B567,'3.DNAExtractions'!$F:$F,'3.DNAExtractions'!E:E,"?")</f>
        <v>OG677</v>
      </c>
      <c r="F567" s="81" t="str">
        <f t="shared" si="20"/>
        <v>OG677G_D_IL</v>
      </c>
      <c r="G567" s="39" t="str">
        <f ca="1">VLOOKUP($E567,'1.MetaData'!$B:$H,3,FALSE)</f>
        <v>Acanthurus triostegus</v>
      </c>
      <c r="H567" s="58" t="str">
        <f ca="1">VLOOKUP($E567,'1.MetaData'!$B:$H,4,FALSE)</f>
        <v>Convict surgeonfish</v>
      </c>
      <c r="I567" s="87">
        <f ca="1">_xlfn.XLOOKUP($B567,'3.DNAExtractions'!$F:$F,'3.DNAExtractions'!O:O,"?")</f>
        <v>272</v>
      </c>
      <c r="J567" s="203" t="s">
        <v>4883</v>
      </c>
      <c r="K567" s="77">
        <v>45357</v>
      </c>
      <c r="L567" s="75" t="s">
        <v>5007</v>
      </c>
      <c r="M567" s="75" t="s">
        <v>3135</v>
      </c>
      <c r="N567" s="225" t="s">
        <v>4889</v>
      </c>
      <c r="O567" s="2" t="str">
        <f t="shared" si="19"/>
        <v>C-D04</v>
      </c>
      <c r="P567" s="83">
        <v>5.6</v>
      </c>
      <c r="Q567" s="75" t="str" cm="1">
        <f t="array" ref="Q567">IF(B567="","",IF(MAX(IF(B:B=B567,C:C))=C567,"Y","N"))</f>
        <v>Y</v>
      </c>
      <c r="S567" s="74"/>
    </row>
    <row r="568" spans="1:19" x14ac:dyDescent="0.25">
      <c r="A568" s="115">
        <f ca="1">INDEX('1.MetaData'!A:A, MATCH($E568, '1.MetaData'!$B:$B, 0))</f>
        <v>682</v>
      </c>
      <c r="B568" s="76" t="s">
        <v>5564</v>
      </c>
      <c r="C568" s="75">
        <v>1</v>
      </c>
      <c r="D568" s="75" t="s">
        <v>4878</v>
      </c>
      <c r="E568" s="1" t="str">
        <f ca="1">_xlfn.XLOOKUP($B568,'3.DNAExtractions'!$F:$F,'3.DNAExtractions'!E:E,"?")</f>
        <v>OG682</v>
      </c>
      <c r="F568" s="81" t="str">
        <f t="shared" si="20"/>
        <v>OG682G_D_IL</v>
      </c>
      <c r="G568" s="39" t="str">
        <f ca="1">VLOOKUP($E568,'1.MetaData'!$B:$H,3,FALSE)</f>
        <v>Dascyllus trimaculatus</v>
      </c>
      <c r="H568" s="58" t="str">
        <f ca="1">VLOOKUP($E568,'1.MetaData'!$B:$H,4,FALSE)</f>
        <v>Threespot humbug</v>
      </c>
      <c r="I568" s="87">
        <f ca="1">_xlfn.XLOOKUP($B568,'3.DNAExtractions'!$F:$F,'3.DNAExtractions'!O:O,"?")</f>
        <v>106</v>
      </c>
      <c r="J568" s="203" t="s">
        <v>4883</v>
      </c>
      <c r="K568" s="77">
        <v>45482</v>
      </c>
      <c r="L568" s="75" t="s">
        <v>5012</v>
      </c>
      <c r="M568" s="75" t="s">
        <v>3239</v>
      </c>
      <c r="N568" s="75" t="s">
        <v>5130</v>
      </c>
      <c r="O568" s="2" t="str">
        <f t="shared" si="19"/>
        <v>B-E03</v>
      </c>
      <c r="P568" s="83">
        <v>3.4</v>
      </c>
      <c r="Q568" s="75" t="str" cm="1">
        <f t="array" ref="Q568">IF(B568="","",IF(MAX(IF(B:B=B568,C:C))=C568,"Y","N"))</f>
        <v>Y</v>
      </c>
      <c r="S568" s="74"/>
    </row>
    <row r="569" spans="1:19" x14ac:dyDescent="0.25">
      <c r="A569" s="115">
        <f ca="1">INDEX('1.MetaData'!A:A, MATCH($E569, '1.MetaData'!$B:$B, 0))</f>
        <v>684</v>
      </c>
      <c r="B569" s="76" t="s">
        <v>5565</v>
      </c>
      <c r="C569" s="75">
        <v>1</v>
      </c>
      <c r="D569" s="75" t="s">
        <v>4878</v>
      </c>
      <c r="E569" s="1" t="str">
        <f ca="1">_xlfn.XLOOKUP($B569,'3.DNAExtractions'!$F:$F,'3.DNAExtractions'!E:E,"?")</f>
        <v>OG684</v>
      </c>
      <c r="F569" s="81" t="str">
        <f t="shared" si="20"/>
        <v>OG684G_D_IL</v>
      </c>
      <c r="G569" s="39" t="str">
        <f ca="1">VLOOKUP($E569,'1.MetaData'!$B:$H,3,FALSE)</f>
        <v>Hirundichthys oxycephalus</v>
      </c>
      <c r="H569" s="58" t="str">
        <f ca="1">VLOOKUP($E569,'1.MetaData'!$B:$H,4,FALSE)</f>
        <v>Bony flyingfish</v>
      </c>
      <c r="I569" s="87">
        <f ca="1">_xlfn.XLOOKUP($B569,'3.DNAExtractions'!$F:$F,'3.DNAExtractions'!O:O,"?")</f>
        <v>520</v>
      </c>
      <c r="J569" s="203" t="s">
        <v>4883</v>
      </c>
      <c r="K569" s="77">
        <v>45357</v>
      </c>
      <c r="L569" s="75" t="s">
        <v>5007</v>
      </c>
      <c r="M569" s="75" t="s">
        <v>3135</v>
      </c>
      <c r="N569" s="225" t="s">
        <v>4916</v>
      </c>
      <c r="O569" s="2" t="str">
        <f t="shared" si="19"/>
        <v>C-E04</v>
      </c>
      <c r="P569" s="83">
        <v>5.52</v>
      </c>
      <c r="Q569" s="75" t="str" cm="1">
        <f t="array" ref="Q569">IF(B569="","",IF(MAX(IF(B:B=B569,C:C))=C569,"Y","N"))</f>
        <v>Y</v>
      </c>
      <c r="S569" s="74"/>
    </row>
    <row r="570" spans="1:19" x14ac:dyDescent="0.25">
      <c r="A570" s="115">
        <f ca="1">INDEX('1.MetaData'!A:A, MATCH($E570, '1.MetaData'!$B:$B, 0))</f>
        <v>685</v>
      </c>
      <c r="B570" s="76" t="s">
        <v>5566</v>
      </c>
      <c r="C570" s="75">
        <v>1</v>
      </c>
      <c r="D570" s="75" t="s">
        <v>4878</v>
      </c>
      <c r="E570" s="1" t="str">
        <f ca="1">_xlfn.XLOOKUP($B570,'3.DNAExtractions'!$F:$F,'3.DNAExtractions'!E:E,"?")</f>
        <v>OG685</v>
      </c>
      <c r="F570" s="81" t="str">
        <f t="shared" si="20"/>
        <v>OG685W_D_IL</v>
      </c>
      <c r="G570" s="39" t="str">
        <f ca="1">VLOOKUP($E570,'1.MetaData'!$B:$H,3,FALSE)</f>
        <v>Spratelloides robustus</v>
      </c>
      <c r="H570" s="58" t="str">
        <f ca="1">VLOOKUP($E570,'1.MetaData'!$B:$H,4,FALSE)</f>
        <v>Blue sprat?</v>
      </c>
      <c r="I570" s="87">
        <f ca="1">_xlfn.XLOOKUP($B570,'3.DNAExtractions'!$F:$F,'3.DNAExtractions'!O:O,"?")</f>
        <v>107</v>
      </c>
      <c r="J570" s="203" t="s">
        <v>4883</v>
      </c>
      <c r="K570" s="77">
        <v>45357</v>
      </c>
      <c r="L570" s="75" t="s">
        <v>5007</v>
      </c>
      <c r="M570" s="75" t="s">
        <v>3135</v>
      </c>
      <c r="N570" s="223" t="s">
        <v>4906</v>
      </c>
      <c r="O570" s="2" t="str">
        <f t="shared" si="19"/>
        <v>C-F04</v>
      </c>
      <c r="P570" s="83">
        <v>5.8</v>
      </c>
      <c r="Q570" s="75" t="str" cm="1">
        <f t="array" ref="Q570">IF(B570="","",IF(MAX(IF(B:B=B570,C:C))=C570,"Y","N"))</f>
        <v>Y</v>
      </c>
      <c r="S570" s="74"/>
    </row>
    <row r="571" spans="1:19" x14ac:dyDescent="0.25">
      <c r="A571" s="115">
        <f ca="1">INDEX('1.MetaData'!A:A, MATCH($E571, '1.MetaData'!$B:$B, 0))</f>
        <v>687</v>
      </c>
      <c r="B571" s="76" t="s">
        <v>5567</v>
      </c>
      <c r="C571" s="75">
        <v>1</v>
      </c>
      <c r="D571" s="75" t="s">
        <v>4878</v>
      </c>
      <c r="E571" s="1" t="str">
        <f ca="1">_xlfn.XLOOKUP($B571,'3.DNAExtractions'!$F:$F,'3.DNAExtractions'!E:E,"?")</f>
        <v>OG687</v>
      </c>
      <c r="F571" s="81" t="str">
        <f t="shared" si="20"/>
        <v>OG687G_D_IL</v>
      </c>
      <c r="G571" s="39" t="str">
        <f ca="1">VLOOKUP($E571,'1.MetaData'!$B:$H,3,FALSE)</f>
        <v>Lethrinus erythropterus</v>
      </c>
      <c r="H571" s="58" t="str">
        <f ca="1">VLOOKUP($E571,'1.MetaData'!$B:$H,4,FALSE)</f>
        <v>Longfin emporer</v>
      </c>
      <c r="I571" s="87">
        <f ca="1">_xlfn.XLOOKUP($B571,'3.DNAExtractions'!$F:$F,'3.DNAExtractions'!O:O,"?")</f>
        <v>322</v>
      </c>
      <c r="J571" s="203" t="s">
        <v>4883</v>
      </c>
      <c r="K571" s="77">
        <v>45357</v>
      </c>
      <c r="L571" s="75" t="s">
        <v>5007</v>
      </c>
      <c r="M571" s="75" t="s">
        <v>3135</v>
      </c>
      <c r="N571" s="225" t="s">
        <v>4943</v>
      </c>
      <c r="O571" s="2" t="str">
        <f t="shared" si="19"/>
        <v>C-G04</v>
      </c>
      <c r="P571" s="83">
        <v>7.26</v>
      </c>
      <c r="Q571" s="75" t="str" cm="1">
        <f t="array" ref="Q571">IF(B571="","",IF(MAX(IF(B:B=B571,C:C))=C571,"Y","N"))</f>
        <v>Y</v>
      </c>
      <c r="S571" s="74"/>
    </row>
    <row r="572" spans="1:19" x14ac:dyDescent="0.25">
      <c r="A572" s="115">
        <f ca="1">INDEX('1.MetaData'!A:A, MATCH($E572, '1.MetaData'!$B:$B, 0))</f>
        <v>688</v>
      </c>
      <c r="B572" s="76" t="s">
        <v>5568</v>
      </c>
      <c r="C572" s="75">
        <v>1</v>
      </c>
      <c r="D572" s="75" t="s">
        <v>4878</v>
      </c>
      <c r="E572" s="1" t="str">
        <f ca="1">_xlfn.XLOOKUP($B572,'3.DNAExtractions'!$F:$F,'3.DNAExtractions'!E:E,"?")</f>
        <v>OG688</v>
      </c>
      <c r="F572" s="81" t="str">
        <f t="shared" si="20"/>
        <v>OG688G_D_IL</v>
      </c>
      <c r="G572" s="39" t="str">
        <f ca="1">VLOOKUP($E572,'1.MetaData'!$B:$H,3,FALSE)</f>
        <v>Melichthys niger</v>
      </c>
      <c r="H572" s="58" t="str">
        <f ca="1">VLOOKUP($E572,'1.MetaData'!$B:$H,4,FALSE)</f>
        <v>Black triggerfish</v>
      </c>
      <c r="I572" s="87">
        <f ca="1">_xlfn.XLOOKUP($B572,'3.DNAExtractions'!$F:$F,'3.DNAExtractions'!O:O,"?")</f>
        <v>452</v>
      </c>
      <c r="J572" s="203" t="s">
        <v>4883</v>
      </c>
      <c r="K572" s="77">
        <v>45357</v>
      </c>
      <c r="L572" s="75" t="s">
        <v>5007</v>
      </c>
      <c r="M572" s="75" t="s">
        <v>3135</v>
      </c>
      <c r="N572" s="223" t="s">
        <v>4939</v>
      </c>
      <c r="O572" s="2" t="str">
        <f t="shared" si="19"/>
        <v>C-H04</v>
      </c>
      <c r="P572" s="83">
        <v>7.21</v>
      </c>
      <c r="Q572" s="75" t="str" cm="1">
        <f t="array" ref="Q572">IF(B572="","",IF(MAX(IF(B:B=B572,C:C))=C572,"Y","N"))</f>
        <v>Y</v>
      </c>
      <c r="S572" s="74"/>
    </row>
    <row r="573" spans="1:19" x14ac:dyDescent="0.25">
      <c r="A573" s="115">
        <f ca="1">INDEX('1.MetaData'!A:A, MATCH($E573, '1.MetaData'!$B:$B, 0))</f>
        <v>689</v>
      </c>
      <c r="B573" s="76" t="s">
        <v>5569</v>
      </c>
      <c r="C573" s="75">
        <v>1</v>
      </c>
      <c r="D573" s="75" t="s">
        <v>4878</v>
      </c>
      <c r="E573" s="1" t="str">
        <f ca="1">_xlfn.XLOOKUP($B573,'3.DNAExtractions'!$F:$F,'3.DNAExtractions'!E:E,"?")</f>
        <v>OG689</v>
      </c>
      <c r="F573" s="81" t="str">
        <f t="shared" si="20"/>
        <v>OG689G_D_IL</v>
      </c>
      <c r="G573" s="39" t="str">
        <f ca="1">VLOOKUP($E573,'1.MetaData'!$B:$H,3,FALSE)</f>
        <v>Lethrinus xanthochilus</v>
      </c>
      <c r="H573" s="58" t="str">
        <f ca="1">VLOOKUP($E573,'1.MetaData'!$B:$H,4,FALSE)</f>
        <v>Yellowlip emporer</v>
      </c>
      <c r="I573" s="87">
        <f ca="1">_xlfn.XLOOKUP($B573,'3.DNAExtractions'!$F:$F,'3.DNAExtractions'!O:O,"?")</f>
        <v>393</v>
      </c>
      <c r="J573" s="203" t="s">
        <v>4883</v>
      </c>
      <c r="K573" s="77">
        <v>45357</v>
      </c>
      <c r="L573" s="75" t="s">
        <v>5007</v>
      </c>
      <c r="M573" s="75" t="s">
        <v>3135</v>
      </c>
      <c r="N573" s="225" t="s">
        <v>4881</v>
      </c>
      <c r="O573" s="2" t="str">
        <f t="shared" si="19"/>
        <v>C-A05</v>
      </c>
      <c r="P573" s="83">
        <v>6.38</v>
      </c>
      <c r="Q573" s="75" t="str" cm="1">
        <f t="array" ref="Q573">IF(B573="","",IF(MAX(IF(B:B=B573,C:C))=C573,"Y","N"))</f>
        <v>Y</v>
      </c>
      <c r="S573" s="74"/>
    </row>
    <row r="574" spans="1:19" x14ac:dyDescent="0.25">
      <c r="A574" s="115">
        <f ca="1">INDEX('1.MetaData'!A:A, MATCH($E574, '1.MetaData'!$B:$B, 0))</f>
        <v>690</v>
      </c>
      <c r="B574" s="76" t="s">
        <v>5570</v>
      </c>
      <c r="C574" s="75">
        <v>1</v>
      </c>
      <c r="D574" s="75" t="s">
        <v>4878</v>
      </c>
      <c r="E574" s="1" t="str">
        <f ca="1">_xlfn.XLOOKUP($B574,'3.DNAExtractions'!$F:$F,'3.DNAExtractions'!E:E,"?")</f>
        <v>OG690</v>
      </c>
      <c r="F574" s="81" t="str">
        <f t="shared" si="20"/>
        <v>OG690G_D_IL</v>
      </c>
      <c r="G574" s="39" t="str">
        <f ca="1">VLOOKUP($E574,'1.MetaData'!$B:$H,3,FALSE)</f>
        <v>Lethrinus harak</v>
      </c>
      <c r="H574" s="58" t="str">
        <f ca="1">VLOOKUP($E574,'1.MetaData'!$B:$H,4,FALSE)</f>
        <v>Thumbprint emperor</v>
      </c>
      <c r="I574" s="87">
        <f ca="1">_xlfn.XLOOKUP($B574,'3.DNAExtractions'!$F:$F,'3.DNAExtractions'!O:O,"?")</f>
        <v>354</v>
      </c>
      <c r="J574" s="203" t="s">
        <v>4883</v>
      </c>
      <c r="K574" s="77">
        <v>45357</v>
      </c>
      <c r="L574" s="75" t="s">
        <v>5007</v>
      </c>
      <c r="M574" s="75" t="s">
        <v>3135</v>
      </c>
      <c r="N574" s="225" t="s">
        <v>4891</v>
      </c>
      <c r="O574" s="2" t="str">
        <f t="shared" si="19"/>
        <v>C-B05</v>
      </c>
      <c r="P574" s="83">
        <v>7.54</v>
      </c>
      <c r="Q574" s="75" t="str" cm="1">
        <f t="array" ref="Q574">IF(B574="","",IF(MAX(IF(B:B=B574,C:C))=C574,"Y","N"))</f>
        <v>Y</v>
      </c>
      <c r="S574" s="74"/>
    </row>
    <row r="575" spans="1:19" x14ac:dyDescent="0.25">
      <c r="A575" s="115">
        <f ca="1">INDEX('1.MetaData'!A:A, MATCH($E575, '1.MetaData'!$B:$B, 0))</f>
        <v>691</v>
      </c>
      <c r="B575" s="76" t="s">
        <v>5571</v>
      </c>
      <c r="C575" s="75">
        <v>1</v>
      </c>
      <c r="D575" s="75" t="s">
        <v>4878</v>
      </c>
      <c r="E575" s="1" t="str">
        <f ca="1">_xlfn.XLOOKUP($B575,'3.DNAExtractions'!$F:$F,'3.DNAExtractions'!E:E,"?")</f>
        <v>OG691</v>
      </c>
      <c r="F575" s="81" t="str">
        <f t="shared" si="20"/>
        <v>OG691G_D_IL</v>
      </c>
      <c r="G575" s="39" t="str">
        <f ca="1">VLOOKUP($E575,'1.MetaData'!$B:$H,3,FALSE)</f>
        <v>Lethrinus obsoletus</v>
      </c>
      <c r="H575" s="58" t="str">
        <f ca="1">VLOOKUP($E575,'1.MetaData'!$B:$H,4,FALSE)</f>
        <v>Orange line emporer</v>
      </c>
      <c r="I575" s="87">
        <f ca="1">_xlfn.XLOOKUP($B575,'3.DNAExtractions'!$F:$F,'3.DNAExtractions'!O:O,"?")</f>
        <v>331</v>
      </c>
      <c r="J575" s="203" t="s">
        <v>4883</v>
      </c>
      <c r="K575" s="77">
        <v>45357</v>
      </c>
      <c r="L575" s="75" t="s">
        <v>5007</v>
      </c>
      <c r="M575" s="75" t="s">
        <v>3135</v>
      </c>
      <c r="N575" s="225" t="s">
        <v>4896</v>
      </c>
      <c r="O575" s="2" t="str">
        <f t="shared" si="19"/>
        <v>C-C05</v>
      </c>
      <c r="P575" s="83">
        <v>3.04</v>
      </c>
      <c r="Q575" s="75" t="str" cm="1">
        <f t="array" ref="Q575">IF(B575="","",IF(MAX(IF(B:B=B575,C:C))=C575,"Y","N"))</f>
        <v>Y</v>
      </c>
      <c r="S575" s="74"/>
    </row>
    <row r="576" spans="1:19" x14ac:dyDescent="0.25">
      <c r="A576" s="115">
        <f ca="1">INDEX('1.MetaData'!A:A, MATCH($E576, '1.MetaData'!$B:$B, 0))</f>
        <v>692</v>
      </c>
      <c r="B576" s="76" t="s">
        <v>5572</v>
      </c>
      <c r="C576" s="75">
        <v>1</v>
      </c>
      <c r="D576" s="75" t="s">
        <v>4878</v>
      </c>
      <c r="E576" s="1" t="str">
        <f ca="1">_xlfn.XLOOKUP($B576,'3.DNAExtractions'!$F:$F,'3.DNAExtractions'!E:E,"?")</f>
        <v>OG692</v>
      </c>
      <c r="F576" s="81" t="str">
        <f t="shared" si="20"/>
        <v>OG692G_D_IL</v>
      </c>
      <c r="G576" s="39" t="str">
        <f ca="1">VLOOKUP($E576,'1.MetaData'!$B:$H,3,FALSE)</f>
        <v>Epinephelus tauvina</v>
      </c>
      <c r="H576" s="58" t="str">
        <f ca="1">VLOOKUP($E576,'1.MetaData'!$B:$H,4,FALSE)</f>
        <v>Greasy rockcod? TBC</v>
      </c>
      <c r="I576" s="87">
        <f ca="1">_xlfn.XLOOKUP($B576,'3.DNAExtractions'!$F:$F,'3.DNAExtractions'!O:O,"?")</f>
        <v>455</v>
      </c>
      <c r="J576" s="203" t="s">
        <v>4883</v>
      </c>
      <c r="K576" s="77">
        <v>45357</v>
      </c>
      <c r="L576" s="75" t="s">
        <v>5007</v>
      </c>
      <c r="M576" s="75" t="s">
        <v>3135</v>
      </c>
      <c r="N576" s="225" t="s">
        <v>4898</v>
      </c>
      <c r="O576" s="2" t="str">
        <f t="shared" si="19"/>
        <v>C-D05</v>
      </c>
      <c r="P576" s="83">
        <v>6.03</v>
      </c>
      <c r="Q576" s="75" t="str" cm="1">
        <f t="array" ref="Q576">IF(B576="","",IF(MAX(IF(B:B=B576,C:C))=C576,"Y","N"))</f>
        <v>Y</v>
      </c>
      <c r="S576" s="74"/>
    </row>
    <row r="577" spans="1:19" x14ac:dyDescent="0.25">
      <c r="A577" s="115">
        <f ca="1">INDEX('1.MetaData'!A:A, MATCH($E577, '1.MetaData'!$B:$B, 0))</f>
        <v>693</v>
      </c>
      <c r="B577" s="76" t="s">
        <v>5573</v>
      </c>
      <c r="C577" s="75">
        <v>1</v>
      </c>
      <c r="D577" s="75" t="s">
        <v>4878</v>
      </c>
      <c r="E577" s="1" t="str">
        <f ca="1">_xlfn.XLOOKUP($B577,'3.DNAExtractions'!$F:$F,'3.DNAExtractions'!E:E,"?")</f>
        <v>OG693</v>
      </c>
      <c r="F577" s="81" t="str">
        <f t="shared" si="20"/>
        <v>OG693G_D_IL</v>
      </c>
      <c r="G577" s="39" t="str">
        <f ca="1">VLOOKUP($E577,'1.MetaData'!$B:$H,3,FALSE)</f>
        <v>Cheilinus fasciatus</v>
      </c>
      <c r="H577" s="58" t="str">
        <f ca="1">VLOOKUP($E577,'1.MetaData'!$B:$H,4,FALSE)</f>
        <v>Redbreasted wrasse</v>
      </c>
      <c r="I577" s="87">
        <f ca="1">_xlfn.XLOOKUP($B577,'3.DNAExtractions'!$F:$F,'3.DNAExtractions'!O:O,"?")</f>
        <v>379</v>
      </c>
      <c r="J577" s="203" t="s">
        <v>4883</v>
      </c>
      <c r="K577" s="77">
        <v>45357</v>
      </c>
      <c r="L577" s="75" t="s">
        <v>5007</v>
      </c>
      <c r="M577" s="75" t="s">
        <v>3135</v>
      </c>
      <c r="N577" s="225" t="s">
        <v>4908</v>
      </c>
      <c r="O577" s="2" t="str">
        <f t="shared" si="19"/>
        <v>C-E05</v>
      </c>
      <c r="P577" s="83">
        <v>7.54</v>
      </c>
      <c r="Q577" s="75" t="str" cm="1">
        <f t="array" ref="Q577">IF(B577="","",IF(MAX(IF(B:B=B577,C:C))=C577,"Y","N"))</f>
        <v>Y</v>
      </c>
      <c r="S577" s="74"/>
    </row>
    <row r="578" spans="1:19" x14ac:dyDescent="0.25">
      <c r="A578" s="115">
        <f ca="1">INDEX('1.MetaData'!A:A, MATCH($E578, '1.MetaData'!$B:$B, 0))</f>
        <v>694</v>
      </c>
      <c r="B578" s="76" t="s">
        <v>5574</v>
      </c>
      <c r="C578" s="75">
        <v>1</v>
      </c>
      <c r="D578" s="75" t="s">
        <v>4878</v>
      </c>
      <c r="E578" s="1" t="str">
        <f ca="1">_xlfn.XLOOKUP($B578,'3.DNAExtractions'!$F:$F,'3.DNAExtractions'!E:E,"?")</f>
        <v>OG694</v>
      </c>
      <c r="F578" s="81" t="str">
        <f t="shared" si="20"/>
        <v>OG694G_D_IL</v>
      </c>
      <c r="G578" s="39" t="str">
        <f ca="1">VLOOKUP($E578,'1.MetaData'!$B:$H,3,FALSE)</f>
        <v>Plectropomus leopardus</v>
      </c>
      <c r="H578" s="58" t="str">
        <f ca="1">VLOOKUP($E578,'1.MetaData'!$B:$H,4,FALSE)</f>
        <v>Common coral trout</v>
      </c>
      <c r="I578" s="87">
        <f ca="1">_xlfn.XLOOKUP($B578,'3.DNAExtractions'!$F:$F,'3.DNAExtractions'!O:O,"?")</f>
        <v>165</v>
      </c>
      <c r="J578" s="203" t="s">
        <v>4883</v>
      </c>
      <c r="K578" s="77">
        <v>45482</v>
      </c>
      <c r="L578" s="75" t="s">
        <v>5012</v>
      </c>
      <c r="M578" s="75" t="s">
        <v>3239</v>
      </c>
      <c r="N578" s="75" t="s">
        <v>5132</v>
      </c>
      <c r="O578" s="2" t="str">
        <f t="shared" si="19"/>
        <v>B-F03</v>
      </c>
      <c r="P578" s="83">
        <v>4.3</v>
      </c>
      <c r="Q578" s="75" t="str" cm="1">
        <f t="array" ref="Q578">IF(B578="","",IF(MAX(IF(B:B=B578,C:C))=C578,"Y","N"))</f>
        <v>Y</v>
      </c>
      <c r="S578" s="74"/>
    </row>
    <row r="579" spans="1:19" x14ac:dyDescent="0.25">
      <c r="A579" s="115">
        <f ca="1">INDEX('1.MetaData'!A:A, MATCH($E579, '1.MetaData'!$B:$B, 0))</f>
        <v>697</v>
      </c>
      <c r="B579" s="76" t="s">
        <v>5575</v>
      </c>
      <c r="C579" s="75">
        <v>1</v>
      </c>
      <c r="D579" s="75" t="s">
        <v>4878</v>
      </c>
      <c r="E579" s="1" t="str">
        <f ca="1">_xlfn.XLOOKUP($B579,'3.DNAExtractions'!$F:$F,'3.DNAExtractions'!E:E,"?")</f>
        <v>OG697</v>
      </c>
      <c r="F579" s="81" t="str">
        <f t="shared" si="20"/>
        <v>OG697G_D_IL</v>
      </c>
      <c r="G579" s="39" t="str">
        <f ca="1">VLOOKUP($E579,'1.MetaData'!$B:$H,3,FALSE)</f>
        <v>Lethrinus erythropterus</v>
      </c>
      <c r="H579" s="58" t="str">
        <f ca="1">VLOOKUP($E579,'1.MetaData'!$B:$H,4,FALSE)</f>
        <v>Longfish emporer</v>
      </c>
      <c r="I579" s="87">
        <f ca="1">_xlfn.XLOOKUP($B579,'3.DNAExtractions'!$F:$F,'3.DNAExtractions'!O:O,"?")</f>
        <v>359</v>
      </c>
      <c r="J579" s="203" t="s">
        <v>4883</v>
      </c>
      <c r="K579" s="77">
        <v>45357</v>
      </c>
      <c r="L579" s="75" t="s">
        <v>5007</v>
      </c>
      <c r="M579" s="75" t="s">
        <v>3135</v>
      </c>
      <c r="N579" s="225" t="s">
        <v>4914</v>
      </c>
      <c r="O579" s="2" t="str">
        <f t="shared" si="19"/>
        <v>C-F05</v>
      </c>
      <c r="P579" s="83">
        <v>5.54</v>
      </c>
      <c r="Q579" s="75" t="str" cm="1">
        <f t="array" ref="Q579">IF(B579="","",IF(MAX(IF(B:B=B579,C:C))=C579,"Y","N"))</f>
        <v>Y</v>
      </c>
      <c r="S579" s="74"/>
    </row>
    <row r="580" spans="1:19" x14ac:dyDescent="0.25">
      <c r="A580" s="115">
        <f ca="1">INDEX('1.MetaData'!A:A, MATCH($E580, '1.MetaData'!$B:$B, 0))</f>
        <v>698</v>
      </c>
      <c r="B580" s="76" t="s">
        <v>5576</v>
      </c>
      <c r="C580" s="75">
        <v>1</v>
      </c>
      <c r="D580" s="75" t="s">
        <v>4878</v>
      </c>
      <c r="E580" s="1" t="str">
        <f ca="1">_xlfn.XLOOKUP($B580,'3.DNAExtractions'!$F:$F,'3.DNAExtractions'!E:E,"?")</f>
        <v>OG698</v>
      </c>
      <c r="F580" s="81" t="str">
        <f t="shared" si="20"/>
        <v>OG698G_D_IL</v>
      </c>
      <c r="G580" s="39" t="str">
        <f ca="1">VLOOKUP($E580,'1.MetaData'!$B:$H,3,FALSE)</f>
        <v>Epinephelus polyphekadion</v>
      </c>
      <c r="H580" s="58" t="str">
        <f ca="1">VLOOKUP($E580,'1.MetaData'!$B:$H,4,FALSE)</f>
        <v>Camoflague Grouper? TBC</v>
      </c>
      <c r="I580" s="87">
        <f ca="1">_xlfn.XLOOKUP($B580,'3.DNAExtractions'!$F:$F,'3.DNAExtractions'!O:O,"?")</f>
        <v>364</v>
      </c>
      <c r="J580" s="203" t="s">
        <v>4883</v>
      </c>
      <c r="K580" s="77">
        <v>45357</v>
      </c>
      <c r="L580" s="75" t="s">
        <v>5007</v>
      </c>
      <c r="M580" s="75" t="s">
        <v>3135</v>
      </c>
      <c r="N580" s="225" t="s">
        <v>4918</v>
      </c>
      <c r="O580" s="2" t="str">
        <f t="shared" si="19"/>
        <v>C-G05</v>
      </c>
      <c r="P580" s="83">
        <v>7.03</v>
      </c>
      <c r="Q580" s="75" t="str" cm="1">
        <f t="array" ref="Q580">IF(B580="","",IF(MAX(IF(B:B=B580,C:C))=C580,"Y","N"))</f>
        <v>Y</v>
      </c>
      <c r="S580" s="74"/>
    </row>
    <row r="581" spans="1:19" x14ac:dyDescent="0.25">
      <c r="A581" s="115">
        <f ca="1">INDEX('1.MetaData'!A:A, MATCH($E581, '1.MetaData'!$B:$B, 0))</f>
        <v>700</v>
      </c>
      <c r="B581" s="76" t="s">
        <v>5577</v>
      </c>
      <c r="C581" s="75">
        <v>1</v>
      </c>
      <c r="D581" s="75" t="s">
        <v>4878</v>
      </c>
      <c r="E581" s="1" t="str">
        <f ca="1">_xlfn.XLOOKUP($B581,'3.DNAExtractions'!$F:$F,'3.DNAExtractions'!E:E,"?")</f>
        <v>OG700</v>
      </c>
      <c r="F581" s="81" t="str">
        <f t="shared" si="20"/>
        <v>OG700G_D_IL</v>
      </c>
      <c r="G581" s="39" t="str">
        <f ca="1">VLOOKUP($E581,'1.MetaData'!$B:$H,3,FALSE)</f>
        <v>Cheilinus undulatus</v>
      </c>
      <c r="H581" s="58" t="str">
        <f ca="1">VLOOKUP($E581,'1.MetaData'!$B:$H,4,FALSE)</f>
        <v>Maori Wrasse</v>
      </c>
      <c r="I581" s="87">
        <f ca="1">_xlfn.XLOOKUP($B581,'3.DNAExtractions'!$F:$F,'3.DNAExtractions'!O:O,"?")</f>
        <v>330</v>
      </c>
      <c r="J581" s="203" t="s">
        <v>4883</v>
      </c>
      <c r="K581" s="77">
        <v>45357</v>
      </c>
      <c r="L581" s="75" t="s">
        <v>5007</v>
      </c>
      <c r="M581" s="75" t="s">
        <v>3135</v>
      </c>
      <c r="N581" s="225" t="s">
        <v>4927</v>
      </c>
      <c r="O581" s="2" t="str">
        <f t="shared" si="19"/>
        <v>C-H05</v>
      </c>
      <c r="P581" s="83">
        <v>3.48</v>
      </c>
      <c r="Q581" s="75" t="str" cm="1">
        <f t="array" ref="Q581">IF(B581="","",IF(MAX(IF(B:B=B581,C:C))=C581,"Y","N"))</f>
        <v>Y</v>
      </c>
      <c r="S581" s="74"/>
    </row>
    <row r="582" spans="1:19" x14ac:dyDescent="0.25">
      <c r="A582" s="115">
        <f ca="1">INDEX('1.MetaData'!A:A, MATCH($E582, '1.MetaData'!$B:$B, 0))</f>
        <v>703</v>
      </c>
      <c r="B582" s="76" t="s">
        <v>5578</v>
      </c>
      <c r="C582" s="75">
        <v>1</v>
      </c>
      <c r="D582" s="75" t="s">
        <v>4878</v>
      </c>
      <c r="E582" s="1" t="str">
        <f ca="1">_xlfn.XLOOKUP($B582,'3.DNAExtractions'!$F:$F,'3.DNAExtractions'!E:E,"?")</f>
        <v>OG703</v>
      </c>
      <c r="F582" s="81" t="str">
        <f t="shared" si="20"/>
        <v>OG703G_D_IL</v>
      </c>
      <c r="G582" s="39" t="str">
        <f ca="1">VLOOKUP($E582,'1.MetaData'!$B:$H,3,FALSE)</f>
        <v>Istiophorus platypterus</v>
      </c>
      <c r="H582" s="58" t="str">
        <f ca="1">VLOOKUP($E582,'1.MetaData'!$B:$H,4,FALSE)</f>
        <v>Sailfish</v>
      </c>
      <c r="I582" s="87">
        <f ca="1">_xlfn.XLOOKUP($B582,'3.DNAExtractions'!$F:$F,'3.DNAExtractions'!O:O,"?")</f>
        <v>210</v>
      </c>
      <c r="J582" s="203" t="s">
        <v>4883</v>
      </c>
      <c r="K582" s="77">
        <v>45359</v>
      </c>
      <c r="L582" s="77" t="s">
        <v>4985</v>
      </c>
      <c r="M582" s="75" t="s">
        <v>3135</v>
      </c>
      <c r="N582" s="75" t="s">
        <v>5020</v>
      </c>
      <c r="O582" s="2" t="str">
        <f t="shared" si="19"/>
        <v>C-D07</v>
      </c>
      <c r="P582" s="83">
        <v>5.68</v>
      </c>
      <c r="Q582" s="75" t="str" cm="1">
        <f t="array" ref="Q582">IF(B582="","",IF(MAX(IF(B:B=B582,C:C))=C582,"Y","N"))</f>
        <v>Y</v>
      </c>
      <c r="S582" s="74"/>
    </row>
    <row r="583" spans="1:19" x14ac:dyDescent="0.25">
      <c r="A583" s="115">
        <f ca="1">INDEX('1.MetaData'!A:A, MATCH($E583, '1.MetaData'!$B:$B, 0))</f>
        <v>617</v>
      </c>
      <c r="B583" s="76" t="s">
        <v>5539</v>
      </c>
      <c r="C583" s="75">
        <v>2</v>
      </c>
      <c r="D583" s="75" t="s">
        <v>4878</v>
      </c>
      <c r="E583" s="1" t="str">
        <f ca="1">_xlfn.XLOOKUP($B583,'3.DNAExtractions'!$F:$F,'3.DNAExtractions'!E:E,"?")</f>
        <v>OG617</v>
      </c>
      <c r="F583" s="81" t="str">
        <f t="shared" si="20"/>
        <v>OG617U_D_IL2</v>
      </c>
      <c r="G583" s="39" t="str">
        <f ca="1">VLOOKUP($E583,'1.MetaData'!$B:$H,3,FALSE)</f>
        <v>Rogadius asper</v>
      </c>
      <c r="H583" s="58">
        <f ca="1">VLOOKUP($E583,'1.MetaData'!$B:$H,4,FALSE)</f>
        <v>0</v>
      </c>
      <c r="I583" s="87">
        <f ca="1">_xlfn.XLOOKUP($B583,'3.DNAExtractions'!$F:$F,'3.DNAExtractions'!O:O,"?")</f>
        <v>7.75</v>
      </c>
      <c r="J583" s="75" t="s">
        <v>4883</v>
      </c>
      <c r="K583" s="77">
        <v>45503</v>
      </c>
      <c r="L583" s="77" t="s">
        <v>5558</v>
      </c>
      <c r="M583" s="75" t="s">
        <v>3239</v>
      </c>
      <c r="N583" s="75" t="s">
        <v>4891</v>
      </c>
      <c r="O583" s="2" t="str">
        <f t="shared" si="19"/>
        <v>B-B05</v>
      </c>
      <c r="P583" s="83">
        <v>3.2</v>
      </c>
      <c r="Q583" s="75" t="str" cm="1">
        <f t="array" ref="Q583">IF(B583="","",IF(MAX(IF(B:B=B583,C:C))=C583,"Y","N"))</f>
        <v>Y</v>
      </c>
      <c r="S583" s="74"/>
    </row>
    <row r="584" spans="1:19" x14ac:dyDescent="0.25">
      <c r="A584" s="115">
        <f ca="1">INDEX('1.MetaData'!A:A, MATCH($E584, '1.MetaData'!$B:$B, 0))</f>
        <v>736</v>
      </c>
      <c r="B584" s="76" t="s">
        <v>5579</v>
      </c>
      <c r="C584" s="75">
        <v>1</v>
      </c>
      <c r="D584" s="75" t="s">
        <v>3384</v>
      </c>
      <c r="E584" s="1" t="str">
        <f ca="1">_xlfn.XLOOKUP($B584,'3.DNAExtractions'!$F:$F,'3.DNAExtractions'!E:E,"?")</f>
        <v>OG736</v>
      </c>
      <c r="F584" s="81" t="str">
        <f t="shared" si="20"/>
        <v>OG736O_D_IL</v>
      </c>
      <c r="G584" s="39" t="str">
        <f ca="1">VLOOKUP($E584,'1.MetaData'!$B:$H,3,FALSE)</f>
        <v>Bodianus bimaculatus</v>
      </c>
      <c r="H584" s="58" t="str">
        <f ca="1">VLOOKUP($E584,'1.MetaData'!$B:$H,4,FALSE)</f>
        <v>Twospot hogfish</v>
      </c>
      <c r="I584" s="87">
        <f ca="1">_xlfn.XLOOKUP($B584,'3.DNAExtractions'!$F:$F,'3.DNAExtractions'!O:O,"?")</f>
        <v>8.6999999999999993</v>
      </c>
      <c r="J584" s="203" t="s">
        <v>4883</v>
      </c>
      <c r="K584" s="77">
        <v>45482</v>
      </c>
      <c r="L584" s="75" t="s">
        <v>5012</v>
      </c>
      <c r="M584" s="75" t="s">
        <v>3239</v>
      </c>
      <c r="N584" s="75" t="s">
        <v>5134</v>
      </c>
      <c r="O584" s="2" t="str">
        <f t="shared" si="19"/>
        <v>B-G03</v>
      </c>
      <c r="P584" s="83">
        <v>0</v>
      </c>
      <c r="Q584" s="75" t="str" cm="1">
        <f t="array" ref="Q584">IF(B584="","",IF(MAX(IF(B:B=B584,C:C))=C584,"Y","N"))</f>
        <v>N</v>
      </c>
      <c r="S584" s="74"/>
    </row>
    <row r="585" spans="1:19" x14ac:dyDescent="0.25">
      <c r="A585" s="115">
        <f ca="1">INDEX('1.MetaData'!A:A, MATCH($E585, '1.MetaData'!$B:$B, 0))</f>
        <v>705</v>
      </c>
      <c r="B585" s="76" t="s">
        <v>5580</v>
      </c>
      <c r="C585" s="75">
        <v>1</v>
      </c>
      <c r="D585" s="75" t="s">
        <v>4878</v>
      </c>
      <c r="E585" s="1" t="str">
        <f ca="1">_xlfn.XLOOKUP($B585,'3.DNAExtractions'!$F:$F,'3.DNAExtractions'!E:E,"?")</f>
        <v>OG705</v>
      </c>
      <c r="F585" s="81" t="str">
        <f t="shared" si="20"/>
        <v>OG705H_D_IL</v>
      </c>
      <c r="G585" s="39" t="str">
        <f ca="1">VLOOKUP($E585,'1.MetaData'!$B:$H,3,FALSE)</f>
        <v>Galeorhinus galeus</v>
      </c>
      <c r="H585" s="58" t="str">
        <f ca="1">VLOOKUP($E585,'1.MetaData'!$B:$H,4,FALSE)</f>
        <v>School shark</v>
      </c>
      <c r="I585" s="87">
        <f ca="1">_xlfn.XLOOKUP($B585,'3.DNAExtractions'!$F:$F,'3.DNAExtractions'!O:O,"?")</f>
        <v>171</v>
      </c>
      <c r="J585" s="75" t="s">
        <v>4883</v>
      </c>
      <c r="K585" s="77">
        <v>45496</v>
      </c>
      <c r="L585" s="77" t="s">
        <v>5002</v>
      </c>
      <c r="M585" s="75" t="s">
        <v>3239</v>
      </c>
      <c r="N585" s="75" t="s">
        <v>4889</v>
      </c>
      <c r="O585" s="2" t="str">
        <f t="shared" si="19"/>
        <v>B-D04</v>
      </c>
      <c r="P585" s="223">
        <v>12.1</v>
      </c>
      <c r="Q585" s="75" t="str" cm="1">
        <f t="array" ref="Q585">IF(B585="","",IF(MAX(IF(B:B=B585,C:C))=C585,"Y","N"))</f>
        <v>Y</v>
      </c>
      <c r="S585" s="74"/>
    </row>
    <row r="586" spans="1:19" x14ac:dyDescent="0.25">
      <c r="A586" s="115">
        <f ca="1">INDEX('1.MetaData'!A:A, MATCH($E586, '1.MetaData'!$B:$B, 0))</f>
        <v>753</v>
      </c>
      <c r="B586" s="76" t="s">
        <v>5581</v>
      </c>
      <c r="C586" s="75">
        <v>1</v>
      </c>
      <c r="D586" s="75" t="s">
        <v>3384</v>
      </c>
      <c r="E586" s="1" t="str">
        <f ca="1">_xlfn.XLOOKUP($B586,'3.DNAExtractions'!$F:$F,'3.DNAExtractions'!E:E,"?")</f>
        <v>OG753</v>
      </c>
      <c r="F586" s="81" t="str">
        <f t="shared" si="20"/>
        <v>OG753G_D_IL</v>
      </c>
      <c r="G586" s="39" t="str">
        <f ca="1">VLOOKUP($E586,'1.MetaData'!$B:$H,3,FALSE)</f>
        <v>Chromis xanthura</v>
      </c>
      <c r="H586" s="58">
        <f ca="1">VLOOKUP($E586,'1.MetaData'!$B:$H,4,FALSE)</f>
        <v>0</v>
      </c>
      <c r="I586" s="87">
        <f ca="1">_xlfn.XLOOKUP($B586,'3.DNAExtractions'!$F:$F,'3.DNAExtractions'!O:O,"?")</f>
        <v>280</v>
      </c>
      <c r="J586" s="203" t="s">
        <v>4883</v>
      </c>
      <c r="K586" s="77">
        <v>45482</v>
      </c>
      <c r="L586" s="75" t="s">
        <v>5012</v>
      </c>
      <c r="M586" s="75" t="s">
        <v>3239</v>
      </c>
      <c r="N586" s="75" t="s">
        <v>5136</v>
      </c>
      <c r="O586" s="2" t="str">
        <f t="shared" si="19"/>
        <v>B-H03</v>
      </c>
      <c r="P586" s="83">
        <v>0</v>
      </c>
      <c r="Q586" s="75" t="str" cm="1">
        <f t="array" ref="Q586">IF(B586="","",IF(MAX(IF(B:B=B586,C:C))=C586,"Y","N"))</f>
        <v>N</v>
      </c>
      <c r="S586" s="74"/>
    </row>
    <row r="587" spans="1:19" x14ac:dyDescent="0.25">
      <c r="A587" s="115">
        <f ca="1">INDEX('1.MetaData'!A:A, MATCH($E587, '1.MetaData'!$B:$B, 0))</f>
        <v>736</v>
      </c>
      <c r="B587" s="76" t="s">
        <v>5579</v>
      </c>
      <c r="C587" s="75">
        <v>2</v>
      </c>
      <c r="D587" s="75" t="s">
        <v>4878</v>
      </c>
      <c r="E587" s="1" t="str">
        <f ca="1">_xlfn.XLOOKUP($B587,'3.DNAExtractions'!$F:$F,'3.DNAExtractions'!E:E,"?")</f>
        <v>OG736</v>
      </c>
      <c r="F587" s="81" t="str">
        <f t="shared" si="20"/>
        <v>OG736O_D_IL2</v>
      </c>
      <c r="G587" s="39" t="str">
        <f ca="1">VLOOKUP($E587,'1.MetaData'!$B:$H,3,FALSE)</f>
        <v>Bodianus bimaculatus</v>
      </c>
      <c r="H587" s="58" t="str">
        <f ca="1">VLOOKUP($E587,'1.MetaData'!$B:$H,4,FALSE)</f>
        <v>Twospot hogfish</v>
      </c>
      <c r="I587" s="87">
        <f ca="1">_xlfn.XLOOKUP($B587,'3.DNAExtractions'!$F:$F,'3.DNAExtractions'!O:O,"?")</f>
        <v>8.6999999999999993</v>
      </c>
      <c r="J587" s="75" t="s">
        <v>4883</v>
      </c>
      <c r="K587" s="77">
        <v>45496</v>
      </c>
      <c r="L587" s="77" t="s">
        <v>5002</v>
      </c>
      <c r="M587" s="75" t="s">
        <v>3239</v>
      </c>
      <c r="N587" s="75" t="s">
        <v>4916</v>
      </c>
      <c r="O587" s="2" t="str">
        <f t="shared" si="19"/>
        <v>B-E04</v>
      </c>
      <c r="P587" s="222">
        <v>10.1</v>
      </c>
      <c r="Q587" s="75" t="str" cm="1">
        <f t="array" ref="Q587">IF(B587="","",IF(MAX(IF(B:B=B587,C:C))=C587,"Y","N"))</f>
        <v>Y</v>
      </c>
      <c r="S587" s="74"/>
    </row>
    <row r="588" spans="1:19" x14ac:dyDescent="0.25">
      <c r="A588" s="115">
        <f ca="1">INDEX('1.MetaData'!A:A, MATCH($E588, '1.MetaData'!$B:$B, 0))</f>
        <v>754</v>
      </c>
      <c r="B588" s="76" t="s">
        <v>5582</v>
      </c>
      <c r="C588" s="75">
        <v>1</v>
      </c>
      <c r="D588" s="75" t="s">
        <v>4878</v>
      </c>
      <c r="E588" s="1" t="str">
        <f ca="1">_xlfn.XLOOKUP($B588,'3.DNAExtractions'!$F:$F,'3.DNAExtractions'!E:E,"?")</f>
        <v>OG754</v>
      </c>
      <c r="F588" s="81" t="str">
        <f t="shared" si="20"/>
        <v>OG754H_D_IL</v>
      </c>
      <c r="G588" s="39" t="str">
        <f ca="1">VLOOKUP($E588,'1.MetaData'!$B:$H,3,FALSE)</f>
        <v>Nemateleotris magnifica</v>
      </c>
      <c r="H588" s="58">
        <f ca="1">VLOOKUP($E588,'1.MetaData'!$B:$H,4,FALSE)</f>
        <v>0</v>
      </c>
      <c r="I588" s="87">
        <f ca="1">_xlfn.XLOOKUP($B588,'3.DNAExtractions'!$F:$F,'3.DNAExtractions'!O:O,"?")</f>
        <v>30.6</v>
      </c>
      <c r="J588" s="203" t="s">
        <v>4883</v>
      </c>
      <c r="K588" s="77">
        <v>45482</v>
      </c>
      <c r="L588" s="75" t="s">
        <v>5012</v>
      </c>
      <c r="M588" s="75" t="s">
        <v>3239</v>
      </c>
      <c r="N588" s="75" t="s">
        <v>4924</v>
      </c>
      <c r="O588" s="2" t="str">
        <f t="shared" si="19"/>
        <v>B-A04</v>
      </c>
      <c r="P588" s="83">
        <v>9</v>
      </c>
      <c r="Q588" s="75" t="str" cm="1">
        <f t="array" ref="Q588">IF(B588="","",IF(MAX(IF(B:B=B588,C:C))=C588,"Y","N"))</f>
        <v>Y</v>
      </c>
      <c r="S588" s="74"/>
    </row>
    <row r="589" spans="1:19" x14ac:dyDescent="0.25">
      <c r="A589" s="115">
        <f ca="1">INDEX('1.MetaData'!A:A, MATCH($E589, '1.MetaData'!$B:$B, 0))</f>
        <v>761</v>
      </c>
      <c r="B589" s="76" t="s">
        <v>5583</v>
      </c>
      <c r="C589" s="75">
        <v>1</v>
      </c>
      <c r="D589" s="75" t="s">
        <v>4878</v>
      </c>
      <c r="E589" s="1" t="str">
        <f ca="1">_xlfn.XLOOKUP($B589,'3.DNAExtractions'!$F:$F,'3.DNAExtractions'!E:E,"?")</f>
        <v>OG761</v>
      </c>
      <c r="F589" s="81" t="str">
        <f t="shared" si="20"/>
        <v>OG761H_D_IL</v>
      </c>
      <c r="G589" s="39" t="str">
        <f ca="1">VLOOKUP($E589,'1.MetaData'!$B:$H,3,FALSE)</f>
        <v>Caranx melampygus</v>
      </c>
      <c r="H589" s="58" t="str">
        <f ca="1">VLOOKUP($E589,'1.MetaData'!$B:$H,4,FALSE)</f>
        <v xml:space="preserve">Bluefin Trevally </v>
      </c>
      <c r="I589" s="87">
        <f ca="1">_xlfn.XLOOKUP($B589,'3.DNAExtractions'!$F:$F,'3.DNAExtractions'!O:O,"?")</f>
        <v>84.7</v>
      </c>
      <c r="J589" s="203" t="s">
        <v>4883</v>
      </c>
      <c r="K589" s="77">
        <v>45482</v>
      </c>
      <c r="L589" s="75" t="s">
        <v>5584</v>
      </c>
      <c r="M589" s="75" t="s">
        <v>3239</v>
      </c>
      <c r="N589" s="75" t="s">
        <v>5108</v>
      </c>
      <c r="O589" s="2" t="str">
        <f t="shared" si="19"/>
        <v>B-A02</v>
      </c>
      <c r="P589" s="83">
        <v>5.5</v>
      </c>
      <c r="Q589" s="75" t="str" cm="1">
        <f t="array" ref="Q589">IF(B589="","",IF(MAX(IF(B:B=B589,C:C))=C589,"Y","N"))</f>
        <v>Y</v>
      </c>
      <c r="S589" s="74"/>
    </row>
    <row r="590" spans="1:19" x14ac:dyDescent="0.25">
      <c r="A590" s="115">
        <f ca="1">INDEX('1.MetaData'!A:A, MATCH($E590, '1.MetaData'!$B:$B, 0))</f>
        <v>764</v>
      </c>
      <c r="B590" s="76" t="s">
        <v>5585</v>
      </c>
      <c r="C590" s="75">
        <v>1</v>
      </c>
      <c r="D590" s="75" t="s">
        <v>4878</v>
      </c>
      <c r="E590" s="1" t="str">
        <f ca="1">_xlfn.XLOOKUP($B590,'3.DNAExtractions'!$F:$F,'3.DNAExtractions'!E:E,"?")</f>
        <v>OG764</v>
      </c>
      <c r="F590" s="81" t="str">
        <f t="shared" si="20"/>
        <v>OG764G_D_IL</v>
      </c>
      <c r="G590" s="39">
        <f ca="1">VLOOKUP($E590,'1.MetaData'!$B:$H,3,FALSE)</f>
        <v>0</v>
      </c>
      <c r="H590" s="58" t="str">
        <f ca="1">VLOOKUP($E590,'1.MetaData'!$B:$H,4,FALSE)</f>
        <v>Red Mullet</v>
      </c>
      <c r="I590" s="87">
        <f ca="1">_xlfn.XLOOKUP($B590,'3.DNAExtractions'!$F:$F,'3.DNAExtractions'!O:O,"?")</f>
        <v>314</v>
      </c>
      <c r="J590" s="203" t="s">
        <v>4883</v>
      </c>
      <c r="K590" s="77">
        <v>45468</v>
      </c>
      <c r="L590" s="77" t="s">
        <v>5586</v>
      </c>
      <c r="M590" s="75" t="s">
        <v>3135</v>
      </c>
      <c r="N590" s="75" t="s">
        <v>4987</v>
      </c>
      <c r="O590" s="2" t="str">
        <f t="shared" si="19"/>
        <v>C-A10</v>
      </c>
      <c r="P590" s="83">
        <v>4.4000000000000004</v>
      </c>
      <c r="Q590" s="75" t="str" cm="1">
        <f t="array" ref="Q590">IF(B590="","",IF(MAX(IF(B:B=B590,C:C))=C590,"Y","N"))</f>
        <v>Y</v>
      </c>
      <c r="S590" s="74"/>
    </row>
    <row r="591" spans="1:19" x14ac:dyDescent="0.25">
      <c r="A591" s="115">
        <f ca="1">INDEX('1.MetaData'!A:A, MATCH($E591, '1.MetaData'!$B:$B, 0))</f>
        <v>768</v>
      </c>
      <c r="B591" s="76" t="s">
        <v>5587</v>
      </c>
      <c r="C591" s="75">
        <v>1</v>
      </c>
      <c r="D591" s="75" t="s">
        <v>4878</v>
      </c>
      <c r="E591" s="1" t="str">
        <f ca="1">_xlfn.XLOOKUP($B591,'3.DNAExtractions'!$F:$F,'3.DNAExtractions'!E:E,"?")</f>
        <v>OG768</v>
      </c>
      <c r="F591" s="81" t="str">
        <f t="shared" si="20"/>
        <v>OG768G_D_IL</v>
      </c>
      <c r="G591" s="39" t="str">
        <f ca="1">VLOOKUP($E591,'1.MetaData'!$B:$H,3,FALSE)</f>
        <v>Bodianus bimaculatus</v>
      </c>
      <c r="H591" s="58">
        <f ca="1">VLOOKUP($E591,'1.MetaData'!$B:$H,4,FALSE)</f>
        <v>0</v>
      </c>
      <c r="I591" s="87">
        <f ca="1">_xlfn.XLOOKUP($B591,'3.DNAExtractions'!$F:$F,'3.DNAExtractions'!O:O,"?")</f>
        <v>215</v>
      </c>
      <c r="J591" s="203" t="s">
        <v>4883</v>
      </c>
      <c r="K591" s="77">
        <v>45468</v>
      </c>
      <c r="L591" s="77" t="s">
        <v>5586</v>
      </c>
      <c r="M591" s="75" t="s">
        <v>3135</v>
      </c>
      <c r="N591" s="75" t="s">
        <v>4989</v>
      </c>
      <c r="O591" s="2" t="str">
        <f t="shared" si="19"/>
        <v>C-B10</v>
      </c>
      <c r="P591" s="83">
        <v>7.7</v>
      </c>
      <c r="Q591" s="75" t="str" cm="1">
        <f t="array" ref="Q591">IF(B591="","",IF(MAX(IF(B:B=B591,C:C))=C591,"Y","N"))</f>
        <v>Y</v>
      </c>
      <c r="S591" s="74"/>
    </row>
    <row r="592" spans="1:19" x14ac:dyDescent="0.25">
      <c r="A592" s="115">
        <f ca="1">INDEX('1.MetaData'!A:A, MATCH($E592, '1.MetaData'!$B:$B, 0))</f>
        <v>780</v>
      </c>
      <c r="B592" s="76" t="s">
        <v>5588</v>
      </c>
      <c r="C592" s="75">
        <v>1</v>
      </c>
      <c r="D592" s="75" t="s">
        <v>4878</v>
      </c>
      <c r="E592" s="1" t="str">
        <f ca="1">_xlfn.XLOOKUP($B592,'3.DNAExtractions'!$F:$F,'3.DNAExtractions'!E:E,"?")</f>
        <v>OG780</v>
      </c>
      <c r="F592" s="81" t="str">
        <f t="shared" si="20"/>
        <v>OG780G_D_IL</v>
      </c>
      <c r="G592" s="39" t="str">
        <f ca="1">VLOOKUP($E592,'1.MetaData'!$B:$H,3,FALSE)</f>
        <v>Oxycheilinus digramma</v>
      </c>
      <c r="H592" s="58">
        <f ca="1">VLOOKUP($E592,'1.MetaData'!$B:$H,4,FALSE)</f>
        <v>0</v>
      </c>
      <c r="I592" s="87">
        <f ca="1">_xlfn.XLOOKUP($B592,'3.DNAExtractions'!$F:$F,'3.DNAExtractions'!O:O,"?")</f>
        <v>265</v>
      </c>
      <c r="J592" s="203" t="s">
        <v>4883</v>
      </c>
      <c r="K592" s="77">
        <v>45468</v>
      </c>
      <c r="L592" s="77" t="s">
        <v>5586</v>
      </c>
      <c r="M592" s="75" t="s">
        <v>3135</v>
      </c>
      <c r="N592" s="75" t="s">
        <v>4991</v>
      </c>
      <c r="O592" s="2" t="str">
        <f t="shared" si="19"/>
        <v>C-C10</v>
      </c>
      <c r="P592" s="83">
        <v>7.5</v>
      </c>
      <c r="Q592" s="75" t="str" cm="1">
        <f t="array" ref="Q592">IF(B592="","",IF(MAX(IF(B:B=B592,C:C))=C592,"Y","N"))</f>
        <v>Y</v>
      </c>
      <c r="S592" s="74"/>
    </row>
    <row r="593" spans="1:19" x14ac:dyDescent="0.25">
      <c r="A593" s="115">
        <f ca="1">INDEX('1.MetaData'!A:A, MATCH($E593, '1.MetaData'!$B:$B, 0))</f>
        <v>782</v>
      </c>
      <c r="B593" s="76" t="s">
        <v>5589</v>
      </c>
      <c r="C593" s="75">
        <v>1</v>
      </c>
      <c r="D593" s="75" t="s">
        <v>4878</v>
      </c>
      <c r="E593" s="1" t="str">
        <f ca="1">_xlfn.XLOOKUP($B593,'3.DNAExtractions'!$F:$F,'3.DNAExtractions'!E:E,"?")</f>
        <v>OG782</v>
      </c>
      <c r="F593" s="81" t="str">
        <f t="shared" si="20"/>
        <v>OG782G_D_IL</v>
      </c>
      <c r="G593" s="39" t="str">
        <f ca="1">VLOOKUP($E593,'1.MetaData'!$B:$H,3,FALSE)</f>
        <v>Thalassoma jansenii</v>
      </c>
      <c r="H593" s="58">
        <f ca="1">VLOOKUP($E593,'1.MetaData'!$B:$H,4,FALSE)</f>
        <v>0</v>
      </c>
      <c r="I593" s="87">
        <f ca="1">_xlfn.XLOOKUP($B593,'3.DNAExtractions'!$F:$F,'3.DNAExtractions'!O:O,"?")</f>
        <v>382</v>
      </c>
      <c r="J593" s="203" t="s">
        <v>4883</v>
      </c>
      <c r="K593" s="77">
        <v>45468</v>
      </c>
      <c r="L593" s="77" t="s">
        <v>5586</v>
      </c>
      <c r="M593" s="75" t="s">
        <v>3135</v>
      </c>
      <c r="N593" s="75" t="s">
        <v>5022</v>
      </c>
      <c r="O593" s="2" t="str">
        <f t="shared" si="19"/>
        <v>C-D10</v>
      </c>
      <c r="P593" s="83">
        <v>3.8</v>
      </c>
      <c r="Q593" s="75" t="str" cm="1">
        <f t="array" ref="Q593">IF(B593="","",IF(MAX(IF(B:B=B593,C:C))=C593,"Y","N"))</f>
        <v>Y</v>
      </c>
      <c r="S593" s="74"/>
    </row>
    <row r="594" spans="1:19" x14ac:dyDescent="0.25">
      <c r="A594" s="115">
        <f ca="1">INDEX('1.MetaData'!A:A, MATCH($E594, '1.MetaData'!$B:$B, 0))</f>
        <v>783</v>
      </c>
      <c r="B594" s="76" t="s">
        <v>5590</v>
      </c>
      <c r="C594" s="75">
        <v>1</v>
      </c>
      <c r="D594" s="75" t="s">
        <v>4878</v>
      </c>
      <c r="E594" s="1" t="str">
        <f ca="1">_xlfn.XLOOKUP($B594,'3.DNAExtractions'!$F:$F,'3.DNAExtractions'!E:E,"?")</f>
        <v>OG783</v>
      </c>
      <c r="F594" s="81" t="str">
        <f t="shared" si="20"/>
        <v>OG783G_D_IL</v>
      </c>
      <c r="G594" s="39" t="str">
        <f ca="1">VLOOKUP($E594,'1.MetaData'!$B:$H,3,FALSE)</f>
        <v>Thalassoma lutescens</v>
      </c>
      <c r="H594" s="58">
        <f ca="1">VLOOKUP($E594,'1.MetaData'!$B:$H,4,FALSE)</f>
        <v>0</v>
      </c>
      <c r="I594" s="87">
        <f ca="1">_xlfn.XLOOKUP($B594,'3.DNAExtractions'!$F:$F,'3.DNAExtractions'!O:O,"?")</f>
        <v>252</v>
      </c>
      <c r="J594" s="203" t="s">
        <v>4883</v>
      </c>
      <c r="K594" s="77">
        <v>45468</v>
      </c>
      <c r="L594" s="77" t="s">
        <v>5586</v>
      </c>
      <c r="M594" s="75" t="s">
        <v>3135</v>
      </c>
      <c r="N594" s="75" t="s">
        <v>5024</v>
      </c>
      <c r="O594" s="2" t="str">
        <f t="shared" si="19"/>
        <v>C-E10</v>
      </c>
      <c r="P594" s="83">
        <v>7.8</v>
      </c>
      <c r="Q594" s="75" t="str" cm="1">
        <f t="array" ref="Q594">IF(B594="","",IF(MAX(IF(B:B=B594,C:C))=C594,"Y","N"))</f>
        <v>Y</v>
      </c>
      <c r="S594" s="74"/>
    </row>
    <row r="595" spans="1:19" x14ac:dyDescent="0.25">
      <c r="A595" s="115">
        <f ca="1">INDEX('1.MetaData'!A:A, MATCH($E595, '1.MetaData'!$B:$B, 0))</f>
        <v>792</v>
      </c>
      <c r="B595" s="76" t="s">
        <v>5591</v>
      </c>
      <c r="C595" s="75">
        <v>1</v>
      </c>
      <c r="D595" s="75" t="s">
        <v>4878</v>
      </c>
      <c r="E595" s="1" t="str">
        <f ca="1">_xlfn.XLOOKUP($B595,'3.DNAExtractions'!$F:$F,'3.DNAExtractions'!E:E,"?")</f>
        <v>OG792</v>
      </c>
      <c r="F595" s="81" t="str">
        <f t="shared" si="20"/>
        <v>OG792G_D_IL</v>
      </c>
      <c r="G595" s="39" t="str">
        <f ca="1">VLOOKUP($E595,'1.MetaData'!$B:$H,3,FALSE)</f>
        <v>Thalassoma quinquevittatum</v>
      </c>
      <c r="H595" s="58">
        <f ca="1">VLOOKUP($E595,'1.MetaData'!$B:$H,4,FALSE)</f>
        <v>0</v>
      </c>
      <c r="I595" s="87">
        <f ca="1">_xlfn.XLOOKUP($B595,'3.DNAExtractions'!$F:$F,'3.DNAExtractions'!O:O,"?")</f>
        <v>277</v>
      </c>
      <c r="J595" s="203" t="s">
        <v>4883</v>
      </c>
      <c r="K595" s="77">
        <v>45468</v>
      </c>
      <c r="L595" s="77" t="s">
        <v>5586</v>
      </c>
      <c r="M595" s="75" t="s">
        <v>3135</v>
      </c>
      <c r="N595" s="75" t="s">
        <v>2575</v>
      </c>
      <c r="O595" s="2" t="str">
        <f t="shared" si="19"/>
        <v>C-F10</v>
      </c>
      <c r="P595" s="83">
        <v>6.4</v>
      </c>
      <c r="Q595" s="75" t="str" cm="1">
        <f t="array" ref="Q595">IF(B595="","",IF(MAX(IF(B:B=B595,C:C))=C595,"Y","N"))</f>
        <v>Y</v>
      </c>
      <c r="S595" s="74"/>
    </row>
    <row r="596" spans="1:19" x14ac:dyDescent="0.25">
      <c r="A596" s="115">
        <f ca="1">INDEX('1.MetaData'!A:A, MATCH($E596, '1.MetaData'!$B:$B, 0))</f>
        <v>795</v>
      </c>
      <c r="B596" s="76" t="s">
        <v>5592</v>
      </c>
      <c r="C596" s="75">
        <v>1</v>
      </c>
      <c r="D596" s="75" t="s">
        <v>4878</v>
      </c>
      <c r="E596" s="1" t="str">
        <f ca="1">_xlfn.XLOOKUP($B596,'3.DNAExtractions'!$F:$F,'3.DNAExtractions'!E:E,"?")</f>
        <v>OG795</v>
      </c>
      <c r="F596" s="81" t="str">
        <f t="shared" si="20"/>
        <v>OG795G_D_IL</v>
      </c>
      <c r="G596" s="39" t="str">
        <f ca="1">VLOOKUP($E596,'1.MetaData'!$B:$H,3,FALSE)</f>
        <v>Halichoeres hortulanus</v>
      </c>
      <c r="H596" s="58">
        <f ca="1">VLOOKUP($E596,'1.MetaData'!$B:$H,4,FALSE)</f>
        <v>0</v>
      </c>
      <c r="I596" s="87">
        <f ca="1">_xlfn.XLOOKUP($B596,'3.DNAExtractions'!$F:$F,'3.DNAExtractions'!O:O,"?")</f>
        <v>451</v>
      </c>
      <c r="J596" s="203" t="s">
        <v>4883</v>
      </c>
      <c r="K596" s="77">
        <v>45468</v>
      </c>
      <c r="L596" s="77" t="s">
        <v>5586</v>
      </c>
      <c r="M596" s="75" t="s">
        <v>3135</v>
      </c>
      <c r="N596" s="75" t="s">
        <v>5030</v>
      </c>
      <c r="O596" s="2" t="str">
        <f t="shared" si="19"/>
        <v>C-G10</v>
      </c>
      <c r="P596" s="83">
        <v>6.4</v>
      </c>
      <c r="Q596" s="75" t="str" cm="1">
        <f t="array" ref="Q596">IF(B596="","",IF(MAX(IF(B:B=B596,C:C))=C596,"Y","N"))</f>
        <v>Y</v>
      </c>
      <c r="S596" s="74"/>
    </row>
    <row r="597" spans="1:19" x14ac:dyDescent="0.25">
      <c r="A597" s="115">
        <f ca="1">INDEX('1.MetaData'!A:A, MATCH($E597, '1.MetaData'!$B:$B, 0))</f>
        <v>796</v>
      </c>
      <c r="B597" s="76" t="s">
        <v>5593</v>
      </c>
      <c r="C597" s="75">
        <v>1</v>
      </c>
      <c r="D597" s="75" t="s">
        <v>4878</v>
      </c>
      <c r="E597" s="1" t="str">
        <f ca="1">_xlfn.XLOOKUP($B597,'3.DNAExtractions'!$F:$F,'3.DNAExtractions'!E:E,"?")</f>
        <v>OG796</v>
      </c>
      <c r="F597" s="81" t="str">
        <f t="shared" si="20"/>
        <v>OG796G_D_IL</v>
      </c>
      <c r="G597" s="39" t="str">
        <f ca="1">VLOOKUP($E597,'1.MetaData'!$B:$H,3,FALSE)</f>
        <v>Labroides bicolor</v>
      </c>
      <c r="H597" s="58">
        <f ca="1">VLOOKUP($E597,'1.MetaData'!$B:$H,4,FALSE)</f>
        <v>0</v>
      </c>
      <c r="I597" s="87">
        <f ca="1">_xlfn.XLOOKUP($B597,'3.DNAExtractions'!$F:$F,'3.DNAExtractions'!O:O,"?")</f>
        <v>253</v>
      </c>
      <c r="J597" s="203" t="s">
        <v>4883</v>
      </c>
      <c r="K597" s="77">
        <v>45468</v>
      </c>
      <c r="L597" s="77" t="s">
        <v>5586</v>
      </c>
      <c r="M597" s="75" t="s">
        <v>3135</v>
      </c>
      <c r="N597" s="75" t="s">
        <v>5032</v>
      </c>
      <c r="O597" s="2" t="str">
        <f t="shared" si="19"/>
        <v>C-H10</v>
      </c>
      <c r="P597" s="83">
        <v>7.6</v>
      </c>
      <c r="Q597" s="75" t="str" cm="1">
        <f t="array" ref="Q597">IF(B597="","",IF(MAX(IF(B:B=B597,C:C))=C597,"Y","N"))</f>
        <v>Y</v>
      </c>
      <c r="S597" s="74"/>
    </row>
    <row r="598" spans="1:19" x14ac:dyDescent="0.25">
      <c r="A598" s="115">
        <f ca="1">INDEX('1.MetaData'!A:A, MATCH($E598, '1.MetaData'!$B:$B, 0))</f>
        <v>797</v>
      </c>
      <c r="B598" s="76" t="s">
        <v>5594</v>
      </c>
      <c r="C598" s="75">
        <v>1</v>
      </c>
      <c r="D598" s="75" t="s">
        <v>4878</v>
      </c>
      <c r="E598" s="1" t="str">
        <f ca="1">_xlfn.XLOOKUP($B598,'3.DNAExtractions'!$F:$F,'3.DNAExtractions'!E:E,"?")</f>
        <v>OG797</v>
      </c>
      <c r="F598" s="81" t="str">
        <f t="shared" si="20"/>
        <v>OG797G_D_IL</v>
      </c>
      <c r="G598" s="39" t="str">
        <f ca="1">VLOOKUP($E598,'1.MetaData'!$B:$H,3,FALSE)</f>
        <v>Labroides dimidiatus</v>
      </c>
      <c r="H598" s="58">
        <f ca="1">VLOOKUP($E598,'1.MetaData'!$B:$H,4,FALSE)</f>
        <v>0</v>
      </c>
      <c r="I598" s="87">
        <f ca="1">_xlfn.XLOOKUP($B598,'3.DNAExtractions'!$F:$F,'3.DNAExtractions'!O:O,"?")</f>
        <v>228</v>
      </c>
      <c r="J598" s="203" t="s">
        <v>4883</v>
      </c>
      <c r="K598" s="77">
        <v>45475</v>
      </c>
      <c r="L598" s="77" t="s">
        <v>5595</v>
      </c>
      <c r="M598" s="75" t="s">
        <v>3239</v>
      </c>
      <c r="N598" s="75" t="s">
        <v>5096</v>
      </c>
      <c r="O598" s="2" t="str">
        <f t="shared" si="19"/>
        <v>B-A01</v>
      </c>
      <c r="P598" s="83">
        <v>6.1</v>
      </c>
      <c r="Q598" s="75" t="str" cm="1">
        <f t="array" ref="Q598">IF(B598="","",IF(MAX(IF(B:B=B598,C:C))=C598,"Y","N"))</f>
        <v>Y</v>
      </c>
      <c r="S598" s="74"/>
    </row>
    <row r="599" spans="1:19" x14ac:dyDescent="0.25">
      <c r="A599" s="115">
        <f ca="1">INDEX('1.MetaData'!A:A, MATCH($E599, '1.MetaData'!$B:$B, 0))</f>
        <v>798</v>
      </c>
      <c r="B599" s="76" t="s">
        <v>5596</v>
      </c>
      <c r="C599" s="75">
        <v>1</v>
      </c>
      <c r="D599" s="75" t="s">
        <v>4878</v>
      </c>
      <c r="E599" s="1" t="str">
        <f ca="1">_xlfn.XLOOKUP($B599,'3.DNAExtractions'!$F:$F,'3.DNAExtractions'!E:E,"?")</f>
        <v>OG798</v>
      </c>
      <c r="F599" s="81" t="str">
        <f t="shared" si="20"/>
        <v>OG798G_D_IL</v>
      </c>
      <c r="G599" s="39" t="str">
        <f ca="1">VLOOKUP($E599,'1.MetaData'!$B:$H,3,FALSE)</f>
        <v>Thalassoma lunare</v>
      </c>
      <c r="H599" s="58">
        <f ca="1">VLOOKUP($E599,'1.MetaData'!$B:$H,4,FALSE)</f>
        <v>0</v>
      </c>
      <c r="I599" s="87">
        <f ca="1">_xlfn.XLOOKUP($B599,'3.DNAExtractions'!$F:$F,'3.DNAExtractions'!O:O,"?")</f>
        <v>197</v>
      </c>
      <c r="J599" s="203" t="s">
        <v>4883</v>
      </c>
      <c r="K599" s="77">
        <v>45475</v>
      </c>
      <c r="L599" s="77" t="s">
        <v>5595</v>
      </c>
      <c r="M599" s="75" t="s">
        <v>3239</v>
      </c>
      <c r="N599" s="75" t="s">
        <v>5098</v>
      </c>
      <c r="O599" s="2" t="str">
        <f t="shared" si="19"/>
        <v>B-B01</v>
      </c>
      <c r="P599" s="83">
        <v>10.4</v>
      </c>
      <c r="Q599" s="75" t="str" cm="1">
        <f t="array" ref="Q599">IF(B599="","",IF(MAX(IF(B:B=B599,C:C))=C599,"Y","N"))</f>
        <v>Y</v>
      </c>
      <c r="S599" s="74"/>
    </row>
    <row r="600" spans="1:19" x14ac:dyDescent="0.25">
      <c r="A600" s="115">
        <f ca="1">INDEX('1.MetaData'!A:A, MATCH($E600, '1.MetaData'!$B:$B, 0))</f>
        <v>809</v>
      </c>
      <c r="B600" s="76" t="s">
        <v>5597</v>
      </c>
      <c r="C600" s="75">
        <v>1</v>
      </c>
      <c r="D600" s="75" t="s">
        <v>4878</v>
      </c>
      <c r="E600" s="1" t="str">
        <f ca="1">_xlfn.XLOOKUP($B600,'3.DNAExtractions'!$F:$F,'3.DNAExtractions'!E:E,"?")</f>
        <v>OG809</v>
      </c>
      <c r="F600" s="81" t="str">
        <f t="shared" si="20"/>
        <v>OG809G_D_IL</v>
      </c>
      <c r="G600" s="39" t="str">
        <f ca="1">VLOOKUP($E600,'1.MetaData'!$B:$H,3,FALSE)</f>
        <v>Nemateleotris magnifica</v>
      </c>
      <c r="H600" s="58">
        <f ca="1">VLOOKUP($E600,'1.MetaData'!$B:$H,4,FALSE)</f>
        <v>0</v>
      </c>
      <c r="I600" s="87">
        <f ca="1">_xlfn.XLOOKUP($B600,'3.DNAExtractions'!$F:$F,'3.DNAExtractions'!O:O,"?")</f>
        <v>147</v>
      </c>
      <c r="J600" s="203" t="s">
        <v>4883</v>
      </c>
      <c r="K600" s="77">
        <v>45475</v>
      </c>
      <c r="L600" s="77" t="s">
        <v>5595</v>
      </c>
      <c r="M600" s="75" t="s">
        <v>3239</v>
      </c>
      <c r="N600" s="75" t="s">
        <v>5100</v>
      </c>
      <c r="O600" s="2" t="str">
        <f t="shared" si="19"/>
        <v>B-C01</v>
      </c>
      <c r="P600" s="83">
        <v>6.3</v>
      </c>
      <c r="Q600" s="75" t="str" cm="1">
        <f t="array" ref="Q600">IF(B600="","",IF(MAX(IF(B:B=B600,C:C))=C600,"Y","N"))</f>
        <v>Y</v>
      </c>
      <c r="S600" s="74"/>
    </row>
    <row r="601" spans="1:19" x14ac:dyDescent="0.25">
      <c r="A601" s="115">
        <f ca="1">INDEX('1.MetaData'!A:A, MATCH($E601, '1.MetaData'!$B:$B, 0))</f>
        <v>812</v>
      </c>
      <c r="B601" s="76" t="s">
        <v>5598</v>
      </c>
      <c r="C601" s="75">
        <v>1</v>
      </c>
      <c r="D601" s="75" t="s">
        <v>4878</v>
      </c>
      <c r="E601" s="1" t="str">
        <f ca="1">_xlfn.XLOOKUP($B601,'3.DNAExtractions'!$F:$F,'3.DNAExtractions'!E:E,"?")</f>
        <v>OG812</v>
      </c>
      <c r="F601" s="81" t="str">
        <f t="shared" si="20"/>
        <v>OG812G_D_IL</v>
      </c>
      <c r="G601" s="39" t="str">
        <f ca="1">VLOOKUP($E601,'1.MetaData'!$B:$H,3,FALSE)</f>
        <v>Chromis sp.  (gold silver)</v>
      </c>
      <c r="H601" s="58">
        <f ca="1">VLOOKUP($E601,'1.MetaData'!$B:$H,4,FALSE)</f>
        <v>0</v>
      </c>
      <c r="I601" s="87">
        <f ca="1">_xlfn.XLOOKUP($B601,'3.DNAExtractions'!$F:$F,'3.DNAExtractions'!O:O,"?")</f>
        <v>288</v>
      </c>
      <c r="J601" s="203" t="s">
        <v>4883</v>
      </c>
      <c r="K601" s="77">
        <v>45475</v>
      </c>
      <c r="L601" s="77" t="s">
        <v>5595</v>
      </c>
      <c r="M601" s="75" t="s">
        <v>3239</v>
      </c>
      <c r="N601" s="75" t="s">
        <v>5102</v>
      </c>
      <c r="O601" s="2" t="str">
        <f t="shared" ref="O601:O664" si="21">IF(M601&lt;&gt;"",_xlfn.CONCAT(M601,"-",N601),"")</f>
        <v>B-D01</v>
      </c>
      <c r="P601" s="83">
        <v>5</v>
      </c>
      <c r="Q601" s="75" t="str" cm="1">
        <f t="array" ref="Q601">IF(B601="","",IF(MAX(IF(B:B=B601,C:C))=C601,"Y","N"))</f>
        <v>Y</v>
      </c>
      <c r="S601" s="74"/>
    </row>
    <row r="602" spans="1:19" x14ac:dyDescent="0.25">
      <c r="A602" s="115">
        <f ca="1">INDEX('1.MetaData'!A:A, MATCH($E602, '1.MetaData'!$B:$B, 0))</f>
        <v>814</v>
      </c>
      <c r="B602" s="76" t="s">
        <v>5599</v>
      </c>
      <c r="C602" s="75">
        <v>1</v>
      </c>
      <c r="D602" s="75" t="s">
        <v>4878</v>
      </c>
      <c r="E602" s="1" t="str">
        <f ca="1">_xlfn.XLOOKUP($B602,'3.DNAExtractions'!$F:$F,'3.DNAExtractions'!E:E,"?")</f>
        <v>OG814</v>
      </c>
      <c r="F602" s="81" t="str">
        <f t="shared" si="20"/>
        <v>OG814G_D_IL</v>
      </c>
      <c r="G602" s="39" t="str">
        <f ca="1">VLOOKUP($E602,'1.MetaData'!$B:$H,3,FALSE)</f>
        <v>Chromis sp.  (gold silver)</v>
      </c>
      <c r="H602" s="58">
        <f ca="1">VLOOKUP($E602,'1.MetaData'!$B:$H,4,FALSE)</f>
        <v>0</v>
      </c>
      <c r="I602" s="87">
        <f ca="1">_xlfn.XLOOKUP($B602,'3.DNAExtractions'!$F:$F,'3.DNAExtractions'!O:O,"?")</f>
        <v>193</v>
      </c>
      <c r="J602" s="203" t="s">
        <v>4883</v>
      </c>
      <c r="K602" s="77">
        <v>45475</v>
      </c>
      <c r="L602" s="77" t="s">
        <v>5595</v>
      </c>
      <c r="M602" s="75" t="s">
        <v>3239</v>
      </c>
      <c r="N602" s="75" t="s">
        <v>4904</v>
      </c>
      <c r="O602" s="2" t="str">
        <f t="shared" si="21"/>
        <v>B-E01</v>
      </c>
      <c r="P602" s="83">
        <v>6.6</v>
      </c>
      <c r="Q602" s="75" t="str" cm="1">
        <f t="array" ref="Q602">IF(B602="","",IF(MAX(IF(B:B=B602,C:C))=C602,"Y","N"))</f>
        <v>Y</v>
      </c>
      <c r="S602" s="74"/>
    </row>
    <row r="603" spans="1:19" x14ac:dyDescent="0.25">
      <c r="A603" s="115">
        <f ca="1">INDEX('1.MetaData'!A:A, MATCH($E603, '1.MetaData'!$B:$B, 0))</f>
        <v>816</v>
      </c>
      <c r="B603" s="76" t="s">
        <v>5600</v>
      </c>
      <c r="C603" s="75">
        <v>1</v>
      </c>
      <c r="D603" s="75" t="s">
        <v>4878</v>
      </c>
      <c r="E603" s="1" t="str">
        <f ca="1">_xlfn.XLOOKUP($B603,'3.DNAExtractions'!$F:$F,'3.DNAExtractions'!E:E,"?")</f>
        <v>OG816</v>
      </c>
      <c r="F603" s="81" t="str">
        <f t="shared" ref="F603:F666" si="22">IF(C603&gt;1,_xlfn.CONCAT(B603,"_IL",C603),_xlfn.CONCAT(B603,"_IL"))</f>
        <v>OG816G_D_IL</v>
      </c>
      <c r="G603" s="39" t="str">
        <f ca="1">VLOOKUP($E603,'1.MetaData'!$B:$H,3,FALSE)</f>
        <v>Chromis sp. (gray)</v>
      </c>
      <c r="H603" s="58">
        <f ca="1">VLOOKUP($E603,'1.MetaData'!$B:$H,4,FALSE)</f>
        <v>0</v>
      </c>
      <c r="I603" s="87">
        <f ca="1">_xlfn.XLOOKUP($B603,'3.DNAExtractions'!$F:$F,'3.DNAExtractions'!O:O,"?")</f>
        <v>112</v>
      </c>
      <c r="J603" s="203" t="s">
        <v>4883</v>
      </c>
      <c r="K603" s="77">
        <v>45475</v>
      </c>
      <c r="L603" s="77" t="s">
        <v>5595</v>
      </c>
      <c r="M603" s="75" t="s">
        <v>3239</v>
      </c>
      <c r="N603" s="75" t="s">
        <v>4910</v>
      </c>
      <c r="O603" s="2" t="str">
        <f t="shared" si="21"/>
        <v>B-F01</v>
      </c>
      <c r="P603" s="83">
        <v>1.2</v>
      </c>
      <c r="Q603" s="75" t="str" cm="1">
        <f t="array" ref="Q603">IF(B603="","",IF(MAX(IF(B:B=B603,C:C))=C603,"Y","N"))</f>
        <v>Y</v>
      </c>
      <c r="S603" s="74"/>
    </row>
    <row r="604" spans="1:19" x14ac:dyDescent="0.25">
      <c r="A604" s="115">
        <f ca="1">INDEX('1.MetaData'!A:A, MATCH($E604, '1.MetaData'!$B:$B, 0))</f>
        <v>817</v>
      </c>
      <c r="B604" s="76" t="s">
        <v>5601</v>
      </c>
      <c r="C604" s="75">
        <v>1</v>
      </c>
      <c r="D604" s="75" t="s">
        <v>4878</v>
      </c>
      <c r="E604" s="1" t="str">
        <f ca="1">_xlfn.XLOOKUP($B604,'3.DNAExtractions'!$F:$F,'3.DNAExtractions'!E:E,"?")</f>
        <v>OG817</v>
      </c>
      <c r="F604" s="81" t="str">
        <f t="shared" si="22"/>
        <v>OG817G_D_IL</v>
      </c>
      <c r="G604" s="39" t="str">
        <f ca="1">VLOOKUP($E604,'1.MetaData'!$B:$H,3,FALSE)</f>
        <v>Chromis sp. (gray)</v>
      </c>
      <c r="H604" s="58">
        <f ca="1">VLOOKUP($E604,'1.MetaData'!$B:$H,4,FALSE)</f>
        <v>0</v>
      </c>
      <c r="I604" s="87">
        <f ca="1">_xlfn.XLOOKUP($B604,'3.DNAExtractions'!$F:$F,'3.DNAExtractions'!O:O,"?")</f>
        <v>114</v>
      </c>
      <c r="J604" s="203" t="s">
        <v>4883</v>
      </c>
      <c r="K604" s="77">
        <v>45475</v>
      </c>
      <c r="L604" s="77" t="s">
        <v>5595</v>
      </c>
      <c r="M604" s="75" t="s">
        <v>3239</v>
      </c>
      <c r="N604" s="75" t="s">
        <v>4920</v>
      </c>
      <c r="O604" s="2" t="str">
        <f t="shared" si="21"/>
        <v>B-G01</v>
      </c>
      <c r="P604" s="83">
        <v>0.5</v>
      </c>
      <c r="Q604" s="75" t="str" cm="1">
        <f t="array" ref="Q604">IF(B604="","",IF(MAX(IF(B:B=B604,C:C))=C604,"Y","N"))</f>
        <v>Y</v>
      </c>
      <c r="S604" s="74"/>
    </row>
    <row r="605" spans="1:19" x14ac:dyDescent="0.25">
      <c r="A605" s="115">
        <f ca="1">INDEX('1.MetaData'!A:A, MATCH($E605, '1.MetaData'!$B:$B, 0))</f>
        <v>823</v>
      </c>
      <c r="B605" s="76" t="s">
        <v>5602</v>
      </c>
      <c r="C605" s="75">
        <v>1</v>
      </c>
      <c r="D605" s="75" t="s">
        <v>4878</v>
      </c>
      <c r="E605" s="1" t="str">
        <f ca="1">_xlfn.XLOOKUP($B605,'3.DNAExtractions'!$F:$F,'3.DNAExtractions'!E:E,"?")</f>
        <v>OG823</v>
      </c>
      <c r="F605" s="81" t="str">
        <f t="shared" si="22"/>
        <v>OG823G_D_IL</v>
      </c>
      <c r="G605" s="39" t="str">
        <f ca="1">VLOOKUP($E605,'1.MetaData'!$B:$H,3,FALSE)</f>
        <v>Epinephelus rivulatus</v>
      </c>
      <c r="H605" s="58" t="str">
        <f ca="1">VLOOKUP($E605,'1.MetaData'!$B:$H,4,FALSE)</f>
        <v>Chinaman cod</v>
      </c>
      <c r="I605" s="87">
        <f ca="1">_xlfn.XLOOKUP($B605,'3.DNAExtractions'!$F:$F,'3.DNAExtractions'!O:O,"?")</f>
        <v>98.5</v>
      </c>
      <c r="J605" s="203" t="s">
        <v>4883</v>
      </c>
      <c r="K605" s="77">
        <v>45475</v>
      </c>
      <c r="L605" s="77" t="s">
        <v>5595</v>
      </c>
      <c r="M605" s="75" t="s">
        <v>3239</v>
      </c>
      <c r="N605" s="75" t="s">
        <v>4922</v>
      </c>
      <c r="O605" s="2" t="str">
        <f t="shared" si="21"/>
        <v>B-H01</v>
      </c>
      <c r="P605" s="83">
        <v>1</v>
      </c>
      <c r="Q605" s="75" t="str" cm="1">
        <f t="array" ref="Q605">IF(B605="","",IF(MAX(IF(B:B=B605,C:C))=C605,"Y","N"))</f>
        <v>Y</v>
      </c>
      <c r="S605" s="74"/>
    </row>
    <row r="606" spans="1:19" x14ac:dyDescent="0.25">
      <c r="A606" s="115">
        <f ca="1">INDEX('1.MetaData'!A:A, MATCH($E606, '1.MetaData'!$B:$B, 0))</f>
        <v>825</v>
      </c>
      <c r="B606" s="76" t="s">
        <v>5603</v>
      </c>
      <c r="C606" s="75">
        <v>1</v>
      </c>
      <c r="D606" s="75" t="s">
        <v>4878</v>
      </c>
      <c r="E606" s="1" t="str">
        <f ca="1">_xlfn.XLOOKUP($B606,'3.DNAExtractions'!$F:$F,'3.DNAExtractions'!E:E,"?")</f>
        <v>OG825</v>
      </c>
      <c r="F606" s="81" t="str">
        <f t="shared" si="22"/>
        <v>OG825G_D_IL</v>
      </c>
      <c r="G606" s="39" t="str">
        <f ca="1">VLOOKUP($E606,'1.MetaData'!$B:$H,3,FALSE)</f>
        <v>Cephalopholis miniata</v>
      </c>
      <c r="H606" s="58" t="str">
        <f ca="1">VLOOKUP($E606,'1.MetaData'!$B:$H,4,FALSE)</f>
        <v>Coral cod</v>
      </c>
      <c r="I606" s="87">
        <f ca="1">_xlfn.XLOOKUP($B606,'3.DNAExtractions'!$F:$F,'3.DNAExtractions'!O:O,"?")</f>
        <v>117</v>
      </c>
      <c r="J606" s="203" t="s">
        <v>4883</v>
      </c>
      <c r="K606" s="77">
        <v>45482</v>
      </c>
      <c r="L606" s="75" t="s">
        <v>5584</v>
      </c>
      <c r="M606" s="75" t="s">
        <v>3239</v>
      </c>
      <c r="N606" s="75" t="s">
        <v>5110</v>
      </c>
      <c r="O606" s="2" t="str">
        <f t="shared" si="21"/>
        <v>B-B02</v>
      </c>
      <c r="P606" s="83">
        <v>2.1</v>
      </c>
      <c r="Q606" s="75" t="str" cm="1">
        <f t="array" ref="Q606">IF(B606="","",IF(MAX(IF(B:B=B606,C:C))=C606,"Y","N"))</f>
        <v>Y</v>
      </c>
      <c r="S606" s="74"/>
    </row>
    <row r="607" spans="1:19" x14ac:dyDescent="0.25">
      <c r="A607" s="115">
        <f ca="1">INDEX('1.MetaData'!A:A, MATCH($E607, '1.MetaData'!$B:$B, 0))</f>
        <v>826</v>
      </c>
      <c r="B607" s="76" t="s">
        <v>5604</v>
      </c>
      <c r="C607" s="75">
        <v>1</v>
      </c>
      <c r="D607" s="75" t="s">
        <v>3384</v>
      </c>
      <c r="E607" s="1" t="str">
        <f ca="1">_xlfn.XLOOKUP($B607,'3.DNAExtractions'!$F:$F,'3.DNAExtractions'!E:E,"?")</f>
        <v>OG826</v>
      </c>
      <c r="F607" s="81" t="str">
        <f t="shared" si="22"/>
        <v>OG826G_D_IL</v>
      </c>
      <c r="G607" s="39" t="str">
        <f ca="1">VLOOKUP($E607,'1.MetaData'!$B:$H,3,FALSE)</f>
        <v>Lethrinus nebulosus</v>
      </c>
      <c r="H607" s="58" t="str">
        <f ca="1">VLOOKUP($E607,'1.MetaData'!$B:$H,4,FALSE)</f>
        <v>Spangled emperor</v>
      </c>
      <c r="I607" s="87">
        <f ca="1">_xlfn.XLOOKUP($B607,'3.DNAExtractions'!$F:$F,'3.DNAExtractions'!O:O,"?")</f>
        <v>161</v>
      </c>
      <c r="J607" s="203" t="s">
        <v>4883</v>
      </c>
      <c r="K607" s="77">
        <v>45482</v>
      </c>
      <c r="L607" s="75" t="s">
        <v>5584</v>
      </c>
      <c r="M607" s="75" t="s">
        <v>3239</v>
      </c>
      <c r="N607" s="75" t="s">
        <v>5112</v>
      </c>
      <c r="O607" s="2" t="str">
        <f t="shared" si="21"/>
        <v>B-C02</v>
      </c>
      <c r="P607" s="83">
        <v>0</v>
      </c>
      <c r="Q607" s="75" t="str" cm="1">
        <f t="array" ref="Q607">IF(B607="","",IF(MAX(IF(B:B=B607,C:C))=C607,"Y","N"))</f>
        <v>N</v>
      </c>
      <c r="S607" s="74"/>
    </row>
    <row r="608" spans="1:19" x14ac:dyDescent="0.25">
      <c r="A608" s="115">
        <f ca="1">INDEX('1.MetaData'!A:A, MATCH($E608, '1.MetaData'!$B:$B, 0))</f>
        <v>753</v>
      </c>
      <c r="B608" s="76" t="s">
        <v>5581</v>
      </c>
      <c r="C608" s="75">
        <v>2</v>
      </c>
      <c r="D608" s="75" t="s">
        <v>4878</v>
      </c>
      <c r="E608" s="1" t="str">
        <f ca="1">_xlfn.XLOOKUP($B608,'3.DNAExtractions'!$F:$F,'3.DNAExtractions'!E:E,"?")</f>
        <v>OG753</v>
      </c>
      <c r="F608" s="81" t="str">
        <f t="shared" si="22"/>
        <v>OG753G_D_IL2</v>
      </c>
      <c r="G608" s="39" t="str">
        <f ca="1">VLOOKUP($E608,'1.MetaData'!$B:$H,3,FALSE)</f>
        <v>Chromis xanthura</v>
      </c>
      <c r="H608" s="58">
        <f ca="1">VLOOKUP($E608,'1.MetaData'!$B:$H,4,FALSE)</f>
        <v>0</v>
      </c>
      <c r="I608" s="87">
        <f ca="1">_xlfn.XLOOKUP($B608,'3.DNAExtractions'!$F:$F,'3.DNAExtractions'!O:O,"?")</f>
        <v>280</v>
      </c>
      <c r="J608" s="75" t="s">
        <v>4883</v>
      </c>
      <c r="K608" s="77">
        <v>45496</v>
      </c>
      <c r="L608" s="77" t="s">
        <v>5002</v>
      </c>
      <c r="M608" s="75" t="s">
        <v>3239</v>
      </c>
      <c r="N608" s="75" t="s">
        <v>4906</v>
      </c>
      <c r="O608" s="2" t="str">
        <f t="shared" si="21"/>
        <v>B-F04</v>
      </c>
      <c r="P608" s="223">
        <v>7.8</v>
      </c>
      <c r="Q608" s="75" t="str" cm="1">
        <f t="array" ref="Q608">IF(B608="","",IF(MAX(IF(B:B=B608,C:C))=C608,"Y","N"))</f>
        <v>Y</v>
      </c>
      <c r="S608" s="74"/>
    </row>
    <row r="609" spans="1:19" x14ac:dyDescent="0.25">
      <c r="A609" s="115">
        <f ca="1">INDEX('1.MetaData'!A:A, MATCH($E609, '1.MetaData'!$B:$B, 0))</f>
        <v>827</v>
      </c>
      <c r="B609" s="76" t="s">
        <v>5605</v>
      </c>
      <c r="C609" s="75">
        <v>1</v>
      </c>
      <c r="D609" s="75" t="s">
        <v>4878</v>
      </c>
      <c r="E609" s="1" t="str">
        <f ca="1">_xlfn.XLOOKUP($B609,'3.DNAExtractions'!$F:$F,'3.DNAExtractions'!E:E,"?")</f>
        <v>OG827</v>
      </c>
      <c r="F609" s="81" t="str">
        <f t="shared" si="22"/>
        <v>OG827G_D_IL</v>
      </c>
      <c r="G609" s="39" t="str">
        <f ca="1">VLOOKUP($E609,'1.MetaData'!$B:$H,3,FALSE)</f>
        <v>Epinephelus fasciatus</v>
      </c>
      <c r="H609" s="58" t="str">
        <f ca="1">VLOOKUP($E609,'1.MetaData'!$B:$H,4,FALSE)</f>
        <v>Black tip rock cod/grouper</v>
      </c>
      <c r="I609" s="87">
        <f ca="1">_xlfn.XLOOKUP($B609,'3.DNAExtractions'!$F:$F,'3.DNAExtractions'!O:O,"?")</f>
        <v>84.8</v>
      </c>
      <c r="J609" s="203" t="s">
        <v>4883</v>
      </c>
      <c r="K609" s="77">
        <v>45482</v>
      </c>
      <c r="L609" s="75" t="s">
        <v>5584</v>
      </c>
      <c r="M609" s="75" t="s">
        <v>3239</v>
      </c>
      <c r="N609" s="75" t="s">
        <v>5114</v>
      </c>
      <c r="O609" s="2" t="str">
        <f t="shared" si="21"/>
        <v>B-D02</v>
      </c>
      <c r="P609" s="83">
        <v>0.8</v>
      </c>
      <c r="Q609" s="75" t="str" cm="1">
        <f t="array" ref="Q609">IF(B609="","",IF(MAX(IF(B:B=B609,C:C))=C609,"Y","N"))</f>
        <v>Y</v>
      </c>
      <c r="S609" s="74"/>
    </row>
    <row r="610" spans="1:19" x14ac:dyDescent="0.25">
      <c r="A610" s="115">
        <f ca="1">INDEX('1.MetaData'!A:A, MATCH($E610, '1.MetaData'!$B:$B, 0))</f>
        <v>831</v>
      </c>
      <c r="B610" s="76" t="s">
        <v>5606</v>
      </c>
      <c r="C610" s="75">
        <v>1</v>
      </c>
      <c r="D610" s="75" t="s">
        <v>4878</v>
      </c>
      <c r="E610" s="1" t="str">
        <f ca="1">_xlfn.XLOOKUP($B610,'3.DNAExtractions'!$F:$F,'3.DNAExtractions'!E:E,"?")</f>
        <v>OG831</v>
      </c>
      <c r="F610" s="81" t="str">
        <f t="shared" si="22"/>
        <v>OG831G_D_IL</v>
      </c>
      <c r="G610" s="39" t="str">
        <f ca="1">VLOOKUP($E610,'1.MetaData'!$B:$H,3,FALSE)</f>
        <v>Seriola lalandi</v>
      </c>
      <c r="H610" s="58" t="str">
        <f ca="1">VLOOKUP($E610,'1.MetaData'!$B:$H,4,FALSE)</f>
        <v>Yellowtail king fish</v>
      </c>
      <c r="I610" s="87">
        <f ca="1">_xlfn.XLOOKUP($B610,'3.DNAExtractions'!$F:$F,'3.DNAExtractions'!O:O,"?")</f>
        <v>70.7</v>
      </c>
      <c r="J610" s="203" t="s">
        <v>4883</v>
      </c>
      <c r="K610" s="77">
        <v>45482</v>
      </c>
      <c r="L610" s="75" t="s">
        <v>5584</v>
      </c>
      <c r="M610" s="75" t="s">
        <v>3239</v>
      </c>
      <c r="N610" s="75" t="s">
        <v>5116</v>
      </c>
      <c r="O610" s="2" t="str">
        <f t="shared" si="21"/>
        <v>B-E02</v>
      </c>
      <c r="P610" s="83">
        <v>0.9</v>
      </c>
      <c r="Q610" s="75" t="str" cm="1">
        <f t="array" ref="Q610">IF(B610="","",IF(MAX(IF(B:B=B610,C:C))=C610,"Y","N"))</f>
        <v>Y</v>
      </c>
      <c r="S610" s="74"/>
    </row>
    <row r="611" spans="1:19" x14ac:dyDescent="0.25">
      <c r="A611" s="115">
        <f ca="1">INDEX('1.MetaData'!A:A, MATCH($E611, '1.MetaData'!$B:$B, 0))</f>
        <v>826</v>
      </c>
      <c r="B611" s="76" t="s">
        <v>5604</v>
      </c>
      <c r="C611" s="75">
        <v>2</v>
      </c>
      <c r="D611" s="75" t="s">
        <v>4878</v>
      </c>
      <c r="E611" s="1" t="str">
        <f ca="1">_xlfn.XLOOKUP($B611,'3.DNAExtractions'!$F:$F,'3.DNAExtractions'!E:E,"?")</f>
        <v>OG826</v>
      </c>
      <c r="F611" s="81" t="str">
        <f t="shared" si="22"/>
        <v>OG826G_D_IL2</v>
      </c>
      <c r="G611" s="39" t="str">
        <f ca="1">VLOOKUP($E611,'1.MetaData'!$B:$H,3,FALSE)</f>
        <v>Lethrinus nebulosus</v>
      </c>
      <c r="H611" s="58" t="str">
        <f ca="1">VLOOKUP($E611,'1.MetaData'!$B:$H,4,FALSE)</f>
        <v>Spangled emperor</v>
      </c>
      <c r="I611" s="87">
        <f ca="1">_xlfn.XLOOKUP($B611,'3.DNAExtractions'!$F:$F,'3.DNAExtractions'!O:O,"?")</f>
        <v>161</v>
      </c>
      <c r="J611" s="75" t="s">
        <v>4883</v>
      </c>
      <c r="K611" s="77">
        <v>45496</v>
      </c>
      <c r="L611" s="77" t="s">
        <v>5002</v>
      </c>
      <c r="M611" s="75" t="s">
        <v>3239</v>
      </c>
      <c r="N611" s="75" t="s">
        <v>4943</v>
      </c>
      <c r="O611" s="2" t="str">
        <f t="shared" si="21"/>
        <v>B-G04</v>
      </c>
      <c r="P611" s="223">
        <v>1.9</v>
      </c>
      <c r="Q611" s="75" t="str" cm="1">
        <f t="array" ref="Q611">IF(B611="","",IF(MAX(IF(B:B=B611,C:C))=C611,"Y","N"))</f>
        <v>Y</v>
      </c>
      <c r="S611" s="74"/>
    </row>
    <row r="612" spans="1:19" x14ac:dyDescent="0.25">
      <c r="A612" s="115">
        <f ca="1">INDEX('1.MetaData'!A:A, MATCH($E612, '1.MetaData'!$B:$B, 0))</f>
        <v>833</v>
      </c>
      <c r="B612" s="76" t="s">
        <v>5607</v>
      </c>
      <c r="C612" s="75">
        <v>1</v>
      </c>
      <c r="D612" s="75" t="s">
        <v>4878</v>
      </c>
      <c r="E612" s="1" t="str">
        <f ca="1">_xlfn.XLOOKUP($B612,'3.DNAExtractions'!$F:$F,'3.DNAExtractions'!E:E,"?")</f>
        <v>OG833</v>
      </c>
      <c r="F612" s="81" t="str">
        <f t="shared" si="22"/>
        <v>OG833G_D_IL</v>
      </c>
      <c r="G612" s="39" t="str">
        <f ca="1">VLOOKUP($E612,'1.MetaData'!$B:$H,3,FALSE)</f>
        <v>Bodianus bilunulatus</v>
      </c>
      <c r="H612" s="58" t="str">
        <f ca="1">VLOOKUP($E612,'1.MetaData'!$B:$H,4,FALSE)</f>
        <v>Saddle back pigfish</v>
      </c>
      <c r="I612" s="87">
        <f ca="1">_xlfn.XLOOKUP($B612,'3.DNAExtractions'!$F:$F,'3.DNAExtractions'!O:O,"?")</f>
        <v>98.8</v>
      </c>
      <c r="J612" s="203" t="s">
        <v>4883</v>
      </c>
      <c r="K612" s="77">
        <v>45482</v>
      </c>
      <c r="L612" s="75" t="s">
        <v>5584</v>
      </c>
      <c r="M612" s="75" t="s">
        <v>3239</v>
      </c>
      <c r="N612" s="75" t="s">
        <v>5118</v>
      </c>
      <c r="O612" s="2" t="str">
        <f t="shared" si="21"/>
        <v>B-F02</v>
      </c>
      <c r="P612" s="83">
        <v>1.8</v>
      </c>
      <c r="Q612" s="75" t="str" cm="1">
        <f t="array" ref="Q612">IF(B612="","",IF(MAX(IF(B:B=B612,C:C))=C612,"Y","N"))</f>
        <v>Y</v>
      </c>
      <c r="S612" s="74"/>
    </row>
    <row r="613" spans="1:19" x14ac:dyDescent="0.25">
      <c r="A613" s="115">
        <f ca="1">INDEX('1.MetaData'!A:A, MATCH($E613, '1.MetaData'!$B:$B, 0))</f>
        <v>832</v>
      </c>
      <c r="B613" s="76" t="s">
        <v>5608</v>
      </c>
      <c r="C613" s="75">
        <v>1</v>
      </c>
      <c r="D613" s="75" t="s">
        <v>4878</v>
      </c>
      <c r="E613" s="1" t="str">
        <f ca="1">_xlfn.XLOOKUP($B613,'3.DNAExtractions'!$F:$F,'3.DNAExtractions'!E:E,"?")</f>
        <v>OG832</v>
      </c>
      <c r="F613" s="81" t="str">
        <f t="shared" si="22"/>
        <v>OG832H_D_IL</v>
      </c>
      <c r="G613" s="39" t="str">
        <f ca="1">VLOOKUP($E613,'1.MetaData'!$B:$H,3,FALSE)</f>
        <v>Lethrinus miniatus</v>
      </c>
      <c r="H613" s="58" t="str">
        <f ca="1">VLOOKUP($E613,'1.MetaData'!$B:$H,4,FALSE)</f>
        <v>Red throat emperor</v>
      </c>
      <c r="I613" s="87">
        <f ca="1">_xlfn.XLOOKUP($B613,'3.DNAExtractions'!$F:$F,'3.DNAExtractions'!O:O,"?")</f>
        <v>132</v>
      </c>
      <c r="J613" s="75" t="s">
        <v>4883</v>
      </c>
      <c r="K613" s="77">
        <v>45496</v>
      </c>
      <c r="L613" s="77" t="s">
        <v>5002</v>
      </c>
      <c r="M613" s="75" t="s">
        <v>3239</v>
      </c>
      <c r="N613" s="75" t="s">
        <v>4939</v>
      </c>
      <c r="O613" s="2" t="str">
        <f t="shared" si="21"/>
        <v>B-H04</v>
      </c>
      <c r="P613" s="222">
        <v>6</v>
      </c>
      <c r="Q613" s="75" t="str" cm="1">
        <f t="array" ref="Q613">IF(B613="","",IF(MAX(IF(B:B=B613,C:C))=C613,"Y","N"))</f>
        <v>Y</v>
      </c>
      <c r="S613" s="74"/>
    </row>
    <row r="614" spans="1:19" x14ac:dyDescent="0.25">
      <c r="A614" s="115">
        <f ca="1">INDEX('1.MetaData'!A:A, MATCH($E614, '1.MetaData'!$B:$B, 0))</f>
        <v>841</v>
      </c>
      <c r="B614" s="76" t="s">
        <v>5609</v>
      </c>
      <c r="C614" s="75">
        <v>1</v>
      </c>
      <c r="D614" s="75" t="s">
        <v>4878</v>
      </c>
      <c r="E614" s="1" t="str">
        <f ca="1">_xlfn.XLOOKUP($B614,'3.DNAExtractions'!$F:$F,'3.DNAExtractions'!E:E,"?")</f>
        <v>OG841</v>
      </c>
      <c r="F614" s="81" t="str">
        <f t="shared" si="22"/>
        <v>OG841O_D_IL</v>
      </c>
      <c r="G614" s="39" t="str">
        <f ca="1">VLOOKUP($E614,'1.MetaData'!$B:$H,3,FALSE)</f>
        <v>Rhynchobatus australiae</v>
      </c>
      <c r="H614" s="58" t="str">
        <f ca="1">VLOOKUP($E614,'1.MetaData'!$B:$H,4,FALSE)</f>
        <v>Bottlenose wedgefish</v>
      </c>
      <c r="I614" s="87">
        <f ca="1">_xlfn.XLOOKUP($B614,'3.DNAExtractions'!$F:$F,'3.DNAExtractions'!O:O,"?")</f>
        <v>92.7</v>
      </c>
      <c r="J614" s="75" t="s">
        <v>4883</v>
      </c>
      <c r="K614" s="77">
        <v>45496</v>
      </c>
      <c r="L614" s="77" t="s">
        <v>5002</v>
      </c>
      <c r="M614" s="75" t="s">
        <v>3239</v>
      </c>
      <c r="N614" s="75" t="s">
        <v>4881</v>
      </c>
      <c r="O614" s="2" t="str">
        <f t="shared" si="21"/>
        <v>B-A05</v>
      </c>
      <c r="P614" s="83">
        <v>10.9</v>
      </c>
      <c r="Q614" s="75" t="str" cm="1">
        <f t="array" ref="Q614">IF(B614="","",IF(MAX(IF(B:B=B614,C:C))=C614,"Y","N"))</f>
        <v>Y</v>
      </c>
      <c r="S614" s="74"/>
    </row>
    <row r="615" spans="1:19" x14ac:dyDescent="0.25">
      <c r="A615" s="115">
        <f ca="1">INDEX('1.MetaData'!A:A, MATCH($E615, '1.MetaData'!$B:$B, 0))</f>
        <v>842</v>
      </c>
      <c r="B615" s="76" t="s">
        <v>5610</v>
      </c>
      <c r="C615" s="75">
        <v>1</v>
      </c>
      <c r="D615" s="75" t="s">
        <v>4878</v>
      </c>
      <c r="E615" s="1" t="str">
        <f ca="1">_xlfn.XLOOKUP($B615,'3.DNAExtractions'!$F:$F,'3.DNAExtractions'!E:E,"?")</f>
        <v>OG842</v>
      </c>
      <c r="F615" s="81" t="str">
        <f t="shared" si="22"/>
        <v>OG842F_D_IL</v>
      </c>
      <c r="G615" s="39" t="str">
        <f ca="1">VLOOKUP($E615,'1.MetaData'!$B:$H,3,FALSE)</f>
        <v>Glaucostegus typus</v>
      </c>
      <c r="H615" s="58" t="str">
        <f ca="1">VLOOKUP($E615,'1.MetaData'!$B:$H,4,FALSE)</f>
        <v>Giant Shovelnose Guitarfish</v>
      </c>
      <c r="I615" s="87">
        <f ca="1">_xlfn.XLOOKUP($B615,'3.DNAExtractions'!$F:$F,'3.DNAExtractions'!O:O,"?")</f>
        <v>123</v>
      </c>
      <c r="J615" s="75" t="s">
        <v>4883</v>
      </c>
      <c r="K615" s="77">
        <v>45503</v>
      </c>
      <c r="L615" s="77" t="s">
        <v>5558</v>
      </c>
      <c r="M615" s="75" t="s">
        <v>3239</v>
      </c>
      <c r="N615" s="75" t="s">
        <v>4898</v>
      </c>
      <c r="O615" s="2" t="str">
        <f t="shared" si="21"/>
        <v>B-D05</v>
      </c>
      <c r="P615" s="83">
        <v>9.5</v>
      </c>
      <c r="Q615" s="75" t="str" cm="1">
        <f t="array" ref="Q615">IF(B615="","",IF(MAX(IF(B:B=B615,C:C))=C615,"Y","N"))</f>
        <v>Y</v>
      </c>
      <c r="S615" s="74"/>
    </row>
    <row r="616" spans="1:19" x14ac:dyDescent="0.25">
      <c r="A616" s="115">
        <f ca="1">INDEX('1.MetaData'!A:A, MATCH($E616, '1.MetaData'!$B:$B, 0))</f>
        <v>870</v>
      </c>
      <c r="B616" s="76" t="s">
        <v>5611</v>
      </c>
      <c r="C616" s="75">
        <v>1</v>
      </c>
      <c r="D616" s="75" t="s">
        <v>4878</v>
      </c>
      <c r="E616" s="1" t="str">
        <f ca="1">_xlfn.XLOOKUP($B616,'3.DNAExtractions'!$F:$F,'3.DNAExtractions'!E:E,"?")</f>
        <v>OG870</v>
      </c>
      <c r="F616" s="81" t="str">
        <f t="shared" ref="F616:F646" si="23">IF(C616&gt;1,_xlfn.CONCAT(B616,"_IL",C616),_xlfn.CONCAT(B616,"_IL"))</f>
        <v>OG870O_D_IL</v>
      </c>
      <c r="G616" s="39" t="str">
        <f ca="1">VLOOKUP($E616,'1.MetaData'!$B:$H,3,FALSE)</f>
        <v>Aldrovandia affinis</v>
      </c>
      <c r="H616" s="58" t="str">
        <f ca="1">VLOOKUP($E616,'1.MetaData'!$B:$H,4,FALSE)</f>
        <v>Gilbert's halosaurid fish</v>
      </c>
      <c r="I616" s="87">
        <f ca="1">_xlfn.XLOOKUP($B616,'3.DNAExtractions'!$F:$F,'3.DNAExtractions'!O:O,"?")</f>
        <v>5</v>
      </c>
      <c r="J616" s="203" t="s">
        <v>4883</v>
      </c>
      <c r="K616" s="77">
        <v>45544</v>
      </c>
      <c r="L616" s="77" t="s">
        <v>4497</v>
      </c>
      <c r="M616" s="75" t="s">
        <v>3139</v>
      </c>
      <c r="N616" s="75" t="s">
        <v>5096</v>
      </c>
      <c r="O616" s="2" t="str">
        <f t="shared" ref="O616:O646" si="24">IF(M616&lt;&gt;"",_xlfn.CONCAT(M616,"-",N616),"")</f>
        <v>D-A01</v>
      </c>
      <c r="P616" s="83">
        <v>14.6</v>
      </c>
      <c r="Q616" s="75" t="str" cm="1">
        <f t="array" ref="Q616">IF(B616="","",IF(MAX(IF(B:B=B616,C:C))=C616,"Y","N"))</f>
        <v>Y</v>
      </c>
      <c r="S616" s="74"/>
    </row>
    <row r="617" spans="1:19" x14ac:dyDescent="0.25">
      <c r="A617" s="115">
        <f ca="1">INDEX('1.MetaData'!A:A, MATCH($E617, '1.MetaData'!$B:$B, 0))</f>
        <v>850</v>
      </c>
      <c r="B617" s="76" t="s">
        <v>5612</v>
      </c>
      <c r="C617" s="75">
        <v>1</v>
      </c>
      <c r="D617" s="75" t="s">
        <v>4878</v>
      </c>
      <c r="E617" s="1" t="str">
        <f ca="1">_xlfn.XLOOKUP($B617,'3.DNAExtractions'!$F:$F,'3.DNAExtractions'!E:E,"?")</f>
        <v>OG850</v>
      </c>
      <c r="F617" s="81" t="str">
        <f t="shared" si="23"/>
        <v>OG850U_D_IL</v>
      </c>
      <c r="G617" s="39" t="str">
        <f ca="1">VLOOKUP($E617,'1.MetaData'!$B:$H,3,FALSE)</f>
        <v>Barathrites iris</v>
      </c>
      <c r="H617" s="58">
        <f ca="1">VLOOKUP($E617,'1.MetaData'!$B:$H,4,FALSE)</f>
        <v>0</v>
      </c>
      <c r="I617" s="87">
        <f ca="1">_xlfn.XLOOKUP($B617,'3.DNAExtractions'!$F:$F,'3.DNAExtractions'!O:O,"?")</f>
        <v>103</v>
      </c>
      <c r="J617" s="203" t="s">
        <v>4883</v>
      </c>
      <c r="K617" s="77">
        <v>45482</v>
      </c>
      <c r="L617" s="75" t="s">
        <v>5584</v>
      </c>
      <c r="M617" s="75" t="s">
        <v>3239</v>
      </c>
      <c r="N617" s="75" t="s">
        <v>5120</v>
      </c>
      <c r="O617" s="2" t="str">
        <f t="shared" si="24"/>
        <v>B-G02</v>
      </c>
      <c r="P617" s="83">
        <v>3.3</v>
      </c>
      <c r="Q617" s="75" t="str" cm="1">
        <f t="array" ref="Q617">IF(B617="","",IF(MAX(IF(B:B=B617,C:C))=C617,"Y","N"))</f>
        <v>Y</v>
      </c>
      <c r="S617" s="74"/>
    </row>
    <row r="618" spans="1:19" x14ac:dyDescent="0.25">
      <c r="A618" s="115">
        <f ca="1">INDEX('1.MetaData'!A:A, MATCH($E618, '1.MetaData'!$B:$B, 0))</f>
        <v>851</v>
      </c>
      <c r="B618" s="76" t="s">
        <v>5613</v>
      </c>
      <c r="C618" s="75">
        <v>1</v>
      </c>
      <c r="D618" s="75" t="s">
        <v>4878</v>
      </c>
      <c r="E618" s="1" t="str">
        <f ca="1">_xlfn.XLOOKUP($B618,'3.DNAExtractions'!$F:$F,'3.DNAExtractions'!E:E,"?")</f>
        <v>OG851</v>
      </c>
      <c r="F618" s="81" t="str">
        <f t="shared" si="23"/>
        <v>OG851U_D_IL</v>
      </c>
      <c r="G618" s="39" t="str">
        <f ca="1">VLOOKUP($E618,'1.MetaData'!$B:$H,3,FALSE)</f>
        <v>Barathrites iris</v>
      </c>
      <c r="H618" s="58">
        <f ca="1">VLOOKUP($E618,'1.MetaData'!$B:$H,4,FALSE)</f>
        <v>0</v>
      </c>
      <c r="I618" s="87">
        <f ca="1">_xlfn.XLOOKUP($B618,'3.DNAExtractions'!$F:$F,'3.DNAExtractions'!O:O,"?")</f>
        <v>36.299999999999997</v>
      </c>
      <c r="J618" s="203" t="s">
        <v>4883</v>
      </c>
      <c r="K618" s="77">
        <v>45482</v>
      </c>
      <c r="L618" s="75" t="s">
        <v>5584</v>
      </c>
      <c r="M618" s="75" t="s">
        <v>3239</v>
      </c>
      <c r="N618" s="75" t="s">
        <v>5122</v>
      </c>
      <c r="O618" s="2" t="str">
        <f t="shared" si="24"/>
        <v>B-H02</v>
      </c>
      <c r="P618" s="83">
        <v>8.6999999999999993</v>
      </c>
      <c r="Q618" s="75" t="str" cm="1">
        <f t="array" ref="Q618">IF(B618="","",IF(MAX(IF(B:B=B618,C:C))=C618,"Y","N"))</f>
        <v>Y</v>
      </c>
      <c r="S618" s="74"/>
    </row>
    <row r="619" spans="1:19" x14ac:dyDescent="0.25">
      <c r="A619" s="115">
        <f ca="1">INDEX('1.MetaData'!A:A, MATCH($E619, '1.MetaData'!$B:$B, 0))</f>
        <v>843</v>
      </c>
      <c r="B619" s="76" t="s">
        <v>5614</v>
      </c>
      <c r="C619" s="75">
        <v>1</v>
      </c>
      <c r="D619" s="75" t="s">
        <v>4878</v>
      </c>
      <c r="E619" s="1" t="str">
        <f ca="1">_xlfn.XLOOKUP($B619,'3.DNAExtractions'!$F:$F,'3.DNAExtractions'!E:E,"?")</f>
        <v>OG843</v>
      </c>
      <c r="F619" s="81" t="str">
        <f t="shared" si="23"/>
        <v>OG843U_D_IL</v>
      </c>
      <c r="G619" s="39" t="str">
        <f ca="1">VLOOKUP($E619,'1.MetaData'!$B:$H,3,FALSE)</f>
        <v>Unlabelled tube</v>
      </c>
      <c r="H619" s="58" t="str">
        <f ca="1">VLOOKUP($E619,'1.MetaData'!$B:$H,4,FALSE)</f>
        <v>Unlabelled Tube</v>
      </c>
      <c r="I619" s="87">
        <f ca="1">_xlfn.XLOOKUP($B619,'3.DNAExtractions'!$F:$F,'3.DNAExtractions'!O:O,"?")</f>
        <v>74</v>
      </c>
      <c r="J619" s="203" t="s">
        <v>4883</v>
      </c>
      <c r="K619" s="280">
        <v>45503</v>
      </c>
      <c r="L619" s="280" t="s">
        <v>5558</v>
      </c>
      <c r="M619" s="75" t="s">
        <v>3239</v>
      </c>
      <c r="N619" s="75" t="s">
        <v>4908</v>
      </c>
      <c r="O619" s="281" t="str">
        <f t="shared" si="24"/>
        <v>B-E05</v>
      </c>
      <c r="P619" s="83">
        <v>10.199999999999999</v>
      </c>
      <c r="Q619" s="75" t="str" cm="1">
        <f t="array" ref="Q619">IF(B619="","",IF(MAX(IF(B:B=B619,C:C))=C619,"Y","N"))</f>
        <v>Y</v>
      </c>
      <c r="S619" s="74"/>
    </row>
    <row r="620" spans="1:19" x14ac:dyDescent="0.25">
      <c r="A620" s="115">
        <f ca="1">INDEX('1.MetaData'!A:A, MATCH($E620, '1.MetaData'!$B:$B, 0))</f>
        <v>871</v>
      </c>
      <c r="B620" s="76" t="s">
        <v>5615</v>
      </c>
      <c r="C620" s="75">
        <v>1</v>
      </c>
      <c r="D620" s="75" t="s">
        <v>4878</v>
      </c>
      <c r="E620" s="1" t="str">
        <f ca="1">_xlfn.XLOOKUP($B620,'3.DNAExtractions'!$F:$F,'3.DNAExtractions'!E:E,"?")</f>
        <v>OG871</v>
      </c>
      <c r="F620" s="81" t="str">
        <f t="shared" si="23"/>
        <v>OG871O_D_IL</v>
      </c>
      <c r="G620" s="39" t="str">
        <f ca="1">VLOOKUP($E620,'1.MetaData'!$B:$H,3,FALSE)</f>
        <v>Seleniolycus sp</v>
      </c>
      <c r="H620" s="58" t="str">
        <f ca="1">VLOOKUP($E620,'1.MetaData'!$B:$H,4,FALSE)</f>
        <v>Genus of eelpouts</v>
      </c>
      <c r="I620" s="87">
        <f ca="1">_xlfn.XLOOKUP($B620,'3.DNAExtractions'!$F:$F,'3.DNAExtractions'!O:O,"?")</f>
        <v>5.19</v>
      </c>
      <c r="J620" s="309" t="s">
        <v>4883</v>
      </c>
      <c r="K620" s="311">
        <v>45544</v>
      </c>
      <c r="L620" s="311" t="s">
        <v>4497</v>
      </c>
      <c r="M620" s="314" t="s">
        <v>3139</v>
      </c>
      <c r="N620" s="314" t="s">
        <v>5098</v>
      </c>
      <c r="O620" s="315" t="str">
        <f t="shared" si="24"/>
        <v>D-B01</v>
      </c>
      <c r="P620" s="317">
        <v>13.4</v>
      </c>
      <c r="Q620" s="314" t="str" cm="1">
        <f t="array" ref="Q620">IF(B620="","",IF(MAX(IF(B:B=B620,C:C))=C620,"Y","N"))</f>
        <v>Y</v>
      </c>
      <c r="S620" s="74"/>
    </row>
    <row r="621" spans="1:19" x14ac:dyDescent="0.25">
      <c r="A621" s="115">
        <f ca="1">INDEX('1.MetaData'!A:A, MATCH($E621, '1.MetaData'!$B:$B, 0))</f>
        <v>873</v>
      </c>
      <c r="B621" s="76" t="s">
        <v>5616</v>
      </c>
      <c r="C621" s="75">
        <v>1</v>
      </c>
      <c r="D621" s="75" t="s">
        <v>4878</v>
      </c>
      <c r="E621" s="1" t="str">
        <f ca="1">_xlfn.XLOOKUP($B621,'3.DNAExtractions'!$F:$F,'3.DNAExtractions'!E:E,"?")</f>
        <v>OG873</v>
      </c>
      <c r="F621" s="81" t="str">
        <f t="shared" si="23"/>
        <v>OG873O_D_IL</v>
      </c>
      <c r="G621" s="39" t="str">
        <f ca="1">VLOOKUP($E621,'1.MetaData'!$B:$H,3,FALSE)</f>
        <v>Antimora rostrata</v>
      </c>
      <c r="H621" s="58" t="str">
        <f ca="1">VLOOKUP($E621,'1.MetaData'!$B:$H,4,FALSE)</f>
        <v>Blue antimora</v>
      </c>
      <c r="I621" s="87">
        <f ca="1">_xlfn.XLOOKUP($B621,'3.DNAExtractions'!$F:$F,'3.DNAExtractions'!O:O,"?")</f>
        <v>5.99</v>
      </c>
      <c r="J621" s="203" t="s">
        <v>4883</v>
      </c>
      <c r="K621" s="77">
        <v>45544</v>
      </c>
      <c r="L621" s="77" t="s">
        <v>4497</v>
      </c>
      <c r="M621" s="75" t="s">
        <v>3139</v>
      </c>
      <c r="N621" s="75" t="s">
        <v>5100</v>
      </c>
      <c r="O621" s="2" t="str">
        <f t="shared" si="24"/>
        <v>D-C01</v>
      </c>
      <c r="P621" s="83">
        <v>14.2</v>
      </c>
      <c r="Q621" s="75" t="str" cm="1">
        <f t="array" ref="Q621">IF(B621="","",IF(MAX(IF(B:B=B621,C:C))=C621,"Y","N"))</f>
        <v>Y</v>
      </c>
      <c r="S621" s="74"/>
    </row>
    <row r="622" spans="1:19" x14ac:dyDescent="0.25">
      <c r="A622" s="115">
        <f ca="1">INDEX('1.MetaData'!A:A, MATCH($E622, '1.MetaData'!$B:$B, 0))</f>
        <v>876</v>
      </c>
      <c r="B622" s="76" t="s">
        <v>5617</v>
      </c>
      <c r="C622" s="75">
        <v>1</v>
      </c>
      <c r="D622" s="75" t="s">
        <v>4878</v>
      </c>
      <c r="E622" s="1" t="str">
        <f ca="1">_xlfn.XLOOKUP($B622,'3.DNAExtractions'!$F:$F,'3.DNAExtractions'!E:E,"?")</f>
        <v>OG876</v>
      </c>
      <c r="F622" s="81" t="str">
        <f t="shared" si="23"/>
        <v>OG876O_D_IL</v>
      </c>
      <c r="G622" s="39" t="str">
        <f ca="1">VLOOKUP($E622,'1.MetaData'!$B:$H,3,FALSE)</f>
        <v>Seleniolycus sp</v>
      </c>
      <c r="H622" s="58" t="str">
        <f ca="1">VLOOKUP($E622,'1.MetaData'!$B:$H,4,FALSE)</f>
        <v>Genus of eelpouts</v>
      </c>
      <c r="I622" s="87">
        <f ca="1">_xlfn.XLOOKUP($B622,'3.DNAExtractions'!$F:$F,'3.DNAExtractions'!O:O,"?")</f>
        <v>10.5</v>
      </c>
      <c r="J622" s="203" t="s">
        <v>4883</v>
      </c>
      <c r="K622" s="77">
        <v>45544</v>
      </c>
      <c r="L622" s="77" t="s">
        <v>4497</v>
      </c>
      <c r="M622" s="75" t="s">
        <v>3139</v>
      </c>
      <c r="N622" s="75" t="s">
        <v>5102</v>
      </c>
      <c r="O622" s="2" t="str">
        <f t="shared" si="24"/>
        <v>D-D01</v>
      </c>
      <c r="P622" s="83">
        <v>7.1</v>
      </c>
      <c r="Q622" s="75" t="str" cm="1">
        <f t="array" ref="Q622">IF(B622="","",IF(MAX(IF(B:B=B622,C:C))=C622,"Y","N"))</f>
        <v>Y</v>
      </c>
      <c r="S622" s="74"/>
    </row>
    <row r="623" spans="1:19" x14ac:dyDescent="0.25">
      <c r="A623" s="115">
        <f ca="1">INDEX('1.MetaData'!A:A, MATCH($E623, '1.MetaData'!$B:$B, 0))</f>
        <v>872</v>
      </c>
      <c r="B623" s="76" t="s">
        <v>5618</v>
      </c>
      <c r="C623" s="75">
        <v>1</v>
      </c>
      <c r="D623" s="75" t="s">
        <v>4878</v>
      </c>
      <c r="E623" s="1" t="str">
        <f ca="1">_xlfn.XLOOKUP($B623,'3.DNAExtractions'!$F:$F,'3.DNAExtractions'!E:E,"?")</f>
        <v>OG872</v>
      </c>
      <c r="F623" s="81" t="str">
        <f t="shared" si="23"/>
        <v>OG872O_D_IL</v>
      </c>
      <c r="G623" s="39" t="str">
        <f ca="1">VLOOKUP($E623,'1.MetaData'!$B:$H,3,FALSE)</f>
        <v>Acanthonus armatus</v>
      </c>
      <c r="H623" s="58" t="str">
        <f ca="1">VLOOKUP($E623,'1.MetaData'!$B:$H,4,FALSE)</f>
        <v>Bony-eared assfish</v>
      </c>
      <c r="I623" s="87">
        <f ca="1">_xlfn.XLOOKUP($B623,'3.DNAExtractions'!$F:$F,'3.DNAExtractions'!O:O,"?")</f>
        <v>3.28</v>
      </c>
      <c r="J623" s="203" t="s">
        <v>4883</v>
      </c>
      <c r="K623" s="77">
        <v>45573</v>
      </c>
      <c r="L623" s="77" t="s">
        <v>5619</v>
      </c>
      <c r="M623" s="75" t="s">
        <v>3239</v>
      </c>
      <c r="N623" s="75" t="s">
        <v>4987</v>
      </c>
      <c r="O623" s="2" t="str">
        <f t="shared" si="24"/>
        <v>B-A10</v>
      </c>
      <c r="P623" s="83">
        <v>5.88</v>
      </c>
      <c r="Q623" s="75" t="str" cm="1">
        <f t="array" ref="Q623">IF(B623="","",IF(MAX(IF(B:B=B623,C:C))=C623,"Y","N"))</f>
        <v>Y</v>
      </c>
      <c r="S623" s="74" t="s">
        <v>5620</v>
      </c>
    </row>
    <row r="624" spans="1:19" x14ac:dyDescent="0.25">
      <c r="A624" s="115">
        <f ca="1">INDEX('1.MetaData'!A:A, MATCH($E624, '1.MetaData'!$B:$B, 0))</f>
        <v>877</v>
      </c>
      <c r="B624" s="76" t="s">
        <v>5621</v>
      </c>
      <c r="C624" s="75">
        <v>1</v>
      </c>
      <c r="D624" s="75" t="s">
        <v>4878</v>
      </c>
      <c r="E624" s="1" t="str">
        <f ca="1">_xlfn.XLOOKUP($B624,'3.DNAExtractions'!$F:$F,'3.DNAExtractions'!E:E,"?")</f>
        <v>OG877</v>
      </c>
      <c r="F624" s="81" t="str">
        <f t="shared" si="23"/>
        <v>OG877O_D_IL</v>
      </c>
      <c r="G624" s="39" t="str">
        <f ca="1">VLOOKUP($E624,'1.MetaData'!$B:$H,3,FALSE)</f>
        <v>Seleniolycus sp</v>
      </c>
      <c r="H624" s="58" t="str">
        <f ca="1">VLOOKUP($E624,'1.MetaData'!$B:$H,4,FALSE)</f>
        <v>Genus of eelpouts</v>
      </c>
      <c r="I624" s="87">
        <f ca="1">_xlfn.XLOOKUP($B624,'3.DNAExtractions'!$F:$F,'3.DNAExtractions'!O:O,"?")</f>
        <v>5.69</v>
      </c>
      <c r="J624" s="203" t="s">
        <v>4883</v>
      </c>
      <c r="K624" s="77">
        <v>45544</v>
      </c>
      <c r="L624" s="77" t="s">
        <v>4497</v>
      </c>
      <c r="M624" s="75" t="s">
        <v>3139</v>
      </c>
      <c r="N624" s="75" t="s">
        <v>4904</v>
      </c>
      <c r="O624" s="2" t="str">
        <f t="shared" si="24"/>
        <v>D-E01</v>
      </c>
      <c r="P624" s="83">
        <v>11.9</v>
      </c>
      <c r="Q624" s="75" t="str" cm="1">
        <f t="array" ref="Q624">IF(B624="","",IF(MAX(IF(B:B=B624,C:C))=C624,"Y","N"))</f>
        <v>Y</v>
      </c>
      <c r="S624" s="74"/>
    </row>
    <row r="625" spans="1:19" x14ac:dyDescent="0.25">
      <c r="A625" s="115">
        <f ca="1">INDEX('1.MetaData'!A:A, MATCH($E625, '1.MetaData'!$B:$B, 0))</f>
        <v>874</v>
      </c>
      <c r="B625" s="76" t="s">
        <v>5622</v>
      </c>
      <c r="C625" s="75">
        <v>1</v>
      </c>
      <c r="D625" s="75" t="s">
        <v>4878</v>
      </c>
      <c r="E625" s="1" t="str">
        <f ca="1">_xlfn.XLOOKUP($B625,'3.DNAExtractions'!$F:$F,'3.DNAExtractions'!E:E,"?")</f>
        <v>OG874</v>
      </c>
      <c r="F625" s="81" t="str">
        <f t="shared" si="23"/>
        <v>OG874O_D_IL</v>
      </c>
      <c r="G625" s="39" t="str">
        <f ca="1">VLOOKUP($E625,'1.MetaData'!$B:$H,3,FALSE)</f>
        <v>Acanthonus armatus</v>
      </c>
      <c r="H625" s="58" t="str">
        <f ca="1">VLOOKUP($E625,'1.MetaData'!$B:$H,4,FALSE)</f>
        <v>Bony-eared assfish</v>
      </c>
      <c r="I625" s="87">
        <f ca="1">_xlfn.XLOOKUP($B625,'3.DNAExtractions'!$F:$F,'3.DNAExtractions'!O:O,"?")</f>
        <v>3.76</v>
      </c>
      <c r="J625" s="203" t="s">
        <v>4883</v>
      </c>
      <c r="K625" s="77">
        <v>45573</v>
      </c>
      <c r="L625" s="77" t="s">
        <v>5619</v>
      </c>
      <c r="M625" s="75" t="s">
        <v>3239</v>
      </c>
      <c r="N625" s="75" t="s">
        <v>4989</v>
      </c>
      <c r="O625" s="2" t="str">
        <f t="shared" si="24"/>
        <v>B-B10</v>
      </c>
      <c r="P625" s="83">
        <v>5.92</v>
      </c>
      <c r="Q625" s="75" t="str" cm="1">
        <f t="array" ref="Q625">IF(B625="","",IF(MAX(IF(B:B=B625,C:C))=C625,"Y","N"))</f>
        <v>Y</v>
      </c>
      <c r="S625" s="74" t="s">
        <v>5620</v>
      </c>
    </row>
    <row r="626" spans="1:19" x14ac:dyDescent="0.25">
      <c r="A626" s="115">
        <f ca="1">INDEX('1.MetaData'!A:A, MATCH($E626, '1.MetaData'!$B:$B, 0))</f>
        <v>875</v>
      </c>
      <c r="B626" s="76" t="s">
        <v>5623</v>
      </c>
      <c r="C626" s="75">
        <v>1</v>
      </c>
      <c r="D626" s="75" t="s">
        <v>4878</v>
      </c>
      <c r="E626" s="1" t="str">
        <f ca="1">_xlfn.XLOOKUP($B626,'3.DNAExtractions'!$F:$F,'3.DNAExtractions'!E:E,"?")</f>
        <v>OG875</v>
      </c>
      <c r="F626" s="81" t="str">
        <f t="shared" si="23"/>
        <v>OG875O_D_IL</v>
      </c>
      <c r="G626" s="39" t="str">
        <f ca="1">VLOOKUP($E626,'1.MetaData'!$B:$H,3,FALSE)</f>
        <v>Bassozetus galatheae</v>
      </c>
      <c r="H626" s="58" t="str">
        <f ca="1">VLOOKUP($E626,'1.MetaData'!$B:$H,4,FALSE)</f>
        <v>Galathea assfish</v>
      </c>
      <c r="I626" s="87">
        <f ca="1">_xlfn.XLOOKUP($B626,'3.DNAExtractions'!$F:$F,'3.DNAExtractions'!O:O,"?")</f>
        <v>1.48</v>
      </c>
      <c r="J626" s="203" t="s">
        <v>4883</v>
      </c>
      <c r="K626" s="77">
        <v>45573</v>
      </c>
      <c r="L626" s="77" t="s">
        <v>5619</v>
      </c>
      <c r="M626" s="75" t="s">
        <v>3239</v>
      </c>
      <c r="N626" s="75" t="s">
        <v>4991</v>
      </c>
      <c r="O626" s="2" t="str">
        <f t="shared" si="24"/>
        <v>B-C10</v>
      </c>
      <c r="P626" s="83">
        <v>4.9800000000000004</v>
      </c>
      <c r="Q626" s="75" t="str" cm="1">
        <f t="array" ref="Q626">IF(B626="","",IF(MAX(IF(B:B=B626,C:C))=C626,"Y","N"))</f>
        <v>Y</v>
      </c>
      <c r="S626" s="74" t="s">
        <v>5620</v>
      </c>
    </row>
    <row r="627" spans="1:19" x14ac:dyDescent="0.25">
      <c r="A627" s="115">
        <f ca="1">INDEX('1.MetaData'!A:A, MATCH($E627, '1.MetaData'!$B:$B, 0))</f>
        <v>878</v>
      </c>
      <c r="B627" s="76" t="s">
        <v>5624</v>
      </c>
      <c r="C627" s="75">
        <v>1</v>
      </c>
      <c r="D627" s="75" t="s">
        <v>4878</v>
      </c>
      <c r="E627" s="1" t="str">
        <f ca="1">_xlfn.XLOOKUP($B627,'3.DNAExtractions'!$F:$F,'3.DNAExtractions'!E:E,"?")</f>
        <v>OG878</v>
      </c>
      <c r="F627" s="81" t="str">
        <f t="shared" si="23"/>
        <v>OG878O_D_IL</v>
      </c>
      <c r="G627" s="39" t="str">
        <f ca="1">VLOOKUP($E627,'1.MetaData'!$B:$H,3,FALSE)</f>
        <v>Seleniolycus sp</v>
      </c>
      <c r="H627" s="58" t="str">
        <f ca="1">VLOOKUP($E627,'1.MetaData'!$B:$H,4,FALSE)</f>
        <v>Genus of eelpouts</v>
      </c>
      <c r="I627" s="87">
        <f ca="1">_xlfn.XLOOKUP($B627,'3.DNAExtractions'!$F:$F,'3.DNAExtractions'!O:O,"?")</f>
        <v>7.1</v>
      </c>
      <c r="J627" s="203" t="s">
        <v>4883</v>
      </c>
      <c r="K627" s="77">
        <v>45544</v>
      </c>
      <c r="L627" s="77" t="s">
        <v>4497</v>
      </c>
      <c r="M627" s="75" t="s">
        <v>3139</v>
      </c>
      <c r="N627" s="75" t="s">
        <v>4910</v>
      </c>
      <c r="O627" s="2" t="str">
        <f t="shared" si="24"/>
        <v>D-F01</v>
      </c>
      <c r="P627" s="83">
        <v>11.9</v>
      </c>
      <c r="Q627" s="75" t="str" cm="1">
        <f t="array" ref="Q627">IF(B627="","",IF(MAX(IF(B:B=B627,C:C))=C627,"Y","N"))</f>
        <v>Y</v>
      </c>
      <c r="S627" s="74"/>
    </row>
    <row r="628" spans="1:19" x14ac:dyDescent="0.25">
      <c r="A628" s="115">
        <f ca="1">INDEX('1.MetaData'!A:A, MATCH($E628, '1.MetaData'!$B:$B, 0))</f>
        <v>879</v>
      </c>
      <c r="B628" s="76" t="s">
        <v>5625</v>
      </c>
      <c r="C628" s="75">
        <v>1</v>
      </c>
      <c r="D628" s="75" t="s">
        <v>4878</v>
      </c>
      <c r="E628" s="1" t="str">
        <f ca="1">_xlfn.XLOOKUP($B628,'3.DNAExtractions'!$F:$F,'3.DNAExtractions'!E:E,"?")</f>
        <v>OG879</v>
      </c>
      <c r="F628" s="81" t="str">
        <f t="shared" si="23"/>
        <v>OG879O_D_IL</v>
      </c>
      <c r="G628" s="39" t="str">
        <f ca="1">VLOOKUP($E628,'1.MetaData'!$B:$H,3,FALSE)</f>
        <v>Seleniolycus sp</v>
      </c>
      <c r="H628" s="58" t="str">
        <f ca="1">VLOOKUP($E628,'1.MetaData'!$B:$H,4,FALSE)</f>
        <v>Genus of eelpouts</v>
      </c>
      <c r="I628" s="87">
        <f ca="1">_xlfn.XLOOKUP($B628,'3.DNAExtractions'!$F:$F,'3.DNAExtractions'!O:O,"?")</f>
        <v>10.1</v>
      </c>
      <c r="J628" s="203" t="s">
        <v>4883</v>
      </c>
      <c r="K628" s="77">
        <v>45544</v>
      </c>
      <c r="L628" s="77" t="s">
        <v>4497</v>
      </c>
      <c r="M628" s="75" t="s">
        <v>3139</v>
      </c>
      <c r="N628" s="75" t="s">
        <v>4920</v>
      </c>
      <c r="O628" s="2" t="str">
        <f t="shared" si="24"/>
        <v>D-G01</v>
      </c>
      <c r="P628" s="83">
        <v>10.6</v>
      </c>
      <c r="Q628" s="75" t="str" cm="1">
        <f t="array" ref="Q628">IF(B628="","",IF(MAX(IF(B:B=B628,C:C))=C628,"Y","N"))</f>
        <v>Y</v>
      </c>
      <c r="S628" s="74"/>
    </row>
    <row r="629" spans="1:19" x14ac:dyDescent="0.25">
      <c r="A629" s="115">
        <f ca="1">INDEX('1.MetaData'!A:A, MATCH($E629, '1.MetaData'!$B:$B, 0))</f>
        <v>880</v>
      </c>
      <c r="B629" s="76" t="s">
        <v>5626</v>
      </c>
      <c r="C629" s="75">
        <v>1</v>
      </c>
      <c r="D629" s="75" t="s">
        <v>4878</v>
      </c>
      <c r="E629" s="1" t="str">
        <f ca="1">_xlfn.XLOOKUP($B629,'3.DNAExtractions'!$F:$F,'3.DNAExtractions'!E:E,"?")</f>
        <v>OG880</v>
      </c>
      <c r="F629" s="81" t="str">
        <f t="shared" si="23"/>
        <v>OG880O_D_IL</v>
      </c>
      <c r="G629" s="39" t="str">
        <f ca="1">VLOOKUP($E629,'1.MetaData'!$B:$H,3,FALSE)</f>
        <v>Seleniolycus sp</v>
      </c>
      <c r="H629" s="58" t="str">
        <f ca="1">VLOOKUP($E629,'1.MetaData'!$B:$H,4,FALSE)</f>
        <v>Genus of eelpouts</v>
      </c>
      <c r="I629" s="87">
        <f ca="1">_xlfn.XLOOKUP($B629,'3.DNAExtractions'!$F:$F,'3.DNAExtractions'!O:O,"?")</f>
        <v>8.91</v>
      </c>
      <c r="J629" s="203" t="s">
        <v>4883</v>
      </c>
      <c r="K629" s="77">
        <v>45544</v>
      </c>
      <c r="L629" s="77" t="s">
        <v>4497</v>
      </c>
      <c r="M629" s="75" t="s">
        <v>3139</v>
      </c>
      <c r="N629" s="75" t="s">
        <v>4922</v>
      </c>
      <c r="O629" s="2" t="str">
        <f t="shared" si="24"/>
        <v>D-H01</v>
      </c>
      <c r="P629" s="83">
        <v>10.1</v>
      </c>
      <c r="Q629" s="75" t="str" cm="1">
        <f t="array" ref="Q629">IF(B629="","",IF(MAX(IF(B:B=B629,C:C))=C629,"Y","N"))</f>
        <v>Y</v>
      </c>
      <c r="S629" s="74"/>
    </row>
    <row r="630" spans="1:19" x14ac:dyDescent="0.25">
      <c r="A630" s="115">
        <f ca="1">INDEX('1.MetaData'!A:A, MATCH($E630, '1.MetaData'!$B:$B, 0))</f>
        <v>883</v>
      </c>
      <c r="B630" s="76" t="s">
        <v>5627</v>
      </c>
      <c r="C630" s="75">
        <v>1</v>
      </c>
      <c r="D630" s="75" t="s">
        <v>4878</v>
      </c>
      <c r="E630" s="1" t="str">
        <f ca="1">_xlfn.XLOOKUP($B630,'3.DNAExtractions'!$F:$F,'3.DNAExtractions'!E:E,"?")</f>
        <v>OG883</v>
      </c>
      <c r="F630" s="81" t="str">
        <f t="shared" si="23"/>
        <v>OG883O_D_IL</v>
      </c>
      <c r="G630" s="39" t="str">
        <f ca="1">VLOOKUP($E630,'1.MetaData'!$B:$H,3,FALSE)</f>
        <v>Exocoetus volitans</v>
      </c>
      <c r="H630" s="58" t="str">
        <f ca="1">VLOOKUP($E630,'1.MetaData'!$B:$H,4,FALSE)</f>
        <v>blue flyingfish</v>
      </c>
      <c r="I630" s="87">
        <f ca="1">_xlfn.XLOOKUP($B630,'3.DNAExtractions'!$F:$F,'3.DNAExtractions'!O:O,"?")</f>
        <v>10.7</v>
      </c>
      <c r="J630" s="203" t="s">
        <v>4883</v>
      </c>
      <c r="K630" s="77">
        <v>45544</v>
      </c>
      <c r="L630" s="77" t="s">
        <v>4497</v>
      </c>
      <c r="M630" s="75" t="s">
        <v>3139</v>
      </c>
      <c r="N630" s="75" t="s">
        <v>5108</v>
      </c>
      <c r="O630" s="2" t="str">
        <f t="shared" si="24"/>
        <v>D-A02</v>
      </c>
      <c r="P630" s="83">
        <v>13</v>
      </c>
      <c r="Q630" s="75" t="str" cm="1">
        <f t="array" ref="Q630">IF(B630="","",IF(MAX(IF(B:B=B630,C:C))=C630,"Y","N"))</f>
        <v>Y</v>
      </c>
      <c r="S630" s="74"/>
    </row>
    <row r="631" spans="1:19" x14ac:dyDescent="0.25">
      <c r="A631" s="115">
        <f ca="1">INDEX('1.MetaData'!A:A, MATCH($E631, '1.MetaData'!$B:$B, 0))</f>
        <v>886</v>
      </c>
      <c r="B631" s="76" t="s">
        <v>5628</v>
      </c>
      <c r="C631" s="75">
        <v>1</v>
      </c>
      <c r="D631" s="75" t="s">
        <v>4878</v>
      </c>
      <c r="E631" s="1" t="str">
        <f ca="1">_xlfn.XLOOKUP($B631,'3.DNAExtractions'!$F:$F,'3.DNAExtractions'!E:E,"?")</f>
        <v>OG886</v>
      </c>
      <c r="F631" s="81" t="str">
        <f t="shared" si="23"/>
        <v>OG886O_D_IL</v>
      </c>
      <c r="G631" s="39" t="str">
        <f ca="1">VLOOKUP($E631,'1.MetaData'!$B:$H,3,FALSE)</f>
        <v>Exocoetus volitans</v>
      </c>
      <c r="H631" s="58" t="str">
        <f ca="1">VLOOKUP($E631,'1.MetaData'!$B:$H,4,FALSE)</f>
        <v>blue flyingfish</v>
      </c>
      <c r="I631" s="87">
        <f ca="1">_xlfn.XLOOKUP($B631,'3.DNAExtractions'!$F:$F,'3.DNAExtractions'!O:O,"?")</f>
        <v>6.82</v>
      </c>
      <c r="J631" s="203" t="s">
        <v>4883</v>
      </c>
      <c r="K631" s="77">
        <v>45544</v>
      </c>
      <c r="L631" s="77" t="s">
        <v>4497</v>
      </c>
      <c r="M631" s="75" t="s">
        <v>3139</v>
      </c>
      <c r="N631" s="75" t="s">
        <v>5110</v>
      </c>
      <c r="O631" s="2" t="str">
        <f t="shared" si="24"/>
        <v>D-B02</v>
      </c>
      <c r="P631" s="83">
        <v>11.2</v>
      </c>
      <c r="Q631" s="75" t="str" cm="1">
        <f t="array" ref="Q631">IF(B631="","",IF(MAX(IF(B:B=B631,C:C))=C631,"Y","N"))</f>
        <v>Y</v>
      </c>
      <c r="S631" s="74"/>
    </row>
    <row r="632" spans="1:19" x14ac:dyDescent="0.25">
      <c r="A632" s="115">
        <f ca="1">INDEX('1.MetaData'!A:A, MATCH($E632, '1.MetaData'!$B:$B, 0))</f>
        <v>888</v>
      </c>
      <c r="B632" s="76" t="s">
        <v>5629</v>
      </c>
      <c r="C632" s="75">
        <v>1</v>
      </c>
      <c r="D632" s="75" t="s">
        <v>4878</v>
      </c>
      <c r="E632" s="1" t="str">
        <f ca="1">_xlfn.XLOOKUP($B632,'3.DNAExtractions'!$F:$F,'3.DNAExtractions'!E:E,"?")</f>
        <v>OG888</v>
      </c>
      <c r="F632" s="81" t="str">
        <f t="shared" si="23"/>
        <v>OG888O_D_IL</v>
      </c>
      <c r="G632" s="39" t="str">
        <f ca="1">VLOOKUP($E632,'1.MetaData'!$B:$H,3,FALSE)</f>
        <v>Exocoetus volitans</v>
      </c>
      <c r="H632" s="58" t="str">
        <f ca="1">VLOOKUP($E632,'1.MetaData'!$B:$H,4,FALSE)</f>
        <v>blue flyingfish</v>
      </c>
      <c r="I632" s="87">
        <f ca="1">_xlfn.XLOOKUP($B632,'3.DNAExtractions'!$F:$F,'3.DNAExtractions'!O:O,"?")</f>
        <v>5</v>
      </c>
      <c r="J632" s="203" t="s">
        <v>4883</v>
      </c>
      <c r="K632" s="77">
        <v>45544</v>
      </c>
      <c r="L632" s="77" t="s">
        <v>4497</v>
      </c>
      <c r="M632" s="75" t="s">
        <v>3139</v>
      </c>
      <c r="N632" s="75" t="s">
        <v>5112</v>
      </c>
      <c r="O632" s="2" t="str">
        <f t="shared" si="24"/>
        <v>D-C02</v>
      </c>
      <c r="P632" s="83">
        <v>15.5</v>
      </c>
      <c r="Q632" s="75" t="str" cm="1">
        <f t="array" ref="Q632">IF(B632="","",IF(MAX(IF(B:B=B632,C:C))=C632,"Y","N"))</f>
        <v>Y</v>
      </c>
      <c r="S632" s="74"/>
    </row>
    <row r="633" spans="1:19" x14ac:dyDescent="0.25">
      <c r="A633" s="115">
        <f ca="1">INDEX('1.MetaData'!A:A, MATCH($E633, '1.MetaData'!$B:$B, 0))</f>
        <v>891</v>
      </c>
      <c r="B633" s="76" t="s">
        <v>5630</v>
      </c>
      <c r="C633" s="75">
        <v>1</v>
      </c>
      <c r="D633" s="75" t="s">
        <v>4878</v>
      </c>
      <c r="E633" s="1" t="str">
        <f ca="1">_xlfn.XLOOKUP($B633,'3.DNAExtractions'!$F:$F,'3.DNAExtractions'!E:E,"?")</f>
        <v>OG891</v>
      </c>
      <c r="F633" s="81" t="str">
        <f t="shared" si="23"/>
        <v>OG891O_D_IL</v>
      </c>
      <c r="G633" s="39" t="str">
        <f ca="1">VLOOKUP($E633,'1.MetaData'!$B:$H,3,FALSE)</f>
        <v>Ophidiidae larvae</v>
      </c>
      <c r="H633" s="58" t="str">
        <f ca="1">VLOOKUP($E633,'1.MetaData'!$B:$H,4,FALSE)</f>
        <v>cusk-eel larvae</v>
      </c>
      <c r="I633" s="87">
        <f ca="1">_xlfn.XLOOKUP($B633,'3.DNAExtractions'!$F:$F,'3.DNAExtractions'!O:O,"?")</f>
        <v>11.7</v>
      </c>
      <c r="J633" s="203" t="s">
        <v>4883</v>
      </c>
      <c r="K633" s="77">
        <v>45544</v>
      </c>
      <c r="L633" s="77" t="s">
        <v>4497</v>
      </c>
      <c r="M633" s="75" t="s">
        <v>3139</v>
      </c>
      <c r="N633" s="75" t="s">
        <v>5114</v>
      </c>
      <c r="O633" s="2" t="str">
        <f t="shared" si="24"/>
        <v>D-D02</v>
      </c>
      <c r="P633" s="83">
        <v>10.8</v>
      </c>
      <c r="Q633" s="75" t="str" cm="1">
        <f t="array" ref="Q633">IF(B633="","",IF(MAX(IF(B:B=B633,C:C))=C633,"Y","N"))</f>
        <v>Y</v>
      </c>
      <c r="S633" s="74"/>
    </row>
    <row r="634" spans="1:19" x14ac:dyDescent="0.25">
      <c r="A634" s="115">
        <f ca="1">INDEX('1.MetaData'!A:A, MATCH($E634, '1.MetaData'!$B:$B, 0))</f>
        <v>896</v>
      </c>
      <c r="B634" s="76" t="s">
        <v>5631</v>
      </c>
      <c r="C634" s="75">
        <v>1</v>
      </c>
      <c r="D634" s="75" t="s">
        <v>4878</v>
      </c>
      <c r="E634" s="1" t="str">
        <f ca="1">_xlfn.XLOOKUP($B634,'3.DNAExtractions'!$F:$F,'3.DNAExtractions'!E:E,"?")</f>
        <v>OG896</v>
      </c>
      <c r="F634" s="81" t="str">
        <f t="shared" si="23"/>
        <v>OG896O_D_IL</v>
      </c>
      <c r="G634" s="39" t="str">
        <f ca="1">VLOOKUP($E634,'1.MetaData'!$B:$H,3,FALSE)</f>
        <v>Barathrites iris</v>
      </c>
      <c r="H634" s="58" t="str">
        <f ca="1">VLOOKUP($E634,'1.MetaData'!$B:$H,4,FALSE)</f>
        <v>Cusk-eel</v>
      </c>
      <c r="I634" s="87">
        <f ca="1">_xlfn.XLOOKUP($B634,'3.DNAExtractions'!$F:$F,'3.DNAExtractions'!O:O,"?")</f>
        <v>5</v>
      </c>
      <c r="J634" s="203" t="s">
        <v>4883</v>
      </c>
      <c r="K634" s="77">
        <v>45544</v>
      </c>
      <c r="L634" s="77" t="s">
        <v>4497</v>
      </c>
      <c r="M634" s="75" t="s">
        <v>3139</v>
      </c>
      <c r="N634" s="75" t="s">
        <v>5116</v>
      </c>
      <c r="O634" s="2" t="str">
        <f t="shared" si="24"/>
        <v>D-E02</v>
      </c>
      <c r="P634" s="83">
        <v>10.8</v>
      </c>
      <c r="Q634" s="75" t="str" cm="1">
        <f t="array" ref="Q634">IF(B634="","",IF(MAX(IF(B:B=B634,C:C))=C634,"Y","N"))</f>
        <v>Y</v>
      </c>
      <c r="S634" s="74"/>
    </row>
    <row r="635" spans="1:19" x14ac:dyDescent="0.25">
      <c r="A635" s="115">
        <f ca="1">INDEX('1.MetaData'!A:A, MATCH($E635, '1.MetaData'!$B:$B, 0))</f>
        <v>901</v>
      </c>
      <c r="B635" s="76" t="s">
        <v>5632</v>
      </c>
      <c r="C635" s="75">
        <v>1</v>
      </c>
      <c r="D635" s="75" t="s">
        <v>4878</v>
      </c>
      <c r="E635" s="1" t="str">
        <f ca="1">_xlfn.XLOOKUP($B635,'3.DNAExtractions'!$F:$F,'3.DNAExtractions'!E:E,"?")</f>
        <v>OG901</v>
      </c>
      <c r="F635" s="81" t="str">
        <f t="shared" si="23"/>
        <v>OG901O_D_IL</v>
      </c>
      <c r="G635" s="39" t="str">
        <f ca="1">VLOOKUP($E635,'1.MetaData'!$B:$H,3,FALSE)</f>
        <v>Seleniolycus sp</v>
      </c>
      <c r="H635" s="58" t="str">
        <f ca="1">VLOOKUP($E635,'1.MetaData'!$B:$H,4,FALSE)</f>
        <v>Genus of eelpouts</v>
      </c>
      <c r="I635" s="87">
        <f ca="1">_xlfn.XLOOKUP($B635,'3.DNAExtractions'!$F:$F,'3.DNAExtractions'!O:O,"?")</f>
        <v>14.2</v>
      </c>
      <c r="J635" s="203" t="s">
        <v>4883</v>
      </c>
      <c r="K635" s="77">
        <v>45544</v>
      </c>
      <c r="L635" s="77" t="s">
        <v>4497</v>
      </c>
      <c r="M635" s="75" t="s">
        <v>3139</v>
      </c>
      <c r="N635" s="75" t="s">
        <v>5118</v>
      </c>
      <c r="O635" s="2" t="str">
        <f t="shared" si="24"/>
        <v>D-F02</v>
      </c>
      <c r="P635" s="83">
        <v>12.2</v>
      </c>
      <c r="Q635" s="75" t="str" cm="1">
        <f t="array" ref="Q635">IF(B635="","",IF(MAX(IF(B:B=B635,C:C))=C635,"Y","N"))</f>
        <v>Y</v>
      </c>
      <c r="S635" s="74"/>
    </row>
    <row r="636" spans="1:19" x14ac:dyDescent="0.25">
      <c r="A636" s="115">
        <f ca="1">INDEX('1.MetaData'!A:A, MATCH($E636, '1.MetaData'!$B:$B, 0))</f>
        <v>902</v>
      </c>
      <c r="B636" s="76" t="s">
        <v>5633</v>
      </c>
      <c r="C636" s="75">
        <v>1</v>
      </c>
      <c r="D636" s="75" t="s">
        <v>4878</v>
      </c>
      <c r="E636" s="1" t="str">
        <f ca="1">_xlfn.XLOOKUP($B636,'3.DNAExtractions'!$F:$F,'3.DNAExtractions'!E:E,"?")</f>
        <v>OG902</v>
      </c>
      <c r="F636" s="81" t="str">
        <f t="shared" si="23"/>
        <v>OG902O_D_IL</v>
      </c>
      <c r="G636" s="39" t="str">
        <f ca="1">VLOOKUP($E636,'1.MetaData'!$B:$H,3,FALSE)</f>
        <v>Seleniolycus sp</v>
      </c>
      <c r="H636" s="58" t="str">
        <f ca="1">VLOOKUP($E636,'1.MetaData'!$B:$H,4,FALSE)</f>
        <v>Genus of eelpouts</v>
      </c>
      <c r="I636" s="87">
        <f ca="1">_xlfn.XLOOKUP($B636,'3.DNAExtractions'!$F:$F,'3.DNAExtractions'!O:O,"?")</f>
        <v>10.4</v>
      </c>
      <c r="J636" s="203" t="s">
        <v>4883</v>
      </c>
      <c r="K636" s="77">
        <v>45544</v>
      </c>
      <c r="L636" s="77" t="s">
        <v>4497</v>
      </c>
      <c r="M636" s="75" t="s">
        <v>3139</v>
      </c>
      <c r="N636" s="75" t="s">
        <v>5120</v>
      </c>
      <c r="O636" s="2" t="str">
        <f t="shared" si="24"/>
        <v>D-G02</v>
      </c>
      <c r="P636" s="83">
        <v>11.6</v>
      </c>
      <c r="Q636" s="75" t="str" cm="1">
        <f t="array" ref="Q636">IF(B636="","",IF(MAX(IF(B:B=B636,C:C))=C636,"Y","N"))</f>
        <v>Y</v>
      </c>
      <c r="S636" s="74"/>
    </row>
    <row r="637" spans="1:19" x14ac:dyDescent="0.25">
      <c r="A637" s="115">
        <f ca="1">INDEX('1.MetaData'!A:A, MATCH($E637, '1.MetaData'!$B:$B, 0))</f>
        <v>903</v>
      </c>
      <c r="B637" s="76" t="s">
        <v>5634</v>
      </c>
      <c r="C637" s="75">
        <v>1</v>
      </c>
      <c r="D637" s="75" t="s">
        <v>4878</v>
      </c>
      <c r="E637" s="1" t="str">
        <f ca="1">_xlfn.XLOOKUP($B637,'3.DNAExtractions'!$F:$F,'3.DNAExtractions'!E:E,"?")</f>
        <v>OG903</v>
      </c>
      <c r="F637" s="81" t="str">
        <f t="shared" si="23"/>
        <v>OG903O_D_IL</v>
      </c>
      <c r="G637" s="39" t="str">
        <f ca="1">VLOOKUP($E637,'1.MetaData'!$B:$H,3,FALSE)</f>
        <v>Pachycara sp</v>
      </c>
      <c r="H637" s="58" t="str">
        <f ca="1">VLOOKUP($E637,'1.MetaData'!$B:$H,4,FALSE)</f>
        <v>Genus of eelpouts</v>
      </c>
      <c r="I637" s="87">
        <f ca="1">_xlfn.XLOOKUP($B637,'3.DNAExtractions'!$F:$F,'3.DNAExtractions'!O:O,"?")</f>
        <v>13.6</v>
      </c>
      <c r="J637" s="203" t="s">
        <v>4883</v>
      </c>
      <c r="K637" s="77">
        <v>45544</v>
      </c>
      <c r="L637" s="77" t="s">
        <v>4497</v>
      </c>
      <c r="M637" s="75" t="s">
        <v>3139</v>
      </c>
      <c r="N637" s="75" t="s">
        <v>5122</v>
      </c>
      <c r="O637" s="2" t="str">
        <f t="shared" si="24"/>
        <v>D-H02</v>
      </c>
      <c r="P637" s="83">
        <v>14</v>
      </c>
      <c r="Q637" s="75" t="str" cm="1">
        <f t="array" ref="Q637">IF(B637="","",IF(MAX(IF(B:B=B637,C:C))=C637,"Y","N"))</f>
        <v>Y</v>
      </c>
      <c r="S637" s="74"/>
    </row>
    <row r="638" spans="1:19" x14ac:dyDescent="0.25">
      <c r="A638" s="115">
        <f ca="1">INDEX('1.MetaData'!A:A, MATCH($E638, '1.MetaData'!$B:$B, 0))</f>
        <v>905</v>
      </c>
      <c r="B638" s="76" t="s">
        <v>5635</v>
      </c>
      <c r="C638" s="75">
        <v>1</v>
      </c>
      <c r="D638" s="75" t="s">
        <v>4878</v>
      </c>
      <c r="E638" s="1" t="str">
        <f ca="1">_xlfn.XLOOKUP($B638,'3.DNAExtractions'!$F:$F,'3.DNAExtractions'!E:E,"?")</f>
        <v>OG905</v>
      </c>
      <c r="F638" s="81" t="str">
        <f t="shared" si="23"/>
        <v>OG905O_D_IL</v>
      </c>
      <c r="G638" s="39" t="str">
        <f ca="1">VLOOKUP($E638,'1.MetaData'!$B:$H,3,FALSE)</f>
        <v>Coryphaenoides rudis</v>
      </c>
      <c r="H638" s="58" t="str">
        <f ca="1">VLOOKUP($E638,'1.MetaData'!$B:$H,4,FALSE)</f>
        <v>Rudis rattail</v>
      </c>
      <c r="I638" s="87">
        <f ca="1">_xlfn.XLOOKUP($B638,'3.DNAExtractions'!$F:$F,'3.DNAExtractions'!O:O,"?")</f>
        <v>5</v>
      </c>
      <c r="J638" s="203" t="s">
        <v>4883</v>
      </c>
      <c r="K638" s="77">
        <v>45544</v>
      </c>
      <c r="L638" s="77" t="s">
        <v>4497</v>
      </c>
      <c r="M638" s="75" t="s">
        <v>3139</v>
      </c>
      <c r="N638" s="75" t="s">
        <v>5013</v>
      </c>
      <c r="O638" s="2" t="str">
        <f t="shared" si="24"/>
        <v>D-A03</v>
      </c>
      <c r="P638" s="83">
        <v>12</v>
      </c>
      <c r="Q638" s="75" t="str" cm="1">
        <f t="array" ref="Q638">IF(B638="","",IF(MAX(IF(B:B=B638,C:C))=C638,"Y","N"))</f>
        <v>Y</v>
      </c>
      <c r="S638" s="74"/>
    </row>
    <row r="639" spans="1:19" x14ac:dyDescent="0.25">
      <c r="A639" s="115">
        <f ca="1">INDEX('1.MetaData'!A:A, MATCH($E639, '1.MetaData'!$B:$B, 0))</f>
        <v>881</v>
      </c>
      <c r="B639" s="76" t="s">
        <v>5636</v>
      </c>
      <c r="C639" s="75">
        <v>1</v>
      </c>
      <c r="D639" s="75" t="s">
        <v>4878</v>
      </c>
      <c r="E639" s="1" t="str">
        <f ca="1">_xlfn.XLOOKUP($B639,'3.DNAExtractions'!$F:$F,'3.DNAExtractions'!E:E,"?")</f>
        <v>OG881</v>
      </c>
      <c r="F639" s="81" t="str">
        <f t="shared" si="23"/>
        <v>OG881O_D_IL</v>
      </c>
      <c r="G639" s="39" t="str">
        <f ca="1">VLOOKUP($E639,'1.MetaData'!$B:$H,3,FALSE)</f>
        <v>Ipnops agassizzi</v>
      </c>
      <c r="H639" s="58" t="str">
        <f ca="1">VLOOKUP($E639,'1.MetaData'!$B:$H,4,FALSE)</f>
        <v>Grideye spiderfish</v>
      </c>
      <c r="I639" s="87">
        <f ca="1">_xlfn.XLOOKUP($B639,'3.DNAExtractions'!$F:$F,'3.DNAExtractions'!O:O,"?")</f>
        <v>2.58</v>
      </c>
      <c r="J639" s="203" t="s">
        <v>4883</v>
      </c>
      <c r="K639" s="77">
        <v>45573</v>
      </c>
      <c r="L639" s="77" t="s">
        <v>5619</v>
      </c>
      <c r="M639" s="75" t="s">
        <v>3239</v>
      </c>
      <c r="N639" s="75" t="s">
        <v>5022</v>
      </c>
      <c r="O639" s="2" t="str">
        <f t="shared" si="24"/>
        <v>B-D10</v>
      </c>
      <c r="P639" s="83">
        <v>5.26</v>
      </c>
      <c r="Q639" s="75" t="str" cm="1">
        <f t="array" ref="Q639">IF(B639="","",IF(MAX(IF(B:B=B639,C:C))=C639,"Y","N"))</f>
        <v>Y</v>
      </c>
      <c r="S639" s="74" t="s">
        <v>5620</v>
      </c>
    </row>
    <row r="640" spans="1:19" x14ac:dyDescent="0.25">
      <c r="A640" s="115">
        <f ca="1">INDEX('1.MetaData'!A:A, MATCH($E640, '1.MetaData'!$B:$B, 0))</f>
        <v>882</v>
      </c>
      <c r="B640" s="76" t="s">
        <v>5637</v>
      </c>
      <c r="C640" s="75">
        <v>1</v>
      </c>
      <c r="D640" s="75" t="s">
        <v>4878</v>
      </c>
      <c r="E640" s="1" t="str">
        <f ca="1">_xlfn.XLOOKUP($B640,'3.DNAExtractions'!$F:$F,'3.DNAExtractions'!E:E,"?")</f>
        <v>OG882</v>
      </c>
      <c r="F640" s="81" t="str">
        <f t="shared" si="23"/>
        <v>OG882O_D_IL</v>
      </c>
      <c r="G640" s="39" t="str">
        <f ca="1">VLOOKUP($E640,'1.MetaData'!$B:$H,3,FALSE)</f>
        <v>Bassozetus galatheae</v>
      </c>
      <c r="H640" s="58" t="str">
        <f ca="1">VLOOKUP($E640,'1.MetaData'!$B:$H,4,FALSE)</f>
        <v>Galathea assfish</v>
      </c>
      <c r="I640" s="87">
        <f ca="1">_xlfn.XLOOKUP($B640,'3.DNAExtractions'!$F:$F,'3.DNAExtractions'!O:O,"?")</f>
        <v>1.26</v>
      </c>
      <c r="J640" s="203" t="s">
        <v>4883</v>
      </c>
      <c r="K640" s="77">
        <v>45573</v>
      </c>
      <c r="L640" s="77" t="s">
        <v>5619</v>
      </c>
      <c r="M640" s="75" t="s">
        <v>3239</v>
      </c>
      <c r="N640" s="75" t="s">
        <v>5024</v>
      </c>
      <c r="O640" s="2" t="str">
        <f t="shared" si="24"/>
        <v>B-E10</v>
      </c>
      <c r="P640" s="83">
        <v>3.36</v>
      </c>
      <c r="Q640" s="75" t="str" cm="1">
        <f t="array" ref="Q640">IF(B640="","",IF(MAX(IF(B:B=B640,C:C))=C640,"Y","N"))</f>
        <v>Y</v>
      </c>
      <c r="S640" s="74" t="s">
        <v>5620</v>
      </c>
    </row>
    <row r="641" spans="1:19" x14ac:dyDescent="0.25">
      <c r="A641" s="115">
        <f ca="1">INDEX('1.MetaData'!A:A, MATCH($E641, '1.MetaData'!$B:$B, 0))</f>
        <v>884</v>
      </c>
      <c r="B641" s="76" t="s">
        <v>5638</v>
      </c>
      <c r="C641" s="75">
        <v>1</v>
      </c>
      <c r="D641" s="75" t="s">
        <v>4878</v>
      </c>
      <c r="E641" s="1" t="str">
        <f ca="1">_xlfn.XLOOKUP($B641,'3.DNAExtractions'!$F:$F,'3.DNAExtractions'!E:E,"?")</f>
        <v>OG884</v>
      </c>
      <c r="F641" s="81" t="str">
        <f t="shared" si="23"/>
        <v>OG884O_D_IL</v>
      </c>
      <c r="G641" s="39" t="str">
        <f ca="1">VLOOKUP($E641,'1.MetaData'!$B:$H,3,FALSE)</f>
        <v>Bathypterois sp</v>
      </c>
      <c r="H641" s="58" t="str">
        <f ca="1">VLOOKUP($E641,'1.MetaData'!$B:$H,4,FALSE)</f>
        <v>deepsea tripod fish</v>
      </c>
      <c r="I641" s="87">
        <f ca="1">_xlfn.XLOOKUP($B641,'3.DNAExtractions'!$F:$F,'3.DNAExtractions'!O:O,"?")</f>
        <v>1.45</v>
      </c>
      <c r="J641" s="203" t="s">
        <v>4883</v>
      </c>
      <c r="K641" s="77">
        <v>45573</v>
      </c>
      <c r="L641" s="77" t="s">
        <v>5619</v>
      </c>
      <c r="M641" s="75" t="s">
        <v>3239</v>
      </c>
      <c r="N641" s="75" t="s">
        <v>2575</v>
      </c>
      <c r="O641" s="2" t="str">
        <f t="shared" si="24"/>
        <v>B-F10</v>
      </c>
      <c r="P641" s="83">
        <v>4.4400000000000004</v>
      </c>
      <c r="Q641" s="75" t="str" cm="1">
        <f t="array" ref="Q641">IF(B641="","",IF(MAX(IF(B:B=B641,C:C))=C641,"Y","N"))</f>
        <v>Y</v>
      </c>
      <c r="S641" s="74" t="s">
        <v>5620</v>
      </c>
    </row>
    <row r="642" spans="1:19" x14ac:dyDescent="0.25">
      <c r="A642" s="115">
        <f ca="1">INDEX('1.MetaData'!A:A, MATCH($E642, '1.MetaData'!$B:$B, 0))</f>
        <v>885</v>
      </c>
      <c r="B642" s="76" t="s">
        <v>5639</v>
      </c>
      <c r="C642" s="75">
        <v>1</v>
      </c>
      <c r="D642" s="75" t="s">
        <v>4878</v>
      </c>
      <c r="E642" s="1" t="str">
        <f ca="1">_xlfn.XLOOKUP($B642,'3.DNAExtractions'!$F:$F,'3.DNAExtractions'!E:E,"?")</f>
        <v>OG885</v>
      </c>
      <c r="F642" s="81" t="str">
        <f t="shared" si="23"/>
        <v>OG885O_D_IL</v>
      </c>
      <c r="G642" s="39" t="str">
        <f ca="1">VLOOKUP($E642,'1.MetaData'!$B:$H,3,FALSE)</f>
        <v>Bassozetus galatheae</v>
      </c>
      <c r="H642" s="58" t="str">
        <f ca="1">VLOOKUP($E642,'1.MetaData'!$B:$H,4,FALSE)</f>
        <v>Galathea assfish</v>
      </c>
      <c r="I642" s="87">
        <f ca="1">_xlfn.XLOOKUP($B642,'3.DNAExtractions'!$F:$F,'3.DNAExtractions'!O:O,"?")</f>
        <v>2.74</v>
      </c>
      <c r="J642" s="203" t="s">
        <v>4883</v>
      </c>
      <c r="K642" s="77">
        <v>45573</v>
      </c>
      <c r="L642" s="77" t="s">
        <v>5619</v>
      </c>
      <c r="M642" s="75" t="s">
        <v>3239</v>
      </c>
      <c r="N642" s="75" t="s">
        <v>5030</v>
      </c>
      <c r="O642" s="2" t="str">
        <f t="shared" si="24"/>
        <v>B-G10</v>
      </c>
      <c r="P642" s="83">
        <v>5.42</v>
      </c>
      <c r="Q642" s="75" t="str" cm="1">
        <f t="array" ref="Q642">IF(B642="","",IF(MAX(IF(B:B=B642,C:C))=C642,"Y","N"))</f>
        <v>Y</v>
      </c>
      <c r="S642" s="74" t="s">
        <v>5620</v>
      </c>
    </row>
    <row r="643" spans="1:19" x14ac:dyDescent="0.25">
      <c r="A643" s="115">
        <f ca="1">INDEX('1.MetaData'!A:A, MATCH($E643, '1.MetaData'!$B:$B, 0))</f>
        <v>887</v>
      </c>
      <c r="B643" s="76" t="s">
        <v>5640</v>
      </c>
      <c r="C643" s="75">
        <v>1</v>
      </c>
      <c r="D643" s="75" t="s">
        <v>4878</v>
      </c>
      <c r="E643" s="1" t="str">
        <f ca="1">_xlfn.XLOOKUP($B643,'3.DNAExtractions'!$F:$F,'3.DNAExtractions'!E:E,"?")</f>
        <v>OG887</v>
      </c>
      <c r="F643" s="81" t="str">
        <f t="shared" si="23"/>
        <v>OG887O_D_IL</v>
      </c>
      <c r="G643" s="39" t="str">
        <f ca="1">VLOOKUP($E643,'1.MetaData'!$B:$H,3,FALSE)</f>
        <v>Typhlonus nasus</v>
      </c>
      <c r="H643" s="58" t="str">
        <f ca="1">VLOOKUP($E643,'1.MetaData'!$B:$H,4,FALSE)</f>
        <v>Faceless cusk</v>
      </c>
      <c r="I643" s="87">
        <f ca="1">_xlfn.XLOOKUP($B643,'3.DNAExtractions'!$F:$F,'3.DNAExtractions'!O:O,"?")</f>
        <v>2.78</v>
      </c>
      <c r="J643" s="203" t="s">
        <v>4883</v>
      </c>
      <c r="K643" s="77">
        <v>45573</v>
      </c>
      <c r="L643" s="77" t="s">
        <v>5619</v>
      </c>
      <c r="M643" s="75" t="s">
        <v>3239</v>
      </c>
      <c r="N643" s="75" t="s">
        <v>5032</v>
      </c>
      <c r="O643" s="2" t="str">
        <f t="shared" si="24"/>
        <v>B-H10</v>
      </c>
      <c r="P643" s="83">
        <v>4.8</v>
      </c>
      <c r="Q643" s="75" t="str" cm="1">
        <f t="array" ref="Q643">IF(B643="","",IF(MAX(IF(B:B=B643,C:C))=C643,"Y","N"))</f>
        <v>Y</v>
      </c>
      <c r="S643" s="74" t="s">
        <v>5620</v>
      </c>
    </row>
    <row r="644" spans="1:19" x14ac:dyDescent="0.25">
      <c r="A644" s="115">
        <f ca="1">INDEX('1.MetaData'!A:A, MATCH($E644, '1.MetaData'!$B:$B, 0))</f>
        <v>889</v>
      </c>
      <c r="B644" s="76" t="s">
        <v>5641</v>
      </c>
      <c r="C644" s="75">
        <v>1</v>
      </c>
      <c r="D644" s="75" t="s">
        <v>4878</v>
      </c>
      <c r="E644" s="1" t="str">
        <f ca="1">_xlfn.XLOOKUP($B644,'3.DNAExtractions'!$F:$F,'3.DNAExtractions'!E:E,"?")</f>
        <v>OG889</v>
      </c>
      <c r="F644" s="81" t="str">
        <f t="shared" si="23"/>
        <v>OG889O_D_IL</v>
      </c>
      <c r="G644" s="39" t="str">
        <f ca="1">VLOOKUP($E644,'1.MetaData'!$B:$H,3,FALSE)</f>
        <v>Bassozetus sp. 2</v>
      </c>
      <c r="H644" s="58" t="str">
        <f ca="1">VLOOKUP($E644,'1.MetaData'!$B:$H,4,FALSE)</f>
        <v xml:space="preserve">cusk-eel </v>
      </c>
      <c r="I644" s="87">
        <f ca="1">_xlfn.XLOOKUP($B644,'3.DNAExtractions'!$F:$F,'3.DNAExtractions'!O:O,"?")</f>
        <v>1.73</v>
      </c>
      <c r="J644" s="203" t="s">
        <v>4883</v>
      </c>
      <c r="K644" s="77">
        <v>45573</v>
      </c>
      <c r="L644" s="77" t="s">
        <v>5619</v>
      </c>
      <c r="M644" s="75" t="s">
        <v>3239</v>
      </c>
      <c r="N644" s="75" t="s">
        <v>5035</v>
      </c>
      <c r="O644" s="2" t="str">
        <f t="shared" si="24"/>
        <v>B-A11</v>
      </c>
      <c r="P644" s="83">
        <v>4.8600000000000003</v>
      </c>
      <c r="Q644" s="75" t="str" cm="1">
        <f t="array" ref="Q644">IF(B644="","",IF(MAX(IF(B:B=B644,C:C))=C644,"Y","N"))</f>
        <v>Y</v>
      </c>
      <c r="S644" s="74" t="s">
        <v>5620</v>
      </c>
    </row>
    <row r="645" spans="1:19" x14ac:dyDescent="0.25">
      <c r="A645" s="115">
        <f ca="1">INDEX('1.MetaData'!A:A, MATCH($E645, '1.MetaData'!$B:$B, 0))</f>
        <v>890</v>
      </c>
      <c r="B645" s="76" t="s">
        <v>5642</v>
      </c>
      <c r="C645" s="75">
        <v>1</v>
      </c>
      <c r="D645" s="75" t="s">
        <v>4878</v>
      </c>
      <c r="E645" s="1" t="str">
        <f ca="1">_xlfn.XLOOKUP($B645,'3.DNAExtractions'!$F:$F,'3.DNAExtractions'!E:E,"?")</f>
        <v>OG890</v>
      </c>
      <c r="F645" s="81" t="str">
        <f t="shared" si="23"/>
        <v>OG890O_D_IL</v>
      </c>
      <c r="G645" s="39" t="str">
        <f ca="1">VLOOKUP($E645,'1.MetaData'!$B:$H,3,FALSE)</f>
        <v>Penopus sp</v>
      </c>
      <c r="H645" s="58" t="str">
        <f ca="1">VLOOKUP($E645,'1.MetaData'!$B:$H,4,FALSE)</f>
        <v xml:space="preserve">cusk-eel </v>
      </c>
      <c r="I645" s="87">
        <f ca="1">_xlfn.XLOOKUP($B645,'3.DNAExtractions'!$F:$F,'3.DNAExtractions'!O:O,"?")</f>
        <v>2.12</v>
      </c>
      <c r="J645" s="203" t="s">
        <v>4883</v>
      </c>
      <c r="K645" s="77">
        <v>45573</v>
      </c>
      <c r="L645" s="77" t="s">
        <v>5619</v>
      </c>
      <c r="M645" s="75" t="s">
        <v>3239</v>
      </c>
      <c r="N645" s="75" t="s">
        <v>5037</v>
      </c>
      <c r="O645" s="2" t="str">
        <f t="shared" si="24"/>
        <v>B-B11</v>
      </c>
      <c r="P645" s="83">
        <v>4.66</v>
      </c>
      <c r="Q645" s="75" t="str" cm="1">
        <f t="array" ref="Q645">IF(B645="","",IF(MAX(IF(B:B=B645,C:C))=C645,"Y","N"))</f>
        <v>Y</v>
      </c>
      <c r="S645" s="74" t="s">
        <v>5620</v>
      </c>
    </row>
    <row r="646" spans="1:19" x14ac:dyDescent="0.25">
      <c r="A646" s="115">
        <f ca="1">INDEX('1.MetaData'!A:A, MATCH($E646, '1.MetaData'!$B:$B, 0))</f>
        <v>892</v>
      </c>
      <c r="B646" s="76" t="s">
        <v>5643</v>
      </c>
      <c r="C646" s="75">
        <v>1</v>
      </c>
      <c r="D646" s="75" t="s">
        <v>4878</v>
      </c>
      <c r="E646" s="1" t="str">
        <f ca="1">_xlfn.XLOOKUP($B646,'3.DNAExtractions'!$F:$F,'3.DNAExtractions'!E:E,"?")</f>
        <v>OG892</v>
      </c>
      <c r="F646" s="81" t="str">
        <f t="shared" si="23"/>
        <v>OG892O_D_IL</v>
      </c>
      <c r="G646" s="39" t="str">
        <f ca="1">VLOOKUP($E646,'1.MetaData'!$B:$H,3,FALSE)</f>
        <v>Bassozetus sp. 3</v>
      </c>
      <c r="H646" s="58" t="str">
        <f ca="1">VLOOKUP($E646,'1.MetaData'!$B:$H,4,FALSE)</f>
        <v xml:space="preserve">cusk-eel </v>
      </c>
      <c r="I646" s="87">
        <f ca="1">_xlfn.XLOOKUP($B646,'3.DNAExtractions'!$F:$F,'3.DNAExtractions'!O:O,"?")</f>
        <v>2.3199999999999998</v>
      </c>
      <c r="J646" s="203" t="s">
        <v>4883</v>
      </c>
      <c r="K646" s="77">
        <v>45573</v>
      </c>
      <c r="L646" s="77" t="s">
        <v>5619</v>
      </c>
      <c r="M646" s="75" t="s">
        <v>3239</v>
      </c>
      <c r="N646" s="75" t="s">
        <v>5039</v>
      </c>
      <c r="O646" s="2" t="str">
        <f t="shared" si="24"/>
        <v>B-C11</v>
      </c>
      <c r="P646" s="83">
        <v>5.58</v>
      </c>
      <c r="Q646" s="75" t="str" cm="1">
        <f t="array" ref="Q646">IF(B646="","",IF(MAX(IF(B:B=B646,C:C))=C646,"Y","N"))</f>
        <v>Y</v>
      </c>
      <c r="S646" s="74" t="s">
        <v>5620</v>
      </c>
    </row>
    <row r="647" spans="1:19" x14ac:dyDescent="0.25">
      <c r="A647" s="115">
        <f ca="1">INDEX('1.MetaData'!A:A, MATCH($E647, '1.MetaData'!$B:$B, 0))</f>
        <v>895</v>
      </c>
      <c r="B647" s="76" t="s">
        <v>5644</v>
      </c>
      <c r="C647" s="75">
        <v>1</v>
      </c>
      <c r="D647" s="75" t="s">
        <v>5645</v>
      </c>
      <c r="E647" s="1" t="str">
        <f ca="1">_xlfn.XLOOKUP($B647,'3.DNAExtractions'!$F:$F,'3.DNAExtractions'!E:E,"?")</f>
        <v>OG895</v>
      </c>
      <c r="F647" s="81" t="str">
        <f t="shared" ref="F647:F656" si="25">IF(C647&gt;1,_xlfn.CONCAT(B647,"_IL",C647),_xlfn.CONCAT(B647,"_IL"))</f>
        <v>OG895O_D_IL</v>
      </c>
      <c r="G647" s="39" t="str">
        <f ca="1">VLOOKUP($E647,'1.MetaData'!$B:$H,3,FALSE)</f>
        <v>Barathrites iris</v>
      </c>
      <c r="H647" s="58" t="str">
        <f ca="1">VLOOKUP($E647,'1.MetaData'!$B:$H,4,FALSE)</f>
        <v>Cusk-eel</v>
      </c>
      <c r="I647" s="87">
        <f ca="1">_xlfn.XLOOKUP($B647,'3.DNAExtractions'!$F:$F,'3.DNAExtractions'!O:O,"?")</f>
        <v>1.61</v>
      </c>
      <c r="J647" s="203" t="s">
        <v>4883</v>
      </c>
      <c r="K647" s="77">
        <v>45573</v>
      </c>
      <c r="L647" s="77" t="s">
        <v>5619</v>
      </c>
      <c r="M647" s="75" t="s">
        <v>3239</v>
      </c>
      <c r="N647" s="75" t="s">
        <v>5041</v>
      </c>
      <c r="O647" s="2" t="str">
        <f t="shared" ref="O647:O656" si="26">IF(M647&lt;&gt;"",_xlfn.CONCAT(M647,"-",N647),"")</f>
        <v>B-D11</v>
      </c>
      <c r="P647" s="83">
        <v>5.24</v>
      </c>
      <c r="Q647" s="75" t="str" cm="1">
        <f t="array" ref="Q647">IF(B647="","",IF(MAX(IF(B:B=B647,C:C))=C647,"Y","N"))</f>
        <v>Y</v>
      </c>
      <c r="S647" s="74" t="s">
        <v>5620</v>
      </c>
    </row>
    <row r="648" spans="1:19" x14ac:dyDescent="0.25">
      <c r="A648" s="115">
        <f ca="1">INDEX('1.MetaData'!A:A, MATCH($E648, '1.MetaData'!$B:$B, 0))</f>
        <v>897</v>
      </c>
      <c r="B648" s="76" t="s">
        <v>5646</v>
      </c>
      <c r="C648" s="75">
        <v>1</v>
      </c>
      <c r="D648" s="75" t="s">
        <v>5645</v>
      </c>
      <c r="E648" s="1" t="str">
        <f ca="1">_xlfn.XLOOKUP($B648,'3.DNAExtractions'!$F:$F,'3.DNAExtractions'!E:E,"?")</f>
        <v>OG897</v>
      </c>
      <c r="F648" s="81" t="str">
        <f t="shared" si="25"/>
        <v>OG897O_D_IL</v>
      </c>
      <c r="G648" s="39" t="str">
        <f ca="1">VLOOKUP($E648,'1.MetaData'!$B:$H,3,FALSE)</f>
        <v>Barathrites iris</v>
      </c>
      <c r="H648" s="58" t="str">
        <f ca="1">VLOOKUP($E648,'1.MetaData'!$B:$H,4,FALSE)</f>
        <v>Cusk-eel</v>
      </c>
      <c r="I648" s="87">
        <f ca="1">_xlfn.XLOOKUP($B648,'3.DNAExtractions'!$F:$F,'3.DNAExtractions'!O:O,"?")</f>
        <v>2.1</v>
      </c>
      <c r="J648" s="203" t="s">
        <v>4883</v>
      </c>
      <c r="K648" s="77">
        <v>45573</v>
      </c>
      <c r="L648" s="77" t="s">
        <v>5619</v>
      </c>
      <c r="M648" s="75" t="s">
        <v>3239</v>
      </c>
      <c r="N648" s="75" t="s">
        <v>4993</v>
      </c>
      <c r="O648" s="2" t="str">
        <f t="shared" si="26"/>
        <v>B-E11</v>
      </c>
      <c r="P648" s="83">
        <v>5.0599999999999996</v>
      </c>
      <c r="Q648" s="75" t="str" cm="1">
        <f t="array" ref="Q648">IF(B648="","",IF(MAX(IF(B:B=B648,C:C))=C648,"Y","N"))</f>
        <v>Y</v>
      </c>
      <c r="S648" s="74" t="s">
        <v>5620</v>
      </c>
    </row>
    <row r="649" spans="1:19" x14ac:dyDescent="0.25">
      <c r="A649" s="115">
        <f ca="1">INDEX('1.MetaData'!A:A, MATCH($E649, '1.MetaData'!$B:$B, 0))</f>
        <v>898</v>
      </c>
      <c r="B649" s="76" t="s">
        <v>5647</v>
      </c>
      <c r="C649" s="75">
        <v>1</v>
      </c>
      <c r="D649" s="75" t="s">
        <v>5645</v>
      </c>
      <c r="E649" s="1" t="str">
        <f ca="1">_xlfn.XLOOKUP($B649,'3.DNAExtractions'!$F:$F,'3.DNAExtractions'!E:E,"?")</f>
        <v>OG898</v>
      </c>
      <c r="F649" s="81" t="str">
        <f t="shared" si="25"/>
        <v>OG898O_D_IL</v>
      </c>
      <c r="G649" s="39" t="str">
        <f ca="1">VLOOKUP($E649,'1.MetaData'!$B:$H,3,FALSE)</f>
        <v>Barathrites iris</v>
      </c>
      <c r="H649" s="58" t="str">
        <f ca="1">VLOOKUP($E649,'1.MetaData'!$B:$H,4,FALSE)</f>
        <v>Cusk-eel</v>
      </c>
      <c r="I649" s="87">
        <f ca="1">_xlfn.XLOOKUP($B649,'3.DNAExtractions'!$F:$F,'3.DNAExtractions'!O:O,"?")</f>
        <v>1.72</v>
      </c>
      <c r="J649" s="203" t="s">
        <v>4883</v>
      </c>
      <c r="K649" s="77">
        <v>45573</v>
      </c>
      <c r="L649" s="77" t="s">
        <v>5619</v>
      </c>
      <c r="M649" s="75" t="s">
        <v>3239</v>
      </c>
      <c r="N649" s="75" t="s">
        <v>2581</v>
      </c>
      <c r="O649" s="2" t="str">
        <f t="shared" si="26"/>
        <v>B-F11</v>
      </c>
      <c r="P649" s="83">
        <v>5</v>
      </c>
      <c r="Q649" s="75" t="str" cm="1">
        <f t="array" ref="Q649">IF(B649="","",IF(MAX(IF(B:B=B649,C:C))=C649,"Y","N"))</f>
        <v>Y</v>
      </c>
      <c r="S649" s="74" t="s">
        <v>5620</v>
      </c>
    </row>
    <row r="650" spans="1:19" x14ac:dyDescent="0.25">
      <c r="A650" s="115">
        <f ca="1">INDEX('1.MetaData'!A:A, MATCH($E650, '1.MetaData'!$B:$B, 0))</f>
        <v>899</v>
      </c>
      <c r="B650" s="76" t="s">
        <v>5648</v>
      </c>
      <c r="C650" s="75">
        <v>1</v>
      </c>
      <c r="D650" s="75" t="s">
        <v>5645</v>
      </c>
      <c r="E650" s="1" t="str">
        <f ca="1">_xlfn.XLOOKUP($B650,'3.DNAExtractions'!$F:$F,'3.DNAExtractions'!E:E,"?")</f>
        <v>OG899</v>
      </c>
      <c r="F650" s="81" t="str">
        <f t="shared" si="25"/>
        <v>OG899O_D_IL</v>
      </c>
      <c r="G650" s="39" t="str">
        <f ca="1">VLOOKUP($E650,'1.MetaData'!$B:$H,3,FALSE)</f>
        <v>Pachycara sp</v>
      </c>
      <c r="H650" s="58" t="str">
        <f ca="1">VLOOKUP($E650,'1.MetaData'!$B:$H,4,FALSE)</f>
        <v>Genus of eelpouts</v>
      </c>
      <c r="I650" s="87">
        <f ca="1">_xlfn.XLOOKUP($B650,'3.DNAExtractions'!$F:$F,'3.DNAExtractions'!O:O,"?")</f>
        <v>1.02</v>
      </c>
      <c r="J650" s="203" t="s">
        <v>4883</v>
      </c>
      <c r="K650" s="77">
        <v>45573</v>
      </c>
      <c r="L650" s="77" t="s">
        <v>5619</v>
      </c>
      <c r="M650" s="75" t="s">
        <v>3239</v>
      </c>
      <c r="N650" s="75" t="s">
        <v>5028</v>
      </c>
      <c r="O650" s="2" t="str">
        <f t="shared" si="26"/>
        <v>B-G11</v>
      </c>
      <c r="P650" s="83">
        <v>4.8</v>
      </c>
      <c r="Q650" s="75" t="str" cm="1">
        <f t="array" ref="Q650">IF(B650="","",IF(MAX(IF(B:B=B650,C:C))=C650,"Y","N"))</f>
        <v>Y</v>
      </c>
      <c r="S650" s="74" t="s">
        <v>5620</v>
      </c>
    </row>
    <row r="651" spans="1:19" x14ac:dyDescent="0.25">
      <c r="A651" s="115">
        <f ca="1">INDEX('1.MetaData'!A:A, MATCH($E651, '1.MetaData'!$B:$B, 0))</f>
        <v>900</v>
      </c>
      <c r="B651" s="76" t="s">
        <v>5649</v>
      </c>
      <c r="C651" s="75">
        <v>1</v>
      </c>
      <c r="D651" s="75" t="s">
        <v>5645</v>
      </c>
      <c r="E651" s="1" t="str">
        <f ca="1">_xlfn.XLOOKUP($B651,'3.DNAExtractions'!$F:$F,'3.DNAExtractions'!E:E,"?")</f>
        <v>OG900</v>
      </c>
      <c r="F651" s="81" t="str">
        <f t="shared" si="25"/>
        <v>OG900O_D_IL</v>
      </c>
      <c r="G651" s="39" t="str">
        <f ca="1">VLOOKUP($E651,'1.MetaData'!$B:$H,3,FALSE)</f>
        <v>Seleniolycus sp</v>
      </c>
      <c r="H651" s="58" t="str">
        <f ca="1">VLOOKUP($E651,'1.MetaData'!$B:$H,4,FALSE)</f>
        <v>Genus of eelpouts</v>
      </c>
      <c r="I651" s="87">
        <f ca="1">_xlfn.XLOOKUP($B651,'3.DNAExtractions'!$F:$F,'3.DNAExtractions'!O:O,"?")</f>
        <v>3.2</v>
      </c>
      <c r="J651" s="203" t="s">
        <v>4883</v>
      </c>
      <c r="K651" s="77">
        <v>45573</v>
      </c>
      <c r="L651" s="77" t="s">
        <v>5619</v>
      </c>
      <c r="M651" s="75" t="s">
        <v>3239</v>
      </c>
      <c r="N651" s="75" t="s">
        <v>5341</v>
      </c>
      <c r="O651" s="2" t="str">
        <f t="shared" si="26"/>
        <v>B-H11</v>
      </c>
      <c r="P651" s="83">
        <v>3.46</v>
      </c>
      <c r="Q651" s="75" t="str" cm="1">
        <f t="array" ref="Q651">IF(B651="","",IF(MAX(IF(B:B=B651,C:C))=C651,"Y","N"))</f>
        <v>Y</v>
      </c>
      <c r="S651" s="74" t="s">
        <v>5620</v>
      </c>
    </row>
    <row r="652" spans="1:19" x14ac:dyDescent="0.25">
      <c r="A652" s="115">
        <f ca="1">INDEX('1.MetaData'!A:A, MATCH($E652, '1.MetaData'!$B:$B, 0))</f>
        <v>747</v>
      </c>
      <c r="B652" s="76" t="s">
        <v>5650</v>
      </c>
      <c r="C652" s="75">
        <v>1</v>
      </c>
      <c r="D652" s="75" t="s">
        <v>5645</v>
      </c>
      <c r="E652" s="1" t="str">
        <f ca="1">_xlfn.XLOOKUP($B652,'3.DNAExtractions'!$F:$F,'3.DNAExtractions'!E:E,"?")</f>
        <v>OG747</v>
      </c>
      <c r="F652" s="81" t="str">
        <f t="shared" si="25"/>
        <v>OG747H_D_IL</v>
      </c>
      <c r="G652" s="39" t="str">
        <f ca="1">VLOOKUP($E652,'1.MetaData'!$B:$H,3,FALSE)</f>
        <v>Sphyraena barracuda</v>
      </c>
      <c r="H652" s="58" t="str">
        <f ca="1">VLOOKUP($E652,'1.MetaData'!$B:$H,4,FALSE)</f>
        <v>Great barracuda</v>
      </c>
      <c r="I652" s="87">
        <f ca="1">_xlfn.XLOOKUP($B652,'3.DNAExtractions'!$F:$F,'3.DNAExtractions'!O:O,"?")</f>
        <v>245</v>
      </c>
      <c r="J652" s="203" t="s">
        <v>4883</v>
      </c>
      <c r="K652" s="77">
        <v>45580</v>
      </c>
      <c r="L652" s="77" t="s">
        <v>5651</v>
      </c>
      <c r="M652" s="75" t="s">
        <v>3239</v>
      </c>
      <c r="N652" s="75" t="s">
        <v>4914</v>
      </c>
      <c r="O652" s="2" t="str">
        <f t="shared" si="26"/>
        <v>B-F05</v>
      </c>
      <c r="P652" s="83">
        <v>12.8</v>
      </c>
      <c r="Q652" s="75" t="str" cm="1">
        <f t="array" ref="Q652">IF(B652="","",IF(MAX(IF(B:B=B652,C:C))=C652,"Y","N"))</f>
        <v>Y</v>
      </c>
      <c r="S652" s="74"/>
    </row>
    <row r="653" spans="1:19" x14ac:dyDescent="0.25">
      <c r="A653" s="115">
        <f ca="1">INDEX('1.MetaData'!A:A, MATCH($E653, '1.MetaData'!$B:$B, 0))</f>
        <v>846</v>
      </c>
      <c r="B653" s="76" t="s">
        <v>5652</v>
      </c>
      <c r="C653" s="75">
        <v>1</v>
      </c>
      <c r="D653" s="75" t="s">
        <v>5645</v>
      </c>
      <c r="E653" s="1" t="str">
        <f ca="1">_xlfn.XLOOKUP($B653,'3.DNAExtractions'!$F:$F,'3.DNAExtractions'!E:E,"?")</f>
        <v>OG846</v>
      </c>
      <c r="F653" s="81" t="str">
        <f t="shared" si="25"/>
        <v>OG846H_D_IL</v>
      </c>
      <c r="G653" s="39" t="str">
        <f ca="1">VLOOKUP($E653,'1.MetaData'!$B:$H,3,FALSE)</f>
        <v>Carcharodon carcharias</v>
      </c>
      <c r="H653" s="58" t="str">
        <f ca="1">VLOOKUP($E653,'1.MetaData'!$B:$H,4,FALSE)</f>
        <v>Great white shark</v>
      </c>
      <c r="I653" s="87">
        <f ca="1">_xlfn.XLOOKUP($B653,'3.DNAExtractions'!$F:$F,'3.DNAExtractions'!O:O,"?")</f>
        <v>187</v>
      </c>
      <c r="J653" s="310" t="s">
        <v>4883</v>
      </c>
      <c r="K653" s="312">
        <v>45580</v>
      </c>
      <c r="L653" s="313" t="s">
        <v>5651</v>
      </c>
      <c r="M653" s="313" t="s">
        <v>3239</v>
      </c>
      <c r="N653" s="313" t="s">
        <v>4918</v>
      </c>
      <c r="O653" s="316" t="str">
        <f t="shared" si="26"/>
        <v>B-G05</v>
      </c>
      <c r="P653" s="313">
        <v>10.5</v>
      </c>
      <c r="Q653" s="313" t="str" cm="1">
        <f t="array" ref="Q653">IF(B653="","",IF(MAX(IF(B:B=B653,C:C))=C653,"Y","N"))</f>
        <v>Y</v>
      </c>
      <c r="S653" s="74"/>
    </row>
    <row r="654" spans="1:19" x14ac:dyDescent="0.25">
      <c r="A654" s="115">
        <f ca="1">INDEX('1.MetaData'!A:A, MATCH($E654, '1.MetaData'!$B:$B, 0))</f>
        <v>893</v>
      </c>
      <c r="B654" s="76" t="s">
        <v>5653</v>
      </c>
      <c r="C654" s="75">
        <v>1</v>
      </c>
      <c r="D654" s="75" t="s">
        <v>5645</v>
      </c>
      <c r="E654" s="1" t="str">
        <f ca="1">_xlfn.XLOOKUP($B654,'3.DNAExtractions'!$F:$F,'3.DNAExtractions'!E:E,"?")</f>
        <v>OG893</v>
      </c>
      <c r="F654" s="81" t="str">
        <f t="shared" si="25"/>
        <v>OG893O_D_IL</v>
      </c>
      <c r="G654" s="39" t="str">
        <f ca="1">VLOOKUP($E654,'1.MetaData'!$B:$H,3,FALSE)</f>
        <v>Leucicorus sp</v>
      </c>
      <c r="H654" s="58" t="str">
        <f ca="1">VLOOKUP($E654,'1.MetaData'!$B:$H,4,FALSE)</f>
        <v xml:space="preserve">cusk-eel </v>
      </c>
      <c r="I654" s="87">
        <f ca="1">_xlfn.XLOOKUP($B654,'3.DNAExtractions'!$F:$F,'3.DNAExtractions'!O:O,"?")</f>
        <v>0.44</v>
      </c>
      <c r="J654" s="203" t="s">
        <v>4883</v>
      </c>
      <c r="K654" s="77">
        <v>45580</v>
      </c>
      <c r="L654" s="77" t="s">
        <v>5651</v>
      </c>
      <c r="M654" s="75" t="s">
        <v>3239</v>
      </c>
      <c r="N654" s="75" t="s">
        <v>5080</v>
      </c>
      <c r="O654" s="2" t="str">
        <f t="shared" si="26"/>
        <v>B-A12</v>
      </c>
      <c r="P654" s="83">
        <v>7.92</v>
      </c>
      <c r="Q654" s="75" t="str" cm="1">
        <f t="array" ref="Q654">IF(B654="","",IF(MAX(IF(B:B=B654,C:C))=C654,"Y","N"))</f>
        <v>Y</v>
      </c>
      <c r="S654" s="74" t="s">
        <v>5654</v>
      </c>
    </row>
    <row r="655" spans="1:19" x14ac:dyDescent="0.25">
      <c r="A655" s="115">
        <f ca="1">INDEX('1.MetaData'!A:A, MATCH($E655, '1.MetaData'!$B:$B, 0))</f>
        <v>894</v>
      </c>
      <c r="B655" s="76" t="s">
        <v>5655</v>
      </c>
      <c r="C655" s="75">
        <v>1</v>
      </c>
      <c r="D655" s="75" t="s">
        <v>5645</v>
      </c>
      <c r="E655" s="1" t="str">
        <f ca="1">_xlfn.XLOOKUP($B655,'3.DNAExtractions'!$F:$F,'3.DNAExtractions'!E:E,"?")</f>
        <v>OG894</v>
      </c>
      <c r="F655" s="81" t="str">
        <f t="shared" si="25"/>
        <v>OG894O_D_IL</v>
      </c>
      <c r="G655" s="39" t="str">
        <f ca="1">VLOOKUP($E655,'1.MetaData'!$B:$H,3,FALSE)</f>
        <v>Pachycara sp</v>
      </c>
      <c r="H655" s="58" t="str">
        <f ca="1">VLOOKUP($E655,'1.MetaData'!$B:$H,4,FALSE)</f>
        <v>Genus of eelpouts</v>
      </c>
      <c r="I655" s="87">
        <f ca="1">_xlfn.XLOOKUP($B655,'3.DNAExtractions'!$F:$F,'3.DNAExtractions'!O:O,"?")</f>
        <v>0.95799999999999996</v>
      </c>
      <c r="J655" s="203" t="s">
        <v>4883</v>
      </c>
      <c r="K655" s="77">
        <v>45580</v>
      </c>
      <c r="L655" s="77" t="s">
        <v>5651</v>
      </c>
      <c r="M655" s="75" t="s">
        <v>3239</v>
      </c>
      <c r="N655" s="75" t="s">
        <v>5082</v>
      </c>
      <c r="O655" s="2" t="str">
        <f t="shared" si="26"/>
        <v>B-B12</v>
      </c>
      <c r="P655" s="83">
        <v>19.399999999999999</v>
      </c>
      <c r="Q655" s="75" t="str" cm="1">
        <f t="array" ref="Q655">IF(B655="","",IF(MAX(IF(B:B=B655,C:C))=C655,"Y","N"))</f>
        <v>Y</v>
      </c>
      <c r="S655" s="74" t="s">
        <v>5656</v>
      </c>
    </row>
    <row r="656" spans="1:19" x14ac:dyDescent="0.25">
      <c r="A656" s="115">
        <f ca="1">INDEX('1.MetaData'!A:A, MATCH($E656, '1.MetaData'!$B:$B, 0))</f>
        <v>904</v>
      </c>
      <c r="B656" s="76" t="s">
        <v>5657</v>
      </c>
      <c r="C656" s="75">
        <v>1</v>
      </c>
      <c r="D656" s="75" t="s">
        <v>5645</v>
      </c>
      <c r="E656" s="1" t="str">
        <f ca="1">_xlfn.XLOOKUP($B656,'3.DNAExtractions'!$F:$F,'3.DNAExtractions'!E:E,"?")</f>
        <v>OG904</v>
      </c>
      <c r="F656" s="81" t="str">
        <f t="shared" si="25"/>
        <v>OG904O_D_IL</v>
      </c>
      <c r="G656" s="39" t="str">
        <f ca="1">VLOOKUP($E656,'1.MetaData'!$B:$H,3,FALSE)</f>
        <v>Acanthonus armatus</v>
      </c>
      <c r="H656" s="58" t="str">
        <f ca="1">VLOOKUP($E656,'1.MetaData'!$B:$H,4,FALSE)</f>
        <v>Bony-eared assfish</v>
      </c>
      <c r="I656" s="87">
        <f ca="1">_xlfn.XLOOKUP($B656,'3.DNAExtractions'!$F:$F,'3.DNAExtractions'!O:O,"?")</f>
        <v>0.24</v>
      </c>
      <c r="J656" s="203" t="s">
        <v>4883</v>
      </c>
      <c r="K656" s="77">
        <v>45580</v>
      </c>
      <c r="L656" s="77" t="s">
        <v>5651</v>
      </c>
      <c r="M656" s="75" t="s">
        <v>3239</v>
      </c>
      <c r="N656" s="75" t="s">
        <v>4927</v>
      </c>
      <c r="O656" s="2" t="str">
        <f t="shared" si="26"/>
        <v>B-H05</v>
      </c>
      <c r="P656" s="83">
        <v>22.7</v>
      </c>
      <c r="Q656" s="75" t="str" cm="1">
        <f t="array" ref="Q656">IF(B656="","",IF(MAX(IF(B:B=B656,C:C))=C656,"Y","N"))</f>
        <v>Y</v>
      </c>
      <c r="S656" s="74" t="s">
        <v>5658</v>
      </c>
    </row>
    <row r="657" spans="1:19" x14ac:dyDescent="0.25">
      <c r="A657" s="115">
        <f ca="1">INDEX('1.MetaData'!A:A, MATCH($E657, '1.MetaData'!$B:$B, 0))</f>
        <v>227</v>
      </c>
      <c r="B657" s="76" t="s">
        <v>5659</v>
      </c>
      <c r="C657" s="75">
        <v>1</v>
      </c>
      <c r="D657" s="75" t="s">
        <v>4878</v>
      </c>
      <c r="E657" s="1" t="str">
        <f ca="1">_xlfn.XLOOKUP($B657,'3.DNAExtractions'!$F:$F,'3.DNAExtractions'!E:E,"?")</f>
        <v>OG227</v>
      </c>
      <c r="F657" s="81" t="str">
        <f t="shared" si="22"/>
        <v>OG227F_D_IL</v>
      </c>
      <c r="G657" s="39" t="str">
        <f ca="1">VLOOKUP($E657,'1.MetaData'!$B:$H,3,FALSE)</f>
        <v>Galeocerdo cuvier</v>
      </c>
      <c r="H657" s="58" t="str">
        <f ca="1">VLOOKUP($E657,'1.MetaData'!$B:$H,4,FALSE)</f>
        <v>Tiger Shark</v>
      </c>
      <c r="I657" s="87">
        <f ca="1">_xlfn.XLOOKUP($B657,'3.DNAExtractions'!$F:$F,'3.DNAExtractions'!O:O,"?")</f>
        <v>216</v>
      </c>
      <c r="J657" s="203" t="s">
        <v>4883</v>
      </c>
      <c r="K657" s="77">
        <v>45419</v>
      </c>
      <c r="L657" s="77" t="s">
        <v>4951</v>
      </c>
      <c r="M657" s="75" t="s">
        <v>3135</v>
      </c>
      <c r="N657" s="75" t="s">
        <v>4979</v>
      </c>
      <c r="O657" s="2" t="str">
        <f t="shared" si="21"/>
        <v>C-G09</v>
      </c>
      <c r="P657" s="83">
        <v>3.8</v>
      </c>
      <c r="Q657" s="2" t="str" cm="1">
        <f t="array" ref="Q657">IF(B657="","",IF(MAX(IF(B:B=B657,C:C))=C657,"Y","N"))</f>
        <v>Y</v>
      </c>
      <c r="S657" s="74"/>
    </row>
    <row r="658" spans="1:19" x14ac:dyDescent="0.25">
      <c r="A658" s="115">
        <f ca="1">INDEX('1.MetaData'!A:A, MATCH($E658, '1.MetaData'!$B:$B, 0))</f>
        <v>630</v>
      </c>
      <c r="B658" s="76" t="s">
        <v>5660</v>
      </c>
      <c r="C658" s="75">
        <v>1</v>
      </c>
      <c r="D658" s="75" t="s">
        <v>4878</v>
      </c>
      <c r="E658" s="1" t="str">
        <f ca="1">_xlfn.XLOOKUP($B658,'3.DNAExtractions'!$F:$F,'3.DNAExtractions'!E:E,"?")</f>
        <v>OG630</v>
      </c>
      <c r="F658" s="81" t="str">
        <f t="shared" si="22"/>
        <v>OG630F_D_IL</v>
      </c>
      <c r="G658" s="39" t="str">
        <f ca="1">VLOOKUP($E658,'1.MetaData'!$B:$H,3,FALSE)</f>
        <v>Galeocerdo cuvier</v>
      </c>
      <c r="H658" s="58" t="str">
        <f ca="1">VLOOKUP($E658,'1.MetaData'!$B:$H,4,FALSE)</f>
        <v>Tiger shark</v>
      </c>
      <c r="I658" s="87">
        <f ca="1">_xlfn.XLOOKUP($B658,'3.DNAExtractions'!$F:$F,'3.DNAExtractions'!O:O,"?")</f>
        <v>90.2</v>
      </c>
      <c r="J658" s="203" t="s">
        <v>4883</v>
      </c>
      <c r="K658" s="77">
        <v>45544</v>
      </c>
      <c r="L658" s="77" t="s">
        <v>4497</v>
      </c>
      <c r="M658" s="75" t="s">
        <v>3139</v>
      </c>
      <c r="N658" s="75" t="s">
        <v>5128</v>
      </c>
      <c r="O658" s="2" t="str">
        <f t="shared" si="21"/>
        <v>D-D03</v>
      </c>
      <c r="P658" s="83">
        <v>2.2000000000000002</v>
      </c>
      <c r="Q658" s="75" t="str" cm="1">
        <f t="array" ref="Q658">IF(B658="","",IF(MAX(IF(B:B=B658,C:C))=C658,"Y","N"))</f>
        <v>Y</v>
      </c>
      <c r="S658" s="74" t="s">
        <v>5092</v>
      </c>
    </row>
    <row r="659" spans="1:19" x14ac:dyDescent="0.25">
      <c r="A659" s="115">
        <f ca="1">INDEX('1.MetaData'!A:A, MATCH($E659, '1.MetaData'!$B:$B, 0))</f>
        <v>631</v>
      </c>
      <c r="B659" s="76" t="s">
        <v>5661</v>
      </c>
      <c r="C659" s="75">
        <v>1</v>
      </c>
      <c r="D659" s="75" t="s">
        <v>4878</v>
      </c>
      <c r="E659" s="1" t="str">
        <f ca="1">_xlfn.XLOOKUP($B659,'3.DNAExtractions'!$F:$F,'3.DNAExtractions'!E:E,"?")</f>
        <v>OG631</v>
      </c>
      <c r="F659" s="81" t="str">
        <f t="shared" si="22"/>
        <v>OG631F_D_IL</v>
      </c>
      <c r="G659" s="39" t="str">
        <f ca="1">VLOOKUP($E659,'1.MetaData'!$B:$H,3,FALSE)</f>
        <v>Galeocerdo cuvier</v>
      </c>
      <c r="H659" s="58" t="str">
        <f ca="1">VLOOKUP($E659,'1.MetaData'!$B:$H,4,FALSE)</f>
        <v>Tiger shark</v>
      </c>
      <c r="I659" s="87">
        <f ca="1">_xlfn.XLOOKUP($B659,'3.DNAExtractions'!$F:$F,'3.DNAExtractions'!O:O,"?")</f>
        <v>58.1</v>
      </c>
      <c r="J659" s="203" t="s">
        <v>4883</v>
      </c>
      <c r="K659" s="77">
        <v>45544</v>
      </c>
      <c r="L659" s="77" t="s">
        <v>4497</v>
      </c>
      <c r="M659" s="75" t="s">
        <v>3139</v>
      </c>
      <c r="N659" s="75" t="s">
        <v>5130</v>
      </c>
      <c r="O659" s="2" t="str">
        <f t="shared" si="21"/>
        <v>D-E03</v>
      </c>
      <c r="P659" s="83">
        <v>5.4</v>
      </c>
      <c r="Q659" s="75" t="str" cm="1">
        <f t="array" ref="Q659">IF(B659="","",IF(MAX(IF(B:B=B659,C:C))=C659,"Y","N"))</f>
        <v>Y</v>
      </c>
      <c r="S659" s="74" t="s">
        <v>5092</v>
      </c>
    </row>
    <row r="660" spans="1:19" x14ac:dyDescent="0.25">
      <c r="A660" s="115">
        <f ca="1">INDEX('1.MetaData'!A:A, MATCH($E660, '1.MetaData'!$B:$B, 0))</f>
        <v>632</v>
      </c>
      <c r="B660" s="76" t="s">
        <v>5662</v>
      </c>
      <c r="C660" s="75">
        <v>1</v>
      </c>
      <c r="D660" s="75" t="s">
        <v>4878</v>
      </c>
      <c r="E660" s="1" t="str">
        <f ca="1">_xlfn.XLOOKUP($B660,'3.DNAExtractions'!$F:$F,'3.DNAExtractions'!E:E,"?")</f>
        <v>OG632</v>
      </c>
      <c r="F660" s="81" t="str">
        <f t="shared" si="22"/>
        <v>OG632F_D_IL</v>
      </c>
      <c r="G660" s="39" t="str">
        <f ca="1">VLOOKUP($E660,'1.MetaData'!$B:$H,3,FALSE)</f>
        <v>Galeocerdo cuvier</v>
      </c>
      <c r="H660" s="58" t="str">
        <f ca="1">VLOOKUP($E660,'1.MetaData'!$B:$H,4,FALSE)</f>
        <v>Tiger shark</v>
      </c>
      <c r="I660" s="87">
        <f ca="1">_xlfn.XLOOKUP($B660,'3.DNAExtractions'!$F:$F,'3.DNAExtractions'!O:O,"?")</f>
        <v>64.099999999999994</v>
      </c>
      <c r="J660" s="203" t="s">
        <v>4883</v>
      </c>
      <c r="K660" s="77">
        <v>45544</v>
      </c>
      <c r="L660" s="77" t="s">
        <v>4497</v>
      </c>
      <c r="M660" s="75" t="s">
        <v>3139</v>
      </c>
      <c r="N660" s="75" t="s">
        <v>5132</v>
      </c>
      <c r="O660" s="2" t="str">
        <f t="shared" si="21"/>
        <v>D-F03</v>
      </c>
      <c r="P660" s="83">
        <v>7.6</v>
      </c>
      <c r="Q660" s="75" t="str" cm="1">
        <f t="array" ref="Q660">IF(B660="","",IF(MAX(IF(B:B=B660,C:C))=C660,"Y","N"))</f>
        <v>Y</v>
      </c>
      <c r="S660" s="74" t="s">
        <v>5092</v>
      </c>
    </row>
    <row r="661" spans="1:19" x14ac:dyDescent="0.25">
      <c r="A661" s="115">
        <f ca="1">INDEX('1.MetaData'!A:A, MATCH($E661, '1.MetaData'!$B:$B, 0))</f>
        <v>633</v>
      </c>
      <c r="B661" s="76" t="s">
        <v>5663</v>
      </c>
      <c r="C661" s="75">
        <v>1</v>
      </c>
      <c r="D661" s="75" t="s">
        <v>4878</v>
      </c>
      <c r="E661" s="1" t="str">
        <f ca="1">_xlfn.XLOOKUP($B661,'3.DNAExtractions'!$F:$F,'3.DNAExtractions'!E:E,"?")</f>
        <v>OG633</v>
      </c>
      <c r="F661" s="81" t="str">
        <f t="shared" si="22"/>
        <v>OG633F_D_IL</v>
      </c>
      <c r="G661" s="39" t="str">
        <f ca="1">VLOOKUP($E661,'1.MetaData'!$B:$H,3,FALSE)</f>
        <v>Galeocerdo cuvier</v>
      </c>
      <c r="H661" s="58" t="str">
        <f ca="1">VLOOKUP($E661,'1.MetaData'!$B:$H,4,FALSE)</f>
        <v>Tiger shark</v>
      </c>
      <c r="I661" s="87">
        <f ca="1">_xlfn.XLOOKUP($B661,'3.DNAExtractions'!$F:$F,'3.DNAExtractions'!O:O,"?")</f>
        <v>59.8</v>
      </c>
      <c r="J661" s="203" t="s">
        <v>4883</v>
      </c>
      <c r="K661" s="77">
        <v>45544</v>
      </c>
      <c r="L661" s="77" t="s">
        <v>4497</v>
      </c>
      <c r="M661" s="75" t="s">
        <v>3139</v>
      </c>
      <c r="N661" s="75" t="s">
        <v>5134</v>
      </c>
      <c r="O661" s="2" t="str">
        <f t="shared" si="21"/>
        <v>D-G03</v>
      </c>
      <c r="P661" s="83">
        <v>6.8</v>
      </c>
      <c r="Q661" s="75" t="str" cm="1">
        <f t="array" ref="Q661">IF(B661="","",IF(MAX(IF(B:B=B661,C:C))=C661,"Y","N"))</f>
        <v>Y</v>
      </c>
      <c r="S661" s="74" t="s">
        <v>5092</v>
      </c>
    </row>
    <row r="662" spans="1:19" x14ac:dyDescent="0.25">
      <c r="A662" s="115">
        <f ca="1">INDEX('1.MetaData'!A:A, MATCH($E662, '1.MetaData'!$B:$B, 0))</f>
        <v>634</v>
      </c>
      <c r="B662" s="76" t="s">
        <v>5664</v>
      </c>
      <c r="C662" s="75">
        <v>1</v>
      </c>
      <c r="D662" s="75" t="s">
        <v>4878</v>
      </c>
      <c r="E662" s="1" t="str">
        <f ca="1">_xlfn.XLOOKUP($B662,'3.DNAExtractions'!$F:$F,'3.DNAExtractions'!E:E,"?")</f>
        <v>OG634</v>
      </c>
      <c r="F662" s="81" t="str">
        <f t="shared" si="22"/>
        <v>OG634F_D_IL</v>
      </c>
      <c r="G662" s="39" t="str">
        <f ca="1">VLOOKUP($E662,'1.MetaData'!$B:$H,3,FALSE)</f>
        <v>Galeocerdo cuvier</v>
      </c>
      <c r="H662" s="58" t="str">
        <f ca="1">VLOOKUP($E662,'1.MetaData'!$B:$H,4,FALSE)</f>
        <v>Tiger shark</v>
      </c>
      <c r="I662" s="87">
        <f ca="1">_xlfn.XLOOKUP($B662,'3.DNAExtractions'!$F:$F,'3.DNAExtractions'!O:O,"?")</f>
        <v>56.3</v>
      </c>
      <c r="J662" s="203" t="s">
        <v>4883</v>
      </c>
      <c r="K662" s="77">
        <v>45544</v>
      </c>
      <c r="L662" s="77" t="s">
        <v>4497</v>
      </c>
      <c r="M662" s="75" t="s">
        <v>3139</v>
      </c>
      <c r="N662" s="75" t="s">
        <v>5136</v>
      </c>
      <c r="O662" s="2" t="str">
        <f t="shared" si="21"/>
        <v>D-H03</v>
      </c>
      <c r="P662" s="83">
        <v>5.3</v>
      </c>
      <c r="Q662" s="75" t="str" cm="1">
        <f t="array" ref="Q662">IF(B662="","",IF(MAX(IF(B:B=B662,C:C))=C662,"Y","N"))</f>
        <v>Y</v>
      </c>
      <c r="S662" s="74" t="s">
        <v>5092</v>
      </c>
    </row>
    <row r="663" spans="1:19" x14ac:dyDescent="0.25">
      <c r="A663" s="115">
        <f ca="1">INDEX('1.MetaData'!A:A, MATCH($E663, '1.MetaData'!$B:$B, 0))</f>
        <v>635</v>
      </c>
      <c r="B663" s="76" t="s">
        <v>5665</v>
      </c>
      <c r="C663" s="75">
        <v>1</v>
      </c>
      <c r="D663" s="75" t="s">
        <v>4878</v>
      </c>
      <c r="E663" s="1" t="str">
        <f ca="1">_xlfn.XLOOKUP($B663,'3.DNAExtractions'!$F:$F,'3.DNAExtractions'!E:E,"?")</f>
        <v>OG635</v>
      </c>
      <c r="F663" s="81" t="str">
        <f t="shared" si="22"/>
        <v>OG635F_D_IL</v>
      </c>
      <c r="G663" s="39" t="str">
        <f ca="1">VLOOKUP($E663,'1.MetaData'!$B:$H,3,FALSE)</f>
        <v>Galeocerdo cuvier</v>
      </c>
      <c r="H663" s="58" t="str">
        <f ca="1">VLOOKUP($E663,'1.MetaData'!$B:$H,4,FALSE)</f>
        <v>Tiger shark</v>
      </c>
      <c r="I663" s="87">
        <f ca="1">_xlfn.XLOOKUP($B663,'3.DNAExtractions'!$F:$F,'3.DNAExtractions'!O:O,"?")</f>
        <v>92</v>
      </c>
      <c r="J663" s="203" t="s">
        <v>4883</v>
      </c>
      <c r="K663" s="77">
        <v>45544</v>
      </c>
      <c r="L663" s="77" t="s">
        <v>4497</v>
      </c>
      <c r="M663" s="75" t="s">
        <v>3139</v>
      </c>
      <c r="N663" s="75" t="s">
        <v>4924</v>
      </c>
      <c r="O663" s="2" t="str">
        <f t="shared" si="21"/>
        <v>D-A04</v>
      </c>
      <c r="P663" s="83">
        <v>5.3</v>
      </c>
      <c r="Q663" s="75" t="str" cm="1">
        <f t="array" ref="Q663">IF(B663="","",IF(MAX(IF(B:B=B663,C:C))=C663,"Y","N"))</f>
        <v>Y</v>
      </c>
      <c r="S663" s="74" t="s">
        <v>5092</v>
      </c>
    </row>
    <row r="664" spans="1:19" x14ac:dyDescent="0.25">
      <c r="A664" s="115">
        <f ca="1">INDEX('1.MetaData'!A:A, MATCH($E664, '1.MetaData'!$B:$B, 0))</f>
        <v>636</v>
      </c>
      <c r="B664" s="76" t="s">
        <v>5666</v>
      </c>
      <c r="C664" s="75">
        <v>1</v>
      </c>
      <c r="D664" s="75" t="s">
        <v>4878</v>
      </c>
      <c r="E664" s="1" t="str">
        <f ca="1">_xlfn.XLOOKUP($B664,'3.DNAExtractions'!$F:$F,'3.DNAExtractions'!E:E,"?")</f>
        <v>OG636</v>
      </c>
      <c r="F664" s="81" t="str">
        <f t="shared" si="22"/>
        <v>OG636F_D_IL</v>
      </c>
      <c r="G664" s="39" t="str">
        <f ca="1">VLOOKUP($E664,'1.MetaData'!$B:$H,3,FALSE)</f>
        <v>Galeocerdo cuvier</v>
      </c>
      <c r="H664" s="58" t="str">
        <f ca="1">VLOOKUP($E664,'1.MetaData'!$B:$H,4,FALSE)</f>
        <v>Tiger shark</v>
      </c>
      <c r="I664" s="87">
        <f ca="1">_xlfn.XLOOKUP($B664,'3.DNAExtractions'!$F:$F,'3.DNAExtractions'!O:O,"?")</f>
        <v>57.4</v>
      </c>
      <c r="J664" s="203" t="s">
        <v>4883</v>
      </c>
      <c r="K664" s="77">
        <v>45544</v>
      </c>
      <c r="L664" s="77" t="s">
        <v>4497</v>
      </c>
      <c r="M664" s="75" t="s">
        <v>3139</v>
      </c>
      <c r="N664" s="75" t="s">
        <v>4893</v>
      </c>
      <c r="O664" s="2" t="str">
        <f t="shared" si="21"/>
        <v>D-B04</v>
      </c>
      <c r="P664" s="83">
        <v>6.5</v>
      </c>
      <c r="Q664" s="75" t="str" cm="1">
        <f t="array" ref="Q664">IF(B664="","",IF(MAX(IF(B:B=B664,C:C))=C664,"Y","N"))</f>
        <v>Y</v>
      </c>
      <c r="S664" s="74" t="s">
        <v>5092</v>
      </c>
    </row>
    <row r="665" spans="1:19" x14ac:dyDescent="0.25">
      <c r="A665" s="115">
        <f ca="1">INDEX('1.MetaData'!A:A, MATCH($E665, '1.MetaData'!$B:$B, 0))</f>
        <v>638</v>
      </c>
      <c r="B665" s="76" t="s">
        <v>5667</v>
      </c>
      <c r="C665" s="75">
        <v>1</v>
      </c>
      <c r="D665" s="75" t="s">
        <v>4878</v>
      </c>
      <c r="E665" s="1" t="str">
        <f ca="1">_xlfn.XLOOKUP($B665,'3.DNAExtractions'!$F:$F,'3.DNAExtractions'!E:E,"?")</f>
        <v>OG638</v>
      </c>
      <c r="F665" s="81" t="str">
        <f t="shared" si="22"/>
        <v>OG638F_D_IL</v>
      </c>
      <c r="G665" s="39" t="str">
        <f ca="1">VLOOKUP($E665,'1.MetaData'!$B:$H,3,FALSE)</f>
        <v>Galeocerdo cuvier</v>
      </c>
      <c r="H665" s="58" t="str">
        <f ca="1">VLOOKUP($E665,'1.MetaData'!$B:$H,4,FALSE)</f>
        <v>Tiger shark</v>
      </c>
      <c r="I665" s="87">
        <f ca="1">_xlfn.XLOOKUP($B665,'3.DNAExtractions'!$F:$F,'3.DNAExtractions'!O:O,"?")</f>
        <v>90.7</v>
      </c>
      <c r="J665" s="203" t="s">
        <v>4883</v>
      </c>
      <c r="K665" s="77">
        <v>45544</v>
      </c>
      <c r="L665" s="77" t="s">
        <v>4497</v>
      </c>
      <c r="M665" s="75" t="s">
        <v>3139</v>
      </c>
      <c r="N665" s="75" t="s">
        <v>4912</v>
      </c>
      <c r="O665" s="2" t="str">
        <f t="shared" ref="O665:O728" si="27">IF(M665&lt;&gt;"",_xlfn.CONCAT(M665,"-",N665),"")</f>
        <v>D-C04</v>
      </c>
      <c r="P665" s="83">
        <v>4.5999999999999996</v>
      </c>
      <c r="Q665" s="75" t="str" cm="1">
        <f t="array" ref="Q665">IF(B665="","",IF(MAX(IF(B:B=B665,C:C))=C665,"Y","N"))</f>
        <v>Y</v>
      </c>
      <c r="S665" s="74" t="s">
        <v>5092</v>
      </c>
    </row>
    <row r="666" spans="1:19" x14ac:dyDescent="0.25">
      <c r="A666" s="115">
        <f ca="1">INDEX('1.MetaData'!A:A, MATCH($E666, '1.MetaData'!$B:$B, 0))</f>
        <v>639</v>
      </c>
      <c r="B666" s="76" t="s">
        <v>5668</v>
      </c>
      <c r="C666" s="75">
        <v>1</v>
      </c>
      <c r="D666" s="75" t="s">
        <v>4878</v>
      </c>
      <c r="E666" s="1" t="str">
        <f ca="1">_xlfn.XLOOKUP($B666,'3.DNAExtractions'!$F:$F,'3.DNAExtractions'!E:E,"?")</f>
        <v>OG639</v>
      </c>
      <c r="F666" s="81" t="str">
        <f t="shared" si="22"/>
        <v>OG639B_D_IL</v>
      </c>
      <c r="G666" s="39" t="str">
        <f ca="1">VLOOKUP($E666,'1.MetaData'!$B:$H,3,FALSE)</f>
        <v>Galeocerdo cuvier</v>
      </c>
      <c r="H666" s="58" t="str">
        <f ca="1">VLOOKUP($E666,'1.MetaData'!$B:$H,4,FALSE)</f>
        <v>Tiger shark</v>
      </c>
      <c r="I666" s="87">
        <f ca="1">_xlfn.XLOOKUP($B666,'3.DNAExtractions'!$F:$F,'3.DNAExtractions'!O:O,"?")</f>
        <v>209</v>
      </c>
      <c r="J666" s="203" t="s">
        <v>4883</v>
      </c>
      <c r="K666" s="77">
        <v>45544</v>
      </c>
      <c r="L666" s="77" t="s">
        <v>4497</v>
      </c>
      <c r="M666" s="75" t="s">
        <v>3139</v>
      </c>
      <c r="N666" s="75" t="s">
        <v>4889</v>
      </c>
      <c r="O666" s="2" t="str">
        <f t="shared" si="27"/>
        <v>D-D04</v>
      </c>
      <c r="P666" s="83">
        <v>3.4</v>
      </c>
      <c r="Q666" s="75" t="str" cm="1">
        <f t="array" ref="Q666">IF(B666="","",IF(MAX(IF(B:B=B666,C:C))=C666,"Y","N"))</f>
        <v>Y</v>
      </c>
      <c r="S666" s="74" t="s">
        <v>5092</v>
      </c>
    </row>
    <row r="667" spans="1:19" x14ac:dyDescent="0.25">
      <c r="A667" s="115">
        <f ca="1">INDEX('1.MetaData'!A:A, MATCH($E667, '1.MetaData'!$B:$B, 0))</f>
        <v>640</v>
      </c>
      <c r="B667" s="76" t="s">
        <v>5669</v>
      </c>
      <c r="C667" s="75">
        <v>1</v>
      </c>
      <c r="D667" s="75" t="s">
        <v>4878</v>
      </c>
      <c r="E667" s="1" t="str">
        <f ca="1">_xlfn.XLOOKUP($B667,'3.DNAExtractions'!$F:$F,'3.DNAExtractions'!E:E,"?")</f>
        <v>OG640</v>
      </c>
      <c r="F667" s="81" t="str">
        <f t="shared" ref="F667:F730" si="28">IF(C667&gt;1,_xlfn.CONCAT(B667,"_IL",C667),_xlfn.CONCAT(B667,"_IL"))</f>
        <v>OG640F_D_IL</v>
      </c>
      <c r="G667" s="39" t="str">
        <f ca="1">VLOOKUP($E667,'1.MetaData'!$B:$H,3,FALSE)</f>
        <v>Galeocerdo cuvier</v>
      </c>
      <c r="H667" s="58" t="str">
        <f ca="1">VLOOKUP($E667,'1.MetaData'!$B:$H,4,FALSE)</f>
        <v>Tiger shark</v>
      </c>
      <c r="I667" s="87">
        <f ca="1">_xlfn.XLOOKUP($B667,'3.DNAExtractions'!$F:$F,'3.DNAExtractions'!O:O,"?")</f>
        <v>150</v>
      </c>
      <c r="J667" s="203" t="s">
        <v>4883</v>
      </c>
      <c r="K667" s="77">
        <v>45544</v>
      </c>
      <c r="L667" s="77" t="s">
        <v>4497</v>
      </c>
      <c r="M667" s="75" t="s">
        <v>3139</v>
      </c>
      <c r="N667" s="75" t="s">
        <v>4916</v>
      </c>
      <c r="O667" s="2" t="str">
        <f t="shared" si="27"/>
        <v>D-E04</v>
      </c>
      <c r="P667" s="83">
        <v>6.2</v>
      </c>
      <c r="Q667" s="75" t="str" cm="1">
        <f t="array" ref="Q667">IF(B667="","",IF(MAX(IF(B:B=B667,C:C))=C667,"Y","N"))</f>
        <v>Y</v>
      </c>
      <c r="S667" s="74" t="s">
        <v>5092</v>
      </c>
    </row>
    <row r="668" spans="1:19" x14ac:dyDescent="0.25">
      <c r="A668" s="115">
        <f ca="1">INDEX('1.MetaData'!A:A, MATCH($E668, '1.MetaData'!$B:$B, 0))</f>
        <v>641</v>
      </c>
      <c r="B668" s="76" t="s">
        <v>5670</v>
      </c>
      <c r="C668" s="75">
        <v>1</v>
      </c>
      <c r="D668" s="75" t="s">
        <v>4878</v>
      </c>
      <c r="E668" s="1" t="str">
        <f ca="1">_xlfn.XLOOKUP($B668,'3.DNAExtractions'!$F:$F,'3.DNAExtractions'!E:E,"?")</f>
        <v>OG641</v>
      </c>
      <c r="F668" s="81" t="str">
        <f t="shared" si="28"/>
        <v>OG641F_D_IL</v>
      </c>
      <c r="G668" s="39" t="str">
        <f ca="1">VLOOKUP($E668,'1.MetaData'!$B:$H,3,FALSE)</f>
        <v>Galeocerdo cuvier</v>
      </c>
      <c r="H668" s="58" t="str">
        <f ca="1">VLOOKUP($E668,'1.MetaData'!$B:$H,4,FALSE)</f>
        <v>Tiger shark</v>
      </c>
      <c r="I668" s="87">
        <f ca="1">_xlfn.XLOOKUP($B668,'3.DNAExtractions'!$F:$F,'3.DNAExtractions'!O:O,"?")</f>
        <v>85.6</v>
      </c>
      <c r="J668" s="203" t="s">
        <v>4883</v>
      </c>
      <c r="K668" s="77">
        <v>45544</v>
      </c>
      <c r="L668" s="77" t="s">
        <v>4497</v>
      </c>
      <c r="M668" s="75" t="s">
        <v>3139</v>
      </c>
      <c r="N668" s="75" t="s">
        <v>4906</v>
      </c>
      <c r="O668" s="2" t="str">
        <f t="shared" si="27"/>
        <v>D-F04</v>
      </c>
      <c r="P668" s="83">
        <v>4.5999999999999996</v>
      </c>
      <c r="Q668" s="75" t="str" cm="1">
        <f t="array" ref="Q668">IF(B668="","",IF(MAX(IF(B:B=B668,C:C))=C668,"Y","N"))</f>
        <v>Y</v>
      </c>
      <c r="S668" s="74" t="s">
        <v>5092</v>
      </c>
    </row>
    <row r="669" spans="1:19" x14ac:dyDescent="0.25">
      <c r="A669" s="115">
        <f ca="1">INDEX('1.MetaData'!A:A, MATCH($E669, '1.MetaData'!$B:$B, 0))</f>
        <v>642</v>
      </c>
      <c r="B669" s="76" t="s">
        <v>5671</v>
      </c>
      <c r="C669" s="75">
        <v>1</v>
      </c>
      <c r="D669" s="75" t="s">
        <v>4878</v>
      </c>
      <c r="E669" s="1" t="str">
        <f ca="1">_xlfn.XLOOKUP($B669,'3.DNAExtractions'!$F:$F,'3.DNAExtractions'!E:E,"?")</f>
        <v>OG642</v>
      </c>
      <c r="F669" s="81" t="str">
        <f t="shared" si="28"/>
        <v>OG642F_D_IL</v>
      </c>
      <c r="G669" s="39" t="str">
        <f ca="1">VLOOKUP($E669,'1.MetaData'!$B:$H,3,FALSE)</f>
        <v>Galeocerdo cuvier</v>
      </c>
      <c r="H669" s="58" t="str">
        <f ca="1">VLOOKUP($E669,'1.MetaData'!$B:$H,4,FALSE)</f>
        <v>Tiger shark</v>
      </c>
      <c r="I669" s="87">
        <f ca="1">_xlfn.XLOOKUP($B669,'3.DNAExtractions'!$F:$F,'3.DNAExtractions'!O:O,"?")</f>
        <v>91.7</v>
      </c>
      <c r="J669" s="203" t="s">
        <v>4883</v>
      </c>
      <c r="K669" s="77">
        <v>45544</v>
      </c>
      <c r="L669" s="77" t="s">
        <v>4497</v>
      </c>
      <c r="M669" s="75" t="s">
        <v>3139</v>
      </c>
      <c r="N669" s="75" t="s">
        <v>4943</v>
      </c>
      <c r="O669" s="2" t="str">
        <f t="shared" si="27"/>
        <v>D-G04</v>
      </c>
      <c r="P669" s="83">
        <v>6.2</v>
      </c>
      <c r="Q669" s="75" t="str" cm="1">
        <f t="array" ref="Q669">IF(B669="","",IF(MAX(IF(B:B=B669,C:C))=C669,"Y","N"))</f>
        <v>Y</v>
      </c>
      <c r="S669" s="74" t="s">
        <v>5092</v>
      </c>
    </row>
    <row r="670" spans="1:19" x14ac:dyDescent="0.25">
      <c r="A670" s="115">
        <f ca="1">INDEX('1.MetaData'!A:A, MATCH($E670, '1.MetaData'!$B:$B, 0))</f>
        <v>643</v>
      </c>
      <c r="B670" s="76" t="s">
        <v>5672</v>
      </c>
      <c r="C670" s="75">
        <v>1</v>
      </c>
      <c r="D670" s="75" t="s">
        <v>4878</v>
      </c>
      <c r="E670" s="1" t="str">
        <f ca="1">_xlfn.XLOOKUP($B670,'3.DNAExtractions'!$F:$F,'3.DNAExtractions'!E:E,"?")</f>
        <v>OG643</v>
      </c>
      <c r="F670" s="81" t="str">
        <f t="shared" si="28"/>
        <v>OG643F_D_IL</v>
      </c>
      <c r="G670" s="39" t="str">
        <f ca="1">VLOOKUP($E670,'1.MetaData'!$B:$H,3,FALSE)</f>
        <v>Galeocerdo cuvier</v>
      </c>
      <c r="H670" s="58" t="str">
        <f ca="1">VLOOKUP($E670,'1.MetaData'!$B:$H,4,FALSE)</f>
        <v>Tiger shark</v>
      </c>
      <c r="I670" s="87">
        <f ca="1">_xlfn.XLOOKUP($B670,'3.DNAExtractions'!$F:$F,'3.DNAExtractions'!O:O,"?")</f>
        <v>77</v>
      </c>
      <c r="J670" s="203" t="s">
        <v>4883</v>
      </c>
      <c r="K670" s="77">
        <v>45544</v>
      </c>
      <c r="L670" s="77" t="s">
        <v>4497</v>
      </c>
      <c r="M670" s="75" t="s">
        <v>3139</v>
      </c>
      <c r="N670" s="75" t="s">
        <v>4939</v>
      </c>
      <c r="O670" s="2" t="str">
        <f t="shared" si="27"/>
        <v>D-H04</v>
      </c>
      <c r="P670" s="83">
        <v>5.3</v>
      </c>
      <c r="Q670" s="75" t="str" cm="1">
        <f t="array" ref="Q670">IF(B670="","",IF(MAX(IF(B:B=B670,C:C))=C670,"Y","N"))</f>
        <v>Y</v>
      </c>
      <c r="S670" s="74" t="s">
        <v>5092</v>
      </c>
    </row>
    <row r="671" spans="1:19" x14ac:dyDescent="0.25">
      <c r="A671" s="115">
        <f ca="1">INDEX('1.MetaData'!A:A, MATCH($E671, '1.MetaData'!$B:$B, 0))</f>
        <v>644</v>
      </c>
      <c r="B671" s="76" t="s">
        <v>5673</v>
      </c>
      <c r="C671" s="75">
        <v>1</v>
      </c>
      <c r="D671" s="75" t="s">
        <v>4878</v>
      </c>
      <c r="E671" s="1" t="str">
        <f ca="1">_xlfn.XLOOKUP($B671,'3.DNAExtractions'!$F:$F,'3.DNAExtractions'!E:E,"?")</f>
        <v>OG644</v>
      </c>
      <c r="F671" s="81" t="str">
        <f t="shared" si="28"/>
        <v>OG644F_D_IL</v>
      </c>
      <c r="G671" s="39" t="str">
        <f ca="1">VLOOKUP($E671,'1.MetaData'!$B:$H,3,FALSE)</f>
        <v>Galeocerdo cuvier</v>
      </c>
      <c r="H671" s="58" t="str">
        <f ca="1">VLOOKUP($E671,'1.MetaData'!$B:$H,4,FALSE)</f>
        <v>Tiger shark</v>
      </c>
      <c r="I671" s="87">
        <f ca="1">_xlfn.XLOOKUP($B671,'3.DNAExtractions'!$F:$F,'3.DNAExtractions'!O:O,"?")</f>
        <v>111</v>
      </c>
      <c r="J671" s="203" t="s">
        <v>4883</v>
      </c>
      <c r="K671" s="77">
        <v>45544</v>
      </c>
      <c r="L671" s="77" t="s">
        <v>4497</v>
      </c>
      <c r="M671" s="75" t="s">
        <v>3139</v>
      </c>
      <c r="N671" s="75" t="s">
        <v>4881</v>
      </c>
      <c r="O671" s="2" t="str">
        <f t="shared" si="27"/>
        <v>D-A05</v>
      </c>
      <c r="P671" s="83">
        <v>5.3</v>
      </c>
      <c r="Q671" s="75" t="str" cm="1">
        <f t="array" ref="Q671">IF(B671="","",IF(MAX(IF(B:B=B671,C:C))=C671,"Y","N"))</f>
        <v>Y</v>
      </c>
      <c r="S671" s="74" t="s">
        <v>5092</v>
      </c>
    </row>
    <row r="672" spans="1:19" x14ac:dyDescent="0.25">
      <c r="A672" s="115">
        <f ca="1">INDEX('1.MetaData'!A:A, MATCH($E672, '1.MetaData'!$B:$B, 0))</f>
        <v>911</v>
      </c>
      <c r="B672" s="76" t="s">
        <v>5674</v>
      </c>
      <c r="C672" s="75">
        <v>1</v>
      </c>
      <c r="D672" s="75" t="s">
        <v>4878</v>
      </c>
      <c r="E672" s="1" t="str">
        <f ca="1">_xlfn.XLOOKUP($B672,'3.DNAExtractions'!$F:$F,'3.DNAExtractions'!E:E,"?")</f>
        <v>OG911</v>
      </c>
      <c r="F672" s="81" t="str">
        <f t="shared" si="28"/>
        <v>OG911F_D_IL</v>
      </c>
      <c r="G672" s="39" t="str">
        <f ca="1">VLOOKUP($E672,'1.MetaData'!$B:$H,3,FALSE)</f>
        <v>Galeocerdo cuvier</v>
      </c>
      <c r="H672" s="58" t="str">
        <f ca="1">VLOOKUP($E672,'1.MetaData'!$B:$H,4,FALSE)</f>
        <v>Tiger shark</v>
      </c>
      <c r="I672" s="87">
        <f ca="1">_xlfn.XLOOKUP($B672,'3.DNAExtractions'!$F:$F,'3.DNAExtractions'!O:O,"?")</f>
        <v>173</v>
      </c>
      <c r="J672" s="203" t="s">
        <v>4883</v>
      </c>
      <c r="K672" s="77">
        <v>45544</v>
      </c>
      <c r="L672" s="77" t="s">
        <v>4497</v>
      </c>
      <c r="M672" s="75" t="s">
        <v>3139</v>
      </c>
      <c r="N672" s="75" t="s">
        <v>4891</v>
      </c>
      <c r="O672" s="2" t="str">
        <f t="shared" si="27"/>
        <v>D-B05</v>
      </c>
      <c r="P672" s="83">
        <v>1.6</v>
      </c>
      <c r="Q672" s="75" t="str" cm="1">
        <f t="array" ref="Q672">IF(B672="","",IF(MAX(IF(B:B=B672,C:C))=C672,"Y","N"))</f>
        <v>Y</v>
      </c>
      <c r="S672" s="74" t="s">
        <v>5092</v>
      </c>
    </row>
    <row r="673" spans="1:19" x14ac:dyDescent="0.25">
      <c r="A673" s="115">
        <f ca="1">INDEX('1.MetaData'!A:A, MATCH($E673, '1.MetaData'!$B:$B, 0))</f>
        <v>912</v>
      </c>
      <c r="B673" s="76" t="s">
        <v>5675</v>
      </c>
      <c r="C673" s="75">
        <v>1</v>
      </c>
      <c r="D673" s="75" t="s">
        <v>4878</v>
      </c>
      <c r="E673" s="1" t="str">
        <f ca="1">_xlfn.XLOOKUP($B673,'3.DNAExtractions'!$F:$F,'3.DNAExtractions'!E:E,"?")</f>
        <v>OG912</v>
      </c>
      <c r="F673" s="81" t="str">
        <f t="shared" si="28"/>
        <v>OG912F_D_IL</v>
      </c>
      <c r="G673" s="39" t="str">
        <f ca="1">VLOOKUP($E673,'1.MetaData'!$B:$H,3,FALSE)</f>
        <v>Galeocerdo cuvier</v>
      </c>
      <c r="H673" s="58" t="str">
        <f ca="1">VLOOKUP($E673,'1.MetaData'!$B:$H,4,FALSE)</f>
        <v>Tiger shark</v>
      </c>
      <c r="I673" s="87">
        <f ca="1">_xlfn.XLOOKUP($B673,'3.DNAExtractions'!$F:$F,'3.DNAExtractions'!O:O,"?")</f>
        <v>257</v>
      </c>
      <c r="J673" s="203" t="s">
        <v>4883</v>
      </c>
      <c r="K673" s="77">
        <v>45544</v>
      </c>
      <c r="L673" s="77" t="s">
        <v>4497</v>
      </c>
      <c r="M673" s="75" t="s">
        <v>3139</v>
      </c>
      <c r="N673" s="75" t="s">
        <v>4896</v>
      </c>
      <c r="O673" s="2" t="str">
        <f t="shared" si="27"/>
        <v>D-C05</v>
      </c>
      <c r="P673" s="83">
        <v>2</v>
      </c>
      <c r="Q673" s="75" t="str" cm="1">
        <f t="array" ref="Q673">IF(B673="","",IF(MAX(IF(B:B=B673,C:C))=C673,"Y","N"))</f>
        <v>Y</v>
      </c>
      <c r="S673" s="74" t="s">
        <v>5092</v>
      </c>
    </row>
    <row r="674" spans="1:19" x14ac:dyDescent="0.25">
      <c r="A674" s="115">
        <f ca="1">INDEX('1.MetaData'!A:A, MATCH($E674, '1.MetaData'!$B:$B, 0))</f>
        <v>913</v>
      </c>
      <c r="B674" s="76" t="s">
        <v>5676</v>
      </c>
      <c r="C674" s="75">
        <v>1</v>
      </c>
      <c r="D674" s="75" t="s">
        <v>4878</v>
      </c>
      <c r="E674" s="1" t="str">
        <f ca="1">_xlfn.XLOOKUP($B674,'3.DNAExtractions'!$F:$F,'3.DNAExtractions'!E:E,"?")</f>
        <v>OG913</v>
      </c>
      <c r="F674" s="81" t="str">
        <f t="shared" si="28"/>
        <v>OG913F_D_IL</v>
      </c>
      <c r="G674" s="39" t="str">
        <f ca="1">VLOOKUP($E674,'1.MetaData'!$B:$H,3,FALSE)</f>
        <v>Galeocerdo cuvier</v>
      </c>
      <c r="H674" s="58" t="str">
        <f ca="1">VLOOKUP($E674,'1.MetaData'!$B:$H,4,FALSE)</f>
        <v>Tiger shark</v>
      </c>
      <c r="I674" s="87">
        <f ca="1">_xlfn.XLOOKUP($B674,'3.DNAExtractions'!$F:$F,'3.DNAExtractions'!O:O,"?")</f>
        <v>229</v>
      </c>
      <c r="J674" s="203" t="s">
        <v>4883</v>
      </c>
      <c r="K674" s="77">
        <v>45544</v>
      </c>
      <c r="L674" s="77" t="s">
        <v>4497</v>
      </c>
      <c r="M674" s="75" t="s">
        <v>3139</v>
      </c>
      <c r="N674" s="75" t="s">
        <v>4898</v>
      </c>
      <c r="O674" s="2" t="str">
        <f t="shared" si="27"/>
        <v>D-D05</v>
      </c>
      <c r="P674" s="83">
        <v>7.5</v>
      </c>
      <c r="Q674" s="75" t="str" cm="1">
        <f t="array" ref="Q674">IF(B674="","",IF(MAX(IF(B:B=B674,C:C))=C674,"Y","N"))</f>
        <v>Y</v>
      </c>
      <c r="S674" s="74" t="s">
        <v>5092</v>
      </c>
    </row>
    <row r="675" spans="1:19" x14ac:dyDescent="0.25">
      <c r="A675" s="115">
        <f ca="1">INDEX('1.MetaData'!A:A, MATCH($E675, '1.MetaData'!$B:$B, 0))</f>
        <v>915</v>
      </c>
      <c r="B675" s="76" t="s">
        <v>5677</v>
      </c>
      <c r="C675" s="75">
        <v>1</v>
      </c>
      <c r="D675" s="75" t="s">
        <v>4878</v>
      </c>
      <c r="E675" s="1" t="str">
        <f ca="1">_xlfn.XLOOKUP($B675,'3.DNAExtractions'!$F:$F,'3.DNAExtractions'!E:E,"?")</f>
        <v>OG915</v>
      </c>
      <c r="F675" s="81" t="str">
        <f t="shared" si="28"/>
        <v>OG915F_D_IL</v>
      </c>
      <c r="G675" s="39" t="str">
        <f ca="1">VLOOKUP($E675,'1.MetaData'!$B:$H,3,FALSE)</f>
        <v>Galeocerdo cuvier</v>
      </c>
      <c r="H675" s="58" t="str">
        <f ca="1">VLOOKUP($E675,'1.MetaData'!$B:$H,4,FALSE)</f>
        <v>Tiger shark</v>
      </c>
      <c r="I675" s="87">
        <f ca="1">_xlfn.XLOOKUP($B675,'3.DNAExtractions'!$F:$F,'3.DNAExtractions'!O:O,"?")</f>
        <v>142</v>
      </c>
      <c r="J675" s="203" t="s">
        <v>4883</v>
      </c>
      <c r="K675" s="77">
        <v>45544</v>
      </c>
      <c r="L675" s="77" t="s">
        <v>4497</v>
      </c>
      <c r="M675" s="75" t="s">
        <v>3139</v>
      </c>
      <c r="N675" s="75" t="s">
        <v>4908</v>
      </c>
      <c r="O675" s="2" t="str">
        <f t="shared" si="27"/>
        <v>D-E05</v>
      </c>
      <c r="P675" s="83">
        <v>3.7</v>
      </c>
      <c r="Q675" s="75" t="str" cm="1">
        <f t="array" ref="Q675">IF(B675="","",IF(MAX(IF(B:B=B675,C:C))=C675,"Y","N"))</f>
        <v>Y</v>
      </c>
      <c r="S675" s="74" t="s">
        <v>5092</v>
      </c>
    </row>
    <row r="676" spans="1:19" x14ac:dyDescent="0.25">
      <c r="A676" s="115">
        <f ca="1">INDEX('1.MetaData'!A:A, MATCH($E676, '1.MetaData'!$B:$B, 0))</f>
        <v>916</v>
      </c>
      <c r="B676" s="76" t="s">
        <v>5678</v>
      </c>
      <c r="C676" s="75">
        <v>1</v>
      </c>
      <c r="D676" s="75" t="s">
        <v>4878</v>
      </c>
      <c r="E676" s="1" t="str">
        <f ca="1">_xlfn.XLOOKUP($B676,'3.DNAExtractions'!$F:$F,'3.DNAExtractions'!E:E,"?")</f>
        <v>OG916</v>
      </c>
      <c r="F676" s="81" t="str">
        <f t="shared" si="28"/>
        <v>OG916F_D_IL</v>
      </c>
      <c r="G676" s="39" t="str">
        <f ca="1">VLOOKUP($E676,'1.MetaData'!$B:$H,3,FALSE)</f>
        <v>Galeocerdo cuvier</v>
      </c>
      <c r="H676" s="58" t="str">
        <f ca="1">VLOOKUP($E676,'1.MetaData'!$B:$H,4,FALSE)</f>
        <v>Tiger shark</v>
      </c>
      <c r="I676" s="87">
        <f ca="1">_xlfn.XLOOKUP($B676,'3.DNAExtractions'!$F:$F,'3.DNAExtractions'!O:O,"?")</f>
        <v>134</v>
      </c>
      <c r="J676" s="203" t="s">
        <v>4883</v>
      </c>
      <c r="K676" s="77">
        <v>45544</v>
      </c>
      <c r="L676" s="77" t="s">
        <v>4497</v>
      </c>
      <c r="M676" s="75" t="s">
        <v>3139</v>
      </c>
      <c r="N676" s="75" t="s">
        <v>4914</v>
      </c>
      <c r="O676" s="2" t="str">
        <f t="shared" si="27"/>
        <v>D-F05</v>
      </c>
      <c r="P676" s="83">
        <v>0.8</v>
      </c>
      <c r="Q676" s="75" t="str" cm="1">
        <f t="array" ref="Q676">IF(B676="","",IF(MAX(IF(B:B=B676,C:C))=C676,"Y","N"))</f>
        <v>Y</v>
      </c>
      <c r="S676" s="74" t="s">
        <v>5092</v>
      </c>
    </row>
    <row r="677" spans="1:19" x14ac:dyDescent="0.25">
      <c r="A677" s="115">
        <f ca="1">INDEX('1.MetaData'!A:A, MATCH($E677, '1.MetaData'!$B:$B, 0))</f>
        <v>917</v>
      </c>
      <c r="B677" s="76" t="s">
        <v>5679</v>
      </c>
      <c r="C677" s="75">
        <v>1</v>
      </c>
      <c r="D677" s="75" t="s">
        <v>4878</v>
      </c>
      <c r="E677" s="1" t="str">
        <f ca="1">_xlfn.XLOOKUP($B677,'3.DNAExtractions'!$F:$F,'3.DNAExtractions'!E:E,"?")</f>
        <v>OG917</v>
      </c>
      <c r="F677" s="81" t="str">
        <f t="shared" si="28"/>
        <v>OG917F_D_IL</v>
      </c>
      <c r="G677" s="39" t="str">
        <f ca="1">VLOOKUP($E677,'1.MetaData'!$B:$H,3,FALSE)</f>
        <v>Galeocerdo cuvier</v>
      </c>
      <c r="H677" s="58" t="str">
        <f ca="1">VLOOKUP($E677,'1.MetaData'!$B:$H,4,FALSE)</f>
        <v>Tiger shark</v>
      </c>
      <c r="I677" s="87">
        <f ca="1">_xlfn.XLOOKUP($B677,'3.DNAExtractions'!$F:$F,'3.DNAExtractions'!O:O,"?")</f>
        <v>250</v>
      </c>
      <c r="J677" s="203" t="s">
        <v>4883</v>
      </c>
      <c r="K677" s="77">
        <v>45544</v>
      </c>
      <c r="L677" s="77" t="s">
        <v>4497</v>
      </c>
      <c r="M677" s="75" t="s">
        <v>3139</v>
      </c>
      <c r="N677" s="75" t="s">
        <v>4918</v>
      </c>
      <c r="O677" s="2" t="str">
        <f t="shared" si="27"/>
        <v>D-G05</v>
      </c>
      <c r="P677" s="83">
        <v>2.5</v>
      </c>
      <c r="Q677" s="75" t="str" cm="1">
        <f t="array" ref="Q677">IF(B677="","",IF(MAX(IF(B:B=B677,C:C))=C677,"Y","N"))</f>
        <v>Y</v>
      </c>
      <c r="S677" s="74" t="s">
        <v>5092</v>
      </c>
    </row>
    <row r="678" spans="1:19" x14ac:dyDescent="0.25">
      <c r="A678" s="115">
        <f ca="1">INDEX('1.MetaData'!A:A, MATCH($E678, '1.MetaData'!$B:$B, 0))</f>
        <v>918</v>
      </c>
      <c r="B678" s="76" t="s">
        <v>5680</v>
      </c>
      <c r="C678" s="75">
        <v>1</v>
      </c>
      <c r="D678" s="75" t="s">
        <v>4878</v>
      </c>
      <c r="E678" s="1" t="str">
        <f ca="1">_xlfn.XLOOKUP($B678,'3.DNAExtractions'!$F:$F,'3.DNAExtractions'!E:E,"?")</f>
        <v>OG918</v>
      </c>
      <c r="F678" s="81" t="str">
        <f t="shared" si="28"/>
        <v>OG918F_D_IL</v>
      </c>
      <c r="G678" s="39" t="str">
        <f ca="1">VLOOKUP($E678,'1.MetaData'!$B:$H,3,FALSE)</f>
        <v>Galeocerdo cuvier</v>
      </c>
      <c r="H678" s="58" t="str">
        <f ca="1">VLOOKUP($E678,'1.MetaData'!$B:$H,4,FALSE)</f>
        <v>Tiger shark</v>
      </c>
      <c r="I678" s="87">
        <f ca="1">_xlfn.XLOOKUP($B678,'3.DNAExtractions'!$F:$F,'3.DNAExtractions'!O:O,"?")</f>
        <v>128</v>
      </c>
      <c r="J678" s="203" t="s">
        <v>4883</v>
      </c>
      <c r="K678" s="77">
        <v>45544</v>
      </c>
      <c r="L678" s="77" t="s">
        <v>4497</v>
      </c>
      <c r="M678" s="75" t="s">
        <v>3139</v>
      </c>
      <c r="N678" s="75" t="s">
        <v>4927</v>
      </c>
      <c r="O678" s="2" t="str">
        <f t="shared" si="27"/>
        <v>D-H05</v>
      </c>
      <c r="P678" s="83">
        <v>4.5</v>
      </c>
      <c r="Q678" s="75" t="str" cm="1">
        <f t="array" ref="Q678">IF(B678="","",IF(MAX(IF(B:B=B678,C:C))=C678,"Y","N"))</f>
        <v>Y</v>
      </c>
      <c r="S678" s="74" t="s">
        <v>5092</v>
      </c>
    </row>
    <row r="679" spans="1:19" x14ac:dyDescent="0.25">
      <c r="A679" s="115">
        <f ca="1">INDEX('1.MetaData'!A:A, MATCH($E679, '1.MetaData'!$B:$B, 0))</f>
        <v>919</v>
      </c>
      <c r="B679" s="76" t="s">
        <v>5681</v>
      </c>
      <c r="C679" s="75">
        <v>1</v>
      </c>
      <c r="D679" s="75" t="s">
        <v>4878</v>
      </c>
      <c r="E679" s="1" t="str">
        <f ca="1">_xlfn.XLOOKUP($B679,'3.DNAExtractions'!$F:$F,'3.DNAExtractions'!E:E,"?")</f>
        <v>OG919</v>
      </c>
      <c r="F679" s="81" t="str">
        <f t="shared" si="28"/>
        <v>OG919F_D_IL</v>
      </c>
      <c r="G679" s="39" t="str">
        <f ca="1">VLOOKUP($E679,'1.MetaData'!$B:$H,3,FALSE)</f>
        <v>Galeocerdo cuvier</v>
      </c>
      <c r="H679" s="58" t="str">
        <f ca="1">VLOOKUP($E679,'1.MetaData'!$B:$H,4,FALSE)</f>
        <v>Tiger shark</v>
      </c>
      <c r="I679" s="87">
        <f ca="1">_xlfn.XLOOKUP($B679,'3.DNAExtractions'!$F:$F,'3.DNAExtractions'!O:O,"?")</f>
        <v>76.099999999999994</v>
      </c>
      <c r="J679" s="203" t="s">
        <v>4883</v>
      </c>
      <c r="K679" s="77">
        <v>45544</v>
      </c>
      <c r="L679" s="77" t="s">
        <v>4497</v>
      </c>
      <c r="M679" s="75" t="s">
        <v>3139</v>
      </c>
      <c r="N679" s="75" t="s">
        <v>4931</v>
      </c>
      <c r="O679" s="2" t="str">
        <f t="shared" si="27"/>
        <v>D-A06</v>
      </c>
      <c r="P679" s="83">
        <v>1</v>
      </c>
      <c r="Q679" s="75" t="str" cm="1">
        <f t="array" ref="Q679">IF(B679="","",IF(MAX(IF(B:B=B679,C:C))=C679,"Y","N"))</f>
        <v>Y</v>
      </c>
      <c r="S679" s="74" t="s">
        <v>5092</v>
      </c>
    </row>
    <row r="680" spans="1:19" x14ac:dyDescent="0.25">
      <c r="A680" s="115">
        <f ca="1">INDEX('1.MetaData'!A:A, MATCH($E680, '1.MetaData'!$B:$B, 0))</f>
        <v>920</v>
      </c>
      <c r="B680" s="76" t="s">
        <v>5682</v>
      </c>
      <c r="C680" s="75">
        <v>1</v>
      </c>
      <c r="D680" s="75" t="s">
        <v>4878</v>
      </c>
      <c r="E680" s="1" t="str">
        <f ca="1">_xlfn.XLOOKUP($B680,'3.DNAExtractions'!$F:$F,'3.DNAExtractions'!E:E,"?")</f>
        <v>OG920</v>
      </c>
      <c r="F680" s="81" t="str">
        <f t="shared" si="28"/>
        <v>OG920F_D_IL</v>
      </c>
      <c r="G680" s="39" t="str">
        <f ca="1">VLOOKUP($E680,'1.MetaData'!$B:$H,3,FALSE)</f>
        <v>Galeocerdo cuvier</v>
      </c>
      <c r="H680" s="58" t="str">
        <f ca="1">VLOOKUP($E680,'1.MetaData'!$B:$H,4,FALSE)</f>
        <v>Tiger shark</v>
      </c>
      <c r="I680" s="87">
        <f ca="1">_xlfn.XLOOKUP($B680,'3.DNAExtractions'!$F:$F,'3.DNAExtractions'!O:O,"?")</f>
        <v>294</v>
      </c>
      <c r="J680" s="203" t="s">
        <v>4883</v>
      </c>
      <c r="K680" s="77">
        <v>45544</v>
      </c>
      <c r="L680" s="77" t="s">
        <v>4497</v>
      </c>
      <c r="M680" s="75" t="s">
        <v>3139</v>
      </c>
      <c r="N680" s="75" t="s">
        <v>4933</v>
      </c>
      <c r="O680" s="2" t="str">
        <f t="shared" si="27"/>
        <v>D-B06</v>
      </c>
      <c r="P680" s="83">
        <v>8.1</v>
      </c>
      <c r="Q680" s="75" t="str" cm="1">
        <f t="array" ref="Q680">IF(B680="","",IF(MAX(IF(B:B=B680,C:C))=C680,"Y","N"))</f>
        <v>Y</v>
      </c>
      <c r="S680" s="74" t="s">
        <v>5092</v>
      </c>
    </row>
    <row r="681" spans="1:19" x14ac:dyDescent="0.25">
      <c r="A681" s="115">
        <f ca="1">INDEX('1.MetaData'!A:A, MATCH($E681, '1.MetaData'!$B:$B, 0))</f>
        <v>921</v>
      </c>
      <c r="B681" s="76" t="s">
        <v>5683</v>
      </c>
      <c r="C681" s="75">
        <v>1</v>
      </c>
      <c r="D681" s="75" t="s">
        <v>4878</v>
      </c>
      <c r="E681" s="1" t="str">
        <f ca="1">_xlfn.XLOOKUP($B681,'3.DNAExtractions'!$F:$F,'3.DNAExtractions'!E:E,"?")</f>
        <v>OG921</v>
      </c>
      <c r="F681" s="81" t="str">
        <f t="shared" si="28"/>
        <v>OG921F_D_IL</v>
      </c>
      <c r="G681" s="39" t="str">
        <f ca="1">VLOOKUP($E681,'1.MetaData'!$B:$H,3,FALSE)</f>
        <v>Galeocerdo cuvier</v>
      </c>
      <c r="H681" s="58" t="str">
        <f ca="1">VLOOKUP($E681,'1.MetaData'!$B:$H,4,FALSE)</f>
        <v>Tiger shark</v>
      </c>
      <c r="I681" s="87">
        <f ca="1">_xlfn.XLOOKUP($B681,'3.DNAExtractions'!$F:$F,'3.DNAExtractions'!O:O,"?")</f>
        <v>82</v>
      </c>
      <c r="J681" s="203" t="s">
        <v>4883</v>
      </c>
      <c r="K681" s="77">
        <v>45544</v>
      </c>
      <c r="L681" s="77" t="s">
        <v>4497</v>
      </c>
      <c r="M681" s="75" t="s">
        <v>3139</v>
      </c>
      <c r="N681" s="75" t="s">
        <v>4935</v>
      </c>
      <c r="O681" s="2" t="str">
        <f t="shared" si="27"/>
        <v>D-C06</v>
      </c>
      <c r="P681" s="83">
        <v>2.2999999999999998</v>
      </c>
      <c r="Q681" s="75" t="str" cm="1">
        <f t="array" ref="Q681">IF(B681="","",IF(MAX(IF(B:B=B681,C:C))=C681,"Y","N"))</f>
        <v>Y</v>
      </c>
      <c r="S681" s="74" t="s">
        <v>5092</v>
      </c>
    </row>
    <row r="682" spans="1:19" x14ac:dyDescent="0.25">
      <c r="A682" s="115">
        <f ca="1">INDEX('1.MetaData'!A:A, MATCH($E682, '1.MetaData'!$B:$B, 0))</f>
        <v>922</v>
      </c>
      <c r="B682" s="76" t="s">
        <v>5684</v>
      </c>
      <c r="C682" s="75">
        <v>1</v>
      </c>
      <c r="D682" s="75" t="s">
        <v>4878</v>
      </c>
      <c r="E682" s="1" t="str">
        <f ca="1">_xlfn.XLOOKUP($B682,'3.DNAExtractions'!$F:$F,'3.DNAExtractions'!E:E,"?")</f>
        <v>OG922</v>
      </c>
      <c r="F682" s="81" t="str">
        <f t="shared" si="28"/>
        <v>OG922F_D_IL</v>
      </c>
      <c r="G682" s="39" t="str">
        <f ca="1">VLOOKUP($E682,'1.MetaData'!$B:$H,3,FALSE)</f>
        <v>Galeocerdo cuvier</v>
      </c>
      <c r="H682" s="58" t="str">
        <f ca="1">VLOOKUP($E682,'1.MetaData'!$B:$H,4,FALSE)</f>
        <v>Tiger shark</v>
      </c>
      <c r="I682" s="87">
        <f ca="1">_xlfn.XLOOKUP($B682,'3.DNAExtractions'!$F:$F,'3.DNAExtractions'!O:O,"?")</f>
        <v>193</v>
      </c>
      <c r="J682" s="203" t="s">
        <v>4883</v>
      </c>
      <c r="K682" s="77">
        <v>45544</v>
      </c>
      <c r="L682" s="77" t="s">
        <v>4497</v>
      </c>
      <c r="M682" s="75" t="s">
        <v>3139</v>
      </c>
      <c r="N682" s="75" t="s">
        <v>4937</v>
      </c>
      <c r="O682" s="2" t="str">
        <f t="shared" si="27"/>
        <v>D-D06</v>
      </c>
      <c r="P682" s="83">
        <v>2.9</v>
      </c>
      <c r="Q682" s="75" t="str" cm="1">
        <f t="array" ref="Q682">IF(B682="","",IF(MAX(IF(B:B=B682,C:C))=C682,"Y","N"))</f>
        <v>Y</v>
      </c>
      <c r="S682" s="74" t="s">
        <v>5092</v>
      </c>
    </row>
    <row r="683" spans="1:19" x14ac:dyDescent="0.25">
      <c r="A683" s="115">
        <f ca="1">INDEX('1.MetaData'!A:A, MATCH($E683, '1.MetaData'!$B:$B, 0))</f>
        <v>923</v>
      </c>
      <c r="B683" s="76" t="s">
        <v>5685</v>
      </c>
      <c r="C683" s="75">
        <v>1</v>
      </c>
      <c r="D683" s="75" t="s">
        <v>4878</v>
      </c>
      <c r="E683" s="1" t="str">
        <f ca="1">_xlfn.XLOOKUP($B683,'3.DNAExtractions'!$F:$F,'3.DNAExtractions'!E:E,"?")</f>
        <v>OG923</v>
      </c>
      <c r="F683" s="81" t="str">
        <f t="shared" si="28"/>
        <v>OG923F_D_IL</v>
      </c>
      <c r="G683" s="39" t="str">
        <f ca="1">VLOOKUP($E683,'1.MetaData'!$B:$H,3,FALSE)</f>
        <v>Galeocerdo cuvier</v>
      </c>
      <c r="H683" s="58" t="str">
        <f ca="1">VLOOKUP($E683,'1.MetaData'!$B:$H,4,FALSE)</f>
        <v>Tiger shark</v>
      </c>
      <c r="I683" s="87">
        <f ca="1">_xlfn.XLOOKUP($B683,'3.DNAExtractions'!$F:$F,'3.DNAExtractions'!O:O,"?")</f>
        <v>127</v>
      </c>
      <c r="J683" s="203" t="s">
        <v>4883</v>
      </c>
      <c r="K683" s="77">
        <v>45544</v>
      </c>
      <c r="L683" s="77" t="s">
        <v>4497</v>
      </c>
      <c r="M683" s="75" t="s">
        <v>3139</v>
      </c>
      <c r="N683" s="75" t="s">
        <v>4941</v>
      </c>
      <c r="O683" s="2" t="str">
        <f t="shared" si="27"/>
        <v>D-E06</v>
      </c>
      <c r="P683" s="83">
        <v>1</v>
      </c>
      <c r="Q683" s="75" t="str" cm="1">
        <f t="array" ref="Q683">IF(B683="","",IF(MAX(IF(B:B=B683,C:C))=C683,"Y","N"))</f>
        <v>Y</v>
      </c>
      <c r="S683" s="74" t="s">
        <v>5092</v>
      </c>
    </row>
    <row r="684" spans="1:19" x14ac:dyDescent="0.25">
      <c r="A684" s="115">
        <f ca="1">INDEX('1.MetaData'!A:A, MATCH($E684, '1.MetaData'!$B:$B, 0))</f>
        <v>924</v>
      </c>
      <c r="B684" s="76" t="s">
        <v>5686</v>
      </c>
      <c r="C684" s="75">
        <v>1</v>
      </c>
      <c r="D684" s="75" t="s">
        <v>4878</v>
      </c>
      <c r="E684" s="1" t="str">
        <f ca="1">_xlfn.XLOOKUP($B684,'3.DNAExtractions'!$F:$F,'3.DNAExtractions'!E:E,"?")</f>
        <v>OG924</v>
      </c>
      <c r="F684" s="81" t="str">
        <f t="shared" si="28"/>
        <v>OG924F_D_IL</v>
      </c>
      <c r="G684" s="39" t="str">
        <f ca="1">VLOOKUP($E684,'1.MetaData'!$B:$H,3,FALSE)</f>
        <v>Galeocerdo cuvier</v>
      </c>
      <c r="H684" s="58" t="str">
        <f ca="1">VLOOKUP($E684,'1.MetaData'!$B:$H,4,FALSE)</f>
        <v>Tiger shark</v>
      </c>
      <c r="I684" s="87">
        <f ca="1">_xlfn.XLOOKUP($B684,'3.DNAExtractions'!$F:$F,'3.DNAExtractions'!O:O,"?")</f>
        <v>339</v>
      </c>
      <c r="J684" s="203" t="s">
        <v>4883</v>
      </c>
      <c r="K684" s="77">
        <v>45544</v>
      </c>
      <c r="L684" s="77" t="s">
        <v>4497</v>
      </c>
      <c r="M684" s="75" t="s">
        <v>3139</v>
      </c>
      <c r="N684" s="75" t="s">
        <v>4945</v>
      </c>
      <c r="O684" s="2" t="str">
        <f t="shared" si="27"/>
        <v>D-F06</v>
      </c>
      <c r="P684" s="83">
        <v>4.4000000000000004</v>
      </c>
      <c r="Q684" s="75" t="str" cm="1">
        <f t="array" ref="Q684">IF(B684="","",IF(MAX(IF(B:B=B684,C:C))=C684,"Y","N"))</f>
        <v>Y</v>
      </c>
      <c r="S684" s="74" t="s">
        <v>5092</v>
      </c>
    </row>
    <row r="685" spans="1:19" x14ac:dyDescent="0.25">
      <c r="A685" s="115">
        <f ca="1">INDEX('1.MetaData'!A:A, MATCH($E685, '1.MetaData'!$B:$B, 0))</f>
        <v>925</v>
      </c>
      <c r="B685" s="76" t="s">
        <v>5687</v>
      </c>
      <c r="C685" s="75">
        <v>1</v>
      </c>
      <c r="D685" s="75" t="s">
        <v>4878</v>
      </c>
      <c r="E685" s="1" t="str">
        <f ca="1">_xlfn.XLOOKUP($B685,'3.DNAExtractions'!$F:$F,'3.DNAExtractions'!E:E,"?")</f>
        <v>OG925</v>
      </c>
      <c r="F685" s="81" t="str">
        <f t="shared" si="28"/>
        <v>OG925F_D_IL</v>
      </c>
      <c r="G685" s="39" t="str">
        <f ca="1">VLOOKUP($E685,'1.MetaData'!$B:$H,3,FALSE)</f>
        <v>Galeocerdo cuvier</v>
      </c>
      <c r="H685" s="58" t="str">
        <f ca="1">VLOOKUP($E685,'1.MetaData'!$B:$H,4,FALSE)</f>
        <v>Tiger shark</v>
      </c>
      <c r="I685" s="87">
        <f ca="1">_xlfn.XLOOKUP($B685,'3.DNAExtractions'!$F:$F,'3.DNAExtractions'!O:O,"?")</f>
        <v>380</v>
      </c>
      <c r="J685" s="203" t="s">
        <v>4883</v>
      </c>
      <c r="K685" s="77">
        <v>45544</v>
      </c>
      <c r="L685" s="77" t="s">
        <v>4497</v>
      </c>
      <c r="M685" s="75" t="s">
        <v>3139</v>
      </c>
      <c r="N685" s="75" t="s">
        <v>4947</v>
      </c>
      <c r="O685" s="2" t="str">
        <f t="shared" si="27"/>
        <v>D-G06</v>
      </c>
      <c r="P685" s="83">
        <v>3.9</v>
      </c>
      <c r="Q685" s="75" t="str" cm="1">
        <f t="array" ref="Q685">IF(B685="","",IF(MAX(IF(B:B=B685,C:C))=C685,"Y","N"))</f>
        <v>Y</v>
      </c>
      <c r="S685" s="74" t="s">
        <v>5092</v>
      </c>
    </row>
    <row r="686" spans="1:19" x14ac:dyDescent="0.25">
      <c r="A686" s="115">
        <f ca="1">INDEX('1.MetaData'!A:A, MATCH($E686, '1.MetaData'!$B:$B, 0))</f>
        <v>926</v>
      </c>
      <c r="B686" s="76" t="s">
        <v>5688</v>
      </c>
      <c r="C686" s="75">
        <v>1</v>
      </c>
      <c r="D686" s="75" t="s">
        <v>4878</v>
      </c>
      <c r="E686" s="1" t="str">
        <f ca="1">_xlfn.XLOOKUP($B686,'3.DNAExtractions'!$F:$F,'3.DNAExtractions'!E:E,"?")</f>
        <v>OG926</v>
      </c>
      <c r="F686" s="81" t="str">
        <f t="shared" si="28"/>
        <v>OG926F_D_IL</v>
      </c>
      <c r="G686" s="39" t="str">
        <f ca="1">VLOOKUP($E686,'1.MetaData'!$B:$H,3,FALSE)</f>
        <v>Galeocerdo cuvier</v>
      </c>
      <c r="H686" s="58" t="str">
        <f ca="1">VLOOKUP($E686,'1.MetaData'!$B:$H,4,FALSE)</f>
        <v>Tiger shark</v>
      </c>
      <c r="I686" s="87">
        <f ca="1">_xlfn.XLOOKUP($B686,'3.DNAExtractions'!$F:$F,'3.DNAExtractions'!O:O,"?")</f>
        <v>163</v>
      </c>
      <c r="J686" s="203" t="s">
        <v>4883</v>
      </c>
      <c r="K686" s="77">
        <v>45544</v>
      </c>
      <c r="L686" s="77" t="s">
        <v>4497</v>
      </c>
      <c r="M686" s="75" t="s">
        <v>3139</v>
      </c>
      <c r="N686" s="75" t="s">
        <v>4953</v>
      </c>
      <c r="O686" s="2" t="str">
        <f t="shared" si="27"/>
        <v>D-H06</v>
      </c>
      <c r="P686" s="83">
        <v>6.1</v>
      </c>
      <c r="Q686" s="75" t="str" cm="1">
        <f t="array" ref="Q686">IF(B686="","",IF(MAX(IF(B:B=B686,C:C))=C686,"Y","N"))</f>
        <v>Y</v>
      </c>
      <c r="S686" s="74" t="s">
        <v>5092</v>
      </c>
    </row>
    <row r="687" spans="1:19" x14ac:dyDescent="0.25">
      <c r="A687" s="115">
        <f ca="1">INDEX('1.MetaData'!A:A, MATCH($E687, '1.MetaData'!$B:$B, 0))</f>
        <v>927</v>
      </c>
      <c r="B687" s="76" t="s">
        <v>5689</v>
      </c>
      <c r="C687" s="75">
        <v>1</v>
      </c>
      <c r="D687" s="75" t="s">
        <v>4878</v>
      </c>
      <c r="E687" s="1" t="str">
        <f ca="1">_xlfn.XLOOKUP($B687,'3.DNAExtractions'!$F:$F,'3.DNAExtractions'!E:E,"?")</f>
        <v>OG927</v>
      </c>
      <c r="F687" s="81" t="str">
        <f t="shared" si="28"/>
        <v>OG927F_D_IL</v>
      </c>
      <c r="G687" s="39" t="str">
        <f ca="1">VLOOKUP($E687,'1.MetaData'!$B:$H,3,FALSE)</f>
        <v>Galeocerdo cuvier</v>
      </c>
      <c r="H687" s="58" t="str">
        <f ca="1">VLOOKUP($E687,'1.MetaData'!$B:$H,4,FALSE)</f>
        <v>Tiger shark</v>
      </c>
      <c r="I687" s="87">
        <f ca="1">_xlfn.XLOOKUP($B687,'3.DNAExtractions'!$F:$F,'3.DNAExtractions'!O:O,"?")</f>
        <v>393</v>
      </c>
      <c r="J687" s="203" t="s">
        <v>4883</v>
      </c>
      <c r="K687" s="77">
        <v>45544</v>
      </c>
      <c r="L687" s="77" t="s">
        <v>4497</v>
      </c>
      <c r="M687" s="75" t="s">
        <v>3139</v>
      </c>
      <c r="N687" s="75" t="s">
        <v>4966</v>
      </c>
      <c r="O687" s="2" t="str">
        <f t="shared" si="27"/>
        <v>D-A07</v>
      </c>
      <c r="P687" s="83">
        <v>1.6</v>
      </c>
      <c r="Q687" s="75" t="str" cm="1">
        <f t="array" ref="Q687">IF(B687="","",IF(MAX(IF(B:B=B687,C:C))=C687,"Y","N"))</f>
        <v>Y</v>
      </c>
      <c r="S687" s="74" t="s">
        <v>5092</v>
      </c>
    </row>
    <row r="688" spans="1:19" x14ac:dyDescent="0.25">
      <c r="A688" s="115">
        <f ca="1">INDEX('1.MetaData'!A:A, MATCH($E688, '1.MetaData'!$B:$B, 0))</f>
        <v>928</v>
      </c>
      <c r="B688" s="76" t="s">
        <v>5690</v>
      </c>
      <c r="C688" s="75">
        <v>1</v>
      </c>
      <c r="D688" s="75" t="s">
        <v>4878</v>
      </c>
      <c r="E688" s="1" t="str">
        <f ca="1">_xlfn.XLOOKUP($B688,'3.DNAExtractions'!$F:$F,'3.DNAExtractions'!E:E,"?")</f>
        <v>OG928</v>
      </c>
      <c r="F688" s="81" t="str">
        <f t="shared" si="28"/>
        <v>OG928F_D_IL</v>
      </c>
      <c r="G688" s="39" t="str">
        <f ca="1">VLOOKUP($E688,'1.MetaData'!$B:$H,3,FALSE)</f>
        <v>Galeocerdo cuvier</v>
      </c>
      <c r="H688" s="58" t="str">
        <f ca="1">VLOOKUP($E688,'1.MetaData'!$B:$H,4,FALSE)</f>
        <v>Tiger shark</v>
      </c>
      <c r="I688" s="87">
        <f ca="1">_xlfn.XLOOKUP($B688,'3.DNAExtractions'!$F:$F,'3.DNAExtractions'!O:O,"?")</f>
        <v>291</v>
      </c>
      <c r="J688" s="203" t="s">
        <v>4883</v>
      </c>
      <c r="K688" s="77">
        <v>45544</v>
      </c>
      <c r="L688" s="77" t="s">
        <v>4497</v>
      </c>
      <c r="M688" s="75" t="s">
        <v>3139</v>
      </c>
      <c r="N688" s="75" t="s">
        <v>4968</v>
      </c>
      <c r="O688" s="2" t="str">
        <f t="shared" si="27"/>
        <v>D-B07</v>
      </c>
      <c r="P688" s="83">
        <v>1.3</v>
      </c>
      <c r="Q688" s="75" t="str" cm="1">
        <f t="array" ref="Q688">IF(B688="","",IF(MAX(IF(B:B=B688,C:C))=C688,"Y","N"))</f>
        <v>Y</v>
      </c>
      <c r="S688" s="74" t="s">
        <v>5092</v>
      </c>
    </row>
    <row r="689" spans="1:19" x14ac:dyDescent="0.25">
      <c r="A689" s="115">
        <f ca="1">INDEX('1.MetaData'!A:A, MATCH($E689, '1.MetaData'!$B:$B, 0))</f>
        <v>929</v>
      </c>
      <c r="B689" s="76" t="s">
        <v>5691</v>
      </c>
      <c r="C689" s="75">
        <v>1</v>
      </c>
      <c r="D689" s="75" t="s">
        <v>4878</v>
      </c>
      <c r="E689" s="1" t="str">
        <f ca="1">_xlfn.XLOOKUP($B689,'3.DNAExtractions'!$F:$F,'3.DNAExtractions'!E:E,"?")</f>
        <v>OG929</v>
      </c>
      <c r="F689" s="81" t="str">
        <f t="shared" si="28"/>
        <v>OG929F_D_IL</v>
      </c>
      <c r="G689" s="39" t="str">
        <f ca="1">VLOOKUP($E689,'1.MetaData'!$B:$H,3,FALSE)</f>
        <v>Galeocerdo cuvier</v>
      </c>
      <c r="H689" s="58" t="str">
        <f ca="1">VLOOKUP($E689,'1.MetaData'!$B:$H,4,FALSE)</f>
        <v>Tiger shark</v>
      </c>
      <c r="I689" s="87">
        <f ca="1">_xlfn.XLOOKUP($B689,'3.DNAExtractions'!$F:$F,'3.DNAExtractions'!O:O,"?")</f>
        <v>289</v>
      </c>
      <c r="J689" s="203" t="s">
        <v>4883</v>
      </c>
      <c r="K689" s="77">
        <v>45544</v>
      </c>
      <c r="L689" s="77" t="s">
        <v>4497</v>
      </c>
      <c r="M689" s="75" t="s">
        <v>3139</v>
      </c>
      <c r="N689" s="75" t="s">
        <v>4970</v>
      </c>
      <c r="O689" s="2" t="str">
        <f t="shared" si="27"/>
        <v>D-C07</v>
      </c>
      <c r="P689" s="83">
        <v>2.2999999999999998</v>
      </c>
      <c r="Q689" s="75" t="str" cm="1">
        <f t="array" ref="Q689">IF(B689="","",IF(MAX(IF(B:B=B689,C:C))=C689,"Y","N"))</f>
        <v>Y</v>
      </c>
      <c r="S689" s="74" t="s">
        <v>5092</v>
      </c>
    </row>
    <row r="690" spans="1:19" x14ac:dyDescent="0.25">
      <c r="A690" s="115">
        <f ca="1">INDEX('1.MetaData'!A:A, MATCH($E690, '1.MetaData'!$B:$B, 0))</f>
        <v>930</v>
      </c>
      <c r="B690" s="76" t="s">
        <v>5692</v>
      </c>
      <c r="C690" s="75">
        <v>1</v>
      </c>
      <c r="D690" s="75" t="s">
        <v>4878</v>
      </c>
      <c r="E690" s="1" t="str">
        <f ca="1">_xlfn.XLOOKUP($B690,'3.DNAExtractions'!$F:$F,'3.DNAExtractions'!E:E,"?")</f>
        <v>OG930</v>
      </c>
      <c r="F690" s="81" t="str">
        <f t="shared" si="28"/>
        <v>OG930F_D_IL</v>
      </c>
      <c r="G690" s="39" t="str">
        <f ca="1">VLOOKUP($E690,'1.MetaData'!$B:$H,3,FALSE)</f>
        <v>Galeocerdo cuvier</v>
      </c>
      <c r="H690" s="58" t="str">
        <f ca="1">VLOOKUP($E690,'1.MetaData'!$B:$H,4,FALSE)</f>
        <v>Tiger shark</v>
      </c>
      <c r="I690" s="87">
        <f ca="1">_xlfn.XLOOKUP($B690,'3.DNAExtractions'!$F:$F,'3.DNAExtractions'!O:O,"?")</f>
        <v>186</v>
      </c>
      <c r="J690" s="203" t="s">
        <v>4883</v>
      </c>
      <c r="K690" s="77">
        <v>45544</v>
      </c>
      <c r="L690" s="77" t="s">
        <v>4497</v>
      </c>
      <c r="M690" s="75" t="s">
        <v>3139</v>
      </c>
      <c r="N690" s="75" t="s">
        <v>5020</v>
      </c>
      <c r="O690" s="2" t="str">
        <f t="shared" si="27"/>
        <v>D-D07</v>
      </c>
      <c r="P690" s="83">
        <v>1.6</v>
      </c>
      <c r="Q690" s="75" t="str" cm="1">
        <f t="array" ref="Q690">IF(B690="","",IF(MAX(IF(B:B=B690,C:C))=C690,"Y","N"))</f>
        <v>Y</v>
      </c>
      <c r="S690" s="74" t="s">
        <v>5092</v>
      </c>
    </row>
    <row r="691" spans="1:19" x14ac:dyDescent="0.25">
      <c r="A691" s="115">
        <f ca="1">INDEX('1.MetaData'!A:A, MATCH($E691, '1.MetaData'!$B:$B, 0))</f>
        <v>931</v>
      </c>
      <c r="B691" s="76" t="s">
        <v>5693</v>
      </c>
      <c r="C691" s="75">
        <v>1</v>
      </c>
      <c r="D691" s="75" t="s">
        <v>4878</v>
      </c>
      <c r="E691" s="1" t="str">
        <f ca="1">_xlfn.XLOOKUP($B691,'3.DNAExtractions'!$F:$F,'3.DNAExtractions'!E:E,"?")</f>
        <v>OG931</v>
      </c>
      <c r="F691" s="81" t="str">
        <f t="shared" si="28"/>
        <v>OG931F_D_IL</v>
      </c>
      <c r="G691" s="39" t="str">
        <f ca="1">VLOOKUP($E691,'1.MetaData'!$B:$H,3,FALSE)</f>
        <v>Galeocerdo cuvier</v>
      </c>
      <c r="H691" s="58" t="str">
        <f ca="1">VLOOKUP($E691,'1.MetaData'!$B:$H,4,FALSE)</f>
        <v>Tiger shark</v>
      </c>
      <c r="I691" s="87">
        <f ca="1">_xlfn.XLOOKUP($B691,'3.DNAExtractions'!$F:$F,'3.DNAExtractions'!O:O,"?")</f>
        <v>111</v>
      </c>
      <c r="J691" s="203" t="s">
        <v>4883</v>
      </c>
      <c r="K691" s="77">
        <v>45544</v>
      </c>
      <c r="L691" s="77" t="s">
        <v>4497</v>
      </c>
      <c r="M691" s="75" t="s">
        <v>3139</v>
      </c>
      <c r="N691" s="75" t="s">
        <v>5047</v>
      </c>
      <c r="O691" s="2" t="str">
        <f t="shared" si="27"/>
        <v>D-E07</v>
      </c>
      <c r="P691" s="83">
        <v>1.5</v>
      </c>
      <c r="Q691" s="75" t="str" cm="1">
        <f t="array" ref="Q691">IF(B691="","",IF(MAX(IF(B:B=B691,C:C))=C691,"Y","N"))</f>
        <v>Y</v>
      </c>
      <c r="S691" s="74" t="s">
        <v>5092</v>
      </c>
    </row>
    <row r="692" spans="1:19" x14ac:dyDescent="0.25">
      <c r="A692" s="115">
        <f ca="1">INDEX('1.MetaData'!A:A, MATCH($E692, '1.MetaData'!$B:$B, 0))</f>
        <v>932</v>
      </c>
      <c r="B692" s="76" t="s">
        <v>5694</v>
      </c>
      <c r="C692" s="75">
        <v>1</v>
      </c>
      <c r="D692" s="75" t="s">
        <v>4878</v>
      </c>
      <c r="E692" s="1" t="str">
        <f ca="1">_xlfn.XLOOKUP($B692,'3.DNAExtractions'!$F:$F,'3.DNAExtractions'!E:E,"?")</f>
        <v>OG932</v>
      </c>
      <c r="F692" s="81" t="str">
        <f t="shared" si="28"/>
        <v>OG932F_D_IL</v>
      </c>
      <c r="G692" s="39" t="str">
        <f ca="1">VLOOKUP($E692,'1.MetaData'!$B:$H,3,FALSE)</f>
        <v>Galeocerdo cuvier</v>
      </c>
      <c r="H692" s="58" t="str">
        <f ca="1">VLOOKUP($E692,'1.MetaData'!$B:$H,4,FALSE)</f>
        <v>Tiger shark</v>
      </c>
      <c r="I692" s="87">
        <f ca="1">_xlfn.XLOOKUP($B692,'3.DNAExtractions'!$F:$F,'3.DNAExtractions'!O:O,"?")</f>
        <v>160</v>
      </c>
      <c r="J692" s="203" t="s">
        <v>4883</v>
      </c>
      <c r="K692" s="77">
        <v>45544</v>
      </c>
      <c r="L692" s="77" t="s">
        <v>4497</v>
      </c>
      <c r="M692" s="75" t="s">
        <v>3139</v>
      </c>
      <c r="N692" s="75" t="s">
        <v>5049</v>
      </c>
      <c r="O692" s="2" t="str">
        <f t="shared" si="27"/>
        <v>D-F07</v>
      </c>
      <c r="P692" s="83">
        <v>2.7</v>
      </c>
      <c r="Q692" s="75" t="str" cm="1">
        <f t="array" ref="Q692">IF(B692="","",IF(MAX(IF(B:B=B692,C:C))=C692,"Y","N"))</f>
        <v>Y</v>
      </c>
      <c r="S692" s="74" t="s">
        <v>5092</v>
      </c>
    </row>
    <row r="693" spans="1:19" x14ac:dyDescent="0.25">
      <c r="A693" s="115">
        <f ca="1">INDEX('1.MetaData'!A:A, MATCH($E693, '1.MetaData'!$B:$B, 0))</f>
        <v>933</v>
      </c>
      <c r="B693" s="76" t="s">
        <v>5695</v>
      </c>
      <c r="C693" s="75">
        <v>1</v>
      </c>
      <c r="D693" s="75" t="s">
        <v>4878</v>
      </c>
      <c r="E693" s="1" t="str">
        <f ca="1">_xlfn.XLOOKUP($B693,'3.DNAExtractions'!$F:$F,'3.DNAExtractions'!E:E,"?")</f>
        <v>OG933</v>
      </c>
      <c r="F693" s="81" t="str">
        <f t="shared" si="28"/>
        <v>OG933F_D_IL</v>
      </c>
      <c r="G693" s="39" t="str">
        <f ca="1">VLOOKUP($E693,'1.MetaData'!$B:$H,3,FALSE)</f>
        <v>Galeocerdo cuvier</v>
      </c>
      <c r="H693" s="58" t="str">
        <f ca="1">VLOOKUP($E693,'1.MetaData'!$B:$H,4,FALSE)</f>
        <v>Tiger shark</v>
      </c>
      <c r="I693" s="87">
        <f ca="1">_xlfn.XLOOKUP($B693,'3.DNAExtractions'!$F:$F,'3.DNAExtractions'!O:O,"?")</f>
        <v>227</v>
      </c>
      <c r="J693" s="203" t="s">
        <v>4883</v>
      </c>
      <c r="K693" s="77">
        <v>45544</v>
      </c>
      <c r="L693" s="77" t="s">
        <v>4497</v>
      </c>
      <c r="M693" s="75" t="s">
        <v>3139</v>
      </c>
      <c r="N693" s="75" t="s">
        <v>5051</v>
      </c>
      <c r="O693" s="2" t="str">
        <f t="shared" si="27"/>
        <v>D-G07</v>
      </c>
      <c r="P693" s="83">
        <v>1.4</v>
      </c>
      <c r="Q693" s="75" t="str" cm="1">
        <f t="array" ref="Q693">IF(B693="","",IF(MAX(IF(B:B=B693,C:C))=C693,"Y","N"))</f>
        <v>Y</v>
      </c>
      <c r="S693" s="74" t="s">
        <v>5092</v>
      </c>
    </row>
    <row r="694" spans="1:19" x14ac:dyDescent="0.25">
      <c r="A694" s="115">
        <f ca="1">INDEX('1.MetaData'!A:A, MATCH($E694, '1.MetaData'!$B:$B, 0))</f>
        <v>934</v>
      </c>
      <c r="B694" s="76" t="s">
        <v>5696</v>
      </c>
      <c r="C694" s="75">
        <v>1</v>
      </c>
      <c r="D694" s="75" t="s">
        <v>4878</v>
      </c>
      <c r="E694" s="1" t="str">
        <f ca="1">_xlfn.XLOOKUP($B694,'3.DNAExtractions'!$F:$F,'3.DNAExtractions'!E:E,"?")</f>
        <v>OG934</v>
      </c>
      <c r="F694" s="81" t="str">
        <f t="shared" si="28"/>
        <v>OG934F_D_IL</v>
      </c>
      <c r="G694" s="39" t="str">
        <f ca="1">VLOOKUP($E694,'1.MetaData'!$B:$H,3,FALSE)</f>
        <v>Galeocerdo cuvier</v>
      </c>
      <c r="H694" s="58" t="str">
        <f ca="1">VLOOKUP($E694,'1.MetaData'!$B:$H,4,FALSE)</f>
        <v>Tiger shark</v>
      </c>
      <c r="I694" s="87">
        <f ca="1">_xlfn.XLOOKUP($B694,'3.DNAExtractions'!$F:$F,'3.DNAExtractions'!O:O,"?")</f>
        <v>203</v>
      </c>
      <c r="J694" s="203" t="s">
        <v>4883</v>
      </c>
      <c r="K694" s="77">
        <v>45544</v>
      </c>
      <c r="L694" s="77" t="s">
        <v>4497</v>
      </c>
      <c r="M694" s="75" t="s">
        <v>3139</v>
      </c>
      <c r="N694" s="75" t="s">
        <v>5053</v>
      </c>
      <c r="O694" s="2" t="str">
        <f t="shared" si="27"/>
        <v>D-H07</v>
      </c>
      <c r="P694" s="83">
        <v>1.5</v>
      </c>
      <c r="Q694" s="75" t="str" cm="1">
        <f t="array" ref="Q694">IF(B694="","",IF(MAX(IF(B:B=B694,C:C))=C694,"Y","N"))</f>
        <v>Y</v>
      </c>
      <c r="S694" s="74" t="s">
        <v>5092</v>
      </c>
    </row>
    <row r="695" spans="1:19" x14ac:dyDescent="0.25">
      <c r="A695" s="115">
        <f ca="1">INDEX('1.MetaData'!A:A, MATCH($E695, '1.MetaData'!$B:$B, 0))</f>
        <v>935</v>
      </c>
      <c r="B695" s="76" t="s">
        <v>5697</v>
      </c>
      <c r="C695" s="75">
        <v>1</v>
      </c>
      <c r="D695" s="75" t="s">
        <v>4878</v>
      </c>
      <c r="E695" s="1" t="str">
        <f ca="1">_xlfn.XLOOKUP($B695,'3.DNAExtractions'!$F:$F,'3.DNAExtractions'!E:E,"?")</f>
        <v>OG935</v>
      </c>
      <c r="F695" s="81" t="str">
        <f t="shared" si="28"/>
        <v>OG935F_D_IL</v>
      </c>
      <c r="G695" s="39" t="str">
        <f ca="1">VLOOKUP($E695,'1.MetaData'!$B:$H,3,FALSE)</f>
        <v>Galeocerdo cuvier</v>
      </c>
      <c r="H695" s="58" t="str">
        <f ca="1">VLOOKUP($E695,'1.MetaData'!$B:$H,4,FALSE)</f>
        <v>Tiger shark</v>
      </c>
      <c r="I695" s="87">
        <f ca="1">_xlfn.XLOOKUP($B695,'3.DNAExtractions'!$F:$F,'3.DNAExtractions'!O:O,"?")</f>
        <v>175</v>
      </c>
      <c r="J695" s="203" t="s">
        <v>4883</v>
      </c>
      <c r="K695" s="77">
        <v>45544</v>
      </c>
      <c r="L695" s="77" t="s">
        <v>4497</v>
      </c>
      <c r="M695" s="75" t="s">
        <v>3139</v>
      </c>
      <c r="N695" s="75" t="s">
        <v>4885</v>
      </c>
      <c r="O695" s="2" t="str">
        <f t="shared" si="27"/>
        <v>D-A08</v>
      </c>
      <c r="P695" s="83">
        <v>2.2999999999999998</v>
      </c>
      <c r="Q695" s="75" t="str" cm="1">
        <f t="array" ref="Q695">IF(B695="","",IF(MAX(IF(B:B=B695,C:C))=C695,"Y","N"))</f>
        <v>Y</v>
      </c>
      <c r="S695" s="74" t="s">
        <v>5092</v>
      </c>
    </row>
    <row r="696" spans="1:19" x14ac:dyDescent="0.25">
      <c r="A696" s="115">
        <f ca="1">INDEX('1.MetaData'!A:A, MATCH($E696, '1.MetaData'!$B:$B, 0))</f>
        <v>936</v>
      </c>
      <c r="B696" s="76" t="s">
        <v>5698</v>
      </c>
      <c r="C696" s="75">
        <v>1</v>
      </c>
      <c r="D696" s="75" t="s">
        <v>4878</v>
      </c>
      <c r="E696" s="1" t="str">
        <f ca="1">_xlfn.XLOOKUP($B696,'3.DNAExtractions'!$F:$F,'3.DNAExtractions'!E:E,"?")</f>
        <v>OG936</v>
      </c>
      <c r="F696" s="81" t="str">
        <f t="shared" si="28"/>
        <v>OG936F_D_IL</v>
      </c>
      <c r="G696" s="39" t="str">
        <f ca="1">VLOOKUP($E696,'1.MetaData'!$B:$H,3,FALSE)</f>
        <v>Galeocerdo cuvier</v>
      </c>
      <c r="H696" s="58" t="str">
        <f ca="1">VLOOKUP($E696,'1.MetaData'!$B:$H,4,FALSE)</f>
        <v>Tiger shark</v>
      </c>
      <c r="I696" s="87">
        <f ca="1">_xlfn.XLOOKUP($B696,'3.DNAExtractions'!$F:$F,'3.DNAExtractions'!O:O,"?")</f>
        <v>181</v>
      </c>
      <c r="J696" s="203" t="s">
        <v>4883</v>
      </c>
      <c r="K696" s="77">
        <v>45544</v>
      </c>
      <c r="L696" s="77" t="s">
        <v>4497</v>
      </c>
      <c r="M696" s="75" t="s">
        <v>3139</v>
      </c>
      <c r="N696" s="75" t="s">
        <v>4957</v>
      </c>
      <c r="O696" s="2" t="str">
        <f t="shared" si="27"/>
        <v>D-B08</v>
      </c>
      <c r="P696" s="83">
        <v>4.5999999999999996</v>
      </c>
      <c r="Q696" s="75" t="str" cm="1">
        <f t="array" ref="Q696">IF(B696="","",IF(MAX(IF(B:B=B696,C:C))=C696,"Y","N"))</f>
        <v>Y</v>
      </c>
      <c r="S696" s="74" t="s">
        <v>5092</v>
      </c>
    </row>
    <row r="697" spans="1:19" x14ac:dyDescent="0.25">
      <c r="A697" s="115">
        <f ca="1">INDEX('1.MetaData'!A:A, MATCH($E697, '1.MetaData'!$B:$B, 0))</f>
        <v>937</v>
      </c>
      <c r="B697" s="76" t="s">
        <v>5699</v>
      </c>
      <c r="C697" s="75">
        <v>1</v>
      </c>
      <c r="D697" s="75" t="s">
        <v>4878</v>
      </c>
      <c r="E697" s="1" t="str">
        <f ca="1">_xlfn.XLOOKUP($B697,'3.DNAExtractions'!$F:$F,'3.DNAExtractions'!E:E,"?")</f>
        <v>OG937</v>
      </c>
      <c r="F697" s="81" t="str">
        <f t="shared" si="28"/>
        <v>OG937F_D_IL</v>
      </c>
      <c r="G697" s="39" t="str">
        <f ca="1">VLOOKUP($E697,'1.MetaData'!$B:$H,3,FALSE)</f>
        <v>Galeocerdo cuvier</v>
      </c>
      <c r="H697" s="58" t="str">
        <f ca="1">VLOOKUP($E697,'1.MetaData'!$B:$H,4,FALSE)</f>
        <v>Tiger shark</v>
      </c>
      <c r="I697" s="87">
        <f ca="1">_xlfn.XLOOKUP($B697,'3.DNAExtractions'!$F:$F,'3.DNAExtractions'!O:O,"?")</f>
        <v>143</v>
      </c>
      <c r="J697" s="203" t="s">
        <v>4883</v>
      </c>
      <c r="K697" s="77">
        <v>45544</v>
      </c>
      <c r="L697" s="77" t="s">
        <v>4497</v>
      </c>
      <c r="M697" s="75" t="s">
        <v>3139</v>
      </c>
      <c r="N697" s="75" t="s">
        <v>4960</v>
      </c>
      <c r="O697" s="2" t="str">
        <f t="shared" si="27"/>
        <v>D-C08</v>
      </c>
      <c r="P697" s="83">
        <v>3.2</v>
      </c>
      <c r="Q697" s="75" t="str" cm="1">
        <f t="array" ref="Q697">IF(B697="","",IF(MAX(IF(B:B=B697,C:C))=C697,"Y","N"))</f>
        <v>Y</v>
      </c>
      <c r="S697" s="74" t="s">
        <v>5092</v>
      </c>
    </row>
    <row r="698" spans="1:19" x14ac:dyDescent="0.25">
      <c r="A698" s="115">
        <f ca="1">INDEX('1.MetaData'!A:A, MATCH($E698, '1.MetaData'!$B:$B, 0))</f>
        <v>938</v>
      </c>
      <c r="B698" s="76" t="s">
        <v>5700</v>
      </c>
      <c r="C698" s="75">
        <v>1</v>
      </c>
      <c r="D698" s="75" t="s">
        <v>4878</v>
      </c>
      <c r="E698" s="1" t="str">
        <f ca="1">_xlfn.XLOOKUP($B698,'3.DNAExtractions'!$F:$F,'3.DNAExtractions'!E:E,"?")</f>
        <v>OG938</v>
      </c>
      <c r="F698" s="81" t="str">
        <f t="shared" si="28"/>
        <v>OG938F_D_IL</v>
      </c>
      <c r="G698" s="39" t="str">
        <f ca="1">VLOOKUP($E698,'1.MetaData'!$B:$H,3,FALSE)</f>
        <v>Galeocerdo cuvier</v>
      </c>
      <c r="H698" s="58" t="str">
        <f ca="1">VLOOKUP($E698,'1.MetaData'!$B:$H,4,FALSE)</f>
        <v>Tiger shark</v>
      </c>
      <c r="I698" s="87">
        <f ca="1">_xlfn.XLOOKUP($B698,'3.DNAExtractions'!$F:$F,'3.DNAExtractions'!O:O,"?")</f>
        <v>134</v>
      </c>
      <c r="J698" s="203" t="s">
        <v>4883</v>
      </c>
      <c r="K698" s="77">
        <v>45544</v>
      </c>
      <c r="L698" s="77" t="s">
        <v>4497</v>
      </c>
      <c r="M698" s="75" t="s">
        <v>3139</v>
      </c>
      <c r="N698" s="75" t="s">
        <v>4962</v>
      </c>
      <c r="O698" s="2" t="str">
        <f t="shared" si="27"/>
        <v>D-D08</v>
      </c>
      <c r="P698" s="83">
        <v>6.2</v>
      </c>
      <c r="Q698" s="75" t="str" cm="1">
        <f t="array" ref="Q698">IF(B698="","",IF(MAX(IF(B:B=B698,C:C))=C698,"Y","N"))</f>
        <v>Y</v>
      </c>
      <c r="S698" s="74" t="s">
        <v>5092</v>
      </c>
    </row>
    <row r="699" spans="1:19" x14ac:dyDescent="0.25">
      <c r="A699" s="115">
        <f ca="1">INDEX('1.MetaData'!A:A, MATCH($E699, '1.MetaData'!$B:$B, 0))</f>
        <v>939</v>
      </c>
      <c r="B699" s="76" t="s">
        <v>5701</v>
      </c>
      <c r="C699" s="75">
        <v>1</v>
      </c>
      <c r="D699" s="75" t="s">
        <v>4878</v>
      </c>
      <c r="E699" s="1" t="str">
        <f ca="1">_xlfn.XLOOKUP($B699,'3.DNAExtractions'!$F:$F,'3.DNAExtractions'!E:E,"?")</f>
        <v>OG939</v>
      </c>
      <c r="F699" s="81" t="str">
        <f t="shared" si="28"/>
        <v>OG939F_D_IL</v>
      </c>
      <c r="G699" s="39" t="str">
        <f ca="1">VLOOKUP($E699,'1.MetaData'!$B:$H,3,FALSE)</f>
        <v>Galeocerdo cuvier</v>
      </c>
      <c r="H699" s="58" t="str">
        <f ca="1">VLOOKUP($E699,'1.MetaData'!$B:$H,4,FALSE)</f>
        <v>Tiger shark</v>
      </c>
      <c r="I699" s="87">
        <f ca="1">_xlfn.XLOOKUP($B699,'3.DNAExtractions'!$F:$F,'3.DNAExtractions'!O:O,"?")</f>
        <v>264</v>
      </c>
      <c r="J699" s="203" t="s">
        <v>4883</v>
      </c>
      <c r="K699" s="77">
        <v>45544</v>
      </c>
      <c r="L699" s="77" t="s">
        <v>4497</v>
      </c>
      <c r="M699" s="75" t="s">
        <v>3139</v>
      </c>
      <c r="N699" s="75" t="s">
        <v>4964</v>
      </c>
      <c r="O699" s="2" t="str">
        <f t="shared" si="27"/>
        <v>D-E08</v>
      </c>
      <c r="P699" s="83">
        <v>3.6</v>
      </c>
      <c r="Q699" s="75" t="str" cm="1">
        <f t="array" ref="Q699">IF(B699="","",IF(MAX(IF(B:B=B699,C:C))=C699,"Y","N"))</f>
        <v>Y</v>
      </c>
      <c r="S699" s="74" t="s">
        <v>5092</v>
      </c>
    </row>
    <row r="700" spans="1:19" x14ac:dyDescent="0.25">
      <c r="A700" s="115">
        <f ca="1">INDEX('1.MetaData'!A:A, MATCH($E700, '1.MetaData'!$B:$B, 0))</f>
        <v>940</v>
      </c>
      <c r="B700" s="76" t="s">
        <v>5702</v>
      </c>
      <c r="C700" s="75">
        <v>1</v>
      </c>
      <c r="D700" s="75" t="s">
        <v>4878</v>
      </c>
      <c r="E700" s="1" t="str">
        <f ca="1">_xlfn.XLOOKUP($B700,'3.DNAExtractions'!$F:$F,'3.DNAExtractions'!E:E,"?")</f>
        <v>OG940</v>
      </c>
      <c r="F700" s="81" t="str">
        <f t="shared" si="28"/>
        <v>OG940F_D_IL</v>
      </c>
      <c r="G700" s="39" t="str">
        <f ca="1">VLOOKUP($E700,'1.MetaData'!$B:$H,3,FALSE)</f>
        <v>Galeocerdo cuvier</v>
      </c>
      <c r="H700" s="58" t="str">
        <f ca="1">VLOOKUP($E700,'1.MetaData'!$B:$H,4,FALSE)</f>
        <v>Tiger shark</v>
      </c>
      <c r="I700" s="87">
        <f ca="1">_xlfn.XLOOKUP($B700,'3.DNAExtractions'!$F:$F,'3.DNAExtractions'!O:O,"?")</f>
        <v>241</v>
      </c>
      <c r="J700" s="203" t="s">
        <v>4883</v>
      </c>
      <c r="K700" s="77">
        <v>45544</v>
      </c>
      <c r="L700" s="77" t="s">
        <v>4497</v>
      </c>
      <c r="M700" s="75" t="s">
        <v>3139</v>
      </c>
      <c r="N700" s="75" t="s">
        <v>4973</v>
      </c>
      <c r="O700" s="2" t="str">
        <f t="shared" si="27"/>
        <v>D-F08</v>
      </c>
      <c r="P700" s="83">
        <v>5</v>
      </c>
      <c r="Q700" s="75" t="str" cm="1">
        <f t="array" ref="Q700">IF(B700="","",IF(MAX(IF(B:B=B700,C:C))=C700,"Y","N"))</f>
        <v>Y</v>
      </c>
      <c r="S700" s="74" t="s">
        <v>5092</v>
      </c>
    </row>
    <row r="701" spans="1:19" x14ac:dyDescent="0.25">
      <c r="A701" s="115">
        <f ca="1">INDEX('1.MetaData'!A:A, MATCH($E701, '1.MetaData'!$B:$B, 0))</f>
        <v>941</v>
      </c>
      <c r="B701" s="76" t="s">
        <v>5703</v>
      </c>
      <c r="C701" s="75">
        <v>1</v>
      </c>
      <c r="D701" s="75" t="s">
        <v>4878</v>
      </c>
      <c r="E701" s="1" t="str">
        <f ca="1">_xlfn.XLOOKUP($B701,'3.DNAExtractions'!$F:$F,'3.DNAExtractions'!E:E,"?")</f>
        <v>OG941</v>
      </c>
      <c r="F701" s="81" t="str">
        <f t="shared" si="28"/>
        <v>OG941F_D_IL</v>
      </c>
      <c r="G701" s="39" t="str">
        <f ca="1">VLOOKUP($E701,'1.MetaData'!$B:$H,3,FALSE)</f>
        <v>Galeocerdo cuvier</v>
      </c>
      <c r="H701" s="58" t="str">
        <f ca="1">VLOOKUP($E701,'1.MetaData'!$B:$H,4,FALSE)</f>
        <v>Tiger shark</v>
      </c>
      <c r="I701" s="87">
        <f ca="1">_xlfn.XLOOKUP($B701,'3.DNAExtractions'!$F:$F,'3.DNAExtractions'!O:O,"?")</f>
        <v>180</v>
      </c>
      <c r="J701" s="203" t="s">
        <v>4883</v>
      </c>
      <c r="K701" s="77">
        <v>45544</v>
      </c>
      <c r="L701" s="77" t="s">
        <v>4497</v>
      </c>
      <c r="M701" s="75" t="s">
        <v>3139</v>
      </c>
      <c r="N701" s="75" t="s">
        <v>4995</v>
      </c>
      <c r="O701" s="2" t="str">
        <f t="shared" si="27"/>
        <v>D-G08</v>
      </c>
      <c r="P701" s="83">
        <v>4.7</v>
      </c>
      <c r="Q701" s="75" t="str" cm="1">
        <f t="array" ref="Q701">IF(B701="","",IF(MAX(IF(B:B=B701,C:C))=C701,"Y","N"))</f>
        <v>Y</v>
      </c>
      <c r="S701" s="74" t="s">
        <v>5092</v>
      </c>
    </row>
    <row r="702" spans="1:19" x14ac:dyDescent="0.25">
      <c r="A702" s="115">
        <f ca="1">INDEX('1.MetaData'!A:A, MATCH($E702, '1.MetaData'!$B:$B, 0))</f>
        <v>942</v>
      </c>
      <c r="B702" s="76" t="s">
        <v>5704</v>
      </c>
      <c r="C702" s="75">
        <v>1</v>
      </c>
      <c r="D702" s="75" t="s">
        <v>4878</v>
      </c>
      <c r="E702" s="1" t="str">
        <f ca="1">_xlfn.XLOOKUP($B702,'3.DNAExtractions'!$F:$F,'3.DNAExtractions'!E:E,"?")</f>
        <v>OG942</v>
      </c>
      <c r="F702" s="81" t="str">
        <f t="shared" si="28"/>
        <v>OG942F_D_IL</v>
      </c>
      <c r="G702" s="39" t="str">
        <f ca="1">VLOOKUP($E702,'1.MetaData'!$B:$H,3,FALSE)</f>
        <v>Galeocerdo cuvier</v>
      </c>
      <c r="H702" s="58" t="str">
        <f ca="1">VLOOKUP($E702,'1.MetaData'!$B:$H,4,FALSE)</f>
        <v>Tiger shark</v>
      </c>
      <c r="I702" s="87">
        <f ca="1">_xlfn.XLOOKUP($B702,'3.DNAExtractions'!$F:$F,'3.DNAExtractions'!O:O,"?")</f>
        <v>332</v>
      </c>
      <c r="J702" s="203" t="s">
        <v>4883</v>
      </c>
      <c r="K702" s="77">
        <v>45544</v>
      </c>
      <c r="L702" s="77" t="s">
        <v>4497</v>
      </c>
      <c r="M702" s="75" t="s">
        <v>3139</v>
      </c>
      <c r="N702" s="75" t="s">
        <v>4997</v>
      </c>
      <c r="O702" s="2" t="str">
        <f t="shared" si="27"/>
        <v>D-H08</v>
      </c>
      <c r="P702" s="83">
        <v>4.9000000000000004</v>
      </c>
      <c r="Q702" s="75" t="str" cm="1">
        <f t="array" ref="Q702">IF(B702="","",IF(MAX(IF(B:B=B702,C:C))=C702,"Y","N"))</f>
        <v>Y</v>
      </c>
      <c r="S702" s="74" t="s">
        <v>5092</v>
      </c>
    </row>
    <row r="703" spans="1:19" x14ac:dyDescent="0.25">
      <c r="A703" s="115">
        <f ca="1">INDEX('1.MetaData'!A:A, MATCH($E703, '1.MetaData'!$B:$B, 0))</f>
        <v>943</v>
      </c>
      <c r="B703" s="76" t="s">
        <v>5705</v>
      </c>
      <c r="C703" s="75">
        <v>1</v>
      </c>
      <c r="D703" s="75" t="s">
        <v>4878</v>
      </c>
      <c r="E703" s="1" t="str">
        <f ca="1">_xlfn.XLOOKUP($B703,'3.DNAExtractions'!$F:$F,'3.DNAExtractions'!E:E,"?")</f>
        <v>OG943</v>
      </c>
      <c r="F703" s="81" t="str">
        <f t="shared" si="28"/>
        <v>OG943F_D_IL</v>
      </c>
      <c r="G703" s="39" t="str">
        <f ca="1">VLOOKUP($E703,'1.MetaData'!$B:$H,3,FALSE)</f>
        <v>Galeocerdo cuvier</v>
      </c>
      <c r="H703" s="58" t="str">
        <f ca="1">VLOOKUP($E703,'1.MetaData'!$B:$H,4,FALSE)</f>
        <v>Tiger shark</v>
      </c>
      <c r="I703" s="87">
        <f ca="1">_xlfn.XLOOKUP($B703,'3.DNAExtractions'!$F:$F,'3.DNAExtractions'!O:O,"?")</f>
        <v>142</v>
      </c>
      <c r="J703" s="203" t="s">
        <v>4883</v>
      </c>
      <c r="K703" s="77">
        <v>45544</v>
      </c>
      <c r="L703" s="77" t="s">
        <v>4497</v>
      </c>
      <c r="M703" s="75" t="s">
        <v>3139</v>
      </c>
      <c r="N703" s="75" t="s">
        <v>4901</v>
      </c>
      <c r="O703" s="2" t="str">
        <f t="shared" si="27"/>
        <v>D-A09</v>
      </c>
      <c r="P703" s="83">
        <v>8.9</v>
      </c>
      <c r="Q703" s="75" t="str" cm="1">
        <f t="array" ref="Q703">IF(B703="","",IF(MAX(IF(B:B=B703,C:C))=C703,"Y","N"))</f>
        <v>Y</v>
      </c>
      <c r="S703" s="74" t="s">
        <v>5092</v>
      </c>
    </row>
    <row r="704" spans="1:19" x14ac:dyDescent="0.25">
      <c r="A704" s="115">
        <f ca="1">INDEX('1.MetaData'!A:A, MATCH($E704, '1.MetaData'!$B:$B, 0))</f>
        <v>944</v>
      </c>
      <c r="B704" s="76" t="s">
        <v>5706</v>
      </c>
      <c r="C704" s="75">
        <v>1</v>
      </c>
      <c r="D704" s="75" t="s">
        <v>4878</v>
      </c>
      <c r="E704" s="1" t="str">
        <f ca="1">_xlfn.XLOOKUP($B704,'3.DNAExtractions'!$F:$F,'3.DNAExtractions'!E:E,"?")</f>
        <v>OG944</v>
      </c>
      <c r="F704" s="81" t="str">
        <f t="shared" si="28"/>
        <v>OG944F_D_IL</v>
      </c>
      <c r="G704" s="39" t="str">
        <f ca="1">VLOOKUP($E704,'1.MetaData'!$B:$H,3,FALSE)</f>
        <v>Galeocerdo cuvier</v>
      </c>
      <c r="H704" s="58" t="str">
        <f ca="1">VLOOKUP($E704,'1.MetaData'!$B:$H,4,FALSE)</f>
        <v>Tiger shark</v>
      </c>
      <c r="I704" s="87">
        <f ca="1">_xlfn.XLOOKUP($B704,'3.DNAExtractions'!$F:$F,'3.DNAExtractions'!O:O,"?")</f>
        <v>135</v>
      </c>
      <c r="J704" s="203" t="s">
        <v>4883</v>
      </c>
      <c r="K704" s="77">
        <v>45544</v>
      </c>
      <c r="L704" s="77" t="s">
        <v>4497</v>
      </c>
      <c r="M704" s="75" t="s">
        <v>3139</v>
      </c>
      <c r="N704" s="75" t="s">
        <v>4929</v>
      </c>
      <c r="O704" s="2" t="str">
        <f t="shared" si="27"/>
        <v>D-B09</v>
      </c>
      <c r="P704" s="83">
        <v>9</v>
      </c>
      <c r="Q704" s="75" t="str" cm="1">
        <f t="array" ref="Q704">IF(B704="","",IF(MAX(IF(B:B=B704,C:C))=C704,"Y","N"))</f>
        <v>Y</v>
      </c>
      <c r="S704" s="74" t="s">
        <v>5092</v>
      </c>
    </row>
    <row r="705" spans="1:19" x14ac:dyDescent="0.25">
      <c r="A705" s="115">
        <f ca="1">INDEX('1.MetaData'!A:A, MATCH($E705, '1.MetaData'!$B:$B, 0))</f>
        <v>945</v>
      </c>
      <c r="B705" s="76" t="s">
        <v>5707</v>
      </c>
      <c r="C705" s="75">
        <v>1</v>
      </c>
      <c r="D705" s="75" t="s">
        <v>4878</v>
      </c>
      <c r="E705" s="1" t="str">
        <f ca="1">_xlfn.XLOOKUP($B705,'3.DNAExtractions'!$F:$F,'3.DNAExtractions'!E:E,"?")</f>
        <v>OG945</v>
      </c>
      <c r="F705" s="81" t="str">
        <f t="shared" si="28"/>
        <v>OG945F_D_IL</v>
      </c>
      <c r="G705" s="39" t="str">
        <f ca="1">VLOOKUP($E705,'1.MetaData'!$B:$H,3,FALSE)</f>
        <v>Galeocerdo cuvier</v>
      </c>
      <c r="H705" s="58" t="str">
        <f ca="1">VLOOKUP($E705,'1.MetaData'!$B:$H,4,FALSE)</f>
        <v>Tiger shark</v>
      </c>
      <c r="I705" s="87">
        <f ca="1">_xlfn.XLOOKUP($B705,'3.DNAExtractions'!$F:$F,'3.DNAExtractions'!O:O,"?")</f>
        <v>86.8</v>
      </c>
      <c r="J705" s="203" t="s">
        <v>4883</v>
      </c>
      <c r="K705" s="77">
        <v>45544</v>
      </c>
      <c r="L705" s="77" t="s">
        <v>4497</v>
      </c>
      <c r="M705" s="75" t="s">
        <v>3139</v>
      </c>
      <c r="N705" s="75" t="s">
        <v>4955</v>
      </c>
      <c r="O705" s="2" t="str">
        <f t="shared" si="27"/>
        <v>D-C09</v>
      </c>
      <c r="P705" s="83">
        <v>0.7</v>
      </c>
      <c r="Q705" s="75" t="str" cm="1">
        <f t="array" ref="Q705">IF(B705="","",IF(MAX(IF(B:B=B705,C:C))=C705,"Y","N"))</f>
        <v>Y</v>
      </c>
      <c r="S705" s="74" t="s">
        <v>5092</v>
      </c>
    </row>
    <row r="706" spans="1:19" x14ac:dyDescent="0.25">
      <c r="A706" s="115">
        <f ca="1">INDEX('1.MetaData'!A:A, MATCH($E706, '1.MetaData'!$B:$B, 0))</f>
        <v>946</v>
      </c>
      <c r="B706" s="76" t="s">
        <v>5708</v>
      </c>
      <c r="C706" s="75">
        <v>1</v>
      </c>
      <c r="D706" s="75" t="s">
        <v>4878</v>
      </c>
      <c r="E706" s="1" t="str">
        <f ca="1">_xlfn.XLOOKUP($B706,'3.DNAExtractions'!$F:$F,'3.DNAExtractions'!E:E,"?")</f>
        <v>OG946</v>
      </c>
      <c r="F706" s="81" t="str">
        <f t="shared" si="28"/>
        <v>OG946F_D_IL</v>
      </c>
      <c r="G706" s="39" t="str">
        <f ca="1">VLOOKUP($E706,'1.MetaData'!$B:$H,3,FALSE)</f>
        <v>Galeocerdo cuvier</v>
      </c>
      <c r="H706" s="58" t="str">
        <f ca="1">VLOOKUP($E706,'1.MetaData'!$B:$H,4,FALSE)</f>
        <v>Tiger shark</v>
      </c>
      <c r="I706" s="87">
        <f ca="1">_xlfn.XLOOKUP($B706,'3.DNAExtractions'!$F:$F,'3.DNAExtractions'!O:O,"?")</f>
        <v>108</v>
      </c>
      <c r="J706" s="203" t="s">
        <v>4883</v>
      </c>
      <c r="K706" s="77">
        <v>45544</v>
      </c>
      <c r="L706" s="77" t="s">
        <v>4497</v>
      </c>
      <c r="M706" s="75" t="s">
        <v>3139</v>
      </c>
      <c r="N706" s="75" t="s">
        <v>4972</v>
      </c>
      <c r="O706" s="2" t="str">
        <f t="shared" si="27"/>
        <v>D-D09</v>
      </c>
      <c r="P706" s="83">
        <v>1.3</v>
      </c>
      <c r="Q706" s="75" t="str" cm="1">
        <f t="array" ref="Q706">IF(B706="","",IF(MAX(IF(B:B=B706,C:C))=C706,"Y","N"))</f>
        <v>Y</v>
      </c>
      <c r="S706" s="74" t="s">
        <v>5092</v>
      </c>
    </row>
    <row r="707" spans="1:19" x14ac:dyDescent="0.25">
      <c r="A707" s="115">
        <f ca="1">INDEX('1.MetaData'!A:A, MATCH($E707, '1.MetaData'!$B:$B, 0))</f>
        <v>949</v>
      </c>
      <c r="B707" s="76" t="s">
        <v>5709</v>
      </c>
      <c r="C707" s="75">
        <v>1</v>
      </c>
      <c r="D707" s="75" t="s">
        <v>4878</v>
      </c>
      <c r="E707" s="1" t="str">
        <f ca="1">_xlfn.XLOOKUP($B707,'3.DNAExtractions'!$F:$F,'3.DNAExtractions'!E:E,"?")</f>
        <v>OG949</v>
      </c>
      <c r="F707" s="81" t="str">
        <f t="shared" si="28"/>
        <v>OG949F_D_IL</v>
      </c>
      <c r="G707" s="39" t="str">
        <f ca="1">VLOOKUP($E707,'1.MetaData'!$B:$H,3,FALSE)</f>
        <v>Galeocerdo cuvier</v>
      </c>
      <c r="H707" s="58" t="str">
        <f ca="1">VLOOKUP($E707,'1.MetaData'!$B:$H,4,FALSE)</f>
        <v>Tiger shark</v>
      </c>
      <c r="I707" s="87">
        <f ca="1">_xlfn.XLOOKUP($B707,'3.DNAExtractions'!$F:$F,'3.DNAExtractions'!O:O,"?")</f>
        <v>186</v>
      </c>
      <c r="J707" s="203" t="s">
        <v>4883</v>
      </c>
      <c r="K707" s="77">
        <v>45544</v>
      </c>
      <c r="L707" s="77" t="s">
        <v>4497</v>
      </c>
      <c r="M707" s="75" t="s">
        <v>3139</v>
      </c>
      <c r="N707" s="75" t="s">
        <v>4975</v>
      </c>
      <c r="O707" s="2" t="str">
        <f t="shared" si="27"/>
        <v>D-E09</v>
      </c>
      <c r="P707" s="83">
        <v>5.2</v>
      </c>
      <c r="Q707" s="75" t="str" cm="1">
        <f t="array" ref="Q707">IF(B707="","",IF(MAX(IF(B:B=B707,C:C))=C707,"Y","N"))</f>
        <v>Y</v>
      </c>
      <c r="S707" s="74" t="s">
        <v>5092</v>
      </c>
    </row>
    <row r="708" spans="1:19" x14ac:dyDescent="0.25">
      <c r="A708" s="115">
        <f ca="1">INDEX('1.MetaData'!A:A, MATCH($E708, '1.MetaData'!$B:$B, 0))</f>
        <v>950</v>
      </c>
      <c r="B708" s="76" t="s">
        <v>5710</v>
      </c>
      <c r="C708" s="75">
        <v>1</v>
      </c>
      <c r="D708" s="75" t="s">
        <v>4878</v>
      </c>
      <c r="E708" s="1" t="str">
        <f ca="1">_xlfn.XLOOKUP($B708,'3.DNAExtractions'!$F:$F,'3.DNAExtractions'!E:E,"?")</f>
        <v>OG950</v>
      </c>
      <c r="F708" s="81" t="str">
        <f t="shared" si="28"/>
        <v>OG950F_D_IL</v>
      </c>
      <c r="G708" s="39" t="str">
        <f ca="1">VLOOKUP($E708,'1.MetaData'!$B:$H,3,FALSE)</f>
        <v>Galeocerdo cuvier</v>
      </c>
      <c r="H708" s="58" t="str">
        <f ca="1">VLOOKUP($E708,'1.MetaData'!$B:$H,4,FALSE)</f>
        <v>Tiger shark</v>
      </c>
      <c r="I708" s="87">
        <f ca="1">_xlfn.XLOOKUP($B708,'3.DNAExtractions'!$F:$F,'3.DNAExtractions'!O:O,"?")</f>
        <v>52.2</v>
      </c>
      <c r="J708" s="203" t="s">
        <v>4883</v>
      </c>
      <c r="K708" s="77">
        <v>45544</v>
      </c>
      <c r="L708" s="77" t="s">
        <v>4497</v>
      </c>
      <c r="M708" s="75" t="s">
        <v>3139</v>
      </c>
      <c r="N708" s="75" t="s">
        <v>4977</v>
      </c>
      <c r="O708" s="2" t="str">
        <f t="shared" si="27"/>
        <v>D-F09</v>
      </c>
      <c r="P708" s="83">
        <v>13.2</v>
      </c>
      <c r="Q708" s="75" t="str" cm="1">
        <f t="array" ref="Q708">IF(B708="","",IF(MAX(IF(B:B=B708,C:C))=C708,"Y","N"))</f>
        <v>Y</v>
      </c>
      <c r="S708" s="74" t="s">
        <v>5092</v>
      </c>
    </row>
    <row r="709" spans="1:19" x14ac:dyDescent="0.25">
      <c r="A709" s="115">
        <f ca="1">INDEX('1.MetaData'!A:A, MATCH($E709, '1.MetaData'!$B:$B, 0))</f>
        <v>951</v>
      </c>
      <c r="B709" s="76" t="s">
        <v>5711</v>
      </c>
      <c r="C709" s="75">
        <v>1</v>
      </c>
      <c r="D709" s="75" t="s">
        <v>4878</v>
      </c>
      <c r="E709" s="1" t="str">
        <f ca="1">_xlfn.XLOOKUP($B709,'3.DNAExtractions'!$F:$F,'3.DNAExtractions'!E:E,"?")</f>
        <v>OG951</v>
      </c>
      <c r="F709" s="81" t="str">
        <f t="shared" si="28"/>
        <v>OG951F_D_IL</v>
      </c>
      <c r="G709" s="39" t="str">
        <f ca="1">VLOOKUP($E709,'1.MetaData'!$B:$H,3,FALSE)</f>
        <v>Galeocerdo cuvier</v>
      </c>
      <c r="H709" s="58" t="str">
        <f ca="1">VLOOKUP($E709,'1.MetaData'!$B:$H,4,FALSE)</f>
        <v>Tiger shark</v>
      </c>
      <c r="I709" s="87">
        <f ca="1">_xlfn.XLOOKUP($B709,'3.DNAExtractions'!$F:$F,'3.DNAExtractions'!O:O,"?")</f>
        <v>193</v>
      </c>
      <c r="J709" s="203" t="s">
        <v>4883</v>
      </c>
      <c r="K709" s="77">
        <v>45544</v>
      </c>
      <c r="L709" s="77" t="s">
        <v>4497</v>
      </c>
      <c r="M709" s="75" t="s">
        <v>3139</v>
      </c>
      <c r="N709" s="75" t="s">
        <v>4979</v>
      </c>
      <c r="O709" s="2" t="str">
        <f t="shared" si="27"/>
        <v>D-G09</v>
      </c>
      <c r="P709" s="83">
        <v>7.1</v>
      </c>
      <c r="Q709" s="75" t="str" cm="1">
        <f t="array" ref="Q709">IF(B709="","",IF(MAX(IF(B:B=B709,C:C))=C709,"Y","N"))</f>
        <v>Y</v>
      </c>
      <c r="S709" s="74" t="s">
        <v>5092</v>
      </c>
    </row>
    <row r="710" spans="1:19" x14ac:dyDescent="0.25">
      <c r="A710" s="115">
        <f ca="1">INDEX('1.MetaData'!A:A, MATCH($E710, '1.MetaData'!$B:$B, 0))</f>
        <v>952</v>
      </c>
      <c r="B710" s="76" t="s">
        <v>5712</v>
      </c>
      <c r="C710" s="75">
        <v>1</v>
      </c>
      <c r="D710" s="75" t="s">
        <v>4878</v>
      </c>
      <c r="E710" s="1" t="str">
        <f ca="1">_xlfn.XLOOKUP($B710,'3.DNAExtractions'!$F:$F,'3.DNAExtractions'!E:E,"?")</f>
        <v>OG952</v>
      </c>
      <c r="F710" s="81" t="str">
        <f t="shared" si="28"/>
        <v>OG952F_D_IL</v>
      </c>
      <c r="G710" s="39" t="str">
        <f ca="1">VLOOKUP($E710,'1.MetaData'!$B:$H,3,FALSE)</f>
        <v>Galeocerdo cuvier</v>
      </c>
      <c r="H710" s="58" t="str">
        <f ca="1">VLOOKUP($E710,'1.MetaData'!$B:$H,4,FALSE)</f>
        <v>Tiger shark</v>
      </c>
      <c r="I710" s="87">
        <f ca="1">_xlfn.XLOOKUP($B710,'3.DNAExtractions'!$F:$F,'3.DNAExtractions'!O:O,"?")</f>
        <v>105</v>
      </c>
      <c r="J710" s="203" t="s">
        <v>4883</v>
      </c>
      <c r="K710" s="77">
        <v>45544</v>
      </c>
      <c r="L710" s="77" t="s">
        <v>4497</v>
      </c>
      <c r="M710" s="75" t="s">
        <v>3139</v>
      </c>
      <c r="N710" s="75" t="s">
        <v>4981</v>
      </c>
      <c r="O710" s="2" t="str">
        <f t="shared" si="27"/>
        <v>D-H09</v>
      </c>
      <c r="P710" s="83">
        <v>9.4</v>
      </c>
      <c r="Q710" s="75" t="str" cm="1">
        <f t="array" ref="Q710">IF(B710="","",IF(MAX(IF(B:B=B710,C:C))=C710,"Y","N"))</f>
        <v>Y</v>
      </c>
      <c r="S710" s="74" t="s">
        <v>5092</v>
      </c>
    </row>
    <row r="711" spans="1:19" x14ac:dyDescent="0.25">
      <c r="A711" s="115">
        <f ca="1">INDEX('1.MetaData'!A:A, MATCH($E711, '1.MetaData'!$B:$B, 0))</f>
        <v>953</v>
      </c>
      <c r="B711" s="76" t="s">
        <v>5713</v>
      </c>
      <c r="C711" s="75">
        <v>1</v>
      </c>
      <c r="D711" s="75" t="s">
        <v>4878</v>
      </c>
      <c r="E711" s="1" t="str">
        <f ca="1">_xlfn.XLOOKUP($B711,'3.DNAExtractions'!$F:$F,'3.DNAExtractions'!E:E,"?")</f>
        <v>OG953</v>
      </c>
      <c r="F711" s="81" t="str">
        <f t="shared" si="28"/>
        <v>OG953F_D_IL</v>
      </c>
      <c r="G711" s="39" t="str">
        <f ca="1">VLOOKUP($E711,'1.MetaData'!$B:$H,3,FALSE)</f>
        <v>Galeocerdo cuvier</v>
      </c>
      <c r="H711" s="58" t="str">
        <f ca="1">VLOOKUP($E711,'1.MetaData'!$B:$H,4,FALSE)</f>
        <v>Tiger shark</v>
      </c>
      <c r="I711" s="87">
        <f ca="1">_xlfn.XLOOKUP($B711,'3.DNAExtractions'!$F:$F,'3.DNAExtractions'!O:O,"?")</f>
        <v>64.900000000000006</v>
      </c>
      <c r="J711" s="203" t="s">
        <v>4883</v>
      </c>
      <c r="K711" s="77">
        <v>45544</v>
      </c>
      <c r="L711" s="77" t="s">
        <v>4497</v>
      </c>
      <c r="M711" s="75" t="s">
        <v>3139</v>
      </c>
      <c r="N711" s="75" t="s">
        <v>4987</v>
      </c>
      <c r="O711" s="2" t="str">
        <f t="shared" si="27"/>
        <v>D-A10</v>
      </c>
      <c r="P711" s="83">
        <v>8.9</v>
      </c>
      <c r="Q711" s="75" t="str" cm="1">
        <f t="array" ref="Q711">IF(B711="","",IF(MAX(IF(B:B=B711,C:C))=C711,"Y","N"))</f>
        <v>Y</v>
      </c>
      <c r="S711" s="74" t="s">
        <v>5092</v>
      </c>
    </row>
    <row r="712" spans="1:19" x14ac:dyDescent="0.25">
      <c r="A712" s="115">
        <f ca="1">INDEX('1.MetaData'!A:A, MATCH($E712, '1.MetaData'!$B:$B, 0))</f>
        <v>954</v>
      </c>
      <c r="B712" s="76" t="s">
        <v>5714</v>
      </c>
      <c r="C712" s="75">
        <v>1</v>
      </c>
      <c r="D712" s="75" t="s">
        <v>4878</v>
      </c>
      <c r="E712" s="1" t="str">
        <f ca="1">_xlfn.XLOOKUP($B712,'3.DNAExtractions'!$F:$F,'3.DNAExtractions'!E:E,"?")</f>
        <v>OG954</v>
      </c>
      <c r="F712" s="81" t="str">
        <f t="shared" si="28"/>
        <v>OG954F_D_IL</v>
      </c>
      <c r="G712" s="39" t="str">
        <f ca="1">VLOOKUP($E712,'1.MetaData'!$B:$H,3,FALSE)</f>
        <v>Galeocerdo cuvier</v>
      </c>
      <c r="H712" s="58" t="str">
        <f ca="1">VLOOKUP($E712,'1.MetaData'!$B:$H,4,FALSE)</f>
        <v>Tiger shark</v>
      </c>
      <c r="I712" s="87">
        <f ca="1">_xlfn.XLOOKUP($B712,'3.DNAExtractions'!$F:$F,'3.DNAExtractions'!O:O,"?")</f>
        <v>53.3</v>
      </c>
      <c r="J712" s="203" t="s">
        <v>4883</v>
      </c>
      <c r="K712" s="77">
        <v>45544</v>
      </c>
      <c r="L712" s="77" t="s">
        <v>4497</v>
      </c>
      <c r="M712" s="75" t="s">
        <v>3139</v>
      </c>
      <c r="N712" s="75" t="s">
        <v>4989</v>
      </c>
      <c r="O712" s="2" t="str">
        <f t="shared" si="27"/>
        <v>D-B10</v>
      </c>
      <c r="P712" s="83">
        <v>12.6</v>
      </c>
      <c r="Q712" s="75" t="str" cm="1">
        <f t="array" ref="Q712">IF(B712="","",IF(MAX(IF(B:B=B712,C:C))=C712,"Y","N"))</f>
        <v>Y</v>
      </c>
      <c r="S712" s="74" t="s">
        <v>5092</v>
      </c>
    </row>
    <row r="713" spans="1:19" x14ac:dyDescent="0.25">
      <c r="A713" s="115">
        <f ca="1">INDEX('1.MetaData'!A:A, MATCH($E713, '1.MetaData'!$B:$B, 0))</f>
        <v>956</v>
      </c>
      <c r="B713" s="76" t="s">
        <v>5715</v>
      </c>
      <c r="C713" s="75">
        <v>1</v>
      </c>
      <c r="D713" s="75" t="s">
        <v>4878</v>
      </c>
      <c r="E713" s="1" t="str">
        <f ca="1">_xlfn.XLOOKUP($B713,'3.DNAExtractions'!$F:$F,'3.DNAExtractions'!E:E,"?")</f>
        <v>OG956</v>
      </c>
      <c r="F713" s="81" t="str">
        <f t="shared" si="28"/>
        <v>OG956F_D_IL</v>
      </c>
      <c r="G713" s="39" t="str">
        <f ca="1">VLOOKUP($E713,'1.MetaData'!$B:$H,3,FALSE)</f>
        <v>Galeocerdo cuvier</v>
      </c>
      <c r="H713" s="58" t="str">
        <f ca="1">VLOOKUP($E713,'1.MetaData'!$B:$H,4,FALSE)</f>
        <v>Tiger shark</v>
      </c>
      <c r="I713" s="87">
        <f ca="1">_xlfn.XLOOKUP($B713,'3.DNAExtractions'!$F:$F,'3.DNAExtractions'!O:O,"?")</f>
        <v>111</v>
      </c>
      <c r="J713" s="203" t="s">
        <v>4883</v>
      </c>
      <c r="K713" s="77">
        <v>45544</v>
      </c>
      <c r="L713" s="77" t="s">
        <v>4497</v>
      </c>
      <c r="M713" s="75" t="s">
        <v>3139</v>
      </c>
      <c r="N713" s="75" t="s">
        <v>4991</v>
      </c>
      <c r="O713" s="2" t="str">
        <f t="shared" si="27"/>
        <v>D-C10</v>
      </c>
      <c r="P713" s="83">
        <v>6.6</v>
      </c>
      <c r="Q713" s="75" t="str" cm="1">
        <f t="array" ref="Q713">IF(B713="","",IF(MAX(IF(B:B=B713,C:C))=C713,"Y","N"))</f>
        <v>Y</v>
      </c>
      <c r="S713" s="74" t="s">
        <v>5092</v>
      </c>
    </row>
    <row r="714" spans="1:19" x14ac:dyDescent="0.25">
      <c r="A714" s="115">
        <f ca="1">INDEX('1.MetaData'!A:A, MATCH($E714, '1.MetaData'!$B:$B, 0))</f>
        <v>957</v>
      </c>
      <c r="B714" s="76" t="s">
        <v>5716</v>
      </c>
      <c r="C714" s="75">
        <v>1</v>
      </c>
      <c r="D714" s="75" t="s">
        <v>4878</v>
      </c>
      <c r="E714" s="1" t="str">
        <f ca="1">_xlfn.XLOOKUP($B714,'3.DNAExtractions'!$F:$F,'3.DNAExtractions'!E:E,"?")</f>
        <v>OG957</v>
      </c>
      <c r="F714" s="81" t="str">
        <f t="shared" si="28"/>
        <v>OG957F_D_IL</v>
      </c>
      <c r="G714" s="39" t="str">
        <f ca="1">VLOOKUP($E714,'1.MetaData'!$B:$H,3,FALSE)</f>
        <v>Galeocerdo cuvier</v>
      </c>
      <c r="H714" s="58" t="str">
        <f ca="1">VLOOKUP($E714,'1.MetaData'!$B:$H,4,FALSE)</f>
        <v>Tiger shark</v>
      </c>
      <c r="I714" s="87">
        <f ca="1">_xlfn.XLOOKUP($B714,'3.DNAExtractions'!$F:$F,'3.DNAExtractions'!O:O,"?")</f>
        <v>87.4</v>
      </c>
      <c r="J714" s="203" t="s">
        <v>4883</v>
      </c>
      <c r="K714" s="77">
        <v>45544</v>
      </c>
      <c r="L714" s="77" t="s">
        <v>4497</v>
      </c>
      <c r="M714" s="75" t="s">
        <v>3139</v>
      </c>
      <c r="N714" s="75" t="s">
        <v>5022</v>
      </c>
      <c r="O714" s="2" t="str">
        <f t="shared" si="27"/>
        <v>D-D10</v>
      </c>
      <c r="P714" s="83">
        <v>9.1</v>
      </c>
      <c r="Q714" s="75" t="str" cm="1">
        <f t="array" ref="Q714">IF(B714="","",IF(MAX(IF(B:B=B714,C:C))=C714,"Y","N"))</f>
        <v>Y</v>
      </c>
      <c r="S714" s="74" t="s">
        <v>5092</v>
      </c>
    </row>
    <row r="715" spans="1:19" x14ac:dyDescent="0.25">
      <c r="A715" s="115">
        <f ca="1">INDEX('1.MetaData'!A:A, MATCH($E715, '1.MetaData'!$B:$B, 0))</f>
        <v>958</v>
      </c>
      <c r="B715" s="76" t="s">
        <v>5717</v>
      </c>
      <c r="C715" s="75">
        <v>1</v>
      </c>
      <c r="D715" s="75" t="s">
        <v>4878</v>
      </c>
      <c r="E715" s="1" t="str">
        <f ca="1">_xlfn.XLOOKUP($B715,'3.DNAExtractions'!$F:$F,'3.DNAExtractions'!E:E,"?")</f>
        <v>OG958</v>
      </c>
      <c r="F715" s="81" t="str">
        <f t="shared" si="28"/>
        <v>OG958F_D_IL</v>
      </c>
      <c r="G715" s="39" t="str">
        <f ca="1">VLOOKUP($E715,'1.MetaData'!$B:$H,3,FALSE)</f>
        <v>Galeocerdo cuvier</v>
      </c>
      <c r="H715" s="58" t="str">
        <f ca="1">VLOOKUP($E715,'1.MetaData'!$B:$H,4,FALSE)</f>
        <v>Tiger shark</v>
      </c>
      <c r="I715" s="87">
        <f ca="1">_xlfn.XLOOKUP($B715,'3.DNAExtractions'!$F:$F,'3.DNAExtractions'!O:O,"?")</f>
        <v>104</v>
      </c>
      <c r="J715" s="203" t="s">
        <v>4883</v>
      </c>
      <c r="K715" s="77">
        <v>45544</v>
      </c>
      <c r="L715" s="77" t="s">
        <v>4497</v>
      </c>
      <c r="M715" s="75" t="s">
        <v>3139</v>
      </c>
      <c r="N715" s="75" t="s">
        <v>5024</v>
      </c>
      <c r="O715" s="2" t="str">
        <f t="shared" si="27"/>
        <v>D-E10</v>
      </c>
      <c r="P715" s="83">
        <v>9</v>
      </c>
      <c r="Q715" s="75" t="str" cm="1">
        <f t="array" ref="Q715">IF(B715="","",IF(MAX(IF(B:B=B715,C:C))=C715,"Y","N"))</f>
        <v>Y</v>
      </c>
      <c r="S715" s="74" t="s">
        <v>5092</v>
      </c>
    </row>
    <row r="716" spans="1:19" x14ac:dyDescent="0.25">
      <c r="A716" s="115">
        <f ca="1">INDEX('1.MetaData'!A:A, MATCH($E716, '1.MetaData'!$B:$B, 0))</f>
        <v>959</v>
      </c>
      <c r="B716" s="76" t="s">
        <v>5718</v>
      </c>
      <c r="C716" s="75">
        <v>1</v>
      </c>
      <c r="D716" s="75" t="s">
        <v>4878</v>
      </c>
      <c r="E716" s="1" t="str">
        <f ca="1">_xlfn.XLOOKUP($B716,'3.DNAExtractions'!$F:$F,'3.DNAExtractions'!E:E,"?")</f>
        <v>OG959</v>
      </c>
      <c r="F716" s="81" t="str">
        <f t="shared" si="28"/>
        <v>OG959F_D_IL</v>
      </c>
      <c r="G716" s="39" t="str">
        <f ca="1">VLOOKUP($E716,'1.MetaData'!$B:$H,3,FALSE)</f>
        <v>Galeocerdo cuvier</v>
      </c>
      <c r="H716" s="58" t="str">
        <f ca="1">VLOOKUP($E716,'1.MetaData'!$B:$H,4,FALSE)</f>
        <v>Tiger shark</v>
      </c>
      <c r="I716" s="87">
        <f ca="1">_xlfn.XLOOKUP($B716,'3.DNAExtractions'!$F:$F,'3.DNAExtractions'!O:O,"?")</f>
        <v>103</v>
      </c>
      <c r="J716" s="203" t="s">
        <v>4883</v>
      </c>
      <c r="K716" s="77">
        <v>45544</v>
      </c>
      <c r="L716" s="77" t="s">
        <v>4497</v>
      </c>
      <c r="M716" s="75" t="s">
        <v>3139</v>
      </c>
      <c r="N716" s="75" t="s">
        <v>2575</v>
      </c>
      <c r="O716" s="2" t="str">
        <f t="shared" si="27"/>
        <v>D-F10</v>
      </c>
      <c r="P716" s="83">
        <v>10.3</v>
      </c>
      <c r="Q716" s="75" t="str" cm="1">
        <f t="array" ref="Q716">IF(B716="","",IF(MAX(IF(B:B=B716,C:C))=C716,"Y","N"))</f>
        <v>Y</v>
      </c>
      <c r="S716" s="74" t="s">
        <v>5092</v>
      </c>
    </row>
    <row r="717" spans="1:19" x14ac:dyDescent="0.25">
      <c r="A717" s="115">
        <f ca="1">INDEX('1.MetaData'!A:A, MATCH($E717, '1.MetaData'!$B:$B, 0))</f>
        <v>960</v>
      </c>
      <c r="B717" s="76" t="s">
        <v>5719</v>
      </c>
      <c r="C717" s="75">
        <v>1</v>
      </c>
      <c r="D717" s="75" t="s">
        <v>4878</v>
      </c>
      <c r="E717" s="1" t="str">
        <f ca="1">_xlfn.XLOOKUP($B717,'3.DNAExtractions'!$F:$F,'3.DNAExtractions'!E:E,"?")</f>
        <v>OG960</v>
      </c>
      <c r="F717" s="81" t="str">
        <f t="shared" si="28"/>
        <v>OG960F_D_IL</v>
      </c>
      <c r="G717" s="39" t="str">
        <f ca="1">VLOOKUP($E717,'1.MetaData'!$B:$H,3,FALSE)</f>
        <v>Galeocerdo cuvier</v>
      </c>
      <c r="H717" s="58" t="str">
        <f ca="1">VLOOKUP($E717,'1.MetaData'!$B:$H,4,FALSE)</f>
        <v>Tiger shark</v>
      </c>
      <c r="I717" s="87">
        <f ca="1">_xlfn.XLOOKUP($B717,'3.DNAExtractions'!$F:$F,'3.DNAExtractions'!O:O,"?")</f>
        <v>119</v>
      </c>
      <c r="J717" s="203" t="s">
        <v>4883</v>
      </c>
      <c r="K717" s="77">
        <v>45544</v>
      </c>
      <c r="L717" s="77" t="s">
        <v>4497</v>
      </c>
      <c r="M717" s="75" t="s">
        <v>3139</v>
      </c>
      <c r="N717" s="75" t="s">
        <v>5030</v>
      </c>
      <c r="O717" s="2" t="str">
        <f t="shared" si="27"/>
        <v>D-G10</v>
      </c>
      <c r="P717" s="83">
        <v>10.199999999999999</v>
      </c>
      <c r="Q717" s="75" t="str" cm="1">
        <f t="array" ref="Q717">IF(B717="","",IF(MAX(IF(B:B=B717,C:C))=C717,"Y","N"))</f>
        <v>Y</v>
      </c>
      <c r="S717" s="74" t="s">
        <v>5092</v>
      </c>
    </row>
    <row r="718" spans="1:19" x14ac:dyDescent="0.25">
      <c r="A718" s="115">
        <f ca="1">INDEX('1.MetaData'!A:A, MATCH($E718, '1.MetaData'!$B:$B, 0))</f>
        <v>961</v>
      </c>
      <c r="B718" s="76" t="s">
        <v>5720</v>
      </c>
      <c r="C718" s="75">
        <v>1</v>
      </c>
      <c r="D718" s="75" t="s">
        <v>4878</v>
      </c>
      <c r="E718" s="1" t="str">
        <f ca="1">_xlfn.XLOOKUP($B718,'3.DNAExtractions'!$F:$F,'3.DNAExtractions'!E:E,"?")</f>
        <v>OG961</v>
      </c>
      <c r="F718" s="81" t="str">
        <f t="shared" si="28"/>
        <v>OG961F_D_IL</v>
      </c>
      <c r="G718" s="39" t="str">
        <f ca="1">VLOOKUP($E718,'1.MetaData'!$B:$H,3,FALSE)</f>
        <v>Galeocerdo cuvier</v>
      </c>
      <c r="H718" s="58" t="str">
        <f ca="1">VLOOKUP($E718,'1.MetaData'!$B:$H,4,FALSE)</f>
        <v>Tiger shark</v>
      </c>
      <c r="I718" s="87">
        <f ca="1">_xlfn.XLOOKUP($B718,'3.DNAExtractions'!$F:$F,'3.DNAExtractions'!O:O,"?")</f>
        <v>135</v>
      </c>
      <c r="J718" s="203" t="s">
        <v>4883</v>
      </c>
      <c r="K718" s="77">
        <v>45544</v>
      </c>
      <c r="L718" s="77" t="s">
        <v>4497</v>
      </c>
      <c r="M718" s="75" t="s">
        <v>3139</v>
      </c>
      <c r="N718" s="75" t="s">
        <v>5032</v>
      </c>
      <c r="O718" s="2" t="str">
        <f t="shared" si="27"/>
        <v>D-H10</v>
      </c>
      <c r="P718" s="83">
        <v>10.6</v>
      </c>
      <c r="Q718" s="75" t="str" cm="1">
        <f t="array" ref="Q718">IF(B718="","",IF(MAX(IF(B:B=B718,C:C))=C718,"Y","N"))</f>
        <v>Y</v>
      </c>
      <c r="S718" s="74" t="s">
        <v>5092</v>
      </c>
    </row>
    <row r="719" spans="1:19" x14ac:dyDescent="0.25">
      <c r="A719" s="115">
        <f ca="1">INDEX('1.MetaData'!A:A, MATCH($E719, '1.MetaData'!$B:$B, 0))</f>
        <v>962</v>
      </c>
      <c r="B719" s="76" t="s">
        <v>5721</v>
      </c>
      <c r="C719" s="75">
        <v>1</v>
      </c>
      <c r="D719" s="75" t="s">
        <v>4878</v>
      </c>
      <c r="E719" s="1" t="str">
        <f ca="1">_xlfn.XLOOKUP($B719,'3.DNAExtractions'!$F:$F,'3.DNAExtractions'!E:E,"?")</f>
        <v>OG962</v>
      </c>
      <c r="F719" s="81" t="str">
        <f t="shared" si="28"/>
        <v>OG962F_D_IL</v>
      </c>
      <c r="G719" s="39" t="str">
        <f ca="1">VLOOKUP($E719,'1.MetaData'!$B:$H,3,FALSE)</f>
        <v>Galeocerdo cuvier</v>
      </c>
      <c r="H719" s="58" t="str">
        <f ca="1">VLOOKUP($E719,'1.MetaData'!$B:$H,4,FALSE)</f>
        <v>Tiger shark</v>
      </c>
      <c r="I719" s="87">
        <f ca="1">_xlfn.XLOOKUP($B719,'3.DNAExtractions'!$F:$F,'3.DNAExtractions'!O:O,"?")</f>
        <v>185</v>
      </c>
      <c r="J719" s="203" t="s">
        <v>4883</v>
      </c>
      <c r="K719" s="77">
        <v>45544</v>
      </c>
      <c r="L719" s="77" t="s">
        <v>4497</v>
      </c>
      <c r="M719" s="75" t="s">
        <v>3139</v>
      </c>
      <c r="N719" s="75" t="s">
        <v>5035</v>
      </c>
      <c r="O719" s="2" t="str">
        <f t="shared" si="27"/>
        <v>D-A11</v>
      </c>
      <c r="P719" s="83">
        <v>8.5</v>
      </c>
      <c r="Q719" s="75" t="str" cm="1">
        <f t="array" ref="Q719">IF(B719="","",IF(MAX(IF(B:B=B719,C:C))=C719,"Y","N"))</f>
        <v>Y</v>
      </c>
      <c r="S719" s="74" t="s">
        <v>5092</v>
      </c>
    </row>
    <row r="720" spans="1:19" x14ac:dyDescent="0.25">
      <c r="A720" s="115">
        <f ca="1">INDEX('1.MetaData'!A:A, MATCH($E720, '1.MetaData'!$B:$B, 0))</f>
        <v>963</v>
      </c>
      <c r="B720" s="76" t="s">
        <v>5722</v>
      </c>
      <c r="C720" s="75">
        <v>1</v>
      </c>
      <c r="D720" s="75" t="s">
        <v>4878</v>
      </c>
      <c r="E720" s="1" t="str">
        <f ca="1">_xlfn.XLOOKUP($B720,'3.DNAExtractions'!$F:$F,'3.DNAExtractions'!E:E,"?")</f>
        <v>OG963</v>
      </c>
      <c r="F720" s="81" t="str">
        <f t="shared" si="28"/>
        <v>OG963F_D_IL</v>
      </c>
      <c r="G720" s="39" t="str">
        <f ca="1">VLOOKUP($E720,'1.MetaData'!$B:$H,3,FALSE)</f>
        <v>Galeocerdo cuvier</v>
      </c>
      <c r="H720" s="58" t="str">
        <f ca="1">VLOOKUP($E720,'1.MetaData'!$B:$H,4,FALSE)</f>
        <v>Tiger shark</v>
      </c>
      <c r="I720" s="87">
        <f ca="1">_xlfn.XLOOKUP($B720,'3.DNAExtractions'!$F:$F,'3.DNAExtractions'!O:O,"?")</f>
        <v>140</v>
      </c>
      <c r="J720" s="203" t="s">
        <v>4883</v>
      </c>
      <c r="K720" s="77">
        <v>45544</v>
      </c>
      <c r="L720" s="77" t="s">
        <v>4497</v>
      </c>
      <c r="M720" s="75" t="s">
        <v>3139</v>
      </c>
      <c r="N720" s="75" t="s">
        <v>5037</v>
      </c>
      <c r="O720" s="2" t="str">
        <f t="shared" si="27"/>
        <v>D-B11</v>
      </c>
      <c r="P720" s="83">
        <v>10.199999999999999</v>
      </c>
      <c r="Q720" s="75" t="str" cm="1">
        <f t="array" ref="Q720">IF(B720="","",IF(MAX(IF(B:B=B720,C:C))=C720,"Y","N"))</f>
        <v>Y</v>
      </c>
      <c r="S720" s="74" t="s">
        <v>5092</v>
      </c>
    </row>
    <row r="721" spans="1:19" x14ac:dyDescent="0.25">
      <c r="A721" s="115">
        <f ca="1">INDEX('1.MetaData'!A:A, MATCH($E721, '1.MetaData'!$B:$B, 0))</f>
        <v>964</v>
      </c>
      <c r="B721" s="76" t="s">
        <v>5723</v>
      </c>
      <c r="C721" s="75">
        <v>1</v>
      </c>
      <c r="D721" s="75" t="s">
        <v>4878</v>
      </c>
      <c r="E721" s="1" t="str">
        <f ca="1">_xlfn.XLOOKUP($B721,'3.DNAExtractions'!$F:$F,'3.DNAExtractions'!E:E,"?")</f>
        <v>OG964</v>
      </c>
      <c r="F721" s="81" t="str">
        <f t="shared" si="28"/>
        <v>OG964F_D_IL</v>
      </c>
      <c r="G721" s="39" t="str">
        <f ca="1">VLOOKUP($E721,'1.MetaData'!$B:$H,3,FALSE)</f>
        <v>Galeocerdo cuvier</v>
      </c>
      <c r="H721" s="58" t="str">
        <f ca="1">VLOOKUP($E721,'1.MetaData'!$B:$H,4,FALSE)</f>
        <v>Tiger shark</v>
      </c>
      <c r="I721" s="87">
        <f ca="1">_xlfn.XLOOKUP($B721,'3.DNAExtractions'!$F:$F,'3.DNAExtractions'!O:O,"?")</f>
        <v>169</v>
      </c>
      <c r="J721" s="203" t="s">
        <v>4883</v>
      </c>
      <c r="K721" s="77">
        <v>45544</v>
      </c>
      <c r="L721" s="77" t="s">
        <v>4497</v>
      </c>
      <c r="M721" s="75" t="s">
        <v>3139</v>
      </c>
      <c r="N721" s="75" t="s">
        <v>5039</v>
      </c>
      <c r="O721" s="2" t="str">
        <f t="shared" si="27"/>
        <v>D-C11</v>
      </c>
      <c r="P721" s="83">
        <v>9.6999999999999993</v>
      </c>
      <c r="Q721" s="75" t="str" cm="1">
        <f t="array" ref="Q721">IF(B721="","",IF(MAX(IF(B:B=B721,C:C))=C721,"Y","N"))</f>
        <v>Y</v>
      </c>
      <c r="S721" s="74" t="s">
        <v>5092</v>
      </c>
    </row>
    <row r="722" spans="1:19" x14ac:dyDescent="0.25">
      <c r="A722" s="115">
        <f ca="1">INDEX('1.MetaData'!A:A, MATCH($E722, '1.MetaData'!$B:$B, 0))</f>
        <v>965</v>
      </c>
      <c r="B722" s="76" t="s">
        <v>5724</v>
      </c>
      <c r="C722" s="75">
        <v>1</v>
      </c>
      <c r="D722" s="75" t="s">
        <v>4878</v>
      </c>
      <c r="E722" s="1" t="str">
        <f ca="1">_xlfn.XLOOKUP($B722,'3.DNAExtractions'!$F:$F,'3.DNAExtractions'!E:E,"?")</f>
        <v>OG965</v>
      </c>
      <c r="F722" s="81" t="str">
        <f t="shared" si="28"/>
        <v>OG965F_D_IL</v>
      </c>
      <c r="G722" s="39" t="str">
        <f ca="1">VLOOKUP($E722,'1.MetaData'!$B:$H,3,FALSE)</f>
        <v>Galeocerdo cuvier</v>
      </c>
      <c r="H722" s="58" t="str">
        <f ca="1">VLOOKUP($E722,'1.MetaData'!$B:$H,4,FALSE)</f>
        <v>Tiger shark</v>
      </c>
      <c r="I722" s="87">
        <f ca="1">_xlfn.XLOOKUP($B722,'3.DNAExtractions'!$F:$F,'3.DNAExtractions'!O:O,"?")</f>
        <v>50.9</v>
      </c>
      <c r="J722" s="203" t="s">
        <v>4883</v>
      </c>
      <c r="K722" s="77">
        <v>45544</v>
      </c>
      <c r="L722" s="77" t="s">
        <v>4497</v>
      </c>
      <c r="M722" s="75" t="s">
        <v>3139</v>
      </c>
      <c r="N722" s="75" t="s">
        <v>5041</v>
      </c>
      <c r="O722" s="2" t="str">
        <f t="shared" si="27"/>
        <v>D-D11</v>
      </c>
      <c r="P722" s="83">
        <v>6.8</v>
      </c>
      <c r="Q722" s="75" t="str" cm="1">
        <f t="array" ref="Q722">IF(B722="","",IF(MAX(IF(B:B=B722,C:C))=C722,"Y","N"))</f>
        <v>Y</v>
      </c>
      <c r="S722" s="74" t="s">
        <v>5092</v>
      </c>
    </row>
    <row r="723" spans="1:19" x14ac:dyDescent="0.25">
      <c r="A723" s="115">
        <f ca="1">INDEX('1.MetaData'!A:A, MATCH($E723, '1.MetaData'!$B:$B, 0))</f>
        <v>1042</v>
      </c>
      <c r="B723" s="76" t="s">
        <v>5725</v>
      </c>
      <c r="C723" s="75">
        <v>1</v>
      </c>
      <c r="D723" s="75" t="s">
        <v>4878</v>
      </c>
      <c r="E723" s="1" t="str">
        <f ca="1">_xlfn.XLOOKUP($B723,'3.DNAExtractions'!$F:$F,'3.DNAExtractions'!E:E,"?")</f>
        <v>OG1042</v>
      </c>
      <c r="F723" s="81" t="str">
        <f t="shared" si="28"/>
        <v>OG1042F_D_IL</v>
      </c>
      <c r="G723" s="39" t="str">
        <f ca="1">VLOOKUP($E723,'1.MetaData'!$B:$H,3,FALSE)</f>
        <v>Galeocerdo cuvier</v>
      </c>
      <c r="H723" s="58" t="str">
        <f ca="1">VLOOKUP($E723,'1.MetaData'!$B:$H,4,FALSE)</f>
        <v>Tiger shark</v>
      </c>
      <c r="I723" s="87">
        <f ca="1">_xlfn.XLOOKUP($B723,'3.DNAExtractions'!$F:$F,'3.DNAExtractions'!O:O,"?")</f>
        <v>171</v>
      </c>
      <c r="J723" s="203" t="s">
        <v>4883</v>
      </c>
      <c r="K723" s="77">
        <v>45544</v>
      </c>
      <c r="L723" s="77" t="s">
        <v>4497</v>
      </c>
      <c r="M723" s="75" t="s">
        <v>3139</v>
      </c>
      <c r="N723" s="75" t="s">
        <v>5126</v>
      </c>
      <c r="O723" s="2" t="str">
        <f t="shared" si="27"/>
        <v>D-C03</v>
      </c>
      <c r="P723" s="83">
        <v>1.5</v>
      </c>
      <c r="Q723" s="75" t="str" cm="1">
        <f t="array" ref="Q723">IF(B723="","",IF(MAX(IF(B:B=B723,C:C))=C723,"Y","N"))</f>
        <v>Y</v>
      </c>
      <c r="S723" s="74" t="s">
        <v>5092</v>
      </c>
    </row>
    <row r="724" spans="1:19" x14ac:dyDescent="0.25">
      <c r="A724" s="115">
        <f ca="1">INDEX('1.MetaData'!A:A, MATCH($E724, '1.MetaData'!$B:$B, 0))</f>
        <v>1043</v>
      </c>
      <c r="B724" s="76" t="s">
        <v>5726</v>
      </c>
      <c r="C724" s="75">
        <v>1</v>
      </c>
      <c r="D724" s="75" t="s">
        <v>4878</v>
      </c>
      <c r="E724" s="1" t="str">
        <f ca="1">_xlfn.XLOOKUP($B724,'3.DNAExtractions'!$F:$F,'3.DNAExtractions'!E:E,"?")</f>
        <v>OG1043</v>
      </c>
      <c r="F724" s="81" t="str">
        <f t="shared" si="28"/>
        <v>OG1043F_D_IL</v>
      </c>
      <c r="G724" s="39" t="str">
        <f ca="1">VLOOKUP($E724,'1.MetaData'!$B:$H,3,FALSE)</f>
        <v>Galeocerdo cuvier</v>
      </c>
      <c r="H724" s="58" t="str">
        <f ca="1">VLOOKUP($E724,'1.MetaData'!$B:$H,4,FALSE)</f>
        <v>Tiger shark</v>
      </c>
      <c r="I724" s="87">
        <f ca="1">_xlfn.XLOOKUP($B724,'3.DNAExtractions'!$F:$F,'3.DNAExtractions'!O:O,"?")</f>
        <v>213</v>
      </c>
      <c r="J724" s="203" t="s">
        <v>4883</v>
      </c>
      <c r="K724" s="77">
        <v>45520</v>
      </c>
      <c r="L724" s="77" t="s">
        <v>5727</v>
      </c>
      <c r="M724" s="75" t="s">
        <v>3239</v>
      </c>
      <c r="N724" s="75" t="s">
        <v>4964</v>
      </c>
      <c r="O724" s="2" t="str">
        <f t="shared" si="27"/>
        <v>B-E08</v>
      </c>
      <c r="P724" s="83">
        <v>2.2999999999999998</v>
      </c>
      <c r="Q724" s="75" t="str" cm="1">
        <f t="array" ref="Q724">IF(B724="","",IF(MAX(IF(B:B=B724,C:C))=C724,"Y","N"))</f>
        <v>Y</v>
      </c>
      <c r="S724" s="74" t="s">
        <v>5092</v>
      </c>
    </row>
    <row r="725" spans="1:19" x14ac:dyDescent="0.25">
      <c r="A725" s="115">
        <f ca="1">INDEX('1.MetaData'!A:A, MATCH($E725, '1.MetaData'!$B:$B, 0))</f>
        <v>1045</v>
      </c>
      <c r="B725" s="76" t="s">
        <v>5728</v>
      </c>
      <c r="C725" s="75">
        <v>1</v>
      </c>
      <c r="D725" s="75" t="s">
        <v>4878</v>
      </c>
      <c r="E725" s="1" t="str">
        <f ca="1">_xlfn.XLOOKUP($B725,'3.DNAExtractions'!$F:$F,'3.DNAExtractions'!E:E,"?")</f>
        <v>OG1045</v>
      </c>
      <c r="F725" s="81" t="str">
        <f t="shared" si="28"/>
        <v>OG1045F_D_IL</v>
      </c>
      <c r="G725" s="39" t="str">
        <f ca="1">VLOOKUP($E725,'1.MetaData'!$B:$H,3,FALSE)</f>
        <v>Galeocerdo cuvier</v>
      </c>
      <c r="H725" s="58" t="str">
        <f ca="1">VLOOKUP($E725,'1.MetaData'!$B:$H,4,FALSE)</f>
        <v>Tiger shark</v>
      </c>
      <c r="I725" s="87">
        <f ca="1">_xlfn.XLOOKUP($B725,'3.DNAExtractions'!$F:$F,'3.DNAExtractions'!O:O,"?")</f>
        <v>226</v>
      </c>
      <c r="J725" s="203" t="s">
        <v>4883</v>
      </c>
      <c r="K725" s="77">
        <v>45520</v>
      </c>
      <c r="L725" s="77" t="s">
        <v>5727</v>
      </c>
      <c r="M725" s="75" t="s">
        <v>3239</v>
      </c>
      <c r="N725" s="75" t="s">
        <v>4973</v>
      </c>
      <c r="O725" s="2" t="str">
        <f t="shared" si="27"/>
        <v>B-F08</v>
      </c>
      <c r="P725" s="83">
        <v>2.8</v>
      </c>
      <c r="Q725" s="75" t="str" cm="1">
        <f t="array" ref="Q725">IF(B725="","",IF(MAX(IF(B:B=B725,C:C))=C725,"Y","N"))</f>
        <v>Y</v>
      </c>
      <c r="S725" s="74" t="s">
        <v>5092</v>
      </c>
    </row>
    <row r="726" spans="1:19" x14ac:dyDescent="0.25">
      <c r="A726" s="115">
        <f ca="1">INDEX('1.MetaData'!A:A, MATCH($E726, '1.MetaData'!$B:$B, 0))</f>
        <v>1047</v>
      </c>
      <c r="B726" s="76" t="s">
        <v>5729</v>
      </c>
      <c r="C726" s="75">
        <v>1</v>
      </c>
      <c r="D726" s="75" t="s">
        <v>4878</v>
      </c>
      <c r="E726" s="1" t="str">
        <f ca="1">_xlfn.XLOOKUP($B726,'3.DNAExtractions'!$F:$F,'3.DNAExtractions'!E:E,"?")</f>
        <v>OG1047</v>
      </c>
      <c r="F726" s="81" t="str">
        <f t="shared" si="28"/>
        <v>OG1047F_D_IL</v>
      </c>
      <c r="G726" s="39" t="str">
        <f ca="1">VLOOKUP($E726,'1.MetaData'!$B:$H,3,FALSE)</f>
        <v>Galeocerdo cuvier</v>
      </c>
      <c r="H726" s="58" t="str">
        <f ca="1">VLOOKUP($E726,'1.MetaData'!$B:$H,4,FALSE)</f>
        <v>Tiger shark</v>
      </c>
      <c r="I726" s="87">
        <f ca="1">_xlfn.XLOOKUP($B726,'3.DNAExtractions'!$F:$F,'3.DNAExtractions'!O:O,"?")</f>
        <v>158</v>
      </c>
      <c r="J726" s="203" t="s">
        <v>4883</v>
      </c>
      <c r="K726" s="77">
        <v>45520</v>
      </c>
      <c r="L726" s="77" t="s">
        <v>5727</v>
      </c>
      <c r="M726" s="75" t="s">
        <v>3239</v>
      </c>
      <c r="N726" s="75" t="s">
        <v>4995</v>
      </c>
      <c r="O726" s="2" t="str">
        <f t="shared" si="27"/>
        <v>B-G08</v>
      </c>
      <c r="P726" s="83">
        <v>5.5</v>
      </c>
      <c r="Q726" s="75" t="str" cm="1">
        <f t="array" ref="Q726">IF(B726="","",IF(MAX(IF(B:B=B726,C:C))=C726,"Y","N"))</f>
        <v>Y</v>
      </c>
      <c r="S726" s="74" t="s">
        <v>5092</v>
      </c>
    </row>
    <row r="727" spans="1:19" x14ac:dyDescent="0.25">
      <c r="A727" s="115">
        <f ca="1">INDEX('1.MetaData'!A:A, MATCH($E727, '1.MetaData'!$B:$B, 0))</f>
        <v>1071</v>
      </c>
      <c r="B727" s="76" t="s">
        <v>5730</v>
      </c>
      <c r="C727" s="75">
        <v>1</v>
      </c>
      <c r="D727" s="75" t="s">
        <v>4878</v>
      </c>
      <c r="E727" s="1" t="str">
        <f ca="1">_xlfn.XLOOKUP($B727,'3.DNAExtractions'!$F:$F,'3.DNAExtractions'!E:E,"?")</f>
        <v>OG1071</v>
      </c>
      <c r="F727" s="81" t="str">
        <f t="shared" si="28"/>
        <v>OG1071F_D_IL</v>
      </c>
      <c r="G727" s="39" t="str">
        <f ca="1">VLOOKUP($E727,'1.MetaData'!$B:$H,3,FALSE)</f>
        <v>Galeocerdo cuvier</v>
      </c>
      <c r="H727" s="58" t="str">
        <f ca="1">VLOOKUP($E727,'1.MetaData'!$B:$H,4,FALSE)</f>
        <v>Tiger shark</v>
      </c>
      <c r="I727" s="87">
        <f ca="1">_xlfn.XLOOKUP($B727,'3.DNAExtractions'!$F:$F,'3.DNAExtractions'!O:O,"?")</f>
        <v>101</v>
      </c>
      <c r="J727" s="203" t="s">
        <v>4883</v>
      </c>
      <c r="K727" s="77">
        <v>45544</v>
      </c>
      <c r="L727" s="77" t="s">
        <v>4497</v>
      </c>
      <c r="M727" s="75" t="s">
        <v>3139</v>
      </c>
      <c r="N727" s="75" t="s">
        <v>5028</v>
      </c>
      <c r="O727" s="2" t="str">
        <f t="shared" si="27"/>
        <v>D-G11</v>
      </c>
      <c r="P727" s="83">
        <v>5.7</v>
      </c>
      <c r="Q727" s="75" t="str" cm="1">
        <f t="array" ref="Q727">IF(B727="","",IF(MAX(IF(B:B=B727,C:C))=C727,"Y","N"))</f>
        <v>Y</v>
      </c>
      <c r="S727" s="74" t="s">
        <v>5092</v>
      </c>
    </row>
    <row r="728" spans="1:19" x14ac:dyDescent="0.25">
      <c r="A728" s="115">
        <f ca="1">INDEX('1.MetaData'!A:A, MATCH($E728, '1.MetaData'!$B:$B, 0))</f>
        <v>1072</v>
      </c>
      <c r="B728" s="76" t="s">
        <v>5731</v>
      </c>
      <c r="C728" s="75">
        <v>1</v>
      </c>
      <c r="D728" s="75" t="s">
        <v>4878</v>
      </c>
      <c r="E728" s="1" t="str">
        <f ca="1">_xlfn.XLOOKUP($B728,'3.DNAExtractions'!$F:$F,'3.DNAExtractions'!E:E,"?")</f>
        <v>OG1072</v>
      </c>
      <c r="F728" s="81" t="str">
        <f t="shared" si="28"/>
        <v>OG1072F_D_IL</v>
      </c>
      <c r="G728" s="39" t="str">
        <f ca="1">VLOOKUP($E728,'1.MetaData'!$B:$H,3,FALSE)</f>
        <v>Galeocerdo cuvier</v>
      </c>
      <c r="H728" s="58" t="str">
        <f ca="1">VLOOKUP($E728,'1.MetaData'!$B:$H,4,FALSE)</f>
        <v>Tiger shark</v>
      </c>
      <c r="I728" s="87">
        <f ca="1">_xlfn.XLOOKUP($B728,'3.DNAExtractions'!$F:$F,'3.DNAExtractions'!O:O,"?")</f>
        <v>88</v>
      </c>
      <c r="J728" s="203" t="s">
        <v>4883</v>
      </c>
      <c r="K728" s="77">
        <v>45544</v>
      </c>
      <c r="L728" s="77" t="s">
        <v>4497</v>
      </c>
      <c r="M728" s="75" t="s">
        <v>3139</v>
      </c>
      <c r="N728" s="75" t="s">
        <v>4993</v>
      </c>
      <c r="O728" s="2" t="str">
        <f t="shared" si="27"/>
        <v>D-E11</v>
      </c>
      <c r="P728" s="83">
        <v>5.4</v>
      </c>
      <c r="Q728" s="75" t="str" cm="1">
        <f t="array" ref="Q728">IF(B728="","",IF(MAX(IF(B:B=B728,C:C))=C728,"Y","N"))</f>
        <v>Y</v>
      </c>
      <c r="S728" s="74" t="s">
        <v>5092</v>
      </c>
    </row>
    <row r="729" spans="1:19" x14ac:dyDescent="0.25">
      <c r="A729" s="115">
        <f ca="1">INDEX('1.MetaData'!A:A, MATCH($E729, '1.MetaData'!$B:$B, 0))</f>
        <v>1073</v>
      </c>
      <c r="B729" s="76" t="s">
        <v>5732</v>
      </c>
      <c r="C729" s="75">
        <v>1</v>
      </c>
      <c r="D729" s="75" t="s">
        <v>4878</v>
      </c>
      <c r="E729" s="1" t="str">
        <f ca="1">_xlfn.XLOOKUP($B729,'3.DNAExtractions'!$F:$F,'3.DNAExtractions'!E:E,"?")</f>
        <v>OG1073</v>
      </c>
      <c r="F729" s="81" t="str">
        <f t="shared" si="28"/>
        <v>OG1073F_D_IL</v>
      </c>
      <c r="G729" s="39" t="str">
        <f ca="1">VLOOKUP($E729,'1.MetaData'!$B:$H,3,FALSE)</f>
        <v>Galeocerdo cuvier</v>
      </c>
      <c r="H729" s="58" t="str">
        <f ca="1">VLOOKUP($E729,'1.MetaData'!$B:$H,4,FALSE)</f>
        <v>Tiger shark</v>
      </c>
      <c r="I729" s="87">
        <f ca="1">_xlfn.XLOOKUP($B729,'3.DNAExtractions'!$F:$F,'3.DNAExtractions'!O:O,"?")</f>
        <v>66.400000000000006</v>
      </c>
      <c r="J729" s="203" t="s">
        <v>4883</v>
      </c>
      <c r="K729" s="77">
        <v>45544</v>
      </c>
      <c r="L729" s="77" t="s">
        <v>4497</v>
      </c>
      <c r="M729" s="75" t="s">
        <v>3139</v>
      </c>
      <c r="N729" s="75" t="s">
        <v>2581</v>
      </c>
      <c r="O729" s="2" t="str">
        <f t="shared" ref="O729:O730" si="29">IF(M729&lt;&gt;"",_xlfn.CONCAT(M729,"-",N729),"")</f>
        <v>D-F11</v>
      </c>
      <c r="P729" s="83">
        <v>2.7</v>
      </c>
      <c r="Q729" s="75" t="str" cm="1">
        <f t="array" ref="Q729">IF(B729="","",IF(MAX(IF(B:B=B729,C:C))=C729,"Y","N"))</f>
        <v>Y</v>
      </c>
      <c r="S729" s="74" t="s">
        <v>5092</v>
      </c>
    </row>
    <row r="730" spans="1:19" x14ac:dyDescent="0.25">
      <c r="A730" s="115">
        <f ca="1">INDEX('1.MetaData'!A:A, MATCH($E730, '1.MetaData'!$B:$B, 0))</f>
        <v>1074</v>
      </c>
      <c r="B730" s="76" t="s">
        <v>5733</v>
      </c>
      <c r="C730" s="75">
        <v>1</v>
      </c>
      <c r="D730" s="75" t="s">
        <v>4878</v>
      </c>
      <c r="E730" s="1" t="str">
        <f ca="1">_xlfn.XLOOKUP($B730,'3.DNAExtractions'!$F:$F,'3.DNAExtractions'!E:E,"?")</f>
        <v>OG1074</v>
      </c>
      <c r="F730" s="81" t="str">
        <f t="shared" si="28"/>
        <v>OG1074F_D_IL</v>
      </c>
      <c r="G730" s="39" t="str">
        <f ca="1">VLOOKUP($E730,'1.MetaData'!$B:$H,3,FALSE)</f>
        <v>Galeocerdo cuvier</v>
      </c>
      <c r="H730" s="58" t="str">
        <f ca="1">VLOOKUP($E730,'1.MetaData'!$B:$H,4,FALSE)</f>
        <v>Tiger shark</v>
      </c>
      <c r="I730" s="87">
        <f ca="1">_xlfn.XLOOKUP($B730,'3.DNAExtractions'!$F:$F,'3.DNAExtractions'!O:O,"?")</f>
        <v>150</v>
      </c>
      <c r="J730" s="203" t="s">
        <v>4883</v>
      </c>
      <c r="K730" s="77">
        <v>45544</v>
      </c>
      <c r="L730" s="77" t="s">
        <v>4497</v>
      </c>
      <c r="M730" s="75" t="s">
        <v>3139</v>
      </c>
      <c r="N730" s="75" t="s">
        <v>5341</v>
      </c>
      <c r="O730" s="2" t="str">
        <f t="shared" si="29"/>
        <v>D-H11</v>
      </c>
      <c r="P730" s="83">
        <v>6.8</v>
      </c>
      <c r="Q730" s="75" t="str" cm="1">
        <f t="array" ref="Q730">IF(B730="","",IF(MAX(IF(B:B=B730,C:C))=C730,"Y","N"))</f>
        <v>Y</v>
      </c>
      <c r="S730" s="74" t="s">
        <v>5092</v>
      </c>
    </row>
    <row r="731" spans="1:19" x14ac:dyDescent="0.25">
      <c r="A731" s="115">
        <f ca="1">INDEX('1.MetaData'!A:A, MATCH($E731, '1.MetaData'!$B:$B, 0))</f>
        <v>822</v>
      </c>
      <c r="B731" s="76" t="s">
        <v>5734</v>
      </c>
      <c r="D731" s="75" t="s">
        <v>5735</v>
      </c>
      <c r="E731" s="1" t="str">
        <f ca="1">_xlfn.XLOOKUP($B731,'3.DNAExtractions'!$F:$F,'3.DNAExtractions'!E:E,"?")</f>
        <v>OG822</v>
      </c>
      <c r="F731" s="81" t="str">
        <f>IF(C731&gt;1,_xlfn.CONCAT(B731,"_IL",C731),_xlfn.CONCAT(B731,"_IL"))</f>
        <v>OG822G_D2_IL</v>
      </c>
      <c r="G731" s="39" t="str">
        <f ca="1">VLOOKUP($E731,'1.MetaData'!$B:$H,3,FALSE)</f>
        <v>Pagrus auratus</v>
      </c>
      <c r="H731" s="58" t="str">
        <f ca="1">VLOOKUP($E731,'1.MetaData'!$B:$H,4,FALSE)</f>
        <v>Pink snapper</v>
      </c>
      <c r="I731" s="87">
        <f ca="1">_xlfn.XLOOKUP($B731,'3.DNAExtractions'!$F:$F,'3.DNAExtractions'!O:O,"?")</f>
        <v>7.8</v>
      </c>
      <c r="J731" s="203"/>
      <c r="K731" s="77"/>
      <c r="O731" s="2" t="str">
        <f>IF(M731&lt;&gt;"",_xlfn.CONCAT(M731,"-",N731),"")</f>
        <v/>
      </c>
      <c r="P731" s="83"/>
      <c r="Q731" s="75" t="str" cm="1">
        <f t="array" ref="Q731">IF(B731="","",IF(MAX(IF(B:B=B731,C:C))=C731,"Y","N"))</f>
        <v>Y</v>
      </c>
      <c r="S731" s="74"/>
    </row>
    <row r="732" spans="1:19" x14ac:dyDescent="0.25">
      <c r="A732" s="115">
        <f ca="1">INDEX('1.MetaData'!A:A, MATCH($E732, '1.MetaData'!$B:$B, 0))</f>
        <v>2</v>
      </c>
      <c r="B732" s="76" t="s">
        <v>4882</v>
      </c>
      <c r="C732" s="75">
        <v>2</v>
      </c>
      <c r="D732" s="75" t="s">
        <v>5735</v>
      </c>
      <c r="E732" s="1" t="str">
        <f ca="1">_xlfn.XLOOKUP($B732,'3.DNAExtractions'!$F:$F,'3.DNAExtractions'!E:E,"?")</f>
        <v>OG2</v>
      </c>
      <c r="F732" s="81" t="str">
        <f>IF(C732&gt;1,_xlfn.CONCAT(B732,"_IL",C732),_xlfn.CONCAT(B732,"_IL"))</f>
        <v>OG2G_D_IL2</v>
      </c>
      <c r="G732" s="39" t="str">
        <f ca="1">VLOOKUP($E732,'1.MetaData'!$B:$H,3,FALSE)</f>
        <v>Lutjanus carponotatus</v>
      </c>
      <c r="H732" s="58" t="str">
        <f ca="1">VLOOKUP($E732,'1.MetaData'!$B:$H,4,FALSE)</f>
        <v>Stripey snapper</v>
      </c>
      <c r="I732" s="87">
        <f ca="1">_xlfn.XLOOKUP($B732,'3.DNAExtractions'!$F:$F,'3.DNAExtractions'!O:O,"?")</f>
        <v>406.33333333333331</v>
      </c>
      <c r="J732" s="203"/>
      <c r="K732" s="77"/>
      <c r="O732" s="2" t="str">
        <f>IF(M732&lt;&gt;"",_xlfn.CONCAT(M732,"-",N732),"")</f>
        <v/>
      </c>
      <c r="P732" s="83"/>
      <c r="Q732" s="75" t="str" cm="1">
        <f t="array" ref="Q732">IF(B732="","",IF(MAX(IF(B:B=B732,C:C))=C732,"Y","N"))</f>
        <v>Y</v>
      </c>
      <c r="S732" s="74" t="s">
        <v>4999</v>
      </c>
    </row>
    <row r="733" spans="1:19" x14ac:dyDescent="0.25">
      <c r="A733" s="115">
        <f ca="1">INDEX('1.MetaData'!A:A, MATCH($E733, '1.MetaData'!$B:$B, 0))</f>
        <v>80</v>
      </c>
      <c r="B733" s="76" t="s">
        <v>5005</v>
      </c>
      <c r="C733" s="75">
        <v>2</v>
      </c>
      <c r="D733" s="75" t="s">
        <v>5735</v>
      </c>
      <c r="E733" s="1" t="str">
        <f ca="1">_xlfn.XLOOKUP($B733,'3.DNAExtractions'!$F:$F,'3.DNAExtractions'!E:E,"?")</f>
        <v>OG80</v>
      </c>
      <c r="F733" s="81" t="str">
        <f>IF(C733&gt;1,_xlfn.CONCAT(B733,"_IL",C733),_xlfn.CONCAT(B733,"_IL"))</f>
        <v>OG80M_D_IL2</v>
      </c>
      <c r="G733" s="39" t="str">
        <f ca="1">VLOOKUP($E733,'1.MetaData'!$B:$H,3,FALSE)</f>
        <v>Pseudophycis breviuscula</v>
      </c>
      <c r="H733" s="58">
        <f ca="1">VLOOKUP($E733,'1.MetaData'!$B:$H,4,FALSE)</f>
        <v>0</v>
      </c>
      <c r="I733" s="87">
        <f ca="1">_xlfn.XLOOKUP($B733,'3.DNAExtractions'!$F:$F,'3.DNAExtractions'!O:O,"?")</f>
        <v>46.8</v>
      </c>
      <c r="J733" s="203"/>
      <c r="K733" s="77"/>
      <c r="O733" s="2" t="str">
        <f>IF(M733&lt;&gt;"",_xlfn.CONCAT(M733,"-",N733),"")</f>
        <v/>
      </c>
      <c r="P733" s="83"/>
      <c r="Q733" s="75" t="str" cm="1">
        <f t="array" ref="Q733">IF(B733="","",IF(MAX(IF(B:B=B733,C:C))=C733,"Y","N"))</f>
        <v>Y</v>
      </c>
      <c r="S733" s="74" t="s">
        <v>5736</v>
      </c>
    </row>
  </sheetData>
  <conditionalFormatting sqref="F1:F1048576">
    <cfRule type="duplicateValues" dxfId="12" priority="1"/>
    <cfRule type="duplicateValues" dxfId="11" priority="3"/>
  </conditionalFormatting>
  <pageMargins left="0.7" right="0.7" top="0.75" bottom="0.75" header="0.3" footer="0.3"/>
  <pageSetup paperSize="9" orientation="portrait" r:id="rId1"/>
  <tableParts count="1">
    <tablePart r:id="rId2"/>
  </tableParts>
  <extLst>
    <ext xmlns:x14="http://schemas.microsoft.com/office/spreadsheetml/2009/9/main" uri="{CCE6A557-97BC-4b89-ADB6-D9C93CAAB3DF}">
      <x14:dataValidations xmlns:xm="http://schemas.microsoft.com/office/excel/2006/main" count="5">
        <x14:dataValidation type="list" allowBlank="1" showInputMessage="1" showErrorMessage="1" xr:uid="{427217CF-04EB-4C9B-BA9E-7DEB4EADBCC3}">
          <x14:formula1>
            <xm:f>Validation!$A$4:$A$5</xm:f>
          </x14:formula1>
          <xm:sqref>Q2:R2</xm:sqref>
        </x14:dataValidation>
        <x14:dataValidation type="list" allowBlank="1" showInputMessage="1" showErrorMessage="1" promptTitle="Library Prep Method" prompt="Enter in the Illumina library prep method" xr:uid="{2DB2F12D-212F-422D-92DB-E6CD3FBC7588}">
          <x14:formula1>
            <xm:f>Validation!$A$267:$A$268</xm:f>
          </x14:formula1>
          <xm:sqref>J2:J619 J621:J730</xm:sqref>
        </x14:dataValidation>
        <x14:dataValidation type="list" allowBlank="1" showInputMessage="1" showErrorMessage="1" promptTitle="Illumina library prep #" prompt="Enter Illumina library prep number" xr:uid="{0B7F7022-21DA-4EF4-8287-04428DCEA868}">
          <x14:formula1>
            <xm:f>Validation!$A$10:$A$19</xm:f>
          </x14:formula1>
          <xm:sqref>C2:C733</xm:sqref>
        </x14:dataValidation>
        <x14:dataValidation type="list" allowBlank="1" showInputMessage="1" showErrorMessage="1" promptTitle="Illumina Status" xr:uid="{8CFFFFFC-E5F0-4423-817B-42D66812B2D4}">
          <x14:formula1>
            <xm:f>Validation!$A$257:$A$264</xm:f>
          </x14:formula1>
          <xm:sqref>D2:D733</xm:sqref>
        </x14:dataValidation>
        <x14:dataValidation type="list" allowBlank="1" showInputMessage="1" showErrorMessage="1" promptTitle="Index Plate" prompt="Plate A, Plate B, Plate C or Plate B" xr:uid="{3A351675-A67E-44FE-A636-9246723E10F9}">
          <x14:formula1>
            <xm:f>Validation!$A$38:$A$41</xm:f>
          </x14:formula1>
          <xm:sqref>M2:M619 M621:M730</xm:sqref>
        </x14:dataValidation>
      </x14:dataValidations>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AD65DD-1410-D746-8930-5B35B0779D28}">
  <sheetPr codeName="Sheet8"/>
  <dimension ref="A1:Y208"/>
  <sheetViews>
    <sheetView zoomScale="85" zoomScaleNormal="85" workbookViewId="0">
      <pane xSplit="6" ySplit="1" topLeftCell="T204" activePane="bottomRight" state="frozen"/>
      <selection pane="topRight" activeCell="G1" sqref="G1"/>
      <selection pane="bottomLeft" activeCell="A2" sqref="A2"/>
      <selection pane="bottomRight" activeCell="W213" sqref="W213"/>
    </sheetView>
  </sheetViews>
  <sheetFormatPr defaultColWidth="11.42578125" defaultRowHeight="15" x14ac:dyDescent="0.25"/>
  <cols>
    <col min="1" max="1" width="8.85546875" style="115" customWidth="1"/>
    <col min="2" max="2" width="21.140625" style="97" customWidth="1"/>
    <col min="3" max="3" width="7.140625" style="89" bestFit="1" customWidth="1"/>
    <col min="4" max="4" width="29.85546875" style="89" bestFit="1" customWidth="1"/>
    <col min="5" max="5" width="12.85546875" style="1" customWidth="1"/>
    <col min="6" max="6" width="24.140625" style="80" customWidth="1"/>
    <col min="7" max="7" width="31.140625" style="58" bestFit="1" customWidth="1"/>
    <col min="8" max="8" width="31.140625" style="58" customWidth="1"/>
    <col min="9" max="9" width="22.140625" style="86" bestFit="1" customWidth="1"/>
    <col min="10" max="10" width="21.85546875" style="120" customWidth="1"/>
    <col min="11" max="11" width="24" style="89" bestFit="1" customWidth="1"/>
    <col min="12" max="12" width="22.85546875" style="93" customWidth="1"/>
    <col min="13" max="13" width="29" style="90" customWidth="1"/>
    <col min="14" max="14" width="33" style="91" customWidth="1"/>
    <col min="15" max="15" width="58.7109375" style="91" customWidth="1"/>
    <col min="16" max="16" width="10.42578125" style="68" bestFit="1" customWidth="1"/>
    <col min="17" max="17" width="21.7109375" style="91" bestFit="1" customWidth="1"/>
    <col min="18" max="18" width="24.85546875" style="94" bestFit="1" customWidth="1"/>
    <col min="19" max="19" width="23.85546875" style="95" bestFit="1" customWidth="1"/>
    <col min="20" max="20" width="21.85546875" style="94" bestFit="1" customWidth="1"/>
    <col min="21" max="21" width="23.85546875" style="96" bestFit="1" customWidth="1"/>
    <col min="22" max="22" width="11.42578125" style="94" bestFit="1" customWidth="1"/>
    <col min="23" max="23" width="21.28515625" style="94" bestFit="1" customWidth="1"/>
    <col min="24" max="24" width="117.42578125" style="91" bestFit="1" customWidth="1"/>
    <col min="25" max="25" width="68.42578125" style="28" customWidth="1"/>
  </cols>
  <sheetData>
    <row r="1" spans="1:25" s="33" customFormat="1" x14ac:dyDescent="0.25">
      <c r="A1" s="49" t="s">
        <v>67</v>
      </c>
      <c r="B1" s="32" t="s">
        <v>4867</v>
      </c>
      <c r="C1" s="49" t="s">
        <v>3125</v>
      </c>
      <c r="D1" s="49" t="s">
        <v>3344</v>
      </c>
      <c r="E1" s="32" t="s">
        <v>123</v>
      </c>
      <c r="F1" s="79" t="s">
        <v>4868</v>
      </c>
      <c r="G1" s="85" t="s">
        <v>86</v>
      </c>
      <c r="H1" s="78" t="s">
        <v>3346</v>
      </c>
      <c r="I1" s="84" t="s">
        <v>4869</v>
      </c>
      <c r="J1" s="88" t="s">
        <v>3360</v>
      </c>
      <c r="K1" s="105" t="s">
        <v>4870</v>
      </c>
      <c r="L1" s="106" t="s">
        <v>4871</v>
      </c>
      <c r="M1" s="105" t="s">
        <v>4872</v>
      </c>
      <c r="N1" s="107" t="s">
        <v>5737</v>
      </c>
      <c r="O1" s="107" t="s">
        <v>5738</v>
      </c>
      <c r="P1" s="108" t="s">
        <v>5739</v>
      </c>
      <c r="Q1" s="107" t="s">
        <v>5740</v>
      </c>
      <c r="R1" s="109" t="s">
        <v>5741</v>
      </c>
      <c r="S1" s="105" t="s">
        <v>5742</v>
      </c>
      <c r="T1" s="109" t="s">
        <v>5743</v>
      </c>
      <c r="U1" s="110" t="s">
        <v>5744</v>
      </c>
      <c r="V1" s="109" t="s">
        <v>3362</v>
      </c>
      <c r="W1" s="109" t="s">
        <v>4785</v>
      </c>
      <c r="X1" s="107" t="s">
        <v>90</v>
      </c>
    </row>
    <row r="2" spans="1:25" hidden="1" x14ac:dyDescent="0.25">
      <c r="A2" s="115">
        <f ca="1">INDEX('1.MetaData'!A:A, MATCH($E2, '1.MetaData'!$B:$B, 0))</f>
        <v>1</v>
      </c>
      <c r="B2" s="97" t="s">
        <v>4877</v>
      </c>
      <c r="C2" s="89">
        <v>1</v>
      </c>
      <c r="D2" s="89" t="s">
        <v>4878</v>
      </c>
      <c r="E2" s="1" t="str">
        <f ca="1">_xlfn.XLOOKUP($B2,'3.DNAExtractions'!$F:$F,'3.DNAExtractions'!E:E,"?")</f>
        <v>OG1</v>
      </c>
      <c r="F2" s="80" t="str">
        <f t="shared" ref="F2:F65" si="0">IF(C2&gt;1,_xlfn.CONCAT(B2,"_SBL",C2),_xlfn.CONCAT(B2,"_SBL"))</f>
        <v>OG1G_D_SBL</v>
      </c>
      <c r="G2" s="58" t="str">
        <f ca="1">VLOOKUP($E2,'1.MetaData'!$B:$H,3,FALSE)</f>
        <v>Lutjanus fulviflamma</v>
      </c>
      <c r="H2" s="40" t="str">
        <f ca="1">VLOOKUP($E2,'1.MetaData'!$B:$H,4,FALSE)</f>
        <v>Blackspot snapper</v>
      </c>
      <c r="I2" s="86">
        <f ca="1">_xlfn.XLOOKUP($B2,'3.DNAExtractions'!$F:$F,'3.DNAExtractions'!O:O,"?")</f>
        <v>431.33333333333331</v>
      </c>
      <c r="J2" s="118">
        <f ca="1">_xlfn.XLOOKUP($B2,'3.DNAExtractions'!$F:$F,'3.DNAExtractions'!V:V,"?")</f>
        <v>20006</v>
      </c>
      <c r="K2" s="89" t="s">
        <v>5745</v>
      </c>
      <c r="L2" s="90">
        <v>45068</v>
      </c>
      <c r="M2" s="89" t="s">
        <v>5746</v>
      </c>
      <c r="O2" s="91" t="s">
        <v>5108</v>
      </c>
      <c r="P2" s="68" t="str">
        <f>IF(O2="", "", VLOOKUP(O2, Validation!$A$292:$B$387, 2, FALSE))</f>
        <v>bc2009</v>
      </c>
      <c r="Q2" s="89" t="s">
        <v>3455</v>
      </c>
      <c r="R2" s="92">
        <v>11082</v>
      </c>
      <c r="S2" s="89" t="s">
        <v>5747</v>
      </c>
      <c r="T2" s="92">
        <v>9703</v>
      </c>
      <c r="V2" s="2" t="str" cm="1">
        <f t="array" ref="V2">IF(B2="","",IF(MAX(IF(B:B=B2,C:C))=C2,"Y","N"))</f>
        <v>Y</v>
      </c>
      <c r="W2" s="92"/>
      <c r="Y2"/>
    </row>
    <row r="3" spans="1:25" hidden="1" x14ac:dyDescent="0.25">
      <c r="A3" s="115">
        <f ca="1">INDEX('1.MetaData'!A:A, MATCH($E3, '1.MetaData'!$B:$B, 0))</f>
        <v>2</v>
      </c>
      <c r="B3" s="97" t="s">
        <v>4882</v>
      </c>
      <c r="C3" s="89">
        <v>1</v>
      </c>
      <c r="D3" s="89" t="s">
        <v>4878</v>
      </c>
      <c r="E3" s="1" t="str">
        <f ca="1">_xlfn.XLOOKUP($B3,'3.DNAExtractions'!$F:$F,'3.DNAExtractions'!E:E,"?")</f>
        <v>OG2</v>
      </c>
      <c r="F3" s="80" t="str">
        <f t="shared" si="0"/>
        <v>OG2G_D_SBL</v>
      </c>
      <c r="G3" s="58" t="str">
        <f ca="1">VLOOKUP($E3,'1.MetaData'!$B:$H,3,FALSE)</f>
        <v>Lutjanus carponotatus</v>
      </c>
      <c r="H3" s="58" t="str">
        <f ca="1">VLOOKUP($E3,'1.MetaData'!$B:$H,4,FALSE)</f>
        <v>Stripey snapper</v>
      </c>
      <c r="I3" s="86">
        <f ca="1">_xlfn.XLOOKUP($B3,'3.DNAExtractions'!$F:$F,'3.DNAExtractions'!O:O,"?")</f>
        <v>406.33333333333331</v>
      </c>
      <c r="J3" s="119">
        <f ca="1">_xlfn.XLOOKUP($B3,'3.DNAExtractions'!$F:$F,'3.DNAExtractions'!V:V,"?")</f>
        <v>16978</v>
      </c>
      <c r="K3" s="89" t="s">
        <v>5745</v>
      </c>
      <c r="L3" s="90">
        <v>45014</v>
      </c>
      <c r="M3" s="89" t="s">
        <v>5748</v>
      </c>
      <c r="O3" s="91" t="s">
        <v>5102</v>
      </c>
      <c r="P3" s="68" t="str">
        <f>IF(O3="", "", VLOOKUP(O3, Validation!$A$292:$B$387, 2, FALSE))</f>
        <v>bc2004</v>
      </c>
      <c r="Q3" s="89" t="s">
        <v>5749</v>
      </c>
      <c r="R3" s="92">
        <v>14941</v>
      </c>
      <c r="S3" s="89" t="s">
        <v>5750</v>
      </c>
      <c r="T3" s="92">
        <v>14784</v>
      </c>
      <c r="V3" s="92" t="str" cm="1">
        <f t="array" ref="V3">IF(B3="","",IF(MAX(IF(B:B=B3,C:C))=C3,"Y","N"))</f>
        <v>Y</v>
      </c>
      <c r="W3" s="92"/>
      <c r="Y3"/>
    </row>
    <row r="4" spans="1:25" hidden="1" x14ac:dyDescent="0.25">
      <c r="A4" s="115">
        <f ca="1">INDEX('1.MetaData'!A:A, MATCH($E4, '1.MetaData'!$B:$B, 0))</f>
        <v>3</v>
      </c>
      <c r="B4" s="97" t="s">
        <v>4890</v>
      </c>
      <c r="C4" s="89">
        <v>1</v>
      </c>
      <c r="D4" s="89" t="s">
        <v>4878</v>
      </c>
      <c r="E4" s="1" t="str">
        <f ca="1">_xlfn.XLOOKUP($B4,'3.DNAExtractions'!$F:$F,'3.DNAExtractions'!E:E,"?")</f>
        <v>OG3</v>
      </c>
      <c r="F4" s="80" t="str">
        <f t="shared" si="0"/>
        <v>OG3G_D_SBL</v>
      </c>
      <c r="G4" s="58" t="str">
        <f ca="1">VLOOKUP($E4,'1.MetaData'!$B:$H,3,FALSE)</f>
        <v>Lutjanus vitta</v>
      </c>
      <c r="H4" s="58" t="str">
        <f ca="1">VLOOKUP($E4,'1.MetaData'!$B:$H,4,FALSE)</f>
        <v>Brownstripe snapper</v>
      </c>
      <c r="I4" s="86">
        <f ca="1">_xlfn.XLOOKUP($B4,'3.DNAExtractions'!$F:$F,'3.DNAExtractions'!O:O,"?")</f>
        <v>380</v>
      </c>
      <c r="J4" s="119">
        <f ca="1">_xlfn.XLOOKUP($B4,'3.DNAExtractions'!$F:$F,'3.DNAExtractions'!V:V,"?")</f>
        <v>15595</v>
      </c>
      <c r="K4" s="89" t="s">
        <v>5745</v>
      </c>
      <c r="L4" s="90">
        <v>45161</v>
      </c>
      <c r="M4" s="89" t="s">
        <v>5751</v>
      </c>
      <c r="O4" s="91" t="s">
        <v>5132</v>
      </c>
      <c r="P4" s="68" t="str">
        <f>IF(O4="", "", VLOOKUP(O4, Validation!$A$292:$B$387, 2, FALSE))</f>
        <v>bc2022</v>
      </c>
      <c r="Q4" s="89" t="s">
        <v>107</v>
      </c>
      <c r="R4" s="92" t="s">
        <v>107</v>
      </c>
      <c r="S4" s="89" t="s">
        <v>5752</v>
      </c>
      <c r="T4" s="92">
        <v>10166</v>
      </c>
      <c r="V4" s="92" t="str" cm="1">
        <f t="array" ref="V4">IF(B4="","",IF(MAX(IF(B:B=B4,C:C))=C4,"Y","N"))</f>
        <v>Y</v>
      </c>
      <c r="W4" s="92"/>
      <c r="Y4"/>
    </row>
    <row r="5" spans="1:25" hidden="1" x14ac:dyDescent="0.25">
      <c r="A5" s="115">
        <f ca="1">INDEX('1.MetaData'!A:A, MATCH($E5, '1.MetaData'!$B:$B, 0))</f>
        <v>5</v>
      </c>
      <c r="B5" s="97" t="s">
        <v>4895</v>
      </c>
      <c r="C5" s="89">
        <v>1</v>
      </c>
      <c r="D5" s="89" t="s">
        <v>4878</v>
      </c>
      <c r="E5" s="1" t="str">
        <f ca="1">_xlfn.XLOOKUP($B5,'3.DNAExtractions'!$F:$F,'3.DNAExtractions'!E:E,"?")</f>
        <v>OG5</v>
      </c>
      <c r="F5" s="80" t="str">
        <f t="shared" si="0"/>
        <v>OG5G_D_SBL</v>
      </c>
      <c r="G5" s="58" t="str">
        <f ca="1">VLOOKUP($E5,'1.MetaData'!$B:$H,3,FALSE)</f>
        <v>Orectolobus wardi</v>
      </c>
      <c r="H5" s="58" t="str">
        <f ca="1">VLOOKUP($E5,'1.MetaData'!$B:$H,4,FALSE)</f>
        <v>Northern wobbegong</v>
      </c>
      <c r="I5" s="86">
        <f ca="1">_xlfn.XLOOKUP($B5,'3.DNAExtractions'!$F:$F,'3.DNAExtractions'!O:O,"?")</f>
        <v>141</v>
      </c>
      <c r="J5" s="119">
        <f ca="1">_xlfn.XLOOKUP($B5,'3.DNAExtractions'!$F:$F,'3.DNAExtractions'!V:V,"?")</f>
        <v>107790</v>
      </c>
      <c r="K5" s="89" t="s">
        <v>5745</v>
      </c>
      <c r="L5" s="90">
        <v>45084</v>
      </c>
      <c r="M5" s="89" t="s">
        <v>5753</v>
      </c>
      <c r="O5" s="91" t="s">
        <v>5112</v>
      </c>
      <c r="P5" s="68" t="str">
        <f>IF(O5="", "", VLOOKUP(O5, Validation!$A$292:$B$387, 2, FALSE))</f>
        <v>bc2011</v>
      </c>
      <c r="Q5" s="89" t="s">
        <v>3464</v>
      </c>
      <c r="R5" s="92">
        <v>21627</v>
      </c>
      <c r="S5" s="89" t="s">
        <v>5754</v>
      </c>
      <c r="T5" s="92">
        <v>18038</v>
      </c>
      <c r="V5" s="92" t="str" cm="1">
        <f t="array" ref="V5">IF(B5="","",IF(MAX(IF(B:B=B5,C:C))=C5,"Y","N"))</f>
        <v>N</v>
      </c>
      <c r="W5" s="92"/>
      <c r="Y5"/>
    </row>
    <row r="6" spans="1:25" hidden="1" x14ac:dyDescent="0.25">
      <c r="A6" s="115">
        <f ca="1">INDEX('1.MetaData'!A:A, MATCH($E6, '1.MetaData'!$B:$B, 0))</f>
        <v>5</v>
      </c>
      <c r="B6" s="97" t="s">
        <v>5755</v>
      </c>
      <c r="C6" s="89">
        <v>1</v>
      </c>
      <c r="D6" s="89" t="s">
        <v>4878</v>
      </c>
      <c r="E6" s="1" t="str">
        <f ca="1">_xlfn.XLOOKUP($B6,'3.DNAExtractions'!$F:$F,'3.DNAExtractions'!E:E,"?")</f>
        <v>OG5</v>
      </c>
      <c r="F6" s="80" t="str">
        <f t="shared" si="0"/>
        <v>OG5G_D2_SBL</v>
      </c>
      <c r="G6" s="58" t="str">
        <f ca="1">VLOOKUP($E6,'1.MetaData'!$B:$H,3,FALSE)</f>
        <v>Orectolobus wardi</v>
      </c>
      <c r="H6" s="58" t="str">
        <f ca="1">VLOOKUP($E6,'1.MetaData'!$B:$H,4,FALSE)</f>
        <v>Northern wobbegong</v>
      </c>
      <c r="I6" s="86">
        <f ca="1">_xlfn.XLOOKUP($B6,'3.DNAExtractions'!$F:$F,'3.DNAExtractions'!O:O,"?")</f>
        <v>53.6</v>
      </c>
      <c r="J6" s="119">
        <f ca="1">_xlfn.XLOOKUP($B6,'3.DNAExtractions'!$F:$F,'3.DNAExtractions'!V:V,"?")</f>
        <v>118517</v>
      </c>
      <c r="K6" s="89" t="s">
        <v>5745</v>
      </c>
      <c r="L6" s="90">
        <v>45306</v>
      </c>
      <c r="M6" s="89" t="s">
        <v>5756</v>
      </c>
      <c r="O6" s="91" t="s">
        <v>4914</v>
      </c>
      <c r="P6" s="68" t="str">
        <f>IF(O6="", "", VLOOKUP(O6, Validation!$A$292:$B$387, 2, FALSE))</f>
        <v>bc2038</v>
      </c>
      <c r="Q6" s="89" t="s">
        <v>5757</v>
      </c>
      <c r="R6" s="92">
        <v>16757</v>
      </c>
      <c r="S6" s="89" t="s">
        <v>3493</v>
      </c>
      <c r="T6" s="92">
        <v>14896</v>
      </c>
      <c r="V6" s="92" t="str" cm="1">
        <f t="array" ref="V6">IF(B6="","",IF(MAX(IF(B:B=B6,C:C))=C6,"Y","N"))</f>
        <v>Y</v>
      </c>
      <c r="W6" s="92" t="s">
        <v>92</v>
      </c>
      <c r="Y6"/>
    </row>
    <row r="7" spans="1:25" hidden="1" x14ac:dyDescent="0.25">
      <c r="A7" s="115">
        <f ca="1">INDEX('1.MetaData'!A:A, MATCH($E7, '1.MetaData'!$B:$B, 0))</f>
        <v>5</v>
      </c>
      <c r="B7" s="97" t="s">
        <v>4895</v>
      </c>
      <c r="C7" s="89">
        <v>2</v>
      </c>
      <c r="D7" s="89" t="s">
        <v>4878</v>
      </c>
      <c r="E7" s="1" t="str">
        <f ca="1">_xlfn.XLOOKUP($B7,'3.DNAExtractions'!$F:$F,'3.DNAExtractions'!E:E,"?")</f>
        <v>OG5</v>
      </c>
      <c r="F7" s="80" t="str">
        <f t="shared" si="0"/>
        <v>OG5G_D_SBL2</v>
      </c>
      <c r="G7" s="58" t="str">
        <f ca="1">VLOOKUP($E7,'1.MetaData'!$B:$H,3,FALSE)</f>
        <v>Orectolobus wardi</v>
      </c>
      <c r="H7" s="58" t="str">
        <f ca="1">VLOOKUP($E7,'1.MetaData'!$B:$H,4,FALSE)</f>
        <v>Northern wobbegong</v>
      </c>
      <c r="I7" s="86">
        <f ca="1">_xlfn.XLOOKUP($B7,'3.DNAExtractions'!$F:$F,'3.DNAExtractions'!O:O,"?")</f>
        <v>141</v>
      </c>
      <c r="J7" s="119">
        <f ca="1">_xlfn.XLOOKUP($B7,'3.DNAExtractions'!$F:$F,'3.DNAExtractions'!V:V,"?")</f>
        <v>107790</v>
      </c>
      <c r="K7" s="89" t="s">
        <v>5745</v>
      </c>
      <c r="L7" s="90">
        <v>45092</v>
      </c>
      <c r="M7" s="90" t="s">
        <v>5758</v>
      </c>
      <c r="O7" s="91" t="s">
        <v>5118</v>
      </c>
      <c r="P7" s="68" t="str">
        <f>IF(O7="", "", VLOOKUP(O7, Validation!$A$292:$B$387, 2, FALSE))</f>
        <v>bc2014</v>
      </c>
      <c r="Q7" s="89" t="s">
        <v>107</v>
      </c>
      <c r="R7" s="92"/>
      <c r="S7" s="95" t="s">
        <v>3438</v>
      </c>
      <c r="T7" s="92" t="s">
        <v>107</v>
      </c>
      <c r="U7" s="96">
        <v>39.799999999999997</v>
      </c>
      <c r="V7" s="216" t="str" cm="1">
        <f t="array" ref="V7">IF(B7="","",IF(MAX(IF(B:B=B7,C:C))=C7,"Y","N"))</f>
        <v>Y</v>
      </c>
      <c r="W7" s="92"/>
      <c r="Y7"/>
    </row>
    <row r="8" spans="1:25" hidden="1" x14ac:dyDescent="0.25">
      <c r="A8" s="115">
        <f ca="1">INDEX('1.MetaData'!A:A, MATCH($E8, '1.MetaData'!$B:$B, 0))</f>
        <v>6</v>
      </c>
      <c r="B8" s="97" t="s">
        <v>4897</v>
      </c>
      <c r="C8" s="89">
        <v>2</v>
      </c>
      <c r="D8" s="89" t="s">
        <v>4878</v>
      </c>
      <c r="E8" s="1" t="str">
        <f ca="1">_xlfn.XLOOKUP($B8,'3.DNAExtractions'!$F:$F,'3.DNAExtractions'!E:E,"?")</f>
        <v>OG6</v>
      </c>
      <c r="F8" s="80" t="str">
        <f t="shared" si="0"/>
        <v>OG6G_D_SBL2</v>
      </c>
      <c r="G8" s="58" t="str">
        <f ca="1">VLOOKUP($E8,'1.MetaData'!$B:$H,3,FALSE)</f>
        <v>Lutjanus russellii</v>
      </c>
      <c r="H8" s="58" t="str">
        <f ca="1">VLOOKUP($E8,'1.MetaData'!$B:$H,4,FALSE)</f>
        <v>Moses snapper</v>
      </c>
      <c r="I8" s="86">
        <f ca="1">_xlfn.XLOOKUP($B8,'3.DNAExtractions'!$F:$F,'3.DNAExtractions'!O:O,"?")</f>
        <v>394</v>
      </c>
      <c r="J8" s="119">
        <f ca="1">_xlfn.XLOOKUP($B8,'3.DNAExtractions'!$F:$F,'3.DNAExtractions'!V:V,"?")</f>
        <v>35607</v>
      </c>
      <c r="K8" s="89" t="s">
        <v>5745</v>
      </c>
      <c r="L8" s="90">
        <v>45084</v>
      </c>
      <c r="M8" s="89" t="s">
        <v>5753</v>
      </c>
      <c r="O8" s="91" t="s">
        <v>5120</v>
      </c>
      <c r="P8" s="68" t="str">
        <f>IF(O8="", "", VLOOKUP(O8, Validation!$A$292:$B$387, 2, FALSE))</f>
        <v>bc2015</v>
      </c>
      <c r="Q8" s="89" t="s">
        <v>3464</v>
      </c>
      <c r="R8" s="92">
        <v>14011</v>
      </c>
      <c r="S8" s="89" t="s">
        <v>5754</v>
      </c>
      <c r="T8" s="92">
        <v>15080</v>
      </c>
      <c r="V8" s="92" t="str" cm="1">
        <f t="array" ref="V8">IF(B8="","",IF(MAX(IF(B:B=B8,C:C))=C8,"Y","N"))</f>
        <v>Y</v>
      </c>
      <c r="W8" s="92"/>
      <c r="Y8"/>
    </row>
    <row r="9" spans="1:25" hidden="1" x14ac:dyDescent="0.25">
      <c r="A9" s="115">
        <f ca="1">INDEX('1.MetaData'!A:A, MATCH($E9, '1.MetaData'!$B:$B, 0))</f>
        <v>7</v>
      </c>
      <c r="B9" s="97" t="s">
        <v>4899</v>
      </c>
      <c r="C9" s="89">
        <v>1</v>
      </c>
      <c r="D9" s="89" t="s">
        <v>4878</v>
      </c>
      <c r="E9" s="1" t="str">
        <f ca="1">_xlfn.XLOOKUP($B9,'3.DNAExtractions'!$F:$F,'3.DNAExtractions'!E:E,"?")</f>
        <v>OG7</v>
      </c>
      <c r="F9" s="80" t="str">
        <f t="shared" si="0"/>
        <v>OG7G_D2_SBL</v>
      </c>
      <c r="G9" s="58" t="str">
        <f ca="1">VLOOKUP($E9,'1.MetaData'!$B:$H,3,FALSE)</f>
        <v>Lethrinus punctulatus</v>
      </c>
      <c r="H9" s="58" t="str">
        <f ca="1">VLOOKUP($E9,'1.MetaData'!$B:$H,4,FALSE)</f>
        <v>Bluespot emperor</v>
      </c>
      <c r="I9" s="86">
        <f ca="1">_xlfn.XLOOKUP($B9,'3.DNAExtractions'!$F:$F,'3.DNAExtractions'!O:O,"?")</f>
        <v>227</v>
      </c>
      <c r="J9" s="119">
        <f ca="1">_xlfn.XLOOKUP($B9,'3.DNAExtractions'!$F:$F,'3.DNAExtractions'!V:V,"?")</f>
        <v>14100</v>
      </c>
      <c r="K9" s="89" t="s">
        <v>5745</v>
      </c>
      <c r="L9" s="90">
        <v>45176</v>
      </c>
      <c r="M9" s="89" t="s">
        <v>5759</v>
      </c>
      <c r="N9" s="91" t="s">
        <v>5760</v>
      </c>
      <c r="O9" s="91" t="s">
        <v>4893</v>
      </c>
      <c r="P9" s="68" t="str">
        <f>IF(O9="", "", VLOOKUP(O9, Validation!$A$292:$B$387, 2, FALSE))</f>
        <v>bc2026</v>
      </c>
      <c r="Q9" s="89" t="s">
        <v>5761</v>
      </c>
      <c r="R9" s="92">
        <v>16426</v>
      </c>
      <c r="S9" s="89" t="s">
        <v>107</v>
      </c>
      <c r="T9" s="92" t="s">
        <v>107</v>
      </c>
      <c r="V9" s="92" t="str" cm="1">
        <f t="array" ref="V9">IF(B9="","",IF(MAX(IF(B:B=B9,C:C))=C9,"Y","N"))</f>
        <v>Y</v>
      </c>
      <c r="W9" s="92"/>
      <c r="Y9"/>
    </row>
    <row r="10" spans="1:25" hidden="1" x14ac:dyDescent="0.25">
      <c r="A10" s="115">
        <f ca="1">INDEX('1.MetaData'!A:A, MATCH($E10, '1.MetaData'!$B:$B, 0))</f>
        <v>8</v>
      </c>
      <c r="B10" s="97" t="s">
        <v>4902</v>
      </c>
      <c r="C10" s="89">
        <v>1</v>
      </c>
      <c r="D10" s="89" t="s">
        <v>4878</v>
      </c>
      <c r="E10" s="1" t="str">
        <f ca="1">_xlfn.XLOOKUP($B10,'3.DNAExtractions'!$F:$F,'3.DNAExtractions'!E:E,"?")</f>
        <v>OG8</v>
      </c>
      <c r="F10" s="80" t="str">
        <f t="shared" si="0"/>
        <v>OG8G_D_SBL</v>
      </c>
      <c r="G10" s="58" t="str">
        <f ca="1">VLOOKUP($E10,'1.MetaData'!$B:$H,3,FALSE)</f>
        <v>Lethrinus laticaudis</v>
      </c>
      <c r="H10" s="58" t="str">
        <f ca="1">VLOOKUP($E10,'1.MetaData'!$B:$H,4,FALSE)</f>
        <v>Grass emperor</v>
      </c>
      <c r="I10" s="86">
        <f ca="1">_xlfn.XLOOKUP($B10,'3.DNAExtractions'!$F:$F,'3.DNAExtractions'!O:O,"?")</f>
        <v>203</v>
      </c>
      <c r="J10" s="119">
        <f ca="1">_xlfn.XLOOKUP($B10,'3.DNAExtractions'!$F:$F,'3.DNAExtractions'!V:V,"?")</f>
        <v>28272</v>
      </c>
      <c r="K10" s="89" t="s">
        <v>5745</v>
      </c>
      <c r="L10" s="90">
        <v>45056</v>
      </c>
      <c r="M10" s="89" t="s">
        <v>5762</v>
      </c>
      <c r="O10" s="91" t="s">
        <v>4910</v>
      </c>
      <c r="P10" s="68" t="str">
        <f>IF(O10="", "", VLOOKUP(O10, Validation!$A$292:$B$387, 2, FALSE))</f>
        <v>bc2006</v>
      </c>
      <c r="Q10" s="89" t="s">
        <v>3649</v>
      </c>
      <c r="R10" s="92">
        <v>15845</v>
      </c>
      <c r="S10" s="89" t="s">
        <v>5763</v>
      </c>
      <c r="T10" s="92">
        <v>15773</v>
      </c>
      <c r="V10" s="92" t="str" cm="1">
        <f t="array" ref="V10">IF(B10="","",IF(MAX(IF(B:B=B10,C:C))=C10,"Y","N"))</f>
        <v>Y</v>
      </c>
      <c r="W10" s="92"/>
      <c r="Y10"/>
    </row>
    <row r="11" spans="1:25" hidden="1" x14ac:dyDescent="0.25">
      <c r="A11" s="115">
        <f ca="1">INDEX('1.MetaData'!A:A, MATCH($E11, '1.MetaData'!$B:$B, 0))</f>
        <v>9</v>
      </c>
      <c r="B11" s="97" t="s">
        <v>4907</v>
      </c>
      <c r="C11" s="89">
        <v>1</v>
      </c>
      <c r="D11" s="89" t="s">
        <v>3384</v>
      </c>
      <c r="E11" s="1" t="str">
        <f ca="1">_xlfn.XLOOKUP($B11,'3.DNAExtractions'!$F:$F,'3.DNAExtractions'!E:E,"?")</f>
        <v>OG9</v>
      </c>
      <c r="F11" s="80" t="str">
        <f t="shared" si="0"/>
        <v>OG9G_D_SBL</v>
      </c>
      <c r="G11" s="58" t="str">
        <f ca="1">VLOOKUP($E11,'1.MetaData'!$B:$H,3,FALSE)</f>
        <v>Epinephelus multinotatus</v>
      </c>
      <c r="H11" s="58" t="str">
        <f ca="1">VLOOKUP($E11,'1.MetaData'!$B:$H,4,FALSE)</f>
        <v>Rankin cod</v>
      </c>
      <c r="I11" s="86">
        <f ca="1">_xlfn.XLOOKUP($B11,'3.DNAExtractions'!$F:$F,'3.DNAExtractions'!O:O,"?")</f>
        <v>470.66666666666669</v>
      </c>
      <c r="J11" s="119">
        <f ca="1">_xlfn.XLOOKUP($B11,'3.DNAExtractions'!$F:$F,'3.DNAExtractions'!V:V,"?")</f>
        <v>31092</v>
      </c>
      <c r="L11" s="90"/>
      <c r="M11" s="89"/>
      <c r="N11" s="91" t="s">
        <v>5764</v>
      </c>
      <c r="P11" s="68" t="str">
        <f>IF(O11="", "", VLOOKUP(O11, Validation!$A$292:$B$387, 2, FALSE))</f>
        <v/>
      </c>
      <c r="Q11" s="89"/>
      <c r="R11" s="92"/>
      <c r="S11" s="89"/>
      <c r="T11" s="92"/>
      <c r="V11" s="92" t="str" cm="1">
        <f t="array" ref="V11">IF(B11="","",IF(MAX(IF(B:B=B11,C:C))=C11,"Y","N"))</f>
        <v>Y</v>
      </c>
      <c r="W11" s="92"/>
      <c r="X11" s="91" t="s">
        <v>5765</v>
      </c>
      <c r="Y11"/>
    </row>
    <row r="12" spans="1:25" hidden="1" x14ac:dyDescent="0.25">
      <c r="A12" s="115">
        <f ca="1">INDEX('1.MetaData'!A:A, MATCH($E12, '1.MetaData'!$B:$B, 0))</f>
        <v>9</v>
      </c>
      <c r="B12" s="97" t="s">
        <v>5766</v>
      </c>
      <c r="C12" s="89">
        <v>1</v>
      </c>
      <c r="D12" s="89" t="s">
        <v>4878</v>
      </c>
      <c r="E12" s="1" t="str">
        <f ca="1">_xlfn.XLOOKUP($B12,'3.DNAExtractions'!$F:$F,'3.DNAExtractions'!E:E,"?")</f>
        <v>OG9</v>
      </c>
      <c r="F12" s="80" t="str">
        <f t="shared" si="0"/>
        <v>OG9G_D3_SBL</v>
      </c>
      <c r="G12" s="58" t="str">
        <f ca="1">VLOOKUP($E12,'1.MetaData'!$B:$H,3,FALSE)</f>
        <v>Epinephelus multinotatus</v>
      </c>
      <c r="H12" s="58" t="str">
        <f ca="1">VLOOKUP($E12,'1.MetaData'!$B:$H,4,FALSE)</f>
        <v>Rankin cod</v>
      </c>
      <c r="I12" s="86">
        <f ca="1">_xlfn.XLOOKUP($B12,'3.DNAExtractions'!$F:$F,'3.DNAExtractions'!O:O,"?")</f>
        <v>61</v>
      </c>
      <c r="J12" s="119">
        <f ca="1">_xlfn.XLOOKUP($B12,'3.DNAExtractions'!$F:$F,'3.DNAExtractions'!V:V,"?")</f>
        <v>21889</v>
      </c>
      <c r="K12" s="89" t="s">
        <v>5745</v>
      </c>
      <c r="L12" s="90">
        <v>45324</v>
      </c>
      <c r="M12" s="89" t="s">
        <v>5767</v>
      </c>
      <c r="O12" s="91" t="s">
        <v>4966</v>
      </c>
      <c r="P12" s="68" t="str">
        <f>IF(O12="", "", VLOOKUP(O12, Validation!$A$292:$B$387, 2, FALSE))</f>
        <v>bc2049</v>
      </c>
      <c r="Q12" s="89" t="s">
        <v>5768</v>
      </c>
      <c r="R12" s="92">
        <v>17329</v>
      </c>
      <c r="S12" s="89" t="s">
        <v>5769</v>
      </c>
      <c r="T12" s="92">
        <v>17701</v>
      </c>
      <c r="U12" s="96">
        <v>26.4</v>
      </c>
      <c r="V12" s="92" t="str" cm="1">
        <f t="array" ref="V12">IF(B12="","",IF(MAX(IF(B:B=B12,C:C))=C12,"Y","N"))</f>
        <v>Y</v>
      </c>
      <c r="W12" s="92" t="s">
        <v>92</v>
      </c>
      <c r="Y12"/>
    </row>
    <row r="13" spans="1:25" hidden="1" x14ac:dyDescent="0.25">
      <c r="A13" s="115">
        <f ca="1">INDEX('1.MetaData'!A:A, MATCH($E13, '1.MetaData'!$B:$B, 0))</f>
        <v>10</v>
      </c>
      <c r="B13" s="97" t="s">
        <v>4909</v>
      </c>
      <c r="C13" s="89">
        <v>1</v>
      </c>
      <c r="D13" s="89" t="s">
        <v>4878</v>
      </c>
      <c r="E13" s="1" t="str">
        <f ca="1">_xlfn.XLOOKUP($B13,'3.DNAExtractions'!$F:$F,'3.DNAExtractions'!E:E,"?")</f>
        <v>OG10</v>
      </c>
      <c r="F13" s="80" t="str">
        <f t="shared" si="0"/>
        <v>OG10G_D_SBL</v>
      </c>
      <c r="G13" s="58" t="str">
        <f ca="1">VLOOKUP($E13,'1.MetaData'!$B:$H,3,FALSE)</f>
        <v>Lutjanus quinquelineatus</v>
      </c>
      <c r="H13" s="58" t="str">
        <f ca="1">VLOOKUP($E13,'1.MetaData'!$B:$H,4,FALSE)</f>
        <v>Fivelined snapper</v>
      </c>
      <c r="I13" s="86">
        <f ca="1">_xlfn.XLOOKUP($B13,'3.DNAExtractions'!$F:$F,'3.DNAExtractions'!O:O,"?")</f>
        <v>259</v>
      </c>
      <c r="J13" s="119">
        <f ca="1">_xlfn.XLOOKUP($B13,'3.DNAExtractions'!$F:$F,'3.DNAExtractions'!V:V,"?")</f>
        <v>30000</v>
      </c>
      <c r="K13" s="89" t="s">
        <v>5745</v>
      </c>
      <c r="L13" s="90">
        <v>44964</v>
      </c>
      <c r="M13" s="89" t="s">
        <v>5770</v>
      </c>
      <c r="O13" s="91" t="s">
        <v>5096</v>
      </c>
      <c r="P13" s="68" t="str">
        <f>IF(O13="", "", VLOOKUP(O13, Validation!$A$292:$B$387, 2, FALSE))</f>
        <v>bc2001</v>
      </c>
      <c r="Q13" s="89" t="s">
        <v>5771</v>
      </c>
      <c r="R13" s="92">
        <v>16870</v>
      </c>
      <c r="S13" s="89" t="s">
        <v>5772</v>
      </c>
      <c r="T13" s="92">
        <v>16391</v>
      </c>
      <c r="V13" s="92" t="str" cm="1">
        <f t="array" ref="V13">IF(B13="","",IF(MAX(IF(B:B=B13,C:C))=C13,"Y","N"))</f>
        <v>Y</v>
      </c>
      <c r="W13" s="92"/>
      <c r="Y13"/>
    </row>
    <row r="14" spans="1:25" hidden="1" x14ac:dyDescent="0.25">
      <c r="A14" s="115">
        <f ca="1">INDEX('1.MetaData'!A:A, MATCH($E14, '1.MetaData'!$B:$B, 0))</f>
        <v>11</v>
      </c>
      <c r="B14" s="97" t="s">
        <v>4913</v>
      </c>
      <c r="C14" s="89">
        <v>1</v>
      </c>
      <c r="D14" s="89" t="s">
        <v>4878</v>
      </c>
      <c r="E14" s="1" t="str">
        <f ca="1">_xlfn.XLOOKUP($B14,'3.DNAExtractions'!$F:$F,'3.DNAExtractions'!E:E,"?")</f>
        <v>OG11</v>
      </c>
      <c r="F14" s="80" t="str">
        <f t="shared" si="0"/>
        <v>OG11G_D_SBL</v>
      </c>
      <c r="G14" s="58" t="str">
        <f ca="1">VLOOKUP($E14,'1.MetaData'!$B:$H,3,FALSE)</f>
        <v>Symphorus nematophorus</v>
      </c>
      <c r="H14" s="58" t="str">
        <f ca="1">VLOOKUP($E14,'1.MetaData'!$B:$H,4,FALSE)</f>
        <v>Chinamanfish</v>
      </c>
      <c r="I14" s="86">
        <f ca="1">_xlfn.XLOOKUP($B14,'3.DNAExtractions'!$F:$F,'3.DNAExtractions'!O:O,"?")</f>
        <v>255.33333333333334</v>
      </c>
      <c r="J14" s="119">
        <f ca="1">_xlfn.XLOOKUP($B14,'3.DNAExtractions'!$F:$F,'3.DNAExtractions'!V:V,"?")</f>
        <v>27597</v>
      </c>
      <c r="K14" s="89" t="s">
        <v>5745</v>
      </c>
      <c r="L14" s="90">
        <v>45161</v>
      </c>
      <c r="M14" s="89" t="s">
        <v>5751</v>
      </c>
      <c r="O14" s="91" t="s">
        <v>5134</v>
      </c>
      <c r="P14" s="68" t="str">
        <f>IF(O14="", "", VLOOKUP(O14, Validation!$A$292:$B$387, 2, FALSE))</f>
        <v>bc2023</v>
      </c>
      <c r="Q14" s="89" t="s">
        <v>107</v>
      </c>
      <c r="R14" s="92" t="s">
        <v>107</v>
      </c>
      <c r="S14" s="89" t="s">
        <v>5752</v>
      </c>
      <c r="T14" s="92">
        <v>16490</v>
      </c>
      <c r="V14" s="92" t="str" cm="1">
        <f t="array" ref="V14">IF(B14="","",IF(MAX(IF(B:B=B14,C:C))=C14,"Y","N"))</f>
        <v>Y</v>
      </c>
      <c r="W14" s="92"/>
      <c r="Y14"/>
    </row>
    <row r="15" spans="1:25" hidden="1" x14ac:dyDescent="0.25">
      <c r="A15" s="115">
        <f ca="1">INDEX('1.MetaData'!A:A, MATCH($E15, '1.MetaData'!$B:$B, 0))</f>
        <v>12</v>
      </c>
      <c r="B15" s="97" t="s">
        <v>4917</v>
      </c>
      <c r="C15" s="89">
        <v>1</v>
      </c>
      <c r="D15" s="89" t="s">
        <v>4878</v>
      </c>
      <c r="E15" s="1" t="str">
        <f ca="1">_xlfn.XLOOKUP($B15,'3.DNAExtractions'!$F:$F,'3.DNAExtractions'!E:E,"?")</f>
        <v>OG12</v>
      </c>
      <c r="F15" s="80" t="str">
        <f t="shared" si="0"/>
        <v>OG12G_D_SBL</v>
      </c>
      <c r="G15" s="58" t="str">
        <f ca="1">VLOOKUP($E15,'1.MetaData'!$B:$H,3,FALSE)</f>
        <v>Lutjanus sebae</v>
      </c>
      <c r="H15" s="58" t="str">
        <f ca="1">VLOOKUP($E15,'1.MetaData'!$B:$H,4,FALSE)</f>
        <v>Red emperor</v>
      </c>
      <c r="I15" s="86">
        <f ca="1">_xlfn.XLOOKUP($B15,'3.DNAExtractions'!$F:$F,'3.DNAExtractions'!O:O,"?")</f>
        <v>538.66666666666663</v>
      </c>
      <c r="J15" s="119">
        <f ca="1">_xlfn.XLOOKUP($B15,'3.DNAExtractions'!$F:$F,'3.DNAExtractions'!V:V,"?")</f>
        <v>28717</v>
      </c>
      <c r="K15" s="89" t="s">
        <v>5745</v>
      </c>
      <c r="L15" s="90">
        <v>45056</v>
      </c>
      <c r="M15" s="89" t="s">
        <v>5762</v>
      </c>
      <c r="O15" s="91" t="s">
        <v>4920</v>
      </c>
      <c r="P15" s="68" t="str">
        <f>IF(O15="", "", VLOOKUP(O15, Validation!$A$292:$B$387, 2, FALSE))</f>
        <v>bc2007</v>
      </c>
      <c r="Q15" s="89" t="s">
        <v>3649</v>
      </c>
      <c r="R15" s="92">
        <v>20372</v>
      </c>
      <c r="S15" s="89" t="s">
        <v>5763</v>
      </c>
      <c r="T15" s="92">
        <v>20854</v>
      </c>
      <c r="V15" s="92" t="str" cm="1">
        <f t="array" ref="V15">IF(B15="","",IF(MAX(IF(B:B=B15,C:C))=C15,"Y","N"))</f>
        <v>Y</v>
      </c>
      <c r="W15" s="92"/>
      <c r="Y15"/>
    </row>
    <row r="16" spans="1:25" hidden="1" x14ac:dyDescent="0.25">
      <c r="A16" s="115">
        <f ca="1">INDEX('1.MetaData'!A:A, MATCH($E16, '1.MetaData'!$B:$B, 0))</f>
        <v>13</v>
      </c>
      <c r="B16" s="97" t="s">
        <v>4919</v>
      </c>
      <c r="C16" s="89">
        <v>1</v>
      </c>
      <c r="D16" s="89" t="s">
        <v>4878</v>
      </c>
      <c r="E16" s="1" t="str">
        <f ca="1">_xlfn.XLOOKUP($B16,'3.DNAExtractions'!$F:$F,'3.DNAExtractions'!E:E,"?")</f>
        <v>OG13</v>
      </c>
      <c r="F16" s="80" t="str">
        <f t="shared" si="0"/>
        <v>OG13G_D_SBL</v>
      </c>
      <c r="G16" s="58" t="str">
        <f ca="1">VLOOKUP($E16,'1.MetaData'!$B:$H,3,FALSE)</f>
        <v>Lutjanus lemniscatus</v>
      </c>
      <c r="H16" s="58" t="str">
        <f ca="1">VLOOKUP($E16,'1.MetaData'!$B:$H,4,FALSE)</f>
        <v>Darktail snapper</v>
      </c>
      <c r="I16" s="86">
        <f ca="1">_xlfn.XLOOKUP($B16,'3.DNAExtractions'!$F:$F,'3.DNAExtractions'!O:O,"?")</f>
        <v>236.33333333333334</v>
      </c>
      <c r="J16" s="119">
        <f ca="1">_xlfn.XLOOKUP($B16,'3.DNAExtractions'!$F:$F,'3.DNAExtractions'!V:V,"?")</f>
        <v>15702</v>
      </c>
      <c r="K16" s="89" t="s">
        <v>5745</v>
      </c>
      <c r="L16" s="90">
        <v>44964</v>
      </c>
      <c r="M16" s="89" t="s">
        <v>5770</v>
      </c>
      <c r="O16" s="91" t="s">
        <v>5098</v>
      </c>
      <c r="P16" s="68" t="str">
        <f>IF(O16="", "", VLOOKUP(O16, Validation!$A$292:$B$387, 2, FALSE))</f>
        <v>bc2002</v>
      </c>
      <c r="Q16" s="89" t="s">
        <v>5771</v>
      </c>
      <c r="R16" s="92">
        <v>11576</v>
      </c>
      <c r="S16" s="89" t="s">
        <v>5772</v>
      </c>
      <c r="T16" s="92">
        <v>10988</v>
      </c>
      <c r="V16" s="92" t="str" cm="1">
        <f t="array" ref="V16">IF(B16="","",IF(MAX(IF(B:B=B16,C:C))=C16,"Y","N"))</f>
        <v>Y</v>
      </c>
      <c r="W16" s="92"/>
      <c r="Y16"/>
    </row>
    <row r="17" spans="1:25" hidden="1" x14ac:dyDescent="0.25">
      <c r="A17" s="115">
        <f ca="1">INDEX('1.MetaData'!A:A, MATCH($E17, '1.MetaData'!$B:$B, 0))</f>
        <v>14</v>
      </c>
      <c r="B17" s="97" t="s">
        <v>4921</v>
      </c>
      <c r="C17" s="89">
        <v>1</v>
      </c>
      <c r="D17" s="89" t="s">
        <v>4878</v>
      </c>
      <c r="E17" s="1" t="str">
        <f ca="1">_xlfn.XLOOKUP($B17,'3.DNAExtractions'!$F:$F,'3.DNAExtractions'!E:E,"?")</f>
        <v>OG14</v>
      </c>
      <c r="F17" s="80" t="str">
        <f t="shared" si="0"/>
        <v>OG14G_D_SBL</v>
      </c>
      <c r="G17" s="58" t="str">
        <f ca="1">VLOOKUP($E17,'1.MetaData'!$B:$H,3,FALSE)</f>
        <v>Lethrinus nebulosus</v>
      </c>
      <c r="H17" s="58" t="str">
        <f ca="1">VLOOKUP($E17,'1.MetaData'!$B:$H,4,FALSE)</f>
        <v>Spangled emperor</v>
      </c>
      <c r="I17" s="86">
        <f ca="1">_xlfn.XLOOKUP($B17,'3.DNAExtractions'!$F:$F,'3.DNAExtractions'!O:O,"?")</f>
        <v>609</v>
      </c>
      <c r="J17" s="119">
        <f ca="1">_xlfn.XLOOKUP($B17,'3.DNAExtractions'!$F:$F,'3.DNAExtractions'!V:V,"?")</f>
        <v>21000</v>
      </c>
      <c r="K17" s="89" t="s">
        <v>5745</v>
      </c>
      <c r="L17" s="90">
        <v>44964</v>
      </c>
      <c r="M17" s="89" t="s">
        <v>5770</v>
      </c>
      <c r="O17" s="91" t="s">
        <v>5100</v>
      </c>
      <c r="P17" s="68" t="str">
        <f>IF(O17="", "", VLOOKUP(O17, Validation!$A$292:$B$387, 2, FALSE))</f>
        <v>bc2003</v>
      </c>
      <c r="Q17" s="89" t="s">
        <v>5771</v>
      </c>
      <c r="R17" s="92">
        <v>12758</v>
      </c>
      <c r="S17" s="89" t="s">
        <v>5772</v>
      </c>
      <c r="T17" s="92">
        <v>12522</v>
      </c>
      <c r="V17" s="92" t="str" cm="1">
        <f t="array" ref="V17">IF(B17="","",IF(MAX(IF(B:B=B17,C:C))=C17,"Y","N"))</f>
        <v>Y</v>
      </c>
      <c r="W17" s="92" t="s">
        <v>92</v>
      </c>
      <c r="Y17"/>
    </row>
    <row r="18" spans="1:25" hidden="1" x14ac:dyDescent="0.25">
      <c r="A18" s="115">
        <f ca="1">INDEX('1.MetaData'!A:A, MATCH($E18, '1.MetaData'!$B:$B, 0))</f>
        <v>14</v>
      </c>
      <c r="B18" s="97" t="s">
        <v>5773</v>
      </c>
      <c r="C18" s="89">
        <v>1</v>
      </c>
      <c r="D18" s="89" t="s">
        <v>5774</v>
      </c>
      <c r="E18" s="1" t="str">
        <f ca="1">_xlfn.XLOOKUP($B18,'3.DNAExtractions'!$F:$F,'3.DNAExtractions'!E:E,"?")</f>
        <v>OG14</v>
      </c>
      <c r="F18" s="80" t="str">
        <f t="shared" si="0"/>
        <v>OG14G_D2_SBL</v>
      </c>
      <c r="G18" s="58" t="str">
        <f ca="1">VLOOKUP($E18,'1.MetaData'!$B:$H,3,FALSE)</f>
        <v>Lethrinus nebulosus</v>
      </c>
      <c r="H18" s="58" t="str">
        <f ca="1">VLOOKUP($E18,'1.MetaData'!$B:$H,4,FALSE)</f>
        <v>Spangled emperor</v>
      </c>
      <c r="I18" s="86">
        <f ca="1">_xlfn.XLOOKUP($B18,'3.DNAExtractions'!$F:$F,'3.DNAExtractions'!O:O,"?")</f>
        <v>326</v>
      </c>
      <c r="J18" s="119">
        <f ca="1">_xlfn.XLOOKUP($B18,'3.DNAExtractions'!$F:$F,'3.DNAExtractions'!V:V,"?")</f>
        <v>21681</v>
      </c>
      <c r="K18" s="89" t="s">
        <v>5745</v>
      </c>
      <c r="L18" s="90">
        <v>45306</v>
      </c>
      <c r="M18" s="89" t="s">
        <v>5756</v>
      </c>
      <c r="O18" s="91" t="s">
        <v>4918</v>
      </c>
      <c r="P18" s="68" t="str">
        <f>IF(O18="", "", VLOOKUP(O18, Validation!$A$292:$B$387, 2, FALSE))</f>
        <v>bc2039</v>
      </c>
      <c r="Q18" s="89" t="s">
        <v>5757</v>
      </c>
      <c r="R18" s="92">
        <v>17000</v>
      </c>
      <c r="S18" s="89" t="s">
        <v>3493</v>
      </c>
      <c r="T18" s="92">
        <v>14080</v>
      </c>
      <c r="V18" s="92" t="str" cm="1">
        <f t="array" ref="V18">IF(B18="","",IF(MAX(IF(B:B=B18,C:C))=C18,"Y","N"))</f>
        <v>Y</v>
      </c>
      <c r="W18" s="92"/>
      <c r="X18" s="91" t="s">
        <v>5775</v>
      </c>
      <c r="Y18"/>
    </row>
    <row r="19" spans="1:25" hidden="1" x14ac:dyDescent="0.25">
      <c r="A19" s="115">
        <f ca="1">INDEX('1.MetaData'!A:A, MATCH($E19, '1.MetaData'!$B:$B, 0))</f>
        <v>15</v>
      </c>
      <c r="B19" s="97" t="s">
        <v>4925</v>
      </c>
      <c r="C19" s="89">
        <v>1</v>
      </c>
      <c r="D19" s="89" t="s">
        <v>4878</v>
      </c>
      <c r="E19" s="1" t="str">
        <f ca="1">_xlfn.XLOOKUP($B19,'3.DNAExtractions'!$F:$F,'3.DNAExtractions'!E:E,"?")</f>
        <v>OG15</v>
      </c>
      <c r="F19" s="80" t="str">
        <f t="shared" si="0"/>
        <v>OG15G_D_SBL</v>
      </c>
      <c r="G19" s="58" t="str">
        <f ca="1">VLOOKUP($E19,'1.MetaData'!$B:$H,3,FALSE)</f>
        <v>Pristipomoides typus</v>
      </c>
      <c r="H19" s="58" t="str">
        <f ca="1">VLOOKUP($E19,'1.MetaData'!$B:$H,4,FALSE)</f>
        <v>Sharptooth snapper</v>
      </c>
      <c r="I19" s="86">
        <f ca="1">_xlfn.XLOOKUP($B19,'3.DNAExtractions'!$F:$F,'3.DNAExtractions'!O:O,"?")</f>
        <v>560.66666666666663</v>
      </c>
      <c r="J19" s="119">
        <f ca="1">_xlfn.XLOOKUP($B19,'3.DNAExtractions'!$F:$F,'3.DNAExtractions'!V:V,"?")</f>
        <v>15655</v>
      </c>
      <c r="K19" s="89" t="s">
        <v>5745</v>
      </c>
      <c r="L19" s="90">
        <v>45014</v>
      </c>
      <c r="M19" s="89" t="s">
        <v>5748</v>
      </c>
      <c r="O19" s="91" t="s">
        <v>4904</v>
      </c>
      <c r="P19" s="68" t="str">
        <f>IF(O19="", "", VLOOKUP(O19, Validation!$A$292:$B$387, 2, FALSE))</f>
        <v>bc2005</v>
      </c>
      <c r="Q19" s="89" t="s">
        <v>5749</v>
      </c>
      <c r="R19" s="92">
        <v>10296</v>
      </c>
      <c r="S19" s="89" t="s">
        <v>5750</v>
      </c>
      <c r="T19" s="92">
        <v>11423</v>
      </c>
      <c r="V19" s="92" t="str" cm="1">
        <f t="array" ref="V19">IF(B19="","",IF(MAX(IF(B:B=B19,C:C))=C19,"Y","N"))</f>
        <v>Y</v>
      </c>
      <c r="W19" s="92"/>
      <c r="Y19"/>
    </row>
    <row r="20" spans="1:25" hidden="1" x14ac:dyDescent="0.25">
      <c r="A20" s="115">
        <f ca="1">INDEX('1.MetaData'!A:A, MATCH($E20, '1.MetaData'!$B:$B, 0))</f>
        <v>16</v>
      </c>
      <c r="B20" s="97" t="s">
        <v>4926</v>
      </c>
      <c r="C20" s="89">
        <v>1</v>
      </c>
      <c r="D20" s="89" t="s">
        <v>4878</v>
      </c>
      <c r="E20" s="1" t="str">
        <f ca="1">_xlfn.XLOOKUP($B20,'3.DNAExtractions'!$F:$F,'3.DNAExtractions'!E:E,"?")</f>
        <v>OG16</v>
      </c>
      <c r="F20" s="80" t="str">
        <f t="shared" si="0"/>
        <v>OG16G_D_SBL</v>
      </c>
      <c r="G20" s="58" t="str">
        <f ca="1">VLOOKUP($E20,'1.MetaData'!$B:$H,3,FALSE)</f>
        <v>Lutjanus erythropterus</v>
      </c>
      <c r="H20" s="58" t="str">
        <f ca="1">VLOOKUP($E20,'1.MetaData'!$B:$H,4,FALSE)</f>
        <v>Crimson snapper</v>
      </c>
      <c r="I20" s="86">
        <f ca="1">_xlfn.XLOOKUP($B20,'3.DNAExtractions'!$F:$F,'3.DNAExtractions'!O:O,"?")</f>
        <v>260</v>
      </c>
      <c r="J20" s="119">
        <f ca="1">_xlfn.XLOOKUP($B20,'3.DNAExtractions'!$F:$F,'3.DNAExtractions'!V:V,"?")</f>
        <v>45040</v>
      </c>
      <c r="K20" s="89" t="s">
        <v>5745</v>
      </c>
      <c r="L20" s="90">
        <v>45392</v>
      </c>
      <c r="M20" s="90" t="s">
        <v>5776</v>
      </c>
      <c r="N20" s="91" t="s">
        <v>5777</v>
      </c>
      <c r="O20" s="91" t="s">
        <v>5030</v>
      </c>
      <c r="P20" s="68" t="str">
        <f>IF(O20="", "", VLOOKUP(O20, Validation!$A$292:$B$387, 2, FALSE))</f>
        <v>bc2079</v>
      </c>
      <c r="Q20" s="89" t="s">
        <v>5778</v>
      </c>
      <c r="R20" s="92"/>
      <c r="S20" s="95" t="s">
        <v>5779</v>
      </c>
      <c r="T20" s="92">
        <v>18736</v>
      </c>
      <c r="U20" s="96">
        <v>34</v>
      </c>
      <c r="V20" s="216" t="str" cm="1">
        <f t="array" ref="V20">IF(B20="","",IF(MAX(IF(B:B=B20,C:C))=C20,"Y","N"))</f>
        <v>Y</v>
      </c>
      <c r="W20" s="92"/>
      <c r="Y20"/>
    </row>
    <row r="21" spans="1:25" hidden="1" x14ac:dyDescent="0.25">
      <c r="A21" s="115">
        <f ca="1">INDEX('1.MetaData'!A:A, MATCH($E21, '1.MetaData'!$B:$B, 0))</f>
        <v>27</v>
      </c>
      <c r="B21" s="97" t="s">
        <v>4952</v>
      </c>
      <c r="C21" s="89">
        <v>1</v>
      </c>
      <c r="D21" s="89" t="s">
        <v>4878</v>
      </c>
      <c r="E21" s="1" t="str">
        <f ca="1">_xlfn.XLOOKUP($B21,'3.DNAExtractions'!$F:$F,'3.DNAExtractions'!E:E,"?")</f>
        <v>OG27</v>
      </c>
      <c r="F21" s="80" t="str">
        <f t="shared" si="0"/>
        <v>OG27B_D_SBL</v>
      </c>
      <c r="G21" s="58" t="str">
        <f ca="1">VLOOKUP($E21,'1.MetaData'!$B:$H,3,FALSE)</f>
        <v>Heterodontus portusjacksoni</v>
      </c>
      <c r="H21" s="58" t="str">
        <f ca="1">VLOOKUP($E21,'1.MetaData'!$B:$H,4,FALSE)</f>
        <v>Port Jackson</v>
      </c>
      <c r="I21" s="86">
        <f ca="1">_xlfn.XLOOKUP($B21,'3.DNAExtractions'!$F:$F,'3.DNAExtractions'!O:O,"?")</f>
        <v>246</v>
      </c>
      <c r="J21" s="119">
        <f ca="1">_xlfn.XLOOKUP($B21,'3.DNAExtractions'!$F:$F,'3.DNAExtractions'!V:V,"?")</f>
        <v>18147</v>
      </c>
      <c r="K21" s="89" t="s">
        <v>5745</v>
      </c>
      <c r="L21" s="90">
        <v>45056</v>
      </c>
      <c r="M21" s="89" t="s">
        <v>5762</v>
      </c>
      <c r="O21" s="91" t="s">
        <v>4922</v>
      </c>
      <c r="P21" s="68" t="str">
        <f>IF(O21="", "", VLOOKUP(O21, Validation!$A$292:$B$387, 2, FALSE))</f>
        <v>bc2008</v>
      </c>
      <c r="Q21" s="89" t="s">
        <v>3649</v>
      </c>
      <c r="R21" s="92">
        <v>9567</v>
      </c>
      <c r="S21" s="89" t="s">
        <v>5763</v>
      </c>
      <c r="T21" s="92">
        <v>10233</v>
      </c>
      <c r="V21" s="92" t="str" cm="1">
        <f t="array" ref="V21">IF(B21="","",IF(MAX(IF(B:B=B21,C:C))=C21,"Y","N"))</f>
        <v>Y</v>
      </c>
      <c r="W21" s="92"/>
      <c r="Y21"/>
    </row>
    <row r="22" spans="1:25" hidden="1" x14ac:dyDescent="0.25">
      <c r="A22" s="115">
        <f ca="1">INDEX('1.MetaData'!A:A, MATCH($E22, '1.MetaData'!$B:$B, 0))</f>
        <v>28</v>
      </c>
      <c r="B22" s="97" t="s">
        <v>5780</v>
      </c>
      <c r="C22" s="89">
        <v>1</v>
      </c>
      <c r="D22" s="89" t="s">
        <v>4878</v>
      </c>
      <c r="E22" s="1" t="str">
        <f ca="1">_xlfn.XLOOKUP($B22,'3.DNAExtractions'!$F:$F,'3.DNAExtractions'!E:E,"?")</f>
        <v>OG28</v>
      </c>
      <c r="F22" s="80" t="str">
        <f t="shared" si="0"/>
        <v>OG28B_D4_SBL</v>
      </c>
      <c r="G22" s="58" t="str">
        <f ca="1">VLOOKUP($E22,'1.MetaData'!$B:$H,3,FALSE)</f>
        <v>Heterodontus portusjacksoni</v>
      </c>
      <c r="H22" s="58" t="str">
        <f ca="1">VLOOKUP($E22,'1.MetaData'!$B:$H,4,FALSE)</f>
        <v>Port Jackson</v>
      </c>
      <c r="I22" s="86">
        <f ca="1">_xlfn.XLOOKUP($B22,'3.DNAExtractions'!$F:$F,'3.DNAExtractions'!O:O,"?")</f>
        <v>40.5</v>
      </c>
      <c r="J22" s="119">
        <f ca="1">_xlfn.XLOOKUP($B22,'3.DNAExtractions'!$F:$F,'3.DNAExtractions'!V:V,"?")</f>
        <v>126.13</v>
      </c>
      <c r="K22" s="89" t="s">
        <v>5745</v>
      </c>
      <c r="L22" s="90">
        <v>45138</v>
      </c>
      <c r="M22" s="89" t="s">
        <v>5781</v>
      </c>
      <c r="O22" s="91" t="s">
        <v>5008</v>
      </c>
      <c r="P22" s="68" t="str">
        <f>IF(O22="", "", VLOOKUP(O22, Validation!$A$292:$B$387, 2, FALSE))</f>
        <v>bc2018</v>
      </c>
      <c r="Q22" s="89" t="s">
        <v>5782</v>
      </c>
      <c r="R22" s="92">
        <v>18607</v>
      </c>
      <c r="S22" s="89" t="s">
        <v>5782</v>
      </c>
      <c r="T22" s="92">
        <v>16171</v>
      </c>
      <c r="V22" s="92" t="str" cm="1">
        <f t="array" ref="V22">IF(B22="","",IF(MAX(IF(B:B=B22,C:C))=C22,"Y","N"))</f>
        <v>Y</v>
      </c>
      <c r="W22" s="92"/>
      <c r="X22" s="91" t="s">
        <v>5783</v>
      </c>
      <c r="Y22"/>
    </row>
    <row r="23" spans="1:25" hidden="1" x14ac:dyDescent="0.25">
      <c r="A23" s="115">
        <f ca="1">INDEX('1.MetaData'!A:A, MATCH($E23, '1.MetaData'!$B:$B, 0))</f>
        <v>28</v>
      </c>
      <c r="B23" s="97" t="s">
        <v>4954</v>
      </c>
      <c r="C23" s="89">
        <v>1</v>
      </c>
      <c r="D23" s="89" t="s">
        <v>4878</v>
      </c>
      <c r="E23" s="1" t="str">
        <f ca="1">_xlfn.XLOOKUP($B23,'3.DNAExtractions'!$F:$F,'3.DNAExtractions'!E:E,"?")</f>
        <v>OG28</v>
      </c>
      <c r="F23" s="80" t="str">
        <f t="shared" si="0"/>
        <v>OG28B_D5_SBL</v>
      </c>
      <c r="G23" s="58" t="str">
        <f ca="1">VLOOKUP($E23,'1.MetaData'!$B:$H,3,FALSE)</f>
        <v>Heterodontus portusjacksoni</v>
      </c>
      <c r="H23" s="58" t="str">
        <f ca="1">VLOOKUP($E23,'1.MetaData'!$B:$H,4,FALSE)</f>
        <v>Port Jackson</v>
      </c>
      <c r="I23" s="86">
        <f ca="1">_xlfn.XLOOKUP($B23,'3.DNAExtractions'!$F:$F,'3.DNAExtractions'!O:O,"?")</f>
        <v>77.099999999999994</v>
      </c>
      <c r="J23" s="119">
        <f ca="1">_xlfn.XLOOKUP($B23,'3.DNAExtractions'!$F:$F,'3.DNAExtractions'!V:V,"?")</f>
        <v>121568</v>
      </c>
      <c r="K23" s="89" t="s">
        <v>5745</v>
      </c>
      <c r="L23" s="90">
        <v>45138</v>
      </c>
      <c r="M23" s="89" t="s">
        <v>5781</v>
      </c>
      <c r="O23" s="91" t="s">
        <v>5126</v>
      </c>
      <c r="P23" s="68" t="str">
        <f>IF(O23="", "", VLOOKUP(O23, Validation!$A$292:$B$387, 2, FALSE))</f>
        <v>bc2019</v>
      </c>
      <c r="Q23" s="89" t="s">
        <v>5782</v>
      </c>
      <c r="R23" s="92"/>
      <c r="S23" s="89" t="s">
        <v>5782</v>
      </c>
      <c r="T23" s="92">
        <v>16772</v>
      </c>
      <c r="V23" s="92" t="str" cm="1">
        <f t="array" ref="V23">IF(B23="","",IF(MAX(IF(B:B=B23,C:C))=C23,"Y","N"))</f>
        <v>Y</v>
      </c>
      <c r="W23" s="92"/>
      <c r="Y23"/>
    </row>
    <row r="24" spans="1:25" hidden="1" x14ac:dyDescent="0.25">
      <c r="A24" s="115">
        <f ca="1">INDEX('1.MetaData'!A:A, MATCH($E24, '1.MetaData'!$B:$B, 0))</f>
        <v>28</v>
      </c>
      <c r="B24" s="97" t="s">
        <v>5784</v>
      </c>
      <c r="C24" s="89">
        <v>1</v>
      </c>
      <c r="D24" s="89" t="s">
        <v>4878</v>
      </c>
      <c r="E24" s="1" t="str">
        <f ca="1">_xlfn.XLOOKUP($B24,'3.DNAExtractions'!$F:$F,'3.DNAExtractions'!E:E,"?")</f>
        <v>OG28</v>
      </c>
      <c r="F24" s="80" t="str">
        <f t="shared" si="0"/>
        <v>OG28B_D6_SBL</v>
      </c>
      <c r="G24" s="58" t="str">
        <f ca="1">VLOOKUP($E24,'1.MetaData'!$B:$H,3,FALSE)</f>
        <v>Heterodontus portusjacksoni</v>
      </c>
      <c r="H24" s="58" t="str">
        <f ca="1">VLOOKUP($E24,'1.MetaData'!$B:$H,4,FALSE)</f>
        <v>Port Jackson</v>
      </c>
      <c r="I24" s="86">
        <f ca="1">_xlfn.XLOOKUP($B24,'3.DNAExtractions'!$F:$F,'3.DNAExtractions'!O:O,"?")</f>
        <v>68.099999999999994</v>
      </c>
      <c r="J24" s="119">
        <f ca="1">_xlfn.XLOOKUP($B24,'3.DNAExtractions'!$F:$F,'3.DNAExtractions'!V:V,"?")</f>
        <v>45795</v>
      </c>
      <c r="K24" s="89" t="s">
        <v>5745</v>
      </c>
      <c r="L24" s="90">
        <v>45138</v>
      </c>
      <c r="M24" s="89" t="s">
        <v>5781</v>
      </c>
      <c r="O24" s="91" t="s">
        <v>5128</v>
      </c>
      <c r="P24" s="68" t="str">
        <f>IF(O24="", "", VLOOKUP(O24, Validation!$A$292:$B$387, 2, FALSE))</f>
        <v>bc2020</v>
      </c>
      <c r="Q24" s="89" t="s">
        <v>5782</v>
      </c>
      <c r="R24" s="92"/>
      <c r="S24" s="89" t="s">
        <v>5782</v>
      </c>
      <c r="T24" s="92">
        <v>20602</v>
      </c>
      <c r="V24" s="92" t="str" cm="1">
        <f t="array" ref="V24">IF(B24="","",IF(MAX(IF(B:B=B24,C:C))=C24,"Y","N"))</f>
        <v>Y</v>
      </c>
      <c r="W24" s="92"/>
      <c r="Y24"/>
    </row>
    <row r="25" spans="1:25" hidden="1" x14ac:dyDescent="0.25">
      <c r="A25" s="115">
        <f ca="1">INDEX('1.MetaData'!A:A, MATCH($E25, '1.MetaData'!$B:$B, 0))</f>
        <v>28</v>
      </c>
      <c r="B25" s="97" t="s">
        <v>5785</v>
      </c>
      <c r="C25" s="89">
        <v>1</v>
      </c>
      <c r="D25" s="89" t="s">
        <v>4878</v>
      </c>
      <c r="E25" s="1" t="str">
        <f ca="1">_xlfn.XLOOKUP($B25,'3.DNAExtractions'!$F:$F,'3.DNAExtractions'!E:E,"?")</f>
        <v>OG28</v>
      </c>
      <c r="F25" s="80" t="str">
        <f t="shared" si="0"/>
        <v>OG28B_D7_SBL</v>
      </c>
      <c r="G25" s="58" t="str">
        <f ca="1">VLOOKUP($E25,'1.MetaData'!$B:$H,3,FALSE)</f>
        <v>Heterodontus portusjacksoni</v>
      </c>
      <c r="H25" s="58" t="str">
        <f ca="1">VLOOKUP($E25,'1.MetaData'!$B:$H,4,FALSE)</f>
        <v>Port Jackson</v>
      </c>
      <c r="I25" s="86">
        <f ca="1">_xlfn.XLOOKUP($B25,'3.DNAExtractions'!$F:$F,'3.DNAExtractions'!O:O,"?")</f>
        <v>63.2</v>
      </c>
      <c r="J25" s="119">
        <f ca="1">_xlfn.XLOOKUP($B25,'3.DNAExtractions'!$F:$F,'3.DNAExtractions'!V:V,"?")</f>
        <v>96059</v>
      </c>
      <c r="K25" s="89" t="s">
        <v>5745</v>
      </c>
      <c r="L25" s="90">
        <v>45138</v>
      </c>
      <c r="M25" s="89" t="s">
        <v>5781</v>
      </c>
      <c r="O25" s="91" t="s">
        <v>5130</v>
      </c>
      <c r="P25" s="68" t="str">
        <f>IF(O25="", "", VLOOKUP(O25, Validation!$A$292:$B$387, 2, FALSE))</f>
        <v>bc2021</v>
      </c>
      <c r="Q25" s="89" t="s">
        <v>5782</v>
      </c>
      <c r="R25" s="92"/>
      <c r="S25" s="89" t="s">
        <v>5782</v>
      </c>
      <c r="T25" s="92">
        <v>18607</v>
      </c>
      <c r="V25" s="92" t="str" cm="1">
        <f t="array" ref="V25">IF(B25="","",IF(MAX(IF(B:B=B25,C:C))=C25,"Y","N"))</f>
        <v>Y</v>
      </c>
      <c r="W25" s="92" t="s">
        <v>92</v>
      </c>
      <c r="Y25"/>
    </row>
    <row r="26" spans="1:25" hidden="1" x14ac:dyDescent="0.25">
      <c r="A26" s="115">
        <f ca="1">INDEX('1.MetaData'!A:A, MATCH($E26, '1.MetaData'!$B:$B, 0))</f>
        <v>35</v>
      </c>
      <c r="B26" s="97" t="s">
        <v>4967</v>
      </c>
      <c r="C26" s="89">
        <v>1</v>
      </c>
      <c r="D26" s="89" t="s">
        <v>4878</v>
      </c>
      <c r="E26" s="1" t="str">
        <f ca="1">_xlfn.XLOOKUP($B26,'3.DNAExtractions'!$F:$F,'3.DNAExtractions'!E:E,"?")</f>
        <v>OG35</v>
      </c>
      <c r="F26" s="80" t="str">
        <f t="shared" si="0"/>
        <v>OG35W_D_SBL</v>
      </c>
      <c r="G26" s="58" t="str">
        <f ca="1">VLOOKUP($E26,'1.MetaData'!$B:$H,3,FALSE)</f>
        <v>Trachinops noarlungae</v>
      </c>
      <c r="H26" s="58" t="str">
        <f ca="1">VLOOKUP($E26,'1.MetaData'!$B:$H,4,FALSE)</f>
        <v>yellowhead Hulafish</v>
      </c>
      <c r="I26" s="86">
        <f ca="1">_xlfn.XLOOKUP($B26,'3.DNAExtractions'!$F:$F,'3.DNAExtractions'!O:O,"?")</f>
        <v>55.366666666666667</v>
      </c>
      <c r="J26" s="119">
        <f ca="1">_xlfn.XLOOKUP($B26,'3.DNAExtractions'!$F:$F,'3.DNAExtractions'!V:V,"?")</f>
        <v>143842</v>
      </c>
      <c r="K26" s="89" t="s">
        <v>5745</v>
      </c>
      <c r="L26" s="90">
        <v>45225</v>
      </c>
      <c r="M26" s="89" t="s">
        <v>5786</v>
      </c>
      <c r="O26" s="91" t="s">
        <v>4891</v>
      </c>
      <c r="P26" s="68" t="str">
        <f>IF(O26="", "", VLOOKUP(O26, Validation!$A$292:$B$387, 2, FALSE))</f>
        <v>bc2034</v>
      </c>
      <c r="Q26" s="89" t="s">
        <v>3516</v>
      </c>
      <c r="R26" s="92">
        <v>17275</v>
      </c>
      <c r="S26" s="89" t="s">
        <v>5787</v>
      </c>
      <c r="T26" s="92">
        <v>14096</v>
      </c>
      <c r="V26" s="92" t="str" cm="1">
        <f t="array" ref="V26">IF(B26="","",IF(MAX(IF(B:B=B26,C:C))=C26,"Y","N"))</f>
        <v>Y</v>
      </c>
      <c r="W26" s="92"/>
      <c r="X26" s="91" t="s">
        <v>5788</v>
      </c>
      <c r="Y26"/>
    </row>
    <row r="27" spans="1:25" hidden="1" x14ac:dyDescent="0.25">
      <c r="A27" s="115">
        <f ca="1">INDEX('1.MetaData'!A:A, MATCH($E27, '1.MetaData'!$B:$B, 0))</f>
        <v>36</v>
      </c>
      <c r="B27" s="97" t="s">
        <v>4969</v>
      </c>
      <c r="C27" s="89">
        <v>1</v>
      </c>
      <c r="D27" s="89" t="s">
        <v>4878</v>
      </c>
      <c r="E27" s="1" t="str">
        <f ca="1">_xlfn.XLOOKUP($B27,'3.DNAExtractions'!$F:$F,'3.DNAExtractions'!E:E,"?")</f>
        <v>OG36</v>
      </c>
      <c r="F27" s="80" t="str">
        <f t="shared" si="0"/>
        <v>OG36W_D_SBL</v>
      </c>
      <c r="G27" s="58" t="str">
        <f ca="1">VLOOKUP($E27,'1.MetaData'!$B:$H,3,FALSE)</f>
        <v>Pempheris klunzingeri</v>
      </c>
      <c r="H27" s="58" t="str">
        <f ca="1">VLOOKUP($E27,'1.MetaData'!$B:$H,4,FALSE)</f>
        <v>Rough bullseye</v>
      </c>
      <c r="I27" s="86">
        <f ca="1">_xlfn.XLOOKUP($B27,'3.DNAExtractions'!$F:$F,'3.DNAExtractions'!O:O,"?")</f>
        <v>41.93333333333333</v>
      </c>
      <c r="J27" s="119">
        <f ca="1">_xlfn.XLOOKUP($B27,'3.DNAExtractions'!$F:$F,'3.DNAExtractions'!V:V,"?")</f>
        <v>70826</v>
      </c>
      <c r="K27" s="89" t="s">
        <v>5745</v>
      </c>
      <c r="L27" s="90">
        <v>45118</v>
      </c>
      <c r="M27" s="89" t="s">
        <v>5789</v>
      </c>
      <c r="O27" s="91" t="s">
        <v>5122</v>
      </c>
      <c r="P27" s="68" t="str">
        <f>IF(O27="", "", VLOOKUP(O27, Validation!$A$292:$B$387, 2, FALSE))</f>
        <v>bc2016</v>
      </c>
      <c r="Q27" s="89" t="s">
        <v>5790</v>
      </c>
      <c r="R27" s="92">
        <v>18661</v>
      </c>
      <c r="S27" s="89" t="s">
        <v>5791</v>
      </c>
      <c r="T27" s="92">
        <v>17640</v>
      </c>
      <c r="V27" s="92" t="str" cm="1">
        <f t="array" ref="V27">IF(B27="","",IF(MAX(IF(B:B=B27,C:C))=C27,"Y","N"))</f>
        <v>Y</v>
      </c>
      <c r="W27" s="92"/>
      <c r="Y27"/>
    </row>
    <row r="28" spans="1:25" hidden="1" x14ac:dyDescent="0.25">
      <c r="A28" s="115">
        <f ca="1">INDEX('1.MetaData'!A:A, MATCH($E28, '1.MetaData'!$B:$B, 0))</f>
        <v>37</v>
      </c>
      <c r="B28" s="97" t="s">
        <v>4971</v>
      </c>
      <c r="C28" s="89">
        <v>1</v>
      </c>
      <c r="D28" s="89" t="s">
        <v>4878</v>
      </c>
      <c r="E28" s="1" t="str">
        <f ca="1">_xlfn.XLOOKUP($B28,'3.DNAExtractions'!$F:$F,'3.DNAExtractions'!E:E,"?")</f>
        <v>OG37</v>
      </c>
      <c r="F28" s="80" t="str">
        <f t="shared" si="0"/>
        <v>OG37G_D_SBL</v>
      </c>
      <c r="G28" s="58" t="str">
        <f ca="1">VLOOKUP($E28,'1.MetaData'!$B:$H,3,FALSE)</f>
        <v>Pseudogoniistius nigripes</v>
      </c>
      <c r="H28" s="58" t="str">
        <f ca="1">VLOOKUP($E28,'1.MetaData'!$B:$H,4,FALSE)</f>
        <v>Magpie Perch</v>
      </c>
      <c r="I28" s="86">
        <f ca="1">_xlfn.XLOOKUP($B28,'3.DNAExtractions'!$F:$F,'3.DNAExtractions'!O:O,"?")</f>
        <v>0</v>
      </c>
      <c r="J28" s="119">
        <f ca="1">_xlfn.XLOOKUP($B28,'3.DNAExtractions'!$F:$F,'3.DNAExtractions'!V:V,"?")</f>
        <v>0</v>
      </c>
      <c r="K28" s="89" t="s">
        <v>5745</v>
      </c>
      <c r="L28" s="90">
        <v>45306</v>
      </c>
      <c r="M28" s="89" t="s">
        <v>5756</v>
      </c>
      <c r="N28" s="91" t="s">
        <v>5792</v>
      </c>
      <c r="O28" s="91" t="s">
        <v>4947</v>
      </c>
      <c r="P28" s="68" t="str">
        <f>IF(O28="", "", VLOOKUP(O28, Validation!$A$292:$B$387, 2, FALSE))</f>
        <v>bc2047</v>
      </c>
      <c r="Q28" s="89" t="s">
        <v>107</v>
      </c>
      <c r="R28" s="92" t="s">
        <v>107</v>
      </c>
      <c r="S28" s="89" t="s">
        <v>3493</v>
      </c>
      <c r="T28" s="92">
        <v>8900</v>
      </c>
      <c r="V28" s="92" t="str" cm="1">
        <f t="array" ref="V28">IF(B28="","",IF(MAX(IF(B:B=B28,C:C))=C28,"Y","N"))</f>
        <v>Y</v>
      </c>
      <c r="W28" s="92"/>
      <c r="Y28"/>
    </row>
    <row r="29" spans="1:25" hidden="1" x14ac:dyDescent="0.25">
      <c r="A29" s="115">
        <f ca="1">INDEX('1.MetaData'!A:A, MATCH($E29, '1.MetaData'!$B:$B, 0))</f>
        <v>38</v>
      </c>
      <c r="B29" s="97" t="s">
        <v>4974</v>
      </c>
      <c r="C29" s="89">
        <v>1</v>
      </c>
      <c r="D29" s="89" t="s">
        <v>4878</v>
      </c>
      <c r="E29" s="1" t="str">
        <f ca="1">_xlfn.XLOOKUP($B29,'3.DNAExtractions'!$F:$F,'3.DNAExtractions'!E:E,"?")</f>
        <v>OG38</v>
      </c>
      <c r="F29" s="80" t="str">
        <f t="shared" si="0"/>
        <v>OG38G_D_SBL</v>
      </c>
      <c r="G29" s="58" t="str">
        <f ca="1">VLOOKUP($E29,'1.MetaData'!$B:$H,3,FALSE)</f>
        <v>Ophthalmolepis lineolata</v>
      </c>
      <c r="H29" s="58" t="str">
        <f ca="1">VLOOKUP($E29,'1.MetaData'!$B:$H,4,FALSE)</f>
        <v>Maori Wrasse</v>
      </c>
      <c r="I29" s="86">
        <f ca="1">_xlfn.XLOOKUP($B29,'3.DNAExtractions'!$F:$F,'3.DNAExtractions'!O:O,"?")</f>
        <v>155</v>
      </c>
      <c r="J29" s="119">
        <f ca="1">_xlfn.XLOOKUP($B29,'3.DNAExtractions'!$F:$F,'3.DNAExtractions'!V:V,"?")</f>
        <v>0</v>
      </c>
      <c r="K29" s="89" t="s">
        <v>5745</v>
      </c>
      <c r="L29" s="90">
        <v>45084</v>
      </c>
      <c r="M29" s="89" t="s">
        <v>5753</v>
      </c>
      <c r="O29" s="91" t="s">
        <v>5116</v>
      </c>
      <c r="P29" s="68" t="str">
        <f>IF(O29="", "", VLOOKUP(O29, Validation!$A$292:$B$387, 2, FALSE))</f>
        <v>bc2013</v>
      </c>
      <c r="Q29" s="89" t="s">
        <v>107</v>
      </c>
      <c r="R29" s="92" t="s">
        <v>107</v>
      </c>
      <c r="S29" s="89" t="s">
        <v>5754</v>
      </c>
      <c r="T29" s="92">
        <v>19586</v>
      </c>
      <c r="V29" s="92" t="str" cm="1">
        <f t="array" ref="V29">IF(B29="","",IF(MAX(IF(B:B=B29,C:C))=C29,"Y","N"))</f>
        <v>Y</v>
      </c>
      <c r="W29" s="92"/>
      <c r="Y29"/>
    </row>
    <row r="30" spans="1:25" hidden="1" x14ac:dyDescent="0.25">
      <c r="A30" s="115">
        <f ca="1">INDEX('1.MetaData'!A:A, MATCH($E30, '1.MetaData'!$B:$B, 0))</f>
        <v>39</v>
      </c>
      <c r="B30" s="97" t="s">
        <v>4976</v>
      </c>
      <c r="C30" s="89">
        <v>1</v>
      </c>
      <c r="D30" s="89" t="s">
        <v>4878</v>
      </c>
      <c r="E30" s="1" t="str">
        <f ca="1">_xlfn.XLOOKUP($B30,'3.DNAExtractions'!$F:$F,'3.DNAExtractions'!E:E,"?")</f>
        <v>OG39</v>
      </c>
      <c r="F30" s="80" t="str">
        <f t="shared" si="0"/>
        <v>OG39H_D_SBL</v>
      </c>
      <c r="G30" s="58" t="str">
        <f ca="1">VLOOKUP($E30,'1.MetaData'!$B:$H,3,FALSE)</f>
        <v>Meuschenia galii</v>
      </c>
      <c r="H30" s="58" t="str">
        <f ca="1">VLOOKUP($E30,'1.MetaData'!$B:$H,4,FALSE)</f>
        <v>Bluelined Leatherjacket</v>
      </c>
      <c r="I30" s="86">
        <f ca="1">_xlfn.XLOOKUP($B30,'3.DNAExtractions'!$F:$F,'3.DNAExtractions'!O:O,"?")</f>
        <v>39.700000000000003</v>
      </c>
      <c r="J30" s="119">
        <f ca="1">_xlfn.XLOOKUP($B30,'3.DNAExtractions'!$F:$F,'3.DNAExtractions'!V:V,"?")</f>
        <v>18113</v>
      </c>
      <c r="K30" s="215" t="s">
        <v>5745</v>
      </c>
      <c r="L30" s="90">
        <v>45580</v>
      </c>
      <c r="M30" s="89" t="s">
        <v>5793</v>
      </c>
      <c r="N30" s="91" t="s">
        <v>5794</v>
      </c>
      <c r="O30" s="91" t="s">
        <v>5035</v>
      </c>
      <c r="P30" s="68" t="str">
        <f>IF(O30="", "", VLOOKUP(O30, Validation!$A$292:$B$387, 2, FALSE))</f>
        <v>bc2081</v>
      </c>
      <c r="Q30" s="89"/>
      <c r="R30" s="92"/>
      <c r="S30" s="95" t="s">
        <v>5795</v>
      </c>
      <c r="T30" s="92"/>
      <c r="V30" s="92" t="str" cm="1">
        <f t="array" ref="V30">IF(B30="","",IF(MAX(IF(B:B=B30,C:C))=C30,"Y","N"))</f>
        <v>Y</v>
      </c>
      <c r="W30" s="92"/>
      <c r="Y30"/>
    </row>
    <row r="31" spans="1:25" hidden="1" x14ac:dyDescent="0.25">
      <c r="A31" s="115">
        <f ca="1">INDEX('1.MetaData'!A:A, MATCH($E31, '1.MetaData'!$B:$B, 0))</f>
        <v>40</v>
      </c>
      <c r="B31" s="97" t="s">
        <v>5796</v>
      </c>
      <c r="C31" s="89">
        <v>1</v>
      </c>
      <c r="D31" s="89" t="s">
        <v>4878</v>
      </c>
      <c r="E31" s="1" t="str">
        <f ca="1">_xlfn.XLOOKUP($B31,'3.DNAExtractions'!$F:$F,'3.DNAExtractions'!E:E,"?")</f>
        <v>OG40</v>
      </c>
      <c r="F31" s="80" t="str">
        <f t="shared" si="0"/>
        <v>OG40H_D2_SBL</v>
      </c>
      <c r="G31" s="58" t="str">
        <f ca="1">VLOOKUP($E31,'1.MetaData'!$B:$H,3,FALSE)</f>
        <v>Chelmonops curiosus</v>
      </c>
      <c r="H31" s="58" t="str">
        <f ca="1">VLOOKUP($E31,'1.MetaData'!$B:$H,4,FALSE)</f>
        <v>Western Talma</v>
      </c>
      <c r="I31" s="86">
        <f ca="1">_xlfn.XLOOKUP($B31,'3.DNAExtractions'!$F:$F,'3.DNAExtractions'!O:O,"?")</f>
        <v>600</v>
      </c>
      <c r="J31" s="119" t="str">
        <f ca="1">_xlfn.XLOOKUP($B31,'3.DNAExtractions'!$F:$F,'3.DNAExtractions'!V:V,"?")</f>
        <v>18781 </v>
      </c>
      <c r="K31" s="89" t="s">
        <v>5745</v>
      </c>
      <c r="L31" s="90">
        <v>45565</v>
      </c>
      <c r="M31" s="90" t="s">
        <v>5797</v>
      </c>
      <c r="N31" s="91" t="s">
        <v>5798</v>
      </c>
      <c r="O31" s="91" t="s">
        <v>4989</v>
      </c>
      <c r="P31" s="68" t="str">
        <f>IF(O31="", "", VLOOKUP(O31, Validation!$A$292:$B$387, 2, FALSE))</f>
        <v>bc2074</v>
      </c>
      <c r="Q31" s="89"/>
      <c r="R31" s="92"/>
      <c r="S31" s="95" t="s">
        <v>5799</v>
      </c>
      <c r="T31" s="92">
        <v>9501</v>
      </c>
      <c r="U31" s="96">
        <v>37.299999999999997</v>
      </c>
      <c r="V31" s="216" t="str" cm="1">
        <f t="array" ref="V31">IF(B31="","",IF(MAX(IF(B:B=B31,C:C))=C31,"Y","N"))</f>
        <v>Y</v>
      </c>
      <c r="W31" s="92"/>
      <c r="Y31"/>
    </row>
    <row r="32" spans="1:25" hidden="1" x14ac:dyDescent="0.25">
      <c r="A32" s="115">
        <f ca="1">INDEX('1.MetaData'!A:A, MATCH($E32, '1.MetaData'!$B:$B, 0))</f>
        <v>42</v>
      </c>
      <c r="B32" s="97" t="s">
        <v>5800</v>
      </c>
      <c r="C32" s="89">
        <v>2</v>
      </c>
      <c r="D32" s="89" t="s">
        <v>4878</v>
      </c>
      <c r="E32" s="1" t="str">
        <f ca="1">_xlfn.XLOOKUP($B32,'3.DNAExtractions'!$F:$F,'3.DNAExtractions'!E:E,"?")</f>
        <v>OG42</v>
      </c>
      <c r="F32" s="80" t="str">
        <f t="shared" si="0"/>
        <v>OG42G_D_SBL2</v>
      </c>
      <c r="G32" s="58" t="str">
        <f ca="1">VLOOKUP($E32,'1.MetaData'!$B:$H,3,FALSE)</f>
        <v>Notolabrus parilus</v>
      </c>
      <c r="H32" s="58" t="str">
        <f ca="1">VLOOKUP($E32,'1.MetaData'!$B:$H,4,FALSE)</f>
        <v>Brown spotted wrasse</v>
      </c>
      <c r="I32" s="86">
        <f ca="1">_xlfn.XLOOKUP($B32,'3.DNAExtractions'!$F:$F,'3.DNAExtractions'!O:O,"?")</f>
        <v>560</v>
      </c>
      <c r="J32" s="119">
        <f ca="1">_xlfn.XLOOKUP($B32,'3.DNAExtractions'!$F:$F,'3.DNAExtractions'!V:V,"?")</f>
        <v>15000</v>
      </c>
      <c r="K32" s="89" t="s">
        <v>5745</v>
      </c>
      <c r="L32" s="90">
        <v>45306</v>
      </c>
      <c r="M32" s="89" t="s">
        <v>5756</v>
      </c>
      <c r="O32" s="91" t="s">
        <v>4927</v>
      </c>
      <c r="P32" s="68" t="str">
        <f>IF(O32="", "", VLOOKUP(O32, Validation!$A$292:$B$387, 2, FALSE))</f>
        <v>bc2040</v>
      </c>
      <c r="Q32" s="89" t="s">
        <v>5801</v>
      </c>
      <c r="R32" s="92"/>
      <c r="S32" s="89" t="s">
        <v>3493</v>
      </c>
      <c r="T32" s="92">
        <v>9000</v>
      </c>
      <c r="U32" s="96">
        <v>152</v>
      </c>
      <c r="V32" s="92" t="str" cm="1">
        <f t="array" ref="V32">IF(B32="","",IF(MAX(IF(B:B=B32,C:C))=C32,"Y","N"))</f>
        <v>Y</v>
      </c>
      <c r="W32" s="92"/>
      <c r="Y32"/>
    </row>
    <row r="33" spans="1:25" hidden="1" x14ac:dyDescent="0.25">
      <c r="A33" s="115">
        <f ca="1">INDEX('1.MetaData'!A:A, MATCH($E33, '1.MetaData'!$B:$B, 0))</f>
        <v>46</v>
      </c>
      <c r="B33" s="97" t="s">
        <v>5802</v>
      </c>
      <c r="C33" s="89">
        <v>1</v>
      </c>
      <c r="D33" s="89" t="s">
        <v>4878</v>
      </c>
      <c r="E33" s="1" t="str">
        <f ca="1">_xlfn.XLOOKUP($B33,'3.DNAExtractions'!$F:$F,'3.DNAExtractions'!E:E,"?")</f>
        <v>OG46</v>
      </c>
      <c r="F33" s="80" t="str">
        <f t="shared" si="0"/>
        <v>OG46G_D_SBL</v>
      </c>
      <c r="G33" s="58" t="str">
        <f ca="1">VLOOKUP($E33,'1.MetaData'!$B:$H,3,FALSE)</f>
        <v>Neatypus obliquus</v>
      </c>
      <c r="H33" s="58" t="str">
        <f ca="1">VLOOKUP($E33,'1.MetaData'!$B:$H,4,FALSE)</f>
        <v>Footballer sweep</v>
      </c>
      <c r="I33" s="86">
        <f ca="1">_xlfn.XLOOKUP($B33,'3.DNAExtractions'!$F:$F,'3.DNAExtractions'!O:O,"?")</f>
        <v>188</v>
      </c>
      <c r="J33" s="119">
        <f ca="1">_xlfn.XLOOKUP($B33,'3.DNAExtractions'!$F:$F,'3.DNAExtractions'!V:V,"?")</f>
        <v>8000</v>
      </c>
      <c r="K33" s="89" t="s">
        <v>5745</v>
      </c>
      <c r="L33" s="90">
        <v>45324</v>
      </c>
      <c r="M33" s="89" t="s">
        <v>5767</v>
      </c>
      <c r="N33" s="91" t="s">
        <v>5803</v>
      </c>
      <c r="O33" s="91" t="s">
        <v>5051</v>
      </c>
      <c r="P33" s="68" t="str">
        <f>IF(O33="", "", VLOOKUP(O33, Validation!$A$292:$B$387, 2, FALSE))</f>
        <v>bc2055</v>
      </c>
      <c r="Q33" s="89" t="s">
        <v>3488</v>
      </c>
      <c r="R33" s="92">
        <v>13850</v>
      </c>
      <c r="S33" s="89" t="s">
        <v>5769</v>
      </c>
      <c r="T33" s="92">
        <v>9407</v>
      </c>
      <c r="U33" s="96">
        <v>27.1</v>
      </c>
      <c r="V33" s="92" t="str" cm="1">
        <f t="array" ref="V33">IF(B33="","",IF(MAX(IF(B:B=B33,C:C))=C33,"Y","N"))</f>
        <v>Y</v>
      </c>
      <c r="W33" s="92"/>
      <c r="Y33"/>
    </row>
    <row r="34" spans="1:25" hidden="1" x14ac:dyDescent="0.25">
      <c r="A34" s="115">
        <f ca="1">INDEX('1.MetaData'!A:A, MATCH($E34, '1.MetaData'!$B:$B, 0))</f>
        <v>47</v>
      </c>
      <c r="B34" s="97" t="s">
        <v>5804</v>
      </c>
      <c r="C34" s="89">
        <v>1</v>
      </c>
      <c r="D34" s="89" t="s">
        <v>4878</v>
      </c>
      <c r="E34" s="1" t="str">
        <f ca="1">_xlfn.XLOOKUP($B34,'3.DNAExtractions'!$F:$F,'3.DNAExtractions'!E:E,"?")</f>
        <v>OG47</v>
      </c>
      <c r="F34" s="80" t="str">
        <f t="shared" si="0"/>
        <v>OG47G_D_SBL</v>
      </c>
      <c r="G34" s="58" t="str">
        <f ca="1">VLOOKUP($E34,'1.MetaData'!$B:$H,3,FALSE)</f>
        <v>Heteroscarus acroptilus</v>
      </c>
      <c r="H34" s="58" t="str">
        <f ca="1">VLOOKUP($E34,'1.MetaData'!$B:$H,4,FALSE)</f>
        <v>Rainbow cale</v>
      </c>
      <c r="I34" s="86">
        <f ca="1">_xlfn.XLOOKUP($B34,'3.DNAExtractions'!$F:$F,'3.DNAExtractions'!O:O,"?")</f>
        <v>187</v>
      </c>
      <c r="J34" s="119">
        <f ca="1">_xlfn.XLOOKUP($B34,'3.DNAExtractions'!$F:$F,'3.DNAExtractions'!V:V,"?")</f>
        <v>0</v>
      </c>
      <c r="K34" s="89" t="s">
        <v>5745</v>
      </c>
      <c r="L34" s="90">
        <v>45244</v>
      </c>
      <c r="M34" s="89" t="s">
        <v>5805</v>
      </c>
      <c r="O34" s="91" t="s">
        <v>4898</v>
      </c>
      <c r="P34" s="68" t="str">
        <f>IF(O34="", "", VLOOKUP(O34, Validation!$A$292:$B$387, 2, FALSE))</f>
        <v>bc2036</v>
      </c>
      <c r="Q34" s="89"/>
      <c r="R34" s="92">
        <v>11267</v>
      </c>
      <c r="S34" s="89" t="s">
        <v>5806</v>
      </c>
      <c r="T34" s="92"/>
      <c r="V34" s="92" t="str" cm="1">
        <f t="array" ref="V34">IF(B34="","",IF(MAX(IF(B:B=B34,C:C))=C34,"Y","N"))</f>
        <v>Y</v>
      </c>
      <c r="W34" s="92"/>
      <c r="Y34"/>
    </row>
    <row r="35" spans="1:25" hidden="1" x14ac:dyDescent="0.25">
      <c r="A35" s="115">
        <f ca="1">INDEX('1.MetaData'!A:A, MATCH($E35, '1.MetaData'!$B:$B, 0))</f>
        <v>48</v>
      </c>
      <c r="B35" s="97" t="s">
        <v>5807</v>
      </c>
      <c r="C35" s="89">
        <v>1</v>
      </c>
      <c r="D35" s="89" t="s">
        <v>5808</v>
      </c>
      <c r="E35" s="1" t="str">
        <f ca="1">_xlfn.XLOOKUP($B35,'3.DNAExtractions'!$F:$F,'3.DNAExtractions'!E:E,"?")</f>
        <v>OG48</v>
      </c>
      <c r="F35" s="80" t="str">
        <f t="shared" si="0"/>
        <v>OG48G_D2_SBL</v>
      </c>
      <c r="G35" s="58" t="str">
        <f ca="1">VLOOKUP($E35,'1.MetaData'!$B:$H,3,FALSE)</f>
        <v>Scorpis aequipinnis</v>
      </c>
      <c r="H35" s="58" t="str">
        <f ca="1">VLOOKUP($E35,'1.MetaData'!$B:$H,4,FALSE)</f>
        <v>Sea sweep</v>
      </c>
      <c r="I35" s="86">
        <f ca="1">_xlfn.XLOOKUP($B35,'3.DNAExtractions'!$F:$F,'3.DNAExtractions'!O:O,"?")</f>
        <v>0.74</v>
      </c>
      <c r="J35" s="119" t="str">
        <f ca="1">_xlfn.XLOOKUP($B35,'3.DNAExtractions'!$F:$F,'3.DNAExtractions'!V:V,"?")</f>
        <v>9398 to 14881. </v>
      </c>
      <c r="L35" s="90"/>
      <c r="N35" s="91" t="s">
        <v>5809</v>
      </c>
      <c r="P35" s="68" t="str">
        <f>IF(O35="", "", VLOOKUP(O35, Validation!$A$292:$B$387, 2, FALSE))</f>
        <v/>
      </c>
      <c r="Q35" s="89"/>
      <c r="R35" s="92"/>
      <c r="T35" s="92"/>
      <c r="V35" s="216" t="str" cm="1">
        <f t="array" ref="V35">IF(B35="","",IF(MAX(IF(B:B=B35,C:C))=C35,"Y","N"))</f>
        <v>Y</v>
      </c>
      <c r="W35" s="92"/>
      <c r="Y35"/>
    </row>
    <row r="36" spans="1:25" hidden="1" x14ac:dyDescent="0.25">
      <c r="A36" s="115">
        <f ca="1">INDEX('1.MetaData'!A:A, MATCH($E36, '1.MetaData'!$B:$B, 0))</f>
        <v>52</v>
      </c>
      <c r="B36" s="97" t="s">
        <v>4986</v>
      </c>
      <c r="C36" s="89">
        <v>1</v>
      </c>
      <c r="D36" s="89" t="s">
        <v>4878</v>
      </c>
      <c r="E36" s="1" t="str">
        <f ca="1">_xlfn.XLOOKUP($B36,'3.DNAExtractions'!$F:$F,'3.DNAExtractions'!E:E,"?")</f>
        <v>OG52</v>
      </c>
      <c r="F36" s="80" t="str">
        <f t="shared" si="0"/>
        <v>OG52G_D_SBL</v>
      </c>
      <c r="G36" s="58" t="str">
        <f ca="1">VLOOKUP($E36,'1.MetaData'!$B:$H,3,FALSE)</f>
        <v>Sphyraena novaehollandiae</v>
      </c>
      <c r="H36" s="58" t="str">
        <f ca="1">VLOOKUP($E36,'1.MetaData'!$B:$H,4,FALSE)</f>
        <v>Snook</v>
      </c>
      <c r="I36" s="86">
        <f ca="1">_xlfn.XLOOKUP($B36,'3.DNAExtractions'!$F:$F,'3.DNAExtractions'!O:O,"?")</f>
        <v>271.66666666666669</v>
      </c>
      <c r="J36" s="119">
        <f ca="1">_xlfn.XLOOKUP($B36,'3.DNAExtractions'!$F:$F,'3.DNAExtractions'!V:V,"?")</f>
        <v>0</v>
      </c>
      <c r="K36" s="89" t="s">
        <v>5745</v>
      </c>
      <c r="L36" s="90">
        <v>45161</v>
      </c>
      <c r="M36" s="89" t="s">
        <v>5751</v>
      </c>
      <c r="O36" s="91" t="s">
        <v>5136</v>
      </c>
      <c r="P36" s="68" t="str">
        <f>IF(O36="", "", VLOOKUP(O36, Validation!$A$292:$B$387, 2, FALSE))</f>
        <v>bc2024</v>
      </c>
      <c r="Q36" s="89" t="s">
        <v>107</v>
      </c>
      <c r="R36" s="92" t="s">
        <v>107</v>
      </c>
      <c r="S36" s="89" t="s">
        <v>5752</v>
      </c>
      <c r="T36" s="92">
        <v>12091</v>
      </c>
      <c r="V36" s="92" t="str" cm="1">
        <f t="array" ref="V36">IF(B36="","",IF(MAX(IF(B:B=B36,C:C))=C36,"Y","N"))</f>
        <v>Y</v>
      </c>
      <c r="W36" s="92"/>
      <c r="Y36"/>
    </row>
    <row r="37" spans="1:25" hidden="1" x14ac:dyDescent="0.25">
      <c r="A37" s="115">
        <f ca="1">INDEX('1.MetaData'!A:A, MATCH($E37, '1.MetaData'!$B:$B, 0))</f>
        <v>53</v>
      </c>
      <c r="B37" s="97" t="s">
        <v>4988</v>
      </c>
      <c r="C37" s="89">
        <v>1</v>
      </c>
      <c r="D37" s="89" t="s">
        <v>4878</v>
      </c>
      <c r="E37" s="1" t="str">
        <f ca="1">_xlfn.XLOOKUP($B37,'3.DNAExtractions'!$F:$F,'3.DNAExtractions'!E:E,"?")</f>
        <v>OG53</v>
      </c>
      <c r="F37" s="80" t="str">
        <f t="shared" si="0"/>
        <v>OG53G_D2_SBL</v>
      </c>
      <c r="G37" s="58" t="str">
        <f ca="1">VLOOKUP($E37,'1.MetaData'!$B:$H,3,FALSE)</f>
        <v>Paraplesiops meleagris</v>
      </c>
      <c r="H37" s="58" t="str">
        <f ca="1">VLOOKUP($E37,'1.MetaData'!$B:$H,4,FALSE)</f>
        <v>Southern Blue Devil</v>
      </c>
      <c r="I37" s="86">
        <f ca="1">_xlfn.XLOOKUP($B37,'3.DNAExtractions'!$F:$F,'3.DNAExtractions'!O:O,"?")</f>
        <v>199</v>
      </c>
      <c r="J37" s="119">
        <f ca="1">_xlfn.XLOOKUP($B37,'3.DNAExtractions'!$F:$F,'3.DNAExtractions'!V:V,"?")</f>
        <v>16537</v>
      </c>
      <c r="K37" s="89" t="s">
        <v>5745</v>
      </c>
      <c r="L37" s="90">
        <v>45176</v>
      </c>
      <c r="M37" s="89" t="s">
        <v>5759</v>
      </c>
      <c r="N37" s="91" t="s">
        <v>5810</v>
      </c>
      <c r="O37" s="91" t="s">
        <v>4912</v>
      </c>
      <c r="P37" s="68" t="str">
        <f>IF(O37="", "", VLOOKUP(O37, Validation!$A$292:$B$387, 2, FALSE))</f>
        <v>bc2027</v>
      </c>
      <c r="Q37" s="89"/>
      <c r="R37" s="92"/>
      <c r="S37" s="89" t="s">
        <v>107</v>
      </c>
      <c r="T37" s="92"/>
      <c r="V37" s="92" t="str" cm="1">
        <f t="array" ref="V37">IF(B37="","",IF(MAX(IF(B:B=B37,C:C))=C37,"Y","N"))</f>
        <v>N</v>
      </c>
      <c r="W37" s="92"/>
      <c r="X37" s="91" t="s">
        <v>5811</v>
      </c>
      <c r="Y37"/>
    </row>
    <row r="38" spans="1:25" hidden="1" x14ac:dyDescent="0.25">
      <c r="A38" s="115">
        <f ca="1">INDEX('1.MetaData'!A:A, MATCH($E38, '1.MetaData'!$B:$B, 0))</f>
        <v>53</v>
      </c>
      <c r="B38" s="97" t="s">
        <v>4988</v>
      </c>
      <c r="C38" s="89">
        <v>2</v>
      </c>
      <c r="D38" s="89" t="s">
        <v>4878</v>
      </c>
      <c r="E38" s="1" t="str">
        <f ca="1">_xlfn.XLOOKUP($B38,'3.DNAExtractions'!$F:$F,'3.DNAExtractions'!E:E,"?")</f>
        <v>OG53</v>
      </c>
      <c r="F38" s="80" t="str">
        <f t="shared" si="0"/>
        <v>OG53G_D2_SBL2</v>
      </c>
      <c r="G38" s="58" t="str">
        <f ca="1">VLOOKUP($E38,'1.MetaData'!$B:$H,3,FALSE)</f>
        <v>Paraplesiops meleagris</v>
      </c>
      <c r="H38" s="58" t="str">
        <f ca="1">VLOOKUP($E38,'1.MetaData'!$B:$H,4,FALSE)</f>
        <v>Southern Blue Devil</v>
      </c>
      <c r="I38" s="86">
        <f ca="1">_xlfn.XLOOKUP($B38,'3.DNAExtractions'!$F:$F,'3.DNAExtractions'!O:O,"?")</f>
        <v>199</v>
      </c>
      <c r="J38" s="119">
        <f ca="1">_xlfn.XLOOKUP($B38,'3.DNAExtractions'!$F:$F,'3.DNAExtractions'!V:V,"?")</f>
        <v>16537</v>
      </c>
      <c r="K38" s="89" t="s">
        <v>5745</v>
      </c>
      <c r="L38" s="90">
        <v>45176</v>
      </c>
      <c r="M38" s="89" t="s">
        <v>5759</v>
      </c>
      <c r="N38" s="91" t="s">
        <v>5810</v>
      </c>
      <c r="O38" s="91" t="s">
        <v>4889</v>
      </c>
      <c r="P38" s="68" t="str">
        <f>IF(O38="", "", VLOOKUP(O38, Validation!$A$292:$B$387, 2, FALSE))</f>
        <v>bc2028</v>
      </c>
      <c r="Q38" s="89"/>
      <c r="R38" s="92"/>
      <c r="S38" s="89"/>
      <c r="T38" s="92"/>
      <c r="V38" s="92" t="str" cm="1">
        <f t="array" ref="V38">IF(B38="","",IF(MAX(IF(B:B=B38,C:C))=C38,"Y","N"))</f>
        <v>Y</v>
      </c>
      <c r="W38" s="92"/>
      <c r="X38" s="91" t="s">
        <v>5811</v>
      </c>
      <c r="Y38"/>
    </row>
    <row r="39" spans="1:25" hidden="1" x14ac:dyDescent="0.25">
      <c r="A39" s="115">
        <f ca="1">INDEX('1.MetaData'!A:A, MATCH($E39, '1.MetaData'!$B:$B, 0))</f>
        <v>54</v>
      </c>
      <c r="B39" s="97" t="s">
        <v>5812</v>
      </c>
      <c r="C39" s="89">
        <v>1</v>
      </c>
      <c r="D39" s="89" t="s">
        <v>4878</v>
      </c>
      <c r="E39" s="1" t="str">
        <f ca="1">_xlfn.XLOOKUP($B39,'3.DNAExtractions'!$F:$F,'3.DNAExtractions'!E:E,"?")</f>
        <v>OG54</v>
      </c>
      <c r="F39" s="80" t="str">
        <f t="shared" si="0"/>
        <v>OG54G_D_SBL</v>
      </c>
      <c r="G39" s="58" t="str">
        <f ca="1">VLOOKUP($E39,'1.MetaData'!$B:$H,3,FALSE)</f>
        <v xml:space="preserve">Pseudolabrus biserialis </v>
      </c>
      <c r="H39" s="58" t="str">
        <f ca="1">VLOOKUP($E39,'1.MetaData'!$B:$H,4,FALSE)</f>
        <v>Red banded wrasse</v>
      </c>
      <c r="I39" s="86">
        <f ca="1">_xlfn.XLOOKUP($B39,'3.DNAExtractions'!$F:$F,'3.DNAExtractions'!O:O,"?")</f>
        <v>300</v>
      </c>
      <c r="J39" s="119">
        <f ca="1">_xlfn.XLOOKUP($B39,'3.DNAExtractions'!$F:$F,'3.DNAExtractions'!V:V,"?")</f>
        <v>0</v>
      </c>
      <c r="L39" s="90"/>
      <c r="M39" s="89"/>
      <c r="N39" s="91" t="s">
        <v>5813</v>
      </c>
      <c r="P39" s="68" t="str">
        <f>IF(O39="", "", VLOOKUP(O39, Validation!$A$292:$B$387, 2, FALSE))</f>
        <v/>
      </c>
      <c r="Q39" s="89"/>
      <c r="R39" s="92"/>
      <c r="S39" s="89"/>
      <c r="T39" s="92"/>
      <c r="V39" s="92" t="str" cm="1">
        <f t="array" ref="V39">IF(B39="","",IF(MAX(IF(B:B=B39,C:C))=C39,"Y","N"))</f>
        <v>N</v>
      </c>
      <c r="W39" s="92"/>
      <c r="Y39"/>
    </row>
    <row r="40" spans="1:25" hidden="1" x14ac:dyDescent="0.25">
      <c r="A40" s="115">
        <f ca="1">INDEX('1.MetaData'!A:A, MATCH($E40, '1.MetaData'!$B:$B, 0))</f>
        <v>54</v>
      </c>
      <c r="B40" s="97" t="s">
        <v>5812</v>
      </c>
      <c r="C40" s="89">
        <v>2</v>
      </c>
      <c r="D40" s="89" t="s">
        <v>4878</v>
      </c>
      <c r="E40" s="1" t="str">
        <f ca="1">_xlfn.XLOOKUP($B40,'3.DNAExtractions'!$F:$F,'3.DNAExtractions'!E:E,"?")</f>
        <v>OG54</v>
      </c>
      <c r="F40" s="80" t="str">
        <f t="shared" si="0"/>
        <v>OG54G_D_SBL2</v>
      </c>
      <c r="G40" s="58" t="str">
        <f ca="1">VLOOKUP($E40,'1.MetaData'!$B:$H,3,FALSE)</f>
        <v xml:space="preserve">Pseudolabrus biserialis </v>
      </c>
      <c r="H40" s="58" t="str">
        <f ca="1">VLOOKUP($E40,'1.MetaData'!$B:$H,4,FALSE)</f>
        <v>Red banded wrasse</v>
      </c>
      <c r="I40" s="86">
        <f ca="1">_xlfn.XLOOKUP($B40,'3.DNAExtractions'!$F:$F,'3.DNAExtractions'!O:O,"?")</f>
        <v>300</v>
      </c>
      <c r="J40" s="119">
        <f ca="1">_xlfn.XLOOKUP($B40,'3.DNAExtractions'!$F:$F,'3.DNAExtractions'!V:V,"?")</f>
        <v>0</v>
      </c>
      <c r="K40" s="89" t="s">
        <v>5745</v>
      </c>
      <c r="L40" s="90">
        <v>45565</v>
      </c>
      <c r="M40" s="90" t="s">
        <v>5797</v>
      </c>
      <c r="N40" s="91" t="s">
        <v>5814</v>
      </c>
      <c r="O40" s="91" t="s">
        <v>5032</v>
      </c>
      <c r="P40" s="68" t="str">
        <f>IF(O40="", "", VLOOKUP(O40, Validation!$A$292:$B$387, 2, FALSE))</f>
        <v>bc2080</v>
      </c>
      <c r="Q40" s="89"/>
      <c r="R40" s="92"/>
      <c r="S40" s="95" t="s">
        <v>5799</v>
      </c>
      <c r="T40" s="92">
        <v>12400</v>
      </c>
      <c r="U40" s="96">
        <v>27.5</v>
      </c>
      <c r="V40" s="216" t="str" cm="1">
        <f t="array" ref="V40">IF(B40="","",IF(MAX(IF(B:B=B40,C:C))=C40,"Y","N"))</f>
        <v>Y</v>
      </c>
      <c r="W40" s="92"/>
      <c r="Y40"/>
    </row>
    <row r="41" spans="1:25" hidden="1" x14ac:dyDescent="0.25">
      <c r="A41" s="115">
        <f ca="1">INDEX('1.MetaData'!A:A, MATCH($E41, '1.MetaData'!$B:$B, 0))</f>
        <v>55</v>
      </c>
      <c r="B41" s="97" t="s">
        <v>5815</v>
      </c>
      <c r="C41" s="89">
        <v>1</v>
      </c>
      <c r="D41" s="89" t="s">
        <v>4878</v>
      </c>
      <c r="E41" s="1" t="str">
        <f ca="1">_xlfn.XLOOKUP($B41,'3.DNAExtractions'!$F:$F,'3.DNAExtractions'!E:E,"?")</f>
        <v>OG55</v>
      </c>
      <c r="F41" s="80" t="str">
        <f t="shared" si="0"/>
        <v>OG55G_D_SBL</v>
      </c>
      <c r="G41" s="58" t="str">
        <f ca="1">VLOOKUP($E41,'1.MetaData'!$B:$H,3,FALSE)</f>
        <v>Olisthops cyanomelas</v>
      </c>
      <c r="H41" s="58" t="str">
        <f ca="1">VLOOKUP($E41,'1.MetaData'!$B:$H,4,FALSE)</f>
        <v>Herring cale</v>
      </c>
      <c r="I41" s="86">
        <f ca="1">_xlfn.XLOOKUP($B41,'3.DNAExtractions'!$F:$F,'3.DNAExtractions'!O:O,"?")</f>
        <v>330</v>
      </c>
      <c r="J41" s="119">
        <f ca="1">_xlfn.XLOOKUP($B41,'3.DNAExtractions'!$F:$F,'3.DNAExtractions'!V:V,"?")</f>
        <v>0</v>
      </c>
      <c r="K41" s="89" t="s">
        <v>5745</v>
      </c>
      <c r="L41" s="90">
        <v>45244</v>
      </c>
      <c r="M41" s="89" t="s">
        <v>5805</v>
      </c>
      <c r="O41" s="91" t="s">
        <v>4898</v>
      </c>
      <c r="P41" s="68" t="str">
        <f>IF(O41="", "", VLOOKUP(O41, Validation!$A$292:$B$387, 2, FALSE))</f>
        <v>bc2036</v>
      </c>
      <c r="Q41" s="89"/>
      <c r="R41" s="92">
        <v>12000</v>
      </c>
      <c r="S41" s="89" t="s">
        <v>5806</v>
      </c>
      <c r="T41" s="92"/>
      <c r="V41" s="92" t="str" cm="1">
        <f t="array" ref="V41">IF(B41="","",IF(MAX(IF(B:B=B41,C:C))=C41,"Y","N"))</f>
        <v>Y</v>
      </c>
      <c r="W41" s="92"/>
      <c r="Y41"/>
    </row>
    <row r="42" spans="1:25" hidden="1" x14ac:dyDescent="0.25">
      <c r="A42" s="115">
        <f ca="1">INDEX('1.MetaData'!A:A, MATCH($E42, '1.MetaData'!$B:$B, 0))</f>
        <v>56</v>
      </c>
      <c r="B42" s="97" t="s">
        <v>4990</v>
      </c>
      <c r="C42" s="89">
        <v>1</v>
      </c>
      <c r="D42" s="89" t="s">
        <v>4878</v>
      </c>
      <c r="E42" s="1" t="str">
        <f ca="1">_xlfn.XLOOKUP($B42,'3.DNAExtractions'!$F:$F,'3.DNAExtractions'!E:E,"?")</f>
        <v>OG56</v>
      </c>
      <c r="F42" s="80" t="str">
        <f t="shared" si="0"/>
        <v>OG56G_D_SBL</v>
      </c>
      <c r="G42" s="58" t="str">
        <f ca="1">VLOOKUP($E42,'1.MetaData'!$B:$H,3,FALSE)</f>
        <v>Vincentia punctata</v>
      </c>
      <c r="H42" s="58" t="str">
        <f ca="1">VLOOKUP($E42,'1.MetaData'!$B:$H,4,FALSE)</f>
        <v>Orange cardinalfish</v>
      </c>
      <c r="I42" s="86">
        <f ca="1">_xlfn.XLOOKUP($B42,'3.DNAExtractions'!$F:$F,'3.DNAExtractions'!O:O,"?")</f>
        <v>118</v>
      </c>
      <c r="J42" s="119">
        <f ca="1">_xlfn.XLOOKUP($B42,'3.DNAExtractions'!$F:$F,'3.DNAExtractions'!V:V,"?")</f>
        <v>10957</v>
      </c>
      <c r="K42" s="89" t="s">
        <v>5745</v>
      </c>
      <c r="L42" s="90">
        <v>45306</v>
      </c>
      <c r="M42" s="89" t="s">
        <v>5756</v>
      </c>
      <c r="N42" s="91" t="s">
        <v>5792</v>
      </c>
      <c r="O42" s="91" t="s">
        <v>4945</v>
      </c>
      <c r="P42" s="68" t="str">
        <f>IF(O42="", "", VLOOKUP(O42, Validation!$A$292:$B$387, 2, FALSE))</f>
        <v>bc2046</v>
      </c>
      <c r="Q42" s="89" t="s">
        <v>107</v>
      </c>
      <c r="R42" s="92" t="s">
        <v>107</v>
      </c>
      <c r="S42" s="89" t="s">
        <v>3493</v>
      </c>
      <c r="T42" s="92">
        <v>8638</v>
      </c>
      <c r="V42" s="92" t="str" cm="1">
        <f t="array" ref="V42">IF(B42="","",IF(MAX(IF(B:B=B42,C:C))=C42,"Y","N"))</f>
        <v>Y</v>
      </c>
      <c r="W42" s="92"/>
      <c r="Y42"/>
    </row>
    <row r="43" spans="1:25" hidden="1" x14ac:dyDescent="0.25">
      <c r="A43" s="115">
        <f ca="1">INDEX('1.MetaData'!A:A, MATCH($E43, '1.MetaData'!$B:$B, 0))</f>
        <v>56</v>
      </c>
      <c r="B43" s="97" t="s">
        <v>5816</v>
      </c>
      <c r="C43" s="89">
        <v>1</v>
      </c>
      <c r="D43" s="89" t="s">
        <v>111</v>
      </c>
      <c r="E43" s="1" t="str">
        <f ca="1">_xlfn.XLOOKUP($B43,'3.DNAExtractions'!$F:$F,'3.DNAExtractions'!E:E,"?")</f>
        <v>OG56</v>
      </c>
      <c r="F43" s="80" t="str">
        <f t="shared" si="0"/>
        <v>OG56G_D2_SBL</v>
      </c>
      <c r="G43" s="58" t="str">
        <f ca="1">VLOOKUP($E43,'1.MetaData'!$B:$H,3,FALSE)</f>
        <v>Vincentia punctata</v>
      </c>
      <c r="H43" s="58" t="str">
        <f ca="1">VLOOKUP($E43,'1.MetaData'!$B:$H,4,FALSE)</f>
        <v>Orange cardinalfish</v>
      </c>
      <c r="I43" s="86">
        <f ca="1">_xlfn.XLOOKUP($B43,'3.DNAExtractions'!$F:$F,'3.DNAExtractions'!O:O,"?")</f>
        <v>57.4</v>
      </c>
      <c r="J43" s="119" t="str">
        <f ca="1">_xlfn.XLOOKUP($B43,'3.DNAExtractions'!$F:$F,'3.DNAExtractions'!V:V,"?")</f>
        <v>9,000 - 14,900</v>
      </c>
      <c r="K43" s="89" t="s">
        <v>5745</v>
      </c>
      <c r="L43" s="90">
        <v>45426</v>
      </c>
      <c r="M43" s="90" t="s">
        <v>5817</v>
      </c>
      <c r="N43" s="91" t="s">
        <v>5818</v>
      </c>
      <c r="O43" s="91" t="s">
        <v>5094</v>
      </c>
      <c r="P43" s="68" t="str">
        <f>IF(O43="", "", VLOOKUP(O43, Validation!$A$292:$B$387, 2, FALSE))</f>
        <v>bc2096</v>
      </c>
      <c r="Q43" s="89" t="s">
        <v>5819</v>
      </c>
      <c r="R43" s="92">
        <v>15940</v>
      </c>
      <c r="S43" s="95" t="s">
        <v>5820</v>
      </c>
      <c r="T43" s="92">
        <v>8653</v>
      </c>
      <c r="U43" s="96">
        <v>43.3</v>
      </c>
      <c r="V43" s="216" t="str" cm="1">
        <f t="array" ref="V43">IF(B43="","",IF(MAX(IF(B:B=B43,C:C))=C43,"Y","N"))</f>
        <v>Y</v>
      </c>
      <c r="W43" s="249"/>
      <c r="X43" s="97" t="s">
        <v>5821</v>
      </c>
      <c r="Y43"/>
    </row>
    <row r="44" spans="1:25" hidden="1" x14ac:dyDescent="0.25">
      <c r="A44" s="115">
        <f ca="1">INDEX('1.MetaData'!A:A, MATCH($E44, '1.MetaData'!$B:$B, 0))</f>
        <v>57</v>
      </c>
      <c r="B44" s="97" t="s">
        <v>4992</v>
      </c>
      <c r="C44" s="89">
        <v>1</v>
      </c>
      <c r="D44" s="89" t="s">
        <v>4878</v>
      </c>
      <c r="E44" s="1" t="str">
        <f ca="1">_xlfn.XLOOKUP($B44,'3.DNAExtractions'!$F:$F,'3.DNAExtractions'!E:E,"?")</f>
        <v>OG57</v>
      </c>
      <c r="F44" s="80" t="str">
        <f t="shared" si="0"/>
        <v>OG57G_D_SBL</v>
      </c>
      <c r="G44" s="58" t="str">
        <f ca="1">VLOOKUP($E44,'1.MetaData'!$B:$H,3,FALSE)</f>
        <v>Siphonognathus radiatus</v>
      </c>
      <c r="H44" s="58" t="str">
        <f ca="1">VLOOKUP($E44,'1.MetaData'!$B:$H,4,FALSE)</f>
        <v>Long rayed weed whiting</v>
      </c>
      <c r="I44" s="86">
        <f ca="1">_xlfn.XLOOKUP($B44,'3.DNAExtractions'!$F:$F,'3.DNAExtractions'!O:O,"?")</f>
        <v>214</v>
      </c>
      <c r="J44" s="119">
        <f ca="1">_xlfn.XLOOKUP($B44,'3.DNAExtractions'!$F:$F,'3.DNAExtractions'!V:V,"?")</f>
        <v>13483</v>
      </c>
      <c r="K44" s="89" t="s">
        <v>5745</v>
      </c>
      <c r="L44" s="90">
        <v>45226</v>
      </c>
      <c r="M44" s="89" t="s">
        <v>5822</v>
      </c>
      <c r="O44" s="91" t="s">
        <v>4916</v>
      </c>
      <c r="P44" s="68" t="str">
        <f>IF(O44="", "", VLOOKUP(O44, Validation!$A$292:$B$387, 2, FALSE))</f>
        <v>bc2029</v>
      </c>
      <c r="Q44" s="89"/>
      <c r="R44" s="92"/>
      <c r="S44" s="89" t="s">
        <v>5823</v>
      </c>
      <c r="T44" s="92">
        <v>9008</v>
      </c>
      <c r="V44" s="92" t="str" cm="1">
        <f t="array" ref="V44">IF(B44="","",IF(MAX(IF(B:B=B44,C:C))=C44,"Y","N"))</f>
        <v>Y</v>
      </c>
      <c r="W44" s="92"/>
      <c r="Y44"/>
    </row>
    <row r="45" spans="1:25" hidden="1" x14ac:dyDescent="0.25">
      <c r="A45" s="115">
        <f ca="1">INDEX('1.MetaData'!A:A, MATCH($E45, '1.MetaData'!$B:$B, 0))</f>
        <v>60</v>
      </c>
      <c r="B45" s="97" t="s">
        <v>6072</v>
      </c>
      <c r="C45" s="89">
        <v>1</v>
      </c>
      <c r="D45" s="89" t="s">
        <v>4878</v>
      </c>
      <c r="E45" s="1" t="str">
        <f ca="1">_xlfn.XLOOKUP($B45,'3.DNAExtractions'!$F:$F,'3.DNAExtractions'!E:E,"?")</f>
        <v>OG60</v>
      </c>
      <c r="F45" s="80" t="str">
        <f t="shared" si="0"/>
        <v>OG60M_D_SBL</v>
      </c>
      <c r="G45" s="58" t="str">
        <f ca="1">VLOOKUP($E45,'1.MetaData'!$B:$H,3,FALSE)</f>
        <v>Austrolabrus maculatus</v>
      </c>
      <c r="H45" s="58">
        <f ca="1">VLOOKUP($E45,'1.MetaData'!$B:$H,4,FALSE)</f>
        <v>0</v>
      </c>
      <c r="I45" s="86">
        <f ca="1">_xlfn.XLOOKUP($B45,'3.DNAExtractions'!$F:$F,'3.DNAExtractions'!O:O,"?")</f>
        <v>49.5</v>
      </c>
      <c r="J45" s="119" t="str">
        <f ca="1">_xlfn.XLOOKUP($B45,'3.DNAExtractions'!$F:$F,'3.DNAExtractions'!V:V,"?")</f>
        <v>14,067 - 200,179</v>
      </c>
      <c r="K45" s="332" t="s">
        <v>5745</v>
      </c>
      <c r="L45" s="90">
        <v>45621</v>
      </c>
      <c r="M45" s="90" t="s">
        <v>6048</v>
      </c>
      <c r="N45" s="91" t="s">
        <v>6073</v>
      </c>
      <c r="O45" s="91" t="s">
        <v>4912</v>
      </c>
      <c r="P45" s="68" t="str">
        <f>IF(O45="", "", VLOOKUP(O45, Validation!$A$292:$B$387, 2, FALSE))</f>
        <v>bc2027</v>
      </c>
      <c r="Q45" s="89" t="s">
        <v>6074</v>
      </c>
      <c r="R45" s="92">
        <v>17496</v>
      </c>
      <c r="S45" s="95" t="s">
        <v>6049</v>
      </c>
      <c r="T45" s="92">
        <v>16892</v>
      </c>
      <c r="U45" s="96">
        <v>92.8</v>
      </c>
      <c r="V45" s="216" t="str" cm="1">
        <f t="array" ref="V45">IF(B45="","",IF(MAX(IF(B:B=B45,C:C))=C45,"Y","N"))</f>
        <v>Y</v>
      </c>
      <c r="W45" s="92"/>
      <c r="Y45"/>
    </row>
    <row r="46" spans="1:25" hidden="1" x14ac:dyDescent="0.25">
      <c r="A46" s="115">
        <f ca="1">INDEX('1.MetaData'!A:A, MATCH($E46, '1.MetaData'!$B:$B, 0))</f>
        <v>61</v>
      </c>
      <c r="B46" s="97" t="s">
        <v>6070</v>
      </c>
      <c r="C46" s="89">
        <v>1</v>
      </c>
      <c r="D46" s="89" t="s">
        <v>5828</v>
      </c>
      <c r="E46" s="1" t="str">
        <f ca="1">_xlfn.XLOOKUP($B46,'3.DNAExtractions'!$F:$F,'3.DNAExtractions'!E:E,"?")</f>
        <v>OG61</v>
      </c>
      <c r="F46" s="80" t="str">
        <f t="shared" si="0"/>
        <v>OG61W_D_SBL</v>
      </c>
      <c r="G46" s="58" t="str">
        <f ca="1">VLOOKUP($E46,'1.MetaData'!$B:$H,3,FALSE)</f>
        <v>Sticharium dorsale</v>
      </c>
      <c r="H46" s="58" t="str">
        <f ca="1">VLOOKUP($E46,'1.MetaData'!$B:$H,4,FALSE)</f>
        <v>Small, skinny</v>
      </c>
      <c r="I46" s="86">
        <f ca="1">_xlfn.XLOOKUP($B46,'3.DNAExtractions'!$F:$F,'3.DNAExtractions'!O:O,"?")</f>
        <v>91.6</v>
      </c>
      <c r="J46" s="119" t="str">
        <f ca="1">_xlfn.XLOOKUP($B46,'3.DNAExtractions'!$F:$F,'3.DNAExtractions'!V:V,"?")</f>
        <v>10,543 - 312,628</v>
      </c>
      <c r="K46" s="332"/>
      <c r="L46" s="90"/>
      <c r="N46" s="91" t="s">
        <v>6071</v>
      </c>
      <c r="P46" s="68" t="str">
        <f>IF(O46="", "", VLOOKUP(O46, Validation!$A$292:$B$387, 2, FALSE))</f>
        <v/>
      </c>
      <c r="Q46" s="89"/>
      <c r="R46" s="92"/>
      <c r="T46" s="92"/>
      <c r="V46" s="216" t="str" cm="1">
        <f t="array" ref="V46">IF(B46="","",IF(MAX(IF(B:B=B46,C:C))=C46,"Y","N"))</f>
        <v>Y</v>
      </c>
      <c r="W46" s="92"/>
      <c r="Y46"/>
    </row>
    <row r="47" spans="1:25" hidden="1" x14ac:dyDescent="0.25">
      <c r="A47" s="115">
        <f ca="1">INDEX('1.MetaData'!A:A, MATCH($E47, '1.MetaData'!$B:$B, 0))</f>
        <v>62</v>
      </c>
      <c r="B47" s="97" t="s">
        <v>5824</v>
      </c>
      <c r="C47" s="89">
        <v>1</v>
      </c>
      <c r="D47" s="89" t="s">
        <v>5774</v>
      </c>
      <c r="E47" s="1" t="str">
        <f ca="1">_xlfn.XLOOKUP($B47,'3.DNAExtractions'!$F:$F,'3.DNAExtractions'!E:E,"?")</f>
        <v>OG62</v>
      </c>
      <c r="F47" s="80" t="str">
        <f t="shared" si="0"/>
        <v>OG62G_D_SBL</v>
      </c>
      <c r="G47" s="58" t="str">
        <f ca="1">VLOOKUP($E47,'1.MetaData'!$B:$H,3,FALSE)</f>
        <v>Heteroclinus roseus</v>
      </c>
      <c r="H47" s="58" t="str">
        <f ca="1">VLOOKUP($E47,'1.MetaData'!$B:$H,4,FALSE)</f>
        <v>Big green weedfish. Top right in photo</v>
      </c>
      <c r="I47" s="86">
        <f ca="1">_xlfn.XLOOKUP($B47,'3.DNAExtractions'!$F:$F,'3.DNAExtractions'!O:O,"?")</f>
        <v>11</v>
      </c>
      <c r="J47" s="119">
        <f ca="1">_xlfn.XLOOKUP($B47,'3.DNAExtractions'!$F:$F,'3.DNAExtractions'!V:V,"?")</f>
        <v>9534</v>
      </c>
      <c r="K47" s="89" t="s">
        <v>5825</v>
      </c>
      <c r="L47" s="90">
        <v>45586</v>
      </c>
      <c r="M47" s="90" t="s">
        <v>5826</v>
      </c>
      <c r="O47" s="91" t="s">
        <v>5098</v>
      </c>
      <c r="P47" s="68" t="str">
        <f>IF(O47="", "", VLOOKUP(O47, Validation!$A$292:$B$387, 2, FALSE))</f>
        <v>bc2002</v>
      </c>
      <c r="Q47" s="89" t="s">
        <v>107</v>
      </c>
      <c r="R47" s="92" t="s">
        <v>107</v>
      </c>
      <c r="S47" s="95" t="s">
        <v>7964</v>
      </c>
      <c r="T47" s="92">
        <v>8815</v>
      </c>
      <c r="U47" s="96">
        <v>16.3</v>
      </c>
      <c r="V47" s="216" t="str" cm="1">
        <f t="array" ref="V47">IF(B47="","",IF(MAX(IF(B:B=B47,C:C))=C47,"Y","N"))</f>
        <v>N</v>
      </c>
      <c r="W47" s="92"/>
      <c r="X47" s="91" t="s">
        <v>7963</v>
      </c>
      <c r="Y47"/>
    </row>
    <row r="48" spans="1:25" hidden="1" x14ac:dyDescent="0.25">
      <c r="A48" s="115">
        <f ca="1">INDEX('1.MetaData'!A:A, MATCH($E48, '1.MetaData'!$B:$B, 0))</f>
        <v>62</v>
      </c>
      <c r="B48" s="97" t="s">
        <v>5824</v>
      </c>
      <c r="C48" s="89">
        <v>2</v>
      </c>
      <c r="D48" s="89" t="s">
        <v>6086</v>
      </c>
      <c r="E48" s="1" t="str">
        <f ca="1">_xlfn.XLOOKUP($B48,'3.DNAExtractions'!$F:$F,'3.DNAExtractions'!E:E,"?")</f>
        <v>OG62</v>
      </c>
      <c r="F48" s="80" t="str">
        <f t="shared" si="0"/>
        <v>OG62G_D_SBL2</v>
      </c>
      <c r="G48" s="58" t="str">
        <f ca="1">VLOOKUP($E48,'1.MetaData'!$B:$H,3,FALSE)</f>
        <v>Heteroclinus roseus</v>
      </c>
      <c r="H48" s="58" t="str">
        <f ca="1">VLOOKUP($E48,'1.MetaData'!$B:$H,4,FALSE)</f>
        <v>Big green weedfish. Top right in photo</v>
      </c>
      <c r="I48" s="86">
        <f ca="1">_xlfn.XLOOKUP($B48,'3.DNAExtractions'!$F:$F,'3.DNAExtractions'!O:O,"?")</f>
        <v>11</v>
      </c>
      <c r="J48" s="119">
        <f ca="1">_xlfn.XLOOKUP($B48,'3.DNAExtractions'!$F:$F,'3.DNAExtractions'!V:V,"?")</f>
        <v>9534</v>
      </c>
      <c r="K48" s="215" t="s">
        <v>5745</v>
      </c>
      <c r="L48" s="90">
        <v>45621</v>
      </c>
      <c r="M48" s="90" t="s">
        <v>6048</v>
      </c>
      <c r="O48" s="91" t="s">
        <v>5110</v>
      </c>
      <c r="P48" s="68" t="str">
        <f>IF(O48="", "", VLOOKUP(O48, Validation!$A$292:$B$387, 2, FALSE))</f>
        <v>bc2010</v>
      </c>
      <c r="Q48" s="89" t="s">
        <v>107</v>
      </c>
      <c r="R48" s="92" t="s">
        <v>107</v>
      </c>
      <c r="S48" s="95" t="s">
        <v>6049</v>
      </c>
      <c r="T48" s="92">
        <v>9698</v>
      </c>
      <c r="U48" s="319">
        <v>39.11</v>
      </c>
      <c r="V48" s="216" t="str" cm="1">
        <f t="array" ref="V48">IF(B48="","",IF(MAX(IF(B:B=B48,C:C))=C48,"Y","N"))</f>
        <v>Y</v>
      </c>
      <c r="W48" s="92"/>
      <c r="Y48"/>
    </row>
    <row r="49" spans="1:25" hidden="1" x14ac:dyDescent="0.25">
      <c r="A49" s="115">
        <f ca="1">INDEX('1.MetaData'!A:A, MATCH($E49, '1.MetaData'!$B:$B, 0))</f>
        <v>64</v>
      </c>
      <c r="B49" s="97" t="s">
        <v>5827</v>
      </c>
      <c r="C49" s="89">
        <v>1</v>
      </c>
      <c r="D49" s="89" t="s">
        <v>7773</v>
      </c>
      <c r="E49" s="1" t="str">
        <f ca="1">_xlfn.XLOOKUP($B49,'3.DNAExtractions'!$F:$F,'3.DNAExtractions'!E:E,"?")</f>
        <v>OG64</v>
      </c>
      <c r="F49" s="80" t="str">
        <f t="shared" si="0"/>
        <v>OG64W_D_SBL</v>
      </c>
      <c r="G49" s="58" t="str">
        <f ca="1">VLOOKUP($E49,'1.MetaData'!$B:$H,3,FALSE)</f>
        <v>Stigmatopora argus</v>
      </c>
      <c r="H49" s="58">
        <f ca="1">VLOOKUP($E49,'1.MetaData'!$B:$H,4,FALSE)</f>
        <v>0</v>
      </c>
      <c r="I49" s="86">
        <f ca="1">_xlfn.XLOOKUP($B49,'3.DNAExtractions'!$F:$F,'3.DNAExtractions'!O:O,"?")</f>
        <v>27.2</v>
      </c>
      <c r="J49" s="119">
        <f ca="1">_xlfn.XLOOKUP($B49,'3.DNAExtractions'!$F:$F,'3.DNAExtractions'!V:V,"?")</f>
        <v>15538</v>
      </c>
      <c r="L49" s="90"/>
      <c r="N49" s="91" t="s">
        <v>7941</v>
      </c>
      <c r="P49" s="68" t="str">
        <f>IF(O49="", "", VLOOKUP(O49, Validation!$A$292:$B$387, 2, FALSE))</f>
        <v/>
      </c>
      <c r="Q49" s="89"/>
      <c r="R49" s="92"/>
      <c r="T49" s="92"/>
      <c r="V49" s="216" t="str" cm="1">
        <f t="array" ref="V49">IF(B49="","",IF(MAX(IF(B:B=B49,C:C))=C49,"Y","N"))</f>
        <v>Y</v>
      </c>
      <c r="W49" s="92"/>
      <c r="Y49"/>
    </row>
    <row r="50" spans="1:25" hidden="1" x14ac:dyDescent="0.25">
      <c r="A50" s="115">
        <f ca="1">INDEX('1.MetaData'!A:A, MATCH($E50, '1.MetaData'!$B:$B, 0))</f>
        <v>65</v>
      </c>
      <c r="B50" s="97" t="s">
        <v>5830</v>
      </c>
      <c r="C50" s="89">
        <v>1</v>
      </c>
      <c r="D50" s="89" t="s">
        <v>7773</v>
      </c>
      <c r="E50" s="1" t="str">
        <f ca="1">_xlfn.XLOOKUP($B50,'3.DNAExtractions'!$F:$F,'3.DNAExtractions'!E:E,"?")</f>
        <v>OG65</v>
      </c>
      <c r="F50" s="80" t="str">
        <f t="shared" si="0"/>
        <v>OG65W_D_SBL</v>
      </c>
      <c r="G50" s="58" t="str">
        <f ca="1">VLOOKUP($E50,'1.MetaData'!$B:$H,3,FALSE)</f>
        <v>Posidonichthys hutchinsi</v>
      </c>
      <c r="H50" s="58">
        <f ca="1">VLOOKUP($E50,'1.MetaData'!$B:$H,4,FALSE)</f>
        <v>0</v>
      </c>
      <c r="I50" s="86">
        <f ca="1">_xlfn.XLOOKUP($B50,'3.DNAExtractions'!$F:$F,'3.DNAExtractions'!O:O,"?")</f>
        <v>40</v>
      </c>
      <c r="J50" s="119">
        <f ca="1">_xlfn.XLOOKUP($B50,'3.DNAExtractions'!$F:$F,'3.DNAExtractions'!V:V,"?")</f>
        <v>9923</v>
      </c>
      <c r="L50" s="90"/>
      <c r="N50" s="91" t="s">
        <v>5829</v>
      </c>
      <c r="P50" s="68" t="str">
        <f>IF(O50="", "", VLOOKUP(O50, Validation!$A$292:$B$387, 2, FALSE))</f>
        <v/>
      </c>
      <c r="Q50" s="89"/>
      <c r="R50" s="92"/>
      <c r="T50" s="92"/>
      <c r="V50" s="216" t="str" cm="1">
        <f t="array" ref="V50">IF(B50="","",IF(MAX(IF(B:B=B50,C:C))=C50,"Y","N"))</f>
        <v>Y</v>
      </c>
      <c r="W50" s="92"/>
      <c r="Y50"/>
    </row>
    <row r="51" spans="1:25" hidden="1" x14ac:dyDescent="0.25">
      <c r="A51" s="115">
        <f ca="1">INDEX('1.MetaData'!A:A, MATCH($E51, '1.MetaData'!$B:$B, 0))</f>
        <v>67</v>
      </c>
      <c r="B51" s="97" t="s">
        <v>6076</v>
      </c>
      <c r="C51" s="89">
        <v>1</v>
      </c>
      <c r="D51" s="89" t="s">
        <v>4878</v>
      </c>
      <c r="E51" s="1" t="str">
        <f ca="1">_xlfn.XLOOKUP($B51,'3.DNAExtractions'!$F:$F,'3.DNAExtractions'!E:E,"?")</f>
        <v>OG67</v>
      </c>
      <c r="F51" s="80" t="str">
        <f t="shared" si="0"/>
        <v>OG67W_D_SBL</v>
      </c>
      <c r="G51" s="58" t="str">
        <f ca="1">VLOOKUP($E51,'1.MetaData'!$B:$H,3,FALSE)</f>
        <v>Cochleoceps spatula</v>
      </c>
      <c r="H51" s="58">
        <f ca="1">VLOOKUP($E51,'1.MetaData'!$B:$H,4,FALSE)</f>
        <v>0</v>
      </c>
      <c r="I51" s="86">
        <f ca="1">_xlfn.XLOOKUP($B51,'3.DNAExtractions'!$F:$F,'3.DNAExtractions'!O:O,"?")</f>
        <v>57.2</v>
      </c>
      <c r="J51" s="119" t="str">
        <f ca="1">_xlfn.XLOOKUP($B51,'3.DNAExtractions'!$F:$F,'3.DNAExtractions'!V:V,"?")</f>
        <v>18,301 - 79,670</v>
      </c>
      <c r="K51" s="332" t="s">
        <v>5745</v>
      </c>
      <c r="L51" s="90">
        <v>45621</v>
      </c>
      <c r="M51" s="90" t="s">
        <v>6048</v>
      </c>
      <c r="N51" s="91" t="s">
        <v>6073</v>
      </c>
      <c r="O51" s="91" t="s">
        <v>4889</v>
      </c>
      <c r="P51" s="68" t="str">
        <f>IF(O51="", "", VLOOKUP(O51, Validation!$A$292:$B$387, 2, FALSE))</f>
        <v>bc2028</v>
      </c>
      <c r="Q51" s="89" t="s">
        <v>6074</v>
      </c>
      <c r="R51" s="92">
        <v>13825</v>
      </c>
      <c r="S51" s="95" t="s">
        <v>6049</v>
      </c>
      <c r="T51" s="92">
        <v>13016</v>
      </c>
      <c r="U51" s="96">
        <v>96.8</v>
      </c>
      <c r="V51" s="216" t="str" cm="1">
        <f t="array" ref="V51">IF(B51="","",IF(MAX(IF(B:B=B51,C:C))=C51,"Y","N"))</f>
        <v>Y</v>
      </c>
      <c r="W51" s="92"/>
      <c r="Y51"/>
    </row>
    <row r="52" spans="1:25" hidden="1" x14ac:dyDescent="0.25">
      <c r="A52" s="115">
        <f ca="1">INDEX('1.MetaData'!A:A, MATCH($E52, '1.MetaData'!$B:$B, 0))</f>
        <v>72</v>
      </c>
      <c r="B52" s="97" t="s">
        <v>5831</v>
      </c>
      <c r="C52" s="89">
        <v>1</v>
      </c>
      <c r="D52" s="89" t="s">
        <v>4878</v>
      </c>
      <c r="E52" s="1" t="str">
        <f ca="1">_xlfn.XLOOKUP($B52,'3.DNAExtractions'!$F:$F,'3.DNAExtractions'!E:E,"?")</f>
        <v>OG72</v>
      </c>
      <c r="F52" s="80" t="str">
        <f t="shared" si="0"/>
        <v>OG72H_D_SBL</v>
      </c>
      <c r="G52" s="58" t="str">
        <f ca="1">VLOOKUP($E52,'1.MetaData'!$B:$H,3,FALSE)</f>
        <v>Omegophora cyanopunctata</v>
      </c>
      <c r="H52" s="58" t="str">
        <f ca="1">VLOOKUP($E52,'1.MetaData'!$B:$H,4,FALSE)</f>
        <v>Blue spotted Puffer</v>
      </c>
      <c r="I52" s="86">
        <f ca="1">_xlfn.XLOOKUP($B52,'3.DNAExtractions'!$F:$F,'3.DNAExtractions'!O:O,"?")</f>
        <v>206</v>
      </c>
      <c r="J52" s="119" t="str">
        <f ca="1">_xlfn.XLOOKUP($B52,'3.DNAExtractions'!$F:$F,'3.DNAExtractions'!V:V,"?")</f>
        <v>23,329 - 49,048</v>
      </c>
      <c r="K52" s="332" t="s">
        <v>5745</v>
      </c>
      <c r="L52" s="90">
        <v>45583</v>
      </c>
      <c r="M52" s="90" t="s">
        <v>5832</v>
      </c>
      <c r="N52" s="91" t="s">
        <v>5833</v>
      </c>
      <c r="O52" s="91" t="s">
        <v>5096</v>
      </c>
      <c r="P52" s="68" t="str">
        <f>IF(O52="", "", VLOOKUP(O52, Validation!$A$292:$B$387, 2, FALSE))</f>
        <v>bc2001</v>
      </c>
      <c r="Q52" s="89" t="s">
        <v>5834</v>
      </c>
      <c r="R52" s="92">
        <v>19444</v>
      </c>
      <c r="S52" s="95" t="s">
        <v>5835</v>
      </c>
      <c r="T52" s="92">
        <v>18859</v>
      </c>
      <c r="U52" s="92">
        <v>58.6</v>
      </c>
      <c r="V52" s="216" t="str" cm="1">
        <f t="array" ref="V52">IF(B52="","",IF(MAX(IF(B:B=B52,C:C))=C52,"Y","N"))</f>
        <v>Y</v>
      </c>
      <c r="W52" s="92"/>
      <c r="Y52"/>
    </row>
    <row r="53" spans="1:25" hidden="1" x14ac:dyDescent="0.25">
      <c r="A53" s="115">
        <f ca="1">INDEX('1.MetaData'!A:A, MATCH($E53, '1.MetaData'!$B:$B, 0))</f>
        <v>76</v>
      </c>
      <c r="B53" s="97" t="s">
        <v>5004</v>
      </c>
      <c r="C53" s="89">
        <v>1</v>
      </c>
      <c r="D53" s="89" t="s">
        <v>4878</v>
      </c>
      <c r="E53" s="1" t="str">
        <f ca="1">_xlfn.XLOOKUP($B53,'3.DNAExtractions'!$F:$F,'3.DNAExtractions'!E:E,"?")</f>
        <v>OG76</v>
      </c>
      <c r="F53" s="80" t="str">
        <f t="shared" si="0"/>
        <v>OG76G_D_SBL</v>
      </c>
      <c r="G53" s="58" t="str">
        <f ca="1">VLOOKUP($E53,'1.MetaData'!$B:$H,3,FALSE)</f>
        <v>Cristiceps australis</v>
      </c>
      <c r="H53" s="58" t="str">
        <f ca="1">VLOOKUP($E53,'1.MetaData'!$B:$H,4,FALSE)</f>
        <v>Southern Crested Weedfish</v>
      </c>
      <c r="I53" s="86">
        <f ca="1">_xlfn.XLOOKUP($B53,'3.DNAExtractions'!$F:$F,'3.DNAExtractions'!O:O,"?")</f>
        <v>572</v>
      </c>
      <c r="J53" s="119">
        <f ca="1">_xlfn.XLOOKUP($B53,'3.DNAExtractions'!$F:$F,'3.DNAExtractions'!V:V,"?")</f>
        <v>0</v>
      </c>
      <c r="K53" s="89" t="s">
        <v>5745</v>
      </c>
      <c r="L53" s="90">
        <v>45161</v>
      </c>
      <c r="M53" s="89" t="s">
        <v>5751</v>
      </c>
      <c r="O53" s="91" t="s">
        <v>4924</v>
      </c>
      <c r="P53" s="68" t="str">
        <f>IF(O53="", "", VLOOKUP(O53, Validation!$A$292:$B$387, 2, FALSE))</f>
        <v>bc2025</v>
      </c>
      <c r="Q53" s="89" t="s">
        <v>107</v>
      </c>
      <c r="R53" s="92" t="s">
        <v>107</v>
      </c>
      <c r="S53" s="89" t="s">
        <v>5752</v>
      </c>
      <c r="T53" s="92">
        <v>9849</v>
      </c>
      <c r="V53" s="92" t="str" cm="1">
        <f t="array" ref="V53">IF(B53="","",IF(MAX(IF(B:B=B53,C:C))=C53,"Y","N"))</f>
        <v>Y</v>
      </c>
      <c r="W53" s="92"/>
      <c r="Y53"/>
    </row>
    <row r="54" spans="1:25" hidden="1" x14ac:dyDescent="0.25">
      <c r="A54" s="115">
        <f ca="1">INDEX('1.MetaData'!A:A, MATCH($E54, '1.MetaData'!$B:$B, 0))</f>
        <v>79</v>
      </c>
      <c r="B54" s="97" t="s">
        <v>5836</v>
      </c>
      <c r="C54" s="89">
        <v>1</v>
      </c>
      <c r="D54" s="89" t="s">
        <v>4878</v>
      </c>
      <c r="E54" s="1" t="str">
        <f ca="1">_xlfn.XLOOKUP($B54,'3.DNAExtractions'!$F:$F,'3.DNAExtractions'!E:E,"?")</f>
        <v>OG79</v>
      </c>
      <c r="F54" s="80" t="str">
        <f t="shared" si="0"/>
        <v>OG79G_D_SBL</v>
      </c>
      <c r="G54" s="58" t="str">
        <f ca="1">VLOOKUP($E54,'1.MetaData'!$B:$H,3,FALSE)</f>
        <v>Pseudophycis breviuscula</v>
      </c>
      <c r="H54" s="58">
        <f ca="1">VLOOKUP($E54,'1.MetaData'!$B:$H,4,FALSE)</f>
        <v>0</v>
      </c>
      <c r="I54" s="86">
        <f ca="1">_xlfn.XLOOKUP($B54,'3.DNAExtractions'!$F:$F,'3.DNAExtractions'!O:O,"?")</f>
        <v>47.4</v>
      </c>
      <c r="J54" s="119">
        <f ca="1">_xlfn.XLOOKUP($B54,'3.DNAExtractions'!$F:$F,'3.DNAExtractions'!V:V,"?")</f>
        <v>9140</v>
      </c>
      <c r="K54" s="89" t="s">
        <v>5745</v>
      </c>
      <c r="L54" s="90">
        <v>45392</v>
      </c>
      <c r="M54" s="90" t="s">
        <v>5776</v>
      </c>
      <c r="N54" s="91" t="s">
        <v>5837</v>
      </c>
      <c r="O54" s="91" t="s">
        <v>4989</v>
      </c>
      <c r="P54" s="68" t="str">
        <f>IF(O54="", "", VLOOKUP(O54, Validation!$A$292:$B$387, 2, FALSE))</f>
        <v>bc2074</v>
      </c>
      <c r="Q54" s="89" t="s">
        <v>107</v>
      </c>
      <c r="R54" s="92"/>
      <c r="S54" s="95" t="s">
        <v>5779</v>
      </c>
      <c r="T54" s="92">
        <v>8281</v>
      </c>
      <c r="U54" s="96">
        <v>15.8</v>
      </c>
      <c r="V54" s="216" t="str" cm="1">
        <f t="array" ref="V54">IF(B54="","",IF(MAX(IF(B:B=B54,C:C))=C54,"Y","N"))</f>
        <v>Y</v>
      </c>
      <c r="W54" s="92"/>
      <c r="X54" s="91" t="s">
        <v>5838</v>
      </c>
      <c r="Y54"/>
    </row>
    <row r="55" spans="1:25" hidden="1" x14ac:dyDescent="0.25">
      <c r="A55" s="115">
        <f ca="1">INDEX('1.MetaData'!A:A, MATCH($E55, '1.MetaData'!$B:$B, 0))</f>
        <v>85</v>
      </c>
      <c r="B55" s="97" t="s">
        <v>5839</v>
      </c>
      <c r="C55" s="89">
        <v>1</v>
      </c>
      <c r="D55" s="89" t="s">
        <v>4878</v>
      </c>
      <c r="E55" s="1" t="str">
        <f ca="1">_xlfn.XLOOKUP($B55,'3.DNAExtractions'!$F:$F,'3.DNAExtractions'!E:E,"?")</f>
        <v>OG85</v>
      </c>
      <c r="F55" s="80" t="str">
        <f t="shared" si="0"/>
        <v>OG85H_D_SBL</v>
      </c>
      <c r="G55" s="58" t="str">
        <f ca="1">VLOOKUP($E55,'1.MetaData'!$B:$H,3,FALSE)</f>
        <v>Epinephelides armatus</v>
      </c>
      <c r="H55" s="58" t="str">
        <f ca="1">VLOOKUP($E55,'1.MetaData'!$B:$H,4,FALSE)</f>
        <v>Breaksea cod</v>
      </c>
      <c r="I55" s="86">
        <f ca="1">_xlfn.XLOOKUP($B55,'3.DNAExtractions'!$F:$F,'3.DNAExtractions'!O:O,"?")</f>
        <v>260</v>
      </c>
      <c r="J55" s="119" t="str">
        <f ca="1">_xlfn.XLOOKUP($B55,'3.DNAExtractions'!$F:$F,'3.DNAExtractions'!V:V,"?")</f>
        <v>39,183 </v>
      </c>
      <c r="K55" s="89" t="s">
        <v>5745</v>
      </c>
      <c r="L55" s="90">
        <v>45561</v>
      </c>
      <c r="M55" s="90" t="s">
        <v>5840</v>
      </c>
      <c r="N55" s="91" t="s">
        <v>5841</v>
      </c>
      <c r="O55" s="91" t="s">
        <v>4885</v>
      </c>
      <c r="P55" s="68" t="str">
        <f>IF(O55="", "", VLOOKUP(O55, Validation!$A$292:$B$387, 2, FALSE))</f>
        <v>bc2057</v>
      </c>
      <c r="Q55" s="89" t="s">
        <v>4309</v>
      </c>
      <c r="R55" s="92"/>
      <c r="S55" s="95" t="s">
        <v>5842</v>
      </c>
      <c r="T55" s="92">
        <v>16904</v>
      </c>
      <c r="U55" s="96">
        <v>76</v>
      </c>
      <c r="V55" s="216" t="str" cm="1">
        <f t="array" ref="V55">IF(B55="","",IF(MAX(IF(B:B=B55,C:C))=C55,"Y","N"))</f>
        <v>Y</v>
      </c>
      <c r="W55" s="92"/>
      <c r="Y55"/>
    </row>
    <row r="56" spans="1:25" hidden="1" x14ac:dyDescent="0.25">
      <c r="A56" s="115">
        <f ca="1">INDEX('1.MetaData'!A:A, MATCH($E56, '1.MetaData'!$B:$B, 0))</f>
        <v>87</v>
      </c>
      <c r="B56" s="97" t="s">
        <v>6078</v>
      </c>
      <c r="C56" s="89">
        <v>1</v>
      </c>
      <c r="D56" s="89" t="s">
        <v>5808</v>
      </c>
      <c r="E56" s="1" t="str">
        <f ca="1">_xlfn.XLOOKUP($B56,'3.DNAExtractions'!$F:$F,'3.DNAExtractions'!E:E,"?")</f>
        <v>OG87</v>
      </c>
      <c r="F56" s="80" t="str">
        <f t="shared" si="0"/>
        <v>OG87M_D_SBL</v>
      </c>
      <c r="G56" s="58" t="str">
        <f ca="1">VLOOKUP($E56,'1.MetaData'!$B:$H,3,FALSE)</f>
        <v>Bodianus frenchii</v>
      </c>
      <c r="H56" s="58" t="str">
        <f ca="1">VLOOKUP($E56,'1.MetaData'!$B:$H,4,FALSE)</f>
        <v>Western Fox Fish</v>
      </c>
      <c r="I56" s="86">
        <f ca="1">_xlfn.XLOOKUP($B56,'3.DNAExtractions'!$F:$F,'3.DNAExtractions'!O:O,"?")</f>
        <v>0.505</v>
      </c>
      <c r="J56" s="119" t="str">
        <f ca="1">_xlfn.XLOOKUP($B56,'3.DNAExtractions'!$F:$F,'3.DNAExtractions'!V:V,"?")</f>
        <v>7,819 - 10,923</v>
      </c>
      <c r="K56" s="332"/>
      <c r="L56" s="90"/>
      <c r="N56" s="91" t="s">
        <v>6079</v>
      </c>
      <c r="P56" s="68" t="str">
        <f>IF(O56="", "", VLOOKUP(O56, Validation!$A$292:$B$387, 2, FALSE))</f>
        <v/>
      </c>
      <c r="Q56" s="89"/>
      <c r="R56" s="92"/>
      <c r="T56" s="92"/>
      <c r="V56" s="216" t="str" cm="1">
        <f t="array" ref="V56">IF(B56="","",IF(MAX(IF(B:B=B56,C:C))=C56,"Y","N"))</f>
        <v>Y</v>
      </c>
      <c r="W56" s="92"/>
      <c r="Y56"/>
    </row>
    <row r="57" spans="1:25" hidden="1" x14ac:dyDescent="0.25">
      <c r="A57" s="115">
        <f ca="1">INDEX('1.MetaData'!A:A, MATCH($E57, '1.MetaData'!$B:$B, 0))</f>
        <v>88</v>
      </c>
      <c r="B57" s="97" t="s">
        <v>5016</v>
      </c>
      <c r="C57" s="89">
        <v>1</v>
      </c>
      <c r="D57" s="89" t="s">
        <v>4878</v>
      </c>
      <c r="E57" s="1" t="str">
        <f ca="1">_xlfn.XLOOKUP($B57,'3.DNAExtractions'!$F:$F,'3.DNAExtractions'!E:E,"?")</f>
        <v>OG88</v>
      </c>
      <c r="F57" s="80" t="str">
        <f t="shared" si="0"/>
        <v>OG88G_D_SBL</v>
      </c>
      <c r="G57" s="58" t="str">
        <f ca="1">VLOOKUP($E57,'1.MetaData'!$B:$H,3,FALSE)</f>
        <v>Enoplosus armatus</v>
      </c>
      <c r="H57" s="58" t="str">
        <f ca="1">VLOOKUP($E57,'1.MetaData'!$B:$H,4,FALSE)</f>
        <v>Old wife</v>
      </c>
      <c r="I57" s="86">
        <f ca="1">_xlfn.XLOOKUP($B57,'3.DNAExtractions'!$F:$F,'3.DNAExtractions'!O:O,"?")</f>
        <v>260</v>
      </c>
      <c r="J57" s="119">
        <f ca="1">_xlfn.XLOOKUP($B57,'3.DNAExtractions'!$F:$F,'3.DNAExtractions'!V:V,"?")</f>
        <v>0</v>
      </c>
      <c r="K57" s="89" t="s">
        <v>5745</v>
      </c>
      <c r="L57" s="90">
        <v>45118</v>
      </c>
      <c r="M57" s="89" t="s">
        <v>5789</v>
      </c>
      <c r="N57" s="91" t="s">
        <v>5843</v>
      </c>
      <c r="O57" s="91" t="s">
        <v>5013</v>
      </c>
      <c r="P57" s="68" t="str">
        <f>IF(O57="", "", VLOOKUP(O57, Validation!$A$292:$B$387, 2, FALSE))</f>
        <v>bc2017</v>
      </c>
      <c r="Q57" s="89" t="s">
        <v>5790</v>
      </c>
      <c r="R57" s="92">
        <v>9800</v>
      </c>
      <c r="S57" s="89" t="s">
        <v>5844</v>
      </c>
      <c r="T57" s="92">
        <v>9742</v>
      </c>
      <c r="V57" s="92" t="str" cm="1">
        <f t="array" ref="V57">IF(B57="","",IF(MAX(IF(B:B=B57,C:C))=C57,"Y","N"))</f>
        <v>Y</v>
      </c>
      <c r="W57" s="92"/>
      <c r="Y57"/>
    </row>
    <row r="58" spans="1:25" hidden="1" x14ac:dyDescent="0.25">
      <c r="A58" s="115">
        <f ca="1">INDEX('1.MetaData'!A:A, MATCH($E58, '1.MetaData'!$B:$B, 0))</f>
        <v>90</v>
      </c>
      <c r="B58" s="97" t="s">
        <v>5845</v>
      </c>
      <c r="C58" s="89">
        <v>1</v>
      </c>
      <c r="D58" s="89" t="s">
        <v>3384</v>
      </c>
      <c r="E58" s="1" t="str">
        <f ca="1">_xlfn.XLOOKUP($B58,'3.DNAExtractions'!$F:$F,'3.DNAExtractions'!E:E,"?")</f>
        <v>OG90</v>
      </c>
      <c r="F58" s="80" t="str">
        <f t="shared" si="0"/>
        <v>OG90H_D2_SBL</v>
      </c>
      <c r="G58" s="58" t="str">
        <f ca="1">VLOOKUP($E58,'1.MetaData'!$B:$H,3,FALSE)</f>
        <v>Pseudocaranx georgianus</v>
      </c>
      <c r="H58" s="58" t="str">
        <f ca="1">VLOOKUP($E58,'1.MetaData'!$B:$H,4,FALSE)</f>
        <v>Silver Trevally</v>
      </c>
      <c r="I58" s="86">
        <f ca="1">_xlfn.XLOOKUP($B58,'3.DNAExtractions'!$F:$F,'3.DNAExtractions'!O:O,"?")</f>
        <v>317</v>
      </c>
      <c r="J58" s="119">
        <f ca="1">_xlfn.XLOOKUP($B58,'3.DNAExtractions'!$F:$F,'3.DNAExtractions'!V:V,"?")</f>
        <v>9025</v>
      </c>
      <c r="K58" s="215" t="s">
        <v>5745</v>
      </c>
      <c r="L58" s="90">
        <v>45426</v>
      </c>
      <c r="M58" s="90" t="s">
        <v>5817</v>
      </c>
      <c r="N58" s="91" t="s">
        <v>5846</v>
      </c>
      <c r="O58" s="91" t="s">
        <v>2587</v>
      </c>
      <c r="P58" s="68" t="str">
        <f>IF(O58="", "", VLOOKUP(O58, Validation!$A$292:$B$387, 2, FALSE))</f>
        <v>bc2094</v>
      </c>
      <c r="Q58" s="95" t="s">
        <v>5819</v>
      </c>
      <c r="R58" s="92">
        <v>9434</v>
      </c>
      <c r="S58" s="95" t="s">
        <v>5820</v>
      </c>
      <c r="T58" s="92">
        <v>6927</v>
      </c>
      <c r="U58" s="96">
        <v>33.799999999999997</v>
      </c>
      <c r="V58" s="216" t="str" cm="1">
        <f t="array" ref="V58">IF(B58="","",IF(MAX(IF(B:B=B58,C:C))=C58,"Y","N"))</f>
        <v>N</v>
      </c>
      <c r="W58" s="92"/>
      <c r="X58" s="91" t="s">
        <v>5846</v>
      </c>
    </row>
    <row r="59" spans="1:25" hidden="1" x14ac:dyDescent="0.25">
      <c r="A59" s="115">
        <f ca="1">INDEX('1.MetaData'!A:A, MATCH($E59, '1.MetaData'!$B:$B, 0))</f>
        <v>90</v>
      </c>
      <c r="B59" s="97" t="s">
        <v>5845</v>
      </c>
      <c r="C59" s="89">
        <v>2</v>
      </c>
      <c r="D59" s="89" t="s">
        <v>4878</v>
      </c>
      <c r="E59" s="1" t="str">
        <f ca="1">_xlfn.XLOOKUP($B59,'3.DNAExtractions'!$F:$F,'3.DNAExtractions'!E:E,"?")</f>
        <v>OG90</v>
      </c>
      <c r="F59" s="80" t="str">
        <f t="shared" si="0"/>
        <v>OG90H_D2_SBL2</v>
      </c>
      <c r="G59" s="58" t="str">
        <f ca="1">VLOOKUP($E59,'1.MetaData'!$B:$H,3,FALSE)</f>
        <v>Pseudocaranx georgianus</v>
      </c>
      <c r="H59" s="58" t="str">
        <f ca="1">VLOOKUP($E59,'1.MetaData'!$B:$H,4,FALSE)</f>
        <v>Silver Trevally</v>
      </c>
      <c r="I59" s="86">
        <f ca="1">_xlfn.XLOOKUP($B59,'3.DNAExtractions'!$F:$F,'3.DNAExtractions'!O:O,"?")</f>
        <v>317</v>
      </c>
      <c r="J59" s="119">
        <f ca="1">_xlfn.XLOOKUP($B59,'3.DNAExtractions'!$F:$F,'3.DNAExtractions'!V:V,"?")</f>
        <v>9025</v>
      </c>
      <c r="K59" s="215" t="s">
        <v>5745</v>
      </c>
      <c r="L59" s="90">
        <v>45513</v>
      </c>
      <c r="M59" s="90" t="s">
        <v>5847</v>
      </c>
      <c r="N59" s="91" t="s">
        <v>5848</v>
      </c>
      <c r="O59" s="91" t="s">
        <v>4947</v>
      </c>
      <c r="P59" s="68" t="str">
        <f>IF(O59="", "", VLOOKUP(O59, Validation!$A$292:$B$387, 2, FALSE))</f>
        <v>bc2047</v>
      </c>
      <c r="Q59" s="89" t="s">
        <v>5849</v>
      </c>
      <c r="R59" s="92">
        <v>8871</v>
      </c>
      <c r="S59" s="89" t="s">
        <v>5850</v>
      </c>
      <c r="T59" s="92">
        <v>9236</v>
      </c>
      <c r="U59" s="96">
        <v>92.2</v>
      </c>
      <c r="V59" s="216" t="str" cm="1">
        <f t="array" ref="V59">IF(B59="","",IF(MAX(IF(B:B=B59,C:C))=C59,"Y","N"))</f>
        <v>N</v>
      </c>
      <c r="W59" s="92"/>
    </row>
    <row r="60" spans="1:25" hidden="1" x14ac:dyDescent="0.25">
      <c r="A60" s="115">
        <f ca="1">INDEX('1.MetaData'!A:A, MATCH($E60, '1.MetaData'!$B:$B, 0))</f>
        <v>90</v>
      </c>
      <c r="B60" s="97" t="s">
        <v>5845</v>
      </c>
      <c r="C60" s="89">
        <v>3</v>
      </c>
      <c r="D60" s="89" t="s">
        <v>4878</v>
      </c>
      <c r="E60" s="1" t="str">
        <f ca="1">_xlfn.XLOOKUP($B60,'3.DNAExtractions'!$F:$F,'3.DNAExtractions'!E:E,"?")</f>
        <v>OG90</v>
      </c>
      <c r="F60" s="80" t="str">
        <f t="shared" si="0"/>
        <v>OG90H_D2_SBL3</v>
      </c>
      <c r="G60" s="58" t="str">
        <f ca="1">VLOOKUP($E60,'1.MetaData'!$B:$H,3,FALSE)</f>
        <v>Pseudocaranx georgianus</v>
      </c>
      <c r="H60" s="58" t="str">
        <f ca="1">VLOOKUP($E60,'1.MetaData'!$B:$H,4,FALSE)</f>
        <v>Silver Trevally</v>
      </c>
      <c r="I60" s="86">
        <f ca="1">_xlfn.XLOOKUP($B60,'3.DNAExtractions'!$F:$F,'3.DNAExtractions'!O:O,"?")</f>
        <v>317</v>
      </c>
      <c r="J60" s="119">
        <f ca="1">_xlfn.XLOOKUP($B60,'3.DNAExtractions'!$F:$F,'3.DNAExtractions'!V:V,"?")</f>
        <v>9025</v>
      </c>
      <c r="K60" s="215" t="s">
        <v>5745</v>
      </c>
      <c r="L60" s="90">
        <v>45450</v>
      </c>
      <c r="M60" s="90" t="s">
        <v>5851</v>
      </c>
      <c r="O60" s="91" t="s">
        <v>4922</v>
      </c>
      <c r="P60" s="68" t="str">
        <f>IF(O60="", "", VLOOKUP(O60, Validation!$A$292:$B$387, 2, FALSE))</f>
        <v>bc2008</v>
      </c>
      <c r="Q60" s="95" t="s">
        <v>5819</v>
      </c>
      <c r="R60" s="92">
        <v>9434</v>
      </c>
      <c r="S60" s="95" t="s">
        <v>5820</v>
      </c>
      <c r="T60" s="92">
        <v>8270</v>
      </c>
      <c r="U60" s="96">
        <v>51.2</v>
      </c>
      <c r="V60" s="216" t="str" cm="1">
        <f t="array" ref="V60">IF(B60="","",IF(MAX(IF(B:B=B60,C:C))=C60,"Y","N"))</f>
        <v>Y</v>
      </c>
      <c r="W60" s="92"/>
      <c r="X60" s="91" t="s">
        <v>5852</v>
      </c>
    </row>
    <row r="61" spans="1:25" hidden="1" x14ac:dyDescent="0.25">
      <c r="A61" s="115">
        <f ca="1">INDEX('1.MetaData'!A:A, MATCH($E61, '1.MetaData'!$B:$B, 0))</f>
        <v>95</v>
      </c>
      <c r="B61" s="97" t="s">
        <v>5019</v>
      </c>
      <c r="C61" s="89">
        <v>1</v>
      </c>
      <c r="D61" s="89" t="s">
        <v>4878</v>
      </c>
      <c r="E61" s="1" t="str">
        <f ca="1">_xlfn.XLOOKUP($B61,'3.DNAExtractions'!$F:$F,'3.DNAExtractions'!E:E,"?")</f>
        <v>OG95</v>
      </c>
      <c r="F61" s="80" t="str">
        <f t="shared" si="0"/>
        <v>OG95H_D_SBL</v>
      </c>
      <c r="G61" s="58" t="str">
        <f ca="1">VLOOKUP($E61,'1.MetaData'!$B:$H,3,FALSE)</f>
        <v>Arripis georgiana</v>
      </c>
      <c r="H61" s="58" t="str">
        <f ca="1">VLOOKUP($E61,'1.MetaData'!$B:$H,4,FALSE)</f>
        <v>Australian Herring</v>
      </c>
      <c r="I61" s="86">
        <f ca="1">_xlfn.XLOOKUP($B61,'3.DNAExtractions'!$F:$F,'3.DNAExtractions'!O:O,"?")</f>
        <v>137.66666666666666</v>
      </c>
      <c r="J61" s="119">
        <f ca="1">_xlfn.XLOOKUP($B61,'3.DNAExtractions'!$F:$F,'3.DNAExtractions'!V:V,"?")</f>
        <v>40080</v>
      </c>
      <c r="K61" s="215" t="s">
        <v>5745</v>
      </c>
      <c r="L61" s="90">
        <v>45068</v>
      </c>
      <c r="M61" s="89" t="s">
        <v>5746</v>
      </c>
      <c r="O61" s="91" t="s">
        <v>5110</v>
      </c>
      <c r="P61" s="68" t="str">
        <f>IF(O61="", "", VLOOKUP(O61, Validation!$A$292:$B$387, 2, FALSE))</f>
        <v>bc2010</v>
      </c>
      <c r="Q61" s="89" t="s">
        <v>3455</v>
      </c>
      <c r="R61" s="92">
        <v>20301</v>
      </c>
      <c r="S61" s="89" t="s">
        <v>5747</v>
      </c>
      <c r="T61" s="92">
        <v>16657</v>
      </c>
      <c r="V61" s="92" t="str" cm="1">
        <f t="array" ref="V61">IF(B61="","",IF(MAX(IF(B:B=B61,C:C))=C61,"Y","N"))</f>
        <v>Y</v>
      </c>
      <c r="W61" s="92"/>
    </row>
    <row r="62" spans="1:25" hidden="1" x14ac:dyDescent="0.25">
      <c r="A62" s="115">
        <f ca="1">INDEX('1.MetaData'!A:A, MATCH($E62, '1.MetaData'!$B:$B, 0))</f>
        <v>97</v>
      </c>
      <c r="B62" s="97" t="s">
        <v>5853</v>
      </c>
      <c r="C62" s="89">
        <v>2</v>
      </c>
      <c r="D62" s="89" t="s">
        <v>5808</v>
      </c>
      <c r="E62" s="1" t="str">
        <f ca="1">_xlfn.XLOOKUP($B62,'3.DNAExtractions'!$F:$F,'3.DNAExtractions'!E:E,"?")</f>
        <v>OG97</v>
      </c>
      <c r="F62" s="80" t="str">
        <f t="shared" si="0"/>
        <v>OG97G_D_SBL2</v>
      </c>
      <c r="G62" s="58" t="str">
        <f ca="1">VLOOKUP($E62,'1.MetaData'!$B:$H,3,FALSE)</f>
        <v>Caesioperca rasor</v>
      </c>
      <c r="H62" s="58" t="str">
        <f ca="1">VLOOKUP($E62,'1.MetaData'!$B:$H,4,FALSE)</f>
        <v>Barber Perch</v>
      </c>
      <c r="I62" s="86">
        <f ca="1">_xlfn.XLOOKUP($B62,'3.DNAExtractions'!$F:$F,'3.DNAExtractions'!O:O,"?")</f>
        <v>137</v>
      </c>
      <c r="J62" s="119" t="str">
        <f ca="1">_xlfn.XLOOKUP($B62,'3.DNAExtractions'!$F:$F,'3.DNAExtractions'!V:V,"?")</f>
        <v>9173-23460</v>
      </c>
      <c r="K62" s="215"/>
      <c r="L62" s="90"/>
      <c r="N62" s="91" t="s">
        <v>5854</v>
      </c>
      <c r="P62" s="68" t="str">
        <f>IF(O62="", "", VLOOKUP(O62, Validation!$A$292:$B$387, 2, FALSE))</f>
        <v/>
      </c>
      <c r="Q62" s="89"/>
      <c r="R62" s="92"/>
      <c r="T62" s="92"/>
      <c r="V62" s="216" t="str" cm="1">
        <f t="array" ref="V62">IF(B62="","",IF(MAX(IF(B:B=B62,C:C))=C62,"Y","N"))</f>
        <v>Y</v>
      </c>
      <c r="W62" s="92"/>
    </row>
    <row r="63" spans="1:25" hidden="1" x14ac:dyDescent="0.25">
      <c r="A63" s="115">
        <f ca="1">INDEX('1.MetaData'!A:A, MATCH($E63, '1.MetaData'!$B:$B, 0))</f>
        <v>97</v>
      </c>
      <c r="B63" s="97" t="s">
        <v>5853</v>
      </c>
      <c r="C63" s="89">
        <v>1</v>
      </c>
      <c r="D63" s="89" t="s">
        <v>3384</v>
      </c>
      <c r="E63" s="1" t="str">
        <f ca="1">_xlfn.XLOOKUP($B63,'3.DNAExtractions'!$F:$F,'3.DNAExtractions'!E:E,"?")</f>
        <v>OG97</v>
      </c>
      <c r="F63" s="80" t="str">
        <f t="shared" si="0"/>
        <v>OG97G_D_SBL</v>
      </c>
      <c r="G63" s="58" t="str">
        <f ca="1">VLOOKUP($E63,'1.MetaData'!$B:$H,3,FALSE)</f>
        <v>Caesioperca rasor</v>
      </c>
      <c r="H63" s="58" t="str">
        <f ca="1">VLOOKUP($E63,'1.MetaData'!$B:$H,4,FALSE)</f>
        <v>Barber Perch</v>
      </c>
      <c r="I63" s="86">
        <f ca="1">_xlfn.XLOOKUP($B63,'3.DNAExtractions'!$F:$F,'3.DNAExtractions'!O:O,"?")</f>
        <v>137</v>
      </c>
      <c r="J63" s="119" t="str">
        <f ca="1">_xlfn.XLOOKUP($B63,'3.DNAExtractions'!$F:$F,'3.DNAExtractions'!V:V,"?")</f>
        <v>9173-23460</v>
      </c>
      <c r="K63" s="332" t="s">
        <v>5745</v>
      </c>
      <c r="L63" s="90">
        <v>45561</v>
      </c>
      <c r="M63" s="90" t="s">
        <v>5840</v>
      </c>
      <c r="N63" s="91" t="s">
        <v>5855</v>
      </c>
      <c r="O63" s="91" t="s">
        <v>4973</v>
      </c>
      <c r="P63" s="68" t="str">
        <f>IF(O63="", "", VLOOKUP(O63, Validation!$A$292:$B$387, 2, FALSE))</f>
        <v>bc2062</v>
      </c>
      <c r="Q63" s="89" t="s">
        <v>4309</v>
      </c>
      <c r="R63" s="92"/>
      <c r="S63" s="95" t="s">
        <v>5842</v>
      </c>
      <c r="T63" s="92">
        <v>7946</v>
      </c>
      <c r="U63" s="96">
        <v>3.8</v>
      </c>
      <c r="V63" s="216" t="str" cm="1">
        <f t="array" ref="V63">IF(B63="","",IF(MAX(IF(B:B=B63,C:C))=C63,"Y","N"))</f>
        <v>N</v>
      </c>
      <c r="W63" s="92"/>
    </row>
    <row r="64" spans="1:25" hidden="1" x14ac:dyDescent="0.25">
      <c r="A64" s="115">
        <f ca="1">INDEX('1.MetaData'!A:A, MATCH($E64, '1.MetaData'!$B:$B, 0))</f>
        <v>99</v>
      </c>
      <c r="B64" s="97" t="s">
        <v>5021</v>
      </c>
      <c r="C64" s="89">
        <v>1</v>
      </c>
      <c r="D64" s="89" t="s">
        <v>4878</v>
      </c>
      <c r="E64" s="1" t="str">
        <f ca="1">_xlfn.XLOOKUP($B64,'3.DNAExtractions'!$F:$F,'3.DNAExtractions'!E:E,"?")</f>
        <v>OG99</v>
      </c>
      <c r="F64" s="80" t="str">
        <f t="shared" si="0"/>
        <v>OG99G_D2_SBL</v>
      </c>
      <c r="G64" s="58" t="str">
        <f ca="1">VLOOKUP($E64,'1.MetaData'!$B:$H,3,FALSE)</f>
        <v>Pentaceropsis recurvirostris</v>
      </c>
      <c r="H64" s="58" t="str">
        <f ca="1">VLOOKUP($E64,'1.MetaData'!$B:$H,4,FALSE)</f>
        <v>Longsnout Boarfish</v>
      </c>
      <c r="I64" s="86">
        <f ca="1">_xlfn.XLOOKUP($B64,'3.DNAExtractions'!$F:$F,'3.DNAExtractions'!O:O,"?")</f>
        <v>103</v>
      </c>
      <c r="J64" s="119">
        <f ca="1">_xlfn.XLOOKUP($B64,'3.DNAExtractions'!$F:$F,'3.DNAExtractions'!V:V,"?")</f>
        <v>15983</v>
      </c>
      <c r="K64" s="215" t="s">
        <v>5745</v>
      </c>
      <c r="L64" s="90">
        <v>45306</v>
      </c>
      <c r="M64" s="89" t="s">
        <v>5756</v>
      </c>
      <c r="N64" s="91" t="s">
        <v>5792</v>
      </c>
      <c r="O64" s="91" t="s">
        <v>4931</v>
      </c>
      <c r="P64" s="68" t="str">
        <f>IF(O64="", "", VLOOKUP(O64, Validation!$A$292:$B$387, 2, FALSE))</f>
        <v>bc2041</v>
      </c>
      <c r="Q64" s="89" t="s">
        <v>107</v>
      </c>
      <c r="R64" s="92" t="s">
        <v>107</v>
      </c>
      <c r="S64" s="89" t="s">
        <v>3613</v>
      </c>
      <c r="T64" s="92">
        <v>10338</v>
      </c>
      <c r="U64" s="96">
        <v>67.099999999999994</v>
      </c>
      <c r="V64" s="92" t="str" cm="1">
        <f t="array" ref="V64">IF(B64="","",IF(MAX(IF(B:B=B64,C:C))=C64,"Y","N"))</f>
        <v>Y</v>
      </c>
      <c r="W64" s="92"/>
    </row>
    <row r="65" spans="1:24" hidden="1" x14ac:dyDescent="0.25">
      <c r="A65" s="115">
        <f ca="1">INDEX('1.MetaData'!A:A, MATCH($E65, '1.MetaData'!$B:$B, 0))</f>
        <v>100</v>
      </c>
      <c r="B65" s="97" t="s">
        <v>5023</v>
      </c>
      <c r="C65" s="89">
        <v>1</v>
      </c>
      <c r="D65" s="89" t="s">
        <v>4878</v>
      </c>
      <c r="E65" s="1" t="str">
        <f ca="1">_xlfn.XLOOKUP($B65,'3.DNAExtractions'!$F:$F,'3.DNAExtractions'!E:E,"?")</f>
        <v>OG100</v>
      </c>
      <c r="F65" s="80" t="str">
        <f t="shared" si="0"/>
        <v>OG100W_D2_SBL</v>
      </c>
      <c r="G65" s="58" t="str">
        <f ca="1">VLOOKUP($E65,'1.MetaData'!$B:$H,3,FALSE)</f>
        <v>Limnichthys fasciatus</v>
      </c>
      <c r="H65" s="58" t="str">
        <f ca="1">VLOOKUP($E65,'1.MetaData'!$B:$H,4,FALSE)</f>
        <v>Sand diver</v>
      </c>
      <c r="I65" s="86">
        <f ca="1">_xlfn.XLOOKUP($B65,'3.DNAExtractions'!$F:$F,'3.DNAExtractions'!O:O,"?")</f>
        <v>64.8</v>
      </c>
      <c r="J65" s="119">
        <f ca="1">_xlfn.XLOOKUP($B65,'3.DNAExtractions'!$F:$F,'3.DNAExtractions'!V:V,"?")</f>
        <v>0</v>
      </c>
      <c r="K65" s="215" t="s">
        <v>5745</v>
      </c>
      <c r="L65" s="90">
        <v>45306</v>
      </c>
      <c r="M65" s="89" t="s">
        <v>5756</v>
      </c>
      <c r="N65" s="91" t="s">
        <v>5856</v>
      </c>
      <c r="O65" s="91" t="s">
        <v>4941</v>
      </c>
      <c r="P65" s="68" t="str">
        <f>IF(O65="", "", VLOOKUP(O65, Validation!$A$292:$B$387, 2, FALSE))</f>
        <v>bc2045</v>
      </c>
      <c r="Q65" s="89" t="s">
        <v>5801</v>
      </c>
      <c r="R65" s="92"/>
      <c r="S65" s="89" t="s">
        <v>3493</v>
      </c>
      <c r="T65" s="92">
        <v>11237</v>
      </c>
      <c r="V65" s="92" t="str" cm="1">
        <f t="array" ref="V65">IF(B65="","",IF(MAX(IF(B:B=B65,C:C))=C65,"Y","N"))</f>
        <v>Y</v>
      </c>
      <c r="W65" s="92"/>
    </row>
    <row r="66" spans="1:24" hidden="1" x14ac:dyDescent="0.25">
      <c r="A66" s="115">
        <f ca="1">INDEX('1.MetaData'!A:A, MATCH($E66, '1.MetaData'!$B:$B, 0))</f>
        <v>101</v>
      </c>
      <c r="B66" s="97" t="s">
        <v>5025</v>
      </c>
      <c r="C66" s="89">
        <v>1</v>
      </c>
      <c r="D66" s="89" t="s">
        <v>3384</v>
      </c>
      <c r="E66" s="1" t="str">
        <f ca="1">_xlfn.XLOOKUP($B66,'3.DNAExtractions'!$F:$F,'3.DNAExtractions'!E:E,"?")</f>
        <v>OG101</v>
      </c>
      <c r="F66" s="80" t="str">
        <f t="shared" ref="F66:F127" si="1">IF(C66&gt;1,_xlfn.CONCAT(B66,"_SBL",C66),_xlfn.CONCAT(B66,"_SBL"))</f>
        <v>OG101H_D_SBL</v>
      </c>
      <c r="G66" s="58" t="str">
        <f ca="1">VLOOKUP($E66,'1.MetaData'!$B:$H,3,FALSE)</f>
        <v>Parequula melbournensis</v>
      </c>
      <c r="H66" s="58" t="str">
        <f ca="1">VLOOKUP($E66,'1.MetaData'!$B:$H,4,FALSE)</f>
        <v>Southern Silverybelly</v>
      </c>
      <c r="I66" s="86">
        <f ca="1">_xlfn.XLOOKUP($B66,'3.DNAExtractions'!$F:$F,'3.DNAExtractions'!O:O,"?")</f>
        <v>144</v>
      </c>
      <c r="J66" s="119">
        <f ca="1">_xlfn.XLOOKUP($B66,'3.DNAExtractions'!$F:$F,'3.DNAExtractions'!V:V,"?")</f>
        <v>19731</v>
      </c>
      <c r="K66" s="215" t="s">
        <v>5745</v>
      </c>
      <c r="L66" s="90">
        <v>45225</v>
      </c>
      <c r="M66" s="89" t="s">
        <v>5822</v>
      </c>
      <c r="N66" s="91" t="s">
        <v>5792</v>
      </c>
      <c r="O66" s="91" t="s">
        <v>4939</v>
      </c>
      <c r="P66" s="68" t="str">
        <f>IF(O66="", "", VLOOKUP(O66, Validation!$A$292:$B$387, 2, FALSE))</f>
        <v>bc2032</v>
      </c>
      <c r="Q66" s="89" t="s">
        <v>3516</v>
      </c>
      <c r="R66" s="92">
        <v>18012</v>
      </c>
      <c r="S66" s="89" t="s">
        <v>5823</v>
      </c>
      <c r="T66" s="92">
        <v>14496</v>
      </c>
      <c r="V66" s="92" t="str" cm="1">
        <f t="array" ref="V66">IF(B66="","",IF(MAX(IF(B:B=B66,C:C))=C66,"Y","N"))</f>
        <v>N</v>
      </c>
      <c r="W66" s="92"/>
      <c r="X66" s="91" t="s">
        <v>5857</v>
      </c>
    </row>
    <row r="67" spans="1:24" hidden="1" x14ac:dyDescent="0.25">
      <c r="A67" s="115">
        <f ca="1">INDEX('1.MetaData'!A:A, MATCH($E67, '1.MetaData'!$B:$B, 0))</f>
        <v>101</v>
      </c>
      <c r="B67" s="97" t="s">
        <v>5025</v>
      </c>
      <c r="C67" s="89">
        <v>2</v>
      </c>
      <c r="D67" s="89" t="s">
        <v>4878</v>
      </c>
      <c r="E67" s="1" t="str">
        <f ca="1">_xlfn.XLOOKUP($B67,'3.DNAExtractions'!$F:$F,'3.DNAExtractions'!E:E,"?")</f>
        <v>OG101</v>
      </c>
      <c r="F67" s="80" t="str">
        <f t="shared" si="1"/>
        <v>OG101H_D_SBL2</v>
      </c>
      <c r="G67" s="58" t="str">
        <f ca="1">VLOOKUP($E67,'1.MetaData'!$B:$H,3,FALSE)</f>
        <v>Parequula melbournensis</v>
      </c>
      <c r="H67" s="58" t="str">
        <f ca="1">VLOOKUP($E67,'1.MetaData'!$B:$H,4,FALSE)</f>
        <v>Southern Silverybelly</v>
      </c>
      <c r="I67" s="86">
        <f ca="1">_xlfn.XLOOKUP($B67,'3.DNAExtractions'!$F:$F,'3.DNAExtractions'!O:O,"?")</f>
        <v>144</v>
      </c>
      <c r="J67" s="119">
        <f ca="1">_xlfn.XLOOKUP($B67,'3.DNAExtractions'!$F:$F,'3.DNAExtractions'!V:V,"?")</f>
        <v>19731</v>
      </c>
      <c r="K67" s="215" t="s">
        <v>5745</v>
      </c>
      <c r="L67" s="90">
        <v>45324</v>
      </c>
      <c r="M67" s="89" t="s">
        <v>5767</v>
      </c>
      <c r="N67" s="91" t="s">
        <v>5858</v>
      </c>
      <c r="O67" s="91" t="s">
        <v>5049</v>
      </c>
      <c r="P67" s="68" t="str">
        <f>IF(O67="", "", VLOOKUP(O67, Validation!$A$292:$B$387, 2, FALSE))</f>
        <v>bc2054</v>
      </c>
      <c r="Q67" s="89" t="s">
        <v>3488</v>
      </c>
      <c r="R67" s="92">
        <v>12495</v>
      </c>
      <c r="S67" s="89" t="s">
        <v>5769</v>
      </c>
      <c r="T67" s="92">
        <v>10469</v>
      </c>
      <c r="U67" s="96">
        <v>27.2</v>
      </c>
      <c r="V67" s="92" t="str" cm="1">
        <f t="array" ref="V67">IF(B67="","",IF(MAX(IF(B:B=B67,C:C))=C67,"Y","N"))</f>
        <v>Y</v>
      </c>
      <c r="W67" s="92"/>
    </row>
    <row r="68" spans="1:24" hidden="1" x14ac:dyDescent="0.25">
      <c r="A68" s="115">
        <f ca="1">INDEX('1.MetaData'!A:A, MATCH($E68, '1.MetaData'!$B:$B, 0))</f>
        <v>104</v>
      </c>
      <c r="B68" s="97" t="s">
        <v>5859</v>
      </c>
      <c r="C68" s="89">
        <v>1</v>
      </c>
      <c r="D68" s="89" t="s">
        <v>4878</v>
      </c>
      <c r="E68" s="1" t="str">
        <f ca="1">_xlfn.XLOOKUP($B68,'3.DNAExtractions'!$F:$F,'3.DNAExtractions'!E:E,"?")</f>
        <v>OG104</v>
      </c>
      <c r="F68" s="80" t="str">
        <f t="shared" si="1"/>
        <v>OG104M_D_SBL</v>
      </c>
      <c r="G68" s="58" t="str">
        <f ca="1">VLOOKUP($E68,'1.MetaData'!$B:$H,3,FALSE)</f>
        <v>Scobinichthys granulatus</v>
      </c>
      <c r="H68" s="58" t="str">
        <f ca="1">VLOOKUP($E68,'1.MetaData'!$B:$H,4,FALSE)</f>
        <v>Rough leatherjacket</v>
      </c>
      <c r="I68" s="86">
        <f ca="1">_xlfn.XLOOKUP($B68,'3.DNAExtractions'!$F:$F,'3.DNAExtractions'!O:O,"?")</f>
        <v>6.34</v>
      </c>
      <c r="J68" s="119" t="str">
        <f ca="1">_xlfn.XLOOKUP($B68,'3.DNAExtractions'!$F:$F,'3.DNAExtractions'!V:V,"?")</f>
        <v>32,000 - 109,000</v>
      </c>
      <c r="K68" s="215" t="s">
        <v>5825</v>
      </c>
      <c r="L68" s="90">
        <v>45586</v>
      </c>
      <c r="M68" s="90" t="s">
        <v>5826</v>
      </c>
      <c r="N68" s="91" t="s">
        <v>5808</v>
      </c>
      <c r="O68" s="91" t="s">
        <v>5100</v>
      </c>
      <c r="P68" s="68" t="str">
        <f>IF(O68="", "", VLOOKUP(O68, Validation!$A$292:$B$387, 2, FALSE))</f>
        <v>bc2003</v>
      </c>
      <c r="Q68" s="92" t="s">
        <v>5860</v>
      </c>
      <c r="R68" s="92">
        <v>12755</v>
      </c>
      <c r="S68" s="95" t="s">
        <v>7964</v>
      </c>
      <c r="T68" s="92">
        <v>11519</v>
      </c>
      <c r="U68" s="96">
        <v>51.1</v>
      </c>
      <c r="V68" s="216" t="str" cm="1">
        <f t="array" ref="V68">IF(B68="","",IF(MAX(IF(B:B=B68,C:C))=C68,"Y","N"))</f>
        <v>N</v>
      </c>
      <c r="W68" s="92"/>
      <c r="X68" s="91" t="s">
        <v>5861</v>
      </c>
    </row>
    <row r="69" spans="1:24" hidden="1" x14ac:dyDescent="0.25">
      <c r="A69" s="115">
        <f ca="1">INDEX('1.MetaData'!A:A, MATCH($E69, '1.MetaData'!$B:$B, 0))</f>
        <v>104</v>
      </c>
      <c r="B69" s="97" t="s">
        <v>5859</v>
      </c>
      <c r="C69" s="89">
        <v>2</v>
      </c>
      <c r="D69" s="89" t="s">
        <v>4878</v>
      </c>
      <c r="E69" s="1" t="str">
        <f ca="1">_xlfn.XLOOKUP($B69,'3.DNAExtractions'!$F:$F,'3.DNAExtractions'!E:E,"?")</f>
        <v>OG104</v>
      </c>
      <c r="F69" s="80" t="str">
        <f t="shared" si="1"/>
        <v>OG104M_D_SBL2</v>
      </c>
      <c r="G69" s="58" t="str">
        <f ca="1">VLOOKUP($E69,'1.MetaData'!$B:$H,3,FALSE)</f>
        <v>Scobinichthys granulatus</v>
      </c>
      <c r="H69" s="58" t="str">
        <f ca="1">VLOOKUP($E69,'1.MetaData'!$B:$H,4,FALSE)</f>
        <v>Rough leatherjacket</v>
      </c>
      <c r="I69" s="86">
        <f ca="1">_xlfn.XLOOKUP($B69,'3.DNAExtractions'!$F:$F,'3.DNAExtractions'!O:O,"?")</f>
        <v>6.34</v>
      </c>
      <c r="J69" s="119" t="str">
        <f ca="1">_xlfn.XLOOKUP($B69,'3.DNAExtractions'!$F:$F,'3.DNAExtractions'!V:V,"?")</f>
        <v>32,000 - 109,000</v>
      </c>
      <c r="K69" s="89" t="s">
        <v>5745</v>
      </c>
      <c r="L69" s="90">
        <v>45621</v>
      </c>
      <c r="M69" s="90" t="s">
        <v>6048</v>
      </c>
      <c r="O69" s="91" t="s">
        <v>4924</v>
      </c>
      <c r="P69" s="68" t="str">
        <f>IF(O69="", "", VLOOKUP(O69, Validation!$A$292:$B$387, 2, FALSE))</f>
        <v>bc2025</v>
      </c>
      <c r="Q69" s="89" t="s">
        <v>5860</v>
      </c>
      <c r="R69" s="92">
        <v>12755</v>
      </c>
      <c r="S69" s="95" t="s">
        <v>6049</v>
      </c>
      <c r="T69" s="92">
        <v>12155</v>
      </c>
      <c r="U69" s="319">
        <v>36.6</v>
      </c>
      <c r="V69" s="216" t="str" cm="1">
        <f t="array" ref="V69">IF(B69="","",IF(MAX(IF(B:B=B69,C:C))=C69,"Y","N"))</f>
        <v>Y</v>
      </c>
      <c r="W69" s="92"/>
      <c r="X69" s="91" t="s">
        <v>6050</v>
      </c>
    </row>
    <row r="70" spans="1:24" hidden="1" x14ac:dyDescent="0.25">
      <c r="A70" s="115">
        <f ca="1">INDEX('1.MetaData'!A:A, MATCH($E70, '1.MetaData'!$B:$B, 0))</f>
        <v>105</v>
      </c>
      <c r="B70" s="97" t="s">
        <v>5027</v>
      </c>
      <c r="C70" s="89">
        <v>1</v>
      </c>
      <c r="D70" s="89" t="s">
        <v>4878</v>
      </c>
      <c r="E70" s="1" t="str">
        <f ca="1">_xlfn.XLOOKUP($B70,'3.DNAExtractions'!$F:$F,'3.DNAExtractions'!E:E,"?")</f>
        <v>OG105</v>
      </c>
      <c r="F70" s="80" t="str">
        <f t="shared" si="1"/>
        <v>OG105H_D_SBL</v>
      </c>
      <c r="G70" s="58" t="str">
        <f ca="1">VLOOKUP($E70,'1.MetaData'!$B:$H,3,FALSE)</f>
        <v>Centroberyx gerrardi</v>
      </c>
      <c r="H70" s="58" t="str">
        <f ca="1">VLOOKUP($E70,'1.MetaData'!$B:$H,4,FALSE)</f>
        <v>Nannygai</v>
      </c>
      <c r="I70" s="86">
        <f ca="1">_xlfn.XLOOKUP($B70,'3.DNAExtractions'!$F:$F,'3.DNAExtractions'!O:O,"?")</f>
        <v>139</v>
      </c>
      <c r="J70" s="119">
        <f ca="1">_xlfn.XLOOKUP($B70,'3.DNAExtractions'!$F:$F,'3.DNAExtractions'!V:V,"?")</f>
        <v>15837</v>
      </c>
      <c r="K70" s="215" t="s">
        <v>5745</v>
      </c>
      <c r="L70" s="90">
        <v>45226</v>
      </c>
      <c r="M70" s="89" t="s">
        <v>5822</v>
      </c>
      <c r="O70" s="91" t="s">
        <v>4943</v>
      </c>
      <c r="P70" s="68" t="str">
        <f>IF(O70="", "", VLOOKUP(O70, Validation!$A$292:$B$387, 2, FALSE))</f>
        <v>bc2031</v>
      </c>
      <c r="Q70" s="89"/>
      <c r="R70" s="92"/>
      <c r="S70" s="89" t="s">
        <v>5823</v>
      </c>
      <c r="T70" s="92">
        <v>15953</v>
      </c>
      <c r="V70" s="92" t="str" cm="1">
        <f t="array" ref="V70">IF(B70="","",IF(MAX(IF(B:B=B70,C:C))=C70,"Y","N"))</f>
        <v>Y</v>
      </c>
      <c r="W70" s="92"/>
    </row>
    <row r="71" spans="1:24" hidden="1" x14ac:dyDescent="0.25">
      <c r="A71" s="115">
        <f ca="1">INDEX('1.MetaData'!A:A, MATCH($E71, '1.MetaData'!$B:$B, 0))</f>
        <v>106</v>
      </c>
      <c r="B71" s="97" t="s">
        <v>5862</v>
      </c>
      <c r="C71" s="89">
        <v>1</v>
      </c>
      <c r="D71" s="89" t="s">
        <v>4878</v>
      </c>
      <c r="E71" s="1" t="str">
        <f ca="1">_xlfn.XLOOKUP($B71,'3.DNAExtractions'!$F:$F,'3.DNAExtractions'!E:E,"?")</f>
        <v>OG106</v>
      </c>
      <c r="F71" s="80" t="str">
        <f t="shared" si="1"/>
        <v>OG106G_D2_SBL</v>
      </c>
      <c r="G71" s="58" t="str">
        <f ca="1">VLOOKUP($E71,'1.MetaData'!$B:$H,3,FALSE)</f>
        <v>Girella tephraeops</v>
      </c>
      <c r="H71" s="58" t="str">
        <f ca="1">VLOOKUP($E71,'1.MetaData'!$B:$H,4,FALSE)</f>
        <v>Western Rock Blackfish</v>
      </c>
      <c r="I71" s="86">
        <f ca="1">_xlfn.XLOOKUP($B71,'3.DNAExtractions'!$F:$F,'3.DNAExtractions'!O:O,"?")</f>
        <v>158</v>
      </c>
      <c r="J71" s="119">
        <f ca="1">_xlfn.XLOOKUP($B71,'3.DNAExtractions'!$F:$F,'3.DNAExtractions'!V:V,"?")</f>
        <v>23000</v>
      </c>
      <c r="K71" s="215" t="s">
        <v>5745</v>
      </c>
      <c r="L71" s="90">
        <v>45561</v>
      </c>
      <c r="M71" s="90" t="s">
        <v>5840</v>
      </c>
      <c r="N71" s="91" t="s">
        <v>5798</v>
      </c>
      <c r="O71" s="91" t="s">
        <v>4957</v>
      </c>
      <c r="P71" s="68" t="str">
        <f>IF(O71="", "", VLOOKUP(O71, Validation!$A$292:$B$387, 2, FALSE))</f>
        <v>bc2058</v>
      </c>
      <c r="Q71" s="89" t="s">
        <v>4309</v>
      </c>
      <c r="R71" s="92"/>
      <c r="S71" s="95" t="s">
        <v>5842</v>
      </c>
      <c r="T71" s="92">
        <v>10213</v>
      </c>
      <c r="U71" s="96">
        <v>34.5</v>
      </c>
      <c r="V71" s="216" t="str" cm="1">
        <f t="array" ref="V71">IF(B71="","",IF(MAX(IF(B:B=B71,C:C))=C71,"Y","N"))</f>
        <v>Y</v>
      </c>
      <c r="W71" s="92"/>
    </row>
    <row r="72" spans="1:24" hidden="1" x14ac:dyDescent="0.25">
      <c r="A72" s="115">
        <f ca="1">INDEX('1.MetaData'!A:A, MATCH($E72, '1.MetaData'!$B:$B, 0))</f>
        <v>107</v>
      </c>
      <c r="B72" s="97" t="s">
        <v>5029</v>
      </c>
      <c r="C72" s="89">
        <v>1</v>
      </c>
      <c r="D72" s="89" t="s">
        <v>4878</v>
      </c>
      <c r="E72" s="1" t="str">
        <f ca="1">_xlfn.XLOOKUP($B72,'3.DNAExtractions'!$F:$F,'3.DNAExtractions'!E:E,"?")</f>
        <v>OG107</v>
      </c>
      <c r="F72" s="80" t="str">
        <f t="shared" si="1"/>
        <v>OG107G_D_SBL</v>
      </c>
      <c r="G72" s="58" t="str">
        <f ca="1">VLOOKUP($E72,'1.MetaData'!$B:$H,3,FALSE)</f>
        <v>Upeneichthys vlamingii</v>
      </c>
      <c r="H72" s="58" t="str">
        <f ca="1">VLOOKUP($E72,'1.MetaData'!$B:$H,4,FALSE)</f>
        <v>Goatfish</v>
      </c>
      <c r="I72" s="86">
        <f ca="1">_xlfn.XLOOKUP($B72,'3.DNAExtractions'!$F:$F,'3.DNAExtractions'!O:O,"?")</f>
        <v>261</v>
      </c>
      <c r="J72" s="119">
        <f ca="1">_xlfn.XLOOKUP($B72,'3.DNAExtractions'!$F:$F,'3.DNAExtractions'!V:V,"?")</f>
        <v>6378</v>
      </c>
      <c r="K72" s="215" t="s">
        <v>5745</v>
      </c>
      <c r="L72" s="90">
        <v>45306</v>
      </c>
      <c r="M72" s="89" t="s">
        <v>5756</v>
      </c>
      <c r="O72" s="91" t="s">
        <v>4933</v>
      </c>
      <c r="P72" s="68" t="str">
        <f>IF(O72="", "", VLOOKUP(O72, Validation!$A$292:$B$387, 2, FALSE))</f>
        <v>bc2042</v>
      </c>
      <c r="Q72" s="89" t="s">
        <v>5801</v>
      </c>
      <c r="R72" s="92"/>
      <c r="S72" s="89" t="s">
        <v>3493</v>
      </c>
      <c r="T72" s="92">
        <v>7694</v>
      </c>
      <c r="V72" s="92" t="str" cm="1">
        <f t="array" ref="V72">IF(B72="","",IF(MAX(IF(B:B=B72,C:C))=C72,"Y","N"))</f>
        <v>Y</v>
      </c>
      <c r="W72" s="92"/>
    </row>
    <row r="73" spans="1:24" hidden="1" x14ac:dyDescent="0.25">
      <c r="A73" s="115">
        <f ca="1">INDEX('1.MetaData'!A:A, MATCH($E73, '1.MetaData'!$B:$B, 0))</f>
        <v>108</v>
      </c>
      <c r="B73" s="97" t="s">
        <v>5031</v>
      </c>
      <c r="C73" s="89">
        <v>1</v>
      </c>
      <c r="D73" s="89" t="s">
        <v>4878</v>
      </c>
      <c r="E73" s="1" t="str">
        <f ca="1">_xlfn.XLOOKUP($B73,'3.DNAExtractions'!$F:$F,'3.DNAExtractions'!E:E,"?")</f>
        <v>OG108</v>
      </c>
      <c r="F73" s="80" t="str">
        <f t="shared" si="1"/>
        <v>OG108H_D_SBL</v>
      </c>
      <c r="G73" s="58" t="str">
        <f ca="1">VLOOKUP($E73,'1.MetaData'!$B:$H,3,FALSE)</f>
        <v>Chironemus georgianus</v>
      </c>
      <c r="H73" s="58" t="str">
        <f ca="1">VLOOKUP($E73,'1.MetaData'!$B:$H,4,FALSE)</f>
        <v>Western Kelpfish</v>
      </c>
      <c r="I73" s="86">
        <f ca="1">_xlfn.XLOOKUP($B73,'3.DNAExtractions'!$F:$F,'3.DNAExtractions'!O:O,"?")</f>
        <v>408</v>
      </c>
      <c r="J73" s="119">
        <f ca="1">_xlfn.XLOOKUP($B73,'3.DNAExtractions'!$F:$F,'3.DNAExtractions'!V:V,"?")</f>
        <v>6122</v>
      </c>
      <c r="K73" s="215" t="s">
        <v>5745</v>
      </c>
      <c r="L73" s="90">
        <v>45226</v>
      </c>
      <c r="M73" s="89" t="s">
        <v>5822</v>
      </c>
      <c r="O73" s="91" t="s">
        <v>4906</v>
      </c>
      <c r="P73" s="68" t="str">
        <f>IF(O73="", "", VLOOKUP(O73, Validation!$A$292:$B$387, 2, FALSE))</f>
        <v>bc2030</v>
      </c>
      <c r="Q73" s="89"/>
      <c r="R73" s="92"/>
      <c r="S73" s="89" t="s">
        <v>5823</v>
      </c>
      <c r="T73" s="92">
        <v>15297</v>
      </c>
      <c r="V73" s="92" t="str" cm="1">
        <f t="array" ref="V73">IF(B73="","",IF(MAX(IF(B:B=B73,C:C))=C73,"Y","N"))</f>
        <v>Y</v>
      </c>
      <c r="W73" s="92"/>
      <c r="X73" s="91" t="s">
        <v>5863</v>
      </c>
    </row>
    <row r="74" spans="1:24" hidden="1" x14ac:dyDescent="0.25">
      <c r="A74" s="115">
        <f ca="1">INDEX('1.MetaData'!A:A, MATCH($E74, '1.MetaData'!$B:$B, 0))</f>
        <v>111</v>
      </c>
      <c r="B74" s="97" t="s">
        <v>5034</v>
      </c>
      <c r="C74" s="89">
        <v>1</v>
      </c>
      <c r="D74" s="89" t="s">
        <v>4878</v>
      </c>
      <c r="E74" s="1" t="str">
        <f ca="1">_xlfn.XLOOKUP($B74,'3.DNAExtractions'!$F:$F,'3.DNAExtractions'!E:E,"?")</f>
        <v>OG111</v>
      </c>
      <c r="F74" s="80" t="str">
        <f t="shared" si="1"/>
        <v>OG111H_D_SBL</v>
      </c>
      <c r="G74" s="58" t="str">
        <f ca="1">VLOOKUP($E74,'1.MetaData'!$B:$H,3,FALSE)</f>
        <v>Nemadactylus valenciennesi</v>
      </c>
      <c r="H74" s="58" t="str">
        <f ca="1">VLOOKUP($E74,'1.MetaData'!$B:$H,4,FALSE)</f>
        <v>Blue Morwong</v>
      </c>
      <c r="I74" s="86">
        <f ca="1">_xlfn.XLOOKUP($B74,'3.DNAExtractions'!$F:$F,'3.DNAExtractions'!O:O,"?")</f>
        <v>124</v>
      </c>
      <c r="J74" s="119">
        <f ca="1">_xlfn.XLOOKUP($B74,'3.DNAExtractions'!$F:$F,'3.DNAExtractions'!V:V,"?")</f>
        <v>15252</v>
      </c>
      <c r="K74" s="215" t="s">
        <v>5745</v>
      </c>
      <c r="L74" s="90">
        <v>45580</v>
      </c>
      <c r="M74" s="89" t="s">
        <v>5793</v>
      </c>
      <c r="N74" s="91" t="s">
        <v>5864</v>
      </c>
      <c r="O74" s="91" t="s">
        <v>5037</v>
      </c>
      <c r="P74" s="68" t="str">
        <f>IF(O74="", "", VLOOKUP(O74, Validation!$A$292:$B$387, 2, FALSE))</f>
        <v>bc2082</v>
      </c>
      <c r="Q74" s="95"/>
      <c r="R74" s="92"/>
      <c r="S74" s="95" t="s">
        <v>5795</v>
      </c>
      <c r="T74" s="92"/>
      <c r="V74" s="92" t="str" cm="1">
        <f t="array" ref="V74">IF(B74="","",IF(MAX(IF(B:B=B74,C:C))=C74,"Y","N"))</f>
        <v>Y</v>
      </c>
      <c r="W74" s="92"/>
    </row>
    <row r="75" spans="1:24" hidden="1" x14ac:dyDescent="0.25">
      <c r="A75" s="115">
        <f ca="1">INDEX('1.MetaData'!A:A, MATCH($E75, '1.MetaData'!$B:$B, 0))</f>
        <v>112</v>
      </c>
      <c r="B75" s="97" t="s">
        <v>5865</v>
      </c>
      <c r="C75" s="89">
        <v>1</v>
      </c>
      <c r="D75" s="89" t="s">
        <v>3384</v>
      </c>
      <c r="E75" s="1" t="str">
        <f ca="1">_xlfn.XLOOKUP($B75,'3.DNAExtractions'!$F:$F,'3.DNAExtractions'!E:E,"?")</f>
        <v>OG112</v>
      </c>
      <c r="F75" s="80" t="str">
        <f t="shared" si="1"/>
        <v>OG112G_D_SBL</v>
      </c>
      <c r="G75" s="58" t="str">
        <f ca="1">VLOOKUP($E75,'1.MetaData'!$B:$H,3,FALSE)</f>
        <v>Trinorfolkia clarkei</v>
      </c>
      <c r="H75" s="58" t="str">
        <f ca="1">VLOOKUP($E75,'1.MetaData'!$B:$H,4,FALSE)</f>
        <v>Clakes threefin</v>
      </c>
      <c r="I75" s="86">
        <f ca="1">_xlfn.XLOOKUP($B75,'3.DNAExtractions'!$F:$F,'3.DNAExtractions'!O:O,"?")</f>
        <v>0.23400000000000001</v>
      </c>
      <c r="J75" s="119">
        <f ca="1">_xlfn.XLOOKUP($B75,'3.DNAExtractions'!$F:$F,'3.DNAExtractions'!V:V,"?")</f>
        <v>12316</v>
      </c>
      <c r="K75" s="215" t="s">
        <v>5825</v>
      </c>
      <c r="L75" s="90">
        <v>45586</v>
      </c>
      <c r="M75" s="90" t="s">
        <v>5826</v>
      </c>
      <c r="O75" s="91" t="s">
        <v>5102</v>
      </c>
      <c r="P75" s="68" t="str">
        <f>IF(O75="", "", VLOOKUP(O75, Validation!$A$292:$B$387, 2, FALSE))</f>
        <v>bc2004</v>
      </c>
      <c r="Q75" s="92" t="s">
        <v>5860</v>
      </c>
      <c r="R75" s="92">
        <v>6642</v>
      </c>
      <c r="S75" s="95" t="s">
        <v>5866</v>
      </c>
      <c r="T75" s="92">
        <v>8193</v>
      </c>
      <c r="U75" s="96">
        <v>4.2699999999999996</v>
      </c>
      <c r="V75" s="216" t="str" cm="1">
        <f t="array" ref="V75">IF(B75="","",IF(MAX(IF(B:B=B75,C:C))=C75,"Y","N"))</f>
        <v>Y</v>
      </c>
      <c r="W75" s="92"/>
      <c r="X75" s="91" t="s">
        <v>5867</v>
      </c>
    </row>
    <row r="76" spans="1:24" hidden="1" x14ac:dyDescent="0.25">
      <c r="A76" s="115">
        <f ca="1">INDEX('1.MetaData'!A:A, MATCH($E76, '1.MetaData'!$B:$B, 0))</f>
        <v>113</v>
      </c>
      <c r="B76" s="97" t="s">
        <v>5036</v>
      </c>
      <c r="C76" s="89">
        <v>1</v>
      </c>
      <c r="D76" s="89" t="s">
        <v>4878</v>
      </c>
      <c r="E76" s="1" t="str">
        <f ca="1">_xlfn.XLOOKUP($B76,'3.DNAExtractions'!$F:$F,'3.DNAExtractions'!E:E,"?")</f>
        <v>OG113</v>
      </c>
      <c r="F76" s="80" t="str">
        <f t="shared" si="1"/>
        <v>OG113G_D_SBL</v>
      </c>
      <c r="G76" s="58" t="str">
        <f ca="1">VLOOKUP($E76,'1.MetaData'!$B:$H,3,FALSE)</f>
        <v>Diodon nicthemerus</v>
      </c>
      <c r="H76" s="58" t="str">
        <f ca="1">VLOOKUP($E76,'1.MetaData'!$B:$H,4,FALSE)</f>
        <v>Globe fish</v>
      </c>
      <c r="I76" s="86">
        <f ca="1">_xlfn.XLOOKUP($B76,'3.DNAExtractions'!$F:$F,'3.DNAExtractions'!O:O,"?")</f>
        <v>68</v>
      </c>
      <c r="J76" s="119">
        <f ca="1">_xlfn.XLOOKUP($B76,'3.DNAExtractions'!$F:$F,'3.DNAExtractions'!V:V,"?")</f>
        <v>51959</v>
      </c>
      <c r="K76" s="215" t="s">
        <v>5745</v>
      </c>
      <c r="L76" s="90">
        <v>45226</v>
      </c>
      <c r="M76" s="89" t="s">
        <v>5822</v>
      </c>
      <c r="O76" s="91" t="s">
        <v>4881</v>
      </c>
      <c r="P76" s="68" t="str">
        <f>IF(O76="", "", VLOOKUP(O76, Validation!$A$292:$B$387, 2, FALSE))</f>
        <v>bc2033</v>
      </c>
      <c r="Q76" s="89"/>
      <c r="R76" s="92"/>
      <c r="S76" s="89" t="s">
        <v>5823</v>
      </c>
      <c r="T76" s="92">
        <v>15407</v>
      </c>
      <c r="V76" s="92" t="str" cm="1">
        <f t="array" ref="V76">IF(B76="","",IF(MAX(IF(B:B=B76,C:C))=C76,"Y","N"))</f>
        <v>Y</v>
      </c>
      <c r="W76" s="92"/>
    </row>
    <row r="77" spans="1:24" hidden="1" x14ac:dyDescent="0.25">
      <c r="A77" s="115">
        <f ca="1">INDEX('1.MetaData'!A:A, MATCH($E77, '1.MetaData'!$B:$B, 0))</f>
        <v>114</v>
      </c>
      <c r="B77" s="97" t="s">
        <v>5038</v>
      </c>
      <c r="C77" s="89">
        <v>2</v>
      </c>
      <c r="D77" s="89" t="s">
        <v>4878</v>
      </c>
      <c r="E77" s="1" t="str">
        <f ca="1">_xlfn.XLOOKUP($B77,'3.DNAExtractions'!$F:$F,'3.DNAExtractions'!E:E,"?")</f>
        <v>OG114</v>
      </c>
      <c r="F77" s="80" t="str">
        <f t="shared" si="1"/>
        <v>OG114H_D_SBL2</v>
      </c>
      <c r="G77" s="58" t="str">
        <f ca="1">VLOOKUP($E77,'1.MetaData'!$B:$H,3,FALSE)</f>
        <v>Leviprora inops</v>
      </c>
      <c r="H77" s="58" t="str">
        <f ca="1">VLOOKUP($E77,'1.MetaData'!$B:$H,4,FALSE)</f>
        <v>Longhead Flathead</v>
      </c>
      <c r="I77" s="86">
        <f ca="1">_xlfn.XLOOKUP($B77,'3.DNAExtractions'!$F:$F,'3.DNAExtractions'!O:O,"?")</f>
        <v>61.7</v>
      </c>
      <c r="J77" s="119">
        <f ca="1">_xlfn.XLOOKUP($B77,'3.DNAExtractions'!$F:$F,'3.DNAExtractions'!V:V,"?")</f>
        <v>0</v>
      </c>
      <c r="K77" s="215" t="s">
        <v>5745</v>
      </c>
      <c r="L77" s="90">
        <v>45306</v>
      </c>
      <c r="M77" s="89" t="s">
        <v>5756</v>
      </c>
      <c r="N77" s="91" t="s">
        <v>5868</v>
      </c>
      <c r="O77" s="91" t="s">
        <v>4935</v>
      </c>
      <c r="P77" s="68" t="str">
        <f>IF(O77="", "", VLOOKUP(O77, Validation!$A$292:$B$387, 2, FALSE))</f>
        <v>bc2043</v>
      </c>
      <c r="Q77" s="89" t="s">
        <v>5801</v>
      </c>
      <c r="R77" s="92">
        <v>18068</v>
      </c>
      <c r="S77" s="89" t="s">
        <v>3493</v>
      </c>
      <c r="T77" s="92">
        <v>14609</v>
      </c>
      <c r="V77" s="92" t="str" cm="1">
        <f t="array" ref="V77">IF(B77="","",IF(MAX(IF(B:B=B77,C:C))=C77,"Y","N"))</f>
        <v>Y</v>
      </c>
      <c r="W77" s="92"/>
    </row>
    <row r="78" spans="1:24" hidden="1" x14ac:dyDescent="0.25">
      <c r="A78" s="115">
        <f ca="1">INDEX('1.MetaData'!A:A, MATCH($E78, '1.MetaData'!$B:$B, 0))</f>
        <v>115</v>
      </c>
      <c r="B78" s="97" t="s">
        <v>5040</v>
      </c>
      <c r="C78" s="89">
        <v>1</v>
      </c>
      <c r="D78" s="89" t="s">
        <v>4878</v>
      </c>
      <c r="E78" s="1" t="str">
        <f ca="1">_xlfn.XLOOKUP($B78,'3.DNAExtractions'!$F:$F,'3.DNAExtractions'!E:E,"?")</f>
        <v>OG115</v>
      </c>
      <c r="F78" s="80" t="str">
        <f t="shared" si="1"/>
        <v>OG115H_D_SBL</v>
      </c>
      <c r="G78" s="58" t="str">
        <f ca="1">VLOOKUP($E78,'1.MetaData'!$B:$H,3,FALSE)</f>
        <v>Ranzania laevis</v>
      </c>
      <c r="H78" s="58" t="str">
        <f ca="1">VLOOKUP($E78,'1.MetaData'!$B:$H,4,FALSE)</f>
        <v>Slender sunfish</v>
      </c>
      <c r="I78" s="86">
        <f ca="1">_xlfn.XLOOKUP($B78,'3.DNAExtractions'!$F:$F,'3.DNAExtractions'!O:O,"?")</f>
        <v>289</v>
      </c>
      <c r="J78" s="119">
        <f ca="1">_xlfn.XLOOKUP($B78,'3.DNAExtractions'!$F:$F,'3.DNAExtractions'!V:V,"?")</f>
        <v>0</v>
      </c>
      <c r="K78" s="215" t="s">
        <v>5745</v>
      </c>
      <c r="L78" s="90">
        <v>45306</v>
      </c>
      <c r="M78" s="89" t="s">
        <v>5756</v>
      </c>
      <c r="N78" s="91" t="s">
        <v>5869</v>
      </c>
      <c r="O78" s="91" t="s">
        <v>4937</v>
      </c>
      <c r="P78" s="68" t="str">
        <f>IF(O78="", "", VLOOKUP(O78, Validation!$A$292:$B$387, 2, FALSE))</f>
        <v>bc2044</v>
      </c>
      <c r="Q78" s="89" t="s">
        <v>5801</v>
      </c>
      <c r="R78" s="92"/>
      <c r="S78" s="89" t="s">
        <v>3493</v>
      </c>
      <c r="T78" s="92">
        <v>8978</v>
      </c>
      <c r="V78" s="92" t="str" cm="1">
        <f t="array" ref="V78">IF(B78="","",IF(MAX(IF(B:B=B78,C:C))=C78,"Y","N"))</f>
        <v>Y</v>
      </c>
      <c r="W78" s="92"/>
    </row>
    <row r="79" spans="1:24" hidden="1" x14ac:dyDescent="0.25">
      <c r="A79" s="115">
        <f ca="1">INDEX('1.MetaData'!A:A, MATCH($E79, '1.MetaData'!$B:$B, 0))</f>
        <v>637</v>
      </c>
      <c r="B79" s="97" t="s">
        <v>5870</v>
      </c>
      <c r="C79" s="89">
        <v>1</v>
      </c>
      <c r="D79" s="89" t="s">
        <v>4878</v>
      </c>
      <c r="E79" s="1" t="str">
        <f ca="1">_xlfn.XLOOKUP($B79,'3.DNAExtractions'!$F:$F,'3.DNAExtractions'!E:E,"?")</f>
        <v>OG637</v>
      </c>
      <c r="F79" s="80" t="str">
        <f t="shared" si="1"/>
        <v>OG637B_D3_SBL</v>
      </c>
      <c r="G79" s="58" t="str">
        <f ca="1">VLOOKUP($E79,'1.MetaData'!$B:$H,3,FALSE)</f>
        <v>Galeocerdo cuvier</v>
      </c>
      <c r="H79" s="58" t="str">
        <f ca="1">VLOOKUP($E79,'1.MetaData'!$B:$H,4,FALSE)</f>
        <v>Tiger shark</v>
      </c>
      <c r="I79" s="86">
        <f ca="1">_xlfn.XLOOKUP($B79,'3.DNAExtractions'!$F:$F,'3.DNAExtractions'!O:O,"?")</f>
        <v>99.5</v>
      </c>
      <c r="J79" s="119">
        <f ca="1">_xlfn.XLOOKUP($B79,'3.DNAExtractions'!$F:$F,'3.DNAExtractions'!V:V,"?")</f>
        <v>124250</v>
      </c>
      <c r="K79" s="215" t="s">
        <v>5745</v>
      </c>
      <c r="L79" s="90">
        <v>45324</v>
      </c>
      <c r="M79" s="89" t="s">
        <v>5767</v>
      </c>
      <c r="O79" s="91" t="s">
        <v>5020</v>
      </c>
      <c r="P79" s="68" t="str">
        <f>IF(O79="", "", VLOOKUP(O79, Validation!$A$292:$B$387, 2, FALSE))</f>
        <v>bc2052</v>
      </c>
      <c r="Q79" s="89" t="s">
        <v>5768</v>
      </c>
      <c r="R79" s="92">
        <v>19942</v>
      </c>
      <c r="S79" s="89" t="s">
        <v>5769</v>
      </c>
      <c r="T79" s="92">
        <v>19237</v>
      </c>
      <c r="U79" s="96">
        <v>84.4</v>
      </c>
      <c r="V79" s="92" t="str" cm="1">
        <f t="array" ref="V79">IF(B79="","",IF(MAX(IF(B:B=B79,C:C))=C79,"Y","N"))</f>
        <v>N</v>
      </c>
      <c r="W79" s="92"/>
    </row>
    <row r="80" spans="1:24" hidden="1" x14ac:dyDescent="0.25">
      <c r="A80" s="115">
        <f ca="1">INDEX('1.MetaData'!A:A, MATCH($E80, '1.MetaData'!$B:$B, 0))</f>
        <v>637</v>
      </c>
      <c r="B80" s="97" t="s">
        <v>5870</v>
      </c>
      <c r="C80" s="89">
        <v>2</v>
      </c>
      <c r="D80" s="89" t="s">
        <v>4878</v>
      </c>
      <c r="E80" s="1" t="str">
        <f ca="1">_xlfn.XLOOKUP($B80,'3.DNAExtractions'!$F:$F,'3.DNAExtractions'!E:E,"?")</f>
        <v>OG637</v>
      </c>
      <c r="F80" s="80" t="str">
        <f t="shared" si="1"/>
        <v>OG637B_D3_SBL2</v>
      </c>
      <c r="G80" s="58" t="str">
        <f ca="1">VLOOKUP($E80,'1.MetaData'!$B:$H,3,FALSE)</f>
        <v>Galeocerdo cuvier</v>
      </c>
      <c r="H80" s="58" t="str">
        <f ca="1">VLOOKUP($E80,'1.MetaData'!$B:$H,4,FALSE)</f>
        <v>Tiger shark</v>
      </c>
      <c r="I80" s="86">
        <f ca="1">_xlfn.XLOOKUP($B80,'3.DNAExtractions'!$F:$F,'3.DNAExtractions'!O:O,"?")</f>
        <v>99.5</v>
      </c>
      <c r="J80" s="119">
        <f ca="1">_xlfn.XLOOKUP($B80,'3.DNAExtractions'!$F:$F,'3.DNAExtractions'!V:V,"?")</f>
        <v>124250</v>
      </c>
      <c r="K80" s="215" t="s">
        <v>5745</v>
      </c>
      <c r="L80" s="90">
        <v>45324</v>
      </c>
      <c r="M80" s="89" t="s">
        <v>5767</v>
      </c>
      <c r="O80" s="91" t="s">
        <v>5047</v>
      </c>
      <c r="P80" s="68" t="str">
        <f>IF(O80="", "", VLOOKUP(O80, Validation!$A$292:$B$387, 2, FALSE))</f>
        <v>bc2053</v>
      </c>
      <c r="Q80" s="89" t="s">
        <v>5768</v>
      </c>
      <c r="R80" s="92">
        <v>17320</v>
      </c>
      <c r="S80" s="89" t="s">
        <v>5769</v>
      </c>
      <c r="T80" s="92">
        <v>16504</v>
      </c>
      <c r="U80" s="96">
        <v>80.099999999999994</v>
      </c>
      <c r="V80" s="92" t="str" cm="1">
        <f t="array" ref="V80">IF(B80="","",IF(MAX(IF(B:B=B80,C:C))=C80,"Y","N"))</f>
        <v>Y</v>
      </c>
      <c r="W80" s="92"/>
    </row>
    <row r="81" spans="1:24" hidden="1" x14ac:dyDescent="0.25">
      <c r="A81" s="115">
        <f ca="1">INDEX('1.MetaData'!A:A, MATCH($E81, '1.MetaData'!$B:$B, 0))</f>
        <v>645</v>
      </c>
      <c r="B81" s="97" t="s">
        <v>5871</v>
      </c>
      <c r="C81" s="89">
        <v>1</v>
      </c>
      <c r="D81" s="89" t="s">
        <v>4878</v>
      </c>
      <c r="E81" s="1" t="str">
        <f ca="1">_xlfn.XLOOKUP($B81,'3.DNAExtractions'!$F:$F,'3.DNAExtractions'!E:E,"?")</f>
        <v>OG645</v>
      </c>
      <c r="F81" s="80" t="str">
        <f t="shared" si="1"/>
        <v>OG645H_D_SBL</v>
      </c>
      <c r="G81" s="58" t="str">
        <f ca="1">VLOOKUP($E81,'1.MetaData'!$B:$H,3,FALSE)</f>
        <v>Thunnus obesus</v>
      </c>
      <c r="H81" s="58" t="str">
        <f ca="1">VLOOKUP($E81,'1.MetaData'!$B:$H,4,FALSE)</f>
        <v>Bigeye tuna</v>
      </c>
      <c r="I81" s="86">
        <f ca="1">_xlfn.XLOOKUP($B81,'3.DNAExtractions'!$F:$F,'3.DNAExtractions'!O:O,"?")</f>
        <v>46.8</v>
      </c>
      <c r="J81" s="119">
        <f ca="1">_xlfn.XLOOKUP($B81,'3.DNAExtractions'!$F:$F,'3.DNAExtractions'!V:V,"?")</f>
        <v>9799</v>
      </c>
      <c r="K81" s="215" t="s">
        <v>5745</v>
      </c>
      <c r="L81" s="90">
        <v>45392</v>
      </c>
      <c r="M81" s="90" t="s">
        <v>5776</v>
      </c>
      <c r="N81" s="91" t="s">
        <v>5872</v>
      </c>
      <c r="O81" s="91" t="s">
        <v>4979</v>
      </c>
      <c r="P81" s="68" t="str">
        <f>IF(O81="", "", VLOOKUP(O81, Validation!$A$292:$B$387, 2, FALSE))</f>
        <v>bc2071</v>
      </c>
      <c r="Q81" s="89" t="s">
        <v>107</v>
      </c>
      <c r="R81" s="92"/>
      <c r="S81" s="95" t="s">
        <v>5873</v>
      </c>
      <c r="T81" s="92">
        <v>10108</v>
      </c>
      <c r="U81" s="96">
        <v>56.7</v>
      </c>
      <c r="V81" s="216" t="str" cm="1">
        <f t="array" ref="V81">IF(B81="","",IF(MAX(IF(B:B=B81,C:C))=C81,"Y","N"))</f>
        <v>Y</v>
      </c>
      <c r="W81" s="92"/>
    </row>
    <row r="82" spans="1:24" hidden="1" x14ac:dyDescent="0.25">
      <c r="A82" s="115">
        <f ca="1">INDEX('1.MetaData'!A:A, MATCH($E82, '1.MetaData'!$B:$B, 0))</f>
        <v>646</v>
      </c>
      <c r="B82" s="97" t="s">
        <v>5874</v>
      </c>
      <c r="C82" s="89">
        <v>1</v>
      </c>
      <c r="D82" s="89" t="s">
        <v>4878</v>
      </c>
      <c r="E82" s="1" t="str">
        <f ca="1">_xlfn.XLOOKUP($B82,'3.DNAExtractions'!$F:$F,'3.DNAExtractions'!E:E,"?")</f>
        <v>OG646</v>
      </c>
      <c r="F82" s="80" t="str">
        <f t="shared" si="1"/>
        <v>OG646G_D_SBL</v>
      </c>
      <c r="G82" s="58" t="str">
        <f ca="1">VLOOKUP($E82,'1.MetaData'!$B:$H,3,FALSE)</f>
        <v>Pristipomoides auricilla</v>
      </c>
      <c r="H82" s="58" t="str">
        <f ca="1">VLOOKUP($E82,'1.MetaData'!$B:$H,4,FALSE)</f>
        <v>Goldflag jobfish</v>
      </c>
      <c r="I82" s="86">
        <f ca="1">_xlfn.XLOOKUP($B82,'3.DNAExtractions'!$F:$F,'3.DNAExtractions'!O:O,"?")</f>
        <v>300</v>
      </c>
      <c r="J82" s="119">
        <f ca="1">_xlfn.XLOOKUP($B82,'3.DNAExtractions'!$F:$F,'3.DNAExtractions'!V:V,"?")</f>
        <v>14523</v>
      </c>
      <c r="K82" s="215" t="s">
        <v>5745</v>
      </c>
      <c r="L82" s="90">
        <v>45404</v>
      </c>
      <c r="M82" s="90" t="s">
        <v>5875</v>
      </c>
      <c r="N82" s="91" t="s">
        <v>5876</v>
      </c>
      <c r="O82" s="91" t="s">
        <v>4993</v>
      </c>
      <c r="P82" s="68" t="str">
        <f>IF(O82="", "", VLOOKUP(O82, Validation!$A$292:$B$387, 2, FALSE))</f>
        <v>bc2085</v>
      </c>
      <c r="Q82" s="95" t="s">
        <v>5877</v>
      </c>
      <c r="R82" s="92">
        <v>16745</v>
      </c>
      <c r="S82" s="95" t="s">
        <v>5878</v>
      </c>
      <c r="T82" s="92">
        <v>15075</v>
      </c>
      <c r="U82" s="96">
        <v>54.1</v>
      </c>
      <c r="V82" s="216" t="str" cm="1">
        <f t="array" ref="V82">IF(B82="","",IF(MAX(IF(B:B=B82,C:C))=C82,"Y","N"))</f>
        <v>Y</v>
      </c>
      <c r="W82" s="92"/>
      <c r="X82" s="91" t="s">
        <v>5879</v>
      </c>
    </row>
    <row r="83" spans="1:24" hidden="1" x14ac:dyDescent="0.25">
      <c r="A83" s="115">
        <f ca="1">INDEX('1.MetaData'!A:A, MATCH($E83, '1.MetaData'!$B:$B, 0))</f>
        <v>647</v>
      </c>
      <c r="B83" s="97" t="s">
        <v>5880</v>
      </c>
      <c r="C83" s="89">
        <v>1</v>
      </c>
      <c r="D83" s="89" t="s">
        <v>4878</v>
      </c>
      <c r="E83" s="1" t="str">
        <f ca="1">_xlfn.XLOOKUP($B83,'3.DNAExtractions'!$F:$F,'3.DNAExtractions'!E:E,"?")</f>
        <v>OG647</v>
      </c>
      <c r="F83" s="80" t="str">
        <f t="shared" si="1"/>
        <v>OG647H_D_SBL</v>
      </c>
      <c r="G83" s="58" t="str">
        <f ca="1">VLOOKUP($E83,'1.MetaData'!$B:$H,3,FALSE)</f>
        <v>Etelis carbunculus</v>
      </c>
      <c r="H83" s="58" t="str">
        <f ca="1">VLOOKUP($E83,'1.MetaData'!$B:$H,4,FALSE)</f>
        <v>Ruby snapper</v>
      </c>
      <c r="I83" s="86">
        <f ca="1">_xlfn.XLOOKUP($B83,'3.DNAExtractions'!$F:$F,'3.DNAExtractions'!O:O,"?")</f>
        <v>120</v>
      </c>
      <c r="J83" s="119">
        <f ca="1">_xlfn.XLOOKUP($B83,'3.DNAExtractions'!$F:$F,'3.DNAExtractions'!V:V,"?")</f>
        <v>106701</v>
      </c>
      <c r="K83" s="215" t="s">
        <v>5745</v>
      </c>
      <c r="L83" s="90">
        <v>45404</v>
      </c>
      <c r="M83" s="90" t="s">
        <v>5875</v>
      </c>
      <c r="N83" s="91" t="s">
        <v>5881</v>
      </c>
      <c r="O83" s="91" t="s">
        <v>2581</v>
      </c>
      <c r="P83" s="68" t="str">
        <f>IF(O83="", "", VLOOKUP(O83, Validation!$A$292:$B$387, 2, FALSE))</f>
        <v>bc2086</v>
      </c>
      <c r="Q83" s="95" t="s">
        <v>5877</v>
      </c>
      <c r="R83" s="92">
        <v>21639</v>
      </c>
      <c r="S83" s="95" t="s">
        <v>5878</v>
      </c>
      <c r="T83" s="92">
        <v>20394</v>
      </c>
      <c r="U83" s="96">
        <v>97.5</v>
      </c>
      <c r="V83" s="216" t="str" cm="1">
        <f t="array" ref="V83">IF(B83="","",IF(MAX(IF(B:B=B83,C:C))=C83,"Y","N"))</f>
        <v>Y</v>
      </c>
      <c r="W83" s="92"/>
      <c r="X83" s="91" t="s">
        <v>5882</v>
      </c>
    </row>
    <row r="84" spans="1:24" hidden="1" x14ac:dyDescent="0.25">
      <c r="A84" s="115">
        <f ca="1">INDEX('1.MetaData'!A:A, MATCH($E84, '1.MetaData'!$B:$B, 0))</f>
        <v>649</v>
      </c>
      <c r="B84" s="97" t="s">
        <v>5883</v>
      </c>
      <c r="C84" s="89">
        <v>2</v>
      </c>
      <c r="D84" s="89" t="s">
        <v>5774</v>
      </c>
      <c r="E84" s="1" t="str">
        <f ca="1">_xlfn.XLOOKUP($B84,'3.DNAExtractions'!$F:$F,'3.DNAExtractions'!E:E,"?")</f>
        <v>OG649</v>
      </c>
      <c r="F84" s="80" t="str">
        <f t="shared" si="1"/>
        <v>OG649H_D_SBL2</v>
      </c>
      <c r="G84" s="58" t="str">
        <f ca="1">VLOOKUP($E84,'1.MetaData'!$B:$H,3,FALSE)</f>
        <v>Caranx lugubris</v>
      </c>
      <c r="H84" s="58" t="str">
        <f ca="1">VLOOKUP($E84,'1.MetaData'!$B:$H,4,FALSE)</f>
        <v>Black trevally</v>
      </c>
      <c r="I84" s="86">
        <f ca="1">_xlfn.XLOOKUP($B84,'3.DNAExtractions'!$F:$F,'3.DNAExtractions'!O:O,"?")</f>
        <v>127</v>
      </c>
      <c r="J84" s="119" t="str">
        <f ca="1">_xlfn.XLOOKUP($B84,'3.DNAExtractions'!$F:$F,'3.DNAExtractions'!V:V,"?")</f>
        <v>4936 to &gt;165,000</v>
      </c>
      <c r="K84" s="215"/>
      <c r="L84" s="90">
        <v>45330</v>
      </c>
      <c r="N84" s="97" t="s">
        <v>5884</v>
      </c>
      <c r="P84" s="68" t="str">
        <f>IF(O84="", "", VLOOKUP(O84, Validation!$A$292:$B$387, 2, FALSE))</f>
        <v/>
      </c>
      <c r="Q84" s="89"/>
      <c r="R84" s="92"/>
      <c r="T84" s="92"/>
      <c r="V84" s="216" t="str" cm="1">
        <f t="array" ref="V84">IF(B84="","",IF(MAX(IF(B:B=B84,C:C))=C84,"Y","N"))</f>
        <v>Y</v>
      </c>
      <c r="W84" s="92"/>
      <c r="X84" s="91" t="s">
        <v>5885</v>
      </c>
    </row>
    <row r="85" spans="1:24" hidden="1" x14ac:dyDescent="0.25">
      <c r="A85" s="115">
        <f ca="1">INDEX('1.MetaData'!A:A, MATCH($E85, '1.MetaData'!$B:$B, 0))</f>
        <v>649</v>
      </c>
      <c r="B85" s="97" t="s">
        <v>5886</v>
      </c>
      <c r="C85" s="89">
        <v>1</v>
      </c>
      <c r="D85" s="89" t="s">
        <v>3384</v>
      </c>
      <c r="E85" s="1" t="str">
        <f ca="1">_xlfn.XLOOKUP($B85,'3.DNAExtractions'!$F:$F,'3.DNAExtractions'!E:E,"?")</f>
        <v>OG649</v>
      </c>
      <c r="F85" s="80" t="str">
        <f t="shared" si="1"/>
        <v>OG649H_D2_SBL</v>
      </c>
      <c r="G85" s="58" t="str">
        <f ca="1">VLOOKUP($E85,'1.MetaData'!$B:$H,3,FALSE)</f>
        <v>Caranx lugubris</v>
      </c>
      <c r="H85" s="58" t="str">
        <f ca="1">VLOOKUP($E85,'1.MetaData'!$B:$H,4,FALSE)</f>
        <v>Black trevally</v>
      </c>
      <c r="I85" s="86">
        <f ca="1">_xlfn.XLOOKUP($B85,'3.DNAExtractions'!$F:$F,'3.DNAExtractions'!O:O,"?")</f>
        <v>53.7</v>
      </c>
      <c r="J85" s="119">
        <f ca="1">_xlfn.XLOOKUP($B85,'3.DNAExtractions'!$F:$F,'3.DNAExtractions'!V:V,"?")</f>
        <v>19860</v>
      </c>
      <c r="K85" s="215" t="s">
        <v>5745</v>
      </c>
      <c r="L85" s="90">
        <v>45392</v>
      </c>
      <c r="M85" s="90" t="s">
        <v>5776</v>
      </c>
      <c r="N85" s="91" t="s">
        <v>5777</v>
      </c>
      <c r="O85" s="91" t="s">
        <v>5022</v>
      </c>
      <c r="P85" s="68" t="str">
        <f>IF(O85="", "", VLOOKUP(O85, Validation!$A$292:$B$387, 2, FALSE))</f>
        <v>bc2076</v>
      </c>
      <c r="Q85" s="89" t="s">
        <v>5778</v>
      </c>
      <c r="R85" s="92"/>
      <c r="S85" s="95" t="s">
        <v>5779</v>
      </c>
      <c r="T85" s="92">
        <v>22423</v>
      </c>
      <c r="U85" s="96">
        <v>13.2</v>
      </c>
      <c r="V85" s="216" t="str" cm="1">
        <f t="array" ref="V85">IF(B85="","",IF(MAX(IF(B:B=B85,C:C))=C85,"Y","N"))</f>
        <v>N</v>
      </c>
      <c r="W85" s="92"/>
      <c r="X85" s="91" t="s">
        <v>5887</v>
      </c>
    </row>
    <row r="86" spans="1:24" hidden="1" x14ac:dyDescent="0.25">
      <c r="A86" s="115">
        <f ca="1">INDEX('1.MetaData'!A:A, MATCH($E86, '1.MetaData'!$B:$B, 0))</f>
        <v>649</v>
      </c>
      <c r="B86" s="97" t="s">
        <v>5886</v>
      </c>
      <c r="C86" s="89">
        <v>2</v>
      </c>
      <c r="D86" s="89" t="s">
        <v>4878</v>
      </c>
      <c r="E86" s="1" t="str">
        <f ca="1">_xlfn.XLOOKUP($B86,'3.DNAExtractions'!$F:$F,'3.DNAExtractions'!E:E,"?")</f>
        <v>OG649</v>
      </c>
      <c r="F86" s="80" t="str">
        <f t="shared" si="1"/>
        <v>OG649H_D2_SBL2</v>
      </c>
      <c r="G86" s="58" t="str">
        <f ca="1">VLOOKUP($E86,'1.MetaData'!$B:$H,3,FALSE)</f>
        <v>Caranx lugubris</v>
      </c>
      <c r="H86" s="58" t="str">
        <f ca="1">VLOOKUP($E86,'1.MetaData'!$B:$H,4,FALSE)</f>
        <v>Black trevally</v>
      </c>
      <c r="I86" s="86">
        <f ca="1">_xlfn.XLOOKUP($B86,'3.DNAExtractions'!$F:$F,'3.DNAExtractions'!O:O,"?")</f>
        <v>53.7</v>
      </c>
      <c r="J86" s="119">
        <f ca="1">_xlfn.XLOOKUP($B86,'3.DNAExtractions'!$F:$F,'3.DNAExtractions'!V:V,"?")</f>
        <v>19860</v>
      </c>
      <c r="K86" s="215" t="s">
        <v>5745</v>
      </c>
      <c r="L86" s="90">
        <v>45398</v>
      </c>
      <c r="M86" s="90" t="s">
        <v>5888</v>
      </c>
      <c r="N86" s="91" t="s">
        <v>5889</v>
      </c>
      <c r="O86" s="91" t="s">
        <v>5037</v>
      </c>
      <c r="P86" s="68" t="str">
        <f>IF(O86="", "", VLOOKUP(O86, Validation!$A$292:$B$387, 2, FALSE))</f>
        <v>bc2082</v>
      </c>
      <c r="Q86" s="89" t="s">
        <v>5890</v>
      </c>
      <c r="R86" s="92">
        <v>13551</v>
      </c>
      <c r="S86" s="95" t="s">
        <v>5888</v>
      </c>
      <c r="T86" s="92">
        <v>11560</v>
      </c>
      <c r="U86" s="96">
        <v>91.9</v>
      </c>
      <c r="V86" s="216" t="str" cm="1">
        <f t="array" ref="V86">IF(B86="","",IF(MAX(IF(B:B=B86,C:C))=C86,"Y","N"))</f>
        <v>Y</v>
      </c>
      <c r="W86" s="92" t="s">
        <v>92</v>
      </c>
    </row>
    <row r="87" spans="1:24" hidden="1" x14ac:dyDescent="0.25">
      <c r="A87" s="115">
        <f ca="1">INDEX('1.MetaData'!A:A, MATCH($E87, '1.MetaData'!$B:$B, 0))</f>
        <v>649</v>
      </c>
      <c r="B87" s="97" t="s">
        <v>5883</v>
      </c>
      <c r="C87" s="89">
        <v>1</v>
      </c>
      <c r="D87" s="89" t="s">
        <v>5774</v>
      </c>
      <c r="E87" s="1" t="str">
        <f ca="1">_xlfn.XLOOKUP($B87,'3.DNAExtractions'!$F:$F,'3.DNAExtractions'!E:E,"?")</f>
        <v>OG649</v>
      </c>
      <c r="F87" s="80" t="str">
        <f t="shared" si="1"/>
        <v>OG649H_D_SBL</v>
      </c>
      <c r="G87" s="58" t="str">
        <f ca="1">VLOOKUP($E87,'1.MetaData'!$B:$H,3,FALSE)</f>
        <v>Caranx lugubris</v>
      </c>
      <c r="H87" s="58" t="str">
        <f ca="1">VLOOKUP($E87,'1.MetaData'!$B:$H,4,FALSE)</f>
        <v>Black trevally</v>
      </c>
      <c r="I87" s="86">
        <f ca="1">_xlfn.XLOOKUP($B87,'3.DNAExtractions'!$F:$F,'3.DNAExtractions'!O:O,"?")</f>
        <v>127</v>
      </c>
      <c r="J87" s="119" t="str">
        <f ca="1">_xlfn.XLOOKUP($B87,'3.DNAExtractions'!$F:$F,'3.DNAExtractions'!V:V,"?")</f>
        <v>4936 to &gt;165,000</v>
      </c>
      <c r="K87" s="215"/>
      <c r="L87" s="90"/>
      <c r="N87" s="91" t="s">
        <v>5891</v>
      </c>
      <c r="P87" s="68" t="str">
        <f>IF(O87="", "", VLOOKUP(O87, Validation!$A$292:$B$387, 2, FALSE))</f>
        <v/>
      </c>
      <c r="Q87" s="89" t="s">
        <v>5892</v>
      </c>
      <c r="R87" s="92">
        <v>18930</v>
      </c>
      <c r="T87" s="92"/>
      <c r="V87" s="216" t="str" cm="1">
        <f t="array" ref="V87">IF(B87="","",IF(MAX(IF(B:B=B87,C:C))=C87,"Y","N"))</f>
        <v>N</v>
      </c>
      <c r="W87" s="92"/>
      <c r="X87" s="91" t="s">
        <v>5893</v>
      </c>
    </row>
    <row r="88" spans="1:24" hidden="1" x14ac:dyDescent="0.25">
      <c r="A88" s="115">
        <f ca="1">INDEX('1.MetaData'!A:A, MATCH($E88, '1.MetaData'!$B:$B, 0))</f>
        <v>650</v>
      </c>
      <c r="B88" s="97" t="s">
        <v>5894</v>
      </c>
      <c r="C88" s="89">
        <v>1</v>
      </c>
      <c r="D88" s="89" t="s">
        <v>4878</v>
      </c>
      <c r="E88" s="1" t="str">
        <f ca="1">_xlfn.XLOOKUP($B88,'3.DNAExtractions'!$F:$F,'3.DNAExtractions'!E:E,"?")</f>
        <v>OG650</v>
      </c>
      <c r="F88" s="80" t="str">
        <f t="shared" si="1"/>
        <v>OG650H_D_SBL</v>
      </c>
      <c r="G88" s="58" t="str">
        <f ca="1">VLOOKUP($E88,'1.MetaData'!$B:$H,3,FALSE)</f>
        <v>Etelis coruscans</v>
      </c>
      <c r="H88" s="58" t="str">
        <f ca="1">VLOOKUP($E88,'1.MetaData'!$B:$H,4,FALSE)</f>
        <v>Flame snapper</v>
      </c>
      <c r="I88" s="86">
        <f ca="1">_xlfn.XLOOKUP($B88,'3.DNAExtractions'!$F:$F,'3.DNAExtractions'!O:O,"?")</f>
        <v>225</v>
      </c>
      <c r="J88" s="119">
        <f ca="1">_xlfn.XLOOKUP($B88,'3.DNAExtractions'!$F:$F,'3.DNAExtractions'!V:V,"?")</f>
        <v>20000</v>
      </c>
      <c r="K88" s="215" t="s">
        <v>5745</v>
      </c>
      <c r="L88" s="90">
        <v>45348</v>
      </c>
      <c r="M88" s="90" t="s">
        <v>5895</v>
      </c>
      <c r="O88" s="91" t="s">
        <v>5053</v>
      </c>
      <c r="P88" s="68" t="str">
        <f>IF(O88="", "", VLOOKUP(O88, Validation!$A$292:$B$387, 2, FALSE))</f>
        <v>bc2056</v>
      </c>
      <c r="Q88" s="89" t="s">
        <v>3388</v>
      </c>
      <c r="R88" s="92">
        <v>15643</v>
      </c>
      <c r="S88" s="95" t="s">
        <v>5896</v>
      </c>
      <c r="T88" s="92">
        <v>13798</v>
      </c>
      <c r="U88" s="96">
        <v>22.6</v>
      </c>
      <c r="V88" s="216" t="str" cm="1">
        <f t="array" ref="V88">IF(B88="","",IF(MAX(IF(B:B=B88,C:C))=C88,"Y","N"))</f>
        <v>Y</v>
      </c>
      <c r="W88" s="92"/>
    </row>
    <row r="89" spans="1:24" hidden="1" x14ac:dyDescent="0.25">
      <c r="A89" s="115">
        <f ca="1">INDEX('1.MetaData'!A:A, MATCH($E89, '1.MetaData'!$B:$B, 0))</f>
        <v>651</v>
      </c>
      <c r="B89" s="97" t="s">
        <v>5897</v>
      </c>
      <c r="C89" s="89">
        <v>1</v>
      </c>
      <c r="D89" s="89" t="s">
        <v>4878</v>
      </c>
      <c r="E89" s="1" t="str">
        <f ca="1">_xlfn.XLOOKUP($B89,'3.DNAExtractions'!$F:$F,'3.DNAExtractions'!E:E,"?")</f>
        <v>OG651</v>
      </c>
      <c r="F89" s="80" t="str">
        <f t="shared" si="1"/>
        <v>OG651H_D_SBL</v>
      </c>
      <c r="G89" s="58" t="str">
        <f ca="1">VLOOKUP($E89,'1.MetaData'!$B:$H,3,FALSE)</f>
        <v>Pristipomoides zonatus</v>
      </c>
      <c r="H89" s="58" t="str">
        <f ca="1">VLOOKUP($E89,'1.MetaData'!$B:$H,4,FALSE)</f>
        <v>Oblique-banded snapper</v>
      </c>
      <c r="I89" s="86">
        <f ca="1">_xlfn.XLOOKUP($B89,'3.DNAExtractions'!$F:$F,'3.DNAExtractions'!O:O,"?")</f>
        <v>120</v>
      </c>
      <c r="J89" s="119" t="str">
        <f ca="1">_xlfn.XLOOKUP($B89,'3.DNAExtractions'!$F:$F,'3.DNAExtractions'!V:V,"?")</f>
        <v>32339 to &gt;165,000</v>
      </c>
      <c r="K89" s="215" t="s">
        <v>5745</v>
      </c>
      <c r="L89" s="90">
        <v>45376</v>
      </c>
      <c r="M89" s="90" t="s">
        <v>5898</v>
      </c>
      <c r="N89" s="91" t="s">
        <v>5899</v>
      </c>
      <c r="O89" s="91" t="s">
        <v>4901</v>
      </c>
      <c r="P89" s="68" t="str">
        <f>IF(O89="", "", VLOOKUP(O89, Validation!$A$292:$B$387, 2, FALSE))</f>
        <v>bc2065</v>
      </c>
      <c r="Q89" s="89" t="s">
        <v>5892</v>
      </c>
      <c r="R89" s="92">
        <v>13795</v>
      </c>
      <c r="S89" s="95" t="s">
        <v>5900</v>
      </c>
      <c r="T89" s="92" t="s">
        <v>5901</v>
      </c>
      <c r="U89" s="96">
        <v>171.1</v>
      </c>
      <c r="V89" s="216" t="str" cm="1">
        <f t="array" ref="V89">IF(B89="","",IF(MAX(IF(B:B=B89,C:C))=C89,"Y","N"))</f>
        <v>Y</v>
      </c>
      <c r="W89" s="92"/>
    </row>
    <row r="90" spans="1:24" hidden="1" x14ac:dyDescent="0.25">
      <c r="A90" s="115">
        <f ca="1">INDEX('1.MetaData'!A:A, MATCH($E90, '1.MetaData'!$B:$B, 0))</f>
        <v>652</v>
      </c>
      <c r="B90" s="97" t="s">
        <v>5902</v>
      </c>
      <c r="C90" s="89">
        <v>1</v>
      </c>
      <c r="D90" s="89" t="s">
        <v>4878</v>
      </c>
      <c r="E90" s="1" t="str">
        <f ca="1">_xlfn.XLOOKUP($B90,'3.DNAExtractions'!$F:$F,'3.DNAExtractions'!E:E,"?")</f>
        <v>OG652</v>
      </c>
      <c r="F90" s="80" t="str">
        <f t="shared" si="1"/>
        <v>OG652H_D_SBL</v>
      </c>
      <c r="G90" s="58" t="str">
        <f ca="1">VLOOKUP($E90,'1.MetaData'!$B:$H,3,FALSE)</f>
        <v>Acanthocybium solandri</v>
      </c>
      <c r="H90" s="58" t="str">
        <f ca="1">VLOOKUP($E90,'1.MetaData'!$B:$H,4,FALSE)</f>
        <v>Wahoo</v>
      </c>
      <c r="I90" s="86">
        <f ca="1">_xlfn.XLOOKUP($B90,'3.DNAExtractions'!$F:$F,'3.DNAExtractions'!O:O,"?")</f>
        <v>189</v>
      </c>
      <c r="J90" s="119" t="str">
        <f ca="1">_xlfn.XLOOKUP($B90,'3.DNAExtractions'!$F:$F,'3.DNAExtractions'!V:V,"?")</f>
        <v>9724 to &gt;165,000</v>
      </c>
      <c r="K90" s="215" t="s">
        <v>5745</v>
      </c>
      <c r="L90" s="90">
        <v>45376</v>
      </c>
      <c r="M90" s="90" t="s">
        <v>5898</v>
      </c>
      <c r="N90" s="91" t="s">
        <v>5903</v>
      </c>
      <c r="O90" s="91" t="s">
        <v>4929</v>
      </c>
      <c r="P90" s="68" t="str">
        <f>IF(O90="", "", VLOOKUP(O90, Validation!$A$292:$B$387, 2, FALSE))</f>
        <v>bc2066</v>
      </c>
      <c r="Q90" s="89" t="s">
        <v>5892</v>
      </c>
      <c r="R90" s="92">
        <v>11117</v>
      </c>
      <c r="S90" s="95" t="s">
        <v>5900</v>
      </c>
      <c r="T90" s="92">
        <v>12567</v>
      </c>
      <c r="U90" s="96">
        <v>32</v>
      </c>
      <c r="V90" s="216" t="str" cm="1">
        <f t="array" ref="V90">IF(B90="","",IF(MAX(IF(B:B=B90,C:C))=C90,"Y","N"))</f>
        <v>Y</v>
      </c>
      <c r="W90" s="92"/>
    </row>
    <row r="91" spans="1:24" hidden="1" x14ac:dyDescent="0.25">
      <c r="A91" s="115">
        <f ca="1">INDEX('1.MetaData'!A:A, MATCH($E91, '1.MetaData'!$B:$B, 0))</f>
        <v>654</v>
      </c>
      <c r="B91" s="97" t="s">
        <v>5904</v>
      </c>
      <c r="C91" s="89">
        <v>1</v>
      </c>
      <c r="D91" s="89" t="s">
        <v>4878</v>
      </c>
      <c r="E91" s="1" t="str">
        <f ca="1">_xlfn.XLOOKUP($B91,'3.DNAExtractions'!$F:$F,'3.DNAExtractions'!E:E,"?")</f>
        <v>OG654</v>
      </c>
      <c r="F91" s="80" t="str">
        <f t="shared" si="1"/>
        <v>OG654H_D_SBL</v>
      </c>
      <c r="G91" s="58" t="str">
        <f ca="1">VLOOKUP($E91,'1.MetaData'!$B:$H,3,FALSE)</f>
        <v>Eumegistus illustris</v>
      </c>
      <c r="H91" s="58" t="str">
        <f ca="1">VLOOKUP($E91,'1.MetaData'!$B:$H,4,FALSE)</f>
        <v>Brilliant pomfret/ Black sepat</v>
      </c>
      <c r="I91" s="86">
        <f ca="1">_xlfn.XLOOKUP($B91,'3.DNAExtractions'!$F:$F,'3.DNAExtractions'!O:O,"?")</f>
        <v>122</v>
      </c>
      <c r="J91" s="119">
        <f ca="1">_xlfn.XLOOKUP($B91,'3.DNAExtractions'!$F:$F,'3.DNAExtractions'!V:V,"?")</f>
        <v>23000</v>
      </c>
      <c r="K91" s="215" t="s">
        <v>5745</v>
      </c>
      <c r="L91" s="90">
        <v>45348</v>
      </c>
      <c r="M91" s="90" t="s">
        <v>5895</v>
      </c>
      <c r="O91" s="91" t="s">
        <v>4885</v>
      </c>
      <c r="P91" s="68" t="str">
        <f>IF(O91="", "", VLOOKUP(O91, Validation!$A$292:$B$387, 2, FALSE))</f>
        <v>bc2057</v>
      </c>
      <c r="Q91" s="89" t="s">
        <v>3388</v>
      </c>
      <c r="R91" s="92">
        <v>14325</v>
      </c>
      <c r="S91" s="95" t="s">
        <v>5896</v>
      </c>
      <c r="T91" s="92">
        <v>12810</v>
      </c>
      <c r="U91" s="96">
        <v>27.1</v>
      </c>
      <c r="V91" s="216" t="str" cm="1">
        <f t="array" ref="V91">IF(B91="","",IF(MAX(IF(B:B=B91,C:C))=C91,"Y","N"))</f>
        <v>Y</v>
      </c>
      <c r="W91" s="92"/>
    </row>
    <row r="92" spans="1:24" hidden="1" x14ac:dyDescent="0.25">
      <c r="A92" s="115">
        <f ca="1">INDEX('1.MetaData'!A:A, MATCH($E92, '1.MetaData'!$B:$B, 0))</f>
        <v>657</v>
      </c>
      <c r="B92" s="97" t="s">
        <v>5905</v>
      </c>
      <c r="C92" s="89">
        <v>1</v>
      </c>
      <c r="D92" s="89" t="s">
        <v>4878</v>
      </c>
      <c r="E92" s="1" t="str">
        <f ca="1">_xlfn.XLOOKUP($B92,'3.DNAExtractions'!$F:$F,'3.DNAExtractions'!E:E,"?")</f>
        <v>OG657</v>
      </c>
      <c r="F92" s="80" t="str">
        <f t="shared" si="1"/>
        <v>OG657H_D_SBL</v>
      </c>
      <c r="G92" s="58" t="str">
        <f ca="1">VLOOKUP($E92,'1.MetaData'!$B:$H,3,FALSE)</f>
        <v>Aphareus furca</v>
      </c>
      <c r="H92" s="58" t="str">
        <f ca="1">VLOOKUP($E92,'1.MetaData'!$B:$H,4,FALSE)</f>
        <v>Smalltooth jobfish</v>
      </c>
      <c r="I92" s="86">
        <f ca="1">_xlfn.XLOOKUP($B92,'3.DNAExtractions'!$F:$F,'3.DNAExtractions'!O:O,"?")</f>
        <v>135</v>
      </c>
      <c r="J92" s="119">
        <f ca="1">_xlfn.XLOOKUP($B92,'3.DNAExtractions'!$F:$F,'3.DNAExtractions'!V:V,"?")</f>
        <v>198922</v>
      </c>
      <c r="K92" s="215" t="s">
        <v>5745</v>
      </c>
      <c r="L92" s="90">
        <v>45404</v>
      </c>
      <c r="M92" s="90" t="s">
        <v>5875</v>
      </c>
      <c r="N92" s="91" t="s">
        <v>5906</v>
      </c>
      <c r="O92" s="91" t="s">
        <v>5028</v>
      </c>
      <c r="P92" s="68" t="str">
        <f>IF(O92="", "", VLOOKUP(O92, Validation!$A$292:$B$387, 2, FALSE))</f>
        <v>bc2087</v>
      </c>
      <c r="Q92" s="95" t="s">
        <v>5877</v>
      </c>
      <c r="R92" s="92">
        <v>21698</v>
      </c>
      <c r="S92" s="95" t="s">
        <v>5878</v>
      </c>
      <c r="T92" s="92">
        <v>19653</v>
      </c>
      <c r="U92" s="96">
        <v>112</v>
      </c>
      <c r="V92" s="216" t="str" cm="1">
        <f t="array" ref="V92">IF(B92="","",IF(MAX(IF(B:B=B92,C:C))=C92,"Y","N"))</f>
        <v>Y</v>
      </c>
      <c r="W92" s="92"/>
      <c r="X92" s="91" t="s">
        <v>5882</v>
      </c>
    </row>
    <row r="93" spans="1:24" hidden="1" x14ac:dyDescent="0.25">
      <c r="A93" s="115">
        <f ca="1">INDEX('1.MetaData'!A:A, MATCH($E93, '1.MetaData'!$B:$B, 0))</f>
        <v>658</v>
      </c>
      <c r="B93" s="97" t="s">
        <v>5907</v>
      </c>
      <c r="C93" s="89">
        <v>1</v>
      </c>
      <c r="D93" s="89" t="s">
        <v>4878</v>
      </c>
      <c r="E93" s="1" t="str">
        <f ca="1">_xlfn.XLOOKUP($B93,'3.DNAExtractions'!$F:$F,'3.DNAExtractions'!E:E,"?")</f>
        <v>OG658</v>
      </c>
      <c r="F93" s="80" t="str">
        <f t="shared" si="1"/>
        <v>OG658H_D_SBL</v>
      </c>
      <c r="G93" s="58" t="str">
        <f ca="1">VLOOKUP($E93,'1.MetaData'!$B:$H,3,FALSE)</f>
        <v>Oxycheilinus unifasciatus</v>
      </c>
      <c r="H93" s="58" t="str">
        <f ca="1">VLOOKUP($E93,'1.MetaData'!$B:$H,4,FALSE)</f>
        <v>Ringtail maori wrasse</v>
      </c>
      <c r="I93" s="86">
        <f ca="1">_xlfn.XLOOKUP($B93,'3.DNAExtractions'!$F:$F,'3.DNAExtractions'!O:O,"?")</f>
        <v>205</v>
      </c>
      <c r="J93" s="119" t="str">
        <f ca="1">_xlfn.XLOOKUP($B93,'3.DNAExtractions'!$F:$F,'3.DNAExtractions'!V:V,"?")</f>
        <v>3407 to &gt;165,000</v>
      </c>
      <c r="K93" s="215" t="s">
        <v>5745</v>
      </c>
      <c r="L93" s="90">
        <v>45376</v>
      </c>
      <c r="M93" s="90" t="s">
        <v>5898</v>
      </c>
      <c r="N93" s="91" t="s">
        <v>5903</v>
      </c>
      <c r="O93" s="91" t="s">
        <v>4955</v>
      </c>
      <c r="P93" s="68" t="str">
        <f>IF(O93="", "", VLOOKUP(O93, Validation!$A$292:$B$387, 2, FALSE))</f>
        <v>bc2067</v>
      </c>
      <c r="Q93" s="89" t="s">
        <v>5892</v>
      </c>
      <c r="R93" s="92">
        <v>15747</v>
      </c>
      <c r="S93" s="95" t="s">
        <v>5900</v>
      </c>
      <c r="T93" s="92">
        <v>15500</v>
      </c>
      <c r="U93" s="96">
        <v>47</v>
      </c>
      <c r="V93" s="216" t="str" cm="1">
        <f t="array" ref="V93">IF(B93="","",IF(MAX(IF(B:B=B93,C:C))=C93,"Y","N"))</f>
        <v>Y</v>
      </c>
      <c r="W93" s="92"/>
    </row>
    <row r="94" spans="1:24" hidden="1" x14ac:dyDescent="0.25">
      <c r="A94" s="115">
        <f ca="1">INDEX('1.MetaData'!A:A, MATCH($E94, '1.MetaData'!$B:$B, 0))</f>
        <v>659</v>
      </c>
      <c r="B94" s="97" t="s">
        <v>5908</v>
      </c>
      <c r="C94" s="89">
        <v>1</v>
      </c>
      <c r="D94" s="89" t="s">
        <v>3384</v>
      </c>
      <c r="E94" s="1" t="str">
        <f ca="1">_xlfn.XLOOKUP($B94,'3.DNAExtractions'!$F:$F,'3.DNAExtractions'!E:E,"?")</f>
        <v>OG659</v>
      </c>
      <c r="F94" s="80" t="str">
        <f t="shared" si="1"/>
        <v>OG659H_D_SBL</v>
      </c>
      <c r="G94" s="58" t="str">
        <f ca="1">VLOOKUP($E94,'1.MetaData'!$B:$H,3,FALSE)</f>
        <v>Beryx decadactylus</v>
      </c>
      <c r="H94" s="58" t="str">
        <f ca="1">VLOOKUP($E94,'1.MetaData'!$B:$H,4,FALSE)</f>
        <v>Red sepat/ Alfonsino</v>
      </c>
      <c r="I94" s="86">
        <f ca="1">_xlfn.XLOOKUP($B94,'3.DNAExtractions'!$F:$F,'3.DNAExtractions'!O:O,"?")</f>
        <v>58</v>
      </c>
      <c r="J94" s="119">
        <f ca="1">_xlfn.XLOOKUP($B94,'3.DNAExtractions'!$F:$F,'3.DNAExtractions'!V:V,"?")</f>
        <v>12000</v>
      </c>
      <c r="K94" s="215" t="s">
        <v>5745</v>
      </c>
      <c r="L94" s="90">
        <v>45348</v>
      </c>
      <c r="M94" s="90" t="s">
        <v>5895</v>
      </c>
      <c r="O94" s="91" t="s">
        <v>4957</v>
      </c>
      <c r="P94" s="68" t="str">
        <f>IF(O94="", "", VLOOKUP(O94, Validation!$A$292:$B$387, 2, FALSE))</f>
        <v>bc2058</v>
      </c>
      <c r="Q94" s="89" t="s">
        <v>3388</v>
      </c>
      <c r="R94" s="92">
        <v>12269</v>
      </c>
      <c r="S94" s="95" t="s">
        <v>5896</v>
      </c>
      <c r="T94" s="92">
        <v>14000</v>
      </c>
      <c r="U94" s="96">
        <v>33</v>
      </c>
      <c r="V94" s="216" t="str" cm="1">
        <f t="array" ref="V94">IF(B94="","",IF(MAX(IF(B:B=B94,C:C))=C94,"Y","N"))</f>
        <v>N</v>
      </c>
      <c r="W94" s="92"/>
    </row>
    <row r="95" spans="1:24" hidden="1" x14ac:dyDescent="0.25">
      <c r="A95" s="115">
        <f ca="1">INDEX('1.MetaData'!A:A, MATCH($E95, '1.MetaData'!$B:$B, 0))</f>
        <v>659</v>
      </c>
      <c r="B95" s="97" t="s">
        <v>5908</v>
      </c>
      <c r="C95" s="89">
        <v>2</v>
      </c>
      <c r="D95" s="89" t="s">
        <v>4878</v>
      </c>
      <c r="E95" s="1" t="str">
        <f ca="1">_xlfn.XLOOKUP($B95,'3.DNAExtractions'!$F:$F,'3.DNAExtractions'!E:E,"?")</f>
        <v>OG659</v>
      </c>
      <c r="F95" s="80" t="str">
        <f t="shared" si="1"/>
        <v>OG659H_D_SBL2</v>
      </c>
      <c r="G95" s="58" t="str">
        <f ca="1">VLOOKUP($E95,'1.MetaData'!$B:$H,3,FALSE)</f>
        <v>Beryx decadactylus</v>
      </c>
      <c r="H95" s="58" t="str">
        <f ca="1">VLOOKUP($E95,'1.MetaData'!$B:$H,4,FALSE)</f>
        <v>Red sepat/ Alfonsino</v>
      </c>
      <c r="I95" s="86">
        <f ca="1">_xlfn.XLOOKUP($B95,'3.DNAExtractions'!$F:$F,'3.DNAExtractions'!O:O,"?")</f>
        <v>58</v>
      </c>
      <c r="J95" s="119">
        <f ca="1">_xlfn.XLOOKUP($B95,'3.DNAExtractions'!$F:$F,'3.DNAExtractions'!V:V,"?")</f>
        <v>12000</v>
      </c>
      <c r="K95" s="215" t="s">
        <v>5745</v>
      </c>
      <c r="L95" s="90">
        <v>45398</v>
      </c>
      <c r="M95" s="90" t="s">
        <v>5888</v>
      </c>
      <c r="N95" s="91" t="s">
        <v>5909</v>
      </c>
      <c r="O95" s="91" t="s">
        <v>5041</v>
      </c>
      <c r="P95" s="68" t="str">
        <f>IF(O95="", "", VLOOKUP(O95, Validation!$A$292:$B$387, 2, FALSE))</f>
        <v>bc2084</v>
      </c>
      <c r="Q95" s="89" t="s">
        <v>5890</v>
      </c>
      <c r="R95" s="92">
        <v>12801</v>
      </c>
      <c r="S95" s="95" t="s">
        <v>5888</v>
      </c>
      <c r="T95" s="92">
        <v>11701</v>
      </c>
      <c r="U95" s="96">
        <v>58.9</v>
      </c>
      <c r="V95" s="216" t="str" cm="1">
        <f t="array" ref="V95">IF(B95="","",IF(MAX(IF(B:B=B95,C:C))=C95,"Y","N"))</f>
        <v>Y</v>
      </c>
      <c r="W95" s="92"/>
    </row>
    <row r="96" spans="1:24" hidden="1" x14ac:dyDescent="0.25">
      <c r="A96" s="115">
        <f ca="1">INDEX('1.MetaData'!A:A, MATCH($E96, '1.MetaData'!$B:$B, 0))</f>
        <v>660</v>
      </c>
      <c r="B96" s="97" t="s">
        <v>5910</v>
      </c>
      <c r="C96" s="89">
        <v>1</v>
      </c>
      <c r="D96" s="89" t="s">
        <v>4878</v>
      </c>
      <c r="E96" s="1" t="str">
        <f ca="1">_xlfn.XLOOKUP($B96,'3.DNAExtractions'!$F:$F,'3.DNAExtractions'!E:E,"?")</f>
        <v>OG660</v>
      </c>
      <c r="F96" s="80" t="str">
        <f t="shared" si="1"/>
        <v>OG660H_D2_SBL</v>
      </c>
      <c r="G96" s="58" t="str">
        <f ca="1">VLOOKUP($E96,'1.MetaData'!$B:$H,3,FALSE)</f>
        <v>Polymixia berndti</v>
      </c>
      <c r="H96" s="58" t="str">
        <f ca="1">VLOOKUP($E96,'1.MetaData'!$B:$H,4,FALSE)</f>
        <v>Beardfish?</v>
      </c>
      <c r="I96" s="86">
        <f ca="1">_xlfn.XLOOKUP($B96,'3.DNAExtractions'!$F:$F,'3.DNAExtractions'!O:O,"?")</f>
        <v>16.899999999999999</v>
      </c>
      <c r="J96" s="119">
        <f ca="1">_xlfn.XLOOKUP($B96,'3.DNAExtractions'!$F:$F,'3.DNAExtractions'!V:V,"?")</f>
        <v>4506</v>
      </c>
      <c r="K96" s="215" t="s">
        <v>5745</v>
      </c>
      <c r="L96" s="90">
        <v>45348</v>
      </c>
      <c r="M96" s="90" t="s">
        <v>5895</v>
      </c>
      <c r="O96" s="91" t="s">
        <v>4995</v>
      </c>
      <c r="P96" s="68" t="str">
        <f>IF(O96="", "", VLOOKUP(O96, Validation!$A$292:$B$387, 2, FALSE))</f>
        <v>bc2063</v>
      </c>
      <c r="Q96" s="89" t="s">
        <v>107</v>
      </c>
      <c r="R96" s="92"/>
      <c r="S96" s="95" t="s">
        <v>5896</v>
      </c>
      <c r="T96" s="92"/>
      <c r="U96" s="96">
        <v>5.85</v>
      </c>
      <c r="V96" s="216" t="str" cm="1">
        <f t="array" ref="V96">IF(B96="","",IF(MAX(IF(B:B=B96,C:C))=C96,"Y","N"))</f>
        <v>N</v>
      </c>
      <c r="W96" s="92"/>
    </row>
    <row r="97" spans="1:24" hidden="1" x14ac:dyDescent="0.25">
      <c r="A97" s="115">
        <f ca="1">INDEX('1.MetaData'!A:A, MATCH($E97, '1.MetaData'!$B:$B, 0))</f>
        <v>660</v>
      </c>
      <c r="B97" s="97" t="s">
        <v>5910</v>
      </c>
      <c r="C97" s="89">
        <v>2</v>
      </c>
      <c r="D97" s="89" t="s">
        <v>4878</v>
      </c>
      <c r="E97" s="1" t="str">
        <f ca="1">_xlfn.XLOOKUP($B97,'3.DNAExtractions'!$F:$F,'3.DNAExtractions'!E:E,"?")</f>
        <v>OG660</v>
      </c>
      <c r="F97" s="80" t="str">
        <f t="shared" si="1"/>
        <v>OG660H_D2_SBL2</v>
      </c>
      <c r="G97" s="58" t="str">
        <f ca="1">VLOOKUP($E97,'1.MetaData'!$B:$H,3,FALSE)</f>
        <v>Polymixia berndti</v>
      </c>
      <c r="H97" s="58" t="str">
        <f ca="1">VLOOKUP($E97,'1.MetaData'!$B:$H,4,FALSE)</f>
        <v>Beardfish?</v>
      </c>
      <c r="I97" s="86">
        <f ca="1">_xlfn.XLOOKUP($B97,'3.DNAExtractions'!$F:$F,'3.DNAExtractions'!O:O,"?")</f>
        <v>16.899999999999999</v>
      </c>
      <c r="J97" s="119">
        <f ca="1">_xlfn.XLOOKUP($B97,'3.DNAExtractions'!$F:$F,'3.DNAExtractions'!V:V,"?")</f>
        <v>4506</v>
      </c>
      <c r="K97" s="215" t="s">
        <v>5745</v>
      </c>
      <c r="L97" s="90">
        <v>45348</v>
      </c>
      <c r="M97" s="90" t="s">
        <v>5895</v>
      </c>
      <c r="O97" s="91" t="s">
        <v>4997</v>
      </c>
      <c r="P97" s="68" t="str">
        <f>IF(O97="", "", VLOOKUP(O97, Validation!$A$292:$B$387, 2, FALSE))</f>
        <v>bc2064</v>
      </c>
      <c r="Q97" s="89" t="s">
        <v>107</v>
      </c>
      <c r="R97" s="92"/>
      <c r="S97" s="95" t="s">
        <v>5896</v>
      </c>
      <c r="T97" s="92"/>
      <c r="U97" s="96">
        <v>6.28</v>
      </c>
      <c r="V97" s="216" t="str" cm="1">
        <f t="array" ref="V97">IF(B97="","",IF(MAX(IF(B:B=B97,C:C))=C97,"Y","N"))</f>
        <v>Y</v>
      </c>
      <c r="W97" s="92"/>
    </row>
    <row r="98" spans="1:24" hidden="1" x14ac:dyDescent="0.25">
      <c r="A98" s="115">
        <f ca="1">INDEX('1.MetaData'!A:A, MATCH($E98, '1.MetaData'!$B:$B, 0))</f>
        <v>662</v>
      </c>
      <c r="B98" s="97" t="s">
        <v>5911</v>
      </c>
      <c r="C98" s="89">
        <v>1</v>
      </c>
      <c r="D98" s="89" t="s">
        <v>4878</v>
      </c>
      <c r="E98" s="1" t="str">
        <f ca="1">_xlfn.XLOOKUP($B98,'3.DNAExtractions'!$F:$F,'3.DNAExtractions'!E:E,"?")</f>
        <v>OG662</v>
      </c>
      <c r="F98" s="80" t="str">
        <f t="shared" si="1"/>
        <v>OG662G_D_SBL</v>
      </c>
      <c r="G98" s="58" t="str">
        <f ca="1">VLOOKUP($E98,'1.MetaData'!$B:$H,3,FALSE)</f>
        <v>Xiphasia setifer</v>
      </c>
      <c r="H98" s="58" t="str">
        <f ca="1">VLOOKUP($E98,'1.MetaData'!$B:$H,4,FALSE)</f>
        <v>Hairtail blenny</v>
      </c>
      <c r="I98" s="86">
        <f ca="1">_xlfn.XLOOKUP($B98,'3.DNAExtractions'!$F:$F,'3.DNAExtractions'!O:O,"?")</f>
        <v>423</v>
      </c>
      <c r="J98" s="119" t="str">
        <f ca="1">_xlfn.XLOOKUP($B98,'3.DNAExtractions'!$F:$F,'3.DNAExtractions'!V:V,"?")</f>
        <v>38377 to &gt;165,000</v>
      </c>
      <c r="K98" s="215" t="s">
        <v>5745</v>
      </c>
      <c r="L98" s="90">
        <v>45376</v>
      </c>
      <c r="M98" s="90" t="s">
        <v>5898</v>
      </c>
      <c r="N98" s="91" t="s">
        <v>5912</v>
      </c>
      <c r="O98" s="91" t="s">
        <v>4972</v>
      </c>
      <c r="P98" s="68" t="str">
        <f>IF(O98="", "", VLOOKUP(O98, Validation!$A$292:$B$387, 2, FALSE))</f>
        <v>bc2068</v>
      </c>
      <c r="Q98" s="89" t="s">
        <v>5892</v>
      </c>
      <c r="R98" s="92"/>
      <c r="S98" s="95" t="s">
        <v>5900</v>
      </c>
      <c r="T98" s="92">
        <v>16305</v>
      </c>
      <c r="U98" s="96">
        <v>37.4</v>
      </c>
      <c r="V98" s="216" t="str" cm="1">
        <f t="array" ref="V98">IF(B98="","",IF(MAX(IF(B:B=B98,C:C))=C98,"Y","N"))</f>
        <v>Y</v>
      </c>
      <c r="W98" s="92"/>
    </row>
    <row r="99" spans="1:24" hidden="1" x14ac:dyDescent="0.25">
      <c r="A99" s="115">
        <f ca="1">INDEX('1.MetaData'!A:A, MATCH($E99, '1.MetaData'!$B:$B, 0))</f>
        <v>664</v>
      </c>
      <c r="B99" s="97" t="s">
        <v>5913</v>
      </c>
      <c r="C99" s="89">
        <v>1</v>
      </c>
      <c r="D99" s="89" t="s">
        <v>4878</v>
      </c>
      <c r="E99" s="1" t="str">
        <f ca="1">_xlfn.XLOOKUP($B99,'3.DNAExtractions'!$F:$F,'3.DNAExtractions'!E:E,"?")</f>
        <v>OG664</v>
      </c>
      <c r="F99" s="80" t="str">
        <f t="shared" si="1"/>
        <v>OG664H_D_SBL</v>
      </c>
      <c r="G99" s="58" t="str">
        <f ca="1">VLOOKUP($E99,'1.MetaData'!$B:$H,3,FALSE)</f>
        <v>Variola louti</v>
      </c>
      <c r="H99" s="58" t="str">
        <f ca="1">VLOOKUP($E99,'1.MetaData'!$B:$H,4,FALSE)</f>
        <v>Coronation trout</v>
      </c>
      <c r="I99" s="86">
        <f ca="1">_xlfn.XLOOKUP($B99,'3.DNAExtractions'!$F:$F,'3.DNAExtractions'!O:O,"?")</f>
        <v>78.400000000000006</v>
      </c>
      <c r="J99" s="119">
        <f ca="1">_xlfn.XLOOKUP($B99,'3.DNAExtractions'!$F:$F,'3.DNAExtractions'!V:V,"?")</f>
        <v>45752</v>
      </c>
      <c r="K99" s="215" t="s">
        <v>5745</v>
      </c>
      <c r="L99" s="90">
        <v>45580</v>
      </c>
      <c r="M99" s="90" t="s">
        <v>5793</v>
      </c>
      <c r="N99" s="91" t="s">
        <v>5914</v>
      </c>
      <c r="O99" s="91" t="s">
        <v>5084</v>
      </c>
      <c r="P99" s="68" t="str">
        <f>IF(O99="", "", VLOOKUP(O99, Validation!$A$292:$B$387, 2, FALSE))</f>
        <v>bc2091</v>
      </c>
      <c r="Q99" s="89" t="s">
        <v>4571</v>
      </c>
      <c r="R99" s="92">
        <v>19021</v>
      </c>
      <c r="S99" s="95" t="s">
        <v>5795</v>
      </c>
      <c r="T99" s="92"/>
      <c r="V99" s="216" t="str" cm="1">
        <f t="array" ref="V99">IF(B99="","",IF(MAX(IF(B:B=B99,C:C))=C99,"Y","N"))</f>
        <v>Y</v>
      </c>
      <c r="W99" s="92"/>
    </row>
    <row r="100" spans="1:24" hidden="1" x14ac:dyDescent="0.25">
      <c r="A100" s="115">
        <f ca="1">INDEX('1.MetaData'!A:A, MATCH($E100, '1.MetaData'!$B:$B, 0))</f>
        <v>665</v>
      </c>
      <c r="B100" s="97" t="s">
        <v>5915</v>
      </c>
      <c r="C100" s="89">
        <v>1</v>
      </c>
      <c r="D100" s="89" t="s">
        <v>4878</v>
      </c>
      <c r="E100" s="1" t="str">
        <f ca="1">_xlfn.XLOOKUP($B100,'3.DNAExtractions'!$F:$F,'3.DNAExtractions'!E:E,"?")</f>
        <v>OG665</v>
      </c>
      <c r="F100" s="80" t="str">
        <f t="shared" si="1"/>
        <v>OG665H_D_SBL</v>
      </c>
      <c r="G100" s="58" t="str">
        <f ca="1">VLOOKUP($E100,'1.MetaData'!$B:$H,3,FALSE)</f>
        <v>Sphyraena barracuda</v>
      </c>
      <c r="H100" s="58" t="str">
        <f ca="1">VLOOKUP($E100,'1.MetaData'!$B:$H,4,FALSE)</f>
        <v>Great barracuda</v>
      </c>
      <c r="I100" s="86">
        <f ca="1">_xlfn.XLOOKUP($B100,'3.DNAExtractions'!$F:$F,'3.DNAExtractions'!O:O,"?")</f>
        <v>298</v>
      </c>
      <c r="J100" s="119" t="str">
        <f ca="1">_xlfn.XLOOKUP($B100,'3.DNAExtractions'!$F:$F,'3.DNAExtractions'!V:V,"?")</f>
        <v>4710 to &gt;165,000</v>
      </c>
      <c r="K100" s="215" t="s">
        <v>5745</v>
      </c>
      <c r="L100" s="90">
        <v>45376</v>
      </c>
      <c r="M100" s="90" t="s">
        <v>5898</v>
      </c>
      <c r="N100" s="91" t="s">
        <v>5903</v>
      </c>
      <c r="O100" s="91" t="s">
        <v>4975</v>
      </c>
      <c r="P100" s="68" t="str">
        <f>IF(O100="", "", VLOOKUP(O100, Validation!$A$292:$B$387, 2, FALSE))</f>
        <v>bc2069</v>
      </c>
      <c r="Q100" s="89" t="s">
        <v>5892</v>
      </c>
      <c r="R100" s="92"/>
      <c r="S100" s="95" t="s">
        <v>5900</v>
      </c>
      <c r="T100" s="92">
        <v>15803</v>
      </c>
      <c r="U100" s="96">
        <v>25.8</v>
      </c>
      <c r="V100" s="216" t="str" cm="1">
        <f t="array" ref="V100">IF(B100="","",IF(MAX(IF(B:B=B100,C:C))=C100,"Y","N"))</f>
        <v>Y</v>
      </c>
      <c r="W100" s="92"/>
      <c r="X100" s="91" t="s">
        <v>5882</v>
      </c>
    </row>
    <row r="101" spans="1:24" hidden="1" x14ac:dyDescent="0.25">
      <c r="A101" s="115">
        <f ca="1">INDEX('1.MetaData'!A:A, MATCH($E101, '1.MetaData'!$B:$B, 0))</f>
        <v>666</v>
      </c>
      <c r="B101" s="97" t="s">
        <v>5916</v>
      </c>
      <c r="C101" s="89">
        <v>1</v>
      </c>
      <c r="D101" s="89" t="s">
        <v>4878</v>
      </c>
      <c r="E101" s="1" t="str">
        <f ca="1">_xlfn.XLOOKUP($B101,'3.DNAExtractions'!$F:$F,'3.DNAExtractions'!E:E,"?")</f>
        <v>OG666</v>
      </c>
      <c r="F101" s="80" t="str">
        <f t="shared" si="1"/>
        <v>OG666H_D_SBL</v>
      </c>
      <c r="G101" s="58" t="str">
        <f ca="1">VLOOKUP($E101,'1.MetaData'!$B:$H,3,FALSE)</f>
        <v>Cephalopholis miniata</v>
      </c>
      <c r="H101" s="58" t="str">
        <f ca="1">VLOOKUP($E101,'1.MetaData'!$B:$H,4,FALSE)</f>
        <v>Coral rockcod?</v>
      </c>
      <c r="I101" s="86">
        <f ca="1">_xlfn.XLOOKUP($B101,'3.DNAExtractions'!$F:$F,'3.DNAExtractions'!O:O,"?")</f>
        <v>570</v>
      </c>
      <c r="J101" s="119">
        <f ca="1">_xlfn.XLOOKUP($B101,'3.DNAExtractions'!$F:$F,'3.DNAExtractions'!V:V,"?")</f>
        <v>46127</v>
      </c>
      <c r="K101" s="215" t="s">
        <v>5745</v>
      </c>
      <c r="L101" s="90">
        <v>45565</v>
      </c>
      <c r="M101" s="90" t="s">
        <v>5797</v>
      </c>
      <c r="N101" s="91" t="s">
        <v>5917</v>
      </c>
      <c r="O101" s="91" t="s">
        <v>4979</v>
      </c>
      <c r="P101" s="68" t="str">
        <f>IF(O101="", "", VLOOKUP(O101, Validation!$A$292:$B$387, 2, FALSE))</f>
        <v>bc2071</v>
      </c>
      <c r="Q101" s="89"/>
      <c r="R101" s="92"/>
      <c r="S101" s="95" t="s">
        <v>5799</v>
      </c>
      <c r="T101" s="92">
        <v>14558</v>
      </c>
      <c r="U101" s="96">
        <v>66.2</v>
      </c>
      <c r="V101" s="216" t="str" cm="1">
        <f t="array" ref="V101">IF(B101="","",IF(MAX(IF(B:B=B101,C:C))=C101,"Y","N"))</f>
        <v>Y</v>
      </c>
      <c r="W101" s="92"/>
    </row>
    <row r="102" spans="1:24" hidden="1" x14ac:dyDescent="0.25">
      <c r="A102" s="115">
        <f ca="1">INDEX('1.MetaData'!A:A, MATCH($E102, '1.MetaData'!$B:$B, 0))</f>
        <v>672</v>
      </c>
      <c r="B102" s="97" t="s">
        <v>5918</v>
      </c>
      <c r="C102" s="89">
        <v>1</v>
      </c>
      <c r="D102" s="89" t="s">
        <v>4878</v>
      </c>
      <c r="E102" s="1" t="str">
        <f ca="1">_xlfn.XLOOKUP($B102,'3.DNAExtractions'!$F:$F,'3.DNAExtractions'!E:E,"?")</f>
        <v>OG672</v>
      </c>
      <c r="F102" s="80" t="str">
        <f t="shared" si="1"/>
        <v>OG672H_D2_SBL</v>
      </c>
      <c r="G102" s="58" t="str">
        <f ca="1">VLOOKUP($E102,'1.MetaData'!$B:$H,3,FALSE)</f>
        <v>Caesio teres</v>
      </c>
      <c r="H102" s="58" t="str">
        <f ca="1">VLOOKUP($E102,'1.MetaData'!$B:$H,4,FALSE)</f>
        <v>Blue fusilier</v>
      </c>
      <c r="I102" s="86">
        <f ca="1">_xlfn.XLOOKUP($B102,'3.DNAExtractions'!$F:$F,'3.DNAExtractions'!O:O,"?")</f>
        <v>192</v>
      </c>
      <c r="J102" s="119">
        <f ca="1">_xlfn.XLOOKUP($B102,'3.DNAExtractions'!$F:$F,'3.DNAExtractions'!V:V,"?")</f>
        <v>26801</v>
      </c>
      <c r="K102" s="215" t="s">
        <v>5745</v>
      </c>
      <c r="L102" s="90">
        <v>45324</v>
      </c>
      <c r="M102" s="89" t="s">
        <v>5767</v>
      </c>
      <c r="O102" s="91" t="s">
        <v>4953</v>
      </c>
      <c r="P102" s="68" t="str">
        <f>IF(O102="", "", VLOOKUP(O102, Validation!$A$292:$B$387, 2, FALSE))</f>
        <v>bc2048</v>
      </c>
      <c r="Q102" s="89" t="s">
        <v>5768</v>
      </c>
      <c r="R102" s="92"/>
      <c r="S102" s="89" t="s">
        <v>5769</v>
      </c>
      <c r="T102" s="92">
        <v>1884</v>
      </c>
      <c r="U102" s="96">
        <v>46.2</v>
      </c>
      <c r="V102" s="92" t="str" cm="1">
        <f t="array" ref="V102">IF(B102="","",IF(MAX(IF(B:B=B102,C:C))=C102,"Y","N"))</f>
        <v>Y</v>
      </c>
      <c r="W102" s="92"/>
    </row>
    <row r="103" spans="1:24" hidden="1" x14ac:dyDescent="0.25">
      <c r="A103" s="115">
        <f ca="1">INDEX('1.MetaData'!A:A, MATCH($E103, '1.MetaData'!$B:$B, 0))</f>
        <v>673</v>
      </c>
      <c r="B103" s="97" t="s">
        <v>5919</v>
      </c>
      <c r="C103" s="89">
        <v>1</v>
      </c>
      <c r="D103" s="89" t="s">
        <v>3384</v>
      </c>
      <c r="E103" s="1" t="str">
        <f ca="1">_xlfn.XLOOKUP($B103,'3.DNAExtractions'!$F:$F,'3.DNAExtractions'!E:E,"?")</f>
        <v>OG673</v>
      </c>
      <c r="F103" s="80" t="str">
        <f t="shared" si="1"/>
        <v>OG673H_D_SBL</v>
      </c>
      <c r="G103" s="58" t="str">
        <f ca="1">VLOOKUP($E103,'1.MetaData'!$B:$H,3,FALSE)</f>
        <v>Gymnosarda unicolor</v>
      </c>
      <c r="H103" s="58" t="str">
        <f ca="1">VLOOKUP($E103,'1.MetaData'!$B:$H,4,FALSE)</f>
        <v>Dogtooth tuna</v>
      </c>
      <c r="I103" s="86">
        <f ca="1">_xlfn.XLOOKUP($B103,'3.DNAExtractions'!$F:$F,'3.DNAExtractions'!O:O,"?")</f>
        <v>395</v>
      </c>
      <c r="J103" s="119">
        <f ca="1">_xlfn.XLOOKUP($B103,'3.DNAExtractions'!$F:$F,'3.DNAExtractions'!V:V,"?")</f>
        <v>22234</v>
      </c>
      <c r="K103" s="215" t="s">
        <v>5745</v>
      </c>
      <c r="L103" s="90">
        <v>45392</v>
      </c>
      <c r="M103" s="90" t="s">
        <v>5776</v>
      </c>
      <c r="N103" s="91" t="s">
        <v>5920</v>
      </c>
      <c r="O103" s="91" t="s">
        <v>4981</v>
      </c>
      <c r="P103" s="68" t="str">
        <f>IF(O103="", "", VLOOKUP(O103, Validation!$A$292:$B$387, 2, FALSE))</f>
        <v>bc2072</v>
      </c>
      <c r="Q103" s="89" t="s">
        <v>5778</v>
      </c>
      <c r="R103" s="92"/>
      <c r="S103" s="95" t="s">
        <v>5779</v>
      </c>
      <c r="T103" s="92">
        <v>17260</v>
      </c>
      <c r="U103" s="96">
        <v>29.1</v>
      </c>
      <c r="V103" s="216" t="str" cm="1">
        <f t="array" ref="V103">IF(B103="","",IF(MAX(IF(B:B=B103,C:C))=C103,"Y","N"))</f>
        <v>N</v>
      </c>
      <c r="W103" s="92"/>
      <c r="X103" s="91" t="s">
        <v>5887</v>
      </c>
    </row>
    <row r="104" spans="1:24" hidden="1" x14ac:dyDescent="0.25">
      <c r="A104" s="115">
        <f ca="1">INDEX('1.MetaData'!A:A, MATCH($E104, '1.MetaData'!$B:$B, 0))</f>
        <v>673</v>
      </c>
      <c r="B104" s="97" t="s">
        <v>5919</v>
      </c>
      <c r="C104" s="89">
        <v>2</v>
      </c>
      <c r="D104" s="89" t="s">
        <v>4878</v>
      </c>
      <c r="E104" s="1" t="str">
        <f ca="1">_xlfn.XLOOKUP($B104,'3.DNAExtractions'!$F:$F,'3.DNAExtractions'!E:E,"?")</f>
        <v>OG673</v>
      </c>
      <c r="F104" s="80" t="str">
        <f t="shared" si="1"/>
        <v>OG673H_D_SBL2</v>
      </c>
      <c r="G104" s="58" t="str">
        <f ca="1">VLOOKUP($E104,'1.MetaData'!$B:$H,3,FALSE)</f>
        <v>Gymnosarda unicolor</v>
      </c>
      <c r="H104" s="58" t="str">
        <f ca="1">VLOOKUP($E104,'1.MetaData'!$B:$H,4,FALSE)</f>
        <v>Dogtooth tuna</v>
      </c>
      <c r="I104" s="86">
        <f ca="1">_xlfn.XLOOKUP($B104,'3.DNAExtractions'!$F:$F,'3.DNAExtractions'!O:O,"?")</f>
        <v>395</v>
      </c>
      <c r="J104" s="119">
        <f ca="1">_xlfn.XLOOKUP($B104,'3.DNAExtractions'!$F:$F,'3.DNAExtractions'!V:V,"?")</f>
        <v>22234</v>
      </c>
      <c r="K104" s="215" t="s">
        <v>5745</v>
      </c>
      <c r="L104" s="90">
        <v>45398</v>
      </c>
      <c r="M104" s="90" t="s">
        <v>5888</v>
      </c>
      <c r="N104" s="91" t="s">
        <v>5889</v>
      </c>
      <c r="O104" s="91" t="s">
        <v>5035</v>
      </c>
      <c r="P104" s="68" t="str">
        <f>IF(O104="", "", VLOOKUP(O104, Validation!$A$292:$B$387, 2, FALSE))</f>
        <v>bc2081</v>
      </c>
      <c r="Q104" s="89" t="s">
        <v>5890</v>
      </c>
      <c r="R104" s="92">
        <v>15150</v>
      </c>
      <c r="S104" s="95" t="s">
        <v>5888</v>
      </c>
      <c r="T104" s="92">
        <f>(15197+12552)/2</f>
        <v>13874.5</v>
      </c>
      <c r="U104" s="96">
        <v>95.9</v>
      </c>
      <c r="V104" s="216" t="str" cm="1">
        <f t="array" ref="V104">IF(B104="","",IF(MAX(IF(B:B=B104,C:C))=C104,"Y","N"))</f>
        <v>Y</v>
      </c>
      <c r="W104" s="92"/>
    </row>
    <row r="105" spans="1:24" hidden="1" x14ac:dyDescent="0.25">
      <c r="A105" s="115">
        <f ca="1">INDEX('1.MetaData'!A:A, MATCH($E105, '1.MetaData'!$B:$B, 0))</f>
        <v>676</v>
      </c>
      <c r="B105" s="97" t="s">
        <v>5921</v>
      </c>
      <c r="C105" s="89">
        <v>1</v>
      </c>
      <c r="D105" s="89" t="s">
        <v>4878</v>
      </c>
      <c r="E105" s="1" t="str">
        <f ca="1">_xlfn.XLOOKUP($B105,'3.DNAExtractions'!$F:$F,'3.DNAExtractions'!E:E,"?")</f>
        <v>OG676</v>
      </c>
      <c r="F105" s="80" t="str">
        <f t="shared" si="1"/>
        <v>OG676H_D_SBL</v>
      </c>
      <c r="G105" s="58" t="str">
        <f ca="1">VLOOKUP($E105,'1.MetaData'!$B:$H,3,FALSE)</f>
        <v>Acanthurus nigricans</v>
      </c>
      <c r="H105" s="58" t="str">
        <f ca="1">VLOOKUP($E105,'1.MetaData'!$B:$H,4,FALSE)</f>
        <v>Velvet surgeonfish</v>
      </c>
      <c r="I105" s="86">
        <f ca="1">_xlfn.XLOOKUP($B105,'3.DNAExtractions'!$F:$F,'3.DNAExtractions'!O:O,"?")</f>
        <v>71.400000000000006</v>
      </c>
      <c r="J105" s="119">
        <f ca="1">_xlfn.XLOOKUP($B105,'3.DNAExtractions'!$F:$F,'3.DNAExtractions'!V:V,"?")</f>
        <v>26000</v>
      </c>
      <c r="K105" s="215" t="s">
        <v>5745</v>
      </c>
      <c r="L105" s="90">
        <v>45348</v>
      </c>
      <c r="M105" s="90" t="s">
        <v>5895</v>
      </c>
      <c r="O105" s="91" t="s">
        <v>4960</v>
      </c>
      <c r="P105" s="68" t="str">
        <f>IF(O105="", "", VLOOKUP(O105, Validation!$A$292:$B$387, 2, FALSE))</f>
        <v>bc2059</v>
      </c>
      <c r="Q105" s="89" t="s">
        <v>3388</v>
      </c>
      <c r="R105" s="92"/>
      <c r="S105" s="95" t="s">
        <v>5896</v>
      </c>
      <c r="T105" s="92">
        <v>16856</v>
      </c>
      <c r="U105" s="96">
        <v>45.4</v>
      </c>
      <c r="V105" s="216" t="str" cm="1">
        <f t="array" ref="V105">IF(B105="","",IF(MAX(IF(B:B=B105,C:C))=C105,"Y","N"))</f>
        <v>Y</v>
      </c>
      <c r="W105" s="92"/>
    </row>
    <row r="106" spans="1:24" hidden="1" x14ac:dyDescent="0.25">
      <c r="A106" s="115">
        <f ca="1">INDEX('1.MetaData'!A:A, MATCH($E106, '1.MetaData'!$B:$B, 0))</f>
        <v>678</v>
      </c>
      <c r="B106" s="97" t="s">
        <v>5922</v>
      </c>
      <c r="C106" s="89">
        <v>1</v>
      </c>
      <c r="D106" s="89" t="s">
        <v>4878</v>
      </c>
      <c r="E106" s="1" t="str">
        <f ca="1">_xlfn.XLOOKUP($B106,'3.DNAExtractions'!$F:$F,'3.DNAExtractions'!E:E,"?")</f>
        <v>OG678</v>
      </c>
      <c r="F106" s="80" t="str">
        <f t="shared" si="1"/>
        <v>OG678H_D_SBL</v>
      </c>
      <c r="G106" s="58" t="str">
        <f ca="1">VLOOKUP($E106,'1.MetaData'!$B:$H,3,FALSE)</f>
        <v>Zanclus cornutus</v>
      </c>
      <c r="H106" s="58" t="str">
        <f ca="1">VLOOKUP($E106,'1.MetaData'!$B:$H,4,FALSE)</f>
        <v>Moorish idol</v>
      </c>
      <c r="I106" s="86">
        <f ca="1">_xlfn.XLOOKUP($B106,'3.DNAExtractions'!$F:$F,'3.DNAExtractions'!O:O,"?")</f>
        <v>345</v>
      </c>
      <c r="J106" s="119" t="str">
        <f ca="1">_xlfn.XLOOKUP($B106,'3.DNAExtractions'!$F:$F,'3.DNAExtractions'!V:V,"?")</f>
        <v>4861 to &gt;165,000</v>
      </c>
      <c r="K106" s="215" t="s">
        <v>5745</v>
      </c>
      <c r="L106" s="90">
        <v>45376</v>
      </c>
      <c r="M106" s="90" t="s">
        <v>5898</v>
      </c>
      <c r="N106" s="91" t="s">
        <v>5923</v>
      </c>
      <c r="O106" s="91" t="s">
        <v>4977</v>
      </c>
      <c r="P106" s="68" t="str">
        <f>IF(O106="", "", VLOOKUP(O106, Validation!$A$292:$B$387, 2, FALSE))</f>
        <v>bc2070</v>
      </c>
      <c r="Q106" s="89" t="s">
        <v>5892</v>
      </c>
      <c r="R106" s="92"/>
      <c r="S106" s="95" t="s">
        <v>5900</v>
      </c>
      <c r="T106" s="92">
        <v>13683</v>
      </c>
      <c r="U106" s="96">
        <v>21.6</v>
      </c>
      <c r="V106" s="216" t="str" cm="1">
        <f t="array" ref="V106">IF(B106="","",IF(MAX(IF(B:B=B106,C:C))=C106,"Y","N"))</f>
        <v>Y</v>
      </c>
      <c r="W106" s="92"/>
    </row>
    <row r="107" spans="1:24" hidden="1" x14ac:dyDescent="0.25">
      <c r="A107" s="115">
        <f ca="1">INDEX('1.MetaData'!A:A, MATCH($E107, '1.MetaData'!$B:$B, 0))</f>
        <v>680</v>
      </c>
      <c r="B107" s="97" t="s">
        <v>5924</v>
      </c>
      <c r="C107" s="89">
        <v>1</v>
      </c>
      <c r="D107" s="89" t="s">
        <v>4878</v>
      </c>
      <c r="E107" s="1" t="str">
        <f ca="1">_xlfn.XLOOKUP($B107,'3.DNAExtractions'!$F:$F,'3.DNAExtractions'!E:E,"?")</f>
        <v>OG680</v>
      </c>
      <c r="F107" s="80" t="str">
        <f t="shared" si="1"/>
        <v>OG680G_D_SBL</v>
      </c>
      <c r="G107" s="58" t="str">
        <f ca="1">VLOOKUP($E107,'1.MetaData'!$B:$H,3,FALSE)</f>
        <v>Aluterus scriptus</v>
      </c>
      <c r="H107" s="58" t="str">
        <f ca="1">VLOOKUP($E107,'1.MetaData'!$B:$H,4,FALSE)</f>
        <v>Scrawled leatherjacket</v>
      </c>
      <c r="I107" s="86">
        <f ca="1">_xlfn.XLOOKUP($B107,'3.DNAExtractions'!$F:$F,'3.DNAExtractions'!O:O,"?")</f>
        <v>125</v>
      </c>
      <c r="J107" s="119" t="str">
        <f ca="1">_xlfn.XLOOKUP($B107,'3.DNAExtractions'!$F:$F,'3.DNAExtractions'!V:V,"?")</f>
        <v>15,050 - 202,401</v>
      </c>
      <c r="K107" s="215" t="s">
        <v>5745</v>
      </c>
      <c r="L107" s="90">
        <v>45565</v>
      </c>
      <c r="M107" s="90" t="s">
        <v>5797</v>
      </c>
      <c r="N107" s="91" t="s">
        <v>5925</v>
      </c>
      <c r="O107" s="91" t="s">
        <v>4901</v>
      </c>
      <c r="P107" s="68" t="str">
        <f>IF(O107="", "", VLOOKUP(O107, Validation!$A$292:$B$387, 2, FALSE))</f>
        <v>bc2065</v>
      </c>
      <c r="Q107" s="89"/>
      <c r="R107" s="92"/>
      <c r="S107" s="95" t="s">
        <v>5799</v>
      </c>
      <c r="T107" s="92">
        <v>16653</v>
      </c>
      <c r="U107" s="96">
        <v>67.5</v>
      </c>
      <c r="V107" s="216" t="str" cm="1">
        <f t="array" ref="V107">IF(B107="","",IF(MAX(IF(B:B=B107,C:C))=C107,"Y","N"))</f>
        <v>Y</v>
      </c>
      <c r="W107" s="92"/>
    </row>
    <row r="108" spans="1:24" hidden="1" x14ac:dyDescent="0.25">
      <c r="A108" s="115">
        <f ca="1">INDEX('1.MetaData'!A:A, MATCH($E108, '1.MetaData'!$B:$B, 0))</f>
        <v>683</v>
      </c>
      <c r="B108" s="97" t="s">
        <v>5926</v>
      </c>
      <c r="C108" s="89">
        <v>1</v>
      </c>
      <c r="D108" s="89" t="s">
        <v>3384</v>
      </c>
      <c r="E108" s="1" t="str">
        <f ca="1">_xlfn.XLOOKUP($B108,'3.DNAExtractions'!$F:$F,'3.DNAExtractions'!E:E,"?")</f>
        <v>OG683</v>
      </c>
      <c r="F108" s="80" t="str">
        <f t="shared" si="1"/>
        <v>OG683H_D_SBL</v>
      </c>
      <c r="G108" s="58" t="str">
        <f ca="1">VLOOKUP($E108,'1.MetaData'!$B:$H,3,FALSE)</f>
        <v>Aphareus rutilans</v>
      </c>
      <c r="H108" s="58" t="str">
        <f ca="1">VLOOKUP($E108,'1.MetaData'!$B:$H,4,FALSE)</f>
        <v>Rusty jobfish</v>
      </c>
      <c r="I108" s="86">
        <f ca="1">_xlfn.XLOOKUP($B108,'3.DNAExtractions'!$F:$F,'3.DNAExtractions'!O:O,"?")</f>
        <v>203</v>
      </c>
      <c r="J108" s="119" t="str">
        <f ca="1">_xlfn.XLOOKUP($B108,'3.DNAExtractions'!$F:$F,'3.DNAExtractions'!V:V,"?")</f>
        <v>&gt;165,000</v>
      </c>
      <c r="K108" s="215" t="s">
        <v>5745</v>
      </c>
      <c r="L108" s="90">
        <v>45392</v>
      </c>
      <c r="M108" s="90" t="s">
        <v>5776</v>
      </c>
      <c r="N108" s="91" t="s">
        <v>5927</v>
      </c>
      <c r="O108" s="91" t="s">
        <v>4987</v>
      </c>
      <c r="P108" s="68" t="str">
        <f>IF(O108="", "", VLOOKUP(O108, Validation!$A$292:$B$387, 2, FALSE))</f>
        <v>bc2073</v>
      </c>
      <c r="Q108" s="89" t="s">
        <v>5778</v>
      </c>
      <c r="R108" s="92"/>
      <c r="S108" s="95" t="s">
        <v>5779</v>
      </c>
      <c r="T108" s="92">
        <v>20677</v>
      </c>
      <c r="U108" s="96">
        <v>63</v>
      </c>
      <c r="V108" s="216" t="str" cm="1">
        <f t="array" ref="V108">IF(B108="","",IF(MAX(IF(B:B=B108,C:C))=C108,"Y","N"))</f>
        <v>N</v>
      </c>
      <c r="W108" s="92"/>
      <c r="X108" s="91" t="s">
        <v>5928</v>
      </c>
    </row>
    <row r="109" spans="1:24" hidden="1" x14ac:dyDescent="0.25">
      <c r="A109" s="115">
        <f ca="1">INDEX('1.MetaData'!A:A, MATCH($E109, '1.MetaData'!$B:$B, 0))</f>
        <v>683</v>
      </c>
      <c r="B109" s="97" t="s">
        <v>5926</v>
      </c>
      <c r="C109" s="89">
        <v>2</v>
      </c>
      <c r="D109" s="89" t="s">
        <v>4878</v>
      </c>
      <c r="E109" s="1" t="str">
        <f ca="1">_xlfn.XLOOKUP($B109,'3.DNAExtractions'!$F:$F,'3.DNAExtractions'!E:E,"?")</f>
        <v>OG683</v>
      </c>
      <c r="F109" s="80" t="str">
        <f t="shared" si="1"/>
        <v>OG683H_D_SBL2</v>
      </c>
      <c r="G109" s="58" t="str">
        <f ca="1">VLOOKUP($E109,'1.MetaData'!$B:$H,3,FALSE)</f>
        <v>Aphareus rutilans</v>
      </c>
      <c r="H109" s="58" t="str">
        <f ca="1">VLOOKUP($E109,'1.MetaData'!$B:$H,4,FALSE)</f>
        <v>Rusty jobfish</v>
      </c>
      <c r="I109" s="86">
        <f ca="1">_xlfn.XLOOKUP($B109,'3.DNAExtractions'!$F:$F,'3.DNAExtractions'!O:O,"?")</f>
        <v>203</v>
      </c>
      <c r="J109" s="119" t="str">
        <f ca="1">_xlfn.XLOOKUP($B109,'3.DNAExtractions'!$F:$F,'3.DNAExtractions'!V:V,"?")</f>
        <v>&gt;165,000</v>
      </c>
      <c r="K109" s="215" t="s">
        <v>5745</v>
      </c>
      <c r="L109" s="90">
        <v>45404</v>
      </c>
      <c r="M109" s="90" t="s">
        <v>5875</v>
      </c>
      <c r="N109" s="91" t="s">
        <v>5929</v>
      </c>
      <c r="O109" s="91" t="s">
        <v>5341</v>
      </c>
      <c r="P109" s="68" t="str">
        <f>IF(O109="", "", VLOOKUP(O109, Validation!$A$292:$B$387, 2, FALSE))</f>
        <v>bc2088</v>
      </c>
      <c r="Q109" s="95" t="s">
        <v>5877</v>
      </c>
      <c r="R109" s="92">
        <v>16070</v>
      </c>
      <c r="S109" s="95" t="s">
        <v>5878</v>
      </c>
      <c r="T109" s="92">
        <v>15717</v>
      </c>
      <c r="U109" s="96">
        <v>55.8</v>
      </c>
      <c r="V109" s="216" t="str" cm="1">
        <f t="array" ref="V109">IF(B109="","",IF(MAX(IF(B:B=B109,C:C))=C109,"Y","N"))</f>
        <v>Y</v>
      </c>
      <c r="W109" s="92"/>
      <c r="X109" s="91" t="s">
        <v>5930</v>
      </c>
    </row>
    <row r="110" spans="1:24" hidden="1" x14ac:dyDescent="0.25">
      <c r="A110" s="115">
        <f ca="1">INDEX('1.MetaData'!A:A, MATCH($E110, '1.MetaData'!$B:$B, 0))</f>
        <v>686</v>
      </c>
      <c r="B110" s="97" t="s">
        <v>5931</v>
      </c>
      <c r="C110" s="89">
        <v>1</v>
      </c>
      <c r="D110" s="89" t="s">
        <v>4878</v>
      </c>
      <c r="E110" s="1" t="str">
        <f ca="1">_xlfn.XLOOKUP($B110,'3.DNAExtractions'!$F:$F,'3.DNAExtractions'!E:E,"?")</f>
        <v>OG686</v>
      </c>
      <c r="F110" s="80" t="str">
        <f t="shared" si="1"/>
        <v>OG686H_D_SBL</v>
      </c>
      <c r="G110" s="58" t="str">
        <f ca="1">VLOOKUP($E110,'1.MetaData'!$B:$H,3,FALSE)</f>
        <v>Carangoides orthogrammus</v>
      </c>
      <c r="H110" s="58" t="str">
        <f ca="1">VLOOKUP($E110,'1.MetaData'!$B:$H,4,FALSE)</f>
        <v>Thicklip trevally</v>
      </c>
      <c r="I110" s="86">
        <f ca="1">_xlfn.XLOOKUP($B110,'3.DNAExtractions'!$F:$F,'3.DNAExtractions'!O:O,"?")</f>
        <v>359</v>
      </c>
      <c r="J110" s="119">
        <f ca="1">_xlfn.XLOOKUP($B110,'3.DNAExtractions'!$F:$F,'3.DNAExtractions'!V:V,"?")</f>
        <v>21773</v>
      </c>
      <c r="K110" s="215" t="s">
        <v>5745</v>
      </c>
      <c r="L110" s="90">
        <v>45565</v>
      </c>
      <c r="M110" s="90" t="s">
        <v>5797</v>
      </c>
      <c r="N110" s="91" t="s">
        <v>5932</v>
      </c>
      <c r="O110" s="91" t="s">
        <v>5024</v>
      </c>
      <c r="P110" s="68" t="str">
        <f>IF(O110="", "", VLOOKUP(O110, Validation!$A$292:$B$387, 2, FALSE))</f>
        <v>bc2077</v>
      </c>
      <c r="Q110" s="89"/>
      <c r="R110" s="92"/>
      <c r="S110" s="95" t="s">
        <v>5799</v>
      </c>
      <c r="T110" s="92">
        <v>15116</v>
      </c>
      <c r="U110" s="96">
        <v>20.3</v>
      </c>
      <c r="V110" s="216" t="str" cm="1">
        <f t="array" ref="V110">IF(B110="","",IF(MAX(IF(B:B=B110,C:C))=C110,"Y","N"))</f>
        <v>Y</v>
      </c>
      <c r="W110" s="92"/>
    </row>
    <row r="111" spans="1:24" hidden="1" x14ac:dyDescent="0.25">
      <c r="A111" s="115">
        <f ca="1">INDEX('1.MetaData'!A:A, MATCH($E111, '1.MetaData'!$B:$B, 0))</f>
        <v>695</v>
      </c>
      <c r="B111" s="97" t="s">
        <v>5933</v>
      </c>
      <c r="C111" s="89">
        <v>1</v>
      </c>
      <c r="D111" s="89" t="s">
        <v>3384</v>
      </c>
      <c r="E111" s="1" t="str">
        <f ca="1">_xlfn.XLOOKUP($B111,'3.DNAExtractions'!$F:$F,'3.DNAExtractions'!E:E,"?")</f>
        <v>OG695</v>
      </c>
      <c r="F111" s="80" t="str">
        <f t="shared" si="1"/>
        <v>OG695H_D_SBL</v>
      </c>
      <c r="G111" s="58" t="str">
        <f ca="1">VLOOKUP($E111,'1.MetaData'!$B:$H,3,FALSE)</f>
        <v>Tylosurus crocodilus</v>
      </c>
      <c r="H111" s="58" t="str">
        <f ca="1">VLOOKUP($E111,'1.MetaData'!$B:$H,4,FALSE)</f>
        <v>Crocodile longtom</v>
      </c>
      <c r="I111" s="86">
        <f ca="1">_xlfn.XLOOKUP($B111,'3.DNAExtractions'!$F:$F,'3.DNAExtractions'!O:O,"?")</f>
        <v>114</v>
      </c>
      <c r="J111" s="119">
        <f ca="1">_xlfn.XLOOKUP($B111,'3.DNAExtractions'!$F:$F,'3.DNAExtractions'!V:V,"?")</f>
        <v>24439</v>
      </c>
      <c r="K111" s="215" t="s">
        <v>5745</v>
      </c>
      <c r="L111" s="90">
        <v>45392</v>
      </c>
      <c r="M111" s="90" t="s">
        <v>5776</v>
      </c>
      <c r="N111" s="91" t="s">
        <v>5777</v>
      </c>
      <c r="O111" s="91" t="s">
        <v>5024</v>
      </c>
      <c r="P111" s="68" t="str">
        <f>IF(O111="", "", VLOOKUP(O111, Validation!$A$292:$B$387, 2, FALSE))</f>
        <v>bc2077</v>
      </c>
      <c r="Q111" s="89" t="s">
        <v>5778</v>
      </c>
      <c r="R111" s="92"/>
      <c r="S111" s="95" t="s">
        <v>5779</v>
      </c>
      <c r="T111" s="92">
        <v>19059</v>
      </c>
      <c r="U111" s="96">
        <v>35.9</v>
      </c>
      <c r="V111" s="216" t="str" cm="1">
        <f t="array" ref="V111">IF(B111="","",IF(MAX(IF(B:B=B111,C:C))=C111,"Y","N"))</f>
        <v>N</v>
      </c>
      <c r="W111" s="92"/>
      <c r="X111" s="91" t="s">
        <v>5887</v>
      </c>
    </row>
    <row r="112" spans="1:24" hidden="1" x14ac:dyDescent="0.25">
      <c r="A112" s="115">
        <f ca="1">INDEX('1.MetaData'!A:A, MATCH($E112, '1.MetaData'!$B:$B, 0))</f>
        <v>695</v>
      </c>
      <c r="B112" s="97" t="s">
        <v>5933</v>
      </c>
      <c r="C112" s="89">
        <v>2</v>
      </c>
      <c r="D112" s="89" t="s">
        <v>3384</v>
      </c>
      <c r="E112" s="1" t="str">
        <f ca="1">_xlfn.XLOOKUP($B112,'3.DNAExtractions'!$F:$F,'3.DNAExtractions'!E:E,"?")</f>
        <v>OG695</v>
      </c>
      <c r="F112" s="80" t="str">
        <f t="shared" si="1"/>
        <v>OG695H_D_SBL2</v>
      </c>
      <c r="G112" s="58" t="str">
        <f ca="1">VLOOKUP($E112,'1.MetaData'!$B:$H,3,FALSE)</f>
        <v>Tylosurus crocodilus</v>
      </c>
      <c r="H112" s="58" t="str">
        <f ca="1">VLOOKUP($E112,'1.MetaData'!$B:$H,4,FALSE)</f>
        <v>Crocodile longtom</v>
      </c>
      <c r="I112" s="86">
        <f ca="1">_xlfn.XLOOKUP($B112,'3.DNAExtractions'!$F:$F,'3.DNAExtractions'!O:O,"?")</f>
        <v>114</v>
      </c>
      <c r="J112" s="119">
        <f ca="1">_xlfn.XLOOKUP($B112,'3.DNAExtractions'!$F:$F,'3.DNAExtractions'!V:V,"?")</f>
        <v>24439</v>
      </c>
      <c r="K112" s="215" t="s">
        <v>5745</v>
      </c>
      <c r="L112" s="90">
        <v>45398</v>
      </c>
      <c r="N112" s="91" t="s">
        <v>5934</v>
      </c>
      <c r="P112" s="68" t="str">
        <f>IF(O112="", "", VLOOKUP(O112, Validation!$A$292:$B$387, 2, FALSE))</f>
        <v/>
      </c>
      <c r="Q112" s="89"/>
      <c r="R112" s="92"/>
      <c r="T112" s="92"/>
      <c r="V112" s="216" t="str" cm="1">
        <f t="array" ref="V112">IF(B112="","",IF(MAX(IF(B:B=B112,C:C))=C112,"Y","N"))</f>
        <v>N</v>
      </c>
      <c r="W112" s="92"/>
    </row>
    <row r="113" spans="1:24" hidden="1" x14ac:dyDescent="0.25">
      <c r="A113" s="115">
        <f ca="1">INDEX('1.MetaData'!A:A, MATCH($E113, '1.MetaData'!$B:$B, 0))</f>
        <v>695</v>
      </c>
      <c r="B113" s="97" t="s">
        <v>5933</v>
      </c>
      <c r="C113" s="89">
        <v>3</v>
      </c>
      <c r="D113" s="89" t="s">
        <v>4878</v>
      </c>
      <c r="E113" s="1" t="str">
        <f ca="1">_xlfn.XLOOKUP($B113,'3.DNAExtractions'!$F:$F,'3.DNAExtractions'!E:E,"?")</f>
        <v>OG695</v>
      </c>
      <c r="F113" s="80" t="str">
        <f t="shared" si="1"/>
        <v>OG695H_D_SBL3</v>
      </c>
      <c r="G113" s="58" t="str">
        <f ca="1">VLOOKUP($E113,'1.MetaData'!$B:$H,3,FALSE)</f>
        <v>Tylosurus crocodilus</v>
      </c>
      <c r="H113" s="58" t="str">
        <f ca="1">VLOOKUP($E113,'1.MetaData'!$B:$H,4,FALSE)</f>
        <v>Crocodile longtom</v>
      </c>
      <c r="I113" s="86">
        <f ca="1">_xlfn.XLOOKUP($B113,'3.DNAExtractions'!$F:$F,'3.DNAExtractions'!O:O,"?")</f>
        <v>114</v>
      </c>
      <c r="J113" s="119">
        <f ca="1">_xlfn.XLOOKUP($B113,'3.DNAExtractions'!$F:$F,'3.DNAExtractions'!V:V,"?")</f>
        <v>24439</v>
      </c>
      <c r="K113" s="215" t="s">
        <v>5745</v>
      </c>
      <c r="L113" s="90">
        <v>45426</v>
      </c>
      <c r="M113" s="90" t="s">
        <v>5817</v>
      </c>
      <c r="N113" s="246" t="s">
        <v>5935</v>
      </c>
      <c r="O113" s="91" t="s">
        <v>5088</v>
      </c>
      <c r="P113" s="68" t="str">
        <f>IF(O113="", "", VLOOKUP(O113, Validation!$A$292:$B$387, 2, FALSE))</f>
        <v>bc2093</v>
      </c>
      <c r="Q113" s="95" t="s">
        <v>5877</v>
      </c>
      <c r="R113" s="92">
        <v>19287</v>
      </c>
      <c r="S113" s="95" t="s">
        <v>5820</v>
      </c>
      <c r="T113" s="92">
        <v>17914</v>
      </c>
      <c r="U113" s="96">
        <v>39.200000000000003</v>
      </c>
      <c r="V113" s="216" t="str" cm="1">
        <f t="array" ref="V113">IF(B113="","",IF(MAX(IF(B:B=B113,C:C))=C113,"Y","N"))</f>
        <v>Y</v>
      </c>
      <c r="W113" s="92"/>
    </row>
    <row r="114" spans="1:24" hidden="1" x14ac:dyDescent="0.25">
      <c r="A114" s="115">
        <f ca="1">INDEX('1.MetaData'!A:A, MATCH($E114, '1.MetaData'!$B:$B, 0))</f>
        <v>696</v>
      </c>
      <c r="B114" s="97" t="s">
        <v>5936</v>
      </c>
      <c r="C114" s="89">
        <v>1</v>
      </c>
      <c r="D114" s="89" t="s">
        <v>4878</v>
      </c>
      <c r="E114" s="1" t="str">
        <f ca="1">_xlfn.XLOOKUP($B114,'3.DNAExtractions'!$F:$F,'3.DNAExtractions'!E:E,"?")</f>
        <v>OG696</v>
      </c>
      <c r="F114" s="80" t="str">
        <f t="shared" si="1"/>
        <v>OG696H_D_SBL</v>
      </c>
      <c r="G114" s="58" t="str">
        <f ca="1">VLOOKUP($E114,'1.MetaData'!$B:$H,3,FALSE)</f>
        <v>Scarus tricolor</v>
      </c>
      <c r="H114" s="58" t="str">
        <f ca="1">VLOOKUP($E114,'1.MetaData'!$B:$H,4,FALSE)</f>
        <v>Tricolour parrotfish? TBC</v>
      </c>
      <c r="I114" s="86">
        <f ca="1">_xlfn.XLOOKUP($B114,'3.DNAExtractions'!$F:$F,'3.DNAExtractions'!O:O,"?")</f>
        <v>48.4</v>
      </c>
      <c r="J114" s="119">
        <f ca="1">_xlfn.XLOOKUP($B114,'3.DNAExtractions'!$F:$F,'3.DNAExtractions'!V:V,"?")</f>
        <v>130233</v>
      </c>
      <c r="K114" s="215" t="s">
        <v>5745</v>
      </c>
      <c r="L114" s="90">
        <v>45348</v>
      </c>
      <c r="M114" s="90" t="s">
        <v>5895</v>
      </c>
      <c r="O114" s="91" t="s">
        <v>4962</v>
      </c>
      <c r="P114" s="68" t="str">
        <f>IF(O114="", "", VLOOKUP(O114, Validation!$A$292:$B$387, 2, FALSE))</f>
        <v>bc2060</v>
      </c>
      <c r="Q114" s="89" t="s">
        <v>3388</v>
      </c>
      <c r="R114" s="92"/>
      <c r="S114" s="95" t="s">
        <v>5896</v>
      </c>
      <c r="T114" s="92">
        <v>20460</v>
      </c>
      <c r="U114" s="96">
        <v>28.1</v>
      </c>
      <c r="V114" s="216" t="str" cm="1">
        <f t="array" ref="V114">IF(B114="","",IF(MAX(IF(B:B=B114,C:C))=C114,"Y","N"))</f>
        <v>N</v>
      </c>
      <c r="W114" s="92" t="s">
        <v>92</v>
      </c>
    </row>
    <row r="115" spans="1:24" hidden="1" x14ac:dyDescent="0.25">
      <c r="A115" s="115">
        <f ca="1">INDEX('1.MetaData'!A:A, MATCH($E115, '1.MetaData'!$B:$B, 0))</f>
        <v>696</v>
      </c>
      <c r="B115" s="97" t="s">
        <v>5936</v>
      </c>
      <c r="C115" s="89">
        <v>2</v>
      </c>
      <c r="D115" s="89" t="s">
        <v>5774</v>
      </c>
      <c r="E115" s="1" t="str">
        <f ca="1">_xlfn.XLOOKUP($B115,'3.DNAExtractions'!$F:$F,'3.DNAExtractions'!E:E,"?")</f>
        <v>OG696</v>
      </c>
      <c r="F115" s="80" t="str">
        <f t="shared" si="1"/>
        <v>OG696H_D_SBL2</v>
      </c>
      <c r="G115" s="58" t="str">
        <f ca="1">VLOOKUP($E115,'1.MetaData'!$B:$H,3,FALSE)</f>
        <v>Scarus tricolor</v>
      </c>
      <c r="H115" s="58" t="str">
        <f ca="1">VLOOKUP($E115,'1.MetaData'!$B:$H,4,FALSE)</f>
        <v>Tricolour parrotfish? TBC</v>
      </c>
      <c r="I115" s="86">
        <f ca="1">_xlfn.XLOOKUP($B115,'3.DNAExtractions'!$F:$F,'3.DNAExtractions'!O:O,"?")</f>
        <v>48.4</v>
      </c>
      <c r="J115" s="119">
        <f ca="1">_xlfn.XLOOKUP($B115,'3.DNAExtractions'!$F:$F,'3.DNAExtractions'!V:V,"?")</f>
        <v>130233</v>
      </c>
      <c r="K115" s="215" t="s">
        <v>5745</v>
      </c>
      <c r="L115" s="90">
        <v>45348</v>
      </c>
      <c r="M115" s="90" t="s">
        <v>5895</v>
      </c>
      <c r="O115" s="91" t="s">
        <v>4962</v>
      </c>
      <c r="P115" s="68" t="str">
        <f>IF(O115="", "", VLOOKUP(O115, Validation!$A$292:$B$387, 2, FALSE))</f>
        <v>bc2060</v>
      </c>
      <c r="Q115" s="89" t="s">
        <v>3388</v>
      </c>
      <c r="R115" s="92"/>
      <c r="S115" s="95" t="s">
        <v>5896</v>
      </c>
      <c r="T115" s="92">
        <v>20460</v>
      </c>
      <c r="U115" s="96">
        <v>30.6</v>
      </c>
      <c r="V115" s="216" t="str" cm="1">
        <f t="array" ref="V115">IF(B115="","",IF(MAX(IF(B:B=B115,C:C))=C115,"Y","N"))</f>
        <v>Y</v>
      </c>
      <c r="W115" s="92"/>
      <c r="X115" s="91" t="s">
        <v>5937</v>
      </c>
    </row>
    <row r="116" spans="1:24" hidden="1" x14ac:dyDescent="0.25">
      <c r="A116" s="115">
        <f ca="1">INDEX('1.MetaData'!A:A, MATCH($E116, '1.MetaData'!$B:$B, 0))</f>
        <v>698</v>
      </c>
      <c r="B116" s="97" t="s">
        <v>5938</v>
      </c>
      <c r="C116" s="89">
        <v>1</v>
      </c>
      <c r="D116" s="89" t="s">
        <v>4878</v>
      </c>
      <c r="E116" s="1" t="str">
        <f ca="1">_xlfn.XLOOKUP($B116,'3.DNAExtractions'!$F:$F,'3.DNAExtractions'!E:E,"?")</f>
        <v>OG698</v>
      </c>
      <c r="F116" s="80" t="str">
        <f t="shared" si="1"/>
        <v>OG698H_D_SBL</v>
      </c>
      <c r="G116" s="58" t="str">
        <f ca="1">VLOOKUP($E116,'1.MetaData'!$B:$H,3,FALSE)</f>
        <v>Epinephelus polyphekadion</v>
      </c>
      <c r="H116" s="58" t="str">
        <f ca="1">VLOOKUP($E116,'1.MetaData'!$B:$H,4,FALSE)</f>
        <v>Camoflague Grouper? TBC</v>
      </c>
      <c r="I116" s="86">
        <f ca="1">_xlfn.XLOOKUP($B116,'3.DNAExtractions'!$F:$F,'3.DNAExtractions'!O:O,"?")</f>
        <v>311</v>
      </c>
      <c r="J116" s="119">
        <f ca="1">_xlfn.XLOOKUP($B116,'3.DNAExtractions'!$F:$F,'3.DNAExtractions'!V:V,"?")</f>
        <v>27194</v>
      </c>
      <c r="K116" s="215" t="s">
        <v>5745</v>
      </c>
      <c r="L116" s="90">
        <v>45565</v>
      </c>
      <c r="M116" s="90" t="s">
        <v>5797</v>
      </c>
      <c r="N116" s="91" t="s">
        <v>5917</v>
      </c>
      <c r="O116" s="91" t="s">
        <v>4981</v>
      </c>
      <c r="P116" s="68" t="str">
        <f>IF(O116="", "", VLOOKUP(O116, Validation!$A$292:$B$387, 2, FALSE))</f>
        <v>bc2072</v>
      </c>
      <c r="Q116" s="89"/>
      <c r="R116" s="92"/>
      <c r="S116" s="95" t="s">
        <v>5799</v>
      </c>
      <c r="T116" s="92">
        <v>15448</v>
      </c>
      <c r="U116" s="96">
        <v>70.599999999999994</v>
      </c>
      <c r="V116" s="216" t="str" cm="1">
        <f t="array" ref="V116">IF(B116="","",IF(MAX(IF(B:B=B116,C:C))=C116,"Y","N"))</f>
        <v>Y</v>
      </c>
      <c r="W116" s="92"/>
    </row>
    <row r="117" spans="1:24" hidden="1" x14ac:dyDescent="0.25">
      <c r="A117" s="115">
        <f ca="1">INDEX('1.MetaData'!A:A, MATCH($E117, '1.MetaData'!$B:$B, 0))</f>
        <v>701</v>
      </c>
      <c r="B117" s="97" t="s">
        <v>5939</v>
      </c>
      <c r="C117" s="89">
        <v>1</v>
      </c>
      <c r="D117" s="89" t="s">
        <v>3384</v>
      </c>
      <c r="E117" s="1" t="str">
        <f ca="1">_xlfn.XLOOKUP($B117,'3.DNAExtractions'!$F:$F,'3.DNAExtractions'!E:E,"?")</f>
        <v>OG701</v>
      </c>
      <c r="F117" s="80" t="str">
        <f t="shared" si="1"/>
        <v>OG701H_D_SBL</v>
      </c>
      <c r="G117" s="58" t="str">
        <f ca="1">VLOOKUP($E117,'1.MetaData'!$B:$H,3,FALSE)</f>
        <v>Lutjanus fulvus</v>
      </c>
      <c r="H117" s="58" t="str">
        <f ca="1">VLOOKUP($E117,'1.MetaData'!$B:$H,4,FALSE)</f>
        <v>Blacktail snapper</v>
      </c>
      <c r="I117" s="86">
        <f ca="1">_xlfn.XLOOKUP($B117,'3.DNAExtractions'!$F:$F,'3.DNAExtractions'!O:O,"?")</f>
        <v>388</v>
      </c>
      <c r="J117" s="119">
        <f ca="1">_xlfn.XLOOKUP($B117,'3.DNAExtractions'!$F:$F,'3.DNAExtractions'!V:V,"?")</f>
        <v>19740</v>
      </c>
      <c r="K117" s="215" t="s">
        <v>5745</v>
      </c>
      <c r="L117" s="90">
        <v>45392</v>
      </c>
      <c r="M117" s="90" t="s">
        <v>5776</v>
      </c>
      <c r="N117" s="91" t="s">
        <v>5777</v>
      </c>
      <c r="O117" s="91" t="s">
        <v>2575</v>
      </c>
      <c r="P117" s="68" t="str">
        <f>IF(O117="", "", VLOOKUP(O117, Validation!$A$292:$B$387, 2, FALSE))</f>
        <v>bc2078</v>
      </c>
      <c r="Q117" s="89" t="s">
        <v>5778</v>
      </c>
      <c r="R117" s="92"/>
      <c r="S117" s="95" t="s">
        <v>5779</v>
      </c>
      <c r="T117" s="92">
        <v>15665</v>
      </c>
      <c r="U117" s="96">
        <v>27.3</v>
      </c>
      <c r="V117" s="216" t="str" cm="1">
        <f t="array" ref="V117">IF(B117="","",IF(MAX(IF(B:B=B117,C:C))=C117,"Y","N"))</f>
        <v>N</v>
      </c>
      <c r="W117" s="92"/>
      <c r="X117" s="91" t="s">
        <v>5887</v>
      </c>
    </row>
    <row r="118" spans="1:24" hidden="1" x14ac:dyDescent="0.25">
      <c r="A118" s="115">
        <f ca="1">INDEX('1.MetaData'!A:A, MATCH($E118, '1.MetaData'!$B:$B, 0))</f>
        <v>701</v>
      </c>
      <c r="B118" s="97" t="s">
        <v>5939</v>
      </c>
      <c r="C118" s="89">
        <v>2</v>
      </c>
      <c r="D118" s="89" t="s">
        <v>4878</v>
      </c>
      <c r="E118" s="1" t="str">
        <f ca="1">_xlfn.XLOOKUP($B118,'3.DNAExtractions'!$F:$F,'3.DNAExtractions'!E:E,"?")</f>
        <v>OG701</v>
      </c>
      <c r="F118" s="80" t="str">
        <f t="shared" si="1"/>
        <v>OG701H_D_SBL2</v>
      </c>
      <c r="G118" s="58" t="str">
        <f ca="1">VLOOKUP($E118,'1.MetaData'!$B:$H,3,FALSE)</f>
        <v>Lutjanus fulvus</v>
      </c>
      <c r="H118" s="58" t="str">
        <f ca="1">VLOOKUP($E118,'1.MetaData'!$B:$H,4,FALSE)</f>
        <v>Blacktail snapper</v>
      </c>
      <c r="I118" s="86">
        <f ca="1">_xlfn.XLOOKUP($B118,'3.DNAExtractions'!$F:$F,'3.DNAExtractions'!O:O,"?")</f>
        <v>388</v>
      </c>
      <c r="J118" s="119">
        <f ca="1">_xlfn.XLOOKUP($B118,'3.DNAExtractions'!$F:$F,'3.DNAExtractions'!V:V,"?")</f>
        <v>19740</v>
      </c>
      <c r="K118" s="215" t="s">
        <v>5745</v>
      </c>
      <c r="L118" s="90">
        <v>45398</v>
      </c>
      <c r="M118" s="90" t="s">
        <v>5888</v>
      </c>
      <c r="N118" s="91" t="s">
        <v>5889</v>
      </c>
      <c r="O118" s="91" t="s">
        <v>5039</v>
      </c>
      <c r="P118" s="68" t="str">
        <f>IF(O118="", "", VLOOKUP(O118, Validation!$A$292:$B$387, 2, FALSE))</f>
        <v>bc2083</v>
      </c>
      <c r="Q118" s="89" t="s">
        <v>5890</v>
      </c>
      <c r="R118" s="92">
        <v>11251</v>
      </c>
      <c r="S118" s="95" t="s">
        <v>5888</v>
      </c>
      <c r="T118" s="92">
        <v>12315</v>
      </c>
      <c r="U118" s="96">
        <v>64.3</v>
      </c>
      <c r="V118" s="216" t="str" cm="1">
        <f t="array" ref="V118">IF(B118="","",IF(MAX(IF(B:B=B118,C:C))=C118,"Y","N"))</f>
        <v>Y</v>
      </c>
      <c r="W118" s="92"/>
    </row>
    <row r="119" spans="1:24" hidden="1" x14ac:dyDescent="0.25">
      <c r="A119" s="115">
        <f ca="1">INDEX('1.MetaData'!A:A, MATCH($E119, '1.MetaData'!$B:$B, 0))</f>
        <v>702</v>
      </c>
      <c r="B119" s="97" t="s">
        <v>5940</v>
      </c>
      <c r="C119" s="89">
        <v>1</v>
      </c>
      <c r="D119" s="89" t="s">
        <v>4878</v>
      </c>
      <c r="E119" s="1" t="str">
        <f ca="1">_xlfn.XLOOKUP($B119,'3.DNAExtractions'!$F:$F,'3.DNAExtractions'!E:E,"?")</f>
        <v>OG702</v>
      </c>
      <c r="F119" s="80" t="str">
        <f t="shared" si="1"/>
        <v>OG702G_D_SBL</v>
      </c>
      <c r="G119" s="58" t="str">
        <f ca="1">VLOOKUP($E119,'1.MetaData'!$B:$H,3,FALSE)</f>
        <v>Lutjanus bohar</v>
      </c>
      <c r="H119" s="58" t="str">
        <f ca="1">VLOOKUP($E119,'1.MetaData'!$B:$H,4,FALSE)</f>
        <v>Red bass</v>
      </c>
      <c r="I119" s="86">
        <f ca="1">_xlfn.XLOOKUP($B119,'3.DNAExtractions'!$F:$F,'3.DNAExtractions'!O:O,"?")</f>
        <v>255</v>
      </c>
      <c r="J119" s="119">
        <f ca="1">_xlfn.XLOOKUP($B119,'3.DNAExtractions'!$F:$F,'3.DNAExtractions'!V:V,"?")</f>
        <v>9296</v>
      </c>
      <c r="K119" s="215" t="s">
        <v>5745</v>
      </c>
      <c r="L119" s="90">
        <v>45392</v>
      </c>
      <c r="M119" s="90" t="s">
        <v>5776</v>
      </c>
      <c r="N119" s="91" t="s">
        <v>5837</v>
      </c>
      <c r="O119" s="91" t="s">
        <v>4991</v>
      </c>
      <c r="P119" s="68" t="str">
        <f>IF(O119="", "", VLOOKUP(O119, Validation!$A$292:$B$387, 2, FALSE))</f>
        <v>bc2075</v>
      </c>
      <c r="Q119" s="89" t="s">
        <v>107</v>
      </c>
      <c r="R119" s="92"/>
      <c r="S119" s="95" t="s">
        <v>5779</v>
      </c>
      <c r="T119" s="92">
        <v>8460</v>
      </c>
      <c r="U119" s="96">
        <v>73.599999999999994</v>
      </c>
      <c r="V119" s="216" t="str" cm="1">
        <f t="array" ref="V119">IF(B119="","",IF(MAX(IF(B:B=B119,C:C))=C119,"Y","N"))</f>
        <v>Y</v>
      </c>
      <c r="W119" s="92"/>
      <c r="X119" s="91" t="s">
        <v>5941</v>
      </c>
    </row>
    <row r="120" spans="1:24" hidden="1" x14ac:dyDescent="0.25">
      <c r="A120" s="115">
        <f ca="1">INDEX('1.MetaData'!A:A, MATCH($E120, '1.MetaData'!$B:$B, 0))</f>
        <v>704</v>
      </c>
      <c r="B120" s="97" t="s">
        <v>5942</v>
      </c>
      <c r="C120" s="89">
        <v>1</v>
      </c>
      <c r="D120" s="89" t="s">
        <v>3384</v>
      </c>
      <c r="E120" s="1" t="str">
        <f ca="1">_xlfn.XLOOKUP($B120,'3.DNAExtractions'!$F:$F,'3.DNAExtractions'!E:E,"?")</f>
        <v>OG704</v>
      </c>
      <c r="F120" s="80" t="str">
        <f t="shared" si="1"/>
        <v>OG704H_D_SBL</v>
      </c>
      <c r="G120" s="58" t="str">
        <f ca="1">VLOOKUP($E120,'1.MetaData'!$B:$H,3,FALSE)</f>
        <v>Caranx sexfasciatus</v>
      </c>
      <c r="H120" s="58" t="str">
        <f ca="1">VLOOKUP($E120,'1.MetaData'!$B:$H,4,FALSE)</f>
        <v>Bigeye trevally</v>
      </c>
      <c r="I120" s="86">
        <f ca="1">_xlfn.XLOOKUP($B120,'3.DNAExtractions'!$F:$F,'3.DNAExtractions'!O:O,"?")</f>
        <v>105</v>
      </c>
      <c r="J120" s="119">
        <f ca="1">_xlfn.XLOOKUP($B120,'3.DNAExtractions'!$F:$F,'3.DNAExtractions'!V:V,"?")</f>
        <v>19440</v>
      </c>
      <c r="K120" s="215"/>
      <c r="L120" s="90"/>
      <c r="N120" s="91" t="s">
        <v>5943</v>
      </c>
      <c r="P120" s="68" t="str">
        <f>IF(O120="", "", VLOOKUP(O120, Validation!$A$292:$B$387, 2, FALSE))</f>
        <v/>
      </c>
      <c r="Q120" s="89" t="s">
        <v>5778</v>
      </c>
      <c r="R120" s="92"/>
      <c r="T120" s="92">
        <v>65056</v>
      </c>
      <c r="V120" s="216" t="str" cm="1">
        <f t="array" ref="V120">IF(B120="","",IF(MAX(IF(B:B=B120,C:C))=C120,"Y","N"))</f>
        <v>N</v>
      </c>
      <c r="W120" s="92"/>
    </row>
    <row r="121" spans="1:24" hidden="1" x14ac:dyDescent="0.25">
      <c r="A121" s="115">
        <f ca="1">INDEX('1.MetaData'!A:A, MATCH($E121, '1.MetaData'!$B:$B, 0))</f>
        <v>704</v>
      </c>
      <c r="B121" s="97" t="s">
        <v>5942</v>
      </c>
      <c r="C121" s="89">
        <v>2</v>
      </c>
      <c r="D121" s="89" t="s">
        <v>4878</v>
      </c>
      <c r="E121" s="1" t="str">
        <f ca="1">_xlfn.XLOOKUP($B121,'3.DNAExtractions'!$F:$F,'3.DNAExtractions'!E:E,"?")</f>
        <v>OG704</v>
      </c>
      <c r="F121" s="80" t="str">
        <f t="shared" si="1"/>
        <v>OG704H_D_SBL2</v>
      </c>
      <c r="G121" s="58" t="str">
        <f ca="1">VLOOKUP($E121,'1.MetaData'!$B:$H,3,FALSE)</f>
        <v>Caranx sexfasciatus</v>
      </c>
      <c r="H121" s="58" t="str">
        <f ca="1">VLOOKUP($E121,'1.MetaData'!$B:$H,4,FALSE)</f>
        <v>Bigeye trevally</v>
      </c>
      <c r="I121" s="86">
        <f ca="1">_xlfn.XLOOKUP($B121,'3.DNAExtractions'!$F:$F,'3.DNAExtractions'!O:O,"?")</f>
        <v>105</v>
      </c>
      <c r="J121" s="119">
        <f ca="1">_xlfn.XLOOKUP($B121,'3.DNAExtractions'!$F:$F,'3.DNAExtractions'!V:V,"?")</f>
        <v>19440</v>
      </c>
      <c r="K121" s="215" t="s">
        <v>5745</v>
      </c>
      <c r="L121" s="90">
        <v>45398</v>
      </c>
      <c r="M121" s="90" t="s">
        <v>5888</v>
      </c>
      <c r="N121" s="91" t="s">
        <v>5944</v>
      </c>
      <c r="O121" s="91" t="s">
        <v>5032</v>
      </c>
      <c r="P121" s="68" t="str">
        <f>IF(O121="", "", VLOOKUP(O121, Validation!$A$292:$B$387, 2, FALSE))</f>
        <v>bc2080</v>
      </c>
      <c r="Q121" s="89" t="s">
        <v>5890</v>
      </c>
      <c r="R121" s="92">
        <v>16150</v>
      </c>
      <c r="S121" s="95" t="s">
        <v>5888</v>
      </c>
      <c r="T121" s="92">
        <v>14913</v>
      </c>
      <c r="U121" s="96">
        <v>80.5</v>
      </c>
      <c r="V121" s="216" t="str" cm="1">
        <f t="array" ref="V121">IF(B121="","",IF(MAX(IF(B:B=B121,C:C))=C121,"Y","N"))</f>
        <v>Y</v>
      </c>
      <c r="W121" s="92"/>
    </row>
    <row r="122" spans="1:24" hidden="1" x14ac:dyDescent="0.25">
      <c r="A122" s="115">
        <f ca="1">INDEX('1.MetaData'!A:A, MATCH($E122, '1.MetaData'!$B:$B, 0))</f>
        <v>706</v>
      </c>
      <c r="B122" s="97" t="s">
        <v>5945</v>
      </c>
      <c r="C122" s="89">
        <v>1</v>
      </c>
      <c r="D122" s="89" t="s">
        <v>4878</v>
      </c>
      <c r="E122" s="1" t="str">
        <f ca="1">_xlfn.XLOOKUP($B122,'3.DNAExtractions'!$F:$F,'3.DNAExtractions'!E:E,"?")</f>
        <v>OG706</v>
      </c>
      <c r="F122" s="80" t="str">
        <f t="shared" si="1"/>
        <v>OG706H_D_SBL</v>
      </c>
      <c r="G122" s="58" t="str">
        <f ca="1">VLOOKUP($E122,'1.MetaData'!$B:$H,3,FALSE)</f>
        <v>Galeorhinus galeus</v>
      </c>
      <c r="H122" s="58" t="str">
        <f ca="1">VLOOKUP($E122,'1.MetaData'!$B:$H,4,FALSE)</f>
        <v>School shark</v>
      </c>
      <c r="I122" s="86">
        <f ca="1">_xlfn.XLOOKUP($B122,'3.DNAExtractions'!$F:$F,'3.DNAExtractions'!O:O,"?")</f>
        <v>225</v>
      </c>
      <c r="J122" s="119">
        <f ca="1">_xlfn.XLOOKUP($B122,'3.DNAExtractions'!$F:$F,'3.DNAExtractions'!V:V,"?")</f>
        <v>42666</v>
      </c>
      <c r="K122" s="215" t="s">
        <v>5745</v>
      </c>
      <c r="L122" s="90">
        <v>45324</v>
      </c>
      <c r="M122" s="89" t="s">
        <v>5767</v>
      </c>
      <c r="O122" s="91" t="s">
        <v>4968</v>
      </c>
      <c r="P122" s="68" t="str">
        <f>IF(O122="", "", VLOOKUP(O122, Validation!$A$292:$B$387, 2, FALSE))</f>
        <v>bc2050</v>
      </c>
      <c r="Q122" s="89" t="s">
        <v>5768</v>
      </c>
      <c r="R122" s="92"/>
      <c r="S122" s="89" t="s">
        <v>5769</v>
      </c>
      <c r="T122" s="92">
        <v>14664</v>
      </c>
      <c r="U122" s="96">
        <v>33.6</v>
      </c>
      <c r="V122" s="92" t="str" cm="1">
        <f t="array" ref="V122">IF(B122="","",IF(MAX(IF(B:B=B122,C:C))=C122,"Y","N"))</f>
        <v>N</v>
      </c>
      <c r="W122" s="92"/>
    </row>
    <row r="123" spans="1:24" hidden="1" x14ac:dyDescent="0.25">
      <c r="A123" s="115">
        <f ca="1">INDEX('1.MetaData'!A:A, MATCH($E123, '1.MetaData'!$B:$B, 0))</f>
        <v>706</v>
      </c>
      <c r="B123" s="97" t="s">
        <v>5945</v>
      </c>
      <c r="C123" s="89">
        <v>2</v>
      </c>
      <c r="D123" s="89" t="s">
        <v>4878</v>
      </c>
      <c r="E123" s="1" t="str">
        <f ca="1">_xlfn.XLOOKUP($B123,'3.DNAExtractions'!$F:$F,'3.DNAExtractions'!E:E,"?")</f>
        <v>OG706</v>
      </c>
      <c r="F123" s="80" t="str">
        <f t="shared" si="1"/>
        <v>OG706H_D_SBL2</v>
      </c>
      <c r="G123" s="58" t="str">
        <f ca="1">VLOOKUP($E123,'1.MetaData'!$B:$H,3,FALSE)</f>
        <v>Galeorhinus galeus</v>
      </c>
      <c r="H123" s="58" t="str">
        <f ca="1">VLOOKUP($E123,'1.MetaData'!$B:$H,4,FALSE)</f>
        <v>School shark</v>
      </c>
      <c r="I123" s="86">
        <f ca="1">_xlfn.XLOOKUP($B123,'3.DNAExtractions'!$F:$F,'3.DNAExtractions'!O:O,"?")</f>
        <v>225</v>
      </c>
      <c r="J123" s="119">
        <f ca="1">_xlfn.XLOOKUP($B123,'3.DNAExtractions'!$F:$F,'3.DNAExtractions'!V:V,"?")</f>
        <v>42666</v>
      </c>
      <c r="K123" s="215" t="s">
        <v>5745</v>
      </c>
      <c r="L123" s="90">
        <v>45324</v>
      </c>
      <c r="M123" s="89" t="s">
        <v>5767</v>
      </c>
      <c r="O123" s="91" t="s">
        <v>4970</v>
      </c>
      <c r="P123" s="68" t="str">
        <f>IF(O123="", "", VLOOKUP(O123, Validation!$A$292:$B$387, 2, FALSE))</f>
        <v>bc2051</v>
      </c>
      <c r="Q123" s="89" t="s">
        <v>5768</v>
      </c>
      <c r="R123" s="92"/>
      <c r="S123" s="89" t="s">
        <v>5769</v>
      </c>
      <c r="T123" s="92">
        <v>18261</v>
      </c>
      <c r="U123" s="96">
        <v>70.2</v>
      </c>
      <c r="V123" s="92" t="str" cm="1">
        <f t="array" ref="V123">IF(B123="","",IF(MAX(IF(B:B=B123,C:C))=C123,"Y","N"))</f>
        <v>Y</v>
      </c>
      <c r="W123" s="92"/>
    </row>
    <row r="124" spans="1:24" hidden="1" x14ac:dyDescent="0.25">
      <c r="A124" s="115">
        <f ca="1">INDEX('1.MetaData'!A:A, MATCH($E124, '1.MetaData'!$B:$B, 0))</f>
        <v>706</v>
      </c>
      <c r="B124" s="97" t="s">
        <v>5946</v>
      </c>
      <c r="C124" s="89">
        <v>3</v>
      </c>
      <c r="D124" s="89" t="s">
        <v>3384</v>
      </c>
      <c r="E124" s="1" t="str">
        <f ca="1">_xlfn.XLOOKUP($B124,'3.DNAExtractions'!$F:$F,'3.DNAExtractions'!E:E,"?")</f>
        <v>OG706</v>
      </c>
      <c r="F124" s="80" t="str">
        <f t="shared" si="1"/>
        <v>OG706H_D4_SBL3</v>
      </c>
      <c r="G124" s="58" t="str">
        <f ca="1">VLOOKUP($E124,'1.MetaData'!$B:$H,3,FALSE)</f>
        <v>Galeorhinus galeus</v>
      </c>
      <c r="H124" s="58" t="str">
        <f ca="1">VLOOKUP($E124,'1.MetaData'!$B:$H,4,FALSE)</f>
        <v>School shark</v>
      </c>
      <c r="I124" s="86">
        <f ca="1">_xlfn.XLOOKUP($B124,'3.DNAExtractions'!$F:$F,'3.DNAExtractions'!O:O,"?")</f>
        <v>66.3</v>
      </c>
      <c r="J124" s="119" t="str">
        <f ca="1">_xlfn.XLOOKUP($B124,'3.DNAExtractions'!$F:$F,'3.DNAExtractions'!V:V,"?")</f>
        <v>UHMW</v>
      </c>
      <c r="K124" s="215" t="s">
        <v>5745</v>
      </c>
      <c r="L124" s="90">
        <v>45348</v>
      </c>
      <c r="M124" s="90" t="s">
        <v>5895</v>
      </c>
      <c r="O124" s="91" t="s">
        <v>4964</v>
      </c>
      <c r="P124" s="68" t="str">
        <f>IF(O124="", "", VLOOKUP(O124, Validation!$A$292:$B$387, 2, FALSE))</f>
        <v>bc2061</v>
      </c>
      <c r="Q124" s="89" t="s">
        <v>3388</v>
      </c>
      <c r="R124" s="92"/>
      <c r="S124" s="95" t="s">
        <v>5896</v>
      </c>
      <c r="T124" s="92">
        <v>19680</v>
      </c>
      <c r="U124" s="96">
        <v>13.2</v>
      </c>
      <c r="V124" s="216" t="str" cm="1">
        <f t="array" ref="V124">IF(B124="","",IF(MAX(IF(B:B=B124,C:C))=C124,"Y","N"))</f>
        <v>Y</v>
      </c>
      <c r="W124" s="92"/>
    </row>
    <row r="125" spans="1:24" hidden="1" x14ac:dyDescent="0.25">
      <c r="A125" s="115">
        <f ca="1">INDEX('1.MetaData'!A:A, MATCH($E125, '1.MetaData'!$B:$B, 0))</f>
        <v>706</v>
      </c>
      <c r="B125" s="97" t="s">
        <v>5947</v>
      </c>
      <c r="C125" s="89">
        <v>1</v>
      </c>
      <c r="D125" s="89" t="s">
        <v>4878</v>
      </c>
      <c r="E125" s="1" t="str">
        <f ca="1">_xlfn.XLOOKUP($B125,'3.DNAExtractions'!$F:$F,'3.DNAExtractions'!E:E,"?")</f>
        <v>OG706</v>
      </c>
      <c r="F125" s="80" t="str">
        <f t="shared" si="1"/>
        <v>OG706H_D5_SBL</v>
      </c>
      <c r="G125" s="58" t="str">
        <f ca="1">VLOOKUP($E125,'1.MetaData'!$B:$H,3,FALSE)</f>
        <v>Galeorhinus galeus</v>
      </c>
      <c r="H125" s="58" t="str">
        <f ca="1">VLOOKUP($E125,'1.MetaData'!$B:$H,4,FALSE)</f>
        <v>School shark</v>
      </c>
      <c r="I125" s="86">
        <f ca="1">_xlfn.XLOOKUP($B125,'3.DNAExtractions'!$F:$F,'3.DNAExtractions'!O:O,"?")</f>
        <v>159</v>
      </c>
      <c r="J125" s="119" t="str">
        <f ca="1">_xlfn.XLOOKUP($B125,'3.DNAExtractions'!$F:$F,'3.DNAExtractions'!V:V,"?")</f>
        <v>UHMW</v>
      </c>
      <c r="K125" s="215" t="s">
        <v>5745</v>
      </c>
      <c r="L125" s="90">
        <v>45348</v>
      </c>
      <c r="M125" s="90" t="s">
        <v>5895</v>
      </c>
      <c r="O125" s="91" t="s">
        <v>4973</v>
      </c>
      <c r="P125" s="68" t="str">
        <f>IF(O125="", "", VLOOKUP(O125, Validation!$A$292:$B$387, 2, FALSE))</f>
        <v>bc2062</v>
      </c>
      <c r="Q125" s="89" t="s">
        <v>3388</v>
      </c>
      <c r="R125" s="92"/>
      <c r="S125" s="95" t="s">
        <v>5896</v>
      </c>
      <c r="T125" s="92">
        <v>21086</v>
      </c>
      <c r="U125" s="96">
        <v>44.8</v>
      </c>
      <c r="V125" s="216" t="str" cm="1">
        <f t="array" ref="V125">IF(B125="","",IF(MAX(IF(B:B=B125,C:C))=C125,"Y","N"))</f>
        <v>Y</v>
      </c>
      <c r="W125" s="92" t="s">
        <v>92</v>
      </c>
    </row>
    <row r="126" spans="1:24" hidden="1" x14ac:dyDescent="0.25">
      <c r="A126" s="115">
        <f ca="1">INDEX('1.MetaData'!A:A, MATCH($E126, '1.MetaData'!$B:$B, 0))</f>
        <v>709</v>
      </c>
      <c r="B126" s="97" t="s">
        <v>5948</v>
      </c>
      <c r="C126" s="89">
        <v>1</v>
      </c>
      <c r="D126" s="89" t="s">
        <v>4878</v>
      </c>
      <c r="E126" s="1" t="str">
        <f ca="1">_xlfn.XLOOKUP($B126,'3.DNAExtractions'!$F:$F,'3.DNAExtractions'!E:E,"?")</f>
        <v>OG709</v>
      </c>
      <c r="F126" s="80" t="str">
        <f t="shared" si="1"/>
        <v>OG709G_D_SBL</v>
      </c>
      <c r="G126" s="58" t="str">
        <f ca="1">VLOOKUP($E126,'1.MetaData'!$B:$H,3,FALSE)</f>
        <v>Ambassis vachellii</v>
      </c>
      <c r="H126" s="58" t="str">
        <f ca="1">VLOOKUP($E126,'1.MetaData'!$B:$H,4,FALSE)</f>
        <v>Vachel’s glass perchlet</v>
      </c>
      <c r="I126" s="86">
        <f ca="1">_xlfn.XLOOKUP($B126,'3.DNAExtractions'!$F:$F,'3.DNAExtractions'!O:O,"?")</f>
        <v>81.400000000000006</v>
      </c>
      <c r="J126" s="119">
        <f ca="1">_xlfn.XLOOKUP($B126,'3.DNAExtractions'!$F:$F,'3.DNAExtractions'!V:V,"?")</f>
        <v>21426</v>
      </c>
      <c r="K126" s="215" t="s">
        <v>5745</v>
      </c>
      <c r="L126" s="90">
        <v>45404</v>
      </c>
      <c r="M126" s="90" t="s">
        <v>5875</v>
      </c>
      <c r="N126" s="91" t="s">
        <v>5949</v>
      </c>
      <c r="O126" s="91" t="s">
        <v>5080</v>
      </c>
      <c r="P126" s="68" t="str">
        <f>IF(O126="", "", VLOOKUP(O126, Validation!$A$292:$B$387, 2, FALSE))</f>
        <v>bc2089</v>
      </c>
      <c r="Q126" s="95" t="s">
        <v>5877</v>
      </c>
      <c r="R126" s="92">
        <v>18241</v>
      </c>
      <c r="S126" s="95" t="s">
        <v>5878</v>
      </c>
      <c r="T126" s="92">
        <v>18172</v>
      </c>
      <c r="U126" s="96">
        <v>74.5</v>
      </c>
      <c r="V126" s="216" t="str" cm="1">
        <f t="array" ref="V126">IF(B126="","",IF(MAX(IF(B:B=B126,C:C))=C126,"Y","N"))</f>
        <v>Y</v>
      </c>
      <c r="W126" s="92"/>
      <c r="X126" s="91" t="s">
        <v>5882</v>
      </c>
    </row>
    <row r="127" spans="1:24" hidden="1" x14ac:dyDescent="0.25">
      <c r="A127" s="115">
        <f ca="1">INDEX('1.MetaData'!A:A, MATCH($E127, '1.MetaData'!$B:$B, 0))</f>
        <v>711</v>
      </c>
      <c r="B127" s="97" t="s">
        <v>5950</v>
      </c>
      <c r="C127" s="89">
        <v>1</v>
      </c>
      <c r="D127" s="89" t="s">
        <v>4878</v>
      </c>
      <c r="E127" s="1" t="str">
        <f ca="1">_xlfn.XLOOKUP($B127,'3.DNAExtractions'!$F:$F,'3.DNAExtractions'!E:E,"?")</f>
        <v>OG711</v>
      </c>
      <c r="F127" s="80" t="str">
        <f t="shared" si="1"/>
        <v>OG711O_D2_SBL</v>
      </c>
      <c r="G127" s="58" t="str">
        <f ca="1">VLOOKUP($E127,'1.MetaData'!$B:$H,3,FALSE)</f>
        <v>Amniataba caudavittata</v>
      </c>
      <c r="H127" s="58" t="str">
        <f ca="1">VLOOKUP($E127,'1.MetaData'!$B:$H,4,FALSE)</f>
        <v>Yellowtail grunter</v>
      </c>
      <c r="I127" s="86">
        <f ca="1">_xlfn.XLOOKUP($B127,'3.DNAExtractions'!$F:$F,'3.DNAExtractions'!O:O,"?")</f>
        <v>67.400000000000006</v>
      </c>
      <c r="J127" s="119">
        <f ca="1">_xlfn.XLOOKUP($B127,'3.DNAExtractions'!$F:$F,'3.DNAExtractions'!V:V,"?")</f>
        <v>25053</v>
      </c>
      <c r="K127" s="215" t="s">
        <v>5745</v>
      </c>
      <c r="L127" s="90">
        <v>45404</v>
      </c>
      <c r="M127" s="90" t="s">
        <v>5875</v>
      </c>
      <c r="N127" s="91" t="s">
        <v>5951</v>
      </c>
      <c r="O127" s="91" t="s">
        <v>5082</v>
      </c>
      <c r="P127" s="68" t="str">
        <f>IF(O127="", "", VLOOKUP(O127, Validation!$A$292:$B$387, 2, FALSE))</f>
        <v>bc2090</v>
      </c>
      <c r="Q127" s="95" t="s">
        <v>5877</v>
      </c>
      <c r="R127" s="92">
        <v>18781</v>
      </c>
      <c r="S127" s="95" t="s">
        <v>5878</v>
      </c>
      <c r="T127" s="92">
        <v>16767</v>
      </c>
      <c r="U127" s="96">
        <v>52.7</v>
      </c>
      <c r="V127" s="216" t="str" cm="1">
        <f t="array" ref="V127">IF(B127="","",IF(MAX(IF(B:B=B127,C:C))=C127,"Y","N"))</f>
        <v>Y</v>
      </c>
      <c r="W127" s="92"/>
      <c r="X127" s="91" t="s">
        <v>5882</v>
      </c>
    </row>
    <row r="128" spans="1:24" hidden="1" x14ac:dyDescent="0.25">
      <c r="A128" s="115">
        <f ca="1">INDEX('1.MetaData'!A:A, MATCH($E128, '1.MetaData'!$B:$B, 0))</f>
        <v>721</v>
      </c>
      <c r="B128" s="97" t="s">
        <v>5952</v>
      </c>
      <c r="C128" s="89">
        <v>1</v>
      </c>
      <c r="D128" s="89" t="s">
        <v>4878</v>
      </c>
      <c r="E128" s="1" t="str">
        <f ca="1">_xlfn.XLOOKUP($B128,'3.DNAExtractions'!$F:$F,'3.DNAExtractions'!E:E,"?")</f>
        <v>OG721</v>
      </c>
      <c r="F128" s="80" t="str">
        <f t="shared" ref="F128:F191" si="2">IF(C128&gt;1,_xlfn.CONCAT(B128,"_SBL",C128),_xlfn.CONCAT(B128,"_SBL"))</f>
        <v>OG721G_D2_SBL</v>
      </c>
      <c r="G128" s="58" t="str">
        <f ca="1">VLOOKUP($E128,'1.MetaData'!$B:$H,3,FALSE)</f>
        <v>Pseudomugil cyanodorsalis</v>
      </c>
      <c r="H128" s="58" t="str">
        <f ca="1">VLOOKUP($E128,'1.MetaData'!$B:$H,4,FALSE)</f>
        <v>Neon blue-eye</v>
      </c>
      <c r="I128" s="86">
        <f ca="1">_xlfn.XLOOKUP($B128,'3.DNAExtractions'!$F:$F,'3.DNAExtractions'!O:O,"?")</f>
        <v>56.2</v>
      </c>
      <c r="J128" s="119">
        <f ca="1">_xlfn.XLOOKUP($B128,'3.DNAExtractions'!$F:$F,'3.DNAExtractions'!V:V,"?")</f>
        <v>23000</v>
      </c>
      <c r="K128" s="215" t="s">
        <v>5745</v>
      </c>
      <c r="L128" s="90">
        <v>45404</v>
      </c>
      <c r="M128" s="90" t="s">
        <v>5875</v>
      </c>
      <c r="N128" s="91" t="s">
        <v>5953</v>
      </c>
      <c r="O128" s="91" t="s">
        <v>5084</v>
      </c>
      <c r="P128" s="68" t="str">
        <f>IF(O128="", "", VLOOKUP(O128, Validation!$A$292:$B$387, 2, FALSE))</f>
        <v>bc2091</v>
      </c>
      <c r="Q128" s="95" t="s">
        <v>5877</v>
      </c>
      <c r="R128" s="92">
        <v>22192</v>
      </c>
      <c r="S128" s="95" t="s">
        <v>5878</v>
      </c>
      <c r="T128" s="92">
        <v>21294</v>
      </c>
      <c r="U128" s="96">
        <v>34.700000000000003</v>
      </c>
      <c r="V128" s="216" t="str" cm="1">
        <f t="array" ref="V128">IF(B128="","",IF(MAX(IF(B:B=B128,C:C))=C128,"Y","N"))</f>
        <v>Y</v>
      </c>
      <c r="W128" s="92"/>
      <c r="X128" s="91" t="s">
        <v>5882</v>
      </c>
    </row>
    <row r="129" spans="1:24" hidden="1" x14ac:dyDescent="0.25">
      <c r="A129" s="115">
        <f ca="1">INDEX('1.MetaData'!A:A, MATCH($E129, '1.MetaData'!$B:$B, 0))</f>
        <v>747</v>
      </c>
      <c r="B129" s="97" t="s">
        <v>5650</v>
      </c>
      <c r="C129" s="89">
        <v>1</v>
      </c>
      <c r="D129" s="89" t="s">
        <v>5774</v>
      </c>
      <c r="E129" s="1" t="str">
        <f ca="1">_xlfn.XLOOKUP($B129,'3.DNAExtractions'!$F:$F,'3.DNAExtractions'!E:E,"?")</f>
        <v>OG747</v>
      </c>
      <c r="F129" s="80" t="str">
        <f t="shared" si="2"/>
        <v>OG747H_D_SBL</v>
      </c>
      <c r="G129" s="58" t="str">
        <f ca="1">VLOOKUP($E129,'1.MetaData'!$B:$H,3,FALSE)</f>
        <v>Sphyraena barracuda</v>
      </c>
      <c r="H129" s="58" t="str">
        <f ca="1">VLOOKUP($E129,'1.MetaData'!$B:$H,4,FALSE)</f>
        <v>Great barracuda</v>
      </c>
      <c r="I129" s="86">
        <f ca="1">_xlfn.XLOOKUP($B129,'3.DNAExtractions'!$F:$F,'3.DNAExtractions'!O:O,"?")</f>
        <v>245</v>
      </c>
      <c r="J129" s="119">
        <f ca="1">_xlfn.XLOOKUP($B129,'3.DNAExtractions'!$F:$F,'3.DNAExtractions'!V:V,"?")</f>
        <v>135845</v>
      </c>
      <c r="K129" s="215" t="s">
        <v>5745</v>
      </c>
      <c r="L129" s="90">
        <v>45426</v>
      </c>
      <c r="N129" s="91" t="s">
        <v>5954</v>
      </c>
      <c r="P129" s="68" t="str">
        <f>IF(O129="", "", VLOOKUP(O129, Validation!$A$292:$B$387, 2, FALSE))</f>
        <v/>
      </c>
      <c r="Q129" s="89" t="s">
        <v>5819</v>
      </c>
      <c r="R129" s="92">
        <v>16875</v>
      </c>
      <c r="S129" s="95" t="s">
        <v>107</v>
      </c>
      <c r="T129" s="92" t="s">
        <v>107</v>
      </c>
      <c r="U129" s="96" t="s">
        <v>107</v>
      </c>
      <c r="V129" s="216" t="str" cm="1">
        <f t="array" ref="V129">IF(B129="","",IF(MAX(IF(B:B=B129,C:C))=C129,"Y","N"))</f>
        <v>Y</v>
      </c>
      <c r="W129" s="92"/>
      <c r="X129" s="91" t="s">
        <v>5954</v>
      </c>
    </row>
    <row r="130" spans="1:24" hidden="1" x14ac:dyDescent="0.25">
      <c r="A130" s="115">
        <f ca="1">INDEX('1.MetaData'!A:A, MATCH($E130, '1.MetaData'!$B:$B, 0))</f>
        <v>748</v>
      </c>
      <c r="B130" s="97" t="s">
        <v>5955</v>
      </c>
      <c r="C130" s="89">
        <v>1</v>
      </c>
      <c r="D130" s="89" t="s">
        <v>4878</v>
      </c>
      <c r="E130" s="1" t="str">
        <f ca="1">_xlfn.XLOOKUP($B130,'3.DNAExtractions'!$F:$F,'3.DNAExtractions'!E:E,"?")</f>
        <v>OG748</v>
      </c>
      <c r="F130" s="80" t="str">
        <f t="shared" si="2"/>
        <v>OG748H_D_SBL</v>
      </c>
      <c r="G130" s="58" t="str">
        <f ca="1">VLOOKUP($E130,'1.MetaData'!$B:$H,3,FALSE)</f>
        <v>Plectranthias bennetti</v>
      </c>
      <c r="H130" s="58">
        <f ca="1">VLOOKUP($E130,'1.MetaData'!$B:$H,4,FALSE)</f>
        <v>0</v>
      </c>
      <c r="I130" s="86">
        <f ca="1">_xlfn.XLOOKUP($B130,'3.DNAExtractions'!$F:$F,'3.DNAExtractions'!O:O,"?")</f>
        <v>43.6</v>
      </c>
      <c r="J130" s="119" t="str">
        <f ca="1">_xlfn.XLOOKUP($B130,'3.DNAExtractions'!$F:$F,'3.DNAExtractions'!V:V,"?")</f>
        <v>18,636 - 210, 396</v>
      </c>
      <c r="K130" s="332" t="s">
        <v>5745</v>
      </c>
      <c r="L130" s="90">
        <v>45580</v>
      </c>
      <c r="M130" s="90" t="s">
        <v>5793</v>
      </c>
      <c r="N130" s="91" t="s">
        <v>5956</v>
      </c>
      <c r="O130" s="91" t="s">
        <v>5039</v>
      </c>
      <c r="P130" s="68" t="str">
        <f>IF(O130="", "", VLOOKUP(O130, Validation!$A$292:$B$387, 2, FALSE))</f>
        <v>bc2083</v>
      </c>
      <c r="Q130" s="89"/>
      <c r="R130" s="92"/>
      <c r="S130" s="95" t="s">
        <v>5795</v>
      </c>
      <c r="T130" s="92"/>
      <c r="V130" s="216" t="str" cm="1">
        <f t="array" ref="V130">IF(B130="","",IF(MAX(IF(B:B=B130,C:C))=C130,"Y","N"))</f>
        <v>Y</v>
      </c>
      <c r="W130" s="92"/>
    </row>
    <row r="131" spans="1:24" hidden="1" x14ac:dyDescent="0.25">
      <c r="A131" s="115">
        <f ca="1">INDEX('1.MetaData'!A:A, MATCH($E131, '1.MetaData'!$B:$B, 0))</f>
        <v>749</v>
      </c>
      <c r="B131" s="97" t="s">
        <v>5957</v>
      </c>
      <c r="C131" s="89">
        <v>1</v>
      </c>
      <c r="D131" s="89" t="s">
        <v>4878</v>
      </c>
      <c r="E131" s="1" t="str">
        <f ca="1">_xlfn.XLOOKUP($B131,'3.DNAExtractions'!$F:$F,'3.DNAExtractions'!E:E,"?")</f>
        <v>OG749</v>
      </c>
      <c r="F131" s="80" t="str">
        <f t="shared" si="2"/>
        <v>OG749H_D_SBL</v>
      </c>
      <c r="G131" s="58" t="str">
        <f ca="1">VLOOKUP($E131,'1.MetaData'!$B:$H,3,FALSE)</f>
        <v>Chromis circumaurea</v>
      </c>
      <c r="H131" s="58">
        <f ca="1">VLOOKUP($E131,'1.MetaData'!$B:$H,4,FALSE)</f>
        <v>0</v>
      </c>
      <c r="I131" s="86">
        <f ca="1">_xlfn.XLOOKUP($B131,'3.DNAExtractions'!$F:$F,'3.DNAExtractions'!O:O,"?")</f>
        <v>62</v>
      </c>
      <c r="J131" s="119">
        <f ca="1">_xlfn.XLOOKUP($B131,'3.DNAExtractions'!$F:$F,'3.DNAExtractions'!V:V,"?")</f>
        <v>9833</v>
      </c>
      <c r="K131" s="215" t="s">
        <v>5745</v>
      </c>
      <c r="L131" s="90">
        <v>45580</v>
      </c>
      <c r="M131" s="90" t="s">
        <v>5793</v>
      </c>
      <c r="N131" s="91" t="s">
        <v>5958</v>
      </c>
      <c r="O131" s="91" t="s">
        <v>5041</v>
      </c>
      <c r="P131" s="68" t="str">
        <f>IF(O131="", "", VLOOKUP(O131, Validation!$A$292:$B$387, 2, FALSE))</f>
        <v>bc2084</v>
      </c>
      <c r="Q131" s="89"/>
      <c r="R131" s="92"/>
      <c r="S131" s="95" t="s">
        <v>5795</v>
      </c>
      <c r="T131" s="92"/>
      <c r="V131" s="216" t="str" cm="1">
        <f t="array" ref="V131">IF(B131="","",IF(MAX(IF(B:B=B131,C:C))=C131,"Y","N"))</f>
        <v>Y</v>
      </c>
      <c r="W131" s="92"/>
    </row>
    <row r="132" spans="1:24" hidden="1" x14ac:dyDescent="0.25">
      <c r="A132" s="115">
        <f ca="1">INDEX('1.MetaData'!A:A, MATCH($E132, '1.MetaData'!$B:$B, 0))</f>
        <v>750</v>
      </c>
      <c r="B132" s="97" t="s">
        <v>5959</v>
      </c>
      <c r="C132" s="89">
        <v>1</v>
      </c>
      <c r="D132" s="89" t="s">
        <v>5774</v>
      </c>
      <c r="E132" s="1" t="str">
        <f ca="1">_xlfn.XLOOKUP($B132,'3.DNAExtractions'!$F:$F,'3.DNAExtractions'!E:E,"?")</f>
        <v>OG750</v>
      </c>
      <c r="F132" s="80" t="str">
        <f t="shared" si="2"/>
        <v>OG750H_D_SBL</v>
      </c>
      <c r="G132" s="58" t="str">
        <f ca="1">VLOOKUP($E132,'1.MetaData'!$B:$H,3,FALSE)</f>
        <v>Azurina brevirostris</v>
      </c>
      <c r="H132" s="58">
        <f ca="1">VLOOKUP($E132,'1.MetaData'!$B:$H,4,FALSE)</f>
        <v>0</v>
      </c>
      <c r="I132" s="86">
        <f ca="1">_xlfn.XLOOKUP($B132,'3.DNAExtractions'!$F:$F,'3.DNAExtractions'!O:O,"?")</f>
        <v>189</v>
      </c>
      <c r="J132" s="119">
        <f ca="1">_xlfn.XLOOKUP($B132,'3.DNAExtractions'!$F:$F,'3.DNAExtractions'!V:V,"?")</f>
        <v>15400</v>
      </c>
      <c r="K132" s="215"/>
      <c r="L132" s="90"/>
      <c r="N132" s="91" t="s">
        <v>5960</v>
      </c>
      <c r="P132" s="68" t="str">
        <f>IF(O132="", "", VLOOKUP(O132, Validation!$A$292:$B$387, 2, FALSE))</f>
        <v/>
      </c>
      <c r="Q132" s="89"/>
      <c r="R132" s="92"/>
      <c r="T132" s="92"/>
      <c r="V132" s="216" t="str" cm="1">
        <f t="array" ref="V132">IF(B132="","",IF(MAX(IF(B:B=B132,C:C))=C132,"Y","N"))</f>
        <v>Y</v>
      </c>
      <c r="W132" s="92"/>
    </row>
    <row r="133" spans="1:24" hidden="1" x14ac:dyDescent="0.25">
      <c r="A133" s="115">
        <f ca="1">INDEX('1.MetaData'!A:A, MATCH($E133, '1.MetaData'!$B:$B, 0))</f>
        <v>750</v>
      </c>
      <c r="B133" s="97" t="s">
        <v>5961</v>
      </c>
      <c r="C133" s="89">
        <v>1</v>
      </c>
      <c r="D133" s="89" t="s">
        <v>4878</v>
      </c>
      <c r="E133" s="1" t="str">
        <f ca="1">_xlfn.XLOOKUP($B133,'3.DNAExtractions'!$F:$F,'3.DNAExtractions'!E:E,"?")</f>
        <v>OG750</v>
      </c>
      <c r="F133" s="80" t="str">
        <f t="shared" si="2"/>
        <v>OG750G_D_SBL</v>
      </c>
      <c r="G133" s="58" t="str">
        <f ca="1">VLOOKUP($E133,'1.MetaData'!$B:$H,3,FALSE)</f>
        <v>Azurina brevirostris</v>
      </c>
      <c r="H133" s="58">
        <f ca="1">VLOOKUP($E133,'1.MetaData'!$B:$H,4,FALSE)</f>
        <v>0</v>
      </c>
      <c r="I133" s="86">
        <f ca="1">_xlfn.XLOOKUP($B133,'3.DNAExtractions'!$F:$F,'3.DNAExtractions'!O:O,"?")</f>
        <v>334</v>
      </c>
      <c r="J133" s="119">
        <f ca="1">_xlfn.XLOOKUP($B133,'3.DNAExtractions'!$F:$F,'3.DNAExtractions'!V:V,"?")</f>
        <v>14230</v>
      </c>
      <c r="K133" s="215" t="s">
        <v>5745</v>
      </c>
      <c r="L133" s="90">
        <v>45565</v>
      </c>
      <c r="M133" s="90" t="s">
        <v>5797</v>
      </c>
      <c r="N133" s="91" t="s">
        <v>5798</v>
      </c>
      <c r="O133" s="91" t="s">
        <v>4987</v>
      </c>
      <c r="P133" s="68" t="str">
        <f>IF(O133="", "", VLOOKUP(O133, Validation!$A$292:$B$387, 2, FALSE))</f>
        <v>bc2073</v>
      </c>
      <c r="Q133" s="89"/>
      <c r="R133" s="92"/>
      <c r="S133" s="95" t="s">
        <v>5799</v>
      </c>
      <c r="T133" s="92">
        <v>9925</v>
      </c>
      <c r="U133" s="96">
        <v>81.5</v>
      </c>
      <c r="V133" s="216" t="str" cm="1">
        <f t="array" ref="V133">IF(B133="","",IF(MAX(IF(B:B=B133,C:C))=C133,"Y","N"))</f>
        <v>Y</v>
      </c>
      <c r="W133" s="92" t="s">
        <v>92</v>
      </c>
    </row>
    <row r="134" spans="1:24" hidden="1" x14ac:dyDescent="0.25">
      <c r="A134" s="115">
        <f ca="1">INDEX('1.MetaData'!A:A, MATCH($E134, '1.MetaData'!$B:$B, 0))</f>
        <v>751</v>
      </c>
      <c r="B134" s="97" t="s">
        <v>6082</v>
      </c>
      <c r="C134" s="89">
        <v>1</v>
      </c>
      <c r="D134" s="89" t="s">
        <v>5828</v>
      </c>
      <c r="E134" s="1" t="str">
        <f ca="1">_xlfn.XLOOKUP($B134,'3.DNAExtractions'!$F:$F,'3.DNAExtractions'!E:E,"?")</f>
        <v>OG751</v>
      </c>
      <c r="F134" s="80" t="str">
        <f t="shared" si="2"/>
        <v>OG751G_D_SBL</v>
      </c>
      <c r="G134" s="58" t="str">
        <f ca="1">VLOOKUP($E134,'1.MetaData'!$B:$H,3,FALSE)</f>
        <v>Pseudanthias pleurotaenia</v>
      </c>
      <c r="H134" s="58">
        <f ca="1">VLOOKUP($E134,'1.MetaData'!$B:$H,4,FALSE)</f>
        <v>0</v>
      </c>
      <c r="I134" s="86">
        <f ca="1">_xlfn.XLOOKUP($B134,'3.DNAExtractions'!$F:$F,'3.DNAExtractions'!O:O,"?")</f>
        <v>164</v>
      </c>
      <c r="J134" s="119">
        <f ca="1">_xlfn.XLOOKUP($B134,'3.DNAExtractions'!$F:$F,'3.DNAExtractions'!V:V,"?")</f>
        <v>13621</v>
      </c>
      <c r="K134" s="215"/>
      <c r="L134" s="90"/>
      <c r="N134" s="91" t="s">
        <v>6083</v>
      </c>
      <c r="P134" s="68" t="str">
        <f>IF(O134="", "", VLOOKUP(O134, Validation!$A$292:$B$387, 2, FALSE))</f>
        <v/>
      </c>
      <c r="Q134" s="89"/>
      <c r="R134" s="92"/>
      <c r="T134" s="92"/>
      <c r="V134" s="216" t="str" cm="1">
        <f t="array" ref="V134">IF(B134="","",IF(MAX(IF(B:B=B134,C:C))=C134,"Y","N"))</f>
        <v>Y</v>
      </c>
      <c r="W134" s="92"/>
    </row>
    <row r="135" spans="1:24" hidden="1" x14ac:dyDescent="0.25">
      <c r="A135" s="115">
        <f ca="1">INDEX('1.MetaData'!A:A, MATCH($E135, '1.MetaData'!$B:$B, 0))</f>
        <v>755</v>
      </c>
      <c r="B135" s="97" t="s">
        <v>5962</v>
      </c>
      <c r="C135" s="89">
        <v>1</v>
      </c>
      <c r="D135" s="89" t="s">
        <v>4878</v>
      </c>
      <c r="E135" s="1" t="str">
        <f ca="1">_xlfn.XLOOKUP($B135,'3.DNAExtractions'!$F:$F,'3.DNAExtractions'!E:E,"?")</f>
        <v>OG755</v>
      </c>
      <c r="F135" s="80" t="str">
        <f t="shared" si="2"/>
        <v>OG755H_D_SBL</v>
      </c>
      <c r="G135" s="58" t="str">
        <f ca="1">VLOOKUP($E135,'1.MetaData'!$B:$H,3,FALSE)</f>
        <v>Centropyge colini</v>
      </c>
      <c r="H135" s="58">
        <f ca="1">VLOOKUP($E135,'1.MetaData'!$B:$H,4,FALSE)</f>
        <v>0</v>
      </c>
      <c r="I135" s="86">
        <f ca="1">_xlfn.XLOOKUP($B135,'3.DNAExtractions'!$F:$F,'3.DNAExtractions'!O:O,"?")</f>
        <v>91.6</v>
      </c>
      <c r="J135" s="119">
        <f ca="1">_xlfn.XLOOKUP($B135,'3.DNAExtractions'!$F:$F,'3.DNAExtractions'!V:V,"?")</f>
        <v>22733</v>
      </c>
      <c r="K135" s="215" t="s">
        <v>5745</v>
      </c>
      <c r="L135" s="90">
        <v>45513</v>
      </c>
      <c r="M135" s="90" t="s">
        <v>5847</v>
      </c>
      <c r="N135" s="91" t="s">
        <v>5963</v>
      </c>
      <c r="O135" s="91" t="s">
        <v>4953</v>
      </c>
      <c r="P135" s="68" t="str">
        <f>IF(O135="", "", VLOOKUP(O135, Validation!$A$292:$B$387, 2, FALSE))</f>
        <v>bc2048</v>
      </c>
      <c r="Q135" s="89" t="s">
        <v>4333</v>
      </c>
      <c r="R135" s="92">
        <v>17921</v>
      </c>
      <c r="S135" s="89" t="s">
        <v>5850</v>
      </c>
      <c r="T135" s="92">
        <v>17869</v>
      </c>
      <c r="U135" s="96">
        <v>91.6</v>
      </c>
      <c r="V135" s="216" t="str" cm="1">
        <f t="array" ref="V135">IF(B135="","",IF(MAX(IF(B:B=B135,C:C))=C135,"Y","N"))</f>
        <v>Y</v>
      </c>
      <c r="W135" s="92"/>
    </row>
    <row r="136" spans="1:24" hidden="1" x14ac:dyDescent="0.25">
      <c r="A136" s="115">
        <f ca="1">INDEX('1.MetaData'!A:A, MATCH($E136, '1.MetaData'!$B:$B, 0))</f>
        <v>757</v>
      </c>
      <c r="B136" s="97" t="s">
        <v>5964</v>
      </c>
      <c r="C136" s="89">
        <v>1</v>
      </c>
      <c r="D136" s="89" t="s">
        <v>4878</v>
      </c>
      <c r="E136" s="1" t="str">
        <f ca="1">_xlfn.XLOOKUP($B136,'3.DNAExtractions'!$F:$F,'3.DNAExtractions'!E:E,"?")</f>
        <v>OG757</v>
      </c>
      <c r="F136" s="80" t="str">
        <f t="shared" si="2"/>
        <v>OG757G_D_SBL</v>
      </c>
      <c r="G136" s="58" t="str">
        <f ca="1">VLOOKUP($E136,'1.MetaData'!$B:$H,3,FALSE)</f>
        <v>Centropyge abei</v>
      </c>
      <c r="H136" s="58">
        <f ca="1">VLOOKUP($E136,'1.MetaData'!$B:$H,4,FALSE)</f>
        <v>0</v>
      </c>
      <c r="I136" s="86">
        <f ca="1">_xlfn.XLOOKUP($B136,'3.DNAExtractions'!$F:$F,'3.DNAExtractions'!O:O,"?")</f>
        <v>97</v>
      </c>
      <c r="J136" s="119">
        <f ca="1">_xlfn.XLOOKUP($B136,'3.DNAExtractions'!$F:$F,'3.DNAExtractions'!V:V,"?")</f>
        <v>11541</v>
      </c>
      <c r="K136" s="215" t="s">
        <v>5745</v>
      </c>
      <c r="L136" s="90">
        <v>45580</v>
      </c>
      <c r="M136" s="90" t="s">
        <v>5793</v>
      </c>
      <c r="N136" s="91" t="s">
        <v>5965</v>
      </c>
      <c r="O136" s="91" t="s">
        <v>4993</v>
      </c>
      <c r="P136" s="68" t="str">
        <f>IF(O136="", "", VLOOKUP(O136, Validation!$A$292:$B$387, 2, FALSE))</f>
        <v>bc2085</v>
      </c>
      <c r="Q136" s="89"/>
      <c r="R136" s="92"/>
      <c r="S136" s="95" t="s">
        <v>5795</v>
      </c>
      <c r="T136" s="92"/>
      <c r="V136" s="216" t="str" cm="1">
        <f t="array" ref="V136">IF(B136="","",IF(MAX(IF(B:B=B136,C:C))=C136,"Y","N"))</f>
        <v>Y</v>
      </c>
      <c r="W136" s="92"/>
    </row>
    <row r="137" spans="1:24" hidden="1" x14ac:dyDescent="0.25">
      <c r="A137" s="115">
        <f ca="1">INDEX('1.MetaData'!A:A, MATCH($E137, '1.MetaData'!$B:$B, 0))</f>
        <v>758</v>
      </c>
      <c r="B137" s="97" t="s">
        <v>5966</v>
      </c>
      <c r="C137" s="89">
        <v>1</v>
      </c>
      <c r="D137" s="89" t="s">
        <v>4878</v>
      </c>
      <c r="E137" s="1" t="str">
        <f ca="1">_xlfn.XLOOKUP($B137,'3.DNAExtractions'!$F:$F,'3.DNAExtractions'!E:E,"?")</f>
        <v>OG758</v>
      </c>
      <c r="F137" s="80" t="str">
        <f t="shared" si="2"/>
        <v>OG758M_D_SBL</v>
      </c>
      <c r="G137" s="58" t="str">
        <f ca="1">VLOOKUP($E137,'1.MetaData'!$B:$H,3,FALSE)</f>
        <v>Oxycirrhites typus</v>
      </c>
      <c r="H137" s="58" t="str">
        <f ca="1">VLOOKUP($E137,'1.MetaData'!$B:$H,4,FALSE)</f>
        <v>Longnose Hawkfish</v>
      </c>
      <c r="I137" s="86">
        <f ca="1">_xlfn.XLOOKUP($B137,'3.DNAExtractions'!$F:$F,'3.DNAExtractions'!O:O,"?")</f>
        <v>0.82599999999999996</v>
      </c>
      <c r="J137" s="119">
        <f ca="1">_xlfn.XLOOKUP($B137,'3.DNAExtractions'!$F:$F,'3.DNAExtractions'!V:V,"?")</f>
        <v>15280</v>
      </c>
      <c r="K137" s="215" t="s">
        <v>5825</v>
      </c>
      <c r="L137" s="90">
        <v>45586</v>
      </c>
      <c r="M137" s="90" t="s">
        <v>5826</v>
      </c>
      <c r="N137" s="91" t="s">
        <v>5967</v>
      </c>
      <c r="O137" s="91" t="s">
        <v>4904</v>
      </c>
      <c r="P137" s="68" t="str">
        <f>IF(O137="", "", VLOOKUP(O137, Validation!$A$292:$B$387, 2, FALSE))</f>
        <v>bc2005</v>
      </c>
      <c r="Q137" s="92" t="s">
        <v>5860</v>
      </c>
      <c r="R137" s="92">
        <v>17700</v>
      </c>
      <c r="S137" s="95" t="s">
        <v>5866</v>
      </c>
      <c r="T137" s="92">
        <v>10629</v>
      </c>
      <c r="U137" s="96">
        <v>32.799999999999997</v>
      </c>
      <c r="V137" s="216" t="str" cm="1">
        <f t="array" ref="V137">IF(B137="","",IF(MAX(IF(B:B=B137,C:C))=C137,"Y","N"))</f>
        <v>Y</v>
      </c>
      <c r="W137" s="92"/>
    </row>
    <row r="138" spans="1:24" hidden="1" x14ac:dyDescent="0.25">
      <c r="A138" s="115">
        <f ca="1">INDEX('1.MetaData'!A:A, MATCH($E138, '1.MetaData'!$B:$B, 0))</f>
        <v>759</v>
      </c>
      <c r="B138" s="97" t="s">
        <v>5968</v>
      </c>
      <c r="C138" s="89">
        <v>1</v>
      </c>
      <c r="D138" s="89" t="s">
        <v>4878</v>
      </c>
      <c r="E138" s="1" t="str">
        <f ca="1">_xlfn.XLOOKUP($B138,'3.DNAExtractions'!$F:$F,'3.DNAExtractions'!E:E,"?")</f>
        <v>OG759</v>
      </c>
      <c r="F138" s="80" t="str">
        <f t="shared" si="2"/>
        <v>OG759H_D_SBL</v>
      </c>
      <c r="G138" s="58" t="str">
        <f ca="1">VLOOKUP($E138,'1.MetaData'!$B:$H,3,FALSE)</f>
        <v>Pristigenys meyeri</v>
      </c>
      <c r="H138" s="58">
        <f ca="1">VLOOKUP($E138,'1.MetaData'!$B:$H,4,FALSE)</f>
        <v>0</v>
      </c>
      <c r="I138" s="86">
        <f ca="1">_xlfn.XLOOKUP($B138,'3.DNAExtractions'!$F:$F,'3.DNAExtractions'!O:O,"?")</f>
        <v>590</v>
      </c>
      <c r="J138" s="119">
        <f ca="1">_xlfn.XLOOKUP($B138,'3.DNAExtractions'!$F:$F,'3.DNAExtractions'!V:V,"?")</f>
        <v>23844</v>
      </c>
      <c r="K138" s="215" t="s">
        <v>5745</v>
      </c>
      <c r="L138" s="90">
        <v>45426</v>
      </c>
      <c r="M138" s="90" t="s">
        <v>5817</v>
      </c>
      <c r="O138" s="91" t="s">
        <v>5100</v>
      </c>
      <c r="P138" s="68" t="str">
        <f>IF(O138="", "", VLOOKUP(O138, Validation!$A$292:$B$387, 2, FALSE))</f>
        <v>bc2003</v>
      </c>
      <c r="Q138" s="89" t="s">
        <v>5819</v>
      </c>
      <c r="R138" s="92">
        <v>14730</v>
      </c>
      <c r="S138" s="95" t="s">
        <v>5820</v>
      </c>
      <c r="T138" s="92">
        <v>16983</v>
      </c>
      <c r="U138" s="96">
        <v>97.8</v>
      </c>
      <c r="V138" s="216" t="str" cm="1">
        <f t="array" ref="V138">IF(B138="","",IF(MAX(IF(B:B=B138,C:C))=C138,"Y","N"))</f>
        <v>Y</v>
      </c>
      <c r="W138" s="92"/>
    </row>
    <row r="139" spans="1:24" hidden="1" x14ac:dyDescent="0.25">
      <c r="A139" s="115">
        <f ca="1">INDEX('1.MetaData'!A:A, MATCH($E139, '1.MetaData'!$B:$B, 0))</f>
        <v>760</v>
      </c>
      <c r="B139" s="97" t="s">
        <v>5969</v>
      </c>
      <c r="C139" s="89">
        <v>1</v>
      </c>
      <c r="D139" s="89" t="s">
        <v>4878</v>
      </c>
      <c r="E139" s="1" t="str">
        <f ca="1">_xlfn.XLOOKUP($B139,'3.DNAExtractions'!$F:$F,'3.DNAExtractions'!E:E,"?")</f>
        <v>OG760</v>
      </c>
      <c r="F139" s="80" t="str">
        <f t="shared" si="2"/>
        <v>OG760H_D2_SBL</v>
      </c>
      <c r="G139" s="58" t="str">
        <f ca="1">VLOOKUP($E139,'1.MetaData'!$B:$H,3,FALSE)</f>
        <v>Aprion virescens</v>
      </c>
      <c r="H139" s="58" t="str">
        <f ca="1">VLOOKUP($E139,'1.MetaData'!$B:$H,4,FALSE)</f>
        <v xml:space="preserve">Green Jobfish </v>
      </c>
      <c r="I139" s="86">
        <f ca="1">_xlfn.XLOOKUP($B139,'3.DNAExtractions'!$F:$F,'3.DNAExtractions'!O:O,"?")</f>
        <v>530</v>
      </c>
      <c r="J139" s="119">
        <f ca="1">_xlfn.XLOOKUP($B139,'3.DNAExtractions'!$F:$F,'3.DNAExtractions'!V:V,"?")</f>
        <v>22727</v>
      </c>
      <c r="K139" s="215" t="s">
        <v>5745</v>
      </c>
      <c r="L139" s="90">
        <v>45426</v>
      </c>
      <c r="M139" s="90" t="s">
        <v>5817</v>
      </c>
      <c r="O139" s="91" t="s">
        <v>4904</v>
      </c>
      <c r="P139" s="68" t="str">
        <f>IF(O139="", "", VLOOKUP(O139, Validation!$A$292:$B$387, 2, FALSE))</f>
        <v>bc2005</v>
      </c>
      <c r="Q139" s="89" t="s">
        <v>5819</v>
      </c>
      <c r="R139" s="92">
        <v>18556</v>
      </c>
      <c r="S139" s="95" t="s">
        <v>5820</v>
      </c>
      <c r="T139" s="92">
        <v>15500</v>
      </c>
      <c r="U139" s="96">
        <v>96.8</v>
      </c>
      <c r="V139" s="216" t="str" cm="1">
        <f t="array" ref="V139">IF(B139="","",IF(MAX(IF(B:B=B139,C:C))=C139,"Y","N"))</f>
        <v>Y</v>
      </c>
      <c r="W139" s="92"/>
    </row>
    <row r="140" spans="1:24" hidden="1" x14ac:dyDescent="0.25">
      <c r="A140" s="115">
        <f ca="1">INDEX('1.MetaData'!A:A, MATCH($E140, '1.MetaData'!$B:$B, 0))</f>
        <v>762</v>
      </c>
      <c r="B140" s="97" t="s">
        <v>5970</v>
      </c>
      <c r="C140" s="89">
        <v>1</v>
      </c>
      <c r="D140" s="89" t="s">
        <v>3384</v>
      </c>
      <c r="E140" s="1" t="str">
        <f ca="1">_xlfn.XLOOKUP($B140,'3.DNAExtractions'!$F:$F,'3.DNAExtractions'!E:E,"?")</f>
        <v>OG762</v>
      </c>
      <c r="F140" s="80" t="str">
        <f t="shared" si="2"/>
        <v>OG762H_D_SBL</v>
      </c>
      <c r="G140" s="58" t="str">
        <f ca="1">VLOOKUP($E140,'1.MetaData'!$B:$H,3,FALSE)</f>
        <v>Chaetodon guentheri</v>
      </c>
      <c r="H140" s="58">
        <f ca="1">VLOOKUP($E140,'1.MetaData'!$B:$H,4,FALSE)</f>
        <v>0</v>
      </c>
      <c r="I140" s="86">
        <f ca="1">_xlfn.XLOOKUP($B140,'3.DNAExtractions'!$F:$F,'3.DNAExtractions'!O:O,"?")</f>
        <v>208</v>
      </c>
      <c r="J140" s="119">
        <f ca="1">_xlfn.XLOOKUP($B140,'3.DNAExtractions'!$F:$F,'3.DNAExtractions'!V:V,"?")</f>
        <v>189372</v>
      </c>
      <c r="K140" s="332" t="s">
        <v>5745</v>
      </c>
      <c r="L140" s="90">
        <v>45561</v>
      </c>
      <c r="M140" s="90" t="s">
        <v>5840</v>
      </c>
      <c r="N140" s="91" t="s">
        <v>5855</v>
      </c>
      <c r="O140" s="91" t="s">
        <v>4960</v>
      </c>
      <c r="P140" s="68" t="str">
        <f>IF(O140="", "", VLOOKUP(O140, Validation!$A$292:$B$387, 2, FALSE))</f>
        <v>bc2059</v>
      </c>
      <c r="Q140" s="89" t="s">
        <v>4309</v>
      </c>
      <c r="R140" s="92"/>
      <c r="S140" s="95" t="s">
        <v>5842</v>
      </c>
      <c r="T140" s="92">
        <v>14673</v>
      </c>
      <c r="U140" s="96">
        <v>3.6</v>
      </c>
      <c r="V140" s="216" t="str" cm="1">
        <f t="array" ref="V140">IF(B140="","",IF(MAX(IF(B:B=B140,C:C))=C140,"Y","N"))</f>
        <v>N</v>
      </c>
      <c r="W140" s="92"/>
    </row>
    <row r="141" spans="1:24" hidden="1" x14ac:dyDescent="0.25">
      <c r="A141" s="115">
        <f ca="1">INDEX('1.MetaData'!A:A, MATCH($E141, '1.MetaData'!$B:$B, 0))</f>
        <v>762</v>
      </c>
      <c r="B141" s="97" t="s">
        <v>5970</v>
      </c>
      <c r="C141" s="89">
        <v>2</v>
      </c>
      <c r="D141" s="89" t="s">
        <v>4878</v>
      </c>
      <c r="E141" s="1" t="str">
        <f ca="1">_xlfn.XLOOKUP($B141,'3.DNAExtractions'!$F:$F,'3.DNAExtractions'!E:E,"?")</f>
        <v>OG762</v>
      </c>
      <c r="F141" s="80" t="str">
        <f t="shared" si="2"/>
        <v>OG762H_D_SBL2</v>
      </c>
      <c r="G141" s="58" t="str">
        <f ca="1">VLOOKUP($E141,'1.MetaData'!$B:$H,3,FALSE)</f>
        <v>Chaetodon guentheri</v>
      </c>
      <c r="H141" s="58">
        <f ca="1">VLOOKUP($E141,'1.MetaData'!$B:$H,4,FALSE)</f>
        <v>0</v>
      </c>
      <c r="I141" s="86">
        <f ca="1">_xlfn.XLOOKUP($B141,'3.DNAExtractions'!$F:$F,'3.DNAExtractions'!O:O,"?")</f>
        <v>208</v>
      </c>
      <c r="J141" s="119">
        <f ca="1">_xlfn.XLOOKUP($B141,'3.DNAExtractions'!$F:$F,'3.DNAExtractions'!V:V,"?")</f>
        <v>189372</v>
      </c>
      <c r="K141" s="215" t="s">
        <v>5745</v>
      </c>
      <c r="L141" s="90">
        <v>45580</v>
      </c>
      <c r="M141" s="90" t="s">
        <v>5793</v>
      </c>
      <c r="N141" s="91" t="s">
        <v>5971</v>
      </c>
      <c r="O141" s="91" t="s">
        <v>5086</v>
      </c>
      <c r="P141" s="68" t="str">
        <f>IF(O141="", "", VLOOKUP(O141, Validation!$A$292:$B$387, 2, FALSE))</f>
        <v>bc2092</v>
      </c>
      <c r="Q141" s="89"/>
      <c r="R141" s="92"/>
      <c r="S141" s="95" t="s">
        <v>5795</v>
      </c>
      <c r="T141" s="92"/>
      <c r="V141" s="216" t="str" cm="1">
        <f t="array" ref="V141">IF(B141="","",IF(MAX(IF(B:B=B141,C:C))=C141,"Y","N"))</f>
        <v>Y</v>
      </c>
      <c r="W141" s="92"/>
    </row>
    <row r="142" spans="1:24" hidden="1" x14ac:dyDescent="0.25">
      <c r="A142" s="115">
        <f ca="1">INDEX('1.MetaData'!A:A, MATCH($E142, '1.MetaData'!$B:$B, 0))</f>
        <v>763</v>
      </c>
      <c r="B142" s="97" t="s">
        <v>5972</v>
      </c>
      <c r="C142" s="89">
        <v>1</v>
      </c>
      <c r="D142" s="89" t="s">
        <v>5774</v>
      </c>
      <c r="E142" s="1" t="str">
        <f ca="1">_xlfn.XLOOKUP($B142,'3.DNAExtractions'!$F:$F,'3.DNAExtractions'!E:E,"?")</f>
        <v>OG763</v>
      </c>
      <c r="F142" s="80" t="str">
        <f t="shared" si="2"/>
        <v>OG763H_D_SBL</v>
      </c>
      <c r="G142" s="58" t="str">
        <f ca="1">VLOOKUP($E142,'1.MetaData'!$B:$H,3,FALSE)</f>
        <v>Synodus variegatus</v>
      </c>
      <c r="H142" s="58">
        <f ca="1">VLOOKUP($E142,'1.MetaData'!$B:$H,4,FALSE)</f>
        <v>0</v>
      </c>
      <c r="I142" s="86">
        <f ca="1">_xlfn.XLOOKUP($B142,'3.DNAExtractions'!$F:$F,'3.DNAExtractions'!O:O,"?")</f>
        <v>604</v>
      </c>
      <c r="J142" s="119">
        <f ca="1">_xlfn.XLOOKUP($B142,'3.DNAExtractions'!$F:$F,'3.DNAExtractions'!V:V,"?")</f>
        <v>53123</v>
      </c>
      <c r="K142" s="215" t="s">
        <v>5745</v>
      </c>
      <c r="L142" s="90">
        <v>45426</v>
      </c>
      <c r="M142" s="90" t="s">
        <v>5817</v>
      </c>
      <c r="N142" s="91" t="s">
        <v>5973</v>
      </c>
      <c r="O142" s="91" t="s">
        <v>4910</v>
      </c>
      <c r="P142" s="68" t="str">
        <f>IF(O142="", "", VLOOKUP(O142, Validation!$A$292:$B$387, 2, FALSE))</f>
        <v>bc2006</v>
      </c>
      <c r="Q142" s="89" t="s">
        <v>5819</v>
      </c>
      <c r="R142" s="92" t="s">
        <v>5974</v>
      </c>
      <c r="S142" s="95" t="s">
        <v>5820</v>
      </c>
      <c r="T142" s="92">
        <v>11388</v>
      </c>
      <c r="U142" s="96">
        <v>95.2</v>
      </c>
      <c r="V142" s="216" t="str" cm="1">
        <f t="array" ref="V142">IF(B142="","",IF(MAX(IF(B:B=B142,C:C))=C142,"Y","N"))</f>
        <v>N</v>
      </c>
      <c r="W142" s="92"/>
    </row>
    <row r="143" spans="1:24" hidden="1" x14ac:dyDescent="0.25">
      <c r="A143" s="115">
        <f ca="1">INDEX('1.MetaData'!A:A, MATCH($E143, '1.MetaData'!$B:$B, 0))</f>
        <v>763</v>
      </c>
      <c r="B143" s="97" t="s">
        <v>5972</v>
      </c>
      <c r="C143" s="89">
        <v>2</v>
      </c>
      <c r="D143" s="89" t="s">
        <v>4878</v>
      </c>
      <c r="E143" s="1" t="str">
        <f ca="1">_xlfn.XLOOKUP($B143,'3.DNAExtractions'!$F:$F,'3.DNAExtractions'!E:E,"?")</f>
        <v>OG763</v>
      </c>
      <c r="F143" s="80" t="str">
        <f t="shared" si="2"/>
        <v>OG763H_D_SBL2</v>
      </c>
      <c r="G143" s="58" t="str">
        <f ca="1">VLOOKUP($E143,'1.MetaData'!$B:$H,3,FALSE)</f>
        <v>Synodus variegatus</v>
      </c>
      <c r="H143" s="58">
        <f ca="1">VLOOKUP($E143,'1.MetaData'!$B:$H,4,FALSE)</f>
        <v>0</v>
      </c>
      <c r="I143" s="86">
        <f ca="1">_xlfn.XLOOKUP($B143,'3.DNAExtractions'!$F:$F,'3.DNAExtractions'!O:O,"?")</f>
        <v>604</v>
      </c>
      <c r="J143" s="119">
        <f ca="1">_xlfn.XLOOKUP($B143,'3.DNAExtractions'!$F:$F,'3.DNAExtractions'!V:V,"?")</f>
        <v>53123</v>
      </c>
      <c r="K143" s="215"/>
      <c r="L143" s="90"/>
      <c r="N143" s="91" t="s">
        <v>5975</v>
      </c>
      <c r="P143" s="68" t="str">
        <f>IF(O143="", "", VLOOKUP(O143, Validation!$A$292:$B$387, 2, FALSE))</f>
        <v/>
      </c>
      <c r="Q143" s="89"/>
      <c r="R143" s="92"/>
      <c r="T143" s="92"/>
      <c r="V143" s="216" t="str" cm="1">
        <f t="array" ref="V143">IF(B143="","",IF(MAX(IF(B:B=B143,C:C))=C143,"Y","N"))</f>
        <v>Y</v>
      </c>
      <c r="W143" s="92"/>
    </row>
    <row r="144" spans="1:24" hidden="1" x14ac:dyDescent="0.25">
      <c r="A144" s="115">
        <f ca="1">INDEX('1.MetaData'!A:A, MATCH($E144, '1.MetaData'!$B:$B, 0))</f>
        <v>765</v>
      </c>
      <c r="B144" s="97" t="s">
        <v>5976</v>
      </c>
      <c r="C144" s="89">
        <v>1</v>
      </c>
      <c r="D144" s="89" t="s">
        <v>4878</v>
      </c>
      <c r="E144" s="1" t="str">
        <f ca="1">_xlfn.XLOOKUP($B144,'3.DNAExtractions'!$F:$F,'3.DNAExtractions'!E:E,"?")</f>
        <v>OG765</v>
      </c>
      <c r="F144" s="80" t="str">
        <f t="shared" si="2"/>
        <v>OG765W_D_SBL</v>
      </c>
      <c r="G144" s="58" t="str">
        <f ca="1">VLOOKUP($E144,'1.MetaData'!$B:$H,3,FALSE)</f>
        <v>Atherinomorus sp.</v>
      </c>
      <c r="H144" s="58" t="str">
        <f ca="1">VLOOKUP($E144,'1.MetaData'!$B:$H,4,FALSE)</f>
        <v>Common Hardyhead</v>
      </c>
      <c r="I144" s="86">
        <f ca="1">_xlfn.XLOOKUP($B144,'3.DNAExtractions'!$F:$F,'3.DNAExtractions'!O:O,"?")</f>
        <v>129</v>
      </c>
      <c r="J144" s="119">
        <f ca="1">_xlfn.XLOOKUP($B144,'3.DNAExtractions'!$F:$F,'3.DNAExtractions'!V:V,"?")</f>
        <v>9631</v>
      </c>
      <c r="K144" s="215" t="s">
        <v>5745</v>
      </c>
      <c r="L144" s="90">
        <v>45513</v>
      </c>
      <c r="M144" s="90" t="s">
        <v>5847</v>
      </c>
      <c r="N144" s="91" t="s">
        <v>5977</v>
      </c>
      <c r="O144" s="91" t="s">
        <v>4966</v>
      </c>
      <c r="P144" s="68" t="str">
        <f>IF(O144="", "", VLOOKUP(O144, Validation!$A$292:$B$387, 2, FALSE))</f>
        <v>bc2049</v>
      </c>
      <c r="Q144" s="89" t="s">
        <v>4333</v>
      </c>
      <c r="R144" s="92">
        <v>10242</v>
      </c>
      <c r="S144" s="89" t="s">
        <v>5850</v>
      </c>
      <c r="T144" s="92">
        <v>9482</v>
      </c>
      <c r="U144" s="96">
        <v>97.4</v>
      </c>
      <c r="V144" s="216" t="str" cm="1">
        <f t="array" ref="V144">IF(B144="","",IF(MAX(IF(B:B=B144,C:C))=C144,"Y","N"))</f>
        <v>Y</v>
      </c>
      <c r="W144" s="92"/>
    </row>
    <row r="145" spans="1:24" hidden="1" x14ac:dyDescent="0.25">
      <c r="A145" s="115">
        <f ca="1">INDEX('1.MetaData'!A:A, MATCH($E145, '1.MetaData'!$B:$B, 0))</f>
        <v>766</v>
      </c>
      <c r="B145" s="97" t="s">
        <v>5978</v>
      </c>
      <c r="C145" s="89">
        <v>1</v>
      </c>
      <c r="D145" s="89" t="s">
        <v>4878</v>
      </c>
      <c r="E145" s="1" t="str">
        <f ca="1">_xlfn.XLOOKUP($B145,'3.DNAExtractions'!$F:$F,'3.DNAExtractions'!E:E,"?")</f>
        <v>OG766</v>
      </c>
      <c r="F145" s="80" t="str">
        <f t="shared" si="2"/>
        <v>OG766G_D_SBL</v>
      </c>
      <c r="G145" s="58" t="str">
        <f ca="1">VLOOKUP($E145,'1.MetaData'!$B:$H,3,FALSE)</f>
        <v>Genicanthus bellus</v>
      </c>
      <c r="H145" s="58">
        <f ca="1">VLOOKUP($E145,'1.MetaData'!$B:$H,4,FALSE)</f>
        <v>0</v>
      </c>
      <c r="I145" s="86">
        <f ca="1">_xlfn.XLOOKUP($B145,'3.DNAExtractions'!$F:$F,'3.DNAExtractions'!O:O,"?")</f>
        <v>208</v>
      </c>
      <c r="J145" s="119">
        <f ca="1">_xlfn.XLOOKUP($B145,'3.DNAExtractions'!$F:$F,'3.DNAExtractions'!V:V,"?")</f>
        <v>15600</v>
      </c>
      <c r="K145" s="215" t="s">
        <v>5745</v>
      </c>
      <c r="L145" s="90">
        <v>45565</v>
      </c>
      <c r="M145" s="90" t="s">
        <v>5797</v>
      </c>
      <c r="N145" s="91" t="s">
        <v>5979</v>
      </c>
      <c r="O145" s="91" t="s">
        <v>4929</v>
      </c>
      <c r="P145" s="68" t="str">
        <f>IF(O145="", "", VLOOKUP(O145, Validation!$A$292:$B$387, 2, FALSE))</f>
        <v>bc2066</v>
      </c>
      <c r="Q145" s="89" t="s">
        <v>5980</v>
      </c>
      <c r="R145" s="92">
        <v>16453</v>
      </c>
      <c r="S145" s="95" t="s">
        <v>5799</v>
      </c>
      <c r="T145" s="92">
        <v>16181</v>
      </c>
      <c r="U145" s="96">
        <v>63</v>
      </c>
      <c r="V145" s="216" t="str" cm="1">
        <f t="array" ref="V145">IF(B145="","",IF(MAX(IF(B:B=B145,C:C))=C145,"Y","N"))</f>
        <v>Y</v>
      </c>
      <c r="W145" s="92"/>
    </row>
    <row r="146" spans="1:24" hidden="1" x14ac:dyDescent="0.25">
      <c r="A146" s="115">
        <f ca="1">INDEX('1.MetaData'!A:A, MATCH($E146, '1.MetaData'!$B:$B, 0))</f>
        <v>767</v>
      </c>
      <c r="B146" s="97" t="s">
        <v>5981</v>
      </c>
      <c r="C146" s="89">
        <v>1</v>
      </c>
      <c r="D146" s="89" t="s">
        <v>4878</v>
      </c>
      <c r="E146" s="1" t="str">
        <f ca="1">_xlfn.XLOOKUP($B146,'3.DNAExtractions'!$F:$F,'3.DNAExtractions'!E:E,"?")</f>
        <v>OG767</v>
      </c>
      <c r="F146" s="80" t="str">
        <f t="shared" si="2"/>
        <v>OG767G_D_SBL</v>
      </c>
      <c r="G146" s="58" t="str">
        <f ca="1">VLOOKUP($E146,'1.MetaData'!$B:$H,3,FALSE)</f>
        <v>Cirrhilabrus roseafascia</v>
      </c>
      <c r="H146" s="58">
        <f ca="1">VLOOKUP($E146,'1.MetaData'!$B:$H,4,FALSE)</f>
        <v>0</v>
      </c>
      <c r="I146" s="86">
        <f ca="1">_xlfn.XLOOKUP($B146,'3.DNAExtractions'!$F:$F,'3.DNAExtractions'!O:O,"?")</f>
        <v>95</v>
      </c>
      <c r="J146" s="119">
        <f ca="1">_xlfn.XLOOKUP($B146,'3.DNAExtractions'!$F:$F,'3.DNAExtractions'!V:V,"?")</f>
        <v>13393</v>
      </c>
      <c r="K146" s="215" t="s">
        <v>5745</v>
      </c>
      <c r="L146" s="90">
        <v>45565</v>
      </c>
      <c r="M146" s="90" t="s">
        <v>5797</v>
      </c>
      <c r="N146" s="91" t="s">
        <v>5982</v>
      </c>
      <c r="O146" s="91" t="s">
        <v>4955</v>
      </c>
      <c r="P146" s="68" t="str">
        <f>IF(O146="", "", VLOOKUP(O146, Validation!$A$292:$B$387, 2, FALSE))</f>
        <v>bc2067</v>
      </c>
      <c r="Q146" s="89"/>
      <c r="R146" s="92"/>
      <c r="S146" s="95" t="s">
        <v>5799</v>
      </c>
      <c r="T146" s="92">
        <v>15343</v>
      </c>
      <c r="U146" s="96">
        <v>54.1</v>
      </c>
      <c r="V146" s="216" t="str" cm="1">
        <f t="array" ref="V146">IF(B146="","",IF(MAX(IF(B:B=B146,C:C))=C146,"Y","N"))</f>
        <v>Y</v>
      </c>
      <c r="W146" s="92"/>
    </row>
    <row r="147" spans="1:24" hidden="1" x14ac:dyDescent="0.25">
      <c r="A147" s="115">
        <f ca="1">INDEX('1.MetaData'!A:A, MATCH($E147, '1.MetaData'!$B:$B, 0))</f>
        <v>770</v>
      </c>
      <c r="B147" s="97" t="s">
        <v>5983</v>
      </c>
      <c r="C147" s="89">
        <v>1</v>
      </c>
      <c r="D147" s="89" t="s">
        <v>4878</v>
      </c>
      <c r="E147" s="1" t="str">
        <f ca="1">_xlfn.XLOOKUP($B147,'3.DNAExtractions'!$F:$F,'3.DNAExtractions'!E:E,"?")</f>
        <v>OG770</v>
      </c>
      <c r="F147" s="80" t="str">
        <f t="shared" si="2"/>
        <v>OG770M_D_SBL</v>
      </c>
      <c r="G147" s="58" t="str">
        <f ca="1">VLOOKUP($E147,'1.MetaData'!$B:$H,3,FALSE)</f>
        <v>Nemateleotris decora</v>
      </c>
      <c r="H147" s="58">
        <f ca="1">VLOOKUP($E147,'1.MetaData'!$B:$H,4,FALSE)</f>
        <v>0</v>
      </c>
      <c r="I147" s="86">
        <f ca="1">_xlfn.XLOOKUP($B147,'3.DNAExtractions'!$F:$F,'3.DNAExtractions'!O:O,"?")</f>
        <v>2.38</v>
      </c>
      <c r="J147" s="119" t="str">
        <f ca="1">_xlfn.XLOOKUP($B147,'3.DNAExtractions'!$F:$F,'3.DNAExtractions'!V:V,"?")</f>
        <v>11,874 - 117,794</v>
      </c>
      <c r="K147" s="215" t="s">
        <v>5825</v>
      </c>
      <c r="L147" s="90">
        <v>45586</v>
      </c>
      <c r="M147" s="90" t="s">
        <v>5826</v>
      </c>
      <c r="N147" s="91" t="s">
        <v>5808</v>
      </c>
      <c r="O147" s="91" t="s">
        <v>4910</v>
      </c>
      <c r="P147" s="68" t="str">
        <f>IF(O147="", "", VLOOKUP(O147, Validation!$A$292:$B$387, 2, FALSE))</f>
        <v>bc2006</v>
      </c>
      <c r="Q147" s="92" t="s">
        <v>5860</v>
      </c>
      <c r="R147" s="92">
        <v>16070</v>
      </c>
      <c r="S147" s="95" t="s">
        <v>5866</v>
      </c>
      <c r="T147" s="92">
        <v>12672</v>
      </c>
      <c r="U147" s="96">
        <v>30.1</v>
      </c>
      <c r="V147" s="216" t="str" cm="1">
        <f t="array" ref="V147">IF(B147="","",IF(MAX(IF(B:B=B147,C:C))=C147,"Y","N"))</f>
        <v>Y</v>
      </c>
      <c r="W147" s="92"/>
    </row>
    <row r="148" spans="1:24" hidden="1" x14ac:dyDescent="0.25">
      <c r="A148" s="115">
        <f ca="1">INDEX('1.MetaData'!A:A, MATCH($E148, '1.MetaData'!$B:$B, 0))</f>
        <v>775</v>
      </c>
      <c r="B148" s="97" t="s">
        <v>5984</v>
      </c>
      <c r="C148" s="89">
        <v>1</v>
      </c>
      <c r="D148" s="89" t="s">
        <v>4878</v>
      </c>
      <c r="E148" s="1" t="str">
        <f ca="1">_xlfn.XLOOKUP($B148,'3.DNAExtractions'!$F:$F,'3.DNAExtractions'!E:E,"?")</f>
        <v>OG775</v>
      </c>
      <c r="F148" s="80" t="str">
        <f t="shared" si="2"/>
        <v>OG775G_D_SBL</v>
      </c>
      <c r="G148" s="58" t="str">
        <f ca="1">VLOOKUP($E148,'1.MetaData'!$B:$H,3,FALSE)</f>
        <v>Sufflamen fraenatum</v>
      </c>
      <c r="H148" s="58" t="str">
        <f ca="1">VLOOKUP($E148,'1.MetaData'!$B:$H,4,FALSE)</f>
        <v>Leatherjacket</v>
      </c>
      <c r="I148" s="86">
        <f ca="1">_xlfn.XLOOKUP($B148,'3.DNAExtractions'!$F:$F,'3.DNAExtractions'!O:O,"?")</f>
        <v>193</v>
      </c>
      <c r="J148" s="119">
        <f ca="1">_xlfn.XLOOKUP($B148,'3.DNAExtractions'!$F:$F,'3.DNAExtractions'!V:V,"?")</f>
        <v>15802</v>
      </c>
      <c r="K148" s="215" t="s">
        <v>5745</v>
      </c>
      <c r="L148" s="90">
        <v>45565</v>
      </c>
      <c r="M148" s="90" t="s">
        <v>5797</v>
      </c>
      <c r="N148" s="91" t="s">
        <v>5985</v>
      </c>
      <c r="O148" s="91" t="s">
        <v>5022</v>
      </c>
      <c r="P148" s="68" t="str">
        <f>IF(O148="", "", VLOOKUP(O148, Validation!$A$292:$B$387, 2, FALSE))</f>
        <v>bc2076</v>
      </c>
      <c r="Q148" s="89"/>
      <c r="R148" s="92"/>
      <c r="S148" s="95" t="s">
        <v>5799</v>
      </c>
      <c r="T148" s="92">
        <v>13649</v>
      </c>
      <c r="U148" s="96">
        <v>29.4</v>
      </c>
      <c r="V148" s="216" t="str" cm="1">
        <f t="array" ref="V148">IF(B148="","",IF(MAX(IF(B:B=B148,C:C))=C148,"Y","N"))</f>
        <v>Y</v>
      </c>
      <c r="W148" s="92"/>
    </row>
    <row r="149" spans="1:24" hidden="1" x14ac:dyDescent="0.25">
      <c r="A149" s="115">
        <f ca="1">INDEX('1.MetaData'!A:A, MATCH($E149, '1.MetaData'!$B:$B, 0))</f>
        <v>777</v>
      </c>
      <c r="B149" s="97" t="s">
        <v>5986</v>
      </c>
      <c r="C149" s="89">
        <v>1</v>
      </c>
      <c r="D149" s="89" t="s">
        <v>4878</v>
      </c>
      <c r="E149" s="1" t="str">
        <f ca="1">_xlfn.XLOOKUP($B149,'3.DNAExtractions'!$F:$F,'3.DNAExtractions'!E:E,"?")</f>
        <v>OG777</v>
      </c>
      <c r="F149" s="80" t="str">
        <f t="shared" si="2"/>
        <v>OG777G_D_SBL</v>
      </c>
      <c r="G149" s="58" t="str">
        <f ca="1">VLOOKUP($E149,'1.MetaData'!$B:$H,3,FALSE)</f>
        <v>Melichthys vidua</v>
      </c>
      <c r="H149" s="58" t="str">
        <f ca="1">VLOOKUP($E149,'1.MetaData'!$B:$H,4,FALSE)</f>
        <v>Triggerfish</v>
      </c>
      <c r="I149" s="86">
        <f ca="1">_xlfn.XLOOKUP($B149,'3.DNAExtractions'!$F:$F,'3.DNAExtractions'!O:O,"?")</f>
        <v>526</v>
      </c>
      <c r="J149" s="119">
        <f ca="1">_xlfn.XLOOKUP($B149,'3.DNAExtractions'!$F:$F,'3.DNAExtractions'!V:V,"?")</f>
        <v>15621</v>
      </c>
      <c r="K149" s="215" t="s">
        <v>5745</v>
      </c>
      <c r="L149" s="90">
        <v>45426</v>
      </c>
      <c r="M149" s="90" t="s">
        <v>5817</v>
      </c>
      <c r="O149" s="91" t="s">
        <v>4920</v>
      </c>
      <c r="P149" s="68" t="str">
        <f>IF(O149="", "", VLOOKUP(O149, Validation!$A$292:$B$387, 2, FALSE))</f>
        <v>bc2007</v>
      </c>
      <c r="Q149" s="89" t="s">
        <v>5819</v>
      </c>
      <c r="R149" s="92">
        <v>19106</v>
      </c>
      <c r="S149" s="95" t="s">
        <v>5820</v>
      </c>
      <c r="T149" s="92">
        <v>18340</v>
      </c>
      <c r="U149" s="96">
        <v>124</v>
      </c>
      <c r="V149" s="216" t="str" cm="1">
        <f t="array" ref="V149">IF(B149="","",IF(MAX(IF(B:B=B149,C:C))=C149,"Y","N"))</f>
        <v>Y</v>
      </c>
      <c r="W149" s="92"/>
    </row>
    <row r="150" spans="1:24" hidden="1" x14ac:dyDescent="0.25">
      <c r="A150" s="115">
        <f ca="1">INDEX('1.MetaData'!A:A, MATCH($E150, '1.MetaData'!$B:$B, 0))</f>
        <v>778</v>
      </c>
      <c r="B150" s="97" t="s">
        <v>5987</v>
      </c>
      <c r="C150" s="89">
        <v>1</v>
      </c>
      <c r="D150" s="89" t="s">
        <v>4878</v>
      </c>
      <c r="E150" s="1" t="str">
        <f ca="1">_xlfn.XLOOKUP($B150,'3.DNAExtractions'!$F:$F,'3.DNAExtractions'!E:E,"?")</f>
        <v>OG778</v>
      </c>
      <c r="F150" s="80" t="str">
        <f t="shared" si="2"/>
        <v>OG778H_D_SBL</v>
      </c>
      <c r="G150" s="58" t="str">
        <f ca="1">VLOOKUP($E150,'1.MetaData'!$B:$H,3,FALSE)</f>
        <v>Malacanthus latovittatus</v>
      </c>
      <c r="H150" s="58" t="str">
        <f ca="1">VLOOKUP($E150,'1.MetaData'!$B:$H,4,FALSE)</f>
        <v>Blue Blanquillo</v>
      </c>
      <c r="I150" s="86">
        <f ca="1">_xlfn.XLOOKUP($B150,'3.DNAExtractions'!$F:$F,'3.DNAExtractions'!O:O,"?")</f>
        <v>156</v>
      </c>
      <c r="J150" s="119" t="str">
        <f ca="1">_xlfn.XLOOKUP($B150,'3.DNAExtractions'!$F:$F,'3.DNAExtractions'!V:V,"?")</f>
        <v>3,365 - 102,566</v>
      </c>
      <c r="K150" s="215" t="s">
        <v>5745</v>
      </c>
      <c r="L150" s="90">
        <v>45580</v>
      </c>
      <c r="M150" s="90" t="s">
        <v>5793</v>
      </c>
      <c r="N150" s="91" t="s">
        <v>5988</v>
      </c>
      <c r="O150" s="91" t="s">
        <v>2581</v>
      </c>
      <c r="P150" s="68" t="str">
        <f>IF(O150="", "", VLOOKUP(O150, Validation!$A$292:$B$387, 2, FALSE))</f>
        <v>bc2086</v>
      </c>
      <c r="Q150" s="89"/>
      <c r="R150" s="92"/>
      <c r="S150" s="95" t="s">
        <v>5795</v>
      </c>
      <c r="T150" s="92"/>
      <c r="V150" s="216" t="str" cm="1">
        <f t="array" ref="V150">IF(B150="","",IF(MAX(IF(B:B=B150,C:C))=C150,"Y","N"))</f>
        <v>Y</v>
      </c>
      <c r="W150" s="92"/>
    </row>
    <row r="151" spans="1:24" hidden="1" x14ac:dyDescent="0.25">
      <c r="A151" s="115">
        <f ca="1">INDEX('1.MetaData'!A:A, MATCH($E151, '1.MetaData'!$B:$B, 0))</f>
        <v>779</v>
      </c>
      <c r="B151" s="97" t="s">
        <v>6084</v>
      </c>
      <c r="C151" s="89">
        <v>1</v>
      </c>
      <c r="D151" s="89" t="s">
        <v>5828</v>
      </c>
      <c r="E151" s="1" t="str">
        <f ca="1">_xlfn.XLOOKUP($B151,'3.DNAExtractions'!$F:$F,'3.DNAExtractions'!E:E,"?")</f>
        <v>OG779</v>
      </c>
      <c r="F151" s="80" t="str">
        <f t="shared" si="2"/>
        <v>OG779G_D2_SBL</v>
      </c>
      <c r="G151" s="58" t="str">
        <f ca="1">VLOOKUP($E151,'1.MetaData'!$B:$H,3,FALSE)</f>
        <v>Gymnocranius euanus</v>
      </c>
      <c r="H151" s="58" t="str">
        <f ca="1">VLOOKUP($E151,'1.MetaData'!$B:$H,4,FALSE)</f>
        <v>Japanese sea bream</v>
      </c>
      <c r="I151" s="86">
        <f ca="1">_xlfn.XLOOKUP($B151,'3.DNAExtractions'!$F:$F,'3.DNAExtractions'!O:O,"?")</f>
        <v>15.5</v>
      </c>
      <c r="J151" s="119">
        <f ca="1">_xlfn.XLOOKUP($B151,'3.DNAExtractions'!$F:$F,'3.DNAExtractions'!V:V,"?")</f>
        <v>4420</v>
      </c>
      <c r="K151" s="215"/>
      <c r="L151" s="90"/>
      <c r="N151" s="91" t="s">
        <v>6085</v>
      </c>
      <c r="P151" s="68" t="str">
        <f>IF(O151="", "", VLOOKUP(O151, Validation!$A$292:$B$387, 2, FALSE))</f>
        <v/>
      </c>
      <c r="Q151" s="89"/>
      <c r="R151" s="92"/>
      <c r="T151" s="92"/>
      <c r="V151" s="216" t="str" cm="1">
        <f t="array" ref="V151">IF(B151="","",IF(MAX(IF(B:B=B151,C:C))=C151,"Y","N"))</f>
        <v>Y</v>
      </c>
      <c r="W151" s="92"/>
    </row>
    <row r="152" spans="1:24" hidden="1" x14ac:dyDescent="0.25">
      <c r="A152" s="115">
        <f ca="1">INDEX('1.MetaData'!A:A, MATCH($E152, '1.MetaData'!$B:$B, 0))</f>
        <v>784</v>
      </c>
      <c r="B152" s="97" t="s">
        <v>5989</v>
      </c>
      <c r="C152" s="89">
        <v>1</v>
      </c>
      <c r="D152" s="89" t="s">
        <v>4878</v>
      </c>
      <c r="E152" s="1" t="str">
        <f ca="1">_xlfn.XLOOKUP($B152,'3.DNAExtractions'!$F:$F,'3.DNAExtractions'!E:E,"?")</f>
        <v>OG784</v>
      </c>
      <c r="F152" s="80" t="str">
        <f t="shared" si="2"/>
        <v>OG784G_D_SBL</v>
      </c>
      <c r="G152" s="58" t="str">
        <f ca="1">VLOOKUP($E152,'1.MetaData'!$B:$H,3,FALSE)</f>
        <v>Prognathodes geminus</v>
      </c>
      <c r="H152" s="58">
        <f ca="1">VLOOKUP($E152,'1.MetaData'!$B:$H,4,FALSE)</f>
        <v>0</v>
      </c>
      <c r="I152" s="86">
        <f ca="1">_xlfn.XLOOKUP($B152,'3.DNAExtractions'!$F:$F,'3.DNAExtractions'!O:O,"?")</f>
        <v>117</v>
      </c>
      <c r="J152" s="119" t="str">
        <f ca="1">_xlfn.XLOOKUP($B152,'3.DNAExtractions'!$F:$F,'3.DNAExtractions'!V:V,"?")</f>
        <v>17,701 - 140,827</v>
      </c>
      <c r="K152" s="215" t="s">
        <v>5745</v>
      </c>
      <c r="L152" s="90">
        <v>45513</v>
      </c>
      <c r="M152" s="90" t="s">
        <v>5847</v>
      </c>
      <c r="N152" s="91" t="s">
        <v>5990</v>
      </c>
      <c r="O152" s="91" t="s">
        <v>4968</v>
      </c>
      <c r="P152" s="68" t="str">
        <f>IF(O152="", "", VLOOKUP(O152, Validation!$A$292:$B$387, 2, FALSE))</f>
        <v>bc2050</v>
      </c>
      <c r="Q152" s="89" t="s">
        <v>4333</v>
      </c>
      <c r="R152" s="92">
        <v>20639</v>
      </c>
      <c r="S152" s="89" t="s">
        <v>5850</v>
      </c>
      <c r="T152" s="92">
        <v>20655</v>
      </c>
      <c r="U152" s="96">
        <v>115</v>
      </c>
      <c r="V152" s="216" t="str" cm="1">
        <f t="array" ref="V152">IF(B152="","",IF(MAX(IF(B:B=B152,C:C))=C152,"Y","N"))</f>
        <v>Y</v>
      </c>
      <c r="W152" s="92"/>
    </row>
    <row r="153" spans="1:24" hidden="1" x14ac:dyDescent="0.25">
      <c r="A153" s="115">
        <f ca="1">INDEX('1.MetaData'!A:A, MATCH($E153, '1.MetaData'!$B:$B, 0))</f>
        <v>785</v>
      </c>
      <c r="B153" s="97" t="s">
        <v>5991</v>
      </c>
      <c r="C153" s="89">
        <v>1</v>
      </c>
      <c r="D153" s="89" t="s">
        <v>4878</v>
      </c>
      <c r="E153" s="1" t="str">
        <f ca="1">_xlfn.XLOOKUP($B153,'3.DNAExtractions'!$F:$F,'3.DNAExtractions'!E:E,"?")</f>
        <v>OG785</v>
      </c>
      <c r="F153" s="80" t="str">
        <f t="shared" si="2"/>
        <v>OG785G_D_SBL</v>
      </c>
      <c r="G153" s="58" t="str">
        <f ca="1">VLOOKUP($E153,'1.MetaData'!$B:$H,3,FALSE)</f>
        <v>Odontanthias borbonius</v>
      </c>
      <c r="H153" s="58">
        <f ca="1">VLOOKUP($E153,'1.MetaData'!$B:$H,4,FALSE)</f>
        <v>0</v>
      </c>
      <c r="I153" s="86">
        <f ca="1">_xlfn.XLOOKUP($B153,'3.DNAExtractions'!$F:$F,'3.DNAExtractions'!O:O,"?")</f>
        <v>88.4</v>
      </c>
      <c r="J153" s="119">
        <f ca="1">_xlfn.XLOOKUP($B153,'3.DNAExtractions'!$F:$F,'3.DNAExtractions'!V:V,"?")</f>
        <v>14272</v>
      </c>
      <c r="K153" s="215" t="s">
        <v>5745</v>
      </c>
      <c r="L153" s="90">
        <v>45565</v>
      </c>
      <c r="M153" s="90" t="s">
        <v>5797</v>
      </c>
      <c r="N153" s="91" t="s">
        <v>5992</v>
      </c>
      <c r="O153" s="91" t="s">
        <v>4972</v>
      </c>
      <c r="P153" s="68" t="str">
        <f>IF(O153="", "", VLOOKUP(O153, Validation!$A$292:$B$387, 2, FALSE))</f>
        <v>bc2068</v>
      </c>
      <c r="Q153" s="89"/>
      <c r="R153" s="92"/>
      <c r="S153" s="95" t="s">
        <v>5799</v>
      </c>
      <c r="T153" s="92">
        <v>11939</v>
      </c>
      <c r="U153" s="96">
        <v>35.9</v>
      </c>
      <c r="V153" s="216" t="str" cm="1">
        <f t="array" ref="V153">IF(B153="","",IF(MAX(IF(B:B=B153,C:C))=C153,"Y","N"))</f>
        <v>Y</v>
      </c>
      <c r="W153" s="92"/>
    </row>
    <row r="154" spans="1:24" hidden="1" x14ac:dyDescent="0.25">
      <c r="A154" s="115">
        <f ca="1">INDEX('1.MetaData'!A:A, MATCH($E154, '1.MetaData'!$B:$B, 0))</f>
        <v>787</v>
      </c>
      <c r="B154" s="97" t="s">
        <v>5993</v>
      </c>
      <c r="C154" s="89">
        <v>1</v>
      </c>
      <c r="D154" s="89" t="s">
        <v>4878</v>
      </c>
      <c r="E154" s="1" t="str">
        <f ca="1">_xlfn.XLOOKUP($B154,'3.DNAExtractions'!$F:$F,'3.DNAExtractions'!E:E,"?")</f>
        <v>OG787</v>
      </c>
      <c r="F154" s="80" t="str">
        <f t="shared" si="2"/>
        <v>OG787G_D_SBL</v>
      </c>
      <c r="G154" s="58" t="str">
        <f ca="1">VLOOKUP($E154,'1.MetaData'!$B:$H,3,FALSE)</f>
        <v>Centropyge heraldi</v>
      </c>
      <c r="H154" s="58">
        <f ca="1">VLOOKUP($E154,'1.MetaData'!$B:$H,4,FALSE)</f>
        <v>0</v>
      </c>
      <c r="I154" s="86">
        <f ca="1">_xlfn.XLOOKUP($B154,'3.DNAExtractions'!$F:$F,'3.DNAExtractions'!O:O,"?")</f>
        <v>160</v>
      </c>
      <c r="J154" s="119" t="str">
        <f ca="1">_xlfn.XLOOKUP($B154,'3.DNAExtractions'!$F:$F,'3.DNAExtractions'!V:V,"?")</f>
        <v>12,290 - 130,815</v>
      </c>
      <c r="K154" s="215" t="s">
        <v>5745</v>
      </c>
      <c r="L154" s="90">
        <v>45561</v>
      </c>
      <c r="M154" s="90" t="s">
        <v>5840</v>
      </c>
      <c r="N154" s="91" t="s">
        <v>5994</v>
      </c>
      <c r="O154" s="91" t="s">
        <v>4962</v>
      </c>
      <c r="P154" s="68" t="str">
        <f>IF(O154="", "", VLOOKUP(O154, Validation!$A$292:$B$387, 2, FALSE))</f>
        <v>bc2060</v>
      </c>
      <c r="Q154" s="89" t="s">
        <v>4309</v>
      </c>
      <c r="R154" s="92"/>
      <c r="S154" s="95" t="s">
        <v>5842</v>
      </c>
      <c r="T154" s="92">
        <v>15939</v>
      </c>
      <c r="U154" s="96">
        <v>93.6</v>
      </c>
      <c r="V154" s="216" t="str" cm="1">
        <f t="array" ref="V154">IF(B154="","",IF(MAX(IF(B:B=B154,C:C))=C154,"Y","N"))</f>
        <v>Y</v>
      </c>
      <c r="W154" s="92"/>
    </row>
    <row r="155" spans="1:24" hidden="1" x14ac:dyDescent="0.25">
      <c r="A155" s="115">
        <f ca="1">INDEX('1.MetaData'!A:A, MATCH($E155, '1.MetaData'!$B:$B, 0))</f>
        <v>788</v>
      </c>
      <c r="B155" s="97" t="s">
        <v>5995</v>
      </c>
      <c r="C155" s="89">
        <v>1</v>
      </c>
      <c r="D155" s="89" t="s">
        <v>4878</v>
      </c>
      <c r="E155" s="1" t="str">
        <f ca="1">_xlfn.XLOOKUP($B155,'3.DNAExtractions'!$F:$F,'3.DNAExtractions'!E:E,"?")</f>
        <v>OG788</v>
      </c>
      <c r="F155" s="80" t="str">
        <f t="shared" si="2"/>
        <v>OG788G_D_SBL</v>
      </c>
      <c r="G155" s="58" t="str">
        <f ca="1">VLOOKUP($E155,'1.MetaData'!$B:$H,3,FALSE)</f>
        <v>Centropyge bispinosa</v>
      </c>
      <c r="H155" s="58">
        <f ca="1">VLOOKUP($E155,'1.MetaData'!$B:$H,4,FALSE)</f>
        <v>0</v>
      </c>
      <c r="I155" s="86">
        <f ca="1">_xlfn.XLOOKUP($B155,'3.DNAExtractions'!$F:$F,'3.DNAExtractions'!O:O,"?")</f>
        <v>156</v>
      </c>
      <c r="J155" s="119" t="str">
        <f ca="1">_xlfn.XLOOKUP($B155,'3.DNAExtractions'!$F:$F,'3.DNAExtractions'!V:V,"?")</f>
        <v>17,596 - 142,972</v>
      </c>
      <c r="K155" s="215" t="s">
        <v>5745</v>
      </c>
      <c r="L155" s="90">
        <v>45561</v>
      </c>
      <c r="M155" s="90" t="s">
        <v>5840</v>
      </c>
      <c r="N155" s="91" t="s">
        <v>5996</v>
      </c>
      <c r="O155" s="91" t="s">
        <v>4964</v>
      </c>
      <c r="P155" s="68" t="str">
        <f>IF(O155="", "", VLOOKUP(O155, Validation!$A$292:$B$387, 2, FALSE))</f>
        <v>bc2061</v>
      </c>
      <c r="Q155" s="89" t="s">
        <v>4309</v>
      </c>
      <c r="R155" s="92"/>
      <c r="S155" s="95" t="s">
        <v>5842</v>
      </c>
      <c r="T155" s="92">
        <v>16199</v>
      </c>
      <c r="U155" s="96">
        <v>63.2</v>
      </c>
      <c r="V155" s="216" t="str" cm="1">
        <f t="array" ref="V155">IF(B155="","",IF(MAX(IF(B:B=B155,C:C))=C155,"Y","N"))</f>
        <v>Y</v>
      </c>
      <c r="W155" s="92"/>
    </row>
    <row r="156" spans="1:24" hidden="1" x14ac:dyDescent="0.25">
      <c r="A156" s="115">
        <f ca="1">INDEX('1.MetaData'!A:A, MATCH($E156, '1.MetaData'!$B:$B, 0))</f>
        <v>799</v>
      </c>
      <c r="B156" s="97" t="s">
        <v>5997</v>
      </c>
      <c r="C156" s="89">
        <v>1</v>
      </c>
      <c r="D156" s="89" t="s">
        <v>4878</v>
      </c>
      <c r="E156" s="1" t="str">
        <f ca="1">_xlfn.XLOOKUP($B156,'3.DNAExtractions'!$F:$F,'3.DNAExtractions'!E:E,"?")</f>
        <v>OG799</v>
      </c>
      <c r="F156" s="80" t="str">
        <f t="shared" si="2"/>
        <v>OG799H_D2_SBL</v>
      </c>
      <c r="G156" s="58" t="str">
        <f ca="1">VLOOKUP($E156,'1.MetaData'!$B:$H,3,FALSE)</f>
        <v>Tosanoides bennetti</v>
      </c>
      <c r="H156" s="58">
        <f ca="1">VLOOKUP($E156,'1.MetaData'!$B:$H,4,FALSE)</f>
        <v>0</v>
      </c>
      <c r="I156" s="86">
        <f ca="1">_xlfn.XLOOKUP($B156,'3.DNAExtractions'!$F:$F,'3.DNAExtractions'!O:O,"?")</f>
        <v>86</v>
      </c>
      <c r="J156" s="119" t="str">
        <f ca="1">_xlfn.XLOOKUP($B156,'3.DNAExtractions'!$F:$F,'3.DNAExtractions'!V:V,"?")</f>
        <v>423423 </v>
      </c>
      <c r="K156" s="215" t="s">
        <v>5745</v>
      </c>
      <c r="L156" s="90">
        <v>45580</v>
      </c>
      <c r="M156" s="90" t="s">
        <v>5793</v>
      </c>
      <c r="N156" s="91" t="s">
        <v>5998</v>
      </c>
      <c r="O156" s="91" t="s">
        <v>5080</v>
      </c>
      <c r="P156" s="68" t="str">
        <f>IF(O156="", "", VLOOKUP(O156, Validation!$A$292:$B$387, 2, FALSE))</f>
        <v>bc2089</v>
      </c>
      <c r="Q156" s="89" t="s">
        <v>5980</v>
      </c>
      <c r="R156" s="92"/>
      <c r="S156" s="95" t="s">
        <v>5795</v>
      </c>
      <c r="T156" s="92"/>
      <c r="V156" s="216" t="str" cm="1">
        <f t="array" ref="V156">IF(B156="","",IF(MAX(IF(B:B=B156,C:C))=C156,"Y","N"))</f>
        <v>Y</v>
      </c>
      <c r="W156" s="92"/>
    </row>
    <row r="157" spans="1:24" hidden="1" x14ac:dyDescent="0.25">
      <c r="A157" s="115">
        <f ca="1">INDEX('1.MetaData'!A:A, MATCH($E157, '1.MetaData'!$B:$B, 0))</f>
        <v>800</v>
      </c>
      <c r="B157" s="97" t="s">
        <v>5999</v>
      </c>
      <c r="C157" s="89">
        <v>1</v>
      </c>
      <c r="D157" s="89" t="s">
        <v>4878</v>
      </c>
      <c r="E157" s="1" t="str">
        <f ca="1">_xlfn.XLOOKUP($B157,'3.DNAExtractions'!$F:$F,'3.DNAExtractions'!E:E,"?")</f>
        <v>OG800</v>
      </c>
      <c r="F157" s="80" t="str">
        <f t="shared" si="2"/>
        <v>OG800H_D_SBL</v>
      </c>
      <c r="G157" s="58" t="str">
        <f ca="1">VLOOKUP($E157,'1.MetaData'!$B:$H,3,FALSE)</f>
        <v>Terelabrus rubrovittatus</v>
      </c>
      <c r="H157" s="58">
        <f ca="1">VLOOKUP($E157,'1.MetaData'!$B:$H,4,FALSE)</f>
        <v>0</v>
      </c>
      <c r="I157" s="86">
        <f ca="1">_xlfn.XLOOKUP($B157,'3.DNAExtractions'!$F:$F,'3.DNAExtractions'!O:O,"?")</f>
        <v>124</v>
      </c>
      <c r="J157" s="119">
        <f ca="1">_xlfn.XLOOKUP($B157,'3.DNAExtractions'!$F:$F,'3.DNAExtractions'!V:V,"?")</f>
        <v>13323</v>
      </c>
      <c r="K157" s="215" t="s">
        <v>5745</v>
      </c>
      <c r="L157" s="90">
        <v>45565</v>
      </c>
      <c r="M157" s="90" t="s">
        <v>5797</v>
      </c>
      <c r="N157" s="91" t="s">
        <v>6000</v>
      </c>
      <c r="O157" s="91" t="s">
        <v>4991</v>
      </c>
      <c r="P157" s="68" t="str">
        <f>IF(O157="", "", VLOOKUP(O157, Validation!$A$292:$B$387, 2, FALSE))</f>
        <v>bc2075</v>
      </c>
      <c r="Q157" s="89" t="s">
        <v>5980</v>
      </c>
      <c r="R157" s="92"/>
      <c r="S157" s="95" t="s">
        <v>5799</v>
      </c>
      <c r="T157" s="92">
        <v>11729</v>
      </c>
      <c r="U157" s="96">
        <v>35.700000000000003</v>
      </c>
      <c r="V157" s="216" t="str" cm="1">
        <f t="array" ref="V157">IF(B157="","",IF(MAX(IF(B:B=B157,C:C))=C157,"Y","N"))</f>
        <v>Y</v>
      </c>
      <c r="W157" s="92"/>
    </row>
    <row r="158" spans="1:24" hidden="1" x14ac:dyDescent="0.25">
      <c r="A158" s="115">
        <f ca="1">INDEX('1.MetaData'!A:A, MATCH($E158, '1.MetaData'!$B:$B, 0))</f>
        <v>803</v>
      </c>
      <c r="B158" s="97" t="s">
        <v>6001</v>
      </c>
      <c r="C158" s="89">
        <v>1</v>
      </c>
      <c r="D158" s="89" t="s">
        <v>4878</v>
      </c>
      <c r="E158" s="1" t="str">
        <f ca="1">_xlfn.XLOOKUP($B158,'3.DNAExtractions'!$F:$F,'3.DNAExtractions'!E:E,"?")</f>
        <v>OG803</v>
      </c>
      <c r="F158" s="80" t="str">
        <f t="shared" si="2"/>
        <v>OG803G_D_SBL</v>
      </c>
      <c r="G158" s="58" t="str">
        <f ca="1">VLOOKUP($E158,'1.MetaData'!$B:$H,3,FALSE)</f>
        <v>Bodianus paraleucosticticus</v>
      </c>
      <c r="H158" s="58">
        <f ca="1">VLOOKUP($E158,'1.MetaData'!$B:$H,4,FALSE)</f>
        <v>0</v>
      </c>
      <c r="I158" s="86">
        <f ca="1">_xlfn.XLOOKUP($B158,'3.DNAExtractions'!$F:$F,'3.DNAExtractions'!O:O,"?")</f>
        <v>156</v>
      </c>
      <c r="J158" s="119">
        <f ca="1">_xlfn.XLOOKUP($B158,'3.DNAExtractions'!$F:$F,'3.DNAExtractions'!V:V,"?")</f>
        <v>12849</v>
      </c>
      <c r="K158" s="215" t="s">
        <v>5745</v>
      </c>
      <c r="L158" s="90">
        <v>45561</v>
      </c>
      <c r="M158" s="90" t="s">
        <v>5840</v>
      </c>
      <c r="N158" s="91" t="s">
        <v>6002</v>
      </c>
      <c r="O158" s="91" t="s">
        <v>4995</v>
      </c>
      <c r="P158" s="68" t="str">
        <f>IF(O158="", "", VLOOKUP(O158, Validation!$A$292:$B$387, 2, FALSE))</f>
        <v>bc2063</v>
      </c>
      <c r="Q158" s="89" t="s">
        <v>4309</v>
      </c>
      <c r="R158" s="92"/>
      <c r="S158" s="95" t="s">
        <v>5842</v>
      </c>
      <c r="T158" s="92">
        <v>14429</v>
      </c>
      <c r="U158" s="96">
        <v>88.4</v>
      </c>
      <c r="V158" s="216" t="str" cm="1">
        <f t="array" ref="V158">IF(B158="","",IF(MAX(IF(B:B=B158,C:C))=C158,"Y","N"))</f>
        <v>Y</v>
      </c>
      <c r="W158" s="92"/>
    </row>
    <row r="159" spans="1:24" hidden="1" x14ac:dyDescent="0.25">
      <c r="A159" s="115">
        <f ca="1">INDEX('1.MetaData'!A:A, MATCH($E159, '1.MetaData'!$B:$B, 0))</f>
        <v>807</v>
      </c>
      <c r="B159" s="97" t="s">
        <v>6003</v>
      </c>
      <c r="C159" s="89">
        <v>1</v>
      </c>
      <c r="D159" s="89" t="s">
        <v>5774</v>
      </c>
      <c r="E159" s="1" t="str">
        <f ca="1">_xlfn.XLOOKUP($B159,'3.DNAExtractions'!$F:$F,'3.DNAExtractions'!E:E,"?")</f>
        <v>OG807</v>
      </c>
      <c r="F159" s="80" t="str">
        <f t="shared" si="2"/>
        <v>OG807G_D_SBL</v>
      </c>
      <c r="G159" s="58" t="str">
        <f ca="1">VLOOKUP($E159,'1.MetaData'!$B:$H,3,FALSE)</f>
        <v>Monotaxis grandoculis</v>
      </c>
      <c r="H159" s="58" t="str">
        <f ca="1">VLOOKUP($E159,'1.MetaData'!$B:$H,4,FALSE)</f>
        <v>Bigeye Seabream</v>
      </c>
      <c r="I159" s="86">
        <f ca="1">_xlfn.XLOOKUP($B159,'3.DNAExtractions'!$F:$F,'3.DNAExtractions'!O:O,"?")</f>
        <v>83.1</v>
      </c>
      <c r="J159" s="119">
        <f ca="1">_xlfn.XLOOKUP($B159,'3.DNAExtractions'!$F:$F,'3.DNAExtractions'!V:V,"?")</f>
        <v>10794</v>
      </c>
      <c r="K159" s="215" t="s">
        <v>5745</v>
      </c>
      <c r="L159" s="90">
        <v>45580</v>
      </c>
      <c r="M159" s="90" t="s">
        <v>5793</v>
      </c>
      <c r="N159" s="97" t="s">
        <v>6004</v>
      </c>
      <c r="O159" s="91" t="s">
        <v>5082</v>
      </c>
      <c r="P159" s="68" t="str">
        <f>IF(O159="", "", VLOOKUP(O159, Validation!$A$292:$B$387, 2, FALSE))</f>
        <v>bc2090</v>
      </c>
      <c r="Q159" s="89" t="s">
        <v>5980</v>
      </c>
      <c r="R159" s="92">
        <v>8853</v>
      </c>
      <c r="S159" s="95" t="s">
        <v>5795</v>
      </c>
      <c r="T159" s="92"/>
      <c r="V159" s="216" t="str" cm="1">
        <f t="array" ref="V159">IF(B159="","",IF(MAX(IF(B:B=B159,C:C))=C159,"Y","N"))</f>
        <v>Y</v>
      </c>
      <c r="W159" s="92"/>
      <c r="X159" s="91" t="s">
        <v>7940</v>
      </c>
    </row>
    <row r="160" spans="1:24" hidden="1" x14ac:dyDescent="0.25">
      <c r="A160" s="115">
        <f ca="1">INDEX('1.MetaData'!A:A, MATCH($E160, '1.MetaData'!$B:$B, 0))</f>
        <v>808</v>
      </c>
      <c r="B160" s="97" t="s">
        <v>6005</v>
      </c>
      <c r="C160" s="89">
        <v>1</v>
      </c>
      <c r="D160" s="89" t="s">
        <v>4878</v>
      </c>
      <c r="E160" s="1" t="str">
        <f ca="1">_xlfn.XLOOKUP($B160,'3.DNAExtractions'!$F:$F,'3.DNAExtractions'!E:E,"?")</f>
        <v>OG808</v>
      </c>
      <c r="F160" s="80" t="str">
        <f t="shared" si="2"/>
        <v>OG808H_D_SBL</v>
      </c>
      <c r="G160" s="58" t="str">
        <f ca="1">VLOOKUP($E160,'1.MetaData'!$B:$H,3,FALSE)</f>
        <v>Macolor macularis</v>
      </c>
      <c r="H160" s="58" t="str">
        <f ca="1">VLOOKUP($E160,'1.MetaData'!$B:$H,4,FALSE)</f>
        <v>Midnight snapper</v>
      </c>
      <c r="I160" s="86">
        <f ca="1">_xlfn.XLOOKUP($B160,'3.DNAExtractions'!$F:$F,'3.DNAExtractions'!O:O,"?")</f>
        <v>69.2</v>
      </c>
      <c r="J160" s="119">
        <f ca="1">_xlfn.XLOOKUP($B160,'3.DNAExtractions'!$F:$F,'3.DNAExtractions'!V:V,"?")</f>
        <v>116444</v>
      </c>
      <c r="K160" s="215" t="s">
        <v>5745</v>
      </c>
      <c r="L160" s="90">
        <v>45426</v>
      </c>
      <c r="M160" s="90" t="s">
        <v>5817</v>
      </c>
      <c r="O160" s="91" t="s">
        <v>5091</v>
      </c>
      <c r="P160" s="68" t="str">
        <f>IF(O160="", "", VLOOKUP(O160, Validation!$A$292:$B$387, 2, FALSE))</f>
        <v>bc2095</v>
      </c>
      <c r="Q160" s="89" t="s">
        <v>5819</v>
      </c>
      <c r="R160" s="92">
        <v>18862</v>
      </c>
      <c r="S160" s="95" t="s">
        <v>5820</v>
      </c>
      <c r="T160" s="92">
        <v>18446</v>
      </c>
      <c r="U160" s="96">
        <v>92.9</v>
      </c>
      <c r="V160" s="216" t="str" cm="1">
        <f t="array" ref="V160">IF(B160="","",IF(MAX(IF(B:B=B160,C:C))=C160,"Y","N"))</f>
        <v>Y</v>
      </c>
      <c r="W160" s="92"/>
    </row>
    <row r="161" spans="1:24" hidden="1" x14ac:dyDescent="0.25">
      <c r="A161" s="115">
        <f ca="1">INDEX('1.MetaData'!A:A, MATCH($E161, '1.MetaData'!$B:$B, 0))</f>
        <v>810</v>
      </c>
      <c r="B161" s="97" t="s">
        <v>6006</v>
      </c>
      <c r="C161" s="89">
        <v>1</v>
      </c>
      <c r="D161" s="89" t="s">
        <v>4878</v>
      </c>
      <c r="E161" s="1" t="str">
        <f ca="1">_xlfn.XLOOKUP($B161,'3.DNAExtractions'!$F:$F,'3.DNAExtractions'!E:E,"?")</f>
        <v>OG810</v>
      </c>
      <c r="F161" s="80" t="str">
        <f t="shared" si="2"/>
        <v>OG810G_D_SBL</v>
      </c>
      <c r="G161" s="58" t="str">
        <f ca="1">VLOOKUP($E161,'1.MetaData'!$B:$H,3,FALSE)</f>
        <v>Cypho purpurascens</v>
      </c>
      <c r="H161" s="58">
        <f ca="1">VLOOKUP($E161,'1.MetaData'!$B:$H,4,FALSE)</f>
        <v>0</v>
      </c>
      <c r="I161" s="86">
        <f ca="1">_xlfn.XLOOKUP($B161,'3.DNAExtractions'!$F:$F,'3.DNAExtractions'!O:O,"?")</f>
        <v>80.8</v>
      </c>
      <c r="J161" s="119" t="str">
        <f ca="1">_xlfn.XLOOKUP($B161,'3.DNAExtractions'!$F:$F,'3.DNAExtractions'!V:V,"?")</f>
        <v>18,204 - 171,120</v>
      </c>
      <c r="K161" s="215" t="s">
        <v>5745</v>
      </c>
      <c r="L161" s="90">
        <v>45565</v>
      </c>
      <c r="M161" s="90" t="s">
        <v>5797</v>
      </c>
      <c r="N161" s="91" t="s">
        <v>6002</v>
      </c>
      <c r="O161" s="91" t="s">
        <v>4975</v>
      </c>
      <c r="P161" s="68" t="str">
        <f>IF(O161="", "", VLOOKUP(O161, Validation!$A$292:$B$387, 2, FALSE))</f>
        <v>bc2069</v>
      </c>
      <c r="Q161" s="89"/>
      <c r="R161" s="92"/>
      <c r="S161" s="95" t="s">
        <v>5799</v>
      </c>
      <c r="T161" s="92">
        <v>12096</v>
      </c>
      <c r="U161" s="96">
        <v>66.2</v>
      </c>
      <c r="V161" s="216" t="str" cm="1">
        <f t="array" ref="V161">IF(B161="","",IF(MAX(IF(B:B=B161,C:C))=C161,"Y","N"))</f>
        <v>Y</v>
      </c>
      <c r="W161" s="92"/>
    </row>
    <row r="162" spans="1:24" hidden="1" x14ac:dyDescent="0.25">
      <c r="A162" s="115">
        <f ca="1">INDEX('1.MetaData'!A:A, MATCH($E162, '1.MetaData'!$B:$B, 0))</f>
        <v>811</v>
      </c>
      <c r="B162" s="97" t="s">
        <v>6007</v>
      </c>
      <c r="C162" s="89">
        <v>1</v>
      </c>
      <c r="D162" s="89" t="s">
        <v>4878</v>
      </c>
      <c r="E162" s="1" t="str">
        <f ca="1">_xlfn.XLOOKUP($B162,'3.DNAExtractions'!$F:$F,'3.DNAExtractions'!E:E,"?")</f>
        <v>OG811</v>
      </c>
      <c r="F162" s="80" t="str">
        <f t="shared" si="2"/>
        <v>OG811G_D_SBL</v>
      </c>
      <c r="G162" s="58" t="str">
        <f ca="1">VLOOKUP($E162,'1.MetaData'!$B:$H,3,FALSE)</f>
        <v>Ecsenius tigris</v>
      </c>
      <c r="H162" s="58">
        <f ca="1">VLOOKUP($E162,'1.MetaData'!$B:$H,4,FALSE)</f>
        <v>0</v>
      </c>
      <c r="I162" s="86">
        <f ca="1">_xlfn.XLOOKUP($B162,'3.DNAExtractions'!$F:$F,'3.DNAExtractions'!O:O,"?")</f>
        <v>87.6</v>
      </c>
      <c r="J162" s="119">
        <f ca="1">_xlfn.XLOOKUP($B162,'3.DNAExtractions'!$F:$F,'3.DNAExtractions'!V:V,"?")</f>
        <v>184223</v>
      </c>
      <c r="K162" s="215" t="s">
        <v>5745</v>
      </c>
      <c r="L162" s="90">
        <v>45565</v>
      </c>
      <c r="M162" s="90" t="s">
        <v>5797</v>
      </c>
      <c r="N162" s="91" t="s">
        <v>6002</v>
      </c>
      <c r="O162" s="91" t="s">
        <v>4977</v>
      </c>
      <c r="P162" s="68" t="str">
        <f>IF(O162="", "", VLOOKUP(O162, Validation!$A$292:$B$387, 2, FALSE))</f>
        <v>bc2070</v>
      </c>
      <c r="Q162" s="89"/>
      <c r="R162" s="92"/>
      <c r="S162" s="95" t="s">
        <v>5799</v>
      </c>
      <c r="T162" s="92">
        <v>15186</v>
      </c>
      <c r="U162" s="96">
        <v>60.1</v>
      </c>
      <c r="V162" s="216" t="str" cm="1">
        <f t="array" ref="V162">IF(B162="","",IF(MAX(IF(B:B=B162,C:C))=C162,"Y","N"))</f>
        <v>Y</v>
      </c>
      <c r="W162" s="92"/>
    </row>
    <row r="163" spans="1:24" hidden="1" x14ac:dyDescent="0.25">
      <c r="A163" s="115">
        <f ca="1">INDEX('1.MetaData'!A:A, MATCH($E163, '1.MetaData'!$B:$B, 0))</f>
        <v>820</v>
      </c>
      <c r="B163" s="97" t="s">
        <v>6008</v>
      </c>
      <c r="C163" s="89">
        <v>1</v>
      </c>
      <c r="D163" s="89" t="s">
        <v>4878</v>
      </c>
      <c r="E163" s="1" t="str">
        <f ca="1">_xlfn.XLOOKUP($B163,'3.DNAExtractions'!$F:$F,'3.DNAExtractions'!E:E,"?")</f>
        <v>OG820</v>
      </c>
      <c r="F163" s="80" t="str">
        <f t="shared" si="2"/>
        <v>OG820G_D_SBL</v>
      </c>
      <c r="G163" s="58" t="str">
        <f ca="1">VLOOKUP($E163,'1.MetaData'!$B:$H,3,FALSE)</f>
        <v>Dascyllus aruanus</v>
      </c>
      <c r="H163" s="58" t="str">
        <f ca="1">VLOOKUP($E163,'1.MetaData'!$B:$H,4,FALSE)</f>
        <v>Humbug</v>
      </c>
      <c r="I163" s="86">
        <f ca="1">_xlfn.XLOOKUP($B163,'3.DNAExtractions'!$F:$F,'3.DNAExtractions'!O:O,"?")</f>
        <v>29.2</v>
      </c>
      <c r="J163" s="119">
        <f ca="1">_xlfn.XLOOKUP($B163,'3.DNAExtractions'!$F:$F,'3.DNAExtractions'!V:V,"?")</f>
        <v>11562</v>
      </c>
      <c r="K163" s="215" t="s">
        <v>5745</v>
      </c>
      <c r="L163" s="90">
        <v>45404</v>
      </c>
      <c r="M163" s="90" t="s">
        <v>5875</v>
      </c>
      <c r="N163" s="91" t="s">
        <v>6009</v>
      </c>
      <c r="O163" s="91" t="s">
        <v>5086</v>
      </c>
      <c r="P163" s="68" t="str">
        <f>IF(O163="", "", VLOOKUP(O163, Validation!$A$292:$B$387, 2, FALSE))</f>
        <v>bc2092</v>
      </c>
      <c r="Q163" s="95" t="s">
        <v>5877</v>
      </c>
      <c r="R163" s="92">
        <v>12642</v>
      </c>
      <c r="S163" s="95" t="s">
        <v>5878</v>
      </c>
      <c r="T163" s="92">
        <v>11692</v>
      </c>
      <c r="U163" s="96">
        <v>16</v>
      </c>
      <c r="V163" s="216" t="str" cm="1">
        <f t="array" ref="V163">IF(B163="","",IF(MAX(IF(B:B=B163,C:C))=C163,"Y","N"))</f>
        <v>Y</v>
      </c>
      <c r="W163" s="92"/>
      <c r="X163" s="91" t="s">
        <v>5882</v>
      </c>
    </row>
    <row r="164" spans="1:24" hidden="1" x14ac:dyDescent="0.25">
      <c r="A164" s="115">
        <f ca="1">INDEX('1.MetaData'!A:A, MATCH($E164, '1.MetaData'!$B:$B, 0))</f>
        <v>821</v>
      </c>
      <c r="B164" s="97" t="s">
        <v>6010</v>
      </c>
      <c r="C164" s="89">
        <v>1</v>
      </c>
      <c r="D164" s="89" t="s">
        <v>3384</v>
      </c>
      <c r="E164" s="1" t="str">
        <f ca="1">_xlfn.XLOOKUP($B164,'3.DNAExtractions'!$F:$F,'3.DNAExtractions'!E:E,"?")</f>
        <v>OG821</v>
      </c>
      <c r="F164" s="80" t="str">
        <f t="shared" si="2"/>
        <v>OG821G_D_SBL</v>
      </c>
      <c r="G164" s="58" t="str">
        <f ca="1">VLOOKUP($E164,'1.MetaData'!$B:$H,3,FALSE)</f>
        <v>Choerodon rubescens</v>
      </c>
      <c r="H164" s="58" t="str">
        <f ca="1">VLOOKUP($E164,'1.MetaData'!$B:$H,4,FALSE)</f>
        <v>Baldchin groper</v>
      </c>
      <c r="I164" s="86">
        <f ca="1">_xlfn.XLOOKUP($B164,'3.DNAExtractions'!$F:$F,'3.DNAExtractions'!O:O,"?")</f>
        <v>215</v>
      </c>
      <c r="J164" s="119">
        <f ca="1">_xlfn.XLOOKUP($B164,'3.DNAExtractions'!$F:$F,'3.DNAExtractions'!V:V,"?")</f>
        <v>9000</v>
      </c>
      <c r="K164" s="215" t="s">
        <v>5745</v>
      </c>
      <c r="L164" s="90">
        <v>45482</v>
      </c>
      <c r="M164" s="90" t="s">
        <v>6011</v>
      </c>
      <c r="N164" s="91" t="s">
        <v>6012</v>
      </c>
      <c r="O164" s="91" t="s">
        <v>4912</v>
      </c>
      <c r="P164" s="68" t="str">
        <f>IF(O164="", "", VLOOKUP(O164, Validation!$A$292:$B$387, 2, FALSE))</f>
        <v>bc2027</v>
      </c>
      <c r="Q164" s="89" t="s">
        <v>6013</v>
      </c>
      <c r="R164" s="92">
        <v>9362</v>
      </c>
      <c r="S164" s="95" t="s">
        <v>6014</v>
      </c>
      <c r="T164" s="92">
        <v>6496</v>
      </c>
      <c r="U164" s="96">
        <v>90.9</v>
      </c>
      <c r="V164" s="216" t="str" cm="1">
        <f t="array" ref="V164">IF(B164="","",IF(MAX(IF(B:B=B164,C:C))=C164,"Y","N"))</f>
        <v>Y</v>
      </c>
      <c r="W164" s="92"/>
    </row>
    <row r="165" spans="1:24" hidden="1" x14ac:dyDescent="0.25">
      <c r="A165" s="115">
        <f ca="1">INDEX('1.MetaData'!A:A, MATCH($E165, '1.MetaData'!$B:$B, 0))</f>
        <v>824</v>
      </c>
      <c r="B165" s="97" t="s">
        <v>6015</v>
      </c>
      <c r="C165" s="89">
        <v>1</v>
      </c>
      <c r="D165" s="89" t="s">
        <v>4878</v>
      </c>
      <c r="E165" s="1" t="str">
        <f ca="1">_xlfn.XLOOKUP($B165,'3.DNAExtractions'!$F:$F,'3.DNAExtractions'!E:E,"?")</f>
        <v>OG824</v>
      </c>
      <c r="F165" s="80" t="str">
        <f t="shared" si="2"/>
        <v>OG824H_D_SBL</v>
      </c>
      <c r="G165" s="58" t="str">
        <f ca="1">VLOOKUP($E165,'1.MetaData'!$B:$H,3,FALSE)</f>
        <v>Plectropomus leopardus</v>
      </c>
      <c r="H165" s="58" t="str">
        <f ca="1">VLOOKUP($E165,'1.MetaData'!$B:$H,4,FALSE)</f>
        <v>Common coral trout</v>
      </c>
      <c r="I165" s="86">
        <f ca="1">_xlfn.XLOOKUP($B165,'3.DNAExtractions'!$F:$F,'3.DNAExtractions'!O:O,"?")</f>
        <v>204</v>
      </c>
      <c r="J165" s="119">
        <f ca="1">_xlfn.XLOOKUP($B165,'3.DNAExtractions'!$F:$F,'3.DNAExtractions'!V:V,"?")</f>
        <v>19193</v>
      </c>
      <c r="K165" s="215" t="s">
        <v>5745</v>
      </c>
      <c r="L165" s="90">
        <v>45565</v>
      </c>
      <c r="M165" s="90" t="s">
        <v>5797</v>
      </c>
      <c r="N165" s="91" t="s">
        <v>5932</v>
      </c>
      <c r="O165" s="91" t="s">
        <v>2575</v>
      </c>
      <c r="P165" s="68" t="str">
        <f>IF(O165="", "", VLOOKUP(O165, Validation!$A$292:$B$387, 2, FALSE))</f>
        <v>bc2078</v>
      </c>
      <c r="Q165" s="89"/>
      <c r="R165" s="92"/>
      <c r="S165" s="95" t="s">
        <v>5799</v>
      </c>
      <c r="T165" s="92">
        <v>11952</v>
      </c>
      <c r="U165" s="96">
        <v>19.7</v>
      </c>
      <c r="V165" s="216" t="str" cm="1">
        <f t="array" ref="V165">IF(B165="","",IF(MAX(IF(B:B=B165,C:C))=C165,"Y","N"))</f>
        <v>Y</v>
      </c>
      <c r="W165" s="92"/>
    </row>
    <row r="166" spans="1:24" hidden="1" x14ac:dyDescent="0.25">
      <c r="A166" s="115">
        <f ca="1">INDEX('1.MetaData'!A:A, MATCH($E166, '1.MetaData'!$B:$B, 0))</f>
        <v>829</v>
      </c>
      <c r="B166" s="97" t="s">
        <v>6016</v>
      </c>
      <c r="C166" s="89">
        <v>1</v>
      </c>
      <c r="D166" s="89" t="s">
        <v>4878</v>
      </c>
      <c r="E166" s="1" t="str">
        <f ca="1">_xlfn.XLOOKUP($B166,'3.DNAExtractions'!$F:$F,'3.DNAExtractions'!E:E,"?")</f>
        <v>OG829</v>
      </c>
      <c r="F166" s="80" t="str">
        <f t="shared" si="2"/>
        <v>OG829H_D2_SBL</v>
      </c>
      <c r="G166" s="58" t="str">
        <f ca="1">VLOOKUP($E166,'1.MetaData'!$B:$H,3,FALSE)</f>
        <v>Coris auricularis</v>
      </c>
      <c r="H166" s="58" t="str">
        <f ca="1">VLOOKUP($E166,'1.MetaData'!$B:$H,4,FALSE)</f>
        <v>Western king wrasse</v>
      </c>
      <c r="I166" s="86">
        <f ca="1">_xlfn.XLOOKUP($B166,'3.DNAExtractions'!$F:$F,'3.DNAExtractions'!O:O,"?")</f>
        <v>153</v>
      </c>
      <c r="J166" s="119">
        <f ca="1">_xlfn.XLOOKUP($B166,'3.DNAExtractions'!$F:$F,'3.DNAExtractions'!V:V,"?")</f>
        <v>16851</v>
      </c>
      <c r="K166" s="215" t="s">
        <v>5745</v>
      </c>
      <c r="L166" s="90">
        <v>45482</v>
      </c>
      <c r="M166" s="90" t="s">
        <v>6011</v>
      </c>
      <c r="N166" s="91" t="s">
        <v>6017</v>
      </c>
      <c r="O166" s="91" t="s">
        <v>4889</v>
      </c>
      <c r="P166" s="68" t="str">
        <f>IF(O166="", "", VLOOKUP(O166, Validation!$A$292:$B$387, 2, FALSE))</f>
        <v>bc2028</v>
      </c>
      <c r="Q166" s="89" t="s">
        <v>6013</v>
      </c>
      <c r="R166" s="92">
        <v>13081</v>
      </c>
      <c r="S166" s="95" t="s">
        <v>6014</v>
      </c>
      <c r="T166" s="92">
        <v>14178</v>
      </c>
      <c r="U166" s="96">
        <v>85.9</v>
      </c>
      <c r="V166" s="216" t="str" cm="1">
        <f t="array" ref="V166">IF(B166="","",IF(MAX(IF(B:B=B166,C:C))=C166,"Y","N"))</f>
        <v>Y</v>
      </c>
      <c r="W166" s="92"/>
    </row>
    <row r="167" spans="1:24" hidden="1" x14ac:dyDescent="0.25">
      <c r="A167" s="115">
        <f ca="1">INDEX('1.MetaData'!A:A, MATCH($E167, '1.MetaData'!$B:$B, 0))</f>
        <v>834</v>
      </c>
      <c r="B167" s="97" t="s">
        <v>6018</v>
      </c>
      <c r="C167" s="89">
        <v>1</v>
      </c>
      <c r="D167" s="89" t="s">
        <v>4878</v>
      </c>
      <c r="E167" s="1" t="str">
        <f ca="1">_xlfn.XLOOKUP($B167,'3.DNAExtractions'!$F:$F,'3.DNAExtractions'!E:E,"?")</f>
        <v>OG834</v>
      </c>
      <c r="F167" s="80" t="str">
        <f t="shared" si="2"/>
        <v>OG834H_D2_SBL</v>
      </c>
      <c r="G167" s="58" t="str">
        <f ca="1">VLOOKUP($E167,'1.MetaData'!$B:$H,3,FALSE)</f>
        <v>Scorpaena sumptuosa</v>
      </c>
      <c r="H167" s="58" t="str">
        <f ca="1">VLOOKUP($E167,'1.MetaData'!$B:$H,4,FALSE)</f>
        <v>Western red scorpionfish</v>
      </c>
      <c r="I167" s="86">
        <f ca="1">_xlfn.XLOOKUP($B167,'3.DNAExtractions'!$F:$F,'3.DNAExtractions'!O:O,"?")</f>
        <v>108</v>
      </c>
      <c r="J167" s="119">
        <f ca="1">_xlfn.XLOOKUP($B167,'3.DNAExtractions'!$F:$F,'3.DNAExtractions'!V:V,"?")</f>
        <v>12152</v>
      </c>
      <c r="K167" s="215" t="s">
        <v>5745</v>
      </c>
      <c r="L167" s="90">
        <v>45482</v>
      </c>
      <c r="M167" s="90" t="s">
        <v>6011</v>
      </c>
      <c r="N167" s="91" t="s">
        <v>6017</v>
      </c>
      <c r="O167" s="91" t="s">
        <v>4916</v>
      </c>
      <c r="P167" s="68" t="str">
        <f>IF(O167="", "", VLOOKUP(O167, Validation!$A$292:$B$387, 2, FALSE))</f>
        <v>bc2029</v>
      </c>
      <c r="Q167" s="89" t="s">
        <v>6013</v>
      </c>
      <c r="R167" s="92">
        <v>9999</v>
      </c>
      <c r="S167" s="95" t="s">
        <v>6014</v>
      </c>
      <c r="T167" s="92">
        <v>10907</v>
      </c>
      <c r="U167" s="96">
        <v>112</v>
      </c>
      <c r="V167" s="216" t="str" cm="1">
        <f t="array" ref="V167">IF(B167="","",IF(MAX(IF(B:B=B167,C:C))=C167,"Y","N"))</f>
        <v>Y</v>
      </c>
      <c r="W167" s="92"/>
    </row>
    <row r="168" spans="1:24" hidden="1" x14ac:dyDescent="0.25">
      <c r="A168" s="115">
        <f ca="1">INDEX('1.MetaData'!A:A, MATCH($E168, '1.MetaData'!$B:$B, 0))</f>
        <v>836</v>
      </c>
      <c r="B168" s="97" t="s">
        <v>6019</v>
      </c>
      <c r="C168" s="89">
        <v>1</v>
      </c>
      <c r="D168" s="89" t="s">
        <v>4878</v>
      </c>
      <c r="E168" s="1" t="str">
        <f ca="1">_xlfn.XLOOKUP($B168,'3.DNAExtractions'!$F:$F,'3.DNAExtractions'!E:E,"?")</f>
        <v>OG836</v>
      </c>
      <c r="F168" s="80" t="str">
        <f t="shared" si="2"/>
        <v>OG836B_D_SBL</v>
      </c>
      <c r="G168" s="58" t="str">
        <f ca="1">VLOOKUP($E168,'1.MetaData'!$B:$H,3,FALSE)</f>
        <v>Carcharhinus cautus</v>
      </c>
      <c r="H168" s="58" t="str">
        <f ca="1">VLOOKUP($E168,'1.MetaData'!$B:$H,4,FALSE)</f>
        <v>Nervous shark</v>
      </c>
      <c r="I168" s="86">
        <f ca="1">_xlfn.XLOOKUP($B168,'3.DNAExtractions'!$F:$F,'3.DNAExtractions'!O:O,"?")</f>
        <v>202</v>
      </c>
      <c r="J168" s="119">
        <f ca="1">_xlfn.XLOOKUP($B168,'3.DNAExtractions'!$F:$F,'3.DNAExtractions'!V:V,"?")</f>
        <v>91605</v>
      </c>
      <c r="K168" s="215" t="s">
        <v>5745</v>
      </c>
      <c r="L168" s="90">
        <v>45426</v>
      </c>
      <c r="M168" s="90" t="s">
        <v>5817</v>
      </c>
      <c r="O168" s="91" t="s">
        <v>5096</v>
      </c>
      <c r="P168" s="68" t="str">
        <f>IF(O168="", "", VLOOKUP(O168, Validation!$A$292:$B$387, 2, FALSE))</f>
        <v>bc2001</v>
      </c>
      <c r="Q168" s="89" t="s">
        <v>5819</v>
      </c>
      <c r="R168" s="92">
        <v>19473</v>
      </c>
      <c r="S168" s="95" t="s">
        <v>5820</v>
      </c>
      <c r="T168" s="92">
        <v>18446</v>
      </c>
      <c r="U168" s="96">
        <v>115</v>
      </c>
      <c r="V168" s="216" t="str" cm="1">
        <f t="array" ref="V168">IF(B168="","",IF(MAX(IF(B:B=B168,C:C))=C168,"Y","N"))</f>
        <v>N</v>
      </c>
      <c r="W168" s="92" t="s">
        <v>92</v>
      </c>
    </row>
    <row r="169" spans="1:24" hidden="1" x14ac:dyDescent="0.25">
      <c r="A169" s="115">
        <f ca="1">INDEX('1.MetaData'!A:A, MATCH($E169, '1.MetaData'!$B:$B, 0))</f>
        <v>836</v>
      </c>
      <c r="B169" s="97" t="s">
        <v>6019</v>
      </c>
      <c r="C169" s="89">
        <v>2</v>
      </c>
      <c r="D169" s="89" t="s">
        <v>5774</v>
      </c>
      <c r="E169" s="1" t="str">
        <f ca="1">_xlfn.XLOOKUP($B169,'3.DNAExtractions'!$F:$F,'3.DNAExtractions'!E:E,"?")</f>
        <v>OG836</v>
      </c>
      <c r="F169" s="80" t="str">
        <f t="shared" si="2"/>
        <v>OG836B_D_SBL2</v>
      </c>
      <c r="G169" s="58" t="str">
        <f ca="1">VLOOKUP($E169,'1.MetaData'!$B:$H,3,FALSE)</f>
        <v>Carcharhinus cautus</v>
      </c>
      <c r="H169" s="58" t="str">
        <f ca="1">VLOOKUP($E169,'1.MetaData'!$B:$H,4,FALSE)</f>
        <v>Nervous shark</v>
      </c>
      <c r="I169" s="86">
        <f ca="1">_xlfn.XLOOKUP($B169,'3.DNAExtractions'!$F:$F,'3.DNAExtractions'!O:O,"?")</f>
        <v>202</v>
      </c>
      <c r="J169" s="119">
        <f ca="1">_xlfn.XLOOKUP($B169,'3.DNAExtractions'!$F:$F,'3.DNAExtractions'!V:V,"?")</f>
        <v>91605</v>
      </c>
      <c r="K169" s="215" t="s">
        <v>5745</v>
      </c>
      <c r="L169" s="90">
        <v>45426</v>
      </c>
      <c r="M169" s="90" t="s">
        <v>5817</v>
      </c>
      <c r="N169" s="91" t="s">
        <v>6020</v>
      </c>
      <c r="O169" s="91" t="s">
        <v>5098</v>
      </c>
      <c r="P169" s="68" t="str">
        <f>IF(O169="", "", VLOOKUP(O169, Validation!$A$292:$B$387, 2, FALSE))</f>
        <v>bc2002</v>
      </c>
      <c r="Q169" s="89" t="s">
        <v>5819</v>
      </c>
      <c r="R169" s="92">
        <v>18190</v>
      </c>
      <c r="S169" s="95" t="s">
        <v>5820</v>
      </c>
      <c r="T169" s="92">
        <v>19936</v>
      </c>
      <c r="U169" s="96">
        <v>116</v>
      </c>
      <c r="V169" s="216" t="str" cm="1">
        <f t="array" ref="V169">IF(B169="","",IF(MAX(IF(B:B=B169,C:C))=C169,"Y","N"))</f>
        <v>Y</v>
      </c>
      <c r="W169" s="92"/>
      <c r="X169" s="91" t="s">
        <v>6021</v>
      </c>
    </row>
    <row r="170" spans="1:24" hidden="1" x14ac:dyDescent="0.25">
      <c r="A170" s="115">
        <f ca="1">INDEX('1.MetaData'!A:A, MATCH($E170, '1.MetaData'!$B:$B, 0))</f>
        <v>837</v>
      </c>
      <c r="B170" s="97" t="s">
        <v>6022</v>
      </c>
      <c r="C170" s="89">
        <v>1</v>
      </c>
      <c r="D170" s="89" t="s">
        <v>4878</v>
      </c>
      <c r="E170" s="1" t="str">
        <f ca="1">_xlfn.XLOOKUP($B170,'3.DNAExtractions'!$F:$F,'3.DNAExtractions'!E:E,"?")</f>
        <v>OG837</v>
      </c>
      <c r="F170" s="80" t="str">
        <f t="shared" si="2"/>
        <v>OG837B_D3_SBL</v>
      </c>
      <c r="G170" s="58" t="str">
        <f ca="1">VLOOKUP($E170,'1.MetaData'!$B:$H,3,FALSE)</f>
        <v>Urogymnus asperrimus</v>
      </c>
      <c r="H170" s="58" t="str">
        <f ca="1">VLOOKUP($E170,'1.MetaData'!$B:$H,4,FALSE)</f>
        <v>Porcupine Ray</v>
      </c>
      <c r="I170" s="86">
        <f ca="1">_xlfn.XLOOKUP($B170,'3.DNAExtractions'!$F:$F,'3.DNAExtractions'!O:O,"?")</f>
        <v>55.2</v>
      </c>
      <c r="J170" s="119">
        <f ca="1">_xlfn.XLOOKUP($B170,'3.DNAExtractions'!$F:$F,'3.DNAExtractions'!V:V,"?")</f>
        <v>20505</v>
      </c>
      <c r="K170" s="215" t="s">
        <v>5745</v>
      </c>
      <c r="L170" s="90">
        <v>45513</v>
      </c>
      <c r="M170" s="90" t="s">
        <v>5847</v>
      </c>
      <c r="O170" s="91" t="s">
        <v>4970</v>
      </c>
      <c r="P170" s="68" t="str">
        <f>IF(O170="", "", VLOOKUP(O170, Validation!$A$292:$B$387, 2, FALSE))</f>
        <v>bc2051</v>
      </c>
      <c r="Q170" s="89" t="s">
        <v>4333</v>
      </c>
      <c r="R170" s="92">
        <v>19076</v>
      </c>
      <c r="S170" s="89" t="s">
        <v>5850</v>
      </c>
      <c r="T170" s="92">
        <v>17981</v>
      </c>
      <c r="U170" s="96">
        <v>75.599999999999994</v>
      </c>
      <c r="V170" s="216" t="str" cm="1">
        <f t="array" ref="V170">IF(B170="","",IF(MAX(IF(B:B=B170,C:C))=C170,"Y","N"))</f>
        <v>N</v>
      </c>
      <c r="W170" s="92" t="s">
        <v>92</v>
      </c>
    </row>
    <row r="171" spans="1:24" hidden="1" x14ac:dyDescent="0.25">
      <c r="A171" s="115">
        <f ca="1">INDEX('1.MetaData'!A:A, MATCH($E171, '1.MetaData'!$B:$B, 0))</f>
        <v>837</v>
      </c>
      <c r="B171" s="97" t="s">
        <v>6022</v>
      </c>
      <c r="C171" s="89">
        <v>2</v>
      </c>
      <c r="D171" s="89" t="s">
        <v>5774</v>
      </c>
      <c r="E171" s="1" t="str">
        <f ca="1">_xlfn.XLOOKUP($B171,'3.DNAExtractions'!$F:$F,'3.DNAExtractions'!E:E,"?")</f>
        <v>OG837</v>
      </c>
      <c r="F171" s="80" t="str">
        <f t="shared" si="2"/>
        <v>OG837B_D3_SBL2</v>
      </c>
      <c r="G171" s="58" t="str">
        <f ca="1">VLOOKUP($E171,'1.MetaData'!$B:$H,3,FALSE)</f>
        <v>Urogymnus asperrimus</v>
      </c>
      <c r="H171" s="58" t="str">
        <f ca="1">VLOOKUP($E171,'1.MetaData'!$B:$H,4,FALSE)</f>
        <v>Porcupine Ray</v>
      </c>
      <c r="I171" s="86">
        <f ca="1">_xlfn.XLOOKUP($B171,'3.DNAExtractions'!$F:$F,'3.DNAExtractions'!O:O,"?")</f>
        <v>55.2</v>
      </c>
      <c r="J171" s="119">
        <f ca="1">_xlfn.XLOOKUP($B171,'3.DNAExtractions'!$F:$F,'3.DNAExtractions'!V:V,"?")</f>
        <v>20505</v>
      </c>
      <c r="K171" s="215" t="s">
        <v>5745</v>
      </c>
      <c r="L171" s="90">
        <v>45513</v>
      </c>
      <c r="M171" s="90" t="s">
        <v>5847</v>
      </c>
      <c r="O171" s="91" t="s">
        <v>5020</v>
      </c>
      <c r="P171" s="68" t="str">
        <f>IF(O171="", "", VLOOKUP(O171, Validation!$A$292:$B$387, 2, FALSE))</f>
        <v>bc2052</v>
      </c>
      <c r="Q171" s="89" t="s">
        <v>4333</v>
      </c>
      <c r="R171" s="92">
        <v>21001</v>
      </c>
      <c r="S171" s="89" t="s">
        <v>5850</v>
      </c>
      <c r="T171" s="92">
        <v>19938</v>
      </c>
      <c r="U171" s="96">
        <v>76.2</v>
      </c>
      <c r="V171" s="216" t="str" cm="1">
        <f t="array" ref="V171">IF(B171="","",IF(MAX(IF(B:B=B171,C:C))=C171,"Y","N"))</f>
        <v>Y</v>
      </c>
      <c r="W171" s="92"/>
      <c r="X171" s="91" t="s">
        <v>6023</v>
      </c>
    </row>
    <row r="172" spans="1:24" hidden="1" x14ac:dyDescent="0.25">
      <c r="A172" s="115">
        <f ca="1">INDEX('1.MetaData'!A:A, MATCH($E172, '1.MetaData'!$B:$B, 0))</f>
        <v>838</v>
      </c>
      <c r="B172" s="97" t="s">
        <v>6024</v>
      </c>
      <c r="C172" s="89">
        <v>1</v>
      </c>
      <c r="D172" s="89" t="s">
        <v>4878</v>
      </c>
      <c r="E172" s="1" t="str">
        <f ca="1">_xlfn.XLOOKUP($B172,'3.DNAExtractions'!$F:$F,'3.DNAExtractions'!E:E,"?")</f>
        <v>OG838</v>
      </c>
      <c r="F172" s="80" t="str">
        <f t="shared" si="2"/>
        <v>OG838B_D_SBL</v>
      </c>
      <c r="G172" s="58" t="str">
        <f ca="1">VLOOKUP($E172,'1.MetaData'!$B:$H,3,FALSE)</f>
        <v>Pristis zijsron</v>
      </c>
      <c r="H172" s="58" t="str">
        <f ca="1">VLOOKUP($E172,'1.MetaData'!$B:$H,4,FALSE)</f>
        <v>Green Sawfish</v>
      </c>
      <c r="I172" s="86">
        <f ca="1">_xlfn.XLOOKUP($B172,'3.DNAExtractions'!$F:$F,'3.DNAExtractions'!O:O,"?")</f>
        <v>83.2</v>
      </c>
      <c r="J172" s="119">
        <f ca="1">_xlfn.XLOOKUP($B172,'3.DNAExtractions'!$F:$F,'3.DNAExtractions'!V:V,"?")</f>
        <v>65525</v>
      </c>
      <c r="K172" s="215" t="s">
        <v>5745</v>
      </c>
      <c r="L172" s="90">
        <v>45426</v>
      </c>
      <c r="M172" s="90" t="s">
        <v>5817</v>
      </c>
      <c r="N172" s="91" t="s">
        <v>6025</v>
      </c>
      <c r="O172" s="91" t="s">
        <v>5102</v>
      </c>
      <c r="P172" s="68" t="str">
        <f>IF(O172="", "", VLOOKUP(O172, Validation!$A$292:$B$387, 2, FALSE))</f>
        <v>bc2004</v>
      </c>
      <c r="Q172" s="89" t="s">
        <v>5819</v>
      </c>
      <c r="R172" s="92">
        <v>15335</v>
      </c>
      <c r="S172" s="95" t="s">
        <v>5820</v>
      </c>
      <c r="T172" s="92">
        <v>19084</v>
      </c>
      <c r="U172" s="96">
        <v>63.1</v>
      </c>
      <c r="V172" s="216" t="str" cm="1">
        <f t="array" ref="V172">IF(B172="","",IF(MAX(IF(B:B=B172,C:C))=C172,"Y","N"))</f>
        <v>Y</v>
      </c>
      <c r="W172" s="92"/>
    </row>
    <row r="173" spans="1:24" hidden="1" x14ac:dyDescent="0.25">
      <c r="A173" s="115">
        <f ca="1">INDEX('1.MetaData'!A:A, MATCH($E173, '1.MetaData'!$B:$B, 0))</f>
        <v>838</v>
      </c>
      <c r="B173" s="97" t="s">
        <v>6026</v>
      </c>
      <c r="C173" s="89">
        <v>1</v>
      </c>
      <c r="D173" s="89" t="s">
        <v>4878</v>
      </c>
      <c r="E173" s="1" t="str">
        <f ca="1">_xlfn.XLOOKUP($B173,'3.DNAExtractions'!$F:$F,'3.DNAExtractions'!E:E,"?")</f>
        <v>OG838</v>
      </c>
      <c r="F173" s="80" t="str">
        <f t="shared" si="2"/>
        <v>OG838B2_D_SBL</v>
      </c>
      <c r="G173" s="58" t="str">
        <f ca="1">VLOOKUP($E173,'1.MetaData'!$B:$H,3,FALSE)</f>
        <v>Pristis zijsron</v>
      </c>
      <c r="H173" s="58" t="str">
        <f ca="1">VLOOKUP($E173,'1.MetaData'!$B:$H,4,FALSE)</f>
        <v>Green Sawfish</v>
      </c>
      <c r="I173" s="86">
        <f ca="1">_xlfn.XLOOKUP($B173,'3.DNAExtractions'!$F:$F,'3.DNAExtractions'!O:O,"?")</f>
        <v>206</v>
      </c>
      <c r="J173" s="119">
        <f ca="1">_xlfn.XLOOKUP($B173,'3.DNAExtractions'!$F:$F,'3.DNAExtractions'!V:V,"?")</f>
        <v>48400</v>
      </c>
      <c r="K173" s="215" t="s">
        <v>5745</v>
      </c>
      <c r="L173" s="90">
        <v>45513</v>
      </c>
      <c r="M173" s="90" t="s">
        <v>5847</v>
      </c>
      <c r="O173" s="91" t="s">
        <v>5047</v>
      </c>
      <c r="P173" s="68" t="str">
        <f>IF(O173="", "", VLOOKUP(O173, Validation!$A$292:$B$387, 2, FALSE))</f>
        <v>bc2053</v>
      </c>
      <c r="Q173" s="89" t="s">
        <v>4333</v>
      </c>
      <c r="R173" s="92">
        <v>22240</v>
      </c>
      <c r="S173" s="89" t="s">
        <v>5850</v>
      </c>
      <c r="T173" s="92">
        <v>20444</v>
      </c>
      <c r="U173" s="96">
        <v>67.2</v>
      </c>
      <c r="V173" s="216" t="str" cm="1">
        <f t="array" ref="V173">IF(B173="","",IF(MAX(IF(B:B=B173,C:C))=C173,"Y","N"))</f>
        <v>N</v>
      </c>
      <c r="W173" s="92" t="s">
        <v>92</v>
      </c>
    </row>
    <row r="174" spans="1:24" hidden="1" x14ac:dyDescent="0.25">
      <c r="A174" s="115">
        <f ca="1">INDEX('1.MetaData'!A:A, MATCH($E174, '1.MetaData'!$B:$B, 0))</f>
        <v>838</v>
      </c>
      <c r="B174" s="97" t="s">
        <v>6026</v>
      </c>
      <c r="C174" s="89">
        <v>2</v>
      </c>
      <c r="D174" s="89" t="s">
        <v>5774</v>
      </c>
      <c r="E174" s="1" t="str">
        <f ca="1">_xlfn.XLOOKUP($B174,'3.DNAExtractions'!$F:$F,'3.DNAExtractions'!E:E,"?")</f>
        <v>OG838</v>
      </c>
      <c r="F174" s="80" t="str">
        <f t="shared" si="2"/>
        <v>OG838B2_D_SBL2</v>
      </c>
      <c r="G174" s="58" t="str">
        <f ca="1">VLOOKUP($E174,'1.MetaData'!$B:$H,3,FALSE)</f>
        <v>Pristis zijsron</v>
      </c>
      <c r="H174" s="58" t="str">
        <f ca="1">VLOOKUP($E174,'1.MetaData'!$B:$H,4,FALSE)</f>
        <v>Green Sawfish</v>
      </c>
      <c r="I174" s="86">
        <f ca="1">_xlfn.XLOOKUP($B174,'3.DNAExtractions'!$F:$F,'3.DNAExtractions'!O:O,"?")</f>
        <v>206</v>
      </c>
      <c r="J174" s="119">
        <f ca="1">_xlfn.XLOOKUP($B174,'3.DNAExtractions'!$F:$F,'3.DNAExtractions'!V:V,"?")</f>
        <v>48400</v>
      </c>
      <c r="K174" s="215" t="s">
        <v>5745</v>
      </c>
      <c r="L174" s="90">
        <v>45513</v>
      </c>
      <c r="M174" s="90" t="s">
        <v>5847</v>
      </c>
      <c r="O174" s="91" t="s">
        <v>5049</v>
      </c>
      <c r="P174" s="68" t="str">
        <f>IF(O174="", "", VLOOKUP(O174, Validation!$A$292:$B$387, 2, FALSE))</f>
        <v>bc2054</v>
      </c>
      <c r="Q174" s="89" t="s">
        <v>4333</v>
      </c>
      <c r="R174" s="92">
        <v>19866</v>
      </c>
      <c r="S174" s="89" t="s">
        <v>5850</v>
      </c>
      <c r="T174" s="92">
        <v>20441</v>
      </c>
      <c r="U174" s="96">
        <v>78</v>
      </c>
      <c r="V174" s="216" t="str" cm="1">
        <f t="array" ref="V174">IF(B174="","",IF(MAX(IF(B:B=B174,C:C))=C174,"Y","N"))</f>
        <v>Y</v>
      </c>
      <c r="W174" s="92"/>
      <c r="X174" s="91" t="s">
        <v>6027</v>
      </c>
    </row>
    <row r="175" spans="1:24" hidden="1" x14ac:dyDescent="0.25">
      <c r="A175" s="115">
        <f ca="1">INDEX('1.MetaData'!A:A, MATCH($E175, '1.MetaData'!$B:$B, 0))</f>
        <v>838</v>
      </c>
      <c r="B175" s="97" t="s">
        <v>6028</v>
      </c>
      <c r="C175" s="89">
        <v>2</v>
      </c>
      <c r="D175" s="89" t="s">
        <v>5774</v>
      </c>
      <c r="E175" s="1" t="str">
        <f ca="1">_xlfn.XLOOKUP($B175,'3.DNAExtractions'!$F:$F,'3.DNAExtractions'!E:E,"?")</f>
        <v>OG838</v>
      </c>
      <c r="F175" s="80" t="str">
        <f t="shared" si="2"/>
        <v>OG838B_D3_SBL2</v>
      </c>
      <c r="G175" s="58" t="str">
        <f ca="1">VLOOKUP($E175,'1.MetaData'!$B:$H,3,FALSE)</f>
        <v>Pristis zijsron</v>
      </c>
      <c r="H175" s="58" t="str">
        <f ca="1">VLOOKUP($E175,'1.MetaData'!$B:$H,4,FALSE)</f>
        <v>Green Sawfish</v>
      </c>
      <c r="I175" s="86">
        <f ca="1">_xlfn.XLOOKUP($B175,'3.DNAExtractions'!$F:$F,'3.DNAExtractions'!O:O,"?")</f>
        <v>78.2</v>
      </c>
      <c r="J175" s="119">
        <f ca="1">_xlfn.XLOOKUP($B175,'3.DNAExtractions'!$F:$F,'3.DNAExtractions'!V:V,"?")</f>
        <v>47376</v>
      </c>
      <c r="K175" s="215"/>
      <c r="L175" s="90">
        <v>45482</v>
      </c>
      <c r="N175" s="91" t="s">
        <v>6029</v>
      </c>
      <c r="P175" s="68" t="str">
        <f>IF(O175="", "", VLOOKUP(O175, Validation!$A$292:$B$387, 2, FALSE))</f>
        <v/>
      </c>
      <c r="Q175" s="89"/>
      <c r="R175" s="92"/>
      <c r="T175" s="92"/>
      <c r="V175" s="216" t="str" cm="1">
        <f t="array" ref="V175">IF(B175="","",IF(MAX(IF(B:B=B175,C:C))=C175,"Y","N"))</f>
        <v>Y</v>
      </c>
      <c r="W175" s="92"/>
    </row>
    <row r="176" spans="1:24" hidden="1" x14ac:dyDescent="0.25">
      <c r="A176" s="115">
        <f ca="1">INDEX('1.MetaData'!A:A, MATCH($E176, '1.MetaData'!$B:$B, 0))</f>
        <v>844</v>
      </c>
      <c r="B176" s="97" t="s">
        <v>6030</v>
      </c>
      <c r="C176" s="89">
        <v>1</v>
      </c>
      <c r="D176" s="89" t="s">
        <v>111</v>
      </c>
      <c r="E176" s="1" t="str">
        <f ca="1">_xlfn.XLOOKUP($B176,'3.DNAExtractions'!$F:$F,'3.DNAExtractions'!E:E,"?")</f>
        <v>OG844</v>
      </c>
      <c r="F176" s="80" t="str">
        <f t="shared" si="2"/>
        <v>OG844H_D_SBL</v>
      </c>
      <c r="G176" s="58" t="str">
        <f ca="1">VLOOKUP($E176,'1.MetaData'!$B:$H,3,FALSE)</f>
        <v>Carcharhinus leucas</v>
      </c>
      <c r="H176" s="58" t="str">
        <f ca="1">VLOOKUP($E176,'1.MetaData'!$B:$H,4,FALSE)</f>
        <v>Bull shark</v>
      </c>
      <c r="I176" s="86">
        <f ca="1">_xlfn.XLOOKUP($B176,'3.DNAExtractions'!$F:$F,'3.DNAExtractions'!O:O,"?")</f>
        <v>30.3</v>
      </c>
      <c r="J176" s="119">
        <f ca="1">_xlfn.XLOOKUP($B176,'3.DNAExtractions'!$F:$F,'3.DNAExtractions'!V:V,"?")</f>
        <v>14609</v>
      </c>
      <c r="K176" s="215" t="s">
        <v>5745</v>
      </c>
      <c r="L176" s="90"/>
      <c r="M176" s="90" t="s">
        <v>6031</v>
      </c>
      <c r="N176" s="91" t="s">
        <v>6032</v>
      </c>
      <c r="P176" s="68" t="str">
        <f>IF(O176="", "", VLOOKUP(O176, Validation!$A$292:$B$387, 2, FALSE))</f>
        <v/>
      </c>
      <c r="Q176" s="89"/>
      <c r="R176" s="92"/>
      <c r="T176" s="92"/>
      <c r="V176" s="216" t="str" cm="1">
        <f t="array" ref="V176">IF(B176="","",IF(MAX(IF(B:B=B176,C:C))=C176,"Y","N"))</f>
        <v>Y</v>
      </c>
      <c r="W176" s="92"/>
    </row>
    <row r="177" spans="1:24" hidden="1" x14ac:dyDescent="0.25">
      <c r="A177" s="115">
        <f ca="1">INDEX('1.MetaData'!A:A, MATCH($E177, '1.MetaData'!$B:$B, 0))</f>
        <v>844</v>
      </c>
      <c r="B177" s="97" t="s">
        <v>6033</v>
      </c>
      <c r="C177" s="89">
        <v>1</v>
      </c>
      <c r="D177" s="89" t="s">
        <v>5774</v>
      </c>
      <c r="E177" s="1" t="str">
        <f ca="1">_xlfn.XLOOKUP($B177,'3.DNAExtractions'!$F:$F,'3.DNAExtractions'!E:E,"?")</f>
        <v>OG844</v>
      </c>
      <c r="F177" s="80" t="str">
        <f t="shared" si="2"/>
        <v>OG844H_D2_SBL</v>
      </c>
      <c r="G177" s="58" t="str">
        <f ca="1">VLOOKUP($E177,'1.MetaData'!$B:$H,3,FALSE)</f>
        <v>Carcharhinus leucas</v>
      </c>
      <c r="H177" s="58" t="str">
        <f ca="1">VLOOKUP($E177,'1.MetaData'!$B:$H,4,FALSE)</f>
        <v>Bull shark</v>
      </c>
      <c r="I177" s="86">
        <f ca="1">_xlfn.XLOOKUP($B177,'3.DNAExtractions'!$F:$F,'3.DNAExtractions'!O:O,"?")</f>
        <v>77.599999999999994</v>
      </c>
      <c r="J177" s="119">
        <f ca="1">_xlfn.XLOOKUP($B177,'3.DNAExtractions'!$F:$F,'3.DNAExtractions'!V:V,"?")</f>
        <v>15171</v>
      </c>
      <c r="K177" s="332" t="s">
        <v>5745</v>
      </c>
      <c r="L177" s="90"/>
      <c r="N177" s="97" t="s">
        <v>6034</v>
      </c>
      <c r="P177" s="68" t="str">
        <f>IF(O177="", "", VLOOKUP(O177, Validation!$A$292:$B$387, 2, FALSE))</f>
        <v/>
      </c>
      <c r="Q177" s="89"/>
      <c r="R177" s="92"/>
      <c r="T177" s="92"/>
      <c r="V177" s="216" t="str" cm="1">
        <f t="array" ref="V177">IF(B177="","",IF(MAX(IF(B:B=B177,C:C))=C177,"Y","N"))</f>
        <v>Y</v>
      </c>
      <c r="W177" s="92"/>
    </row>
    <row r="178" spans="1:24" hidden="1" x14ac:dyDescent="0.25">
      <c r="A178" s="115">
        <f ca="1">INDEX('1.MetaData'!A:A, MATCH($E178, '1.MetaData'!$B:$B, 0))</f>
        <v>844</v>
      </c>
      <c r="B178" s="97" t="s">
        <v>6035</v>
      </c>
      <c r="C178" s="89">
        <v>1</v>
      </c>
      <c r="D178" s="89" t="s">
        <v>5774</v>
      </c>
      <c r="E178" s="1" t="str">
        <f ca="1">_xlfn.XLOOKUP($B178,'3.DNAExtractions'!$F:$F,'3.DNAExtractions'!E:E,"?")</f>
        <v>OG844</v>
      </c>
      <c r="F178" s="80" t="str">
        <f t="shared" si="2"/>
        <v>OG844H_D3_SBL</v>
      </c>
      <c r="G178" s="58" t="str">
        <f ca="1">VLOOKUP($E178,'1.MetaData'!$B:$H,3,FALSE)</f>
        <v>Carcharhinus leucas</v>
      </c>
      <c r="H178" s="58" t="str">
        <f ca="1">VLOOKUP($E178,'1.MetaData'!$B:$H,4,FALSE)</f>
        <v>Bull shark</v>
      </c>
      <c r="I178" s="86">
        <f ca="1">_xlfn.XLOOKUP($B178,'3.DNAExtractions'!$F:$F,'3.DNAExtractions'!O:O,"?")</f>
        <v>135</v>
      </c>
      <c r="J178" s="119">
        <f ca="1">_xlfn.XLOOKUP($B178,'3.DNAExtractions'!$F:$F,'3.DNAExtractions'!V:V,"?")</f>
        <v>15003</v>
      </c>
      <c r="K178" s="332" t="s">
        <v>5745</v>
      </c>
      <c r="L178" s="90"/>
      <c r="M178" s="90" t="s">
        <v>6031</v>
      </c>
      <c r="N178" s="91" t="s">
        <v>6036</v>
      </c>
      <c r="P178" s="68" t="str">
        <f>IF(O178="", "", VLOOKUP(O178, Validation!$A$292:$B$387, 2, FALSE))</f>
        <v/>
      </c>
      <c r="Q178" s="89"/>
      <c r="R178" s="92"/>
      <c r="T178" s="92"/>
      <c r="V178" s="216" t="str" cm="1">
        <f t="array" ref="V178">IF(B178="","",IF(MAX(IF(B:B=B178,C:C))=C178,"Y","N"))</f>
        <v>Y</v>
      </c>
      <c r="W178" s="92"/>
    </row>
    <row r="179" spans="1:24" hidden="1" x14ac:dyDescent="0.25">
      <c r="A179" s="115">
        <f ca="1">INDEX('1.MetaData'!A:A, MATCH($E179, '1.MetaData'!$B:$B, 0))</f>
        <v>844</v>
      </c>
      <c r="B179" s="97" t="s">
        <v>6037</v>
      </c>
      <c r="C179" s="89">
        <v>1</v>
      </c>
      <c r="D179" s="89" t="s">
        <v>4878</v>
      </c>
      <c r="E179" s="1" t="str">
        <f ca="1">_xlfn.XLOOKUP($B179,'3.DNAExtractions'!$F:$F,'3.DNAExtractions'!E:E,"?")</f>
        <v>OG844</v>
      </c>
      <c r="F179" s="80" t="str">
        <f t="shared" si="2"/>
        <v>OG844H_D4_SBL</v>
      </c>
      <c r="G179" s="58" t="str">
        <f ca="1">VLOOKUP($E179,'1.MetaData'!$B:$H,3,FALSE)</f>
        <v>Carcharhinus leucas</v>
      </c>
      <c r="H179" s="58" t="str">
        <f ca="1">VLOOKUP($E179,'1.MetaData'!$B:$H,4,FALSE)</f>
        <v>Bull shark</v>
      </c>
      <c r="I179" s="86">
        <f ca="1">_xlfn.XLOOKUP($B179,'3.DNAExtractions'!$F:$F,'3.DNAExtractions'!O:O,"?")</f>
        <v>145</v>
      </c>
      <c r="J179" s="119" t="str">
        <f ca="1">_xlfn.XLOOKUP($B179,'3.DNAExtractions'!$F:$F,'3.DNAExtractions'!V:V,"?")</f>
        <v>2254 - 26,277</v>
      </c>
      <c r="K179" s="332" t="s">
        <v>5745</v>
      </c>
      <c r="L179" s="90">
        <v>45583</v>
      </c>
      <c r="M179" s="90" t="s">
        <v>5832</v>
      </c>
      <c r="N179" s="91" t="s">
        <v>5833</v>
      </c>
      <c r="O179" s="91" t="s">
        <v>5088</v>
      </c>
      <c r="P179" s="68" t="str">
        <f>IF(O179="", "", VLOOKUP(O179, Validation!$A$292:$B$387, 2, FALSE))</f>
        <v>bc2093</v>
      </c>
      <c r="Q179" s="89" t="s">
        <v>5834</v>
      </c>
      <c r="R179" s="92">
        <v>15733</v>
      </c>
      <c r="S179" s="95" t="s">
        <v>5835</v>
      </c>
      <c r="T179" s="92">
        <v>14332</v>
      </c>
      <c r="U179" s="92">
        <v>76.400000000000006</v>
      </c>
      <c r="V179" s="216" t="str" cm="1">
        <f t="array" ref="V179">IF(B179="","",IF(MAX(IF(B:B=B179,C:C))=C179,"Y","N"))</f>
        <v>Y</v>
      </c>
      <c r="W179" s="92"/>
    </row>
    <row r="180" spans="1:24" hidden="1" x14ac:dyDescent="0.25">
      <c r="A180" s="115">
        <f ca="1">INDEX('1.MetaData'!A:A, MATCH($E180, '1.MetaData'!$B:$B, 0))</f>
        <v>844</v>
      </c>
      <c r="B180" s="97" t="s">
        <v>6038</v>
      </c>
      <c r="C180" s="89">
        <v>1</v>
      </c>
      <c r="D180" s="89" t="s">
        <v>4878</v>
      </c>
      <c r="E180" s="1" t="str">
        <f ca="1">_xlfn.XLOOKUP($B180,'3.DNAExtractions'!$F:$F,'3.DNAExtractions'!E:E,"?")</f>
        <v>OG844</v>
      </c>
      <c r="F180" s="80" t="str">
        <f t="shared" si="2"/>
        <v>OG844H_D5_SBL</v>
      </c>
      <c r="G180" s="58" t="str">
        <f ca="1">VLOOKUP($E180,'1.MetaData'!$B:$H,3,FALSE)</f>
        <v>Carcharhinus leucas</v>
      </c>
      <c r="H180" s="58" t="str">
        <f ca="1">VLOOKUP($E180,'1.MetaData'!$B:$H,4,FALSE)</f>
        <v>Bull shark</v>
      </c>
      <c r="I180" s="86">
        <f ca="1">_xlfn.XLOOKUP($B180,'3.DNAExtractions'!$F:$F,'3.DNAExtractions'!O:O,"?")</f>
        <v>144</v>
      </c>
      <c r="J180" s="119" t="str">
        <f ca="1">_xlfn.XLOOKUP($B180,'3.DNAExtractions'!$F:$F,'3.DNAExtractions'!V:V,"?")</f>
        <v>1,281 - 27,587</v>
      </c>
      <c r="K180" s="215" t="s">
        <v>5745</v>
      </c>
      <c r="L180" s="90">
        <v>45583</v>
      </c>
      <c r="M180" s="90" t="s">
        <v>5832</v>
      </c>
      <c r="N180" s="91" t="s">
        <v>5833</v>
      </c>
      <c r="O180" s="91" t="s">
        <v>2587</v>
      </c>
      <c r="P180" s="68" t="str">
        <f>IF(O180="", "", VLOOKUP(O180, Validation!$A$292:$B$387, 2, FALSE))</f>
        <v>bc2094</v>
      </c>
      <c r="Q180" s="89" t="s">
        <v>5834</v>
      </c>
      <c r="R180" s="92">
        <v>12811</v>
      </c>
      <c r="S180" s="95" t="s">
        <v>5835</v>
      </c>
      <c r="T180" s="92">
        <v>12728</v>
      </c>
      <c r="U180" s="92">
        <v>80.599999999999994</v>
      </c>
      <c r="V180" s="216" t="str" cm="1">
        <f t="array" ref="V180">IF(B180="","",IF(MAX(IF(B:B=B180,C:C))=C180,"Y","N"))</f>
        <v>Y</v>
      </c>
      <c r="W180" s="92" t="s">
        <v>92</v>
      </c>
    </row>
    <row r="181" spans="1:24" hidden="1" x14ac:dyDescent="0.25">
      <c r="A181" s="115">
        <f ca="1">INDEX('1.MetaData'!A:A, MATCH($E181, '1.MetaData'!$B:$B, 0))</f>
        <v>845</v>
      </c>
      <c r="B181" s="97" t="s">
        <v>6039</v>
      </c>
      <c r="C181" s="89">
        <v>1</v>
      </c>
      <c r="D181" s="89" t="s">
        <v>5774</v>
      </c>
      <c r="E181" s="1" t="str">
        <f ca="1">_xlfn.XLOOKUP($B181,'3.DNAExtractions'!$F:$F,'3.DNAExtractions'!E:E,"?")</f>
        <v>OG845</v>
      </c>
      <c r="F181" s="80" t="str">
        <f t="shared" si="2"/>
        <v>OG845H_D_SBL</v>
      </c>
      <c r="G181" s="58" t="str">
        <f ca="1">VLOOKUP($E181,'1.MetaData'!$B:$H,3,FALSE)</f>
        <v>Sphyrna mokarran</v>
      </c>
      <c r="H181" s="58" t="str">
        <f ca="1">VLOOKUP($E181,'1.MetaData'!$B:$H,4,FALSE)</f>
        <v>Great hammerhead shark</v>
      </c>
      <c r="I181" s="86">
        <f ca="1">_xlfn.XLOOKUP($B181,'3.DNAExtractions'!$F:$F,'3.DNAExtractions'!O:O,"?")</f>
        <v>183</v>
      </c>
      <c r="J181" s="119">
        <f ca="1">_xlfn.XLOOKUP($B181,'3.DNAExtractions'!$F:$F,'3.DNAExtractions'!V:V,"?")</f>
        <v>17700</v>
      </c>
      <c r="K181" s="215" t="s">
        <v>5745</v>
      </c>
      <c r="L181" s="90"/>
      <c r="M181" s="90" t="s">
        <v>6031</v>
      </c>
      <c r="N181" s="91" t="s">
        <v>6040</v>
      </c>
      <c r="P181" s="68" t="str">
        <f>IF(O181="", "", VLOOKUP(O181, Validation!$A$292:$B$387, 2, FALSE))</f>
        <v/>
      </c>
      <c r="Q181" s="89"/>
      <c r="R181" s="92"/>
      <c r="T181" s="92"/>
      <c r="V181" s="216" t="str" cm="1">
        <f t="array" ref="V181">IF(B181="","",IF(MAX(IF(B:B=B181,C:C))=C181,"Y","N"))</f>
        <v>Y</v>
      </c>
      <c r="W181" s="92"/>
    </row>
    <row r="182" spans="1:24" hidden="1" x14ac:dyDescent="0.25">
      <c r="A182" s="115">
        <f ca="1">INDEX('1.MetaData'!A:A, MATCH($E182, '1.MetaData'!$B:$B, 0))</f>
        <v>845</v>
      </c>
      <c r="B182" s="97" t="s">
        <v>6041</v>
      </c>
      <c r="C182" s="89">
        <v>1</v>
      </c>
      <c r="D182" s="89" t="s">
        <v>4878</v>
      </c>
      <c r="E182" s="1" t="str">
        <f ca="1">_xlfn.XLOOKUP($B182,'3.DNAExtractions'!$F:$F,'3.DNAExtractions'!E:E,"?")</f>
        <v>OG845</v>
      </c>
      <c r="F182" s="80" t="str">
        <f t="shared" si="2"/>
        <v>OG845H_D2_SBL</v>
      </c>
      <c r="G182" s="58" t="str">
        <f ca="1">VLOOKUP($E182,'1.MetaData'!$B:$H,3,FALSE)</f>
        <v>Sphyrna mokarran</v>
      </c>
      <c r="H182" s="58" t="str">
        <f ca="1">VLOOKUP($E182,'1.MetaData'!$B:$H,4,FALSE)</f>
        <v>Great hammerhead shark</v>
      </c>
      <c r="I182" s="86">
        <f ca="1">_xlfn.XLOOKUP($B182,'3.DNAExtractions'!$F:$F,'3.DNAExtractions'!O:O,"?")</f>
        <v>1000</v>
      </c>
      <c r="J182" s="119">
        <f ca="1">_xlfn.XLOOKUP($B182,'3.DNAExtractions'!$F:$F,'3.DNAExtractions'!V:V,"?")</f>
        <v>17700</v>
      </c>
      <c r="K182" s="215" t="s">
        <v>5745</v>
      </c>
      <c r="L182" s="90">
        <v>45580</v>
      </c>
      <c r="M182" s="90" t="s">
        <v>5793</v>
      </c>
      <c r="N182" s="91" t="s">
        <v>6042</v>
      </c>
      <c r="O182" s="91" t="s">
        <v>5028</v>
      </c>
      <c r="P182" s="68" t="str">
        <f>IF(O182="", "", VLOOKUP(O182, Validation!$A$292:$B$387, 2, FALSE))</f>
        <v>bc2087</v>
      </c>
      <c r="Q182" s="89"/>
      <c r="R182" s="92"/>
      <c r="S182" s="95" t="s">
        <v>5795</v>
      </c>
      <c r="T182" s="92"/>
      <c r="V182" s="216" t="str" cm="1">
        <f t="array" ref="V182">IF(B182="","",IF(MAX(IF(B:B=B182,C:C))=C182,"Y","N"))</f>
        <v>N</v>
      </c>
      <c r="W182" s="92"/>
    </row>
    <row r="183" spans="1:24" hidden="1" x14ac:dyDescent="0.25">
      <c r="A183" s="115">
        <f ca="1">INDEX('1.MetaData'!A:A, MATCH($E183, '1.MetaData'!$B:$B, 0))</f>
        <v>845</v>
      </c>
      <c r="B183" s="97" t="s">
        <v>6043</v>
      </c>
      <c r="C183" s="89">
        <v>1</v>
      </c>
      <c r="D183" s="89" t="s">
        <v>5774</v>
      </c>
      <c r="E183" s="1" t="str">
        <f ca="1">_xlfn.XLOOKUP($B183,'3.DNAExtractions'!$F:$F,'3.DNAExtractions'!E:E,"?")</f>
        <v>OG845</v>
      </c>
      <c r="F183" s="80" t="str">
        <f t="shared" si="2"/>
        <v>OG845H_D3_SBL</v>
      </c>
      <c r="G183" s="58" t="str">
        <f ca="1">VLOOKUP($E183,'1.MetaData'!$B:$H,3,FALSE)</f>
        <v>Sphyrna mokarran</v>
      </c>
      <c r="H183" s="58" t="str">
        <f ca="1">VLOOKUP($E183,'1.MetaData'!$B:$H,4,FALSE)</f>
        <v>Great hammerhead shark</v>
      </c>
      <c r="I183" s="86">
        <f ca="1">_xlfn.XLOOKUP($B183,'3.DNAExtractions'!$F:$F,'3.DNAExtractions'!O:O,"?")</f>
        <v>580</v>
      </c>
      <c r="J183" s="119">
        <f ca="1">_xlfn.XLOOKUP($B183,'3.DNAExtractions'!$F:$F,'3.DNAExtractions'!V:V,"?")</f>
        <v>18824</v>
      </c>
      <c r="K183" s="215" t="s">
        <v>5745</v>
      </c>
      <c r="L183" s="90">
        <v>45580</v>
      </c>
      <c r="M183" s="90" t="s">
        <v>5793</v>
      </c>
      <c r="N183" s="91" t="s">
        <v>6044</v>
      </c>
      <c r="P183" s="68" t="str">
        <f>IF(O183="", "", VLOOKUP(O183, Validation!$A$292:$B$387, 2, FALSE))</f>
        <v/>
      </c>
      <c r="Q183" s="89"/>
      <c r="R183" s="92"/>
      <c r="S183" s="95" t="s">
        <v>5795</v>
      </c>
      <c r="T183" s="92"/>
      <c r="V183" s="216" t="str" cm="1">
        <f t="array" ref="V183">IF(B183="","",IF(MAX(IF(B:B=B183,C:C))=C183,"Y","N"))</f>
        <v>Y</v>
      </c>
      <c r="W183" s="92"/>
    </row>
    <row r="184" spans="1:24" hidden="1" x14ac:dyDescent="0.25">
      <c r="A184" s="115">
        <f ca="1">INDEX('1.MetaData'!A:A, MATCH($E184, '1.MetaData'!$B:$B, 0))</f>
        <v>845</v>
      </c>
      <c r="B184" s="97" t="s">
        <v>6041</v>
      </c>
      <c r="C184" s="89">
        <v>2</v>
      </c>
      <c r="D184" s="89" t="s">
        <v>4878</v>
      </c>
      <c r="E184" s="1" t="str">
        <f ca="1">_xlfn.XLOOKUP($B184,'3.DNAExtractions'!$F:$F,'3.DNAExtractions'!E:E,"?")</f>
        <v>OG845</v>
      </c>
      <c r="F184" s="80" t="str">
        <f t="shared" si="2"/>
        <v>OG845H_D2_SBL2</v>
      </c>
      <c r="G184" s="58" t="str">
        <f ca="1">VLOOKUP($E184,'1.MetaData'!$B:$H,3,FALSE)</f>
        <v>Sphyrna mokarran</v>
      </c>
      <c r="H184" s="58" t="str">
        <f ca="1">VLOOKUP($E184,'1.MetaData'!$B:$H,4,FALSE)</f>
        <v>Great hammerhead shark</v>
      </c>
      <c r="I184" s="86">
        <f ca="1">_xlfn.XLOOKUP($B184,'3.DNAExtractions'!$F:$F,'3.DNAExtractions'!O:O,"?")</f>
        <v>1000</v>
      </c>
      <c r="J184" s="119">
        <f ca="1">_xlfn.XLOOKUP($B184,'3.DNAExtractions'!$F:$F,'3.DNAExtractions'!V:V,"?")</f>
        <v>17700</v>
      </c>
      <c r="K184" s="215" t="s">
        <v>5745</v>
      </c>
      <c r="L184" s="90">
        <v>45580</v>
      </c>
      <c r="M184" s="90" t="s">
        <v>5793</v>
      </c>
      <c r="N184" s="91" t="s">
        <v>6045</v>
      </c>
      <c r="O184" s="91" t="s">
        <v>5341</v>
      </c>
      <c r="P184" s="68" t="str">
        <f>IF(O184="", "", VLOOKUP(O184, Validation!$A$292:$B$387, 2, FALSE))</f>
        <v>bc2088</v>
      </c>
      <c r="Q184" s="89" t="s">
        <v>5842</v>
      </c>
      <c r="R184" s="92">
        <v>13200</v>
      </c>
      <c r="S184" s="95" t="s">
        <v>5795</v>
      </c>
      <c r="T184" s="92">
        <v>12000</v>
      </c>
      <c r="U184" s="96">
        <v>42.6</v>
      </c>
      <c r="V184" s="216" t="str" cm="1">
        <f t="array" ref="V184">IF(B184="","",IF(MAX(IF(B:B=B184,C:C))=C184,"Y","N"))</f>
        <v>Y</v>
      </c>
      <c r="W184" s="92" t="s">
        <v>92</v>
      </c>
    </row>
    <row r="185" spans="1:24" ht="15.75" hidden="1" customHeight="1" x14ac:dyDescent="0.25">
      <c r="A185" s="115">
        <f ca="1">INDEX('1.MetaData'!A:A, MATCH($E185, '1.MetaData'!$B:$B, 0))</f>
        <v>847</v>
      </c>
      <c r="B185" s="97" t="s">
        <v>6046</v>
      </c>
      <c r="C185" s="89">
        <v>1</v>
      </c>
      <c r="D185" s="89" t="s">
        <v>3384</v>
      </c>
      <c r="E185" s="1" t="str">
        <f ca="1">_xlfn.XLOOKUP($B185,'3.DNAExtractions'!$F:$F,'3.DNAExtractions'!E:E,"?")</f>
        <v>OG847</v>
      </c>
      <c r="F185" s="80" t="str">
        <f t="shared" si="2"/>
        <v>OG847M_D_SBL</v>
      </c>
      <c r="G185" s="58" t="str">
        <f ca="1">VLOOKUP($E185,'1.MetaData'!$B:$H,3,FALSE)</f>
        <v>Paraliparis selti</v>
      </c>
      <c r="H185" s="58" t="str">
        <f ca="1">VLOOKUP($E185,'1.MetaData'!$B:$H,4,FALSE)</f>
        <v>Snailfish</v>
      </c>
      <c r="I185" s="86">
        <f ca="1">_xlfn.XLOOKUP($B185,'3.DNAExtractions'!$F:$F,'3.DNAExtractions'!O:O,"?")</f>
        <v>2.4</v>
      </c>
      <c r="J185" s="119" t="str">
        <f ca="1">_xlfn.XLOOKUP($B185,'3.DNAExtractions'!$F:$F,'3.DNAExtractions'!V:V,"?")</f>
        <v xml:space="preserve">18,092 - 114,403 </v>
      </c>
      <c r="K185" s="215" t="s">
        <v>5825</v>
      </c>
      <c r="L185" s="90">
        <v>45586</v>
      </c>
      <c r="M185" s="90" t="s">
        <v>5826</v>
      </c>
      <c r="P185" s="68" t="str">
        <f>IF(O185="", "", VLOOKUP(O185, Validation!$A$292:$B$387, 2, FALSE))</f>
        <v/>
      </c>
      <c r="Q185" s="89" t="s">
        <v>107</v>
      </c>
      <c r="R185" s="92" t="s">
        <v>107</v>
      </c>
      <c r="S185" s="95" t="s">
        <v>107</v>
      </c>
      <c r="T185" s="92" t="s">
        <v>107</v>
      </c>
      <c r="U185" s="96" t="s">
        <v>107</v>
      </c>
      <c r="V185" s="216" t="str" cm="1">
        <f t="array" ref="V185">IF(B185="","",IF(MAX(IF(B:B=B185,C:C))=C185,"Y","N"))</f>
        <v>Y</v>
      </c>
      <c r="W185" s="92"/>
      <c r="X185" s="364" t="s">
        <v>6047</v>
      </c>
    </row>
    <row r="186" spans="1:24" hidden="1" x14ac:dyDescent="0.25">
      <c r="A186" s="115">
        <f ca="1">INDEX('1.MetaData'!A:A, MATCH($E186, '1.MetaData'!$B:$B, 0))</f>
        <v>848</v>
      </c>
      <c r="B186" s="97" t="s">
        <v>6087</v>
      </c>
      <c r="C186" s="89">
        <v>1</v>
      </c>
      <c r="D186" s="89" t="s">
        <v>4878</v>
      </c>
      <c r="E186" s="1" t="str">
        <f ca="1">_xlfn.XLOOKUP($B186,'3.DNAExtractions'!$F:$F,'3.DNAExtractions'!E:E,"?")</f>
        <v>OG848</v>
      </c>
      <c r="F186" s="80" t="str">
        <f t="shared" si="2"/>
        <v>OG848U_D_SBL</v>
      </c>
      <c r="G186" s="58" t="str">
        <f ca="1">VLOOKUP($E186,'1.MetaData'!$B:$H,3,FALSE)</f>
        <v>Paraliparis selti</v>
      </c>
      <c r="H186" s="58" t="str">
        <f ca="1">VLOOKUP($E186,'1.MetaData'!$B:$H,4,FALSE)</f>
        <v>Snailfish</v>
      </c>
      <c r="I186" s="86">
        <f ca="1">_xlfn.XLOOKUP($B186,'3.DNAExtractions'!$F:$F,'3.DNAExtractions'!O:O,"?")</f>
        <v>8.18</v>
      </c>
      <c r="J186" s="119" t="str">
        <f ca="1">_xlfn.XLOOKUP($B186,'3.DNAExtractions'!$F:$F,'3.DNAExtractions'!V:V,"?")</f>
        <v>12,758 - 138,324</v>
      </c>
      <c r="K186" s="215" t="s">
        <v>5825</v>
      </c>
      <c r="L186" s="90">
        <v>45586</v>
      </c>
      <c r="M186" s="90" t="s">
        <v>5826</v>
      </c>
      <c r="N186" s="91" t="s">
        <v>5808</v>
      </c>
      <c r="O186" s="91" t="s">
        <v>4920</v>
      </c>
      <c r="P186" s="68" t="str">
        <f>IF(O186="", "", VLOOKUP(O186, Validation!$A$292:$B$387, 2, FALSE))</f>
        <v>bc2007</v>
      </c>
      <c r="Q186" s="92" t="s">
        <v>5860</v>
      </c>
      <c r="R186" s="92">
        <v>13092</v>
      </c>
      <c r="S186" s="95" t="s">
        <v>7964</v>
      </c>
      <c r="T186" s="92">
        <v>9975</v>
      </c>
      <c r="U186" s="96">
        <v>56.9</v>
      </c>
      <c r="V186" s="216" t="str" cm="1">
        <f t="array" ref="V186">IF(B186="","",IF(MAX(IF(B:B=B186,C:C))=C186,"Y","N"))</f>
        <v>N</v>
      </c>
      <c r="W186" s="92"/>
      <c r="X186" s="91" t="s">
        <v>6088</v>
      </c>
    </row>
    <row r="187" spans="1:24" hidden="1" x14ac:dyDescent="0.25">
      <c r="A187" s="115">
        <f ca="1">INDEX('1.MetaData'!A:A, MATCH($E187, '1.MetaData'!$B:$B, 0))</f>
        <v>848</v>
      </c>
      <c r="B187" s="97" t="s">
        <v>6087</v>
      </c>
      <c r="C187" s="89">
        <v>2</v>
      </c>
      <c r="D187" s="89" t="s">
        <v>4878</v>
      </c>
      <c r="E187" s="1" t="str">
        <f ca="1">_xlfn.XLOOKUP($B187,'3.DNAExtractions'!$F:$F,'3.DNAExtractions'!E:E,"?")</f>
        <v>OG848</v>
      </c>
      <c r="F187" s="80" t="str">
        <f t="shared" si="2"/>
        <v>OG848U_D_SBL2</v>
      </c>
      <c r="G187" s="58" t="str">
        <f ca="1">VLOOKUP($E187,'1.MetaData'!$B:$H,3,FALSE)</f>
        <v>Paraliparis selti</v>
      </c>
      <c r="H187" s="58" t="str">
        <f ca="1">VLOOKUP($E187,'1.MetaData'!$B:$H,4,FALSE)</f>
        <v>Snailfish</v>
      </c>
      <c r="I187" s="86">
        <f ca="1">_xlfn.XLOOKUP($B187,'3.DNAExtractions'!$F:$F,'3.DNAExtractions'!O:O,"?")</f>
        <v>8.18</v>
      </c>
      <c r="J187" s="119" t="str">
        <f ca="1">_xlfn.XLOOKUP($B187,'3.DNAExtractions'!$F:$F,'3.DNAExtractions'!V:V,"?")</f>
        <v>12,758 - 138,324</v>
      </c>
      <c r="K187" s="215" t="s">
        <v>5745</v>
      </c>
      <c r="L187" s="90">
        <v>45621</v>
      </c>
      <c r="M187" s="90" t="s">
        <v>6048</v>
      </c>
      <c r="O187" s="91" t="s">
        <v>4893</v>
      </c>
      <c r="P187" s="68" t="str">
        <f>IF(O187="", "", VLOOKUP(O187, Validation!$A$292:$B$387, 2, FALSE))</f>
        <v>bc2026</v>
      </c>
      <c r="Q187" s="89" t="s">
        <v>5860</v>
      </c>
      <c r="R187" s="92">
        <v>13092</v>
      </c>
      <c r="S187" s="95" t="s">
        <v>6049</v>
      </c>
      <c r="T187" s="92">
        <v>11724</v>
      </c>
      <c r="U187" s="96">
        <v>30.2</v>
      </c>
      <c r="V187" s="216" t="str" cm="1">
        <f t="array" ref="V187">IF(B187="","",IF(MAX(IF(B:B=B187,C:C))=C187,"Y","N"))</f>
        <v>Y</v>
      </c>
      <c r="W187" s="92"/>
      <c r="X187" s="91" t="s">
        <v>6050</v>
      </c>
    </row>
    <row r="188" spans="1:24" hidden="1" x14ac:dyDescent="0.25">
      <c r="A188" s="115">
        <f ca="1">INDEX('1.MetaData'!A:A, MATCH($E188, '1.MetaData'!$B:$B, 0))</f>
        <v>849</v>
      </c>
      <c r="B188" s="97" t="s">
        <v>6051</v>
      </c>
      <c r="C188" s="89">
        <v>1</v>
      </c>
      <c r="D188" s="89" t="s">
        <v>4878</v>
      </c>
      <c r="E188" s="1" t="str">
        <f ca="1">_xlfn.XLOOKUP($B188,'3.DNAExtractions'!$F:$F,'3.DNAExtractions'!E:E,"?")</f>
        <v>OG849</v>
      </c>
      <c r="F188" s="80" t="str">
        <f t="shared" si="2"/>
        <v>OG849U_D_SBL</v>
      </c>
      <c r="G188" s="58" t="str">
        <f ca="1">VLOOKUP($E188,'1.MetaData'!$B:$H,3,FALSE)</f>
        <v>Barathrites iris</v>
      </c>
      <c r="H188" s="58">
        <f ca="1">VLOOKUP($E188,'1.MetaData'!$B:$H,4,FALSE)</f>
        <v>0</v>
      </c>
      <c r="I188" s="86">
        <f ca="1">_xlfn.XLOOKUP($B188,'3.DNAExtractions'!$F:$F,'3.DNAExtractions'!O:O,"?")</f>
        <v>2.68</v>
      </c>
      <c r="J188" s="119">
        <f ca="1">_xlfn.XLOOKUP($B188,'3.DNAExtractions'!$F:$F,'3.DNAExtractions'!V:V,"?")</f>
        <v>15550</v>
      </c>
      <c r="K188" s="215" t="s">
        <v>5825</v>
      </c>
      <c r="L188" s="90">
        <v>45586</v>
      </c>
      <c r="M188" s="90" t="s">
        <v>5826</v>
      </c>
      <c r="N188" s="91" t="s">
        <v>5967</v>
      </c>
      <c r="O188" s="91" t="s">
        <v>5108</v>
      </c>
      <c r="P188" s="68" t="str">
        <f>IF(O188="", "", VLOOKUP(O188, Validation!$A$292:$B$387, 2, FALSE))</f>
        <v>bc2009</v>
      </c>
      <c r="Q188" s="89" t="s">
        <v>107</v>
      </c>
      <c r="R188" s="92" t="s">
        <v>107</v>
      </c>
      <c r="S188" s="95" t="s">
        <v>5866</v>
      </c>
      <c r="T188" s="92">
        <v>10539</v>
      </c>
      <c r="U188" s="96">
        <v>20.100000000000001</v>
      </c>
      <c r="V188" s="216" t="str" cm="1">
        <f t="array" ref="V188">IF(B188="","",IF(MAX(IF(B:B=B188,C:C))=C188,"Y","N"))</f>
        <v>Y</v>
      </c>
      <c r="W188" s="92"/>
    </row>
    <row r="189" spans="1:24" hidden="1" x14ac:dyDescent="0.25">
      <c r="A189" s="115">
        <f ca="1">INDEX('1.MetaData'!A:A, MATCH($E189, '1.MetaData'!$B:$B, 0))</f>
        <v>855</v>
      </c>
      <c r="B189" s="97" t="s">
        <v>6052</v>
      </c>
      <c r="C189" s="89">
        <v>1</v>
      </c>
      <c r="D189" s="89" t="s">
        <v>4878</v>
      </c>
      <c r="E189" s="1" t="str">
        <f ca="1">_xlfn.XLOOKUP($B189,'3.DNAExtractions'!$F:$F,'3.DNAExtractions'!E:E,"?")</f>
        <v>OG855</v>
      </c>
      <c r="F189" s="80" t="str">
        <f t="shared" si="2"/>
        <v>OG855H_D_SBL</v>
      </c>
      <c r="G189" s="58" t="str">
        <f ca="1">VLOOKUP($E189,'1.MetaData'!$B:$H,3,FALSE)</f>
        <v>Glaucosoma hebraicum</v>
      </c>
      <c r="H189" s="58" t="str">
        <f ca="1">VLOOKUP($E189,'1.MetaData'!$B:$H,4,FALSE)</f>
        <v>West Australian dhufish</v>
      </c>
      <c r="I189" s="86">
        <f ca="1">_xlfn.XLOOKUP($B189,'3.DNAExtractions'!$F:$F,'3.DNAExtractions'!O:O,"?")</f>
        <v>102</v>
      </c>
      <c r="J189" s="119">
        <f ca="1">_xlfn.XLOOKUP($B189,'3.DNAExtractions'!$F:$F,'3.DNAExtractions'!V:V,"?")</f>
        <v>12283</v>
      </c>
      <c r="K189" s="215" t="s">
        <v>5745</v>
      </c>
      <c r="L189" s="90">
        <v>45513</v>
      </c>
      <c r="M189" s="90" t="s">
        <v>5847</v>
      </c>
      <c r="N189" s="91" t="s">
        <v>6053</v>
      </c>
      <c r="O189" s="91" t="s">
        <v>5051</v>
      </c>
      <c r="P189" s="68" t="str">
        <f>IF(O189="", "", VLOOKUP(O189, Validation!$A$292:$B$387, 2, FALSE))</f>
        <v>bc2055</v>
      </c>
      <c r="Q189" s="89" t="s">
        <v>4333</v>
      </c>
      <c r="R189" s="92">
        <v>10530</v>
      </c>
      <c r="S189" s="89" t="s">
        <v>5850</v>
      </c>
      <c r="T189" s="92">
        <v>8250</v>
      </c>
      <c r="U189" s="96">
        <v>21</v>
      </c>
      <c r="V189" s="216" t="str" cm="1">
        <f t="array" ref="V189">IF(B189="","",IF(MAX(IF(B:B=B189,C:C))=C189,"Y","N"))</f>
        <v>Y</v>
      </c>
      <c r="W189" s="92"/>
    </row>
    <row r="190" spans="1:24" hidden="1" x14ac:dyDescent="0.25">
      <c r="A190" s="115">
        <f ca="1">INDEX('1.MetaData'!A:A, MATCH($E190, '1.MetaData'!$B:$B, 0))</f>
        <v>856</v>
      </c>
      <c r="B190" s="97" t="s">
        <v>6054</v>
      </c>
      <c r="C190" s="89">
        <v>1</v>
      </c>
      <c r="D190" s="89" t="s">
        <v>4878</v>
      </c>
      <c r="E190" s="1" t="str">
        <f ca="1">_xlfn.XLOOKUP($B190,'3.DNAExtractions'!$F:$F,'3.DNAExtractions'!E:E,"?")</f>
        <v>OG856</v>
      </c>
      <c r="F190" s="80" t="str">
        <f t="shared" si="2"/>
        <v>OG856H_D_SBL</v>
      </c>
      <c r="G190" s="58" t="str">
        <f ca="1">VLOOKUP($E190,'1.MetaData'!$B:$H,3,FALSE)</f>
        <v>Platycephalus bassensis</v>
      </c>
      <c r="H190" s="58" t="str">
        <f ca="1">VLOOKUP($E190,'1.MetaData'!$B:$H,4,FALSE)</f>
        <v>Sand Flathead</v>
      </c>
      <c r="I190" s="86">
        <f ca="1">_xlfn.XLOOKUP($B190,'3.DNAExtractions'!$F:$F,'3.DNAExtractions'!O:O,"?")</f>
        <v>126</v>
      </c>
      <c r="J190" s="119">
        <f ca="1">_xlfn.XLOOKUP($B190,'3.DNAExtractions'!$F:$F,'3.DNAExtractions'!V:V,"?")</f>
        <v>23078</v>
      </c>
      <c r="K190" s="215" t="s">
        <v>5745</v>
      </c>
      <c r="L190" s="90">
        <v>45482</v>
      </c>
      <c r="M190" s="90" t="s">
        <v>6011</v>
      </c>
      <c r="N190" s="91" t="s">
        <v>6017</v>
      </c>
      <c r="O190" s="91" t="s">
        <v>4906</v>
      </c>
      <c r="P190" s="68" t="str">
        <f>IF(O190="", "", VLOOKUP(O190, Validation!$A$292:$B$387, 2, FALSE))</f>
        <v>bc2030</v>
      </c>
      <c r="Q190" s="89" t="s">
        <v>6013</v>
      </c>
      <c r="R190" s="92">
        <v>18312</v>
      </c>
      <c r="S190" s="95" t="s">
        <v>6014</v>
      </c>
      <c r="T190" s="92">
        <v>17760</v>
      </c>
      <c r="U190" s="96">
        <v>96</v>
      </c>
      <c r="V190" s="216" t="str" cm="1">
        <f t="array" ref="V190">IF(B190="","",IF(MAX(IF(B:B=B190,C:C))=C190,"Y","N"))</f>
        <v>Y</v>
      </c>
      <c r="W190" s="92"/>
    </row>
    <row r="191" spans="1:24" hidden="1" x14ac:dyDescent="0.25">
      <c r="A191" s="115">
        <f ca="1">INDEX('1.MetaData'!A:A, MATCH($E191, '1.MetaData'!$B:$B, 0))</f>
        <v>859</v>
      </c>
      <c r="B191" s="97" t="s">
        <v>6055</v>
      </c>
      <c r="C191" s="89">
        <v>1</v>
      </c>
      <c r="D191" s="89" t="s">
        <v>4878</v>
      </c>
      <c r="E191" s="1" t="str">
        <f ca="1">_xlfn.XLOOKUP($B191,'3.DNAExtractions'!$F:$F,'3.DNAExtractions'!E:E,"?")</f>
        <v>OG859</v>
      </c>
      <c r="F191" s="80" t="str">
        <f t="shared" si="2"/>
        <v>OG859B_D_SBL</v>
      </c>
      <c r="G191" s="58" t="str">
        <f ca="1">VLOOKUP($E191,'1.MetaData'!$B:$H,3,FALSE)</f>
        <v>Neophoca cinerea</v>
      </c>
      <c r="H191" s="58" t="str">
        <f ca="1">VLOOKUP($E191,'1.MetaData'!$B:$H,4,FALSE)</f>
        <v>Australian sea lion</v>
      </c>
      <c r="I191" s="86">
        <f ca="1">_xlfn.XLOOKUP($B191,'3.DNAExtractions'!$F:$F,'3.DNAExtractions'!O:O,"?")</f>
        <v>9.57</v>
      </c>
      <c r="J191" s="119">
        <f ca="1">_xlfn.XLOOKUP($B191,'3.DNAExtractions'!$F:$F,'3.DNAExtractions'!V:V,"?")</f>
        <v>0</v>
      </c>
      <c r="K191" s="215" t="s">
        <v>5745</v>
      </c>
      <c r="L191" s="90">
        <v>45583</v>
      </c>
      <c r="M191" s="90" t="s">
        <v>5832</v>
      </c>
      <c r="N191" s="91" t="s">
        <v>6056</v>
      </c>
      <c r="O191" s="91" t="s">
        <v>5091</v>
      </c>
      <c r="P191" s="68" t="str">
        <f>IF(O191="", "", VLOOKUP(O191, Validation!$A$292:$B$387, 2, FALSE))</f>
        <v>bc2095</v>
      </c>
      <c r="Q191" s="89" t="s">
        <v>6057</v>
      </c>
      <c r="R191" s="92">
        <v>18261</v>
      </c>
      <c r="S191" s="95" t="s">
        <v>5835</v>
      </c>
      <c r="T191" s="92">
        <v>13677</v>
      </c>
      <c r="U191" s="92">
        <v>61.5</v>
      </c>
      <c r="V191" s="216" t="str" cm="1">
        <f t="array" ref="V191">IF(B191="","",IF(MAX(IF(B:B=B191,C:C))=C191,"Y","N"))</f>
        <v>N</v>
      </c>
      <c r="W191" s="92"/>
    </row>
    <row r="192" spans="1:24" hidden="1" x14ac:dyDescent="0.25">
      <c r="A192" s="115">
        <f ca="1">INDEX('1.MetaData'!A:A, MATCH($E192, '1.MetaData'!$B:$B, 0))</f>
        <v>859</v>
      </c>
      <c r="B192" s="97" t="s">
        <v>6058</v>
      </c>
      <c r="C192" s="89">
        <v>1</v>
      </c>
      <c r="D192" s="89" t="s">
        <v>4878</v>
      </c>
      <c r="E192" s="1" t="str">
        <f ca="1">_xlfn.XLOOKUP($B192,'3.DNAExtractions'!$F:$F,'3.DNAExtractions'!E:E,"?")</f>
        <v>OG859</v>
      </c>
      <c r="F192" s="80" t="str">
        <f t="shared" ref="F192:F205" si="3">IF(C192&gt;1,_xlfn.CONCAT(B192,"_SBL",C192),_xlfn.CONCAT(B192,"_SBL"))</f>
        <v>OG859B_D2_SBL</v>
      </c>
      <c r="G192" s="58" t="str">
        <f ca="1">VLOOKUP($E192,'1.MetaData'!$B:$H,3,FALSE)</f>
        <v>Neophoca cinerea</v>
      </c>
      <c r="H192" s="58" t="str">
        <f ca="1">VLOOKUP($E192,'1.MetaData'!$B:$H,4,FALSE)</f>
        <v>Australian sea lion</v>
      </c>
      <c r="I192" s="86">
        <f ca="1">_xlfn.XLOOKUP($B192,'3.DNAExtractions'!$F:$F,'3.DNAExtractions'!O:O,"?")</f>
        <v>4.8600000000000003</v>
      </c>
      <c r="J192" s="119">
        <f ca="1">_xlfn.XLOOKUP($B192,'3.DNAExtractions'!$F:$F,'3.DNAExtractions'!V:V,"?")</f>
        <v>0</v>
      </c>
      <c r="K192" s="215" t="s">
        <v>5745</v>
      </c>
      <c r="L192" s="90">
        <v>45583</v>
      </c>
      <c r="M192" s="90" t="s">
        <v>5832</v>
      </c>
      <c r="N192" s="91" t="s">
        <v>6056</v>
      </c>
      <c r="O192" s="91" t="s">
        <v>5094</v>
      </c>
      <c r="P192" s="68" t="str">
        <f>IF(O192="", "", VLOOKUP(O192, Validation!$A$292:$B$387, 2, FALSE))</f>
        <v>bc2096</v>
      </c>
      <c r="Q192" s="89" t="s">
        <v>6057</v>
      </c>
      <c r="R192" s="92">
        <v>19693</v>
      </c>
      <c r="S192" s="95" t="s">
        <v>5835</v>
      </c>
      <c r="T192" s="92">
        <v>14332</v>
      </c>
      <c r="U192" s="92">
        <v>50.7</v>
      </c>
      <c r="V192" s="216" t="str" cm="1">
        <f t="array" ref="V192">IF(B192="","",IF(MAX(IF(B:B=B192,C:C))=C192,"Y","N"))</f>
        <v>Y</v>
      </c>
      <c r="W192" s="92" t="s">
        <v>92</v>
      </c>
    </row>
    <row r="193" spans="1:24" hidden="1" x14ac:dyDescent="0.25">
      <c r="A193" s="115">
        <f ca="1">INDEX('1.MetaData'!A:A, MATCH($E193, '1.MetaData'!$B:$B, 0))</f>
        <v>859</v>
      </c>
      <c r="B193" s="97" t="s">
        <v>6055</v>
      </c>
      <c r="C193" s="89">
        <v>2</v>
      </c>
      <c r="D193" s="89" t="s">
        <v>5774</v>
      </c>
      <c r="E193" s="1" t="str">
        <f ca="1">_xlfn.XLOOKUP($B193,'3.DNAExtractions'!$F:$F,'3.DNAExtractions'!E:E,"?")</f>
        <v>OG859</v>
      </c>
      <c r="F193" s="80" t="str">
        <f t="shared" si="3"/>
        <v>OG859B_D_SBL2</v>
      </c>
      <c r="G193" s="58" t="str">
        <f ca="1">VLOOKUP($E193,'1.MetaData'!$B:$H,3,FALSE)</f>
        <v>Neophoca cinerea</v>
      </c>
      <c r="H193" s="58" t="str">
        <f ca="1">VLOOKUP($E193,'1.MetaData'!$B:$H,4,FALSE)</f>
        <v>Australian sea lion</v>
      </c>
      <c r="I193" s="86">
        <f ca="1">_xlfn.XLOOKUP($B193,'3.DNAExtractions'!$F:$F,'3.DNAExtractions'!O:O,"?")</f>
        <v>9.57</v>
      </c>
      <c r="J193" s="119">
        <f ca="1">_xlfn.XLOOKUP($B193,'3.DNAExtractions'!$F:$F,'3.DNAExtractions'!V:V,"?")</f>
        <v>0</v>
      </c>
      <c r="K193" s="215"/>
      <c r="L193" s="90"/>
      <c r="N193" s="91" t="s">
        <v>6059</v>
      </c>
      <c r="P193" s="68" t="str">
        <f>IF(O193="", "", VLOOKUP(O193, Validation!$A$292:$B$387, 2, FALSE))</f>
        <v/>
      </c>
      <c r="Q193" s="89"/>
      <c r="R193" s="92"/>
      <c r="T193" s="92"/>
      <c r="V193" s="216" t="str" cm="1">
        <f t="array" ref="V193">IF(B193="","",IF(MAX(IF(B:B=B193,C:C))=C193,"Y","N"))</f>
        <v>Y</v>
      </c>
      <c r="W193" s="92"/>
    </row>
    <row r="194" spans="1:24" hidden="1" x14ac:dyDescent="0.25">
      <c r="A194" s="115">
        <f ca="1">INDEX('1.MetaData'!A:A, MATCH($E194, '1.MetaData'!$B:$B, 0))</f>
        <v>860</v>
      </c>
      <c r="B194" s="97" t="s">
        <v>6060</v>
      </c>
      <c r="C194" s="89">
        <v>1</v>
      </c>
      <c r="D194" s="89" t="s">
        <v>4878</v>
      </c>
      <c r="E194" s="1" t="str">
        <f ca="1">_xlfn.XLOOKUP($B194,'3.DNAExtractions'!$F:$F,'3.DNAExtractions'!E:E,"?")</f>
        <v>OG860</v>
      </c>
      <c r="F194" s="80" t="str">
        <f t="shared" si="3"/>
        <v>OG860H_D_SBL</v>
      </c>
      <c r="G194" s="58" t="str">
        <f ca="1">VLOOKUP($E194,'1.MetaData'!$B:$H,3,FALSE)</f>
        <v>Brachaluteres jacksonianus</v>
      </c>
      <c r="H194" s="58" t="str">
        <f ca="1">VLOOKUP($E194,'1.MetaData'!$B:$H,4,FALSE)</f>
        <v>Southern Pygmy Leatherjacket</v>
      </c>
      <c r="I194" s="86">
        <f ca="1">_xlfn.XLOOKUP($B194,'3.DNAExtractions'!$F:$F,'3.DNAExtractions'!O:O,"?")</f>
        <v>143</v>
      </c>
      <c r="J194" s="119" t="str">
        <f ca="1">_xlfn.XLOOKUP($B194,'3.DNAExtractions'!$F:$F,'3.DNAExtractions'!V:V,"?")</f>
        <v>21,521 - 150,514</v>
      </c>
      <c r="K194" s="215" t="s">
        <v>5745</v>
      </c>
      <c r="L194" s="90">
        <v>45561</v>
      </c>
      <c r="M194" s="90" t="s">
        <v>5840</v>
      </c>
      <c r="N194" s="91" t="s">
        <v>6002</v>
      </c>
      <c r="O194" s="91" t="s">
        <v>4997</v>
      </c>
      <c r="P194" s="68" t="str">
        <f>IF(O194="", "", VLOOKUP(O194, Validation!$A$292:$B$387, 2, FALSE))</f>
        <v>bc2064</v>
      </c>
      <c r="Q194" s="89" t="s">
        <v>4309</v>
      </c>
      <c r="R194" s="92"/>
      <c r="S194" s="95" t="s">
        <v>5842</v>
      </c>
      <c r="T194" s="92">
        <v>12316</v>
      </c>
      <c r="U194" s="96">
        <v>89.4</v>
      </c>
      <c r="V194" s="216" t="str" cm="1">
        <f t="array" ref="V194">IF(B194="","",IF(MAX(IF(B:B=B194,C:C))=C194,"Y","N"))</f>
        <v>Y</v>
      </c>
      <c r="W194" s="92"/>
    </row>
    <row r="195" spans="1:24" hidden="1" x14ac:dyDescent="0.25">
      <c r="A195" s="115">
        <f ca="1">INDEX('1.MetaData'!A:A, MATCH($E195, '1.MetaData'!$B:$B, 0))</f>
        <v>863</v>
      </c>
      <c r="B195" s="97" t="s">
        <v>6061</v>
      </c>
      <c r="C195" s="89">
        <v>1</v>
      </c>
      <c r="D195" s="89" t="s">
        <v>4878</v>
      </c>
      <c r="E195" s="1" t="str">
        <f ca="1">_xlfn.XLOOKUP($B195,'3.DNAExtractions'!$F:$F,'3.DNAExtractions'!E:E,"?")</f>
        <v>OG863</v>
      </c>
      <c r="F195" s="80" t="str">
        <f t="shared" si="3"/>
        <v>OG863G_D_SBL</v>
      </c>
      <c r="G195" s="58" t="str">
        <f ca="1">VLOOKUP($E195,'1.MetaData'!$B:$H,3,FALSE)</f>
        <v>Lutjanus argentimaculatus</v>
      </c>
      <c r="H195" s="58" t="str">
        <f ca="1">VLOOKUP($E195,'1.MetaData'!$B:$H,4,FALSE)</f>
        <v>Mangrove jack</v>
      </c>
      <c r="I195" s="86">
        <f ca="1">_xlfn.XLOOKUP($B195,'3.DNAExtractions'!$F:$F,'3.DNAExtractions'!O:O,"?")</f>
        <v>890</v>
      </c>
      <c r="J195" s="119">
        <f ca="1">_xlfn.XLOOKUP($B195,'3.DNAExtractions'!$F:$F,'3.DNAExtractions'!V:V,"?")</f>
        <v>31888</v>
      </c>
      <c r="K195" s="215" t="s">
        <v>5745</v>
      </c>
      <c r="L195" s="90">
        <v>45565</v>
      </c>
      <c r="M195" s="90" t="s">
        <v>5797</v>
      </c>
      <c r="N195" s="91" t="s">
        <v>5932</v>
      </c>
      <c r="O195" s="91" t="s">
        <v>5030</v>
      </c>
      <c r="P195" s="68" t="str">
        <f>IF(O195="", "", VLOOKUP(O195, Validation!$A$292:$B$387, 2, FALSE))</f>
        <v>bc2079</v>
      </c>
      <c r="Q195" s="89"/>
      <c r="R195" s="92"/>
      <c r="S195" s="95" t="s">
        <v>5799</v>
      </c>
      <c r="T195" s="92">
        <v>15802</v>
      </c>
      <c r="U195" s="96">
        <v>22.2</v>
      </c>
      <c r="V195" s="216" t="str" cm="1">
        <f t="array" ref="V195">IF(B195="","",IF(MAX(IF(B:B=B195,C:C))=C195,"Y","N"))</f>
        <v>Y</v>
      </c>
      <c r="W195" s="92"/>
    </row>
    <row r="196" spans="1:24" hidden="1" x14ac:dyDescent="0.25">
      <c r="A196" s="115">
        <f ca="1">INDEX('1.MetaData'!A:A, MATCH($E196, '1.MetaData'!$B:$B, 0))</f>
        <v>864</v>
      </c>
      <c r="B196" s="97" t="s">
        <v>6062</v>
      </c>
      <c r="C196" s="89">
        <v>1</v>
      </c>
      <c r="D196" s="89" t="s">
        <v>5808</v>
      </c>
      <c r="E196" s="1" t="str">
        <f ca="1">_xlfn.XLOOKUP($B196,'3.DNAExtractions'!$F:$F,'3.DNAExtractions'!E:E,"?")</f>
        <v>OG864</v>
      </c>
      <c r="F196" s="80" t="str">
        <f t="shared" si="3"/>
        <v>OG864M_D_SBL</v>
      </c>
      <c r="G196" s="58" t="str">
        <f ca="1">VLOOKUP($E196,'1.MetaData'!$B:$H,3,FALSE)</f>
        <v>Careproctus sp.</v>
      </c>
      <c r="H196" s="58" t="str">
        <f ca="1">VLOOKUP($E196,'1.MetaData'!$B:$H,4,FALSE)</f>
        <v>Snailfish</v>
      </c>
      <c r="I196" s="86">
        <f ca="1">_xlfn.XLOOKUP($B196,'3.DNAExtractions'!$F:$F,'3.DNAExtractions'!O:O,"?")</f>
        <v>0.22800000000000001</v>
      </c>
      <c r="J196" s="119" t="str">
        <f ca="1">_xlfn.XLOOKUP($B196,'3.DNAExtractions'!$F:$F,'3.DNAExtractions'!V:V,"?")</f>
        <v>9-11,000</v>
      </c>
      <c r="K196" s="215"/>
      <c r="L196" s="90"/>
      <c r="P196" s="68" t="str">
        <f>IF(O196="", "", VLOOKUP(O196, Validation!$A$292:$B$387, 2, FALSE))</f>
        <v/>
      </c>
      <c r="Q196" s="89"/>
      <c r="R196" s="92"/>
      <c r="T196" s="92"/>
      <c r="V196" s="216" t="str" cm="1">
        <f t="array" ref="V196">IF(B196="","",IF(MAX(IF(B:B=B196,C:C))=C196,"Y","N"))</f>
        <v>Y</v>
      </c>
      <c r="W196" s="92"/>
    </row>
    <row r="197" spans="1:24" hidden="1" x14ac:dyDescent="0.25">
      <c r="A197" s="115">
        <f ca="1">INDEX('1.MetaData'!A:A, MATCH($E197, '1.MetaData'!$B:$B, 0))</f>
        <v>865</v>
      </c>
      <c r="B197" s="97" t="s">
        <v>6075</v>
      </c>
      <c r="C197" s="89">
        <v>1</v>
      </c>
      <c r="D197" s="89" t="s">
        <v>5808</v>
      </c>
      <c r="E197" s="1" t="str">
        <f ca="1">_xlfn.XLOOKUP($B197,'3.DNAExtractions'!$F:$F,'3.DNAExtractions'!E:E,"?")</f>
        <v>OG865</v>
      </c>
      <c r="F197" s="80" t="str">
        <f t="shared" si="3"/>
        <v>OG865G_D_SBL</v>
      </c>
      <c r="G197" s="58" t="str">
        <f ca="1">VLOOKUP($E197,'1.MetaData'!$B:$H,3,FALSE)</f>
        <v>Bassozetus sp.</v>
      </c>
      <c r="H197" s="58" t="str">
        <f ca="1">VLOOKUP($E197,'1.MetaData'!$B:$H,4,FALSE)</f>
        <v>Assfish</v>
      </c>
      <c r="I197" s="86">
        <f ca="1">_xlfn.XLOOKUP($B197,'3.DNAExtractions'!$F:$F,'3.DNAExtractions'!O:O,"?")</f>
        <v>2.7</v>
      </c>
      <c r="J197" s="119">
        <f ca="1">_xlfn.XLOOKUP($B197,'3.DNAExtractions'!$F:$F,'3.DNAExtractions'!V:V,"?")</f>
        <v>9950</v>
      </c>
      <c r="K197" s="215"/>
      <c r="L197" s="90"/>
      <c r="N197" s="91" t="s">
        <v>5808</v>
      </c>
      <c r="P197" s="68" t="str">
        <f>IF(O197="", "", VLOOKUP(O197, Validation!$A$292:$B$387, 2, FALSE))</f>
        <v/>
      </c>
      <c r="Q197" s="89"/>
      <c r="R197" s="92"/>
      <c r="T197" s="92"/>
      <c r="V197" s="216" t="str" cm="1">
        <f t="array" ref="V197">IF(B197="","",IF(MAX(IF(B:B=B197,C:C))=C197,"Y","N"))</f>
        <v>Y</v>
      </c>
      <c r="W197" s="92"/>
    </row>
    <row r="198" spans="1:24" hidden="1" x14ac:dyDescent="0.25">
      <c r="A198" s="115">
        <f ca="1">INDEX('1.MetaData'!A:A, MATCH($E198, '1.MetaData'!$B:$B, 0))</f>
        <v>866</v>
      </c>
      <c r="B198" s="97" t="s">
        <v>6063</v>
      </c>
      <c r="C198" s="89">
        <v>1</v>
      </c>
      <c r="D198" s="89" t="s">
        <v>4878</v>
      </c>
      <c r="E198" s="1" t="str">
        <f ca="1">_xlfn.XLOOKUP($B198,'3.DNAExtractions'!$F:$F,'3.DNAExtractions'!E:E,"?")</f>
        <v>OG866</v>
      </c>
      <c r="F198" s="80" t="str">
        <f t="shared" si="3"/>
        <v>OG866G_D_SBL</v>
      </c>
      <c r="G198" s="58" t="str">
        <f ca="1">VLOOKUP($E198,'1.MetaData'!$B:$H,3,FALSE)</f>
        <v>Pachycara sp.</v>
      </c>
      <c r="H198" s="58" t="str">
        <f ca="1">VLOOKUP($E198,'1.MetaData'!$B:$H,4,FALSE)</f>
        <v>Eelpout</v>
      </c>
      <c r="I198" s="86">
        <f ca="1">_xlfn.XLOOKUP($B198,'3.DNAExtractions'!$F:$F,'3.DNAExtractions'!O:O,"?")</f>
        <v>183</v>
      </c>
      <c r="J198" s="119">
        <f ca="1">_xlfn.XLOOKUP($B198,'3.DNAExtractions'!$F:$F,'3.DNAExtractions'!V:V,"?")</f>
        <v>8471</v>
      </c>
      <c r="K198" s="215" t="s">
        <v>5745</v>
      </c>
      <c r="L198" s="90">
        <v>45583</v>
      </c>
      <c r="M198" s="90" t="s">
        <v>5832</v>
      </c>
      <c r="N198" s="91" t="s">
        <v>6064</v>
      </c>
      <c r="O198" s="91" t="s">
        <v>5053</v>
      </c>
      <c r="P198" s="68" t="str">
        <f>IF(O198="", "", VLOOKUP(O198, Validation!$A$292:$B$387, 2, FALSE))</f>
        <v>bc2056</v>
      </c>
      <c r="Q198" s="89" t="s">
        <v>5834</v>
      </c>
      <c r="R198" s="92">
        <v>7380</v>
      </c>
      <c r="S198" s="95" t="s">
        <v>5835</v>
      </c>
      <c r="T198" s="92">
        <v>14492</v>
      </c>
      <c r="U198" s="92">
        <v>46.6</v>
      </c>
      <c r="V198" s="216" t="str" cm="1">
        <f t="array" ref="V198">IF(B198="","",IF(MAX(IF(B:B=B198,C:C))=C198,"Y","N"))</f>
        <v>Y</v>
      </c>
      <c r="W198" s="92"/>
    </row>
    <row r="199" spans="1:24" hidden="1" x14ac:dyDescent="0.25">
      <c r="A199" s="115">
        <f ca="1">INDEX('1.MetaData'!A:A, MATCH($E199, '1.MetaData'!$B:$B, 0))</f>
        <v>867</v>
      </c>
      <c r="B199" s="97" t="s">
        <v>6065</v>
      </c>
      <c r="C199" s="89">
        <v>1</v>
      </c>
      <c r="D199" s="89" t="s">
        <v>5808</v>
      </c>
      <c r="E199" s="1" t="str">
        <f ca="1">_xlfn.XLOOKUP($B199,'3.DNAExtractions'!$F:$F,'3.DNAExtractions'!E:E,"?")</f>
        <v>OG867</v>
      </c>
      <c r="F199" s="80" t="str">
        <f t="shared" si="3"/>
        <v>OG867M_D_SBL</v>
      </c>
      <c r="G199" s="58" t="str">
        <f ca="1">VLOOKUP($E199,'1.MetaData'!$B:$H,3,FALSE)</f>
        <v>Squalogadus cf. modificatus</v>
      </c>
      <c r="H199" s="58" t="str">
        <f ca="1">VLOOKUP($E199,'1.MetaData'!$B:$H,4,FALSE)</f>
        <v>tadpole whiptail</v>
      </c>
      <c r="I199" s="86">
        <f ca="1">_xlfn.XLOOKUP($B199,'3.DNAExtractions'!$F:$F,'3.DNAExtractions'!O:O,"?")</f>
        <v>1.48</v>
      </c>
      <c r="J199" s="119">
        <f ca="1">_xlfn.XLOOKUP($B199,'3.DNAExtractions'!$F:$F,'3.DNAExtractions'!V:V,"?")</f>
        <v>10292</v>
      </c>
      <c r="K199" s="215"/>
      <c r="L199" s="90"/>
      <c r="N199" s="91" t="s">
        <v>6066</v>
      </c>
      <c r="P199" s="68" t="str">
        <f>IF(O199="", "", VLOOKUP(O199, Validation!$A$292:$B$387, 2, FALSE))</f>
        <v/>
      </c>
      <c r="Q199" s="89"/>
      <c r="R199" s="92"/>
      <c r="T199" s="92"/>
      <c r="V199" s="216" t="str" cm="1">
        <f t="array" ref="V199">IF(B199="","",IF(MAX(IF(B:B=B199,C:C))=C199,"Y","N"))</f>
        <v>Y</v>
      </c>
      <c r="W199" s="92"/>
    </row>
    <row r="200" spans="1:24" hidden="1" x14ac:dyDescent="0.25">
      <c r="A200" s="115">
        <f ca="1">INDEX('1.MetaData'!A:A, MATCH($E200, '1.MetaData'!$B:$B, 0))</f>
        <v>868</v>
      </c>
      <c r="B200" s="97" t="s">
        <v>6081</v>
      </c>
      <c r="C200" s="89">
        <v>1</v>
      </c>
      <c r="D200" s="89" t="s">
        <v>5808</v>
      </c>
      <c r="E200" s="1" t="str">
        <f ca="1">_xlfn.XLOOKUP($B200,'3.DNAExtractions'!$F:$F,'3.DNAExtractions'!E:E,"?")</f>
        <v>OG868</v>
      </c>
      <c r="F200" s="80" t="str">
        <f t="shared" si="3"/>
        <v>OG868M_D_SBL</v>
      </c>
      <c r="G200" s="58" t="str">
        <f ca="1">VLOOKUP($E200,'1.MetaData'!$B:$H,3,FALSE)</f>
        <v>Careproctus sp.</v>
      </c>
      <c r="H200" s="58" t="str">
        <f ca="1">VLOOKUP($E200,'1.MetaData'!$B:$H,4,FALSE)</f>
        <v>Snailfish</v>
      </c>
      <c r="I200" s="86">
        <f ca="1">_xlfn.XLOOKUP($B200,'3.DNAExtractions'!$F:$F,'3.DNAExtractions'!O:O,"?")</f>
        <v>9.23</v>
      </c>
      <c r="J200" s="119" t="str">
        <f ca="1">_xlfn.XLOOKUP($B200,'3.DNAExtractions'!$F:$F,'3.DNAExtractions'!V:V,"?")</f>
        <v>13,688 - 21,959</v>
      </c>
      <c r="K200" s="215"/>
      <c r="L200" s="90"/>
      <c r="P200" s="68" t="str">
        <f>IF(O200="", "", VLOOKUP(O200, Validation!$A$292:$B$387, 2, FALSE))</f>
        <v/>
      </c>
      <c r="Q200" s="89"/>
      <c r="R200" s="92"/>
      <c r="T200" s="92"/>
      <c r="V200" s="216" t="str" cm="1">
        <f t="array" ref="V200">IF(B200="","",IF(MAX(IF(B:B=B200,C:C))=C200,"Y","N"))</f>
        <v>Y</v>
      </c>
      <c r="W200" s="92"/>
    </row>
    <row r="201" spans="1:24" hidden="1" x14ac:dyDescent="0.25">
      <c r="A201" s="115">
        <f ca="1">INDEX('1.MetaData'!A:A, MATCH($E201, '1.MetaData'!$B:$B, 0))</f>
        <v>869</v>
      </c>
      <c r="B201" s="97" t="s">
        <v>6067</v>
      </c>
      <c r="C201" s="89">
        <v>1</v>
      </c>
      <c r="D201" s="89" t="s">
        <v>6068</v>
      </c>
      <c r="E201" s="1" t="str">
        <f ca="1">_xlfn.XLOOKUP($B201,'3.DNAExtractions'!$F:$F,'3.DNAExtractions'!E:E,"?")</f>
        <v>OG869</v>
      </c>
      <c r="F201" s="80" t="str">
        <f t="shared" si="3"/>
        <v>OG869M_D_SBL</v>
      </c>
      <c r="G201" s="58" t="str">
        <f ca="1">VLOOKUP($E201,'1.MetaData'!$B:$H,3,FALSE)</f>
        <v>Pseudoliparis sp.</v>
      </c>
      <c r="H201" s="58" t="str">
        <f ca="1">VLOOKUP($E201,'1.MetaData'!$B:$H,4,FALSE)</f>
        <v>Snailfish</v>
      </c>
      <c r="I201" s="86">
        <f ca="1">_xlfn.XLOOKUP($B201,'3.DNAExtractions'!$F:$F,'3.DNAExtractions'!O:O,"?")</f>
        <v>13.9</v>
      </c>
      <c r="J201" s="119">
        <f ca="1">_xlfn.XLOOKUP($B201,'3.DNAExtractions'!$F:$F,'3.DNAExtractions'!V:V,"?")</f>
        <v>15800</v>
      </c>
      <c r="K201" s="215"/>
      <c r="L201" s="90"/>
      <c r="N201" s="91" t="s">
        <v>6069</v>
      </c>
      <c r="P201" s="68" t="str">
        <f>IF(O201="", "", VLOOKUP(O201, Validation!$A$292:$B$387, 2, FALSE))</f>
        <v/>
      </c>
      <c r="Q201" s="89"/>
      <c r="R201" s="92"/>
      <c r="T201" s="92"/>
      <c r="V201" s="216" t="str" cm="1">
        <f t="array" ref="V201">IF(B201="","",IF(MAX(IF(B:B=B201,C:C))=C201,"Y","N"))</f>
        <v>Y</v>
      </c>
      <c r="W201" s="92"/>
    </row>
    <row r="202" spans="1:24" hidden="1" x14ac:dyDescent="0.25">
      <c r="A202" s="115">
        <f ca="1">INDEX('1.MetaData'!A:A, MATCH($E202, '1.MetaData'!$B:$B, 0))</f>
        <v>869</v>
      </c>
      <c r="B202" s="97" t="s">
        <v>6080</v>
      </c>
      <c r="C202" s="89">
        <v>1</v>
      </c>
      <c r="D202" s="89" t="s">
        <v>5808</v>
      </c>
      <c r="E202" s="1" t="str">
        <f ca="1">_xlfn.XLOOKUP($B202,'3.DNAExtractions'!$F:$F,'3.DNAExtractions'!E:E,"?")</f>
        <v>OG869</v>
      </c>
      <c r="F202" s="80" t="str">
        <f t="shared" si="3"/>
        <v>OG869M_D2_SBL</v>
      </c>
      <c r="G202" s="58" t="str">
        <f ca="1">VLOOKUP($E202,'1.MetaData'!$B:$H,3,FALSE)</f>
        <v>Pseudoliparis sp.</v>
      </c>
      <c r="H202" s="58" t="str">
        <f ca="1">VLOOKUP($E202,'1.MetaData'!$B:$H,4,FALSE)</f>
        <v>Snailfish</v>
      </c>
      <c r="I202" s="86">
        <f ca="1">_xlfn.XLOOKUP($B202,'3.DNAExtractions'!$F:$F,'3.DNAExtractions'!O:O,"?")</f>
        <v>3.18</v>
      </c>
      <c r="J202" s="119" t="str">
        <f ca="1">_xlfn.XLOOKUP($B202,'3.DNAExtractions'!$F:$F,'3.DNAExtractions'!V:V,"?")</f>
        <v>8,446 - 100,883</v>
      </c>
      <c r="K202" s="215"/>
      <c r="L202" s="90"/>
      <c r="N202" s="91" t="s">
        <v>6069</v>
      </c>
      <c r="P202" s="68" t="str">
        <f>IF(O202="", "", VLOOKUP(O202, Validation!$A$292:$B$387, 2, FALSE))</f>
        <v/>
      </c>
      <c r="Q202" s="89"/>
      <c r="R202" s="92"/>
      <c r="T202" s="92"/>
      <c r="V202" s="216" t="str" cm="1">
        <f t="array" ref="V202">IF(B202="","",IF(MAX(IF(B:B=B202,C:C))=C202,"Y","N"))</f>
        <v>Y</v>
      </c>
      <c r="W202" s="92"/>
    </row>
    <row r="203" spans="1:24" hidden="1" x14ac:dyDescent="0.25">
      <c r="A203" s="115">
        <f ca="1">INDEX('1.MetaData'!A:A, MATCH($E203, '1.MetaData'!$B:$B, 0))</f>
        <v>910</v>
      </c>
      <c r="B203" s="97" t="s">
        <v>6077</v>
      </c>
      <c r="C203" s="89">
        <v>1</v>
      </c>
      <c r="D203" s="89" t="s">
        <v>4878</v>
      </c>
      <c r="E203" s="1" t="str">
        <f ca="1">_xlfn.XLOOKUP($B203,'3.DNAExtractions'!$F:$F,'3.DNAExtractions'!E:E,"?")</f>
        <v>OG910</v>
      </c>
      <c r="F203" s="80" t="str">
        <f t="shared" si="3"/>
        <v>OG910H_D_SBL</v>
      </c>
      <c r="G203" s="58" t="str">
        <f ca="1">VLOOKUP($E203,'1.MetaData'!$B:$H,3,FALSE)</f>
        <v>Choerodon rubescens</v>
      </c>
      <c r="H203" s="58" t="str">
        <f ca="1">VLOOKUP($E203,'1.MetaData'!$B:$H,4,FALSE)</f>
        <v>Baldchin groper</v>
      </c>
      <c r="I203" s="86">
        <f ca="1">_xlfn.XLOOKUP($B203,'3.DNAExtractions'!$F:$F,'3.DNAExtractions'!O:O,"?")</f>
        <v>32.700000000000003</v>
      </c>
      <c r="J203" s="119">
        <f ca="1">_xlfn.XLOOKUP($B203,'3.DNAExtractions'!$F:$F,'3.DNAExtractions'!V:V,"?")</f>
        <v>307373</v>
      </c>
      <c r="K203" s="215" t="s">
        <v>5745</v>
      </c>
      <c r="L203" s="90">
        <v>45621</v>
      </c>
      <c r="M203" s="90" t="s">
        <v>6048</v>
      </c>
      <c r="N203" s="91" t="s">
        <v>6073</v>
      </c>
      <c r="O203" s="91" t="s">
        <v>4916</v>
      </c>
      <c r="P203" s="68" t="str">
        <f>IF(O203="", "", VLOOKUP(O203, Validation!$A$292:$B$387, 2, FALSE))</f>
        <v>bc2029</v>
      </c>
      <c r="Q203" s="89" t="s">
        <v>6074</v>
      </c>
      <c r="R203" s="92">
        <v>16221</v>
      </c>
      <c r="S203" s="95" t="s">
        <v>6049</v>
      </c>
      <c r="T203" s="92">
        <v>16731</v>
      </c>
      <c r="U203" s="96">
        <v>72.8</v>
      </c>
      <c r="V203" s="216" t="str" cm="1">
        <f t="array" ref="V203">IF(B203="","",IF(MAX(IF(B:B=B203,C:C))=C203,"Y","N"))</f>
        <v>Y</v>
      </c>
      <c r="W203" s="92"/>
    </row>
    <row r="204" spans="1:24" x14ac:dyDescent="0.25">
      <c r="A204" s="353">
        <f ca="1">INDEX('1.MetaData'!A:A, MATCH($E204, '1.MetaData'!$B:$B, 0))</f>
        <v>1161</v>
      </c>
      <c r="B204" s="97" t="s">
        <v>7937</v>
      </c>
      <c r="C204" s="89">
        <v>1</v>
      </c>
      <c r="D204" s="89" t="s">
        <v>4878</v>
      </c>
      <c r="E204" s="354" t="str">
        <f ca="1">_xlfn.XLOOKUP($B204,'3.DNAExtractions'!$F:$F,'3.DNAExtractions'!E:E,"?")</f>
        <v>OG1161</v>
      </c>
      <c r="F204" s="80" t="str">
        <f t="shared" si="3"/>
        <v>OG1161B_D4_SBL</v>
      </c>
      <c r="G204" s="355" t="str">
        <f ca="1">VLOOKUP($E204,'1.MetaData'!$B:$H,3,FALSE)</f>
        <v>Neophoca cinerea</v>
      </c>
      <c r="H204" s="355" t="str">
        <f ca="1">VLOOKUP($E204,'1.MetaData'!$B:$H,4,FALSE)</f>
        <v>Australian sea lion</v>
      </c>
      <c r="I204" s="86">
        <f ca="1">_xlfn.XLOOKUP($B204,'3.DNAExtractions'!$F:$F,'3.DNAExtractions'!O:O,"?")</f>
        <v>86.2</v>
      </c>
      <c r="J204" s="119" t="str">
        <f ca="1">_xlfn.XLOOKUP($B204,'3.DNAExtractions'!$F:$F,'3.DNAExtractions'!V:V,"?")</f>
        <v>32,694 - 196,662</v>
      </c>
      <c r="K204" s="215" t="s">
        <v>5745</v>
      </c>
      <c r="L204" s="90">
        <v>45667</v>
      </c>
      <c r="M204" s="90" t="s">
        <v>7955</v>
      </c>
      <c r="N204" s="91" t="s">
        <v>7960</v>
      </c>
      <c r="O204" s="91" t="s">
        <v>4906</v>
      </c>
      <c r="P204" s="356" t="str">
        <f>IF(O204="", "", VLOOKUP(O204, Validation!$A$292:$B$387, 2, FALSE))</f>
        <v>bc2030</v>
      </c>
      <c r="Q204" s="89" t="s">
        <v>7961</v>
      </c>
      <c r="R204" s="92">
        <v>15204</v>
      </c>
      <c r="S204" s="95" t="s">
        <v>7962</v>
      </c>
      <c r="T204" s="92">
        <v>15346</v>
      </c>
      <c r="U204" s="96">
        <v>80</v>
      </c>
      <c r="V204" s="216" t="str" cm="1">
        <f t="array" ref="V204">IF(B204="","",IF(MAX(IF(B:B=B204,C:C))=C204,"Y","N"))</f>
        <v>Y</v>
      </c>
      <c r="W204" s="92" t="s">
        <v>92</v>
      </c>
    </row>
    <row r="205" spans="1:24" x14ac:dyDescent="0.25">
      <c r="A205" s="353">
        <f ca="1">INDEX('1.MetaData'!A:A, MATCH($E205, '1.MetaData'!$B:$B, 0))</f>
        <v>1161</v>
      </c>
      <c r="B205" s="97" t="s">
        <v>7938</v>
      </c>
      <c r="C205" s="89">
        <v>1</v>
      </c>
      <c r="D205" s="89" t="s">
        <v>4878</v>
      </c>
      <c r="E205" s="354" t="str">
        <f ca="1">_xlfn.XLOOKUP($B205,'3.DNAExtractions'!$F:$F,'3.DNAExtractions'!E:E,"?")</f>
        <v>OG1161</v>
      </c>
      <c r="F205" s="80" t="str">
        <f t="shared" si="3"/>
        <v>OG1161B_D5_SBL</v>
      </c>
      <c r="G205" s="355" t="str">
        <f ca="1">VLOOKUP($E205,'1.MetaData'!$B:$H,3,FALSE)</f>
        <v>Neophoca cinerea</v>
      </c>
      <c r="H205" s="355" t="str">
        <f ca="1">VLOOKUP($E205,'1.MetaData'!$B:$H,4,FALSE)</f>
        <v>Australian sea lion</v>
      </c>
      <c r="I205" s="86">
        <f ca="1">_xlfn.XLOOKUP($B205,'3.DNAExtractions'!$F:$F,'3.DNAExtractions'!O:O,"?")</f>
        <v>72.599999999999994</v>
      </c>
      <c r="J205" s="119" t="str">
        <f ca="1">_xlfn.XLOOKUP($B205,'3.DNAExtractions'!$F:$F,'3.DNAExtractions'!V:V,"?")</f>
        <v>21,086 - 306,233</v>
      </c>
      <c r="K205" s="215" t="s">
        <v>5745</v>
      </c>
      <c r="L205" s="90">
        <v>45667</v>
      </c>
      <c r="M205" s="90" t="s">
        <v>7955</v>
      </c>
      <c r="N205" s="91" t="s">
        <v>7960</v>
      </c>
      <c r="O205" s="91" t="s">
        <v>4968</v>
      </c>
      <c r="P205" s="356" t="str">
        <f>IF(O205="", "", VLOOKUP(O205, Validation!$A$292:$B$387, 2, FALSE))</f>
        <v>bc2050</v>
      </c>
      <c r="Q205" s="89" t="s">
        <v>7961</v>
      </c>
      <c r="R205" s="92">
        <v>15484</v>
      </c>
      <c r="S205" s="95" t="s">
        <v>7962</v>
      </c>
      <c r="T205" s="92">
        <v>14709</v>
      </c>
      <c r="U205" s="96">
        <v>74.599999999999994</v>
      </c>
      <c r="V205" s="216" t="str" cm="1">
        <f t="array" ref="V205">IF(B205="","",IF(MAX(IF(B:B=B205,C:C))=C205,"Y","N"))</f>
        <v>N</v>
      </c>
      <c r="W205" s="92"/>
    </row>
    <row r="206" spans="1:24" hidden="1" x14ac:dyDescent="0.25">
      <c r="A206" s="353">
        <f ca="1">INDEX('1.MetaData'!A:A, MATCH($E206, '1.MetaData'!$B:$B, 0))</f>
        <v>679</v>
      </c>
      <c r="B206" s="97" t="s">
        <v>7951</v>
      </c>
      <c r="C206" s="89">
        <v>1</v>
      </c>
      <c r="D206" s="89" t="s">
        <v>5828</v>
      </c>
      <c r="E206" s="354" t="str">
        <f ca="1">_xlfn.XLOOKUP($B206,'3.DNAExtractions'!$F:$F,'3.DNAExtractions'!E:E,"?")</f>
        <v>OG679</v>
      </c>
      <c r="F206" s="80" t="str">
        <f t="shared" ref="F206:F207" si="4">IF(C206&gt;1,_xlfn.CONCAT(B206,"_SBL",C206),_xlfn.CONCAT(B206,"_SBL"))</f>
        <v>OG679H_D_SBL</v>
      </c>
      <c r="G206" s="355" t="str">
        <f ca="1">VLOOKUP($E206,'1.MetaData'!$B:$H,3,FALSE)</f>
        <v>Paracanthurus hepatus</v>
      </c>
      <c r="H206" s="355" t="str">
        <f ca="1">VLOOKUP($E206,'1.MetaData'!$B:$H,4,FALSE)</f>
        <v>Blue tang</v>
      </c>
      <c r="I206" s="86">
        <f ca="1">_xlfn.XLOOKUP($B206,'3.DNAExtractions'!$F:$F,'3.DNAExtractions'!O:O,"?")</f>
        <v>21.5</v>
      </c>
      <c r="J206" s="119" t="str">
        <f ca="1">_xlfn.XLOOKUP($B206,'3.DNAExtractions'!$F:$F,'3.DNAExtractions'!V:V,"?")</f>
        <v>24,408 - 320,016</v>
      </c>
      <c r="K206" s="215"/>
      <c r="L206" s="90"/>
      <c r="N206" s="91" t="s">
        <v>7954</v>
      </c>
      <c r="P206" s="356" t="str">
        <f>IF(O206="", "", VLOOKUP(O206, Validation!$A$292:$B$387, 2, FALSE))</f>
        <v/>
      </c>
      <c r="Q206" s="89"/>
      <c r="R206" s="92"/>
      <c r="T206" s="92"/>
      <c r="V206" s="216" t="str" cm="1">
        <f t="array" ref="V206">IF(B206="","",IF(MAX(IF(B:B=B206,C:C))=C206,"Y","N"))</f>
        <v>Y</v>
      </c>
      <c r="W206" s="92"/>
    </row>
    <row r="207" spans="1:24" hidden="1" x14ac:dyDescent="0.25">
      <c r="A207" s="353">
        <f ca="1">INDEX('1.MetaData'!A:A, MATCH($E207, '1.MetaData'!$B:$B, 0))</f>
        <v>681</v>
      </c>
      <c r="B207" s="97" t="s">
        <v>7952</v>
      </c>
      <c r="C207" s="89">
        <v>1</v>
      </c>
      <c r="D207" s="89" t="s">
        <v>5828</v>
      </c>
      <c r="E207" s="354" t="str">
        <f ca="1">_xlfn.XLOOKUP($B207,'3.DNAExtractions'!$F:$F,'3.DNAExtractions'!E:E,"?")</f>
        <v>OG681</v>
      </c>
      <c r="F207" s="80" t="str">
        <f t="shared" si="4"/>
        <v>OG681H_D_SBL</v>
      </c>
      <c r="G207" s="355" t="str">
        <f ca="1">VLOOKUP($E207,'1.MetaData'!$B:$H,3,FALSE)</f>
        <v>Abudefduf sexfasciatus</v>
      </c>
      <c r="H207" s="355" t="str">
        <f ca="1">VLOOKUP($E207,'1.MetaData'!$B:$H,4,FALSE)</f>
        <v>Scissortail sergeant</v>
      </c>
      <c r="I207" s="86">
        <f ca="1">_xlfn.XLOOKUP($B207,'3.DNAExtractions'!$F:$F,'3.DNAExtractions'!O:O,"?")</f>
        <v>104</v>
      </c>
      <c r="J207" s="119" t="str">
        <f ca="1">_xlfn.XLOOKUP($B207,'3.DNAExtractions'!$F:$F,'3.DNAExtractions'!V:V,"?")</f>
        <v>16,797 - 378,389</v>
      </c>
      <c r="K207" s="215"/>
      <c r="L207" s="90"/>
      <c r="N207" s="91" t="s">
        <v>7953</v>
      </c>
      <c r="P207" s="356" t="str">
        <f>IF(O207="", "", VLOOKUP(O207, Validation!$A$292:$B$387, 2, FALSE))</f>
        <v/>
      </c>
      <c r="Q207" s="89"/>
      <c r="R207" s="92"/>
      <c r="T207" s="92"/>
      <c r="V207" s="216" t="str" cm="1">
        <f t="array" ref="V207">IF(B207="","",IF(MAX(IF(B:B=B207,C:C))=C207,"Y","N"))</f>
        <v>Y</v>
      </c>
      <c r="W207" s="92"/>
    </row>
    <row r="208" spans="1:24" x14ac:dyDescent="0.25">
      <c r="A208" s="353">
        <f ca="1">INDEX('1.MetaData'!A:A, MATCH($E208, '1.MetaData'!$B:$B, 0))</f>
        <v>1161</v>
      </c>
      <c r="B208" s="97" t="s">
        <v>7938</v>
      </c>
      <c r="C208" s="89">
        <v>2</v>
      </c>
      <c r="D208" s="89" t="s">
        <v>5774</v>
      </c>
      <c r="E208" s="354" t="str">
        <f ca="1">_xlfn.XLOOKUP($B208,'3.DNAExtractions'!$F:$F,'3.DNAExtractions'!E:E,"?")</f>
        <v>OG1161</v>
      </c>
      <c r="F208" s="80" t="str">
        <f>IF(C208&gt;1,_xlfn.CONCAT(B208,"_SBL",C208),_xlfn.CONCAT(B208,"_SBL"))</f>
        <v>OG1161B_D5_SBL2</v>
      </c>
      <c r="G208" s="355" t="str">
        <f ca="1">VLOOKUP($E208,'1.MetaData'!$B:$H,3,FALSE)</f>
        <v>Neophoca cinerea</v>
      </c>
      <c r="H208" s="355" t="str">
        <f ca="1">VLOOKUP($E208,'1.MetaData'!$B:$H,4,FALSE)</f>
        <v>Australian sea lion</v>
      </c>
      <c r="I208" s="86">
        <f ca="1">_xlfn.XLOOKUP($B208,'3.DNAExtractions'!$F:$F,'3.DNAExtractions'!O:O,"?")</f>
        <v>72.599999999999994</v>
      </c>
      <c r="J208" s="119" t="str">
        <f ca="1">_xlfn.XLOOKUP($B208,'3.DNAExtractions'!$F:$F,'3.DNAExtractions'!V:V,"?")</f>
        <v>21,086 - 306,233</v>
      </c>
      <c r="K208" s="215" t="s">
        <v>5745</v>
      </c>
      <c r="L208" s="90">
        <v>45667</v>
      </c>
      <c r="M208" s="90" t="s">
        <v>7955</v>
      </c>
      <c r="N208" s="91" t="s">
        <v>7960</v>
      </c>
      <c r="O208" s="91" t="s">
        <v>4970</v>
      </c>
      <c r="P208" s="356" t="str">
        <f>IF(O208="", "", VLOOKUP(O208, Validation!$A$292:$B$387, 2, FALSE))</f>
        <v>bc2051</v>
      </c>
      <c r="Q208" s="89" t="s">
        <v>7961</v>
      </c>
      <c r="R208" s="92">
        <v>15484</v>
      </c>
      <c r="S208" s="95" t="s">
        <v>7962</v>
      </c>
      <c r="T208" s="92">
        <v>15738</v>
      </c>
      <c r="U208" s="96">
        <v>67.599999999999994</v>
      </c>
      <c r="V208" s="216" t="str" cm="1">
        <f t="array" ref="V208">IF(B208="","",IF(MAX(IF(B:B=B208,C:C))=C208,"Y","N"))</f>
        <v>Y</v>
      </c>
      <c r="W208" s="92"/>
      <c r="X208" s="91" t="s">
        <v>7965</v>
      </c>
    </row>
  </sheetData>
  <phoneticPr fontId="2" type="noConversion"/>
  <conditionalFormatting sqref="F1:F1048576">
    <cfRule type="duplicateValues" dxfId="10" priority="1"/>
    <cfRule type="duplicateValues" dxfId="9" priority="2"/>
  </conditionalFormatting>
  <pageMargins left="0.7" right="0.7" top="0.75" bottom="0.75" header="0.3" footer="0.3"/>
  <pageSetup paperSize="9" orientation="portrait" r:id="rId1"/>
  <tableParts count="1">
    <tablePart r:id="rId2"/>
  </tableParts>
  <extLst>
    <ext xmlns:x14="http://schemas.microsoft.com/office/spreadsheetml/2009/9/main" uri="{CCE6A557-97BC-4b89-ADB6-D9C93CAAB3DF}">
      <x14:dataValidations xmlns:xm="http://schemas.microsoft.com/office/excel/2006/main" count="5">
        <x14:dataValidation type="list" allowBlank="1" showInputMessage="1" showErrorMessage="1" xr:uid="{C688889E-AE94-48B4-B829-3B6F6C1D0C64}">
          <x14:formula1>
            <xm:f>Validation!$A$4:$A$5</xm:f>
          </x14:formula1>
          <xm:sqref>V2</xm:sqref>
        </x14:dataValidation>
        <x14:dataValidation type="list" allowBlank="1" showInputMessage="1" showErrorMessage="1" promptTitle="PacBio Status" xr:uid="{6CC40DB5-84B2-414C-92C7-4B0A7C4B8490}">
          <x14:formula1>
            <xm:f>Validation!$A$273:$A$284</xm:f>
          </x14:formula1>
          <xm:sqref>D2:D208</xm:sqref>
        </x14:dataValidation>
        <x14:dataValidation type="list" allowBlank="1" showInputMessage="1" showErrorMessage="1" promptTitle="PacBio library prep #" prompt="Enter PacBio library prep number" xr:uid="{2A2065DD-C26B-4FFD-B34A-752EBF372669}">
          <x14:formula1>
            <xm:f>Validation!$A$10:$A$19</xm:f>
          </x14:formula1>
          <xm:sqref>C2:C208</xm:sqref>
        </x14:dataValidation>
        <x14:dataValidation type="list" allowBlank="1" showInputMessage="1" showErrorMessage="1" prompt="Enter the SMRTbell barcode plate well" xr:uid="{B3B8C5CC-6544-4C1A-89FE-68ED7B114358}">
          <x14:formula1>
            <xm:f>Validation!$A$51:$A$146</xm:f>
          </x14:formula1>
          <xm:sqref>O2:O208</xm:sqref>
        </x14:dataValidation>
        <x14:dataValidation type="list" allowBlank="1" showInputMessage="1" showErrorMessage="1" xr:uid="{18EA5E62-A47C-43C8-B830-E2C19B35AE68}">
          <x14:formula1>
            <xm:f>Validation!$A$287:$A$288</xm:f>
          </x14:formula1>
          <xm:sqref>K1:K1048576</xm:sqref>
        </x14:dataValidation>
      </x14:dataValidations>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7D18D1-5136-4A25-B3CB-2CC9604B0856}">
  <dimension ref="A1:P166"/>
  <sheetViews>
    <sheetView zoomScale="90" zoomScaleNormal="90" workbookViewId="0">
      <pane xSplit="5" ySplit="1" topLeftCell="I140" activePane="bottomRight" state="frozen"/>
      <selection pane="topRight" activeCell="F1" sqref="F1"/>
      <selection pane="bottomLeft" activeCell="A2" sqref="A2"/>
      <selection pane="bottomRight" activeCell="E166" sqref="E166"/>
    </sheetView>
  </sheetViews>
  <sheetFormatPr defaultColWidth="11.42578125" defaultRowHeight="15" x14ac:dyDescent="0.25"/>
  <cols>
    <col min="1" max="1" width="6.42578125" style="115" bestFit="1" customWidth="1"/>
    <col min="2" max="2" width="12.42578125" style="247" bestFit="1" customWidth="1"/>
    <col min="3" max="3" width="4.42578125" style="125" bestFit="1" customWidth="1"/>
    <col min="4" max="4" width="21.85546875" style="127" customWidth="1"/>
    <col min="5" max="5" width="18.42578125" style="123" bestFit="1" customWidth="1"/>
    <col min="6" max="6" width="12.85546875" style="1" customWidth="1"/>
    <col min="7" max="7" width="27.42578125" bestFit="1" customWidth="1"/>
    <col min="8" max="8" width="27.42578125" style="58" bestFit="1" customWidth="1"/>
    <col min="9" max="9" width="25.42578125" style="210" bestFit="1" customWidth="1"/>
    <col min="10" max="10" width="21.140625" style="205" bestFit="1" customWidth="1"/>
    <col min="11" max="12" width="20.140625" style="125" bestFit="1" customWidth="1"/>
    <col min="13" max="13" width="18.85546875" style="127" bestFit="1" customWidth="1"/>
    <col min="14" max="14" width="20.7109375" style="30" bestFit="1" customWidth="1"/>
    <col min="15" max="15" width="84.140625" style="127" bestFit="1" customWidth="1"/>
    <col min="16" max="16" width="24" style="28" customWidth="1"/>
  </cols>
  <sheetData>
    <row r="1" spans="1:16" s="33" customFormat="1" x14ac:dyDescent="0.25">
      <c r="A1" s="117" t="s">
        <v>67</v>
      </c>
      <c r="B1" s="144" t="s">
        <v>3122</v>
      </c>
      <c r="C1" s="117" t="s">
        <v>3125</v>
      </c>
      <c r="D1" s="37" t="s">
        <v>3344</v>
      </c>
      <c r="E1" s="211" t="s">
        <v>6089</v>
      </c>
      <c r="F1" s="32" t="s">
        <v>123</v>
      </c>
      <c r="G1" s="85" t="s">
        <v>86</v>
      </c>
      <c r="H1" s="85" t="s">
        <v>3346</v>
      </c>
      <c r="I1" s="207" t="s">
        <v>3347</v>
      </c>
      <c r="J1" s="206" t="s">
        <v>6090</v>
      </c>
      <c r="K1" s="33" t="s">
        <v>6091</v>
      </c>
      <c r="L1" s="50" t="s">
        <v>6092</v>
      </c>
      <c r="M1" s="73" t="s">
        <v>6093</v>
      </c>
      <c r="N1" s="50" t="s">
        <v>6094</v>
      </c>
      <c r="O1" s="33" t="s">
        <v>90</v>
      </c>
    </row>
    <row r="2" spans="1:16" x14ac:dyDescent="0.25">
      <c r="A2" s="115">
        <f>INDEX('1.MetaData'!A:A, MATCH($F2, '1.MetaData'!$B:$B, 0))</f>
        <v>1</v>
      </c>
      <c r="B2" s="247" t="s">
        <v>3365</v>
      </c>
      <c r="C2" s="125">
        <v>1</v>
      </c>
      <c r="D2" s="127" t="s">
        <v>96</v>
      </c>
      <c r="E2" s="123" t="str">
        <f t="shared" ref="E2:E33" si="0">CONCATENATE(B2,"-",C2)</f>
        <v>OG1G-1</v>
      </c>
      <c r="F2" s="1" t="str">
        <f>VLOOKUP(B2,'2.Tissue'!$B:$D,2,FALSE)</f>
        <v>OG1</v>
      </c>
      <c r="G2" s="58" t="str">
        <f>VLOOKUP($F2,'1.MetaData'!$B:$H,3,FALSE)</f>
        <v>Lutjanus fulviflamma</v>
      </c>
      <c r="H2" s="58" t="str">
        <f>VLOOKUP($F2,'1.MetaData'!$B:$H,4,FALSE)</f>
        <v>Blackspot snapper</v>
      </c>
      <c r="I2" s="209" t="str">
        <f ca="1">IFERROR(VLOOKUP(B2, '2.Tissue'!B:N, 13, FALSE), "")</f>
        <v>Tissue Box 17</v>
      </c>
      <c r="J2" s="128">
        <v>45364</v>
      </c>
      <c r="K2" s="125" t="s">
        <v>6095</v>
      </c>
      <c r="L2" s="125">
        <v>40.700000000000003</v>
      </c>
      <c r="M2" s="186">
        <f t="shared" ref="M2:M13" si="1">IF(L2&lt;&gt;"", L2*10/0.04, "")</f>
        <v>10175</v>
      </c>
      <c r="N2" s="125">
        <v>70.44</v>
      </c>
      <c r="P2"/>
    </row>
    <row r="3" spans="1:16" x14ac:dyDescent="0.25">
      <c r="A3" s="115">
        <f>INDEX('1.MetaData'!A:A, MATCH($F3, '1.MetaData'!$B:$B, 0))</f>
        <v>2</v>
      </c>
      <c r="B3" s="247" t="s">
        <v>3371</v>
      </c>
      <c r="C3" s="125">
        <v>1</v>
      </c>
      <c r="D3" s="127" t="s">
        <v>5774</v>
      </c>
      <c r="E3" s="123" t="str">
        <f t="shared" si="0"/>
        <v>OG2G-1</v>
      </c>
      <c r="F3" s="1" t="str">
        <f>VLOOKUP(B3,'2.Tissue'!$B:$D,2,FALSE)</f>
        <v>OG2</v>
      </c>
      <c r="G3" s="58" t="str">
        <f>VLOOKUP($F3,'1.MetaData'!$B:$H,3,FALSE)</f>
        <v>Lutjanus carponotatus</v>
      </c>
      <c r="H3" s="58" t="str">
        <f>VLOOKUP($F3,'1.MetaData'!$B:$H,4,FALSE)</f>
        <v>Stripey snapper</v>
      </c>
      <c r="I3" s="209" t="str">
        <f ca="1">IFERROR(VLOOKUP(B3, '2.Tissue'!B:N, 13, FALSE), "")</f>
        <v>Tissue Box 17</v>
      </c>
      <c r="J3" s="128">
        <v>45364</v>
      </c>
      <c r="K3" s="125" t="s">
        <v>6095</v>
      </c>
      <c r="L3" s="125">
        <v>21.9</v>
      </c>
      <c r="M3" s="186">
        <f t="shared" si="1"/>
        <v>5475</v>
      </c>
      <c r="N3" s="125">
        <v>79.03</v>
      </c>
      <c r="P3"/>
    </row>
    <row r="4" spans="1:16" x14ac:dyDescent="0.25">
      <c r="A4" s="115">
        <f>INDEX('1.MetaData'!A:A, MATCH($F4, '1.MetaData'!$B:$B, 0))</f>
        <v>2</v>
      </c>
      <c r="B4" s="247" t="s">
        <v>3371</v>
      </c>
      <c r="C4" s="125">
        <v>2</v>
      </c>
      <c r="D4" s="127" t="s">
        <v>96</v>
      </c>
      <c r="E4" s="123" t="str">
        <f t="shared" si="0"/>
        <v>OG2G-2</v>
      </c>
      <c r="F4" s="1" t="str">
        <f>VLOOKUP(B4,'2.Tissue'!$B:$D,2,FALSE)</f>
        <v>OG2</v>
      </c>
      <c r="G4" s="58" t="str">
        <f>VLOOKUP($F4,'1.MetaData'!$B:$H,3,FALSE)</f>
        <v>Lutjanus carponotatus</v>
      </c>
      <c r="H4" s="58" t="str">
        <f>VLOOKUP($F4,'1.MetaData'!$B:$H,4,FALSE)</f>
        <v>Stripey snapper</v>
      </c>
      <c r="I4" s="209" t="str">
        <f ca="1">IFERROR(VLOOKUP(B4, '2.Tissue'!B:N, 13, FALSE), "")</f>
        <v>Tissue Box 17</v>
      </c>
      <c r="J4" s="128">
        <v>45364</v>
      </c>
      <c r="K4" s="125" t="s">
        <v>6095</v>
      </c>
      <c r="L4" s="125">
        <v>17.100000000000001</v>
      </c>
      <c r="M4" s="186">
        <f t="shared" si="1"/>
        <v>4275</v>
      </c>
      <c r="N4" s="125">
        <v>82.73</v>
      </c>
      <c r="P4"/>
    </row>
    <row r="5" spans="1:16" x14ac:dyDescent="0.25">
      <c r="A5" s="115">
        <f>INDEX('1.MetaData'!A:A, MATCH($F5, '1.MetaData'!$B:$B, 0))</f>
        <v>3</v>
      </c>
      <c r="B5" s="247" t="s">
        <v>3373</v>
      </c>
      <c r="C5" s="125">
        <v>1</v>
      </c>
      <c r="D5" s="127" t="s">
        <v>6096</v>
      </c>
      <c r="E5" s="123" t="str">
        <f t="shared" si="0"/>
        <v>OG3G-1</v>
      </c>
      <c r="F5" s="1" t="str">
        <f>VLOOKUP(B5,'2.Tissue'!$B:$D,2,FALSE)</f>
        <v>OG3</v>
      </c>
      <c r="G5" s="58" t="str">
        <f>VLOOKUP($F5,'1.MetaData'!$B:$H,3,FALSE)</f>
        <v>Lutjanus vitta</v>
      </c>
      <c r="H5" s="58" t="str">
        <f>VLOOKUP($F5,'1.MetaData'!$B:$H,4,FALSE)</f>
        <v>Brownstripe snapper</v>
      </c>
      <c r="I5" s="209" t="str">
        <f ca="1">IFERROR(VLOOKUP(B5, '2.Tissue'!B:N, 13, FALSE), "")</f>
        <v>Tissue Box 17</v>
      </c>
      <c r="J5" s="128">
        <v>45364</v>
      </c>
      <c r="K5" s="125" t="s">
        <v>6095</v>
      </c>
      <c r="L5" s="125">
        <v>1.46</v>
      </c>
      <c r="M5" s="186">
        <f t="shared" si="1"/>
        <v>365</v>
      </c>
      <c r="N5" s="125">
        <v>91.89</v>
      </c>
      <c r="P5"/>
    </row>
    <row r="6" spans="1:16" x14ac:dyDescent="0.25">
      <c r="A6" s="115">
        <f>INDEX('1.MetaData'!A:A, MATCH($F6, '1.MetaData'!$B:$B, 0))</f>
        <v>3</v>
      </c>
      <c r="B6" s="247" t="s">
        <v>3373</v>
      </c>
      <c r="C6" s="125">
        <v>2</v>
      </c>
      <c r="D6" s="127" t="s">
        <v>6096</v>
      </c>
      <c r="E6" s="123" t="str">
        <f t="shared" si="0"/>
        <v>OG3G-2</v>
      </c>
      <c r="F6" s="1" t="str">
        <f>VLOOKUP(B6,'2.Tissue'!$B:$D,2,FALSE)</f>
        <v>OG3</v>
      </c>
      <c r="G6" s="58" t="str">
        <f>VLOOKUP($F6,'1.MetaData'!$B:$H,3,FALSE)</f>
        <v>Lutjanus vitta</v>
      </c>
      <c r="H6" s="58" t="str">
        <f>VLOOKUP($F6,'1.MetaData'!$B:$H,4,FALSE)</f>
        <v>Brownstripe snapper</v>
      </c>
      <c r="I6" s="209" t="str">
        <f ca="1">IFERROR(VLOOKUP(B6, '2.Tissue'!B:N, 13, FALSE), "")</f>
        <v>Tissue Box 17</v>
      </c>
      <c r="J6" s="128">
        <v>45364</v>
      </c>
      <c r="K6" s="125" t="s">
        <v>6095</v>
      </c>
      <c r="L6" s="125">
        <v>1.81</v>
      </c>
      <c r="M6" s="186">
        <f t="shared" si="1"/>
        <v>452.5</v>
      </c>
      <c r="N6" s="125">
        <v>94.74</v>
      </c>
      <c r="P6"/>
    </row>
    <row r="7" spans="1:16" x14ac:dyDescent="0.25">
      <c r="A7" s="115">
        <f>INDEX('1.MetaData'!A:A, MATCH($F7, '1.MetaData'!$B:$B, 0))</f>
        <v>3</v>
      </c>
      <c r="B7" s="247" t="s">
        <v>3373</v>
      </c>
      <c r="C7" s="125">
        <v>3</v>
      </c>
      <c r="D7" s="127" t="s">
        <v>96</v>
      </c>
      <c r="E7" s="123" t="str">
        <f t="shared" si="0"/>
        <v>OG3G-3</v>
      </c>
      <c r="F7" s="1" t="str">
        <f>VLOOKUP(B7,'2.Tissue'!$B:$D,2,FALSE)</f>
        <v>OG3</v>
      </c>
      <c r="G7" s="58" t="str">
        <f>VLOOKUP($F7,'1.MetaData'!$B:$H,3,FALSE)</f>
        <v>Lutjanus vitta</v>
      </c>
      <c r="H7" s="58" t="str">
        <f>VLOOKUP($F7,'1.MetaData'!$B:$H,4,FALSE)</f>
        <v>Brownstripe snapper</v>
      </c>
      <c r="I7" s="209" t="str">
        <f ca="1">IFERROR(VLOOKUP(B7, '2.Tissue'!B:N, 13, FALSE), "")</f>
        <v>Tissue Box 17</v>
      </c>
      <c r="J7" s="128">
        <v>45364</v>
      </c>
      <c r="K7" s="125" t="s">
        <v>6095</v>
      </c>
      <c r="L7" s="125">
        <v>1.6</v>
      </c>
      <c r="M7" s="186">
        <f t="shared" si="1"/>
        <v>400</v>
      </c>
      <c r="N7" s="125">
        <v>92</v>
      </c>
      <c r="O7" s="127" t="s">
        <v>6097</v>
      </c>
      <c r="P7"/>
    </row>
    <row r="8" spans="1:16" x14ac:dyDescent="0.25">
      <c r="A8" s="115">
        <f>INDEX('1.MetaData'!A:A, MATCH($F8, '1.MetaData'!$B:$B, 0))</f>
        <v>5</v>
      </c>
      <c r="B8" s="247" t="s">
        <v>3386</v>
      </c>
      <c r="C8" s="125">
        <v>1</v>
      </c>
      <c r="D8" s="127" t="s">
        <v>96</v>
      </c>
      <c r="E8" s="123" t="str">
        <f t="shared" si="0"/>
        <v>OG5G-1</v>
      </c>
      <c r="F8" s="1" t="str">
        <f>VLOOKUP(B8,'2.Tissue'!$B:$D,2,FALSE)</f>
        <v>OG5</v>
      </c>
      <c r="G8" s="58" t="str">
        <f>VLOOKUP($F8,'1.MetaData'!$B:$H,3,FALSE)</f>
        <v>Orectolobus wardi</v>
      </c>
      <c r="H8" s="40" t="str">
        <f>VLOOKUP($F8,'1.MetaData'!$B:$H,4,FALSE)</f>
        <v>Northern wobbegong</v>
      </c>
      <c r="I8" s="208" t="str">
        <f ca="1">IFERROR(VLOOKUP(B8, '2.Tissue'!B:N, 13, FALSE), "")</f>
        <v>Tissue Box 18</v>
      </c>
      <c r="J8" s="128">
        <v>45167</v>
      </c>
      <c r="K8" s="129" t="s">
        <v>6098</v>
      </c>
      <c r="L8" s="125">
        <v>4.17</v>
      </c>
      <c r="M8" s="186">
        <f t="shared" si="1"/>
        <v>1042.5</v>
      </c>
      <c r="N8" s="125"/>
      <c r="P8"/>
    </row>
    <row r="9" spans="1:16" x14ac:dyDescent="0.25">
      <c r="A9" s="115">
        <f>INDEX('1.MetaData'!A:A, MATCH($F9, '1.MetaData'!$B:$B, 0))</f>
        <v>6</v>
      </c>
      <c r="B9" s="247" t="s">
        <v>3396</v>
      </c>
      <c r="C9" s="125">
        <v>1</v>
      </c>
      <c r="D9" s="127" t="s">
        <v>96</v>
      </c>
      <c r="E9" s="123" t="str">
        <f t="shared" si="0"/>
        <v>OG6G-1</v>
      </c>
      <c r="F9" s="1" t="str">
        <f>VLOOKUP(B9,'2.Tissue'!$B:$D,2,FALSE)</f>
        <v>OG6</v>
      </c>
      <c r="G9" s="58" t="str">
        <f>VLOOKUP($F9,'1.MetaData'!$B:$H,3,FALSE)</f>
        <v>Lutjanus russellii</v>
      </c>
      <c r="H9" s="58" t="str">
        <f>VLOOKUP($F9,'1.MetaData'!$B:$H,4,FALSE)</f>
        <v>Moses snapper</v>
      </c>
      <c r="I9" s="209" t="str">
        <f ca="1">IFERROR(VLOOKUP(B9, '2.Tissue'!B:N, 13, FALSE), "")</f>
        <v>Tissue Box 18</v>
      </c>
      <c r="J9" s="128">
        <v>45364</v>
      </c>
      <c r="K9" s="125" t="s">
        <v>6095</v>
      </c>
      <c r="L9" s="125">
        <v>18.3</v>
      </c>
      <c r="M9" s="186">
        <f t="shared" si="1"/>
        <v>4575</v>
      </c>
      <c r="N9" s="125">
        <v>93.72</v>
      </c>
      <c r="P9"/>
    </row>
    <row r="10" spans="1:16" x14ac:dyDescent="0.25">
      <c r="A10" s="115">
        <f>INDEX('1.MetaData'!A:A, MATCH($F10, '1.MetaData'!$B:$B, 0))</f>
        <v>7</v>
      </c>
      <c r="B10" s="247" t="s">
        <v>3399</v>
      </c>
      <c r="C10" s="125">
        <v>1</v>
      </c>
      <c r="D10" s="127" t="s">
        <v>96</v>
      </c>
      <c r="E10" s="123" t="str">
        <f t="shared" si="0"/>
        <v>OG7G-1</v>
      </c>
      <c r="F10" s="1" t="str">
        <f>VLOOKUP(B10,'2.Tissue'!$B:$D,2,FALSE)</f>
        <v>OG7</v>
      </c>
      <c r="G10" s="58" t="str">
        <f>VLOOKUP($F10,'1.MetaData'!$B:$H,3,FALSE)</f>
        <v>Lethrinus punctulatus</v>
      </c>
      <c r="H10" s="58" t="str">
        <f>VLOOKUP($F10,'1.MetaData'!$B:$H,4,FALSE)</f>
        <v>Bluespot emperor</v>
      </c>
      <c r="I10" s="209" t="str">
        <f ca="1">IFERROR(VLOOKUP(B10, '2.Tissue'!B:N, 13, FALSE), "")</f>
        <v>Tissue Box 18</v>
      </c>
      <c r="J10" s="128">
        <v>45377</v>
      </c>
      <c r="K10" s="125" t="s">
        <v>6099</v>
      </c>
      <c r="L10" s="125">
        <v>18.8</v>
      </c>
      <c r="M10" s="186">
        <f t="shared" si="1"/>
        <v>4700</v>
      </c>
      <c r="N10" s="125">
        <v>90.63</v>
      </c>
      <c r="P10"/>
    </row>
    <row r="11" spans="1:16" x14ac:dyDescent="0.25">
      <c r="A11" s="115">
        <f>INDEX('1.MetaData'!A:A, MATCH($F11, '1.MetaData'!$B:$B, 0))</f>
        <v>8</v>
      </c>
      <c r="B11" s="247" t="s">
        <v>3401</v>
      </c>
      <c r="C11" s="125">
        <v>1</v>
      </c>
      <c r="D11" s="127" t="s">
        <v>96</v>
      </c>
      <c r="E11" s="123" t="str">
        <f t="shared" si="0"/>
        <v>OG8G-1</v>
      </c>
      <c r="F11" s="1" t="str">
        <f>VLOOKUP(B11,'2.Tissue'!$B:$D,2,FALSE)</f>
        <v>OG8</v>
      </c>
      <c r="G11" s="58" t="str">
        <f>VLOOKUP($F11,'1.MetaData'!$B:$H,3,FALSE)</f>
        <v>Lethrinus laticaudis</v>
      </c>
      <c r="H11" s="58" t="str">
        <f>VLOOKUP($F11,'1.MetaData'!$B:$H,4,FALSE)</f>
        <v>Grass emperor</v>
      </c>
      <c r="I11" s="209" t="str">
        <f ca="1">IFERROR(VLOOKUP(B11, '2.Tissue'!B:N, 13, FALSE), "")</f>
        <v>Tissue Box 18</v>
      </c>
      <c r="J11" s="128">
        <v>45481</v>
      </c>
      <c r="K11" s="125" t="s">
        <v>6100</v>
      </c>
      <c r="L11" s="125">
        <v>15.8</v>
      </c>
      <c r="M11" s="186">
        <f t="shared" si="1"/>
        <v>3950</v>
      </c>
      <c r="N11" s="125">
        <v>85.85</v>
      </c>
      <c r="P11"/>
    </row>
    <row r="12" spans="1:16" x14ac:dyDescent="0.25">
      <c r="A12" s="115">
        <f>INDEX('1.MetaData'!A:A, MATCH($F12, '1.MetaData'!$B:$B, 0))</f>
        <v>9</v>
      </c>
      <c r="B12" s="247" t="s">
        <v>3405</v>
      </c>
      <c r="C12" s="125">
        <v>1</v>
      </c>
      <c r="D12" s="127" t="s">
        <v>3384</v>
      </c>
      <c r="E12" s="123" t="str">
        <f t="shared" si="0"/>
        <v>OG9G-1</v>
      </c>
      <c r="F12" s="1" t="str">
        <f>VLOOKUP(B12,'2.Tissue'!$B:$D,2,FALSE)</f>
        <v>OG9</v>
      </c>
      <c r="G12" s="58" t="str">
        <f>VLOOKUP($F12,'1.MetaData'!$B:$H,3,FALSE)</f>
        <v>Epinephelus multinotatus</v>
      </c>
      <c r="H12" s="58" t="str">
        <f>VLOOKUP($F12,'1.MetaData'!$B:$H,4,FALSE)</f>
        <v>Rankin cod</v>
      </c>
      <c r="I12" s="209" t="str">
        <f ca="1">IFERROR(VLOOKUP(B12, '2.Tissue'!B:N, 13, FALSE), "")</f>
        <v>Tissue Box 19</v>
      </c>
      <c r="J12" s="128">
        <v>45335</v>
      </c>
      <c r="K12" s="204" t="s">
        <v>6101</v>
      </c>
      <c r="L12" s="125">
        <v>0.32700000000000001</v>
      </c>
      <c r="M12" s="186">
        <f t="shared" si="1"/>
        <v>81.75</v>
      </c>
      <c r="N12" s="125" t="s">
        <v>107</v>
      </c>
      <c r="P12"/>
    </row>
    <row r="13" spans="1:16" x14ac:dyDescent="0.25">
      <c r="A13" s="115">
        <f>INDEX('1.MetaData'!A:A, MATCH($F13, '1.MetaData'!$B:$B, 0))</f>
        <v>9</v>
      </c>
      <c r="B13" s="247" t="s">
        <v>3405</v>
      </c>
      <c r="C13" s="125">
        <v>2</v>
      </c>
      <c r="D13" s="127" t="s">
        <v>96</v>
      </c>
      <c r="E13" s="123" t="str">
        <f t="shared" si="0"/>
        <v>OG9G-2</v>
      </c>
      <c r="F13" s="1" t="str">
        <f>VLOOKUP(B13,'2.Tissue'!$B:$D,2,FALSE)</f>
        <v>OG9</v>
      </c>
      <c r="G13" s="58" t="str">
        <f>VLOOKUP($F13,'1.MetaData'!$B:$H,3,FALSE)</f>
        <v>Epinephelus multinotatus</v>
      </c>
      <c r="H13" s="58" t="str">
        <f>VLOOKUP($F13,'1.MetaData'!$B:$H,4,FALSE)</f>
        <v>Rankin cod</v>
      </c>
      <c r="I13" s="209" t="str">
        <f ca="1">IFERROR(VLOOKUP(B13, '2.Tissue'!B:N, 13, FALSE), "")</f>
        <v>Tissue Box 19</v>
      </c>
      <c r="J13" s="128">
        <v>45336</v>
      </c>
      <c r="K13" s="125" t="s">
        <v>6102</v>
      </c>
      <c r="L13" s="125">
        <v>9.0299999999999994</v>
      </c>
      <c r="M13" s="186">
        <f t="shared" si="1"/>
        <v>2257.5</v>
      </c>
      <c r="N13" s="125">
        <v>76.42</v>
      </c>
      <c r="P13"/>
    </row>
    <row r="14" spans="1:16" x14ac:dyDescent="0.25">
      <c r="A14" s="115">
        <f>INDEX('1.MetaData'!A:A, MATCH($F14, '1.MetaData'!$B:$B, 0))</f>
        <v>10</v>
      </c>
      <c r="B14" s="247" t="s">
        <v>3409</v>
      </c>
      <c r="C14" s="125">
        <v>1</v>
      </c>
      <c r="D14" s="127" t="s">
        <v>96</v>
      </c>
      <c r="E14" s="123" t="str">
        <f t="shared" si="0"/>
        <v>OG10G-1</v>
      </c>
      <c r="F14" s="1" t="str">
        <f>VLOOKUP(B14,'2.Tissue'!$B:$D,2,FALSE)</f>
        <v>OG10</v>
      </c>
      <c r="G14" s="58" t="str">
        <f>VLOOKUP($F14,'1.MetaData'!$B:$H,3,FALSE)</f>
        <v>Lutjanus quinquelineatus</v>
      </c>
      <c r="H14" s="58" t="str">
        <f>VLOOKUP($F14,'1.MetaData'!$B:$H,4,FALSE)</f>
        <v>Fivelined snapper</v>
      </c>
      <c r="I14" s="209" t="str">
        <f ca="1">IFERROR(VLOOKUP(B14, '2.Tissue'!B:N, 13, FALSE), "")</f>
        <v>Tissue Box 19</v>
      </c>
      <c r="J14" s="128">
        <v>45167</v>
      </c>
      <c r="K14" s="129" t="s">
        <v>6098</v>
      </c>
      <c r="L14" s="125">
        <v>2.214</v>
      </c>
      <c r="M14" s="186">
        <v>553.5</v>
      </c>
      <c r="N14" s="125"/>
      <c r="P14"/>
    </row>
    <row r="15" spans="1:16" x14ac:dyDescent="0.25">
      <c r="A15" s="115">
        <f>INDEX('1.MetaData'!A:A, MATCH($F15, '1.MetaData'!$B:$B, 0))</f>
        <v>11</v>
      </c>
      <c r="B15" s="247" t="s">
        <v>3411</v>
      </c>
      <c r="C15" s="125">
        <v>1</v>
      </c>
      <c r="D15" s="127" t="s">
        <v>96</v>
      </c>
      <c r="E15" s="123" t="str">
        <f t="shared" si="0"/>
        <v>OG11G-1</v>
      </c>
      <c r="F15" s="1" t="str">
        <f>VLOOKUP(B15,'2.Tissue'!$B:$D,2,FALSE)</f>
        <v>OG11</v>
      </c>
      <c r="G15" s="58" t="str">
        <f>VLOOKUP($F15,'1.MetaData'!$B:$H,3,FALSE)</f>
        <v>Symphorus nematophorus</v>
      </c>
      <c r="H15" s="58" t="str">
        <f>VLOOKUP($F15,'1.MetaData'!$B:$H,4,FALSE)</f>
        <v>Chinamanfish</v>
      </c>
      <c r="I15" s="209" t="str">
        <f ca="1">IFERROR(VLOOKUP(B15, '2.Tissue'!B:N, 13, FALSE), "")</f>
        <v>Tissue Box 19</v>
      </c>
      <c r="J15" s="128">
        <v>45308</v>
      </c>
      <c r="K15" s="125" t="s">
        <v>6103</v>
      </c>
      <c r="L15" s="125">
        <v>4.54</v>
      </c>
      <c r="M15" s="186">
        <f t="shared" ref="M15:M25" si="2">IF(L15&lt;&gt;"", L15*10/0.04, "")</f>
        <v>1135</v>
      </c>
      <c r="N15" s="125">
        <v>94.67</v>
      </c>
      <c r="P15"/>
    </row>
    <row r="16" spans="1:16" x14ac:dyDescent="0.25">
      <c r="A16" s="115">
        <f>INDEX('1.MetaData'!A:A, MATCH($F16, '1.MetaData'!$B:$B, 0))</f>
        <v>12</v>
      </c>
      <c r="B16" s="247" t="s">
        <v>3413</v>
      </c>
      <c r="C16" s="125">
        <v>1</v>
      </c>
      <c r="D16" s="127" t="s">
        <v>96</v>
      </c>
      <c r="E16" s="123" t="str">
        <f t="shared" si="0"/>
        <v>OG12G-1</v>
      </c>
      <c r="F16" s="1" t="str">
        <f>VLOOKUP(B16,'2.Tissue'!$B:$D,2,FALSE)</f>
        <v>OG12</v>
      </c>
      <c r="G16" s="58" t="str">
        <f>VLOOKUP($F16,'1.MetaData'!$B:$H,3,FALSE)</f>
        <v>Lutjanus sebae</v>
      </c>
      <c r="H16" s="58" t="str">
        <f>VLOOKUP($F16,'1.MetaData'!$B:$H,4,FALSE)</f>
        <v>Red emperor</v>
      </c>
      <c r="I16" s="209" t="str">
        <f ca="1">IFERROR(VLOOKUP(B16, '2.Tissue'!B:N, 13, FALSE), "")</f>
        <v>Tissue Box 19</v>
      </c>
      <c r="J16" s="128">
        <v>45377</v>
      </c>
      <c r="K16" s="125" t="s">
        <v>6099</v>
      </c>
      <c r="L16" s="125">
        <v>3.39</v>
      </c>
      <c r="M16" s="186">
        <f t="shared" si="2"/>
        <v>847.5</v>
      </c>
      <c r="N16" s="125">
        <v>93.21</v>
      </c>
      <c r="P16"/>
    </row>
    <row r="17" spans="1:16" x14ac:dyDescent="0.25">
      <c r="A17" s="115">
        <f>INDEX('1.MetaData'!A:A, MATCH($F17, '1.MetaData'!$B:$B, 0))</f>
        <v>13</v>
      </c>
      <c r="B17" s="247" t="s">
        <v>3414</v>
      </c>
      <c r="C17" s="125">
        <v>1</v>
      </c>
      <c r="D17" s="127" t="s">
        <v>96</v>
      </c>
      <c r="E17" s="123" t="str">
        <f t="shared" si="0"/>
        <v>OG13G-1</v>
      </c>
      <c r="F17" s="1" t="str">
        <f>VLOOKUP(B17,'2.Tissue'!$B:$D,2,FALSE)</f>
        <v>OG13</v>
      </c>
      <c r="G17" s="58" t="str">
        <f>VLOOKUP($F17,'1.MetaData'!$B:$H,3,FALSE)</f>
        <v>Lutjanus lemniscatus</v>
      </c>
      <c r="H17" s="58" t="str">
        <f>VLOOKUP($F17,'1.MetaData'!$B:$H,4,FALSE)</f>
        <v>Darktail snapper</v>
      </c>
      <c r="I17" s="209" t="str">
        <f ca="1">IFERROR(VLOOKUP(B17, '2.Tissue'!B:N, 13, FALSE), "")</f>
        <v>Tissue Box 20</v>
      </c>
      <c r="J17" s="128">
        <v>45377</v>
      </c>
      <c r="K17" s="125" t="s">
        <v>6099</v>
      </c>
      <c r="L17" s="125">
        <v>53</v>
      </c>
      <c r="M17" s="186">
        <f t="shared" si="2"/>
        <v>13250</v>
      </c>
      <c r="N17" s="125">
        <v>80.94</v>
      </c>
      <c r="P17"/>
    </row>
    <row r="18" spans="1:16" x14ac:dyDescent="0.25">
      <c r="A18" s="115">
        <f>INDEX('1.MetaData'!A:A, MATCH($F18, '1.MetaData'!$B:$B, 0))</f>
        <v>14</v>
      </c>
      <c r="B18" s="247" t="s">
        <v>3416</v>
      </c>
      <c r="C18" s="125">
        <v>1</v>
      </c>
      <c r="D18" s="127" t="s">
        <v>96</v>
      </c>
      <c r="E18" s="123" t="str">
        <f t="shared" si="0"/>
        <v>OG14G-1</v>
      </c>
      <c r="F18" s="1" t="str">
        <f>VLOOKUP(B18,'2.Tissue'!$B:$D,2,FALSE)</f>
        <v>OG14</v>
      </c>
      <c r="G18" s="58" t="str">
        <f>VLOOKUP($F18,'1.MetaData'!$B:$H,3,FALSE)</f>
        <v>Lethrinus nebulosus</v>
      </c>
      <c r="H18" s="58" t="str">
        <f>VLOOKUP($F18,'1.MetaData'!$B:$H,4,FALSE)</f>
        <v>Spangled emperor</v>
      </c>
      <c r="I18" s="209" t="str">
        <f ca="1">IFERROR(VLOOKUP(B18, '2.Tissue'!B:N, 13, FALSE), "")</f>
        <v>Tissue Box 20</v>
      </c>
      <c r="J18" s="128">
        <v>45272</v>
      </c>
      <c r="K18" s="125" t="s">
        <v>6104</v>
      </c>
      <c r="L18" s="125">
        <v>3.75</v>
      </c>
      <c r="M18" s="186">
        <f t="shared" si="2"/>
        <v>937.5</v>
      </c>
      <c r="N18" s="125">
        <v>91</v>
      </c>
      <c r="P18"/>
    </row>
    <row r="19" spans="1:16" x14ac:dyDescent="0.25">
      <c r="A19" s="115">
        <f>INDEX('1.MetaData'!A:A, MATCH($F19, '1.MetaData'!$B:$B, 0))</f>
        <v>15</v>
      </c>
      <c r="B19" s="247" t="s">
        <v>3417</v>
      </c>
      <c r="C19" s="125">
        <v>1</v>
      </c>
      <c r="D19" s="127" t="s">
        <v>96</v>
      </c>
      <c r="E19" s="123" t="str">
        <f t="shared" si="0"/>
        <v>OG15G-1</v>
      </c>
      <c r="F19" s="1" t="str">
        <f>VLOOKUP(B19,'2.Tissue'!$B:$D,2,FALSE)</f>
        <v>OG15</v>
      </c>
      <c r="G19" s="58" t="str">
        <f>VLOOKUP($F19,'1.MetaData'!$B:$H,3,FALSE)</f>
        <v>Pristipomoides typus</v>
      </c>
      <c r="H19" s="58" t="str">
        <f>VLOOKUP($F19,'1.MetaData'!$B:$H,4,FALSE)</f>
        <v>Sharptooth snapper</v>
      </c>
      <c r="I19" s="209" t="str">
        <f ca="1">IFERROR(VLOOKUP(B19, '2.Tissue'!B:N, 13, FALSE), "")</f>
        <v>Tissue Box 20</v>
      </c>
      <c r="J19" s="128">
        <v>45308</v>
      </c>
      <c r="K19" s="125" t="s">
        <v>6103</v>
      </c>
      <c r="L19" s="125">
        <v>9.2799999999999994</v>
      </c>
      <c r="M19" s="186">
        <f t="shared" si="2"/>
        <v>2320</v>
      </c>
      <c r="N19" s="125">
        <v>86.91</v>
      </c>
      <c r="P19"/>
    </row>
    <row r="20" spans="1:16" x14ac:dyDescent="0.25">
      <c r="A20" s="115">
        <f>INDEX('1.MetaData'!A:A, MATCH($F20, '1.MetaData'!$B:$B, 0))</f>
        <v>16</v>
      </c>
      <c r="B20" s="247" t="s">
        <v>3418</v>
      </c>
      <c r="C20" s="125">
        <v>1</v>
      </c>
      <c r="D20" s="127" t="s">
        <v>96</v>
      </c>
      <c r="E20" s="123" t="str">
        <f t="shared" si="0"/>
        <v>OG16G-1</v>
      </c>
      <c r="F20" s="1" t="str">
        <f>VLOOKUP(B20,'2.Tissue'!$B:$D,2,FALSE)</f>
        <v>OG16</v>
      </c>
      <c r="G20" s="58" t="str">
        <f>VLOOKUP($F20,'1.MetaData'!$B:$H,3,FALSE)</f>
        <v>Lutjanus erythropterus</v>
      </c>
      <c r="H20" s="58" t="str">
        <f>VLOOKUP($F20,'1.MetaData'!$B:$H,4,FALSE)</f>
        <v>Crimson snapper</v>
      </c>
      <c r="I20" s="209" t="str">
        <f ca="1">IFERROR(VLOOKUP(B20, '2.Tissue'!B:N, 13, FALSE), "")</f>
        <v>Tissue Box 20</v>
      </c>
      <c r="J20" s="128">
        <v>45377</v>
      </c>
      <c r="K20" s="125" t="s">
        <v>6099</v>
      </c>
      <c r="L20" s="125">
        <v>16</v>
      </c>
      <c r="M20" s="186">
        <f t="shared" si="2"/>
        <v>4000</v>
      </c>
      <c r="N20" s="125">
        <v>91.88</v>
      </c>
      <c r="P20"/>
    </row>
    <row r="21" spans="1:16" x14ac:dyDescent="0.25">
      <c r="A21" s="115">
        <f>INDEX('1.MetaData'!A:A, MATCH($F21, '1.MetaData'!$B:$B, 0))</f>
        <v>28</v>
      </c>
      <c r="B21" s="247" t="s">
        <v>3434</v>
      </c>
      <c r="C21" s="125">
        <v>1</v>
      </c>
      <c r="D21" s="127" t="s">
        <v>96</v>
      </c>
      <c r="E21" s="123" t="str">
        <f t="shared" si="0"/>
        <v>OG28B-1</v>
      </c>
      <c r="F21" s="1" t="str">
        <f>VLOOKUP(B21,'2.Tissue'!$B:$D,2,FALSE)</f>
        <v>OG28</v>
      </c>
      <c r="G21" s="58" t="str">
        <f>VLOOKUP($F21,'1.MetaData'!$B:$H,3,FALSE)</f>
        <v>Heterodontus portusjacksoni</v>
      </c>
      <c r="H21" s="58" t="str">
        <f>VLOOKUP($F21,'1.MetaData'!$B:$H,4,FALSE)</f>
        <v>Port Jackson</v>
      </c>
      <c r="I21" s="209" t="str">
        <f ca="1">IFERROR(VLOOKUP(B21, '2.Tissue'!B:N, 13, FALSE), "")</f>
        <v>Tissue Box 23</v>
      </c>
      <c r="J21" s="128">
        <v>45167</v>
      </c>
      <c r="K21" s="129" t="s">
        <v>6098</v>
      </c>
      <c r="L21" s="125">
        <v>9.14</v>
      </c>
      <c r="M21" s="186">
        <f t="shared" si="2"/>
        <v>2285</v>
      </c>
      <c r="N21" s="125"/>
      <c r="P21"/>
    </row>
    <row r="22" spans="1:16" x14ac:dyDescent="0.25">
      <c r="A22" s="115">
        <f>INDEX('1.MetaData'!A:A, MATCH($F22, '1.MetaData'!$B:$B, 0))</f>
        <v>35</v>
      </c>
      <c r="B22" s="247" t="s">
        <v>3452</v>
      </c>
      <c r="C22" s="125">
        <v>1</v>
      </c>
      <c r="D22" s="127" t="s">
        <v>96</v>
      </c>
      <c r="E22" s="123" t="str">
        <f t="shared" si="0"/>
        <v>OG35W-1</v>
      </c>
      <c r="F22" s="1" t="str">
        <f>VLOOKUP(B22,'2.Tissue'!$B:$D,2,FALSE)</f>
        <v>OG35</v>
      </c>
      <c r="G22" s="58" t="str">
        <f>VLOOKUP($F22,'1.MetaData'!$B:$H,3,FALSE)</f>
        <v>Trachinops noarlungae</v>
      </c>
      <c r="H22" s="58" t="str">
        <f>VLOOKUP($F22,'1.MetaData'!$B:$H,4,FALSE)</f>
        <v>yellowhead Hulafish</v>
      </c>
      <c r="I22" s="209" t="str">
        <f ca="1">IFERROR(VLOOKUP(B22, '2.Tissue'!B:N, 13, FALSE), "")</f>
        <v>Tissue Box 1</v>
      </c>
      <c r="J22" s="128">
        <v>45272</v>
      </c>
      <c r="K22" s="125" t="s">
        <v>6104</v>
      </c>
      <c r="L22" s="125">
        <v>2.14</v>
      </c>
      <c r="M22" s="186">
        <f t="shared" si="2"/>
        <v>535</v>
      </c>
      <c r="N22" s="125">
        <v>87.62</v>
      </c>
    </row>
    <row r="23" spans="1:16" x14ac:dyDescent="0.25">
      <c r="A23" s="115">
        <f>INDEX('1.MetaData'!A:A, MATCH($F23, '1.MetaData'!$B:$B, 0))</f>
        <v>36</v>
      </c>
      <c r="B23" s="247" t="s">
        <v>3457</v>
      </c>
      <c r="C23" s="125">
        <v>1</v>
      </c>
      <c r="D23" s="127" t="s">
        <v>96</v>
      </c>
      <c r="E23" s="123" t="str">
        <f t="shared" si="0"/>
        <v>OG36W-1</v>
      </c>
      <c r="F23" s="1" t="str">
        <f>VLOOKUP(B23,'2.Tissue'!$B:$D,2,FALSE)</f>
        <v>OG36</v>
      </c>
      <c r="G23" s="58" t="str">
        <f>VLOOKUP($F23,'1.MetaData'!$B:$H,3,FALSE)</f>
        <v>Pempheris klunzingeri</v>
      </c>
      <c r="H23" s="58" t="str">
        <f>VLOOKUP($F23,'1.MetaData'!$B:$H,4,FALSE)</f>
        <v>Rough bullseye</v>
      </c>
      <c r="I23" s="209" t="str">
        <f ca="1">IFERROR(VLOOKUP(B23, '2.Tissue'!B:N, 13, FALSE), "")</f>
        <v>Tissue Box 1</v>
      </c>
      <c r="J23" s="128">
        <v>45272</v>
      </c>
      <c r="K23" s="125" t="s">
        <v>6104</v>
      </c>
      <c r="L23" s="125">
        <v>34.9</v>
      </c>
      <c r="M23" s="186">
        <f t="shared" si="2"/>
        <v>8725</v>
      </c>
      <c r="N23" s="125">
        <v>77.5</v>
      </c>
    </row>
    <row r="24" spans="1:16" x14ac:dyDescent="0.25">
      <c r="A24" s="115">
        <f>INDEX('1.MetaData'!A:A, MATCH($F24, '1.MetaData'!$B:$B, 0))</f>
        <v>37</v>
      </c>
      <c r="B24" s="247" t="s">
        <v>3459</v>
      </c>
      <c r="C24" s="125">
        <v>1</v>
      </c>
      <c r="D24" s="127" t="s">
        <v>3384</v>
      </c>
      <c r="E24" s="123" t="str">
        <f t="shared" si="0"/>
        <v>OG37G-1</v>
      </c>
      <c r="F24" s="1" t="str">
        <f>VLOOKUP(B24,'2.Tissue'!$B:$D,2,FALSE)</f>
        <v>OG37</v>
      </c>
      <c r="G24" s="58" t="str">
        <f>VLOOKUP($F24,'1.MetaData'!$B:$H,3,FALSE)</f>
        <v>Pseudogoniistius nigripes</v>
      </c>
      <c r="H24" s="58" t="str">
        <f>VLOOKUP($F24,'1.MetaData'!$B:$H,4,FALSE)</f>
        <v>Magpie Perch</v>
      </c>
      <c r="I24" s="209" t="str">
        <f ca="1">IFERROR(VLOOKUP(B24, '2.Tissue'!B:N, 13, FALSE), "")</f>
        <v>Tissue Box 1</v>
      </c>
      <c r="J24" s="128">
        <v>45377</v>
      </c>
      <c r="K24" s="125" t="s">
        <v>6099</v>
      </c>
      <c r="L24" s="125">
        <v>0.19900000000000001</v>
      </c>
      <c r="M24" s="186">
        <f t="shared" si="2"/>
        <v>49.750000000000007</v>
      </c>
      <c r="N24" s="125">
        <v>80.2</v>
      </c>
      <c r="O24" s="127" t="s">
        <v>6105</v>
      </c>
    </row>
    <row r="25" spans="1:16" x14ac:dyDescent="0.25">
      <c r="A25" s="115">
        <f>INDEX('1.MetaData'!A:A, MATCH($F25, '1.MetaData'!$B:$B, 0))</f>
        <v>37</v>
      </c>
      <c r="B25" s="247" t="s">
        <v>3459</v>
      </c>
      <c r="C25" s="125">
        <v>2</v>
      </c>
      <c r="D25" s="127" t="s">
        <v>3384</v>
      </c>
      <c r="E25" s="123" t="str">
        <f t="shared" si="0"/>
        <v>OG37G-2</v>
      </c>
      <c r="F25" s="1" t="str">
        <f>VLOOKUP(B25,'2.Tissue'!$B:$D,2,FALSE)</f>
        <v>OG37</v>
      </c>
      <c r="G25" s="58" t="str">
        <f>VLOOKUP($F25,'1.MetaData'!$B:$H,3,FALSE)</f>
        <v>Pseudogoniistius nigripes</v>
      </c>
      <c r="H25" s="58" t="str">
        <f>VLOOKUP($F25,'1.MetaData'!$B:$H,4,FALSE)</f>
        <v>Magpie Perch</v>
      </c>
      <c r="I25" s="209" t="str">
        <f ca="1">IFERROR(VLOOKUP(B25, '2.Tissue'!B:N, 13, FALSE), "")</f>
        <v>Tissue Box 1</v>
      </c>
      <c r="J25" s="128">
        <v>45420</v>
      </c>
      <c r="K25" s="125" t="s">
        <v>6106</v>
      </c>
      <c r="L25" s="125">
        <v>0.46200000000000002</v>
      </c>
      <c r="M25" s="186">
        <f t="shared" si="2"/>
        <v>115.5</v>
      </c>
      <c r="N25" s="125">
        <v>87.66</v>
      </c>
      <c r="O25" s="127" t="s">
        <v>6107</v>
      </c>
    </row>
    <row r="26" spans="1:16" x14ac:dyDescent="0.25">
      <c r="A26" s="115">
        <f>INDEX('1.MetaData'!A:A, MATCH($F26, '1.MetaData'!$B:$B, 0))</f>
        <v>37</v>
      </c>
      <c r="B26" s="247" t="s">
        <v>6108</v>
      </c>
      <c r="C26" s="125">
        <v>1</v>
      </c>
      <c r="D26" s="127" t="s">
        <v>6109</v>
      </c>
      <c r="E26" s="123" t="str">
        <f t="shared" si="0"/>
        <v>OG37M-1</v>
      </c>
      <c r="F26" s="1" t="str">
        <f>VLOOKUP(B26,'2.Tissue'!$B:$D,2,FALSE)</f>
        <v>OG37</v>
      </c>
      <c r="G26" s="58" t="str">
        <f>VLOOKUP($F26,'1.MetaData'!$B:$H,3,FALSE)</f>
        <v>Pseudogoniistius nigripes</v>
      </c>
      <c r="H26" s="58" t="str">
        <f>VLOOKUP($F26,'1.MetaData'!$B:$H,4,FALSE)</f>
        <v>Magpie Perch</v>
      </c>
      <c r="I26" s="209" t="str">
        <f ca="1">IFERROR(VLOOKUP(B26, '2.Tissue'!B:N, 13, FALSE), "")</f>
        <v>Tissue Box 1</v>
      </c>
      <c r="J26" s="128"/>
      <c r="M26" s="248"/>
      <c r="N26" s="125"/>
      <c r="O26" s="127" t="s">
        <v>6110</v>
      </c>
    </row>
    <row r="27" spans="1:16" x14ac:dyDescent="0.25">
      <c r="A27" s="115">
        <f>INDEX('1.MetaData'!A:A, MATCH($F27, '1.MetaData'!$B:$B, 0))</f>
        <v>38</v>
      </c>
      <c r="B27" s="247" t="s">
        <v>6111</v>
      </c>
      <c r="C27" s="125">
        <v>1</v>
      </c>
      <c r="D27" s="127" t="s">
        <v>96</v>
      </c>
      <c r="E27" s="123" t="str">
        <f t="shared" si="0"/>
        <v>OG38L-1</v>
      </c>
      <c r="F27" s="238" t="str">
        <f>VLOOKUP(B27,'2.Tissue'!$B:$D,2,FALSE)</f>
        <v>OG38</v>
      </c>
      <c r="G27" s="58" t="str">
        <f>VLOOKUP($F27,'1.MetaData'!$B:$H,3,FALSE)</f>
        <v>Ophthalmolepis lineolata</v>
      </c>
      <c r="H27" s="58" t="str">
        <f>VLOOKUP($F27,'1.MetaData'!$B:$H,4,FALSE)</f>
        <v>Maori Wrasse</v>
      </c>
      <c r="I27" s="209" t="str">
        <f ca="1">IFERROR(VLOOKUP(B27, '2.Tissue'!B:N, 13, FALSE), "")</f>
        <v>Tissue Box 1</v>
      </c>
      <c r="J27" s="128">
        <v>45509</v>
      </c>
      <c r="K27" s="125" t="s">
        <v>6112</v>
      </c>
      <c r="L27" s="125">
        <v>6.62</v>
      </c>
      <c r="M27" s="248">
        <f>Table815[[#This Row],[Lysate Conc. (ng/uL)]]*10*23.8</f>
        <v>1575.5600000000002</v>
      </c>
      <c r="N27" s="125">
        <v>78.47</v>
      </c>
    </row>
    <row r="28" spans="1:16" x14ac:dyDescent="0.25">
      <c r="A28" s="115">
        <f>INDEX('1.MetaData'!A:A, MATCH($F28, '1.MetaData'!$B:$B, 0))</f>
        <v>39</v>
      </c>
      <c r="B28" s="247" t="s">
        <v>6113</v>
      </c>
      <c r="C28" s="125">
        <v>2</v>
      </c>
      <c r="D28" s="127" t="s">
        <v>96</v>
      </c>
      <c r="E28" s="123" t="str">
        <f t="shared" si="0"/>
        <v>OG39L-2</v>
      </c>
      <c r="F28" s="238" t="str">
        <f>VLOOKUP(B28,'2.Tissue'!$B:$D,2,FALSE)</f>
        <v>OG39</v>
      </c>
      <c r="G28" s="58" t="str">
        <f>VLOOKUP($F28,'1.MetaData'!$B:$H,3,FALSE)</f>
        <v>Meuschenia galii</v>
      </c>
      <c r="H28" s="58" t="str">
        <f>VLOOKUP($F28,'1.MetaData'!$B:$H,4,FALSE)</f>
        <v>Bluelined Leatherjacket</v>
      </c>
      <c r="I28" s="209" t="str">
        <f ca="1">IFERROR(VLOOKUP(B28, '2.Tissue'!B:N, 13, FALSE), "")</f>
        <v>Tissue Box 1</v>
      </c>
      <c r="J28" s="128">
        <v>45602</v>
      </c>
      <c r="K28" s="125" t="s">
        <v>6114</v>
      </c>
      <c r="L28" s="125">
        <v>54</v>
      </c>
      <c r="M28" s="248">
        <f>Table815[[#This Row],[Lysate Conc. (ng/uL)]]*10*23.8</f>
        <v>12852</v>
      </c>
      <c r="N28" s="125">
        <v>48.23</v>
      </c>
    </row>
    <row r="29" spans="1:16" x14ac:dyDescent="0.25">
      <c r="A29" s="115">
        <f>INDEX('1.MetaData'!A:A, MATCH($F29, '1.MetaData'!$B:$B, 0))</f>
        <v>39</v>
      </c>
      <c r="B29" s="247" t="s">
        <v>6113</v>
      </c>
      <c r="C29" s="125">
        <v>1</v>
      </c>
      <c r="D29" s="127" t="s">
        <v>96</v>
      </c>
      <c r="E29" s="123" t="str">
        <f t="shared" si="0"/>
        <v>OG39L-1</v>
      </c>
      <c r="F29" s="238" t="str">
        <f>VLOOKUP(B29,'2.Tissue'!$B:$D,2,FALSE)</f>
        <v>OG39</v>
      </c>
      <c r="G29" s="58" t="str">
        <f>VLOOKUP($F29,'1.MetaData'!$B:$H,3,FALSE)</f>
        <v>Meuschenia galii</v>
      </c>
      <c r="H29" s="58" t="str">
        <f>VLOOKUP($F29,'1.MetaData'!$B:$H,4,FALSE)</f>
        <v>Bluelined Leatherjacket</v>
      </c>
      <c r="I29" s="209" t="str">
        <f ca="1">IFERROR(VLOOKUP(B29, '2.Tissue'!B:N, 13, FALSE), "")</f>
        <v>Tissue Box 1</v>
      </c>
      <c r="J29" s="128">
        <v>45595</v>
      </c>
      <c r="K29" s="125" t="s">
        <v>6115</v>
      </c>
      <c r="L29" s="125">
        <v>53.7</v>
      </c>
      <c r="M29" s="248">
        <f>Table815[[#This Row],[Lysate Conc. (ng/uL)]]*10*23.8</f>
        <v>12780.6</v>
      </c>
      <c r="N29" s="125">
        <v>24.2</v>
      </c>
    </row>
    <row r="30" spans="1:16" x14ac:dyDescent="0.25">
      <c r="A30" s="115">
        <f>INDEX('1.MetaData'!A:A, MATCH($F30, '1.MetaData'!$B:$B, 0))</f>
        <v>39</v>
      </c>
      <c r="B30" s="247" t="s">
        <v>6116</v>
      </c>
      <c r="C30" s="125">
        <v>1</v>
      </c>
      <c r="D30" s="127" t="s">
        <v>96</v>
      </c>
      <c r="E30" s="123" t="str">
        <f t="shared" si="0"/>
        <v>OG39G-1</v>
      </c>
      <c r="F30" s="238" t="str">
        <f>VLOOKUP(B30,'2.Tissue'!$B:$D,2,FALSE)</f>
        <v>OG39</v>
      </c>
      <c r="G30" s="58" t="str">
        <f>VLOOKUP($F30,'1.MetaData'!$B:$H,3,FALSE)</f>
        <v>Meuschenia galii</v>
      </c>
      <c r="H30" s="58" t="str">
        <f>VLOOKUP($F30,'1.MetaData'!$B:$H,4,FALSE)</f>
        <v>Bluelined Leatherjacket</v>
      </c>
      <c r="I30" s="209" t="str">
        <f ca="1">IFERROR(VLOOKUP(B30, '2.Tissue'!B:N, 13, FALSE), "")</f>
        <v>Tissue Box 1</v>
      </c>
      <c r="J30" s="128">
        <v>45602</v>
      </c>
      <c r="K30" s="125" t="s">
        <v>6114</v>
      </c>
      <c r="L30" s="125">
        <v>8.44</v>
      </c>
      <c r="M30" s="248">
        <f>Table815[[#This Row],[Lysate Conc. (ng/uL)]]*10*23.8</f>
        <v>2008.7199999999998</v>
      </c>
      <c r="N30" s="125">
        <v>68.95</v>
      </c>
    </row>
    <row r="31" spans="1:16" x14ac:dyDescent="0.25">
      <c r="A31" s="115">
        <f>INDEX('1.MetaData'!A:A, MATCH($F31, '1.MetaData'!$B:$B, 0))</f>
        <v>40</v>
      </c>
      <c r="B31" s="247" t="s">
        <v>6117</v>
      </c>
      <c r="C31" s="125">
        <v>1</v>
      </c>
      <c r="D31" s="127" t="s">
        <v>3384</v>
      </c>
      <c r="E31" s="123" t="str">
        <f t="shared" si="0"/>
        <v>OG40G-1</v>
      </c>
      <c r="F31" s="238" t="str">
        <f>VLOOKUP(B31,'2.Tissue'!$B:$D,2,FALSE)</f>
        <v>OG40</v>
      </c>
      <c r="G31" s="58" t="str">
        <f>VLOOKUP($F31,'1.MetaData'!$B:$H,3,FALSE)</f>
        <v>Chelmonops curiosus</v>
      </c>
      <c r="H31" s="58" t="str">
        <f>VLOOKUP($F31,'1.MetaData'!$B:$H,4,FALSE)</f>
        <v>Western Talma</v>
      </c>
      <c r="I31" s="209" t="str">
        <f ca="1">IFERROR(VLOOKUP(B31, '2.Tissue'!B:N, 13, FALSE), "")</f>
        <v>Tissue Box 1</v>
      </c>
      <c r="J31" s="128">
        <v>45602</v>
      </c>
      <c r="K31" s="125" t="s">
        <v>6114</v>
      </c>
      <c r="L31" s="125">
        <v>0.39700000000000002</v>
      </c>
      <c r="M31" s="248">
        <f>Table815[[#This Row],[Lysate Conc. (ng/uL)]]*10*23.8</f>
        <v>94.486000000000004</v>
      </c>
      <c r="N31" s="125">
        <v>75.38</v>
      </c>
    </row>
    <row r="32" spans="1:16" x14ac:dyDescent="0.25">
      <c r="A32" s="115">
        <f>INDEX('1.MetaData'!A:A, MATCH($F32, '1.MetaData'!$B:$B, 0))</f>
        <v>42</v>
      </c>
      <c r="B32" s="247" t="s">
        <v>3471</v>
      </c>
      <c r="C32" s="125">
        <v>1</v>
      </c>
      <c r="D32" s="127" t="s">
        <v>96</v>
      </c>
      <c r="E32" s="123" t="str">
        <f t="shared" si="0"/>
        <v>OG42G-1</v>
      </c>
      <c r="F32" s="238" t="str">
        <f>VLOOKUP(B32,'2.Tissue'!$B:$D,2,FALSE)</f>
        <v>OG42</v>
      </c>
      <c r="G32" s="58" t="str">
        <f>VLOOKUP($F32,'1.MetaData'!$B:$H,3,FALSE)</f>
        <v>Notolabrus parilus</v>
      </c>
      <c r="H32" s="58" t="str">
        <f>VLOOKUP($F32,'1.MetaData'!$B:$H,4,FALSE)</f>
        <v>Brown spotted wrasse</v>
      </c>
      <c r="I32" s="209" t="str">
        <f ca="1">IFERROR(VLOOKUP(B32, '2.Tissue'!B:N, 13, FALSE), "")</f>
        <v>Tissue Box 2</v>
      </c>
      <c r="J32" s="128">
        <v>45602</v>
      </c>
      <c r="K32" s="125" t="s">
        <v>6114</v>
      </c>
      <c r="L32" s="125">
        <v>3.26</v>
      </c>
      <c r="M32" s="248">
        <f>Table815[[#This Row],[Lysate Conc. (ng/uL)]]*10*23.8</f>
        <v>775.87999999999988</v>
      </c>
      <c r="N32" s="125">
        <v>83.82</v>
      </c>
      <c r="O32" s="127" t="s">
        <v>6118</v>
      </c>
    </row>
    <row r="33" spans="1:15" x14ac:dyDescent="0.25">
      <c r="A33" s="115">
        <f>INDEX('1.MetaData'!A:A, MATCH($F33, '1.MetaData'!$B:$B, 0))</f>
        <v>46</v>
      </c>
      <c r="B33" s="247" t="s">
        <v>3489</v>
      </c>
      <c r="C33" s="125">
        <v>1</v>
      </c>
      <c r="D33" s="127" t="s">
        <v>96</v>
      </c>
      <c r="E33" s="123" t="str">
        <f t="shared" si="0"/>
        <v>OG46G-1</v>
      </c>
      <c r="F33" s="238" t="str">
        <f>VLOOKUP(B33,'2.Tissue'!$B:$D,2,FALSE)</f>
        <v>OG46</v>
      </c>
      <c r="G33" s="58" t="str">
        <f>VLOOKUP($F33,'1.MetaData'!$B:$H,3,FALSE)</f>
        <v>Neatypus obliquus</v>
      </c>
      <c r="H33" s="58" t="str">
        <f>VLOOKUP($F33,'1.MetaData'!$B:$H,4,FALSE)</f>
        <v>Footballer sweep</v>
      </c>
      <c r="I33" s="209" t="str">
        <f ca="1">IFERROR(VLOOKUP(B33, '2.Tissue'!B:N, 13, FALSE), "")</f>
        <v>Tissue Box 2</v>
      </c>
      <c r="J33" s="128">
        <v>45377</v>
      </c>
      <c r="K33" s="125" t="s">
        <v>6099</v>
      </c>
      <c r="L33" s="125">
        <v>24.7</v>
      </c>
      <c r="M33" s="186">
        <f t="shared" ref="M33:M40" si="3">IF(L33&lt;&gt;"", L33*10/0.04, "")</f>
        <v>6175</v>
      </c>
      <c r="N33" s="125">
        <v>88.44</v>
      </c>
    </row>
    <row r="34" spans="1:15" x14ac:dyDescent="0.25">
      <c r="A34" s="115">
        <f>INDEX('1.MetaData'!A:A, MATCH($F34, '1.MetaData'!$B:$B, 0))</f>
        <v>47</v>
      </c>
      <c r="B34" s="247" t="s">
        <v>3491</v>
      </c>
      <c r="C34" s="125">
        <v>1</v>
      </c>
      <c r="D34" s="127" t="s">
        <v>96</v>
      </c>
      <c r="E34" s="123" t="str">
        <f t="shared" ref="E34:E65" si="4">CONCATENATE(B34,"-",C34)</f>
        <v>OG47G-1</v>
      </c>
      <c r="F34" s="238" t="str">
        <f>VLOOKUP(B34,'2.Tissue'!$B:$D,2,FALSE)</f>
        <v>OG47</v>
      </c>
      <c r="G34" s="58" t="str">
        <f>VLOOKUP($F34,'1.MetaData'!$B:$H,3,FALSE)</f>
        <v>Heteroscarus acroptilus</v>
      </c>
      <c r="H34" s="58" t="str">
        <f>VLOOKUP($F34,'1.MetaData'!$B:$H,4,FALSE)</f>
        <v>Rainbow cale</v>
      </c>
      <c r="I34" s="209" t="str">
        <f ca="1">IFERROR(VLOOKUP(B34, '2.Tissue'!B:N, 13, FALSE), "")</f>
        <v>Tissue Box 2</v>
      </c>
      <c r="J34" s="128">
        <v>45308</v>
      </c>
      <c r="K34" s="125" t="s">
        <v>6103</v>
      </c>
      <c r="L34" s="125">
        <v>2.02</v>
      </c>
      <c r="M34" s="186">
        <f t="shared" si="3"/>
        <v>505</v>
      </c>
      <c r="N34" s="125">
        <v>90.39</v>
      </c>
    </row>
    <row r="35" spans="1:15" x14ac:dyDescent="0.25">
      <c r="A35" s="115">
        <f>INDEX('1.MetaData'!A:A, MATCH($F35, '1.MetaData'!$B:$B, 0))</f>
        <v>52</v>
      </c>
      <c r="B35" s="247" t="s">
        <v>3500</v>
      </c>
      <c r="C35" s="125">
        <v>1</v>
      </c>
      <c r="D35" s="127" t="s">
        <v>96</v>
      </c>
      <c r="E35" s="123" t="str">
        <f t="shared" si="4"/>
        <v>OG52G-1</v>
      </c>
      <c r="F35" s="238" t="str">
        <f>VLOOKUP(B35,'2.Tissue'!$B:$D,2,FALSE)</f>
        <v>OG52</v>
      </c>
      <c r="G35" s="58" t="str">
        <f>VLOOKUP($F35,'1.MetaData'!$B:$H,3,FALSE)</f>
        <v>Sphyraena novaehollandiae</v>
      </c>
      <c r="H35" s="58" t="str">
        <f>VLOOKUP($F35,'1.MetaData'!$B:$H,4,FALSE)</f>
        <v>Snook</v>
      </c>
      <c r="I35" s="209" t="str">
        <f ca="1">IFERROR(VLOOKUP(B35, '2.Tissue'!B:N, 13, FALSE), "")</f>
        <v>Tissue Box 3</v>
      </c>
      <c r="J35" s="128">
        <v>45308</v>
      </c>
      <c r="K35" s="125" t="s">
        <v>6103</v>
      </c>
      <c r="L35" s="125">
        <v>14.2</v>
      </c>
      <c r="M35" s="186">
        <f t="shared" si="3"/>
        <v>3550</v>
      </c>
      <c r="N35" s="125">
        <v>80.02</v>
      </c>
    </row>
    <row r="36" spans="1:15" x14ac:dyDescent="0.25">
      <c r="A36" s="115">
        <f>INDEX('1.MetaData'!A:A, MATCH($F36, '1.MetaData'!$B:$B, 0))</f>
        <v>53</v>
      </c>
      <c r="B36" s="247" t="s">
        <v>3503</v>
      </c>
      <c r="C36" s="125">
        <v>1</v>
      </c>
      <c r="D36" s="127" t="s">
        <v>96</v>
      </c>
      <c r="E36" s="123" t="str">
        <f t="shared" si="4"/>
        <v>OG53G-1</v>
      </c>
      <c r="F36" s="238" t="str">
        <f>VLOOKUP(B36,'2.Tissue'!$B:$D,2,FALSE)</f>
        <v>OG53</v>
      </c>
      <c r="G36" s="58" t="str">
        <f>VLOOKUP($F36,'1.MetaData'!$B:$H,3,FALSE)</f>
        <v>Paraplesiops meleagris</v>
      </c>
      <c r="H36" s="58" t="str">
        <f>VLOOKUP($F36,'1.MetaData'!$B:$H,4,FALSE)</f>
        <v>Southern Blue Devil</v>
      </c>
      <c r="I36" s="209" t="str">
        <f ca="1">IFERROR(VLOOKUP(B36, '2.Tissue'!B:N, 13, FALSE), "")</f>
        <v>Tissue Box 3</v>
      </c>
      <c r="J36" s="128">
        <v>45335</v>
      </c>
      <c r="K36" s="204" t="s">
        <v>6101</v>
      </c>
      <c r="L36" s="125">
        <v>2.1800000000000002</v>
      </c>
      <c r="M36" s="186">
        <f t="shared" si="3"/>
        <v>545</v>
      </c>
      <c r="N36" s="125">
        <v>84.85</v>
      </c>
    </row>
    <row r="37" spans="1:15" x14ac:dyDescent="0.25">
      <c r="A37" s="115">
        <f>INDEX('1.MetaData'!A:A, MATCH($F37, '1.MetaData'!$B:$B, 0))</f>
        <v>76</v>
      </c>
      <c r="B37" s="247" t="s">
        <v>3553</v>
      </c>
      <c r="C37" s="125">
        <v>1</v>
      </c>
      <c r="D37" s="127" t="s">
        <v>96</v>
      </c>
      <c r="E37" s="123" t="str">
        <f t="shared" si="4"/>
        <v>OG76G-1</v>
      </c>
      <c r="F37" s="238" t="str">
        <f>VLOOKUP(B37,'2.Tissue'!$B:$D,2,FALSE)</f>
        <v>OG76</v>
      </c>
      <c r="G37" s="58" t="str">
        <f>VLOOKUP($F37,'1.MetaData'!$B:$H,3,FALSE)</f>
        <v>Cristiceps australis</v>
      </c>
      <c r="H37" s="58" t="str">
        <f>VLOOKUP($F37,'1.MetaData'!$B:$H,4,FALSE)</f>
        <v>Southern Crested Weedfish</v>
      </c>
      <c r="I37" s="209" t="str">
        <f ca="1">IFERROR(VLOOKUP(B37, '2.Tissue'!B:N, 13, FALSE), "")</f>
        <v>Tissue Box 6</v>
      </c>
      <c r="J37" s="128">
        <v>45331</v>
      </c>
      <c r="K37" s="204" t="s">
        <v>6119</v>
      </c>
      <c r="L37" s="125">
        <v>0.996</v>
      </c>
      <c r="M37" s="186">
        <f t="shared" si="3"/>
        <v>249.00000000000003</v>
      </c>
      <c r="N37" s="125">
        <v>90.44</v>
      </c>
      <c r="O37" s="127" t="s">
        <v>6120</v>
      </c>
    </row>
    <row r="38" spans="1:15" x14ac:dyDescent="0.25">
      <c r="A38" s="115">
        <f>INDEX('1.MetaData'!A:A, MATCH($F38, '1.MetaData'!$B:$B, 0))</f>
        <v>79</v>
      </c>
      <c r="B38" s="247" t="s">
        <v>3555</v>
      </c>
      <c r="C38" s="125">
        <v>1</v>
      </c>
      <c r="D38" s="127" t="s">
        <v>96</v>
      </c>
      <c r="E38" s="123" t="str">
        <f t="shared" si="4"/>
        <v>OG79G-1</v>
      </c>
      <c r="F38" s="238" t="str">
        <f>VLOOKUP(B38,'2.Tissue'!$B:$D,2,FALSE)</f>
        <v>OG79</v>
      </c>
      <c r="G38" s="58" t="str">
        <f>VLOOKUP($F38,'1.MetaData'!$B:$H,3,FALSE)</f>
        <v>Pseudophycis breviuscula</v>
      </c>
      <c r="H38" s="58">
        <f>VLOOKUP($F38,'1.MetaData'!$B:$H,4,FALSE)</f>
        <v>0</v>
      </c>
      <c r="I38" s="209" t="str">
        <f ca="1">IFERROR(VLOOKUP(B38, '2.Tissue'!B:N, 13, FALSE), "")</f>
        <v>Tissue Box 6</v>
      </c>
      <c r="J38" s="128">
        <v>45390</v>
      </c>
      <c r="K38" s="125" t="s">
        <v>6121</v>
      </c>
      <c r="L38" s="125">
        <v>10.1</v>
      </c>
      <c r="M38" s="186">
        <f t="shared" si="3"/>
        <v>2525</v>
      </c>
      <c r="N38" s="125">
        <v>92.12</v>
      </c>
    </row>
    <row r="39" spans="1:15" x14ac:dyDescent="0.25">
      <c r="A39" s="115">
        <f>INDEX('1.MetaData'!A:A, MATCH($F39, '1.MetaData'!$B:$B, 0))</f>
        <v>88</v>
      </c>
      <c r="B39" s="247" t="s">
        <v>6122</v>
      </c>
      <c r="C39" s="125">
        <v>1</v>
      </c>
      <c r="D39" s="127" t="s">
        <v>96</v>
      </c>
      <c r="E39" s="123" t="str">
        <f t="shared" si="4"/>
        <v>OG88L-1</v>
      </c>
      <c r="F39" s="238" t="str">
        <f>VLOOKUP(B39,'2.Tissue'!$B:$D,2,FALSE)</f>
        <v>OG88</v>
      </c>
      <c r="G39" s="58" t="str">
        <f>VLOOKUP($F39,'1.MetaData'!$B:$H,3,FALSE)</f>
        <v>Enoplosus armatus</v>
      </c>
      <c r="H39" s="58" t="str">
        <f>VLOOKUP($F39,'1.MetaData'!$B:$H,4,FALSE)</f>
        <v>Old wife</v>
      </c>
      <c r="I39" s="209" t="str">
        <f ca="1">IFERROR(VLOOKUP(B39, '2.Tissue'!B:N, 13, FALSE), "")</f>
        <v>Tissue Box 5</v>
      </c>
      <c r="J39" s="128">
        <v>45167</v>
      </c>
      <c r="K39" s="125" t="s">
        <v>6123</v>
      </c>
      <c r="L39" s="125">
        <v>11.8</v>
      </c>
      <c r="M39" s="186">
        <f t="shared" si="3"/>
        <v>2950</v>
      </c>
      <c r="N39" s="125">
        <v>87.57</v>
      </c>
    </row>
    <row r="40" spans="1:15" x14ac:dyDescent="0.25">
      <c r="A40" s="115">
        <f>INDEX('1.MetaData'!A:A, MATCH($F40, '1.MetaData'!$B:$B, 0))</f>
        <v>90</v>
      </c>
      <c r="B40" s="247" t="s">
        <v>6124</v>
      </c>
      <c r="C40" s="125">
        <v>1</v>
      </c>
      <c r="D40" s="127" t="s">
        <v>3384</v>
      </c>
      <c r="E40" s="123" t="str">
        <f t="shared" si="4"/>
        <v>OG90G-1</v>
      </c>
      <c r="F40" s="238" t="str">
        <f>VLOOKUP(B40,'2.Tissue'!$B:$D,2,FALSE)</f>
        <v>OG90</v>
      </c>
      <c r="G40" s="58" t="str">
        <f>VLOOKUP($F40,'1.MetaData'!$B:$H,3,FALSE)</f>
        <v>Pseudocaranx georgianus</v>
      </c>
      <c r="H40" s="58" t="str">
        <f>VLOOKUP($F40,'1.MetaData'!$B:$H,4,FALSE)</f>
        <v>Silver Trevally</v>
      </c>
      <c r="I40" s="209" t="str">
        <f ca="1">IFERROR(VLOOKUP(B40, '2.Tissue'!B:N, 13, FALSE), "")</f>
        <v>Tissue Box 6</v>
      </c>
      <c r="J40" s="128">
        <v>45481</v>
      </c>
      <c r="K40" s="125" t="s">
        <v>6100</v>
      </c>
      <c r="L40" s="125">
        <v>0.61799999999999999</v>
      </c>
      <c r="M40" s="186">
        <f t="shared" si="3"/>
        <v>154.5</v>
      </c>
      <c r="N40" s="125">
        <v>83.34</v>
      </c>
    </row>
    <row r="41" spans="1:15" x14ac:dyDescent="0.25">
      <c r="A41" s="115">
        <f>INDEX('1.MetaData'!A:A, MATCH($F41, '1.MetaData'!$B:$B, 0))</f>
        <v>90</v>
      </c>
      <c r="B41" s="247" t="s">
        <v>6125</v>
      </c>
      <c r="C41" s="125">
        <v>2</v>
      </c>
      <c r="D41" s="127" t="s">
        <v>96</v>
      </c>
      <c r="E41" s="123" t="str">
        <f t="shared" si="4"/>
        <v>OG90M-2</v>
      </c>
      <c r="F41" s="238" t="str">
        <f>VLOOKUP(B41,'2.Tissue'!$B:$D,2,FALSE)</f>
        <v>OG90</v>
      </c>
      <c r="G41" s="58" t="str">
        <f>VLOOKUP($F41,'1.MetaData'!$B:$H,3,FALSE)</f>
        <v>Pseudocaranx georgianus</v>
      </c>
      <c r="H41" s="58" t="str">
        <f>VLOOKUP($F41,'1.MetaData'!$B:$H,4,FALSE)</f>
        <v>Silver Trevally</v>
      </c>
      <c r="I41" s="209" t="str">
        <f ca="1">IFERROR(VLOOKUP(B41, '2.Tissue'!B:N, 13, FALSE), "")</f>
        <v>Tissue Box 6</v>
      </c>
      <c r="J41" s="128">
        <v>45566</v>
      </c>
      <c r="K41" s="125" t="s">
        <v>6126</v>
      </c>
      <c r="L41" s="125">
        <v>2.44</v>
      </c>
      <c r="M41" s="248"/>
      <c r="N41" s="125">
        <v>86.32</v>
      </c>
    </row>
    <row r="42" spans="1:15" x14ac:dyDescent="0.25">
      <c r="A42" s="115">
        <f>INDEX('1.MetaData'!A:A, MATCH($F42, '1.MetaData'!$B:$B, 0))</f>
        <v>90</v>
      </c>
      <c r="B42" s="247" t="s">
        <v>6125</v>
      </c>
      <c r="C42" s="125">
        <v>3</v>
      </c>
      <c r="D42" s="127" t="s">
        <v>96</v>
      </c>
      <c r="E42" s="123" t="str">
        <f t="shared" si="4"/>
        <v>OG90M-3</v>
      </c>
      <c r="F42" s="238" t="str">
        <f>VLOOKUP(B42,'2.Tissue'!$B:$D,2,FALSE)</f>
        <v>OG90</v>
      </c>
      <c r="G42" s="58" t="str">
        <f>VLOOKUP($F42,'1.MetaData'!$B:$H,3,FALSE)</f>
        <v>Pseudocaranx georgianus</v>
      </c>
      <c r="H42" s="58" t="str">
        <f>VLOOKUP($F42,'1.MetaData'!$B:$H,4,FALSE)</f>
        <v>Silver Trevally</v>
      </c>
      <c r="I42" s="209" t="str">
        <f ca="1">IFERROR(VLOOKUP(B42, '2.Tissue'!B:N, 13, FALSE), "")</f>
        <v>Tissue Box 6</v>
      </c>
      <c r="J42" s="128">
        <v>45566</v>
      </c>
      <c r="K42" s="125" t="s">
        <v>6126</v>
      </c>
      <c r="L42" s="125">
        <v>1.46</v>
      </c>
      <c r="M42" s="248"/>
      <c r="N42" s="125">
        <v>84.43</v>
      </c>
    </row>
    <row r="43" spans="1:15" x14ac:dyDescent="0.25">
      <c r="A43" s="115">
        <f>INDEX('1.MetaData'!A:A, MATCH($F43, '1.MetaData'!$B:$B, 0))</f>
        <v>90</v>
      </c>
      <c r="B43" s="247" t="s">
        <v>6125</v>
      </c>
      <c r="C43" s="125">
        <v>4</v>
      </c>
      <c r="D43" s="127" t="s">
        <v>96</v>
      </c>
      <c r="E43" s="123" t="str">
        <f t="shared" si="4"/>
        <v>OG90M-4</v>
      </c>
      <c r="F43" s="238" t="str">
        <f>VLOOKUP(B43,'2.Tissue'!$B:$D,2,FALSE)</f>
        <v>OG90</v>
      </c>
      <c r="G43" s="58" t="str">
        <f>VLOOKUP($F43,'1.MetaData'!$B:$H,3,FALSE)</f>
        <v>Pseudocaranx georgianus</v>
      </c>
      <c r="H43" s="58" t="str">
        <f>VLOOKUP($F43,'1.MetaData'!$B:$H,4,FALSE)</f>
        <v>Silver Trevally</v>
      </c>
      <c r="I43" s="209" t="str">
        <f ca="1">IFERROR(VLOOKUP(B43, '2.Tissue'!B:N, 13, FALSE), "")</f>
        <v>Tissue Box 6</v>
      </c>
      <c r="J43" s="128"/>
      <c r="M43" s="248"/>
      <c r="N43" s="125"/>
    </row>
    <row r="44" spans="1:15" x14ac:dyDescent="0.25">
      <c r="A44" s="115">
        <f>INDEX('1.MetaData'!A:A, MATCH($F44, '1.MetaData'!$B:$B, 0))</f>
        <v>95</v>
      </c>
      <c r="B44" s="247" t="s">
        <v>3595</v>
      </c>
      <c r="C44" s="125">
        <v>1</v>
      </c>
      <c r="D44" s="127" t="s">
        <v>96</v>
      </c>
      <c r="E44" s="123" t="str">
        <f t="shared" si="4"/>
        <v>OG95H-1</v>
      </c>
      <c r="F44" s="238" t="str">
        <f>VLOOKUP(B44,'2.Tissue'!$B:$D,2,FALSE)</f>
        <v>OG95</v>
      </c>
      <c r="G44" s="58" t="str">
        <f>VLOOKUP($F44,'1.MetaData'!$B:$H,3,FALSE)</f>
        <v>Arripis georgiana</v>
      </c>
      <c r="H44" s="58" t="str">
        <f>VLOOKUP($F44,'1.MetaData'!$B:$H,4,FALSE)</f>
        <v>Australian Herring</v>
      </c>
      <c r="I44" s="209" t="str">
        <f ca="1">IFERROR(VLOOKUP(B44, '2.Tissue'!B:N, 13, FALSE), "")</f>
        <v>Tissue Box 6</v>
      </c>
      <c r="J44" s="128">
        <v>45167</v>
      </c>
      <c r="K44" s="129" t="s">
        <v>6098</v>
      </c>
      <c r="L44" s="125">
        <v>10.7</v>
      </c>
      <c r="M44" s="186">
        <f>IF(L44&lt;&gt;"", L44*10/0.04, "")</f>
        <v>2675</v>
      </c>
      <c r="N44" s="125"/>
    </row>
    <row r="45" spans="1:15" x14ac:dyDescent="0.25">
      <c r="A45" s="115">
        <f>INDEX('1.MetaData'!A:A, MATCH($F45, '1.MetaData'!$B:$B, 0))</f>
        <v>99</v>
      </c>
      <c r="B45" s="247" t="s">
        <v>3601</v>
      </c>
      <c r="C45" s="125">
        <v>1</v>
      </c>
      <c r="D45" s="127" t="s">
        <v>3384</v>
      </c>
      <c r="E45" s="123" t="str">
        <f t="shared" si="4"/>
        <v>OG99G-1</v>
      </c>
      <c r="F45" s="238" t="str">
        <f>VLOOKUP(B45,'2.Tissue'!$B:$D,2,FALSE)</f>
        <v>OG99</v>
      </c>
      <c r="G45" s="58" t="str">
        <f>VLOOKUP($F45,'1.MetaData'!$B:$H,3,FALSE)</f>
        <v>Pentaceropsis recurvirostris</v>
      </c>
      <c r="H45" s="58" t="str">
        <f>VLOOKUP($F45,'1.MetaData'!$B:$H,4,FALSE)</f>
        <v>Longsnout Boarfish</v>
      </c>
      <c r="I45" s="209" t="str">
        <f ca="1">IFERROR(VLOOKUP(B45, '2.Tissue'!B:N, 13, FALSE), "")</f>
        <v>Tissue Box 6</v>
      </c>
      <c r="J45" s="128">
        <v>45390</v>
      </c>
      <c r="K45" s="125" t="s">
        <v>6121</v>
      </c>
      <c r="L45" s="125">
        <v>1.1499999999999999</v>
      </c>
      <c r="M45" s="186">
        <f>IF(L45&lt;&gt;"", L45*10/0.04, "")</f>
        <v>287.5</v>
      </c>
      <c r="N45" s="125">
        <v>92.37</v>
      </c>
      <c r="O45" s="127" t="s">
        <v>6127</v>
      </c>
    </row>
    <row r="46" spans="1:15" x14ac:dyDescent="0.25">
      <c r="A46" s="115">
        <f>INDEX('1.MetaData'!A:A, MATCH($F46, '1.MetaData'!$B:$B, 0))</f>
        <v>99</v>
      </c>
      <c r="B46" s="247" t="s">
        <v>3601</v>
      </c>
      <c r="C46" s="125">
        <v>2</v>
      </c>
      <c r="D46" s="127" t="s">
        <v>96</v>
      </c>
      <c r="E46" s="123" t="str">
        <f t="shared" si="4"/>
        <v>OG99G-2</v>
      </c>
      <c r="F46" s="238" t="str">
        <f>VLOOKUP(B46,'2.Tissue'!$B:$D,2,FALSE)</f>
        <v>OG99</v>
      </c>
      <c r="G46" s="58" t="str">
        <f>VLOOKUP($F46,'1.MetaData'!$B:$H,3,FALSE)</f>
        <v>Pentaceropsis recurvirostris</v>
      </c>
      <c r="H46" s="58" t="str">
        <f>VLOOKUP($F46,'1.MetaData'!$B:$H,4,FALSE)</f>
        <v>Longsnout Boarfish</v>
      </c>
      <c r="I46" s="209" t="str">
        <f ca="1">IFERROR(VLOOKUP(B46, '2.Tissue'!B:N, 13, FALSE), "")</f>
        <v>Tissue Box 6</v>
      </c>
      <c r="J46" s="128">
        <v>45420</v>
      </c>
      <c r="K46" s="125" t="s">
        <v>6106</v>
      </c>
      <c r="L46" s="125">
        <v>5.32</v>
      </c>
      <c r="M46" s="186">
        <f>IF(L46&lt;&gt;"", L46*10/0.04, "")</f>
        <v>1330</v>
      </c>
      <c r="N46" s="125">
        <v>93.25</v>
      </c>
    </row>
    <row r="47" spans="1:15" x14ac:dyDescent="0.25">
      <c r="A47" s="115">
        <f>INDEX('1.MetaData'!A:A, MATCH($F47, '1.MetaData'!$B:$B, 0))</f>
        <v>100</v>
      </c>
      <c r="B47" s="247" t="s">
        <v>3604</v>
      </c>
      <c r="C47" s="125">
        <v>1</v>
      </c>
      <c r="D47" s="127" t="s">
        <v>6096</v>
      </c>
      <c r="E47" s="123" t="str">
        <f t="shared" si="4"/>
        <v>OG100W-1</v>
      </c>
      <c r="F47" s="238" t="str">
        <f>VLOOKUP(B47,'2.Tissue'!$B:$D,2,FALSE)</f>
        <v>OG100</v>
      </c>
      <c r="G47" s="58" t="str">
        <f>VLOOKUP($F47,'1.MetaData'!$B:$H,3,FALSE)</f>
        <v>Limnichthys fasciatus</v>
      </c>
      <c r="H47" s="58" t="str">
        <f>VLOOKUP($F47,'1.MetaData'!$B:$H,4,FALSE)</f>
        <v>Sand diver</v>
      </c>
      <c r="I47" s="209" t="str">
        <f ca="1">IFERROR(VLOOKUP(B47, '2.Tissue'!B:N, 13, FALSE), "")</f>
        <v>Tissue Box 4</v>
      </c>
      <c r="J47" s="128">
        <v>45509</v>
      </c>
      <c r="K47" s="125" t="s">
        <v>6112</v>
      </c>
      <c r="L47" s="125">
        <v>0.82599999999999996</v>
      </c>
      <c r="M47" s="248">
        <f>Table815[[#This Row],[Lysate Conc. (ng/uL)]]*10*23.8</f>
        <v>196.58799999999999</v>
      </c>
      <c r="N47" s="125">
        <v>75.48</v>
      </c>
      <c r="O47" s="127" t="s">
        <v>6128</v>
      </c>
    </row>
    <row r="48" spans="1:15" x14ac:dyDescent="0.25">
      <c r="A48" s="115">
        <f>INDEX('1.MetaData'!A:A, MATCH($F48, '1.MetaData'!$B:$B, 0))</f>
        <v>101</v>
      </c>
      <c r="B48" s="247" t="s">
        <v>4817</v>
      </c>
      <c r="C48" s="125">
        <v>1</v>
      </c>
      <c r="D48" s="127" t="s">
        <v>96</v>
      </c>
      <c r="E48" s="123" t="str">
        <f t="shared" si="4"/>
        <v>OG101G-1</v>
      </c>
      <c r="F48" s="238" t="str">
        <f>VLOOKUP(B48,'2.Tissue'!$B:$D,2,FALSE)</f>
        <v>OG101</v>
      </c>
      <c r="G48" s="58" t="str">
        <f>VLOOKUP($F48,'1.MetaData'!$B:$H,3,FALSE)</f>
        <v>Parequula melbournensis</v>
      </c>
      <c r="H48" s="58" t="str">
        <f>VLOOKUP($F48,'1.MetaData'!$B:$H,4,FALSE)</f>
        <v>Southern Silverybelly</v>
      </c>
      <c r="I48" s="209" t="str">
        <f ca="1">IFERROR(VLOOKUP(B48, '2.Tissue'!B:N, 13, FALSE), "")</f>
        <v>Tissue Box 4</v>
      </c>
      <c r="J48" s="128">
        <v>45331</v>
      </c>
      <c r="K48" s="204" t="s">
        <v>6119</v>
      </c>
      <c r="L48" s="125">
        <v>1.06</v>
      </c>
      <c r="M48" s="186">
        <f>IF(L48&lt;&gt;"", L48*10/0.04, "")</f>
        <v>265.00000000000006</v>
      </c>
      <c r="N48" s="125">
        <v>90.33</v>
      </c>
      <c r="O48" s="127" t="s">
        <v>6120</v>
      </c>
    </row>
    <row r="49" spans="1:15" x14ac:dyDescent="0.25">
      <c r="A49" s="115">
        <f>INDEX('1.MetaData'!A:A, MATCH($F49, '1.MetaData'!$B:$B, 0))</f>
        <v>105</v>
      </c>
      <c r="B49" s="247" t="s">
        <v>4831</v>
      </c>
      <c r="C49" s="125">
        <v>1</v>
      </c>
      <c r="D49" s="127" t="s">
        <v>3384</v>
      </c>
      <c r="E49" s="123" t="str">
        <f t="shared" si="4"/>
        <v>OG105G-1</v>
      </c>
      <c r="F49" s="238" t="str">
        <f>VLOOKUP(B49,'2.Tissue'!$B:$D,2,FALSE)</f>
        <v>OG105</v>
      </c>
      <c r="G49" s="58" t="str">
        <f>VLOOKUP($F49,'1.MetaData'!$B:$H,3,FALSE)</f>
        <v>Centroberyx gerrardi</v>
      </c>
      <c r="H49" s="58" t="str">
        <f>VLOOKUP($F49,'1.MetaData'!$B:$H,4,FALSE)</f>
        <v>Nannygai</v>
      </c>
      <c r="I49" s="209" t="str">
        <f ca="1">IFERROR(VLOOKUP(B49, '2.Tissue'!B:N, 13, FALSE), "")</f>
        <v>Tissue Box 4</v>
      </c>
      <c r="J49" s="128">
        <v>45335</v>
      </c>
      <c r="K49" s="204" t="s">
        <v>6101</v>
      </c>
      <c r="L49" s="125">
        <v>0</v>
      </c>
      <c r="M49" s="186">
        <f>IF(L49&lt;&gt;"", L49*10/0.04, "")</f>
        <v>0</v>
      </c>
      <c r="N49" s="125" t="s">
        <v>107</v>
      </c>
    </row>
    <row r="50" spans="1:15" x14ac:dyDescent="0.25">
      <c r="A50" s="115">
        <f>INDEX('1.MetaData'!A:A, MATCH($F50, '1.MetaData'!$B:$B, 0))</f>
        <v>105</v>
      </c>
      <c r="B50" s="247" t="s">
        <v>6129</v>
      </c>
      <c r="C50" s="125">
        <v>1</v>
      </c>
      <c r="D50" s="127" t="s">
        <v>3384</v>
      </c>
      <c r="E50" s="123" t="str">
        <f t="shared" si="4"/>
        <v>OG105M-1</v>
      </c>
      <c r="F50" s="238" t="str">
        <f>VLOOKUP(B50,'2.Tissue'!$B:$D,2,FALSE)</f>
        <v>OG105</v>
      </c>
      <c r="G50" s="58" t="str">
        <f>VLOOKUP($F50,'1.MetaData'!$B:$H,3,FALSE)</f>
        <v>Centroberyx gerrardi</v>
      </c>
      <c r="H50" s="58" t="str">
        <f>VLOOKUP($F50,'1.MetaData'!$B:$H,4,FALSE)</f>
        <v>Nannygai</v>
      </c>
      <c r="I50" s="209" t="str">
        <f ca="1">IFERROR(VLOOKUP(B50, '2.Tissue'!B:N, 13, FALSE), "")</f>
        <v>Tissue Box 4</v>
      </c>
      <c r="J50" s="128">
        <v>45420</v>
      </c>
      <c r="K50" s="125" t="s">
        <v>6106</v>
      </c>
      <c r="L50" s="125">
        <v>0.27600000000000002</v>
      </c>
      <c r="M50" s="186">
        <f>IF(L50&lt;&gt;"", L50*10/0.04, "")</f>
        <v>69</v>
      </c>
      <c r="N50" s="125">
        <v>54.41</v>
      </c>
    </row>
    <row r="51" spans="1:15" x14ac:dyDescent="0.25">
      <c r="A51" s="115">
        <f>INDEX('1.MetaData'!A:A, MATCH($F51, '1.MetaData'!$B:$B, 0))</f>
        <v>105</v>
      </c>
      <c r="B51" s="247" t="s">
        <v>4831</v>
      </c>
      <c r="C51" s="125">
        <v>2</v>
      </c>
      <c r="D51" s="127" t="s">
        <v>96</v>
      </c>
      <c r="E51" s="123" t="str">
        <f t="shared" si="4"/>
        <v>OG105G-2</v>
      </c>
      <c r="F51" s="238" t="str">
        <f>VLOOKUP(B51,'2.Tissue'!$B:$D,2,FALSE)</f>
        <v>OG105</v>
      </c>
      <c r="G51" s="58" t="str">
        <f>VLOOKUP($F51,'1.MetaData'!$B:$H,3,FALSE)</f>
        <v>Centroberyx gerrardi</v>
      </c>
      <c r="H51" s="58" t="str">
        <f>VLOOKUP($F51,'1.MetaData'!$B:$H,4,FALSE)</f>
        <v>Nannygai</v>
      </c>
      <c r="I51" s="209" t="str">
        <f ca="1">IFERROR(VLOOKUP(B51, '2.Tissue'!B:N, 13, FALSE), "")</f>
        <v>Tissue Box 4</v>
      </c>
      <c r="J51" s="128">
        <v>45481</v>
      </c>
      <c r="K51" s="125" t="s">
        <v>6100</v>
      </c>
      <c r="L51" s="125">
        <v>11.3</v>
      </c>
      <c r="M51" s="186">
        <f>IF(L51&lt;&gt;"", L51*10/0.04, "")</f>
        <v>2825</v>
      </c>
      <c r="N51" s="125">
        <v>92.25</v>
      </c>
    </row>
    <row r="52" spans="1:15" x14ac:dyDescent="0.25">
      <c r="A52" s="115">
        <f>INDEX('1.MetaData'!A:A, MATCH($F52, '1.MetaData'!$B:$B, 0))</f>
        <v>105</v>
      </c>
      <c r="B52" s="247" t="s">
        <v>4831</v>
      </c>
      <c r="C52" s="125">
        <v>3</v>
      </c>
      <c r="D52" s="127" t="s">
        <v>6109</v>
      </c>
      <c r="E52" s="123" t="str">
        <f t="shared" si="4"/>
        <v>OG105G-3</v>
      </c>
      <c r="F52" s="238" t="str">
        <f>VLOOKUP(B52,'2.Tissue'!$B:$D,2,FALSE)</f>
        <v>OG105</v>
      </c>
      <c r="G52" s="58" t="str">
        <f>VLOOKUP($F52,'1.MetaData'!$B:$H,3,FALSE)</f>
        <v>Centroberyx gerrardi</v>
      </c>
      <c r="H52" s="58" t="str">
        <f>VLOOKUP($F52,'1.MetaData'!$B:$H,4,FALSE)</f>
        <v>Nannygai</v>
      </c>
      <c r="I52" s="209" t="str">
        <f ca="1">IFERROR(VLOOKUP(B52, '2.Tissue'!B:N, 13, FALSE), "")</f>
        <v>Tissue Box 4</v>
      </c>
      <c r="J52" s="128"/>
      <c r="M52" s="248"/>
      <c r="N52" s="125"/>
    </row>
    <row r="53" spans="1:15" x14ac:dyDescent="0.25">
      <c r="A53" s="115">
        <f>INDEX('1.MetaData'!A:A, MATCH($F53, '1.MetaData'!$B:$B, 0))</f>
        <v>107</v>
      </c>
      <c r="B53" s="247" t="s">
        <v>3614</v>
      </c>
      <c r="C53" s="125">
        <v>1</v>
      </c>
      <c r="D53" s="127" t="s">
        <v>96</v>
      </c>
      <c r="E53" s="123" t="str">
        <f t="shared" si="4"/>
        <v>OG107G-1</v>
      </c>
      <c r="F53" s="238" t="str">
        <f>VLOOKUP(B53,'2.Tissue'!$B:$D,2,FALSE)</f>
        <v>OG107</v>
      </c>
      <c r="G53" s="58" t="str">
        <f>VLOOKUP($F53,'1.MetaData'!$B:$H,3,FALSE)</f>
        <v>Upeneichthys vlamingii</v>
      </c>
      <c r="H53" s="58" t="str">
        <f>VLOOKUP($F53,'1.MetaData'!$B:$H,4,FALSE)</f>
        <v>Goatfish</v>
      </c>
      <c r="I53" s="209" t="str">
        <f ca="1">IFERROR(VLOOKUP(B53, '2.Tissue'!B:N, 13, FALSE), "")</f>
        <v>Tissue Box 4</v>
      </c>
      <c r="J53" s="128">
        <v>45390</v>
      </c>
      <c r="K53" s="125" t="s">
        <v>6121</v>
      </c>
      <c r="L53" s="125">
        <v>13.2</v>
      </c>
      <c r="M53" s="186">
        <f>IF(L53&lt;&gt;"", L53*10/0.04, "")</f>
        <v>3300</v>
      </c>
      <c r="N53" s="125">
        <v>91.83</v>
      </c>
    </row>
    <row r="54" spans="1:15" x14ac:dyDescent="0.25">
      <c r="A54" s="115">
        <f>INDEX('1.MetaData'!A:A, MATCH($F54, '1.MetaData'!$B:$B, 0))</f>
        <v>108</v>
      </c>
      <c r="B54" s="247" t="s">
        <v>4854</v>
      </c>
      <c r="C54" s="125">
        <v>1</v>
      </c>
      <c r="D54" s="127" t="s">
        <v>96</v>
      </c>
      <c r="E54" s="123" t="str">
        <f t="shared" si="4"/>
        <v>OG108G-1</v>
      </c>
      <c r="F54" s="238" t="str">
        <f>VLOOKUP(B54,'2.Tissue'!$B:$D,2,FALSE)</f>
        <v>OG108</v>
      </c>
      <c r="G54" s="58" t="str">
        <f>VLOOKUP($F54,'1.MetaData'!$B:$H,3,FALSE)</f>
        <v>Chironemus georgianus</v>
      </c>
      <c r="H54" s="58" t="str">
        <f>VLOOKUP($F54,'1.MetaData'!$B:$H,4,FALSE)</f>
        <v>Western Kelpfish</v>
      </c>
      <c r="I54" s="209" t="str">
        <f ca="1">IFERROR(VLOOKUP(B54, '2.Tissue'!B:N, 13, FALSE), "")</f>
        <v>Tissue Box 4</v>
      </c>
      <c r="J54" s="128">
        <v>45420</v>
      </c>
      <c r="K54" s="125" t="s">
        <v>6106</v>
      </c>
      <c r="L54" s="125">
        <v>26.6</v>
      </c>
      <c r="M54" s="186">
        <f>IF(L54&lt;&gt;"", L54*10/0.04, "")</f>
        <v>6650</v>
      </c>
      <c r="N54" s="125">
        <v>82.15</v>
      </c>
    </row>
    <row r="55" spans="1:15" x14ac:dyDescent="0.25">
      <c r="A55" s="115">
        <f>INDEX('1.MetaData'!A:A, MATCH($F55, '1.MetaData'!$B:$B, 0))</f>
        <v>111</v>
      </c>
      <c r="B55" s="247" t="s">
        <v>6130</v>
      </c>
      <c r="C55" s="125">
        <v>1</v>
      </c>
      <c r="D55" s="127" t="s">
        <v>3384</v>
      </c>
      <c r="E55" s="123" t="str">
        <f t="shared" si="4"/>
        <v>OG111G-1</v>
      </c>
      <c r="F55" s="238" t="str">
        <f>VLOOKUP(B55,'2.Tissue'!$B:$D,2,FALSE)</f>
        <v>OG111</v>
      </c>
      <c r="G55" s="58" t="str">
        <f>VLOOKUP($F55,'1.MetaData'!$B:$H,3,FALSE)</f>
        <v>Nemadactylus valenciennesi</v>
      </c>
      <c r="H55" s="58" t="str">
        <f>VLOOKUP($F55,'1.MetaData'!$B:$H,4,FALSE)</f>
        <v>Blue Morwong</v>
      </c>
      <c r="I55" s="209" t="str">
        <f ca="1">IFERROR(VLOOKUP(B55, '2.Tissue'!B:N, 13, FALSE), "")</f>
        <v>Tissue Box 4</v>
      </c>
      <c r="J55" s="128">
        <v>45481</v>
      </c>
      <c r="K55" s="125" t="s">
        <v>6100</v>
      </c>
      <c r="L55" s="125">
        <v>0.76200000000000001</v>
      </c>
      <c r="M55" s="186">
        <f>IF(L55&lt;&gt;"", L55*10/0.04, "")</f>
        <v>190.5</v>
      </c>
      <c r="N55" s="125">
        <v>90.44</v>
      </c>
    </row>
    <row r="56" spans="1:15" x14ac:dyDescent="0.25">
      <c r="A56" s="115">
        <f>INDEX('1.MetaData'!A:A, MATCH($F56, '1.MetaData'!$B:$B, 0))</f>
        <v>113</v>
      </c>
      <c r="B56" s="247" t="s">
        <v>3625</v>
      </c>
      <c r="C56" s="125">
        <v>1</v>
      </c>
      <c r="D56" s="127" t="s">
        <v>96</v>
      </c>
      <c r="E56" s="123" t="str">
        <f t="shared" si="4"/>
        <v>OG113G-1</v>
      </c>
      <c r="F56" s="238" t="str">
        <f>VLOOKUP(B56,'2.Tissue'!$B:$D,2,FALSE)</f>
        <v>OG113</v>
      </c>
      <c r="G56" s="58" t="str">
        <f>VLOOKUP($F56,'1.MetaData'!$B:$H,3,FALSE)</f>
        <v>Diodon nicthemerus</v>
      </c>
      <c r="H56" s="58" t="str">
        <f>VLOOKUP($F56,'1.MetaData'!$B:$H,4,FALSE)</f>
        <v>Globe fish</v>
      </c>
      <c r="I56" s="209" t="str">
        <f ca="1">IFERROR(VLOOKUP(B56, '2.Tissue'!B:N, 13, FALSE), "")</f>
        <v>Tissue Box 4</v>
      </c>
      <c r="J56" s="128">
        <v>45420</v>
      </c>
      <c r="K56" s="125" t="s">
        <v>6106</v>
      </c>
      <c r="L56" s="125">
        <v>8.7799999999999994</v>
      </c>
      <c r="M56" s="186">
        <f>IF(L56&lt;&gt;"", L56*10/0.04, "")</f>
        <v>2195</v>
      </c>
      <c r="N56" s="125">
        <v>92.35</v>
      </c>
    </row>
    <row r="57" spans="1:15" x14ac:dyDescent="0.25">
      <c r="A57" s="115">
        <f>INDEX('1.MetaData'!A:A, MATCH($F57, '1.MetaData'!$B:$B, 0))</f>
        <v>114</v>
      </c>
      <c r="B57" s="247" t="s">
        <v>6131</v>
      </c>
      <c r="C57" s="125">
        <v>1</v>
      </c>
      <c r="D57" s="127" t="s">
        <v>96</v>
      </c>
      <c r="E57" s="123" t="str">
        <f t="shared" si="4"/>
        <v>OG114G-1</v>
      </c>
      <c r="F57" s="238" t="str">
        <f>VLOOKUP(B57,'2.Tissue'!$B:$D,2,FALSE)</f>
        <v>OG114</v>
      </c>
      <c r="G57" s="58" t="str">
        <f>VLOOKUP($F57,'1.MetaData'!$B:$H,3,FALSE)</f>
        <v>Leviprora inops</v>
      </c>
      <c r="H57" s="58" t="str">
        <f>VLOOKUP($F57,'1.MetaData'!$B:$H,4,FALSE)</f>
        <v>Longhead Flathead</v>
      </c>
      <c r="I57" s="209" t="str">
        <f ca="1">IFERROR(VLOOKUP(B57, '2.Tissue'!B:N, 13, FALSE), "")</f>
        <v>Tissue Box 4</v>
      </c>
      <c r="J57" s="128">
        <v>45433</v>
      </c>
      <c r="K57" s="125" t="s">
        <v>6132</v>
      </c>
      <c r="L57" s="125">
        <v>43.6</v>
      </c>
      <c r="M57" s="186">
        <v>10900</v>
      </c>
      <c r="N57" s="125">
        <v>58.77</v>
      </c>
      <c r="O57" s="127" t="s">
        <v>6133</v>
      </c>
    </row>
    <row r="58" spans="1:15" x14ac:dyDescent="0.25">
      <c r="A58" s="115">
        <f>INDEX('1.MetaData'!A:A, MATCH($F58, '1.MetaData'!$B:$B, 0))</f>
        <v>115</v>
      </c>
      <c r="B58" s="247" t="s">
        <v>6134</v>
      </c>
      <c r="C58" s="125">
        <v>1</v>
      </c>
      <c r="D58" s="127" t="s">
        <v>96</v>
      </c>
      <c r="E58" s="123" t="str">
        <f t="shared" si="4"/>
        <v>OG115L-1</v>
      </c>
      <c r="F58" s="238" t="str">
        <f>VLOOKUP(B58,'2.Tissue'!$B:$D,2,FALSE)</f>
        <v>OG115</v>
      </c>
      <c r="G58" s="58" t="str">
        <f>VLOOKUP($F58,'1.MetaData'!$B:$H,3,FALSE)</f>
        <v>Ranzania laevis</v>
      </c>
      <c r="H58" s="58" t="str">
        <f>VLOOKUP($F58,'1.MetaData'!$B:$H,4,FALSE)</f>
        <v>Slender sunfish</v>
      </c>
      <c r="I58" s="209" t="str">
        <f ca="1">IFERROR(VLOOKUP(B58, '2.Tissue'!B:N, 13, FALSE), "")</f>
        <v>Tissue Box 4</v>
      </c>
      <c r="J58" s="128">
        <v>45433</v>
      </c>
      <c r="K58" s="125" t="s">
        <v>6132</v>
      </c>
      <c r="L58" s="125">
        <v>15.1</v>
      </c>
      <c r="M58" s="186">
        <v>3775</v>
      </c>
      <c r="N58" s="125">
        <v>81.36</v>
      </c>
    </row>
    <row r="59" spans="1:15" x14ac:dyDescent="0.25">
      <c r="A59" s="115">
        <f>INDEX('1.MetaData'!A:A, MATCH($F59, '1.MetaData'!$B:$B, 0))</f>
        <v>637</v>
      </c>
      <c r="B59" s="247" t="s">
        <v>4248</v>
      </c>
      <c r="C59" s="125">
        <v>1</v>
      </c>
      <c r="D59" s="127" t="s">
        <v>96</v>
      </c>
      <c r="E59" s="123" t="str">
        <f t="shared" si="4"/>
        <v>OG637B-1</v>
      </c>
      <c r="F59" s="238" t="str">
        <f>VLOOKUP(B59,'2.Tissue'!$B:$D,2,FALSE)</f>
        <v>OG637</v>
      </c>
      <c r="G59" s="58" t="str">
        <f>VLOOKUP($F59,'1.MetaData'!$B:$H,3,FALSE)</f>
        <v>Galeocerdo cuvier</v>
      </c>
      <c r="H59" s="58" t="str">
        <f>VLOOKUP($F59,'1.MetaData'!$B:$H,4,FALSE)</f>
        <v>Tiger shark</v>
      </c>
      <c r="I59" s="209">
        <f ca="1">IFERROR(VLOOKUP(B59, '2.Tissue'!B:N, 13, FALSE), "")</f>
        <v>0</v>
      </c>
      <c r="J59" s="128">
        <v>45335</v>
      </c>
      <c r="K59" s="204" t="s">
        <v>6101</v>
      </c>
      <c r="L59" s="125">
        <v>23.1</v>
      </c>
      <c r="M59" s="186">
        <f>IF(L59&lt;&gt;"", L59*10/0.04, "")</f>
        <v>5775</v>
      </c>
      <c r="N59" s="125">
        <v>70.569999999999993</v>
      </c>
    </row>
    <row r="60" spans="1:15" x14ac:dyDescent="0.25">
      <c r="A60" s="115">
        <f>INDEX('1.MetaData'!A:A, MATCH($F60, '1.MetaData'!$B:$B, 0))</f>
        <v>637</v>
      </c>
      <c r="B60" s="247" t="s">
        <v>4248</v>
      </c>
      <c r="C60" s="125">
        <v>2</v>
      </c>
      <c r="D60" s="127" t="s">
        <v>96</v>
      </c>
      <c r="E60" s="123" t="str">
        <f t="shared" si="4"/>
        <v>OG637B-2</v>
      </c>
      <c r="F60" s="238" t="str">
        <f>VLOOKUP(B60,'2.Tissue'!$B:$D,2,FALSE)</f>
        <v>OG637</v>
      </c>
      <c r="G60" s="58" t="str">
        <f>VLOOKUP($F60,'1.MetaData'!$B:$H,3,FALSE)</f>
        <v>Galeocerdo cuvier</v>
      </c>
      <c r="H60" s="58" t="str">
        <f>VLOOKUP($F60,'1.MetaData'!$B:$H,4,FALSE)</f>
        <v>Tiger shark</v>
      </c>
      <c r="I60" s="209">
        <f ca="1">IFERROR(VLOOKUP(B60, '2.Tissue'!B:N, 13, FALSE), "")</f>
        <v>0</v>
      </c>
      <c r="J60" s="128">
        <v>45335</v>
      </c>
      <c r="K60" s="204" t="s">
        <v>6101</v>
      </c>
      <c r="L60" s="125">
        <v>18.8</v>
      </c>
      <c r="M60" s="186">
        <f>IF(L60&lt;&gt;"", L60*10/0.04, "")</f>
        <v>4700</v>
      </c>
      <c r="N60" s="125">
        <v>64.510000000000005</v>
      </c>
    </row>
    <row r="61" spans="1:15" x14ac:dyDescent="0.25">
      <c r="A61" s="115">
        <f>INDEX('1.MetaData'!A:A, MATCH($F61, '1.MetaData'!$B:$B, 0))</f>
        <v>645</v>
      </c>
      <c r="B61" s="247" t="s">
        <v>6135</v>
      </c>
      <c r="C61" s="125">
        <v>1</v>
      </c>
      <c r="D61" s="127" t="s">
        <v>96</v>
      </c>
      <c r="E61" s="123" t="str">
        <f t="shared" si="4"/>
        <v>OG645L-1</v>
      </c>
      <c r="F61" s="238" t="str">
        <f>VLOOKUP(B61,'2.Tissue'!$B:$D,2,FALSE)</f>
        <v>OG645</v>
      </c>
      <c r="G61" s="58" t="str">
        <f>VLOOKUP($F61,'1.MetaData'!$B:$H,3,FALSE)</f>
        <v>Thunnus obesus</v>
      </c>
      <c r="H61" s="58" t="str">
        <f>VLOOKUP($F61,'1.MetaData'!$B:$H,4,FALSE)</f>
        <v>Bigeye tuna</v>
      </c>
      <c r="I61" s="209" t="str">
        <f ca="1">IFERROR(VLOOKUP(B61, '2.Tissue'!B:N, 13, FALSE), "")</f>
        <v>Tissue Box 9</v>
      </c>
      <c r="J61" s="128">
        <v>45433</v>
      </c>
      <c r="K61" s="125" t="s">
        <v>6132</v>
      </c>
      <c r="L61" s="125">
        <v>30.5</v>
      </c>
      <c r="M61" s="186">
        <v>7625</v>
      </c>
      <c r="N61" s="125">
        <v>90.23</v>
      </c>
    </row>
    <row r="62" spans="1:15" x14ac:dyDescent="0.25">
      <c r="A62" s="115">
        <f>INDEX('1.MetaData'!A:A, MATCH($F62, '1.MetaData'!$B:$B, 0))</f>
        <v>646</v>
      </c>
      <c r="B62" s="247" t="s">
        <v>4844</v>
      </c>
      <c r="C62" s="125">
        <v>1</v>
      </c>
      <c r="D62" s="127" t="s">
        <v>96</v>
      </c>
      <c r="E62" s="123" t="str">
        <f t="shared" si="4"/>
        <v>OG646L-1</v>
      </c>
      <c r="F62" s="238" t="str">
        <f>VLOOKUP(B62,'2.Tissue'!$B:$D,2,FALSE)</f>
        <v>OG646</v>
      </c>
      <c r="G62" s="58" t="str">
        <f>VLOOKUP($F62,'1.MetaData'!$B:$H,3,FALSE)</f>
        <v>Pristipomoides auricilla</v>
      </c>
      <c r="H62" s="58" t="str">
        <f>VLOOKUP($F62,'1.MetaData'!$B:$H,4,FALSE)</f>
        <v>Goldflag jobfish</v>
      </c>
      <c r="I62" s="209" t="str">
        <f ca="1">IFERROR(VLOOKUP(B62, '2.Tissue'!B:N, 13, FALSE), "")</f>
        <v>Tissue Box 9</v>
      </c>
      <c r="J62" s="128">
        <v>45433</v>
      </c>
      <c r="K62" s="125" t="s">
        <v>6132</v>
      </c>
      <c r="L62" s="125">
        <v>11.5</v>
      </c>
      <c r="M62" s="186">
        <v>2875</v>
      </c>
      <c r="N62" s="125">
        <v>86.93</v>
      </c>
    </row>
    <row r="63" spans="1:15" x14ac:dyDescent="0.25">
      <c r="A63" s="115">
        <f>INDEX('1.MetaData'!A:A, MATCH($F63, '1.MetaData'!$B:$B, 0))</f>
        <v>647</v>
      </c>
      <c r="B63" s="247" t="s">
        <v>4838</v>
      </c>
      <c r="C63" s="125">
        <v>1</v>
      </c>
      <c r="D63" s="127" t="s">
        <v>96</v>
      </c>
      <c r="E63" s="123" t="str">
        <f t="shared" si="4"/>
        <v>OG647G-1</v>
      </c>
      <c r="F63" s="238" t="str">
        <f>VLOOKUP(B63,'2.Tissue'!$B:$D,2,FALSE)</f>
        <v>OG647</v>
      </c>
      <c r="G63" s="58" t="str">
        <f>VLOOKUP($F63,'1.MetaData'!$B:$H,3,FALSE)</f>
        <v>Etelis carbunculus</v>
      </c>
      <c r="H63" s="58" t="str">
        <f>VLOOKUP($F63,'1.MetaData'!$B:$H,4,FALSE)</f>
        <v>Ruby snapper</v>
      </c>
      <c r="I63" s="209" t="str">
        <f ca="1">IFERROR(VLOOKUP(B63, '2.Tissue'!B:N, 13, FALSE), "")</f>
        <v>Tissue Box 9</v>
      </c>
      <c r="J63" s="128">
        <v>45433</v>
      </c>
      <c r="K63" s="125" t="s">
        <v>6132</v>
      </c>
      <c r="L63" s="125">
        <v>58.6</v>
      </c>
      <c r="M63" s="186">
        <v>14650</v>
      </c>
      <c r="N63" s="125">
        <v>60.23</v>
      </c>
      <c r="O63" s="127" t="s">
        <v>6133</v>
      </c>
    </row>
    <row r="64" spans="1:15" x14ac:dyDescent="0.25">
      <c r="A64" s="115">
        <f>INDEX('1.MetaData'!A:A, MATCH($F64, '1.MetaData'!$B:$B, 0))</f>
        <v>650</v>
      </c>
      <c r="B64" s="247" t="s">
        <v>6136</v>
      </c>
      <c r="C64" s="125">
        <v>1</v>
      </c>
      <c r="D64" s="127" t="s">
        <v>96</v>
      </c>
      <c r="E64" s="123" t="str">
        <f t="shared" si="4"/>
        <v>OG650L-1</v>
      </c>
      <c r="F64" s="238" t="str">
        <f>VLOOKUP(B64,'2.Tissue'!$B:$D,2,FALSE)</f>
        <v>OG650</v>
      </c>
      <c r="G64" s="58" t="str">
        <f>VLOOKUP($F64,'1.MetaData'!$B:$H,3,FALSE)</f>
        <v>Etelis coruscans</v>
      </c>
      <c r="H64" s="58" t="str">
        <f>VLOOKUP($F64,'1.MetaData'!$B:$H,4,FALSE)</f>
        <v>Flame snapper</v>
      </c>
      <c r="I64" s="209" t="str">
        <f ca="1">IFERROR(VLOOKUP(B64, '2.Tissue'!B:N, 13, FALSE), "")</f>
        <v>Tissue Box 9</v>
      </c>
      <c r="J64" s="128">
        <v>45404</v>
      </c>
      <c r="K64" s="125" t="s">
        <v>6137</v>
      </c>
      <c r="L64" s="125">
        <v>102</v>
      </c>
      <c r="M64" s="186">
        <v>25500</v>
      </c>
      <c r="N64" s="125">
        <v>77.959999999999994</v>
      </c>
    </row>
    <row r="65" spans="1:15" x14ac:dyDescent="0.25">
      <c r="A65" s="115">
        <f>INDEX('1.MetaData'!A:A, MATCH($F65, '1.MetaData'!$B:$B, 0))</f>
        <v>651</v>
      </c>
      <c r="B65" s="247" t="s">
        <v>4842</v>
      </c>
      <c r="C65" s="125">
        <v>1</v>
      </c>
      <c r="D65" s="127" t="s">
        <v>96</v>
      </c>
      <c r="E65" s="123" t="str">
        <f t="shared" si="4"/>
        <v>OG651G-1</v>
      </c>
      <c r="F65" s="238" t="str">
        <f>VLOOKUP(B65,'2.Tissue'!$B:$D,2,FALSE)</f>
        <v>OG651</v>
      </c>
      <c r="G65" s="58" t="str">
        <f>VLOOKUP($F65,'1.MetaData'!$B:$H,3,FALSE)</f>
        <v>Pristipomoides zonatus</v>
      </c>
      <c r="H65" s="58" t="str">
        <f>VLOOKUP($F65,'1.MetaData'!$B:$H,4,FALSE)</f>
        <v>Oblique-banded snapper</v>
      </c>
      <c r="I65" s="209" t="str">
        <f ca="1">IFERROR(VLOOKUP(B65, '2.Tissue'!B:N, 13, FALSE), "")</f>
        <v>Tissue Box 9</v>
      </c>
      <c r="J65" s="128">
        <v>45404</v>
      </c>
      <c r="K65" s="125" t="s">
        <v>6137</v>
      </c>
      <c r="L65" s="125">
        <v>30.2</v>
      </c>
      <c r="M65" s="186">
        <v>7550</v>
      </c>
      <c r="N65" s="125">
        <v>87.08</v>
      </c>
    </row>
    <row r="66" spans="1:15" x14ac:dyDescent="0.25">
      <c r="A66" s="115">
        <f>INDEX('1.MetaData'!A:A, MATCH($F66, '1.MetaData'!$B:$B, 0))</f>
        <v>652</v>
      </c>
      <c r="B66" s="247" t="s">
        <v>6138</v>
      </c>
      <c r="C66" s="125">
        <v>1</v>
      </c>
      <c r="D66" s="127" t="s">
        <v>96</v>
      </c>
      <c r="E66" s="123" t="str">
        <f t="shared" ref="E66:E97" si="5">CONCATENATE(B66,"-",C66)</f>
        <v>OG652L-1</v>
      </c>
      <c r="F66" s="238" t="str">
        <f>VLOOKUP(B66,'2.Tissue'!$B:$D,2,FALSE)</f>
        <v>OG652</v>
      </c>
      <c r="G66" s="58" t="str">
        <f>VLOOKUP($F66,'1.MetaData'!$B:$H,3,FALSE)</f>
        <v>Acanthocybium solandri</v>
      </c>
      <c r="H66" s="58" t="str">
        <f>VLOOKUP($F66,'1.MetaData'!$B:$H,4,FALSE)</f>
        <v>Wahoo</v>
      </c>
      <c r="I66" s="209" t="str">
        <f ca="1">IFERROR(VLOOKUP(B66, '2.Tissue'!B:N, 13, FALSE), "")</f>
        <v>Tissue Box 9</v>
      </c>
      <c r="J66" s="128">
        <v>45509</v>
      </c>
      <c r="K66" s="125" t="s">
        <v>6112</v>
      </c>
      <c r="L66" s="125">
        <v>22.2</v>
      </c>
      <c r="M66" s="248">
        <f>Table815[[#This Row],[Lysate Conc. (ng/uL)]]*10*23.8</f>
        <v>5283.6</v>
      </c>
      <c r="N66" s="125">
        <v>76.8</v>
      </c>
    </row>
    <row r="67" spans="1:15" x14ac:dyDescent="0.25">
      <c r="A67" s="115">
        <f>INDEX('1.MetaData'!A:A, MATCH($F67, '1.MetaData'!$B:$B, 0))</f>
        <v>652</v>
      </c>
      <c r="B67" s="247" t="s">
        <v>6139</v>
      </c>
      <c r="C67" s="125">
        <v>1</v>
      </c>
      <c r="D67" s="127" t="s">
        <v>96</v>
      </c>
      <c r="E67" s="123" t="str">
        <f t="shared" si="5"/>
        <v>OG652G-1</v>
      </c>
      <c r="F67" s="238" t="str">
        <f>VLOOKUP(B67,'2.Tissue'!$B:$D,2,FALSE)</f>
        <v>OG652</v>
      </c>
      <c r="G67" s="58" t="str">
        <f>VLOOKUP($F67,'1.MetaData'!$B:$H,3,FALSE)</f>
        <v>Acanthocybium solandri</v>
      </c>
      <c r="H67" s="58" t="str">
        <f>VLOOKUP($F67,'1.MetaData'!$B:$H,4,FALSE)</f>
        <v>Wahoo</v>
      </c>
      <c r="I67" s="209" t="str">
        <f ca="1">IFERROR(VLOOKUP(B67, '2.Tissue'!B:N, 13, FALSE), "")</f>
        <v>Tissue Box 9</v>
      </c>
      <c r="J67" s="128">
        <v>45595</v>
      </c>
      <c r="K67" s="125" t="s">
        <v>6115</v>
      </c>
      <c r="L67" s="125">
        <v>16</v>
      </c>
      <c r="M67" s="248">
        <f>Table815[[#This Row],[Lysate Conc. (ng/uL)]]*10*23.8</f>
        <v>3808</v>
      </c>
      <c r="N67" s="125">
        <v>72.94</v>
      </c>
    </row>
    <row r="68" spans="1:15" x14ac:dyDescent="0.25">
      <c r="A68" s="115">
        <f>INDEX('1.MetaData'!A:A, MATCH($F68, '1.MetaData'!$B:$B, 0))</f>
        <v>654</v>
      </c>
      <c r="B68" s="247" t="s">
        <v>6140</v>
      </c>
      <c r="C68" s="125">
        <v>1</v>
      </c>
      <c r="D68" s="127" t="s">
        <v>96</v>
      </c>
      <c r="E68" s="123" t="str">
        <f t="shared" si="5"/>
        <v>OG654L-1</v>
      </c>
      <c r="F68" s="238" t="str">
        <f>VLOOKUP(B68,'2.Tissue'!$B:$D,2,FALSE)</f>
        <v>OG654</v>
      </c>
      <c r="G68" s="58" t="str">
        <f>VLOOKUP($F68,'1.MetaData'!$B:$H,3,FALSE)</f>
        <v>Eumegistus illustris</v>
      </c>
      <c r="H68" s="58" t="str">
        <f>VLOOKUP($F68,'1.MetaData'!$B:$H,4,FALSE)</f>
        <v>Brilliant pomfret/ Black sepat</v>
      </c>
      <c r="I68" s="209" t="str">
        <f ca="1">IFERROR(VLOOKUP(B68, '2.Tissue'!B:N, 13, FALSE), "")</f>
        <v>Tissue Box 9</v>
      </c>
      <c r="J68" s="128">
        <v>45404</v>
      </c>
      <c r="K68" s="125" t="s">
        <v>6137</v>
      </c>
      <c r="L68" s="125">
        <v>48.2</v>
      </c>
      <c r="M68" s="186">
        <v>12050</v>
      </c>
      <c r="N68" s="125">
        <v>75.23</v>
      </c>
    </row>
    <row r="69" spans="1:15" x14ac:dyDescent="0.25">
      <c r="A69" s="115">
        <f>INDEX('1.MetaData'!A:A, MATCH($F69, '1.MetaData'!$B:$B, 0))</f>
        <v>657</v>
      </c>
      <c r="B69" s="247" t="s">
        <v>6141</v>
      </c>
      <c r="C69" s="125">
        <v>1</v>
      </c>
      <c r="D69" s="127" t="s">
        <v>96</v>
      </c>
      <c r="E69" s="123" t="str">
        <f t="shared" si="5"/>
        <v>OG657L-1</v>
      </c>
      <c r="F69" s="238" t="str">
        <f>VLOOKUP(B69,'2.Tissue'!$B:$D,2,FALSE)</f>
        <v>OG657</v>
      </c>
      <c r="G69" s="58" t="str">
        <f>VLOOKUP($F69,'1.MetaData'!$B:$H,3,FALSE)</f>
        <v>Aphareus furca</v>
      </c>
      <c r="H69" s="58" t="str">
        <f>VLOOKUP($F69,'1.MetaData'!$B:$H,4,FALSE)</f>
        <v>Smalltooth jobfish</v>
      </c>
      <c r="I69" s="209" t="str">
        <f ca="1">IFERROR(VLOOKUP(B69, '2.Tissue'!B:N, 13, FALSE), "")</f>
        <v>Tissue Box 9</v>
      </c>
      <c r="J69" s="128">
        <v>45439</v>
      </c>
      <c r="K69" s="125" t="s">
        <v>6142</v>
      </c>
      <c r="L69" s="125">
        <v>11</v>
      </c>
      <c r="M69" s="248">
        <f>Table815[[#This Row],[Lysate Conc. (ng/uL)]]*10*23.8</f>
        <v>2618</v>
      </c>
      <c r="N69" s="125">
        <v>79.349999999999994</v>
      </c>
      <c r="O69" s="127" t="s">
        <v>6143</v>
      </c>
    </row>
    <row r="70" spans="1:15" x14ac:dyDescent="0.25">
      <c r="A70" s="115">
        <f>INDEX('1.MetaData'!A:A, MATCH($F70, '1.MetaData'!$B:$B, 0))</f>
        <v>659</v>
      </c>
      <c r="B70" s="247" t="s">
        <v>6144</v>
      </c>
      <c r="C70" s="125">
        <v>1</v>
      </c>
      <c r="D70" s="127" t="s">
        <v>96</v>
      </c>
      <c r="E70" s="123" t="str">
        <f t="shared" si="5"/>
        <v>OG659L-1</v>
      </c>
      <c r="F70" s="238" t="str">
        <f>VLOOKUP(B70,'2.Tissue'!$B:$D,2,FALSE)</f>
        <v>OG659</v>
      </c>
      <c r="G70" s="58" t="str">
        <f>VLOOKUP($F70,'1.MetaData'!$B:$H,3,FALSE)</f>
        <v>Beryx decadactylus</v>
      </c>
      <c r="H70" s="58" t="str">
        <f>VLOOKUP($F70,'1.MetaData'!$B:$H,4,FALSE)</f>
        <v>Red sepat/ Alfonsino</v>
      </c>
      <c r="I70" s="209" t="str">
        <f ca="1">IFERROR(VLOOKUP(B70, '2.Tissue'!B:N, 13, FALSE), "")</f>
        <v>Tissue Box 9</v>
      </c>
      <c r="J70" s="128">
        <v>45404</v>
      </c>
      <c r="K70" s="125" t="s">
        <v>6137</v>
      </c>
      <c r="L70" s="125">
        <v>13</v>
      </c>
      <c r="M70" s="186">
        <v>3250</v>
      </c>
      <c r="N70" s="125">
        <v>84.87</v>
      </c>
    </row>
    <row r="71" spans="1:15" x14ac:dyDescent="0.25">
      <c r="A71" s="115">
        <f>INDEX('1.MetaData'!A:A, MATCH($F71, '1.MetaData'!$B:$B, 0))</f>
        <v>660</v>
      </c>
      <c r="B71" s="247" t="s">
        <v>4299</v>
      </c>
      <c r="C71" s="125">
        <v>1</v>
      </c>
      <c r="D71" s="127" t="s">
        <v>3384</v>
      </c>
      <c r="E71" s="123" t="str">
        <f t="shared" si="5"/>
        <v>OG660L-1</v>
      </c>
      <c r="F71" s="238" t="str">
        <f>VLOOKUP(B71,'2.Tissue'!$B:$D,2,FALSE)</f>
        <v>OG660</v>
      </c>
      <c r="G71" s="58" t="str">
        <f>VLOOKUP($F71,'1.MetaData'!$B:$H,3,FALSE)</f>
        <v>Polymixia berndti</v>
      </c>
      <c r="H71" s="58" t="str">
        <f>VLOOKUP($F71,'1.MetaData'!$B:$H,4,FALSE)</f>
        <v>Beardfish?</v>
      </c>
      <c r="I71" s="209" t="str">
        <f ca="1">IFERROR(VLOOKUP(B71, '2.Tissue'!B:N, 13, FALSE), "")</f>
        <v>Tissue Box 9</v>
      </c>
      <c r="J71" s="128">
        <v>45331</v>
      </c>
      <c r="K71" s="204" t="s">
        <v>6119</v>
      </c>
      <c r="L71" s="125">
        <v>0.36799999999999999</v>
      </c>
      <c r="M71" s="186">
        <f>IF(L71&lt;&gt;"", L71*10/0.04, "")</f>
        <v>91.999999999999986</v>
      </c>
      <c r="N71" s="125">
        <v>78.75</v>
      </c>
    </row>
    <row r="72" spans="1:15" x14ac:dyDescent="0.25">
      <c r="A72" s="115">
        <f>INDEX('1.MetaData'!A:A, MATCH($F72, '1.MetaData'!$B:$B, 0))</f>
        <v>660</v>
      </c>
      <c r="B72" s="247" t="s">
        <v>4299</v>
      </c>
      <c r="C72" s="125">
        <v>2</v>
      </c>
      <c r="D72" s="127" t="s">
        <v>96</v>
      </c>
      <c r="E72" s="123" t="str">
        <f t="shared" si="5"/>
        <v>OG660L-2</v>
      </c>
      <c r="F72" s="238" t="str">
        <f>VLOOKUP(B72,'2.Tissue'!$B:$D,2,FALSE)</f>
        <v>OG660</v>
      </c>
      <c r="G72" s="58" t="str">
        <f>VLOOKUP($F72,'1.MetaData'!$B:$H,3,FALSE)</f>
        <v>Polymixia berndti</v>
      </c>
      <c r="H72" s="58" t="str">
        <f>VLOOKUP($F72,'1.MetaData'!$B:$H,4,FALSE)</f>
        <v>Beardfish?</v>
      </c>
      <c r="I72" s="209" t="str">
        <f ca="1">IFERROR(VLOOKUP(B72, '2.Tissue'!B:N, 13, FALSE), "")</f>
        <v>Tissue Box 9</v>
      </c>
      <c r="J72" s="128">
        <v>45336</v>
      </c>
      <c r="K72" s="125" t="s">
        <v>6102</v>
      </c>
      <c r="L72" s="125">
        <v>1.6</v>
      </c>
      <c r="M72" s="186">
        <f>IF(L72&lt;&gt;"", L72*10/0.04, "")</f>
        <v>400</v>
      </c>
      <c r="N72" s="125">
        <v>87.84</v>
      </c>
    </row>
    <row r="73" spans="1:15" x14ac:dyDescent="0.25">
      <c r="A73" s="115">
        <f>INDEX('1.MetaData'!A:A, MATCH($F73, '1.MetaData'!$B:$B, 0))</f>
        <v>664</v>
      </c>
      <c r="B73" s="247" t="s">
        <v>6145</v>
      </c>
      <c r="C73" s="125">
        <v>1</v>
      </c>
      <c r="D73" s="127" t="s">
        <v>6146</v>
      </c>
      <c r="E73" s="123" t="str">
        <f t="shared" si="5"/>
        <v>OG664G-1</v>
      </c>
      <c r="F73" s="238" t="str">
        <f>VLOOKUP(B73,'2.Tissue'!$B:$D,2,FALSE)</f>
        <v>OG664</v>
      </c>
      <c r="G73" s="58" t="str">
        <f>VLOOKUP($F73,'1.MetaData'!$B:$H,3,FALSE)</f>
        <v>Variola louti</v>
      </c>
      <c r="H73" s="58" t="str">
        <f>VLOOKUP($F73,'1.MetaData'!$B:$H,4,FALSE)</f>
        <v>Coronation trout</v>
      </c>
      <c r="I73" s="209" t="str">
        <f ca="1">IFERROR(VLOOKUP(B73, '2.Tissue'!B:N, 13, FALSE), "")</f>
        <v>Tissue Box 10</v>
      </c>
      <c r="J73" s="128">
        <v>45611</v>
      </c>
      <c r="K73" s="125" t="s">
        <v>6147</v>
      </c>
      <c r="L73" s="125">
        <v>24.2</v>
      </c>
      <c r="M73" s="248"/>
      <c r="N73" s="125">
        <v>29.3</v>
      </c>
    </row>
    <row r="74" spans="1:15" x14ac:dyDescent="0.25">
      <c r="A74" s="115">
        <f>INDEX('1.MetaData'!A:A, MATCH($F74, '1.MetaData'!$B:$B, 0))</f>
        <v>665</v>
      </c>
      <c r="B74" s="247" t="s">
        <v>6148</v>
      </c>
      <c r="C74" s="125">
        <v>1</v>
      </c>
      <c r="D74" s="127" t="s">
        <v>96</v>
      </c>
      <c r="E74" s="123" t="str">
        <f t="shared" si="5"/>
        <v>OG665L-1</v>
      </c>
      <c r="F74" s="238" t="str">
        <f>VLOOKUP(B74,'2.Tissue'!$B:$D,2,FALSE)</f>
        <v>OG665</v>
      </c>
      <c r="G74" s="58" t="str">
        <f>VLOOKUP($F74,'1.MetaData'!$B:$H,3,FALSE)</f>
        <v>Sphyraena barracuda</v>
      </c>
      <c r="H74" s="58" t="str">
        <f>VLOOKUP($F74,'1.MetaData'!$B:$H,4,FALSE)</f>
        <v>Great barracuda</v>
      </c>
      <c r="I74" s="209" t="str">
        <f ca="1">IFERROR(VLOOKUP(B74, '2.Tissue'!B:N, 13, FALSE), "")</f>
        <v>Tissue Box 10</v>
      </c>
      <c r="J74" s="128">
        <v>45474</v>
      </c>
      <c r="K74" s="125" t="s">
        <v>6149</v>
      </c>
      <c r="L74" s="125">
        <v>39.5</v>
      </c>
      <c r="M74" s="248">
        <f>Table815[[#This Row],[Lysate Conc. (ng/uL)]]*10*23.8</f>
        <v>9401</v>
      </c>
      <c r="N74" s="125">
        <v>43.36</v>
      </c>
    </row>
    <row r="75" spans="1:15" x14ac:dyDescent="0.25">
      <c r="A75" s="115">
        <f>INDEX('1.MetaData'!A:A, MATCH($F75, '1.MetaData'!$B:$B, 0))</f>
        <v>665</v>
      </c>
      <c r="B75" s="247" t="s">
        <v>6148</v>
      </c>
      <c r="C75" s="125">
        <v>2</v>
      </c>
      <c r="D75" s="127" t="s">
        <v>6146</v>
      </c>
      <c r="E75" s="123" t="str">
        <f t="shared" si="5"/>
        <v>OG665L-2</v>
      </c>
      <c r="F75" s="238" t="str">
        <f>VLOOKUP(B75,'2.Tissue'!$B:$D,2,FALSE)</f>
        <v>OG665</v>
      </c>
      <c r="G75" s="58" t="str">
        <f>VLOOKUP($F75,'1.MetaData'!$B:$H,3,FALSE)</f>
        <v>Sphyraena barracuda</v>
      </c>
      <c r="H75" s="58" t="str">
        <f>VLOOKUP($F75,'1.MetaData'!$B:$H,4,FALSE)</f>
        <v>Great barracuda</v>
      </c>
      <c r="I75" s="209" t="str">
        <f ca="1">IFERROR(VLOOKUP(B75, '2.Tissue'!B:N, 13, FALSE), "")</f>
        <v>Tissue Box 10</v>
      </c>
      <c r="J75" s="128">
        <v>45611</v>
      </c>
      <c r="K75" s="125" t="s">
        <v>6147</v>
      </c>
      <c r="L75" s="125">
        <v>30.8</v>
      </c>
      <c r="M75" s="248"/>
      <c r="N75" s="125">
        <v>19.48</v>
      </c>
      <c r="O75" s="127" t="s">
        <v>6150</v>
      </c>
    </row>
    <row r="76" spans="1:15" x14ac:dyDescent="0.25">
      <c r="A76" s="115">
        <f>INDEX('1.MetaData'!A:A, MATCH($F76, '1.MetaData'!$B:$B, 0))</f>
        <v>672</v>
      </c>
      <c r="B76" s="247" t="s">
        <v>6151</v>
      </c>
      <c r="C76" s="125">
        <v>1</v>
      </c>
      <c r="D76" s="127" t="s">
        <v>96</v>
      </c>
      <c r="E76" s="123" t="str">
        <f t="shared" si="5"/>
        <v>OG672L-1</v>
      </c>
      <c r="F76" s="238" t="str">
        <f>VLOOKUP(B76,'2.Tissue'!$B:$D,2,FALSE)</f>
        <v>OG672</v>
      </c>
      <c r="G76" s="58" t="str">
        <f>VLOOKUP($F76,'1.MetaData'!$B:$H,3,FALSE)</f>
        <v>Caesio teres</v>
      </c>
      <c r="H76" s="58" t="str">
        <f>VLOOKUP($F76,'1.MetaData'!$B:$H,4,FALSE)</f>
        <v>Blue fusilier</v>
      </c>
      <c r="I76" s="209" t="str">
        <f ca="1">IFERROR(VLOOKUP(B76, '2.Tissue'!B:N, 13, FALSE), "")</f>
        <v>Tissue Box 10</v>
      </c>
      <c r="J76" s="128">
        <v>45331</v>
      </c>
      <c r="K76" s="204" t="s">
        <v>6119</v>
      </c>
      <c r="L76" s="125">
        <v>23.1</v>
      </c>
      <c r="M76" s="186">
        <f>IF(L76&lt;&gt;"", L76*10/0.04, "")</f>
        <v>5775</v>
      </c>
      <c r="N76" s="125">
        <v>81.53</v>
      </c>
    </row>
    <row r="77" spans="1:15" x14ac:dyDescent="0.25">
      <c r="A77" s="115">
        <f>INDEX('1.MetaData'!A:A, MATCH($F77, '1.MetaData'!$B:$B, 0))</f>
        <v>673</v>
      </c>
      <c r="B77" s="247" t="s">
        <v>6152</v>
      </c>
      <c r="C77" s="125">
        <v>1</v>
      </c>
      <c r="D77" s="127" t="s">
        <v>96</v>
      </c>
      <c r="E77" s="123" t="str">
        <f t="shared" si="5"/>
        <v>OG673L-1</v>
      </c>
      <c r="F77" s="238" t="str">
        <f>VLOOKUP(B77,'2.Tissue'!$B:$D,2,FALSE)</f>
        <v>OG673</v>
      </c>
      <c r="G77" s="58" t="str">
        <f>VLOOKUP($F77,'1.MetaData'!$B:$H,3,FALSE)</f>
        <v>Gymnosarda unicolor</v>
      </c>
      <c r="H77" s="58" t="str">
        <f>VLOOKUP($F77,'1.MetaData'!$B:$H,4,FALSE)</f>
        <v>Dogtooth tuna</v>
      </c>
      <c r="I77" s="209" t="str">
        <f ca="1">IFERROR(VLOOKUP(B77, '2.Tissue'!B:N, 13, FALSE), "")</f>
        <v>Tissue Box 10</v>
      </c>
      <c r="J77" s="128">
        <v>45509</v>
      </c>
      <c r="K77" s="125" t="s">
        <v>6112</v>
      </c>
      <c r="L77" s="125">
        <v>18.100000000000001</v>
      </c>
      <c r="M77" s="248">
        <f>Table815[[#This Row],[Lysate Conc. (ng/uL)]]*10*23.8</f>
        <v>4307.8</v>
      </c>
      <c r="N77" s="125">
        <v>44.62</v>
      </c>
    </row>
    <row r="78" spans="1:15" x14ac:dyDescent="0.25">
      <c r="A78" s="115">
        <f>INDEX('1.MetaData'!A:A, MATCH($F78, '1.MetaData'!$B:$B, 0))</f>
        <v>673</v>
      </c>
      <c r="B78" s="247" t="s">
        <v>6152</v>
      </c>
      <c r="C78" s="125">
        <v>2</v>
      </c>
      <c r="D78" s="127" t="s">
        <v>6146</v>
      </c>
      <c r="E78" s="123" t="str">
        <f t="shared" si="5"/>
        <v>OG673L-2</v>
      </c>
      <c r="F78" s="238" t="str">
        <f>VLOOKUP(B78,'2.Tissue'!$B:$D,2,FALSE)</f>
        <v>OG673</v>
      </c>
      <c r="G78" s="58" t="str">
        <f>VLOOKUP($F78,'1.MetaData'!$B:$H,3,FALSE)</f>
        <v>Gymnosarda unicolor</v>
      </c>
      <c r="H78" s="58" t="str">
        <f>VLOOKUP($F78,'1.MetaData'!$B:$H,4,FALSE)</f>
        <v>Dogtooth tuna</v>
      </c>
      <c r="I78" s="209" t="str">
        <f ca="1">IFERROR(VLOOKUP(B78, '2.Tissue'!B:N, 13, FALSE), "")</f>
        <v>Tissue Box 10</v>
      </c>
      <c r="J78" s="128">
        <v>45611</v>
      </c>
      <c r="K78" s="125" t="s">
        <v>6147</v>
      </c>
      <c r="L78" s="125">
        <v>78.400000000000006</v>
      </c>
      <c r="M78" s="248"/>
      <c r="N78" s="125">
        <v>31.58</v>
      </c>
      <c r="O78" s="127" t="s">
        <v>6153</v>
      </c>
    </row>
    <row r="79" spans="1:15" x14ac:dyDescent="0.25">
      <c r="A79" s="115">
        <f>INDEX('1.MetaData'!A:A, MATCH($F79, '1.MetaData'!$B:$B, 0))</f>
        <v>676</v>
      </c>
      <c r="B79" s="247" t="s">
        <v>6154</v>
      </c>
      <c r="C79" s="125">
        <v>1</v>
      </c>
      <c r="D79" s="127" t="s">
        <v>3384</v>
      </c>
      <c r="E79" s="123" t="str">
        <f t="shared" si="5"/>
        <v>OG676L-1</v>
      </c>
      <c r="F79" s="238" t="str">
        <f>VLOOKUP(B79,'2.Tissue'!$B:$D,2,FALSE)</f>
        <v>OG676</v>
      </c>
      <c r="G79" s="58" t="str">
        <f>VLOOKUP($F79,'1.MetaData'!$B:$H,3,FALSE)</f>
        <v>Acanthurus nigricans</v>
      </c>
      <c r="H79" s="58" t="str">
        <f>VLOOKUP($F79,'1.MetaData'!$B:$H,4,FALSE)</f>
        <v>Velvet surgeonfish</v>
      </c>
      <c r="I79" s="209" t="str">
        <f ca="1">IFERROR(VLOOKUP(B79, '2.Tissue'!B:N, 13, FALSE), "")</f>
        <v>Tissue Box 10</v>
      </c>
      <c r="J79" s="128">
        <v>45474</v>
      </c>
      <c r="K79" s="125" t="s">
        <v>6149</v>
      </c>
      <c r="L79" s="125">
        <v>1.69</v>
      </c>
      <c r="M79" s="248">
        <f>Table815[[#This Row],[Lysate Conc. (ng/uL)]]*10*23.8</f>
        <v>402.21999999999997</v>
      </c>
      <c r="N79" s="125">
        <v>86.03</v>
      </c>
      <c r="O79" s="127" t="s">
        <v>6155</v>
      </c>
    </row>
    <row r="80" spans="1:15" x14ac:dyDescent="0.25">
      <c r="A80" s="115">
        <f>INDEX('1.MetaData'!A:A, MATCH($F80, '1.MetaData'!$B:$B, 0))</f>
        <v>676</v>
      </c>
      <c r="B80" s="247" t="s">
        <v>6154</v>
      </c>
      <c r="C80" s="125">
        <v>2</v>
      </c>
      <c r="D80" s="127" t="s">
        <v>96</v>
      </c>
      <c r="E80" s="123" t="str">
        <f t="shared" si="5"/>
        <v>OG676L-2</v>
      </c>
      <c r="F80" s="238" t="str">
        <f>VLOOKUP(B80,'2.Tissue'!$B:$D,2,FALSE)</f>
        <v>OG676</v>
      </c>
      <c r="G80" s="58" t="str">
        <f>VLOOKUP($F80,'1.MetaData'!$B:$H,3,FALSE)</f>
        <v>Acanthurus nigricans</v>
      </c>
      <c r="H80" s="58" t="str">
        <f>VLOOKUP($F80,'1.MetaData'!$B:$H,4,FALSE)</f>
        <v>Velvet surgeonfish</v>
      </c>
      <c r="I80" s="209" t="str">
        <f ca="1">IFERROR(VLOOKUP(B80, '2.Tissue'!B:N, 13, FALSE), "")</f>
        <v>Tissue Box 10</v>
      </c>
      <c r="J80" s="128">
        <v>45481</v>
      </c>
      <c r="K80" s="125" t="s">
        <v>6100</v>
      </c>
      <c r="L80" s="125">
        <v>3.02</v>
      </c>
      <c r="M80" s="186">
        <f>IF(L80&lt;&gt;"", L80*10/0.04, "")</f>
        <v>755</v>
      </c>
      <c r="N80" s="125">
        <v>87.94</v>
      </c>
    </row>
    <row r="81" spans="1:15" x14ac:dyDescent="0.25">
      <c r="A81" s="115">
        <f>INDEX('1.MetaData'!A:A, MATCH($F81, '1.MetaData'!$B:$B, 0))</f>
        <v>676</v>
      </c>
      <c r="B81" s="247" t="s">
        <v>6156</v>
      </c>
      <c r="C81" s="125">
        <v>1</v>
      </c>
      <c r="D81" s="127" t="s">
        <v>96</v>
      </c>
      <c r="E81" s="123" t="str">
        <f t="shared" si="5"/>
        <v>OG676G-1</v>
      </c>
      <c r="F81" s="238" t="str">
        <f>VLOOKUP(B81,'2.Tissue'!$B:$D,2,FALSE)</f>
        <v>OG676</v>
      </c>
      <c r="G81" s="58" t="str">
        <f>VLOOKUP($F81,'1.MetaData'!$B:$H,3,FALSE)</f>
        <v>Acanthurus nigricans</v>
      </c>
      <c r="H81" s="58" t="str">
        <f>VLOOKUP($F81,'1.MetaData'!$B:$H,4,FALSE)</f>
        <v>Velvet surgeonfish</v>
      </c>
      <c r="I81" s="209" t="str">
        <f ca="1">IFERROR(VLOOKUP(B81, '2.Tissue'!B:N, 13, FALSE), "")</f>
        <v>Tissue Box 10</v>
      </c>
      <c r="J81" s="128">
        <v>45509</v>
      </c>
      <c r="K81" s="125" t="s">
        <v>6112</v>
      </c>
      <c r="L81" s="125">
        <v>25</v>
      </c>
      <c r="M81" s="248">
        <f>Table815[[#This Row],[Lysate Conc. (ng/uL)]]*10*23.8</f>
        <v>5950</v>
      </c>
      <c r="N81" s="125">
        <v>42.11</v>
      </c>
      <c r="O81" s="127" t="s">
        <v>6157</v>
      </c>
    </row>
    <row r="82" spans="1:15" x14ac:dyDescent="0.25">
      <c r="A82" s="115">
        <f>INDEX('1.MetaData'!A:A, MATCH($F82, '1.MetaData'!$B:$B, 0))</f>
        <v>678</v>
      </c>
      <c r="B82" s="247" t="s">
        <v>6158</v>
      </c>
      <c r="C82" s="125">
        <v>1</v>
      </c>
      <c r="D82" s="127" t="s">
        <v>96</v>
      </c>
      <c r="E82" s="123" t="str">
        <f t="shared" si="5"/>
        <v>OG678G-1</v>
      </c>
      <c r="F82" s="238" t="str">
        <f>VLOOKUP(B82,'2.Tissue'!$B:$D,2,FALSE)</f>
        <v>OG678</v>
      </c>
      <c r="G82" s="58" t="str">
        <f>VLOOKUP($F82,'1.MetaData'!$B:$H,3,FALSE)</f>
        <v>Zanclus cornutus</v>
      </c>
      <c r="H82" s="58" t="str">
        <f>VLOOKUP($F82,'1.MetaData'!$B:$H,4,FALSE)</f>
        <v>Moorish idol</v>
      </c>
      <c r="I82" s="209" t="str">
        <f ca="1">IFERROR(VLOOKUP(B82, '2.Tissue'!B:N, 13, FALSE), "")</f>
        <v>Tissue Box 10</v>
      </c>
      <c r="J82" s="128">
        <v>45509</v>
      </c>
      <c r="K82" s="125" t="s">
        <v>6112</v>
      </c>
      <c r="L82" s="125">
        <v>8.66</v>
      </c>
      <c r="M82" s="248">
        <f>Table815[[#This Row],[Lysate Conc. (ng/uL)]]*10*23.8</f>
        <v>2061.08</v>
      </c>
      <c r="N82" s="125">
        <v>57.32</v>
      </c>
    </row>
    <row r="83" spans="1:15" x14ac:dyDescent="0.25">
      <c r="A83" s="115">
        <f>INDEX('1.MetaData'!A:A, MATCH($F83, '1.MetaData'!$B:$B, 0))</f>
        <v>680</v>
      </c>
      <c r="B83" s="247" t="s">
        <v>6159</v>
      </c>
      <c r="C83" s="125">
        <v>1</v>
      </c>
      <c r="D83" s="127" t="s">
        <v>3384</v>
      </c>
      <c r="E83" s="123" t="str">
        <f t="shared" si="5"/>
        <v>OG680L-1</v>
      </c>
      <c r="F83" s="238" t="str">
        <f>VLOOKUP(B83,'2.Tissue'!$B:$D,2,FALSE)</f>
        <v>OG680</v>
      </c>
      <c r="G83" s="58" t="str">
        <f>VLOOKUP($F83,'1.MetaData'!$B:$H,3,FALSE)</f>
        <v>Aluterus scriptus</v>
      </c>
      <c r="H83" s="58" t="str">
        <f>VLOOKUP($F83,'1.MetaData'!$B:$H,4,FALSE)</f>
        <v>Scrawled leatherjacket</v>
      </c>
      <c r="I83" s="209" t="str">
        <f ca="1">IFERROR(VLOOKUP(B83, '2.Tissue'!B:N, 13, FALSE), "")</f>
        <v>Tissue Box 10</v>
      </c>
      <c r="J83" s="128">
        <v>45595</v>
      </c>
      <c r="K83" s="125" t="s">
        <v>6115</v>
      </c>
      <c r="L83" s="125">
        <v>55</v>
      </c>
      <c r="M83" s="248">
        <f>Table815[[#This Row],[Lysate Conc. (ng/uL)]]*10*23.8</f>
        <v>13090</v>
      </c>
      <c r="N83" s="125">
        <v>20.07</v>
      </c>
    </row>
    <row r="84" spans="1:15" x14ac:dyDescent="0.25">
      <c r="A84" s="115">
        <f>INDEX('1.MetaData'!A:A, MATCH($F84, '1.MetaData'!$B:$B, 0))</f>
        <v>680</v>
      </c>
      <c r="B84" s="247" t="s">
        <v>4331</v>
      </c>
      <c r="C84" s="125">
        <v>2</v>
      </c>
      <c r="D84" s="127" t="s">
        <v>96</v>
      </c>
      <c r="E84" s="123" t="str">
        <f t="shared" si="5"/>
        <v>OG680G-2</v>
      </c>
      <c r="F84" s="238" t="str">
        <f>VLOOKUP(B84,'2.Tissue'!$B:$D,2,FALSE)</f>
        <v>OG680</v>
      </c>
      <c r="G84" s="58" t="str">
        <f>VLOOKUP($F84,'1.MetaData'!$B:$H,3,FALSE)</f>
        <v>Aluterus scriptus</v>
      </c>
      <c r="H84" s="58" t="str">
        <f>VLOOKUP($F84,'1.MetaData'!$B:$H,4,FALSE)</f>
        <v>Scrawled leatherjacket</v>
      </c>
      <c r="I84" s="209" t="str">
        <f ca="1">IFERROR(VLOOKUP(B84, '2.Tissue'!B:N, 13, FALSE), "")</f>
        <v>Tissue Box 10</v>
      </c>
      <c r="J84" s="128">
        <v>45602</v>
      </c>
      <c r="K84" s="125" t="s">
        <v>6114</v>
      </c>
      <c r="L84" s="125">
        <v>16.600000000000001</v>
      </c>
      <c r="M84" s="248">
        <f>Table815[[#This Row],[Lysate Conc. (ng/uL)]]*10*23.8</f>
        <v>3950.8</v>
      </c>
      <c r="N84" s="125">
        <v>33.36</v>
      </c>
      <c r="O84" s="127" t="s">
        <v>6160</v>
      </c>
    </row>
    <row r="85" spans="1:15" x14ac:dyDescent="0.25">
      <c r="A85" s="115">
        <f>INDEX('1.MetaData'!A:A, MATCH($F85, '1.MetaData'!$B:$B, 0))</f>
        <v>680</v>
      </c>
      <c r="B85" s="247" t="s">
        <v>4331</v>
      </c>
      <c r="C85" s="125">
        <v>1</v>
      </c>
      <c r="D85" s="127" t="s">
        <v>3384</v>
      </c>
      <c r="E85" s="123" t="str">
        <f t="shared" si="5"/>
        <v>OG680G-1</v>
      </c>
      <c r="F85" s="238" t="str">
        <f>VLOOKUP(B85,'2.Tissue'!$B:$D,2,FALSE)</f>
        <v>OG680</v>
      </c>
      <c r="G85" s="58" t="str">
        <f>VLOOKUP($F85,'1.MetaData'!$B:$H,3,FALSE)</f>
        <v>Aluterus scriptus</v>
      </c>
      <c r="H85" s="58" t="str">
        <f>VLOOKUP($F85,'1.MetaData'!$B:$H,4,FALSE)</f>
        <v>Scrawled leatherjacket</v>
      </c>
      <c r="I85" s="209" t="str">
        <f ca="1">IFERROR(VLOOKUP(B85, '2.Tissue'!B:N, 13, FALSE), "")</f>
        <v>Tissue Box 10</v>
      </c>
      <c r="J85" s="128">
        <v>45595</v>
      </c>
      <c r="K85" s="125" t="s">
        <v>6115</v>
      </c>
      <c r="L85" s="125">
        <v>15.9</v>
      </c>
      <c r="M85" s="248">
        <f>Table815[[#This Row],[Lysate Conc. (ng/uL)]]*10*23.8</f>
        <v>3784.2000000000003</v>
      </c>
      <c r="N85" s="125">
        <v>16.09</v>
      </c>
    </row>
    <row r="86" spans="1:15" x14ac:dyDescent="0.25">
      <c r="A86" s="115">
        <f>INDEX('1.MetaData'!A:A, MATCH($F86, '1.MetaData'!$B:$B, 0))</f>
        <v>680</v>
      </c>
      <c r="B86" s="247" t="s">
        <v>6159</v>
      </c>
      <c r="C86" s="125">
        <v>2</v>
      </c>
      <c r="D86" s="127" t="s">
        <v>96</v>
      </c>
      <c r="E86" s="123" t="str">
        <f t="shared" si="5"/>
        <v>OG680L-2</v>
      </c>
      <c r="F86" s="238" t="str">
        <f>VLOOKUP(B86,'2.Tissue'!$B:$D,2,FALSE)</f>
        <v>OG680</v>
      </c>
      <c r="G86" s="58" t="str">
        <f>VLOOKUP($F86,'1.MetaData'!$B:$H,3,FALSE)</f>
        <v>Aluterus scriptus</v>
      </c>
      <c r="H86" s="58" t="str">
        <f>VLOOKUP($F86,'1.MetaData'!$B:$H,4,FALSE)</f>
        <v>Scrawled leatherjacket</v>
      </c>
      <c r="I86" s="209" t="str">
        <f ca="1">IFERROR(VLOOKUP(B86, '2.Tissue'!B:N, 13, FALSE), "")</f>
        <v>Tissue Box 10</v>
      </c>
      <c r="J86" s="128">
        <v>45602</v>
      </c>
      <c r="K86" s="125" t="s">
        <v>6114</v>
      </c>
      <c r="L86" s="125">
        <v>14.5</v>
      </c>
      <c r="M86" s="248">
        <f>Table815[[#This Row],[Lysate Conc. (ng/uL)]]*10*23.8</f>
        <v>3451</v>
      </c>
      <c r="N86" s="125">
        <v>57.31</v>
      </c>
    </row>
    <row r="87" spans="1:15" x14ac:dyDescent="0.25">
      <c r="A87" s="115">
        <f>INDEX('1.MetaData'!A:A, MATCH($F87, '1.MetaData'!$B:$B, 0))</f>
        <v>683</v>
      </c>
      <c r="B87" s="247" t="s">
        <v>6161</v>
      </c>
      <c r="C87" s="125">
        <v>1</v>
      </c>
      <c r="D87" s="127" t="s">
        <v>96</v>
      </c>
      <c r="E87" s="123" t="str">
        <f t="shared" si="5"/>
        <v>OG683L-1</v>
      </c>
      <c r="F87" s="238" t="str">
        <f>VLOOKUP(B87,'2.Tissue'!$B:$D,2,FALSE)</f>
        <v>OG683</v>
      </c>
      <c r="G87" s="58" t="str">
        <f>VLOOKUP($F87,'1.MetaData'!$B:$H,3,FALSE)</f>
        <v>Aphareus rutilans</v>
      </c>
      <c r="H87" s="58" t="str">
        <f>VLOOKUP($F87,'1.MetaData'!$B:$H,4,FALSE)</f>
        <v>Rusty jobfish</v>
      </c>
      <c r="I87" s="209" t="str">
        <f ca="1">IFERROR(VLOOKUP(B87, '2.Tissue'!B:N, 13, FALSE), "")</f>
        <v>Tissue Box 11</v>
      </c>
      <c r="J87" s="128">
        <v>45474</v>
      </c>
      <c r="K87" s="125" t="s">
        <v>6149</v>
      </c>
      <c r="L87" s="125">
        <v>32.799999999999997</v>
      </c>
      <c r="M87" s="248">
        <f>Table815[[#This Row],[Lysate Conc. (ng/uL)]]*10*23.8</f>
        <v>7806.4000000000005</v>
      </c>
      <c r="N87" s="125">
        <v>78.08</v>
      </c>
    </row>
    <row r="88" spans="1:15" x14ac:dyDescent="0.25">
      <c r="A88" s="115">
        <f>INDEX('1.MetaData'!A:A, MATCH($F88, '1.MetaData'!$B:$B, 0))</f>
        <v>683</v>
      </c>
      <c r="B88" s="247" t="s">
        <v>6161</v>
      </c>
      <c r="C88" s="125">
        <v>2</v>
      </c>
      <c r="D88" s="127" t="s">
        <v>6146</v>
      </c>
      <c r="E88" s="123" t="str">
        <f t="shared" si="5"/>
        <v>OG683L-2</v>
      </c>
      <c r="F88" s="238" t="str">
        <f>VLOOKUP(B88,'2.Tissue'!$B:$D,2,FALSE)</f>
        <v>OG683</v>
      </c>
      <c r="G88" s="58" t="str">
        <f>VLOOKUP($F88,'1.MetaData'!$B:$H,3,FALSE)</f>
        <v>Aphareus rutilans</v>
      </c>
      <c r="H88" s="58" t="str">
        <f>VLOOKUP($F88,'1.MetaData'!$B:$H,4,FALSE)</f>
        <v>Rusty jobfish</v>
      </c>
      <c r="I88" s="209" t="str">
        <f ca="1">IFERROR(VLOOKUP(B88, '2.Tissue'!B:N, 13, FALSE), "")</f>
        <v>Tissue Box 11</v>
      </c>
      <c r="J88" s="128">
        <v>45611</v>
      </c>
      <c r="K88" s="125" t="s">
        <v>6147</v>
      </c>
      <c r="L88" s="125">
        <v>11.6</v>
      </c>
      <c r="M88" s="248"/>
      <c r="N88" s="125">
        <v>84.8</v>
      </c>
    </row>
    <row r="89" spans="1:15" x14ac:dyDescent="0.25">
      <c r="A89" s="115">
        <f>INDEX('1.MetaData'!A:A, MATCH($F89, '1.MetaData'!$B:$B, 0))</f>
        <v>695</v>
      </c>
      <c r="B89" s="247" t="s">
        <v>6162</v>
      </c>
      <c r="C89" s="125">
        <v>1</v>
      </c>
      <c r="D89" s="127" t="s">
        <v>96</v>
      </c>
      <c r="E89" s="123" t="str">
        <f t="shared" si="5"/>
        <v>OG695L-1</v>
      </c>
      <c r="F89" s="238" t="str">
        <f>VLOOKUP(B89,'2.Tissue'!$B:$D,2,FALSE)</f>
        <v>OG695</v>
      </c>
      <c r="G89" s="58" t="str">
        <f>VLOOKUP($F89,'1.MetaData'!$B:$H,3,FALSE)</f>
        <v>Tylosurus crocodilus</v>
      </c>
      <c r="H89" s="58" t="str">
        <f>VLOOKUP($F89,'1.MetaData'!$B:$H,4,FALSE)</f>
        <v>Crocodile longtom</v>
      </c>
      <c r="I89" s="209" t="str">
        <f ca="1">IFERROR(VLOOKUP(B89, '2.Tissue'!B:N, 13, FALSE), "")</f>
        <v>Tissue Box 11</v>
      </c>
      <c r="J89" s="128">
        <v>45474</v>
      </c>
      <c r="K89" s="125" t="s">
        <v>6149</v>
      </c>
      <c r="L89" s="125">
        <v>10.9</v>
      </c>
      <c r="M89" s="248">
        <f>Table815[[#This Row],[Lysate Conc. (ng/uL)]]*10*23.8</f>
        <v>2594.2000000000003</v>
      </c>
      <c r="N89" s="125">
        <v>86.44</v>
      </c>
    </row>
    <row r="90" spans="1:15" x14ac:dyDescent="0.25">
      <c r="A90" s="115">
        <f>INDEX('1.MetaData'!A:A, MATCH($F90, '1.MetaData'!$B:$B, 0))</f>
        <v>696</v>
      </c>
      <c r="B90" s="247" t="s">
        <v>6163</v>
      </c>
      <c r="C90" s="125">
        <v>1</v>
      </c>
      <c r="D90" s="127" t="s">
        <v>96</v>
      </c>
      <c r="E90" s="123" t="str">
        <f t="shared" si="5"/>
        <v>OG696L-1</v>
      </c>
      <c r="F90" s="238" t="str">
        <f>VLOOKUP(B90,'2.Tissue'!$B:$D,2,FALSE)</f>
        <v>OG696</v>
      </c>
      <c r="G90" s="58" t="str">
        <f>VLOOKUP($F90,'1.MetaData'!$B:$H,3,FALSE)</f>
        <v>Scarus tricolor</v>
      </c>
      <c r="H90" s="58" t="str">
        <f>VLOOKUP($F90,'1.MetaData'!$B:$H,4,FALSE)</f>
        <v>Tricolour parrotfish? TBC</v>
      </c>
      <c r="I90" s="209" t="str">
        <f ca="1">IFERROR(VLOOKUP(B90, '2.Tissue'!B:N, 13, FALSE), "")</f>
        <v>Tissue Box 11</v>
      </c>
      <c r="J90" s="128">
        <v>45404</v>
      </c>
      <c r="K90" s="125" t="s">
        <v>6137</v>
      </c>
      <c r="L90" s="125">
        <v>5.89</v>
      </c>
      <c r="M90" s="186">
        <v>1473</v>
      </c>
      <c r="N90" s="125">
        <v>90.98</v>
      </c>
    </row>
    <row r="91" spans="1:15" x14ac:dyDescent="0.25">
      <c r="A91" s="115">
        <f>INDEX('1.MetaData'!A:A, MATCH($F91, '1.MetaData'!$B:$B, 0))</f>
        <v>698</v>
      </c>
      <c r="B91" s="247" t="s">
        <v>6164</v>
      </c>
      <c r="C91" s="125">
        <v>1</v>
      </c>
      <c r="D91" s="127" t="s">
        <v>6146</v>
      </c>
      <c r="E91" s="123" t="str">
        <f t="shared" si="5"/>
        <v>OG698L-1</v>
      </c>
      <c r="F91" s="238" t="str">
        <f>VLOOKUP(B91,'2.Tissue'!$B:$D,2,FALSE)</f>
        <v>OG698</v>
      </c>
      <c r="G91" s="58" t="str">
        <f>VLOOKUP($F91,'1.MetaData'!$B:$H,3,FALSE)</f>
        <v>Epinephelus polyphekadion</v>
      </c>
      <c r="H91" s="58" t="str">
        <f>VLOOKUP($F91,'1.MetaData'!$B:$H,4,FALSE)</f>
        <v>Camoflague Grouper? TBC</v>
      </c>
      <c r="I91" s="209" t="str">
        <f ca="1">IFERROR(VLOOKUP(B91, '2.Tissue'!B:N, 13, FALSE), "")</f>
        <v>Tissue Box 11</v>
      </c>
      <c r="J91" s="128">
        <v>45611</v>
      </c>
      <c r="K91" s="125" t="s">
        <v>6147</v>
      </c>
      <c r="L91" s="125">
        <v>46.8</v>
      </c>
      <c r="M91" s="248"/>
      <c r="N91" s="125">
        <v>51.93</v>
      </c>
    </row>
    <row r="92" spans="1:15" x14ac:dyDescent="0.25">
      <c r="A92" s="115">
        <f>INDEX('1.MetaData'!A:A, MATCH($F92, '1.MetaData'!$B:$B, 0))</f>
        <v>701</v>
      </c>
      <c r="B92" s="247" t="s">
        <v>6165</v>
      </c>
      <c r="C92" s="125">
        <v>1</v>
      </c>
      <c r="D92" s="127" t="s">
        <v>96</v>
      </c>
      <c r="E92" s="123" t="str">
        <f t="shared" si="5"/>
        <v>OG701L-1</v>
      </c>
      <c r="F92" s="238" t="str">
        <f>VLOOKUP(B92,'2.Tissue'!$B:$D,2,FALSE)</f>
        <v>OG701</v>
      </c>
      <c r="G92" s="58" t="str">
        <f>VLOOKUP($F92,'1.MetaData'!$B:$H,3,FALSE)</f>
        <v>Lutjanus fulvus</v>
      </c>
      <c r="H92" s="58" t="str">
        <f>VLOOKUP($F92,'1.MetaData'!$B:$H,4,FALSE)</f>
        <v>Blacktail snapper</v>
      </c>
      <c r="I92" s="209" t="str">
        <f ca="1">IFERROR(VLOOKUP(B92, '2.Tissue'!B:N, 13, FALSE), "")</f>
        <v>Tissue Box 12</v>
      </c>
      <c r="J92" s="128">
        <v>45404</v>
      </c>
      <c r="K92" s="125" t="s">
        <v>6137</v>
      </c>
      <c r="L92" s="125">
        <v>44.4</v>
      </c>
      <c r="M92" s="186">
        <v>11100</v>
      </c>
      <c r="N92" s="125">
        <v>87.71</v>
      </c>
    </row>
    <row r="93" spans="1:15" x14ac:dyDescent="0.25">
      <c r="A93" s="115">
        <f>INDEX('1.MetaData'!A:A, MATCH($F93, '1.MetaData'!$B:$B, 0))</f>
        <v>702</v>
      </c>
      <c r="B93" s="247" t="s">
        <v>6166</v>
      </c>
      <c r="C93" s="125">
        <v>1</v>
      </c>
      <c r="D93" s="127" t="s">
        <v>96</v>
      </c>
      <c r="E93" s="123" t="str">
        <f t="shared" si="5"/>
        <v>OG702L-1</v>
      </c>
      <c r="F93" s="238" t="str">
        <f>VLOOKUP(B93,'2.Tissue'!$B:$D,2,FALSE)</f>
        <v>OG702</v>
      </c>
      <c r="G93" s="58" t="str">
        <f>VLOOKUP($F93,'1.MetaData'!$B:$H,3,FALSE)</f>
        <v>Lutjanus bohar</v>
      </c>
      <c r="H93" s="58" t="str">
        <f>VLOOKUP($F93,'1.MetaData'!$B:$H,4,FALSE)</f>
        <v>Red bass</v>
      </c>
      <c r="I93" s="209" t="str">
        <f ca="1">IFERROR(VLOOKUP(B93, '2.Tissue'!B:N, 13, FALSE), "")</f>
        <v>Tissue Box 12</v>
      </c>
      <c r="J93" s="128">
        <v>45439</v>
      </c>
      <c r="K93" s="125" t="s">
        <v>6142</v>
      </c>
      <c r="L93" s="125">
        <v>7.03</v>
      </c>
      <c r="M93" s="248">
        <f>Table815[[#This Row],[Lysate Conc. (ng/uL)]]*10*23.8</f>
        <v>1673.1399999999999</v>
      </c>
      <c r="N93" s="125">
        <v>86.06</v>
      </c>
      <c r="O93" s="127" t="s">
        <v>6143</v>
      </c>
    </row>
    <row r="94" spans="1:15" x14ac:dyDescent="0.25">
      <c r="A94" s="115">
        <f>INDEX('1.MetaData'!A:A, MATCH($F94, '1.MetaData'!$B:$B, 0))</f>
        <v>702</v>
      </c>
      <c r="B94" s="247" t="s">
        <v>4362</v>
      </c>
      <c r="C94" s="125">
        <v>1</v>
      </c>
      <c r="D94" s="127" t="s">
        <v>96</v>
      </c>
      <c r="E94" s="123" t="str">
        <f t="shared" si="5"/>
        <v>OG702G-1</v>
      </c>
      <c r="F94" s="238" t="str">
        <f>VLOOKUP(B94,'2.Tissue'!$B:$D,2,FALSE)</f>
        <v>OG702</v>
      </c>
      <c r="G94" s="58" t="str">
        <f>VLOOKUP($F94,'1.MetaData'!$B:$H,3,FALSE)</f>
        <v>Lutjanus bohar</v>
      </c>
      <c r="H94" s="58" t="str">
        <f>VLOOKUP($F94,'1.MetaData'!$B:$H,4,FALSE)</f>
        <v>Red bass</v>
      </c>
      <c r="I94" s="209" t="str">
        <f ca="1">IFERROR(VLOOKUP(B94, '2.Tissue'!B:N, 13, FALSE), "")</f>
        <v>Tissue Box 12</v>
      </c>
      <c r="J94" s="128">
        <v>45595</v>
      </c>
      <c r="K94" s="125" t="s">
        <v>6167</v>
      </c>
      <c r="L94" s="125">
        <v>31.7</v>
      </c>
      <c r="M94" s="248">
        <f>Table815[[#This Row],[Lysate Conc. (ng/uL)]]*10*23.8</f>
        <v>7544.6</v>
      </c>
      <c r="N94" s="125">
        <v>39.92</v>
      </c>
    </row>
    <row r="95" spans="1:15" x14ac:dyDescent="0.25">
      <c r="A95" s="115">
        <f>INDEX('1.MetaData'!A:A, MATCH($F95, '1.MetaData'!$B:$B, 0))</f>
        <v>702</v>
      </c>
      <c r="B95" s="247" t="s">
        <v>6166</v>
      </c>
      <c r="C95" s="125">
        <v>2</v>
      </c>
      <c r="D95" s="127" t="s">
        <v>96</v>
      </c>
      <c r="E95" s="123" t="str">
        <f t="shared" si="5"/>
        <v>OG702L-2</v>
      </c>
      <c r="F95" s="238" t="str">
        <f>VLOOKUP(B95,'2.Tissue'!$B:$D,2,FALSE)</f>
        <v>OG702</v>
      </c>
      <c r="G95" s="58" t="str">
        <f>VLOOKUP($F95,'1.MetaData'!$B:$H,3,FALSE)</f>
        <v>Lutjanus bohar</v>
      </c>
      <c r="H95" s="58" t="str">
        <f>VLOOKUP($F95,'1.MetaData'!$B:$H,4,FALSE)</f>
        <v>Red bass</v>
      </c>
      <c r="I95" s="209" t="str">
        <f ca="1">IFERROR(VLOOKUP(B95, '2.Tissue'!B:N, 13, FALSE), "")</f>
        <v>Tissue Box 12</v>
      </c>
      <c r="J95" s="128">
        <v>45509</v>
      </c>
      <c r="K95" s="125" t="s">
        <v>6112</v>
      </c>
      <c r="L95" s="125">
        <v>6.76</v>
      </c>
      <c r="M95" s="248">
        <f>Table815[[#This Row],[Lysate Conc. (ng/uL)]]*10*23.8</f>
        <v>1608.8799999999999</v>
      </c>
      <c r="N95" s="125">
        <v>88.11</v>
      </c>
    </row>
    <row r="96" spans="1:15" x14ac:dyDescent="0.25">
      <c r="A96" s="115">
        <f>INDEX('1.MetaData'!A:A, MATCH($F96, '1.MetaData'!$B:$B, 0))</f>
        <v>706</v>
      </c>
      <c r="B96" s="247" t="s">
        <v>6168</v>
      </c>
      <c r="C96" s="125">
        <v>1</v>
      </c>
      <c r="D96" s="127" t="s">
        <v>3384</v>
      </c>
      <c r="E96" s="123" t="str">
        <f t="shared" si="5"/>
        <v>OG706L-1</v>
      </c>
      <c r="F96" s="238" t="str">
        <f>VLOOKUP(B96,'2.Tissue'!$B:$D,2,FALSE)</f>
        <v>OG706</v>
      </c>
      <c r="G96" s="58" t="str">
        <f>VLOOKUP($F96,'1.MetaData'!$B:$H,3,FALSE)</f>
        <v>Galeorhinus galeus</v>
      </c>
      <c r="H96" s="58" t="str">
        <f>VLOOKUP($F96,'1.MetaData'!$B:$H,4,FALSE)</f>
        <v>School shark</v>
      </c>
      <c r="I96" s="209" t="str">
        <f ca="1">IFERROR(VLOOKUP(B96, '2.Tissue'!B:N, 13, FALSE), "")</f>
        <v>Tissue Box 13</v>
      </c>
      <c r="J96" s="128">
        <v>45331</v>
      </c>
      <c r="K96" s="204" t="s">
        <v>6119</v>
      </c>
      <c r="L96" s="125">
        <v>0</v>
      </c>
      <c r="M96" s="186">
        <f t="shared" ref="M96:M106" si="6">IF(L96&lt;&gt;"", L96*10/0.04, "")</f>
        <v>0</v>
      </c>
      <c r="N96" s="125" t="s">
        <v>107</v>
      </c>
    </row>
    <row r="97" spans="1:15" x14ac:dyDescent="0.25">
      <c r="A97" s="115">
        <f>INDEX('1.MetaData'!A:A, MATCH($F97, '1.MetaData'!$B:$B, 0))</f>
        <v>706</v>
      </c>
      <c r="B97" s="247" t="s">
        <v>6168</v>
      </c>
      <c r="C97" s="125">
        <v>2</v>
      </c>
      <c r="D97" s="127" t="s">
        <v>3384</v>
      </c>
      <c r="E97" s="123" t="str">
        <f t="shared" si="5"/>
        <v>OG706L-2</v>
      </c>
      <c r="F97" s="238" t="str">
        <f>VLOOKUP(B97,'2.Tissue'!$B:$D,2,FALSE)</f>
        <v>OG706</v>
      </c>
      <c r="G97" s="58" t="str">
        <f>VLOOKUP($F97,'1.MetaData'!$B:$H,3,FALSE)</f>
        <v>Galeorhinus galeus</v>
      </c>
      <c r="H97" s="58" t="str">
        <f>VLOOKUP($F97,'1.MetaData'!$B:$H,4,FALSE)</f>
        <v>School shark</v>
      </c>
      <c r="I97" s="209" t="str">
        <f ca="1">IFERROR(VLOOKUP(B97, '2.Tissue'!B:N, 13, FALSE), "")</f>
        <v>Tissue Box 13</v>
      </c>
      <c r="J97" s="128">
        <v>45336</v>
      </c>
      <c r="K97" s="125" t="s">
        <v>6102</v>
      </c>
      <c r="L97" s="125">
        <v>0.34799999999999998</v>
      </c>
      <c r="M97" s="186">
        <f t="shared" si="6"/>
        <v>86.999999999999986</v>
      </c>
      <c r="N97" s="125" t="s">
        <v>107</v>
      </c>
    </row>
    <row r="98" spans="1:15" x14ac:dyDescent="0.25">
      <c r="A98" s="115">
        <f>INDEX('1.MetaData'!A:A, MATCH($F98, '1.MetaData'!$B:$B, 0))</f>
        <v>706</v>
      </c>
      <c r="B98" s="247" t="s">
        <v>6168</v>
      </c>
      <c r="C98" s="125">
        <v>3</v>
      </c>
      <c r="D98" s="127" t="s">
        <v>3384</v>
      </c>
      <c r="E98" s="123" t="str">
        <f t="shared" ref="E98:E129" si="7">CONCATENATE(B98,"-",C98)</f>
        <v>OG706L-3</v>
      </c>
      <c r="F98" s="238" t="str">
        <f>VLOOKUP(B98,'2.Tissue'!$B:$D,2,FALSE)</f>
        <v>OG706</v>
      </c>
      <c r="G98" s="58" t="str">
        <f>VLOOKUP($F98,'1.MetaData'!$B:$H,3,FALSE)</f>
        <v>Galeorhinus galeus</v>
      </c>
      <c r="H98" s="58" t="str">
        <f>VLOOKUP($F98,'1.MetaData'!$B:$H,4,FALSE)</f>
        <v>School shark</v>
      </c>
      <c r="I98" s="209" t="str">
        <f ca="1">IFERROR(VLOOKUP(B98, '2.Tissue'!B:N, 13, FALSE), "")</f>
        <v>Tissue Box 13</v>
      </c>
      <c r="J98" s="128">
        <v>45336</v>
      </c>
      <c r="K98" s="125" t="s">
        <v>6102</v>
      </c>
      <c r="L98" s="125">
        <v>0.75</v>
      </c>
      <c r="M98" s="186">
        <f t="shared" si="6"/>
        <v>187.5</v>
      </c>
      <c r="N98" s="125" t="s">
        <v>107</v>
      </c>
      <c r="O98" s="127" t="s">
        <v>6169</v>
      </c>
    </row>
    <row r="99" spans="1:15" x14ac:dyDescent="0.25">
      <c r="A99" s="115">
        <f>INDEX('1.MetaData'!A:A, MATCH($F99, '1.MetaData'!$B:$B, 0))</f>
        <v>706</v>
      </c>
      <c r="B99" s="247" t="s">
        <v>6170</v>
      </c>
      <c r="C99" s="125">
        <v>1</v>
      </c>
      <c r="D99" s="127" t="s">
        <v>3384</v>
      </c>
      <c r="E99" s="123" t="str">
        <f t="shared" si="7"/>
        <v>OG706M-1</v>
      </c>
      <c r="F99" s="238" t="str">
        <f>VLOOKUP(B99,'2.Tissue'!$B:$D,2,FALSE)</f>
        <v>OG706</v>
      </c>
      <c r="G99" s="58" t="str">
        <f>VLOOKUP($F99,'1.MetaData'!$B:$H,3,FALSE)</f>
        <v>Galeorhinus galeus</v>
      </c>
      <c r="H99" s="58" t="str">
        <f>VLOOKUP($F99,'1.MetaData'!$B:$H,4,FALSE)</f>
        <v>School shark</v>
      </c>
      <c r="I99" s="209" t="str">
        <f ca="1">IFERROR(VLOOKUP(B99, '2.Tissue'!B:N, 13, FALSE), "")</f>
        <v>Tissue Box 13</v>
      </c>
      <c r="J99" s="128">
        <v>45364</v>
      </c>
      <c r="K99" s="125" t="s">
        <v>6095</v>
      </c>
      <c r="L99" s="125">
        <v>0.16</v>
      </c>
      <c r="M99" s="186">
        <f t="shared" si="6"/>
        <v>40</v>
      </c>
      <c r="N99" s="125">
        <v>84.36</v>
      </c>
      <c r="O99" s="127" t="s">
        <v>6171</v>
      </c>
    </row>
    <row r="100" spans="1:15" x14ac:dyDescent="0.25">
      <c r="A100" s="115">
        <f>INDEX('1.MetaData'!A:A, MATCH($F100, '1.MetaData'!$B:$B, 0))</f>
        <v>706</v>
      </c>
      <c r="B100" s="247" t="s">
        <v>4368</v>
      </c>
      <c r="C100" s="125">
        <v>1</v>
      </c>
      <c r="D100" s="127" t="s">
        <v>3384</v>
      </c>
      <c r="E100" s="123" t="str">
        <f t="shared" si="7"/>
        <v>OG706H-1</v>
      </c>
      <c r="F100" s="238" t="str">
        <f>VLOOKUP(B100,'2.Tissue'!$B:$D,2,FALSE)</f>
        <v>OG706</v>
      </c>
      <c r="G100" s="58" t="str">
        <f>VLOOKUP($F100,'1.MetaData'!$B:$H,3,FALSE)</f>
        <v>Galeorhinus galeus</v>
      </c>
      <c r="H100" s="58" t="str">
        <f>VLOOKUP($F100,'1.MetaData'!$B:$H,4,FALSE)</f>
        <v>School shark</v>
      </c>
      <c r="I100" s="209" t="str">
        <f ca="1">IFERROR(VLOOKUP(B100, '2.Tissue'!B:N, 13, FALSE), "")</f>
        <v>Tissue Box 13</v>
      </c>
      <c r="J100" s="128">
        <v>45364</v>
      </c>
      <c r="K100" s="125" t="s">
        <v>6095</v>
      </c>
      <c r="L100" s="125">
        <v>0.86699999999999999</v>
      </c>
      <c r="M100" s="186">
        <f t="shared" si="6"/>
        <v>216.75</v>
      </c>
      <c r="N100" s="125">
        <v>67.22</v>
      </c>
    </row>
    <row r="101" spans="1:15" x14ac:dyDescent="0.25">
      <c r="A101" s="115">
        <f>INDEX('1.MetaData'!A:A, MATCH($F101, '1.MetaData'!$B:$B, 0))</f>
        <v>706</v>
      </c>
      <c r="B101" s="247" t="s">
        <v>6172</v>
      </c>
      <c r="C101" s="125">
        <v>1</v>
      </c>
      <c r="D101" s="127" t="s">
        <v>3384</v>
      </c>
      <c r="E101" s="123" t="str">
        <f t="shared" si="7"/>
        <v>OG706O-1</v>
      </c>
      <c r="F101" s="238" t="str">
        <f>VLOOKUP(B101,'2.Tissue'!$B:$D,2,FALSE)</f>
        <v>OG706</v>
      </c>
      <c r="G101" s="58" t="str">
        <f>VLOOKUP($F101,'1.MetaData'!$B:$H,3,FALSE)</f>
        <v>Galeorhinus galeus</v>
      </c>
      <c r="H101" s="58" t="str">
        <f>VLOOKUP($F101,'1.MetaData'!$B:$H,4,FALSE)</f>
        <v>School shark</v>
      </c>
      <c r="I101" s="209" t="str">
        <f ca="1">IFERROR(VLOOKUP(B101, '2.Tissue'!B:N, 13, FALSE), "")</f>
        <v>Tissue Box 13</v>
      </c>
      <c r="J101" s="128">
        <v>45364</v>
      </c>
      <c r="K101" s="125" t="s">
        <v>6095</v>
      </c>
      <c r="L101" s="125">
        <v>0.40200000000000002</v>
      </c>
      <c r="M101" s="186">
        <f t="shared" si="6"/>
        <v>100.50000000000001</v>
      </c>
      <c r="N101" s="125">
        <v>87.39</v>
      </c>
    </row>
    <row r="102" spans="1:15" x14ac:dyDescent="0.25">
      <c r="A102" s="115">
        <f>INDEX('1.MetaData'!A:A, MATCH($F102, '1.MetaData'!$B:$B, 0))</f>
        <v>706</v>
      </c>
      <c r="B102" s="247" t="s">
        <v>6168</v>
      </c>
      <c r="C102" s="125">
        <v>4</v>
      </c>
      <c r="D102" s="127" t="s">
        <v>5774</v>
      </c>
      <c r="E102" s="123" t="str">
        <f t="shared" si="7"/>
        <v>OG706L-4</v>
      </c>
      <c r="F102" s="238" t="str">
        <f>VLOOKUP(B102,'2.Tissue'!$B:$D,2,FALSE)</f>
        <v>OG706</v>
      </c>
      <c r="G102" s="58" t="str">
        <f>VLOOKUP($F102,'1.MetaData'!$B:$H,3,FALSE)</f>
        <v>Galeorhinus galeus</v>
      </c>
      <c r="H102" s="58" t="str">
        <f>VLOOKUP($F102,'1.MetaData'!$B:$H,4,FALSE)</f>
        <v>School shark</v>
      </c>
      <c r="I102" s="209" t="str">
        <f ca="1">IFERROR(VLOOKUP(B102, '2.Tissue'!B:N, 13, FALSE), "")</f>
        <v>Tissue Box 13</v>
      </c>
      <c r="J102" s="128">
        <v>45390</v>
      </c>
      <c r="K102" s="125" t="s">
        <v>6121</v>
      </c>
      <c r="L102" s="125">
        <v>8.61</v>
      </c>
      <c r="M102" s="186">
        <f t="shared" si="6"/>
        <v>2152.5</v>
      </c>
      <c r="N102" s="125">
        <v>93.42</v>
      </c>
      <c r="O102" s="127" t="s">
        <v>6173</v>
      </c>
    </row>
    <row r="103" spans="1:15" x14ac:dyDescent="0.25">
      <c r="A103" s="115">
        <f>INDEX('1.MetaData'!A:A, MATCH($F103, '1.MetaData'!$B:$B, 0))</f>
        <v>706</v>
      </c>
      <c r="B103" s="247" t="s">
        <v>6168</v>
      </c>
      <c r="C103" s="125">
        <v>5</v>
      </c>
      <c r="D103" s="127" t="s">
        <v>5774</v>
      </c>
      <c r="E103" s="123" t="str">
        <f t="shared" si="7"/>
        <v>OG706L-5</v>
      </c>
      <c r="F103" s="238" t="str">
        <f>VLOOKUP(B103,'2.Tissue'!$B:$D,2,FALSE)</f>
        <v>OG706</v>
      </c>
      <c r="G103" s="58" t="str">
        <f>VLOOKUP($F103,'1.MetaData'!$B:$H,3,FALSE)</f>
        <v>Galeorhinus galeus</v>
      </c>
      <c r="H103" s="58" t="str">
        <f>VLOOKUP($F103,'1.MetaData'!$B:$H,4,FALSE)</f>
        <v>School shark</v>
      </c>
      <c r="I103" s="209" t="str">
        <f ca="1">IFERROR(VLOOKUP(B103, '2.Tissue'!B:N, 13, FALSE), "")</f>
        <v>Tissue Box 13</v>
      </c>
      <c r="J103" s="128">
        <v>45390</v>
      </c>
      <c r="K103" s="125" t="s">
        <v>6121</v>
      </c>
      <c r="L103" s="125">
        <v>8.31</v>
      </c>
      <c r="M103" s="186">
        <f t="shared" si="6"/>
        <v>2077.5</v>
      </c>
      <c r="N103" s="125">
        <v>91.48</v>
      </c>
      <c r="O103" s="127" t="s">
        <v>6173</v>
      </c>
    </row>
    <row r="104" spans="1:15" x14ac:dyDescent="0.25">
      <c r="A104" s="115">
        <f>INDEX('1.MetaData'!A:A, MATCH($F104, '1.MetaData'!$B:$B, 0))</f>
        <v>706</v>
      </c>
      <c r="B104" s="247" t="s">
        <v>6168</v>
      </c>
      <c r="C104" s="125">
        <v>6</v>
      </c>
      <c r="D104" s="127" t="s">
        <v>5774</v>
      </c>
      <c r="E104" s="123" t="str">
        <f t="shared" si="7"/>
        <v>OG706L-6</v>
      </c>
      <c r="F104" s="238" t="str">
        <f>VLOOKUP(B104,'2.Tissue'!$B:$D,2,FALSE)</f>
        <v>OG706</v>
      </c>
      <c r="G104" s="58" t="str">
        <f>VLOOKUP($F104,'1.MetaData'!$B:$H,3,FALSE)</f>
        <v>Galeorhinus galeus</v>
      </c>
      <c r="H104" s="58" t="str">
        <f>VLOOKUP($F104,'1.MetaData'!$B:$H,4,FALSE)</f>
        <v>School shark</v>
      </c>
      <c r="I104" s="209" t="str">
        <f ca="1">IFERROR(VLOOKUP(B104, '2.Tissue'!B:N, 13, FALSE), "")</f>
        <v>Tissue Box 13</v>
      </c>
      <c r="J104" s="128">
        <v>45390</v>
      </c>
      <c r="K104" s="125" t="s">
        <v>6121</v>
      </c>
      <c r="L104" s="125">
        <v>17.8</v>
      </c>
      <c r="M104" s="186">
        <f t="shared" si="6"/>
        <v>4450</v>
      </c>
      <c r="N104" s="125">
        <v>94.24</v>
      </c>
      <c r="O104" s="127" t="s">
        <v>6173</v>
      </c>
    </row>
    <row r="105" spans="1:15" x14ac:dyDescent="0.25">
      <c r="A105" s="115">
        <f>INDEX('1.MetaData'!A:A, MATCH($F105, '1.MetaData'!$B:$B, 0))</f>
        <v>706</v>
      </c>
      <c r="B105" s="247" t="s">
        <v>6168</v>
      </c>
      <c r="C105" s="125">
        <v>7</v>
      </c>
      <c r="D105" s="127" t="s">
        <v>96</v>
      </c>
      <c r="E105" s="123" t="str">
        <f t="shared" si="7"/>
        <v>OG706L-7</v>
      </c>
      <c r="F105" s="238" t="str">
        <f>VLOOKUP(B105,'2.Tissue'!$B:$D,2,FALSE)</f>
        <v>OG706</v>
      </c>
      <c r="G105" s="58" t="str">
        <f>VLOOKUP($F105,'1.MetaData'!$B:$H,3,FALSE)</f>
        <v>Galeorhinus galeus</v>
      </c>
      <c r="H105" s="58" t="str">
        <f>VLOOKUP($F105,'1.MetaData'!$B:$H,4,FALSE)</f>
        <v>School shark</v>
      </c>
      <c r="I105" s="209" t="str">
        <f ca="1">IFERROR(VLOOKUP(B105, '2.Tissue'!B:N, 13, FALSE), "")</f>
        <v>Tissue Box 13</v>
      </c>
      <c r="J105" s="128">
        <v>45390</v>
      </c>
      <c r="K105" s="125" t="s">
        <v>6121</v>
      </c>
      <c r="L105" s="125">
        <v>44.3</v>
      </c>
      <c r="M105" s="186">
        <f t="shared" si="6"/>
        <v>11075</v>
      </c>
      <c r="N105" s="125">
        <v>90.25</v>
      </c>
      <c r="O105" s="127" t="s">
        <v>6174</v>
      </c>
    </row>
    <row r="106" spans="1:15" x14ac:dyDescent="0.25">
      <c r="A106" s="115">
        <f>INDEX('1.MetaData'!A:A, MATCH($F106, '1.MetaData'!$B:$B, 0))</f>
        <v>706</v>
      </c>
      <c r="B106" s="247" t="s">
        <v>6168</v>
      </c>
      <c r="C106" s="125">
        <v>8</v>
      </c>
      <c r="D106" s="127" t="s">
        <v>96</v>
      </c>
      <c r="E106" s="123" t="str">
        <f t="shared" si="7"/>
        <v>OG706L-8</v>
      </c>
      <c r="F106" s="238" t="str">
        <f>VLOOKUP(B106,'2.Tissue'!$B:$D,2,FALSE)</f>
        <v>OG706</v>
      </c>
      <c r="G106" s="58" t="str">
        <f>VLOOKUP($F106,'1.MetaData'!$B:$H,3,FALSE)</f>
        <v>Galeorhinus galeus</v>
      </c>
      <c r="H106" s="58" t="str">
        <f>VLOOKUP($F106,'1.MetaData'!$B:$H,4,FALSE)</f>
        <v>School shark</v>
      </c>
      <c r="I106" s="209" t="str">
        <f ca="1">IFERROR(VLOOKUP(B106, '2.Tissue'!B:N, 13, FALSE), "")</f>
        <v>Tissue Box 13</v>
      </c>
      <c r="J106" s="128">
        <v>45390</v>
      </c>
      <c r="K106" s="125" t="s">
        <v>6121</v>
      </c>
      <c r="L106" s="125">
        <v>21</v>
      </c>
      <c r="M106" s="186">
        <f t="shared" si="6"/>
        <v>5250</v>
      </c>
      <c r="N106" s="125">
        <v>92.74</v>
      </c>
      <c r="O106" s="127" t="s">
        <v>6174</v>
      </c>
    </row>
    <row r="107" spans="1:15" x14ac:dyDescent="0.25">
      <c r="A107" s="115">
        <f>INDEX('1.MetaData'!A:A, MATCH($F107, '1.MetaData'!$B:$B, 0))</f>
        <v>709</v>
      </c>
      <c r="B107" s="247" t="s">
        <v>4370</v>
      </c>
      <c r="C107" s="125">
        <v>1</v>
      </c>
      <c r="D107" s="127" t="s">
        <v>111</v>
      </c>
      <c r="E107" s="123" t="str">
        <f t="shared" si="7"/>
        <v>OG709G-1</v>
      </c>
      <c r="F107" s="238" t="str">
        <f>VLOOKUP(B107,'2.Tissue'!$B:$D,2,FALSE)</f>
        <v>OG709</v>
      </c>
      <c r="G107" s="58" t="str">
        <f>VLOOKUP($F107,'1.MetaData'!$B:$H,3,FALSE)</f>
        <v>Ambassis vachellii</v>
      </c>
      <c r="H107" s="58" t="str">
        <f>VLOOKUP($F107,'1.MetaData'!$B:$H,4,FALSE)</f>
        <v>Vachel’s glass perchlet</v>
      </c>
      <c r="I107" s="209" t="str">
        <f ca="1">IFERROR(VLOOKUP(B107, '2.Tissue'!B:N, 13, FALSE), "")</f>
        <v>Tissue Box 16</v>
      </c>
      <c r="J107" s="128"/>
      <c r="M107" s="248"/>
      <c r="N107" s="125"/>
    </row>
    <row r="108" spans="1:15" x14ac:dyDescent="0.25">
      <c r="A108" s="115">
        <f>INDEX('1.MetaData'!A:A, MATCH($F108, '1.MetaData'!$B:$B, 0))</f>
        <v>711</v>
      </c>
      <c r="B108" s="247" t="s">
        <v>4371</v>
      </c>
      <c r="C108" s="125">
        <v>1</v>
      </c>
      <c r="D108" s="127" t="s">
        <v>3384</v>
      </c>
      <c r="E108" s="123" t="str">
        <f t="shared" si="7"/>
        <v>OG711O-1</v>
      </c>
      <c r="F108" s="238" t="str">
        <f>VLOOKUP(B108,'2.Tissue'!$B:$D,2,FALSE)</f>
        <v>OG711</v>
      </c>
      <c r="G108" s="58" t="str">
        <f>VLOOKUP($F108,'1.MetaData'!$B:$H,3,FALSE)</f>
        <v>Amniataba caudavittata</v>
      </c>
      <c r="H108" s="58" t="str">
        <f>VLOOKUP($F108,'1.MetaData'!$B:$H,4,FALSE)</f>
        <v>Yellowtail grunter</v>
      </c>
      <c r="I108" s="209" t="str">
        <f ca="1">IFERROR(VLOOKUP(B108, '2.Tissue'!B:N, 13, FALSE), "")</f>
        <v>Tissue Box 16</v>
      </c>
      <c r="J108" s="128">
        <v>45433</v>
      </c>
      <c r="K108" s="125" t="s">
        <v>6132</v>
      </c>
      <c r="L108" s="125">
        <v>0.05</v>
      </c>
      <c r="M108" s="186">
        <v>13</v>
      </c>
      <c r="N108" s="125">
        <v>43.73</v>
      </c>
      <c r="O108" s="127" t="s">
        <v>6175</v>
      </c>
    </row>
    <row r="109" spans="1:15" x14ac:dyDescent="0.25">
      <c r="A109" s="115">
        <f>INDEX('1.MetaData'!A:A, MATCH($F109, '1.MetaData'!$B:$B, 0))</f>
        <v>711</v>
      </c>
      <c r="B109" s="247" t="s">
        <v>4371</v>
      </c>
      <c r="C109" s="125">
        <v>2</v>
      </c>
      <c r="D109" s="127" t="s">
        <v>6176</v>
      </c>
      <c r="E109" s="123" t="str">
        <f t="shared" si="7"/>
        <v>OG711O-2</v>
      </c>
      <c r="F109" s="238" t="str">
        <f>VLOOKUP(B109,'2.Tissue'!$B:$D,2,FALSE)</f>
        <v>OG711</v>
      </c>
      <c r="G109" s="58" t="str">
        <f>VLOOKUP($F109,'1.MetaData'!$B:$H,3,FALSE)</f>
        <v>Amniataba caudavittata</v>
      </c>
      <c r="H109" s="58" t="str">
        <f>VLOOKUP($F109,'1.MetaData'!$B:$H,4,FALSE)</f>
        <v>Yellowtail grunter</v>
      </c>
      <c r="I109" s="209" t="str">
        <f ca="1">IFERROR(VLOOKUP(B109, '2.Tissue'!B:N, 13, FALSE), "")</f>
        <v>Tissue Box 16</v>
      </c>
      <c r="J109" s="128"/>
      <c r="M109" s="248"/>
      <c r="N109" s="125"/>
    </row>
    <row r="110" spans="1:15" x14ac:dyDescent="0.25">
      <c r="A110" s="115">
        <f>INDEX('1.MetaData'!A:A, MATCH($F110, '1.MetaData'!$B:$B, 0))</f>
        <v>721</v>
      </c>
      <c r="B110" s="247" t="s">
        <v>4372</v>
      </c>
      <c r="C110" s="125">
        <v>1</v>
      </c>
      <c r="D110" s="127" t="s">
        <v>111</v>
      </c>
      <c r="E110" s="123" t="str">
        <f t="shared" si="7"/>
        <v>OG721G-1</v>
      </c>
      <c r="F110" s="238" t="str">
        <f>VLOOKUP(B110,'2.Tissue'!$B:$D,2,FALSE)</f>
        <v>OG721</v>
      </c>
      <c r="G110" s="58" t="str">
        <f>VLOOKUP($F110,'1.MetaData'!$B:$H,3,FALSE)</f>
        <v>Pseudomugil cyanodorsalis</v>
      </c>
      <c r="H110" s="58" t="str">
        <f>VLOOKUP($F110,'1.MetaData'!$B:$H,4,FALSE)</f>
        <v>Neon blue-eye</v>
      </c>
      <c r="I110" s="209" t="str">
        <f ca="1">IFERROR(VLOOKUP(B110, '2.Tissue'!B:N, 13, FALSE), "")</f>
        <v>Tissue Box 16</v>
      </c>
      <c r="J110" s="128"/>
      <c r="M110" s="248"/>
      <c r="N110" s="125"/>
    </row>
    <row r="111" spans="1:15" x14ac:dyDescent="0.25">
      <c r="A111" s="115">
        <f>INDEX('1.MetaData'!A:A, MATCH($F111, '1.MetaData'!$B:$B, 0))</f>
        <v>755</v>
      </c>
      <c r="B111" s="247" t="s">
        <v>4811</v>
      </c>
      <c r="C111" s="125">
        <v>1</v>
      </c>
      <c r="D111" s="127" t="s">
        <v>96</v>
      </c>
      <c r="E111" s="123" t="str">
        <f t="shared" si="7"/>
        <v>OG755G-1</v>
      </c>
      <c r="F111" s="238" t="str">
        <f>VLOOKUP(B111,'2.Tissue'!$B:$D,2,FALSE)</f>
        <v>OG755</v>
      </c>
      <c r="G111" s="58" t="str">
        <f>VLOOKUP($F111,'1.MetaData'!$B:$H,3,FALSE)</f>
        <v>Centropyge colini</v>
      </c>
      <c r="H111" s="58">
        <f>VLOOKUP($F111,'1.MetaData'!$B:$H,4,FALSE)</f>
        <v>0</v>
      </c>
      <c r="I111" s="209" t="str">
        <f ca="1">IFERROR(VLOOKUP(B111, '2.Tissue'!B:N, 13, FALSE), "")</f>
        <v>Tissue Box 26</v>
      </c>
      <c r="J111" s="128">
        <v>45595</v>
      </c>
      <c r="K111" s="125" t="s">
        <v>6115</v>
      </c>
      <c r="L111" s="125">
        <v>14.5</v>
      </c>
      <c r="M111" s="248">
        <f>Table815[[#This Row],[Lysate Conc. (ng/uL)]]*10*23.8</f>
        <v>3451</v>
      </c>
      <c r="N111" s="125">
        <v>62.71</v>
      </c>
    </row>
    <row r="112" spans="1:15" x14ac:dyDescent="0.25">
      <c r="A112" s="115">
        <f>INDEX('1.MetaData'!A:A, MATCH($F112, '1.MetaData'!$B:$B, 0))</f>
        <v>755</v>
      </c>
      <c r="B112" s="247" t="s">
        <v>4811</v>
      </c>
      <c r="C112" s="125">
        <v>2</v>
      </c>
      <c r="D112" s="127" t="s">
        <v>96</v>
      </c>
      <c r="E112" s="123" t="str">
        <f t="shared" si="7"/>
        <v>OG755G-2</v>
      </c>
      <c r="F112" s="238" t="str">
        <f>VLOOKUP(B112,'2.Tissue'!$B:$D,2,FALSE)</f>
        <v>OG755</v>
      </c>
      <c r="G112" s="58" t="str">
        <f>VLOOKUP($F112,'1.MetaData'!$B:$H,3,FALSE)</f>
        <v>Centropyge colini</v>
      </c>
      <c r="H112" s="58">
        <f>VLOOKUP($F112,'1.MetaData'!$B:$H,4,FALSE)</f>
        <v>0</v>
      </c>
      <c r="I112" s="209" t="str">
        <f ca="1">IFERROR(VLOOKUP(B112, '2.Tissue'!B:N, 13, FALSE), "")</f>
        <v>Tissue Box 26</v>
      </c>
      <c r="J112" s="128">
        <v>45608</v>
      </c>
      <c r="K112" s="125" t="s">
        <v>6177</v>
      </c>
      <c r="L112" s="125">
        <v>16.5</v>
      </c>
      <c r="M112" s="248">
        <v>4125</v>
      </c>
      <c r="N112" s="125">
        <v>90.79</v>
      </c>
    </row>
    <row r="113" spans="1:15" x14ac:dyDescent="0.25">
      <c r="A113" s="115">
        <f>INDEX('1.MetaData'!A:A, MATCH($F113, '1.MetaData'!$B:$B, 0))</f>
        <v>757</v>
      </c>
      <c r="B113" s="247" t="s">
        <v>4390</v>
      </c>
      <c r="C113" s="125">
        <v>1</v>
      </c>
      <c r="D113" s="127" t="s">
        <v>96</v>
      </c>
      <c r="E113" s="123" t="str">
        <f t="shared" si="7"/>
        <v>OG757G-1</v>
      </c>
      <c r="F113" s="238" t="str">
        <f>VLOOKUP(B113,'2.Tissue'!$B:$D,2,FALSE)</f>
        <v>OG757</v>
      </c>
      <c r="G113" s="58" t="str">
        <f>VLOOKUP($F113,'1.MetaData'!$B:$H,3,FALSE)</f>
        <v>Centropyge abei</v>
      </c>
      <c r="H113" s="58">
        <f>VLOOKUP($F113,'1.MetaData'!$B:$H,4,FALSE)</f>
        <v>0</v>
      </c>
      <c r="I113" s="209" t="str">
        <f ca="1">IFERROR(VLOOKUP(B113, '2.Tissue'!B:N, 13, FALSE), "")</f>
        <v>Tissue Box 26</v>
      </c>
      <c r="J113" s="128">
        <v>45595</v>
      </c>
      <c r="K113" s="125" t="s">
        <v>6167</v>
      </c>
      <c r="L113" s="125">
        <v>13.9</v>
      </c>
      <c r="M113" s="248">
        <f>Table815[[#This Row],[Lysate Conc. (ng/uL)]]*10*23.8</f>
        <v>3308.2000000000003</v>
      </c>
      <c r="N113" s="125">
        <v>33.07</v>
      </c>
      <c r="O113" s="127" t="s">
        <v>6178</v>
      </c>
    </row>
    <row r="114" spans="1:15" x14ac:dyDescent="0.25">
      <c r="A114" s="115">
        <f>INDEX('1.MetaData'!A:A, MATCH($F114, '1.MetaData'!$B:$B, 0))</f>
        <v>759</v>
      </c>
      <c r="B114" s="247" t="s">
        <v>6179</v>
      </c>
      <c r="C114" s="125">
        <v>1</v>
      </c>
      <c r="D114" s="127" t="s">
        <v>96</v>
      </c>
      <c r="E114" s="123" t="str">
        <f t="shared" si="7"/>
        <v>OG759G-1</v>
      </c>
      <c r="F114" s="238" t="str">
        <f>VLOOKUP(B114,'2.Tissue'!$B:$D,2,FALSE)</f>
        <v>OG759</v>
      </c>
      <c r="G114" s="58" t="str">
        <f>VLOOKUP($F114,'1.MetaData'!$B:$H,3,FALSE)</f>
        <v>Pristigenys meyeri</v>
      </c>
      <c r="H114" s="58">
        <f>VLOOKUP($F114,'1.MetaData'!$B:$H,4,FALSE)</f>
        <v>0</v>
      </c>
      <c r="I114" s="209" t="str">
        <f ca="1">IFERROR(VLOOKUP(B114, '2.Tissue'!B:N, 13, FALSE), "")</f>
        <v>Tissue Box 26</v>
      </c>
      <c r="J114" s="128">
        <v>45481</v>
      </c>
      <c r="K114" s="125" t="s">
        <v>6100</v>
      </c>
      <c r="L114" s="125">
        <v>4.3600000000000003</v>
      </c>
      <c r="M114" s="186">
        <f>IF(L114&lt;&gt;"", L114*10/0.04, "")</f>
        <v>1090</v>
      </c>
      <c r="N114" s="125">
        <v>90.36</v>
      </c>
    </row>
    <row r="115" spans="1:15" x14ac:dyDescent="0.25">
      <c r="A115" s="115">
        <f>INDEX('1.MetaData'!A:A, MATCH($F115, '1.MetaData'!$B:$B, 0))</f>
        <v>760</v>
      </c>
      <c r="B115" s="247" t="s">
        <v>6180</v>
      </c>
      <c r="C115" s="125">
        <v>1</v>
      </c>
      <c r="D115" s="127" t="s">
        <v>96</v>
      </c>
      <c r="E115" s="123" t="str">
        <f t="shared" si="7"/>
        <v>OG760L-1</v>
      </c>
      <c r="F115" s="238" t="str">
        <f>VLOOKUP(B115,'2.Tissue'!$B:$D,2,FALSE)</f>
        <v>OG760</v>
      </c>
      <c r="G115" s="58" t="str">
        <f>VLOOKUP($F115,'1.MetaData'!$B:$H,3,FALSE)</f>
        <v>Aprion virescens</v>
      </c>
      <c r="H115" s="58" t="str">
        <f>VLOOKUP($F115,'1.MetaData'!$B:$H,4,FALSE)</f>
        <v xml:space="preserve">Green Jobfish </v>
      </c>
      <c r="I115" s="209" t="str">
        <f ca="1">IFERROR(VLOOKUP(B115, '2.Tissue'!B:N, 13, FALSE), "")</f>
        <v>Tissue Box 26</v>
      </c>
      <c r="J115" s="128">
        <v>45439</v>
      </c>
      <c r="K115" s="125" t="s">
        <v>6142</v>
      </c>
      <c r="L115" s="125">
        <v>13.5</v>
      </c>
      <c r="M115" s="318">
        <f>IF(L115&lt;&gt;"", L115*10/0.04, "")</f>
        <v>3375</v>
      </c>
      <c r="N115" s="125">
        <v>77.17</v>
      </c>
      <c r="O115" s="127" t="s">
        <v>6143</v>
      </c>
    </row>
    <row r="116" spans="1:15" x14ac:dyDescent="0.25">
      <c r="A116" s="115">
        <f>INDEX('1.MetaData'!A:A, MATCH($F116, '1.MetaData'!$B:$B, 0))</f>
        <v>763</v>
      </c>
      <c r="B116" s="247" t="s">
        <v>6181</v>
      </c>
      <c r="C116" s="125">
        <v>1</v>
      </c>
      <c r="D116" s="127" t="s">
        <v>96</v>
      </c>
      <c r="E116" s="123" t="str">
        <f t="shared" si="7"/>
        <v>OG763G-1</v>
      </c>
      <c r="F116" s="238" t="str">
        <f>VLOOKUP(B116,'2.Tissue'!$B:$D,2,FALSE)</f>
        <v>OG763</v>
      </c>
      <c r="G116" s="58" t="str">
        <f>VLOOKUP($F116,'1.MetaData'!$B:$H,3,FALSE)</f>
        <v>Synodus variegatus</v>
      </c>
      <c r="H116" s="58">
        <f>VLOOKUP($F116,'1.MetaData'!$B:$H,4,FALSE)</f>
        <v>0</v>
      </c>
      <c r="I116" s="209" t="str">
        <f ca="1">IFERROR(VLOOKUP(B116, '2.Tissue'!B:N, 13, FALSE), "")</f>
        <v>Tissue Box 26</v>
      </c>
      <c r="J116" s="128">
        <v>45481</v>
      </c>
      <c r="K116" s="125" t="s">
        <v>6100</v>
      </c>
      <c r="L116" s="125">
        <v>6.12</v>
      </c>
      <c r="M116" s="186">
        <f>IF(L116&lt;&gt;"", L116*10/0.04, "")</f>
        <v>1530</v>
      </c>
      <c r="N116" s="125">
        <v>95.53</v>
      </c>
    </row>
    <row r="117" spans="1:15" x14ac:dyDescent="0.25">
      <c r="A117" s="115">
        <f>INDEX('1.MetaData'!A:A, MATCH($F117, '1.MetaData'!$B:$B, 0))</f>
        <v>777</v>
      </c>
      <c r="B117" s="247" t="s">
        <v>4411</v>
      </c>
      <c r="C117" s="125">
        <v>1</v>
      </c>
      <c r="D117" s="127" t="s">
        <v>96</v>
      </c>
      <c r="E117" s="123" t="str">
        <f t="shared" si="7"/>
        <v>OG777G-1</v>
      </c>
      <c r="F117" s="238" t="str">
        <f>VLOOKUP(B117,'2.Tissue'!$B:$D,2,FALSE)</f>
        <v>OG777</v>
      </c>
      <c r="G117" s="58" t="str">
        <f>VLOOKUP($F117,'1.MetaData'!$B:$H,3,FALSE)</f>
        <v>Melichthys vidua</v>
      </c>
      <c r="H117" s="58" t="str">
        <f>VLOOKUP($F117,'1.MetaData'!$B:$H,4,FALSE)</f>
        <v>Triggerfish</v>
      </c>
      <c r="I117" s="209" t="str">
        <f ca="1">IFERROR(VLOOKUP(B117, '2.Tissue'!B:N, 13, FALSE), "")</f>
        <v>Tissue Box 27</v>
      </c>
      <c r="J117" s="128">
        <v>45481</v>
      </c>
      <c r="K117" s="125" t="s">
        <v>6100</v>
      </c>
      <c r="L117" s="125">
        <v>5.94</v>
      </c>
      <c r="M117" s="186">
        <f>IF(L117&lt;&gt;"", L117*10/0.04, "")</f>
        <v>1485</v>
      </c>
      <c r="N117" s="125">
        <v>89.06</v>
      </c>
    </row>
    <row r="118" spans="1:15" x14ac:dyDescent="0.25">
      <c r="A118" s="115">
        <f>INDEX('1.MetaData'!A:A, MATCH($F118, '1.MetaData'!$B:$B, 0))</f>
        <v>778</v>
      </c>
      <c r="B118" s="247" t="s">
        <v>4412</v>
      </c>
      <c r="C118" s="125">
        <v>1</v>
      </c>
      <c r="D118" s="127" t="s">
        <v>3384</v>
      </c>
      <c r="E118" s="123" t="str">
        <f t="shared" si="7"/>
        <v>OG778G-1</v>
      </c>
      <c r="F118" s="238" t="str">
        <f>VLOOKUP(B118,'2.Tissue'!$B:$D,2,FALSE)</f>
        <v>OG778</v>
      </c>
      <c r="G118" s="58" t="str">
        <f>VLOOKUP($F118,'1.MetaData'!$B:$H,3,FALSE)</f>
        <v>Malacanthus latovittatus</v>
      </c>
      <c r="H118" s="58" t="str">
        <f>VLOOKUP($F118,'1.MetaData'!$B:$H,4,FALSE)</f>
        <v>Blue Blanquillo</v>
      </c>
      <c r="I118" s="209" t="str">
        <f ca="1">IFERROR(VLOOKUP(B118, '2.Tissue'!B:N, 13, FALSE), "")</f>
        <v>Tissue Box 27</v>
      </c>
      <c r="J118" s="128">
        <v>45611</v>
      </c>
      <c r="K118" s="125" t="s">
        <v>6147</v>
      </c>
      <c r="L118" s="125">
        <v>0.13600000000000001</v>
      </c>
      <c r="M118" s="248"/>
      <c r="N118" s="125">
        <v>42.9</v>
      </c>
    </row>
    <row r="119" spans="1:15" x14ac:dyDescent="0.25">
      <c r="A119" s="115">
        <f>INDEX('1.MetaData'!A:A, MATCH($F119, '1.MetaData'!$B:$B, 0))</f>
        <v>787</v>
      </c>
      <c r="B119" s="247" t="s">
        <v>4427</v>
      </c>
      <c r="C119" s="125">
        <v>1</v>
      </c>
      <c r="D119" s="127" t="s">
        <v>3384</v>
      </c>
      <c r="E119" s="123" t="str">
        <f t="shared" si="7"/>
        <v>OG787G-1</v>
      </c>
      <c r="F119" s="238" t="str">
        <f>VLOOKUP(B119,'2.Tissue'!$B:$D,2,FALSE)</f>
        <v>OG787</v>
      </c>
      <c r="G119" s="58" t="str">
        <f>VLOOKUP($F119,'1.MetaData'!$B:$H,3,FALSE)</f>
        <v>Centropyge heraldi</v>
      </c>
      <c r="H119" s="58">
        <f>VLOOKUP($F119,'1.MetaData'!$B:$H,4,FALSE)</f>
        <v>0</v>
      </c>
      <c r="I119" s="209" t="str">
        <f ca="1">IFERROR(VLOOKUP(B119, '2.Tissue'!B:N, 13, FALSE), "")</f>
        <v>Tissue Box 28</v>
      </c>
      <c r="J119" s="128">
        <v>45595</v>
      </c>
      <c r="K119" s="125" t="s">
        <v>6167</v>
      </c>
      <c r="L119" s="125">
        <v>34.700000000000003</v>
      </c>
      <c r="M119" s="248">
        <f>Table815[[#This Row],[Lysate Conc. (ng/uL)]]*10*23.8</f>
        <v>8258.6</v>
      </c>
      <c r="N119" s="125">
        <v>20.54</v>
      </c>
      <c r="O119" s="127" t="s">
        <v>6182</v>
      </c>
    </row>
    <row r="120" spans="1:15" x14ac:dyDescent="0.25">
      <c r="A120" s="115">
        <f>INDEX('1.MetaData'!A:A, MATCH($F120, '1.MetaData'!$B:$B, 0))</f>
        <v>787</v>
      </c>
      <c r="B120" s="247" t="s">
        <v>4427</v>
      </c>
      <c r="C120" s="125">
        <v>2</v>
      </c>
      <c r="D120" s="127" t="s">
        <v>96</v>
      </c>
      <c r="E120" s="123" t="str">
        <f t="shared" si="7"/>
        <v>OG787G-2</v>
      </c>
      <c r="F120" s="238" t="str">
        <f>VLOOKUP(B120,'2.Tissue'!$B:$D,2,FALSE)</f>
        <v>OG787</v>
      </c>
      <c r="G120" s="58" t="str">
        <f>VLOOKUP($F120,'1.MetaData'!$B:$H,3,FALSE)</f>
        <v>Centropyge heraldi</v>
      </c>
      <c r="H120" s="58">
        <f>VLOOKUP($F120,'1.MetaData'!$B:$H,4,FALSE)</f>
        <v>0</v>
      </c>
      <c r="I120" s="209" t="str">
        <f ca="1">IFERROR(VLOOKUP(B120, '2.Tissue'!B:N, 13, FALSE), "")</f>
        <v>Tissue Box 28</v>
      </c>
      <c r="J120" s="128">
        <v>45608</v>
      </c>
      <c r="K120" s="125" t="s">
        <v>6177</v>
      </c>
      <c r="L120" s="125">
        <v>7.76</v>
      </c>
      <c r="M120" s="248">
        <v>1940</v>
      </c>
      <c r="N120" s="125">
        <v>84.4</v>
      </c>
    </row>
    <row r="121" spans="1:15" x14ac:dyDescent="0.25">
      <c r="A121" s="115">
        <f>INDEX('1.MetaData'!A:A, MATCH($F121, '1.MetaData'!$B:$B, 0))</f>
        <v>788</v>
      </c>
      <c r="B121" s="247" t="s">
        <v>4429</v>
      </c>
      <c r="C121" s="125">
        <v>1</v>
      </c>
      <c r="D121" s="127" t="s">
        <v>96</v>
      </c>
      <c r="E121" s="123" t="str">
        <f t="shared" si="7"/>
        <v>OG788G-1</v>
      </c>
      <c r="F121" s="238" t="str">
        <f>VLOOKUP(B121,'2.Tissue'!$B:$D,2,FALSE)</f>
        <v>OG788</v>
      </c>
      <c r="G121" s="58" t="str">
        <f>VLOOKUP($F121,'1.MetaData'!$B:$H,3,FALSE)</f>
        <v>Centropyge bispinosa</v>
      </c>
      <c r="H121" s="58">
        <f>VLOOKUP($F121,'1.MetaData'!$B:$H,4,FALSE)</f>
        <v>0</v>
      </c>
      <c r="I121" s="209" t="str">
        <f ca="1">IFERROR(VLOOKUP(B121, '2.Tissue'!B:N, 13, FALSE), "")</f>
        <v>Tissue Box 28</v>
      </c>
      <c r="J121" s="128">
        <v>45608</v>
      </c>
      <c r="K121" s="125" t="s">
        <v>6177</v>
      </c>
      <c r="L121" s="125">
        <v>17.600000000000001</v>
      </c>
      <c r="M121" s="248">
        <v>4400</v>
      </c>
      <c r="N121" s="125">
        <v>87.54</v>
      </c>
    </row>
    <row r="122" spans="1:15" x14ac:dyDescent="0.25">
      <c r="A122" s="115">
        <f>INDEX('1.MetaData'!A:A, MATCH($F122, '1.MetaData'!$B:$B, 0))</f>
        <v>808</v>
      </c>
      <c r="B122" s="247" t="s">
        <v>6183</v>
      </c>
      <c r="C122" s="125">
        <v>1</v>
      </c>
      <c r="D122" s="127" t="s">
        <v>96</v>
      </c>
      <c r="E122" s="123" t="str">
        <f t="shared" si="7"/>
        <v>OG808G-1</v>
      </c>
      <c r="F122" s="238" t="str">
        <f>VLOOKUP(B122,'2.Tissue'!$B:$D,2,FALSE)</f>
        <v>OG808</v>
      </c>
      <c r="G122" s="58" t="str">
        <f>VLOOKUP($F122,'1.MetaData'!$B:$H,3,FALSE)</f>
        <v>Macolor macularis</v>
      </c>
      <c r="H122" s="58" t="str">
        <f>VLOOKUP($F122,'1.MetaData'!$B:$H,4,FALSE)</f>
        <v>Midnight snapper</v>
      </c>
      <c r="I122" s="209" t="str">
        <f ca="1">IFERROR(VLOOKUP(B122, '2.Tissue'!B:N, 13, FALSE), "")</f>
        <v>Tissue Box 29</v>
      </c>
      <c r="J122" s="128">
        <v>45439</v>
      </c>
      <c r="K122" s="125" t="s">
        <v>6142</v>
      </c>
      <c r="L122" s="125">
        <v>10.8</v>
      </c>
      <c r="M122" s="248">
        <f>Table815[[#This Row],[Lysate Conc. (ng/uL)]]*10*23.8</f>
        <v>2570.4</v>
      </c>
      <c r="N122" s="125">
        <v>35.200000000000003</v>
      </c>
      <c r="O122" s="127" t="s">
        <v>6143</v>
      </c>
    </row>
    <row r="123" spans="1:15" x14ac:dyDescent="0.25">
      <c r="A123" s="115">
        <f>INDEX('1.MetaData'!A:A, MATCH($F123, '1.MetaData'!$B:$B, 0))</f>
        <v>820</v>
      </c>
      <c r="B123" s="247" t="s">
        <v>4464</v>
      </c>
      <c r="C123" s="125">
        <v>1</v>
      </c>
      <c r="D123" s="127" t="s">
        <v>96</v>
      </c>
      <c r="E123" s="123" t="str">
        <f t="shared" si="7"/>
        <v>OG820G-1</v>
      </c>
      <c r="F123" s="238" t="str">
        <f>VLOOKUP(B123,'2.Tissue'!$B:$D,2,FALSE)</f>
        <v>OG820</v>
      </c>
      <c r="G123" s="58" t="str">
        <f>VLOOKUP($F123,'1.MetaData'!$B:$H,3,FALSE)</f>
        <v>Dascyllus aruanus</v>
      </c>
      <c r="H123" s="58" t="str">
        <f>VLOOKUP($F123,'1.MetaData'!$B:$H,4,FALSE)</f>
        <v>Humbug</v>
      </c>
      <c r="I123" s="209" t="str">
        <f ca="1">IFERROR(VLOOKUP(B123, '2.Tissue'!B:N, 13, FALSE), "")</f>
        <v>Tissue Box 17</v>
      </c>
      <c r="J123" s="128">
        <v>45420</v>
      </c>
      <c r="K123" s="125" t="s">
        <v>6106</v>
      </c>
      <c r="L123" s="125">
        <v>3.86</v>
      </c>
      <c r="M123" s="186">
        <f>IF(L123&lt;&gt;"", L123*10/0.04, "")</f>
        <v>965</v>
      </c>
      <c r="N123" s="125">
        <v>94.06</v>
      </c>
    </row>
    <row r="124" spans="1:15" x14ac:dyDescent="0.25">
      <c r="A124" s="115">
        <f>INDEX('1.MetaData'!A:A, MATCH($F124, '1.MetaData'!$B:$B, 0))</f>
        <v>824</v>
      </c>
      <c r="B124" s="247" t="s">
        <v>6184</v>
      </c>
      <c r="C124" s="125">
        <v>1</v>
      </c>
      <c r="D124" s="127" t="s">
        <v>6146</v>
      </c>
      <c r="E124" s="123" t="str">
        <f t="shared" si="7"/>
        <v>OG824G-1</v>
      </c>
      <c r="F124" s="238" t="str">
        <f>VLOOKUP(B124,'2.Tissue'!$B:$D,2,FALSE)</f>
        <v>OG824</v>
      </c>
      <c r="G124" s="58" t="str">
        <f>VLOOKUP($F124,'1.MetaData'!$B:$H,3,FALSE)</f>
        <v>Plectropomus leopardus</v>
      </c>
      <c r="H124" s="58" t="str">
        <f>VLOOKUP($F124,'1.MetaData'!$B:$H,4,FALSE)</f>
        <v>Common coral trout</v>
      </c>
      <c r="I124" s="209" t="str">
        <f ca="1">IFERROR(VLOOKUP(B124, '2.Tissue'!B:N, 13, FALSE), "")</f>
        <v>Tissue Box 38</v>
      </c>
      <c r="J124" s="128">
        <v>45611</v>
      </c>
      <c r="K124" s="125" t="s">
        <v>6147</v>
      </c>
      <c r="L124" s="125">
        <v>46</v>
      </c>
      <c r="M124" s="248"/>
      <c r="N124" s="125">
        <v>70.14</v>
      </c>
    </row>
    <row r="125" spans="1:15" x14ac:dyDescent="0.25">
      <c r="A125" s="115">
        <f>INDEX('1.MetaData'!A:A, MATCH($F125, '1.MetaData'!$B:$B, 0))</f>
        <v>836</v>
      </c>
      <c r="B125" s="247" t="s">
        <v>4493</v>
      </c>
      <c r="C125" s="125">
        <v>1</v>
      </c>
      <c r="D125" s="127" t="s">
        <v>96</v>
      </c>
      <c r="E125" s="123" t="str">
        <f t="shared" si="7"/>
        <v>OG836B-1</v>
      </c>
      <c r="F125" s="238" t="str">
        <f>VLOOKUP(B125,'2.Tissue'!$B:$D,2,FALSE)</f>
        <v>OG836</v>
      </c>
      <c r="G125" s="58" t="str">
        <f>VLOOKUP($F125,'1.MetaData'!$B:$H,3,FALSE)</f>
        <v>Carcharhinus cautus</v>
      </c>
      <c r="H125" s="58" t="str">
        <f>VLOOKUP($F125,'1.MetaData'!$B:$H,4,FALSE)</f>
        <v>Nervous shark</v>
      </c>
      <c r="I125" s="209" t="str">
        <f ca="1">IFERROR(VLOOKUP(B125, '2.Tissue'!B:N, 13, FALSE), "")</f>
        <v>Tissue Box 30</v>
      </c>
      <c r="J125" s="128">
        <v>45566</v>
      </c>
      <c r="K125" s="125" t="s">
        <v>6126</v>
      </c>
      <c r="L125" s="125">
        <v>9.6199999999999992</v>
      </c>
      <c r="M125" s="248"/>
      <c r="N125" s="125">
        <v>86.62</v>
      </c>
    </row>
    <row r="126" spans="1:15" x14ac:dyDescent="0.25">
      <c r="A126" s="115">
        <f>INDEX('1.MetaData'!A:A, MATCH($F126, '1.MetaData'!$B:$B, 0))</f>
        <v>837</v>
      </c>
      <c r="B126" s="247" t="s">
        <v>4535</v>
      </c>
      <c r="C126" s="125">
        <v>1</v>
      </c>
      <c r="D126" s="127" t="s">
        <v>96</v>
      </c>
      <c r="E126" s="123" t="str">
        <f t="shared" si="7"/>
        <v>OG837B-1</v>
      </c>
      <c r="F126" s="238" t="str">
        <f>VLOOKUP(B126,'2.Tissue'!$B:$D,2,FALSE)</f>
        <v>OG837</v>
      </c>
      <c r="G126" s="58" t="str">
        <f>VLOOKUP($F126,'1.MetaData'!$B:$H,3,FALSE)</f>
        <v>Urogymnus asperrimus</v>
      </c>
      <c r="H126" s="58" t="str">
        <f>VLOOKUP($F126,'1.MetaData'!$B:$H,4,FALSE)</f>
        <v>Porcupine Ray</v>
      </c>
      <c r="I126" s="209" t="str">
        <f ca="1">IFERROR(VLOOKUP(B126, '2.Tissue'!B:N, 13, FALSE), "")</f>
        <v>Tissue Box 30</v>
      </c>
      <c r="J126" s="128">
        <v>45566</v>
      </c>
      <c r="K126" s="125" t="s">
        <v>6126</v>
      </c>
      <c r="L126" s="125">
        <v>11.9</v>
      </c>
      <c r="M126" s="248"/>
      <c r="N126" s="125">
        <v>89.32</v>
      </c>
    </row>
    <row r="127" spans="1:15" x14ac:dyDescent="0.25">
      <c r="A127" s="115">
        <f>INDEX('1.MetaData'!A:A, MATCH($F127, '1.MetaData'!$B:$B, 0))</f>
        <v>838</v>
      </c>
      <c r="B127" s="247" t="s">
        <v>4541</v>
      </c>
      <c r="C127" s="125">
        <v>1</v>
      </c>
      <c r="D127" s="127" t="s">
        <v>96</v>
      </c>
      <c r="E127" s="123" t="str">
        <f t="shared" si="7"/>
        <v>OG838B-1</v>
      </c>
      <c r="F127" s="238" t="str">
        <f>VLOOKUP(B127,'2.Tissue'!$B:$D,2,FALSE)</f>
        <v>OG838</v>
      </c>
      <c r="G127" s="58" t="str">
        <f>VLOOKUP($F127,'1.MetaData'!$B:$H,3,FALSE)</f>
        <v>Pristis zijsron</v>
      </c>
      <c r="H127" s="58" t="str">
        <f>VLOOKUP($F127,'1.MetaData'!$B:$H,4,FALSE)</f>
        <v>Green Sawfish</v>
      </c>
      <c r="I127" s="209" t="str">
        <f ca="1">IFERROR(VLOOKUP(B127, '2.Tissue'!B:N, 13, FALSE), "")</f>
        <v>Tissue Box 30</v>
      </c>
      <c r="J127" s="128">
        <v>45566</v>
      </c>
      <c r="K127" s="125" t="s">
        <v>6126</v>
      </c>
      <c r="L127" s="125">
        <v>9.08</v>
      </c>
      <c r="M127" s="248"/>
      <c r="N127" s="125">
        <v>89.41</v>
      </c>
    </row>
    <row r="128" spans="1:15" x14ac:dyDescent="0.25">
      <c r="A128" s="115">
        <f>INDEX('1.MetaData'!A:A, MATCH($F128, '1.MetaData'!$B:$B, 0))</f>
        <v>844</v>
      </c>
      <c r="B128" s="247" t="s">
        <v>4473</v>
      </c>
      <c r="C128" s="125">
        <v>1</v>
      </c>
      <c r="D128" s="127" t="s">
        <v>96</v>
      </c>
      <c r="E128" s="123" t="str">
        <f t="shared" si="7"/>
        <v>OG844H-1</v>
      </c>
      <c r="F128" s="238" t="str">
        <f>VLOOKUP(B128,'2.Tissue'!$B:$D,2,FALSE)</f>
        <v>OG844</v>
      </c>
      <c r="G128" s="58" t="str">
        <f>VLOOKUP($F128,'1.MetaData'!$B:$H,3,FALSE)</f>
        <v>Carcharhinus leucas</v>
      </c>
      <c r="H128" s="58" t="str">
        <f>VLOOKUP($F128,'1.MetaData'!$B:$H,4,FALSE)</f>
        <v>Bull shark</v>
      </c>
      <c r="I128" s="209">
        <f ca="1">IFERROR(VLOOKUP(B128, '2.Tissue'!B:N, 13, FALSE), "")</f>
        <v>0</v>
      </c>
      <c r="J128" s="128">
        <v>45566</v>
      </c>
      <c r="K128" s="125" t="s">
        <v>6126</v>
      </c>
      <c r="L128" s="125">
        <v>2.46</v>
      </c>
      <c r="M128" s="248"/>
      <c r="N128" s="125">
        <v>92.15</v>
      </c>
      <c r="O128" s="127" t="s">
        <v>6185</v>
      </c>
    </row>
    <row r="129" spans="1:15" x14ac:dyDescent="0.25">
      <c r="A129" s="115">
        <f>INDEX('1.MetaData'!A:A, MATCH($F129, '1.MetaData'!$B:$B, 0))</f>
        <v>845</v>
      </c>
      <c r="B129" s="247" t="s">
        <v>4475</v>
      </c>
      <c r="C129" s="125">
        <v>1</v>
      </c>
      <c r="D129" s="127" t="s">
        <v>96</v>
      </c>
      <c r="E129" s="123" t="str">
        <f t="shared" si="7"/>
        <v>OG845H-1</v>
      </c>
      <c r="F129" s="238" t="str">
        <f>VLOOKUP(B129,'2.Tissue'!$B:$D,2,FALSE)</f>
        <v>OG845</v>
      </c>
      <c r="G129" s="58" t="str">
        <f>VLOOKUP($F129,'1.MetaData'!$B:$H,3,FALSE)</f>
        <v>Sphyrna mokarran</v>
      </c>
      <c r="H129" s="58" t="str">
        <f>VLOOKUP($F129,'1.MetaData'!$B:$H,4,FALSE)</f>
        <v>Great hammerhead shark</v>
      </c>
      <c r="I129" s="209">
        <f ca="1">IFERROR(VLOOKUP(B129, '2.Tissue'!B:N, 13, FALSE), "")</f>
        <v>0</v>
      </c>
      <c r="J129" s="128">
        <v>45566</v>
      </c>
      <c r="K129" s="125" t="s">
        <v>6126</v>
      </c>
      <c r="L129" s="125">
        <v>12.5</v>
      </c>
      <c r="M129" s="248"/>
      <c r="N129" s="125">
        <v>88.06</v>
      </c>
      <c r="O129" s="127" t="s">
        <v>6185</v>
      </c>
    </row>
    <row r="130" spans="1:15" x14ac:dyDescent="0.25">
      <c r="A130" s="115">
        <f>INDEX('1.MetaData'!A:A, MATCH($F130, '1.MetaData'!$B:$B, 0))</f>
        <v>848</v>
      </c>
      <c r="B130" s="247" t="s">
        <v>4550</v>
      </c>
      <c r="C130" s="125">
        <v>1</v>
      </c>
      <c r="D130" s="127" t="s">
        <v>3384</v>
      </c>
      <c r="E130" s="123" t="str">
        <f t="shared" ref="E130" si="8">CONCATENATE(B130,"-",C130)</f>
        <v>OG848U-1</v>
      </c>
      <c r="F130" s="238" t="str">
        <f>VLOOKUP(B130,'2.Tissue'!$B:$D,2,FALSE)</f>
        <v>OG848</v>
      </c>
      <c r="G130" s="58" t="str">
        <f>VLOOKUP($F130,'1.MetaData'!$B:$H,3,FALSE)</f>
        <v>Paraliparis selti</v>
      </c>
      <c r="H130" s="58" t="str">
        <f>VLOOKUP($F130,'1.MetaData'!$B:$H,4,FALSE)</f>
        <v>Snailfish</v>
      </c>
      <c r="I130" s="209" t="str">
        <f ca="1">IFERROR(VLOOKUP(B130, '2.Tissue'!B:N, 13, FALSE), "")</f>
        <v>Tissue Box 49</v>
      </c>
      <c r="J130" s="128">
        <v>45595</v>
      </c>
      <c r="K130" s="125" t="s">
        <v>6167</v>
      </c>
      <c r="L130" s="125">
        <v>1.73</v>
      </c>
      <c r="M130" s="248">
        <f>Table815[[#This Row],[Lysate Conc. (ng/uL)]]*10*23.8</f>
        <v>411.74</v>
      </c>
      <c r="N130" s="125">
        <v>38.75</v>
      </c>
      <c r="O130" s="127" t="s">
        <v>6186</v>
      </c>
    </row>
    <row r="131" spans="1:15" x14ac:dyDescent="0.25">
      <c r="A131" s="115">
        <f>INDEX('1.MetaData'!A:A, MATCH($F131, '1.MetaData'!$B:$B, 0))</f>
        <v>60</v>
      </c>
      <c r="B131" s="247" t="s">
        <v>3522</v>
      </c>
      <c r="C131" s="125">
        <v>1</v>
      </c>
      <c r="D131" s="127" t="s">
        <v>6109</v>
      </c>
      <c r="E131" s="123" t="str">
        <f t="shared" ref="E131:E158" si="9">CONCATENATE(B131,"-",C131)</f>
        <v>OG60G-1</v>
      </c>
      <c r="F131" s="238" t="str">
        <f>VLOOKUP(B131,'2.Tissue'!$B:$D,2,FALSE)</f>
        <v>OG60</v>
      </c>
      <c r="G131" s="58" t="str">
        <f>VLOOKUP($F131,'1.MetaData'!$B:$H,3,FALSE)</f>
        <v>Austrolabrus maculatus</v>
      </c>
      <c r="H131" s="58">
        <f>VLOOKUP($F131,'1.MetaData'!$B:$H,4,FALSE)</f>
        <v>0</v>
      </c>
      <c r="I131" s="209" t="str">
        <f ca="1">IFERROR(VLOOKUP(B131, '2.Tissue'!B:N, 13, FALSE), "")</f>
        <v>Tissue Box 3</v>
      </c>
      <c r="J131" s="128">
        <v>45615</v>
      </c>
      <c r="K131" s="125" t="s">
        <v>6187</v>
      </c>
      <c r="L131" s="125">
        <v>1.53</v>
      </c>
      <c r="M131" s="186">
        <v>364</v>
      </c>
      <c r="N131" s="125">
        <v>62.52</v>
      </c>
    </row>
    <row r="132" spans="1:15" x14ac:dyDescent="0.25">
      <c r="A132" s="115">
        <f>INDEX('1.MetaData'!A:A, MATCH($F132, '1.MetaData'!$B:$B, 0))</f>
        <v>849</v>
      </c>
      <c r="B132" s="247" t="s">
        <v>4552</v>
      </c>
      <c r="C132" s="125">
        <v>1</v>
      </c>
      <c r="D132" s="127" t="s">
        <v>3384</v>
      </c>
      <c r="E132" s="123" t="str">
        <f t="shared" si="9"/>
        <v>OG849U-1</v>
      </c>
      <c r="F132" s="238" t="str">
        <f>VLOOKUP(B132,'2.Tissue'!$B:$D,2,FALSE)</f>
        <v>OG849</v>
      </c>
      <c r="G132" s="58" t="str">
        <f>VLOOKUP($F132,'1.MetaData'!$B:$H,3,FALSE)</f>
        <v>Barathrites iris</v>
      </c>
      <c r="H132" s="58">
        <f>VLOOKUP($F132,'1.MetaData'!$B:$H,4,FALSE)</f>
        <v>0</v>
      </c>
      <c r="I132" s="209" t="str">
        <f ca="1">IFERROR(VLOOKUP(B132, '2.Tissue'!B:N, 13, FALSE), "")</f>
        <v>Tissue Box 50</v>
      </c>
      <c r="J132" s="128">
        <v>45595</v>
      </c>
      <c r="K132" s="125" t="s">
        <v>6167</v>
      </c>
      <c r="L132" s="125">
        <v>1.31</v>
      </c>
      <c r="M132" s="248">
        <f>Table815[[#This Row],[Lysate Conc. (ng/uL)]]*10*23.8</f>
        <v>311.78000000000003</v>
      </c>
      <c r="N132" s="125">
        <v>40.39</v>
      </c>
      <c r="O132" s="127" t="s">
        <v>6186</v>
      </c>
    </row>
    <row r="133" spans="1:15" x14ac:dyDescent="0.25">
      <c r="A133" s="115">
        <f>INDEX('1.MetaData'!A:A, MATCH($F133, '1.MetaData'!$B:$B, 0))</f>
        <v>72</v>
      </c>
      <c r="B133" s="247" t="s">
        <v>3544</v>
      </c>
      <c r="C133" s="125">
        <v>1</v>
      </c>
      <c r="D133" s="127" t="s">
        <v>6109</v>
      </c>
      <c r="E133" s="123" t="str">
        <f t="shared" si="9"/>
        <v>OG72G-1</v>
      </c>
      <c r="F133" s="238" t="str">
        <f>VLOOKUP(B133,'2.Tissue'!$B:$D,2,FALSE)</f>
        <v>OG72</v>
      </c>
      <c r="G133" s="58" t="str">
        <f>VLOOKUP($F133,'1.MetaData'!$B:$H,3,FALSE)</f>
        <v>Omegophora cyanopunctata</v>
      </c>
      <c r="H133" s="58" t="str">
        <f>VLOOKUP($F133,'1.MetaData'!$B:$H,4,FALSE)</f>
        <v>Blue spotted Puffer</v>
      </c>
      <c r="I133" s="209" t="str">
        <f ca="1">IFERROR(VLOOKUP(B133, '2.Tissue'!B:N, 13, FALSE), "")</f>
        <v>Tissue Box 6</v>
      </c>
      <c r="J133" s="128">
        <v>45615</v>
      </c>
      <c r="K133" s="125" t="s">
        <v>6187</v>
      </c>
      <c r="L133" s="125">
        <v>2.6</v>
      </c>
      <c r="M133" s="186">
        <v>619</v>
      </c>
      <c r="N133" s="125">
        <v>53.72</v>
      </c>
    </row>
    <row r="134" spans="1:15" x14ac:dyDescent="0.25">
      <c r="A134" s="115">
        <f>INDEX('1.MetaData'!A:A, MATCH($F134, '1.MetaData'!$B:$B, 0))</f>
        <v>855</v>
      </c>
      <c r="B134" s="247" t="s">
        <v>4866</v>
      </c>
      <c r="C134" s="125">
        <v>1</v>
      </c>
      <c r="D134" s="127" t="s">
        <v>96</v>
      </c>
      <c r="E134" s="123" t="str">
        <f t="shared" si="9"/>
        <v>OG855G-1</v>
      </c>
      <c r="F134" s="238" t="str">
        <f>VLOOKUP(B134,'2.Tissue'!$B:$D,2,FALSE)</f>
        <v>OG855</v>
      </c>
      <c r="G134" s="58" t="str">
        <f>VLOOKUP($F134,'1.MetaData'!$B:$H,3,FALSE)</f>
        <v>Glaucosoma hebraicum</v>
      </c>
      <c r="H134" s="58" t="str">
        <f>VLOOKUP($F134,'1.MetaData'!$B:$H,4,FALSE)</f>
        <v>West Australian dhufish</v>
      </c>
      <c r="I134" s="209" t="str">
        <f ca="1">IFERROR(VLOOKUP(B134, '2.Tissue'!B:N, 13, FALSE), "")</f>
        <v>Tissue Box 34</v>
      </c>
      <c r="J134" s="128">
        <v>45595</v>
      </c>
      <c r="K134" s="125" t="s">
        <v>6115</v>
      </c>
      <c r="L134" s="125">
        <v>1.62</v>
      </c>
      <c r="M134" s="248">
        <f>Table815[[#This Row],[Lysate Conc. (ng/uL)]]*10*23.8</f>
        <v>385.56000000000006</v>
      </c>
      <c r="N134" s="125">
        <v>87.13</v>
      </c>
      <c r="O134" s="127" t="s">
        <v>6188</v>
      </c>
    </row>
    <row r="135" spans="1:15" x14ac:dyDescent="0.25">
      <c r="A135" s="115">
        <f>INDEX('1.MetaData'!A:A, MATCH($F135, '1.MetaData'!$B:$B, 0))</f>
        <v>855</v>
      </c>
      <c r="B135" s="247" t="s">
        <v>6189</v>
      </c>
      <c r="C135" s="125">
        <v>1</v>
      </c>
      <c r="D135" s="127" t="s">
        <v>96</v>
      </c>
      <c r="E135" s="123" t="str">
        <f t="shared" si="9"/>
        <v>OG855L-1</v>
      </c>
      <c r="F135" s="238" t="str">
        <f>VLOOKUP(B135,'2.Tissue'!$B:$D,2,FALSE)</f>
        <v>OG855</v>
      </c>
      <c r="G135" s="58" t="str">
        <f>VLOOKUP($F135,'1.MetaData'!$B:$H,3,FALSE)</f>
        <v>Glaucosoma hebraicum</v>
      </c>
      <c r="H135" s="58" t="str">
        <f>VLOOKUP($F135,'1.MetaData'!$B:$H,4,FALSE)</f>
        <v>West Australian dhufish</v>
      </c>
      <c r="I135" s="209" t="str">
        <f ca="1">IFERROR(VLOOKUP(B135, '2.Tissue'!B:N, 13, FALSE), "")</f>
        <v>Tissue Box 34</v>
      </c>
      <c r="J135" s="128">
        <v>45602</v>
      </c>
      <c r="K135" s="125" t="s">
        <v>6114</v>
      </c>
      <c r="L135" s="125">
        <v>2.2599999999999998</v>
      </c>
      <c r="M135" s="248">
        <f>Table815[[#This Row],[Lysate Conc. (ng/uL)]]*10*23.8</f>
        <v>537.88</v>
      </c>
      <c r="N135" s="125">
        <v>87.08</v>
      </c>
    </row>
    <row r="136" spans="1:15" x14ac:dyDescent="0.25">
      <c r="A136" s="115">
        <f>INDEX('1.MetaData'!A:A, MATCH($F136, '1.MetaData'!$B:$B, 0))</f>
        <v>856</v>
      </c>
      <c r="B136" s="247" t="s">
        <v>6190</v>
      </c>
      <c r="C136" s="125">
        <v>1</v>
      </c>
      <c r="D136" s="127" t="s">
        <v>96</v>
      </c>
      <c r="E136" s="123" t="str">
        <f t="shared" si="9"/>
        <v>OG856L-1</v>
      </c>
      <c r="F136" s="238" t="str">
        <f>VLOOKUP(B136,'2.Tissue'!$B:$D,2,FALSE)</f>
        <v>OG856</v>
      </c>
      <c r="G136" s="58" t="str">
        <f>VLOOKUP($F136,'1.MetaData'!$B:$H,3,FALSE)</f>
        <v>Platycephalus bassensis</v>
      </c>
      <c r="H136" s="58" t="str">
        <f>VLOOKUP($F136,'1.MetaData'!$B:$H,4,FALSE)</f>
        <v>Sand Flathead</v>
      </c>
      <c r="I136" s="209" t="str">
        <f ca="1">IFERROR(VLOOKUP(B136, '2.Tissue'!B:N, 13, FALSE), "")</f>
        <v>Tissue Box 31</v>
      </c>
      <c r="J136" s="128">
        <v>45474</v>
      </c>
      <c r="K136" s="125" t="s">
        <v>6149</v>
      </c>
      <c r="L136" s="125">
        <v>2.88</v>
      </c>
      <c r="M136" s="248">
        <f>Table815[[#This Row],[Lysate Conc. (ng/uL)]]*10*23.8</f>
        <v>685.43999999999994</v>
      </c>
      <c r="N136" s="125">
        <v>86.55</v>
      </c>
    </row>
    <row r="137" spans="1:15" x14ac:dyDescent="0.25">
      <c r="A137" s="115">
        <f>INDEX('1.MetaData'!A:A, MATCH($F137, '1.MetaData'!$B:$B, 0))</f>
        <v>856</v>
      </c>
      <c r="B137" s="247" t="s">
        <v>6190</v>
      </c>
      <c r="C137" s="125">
        <v>2</v>
      </c>
      <c r="D137" s="127" t="s">
        <v>96</v>
      </c>
      <c r="E137" s="123" t="str">
        <f t="shared" si="9"/>
        <v>OG856L-2</v>
      </c>
      <c r="F137" s="238" t="str">
        <f>VLOOKUP(B137,'2.Tissue'!$B:$D,2,FALSE)</f>
        <v>OG856</v>
      </c>
      <c r="G137" s="58" t="str">
        <f>VLOOKUP($F137,'1.MetaData'!$B:$H,3,FALSE)</f>
        <v>Platycephalus bassensis</v>
      </c>
      <c r="H137" s="58" t="str">
        <f>VLOOKUP($F137,'1.MetaData'!$B:$H,4,FALSE)</f>
        <v>Sand Flathead</v>
      </c>
      <c r="I137" s="209" t="str">
        <f ca="1">IFERROR(VLOOKUP(B137, '2.Tissue'!B:N, 13, FALSE), "")</f>
        <v>Tissue Box 31</v>
      </c>
      <c r="J137" s="128">
        <v>45509</v>
      </c>
      <c r="K137" s="125" t="s">
        <v>6112</v>
      </c>
      <c r="L137" s="125">
        <v>8.1999999999999993</v>
      </c>
      <c r="M137" s="248">
        <f>Table815[[#This Row],[Lysate Conc. (ng/uL)]]*10*23.8</f>
        <v>1951.6000000000001</v>
      </c>
      <c r="N137" s="125">
        <v>72.290000000000006</v>
      </c>
    </row>
    <row r="138" spans="1:15" x14ac:dyDescent="0.25">
      <c r="A138" s="115">
        <f>INDEX('1.MetaData'!A:A, MATCH($F138, '1.MetaData'!$B:$B, 0))</f>
        <v>856</v>
      </c>
      <c r="B138" s="247" t="s">
        <v>6191</v>
      </c>
      <c r="C138" s="125">
        <v>1</v>
      </c>
      <c r="D138" s="127" t="s">
        <v>3384</v>
      </c>
      <c r="E138" s="123" t="str">
        <f t="shared" si="9"/>
        <v>OG856G-1</v>
      </c>
      <c r="F138" s="238" t="str">
        <f>VLOOKUP(B138,'2.Tissue'!$B:$D,2,FALSE)</f>
        <v>OG856</v>
      </c>
      <c r="G138" s="58" t="str">
        <f>VLOOKUP($F138,'1.MetaData'!$B:$H,3,FALSE)</f>
        <v>Platycephalus bassensis</v>
      </c>
      <c r="H138" s="58" t="str">
        <f>VLOOKUP($F138,'1.MetaData'!$B:$H,4,FALSE)</f>
        <v>Sand Flathead</v>
      </c>
      <c r="I138" s="209" t="str">
        <f ca="1">IFERROR(VLOOKUP(B138, '2.Tissue'!B:N, 13, FALSE), "")</f>
        <v>Tissue Box 31</v>
      </c>
      <c r="J138" s="128">
        <v>45595</v>
      </c>
      <c r="K138" s="125" t="s">
        <v>6167</v>
      </c>
      <c r="L138" s="125">
        <v>0.66200000000000003</v>
      </c>
      <c r="M138" s="248">
        <f>Table815[[#This Row],[Lysate Conc. (ng/uL)]]*10*23.8</f>
        <v>157.55600000000001</v>
      </c>
      <c r="N138" s="125">
        <v>68.33</v>
      </c>
      <c r="O138" s="127" t="s">
        <v>6192</v>
      </c>
    </row>
    <row r="139" spans="1:15" x14ac:dyDescent="0.25">
      <c r="A139" s="115">
        <f>INDEX('1.MetaData'!A:A, MATCH($F139, '1.MetaData'!$B:$B, 0))</f>
        <v>856</v>
      </c>
      <c r="B139" s="247" t="s">
        <v>6193</v>
      </c>
      <c r="C139" s="125">
        <v>1</v>
      </c>
      <c r="D139" s="127" t="s">
        <v>96</v>
      </c>
      <c r="E139" s="123" t="str">
        <f t="shared" si="9"/>
        <v>OG856L2-1</v>
      </c>
      <c r="F139" s="238" t="str">
        <f>VLOOKUP(B139,'2.Tissue'!$B:$D,2,FALSE)</f>
        <v>OG856</v>
      </c>
      <c r="G139" s="58" t="str">
        <f>VLOOKUP($F139,'1.MetaData'!$B:$H,3,FALSE)</f>
        <v>Platycephalus bassensis</v>
      </c>
      <c r="H139" s="58" t="str">
        <f>VLOOKUP($F139,'1.MetaData'!$B:$H,4,FALSE)</f>
        <v>Sand Flathead</v>
      </c>
      <c r="I139" s="209" t="str">
        <f ca="1">IFERROR(VLOOKUP(B139, '2.Tissue'!B:N, 13, FALSE), "")</f>
        <v>Tissue Box 31</v>
      </c>
      <c r="J139" s="128">
        <v>45608</v>
      </c>
      <c r="K139" s="125" t="s">
        <v>6177</v>
      </c>
      <c r="L139" s="125">
        <v>7.48</v>
      </c>
      <c r="M139" s="248">
        <v>1870</v>
      </c>
      <c r="N139" s="125">
        <v>88.46</v>
      </c>
      <c r="O139" s="127" t="s">
        <v>6194</v>
      </c>
    </row>
    <row r="140" spans="1:15" x14ac:dyDescent="0.25">
      <c r="A140" s="115">
        <f>INDEX('1.MetaData'!A:A, MATCH($F140, '1.MetaData'!$B:$B, 0))</f>
        <v>858</v>
      </c>
      <c r="B140" s="247" t="s">
        <v>6195</v>
      </c>
      <c r="C140" s="125">
        <v>1</v>
      </c>
      <c r="D140" s="127" t="s">
        <v>3384</v>
      </c>
      <c r="E140" s="123" t="str">
        <f t="shared" si="9"/>
        <v>OG858O-1</v>
      </c>
      <c r="F140" s="238" t="str">
        <f>VLOOKUP(B140,'2.Tissue'!$B:$D,2,FALSE)</f>
        <v>OG858</v>
      </c>
      <c r="G140" s="58" t="str">
        <f>VLOOKUP($F140,'1.MetaData'!$B:$H,3,FALSE)</f>
        <v>Neophoca cinerea</v>
      </c>
      <c r="H140" s="58" t="str">
        <f>VLOOKUP($F140,'1.MetaData'!$B:$H,4,FALSE)</f>
        <v>Australian sea lion</v>
      </c>
      <c r="I140" s="209" t="str">
        <f ca="1">IFERROR(VLOOKUP(B140, '2.Tissue'!B:N, 13, FALSE), "")</f>
        <v>Tissue Box 32</v>
      </c>
      <c r="J140" s="128">
        <v>45566</v>
      </c>
      <c r="K140" s="125" t="s">
        <v>6126</v>
      </c>
      <c r="L140" s="125">
        <v>0.48799999999999999</v>
      </c>
      <c r="M140" s="248"/>
      <c r="N140" s="125">
        <v>85.44</v>
      </c>
      <c r="O140" s="127" t="s">
        <v>6196</v>
      </c>
    </row>
    <row r="141" spans="1:15" x14ac:dyDescent="0.25">
      <c r="A141" s="115">
        <f>INDEX('1.MetaData'!A:A, MATCH($F141, '1.MetaData'!$B:$B, 0))</f>
        <v>859</v>
      </c>
      <c r="B141" s="247" t="s">
        <v>6197</v>
      </c>
      <c r="C141" s="125">
        <v>1</v>
      </c>
      <c r="D141" s="127" t="s">
        <v>96</v>
      </c>
      <c r="E141" s="123" t="str">
        <f t="shared" si="9"/>
        <v>OG859O-1</v>
      </c>
      <c r="F141" s="238" t="str">
        <f>VLOOKUP(B141,'2.Tissue'!$B:$D,2,FALSE)</f>
        <v>OG859</v>
      </c>
      <c r="G141" s="58" t="str">
        <f>VLOOKUP($F141,'1.MetaData'!$B:$H,3,FALSE)</f>
        <v>Neophoca cinerea</v>
      </c>
      <c r="H141" s="58" t="str">
        <f>VLOOKUP($F141,'1.MetaData'!$B:$H,4,FALSE)</f>
        <v>Australian sea lion</v>
      </c>
      <c r="I141" s="209" t="str">
        <f ca="1">IFERROR(VLOOKUP(B141, '2.Tissue'!B:N, 13, FALSE), "")</f>
        <v>Tissue Box 32</v>
      </c>
      <c r="J141" s="128">
        <v>45595</v>
      </c>
      <c r="K141" s="125" t="s">
        <v>6167</v>
      </c>
      <c r="L141" s="125">
        <v>13.8</v>
      </c>
      <c r="M141" s="248">
        <f>Table815[[#This Row],[Lysate Conc. (ng/uL)]]*10*23.8</f>
        <v>3284.4</v>
      </c>
      <c r="N141" s="125">
        <v>38.659999999999997</v>
      </c>
    </row>
    <row r="142" spans="1:15" x14ac:dyDescent="0.25">
      <c r="A142" s="115">
        <f>INDEX('1.MetaData'!A:A, MATCH($F142, '1.MetaData'!$B:$B, 0))</f>
        <v>860</v>
      </c>
      <c r="B142" s="247" t="s">
        <v>6198</v>
      </c>
      <c r="C142" s="125">
        <v>1</v>
      </c>
      <c r="D142" s="127" t="s">
        <v>3384</v>
      </c>
      <c r="E142" s="123" t="str">
        <f t="shared" si="9"/>
        <v>OG860G-1</v>
      </c>
      <c r="F142" s="238" t="str">
        <f>VLOOKUP(B142,'2.Tissue'!$B:$D,2,FALSE)</f>
        <v>OG860</v>
      </c>
      <c r="G142" s="58" t="str">
        <f>VLOOKUP($F142,'1.MetaData'!$B:$H,3,FALSE)</f>
        <v>Brachaluteres jacksonianus</v>
      </c>
      <c r="H142" s="58" t="str">
        <f>VLOOKUP($F142,'1.MetaData'!$B:$H,4,FALSE)</f>
        <v>Southern Pygmy Leatherjacket</v>
      </c>
      <c r="I142" s="209" t="str">
        <f ca="1">IFERROR(VLOOKUP(B142, '2.Tissue'!B:N, 13, FALSE), "")</f>
        <v>Tissue Box 33</v>
      </c>
      <c r="J142" s="128">
        <v>45595</v>
      </c>
      <c r="K142" s="125" t="s">
        <v>6115</v>
      </c>
      <c r="L142" s="125">
        <v>40.299999999999997</v>
      </c>
      <c r="M142" s="248">
        <f>Table815[[#This Row],[Lysate Conc. (ng/uL)]]*10*23.8</f>
        <v>9591.4</v>
      </c>
      <c r="N142" s="125">
        <v>15.04</v>
      </c>
    </row>
    <row r="143" spans="1:15" x14ac:dyDescent="0.25">
      <c r="A143" s="115">
        <f>INDEX('1.MetaData'!A:A, MATCH($F143, '1.MetaData'!$B:$B, 0))</f>
        <v>860</v>
      </c>
      <c r="B143" s="247" t="s">
        <v>6199</v>
      </c>
      <c r="C143" s="125">
        <v>1</v>
      </c>
      <c r="D143" s="127" t="s">
        <v>3384</v>
      </c>
      <c r="E143" s="123" t="str">
        <f t="shared" si="9"/>
        <v>OG860L-1</v>
      </c>
      <c r="F143" s="238" t="str">
        <f>VLOOKUP(B143,'2.Tissue'!$B:$D,2,FALSE)</f>
        <v>OG860</v>
      </c>
      <c r="G143" s="58" t="str">
        <f>VLOOKUP($F143,'1.MetaData'!$B:$H,3,FALSE)</f>
        <v>Brachaluteres jacksonianus</v>
      </c>
      <c r="H143" s="58" t="str">
        <f>VLOOKUP($F143,'1.MetaData'!$B:$H,4,FALSE)</f>
        <v>Southern Pygmy Leatherjacket</v>
      </c>
      <c r="I143" s="209" t="str">
        <f ca="1">IFERROR(VLOOKUP(B143, '2.Tissue'!B:N, 13, FALSE), "")</f>
        <v>Tissue Box 33</v>
      </c>
      <c r="J143" s="128">
        <v>45595</v>
      </c>
      <c r="K143" s="125" t="s">
        <v>6115</v>
      </c>
      <c r="L143" s="125">
        <v>14.5</v>
      </c>
      <c r="M143" s="248">
        <f>Table815[[#This Row],[Lysate Conc. (ng/uL)]]*10*23.8</f>
        <v>3451</v>
      </c>
      <c r="N143" s="125">
        <v>21.53</v>
      </c>
    </row>
    <row r="144" spans="1:15" x14ac:dyDescent="0.25">
      <c r="A144" s="115">
        <f>INDEX('1.MetaData'!A:A, MATCH($F144, '1.MetaData'!$B:$B, 0))</f>
        <v>860</v>
      </c>
      <c r="B144" s="247" t="s">
        <v>6198</v>
      </c>
      <c r="C144" s="125">
        <v>2</v>
      </c>
      <c r="D144" s="127" t="s">
        <v>3384</v>
      </c>
      <c r="E144" s="123" t="str">
        <f t="shared" si="9"/>
        <v>OG860G-2</v>
      </c>
      <c r="F144" s="238" t="str">
        <f>VLOOKUP(B144,'2.Tissue'!$B:$D,2,FALSE)</f>
        <v>OG860</v>
      </c>
      <c r="G144" s="58" t="str">
        <f>VLOOKUP($F144,'1.MetaData'!$B:$H,3,FALSE)</f>
        <v>Brachaluteres jacksonianus</v>
      </c>
      <c r="H144" s="58" t="str">
        <f>VLOOKUP($F144,'1.MetaData'!$B:$H,4,FALSE)</f>
        <v>Southern Pygmy Leatherjacket</v>
      </c>
      <c r="I144" s="209" t="str">
        <f ca="1">IFERROR(VLOOKUP(B144, '2.Tissue'!B:N, 13, FALSE), "")</f>
        <v>Tissue Box 33</v>
      </c>
      <c r="J144" s="128">
        <v>45602</v>
      </c>
      <c r="K144" s="125" t="s">
        <v>6114</v>
      </c>
      <c r="L144" s="125">
        <v>11.6</v>
      </c>
      <c r="M144" s="248">
        <f>Table815[[#This Row],[Lysate Conc. (ng/uL)]]*10*23.8</f>
        <v>2760.8</v>
      </c>
      <c r="N144" s="125">
        <v>31.5</v>
      </c>
      <c r="O144" s="127" t="s">
        <v>6200</v>
      </c>
    </row>
    <row r="145" spans="1:15" x14ac:dyDescent="0.25">
      <c r="A145" s="115">
        <f>INDEX('1.MetaData'!A:A, MATCH($F145, '1.MetaData'!$B:$B, 0))</f>
        <v>860</v>
      </c>
      <c r="B145" s="247" t="s">
        <v>6199</v>
      </c>
      <c r="C145" s="125">
        <v>2</v>
      </c>
      <c r="D145" s="127" t="s">
        <v>96</v>
      </c>
      <c r="E145" s="123" t="str">
        <f t="shared" si="9"/>
        <v>OG860L-2</v>
      </c>
      <c r="F145" s="238" t="str">
        <f>VLOOKUP(B145,'2.Tissue'!$B:$D,2,FALSE)</f>
        <v>OG860</v>
      </c>
      <c r="G145" s="58" t="str">
        <f>VLOOKUP($F145,'1.MetaData'!$B:$H,3,FALSE)</f>
        <v>Brachaluteres jacksonianus</v>
      </c>
      <c r="H145" s="58" t="str">
        <f>VLOOKUP($F145,'1.MetaData'!$B:$H,4,FALSE)</f>
        <v>Southern Pygmy Leatherjacket</v>
      </c>
      <c r="I145" s="209" t="str">
        <f ca="1">IFERROR(VLOOKUP(B145, '2.Tissue'!B:N, 13, FALSE), "")</f>
        <v>Tissue Box 33</v>
      </c>
      <c r="J145" s="128">
        <v>45608</v>
      </c>
      <c r="K145" s="125" t="s">
        <v>6177</v>
      </c>
      <c r="L145" s="125">
        <v>2.6</v>
      </c>
      <c r="M145" s="248">
        <v>650</v>
      </c>
      <c r="N145" s="125">
        <v>91.66</v>
      </c>
    </row>
    <row r="146" spans="1:15" x14ac:dyDescent="0.25">
      <c r="A146" s="115">
        <f>INDEX('1.MetaData'!A:A, MATCH($F146, '1.MetaData'!$B:$B, 0))</f>
        <v>863</v>
      </c>
      <c r="B146" s="247" t="s">
        <v>4578</v>
      </c>
      <c r="C146" s="125">
        <v>1</v>
      </c>
      <c r="D146" s="127" t="s">
        <v>3384</v>
      </c>
      <c r="E146" s="123" t="str">
        <f t="shared" si="9"/>
        <v>OG863G-1</v>
      </c>
      <c r="F146" s="238" t="str">
        <f>VLOOKUP(B146,'2.Tissue'!$B:$D,2,FALSE)</f>
        <v>OG863</v>
      </c>
      <c r="G146" s="58" t="str">
        <f>VLOOKUP($F146,'1.MetaData'!$B:$H,3,FALSE)</f>
        <v>Lutjanus argentimaculatus</v>
      </c>
      <c r="H146" s="58" t="str">
        <f>VLOOKUP($F146,'1.MetaData'!$B:$H,4,FALSE)</f>
        <v>Mangrove jack</v>
      </c>
      <c r="I146" s="209" t="str">
        <f ca="1">IFERROR(VLOOKUP(B146, '2.Tissue'!B:N, 13, FALSE), "")</f>
        <v>Tissue Box 51</v>
      </c>
      <c r="J146" s="128">
        <v>45595</v>
      </c>
      <c r="K146" s="125" t="s">
        <v>6167</v>
      </c>
      <c r="L146" s="125">
        <v>59.2</v>
      </c>
      <c r="M146" s="248">
        <f>Table815[[#This Row],[Lysate Conc. (ng/uL)]]*10*23.8</f>
        <v>14089.6</v>
      </c>
      <c r="N146" s="125">
        <v>18</v>
      </c>
      <c r="O146" s="127" t="s">
        <v>6182</v>
      </c>
    </row>
    <row r="147" spans="1:15" x14ac:dyDescent="0.25">
      <c r="A147" s="115">
        <f>INDEX('1.MetaData'!A:A, MATCH($F147, '1.MetaData'!$B:$B, 0))</f>
        <v>863</v>
      </c>
      <c r="B147" s="247" t="s">
        <v>4578</v>
      </c>
      <c r="C147" s="125">
        <v>2</v>
      </c>
      <c r="D147" s="127" t="s">
        <v>96</v>
      </c>
      <c r="E147" s="123" t="str">
        <f t="shared" si="9"/>
        <v>OG863G-2</v>
      </c>
      <c r="F147" s="238" t="str">
        <f>VLOOKUP(B147,'2.Tissue'!$B:$D,2,FALSE)</f>
        <v>OG863</v>
      </c>
      <c r="G147" s="58" t="str">
        <f>VLOOKUP($F147,'1.MetaData'!$B:$H,3,FALSE)</f>
        <v>Lutjanus argentimaculatus</v>
      </c>
      <c r="H147" s="58" t="str">
        <f>VLOOKUP($F147,'1.MetaData'!$B:$H,4,FALSE)</f>
        <v>Mangrove jack</v>
      </c>
      <c r="I147" s="209" t="str">
        <f ca="1">IFERROR(VLOOKUP(B147, '2.Tissue'!B:N, 13, FALSE), "")</f>
        <v>Tissue Box 51</v>
      </c>
      <c r="J147" s="128">
        <v>45608</v>
      </c>
      <c r="K147" s="125" t="s">
        <v>6177</v>
      </c>
      <c r="L147" s="125">
        <v>33.799999999999997</v>
      </c>
      <c r="M147" s="248">
        <v>8450</v>
      </c>
      <c r="N147" s="125">
        <v>85.89</v>
      </c>
    </row>
    <row r="148" spans="1:15" x14ac:dyDescent="0.25">
      <c r="A148" s="115">
        <f>INDEX('1.MetaData'!A:A, MATCH($F148, '1.MetaData'!$B:$B, 0))</f>
        <v>863</v>
      </c>
      <c r="B148" s="247" t="s">
        <v>4578</v>
      </c>
      <c r="C148" s="125">
        <v>3</v>
      </c>
      <c r="D148" s="127" t="s">
        <v>3384</v>
      </c>
      <c r="E148" s="123" t="str">
        <f t="shared" si="9"/>
        <v>OG863G-3</v>
      </c>
      <c r="F148" s="238" t="str">
        <f>VLOOKUP(B148,'2.Tissue'!$B:$D,2,FALSE)</f>
        <v>OG863</v>
      </c>
      <c r="G148" s="58" t="str">
        <f>VLOOKUP($F148,'1.MetaData'!$B:$H,3,FALSE)</f>
        <v>Lutjanus argentimaculatus</v>
      </c>
      <c r="H148" s="58" t="str">
        <f>VLOOKUP($F148,'1.MetaData'!$B:$H,4,FALSE)</f>
        <v>Mangrove jack</v>
      </c>
      <c r="I148" s="209" t="str">
        <f ca="1">IFERROR(VLOOKUP(B148, '2.Tissue'!B:N, 13, FALSE), "")</f>
        <v>Tissue Box 51</v>
      </c>
      <c r="J148" s="128">
        <v>45611</v>
      </c>
      <c r="K148" s="125" t="s">
        <v>6147</v>
      </c>
      <c r="L148" s="125">
        <v>77.599999999999994</v>
      </c>
      <c r="M148" s="248"/>
      <c r="N148" s="125">
        <v>13.3</v>
      </c>
      <c r="O148" s="127" t="s">
        <v>6201</v>
      </c>
    </row>
    <row r="149" spans="1:15" x14ac:dyDescent="0.25">
      <c r="A149" s="115">
        <f>INDEX('1.MetaData'!A:A, MATCH($F149, '1.MetaData'!$B:$B, 0))</f>
        <v>866</v>
      </c>
      <c r="B149" s="247" t="s">
        <v>4584</v>
      </c>
      <c r="C149" s="125">
        <v>1</v>
      </c>
      <c r="D149" s="127" t="s">
        <v>96</v>
      </c>
      <c r="E149" s="123" t="str">
        <f t="shared" si="9"/>
        <v>OG866G-1</v>
      </c>
      <c r="F149" s="238" t="str">
        <f>VLOOKUP(B149,'2.Tissue'!$B:$D,2,FALSE)</f>
        <v>OG866</v>
      </c>
      <c r="G149" s="58" t="str">
        <f>VLOOKUP($F149,'1.MetaData'!$B:$H,3,FALSE)</f>
        <v>Pachycara sp.</v>
      </c>
      <c r="H149" s="58" t="str">
        <f>VLOOKUP($F149,'1.MetaData'!$B:$H,4,FALSE)</f>
        <v>Eelpout</v>
      </c>
      <c r="I149" s="209">
        <f ca="1">IFERROR(VLOOKUP(B149, '2.Tissue'!B:N, 13, FALSE), "")</f>
        <v>0</v>
      </c>
      <c r="J149" s="128">
        <v>45608</v>
      </c>
      <c r="K149" s="125" t="s">
        <v>6177</v>
      </c>
      <c r="L149" s="125">
        <v>3.54</v>
      </c>
      <c r="M149" s="248">
        <v>885</v>
      </c>
      <c r="N149" s="125">
        <v>94.95</v>
      </c>
    </row>
    <row r="150" spans="1:15" x14ac:dyDescent="0.25">
      <c r="A150" s="115">
        <f>INDEX('1.MetaData'!A:A, MATCH($F150, '1.MetaData'!$B:$B, 0))</f>
        <v>910</v>
      </c>
      <c r="B150" s="247" t="s">
        <v>6202</v>
      </c>
      <c r="C150" s="125">
        <v>1</v>
      </c>
      <c r="D150" s="127" t="s">
        <v>96</v>
      </c>
      <c r="E150" s="123" t="str">
        <f t="shared" si="9"/>
        <v>OG910L-1</v>
      </c>
      <c r="F150" s="238" t="str">
        <f>VLOOKUP(B150,'2.Tissue'!$B:$D,2,FALSE)</f>
        <v>OG910</v>
      </c>
      <c r="G150" s="58" t="str">
        <f>VLOOKUP($F150,'1.MetaData'!$B:$H,3,FALSE)</f>
        <v>Choerodon rubescens</v>
      </c>
      <c r="H150" s="58" t="str">
        <f>VLOOKUP($F150,'1.MetaData'!$B:$H,4,FALSE)</f>
        <v>Baldchin groper</v>
      </c>
      <c r="I150" s="209" t="str">
        <f ca="1">IFERROR(VLOOKUP(B150, '2.Tissue'!B:N, 13, FALSE), "")</f>
        <v>Tissue Box 51</v>
      </c>
      <c r="J150" s="128">
        <v>45608</v>
      </c>
      <c r="K150" s="125" t="s">
        <v>6177</v>
      </c>
      <c r="L150" s="125">
        <v>12.8</v>
      </c>
      <c r="M150" s="248">
        <v>3200</v>
      </c>
      <c r="N150" s="125">
        <v>90.08</v>
      </c>
    </row>
    <row r="151" spans="1:15" x14ac:dyDescent="0.25">
      <c r="A151" s="115">
        <f>INDEX('1.MetaData'!A:A, MATCH($F151, '1.MetaData'!$B:$B, 0))</f>
        <v>100</v>
      </c>
      <c r="B151" s="247" t="s">
        <v>3604</v>
      </c>
      <c r="C151" s="125">
        <v>2</v>
      </c>
      <c r="D151" s="127" t="s">
        <v>6096</v>
      </c>
      <c r="E151" s="123" t="str">
        <f t="shared" si="9"/>
        <v>OG100W-2</v>
      </c>
      <c r="F151" s="238" t="str">
        <f>VLOOKUP(B151,'2.Tissue'!$B:$D,2,FALSE)</f>
        <v>OG100</v>
      </c>
      <c r="G151" s="58" t="str">
        <f>VLOOKUP($F151,'1.MetaData'!$B:$H,3,FALSE)</f>
        <v>Limnichthys fasciatus</v>
      </c>
      <c r="H151" s="58" t="str">
        <f>VLOOKUP($F151,'1.MetaData'!$B:$H,4,FALSE)</f>
        <v>Sand diver</v>
      </c>
      <c r="I151" s="209" t="str">
        <f ca="1">IFERROR(VLOOKUP(B151, '2.Tissue'!B:N, 13, FALSE), "")</f>
        <v>Tissue Box 4</v>
      </c>
      <c r="J151" s="128">
        <v>45615</v>
      </c>
      <c r="K151" s="125" t="s">
        <v>6187</v>
      </c>
      <c r="L151" s="125">
        <v>0.65400000000000003</v>
      </c>
      <c r="M151" s="186">
        <v>156</v>
      </c>
      <c r="N151" s="125">
        <v>55.59</v>
      </c>
    </row>
    <row r="152" spans="1:15" x14ac:dyDescent="0.25">
      <c r="A152" s="115">
        <f>INDEX('1.MetaData'!A:A, MATCH($F152, '1.MetaData'!$B:$B, 0))</f>
        <v>104</v>
      </c>
      <c r="B152" s="247" t="s">
        <v>3608</v>
      </c>
      <c r="C152" s="125">
        <v>1</v>
      </c>
      <c r="D152" s="127" t="s">
        <v>6109</v>
      </c>
      <c r="E152" s="123" t="str">
        <f t="shared" si="9"/>
        <v>OG104M-1</v>
      </c>
      <c r="F152" s="238" t="str">
        <f>VLOOKUP(B152,'2.Tissue'!$B:$D,2,FALSE)</f>
        <v>OG104</v>
      </c>
      <c r="G152" s="58" t="str">
        <f>VLOOKUP($F152,'1.MetaData'!$B:$H,3,FALSE)</f>
        <v>Scobinichthys granulatus</v>
      </c>
      <c r="H152" s="58" t="str">
        <f>VLOOKUP($F152,'1.MetaData'!$B:$H,4,FALSE)</f>
        <v>Rough leatherjacket</v>
      </c>
      <c r="I152" s="209" t="str">
        <f ca="1">IFERROR(VLOOKUP(B152, '2.Tissue'!B:N, 13, FALSE), "")</f>
        <v>Tissue Box 4</v>
      </c>
      <c r="J152" s="128">
        <v>45615</v>
      </c>
      <c r="K152" s="125" t="s">
        <v>6187</v>
      </c>
      <c r="L152" s="125">
        <v>1.4</v>
      </c>
      <c r="M152" s="186">
        <v>333</v>
      </c>
      <c r="N152" s="125">
        <v>43.99</v>
      </c>
    </row>
    <row r="153" spans="1:15" x14ac:dyDescent="0.25">
      <c r="A153" s="115">
        <f>INDEX('1.MetaData'!A:A, MATCH($F153, '1.MetaData'!$B:$B, 0))</f>
        <v>106</v>
      </c>
      <c r="B153" s="247" t="s">
        <v>3611</v>
      </c>
      <c r="C153" s="125">
        <v>1</v>
      </c>
      <c r="D153" s="127" t="s">
        <v>111</v>
      </c>
      <c r="E153" s="123" t="str">
        <f t="shared" si="9"/>
        <v>OG106G-1</v>
      </c>
      <c r="F153" s="238" t="str">
        <f>VLOOKUP(B153,'2.Tissue'!$B:$D,2,FALSE)</f>
        <v>OG106</v>
      </c>
      <c r="G153" s="58" t="str">
        <f>VLOOKUP($F153,'1.MetaData'!$B:$H,3,FALSE)</f>
        <v>Girella tephraeops</v>
      </c>
      <c r="H153" s="58" t="str">
        <f>VLOOKUP($F153,'1.MetaData'!$B:$H,4,FALSE)</f>
        <v>Western Rock Blackfish</v>
      </c>
      <c r="I153" s="209" t="str">
        <f ca="1">IFERROR(VLOOKUP(B153, '2.Tissue'!B:N, 13, FALSE), "")</f>
        <v>Tissue Box 4</v>
      </c>
      <c r="J153" s="128">
        <v>45615</v>
      </c>
      <c r="K153" s="125" t="s">
        <v>6187</v>
      </c>
      <c r="L153" s="125">
        <v>0.69199999999999995</v>
      </c>
      <c r="M153" s="186">
        <v>173</v>
      </c>
      <c r="N153" s="125">
        <v>70.28</v>
      </c>
      <c r="O153" s="127" t="s">
        <v>6203</v>
      </c>
    </row>
    <row r="154" spans="1:15" x14ac:dyDescent="0.25">
      <c r="A154" s="115">
        <f>INDEX('1.MetaData'!A:A, MATCH($F154, '1.MetaData'!$B:$B, 0))</f>
        <v>763</v>
      </c>
      <c r="B154" s="247" t="s">
        <v>6181</v>
      </c>
      <c r="C154" s="125">
        <v>2</v>
      </c>
      <c r="D154" s="127" t="s">
        <v>6109</v>
      </c>
      <c r="E154" s="123" t="str">
        <f t="shared" si="9"/>
        <v>OG763G-2</v>
      </c>
      <c r="F154" s="238" t="str">
        <f>VLOOKUP(B154,'2.Tissue'!$B:$D,2,FALSE)</f>
        <v>OG763</v>
      </c>
      <c r="G154" s="58" t="str">
        <f>VLOOKUP($F154,'1.MetaData'!$B:$H,3,FALSE)</f>
        <v>Synodus variegatus</v>
      </c>
      <c r="H154" s="58">
        <f>VLOOKUP($F154,'1.MetaData'!$B:$H,4,FALSE)</f>
        <v>0</v>
      </c>
      <c r="I154" s="209" t="str">
        <f ca="1">IFERROR(VLOOKUP(B154, '2.Tissue'!B:N, 13, FALSE), "")</f>
        <v>Tissue Box 26</v>
      </c>
      <c r="J154" s="128">
        <v>45615</v>
      </c>
      <c r="K154" s="125" t="s">
        <v>6187</v>
      </c>
      <c r="L154" s="125">
        <v>1.53</v>
      </c>
      <c r="M154" s="186">
        <v>383</v>
      </c>
      <c r="N154" s="125">
        <v>84.01</v>
      </c>
    </row>
    <row r="155" spans="1:15" x14ac:dyDescent="0.25">
      <c r="A155" s="115">
        <f>INDEX('1.MetaData'!A:A, MATCH($F155, '1.MetaData'!$B:$B, 0))</f>
        <v>848</v>
      </c>
      <c r="B155" s="247" t="s">
        <v>4550</v>
      </c>
      <c r="C155" s="125">
        <v>2</v>
      </c>
      <c r="D155" s="127" t="s">
        <v>3384</v>
      </c>
      <c r="E155" s="123" t="str">
        <f t="shared" si="9"/>
        <v>OG848U-2</v>
      </c>
      <c r="F155" s="238" t="str">
        <f>VLOOKUP(B155,'2.Tissue'!$B:$D,2,FALSE)</f>
        <v>OG848</v>
      </c>
      <c r="G155" s="58" t="str">
        <f>VLOOKUP($F155,'1.MetaData'!$B:$H,3,FALSE)</f>
        <v>Paraliparis selti</v>
      </c>
      <c r="H155" s="58" t="str">
        <f>VLOOKUP($F155,'1.MetaData'!$B:$H,4,FALSE)</f>
        <v>Snailfish</v>
      </c>
      <c r="I155" s="209" t="str">
        <f ca="1">IFERROR(VLOOKUP(B155, '2.Tissue'!B:N, 13, FALSE), "")</f>
        <v>Tissue Box 49</v>
      </c>
      <c r="J155" s="128">
        <v>45615</v>
      </c>
      <c r="K155" s="125" t="s">
        <v>6187</v>
      </c>
      <c r="L155" s="125">
        <v>0</v>
      </c>
      <c r="M155" s="186">
        <v>0</v>
      </c>
      <c r="N155" s="125" t="s">
        <v>107</v>
      </c>
      <c r="O155" s="127" t="s">
        <v>6204</v>
      </c>
    </row>
    <row r="156" spans="1:15" x14ac:dyDescent="0.25">
      <c r="A156" s="115">
        <f>INDEX('1.MetaData'!A:A, MATCH($F156, '1.MetaData'!$B:$B, 0))</f>
        <v>849</v>
      </c>
      <c r="B156" s="247" t="s">
        <v>4552</v>
      </c>
      <c r="C156" s="125">
        <v>2</v>
      </c>
      <c r="D156" s="127" t="s">
        <v>3384</v>
      </c>
      <c r="E156" s="123" t="str">
        <f t="shared" si="9"/>
        <v>OG849U-2</v>
      </c>
      <c r="F156" s="238" t="str">
        <f>VLOOKUP(B156,'2.Tissue'!$B:$D,2,FALSE)</f>
        <v>OG849</v>
      </c>
      <c r="G156" s="58" t="str">
        <f>VLOOKUP($F156,'1.MetaData'!$B:$H,3,FALSE)</f>
        <v>Barathrites iris</v>
      </c>
      <c r="H156" s="58">
        <f>VLOOKUP($F156,'1.MetaData'!$B:$H,4,FALSE)</f>
        <v>0</v>
      </c>
      <c r="I156" s="209" t="str">
        <f ca="1">IFERROR(VLOOKUP(B156, '2.Tissue'!B:N, 13, FALSE), "")</f>
        <v>Tissue Box 50</v>
      </c>
      <c r="J156" s="128">
        <v>45615</v>
      </c>
      <c r="K156" s="125" t="s">
        <v>6187</v>
      </c>
      <c r="L156" s="125">
        <v>0</v>
      </c>
      <c r="M156" s="186">
        <v>0</v>
      </c>
      <c r="N156" s="125" t="s">
        <v>107</v>
      </c>
      <c r="O156" s="127" t="s">
        <v>6205</v>
      </c>
    </row>
    <row r="157" spans="1:15" x14ac:dyDescent="0.25">
      <c r="A157" s="115">
        <f>INDEX('1.MetaData'!A:A, MATCH($F157, '1.MetaData'!$B:$B, 0))</f>
        <v>106</v>
      </c>
      <c r="B157" s="247" t="s">
        <v>3611</v>
      </c>
      <c r="C157" s="125">
        <v>2</v>
      </c>
      <c r="D157" s="127" t="s">
        <v>6109</v>
      </c>
      <c r="E157" s="123" t="str">
        <f t="shared" si="9"/>
        <v>OG106G-2</v>
      </c>
      <c r="F157" s="238" t="str">
        <f>VLOOKUP(B157,'2.Tissue'!$B:$D,2,FALSE)</f>
        <v>OG106</v>
      </c>
      <c r="G157" s="58" t="str">
        <f>VLOOKUP($F157,'1.MetaData'!$B:$H,3,FALSE)</f>
        <v>Girella tephraeops</v>
      </c>
      <c r="H157" s="58" t="str">
        <f>VLOOKUP($F157,'1.MetaData'!$B:$H,4,FALSE)</f>
        <v>Western Rock Blackfish</v>
      </c>
      <c r="I157" s="209" t="str">
        <f ca="1">IFERROR(VLOOKUP(B157, '2.Tissue'!B:N, 13, FALSE), "")</f>
        <v>Tissue Box 4</v>
      </c>
      <c r="J157" s="128"/>
      <c r="M157" s="248"/>
      <c r="N157" s="125"/>
      <c r="O157" s="127" t="s">
        <v>6206</v>
      </c>
    </row>
    <row r="158" spans="1:15" x14ac:dyDescent="0.25">
      <c r="A158" s="115">
        <f>INDEX('1.MetaData'!A:A, MATCH($F158, '1.MetaData'!$B:$B, 0))</f>
        <v>100</v>
      </c>
      <c r="B158" s="247" t="s">
        <v>3604</v>
      </c>
      <c r="C158" s="125">
        <v>3</v>
      </c>
      <c r="D158" s="127" t="s">
        <v>96</v>
      </c>
      <c r="E158" s="123" t="str">
        <f t="shared" si="9"/>
        <v>OG100W-3</v>
      </c>
      <c r="F158" s="238" t="str">
        <f>VLOOKUP(B158,'2.Tissue'!$B:$D,2,FALSE)</f>
        <v>OG100</v>
      </c>
      <c r="G158" s="58" t="str">
        <f>VLOOKUP($F158,'1.MetaData'!$B:$H,3,FALSE)</f>
        <v>Limnichthys fasciatus</v>
      </c>
      <c r="H158" s="58" t="str">
        <f>VLOOKUP($F158,'1.MetaData'!$B:$H,4,FALSE)</f>
        <v>Sand diver</v>
      </c>
      <c r="I158" s="209" t="str">
        <f ca="1">IFERROR(VLOOKUP(B158, '2.Tissue'!B:N, 13, FALSE), "")</f>
        <v>Tissue Box 4</v>
      </c>
      <c r="J158" s="128" t="s">
        <v>107</v>
      </c>
      <c r="K158" s="125" t="s">
        <v>107</v>
      </c>
      <c r="L158" s="125" t="s">
        <v>107</v>
      </c>
      <c r="M158" s="248">
        <v>351</v>
      </c>
      <c r="N158" s="125" t="s">
        <v>107</v>
      </c>
      <c r="O158" s="127" t="s">
        <v>6207</v>
      </c>
    </row>
    <row r="159" spans="1:15" x14ac:dyDescent="0.25">
      <c r="A159" s="361">
        <f>INDEX('1.MetaData'!A:A, MATCH($F159, '1.MetaData'!$B:$B, 0))</f>
        <v>808</v>
      </c>
      <c r="B159" s="247" t="s">
        <v>6183</v>
      </c>
      <c r="C159" s="125">
        <v>2</v>
      </c>
      <c r="D159" s="127" t="s">
        <v>6109</v>
      </c>
      <c r="E159" s="362" t="str">
        <f>CONCATENATE(B159,"-",C159)</f>
        <v>OG808G-2</v>
      </c>
      <c r="F159" s="238" t="str">
        <f>VLOOKUP(B159,'2.Tissue'!$B:$D,2,FALSE)</f>
        <v>OG808</v>
      </c>
      <c r="G159" s="58" t="str">
        <f>VLOOKUP($F159,'1.MetaData'!$B:$H,3,FALSE)</f>
        <v>Macolor macularis</v>
      </c>
      <c r="H159" s="355" t="str">
        <f>VLOOKUP($F159,'1.MetaData'!$B:$H,4,FALSE)</f>
        <v>Midnight snapper</v>
      </c>
      <c r="I159" s="363" t="str">
        <f ca="1">IFERROR(VLOOKUP(B159, '2.Tissue'!B:N, 13, FALSE), "")</f>
        <v>Tissue Box 29</v>
      </c>
      <c r="J159" s="128"/>
      <c r="K159" s="125" t="s">
        <v>7975</v>
      </c>
      <c r="M159" s="248"/>
      <c r="N159" s="125"/>
      <c r="O159" s="127" t="s">
        <v>7971</v>
      </c>
    </row>
    <row r="160" spans="1:15" x14ac:dyDescent="0.25">
      <c r="A160" s="361">
        <f>INDEX('1.MetaData'!A:A, MATCH($F160, '1.MetaData'!$B:$B, 0))</f>
        <v>99</v>
      </c>
      <c r="B160" s="247" t="s">
        <v>3601</v>
      </c>
      <c r="C160" s="125">
        <v>3</v>
      </c>
      <c r="D160" s="127" t="s">
        <v>6109</v>
      </c>
      <c r="E160" s="362" t="str">
        <f>CONCATENATE(B160,"-",C160)</f>
        <v>OG99G-3</v>
      </c>
      <c r="F160" s="238" t="str">
        <f>VLOOKUP(B160,'2.Tissue'!$B:$D,2,FALSE)</f>
        <v>OG99</v>
      </c>
      <c r="G160" s="58" t="str">
        <f>VLOOKUP($F160,'1.MetaData'!$B:$H,3,FALSE)</f>
        <v>Pentaceropsis recurvirostris</v>
      </c>
      <c r="H160" s="355" t="str">
        <f>VLOOKUP($F160,'1.MetaData'!$B:$H,4,FALSE)</f>
        <v>Longsnout Boarfish</v>
      </c>
      <c r="I160" s="363" t="str">
        <f ca="1">IFERROR(VLOOKUP(B160, '2.Tissue'!B:N, 13, FALSE), "")</f>
        <v>Tissue Box 6</v>
      </c>
      <c r="J160" s="128"/>
      <c r="K160" s="125" t="s">
        <v>7974</v>
      </c>
      <c r="M160" s="248"/>
      <c r="N160" s="125"/>
      <c r="O160" s="127" t="s">
        <v>7976</v>
      </c>
    </row>
    <row r="161" spans="1:15" x14ac:dyDescent="0.25">
      <c r="A161" s="361">
        <f>INDEX('1.MetaData'!A:A, MATCH($F161, '1.MetaData'!$B:$B, 0))</f>
        <v>107</v>
      </c>
      <c r="B161" s="247" t="s">
        <v>3614</v>
      </c>
      <c r="C161" s="125">
        <v>2</v>
      </c>
      <c r="D161" s="127" t="s">
        <v>6109</v>
      </c>
      <c r="E161" s="362" t="str">
        <f>CONCATENATE(B161,"-",C161)</f>
        <v>OG107G-2</v>
      </c>
      <c r="F161" s="238" t="str">
        <f>VLOOKUP(B161,'2.Tissue'!$B:$D,2,FALSE)</f>
        <v>OG107</v>
      </c>
      <c r="G161" s="58" t="str">
        <f>VLOOKUP($F161,'1.MetaData'!$B:$H,3,FALSE)</f>
        <v>Upeneichthys vlamingii</v>
      </c>
      <c r="H161" s="355" t="str">
        <f>VLOOKUP($F161,'1.MetaData'!$B:$H,4,FALSE)</f>
        <v>Goatfish</v>
      </c>
      <c r="I161" s="363" t="str">
        <f ca="1">IFERROR(VLOOKUP(B161, '2.Tissue'!B:N, 13, FALSE), "")</f>
        <v>Tissue Box 4</v>
      </c>
      <c r="J161" s="128"/>
      <c r="K161" s="125" t="s">
        <v>7974</v>
      </c>
      <c r="M161" s="248"/>
      <c r="N161" s="125"/>
      <c r="O161" s="127" t="s">
        <v>7976</v>
      </c>
    </row>
    <row r="162" spans="1:15" x14ac:dyDescent="0.25">
      <c r="A162" s="361">
        <f>INDEX('1.MetaData'!A:A, MATCH($F162, '1.MetaData'!$B:$B, 0))</f>
        <v>820</v>
      </c>
      <c r="B162" s="247" t="s">
        <v>4464</v>
      </c>
      <c r="C162" s="125">
        <v>2</v>
      </c>
      <c r="D162" s="127" t="s">
        <v>6109</v>
      </c>
      <c r="E162" s="362" t="str">
        <f>CONCATENATE(B162,"-",C162)</f>
        <v>OG820G-2</v>
      </c>
      <c r="F162" s="238" t="str">
        <f>VLOOKUP(B162,'2.Tissue'!$B:$D,2,FALSE)</f>
        <v>OG820</v>
      </c>
      <c r="G162" s="58" t="str">
        <f>VLOOKUP($F162,'1.MetaData'!$B:$H,3,FALSE)</f>
        <v>Dascyllus aruanus</v>
      </c>
      <c r="H162" s="355" t="str">
        <f>VLOOKUP($F162,'1.MetaData'!$B:$H,4,FALSE)</f>
        <v>Humbug</v>
      </c>
      <c r="I162" s="363" t="str">
        <f ca="1">IFERROR(VLOOKUP(B162, '2.Tissue'!B:N, 13, FALSE), "")</f>
        <v>Tissue Box 17</v>
      </c>
      <c r="J162" s="128"/>
      <c r="K162" s="125" t="s">
        <v>7974</v>
      </c>
      <c r="M162" s="248"/>
      <c r="N162" s="125"/>
      <c r="O162" s="127" t="s">
        <v>7976</v>
      </c>
    </row>
    <row r="163" spans="1:15" x14ac:dyDescent="0.25">
      <c r="A163" s="361">
        <f>INDEX('1.MetaData'!A:A, MATCH($F163, '1.MetaData'!$B:$B, 0))</f>
        <v>114</v>
      </c>
      <c r="B163" s="247" t="s">
        <v>6131</v>
      </c>
      <c r="C163" s="125">
        <v>2</v>
      </c>
      <c r="D163" s="127" t="s">
        <v>6109</v>
      </c>
      <c r="E163" s="362" t="str">
        <f>CONCATENATE(B163,"-",C163)</f>
        <v>OG114G-2</v>
      </c>
      <c r="F163" s="238" t="str">
        <f>VLOOKUP(B163,'2.Tissue'!$B:$D,2,FALSE)</f>
        <v>OG114</v>
      </c>
      <c r="G163" s="58" t="str">
        <f>VLOOKUP($F163,'1.MetaData'!$B:$H,3,FALSE)</f>
        <v>Leviprora inops</v>
      </c>
      <c r="H163" s="355" t="str">
        <f>VLOOKUP($F163,'1.MetaData'!$B:$H,4,FALSE)</f>
        <v>Longhead Flathead</v>
      </c>
      <c r="I163" s="363" t="str">
        <f ca="1">IFERROR(VLOOKUP(B163, '2.Tissue'!B:N, 13, FALSE), "")</f>
        <v>Tissue Box 4</v>
      </c>
      <c r="J163" s="128"/>
      <c r="K163" s="125" t="s">
        <v>7974</v>
      </c>
      <c r="M163" s="248"/>
      <c r="N163" s="125"/>
      <c r="O163" s="127" t="s">
        <v>7976</v>
      </c>
    </row>
    <row r="164" spans="1:15" x14ac:dyDescent="0.25">
      <c r="A164" s="361">
        <f>INDEX('1.MetaData'!A:A, MATCH($F164, '1.MetaData'!$B:$B, 0))</f>
        <v>79</v>
      </c>
      <c r="B164" s="247" t="s">
        <v>3555</v>
      </c>
      <c r="C164" s="125">
        <v>2</v>
      </c>
      <c r="D164" s="127" t="s">
        <v>6109</v>
      </c>
      <c r="E164" s="362" t="str">
        <f>CONCATENATE(B164,"-",C164)</f>
        <v>OG79G-2</v>
      </c>
      <c r="F164" s="238" t="str">
        <f>VLOOKUP(B164,'2.Tissue'!$B:$D,2,FALSE)</f>
        <v>OG79</v>
      </c>
      <c r="G164" s="58" t="str">
        <f>VLOOKUP($F164,'1.MetaData'!$B:$H,3,FALSE)</f>
        <v>Pseudophycis breviuscula</v>
      </c>
      <c r="H164" s="355">
        <f>VLOOKUP($F164,'1.MetaData'!$B:$H,4,FALSE)</f>
        <v>0</v>
      </c>
      <c r="I164" s="363" t="str">
        <f ca="1">IFERROR(VLOOKUP(B164, '2.Tissue'!B:N, 13, FALSE), "")</f>
        <v>Tissue Box 6</v>
      </c>
      <c r="J164" s="128"/>
      <c r="K164" s="125" t="s">
        <v>7974</v>
      </c>
      <c r="M164" s="248"/>
      <c r="N164" s="125"/>
      <c r="O164" s="127" t="s">
        <v>7976</v>
      </c>
    </row>
    <row r="165" spans="1:15" x14ac:dyDescent="0.25">
      <c r="A165" s="361">
        <f>INDEX('1.MetaData'!A:A, MATCH($F165, '1.MetaData'!$B:$B, 0))</f>
        <v>1161</v>
      </c>
      <c r="B165" s="247" t="s">
        <v>4780</v>
      </c>
      <c r="C165" s="125">
        <v>1</v>
      </c>
      <c r="D165" s="127" t="s">
        <v>96</v>
      </c>
      <c r="E165" s="362" t="str">
        <f>CONCATENATE(B165,"-",C165)</f>
        <v>OG1161B-1</v>
      </c>
      <c r="F165" s="238" t="str">
        <f>VLOOKUP(B165,'2.Tissue'!$B:$D,2,FALSE)</f>
        <v>OG1161</v>
      </c>
      <c r="G165" s="58" t="str">
        <f>VLOOKUP($F165,'1.MetaData'!$B:$H,3,FALSE)</f>
        <v>Neophoca cinerea</v>
      </c>
      <c r="H165" s="355" t="str">
        <f>VLOOKUP($F165,'1.MetaData'!$B:$H,4,FALSE)</f>
        <v>Australian sea lion</v>
      </c>
      <c r="I165" s="363">
        <f ca="1">IFERROR(VLOOKUP(B165, '2.Tissue'!B:N, 13, FALSE), "")</f>
        <v>0</v>
      </c>
      <c r="J165" s="128">
        <v>45631</v>
      </c>
      <c r="K165" s="125" t="s">
        <v>7977</v>
      </c>
      <c r="L165" s="125">
        <v>113</v>
      </c>
      <c r="M165" s="248"/>
      <c r="N165" s="125"/>
    </row>
    <row r="166" spans="1:15" x14ac:dyDescent="0.25">
      <c r="A166" s="361">
        <f>INDEX('1.MetaData'!A:A, MATCH($F166, '1.MetaData'!$B:$B, 0))</f>
        <v>1160</v>
      </c>
      <c r="B166" s="247" t="s">
        <v>4775</v>
      </c>
      <c r="C166" s="125">
        <v>1</v>
      </c>
      <c r="D166" s="127" t="s">
        <v>96</v>
      </c>
      <c r="E166" s="362" t="str">
        <f>CONCATENATE(B166,"-",C166)</f>
        <v>OG1160B-1</v>
      </c>
      <c r="F166" s="238" t="str">
        <f>VLOOKUP(B166,'2.Tissue'!$B:$D,2,FALSE)</f>
        <v>OG1160</v>
      </c>
      <c r="G166" s="58" t="str">
        <f>VLOOKUP($F166,'1.MetaData'!$B:$H,3,FALSE)</f>
        <v>Neophoca cinerea</v>
      </c>
      <c r="H166" s="355" t="str">
        <f>VLOOKUP($F166,'1.MetaData'!$B:$H,4,FALSE)</f>
        <v>Australian sea lion</v>
      </c>
      <c r="I166" s="363">
        <f ca="1">IFERROR(VLOOKUP(B166, '2.Tissue'!B:N, 13, FALSE), "")</f>
        <v>0</v>
      </c>
      <c r="J166" s="128">
        <v>45631</v>
      </c>
      <c r="K166" s="125" t="s">
        <v>7977</v>
      </c>
      <c r="L166" s="125">
        <v>85</v>
      </c>
      <c r="M166" s="248"/>
      <c r="N166" s="125"/>
      <c r="O166" s="127" t="s">
        <v>7978</v>
      </c>
    </row>
  </sheetData>
  <protectedRanges>
    <protectedRange algorithmName="SHA-512" hashValue="7x5+saEup9Wuoio/cQe430DPse6PM7FvxZTNREfYKA+WxtOQ08UFELr1c/naS/g6VlMUydrhqpMNjLLs1DYO4Q==" saltValue="3zviSngWa29CR5nTOzUozA==" spinCount="100000" sqref="M2:M9 M11:M13 M16:M35 M43 M62:M63 M65 M69 M71:M72 M74:M79 M82:M84 M100:M101 M103 M106:M107 M114 M116 M118:M121 M124:M135" name="Range1"/>
  </protectedRanges>
  <conditionalFormatting sqref="E1:E1048576">
    <cfRule type="duplicateValues" dxfId="8" priority="1"/>
    <cfRule type="duplicateValues" dxfId="7" priority="2"/>
  </conditionalFormatting>
  <pageMargins left="0.7" right="0.7" top="0.75" bottom="0.75" header="0.3" footer="0.3"/>
  <pageSetup paperSize="9" orientation="portrait" r:id="rId1"/>
  <tableParts count="1">
    <tablePart r:id="rId2"/>
  </tableParts>
  <extLst>
    <ext xmlns:x14="http://schemas.microsoft.com/office/spreadsheetml/2009/9/main" uri="{CCE6A557-97BC-4b89-ADB6-D9C93CAAB3DF}">
      <x14:dataValidations xmlns:xm="http://schemas.microsoft.com/office/excel/2006/main" xWindow="165" yWindow="464" count="2">
        <x14:dataValidation type="list" allowBlank="1" showInputMessage="1" showErrorMessage="1" xr:uid="{3B22EBD9-5138-466E-B725-27EDA8C38587}">
          <x14:formula1>
            <xm:f>Validation!$A$415:$A$422</xm:f>
          </x14:formula1>
          <xm:sqref>D2:D166</xm:sqref>
        </x14:dataValidation>
        <x14:dataValidation type="list" allowBlank="1" showInputMessage="1" showErrorMessage="1" promptTitle="HiC Lysate Prep #" prompt="Enter HiC lysate prep number" xr:uid="{32D4B4DF-FA60-441E-AF77-DC672A3ACCBF}">
          <x14:formula1>
            <xm:f>Validation!$A$10:$A$19</xm:f>
          </x14:formula1>
          <xm:sqref>C2:C166</xm:sqref>
        </x14:dataValidation>
      </x14:dataValidations>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3DD38A-F2EE-4342-8884-571E8857B6C2}">
  <sheetPr codeName="Sheet10"/>
  <dimension ref="A1:W127"/>
  <sheetViews>
    <sheetView zoomScale="85" zoomScaleNormal="85" workbookViewId="0">
      <pane xSplit="6" ySplit="1" topLeftCell="G67" activePane="bottomRight" state="frozen"/>
      <selection pane="topRight" activeCell="G1" sqref="G1"/>
      <selection pane="bottomLeft" activeCell="A2" sqref="A2"/>
      <selection pane="bottomRight" activeCell="F67" sqref="F67:F84"/>
    </sheetView>
  </sheetViews>
  <sheetFormatPr defaultColWidth="11.42578125" defaultRowHeight="15" x14ac:dyDescent="0.25"/>
  <cols>
    <col min="1" max="1" width="6.42578125" style="115" bestFit="1" customWidth="1"/>
    <col min="2" max="2" width="15.28515625" style="126" bestFit="1" customWidth="1"/>
    <col min="3" max="3" width="4.42578125" style="125" bestFit="1" customWidth="1"/>
    <col min="4" max="4" width="32" style="127" customWidth="1"/>
    <col min="5" max="5" width="12.85546875" style="1" customWidth="1"/>
    <col min="6" max="6" width="21.42578125" style="123" customWidth="1"/>
    <col min="7" max="7" width="27.42578125" style="58" bestFit="1" customWidth="1"/>
    <col min="8" max="8" width="28.140625" style="58" customWidth="1"/>
    <col min="9" max="9" width="24" style="127" bestFit="1" customWidth="1"/>
    <col min="10" max="10" width="19" style="128" customWidth="1"/>
    <col min="11" max="11" width="18.140625" style="125" bestFit="1" customWidth="1"/>
    <col min="12" max="12" width="34" style="131" bestFit="1" customWidth="1"/>
    <col min="13" max="13" width="20" style="29" bestFit="1" customWidth="1"/>
    <col min="14" max="14" width="47.85546875" style="125" customWidth="1"/>
    <col min="15" max="15" width="24" style="131" bestFit="1" customWidth="1"/>
    <col min="16" max="16" width="24" style="131" customWidth="1"/>
    <col min="17" max="17" width="20" style="130" bestFit="1" customWidth="1"/>
    <col min="18" max="18" width="22.85546875" style="321" bestFit="1" customWidth="1"/>
    <col min="19" max="19" width="31.5703125" style="321" bestFit="1" customWidth="1"/>
    <col min="20" max="20" width="35.7109375" style="130" bestFit="1" customWidth="1"/>
    <col min="21" max="22" width="20" style="130" customWidth="1"/>
    <col min="23" max="23" width="126.7109375" style="28" customWidth="1"/>
  </cols>
  <sheetData>
    <row r="1" spans="1:23" s="33" customFormat="1" x14ac:dyDescent="0.25">
      <c r="A1" s="117" t="s">
        <v>67</v>
      </c>
      <c r="B1" s="32" t="s">
        <v>6089</v>
      </c>
      <c r="C1" s="117" t="s">
        <v>3125</v>
      </c>
      <c r="D1" s="37" t="s">
        <v>3344</v>
      </c>
      <c r="E1" s="32" t="s">
        <v>123</v>
      </c>
      <c r="F1" s="124" t="s">
        <v>4868</v>
      </c>
      <c r="G1" s="85" t="s">
        <v>86</v>
      </c>
      <c r="H1" s="85" t="s">
        <v>3346</v>
      </c>
      <c r="I1" s="50" t="s">
        <v>4870</v>
      </c>
      <c r="J1" s="34" t="s">
        <v>4871</v>
      </c>
      <c r="K1" s="50" t="s">
        <v>4872</v>
      </c>
      <c r="L1" s="82" t="s">
        <v>6208</v>
      </c>
      <c r="M1" s="72" t="s">
        <v>6209</v>
      </c>
      <c r="N1" s="50" t="s">
        <v>6210</v>
      </c>
      <c r="O1" s="82" t="s">
        <v>5744</v>
      </c>
      <c r="P1" s="82" t="s">
        <v>6211</v>
      </c>
      <c r="Q1" s="73" t="s">
        <v>6212</v>
      </c>
      <c r="R1" s="320" t="s">
        <v>6213</v>
      </c>
      <c r="S1" s="320" t="s">
        <v>6214</v>
      </c>
      <c r="T1" s="73" t="s">
        <v>6215</v>
      </c>
      <c r="U1" s="101" t="s">
        <v>3362</v>
      </c>
      <c r="V1" s="101" t="s">
        <v>3363</v>
      </c>
      <c r="W1" s="33" t="s">
        <v>90</v>
      </c>
    </row>
    <row r="2" spans="1:23" hidden="1" x14ac:dyDescent="0.25">
      <c r="A2" s="115">
        <f ca="1">INDEX('1.MetaData'!A:A, MATCH($E2, '1.MetaData'!$B:$B, 0))</f>
        <v>1</v>
      </c>
      <c r="B2" s="126" t="s">
        <v>6216</v>
      </c>
      <c r="C2" s="125">
        <v>1</v>
      </c>
      <c r="D2" s="127" t="s">
        <v>4878</v>
      </c>
      <c r="E2" s="1" t="str">
        <f>VLOOKUP(B2,'4.HiCLysate'!E:G,2,FALSE)</f>
        <v>OG1</v>
      </c>
      <c r="F2" s="123" t="str">
        <f t="shared" ref="F2:F33" si="0">IF(C2&gt;1,_xlfn.CONCAT(B2,"_HICL",C2),_xlfn.CONCAT(B2,"_HICL"))</f>
        <v>OG1G-1_HICL</v>
      </c>
      <c r="G2" s="58" t="str">
        <f ca="1">VLOOKUP($E2,'1.MetaData'!$B:$H,3,FALSE)</f>
        <v>Lutjanus fulviflamma</v>
      </c>
      <c r="H2" s="58" t="str">
        <f ca="1">VLOOKUP($E2,'1.MetaData'!$B:$H,4,FALSE)</f>
        <v>Blackspot snapper</v>
      </c>
      <c r="I2" s="125" t="s">
        <v>6217</v>
      </c>
      <c r="J2" s="128">
        <v>45374</v>
      </c>
      <c r="K2" s="125" t="s">
        <v>6218</v>
      </c>
      <c r="L2" s="131">
        <v>54</v>
      </c>
      <c r="M2" s="27">
        <f t="shared" ref="M2:M33" si="1">IF(L2&lt;&gt;"", IF(L2="NA", "NA", L2*50), "")</f>
        <v>2700</v>
      </c>
      <c r="N2" s="125" t="s">
        <v>6219</v>
      </c>
      <c r="O2" s="131">
        <v>5.65</v>
      </c>
      <c r="P2" s="131">
        <f t="shared" ref="P2:P33" si="2">IF(OR(I2="", I2="NA"), "NA", IF(I2="Dovetail Omni-C", O2*28, IF(I2="Dovetail AssemblyLink", O2*30, "")))</f>
        <v>158.20000000000002</v>
      </c>
      <c r="Q2" s="130">
        <v>713</v>
      </c>
      <c r="R2" s="321">
        <v>0.03</v>
      </c>
      <c r="S2" s="321">
        <v>0.22750000000000001</v>
      </c>
      <c r="T2" s="130">
        <v>162862722</v>
      </c>
      <c r="U2" s="125" t="str" cm="1">
        <f t="array" ref="U2">IF(B2="","",IF(MAX(IF(B:B=B2,C:C))=C2,"Y","N"))</f>
        <v>Y</v>
      </c>
      <c r="W2" s="127"/>
    </row>
    <row r="3" spans="1:23" hidden="1" x14ac:dyDescent="0.25">
      <c r="A3" s="115">
        <f ca="1">INDEX('1.MetaData'!A:A, MATCH($E3, '1.MetaData'!$B:$B, 0))</f>
        <v>2</v>
      </c>
      <c r="B3" s="126" t="s">
        <v>6220</v>
      </c>
      <c r="C3" s="125">
        <v>1</v>
      </c>
      <c r="D3" s="127" t="s">
        <v>4878</v>
      </c>
      <c r="E3" s="1" t="str">
        <f>VLOOKUP(B3,'4.HiCLysate'!E:G,2,FALSE)</f>
        <v>OG2</v>
      </c>
      <c r="F3" s="123" t="str">
        <f t="shared" si="0"/>
        <v>OG2G-2_HICL</v>
      </c>
      <c r="G3" s="58" t="str">
        <f ca="1">VLOOKUP($E3,'1.MetaData'!$B:$H,3,FALSE)</f>
        <v>Lutjanus carponotatus</v>
      </c>
      <c r="H3" s="58" t="str">
        <f ca="1">VLOOKUP($E3,'1.MetaData'!$B:$H,4,FALSE)</f>
        <v>Stripey snapper</v>
      </c>
      <c r="I3" s="125" t="s">
        <v>6217</v>
      </c>
      <c r="J3" s="128">
        <v>45374</v>
      </c>
      <c r="K3" s="125" t="s">
        <v>6218</v>
      </c>
      <c r="L3" s="131">
        <v>23.6</v>
      </c>
      <c r="M3" s="27">
        <f t="shared" si="1"/>
        <v>1180</v>
      </c>
      <c r="N3" s="125" t="s">
        <v>6221</v>
      </c>
      <c r="O3" s="131">
        <v>5.79</v>
      </c>
      <c r="P3" s="131">
        <f t="shared" si="2"/>
        <v>162.12</v>
      </c>
      <c r="Q3" s="130">
        <v>756</v>
      </c>
      <c r="R3" s="321">
        <v>3.3599999999999998E-2</v>
      </c>
      <c r="S3" s="321">
        <v>0.15</v>
      </c>
      <c r="T3" s="130">
        <v>184035539.69999999</v>
      </c>
      <c r="U3" s="125" t="str" cm="1">
        <f t="array" ref="U3">IF(B3="","",IF(MAX(IF(B:B=B3,C:C))=C3,"Y","N"))</f>
        <v>Y</v>
      </c>
      <c r="W3" s="127"/>
    </row>
    <row r="4" spans="1:23" hidden="1" x14ac:dyDescent="0.25">
      <c r="A4" s="115">
        <f ca="1">INDEX('1.MetaData'!A:A, MATCH($E4, '1.MetaData'!$B:$B, 0))</f>
        <v>3</v>
      </c>
      <c r="B4" s="126" t="s">
        <v>6222</v>
      </c>
      <c r="C4" s="125">
        <v>1</v>
      </c>
      <c r="D4" s="127" t="s">
        <v>4878</v>
      </c>
      <c r="E4" s="1" t="str">
        <f>VLOOKUP(B4,'4.HiCLysate'!E:G,2,FALSE)</f>
        <v>OG3</v>
      </c>
      <c r="F4" s="123" t="str">
        <f t="shared" si="0"/>
        <v>OG3G-3_HICL</v>
      </c>
      <c r="G4" s="58" t="str">
        <f ca="1">VLOOKUP($E4,'1.MetaData'!$B:$H,3,FALSE)</f>
        <v>Lutjanus vitta</v>
      </c>
      <c r="H4" s="58" t="str">
        <f ca="1">VLOOKUP($E4,'1.MetaData'!$B:$H,4,FALSE)</f>
        <v>Brownstripe snapper</v>
      </c>
      <c r="I4" s="125" t="s">
        <v>6217</v>
      </c>
      <c r="J4" s="128">
        <v>45374</v>
      </c>
      <c r="K4" s="125" t="s">
        <v>6218</v>
      </c>
      <c r="L4" s="131">
        <v>7.66</v>
      </c>
      <c r="M4" s="27">
        <f t="shared" si="1"/>
        <v>383</v>
      </c>
      <c r="N4" s="125" t="s">
        <v>6223</v>
      </c>
      <c r="O4" s="131">
        <v>18.3</v>
      </c>
      <c r="P4" s="131">
        <f t="shared" si="2"/>
        <v>512.4</v>
      </c>
      <c r="Q4" s="130">
        <v>642</v>
      </c>
      <c r="R4" s="321">
        <v>3.8399999999999997E-2</v>
      </c>
      <c r="S4" s="321">
        <v>0.12870000000000001</v>
      </c>
      <c r="T4" s="130">
        <v>153777482</v>
      </c>
      <c r="U4" s="125" t="str" cm="1">
        <f t="array" ref="U4">IF(B4="","",IF(MAX(IF(B:B=B4,C:C))=C4,"Y","N"))</f>
        <v>Y</v>
      </c>
      <c r="W4" s="127"/>
    </row>
    <row r="5" spans="1:23" hidden="1" x14ac:dyDescent="0.25">
      <c r="A5" s="115">
        <f ca="1">INDEX('1.MetaData'!A:A, MATCH($E5, '1.MetaData'!$B:$B, 0))</f>
        <v>5</v>
      </c>
      <c r="B5" s="126" t="s">
        <v>6224</v>
      </c>
      <c r="C5" s="125">
        <v>1</v>
      </c>
      <c r="D5" s="127" t="s">
        <v>4878</v>
      </c>
      <c r="E5" s="1" t="str">
        <f>VLOOKUP(B5,'4.HiCLysate'!E:G,2,FALSE)</f>
        <v>OG5</v>
      </c>
      <c r="F5" s="123" t="str">
        <f t="shared" si="0"/>
        <v>OG5G-1_HICL</v>
      </c>
      <c r="G5" s="58" t="str">
        <f ca="1">VLOOKUP($E5,'1.MetaData'!$B:$H,3,FALSE)</f>
        <v>Orectolobus wardi</v>
      </c>
      <c r="H5" s="40" t="str">
        <f ca="1">VLOOKUP($E5,'1.MetaData'!$B:$H,4,FALSE)</f>
        <v>Northern wobbegong</v>
      </c>
      <c r="I5" s="125" t="s">
        <v>6217</v>
      </c>
      <c r="J5" s="128">
        <v>45167</v>
      </c>
      <c r="K5" s="129" t="s">
        <v>6225</v>
      </c>
      <c r="L5" s="131">
        <v>12.5</v>
      </c>
      <c r="M5" s="27">
        <f t="shared" si="1"/>
        <v>625</v>
      </c>
      <c r="N5" s="125" t="s">
        <v>6219</v>
      </c>
      <c r="O5" s="131">
        <v>25.6</v>
      </c>
      <c r="P5" s="131">
        <f t="shared" si="2"/>
        <v>716.80000000000007</v>
      </c>
      <c r="Q5" s="130">
        <v>679</v>
      </c>
      <c r="R5" s="321">
        <v>1.35E-2</v>
      </c>
      <c r="S5" s="321">
        <v>0.40429999999999999</v>
      </c>
      <c r="T5" s="130" t="s">
        <v>7888</v>
      </c>
      <c r="U5" s="2" t="str" cm="1">
        <f t="array" ref="U5">IF(B5="","",IF(MAX(IF(B:B=B5,C:C))=C5,"Y","N"))</f>
        <v>Y</v>
      </c>
      <c r="W5" s="127"/>
    </row>
    <row r="6" spans="1:23" hidden="1" x14ac:dyDescent="0.25">
      <c r="A6" s="115">
        <f ca="1">INDEX('1.MetaData'!A:A, MATCH($E6, '1.MetaData'!$B:$B, 0))</f>
        <v>6</v>
      </c>
      <c r="B6" s="126" t="s">
        <v>6226</v>
      </c>
      <c r="C6" s="125">
        <v>1</v>
      </c>
      <c r="D6" s="127" t="s">
        <v>4878</v>
      </c>
      <c r="E6" s="1" t="str">
        <f>VLOOKUP(B6,'4.HiCLysate'!E:G,2,FALSE)</f>
        <v>OG6</v>
      </c>
      <c r="F6" s="123" t="str">
        <f t="shared" si="0"/>
        <v>OG6G-1_HICL</v>
      </c>
      <c r="G6" s="58" t="str">
        <f ca="1">VLOOKUP($E6,'1.MetaData'!$B:$H,3,FALSE)</f>
        <v>Lutjanus russellii</v>
      </c>
      <c r="H6" s="58" t="str">
        <f ca="1">VLOOKUP($E6,'1.MetaData'!$B:$H,4,FALSE)</f>
        <v>Moses snapper</v>
      </c>
      <c r="I6" s="125" t="s">
        <v>6217</v>
      </c>
      <c r="J6" s="128">
        <v>45374</v>
      </c>
      <c r="K6" s="125" t="s">
        <v>6218</v>
      </c>
      <c r="L6" s="131">
        <v>31.5</v>
      </c>
      <c r="M6" s="27">
        <f t="shared" si="1"/>
        <v>1575</v>
      </c>
      <c r="N6" s="125" t="s">
        <v>6227</v>
      </c>
      <c r="O6" s="131">
        <v>7.67</v>
      </c>
      <c r="P6" s="131">
        <f t="shared" si="2"/>
        <v>214.76</v>
      </c>
      <c r="Q6" s="130">
        <v>631</v>
      </c>
      <c r="R6" s="321">
        <v>3.3099999999999997E-2</v>
      </c>
      <c r="S6" s="321">
        <v>0.16200000000000001</v>
      </c>
      <c r="T6" s="130" t="s">
        <v>7893</v>
      </c>
      <c r="U6" s="125" t="str" cm="1">
        <f t="array" ref="U6">IF(B6="","",IF(MAX(IF(B:B=B6,C:C))=C6,"Y","N"))</f>
        <v>Y</v>
      </c>
      <c r="W6" s="127"/>
    </row>
    <row r="7" spans="1:23" hidden="1" x14ac:dyDescent="0.25">
      <c r="A7" s="115">
        <f ca="1">INDEX('1.MetaData'!A:A, MATCH($E7, '1.MetaData'!$B:$B, 0))</f>
        <v>7</v>
      </c>
      <c r="B7" s="126" t="s">
        <v>6228</v>
      </c>
      <c r="C7" s="125">
        <v>1</v>
      </c>
      <c r="D7" s="127" t="s">
        <v>4878</v>
      </c>
      <c r="E7" s="1" t="str">
        <f>VLOOKUP(B7,'4.HiCLysate'!E:G,2,FALSE)</f>
        <v>OG7</v>
      </c>
      <c r="F7" s="123" t="str">
        <f t="shared" si="0"/>
        <v>OG7G-1_HICL</v>
      </c>
      <c r="G7" s="58" t="str">
        <f ca="1">VLOOKUP($E7,'1.MetaData'!$B:$H,3,FALSE)</f>
        <v>Lethrinus punctulatus</v>
      </c>
      <c r="H7" s="58" t="str">
        <f ca="1">VLOOKUP($E7,'1.MetaData'!$B:$H,4,FALSE)</f>
        <v>Bluespot emperor</v>
      </c>
      <c r="I7" s="125" t="s">
        <v>6217</v>
      </c>
      <c r="J7" s="128">
        <v>45378</v>
      </c>
      <c r="K7" s="125" t="s">
        <v>6229</v>
      </c>
      <c r="L7" s="131">
        <v>15.9</v>
      </c>
      <c r="M7" s="27">
        <f t="shared" si="1"/>
        <v>795</v>
      </c>
      <c r="N7" s="125" t="s">
        <v>6230</v>
      </c>
      <c r="O7" s="131">
        <v>29.6</v>
      </c>
      <c r="P7" s="131">
        <f t="shared" si="2"/>
        <v>828.80000000000007</v>
      </c>
      <c r="Q7" s="130">
        <v>604</v>
      </c>
      <c r="R7" s="321">
        <v>5.3600000000000002E-2</v>
      </c>
      <c r="S7" s="321">
        <v>0.32540000000000002</v>
      </c>
      <c r="T7" s="130">
        <v>122461690.59999999</v>
      </c>
      <c r="U7" s="125" t="str" cm="1">
        <f t="array" ref="U7">IF(B7="","",IF(MAX(IF(B:B=B7,C:C))=C7,"Y","N"))</f>
        <v>Y</v>
      </c>
      <c r="W7" s="127"/>
    </row>
    <row r="8" spans="1:23" hidden="1" x14ac:dyDescent="0.25">
      <c r="A8" s="115">
        <f ca="1">INDEX('1.MetaData'!A:A, MATCH($E8, '1.MetaData'!$B:$B, 0))</f>
        <v>8</v>
      </c>
      <c r="B8" s="126" t="s">
        <v>6231</v>
      </c>
      <c r="C8" s="125">
        <v>1</v>
      </c>
      <c r="D8" s="127" t="s">
        <v>4878</v>
      </c>
      <c r="E8" s="1" t="str">
        <f>VLOOKUP(B8,'4.HiCLysate'!E:G,2,FALSE)</f>
        <v>OG8</v>
      </c>
      <c r="F8" s="123" t="str">
        <f t="shared" si="0"/>
        <v>OG8G-1_HICL</v>
      </c>
      <c r="G8" s="58" t="str">
        <f ca="1">VLOOKUP($E8,'1.MetaData'!$B:$H,3,FALSE)</f>
        <v>Lethrinus laticaudis</v>
      </c>
      <c r="H8" s="58" t="str">
        <f ca="1">VLOOKUP($E8,'1.MetaData'!$B:$H,4,FALSE)</f>
        <v>Grass emperor</v>
      </c>
      <c r="I8" s="125" t="s">
        <v>6217</v>
      </c>
      <c r="J8" s="128">
        <v>45483</v>
      </c>
      <c r="K8" s="125" t="s">
        <v>6232</v>
      </c>
      <c r="L8" s="131">
        <v>13</v>
      </c>
      <c r="M8" s="27">
        <f t="shared" si="1"/>
        <v>650</v>
      </c>
      <c r="N8" s="125" t="s">
        <v>6223</v>
      </c>
      <c r="O8" s="131">
        <v>7.76</v>
      </c>
      <c r="P8" s="131">
        <f t="shared" si="2"/>
        <v>217.28</v>
      </c>
      <c r="Q8" s="130">
        <v>587</v>
      </c>
      <c r="R8" s="321">
        <v>4.3999999999999997E-2</v>
      </c>
      <c r="S8" s="321">
        <v>0.12870000000000001</v>
      </c>
      <c r="T8" s="130">
        <v>136480981.69999999</v>
      </c>
      <c r="U8" s="125" t="str" cm="1">
        <f t="array" ref="U8">IF(B8="","",IF(MAX(IF(B:B=B8,C:C))=C8,"Y","N"))</f>
        <v>Y</v>
      </c>
      <c r="W8" s="127"/>
    </row>
    <row r="9" spans="1:23" hidden="1" x14ac:dyDescent="0.25">
      <c r="A9" s="115">
        <f ca="1">INDEX('1.MetaData'!A:A, MATCH($E9, '1.MetaData'!$B:$B, 0))</f>
        <v>9</v>
      </c>
      <c r="B9" s="126" t="s">
        <v>6233</v>
      </c>
      <c r="C9" s="125">
        <v>1</v>
      </c>
      <c r="D9" s="127" t="s">
        <v>3384</v>
      </c>
      <c r="E9" s="1" t="str">
        <f>VLOOKUP(B9,'4.HiCLysate'!E:G,2,FALSE)</f>
        <v>OG9</v>
      </c>
      <c r="F9" s="123" t="str">
        <f t="shared" si="0"/>
        <v>OG9G-1_HICL</v>
      </c>
      <c r="G9" s="58" t="str">
        <f ca="1">VLOOKUP($E9,'1.MetaData'!$B:$H,3,FALSE)</f>
        <v>Epinephelus multinotatus</v>
      </c>
      <c r="H9" s="58" t="str">
        <f ca="1">VLOOKUP($E9,'1.MetaData'!$B:$H,4,FALSE)</f>
        <v>Rankin cod</v>
      </c>
      <c r="I9" s="125" t="s">
        <v>107</v>
      </c>
      <c r="J9" s="128" t="s">
        <v>107</v>
      </c>
      <c r="K9" s="125" t="s">
        <v>107</v>
      </c>
      <c r="L9" s="131" t="s">
        <v>107</v>
      </c>
      <c r="M9" s="27" t="str">
        <f t="shared" si="1"/>
        <v>NA</v>
      </c>
      <c r="N9" s="125" t="s">
        <v>107</v>
      </c>
      <c r="O9" s="131" t="s">
        <v>107</v>
      </c>
      <c r="P9" s="131" t="str">
        <f t="shared" si="2"/>
        <v>NA</v>
      </c>
      <c r="Q9" s="130" t="s">
        <v>107</v>
      </c>
      <c r="U9" s="130" t="str" cm="1">
        <f t="array" ref="U9">IF(B9="","",IF(MAX(IF(B:B=B9,C:C))=C9,"Y","N"))</f>
        <v>Y</v>
      </c>
      <c r="W9" s="127"/>
    </row>
    <row r="10" spans="1:23" hidden="1" x14ac:dyDescent="0.25">
      <c r="A10" s="115">
        <f ca="1">INDEX('1.MetaData'!A:A, MATCH($E10, '1.MetaData'!$B:$B, 0))</f>
        <v>9</v>
      </c>
      <c r="B10" s="126" t="s">
        <v>6234</v>
      </c>
      <c r="C10" s="125">
        <v>1</v>
      </c>
      <c r="D10" s="127" t="s">
        <v>4878</v>
      </c>
      <c r="E10" s="1" t="str">
        <f>VLOOKUP(B10,'4.HiCLysate'!E:G,2,FALSE)</f>
        <v>OG9</v>
      </c>
      <c r="F10" s="123" t="str">
        <f t="shared" si="0"/>
        <v>OG9G-2_HICL</v>
      </c>
      <c r="G10" s="58" t="str">
        <f ca="1">VLOOKUP($E10,'1.MetaData'!$B:$H,3,FALSE)</f>
        <v>Epinephelus multinotatus</v>
      </c>
      <c r="H10" s="58" t="str">
        <f ca="1">VLOOKUP($E10,'1.MetaData'!$B:$H,4,FALSE)</f>
        <v>Rankin cod</v>
      </c>
      <c r="I10" s="125" t="s">
        <v>6217</v>
      </c>
      <c r="J10" s="128">
        <v>45342</v>
      </c>
      <c r="K10" s="125" t="s">
        <v>6235</v>
      </c>
      <c r="L10" s="131">
        <v>18.100000000000001</v>
      </c>
      <c r="M10" s="27">
        <f t="shared" si="1"/>
        <v>905.00000000000011</v>
      </c>
      <c r="N10" s="125" t="s">
        <v>6223</v>
      </c>
      <c r="O10" s="131">
        <v>18</v>
      </c>
      <c r="P10" s="131">
        <f t="shared" si="2"/>
        <v>504</v>
      </c>
      <c r="Q10" s="130">
        <v>716</v>
      </c>
      <c r="R10" s="321">
        <v>3.2800000000000003E-2</v>
      </c>
      <c r="S10" s="321">
        <v>0.1338</v>
      </c>
      <c r="T10" s="130" t="s">
        <v>7890</v>
      </c>
      <c r="U10" s="125" t="str" cm="1">
        <f t="array" ref="U10">IF(B10="","",IF(MAX(IF(B:B=B10,C:C))=C10,"Y","N"))</f>
        <v>Y</v>
      </c>
      <c r="V10" s="130" t="s">
        <v>92</v>
      </c>
      <c r="W10" s="127"/>
    </row>
    <row r="11" spans="1:23" hidden="1" x14ac:dyDescent="0.25">
      <c r="A11" s="115">
        <f ca="1">INDEX('1.MetaData'!A:A, MATCH($E11, '1.MetaData'!$B:$B, 0))</f>
        <v>10</v>
      </c>
      <c r="B11" s="126" t="s">
        <v>6236</v>
      </c>
      <c r="C11" s="125">
        <v>1</v>
      </c>
      <c r="D11" s="127" t="s">
        <v>4878</v>
      </c>
      <c r="E11" s="1" t="str">
        <f>VLOOKUP(B11,'4.HiCLysate'!E:G,2,FALSE)</f>
        <v>OG10</v>
      </c>
      <c r="F11" s="123" t="str">
        <f t="shared" si="0"/>
        <v>OG10G-1_HICL</v>
      </c>
      <c r="G11" s="58" t="str">
        <f ca="1">VLOOKUP($E11,'1.MetaData'!$B:$H,3,FALSE)</f>
        <v>Lutjanus quinquelineatus</v>
      </c>
      <c r="H11" s="58" t="str">
        <f ca="1">VLOOKUP($E11,'1.MetaData'!$B:$H,4,FALSE)</f>
        <v>Fivelined snapper</v>
      </c>
      <c r="I11" s="125" t="s">
        <v>6217</v>
      </c>
      <c r="J11" s="128">
        <v>45167</v>
      </c>
      <c r="K11" s="129" t="s">
        <v>6225</v>
      </c>
      <c r="L11" s="131">
        <v>5.95</v>
      </c>
      <c r="M11" s="27">
        <f t="shared" si="1"/>
        <v>297.5</v>
      </c>
      <c r="N11" s="125" t="s">
        <v>6221</v>
      </c>
      <c r="O11" s="131">
        <v>24.4</v>
      </c>
      <c r="P11" s="131">
        <f t="shared" si="2"/>
        <v>683.19999999999993</v>
      </c>
      <c r="Q11" s="130">
        <v>656</v>
      </c>
      <c r="R11" s="321">
        <v>2.18E-2</v>
      </c>
      <c r="S11" s="321">
        <v>0.51080000000000003</v>
      </c>
      <c r="T11" s="130">
        <v>191631037.19999999</v>
      </c>
      <c r="U11" s="130" t="str" cm="1">
        <f t="array" ref="U11">IF(B11="","",IF(MAX(IF(B:B=B11,C:C))=C11,"Y","N"))</f>
        <v>Y</v>
      </c>
      <c r="W11" s="127"/>
    </row>
    <row r="12" spans="1:23" hidden="1" x14ac:dyDescent="0.25">
      <c r="A12" s="115">
        <f ca="1">INDEX('1.MetaData'!A:A, MATCH($E12, '1.MetaData'!$B:$B, 0))</f>
        <v>11</v>
      </c>
      <c r="B12" s="126" t="s">
        <v>6237</v>
      </c>
      <c r="C12" s="125">
        <v>1</v>
      </c>
      <c r="D12" s="127" t="s">
        <v>4878</v>
      </c>
      <c r="E12" s="1" t="str">
        <f>VLOOKUP(B12,'4.HiCLysate'!E:G,2,FALSE)</f>
        <v>OG11</v>
      </c>
      <c r="F12" s="123" t="str">
        <f t="shared" si="0"/>
        <v>OG11G-1_HICL</v>
      </c>
      <c r="G12" s="58" t="str">
        <f ca="1">VLOOKUP($E12,'1.MetaData'!$B:$H,3,FALSE)</f>
        <v>Symphorus nematophorus</v>
      </c>
      <c r="H12" s="58" t="str">
        <f ca="1">VLOOKUP($E12,'1.MetaData'!$B:$H,4,FALSE)</f>
        <v>Chinamanfish</v>
      </c>
      <c r="I12" s="125" t="s">
        <v>6217</v>
      </c>
      <c r="J12" s="128">
        <v>45315</v>
      </c>
      <c r="K12" s="125" t="s">
        <v>6238</v>
      </c>
      <c r="L12" s="131">
        <v>10.1</v>
      </c>
      <c r="M12" s="27">
        <f t="shared" si="1"/>
        <v>505</v>
      </c>
      <c r="N12" s="125" t="s">
        <v>6227</v>
      </c>
      <c r="O12" s="131">
        <v>39.200000000000003</v>
      </c>
      <c r="P12" s="131">
        <f t="shared" si="2"/>
        <v>1097.6000000000001</v>
      </c>
      <c r="Q12" s="130">
        <v>589</v>
      </c>
      <c r="R12" s="321">
        <v>3.0099999999999998E-2</v>
      </c>
      <c r="S12" s="321">
        <v>0.1157</v>
      </c>
      <c r="T12" s="130">
        <v>123991274.90000001</v>
      </c>
      <c r="U12" s="130" t="str" cm="1">
        <f t="array" ref="U12">IF(B12="","",IF(MAX(IF(B:B=B12,C:C))=C12,"Y","N"))</f>
        <v>Y</v>
      </c>
      <c r="W12" s="127"/>
    </row>
    <row r="13" spans="1:23" hidden="1" x14ac:dyDescent="0.25">
      <c r="A13" s="115">
        <f ca="1">INDEX('1.MetaData'!A:A, MATCH($E13, '1.MetaData'!$B:$B, 0))</f>
        <v>12</v>
      </c>
      <c r="B13" s="126" t="s">
        <v>6239</v>
      </c>
      <c r="C13" s="125">
        <v>1</v>
      </c>
      <c r="D13" s="127" t="s">
        <v>4878</v>
      </c>
      <c r="E13" s="1" t="str">
        <f>VLOOKUP(B13,'4.HiCLysate'!E:G,2,FALSE)</f>
        <v>OG12</v>
      </c>
      <c r="F13" s="123" t="str">
        <f t="shared" si="0"/>
        <v>OG12G-1_HICL</v>
      </c>
      <c r="G13" s="58" t="str">
        <f ca="1">VLOOKUP($E13,'1.MetaData'!$B:$H,3,FALSE)</f>
        <v>Lutjanus sebae</v>
      </c>
      <c r="H13" s="58" t="str">
        <f ca="1">VLOOKUP($E13,'1.MetaData'!$B:$H,4,FALSE)</f>
        <v>Red emperor</v>
      </c>
      <c r="I13" s="125" t="s">
        <v>6217</v>
      </c>
      <c r="J13" s="128">
        <v>45378</v>
      </c>
      <c r="K13" s="125" t="s">
        <v>6229</v>
      </c>
      <c r="L13" s="131">
        <v>13.2</v>
      </c>
      <c r="M13" s="27">
        <f t="shared" si="1"/>
        <v>660</v>
      </c>
      <c r="N13" s="125" t="s">
        <v>6240</v>
      </c>
      <c r="O13" s="131">
        <v>54</v>
      </c>
      <c r="P13" s="131">
        <f t="shared" si="2"/>
        <v>1512</v>
      </c>
      <c r="Q13" s="130">
        <v>568</v>
      </c>
      <c r="R13" s="321">
        <v>6.1199999999999997E-2</v>
      </c>
      <c r="S13" s="321">
        <v>0.21490000000000001</v>
      </c>
      <c r="T13" s="130">
        <v>129878897.3</v>
      </c>
      <c r="U13" s="125" t="str" cm="1">
        <f t="array" ref="U13">IF(B13="","",IF(MAX(IF(B:B=B13,C:C))=C13,"Y","N"))</f>
        <v>Y</v>
      </c>
      <c r="W13" s="127"/>
    </row>
    <row r="14" spans="1:23" hidden="1" x14ac:dyDescent="0.25">
      <c r="A14" s="115">
        <f ca="1">INDEX('1.MetaData'!A:A, MATCH($E14, '1.MetaData'!$B:$B, 0))</f>
        <v>13</v>
      </c>
      <c r="B14" s="126" t="s">
        <v>6241</v>
      </c>
      <c r="C14" s="125">
        <v>1</v>
      </c>
      <c r="D14" s="127" t="s">
        <v>4878</v>
      </c>
      <c r="E14" s="1" t="str">
        <f>VLOOKUP(B14,'4.HiCLysate'!E:G,2,FALSE)</f>
        <v>OG13</v>
      </c>
      <c r="F14" s="123" t="str">
        <f t="shared" si="0"/>
        <v>OG13G-1_HICL</v>
      </c>
      <c r="G14" s="58" t="str">
        <f ca="1">VLOOKUP($E14,'1.MetaData'!$B:$H,3,FALSE)</f>
        <v>Lutjanus lemniscatus</v>
      </c>
      <c r="H14" s="58" t="str">
        <f ca="1">VLOOKUP($E14,'1.MetaData'!$B:$H,4,FALSE)</f>
        <v>Darktail snapper</v>
      </c>
      <c r="I14" s="125" t="s">
        <v>6217</v>
      </c>
      <c r="J14" s="128">
        <v>45378</v>
      </c>
      <c r="K14" s="125" t="s">
        <v>6229</v>
      </c>
      <c r="L14" s="131">
        <v>24.8</v>
      </c>
      <c r="M14" s="27">
        <f t="shared" si="1"/>
        <v>1240</v>
      </c>
      <c r="N14" s="125" t="s">
        <v>6242</v>
      </c>
      <c r="O14" s="131">
        <v>8.42</v>
      </c>
      <c r="P14" s="131">
        <f t="shared" si="2"/>
        <v>235.76</v>
      </c>
      <c r="Q14" s="130">
        <v>762</v>
      </c>
      <c r="R14" s="321">
        <v>4.53E-2</v>
      </c>
      <c r="S14" s="321">
        <v>0.17530000000000001</v>
      </c>
      <c r="T14" s="130">
        <v>156902535</v>
      </c>
      <c r="U14" s="125" t="str" cm="1">
        <f t="array" ref="U14">IF(B14="","",IF(MAX(IF(B:B=B14,C:C))=C14,"Y","N"))</f>
        <v>Y</v>
      </c>
      <c r="W14" s="127"/>
    </row>
    <row r="15" spans="1:23" hidden="1" x14ac:dyDescent="0.25">
      <c r="A15" s="115">
        <f ca="1">INDEX('1.MetaData'!A:A, MATCH($E15, '1.MetaData'!$B:$B, 0))</f>
        <v>14</v>
      </c>
      <c r="B15" s="126" t="s">
        <v>6243</v>
      </c>
      <c r="C15" s="125">
        <v>1</v>
      </c>
      <c r="D15" s="127" t="s">
        <v>4878</v>
      </c>
      <c r="E15" s="1" t="str">
        <f>VLOOKUP(B15,'4.HiCLysate'!E:G,2,FALSE)</f>
        <v>OG14</v>
      </c>
      <c r="F15" s="123" t="str">
        <f t="shared" si="0"/>
        <v>OG14G-1_HICL</v>
      </c>
      <c r="G15" s="58" t="str">
        <f ca="1">VLOOKUP($E15,'1.MetaData'!$B:$H,3,FALSE)</f>
        <v>Lethrinus nebulosus</v>
      </c>
      <c r="H15" s="58" t="str">
        <f ca="1">VLOOKUP($E15,'1.MetaData'!$B:$H,4,FALSE)</f>
        <v>Spangled emperor</v>
      </c>
      <c r="I15" s="125" t="s">
        <v>6217</v>
      </c>
      <c r="J15" s="128">
        <v>45315</v>
      </c>
      <c r="K15" s="125" t="s">
        <v>6238</v>
      </c>
      <c r="L15" s="131">
        <v>10.4</v>
      </c>
      <c r="M15" s="27">
        <f t="shared" si="1"/>
        <v>520</v>
      </c>
      <c r="N15" s="125" t="s">
        <v>6240</v>
      </c>
      <c r="O15" s="131">
        <v>32</v>
      </c>
      <c r="P15" s="131">
        <f t="shared" si="2"/>
        <v>896</v>
      </c>
      <c r="Q15" s="130">
        <v>625</v>
      </c>
      <c r="R15" s="321">
        <v>3.1300000000000001E-2</v>
      </c>
      <c r="S15" s="321">
        <v>0.3085</v>
      </c>
      <c r="T15" s="130" t="s">
        <v>7889</v>
      </c>
      <c r="U15" s="130" t="str" cm="1">
        <f t="array" ref="U15">IF(B15="","",IF(MAX(IF(B:B=B15,C:C))=C15,"Y","N"))</f>
        <v>Y</v>
      </c>
      <c r="W15" s="127"/>
    </row>
    <row r="16" spans="1:23" hidden="1" x14ac:dyDescent="0.25">
      <c r="A16" s="115">
        <f ca="1">INDEX('1.MetaData'!A:A, MATCH($E16, '1.MetaData'!$B:$B, 0))</f>
        <v>15</v>
      </c>
      <c r="B16" s="126" t="s">
        <v>6244</v>
      </c>
      <c r="C16" s="125">
        <v>1</v>
      </c>
      <c r="D16" s="127" t="s">
        <v>4878</v>
      </c>
      <c r="E16" s="1" t="str">
        <f>VLOOKUP(B16,'4.HiCLysate'!E:G,2,FALSE)</f>
        <v>OG15</v>
      </c>
      <c r="F16" s="123" t="str">
        <f t="shared" si="0"/>
        <v>OG15G-1_HICL</v>
      </c>
      <c r="G16" s="58" t="str">
        <f ca="1">VLOOKUP($E16,'1.MetaData'!$B:$H,3,FALSE)</f>
        <v>Pristipomoides typus</v>
      </c>
      <c r="H16" s="58" t="str">
        <f ca="1">VLOOKUP($E16,'1.MetaData'!$B:$H,4,FALSE)</f>
        <v>Sharptooth snapper</v>
      </c>
      <c r="I16" s="125" t="s">
        <v>6217</v>
      </c>
      <c r="J16" s="128">
        <v>45315</v>
      </c>
      <c r="K16" s="125" t="s">
        <v>6238</v>
      </c>
      <c r="L16" s="131">
        <v>9.84</v>
      </c>
      <c r="M16" s="27">
        <f t="shared" si="1"/>
        <v>492</v>
      </c>
      <c r="N16" s="125" t="s">
        <v>6219</v>
      </c>
      <c r="O16" s="131">
        <v>21.6</v>
      </c>
      <c r="P16" s="131">
        <f t="shared" si="2"/>
        <v>604.80000000000007</v>
      </c>
      <c r="Q16" s="130">
        <v>637</v>
      </c>
      <c r="R16" s="321">
        <v>2.9100000000000001E-2</v>
      </c>
      <c r="S16" s="321">
        <v>0.46239999999999998</v>
      </c>
      <c r="T16" s="130">
        <v>153771173.69999999</v>
      </c>
      <c r="U16" s="130" t="str" cm="1">
        <f t="array" ref="U16">IF(B16="","",IF(MAX(IF(B:B=B16,C:C))=C16,"Y","N"))</f>
        <v>Y</v>
      </c>
      <c r="W16" s="127"/>
    </row>
    <row r="17" spans="1:23" hidden="1" x14ac:dyDescent="0.25">
      <c r="A17" s="115">
        <f ca="1">INDEX('1.MetaData'!A:A, MATCH($E17, '1.MetaData'!$B:$B, 0))</f>
        <v>16</v>
      </c>
      <c r="B17" s="126" t="s">
        <v>6245</v>
      </c>
      <c r="C17" s="125">
        <v>1</v>
      </c>
      <c r="D17" s="127" t="s">
        <v>4878</v>
      </c>
      <c r="E17" s="1" t="str">
        <f>VLOOKUP(B17,'4.HiCLysate'!E:G,2,FALSE)</f>
        <v>OG16</v>
      </c>
      <c r="F17" s="123" t="str">
        <f t="shared" si="0"/>
        <v>OG16G-1_HICL</v>
      </c>
      <c r="G17" s="58" t="str">
        <f ca="1">VLOOKUP($E17,'1.MetaData'!$B:$H,3,FALSE)</f>
        <v>Lutjanus erythropterus</v>
      </c>
      <c r="H17" s="58" t="str">
        <f ca="1">VLOOKUP($E17,'1.MetaData'!$B:$H,4,FALSE)</f>
        <v>Crimson snapper</v>
      </c>
      <c r="I17" s="125" t="s">
        <v>6217</v>
      </c>
      <c r="J17" s="128">
        <v>45378</v>
      </c>
      <c r="K17" s="125" t="s">
        <v>6229</v>
      </c>
      <c r="L17" s="131">
        <v>5.18</v>
      </c>
      <c r="M17" s="27">
        <f t="shared" si="1"/>
        <v>259</v>
      </c>
      <c r="N17" s="125" t="s">
        <v>6246</v>
      </c>
      <c r="O17" s="131">
        <v>28</v>
      </c>
      <c r="P17" s="131">
        <f t="shared" si="2"/>
        <v>784</v>
      </c>
      <c r="Q17" s="130">
        <v>660</v>
      </c>
      <c r="R17" s="321">
        <v>4.8300000000000003E-2</v>
      </c>
      <c r="S17" s="321">
        <v>0.11</v>
      </c>
      <c r="T17" s="130" t="s">
        <v>7894</v>
      </c>
      <c r="U17" s="125" t="str" cm="1">
        <f t="array" ref="U17">IF(B17="","",IF(MAX(IF(B:B=B17,C:C))=C17,"Y","N"))</f>
        <v>Y</v>
      </c>
      <c r="W17" s="127"/>
    </row>
    <row r="18" spans="1:23" hidden="1" x14ac:dyDescent="0.25">
      <c r="A18" s="115">
        <f>INDEX('1.MetaData'!A:A, MATCH($E18, '1.MetaData'!$B:$B, 0))</f>
        <v>28</v>
      </c>
      <c r="B18" s="126" t="s">
        <v>6247</v>
      </c>
      <c r="C18" s="125">
        <v>1</v>
      </c>
      <c r="D18" s="127" t="s">
        <v>4878</v>
      </c>
      <c r="E18" s="1" t="str">
        <f>VLOOKUP(B18,'4.HiCLysate'!E:G,2,FALSE)</f>
        <v>OG28</v>
      </c>
      <c r="F18" s="123" t="str">
        <f t="shared" si="0"/>
        <v>OG28B-1_HICL</v>
      </c>
      <c r="G18" s="58" t="str">
        <f ca="1">VLOOKUP($E18,'1.MetaData'!$B:$H,3,FALSE)</f>
        <v>Heterodontus portusjacksoni</v>
      </c>
      <c r="H18" s="58" t="str">
        <f>VLOOKUP($E18,'1.MetaData'!$B:$H,4,FALSE)</f>
        <v>Port Jackson</v>
      </c>
      <c r="I18" s="125" t="s">
        <v>6217</v>
      </c>
      <c r="J18" s="128">
        <v>45167</v>
      </c>
      <c r="K18" s="129" t="s">
        <v>6225</v>
      </c>
      <c r="L18" s="131">
        <v>20</v>
      </c>
      <c r="M18" s="27">
        <f t="shared" si="1"/>
        <v>1000</v>
      </c>
      <c r="N18" s="125" t="s">
        <v>6223</v>
      </c>
      <c r="O18" s="131">
        <v>12.4</v>
      </c>
      <c r="P18" s="131">
        <f t="shared" si="2"/>
        <v>347.2</v>
      </c>
      <c r="Q18" s="130">
        <v>593</v>
      </c>
      <c r="R18" s="321">
        <v>1.77E-2</v>
      </c>
      <c r="S18" s="321">
        <v>0.30180000000000001</v>
      </c>
      <c r="T18" s="130">
        <v>155209104.90000001</v>
      </c>
      <c r="U18" s="130" t="str" cm="1">
        <f t="array" ref="U18">IF(B18="","",IF(MAX(IF(B:B=B18,C:C))=C18,"Y","N"))</f>
        <v>Y</v>
      </c>
      <c r="W18" s="127"/>
    </row>
    <row r="19" spans="1:23" hidden="1" x14ac:dyDescent="0.25">
      <c r="A19" s="115">
        <f ca="1">INDEX('1.MetaData'!A:A, MATCH($E19, '1.MetaData'!$B:$B, 0))</f>
        <v>35</v>
      </c>
      <c r="B19" s="126" t="s">
        <v>6248</v>
      </c>
      <c r="C19" s="125">
        <v>1</v>
      </c>
      <c r="D19" s="127" t="s">
        <v>4878</v>
      </c>
      <c r="E19" s="1" t="str">
        <f>VLOOKUP(B19,'4.HiCLysate'!E:G,2,FALSE)</f>
        <v>OG35</v>
      </c>
      <c r="F19" s="123" t="str">
        <f t="shared" si="0"/>
        <v>OG35W-1_HICL</v>
      </c>
      <c r="G19" s="58" t="str">
        <f ca="1">VLOOKUP($E19,'1.MetaData'!$B:$H,3,FALSE)</f>
        <v>Trachinops noarlungae</v>
      </c>
      <c r="H19" s="58" t="str">
        <f ca="1">VLOOKUP($E19,'1.MetaData'!$B:$H,4,FALSE)</f>
        <v>yellowhead Hulafish</v>
      </c>
      <c r="I19" s="125" t="s">
        <v>6217</v>
      </c>
      <c r="J19" s="128">
        <v>45315</v>
      </c>
      <c r="K19" s="125" t="s">
        <v>6238</v>
      </c>
      <c r="L19" s="131">
        <v>5.24</v>
      </c>
      <c r="M19" s="27">
        <f t="shared" si="1"/>
        <v>262</v>
      </c>
      <c r="N19" s="125" t="s">
        <v>6242</v>
      </c>
      <c r="O19" s="131">
        <v>19.899999999999999</v>
      </c>
      <c r="P19" s="131">
        <f t="shared" si="2"/>
        <v>557.19999999999993</v>
      </c>
      <c r="Q19" s="130">
        <v>675</v>
      </c>
      <c r="R19" s="321">
        <v>2.4799999999999999E-2</v>
      </c>
      <c r="S19" s="321">
        <v>0.29420000000000002</v>
      </c>
      <c r="T19" s="130">
        <v>137517471.69999999</v>
      </c>
      <c r="U19" s="130" t="str" cm="1">
        <f t="array" ref="U19">IF(B19="","",IF(MAX(IF(B:B=B19,C:C))=C19,"Y","N"))</f>
        <v>Y</v>
      </c>
      <c r="W19" s="127"/>
    </row>
    <row r="20" spans="1:23" hidden="1" x14ac:dyDescent="0.25">
      <c r="A20" s="115">
        <f ca="1">INDEX('1.MetaData'!A:A, MATCH($E20, '1.MetaData'!$B:$B, 0))</f>
        <v>36</v>
      </c>
      <c r="B20" s="126" t="s">
        <v>6249</v>
      </c>
      <c r="C20" s="125">
        <v>1</v>
      </c>
      <c r="D20" s="127" t="s">
        <v>4878</v>
      </c>
      <c r="E20" s="1" t="str">
        <f>VLOOKUP(B20,'4.HiCLysate'!E:G,2,FALSE)</f>
        <v>OG36</v>
      </c>
      <c r="F20" s="123" t="str">
        <f t="shared" si="0"/>
        <v>OG36W-1_HICL</v>
      </c>
      <c r="G20" s="58" t="str">
        <f>VLOOKUP($E20,'1.MetaData'!$B:$H,3,FALSE)</f>
        <v>Pempheris klunzingeri</v>
      </c>
      <c r="H20" s="58" t="str">
        <f>VLOOKUP($E20,'1.MetaData'!$B:$H,4,FALSE)</f>
        <v>Rough bullseye</v>
      </c>
      <c r="I20" s="125" t="s">
        <v>6217</v>
      </c>
      <c r="J20" s="128">
        <v>45315</v>
      </c>
      <c r="K20" s="125" t="s">
        <v>6238</v>
      </c>
      <c r="L20" s="131">
        <v>8.84</v>
      </c>
      <c r="M20" s="27">
        <f t="shared" si="1"/>
        <v>442</v>
      </c>
      <c r="N20" s="125" t="s">
        <v>6246</v>
      </c>
      <c r="O20" s="131">
        <v>15.4</v>
      </c>
      <c r="P20" s="131">
        <f t="shared" si="2"/>
        <v>431.2</v>
      </c>
      <c r="Q20" s="130">
        <v>778</v>
      </c>
      <c r="R20" s="321">
        <v>2.5499999999999998E-2</v>
      </c>
      <c r="S20" s="321">
        <v>0.37430000000000002</v>
      </c>
      <c r="T20" s="130">
        <v>156252983</v>
      </c>
      <c r="U20" s="130" t="str" cm="1">
        <f t="array" ref="U20">IF(B20="","",IF(MAX(IF(B:B=B20,C:C))=C20,"Y","N"))</f>
        <v>Y</v>
      </c>
      <c r="W20" s="127"/>
    </row>
    <row r="21" spans="1:23" hidden="1" x14ac:dyDescent="0.25">
      <c r="A21" s="115">
        <f>INDEX('1.MetaData'!A:A, MATCH($E21, '1.MetaData'!$B:$B, 0))</f>
        <v>37</v>
      </c>
      <c r="B21" s="126" t="s">
        <v>6250</v>
      </c>
      <c r="C21" s="125">
        <v>1</v>
      </c>
      <c r="D21" s="127" t="s">
        <v>3384</v>
      </c>
      <c r="E21" s="1" t="str">
        <f>VLOOKUP(B21,'4.HiCLysate'!E:G,2,FALSE)</f>
        <v>OG37</v>
      </c>
      <c r="F21" s="123" t="str">
        <f t="shared" si="0"/>
        <v>OG37G-1_HICL</v>
      </c>
      <c r="G21" s="58" t="str">
        <f>VLOOKUP($E21,'1.MetaData'!$B:$H,3,FALSE)</f>
        <v>Pseudogoniistius nigripes</v>
      </c>
      <c r="H21" s="58" t="str">
        <f>VLOOKUP($E21,'1.MetaData'!$B:$H,4,FALSE)</f>
        <v>Magpie Perch</v>
      </c>
      <c r="I21" s="125" t="s">
        <v>107</v>
      </c>
      <c r="J21" s="128" t="s">
        <v>107</v>
      </c>
      <c r="K21" s="128" t="s">
        <v>107</v>
      </c>
      <c r="L21" s="128" t="s">
        <v>107</v>
      </c>
      <c r="M21" s="27" t="str">
        <f t="shared" si="1"/>
        <v>NA</v>
      </c>
      <c r="N21" s="125" t="s">
        <v>107</v>
      </c>
      <c r="P21" s="131" t="str">
        <f t="shared" si="2"/>
        <v>NA</v>
      </c>
      <c r="U21" s="125" t="str" cm="1">
        <f t="array" ref="U21">IF(B21="","",IF(MAX(IF(B:B=B21,C:C))=C21,"Y","N"))</f>
        <v>Y</v>
      </c>
      <c r="W21" s="127" t="s">
        <v>6251</v>
      </c>
    </row>
    <row r="22" spans="1:23" hidden="1" x14ac:dyDescent="0.25">
      <c r="A22" s="115">
        <f>INDEX('1.MetaData'!A:A, MATCH($E22, '1.MetaData'!$B:$B, 0))</f>
        <v>38</v>
      </c>
      <c r="B22" s="126" t="s">
        <v>6252</v>
      </c>
      <c r="C22" s="125">
        <v>1</v>
      </c>
      <c r="D22" s="127" t="s">
        <v>4878</v>
      </c>
      <c r="E22" s="1" t="str">
        <f>VLOOKUP(B22,'4.HiCLysate'!E:G,2,FALSE)</f>
        <v>OG38</v>
      </c>
      <c r="F22" s="123" t="str">
        <f t="shared" si="0"/>
        <v>OG38L-1_HICL</v>
      </c>
      <c r="G22" s="58" t="str">
        <f>VLOOKUP($E22,'1.MetaData'!$B:$H,3,FALSE)</f>
        <v>Ophthalmolepis lineolata</v>
      </c>
      <c r="H22" s="58" t="str">
        <f>VLOOKUP($E22,'1.MetaData'!$B:$H,4,FALSE)</f>
        <v>Maori Wrasse</v>
      </c>
      <c r="I22" s="125" t="s">
        <v>6253</v>
      </c>
      <c r="J22" s="128">
        <v>45509</v>
      </c>
      <c r="K22" s="125" t="s">
        <v>6112</v>
      </c>
      <c r="L22" s="131">
        <v>10</v>
      </c>
      <c r="M22" s="27">
        <f t="shared" si="1"/>
        <v>500</v>
      </c>
      <c r="N22" s="125" t="s">
        <v>6240</v>
      </c>
      <c r="O22" s="131">
        <v>48.2</v>
      </c>
      <c r="P22" s="131">
        <f t="shared" si="2"/>
        <v>1446</v>
      </c>
      <c r="Q22" s="130">
        <v>441</v>
      </c>
      <c r="R22" s="321">
        <v>6.8000000000000005E-2</v>
      </c>
      <c r="S22" s="321">
        <v>8.09E-2</v>
      </c>
      <c r="T22" s="130" t="s">
        <v>7884</v>
      </c>
      <c r="U22" s="125" t="str" cm="1">
        <f t="array" ref="U22">IF(B22="","",IF(MAX(IF(B:B=B22,C:C))=C22,"Y","N"))</f>
        <v>Y</v>
      </c>
      <c r="W22" s="127"/>
    </row>
    <row r="23" spans="1:23" hidden="1" x14ac:dyDescent="0.25">
      <c r="A23" s="115">
        <f>INDEX('1.MetaData'!A:A, MATCH($E23, '1.MetaData'!$B:$B, 0))</f>
        <v>39</v>
      </c>
      <c r="B23" s="126" t="s">
        <v>6254</v>
      </c>
      <c r="C23" s="125">
        <v>1</v>
      </c>
      <c r="D23" s="127" t="s">
        <v>4878</v>
      </c>
      <c r="E23" s="1" t="str">
        <f>VLOOKUP(B23,'4.HiCLysate'!E:G,2,FALSE)</f>
        <v>OG39</v>
      </c>
      <c r="F23" s="123" t="str">
        <f t="shared" si="0"/>
        <v>OG39L-1_HICL</v>
      </c>
      <c r="G23" s="58" t="str">
        <f>VLOOKUP($E23,'1.MetaData'!$B:$H,3,FALSE)</f>
        <v>Meuschenia galii</v>
      </c>
      <c r="H23" s="58" t="str">
        <f>VLOOKUP($E23,'1.MetaData'!$B:$H,4,FALSE)</f>
        <v>Bluelined Leatherjacket</v>
      </c>
      <c r="I23" s="125" t="s">
        <v>6253</v>
      </c>
      <c r="J23" s="128">
        <v>45595</v>
      </c>
      <c r="K23" s="125" t="s">
        <v>6167</v>
      </c>
      <c r="L23" s="131">
        <v>12</v>
      </c>
      <c r="M23" s="27">
        <f t="shared" si="1"/>
        <v>600</v>
      </c>
      <c r="N23" s="125" t="s">
        <v>6221</v>
      </c>
      <c r="O23" s="131">
        <v>7.2</v>
      </c>
      <c r="P23" s="131">
        <f t="shared" si="2"/>
        <v>216</v>
      </c>
      <c r="Q23" s="130">
        <v>814</v>
      </c>
      <c r="R23" s="321">
        <v>1.4999999999999999E-2</v>
      </c>
      <c r="S23" s="321">
        <v>0.2137</v>
      </c>
      <c r="T23" s="130">
        <v>119174230.3</v>
      </c>
      <c r="U23" s="125" t="str" cm="1">
        <f t="array" ref="U23">IF(B23="","",IF(MAX(IF(B:B=B23,C:C))=C23,"Y","N"))</f>
        <v>Y</v>
      </c>
      <c r="V23" s="130" t="s">
        <v>92</v>
      </c>
      <c r="W23" s="127"/>
    </row>
    <row r="24" spans="1:23" hidden="1" x14ac:dyDescent="0.25">
      <c r="A24" s="115">
        <f>INDEX('1.MetaData'!A:A, MATCH($E24, '1.MetaData'!$B:$B, 0))</f>
        <v>39</v>
      </c>
      <c r="B24" s="126" t="s">
        <v>6255</v>
      </c>
      <c r="C24" s="125">
        <v>1</v>
      </c>
      <c r="D24" s="127" t="s">
        <v>6256</v>
      </c>
      <c r="E24" s="1" t="str">
        <f>VLOOKUP(B24,'4.HiCLysate'!E:G,2,FALSE)</f>
        <v>OG39</v>
      </c>
      <c r="F24" s="123" t="str">
        <f t="shared" si="0"/>
        <v>OG39L-2_HICL</v>
      </c>
      <c r="G24" s="58" t="str">
        <f ca="1">VLOOKUP($E24,'1.MetaData'!$B:$H,3,FALSE)</f>
        <v>Meuschenia galii</v>
      </c>
      <c r="H24" s="58" t="str">
        <f ca="1">VLOOKUP($E24,'1.MetaData'!$B:$H,4,FALSE)</f>
        <v>Bluelined Leatherjacket</v>
      </c>
      <c r="I24" s="125" t="s">
        <v>6253</v>
      </c>
      <c r="M24" s="27" t="str">
        <f t="shared" si="1"/>
        <v/>
      </c>
      <c r="P24" s="131">
        <f t="shared" si="2"/>
        <v>0</v>
      </c>
      <c r="U24" s="125" t="str" cm="1">
        <f t="array" ref="U24">IF(B24="","",IF(MAX(IF(B:B=B24,C:C))=C24,"Y","N"))</f>
        <v>Y</v>
      </c>
      <c r="W24" s="127"/>
    </row>
    <row r="25" spans="1:23" hidden="1" x14ac:dyDescent="0.25">
      <c r="A25" s="115">
        <f ca="1">INDEX('1.MetaData'!A:A, MATCH($E25, '1.MetaData'!$B:$B, 0))</f>
        <v>39</v>
      </c>
      <c r="B25" s="126" t="s">
        <v>6257</v>
      </c>
      <c r="C25" s="125">
        <v>1</v>
      </c>
      <c r="D25" s="127" t="s">
        <v>6256</v>
      </c>
      <c r="E25" s="1" t="str">
        <f>VLOOKUP(B25,'4.HiCLysate'!E:G,2,FALSE)</f>
        <v>OG39</v>
      </c>
      <c r="F25" s="123" t="str">
        <f t="shared" si="0"/>
        <v>OG39G-1_HICL</v>
      </c>
      <c r="G25" s="58" t="str">
        <f ca="1">VLOOKUP($E25,'1.MetaData'!$B:$H,3,FALSE)</f>
        <v>Meuschenia galii</v>
      </c>
      <c r="H25" s="58" t="str">
        <f ca="1">VLOOKUP($E25,'1.MetaData'!$B:$H,4,FALSE)</f>
        <v>Bluelined Leatherjacket</v>
      </c>
      <c r="I25" s="125" t="s">
        <v>6253</v>
      </c>
      <c r="M25" s="27" t="str">
        <f t="shared" si="1"/>
        <v/>
      </c>
      <c r="P25" s="131">
        <f t="shared" si="2"/>
        <v>0</v>
      </c>
      <c r="U25" s="125" t="str" cm="1">
        <f t="array" ref="U25">IF(B25="","",IF(MAX(IF(B:B=B25,C:C))=C25,"Y","N"))</f>
        <v>Y</v>
      </c>
      <c r="W25" s="127"/>
    </row>
    <row r="26" spans="1:23" hidden="1" x14ac:dyDescent="0.25">
      <c r="A26" s="115">
        <f ca="1">INDEX('1.MetaData'!A:A, MATCH($E26, '1.MetaData'!$B:$B, 0))</f>
        <v>42</v>
      </c>
      <c r="B26" s="126" t="s">
        <v>6258</v>
      </c>
      <c r="C26" s="125">
        <v>1</v>
      </c>
      <c r="D26" s="127" t="s">
        <v>6256</v>
      </c>
      <c r="E26" s="1" t="str">
        <f>VLOOKUP(B26,'4.HiCLysate'!E:G,2,FALSE)</f>
        <v>OG42</v>
      </c>
      <c r="F26" s="123" t="str">
        <f t="shared" si="0"/>
        <v>OG42G-1_HICL</v>
      </c>
      <c r="G26" s="58" t="str">
        <f>VLOOKUP($E26,'1.MetaData'!$B:$H,3,FALSE)</f>
        <v>Notolabrus parilus</v>
      </c>
      <c r="H26" s="58" t="str">
        <f ca="1">VLOOKUP($E26,'1.MetaData'!$B:$H,4,FALSE)</f>
        <v>Brown spotted wrasse</v>
      </c>
      <c r="I26" s="125" t="s">
        <v>6253</v>
      </c>
      <c r="M26" s="27" t="str">
        <f t="shared" si="1"/>
        <v/>
      </c>
      <c r="P26" s="131">
        <f t="shared" si="2"/>
        <v>0</v>
      </c>
      <c r="U26" s="125" t="str" cm="1">
        <f t="array" ref="U26">IF(B26="","",IF(MAX(IF(B:B=B26,C:C))=C26,"Y","N"))</f>
        <v>Y</v>
      </c>
      <c r="W26" s="127"/>
    </row>
    <row r="27" spans="1:23" hidden="1" x14ac:dyDescent="0.25">
      <c r="A27" s="115">
        <f>INDEX('1.MetaData'!A:A, MATCH($E27, '1.MetaData'!$B:$B, 0))</f>
        <v>46</v>
      </c>
      <c r="B27" s="126" t="s">
        <v>6259</v>
      </c>
      <c r="C27" s="125">
        <v>1</v>
      </c>
      <c r="D27" s="127" t="s">
        <v>4878</v>
      </c>
      <c r="E27" s="1" t="str">
        <f>VLOOKUP(B27,'4.HiCLysate'!E:G,2,FALSE)</f>
        <v>OG46</v>
      </c>
      <c r="F27" s="123" t="str">
        <f t="shared" si="0"/>
        <v>OG46G-1_HICL</v>
      </c>
      <c r="G27" s="58" t="str">
        <f>VLOOKUP($E27,'1.MetaData'!$B:$H,3,FALSE)</f>
        <v>Neatypus obliquus</v>
      </c>
      <c r="H27" s="58" t="str">
        <f>VLOOKUP($E27,'1.MetaData'!$B:$H,4,FALSE)</f>
        <v>Footballer sweep</v>
      </c>
      <c r="I27" s="125" t="s">
        <v>6217</v>
      </c>
      <c r="J27" s="128">
        <v>45378</v>
      </c>
      <c r="K27" s="125" t="s">
        <v>6229</v>
      </c>
      <c r="L27" s="131">
        <v>6.89</v>
      </c>
      <c r="M27" s="27">
        <f t="shared" si="1"/>
        <v>344.5</v>
      </c>
      <c r="N27" s="125" t="s">
        <v>6219</v>
      </c>
      <c r="O27" s="131">
        <v>22.8</v>
      </c>
      <c r="P27" s="131">
        <f t="shared" si="2"/>
        <v>638.4</v>
      </c>
      <c r="Q27" s="130">
        <v>635</v>
      </c>
      <c r="R27" s="321">
        <v>4.7800000000000002E-2</v>
      </c>
      <c r="S27" s="321">
        <v>0.1095</v>
      </c>
      <c r="T27" s="130">
        <v>135595478.30000001</v>
      </c>
      <c r="U27" s="125" t="str" cm="1">
        <f t="array" ref="U27">IF(B27="","",IF(MAX(IF(B:B=B27,C:C))=C27,"Y","N"))</f>
        <v>Y</v>
      </c>
      <c r="W27" s="127"/>
    </row>
    <row r="28" spans="1:23" hidden="1" x14ac:dyDescent="0.25">
      <c r="A28" s="115">
        <f>INDEX('1.MetaData'!A:A, MATCH($E28, '1.MetaData'!$B:$B, 0))</f>
        <v>47</v>
      </c>
      <c r="B28" s="126" t="s">
        <v>6260</v>
      </c>
      <c r="C28" s="125">
        <v>1</v>
      </c>
      <c r="D28" s="127" t="s">
        <v>4878</v>
      </c>
      <c r="E28" s="1" t="str">
        <f>VLOOKUP(B28,'4.HiCLysate'!E:G,2,FALSE)</f>
        <v>OG47</v>
      </c>
      <c r="F28" s="123" t="str">
        <f t="shared" si="0"/>
        <v>OG47G-1_HICL</v>
      </c>
      <c r="G28" s="58" t="str">
        <f>VLOOKUP($E28,'1.MetaData'!$B:$H,3,FALSE)</f>
        <v>Heteroscarus acroptilus</v>
      </c>
      <c r="H28" s="58" t="str">
        <f>VLOOKUP($E28,'1.MetaData'!$B:$H,4,FALSE)</f>
        <v>Rainbow cale</v>
      </c>
      <c r="I28" s="125" t="s">
        <v>6217</v>
      </c>
      <c r="J28" s="128">
        <v>45315</v>
      </c>
      <c r="K28" s="125" t="s">
        <v>6238</v>
      </c>
      <c r="L28" s="131">
        <v>5.82</v>
      </c>
      <c r="M28" s="27">
        <f t="shared" si="1"/>
        <v>291</v>
      </c>
      <c r="N28" s="125" t="s">
        <v>6221</v>
      </c>
      <c r="O28" s="131">
        <v>23.2</v>
      </c>
      <c r="P28" s="131">
        <f t="shared" si="2"/>
        <v>649.6</v>
      </c>
      <c r="Q28" s="130">
        <v>697</v>
      </c>
      <c r="R28" s="321">
        <v>2.9499999999999998E-2</v>
      </c>
      <c r="S28" s="321">
        <v>0.39179999999999998</v>
      </c>
      <c r="T28" s="130">
        <v>131971001.8</v>
      </c>
      <c r="U28" s="130" t="str" cm="1">
        <f t="array" ref="U28">IF(B28="","",IF(MAX(IF(B:B=B28,C:C))=C28,"Y","N"))</f>
        <v>Y</v>
      </c>
      <c r="W28" s="127"/>
    </row>
    <row r="29" spans="1:23" hidden="1" x14ac:dyDescent="0.25">
      <c r="A29" s="115">
        <f>INDEX('1.MetaData'!A:A, MATCH($E29, '1.MetaData'!$B:$B, 0))</f>
        <v>52</v>
      </c>
      <c r="B29" s="126" t="s">
        <v>6261</v>
      </c>
      <c r="C29" s="125">
        <v>1</v>
      </c>
      <c r="D29" s="127" t="s">
        <v>4878</v>
      </c>
      <c r="E29" s="1" t="str">
        <f>VLOOKUP(B29,'4.HiCLysate'!E:G,2,FALSE)</f>
        <v>OG52</v>
      </c>
      <c r="F29" s="123" t="str">
        <f t="shared" si="0"/>
        <v>OG52G-1_HICL</v>
      </c>
      <c r="G29" s="58" t="str">
        <f ca="1">VLOOKUP($E29,'1.MetaData'!$B:$H,3,FALSE)</f>
        <v>Sphyraena novaehollandiae</v>
      </c>
      <c r="H29" s="58" t="str">
        <f ca="1">VLOOKUP($E29,'1.MetaData'!$B:$H,4,FALSE)</f>
        <v>Snook</v>
      </c>
      <c r="I29" s="125" t="s">
        <v>6217</v>
      </c>
      <c r="J29" s="128">
        <v>45315</v>
      </c>
      <c r="K29" s="125" t="s">
        <v>6238</v>
      </c>
      <c r="L29" s="131">
        <v>11.7</v>
      </c>
      <c r="M29" s="27">
        <f t="shared" si="1"/>
        <v>585</v>
      </c>
      <c r="N29" s="125" t="s">
        <v>6223</v>
      </c>
      <c r="O29" s="131">
        <v>15.7</v>
      </c>
      <c r="P29" s="131">
        <f t="shared" si="2"/>
        <v>439.59999999999997</v>
      </c>
      <c r="Q29" s="130">
        <v>849</v>
      </c>
      <c r="R29" s="321">
        <v>3.5299999999999998E-2</v>
      </c>
      <c r="S29" s="321">
        <v>0.21529999999999999</v>
      </c>
      <c r="T29" s="130">
        <v>158530696</v>
      </c>
      <c r="U29" s="130" t="str" cm="1">
        <f t="array" ref="U29">IF(B29="","",IF(MAX(IF(B:B=B29,C:C))=C29,"Y","N"))</f>
        <v>Y</v>
      </c>
      <c r="W29" s="127"/>
    </row>
    <row r="30" spans="1:23" hidden="1" x14ac:dyDescent="0.25">
      <c r="A30" s="115">
        <f>INDEX('1.MetaData'!A:A, MATCH($E30, '1.MetaData'!$B:$B, 0))</f>
        <v>53</v>
      </c>
      <c r="B30" s="126" t="s">
        <v>6262</v>
      </c>
      <c r="C30" s="125">
        <v>1</v>
      </c>
      <c r="D30" s="127" t="s">
        <v>4878</v>
      </c>
      <c r="E30" s="1" t="str">
        <f>VLOOKUP(B30,'4.HiCLysate'!E:G,2,FALSE)</f>
        <v>OG53</v>
      </c>
      <c r="F30" s="123" t="str">
        <f t="shared" si="0"/>
        <v>OG53G-1_HICL</v>
      </c>
      <c r="G30" s="58" t="str">
        <f ca="1">VLOOKUP($E30,'1.MetaData'!$B:$H,3,FALSE)</f>
        <v>Paraplesiops meleagris</v>
      </c>
      <c r="H30" s="58" t="str">
        <f>VLOOKUP($E30,'1.MetaData'!$B:$H,4,FALSE)</f>
        <v>Southern Blue Devil</v>
      </c>
      <c r="I30" s="125" t="s">
        <v>6217</v>
      </c>
      <c r="J30" s="128">
        <v>45342</v>
      </c>
      <c r="K30" s="125" t="s">
        <v>6235</v>
      </c>
      <c r="L30" s="131">
        <v>4.96</v>
      </c>
      <c r="M30" s="27">
        <f t="shared" si="1"/>
        <v>248</v>
      </c>
      <c r="N30" s="125" t="s">
        <v>6230</v>
      </c>
      <c r="O30" s="131">
        <v>10.199999999999999</v>
      </c>
      <c r="P30" s="131">
        <f t="shared" si="2"/>
        <v>285.59999999999997</v>
      </c>
      <c r="Q30" s="130">
        <v>794</v>
      </c>
      <c r="R30" s="321">
        <v>2.5399999999999999E-2</v>
      </c>
      <c r="S30" s="321">
        <v>0.25990000000000002</v>
      </c>
      <c r="T30" s="130">
        <v>126484612.90000001</v>
      </c>
      <c r="U30" s="130" t="str" cm="1">
        <f t="array" ref="U30">IF(B30="","",IF(MAX(IF(B:B=B30,C:C))=C30,"Y","N"))</f>
        <v>Y</v>
      </c>
      <c r="W30" s="127"/>
    </row>
    <row r="31" spans="1:23" hidden="1" x14ac:dyDescent="0.25">
      <c r="A31" s="115">
        <f>INDEX('1.MetaData'!A:A, MATCH($E31, '1.MetaData'!$B:$B, 0))</f>
        <v>60</v>
      </c>
      <c r="B31" s="126" t="s">
        <v>6368</v>
      </c>
      <c r="C31" s="125">
        <v>1</v>
      </c>
      <c r="D31" s="127" t="s">
        <v>6256</v>
      </c>
      <c r="E31" s="1" t="str">
        <f>VLOOKUP(B31,'4.HiCLysate'!E:G,2,FALSE)</f>
        <v>OG60</v>
      </c>
      <c r="F31" s="123" t="str">
        <f t="shared" si="0"/>
        <v>OG60G-1_HICL</v>
      </c>
      <c r="G31" s="58" t="str">
        <f>VLOOKUP($E31,'1.MetaData'!$B:$H,3,FALSE)</f>
        <v>Austrolabrus maculatus</v>
      </c>
      <c r="H31" s="58">
        <f>VLOOKUP($E31,'1.MetaData'!$B:$H,4,FALSE)</f>
        <v>0</v>
      </c>
      <c r="I31" s="125" t="s">
        <v>6253</v>
      </c>
      <c r="M31" s="27" t="str">
        <f t="shared" si="1"/>
        <v/>
      </c>
      <c r="P31" s="131">
        <f t="shared" si="2"/>
        <v>0</v>
      </c>
      <c r="U31" s="125" t="str" cm="1">
        <f t="array" ref="U31">IF(B31="","",IF(MAX(IF(B:B=B31,C:C))=C31,"Y","N"))</f>
        <v>Y</v>
      </c>
      <c r="W31" s="127"/>
    </row>
    <row r="32" spans="1:23" hidden="1" x14ac:dyDescent="0.25">
      <c r="A32" s="115">
        <f>INDEX('1.MetaData'!A:A, MATCH($E32, '1.MetaData'!$B:$B, 0))</f>
        <v>72</v>
      </c>
      <c r="B32" s="126" t="s">
        <v>6369</v>
      </c>
      <c r="C32" s="125">
        <v>1</v>
      </c>
      <c r="D32" s="127" t="s">
        <v>6256</v>
      </c>
      <c r="E32" s="1" t="str">
        <f>VLOOKUP(B32,'4.HiCLysate'!E:G,2,FALSE)</f>
        <v>OG72</v>
      </c>
      <c r="F32" s="123" t="str">
        <f t="shared" si="0"/>
        <v>OG72G-1_HICL</v>
      </c>
      <c r="G32" s="58" t="str">
        <f>VLOOKUP($E32,'1.MetaData'!$B:$H,3,FALSE)</f>
        <v>Omegophora cyanopunctata</v>
      </c>
      <c r="H32" s="58" t="str">
        <f>VLOOKUP($E32,'1.MetaData'!$B:$H,4,FALSE)</f>
        <v>Blue spotted Puffer</v>
      </c>
      <c r="I32" s="125" t="s">
        <v>6253</v>
      </c>
      <c r="M32" s="27" t="str">
        <f t="shared" si="1"/>
        <v/>
      </c>
      <c r="P32" s="131">
        <f t="shared" si="2"/>
        <v>0</v>
      </c>
      <c r="U32" s="125" t="str" cm="1">
        <f t="array" ref="U32">IF(B32="","",IF(MAX(IF(B:B=B32,C:C))=C32,"Y","N"))</f>
        <v>Y</v>
      </c>
      <c r="W32" s="127"/>
    </row>
    <row r="33" spans="1:23" hidden="1" x14ac:dyDescent="0.25">
      <c r="A33" s="115">
        <f>INDEX('1.MetaData'!A:A, MATCH($E33, '1.MetaData'!$B:$B, 0))</f>
        <v>76</v>
      </c>
      <c r="B33" s="126" t="s">
        <v>6263</v>
      </c>
      <c r="C33" s="125">
        <v>1</v>
      </c>
      <c r="D33" s="127" t="s">
        <v>4878</v>
      </c>
      <c r="E33" s="1" t="str">
        <f>VLOOKUP(B33,'4.HiCLysate'!E:G,2,FALSE)</f>
        <v>OG76</v>
      </c>
      <c r="F33" s="123" t="str">
        <f t="shared" si="0"/>
        <v>OG76G-1_HICL</v>
      </c>
      <c r="G33" s="58" t="str">
        <f>VLOOKUP($E33,'1.MetaData'!$B:$H,3,FALSE)</f>
        <v>Cristiceps australis</v>
      </c>
      <c r="H33" s="58" t="str">
        <f>VLOOKUP($E33,'1.MetaData'!$B:$H,4,FALSE)</f>
        <v>Southern Crested Weedfish</v>
      </c>
      <c r="I33" s="125" t="s">
        <v>6217</v>
      </c>
      <c r="J33" s="128">
        <v>45342</v>
      </c>
      <c r="K33" s="125" t="s">
        <v>6235</v>
      </c>
      <c r="L33" s="131">
        <v>3.96</v>
      </c>
      <c r="M33" s="27">
        <f t="shared" si="1"/>
        <v>198</v>
      </c>
      <c r="N33" s="125" t="s">
        <v>6242</v>
      </c>
      <c r="O33" s="131">
        <v>22</v>
      </c>
      <c r="P33" s="131">
        <f t="shared" si="2"/>
        <v>616</v>
      </c>
      <c r="Q33" s="130">
        <v>602</v>
      </c>
      <c r="R33" s="321">
        <v>2.9399999999999999E-2</v>
      </c>
      <c r="S33" s="321">
        <v>0.24610000000000001</v>
      </c>
      <c r="T33" s="130">
        <v>126428588.8</v>
      </c>
      <c r="U33" s="130" t="str" cm="1">
        <f t="array" ref="U33">IF(B33="","",IF(MAX(IF(B:B=B33,C:C))=C33,"Y","N"))</f>
        <v>Y</v>
      </c>
      <c r="W33" s="127"/>
    </row>
    <row r="34" spans="1:23" hidden="1" x14ac:dyDescent="0.25">
      <c r="A34" s="115">
        <f>INDEX('1.MetaData'!A:A, MATCH($E34, '1.MetaData'!$B:$B, 0))</f>
        <v>79</v>
      </c>
      <c r="B34" s="126" t="s">
        <v>6264</v>
      </c>
      <c r="C34" s="125">
        <v>1</v>
      </c>
      <c r="D34" s="127" t="s">
        <v>3384</v>
      </c>
      <c r="E34" s="1" t="str">
        <f>VLOOKUP(B34,'4.HiCLysate'!E:G,2,FALSE)</f>
        <v>OG79</v>
      </c>
      <c r="F34" s="123" t="str">
        <f t="shared" ref="F34:F65" si="3">IF(C34&gt;1,_xlfn.CONCAT(B34,"_HICL",C34),_xlfn.CONCAT(B34,"_HICL"))</f>
        <v>OG79G-1_HICL</v>
      </c>
      <c r="G34" s="58" t="str">
        <f>VLOOKUP($E34,'1.MetaData'!$B:$H,3,FALSE)</f>
        <v>Pseudophycis breviuscula</v>
      </c>
      <c r="H34" s="58">
        <f ca="1">VLOOKUP($E34,'1.MetaData'!$B:$H,4,FALSE)</f>
        <v>0</v>
      </c>
      <c r="I34" s="125" t="s">
        <v>6217</v>
      </c>
      <c r="J34" s="128">
        <v>45391</v>
      </c>
      <c r="K34" s="125" t="s">
        <v>6265</v>
      </c>
      <c r="L34" s="131">
        <v>8.4</v>
      </c>
      <c r="M34" s="27">
        <f t="shared" ref="M34:M65" si="4">IF(L34&lt;&gt;"", IF(L34="NA", "NA", L34*50), "")</f>
        <v>420</v>
      </c>
      <c r="N34" s="125" t="s">
        <v>6219</v>
      </c>
      <c r="O34" s="131">
        <v>12.4</v>
      </c>
      <c r="P34" s="131">
        <f t="shared" ref="P34:P65" si="5">IF(OR(I34="", I34="NA"), "NA", IF(I34="Dovetail Omni-C", O34*28, IF(I34="Dovetail AssemblyLink", O34*30, "")))</f>
        <v>347.2</v>
      </c>
      <c r="Q34" s="130">
        <v>765</v>
      </c>
      <c r="R34" s="321">
        <v>2.1000000000000001E-2</v>
      </c>
      <c r="S34" s="321">
        <v>5.91E-2</v>
      </c>
      <c r="T34" s="130">
        <v>79533432.200000003</v>
      </c>
      <c r="U34" s="125" t="str" cm="1">
        <f t="array" ref="U34">IF(B34="","",IF(MAX(IF(B:B=B34,C:C))=C34,"Y","N"))</f>
        <v>N</v>
      </c>
      <c r="W34" s="127" t="s">
        <v>6266</v>
      </c>
    </row>
    <row r="35" spans="1:23" hidden="1" x14ac:dyDescent="0.25">
      <c r="A35" s="115">
        <f>INDEX('1.MetaData'!A:A, MATCH($E35, '1.MetaData'!$B:$B, 0))</f>
        <v>79</v>
      </c>
      <c r="B35" s="126" t="s">
        <v>6264</v>
      </c>
      <c r="C35" s="125">
        <v>2</v>
      </c>
      <c r="D35" s="127" t="s">
        <v>4878</v>
      </c>
      <c r="E35" s="1" t="str">
        <f>VLOOKUP(B35,'4.HiCLysate'!E:G,2,FALSE)</f>
        <v>OG79</v>
      </c>
      <c r="F35" s="123" t="str">
        <f t="shared" si="3"/>
        <v>OG79G-1_HICL2</v>
      </c>
      <c r="G35" s="58" t="str">
        <f>VLOOKUP($E35,'1.MetaData'!$B:$H,3,FALSE)</f>
        <v>Pseudophycis breviuscula</v>
      </c>
      <c r="H35" s="58">
        <f>VLOOKUP($E35,'1.MetaData'!$B:$H,4,FALSE)</f>
        <v>0</v>
      </c>
      <c r="I35" s="125" t="s">
        <v>6217</v>
      </c>
      <c r="J35" s="128">
        <v>45425</v>
      </c>
      <c r="K35" s="125" t="s">
        <v>6267</v>
      </c>
      <c r="L35" s="131">
        <v>8.4</v>
      </c>
      <c r="M35" s="27">
        <f t="shared" si="4"/>
        <v>420</v>
      </c>
      <c r="N35" s="125" t="s">
        <v>6246</v>
      </c>
      <c r="O35" s="131">
        <v>11</v>
      </c>
      <c r="P35" s="131">
        <f t="shared" si="5"/>
        <v>308</v>
      </c>
      <c r="Q35" s="130">
        <v>801</v>
      </c>
      <c r="R35" s="321">
        <v>2.1899999999999999E-2</v>
      </c>
      <c r="S35" s="321">
        <v>6.3299999999999995E-2</v>
      </c>
      <c r="T35" s="130">
        <v>119551216.3</v>
      </c>
      <c r="U35" s="125" t="str" cm="1">
        <f t="array" ref="U35">IF(B35="","",IF(MAX(IF(B:B=B35,C:C))=C35,"Y","N"))</f>
        <v>Y</v>
      </c>
      <c r="W35" s="127"/>
    </row>
    <row r="36" spans="1:23" hidden="1" x14ac:dyDescent="0.25">
      <c r="A36" s="115">
        <f>INDEX('1.MetaData'!A:A, MATCH($E36, '1.MetaData'!$B:$B, 0))</f>
        <v>88</v>
      </c>
      <c r="B36" s="126" t="s">
        <v>6268</v>
      </c>
      <c r="C36" s="125">
        <v>1</v>
      </c>
      <c r="D36" s="127" t="s">
        <v>4878</v>
      </c>
      <c r="E36" s="1" t="str">
        <f>VLOOKUP(B36,'4.HiCLysate'!E:G,2,FALSE)</f>
        <v>OG88</v>
      </c>
      <c r="F36" s="123" t="str">
        <f t="shared" si="3"/>
        <v>OG88L-1_HICL</v>
      </c>
      <c r="G36" s="58" t="str">
        <f>VLOOKUP($E36,'1.MetaData'!$B:$H,3,FALSE)</f>
        <v>Enoplosus armatus</v>
      </c>
      <c r="H36" s="58" t="str">
        <f>VLOOKUP($E36,'1.MetaData'!$B:$H,4,FALSE)</f>
        <v>Old wife</v>
      </c>
      <c r="I36" s="125" t="s">
        <v>6217</v>
      </c>
      <c r="J36" s="128">
        <v>45117</v>
      </c>
      <c r="K36" s="125" t="s">
        <v>6269</v>
      </c>
      <c r="L36" s="131">
        <v>21</v>
      </c>
      <c r="M36" s="27">
        <f t="shared" si="4"/>
        <v>1050</v>
      </c>
      <c r="N36" s="125" t="s">
        <v>6246</v>
      </c>
      <c r="O36" s="131">
        <v>45.2</v>
      </c>
      <c r="P36" s="131">
        <f t="shared" si="5"/>
        <v>1265.6000000000001</v>
      </c>
      <c r="Q36" s="130">
        <v>671</v>
      </c>
      <c r="R36" s="321">
        <v>3.3700000000000001E-2</v>
      </c>
      <c r="S36" s="321">
        <v>0.28860000000000002</v>
      </c>
      <c r="T36" s="130">
        <v>223036856.40000001</v>
      </c>
      <c r="U36" s="130" t="str" cm="1">
        <f t="array" ref="U36">IF(B36="","",IF(MAX(IF(B:B=B36,C:C))=C36,"Y","N"))</f>
        <v>Y</v>
      </c>
      <c r="W36" s="127"/>
    </row>
    <row r="37" spans="1:23" hidden="1" x14ac:dyDescent="0.25">
      <c r="A37" s="115">
        <f ca="1">INDEX('1.MetaData'!A:A, MATCH($E37, '1.MetaData'!$B:$B, 0))</f>
        <v>90</v>
      </c>
      <c r="B37" s="126" t="s">
        <v>6270</v>
      </c>
      <c r="C37" s="125">
        <v>1</v>
      </c>
      <c r="D37" s="127" t="s">
        <v>3384</v>
      </c>
      <c r="E37" s="1" t="str">
        <f>VLOOKUP(B37,'4.HiCLysate'!E:G,2,FALSE)</f>
        <v>OG90</v>
      </c>
      <c r="F37" s="123" t="str">
        <f t="shared" si="3"/>
        <v>OG90G-1_HICL</v>
      </c>
      <c r="G37" s="58" t="str">
        <f ca="1">VLOOKUP($E37,'1.MetaData'!$B:$H,3,FALSE)</f>
        <v>Pseudocaranx georgianus</v>
      </c>
      <c r="H37" s="58" t="str">
        <f ca="1">VLOOKUP($E37,'1.MetaData'!$B:$H,4,FALSE)</f>
        <v>Silver Trevally</v>
      </c>
      <c r="I37" s="125" t="s">
        <v>107</v>
      </c>
      <c r="J37" s="128" t="s">
        <v>107</v>
      </c>
      <c r="K37" s="125" t="s">
        <v>107</v>
      </c>
      <c r="L37" s="131" t="s">
        <v>107</v>
      </c>
      <c r="M37" s="27" t="str">
        <f t="shared" si="4"/>
        <v>NA</v>
      </c>
      <c r="N37" s="125" t="s">
        <v>107</v>
      </c>
      <c r="O37" s="131" t="s">
        <v>107</v>
      </c>
      <c r="P37" s="131" t="str">
        <f t="shared" si="5"/>
        <v>NA</v>
      </c>
      <c r="Q37" s="130" t="s">
        <v>107</v>
      </c>
      <c r="U37" s="125" t="str" cm="1">
        <f t="array" ref="U37">IF(B37="","",IF(MAX(IF(B:B=B37,C:C))=C37,"Y","N"))</f>
        <v>Y</v>
      </c>
      <c r="W37" s="127"/>
    </row>
    <row r="38" spans="1:23" hidden="1" x14ac:dyDescent="0.25">
      <c r="A38" s="115">
        <f>INDEX('1.MetaData'!A:A, MATCH($E38, '1.MetaData'!$B:$B, 0))</f>
        <v>90</v>
      </c>
      <c r="B38" s="126" t="s">
        <v>6271</v>
      </c>
      <c r="C38" s="125">
        <v>1</v>
      </c>
      <c r="D38" s="127" t="s">
        <v>4878</v>
      </c>
      <c r="E38" s="1" t="str">
        <f>VLOOKUP(B38,'4.HiCLysate'!E:G,2,FALSE)</f>
        <v>OG90</v>
      </c>
      <c r="F38" s="123" t="str">
        <f t="shared" si="3"/>
        <v>OG90M-4_HICL</v>
      </c>
      <c r="G38" s="58" t="str">
        <f ca="1">VLOOKUP($E38,'1.MetaData'!$B:$H,3,FALSE)</f>
        <v>Pseudocaranx georgianus</v>
      </c>
      <c r="H38" s="58" t="str">
        <f ca="1">VLOOKUP($E38,'1.MetaData'!$B:$H,4,FALSE)</f>
        <v>Silver Trevally</v>
      </c>
      <c r="I38" s="125" t="s">
        <v>6217</v>
      </c>
      <c r="J38" s="128">
        <v>45569</v>
      </c>
      <c r="K38" s="125" t="s">
        <v>6272</v>
      </c>
      <c r="L38" s="131">
        <v>3</v>
      </c>
      <c r="M38" s="27">
        <f t="shared" si="4"/>
        <v>150</v>
      </c>
      <c r="N38" s="125" t="s">
        <v>6242</v>
      </c>
      <c r="O38" s="131">
        <v>0.45600000000000002</v>
      </c>
      <c r="P38" s="131">
        <f t="shared" si="5"/>
        <v>12.768000000000001</v>
      </c>
      <c r="Q38" s="130">
        <v>707</v>
      </c>
      <c r="R38" s="321">
        <v>8.9800000000000005E-2</v>
      </c>
      <c r="S38" s="321">
        <v>3.2000000000000002E-3</v>
      </c>
      <c r="T38" s="130" t="s">
        <v>7904</v>
      </c>
      <c r="U38" s="125" t="str" cm="1">
        <f t="array" ref="U38">IF(B38="","",IF(MAX(IF(B:B=B38,C:C))=C38,"Y","N"))</f>
        <v>Y</v>
      </c>
      <c r="V38" s="130" t="s">
        <v>92</v>
      </c>
      <c r="W38" s="127"/>
    </row>
    <row r="39" spans="1:23" hidden="1" x14ac:dyDescent="0.25">
      <c r="A39" s="115">
        <f>INDEX('1.MetaData'!A:A, MATCH($E39, '1.MetaData'!$B:$B, 0))</f>
        <v>95</v>
      </c>
      <c r="B39" s="126" t="s">
        <v>6273</v>
      </c>
      <c r="C39" s="125">
        <v>1</v>
      </c>
      <c r="D39" s="127" t="s">
        <v>4878</v>
      </c>
      <c r="E39" s="1" t="str">
        <f>VLOOKUP(B39,'4.HiCLysate'!E:G,2,FALSE)</f>
        <v>OG95</v>
      </c>
      <c r="F39" s="123" t="str">
        <f t="shared" si="3"/>
        <v>OG95H-1_HICL</v>
      </c>
      <c r="G39" s="58" t="str">
        <f ca="1">VLOOKUP($E39,'1.MetaData'!$B:$H,3,FALSE)</f>
        <v>Arripis georgiana</v>
      </c>
      <c r="H39" s="58" t="str">
        <f ca="1">VLOOKUP($E39,'1.MetaData'!$B:$H,4,FALSE)</f>
        <v>Australian Herring</v>
      </c>
      <c r="I39" s="125" t="s">
        <v>6217</v>
      </c>
      <c r="J39" s="128">
        <v>45167</v>
      </c>
      <c r="K39" s="129" t="s">
        <v>6225</v>
      </c>
      <c r="L39" s="131">
        <v>8.1999999999999993</v>
      </c>
      <c r="M39" s="27">
        <f t="shared" si="4"/>
        <v>409.99999999999994</v>
      </c>
      <c r="N39" s="125" t="s">
        <v>6227</v>
      </c>
      <c r="O39" s="131">
        <v>19.8</v>
      </c>
      <c r="P39" s="131">
        <f t="shared" si="5"/>
        <v>554.4</v>
      </c>
      <c r="Q39" s="130">
        <v>622</v>
      </c>
      <c r="R39" s="321">
        <v>2.18E-2</v>
      </c>
      <c r="S39" s="321">
        <v>0.39150000000000001</v>
      </c>
      <c r="T39" s="130">
        <v>185940046.90000001</v>
      </c>
      <c r="U39" s="130" t="str" cm="1">
        <f t="array" ref="U39">IF(B39="","",IF(MAX(IF(B:B=B39,C:C))=C39,"Y","N"))</f>
        <v>Y</v>
      </c>
      <c r="W39" s="127"/>
    </row>
    <row r="40" spans="1:23" hidden="1" x14ac:dyDescent="0.25">
      <c r="A40" s="115">
        <f ca="1">INDEX('1.MetaData'!A:A, MATCH($E40, '1.MetaData'!$B:$B, 0))</f>
        <v>99</v>
      </c>
      <c r="B40" s="126" t="s">
        <v>6274</v>
      </c>
      <c r="C40" s="125">
        <v>1</v>
      </c>
      <c r="D40" s="127" t="s">
        <v>4878</v>
      </c>
      <c r="E40" s="1" t="str">
        <f>VLOOKUP(B40,'4.HiCLysate'!E:G,2,FALSE)</f>
        <v>OG99</v>
      </c>
      <c r="F40" s="123" t="str">
        <f t="shared" si="3"/>
        <v>OG99G-2_HICL</v>
      </c>
      <c r="G40" s="58" t="str">
        <f>VLOOKUP($E40,'1.MetaData'!$B:$H,3,FALSE)</f>
        <v>Pentaceropsis recurvirostris</v>
      </c>
      <c r="H40" s="58" t="str">
        <f>VLOOKUP($E40,'1.MetaData'!$B:$H,4,FALSE)</f>
        <v>Longsnout Boarfish</v>
      </c>
      <c r="I40" s="125" t="s">
        <v>6217</v>
      </c>
      <c r="J40" s="128">
        <v>45425</v>
      </c>
      <c r="K40" s="125" t="s">
        <v>6267</v>
      </c>
      <c r="L40" s="131">
        <v>9.4</v>
      </c>
      <c r="M40" s="27">
        <f t="shared" si="4"/>
        <v>470</v>
      </c>
      <c r="N40" s="125" t="s">
        <v>6221</v>
      </c>
      <c r="O40" s="131">
        <v>14.5</v>
      </c>
      <c r="P40" s="131">
        <f t="shared" si="5"/>
        <v>406</v>
      </c>
      <c r="Q40" s="130">
        <v>623</v>
      </c>
      <c r="R40" s="321">
        <v>5.2999999999999999E-2</v>
      </c>
      <c r="S40" s="321">
        <v>5.2499999999999998E-2</v>
      </c>
      <c r="T40" s="130">
        <v>172612477.09999999</v>
      </c>
      <c r="U40" s="125" t="str" cm="1">
        <f t="array" ref="U40">IF(B40="","",IF(MAX(IF(B:B=B40,C:C))=C40,"Y","N"))</f>
        <v>Y</v>
      </c>
      <c r="W40" s="127"/>
    </row>
    <row r="41" spans="1:23" hidden="1" x14ac:dyDescent="0.25">
      <c r="A41" s="115">
        <f>INDEX('1.MetaData'!A:A, MATCH($E41, '1.MetaData'!$B:$B, 0))</f>
        <v>100</v>
      </c>
      <c r="B41" s="126" t="s">
        <v>6370</v>
      </c>
      <c r="C41" s="125">
        <v>1</v>
      </c>
      <c r="D41" s="127" t="s">
        <v>6256</v>
      </c>
      <c r="E41" s="1" t="str">
        <f>VLOOKUP(B41,'4.HiCLysate'!E:G,2,FALSE)</f>
        <v>OG100</v>
      </c>
      <c r="F41" s="123" t="str">
        <f t="shared" si="3"/>
        <v>OG100W-3_HICL</v>
      </c>
      <c r="G41" s="58" t="str">
        <f>VLOOKUP($E41,'1.MetaData'!$B:$H,3,FALSE)</f>
        <v>Limnichthys fasciatus</v>
      </c>
      <c r="H41" s="58" t="str">
        <f>VLOOKUP($E41,'1.MetaData'!$B:$H,4,FALSE)</f>
        <v>Sand diver</v>
      </c>
      <c r="I41" s="125" t="s">
        <v>6253</v>
      </c>
      <c r="M41" s="27" t="str">
        <f t="shared" si="4"/>
        <v/>
      </c>
      <c r="P41" s="131">
        <f t="shared" si="5"/>
        <v>0</v>
      </c>
      <c r="U41" s="125" t="str" cm="1">
        <f t="array" ref="U41">IF(B41="","",IF(MAX(IF(B:B=B41,C:C))=C41,"Y","N"))</f>
        <v>Y</v>
      </c>
      <c r="W41" s="127"/>
    </row>
    <row r="42" spans="1:23" hidden="1" x14ac:dyDescent="0.25">
      <c r="A42" s="115">
        <f>INDEX('1.MetaData'!A:A, MATCH($E42, '1.MetaData'!$B:$B, 0))</f>
        <v>101</v>
      </c>
      <c r="B42" s="126" t="s">
        <v>6275</v>
      </c>
      <c r="C42" s="125">
        <v>1</v>
      </c>
      <c r="D42" s="127" t="s">
        <v>4878</v>
      </c>
      <c r="E42" s="1" t="str">
        <f>VLOOKUP(B42,'4.HiCLysate'!E:G,2,FALSE)</f>
        <v>OG101</v>
      </c>
      <c r="F42" s="123" t="str">
        <f t="shared" si="3"/>
        <v>OG101G-1_HICL</v>
      </c>
      <c r="G42" s="58" t="str">
        <f>VLOOKUP($E42,'1.MetaData'!$B:$H,3,FALSE)</f>
        <v>Parequula melbournensis</v>
      </c>
      <c r="H42" s="58" t="str">
        <f>VLOOKUP($E42,'1.MetaData'!$B:$H,4,FALSE)</f>
        <v>Southern Silverybelly</v>
      </c>
      <c r="I42" s="125" t="s">
        <v>6217</v>
      </c>
      <c r="J42" s="128">
        <v>45342</v>
      </c>
      <c r="K42" s="125" t="s">
        <v>6235</v>
      </c>
      <c r="L42" s="131">
        <v>2.2799999999999998</v>
      </c>
      <c r="M42" s="27">
        <f t="shared" si="4"/>
        <v>113.99999999999999</v>
      </c>
      <c r="N42" s="125" t="s">
        <v>6246</v>
      </c>
      <c r="O42" s="131">
        <v>22</v>
      </c>
      <c r="P42" s="131">
        <f t="shared" si="5"/>
        <v>616</v>
      </c>
      <c r="Q42" s="130">
        <v>684</v>
      </c>
      <c r="R42" s="321">
        <v>2.5999999999999999E-2</v>
      </c>
      <c r="S42" s="321">
        <v>0.1052</v>
      </c>
      <c r="T42" s="130" t="s">
        <v>7891</v>
      </c>
      <c r="U42" s="130" t="str" cm="1">
        <f t="array" ref="U42">IF(B42="","",IF(MAX(IF(B:B=B42,C:C))=C42,"Y","N"))</f>
        <v>Y</v>
      </c>
      <c r="W42" s="127"/>
    </row>
    <row r="43" spans="1:23" hidden="1" x14ac:dyDescent="0.25">
      <c r="A43" s="115">
        <f>INDEX('1.MetaData'!A:A, MATCH($E43, '1.MetaData'!$B:$B, 0))</f>
        <v>104</v>
      </c>
      <c r="B43" s="126" t="s">
        <v>6371</v>
      </c>
      <c r="C43" s="125">
        <v>1</v>
      </c>
      <c r="D43" s="127" t="s">
        <v>6256</v>
      </c>
      <c r="E43" s="1" t="str">
        <f>VLOOKUP(B43,'4.HiCLysate'!E:G,2,FALSE)</f>
        <v>OG104</v>
      </c>
      <c r="F43" s="123" t="str">
        <f t="shared" si="3"/>
        <v>OG104M-1_HICL</v>
      </c>
      <c r="G43" s="58" t="str">
        <f>VLOOKUP($E43,'1.MetaData'!$B:$H,3,FALSE)</f>
        <v>Scobinichthys granulatus</v>
      </c>
      <c r="H43" s="58" t="str">
        <f>VLOOKUP($E43,'1.MetaData'!$B:$H,4,FALSE)</f>
        <v>Rough leatherjacket</v>
      </c>
      <c r="I43" s="125" t="s">
        <v>6253</v>
      </c>
      <c r="M43" s="27" t="str">
        <f t="shared" si="4"/>
        <v/>
      </c>
      <c r="P43" s="131">
        <f t="shared" si="5"/>
        <v>0</v>
      </c>
      <c r="U43" s="125" t="str" cm="1">
        <f t="array" ref="U43">IF(B43="","",IF(MAX(IF(B:B=B43,C:C))=C43,"Y","N"))</f>
        <v>Y</v>
      </c>
      <c r="W43" s="127"/>
    </row>
    <row r="44" spans="1:23" hidden="1" x14ac:dyDescent="0.25">
      <c r="A44" s="115">
        <f ca="1">INDEX('1.MetaData'!A:A, MATCH($E44, '1.MetaData'!$B:$B, 0))</f>
        <v>105</v>
      </c>
      <c r="B44" s="126" t="s">
        <v>6276</v>
      </c>
      <c r="C44" s="125">
        <v>1</v>
      </c>
      <c r="D44" s="127" t="s">
        <v>4878</v>
      </c>
      <c r="E44" s="1" t="str">
        <f>VLOOKUP(B44,'4.HiCLysate'!E:G,2,FALSE)</f>
        <v>OG105</v>
      </c>
      <c r="F44" s="123" t="str">
        <f t="shared" si="3"/>
        <v>OG105G-2_HICL</v>
      </c>
      <c r="G44" s="58" t="str">
        <f ca="1">VLOOKUP($E44,'1.MetaData'!$B:$H,3,FALSE)</f>
        <v>Centroberyx gerrardi</v>
      </c>
      <c r="H44" s="58" t="str">
        <f ca="1">VLOOKUP($E44,'1.MetaData'!$B:$H,4,FALSE)</f>
        <v>Nannygai</v>
      </c>
      <c r="I44" s="125" t="s">
        <v>6217</v>
      </c>
      <c r="J44" s="128">
        <v>45483</v>
      </c>
      <c r="K44" s="125" t="s">
        <v>6232</v>
      </c>
      <c r="L44" s="131">
        <v>14</v>
      </c>
      <c r="M44" s="27">
        <f t="shared" si="4"/>
        <v>700</v>
      </c>
      <c r="N44" s="125" t="s">
        <v>6227</v>
      </c>
      <c r="O44" s="131">
        <v>23.2</v>
      </c>
      <c r="P44" s="131">
        <f t="shared" si="5"/>
        <v>649.6</v>
      </c>
      <c r="Q44" s="130">
        <v>500</v>
      </c>
      <c r="R44" s="321">
        <v>3.6299999999999999E-2</v>
      </c>
      <c r="S44" s="321">
        <v>0.1048</v>
      </c>
      <c r="T44" s="130">
        <v>85261335.200000003</v>
      </c>
      <c r="U44" s="125" t="str" cm="1">
        <f t="array" ref="U44">IF(B44="","",IF(MAX(IF(B:B=B44,C:C))=C44,"Y","N"))</f>
        <v>Y</v>
      </c>
      <c r="W44" s="127" t="s">
        <v>6277</v>
      </c>
    </row>
    <row r="45" spans="1:23" hidden="1" x14ac:dyDescent="0.25">
      <c r="A45" s="115">
        <f ca="1">INDEX('1.MetaData'!A:A, MATCH($E45, '1.MetaData'!$B:$B, 0))</f>
        <v>107</v>
      </c>
      <c r="B45" s="126" t="s">
        <v>6278</v>
      </c>
      <c r="C45" s="125">
        <v>1</v>
      </c>
      <c r="D45" s="127" t="s">
        <v>4878</v>
      </c>
      <c r="E45" s="1" t="str">
        <f>VLOOKUP(B45,'4.HiCLysate'!E:G,2,FALSE)</f>
        <v>OG107</v>
      </c>
      <c r="F45" s="123" t="str">
        <f t="shared" si="3"/>
        <v>OG107G-1_HICL</v>
      </c>
      <c r="G45" s="58" t="str">
        <f>VLOOKUP($E45,'1.MetaData'!$B:$H,3,FALSE)</f>
        <v>Upeneichthys vlamingii</v>
      </c>
      <c r="H45" s="58" t="str">
        <f>VLOOKUP($E45,'1.MetaData'!$B:$H,4,FALSE)</f>
        <v>Goatfish</v>
      </c>
      <c r="I45" s="125" t="s">
        <v>6217</v>
      </c>
      <c r="J45" s="128">
        <v>45391</v>
      </c>
      <c r="K45" s="125" t="s">
        <v>6265</v>
      </c>
      <c r="L45" s="131">
        <v>13.2</v>
      </c>
      <c r="M45" s="27">
        <f t="shared" si="4"/>
        <v>660</v>
      </c>
      <c r="N45" s="125" t="s">
        <v>6230</v>
      </c>
      <c r="O45" s="131">
        <v>45.2</v>
      </c>
      <c r="P45" s="131">
        <f t="shared" si="5"/>
        <v>1265.6000000000001</v>
      </c>
      <c r="Q45" s="130">
        <v>624</v>
      </c>
      <c r="R45" s="321">
        <v>0.15</v>
      </c>
      <c r="S45" s="321">
        <v>0.06</v>
      </c>
      <c r="T45" s="130">
        <v>45952078.899999999</v>
      </c>
      <c r="U45" s="125" t="str" cm="1">
        <f t="array" ref="U45">IF(B45="","",IF(MAX(IF(B:B=B45,C:C))=C45,"Y","N"))</f>
        <v>Y</v>
      </c>
      <c r="W45" s="127"/>
    </row>
    <row r="46" spans="1:23" hidden="1" x14ac:dyDescent="0.25">
      <c r="A46" s="115">
        <f>INDEX('1.MetaData'!A:A, MATCH($E46, '1.MetaData'!$B:$B, 0))</f>
        <v>108</v>
      </c>
      <c r="B46" s="126" t="s">
        <v>6279</v>
      </c>
      <c r="C46" s="125">
        <v>1</v>
      </c>
      <c r="D46" s="127" t="s">
        <v>4878</v>
      </c>
      <c r="E46" s="1" t="str">
        <f>VLOOKUP(B46,'4.HiCLysate'!E:G,2,FALSE)</f>
        <v>OG108</v>
      </c>
      <c r="F46" s="123" t="str">
        <f t="shared" si="3"/>
        <v>OG108G-1_HICL</v>
      </c>
      <c r="G46" s="58" t="str">
        <f>VLOOKUP($E46,'1.MetaData'!$B:$H,3,FALSE)</f>
        <v>Chironemus georgianus</v>
      </c>
      <c r="H46" s="58" t="str">
        <f>VLOOKUP($E46,'1.MetaData'!$B:$H,4,FALSE)</f>
        <v>Western Kelpfish</v>
      </c>
      <c r="I46" s="125" t="s">
        <v>6217</v>
      </c>
      <c r="J46" s="128">
        <v>45425</v>
      </c>
      <c r="K46" s="125" t="s">
        <v>6267</v>
      </c>
      <c r="L46" s="131">
        <v>19.8</v>
      </c>
      <c r="M46" s="27">
        <f t="shared" si="4"/>
        <v>990</v>
      </c>
      <c r="N46" s="125" t="s">
        <v>6227</v>
      </c>
      <c r="O46" s="131">
        <v>11.4</v>
      </c>
      <c r="P46" s="131">
        <f t="shared" si="5"/>
        <v>319.2</v>
      </c>
      <c r="Q46" s="130">
        <v>830</v>
      </c>
      <c r="R46" s="321">
        <v>4.24E-2</v>
      </c>
      <c r="S46" s="321">
        <v>0.25369999999999998</v>
      </c>
      <c r="T46" s="130" t="s">
        <v>7898</v>
      </c>
      <c r="U46" s="125" t="str" cm="1">
        <f t="array" ref="U46">IF(B46="","",IF(MAX(IF(B:B=B46,C:C))=C46,"Y","N"))</f>
        <v>Y</v>
      </c>
      <c r="W46" s="127"/>
    </row>
    <row r="47" spans="1:23" hidden="1" x14ac:dyDescent="0.25">
      <c r="A47" s="115">
        <f ca="1">INDEX('1.MetaData'!A:A, MATCH($E47, '1.MetaData'!$B:$B, 0))</f>
        <v>111</v>
      </c>
      <c r="B47" s="126" t="s">
        <v>6280</v>
      </c>
      <c r="C47" s="125">
        <v>1</v>
      </c>
      <c r="D47" s="127" t="s">
        <v>3384</v>
      </c>
      <c r="E47" s="1" t="str">
        <f>VLOOKUP(B47,'4.HiCLysate'!E:G,2,FALSE)</f>
        <v>OG111</v>
      </c>
      <c r="F47" s="123" t="str">
        <f t="shared" si="3"/>
        <v>OG111G-1_HICL</v>
      </c>
      <c r="G47" s="58" t="str">
        <f ca="1">VLOOKUP($E47,'1.MetaData'!$B:$H,3,FALSE)</f>
        <v>Nemadactylus valenciennesi</v>
      </c>
      <c r="H47" s="58" t="str">
        <f ca="1">VLOOKUP($E47,'1.MetaData'!$B:$H,4,FALSE)</f>
        <v>Blue Morwong</v>
      </c>
      <c r="I47" s="125" t="s">
        <v>107</v>
      </c>
      <c r="J47" s="128" t="s">
        <v>107</v>
      </c>
      <c r="K47" s="125" t="s">
        <v>107</v>
      </c>
      <c r="L47" s="131" t="s">
        <v>107</v>
      </c>
      <c r="M47" s="27" t="str">
        <f t="shared" si="4"/>
        <v>NA</v>
      </c>
      <c r="N47" s="125" t="s">
        <v>107</v>
      </c>
      <c r="O47" s="131" t="s">
        <v>107</v>
      </c>
      <c r="P47" s="131" t="str">
        <f t="shared" si="5"/>
        <v>NA</v>
      </c>
      <c r="Q47" s="130" t="s">
        <v>107</v>
      </c>
      <c r="U47" s="125" t="str" cm="1">
        <f t="array" ref="U47">IF(B47="","",IF(MAX(IF(B:B=B47,C:C))=C47,"Y","N"))</f>
        <v>Y</v>
      </c>
      <c r="W47" s="127"/>
    </row>
    <row r="48" spans="1:23" hidden="1" x14ac:dyDescent="0.25">
      <c r="A48" s="115">
        <f>INDEX('1.MetaData'!A:A, MATCH($E48, '1.MetaData'!$B:$B, 0))</f>
        <v>113</v>
      </c>
      <c r="B48" s="126" t="s">
        <v>6281</v>
      </c>
      <c r="C48" s="125">
        <v>1</v>
      </c>
      <c r="D48" s="127" t="s">
        <v>4878</v>
      </c>
      <c r="E48" s="1" t="str">
        <f>VLOOKUP(B48,'4.HiCLysate'!E:G,2,FALSE)</f>
        <v>OG113</v>
      </c>
      <c r="F48" s="123" t="str">
        <f t="shared" si="3"/>
        <v>OG113G-1_HICL</v>
      </c>
      <c r="G48" s="58" t="str">
        <f>VLOOKUP($E48,'1.MetaData'!$B:$H,3,FALSE)</f>
        <v>Diodon nicthemerus</v>
      </c>
      <c r="H48" s="58" t="str">
        <f>VLOOKUP($E48,'1.MetaData'!$B:$H,4,FALSE)</f>
        <v>Globe fish</v>
      </c>
      <c r="I48" s="125" t="s">
        <v>6217</v>
      </c>
      <c r="J48" s="128">
        <v>45425</v>
      </c>
      <c r="K48" s="125" t="s">
        <v>6267</v>
      </c>
      <c r="L48" s="131">
        <v>36.799999999999997</v>
      </c>
      <c r="M48" s="27">
        <f t="shared" si="4"/>
        <v>1839.9999999999998</v>
      </c>
      <c r="N48" s="125" t="s">
        <v>6230</v>
      </c>
      <c r="O48" s="131">
        <v>14.2</v>
      </c>
      <c r="P48" s="131">
        <f t="shared" si="5"/>
        <v>397.59999999999997</v>
      </c>
      <c r="Q48" s="130">
        <v>852</v>
      </c>
      <c r="R48" s="321">
        <v>2.9600000000000001E-2</v>
      </c>
      <c r="S48" s="321">
        <v>0.33189999999999997</v>
      </c>
      <c r="T48" s="130" t="s">
        <v>7899</v>
      </c>
      <c r="U48" s="125" t="str" cm="1">
        <f t="array" ref="U48">IF(B48="","",IF(MAX(IF(B:B=B48,C:C))=C48,"Y","N"))</f>
        <v>Y</v>
      </c>
      <c r="W48" s="127"/>
    </row>
    <row r="49" spans="1:23" hidden="1" x14ac:dyDescent="0.25">
      <c r="A49" s="115">
        <f>INDEX('1.MetaData'!A:A, MATCH($E49, '1.MetaData'!$B:$B, 0))</f>
        <v>114</v>
      </c>
      <c r="B49" s="126" t="s">
        <v>6282</v>
      </c>
      <c r="C49" s="125">
        <v>1</v>
      </c>
      <c r="D49" s="127" t="s">
        <v>4878</v>
      </c>
      <c r="E49" s="1" t="str">
        <f>VLOOKUP(B49,'4.HiCLysate'!E:G,2,FALSE)</f>
        <v>OG114</v>
      </c>
      <c r="F49" s="123" t="str">
        <f t="shared" si="3"/>
        <v>OG114G-1_HICL</v>
      </c>
      <c r="G49" s="58" t="str">
        <f>VLOOKUP($E49,'1.MetaData'!$B:$H,3,FALSE)</f>
        <v>Leviprora inops</v>
      </c>
      <c r="H49" s="58" t="str">
        <f>VLOOKUP($E49,'1.MetaData'!$B:$H,4,FALSE)</f>
        <v>Longhead Flathead</v>
      </c>
      <c r="I49" s="125" t="s">
        <v>6217</v>
      </c>
      <c r="J49" s="128">
        <v>45436</v>
      </c>
      <c r="K49" s="125" t="s">
        <v>6283</v>
      </c>
      <c r="L49" s="131">
        <v>44</v>
      </c>
      <c r="M49" s="27">
        <f t="shared" si="4"/>
        <v>2200</v>
      </c>
      <c r="N49" s="125" t="s">
        <v>6246</v>
      </c>
      <c r="O49" s="131">
        <v>5.41</v>
      </c>
      <c r="P49" s="131">
        <f t="shared" si="5"/>
        <v>151.48000000000002</v>
      </c>
      <c r="Q49" s="130">
        <v>896</v>
      </c>
      <c r="R49" s="321">
        <v>3.3700000000000001E-2</v>
      </c>
      <c r="S49" s="321">
        <v>0.21659999999999999</v>
      </c>
      <c r="T49" s="130">
        <v>189040124.09999999</v>
      </c>
      <c r="U49" s="125" t="str" cm="1">
        <f t="array" ref="U49">IF(B49="","",IF(MAX(IF(B:B=B49,C:C))=C49,"Y","N"))</f>
        <v>Y</v>
      </c>
      <c r="W49" s="127"/>
    </row>
    <row r="50" spans="1:23" hidden="1" x14ac:dyDescent="0.25">
      <c r="A50" s="115">
        <f ca="1">INDEX('1.MetaData'!A:A, MATCH($E50, '1.MetaData'!$B:$B, 0))</f>
        <v>115</v>
      </c>
      <c r="B50" s="126" t="s">
        <v>6284</v>
      </c>
      <c r="C50" s="125">
        <v>1</v>
      </c>
      <c r="D50" s="127" t="s">
        <v>4878</v>
      </c>
      <c r="E50" s="1" t="str">
        <f>VLOOKUP(B50,'4.HiCLysate'!E:G,2,FALSE)</f>
        <v>OG115</v>
      </c>
      <c r="F50" s="123" t="str">
        <f t="shared" si="3"/>
        <v>OG115L-1_HICL</v>
      </c>
      <c r="G50" s="58" t="str">
        <f>VLOOKUP($E50,'1.MetaData'!$B:$H,3,FALSE)</f>
        <v>Ranzania laevis</v>
      </c>
      <c r="H50" s="58" t="str">
        <f ca="1">VLOOKUP($E50,'1.MetaData'!$B:$H,4,FALSE)</f>
        <v>Slender sunfish</v>
      </c>
      <c r="I50" s="125" t="s">
        <v>6217</v>
      </c>
      <c r="J50" s="128">
        <v>45437</v>
      </c>
      <c r="K50" s="125" t="s">
        <v>6283</v>
      </c>
      <c r="L50" s="131">
        <v>52</v>
      </c>
      <c r="M50" s="27">
        <f t="shared" si="4"/>
        <v>2600</v>
      </c>
      <c r="N50" s="125" t="s">
        <v>6219</v>
      </c>
      <c r="O50" s="131">
        <v>30.3</v>
      </c>
      <c r="P50" s="131">
        <f t="shared" si="5"/>
        <v>848.4</v>
      </c>
      <c r="Q50" s="130">
        <v>769</v>
      </c>
      <c r="R50" s="321">
        <v>3.5700000000000003E-2</v>
      </c>
      <c r="S50" s="321">
        <v>0.27410000000000001</v>
      </c>
      <c r="T50" s="130" t="s">
        <v>7900</v>
      </c>
      <c r="U50" s="125" t="str" cm="1">
        <f t="array" ref="U50">IF(B50="","",IF(MAX(IF(B:B=B50,C:C))=C50,"Y","N"))</f>
        <v>Y</v>
      </c>
      <c r="W50" s="127"/>
    </row>
    <row r="51" spans="1:23" hidden="1" x14ac:dyDescent="0.25">
      <c r="A51" s="115">
        <f>INDEX('1.MetaData'!A:A, MATCH($E51, '1.MetaData'!$B:$B, 0))</f>
        <v>637</v>
      </c>
      <c r="B51" s="126" t="s">
        <v>6285</v>
      </c>
      <c r="C51" s="125">
        <v>1</v>
      </c>
      <c r="D51" s="127" t="s">
        <v>4878</v>
      </c>
      <c r="E51" s="1" t="str">
        <f>VLOOKUP(B51,'4.HiCLysate'!E:G,2,FALSE)</f>
        <v>OG637</v>
      </c>
      <c r="F51" s="123" t="str">
        <f t="shared" si="3"/>
        <v>OG637B-1_HICL</v>
      </c>
      <c r="G51" s="58" t="str">
        <f>VLOOKUP($E51,'1.MetaData'!$B:$H,3,FALSE)</f>
        <v>Galeocerdo cuvier</v>
      </c>
      <c r="H51" s="58" t="str">
        <f ca="1">VLOOKUP($E51,'1.MetaData'!$B:$H,4,FALSE)</f>
        <v>Tiger shark</v>
      </c>
      <c r="I51" s="125" t="s">
        <v>6217</v>
      </c>
      <c r="J51" s="128">
        <v>45342</v>
      </c>
      <c r="K51" s="125" t="s">
        <v>6235</v>
      </c>
      <c r="L51" s="131">
        <v>10.199999999999999</v>
      </c>
      <c r="M51" s="27">
        <f t="shared" si="4"/>
        <v>509.99999999999994</v>
      </c>
      <c r="N51" s="125" t="s">
        <v>6240</v>
      </c>
      <c r="O51" s="131">
        <v>1.85</v>
      </c>
      <c r="P51" s="131">
        <f t="shared" si="5"/>
        <v>51.800000000000004</v>
      </c>
      <c r="Q51" s="130">
        <v>542</v>
      </c>
      <c r="R51" s="321">
        <v>3.4500000000000003E-2</v>
      </c>
      <c r="S51" s="321">
        <v>0.4209</v>
      </c>
      <c r="T51" s="130">
        <v>85416094.400000006</v>
      </c>
      <c r="U51" s="130" t="str" cm="1">
        <f t="array" ref="U51">IF(B51="","",IF(MAX(IF(B:B=B51,C:C))=C51,"Y","N"))</f>
        <v>N</v>
      </c>
      <c r="W51" s="127" t="s">
        <v>6286</v>
      </c>
    </row>
    <row r="52" spans="1:23" hidden="1" x14ac:dyDescent="0.25">
      <c r="A52" s="115">
        <f ca="1">INDEX('1.MetaData'!A:A, MATCH($E52, '1.MetaData'!$B:$B, 0))</f>
        <v>637</v>
      </c>
      <c r="B52" s="126" t="s">
        <v>6285</v>
      </c>
      <c r="C52" s="125">
        <v>2</v>
      </c>
      <c r="D52" s="127" t="s">
        <v>4878</v>
      </c>
      <c r="E52" s="1" t="str">
        <f>VLOOKUP(B52,'4.HiCLysate'!E:G,2,FALSE)</f>
        <v>OG637</v>
      </c>
      <c r="F52" s="123" t="str">
        <f t="shared" si="3"/>
        <v>OG637B-1_HICL2</v>
      </c>
      <c r="G52" s="58" t="str">
        <f ca="1">VLOOKUP($E52,'1.MetaData'!$B:$H,3,FALSE)</f>
        <v>Galeocerdo cuvier</v>
      </c>
      <c r="H52" s="58" t="str">
        <f ca="1">VLOOKUP($E52,'1.MetaData'!$B:$H,4,FALSE)</f>
        <v>Tiger shark</v>
      </c>
      <c r="I52" s="125" t="s">
        <v>6217</v>
      </c>
      <c r="J52" s="128">
        <v>45374</v>
      </c>
      <c r="K52" s="125" t="s">
        <v>6218</v>
      </c>
      <c r="L52" s="131">
        <v>6.89</v>
      </c>
      <c r="M52" s="27">
        <f t="shared" si="4"/>
        <v>344.5</v>
      </c>
      <c r="N52" s="125" t="s">
        <v>6246</v>
      </c>
      <c r="O52" s="131">
        <v>8.2899999999999991</v>
      </c>
      <c r="P52" s="131">
        <f t="shared" si="5"/>
        <v>232.11999999999998</v>
      </c>
      <c r="Q52" s="130">
        <v>537</v>
      </c>
      <c r="R52" s="321">
        <v>2.7699999999999999E-2</v>
      </c>
      <c r="S52" s="321">
        <v>0.42609999999999998</v>
      </c>
      <c r="T52" s="130">
        <v>109364208.40000001</v>
      </c>
      <c r="U52" s="125" t="str" cm="1">
        <f t="array" ref="U52">IF(B52="","",IF(MAX(IF(B:B=B52,C:C))=C52,"Y","N"))</f>
        <v>N</v>
      </c>
      <c r="W52" s="127"/>
    </row>
    <row r="53" spans="1:23" hidden="1" x14ac:dyDescent="0.25">
      <c r="A53" s="115">
        <f>INDEX('1.MetaData'!A:A, MATCH($E53, '1.MetaData'!$B:$B, 0))</f>
        <v>637</v>
      </c>
      <c r="B53" s="126" t="s">
        <v>6285</v>
      </c>
      <c r="C53" s="125">
        <v>3</v>
      </c>
      <c r="D53" s="127" t="s">
        <v>4878</v>
      </c>
      <c r="E53" s="1" t="str">
        <f>VLOOKUP(B53,'4.HiCLysate'!E:G,2,FALSE)</f>
        <v>OG637</v>
      </c>
      <c r="F53" s="123" t="str">
        <f t="shared" si="3"/>
        <v>OG637B-1_HICL3</v>
      </c>
      <c r="G53" s="58" t="str">
        <f>VLOOKUP($E53,'1.MetaData'!$B:$H,3,FALSE)</f>
        <v>Galeocerdo cuvier</v>
      </c>
      <c r="H53" s="58" t="str">
        <f>VLOOKUP($E53,'1.MetaData'!$B:$H,4,FALSE)</f>
        <v>Tiger shark</v>
      </c>
      <c r="I53" s="125" t="s">
        <v>6217</v>
      </c>
      <c r="J53" s="128">
        <v>45378</v>
      </c>
      <c r="K53" s="125" t="s">
        <v>6229</v>
      </c>
      <c r="L53" s="131">
        <v>6.89</v>
      </c>
      <c r="M53" s="27">
        <f t="shared" si="4"/>
        <v>344.5</v>
      </c>
      <c r="N53" s="125" t="s">
        <v>6221</v>
      </c>
      <c r="O53" s="131">
        <v>9.08</v>
      </c>
      <c r="P53" s="131">
        <f t="shared" si="5"/>
        <v>254.24</v>
      </c>
      <c r="Q53" s="130">
        <v>499</v>
      </c>
      <c r="R53" s="321">
        <v>4.2900000000000001E-2</v>
      </c>
      <c r="S53" s="321">
        <v>0.41959999999999997</v>
      </c>
      <c r="T53" s="130" t="s">
        <v>7895</v>
      </c>
      <c r="U53" s="125" t="str" cm="1">
        <f t="array" ref="U53">IF(B53="","",IF(MAX(IF(B:B=B53,C:C))=C53,"Y","N"))</f>
        <v>Y</v>
      </c>
      <c r="W53" s="127"/>
    </row>
    <row r="54" spans="1:23" hidden="1" x14ac:dyDescent="0.25">
      <c r="A54" s="115">
        <f ca="1">INDEX('1.MetaData'!A:A, MATCH($E54, '1.MetaData'!$B:$B, 0))</f>
        <v>645</v>
      </c>
      <c r="B54" s="126" t="s">
        <v>6287</v>
      </c>
      <c r="C54" s="125">
        <v>1</v>
      </c>
      <c r="D54" s="127" t="s">
        <v>4878</v>
      </c>
      <c r="E54" s="1" t="str">
        <f>VLOOKUP(B54,'4.HiCLysate'!E:G,2,FALSE)</f>
        <v>OG645</v>
      </c>
      <c r="F54" s="123" t="str">
        <f t="shared" si="3"/>
        <v>OG645L-1_HICL</v>
      </c>
      <c r="G54" s="58" t="str">
        <f ca="1">VLOOKUP($E54,'1.MetaData'!$B:$H,3,FALSE)</f>
        <v>Thunnus obesus</v>
      </c>
      <c r="H54" s="58" t="str">
        <f>VLOOKUP($E54,'1.MetaData'!$B:$H,4,FALSE)</f>
        <v>Bigeye tuna</v>
      </c>
      <c r="I54" s="125" t="s">
        <v>6217</v>
      </c>
      <c r="J54" s="128">
        <v>45438</v>
      </c>
      <c r="K54" s="125" t="s">
        <v>6283</v>
      </c>
      <c r="L54" s="131">
        <v>21</v>
      </c>
      <c r="M54" s="27">
        <f t="shared" si="4"/>
        <v>1050</v>
      </c>
      <c r="N54" s="125" t="s">
        <v>6221</v>
      </c>
      <c r="O54" s="131">
        <v>1.51</v>
      </c>
      <c r="P54" s="131">
        <f t="shared" si="5"/>
        <v>42.28</v>
      </c>
      <c r="Q54" s="130">
        <v>638</v>
      </c>
      <c r="R54" s="321">
        <v>2.69E-2</v>
      </c>
      <c r="S54" s="321">
        <v>0.16439999999999999</v>
      </c>
      <c r="T54" s="130" t="s">
        <v>7901</v>
      </c>
      <c r="U54" s="125" t="str" cm="1">
        <f t="array" ref="U54">IF(B54="","",IF(MAX(IF(B:B=B54,C:C))=C54,"Y","N"))</f>
        <v>Y</v>
      </c>
      <c r="W54" s="127"/>
    </row>
    <row r="55" spans="1:23" hidden="1" x14ac:dyDescent="0.25">
      <c r="A55" s="115">
        <f ca="1">INDEX('1.MetaData'!A:A, MATCH($E55, '1.MetaData'!$B:$B, 0))</f>
        <v>646</v>
      </c>
      <c r="B55" s="126" t="s">
        <v>6288</v>
      </c>
      <c r="C55" s="125">
        <v>1</v>
      </c>
      <c r="D55" s="127" t="s">
        <v>4878</v>
      </c>
      <c r="E55" s="1" t="str">
        <f>VLOOKUP(B55,'4.HiCLysate'!E:G,2,FALSE)</f>
        <v>OG646</v>
      </c>
      <c r="F55" s="123" t="str">
        <f t="shared" si="3"/>
        <v>OG646L-1_HICL</v>
      </c>
      <c r="G55" s="58" t="str">
        <f>VLOOKUP($E55,'1.MetaData'!$B:$H,3,FALSE)</f>
        <v>Pristipomoides auricilla</v>
      </c>
      <c r="H55" s="58" t="str">
        <f>VLOOKUP($E55,'1.MetaData'!$B:$H,4,FALSE)</f>
        <v>Goldflag jobfish</v>
      </c>
      <c r="I55" s="125" t="s">
        <v>6217</v>
      </c>
      <c r="J55" s="128">
        <v>45439</v>
      </c>
      <c r="K55" s="125" t="s">
        <v>6283</v>
      </c>
      <c r="L55" s="131">
        <v>30</v>
      </c>
      <c r="M55" s="27">
        <f t="shared" si="4"/>
        <v>1500</v>
      </c>
      <c r="N55" s="125" t="s">
        <v>6223</v>
      </c>
      <c r="O55" s="131">
        <v>0.85</v>
      </c>
      <c r="P55" s="131">
        <f t="shared" si="5"/>
        <v>23.8</v>
      </c>
      <c r="Q55" s="130">
        <v>580</v>
      </c>
      <c r="R55" s="321">
        <v>6.0100000000000001E-2</v>
      </c>
      <c r="S55" s="321">
        <v>8.0500000000000002E-2</v>
      </c>
      <c r="T55" s="130" t="s">
        <v>7902</v>
      </c>
      <c r="U55" s="125" t="str" cm="1">
        <f t="array" ref="U55">IF(B55="","",IF(MAX(IF(B:B=B55,C:C))=C55,"Y","N"))</f>
        <v>Y</v>
      </c>
      <c r="W55" s="127"/>
    </row>
    <row r="56" spans="1:23" hidden="1" x14ac:dyDescent="0.25">
      <c r="A56" s="115">
        <f ca="1">INDEX('1.MetaData'!A:A, MATCH($E56, '1.MetaData'!$B:$B, 0))</f>
        <v>647</v>
      </c>
      <c r="B56" s="126" t="s">
        <v>6289</v>
      </c>
      <c r="C56" s="125">
        <v>1</v>
      </c>
      <c r="D56" s="127" t="s">
        <v>4878</v>
      </c>
      <c r="E56" s="1" t="str">
        <f>VLOOKUP(B56,'4.HiCLysate'!E:G,2,FALSE)</f>
        <v>OG647</v>
      </c>
      <c r="F56" s="123" t="str">
        <f t="shared" si="3"/>
        <v>OG647G-1_HICL</v>
      </c>
      <c r="G56" s="58" t="str">
        <f ca="1">VLOOKUP($E56,'1.MetaData'!$B:$H,3,FALSE)</f>
        <v>Etelis carbunculus</v>
      </c>
      <c r="H56" s="58" t="str">
        <f ca="1">VLOOKUP($E56,'1.MetaData'!$B:$H,4,FALSE)</f>
        <v>Ruby snapper</v>
      </c>
      <c r="I56" s="125" t="s">
        <v>6217</v>
      </c>
      <c r="J56" s="128">
        <v>45440</v>
      </c>
      <c r="K56" s="125" t="s">
        <v>6283</v>
      </c>
      <c r="L56" s="131">
        <v>37</v>
      </c>
      <c r="M56" s="27">
        <f t="shared" si="4"/>
        <v>1850</v>
      </c>
      <c r="N56" s="125" t="s">
        <v>6227</v>
      </c>
      <c r="O56" s="131">
        <v>8.86</v>
      </c>
      <c r="P56" s="131">
        <f t="shared" si="5"/>
        <v>248.07999999999998</v>
      </c>
      <c r="Q56" s="130">
        <v>764</v>
      </c>
      <c r="U56" s="125" t="str" cm="1">
        <f t="array" ref="U56">IF(B56="","",IF(MAX(IF(B:B=B56,C:C))=C56,"Y","N"))</f>
        <v>Y</v>
      </c>
      <c r="W56" s="127"/>
    </row>
    <row r="57" spans="1:23" hidden="1" x14ac:dyDescent="0.25">
      <c r="A57" s="115">
        <f ca="1">INDEX('1.MetaData'!A:A, MATCH($E57, '1.MetaData'!$B:$B, 0))</f>
        <v>650</v>
      </c>
      <c r="B57" s="126" t="s">
        <v>6290</v>
      </c>
      <c r="C57" s="125">
        <v>1</v>
      </c>
      <c r="D57" s="127" t="s">
        <v>4878</v>
      </c>
      <c r="E57" s="1" t="str">
        <f>VLOOKUP(B57,'4.HiCLysate'!E:G,2,FALSE)</f>
        <v>OG650</v>
      </c>
      <c r="F57" s="123" t="str">
        <f t="shared" si="3"/>
        <v>OG650L-1_HICL</v>
      </c>
      <c r="G57" s="58" t="str">
        <f ca="1">VLOOKUP($E57,'1.MetaData'!$B:$H,3,FALSE)</f>
        <v>Etelis coruscans</v>
      </c>
      <c r="H57" s="58" t="str">
        <f ca="1">VLOOKUP($E57,'1.MetaData'!$B:$H,4,FALSE)</f>
        <v>Flame snapper</v>
      </c>
      <c r="I57" s="125" t="s">
        <v>6217</v>
      </c>
      <c r="J57" s="128">
        <v>45405</v>
      </c>
      <c r="K57" s="125" t="s">
        <v>6291</v>
      </c>
      <c r="L57" s="131">
        <v>21.5</v>
      </c>
      <c r="M57" s="27">
        <f t="shared" si="4"/>
        <v>1075</v>
      </c>
      <c r="N57" s="125" t="s">
        <v>6246</v>
      </c>
      <c r="O57" s="131">
        <v>18.899999999999999</v>
      </c>
      <c r="P57" s="131">
        <f t="shared" si="5"/>
        <v>529.19999999999993</v>
      </c>
      <c r="Q57" s="130">
        <v>820</v>
      </c>
      <c r="R57" s="321">
        <v>4.8500000000000001E-2</v>
      </c>
      <c r="S57" s="321">
        <v>0.29830000000000001</v>
      </c>
      <c r="T57" s="130">
        <v>200609565.5</v>
      </c>
      <c r="U57" s="125" t="str" cm="1">
        <f t="array" ref="U57">IF(B57="","",IF(MAX(IF(B:B=B57,C:C))=C57,"Y","N"))</f>
        <v>Y</v>
      </c>
      <c r="W57" s="127"/>
    </row>
    <row r="58" spans="1:23" hidden="1" x14ac:dyDescent="0.25">
      <c r="A58" s="115">
        <f ca="1">INDEX('1.MetaData'!A:A, MATCH($E58, '1.MetaData'!$B:$B, 0))</f>
        <v>651</v>
      </c>
      <c r="B58" s="126" t="s">
        <v>6292</v>
      </c>
      <c r="C58" s="125">
        <v>1</v>
      </c>
      <c r="D58" s="127" t="s">
        <v>4878</v>
      </c>
      <c r="E58" s="1" t="str">
        <f>VLOOKUP(B58,'4.HiCLysate'!E:G,2,FALSE)</f>
        <v>OG651</v>
      </c>
      <c r="F58" s="123" t="str">
        <f t="shared" si="3"/>
        <v>OG651G-1_HICL</v>
      </c>
      <c r="G58" s="58" t="str">
        <f>VLOOKUP($E58,'1.MetaData'!$B:$H,3,FALSE)</f>
        <v>Pristipomoides zonatus</v>
      </c>
      <c r="H58" s="58" t="str">
        <f ca="1">VLOOKUP($E58,'1.MetaData'!$B:$H,4,FALSE)</f>
        <v>Oblique-banded snapper</v>
      </c>
      <c r="I58" s="125" t="s">
        <v>6217</v>
      </c>
      <c r="J58" s="128">
        <v>45405</v>
      </c>
      <c r="K58" s="125" t="s">
        <v>6291</v>
      </c>
      <c r="L58" s="131">
        <v>30.5</v>
      </c>
      <c r="M58" s="27">
        <f t="shared" si="4"/>
        <v>1525</v>
      </c>
      <c r="N58" s="125" t="s">
        <v>6219</v>
      </c>
      <c r="O58" s="131">
        <v>19.5</v>
      </c>
      <c r="P58" s="131">
        <f t="shared" si="5"/>
        <v>546</v>
      </c>
      <c r="Q58" s="130">
        <v>761</v>
      </c>
      <c r="R58" s="321">
        <v>4.9500000000000002E-2</v>
      </c>
      <c r="S58" s="321">
        <v>0.24660000000000001</v>
      </c>
      <c r="T58" s="130" t="s">
        <v>7896</v>
      </c>
      <c r="U58" s="125" t="str" cm="1">
        <f t="array" ref="U58">IF(B58="","",IF(MAX(IF(B:B=B58,C:C))=C58,"Y","N"))</f>
        <v>Y</v>
      </c>
      <c r="W58" s="127"/>
    </row>
    <row r="59" spans="1:23" hidden="1" x14ac:dyDescent="0.25">
      <c r="A59" s="115">
        <f>INDEX('1.MetaData'!A:A, MATCH($E59, '1.MetaData'!$B:$B, 0))</f>
        <v>652</v>
      </c>
      <c r="B59" s="126" t="s">
        <v>6293</v>
      </c>
      <c r="C59" s="125">
        <v>1</v>
      </c>
      <c r="D59" s="127" t="s">
        <v>3384</v>
      </c>
      <c r="E59" s="1" t="str">
        <f>VLOOKUP(B59,'4.HiCLysate'!E:G,2,FALSE)</f>
        <v>OG652</v>
      </c>
      <c r="F59" s="123" t="str">
        <f t="shared" si="3"/>
        <v>OG652L-1_HICL</v>
      </c>
      <c r="G59" s="58" t="str">
        <f>VLOOKUP($E59,'1.MetaData'!$B:$H,3,FALSE)</f>
        <v>Acanthocybium solandri</v>
      </c>
      <c r="H59" s="58" t="str">
        <f>VLOOKUP($E59,'1.MetaData'!$B:$H,4,FALSE)</f>
        <v>Wahoo</v>
      </c>
      <c r="I59" s="125" t="s">
        <v>6253</v>
      </c>
      <c r="J59" s="128">
        <v>45509</v>
      </c>
      <c r="K59" s="125" t="s">
        <v>6112</v>
      </c>
      <c r="L59" s="131">
        <v>35</v>
      </c>
      <c r="M59" s="27">
        <f t="shared" si="4"/>
        <v>1750</v>
      </c>
      <c r="N59" s="125" t="s">
        <v>6246</v>
      </c>
      <c r="O59" s="131">
        <v>1.4</v>
      </c>
      <c r="P59" s="131">
        <f t="shared" si="5"/>
        <v>42</v>
      </c>
      <c r="Q59" s="130">
        <v>565</v>
      </c>
      <c r="R59" s="321" t="s">
        <v>107</v>
      </c>
      <c r="S59" s="321" t="s">
        <v>107</v>
      </c>
      <c r="T59" s="321" t="s">
        <v>107</v>
      </c>
      <c r="U59" s="125" t="str" cm="1">
        <f t="array" ref="U59">IF(B59="","",IF(MAX(IF(B:B=B59,C:C))=C59,"Y","N"))</f>
        <v>Y</v>
      </c>
      <c r="V59" s="130" t="s">
        <v>92</v>
      </c>
      <c r="W59" s="127" t="s">
        <v>6294</v>
      </c>
    </row>
    <row r="60" spans="1:23" hidden="1" x14ac:dyDescent="0.25">
      <c r="A60" s="115">
        <f>INDEX('1.MetaData'!A:A, MATCH($E60, '1.MetaData'!$B:$B, 0))</f>
        <v>652</v>
      </c>
      <c r="B60" s="126" t="s">
        <v>6295</v>
      </c>
      <c r="C60" s="125">
        <v>1</v>
      </c>
      <c r="D60" s="127" t="s">
        <v>3384</v>
      </c>
      <c r="E60" s="1" t="str">
        <f>VLOOKUP(B60,'4.HiCLysate'!E:G,2,FALSE)</f>
        <v>OG652</v>
      </c>
      <c r="F60" s="123" t="str">
        <f t="shared" si="3"/>
        <v>OG652G-1_HICL</v>
      </c>
      <c r="G60" s="58" t="str">
        <f>VLOOKUP($E60,'1.MetaData'!$B:$H,3,FALSE)</f>
        <v>Acanthocybium solandri</v>
      </c>
      <c r="H60" s="58" t="str">
        <f>VLOOKUP($E60,'1.MetaData'!$B:$H,4,FALSE)</f>
        <v>Wahoo</v>
      </c>
      <c r="I60" s="125" t="s">
        <v>6253</v>
      </c>
      <c r="J60" s="128">
        <v>45595</v>
      </c>
      <c r="K60" s="125" t="s">
        <v>6167</v>
      </c>
      <c r="L60" s="131">
        <v>10</v>
      </c>
      <c r="M60" s="27">
        <f t="shared" si="4"/>
        <v>500</v>
      </c>
      <c r="N60" s="125" t="s">
        <v>6230</v>
      </c>
      <c r="O60" s="131">
        <v>0.52400000000000002</v>
      </c>
      <c r="P60" s="131">
        <f t="shared" si="5"/>
        <v>15.72</v>
      </c>
      <c r="Q60" s="130">
        <v>660</v>
      </c>
      <c r="R60" s="321" t="s">
        <v>107</v>
      </c>
      <c r="S60" s="321" t="s">
        <v>107</v>
      </c>
      <c r="T60" s="321" t="s">
        <v>107</v>
      </c>
      <c r="U60" s="125" t="str" cm="1">
        <f t="array" ref="U60">IF(B60="","",IF(MAX(IF(B:B=B60,C:C))=C60,"Y","N"))</f>
        <v>Y</v>
      </c>
      <c r="W60" s="127"/>
    </row>
    <row r="61" spans="1:23" hidden="1" x14ac:dyDescent="0.25">
      <c r="A61" s="115">
        <f>INDEX('1.MetaData'!A:A, MATCH($E61, '1.MetaData'!$B:$B, 0))</f>
        <v>654</v>
      </c>
      <c r="B61" s="126" t="s">
        <v>6296</v>
      </c>
      <c r="C61" s="125">
        <v>1</v>
      </c>
      <c r="D61" s="127" t="s">
        <v>4878</v>
      </c>
      <c r="E61" s="1" t="str">
        <f>VLOOKUP(B61,'4.HiCLysate'!E:G,2,FALSE)</f>
        <v>OG654</v>
      </c>
      <c r="F61" s="123" t="str">
        <f t="shared" si="3"/>
        <v>OG654L-1_HICL</v>
      </c>
      <c r="G61" s="58" t="str">
        <f>VLOOKUP($E61,'1.MetaData'!$B:$H,3,FALSE)</f>
        <v>Eumegistus illustris</v>
      </c>
      <c r="H61" s="58" t="str">
        <f>VLOOKUP($E61,'1.MetaData'!$B:$H,4,FALSE)</f>
        <v>Brilliant pomfret/ Black sepat</v>
      </c>
      <c r="I61" s="125" t="s">
        <v>6217</v>
      </c>
      <c r="J61" s="128">
        <v>45405</v>
      </c>
      <c r="K61" s="125" t="s">
        <v>6291</v>
      </c>
      <c r="L61" s="131">
        <v>10.8</v>
      </c>
      <c r="M61" s="27">
        <f t="shared" si="4"/>
        <v>540</v>
      </c>
      <c r="N61" s="125" t="s">
        <v>6221</v>
      </c>
      <c r="O61" s="131">
        <v>12.6</v>
      </c>
      <c r="P61" s="131">
        <f t="shared" si="5"/>
        <v>352.8</v>
      </c>
      <c r="Q61" s="130">
        <v>812</v>
      </c>
      <c r="R61" s="321">
        <v>4.3900000000000002E-2</v>
      </c>
      <c r="S61" s="321">
        <v>0.1236</v>
      </c>
      <c r="T61" s="130">
        <v>175919008.90000001</v>
      </c>
      <c r="U61" s="125" t="str" cm="1">
        <f t="array" ref="U61">IF(B61="","",IF(MAX(IF(B:B=B61,C:C))=C61,"Y","N"))</f>
        <v>Y</v>
      </c>
      <c r="W61" s="127"/>
    </row>
    <row r="62" spans="1:23" hidden="1" x14ac:dyDescent="0.25">
      <c r="A62" s="115">
        <f>INDEX('1.MetaData'!A:A, MATCH($E62, '1.MetaData'!$B:$B, 0))</f>
        <v>657</v>
      </c>
      <c r="B62" s="126" t="s">
        <v>6297</v>
      </c>
      <c r="C62" s="125">
        <v>1</v>
      </c>
      <c r="D62" s="127" t="s">
        <v>4878</v>
      </c>
      <c r="E62" s="1" t="str">
        <f>VLOOKUP(B62,'4.HiCLysate'!E:G,2,FALSE)</f>
        <v>OG657</v>
      </c>
      <c r="F62" s="123" t="str">
        <f t="shared" si="3"/>
        <v>OG657L-1_HICL</v>
      </c>
      <c r="G62" s="58" t="str">
        <f>VLOOKUP($E62,'1.MetaData'!$B:$H,3,FALSE)</f>
        <v>Aphareus furca</v>
      </c>
      <c r="H62" s="58" t="str">
        <f>VLOOKUP($E62,'1.MetaData'!$B:$H,4,FALSE)</f>
        <v>Smalltooth jobfish</v>
      </c>
      <c r="I62" s="125" t="s">
        <v>6253</v>
      </c>
      <c r="J62" s="128">
        <v>45477</v>
      </c>
      <c r="K62" s="125" t="s">
        <v>6142</v>
      </c>
      <c r="L62" s="131">
        <v>36</v>
      </c>
      <c r="M62" s="27">
        <f t="shared" si="4"/>
        <v>1800</v>
      </c>
      <c r="N62" s="125" t="s">
        <v>6246</v>
      </c>
      <c r="O62" s="131">
        <v>39.4</v>
      </c>
      <c r="P62" s="131">
        <f t="shared" si="5"/>
        <v>1182</v>
      </c>
      <c r="Q62" s="130">
        <v>432</v>
      </c>
      <c r="R62" s="321">
        <v>0.1172</v>
      </c>
      <c r="S62" s="321">
        <v>7.7100000000000002E-2</v>
      </c>
      <c r="T62" s="130">
        <v>145823707.69999999</v>
      </c>
      <c r="U62" s="125" t="str" cm="1">
        <f t="array" ref="U62">IF(B62="","",IF(MAX(IF(B:B=B62,C:C))=C62,"Y","N"))</f>
        <v>Y</v>
      </c>
      <c r="W62" s="127"/>
    </row>
    <row r="63" spans="1:23" hidden="1" x14ac:dyDescent="0.25">
      <c r="A63" s="115">
        <f ca="1">INDEX('1.MetaData'!A:A, MATCH($E63, '1.MetaData'!$B:$B, 0))</f>
        <v>659</v>
      </c>
      <c r="B63" s="126" t="s">
        <v>6298</v>
      </c>
      <c r="C63" s="125">
        <v>1</v>
      </c>
      <c r="D63" s="127" t="s">
        <v>4878</v>
      </c>
      <c r="E63" s="1" t="str">
        <f>VLOOKUP(B63,'4.HiCLysate'!E:G,2,FALSE)</f>
        <v>OG659</v>
      </c>
      <c r="F63" s="123" t="str">
        <f t="shared" si="3"/>
        <v>OG659L-1_HICL</v>
      </c>
      <c r="G63" s="58" t="str">
        <f ca="1">VLOOKUP($E63,'1.MetaData'!$B:$H,3,FALSE)</f>
        <v>Beryx decadactylus</v>
      </c>
      <c r="H63" s="58" t="str">
        <f ca="1">VLOOKUP($E63,'1.MetaData'!$B:$H,4,FALSE)</f>
        <v>Red sepat/ Alfonsino</v>
      </c>
      <c r="I63" s="125" t="s">
        <v>6217</v>
      </c>
      <c r="J63" s="128">
        <v>45405</v>
      </c>
      <c r="K63" s="125" t="s">
        <v>6291</v>
      </c>
      <c r="L63" s="131">
        <v>32.6</v>
      </c>
      <c r="M63" s="27">
        <f t="shared" si="4"/>
        <v>1630</v>
      </c>
      <c r="N63" s="125" t="s">
        <v>6223</v>
      </c>
      <c r="O63" s="131">
        <v>10</v>
      </c>
      <c r="P63" s="131">
        <f t="shared" si="5"/>
        <v>280</v>
      </c>
      <c r="Q63" s="130">
        <v>629</v>
      </c>
      <c r="R63" s="321">
        <v>3.4599999999999999E-2</v>
      </c>
      <c r="S63" s="321">
        <v>0.2064</v>
      </c>
      <c r="T63" s="130">
        <v>135215874.80000001</v>
      </c>
      <c r="U63" s="125" t="str" cm="1">
        <f t="array" ref="U63">IF(B63="","",IF(MAX(IF(B:B=B63,C:C))=C63,"Y","N"))</f>
        <v>Y</v>
      </c>
      <c r="W63" s="127"/>
    </row>
    <row r="64" spans="1:23" hidden="1" x14ac:dyDescent="0.25">
      <c r="A64" s="115">
        <f>INDEX('1.MetaData'!A:A, MATCH($E64, '1.MetaData'!$B:$B, 0))</f>
        <v>660</v>
      </c>
      <c r="B64" s="126" t="s">
        <v>6299</v>
      </c>
      <c r="C64" s="125">
        <v>1</v>
      </c>
      <c r="D64" s="127" t="s">
        <v>3384</v>
      </c>
      <c r="E64" s="1" t="str">
        <f>VLOOKUP(B64,'4.HiCLysate'!E:G,2,FALSE)</f>
        <v>OG660</v>
      </c>
      <c r="F64" s="123" t="str">
        <f t="shared" si="3"/>
        <v>OG660L-1_HICL</v>
      </c>
      <c r="G64" s="58" t="str">
        <f>VLOOKUP($E64,'1.MetaData'!$B:$H,3,FALSE)</f>
        <v>Polymixia berndti</v>
      </c>
      <c r="H64" s="58" t="str">
        <f>VLOOKUP($E64,'1.MetaData'!$B:$H,4,FALSE)</f>
        <v>Beardfish?</v>
      </c>
      <c r="I64" s="125" t="s">
        <v>107</v>
      </c>
      <c r="J64" s="128" t="s">
        <v>107</v>
      </c>
      <c r="K64" s="125" t="s">
        <v>107</v>
      </c>
      <c r="L64" s="131" t="s">
        <v>107</v>
      </c>
      <c r="M64" s="27" t="str">
        <f t="shared" si="4"/>
        <v>NA</v>
      </c>
      <c r="N64" s="125" t="s">
        <v>107</v>
      </c>
      <c r="O64" s="131" t="s">
        <v>107</v>
      </c>
      <c r="P64" s="131" t="str">
        <f t="shared" si="5"/>
        <v>NA</v>
      </c>
      <c r="Q64" s="130" t="s">
        <v>107</v>
      </c>
      <c r="U64" s="130" t="str" cm="1">
        <f t="array" ref="U64">IF(B64="","",IF(MAX(IF(B:B=B64,C:C))=C64,"Y","N"))</f>
        <v>Y</v>
      </c>
      <c r="W64" s="127"/>
    </row>
    <row r="65" spans="1:23" hidden="1" x14ac:dyDescent="0.25">
      <c r="A65" s="115">
        <f>INDEX('1.MetaData'!A:A, MATCH($E65, '1.MetaData'!$B:$B, 0))</f>
        <v>660</v>
      </c>
      <c r="B65" s="126" t="s">
        <v>6300</v>
      </c>
      <c r="C65" s="125">
        <v>1</v>
      </c>
      <c r="D65" s="127" t="s">
        <v>4878</v>
      </c>
      <c r="E65" s="1" t="str">
        <f>VLOOKUP(B65,'4.HiCLysate'!E:G,2,FALSE)</f>
        <v>OG660</v>
      </c>
      <c r="F65" s="123" t="str">
        <f t="shared" si="3"/>
        <v>OG660L-2_HICL</v>
      </c>
      <c r="G65" s="58" t="str">
        <f>VLOOKUP($E65,'1.MetaData'!$B:$H,3,FALSE)</f>
        <v>Polymixia berndti</v>
      </c>
      <c r="H65" s="58" t="str">
        <f>VLOOKUP($E65,'1.MetaData'!$B:$H,4,FALSE)</f>
        <v>Beardfish?</v>
      </c>
      <c r="I65" s="125" t="s">
        <v>6217</v>
      </c>
      <c r="J65" s="128">
        <v>45342</v>
      </c>
      <c r="K65" s="125" t="s">
        <v>6235</v>
      </c>
      <c r="L65" s="131">
        <v>2.92</v>
      </c>
      <c r="M65" s="27">
        <f t="shared" si="4"/>
        <v>146</v>
      </c>
      <c r="N65" s="125" t="s">
        <v>6221</v>
      </c>
      <c r="O65" s="131">
        <v>28.2</v>
      </c>
      <c r="P65" s="131">
        <f t="shared" si="5"/>
        <v>789.6</v>
      </c>
      <c r="Q65" s="130">
        <v>642</v>
      </c>
      <c r="U65" s="125" t="str" cm="1">
        <f t="array" ref="U65">IF(B65="","",IF(MAX(IF(B:B=B65,C:C))=C65,"Y","N"))</f>
        <v>Y</v>
      </c>
      <c r="V65" s="130" t="s">
        <v>92</v>
      </c>
      <c r="W65" s="127"/>
    </row>
    <row r="66" spans="1:23" hidden="1" x14ac:dyDescent="0.25">
      <c r="A66" s="115">
        <f>INDEX('1.MetaData'!A:A, MATCH($E66, '1.MetaData'!$B:$B, 0))</f>
        <v>664</v>
      </c>
      <c r="B66" s="126" t="s">
        <v>6363</v>
      </c>
      <c r="C66" s="125">
        <v>1</v>
      </c>
      <c r="D66" s="127" t="s">
        <v>6364</v>
      </c>
      <c r="E66" s="1" t="str">
        <f>VLOOKUP(B66,'4.HiCLysate'!E:G,2,FALSE)</f>
        <v>OG664</v>
      </c>
      <c r="F66" s="123" t="str">
        <f t="shared" ref="F66:F97" si="6">IF(C66&gt;1,_xlfn.CONCAT(B66,"_HICL",C66),_xlfn.CONCAT(B66,"_HICL"))</f>
        <v>OG664G-1_HICL</v>
      </c>
      <c r="G66" s="58" t="str">
        <f>VLOOKUP($E66,'1.MetaData'!$B:$H,3,FALSE)</f>
        <v>Variola louti</v>
      </c>
      <c r="H66" s="58" t="str">
        <f>VLOOKUP($E66,'1.MetaData'!$B:$H,4,FALSE)</f>
        <v>Coronation trout</v>
      </c>
      <c r="I66" s="125" t="s">
        <v>6253</v>
      </c>
      <c r="J66" s="128">
        <v>45611</v>
      </c>
      <c r="K66" s="125" t="s">
        <v>6147</v>
      </c>
      <c r="L66" s="131">
        <v>57</v>
      </c>
      <c r="M66" s="27">
        <f t="shared" ref="M66:M70" si="7">IF(L66&lt;&gt;"", IF(L66="NA", "NA", L66*50), "")</f>
        <v>2850</v>
      </c>
      <c r="P66" s="131">
        <f t="shared" ref="P66:P97" si="8">IF(OR(I66="", I66="NA"), "NA", IF(I66="Dovetail Omni-C", O66*28, IF(I66="Dovetail AssemblyLink", O66*30, "")))</f>
        <v>0</v>
      </c>
      <c r="U66" s="125" t="str" cm="1">
        <f t="array" ref="U66">IF(B66="","",IF(MAX(IF(B:B=B66,C:C))=C66,"Y","N"))</f>
        <v>Y</v>
      </c>
      <c r="W66" s="127"/>
    </row>
    <row r="67" spans="1:23" x14ac:dyDescent="0.25">
      <c r="A67" s="115">
        <f ca="1">INDEX('1.MetaData'!A:A, MATCH($E67, '1.MetaData'!$B:$B, 0))</f>
        <v>665</v>
      </c>
      <c r="B67" s="126" t="s">
        <v>6301</v>
      </c>
      <c r="C67" s="125">
        <v>1</v>
      </c>
      <c r="D67" s="127" t="s">
        <v>4878</v>
      </c>
      <c r="E67" s="1" t="str">
        <f>VLOOKUP(B67,'4.HiCLysate'!E:G,2,FALSE)</f>
        <v>OG665</v>
      </c>
      <c r="F67" s="123" t="str">
        <f t="shared" si="6"/>
        <v>OG665L-1_HICL</v>
      </c>
      <c r="G67" s="58" t="str">
        <f ca="1">VLOOKUP($E67,'1.MetaData'!$B:$H,3,FALSE)</f>
        <v>Sphyraena barracuda</v>
      </c>
      <c r="H67" s="58" t="str">
        <f ca="1">VLOOKUP($E67,'1.MetaData'!$B:$H,4,FALSE)</f>
        <v>Great barracuda</v>
      </c>
      <c r="I67" s="125" t="s">
        <v>6253</v>
      </c>
      <c r="J67" s="128">
        <v>45477</v>
      </c>
      <c r="K67" s="125" t="s">
        <v>6149</v>
      </c>
      <c r="L67" s="131">
        <v>45</v>
      </c>
      <c r="M67" s="27">
        <f t="shared" si="7"/>
        <v>2250</v>
      </c>
      <c r="N67" s="125" t="s">
        <v>6230</v>
      </c>
      <c r="O67" s="131">
        <v>16.399999999999999</v>
      </c>
      <c r="P67" s="131">
        <f t="shared" si="8"/>
        <v>491.99999999999994</v>
      </c>
      <c r="Q67" s="130">
        <v>508</v>
      </c>
      <c r="R67" s="321">
        <v>0.11990000000000001</v>
      </c>
      <c r="S67" s="321">
        <v>0.121</v>
      </c>
      <c r="T67" s="130">
        <v>188695214.09999999</v>
      </c>
      <c r="U67" s="125" t="str" cm="1">
        <f t="array" ref="U67">IF(B67="","",IF(MAX(IF(B:B=B67,C:C))=C67,"Y","N"))</f>
        <v>Y</v>
      </c>
      <c r="W67" s="127" t="s">
        <v>7972</v>
      </c>
    </row>
    <row r="68" spans="1:23" hidden="1" x14ac:dyDescent="0.25">
      <c r="A68" s="115">
        <f>INDEX('1.MetaData'!A:A, MATCH($E68, '1.MetaData'!$B:$B, 0))</f>
        <v>665</v>
      </c>
      <c r="B68" s="126" t="s">
        <v>6366</v>
      </c>
      <c r="C68" s="125">
        <v>1</v>
      </c>
      <c r="D68" s="127" t="s">
        <v>6364</v>
      </c>
      <c r="E68" s="1" t="str">
        <f>VLOOKUP(B68,'4.HiCLysate'!E:G,2,FALSE)</f>
        <v>OG665</v>
      </c>
      <c r="F68" s="123" t="str">
        <f t="shared" si="6"/>
        <v>OG665L-2_HICL</v>
      </c>
      <c r="G68" s="58" t="str">
        <f>VLOOKUP($E68,'1.MetaData'!$B:$H,3,FALSE)</f>
        <v>Sphyraena barracuda</v>
      </c>
      <c r="H68" s="58" t="str">
        <f>VLOOKUP($E68,'1.MetaData'!$B:$H,4,FALSE)</f>
        <v>Great barracuda</v>
      </c>
      <c r="I68" s="125" t="s">
        <v>6253</v>
      </c>
      <c r="J68" s="128">
        <v>45611</v>
      </c>
      <c r="K68" s="125" t="s">
        <v>6147</v>
      </c>
      <c r="L68" s="131">
        <v>54</v>
      </c>
      <c r="M68" s="27">
        <f t="shared" si="7"/>
        <v>2700</v>
      </c>
      <c r="P68" s="131">
        <f t="shared" si="8"/>
        <v>0</v>
      </c>
      <c r="U68" s="125" t="str" cm="1">
        <f t="array" ref="U68">IF(B68="","",IF(MAX(IF(B:B=B68,C:C))=C68,"Y","N"))</f>
        <v>Y</v>
      </c>
      <c r="W68" s="127"/>
    </row>
    <row r="69" spans="1:23" hidden="1" x14ac:dyDescent="0.25">
      <c r="A69" s="115">
        <f>INDEX('1.MetaData'!A:A, MATCH($E69, '1.MetaData'!$B:$B, 0))</f>
        <v>672</v>
      </c>
      <c r="B69" s="126" t="s">
        <v>6302</v>
      </c>
      <c r="C69" s="125">
        <v>1</v>
      </c>
      <c r="D69" s="127" t="s">
        <v>4878</v>
      </c>
      <c r="E69" s="1" t="str">
        <f>VLOOKUP(B69,'4.HiCLysate'!E:G,2,FALSE)</f>
        <v>OG672</v>
      </c>
      <c r="F69" s="123" t="str">
        <f t="shared" si="6"/>
        <v>OG672L-1_HICL</v>
      </c>
      <c r="G69" s="58" t="str">
        <f>VLOOKUP($E69,'1.MetaData'!$B:$H,3,FALSE)</f>
        <v>Caesio teres</v>
      </c>
      <c r="H69" s="58" t="str">
        <f>VLOOKUP($E69,'1.MetaData'!$B:$H,4,FALSE)</f>
        <v>Blue fusilier</v>
      </c>
      <c r="I69" s="125" t="s">
        <v>6217</v>
      </c>
      <c r="J69" s="128">
        <v>45342</v>
      </c>
      <c r="K69" s="125" t="s">
        <v>6235</v>
      </c>
      <c r="L69" s="131">
        <v>16.2</v>
      </c>
      <c r="M69" s="27">
        <f t="shared" si="7"/>
        <v>810</v>
      </c>
      <c r="N69" s="125" t="s">
        <v>6219</v>
      </c>
      <c r="O69" s="131">
        <v>22.2</v>
      </c>
      <c r="P69" s="131">
        <f t="shared" si="8"/>
        <v>621.6</v>
      </c>
      <c r="Q69" s="130">
        <v>507</v>
      </c>
      <c r="R69" s="321">
        <v>3.0099999999999998E-2</v>
      </c>
      <c r="S69" s="321">
        <v>0.4027</v>
      </c>
      <c r="T69" s="130" t="s">
        <v>7892</v>
      </c>
      <c r="U69" s="130" t="str" cm="1">
        <f t="array" ref="U69">IF(B69="","",IF(MAX(IF(B:B=B69,C:C))=C69,"Y","N"))</f>
        <v>Y</v>
      </c>
      <c r="W69" s="127"/>
    </row>
    <row r="70" spans="1:23" x14ac:dyDescent="0.25">
      <c r="A70" s="115">
        <f>INDEX('1.MetaData'!A:A, MATCH($E70, '1.MetaData'!$B:$B, 0))</f>
        <v>673</v>
      </c>
      <c r="B70" s="126" t="s">
        <v>6303</v>
      </c>
      <c r="C70" s="125">
        <v>1</v>
      </c>
      <c r="D70" s="127" t="s">
        <v>4878</v>
      </c>
      <c r="E70" s="1" t="str">
        <f>VLOOKUP(B70,'4.HiCLysate'!E:G,2,FALSE)</f>
        <v>OG673</v>
      </c>
      <c r="F70" s="123" t="str">
        <f t="shared" si="6"/>
        <v>OG673L-1_HICL</v>
      </c>
      <c r="G70" s="58" t="str">
        <f>VLOOKUP($E70,'1.MetaData'!$B:$H,3,FALSE)</f>
        <v>Gymnosarda unicolor</v>
      </c>
      <c r="H70" s="58" t="str">
        <f>VLOOKUP($E70,'1.MetaData'!$B:$H,4,FALSE)</f>
        <v>Dogtooth tuna</v>
      </c>
      <c r="I70" s="125" t="s">
        <v>6253</v>
      </c>
      <c r="J70" s="128">
        <v>45509</v>
      </c>
      <c r="K70" s="125" t="s">
        <v>6112</v>
      </c>
      <c r="L70" s="131">
        <v>44</v>
      </c>
      <c r="M70" s="27">
        <f t="shared" si="7"/>
        <v>2200</v>
      </c>
      <c r="N70" s="125" t="s">
        <v>6219</v>
      </c>
      <c r="O70" s="131">
        <v>17.8</v>
      </c>
      <c r="P70" s="131">
        <f t="shared" si="8"/>
        <v>534</v>
      </c>
      <c r="Q70" s="130">
        <v>683</v>
      </c>
      <c r="R70" s="321">
        <v>6.2399999999999997E-2</v>
      </c>
      <c r="S70" s="321">
        <v>0.1406</v>
      </c>
      <c r="T70" s="130" t="s">
        <v>6305</v>
      </c>
      <c r="U70" s="125" t="str" cm="1">
        <f t="array" ref="U70">IF(B70="","",IF(MAX(IF(B:B=B70,C:C))=C70,"Y","N"))</f>
        <v>Y</v>
      </c>
      <c r="V70" s="130" t="s">
        <v>92</v>
      </c>
      <c r="W70" s="127"/>
    </row>
    <row r="71" spans="1:23" hidden="1" x14ac:dyDescent="0.25">
      <c r="A71" s="115">
        <f>INDEX('1.MetaData'!A:A, MATCH($E71, '1.MetaData'!$B:$B, 0))</f>
        <v>673</v>
      </c>
      <c r="B71" s="126" t="s">
        <v>6365</v>
      </c>
      <c r="C71" s="125">
        <v>1</v>
      </c>
      <c r="D71" s="127" t="s">
        <v>6346</v>
      </c>
      <c r="E71" s="1" t="str">
        <f>VLOOKUP(B71,'4.HiCLysate'!E:G,2,FALSE)</f>
        <v>OG673</v>
      </c>
      <c r="F71" s="123" t="str">
        <f t="shared" si="6"/>
        <v>OG673L-2_HICL</v>
      </c>
      <c r="G71" s="58" t="str">
        <f>VLOOKUP($E71,'1.MetaData'!$B:$H,3,FALSE)</f>
        <v>Gymnosarda unicolor</v>
      </c>
      <c r="H71" s="58" t="str">
        <f>VLOOKUP($E71,'1.MetaData'!$B:$H,4,FALSE)</f>
        <v>Dogtooth tuna</v>
      </c>
      <c r="I71" s="125" t="s">
        <v>6253</v>
      </c>
      <c r="J71" s="128">
        <v>45611</v>
      </c>
      <c r="K71" s="125" t="s">
        <v>6147</v>
      </c>
      <c r="L71" s="131">
        <v>55</v>
      </c>
      <c r="M71" s="27">
        <v>2200</v>
      </c>
      <c r="N71" s="125" t="s">
        <v>6230</v>
      </c>
      <c r="O71" s="131">
        <v>5.09</v>
      </c>
      <c r="P71" s="131">
        <f t="shared" si="8"/>
        <v>152.69999999999999</v>
      </c>
      <c r="Q71" s="130">
        <v>615</v>
      </c>
      <c r="U71" s="125" t="str" cm="1">
        <f t="array" ref="U71">IF(B71="","",IF(MAX(IF(B:B=B71,C:C))=C71,"Y","N"))</f>
        <v>Y</v>
      </c>
      <c r="W71" s="127"/>
    </row>
    <row r="72" spans="1:23" hidden="1" x14ac:dyDescent="0.25">
      <c r="A72" s="115">
        <f ca="1">INDEX('1.MetaData'!A:A, MATCH($E72, '1.MetaData'!$B:$B, 0))</f>
        <v>676</v>
      </c>
      <c r="B72" s="126" t="s">
        <v>6306</v>
      </c>
      <c r="C72" s="125">
        <v>1</v>
      </c>
      <c r="D72" s="127" t="s">
        <v>3384</v>
      </c>
      <c r="E72" s="1" t="str">
        <f>VLOOKUP(B72,'4.HiCLysate'!E:G,2,FALSE)</f>
        <v>OG676</v>
      </c>
      <c r="F72" s="123" t="str">
        <f t="shared" si="6"/>
        <v>OG676L-2_HICL</v>
      </c>
      <c r="G72" s="58" t="str">
        <f ca="1">VLOOKUP($E72,'1.MetaData'!$B:$H,3,FALSE)</f>
        <v>Acanthurus nigricans</v>
      </c>
      <c r="H72" s="58" t="str">
        <f ca="1">VLOOKUP($E72,'1.MetaData'!$B:$H,4,FALSE)</f>
        <v>Velvet surgeonfish</v>
      </c>
      <c r="I72" s="125" t="s">
        <v>107</v>
      </c>
      <c r="J72" s="128">
        <v>45483</v>
      </c>
      <c r="K72" s="125" t="s">
        <v>6232</v>
      </c>
      <c r="L72" s="131">
        <v>1</v>
      </c>
      <c r="M72" s="27">
        <f t="shared" ref="M72:M79" si="9">IF(L72&lt;&gt;"", IF(L72="NA", "NA", L72*50), "")</f>
        <v>50</v>
      </c>
      <c r="N72" s="125" t="s">
        <v>107</v>
      </c>
      <c r="O72" s="131" t="s">
        <v>107</v>
      </c>
      <c r="P72" s="131" t="str">
        <f t="shared" si="8"/>
        <v>NA</v>
      </c>
      <c r="Q72" s="130" t="s">
        <v>107</v>
      </c>
      <c r="U72" s="125" t="str" cm="1">
        <f t="array" ref="U72">IF(B72="","",IF(MAX(IF(B:B=B72,C:C))=C72,"Y","N"))</f>
        <v>Y</v>
      </c>
      <c r="W72" s="127"/>
    </row>
    <row r="73" spans="1:23" x14ac:dyDescent="0.25">
      <c r="A73" s="115">
        <f>INDEX('1.MetaData'!A:A, MATCH($E73, '1.MetaData'!$B:$B, 0))</f>
        <v>676</v>
      </c>
      <c r="B73" s="126" t="s">
        <v>6307</v>
      </c>
      <c r="C73" s="125">
        <v>1</v>
      </c>
      <c r="D73" s="127" t="s">
        <v>4878</v>
      </c>
      <c r="E73" s="1" t="str">
        <f>VLOOKUP(B73,'4.HiCLysate'!E:G,2,FALSE)</f>
        <v>OG676</v>
      </c>
      <c r="F73" s="123" t="str">
        <f t="shared" si="6"/>
        <v>OG676G-1_HICL</v>
      </c>
      <c r="G73" s="58" t="str">
        <f>VLOOKUP($E73,'1.MetaData'!$B:$H,3,FALSE)</f>
        <v>Acanthurus nigricans</v>
      </c>
      <c r="H73" s="58" t="str">
        <f>VLOOKUP($E73,'1.MetaData'!$B:$H,4,FALSE)</f>
        <v>Velvet surgeonfish</v>
      </c>
      <c r="I73" s="125" t="s">
        <v>6253</v>
      </c>
      <c r="J73" s="128">
        <v>45509</v>
      </c>
      <c r="K73" s="125" t="s">
        <v>6112</v>
      </c>
      <c r="L73" s="131">
        <v>43</v>
      </c>
      <c r="M73" s="27">
        <f t="shared" si="9"/>
        <v>2150</v>
      </c>
      <c r="N73" s="125" t="s">
        <v>6221</v>
      </c>
      <c r="O73" s="131">
        <v>5.12</v>
      </c>
      <c r="P73" s="131">
        <f t="shared" si="8"/>
        <v>153.6</v>
      </c>
      <c r="Q73" s="130">
        <v>702</v>
      </c>
      <c r="R73" s="321">
        <v>6.9699999999999998E-2</v>
      </c>
      <c r="S73" s="321">
        <v>4.2900000000000001E-2</v>
      </c>
      <c r="T73" s="130" t="s">
        <v>6308</v>
      </c>
      <c r="U73" s="125" t="str" cm="1">
        <f t="array" ref="U73">IF(B73="","",IF(MAX(IF(B:B=B73,C:C))=C73,"Y","N"))</f>
        <v>Y</v>
      </c>
      <c r="V73" s="130" t="s">
        <v>92</v>
      </c>
      <c r="W73" s="127" t="s">
        <v>6309</v>
      </c>
    </row>
    <row r="74" spans="1:23" x14ac:dyDescent="0.25">
      <c r="A74" s="115">
        <f>INDEX('1.MetaData'!A:A, MATCH($E74, '1.MetaData'!$B:$B, 0))</f>
        <v>678</v>
      </c>
      <c r="B74" s="126" t="s">
        <v>6310</v>
      </c>
      <c r="C74" s="125">
        <v>1</v>
      </c>
      <c r="D74" s="127" t="s">
        <v>4878</v>
      </c>
      <c r="E74" s="1" t="str">
        <f>VLOOKUP(B74,'4.HiCLysate'!E:G,2,FALSE)</f>
        <v>OG678</v>
      </c>
      <c r="F74" s="123" t="str">
        <f t="shared" si="6"/>
        <v>OG678G-1_HICL</v>
      </c>
      <c r="G74" s="58" t="str">
        <f>VLOOKUP($E74,'1.MetaData'!$B:$H,3,FALSE)</f>
        <v>Zanclus cornutus</v>
      </c>
      <c r="H74" s="58" t="str">
        <f>VLOOKUP($E74,'1.MetaData'!$B:$H,4,FALSE)</f>
        <v>Moorish idol</v>
      </c>
      <c r="I74" s="125" t="s">
        <v>6253</v>
      </c>
      <c r="J74" s="128">
        <v>45509</v>
      </c>
      <c r="K74" s="125" t="s">
        <v>6112</v>
      </c>
      <c r="L74" s="131">
        <v>26</v>
      </c>
      <c r="M74" s="27">
        <f t="shared" si="9"/>
        <v>1300</v>
      </c>
      <c r="N74" s="125" t="s">
        <v>6223</v>
      </c>
      <c r="O74" s="131">
        <v>41.8</v>
      </c>
      <c r="P74" s="131">
        <f t="shared" si="8"/>
        <v>1254</v>
      </c>
      <c r="Q74" s="130">
        <v>591</v>
      </c>
      <c r="R74" s="321">
        <v>6.4600000000000005E-2</v>
      </c>
      <c r="S74" s="321">
        <v>2.8500000000000001E-2</v>
      </c>
      <c r="T74" s="130" t="s">
        <v>7885</v>
      </c>
      <c r="U74" s="125" t="str" cm="1">
        <f t="array" ref="U74">IF(B74="","",IF(MAX(IF(B:B=B74,C:C))=C74,"Y","N"))</f>
        <v>Y</v>
      </c>
      <c r="W74" s="127" t="s">
        <v>7972</v>
      </c>
    </row>
    <row r="75" spans="1:23" hidden="1" x14ac:dyDescent="0.25">
      <c r="A75" s="115">
        <f ca="1">INDEX('1.MetaData'!A:A, MATCH($E75, '1.MetaData'!$B:$B, 0))</f>
        <v>680</v>
      </c>
      <c r="B75" s="126" t="s">
        <v>6311</v>
      </c>
      <c r="C75" s="125">
        <v>1</v>
      </c>
      <c r="D75" s="127" t="s">
        <v>6256</v>
      </c>
      <c r="E75" s="1" t="str">
        <f>VLOOKUP(B75,'4.HiCLysate'!E:G,2,FALSE)</f>
        <v>OG680</v>
      </c>
      <c r="F75" s="123" t="str">
        <f t="shared" si="6"/>
        <v>OG680L-2_HICL</v>
      </c>
      <c r="G75" s="58" t="str">
        <f>VLOOKUP($E75,'1.MetaData'!$B:$H,3,FALSE)</f>
        <v>Aluterus scriptus</v>
      </c>
      <c r="H75" s="58" t="str">
        <f>VLOOKUP($E75,'1.MetaData'!$B:$H,4,FALSE)</f>
        <v>Scrawled leatherjacket</v>
      </c>
      <c r="I75" s="125" t="s">
        <v>6253</v>
      </c>
      <c r="M75" s="27" t="str">
        <f t="shared" si="9"/>
        <v/>
      </c>
      <c r="P75" s="131">
        <f t="shared" si="8"/>
        <v>0</v>
      </c>
      <c r="U75" s="125" t="str" cm="1">
        <f t="array" ref="U75">IF(B75="","",IF(MAX(IF(B:B=B75,C:C))=C75,"Y","N"))</f>
        <v>Y</v>
      </c>
      <c r="W75" s="127"/>
    </row>
    <row r="76" spans="1:23" hidden="1" x14ac:dyDescent="0.25">
      <c r="A76" s="115">
        <f>INDEX('1.MetaData'!A:A, MATCH($E76, '1.MetaData'!$B:$B, 0))</f>
        <v>680</v>
      </c>
      <c r="B76" s="126" t="s">
        <v>6312</v>
      </c>
      <c r="C76" s="125">
        <v>1</v>
      </c>
      <c r="D76" s="127" t="s">
        <v>6256</v>
      </c>
      <c r="E76" s="1" t="str">
        <f>VLOOKUP(B76,'4.HiCLysate'!E:G,2,FALSE)</f>
        <v>OG680</v>
      </c>
      <c r="F76" s="123" t="str">
        <f t="shared" si="6"/>
        <v>OG680G-2_HICL</v>
      </c>
      <c r="G76" s="58" t="str">
        <f>VLOOKUP($E76,'1.MetaData'!$B:$H,3,FALSE)</f>
        <v>Aluterus scriptus</v>
      </c>
      <c r="H76" s="58" t="str">
        <f>VLOOKUP($E76,'1.MetaData'!$B:$H,4,FALSE)</f>
        <v>Scrawled leatherjacket</v>
      </c>
      <c r="I76" s="125" t="s">
        <v>6253</v>
      </c>
      <c r="M76" s="27" t="str">
        <f t="shared" si="9"/>
        <v/>
      </c>
      <c r="P76" s="131">
        <f t="shared" si="8"/>
        <v>0</v>
      </c>
      <c r="U76" s="125" t="str" cm="1">
        <f t="array" ref="U76">IF(B76="","",IF(MAX(IF(B:B=B76,C:C))=C76,"Y","N"))</f>
        <v>Y</v>
      </c>
      <c r="V76" s="130" t="s">
        <v>92</v>
      </c>
      <c r="W76" s="127"/>
    </row>
    <row r="77" spans="1:23" x14ac:dyDescent="0.25">
      <c r="A77" s="115">
        <f ca="1">INDEX('1.MetaData'!A:A, MATCH($E77, '1.MetaData'!$B:$B, 0))</f>
        <v>683</v>
      </c>
      <c r="B77" s="126" t="s">
        <v>6313</v>
      </c>
      <c r="C77" s="125">
        <v>1</v>
      </c>
      <c r="D77" s="127" t="s">
        <v>4878</v>
      </c>
      <c r="E77" s="1" t="str">
        <f>VLOOKUP(B77,'4.HiCLysate'!E:G,2,FALSE)</f>
        <v>OG683</v>
      </c>
      <c r="F77" s="123" t="str">
        <f t="shared" si="6"/>
        <v>OG683L-1_HICL</v>
      </c>
      <c r="G77" s="58" t="str">
        <f ca="1">VLOOKUP($E77,'1.MetaData'!$B:$H,3,FALSE)</f>
        <v>Aphareus rutilans</v>
      </c>
      <c r="H77" s="58" t="str">
        <f ca="1">VLOOKUP($E77,'1.MetaData'!$B:$H,4,FALSE)</f>
        <v>Rusty jobfish</v>
      </c>
      <c r="I77" s="125" t="s">
        <v>6253</v>
      </c>
      <c r="J77" s="128">
        <v>45477</v>
      </c>
      <c r="K77" s="125" t="s">
        <v>6149</v>
      </c>
      <c r="L77" s="131">
        <v>57</v>
      </c>
      <c r="M77" s="27">
        <f t="shared" si="9"/>
        <v>2850</v>
      </c>
      <c r="N77" s="125" t="s">
        <v>6240</v>
      </c>
      <c r="O77" s="131">
        <v>7.9</v>
      </c>
      <c r="P77" s="131">
        <f t="shared" si="8"/>
        <v>237</v>
      </c>
      <c r="Q77" s="130">
        <v>404</v>
      </c>
      <c r="R77" s="321">
        <v>0.1366</v>
      </c>
      <c r="S77" s="321">
        <v>0.15010000000000001</v>
      </c>
      <c r="T77" s="130" t="s">
        <v>107</v>
      </c>
      <c r="U77" s="125" t="str" cm="1">
        <f t="array" ref="U77">IF(B77="","",IF(MAX(IF(B:B=B77,C:C))=C77,"Y","N"))</f>
        <v>Y</v>
      </c>
      <c r="W77" s="127" t="s">
        <v>7942</v>
      </c>
    </row>
    <row r="78" spans="1:23" hidden="1" x14ac:dyDescent="0.25">
      <c r="A78" s="115">
        <f ca="1">INDEX('1.MetaData'!A:A, MATCH($E78, '1.MetaData'!$B:$B, 0))</f>
        <v>695</v>
      </c>
      <c r="B78" s="126" t="s">
        <v>6314</v>
      </c>
      <c r="C78" s="125">
        <v>1</v>
      </c>
      <c r="D78" s="127" t="s">
        <v>4878</v>
      </c>
      <c r="E78" s="1" t="str">
        <f>VLOOKUP(B78,'4.HiCLysate'!E:G,2,FALSE)</f>
        <v>OG695</v>
      </c>
      <c r="F78" s="123" t="str">
        <f t="shared" si="6"/>
        <v>OG695L-1_HICL</v>
      </c>
      <c r="G78" s="58" t="str">
        <f ca="1">VLOOKUP($E78,'1.MetaData'!$B:$H,3,FALSE)</f>
        <v>Tylosurus crocodilus</v>
      </c>
      <c r="H78" s="58" t="str">
        <f ca="1">VLOOKUP($E78,'1.MetaData'!$B:$H,4,FALSE)</f>
        <v>Crocodile longtom</v>
      </c>
      <c r="I78" s="125" t="s">
        <v>6253</v>
      </c>
      <c r="J78" s="128">
        <v>45477</v>
      </c>
      <c r="K78" s="125" t="s">
        <v>6149</v>
      </c>
      <c r="L78" s="131">
        <v>15</v>
      </c>
      <c r="M78" s="27">
        <f t="shared" si="9"/>
        <v>750</v>
      </c>
      <c r="N78" s="125" t="s">
        <v>6227</v>
      </c>
      <c r="O78" s="131">
        <v>26.6</v>
      </c>
      <c r="P78" s="131">
        <f t="shared" si="8"/>
        <v>798</v>
      </c>
      <c r="Q78" s="130">
        <v>380</v>
      </c>
      <c r="R78" s="321">
        <v>0.1113</v>
      </c>
      <c r="S78" s="321">
        <v>5.3400000000000003E-2</v>
      </c>
      <c r="T78" s="130" t="s">
        <v>107</v>
      </c>
      <c r="U78" s="125" t="str" cm="1">
        <f t="array" ref="U78">IF(B78="","",IF(MAX(IF(B:B=B78,C:C))=C78,"Y","N"))</f>
        <v>Y</v>
      </c>
      <c r="W78" s="127"/>
    </row>
    <row r="79" spans="1:23" hidden="1" x14ac:dyDescent="0.25">
      <c r="A79" s="115">
        <f>INDEX('1.MetaData'!A:A, MATCH($E79, '1.MetaData'!$B:$B, 0))</f>
        <v>696</v>
      </c>
      <c r="B79" s="126" t="s">
        <v>6315</v>
      </c>
      <c r="C79" s="125">
        <v>1</v>
      </c>
      <c r="D79" s="127" t="s">
        <v>4878</v>
      </c>
      <c r="E79" s="1" t="str">
        <f>VLOOKUP(B79,'4.HiCLysate'!E:G,2,FALSE)</f>
        <v>OG696</v>
      </c>
      <c r="F79" s="123" t="str">
        <f t="shared" si="6"/>
        <v>OG696L-1_HICL</v>
      </c>
      <c r="G79" s="58" t="str">
        <f>VLOOKUP($E79,'1.MetaData'!$B:$H,3,FALSE)</f>
        <v>Scarus tricolor</v>
      </c>
      <c r="H79" s="58" t="str">
        <f>VLOOKUP($E79,'1.MetaData'!$B:$H,4,FALSE)</f>
        <v>Tricolour parrotfish? TBC</v>
      </c>
      <c r="I79" s="125" t="s">
        <v>6217</v>
      </c>
      <c r="J79" s="128">
        <v>45405</v>
      </c>
      <c r="K79" s="125" t="s">
        <v>6291</v>
      </c>
      <c r="L79" s="131">
        <v>15.9</v>
      </c>
      <c r="M79" s="27">
        <f t="shared" si="9"/>
        <v>795</v>
      </c>
      <c r="N79" s="125" t="s">
        <v>6227</v>
      </c>
      <c r="O79" s="131">
        <v>49.7</v>
      </c>
      <c r="P79" s="131">
        <f t="shared" si="8"/>
        <v>1391.6000000000001</v>
      </c>
      <c r="Q79" s="130">
        <v>668</v>
      </c>
      <c r="R79" s="321">
        <v>2.9000000000000001E-2</v>
      </c>
      <c r="S79" s="321">
        <v>0.32329999999999998</v>
      </c>
      <c r="T79" s="130">
        <v>168646973.90000001</v>
      </c>
      <c r="U79" s="125" t="str" cm="1">
        <f t="array" ref="U79">IF(B79="","",IF(MAX(IF(B:B=B79,C:C))=C79,"Y","N"))</f>
        <v>Y</v>
      </c>
      <c r="W79" s="127"/>
    </row>
    <row r="80" spans="1:23" hidden="1" x14ac:dyDescent="0.25">
      <c r="A80" s="115">
        <f>INDEX('1.MetaData'!A:A, MATCH($E80, '1.MetaData'!$B:$B, 0))</f>
        <v>698</v>
      </c>
      <c r="B80" s="126" t="s">
        <v>6362</v>
      </c>
      <c r="C80" s="125">
        <v>1</v>
      </c>
      <c r="D80" s="127" t="s">
        <v>6346</v>
      </c>
      <c r="E80" s="1" t="str">
        <f>VLOOKUP(B80,'4.HiCLysate'!E:G,2,FALSE)</f>
        <v>OG698</v>
      </c>
      <c r="F80" s="123" t="str">
        <f t="shared" si="6"/>
        <v>OG698L-1_HICL</v>
      </c>
      <c r="G80" s="58" t="str">
        <f>VLOOKUP($E80,'1.MetaData'!$B:$H,3,FALSE)</f>
        <v>Epinephelus polyphekadion</v>
      </c>
      <c r="H80" s="58" t="str">
        <f>VLOOKUP($E80,'1.MetaData'!$B:$H,4,FALSE)</f>
        <v>Camoflague Grouper? TBC</v>
      </c>
      <c r="I80" s="125" t="s">
        <v>6253</v>
      </c>
      <c r="J80" s="128">
        <v>45611</v>
      </c>
      <c r="K80" s="125" t="s">
        <v>6147</v>
      </c>
      <c r="L80" s="131">
        <v>21</v>
      </c>
      <c r="M80" s="27">
        <v>1035</v>
      </c>
      <c r="N80" s="125" t="s">
        <v>6242</v>
      </c>
      <c r="O80" s="131">
        <v>2.36</v>
      </c>
      <c r="P80" s="131">
        <f t="shared" si="8"/>
        <v>70.8</v>
      </c>
      <c r="Q80" s="130">
        <v>584</v>
      </c>
      <c r="U80" s="125" t="str" cm="1">
        <f t="array" ref="U80">IF(B80="","",IF(MAX(IF(B:B=B80,C:C))=C80,"Y","N"))</f>
        <v>Y</v>
      </c>
      <c r="W80" s="127"/>
    </row>
    <row r="81" spans="1:23" hidden="1" x14ac:dyDescent="0.25">
      <c r="A81" s="115">
        <f>INDEX('1.MetaData'!A:A, MATCH($E81, '1.MetaData'!$B:$B, 0))</f>
        <v>701</v>
      </c>
      <c r="B81" s="126" t="s">
        <v>6316</v>
      </c>
      <c r="C81" s="125">
        <v>1</v>
      </c>
      <c r="D81" s="127" t="s">
        <v>4878</v>
      </c>
      <c r="E81" s="1" t="str">
        <f>VLOOKUP(B81,'4.HiCLysate'!E:G,2,FALSE)</f>
        <v>OG701</v>
      </c>
      <c r="F81" s="123" t="str">
        <f t="shared" si="6"/>
        <v>OG701L-1_HICL</v>
      </c>
      <c r="G81" s="58" t="str">
        <f ca="1">VLOOKUP($E81,'1.MetaData'!$B:$H,3,FALSE)</f>
        <v>Lutjanus fulvus</v>
      </c>
      <c r="H81" s="58" t="str">
        <f ca="1">VLOOKUP($E81,'1.MetaData'!$B:$H,4,FALSE)</f>
        <v>Blacktail snapper</v>
      </c>
      <c r="I81" s="125" t="s">
        <v>6217</v>
      </c>
      <c r="J81" s="128">
        <v>45405</v>
      </c>
      <c r="K81" s="125" t="s">
        <v>6291</v>
      </c>
      <c r="L81" s="131">
        <v>15</v>
      </c>
      <c r="M81" s="27">
        <f t="shared" ref="M81:M105" si="10">IF(L81&lt;&gt;"", IF(L81="NA", "NA", L81*50), "")</f>
        <v>750</v>
      </c>
      <c r="N81" s="125" t="s">
        <v>6230</v>
      </c>
      <c r="O81" s="131">
        <v>20.100000000000001</v>
      </c>
      <c r="P81" s="131">
        <f t="shared" si="8"/>
        <v>562.80000000000007</v>
      </c>
      <c r="Q81" s="130">
        <v>804</v>
      </c>
      <c r="R81" s="321">
        <v>2.7400000000000001E-2</v>
      </c>
      <c r="S81" s="321">
        <v>0.36699999999999999</v>
      </c>
      <c r="T81" s="130" t="s">
        <v>7897</v>
      </c>
      <c r="U81" s="125" t="str" cm="1">
        <f t="array" ref="U81">IF(B81="","",IF(MAX(IF(B:B=B81,C:C))=C81,"Y","N"))</f>
        <v>Y</v>
      </c>
      <c r="W81" s="127"/>
    </row>
    <row r="82" spans="1:23" hidden="1" x14ac:dyDescent="0.25">
      <c r="A82" s="115">
        <f>INDEX('1.MetaData'!A:A, MATCH($E82, '1.MetaData'!$B:$B, 0))</f>
        <v>702</v>
      </c>
      <c r="B82" s="126" t="s">
        <v>6317</v>
      </c>
      <c r="C82" s="125">
        <v>1</v>
      </c>
      <c r="D82" s="127" t="s">
        <v>3384</v>
      </c>
      <c r="E82" s="1" t="str">
        <f>VLOOKUP(B82,'4.HiCLysate'!E:G,2,FALSE)</f>
        <v>OG702</v>
      </c>
      <c r="F82" s="123" t="str">
        <f t="shared" si="6"/>
        <v>OG702L-1_HICL</v>
      </c>
      <c r="G82" s="58" t="str">
        <f>VLOOKUP($E82,'1.MetaData'!$B:$H,3,FALSE)</f>
        <v>Lutjanus bohar</v>
      </c>
      <c r="H82" s="58" t="str">
        <f>VLOOKUP($E82,'1.MetaData'!$B:$H,4,FALSE)</f>
        <v>Red bass</v>
      </c>
      <c r="I82" s="125" t="s">
        <v>6253</v>
      </c>
      <c r="J82" s="128">
        <v>45477</v>
      </c>
      <c r="K82" s="125" t="s">
        <v>6142</v>
      </c>
      <c r="L82" s="131">
        <v>22</v>
      </c>
      <c r="M82" s="27">
        <f t="shared" si="10"/>
        <v>1100</v>
      </c>
      <c r="N82" s="125" t="s">
        <v>6219</v>
      </c>
      <c r="O82" s="131">
        <v>1.87</v>
      </c>
      <c r="P82" s="131">
        <f t="shared" si="8"/>
        <v>56.1</v>
      </c>
      <c r="Q82" s="130">
        <v>606</v>
      </c>
      <c r="R82" s="321">
        <v>0.20749999999999999</v>
      </c>
      <c r="S82" s="321">
        <v>5.7200000000000001E-2</v>
      </c>
      <c r="T82" s="130" t="s">
        <v>107</v>
      </c>
      <c r="U82" s="125" t="str" cm="1">
        <f t="array" ref="U82">IF(B82="","",IF(MAX(IF(B:B=B82,C:C))=C82,"Y","N"))</f>
        <v>Y</v>
      </c>
      <c r="W82" s="127"/>
    </row>
    <row r="83" spans="1:23" hidden="1" x14ac:dyDescent="0.25">
      <c r="A83" s="115">
        <f>INDEX('1.MetaData'!A:A, MATCH($E83, '1.MetaData'!$B:$B, 0))</f>
        <v>702</v>
      </c>
      <c r="B83" s="126" t="s">
        <v>6318</v>
      </c>
      <c r="C83" s="125">
        <v>1</v>
      </c>
      <c r="D83" s="127" t="s">
        <v>3384</v>
      </c>
      <c r="E83" s="1" t="str">
        <f>VLOOKUP(B83,'4.HiCLysate'!E:G,2,FALSE)</f>
        <v>OG702</v>
      </c>
      <c r="F83" s="123" t="str">
        <f t="shared" si="6"/>
        <v>OG702L-2_HICL</v>
      </c>
      <c r="G83" s="58" t="str">
        <f>VLOOKUP($E83,'1.MetaData'!$B:$H,3,FALSE)</f>
        <v>Lutjanus bohar</v>
      </c>
      <c r="H83" s="58" t="str">
        <f>VLOOKUP($E83,'1.MetaData'!$B:$H,4,FALSE)</f>
        <v>Red bass</v>
      </c>
      <c r="I83" s="125" t="s">
        <v>6253</v>
      </c>
      <c r="J83" s="128">
        <v>45509</v>
      </c>
      <c r="K83" s="125" t="s">
        <v>6112</v>
      </c>
      <c r="L83" s="131">
        <v>22</v>
      </c>
      <c r="M83" s="27">
        <f t="shared" si="10"/>
        <v>1100</v>
      </c>
      <c r="N83" s="125" t="s">
        <v>6246</v>
      </c>
      <c r="O83" s="131">
        <v>3.02</v>
      </c>
      <c r="P83" s="131">
        <f t="shared" si="8"/>
        <v>90.6</v>
      </c>
      <c r="Q83" s="130">
        <v>436</v>
      </c>
      <c r="R83" s="321" t="s">
        <v>107</v>
      </c>
      <c r="S83" s="321" t="s">
        <v>107</v>
      </c>
      <c r="T83" s="321" t="s">
        <v>107</v>
      </c>
      <c r="U83" s="125" t="str" cm="1">
        <f t="array" ref="U83">IF(B83="","",IF(MAX(IF(B:B=B83,C:C))=C83,"Y","N"))</f>
        <v>Y</v>
      </c>
      <c r="W83" s="127" t="s">
        <v>6294</v>
      </c>
    </row>
    <row r="84" spans="1:23" x14ac:dyDescent="0.25">
      <c r="A84" s="115">
        <f>INDEX('1.MetaData'!A:A, MATCH($E84, '1.MetaData'!$B:$B, 0))</f>
        <v>702</v>
      </c>
      <c r="B84" s="126" t="s">
        <v>6319</v>
      </c>
      <c r="C84" s="125">
        <v>1</v>
      </c>
      <c r="D84" s="127" t="s">
        <v>4878</v>
      </c>
      <c r="E84" s="1" t="str">
        <f>VLOOKUP(B84,'4.HiCLysate'!E:G,2,FALSE)</f>
        <v>OG702</v>
      </c>
      <c r="F84" s="123" t="str">
        <f t="shared" si="6"/>
        <v>OG702G-1_HICL</v>
      </c>
      <c r="G84" s="58" t="str">
        <f>VLOOKUP($E84,'1.MetaData'!$B:$H,3,FALSE)</f>
        <v>Lutjanus bohar</v>
      </c>
      <c r="H84" s="58" t="str">
        <f>VLOOKUP($E84,'1.MetaData'!$B:$H,4,FALSE)</f>
        <v>Red bass</v>
      </c>
      <c r="I84" s="125" t="s">
        <v>6253</v>
      </c>
      <c r="J84" s="128">
        <v>45595</v>
      </c>
      <c r="K84" s="125" t="s">
        <v>6167</v>
      </c>
      <c r="L84" s="131">
        <v>5</v>
      </c>
      <c r="M84" s="27">
        <f t="shared" si="10"/>
        <v>250</v>
      </c>
      <c r="N84" s="125" t="s">
        <v>6242</v>
      </c>
      <c r="O84" s="131">
        <v>9.42</v>
      </c>
      <c r="P84" s="131">
        <f t="shared" si="8"/>
        <v>282.60000000000002</v>
      </c>
      <c r="Q84" s="130">
        <v>607</v>
      </c>
      <c r="R84" s="321">
        <v>1.46E-2</v>
      </c>
      <c r="S84" s="321">
        <v>0.12</v>
      </c>
      <c r="T84" s="130">
        <v>88845848.200000003</v>
      </c>
      <c r="U84" s="125" t="str" cm="1">
        <f t="array" ref="U84">IF(B84="","",IF(MAX(IF(B:B=B84,C:C))=C84,"Y","N"))</f>
        <v>Y</v>
      </c>
      <c r="V84" s="130" t="s">
        <v>92</v>
      </c>
      <c r="W84" s="127" t="s">
        <v>6309</v>
      </c>
    </row>
    <row r="85" spans="1:23" hidden="1" x14ac:dyDescent="0.25">
      <c r="A85" s="115">
        <f>INDEX('1.MetaData'!A:A, MATCH($E85, '1.MetaData'!$B:$B, 0))</f>
        <v>706</v>
      </c>
      <c r="B85" s="126" t="s">
        <v>6320</v>
      </c>
      <c r="C85" s="125">
        <v>1</v>
      </c>
      <c r="D85" s="127" t="s">
        <v>3384</v>
      </c>
      <c r="E85" s="1" t="str">
        <f>VLOOKUP(B85,'4.HiCLysate'!E:G,2,FALSE)</f>
        <v>OG706</v>
      </c>
      <c r="F85" s="123" t="str">
        <f t="shared" si="6"/>
        <v>OG706L-1_HICL</v>
      </c>
      <c r="G85" s="58" t="str">
        <f>VLOOKUP($E85,'1.MetaData'!$B:$H,3,FALSE)</f>
        <v>Galeorhinus galeus</v>
      </c>
      <c r="H85" s="58" t="str">
        <f>VLOOKUP($E85,'1.MetaData'!$B:$H,4,FALSE)</f>
        <v>School shark</v>
      </c>
      <c r="I85" s="125" t="s">
        <v>107</v>
      </c>
      <c r="J85" s="128" t="s">
        <v>107</v>
      </c>
      <c r="K85" s="128" t="s">
        <v>107</v>
      </c>
      <c r="L85" s="128" t="s">
        <v>107</v>
      </c>
      <c r="M85" s="27" t="str">
        <f t="shared" si="10"/>
        <v>NA</v>
      </c>
      <c r="N85" s="125" t="s">
        <v>107</v>
      </c>
      <c r="P85" s="131" t="str">
        <f t="shared" si="8"/>
        <v>NA</v>
      </c>
      <c r="U85" s="130" t="str" cm="1">
        <f t="array" ref="U85">IF(B85="","",IF(MAX(IF(B:B=B85,C:C))=C85,"Y","N"))</f>
        <v>Y</v>
      </c>
      <c r="W85" s="127"/>
    </row>
    <row r="86" spans="1:23" hidden="1" x14ac:dyDescent="0.25">
      <c r="A86" s="115">
        <f ca="1">INDEX('1.MetaData'!A:A, MATCH($E86, '1.MetaData'!$B:$B, 0))</f>
        <v>706</v>
      </c>
      <c r="B86" s="126" t="s">
        <v>6321</v>
      </c>
      <c r="C86" s="125">
        <v>1</v>
      </c>
      <c r="D86" s="127" t="s">
        <v>4878</v>
      </c>
      <c r="E86" s="1" t="str">
        <f>VLOOKUP(B86,'4.HiCLysate'!E:G,2,FALSE)</f>
        <v>OG706</v>
      </c>
      <c r="F86" s="123" t="str">
        <f t="shared" si="6"/>
        <v>OG706L-7_HICL</v>
      </c>
      <c r="G86" s="58" t="str">
        <f ca="1">VLOOKUP($E86,'1.MetaData'!$B:$H,3,FALSE)</f>
        <v>Galeorhinus galeus</v>
      </c>
      <c r="H86" s="58" t="str">
        <f ca="1">VLOOKUP($E86,'1.MetaData'!$B:$H,4,FALSE)</f>
        <v>School shark</v>
      </c>
      <c r="I86" s="125" t="s">
        <v>6217</v>
      </c>
      <c r="J86" s="128">
        <v>45391</v>
      </c>
      <c r="K86" s="125" t="s">
        <v>6265</v>
      </c>
      <c r="L86" s="131">
        <v>12.8</v>
      </c>
      <c r="M86" s="27">
        <f t="shared" si="10"/>
        <v>640</v>
      </c>
      <c r="N86" s="125" t="s">
        <v>6223</v>
      </c>
      <c r="O86" s="131">
        <v>35.5</v>
      </c>
      <c r="P86" s="131">
        <f t="shared" si="8"/>
        <v>994</v>
      </c>
      <c r="Q86" s="130">
        <v>658</v>
      </c>
      <c r="R86" s="321">
        <v>5.28E-2</v>
      </c>
      <c r="S86" s="321">
        <v>1.26E-2</v>
      </c>
      <c r="T86" s="130">
        <v>21859295.600000001</v>
      </c>
      <c r="U86" s="125" t="str" cm="1">
        <f t="array" ref="U86">IF(B86="","",IF(MAX(IF(B:B=B86,C:C))=C86,"Y","N"))</f>
        <v>N</v>
      </c>
      <c r="W86" s="127"/>
    </row>
    <row r="87" spans="1:23" hidden="1" x14ac:dyDescent="0.25">
      <c r="A87" s="115">
        <f>INDEX('1.MetaData'!A:A, MATCH($E87, '1.MetaData'!$B:$B, 0))</f>
        <v>706</v>
      </c>
      <c r="B87" s="126" t="s">
        <v>6322</v>
      </c>
      <c r="C87" s="125">
        <v>1</v>
      </c>
      <c r="D87" s="127" t="s">
        <v>4878</v>
      </c>
      <c r="E87" s="1" t="str">
        <f>VLOOKUP(B87,'4.HiCLysate'!E:G,2,FALSE)</f>
        <v>OG706</v>
      </c>
      <c r="F87" s="123" t="str">
        <f t="shared" si="6"/>
        <v>OG706L-8_HICL</v>
      </c>
      <c r="G87" s="58" t="str">
        <f ca="1">VLOOKUP($E87,'1.MetaData'!$B:$H,3,FALSE)</f>
        <v>Galeorhinus galeus</v>
      </c>
      <c r="H87" s="58" t="str">
        <f ca="1">VLOOKUP($E87,'1.MetaData'!$B:$H,4,FALSE)</f>
        <v>School shark</v>
      </c>
      <c r="I87" s="125" t="s">
        <v>6217</v>
      </c>
      <c r="J87" s="128">
        <v>45391</v>
      </c>
      <c r="K87" s="125" t="s">
        <v>6265</v>
      </c>
      <c r="L87" s="131">
        <v>13.2</v>
      </c>
      <c r="M87" s="27">
        <f t="shared" si="10"/>
        <v>660</v>
      </c>
      <c r="N87" s="125" t="s">
        <v>6227</v>
      </c>
      <c r="O87" s="131">
        <v>54</v>
      </c>
      <c r="P87" s="131">
        <f t="shared" si="8"/>
        <v>1512</v>
      </c>
      <c r="Q87" s="130">
        <v>643</v>
      </c>
      <c r="R87" s="321">
        <v>4.6699999999999998E-2</v>
      </c>
      <c r="S87" s="321">
        <v>1.9E-2</v>
      </c>
      <c r="T87" s="130">
        <v>19176152.600000001</v>
      </c>
      <c r="U87" s="125" t="str" cm="1">
        <f t="array" ref="U87">IF(B87="","",IF(MAX(IF(B:B=B87,C:C))=C87,"Y","N"))</f>
        <v>N</v>
      </c>
      <c r="W87" s="127"/>
    </row>
    <row r="88" spans="1:23" hidden="1" x14ac:dyDescent="0.25">
      <c r="A88" s="115">
        <f>INDEX('1.MetaData'!A:A, MATCH($E88, '1.MetaData'!$B:$B, 0))</f>
        <v>706</v>
      </c>
      <c r="B88" s="126" t="s">
        <v>6321</v>
      </c>
      <c r="C88" s="125">
        <v>2</v>
      </c>
      <c r="D88" s="127" t="s">
        <v>4878</v>
      </c>
      <c r="E88" s="1" t="str">
        <f>VLOOKUP(B88,'4.HiCLysate'!E:G,2,FALSE)</f>
        <v>OG706</v>
      </c>
      <c r="F88" s="123" t="str">
        <f t="shared" si="6"/>
        <v>OG706L-7_HICL2</v>
      </c>
      <c r="G88" s="58" t="str">
        <f>VLOOKUP($E88,'1.MetaData'!$B:$H,3,FALSE)</f>
        <v>Galeorhinus galeus</v>
      </c>
      <c r="H88" s="58" t="str">
        <f>VLOOKUP($E88,'1.MetaData'!$B:$H,4,FALSE)</f>
        <v>School shark</v>
      </c>
      <c r="I88" s="125" t="s">
        <v>6217</v>
      </c>
      <c r="J88" s="128">
        <v>45405</v>
      </c>
      <c r="K88" s="125" t="s">
        <v>6291</v>
      </c>
      <c r="L88" s="131">
        <v>12.8</v>
      </c>
      <c r="M88" s="27">
        <f t="shared" si="10"/>
        <v>640</v>
      </c>
      <c r="N88" s="125" t="s">
        <v>6240</v>
      </c>
      <c r="O88" s="131">
        <v>38.6</v>
      </c>
      <c r="P88" s="131">
        <f t="shared" si="8"/>
        <v>1080.8</v>
      </c>
      <c r="Q88" s="130">
        <v>780</v>
      </c>
      <c r="R88" s="321">
        <v>1.38E-2</v>
      </c>
      <c r="S88" s="321">
        <v>1.0999999999999999E-2</v>
      </c>
      <c r="T88" s="130">
        <v>54580491.200000003</v>
      </c>
      <c r="U88" s="125" t="str" cm="1">
        <f t="array" ref="U88">IF(B88="","",IF(MAX(IF(B:B=B88,C:C))=C88,"Y","N"))</f>
        <v>Y</v>
      </c>
      <c r="W88" s="127"/>
    </row>
    <row r="89" spans="1:23" hidden="1" x14ac:dyDescent="0.25">
      <c r="A89" s="115">
        <f>INDEX('1.MetaData'!A:A, MATCH($E89, '1.MetaData'!$B:$B, 0))</f>
        <v>706</v>
      </c>
      <c r="B89" s="126" t="s">
        <v>6322</v>
      </c>
      <c r="C89" s="125">
        <v>2</v>
      </c>
      <c r="D89" s="127" t="s">
        <v>4878</v>
      </c>
      <c r="E89" s="1" t="str">
        <f>VLOOKUP(B89,'4.HiCLysate'!E:G,2,FALSE)</f>
        <v>OG706</v>
      </c>
      <c r="F89" s="123" t="str">
        <f t="shared" si="6"/>
        <v>OG706L-8_HICL2</v>
      </c>
      <c r="G89" s="58" t="str">
        <f>VLOOKUP($E89,'1.MetaData'!$B:$H,3,FALSE)</f>
        <v>Galeorhinus galeus</v>
      </c>
      <c r="H89" s="58" t="str">
        <f>VLOOKUP($E89,'1.MetaData'!$B:$H,4,FALSE)</f>
        <v>School shark</v>
      </c>
      <c r="I89" s="125" t="s">
        <v>6217</v>
      </c>
      <c r="J89" s="128">
        <v>45405</v>
      </c>
      <c r="K89" s="125" t="s">
        <v>6291</v>
      </c>
      <c r="L89" s="131">
        <v>13.2</v>
      </c>
      <c r="M89" s="27">
        <f t="shared" si="10"/>
        <v>660</v>
      </c>
      <c r="N89" s="125" t="s">
        <v>6242</v>
      </c>
      <c r="O89" s="131">
        <v>38.4</v>
      </c>
      <c r="P89" s="131">
        <f t="shared" si="8"/>
        <v>1075.2</v>
      </c>
      <c r="Q89" s="130">
        <v>673</v>
      </c>
      <c r="R89" s="321">
        <v>1.1599999999999999E-2</v>
      </c>
      <c r="S89" s="321">
        <v>1.7299999999999999E-2</v>
      </c>
      <c r="T89" s="130">
        <v>51483531.299999997</v>
      </c>
      <c r="U89" s="125" t="str" cm="1">
        <f t="array" ref="U89">IF(B89="","",IF(MAX(IF(B:B=B89,C:C))=C89,"Y","N"))</f>
        <v>Y</v>
      </c>
      <c r="V89" s="130" t="s">
        <v>92</v>
      </c>
      <c r="W89" s="127"/>
    </row>
    <row r="90" spans="1:23" hidden="1" x14ac:dyDescent="0.25">
      <c r="A90" s="115">
        <f ca="1">INDEX('1.MetaData'!A:A, MATCH($E90, '1.MetaData'!$B:$B, 0))</f>
        <v>709</v>
      </c>
      <c r="B90" s="126" t="s">
        <v>6323</v>
      </c>
      <c r="C90" s="125">
        <v>1</v>
      </c>
      <c r="D90" s="127" t="s">
        <v>111</v>
      </c>
      <c r="E90" s="1" t="str">
        <f>VLOOKUP(B90,'4.HiCLysate'!E:G,2,FALSE)</f>
        <v>OG709</v>
      </c>
      <c r="F90" s="123" t="str">
        <f t="shared" si="6"/>
        <v>OG709G-1_HICL</v>
      </c>
      <c r="G90" s="58" t="str">
        <f ca="1">VLOOKUP($E90,'1.MetaData'!$B:$H,3,FALSE)</f>
        <v>Ambassis vachellii</v>
      </c>
      <c r="H90" s="58" t="str">
        <f ca="1">VLOOKUP($E90,'1.MetaData'!$B:$H,4,FALSE)</f>
        <v>Vachel’s glass perchlet</v>
      </c>
      <c r="I90" s="125"/>
      <c r="M90" s="27" t="str">
        <f t="shared" si="10"/>
        <v/>
      </c>
      <c r="P90" s="131" t="str">
        <f t="shared" si="8"/>
        <v>NA</v>
      </c>
      <c r="U90" s="125" t="str" cm="1">
        <f t="array" ref="U90">IF(B90="","",IF(MAX(IF(B:B=B90,C:C))=C90,"Y","N"))</f>
        <v>Y</v>
      </c>
      <c r="W90" s="127"/>
    </row>
    <row r="91" spans="1:23" hidden="1" x14ac:dyDescent="0.25">
      <c r="A91" s="115">
        <f>INDEX('1.MetaData'!A:A, MATCH($E91, '1.MetaData'!$B:$B, 0))</f>
        <v>711</v>
      </c>
      <c r="B91" s="126" t="s">
        <v>6324</v>
      </c>
      <c r="C91" s="125">
        <v>1</v>
      </c>
      <c r="D91" s="127" t="s">
        <v>111</v>
      </c>
      <c r="E91" s="1" t="str">
        <f>VLOOKUP(B91,'4.HiCLysate'!E:G,2,FALSE)</f>
        <v>OG711</v>
      </c>
      <c r="F91" s="123" t="str">
        <f t="shared" si="6"/>
        <v>OG711O-1_HICL</v>
      </c>
      <c r="G91" s="58" t="str">
        <f>VLOOKUP($E91,'1.MetaData'!$B:$H,3,FALSE)</f>
        <v>Amniataba caudavittata</v>
      </c>
      <c r="H91" s="58" t="str">
        <f>VLOOKUP($E91,'1.MetaData'!$B:$H,4,FALSE)</f>
        <v>Yellowtail grunter</v>
      </c>
      <c r="I91" s="125"/>
      <c r="M91" s="27" t="str">
        <f t="shared" si="10"/>
        <v/>
      </c>
      <c r="P91" s="131" t="str">
        <f t="shared" si="8"/>
        <v>NA</v>
      </c>
      <c r="U91" s="125" t="str" cm="1">
        <f t="array" ref="U91">IF(B91="","",IF(MAX(IF(B:B=B91,C:C))=C91,"Y","N"))</f>
        <v>Y</v>
      </c>
      <c r="W91" s="127"/>
    </row>
    <row r="92" spans="1:23" hidden="1" x14ac:dyDescent="0.25">
      <c r="A92" s="115">
        <f ca="1">INDEX('1.MetaData'!A:A, MATCH($E92, '1.MetaData'!$B:$B, 0))</f>
        <v>721</v>
      </c>
      <c r="B92" s="126" t="s">
        <v>6325</v>
      </c>
      <c r="C92" s="125">
        <v>1</v>
      </c>
      <c r="D92" s="127" t="s">
        <v>111</v>
      </c>
      <c r="E92" s="1" t="str">
        <f>VLOOKUP(B92,'4.HiCLysate'!E:G,2,FALSE)</f>
        <v>OG721</v>
      </c>
      <c r="F92" s="123" t="str">
        <f t="shared" si="6"/>
        <v>OG721G-1_HICL</v>
      </c>
      <c r="G92" s="58" t="str">
        <f>VLOOKUP($E92,'1.MetaData'!$B:$H,3,FALSE)</f>
        <v>Pseudomugil cyanodorsalis</v>
      </c>
      <c r="H92" s="58" t="str">
        <f ca="1">VLOOKUP($E92,'1.MetaData'!$B:$H,4,FALSE)</f>
        <v>Neon blue-eye</v>
      </c>
      <c r="I92" s="125"/>
      <c r="M92" s="27" t="str">
        <f t="shared" si="10"/>
        <v/>
      </c>
      <c r="P92" s="131" t="str">
        <f t="shared" si="8"/>
        <v>NA</v>
      </c>
      <c r="U92" s="125" t="str" cm="1">
        <f t="array" ref="U92">IF(B92="","",IF(MAX(IF(B:B=B92,C:C))=C92,"Y","N"))</f>
        <v>Y</v>
      </c>
      <c r="W92" s="127"/>
    </row>
    <row r="93" spans="1:23" hidden="1" x14ac:dyDescent="0.25">
      <c r="A93" s="115">
        <f>INDEX('1.MetaData'!A:A, MATCH($E93, '1.MetaData'!$B:$B, 0))</f>
        <v>755</v>
      </c>
      <c r="B93" s="126" t="s">
        <v>6326</v>
      </c>
      <c r="C93" s="125">
        <v>1</v>
      </c>
      <c r="D93" s="127" t="s">
        <v>3384</v>
      </c>
      <c r="E93" s="1" t="str">
        <f>VLOOKUP(B93,'4.HiCLysate'!E:G,2,FALSE)</f>
        <v>OG755</v>
      </c>
      <c r="F93" s="123" t="str">
        <f t="shared" si="6"/>
        <v>OG755G-1_HICL</v>
      </c>
      <c r="G93" s="58" t="str">
        <f>VLOOKUP($E93,'1.MetaData'!$B:$H,3,FALSE)</f>
        <v>Centropyge colini</v>
      </c>
      <c r="H93" s="58">
        <f>VLOOKUP($E93,'1.MetaData'!$B:$H,4,FALSE)</f>
        <v>0</v>
      </c>
      <c r="I93" s="125" t="s">
        <v>6253</v>
      </c>
      <c r="J93" s="128">
        <v>45595</v>
      </c>
      <c r="K93" s="125" t="s">
        <v>6167</v>
      </c>
      <c r="L93" s="131">
        <v>9</v>
      </c>
      <c r="M93" s="27">
        <f t="shared" si="10"/>
        <v>450</v>
      </c>
      <c r="N93" s="125" t="s">
        <v>6223</v>
      </c>
      <c r="O93" s="131">
        <v>0.1</v>
      </c>
      <c r="P93" s="131">
        <f t="shared" si="8"/>
        <v>3</v>
      </c>
      <c r="Q93" s="130">
        <v>384</v>
      </c>
      <c r="R93" s="321" t="s">
        <v>107</v>
      </c>
      <c r="S93" s="321" t="s">
        <v>107</v>
      </c>
      <c r="T93" s="321" t="s">
        <v>107</v>
      </c>
      <c r="U93" s="125" t="str" cm="1">
        <f t="array" ref="U93">IF(B93="","",IF(MAX(IF(B:B=B93,C:C))=C93,"Y","N"))</f>
        <v>Y</v>
      </c>
      <c r="W93" s="127"/>
    </row>
    <row r="94" spans="1:23" hidden="1" x14ac:dyDescent="0.25">
      <c r="A94" s="115">
        <f>INDEX('1.MetaData'!A:A, MATCH($E94, '1.MetaData'!$B:$B, 0))</f>
        <v>755</v>
      </c>
      <c r="B94" s="126" t="s">
        <v>6327</v>
      </c>
      <c r="C94" s="125">
        <v>1</v>
      </c>
      <c r="D94" s="127" t="s">
        <v>4878</v>
      </c>
      <c r="E94" s="1" t="str">
        <f>VLOOKUP(B94,'4.HiCLysate'!E:G,2,FALSE)</f>
        <v>OG755</v>
      </c>
      <c r="F94" s="123" t="str">
        <f t="shared" si="6"/>
        <v>OG755G-2_HICL</v>
      </c>
      <c r="G94" s="58" t="str">
        <f>VLOOKUP($E94,'1.MetaData'!$B:$H,3,FALSE)</f>
        <v>Centropyge colini</v>
      </c>
      <c r="H94" s="58">
        <f>VLOOKUP($E94,'1.MetaData'!$B:$H,4,FALSE)</f>
        <v>0</v>
      </c>
      <c r="I94" s="125" t="s">
        <v>6217</v>
      </c>
      <c r="J94" s="128">
        <v>45608</v>
      </c>
      <c r="K94" s="125" t="s">
        <v>6328</v>
      </c>
      <c r="L94" s="131">
        <v>14</v>
      </c>
      <c r="M94" s="27">
        <f t="shared" si="10"/>
        <v>700</v>
      </c>
      <c r="N94" s="125" t="s">
        <v>6246</v>
      </c>
      <c r="O94" s="131">
        <v>5.0599999999999996</v>
      </c>
      <c r="P94" s="131">
        <f t="shared" si="8"/>
        <v>141.67999999999998</v>
      </c>
      <c r="Q94" s="130">
        <v>466</v>
      </c>
      <c r="R94" s="321" t="s">
        <v>107</v>
      </c>
      <c r="S94" s="321" t="s">
        <v>107</v>
      </c>
      <c r="T94" s="130" t="s">
        <v>107</v>
      </c>
      <c r="U94" s="125" t="str" cm="1">
        <f t="array" ref="U94">IF(B94="","",IF(MAX(IF(B:B=B94,C:C))=C94,"Y","N"))</f>
        <v>Y</v>
      </c>
      <c r="V94" s="130" t="s">
        <v>92</v>
      </c>
      <c r="W94" s="127"/>
    </row>
    <row r="95" spans="1:23" hidden="1" x14ac:dyDescent="0.25">
      <c r="A95" s="115">
        <f>INDEX('1.MetaData'!A:A, MATCH($E95, '1.MetaData'!$B:$B, 0))</f>
        <v>757</v>
      </c>
      <c r="B95" s="126" t="s">
        <v>6329</v>
      </c>
      <c r="C95" s="125">
        <v>1</v>
      </c>
      <c r="D95" s="127" t="s">
        <v>4878</v>
      </c>
      <c r="E95" s="1" t="str">
        <f>VLOOKUP(B95,'4.HiCLysate'!E:G,2,FALSE)</f>
        <v>OG757</v>
      </c>
      <c r="F95" s="123" t="str">
        <f t="shared" si="6"/>
        <v>OG757G-1_HICL</v>
      </c>
      <c r="G95" s="58" t="str">
        <f>VLOOKUP($E95,'1.MetaData'!$B:$H,3,FALSE)</f>
        <v>Centropyge abei</v>
      </c>
      <c r="H95" s="58">
        <f>VLOOKUP($E95,'1.MetaData'!$B:$H,4,FALSE)</f>
        <v>0</v>
      </c>
      <c r="I95" s="125" t="s">
        <v>6253</v>
      </c>
      <c r="J95" s="128">
        <v>45595</v>
      </c>
      <c r="K95" s="125" t="s">
        <v>6167</v>
      </c>
      <c r="L95" s="131">
        <v>11</v>
      </c>
      <c r="M95" s="27">
        <f t="shared" si="10"/>
        <v>550</v>
      </c>
      <c r="N95" s="125" t="s">
        <v>6219</v>
      </c>
      <c r="O95" s="131">
        <v>12.4</v>
      </c>
      <c r="P95" s="131">
        <f t="shared" si="8"/>
        <v>372</v>
      </c>
      <c r="Q95" s="130">
        <v>675</v>
      </c>
      <c r="R95" s="321">
        <v>1.5800000000000002E-2</v>
      </c>
      <c r="S95" s="321">
        <v>0.2205</v>
      </c>
      <c r="T95" s="130" t="s">
        <v>7886</v>
      </c>
      <c r="U95" s="125" t="str" cm="1">
        <f t="array" ref="U95">IF(B95="","",IF(MAX(IF(B:B=B95,C:C))=C95,"Y","N"))</f>
        <v>Y</v>
      </c>
      <c r="W95" s="127"/>
    </row>
    <row r="96" spans="1:23" hidden="1" x14ac:dyDescent="0.25">
      <c r="A96" s="115">
        <f ca="1">INDEX('1.MetaData'!A:A, MATCH($E96, '1.MetaData'!$B:$B, 0))</f>
        <v>759</v>
      </c>
      <c r="B96" s="126" t="s">
        <v>6330</v>
      </c>
      <c r="C96" s="125">
        <v>1</v>
      </c>
      <c r="D96" s="127" t="s">
        <v>4878</v>
      </c>
      <c r="E96" s="1" t="str">
        <f>VLOOKUP(B96,'4.HiCLysate'!E:G,2,FALSE)</f>
        <v>OG759</v>
      </c>
      <c r="F96" s="123" t="str">
        <f t="shared" si="6"/>
        <v>OG759G-1_HICL</v>
      </c>
      <c r="G96" s="58" t="str">
        <f ca="1">VLOOKUP($E96,'1.MetaData'!$B:$H,3,FALSE)</f>
        <v>Pristigenys meyeri</v>
      </c>
      <c r="H96" s="58">
        <f ca="1">VLOOKUP($E96,'1.MetaData'!$B:$H,4,FALSE)</f>
        <v>0</v>
      </c>
      <c r="I96" s="125" t="s">
        <v>6217</v>
      </c>
      <c r="J96" s="128">
        <v>45483</v>
      </c>
      <c r="K96" s="125" t="s">
        <v>6232</v>
      </c>
      <c r="L96" s="131">
        <v>5</v>
      </c>
      <c r="M96" s="27">
        <f t="shared" si="10"/>
        <v>250</v>
      </c>
      <c r="N96" s="125" t="s">
        <v>6240</v>
      </c>
      <c r="O96" s="131">
        <v>12</v>
      </c>
      <c r="P96" s="131">
        <f t="shared" si="8"/>
        <v>336</v>
      </c>
      <c r="Q96" s="130">
        <v>577</v>
      </c>
      <c r="R96" s="321">
        <v>4.3299999999999998E-2</v>
      </c>
      <c r="S96" s="321">
        <v>0.20799999999999999</v>
      </c>
      <c r="T96" s="130" t="s">
        <v>7903</v>
      </c>
      <c r="U96" s="125" t="str" cm="1">
        <f t="array" ref="U96">IF(B96="","",IF(MAX(IF(B:B=B96,C:C))=C96,"Y","N"))</f>
        <v>Y</v>
      </c>
      <c r="W96" s="127"/>
    </row>
    <row r="97" spans="1:23" hidden="1" x14ac:dyDescent="0.25">
      <c r="A97" s="115">
        <f ca="1">INDEX('1.MetaData'!A:A, MATCH($E97, '1.MetaData'!$B:$B, 0))</f>
        <v>760</v>
      </c>
      <c r="B97" s="126" t="s">
        <v>6331</v>
      </c>
      <c r="C97" s="125">
        <v>1</v>
      </c>
      <c r="D97" s="127" t="s">
        <v>4878</v>
      </c>
      <c r="E97" s="1" t="str">
        <f>VLOOKUP(B97,'4.HiCLysate'!E:G,2,FALSE)</f>
        <v>OG760</v>
      </c>
      <c r="F97" s="123" t="str">
        <f t="shared" si="6"/>
        <v>OG760L-1_HICL</v>
      </c>
      <c r="G97" s="58" t="str">
        <f>VLOOKUP($E97,'1.MetaData'!$B:$H,3,FALSE)</f>
        <v>Aprion virescens</v>
      </c>
      <c r="H97" s="58" t="str">
        <f>VLOOKUP($E97,'1.MetaData'!$B:$H,4,FALSE)</f>
        <v xml:space="preserve">Green Jobfish </v>
      </c>
      <c r="I97" s="125" t="s">
        <v>6253</v>
      </c>
      <c r="J97" s="128">
        <v>45477</v>
      </c>
      <c r="K97" s="125" t="s">
        <v>6142</v>
      </c>
      <c r="L97" s="131">
        <v>29</v>
      </c>
      <c r="M97" s="27">
        <f t="shared" si="10"/>
        <v>1450</v>
      </c>
      <c r="N97" s="125" t="s">
        <v>6221</v>
      </c>
      <c r="O97" s="131">
        <v>11.8</v>
      </c>
      <c r="P97" s="131">
        <f t="shared" si="8"/>
        <v>354</v>
      </c>
      <c r="Q97" s="130">
        <v>460</v>
      </c>
      <c r="R97" s="321">
        <v>0.13289999999999999</v>
      </c>
      <c r="S97" s="321">
        <v>2.6200000000000001E-2</v>
      </c>
      <c r="T97" s="130" t="s">
        <v>7883</v>
      </c>
      <c r="U97" s="125" t="str" cm="1">
        <f t="array" ref="U97">IF(B97="","",IF(MAX(IF(B:B=B97,C:C))=C97,"Y","N"))</f>
        <v>Y</v>
      </c>
      <c r="W97" s="127"/>
    </row>
    <row r="98" spans="1:23" hidden="1" x14ac:dyDescent="0.25">
      <c r="A98" s="115">
        <f ca="1">INDEX('1.MetaData'!A:A, MATCH($E98, '1.MetaData'!$B:$B, 0))</f>
        <v>763</v>
      </c>
      <c r="B98" s="126" t="s">
        <v>6332</v>
      </c>
      <c r="C98" s="125">
        <v>1</v>
      </c>
      <c r="D98" s="127" t="s">
        <v>3384</v>
      </c>
      <c r="E98" s="1" t="str">
        <f>VLOOKUP(B98,'4.HiCLysate'!E:G,2,FALSE)</f>
        <v>OG763</v>
      </c>
      <c r="F98" s="123" t="str">
        <f t="shared" ref="F98:F126" si="11">IF(C98&gt;1,_xlfn.CONCAT(B98,"_HICL",C98),_xlfn.CONCAT(B98,"_HICL"))</f>
        <v>OG763G-1_HICL</v>
      </c>
      <c r="G98" s="58" t="str">
        <f ca="1">VLOOKUP($E98,'1.MetaData'!$B:$H,3,FALSE)</f>
        <v>Synodus variegatus</v>
      </c>
      <c r="H98" s="58">
        <f ca="1">VLOOKUP($E98,'1.MetaData'!$B:$H,4,FALSE)</f>
        <v>0</v>
      </c>
      <c r="I98" s="125" t="s">
        <v>6217</v>
      </c>
      <c r="J98" s="128">
        <v>45483</v>
      </c>
      <c r="K98" s="125" t="s">
        <v>6232</v>
      </c>
      <c r="L98" s="131">
        <v>2</v>
      </c>
      <c r="M98" s="27">
        <f t="shared" si="10"/>
        <v>100</v>
      </c>
      <c r="N98" s="125" t="s">
        <v>107</v>
      </c>
      <c r="O98" s="131" t="s">
        <v>107</v>
      </c>
      <c r="P98" s="131" t="e">
        <f t="shared" ref="P98:P126" si="12">IF(OR(I98="", I98="NA"), "NA", IF(I98="Dovetail Omni-C", O98*28, IF(I98="Dovetail AssemblyLink", O98*30, "")))</f>
        <v>#VALUE!</v>
      </c>
      <c r="Q98" s="130" t="s">
        <v>107</v>
      </c>
      <c r="U98" s="125" t="str" cm="1">
        <f t="array" ref="U98">IF(B98="","",IF(MAX(IF(B:B=B98,C:C))=C98,"Y","N"))</f>
        <v>N</v>
      </c>
      <c r="W98" s="127"/>
    </row>
    <row r="99" spans="1:23" hidden="1" x14ac:dyDescent="0.25">
      <c r="A99" s="115">
        <f>INDEX('1.MetaData'!A:A, MATCH($E99, '1.MetaData'!$B:$B, 0))</f>
        <v>763</v>
      </c>
      <c r="B99" s="126" t="s">
        <v>6332</v>
      </c>
      <c r="C99" s="125">
        <v>2</v>
      </c>
      <c r="D99" s="127" t="s">
        <v>6256</v>
      </c>
      <c r="E99" s="1" t="str">
        <f>VLOOKUP(B99,'4.HiCLysate'!E:G,2,FALSE)</f>
        <v>OG763</v>
      </c>
      <c r="F99" s="123" t="str">
        <f t="shared" si="11"/>
        <v>OG763G-1_HICL2</v>
      </c>
      <c r="G99" s="58" t="str">
        <f>VLOOKUP($E99,'1.MetaData'!$B:$H,3,FALSE)</f>
        <v>Synodus variegatus</v>
      </c>
      <c r="H99" s="58">
        <f>VLOOKUP($E99,'1.MetaData'!$B:$H,4,FALSE)</f>
        <v>0</v>
      </c>
      <c r="I99" s="125" t="s">
        <v>6217</v>
      </c>
      <c r="M99" s="27" t="str">
        <f t="shared" si="10"/>
        <v/>
      </c>
      <c r="P99" s="131">
        <f t="shared" si="12"/>
        <v>0</v>
      </c>
      <c r="U99" s="125" t="str" cm="1">
        <f t="array" ref="U99">IF(B99="","",IF(MAX(IF(B:B=B99,C:C))=C99,"Y","N"))</f>
        <v>Y</v>
      </c>
      <c r="V99" s="130" t="s">
        <v>92</v>
      </c>
      <c r="W99" s="127" t="s">
        <v>6367</v>
      </c>
    </row>
    <row r="100" spans="1:23" hidden="1" x14ac:dyDescent="0.25">
      <c r="A100" s="115">
        <f ca="1">INDEX('1.MetaData'!A:A, MATCH($E100, '1.MetaData'!$B:$B, 0))</f>
        <v>777</v>
      </c>
      <c r="B100" s="126" t="s">
        <v>6333</v>
      </c>
      <c r="C100" s="125">
        <v>1</v>
      </c>
      <c r="D100" s="127" t="s">
        <v>4878</v>
      </c>
      <c r="E100" s="1" t="str">
        <f>VLOOKUP(B100,'4.HiCLysate'!E:G,2,FALSE)</f>
        <v>OG777</v>
      </c>
      <c r="F100" s="123" t="str">
        <f t="shared" si="11"/>
        <v>OG777G-1_HICL</v>
      </c>
      <c r="G100" s="58" t="str">
        <f>VLOOKUP($E100,'1.MetaData'!$B:$H,3,FALSE)</f>
        <v>Melichthys vidua</v>
      </c>
      <c r="H100" s="58" t="str">
        <f>VLOOKUP($E100,'1.MetaData'!$B:$H,4,FALSE)</f>
        <v>Triggerfish</v>
      </c>
      <c r="I100" s="125" t="s">
        <v>6217</v>
      </c>
      <c r="J100" s="128">
        <v>45483</v>
      </c>
      <c r="K100" s="125" t="s">
        <v>6232</v>
      </c>
      <c r="L100" s="131">
        <v>6</v>
      </c>
      <c r="M100" s="27">
        <f t="shared" si="10"/>
        <v>300</v>
      </c>
      <c r="N100" s="125" t="s">
        <v>6242</v>
      </c>
      <c r="O100" s="131">
        <v>9.26</v>
      </c>
      <c r="P100" s="131">
        <f t="shared" si="12"/>
        <v>259.27999999999997</v>
      </c>
      <c r="Q100" s="130">
        <v>553</v>
      </c>
      <c r="R100" s="321">
        <v>3.7900000000000003E-2</v>
      </c>
      <c r="S100" s="321">
        <v>0.14649999999999999</v>
      </c>
      <c r="T100" s="130">
        <v>124929545.59999999</v>
      </c>
      <c r="U100" s="125" t="str" cm="1">
        <f t="array" ref="U100">IF(B100="","",IF(MAX(IF(B:B=B100,C:C))=C100,"Y","N"))</f>
        <v>Y</v>
      </c>
      <c r="W100" s="127"/>
    </row>
    <row r="101" spans="1:23" hidden="1" x14ac:dyDescent="0.25">
      <c r="A101" s="115">
        <f>INDEX('1.MetaData'!A:A, MATCH($E101, '1.MetaData'!$B:$B, 0))</f>
        <v>787</v>
      </c>
      <c r="B101" s="126" t="s">
        <v>6334</v>
      </c>
      <c r="C101" s="125">
        <v>1</v>
      </c>
      <c r="D101" s="127" t="s">
        <v>4878</v>
      </c>
      <c r="E101" s="1" t="str">
        <f>VLOOKUP(B101,'4.HiCLysate'!E:G,2,FALSE)</f>
        <v>OG787</v>
      </c>
      <c r="F101" s="123" t="str">
        <f t="shared" si="11"/>
        <v>OG787G-2_HICL</v>
      </c>
      <c r="G101" s="58" t="str">
        <f>VLOOKUP($E101,'1.MetaData'!$B:$H,3,FALSE)</f>
        <v>Centropyge heraldi</v>
      </c>
      <c r="H101" s="58">
        <f>VLOOKUP($E101,'1.MetaData'!$B:$H,4,FALSE)</f>
        <v>0</v>
      </c>
      <c r="I101" s="125" t="s">
        <v>6217</v>
      </c>
      <c r="J101" s="128">
        <v>45608</v>
      </c>
      <c r="K101" s="125" t="s">
        <v>6328</v>
      </c>
      <c r="L101" s="131">
        <v>24</v>
      </c>
      <c r="M101" s="27">
        <f t="shared" si="10"/>
        <v>1200</v>
      </c>
      <c r="N101" s="125" t="s">
        <v>6219</v>
      </c>
      <c r="O101" s="131">
        <v>2.92</v>
      </c>
      <c r="P101" s="131">
        <f t="shared" si="12"/>
        <v>81.759999999999991</v>
      </c>
      <c r="Q101" s="130">
        <v>774</v>
      </c>
      <c r="R101" s="321">
        <v>2.5899999999999999E-2</v>
      </c>
      <c r="S101" s="321">
        <v>8.2699999999999996E-2</v>
      </c>
      <c r="T101" s="130">
        <v>147860300.69999999</v>
      </c>
      <c r="U101" s="125" t="str" cm="1">
        <f t="array" ref="U101">IF(B101="","",IF(MAX(IF(B:B=B101,C:C))=C101,"Y","N"))</f>
        <v>Y</v>
      </c>
      <c r="W101" s="127"/>
    </row>
    <row r="102" spans="1:23" hidden="1" x14ac:dyDescent="0.25">
      <c r="A102" s="115">
        <f>INDEX('1.MetaData'!A:A, MATCH($E102, '1.MetaData'!$B:$B, 0))</f>
        <v>788</v>
      </c>
      <c r="B102" s="126" t="s">
        <v>6335</v>
      </c>
      <c r="C102" s="125">
        <v>1</v>
      </c>
      <c r="D102" s="127" t="s">
        <v>4878</v>
      </c>
      <c r="E102" s="1" t="str">
        <f>VLOOKUP(B102,'4.HiCLysate'!E:G,2,FALSE)</f>
        <v>OG788</v>
      </c>
      <c r="F102" s="123" t="str">
        <f t="shared" si="11"/>
        <v>OG788G-1_HICL</v>
      </c>
      <c r="G102" s="58" t="str">
        <f>VLOOKUP($E102,'1.MetaData'!$B:$H,3,FALSE)</f>
        <v>Centropyge bispinosa</v>
      </c>
      <c r="H102" s="58">
        <f>VLOOKUP($E102,'1.MetaData'!$B:$H,4,FALSE)</f>
        <v>0</v>
      </c>
      <c r="I102" s="125" t="s">
        <v>6217</v>
      </c>
      <c r="J102" s="128">
        <v>45608</v>
      </c>
      <c r="K102" s="125" t="s">
        <v>6328</v>
      </c>
      <c r="L102" s="131">
        <v>33</v>
      </c>
      <c r="M102" s="27">
        <f t="shared" si="10"/>
        <v>1650</v>
      </c>
      <c r="N102" s="125" t="s">
        <v>6221</v>
      </c>
      <c r="O102" s="131">
        <v>15</v>
      </c>
      <c r="P102" s="131">
        <f t="shared" si="12"/>
        <v>420</v>
      </c>
      <c r="Q102" s="130">
        <v>716</v>
      </c>
      <c r="R102" s="321">
        <v>2.07E-2</v>
      </c>
      <c r="S102" s="321">
        <v>0.1983</v>
      </c>
      <c r="T102" s="130" t="s">
        <v>6336</v>
      </c>
      <c r="U102" s="125" t="str" cm="1">
        <f t="array" ref="U102">IF(B102="","",IF(MAX(IF(B:B=B102,C:C))=C102,"Y","N"))</f>
        <v>Y</v>
      </c>
      <c r="W102" s="127"/>
    </row>
    <row r="103" spans="1:23" hidden="1" x14ac:dyDescent="0.25">
      <c r="A103" s="115">
        <f>INDEX('1.MetaData'!A:A, MATCH($E103, '1.MetaData'!$B:$B, 0))</f>
        <v>808</v>
      </c>
      <c r="B103" s="126" t="s">
        <v>6337</v>
      </c>
      <c r="C103" s="125">
        <v>1</v>
      </c>
      <c r="D103" s="127" t="s">
        <v>4878</v>
      </c>
      <c r="E103" s="1" t="str">
        <f>VLOOKUP(B103,'4.HiCLysate'!E:G,2,FALSE)</f>
        <v>OG808</v>
      </c>
      <c r="F103" s="123" t="str">
        <f t="shared" si="11"/>
        <v>OG808G-1_HICL</v>
      </c>
      <c r="G103" s="58" t="str">
        <f ca="1">VLOOKUP($E103,'1.MetaData'!$B:$H,3,FALSE)</f>
        <v>Macolor macularis</v>
      </c>
      <c r="H103" s="58" t="str">
        <f ca="1">VLOOKUP($E103,'1.MetaData'!$B:$H,4,FALSE)</f>
        <v>Midnight snapper</v>
      </c>
      <c r="I103" s="125" t="s">
        <v>6253</v>
      </c>
      <c r="J103" s="128">
        <v>45477</v>
      </c>
      <c r="K103" s="125" t="s">
        <v>6142</v>
      </c>
      <c r="L103" s="131">
        <v>47</v>
      </c>
      <c r="M103" s="27">
        <f t="shared" si="10"/>
        <v>2350</v>
      </c>
      <c r="N103" s="125" t="s">
        <v>6223</v>
      </c>
      <c r="O103" s="131">
        <v>7.46</v>
      </c>
      <c r="P103" s="131">
        <f t="shared" si="12"/>
        <v>223.8</v>
      </c>
      <c r="Q103" s="130">
        <v>486</v>
      </c>
      <c r="R103" s="321">
        <v>0.11700000000000001</v>
      </c>
      <c r="S103" s="321">
        <v>4.5999999999999999E-3</v>
      </c>
      <c r="T103" s="130">
        <v>138558136.69999999</v>
      </c>
      <c r="U103" s="125" t="str" cm="1">
        <f t="array" ref="U103">IF(B103="","",IF(MAX(IF(B:B=B103,C:C))=C103,"Y","N"))</f>
        <v>Y</v>
      </c>
      <c r="W103" s="127" t="s">
        <v>7943</v>
      </c>
    </row>
    <row r="104" spans="1:23" hidden="1" x14ac:dyDescent="0.25">
      <c r="A104" s="115">
        <f>INDEX('1.MetaData'!A:A, MATCH($E104, '1.MetaData'!$B:$B, 0))</f>
        <v>820</v>
      </c>
      <c r="B104" s="126" t="s">
        <v>6338</v>
      </c>
      <c r="C104" s="125">
        <v>1</v>
      </c>
      <c r="D104" s="127" t="s">
        <v>3384</v>
      </c>
      <c r="E104" s="1" t="str">
        <f>VLOOKUP(B104,'4.HiCLysate'!E:G,2,FALSE)</f>
        <v>OG820</v>
      </c>
      <c r="F104" s="123" t="str">
        <f t="shared" si="11"/>
        <v>OG820G-1_HICL</v>
      </c>
      <c r="G104" s="58" t="str">
        <f>VLOOKUP($E104,'1.MetaData'!$B:$H,3,FALSE)</f>
        <v>Dascyllus aruanus</v>
      </c>
      <c r="H104" s="58" t="str">
        <f>VLOOKUP($E104,'1.MetaData'!$B:$H,4,FALSE)</f>
        <v>Humbug</v>
      </c>
      <c r="I104" s="125" t="s">
        <v>6217</v>
      </c>
      <c r="J104" s="128">
        <v>45425</v>
      </c>
      <c r="K104" s="125" t="s">
        <v>6267</v>
      </c>
      <c r="L104" s="131">
        <v>19.399999999999999</v>
      </c>
      <c r="M104" s="27">
        <f t="shared" si="10"/>
        <v>969.99999999999989</v>
      </c>
      <c r="N104" s="125" t="s">
        <v>6240</v>
      </c>
      <c r="O104" s="131">
        <v>1.49</v>
      </c>
      <c r="P104" s="131">
        <f t="shared" si="12"/>
        <v>41.72</v>
      </c>
      <c r="Q104" s="130">
        <v>551</v>
      </c>
      <c r="U104" s="125" t="str" cm="1">
        <f t="array" ref="U104">IF(B104="","",IF(MAX(IF(B:B=B104,C:C))=C104,"Y","N"))</f>
        <v>N</v>
      </c>
      <c r="W104" s="127" t="s">
        <v>6339</v>
      </c>
    </row>
    <row r="105" spans="1:23" hidden="1" x14ac:dyDescent="0.25">
      <c r="A105" s="115">
        <f>INDEX('1.MetaData'!A:A, MATCH($E105, '1.MetaData'!$B:$B, 0))</f>
        <v>820</v>
      </c>
      <c r="B105" s="126" t="s">
        <v>6338</v>
      </c>
      <c r="C105" s="125">
        <v>2</v>
      </c>
      <c r="D105" s="127" t="s">
        <v>4878</v>
      </c>
      <c r="E105" s="1" t="str">
        <f>VLOOKUP(B105,'4.HiCLysate'!E:G,2,FALSE)</f>
        <v>OG820</v>
      </c>
      <c r="F105" s="123" t="str">
        <f t="shared" si="11"/>
        <v>OG820G-1_HICL2</v>
      </c>
      <c r="G105" s="58" t="str">
        <f>VLOOKUP($E105,'1.MetaData'!$B:$H,3,FALSE)</f>
        <v>Dascyllus aruanus</v>
      </c>
      <c r="H105" s="58" t="str">
        <f>VLOOKUP($E105,'1.MetaData'!$B:$H,4,FALSE)</f>
        <v>Humbug</v>
      </c>
      <c r="I105" s="125" t="s">
        <v>6217</v>
      </c>
      <c r="J105" s="128">
        <v>45436</v>
      </c>
      <c r="K105" s="125" t="s">
        <v>6283</v>
      </c>
      <c r="L105" s="131">
        <v>19.399999999999999</v>
      </c>
      <c r="M105" s="27">
        <f t="shared" si="10"/>
        <v>969.99999999999989</v>
      </c>
      <c r="N105" s="125" t="s">
        <v>6230</v>
      </c>
      <c r="O105" s="131">
        <v>1.49</v>
      </c>
      <c r="P105" s="131">
        <f t="shared" si="12"/>
        <v>41.72</v>
      </c>
      <c r="Q105" s="130">
        <v>599</v>
      </c>
      <c r="U105" s="125" t="str" cm="1">
        <f t="array" ref="U105">IF(B105="","",IF(MAX(IF(B:B=B105,C:C))=C105,"Y","N"))</f>
        <v>Y</v>
      </c>
      <c r="W105" s="127" t="s">
        <v>6340</v>
      </c>
    </row>
    <row r="106" spans="1:23" hidden="1" x14ac:dyDescent="0.25">
      <c r="A106" s="115">
        <f>INDEX('1.MetaData'!A:A, MATCH($E106, '1.MetaData'!$B:$B, 0))</f>
        <v>824</v>
      </c>
      <c r="B106" s="126" t="s">
        <v>6361</v>
      </c>
      <c r="C106" s="125">
        <v>1</v>
      </c>
      <c r="D106" s="127" t="s">
        <v>6346</v>
      </c>
      <c r="E106" s="1" t="str">
        <f>VLOOKUP(B106,'4.HiCLysate'!E:G,2,FALSE)</f>
        <v>OG824</v>
      </c>
      <c r="F106" s="123" t="str">
        <f t="shared" si="11"/>
        <v>OG824G-1_HICL</v>
      </c>
      <c r="G106" s="58" t="str">
        <f>VLOOKUP($E106,'1.MetaData'!$B:$H,3,FALSE)</f>
        <v>Plectropomus leopardus</v>
      </c>
      <c r="H106" s="58" t="str">
        <f>VLOOKUP($E106,'1.MetaData'!$B:$H,4,FALSE)</f>
        <v>Common coral trout</v>
      </c>
      <c r="I106" s="125" t="s">
        <v>6253</v>
      </c>
      <c r="J106" s="128">
        <v>45611</v>
      </c>
      <c r="K106" s="125" t="s">
        <v>6147</v>
      </c>
      <c r="L106" s="131">
        <v>20</v>
      </c>
      <c r="M106" s="27">
        <v>1005</v>
      </c>
      <c r="N106" s="125" t="s">
        <v>6240</v>
      </c>
      <c r="O106" s="131">
        <v>3.71</v>
      </c>
      <c r="P106" s="131">
        <f t="shared" si="12"/>
        <v>111.3</v>
      </c>
      <c r="Q106" s="130">
        <v>548</v>
      </c>
      <c r="U106" s="125" t="str" cm="1">
        <f t="array" ref="U106">IF(B106="","",IF(MAX(IF(B:B=B106,C:C))=C106,"Y","N"))</f>
        <v>Y</v>
      </c>
      <c r="W106" s="127"/>
    </row>
    <row r="107" spans="1:23" hidden="1" x14ac:dyDescent="0.25">
      <c r="A107" s="115">
        <f>INDEX('1.MetaData'!A:A, MATCH($E107, '1.MetaData'!$B:$B, 0))</f>
        <v>836</v>
      </c>
      <c r="B107" s="126" t="s">
        <v>6341</v>
      </c>
      <c r="C107" s="125">
        <v>1</v>
      </c>
      <c r="D107" s="127" t="s">
        <v>4878</v>
      </c>
      <c r="E107" s="1" t="str">
        <f>VLOOKUP(B107,'4.HiCLysate'!E:G,2,FALSE)</f>
        <v>OG836</v>
      </c>
      <c r="F107" s="123" t="str">
        <f t="shared" si="11"/>
        <v>OG836B-1_HICL</v>
      </c>
      <c r="G107" s="58" t="str">
        <f>VLOOKUP($E107,'1.MetaData'!$B:$H,3,FALSE)</f>
        <v>Carcharhinus cautus</v>
      </c>
      <c r="H107" s="58" t="str">
        <f>VLOOKUP($E107,'1.MetaData'!$B:$H,4,FALSE)</f>
        <v>Nervous shark</v>
      </c>
      <c r="I107" s="125" t="s">
        <v>6217</v>
      </c>
      <c r="J107" s="128">
        <v>45569</v>
      </c>
      <c r="K107" s="125" t="s">
        <v>6272</v>
      </c>
      <c r="L107" s="131">
        <v>21</v>
      </c>
      <c r="M107" s="27">
        <f t="shared" ref="M107:M126" si="13">IF(L107&lt;&gt;"", IF(L107="NA", "NA", L107*50), "")</f>
        <v>1050</v>
      </c>
      <c r="N107" s="125" t="s">
        <v>6246</v>
      </c>
      <c r="O107" s="131">
        <v>3.06</v>
      </c>
      <c r="P107" s="131">
        <f t="shared" si="12"/>
        <v>85.68</v>
      </c>
      <c r="Q107" s="130">
        <v>530</v>
      </c>
      <c r="R107" s="321">
        <v>4.8000000000000001E-2</v>
      </c>
      <c r="S107" s="321">
        <v>0.32850000000000001</v>
      </c>
      <c r="T107" s="130" t="s">
        <v>7906</v>
      </c>
      <c r="U107" s="125" t="str" cm="1">
        <f t="array" ref="U107">IF(B107="","",IF(MAX(IF(B:B=B107,C:C))=C107,"Y","N"))</f>
        <v>N</v>
      </c>
      <c r="W107" s="127"/>
    </row>
    <row r="108" spans="1:23" hidden="1" x14ac:dyDescent="0.25">
      <c r="A108" s="115">
        <f>INDEX('1.MetaData'!A:A, MATCH($E108, '1.MetaData'!$B:$B, 0))</f>
        <v>836</v>
      </c>
      <c r="B108" s="126" t="s">
        <v>6341</v>
      </c>
      <c r="C108" s="125">
        <v>2</v>
      </c>
      <c r="D108" s="127" t="s">
        <v>4878</v>
      </c>
      <c r="E108" s="1" t="str">
        <f>VLOOKUP(B108,'4.HiCLysate'!E:G,2,FALSE)</f>
        <v>OG836</v>
      </c>
      <c r="F108" s="123" t="str">
        <f t="shared" si="11"/>
        <v>OG836B-1_HICL2</v>
      </c>
      <c r="G108" s="58" t="str">
        <f>VLOOKUP($E108,'1.MetaData'!$B:$H,3,FALSE)</f>
        <v>Carcharhinus cautus</v>
      </c>
      <c r="H108" s="58" t="str">
        <f ca="1">VLOOKUP($E108,'1.MetaData'!$B:$H,4,FALSE)</f>
        <v>Nervous shark</v>
      </c>
      <c r="I108" s="125" t="s">
        <v>6217</v>
      </c>
      <c r="J108" s="128">
        <v>45600</v>
      </c>
      <c r="K108" s="125" t="s">
        <v>6342</v>
      </c>
      <c r="L108" s="131">
        <v>21</v>
      </c>
      <c r="M108" s="27">
        <f t="shared" si="13"/>
        <v>1050</v>
      </c>
      <c r="N108" s="125" t="s">
        <v>6223</v>
      </c>
      <c r="O108" s="131">
        <v>2.64</v>
      </c>
      <c r="P108" s="131">
        <f t="shared" si="12"/>
        <v>73.92</v>
      </c>
      <c r="Q108" s="130">
        <v>521</v>
      </c>
      <c r="U108" s="125" t="str" cm="1">
        <f t="array" ref="U108">IF(B108="","",IF(MAX(IF(B:B=B108,C:C))=C108,"Y","N"))</f>
        <v>Y</v>
      </c>
      <c r="W108" s="127"/>
    </row>
    <row r="109" spans="1:23" hidden="1" x14ac:dyDescent="0.25">
      <c r="A109" s="115">
        <f>INDEX('1.MetaData'!A:A, MATCH($E109, '1.MetaData'!$B:$B, 0))</f>
        <v>837</v>
      </c>
      <c r="B109" s="126" t="s">
        <v>6343</v>
      </c>
      <c r="C109" s="125">
        <v>1</v>
      </c>
      <c r="D109" s="127" t="s">
        <v>4878</v>
      </c>
      <c r="E109" s="1" t="str">
        <f>VLOOKUP(B109,'4.HiCLysate'!E:G,2,FALSE)</f>
        <v>OG837</v>
      </c>
      <c r="F109" s="123" t="str">
        <f t="shared" si="11"/>
        <v>OG837B-1_HICL</v>
      </c>
      <c r="G109" s="58" t="str">
        <f ca="1">VLOOKUP($E109,'1.MetaData'!$B:$H,3,FALSE)</f>
        <v>Urogymnus asperrimus</v>
      </c>
      <c r="H109" s="58" t="str">
        <f>VLOOKUP($E109,'1.MetaData'!$B:$H,4,FALSE)</f>
        <v>Porcupine Ray</v>
      </c>
      <c r="I109" s="125" t="s">
        <v>6217</v>
      </c>
      <c r="J109" s="128">
        <v>45569</v>
      </c>
      <c r="K109" s="125" t="s">
        <v>6272</v>
      </c>
      <c r="L109" s="131">
        <v>25</v>
      </c>
      <c r="M109" s="27">
        <f t="shared" si="13"/>
        <v>1250</v>
      </c>
      <c r="N109" s="125" t="s">
        <v>6219</v>
      </c>
      <c r="O109" s="131">
        <v>7.24</v>
      </c>
      <c r="P109" s="131">
        <f t="shared" si="12"/>
        <v>202.72</v>
      </c>
      <c r="Q109" s="130">
        <v>520</v>
      </c>
      <c r="R109" s="321">
        <v>4.4600000000000001E-2</v>
      </c>
      <c r="S109" s="321">
        <v>0.57509999999999994</v>
      </c>
      <c r="T109" s="130" t="s">
        <v>7905</v>
      </c>
      <c r="U109" s="125" t="str" cm="1">
        <f t="array" ref="U109">IF(B109="","",IF(MAX(IF(B:B=B109,C:C))=C109,"Y","N"))</f>
        <v>N</v>
      </c>
      <c r="W109" s="127"/>
    </row>
    <row r="110" spans="1:23" hidden="1" x14ac:dyDescent="0.25">
      <c r="A110" s="115">
        <f ca="1">INDEX('1.MetaData'!A:A, MATCH($E110, '1.MetaData'!$B:$B, 0))</f>
        <v>837</v>
      </c>
      <c r="B110" s="126" t="s">
        <v>6343</v>
      </c>
      <c r="C110" s="125">
        <v>2</v>
      </c>
      <c r="D110" s="127" t="s">
        <v>4878</v>
      </c>
      <c r="E110" s="1" t="str">
        <f>VLOOKUP(B110,'4.HiCLysate'!E:G,2,FALSE)</f>
        <v>OG837</v>
      </c>
      <c r="F110" s="123" t="str">
        <f t="shared" si="11"/>
        <v>OG837B-1_HICL2</v>
      </c>
      <c r="G110" s="58" t="str">
        <f ca="1">VLOOKUP($E110,'1.MetaData'!$B:$H,3,FALSE)</f>
        <v>Urogymnus asperrimus</v>
      </c>
      <c r="H110" s="58" t="str">
        <f ca="1">VLOOKUP($E110,'1.MetaData'!$B:$H,4,FALSE)</f>
        <v>Porcupine Ray</v>
      </c>
      <c r="I110" s="125" t="s">
        <v>6217</v>
      </c>
      <c r="J110" s="128">
        <v>45600</v>
      </c>
      <c r="K110" s="125" t="s">
        <v>6342</v>
      </c>
      <c r="L110" s="131">
        <v>25</v>
      </c>
      <c r="M110" s="27">
        <f t="shared" si="13"/>
        <v>1250</v>
      </c>
      <c r="N110" s="125" t="s">
        <v>6227</v>
      </c>
      <c r="O110" s="131">
        <v>6.84</v>
      </c>
      <c r="P110" s="131">
        <f t="shared" si="12"/>
        <v>191.51999999999998</v>
      </c>
      <c r="Q110" s="130">
        <v>521</v>
      </c>
      <c r="U110" s="125" t="str" cm="1">
        <f t="array" ref="U110">IF(B110="","",IF(MAX(IF(B:B=B110,C:C))=C110,"Y","N"))</f>
        <v>Y</v>
      </c>
      <c r="W110" s="127"/>
    </row>
    <row r="111" spans="1:23" hidden="1" x14ac:dyDescent="0.25">
      <c r="A111" s="115">
        <f ca="1">INDEX('1.MetaData'!A:A, MATCH($E111, '1.MetaData'!$B:$B, 0))</f>
        <v>838</v>
      </c>
      <c r="B111" s="126" t="s">
        <v>6344</v>
      </c>
      <c r="C111" s="125">
        <v>1</v>
      </c>
      <c r="D111" s="127" t="s">
        <v>4878</v>
      </c>
      <c r="E111" s="1" t="str">
        <f>VLOOKUP(B111,'4.HiCLysate'!E:G,2,FALSE)</f>
        <v>OG838</v>
      </c>
      <c r="F111" s="123" t="str">
        <f t="shared" si="11"/>
        <v>OG838B-1_HICL</v>
      </c>
      <c r="G111" s="58" t="str">
        <f>VLOOKUP($E111,'1.MetaData'!$B:$H,3,FALSE)</f>
        <v>Pristis zijsron</v>
      </c>
      <c r="H111" s="58" t="str">
        <f ca="1">VLOOKUP($E111,'1.MetaData'!$B:$H,4,FALSE)</f>
        <v>Green Sawfish</v>
      </c>
      <c r="I111" s="125" t="s">
        <v>6217</v>
      </c>
      <c r="J111" s="128">
        <v>45569</v>
      </c>
      <c r="K111" s="125" t="s">
        <v>6272</v>
      </c>
      <c r="L111" s="131">
        <v>19</v>
      </c>
      <c r="M111" s="27">
        <f t="shared" si="13"/>
        <v>950</v>
      </c>
      <c r="N111" s="125" t="s">
        <v>6221</v>
      </c>
      <c r="O111" s="131">
        <v>3.06</v>
      </c>
      <c r="P111" s="131">
        <f t="shared" si="12"/>
        <v>85.68</v>
      </c>
      <c r="Q111" s="130">
        <v>509</v>
      </c>
      <c r="R111" s="321">
        <v>5.8700000000000002E-2</v>
      </c>
      <c r="S111" s="321">
        <v>0.40839999999999999</v>
      </c>
      <c r="T111" s="130">
        <v>105994129.7</v>
      </c>
      <c r="U111" s="125" t="str" cm="1">
        <f t="array" ref="U111">IF(B111="","",IF(MAX(IF(B:B=B111,C:C))=C111,"Y","N"))</f>
        <v>N</v>
      </c>
      <c r="W111" s="127"/>
    </row>
    <row r="112" spans="1:23" hidden="1" x14ac:dyDescent="0.25">
      <c r="A112" s="115">
        <f>INDEX('1.MetaData'!A:A, MATCH($E112, '1.MetaData'!$B:$B, 0))</f>
        <v>838</v>
      </c>
      <c r="B112" s="126" t="s">
        <v>6344</v>
      </c>
      <c r="C112" s="125">
        <v>2</v>
      </c>
      <c r="D112" s="127" t="s">
        <v>4878</v>
      </c>
      <c r="E112" s="1" t="str">
        <f>VLOOKUP(B112,'4.HiCLysate'!E:G,2,FALSE)</f>
        <v>OG838</v>
      </c>
      <c r="F112" s="123" t="str">
        <f t="shared" si="11"/>
        <v>OG838B-1_HICL2</v>
      </c>
      <c r="G112" s="58" t="str">
        <f ca="1">VLOOKUP($E112,'1.MetaData'!$B:$H,3,FALSE)</f>
        <v>Pristis zijsron</v>
      </c>
      <c r="H112" s="58" t="str">
        <f ca="1">VLOOKUP($E112,'1.MetaData'!$B:$H,4,FALSE)</f>
        <v>Green Sawfish</v>
      </c>
      <c r="I112" s="125" t="s">
        <v>6217</v>
      </c>
      <c r="J112" s="128">
        <v>45600</v>
      </c>
      <c r="K112" s="125" t="s">
        <v>6342</v>
      </c>
      <c r="L112" s="131">
        <v>19</v>
      </c>
      <c r="M112" s="27">
        <f t="shared" si="13"/>
        <v>950</v>
      </c>
      <c r="N112" s="125" t="s">
        <v>6230</v>
      </c>
      <c r="O112" s="131">
        <v>3.68</v>
      </c>
      <c r="P112" s="131">
        <f t="shared" si="12"/>
        <v>103.04</v>
      </c>
      <c r="Q112" s="130">
        <v>489</v>
      </c>
      <c r="U112" s="125" t="str" cm="1">
        <f t="array" ref="U112">IF(B112="","",IF(MAX(IF(B:B=B112,C:C))=C112,"Y","N"))</f>
        <v>Y</v>
      </c>
      <c r="W112" s="127"/>
    </row>
    <row r="113" spans="1:23" hidden="1" x14ac:dyDescent="0.25">
      <c r="A113" s="115">
        <f ca="1">INDEX('1.MetaData'!A:A, MATCH($E113, '1.MetaData'!$B:$B, 0))</f>
        <v>844</v>
      </c>
      <c r="B113" s="126" t="s">
        <v>6345</v>
      </c>
      <c r="C113" s="125">
        <v>1</v>
      </c>
      <c r="D113" s="127" t="s">
        <v>6346</v>
      </c>
      <c r="E113" s="1" t="str">
        <f>VLOOKUP(B113,'4.HiCLysate'!E:G,2,FALSE)</f>
        <v>OG844</v>
      </c>
      <c r="F113" s="123" t="str">
        <f>IF(C113&gt;1,_xlfn.CONCAT(B113,"_HICL",C113),_xlfn.CONCAT(B113,"_HICL"))</f>
        <v>OG844H-1_HICL</v>
      </c>
      <c r="G113" s="58" t="str">
        <f ca="1">VLOOKUP($E113,'1.MetaData'!$B:$H,3,FALSE)</f>
        <v>Carcharhinus leucas</v>
      </c>
      <c r="H113" s="58" t="str">
        <f>VLOOKUP($E113,'1.MetaData'!$B:$H,4,FALSE)</f>
        <v>Bull shark</v>
      </c>
      <c r="I113" s="125" t="s">
        <v>6217</v>
      </c>
      <c r="J113" s="128">
        <v>45569</v>
      </c>
      <c r="K113" s="125" t="s">
        <v>6272</v>
      </c>
      <c r="L113" s="131">
        <v>3</v>
      </c>
      <c r="M113" s="27">
        <f>IF(L113&lt;&gt;"", IF(L113="NA", "NA", L113*50), "")</f>
        <v>150</v>
      </c>
      <c r="N113" s="125" t="s">
        <v>6223</v>
      </c>
      <c r="O113" s="131">
        <v>6.14</v>
      </c>
      <c r="P113" s="131">
        <f>IF(OR(I113="", I113="NA"), "NA", IF(I113="Dovetail Omni-C", O113*28, IF(I113="Dovetail AssemblyLink", O113*30, "")))</f>
        <v>171.92</v>
      </c>
      <c r="Q113" s="130">
        <v>489</v>
      </c>
      <c r="U113" s="125" t="str" cm="1">
        <f t="array" ref="U113">IF(B113="","",IF(MAX(IF(B:B=B113,C:C))=C113,"Y","N"))</f>
        <v>Y</v>
      </c>
      <c r="W113" s="127"/>
    </row>
    <row r="114" spans="1:23" hidden="1" x14ac:dyDescent="0.25">
      <c r="A114" s="115">
        <f>INDEX('1.MetaData'!A:A, MATCH($E114, '1.MetaData'!$B:$B, 0))</f>
        <v>845</v>
      </c>
      <c r="B114" s="126" t="s">
        <v>6347</v>
      </c>
      <c r="C114" s="125">
        <v>1</v>
      </c>
      <c r="D114" s="127" t="s">
        <v>6346</v>
      </c>
      <c r="E114" s="1" t="str">
        <f>VLOOKUP(B114,'4.HiCLysate'!E:G,2,FALSE)</f>
        <v>OG845</v>
      </c>
      <c r="F114" s="123" t="str">
        <f>IF(C114&gt;1,_xlfn.CONCAT(B114,"_HICL",C114),_xlfn.CONCAT(B114,"_HICL"))</f>
        <v>OG845H-1_HICL</v>
      </c>
      <c r="G114" s="58" t="str">
        <f ca="1">VLOOKUP($E114,'1.MetaData'!$B:$H,3,FALSE)</f>
        <v>Sphyrna mokarran</v>
      </c>
      <c r="H114" s="58" t="str">
        <f>VLOOKUP($E114,'1.MetaData'!$B:$H,4,FALSE)</f>
        <v>Great hammerhead shark</v>
      </c>
      <c r="I114" s="125" t="s">
        <v>6217</v>
      </c>
      <c r="J114" s="128">
        <v>45569</v>
      </c>
      <c r="K114" s="125" t="s">
        <v>6272</v>
      </c>
      <c r="L114" s="131">
        <v>8</v>
      </c>
      <c r="M114" s="27">
        <f>IF(L114&lt;&gt;"", IF(L114="NA", "NA", L114*50), "")</f>
        <v>400</v>
      </c>
      <c r="N114" s="125" t="s">
        <v>6240</v>
      </c>
      <c r="O114" s="131">
        <v>9.4</v>
      </c>
      <c r="P114" s="131">
        <f>IF(OR(I114="", I114="NA"), "NA", IF(I114="Dovetail Omni-C", O114*28, IF(I114="Dovetail AssemblyLink", O114*30, "")))</f>
        <v>263.2</v>
      </c>
      <c r="Q114" s="130">
        <v>920</v>
      </c>
      <c r="U114" s="125" t="str" cm="1">
        <f t="array" ref="U114">IF(B114="","",IF(MAX(IF(B:B=B114,C:C))=C114,"Y","N"))</f>
        <v>Y</v>
      </c>
      <c r="W114" s="127"/>
    </row>
    <row r="115" spans="1:23" hidden="1" x14ac:dyDescent="0.25">
      <c r="A115" s="115">
        <f>INDEX('1.MetaData'!A:A, MATCH($E115, '1.MetaData'!$B:$B, 0))</f>
        <v>848</v>
      </c>
      <c r="B115" s="126" t="s">
        <v>6372</v>
      </c>
      <c r="C115" s="125">
        <v>1</v>
      </c>
      <c r="D115" s="127" t="s">
        <v>6256</v>
      </c>
      <c r="E115" s="1" t="str">
        <f>VLOOKUP(B115,'4.HiCLysate'!E:G,2,FALSE)</f>
        <v>OG848</v>
      </c>
      <c r="F115" s="123" t="str">
        <f>IF(C115&gt;1,_xlfn.CONCAT(B115,"_HICL",C115),_xlfn.CONCAT(B115,"_HICL"))</f>
        <v>OG848U-1_HICL</v>
      </c>
      <c r="G115" s="58" t="str">
        <f>VLOOKUP($E115,'1.MetaData'!$B:$H,3,FALSE)</f>
        <v>Paraliparis selti</v>
      </c>
      <c r="H115" s="58" t="str">
        <f>VLOOKUP($E115,'1.MetaData'!$B:$H,4,FALSE)</f>
        <v>Snailfish</v>
      </c>
      <c r="I115" s="125" t="s">
        <v>6253</v>
      </c>
      <c r="M115" s="27" t="str">
        <f>IF(L115&lt;&gt;"", IF(L115="NA", "NA", L115*50), "")</f>
        <v/>
      </c>
      <c r="P115" s="131">
        <f>IF(OR(I115="", I115="NA"), "NA", IF(I115="Dovetail Omni-C", O115*28, IF(I115="Dovetail AssemblyLink", O115*30, "")))</f>
        <v>0</v>
      </c>
      <c r="U115" s="125" t="str" cm="1">
        <f t="array" ref="U115">IF(B115="","",IF(MAX(IF(B:B=B115,C:C))=C115,"Y","N"))</f>
        <v>Y</v>
      </c>
      <c r="W115" s="127"/>
    </row>
    <row r="116" spans="1:23" hidden="1" x14ac:dyDescent="0.25">
      <c r="A116" s="115">
        <f>INDEX('1.MetaData'!A:A, MATCH($E116, '1.MetaData'!$B:$B, 0))</f>
        <v>849</v>
      </c>
      <c r="B116" s="126" t="s">
        <v>6373</v>
      </c>
      <c r="C116" s="125">
        <v>1</v>
      </c>
      <c r="D116" s="127" t="s">
        <v>6256</v>
      </c>
      <c r="E116" s="1" t="str">
        <f>VLOOKUP(B116,'4.HiCLysate'!E:G,2,FALSE)</f>
        <v>OG849</v>
      </c>
      <c r="F116" s="123" t="str">
        <f>IF(C116&gt;1,_xlfn.CONCAT(B116,"_HICL",C116),_xlfn.CONCAT(B116,"_HICL"))</f>
        <v>OG849U-1_HICL</v>
      </c>
      <c r="G116" s="58" t="str">
        <f>VLOOKUP($E116,'1.MetaData'!$B:$H,3,FALSE)</f>
        <v>Barathrites iris</v>
      </c>
      <c r="H116" s="58">
        <f>VLOOKUP($E116,'1.MetaData'!$B:$H,4,FALSE)</f>
        <v>0</v>
      </c>
      <c r="I116" s="125" t="s">
        <v>6253</v>
      </c>
      <c r="M116" s="27" t="str">
        <f>IF(L116&lt;&gt;"", IF(L116="NA", "NA", L116*50), "")</f>
        <v/>
      </c>
      <c r="P116" s="131">
        <f>IF(OR(I116="", I116="NA"), "NA", IF(I116="Dovetail Omni-C", O116*28, IF(I116="Dovetail AssemblyLink", O116*30, "")))</f>
        <v>0</v>
      </c>
      <c r="U116" s="125" t="str" cm="1">
        <f t="array" ref="U116">IF(B116="","",IF(MAX(IF(B:B=B116,C:C))=C116,"Y","N"))</f>
        <v>Y</v>
      </c>
      <c r="W116" s="127"/>
    </row>
    <row r="117" spans="1:23" hidden="1" x14ac:dyDescent="0.25">
      <c r="A117" s="115">
        <f>INDEX('1.MetaData'!A:A, MATCH($E117, '1.MetaData'!$B:$B, 0))</f>
        <v>855</v>
      </c>
      <c r="B117" s="126" t="s">
        <v>6348</v>
      </c>
      <c r="C117" s="125">
        <v>1</v>
      </c>
      <c r="D117" s="127" t="s">
        <v>3384</v>
      </c>
      <c r="E117" s="1" t="str">
        <f>VLOOKUP(B117,'4.HiCLysate'!E:G,2,FALSE)</f>
        <v>OG855</v>
      </c>
      <c r="F117" s="123" t="str">
        <f t="shared" si="11"/>
        <v>OG855G-1_HICL</v>
      </c>
      <c r="G117" s="58" t="str">
        <f>VLOOKUP($E117,'1.MetaData'!$B:$H,3,FALSE)</f>
        <v>Glaucosoma hebraicum</v>
      </c>
      <c r="H117" s="58" t="str">
        <f>VLOOKUP($E117,'1.MetaData'!$B:$H,4,FALSE)</f>
        <v>West Australian dhufish</v>
      </c>
      <c r="I117" s="125" t="s">
        <v>6253</v>
      </c>
      <c r="J117" s="128">
        <v>45595</v>
      </c>
      <c r="K117" s="125" t="s">
        <v>6167</v>
      </c>
      <c r="L117" s="131">
        <v>3</v>
      </c>
      <c r="M117" s="27">
        <f t="shared" si="13"/>
        <v>150</v>
      </c>
      <c r="N117" s="125" t="s">
        <v>6227</v>
      </c>
      <c r="O117" s="131">
        <v>0.93</v>
      </c>
      <c r="P117" s="131">
        <f t="shared" si="12"/>
        <v>27.900000000000002</v>
      </c>
      <c r="Q117" s="130">
        <v>431</v>
      </c>
      <c r="R117" s="321" t="s">
        <v>107</v>
      </c>
      <c r="S117" s="321" t="s">
        <v>107</v>
      </c>
      <c r="T117" s="321" t="s">
        <v>107</v>
      </c>
      <c r="U117" s="125" t="str" cm="1">
        <f t="array" ref="U117">IF(B117="","",IF(MAX(IF(B:B=B117,C:C))=C117,"Y","N"))</f>
        <v>Y</v>
      </c>
      <c r="W117" s="127"/>
    </row>
    <row r="118" spans="1:23" hidden="1" x14ac:dyDescent="0.25">
      <c r="A118" s="115">
        <f>INDEX('1.MetaData'!A:A, MATCH($E118, '1.MetaData'!$B:$B, 0))</f>
        <v>855</v>
      </c>
      <c r="B118" s="126" t="s">
        <v>6349</v>
      </c>
      <c r="C118" s="125">
        <v>1</v>
      </c>
      <c r="D118" s="127" t="s">
        <v>6256</v>
      </c>
      <c r="E118" s="1" t="str">
        <f>VLOOKUP(B118,'4.HiCLysate'!E:G,2,FALSE)</f>
        <v>OG855</v>
      </c>
      <c r="F118" s="123" t="str">
        <f t="shared" si="11"/>
        <v>OG855L-1_HICL</v>
      </c>
      <c r="G118" s="58" t="str">
        <f ca="1">VLOOKUP($E118,'1.MetaData'!$B:$H,3,FALSE)</f>
        <v>Glaucosoma hebraicum</v>
      </c>
      <c r="H118" s="58" t="str">
        <f ca="1">VLOOKUP($E118,'1.MetaData'!$B:$H,4,FALSE)</f>
        <v>West Australian dhufish</v>
      </c>
      <c r="I118" s="125" t="s">
        <v>6253</v>
      </c>
      <c r="M118" s="27" t="str">
        <f t="shared" si="13"/>
        <v/>
      </c>
      <c r="P118" s="131">
        <f t="shared" si="12"/>
        <v>0</v>
      </c>
      <c r="U118" s="125" t="str" cm="1">
        <f t="array" ref="U118">IF(B118="","",IF(MAX(IF(B:B=B118,C:C))=C118,"Y","N"))</f>
        <v>Y</v>
      </c>
      <c r="V118" s="130" t="s">
        <v>92</v>
      </c>
      <c r="W118" s="127"/>
    </row>
    <row r="119" spans="1:23" hidden="1" x14ac:dyDescent="0.25">
      <c r="A119" s="115">
        <f ca="1">INDEX('1.MetaData'!A:A, MATCH($E119, '1.MetaData'!$B:$B, 0))</f>
        <v>856</v>
      </c>
      <c r="B119" s="126" t="s">
        <v>6350</v>
      </c>
      <c r="C119" s="125">
        <v>1</v>
      </c>
      <c r="D119" s="127" t="s">
        <v>3384</v>
      </c>
      <c r="E119" s="1" t="str">
        <f>VLOOKUP(B119,'4.HiCLysate'!E:G,2,FALSE)</f>
        <v>OG856</v>
      </c>
      <c r="F119" s="123" t="str">
        <f t="shared" si="11"/>
        <v>OG856L-1_HICL</v>
      </c>
      <c r="G119" s="58" t="str">
        <f ca="1">VLOOKUP($E119,'1.MetaData'!$B:$H,3,FALSE)</f>
        <v>Platycephalus bassensis</v>
      </c>
      <c r="H119" s="58" t="str">
        <f ca="1">VLOOKUP($E119,'1.MetaData'!$B:$H,4,FALSE)</f>
        <v>Sand Flathead</v>
      </c>
      <c r="I119" s="125" t="s">
        <v>6253</v>
      </c>
      <c r="J119" s="128">
        <v>45477</v>
      </c>
      <c r="K119" s="125" t="s">
        <v>6149</v>
      </c>
      <c r="L119" s="131">
        <v>5</v>
      </c>
      <c r="M119" s="27">
        <f t="shared" si="13"/>
        <v>250</v>
      </c>
      <c r="N119" s="125" t="s">
        <v>6242</v>
      </c>
      <c r="O119" s="131">
        <v>2.4</v>
      </c>
      <c r="P119" s="131">
        <f t="shared" si="12"/>
        <v>72</v>
      </c>
      <c r="Q119" s="130">
        <v>307</v>
      </c>
      <c r="R119" s="321">
        <v>0.16189999999999999</v>
      </c>
      <c r="S119" s="321">
        <v>0.15629999999999999</v>
      </c>
      <c r="T119" s="130" t="s">
        <v>107</v>
      </c>
      <c r="U119" s="125" t="str" cm="1">
        <f t="array" ref="U119">IF(B119="","",IF(MAX(IF(B:B=B119,C:C))=C119,"Y","N"))</f>
        <v>Y</v>
      </c>
      <c r="W119" s="127" t="s">
        <v>6351</v>
      </c>
    </row>
    <row r="120" spans="1:23" hidden="1" x14ac:dyDescent="0.25">
      <c r="A120" s="115">
        <f>INDEX('1.MetaData'!A:A, MATCH($E120, '1.MetaData'!$B:$B, 0))</f>
        <v>856</v>
      </c>
      <c r="B120" s="126" t="s">
        <v>6352</v>
      </c>
      <c r="C120" s="125">
        <v>1</v>
      </c>
      <c r="D120" s="127" t="s">
        <v>3384</v>
      </c>
      <c r="E120" s="1" t="str">
        <f>VLOOKUP(B120,'4.HiCLysate'!E:G,2,FALSE)</f>
        <v>OG856</v>
      </c>
      <c r="F120" s="123" t="str">
        <f t="shared" si="11"/>
        <v>OG856L-2_HICL</v>
      </c>
      <c r="G120" s="58" t="str">
        <f>VLOOKUP($E120,'1.MetaData'!$B:$H,3,FALSE)</f>
        <v>Platycephalus bassensis</v>
      </c>
      <c r="H120" s="58" t="str">
        <f>VLOOKUP($E120,'1.MetaData'!$B:$H,4,FALSE)</f>
        <v>Sand Flathead</v>
      </c>
      <c r="I120" s="125" t="s">
        <v>6253</v>
      </c>
      <c r="J120" s="128">
        <v>45509</v>
      </c>
      <c r="K120" s="125" t="s">
        <v>6112</v>
      </c>
      <c r="L120" s="131">
        <v>13</v>
      </c>
      <c r="M120" s="27">
        <f t="shared" si="13"/>
        <v>650</v>
      </c>
      <c r="N120" s="125" t="s">
        <v>6246</v>
      </c>
      <c r="O120" s="131">
        <v>0.97</v>
      </c>
      <c r="P120" s="131">
        <f t="shared" si="12"/>
        <v>29.099999999999998</v>
      </c>
      <c r="Q120" s="130">
        <v>645</v>
      </c>
      <c r="R120" s="321" t="s">
        <v>107</v>
      </c>
      <c r="S120" s="321" t="s">
        <v>107</v>
      </c>
      <c r="T120" s="321" t="s">
        <v>107</v>
      </c>
      <c r="U120" s="125" t="str" cm="1">
        <f t="array" ref="U120">IF(B120="","",IF(MAX(IF(B:B=B120,C:C))=C120,"Y","N"))</f>
        <v>Y</v>
      </c>
      <c r="W120" s="127" t="s">
        <v>6294</v>
      </c>
    </row>
    <row r="121" spans="1:23" hidden="1" x14ac:dyDescent="0.25">
      <c r="A121" s="115">
        <f>INDEX('1.MetaData'!A:A, MATCH($E121, '1.MetaData'!$B:$B, 0))</f>
        <v>856</v>
      </c>
      <c r="B121" s="126" t="s">
        <v>6353</v>
      </c>
      <c r="C121" s="125">
        <v>1</v>
      </c>
      <c r="D121" s="127" t="s">
        <v>4878</v>
      </c>
      <c r="E121" s="1" t="str">
        <f>VLOOKUP(B121,'4.HiCLysate'!E:G,2,FALSE)</f>
        <v>OG856</v>
      </c>
      <c r="F121" s="123" t="str">
        <f t="shared" si="11"/>
        <v>OG856L2-1_HICL</v>
      </c>
      <c r="G121" s="58" t="str">
        <f ca="1">VLOOKUP($E121,'1.MetaData'!$B:$H,3,FALSE)</f>
        <v>Platycephalus bassensis</v>
      </c>
      <c r="H121" s="58" t="str">
        <f>VLOOKUP($E121,'1.MetaData'!$B:$H,4,FALSE)</f>
        <v>Sand Flathead</v>
      </c>
      <c r="I121" s="125" t="s">
        <v>6217</v>
      </c>
      <c r="J121" s="128">
        <v>45608</v>
      </c>
      <c r="K121" s="125" t="s">
        <v>6328</v>
      </c>
      <c r="L121" s="131">
        <v>5</v>
      </c>
      <c r="M121" s="27">
        <f t="shared" si="13"/>
        <v>250</v>
      </c>
      <c r="N121" s="125" t="s">
        <v>6240</v>
      </c>
      <c r="O121" s="131">
        <v>1.2</v>
      </c>
      <c r="P121" s="131">
        <f t="shared" si="12"/>
        <v>33.6</v>
      </c>
      <c r="Q121" s="130">
        <v>410</v>
      </c>
      <c r="R121" s="321">
        <v>2.47E-2</v>
      </c>
      <c r="S121" s="321">
        <v>0.3014</v>
      </c>
      <c r="T121" s="130">
        <v>119354957</v>
      </c>
      <c r="U121" s="125" t="str" cm="1">
        <f t="array" ref="U121">IF(B121="","",IF(MAX(IF(B:B=B121,C:C))=C121,"Y","N"))</f>
        <v>Y</v>
      </c>
      <c r="V121" s="130" t="s">
        <v>92</v>
      </c>
      <c r="W121" s="127" t="s">
        <v>6354</v>
      </c>
    </row>
    <row r="122" spans="1:23" hidden="1" x14ac:dyDescent="0.25">
      <c r="A122" s="115">
        <f ca="1">INDEX('1.MetaData'!A:A, MATCH($E122, '1.MetaData'!$B:$B, 0))</f>
        <v>859</v>
      </c>
      <c r="B122" s="126" t="s">
        <v>6355</v>
      </c>
      <c r="C122" s="125">
        <v>1</v>
      </c>
      <c r="D122" s="127" t="s">
        <v>4878</v>
      </c>
      <c r="E122" s="1" t="str">
        <f>VLOOKUP(B122,'4.HiCLysate'!E:G,2,FALSE)</f>
        <v>OG859</v>
      </c>
      <c r="F122" s="123" t="str">
        <f t="shared" si="11"/>
        <v>OG859O-1_HICL</v>
      </c>
      <c r="G122" s="58" t="str">
        <f>VLOOKUP($E122,'1.MetaData'!$B:$H,3,FALSE)</f>
        <v>Neophoca cinerea</v>
      </c>
      <c r="H122" s="58" t="str">
        <f>VLOOKUP($E122,'1.MetaData'!$B:$H,4,FALSE)</f>
        <v>Australian sea lion</v>
      </c>
      <c r="I122" s="125" t="s">
        <v>6253</v>
      </c>
      <c r="J122" s="128">
        <v>45595</v>
      </c>
      <c r="K122" s="125" t="s">
        <v>6167</v>
      </c>
      <c r="L122" s="131">
        <v>12</v>
      </c>
      <c r="M122" s="27">
        <f t="shared" si="13"/>
        <v>600</v>
      </c>
      <c r="N122" s="125" t="s">
        <v>6246</v>
      </c>
      <c r="O122" s="131">
        <v>4.5199999999999996</v>
      </c>
      <c r="P122" s="131">
        <f t="shared" si="12"/>
        <v>135.6</v>
      </c>
      <c r="Q122" s="130">
        <v>775</v>
      </c>
      <c r="R122" s="321">
        <v>1.49E-2</v>
      </c>
      <c r="S122" s="321">
        <v>4.1799999999999997E-2</v>
      </c>
      <c r="T122" s="130" t="s">
        <v>7887</v>
      </c>
      <c r="U122" s="125" t="str" cm="1">
        <f t="array" ref="U122">IF(B122="","",IF(MAX(IF(B:B=B122,C:C))=C122,"Y","N"))</f>
        <v>Y</v>
      </c>
      <c r="W122" s="127"/>
    </row>
    <row r="123" spans="1:23" hidden="1" x14ac:dyDescent="0.25">
      <c r="A123" s="115">
        <f ca="1">INDEX('1.MetaData'!A:A, MATCH($E123, '1.MetaData'!$B:$B, 0))</f>
        <v>860</v>
      </c>
      <c r="B123" s="126" t="s">
        <v>6356</v>
      </c>
      <c r="C123" s="125">
        <v>1</v>
      </c>
      <c r="D123" s="127" t="s">
        <v>4878</v>
      </c>
      <c r="E123" s="1" t="str">
        <f>VLOOKUP(B123,'4.HiCLysate'!E:G,2,FALSE)</f>
        <v>OG860</v>
      </c>
      <c r="F123" s="123" t="str">
        <f t="shared" si="11"/>
        <v>OG860L-2_HICL</v>
      </c>
      <c r="G123" s="58" t="str">
        <f>VLOOKUP($E123,'1.MetaData'!$B:$H,3,FALSE)</f>
        <v>Brachaluteres jacksonianus</v>
      </c>
      <c r="H123" s="58" t="str">
        <f ca="1">VLOOKUP($E123,'1.MetaData'!$B:$H,4,FALSE)</f>
        <v>Southern Pygmy Leatherjacket</v>
      </c>
      <c r="I123" s="125" t="s">
        <v>6217</v>
      </c>
      <c r="J123" s="128">
        <v>45608</v>
      </c>
      <c r="K123" s="125" t="s">
        <v>6328</v>
      </c>
      <c r="L123" s="131">
        <v>17</v>
      </c>
      <c r="M123" s="27">
        <f t="shared" si="13"/>
        <v>850</v>
      </c>
      <c r="N123" s="125" t="s">
        <v>6230</v>
      </c>
      <c r="O123" s="131">
        <v>57.4</v>
      </c>
      <c r="P123" s="131">
        <f t="shared" si="12"/>
        <v>1607.2</v>
      </c>
      <c r="Q123" s="130">
        <v>543</v>
      </c>
      <c r="R123" s="321">
        <v>2.47E-2</v>
      </c>
      <c r="S123" s="321">
        <v>0.3014</v>
      </c>
      <c r="T123" s="130">
        <v>119354957.5</v>
      </c>
      <c r="U123" s="125" t="str" cm="1">
        <f t="array" ref="U123">IF(B123="","",IF(MAX(IF(B:B=B123,C:C))=C123,"Y","N"))</f>
        <v>Y</v>
      </c>
      <c r="W123" s="127"/>
    </row>
    <row r="124" spans="1:23" x14ac:dyDescent="0.25">
      <c r="A124" s="115">
        <f>INDEX('1.MetaData'!A:A, MATCH($E124, '1.MetaData'!$B:$B, 0))</f>
        <v>863</v>
      </c>
      <c r="B124" s="126" t="s">
        <v>6357</v>
      </c>
      <c r="C124" s="125">
        <v>1</v>
      </c>
      <c r="D124" s="127" t="s">
        <v>6304</v>
      </c>
      <c r="E124" s="1" t="str">
        <f>VLOOKUP(B124,'4.HiCLysate'!E:G,2,FALSE)</f>
        <v>OG863</v>
      </c>
      <c r="F124" s="123" t="str">
        <f t="shared" si="11"/>
        <v>OG863G-2_HICL</v>
      </c>
      <c r="G124" s="58" t="str">
        <f>VLOOKUP($E124,'1.MetaData'!$B:$H,3,FALSE)</f>
        <v>Lutjanus argentimaculatus</v>
      </c>
      <c r="H124" s="58" t="str">
        <f>VLOOKUP($E124,'1.MetaData'!$B:$H,4,FALSE)</f>
        <v>Mangrove jack</v>
      </c>
      <c r="I124" s="125" t="s">
        <v>6217</v>
      </c>
      <c r="J124" s="128">
        <v>45608</v>
      </c>
      <c r="K124" s="125" t="s">
        <v>6328</v>
      </c>
      <c r="L124" s="131">
        <v>29</v>
      </c>
      <c r="M124" s="27">
        <f t="shared" si="13"/>
        <v>1450</v>
      </c>
      <c r="N124" s="125" t="s">
        <v>6242</v>
      </c>
      <c r="O124" s="131">
        <v>14.4</v>
      </c>
      <c r="P124" s="131">
        <f t="shared" si="12"/>
        <v>403.2</v>
      </c>
      <c r="Q124" s="130">
        <v>746</v>
      </c>
      <c r="R124" s="321">
        <v>1.8800000000000001E-2</v>
      </c>
      <c r="S124" s="321">
        <v>0.24440000000000001</v>
      </c>
      <c r="T124" s="130">
        <v>194196744.90000001</v>
      </c>
      <c r="U124" s="125" t="str" cm="1">
        <f t="array" ref="U124">IF(B124="","",IF(MAX(IF(B:B=B124,C:C))=C124,"Y","N"))</f>
        <v>Y</v>
      </c>
      <c r="W124" s="127"/>
    </row>
    <row r="125" spans="1:23" x14ac:dyDescent="0.25">
      <c r="A125" s="115">
        <f>INDEX('1.MetaData'!A:A, MATCH($E125, '1.MetaData'!$B:$B, 0))</f>
        <v>866</v>
      </c>
      <c r="B125" s="126" t="s">
        <v>6358</v>
      </c>
      <c r="C125" s="125">
        <v>1</v>
      </c>
      <c r="D125" s="127" t="s">
        <v>6304</v>
      </c>
      <c r="E125" s="1" t="str">
        <f>VLOOKUP(B125,'4.HiCLysate'!E:G,2,FALSE)</f>
        <v>OG866</v>
      </c>
      <c r="F125" s="123" t="str">
        <f t="shared" si="11"/>
        <v>OG866G-1_HICL</v>
      </c>
      <c r="G125" s="58" t="str">
        <f>VLOOKUP($E125,'1.MetaData'!$B:$H,3,FALSE)</f>
        <v>Pachycara sp.</v>
      </c>
      <c r="H125" s="58" t="str">
        <f ca="1">VLOOKUP($E125,'1.MetaData'!$B:$H,4,FALSE)</f>
        <v>Eelpout</v>
      </c>
      <c r="I125" s="125" t="s">
        <v>6217</v>
      </c>
      <c r="J125" s="128">
        <v>45608</v>
      </c>
      <c r="K125" s="125" t="s">
        <v>6328</v>
      </c>
      <c r="L125" s="131">
        <v>7</v>
      </c>
      <c r="M125" s="27">
        <f t="shared" si="13"/>
        <v>350</v>
      </c>
      <c r="N125" s="125" t="s">
        <v>6240</v>
      </c>
      <c r="O125" s="131">
        <v>7.4</v>
      </c>
      <c r="P125" s="131">
        <f t="shared" si="12"/>
        <v>207.20000000000002</v>
      </c>
      <c r="Q125" s="130">
        <v>443</v>
      </c>
      <c r="R125" s="321">
        <v>2.8199999999999999E-2</v>
      </c>
      <c r="S125" s="321">
        <v>1.3599999999999999E-2</v>
      </c>
      <c r="T125" s="130">
        <v>73071022</v>
      </c>
      <c r="U125" s="125" t="str" cm="1">
        <f t="array" ref="U125">IF(B125="","",IF(MAX(IF(B:B=B125,C:C))=C125,"Y","N"))</f>
        <v>Y</v>
      </c>
      <c r="W125" s="127" t="s">
        <v>6359</v>
      </c>
    </row>
    <row r="126" spans="1:23" hidden="1" x14ac:dyDescent="0.25">
      <c r="A126" s="115">
        <f>INDEX('1.MetaData'!A:A, MATCH($E126, '1.MetaData'!$B:$B, 0))</f>
        <v>910</v>
      </c>
      <c r="B126" s="126" t="s">
        <v>6360</v>
      </c>
      <c r="C126" s="125">
        <v>1</v>
      </c>
      <c r="D126" s="127" t="s">
        <v>4878</v>
      </c>
      <c r="E126" s="1" t="str">
        <f>VLOOKUP(B126,'4.HiCLysate'!E:G,2,FALSE)</f>
        <v>OG910</v>
      </c>
      <c r="F126" s="123" t="str">
        <f t="shared" si="11"/>
        <v>OG910L-1_HICL</v>
      </c>
      <c r="G126" s="58" t="str">
        <f>VLOOKUP($E126,'1.MetaData'!$B:$H,3,FALSE)</f>
        <v>Choerodon rubescens</v>
      </c>
      <c r="H126" s="58" t="str">
        <f>VLOOKUP($E126,'1.MetaData'!$B:$H,4,FALSE)</f>
        <v>Baldchin groper</v>
      </c>
      <c r="I126" s="125" t="s">
        <v>6217</v>
      </c>
      <c r="J126" s="128">
        <v>45608</v>
      </c>
      <c r="K126" s="125" t="s">
        <v>6328</v>
      </c>
      <c r="L126" s="131">
        <v>16</v>
      </c>
      <c r="M126" s="27">
        <f t="shared" si="13"/>
        <v>800</v>
      </c>
      <c r="N126" s="125" t="s">
        <v>6242</v>
      </c>
      <c r="O126" s="131">
        <v>48</v>
      </c>
      <c r="P126" s="131">
        <f t="shared" si="12"/>
        <v>1344</v>
      </c>
      <c r="Q126" s="130">
        <v>580</v>
      </c>
      <c r="R126" s="321" t="s">
        <v>107</v>
      </c>
      <c r="S126" s="321" t="s">
        <v>107</v>
      </c>
      <c r="T126" s="130" t="s">
        <v>107</v>
      </c>
      <c r="U126" s="125" t="str" cm="1">
        <f t="array" ref="U126">IF(B126="","",IF(MAX(IF(B:B=B126,C:C))=C126,"Y","N"))</f>
        <v>Y</v>
      </c>
      <c r="W126" s="127"/>
    </row>
    <row r="127" spans="1:23" hidden="1" x14ac:dyDescent="0.25">
      <c r="A127" s="361">
        <f>INDEX('1.MetaData'!A:A, MATCH($E127, '1.MetaData'!$B:$B, 0))</f>
        <v>1160</v>
      </c>
      <c r="B127" s="126" t="s">
        <v>7979</v>
      </c>
      <c r="C127" s="125">
        <v>1</v>
      </c>
      <c r="D127" s="127" t="s">
        <v>6256</v>
      </c>
      <c r="E127" s="354" t="str">
        <f>VLOOKUP(B127,'4.HiCLysate'!E:G,2,FALSE)</f>
        <v>OG1160</v>
      </c>
      <c r="F127" s="362" t="str">
        <f>IF(C127&gt;1,_xlfn.CONCAT(B127,"_HICL",C127),_xlfn.CONCAT(B127,"_HICL"))</f>
        <v>OG1160B-1_HICL</v>
      </c>
      <c r="G127" s="58" t="str">
        <f>VLOOKUP($E127,'1.MetaData'!$B:$H,3,FALSE)</f>
        <v>Neophoca cinerea</v>
      </c>
      <c r="H127" s="355" t="str">
        <f>VLOOKUP($E127,'1.MetaData'!$B:$H,4,FALSE)</f>
        <v>Australian sea lion</v>
      </c>
      <c r="I127" s="125" t="s">
        <v>6217</v>
      </c>
      <c r="M127" s="380" t="str">
        <f>IF(L127&lt;&gt;"", IF(L127="NA", "NA", L127*50), "")</f>
        <v/>
      </c>
      <c r="P127" s="131">
        <f>IF(OR(I127="", I127="NA"), "NA", IF(I127="Dovetail Omni-C", O127*28, IF(I127="Dovetail AssemblyLink", O127*30, "")))</f>
        <v>0</v>
      </c>
      <c r="U127" s="381" t="str" cm="1">
        <f t="array" ref="U127">IF(B127="","",IF(MAX(IF(B:B=B127,C:C))=C127,"Y","N"))</f>
        <v>Y</v>
      </c>
      <c r="W127" s="127"/>
    </row>
  </sheetData>
  <protectedRanges>
    <protectedRange algorithmName="SHA-512" hashValue="7x5+saEup9Wuoio/cQe430DPse6PM7FvxZTNREfYKA+WxtOQ08UFELr1c/naS/g6VlMUydrhqpMNjLLs1DYO4Q==" saltValue="3zviSngWa29CR5nTOzUozA==" spinCount="100000" sqref="M53:M56 M2:M50" name="Range1"/>
  </protectedRanges>
  <conditionalFormatting sqref="F1:F1048576">
    <cfRule type="duplicateValues" dxfId="6" priority="1"/>
    <cfRule type="duplicateValues" dxfId="5" priority="2"/>
  </conditionalFormatting>
  <pageMargins left="0.7" right="0.7" top="0.75" bottom="0.75" header="0.3" footer="0.3"/>
  <pageSetup paperSize="9" orientation="portrait" r:id="rId1"/>
  <tableParts count="1">
    <tablePart r:id="rId2"/>
  </tableParts>
  <extLst>
    <ext xmlns:x14="http://schemas.microsoft.com/office/spreadsheetml/2009/9/main" uri="{CCE6A557-97BC-4b89-ADB6-D9C93CAAB3DF}">
      <x14:dataValidations xmlns:xm="http://schemas.microsoft.com/office/excel/2006/main" xWindow="187" yWindow="756" count="5">
        <x14:dataValidation type="list" allowBlank="1" showInputMessage="1" showErrorMessage="1" xr:uid="{4F5B1A83-B8C7-4F01-B95D-5EC4EA6CA77C}">
          <x14:formula1>
            <xm:f>Validation!$A$4:$A$5</xm:f>
          </x14:formula1>
          <xm:sqref>U2</xm:sqref>
        </x14:dataValidation>
        <x14:dataValidation type="list" allowBlank="1" showInputMessage="1" showErrorMessage="1" xr:uid="{A928731D-5762-46D9-AD79-5110C60F6C9C}">
          <x14:formula1>
            <xm:f>Validation!$A$445:$A$453</xm:f>
          </x14:formula1>
          <xm:sqref>N2:N127</xm:sqref>
        </x14:dataValidation>
        <x14:dataValidation type="list" allowBlank="1" showInputMessage="1" showErrorMessage="1" xr:uid="{B8EC947F-9CC6-4D6C-A6D3-701E7450600A}">
          <x14:formula1>
            <xm:f>Validation!$A$428:$A$437</xm:f>
          </x14:formula1>
          <xm:sqref>D2:D127</xm:sqref>
        </x14:dataValidation>
        <x14:dataValidation type="list" allowBlank="1" showInputMessage="1" showErrorMessage="1" promptTitle="HiC Library Prep #" prompt="Enter HiC library prep #" xr:uid="{7E78612C-828F-4BA4-AAD8-093AA2AA8269}">
          <x14:formula1>
            <xm:f>Validation!$A$10:$A$19</xm:f>
          </x14:formula1>
          <xm:sqref>C2:C127</xm:sqref>
        </x14:dataValidation>
        <x14:dataValidation type="list" allowBlank="1" showInputMessage="1" showErrorMessage="1" xr:uid="{F55BE845-AC13-4389-9626-FF4603D6BD90}">
          <x14:formula1>
            <xm:f>Validation!$A$440:$A$442</xm:f>
          </x14:formula1>
          <xm:sqref>I2:I127</xm:sqref>
        </x14:dataValidation>
      </x14:dataValidations>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377164-D21C-BA42-9308-800C85F7F1BD}">
  <sheetPr codeName="Sheet9"/>
  <dimension ref="A1:T69"/>
  <sheetViews>
    <sheetView zoomScale="90" zoomScaleNormal="90" workbookViewId="0">
      <pane xSplit="6" ySplit="1" topLeftCell="G45" activePane="bottomRight" state="frozen"/>
      <selection pane="topRight" activeCell="G1" sqref="G1"/>
      <selection pane="bottomLeft" activeCell="A2" sqref="A2"/>
      <selection pane="bottomRight" activeCell="L75" sqref="L75"/>
    </sheetView>
  </sheetViews>
  <sheetFormatPr defaultColWidth="11.42578125" defaultRowHeight="15" x14ac:dyDescent="0.25"/>
  <cols>
    <col min="1" max="1" width="8.28515625" style="115" bestFit="1" customWidth="1"/>
    <col min="2" max="2" width="12.85546875" style="21" customWidth="1"/>
    <col min="3" max="3" width="4.42578125" style="19" bestFit="1" customWidth="1"/>
    <col min="4" max="4" width="18.42578125" style="14" bestFit="1" customWidth="1"/>
    <col min="5" max="5" width="12.85546875" style="1" customWidth="1"/>
    <col min="6" max="6" width="16.28515625" style="41" customWidth="1"/>
    <col min="7" max="7" width="35.42578125" style="39" bestFit="1" customWidth="1"/>
    <col min="8" max="8" width="27.42578125" style="58" bestFit="1" customWidth="1"/>
    <col min="9" max="9" width="20" style="189" bestFit="1" customWidth="1"/>
    <col min="10" max="10" width="21.85546875" style="191" customWidth="1"/>
    <col min="11" max="11" width="21.42578125" style="111" bestFit="1" customWidth="1"/>
    <col min="12" max="12" width="19.85546875" style="111" customWidth="1"/>
    <col min="13" max="13" width="22" style="19" customWidth="1"/>
    <col min="14" max="14" width="14.28515625" style="4" customWidth="1"/>
    <col min="15" max="15" width="28" style="193" customWidth="1"/>
    <col min="16" max="16" width="11.42578125" style="150" customWidth="1"/>
    <col min="17" max="17" width="28" style="193" customWidth="1"/>
    <col min="18" max="18" width="55.42578125" style="19" bestFit="1" customWidth="1"/>
    <col min="19" max="19" width="20.140625" style="14" bestFit="1" customWidth="1"/>
    <col min="20" max="20" width="15.7109375" style="28" customWidth="1"/>
  </cols>
  <sheetData>
    <row r="1" spans="1:20" s="33" customFormat="1" x14ac:dyDescent="0.25">
      <c r="A1" s="49" t="s">
        <v>67</v>
      </c>
      <c r="B1" s="32" t="s">
        <v>4867</v>
      </c>
      <c r="C1" s="117" t="s">
        <v>3125</v>
      </c>
      <c r="D1" s="49" t="s">
        <v>3344</v>
      </c>
      <c r="E1" s="32" t="s">
        <v>123</v>
      </c>
      <c r="F1" s="148" t="s">
        <v>4868</v>
      </c>
      <c r="G1" s="42" t="s">
        <v>86</v>
      </c>
      <c r="H1" s="85" t="s">
        <v>3346</v>
      </c>
      <c r="I1" s="187" t="s">
        <v>4869</v>
      </c>
      <c r="J1" s="188" t="s">
        <v>3360</v>
      </c>
      <c r="K1" s="206" t="s">
        <v>4871</v>
      </c>
      <c r="L1" s="50" t="s">
        <v>4872</v>
      </c>
      <c r="M1" s="182" t="s">
        <v>4870</v>
      </c>
      <c r="N1" s="4" t="s">
        <v>6374</v>
      </c>
      <c r="O1" s="192" t="s">
        <v>6375</v>
      </c>
      <c r="P1" s="101" t="s">
        <v>3362</v>
      </c>
      <c r="Q1" s="199" t="s">
        <v>3363</v>
      </c>
      <c r="R1" s="182" t="s">
        <v>90</v>
      </c>
    </row>
    <row r="2" spans="1:20" x14ac:dyDescent="0.25">
      <c r="A2" s="115">
        <f ca="1">INDEX('1.MetaData'!A:A, MATCH($E2, '1.MetaData'!$B:$B, 0))</f>
        <v>1</v>
      </c>
      <c r="B2" s="21" t="s">
        <v>4877</v>
      </c>
      <c r="C2" s="19">
        <v>1</v>
      </c>
      <c r="D2" s="14" t="s">
        <v>6376</v>
      </c>
      <c r="E2" s="1" t="str">
        <f ca="1">_xlfn.XLOOKUP($B2,'3.DNAExtractions'!$F:$F,'3.DNAExtractions'!E:E,"?")</f>
        <v>OG1</v>
      </c>
      <c r="F2" s="80" t="str">
        <f>IF(C2&gt;1,_xlfn.CONCAT(B2,"_",Table7[[#This Row],[Library Type]],"L",C2),_xlfn.CONCAT(B2,"_",Table7[[#This Row],[Library Type]],"L"))</f>
        <v>OG1G_D_LSKL</v>
      </c>
      <c r="G2" s="58" t="str">
        <f ca="1">VLOOKUP($E2,'1.MetaData'!$B:$H,3,FALSE)</f>
        <v>Lutjanus fulviflamma</v>
      </c>
      <c r="H2" s="58" t="str">
        <f ca="1">VLOOKUP($E2,'1.MetaData'!$B:$H,4,FALSE)</f>
        <v>Blackspot snapper</v>
      </c>
      <c r="I2" s="189">
        <f ca="1">_xlfn.XLOOKUP($B2,'3.DNAExtractions'!$F:$F,'3.DNAExtractions'!O:O,"?")</f>
        <v>431.33333333333331</v>
      </c>
      <c r="J2" s="191">
        <f ca="1">_xlfn.XLOOKUP($B2,'3.DNAExtractions'!$F:$F,'3.DNAExtractions'!V:V,"?")</f>
        <v>20006</v>
      </c>
      <c r="K2" s="111">
        <v>45399</v>
      </c>
      <c r="L2" s="111" t="s">
        <v>6377</v>
      </c>
      <c r="M2" s="19" t="s">
        <v>6378</v>
      </c>
      <c r="N2" s="4" t="str">
        <f t="shared" ref="N2:N33" si="0">IF(M2="Ultra Long Kit (ULK)", "ULK", IF(M2="Ligation Kit (LSK)", "LSK", ""))</f>
        <v>LSK</v>
      </c>
      <c r="P2" s="14" t="str" cm="1">
        <f t="array" ref="P2">IF(B2="","",IF(MAX(IF(B:B=B2,C:C))=C2,"Y","N"))</f>
        <v>Y</v>
      </c>
      <c r="S2"/>
      <c r="T2"/>
    </row>
    <row r="3" spans="1:20" x14ac:dyDescent="0.25">
      <c r="A3" s="115">
        <f ca="1">INDEX('1.MetaData'!A:A, MATCH($E3, '1.MetaData'!$B:$B, 0))</f>
        <v>2</v>
      </c>
      <c r="B3" s="21" t="s">
        <v>4882</v>
      </c>
      <c r="C3" s="19">
        <v>1</v>
      </c>
      <c r="D3" s="14" t="s">
        <v>4878</v>
      </c>
      <c r="E3" s="1" t="str">
        <f ca="1">_xlfn.XLOOKUP($B3,'3.DNAExtractions'!$F:$F,'3.DNAExtractions'!E:E,"?")</f>
        <v>OG2</v>
      </c>
      <c r="F3" s="80" t="str">
        <f>IF(C3&gt;1,_xlfn.CONCAT(B3,"_",Table7[[#This Row],[Library Type]],"L",C3),_xlfn.CONCAT(B3,"_",Table7[[#This Row],[Library Type]],"L"))</f>
        <v>OG2G_D_LSKL</v>
      </c>
      <c r="G3" s="58" t="str">
        <f ca="1">VLOOKUP($E3,'1.MetaData'!$B:$H,3,FALSE)</f>
        <v>Lutjanus carponotatus</v>
      </c>
      <c r="H3" s="58" t="str">
        <f ca="1">VLOOKUP($E3,'1.MetaData'!$B:$H,4,FALSE)</f>
        <v>Stripey snapper</v>
      </c>
      <c r="I3" s="189">
        <f ca="1">_xlfn.XLOOKUP($B3,'3.DNAExtractions'!$F:$F,'3.DNAExtractions'!O:O,"?")</f>
        <v>406.33333333333331</v>
      </c>
      <c r="J3" s="191">
        <f ca="1">_xlfn.XLOOKUP($B3,'3.DNAExtractions'!$F:$F,'3.DNAExtractions'!V:V,"?")</f>
        <v>16978</v>
      </c>
      <c r="K3" s="111">
        <v>45356</v>
      </c>
      <c r="L3" s="111" t="s">
        <v>6379</v>
      </c>
      <c r="M3" s="19" t="s">
        <v>6378</v>
      </c>
      <c r="N3" s="4" t="str">
        <f t="shared" si="0"/>
        <v>LSK</v>
      </c>
      <c r="O3" s="193">
        <v>16000</v>
      </c>
      <c r="P3" s="14" t="str" cm="1">
        <f t="array" ref="P3">IF(B3="","",IF(MAX(IF(B:B=B3,C:C))=C3,"Y","N"))</f>
        <v>Y</v>
      </c>
      <c r="S3"/>
      <c r="T3"/>
    </row>
    <row r="4" spans="1:20" x14ac:dyDescent="0.25">
      <c r="A4" s="115">
        <f ca="1">INDEX('1.MetaData'!A:A, MATCH($E4, '1.MetaData'!$B:$B, 0))</f>
        <v>3</v>
      </c>
      <c r="B4" s="21" t="s">
        <v>4890</v>
      </c>
      <c r="C4" s="19">
        <v>1</v>
      </c>
      <c r="D4" s="14" t="s">
        <v>4878</v>
      </c>
      <c r="E4" s="1" t="str">
        <f ca="1">_xlfn.XLOOKUP($B4,'3.DNAExtractions'!$F:$F,'3.DNAExtractions'!E:E,"?")</f>
        <v>OG3</v>
      </c>
      <c r="F4" s="80" t="str">
        <f>IF(C4&gt;1,_xlfn.CONCAT(B4,"_",Table7[[#This Row],[Library Type]],"L",C4),_xlfn.CONCAT(B4,"_",Table7[[#This Row],[Library Type]],"L"))</f>
        <v>OG3G_D_LSKL</v>
      </c>
      <c r="G4" s="58" t="str">
        <f ca="1">VLOOKUP($E4,'1.MetaData'!$B:$H,3,FALSE)</f>
        <v>Lutjanus vitta</v>
      </c>
      <c r="H4" s="58" t="str">
        <f ca="1">VLOOKUP($E4,'1.MetaData'!$B:$H,4,FALSE)</f>
        <v>Brownstripe snapper</v>
      </c>
      <c r="I4" s="189">
        <f ca="1">_xlfn.XLOOKUP($B4,'3.DNAExtractions'!$F:$F,'3.DNAExtractions'!O:O,"?")</f>
        <v>380</v>
      </c>
      <c r="J4" s="191">
        <f ca="1">_xlfn.XLOOKUP($B4,'3.DNAExtractions'!$F:$F,'3.DNAExtractions'!V:V,"?")</f>
        <v>15595</v>
      </c>
      <c r="K4" s="111">
        <v>45180</v>
      </c>
      <c r="L4" s="14" t="s">
        <v>6380</v>
      </c>
      <c r="M4" s="19" t="s">
        <v>6378</v>
      </c>
      <c r="N4" s="4" t="str">
        <f t="shared" si="0"/>
        <v>LSK</v>
      </c>
      <c r="O4" s="193">
        <v>10000</v>
      </c>
      <c r="P4" s="150" t="str" cm="1">
        <f t="array" ref="P4">IF(B4="","",IF(MAX(IF(B:B=B4,C:C))=C4,"Y","N"))</f>
        <v>Y</v>
      </c>
      <c r="S4"/>
      <c r="T4"/>
    </row>
    <row r="5" spans="1:20" x14ac:dyDescent="0.25">
      <c r="A5" s="115">
        <f ca="1">INDEX('1.MetaData'!A:A, MATCH($E5, '1.MetaData'!$B:$B, 0))</f>
        <v>4</v>
      </c>
      <c r="B5" s="21" t="s">
        <v>6381</v>
      </c>
      <c r="C5" s="19">
        <v>1</v>
      </c>
      <c r="D5" s="14" t="s">
        <v>5828</v>
      </c>
      <c r="E5" s="1" t="str">
        <f ca="1">_xlfn.XLOOKUP($B5,'3.DNAExtractions'!$F:$F,'3.DNAExtractions'!E:E,"?")</f>
        <v>OG4</v>
      </c>
      <c r="F5" s="80" t="str">
        <f>IF(C5&gt;1,_xlfn.CONCAT(B5,"_",Table7[[#This Row],[Library Type]],"L",C5),_xlfn.CONCAT(B5,"_",Table7[[#This Row],[Library Type]],"L"))</f>
        <v>OG4G_D3_L</v>
      </c>
      <c r="G5" s="58" t="str">
        <f ca="1">VLOOKUP($E5,'1.MetaData'!$B:$H,3,FALSE)</f>
        <v>Caesio cuning</v>
      </c>
      <c r="H5" s="58" t="str">
        <f ca="1">VLOOKUP($E5,'1.MetaData'!$B:$H,4,FALSE)</f>
        <v>Red bellied fusilier</v>
      </c>
      <c r="I5" s="189">
        <f ca="1">_xlfn.XLOOKUP($B5,'3.DNAExtractions'!$F:$F,'3.DNAExtractions'!O:O,"?")</f>
        <v>95.6</v>
      </c>
      <c r="J5" s="191">
        <f ca="1">_xlfn.XLOOKUP($B5,'3.DNAExtractions'!$F:$F,'3.DNAExtractions'!V:V,"?")</f>
        <v>5625</v>
      </c>
      <c r="N5" s="4" t="str">
        <f t="shared" si="0"/>
        <v/>
      </c>
      <c r="P5" s="14" t="str" cm="1">
        <f t="array" ref="P5">IF(B5="","",IF(MAX(IF(B:B=B5,C:C))=C5,"Y","N"))</f>
        <v>Y</v>
      </c>
      <c r="S5"/>
      <c r="T5"/>
    </row>
    <row r="6" spans="1:20" x14ac:dyDescent="0.25">
      <c r="A6" s="115">
        <f ca="1">INDEX('1.MetaData'!A:A, MATCH($E6, '1.MetaData'!$B:$B, 0))</f>
        <v>5</v>
      </c>
      <c r="B6" s="21" t="s">
        <v>4895</v>
      </c>
      <c r="C6" s="19">
        <v>1</v>
      </c>
      <c r="D6" s="14" t="s">
        <v>4878</v>
      </c>
      <c r="E6" s="1" t="str">
        <f ca="1">_xlfn.XLOOKUP($B6,'3.DNAExtractions'!$F:$F,'3.DNAExtractions'!E:E,"?")</f>
        <v>OG5</v>
      </c>
      <c r="F6" s="80" t="str">
        <f>IF(C6&gt;1,_xlfn.CONCAT(B6,"_",Table7[[#This Row],[Library Type]],"L",C6),_xlfn.CONCAT(B6,"_",Table7[[#This Row],[Library Type]],"L"))</f>
        <v>OG5G_D_ULKL</v>
      </c>
      <c r="G6" s="58" t="str">
        <f ca="1">VLOOKUP($E6,'1.MetaData'!$B:$H,3,FALSE)</f>
        <v>Orectolobus wardi</v>
      </c>
      <c r="H6" s="58" t="str">
        <f ca="1">VLOOKUP($E6,'1.MetaData'!$B:$H,4,FALSE)</f>
        <v>Northern wobbegong</v>
      </c>
      <c r="I6" s="189">
        <f ca="1">_xlfn.XLOOKUP($B6,'3.DNAExtractions'!$F:$F,'3.DNAExtractions'!O:O,"?")</f>
        <v>141</v>
      </c>
      <c r="J6" s="190">
        <f ca="1">_xlfn.XLOOKUP($B6,'3.DNAExtractions'!$F:$F,'3.DNAExtractions'!V:V,"?")</f>
        <v>107790</v>
      </c>
      <c r="K6" s="111">
        <v>45139</v>
      </c>
      <c r="L6" s="14" t="s">
        <v>6382</v>
      </c>
      <c r="M6" s="19" t="s">
        <v>6383</v>
      </c>
      <c r="N6" s="4" t="str">
        <f t="shared" si="0"/>
        <v>ULK</v>
      </c>
      <c r="O6" s="193">
        <v>107000</v>
      </c>
      <c r="P6" s="2" t="str" cm="1">
        <f t="array" ref="P6">IF(B6="","",IF(MAX(IF(B:B=B6,C:C))=C6,"Y","N"))</f>
        <v>Y</v>
      </c>
      <c r="S6"/>
      <c r="T6"/>
    </row>
    <row r="7" spans="1:20" x14ac:dyDescent="0.25">
      <c r="A7" s="115">
        <f ca="1">INDEX('1.MetaData'!A:A, MATCH($E7, '1.MetaData'!$B:$B, 0))</f>
        <v>6</v>
      </c>
      <c r="B7" s="21" t="s">
        <v>4897</v>
      </c>
      <c r="C7" s="19">
        <v>1</v>
      </c>
      <c r="D7" s="14" t="s">
        <v>6376</v>
      </c>
      <c r="E7" s="1" t="str">
        <f ca="1">_xlfn.XLOOKUP($B7,'3.DNAExtractions'!$F:$F,'3.DNAExtractions'!E:E,"?")</f>
        <v>OG6</v>
      </c>
      <c r="F7" s="80" t="str">
        <f>IF(C7&gt;1,_xlfn.CONCAT(B7,"_",Table7[[#This Row],[Library Type]],"L",C7),_xlfn.CONCAT(B7,"_",Table7[[#This Row],[Library Type]],"L"))</f>
        <v>OG6G_D_LSKL</v>
      </c>
      <c r="G7" s="58" t="str">
        <f ca="1">VLOOKUP($E7,'1.MetaData'!$B:$H,3,FALSE)</f>
        <v>Lutjanus russellii</v>
      </c>
      <c r="H7" s="58" t="str">
        <f ca="1">VLOOKUP($E7,'1.MetaData'!$B:$H,4,FALSE)</f>
        <v>Moses snapper</v>
      </c>
      <c r="I7" s="189">
        <f ca="1">_xlfn.XLOOKUP($B7,'3.DNAExtractions'!$F:$F,'3.DNAExtractions'!O:O,"?")</f>
        <v>394</v>
      </c>
      <c r="J7" s="191">
        <f ca="1">_xlfn.XLOOKUP($B7,'3.DNAExtractions'!$F:$F,'3.DNAExtractions'!V:V,"?")</f>
        <v>35607</v>
      </c>
      <c r="K7" s="111">
        <v>45399</v>
      </c>
      <c r="L7" s="111" t="s">
        <v>6377</v>
      </c>
      <c r="M7" s="19" t="s">
        <v>6378</v>
      </c>
      <c r="N7" s="4" t="str">
        <f t="shared" si="0"/>
        <v>LSK</v>
      </c>
      <c r="P7" s="14" t="str" cm="1">
        <f t="array" ref="P7">IF(B7="","",IF(MAX(IF(B:B=B7,C:C))=C7,"Y","N"))</f>
        <v>Y</v>
      </c>
      <c r="S7"/>
      <c r="T7"/>
    </row>
    <row r="8" spans="1:20" x14ac:dyDescent="0.25">
      <c r="A8" s="115">
        <f ca="1">INDEX('1.MetaData'!A:A, MATCH($E8, '1.MetaData'!$B:$B, 0))</f>
        <v>7</v>
      </c>
      <c r="B8" s="21" t="s">
        <v>4899</v>
      </c>
      <c r="C8" s="19">
        <v>1</v>
      </c>
      <c r="D8" s="14" t="s">
        <v>4878</v>
      </c>
      <c r="E8" s="1" t="str">
        <f ca="1">_xlfn.XLOOKUP($B8,'3.DNAExtractions'!$F:$F,'3.DNAExtractions'!E:E,"?")</f>
        <v>OG7</v>
      </c>
      <c r="F8" s="80" t="str">
        <f>IF(C8&gt;1,_xlfn.CONCAT(B8,"_",Table7[[#This Row],[Library Type]],"L",C8),_xlfn.CONCAT(B8,"_",Table7[[#This Row],[Library Type]],"L"))</f>
        <v>OG7G_D2_LSKL</v>
      </c>
      <c r="G8" s="58" t="str">
        <f ca="1">VLOOKUP($E8,'1.MetaData'!$B:$H,3,FALSE)</f>
        <v>Lethrinus punctulatus</v>
      </c>
      <c r="H8" s="58" t="str">
        <f ca="1">VLOOKUP($E8,'1.MetaData'!$B:$H,4,FALSE)</f>
        <v>Bluespot emperor</v>
      </c>
      <c r="I8" s="189">
        <f ca="1">_xlfn.XLOOKUP($B8,'3.DNAExtractions'!$F:$F,'3.DNAExtractions'!O:O,"?")</f>
        <v>227</v>
      </c>
      <c r="J8" s="191">
        <f ca="1">_xlfn.XLOOKUP($B8,'3.DNAExtractions'!$F:$F,'3.DNAExtractions'!V:V,"?")</f>
        <v>14100</v>
      </c>
      <c r="K8" s="111">
        <v>45356</v>
      </c>
      <c r="L8" s="111" t="s">
        <v>6379</v>
      </c>
      <c r="M8" s="19" t="s">
        <v>6378</v>
      </c>
      <c r="N8" s="4" t="str">
        <f t="shared" si="0"/>
        <v>LSK</v>
      </c>
      <c r="O8" s="193">
        <v>12000</v>
      </c>
      <c r="P8" s="14" t="str" cm="1">
        <f t="array" ref="P8">IF(B8="","",IF(MAX(IF(B:B=B8,C:C))=C8,"Y","N"))</f>
        <v>Y</v>
      </c>
      <c r="S8"/>
      <c r="T8"/>
    </row>
    <row r="9" spans="1:20" x14ac:dyDescent="0.25">
      <c r="A9" s="115">
        <f ca="1">INDEX('1.MetaData'!A:A, MATCH($E9, '1.MetaData'!$B:$B, 0))</f>
        <v>8</v>
      </c>
      <c r="B9" s="21" t="s">
        <v>4902</v>
      </c>
      <c r="C9" s="19">
        <v>1</v>
      </c>
      <c r="D9" s="14" t="s">
        <v>6376</v>
      </c>
      <c r="E9" s="1" t="str">
        <f ca="1">_xlfn.XLOOKUP($B9,'3.DNAExtractions'!$F:$F,'3.DNAExtractions'!E:E,"?")</f>
        <v>OG8</v>
      </c>
      <c r="F9" s="80" t="str">
        <f>IF(C9&gt;1,_xlfn.CONCAT(B9,"_",Table7[[#This Row],[Library Type]],"L",C9),_xlfn.CONCAT(B9,"_",Table7[[#This Row],[Library Type]],"L"))</f>
        <v>OG8G_D_LSKL</v>
      </c>
      <c r="G9" s="39" t="str">
        <f ca="1">VLOOKUP($E9,'1.MetaData'!$B:$H,3,FALSE)</f>
        <v>Lethrinus laticaudis</v>
      </c>
      <c r="H9" s="58" t="str">
        <f ca="1">VLOOKUP($E9,'1.MetaData'!$B:$H,4,FALSE)</f>
        <v>Grass emperor</v>
      </c>
      <c r="I9" s="189">
        <f ca="1">_xlfn.XLOOKUP($B9,'3.DNAExtractions'!$F:$F,'3.DNAExtractions'!O:O,"?")</f>
        <v>203</v>
      </c>
      <c r="J9" s="191">
        <f ca="1">_xlfn.XLOOKUP($B9,'3.DNAExtractions'!$F:$F,'3.DNAExtractions'!V:V,"?")</f>
        <v>28272</v>
      </c>
      <c r="K9" s="111">
        <v>45399</v>
      </c>
      <c r="L9" s="111" t="s">
        <v>6377</v>
      </c>
      <c r="M9" s="19" t="s">
        <v>6378</v>
      </c>
      <c r="N9" s="4" t="str">
        <f t="shared" si="0"/>
        <v>LSK</v>
      </c>
      <c r="P9" s="14" t="str" cm="1">
        <f t="array" ref="P9">IF(B9="","",IF(MAX(IF(B:B=B9,C:C))=C9,"Y","N"))</f>
        <v>Y</v>
      </c>
    </row>
    <row r="10" spans="1:20" x14ac:dyDescent="0.25">
      <c r="A10" s="115">
        <f ca="1">INDEX('1.MetaData'!A:A, MATCH($E10, '1.MetaData'!$B:$B, 0))</f>
        <v>9</v>
      </c>
      <c r="B10" s="21" t="s">
        <v>4907</v>
      </c>
      <c r="C10" s="19">
        <v>1</v>
      </c>
      <c r="D10" s="14" t="s">
        <v>4878</v>
      </c>
      <c r="E10" s="1" t="str">
        <f ca="1">_xlfn.XLOOKUP($B10,'3.DNAExtractions'!$F:$F,'3.DNAExtractions'!E:E,"?")</f>
        <v>OG9</v>
      </c>
      <c r="F10" s="80" t="str">
        <f>IF(C10&gt;1,_xlfn.CONCAT(B10,"_",Table7[[#This Row],[Library Type]],"L",C10),_xlfn.CONCAT(B10,"_",Table7[[#This Row],[Library Type]],"L"))</f>
        <v>OG9G_D_LSKL</v>
      </c>
      <c r="G10" s="39" t="str">
        <f ca="1">VLOOKUP($E10,'1.MetaData'!$B:$H,3,FALSE)</f>
        <v>Epinephelus multinotatus</v>
      </c>
      <c r="H10" s="58" t="str">
        <f ca="1">VLOOKUP($E10,'1.MetaData'!$B:$H,4,FALSE)</f>
        <v>Rankin cod</v>
      </c>
      <c r="I10" s="189">
        <f ca="1">_xlfn.XLOOKUP($B10,'3.DNAExtractions'!$F:$F,'3.DNAExtractions'!O:O,"?")</f>
        <v>470.66666666666669</v>
      </c>
      <c r="J10" s="191">
        <f ca="1">_xlfn.XLOOKUP($B10,'3.DNAExtractions'!$F:$F,'3.DNAExtractions'!V:V,"?")</f>
        <v>31092</v>
      </c>
      <c r="K10" s="111">
        <v>45356</v>
      </c>
      <c r="L10" s="111" t="s">
        <v>6379</v>
      </c>
      <c r="M10" s="19" t="s">
        <v>6378</v>
      </c>
      <c r="N10" s="4" t="str">
        <f t="shared" si="0"/>
        <v>LSK</v>
      </c>
      <c r="O10" s="193">
        <v>16000</v>
      </c>
      <c r="P10" s="14" t="str" cm="1">
        <f t="array" ref="P10">IF(B10="","",IF(MAX(IF(B:B=B10,C:C))=C10,"Y","N"))</f>
        <v>Y</v>
      </c>
    </row>
    <row r="11" spans="1:20" x14ac:dyDescent="0.25">
      <c r="A11" s="115">
        <f ca="1">INDEX('1.MetaData'!A:A, MATCH($E11, '1.MetaData'!$B:$B, 0))</f>
        <v>10</v>
      </c>
      <c r="B11" s="21" t="s">
        <v>4909</v>
      </c>
      <c r="C11" s="19">
        <v>1</v>
      </c>
      <c r="D11" s="14" t="s">
        <v>4878</v>
      </c>
      <c r="E11" s="1" t="str">
        <f ca="1">_xlfn.XLOOKUP($B11,'3.DNAExtractions'!$F:$F,'3.DNAExtractions'!E:E,"?")</f>
        <v>OG10</v>
      </c>
      <c r="F11" s="80" t="str">
        <f>IF(C11&gt;1,_xlfn.CONCAT(B11,"_",Table7[[#This Row],[Library Type]],"L",C11),_xlfn.CONCAT(B11,"_",Table7[[#This Row],[Library Type]],"L"))</f>
        <v>OG10G_D_LSKL</v>
      </c>
      <c r="G11" s="39" t="str">
        <f ca="1">VLOOKUP($E11,'1.MetaData'!$B:$H,3,FALSE)</f>
        <v>Lutjanus quinquelineatus</v>
      </c>
      <c r="H11" s="58" t="str">
        <f ca="1">VLOOKUP($E11,'1.MetaData'!$B:$H,4,FALSE)</f>
        <v>Fivelined snapper</v>
      </c>
      <c r="I11" s="189">
        <f ca="1">_xlfn.XLOOKUP($B11,'3.DNAExtractions'!$F:$F,'3.DNAExtractions'!O:O,"?")</f>
        <v>259</v>
      </c>
      <c r="J11" s="190">
        <f ca="1">_xlfn.XLOOKUP($B11,'3.DNAExtractions'!$F:$F,'3.DNAExtractions'!V:V,"?")</f>
        <v>30000</v>
      </c>
      <c r="K11" s="111">
        <v>45134</v>
      </c>
      <c r="L11" s="14" t="s">
        <v>6384</v>
      </c>
      <c r="M11" s="19" t="s">
        <v>6378</v>
      </c>
      <c r="N11" s="4" t="str">
        <f t="shared" si="0"/>
        <v>LSK</v>
      </c>
      <c r="O11" s="193">
        <v>16870</v>
      </c>
      <c r="P11" s="150" t="str" cm="1">
        <f t="array" ref="P11">IF(B11="","",IF(MAX(IF(B:B=B11,C:C))=C11,"Y","N"))</f>
        <v>Y</v>
      </c>
    </row>
    <row r="12" spans="1:20" x14ac:dyDescent="0.25">
      <c r="A12" s="115">
        <f ca="1">INDEX('1.MetaData'!A:A, MATCH($E12, '1.MetaData'!$B:$B, 0))</f>
        <v>11</v>
      </c>
      <c r="B12" s="21" t="s">
        <v>4913</v>
      </c>
      <c r="C12" s="19">
        <v>1</v>
      </c>
      <c r="D12" s="14" t="s">
        <v>4878</v>
      </c>
      <c r="E12" s="1" t="str">
        <f ca="1">_xlfn.XLOOKUP($B12,'3.DNAExtractions'!$F:$F,'3.DNAExtractions'!E:E,"?")</f>
        <v>OG11</v>
      </c>
      <c r="F12" s="80" t="str">
        <f>IF(C12&gt;1,_xlfn.CONCAT(B12,"_",Table7[[#This Row],[Library Type]],"L",C12),_xlfn.CONCAT(B12,"_",Table7[[#This Row],[Library Type]],"L"))</f>
        <v>OG11G_D_LSKL</v>
      </c>
      <c r="G12" s="39" t="str">
        <f ca="1">VLOOKUP($E12,'1.MetaData'!$B:$H,3,FALSE)</f>
        <v>Symphorus nematophorus</v>
      </c>
      <c r="H12" s="58" t="str">
        <f ca="1">VLOOKUP($E12,'1.MetaData'!$B:$H,4,FALSE)</f>
        <v>Chinamanfish</v>
      </c>
      <c r="I12" s="189">
        <f ca="1">_xlfn.XLOOKUP($B12,'3.DNAExtractions'!$F:$F,'3.DNAExtractions'!O:O,"?")</f>
        <v>255.33333333333334</v>
      </c>
      <c r="J12" s="191">
        <f ca="1">_xlfn.XLOOKUP($B12,'3.DNAExtractions'!$F:$F,'3.DNAExtractions'!V:V,"?")</f>
        <v>27597</v>
      </c>
      <c r="K12" s="111">
        <v>45180</v>
      </c>
      <c r="L12" s="14" t="s">
        <v>6380</v>
      </c>
      <c r="M12" s="19" t="s">
        <v>6378</v>
      </c>
      <c r="N12" s="4" t="str">
        <f t="shared" si="0"/>
        <v>LSK</v>
      </c>
      <c r="O12" s="193">
        <v>15000</v>
      </c>
      <c r="P12" s="150" t="str" cm="1">
        <f t="array" ref="P12">IF(B12="","",IF(MAX(IF(B:B=B12,C:C))=C12,"Y","N"))</f>
        <v>Y</v>
      </c>
    </row>
    <row r="13" spans="1:20" x14ac:dyDescent="0.25">
      <c r="A13" s="115">
        <f ca="1">INDEX('1.MetaData'!A:A, MATCH($E13, '1.MetaData'!$B:$B, 0))</f>
        <v>12</v>
      </c>
      <c r="B13" s="21" t="s">
        <v>4917</v>
      </c>
      <c r="C13" s="19">
        <v>1</v>
      </c>
      <c r="D13" s="14" t="s">
        <v>6376</v>
      </c>
      <c r="E13" s="1" t="str">
        <f ca="1">_xlfn.XLOOKUP($B13,'3.DNAExtractions'!$F:$F,'3.DNAExtractions'!E:E,"?")</f>
        <v>OG12</v>
      </c>
      <c r="F13" s="80" t="str">
        <f>IF(C13&gt;1,_xlfn.CONCAT(B13,"_",Table7[[#This Row],[Library Type]],"L",C13),_xlfn.CONCAT(B13,"_",Table7[[#This Row],[Library Type]],"L"))</f>
        <v>OG12G_D_LSKL</v>
      </c>
      <c r="G13" s="39" t="str">
        <f ca="1">VLOOKUP($E13,'1.MetaData'!$B:$H,3,FALSE)</f>
        <v>Lutjanus sebae</v>
      </c>
      <c r="H13" s="58" t="str">
        <f ca="1">VLOOKUP($E13,'1.MetaData'!$B:$H,4,FALSE)</f>
        <v>Red emperor</v>
      </c>
      <c r="I13" s="189">
        <f ca="1">_xlfn.XLOOKUP($B13,'3.DNAExtractions'!$F:$F,'3.DNAExtractions'!O:O,"?")</f>
        <v>538.66666666666663</v>
      </c>
      <c r="J13" s="191">
        <f ca="1">_xlfn.XLOOKUP($B13,'3.DNAExtractions'!$F:$F,'3.DNAExtractions'!V:V,"?")</f>
        <v>28717</v>
      </c>
      <c r="K13" s="111">
        <v>45399</v>
      </c>
      <c r="L13" s="111" t="s">
        <v>6377</v>
      </c>
      <c r="M13" s="19" t="s">
        <v>6378</v>
      </c>
      <c r="N13" s="4" t="str">
        <f t="shared" si="0"/>
        <v>LSK</v>
      </c>
      <c r="P13" s="14" t="str" cm="1">
        <f t="array" ref="P13">IF(B13="","",IF(MAX(IF(B:B=B13,C:C))=C13,"Y","N"))</f>
        <v>Y</v>
      </c>
    </row>
    <row r="14" spans="1:20" x14ac:dyDescent="0.25">
      <c r="A14" s="115">
        <f ca="1">INDEX('1.MetaData'!A:A, MATCH($E14, '1.MetaData'!$B:$B, 0))</f>
        <v>13</v>
      </c>
      <c r="B14" s="21" t="s">
        <v>4919</v>
      </c>
      <c r="C14" s="19">
        <v>1</v>
      </c>
      <c r="D14" s="14" t="s">
        <v>4878</v>
      </c>
      <c r="E14" s="1" t="str">
        <f ca="1">_xlfn.XLOOKUP($B14,'3.DNAExtractions'!$F:$F,'3.DNAExtractions'!E:E,"?")</f>
        <v>OG13</v>
      </c>
      <c r="F14" s="80" t="str">
        <f>IF(C14&gt;1,_xlfn.CONCAT(B14,"_",Table7[[#This Row],[Library Type]],"L",C14),_xlfn.CONCAT(B14,"_",Table7[[#This Row],[Library Type]],"L"))</f>
        <v>OG13G_D_LSKL</v>
      </c>
      <c r="G14" s="39" t="str">
        <f ca="1">VLOOKUP($E14,'1.MetaData'!$B:$H,3,FALSE)</f>
        <v>Lutjanus lemniscatus</v>
      </c>
      <c r="H14" s="58" t="str">
        <f ca="1">VLOOKUP($E14,'1.MetaData'!$B:$H,4,FALSE)</f>
        <v>Darktail snapper</v>
      </c>
      <c r="I14" s="189">
        <f ca="1">_xlfn.XLOOKUP($B14,'3.DNAExtractions'!$F:$F,'3.DNAExtractions'!O:O,"?")</f>
        <v>236.33333333333334</v>
      </c>
      <c r="J14" s="191">
        <f ca="1">_xlfn.XLOOKUP($B14,'3.DNAExtractions'!$F:$F,'3.DNAExtractions'!V:V,"?")</f>
        <v>15702</v>
      </c>
      <c r="K14" s="111">
        <v>45356</v>
      </c>
      <c r="L14" s="111" t="s">
        <v>6379</v>
      </c>
      <c r="M14" s="19" t="s">
        <v>6378</v>
      </c>
      <c r="N14" s="4" t="str">
        <f t="shared" si="0"/>
        <v>LSK</v>
      </c>
      <c r="O14" s="193">
        <v>15702</v>
      </c>
      <c r="P14" s="14" t="str" cm="1">
        <f t="array" ref="P14">IF(B14="","",IF(MAX(IF(B:B=B14,C:C))=C14,"Y","N"))</f>
        <v>Y</v>
      </c>
    </row>
    <row r="15" spans="1:20" x14ac:dyDescent="0.25">
      <c r="A15" s="115">
        <f ca="1">INDEX('1.MetaData'!A:A, MATCH($E15, '1.MetaData'!$B:$B, 0))</f>
        <v>14</v>
      </c>
      <c r="B15" s="21" t="s">
        <v>4921</v>
      </c>
      <c r="C15" s="19">
        <v>1</v>
      </c>
      <c r="D15" s="14" t="s">
        <v>4878</v>
      </c>
      <c r="E15" s="1" t="str">
        <f ca="1">_xlfn.XLOOKUP($B15,'3.DNAExtractions'!$F:$F,'3.DNAExtractions'!E:E,"?")</f>
        <v>OG14</v>
      </c>
      <c r="F15" s="80" t="str">
        <f>IF(C15&gt;1,_xlfn.CONCAT(B15,"_",Table7[[#This Row],[Library Type]],"L",C15),_xlfn.CONCAT(B15,"_",Table7[[#This Row],[Library Type]],"L"))</f>
        <v>OG14G_D_LSKL</v>
      </c>
      <c r="G15" s="39" t="str">
        <f ca="1">VLOOKUP($E15,'1.MetaData'!$B:$H,3,FALSE)</f>
        <v>Lethrinus nebulosus</v>
      </c>
      <c r="H15" s="58" t="str">
        <f ca="1">VLOOKUP($E15,'1.MetaData'!$B:$H,4,FALSE)</f>
        <v>Spangled emperor</v>
      </c>
      <c r="I15" s="189">
        <f ca="1">_xlfn.XLOOKUP($B15,'3.DNAExtractions'!$F:$F,'3.DNAExtractions'!O:O,"?")</f>
        <v>609</v>
      </c>
      <c r="J15" s="190">
        <f ca="1">_xlfn.XLOOKUP($B15,'3.DNAExtractions'!$F:$F,'3.DNAExtractions'!V:V,"?")</f>
        <v>21000</v>
      </c>
      <c r="K15" s="111">
        <v>45180</v>
      </c>
      <c r="L15" s="14" t="s">
        <v>6380</v>
      </c>
      <c r="M15" s="19" t="s">
        <v>6378</v>
      </c>
      <c r="N15" s="4" t="str">
        <f t="shared" si="0"/>
        <v>LSK</v>
      </c>
      <c r="O15" s="193">
        <v>10000</v>
      </c>
      <c r="P15" s="150" t="str" cm="1">
        <f t="array" ref="P15">IF(B15="","",IF(MAX(IF(B:B=B15,C:C))=C15,"Y","N"))</f>
        <v>Y</v>
      </c>
    </row>
    <row r="16" spans="1:20" x14ac:dyDescent="0.25">
      <c r="A16" s="115">
        <f ca="1">INDEX('1.MetaData'!A:A, MATCH($E16, '1.MetaData'!$B:$B, 0))</f>
        <v>15</v>
      </c>
      <c r="B16" s="21" t="s">
        <v>4925</v>
      </c>
      <c r="C16" s="19">
        <v>1</v>
      </c>
      <c r="D16" s="14" t="s">
        <v>4878</v>
      </c>
      <c r="E16" s="1" t="str">
        <f ca="1">_xlfn.XLOOKUP($B16,'3.DNAExtractions'!$F:$F,'3.DNAExtractions'!E:E,"?")</f>
        <v>OG15</v>
      </c>
      <c r="F16" s="80" t="str">
        <f>IF(C16&gt;1,_xlfn.CONCAT(B16,"_",Table7[[#This Row],[Library Type]],"L",C16),_xlfn.CONCAT(B16,"_",Table7[[#This Row],[Library Type]],"L"))</f>
        <v>OG15G_D_LSKL</v>
      </c>
      <c r="G16" s="39" t="str">
        <f ca="1">VLOOKUP($E16,'1.MetaData'!$B:$H,3,FALSE)</f>
        <v>Pristipomoides typus</v>
      </c>
      <c r="H16" s="58" t="str">
        <f ca="1">VLOOKUP($E16,'1.MetaData'!$B:$H,4,FALSE)</f>
        <v>Sharptooth snapper</v>
      </c>
      <c r="I16" s="189">
        <f ca="1">_xlfn.XLOOKUP($B16,'3.DNAExtractions'!$F:$F,'3.DNAExtractions'!O:O,"?")</f>
        <v>560.66666666666663</v>
      </c>
      <c r="J16" s="190">
        <f ca="1">_xlfn.XLOOKUP($B16,'3.DNAExtractions'!$F:$F,'3.DNAExtractions'!V:V,"?")</f>
        <v>15655</v>
      </c>
      <c r="K16" s="111">
        <v>45180</v>
      </c>
      <c r="L16" s="14" t="s">
        <v>6380</v>
      </c>
      <c r="M16" s="19" t="s">
        <v>6378</v>
      </c>
      <c r="N16" s="4" t="str">
        <f t="shared" si="0"/>
        <v>LSK</v>
      </c>
      <c r="O16" s="193">
        <v>10937</v>
      </c>
      <c r="P16" s="150" t="str" cm="1">
        <f t="array" ref="P16">IF(B16="","",IF(MAX(IF(B:B=B16,C:C))=C16,"Y","N"))</f>
        <v>Y</v>
      </c>
    </row>
    <row r="17" spans="1:18" x14ac:dyDescent="0.25">
      <c r="A17" s="115">
        <f ca="1">INDEX('1.MetaData'!A:A, MATCH($E17, '1.MetaData'!$B:$B, 0))</f>
        <v>16</v>
      </c>
      <c r="B17" s="21" t="s">
        <v>4926</v>
      </c>
      <c r="C17" s="19">
        <v>1</v>
      </c>
      <c r="D17" s="14" t="s">
        <v>6376</v>
      </c>
      <c r="E17" s="1" t="str">
        <f ca="1">_xlfn.XLOOKUP($B17,'3.DNAExtractions'!$F:$F,'3.DNAExtractions'!E:E,"?")</f>
        <v>OG16</v>
      </c>
      <c r="F17" s="80" t="str">
        <f>IF(C17&gt;1,_xlfn.CONCAT(B17,"_",Table7[[#This Row],[Library Type]],"L",C17),_xlfn.CONCAT(B17,"_",Table7[[#This Row],[Library Type]],"L"))</f>
        <v>OG16G_D_L</v>
      </c>
      <c r="G17" s="39" t="str">
        <f ca="1">VLOOKUP($E17,'1.MetaData'!$B:$H,3,FALSE)</f>
        <v>Lutjanus erythropterus</v>
      </c>
      <c r="H17" s="58" t="str">
        <f ca="1">VLOOKUP($E17,'1.MetaData'!$B:$H,4,FALSE)</f>
        <v>Crimson snapper</v>
      </c>
      <c r="I17" s="189">
        <f ca="1">_xlfn.XLOOKUP($B17,'3.DNAExtractions'!$F:$F,'3.DNAExtractions'!O:O,"?")</f>
        <v>260</v>
      </c>
      <c r="J17" s="191">
        <f ca="1">_xlfn.XLOOKUP($B17,'3.DNAExtractions'!$F:$F,'3.DNAExtractions'!V:V,"?")</f>
        <v>45040</v>
      </c>
      <c r="N17" s="4" t="str">
        <f t="shared" si="0"/>
        <v/>
      </c>
      <c r="O17" s="193">
        <v>32000</v>
      </c>
      <c r="P17" s="14" t="str" cm="1">
        <f t="array" ref="P17">IF(B17="","",IF(MAX(IF(B:B=B17,C:C))=C17,"Y","N"))</f>
        <v>Y</v>
      </c>
      <c r="R17" s="19" t="s">
        <v>6385</v>
      </c>
    </row>
    <row r="18" spans="1:18" x14ac:dyDescent="0.25">
      <c r="A18" s="115">
        <f ca="1">INDEX('1.MetaData'!A:A, MATCH($E18, '1.MetaData'!$B:$B, 0))</f>
        <v>28</v>
      </c>
      <c r="B18" s="21" t="s">
        <v>6386</v>
      </c>
      <c r="C18" s="19">
        <v>1</v>
      </c>
      <c r="D18" s="14" t="s">
        <v>4878</v>
      </c>
      <c r="E18" s="1" t="str">
        <f ca="1">_xlfn.XLOOKUP($B18,'3.DNAExtractions'!$F:$F,'3.DNAExtractions'!E:E,"?")</f>
        <v>OG28</v>
      </c>
      <c r="F18" s="80" t="str">
        <f>IF(C18&gt;1,_xlfn.CONCAT(B18,"_",Table7[[#This Row],[Library Type]],"L",C18),_xlfn.CONCAT(B18,"_",Table7[[#This Row],[Library Type]],"L"))</f>
        <v>OG28B_D_ULKL</v>
      </c>
      <c r="G18" s="39" t="str">
        <f ca="1">VLOOKUP($E18,'1.MetaData'!$B:$H,3,FALSE)</f>
        <v>Heterodontus portusjacksoni</v>
      </c>
      <c r="H18" s="58" t="str">
        <f ca="1">VLOOKUP($E18,'1.MetaData'!$B:$H,4,FALSE)</f>
        <v>Port Jackson</v>
      </c>
      <c r="I18" s="189">
        <f ca="1">_xlfn.XLOOKUP($B18,'3.DNAExtractions'!$F:$F,'3.DNAExtractions'!O:O,"?")</f>
        <v>12.6</v>
      </c>
      <c r="J18" s="190">
        <f ca="1">_xlfn.XLOOKUP($B18,'3.DNAExtractions'!$F:$F,'3.DNAExtractions'!V:V,"?")</f>
        <v>0</v>
      </c>
      <c r="K18" s="111">
        <v>45139</v>
      </c>
      <c r="L18" s="14" t="s">
        <v>6382</v>
      </c>
      <c r="M18" s="19" t="s">
        <v>6383</v>
      </c>
      <c r="N18" s="4" t="str">
        <f t="shared" si="0"/>
        <v>ULK</v>
      </c>
      <c r="O18" s="193">
        <v>140000</v>
      </c>
      <c r="P18" s="150" t="str" cm="1">
        <f t="array" ref="P18">IF(B18="","",IF(MAX(IF(B:B=B18,C:C))=C18,"Y","N"))</f>
        <v>Y</v>
      </c>
    </row>
    <row r="19" spans="1:18" x14ac:dyDescent="0.25">
      <c r="A19" s="115">
        <f ca="1">INDEX('1.MetaData'!A:A, MATCH($E19, '1.MetaData'!$B:$B, 0))</f>
        <v>35</v>
      </c>
      <c r="B19" s="21" t="s">
        <v>6387</v>
      </c>
      <c r="C19" s="19">
        <v>1</v>
      </c>
      <c r="D19" s="14" t="s">
        <v>4878</v>
      </c>
      <c r="E19" s="1" t="str">
        <f ca="1">_xlfn.XLOOKUP($B19,'3.DNAExtractions'!$F:$F,'3.DNAExtractions'!E:E,"?")</f>
        <v>OG35</v>
      </c>
      <c r="F19" s="80" t="str">
        <f>IF(C19&gt;1,_xlfn.CONCAT(B19,"_",Table7[[#This Row],[Library Type]],"L",C19),_xlfn.CONCAT(B19,"_",Table7[[#This Row],[Library Type]],"L"))</f>
        <v>OG35W_D2_LSKL</v>
      </c>
      <c r="G19" s="39" t="str">
        <f ca="1">VLOOKUP($E19,'1.MetaData'!$B:$H,3,FALSE)</f>
        <v>Trachinops noarlungae</v>
      </c>
      <c r="H19" s="58" t="str">
        <f ca="1">VLOOKUP($E19,'1.MetaData'!$B:$H,4,FALSE)</f>
        <v>yellowhead Hulafish</v>
      </c>
      <c r="I19" s="189">
        <f ca="1">_xlfn.XLOOKUP($B19,'3.DNAExtractions'!$F:$F,'3.DNAExtractions'!O:O,"?")</f>
        <v>81.900000000000006</v>
      </c>
      <c r="J19" s="191">
        <f ca="1">_xlfn.XLOOKUP($B19,'3.DNAExtractions'!$F:$F,'3.DNAExtractions'!V:V,"?")</f>
        <v>31821</v>
      </c>
      <c r="K19" s="111">
        <v>45356</v>
      </c>
      <c r="L19" s="111" t="s">
        <v>6379</v>
      </c>
      <c r="M19" s="19" t="s">
        <v>6378</v>
      </c>
      <c r="N19" s="4" t="str">
        <f t="shared" si="0"/>
        <v>LSK</v>
      </c>
      <c r="O19" s="193">
        <v>30000</v>
      </c>
      <c r="P19" s="14" t="str" cm="1">
        <f t="array" ref="P19">IF(B19="","",IF(MAX(IF(B:B=B19,C:C))=C19,"Y","N"))</f>
        <v>Y</v>
      </c>
    </row>
    <row r="20" spans="1:18" x14ac:dyDescent="0.25">
      <c r="A20" s="115">
        <f ca="1">INDEX('1.MetaData'!A:A, MATCH($E20, '1.MetaData'!$B:$B, 0))</f>
        <v>36</v>
      </c>
      <c r="B20" s="21" t="s">
        <v>4969</v>
      </c>
      <c r="C20" s="19">
        <v>1</v>
      </c>
      <c r="D20" s="14" t="s">
        <v>4878</v>
      </c>
      <c r="E20" s="1" t="str">
        <f ca="1">_xlfn.XLOOKUP($B20,'3.DNAExtractions'!$F:$F,'3.DNAExtractions'!E:E,"?")</f>
        <v>OG36</v>
      </c>
      <c r="F20" s="80" t="str">
        <f>IF(C20&gt;1,_xlfn.CONCAT(B20,"_",Table7[[#This Row],[Library Type]],"L",C20),_xlfn.CONCAT(B20,"_",Table7[[#This Row],[Library Type]],"L"))</f>
        <v>OG36W_D_LSKL</v>
      </c>
      <c r="G20" s="39" t="str">
        <f ca="1">VLOOKUP($E20,'1.MetaData'!$B:$H,3,FALSE)</f>
        <v>Pempheris klunzingeri</v>
      </c>
      <c r="H20" s="58" t="str">
        <f ca="1">VLOOKUP($E20,'1.MetaData'!$B:$H,4,FALSE)</f>
        <v>Rough bullseye</v>
      </c>
      <c r="I20" s="189">
        <f ca="1">_xlfn.XLOOKUP($B20,'3.DNAExtractions'!$F:$F,'3.DNAExtractions'!O:O,"?")</f>
        <v>41.93333333333333</v>
      </c>
      <c r="J20" s="190">
        <f ca="1">_xlfn.XLOOKUP($B20,'3.DNAExtractions'!$F:$F,'3.DNAExtractions'!V:V,"?")</f>
        <v>70826</v>
      </c>
      <c r="K20" s="111">
        <v>45134</v>
      </c>
      <c r="L20" s="14" t="s">
        <v>6384</v>
      </c>
      <c r="M20" s="19" t="s">
        <v>6378</v>
      </c>
      <c r="N20" s="4" t="str">
        <f t="shared" si="0"/>
        <v>LSK</v>
      </c>
      <c r="O20" s="193">
        <v>40000</v>
      </c>
      <c r="P20" s="150" t="str" cm="1">
        <f t="array" ref="P20">IF(B20="","",IF(MAX(IF(B:B=B20,C:C))=C20,"Y","N"))</f>
        <v>Y</v>
      </c>
    </row>
    <row r="21" spans="1:18" x14ac:dyDescent="0.25">
      <c r="A21" s="115">
        <f ca="1">INDEX('1.MetaData'!A:A, MATCH($E21, '1.MetaData'!$B:$B, 0))</f>
        <v>37</v>
      </c>
      <c r="B21" s="21" t="s">
        <v>4971</v>
      </c>
      <c r="C21" s="19">
        <v>1</v>
      </c>
      <c r="D21" s="14" t="s">
        <v>6376</v>
      </c>
      <c r="E21" s="1" t="str">
        <f ca="1">_xlfn.XLOOKUP($B21,'3.DNAExtractions'!$F:$F,'3.DNAExtractions'!E:E,"?")</f>
        <v>OG37</v>
      </c>
      <c r="F21" s="80" t="str">
        <f>IF(C21&gt;1,_xlfn.CONCAT(B21,"_",Table7[[#This Row],[Library Type]],"L",C21),_xlfn.CONCAT(B21,"_",Table7[[#This Row],[Library Type]],"L"))</f>
        <v>OG37G_D_LSKL</v>
      </c>
      <c r="G21" s="39" t="str">
        <f ca="1">VLOOKUP($E21,'1.MetaData'!$B:$H,3,FALSE)</f>
        <v>Pseudogoniistius nigripes</v>
      </c>
      <c r="H21" s="58" t="str">
        <f ca="1">VLOOKUP($E21,'1.MetaData'!$B:$H,4,FALSE)</f>
        <v>Magpie Perch</v>
      </c>
      <c r="I21" s="189">
        <f ca="1">_xlfn.XLOOKUP($B21,'3.DNAExtractions'!$F:$F,'3.DNAExtractions'!O:O,"?")</f>
        <v>0</v>
      </c>
      <c r="J21" s="191">
        <f ca="1">_xlfn.XLOOKUP($B21,'3.DNAExtractions'!$F:$F,'3.DNAExtractions'!V:V,"?")</f>
        <v>0</v>
      </c>
      <c r="K21" s="111">
        <v>45399</v>
      </c>
      <c r="L21" s="111" t="s">
        <v>6377</v>
      </c>
      <c r="M21" s="19" t="s">
        <v>6378</v>
      </c>
      <c r="N21" s="4" t="str">
        <f t="shared" si="0"/>
        <v>LSK</v>
      </c>
      <c r="P21" s="14" t="str" cm="1">
        <f t="array" ref="P21">IF(B21="","",IF(MAX(IF(B:B=B21,C:C))=C21,"Y","N"))</f>
        <v>Y</v>
      </c>
    </row>
    <row r="22" spans="1:18" x14ac:dyDescent="0.25">
      <c r="A22" s="115">
        <f ca="1">INDEX('1.MetaData'!A:A, MATCH($E22, '1.MetaData'!$B:$B, 0))</f>
        <v>38</v>
      </c>
      <c r="B22" s="21" t="s">
        <v>4974</v>
      </c>
      <c r="C22" s="19">
        <v>1</v>
      </c>
      <c r="D22" s="14" t="s">
        <v>6376</v>
      </c>
      <c r="E22" s="1" t="str">
        <f ca="1">_xlfn.XLOOKUP($B22,'3.DNAExtractions'!$F:$F,'3.DNAExtractions'!E:E,"?")</f>
        <v>OG38</v>
      </c>
      <c r="F22" s="80" t="str">
        <f>IF(C22&gt;1,_xlfn.CONCAT(B22,"_",Table7[[#This Row],[Library Type]],"L",C22),_xlfn.CONCAT(B22,"_",Table7[[#This Row],[Library Type]],"L"))</f>
        <v>OG38G_D_LSKL</v>
      </c>
      <c r="G22" s="39" t="str">
        <f ca="1">VLOOKUP($E22,'1.MetaData'!$B:$H,3,FALSE)</f>
        <v>Ophthalmolepis lineolata</v>
      </c>
      <c r="H22" s="58" t="str">
        <f ca="1">VLOOKUP($E22,'1.MetaData'!$B:$H,4,FALSE)</f>
        <v>Maori Wrasse</v>
      </c>
      <c r="I22" s="189">
        <f ca="1">_xlfn.XLOOKUP($B22,'3.DNAExtractions'!$F:$F,'3.DNAExtractions'!O:O,"?")</f>
        <v>155</v>
      </c>
      <c r="J22" s="191">
        <f ca="1">_xlfn.XLOOKUP($B22,'3.DNAExtractions'!$F:$F,'3.DNAExtractions'!V:V,"?")</f>
        <v>0</v>
      </c>
      <c r="K22" s="111">
        <v>45399</v>
      </c>
      <c r="L22" s="111" t="s">
        <v>6377</v>
      </c>
      <c r="M22" s="19" t="s">
        <v>6378</v>
      </c>
      <c r="N22" s="4" t="str">
        <f t="shared" si="0"/>
        <v>LSK</v>
      </c>
      <c r="P22" s="14" t="str" cm="1">
        <f t="array" ref="P22">IF(B22="","",IF(MAX(IF(B:B=B22,C:C))=C22,"Y","N"))</f>
        <v>Y</v>
      </c>
    </row>
    <row r="23" spans="1:18" x14ac:dyDescent="0.25">
      <c r="A23" s="115">
        <f ca="1">INDEX('1.MetaData'!A:A, MATCH($E23, '1.MetaData'!$B:$B, 0))</f>
        <v>42</v>
      </c>
      <c r="B23" s="21" t="s">
        <v>5800</v>
      </c>
      <c r="C23" s="19">
        <v>1</v>
      </c>
      <c r="D23" s="14" t="s">
        <v>6376</v>
      </c>
      <c r="E23" s="1" t="str">
        <f ca="1">_xlfn.XLOOKUP($B23,'3.DNAExtractions'!$F:$F,'3.DNAExtractions'!E:E,"?")</f>
        <v>OG42</v>
      </c>
      <c r="F23" s="80" t="str">
        <f>IF(C23&gt;1,_xlfn.CONCAT(B23,"_",Table7[[#This Row],[Library Type]],"L",C23),_xlfn.CONCAT(B23,"_",Table7[[#This Row],[Library Type]],"L"))</f>
        <v>OG42G_D_LSKL</v>
      </c>
      <c r="G23" s="39" t="str">
        <f ca="1">VLOOKUP($E23,'1.MetaData'!$B:$H,3,FALSE)</f>
        <v>Notolabrus parilus</v>
      </c>
      <c r="H23" s="58" t="str">
        <f ca="1">VLOOKUP($E23,'1.MetaData'!$B:$H,4,FALSE)</f>
        <v>Brown spotted wrasse</v>
      </c>
      <c r="I23" s="189">
        <f ca="1">_xlfn.XLOOKUP($B23,'3.DNAExtractions'!$F:$F,'3.DNAExtractions'!O:O,"?")</f>
        <v>560</v>
      </c>
      <c r="J23" s="191">
        <f ca="1">_xlfn.XLOOKUP($B23,'3.DNAExtractions'!$F:$F,'3.DNAExtractions'!V:V,"?")</f>
        <v>15000</v>
      </c>
      <c r="K23" s="111">
        <v>45399</v>
      </c>
      <c r="L23" s="111" t="s">
        <v>6377</v>
      </c>
      <c r="M23" s="19" t="s">
        <v>6378</v>
      </c>
      <c r="N23" s="4" t="str">
        <f t="shared" si="0"/>
        <v>LSK</v>
      </c>
      <c r="P23" s="14" t="str" cm="1">
        <f t="array" ref="P23">IF(B23="","",IF(MAX(IF(B:B=B23,C:C))=C23,"Y","N"))</f>
        <v>Y</v>
      </c>
    </row>
    <row r="24" spans="1:18" x14ac:dyDescent="0.25">
      <c r="A24" s="115">
        <f ca="1">INDEX('1.MetaData'!A:A, MATCH($E24, '1.MetaData'!$B:$B, 0))</f>
        <v>46</v>
      </c>
      <c r="B24" s="21" t="s">
        <v>5802</v>
      </c>
      <c r="C24" s="19">
        <v>1</v>
      </c>
      <c r="D24" s="14" t="s">
        <v>6376</v>
      </c>
      <c r="E24" s="1" t="str">
        <f ca="1">_xlfn.XLOOKUP($B24,'3.DNAExtractions'!$F:$F,'3.DNAExtractions'!E:E,"?")</f>
        <v>OG46</v>
      </c>
      <c r="F24" s="80" t="str">
        <f>IF(C24&gt;1,_xlfn.CONCAT(B24,"_",Table7[[#This Row],[Library Type]],"L",C24),_xlfn.CONCAT(B24,"_",Table7[[#This Row],[Library Type]],"L"))</f>
        <v>OG46G_D_LSKL</v>
      </c>
      <c r="G24" s="39" t="str">
        <f ca="1">VLOOKUP($E24,'1.MetaData'!$B:$H,3,FALSE)</f>
        <v>Neatypus obliquus</v>
      </c>
      <c r="H24" s="58" t="str">
        <f ca="1">VLOOKUP($E24,'1.MetaData'!$B:$H,4,FALSE)</f>
        <v>Footballer sweep</v>
      </c>
      <c r="I24" s="189">
        <f ca="1">_xlfn.XLOOKUP($B24,'3.DNAExtractions'!$F:$F,'3.DNAExtractions'!O:O,"?")</f>
        <v>188</v>
      </c>
      <c r="J24" s="191">
        <f ca="1">_xlfn.XLOOKUP($B24,'3.DNAExtractions'!$F:$F,'3.DNAExtractions'!V:V,"?")</f>
        <v>8000</v>
      </c>
      <c r="K24" s="111">
        <v>45399</v>
      </c>
      <c r="L24" s="111" t="s">
        <v>6377</v>
      </c>
      <c r="M24" s="19" t="s">
        <v>6378</v>
      </c>
      <c r="N24" s="4" t="str">
        <f t="shared" si="0"/>
        <v>LSK</v>
      </c>
      <c r="P24" s="14" t="str" cm="1">
        <f t="array" ref="P24">IF(B24="","",IF(MAX(IF(B:B=B24,C:C))=C24,"Y","N"))</f>
        <v>Y</v>
      </c>
    </row>
    <row r="25" spans="1:18" x14ac:dyDescent="0.25">
      <c r="A25" s="115">
        <f ca="1">INDEX('1.MetaData'!A:A, MATCH($E25, '1.MetaData'!$B:$B, 0))</f>
        <v>47</v>
      </c>
      <c r="B25" s="21" t="s">
        <v>5804</v>
      </c>
      <c r="C25" s="19">
        <v>1</v>
      </c>
      <c r="D25" s="14" t="s">
        <v>6376</v>
      </c>
      <c r="E25" s="1" t="str">
        <f ca="1">_xlfn.XLOOKUP($B25,'3.DNAExtractions'!$F:$F,'3.DNAExtractions'!E:E,"?")</f>
        <v>OG47</v>
      </c>
      <c r="F25" s="80" t="str">
        <f>IF(C25&gt;1,_xlfn.CONCAT(B25,"_",Table7[[#This Row],[Library Type]],"L",C25),_xlfn.CONCAT(B25,"_",Table7[[#This Row],[Library Type]],"L"))</f>
        <v>OG47G_D_LSKL</v>
      </c>
      <c r="G25" s="39" t="str">
        <f ca="1">VLOOKUP($E25,'1.MetaData'!$B:$H,3,FALSE)</f>
        <v>Heteroscarus acroptilus</v>
      </c>
      <c r="H25" s="58" t="str">
        <f ca="1">VLOOKUP($E25,'1.MetaData'!$B:$H,4,FALSE)</f>
        <v>Rainbow cale</v>
      </c>
      <c r="I25" s="189">
        <f ca="1">_xlfn.XLOOKUP($B25,'3.DNAExtractions'!$F:$F,'3.DNAExtractions'!O:O,"?")</f>
        <v>187</v>
      </c>
      <c r="J25" s="191">
        <f ca="1">_xlfn.XLOOKUP($B25,'3.DNAExtractions'!$F:$F,'3.DNAExtractions'!V:V,"?")</f>
        <v>0</v>
      </c>
      <c r="K25" s="111">
        <v>45399</v>
      </c>
      <c r="L25" s="111" t="s">
        <v>6377</v>
      </c>
      <c r="M25" s="19" t="s">
        <v>6378</v>
      </c>
      <c r="N25" s="4" t="str">
        <f t="shared" si="0"/>
        <v>LSK</v>
      </c>
      <c r="P25" s="14" t="str" cm="1">
        <f t="array" ref="P25">IF(B25="","",IF(MAX(IF(B:B=B25,C:C))=C25,"Y","N"))</f>
        <v>Y</v>
      </c>
    </row>
    <row r="26" spans="1:18" x14ac:dyDescent="0.25">
      <c r="A26" s="115">
        <f ca="1">INDEX('1.MetaData'!A:A, MATCH($E26, '1.MetaData'!$B:$B, 0))</f>
        <v>52</v>
      </c>
      <c r="B26" s="21" t="s">
        <v>4986</v>
      </c>
      <c r="C26" s="19">
        <v>1</v>
      </c>
      <c r="D26" s="14" t="s">
        <v>4878</v>
      </c>
      <c r="E26" s="1" t="str">
        <f ca="1">_xlfn.XLOOKUP($B26,'3.DNAExtractions'!$F:$F,'3.DNAExtractions'!E:E,"?")</f>
        <v>OG52</v>
      </c>
      <c r="F26" s="80" t="str">
        <f>IF(C26&gt;1,_xlfn.CONCAT(B26,"_",Table7[[#This Row],[Library Type]],"L",C26),_xlfn.CONCAT(B26,"_",Table7[[#This Row],[Library Type]],"L"))</f>
        <v>OG52G_D_LSKL</v>
      </c>
      <c r="G26" s="39" t="str">
        <f ca="1">VLOOKUP($E26,'1.MetaData'!$B:$H,3,FALSE)</f>
        <v>Sphyraena novaehollandiae</v>
      </c>
      <c r="H26" s="58" t="str">
        <f ca="1">VLOOKUP($E26,'1.MetaData'!$B:$H,4,FALSE)</f>
        <v>Snook</v>
      </c>
      <c r="I26" s="189">
        <f ca="1">_xlfn.XLOOKUP($B26,'3.DNAExtractions'!$F:$F,'3.DNAExtractions'!O:O,"?")</f>
        <v>271.66666666666669</v>
      </c>
      <c r="J26" s="191">
        <f ca="1">_xlfn.XLOOKUP($B26,'3.DNAExtractions'!$F:$F,'3.DNAExtractions'!V:V,"?")</f>
        <v>0</v>
      </c>
      <c r="K26" s="111">
        <v>45180</v>
      </c>
      <c r="L26" s="14" t="s">
        <v>6380</v>
      </c>
      <c r="M26" s="19" t="s">
        <v>6378</v>
      </c>
      <c r="N26" s="4" t="str">
        <f t="shared" si="0"/>
        <v>LSK</v>
      </c>
      <c r="O26" s="193">
        <v>15702</v>
      </c>
      <c r="P26" s="150" t="str" cm="1">
        <f t="array" ref="P26">IF(B26="","",IF(MAX(IF(B:B=B26,C:C))=C26,"Y","N"))</f>
        <v>Y</v>
      </c>
    </row>
    <row r="27" spans="1:18" x14ac:dyDescent="0.25">
      <c r="A27" s="115">
        <f ca="1">INDEX('1.MetaData'!A:A, MATCH($E27, '1.MetaData'!$B:$B, 0))</f>
        <v>53</v>
      </c>
      <c r="B27" s="21" t="s">
        <v>6388</v>
      </c>
      <c r="C27" s="19">
        <v>1</v>
      </c>
      <c r="D27" s="14" t="s">
        <v>4878</v>
      </c>
      <c r="E27" s="1" t="str">
        <f ca="1">_xlfn.XLOOKUP($B27,'3.DNAExtractions'!$F:$F,'3.DNAExtractions'!E:E,"?")</f>
        <v>OG53</v>
      </c>
      <c r="F27" s="80" t="str">
        <f>IF(C27&gt;1,_xlfn.CONCAT(B27,"_",Table7[[#This Row],[Library Type]],"L",C27),_xlfn.CONCAT(B27,"_",Table7[[#This Row],[Library Type]],"L"))</f>
        <v>OG53G_D_LSKL</v>
      </c>
      <c r="G27" s="39" t="str">
        <f ca="1">VLOOKUP($E27,'1.MetaData'!$B:$H,3,FALSE)</f>
        <v>Paraplesiops meleagris</v>
      </c>
      <c r="H27" s="58" t="str">
        <f ca="1">VLOOKUP($E27,'1.MetaData'!$B:$H,4,FALSE)</f>
        <v>Southern Blue Devil</v>
      </c>
      <c r="I27" s="189">
        <f ca="1">_xlfn.XLOOKUP($B27,'3.DNAExtractions'!$F:$F,'3.DNAExtractions'!O:O,"?")</f>
        <v>43</v>
      </c>
      <c r="J27" s="191">
        <f ca="1">_xlfn.XLOOKUP($B27,'3.DNAExtractions'!$F:$F,'3.DNAExtractions'!V:V,"?")</f>
        <v>37793</v>
      </c>
      <c r="K27" s="111">
        <v>45222</v>
      </c>
      <c r="L27" s="111" t="s">
        <v>6389</v>
      </c>
      <c r="M27" s="19" t="s">
        <v>6378</v>
      </c>
      <c r="N27" s="4" t="str">
        <f t="shared" si="0"/>
        <v>LSK</v>
      </c>
      <c r="P27" s="150" t="str" cm="1">
        <f t="array" ref="P27">IF(B27="","",IF(MAX(IF(B:B=B27,C:C))=C27,"Y","N"))</f>
        <v>N</v>
      </c>
      <c r="R27" s="19" t="s">
        <v>6390</v>
      </c>
    </row>
    <row r="28" spans="1:18" x14ac:dyDescent="0.25">
      <c r="A28" s="115">
        <f ca="1">INDEX('1.MetaData'!A:A, MATCH($E28, '1.MetaData'!$B:$B, 0))</f>
        <v>53</v>
      </c>
      <c r="B28" s="21" t="s">
        <v>6388</v>
      </c>
      <c r="C28" s="19">
        <v>2</v>
      </c>
      <c r="D28" s="14" t="s">
        <v>4878</v>
      </c>
      <c r="E28" s="1" t="str">
        <f ca="1">_xlfn.XLOOKUP($B28,'3.DNAExtractions'!$F:$F,'3.DNAExtractions'!E:E,"?")</f>
        <v>OG53</v>
      </c>
      <c r="F28" s="80" t="str">
        <f>IF(C28&gt;1,_xlfn.CONCAT(B28,"_",Table7[[#This Row],[Library Type]],"L",C28),_xlfn.CONCAT(B28,"_",Table7[[#This Row],[Library Type]],"L"))</f>
        <v>OG53G_D_LSKL2</v>
      </c>
      <c r="G28" s="39" t="str">
        <f ca="1">VLOOKUP($E28,'1.MetaData'!$B:$H,3,FALSE)</f>
        <v>Paraplesiops meleagris</v>
      </c>
      <c r="H28" s="58" t="str">
        <f ca="1">VLOOKUP($E28,'1.MetaData'!$B:$H,4,FALSE)</f>
        <v>Southern Blue Devil</v>
      </c>
      <c r="I28" s="189">
        <f ca="1">_xlfn.XLOOKUP($B28,'3.DNAExtractions'!$F:$F,'3.DNAExtractions'!O:O,"?")</f>
        <v>43</v>
      </c>
      <c r="J28" s="191">
        <f ca="1">_xlfn.XLOOKUP($B28,'3.DNAExtractions'!$F:$F,'3.DNAExtractions'!V:V,"?")</f>
        <v>37793</v>
      </c>
      <c r="K28" s="111">
        <v>45222</v>
      </c>
      <c r="L28" s="111" t="s">
        <v>6389</v>
      </c>
      <c r="M28" s="19" t="s">
        <v>6378</v>
      </c>
      <c r="N28" s="4" t="str">
        <f t="shared" si="0"/>
        <v>LSK</v>
      </c>
      <c r="P28" s="150" t="str" cm="1">
        <f t="array" ref="P28">IF(B28="","",IF(MAX(IF(B:B=B28,C:C))=C28,"Y","N"))</f>
        <v>N</v>
      </c>
      <c r="R28" s="19" t="s">
        <v>6390</v>
      </c>
    </row>
    <row r="29" spans="1:18" x14ac:dyDescent="0.25">
      <c r="A29" s="115">
        <f ca="1">INDEX('1.MetaData'!A:A, MATCH($E29, '1.MetaData'!$B:$B, 0))</f>
        <v>53</v>
      </c>
      <c r="B29" s="21" t="s">
        <v>6388</v>
      </c>
      <c r="C29" s="19">
        <v>3</v>
      </c>
      <c r="D29" s="14" t="s">
        <v>4878</v>
      </c>
      <c r="E29" s="1" t="str">
        <f ca="1">_xlfn.XLOOKUP($B29,'3.DNAExtractions'!$F:$F,'3.DNAExtractions'!E:E,"?")</f>
        <v>OG53</v>
      </c>
      <c r="F29" s="80" t="str">
        <f>IF(C29&gt;1,_xlfn.CONCAT(B29,"_",Table7[[#This Row],[Library Type]],"L",C29),_xlfn.CONCAT(B29,"_",Table7[[#This Row],[Library Type]],"L"))</f>
        <v>OG53G_D_LSKL3</v>
      </c>
      <c r="G29" s="39" t="str">
        <f ca="1">VLOOKUP($E29,'1.MetaData'!$B:$H,3,FALSE)</f>
        <v>Paraplesiops meleagris</v>
      </c>
      <c r="H29" s="58" t="str">
        <f ca="1">VLOOKUP($E29,'1.MetaData'!$B:$H,4,FALSE)</f>
        <v>Southern Blue Devil</v>
      </c>
      <c r="I29" s="189">
        <f ca="1">_xlfn.XLOOKUP($B29,'3.DNAExtractions'!$F:$F,'3.DNAExtractions'!O:O,"?")</f>
        <v>43</v>
      </c>
      <c r="J29" s="191">
        <f ca="1">_xlfn.XLOOKUP($B29,'3.DNAExtractions'!$F:$F,'3.DNAExtractions'!V:V,"?")</f>
        <v>37793</v>
      </c>
      <c r="K29" s="111">
        <v>45222</v>
      </c>
      <c r="L29" s="111" t="s">
        <v>6389</v>
      </c>
      <c r="M29" s="19" t="s">
        <v>6378</v>
      </c>
      <c r="N29" s="4" t="str">
        <f t="shared" si="0"/>
        <v>LSK</v>
      </c>
      <c r="P29" s="150" t="str" cm="1">
        <f t="array" ref="P29">IF(B29="","",IF(MAX(IF(B:B=B29,C:C))=C29,"Y","N"))</f>
        <v>Y</v>
      </c>
      <c r="R29" s="19" t="s">
        <v>6390</v>
      </c>
    </row>
    <row r="30" spans="1:18" x14ac:dyDescent="0.25">
      <c r="A30" s="115">
        <f ca="1">INDEX('1.MetaData'!A:A, MATCH($E30, '1.MetaData'!$B:$B, 0))</f>
        <v>55</v>
      </c>
      <c r="B30" s="21" t="s">
        <v>5815</v>
      </c>
      <c r="C30" s="19">
        <v>1</v>
      </c>
      <c r="D30" s="14" t="s">
        <v>6376</v>
      </c>
      <c r="E30" s="1" t="str">
        <f ca="1">_xlfn.XLOOKUP($B30,'3.DNAExtractions'!$F:$F,'3.DNAExtractions'!E:E,"?")</f>
        <v>OG55</v>
      </c>
      <c r="F30" s="80" t="str">
        <f>IF(C30&gt;1,_xlfn.CONCAT(B30,"_",Table7[[#This Row],[Library Type]],"L",C30),_xlfn.CONCAT(B30,"_",Table7[[#This Row],[Library Type]],"L"))</f>
        <v>OG55G_D_LSKL</v>
      </c>
      <c r="G30" s="39" t="str">
        <f ca="1">VLOOKUP($E30,'1.MetaData'!$B:$H,3,FALSE)</f>
        <v>Olisthops cyanomelas</v>
      </c>
      <c r="H30" s="58" t="str">
        <f ca="1">VLOOKUP($E30,'1.MetaData'!$B:$H,4,FALSE)</f>
        <v>Herring cale</v>
      </c>
      <c r="I30" s="189">
        <f ca="1">_xlfn.XLOOKUP($B30,'3.DNAExtractions'!$F:$F,'3.DNAExtractions'!O:O,"?")</f>
        <v>330</v>
      </c>
      <c r="J30" s="191">
        <f ca="1">_xlfn.XLOOKUP($B30,'3.DNAExtractions'!$F:$F,'3.DNAExtractions'!V:V,"?")</f>
        <v>0</v>
      </c>
      <c r="K30" s="111">
        <v>45399</v>
      </c>
      <c r="L30" s="111" t="s">
        <v>6377</v>
      </c>
      <c r="M30" s="19" t="s">
        <v>6378</v>
      </c>
      <c r="N30" s="4" t="str">
        <f t="shared" si="0"/>
        <v>LSK</v>
      </c>
      <c r="P30" s="14" t="str" cm="1">
        <f t="array" ref="P30">IF(B30="","",IF(MAX(IF(B:B=B30,C:C))=C30,"Y","N"))</f>
        <v>Y</v>
      </c>
    </row>
    <row r="31" spans="1:18" x14ac:dyDescent="0.25">
      <c r="A31" s="115">
        <f ca="1">INDEX('1.MetaData'!A:A, MATCH($E31, '1.MetaData'!$B:$B, 0))</f>
        <v>56</v>
      </c>
      <c r="B31" s="21" t="s">
        <v>4990</v>
      </c>
      <c r="C31" s="19">
        <v>1</v>
      </c>
      <c r="D31" s="14" t="s">
        <v>5828</v>
      </c>
      <c r="E31" s="1" t="str">
        <f ca="1">_xlfn.XLOOKUP($B31,'3.DNAExtractions'!$F:$F,'3.DNAExtractions'!E:E,"?")</f>
        <v>OG56</v>
      </c>
      <c r="F31" s="80" t="str">
        <f>IF(C31&gt;1,_xlfn.CONCAT(B31,"_",Table7[[#This Row],[Library Type]],"L",C31),_xlfn.CONCAT(B31,"_",Table7[[#This Row],[Library Type]],"L"))</f>
        <v>OG56G_D_L</v>
      </c>
      <c r="G31" s="39" t="str">
        <f ca="1">VLOOKUP($E31,'1.MetaData'!$B:$H,3,FALSE)</f>
        <v>Vincentia punctata</v>
      </c>
      <c r="H31" s="58" t="str">
        <f ca="1">VLOOKUP($E31,'1.MetaData'!$B:$H,4,FALSE)</f>
        <v>Orange cardinalfish</v>
      </c>
      <c r="I31" s="189">
        <f ca="1">_xlfn.XLOOKUP($B31,'3.DNAExtractions'!$F:$F,'3.DNAExtractions'!O:O,"?")</f>
        <v>118</v>
      </c>
      <c r="J31" s="191">
        <f ca="1">_xlfn.XLOOKUP($B31,'3.DNAExtractions'!$F:$F,'3.DNAExtractions'!V:V,"?")</f>
        <v>10957</v>
      </c>
      <c r="N31" s="4" t="str">
        <f t="shared" si="0"/>
        <v/>
      </c>
      <c r="P31" s="14" t="str" cm="1">
        <f t="array" ref="P31">IF(B31="","",IF(MAX(IF(B:B=B31,C:C))=C31,"Y","N"))</f>
        <v>Y</v>
      </c>
    </row>
    <row r="32" spans="1:18" x14ac:dyDescent="0.25">
      <c r="A32" s="115">
        <f ca="1">INDEX('1.MetaData'!A:A, MATCH($E32, '1.MetaData'!$B:$B, 0))</f>
        <v>57</v>
      </c>
      <c r="B32" s="21" t="s">
        <v>4992</v>
      </c>
      <c r="C32" s="19">
        <v>1</v>
      </c>
      <c r="D32" s="14" t="s">
        <v>6376</v>
      </c>
      <c r="E32" s="1" t="str">
        <f ca="1">_xlfn.XLOOKUP($B32,'3.DNAExtractions'!$F:$F,'3.DNAExtractions'!E:E,"?")</f>
        <v>OG57</v>
      </c>
      <c r="F32" s="80" t="str">
        <f>IF(C32&gt;1,_xlfn.CONCAT(B32,"_",Table7[[#This Row],[Library Type]],"L",C32),_xlfn.CONCAT(B32,"_",Table7[[#This Row],[Library Type]],"L"))</f>
        <v>OG57G_D_LSKL</v>
      </c>
      <c r="G32" s="39" t="str">
        <f ca="1">VLOOKUP($E32,'1.MetaData'!$B:$H,3,FALSE)</f>
        <v>Siphonognathus radiatus</v>
      </c>
      <c r="H32" s="58" t="str">
        <f ca="1">VLOOKUP($E32,'1.MetaData'!$B:$H,4,FALSE)</f>
        <v>Long rayed weed whiting</v>
      </c>
      <c r="I32" s="189">
        <f ca="1">_xlfn.XLOOKUP($B32,'3.DNAExtractions'!$F:$F,'3.DNAExtractions'!O:O,"?")</f>
        <v>214</v>
      </c>
      <c r="J32" s="191">
        <f ca="1">_xlfn.XLOOKUP($B32,'3.DNAExtractions'!$F:$F,'3.DNAExtractions'!V:V,"?")</f>
        <v>13483</v>
      </c>
      <c r="K32" s="111">
        <v>45399</v>
      </c>
      <c r="L32" s="111" t="s">
        <v>6377</v>
      </c>
      <c r="M32" s="19" t="s">
        <v>6378</v>
      </c>
      <c r="N32" s="4" t="str">
        <f t="shared" si="0"/>
        <v>LSK</v>
      </c>
      <c r="P32" s="14" t="str" cm="1">
        <f t="array" ref="P32">IF(B32="","",IF(MAX(IF(B:B=B32,C:C))=C32,"Y","N"))</f>
        <v>Y</v>
      </c>
    </row>
    <row r="33" spans="1:18" x14ac:dyDescent="0.25">
      <c r="A33" s="115">
        <f ca="1">INDEX('1.MetaData'!A:A, MATCH($E33, '1.MetaData'!$B:$B, 0))</f>
        <v>76</v>
      </c>
      <c r="B33" s="21" t="s">
        <v>5004</v>
      </c>
      <c r="C33" s="19">
        <v>1</v>
      </c>
      <c r="D33" s="14" t="s">
        <v>4878</v>
      </c>
      <c r="E33" s="1" t="str">
        <f ca="1">_xlfn.XLOOKUP($B33,'3.DNAExtractions'!$F:$F,'3.DNAExtractions'!E:E,"?")</f>
        <v>OG76</v>
      </c>
      <c r="F33" s="80" t="str">
        <f>IF(C33&gt;1,_xlfn.CONCAT(B33,"_",Table7[[#This Row],[Library Type]],"L",C33),_xlfn.CONCAT(B33,"_",Table7[[#This Row],[Library Type]],"L"))</f>
        <v>OG76G_D_LSKL</v>
      </c>
      <c r="G33" s="39" t="str">
        <f ca="1">VLOOKUP($E33,'1.MetaData'!$B:$H,3,FALSE)</f>
        <v>Cristiceps australis</v>
      </c>
      <c r="H33" s="58" t="str">
        <f ca="1">VLOOKUP($E33,'1.MetaData'!$B:$H,4,FALSE)</f>
        <v>Southern Crested Weedfish</v>
      </c>
      <c r="I33" s="189">
        <f ca="1">_xlfn.XLOOKUP($B33,'3.DNAExtractions'!$F:$F,'3.DNAExtractions'!O:O,"?")</f>
        <v>572</v>
      </c>
      <c r="J33" s="191">
        <f ca="1">_xlfn.XLOOKUP($B33,'3.DNAExtractions'!$F:$F,'3.DNAExtractions'!V:V,"?")</f>
        <v>0</v>
      </c>
      <c r="K33" s="111">
        <v>45180</v>
      </c>
      <c r="L33" s="14" t="s">
        <v>6380</v>
      </c>
      <c r="M33" s="19" t="s">
        <v>6378</v>
      </c>
      <c r="N33" s="4" t="str">
        <f t="shared" si="0"/>
        <v>LSK</v>
      </c>
      <c r="O33" s="193">
        <v>21000</v>
      </c>
      <c r="P33" s="150" t="str" cm="1">
        <f t="array" ref="P33">IF(B33="","",IF(MAX(IF(B:B=B33,C:C))=C33,"Y","N"))</f>
        <v>Y</v>
      </c>
    </row>
    <row r="34" spans="1:18" x14ac:dyDescent="0.25">
      <c r="A34" s="115">
        <f ca="1">INDEX('1.MetaData'!A:A, MATCH($E34, '1.MetaData'!$B:$B, 0))</f>
        <v>88</v>
      </c>
      <c r="B34" s="21" t="s">
        <v>5016</v>
      </c>
      <c r="C34" s="19">
        <v>1</v>
      </c>
      <c r="D34" s="14" t="s">
        <v>4878</v>
      </c>
      <c r="E34" s="1" t="str">
        <f ca="1">_xlfn.XLOOKUP($B34,'3.DNAExtractions'!$F:$F,'3.DNAExtractions'!E:E,"?")</f>
        <v>OG88</v>
      </c>
      <c r="F34" s="80" t="str">
        <f>IF(C34&gt;1,_xlfn.CONCAT(B34,"_",Table7[[#This Row],[Library Type]],"L",C34),_xlfn.CONCAT(B34,"_",Table7[[#This Row],[Library Type]],"L"))</f>
        <v>OG88G_D_LSKL</v>
      </c>
      <c r="G34" s="39" t="str">
        <f ca="1">VLOOKUP($E34,'1.MetaData'!$B:$H,3,FALSE)</f>
        <v>Enoplosus armatus</v>
      </c>
      <c r="H34" s="58" t="str">
        <f ca="1">VLOOKUP($E34,'1.MetaData'!$B:$H,4,FALSE)</f>
        <v>Old wife</v>
      </c>
      <c r="I34" s="189">
        <f ca="1">_xlfn.XLOOKUP($B34,'3.DNAExtractions'!$F:$F,'3.DNAExtractions'!O:O,"?")</f>
        <v>260</v>
      </c>
      <c r="J34" s="190">
        <f ca="1">_xlfn.XLOOKUP($B34,'3.DNAExtractions'!$F:$F,'3.DNAExtractions'!V:V,"?")</f>
        <v>0</v>
      </c>
      <c r="K34" s="111">
        <v>45132</v>
      </c>
      <c r="L34" s="14" t="s">
        <v>6391</v>
      </c>
      <c r="M34" s="19" t="s">
        <v>6378</v>
      </c>
      <c r="N34" s="4" t="str">
        <f t="shared" ref="N34:N50" si="1">IF(M34="Ultra Long Kit (ULK)", "ULK", IF(M34="Ligation Kit (LSK)", "LSK", ""))</f>
        <v>LSK</v>
      </c>
      <c r="O34" s="193">
        <v>13000</v>
      </c>
      <c r="P34" s="150" t="str" cm="1">
        <f t="array" ref="P34">IF(B34="","",IF(MAX(IF(B:B=B34,C:C))=C34,"Y","N"))</f>
        <v>Y</v>
      </c>
    </row>
    <row r="35" spans="1:18" x14ac:dyDescent="0.25">
      <c r="A35" s="115">
        <f ca="1">INDEX('1.MetaData'!A:A, MATCH($E35, '1.MetaData'!$B:$B, 0))</f>
        <v>95</v>
      </c>
      <c r="B35" s="21" t="s">
        <v>5019</v>
      </c>
      <c r="C35" s="19">
        <v>1</v>
      </c>
      <c r="D35" s="14" t="s">
        <v>4878</v>
      </c>
      <c r="E35" s="1" t="str">
        <f ca="1">_xlfn.XLOOKUP($B35,'3.DNAExtractions'!$F:$F,'3.DNAExtractions'!E:E,"?")</f>
        <v>OG95</v>
      </c>
      <c r="F35" s="80" t="str">
        <f>IF(C35&gt;1,_xlfn.CONCAT(B35,"_",Table7[[#This Row],[Library Type]],"L",C35),_xlfn.CONCAT(B35,"_",Table7[[#This Row],[Library Type]],"L"))</f>
        <v>OG95H_D_LSKL</v>
      </c>
      <c r="G35" s="39" t="str">
        <f ca="1">VLOOKUP($E35,'1.MetaData'!$B:$H,3,FALSE)</f>
        <v>Arripis georgiana</v>
      </c>
      <c r="H35" s="58" t="str">
        <f ca="1">VLOOKUP($E35,'1.MetaData'!$B:$H,4,FALSE)</f>
        <v>Australian Herring</v>
      </c>
      <c r="I35" s="189">
        <f ca="1">_xlfn.XLOOKUP($B35,'3.DNAExtractions'!$F:$F,'3.DNAExtractions'!O:O,"?")</f>
        <v>137.66666666666666</v>
      </c>
      <c r="J35" s="190">
        <f ca="1">_xlfn.XLOOKUP($B35,'3.DNAExtractions'!$F:$F,'3.DNAExtractions'!V:V,"?")</f>
        <v>40080</v>
      </c>
      <c r="K35" s="111">
        <v>45132</v>
      </c>
      <c r="L35" s="14" t="s">
        <v>6391</v>
      </c>
      <c r="M35" s="19" t="s">
        <v>6378</v>
      </c>
      <c r="N35" s="4" t="str">
        <f t="shared" si="1"/>
        <v>LSK</v>
      </c>
      <c r="O35" s="193">
        <v>19000</v>
      </c>
      <c r="P35" s="150" t="str" cm="1">
        <f t="array" ref="P35">IF(B35="","",IF(MAX(IF(B:B=B35,C:C))=C35,"Y","N"))</f>
        <v>Y</v>
      </c>
    </row>
    <row r="36" spans="1:18" x14ac:dyDescent="0.25">
      <c r="A36" s="115">
        <f ca="1">INDEX('1.MetaData'!A:A, MATCH($E36, '1.MetaData'!$B:$B, 0))</f>
        <v>105</v>
      </c>
      <c r="B36" s="21" t="s">
        <v>5027</v>
      </c>
      <c r="C36" s="19">
        <v>1</v>
      </c>
      <c r="D36" s="14" t="s">
        <v>6376</v>
      </c>
      <c r="E36" s="1" t="str">
        <f ca="1">_xlfn.XLOOKUP($B36,'3.DNAExtractions'!$F:$F,'3.DNAExtractions'!E:E,"?")</f>
        <v>OG105</v>
      </c>
      <c r="F36" s="80" t="str">
        <f>IF(C36&gt;1,_xlfn.CONCAT(B36,"_",Table7[[#This Row],[Library Type]],"L",C36),_xlfn.CONCAT(B36,"_",Table7[[#This Row],[Library Type]],"L"))</f>
        <v>OG105H_D_LSKL</v>
      </c>
      <c r="G36" s="39" t="str">
        <f ca="1">VLOOKUP($E36,'1.MetaData'!$B:$H,3,FALSE)</f>
        <v>Centroberyx gerrardi</v>
      </c>
      <c r="H36" s="58" t="str">
        <f ca="1">VLOOKUP($E36,'1.MetaData'!$B:$H,4,FALSE)</f>
        <v>Nannygai</v>
      </c>
      <c r="I36" s="189">
        <f ca="1">_xlfn.XLOOKUP($B36,'3.DNAExtractions'!$F:$F,'3.DNAExtractions'!O:O,"?")</f>
        <v>139</v>
      </c>
      <c r="J36" s="191">
        <f ca="1">_xlfn.XLOOKUP($B36,'3.DNAExtractions'!$F:$F,'3.DNAExtractions'!V:V,"?")</f>
        <v>15837</v>
      </c>
      <c r="K36" s="111">
        <v>45399</v>
      </c>
      <c r="L36" s="111" t="s">
        <v>6377</v>
      </c>
      <c r="M36" s="19" t="s">
        <v>6378</v>
      </c>
      <c r="N36" s="4" t="str">
        <f t="shared" si="1"/>
        <v>LSK</v>
      </c>
      <c r="P36" s="14" t="str" cm="1">
        <f t="array" ref="P36">IF(B36="","",IF(MAX(IF(B:B=B36,C:C))=C36,"Y","N"))</f>
        <v>Y</v>
      </c>
    </row>
    <row r="37" spans="1:18" x14ac:dyDescent="0.25">
      <c r="A37" s="115">
        <f ca="1">INDEX('1.MetaData'!A:A, MATCH($E37, '1.MetaData'!$B:$B, 0))</f>
        <v>107</v>
      </c>
      <c r="B37" s="21" t="s">
        <v>5029</v>
      </c>
      <c r="C37" s="19">
        <v>1</v>
      </c>
      <c r="D37" s="14" t="s">
        <v>5828</v>
      </c>
      <c r="E37" s="1" t="str">
        <f ca="1">_xlfn.XLOOKUP($B37,'3.DNAExtractions'!$F:$F,'3.DNAExtractions'!E:E,"?")</f>
        <v>OG107</v>
      </c>
      <c r="F37" s="80" t="str">
        <f>IF(C37&gt;1,_xlfn.CONCAT(B37,"_",Table7[[#This Row],[Library Type]],"L",C37),_xlfn.CONCAT(B37,"_",Table7[[#This Row],[Library Type]],"L"))</f>
        <v>OG107G_D_L</v>
      </c>
      <c r="G37" s="39" t="str">
        <f ca="1">VLOOKUP($E37,'1.MetaData'!$B:$H,3,FALSE)</f>
        <v>Upeneichthys vlamingii</v>
      </c>
      <c r="H37" s="58" t="str">
        <f ca="1">VLOOKUP($E37,'1.MetaData'!$B:$H,4,FALSE)</f>
        <v>Goatfish</v>
      </c>
      <c r="I37" s="189">
        <f ca="1">_xlfn.XLOOKUP($B37,'3.DNAExtractions'!$F:$F,'3.DNAExtractions'!O:O,"?")</f>
        <v>261</v>
      </c>
      <c r="J37" s="191">
        <f ca="1">_xlfn.XLOOKUP($B37,'3.DNAExtractions'!$F:$F,'3.DNAExtractions'!V:V,"?")</f>
        <v>6378</v>
      </c>
      <c r="N37" s="4" t="str">
        <f t="shared" si="1"/>
        <v/>
      </c>
      <c r="P37" s="14" t="str" cm="1">
        <f t="array" ref="P37">IF(B37="","",IF(MAX(IF(B:B=B37,C:C))=C37,"Y","N"))</f>
        <v>Y</v>
      </c>
    </row>
    <row r="38" spans="1:18" x14ac:dyDescent="0.25">
      <c r="A38" s="115">
        <f ca="1">INDEX('1.MetaData'!A:A, MATCH($E38, '1.MetaData'!$B:$B, 0))</f>
        <v>108</v>
      </c>
      <c r="B38" s="21" t="s">
        <v>5031</v>
      </c>
      <c r="C38" s="19">
        <v>1</v>
      </c>
      <c r="D38" s="14" t="s">
        <v>4878</v>
      </c>
      <c r="E38" s="1" t="str">
        <f ca="1">_xlfn.XLOOKUP($B38,'3.DNAExtractions'!$F:$F,'3.DNAExtractions'!E:E,"?")</f>
        <v>OG108</v>
      </c>
      <c r="F38" s="80" t="str">
        <f>IF(C38&gt;1,_xlfn.CONCAT(B38,"_",Table7[[#This Row],[Library Type]],"L",C38),_xlfn.CONCAT(B38,"_",Table7[[#This Row],[Library Type]],"L"))</f>
        <v>OG108H_D_LSKL</v>
      </c>
      <c r="G38" s="39" t="str">
        <f ca="1">VLOOKUP($E38,'1.MetaData'!$B:$H,3,FALSE)</f>
        <v>Chironemus georgianus</v>
      </c>
      <c r="H38" s="58" t="str">
        <f ca="1">VLOOKUP($E38,'1.MetaData'!$B:$H,4,FALSE)</f>
        <v>Western Kelpfish</v>
      </c>
      <c r="I38" s="189">
        <f ca="1">_xlfn.XLOOKUP($B38,'3.DNAExtractions'!$F:$F,'3.DNAExtractions'!O:O,"?")</f>
        <v>408</v>
      </c>
      <c r="J38" s="191">
        <f ca="1">_xlfn.XLOOKUP($B38,'3.DNAExtractions'!$F:$F,'3.DNAExtractions'!V:V,"?")</f>
        <v>6122</v>
      </c>
      <c r="K38" s="111">
        <v>45356</v>
      </c>
      <c r="L38" s="111" t="s">
        <v>6379</v>
      </c>
      <c r="M38" s="19" t="s">
        <v>6378</v>
      </c>
      <c r="N38" s="4" t="str">
        <f t="shared" si="1"/>
        <v>LSK</v>
      </c>
      <c r="O38" s="193">
        <v>30000</v>
      </c>
      <c r="P38" s="14" t="str" cm="1">
        <f t="array" ref="P38">IF(B38="","",IF(MAX(IF(B:B=B38,C:C))=C38,"Y","N"))</f>
        <v>Y</v>
      </c>
    </row>
    <row r="39" spans="1:18" x14ac:dyDescent="0.25">
      <c r="A39" s="115">
        <f ca="1">INDEX('1.MetaData'!A:A, MATCH($E39, '1.MetaData'!$B:$B, 0))</f>
        <v>111</v>
      </c>
      <c r="B39" s="21" t="s">
        <v>5034</v>
      </c>
      <c r="C39" s="19">
        <v>1</v>
      </c>
      <c r="D39" s="14" t="s">
        <v>4878</v>
      </c>
      <c r="E39" s="1" t="str">
        <f ca="1">_xlfn.XLOOKUP($B39,'3.DNAExtractions'!$F:$F,'3.DNAExtractions'!E:E,"?")</f>
        <v>OG111</v>
      </c>
      <c r="F39" s="80" t="str">
        <f>IF(C39&gt;1,_xlfn.CONCAT(B39,"_",Table7[[#This Row],[Library Type]],"L",C39),_xlfn.CONCAT(B39,"_",Table7[[#This Row],[Library Type]],"L"))</f>
        <v>OG111H_D_LSKL</v>
      </c>
      <c r="G39" s="39" t="str">
        <f ca="1">VLOOKUP($E39,'1.MetaData'!$B:$H,3,FALSE)</f>
        <v>Nemadactylus valenciennesi</v>
      </c>
      <c r="H39" s="58" t="str">
        <f ca="1">VLOOKUP($E39,'1.MetaData'!$B:$H,4,FALSE)</f>
        <v>Blue Morwong</v>
      </c>
      <c r="I39" s="189">
        <f ca="1">_xlfn.XLOOKUP($B39,'3.DNAExtractions'!$F:$F,'3.DNAExtractions'!O:O,"?")</f>
        <v>124</v>
      </c>
      <c r="J39" s="191">
        <f ca="1">_xlfn.XLOOKUP($B39,'3.DNAExtractions'!$F:$F,'3.DNAExtractions'!V:V,"?")</f>
        <v>15252</v>
      </c>
      <c r="K39" s="111">
        <v>45356</v>
      </c>
      <c r="L39" s="111" t="s">
        <v>6379</v>
      </c>
      <c r="M39" s="19" t="s">
        <v>6378</v>
      </c>
      <c r="N39" s="4" t="str">
        <f t="shared" si="1"/>
        <v>LSK</v>
      </c>
      <c r="O39" s="193">
        <v>13713</v>
      </c>
      <c r="P39" s="14" t="str" cm="1">
        <f t="array" ref="P39">IF(B39="","",IF(MAX(IF(B:B=B39,C:C))=C39,"Y","N"))</f>
        <v>Y</v>
      </c>
    </row>
    <row r="40" spans="1:18" x14ac:dyDescent="0.25">
      <c r="A40" s="115">
        <f ca="1">INDEX('1.MetaData'!A:A, MATCH($E40, '1.MetaData'!$B:$B, 0))</f>
        <v>113</v>
      </c>
      <c r="B40" s="21" t="s">
        <v>5036</v>
      </c>
      <c r="C40" s="19">
        <v>1</v>
      </c>
      <c r="D40" s="14" t="s">
        <v>6376</v>
      </c>
      <c r="E40" s="1" t="str">
        <f ca="1">_xlfn.XLOOKUP($B40,'3.DNAExtractions'!$F:$F,'3.DNAExtractions'!E:E,"?")</f>
        <v>OG113</v>
      </c>
      <c r="F40" s="80" t="str">
        <f>IF(C40&gt;1,_xlfn.CONCAT(B40,"_",Table7[[#This Row],[Library Type]],"L",C40),_xlfn.CONCAT(B40,"_",Table7[[#This Row],[Library Type]],"L"))</f>
        <v>OG113G_D_L</v>
      </c>
      <c r="G40" s="39" t="str">
        <f ca="1">VLOOKUP($E40,'1.MetaData'!$B:$H,3,FALSE)</f>
        <v>Diodon nicthemerus</v>
      </c>
      <c r="H40" s="58" t="str">
        <f ca="1">VLOOKUP($E40,'1.MetaData'!$B:$H,4,FALSE)</f>
        <v>Globe fish</v>
      </c>
      <c r="I40" s="189">
        <f ca="1">_xlfn.XLOOKUP($B40,'3.DNAExtractions'!$F:$F,'3.DNAExtractions'!O:O,"?")</f>
        <v>68</v>
      </c>
      <c r="J40" s="191">
        <f ca="1">_xlfn.XLOOKUP($B40,'3.DNAExtractions'!$F:$F,'3.DNAExtractions'!V:V,"?")</f>
        <v>51959</v>
      </c>
      <c r="N40" s="4" t="str">
        <f t="shared" si="1"/>
        <v/>
      </c>
      <c r="O40" s="193">
        <v>37000</v>
      </c>
      <c r="P40" s="14" t="str" cm="1">
        <f t="array" ref="P40">IF(B40="","",IF(MAX(IF(B:B=B40,C:C))=C40,"Y","N"))</f>
        <v>Y</v>
      </c>
      <c r="R40" s="19" t="s">
        <v>6392</v>
      </c>
    </row>
    <row r="41" spans="1:18" x14ac:dyDescent="0.25">
      <c r="A41" s="115">
        <f ca="1">INDEX('1.MetaData'!A:A, MATCH($E41, '1.MetaData'!$B:$B, 0))</f>
        <v>114</v>
      </c>
      <c r="B41" s="21" t="s">
        <v>6393</v>
      </c>
      <c r="C41" s="19">
        <v>1</v>
      </c>
      <c r="D41" s="14" t="s">
        <v>4878</v>
      </c>
      <c r="E41" s="1" t="str">
        <f ca="1">_xlfn.XLOOKUP($B41,'3.DNAExtractions'!$F:$F,'3.DNAExtractions'!E:E,"?")</f>
        <v>OG114</v>
      </c>
      <c r="F41" s="80" t="str">
        <f>IF(C41&gt;1,_xlfn.CONCAT(B41,"_",Table7[[#This Row],[Library Type]],"L",C41),_xlfn.CONCAT(B41,"_",Table7[[#This Row],[Library Type]],"L"))</f>
        <v>OG114H_D2_LSKL</v>
      </c>
      <c r="G41" s="39" t="str">
        <f ca="1">VLOOKUP($E41,'1.MetaData'!$B:$H,3,FALSE)</f>
        <v>Leviprora inops</v>
      </c>
      <c r="H41" s="58" t="str">
        <f ca="1">VLOOKUP($E41,'1.MetaData'!$B:$H,4,FALSE)</f>
        <v>Longhead Flathead</v>
      </c>
      <c r="I41" s="189">
        <f ca="1">_xlfn.XLOOKUP($B41,'3.DNAExtractions'!$F:$F,'3.DNAExtractions'!O:O,"?")</f>
        <v>144</v>
      </c>
      <c r="J41" s="191">
        <f ca="1">_xlfn.XLOOKUP($B41,'3.DNAExtractions'!$F:$F,'3.DNAExtractions'!V:V,"?")</f>
        <v>136136</v>
      </c>
      <c r="K41" s="111">
        <v>45356</v>
      </c>
      <c r="L41" s="111" t="s">
        <v>6379</v>
      </c>
      <c r="M41" s="19" t="s">
        <v>6378</v>
      </c>
      <c r="N41" s="4" t="str">
        <f t="shared" si="1"/>
        <v>LSK</v>
      </c>
      <c r="O41" s="193">
        <v>40000</v>
      </c>
      <c r="P41" s="14" t="str" cm="1">
        <f t="array" ref="P41">IF(B41="","",IF(MAX(IF(B:B=B41,C:C))=C41,"Y","N"))</f>
        <v>Y</v>
      </c>
    </row>
    <row r="42" spans="1:18" x14ac:dyDescent="0.25">
      <c r="A42" s="115">
        <f ca="1">INDEX('1.MetaData'!A:A, MATCH($E42, '1.MetaData'!$B:$B, 0))</f>
        <v>115</v>
      </c>
      <c r="B42" s="21" t="s">
        <v>5040</v>
      </c>
      <c r="C42" s="19">
        <v>1</v>
      </c>
      <c r="D42" s="14" t="s">
        <v>6376</v>
      </c>
      <c r="E42" s="1" t="str">
        <f ca="1">_xlfn.XLOOKUP($B42,'3.DNAExtractions'!$F:$F,'3.DNAExtractions'!E:E,"?")</f>
        <v>OG115</v>
      </c>
      <c r="F42" s="80" t="str">
        <f>IF(C42&gt;1,_xlfn.CONCAT(B42,"_",Table7[[#This Row],[Library Type]],"L",C42),_xlfn.CONCAT(B42,"_",Table7[[#This Row],[Library Type]],"L"))</f>
        <v>OG115H_D_LSKL</v>
      </c>
      <c r="G42" s="39" t="str">
        <f ca="1">VLOOKUP($E42,'1.MetaData'!$B:$H,3,FALSE)</f>
        <v>Ranzania laevis</v>
      </c>
      <c r="H42" s="58" t="str">
        <f ca="1">VLOOKUP($E42,'1.MetaData'!$B:$H,4,FALSE)</f>
        <v>Slender sunfish</v>
      </c>
      <c r="I42" s="189">
        <f ca="1">_xlfn.XLOOKUP($B42,'3.DNAExtractions'!$F:$F,'3.DNAExtractions'!O:O,"?")</f>
        <v>289</v>
      </c>
      <c r="J42" s="191">
        <f ca="1">_xlfn.XLOOKUP($B42,'3.DNAExtractions'!$F:$F,'3.DNAExtractions'!V:V,"?")</f>
        <v>0</v>
      </c>
      <c r="K42" s="111">
        <v>45399</v>
      </c>
      <c r="L42" s="111" t="s">
        <v>6377</v>
      </c>
      <c r="M42" s="19" t="s">
        <v>6378</v>
      </c>
      <c r="N42" s="4" t="str">
        <f t="shared" si="1"/>
        <v>LSK</v>
      </c>
      <c r="P42" s="14" t="str" cm="1">
        <f t="array" ref="P42">IF(B42="","",IF(MAX(IF(B:B=B42,C:C))=C42,"Y","N"))</f>
        <v>Y</v>
      </c>
    </row>
    <row r="43" spans="1:18" x14ac:dyDescent="0.25">
      <c r="A43" s="115">
        <f ca="1">INDEX('1.MetaData'!A:A, MATCH($E43, '1.MetaData'!$B:$B, 0))</f>
        <v>650</v>
      </c>
      <c r="B43" s="21" t="s">
        <v>5894</v>
      </c>
      <c r="C43" s="19">
        <v>1</v>
      </c>
      <c r="D43" s="14" t="s">
        <v>6376</v>
      </c>
      <c r="E43" s="1" t="str">
        <f ca="1">_xlfn.XLOOKUP($B43,'3.DNAExtractions'!$F:$F,'3.DNAExtractions'!E:E,"?")</f>
        <v>OG650</v>
      </c>
      <c r="F43" s="80" t="str">
        <f>IF(C43&gt;1,_xlfn.CONCAT(B43,"_",Table7[[#This Row],[Library Type]],"L",C43),_xlfn.CONCAT(B43,"_",Table7[[#This Row],[Library Type]],"L"))</f>
        <v>OG650H_D_L</v>
      </c>
      <c r="G43" s="39" t="str">
        <f ca="1">VLOOKUP($E43,'1.MetaData'!$B:$H,3,FALSE)</f>
        <v>Etelis coruscans</v>
      </c>
      <c r="H43" s="58" t="str">
        <f ca="1">VLOOKUP($E43,'1.MetaData'!$B:$H,4,FALSE)</f>
        <v>Flame snapper</v>
      </c>
      <c r="I43" s="189">
        <f ca="1">_xlfn.XLOOKUP($B43,'3.DNAExtractions'!$F:$F,'3.DNAExtractions'!O:O,"?")</f>
        <v>225</v>
      </c>
      <c r="J43" s="191">
        <f ca="1">_xlfn.XLOOKUP($B43,'3.DNAExtractions'!$F:$F,'3.DNAExtractions'!V:V,"?")</f>
        <v>20000</v>
      </c>
      <c r="N43" s="4" t="str">
        <f t="shared" si="1"/>
        <v/>
      </c>
      <c r="O43" s="193">
        <v>12000</v>
      </c>
      <c r="P43" s="14" t="str" cm="1">
        <f t="array" ref="P43">IF(B43="","",IF(MAX(IF(B:B=B43,C:C))=C43,"Y","N"))</f>
        <v>Y</v>
      </c>
      <c r="R43" s="19" t="s">
        <v>6394</v>
      </c>
    </row>
    <row r="44" spans="1:18" x14ac:dyDescent="0.25">
      <c r="A44" s="115">
        <f ca="1">INDEX('1.MetaData'!A:A, MATCH($E44, '1.MetaData'!$B:$B, 0))</f>
        <v>654</v>
      </c>
      <c r="B44" s="21" t="s">
        <v>5904</v>
      </c>
      <c r="C44" s="19">
        <v>1</v>
      </c>
      <c r="D44" s="14" t="s">
        <v>4878</v>
      </c>
      <c r="E44" s="1" t="str">
        <f ca="1">_xlfn.XLOOKUP($B44,'3.DNAExtractions'!$F:$F,'3.DNAExtractions'!E:E,"?")</f>
        <v>OG654</v>
      </c>
      <c r="F44" s="80" t="str">
        <f>IF(C44&gt;1,_xlfn.CONCAT(B44,"_",Table7[[#This Row],[Library Type]],"L",C44),_xlfn.CONCAT(B44,"_",Table7[[#This Row],[Library Type]],"L"))</f>
        <v>OG654H_D_LSKL</v>
      </c>
      <c r="G44" s="39" t="str">
        <f ca="1">VLOOKUP($E44,'1.MetaData'!$B:$H,3,FALSE)</f>
        <v>Eumegistus illustris</v>
      </c>
      <c r="H44" s="58" t="str">
        <f ca="1">VLOOKUP($E44,'1.MetaData'!$B:$H,4,FALSE)</f>
        <v>Brilliant pomfret/ Black sepat</v>
      </c>
      <c r="I44" s="189">
        <f ca="1">_xlfn.XLOOKUP($B44,'3.DNAExtractions'!$F:$F,'3.DNAExtractions'!O:O,"?")</f>
        <v>122</v>
      </c>
      <c r="J44" s="191">
        <f ca="1">_xlfn.XLOOKUP($B44,'3.DNAExtractions'!$F:$F,'3.DNAExtractions'!V:V,"?")</f>
        <v>23000</v>
      </c>
      <c r="K44" s="111">
        <v>45356</v>
      </c>
      <c r="L44" s="111" t="s">
        <v>6379</v>
      </c>
      <c r="M44" s="19" t="s">
        <v>6378</v>
      </c>
      <c r="N44" s="4" t="str">
        <f t="shared" si="1"/>
        <v>LSK</v>
      </c>
      <c r="O44" s="193">
        <v>38000</v>
      </c>
      <c r="P44" s="14" t="str" cm="1">
        <f t="array" ref="P44">IF(B44="","",IF(MAX(IF(B:B=B44,C:C))=C44,"Y","N"))</f>
        <v>Y</v>
      </c>
    </row>
    <row r="45" spans="1:18" x14ac:dyDescent="0.25">
      <c r="A45" s="115">
        <f ca="1">INDEX('1.MetaData'!A:A, MATCH($E45, '1.MetaData'!$B:$B, 0))</f>
        <v>659</v>
      </c>
      <c r="B45" s="21" t="s">
        <v>5908</v>
      </c>
      <c r="C45" s="19">
        <v>1</v>
      </c>
      <c r="D45" s="14" t="s">
        <v>5828</v>
      </c>
      <c r="E45" s="1" t="str">
        <f ca="1">_xlfn.XLOOKUP($B45,'3.DNAExtractions'!$F:$F,'3.DNAExtractions'!E:E,"?")</f>
        <v>OG659</v>
      </c>
      <c r="F45" s="80" t="str">
        <f>IF(C45&gt;1,_xlfn.CONCAT(B45,"_",Table7[[#This Row],[Library Type]],"L",C45),_xlfn.CONCAT(B45,"_",Table7[[#This Row],[Library Type]],"L"))</f>
        <v>OG659H_D_L</v>
      </c>
      <c r="G45" s="39" t="str">
        <f ca="1">VLOOKUP($E45,'1.MetaData'!$B:$H,3,FALSE)</f>
        <v>Beryx decadactylus</v>
      </c>
      <c r="H45" s="58" t="str">
        <f ca="1">VLOOKUP($E45,'1.MetaData'!$B:$H,4,FALSE)</f>
        <v>Red sepat/ Alfonsino</v>
      </c>
      <c r="I45" s="189">
        <f ca="1">_xlfn.XLOOKUP($B45,'3.DNAExtractions'!$F:$F,'3.DNAExtractions'!O:O,"?")</f>
        <v>58</v>
      </c>
      <c r="J45" s="191">
        <f ca="1">_xlfn.XLOOKUP($B45,'3.DNAExtractions'!$F:$F,'3.DNAExtractions'!V:V,"?")</f>
        <v>12000</v>
      </c>
      <c r="N45" s="4" t="str">
        <f t="shared" si="1"/>
        <v/>
      </c>
      <c r="P45" s="14" t="str" cm="1">
        <f t="array" ref="P45">IF(B45="","",IF(MAX(IF(B:B=B45,C:C))=C45,"Y","N"))</f>
        <v>Y</v>
      </c>
    </row>
    <row r="46" spans="1:18" x14ac:dyDescent="0.25">
      <c r="A46" s="115">
        <f ca="1">INDEX('1.MetaData'!A:A, MATCH($E46, '1.MetaData'!$B:$B, 0))</f>
        <v>660</v>
      </c>
      <c r="B46" s="21" t="s">
        <v>5910</v>
      </c>
      <c r="C46" s="19">
        <v>1</v>
      </c>
      <c r="D46" s="14" t="s">
        <v>4878</v>
      </c>
      <c r="E46" s="1" t="str">
        <f ca="1">_xlfn.XLOOKUP($B46,'3.DNAExtractions'!$F:$F,'3.DNAExtractions'!E:E,"?")</f>
        <v>OG660</v>
      </c>
      <c r="F46" s="80" t="str">
        <f>IF(C46&gt;1,_xlfn.CONCAT(B46,"_",Table7[[#This Row],[Library Type]],"L",C46),_xlfn.CONCAT(B46,"_",Table7[[#This Row],[Library Type]],"L"))</f>
        <v>OG660H_D2_LSKL</v>
      </c>
      <c r="G46" s="39" t="str">
        <f ca="1">VLOOKUP($E46,'1.MetaData'!$B:$H,3,FALSE)</f>
        <v>Polymixia berndti</v>
      </c>
      <c r="H46" s="58" t="str">
        <f ca="1">VLOOKUP($E46,'1.MetaData'!$B:$H,4,FALSE)</f>
        <v>Beardfish?</v>
      </c>
      <c r="I46" s="189">
        <f ca="1">_xlfn.XLOOKUP($B46,'3.DNAExtractions'!$F:$F,'3.DNAExtractions'!O:O,"?")</f>
        <v>16.899999999999999</v>
      </c>
      <c r="J46" s="191">
        <f ca="1">_xlfn.XLOOKUP($B46,'3.DNAExtractions'!$F:$F,'3.DNAExtractions'!V:V,"?")</f>
        <v>4506</v>
      </c>
      <c r="K46" s="111">
        <v>45356</v>
      </c>
      <c r="L46" s="111" t="s">
        <v>6379</v>
      </c>
      <c r="M46" s="19" t="s">
        <v>6378</v>
      </c>
      <c r="N46" s="4" t="str">
        <f t="shared" si="1"/>
        <v>LSK</v>
      </c>
      <c r="O46" s="193">
        <v>4506</v>
      </c>
      <c r="P46" s="14" t="str" cm="1">
        <f t="array" ref="P46">IF(B46="","",IF(MAX(IF(B:B=B46,C:C))=C46,"Y","N"))</f>
        <v>Y</v>
      </c>
    </row>
    <row r="47" spans="1:18" x14ac:dyDescent="0.25">
      <c r="A47" s="115">
        <f ca="1">INDEX('1.MetaData'!A:A, MATCH($E47, '1.MetaData'!$B:$B, 0))</f>
        <v>672</v>
      </c>
      <c r="B47" s="21" t="s">
        <v>5918</v>
      </c>
      <c r="C47" s="19">
        <v>1</v>
      </c>
      <c r="D47" s="14" t="s">
        <v>4878</v>
      </c>
      <c r="E47" s="1" t="str">
        <f ca="1">_xlfn.XLOOKUP($B47,'3.DNAExtractions'!$F:$F,'3.DNAExtractions'!E:E,"?")</f>
        <v>OG672</v>
      </c>
      <c r="F47" s="80" t="str">
        <f>IF(C47&gt;1,_xlfn.CONCAT(B47,"_",Table7[[#This Row],[Library Type]],"L",C47),_xlfn.CONCAT(B47,"_",Table7[[#This Row],[Library Type]],"L"))</f>
        <v>OG672H_D2_LSKL</v>
      </c>
      <c r="G47" s="39" t="str">
        <f ca="1">VLOOKUP($E47,'1.MetaData'!$B:$H,3,FALSE)</f>
        <v>Caesio teres</v>
      </c>
      <c r="H47" s="58" t="str">
        <f ca="1">VLOOKUP($E47,'1.MetaData'!$B:$H,4,FALSE)</f>
        <v>Blue fusilier</v>
      </c>
      <c r="I47" s="189">
        <f ca="1">_xlfn.XLOOKUP($B47,'3.DNAExtractions'!$F:$F,'3.DNAExtractions'!O:O,"?")</f>
        <v>192</v>
      </c>
      <c r="J47" s="191">
        <f ca="1">_xlfn.XLOOKUP($B47,'3.DNAExtractions'!$F:$F,'3.DNAExtractions'!V:V,"?")</f>
        <v>26801</v>
      </c>
      <c r="K47" s="111">
        <v>45356</v>
      </c>
      <c r="L47" s="111" t="s">
        <v>6379</v>
      </c>
      <c r="M47" s="19" t="s">
        <v>6378</v>
      </c>
      <c r="N47" s="4" t="str">
        <f t="shared" si="1"/>
        <v>LSK</v>
      </c>
      <c r="O47" s="193">
        <v>32000</v>
      </c>
      <c r="P47" s="14" t="str" cm="1">
        <f t="array" ref="P47">IF(B47="","",IF(MAX(IF(B:B=B47,C:C))=C47,"Y","N"))</f>
        <v>Y</v>
      </c>
    </row>
    <row r="48" spans="1:18" x14ac:dyDescent="0.25">
      <c r="A48" s="115">
        <f ca="1">INDEX('1.MetaData'!A:A, MATCH($E48, '1.MetaData'!$B:$B, 0))</f>
        <v>676</v>
      </c>
      <c r="B48" s="21" t="s">
        <v>5921</v>
      </c>
      <c r="C48" s="19">
        <v>1</v>
      </c>
      <c r="D48" s="14" t="s">
        <v>6376</v>
      </c>
      <c r="E48" s="1" t="str">
        <f ca="1">_xlfn.XLOOKUP($B48,'3.DNAExtractions'!$F:$F,'3.DNAExtractions'!E:E,"?")</f>
        <v>OG676</v>
      </c>
      <c r="F48" s="80" t="str">
        <f>IF(C48&gt;1,_xlfn.CONCAT(B48,"_",Table7[[#This Row],[Library Type]],"L",C48),_xlfn.CONCAT(B48,"_",Table7[[#This Row],[Library Type]],"L"))</f>
        <v>OG676H_D_LSKL</v>
      </c>
      <c r="G48" s="39" t="str">
        <f ca="1">VLOOKUP($E48,'1.MetaData'!$B:$H,3,FALSE)</f>
        <v>Acanthurus nigricans</v>
      </c>
      <c r="H48" s="58" t="str">
        <f ca="1">VLOOKUP($E48,'1.MetaData'!$B:$H,4,FALSE)</f>
        <v>Velvet surgeonfish</v>
      </c>
      <c r="I48" s="189">
        <f ca="1">_xlfn.XLOOKUP($B48,'3.DNAExtractions'!$F:$F,'3.DNAExtractions'!O:O,"?")</f>
        <v>71.400000000000006</v>
      </c>
      <c r="J48" s="191">
        <f ca="1">_xlfn.XLOOKUP($B48,'3.DNAExtractions'!$F:$F,'3.DNAExtractions'!V:V,"?")</f>
        <v>26000</v>
      </c>
      <c r="K48" s="111">
        <v>45399</v>
      </c>
      <c r="L48" s="111" t="s">
        <v>6377</v>
      </c>
      <c r="M48" s="19" t="s">
        <v>6378</v>
      </c>
      <c r="N48" s="4" t="str">
        <f t="shared" si="1"/>
        <v>LSK</v>
      </c>
      <c r="P48" s="14" t="str" cm="1">
        <f t="array" ref="P48">IF(B48="","",IF(MAX(IF(B:B=B48,C:C))=C48,"Y","N"))</f>
        <v>Y</v>
      </c>
    </row>
    <row r="49" spans="1:18" x14ac:dyDescent="0.25">
      <c r="A49" s="115">
        <f ca="1">INDEX('1.MetaData'!A:A, MATCH($E49, '1.MetaData'!$B:$B, 0))</f>
        <v>696</v>
      </c>
      <c r="B49" s="21" t="s">
        <v>5936</v>
      </c>
      <c r="C49" s="19">
        <v>1</v>
      </c>
      <c r="D49" s="14" t="s">
        <v>4878</v>
      </c>
      <c r="E49" s="1" t="str">
        <f ca="1">_xlfn.XLOOKUP($B49,'3.DNAExtractions'!$F:$F,'3.DNAExtractions'!E:E,"?")</f>
        <v>OG696</v>
      </c>
      <c r="F49" s="80" t="str">
        <f>IF(C49&gt;1,_xlfn.CONCAT(B49,"_",Table7[[#This Row],[Library Type]],"L",C49),_xlfn.CONCAT(B49,"_",Table7[[#This Row],[Library Type]],"L"))</f>
        <v>OG696H_D_LSKL</v>
      </c>
      <c r="G49" s="39" t="str">
        <f ca="1">VLOOKUP($E49,'1.MetaData'!$B:$H,3,FALSE)</f>
        <v>Scarus tricolor</v>
      </c>
      <c r="H49" s="58" t="str">
        <f ca="1">VLOOKUP($E49,'1.MetaData'!$B:$H,4,FALSE)</f>
        <v>Tricolour parrotfish? TBC</v>
      </c>
      <c r="I49" s="189">
        <f ca="1">_xlfn.XLOOKUP($B49,'3.DNAExtractions'!$F:$F,'3.DNAExtractions'!O:O,"?")</f>
        <v>48.4</v>
      </c>
      <c r="J49" s="191">
        <f ca="1">_xlfn.XLOOKUP($B49,'3.DNAExtractions'!$F:$F,'3.DNAExtractions'!V:V,"?")</f>
        <v>130233</v>
      </c>
      <c r="K49" s="111">
        <v>45356</v>
      </c>
      <c r="L49" s="111" t="s">
        <v>6379</v>
      </c>
      <c r="M49" s="19" t="s">
        <v>6378</v>
      </c>
      <c r="N49" s="4" t="str">
        <f t="shared" si="1"/>
        <v>LSK</v>
      </c>
      <c r="O49" s="193">
        <v>130000</v>
      </c>
      <c r="P49" s="14" t="str" cm="1">
        <f t="array" ref="P49">IF(B49="","",IF(MAX(IF(B:B=B49,C:C))=C49,"Y","N"))</f>
        <v>Y</v>
      </c>
    </row>
    <row r="50" spans="1:18" x14ac:dyDescent="0.25">
      <c r="A50" s="115">
        <f ca="1">INDEX('1.MetaData'!A:A, MATCH($E50, '1.MetaData'!$B:$B, 0))</f>
        <v>706</v>
      </c>
      <c r="B50" s="21" t="s">
        <v>5947</v>
      </c>
      <c r="C50" s="19">
        <v>1</v>
      </c>
      <c r="D50" s="14" t="s">
        <v>5828</v>
      </c>
      <c r="E50" s="1" t="str">
        <f ca="1">_xlfn.XLOOKUP($B50,'3.DNAExtractions'!$F:$F,'3.DNAExtractions'!E:E,"?")</f>
        <v>OG706</v>
      </c>
      <c r="F50" s="80" t="str">
        <f>IF(C50&gt;1,_xlfn.CONCAT(B50,"_",Table7[[#This Row],[Library Type]],"L",C50),_xlfn.CONCAT(B50,"_",Table7[[#This Row],[Library Type]],"L"))</f>
        <v>OG706H_D5_L</v>
      </c>
      <c r="G50" s="39" t="str">
        <f ca="1">VLOOKUP($E50,'1.MetaData'!$B:$H,3,FALSE)</f>
        <v>Galeorhinus galeus</v>
      </c>
      <c r="H50" s="58" t="str">
        <f ca="1">VLOOKUP($E50,'1.MetaData'!$B:$H,4,FALSE)</f>
        <v>School shark</v>
      </c>
      <c r="I50" s="189">
        <f ca="1">_xlfn.XLOOKUP($B50,'3.DNAExtractions'!$F:$F,'3.DNAExtractions'!O:O,"?")</f>
        <v>159</v>
      </c>
      <c r="J50" s="191" t="str">
        <f ca="1">_xlfn.XLOOKUP($B50,'3.DNAExtractions'!$F:$F,'3.DNAExtractions'!V:V,"?")</f>
        <v>UHMW</v>
      </c>
      <c r="N50" s="4" t="str">
        <f t="shared" si="1"/>
        <v/>
      </c>
      <c r="P50" s="14" t="str" cm="1">
        <f t="array" ref="P50">IF(B50="","",IF(MAX(IF(B:B=B50,C:C))=C50,"Y","N"))</f>
        <v>Y</v>
      </c>
    </row>
    <row r="51" spans="1:18" x14ac:dyDescent="0.25">
      <c r="A51" s="115">
        <f ca="1">INDEX('1.MetaData'!A:A, MATCH($E51, '1.MetaData'!$B:$B, 0))</f>
        <v>5</v>
      </c>
      <c r="B51" s="21" t="s">
        <v>6395</v>
      </c>
      <c r="C51" s="19">
        <v>1</v>
      </c>
      <c r="D51" s="14" t="s">
        <v>4878</v>
      </c>
      <c r="E51" s="1" t="str">
        <f ca="1">_xlfn.XLOOKUP($B51,'3.DNAExtractions'!$F:$F,'3.DNAExtractions'!E:E,"?")</f>
        <v>OG5</v>
      </c>
      <c r="F51" s="80" t="str">
        <f>IF(C51&gt;1,_xlfn.CONCAT(B51,"_",Table7[[#This Row],[Library Type]],"L",C51),_xlfn.CONCAT(B51,"_",Table7[[#This Row],[Library Type]],"L"))</f>
        <v>OG5G_D7_ULKL</v>
      </c>
      <c r="G51" s="39" t="str">
        <f ca="1">VLOOKUP($E51,'1.MetaData'!$B:$H,3,FALSE)</f>
        <v>Orectolobus wardi</v>
      </c>
      <c r="H51" s="58" t="str">
        <f ca="1">VLOOKUP($E51,'1.MetaData'!$B:$H,4,FALSE)</f>
        <v>Northern wobbegong</v>
      </c>
      <c r="I51" s="189">
        <f ca="1">_xlfn.XLOOKUP($B51,'3.DNAExtractions'!$F:$F,'3.DNAExtractions'!O:O,"?")</f>
        <v>85.8</v>
      </c>
      <c r="J51" s="191">
        <f ca="1">_xlfn.XLOOKUP($B51,'3.DNAExtractions'!$F:$F,'3.DNAExtractions'!V:V,"?")</f>
        <v>46821</v>
      </c>
      <c r="K51" s="111">
        <v>45362</v>
      </c>
      <c r="L51" s="111" t="s">
        <v>6396</v>
      </c>
      <c r="M51" s="19" t="s">
        <v>6383</v>
      </c>
      <c r="N51" s="4" t="str">
        <f t="shared" ref="N51:N58" si="2">IF(M51="Ultra Long Kit (ULK)", "ULK", IF(M51="Ligation Kit (LSK)", "LSK", ""))</f>
        <v>ULK</v>
      </c>
      <c r="O51" s="193">
        <v>41000</v>
      </c>
      <c r="P51" s="14" t="str" cm="1">
        <f t="array" ref="P51">IF(B51="","",IF(MAX(IF(B:B=B51,C:C))=C51,"Y","N"))</f>
        <v>Y</v>
      </c>
    </row>
    <row r="52" spans="1:18" x14ac:dyDescent="0.25">
      <c r="A52" s="115">
        <f ca="1">INDEX('1.MetaData'!A:A, MATCH($E52, '1.MetaData'!$B:$B, 0))</f>
        <v>5</v>
      </c>
      <c r="B52" s="21" t="s">
        <v>6397</v>
      </c>
      <c r="C52" s="19">
        <v>1</v>
      </c>
      <c r="D52" s="14" t="s">
        <v>4878</v>
      </c>
      <c r="E52" s="1" t="str">
        <f ca="1">_xlfn.XLOOKUP($B52,'3.DNAExtractions'!$F:$F,'3.DNAExtractions'!E:E,"?")</f>
        <v>OG5</v>
      </c>
      <c r="F52" s="80" t="str">
        <f>IF(C52&gt;1,_xlfn.CONCAT(B52,"_",Table7[[#This Row],[Library Type]],"L",C52),_xlfn.CONCAT(B52,"_",Table7[[#This Row],[Library Type]],"L"))</f>
        <v>OG5G_D8_ULKL</v>
      </c>
      <c r="G52" s="39" t="str">
        <f ca="1">VLOOKUP($E52,'1.MetaData'!$B:$H,3,FALSE)</f>
        <v>Orectolobus wardi</v>
      </c>
      <c r="H52" s="58" t="str">
        <f ca="1">VLOOKUP($E52,'1.MetaData'!$B:$H,4,FALSE)</f>
        <v>Northern wobbegong</v>
      </c>
      <c r="I52" s="189">
        <f ca="1">_xlfn.XLOOKUP($B52,'3.DNAExtractions'!$F:$F,'3.DNAExtractions'!O:O,"?")</f>
        <v>138</v>
      </c>
      <c r="J52" s="191">
        <f ca="1">_xlfn.XLOOKUP($B52,'3.DNAExtractions'!$F:$F,'3.DNAExtractions'!V:V,"?")</f>
        <v>41034</v>
      </c>
      <c r="K52" s="111">
        <v>45362</v>
      </c>
      <c r="L52" s="111" t="s">
        <v>6396</v>
      </c>
      <c r="M52" s="19" t="s">
        <v>6383</v>
      </c>
      <c r="N52" s="4" t="str">
        <f t="shared" si="2"/>
        <v>ULK</v>
      </c>
      <c r="O52" s="193">
        <v>46000</v>
      </c>
      <c r="P52" s="14" t="str" cm="1">
        <f t="array" ref="P52">IF(B52="","",IF(MAX(IF(B:B=B52,C:C))=C52,"Y","N"))</f>
        <v>Y</v>
      </c>
    </row>
    <row r="53" spans="1:18" x14ac:dyDescent="0.25">
      <c r="A53" s="115">
        <f ca="1">INDEX('1.MetaData'!A:A, MATCH($E53, '1.MetaData'!$B:$B, 0))</f>
        <v>5</v>
      </c>
      <c r="B53" s="21" t="s">
        <v>6398</v>
      </c>
      <c r="C53" s="19">
        <v>1</v>
      </c>
      <c r="D53" s="14" t="s">
        <v>4878</v>
      </c>
      <c r="E53" s="1" t="str">
        <f ca="1">_xlfn.XLOOKUP($B53,'3.DNAExtractions'!$F:$F,'3.DNAExtractions'!E:E,"?")</f>
        <v>OG5</v>
      </c>
      <c r="F53" s="80" t="str">
        <f>IF(C53&gt;1,_xlfn.CONCAT(B53,"_",Table7[[#This Row],[Library Type]],"L",C53),_xlfn.CONCAT(B53,"_",Table7[[#This Row],[Library Type]],"L"))</f>
        <v>OG5G_D6_ULKL</v>
      </c>
      <c r="G53" s="39" t="str">
        <f ca="1">VLOOKUP($E53,'1.MetaData'!$B:$H,3,FALSE)</f>
        <v>Orectolobus wardi</v>
      </c>
      <c r="H53" s="58" t="str">
        <f ca="1">VLOOKUP($E53,'1.MetaData'!$B:$H,4,FALSE)</f>
        <v>Northern wobbegong</v>
      </c>
      <c r="I53" s="189">
        <f ca="1">_xlfn.XLOOKUP($B53,'3.DNAExtractions'!$F:$F,'3.DNAExtractions'!O:O,"?")</f>
        <v>81.400000000000006</v>
      </c>
      <c r="J53" s="191">
        <f ca="1">_xlfn.XLOOKUP($B53,'3.DNAExtractions'!$F:$F,'3.DNAExtractions'!V:V,"?")</f>
        <v>32844</v>
      </c>
      <c r="K53" s="111">
        <v>45362</v>
      </c>
      <c r="L53" s="111" t="s">
        <v>6396</v>
      </c>
      <c r="M53" s="19" t="s">
        <v>6383</v>
      </c>
      <c r="N53" s="4" t="str">
        <f t="shared" si="2"/>
        <v>ULK</v>
      </c>
      <c r="O53" s="193">
        <v>32000</v>
      </c>
      <c r="P53" s="14" t="str" cm="1">
        <f t="array" ref="P53">IF(B53="","",IF(MAX(IF(B:B=B53,C:C))=C53,"Y","N"))</f>
        <v>N</v>
      </c>
    </row>
    <row r="54" spans="1:18" x14ac:dyDescent="0.25">
      <c r="A54" s="115">
        <f ca="1">INDEX('1.MetaData'!A:A, MATCH($E54, '1.MetaData'!$B:$B, 0))</f>
        <v>5</v>
      </c>
      <c r="B54" s="21" t="s">
        <v>6398</v>
      </c>
      <c r="C54" s="19">
        <v>2</v>
      </c>
      <c r="D54" s="14" t="s">
        <v>4878</v>
      </c>
      <c r="E54" s="1" t="str">
        <f ca="1">_xlfn.XLOOKUP($B54,'3.DNAExtractions'!$F:$F,'3.DNAExtractions'!E:E,"?")</f>
        <v>OG5</v>
      </c>
      <c r="F54" s="80" t="str">
        <f>IF(C54&gt;1,_xlfn.CONCAT(B54,"_",Table7[[#This Row],[Library Type]],"L",C54),_xlfn.CONCAT(B54,"_",Table7[[#This Row],[Library Type]],"L"))</f>
        <v>OG5G_D6_ULKL2</v>
      </c>
      <c r="G54" s="39" t="str">
        <f ca="1">VLOOKUP($E54,'1.MetaData'!$B:$H,3,FALSE)</f>
        <v>Orectolobus wardi</v>
      </c>
      <c r="H54" s="58" t="str">
        <f ca="1">VLOOKUP($E54,'1.MetaData'!$B:$H,4,FALSE)</f>
        <v>Northern wobbegong</v>
      </c>
      <c r="I54" s="189">
        <f ca="1">_xlfn.XLOOKUP($B54,'3.DNAExtractions'!$F:$F,'3.DNAExtractions'!O:O,"?")</f>
        <v>81.400000000000006</v>
      </c>
      <c r="J54" s="191">
        <f ca="1">_xlfn.XLOOKUP($B54,'3.DNAExtractions'!$F:$F,'3.DNAExtractions'!V:V,"?")</f>
        <v>32844</v>
      </c>
      <c r="K54" s="111">
        <v>45362</v>
      </c>
      <c r="L54" s="111" t="s">
        <v>6396</v>
      </c>
      <c r="M54" s="19" t="s">
        <v>6383</v>
      </c>
      <c r="N54" s="4" t="str">
        <f t="shared" si="2"/>
        <v>ULK</v>
      </c>
      <c r="O54" s="193">
        <v>32000</v>
      </c>
      <c r="P54" s="14" t="str" cm="1">
        <f t="array" ref="P54">IF(B54="","",IF(MAX(IF(B:B=B54,C:C))=C54,"Y","N"))</f>
        <v>Y</v>
      </c>
    </row>
    <row r="55" spans="1:18" x14ac:dyDescent="0.25">
      <c r="A55" s="115">
        <f ca="1">INDEX('1.MetaData'!A:A, MATCH($E55, '1.MetaData'!$B:$B, 0))</f>
        <v>639</v>
      </c>
      <c r="B55" s="21" t="s">
        <v>5668</v>
      </c>
      <c r="C55" s="19">
        <v>1</v>
      </c>
      <c r="D55" s="14" t="s">
        <v>4878</v>
      </c>
      <c r="E55" s="1" t="str">
        <f ca="1">_xlfn.XLOOKUP($B55,'3.DNAExtractions'!$F:$F,'3.DNAExtractions'!E:E,"?")</f>
        <v>OG639</v>
      </c>
      <c r="F55" s="80" t="str">
        <f>IF(C55&gt;1,_xlfn.CONCAT(B55,"_",Table7[[#This Row],[Library Type]],"L",C55),_xlfn.CONCAT(B55,"_",Table7[[#This Row],[Library Type]],"L"))</f>
        <v>OG639B_D_ULKL</v>
      </c>
      <c r="G55" s="39" t="str">
        <f ca="1">VLOOKUP($E55,'1.MetaData'!$B:$H,3,FALSE)</f>
        <v>Galeocerdo cuvier</v>
      </c>
      <c r="H55" s="58" t="str">
        <f ca="1">VLOOKUP($E55,'1.MetaData'!$B:$H,4,FALSE)</f>
        <v>Tiger shark</v>
      </c>
      <c r="I55" s="189">
        <f ca="1">_xlfn.XLOOKUP($B55,'3.DNAExtractions'!$F:$F,'3.DNAExtractions'!O:O,"?")</f>
        <v>209</v>
      </c>
      <c r="J55" s="191">
        <f ca="1">_xlfn.XLOOKUP($B55,'3.DNAExtractions'!$F:$F,'3.DNAExtractions'!V:V,"?")</f>
        <v>230944</v>
      </c>
      <c r="K55" s="111">
        <v>45362</v>
      </c>
      <c r="L55" s="111" t="s">
        <v>6396</v>
      </c>
      <c r="M55" s="19" t="s">
        <v>6383</v>
      </c>
      <c r="N55" s="4" t="str">
        <f t="shared" si="2"/>
        <v>ULK</v>
      </c>
      <c r="P55" s="14" t="str" cm="1">
        <f t="array" ref="P55">IF(B55="","",IF(MAX(IF(B:B=B55,C:C))=C55,"Y","N"))</f>
        <v>Y</v>
      </c>
    </row>
    <row r="56" spans="1:18" x14ac:dyDescent="0.25">
      <c r="A56" s="115">
        <f ca="1">INDEX('1.MetaData'!A:A, MATCH($E56, '1.MetaData'!$B:$B, 0))</f>
        <v>639</v>
      </c>
      <c r="B56" s="21" t="s">
        <v>6399</v>
      </c>
      <c r="C56" s="19">
        <v>1</v>
      </c>
      <c r="D56" s="14" t="s">
        <v>4878</v>
      </c>
      <c r="E56" s="1" t="str">
        <f ca="1">_xlfn.XLOOKUP($B56,'3.DNAExtractions'!$F:$F,'3.DNAExtractions'!E:E,"?")</f>
        <v>OG639</v>
      </c>
      <c r="F56" s="80" t="str">
        <f>IF(C56&gt;1,_xlfn.CONCAT(B56,"_",Table7[[#This Row],[Library Type]],"L",C56),_xlfn.CONCAT(B56,"_",Table7[[#This Row],[Library Type]],"L"))</f>
        <v>OG639B_D6_ULKL</v>
      </c>
      <c r="G56" s="39" t="str">
        <f ca="1">VLOOKUP($E56,'1.MetaData'!$B:$H,3,FALSE)</f>
        <v>Galeocerdo cuvier</v>
      </c>
      <c r="H56" s="58" t="str">
        <f ca="1">VLOOKUP($E56,'1.MetaData'!$B:$H,4,FALSE)</f>
        <v>Tiger shark</v>
      </c>
      <c r="I56" s="189">
        <f ca="1">_xlfn.XLOOKUP($B56,'3.DNAExtractions'!$F:$F,'3.DNAExtractions'!O:O,"?")</f>
        <v>104</v>
      </c>
      <c r="J56" s="191">
        <f ca="1">_xlfn.XLOOKUP($B56,'3.DNAExtractions'!$F:$F,'3.DNAExtractions'!V:V,"?")</f>
        <v>36572</v>
      </c>
      <c r="K56" s="111">
        <v>45362</v>
      </c>
      <c r="L56" s="111" t="s">
        <v>6396</v>
      </c>
      <c r="M56" s="19" t="s">
        <v>6383</v>
      </c>
      <c r="N56" s="4" t="str">
        <f t="shared" si="2"/>
        <v>ULK</v>
      </c>
      <c r="P56" s="14" t="str" cm="1">
        <f t="array" ref="P56">IF(B56="","",IF(MAX(IF(B:B=B56,C:C))=C56,"Y","N"))</f>
        <v>Y</v>
      </c>
    </row>
    <row r="57" spans="1:18" x14ac:dyDescent="0.25">
      <c r="A57" s="115">
        <f ca="1">INDEX('1.MetaData'!A:A, MATCH($E57, '1.MetaData'!$B:$B, 0))</f>
        <v>639</v>
      </c>
      <c r="B57" s="21" t="s">
        <v>6400</v>
      </c>
      <c r="C57" s="19">
        <v>1</v>
      </c>
      <c r="D57" s="14" t="s">
        <v>4878</v>
      </c>
      <c r="E57" s="1" t="str">
        <f ca="1">_xlfn.XLOOKUP($B57,'3.DNAExtractions'!$F:$F,'3.DNAExtractions'!E:E,"?")</f>
        <v>OG639</v>
      </c>
      <c r="F57" s="80" t="str">
        <f>IF(C57&gt;1,_xlfn.CONCAT(B57,"_",Table7[[#This Row],[Library Type]],"L",C57),_xlfn.CONCAT(B57,"_",Table7[[#This Row],[Library Type]],"L"))</f>
        <v>OG639B_D2_ULKL</v>
      </c>
      <c r="G57" s="39" t="str">
        <f ca="1">VLOOKUP($E57,'1.MetaData'!$B:$H,3,FALSE)</f>
        <v>Galeocerdo cuvier</v>
      </c>
      <c r="H57" s="58" t="str">
        <f ca="1">VLOOKUP($E57,'1.MetaData'!$B:$H,4,FALSE)</f>
        <v>Tiger shark</v>
      </c>
      <c r="I57" s="189">
        <f ca="1">_xlfn.XLOOKUP($B57,'3.DNAExtractions'!$F:$F,'3.DNAExtractions'!O:O,"?")</f>
        <v>117</v>
      </c>
      <c r="J57" s="191">
        <f ca="1">_xlfn.XLOOKUP($B57,'3.DNAExtractions'!$F:$F,'3.DNAExtractions'!V:V,"?")</f>
        <v>59801</v>
      </c>
      <c r="K57" s="111">
        <v>45362</v>
      </c>
      <c r="L57" s="111" t="s">
        <v>6396</v>
      </c>
      <c r="M57" s="19" t="s">
        <v>6383</v>
      </c>
      <c r="N57" s="4" t="str">
        <f t="shared" si="2"/>
        <v>ULK</v>
      </c>
      <c r="P57" s="14" t="str" cm="1">
        <f t="array" ref="P57">IF(B57="","",IF(MAX(IF(B:B=B57,C:C))=C57,"Y","N"))</f>
        <v>Y</v>
      </c>
    </row>
    <row r="58" spans="1:18" x14ac:dyDescent="0.25">
      <c r="A58" s="115">
        <f ca="1">INDEX('1.MetaData'!A:A, MATCH($E58, '1.MetaData'!$B:$B, 0))</f>
        <v>639</v>
      </c>
      <c r="B58" s="21" t="s">
        <v>6401</v>
      </c>
      <c r="C58" s="19">
        <v>1</v>
      </c>
      <c r="D58" s="14" t="s">
        <v>4878</v>
      </c>
      <c r="E58" s="1" t="str">
        <f ca="1">_xlfn.XLOOKUP($B58,'3.DNAExtractions'!$F:$F,'3.DNAExtractions'!E:E,"?")</f>
        <v>OG639</v>
      </c>
      <c r="F58" s="80" t="str">
        <f>IF(C58&gt;1,_xlfn.CONCAT(B58,"_",Table7[[#This Row],[Library Type]],"L",C58),_xlfn.CONCAT(B58,"_",Table7[[#This Row],[Library Type]],"L"))</f>
        <v>OG639B_D10_ULKL</v>
      </c>
      <c r="G58" s="39" t="str">
        <f ca="1">VLOOKUP($E58,'1.MetaData'!$B:$H,3,FALSE)</f>
        <v>Galeocerdo cuvier</v>
      </c>
      <c r="H58" s="58" t="str">
        <f ca="1">VLOOKUP($E58,'1.MetaData'!$B:$H,4,FALSE)</f>
        <v>Tiger shark</v>
      </c>
      <c r="I58" s="189">
        <f ca="1">_xlfn.XLOOKUP($B58,'3.DNAExtractions'!$F:$F,'3.DNAExtractions'!O:O,"?")</f>
        <v>130</v>
      </c>
      <c r="J58" s="191">
        <f ca="1">_xlfn.XLOOKUP($B58,'3.DNAExtractions'!$F:$F,'3.DNAExtractions'!V:V,"?")</f>
        <v>0</v>
      </c>
      <c r="K58" s="111">
        <v>45362</v>
      </c>
      <c r="L58" s="111" t="s">
        <v>6396</v>
      </c>
      <c r="M58" s="19" t="s">
        <v>6383</v>
      </c>
      <c r="N58" s="4" t="str">
        <f t="shared" si="2"/>
        <v>ULK</v>
      </c>
      <c r="P58" s="14" t="str" cm="1">
        <f t="array" ref="P58">IF(B58="","",IF(MAX(IF(B:B=B58,C:C))=C58,"Y","N"))</f>
        <v>Y</v>
      </c>
    </row>
    <row r="59" spans="1:18" x14ac:dyDescent="0.25">
      <c r="A59" s="115">
        <f ca="1">INDEX('1.MetaData'!A:A, MATCH($E59, '1.MetaData'!$B:$B, 0))</f>
        <v>662</v>
      </c>
      <c r="B59" s="21" t="s">
        <v>5911</v>
      </c>
      <c r="C59" s="19">
        <v>1</v>
      </c>
      <c r="D59" s="14" t="s">
        <v>4878</v>
      </c>
      <c r="E59" s="1" t="str">
        <f ca="1">_xlfn.XLOOKUP($B59,'3.DNAExtractions'!$F:$F,'3.DNAExtractions'!E:E,"?")</f>
        <v>OG662</v>
      </c>
      <c r="F59" s="80" t="str">
        <f>IF(C59&gt;1,_xlfn.CONCAT(B59,"_",Table7[[#This Row],[Library Type]],"L",C59),_xlfn.CONCAT(B59,"_",Table7[[#This Row],[Library Type]],"L"))</f>
        <v>OG662G_D_LSKL</v>
      </c>
      <c r="G59" s="39" t="str">
        <f ca="1">VLOOKUP($E59,'1.MetaData'!$B:$H,3,FALSE)</f>
        <v>Xiphasia setifer</v>
      </c>
      <c r="H59" s="58" t="str">
        <f ca="1">VLOOKUP($E59,'1.MetaData'!$B:$H,4,FALSE)</f>
        <v>Hairtail blenny</v>
      </c>
      <c r="I59" s="189">
        <f ca="1">_xlfn.XLOOKUP($B59,'3.DNAExtractions'!$F:$F,'3.DNAExtractions'!O:O,"?")</f>
        <v>423</v>
      </c>
      <c r="J59" s="191" t="str">
        <f ca="1">_xlfn.XLOOKUP($B59,'3.DNAExtractions'!$F:$F,'3.DNAExtractions'!V:V,"?")</f>
        <v>38377 to &gt;165,000</v>
      </c>
      <c r="K59" s="111">
        <v>45439</v>
      </c>
      <c r="L59" s="111" t="s">
        <v>6402</v>
      </c>
      <c r="M59" s="19" t="s">
        <v>6378</v>
      </c>
      <c r="N59" s="4" t="str">
        <f t="shared" ref="N59:N69" si="3">IF(M59="Ultra Long Kit (ULK)", "ULK", IF(M59="Ligation Kit (LSK)", "LSK", ""))</f>
        <v>LSK</v>
      </c>
      <c r="O59" s="193">
        <v>38000</v>
      </c>
      <c r="P59" s="14" t="str" cm="1">
        <f t="array" ref="P59">IF(B59="","",IF(MAX(IF(B:B=B59,C:C))=C59,"Y","N"))</f>
        <v>Y</v>
      </c>
      <c r="R59" s="19" t="s">
        <v>6403</v>
      </c>
    </row>
    <row r="60" spans="1:18" x14ac:dyDescent="0.25">
      <c r="A60" s="115">
        <f ca="1">INDEX('1.MetaData'!A:A, MATCH($E60, '1.MetaData'!$B:$B, 0))</f>
        <v>665</v>
      </c>
      <c r="B60" s="21" t="s">
        <v>5915</v>
      </c>
      <c r="C60" s="19">
        <v>1</v>
      </c>
      <c r="D60" s="14" t="s">
        <v>4878</v>
      </c>
      <c r="E60" s="1" t="str">
        <f ca="1">_xlfn.XLOOKUP($B60,'3.DNAExtractions'!$F:$F,'3.DNAExtractions'!E:E,"?")</f>
        <v>OG665</v>
      </c>
      <c r="F60" s="80" t="str">
        <f>IF(C60&gt;1,_xlfn.CONCAT(B60,"_",Table7[[#This Row],[Library Type]],"L",C60),_xlfn.CONCAT(B60,"_",Table7[[#This Row],[Library Type]],"L"))</f>
        <v>OG665H_D_LSKL</v>
      </c>
      <c r="G60" s="39" t="str">
        <f ca="1">VLOOKUP($E60,'1.MetaData'!$B:$H,3,FALSE)</f>
        <v>Sphyraena barracuda</v>
      </c>
      <c r="H60" s="58" t="str">
        <f ca="1">VLOOKUP($E60,'1.MetaData'!$B:$H,4,FALSE)</f>
        <v>Great barracuda</v>
      </c>
      <c r="I60" s="189">
        <f ca="1">_xlfn.XLOOKUP($B60,'3.DNAExtractions'!$F:$F,'3.DNAExtractions'!O:O,"?")</f>
        <v>298</v>
      </c>
      <c r="J60" s="191" t="str">
        <f ca="1">_xlfn.XLOOKUP($B60,'3.DNAExtractions'!$F:$F,'3.DNAExtractions'!V:V,"?")</f>
        <v>4710 to &gt;165,000</v>
      </c>
      <c r="K60" s="111">
        <v>45439</v>
      </c>
      <c r="L60" s="111" t="s">
        <v>6402</v>
      </c>
      <c r="M60" s="19" t="s">
        <v>6378</v>
      </c>
      <c r="N60" s="4" t="str">
        <f t="shared" si="3"/>
        <v>LSK</v>
      </c>
      <c r="O60" s="193">
        <v>47000</v>
      </c>
      <c r="P60" s="14" t="str" cm="1">
        <f t="array" ref="P60">IF(B60="","",IF(MAX(IF(B:B=B60,C:C))=C60,"Y","N"))</f>
        <v>Y</v>
      </c>
      <c r="R60" s="19" t="s">
        <v>6403</v>
      </c>
    </row>
    <row r="61" spans="1:18" x14ac:dyDescent="0.25">
      <c r="A61" s="115">
        <f ca="1">INDEX('1.MetaData'!A:A, MATCH($E61, '1.MetaData'!$B:$B, 0))</f>
        <v>763</v>
      </c>
      <c r="B61" s="21" t="s">
        <v>5972</v>
      </c>
      <c r="C61" s="19">
        <v>1</v>
      </c>
      <c r="D61" s="14" t="s">
        <v>4878</v>
      </c>
      <c r="E61" s="1" t="str">
        <f ca="1">_xlfn.XLOOKUP($B61,'3.DNAExtractions'!$F:$F,'3.DNAExtractions'!E:E,"?")</f>
        <v>OG763</v>
      </c>
      <c r="F61" s="80" t="str">
        <f>IF(C61&gt;1,_xlfn.CONCAT(B61,"_",Table7[[#This Row],[Library Type]],"L",C61),_xlfn.CONCAT(B61,"_",Table7[[#This Row],[Library Type]],"L"))</f>
        <v>OG763H_D_LSKL</v>
      </c>
      <c r="G61" s="39" t="str">
        <f ca="1">VLOOKUP($E61,'1.MetaData'!$B:$H,3,FALSE)</f>
        <v>Synodus variegatus</v>
      </c>
      <c r="H61" s="58">
        <f ca="1">VLOOKUP($E61,'1.MetaData'!$B:$H,4,FALSE)</f>
        <v>0</v>
      </c>
      <c r="I61" s="189">
        <f ca="1">_xlfn.XLOOKUP($B61,'3.DNAExtractions'!$F:$F,'3.DNAExtractions'!O:O,"?")</f>
        <v>604</v>
      </c>
      <c r="J61" s="191">
        <f ca="1">_xlfn.XLOOKUP($B61,'3.DNAExtractions'!$F:$F,'3.DNAExtractions'!V:V,"?")</f>
        <v>53123</v>
      </c>
      <c r="K61" s="111">
        <v>45439</v>
      </c>
      <c r="L61" s="111" t="s">
        <v>6402</v>
      </c>
      <c r="M61" s="19" t="s">
        <v>6378</v>
      </c>
      <c r="N61" s="4" t="str">
        <f t="shared" si="3"/>
        <v>LSK</v>
      </c>
      <c r="O61" s="193">
        <v>20000</v>
      </c>
      <c r="P61" s="14" t="str" cm="1">
        <f t="array" ref="P61">IF(B61="","",IF(MAX(IF(B:B=B61,C:C))=C61,"Y","N"))</f>
        <v>N</v>
      </c>
      <c r="R61" s="19" t="s">
        <v>6403</v>
      </c>
    </row>
    <row r="62" spans="1:18" x14ac:dyDescent="0.25">
      <c r="A62" s="115">
        <f ca="1">INDEX('1.MetaData'!A:A, MATCH($E62, '1.MetaData'!$B:$B, 0))</f>
        <v>763</v>
      </c>
      <c r="B62" s="21" t="s">
        <v>5972</v>
      </c>
      <c r="C62" s="19">
        <v>2</v>
      </c>
      <c r="D62" s="14" t="s">
        <v>4878</v>
      </c>
      <c r="E62" s="1" t="str">
        <f ca="1">_xlfn.XLOOKUP($B62,'3.DNAExtractions'!$F:$F,'3.DNAExtractions'!E:E,"?")</f>
        <v>OG763</v>
      </c>
      <c r="F62" s="80" t="str">
        <f>IF(C62&gt;1,_xlfn.CONCAT(B62,"_",Table7[[#This Row],[Library Type]],"L",C62),_xlfn.CONCAT(B62,"_",Table7[[#This Row],[Library Type]],"L"))</f>
        <v>OG763H_D_LSKL2</v>
      </c>
      <c r="G62" s="39" t="str">
        <f ca="1">VLOOKUP($E62,'1.MetaData'!$B:$H,3,FALSE)</f>
        <v>Synodus variegatus</v>
      </c>
      <c r="H62" s="58">
        <f ca="1">VLOOKUP($E62,'1.MetaData'!$B:$H,4,FALSE)</f>
        <v>0</v>
      </c>
      <c r="I62" s="189">
        <f ca="1">_xlfn.XLOOKUP($B62,'3.DNAExtractions'!$F:$F,'3.DNAExtractions'!O:O,"?")</f>
        <v>604</v>
      </c>
      <c r="J62" s="191">
        <f ca="1">_xlfn.XLOOKUP($B62,'3.DNAExtractions'!$F:$F,'3.DNAExtractions'!V:V,"?")</f>
        <v>53123</v>
      </c>
      <c r="K62" s="111">
        <v>45439</v>
      </c>
      <c r="L62" s="111" t="s">
        <v>6402</v>
      </c>
      <c r="M62" s="19" t="s">
        <v>6378</v>
      </c>
      <c r="N62" s="4" t="str">
        <f t="shared" si="3"/>
        <v>LSK</v>
      </c>
      <c r="O62" s="193">
        <v>20000</v>
      </c>
      <c r="P62" s="14" t="str" cm="1">
        <f t="array" ref="P62">IF(B62="","",IF(MAX(IF(B:B=B62,C:C))=C62,"Y","N"))</f>
        <v>Y</v>
      </c>
      <c r="R62" s="19" t="s">
        <v>6404</v>
      </c>
    </row>
    <row r="63" spans="1:18" x14ac:dyDescent="0.25">
      <c r="A63" s="115">
        <f ca="1">INDEX('1.MetaData'!A:A, MATCH($E63, '1.MetaData'!$B:$B, 0))</f>
        <v>637</v>
      </c>
      <c r="B63" s="21" t="s">
        <v>6405</v>
      </c>
      <c r="C63" s="19">
        <v>1</v>
      </c>
      <c r="D63" s="14" t="s">
        <v>4878</v>
      </c>
      <c r="E63" s="1" t="str">
        <f ca="1">_xlfn.XLOOKUP($B63,'3.DNAExtractions'!$F:$F,'3.DNAExtractions'!E:E,"?")</f>
        <v>OG637</v>
      </c>
      <c r="F63" s="80" t="str">
        <f>IF(C63&gt;1,_xlfn.CONCAT(B63,"_",Table7[[#This Row],[Library Type]],"L",C63),_xlfn.CONCAT(B63,"_",Table7[[#This Row],[Library Type]],"L"))</f>
        <v>OG637B_D7_LSKL</v>
      </c>
      <c r="G63" s="39" t="str">
        <f ca="1">VLOOKUP($E63,'1.MetaData'!$B:$H,3,FALSE)</f>
        <v>Galeocerdo cuvier</v>
      </c>
      <c r="H63" s="58" t="str">
        <f ca="1">VLOOKUP($E63,'1.MetaData'!$B:$H,4,FALSE)</f>
        <v>Tiger shark</v>
      </c>
      <c r="I63" s="189">
        <f ca="1">_xlfn.XLOOKUP($B63,'3.DNAExtractions'!$F:$F,'3.DNAExtractions'!O:O,"?")</f>
        <v>56.5</v>
      </c>
      <c r="J63" s="191" t="str">
        <f ca="1">_xlfn.XLOOKUP($B63,'3.DNAExtractions'!$F:$F,'3.DNAExtractions'!V:V,"?")</f>
        <v>10,000 - 145,000</v>
      </c>
      <c r="K63" s="111">
        <v>45523</v>
      </c>
      <c r="L63" s="111" t="s">
        <v>6406</v>
      </c>
      <c r="M63" s="19" t="s">
        <v>6378</v>
      </c>
      <c r="N63" s="4" t="str">
        <f t="shared" si="3"/>
        <v>LSK</v>
      </c>
      <c r="O63" s="193">
        <v>50000</v>
      </c>
      <c r="P63" s="14" t="str" cm="1">
        <f t="array" ref="P63">IF(B63="","",IF(MAX(IF(B:B=B63,C:C))=C63,"Y","N"))</f>
        <v>Y</v>
      </c>
    </row>
    <row r="64" spans="1:18" x14ac:dyDescent="0.25">
      <c r="A64" s="115">
        <f ca="1">INDEX('1.MetaData'!A:A, MATCH($E64, '1.MetaData'!$B:$B, 0))</f>
        <v>637</v>
      </c>
      <c r="B64" s="21" t="s">
        <v>6405</v>
      </c>
      <c r="C64" s="19">
        <v>1</v>
      </c>
      <c r="D64" s="14" t="s">
        <v>4878</v>
      </c>
      <c r="E64" s="1" t="str">
        <f ca="1">_xlfn.XLOOKUP($B64,'3.DNAExtractions'!$F:$F,'3.DNAExtractions'!E:E,"?")</f>
        <v>OG637</v>
      </c>
      <c r="F64" s="80" t="str">
        <f>IF(C64&gt;1,_xlfn.CONCAT(B64,"_",Table7[[#This Row],[Library Type]],"L",C64),_xlfn.CONCAT(B64,"_",Table7[[#This Row],[Library Type]],"L"))</f>
        <v>OG637B_D7_ULKL</v>
      </c>
      <c r="G64" s="39" t="str">
        <f ca="1">VLOOKUP($E64,'1.MetaData'!$B:$H,3,FALSE)</f>
        <v>Galeocerdo cuvier</v>
      </c>
      <c r="H64" s="58" t="str">
        <f ca="1">VLOOKUP($E64,'1.MetaData'!$B:$H,4,FALSE)</f>
        <v>Tiger shark</v>
      </c>
      <c r="I64" s="189">
        <f ca="1">_xlfn.XLOOKUP($B64,'3.DNAExtractions'!$F:$F,'3.DNAExtractions'!O:O,"?")</f>
        <v>56.5</v>
      </c>
      <c r="J64" s="191" t="str">
        <f ca="1">_xlfn.XLOOKUP($B64,'3.DNAExtractions'!$F:$F,'3.DNAExtractions'!V:V,"?")</f>
        <v>10,000 - 145,000</v>
      </c>
      <c r="K64" s="111">
        <v>45519</v>
      </c>
      <c r="L64" s="111" t="s">
        <v>6407</v>
      </c>
      <c r="M64" s="19" t="s">
        <v>6383</v>
      </c>
      <c r="N64" s="4" t="str">
        <f t="shared" si="3"/>
        <v>ULK</v>
      </c>
      <c r="O64" s="193">
        <v>50000</v>
      </c>
      <c r="P64" s="14" t="str" cm="1">
        <f t="array" ref="P64">IF(B64="","",IF(MAX(IF(B:B=B64,C:C))=C64,"Y","N"))</f>
        <v>Y</v>
      </c>
    </row>
    <row r="65" spans="1:16" x14ac:dyDescent="0.25">
      <c r="A65" s="115">
        <f ca="1">INDEX('1.MetaData'!A:A, MATCH($E65, '1.MetaData'!$B:$B, 0))</f>
        <v>706</v>
      </c>
      <c r="B65" s="21" t="s">
        <v>5947</v>
      </c>
      <c r="C65" s="19">
        <v>1</v>
      </c>
      <c r="D65" s="14" t="s">
        <v>4878</v>
      </c>
      <c r="E65" s="1" t="str">
        <f ca="1">_xlfn.XLOOKUP($B65,'3.DNAExtractions'!$F:$F,'3.DNAExtractions'!E:E,"?")</f>
        <v>OG706</v>
      </c>
      <c r="F65" s="80" t="str">
        <f>IF(C65&gt;1,_xlfn.CONCAT(B65,"_",Table7[[#This Row],[Library Type]],"L",C65),_xlfn.CONCAT(B65,"_",Table7[[#This Row],[Library Type]],"L"))</f>
        <v>OG706H_D5_LSKL</v>
      </c>
      <c r="G65" s="39" t="str">
        <f ca="1">VLOOKUP($E65,'1.MetaData'!$B:$H,3,FALSE)</f>
        <v>Galeorhinus galeus</v>
      </c>
      <c r="H65" s="58" t="str">
        <f ca="1">VLOOKUP($E65,'1.MetaData'!$B:$H,4,FALSE)</f>
        <v>School shark</v>
      </c>
      <c r="I65" s="189">
        <f ca="1">_xlfn.XLOOKUP($B65,'3.DNAExtractions'!$F:$F,'3.DNAExtractions'!O:O,"?")</f>
        <v>159</v>
      </c>
      <c r="J65" s="191" t="str">
        <f ca="1">_xlfn.XLOOKUP($B65,'3.DNAExtractions'!$F:$F,'3.DNAExtractions'!V:V,"?")</f>
        <v>UHMW</v>
      </c>
      <c r="K65" s="111">
        <v>45523</v>
      </c>
      <c r="L65" s="111" t="s">
        <v>6406</v>
      </c>
      <c r="M65" s="19" t="s">
        <v>6378</v>
      </c>
      <c r="N65" s="4" t="str">
        <f t="shared" si="3"/>
        <v>LSK</v>
      </c>
      <c r="O65" s="193">
        <v>55151</v>
      </c>
      <c r="P65" s="14" t="str" cm="1">
        <f t="array" ref="P65">IF(B65="","",IF(MAX(IF(B:B=B65,C:C))=C65,"Y","N"))</f>
        <v>Y</v>
      </c>
    </row>
    <row r="66" spans="1:16" x14ac:dyDescent="0.25">
      <c r="A66" s="115">
        <f ca="1">INDEX('1.MetaData'!A:A, MATCH($E66, '1.MetaData'!$B:$B, 0))</f>
        <v>706</v>
      </c>
      <c r="B66" s="21" t="s">
        <v>5947</v>
      </c>
      <c r="C66" s="19">
        <v>1</v>
      </c>
      <c r="D66" s="14" t="s">
        <v>4878</v>
      </c>
      <c r="E66" s="1" t="str">
        <f ca="1">_xlfn.XLOOKUP($B66,'3.DNAExtractions'!$F:$F,'3.DNAExtractions'!E:E,"?")</f>
        <v>OG706</v>
      </c>
      <c r="F66" s="80" t="str">
        <f>IF(C66&gt;1,_xlfn.CONCAT(B66,"_",Table7[[#This Row],[Library Type]],"L",C66),_xlfn.CONCAT(B66,"_",Table7[[#This Row],[Library Type]],"L"))</f>
        <v>OG706H_D5_ULKL</v>
      </c>
      <c r="G66" s="39" t="str">
        <f ca="1">VLOOKUP($E66,'1.MetaData'!$B:$H,3,FALSE)</f>
        <v>Galeorhinus galeus</v>
      </c>
      <c r="H66" s="58" t="str">
        <f ca="1">VLOOKUP($E66,'1.MetaData'!$B:$H,4,FALSE)</f>
        <v>School shark</v>
      </c>
      <c r="I66" s="189">
        <f ca="1">_xlfn.XLOOKUP($B66,'3.DNAExtractions'!$F:$F,'3.DNAExtractions'!O:O,"?")</f>
        <v>159</v>
      </c>
      <c r="J66" s="191" t="str">
        <f ca="1">_xlfn.XLOOKUP($B66,'3.DNAExtractions'!$F:$F,'3.DNAExtractions'!V:V,"?")</f>
        <v>UHMW</v>
      </c>
      <c r="K66" s="111">
        <v>45519</v>
      </c>
      <c r="L66" s="111" t="s">
        <v>6407</v>
      </c>
      <c r="M66" s="19" t="s">
        <v>6383</v>
      </c>
      <c r="N66" s="4" t="str">
        <f t="shared" si="3"/>
        <v>ULK</v>
      </c>
      <c r="O66" s="193">
        <v>55151</v>
      </c>
      <c r="P66" s="14" t="str" cm="1">
        <f t="array" ref="P66">IF(B66="","",IF(MAX(IF(B:B=B66,C:C))=C66,"Y","N"))</f>
        <v>Y</v>
      </c>
    </row>
    <row r="67" spans="1:16" x14ac:dyDescent="0.25">
      <c r="A67" s="115">
        <f ca="1">INDEX('1.MetaData'!A:A, MATCH($E67, '1.MetaData'!$B:$B, 0))</f>
        <v>750</v>
      </c>
      <c r="B67" s="21" t="s">
        <v>5959</v>
      </c>
      <c r="C67" s="19">
        <v>1</v>
      </c>
      <c r="D67" s="14" t="s">
        <v>4878</v>
      </c>
      <c r="E67" s="1" t="str">
        <f ca="1">_xlfn.XLOOKUP($B67,'3.DNAExtractions'!$F:$F,'3.DNAExtractions'!E:E,"?")</f>
        <v>OG750</v>
      </c>
      <c r="F67" s="80" t="str">
        <f>IF(C67&gt;1,_xlfn.CONCAT(B67,"_",Table7[[#This Row],[Library Type]],"L",C67),_xlfn.CONCAT(B67,"_",Table7[[#This Row],[Library Type]],"L"))</f>
        <v>OG750H_D_LSKL</v>
      </c>
      <c r="G67" s="39" t="str">
        <f ca="1">VLOOKUP($E67,'1.MetaData'!$B:$H,3,FALSE)</f>
        <v>Azurina brevirostris</v>
      </c>
      <c r="H67" s="58">
        <f ca="1">VLOOKUP($E67,'1.MetaData'!$B:$H,4,FALSE)</f>
        <v>0</v>
      </c>
      <c r="I67" s="189">
        <f ca="1">_xlfn.XLOOKUP($B67,'3.DNAExtractions'!$F:$F,'3.DNAExtractions'!O:O,"?")</f>
        <v>189</v>
      </c>
      <c r="J67" s="191">
        <f ca="1">_xlfn.XLOOKUP($B67,'3.DNAExtractions'!$F:$F,'3.DNAExtractions'!V:V,"?")</f>
        <v>15400</v>
      </c>
      <c r="K67" s="111">
        <v>45520</v>
      </c>
      <c r="L67" s="111" t="s">
        <v>6408</v>
      </c>
      <c r="M67" s="19" t="s">
        <v>6378</v>
      </c>
      <c r="N67" s="4" t="str">
        <f t="shared" si="3"/>
        <v>LSK</v>
      </c>
      <c r="O67" s="193">
        <v>15400</v>
      </c>
      <c r="P67" s="14" t="str" cm="1">
        <f t="array" ref="P67">IF(B67="","",IF(MAX(IF(B:B=B67,C:C))=C67,"Y","N"))</f>
        <v>Y</v>
      </c>
    </row>
    <row r="68" spans="1:16" x14ac:dyDescent="0.25">
      <c r="A68" s="115">
        <f ca="1">INDEX('1.MetaData'!A:A, MATCH($E68, '1.MetaData'!$B:$B, 0))</f>
        <v>750</v>
      </c>
      <c r="B68" s="21" t="s">
        <v>5959</v>
      </c>
      <c r="C68" s="19">
        <v>1</v>
      </c>
      <c r="D68" s="14" t="s">
        <v>4878</v>
      </c>
      <c r="E68" s="1" t="str">
        <f ca="1">_xlfn.XLOOKUP($B68,'3.DNAExtractions'!$F:$F,'3.DNAExtractions'!E:E,"?")</f>
        <v>OG750</v>
      </c>
      <c r="F68" s="80" t="str">
        <f>IF(C68&gt;1,_xlfn.CONCAT(B68,"_",Table7[[#This Row],[Library Type]],"L",C68),_xlfn.CONCAT(B68,"_",Table7[[#This Row],[Library Type]],"L"))</f>
        <v>OG750H_D_ULKL</v>
      </c>
      <c r="G68" s="39" t="str">
        <f ca="1">VLOOKUP($E68,'1.MetaData'!$B:$H,3,FALSE)</f>
        <v>Azurina brevirostris</v>
      </c>
      <c r="H68" s="58">
        <f ca="1">VLOOKUP($E68,'1.MetaData'!$B:$H,4,FALSE)</f>
        <v>0</v>
      </c>
      <c r="I68" s="189">
        <f ca="1">_xlfn.XLOOKUP($B68,'3.DNAExtractions'!$F:$F,'3.DNAExtractions'!O:O,"?")</f>
        <v>189</v>
      </c>
      <c r="J68" s="191">
        <f ca="1">_xlfn.XLOOKUP($B68,'3.DNAExtractions'!$F:$F,'3.DNAExtractions'!V:V,"?")</f>
        <v>15400</v>
      </c>
      <c r="K68" s="111">
        <v>45519</v>
      </c>
      <c r="L68" s="111" t="s">
        <v>6407</v>
      </c>
      <c r="M68" s="19" t="s">
        <v>6383</v>
      </c>
      <c r="N68" s="4" t="str">
        <f t="shared" si="3"/>
        <v>ULK</v>
      </c>
      <c r="O68" s="193">
        <v>15400</v>
      </c>
      <c r="P68" s="14" t="str" cm="1">
        <f t="array" ref="P68">IF(B68="","",IF(MAX(IF(B:B=B68,C:C))=C68,"Y","N"))</f>
        <v>Y</v>
      </c>
    </row>
    <row r="69" spans="1:16" x14ac:dyDescent="0.25">
      <c r="A69" s="115">
        <f ca="1">INDEX('1.MetaData'!A:A, MATCH($E69, '1.MetaData'!$B:$B, 0))</f>
        <v>820</v>
      </c>
      <c r="B69" s="21" t="s">
        <v>6409</v>
      </c>
      <c r="C69" s="19">
        <v>1</v>
      </c>
      <c r="D69" s="14" t="s">
        <v>4878</v>
      </c>
      <c r="E69" s="1" t="str">
        <f ca="1">_xlfn.XLOOKUP($B69,'3.DNAExtractions'!$F:$F,'3.DNAExtractions'!E:E,"?")</f>
        <v>OG820</v>
      </c>
      <c r="F69" s="80" t="str">
        <f>IF(C69&gt;1,_xlfn.CONCAT(B69,"_",Table7[[#This Row],[Library Type]],"L",C69),_xlfn.CONCAT(B69,"_",Table7[[#This Row],[Library Type]],"L"))</f>
        <v>OG820G_D2_LSKL</v>
      </c>
      <c r="G69" s="39" t="str">
        <f ca="1">VLOOKUP($E69,'1.MetaData'!$B:$H,3,FALSE)</f>
        <v>Dascyllus aruanus</v>
      </c>
      <c r="H69" s="58" t="str">
        <f ca="1">VLOOKUP($E69,'1.MetaData'!$B:$H,4,FALSE)</f>
        <v>Humbug</v>
      </c>
      <c r="I69" s="189">
        <f ca="1">_xlfn.XLOOKUP($B69,'3.DNAExtractions'!$F:$F,'3.DNAExtractions'!O:O,"?")</f>
        <v>45.8</v>
      </c>
      <c r="J69" s="191">
        <f ca="1">_xlfn.XLOOKUP($B69,'3.DNAExtractions'!$F:$F,'3.DNAExtractions'!V:V,"?")</f>
        <v>14400</v>
      </c>
      <c r="K69" s="111">
        <v>45520</v>
      </c>
      <c r="L69" s="111" t="s">
        <v>6408</v>
      </c>
      <c r="M69" s="19" t="s">
        <v>6378</v>
      </c>
      <c r="N69" s="4" t="str">
        <f t="shared" si="3"/>
        <v>LSK</v>
      </c>
      <c r="O69" s="193">
        <v>14400</v>
      </c>
      <c r="P69" s="14" t="str" cm="1">
        <f t="array" ref="P69">IF(B69="","",IF(MAX(IF(B:B=B69,C:C))=C69,"Y","N"))</f>
        <v>Y</v>
      </c>
    </row>
  </sheetData>
  <conditionalFormatting sqref="F1:F1048576">
    <cfRule type="duplicateValues" dxfId="4" priority="1"/>
    <cfRule type="duplicateValues" dxfId="3" priority="2"/>
  </conditionalFormatting>
  <dataValidations count="1">
    <dataValidation showInputMessage="1" showErrorMessage="1" sqref="M1:N1" xr:uid="{679587EE-81D6-644A-BA09-7D29296E4E93}"/>
  </dataValidations>
  <pageMargins left="0.7" right="0.7" top="0.75" bottom="0.75" header="0.3" footer="0.3"/>
  <tableParts count="1">
    <tablePart r:id="rId1"/>
  </tableParts>
  <extLst>
    <ext xmlns:x14="http://schemas.microsoft.com/office/spreadsheetml/2009/9/main" uri="{CCE6A557-97BC-4b89-ADB6-D9C93CAAB3DF}">
      <x14:dataValidations xmlns:xm="http://schemas.microsoft.com/office/excel/2006/main" count="3">
        <x14:dataValidation type="list" allowBlank="1" showInputMessage="1" showErrorMessage="1" xr:uid="{9E9FC466-EC15-4606-A380-F17D0917CCDB}">
          <x14:formula1>
            <xm:f>Validation!$A$4:$A$5</xm:f>
          </x14:formula1>
          <xm:sqref>P2</xm:sqref>
        </x14:dataValidation>
        <x14:dataValidation type="list" showInputMessage="1" showErrorMessage="1" xr:uid="{5FC41DA1-5280-4890-A34A-AAD1C79F7A99}">
          <x14:formula1>
            <xm:f>Validation!$A$471:$A$472</xm:f>
          </x14:formula1>
          <xm:sqref>M2:M69</xm:sqref>
        </x14:dataValidation>
        <x14:dataValidation type="list" allowBlank="1" showInputMessage="1" showErrorMessage="1" xr:uid="{FEFB3A66-94B8-4B85-AAFA-EA57B3D073A3}">
          <x14:formula1>
            <xm:f>Validation!$A$458:$A$468</xm:f>
          </x14:formula1>
          <xm:sqref>D2:D69</xm:sqref>
        </x14:dataValidation>
      </x14:dataValidations>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C950B5-579E-4042-A47C-6C1B7632A8AB}">
  <dimension ref="A1:AB29"/>
  <sheetViews>
    <sheetView zoomScale="90" zoomScaleNormal="90" workbookViewId="0">
      <pane xSplit="7" ySplit="1" topLeftCell="H2" activePane="bottomRight" state="frozen"/>
      <selection pane="topRight" activeCell="G1" sqref="G1"/>
      <selection pane="bottomLeft" activeCell="A2" sqref="A2"/>
      <selection pane="bottomRight" activeCell="D38" sqref="D38"/>
    </sheetView>
  </sheetViews>
  <sheetFormatPr defaultColWidth="11.42578125" defaultRowHeight="15" x14ac:dyDescent="0.25"/>
  <cols>
    <col min="1" max="1" width="8.85546875" style="115" bestFit="1" customWidth="1"/>
    <col min="2" max="2" width="14.28515625" style="76" bestFit="1" customWidth="1"/>
    <col min="3" max="3" width="11.42578125" style="75" customWidth="1"/>
    <col min="4" max="4" width="29" style="74" customWidth="1"/>
    <col min="5" max="6" width="14" style="3" customWidth="1"/>
    <col min="7" max="7" width="17.85546875" style="80" customWidth="1"/>
    <col min="8" max="8" width="31.140625" style="39" bestFit="1" customWidth="1"/>
    <col min="9" max="9" width="31.140625" style="58" customWidth="1"/>
    <col min="10" max="10" width="22" style="86" bestFit="1" customWidth="1"/>
    <col min="11" max="11" width="14.85546875" style="254" customWidth="1"/>
    <col min="12" max="12" width="27.85546875" style="75" bestFit="1" customWidth="1"/>
    <col min="13" max="13" width="21.42578125" style="77" bestFit="1" customWidth="1"/>
    <col min="14" max="14" width="26.7109375" style="77" customWidth="1"/>
    <col min="15" max="15" width="46.42578125" style="77" customWidth="1"/>
    <col min="16" max="16" width="24.28515625" style="77" bestFit="1" customWidth="1"/>
    <col min="17" max="17" width="17.140625" style="83" customWidth="1"/>
    <col min="18" max="18" width="42.140625" style="83" bestFit="1" customWidth="1"/>
    <col min="19" max="19" width="24.28515625" style="75" customWidth="1"/>
    <col min="20" max="20" width="13.85546875" style="75" customWidth="1"/>
    <col min="21" max="23" width="13.85546875" style="2" customWidth="1"/>
    <col min="24" max="24" width="11.42578125" style="2"/>
    <col min="26" max="27" width="17.140625" style="83" customWidth="1"/>
    <col min="28" max="28" width="20.140625" style="28" customWidth="1"/>
  </cols>
  <sheetData>
    <row r="1" spans="1:28" s="139" customFormat="1" ht="45" x14ac:dyDescent="0.25">
      <c r="A1" s="116" t="s">
        <v>67</v>
      </c>
      <c r="B1" s="133" t="s">
        <v>6410</v>
      </c>
      <c r="C1" s="132" t="s">
        <v>3125</v>
      </c>
      <c r="D1" s="116" t="s">
        <v>3344</v>
      </c>
      <c r="E1" s="144" t="s">
        <v>123</v>
      </c>
      <c r="F1" s="144" t="s">
        <v>3122</v>
      </c>
      <c r="G1" s="134" t="s">
        <v>4868</v>
      </c>
      <c r="H1" s="135" t="s">
        <v>86</v>
      </c>
      <c r="I1" s="136" t="s">
        <v>3346</v>
      </c>
      <c r="J1" s="147" t="s">
        <v>6411</v>
      </c>
      <c r="K1" s="253" t="s">
        <v>6412</v>
      </c>
      <c r="L1" s="51" t="s">
        <v>4870</v>
      </c>
      <c r="M1" s="137" t="s">
        <v>4871</v>
      </c>
      <c r="N1" s="51" t="s">
        <v>4872</v>
      </c>
      <c r="O1" s="51" t="s">
        <v>6413</v>
      </c>
      <c r="P1" s="51" t="s">
        <v>6414</v>
      </c>
      <c r="Q1" s="141" t="s">
        <v>4876</v>
      </c>
      <c r="R1" s="141" t="s">
        <v>6415</v>
      </c>
      <c r="S1" s="257" t="s">
        <v>4873</v>
      </c>
      <c r="T1" s="257" t="s">
        <v>6416</v>
      </c>
      <c r="U1" s="258" t="s">
        <v>6417</v>
      </c>
      <c r="V1" s="259" t="s">
        <v>6418</v>
      </c>
      <c r="W1" s="259" t="s">
        <v>6419</v>
      </c>
      <c r="X1" s="200" t="s">
        <v>3362</v>
      </c>
      <c r="Y1" s="200" t="s">
        <v>4785</v>
      </c>
      <c r="Z1" s="139" t="s">
        <v>90</v>
      </c>
    </row>
    <row r="2" spans="1:28" x14ac:dyDescent="0.25">
      <c r="A2" s="115">
        <f ca="1">INDEX('1.MetaData'!A:A, MATCH($E2, '1.MetaData'!$B:$B, 0))</f>
        <v>5</v>
      </c>
      <c r="B2" s="76" t="s">
        <v>6420</v>
      </c>
      <c r="C2" s="75">
        <v>1</v>
      </c>
      <c r="D2" s="74" t="s">
        <v>4878</v>
      </c>
      <c r="E2" s="3" t="str">
        <f>_xlfn.XLOOKUP($B2,'3.RNAExtractions'!$F:$F,'3.RNAExtractions'!E:E,"?")</f>
        <v>OG5</v>
      </c>
      <c r="G2" s="80" t="str">
        <f t="shared" ref="G2:G29" si="0">IF(L2="Illumina Stranded mRNA Prep",
    IF(C2&gt;1, _xlfn.CONCAT(B2, "_IL", C2), _xlfn.CONCAT(B2, "_IL")),
    IF(L2="PacBio Kinnex",
        IF(C2&gt;1, _xlfn.CONCAT(B2, "_KL", C2), _xlfn.CONCAT(B2, "_KL")),
        ""
    )
)</f>
        <v>OG5G_R_IL</v>
      </c>
      <c r="H2" s="39" t="str">
        <f ca="1">VLOOKUP($E2,'1.MetaData'!$B:$H,3,FALSE)</f>
        <v>Orectolobus wardi</v>
      </c>
      <c r="I2" s="58" t="str">
        <f ca="1">VLOOKUP($E2,'1.MetaData'!$B:$H,4,FALSE)</f>
        <v>Northern wobbegong</v>
      </c>
      <c r="J2" s="86">
        <f>IF(OR(ISBLANK($B2),ISERROR(_xlfn.XLOOKUP($B2,'3.RNAExtractions'!$F:$F,'3.RNAExtractions'!O:O,"?"))),"",_xlfn.XLOOKUP($B2,'3.RNAExtractions'!$F:$F,'3.RNAExtractions'!O:O))</f>
        <v>54</v>
      </c>
      <c r="K2" s="254">
        <f>IF($B2="", "", _xlfn.XLOOKUP($B2, '3.RNAExtractions'!$F:$F, '3.RNAExtractions'!V:V, "?"))</f>
        <v>5</v>
      </c>
      <c r="L2" s="75" t="s">
        <v>6421</v>
      </c>
      <c r="M2" s="77">
        <v>45322</v>
      </c>
      <c r="N2" s="75" t="s">
        <v>6422</v>
      </c>
      <c r="O2" s="75">
        <v>277</v>
      </c>
      <c r="P2" s="218">
        <v>0.98809999999999998</v>
      </c>
      <c r="Q2" s="83">
        <v>3.3</v>
      </c>
      <c r="R2" s="83">
        <v>18.05</v>
      </c>
      <c r="S2" s="75" t="s">
        <v>3155</v>
      </c>
      <c r="T2" s="75" t="s">
        <v>5100</v>
      </c>
      <c r="U2" s="2" t="str">
        <f t="shared" ref="U2:U29" si="1">IF(S2="NA","NA",IF(S2&lt;&gt;"",_xlfn.CONCAT(S2,"-",T2),""))</f>
        <v>A-C01</v>
      </c>
      <c r="V2" s="75" t="s">
        <v>107</v>
      </c>
      <c r="W2" s="75" t="s">
        <v>107</v>
      </c>
      <c r="X2" s="83" t="str" cm="1">
        <f t="array" ref="X2">IF(B2="","",IF(MAX(IF(B:B=B2,C:C))=C2,"Y","N"))</f>
        <v>Y</v>
      </c>
      <c r="Y2" s="83"/>
      <c r="Z2" s="75"/>
      <c r="AA2"/>
      <c r="AB2"/>
    </row>
    <row r="3" spans="1:28" hidden="1" x14ac:dyDescent="0.25">
      <c r="A3" s="115">
        <f ca="1">INDEX('1.MetaData'!A:A, MATCH($E3, '1.MetaData'!$B:$B, 0))</f>
        <v>10</v>
      </c>
      <c r="B3" s="76" t="s">
        <v>6423</v>
      </c>
      <c r="C3" s="75">
        <v>1</v>
      </c>
      <c r="D3" s="74" t="s">
        <v>6424</v>
      </c>
      <c r="E3" s="3" t="str">
        <f>_xlfn.XLOOKUP($B3,'3.RNAExtractions'!$F:$F,'3.RNAExtractions'!E:E,"?")</f>
        <v>OG10</v>
      </c>
      <c r="G3" s="80" t="str">
        <f t="shared" si="0"/>
        <v>OG10G_R_IL</v>
      </c>
      <c r="H3" s="39" t="str">
        <f ca="1">VLOOKUP($E3,'1.MetaData'!$B:$H,3,FALSE)</f>
        <v>Lutjanus quinquelineatus</v>
      </c>
      <c r="I3" s="58" t="str">
        <f ca="1">VLOOKUP($E3,'1.MetaData'!$B:$H,4,FALSE)</f>
        <v>Fivelined snapper</v>
      </c>
      <c r="J3" s="86">
        <f>IF(OR(ISBLANK($B3),ISERROR(_xlfn.XLOOKUP($B3,'3.RNAExtractions'!$F:$F,'3.RNAExtractions'!O:O,"?"))),"",_xlfn.XLOOKUP($B3,'3.RNAExtractions'!$F:$F,'3.RNAExtractions'!O:O))</f>
        <v>240</v>
      </c>
      <c r="K3" s="121">
        <f>IF($B3="", "", _xlfn.XLOOKUP($B3, '3.RNAExtractions'!$F:$F, '3.RNAExtractions'!V:V, "?"))</f>
        <v>6</v>
      </c>
      <c r="L3" s="75" t="s">
        <v>6421</v>
      </c>
      <c r="M3" s="77">
        <v>45335</v>
      </c>
      <c r="N3" s="75" t="s">
        <v>6425</v>
      </c>
      <c r="O3" s="75">
        <v>267</v>
      </c>
      <c r="P3" s="218">
        <v>0.74629999999999996</v>
      </c>
      <c r="Q3" s="83">
        <v>0.53</v>
      </c>
      <c r="R3" s="261">
        <v>3.01</v>
      </c>
      <c r="S3" s="75" t="s">
        <v>3155</v>
      </c>
      <c r="T3" s="75" t="s">
        <v>4904</v>
      </c>
      <c r="U3" s="2" t="str">
        <f t="shared" si="1"/>
        <v>A-E01</v>
      </c>
      <c r="V3" s="75" t="s">
        <v>107</v>
      </c>
      <c r="W3" s="75" t="s">
        <v>107</v>
      </c>
      <c r="X3" s="83" t="str" cm="1">
        <f t="array" ref="X3">IF(B3="","",IF(MAX(IF(B:B=B3,C:C))=C3,"Y","N"))</f>
        <v>N</v>
      </c>
      <c r="Y3" s="83"/>
      <c r="Z3" s="75"/>
      <c r="AA3"/>
      <c r="AB3"/>
    </row>
    <row r="4" spans="1:28" x14ac:dyDescent="0.25">
      <c r="A4" s="115">
        <f ca="1">INDEX('1.MetaData'!A:A, MATCH($E4, '1.MetaData'!$B:$B, 0))</f>
        <v>10</v>
      </c>
      <c r="B4" s="220" t="s">
        <v>6423</v>
      </c>
      <c r="C4" s="75">
        <v>2</v>
      </c>
      <c r="D4" s="74" t="s">
        <v>4878</v>
      </c>
      <c r="E4" s="3" t="str">
        <f>_xlfn.XLOOKUP($B4,'3.RNAExtractions'!$F:$F,'3.RNAExtractions'!E:E,"?")</f>
        <v>OG10</v>
      </c>
      <c r="G4" s="80" t="str">
        <f t="shared" si="0"/>
        <v>OG10G_R_IL2</v>
      </c>
      <c r="H4" s="39" t="str">
        <f ca="1">VLOOKUP($E4,'1.MetaData'!$B:$H,3,FALSE)</f>
        <v>Lutjanus quinquelineatus</v>
      </c>
      <c r="I4" s="58" t="str">
        <f ca="1">VLOOKUP($E4,'1.MetaData'!$B:$H,4,FALSE)</f>
        <v>Fivelined snapper</v>
      </c>
      <c r="J4" s="86">
        <f>IF(OR(ISBLANK($B4),ISERROR(_xlfn.XLOOKUP($B4,'3.RNAExtractions'!$F:$F,'3.RNAExtractions'!O:O,"?"))),"",_xlfn.XLOOKUP($B4,'3.RNAExtractions'!$F:$F,'3.RNAExtractions'!O:O))</f>
        <v>240</v>
      </c>
      <c r="K4" s="255">
        <f>IF($B4="", "", _xlfn.XLOOKUP($B4, '3.RNAExtractions'!$F:$F, '3.RNAExtractions'!V:V, "?"))</f>
        <v>6</v>
      </c>
      <c r="L4" s="75" t="s">
        <v>6421</v>
      </c>
      <c r="M4" s="77">
        <v>45342</v>
      </c>
      <c r="N4" s="77" t="s">
        <v>6426</v>
      </c>
      <c r="O4" s="260">
        <v>282</v>
      </c>
      <c r="P4" s="266">
        <v>0.98099999999999998</v>
      </c>
      <c r="Q4" s="260">
        <v>4.5750000000000002</v>
      </c>
      <c r="R4" s="260">
        <v>24.58</v>
      </c>
      <c r="S4" s="75" t="s">
        <v>3155</v>
      </c>
      <c r="T4" s="75" t="s">
        <v>5130</v>
      </c>
      <c r="U4" s="2" t="str">
        <f t="shared" si="1"/>
        <v>A-E03</v>
      </c>
      <c r="V4" s="75" t="s">
        <v>107</v>
      </c>
      <c r="W4" s="75" t="s">
        <v>107</v>
      </c>
      <c r="X4" s="83" t="str" cm="1">
        <f t="array" ref="X4">IF(B4="","",IF(MAX(IF(B:B=B4,C:C))=C4,"Y","N"))</f>
        <v>Y</v>
      </c>
      <c r="Y4" s="83"/>
      <c r="AA4"/>
      <c r="AB4"/>
    </row>
    <row r="5" spans="1:28" hidden="1" x14ac:dyDescent="0.25">
      <c r="A5" s="115">
        <f ca="1">INDEX('1.MetaData'!A:A, MATCH($E5, '1.MetaData'!$B:$B, 0))</f>
        <v>11</v>
      </c>
      <c r="B5" s="76" t="s">
        <v>6427</v>
      </c>
      <c r="C5" s="75">
        <v>1</v>
      </c>
      <c r="D5" s="74" t="s">
        <v>6424</v>
      </c>
      <c r="E5" s="3" t="str">
        <f>_xlfn.XLOOKUP($B5,'3.RNAExtractions'!$F:$F,'3.RNAExtractions'!E:E,"?")</f>
        <v>OG11</v>
      </c>
      <c r="G5" s="80" t="str">
        <f t="shared" si="0"/>
        <v>OG11G_R_IL</v>
      </c>
      <c r="H5" s="39" t="str">
        <f ca="1">VLOOKUP($E5,'1.MetaData'!$B:$H,3,FALSE)</f>
        <v>Symphorus nematophorus</v>
      </c>
      <c r="I5" s="58" t="str">
        <f ca="1">VLOOKUP($E5,'1.MetaData'!$B:$H,4,FALSE)</f>
        <v>Chinamanfish</v>
      </c>
      <c r="J5" s="86">
        <f>IF(OR(ISBLANK($B5),ISERROR(_xlfn.XLOOKUP($B5,'3.RNAExtractions'!$F:$F,'3.RNAExtractions'!O:O,"?"))),"",_xlfn.XLOOKUP($B5,'3.RNAExtractions'!$F:$F,'3.RNAExtractions'!O:O))</f>
        <v>209</v>
      </c>
      <c r="K5" s="252">
        <f>IF($B5="", "", _xlfn.XLOOKUP($B5, '3.RNAExtractions'!$F:$F, '3.RNAExtractions'!V:V, "?"))</f>
        <v>5.5</v>
      </c>
      <c r="L5" s="75" t="s">
        <v>6421</v>
      </c>
      <c r="M5" s="77">
        <v>45335</v>
      </c>
      <c r="N5" s="77" t="s">
        <v>6425</v>
      </c>
      <c r="O5" s="75">
        <v>277</v>
      </c>
      <c r="P5" s="218">
        <v>0.83050000000000002</v>
      </c>
      <c r="Q5" s="83">
        <v>0.5</v>
      </c>
      <c r="R5" s="75">
        <v>2.73</v>
      </c>
      <c r="S5" s="75" t="s">
        <v>3155</v>
      </c>
      <c r="T5" s="75" t="s">
        <v>4910</v>
      </c>
      <c r="U5" s="2" t="str">
        <f t="shared" si="1"/>
        <v>A-F01</v>
      </c>
      <c r="V5" s="75" t="s">
        <v>107</v>
      </c>
      <c r="W5" s="75" t="s">
        <v>107</v>
      </c>
      <c r="X5" s="83" t="str" cm="1">
        <f t="array" ref="X5">IF(B5="","",IF(MAX(IF(B:B=B5,C:C))=C5,"Y","N"))</f>
        <v>N</v>
      </c>
      <c r="Y5" s="83"/>
      <c r="Z5" s="75"/>
      <c r="AA5"/>
      <c r="AB5"/>
    </row>
    <row r="6" spans="1:28" x14ac:dyDescent="0.25">
      <c r="A6" s="115">
        <f ca="1">INDEX('1.MetaData'!A:A, MATCH($E6, '1.MetaData'!$B:$B, 0))</f>
        <v>11</v>
      </c>
      <c r="B6" s="217" t="s">
        <v>6427</v>
      </c>
      <c r="C6" s="75">
        <v>2</v>
      </c>
      <c r="D6" s="74" t="s">
        <v>4878</v>
      </c>
      <c r="E6" s="3" t="str">
        <f>_xlfn.XLOOKUP($B6,'3.RNAExtractions'!$F:$F,'3.RNAExtractions'!E:E,"?")</f>
        <v>OG11</v>
      </c>
      <c r="G6" s="80" t="str">
        <f t="shared" si="0"/>
        <v>OG11G_R_IL2</v>
      </c>
      <c r="H6" s="39" t="str">
        <f ca="1">VLOOKUP($E6,'1.MetaData'!$B:$H,3,FALSE)</f>
        <v>Symphorus nematophorus</v>
      </c>
      <c r="I6" s="58" t="str">
        <f ca="1">VLOOKUP($E6,'1.MetaData'!$B:$H,4,FALSE)</f>
        <v>Chinamanfish</v>
      </c>
      <c r="J6" s="86">
        <f>IF(OR(ISBLANK($B6),ISERROR(_xlfn.XLOOKUP($B6,'3.RNAExtractions'!$F:$F,'3.RNAExtractions'!O:O,"?"))),"",_xlfn.XLOOKUP($B6,'3.RNAExtractions'!$F:$F,'3.RNAExtractions'!O:O))</f>
        <v>209</v>
      </c>
      <c r="K6" s="255">
        <f>IF($B6="", "", _xlfn.XLOOKUP($B6, '3.RNAExtractions'!$F:$F, '3.RNAExtractions'!V:V, "?"))</f>
        <v>5.5</v>
      </c>
      <c r="L6" s="75" t="s">
        <v>6421</v>
      </c>
      <c r="M6" s="77">
        <v>45342</v>
      </c>
      <c r="N6" s="77" t="s">
        <v>6426</v>
      </c>
      <c r="O6" s="260">
        <v>282</v>
      </c>
      <c r="P6" s="267">
        <v>1</v>
      </c>
      <c r="Q6" s="260">
        <v>4.2350000000000003</v>
      </c>
      <c r="R6" s="260">
        <v>22.75</v>
      </c>
      <c r="S6" s="75" t="s">
        <v>3155</v>
      </c>
      <c r="T6" s="75" t="s">
        <v>5132</v>
      </c>
      <c r="U6" s="2" t="str">
        <f t="shared" si="1"/>
        <v>A-F03</v>
      </c>
      <c r="V6" s="75" t="s">
        <v>107</v>
      </c>
      <c r="W6" s="75" t="s">
        <v>107</v>
      </c>
      <c r="X6" s="83" t="str" cm="1">
        <f t="array" ref="X6">IF(B6="","",IF(MAX(IF(B:B=B6,C:C))=C6,"Y","N"))</f>
        <v>Y</v>
      </c>
      <c r="Y6" s="83"/>
      <c r="AA6"/>
      <c r="AB6"/>
    </row>
    <row r="7" spans="1:28" x14ac:dyDescent="0.25">
      <c r="A7" s="115">
        <f ca="1">INDEX('1.MetaData'!A:A, MATCH($E7, '1.MetaData'!$B:$B, 0))</f>
        <v>14</v>
      </c>
      <c r="B7" s="76" t="s">
        <v>6428</v>
      </c>
      <c r="C7" s="75">
        <v>1</v>
      </c>
      <c r="D7" s="74" t="s">
        <v>4878</v>
      </c>
      <c r="E7" s="3" t="str">
        <f>_xlfn.XLOOKUP($B7,'3.RNAExtractions'!$F:$F,'3.RNAExtractions'!E:E,"?")</f>
        <v>OG14</v>
      </c>
      <c r="G7" s="80" t="str">
        <f t="shared" si="0"/>
        <v>OG14G_R_IL</v>
      </c>
      <c r="H7" s="39" t="str">
        <f ca="1">VLOOKUP($E7,'1.MetaData'!$B:$H,3,FALSE)</f>
        <v>Lethrinus nebulosus</v>
      </c>
      <c r="I7" s="58" t="str">
        <f ca="1">VLOOKUP($E7,'1.MetaData'!$B:$H,4,FALSE)</f>
        <v>Spangled emperor</v>
      </c>
      <c r="J7" s="86">
        <f>IF(OR(ISBLANK($B7),ISERROR(_xlfn.XLOOKUP($B7,'3.RNAExtractions'!$F:$F,'3.RNAExtractions'!O:O,"?"))),"",_xlfn.XLOOKUP($B7,'3.RNAExtractions'!$F:$F,'3.RNAExtractions'!O:O))</f>
        <v>162.19999999999999</v>
      </c>
      <c r="K7" s="255">
        <f>IF($B7="", "", _xlfn.XLOOKUP($B7, '3.RNAExtractions'!$F:$F, '3.RNAExtractions'!V:V, "?"))</f>
        <v>7.4</v>
      </c>
      <c r="L7" s="75" t="s">
        <v>6421</v>
      </c>
      <c r="M7" s="77">
        <v>45335</v>
      </c>
      <c r="N7" s="77" t="s">
        <v>6425</v>
      </c>
      <c r="O7" s="75">
        <v>280</v>
      </c>
      <c r="P7" s="268">
        <v>1</v>
      </c>
      <c r="Q7" s="83">
        <v>1.39</v>
      </c>
      <c r="R7" s="261">
        <v>36.53</v>
      </c>
      <c r="S7" s="75" t="s">
        <v>3155</v>
      </c>
      <c r="T7" s="75" t="s">
        <v>4920</v>
      </c>
      <c r="U7" s="2" t="str">
        <f t="shared" si="1"/>
        <v>A-G01</v>
      </c>
      <c r="V7" s="75" t="s">
        <v>107</v>
      </c>
      <c r="W7" s="75" t="s">
        <v>107</v>
      </c>
      <c r="X7" s="83" t="str" cm="1">
        <f t="array" ref="X7">IF(B7="","",IF(MAX(IF(B:B=B7,C:C))=C7,"Y","N"))</f>
        <v>Y</v>
      </c>
      <c r="Y7" s="83"/>
      <c r="Z7" s="75"/>
      <c r="AA7"/>
      <c r="AB7"/>
    </row>
    <row r="8" spans="1:28" hidden="1" x14ac:dyDescent="0.25">
      <c r="A8" s="115">
        <f ca="1">INDEX('1.MetaData'!A:A, MATCH($E8, '1.MetaData'!$B:$B, 0))</f>
        <v>15</v>
      </c>
      <c r="B8" s="76" t="s">
        <v>6429</v>
      </c>
      <c r="C8" s="75">
        <v>1</v>
      </c>
      <c r="D8" s="74" t="s">
        <v>6424</v>
      </c>
      <c r="E8" s="3" t="str">
        <f>_xlfn.XLOOKUP($B8,'3.RNAExtractions'!$F:$F,'3.RNAExtractions'!E:E,"?")</f>
        <v>OG15</v>
      </c>
      <c r="G8" s="80" t="str">
        <f t="shared" si="0"/>
        <v>OG15G_R_IL</v>
      </c>
      <c r="H8" s="39" t="str">
        <f ca="1">VLOOKUP($E8,'1.MetaData'!$B:$H,3,FALSE)</f>
        <v>Pristipomoides typus</v>
      </c>
      <c r="I8" s="58" t="str">
        <f ca="1">VLOOKUP($E8,'1.MetaData'!$B:$H,4,FALSE)</f>
        <v>Sharptooth snapper</v>
      </c>
      <c r="J8" s="86">
        <f>IF(OR(ISBLANK($B8),ISERROR(_xlfn.XLOOKUP($B8,'3.RNAExtractions'!$F:$F,'3.RNAExtractions'!O:O,"?"))),"",_xlfn.XLOOKUP($B8,'3.RNAExtractions'!$F:$F,'3.RNAExtractions'!O:O))</f>
        <v>73</v>
      </c>
      <c r="K8" s="252">
        <f>IF($B8="", "", _xlfn.XLOOKUP($B8, '3.RNAExtractions'!$F:$F, '3.RNAExtractions'!V:V, "?"))</f>
        <v>6.7</v>
      </c>
      <c r="L8" s="75" t="s">
        <v>6421</v>
      </c>
      <c r="M8" s="77">
        <v>45335</v>
      </c>
      <c r="N8" s="77" t="s">
        <v>6425</v>
      </c>
      <c r="O8" s="262">
        <v>286</v>
      </c>
      <c r="P8" s="269">
        <v>0.74770000000000003</v>
      </c>
      <c r="Q8" s="83">
        <v>0.37</v>
      </c>
      <c r="R8" s="262">
        <v>1.96</v>
      </c>
      <c r="S8" s="75" t="s">
        <v>3155</v>
      </c>
      <c r="T8" s="75" t="s">
        <v>4922</v>
      </c>
      <c r="U8" s="2" t="str">
        <f t="shared" si="1"/>
        <v>A-H01</v>
      </c>
      <c r="V8" s="75" t="s">
        <v>107</v>
      </c>
      <c r="W8" s="75" t="s">
        <v>107</v>
      </c>
      <c r="X8" s="83" t="str" cm="1">
        <f t="array" ref="X8">IF(B8="","",IF(MAX(IF(B:B=B8,C:C))=C8,"Y","N"))</f>
        <v>N</v>
      </c>
      <c r="Y8" s="83"/>
      <c r="Z8" s="75"/>
      <c r="AA8"/>
      <c r="AB8"/>
    </row>
    <row r="9" spans="1:28" x14ac:dyDescent="0.25">
      <c r="A9" s="115">
        <f ca="1">INDEX('1.MetaData'!A:A, MATCH($E9, '1.MetaData'!$B:$B, 0))</f>
        <v>15</v>
      </c>
      <c r="B9" s="217" t="s">
        <v>6429</v>
      </c>
      <c r="C9" s="75">
        <v>2</v>
      </c>
      <c r="D9" s="74" t="s">
        <v>4878</v>
      </c>
      <c r="E9" s="3" t="str">
        <f>_xlfn.XLOOKUP($B9,'3.RNAExtractions'!$F:$F,'3.RNAExtractions'!E:E,"?")</f>
        <v>OG15</v>
      </c>
      <c r="G9" s="80" t="str">
        <f t="shared" si="0"/>
        <v>OG15G_R_IL2</v>
      </c>
      <c r="H9" s="39" t="str">
        <f ca="1">VLOOKUP($E9,'1.MetaData'!$B:$H,3,FALSE)</f>
        <v>Pristipomoides typus</v>
      </c>
      <c r="I9" s="58" t="str">
        <f ca="1">VLOOKUP($E9,'1.MetaData'!$B:$H,4,FALSE)</f>
        <v>Sharptooth snapper</v>
      </c>
      <c r="J9" s="86">
        <f>IF(OR(ISBLANK($B9),ISERROR(_xlfn.XLOOKUP($B9,'3.RNAExtractions'!$F:$F,'3.RNAExtractions'!O:O,"?"))),"",_xlfn.XLOOKUP($B9,'3.RNAExtractions'!$F:$F,'3.RNAExtractions'!O:O))</f>
        <v>73</v>
      </c>
      <c r="K9" s="255">
        <f>IF($B9="", "", _xlfn.XLOOKUP($B9, '3.RNAExtractions'!$F:$F, '3.RNAExtractions'!V:V, "?"))</f>
        <v>6.7</v>
      </c>
      <c r="L9" s="75" t="s">
        <v>6421</v>
      </c>
      <c r="M9" s="77">
        <v>45342</v>
      </c>
      <c r="N9" s="77" t="s">
        <v>6426</v>
      </c>
      <c r="O9" s="260">
        <v>290</v>
      </c>
      <c r="P9" s="267">
        <v>1</v>
      </c>
      <c r="Q9" s="260">
        <v>3.2749999999999999</v>
      </c>
      <c r="R9" s="260">
        <v>17.11</v>
      </c>
      <c r="S9" s="75" t="s">
        <v>3155</v>
      </c>
      <c r="T9" s="75" t="s">
        <v>5134</v>
      </c>
      <c r="U9" s="2" t="str">
        <f t="shared" si="1"/>
        <v>A-G03</v>
      </c>
      <c r="V9" s="75" t="s">
        <v>107</v>
      </c>
      <c r="W9" s="75" t="s">
        <v>107</v>
      </c>
      <c r="X9" s="83" t="str" cm="1">
        <f t="array" ref="X9">IF(B9="","",IF(MAX(IF(B:B=B9,C:C))=C9,"Y","N"))</f>
        <v>Y</v>
      </c>
      <c r="Y9" s="83"/>
      <c r="AA9"/>
      <c r="AB9"/>
    </row>
    <row r="10" spans="1:28" x14ac:dyDescent="0.25">
      <c r="A10" s="115">
        <f ca="1">INDEX('1.MetaData'!A:A, MATCH($E10, '1.MetaData'!$B:$B, 0))</f>
        <v>26</v>
      </c>
      <c r="B10" s="76" t="s">
        <v>6430</v>
      </c>
      <c r="C10" s="75">
        <v>1</v>
      </c>
      <c r="D10" s="74" t="s">
        <v>4878</v>
      </c>
      <c r="E10" s="3" t="str">
        <f>_xlfn.XLOOKUP($B10,'3.RNAExtractions'!$F:$F,'3.RNAExtractions'!E:E,"?")</f>
        <v>OG26</v>
      </c>
      <c r="G10" s="80" t="str">
        <f t="shared" si="0"/>
        <v>OG26H_R_IL</v>
      </c>
      <c r="H10" s="39" t="str">
        <f ca="1">VLOOKUP($E10,'1.MetaData'!$B:$H,3,FALSE)</f>
        <v>Heterodontus portusjacksoni</v>
      </c>
      <c r="I10" s="58" t="str">
        <f ca="1">VLOOKUP($E10,'1.MetaData'!$B:$H,4,FALSE)</f>
        <v>Port Jackson</v>
      </c>
      <c r="J10" s="86">
        <f>IF(OR(ISBLANK($B10),ISERROR(_xlfn.XLOOKUP($B10,'3.RNAExtractions'!$F:$F,'3.RNAExtractions'!O:O,"?"))),"",_xlfn.XLOOKUP($B10,'3.RNAExtractions'!$F:$F,'3.RNAExtractions'!O:O))</f>
        <v>123</v>
      </c>
      <c r="K10" s="255">
        <f>IF($B10="", "", _xlfn.XLOOKUP($B10, '3.RNAExtractions'!$F:$F, '3.RNAExtractions'!V:V, "?"))</f>
        <v>7.2</v>
      </c>
      <c r="L10" s="75" t="s">
        <v>6421</v>
      </c>
      <c r="M10" s="77">
        <v>45335</v>
      </c>
      <c r="N10" s="77" t="s">
        <v>6425</v>
      </c>
      <c r="O10" s="75">
        <v>289</v>
      </c>
      <c r="P10" s="268">
        <v>1</v>
      </c>
      <c r="Q10" s="83">
        <v>16.850000000000001</v>
      </c>
      <c r="R10" s="262">
        <v>88.34</v>
      </c>
      <c r="S10" s="75" t="s">
        <v>3155</v>
      </c>
      <c r="T10" s="75" t="s">
        <v>5008</v>
      </c>
      <c r="U10" s="2" t="str">
        <f t="shared" si="1"/>
        <v>A-B03</v>
      </c>
      <c r="V10" s="75" t="s">
        <v>107</v>
      </c>
      <c r="W10" s="75" t="s">
        <v>107</v>
      </c>
      <c r="X10" s="83" t="str" cm="1">
        <f t="array" ref="X10">IF(B10="","",IF(MAX(IF(B:B=B10,C:C))=C10,"Y","N"))</f>
        <v>Y</v>
      </c>
      <c r="Y10" s="83"/>
      <c r="Z10" s="75"/>
      <c r="AA10"/>
      <c r="AB10"/>
    </row>
    <row r="11" spans="1:28" x14ac:dyDescent="0.25">
      <c r="A11" s="115">
        <f>INDEX('1.MetaData'!A:A, MATCH($E11, '1.MetaData'!$B:$B, 0))</f>
        <v>36</v>
      </c>
      <c r="B11" s="76" t="s">
        <v>6431</v>
      </c>
      <c r="C11" s="75">
        <v>1</v>
      </c>
      <c r="D11" s="74" t="s">
        <v>4878</v>
      </c>
      <c r="E11" s="3" t="str">
        <f>_xlfn.XLOOKUP($B11,'3.RNAExtractions'!$F:$F,'3.RNAExtractions'!E:E,"?")</f>
        <v>OG36</v>
      </c>
      <c r="G11" s="80" t="str">
        <f t="shared" si="0"/>
        <v>OG36W_R_IL</v>
      </c>
      <c r="H11" s="39" t="str">
        <f>VLOOKUP($E11,'1.MetaData'!$B:$H,3,FALSE)</f>
        <v>Pempheris klunzingeri</v>
      </c>
      <c r="I11" s="58" t="str">
        <f ca="1">VLOOKUP($E11,'1.MetaData'!$B:$H,4,FALSE)</f>
        <v>Rough bullseye</v>
      </c>
      <c r="J11" s="86">
        <f>IF(OR(ISBLANK($B11),ISERROR(_xlfn.XLOOKUP($B11,'3.RNAExtractions'!$F:$F,'3.RNAExtractions'!O:O,"?"))),"",_xlfn.XLOOKUP($B11,'3.RNAExtractions'!$F:$F,'3.RNAExtractions'!O:O))</f>
        <v>358</v>
      </c>
      <c r="K11" s="255">
        <f>IF($B11="", "", _xlfn.XLOOKUP($B11, '3.RNAExtractions'!$F:$F, '3.RNAExtractions'!V:V, "?"))</f>
        <v>6.8</v>
      </c>
      <c r="L11" s="75" t="s">
        <v>6421</v>
      </c>
      <c r="M11" s="77">
        <v>45335</v>
      </c>
      <c r="N11" s="77" t="s">
        <v>6425</v>
      </c>
      <c r="O11" s="75">
        <v>273</v>
      </c>
      <c r="P11" s="218">
        <v>0.98980000000000001</v>
      </c>
      <c r="Q11" s="83">
        <v>3.14</v>
      </c>
      <c r="R11" s="261">
        <v>17.43</v>
      </c>
      <c r="S11" s="75" t="s">
        <v>3155</v>
      </c>
      <c r="T11" s="75" t="s">
        <v>5108</v>
      </c>
      <c r="U11" s="2" t="str">
        <f t="shared" si="1"/>
        <v>A-A02</v>
      </c>
      <c r="V11" s="75" t="s">
        <v>107</v>
      </c>
      <c r="W11" s="75" t="s">
        <v>107</v>
      </c>
      <c r="X11" s="83" t="str" cm="1">
        <f t="array" ref="X11">IF(B11="","",IF(MAX(IF(B:B=B11,C:C))=C11,"Y","N"))</f>
        <v>Y</v>
      </c>
      <c r="Y11" s="83"/>
      <c r="Z11" s="75"/>
      <c r="AA11"/>
      <c r="AB11"/>
    </row>
    <row r="12" spans="1:28" hidden="1" x14ac:dyDescent="0.25">
      <c r="A12" s="115">
        <f>INDEX('1.MetaData'!A:A, MATCH($E12, '1.MetaData'!$B:$B, 0))</f>
        <v>47</v>
      </c>
      <c r="B12" s="76" t="s">
        <v>6432</v>
      </c>
      <c r="C12" s="75">
        <v>1</v>
      </c>
      <c r="D12" s="74" t="s">
        <v>3384</v>
      </c>
      <c r="E12" s="3" t="str">
        <f>_xlfn.XLOOKUP($B12,'3.RNAExtractions'!$F:$F,'3.RNAExtractions'!E:E,"?")</f>
        <v>OG47</v>
      </c>
      <c r="G12" s="80" t="str">
        <f t="shared" si="0"/>
        <v>OG47G_R_IL</v>
      </c>
      <c r="H12" s="39" t="str">
        <f>VLOOKUP($E12,'1.MetaData'!$B:$H,3,FALSE)</f>
        <v>Heteroscarus acroptilus</v>
      </c>
      <c r="I12" s="58" t="str">
        <f ca="1">VLOOKUP($E12,'1.MetaData'!$B:$H,4,FALSE)</f>
        <v>Rainbow cale</v>
      </c>
      <c r="J12" s="86">
        <f>IF(OR(ISBLANK($B12),ISERROR(_xlfn.XLOOKUP($B12,'3.RNAExtractions'!$F:$F,'3.RNAExtractions'!O:O,"?"))),"",_xlfn.XLOOKUP($B12,'3.RNAExtractions'!$F:$F,'3.RNAExtractions'!O:O))</f>
        <v>131</v>
      </c>
      <c r="K12" s="252">
        <f>IF($B12="", "", _xlfn.XLOOKUP($B12, '3.RNAExtractions'!$F:$F, '3.RNAExtractions'!V:V, "?"))</f>
        <v>6.7</v>
      </c>
      <c r="L12" s="75" t="s">
        <v>6421</v>
      </c>
      <c r="M12" s="77">
        <v>45335</v>
      </c>
      <c r="N12" s="77" t="s">
        <v>6425</v>
      </c>
      <c r="O12" s="262">
        <v>264</v>
      </c>
      <c r="P12" s="269">
        <v>0.36309999999999998</v>
      </c>
      <c r="Q12" s="83">
        <v>0.70499999999999996</v>
      </c>
      <c r="R12" s="262" t="s">
        <v>6433</v>
      </c>
      <c r="S12" s="75" t="s">
        <v>3155</v>
      </c>
      <c r="T12" s="75" t="s">
        <v>5110</v>
      </c>
      <c r="U12" s="2" t="str">
        <f t="shared" si="1"/>
        <v>A-B02</v>
      </c>
      <c r="V12" s="75" t="s">
        <v>107</v>
      </c>
      <c r="W12" s="75" t="s">
        <v>107</v>
      </c>
      <c r="X12" s="83" t="str" cm="1">
        <f t="array" ref="X12">IF(B12="","",IF(MAX(IF(B:B=B12,C:C))=C12,"Y","N"))</f>
        <v>N</v>
      </c>
      <c r="Y12" s="83"/>
      <c r="Z12" s="75"/>
      <c r="AA12"/>
      <c r="AB12"/>
    </row>
    <row r="13" spans="1:28" x14ac:dyDescent="0.25">
      <c r="A13" s="115">
        <f>INDEX('1.MetaData'!A:A, MATCH($E13, '1.MetaData'!$B:$B, 0))</f>
        <v>47</v>
      </c>
      <c r="B13" s="217" t="s">
        <v>6432</v>
      </c>
      <c r="C13" s="75">
        <v>2</v>
      </c>
      <c r="D13" s="74" t="s">
        <v>4878</v>
      </c>
      <c r="E13" s="3" t="str">
        <f>_xlfn.XLOOKUP($B13,'3.RNAExtractions'!$F:$F,'3.RNAExtractions'!E:E,"?")</f>
        <v>OG47</v>
      </c>
      <c r="G13" s="80" t="str">
        <f t="shared" si="0"/>
        <v>OG47G_R_IL2</v>
      </c>
      <c r="H13" s="39" t="str">
        <f>VLOOKUP($E13,'1.MetaData'!$B:$H,3,FALSE)</f>
        <v>Heteroscarus acroptilus</v>
      </c>
      <c r="I13" s="58" t="str">
        <f ca="1">VLOOKUP($E13,'1.MetaData'!$B:$H,4,FALSE)</f>
        <v>Rainbow cale</v>
      </c>
      <c r="J13" s="86">
        <f>IF(OR(ISBLANK($B13),ISERROR(_xlfn.XLOOKUP($B13,'3.RNAExtractions'!$F:$F,'3.RNAExtractions'!O:O,"?"))),"",_xlfn.XLOOKUP($B13,'3.RNAExtractions'!$F:$F,'3.RNAExtractions'!O:O))</f>
        <v>131</v>
      </c>
      <c r="K13" s="255">
        <f>IF($B13="", "", _xlfn.XLOOKUP($B13, '3.RNAExtractions'!$F:$F, '3.RNAExtractions'!V:V, "?"))</f>
        <v>6.7</v>
      </c>
      <c r="L13" s="75" t="s">
        <v>6421</v>
      </c>
      <c r="M13" s="77">
        <v>45342</v>
      </c>
      <c r="N13" s="77" t="s">
        <v>6426</v>
      </c>
      <c r="O13" s="260">
        <v>287</v>
      </c>
      <c r="P13" s="267">
        <v>1</v>
      </c>
      <c r="Q13" s="260">
        <v>3.32</v>
      </c>
      <c r="R13" s="260">
        <v>17.53</v>
      </c>
      <c r="S13" s="75" t="s">
        <v>3155</v>
      </c>
      <c r="T13" s="75" t="s">
        <v>5136</v>
      </c>
      <c r="U13" s="2" t="str">
        <f t="shared" si="1"/>
        <v>A-H03</v>
      </c>
      <c r="V13" s="75" t="s">
        <v>107</v>
      </c>
      <c r="W13" s="75" t="s">
        <v>107</v>
      </c>
      <c r="X13" s="83" t="str" cm="1">
        <f t="array" ref="X13">IF(B13="","",IF(MAX(IF(B:B=B13,C:C))=C13,"Y","N"))</f>
        <v>Y</v>
      </c>
      <c r="Y13" s="83"/>
      <c r="AA13"/>
      <c r="AB13"/>
    </row>
    <row r="14" spans="1:28" hidden="1" x14ac:dyDescent="0.25">
      <c r="A14" s="115">
        <f>INDEX('1.MetaData'!A:A, MATCH($E14, '1.MetaData'!$B:$B, 0))</f>
        <v>52</v>
      </c>
      <c r="B14" s="76" t="s">
        <v>6434</v>
      </c>
      <c r="C14" s="75">
        <v>1</v>
      </c>
      <c r="D14" s="74" t="s">
        <v>3384</v>
      </c>
      <c r="E14" s="3" t="str">
        <f>_xlfn.XLOOKUP($B14,'3.RNAExtractions'!$F:$F,'3.RNAExtractions'!E:E,"?")</f>
        <v>OG52</v>
      </c>
      <c r="G14" s="80" t="str">
        <f t="shared" si="0"/>
        <v>OG52G_R_IL</v>
      </c>
      <c r="H14" s="39" t="str">
        <f>VLOOKUP($E14,'1.MetaData'!$B:$H,3,FALSE)</f>
        <v>Sphyraena novaehollandiae</v>
      </c>
      <c r="I14" s="58" t="str">
        <f>VLOOKUP($E14,'1.MetaData'!$B:$H,4,FALSE)</f>
        <v>Snook</v>
      </c>
      <c r="J14" s="86">
        <f>IF(OR(ISBLANK($B14),ISERROR(_xlfn.XLOOKUP($B14,'3.RNAExtractions'!$F:$F,'3.RNAExtractions'!O:O,"?"))),"",_xlfn.XLOOKUP($B14,'3.RNAExtractions'!$F:$F,'3.RNAExtractions'!O:O))</f>
        <v>334</v>
      </c>
      <c r="K14" s="252">
        <f>IF($B14="", "", _xlfn.XLOOKUP($B14, '3.RNAExtractions'!$F:$F, '3.RNAExtractions'!V:V, "?"))</f>
        <v>7.2</v>
      </c>
      <c r="L14" s="75" t="s">
        <v>6421</v>
      </c>
      <c r="M14" s="77">
        <v>45335</v>
      </c>
      <c r="N14" s="77" t="s">
        <v>6425</v>
      </c>
      <c r="O14" s="262">
        <v>283</v>
      </c>
      <c r="P14" s="269">
        <v>0.61670000000000003</v>
      </c>
      <c r="Q14" s="83">
        <v>0.56000000000000005</v>
      </c>
      <c r="R14" s="263" t="s">
        <v>6435</v>
      </c>
      <c r="S14" s="75" t="s">
        <v>3155</v>
      </c>
      <c r="T14" s="75" t="s">
        <v>5112</v>
      </c>
      <c r="U14" s="2" t="str">
        <f t="shared" si="1"/>
        <v>A-C02</v>
      </c>
      <c r="V14" s="75" t="s">
        <v>107</v>
      </c>
      <c r="W14" s="75" t="s">
        <v>107</v>
      </c>
      <c r="X14" s="83" t="str" cm="1">
        <f t="array" ref="X14">IF(B14="","",IF(MAX(IF(B:B=B14,C:C))=C14,"Y","N"))</f>
        <v>N</v>
      </c>
      <c r="Y14" s="83"/>
      <c r="Z14" s="75"/>
      <c r="AA14"/>
      <c r="AB14"/>
    </row>
    <row r="15" spans="1:28" x14ac:dyDescent="0.25">
      <c r="A15" s="115">
        <f>INDEX('1.MetaData'!A:A, MATCH($E15, '1.MetaData'!$B:$B, 0))</f>
        <v>52</v>
      </c>
      <c r="B15" s="217" t="s">
        <v>6434</v>
      </c>
      <c r="C15" s="75">
        <v>2</v>
      </c>
      <c r="D15" s="74" t="s">
        <v>4878</v>
      </c>
      <c r="E15" s="3" t="str">
        <f>_xlfn.XLOOKUP($B15,'3.RNAExtractions'!$F:$F,'3.RNAExtractions'!E:E,"?")</f>
        <v>OG52</v>
      </c>
      <c r="G15" s="80" t="str">
        <f t="shared" si="0"/>
        <v>OG52G_R_IL2</v>
      </c>
      <c r="H15" s="39" t="str">
        <f ca="1">VLOOKUP($E15,'1.MetaData'!$B:$H,3,FALSE)</f>
        <v>Sphyraena novaehollandiae</v>
      </c>
      <c r="I15" s="58" t="str">
        <f ca="1">VLOOKUP($E15,'1.MetaData'!$B:$H,4,FALSE)</f>
        <v>Snook</v>
      </c>
      <c r="J15" s="86">
        <f>IF(OR(ISBLANK($B15),ISERROR(_xlfn.XLOOKUP($B15,'3.RNAExtractions'!$F:$F,'3.RNAExtractions'!O:O,"?"))),"",_xlfn.XLOOKUP($B15,'3.RNAExtractions'!$F:$F,'3.RNAExtractions'!O:O))</f>
        <v>334</v>
      </c>
      <c r="K15" s="255">
        <f>IF($B15="", "", _xlfn.XLOOKUP($B15, '3.RNAExtractions'!$F:$F, '3.RNAExtractions'!V:V, "?"))</f>
        <v>7.2</v>
      </c>
      <c r="L15" s="75" t="s">
        <v>6421</v>
      </c>
      <c r="M15" s="77">
        <v>45342</v>
      </c>
      <c r="N15" s="77" t="s">
        <v>6426</v>
      </c>
      <c r="O15" s="260">
        <v>281</v>
      </c>
      <c r="P15" s="267">
        <v>1</v>
      </c>
      <c r="Q15" s="260">
        <v>7.05</v>
      </c>
      <c r="R15" s="260">
        <v>38.01</v>
      </c>
      <c r="S15" s="75" t="s">
        <v>3155</v>
      </c>
      <c r="T15" s="75" t="s">
        <v>4924</v>
      </c>
      <c r="U15" s="2" t="str">
        <f t="shared" si="1"/>
        <v>A-A04</v>
      </c>
      <c r="V15" s="75" t="s">
        <v>107</v>
      </c>
      <c r="W15" s="75" t="s">
        <v>107</v>
      </c>
      <c r="X15" s="83" t="str" cm="1">
        <f t="array" ref="X15">IF(B15="","",IF(MAX(IF(B:B=B15,C:C))=C15,"Y","N"))</f>
        <v>Y</v>
      </c>
      <c r="Y15" s="83"/>
      <c r="AA15"/>
      <c r="AB15"/>
    </row>
    <row r="16" spans="1:28" x14ac:dyDescent="0.25">
      <c r="A16" s="115">
        <f>INDEX('1.MetaData'!A:A, MATCH($E16, '1.MetaData'!$B:$B, 0))</f>
        <v>53</v>
      </c>
      <c r="B16" s="76" t="s">
        <v>6436</v>
      </c>
      <c r="C16" s="75">
        <v>1</v>
      </c>
      <c r="D16" s="74" t="s">
        <v>4878</v>
      </c>
      <c r="E16" s="3" t="str">
        <f>_xlfn.XLOOKUP($B16,'3.RNAExtractions'!$F:$F,'3.RNAExtractions'!E:E,"?")</f>
        <v>OG53</v>
      </c>
      <c r="G16" s="80" t="str">
        <f t="shared" si="0"/>
        <v>OG53G_R_IL</v>
      </c>
      <c r="H16" s="39" t="str">
        <f>VLOOKUP($E16,'1.MetaData'!$B:$H,3,FALSE)</f>
        <v>Paraplesiops meleagris</v>
      </c>
      <c r="I16" s="40" t="str">
        <f>VLOOKUP($E16,'1.MetaData'!$B:$H,4,FALSE)</f>
        <v>Southern Blue Devil</v>
      </c>
      <c r="J16" s="86">
        <f>IF(OR(ISBLANK($B16),ISERROR(_xlfn.XLOOKUP($B16,'3.RNAExtractions'!$F:$F,'3.RNAExtractions'!O:O,"?"))),"",_xlfn.XLOOKUP($B16,'3.RNAExtractions'!$F:$F,'3.RNAExtractions'!O:O))</f>
        <v>170</v>
      </c>
      <c r="K16" s="254">
        <f>IF($B16="", "", _xlfn.XLOOKUP($B16, '3.RNAExtractions'!$F:$F, '3.RNAExtractions'!V:V, "?"))</f>
        <v>8.1999999999999993</v>
      </c>
      <c r="L16" s="75" t="s">
        <v>6421</v>
      </c>
      <c r="M16" s="77">
        <v>45322</v>
      </c>
      <c r="N16" s="75" t="s">
        <v>6422</v>
      </c>
      <c r="O16" s="75">
        <v>282</v>
      </c>
      <c r="P16" s="218">
        <v>0.98319999999999996</v>
      </c>
      <c r="Q16" s="83">
        <v>6.2</v>
      </c>
      <c r="R16" s="83">
        <v>33.31</v>
      </c>
      <c r="S16" s="75" t="s">
        <v>3155</v>
      </c>
      <c r="T16" s="75" t="s">
        <v>5096</v>
      </c>
      <c r="U16" s="2" t="str">
        <f t="shared" si="1"/>
        <v>A-A01</v>
      </c>
      <c r="V16" s="75" t="s">
        <v>107</v>
      </c>
      <c r="W16" s="75" t="s">
        <v>107</v>
      </c>
      <c r="X16" s="224" t="str" cm="1">
        <f t="array" ref="X16">IF(B16="","",IF(MAX(IF(B:B=B16,C:C))=C16,"Y","N"))</f>
        <v>Y</v>
      </c>
      <c r="Y16" s="83"/>
      <c r="Z16" s="75"/>
      <c r="AA16"/>
      <c r="AB16"/>
    </row>
    <row r="17" spans="1:28" x14ac:dyDescent="0.25">
      <c r="A17" s="115">
        <f>INDEX('1.MetaData'!A:A, MATCH($E17, '1.MetaData'!$B:$B, 0))</f>
        <v>76</v>
      </c>
      <c r="B17" s="76" t="s">
        <v>6437</v>
      </c>
      <c r="C17" s="75">
        <v>1</v>
      </c>
      <c r="D17" s="74" t="s">
        <v>4878</v>
      </c>
      <c r="E17" s="3" t="str">
        <f>_xlfn.XLOOKUP($B17,'3.RNAExtractions'!$F:$F,'3.RNAExtractions'!E:E,"?")</f>
        <v>OG76</v>
      </c>
      <c r="G17" s="80" t="str">
        <f t="shared" si="0"/>
        <v>OG76G_R_IL</v>
      </c>
      <c r="H17" s="39" t="str">
        <f>VLOOKUP($E17,'1.MetaData'!$B:$H,3,FALSE)</f>
        <v>Cristiceps australis</v>
      </c>
      <c r="I17" s="58" t="str">
        <f>VLOOKUP($E17,'1.MetaData'!$B:$H,4,FALSE)</f>
        <v>Southern Crested Weedfish</v>
      </c>
      <c r="J17" s="86">
        <f>IF(OR(ISBLANK($B17),ISERROR(_xlfn.XLOOKUP($B17,'3.RNAExtractions'!$F:$F,'3.RNAExtractions'!O:O,"?"))),"",_xlfn.XLOOKUP($B17,'3.RNAExtractions'!$F:$F,'3.RNAExtractions'!O:O))</f>
        <v>230</v>
      </c>
      <c r="K17" s="255">
        <f>IF($B17="", "", _xlfn.XLOOKUP($B17, '3.RNAExtractions'!$F:$F, '3.RNAExtractions'!V:V, "?"))</f>
        <v>6.2</v>
      </c>
      <c r="L17" s="75" t="s">
        <v>6421</v>
      </c>
      <c r="M17" s="77">
        <v>45335</v>
      </c>
      <c r="N17" s="77" t="s">
        <v>6425</v>
      </c>
      <c r="O17" s="75">
        <v>289</v>
      </c>
      <c r="P17" s="75">
        <v>100</v>
      </c>
      <c r="Q17" s="83">
        <v>0.63</v>
      </c>
      <c r="R17" s="75">
        <v>3.3</v>
      </c>
      <c r="S17" s="75" t="s">
        <v>3155</v>
      </c>
      <c r="T17" s="75" t="s">
        <v>5114</v>
      </c>
      <c r="U17" s="2" t="str">
        <f t="shared" si="1"/>
        <v>A-D02</v>
      </c>
      <c r="V17" s="75" t="s">
        <v>107</v>
      </c>
      <c r="W17" s="75" t="s">
        <v>107</v>
      </c>
      <c r="X17" s="83" t="str" cm="1">
        <f t="array" ref="X17">IF(B17="","",IF(MAX(IF(B:B=B17,C:C))=C17,"Y","N"))</f>
        <v>Y</v>
      </c>
      <c r="Y17" s="83"/>
      <c r="Z17" s="75"/>
      <c r="AA17"/>
      <c r="AB17"/>
    </row>
    <row r="18" spans="1:28" x14ac:dyDescent="0.25">
      <c r="A18" s="115">
        <f>INDEX('1.MetaData'!A:A, MATCH($E18, '1.MetaData'!$B:$B, 0))</f>
        <v>88</v>
      </c>
      <c r="B18" s="76" t="s">
        <v>6438</v>
      </c>
      <c r="C18" s="75">
        <v>1</v>
      </c>
      <c r="D18" s="74" t="s">
        <v>4878</v>
      </c>
      <c r="E18" s="3" t="str">
        <f>_xlfn.XLOOKUP($B18,'3.RNAExtractions'!$F:$F,'3.RNAExtractions'!E:E,"?")</f>
        <v>OG88</v>
      </c>
      <c r="G18" s="80" t="str">
        <f t="shared" si="0"/>
        <v>OG88G_R_IL</v>
      </c>
      <c r="H18" s="39" t="str">
        <f>VLOOKUP($E18,'1.MetaData'!$B:$H,3,FALSE)</f>
        <v>Enoplosus armatus</v>
      </c>
      <c r="I18" s="58" t="str">
        <f>VLOOKUP($E18,'1.MetaData'!$B:$H,4,FALSE)</f>
        <v>Old wife</v>
      </c>
      <c r="J18" s="86">
        <f>IF(OR(ISBLANK($B18),ISERROR(_xlfn.XLOOKUP($B18,'3.RNAExtractions'!$F:$F,'3.RNAExtractions'!O:O,"?"))),"",_xlfn.XLOOKUP($B18,'3.RNAExtractions'!$F:$F,'3.RNAExtractions'!O:O))</f>
        <v>248</v>
      </c>
      <c r="K18" s="254">
        <f>IF($B18="", "", _xlfn.XLOOKUP($B18, '3.RNAExtractions'!$F:$F, '3.RNAExtractions'!V:V, "?"))</f>
        <v>6.2</v>
      </c>
      <c r="L18" s="75" t="s">
        <v>6421</v>
      </c>
      <c r="M18" s="77">
        <v>45322</v>
      </c>
      <c r="N18" s="75" t="s">
        <v>6422</v>
      </c>
      <c r="O18" s="75">
        <v>287</v>
      </c>
      <c r="P18" s="75">
        <v>100</v>
      </c>
      <c r="Q18" s="83">
        <v>0.65400000000000003</v>
      </c>
      <c r="R18" s="83">
        <v>3.45</v>
      </c>
      <c r="S18" s="75" t="s">
        <v>3155</v>
      </c>
      <c r="T18" s="75" t="s">
        <v>5098</v>
      </c>
      <c r="U18" s="2" t="str">
        <f t="shared" si="1"/>
        <v>A-B01</v>
      </c>
      <c r="V18" s="75" t="s">
        <v>107</v>
      </c>
      <c r="W18" s="75" t="s">
        <v>107</v>
      </c>
      <c r="X18" s="83" t="str" cm="1">
        <f t="array" ref="X18">IF(B18="","",IF(MAX(IF(B:B=B18,C:C))=C18,"Y","N"))</f>
        <v>Y</v>
      </c>
      <c r="Y18" s="83"/>
      <c r="Z18" s="75"/>
      <c r="AA18"/>
      <c r="AB18"/>
    </row>
    <row r="19" spans="1:28" hidden="1" x14ac:dyDescent="0.25">
      <c r="A19" s="115">
        <f>INDEX('1.MetaData'!A:A, MATCH($E19, '1.MetaData'!$B:$B, 0))</f>
        <v>95</v>
      </c>
      <c r="B19" s="76" t="s">
        <v>6439</v>
      </c>
      <c r="C19" s="75">
        <v>1</v>
      </c>
      <c r="D19" s="74" t="s">
        <v>3384</v>
      </c>
      <c r="E19" s="3" t="str">
        <f>_xlfn.XLOOKUP($B19,'3.RNAExtractions'!$F:$F,'3.RNAExtractions'!E:E,"?")</f>
        <v>OG95</v>
      </c>
      <c r="G19" s="80" t="str">
        <f t="shared" si="0"/>
        <v>OG95H_R_IL</v>
      </c>
      <c r="H19" s="39" t="str">
        <f>VLOOKUP($E19,'1.MetaData'!$B:$H,3,FALSE)</f>
        <v>Arripis georgiana</v>
      </c>
      <c r="I19" s="58" t="str">
        <f>VLOOKUP($E19,'1.MetaData'!$B:$H,4,FALSE)</f>
        <v>Australian Herring</v>
      </c>
      <c r="J19" s="86">
        <f>IF(OR(ISBLANK($B19),ISERROR(_xlfn.XLOOKUP($B19,'3.RNAExtractions'!$F:$F,'3.RNAExtractions'!O:O,"?"))),"",_xlfn.XLOOKUP($B19,'3.RNAExtractions'!$F:$F,'3.RNAExtractions'!O:O))</f>
        <v>180.2</v>
      </c>
      <c r="K19" s="252">
        <f>IF($B19="", "", _xlfn.XLOOKUP($B19, '3.RNAExtractions'!$F:$F, '3.RNAExtractions'!V:V, "?"))</f>
        <v>5.6</v>
      </c>
      <c r="L19" s="75" t="s">
        <v>6421</v>
      </c>
      <c r="M19" s="77">
        <v>45335</v>
      </c>
      <c r="N19" s="77" t="s">
        <v>6425</v>
      </c>
      <c r="O19" s="270" t="s">
        <v>6440</v>
      </c>
      <c r="P19" s="270" t="s">
        <v>3382</v>
      </c>
      <c r="Q19" s="83">
        <v>0.5</v>
      </c>
      <c r="R19" s="264" t="s">
        <v>6440</v>
      </c>
      <c r="S19" s="75" t="s">
        <v>3155</v>
      </c>
      <c r="T19" s="75" t="s">
        <v>5116</v>
      </c>
      <c r="U19" s="2" t="str">
        <f t="shared" si="1"/>
        <v>A-E02</v>
      </c>
      <c r="V19" s="75" t="s">
        <v>107</v>
      </c>
      <c r="W19" s="75" t="s">
        <v>107</v>
      </c>
      <c r="X19" s="83" t="str" cm="1">
        <f t="array" ref="X19">IF(B19="","",IF(MAX(IF(B:B=B19,C:C))=C19,"Y","N"))</f>
        <v>N</v>
      </c>
      <c r="Y19" s="83"/>
      <c r="Z19" s="75"/>
      <c r="AA19"/>
      <c r="AB19"/>
    </row>
    <row r="20" spans="1:28" x14ac:dyDescent="0.25">
      <c r="A20" s="115">
        <f>INDEX('1.MetaData'!A:A, MATCH($E20, '1.MetaData'!$B:$B, 0))</f>
        <v>95</v>
      </c>
      <c r="B20" s="220" t="s">
        <v>6439</v>
      </c>
      <c r="C20" s="75">
        <v>2</v>
      </c>
      <c r="D20" s="74" t="s">
        <v>4878</v>
      </c>
      <c r="E20" s="3" t="str">
        <f>_xlfn.XLOOKUP($B20,'3.RNAExtractions'!$F:$F,'3.RNAExtractions'!E:E,"?")</f>
        <v>OG95</v>
      </c>
      <c r="G20" s="80" t="str">
        <f t="shared" si="0"/>
        <v>OG95H_R_IL2</v>
      </c>
      <c r="H20" s="39" t="str">
        <f>VLOOKUP($E20,'1.MetaData'!$B:$H,3,FALSE)</f>
        <v>Arripis georgiana</v>
      </c>
      <c r="I20" s="58" t="str">
        <f>VLOOKUP($E20,'1.MetaData'!$B:$H,4,FALSE)</f>
        <v>Australian Herring</v>
      </c>
      <c r="J20" s="86">
        <f>IF(OR(ISBLANK($B20),ISERROR(_xlfn.XLOOKUP($B20,'3.RNAExtractions'!$F:$F,'3.RNAExtractions'!O:O,"?"))),"",_xlfn.XLOOKUP($B20,'3.RNAExtractions'!$F:$F,'3.RNAExtractions'!O:O))</f>
        <v>180.2</v>
      </c>
      <c r="K20" s="255">
        <f>IF($B20="", "", _xlfn.XLOOKUP($B20, '3.RNAExtractions'!$F:$F, '3.RNAExtractions'!V:V, "?"))</f>
        <v>5.6</v>
      </c>
      <c r="L20" s="75" t="s">
        <v>6421</v>
      </c>
      <c r="M20" s="77">
        <v>45342</v>
      </c>
      <c r="N20" s="77" t="s">
        <v>6426</v>
      </c>
      <c r="O20" s="260">
        <v>286</v>
      </c>
      <c r="P20" s="266">
        <v>0.98170000000000002</v>
      </c>
      <c r="Q20" s="260">
        <v>6.45</v>
      </c>
      <c r="R20" s="260">
        <v>34.17</v>
      </c>
      <c r="S20" s="75" t="s">
        <v>3155</v>
      </c>
      <c r="T20" s="75" t="s">
        <v>4893</v>
      </c>
      <c r="U20" s="2" t="str">
        <f t="shared" si="1"/>
        <v>A-B04</v>
      </c>
      <c r="V20" s="75" t="s">
        <v>107</v>
      </c>
      <c r="W20" s="75" t="s">
        <v>107</v>
      </c>
      <c r="X20" s="83" t="str" cm="1">
        <f t="array" ref="X20">IF(B20="","",IF(MAX(IF(B:B=B20,C:C))=C20,"Y","N"))</f>
        <v>Y</v>
      </c>
      <c r="Y20" s="83"/>
    </row>
    <row r="21" spans="1:28" x14ac:dyDescent="0.25">
      <c r="A21" s="115">
        <f>INDEX('1.MetaData'!A:A, MATCH($E21, '1.MetaData'!$B:$B, 0))</f>
        <v>95</v>
      </c>
      <c r="B21" s="217" t="s">
        <v>6441</v>
      </c>
      <c r="C21" s="75">
        <v>3</v>
      </c>
      <c r="D21" s="74" t="s">
        <v>4878</v>
      </c>
      <c r="E21" s="3" t="str">
        <f>_xlfn.XLOOKUP($B21,'3.RNAExtractions'!$F:$F,'3.RNAExtractions'!E:E,"?")</f>
        <v>OG95</v>
      </c>
      <c r="G21" s="80" t="str">
        <f t="shared" si="0"/>
        <v>OG95H_R2_IL3</v>
      </c>
      <c r="H21" s="39" t="str">
        <f>VLOOKUP($E21,'1.MetaData'!$B:$H,3,FALSE)</f>
        <v>Arripis georgiana</v>
      </c>
      <c r="I21" s="58" t="str">
        <f>VLOOKUP($E21,'1.MetaData'!$B:$H,4,FALSE)</f>
        <v>Australian Herring</v>
      </c>
      <c r="J21" s="86">
        <f>IF(OR(ISBLANK($B21),ISERROR(_xlfn.XLOOKUP($B21,'3.RNAExtractions'!$F:$F,'3.RNAExtractions'!O:O,"?"))),"",_xlfn.XLOOKUP($B21,'3.RNAExtractions'!$F:$F,'3.RNAExtractions'!O:O))</f>
        <v>225</v>
      </c>
      <c r="K21" s="255">
        <f>IF($B21="", "", _xlfn.XLOOKUP($B21, '3.RNAExtractions'!$F:$F, '3.RNAExtractions'!V:V, "?"))</f>
        <v>5.4</v>
      </c>
      <c r="L21" s="75" t="s">
        <v>6421</v>
      </c>
      <c r="M21" s="77">
        <v>45342</v>
      </c>
      <c r="N21" s="77" t="s">
        <v>6426</v>
      </c>
      <c r="O21" s="260">
        <v>265</v>
      </c>
      <c r="P21" s="266">
        <v>0.97170000000000001</v>
      </c>
      <c r="Q21" s="260">
        <v>6.45</v>
      </c>
      <c r="R21" s="260">
        <v>36.880000000000003</v>
      </c>
      <c r="S21" s="75" t="s">
        <v>3155</v>
      </c>
      <c r="T21" s="75" t="s">
        <v>4912</v>
      </c>
      <c r="U21" s="2" t="str">
        <f t="shared" si="1"/>
        <v>A-C04</v>
      </c>
      <c r="V21" s="75" t="s">
        <v>107</v>
      </c>
      <c r="W21" s="75" t="s">
        <v>107</v>
      </c>
      <c r="X21" s="83" t="str" cm="1">
        <f t="array" ref="X21">IF(B21="","",IF(MAX(IF(B:B=B21,C:C))=C21,"Y","N"))</f>
        <v>Y</v>
      </c>
      <c r="Y21" s="83" t="s">
        <v>92</v>
      </c>
    </row>
    <row r="22" spans="1:28" x14ac:dyDescent="0.25">
      <c r="A22" s="115">
        <f>INDEX('1.MetaData'!A:A, MATCH($E22, '1.MetaData'!$B:$B, 0))</f>
        <v>101</v>
      </c>
      <c r="B22" s="76" t="s">
        <v>6442</v>
      </c>
      <c r="C22" s="75">
        <v>1</v>
      </c>
      <c r="D22" s="74" t="s">
        <v>4878</v>
      </c>
      <c r="E22" s="3" t="str">
        <f>_xlfn.XLOOKUP($B22,'3.RNAExtractions'!$F:$F,'3.RNAExtractions'!E:E,"?")</f>
        <v>OG101</v>
      </c>
      <c r="G22" s="80" t="str">
        <f t="shared" si="0"/>
        <v>OG101G_R_IL</v>
      </c>
      <c r="H22" s="39" t="str">
        <f ca="1">VLOOKUP($E22,'1.MetaData'!$B:$H,3,FALSE)</f>
        <v>Parequula melbournensis</v>
      </c>
      <c r="I22" s="58" t="str">
        <f ca="1">VLOOKUP($E22,'1.MetaData'!$B:$H,4,FALSE)</f>
        <v>Southern Silverybelly</v>
      </c>
      <c r="J22" s="86">
        <f>IF(OR(ISBLANK($B22),ISERROR(_xlfn.XLOOKUP($B22,'3.RNAExtractions'!$F:$F,'3.RNAExtractions'!O:O,"?"))),"",_xlfn.XLOOKUP($B22,'3.RNAExtractions'!$F:$F,'3.RNAExtractions'!O:O))</f>
        <v>180</v>
      </c>
      <c r="K22" s="255">
        <f>IF($B22="", "", _xlfn.XLOOKUP($B22, '3.RNAExtractions'!$F:$F, '3.RNAExtractions'!V:V, "?"))</f>
        <v>7.8</v>
      </c>
      <c r="L22" s="75" t="s">
        <v>6421</v>
      </c>
      <c r="M22" s="77">
        <v>45335</v>
      </c>
      <c r="N22" s="77" t="s">
        <v>6425</v>
      </c>
      <c r="O22" s="262">
        <v>307</v>
      </c>
      <c r="P22" s="262">
        <v>100</v>
      </c>
      <c r="Q22" s="83">
        <v>0.52200000000000002</v>
      </c>
      <c r="R22" s="262">
        <v>2.58</v>
      </c>
      <c r="S22" s="75" t="s">
        <v>3155</v>
      </c>
      <c r="T22" s="75" t="s">
        <v>5118</v>
      </c>
      <c r="U22" s="2" t="str">
        <f t="shared" si="1"/>
        <v>A-F02</v>
      </c>
      <c r="V22" s="75" t="s">
        <v>107</v>
      </c>
      <c r="W22" s="75" t="s">
        <v>107</v>
      </c>
      <c r="X22" s="83" t="str" cm="1">
        <f t="array" ref="X22">IF(B22="","",IF(MAX(IF(B:B=B22,C:C))=C22,"Y","N"))</f>
        <v>Y</v>
      </c>
      <c r="Y22" s="83"/>
      <c r="Z22" s="75"/>
    </row>
    <row r="23" spans="1:28" x14ac:dyDescent="0.25">
      <c r="A23" s="115">
        <f ca="1">INDEX('1.MetaData'!A:A, MATCH($E23, '1.MetaData'!$B:$B, 0))</f>
        <v>105</v>
      </c>
      <c r="B23" s="76" t="s">
        <v>6443</v>
      </c>
      <c r="C23" s="75">
        <v>1</v>
      </c>
      <c r="D23" s="74" t="s">
        <v>4878</v>
      </c>
      <c r="E23" s="3" t="str">
        <f>_xlfn.XLOOKUP($B23,'3.RNAExtractions'!$F:$F,'3.RNAExtractions'!E:E,"?")</f>
        <v>OG105</v>
      </c>
      <c r="G23" s="80" t="str">
        <f t="shared" si="0"/>
        <v>OG105G_R_IL</v>
      </c>
      <c r="H23" s="39" t="str">
        <f ca="1">VLOOKUP($E23,'1.MetaData'!$B:$H,3,FALSE)</f>
        <v>Centroberyx gerrardi</v>
      </c>
      <c r="I23" s="58" t="str">
        <f>VLOOKUP($E23,'1.MetaData'!$B:$H,4,FALSE)</f>
        <v>Nannygai</v>
      </c>
      <c r="J23" s="86">
        <f>IF(OR(ISBLANK($B23),ISERROR(_xlfn.XLOOKUP($B23,'3.RNAExtractions'!$F:$F,'3.RNAExtractions'!O:O,"?"))),"",_xlfn.XLOOKUP($B23,'3.RNAExtractions'!$F:$F,'3.RNAExtractions'!O:O))</f>
        <v>110</v>
      </c>
      <c r="K23" s="255">
        <f>IF($B23="", "", _xlfn.XLOOKUP($B23, '3.RNAExtractions'!$F:$F, '3.RNAExtractions'!V:V, "?"))</f>
        <v>7</v>
      </c>
      <c r="L23" s="75" t="s">
        <v>6421</v>
      </c>
      <c r="M23" s="77">
        <v>45335</v>
      </c>
      <c r="N23" s="77" t="s">
        <v>6425</v>
      </c>
      <c r="O23" s="75">
        <v>282</v>
      </c>
      <c r="P23" s="218">
        <v>0.99070000000000003</v>
      </c>
      <c r="Q23" s="83">
        <v>2.4950000000000001</v>
      </c>
      <c r="R23" s="261">
        <v>13.41</v>
      </c>
      <c r="S23" s="75" t="s">
        <v>3155</v>
      </c>
      <c r="T23" s="75" t="s">
        <v>5120</v>
      </c>
      <c r="U23" s="2" t="str">
        <f t="shared" si="1"/>
        <v>A-G02</v>
      </c>
      <c r="V23" s="75" t="s">
        <v>107</v>
      </c>
      <c r="W23" s="75" t="s">
        <v>107</v>
      </c>
      <c r="X23" s="83" t="str" cm="1">
        <f t="array" ref="X23">IF(B23="","",IF(MAX(IF(B:B=B23,C:C))=C23,"Y","N"))</f>
        <v>Y</v>
      </c>
      <c r="Y23" s="83"/>
      <c r="Z23" s="75"/>
    </row>
    <row r="24" spans="1:28" x14ac:dyDescent="0.25">
      <c r="A24" s="115">
        <f>INDEX('1.MetaData'!A:A, MATCH($E24, '1.MetaData'!$B:$B, 0))</f>
        <v>108</v>
      </c>
      <c r="B24" s="220" t="s">
        <v>6444</v>
      </c>
      <c r="C24" s="75">
        <v>1</v>
      </c>
      <c r="D24" s="74" t="s">
        <v>4878</v>
      </c>
      <c r="E24" s="3" t="str">
        <f>_xlfn.XLOOKUP($B24,'3.RNAExtractions'!$F:$F,'3.RNAExtractions'!E:E,"?")</f>
        <v>OG108</v>
      </c>
      <c r="G24" s="80" t="str">
        <f t="shared" si="0"/>
        <v>OG108G_R_IL</v>
      </c>
      <c r="H24" s="39" t="str">
        <f>VLOOKUP($E24,'1.MetaData'!$B:$H,3,FALSE)</f>
        <v>Chironemus georgianus</v>
      </c>
      <c r="I24" s="58" t="str">
        <f>VLOOKUP($E24,'1.MetaData'!$B:$H,4,FALSE)</f>
        <v>Western Kelpfish</v>
      </c>
      <c r="J24" s="86">
        <f>IF(OR(ISBLANK($B24),ISERROR(_xlfn.XLOOKUP($B24,'3.RNAExtractions'!$F:$F,'3.RNAExtractions'!O:O,"?"))),"",_xlfn.XLOOKUP($B24,'3.RNAExtractions'!$F:$F,'3.RNAExtractions'!O:O))</f>
        <v>330</v>
      </c>
      <c r="K24" s="255">
        <f>IF($B24="", "", _xlfn.XLOOKUP($B24, '3.RNAExtractions'!$F:$F, '3.RNAExtractions'!V:V, "?"))</f>
        <v>3.7</v>
      </c>
      <c r="L24" s="75" t="s">
        <v>6421</v>
      </c>
      <c r="M24" s="77">
        <v>45342</v>
      </c>
      <c r="N24" s="77" t="s">
        <v>6426</v>
      </c>
      <c r="O24" s="260">
        <v>293</v>
      </c>
      <c r="P24" s="266">
        <v>0.92059999999999997</v>
      </c>
      <c r="Q24" s="260">
        <v>1.32</v>
      </c>
      <c r="R24" s="260">
        <v>6.83</v>
      </c>
      <c r="S24" s="75" t="s">
        <v>3155</v>
      </c>
      <c r="T24" s="75" t="s">
        <v>4916</v>
      </c>
      <c r="U24" s="2" t="str">
        <f t="shared" si="1"/>
        <v>A-E04</v>
      </c>
      <c r="V24" s="75" t="s">
        <v>107</v>
      </c>
      <c r="W24" s="75" t="s">
        <v>107</v>
      </c>
      <c r="X24" s="83" t="str" cm="1">
        <f t="array" ref="X24">IF(B24="","",IF(MAX(IF(B:B=B24,C:C))=C24,"Y","N"))</f>
        <v>Y</v>
      </c>
      <c r="Y24" s="83"/>
    </row>
    <row r="25" spans="1:28" x14ac:dyDescent="0.25">
      <c r="A25" s="115">
        <f>INDEX('1.MetaData'!A:A, MATCH($E25, '1.MetaData'!$B:$B, 0))</f>
        <v>113</v>
      </c>
      <c r="B25" s="221" t="s">
        <v>6445</v>
      </c>
      <c r="C25" s="75">
        <v>1</v>
      </c>
      <c r="D25" s="74" t="s">
        <v>4878</v>
      </c>
      <c r="E25" s="3" t="str">
        <f>_xlfn.XLOOKUP($B25,'3.RNAExtractions'!$F:$F,'3.RNAExtractions'!E:E,"?")</f>
        <v>OG113</v>
      </c>
      <c r="G25" s="80" t="str">
        <f t="shared" si="0"/>
        <v>OG113G_R_IL</v>
      </c>
      <c r="H25" s="39" t="str">
        <f>VLOOKUP($E25,'1.MetaData'!$B:$H,3,FALSE)</f>
        <v>Diodon nicthemerus</v>
      </c>
      <c r="I25" s="58" t="str">
        <f>VLOOKUP($E25,'1.MetaData'!$B:$H,4,FALSE)</f>
        <v>Globe fish</v>
      </c>
      <c r="J25" s="86">
        <f>IF(OR(ISBLANK($B25),ISERROR(_xlfn.XLOOKUP($B25,'3.RNAExtractions'!$F:$F,'3.RNAExtractions'!O:O,"?"))),"",_xlfn.XLOOKUP($B25,'3.RNAExtractions'!$F:$F,'3.RNAExtractions'!O:O))</f>
        <v>202</v>
      </c>
      <c r="K25" s="255">
        <f>IF($B25="", "", _xlfn.XLOOKUP($B25, '3.RNAExtractions'!$F:$F, '3.RNAExtractions'!V:V, "?"))</f>
        <v>3.5</v>
      </c>
      <c r="L25" s="75" t="s">
        <v>6421</v>
      </c>
      <c r="M25" s="77">
        <v>45342</v>
      </c>
      <c r="N25" s="77" t="s">
        <v>6426</v>
      </c>
      <c r="O25" s="260">
        <v>298</v>
      </c>
      <c r="P25" s="266">
        <v>0.96789999999999998</v>
      </c>
      <c r="Q25" s="260">
        <v>1.83</v>
      </c>
      <c r="R25" s="260">
        <v>9.3000000000000007</v>
      </c>
      <c r="S25" s="75" t="s">
        <v>3155</v>
      </c>
      <c r="T25" s="75" t="s">
        <v>4906</v>
      </c>
      <c r="U25" s="2" t="str">
        <f t="shared" si="1"/>
        <v>A-F04</v>
      </c>
      <c r="V25" s="75" t="s">
        <v>107</v>
      </c>
      <c r="W25" s="75" t="s">
        <v>107</v>
      </c>
      <c r="X25" s="83" t="str" cm="1">
        <f t="array" ref="X25">IF(B25="","",IF(MAX(IF(B:B=B25,C:C))=C25,"Y","N"))</f>
        <v>Y</v>
      </c>
      <c r="Y25" s="83"/>
    </row>
    <row r="26" spans="1:28" hidden="1" x14ac:dyDescent="0.25">
      <c r="A26" s="115">
        <f ca="1">INDEX('1.MetaData'!A:A, MATCH($E26, '1.MetaData'!$B:$B, 0))</f>
        <v>637</v>
      </c>
      <c r="B26" s="76" t="s">
        <v>6446</v>
      </c>
      <c r="C26" s="75">
        <v>1</v>
      </c>
      <c r="D26" s="74" t="s">
        <v>3384</v>
      </c>
      <c r="E26" s="3" t="str">
        <f>_xlfn.XLOOKUP($B26,'3.RNAExtractions'!$F:$F,'3.RNAExtractions'!E:E,"?")</f>
        <v>OG637</v>
      </c>
      <c r="G26" s="80" t="str">
        <f t="shared" si="0"/>
        <v>OG637F_R_IL</v>
      </c>
      <c r="H26" s="39" t="str">
        <f ca="1">VLOOKUP($E26,'1.MetaData'!$B:$H,3,FALSE)</f>
        <v>Galeocerdo cuvier</v>
      </c>
      <c r="I26" s="58" t="str">
        <f ca="1">VLOOKUP($E26,'1.MetaData'!$B:$H,4,FALSE)</f>
        <v>Tiger shark</v>
      </c>
      <c r="J26" s="86">
        <f>IF(OR(ISBLANK($B26),ISERROR(_xlfn.XLOOKUP($B26,'3.RNAExtractions'!$F:$F,'3.RNAExtractions'!O:O,"?"))),"",_xlfn.XLOOKUP($B26,'3.RNAExtractions'!$F:$F,'3.RNAExtractions'!O:O))</f>
        <v>69.5</v>
      </c>
      <c r="K26" s="252">
        <f>IF($B26="", "", _xlfn.XLOOKUP($B26, '3.RNAExtractions'!$F:$F, '3.RNAExtractions'!V:V, "?"))</f>
        <v>2.2999999999999998</v>
      </c>
      <c r="L26" s="75" t="s">
        <v>6421</v>
      </c>
      <c r="M26" s="77">
        <v>45335</v>
      </c>
      <c r="N26" s="77" t="s">
        <v>6425</v>
      </c>
      <c r="O26" s="271" t="s">
        <v>6447</v>
      </c>
      <c r="P26" s="271" t="s">
        <v>3382</v>
      </c>
      <c r="Q26" s="83">
        <v>0.42499999999999999</v>
      </c>
      <c r="R26" s="265" t="s">
        <v>6447</v>
      </c>
      <c r="S26" s="75" t="s">
        <v>3155</v>
      </c>
      <c r="T26" s="75" t="s">
        <v>5126</v>
      </c>
      <c r="U26" s="2" t="str">
        <f t="shared" si="1"/>
        <v>A-C03</v>
      </c>
      <c r="V26" s="75" t="s">
        <v>107</v>
      </c>
      <c r="W26" s="75" t="s">
        <v>107</v>
      </c>
      <c r="X26" s="83" t="str" cm="1">
        <f t="array" ref="X26">IF(B26="","",IF(MAX(IF(B:B=B26,C:C))=C26,"Y","N"))</f>
        <v>Y</v>
      </c>
      <c r="Y26" s="83"/>
      <c r="Z26" s="75"/>
    </row>
    <row r="27" spans="1:28" x14ac:dyDescent="0.25">
      <c r="A27" s="115">
        <f>INDEX('1.MetaData'!A:A, MATCH($E27, '1.MetaData'!$B:$B, 0))</f>
        <v>660</v>
      </c>
      <c r="B27" s="76" t="s">
        <v>6448</v>
      </c>
      <c r="C27" s="75">
        <v>1</v>
      </c>
      <c r="D27" s="74" t="s">
        <v>4878</v>
      </c>
      <c r="E27" s="3" t="str">
        <f>_xlfn.XLOOKUP($B27,'3.RNAExtractions'!$F:$F,'3.RNAExtractions'!E:E,"?")</f>
        <v>OG660</v>
      </c>
      <c r="G27" s="80" t="str">
        <f t="shared" si="0"/>
        <v>OG660H_R_IL</v>
      </c>
      <c r="H27" s="39" t="str">
        <f>VLOOKUP($E27,'1.MetaData'!$B:$H,3,FALSE)</f>
        <v>Polymixia berndti</v>
      </c>
      <c r="I27" s="58" t="str">
        <f>VLOOKUP($E27,'1.MetaData'!$B:$H,4,FALSE)</f>
        <v>Beardfish?</v>
      </c>
      <c r="J27" s="86">
        <f>IF(OR(ISBLANK($B27),ISERROR(_xlfn.XLOOKUP($B27,'3.RNAExtractions'!$F:$F,'3.RNAExtractions'!O:O,"?"))),"",_xlfn.XLOOKUP($B27,'3.RNAExtractions'!$F:$F,'3.RNAExtractions'!O:O))</f>
        <v>1080</v>
      </c>
      <c r="K27" s="255">
        <f>IF($B27="", "", _xlfn.XLOOKUP($B27, '3.RNAExtractions'!$F:$F, '3.RNAExtractions'!V:V, "?"))</f>
        <v>7.6</v>
      </c>
      <c r="L27" s="75" t="s">
        <v>6421</v>
      </c>
      <c r="M27" s="77">
        <v>45335</v>
      </c>
      <c r="N27" s="77" t="s">
        <v>6425</v>
      </c>
      <c r="O27" s="75">
        <v>292</v>
      </c>
      <c r="P27" s="268">
        <v>1</v>
      </c>
      <c r="Q27" s="83">
        <v>15.25</v>
      </c>
      <c r="R27" s="261">
        <v>79.13</v>
      </c>
      <c r="S27" s="75" t="s">
        <v>3155</v>
      </c>
      <c r="T27" s="75" t="s">
        <v>5122</v>
      </c>
      <c r="U27" s="2" t="str">
        <f t="shared" si="1"/>
        <v>A-H02</v>
      </c>
      <c r="V27" s="75" t="s">
        <v>107</v>
      </c>
      <c r="W27" s="75" t="s">
        <v>107</v>
      </c>
      <c r="X27" s="83" t="str" cm="1">
        <f t="array" ref="X27">IF(B27="","",IF(MAX(IF(B:B=B27,C:C))=C27,"Y","N"))</f>
        <v>Y</v>
      </c>
      <c r="Y27" s="83"/>
      <c r="Z27" s="75"/>
    </row>
    <row r="28" spans="1:28" x14ac:dyDescent="0.25">
      <c r="A28" s="115">
        <f ca="1">INDEX('1.MetaData'!A:A, MATCH($E28, '1.MetaData'!$B:$B, 0))</f>
        <v>672</v>
      </c>
      <c r="B28" s="76" t="s">
        <v>6449</v>
      </c>
      <c r="C28" s="75">
        <v>1</v>
      </c>
      <c r="D28" s="74" t="s">
        <v>4878</v>
      </c>
      <c r="E28" s="3" t="str">
        <f>_xlfn.XLOOKUP($B28,'3.RNAExtractions'!$F:$F,'3.RNAExtractions'!E:E,"?")</f>
        <v>OG672</v>
      </c>
      <c r="G28" s="80" t="str">
        <f t="shared" si="0"/>
        <v>OG672H_R_IL</v>
      </c>
      <c r="H28" s="39" t="str">
        <f ca="1">VLOOKUP($E28,'1.MetaData'!$B:$H,3,FALSE)</f>
        <v>Caesio teres</v>
      </c>
      <c r="I28" s="58" t="str">
        <f ca="1">VLOOKUP($E28,'1.MetaData'!$B:$H,4,FALSE)</f>
        <v>Blue fusilier</v>
      </c>
      <c r="J28" s="86">
        <f>IF(OR(ISBLANK($B28),ISERROR(_xlfn.XLOOKUP($B28,'3.RNAExtractions'!$F:$F,'3.RNAExtractions'!O:O,"?"))),"",_xlfn.XLOOKUP($B28,'3.RNAExtractions'!$F:$F,'3.RNAExtractions'!O:O))</f>
        <v>512</v>
      </c>
      <c r="K28" s="255">
        <f>IF($B28="", "", _xlfn.XLOOKUP($B28, '3.RNAExtractions'!$F:$F, '3.RNAExtractions'!V:V, "?"))</f>
        <v>5.6</v>
      </c>
      <c r="L28" s="75" t="s">
        <v>6421</v>
      </c>
      <c r="M28" s="77">
        <v>45335</v>
      </c>
      <c r="N28" s="77" t="s">
        <v>6425</v>
      </c>
      <c r="O28" s="75">
        <v>279</v>
      </c>
      <c r="P28" s="268">
        <v>0.94</v>
      </c>
      <c r="Q28" s="83">
        <v>0.52</v>
      </c>
      <c r="R28" s="263">
        <v>2.82</v>
      </c>
      <c r="S28" s="75" t="s">
        <v>3155</v>
      </c>
      <c r="T28" s="75" t="s">
        <v>5013</v>
      </c>
      <c r="U28" s="2" t="str">
        <f t="shared" si="1"/>
        <v>A-A03</v>
      </c>
      <c r="V28" s="75" t="s">
        <v>107</v>
      </c>
      <c r="W28" s="75" t="s">
        <v>107</v>
      </c>
      <c r="X28" s="83" t="str" cm="1">
        <f t="array" ref="X28">IF(B28="","",IF(MAX(IF(B:B=B28,C:C))=C28,"Y","N"))</f>
        <v>N</v>
      </c>
      <c r="Y28" s="83"/>
      <c r="Z28" s="75"/>
    </row>
    <row r="29" spans="1:28" x14ac:dyDescent="0.25">
      <c r="A29" s="115">
        <f ca="1">INDEX('1.MetaData'!A:A, MATCH($E29, '1.MetaData'!$B:$B, 0))</f>
        <v>672</v>
      </c>
      <c r="B29" s="221" t="s">
        <v>6449</v>
      </c>
      <c r="C29" s="75">
        <v>2</v>
      </c>
      <c r="D29" s="74" t="s">
        <v>4878</v>
      </c>
      <c r="E29" s="3" t="str">
        <f>_xlfn.XLOOKUP($B29,'3.RNAExtractions'!$F:$F,'3.RNAExtractions'!E:E,"?")</f>
        <v>OG672</v>
      </c>
      <c r="G29" s="80" t="str">
        <f t="shared" si="0"/>
        <v>OG672H_R_IL2</v>
      </c>
      <c r="H29" s="39" t="str">
        <f ca="1">VLOOKUP($E29,'1.MetaData'!$B:$H,3,FALSE)</f>
        <v>Caesio teres</v>
      </c>
      <c r="I29" s="58" t="str">
        <f ca="1">VLOOKUP($E29,'1.MetaData'!$B:$H,4,FALSE)</f>
        <v>Blue fusilier</v>
      </c>
      <c r="J29" s="86">
        <f>IF(OR(ISBLANK($B29),ISERROR(_xlfn.XLOOKUP($B29,'3.RNAExtractions'!$F:$F,'3.RNAExtractions'!O:O,"?"))),"",_xlfn.XLOOKUP($B29,'3.RNAExtractions'!$F:$F,'3.RNAExtractions'!O:O))</f>
        <v>512</v>
      </c>
      <c r="K29" s="255">
        <f>IF($B29="", "", _xlfn.XLOOKUP($B29, '3.RNAExtractions'!$F:$F, '3.RNAExtractions'!V:V, "?"))</f>
        <v>5.6</v>
      </c>
      <c r="L29" s="75" t="s">
        <v>6421</v>
      </c>
      <c r="M29" s="77">
        <v>45342</v>
      </c>
      <c r="N29" s="77" t="s">
        <v>6426</v>
      </c>
      <c r="O29" s="260">
        <v>258</v>
      </c>
      <c r="P29" s="260" t="s">
        <v>6450</v>
      </c>
      <c r="Q29" s="260">
        <v>14.75</v>
      </c>
      <c r="R29" s="260">
        <v>77.33</v>
      </c>
      <c r="S29" s="75" t="s">
        <v>3155</v>
      </c>
      <c r="T29" s="75" t="s">
        <v>4889</v>
      </c>
      <c r="U29" s="2" t="str">
        <f t="shared" si="1"/>
        <v>A-D04</v>
      </c>
      <c r="V29" s="75" t="s">
        <v>107</v>
      </c>
      <c r="W29" s="75" t="s">
        <v>107</v>
      </c>
      <c r="X29" s="83" t="str" cm="1">
        <f t="array" ref="X29">IF(B29="","",IF(MAX(IF(B:B=B29,C:C))=C29,"Y","N"))</f>
        <v>Y</v>
      </c>
      <c r="Y29" s="83"/>
    </row>
  </sheetData>
  <conditionalFormatting sqref="G1:G1048576">
    <cfRule type="duplicateValues" dxfId="2" priority="1"/>
    <cfRule type="duplicateValues" dxfId="1" priority="2"/>
  </conditionalFormatting>
  <pageMargins left="0.7" right="0.7" top="0.75" bottom="0.75" header="0.3" footer="0.3"/>
  <pageSetup paperSize="256" orientation="portrait" horizontalDpi="203" verticalDpi="203" r:id="rId1"/>
  <tableParts count="1">
    <tablePart r:id="rId2"/>
  </tableParts>
  <extLst>
    <ext xmlns:x14="http://schemas.microsoft.com/office/spreadsheetml/2009/9/main" uri="{CCE6A557-97BC-4b89-ADB6-D9C93CAAB3DF}">
      <x14:dataValidations xmlns:xm="http://schemas.microsoft.com/office/excel/2006/main" count="5">
        <x14:dataValidation type="list" allowBlank="1" showInputMessage="1" showErrorMessage="1" xr:uid="{01CF8104-28D7-4A16-AD40-6375E53AFF5C}">
          <x14:formula1>
            <xm:f>Validation!$A$392:$A$399</xm:f>
          </x14:formula1>
          <xm:sqref>D2:D29</xm:sqref>
        </x14:dataValidation>
        <x14:dataValidation type="list" allowBlank="1" showInputMessage="1" showErrorMessage="1" xr:uid="{9C316FEF-83EB-4BF2-8EB1-51EA13900A58}">
          <x14:formula1>
            <xm:f>Validation!$A$402:$A$403</xm:f>
          </x14:formula1>
          <xm:sqref>L2:L29</xm:sqref>
        </x14:dataValidation>
        <x14:dataValidation type="list" allowBlank="1" showInputMessage="1" showErrorMessage="1" prompt="Plate A, Plate B, Plate C or Plate D" xr:uid="{2DB2A96D-CF34-4961-8E17-DA6B7F4189E2}">
          <x14:formula1>
            <xm:f>Validation!$A$406:$A$410</xm:f>
          </x14:formula1>
          <xm:sqref>S2:S29</xm:sqref>
        </x14:dataValidation>
        <x14:dataValidation type="list" allowBlank="1" showInputMessage="1" showErrorMessage="1" prompt="Select index well used" xr:uid="{5F3B154F-AC8A-4BB8-8909-8DFEF6601D74}">
          <x14:formula1>
            <xm:f>Validation!$A$51:$A$146</xm:f>
          </x14:formula1>
          <xm:sqref>T2</xm:sqref>
        </x14:dataValidation>
        <x14:dataValidation type="list" allowBlank="1" showInputMessage="1" showErrorMessage="1" promptTitle="RNA Extraction #" prompt="Enter RNA extraction number" xr:uid="{6C45EF88-00A6-4E79-B1D8-E83E4CCDF63C}">
          <x14:formula1>
            <xm:f>Validation!$A$10:$A$19</xm:f>
          </x14:formula1>
          <xm:sqref>C2:C29</xm:sqref>
        </x14:dataValidation>
      </x14:dataValidations>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765D14-1CA1-4053-9D7B-267B7898FB20}">
  <dimension ref="A1:M1748"/>
  <sheetViews>
    <sheetView zoomScaleNormal="100" workbookViewId="0">
      <pane xSplit="4" ySplit="1" topLeftCell="E1727" activePane="bottomRight" state="frozen"/>
      <selection pane="topRight" activeCell="F1" sqref="F1"/>
      <selection pane="bottomLeft" activeCell="A2" sqref="A2"/>
      <selection pane="bottomRight" activeCell="E1753" sqref="E1753"/>
    </sheetView>
  </sheetViews>
  <sheetFormatPr defaultColWidth="11.42578125" defaultRowHeight="15" x14ac:dyDescent="0.25"/>
  <cols>
    <col min="1" max="1" width="8.28515625" style="115" bestFit="1" customWidth="1"/>
    <col min="2" max="2" width="20.28515625" customWidth="1"/>
    <col min="3" max="3" width="13.28515625" style="183" customWidth="1"/>
    <col min="4" max="4" width="14.28515625" style="156" bestFit="1" customWidth="1"/>
    <col min="5" max="5" width="36.85546875" style="13" bestFit="1" customWidth="1"/>
    <col min="6" max="6" width="14.28515625" style="184" customWidth="1"/>
    <col min="7" max="7" width="24.28515625" style="183" bestFit="1" customWidth="1"/>
    <col min="8" max="8" width="20.7109375" style="289" customWidth="1"/>
    <col min="9" max="9" width="20" style="183" bestFit="1" customWidth="1"/>
    <col min="10" max="10" width="25.28515625" style="183" bestFit="1" customWidth="1"/>
    <col min="11" max="11" width="20" style="185" bestFit="1" customWidth="1"/>
    <col min="12" max="12" width="153" style="19" bestFit="1" customWidth="1"/>
    <col min="13" max="13" width="15.7109375" style="28" customWidth="1"/>
  </cols>
  <sheetData>
    <row r="1" spans="1:13" s="33" customFormat="1" x14ac:dyDescent="0.25">
      <c r="A1" s="49" t="s">
        <v>67</v>
      </c>
      <c r="B1" s="37" t="s">
        <v>4868</v>
      </c>
      <c r="C1" s="37" t="s">
        <v>3344</v>
      </c>
      <c r="D1" s="155" t="s">
        <v>123</v>
      </c>
      <c r="E1" s="37" t="s">
        <v>6451</v>
      </c>
      <c r="F1" s="157" t="s">
        <v>6452</v>
      </c>
      <c r="G1" s="157" t="s">
        <v>6453</v>
      </c>
      <c r="H1" s="288" t="s">
        <v>6454</v>
      </c>
      <c r="I1" s="157" t="s">
        <v>6455</v>
      </c>
      <c r="J1" s="158" t="s">
        <v>6456</v>
      </c>
      <c r="K1" s="242" t="s">
        <v>6457</v>
      </c>
      <c r="L1" s="236" t="s">
        <v>90</v>
      </c>
    </row>
    <row r="2" spans="1:13" x14ac:dyDescent="0.25">
      <c r="A2" s="115">
        <f ca="1">INDEX('1.MetaData'!A:A, MATCH($D2, '1.MetaData'!$B:$B, 0))</f>
        <v>1</v>
      </c>
      <c r="B2" s="161" t="s">
        <v>6458</v>
      </c>
      <c r="C2" s="183" t="s">
        <v>4878</v>
      </c>
      <c r="D2" s="81" t="str">
        <f ca="1">IF(
    NOT(ISERROR(_xlfn.XLOOKUP($B2, '4.Illumina'!F:F, '4.Illumina'!E:E))),
    _xlfn.XLOOKUP($B2, '4.Illumina'!F:F, '4.Illumina'!E:E),
    IF(
        NOT(ISERROR(_xlfn.XLOOKUP($B2, '4.PacBio'!F:F, '4.PacBio'!E:E))),
        _xlfn.XLOOKUP($B2, '4.PacBio'!F:F, '4.PacBio'!E:E),
        IF(
            NOT(ISERROR(_xlfn.XLOOKUP($B2, '4.HiCLibrary'!F:F, '4.HiCLibrary'!E:E))),
            _xlfn.XLOOKUP($B2, '4.HiCLibrary'!F:F, '4.HiCLibrary'!E:E),
            IFERROR(
                _xlfn.XLOOKUP($B2, '4.ONT'!F:F, '4.ONT'!E:E, "?"),
                "?"
            )
        )
    )
)</f>
        <v>OG1</v>
      </c>
      <c r="E2" t="str">
        <f t="shared" ref="E2" si="0">CONCATENATE(B2,"_",I2)</f>
        <v>OG1G_D_IL_ISEQ_230607_LP</v>
      </c>
      <c r="F2" s="183" t="s">
        <v>6459</v>
      </c>
      <c r="G2" s="183" t="s">
        <v>6460</v>
      </c>
      <c r="H2" s="289">
        <v>45084</v>
      </c>
      <c r="I2" s="183" t="s">
        <v>6461</v>
      </c>
      <c r="J2" s="183" t="s">
        <v>107</v>
      </c>
      <c r="K2" s="183" t="s">
        <v>107</v>
      </c>
      <c r="L2" s="185"/>
      <c r="M2"/>
    </row>
    <row r="3" spans="1:13" x14ac:dyDescent="0.25">
      <c r="A3" s="115">
        <f ca="1">INDEX('1.MetaData'!A:A, MATCH($D3, '1.MetaData'!$B:$B, 0))</f>
        <v>1</v>
      </c>
      <c r="B3" s="161" t="s">
        <v>6462</v>
      </c>
      <c r="C3" s="183" t="s">
        <v>4878</v>
      </c>
      <c r="D3" s="81" t="str">
        <f ca="1">IF(
    NOT(ISERROR(_xlfn.XLOOKUP($B3, '4.Illumina'!F:F, '4.Illumina'!E:E))),
    _xlfn.XLOOKUP($B3, '4.Illumina'!F:F, '4.Illumina'!E:E),
    IF(
        NOT(ISERROR(_xlfn.XLOOKUP($B3, '4.PacBio'!F:F, '4.PacBio'!E:E))),
        _xlfn.XLOOKUP($B3, '4.PacBio'!F:F, '4.PacBio'!E:E),
        IF(
            NOT(ISERROR(_xlfn.XLOOKUP($B3, '4.HiCLibrary'!F:F, '4.HiCLibrary'!E:E))),
            _xlfn.XLOOKUP($B3, '4.HiCLibrary'!F:F, '4.HiCLibrary'!E:E),
            IFERROR(
                _xlfn.XLOOKUP($B3, '4.ONT'!F:F, '4.ONT'!E:E, "?"),
                "?"
            )
        )
    )
)</f>
        <v>OG1</v>
      </c>
      <c r="E3" t="str">
        <f t="shared" ref="E3:E66" si="1">CONCATENATE(B3,"_",I3)</f>
        <v>OG1G_D_SBL_PACB_230525_AD</v>
      </c>
      <c r="F3" s="183" t="s">
        <v>6463</v>
      </c>
      <c r="G3" s="183" t="s">
        <v>6464</v>
      </c>
      <c r="H3" s="289">
        <v>45071</v>
      </c>
      <c r="I3" s="183" t="s">
        <v>6465</v>
      </c>
      <c r="J3" s="183" t="s">
        <v>6466</v>
      </c>
      <c r="K3" s="185">
        <v>2</v>
      </c>
      <c r="L3" s="185"/>
      <c r="M3"/>
    </row>
    <row r="4" spans="1:13" x14ac:dyDescent="0.25">
      <c r="A4" s="115">
        <f ca="1">INDEX('1.MetaData'!A:A, MATCH($D4, '1.MetaData'!$B:$B, 0))</f>
        <v>1</v>
      </c>
      <c r="B4" s="161" t="s">
        <v>6467</v>
      </c>
      <c r="C4" s="183" t="s">
        <v>4878</v>
      </c>
      <c r="D4" s="81" t="str">
        <f ca="1">IF(
    NOT(ISERROR(_xlfn.XLOOKUP($B4, '4.Illumina'!F:F, '4.Illumina'!E:E))),
    _xlfn.XLOOKUP($B4, '4.Illumina'!F:F, '4.Illumina'!E:E),
    IF(
        NOT(ISERROR(_xlfn.XLOOKUP($B4, '4.PacBio'!F:F, '4.PacBio'!E:E))),
        _xlfn.XLOOKUP($B4, '4.PacBio'!F:F, '4.PacBio'!E:E),
        IF(
            NOT(ISERROR(_xlfn.XLOOKUP($B4, '4.HiCLibrary'!F:F, '4.HiCLibrary'!E:E))),
            _xlfn.XLOOKUP($B4, '4.HiCLibrary'!F:F, '4.HiCLibrary'!E:E),
            IFERROR(
                _xlfn.XLOOKUP($B4, '4.ONT'!F:F, '4.ONT'!E:E, "?"),
                "?"
            )
        )
    )
)</f>
        <v>OG1</v>
      </c>
      <c r="E4" t="str">
        <f t="shared" si="1"/>
        <v>OG1G-1_HICL_NEXT_240405_AD</v>
      </c>
      <c r="F4" s="183" t="s">
        <v>6468</v>
      </c>
      <c r="G4" s="183" t="s">
        <v>6469</v>
      </c>
      <c r="H4" s="289">
        <v>45387</v>
      </c>
      <c r="I4" s="183" t="s">
        <v>6470</v>
      </c>
      <c r="J4" s="183" t="s">
        <v>107</v>
      </c>
      <c r="K4" s="185" t="s">
        <v>107</v>
      </c>
      <c r="L4" s="185"/>
      <c r="M4"/>
    </row>
    <row r="5" spans="1:13" x14ac:dyDescent="0.25">
      <c r="A5" s="115">
        <f ca="1">INDEX('1.MetaData'!A:A, MATCH($D5, '1.MetaData'!$B:$B, 0))</f>
        <v>1</v>
      </c>
      <c r="B5" s="161" t="s">
        <v>6458</v>
      </c>
      <c r="C5" s="183" t="s">
        <v>4878</v>
      </c>
      <c r="D5" s="81" t="str">
        <f ca="1">IF(
    NOT(ISERROR(_xlfn.XLOOKUP($B5, '4.Illumina'!F:F, '4.Illumina'!E:E))),
    _xlfn.XLOOKUP($B5, '4.Illumina'!F:F, '4.Illumina'!E:E),
    IF(
        NOT(ISERROR(_xlfn.XLOOKUP($B5, '4.PacBio'!F:F, '4.PacBio'!E:E))),
        _xlfn.XLOOKUP($B5, '4.PacBio'!F:F, '4.PacBio'!E:E),
        IF(
            NOT(ISERROR(_xlfn.XLOOKUP($B5, '4.HiCLibrary'!F:F, '4.HiCLibrary'!E:E))),
            _xlfn.XLOOKUP($B5, '4.HiCLibrary'!F:F, '4.HiCLibrary'!E:E),
            IFERROR(
                _xlfn.XLOOKUP($B5, '4.ONT'!F:F, '4.ONT'!E:E, "?"),
                "?"
            )
        )
    )
)</f>
        <v>OG1</v>
      </c>
      <c r="E5" t="str">
        <f t="shared" si="1"/>
        <v>OG1G_D_IL_NOVA_230620_LP</v>
      </c>
      <c r="F5" s="183" t="s">
        <v>6459</v>
      </c>
      <c r="G5" s="183" t="s">
        <v>6471</v>
      </c>
      <c r="H5" s="289">
        <v>45097</v>
      </c>
      <c r="I5" s="183" t="s">
        <v>6472</v>
      </c>
      <c r="J5" s="183" t="s">
        <v>107</v>
      </c>
      <c r="K5" s="183" t="s">
        <v>107</v>
      </c>
      <c r="L5" s="185"/>
      <c r="M5"/>
    </row>
    <row r="6" spans="1:13" x14ac:dyDescent="0.25">
      <c r="A6" s="115">
        <f ca="1">INDEX('1.MetaData'!A:A, MATCH($D6, '1.MetaData'!$B:$B, 0))</f>
        <v>1</v>
      </c>
      <c r="B6" s="161" t="s">
        <v>6458</v>
      </c>
      <c r="C6" s="183" t="s">
        <v>4878</v>
      </c>
      <c r="D6" s="81" t="str">
        <f ca="1">IF(
    NOT(ISERROR(_xlfn.XLOOKUP($B6, '4.Illumina'!F:F, '4.Illumina'!E:E))),
    _xlfn.XLOOKUP($B6, '4.Illumina'!F:F, '4.Illumina'!E:E),
    IF(
        NOT(ISERROR(_xlfn.XLOOKUP($B6, '4.PacBio'!F:F, '4.PacBio'!E:E))),
        _xlfn.XLOOKUP($B6, '4.PacBio'!F:F, '4.PacBio'!E:E),
        IF(
            NOT(ISERROR(_xlfn.XLOOKUP($B6, '4.HiCLibrary'!F:F, '4.HiCLibrary'!E:E))),
            _xlfn.XLOOKUP($B6, '4.HiCLibrary'!F:F, '4.HiCLibrary'!E:E),
            IFERROR(
                _xlfn.XLOOKUP($B6, '4.ONT'!F:F, '4.ONT'!E:E, "?"),
                "?"
            )
        )
    )
)</f>
        <v>OG1</v>
      </c>
      <c r="E6" t="str">
        <f t="shared" si="1"/>
        <v>OG1G_D_IL_NOVA_230814_LP</v>
      </c>
      <c r="F6" s="183" t="s">
        <v>6459</v>
      </c>
      <c r="G6" s="183" t="s">
        <v>6471</v>
      </c>
      <c r="H6" s="289">
        <v>45152</v>
      </c>
      <c r="I6" s="183" t="s">
        <v>6473</v>
      </c>
      <c r="J6" s="183" t="s">
        <v>107</v>
      </c>
      <c r="K6" s="183" t="s">
        <v>107</v>
      </c>
      <c r="L6" s="185"/>
      <c r="M6"/>
    </row>
    <row r="7" spans="1:13" x14ac:dyDescent="0.25">
      <c r="A7" s="115">
        <f ca="1">INDEX('1.MetaData'!A:A, MATCH($D7, '1.MetaData'!$B:$B, 0))</f>
        <v>2</v>
      </c>
      <c r="B7" s="161" t="s">
        <v>6474</v>
      </c>
      <c r="C7" s="184" t="s">
        <v>4878</v>
      </c>
      <c r="D7" s="81" t="str">
        <f ca="1">IF(
    NOT(ISERROR(_xlfn.XLOOKUP($B7, '4.Illumina'!F:F, '4.Illumina'!E:E))),
    _xlfn.XLOOKUP($B7, '4.Illumina'!F:F, '4.Illumina'!E:E),
    IF(
        NOT(ISERROR(_xlfn.XLOOKUP($B7, '4.PacBio'!F:F, '4.PacBio'!E:E))),
        _xlfn.XLOOKUP($B7, '4.PacBio'!F:F, '4.PacBio'!E:E),
        IF(
            NOT(ISERROR(_xlfn.XLOOKUP($B7, '4.HiCLibrary'!F:F, '4.HiCLibrary'!E:E))),
            _xlfn.XLOOKUP($B7, '4.HiCLibrary'!F:F, '4.HiCLibrary'!E:E),
            IFERROR(
                _xlfn.XLOOKUP($B7, '4.ONT'!F:F, '4.ONT'!E:E, "?"),
                "?"
            )
        )
    )
)</f>
        <v>OG2</v>
      </c>
      <c r="E7" t="str">
        <f t="shared" si="1"/>
        <v>OG2G_D_IL_ISEQ_240709_AMD</v>
      </c>
      <c r="F7" s="183" t="s">
        <v>6459</v>
      </c>
      <c r="G7" s="183" t="s">
        <v>6460</v>
      </c>
      <c r="H7" s="289">
        <v>45482</v>
      </c>
      <c r="I7" s="183" t="s">
        <v>6475</v>
      </c>
      <c r="J7" s="183" t="s">
        <v>107</v>
      </c>
      <c r="K7" s="185" t="s">
        <v>107</v>
      </c>
      <c r="L7" s="185"/>
      <c r="M7"/>
    </row>
    <row r="8" spans="1:13" x14ac:dyDescent="0.25">
      <c r="A8" s="115">
        <f ca="1">INDEX('1.MetaData'!A:A, MATCH($D8, '1.MetaData'!$B:$B, 0))</f>
        <v>2</v>
      </c>
      <c r="B8" s="161" t="s">
        <v>6476</v>
      </c>
      <c r="C8" s="183" t="s">
        <v>4878</v>
      </c>
      <c r="D8" s="81" t="str">
        <f ca="1">IF(
    NOT(ISERROR(_xlfn.XLOOKUP($B8, '4.Illumina'!F:F, '4.Illumina'!E:E))),
    _xlfn.XLOOKUP($B8, '4.Illumina'!F:F, '4.Illumina'!E:E),
    IF(
        NOT(ISERROR(_xlfn.XLOOKUP($B8, '4.PacBio'!F:F, '4.PacBio'!E:E))),
        _xlfn.XLOOKUP($B8, '4.PacBio'!F:F, '4.PacBio'!E:E),
        IF(
            NOT(ISERROR(_xlfn.XLOOKUP($B8, '4.HiCLibrary'!F:F, '4.HiCLibrary'!E:E))),
            _xlfn.XLOOKUP($B8, '4.HiCLibrary'!F:F, '4.HiCLibrary'!E:E),
            IFERROR(
                _xlfn.XLOOKUP($B8, '4.ONT'!F:F, '4.ONT'!E:E, "?"),
                "?"
            )
        )
    )
)</f>
        <v>OG2</v>
      </c>
      <c r="E8" t="str">
        <f t="shared" si="1"/>
        <v>OG2G_D_LSKL_ONT_240306_AD</v>
      </c>
      <c r="F8" s="183" t="s">
        <v>40</v>
      </c>
      <c r="G8" s="183" t="s">
        <v>6477</v>
      </c>
      <c r="H8" s="289">
        <v>45357</v>
      </c>
      <c r="I8" s="183" t="s">
        <v>6478</v>
      </c>
      <c r="J8" s="183" t="s">
        <v>6479</v>
      </c>
      <c r="K8" s="183" t="s">
        <v>107</v>
      </c>
      <c r="L8" s="185"/>
      <c r="M8"/>
    </row>
    <row r="9" spans="1:13" x14ac:dyDescent="0.25">
      <c r="A9" s="115">
        <f ca="1">INDEX('1.MetaData'!A:A, MATCH($D9, '1.MetaData'!$B:$B, 0))</f>
        <v>2</v>
      </c>
      <c r="B9" s="161" t="s">
        <v>6480</v>
      </c>
      <c r="C9" s="183" t="s">
        <v>4878</v>
      </c>
      <c r="D9" s="81" t="str">
        <f ca="1">IF(
    NOT(ISERROR(_xlfn.XLOOKUP($B9, '4.Illumina'!F:F, '4.Illumina'!E:E))),
    _xlfn.XLOOKUP($B9, '4.Illumina'!F:F, '4.Illumina'!E:E),
    IF(
        NOT(ISERROR(_xlfn.XLOOKUP($B9, '4.PacBio'!F:F, '4.PacBio'!E:E))),
        _xlfn.XLOOKUP($B9, '4.PacBio'!F:F, '4.PacBio'!E:E),
        IF(
            NOT(ISERROR(_xlfn.XLOOKUP($B9, '4.HiCLibrary'!F:F, '4.HiCLibrary'!E:E))),
            _xlfn.XLOOKUP($B9, '4.HiCLibrary'!F:F, '4.HiCLibrary'!E:E),
            IFERROR(
                _xlfn.XLOOKUP($B9, '4.ONT'!F:F, '4.ONT'!E:E, "?"),
                "?"
            )
        )
    )
)</f>
        <v>OG2</v>
      </c>
      <c r="E9" t="str">
        <f t="shared" si="1"/>
        <v>OG2G_D_SBL_PACB_230413_AD</v>
      </c>
      <c r="F9" s="183" t="s">
        <v>6463</v>
      </c>
      <c r="G9" s="183" t="s">
        <v>6464</v>
      </c>
      <c r="H9" s="289">
        <v>45029</v>
      </c>
      <c r="I9" s="183" t="s">
        <v>6481</v>
      </c>
      <c r="J9" s="183" t="s">
        <v>6482</v>
      </c>
      <c r="K9" s="185">
        <v>2</v>
      </c>
      <c r="L9" s="185"/>
      <c r="M9"/>
    </row>
    <row r="10" spans="1:13" x14ac:dyDescent="0.25">
      <c r="A10" s="115">
        <f ca="1">INDEX('1.MetaData'!A:A, MATCH($D10, '1.MetaData'!$B:$B, 0))</f>
        <v>2</v>
      </c>
      <c r="B10" s="161" t="s">
        <v>6483</v>
      </c>
      <c r="C10" s="183" t="s">
        <v>4878</v>
      </c>
      <c r="D10" s="81" t="str">
        <f ca="1">IF(
    NOT(ISERROR(_xlfn.XLOOKUP($B10, '4.Illumina'!F:F, '4.Illumina'!E:E))),
    _xlfn.XLOOKUP($B10, '4.Illumina'!F:F, '4.Illumina'!E:E),
    IF(
        NOT(ISERROR(_xlfn.XLOOKUP($B10, '4.PacBio'!F:F, '4.PacBio'!E:E))),
        _xlfn.XLOOKUP($B10, '4.PacBio'!F:F, '4.PacBio'!E:E),
        IF(
            NOT(ISERROR(_xlfn.XLOOKUP($B10, '4.HiCLibrary'!F:F, '4.HiCLibrary'!E:E))),
            _xlfn.XLOOKUP($B10, '4.HiCLibrary'!F:F, '4.HiCLibrary'!E:E),
            IFERROR(
                _xlfn.XLOOKUP($B10, '4.ONT'!F:F, '4.ONT'!E:E, "?"),
                "?"
            )
        )
    )
)</f>
        <v>OG2</v>
      </c>
      <c r="E10" t="str">
        <f t="shared" si="1"/>
        <v>OG2G-2_HICL_NEXT_240405_AD</v>
      </c>
      <c r="F10" s="183" t="s">
        <v>6468</v>
      </c>
      <c r="G10" s="183" t="s">
        <v>6469</v>
      </c>
      <c r="H10" s="289">
        <v>45387</v>
      </c>
      <c r="I10" s="183" t="s">
        <v>6470</v>
      </c>
      <c r="J10" s="183" t="s">
        <v>107</v>
      </c>
      <c r="K10" s="185" t="s">
        <v>107</v>
      </c>
      <c r="L10" s="185"/>
      <c r="M10"/>
    </row>
    <row r="11" spans="1:13" x14ac:dyDescent="0.25">
      <c r="A11" s="115">
        <f ca="1">INDEX('1.MetaData'!A:A, MATCH($D11, '1.MetaData'!$B:$B, 0))</f>
        <v>2</v>
      </c>
      <c r="B11" s="161" t="s">
        <v>6474</v>
      </c>
      <c r="C11" s="184" t="s">
        <v>4878</v>
      </c>
      <c r="D11" s="81" t="str">
        <f ca="1">IF(
    NOT(ISERROR(_xlfn.XLOOKUP($B11, '4.Illumina'!F:F, '4.Illumina'!E:E))),
    _xlfn.XLOOKUP($B11, '4.Illumina'!F:F, '4.Illumina'!E:E),
    IF(
        NOT(ISERROR(_xlfn.XLOOKUP($B11, '4.PacBio'!F:F, '4.PacBio'!E:E))),
        _xlfn.XLOOKUP($B11, '4.PacBio'!F:F, '4.PacBio'!E:E),
        IF(
            NOT(ISERROR(_xlfn.XLOOKUP($B11, '4.HiCLibrary'!F:F, '4.HiCLibrary'!E:E))),
            _xlfn.XLOOKUP($B11, '4.HiCLibrary'!F:F, '4.HiCLibrary'!E:E),
            IFERROR(
                _xlfn.XLOOKUP($B11, '4.ONT'!F:F, '4.ONT'!E:E, "?"),
                "?"
            )
        )
    )
)</f>
        <v>OG2</v>
      </c>
      <c r="E11" t="str">
        <f t="shared" si="1"/>
        <v>OG2G_D_IL_NOVA_240716_AMD</v>
      </c>
      <c r="F11" s="183" t="s">
        <v>6459</v>
      </c>
      <c r="G11" s="183" t="s">
        <v>6471</v>
      </c>
      <c r="H11" s="289">
        <v>45489</v>
      </c>
      <c r="I11" s="183" t="s">
        <v>6484</v>
      </c>
      <c r="J11" s="183" t="s">
        <v>107</v>
      </c>
      <c r="K11" s="185" t="s">
        <v>107</v>
      </c>
      <c r="L11" s="185"/>
      <c r="M11"/>
    </row>
    <row r="12" spans="1:13" x14ac:dyDescent="0.25">
      <c r="A12" s="115">
        <f ca="1">INDEX('1.MetaData'!A:A, MATCH($D12, '1.MetaData'!$B:$B, 0))</f>
        <v>3</v>
      </c>
      <c r="B12" s="161" t="s">
        <v>6485</v>
      </c>
      <c r="C12" s="183" t="s">
        <v>4878</v>
      </c>
      <c r="D12" s="81" t="str">
        <f ca="1">IF(
    NOT(ISERROR(_xlfn.XLOOKUP($B12, '4.Illumina'!F:F, '4.Illumina'!E:E))),
    _xlfn.XLOOKUP($B12, '4.Illumina'!F:F, '4.Illumina'!E:E),
    IF(
        NOT(ISERROR(_xlfn.XLOOKUP($B12, '4.PacBio'!F:F, '4.PacBio'!E:E))),
        _xlfn.XLOOKUP($B12, '4.PacBio'!F:F, '4.PacBio'!E:E),
        IF(
            NOT(ISERROR(_xlfn.XLOOKUP($B12, '4.HiCLibrary'!F:F, '4.HiCLibrary'!E:E))),
            _xlfn.XLOOKUP($B12, '4.HiCLibrary'!F:F, '4.HiCLibrary'!E:E),
            IFERROR(
                _xlfn.XLOOKUP($B12, '4.ONT'!F:F, '4.ONT'!E:E, "?"),
                "?"
            )
        )
    )
)</f>
        <v>OG3</v>
      </c>
      <c r="E12" t="str">
        <f t="shared" si="1"/>
        <v>OG3G_D_IL_ISEQ_230607_LP</v>
      </c>
      <c r="F12" s="183" t="s">
        <v>6459</v>
      </c>
      <c r="G12" s="183" t="s">
        <v>6460</v>
      </c>
      <c r="H12" s="289">
        <v>45084</v>
      </c>
      <c r="I12" s="183" t="s">
        <v>6461</v>
      </c>
      <c r="J12" s="183" t="s">
        <v>107</v>
      </c>
      <c r="K12" s="183" t="s">
        <v>107</v>
      </c>
      <c r="L12" s="185"/>
      <c r="M12"/>
    </row>
    <row r="13" spans="1:13" x14ac:dyDescent="0.25">
      <c r="A13" s="115">
        <f ca="1">INDEX('1.MetaData'!A:A, MATCH($D13, '1.MetaData'!$B:$B, 0))</f>
        <v>3</v>
      </c>
      <c r="B13" s="161" t="s">
        <v>6486</v>
      </c>
      <c r="C13" s="183" t="s">
        <v>4878</v>
      </c>
      <c r="D13" s="81" t="str">
        <f ca="1">IF(
    NOT(ISERROR(_xlfn.XLOOKUP($B13, '4.Illumina'!F:F, '4.Illumina'!E:E))),
    _xlfn.XLOOKUP($B13, '4.Illumina'!F:F, '4.Illumina'!E:E),
    IF(
        NOT(ISERROR(_xlfn.XLOOKUP($B13, '4.PacBio'!F:F, '4.PacBio'!E:E))),
        _xlfn.XLOOKUP($B13, '4.PacBio'!F:F, '4.PacBio'!E:E),
        IF(
            NOT(ISERROR(_xlfn.XLOOKUP($B13, '4.HiCLibrary'!F:F, '4.HiCLibrary'!E:E))),
            _xlfn.XLOOKUP($B13, '4.HiCLibrary'!F:F, '4.HiCLibrary'!E:E),
            IFERROR(
                _xlfn.XLOOKUP($B13, '4.ONT'!F:F, '4.ONT'!E:E, "?"),
                "?"
            )
        )
    )
)</f>
        <v>OG3</v>
      </c>
      <c r="E13" t="str">
        <f t="shared" si="1"/>
        <v>OG3G_D_LSKL_ONT_230912_AD</v>
      </c>
      <c r="F13" s="183" t="s">
        <v>40</v>
      </c>
      <c r="G13" s="183" t="s">
        <v>6477</v>
      </c>
      <c r="H13" s="289">
        <v>45181</v>
      </c>
      <c r="I13" s="183" t="s">
        <v>6487</v>
      </c>
      <c r="J13" s="183" t="s">
        <v>6488</v>
      </c>
      <c r="K13" s="183" t="s">
        <v>107</v>
      </c>
      <c r="L13" s="185"/>
    </row>
    <row r="14" spans="1:13" x14ac:dyDescent="0.25">
      <c r="A14" s="115">
        <f ca="1">INDEX('1.MetaData'!A:A, MATCH($D14, '1.MetaData'!$B:$B, 0))</f>
        <v>3</v>
      </c>
      <c r="B14" s="161" t="s">
        <v>6489</v>
      </c>
      <c r="C14" s="183" t="s">
        <v>4878</v>
      </c>
      <c r="D14" s="81" t="str">
        <f ca="1">IF(
    NOT(ISERROR(_xlfn.XLOOKUP($B14, '4.Illumina'!F:F, '4.Illumina'!E:E))),
    _xlfn.XLOOKUP($B14, '4.Illumina'!F:F, '4.Illumina'!E:E),
    IF(
        NOT(ISERROR(_xlfn.XLOOKUP($B14, '4.PacBio'!F:F, '4.PacBio'!E:E))),
        _xlfn.XLOOKUP($B14, '4.PacBio'!F:F, '4.PacBio'!E:E),
        IF(
            NOT(ISERROR(_xlfn.XLOOKUP($B14, '4.HiCLibrary'!F:F, '4.HiCLibrary'!E:E))),
            _xlfn.XLOOKUP($B14, '4.HiCLibrary'!F:F, '4.HiCLibrary'!E:E),
            IFERROR(
                _xlfn.XLOOKUP($B14, '4.ONT'!F:F, '4.ONT'!E:E, "?"),
                "?"
            )
        )
    )
)</f>
        <v>OG3</v>
      </c>
      <c r="E14" t="str">
        <f t="shared" si="1"/>
        <v>OG3G_D_SBL_PACB_230825_AD</v>
      </c>
      <c r="F14" s="183" t="s">
        <v>6463</v>
      </c>
      <c r="G14" s="183" t="s">
        <v>6464</v>
      </c>
      <c r="H14" s="289">
        <v>45163</v>
      </c>
      <c r="I14" s="183" t="s">
        <v>6490</v>
      </c>
      <c r="J14" s="183" t="s">
        <v>6466</v>
      </c>
      <c r="K14" s="185">
        <v>2</v>
      </c>
      <c r="L14" s="185"/>
    </row>
    <row r="15" spans="1:13" x14ac:dyDescent="0.25">
      <c r="A15" s="115">
        <f ca="1">INDEX('1.MetaData'!A:A, MATCH($D15, '1.MetaData'!$B:$B, 0))</f>
        <v>3</v>
      </c>
      <c r="B15" s="161" t="s">
        <v>6491</v>
      </c>
      <c r="C15" s="183" t="s">
        <v>4878</v>
      </c>
      <c r="D15" s="81" t="str">
        <f ca="1">IF(
    NOT(ISERROR(_xlfn.XLOOKUP($B15, '4.Illumina'!F:F, '4.Illumina'!E:E))),
    _xlfn.XLOOKUP($B15, '4.Illumina'!F:F, '4.Illumina'!E:E),
    IF(
        NOT(ISERROR(_xlfn.XLOOKUP($B15, '4.PacBio'!F:F, '4.PacBio'!E:E))),
        _xlfn.XLOOKUP($B15, '4.PacBio'!F:F, '4.PacBio'!E:E),
        IF(
            NOT(ISERROR(_xlfn.XLOOKUP($B15, '4.HiCLibrary'!F:F, '4.HiCLibrary'!E:E))),
            _xlfn.XLOOKUP($B15, '4.HiCLibrary'!F:F, '4.HiCLibrary'!E:E),
            IFERROR(
                _xlfn.XLOOKUP($B15, '4.ONT'!F:F, '4.ONT'!E:E, "?"),
                "?"
            )
        )
    )
)</f>
        <v>OG3</v>
      </c>
      <c r="E15" t="str">
        <f t="shared" si="1"/>
        <v>OG3G_D2_IL_ISEQ_230607_LP</v>
      </c>
      <c r="F15" s="183" t="s">
        <v>6459</v>
      </c>
      <c r="G15" s="183" t="s">
        <v>6460</v>
      </c>
      <c r="H15" s="289">
        <v>45084</v>
      </c>
      <c r="I15" s="183" t="s">
        <v>6461</v>
      </c>
      <c r="J15" s="183" t="s">
        <v>107</v>
      </c>
      <c r="K15" s="183" t="s">
        <v>107</v>
      </c>
      <c r="L15" s="185"/>
    </row>
    <row r="16" spans="1:13" x14ac:dyDescent="0.25">
      <c r="A16" s="115">
        <f ca="1">INDEX('1.MetaData'!A:A, MATCH($D16, '1.MetaData'!$B:$B, 0))</f>
        <v>3</v>
      </c>
      <c r="B16" s="161" t="s">
        <v>6492</v>
      </c>
      <c r="C16" s="183" t="s">
        <v>4878</v>
      </c>
      <c r="D16" s="81" t="str">
        <f ca="1">IF(
    NOT(ISERROR(_xlfn.XLOOKUP($B16, '4.Illumina'!F:F, '4.Illumina'!E:E))),
    _xlfn.XLOOKUP($B16, '4.Illumina'!F:F, '4.Illumina'!E:E),
    IF(
        NOT(ISERROR(_xlfn.XLOOKUP($B16, '4.PacBio'!F:F, '4.PacBio'!E:E))),
        _xlfn.XLOOKUP($B16, '4.PacBio'!F:F, '4.PacBio'!E:E),
        IF(
            NOT(ISERROR(_xlfn.XLOOKUP($B16, '4.HiCLibrary'!F:F, '4.HiCLibrary'!E:E))),
            _xlfn.XLOOKUP($B16, '4.HiCLibrary'!F:F, '4.HiCLibrary'!E:E),
            IFERROR(
                _xlfn.XLOOKUP($B16, '4.ONT'!F:F, '4.ONT'!E:E, "?"),
                "?"
            )
        )
    )
)</f>
        <v>OG3</v>
      </c>
      <c r="E16" t="str">
        <f t="shared" si="1"/>
        <v>OG3G-3_HICL_NEXT_240405_AD</v>
      </c>
      <c r="F16" s="183" t="s">
        <v>6468</v>
      </c>
      <c r="G16" s="183" t="s">
        <v>6469</v>
      </c>
      <c r="H16" s="289">
        <v>45387</v>
      </c>
      <c r="I16" s="183" t="s">
        <v>6470</v>
      </c>
      <c r="J16" s="183" t="s">
        <v>107</v>
      </c>
      <c r="K16" s="185" t="s">
        <v>107</v>
      </c>
      <c r="L16" s="185"/>
    </row>
    <row r="17" spans="1:12" x14ac:dyDescent="0.25">
      <c r="A17" s="115">
        <f ca="1">INDEX('1.MetaData'!A:A, MATCH($D17, '1.MetaData'!$B:$B, 0))</f>
        <v>3</v>
      </c>
      <c r="B17" s="161" t="s">
        <v>6485</v>
      </c>
      <c r="C17" s="183" t="s">
        <v>4878</v>
      </c>
      <c r="D17" s="81" t="str">
        <f ca="1">IF(
    NOT(ISERROR(_xlfn.XLOOKUP($B17, '4.Illumina'!F:F, '4.Illumina'!E:E))),
    _xlfn.XLOOKUP($B17, '4.Illumina'!F:F, '4.Illumina'!E:E),
    IF(
        NOT(ISERROR(_xlfn.XLOOKUP($B17, '4.PacBio'!F:F, '4.PacBio'!E:E))),
        _xlfn.XLOOKUP($B17, '4.PacBio'!F:F, '4.PacBio'!E:E),
        IF(
            NOT(ISERROR(_xlfn.XLOOKUP($B17, '4.HiCLibrary'!F:F, '4.HiCLibrary'!E:E))),
            _xlfn.XLOOKUP($B17, '4.HiCLibrary'!F:F, '4.HiCLibrary'!E:E),
            IFERROR(
                _xlfn.XLOOKUP($B17, '4.ONT'!F:F, '4.ONT'!E:E, "?"),
                "?"
            )
        )
    )
)</f>
        <v>OG3</v>
      </c>
      <c r="E17" t="str">
        <f t="shared" si="1"/>
        <v>OG3G_D_IL_NOVA_230620_LP</v>
      </c>
      <c r="F17" s="183" t="s">
        <v>6459</v>
      </c>
      <c r="G17" s="183" t="s">
        <v>6471</v>
      </c>
      <c r="H17" s="289">
        <v>45097</v>
      </c>
      <c r="I17" s="183" t="s">
        <v>6472</v>
      </c>
      <c r="J17" s="183" t="s">
        <v>107</v>
      </c>
      <c r="K17" s="183" t="s">
        <v>107</v>
      </c>
      <c r="L17" s="185"/>
    </row>
    <row r="18" spans="1:12" x14ac:dyDescent="0.25">
      <c r="A18" s="115">
        <f ca="1">INDEX('1.MetaData'!A:A, MATCH($D18, '1.MetaData'!$B:$B, 0))</f>
        <v>3</v>
      </c>
      <c r="B18" s="161" t="s">
        <v>6485</v>
      </c>
      <c r="C18" s="183" t="s">
        <v>4878</v>
      </c>
      <c r="D18" s="81" t="str">
        <f ca="1">IF(
    NOT(ISERROR(_xlfn.XLOOKUP($B18, '4.Illumina'!F:F, '4.Illumina'!E:E))),
    _xlfn.XLOOKUP($B18, '4.Illumina'!F:F, '4.Illumina'!E:E),
    IF(
        NOT(ISERROR(_xlfn.XLOOKUP($B18, '4.PacBio'!F:F, '4.PacBio'!E:E))),
        _xlfn.XLOOKUP($B18, '4.PacBio'!F:F, '4.PacBio'!E:E),
        IF(
            NOT(ISERROR(_xlfn.XLOOKUP($B18, '4.HiCLibrary'!F:F, '4.HiCLibrary'!E:E))),
            _xlfn.XLOOKUP($B18, '4.HiCLibrary'!F:F, '4.HiCLibrary'!E:E),
            IFERROR(
                _xlfn.XLOOKUP($B18, '4.ONT'!F:F, '4.ONT'!E:E, "?"),
                "?"
            )
        )
    )
)</f>
        <v>OG3</v>
      </c>
      <c r="E18" t="str">
        <f t="shared" si="1"/>
        <v>OG3G_D_IL_NOVA_230814_LP</v>
      </c>
      <c r="F18" s="183" t="s">
        <v>6459</v>
      </c>
      <c r="G18" s="183" t="s">
        <v>6471</v>
      </c>
      <c r="H18" s="289">
        <v>45152</v>
      </c>
      <c r="I18" s="183" t="s">
        <v>6473</v>
      </c>
      <c r="J18" s="183" t="s">
        <v>107</v>
      </c>
      <c r="K18" s="183" t="s">
        <v>107</v>
      </c>
      <c r="L18" s="185"/>
    </row>
    <row r="19" spans="1:12" x14ac:dyDescent="0.25">
      <c r="A19" s="115">
        <f ca="1">INDEX('1.MetaData'!A:A, MATCH($D19, '1.MetaData'!$B:$B, 0))</f>
        <v>3</v>
      </c>
      <c r="B19" s="161" t="s">
        <v>6491</v>
      </c>
      <c r="C19" s="183" t="s">
        <v>4878</v>
      </c>
      <c r="D19" s="81" t="str">
        <f ca="1">IF(
    NOT(ISERROR(_xlfn.XLOOKUP($B19, '4.Illumina'!F:F, '4.Illumina'!E:E))),
    _xlfn.XLOOKUP($B19, '4.Illumina'!F:F, '4.Illumina'!E:E),
    IF(
        NOT(ISERROR(_xlfn.XLOOKUP($B19, '4.PacBio'!F:F, '4.PacBio'!E:E))),
        _xlfn.XLOOKUP($B19, '4.PacBio'!F:F, '4.PacBio'!E:E),
        IF(
            NOT(ISERROR(_xlfn.XLOOKUP($B19, '4.HiCLibrary'!F:F, '4.HiCLibrary'!E:E))),
            _xlfn.XLOOKUP($B19, '4.HiCLibrary'!F:F, '4.HiCLibrary'!E:E),
            IFERROR(
                _xlfn.XLOOKUP($B19, '4.ONT'!F:F, '4.ONT'!E:E, "?"),
                "?"
            )
        )
    )
)</f>
        <v>OG3</v>
      </c>
      <c r="E19" t="str">
        <f t="shared" si="1"/>
        <v>OG3G_D2_IL_NOVA_230814_LP</v>
      </c>
      <c r="F19" s="183" t="s">
        <v>6459</v>
      </c>
      <c r="G19" s="183" t="s">
        <v>6471</v>
      </c>
      <c r="H19" s="289">
        <v>45152</v>
      </c>
      <c r="I19" s="183" t="s">
        <v>6473</v>
      </c>
      <c r="J19" s="183" t="s">
        <v>107</v>
      </c>
      <c r="K19" s="183" t="s">
        <v>107</v>
      </c>
      <c r="L19" s="185"/>
    </row>
    <row r="20" spans="1:12" x14ac:dyDescent="0.25">
      <c r="A20" s="115">
        <f ca="1">INDEX('1.MetaData'!A:A, MATCH($D20, '1.MetaData'!$B:$B, 0))</f>
        <v>4</v>
      </c>
      <c r="B20" s="161" t="s">
        <v>6493</v>
      </c>
      <c r="C20" s="183" t="s">
        <v>4878</v>
      </c>
      <c r="D20" s="81" t="str">
        <f ca="1">IF(
    NOT(ISERROR(_xlfn.XLOOKUP($B20, '4.Illumina'!F:F, '4.Illumina'!E:E))),
    _xlfn.XLOOKUP($B20, '4.Illumina'!F:F, '4.Illumina'!E:E),
    IF(
        NOT(ISERROR(_xlfn.XLOOKUP($B20, '4.PacBio'!F:F, '4.PacBio'!E:E))),
        _xlfn.XLOOKUP($B20, '4.PacBio'!F:F, '4.PacBio'!E:E),
        IF(
            NOT(ISERROR(_xlfn.XLOOKUP($B20, '4.HiCLibrary'!F:F, '4.HiCLibrary'!E:E))),
            _xlfn.XLOOKUP($B20, '4.HiCLibrary'!F:F, '4.HiCLibrary'!E:E),
            IFERROR(
                _xlfn.XLOOKUP($B20, '4.ONT'!F:F, '4.ONT'!E:E, "?"),
                "?"
            )
        )
    )
)</f>
        <v>OG4</v>
      </c>
      <c r="E20" t="str">
        <f t="shared" si="1"/>
        <v>OG4G_D_IL_ISEQ_230607_LP</v>
      </c>
      <c r="F20" s="183" t="s">
        <v>6459</v>
      </c>
      <c r="G20" s="183" t="s">
        <v>6460</v>
      </c>
      <c r="H20" s="289">
        <v>45084</v>
      </c>
      <c r="I20" s="183" t="s">
        <v>6461</v>
      </c>
      <c r="J20" s="183" t="s">
        <v>107</v>
      </c>
      <c r="K20" s="183" t="s">
        <v>107</v>
      </c>
      <c r="L20" s="185"/>
    </row>
    <row r="21" spans="1:12" x14ac:dyDescent="0.25">
      <c r="A21" s="115">
        <f ca="1">INDEX('1.MetaData'!A:A, MATCH($D21, '1.MetaData'!$B:$B, 0))</f>
        <v>4</v>
      </c>
      <c r="B21" s="161" t="s">
        <v>6494</v>
      </c>
      <c r="C21" s="183" t="s">
        <v>4878</v>
      </c>
      <c r="D21" s="81" t="str">
        <f ca="1">IF(
    NOT(ISERROR(_xlfn.XLOOKUP($B21, '4.Illumina'!F:F, '4.Illumina'!E:E))),
    _xlfn.XLOOKUP($B21, '4.Illumina'!F:F, '4.Illumina'!E:E),
    IF(
        NOT(ISERROR(_xlfn.XLOOKUP($B21, '4.PacBio'!F:F, '4.PacBio'!E:E))),
        _xlfn.XLOOKUP($B21, '4.PacBio'!F:F, '4.PacBio'!E:E),
        IF(
            NOT(ISERROR(_xlfn.XLOOKUP($B21, '4.HiCLibrary'!F:F, '4.HiCLibrary'!E:E))),
            _xlfn.XLOOKUP($B21, '4.HiCLibrary'!F:F, '4.HiCLibrary'!E:E),
            IFERROR(
                _xlfn.XLOOKUP($B21, '4.ONT'!F:F, '4.ONT'!E:E, "?"),
                "?"
            )
        )
    )
)</f>
        <v>OG4</v>
      </c>
      <c r="E21" t="str">
        <f t="shared" si="1"/>
        <v>OG4G_D2_IL_ISEQ_230607_LP</v>
      </c>
      <c r="F21" s="183" t="s">
        <v>6459</v>
      </c>
      <c r="G21" s="183" t="s">
        <v>6460</v>
      </c>
      <c r="H21" s="289">
        <v>45084</v>
      </c>
      <c r="I21" s="183" t="s">
        <v>6461</v>
      </c>
      <c r="J21" s="183" t="s">
        <v>107</v>
      </c>
      <c r="K21" s="183" t="s">
        <v>107</v>
      </c>
      <c r="L21" s="185"/>
    </row>
    <row r="22" spans="1:12" x14ac:dyDescent="0.25">
      <c r="A22" s="115">
        <f ca="1">INDEX('1.MetaData'!A:A, MATCH($D22, '1.MetaData'!$B:$B, 0))</f>
        <v>4</v>
      </c>
      <c r="B22" s="161" t="s">
        <v>6493</v>
      </c>
      <c r="C22" s="183" t="s">
        <v>4878</v>
      </c>
      <c r="D22" s="81" t="str">
        <f ca="1">IF(
    NOT(ISERROR(_xlfn.XLOOKUP($B22, '4.Illumina'!F:F, '4.Illumina'!E:E))),
    _xlfn.XLOOKUP($B22, '4.Illumina'!F:F, '4.Illumina'!E:E),
    IF(
        NOT(ISERROR(_xlfn.XLOOKUP($B22, '4.PacBio'!F:F, '4.PacBio'!E:E))),
        _xlfn.XLOOKUP($B22, '4.PacBio'!F:F, '4.PacBio'!E:E),
        IF(
            NOT(ISERROR(_xlfn.XLOOKUP($B22, '4.HiCLibrary'!F:F, '4.HiCLibrary'!E:E))),
            _xlfn.XLOOKUP($B22, '4.HiCLibrary'!F:F, '4.HiCLibrary'!E:E),
            IFERROR(
                _xlfn.XLOOKUP($B22, '4.ONT'!F:F, '4.ONT'!E:E, "?"),
                "?"
            )
        )
    )
)</f>
        <v>OG4</v>
      </c>
      <c r="E22" t="str">
        <f t="shared" si="1"/>
        <v>OG4G_D_IL_NOVA_230620_LP</v>
      </c>
      <c r="F22" s="183" t="s">
        <v>6459</v>
      </c>
      <c r="G22" s="183" t="s">
        <v>6471</v>
      </c>
      <c r="H22" s="289">
        <v>45097</v>
      </c>
      <c r="I22" s="183" t="s">
        <v>6472</v>
      </c>
      <c r="J22" s="183" t="s">
        <v>107</v>
      </c>
      <c r="K22" s="183" t="s">
        <v>107</v>
      </c>
      <c r="L22" s="185"/>
    </row>
    <row r="23" spans="1:12" x14ac:dyDescent="0.25">
      <c r="A23" s="115">
        <f ca="1">INDEX('1.MetaData'!A:A, MATCH($D23, '1.MetaData'!$B:$B, 0))</f>
        <v>4</v>
      </c>
      <c r="B23" s="161" t="s">
        <v>6494</v>
      </c>
      <c r="C23" s="183" t="s">
        <v>4878</v>
      </c>
      <c r="D23" s="81" t="str">
        <f ca="1">IF(
    NOT(ISERROR(_xlfn.XLOOKUP($B23, '4.Illumina'!F:F, '4.Illumina'!E:E))),
    _xlfn.XLOOKUP($B23, '4.Illumina'!F:F, '4.Illumina'!E:E),
    IF(
        NOT(ISERROR(_xlfn.XLOOKUP($B23, '4.PacBio'!F:F, '4.PacBio'!E:E))),
        _xlfn.XLOOKUP($B23, '4.PacBio'!F:F, '4.PacBio'!E:E),
        IF(
            NOT(ISERROR(_xlfn.XLOOKUP($B23, '4.HiCLibrary'!F:F, '4.HiCLibrary'!E:E))),
            _xlfn.XLOOKUP($B23, '4.HiCLibrary'!F:F, '4.HiCLibrary'!E:E),
            IFERROR(
                _xlfn.XLOOKUP($B23, '4.ONT'!F:F, '4.ONT'!E:E, "?"),
                "?"
            )
        )
    )
)</f>
        <v>OG4</v>
      </c>
      <c r="E23" t="str">
        <f t="shared" si="1"/>
        <v>OG4G_D2_IL_NOVA_230620_LP</v>
      </c>
      <c r="F23" s="183" t="s">
        <v>6459</v>
      </c>
      <c r="G23" s="183" t="s">
        <v>6471</v>
      </c>
      <c r="H23" s="289">
        <v>45097</v>
      </c>
      <c r="I23" s="183" t="s">
        <v>6472</v>
      </c>
      <c r="J23" s="183" t="s">
        <v>107</v>
      </c>
      <c r="K23" s="183" t="s">
        <v>107</v>
      </c>
      <c r="L23" s="185"/>
    </row>
    <row r="24" spans="1:12" x14ac:dyDescent="0.25">
      <c r="A24" s="115">
        <f ca="1">INDEX('1.MetaData'!A:A, MATCH($D24, '1.MetaData'!$B:$B, 0))</f>
        <v>4</v>
      </c>
      <c r="B24" s="161" t="s">
        <v>6494</v>
      </c>
      <c r="C24" s="183" t="s">
        <v>4878</v>
      </c>
      <c r="D24" s="81" t="str">
        <f ca="1">IF(
    NOT(ISERROR(_xlfn.XLOOKUP($B24, '4.Illumina'!F:F, '4.Illumina'!E:E))),
    _xlfn.XLOOKUP($B24, '4.Illumina'!F:F, '4.Illumina'!E:E),
    IF(
        NOT(ISERROR(_xlfn.XLOOKUP($B24, '4.PacBio'!F:F, '4.PacBio'!E:E))),
        _xlfn.XLOOKUP($B24, '4.PacBio'!F:F, '4.PacBio'!E:E),
        IF(
            NOT(ISERROR(_xlfn.XLOOKUP($B24, '4.HiCLibrary'!F:F, '4.HiCLibrary'!E:E))),
            _xlfn.XLOOKUP($B24, '4.HiCLibrary'!F:F, '4.HiCLibrary'!E:E),
            IFERROR(
                _xlfn.XLOOKUP($B24, '4.ONT'!F:F, '4.ONT'!E:E, "?"),
                "?"
            )
        )
    )
)</f>
        <v>OG4</v>
      </c>
      <c r="E24" t="str">
        <f t="shared" si="1"/>
        <v>OG4G_D2_IL_NOVA_230814_LP</v>
      </c>
      <c r="F24" s="183" t="s">
        <v>6459</v>
      </c>
      <c r="G24" s="183" t="s">
        <v>6471</v>
      </c>
      <c r="H24" s="289">
        <v>45152</v>
      </c>
      <c r="I24" s="183" t="s">
        <v>6473</v>
      </c>
      <c r="J24" s="183" t="s">
        <v>107</v>
      </c>
      <c r="K24" s="183" t="s">
        <v>107</v>
      </c>
      <c r="L24" s="185"/>
    </row>
    <row r="25" spans="1:12" x14ac:dyDescent="0.25">
      <c r="A25" s="115">
        <f ca="1">INDEX('1.MetaData'!A:A, MATCH($D25, '1.MetaData'!$B:$B, 0))</f>
        <v>5</v>
      </c>
      <c r="B25" s="161" t="s">
        <v>6495</v>
      </c>
      <c r="C25" s="183" t="s">
        <v>4878</v>
      </c>
      <c r="D25" s="81" t="str">
        <f ca="1">IF(
    NOT(ISERROR(_xlfn.XLOOKUP($B25, '4.Illumina'!F:F, '4.Illumina'!E:E))),
    _xlfn.XLOOKUP($B25, '4.Illumina'!F:F, '4.Illumina'!E:E),
    IF(
        NOT(ISERROR(_xlfn.XLOOKUP($B25, '4.PacBio'!F:F, '4.PacBio'!E:E))),
        _xlfn.XLOOKUP($B25, '4.PacBio'!F:F, '4.PacBio'!E:E),
        IF(
            NOT(ISERROR(_xlfn.XLOOKUP($B25, '4.HiCLibrary'!F:F, '4.HiCLibrary'!E:E))),
            _xlfn.XLOOKUP($B25, '4.HiCLibrary'!F:F, '4.HiCLibrary'!E:E),
            IFERROR(
                _xlfn.XLOOKUP($B25, '4.ONT'!F:F, '4.ONT'!E:E, "?"),
                "?"
            )
        )
    )
)</f>
        <v>OG5</v>
      </c>
      <c r="E25" t="str">
        <f t="shared" si="1"/>
        <v>OG5G_D_IL_ISEQ_230607_LP</v>
      </c>
      <c r="F25" s="183" t="s">
        <v>6459</v>
      </c>
      <c r="G25" s="183" t="s">
        <v>6460</v>
      </c>
      <c r="H25" s="289">
        <v>45084</v>
      </c>
      <c r="I25" s="183" t="s">
        <v>6461</v>
      </c>
      <c r="J25" s="183" t="s">
        <v>107</v>
      </c>
      <c r="K25" s="183" t="s">
        <v>107</v>
      </c>
      <c r="L25" s="185"/>
    </row>
    <row r="26" spans="1:12" x14ac:dyDescent="0.25">
      <c r="A26" s="115">
        <f ca="1">INDEX('1.MetaData'!A:A, MATCH($D26, '1.MetaData'!$B:$B, 0))</f>
        <v>5</v>
      </c>
      <c r="B26" s="161" t="s">
        <v>6496</v>
      </c>
      <c r="C26" s="183" t="s">
        <v>4878</v>
      </c>
      <c r="D26" s="81" t="str">
        <f ca="1">IF(
    NOT(ISERROR(_xlfn.XLOOKUP($B26, '4.Illumina'!F:F, '4.Illumina'!E:E))),
    _xlfn.XLOOKUP($B26, '4.Illumina'!F:F, '4.Illumina'!E:E),
    IF(
        NOT(ISERROR(_xlfn.XLOOKUP($B26, '4.PacBio'!F:F, '4.PacBio'!E:E))),
        _xlfn.XLOOKUP($B26, '4.PacBio'!F:F, '4.PacBio'!E:E),
        IF(
            NOT(ISERROR(_xlfn.XLOOKUP($B26, '4.HiCLibrary'!F:F, '4.HiCLibrary'!E:E))),
            _xlfn.XLOOKUP($B26, '4.HiCLibrary'!F:F, '4.HiCLibrary'!E:E),
            IFERROR(
                _xlfn.XLOOKUP($B26, '4.ONT'!F:F, '4.ONT'!E:E, "?"),
                "?"
            )
        )
    )
)</f>
        <v>OG5</v>
      </c>
      <c r="E26" t="str">
        <f t="shared" si="1"/>
        <v>OG5G_D_SBL_PACB_230609_AD</v>
      </c>
      <c r="F26" s="183" t="s">
        <v>6463</v>
      </c>
      <c r="G26" s="183" t="s">
        <v>6464</v>
      </c>
      <c r="H26" s="289">
        <v>45086</v>
      </c>
      <c r="I26" s="183" t="s">
        <v>6497</v>
      </c>
      <c r="J26" s="183" t="s">
        <v>6482</v>
      </c>
      <c r="K26" s="185">
        <v>2</v>
      </c>
      <c r="L26" s="185"/>
    </row>
    <row r="27" spans="1:12" x14ac:dyDescent="0.25">
      <c r="A27" s="115">
        <f ca="1">INDEX('1.MetaData'!A:A, MATCH($D27, '1.MetaData'!$B:$B, 0))</f>
        <v>5</v>
      </c>
      <c r="B27" s="161" t="s">
        <v>6498</v>
      </c>
      <c r="C27" s="183" t="s">
        <v>4878</v>
      </c>
      <c r="D27" s="81" t="str">
        <f ca="1">IF(
    NOT(ISERROR(_xlfn.XLOOKUP($B27, '4.Illumina'!F:F, '4.Illumina'!E:E))),
    _xlfn.XLOOKUP($B27, '4.Illumina'!F:F, '4.Illumina'!E:E),
    IF(
        NOT(ISERROR(_xlfn.XLOOKUP($B27, '4.PacBio'!F:F, '4.PacBio'!E:E))),
        _xlfn.XLOOKUP($B27, '4.PacBio'!F:F, '4.PacBio'!E:E),
        IF(
            NOT(ISERROR(_xlfn.XLOOKUP($B27, '4.HiCLibrary'!F:F, '4.HiCLibrary'!E:E))),
            _xlfn.XLOOKUP($B27, '4.HiCLibrary'!F:F, '4.HiCLibrary'!E:E),
            IFERROR(
                _xlfn.XLOOKUP($B27, '4.ONT'!F:F, '4.ONT'!E:E, "?"),
                "?"
            )
        )
    )
)</f>
        <v>OG5</v>
      </c>
      <c r="E27" t="str">
        <f t="shared" si="1"/>
        <v>OG5G_D_SBL2_PACB_230628_AD</v>
      </c>
      <c r="F27" s="183" t="s">
        <v>6463</v>
      </c>
      <c r="G27" s="183" t="s">
        <v>6499</v>
      </c>
      <c r="H27" s="289">
        <v>45105</v>
      </c>
      <c r="I27" s="183" t="s">
        <v>6500</v>
      </c>
      <c r="J27" s="183" t="s">
        <v>6466</v>
      </c>
      <c r="K27" s="185">
        <v>2</v>
      </c>
      <c r="L27" s="185"/>
    </row>
    <row r="28" spans="1:12" x14ac:dyDescent="0.25">
      <c r="A28" s="115">
        <f ca="1">INDEX('1.MetaData'!A:A, MATCH($D28, '1.MetaData'!$B:$B, 0))</f>
        <v>5</v>
      </c>
      <c r="B28" s="161" t="s">
        <v>6501</v>
      </c>
      <c r="C28" s="183" t="s">
        <v>4878</v>
      </c>
      <c r="D28" s="81" t="str">
        <f ca="1">IF(
    NOT(ISERROR(_xlfn.XLOOKUP($B28, '4.Illumina'!F:F, '4.Illumina'!E:E))),
    _xlfn.XLOOKUP($B28, '4.Illumina'!F:F, '4.Illumina'!E:E),
    IF(
        NOT(ISERROR(_xlfn.XLOOKUP($B28, '4.PacBio'!F:F, '4.PacBio'!E:E))),
        _xlfn.XLOOKUP($B28, '4.PacBio'!F:F, '4.PacBio'!E:E),
        IF(
            NOT(ISERROR(_xlfn.XLOOKUP($B28, '4.HiCLibrary'!F:F, '4.HiCLibrary'!E:E))),
            _xlfn.XLOOKUP($B28, '4.HiCLibrary'!F:F, '4.HiCLibrary'!E:E),
            IFERROR(
                _xlfn.XLOOKUP($B28, '4.ONT'!F:F, '4.ONT'!E:E, "?"),
                "?"
            )
        )
    )
)</f>
        <v>OG5</v>
      </c>
      <c r="E28" t="str">
        <f t="shared" si="1"/>
        <v>OG5G_D_ULKL_ONT_230802_AD</v>
      </c>
      <c r="F28" s="183" t="s">
        <v>40</v>
      </c>
      <c r="G28" s="183" t="s">
        <v>6477</v>
      </c>
      <c r="H28" s="289">
        <v>45140</v>
      </c>
      <c r="I28" s="183" t="s">
        <v>6502</v>
      </c>
      <c r="J28" s="183" t="s">
        <v>6503</v>
      </c>
      <c r="K28" s="183" t="s">
        <v>107</v>
      </c>
      <c r="L28" s="185"/>
    </row>
    <row r="29" spans="1:12" x14ac:dyDescent="0.25">
      <c r="A29" s="115">
        <f ca="1">INDEX('1.MetaData'!A:A, MATCH($D29, '1.MetaData'!$B:$B, 0))</f>
        <v>5</v>
      </c>
      <c r="B29" s="161" t="s">
        <v>6504</v>
      </c>
      <c r="C29" s="183" t="s">
        <v>4878</v>
      </c>
      <c r="D29" s="81" t="str">
        <f ca="1">IF(
    NOT(ISERROR(_xlfn.XLOOKUP($B29, '4.Illumina'!F:F, '4.Illumina'!E:E))),
    _xlfn.XLOOKUP($B29, '4.Illumina'!F:F, '4.Illumina'!E:E),
    IF(
        NOT(ISERROR(_xlfn.XLOOKUP($B29, '4.PacBio'!F:F, '4.PacBio'!E:E))),
        _xlfn.XLOOKUP($B29, '4.PacBio'!F:F, '4.PacBio'!E:E),
        IF(
            NOT(ISERROR(_xlfn.XLOOKUP($B29, '4.HiCLibrary'!F:F, '4.HiCLibrary'!E:E))),
            _xlfn.XLOOKUP($B29, '4.HiCLibrary'!F:F, '4.HiCLibrary'!E:E),
            IFERROR(
                _xlfn.XLOOKUP($B29, '4.ONT'!F:F, '4.ONT'!E:E, "?"),
                "?"
            )
        )
    )
)</f>
        <v>OG5</v>
      </c>
      <c r="E29" t="str">
        <f t="shared" si="1"/>
        <v>OG5G_D2_SBL_PACB_240116_LAAD</v>
      </c>
      <c r="F29" s="183" t="s">
        <v>6463</v>
      </c>
      <c r="G29" s="183" t="s">
        <v>6499</v>
      </c>
      <c r="H29" s="289">
        <v>45307</v>
      </c>
      <c r="I29" s="183" t="s">
        <v>6505</v>
      </c>
      <c r="J29" s="183" t="s">
        <v>5096</v>
      </c>
      <c r="K29" s="185">
        <v>1</v>
      </c>
      <c r="L29" s="185"/>
    </row>
    <row r="30" spans="1:12" x14ac:dyDescent="0.25">
      <c r="A30" s="115">
        <f ca="1">INDEX('1.MetaData'!A:A, MATCH($D30, '1.MetaData'!$B:$B, 0))</f>
        <v>5</v>
      </c>
      <c r="B30" s="161" t="s">
        <v>6506</v>
      </c>
      <c r="C30" s="183" t="s">
        <v>4878</v>
      </c>
      <c r="D30" s="81" t="str">
        <f ca="1">IF(
    NOT(ISERROR(_xlfn.XLOOKUP($B30, '4.Illumina'!F:F, '4.Illumina'!E:E))),
    _xlfn.XLOOKUP($B30, '4.Illumina'!F:F, '4.Illumina'!E:E),
    IF(
        NOT(ISERROR(_xlfn.XLOOKUP($B30, '4.PacBio'!F:F, '4.PacBio'!E:E))),
        _xlfn.XLOOKUP($B30, '4.PacBio'!F:F, '4.PacBio'!E:E),
        IF(
            NOT(ISERROR(_xlfn.XLOOKUP($B30, '4.HiCLibrary'!F:F, '4.HiCLibrary'!E:E))),
            _xlfn.XLOOKUP($B30, '4.HiCLibrary'!F:F, '4.HiCLibrary'!E:E),
            IFERROR(
                _xlfn.XLOOKUP($B30, '4.ONT'!F:F, '4.ONT'!E:E, "?"),
                "?"
            )
        )
    )
)</f>
        <v>OG5</v>
      </c>
      <c r="E30" t="str">
        <f t="shared" si="1"/>
        <v>OG5G_D6_ULKL_ONT_240307_AD</v>
      </c>
      <c r="F30" s="183" t="s">
        <v>40</v>
      </c>
      <c r="G30" s="183" t="s">
        <v>6477</v>
      </c>
      <c r="H30" s="289">
        <v>45358</v>
      </c>
      <c r="I30" s="183" t="s">
        <v>6507</v>
      </c>
      <c r="J30" s="183" t="s">
        <v>6508</v>
      </c>
      <c r="K30" s="183" t="s">
        <v>107</v>
      </c>
      <c r="L30" s="185"/>
    </row>
    <row r="31" spans="1:12" x14ac:dyDescent="0.25">
      <c r="A31" s="115">
        <f ca="1">INDEX('1.MetaData'!A:A, MATCH($D31, '1.MetaData'!$B:$B, 0))</f>
        <v>5</v>
      </c>
      <c r="B31" s="161" t="s">
        <v>6509</v>
      </c>
      <c r="C31" s="183" t="s">
        <v>4878</v>
      </c>
      <c r="D31" s="81" t="str">
        <f ca="1">IF(
    NOT(ISERROR(_xlfn.XLOOKUP($B31, '4.Illumina'!F:F, '4.Illumina'!E:E))),
    _xlfn.XLOOKUP($B31, '4.Illumina'!F:F, '4.Illumina'!E:E),
    IF(
        NOT(ISERROR(_xlfn.XLOOKUP($B31, '4.PacBio'!F:F, '4.PacBio'!E:E))),
        _xlfn.XLOOKUP($B31, '4.PacBio'!F:F, '4.PacBio'!E:E),
        IF(
            NOT(ISERROR(_xlfn.XLOOKUP($B31, '4.HiCLibrary'!F:F, '4.HiCLibrary'!E:E))),
            _xlfn.XLOOKUP($B31, '4.HiCLibrary'!F:F, '4.HiCLibrary'!E:E),
            IFERROR(
                _xlfn.XLOOKUP($B31, '4.ONT'!F:F, '4.ONT'!E:E, "?"),
                "?"
            )
        )
    )
)</f>
        <v>OG5</v>
      </c>
      <c r="E31" t="str">
        <f t="shared" si="1"/>
        <v>OG5G_D6_ULKL2_ONT_240307_AD</v>
      </c>
      <c r="F31" s="183" t="s">
        <v>40</v>
      </c>
      <c r="G31" s="183" t="s">
        <v>6477</v>
      </c>
      <c r="H31" s="289">
        <v>45358</v>
      </c>
      <c r="I31" s="183" t="s">
        <v>6507</v>
      </c>
      <c r="J31" s="183" t="s">
        <v>6510</v>
      </c>
      <c r="K31" s="183" t="s">
        <v>107</v>
      </c>
      <c r="L31" s="185"/>
    </row>
    <row r="32" spans="1:12" x14ac:dyDescent="0.25">
      <c r="A32" s="115">
        <f ca="1">INDEX('1.MetaData'!A:A, MATCH($D32, '1.MetaData'!$B:$B, 0))</f>
        <v>5</v>
      </c>
      <c r="B32" s="161" t="s">
        <v>6511</v>
      </c>
      <c r="C32" s="183" t="s">
        <v>4878</v>
      </c>
      <c r="D32" s="81" t="str">
        <f ca="1">IF(
    NOT(ISERROR(_xlfn.XLOOKUP($B32, '4.Illumina'!F:F, '4.Illumina'!E:E))),
    _xlfn.XLOOKUP($B32, '4.Illumina'!F:F, '4.Illumina'!E:E),
    IF(
        NOT(ISERROR(_xlfn.XLOOKUP($B32, '4.PacBio'!F:F, '4.PacBio'!E:E))),
        _xlfn.XLOOKUP($B32, '4.PacBio'!F:F, '4.PacBio'!E:E),
        IF(
            NOT(ISERROR(_xlfn.XLOOKUP($B32, '4.HiCLibrary'!F:F, '4.HiCLibrary'!E:E))),
            _xlfn.XLOOKUP($B32, '4.HiCLibrary'!F:F, '4.HiCLibrary'!E:E),
            IFERROR(
                _xlfn.XLOOKUP($B32, '4.ONT'!F:F, '4.ONT'!E:E, "?"),
                "?"
            )
        )
    )
)</f>
        <v>OG5</v>
      </c>
      <c r="E32" t="str">
        <f t="shared" si="1"/>
        <v>OG5G_D7_ULKL_ONT_240307_AD</v>
      </c>
      <c r="F32" s="183" t="s">
        <v>40</v>
      </c>
      <c r="G32" s="183" t="s">
        <v>6477</v>
      </c>
      <c r="H32" s="289">
        <v>45358</v>
      </c>
      <c r="I32" s="183" t="s">
        <v>6507</v>
      </c>
      <c r="J32" s="183" t="s">
        <v>6512</v>
      </c>
      <c r="K32" s="183" t="s">
        <v>107</v>
      </c>
      <c r="L32" s="185"/>
    </row>
    <row r="33" spans="1:12" x14ac:dyDescent="0.25">
      <c r="A33" s="115">
        <f ca="1">INDEX('1.MetaData'!A:A, MATCH($D33, '1.MetaData'!$B:$B, 0))</f>
        <v>5</v>
      </c>
      <c r="B33" s="161" t="s">
        <v>6513</v>
      </c>
      <c r="C33" s="183" t="s">
        <v>4878</v>
      </c>
      <c r="D33" s="81" t="str">
        <f ca="1">IF(
    NOT(ISERROR(_xlfn.XLOOKUP($B33, '4.Illumina'!F:F, '4.Illumina'!E:E))),
    _xlfn.XLOOKUP($B33, '4.Illumina'!F:F, '4.Illumina'!E:E),
    IF(
        NOT(ISERROR(_xlfn.XLOOKUP($B33, '4.PacBio'!F:F, '4.PacBio'!E:E))),
        _xlfn.XLOOKUP($B33, '4.PacBio'!F:F, '4.PacBio'!E:E),
        IF(
            NOT(ISERROR(_xlfn.XLOOKUP($B33, '4.HiCLibrary'!F:F, '4.HiCLibrary'!E:E))),
            _xlfn.XLOOKUP($B33, '4.HiCLibrary'!F:F, '4.HiCLibrary'!E:E),
            IFERROR(
                _xlfn.XLOOKUP($B33, '4.ONT'!F:F, '4.ONT'!E:E, "?"),
                "?"
            )
        )
    )
)</f>
        <v>OG5</v>
      </c>
      <c r="E33" t="str">
        <f t="shared" si="1"/>
        <v>OG5G_D8_ULKL_ONT_240307_AD</v>
      </c>
      <c r="F33" s="183" t="s">
        <v>40</v>
      </c>
      <c r="G33" s="183" t="s">
        <v>6477</v>
      </c>
      <c r="H33" s="289">
        <v>45358</v>
      </c>
      <c r="I33" s="183" t="s">
        <v>6507</v>
      </c>
      <c r="J33" s="183" t="s">
        <v>6514</v>
      </c>
      <c r="K33" s="183" t="s">
        <v>107</v>
      </c>
      <c r="L33" s="185"/>
    </row>
    <row r="34" spans="1:12" x14ac:dyDescent="0.25">
      <c r="A34" s="115">
        <f ca="1">INDEX('1.MetaData'!A:A, MATCH($D34, '1.MetaData'!$B:$B, 0))</f>
        <v>5</v>
      </c>
      <c r="B34" s="161" t="s">
        <v>6515</v>
      </c>
      <c r="C34" s="183" t="s">
        <v>4878</v>
      </c>
      <c r="D34" s="81" t="str">
        <f ca="1">IF(
    NOT(ISERROR(_xlfn.XLOOKUP($B34, '4.Illumina'!F:F, '4.Illumina'!E:E))),
    _xlfn.XLOOKUP($B34, '4.Illumina'!F:F, '4.Illumina'!E:E),
    IF(
        NOT(ISERROR(_xlfn.XLOOKUP($B34, '4.PacBio'!F:F, '4.PacBio'!E:E))),
        _xlfn.XLOOKUP($B34, '4.PacBio'!F:F, '4.PacBio'!E:E),
        IF(
            NOT(ISERROR(_xlfn.XLOOKUP($B34, '4.HiCLibrary'!F:F, '4.HiCLibrary'!E:E))),
            _xlfn.XLOOKUP($B34, '4.HiCLibrary'!F:F, '4.HiCLibrary'!E:E),
            IFERROR(
                _xlfn.XLOOKUP($B34, '4.ONT'!F:F, '4.ONT'!E:E, "?"),
                "?"
            )
        )
    )
)</f>
        <v>OG5</v>
      </c>
      <c r="E34" t="str">
        <f t="shared" si="1"/>
        <v>OG5G-1_HICL_ISEQ_230830_AD</v>
      </c>
      <c r="F34" s="183" t="s">
        <v>6468</v>
      </c>
      <c r="G34" s="183" t="s">
        <v>6460</v>
      </c>
      <c r="H34" s="289">
        <v>45168</v>
      </c>
      <c r="I34" s="183" t="s">
        <v>6516</v>
      </c>
      <c r="J34" s="183" t="s">
        <v>107</v>
      </c>
      <c r="K34" s="183" t="s">
        <v>107</v>
      </c>
      <c r="L34" s="185"/>
    </row>
    <row r="35" spans="1:12" x14ac:dyDescent="0.25">
      <c r="A35" s="115">
        <f ca="1">INDEX('1.MetaData'!A:A, MATCH($D35, '1.MetaData'!$B:$B, 0))</f>
        <v>5</v>
      </c>
      <c r="B35" s="161" t="s">
        <v>6515</v>
      </c>
      <c r="C35" s="183" t="s">
        <v>4878</v>
      </c>
      <c r="D35" s="81" t="str">
        <f ca="1">IF(
    NOT(ISERROR(_xlfn.XLOOKUP($B35, '4.Illumina'!F:F, '4.Illumina'!E:E))),
    _xlfn.XLOOKUP($B35, '4.Illumina'!F:F, '4.Illumina'!E:E),
    IF(
        NOT(ISERROR(_xlfn.XLOOKUP($B35, '4.PacBio'!F:F, '4.PacBio'!E:E))),
        _xlfn.XLOOKUP($B35, '4.PacBio'!F:F, '4.PacBio'!E:E),
        IF(
            NOT(ISERROR(_xlfn.XLOOKUP($B35, '4.HiCLibrary'!F:F, '4.HiCLibrary'!E:E))),
            _xlfn.XLOOKUP($B35, '4.HiCLibrary'!F:F, '4.HiCLibrary'!E:E),
            IFERROR(
                _xlfn.XLOOKUP($B35, '4.ONT'!F:F, '4.ONT'!E:E, "?"),
                "?"
            )
        )
    )
)</f>
        <v>OG5</v>
      </c>
      <c r="E35" t="str">
        <f t="shared" si="1"/>
        <v>OG5G-1_HICL_NEXT_230912_AD</v>
      </c>
      <c r="F35" s="183" t="s">
        <v>6468</v>
      </c>
      <c r="G35" s="183" t="s">
        <v>6469</v>
      </c>
      <c r="H35" s="289">
        <v>45181</v>
      </c>
      <c r="I35" s="183" t="s">
        <v>6517</v>
      </c>
      <c r="J35" s="183" t="s">
        <v>107</v>
      </c>
      <c r="K35" s="183" t="s">
        <v>107</v>
      </c>
      <c r="L35" s="185"/>
    </row>
    <row r="36" spans="1:12" x14ac:dyDescent="0.25">
      <c r="A36" s="115">
        <f ca="1">INDEX('1.MetaData'!A:A, MATCH($D36, '1.MetaData'!$B:$B, 0))</f>
        <v>5</v>
      </c>
      <c r="B36" s="161" t="s">
        <v>6495</v>
      </c>
      <c r="C36" s="183" t="s">
        <v>4878</v>
      </c>
      <c r="D36" s="81" t="str">
        <f ca="1">IF(
    NOT(ISERROR(_xlfn.XLOOKUP($B36, '4.Illumina'!F:F, '4.Illumina'!E:E))),
    _xlfn.XLOOKUP($B36, '4.Illumina'!F:F, '4.Illumina'!E:E),
    IF(
        NOT(ISERROR(_xlfn.XLOOKUP($B36, '4.PacBio'!F:F, '4.PacBio'!E:E))),
        _xlfn.XLOOKUP($B36, '4.PacBio'!F:F, '4.PacBio'!E:E),
        IF(
            NOT(ISERROR(_xlfn.XLOOKUP($B36, '4.HiCLibrary'!F:F, '4.HiCLibrary'!E:E))),
            _xlfn.XLOOKUP($B36, '4.HiCLibrary'!F:F, '4.HiCLibrary'!E:E),
            IFERROR(
                _xlfn.XLOOKUP($B36, '4.ONT'!F:F, '4.ONT'!E:E, "?"),
                "?"
            )
        )
    )
)</f>
        <v>OG5</v>
      </c>
      <c r="E36" t="str">
        <f t="shared" si="1"/>
        <v>OG5G_D_IL_NOVA_230620_LP</v>
      </c>
      <c r="F36" s="183" t="s">
        <v>6459</v>
      </c>
      <c r="G36" s="183" t="s">
        <v>6471</v>
      </c>
      <c r="H36" s="289">
        <v>45097</v>
      </c>
      <c r="I36" s="183" t="s">
        <v>6472</v>
      </c>
      <c r="J36" s="183" t="s">
        <v>107</v>
      </c>
      <c r="K36" s="183" t="s">
        <v>107</v>
      </c>
      <c r="L36" s="185"/>
    </row>
    <row r="37" spans="1:12" x14ac:dyDescent="0.25">
      <c r="A37" s="115">
        <f ca="1">INDEX('1.MetaData'!A:A, MATCH($D37, '1.MetaData'!$B:$B, 0))</f>
        <v>6</v>
      </c>
      <c r="B37" s="161" t="s">
        <v>6518</v>
      </c>
      <c r="C37" s="183" t="s">
        <v>4878</v>
      </c>
      <c r="D37" s="81" t="str">
        <f ca="1">IF(
    NOT(ISERROR(_xlfn.XLOOKUP($B37, '4.Illumina'!F:F, '4.Illumina'!E:E))),
    _xlfn.XLOOKUP($B37, '4.Illumina'!F:F, '4.Illumina'!E:E),
    IF(
        NOT(ISERROR(_xlfn.XLOOKUP($B37, '4.PacBio'!F:F, '4.PacBio'!E:E))),
        _xlfn.XLOOKUP($B37, '4.PacBio'!F:F, '4.PacBio'!E:E),
        IF(
            NOT(ISERROR(_xlfn.XLOOKUP($B37, '4.HiCLibrary'!F:F, '4.HiCLibrary'!E:E))),
            _xlfn.XLOOKUP($B37, '4.HiCLibrary'!F:F, '4.HiCLibrary'!E:E),
            IFERROR(
                _xlfn.XLOOKUP($B37, '4.ONT'!F:F, '4.ONT'!E:E, "?"),
                "?"
            )
        )
    )
)</f>
        <v>OG6</v>
      </c>
      <c r="E37" t="str">
        <f t="shared" si="1"/>
        <v>OG6G_D_IL_ISEQ_230607_LP</v>
      </c>
      <c r="F37" s="183" t="s">
        <v>6459</v>
      </c>
      <c r="G37" s="183" t="s">
        <v>6460</v>
      </c>
      <c r="H37" s="289">
        <v>45084</v>
      </c>
      <c r="I37" s="183" t="s">
        <v>6461</v>
      </c>
      <c r="J37" s="183" t="s">
        <v>107</v>
      </c>
      <c r="K37" s="183" t="s">
        <v>107</v>
      </c>
      <c r="L37" s="185"/>
    </row>
    <row r="38" spans="1:12" x14ac:dyDescent="0.25">
      <c r="A38" s="115">
        <f ca="1">INDEX('1.MetaData'!A:A, MATCH($D38, '1.MetaData'!$B:$B, 0))</f>
        <v>6</v>
      </c>
      <c r="B38" s="161" t="s">
        <v>6519</v>
      </c>
      <c r="C38" s="183" t="s">
        <v>4878</v>
      </c>
      <c r="D38" s="81" t="str">
        <f ca="1">IF(
    NOT(ISERROR(_xlfn.XLOOKUP($B38, '4.Illumina'!F:F, '4.Illumina'!E:E))),
    _xlfn.XLOOKUP($B38, '4.Illumina'!F:F, '4.Illumina'!E:E),
    IF(
        NOT(ISERROR(_xlfn.XLOOKUP($B38, '4.PacBio'!F:F, '4.PacBio'!E:E))),
        _xlfn.XLOOKUP($B38, '4.PacBio'!F:F, '4.PacBio'!E:E),
        IF(
            NOT(ISERROR(_xlfn.XLOOKUP($B38, '4.HiCLibrary'!F:F, '4.HiCLibrary'!E:E))),
            _xlfn.XLOOKUP($B38, '4.HiCLibrary'!F:F, '4.HiCLibrary'!E:E),
            IFERROR(
                _xlfn.XLOOKUP($B38, '4.ONT'!F:F, '4.ONT'!E:E, "?"),
                "?"
            )
        )
    )
)</f>
        <v>OG6</v>
      </c>
      <c r="E38" t="str">
        <f t="shared" si="1"/>
        <v>OG6G_D_SBL2_PACB_230628_AD</v>
      </c>
      <c r="F38" s="183" t="s">
        <v>6463</v>
      </c>
      <c r="G38" s="183" t="s">
        <v>6464</v>
      </c>
      <c r="H38" s="289">
        <v>45105</v>
      </c>
      <c r="I38" s="183" t="s">
        <v>6500</v>
      </c>
      <c r="J38" s="183" t="s">
        <v>6520</v>
      </c>
      <c r="K38" s="185">
        <v>2</v>
      </c>
      <c r="L38" s="185"/>
    </row>
    <row r="39" spans="1:12" x14ac:dyDescent="0.25">
      <c r="A39" s="115">
        <f ca="1">INDEX('1.MetaData'!A:A, MATCH($D39, '1.MetaData'!$B:$B, 0))</f>
        <v>6</v>
      </c>
      <c r="B39" s="161" t="s">
        <v>6521</v>
      </c>
      <c r="C39" s="183" t="s">
        <v>4878</v>
      </c>
      <c r="D39" s="81" t="str">
        <f ca="1">IF(
    NOT(ISERROR(_xlfn.XLOOKUP($B39, '4.Illumina'!F:F, '4.Illumina'!E:E))),
    _xlfn.XLOOKUP($B39, '4.Illumina'!F:F, '4.Illumina'!E:E),
    IF(
        NOT(ISERROR(_xlfn.XLOOKUP($B39, '4.PacBio'!F:F, '4.PacBio'!E:E))),
        _xlfn.XLOOKUP($B39, '4.PacBio'!F:F, '4.PacBio'!E:E),
        IF(
            NOT(ISERROR(_xlfn.XLOOKUP($B39, '4.HiCLibrary'!F:F, '4.HiCLibrary'!E:E))),
            _xlfn.XLOOKUP($B39, '4.HiCLibrary'!F:F, '4.HiCLibrary'!E:E),
            IFERROR(
                _xlfn.XLOOKUP($B39, '4.ONT'!F:F, '4.ONT'!E:E, "?"),
                "?"
            )
        )
    )
)</f>
        <v>OG6</v>
      </c>
      <c r="E39" t="str">
        <f t="shared" si="1"/>
        <v>OG6G-1_HICL_NEXT_240405_AD</v>
      </c>
      <c r="F39" s="183" t="s">
        <v>6468</v>
      </c>
      <c r="G39" s="183" t="s">
        <v>6469</v>
      </c>
      <c r="H39" s="289">
        <v>45387</v>
      </c>
      <c r="I39" s="183" t="s">
        <v>6470</v>
      </c>
      <c r="J39" s="183" t="s">
        <v>107</v>
      </c>
      <c r="K39" s="185" t="s">
        <v>107</v>
      </c>
      <c r="L39" s="185"/>
    </row>
    <row r="40" spans="1:12" x14ac:dyDescent="0.25">
      <c r="A40" s="115">
        <f ca="1">INDEX('1.MetaData'!A:A, MATCH($D40, '1.MetaData'!$B:$B, 0))</f>
        <v>6</v>
      </c>
      <c r="B40" s="161" t="s">
        <v>6518</v>
      </c>
      <c r="C40" s="183" t="s">
        <v>4878</v>
      </c>
      <c r="D40" s="81" t="str">
        <f ca="1">IF(
    NOT(ISERROR(_xlfn.XLOOKUP($B40, '4.Illumina'!F:F, '4.Illumina'!E:E))),
    _xlfn.XLOOKUP($B40, '4.Illumina'!F:F, '4.Illumina'!E:E),
    IF(
        NOT(ISERROR(_xlfn.XLOOKUP($B40, '4.PacBio'!F:F, '4.PacBio'!E:E))),
        _xlfn.XLOOKUP($B40, '4.PacBio'!F:F, '4.PacBio'!E:E),
        IF(
            NOT(ISERROR(_xlfn.XLOOKUP($B40, '4.HiCLibrary'!F:F, '4.HiCLibrary'!E:E))),
            _xlfn.XLOOKUP($B40, '4.HiCLibrary'!F:F, '4.HiCLibrary'!E:E),
            IFERROR(
                _xlfn.XLOOKUP($B40, '4.ONT'!F:F, '4.ONT'!E:E, "?"),
                "?"
            )
        )
    )
)</f>
        <v>OG6</v>
      </c>
      <c r="E40" t="str">
        <f t="shared" si="1"/>
        <v>OG6G_D_IL_NOVA_230620_LP</v>
      </c>
      <c r="F40" s="183" t="s">
        <v>6459</v>
      </c>
      <c r="G40" s="183" t="s">
        <v>6471</v>
      </c>
      <c r="H40" s="289">
        <v>45097</v>
      </c>
      <c r="I40" s="183" t="s">
        <v>6472</v>
      </c>
      <c r="J40" s="183" t="s">
        <v>107</v>
      </c>
      <c r="K40" s="183" t="s">
        <v>107</v>
      </c>
      <c r="L40" s="185"/>
    </row>
    <row r="41" spans="1:12" x14ac:dyDescent="0.25">
      <c r="A41" s="115">
        <f ca="1">INDEX('1.MetaData'!A:A, MATCH($D41, '1.MetaData'!$B:$B, 0))</f>
        <v>6</v>
      </c>
      <c r="B41" s="161" t="s">
        <v>6518</v>
      </c>
      <c r="C41" s="183" t="s">
        <v>4878</v>
      </c>
      <c r="D41" s="81" t="str">
        <f ca="1">IF(
    NOT(ISERROR(_xlfn.XLOOKUP($B41, '4.Illumina'!F:F, '4.Illumina'!E:E))),
    _xlfn.XLOOKUP($B41, '4.Illumina'!F:F, '4.Illumina'!E:E),
    IF(
        NOT(ISERROR(_xlfn.XLOOKUP($B41, '4.PacBio'!F:F, '4.PacBio'!E:E))),
        _xlfn.XLOOKUP($B41, '4.PacBio'!F:F, '4.PacBio'!E:E),
        IF(
            NOT(ISERROR(_xlfn.XLOOKUP($B41, '4.HiCLibrary'!F:F, '4.HiCLibrary'!E:E))),
            _xlfn.XLOOKUP($B41, '4.HiCLibrary'!F:F, '4.HiCLibrary'!E:E),
            IFERROR(
                _xlfn.XLOOKUP($B41, '4.ONT'!F:F, '4.ONT'!E:E, "?"),
                "?"
            )
        )
    )
)</f>
        <v>OG6</v>
      </c>
      <c r="E41" t="str">
        <f t="shared" si="1"/>
        <v>OG6G_D_IL_NOVA_230814_LP</v>
      </c>
      <c r="F41" s="183" t="s">
        <v>6459</v>
      </c>
      <c r="G41" s="183" t="s">
        <v>6471</v>
      </c>
      <c r="H41" s="289">
        <v>45152</v>
      </c>
      <c r="I41" s="183" t="s">
        <v>6473</v>
      </c>
      <c r="J41" s="183" t="s">
        <v>107</v>
      </c>
      <c r="K41" s="183" t="s">
        <v>107</v>
      </c>
      <c r="L41" s="185"/>
    </row>
    <row r="42" spans="1:12" x14ac:dyDescent="0.25">
      <c r="A42" s="115">
        <f ca="1">INDEX('1.MetaData'!A:A, MATCH($D42, '1.MetaData'!$B:$B, 0))</f>
        <v>7</v>
      </c>
      <c r="B42" s="161" t="s">
        <v>6522</v>
      </c>
      <c r="C42" s="183" t="s">
        <v>4878</v>
      </c>
      <c r="D42" s="81" t="str">
        <f ca="1">IF(
    NOT(ISERROR(_xlfn.XLOOKUP($B42, '4.Illumina'!F:F, '4.Illumina'!E:E))),
    _xlfn.XLOOKUP($B42, '4.Illumina'!F:F, '4.Illumina'!E:E),
    IF(
        NOT(ISERROR(_xlfn.XLOOKUP($B42, '4.PacBio'!F:F, '4.PacBio'!E:E))),
        _xlfn.XLOOKUP($B42, '4.PacBio'!F:F, '4.PacBio'!E:E),
        IF(
            NOT(ISERROR(_xlfn.XLOOKUP($B42, '4.HiCLibrary'!F:F, '4.HiCLibrary'!E:E))),
            _xlfn.XLOOKUP($B42, '4.HiCLibrary'!F:F, '4.HiCLibrary'!E:E),
            IFERROR(
                _xlfn.XLOOKUP($B42, '4.ONT'!F:F, '4.ONT'!E:E, "?"),
                "?"
            )
        )
    )
)</f>
        <v>OG7</v>
      </c>
      <c r="E42" t="str">
        <f t="shared" si="1"/>
        <v>OG7G_D2_IL_ISEQ_231020_AD</v>
      </c>
      <c r="F42" s="183" t="s">
        <v>6459</v>
      </c>
      <c r="G42" s="183" t="s">
        <v>6460</v>
      </c>
      <c r="H42" s="289">
        <v>45219</v>
      </c>
      <c r="I42" s="183" t="s">
        <v>6523</v>
      </c>
      <c r="J42" s="183" t="s">
        <v>107</v>
      </c>
      <c r="K42" s="183" t="s">
        <v>107</v>
      </c>
      <c r="L42" s="185"/>
    </row>
    <row r="43" spans="1:12" x14ac:dyDescent="0.25">
      <c r="A43" s="115">
        <f ca="1">INDEX('1.MetaData'!A:A, MATCH($D43, '1.MetaData'!$B:$B, 0))</f>
        <v>7</v>
      </c>
      <c r="B43" s="161" t="s">
        <v>6524</v>
      </c>
      <c r="C43" s="183" t="s">
        <v>4878</v>
      </c>
      <c r="D43" s="81" t="str">
        <f ca="1">IF(
    NOT(ISERROR(_xlfn.XLOOKUP($B43, '4.Illumina'!F:F, '4.Illumina'!E:E))),
    _xlfn.XLOOKUP($B43, '4.Illumina'!F:F, '4.Illumina'!E:E),
    IF(
        NOT(ISERROR(_xlfn.XLOOKUP($B43, '4.PacBio'!F:F, '4.PacBio'!E:E))),
        _xlfn.XLOOKUP($B43, '4.PacBio'!F:F, '4.PacBio'!E:E),
        IF(
            NOT(ISERROR(_xlfn.XLOOKUP($B43, '4.HiCLibrary'!F:F, '4.HiCLibrary'!E:E))),
            _xlfn.XLOOKUP($B43, '4.HiCLibrary'!F:F, '4.HiCLibrary'!E:E),
            IFERROR(
                _xlfn.XLOOKUP($B43, '4.ONT'!F:F, '4.ONT'!E:E, "?"),
                "?"
            )
        )
    )
)</f>
        <v>OG7</v>
      </c>
      <c r="E43" t="str">
        <f t="shared" si="1"/>
        <v>OG7G_D2_LSKL_ONT_240306_AD</v>
      </c>
      <c r="F43" s="183" t="s">
        <v>40</v>
      </c>
      <c r="G43" s="183" t="s">
        <v>6477</v>
      </c>
      <c r="H43" s="289">
        <v>45357</v>
      </c>
      <c r="I43" s="183" t="s">
        <v>6478</v>
      </c>
      <c r="J43" s="183" t="s">
        <v>6525</v>
      </c>
      <c r="K43" s="183" t="s">
        <v>107</v>
      </c>
      <c r="L43" s="185"/>
    </row>
    <row r="44" spans="1:12" x14ac:dyDescent="0.25">
      <c r="A44" s="115">
        <f ca="1">INDEX('1.MetaData'!A:A, MATCH($D44, '1.MetaData'!$B:$B, 0))</f>
        <v>7</v>
      </c>
      <c r="B44" s="161" t="s">
        <v>6526</v>
      </c>
      <c r="C44" s="183" t="s">
        <v>4878</v>
      </c>
      <c r="D44" s="81" t="str">
        <f ca="1">IF(
    NOT(ISERROR(_xlfn.XLOOKUP($B44, '4.Illumina'!F:F, '4.Illumina'!E:E))),
    _xlfn.XLOOKUP($B44, '4.Illumina'!F:F, '4.Illumina'!E:E),
    IF(
        NOT(ISERROR(_xlfn.XLOOKUP($B44, '4.PacBio'!F:F, '4.PacBio'!E:E))),
        _xlfn.XLOOKUP($B44, '4.PacBio'!F:F, '4.PacBio'!E:E),
        IF(
            NOT(ISERROR(_xlfn.XLOOKUP($B44, '4.HiCLibrary'!F:F, '4.HiCLibrary'!E:E))),
            _xlfn.XLOOKUP($B44, '4.HiCLibrary'!F:F, '4.HiCLibrary'!E:E),
            IFERROR(
                _xlfn.XLOOKUP($B44, '4.ONT'!F:F, '4.ONT'!E:E, "?"),
                "?"
            )
        )
    )
)</f>
        <v>OG7</v>
      </c>
      <c r="E44" t="str">
        <f t="shared" si="1"/>
        <v>OG7G_D2_SBL_PACB_230915_LP</v>
      </c>
      <c r="F44" s="183" t="s">
        <v>6463</v>
      </c>
      <c r="G44" s="183" t="s">
        <v>6464</v>
      </c>
      <c r="H44" s="289">
        <v>45184</v>
      </c>
      <c r="I44" s="183" t="s">
        <v>6527</v>
      </c>
      <c r="J44" s="183" t="s">
        <v>6466</v>
      </c>
      <c r="K44" s="185">
        <v>2</v>
      </c>
      <c r="L44" s="185"/>
    </row>
    <row r="45" spans="1:12" x14ac:dyDescent="0.25">
      <c r="A45" s="115">
        <f ca="1">INDEX('1.MetaData'!A:A, MATCH($D45, '1.MetaData'!$B:$B, 0))</f>
        <v>7</v>
      </c>
      <c r="B45" s="161" t="s">
        <v>6528</v>
      </c>
      <c r="C45" s="183" t="s">
        <v>4878</v>
      </c>
      <c r="D45" s="81" t="str">
        <f ca="1">IF(
    NOT(ISERROR(_xlfn.XLOOKUP($B45, '4.Illumina'!F:F, '4.Illumina'!E:E))),
    _xlfn.XLOOKUP($B45, '4.Illumina'!F:F, '4.Illumina'!E:E),
    IF(
        NOT(ISERROR(_xlfn.XLOOKUP($B45, '4.PacBio'!F:F, '4.PacBio'!E:E))),
        _xlfn.XLOOKUP($B45, '4.PacBio'!F:F, '4.PacBio'!E:E),
        IF(
            NOT(ISERROR(_xlfn.XLOOKUP($B45, '4.HiCLibrary'!F:F, '4.HiCLibrary'!E:E))),
            _xlfn.XLOOKUP($B45, '4.HiCLibrary'!F:F, '4.HiCLibrary'!E:E),
            IFERROR(
                _xlfn.XLOOKUP($B45, '4.ONT'!F:F, '4.ONT'!E:E, "?"),
                "?"
            )
        )
    )
)</f>
        <v>OG7</v>
      </c>
      <c r="E45" t="str">
        <f t="shared" si="1"/>
        <v>OG7G-1_HICL_ISEQ_240405_AD</v>
      </c>
      <c r="F45" s="183" t="s">
        <v>6468</v>
      </c>
      <c r="G45" s="183" t="s">
        <v>6460</v>
      </c>
      <c r="H45" s="289">
        <v>45387</v>
      </c>
      <c r="I45" s="183" t="s">
        <v>6529</v>
      </c>
      <c r="J45" s="183" t="s">
        <v>107</v>
      </c>
      <c r="K45" s="185" t="s">
        <v>107</v>
      </c>
      <c r="L45" s="185"/>
    </row>
    <row r="46" spans="1:12" x14ac:dyDescent="0.25">
      <c r="A46" s="115">
        <f ca="1">INDEX('1.MetaData'!A:A, MATCH($D46, '1.MetaData'!$B:$B, 0))</f>
        <v>7</v>
      </c>
      <c r="B46" s="161" t="s">
        <v>6528</v>
      </c>
      <c r="C46" s="183" t="s">
        <v>4878</v>
      </c>
      <c r="D46" s="81" t="str">
        <f ca="1">IF(
    NOT(ISERROR(_xlfn.XLOOKUP($B46, '4.Illumina'!F:F, '4.Illumina'!E:E))),
    _xlfn.XLOOKUP($B46, '4.Illumina'!F:F, '4.Illumina'!E:E),
    IF(
        NOT(ISERROR(_xlfn.XLOOKUP($B46, '4.PacBio'!F:F, '4.PacBio'!E:E))),
        _xlfn.XLOOKUP($B46, '4.PacBio'!F:F, '4.PacBio'!E:E),
        IF(
            NOT(ISERROR(_xlfn.XLOOKUP($B46, '4.HiCLibrary'!F:F, '4.HiCLibrary'!E:E))),
            _xlfn.XLOOKUP($B46, '4.HiCLibrary'!F:F, '4.HiCLibrary'!E:E),
            IFERROR(
                _xlfn.XLOOKUP($B46, '4.ONT'!F:F, '4.ONT'!E:E, "?"),
                "?"
            )
        )
    )
)</f>
        <v>OG7</v>
      </c>
      <c r="E46" t="str">
        <f t="shared" si="1"/>
        <v>OG7G-1_HICL_NEXT_240423_AD</v>
      </c>
      <c r="F46" s="183" t="s">
        <v>6468</v>
      </c>
      <c r="G46" s="183" t="s">
        <v>6469</v>
      </c>
      <c r="H46" s="289">
        <v>45405</v>
      </c>
      <c r="I46" s="183" t="s">
        <v>6530</v>
      </c>
      <c r="J46" s="183" t="s">
        <v>107</v>
      </c>
      <c r="K46" s="183" t="s">
        <v>107</v>
      </c>
      <c r="L46" s="185"/>
    </row>
    <row r="47" spans="1:12" x14ac:dyDescent="0.25">
      <c r="A47" s="115">
        <f ca="1">INDEX('1.MetaData'!A:A, MATCH($D47, '1.MetaData'!$B:$B, 0))</f>
        <v>7</v>
      </c>
      <c r="B47" s="161" t="s">
        <v>6522</v>
      </c>
      <c r="C47" s="183" t="s">
        <v>4878</v>
      </c>
      <c r="D47" s="81" t="str">
        <f ca="1">IF(
    NOT(ISERROR(_xlfn.XLOOKUP($B47, '4.Illumina'!F:F, '4.Illumina'!E:E))),
    _xlfn.XLOOKUP($B47, '4.Illumina'!F:F, '4.Illumina'!E:E),
    IF(
        NOT(ISERROR(_xlfn.XLOOKUP($B47, '4.PacBio'!F:F, '4.PacBio'!E:E))),
        _xlfn.XLOOKUP($B47, '4.PacBio'!F:F, '4.PacBio'!E:E),
        IF(
            NOT(ISERROR(_xlfn.XLOOKUP($B47, '4.HiCLibrary'!F:F, '4.HiCLibrary'!E:E))),
            _xlfn.XLOOKUP($B47, '4.HiCLibrary'!F:F, '4.HiCLibrary'!E:E),
            IFERROR(
                _xlfn.XLOOKUP($B47, '4.ONT'!F:F, '4.ONT'!E:E, "?"),
                "?"
            )
        )
    )
)</f>
        <v>OG7</v>
      </c>
      <c r="E47" t="str">
        <f t="shared" si="1"/>
        <v>OG7G_D2_IL_NOVA_231024_AD</v>
      </c>
      <c r="F47" s="183" t="s">
        <v>6459</v>
      </c>
      <c r="G47" s="183" t="s">
        <v>6471</v>
      </c>
      <c r="H47" s="289">
        <v>45589</v>
      </c>
      <c r="I47" s="183" t="s">
        <v>6531</v>
      </c>
      <c r="J47" s="183" t="s">
        <v>107</v>
      </c>
      <c r="K47" s="183" t="s">
        <v>107</v>
      </c>
      <c r="L47" s="185"/>
    </row>
    <row r="48" spans="1:12" x14ac:dyDescent="0.25">
      <c r="A48" s="115">
        <f ca="1">INDEX('1.MetaData'!A:A, MATCH($D48, '1.MetaData'!$B:$B, 0))</f>
        <v>8</v>
      </c>
      <c r="B48" s="161" t="s">
        <v>6532</v>
      </c>
      <c r="C48" s="183" t="s">
        <v>4878</v>
      </c>
      <c r="D48" s="81" t="str">
        <f ca="1">IF(
    NOT(ISERROR(_xlfn.XLOOKUP($B48, '4.Illumina'!F:F, '4.Illumina'!E:E))),
    _xlfn.XLOOKUP($B48, '4.Illumina'!F:F, '4.Illumina'!E:E),
    IF(
        NOT(ISERROR(_xlfn.XLOOKUP($B48, '4.PacBio'!F:F, '4.PacBio'!E:E))),
        _xlfn.XLOOKUP($B48, '4.PacBio'!F:F, '4.PacBio'!E:E),
        IF(
            NOT(ISERROR(_xlfn.XLOOKUP($B48, '4.HiCLibrary'!F:F, '4.HiCLibrary'!E:E))),
            _xlfn.XLOOKUP($B48, '4.HiCLibrary'!F:F, '4.HiCLibrary'!E:E),
            IFERROR(
                _xlfn.XLOOKUP($B48, '4.ONT'!F:F, '4.ONT'!E:E, "?"),
                "?"
            )
        )
    )
)</f>
        <v>OG8</v>
      </c>
      <c r="E48" t="str">
        <f t="shared" si="1"/>
        <v>OG8G_D_IL_ISEQ_230224_AD</v>
      </c>
      <c r="F48" s="183" t="s">
        <v>6459</v>
      </c>
      <c r="G48" s="183" t="s">
        <v>6460</v>
      </c>
      <c r="H48" s="289">
        <v>45346</v>
      </c>
      <c r="I48" s="183" t="s">
        <v>6533</v>
      </c>
      <c r="J48" s="183" t="s">
        <v>107</v>
      </c>
      <c r="K48" s="183" t="s">
        <v>107</v>
      </c>
      <c r="L48" s="185"/>
    </row>
    <row r="49" spans="1:12" x14ac:dyDescent="0.25">
      <c r="A49" s="115">
        <f ca="1">INDEX('1.MetaData'!A:A, MATCH($D49, '1.MetaData'!$B:$B, 0))</f>
        <v>8</v>
      </c>
      <c r="B49" s="161" t="s">
        <v>6534</v>
      </c>
      <c r="C49" s="183" t="s">
        <v>4878</v>
      </c>
      <c r="D49" s="81" t="str">
        <f ca="1">IF(
    NOT(ISERROR(_xlfn.XLOOKUP($B49, '4.Illumina'!F:F, '4.Illumina'!E:E))),
    _xlfn.XLOOKUP($B49, '4.Illumina'!F:F, '4.Illumina'!E:E),
    IF(
        NOT(ISERROR(_xlfn.XLOOKUP($B49, '4.PacBio'!F:F, '4.PacBio'!E:E))),
        _xlfn.XLOOKUP($B49, '4.PacBio'!F:F, '4.PacBio'!E:E),
        IF(
            NOT(ISERROR(_xlfn.XLOOKUP($B49, '4.HiCLibrary'!F:F, '4.HiCLibrary'!E:E))),
            _xlfn.XLOOKUP($B49, '4.HiCLibrary'!F:F, '4.HiCLibrary'!E:E),
            IFERROR(
                _xlfn.XLOOKUP($B49, '4.ONT'!F:F, '4.ONT'!E:E, "?"),
                "?"
            )
        )
    )
)</f>
        <v>OG8</v>
      </c>
      <c r="E49" t="str">
        <f t="shared" si="1"/>
        <v>OG8G_D_SBL_PACB_230512_AD</v>
      </c>
      <c r="F49" s="183" t="s">
        <v>6463</v>
      </c>
      <c r="G49" s="183" t="s">
        <v>6464</v>
      </c>
      <c r="H49" s="289">
        <v>45058</v>
      </c>
      <c r="I49" s="183" t="s">
        <v>6535</v>
      </c>
      <c r="J49" s="183" t="s">
        <v>6466</v>
      </c>
      <c r="K49" s="185">
        <v>2</v>
      </c>
      <c r="L49" s="185"/>
    </row>
    <row r="50" spans="1:12" x14ac:dyDescent="0.25">
      <c r="A50" s="115">
        <f ca="1">INDEX('1.MetaData'!A:A, MATCH($D50, '1.MetaData'!$B:$B, 0))</f>
        <v>8</v>
      </c>
      <c r="B50" s="161" t="s">
        <v>6532</v>
      </c>
      <c r="C50" s="183" t="s">
        <v>4878</v>
      </c>
      <c r="D50" s="81" t="str">
        <f ca="1">IF(
    NOT(ISERROR(_xlfn.XLOOKUP($B50, '4.Illumina'!F:F, '4.Illumina'!E:E))),
    _xlfn.XLOOKUP($B50, '4.Illumina'!F:F, '4.Illumina'!E:E),
    IF(
        NOT(ISERROR(_xlfn.XLOOKUP($B50, '4.PacBio'!F:F, '4.PacBio'!E:E))),
        _xlfn.XLOOKUP($B50, '4.PacBio'!F:F, '4.PacBio'!E:E),
        IF(
            NOT(ISERROR(_xlfn.XLOOKUP($B50, '4.HiCLibrary'!F:F, '4.HiCLibrary'!E:E))),
            _xlfn.XLOOKUP($B50, '4.HiCLibrary'!F:F, '4.HiCLibrary'!E:E),
            IFERROR(
                _xlfn.XLOOKUP($B50, '4.ONT'!F:F, '4.ONT'!E:E, "?"),
                "?"
            )
        )
    )
)</f>
        <v>OG8</v>
      </c>
      <c r="E50" t="str">
        <f t="shared" si="1"/>
        <v>OG8G_D_IL_NOVA_230302_AD</v>
      </c>
      <c r="F50" s="183" t="s">
        <v>6459</v>
      </c>
      <c r="G50" s="183" t="s">
        <v>6471</v>
      </c>
      <c r="H50" s="289">
        <v>44987</v>
      </c>
      <c r="I50" s="183" t="s">
        <v>6536</v>
      </c>
      <c r="J50" s="183" t="s">
        <v>107</v>
      </c>
      <c r="K50" s="183" t="s">
        <v>107</v>
      </c>
      <c r="L50" s="185"/>
    </row>
    <row r="51" spans="1:12" x14ac:dyDescent="0.25">
      <c r="A51" s="115">
        <f ca="1">INDEX('1.MetaData'!A:A, MATCH($D51, '1.MetaData'!$B:$B, 0))</f>
        <v>8</v>
      </c>
      <c r="B51" s="161" t="s">
        <v>6537</v>
      </c>
      <c r="C51" s="184" t="s">
        <v>4878</v>
      </c>
      <c r="D51" s="81" t="str">
        <f ca="1">IF(
    NOT(ISERROR(_xlfn.XLOOKUP($B51, '4.Illumina'!F:F, '4.Illumina'!E:E))),
    _xlfn.XLOOKUP($B51, '4.Illumina'!F:F, '4.Illumina'!E:E),
    IF(
        NOT(ISERROR(_xlfn.XLOOKUP($B51, '4.PacBio'!F:F, '4.PacBio'!E:E))),
        _xlfn.XLOOKUP($B51, '4.PacBio'!F:F, '4.PacBio'!E:E),
        IF(
            NOT(ISERROR(_xlfn.XLOOKUP($B51, '4.HiCLibrary'!F:F, '4.HiCLibrary'!E:E))),
            _xlfn.XLOOKUP($B51, '4.HiCLibrary'!F:F, '4.HiCLibrary'!E:E),
            IFERROR(
                _xlfn.XLOOKUP($B51, '4.ONT'!F:F, '4.ONT'!E:E, "?"),
                "?"
            )
        )
    )
)</f>
        <v>OG8</v>
      </c>
      <c r="E51" t="str">
        <f t="shared" si="1"/>
        <v>OG8G-1_HICL_ISEQ_240712_AD</v>
      </c>
      <c r="F51" s="183" t="s">
        <v>6468</v>
      </c>
      <c r="G51" s="183" t="s">
        <v>6460</v>
      </c>
      <c r="H51" s="289">
        <v>45485</v>
      </c>
      <c r="I51" s="183" t="s">
        <v>6538</v>
      </c>
      <c r="J51" s="183" t="s">
        <v>107</v>
      </c>
      <c r="K51" s="185" t="s">
        <v>107</v>
      </c>
      <c r="L51" s="185"/>
    </row>
    <row r="52" spans="1:12" x14ac:dyDescent="0.25">
      <c r="A52" s="115">
        <f ca="1">INDEX('1.MetaData'!A:A, MATCH($D52, '1.MetaData'!$B:$B, 0))</f>
        <v>8</v>
      </c>
      <c r="B52" s="161" t="s">
        <v>6537</v>
      </c>
      <c r="C52" s="184" t="s">
        <v>4878</v>
      </c>
      <c r="D52" s="81" t="str">
        <f ca="1">IF(
    NOT(ISERROR(_xlfn.XLOOKUP($B52, '4.Illumina'!F:F, '4.Illumina'!E:E))),
    _xlfn.XLOOKUP($B52, '4.Illumina'!F:F, '4.Illumina'!E:E),
    IF(
        NOT(ISERROR(_xlfn.XLOOKUP($B52, '4.PacBio'!F:F, '4.PacBio'!E:E))),
        _xlfn.XLOOKUP($B52, '4.PacBio'!F:F, '4.PacBio'!E:E),
        IF(
            NOT(ISERROR(_xlfn.XLOOKUP($B52, '4.HiCLibrary'!F:F, '4.HiCLibrary'!E:E))),
            _xlfn.XLOOKUP($B52, '4.HiCLibrary'!F:F, '4.HiCLibrary'!E:E),
            IFERROR(
                _xlfn.XLOOKUP($B52, '4.ONT'!F:F, '4.ONT'!E:E, "?"),
                "?"
            )
        )
    )
)</f>
        <v>OG8</v>
      </c>
      <c r="E52" t="str">
        <f t="shared" si="1"/>
        <v>OG8G-1_HICL_NOVA_240718_AD</v>
      </c>
      <c r="F52" s="183" t="s">
        <v>6468</v>
      </c>
      <c r="G52" s="183" t="s">
        <v>6471</v>
      </c>
      <c r="H52" s="289">
        <v>45491</v>
      </c>
      <c r="I52" s="183" t="s">
        <v>6539</v>
      </c>
      <c r="J52" s="183" t="s">
        <v>107</v>
      </c>
      <c r="K52" s="185" t="s">
        <v>107</v>
      </c>
      <c r="L52" s="185"/>
    </row>
    <row r="53" spans="1:12" x14ac:dyDescent="0.25">
      <c r="A53" s="115">
        <f ca="1">INDEX('1.MetaData'!A:A, MATCH($D53, '1.MetaData'!$B:$B, 0))</f>
        <v>9</v>
      </c>
      <c r="B53" s="161" t="s">
        <v>6540</v>
      </c>
      <c r="C53" s="183" t="s">
        <v>4878</v>
      </c>
      <c r="D53" s="81" t="str">
        <f ca="1">IF(
    NOT(ISERROR(_xlfn.XLOOKUP($B53, '4.Illumina'!F:F, '4.Illumina'!E:E))),
    _xlfn.XLOOKUP($B53, '4.Illumina'!F:F, '4.Illumina'!E:E),
    IF(
        NOT(ISERROR(_xlfn.XLOOKUP($B53, '4.PacBio'!F:F, '4.PacBio'!E:E))),
        _xlfn.XLOOKUP($B53, '4.PacBio'!F:F, '4.PacBio'!E:E),
        IF(
            NOT(ISERROR(_xlfn.XLOOKUP($B53, '4.HiCLibrary'!F:F, '4.HiCLibrary'!E:E))),
            _xlfn.XLOOKUP($B53, '4.HiCLibrary'!F:F, '4.HiCLibrary'!E:E),
            IFERROR(
                _xlfn.XLOOKUP($B53, '4.ONT'!F:F, '4.ONT'!E:E, "?"),
                "?"
            )
        )
    )
)</f>
        <v>OG9</v>
      </c>
      <c r="E53" t="str">
        <f t="shared" si="1"/>
        <v>OG9G_D_IL_ISEQ_230607_LP</v>
      </c>
      <c r="F53" s="183" t="s">
        <v>6459</v>
      </c>
      <c r="G53" s="183" t="s">
        <v>6460</v>
      </c>
      <c r="H53" s="289">
        <v>45084</v>
      </c>
      <c r="I53" s="183" t="s">
        <v>6461</v>
      </c>
      <c r="J53" s="183" t="s">
        <v>107</v>
      </c>
      <c r="K53" s="183" t="s">
        <v>107</v>
      </c>
      <c r="L53" s="185"/>
    </row>
    <row r="54" spans="1:12" x14ac:dyDescent="0.25">
      <c r="A54" s="115">
        <f ca="1">INDEX('1.MetaData'!A:A, MATCH($D54, '1.MetaData'!$B:$B, 0))</f>
        <v>9</v>
      </c>
      <c r="B54" s="161" t="s">
        <v>6541</v>
      </c>
      <c r="C54" s="183" t="s">
        <v>4878</v>
      </c>
      <c r="D54" s="81" t="str">
        <f ca="1">IF(
    NOT(ISERROR(_xlfn.XLOOKUP($B54, '4.Illumina'!F:F, '4.Illumina'!E:E))),
    _xlfn.XLOOKUP($B54, '4.Illumina'!F:F, '4.Illumina'!E:E),
    IF(
        NOT(ISERROR(_xlfn.XLOOKUP($B54, '4.PacBio'!F:F, '4.PacBio'!E:E))),
        _xlfn.XLOOKUP($B54, '4.PacBio'!F:F, '4.PacBio'!E:E),
        IF(
            NOT(ISERROR(_xlfn.XLOOKUP($B54, '4.HiCLibrary'!F:F, '4.HiCLibrary'!E:E))),
            _xlfn.XLOOKUP($B54, '4.HiCLibrary'!F:F, '4.HiCLibrary'!E:E),
            IFERROR(
                _xlfn.XLOOKUP($B54, '4.ONT'!F:F, '4.ONT'!E:E, "?"),
                "?"
            )
        )
    )
)</f>
        <v>OG9</v>
      </c>
      <c r="E54" t="str">
        <f t="shared" si="1"/>
        <v>OG9G_D_LSKL_ONT_240306_AD</v>
      </c>
      <c r="F54" s="183" t="s">
        <v>40</v>
      </c>
      <c r="G54" s="183" t="s">
        <v>6477</v>
      </c>
      <c r="H54" s="289">
        <v>45357</v>
      </c>
      <c r="I54" s="183" t="s">
        <v>6478</v>
      </c>
      <c r="J54" s="183" t="s">
        <v>6542</v>
      </c>
      <c r="K54" s="183" t="s">
        <v>107</v>
      </c>
      <c r="L54" s="185"/>
    </row>
    <row r="55" spans="1:12" x14ac:dyDescent="0.25">
      <c r="A55" s="115">
        <f ca="1">INDEX('1.MetaData'!A:A, MATCH($D55, '1.MetaData'!$B:$B, 0))</f>
        <v>9</v>
      </c>
      <c r="B55" s="161" t="s">
        <v>6543</v>
      </c>
      <c r="C55" s="183" t="s">
        <v>4878</v>
      </c>
      <c r="D55" s="81" t="str">
        <f ca="1">IF(
    NOT(ISERROR(_xlfn.XLOOKUP($B55, '4.Illumina'!F:F, '4.Illumina'!E:E))),
    _xlfn.XLOOKUP($B55, '4.Illumina'!F:F, '4.Illumina'!E:E),
    IF(
        NOT(ISERROR(_xlfn.XLOOKUP($B55, '4.PacBio'!F:F, '4.PacBio'!E:E))),
        _xlfn.XLOOKUP($B55, '4.PacBio'!F:F, '4.PacBio'!E:E),
        IF(
            NOT(ISERROR(_xlfn.XLOOKUP($B55, '4.HiCLibrary'!F:F, '4.HiCLibrary'!E:E))),
            _xlfn.XLOOKUP($B55, '4.HiCLibrary'!F:F, '4.HiCLibrary'!E:E),
            IFERROR(
                _xlfn.XLOOKUP($B55, '4.ONT'!F:F, '4.ONT'!E:E, "?"),
                "?"
            )
        )
    )
)</f>
        <v>OG9</v>
      </c>
      <c r="E55" t="str">
        <f t="shared" si="1"/>
        <v>OG9G_D2_IL_ISEQ_230607_LP</v>
      </c>
      <c r="F55" s="183" t="s">
        <v>6459</v>
      </c>
      <c r="G55" s="183" t="s">
        <v>6460</v>
      </c>
      <c r="H55" s="289">
        <v>45084</v>
      </c>
      <c r="I55" s="183" t="s">
        <v>6461</v>
      </c>
      <c r="J55" s="183" t="s">
        <v>107</v>
      </c>
      <c r="K55" s="183" t="s">
        <v>107</v>
      </c>
      <c r="L55" s="185"/>
    </row>
    <row r="56" spans="1:12" x14ac:dyDescent="0.25">
      <c r="A56" s="115">
        <f ca="1">INDEX('1.MetaData'!A:A, MATCH($D56, '1.MetaData'!$B:$B, 0))</f>
        <v>9</v>
      </c>
      <c r="B56" s="161" t="s">
        <v>6544</v>
      </c>
      <c r="C56" s="183" t="s">
        <v>4878</v>
      </c>
      <c r="D56" s="81" t="str">
        <f ca="1">IF(
    NOT(ISERROR(_xlfn.XLOOKUP($B56, '4.Illumina'!F:F, '4.Illumina'!E:E))),
    _xlfn.XLOOKUP($B56, '4.Illumina'!F:F, '4.Illumina'!E:E),
    IF(
        NOT(ISERROR(_xlfn.XLOOKUP($B56, '4.PacBio'!F:F, '4.PacBio'!E:E))),
        _xlfn.XLOOKUP($B56, '4.PacBio'!F:F, '4.PacBio'!E:E),
        IF(
            NOT(ISERROR(_xlfn.XLOOKUP($B56, '4.HiCLibrary'!F:F, '4.HiCLibrary'!E:E))),
            _xlfn.XLOOKUP($B56, '4.HiCLibrary'!F:F, '4.HiCLibrary'!E:E),
            IFERROR(
                _xlfn.XLOOKUP($B56, '4.ONT'!F:F, '4.ONT'!E:E, "?"),
                "?"
            )
        )
    )
)</f>
        <v>OG9</v>
      </c>
      <c r="E56" t="str">
        <f t="shared" si="1"/>
        <v>OG9G_D3_SBL_PACB_240206_AD</v>
      </c>
      <c r="F56" s="183" t="s">
        <v>6463</v>
      </c>
      <c r="G56" s="183" t="s">
        <v>6499</v>
      </c>
      <c r="H56" s="289">
        <v>45328</v>
      </c>
      <c r="I56" s="183" t="s">
        <v>6545</v>
      </c>
      <c r="J56" s="183" t="s">
        <v>6546</v>
      </c>
      <c r="K56" s="185">
        <v>1</v>
      </c>
      <c r="L56" s="185"/>
    </row>
    <row r="57" spans="1:12" x14ac:dyDescent="0.25">
      <c r="A57" s="115">
        <f ca="1">INDEX('1.MetaData'!A:A, MATCH($D57, '1.MetaData'!$B:$B, 0))</f>
        <v>9</v>
      </c>
      <c r="B57" s="161" t="s">
        <v>6547</v>
      </c>
      <c r="C57" s="183" t="s">
        <v>4878</v>
      </c>
      <c r="D57" s="81" t="str">
        <f ca="1">IF(
    NOT(ISERROR(_xlfn.XLOOKUP($B57, '4.Illumina'!F:F, '4.Illumina'!E:E))),
    _xlfn.XLOOKUP($B57, '4.Illumina'!F:F, '4.Illumina'!E:E),
    IF(
        NOT(ISERROR(_xlfn.XLOOKUP($B57, '4.PacBio'!F:F, '4.PacBio'!E:E))),
        _xlfn.XLOOKUP($B57, '4.PacBio'!F:F, '4.PacBio'!E:E),
        IF(
            NOT(ISERROR(_xlfn.XLOOKUP($B57, '4.HiCLibrary'!F:F, '4.HiCLibrary'!E:E))),
            _xlfn.XLOOKUP($B57, '4.HiCLibrary'!F:F, '4.HiCLibrary'!E:E),
            IFERROR(
                _xlfn.XLOOKUP($B57, '4.ONT'!F:F, '4.ONT'!E:E, "?"),
                "?"
            )
        )
    )
)</f>
        <v>OG9</v>
      </c>
      <c r="E57" t="str">
        <f t="shared" si="1"/>
        <v>OG9G-2_HICL_ISEQ_240222_AD2</v>
      </c>
      <c r="F57" s="183" t="s">
        <v>6468</v>
      </c>
      <c r="G57" s="183" t="s">
        <v>6460</v>
      </c>
      <c r="H57" s="289">
        <v>45344</v>
      </c>
      <c r="I57" s="183" t="s">
        <v>6548</v>
      </c>
      <c r="J57" s="183" t="s">
        <v>107</v>
      </c>
      <c r="K57" s="183" t="s">
        <v>107</v>
      </c>
      <c r="L57" s="185"/>
    </row>
    <row r="58" spans="1:12" x14ac:dyDescent="0.25">
      <c r="A58" s="115">
        <f ca="1">INDEX('1.MetaData'!A:A, MATCH($D58, '1.MetaData'!$B:$B, 0))</f>
        <v>9</v>
      </c>
      <c r="B58" s="161" t="s">
        <v>6547</v>
      </c>
      <c r="C58" s="183" t="s">
        <v>4878</v>
      </c>
      <c r="D58" s="81" t="str">
        <f ca="1">IF(
    NOT(ISERROR(_xlfn.XLOOKUP($B58, '4.Illumina'!F:F, '4.Illumina'!E:E))),
    _xlfn.XLOOKUP($B58, '4.Illumina'!F:F, '4.Illumina'!E:E),
    IF(
        NOT(ISERROR(_xlfn.XLOOKUP($B58, '4.PacBio'!F:F, '4.PacBio'!E:E))),
        _xlfn.XLOOKUP($B58, '4.PacBio'!F:F, '4.PacBio'!E:E),
        IF(
            NOT(ISERROR(_xlfn.XLOOKUP($B58, '4.HiCLibrary'!F:F, '4.HiCLibrary'!E:E))),
            _xlfn.XLOOKUP($B58, '4.HiCLibrary'!F:F, '4.HiCLibrary'!E:E),
            IFERROR(
                _xlfn.XLOOKUP($B58, '4.ONT'!F:F, '4.ONT'!E:E, "?"),
                "?"
            )
        )
    )
)</f>
        <v>OG9</v>
      </c>
      <c r="E58" t="str">
        <f t="shared" si="1"/>
        <v>OG9G-2_HICL_NEXT_240301_AD</v>
      </c>
      <c r="F58" s="183" t="s">
        <v>6468</v>
      </c>
      <c r="G58" s="183" t="s">
        <v>6469</v>
      </c>
      <c r="H58" s="289">
        <v>45352</v>
      </c>
      <c r="I58" s="183" t="s">
        <v>6549</v>
      </c>
      <c r="J58" s="183" t="s">
        <v>107</v>
      </c>
      <c r="K58" s="183" t="s">
        <v>107</v>
      </c>
      <c r="L58" s="185"/>
    </row>
    <row r="59" spans="1:12" x14ac:dyDescent="0.25">
      <c r="A59" s="115">
        <f ca="1">INDEX('1.MetaData'!A:A, MATCH($D59, '1.MetaData'!$B:$B, 0))</f>
        <v>9</v>
      </c>
      <c r="B59" s="161" t="s">
        <v>6540</v>
      </c>
      <c r="C59" s="183" t="s">
        <v>4878</v>
      </c>
      <c r="D59" s="81" t="str">
        <f ca="1">IF(
    NOT(ISERROR(_xlfn.XLOOKUP($B59, '4.Illumina'!F:F, '4.Illumina'!E:E))),
    _xlfn.XLOOKUP($B59, '4.Illumina'!F:F, '4.Illumina'!E:E),
    IF(
        NOT(ISERROR(_xlfn.XLOOKUP($B59, '4.PacBio'!F:F, '4.PacBio'!E:E))),
        _xlfn.XLOOKUP($B59, '4.PacBio'!F:F, '4.PacBio'!E:E),
        IF(
            NOT(ISERROR(_xlfn.XLOOKUP($B59, '4.HiCLibrary'!F:F, '4.HiCLibrary'!E:E))),
            _xlfn.XLOOKUP($B59, '4.HiCLibrary'!F:F, '4.HiCLibrary'!E:E),
            IFERROR(
                _xlfn.XLOOKUP($B59, '4.ONT'!F:F, '4.ONT'!E:E, "?"),
                "?"
            )
        )
    )
)</f>
        <v>OG9</v>
      </c>
      <c r="E59" t="str">
        <f t="shared" si="1"/>
        <v>OG9G_D_IL_NOVA_230620_LP</v>
      </c>
      <c r="F59" s="183" t="s">
        <v>6459</v>
      </c>
      <c r="G59" s="183" t="s">
        <v>6471</v>
      </c>
      <c r="H59" s="289">
        <v>45097</v>
      </c>
      <c r="I59" s="183" t="s">
        <v>6472</v>
      </c>
      <c r="J59" s="183" t="s">
        <v>107</v>
      </c>
      <c r="K59" s="183" t="s">
        <v>107</v>
      </c>
      <c r="L59" s="185"/>
    </row>
    <row r="60" spans="1:12" x14ac:dyDescent="0.25">
      <c r="A60" s="115">
        <f ca="1">INDEX('1.MetaData'!A:A, MATCH($D60, '1.MetaData'!$B:$B, 0))</f>
        <v>9</v>
      </c>
      <c r="B60" s="161" t="s">
        <v>6540</v>
      </c>
      <c r="C60" s="183" t="s">
        <v>4878</v>
      </c>
      <c r="D60" s="81" t="str">
        <f ca="1">IF(
    NOT(ISERROR(_xlfn.XLOOKUP($B60, '4.Illumina'!F:F, '4.Illumina'!E:E))),
    _xlfn.XLOOKUP($B60, '4.Illumina'!F:F, '4.Illumina'!E:E),
    IF(
        NOT(ISERROR(_xlfn.XLOOKUP($B60, '4.PacBio'!F:F, '4.PacBio'!E:E))),
        _xlfn.XLOOKUP($B60, '4.PacBio'!F:F, '4.PacBio'!E:E),
        IF(
            NOT(ISERROR(_xlfn.XLOOKUP($B60, '4.HiCLibrary'!F:F, '4.HiCLibrary'!E:E))),
            _xlfn.XLOOKUP($B60, '4.HiCLibrary'!F:F, '4.HiCLibrary'!E:E),
            IFERROR(
                _xlfn.XLOOKUP($B60, '4.ONT'!F:F, '4.ONT'!E:E, "?"),
                "?"
            )
        )
    )
)</f>
        <v>OG9</v>
      </c>
      <c r="E60" t="str">
        <f t="shared" si="1"/>
        <v>OG9G_D_IL_NOVA_230814_LP</v>
      </c>
      <c r="F60" s="183" t="s">
        <v>6459</v>
      </c>
      <c r="G60" s="183" t="s">
        <v>6471</v>
      </c>
      <c r="H60" s="289">
        <v>45152</v>
      </c>
      <c r="I60" s="183" t="s">
        <v>6473</v>
      </c>
      <c r="J60" s="183" t="s">
        <v>107</v>
      </c>
      <c r="K60" s="183" t="s">
        <v>107</v>
      </c>
      <c r="L60" s="185"/>
    </row>
    <row r="61" spans="1:12" x14ac:dyDescent="0.25">
      <c r="A61" s="115">
        <f ca="1">INDEX('1.MetaData'!A:A, MATCH($D61, '1.MetaData'!$B:$B, 0))</f>
        <v>9</v>
      </c>
      <c r="B61" s="161" t="s">
        <v>6543</v>
      </c>
      <c r="C61" s="183" t="s">
        <v>4878</v>
      </c>
      <c r="D61" s="81" t="str">
        <f ca="1">IF(
    NOT(ISERROR(_xlfn.XLOOKUP($B61, '4.Illumina'!F:F, '4.Illumina'!E:E))),
    _xlfn.XLOOKUP($B61, '4.Illumina'!F:F, '4.Illumina'!E:E),
    IF(
        NOT(ISERROR(_xlfn.XLOOKUP($B61, '4.PacBio'!F:F, '4.PacBio'!E:E))),
        _xlfn.XLOOKUP($B61, '4.PacBio'!F:F, '4.PacBio'!E:E),
        IF(
            NOT(ISERROR(_xlfn.XLOOKUP($B61, '4.HiCLibrary'!F:F, '4.HiCLibrary'!E:E))),
            _xlfn.XLOOKUP($B61, '4.HiCLibrary'!F:F, '4.HiCLibrary'!E:E),
            IFERROR(
                _xlfn.XLOOKUP($B61, '4.ONT'!F:F, '4.ONT'!E:E, "?"),
                "?"
            )
        )
    )
)</f>
        <v>OG9</v>
      </c>
      <c r="E61" t="str">
        <f t="shared" si="1"/>
        <v>OG9G_D2_IL_NOVA_230814_LP</v>
      </c>
      <c r="F61" s="183" t="s">
        <v>6459</v>
      </c>
      <c r="G61" s="183" t="s">
        <v>6471</v>
      </c>
      <c r="H61" s="289">
        <v>45152</v>
      </c>
      <c r="I61" s="183" t="s">
        <v>6473</v>
      </c>
      <c r="J61" s="183" t="s">
        <v>107</v>
      </c>
      <c r="K61" s="183" t="s">
        <v>107</v>
      </c>
      <c r="L61" s="185"/>
    </row>
    <row r="62" spans="1:12" x14ac:dyDescent="0.25">
      <c r="A62" s="115">
        <f ca="1">INDEX('1.MetaData'!A:A, MATCH($D62, '1.MetaData'!$B:$B, 0))</f>
        <v>10</v>
      </c>
      <c r="B62" s="161" t="s">
        <v>6550</v>
      </c>
      <c r="C62" s="183" t="s">
        <v>4878</v>
      </c>
      <c r="D62" s="81" t="str">
        <f ca="1">IF(
    NOT(ISERROR(_xlfn.XLOOKUP($B62, '4.Illumina'!F:F, '4.Illumina'!E:E))),
    _xlfn.XLOOKUP($B62, '4.Illumina'!F:F, '4.Illumina'!E:E),
    IF(
        NOT(ISERROR(_xlfn.XLOOKUP($B62, '4.PacBio'!F:F, '4.PacBio'!E:E))),
        _xlfn.XLOOKUP($B62, '4.PacBio'!F:F, '4.PacBio'!E:E),
        IF(
            NOT(ISERROR(_xlfn.XLOOKUP($B62, '4.HiCLibrary'!F:F, '4.HiCLibrary'!E:E))),
            _xlfn.XLOOKUP($B62, '4.HiCLibrary'!F:F, '4.HiCLibrary'!E:E),
            IFERROR(
                _xlfn.XLOOKUP($B62, '4.ONT'!F:F, '4.ONT'!E:E, "?"),
                "?"
            )
        )
    )
)</f>
        <v>OG10</v>
      </c>
      <c r="E62" t="str">
        <f t="shared" si="1"/>
        <v>OG10G_D_IL_ISEQ_230224_AD</v>
      </c>
      <c r="F62" s="183" t="s">
        <v>6459</v>
      </c>
      <c r="G62" s="183" t="s">
        <v>6460</v>
      </c>
      <c r="H62" s="289">
        <v>45346</v>
      </c>
      <c r="I62" s="183" t="s">
        <v>6533</v>
      </c>
      <c r="J62" s="183" t="s">
        <v>107</v>
      </c>
      <c r="K62" s="183" t="s">
        <v>107</v>
      </c>
      <c r="L62" s="185"/>
    </row>
    <row r="63" spans="1:12" x14ac:dyDescent="0.25">
      <c r="A63" s="115">
        <f ca="1">INDEX('1.MetaData'!A:A, MATCH($D63, '1.MetaData'!$B:$B, 0))</f>
        <v>10</v>
      </c>
      <c r="B63" s="161" t="s">
        <v>6551</v>
      </c>
      <c r="C63" s="183" t="s">
        <v>4878</v>
      </c>
      <c r="D63" s="81" t="str">
        <f ca="1">IF(
    NOT(ISERROR(_xlfn.XLOOKUP($B63, '4.Illumina'!F:F, '4.Illumina'!E:E))),
    _xlfn.XLOOKUP($B63, '4.Illumina'!F:F, '4.Illumina'!E:E),
    IF(
        NOT(ISERROR(_xlfn.XLOOKUP($B63, '4.PacBio'!F:F, '4.PacBio'!E:E))),
        _xlfn.XLOOKUP($B63, '4.PacBio'!F:F, '4.PacBio'!E:E),
        IF(
            NOT(ISERROR(_xlfn.XLOOKUP($B63, '4.HiCLibrary'!F:F, '4.HiCLibrary'!E:E))),
            _xlfn.XLOOKUP($B63, '4.HiCLibrary'!F:F, '4.HiCLibrary'!E:E),
            IFERROR(
                _xlfn.XLOOKUP($B63, '4.ONT'!F:F, '4.ONT'!E:E, "?"),
                "?"
            )
        )
    )
)</f>
        <v>OG10</v>
      </c>
      <c r="E63" t="str">
        <f t="shared" si="1"/>
        <v>OG10G_D_LSKL_ONT_230727_AD</v>
      </c>
      <c r="F63" s="183" t="s">
        <v>40</v>
      </c>
      <c r="G63" s="183" t="s">
        <v>6477</v>
      </c>
      <c r="H63" s="289">
        <v>45134</v>
      </c>
      <c r="I63" s="183" t="s">
        <v>6552</v>
      </c>
      <c r="J63" s="183" t="s">
        <v>6553</v>
      </c>
      <c r="K63" s="183" t="s">
        <v>107</v>
      </c>
      <c r="L63" s="185"/>
    </row>
    <row r="64" spans="1:12" x14ac:dyDescent="0.25">
      <c r="A64" s="115">
        <f ca="1">INDEX('1.MetaData'!A:A, MATCH($D64, '1.MetaData'!$B:$B, 0))</f>
        <v>10</v>
      </c>
      <c r="B64" s="161" t="s">
        <v>6554</v>
      </c>
      <c r="C64" s="183" t="s">
        <v>4878</v>
      </c>
      <c r="D64" s="81" t="str">
        <f ca="1">IF(
    NOT(ISERROR(_xlfn.XLOOKUP($B64, '4.Illumina'!F:F, '4.Illumina'!E:E))),
    _xlfn.XLOOKUP($B64, '4.Illumina'!F:F, '4.Illumina'!E:E),
    IF(
        NOT(ISERROR(_xlfn.XLOOKUP($B64, '4.PacBio'!F:F, '4.PacBio'!E:E))),
        _xlfn.XLOOKUP($B64, '4.PacBio'!F:F, '4.PacBio'!E:E),
        IF(
            NOT(ISERROR(_xlfn.XLOOKUP($B64, '4.HiCLibrary'!F:F, '4.HiCLibrary'!E:E))),
            _xlfn.XLOOKUP($B64, '4.HiCLibrary'!F:F, '4.HiCLibrary'!E:E),
            IFERROR(
                _xlfn.XLOOKUP($B64, '4.ONT'!F:F, '4.ONT'!E:E, "?"),
                "?"
            )
        )
    )
)</f>
        <v>OG10</v>
      </c>
      <c r="E64" t="str">
        <f t="shared" si="1"/>
        <v>OG10G_D_SBL_PACB_230209_LP</v>
      </c>
      <c r="F64" s="183" t="s">
        <v>6463</v>
      </c>
      <c r="G64" s="183" t="s">
        <v>6464</v>
      </c>
      <c r="H64" s="289">
        <v>44966</v>
      </c>
      <c r="I64" s="183" t="s">
        <v>6555</v>
      </c>
      <c r="J64" s="183" t="s">
        <v>6482</v>
      </c>
      <c r="K64" s="185">
        <v>2</v>
      </c>
      <c r="L64" s="185"/>
    </row>
    <row r="65" spans="1:12" x14ac:dyDescent="0.25">
      <c r="A65" s="115">
        <f ca="1">INDEX('1.MetaData'!A:A, MATCH($D65, '1.MetaData'!$B:$B, 0))</f>
        <v>10</v>
      </c>
      <c r="B65" s="161" t="s">
        <v>6556</v>
      </c>
      <c r="C65" s="183" t="s">
        <v>4878</v>
      </c>
      <c r="D65" s="81" t="str">
        <f ca="1">IF(
    NOT(ISERROR(_xlfn.XLOOKUP($B65, '4.Illumina'!F:F, '4.Illumina'!E:E))),
    _xlfn.XLOOKUP($B65, '4.Illumina'!F:F, '4.Illumina'!E:E),
    IF(
        NOT(ISERROR(_xlfn.XLOOKUP($B65, '4.PacBio'!F:F, '4.PacBio'!E:E))),
        _xlfn.XLOOKUP($B65, '4.PacBio'!F:F, '4.PacBio'!E:E),
        IF(
            NOT(ISERROR(_xlfn.XLOOKUP($B65, '4.HiCLibrary'!F:F, '4.HiCLibrary'!E:E))),
            _xlfn.XLOOKUP($B65, '4.HiCLibrary'!F:F, '4.HiCLibrary'!E:E),
            IFERROR(
                _xlfn.XLOOKUP($B65, '4.ONT'!F:F, '4.ONT'!E:E, "?"),
                "?"
            )
        )
    )
)</f>
        <v>OG10</v>
      </c>
      <c r="E65" t="str">
        <f t="shared" si="1"/>
        <v>OG10G-1_HICL_ISEQ_230830_AD</v>
      </c>
      <c r="F65" s="183" t="s">
        <v>6468</v>
      </c>
      <c r="G65" s="183" t="s">
        <v>6460</v>
      </c>
      <c r="H65" s="289">
        <v>45168</v>
      </c>
      <c r="I65" s="183" t="s">
        <v>6516</v>
      </c>
      <c r="J65" s="183" t="s">
        <v>107</v>
      </c>
      <c r="K65" s="183" t="s">
        <v>107</v>
      </c>
      <c r="L65" s="185"/>
    </row>
    <row r="66" spans="1:12" x14ac:dyDescent="0.25">
      <c r="A66" s="115">
        <f ca="1">INDEX('1.MetaData'!A:A, MATCH($D66, '1.MetaData'!$B:$B, 0))</f>
        <v>10</v>
      </c>
      <c r="B66" s="161" t="s">
        <v>6556</v>
      </c>
      <c r="C66" s="183" t="s">
        <v>4878</v>
      </c>
      <c r="D66" s="81" t="str">
        <f ca="1">IF(
    NOT(ISERROR(_xlfn.XLOOKUP($B66, '4.Illumina'!F:F, '4.Illumina'!E:E))),
    _xlfn.XLOOKUP($B66, '4.Illumina'!F:F, '4.Illumina'!E:E),
    IF(
        NOT(ISERROR(_xlfn.XLOOKUP($B66, '4.PacBio'!F:F, '4.PacBio'!E:E))),
        _xlfn.XLOOKUP($B66, '4.PacBio'!F:F, '4.PacBio'!E:E),
        IF(
            NOT(ISERROR(_xlfn.XLOOKUP($B66, '4.HiCLibrary'!F:F, '4.HiCLibrary'!E:E))),
            _xlfn.XLOOKUP($B66, '4.HiCLibrary'!F:F, '4.HiCLibrary'!E:E),
            IFERROR(
                _xlfn.XLOOKUP($B66, '4.ONT'!F:F, '4.ONT'!E:E, "?"),
                "?"
            )
        )
    )
)</f>
        <v>OG10</v>
      </c>
      <c r="E66" t="str">
        <f t="shared" si="1"/>
        <v>OG10G-1_HICL_NEXT_230912_AD</v>
      </c>
      <c r="F66" s="183" t="s">
        <v>6468</v>
      </c>
      <c r="G66" s="183" t="s">
        <v>6469</v>
      </c>
      <c r="H66" s="289">
        <v>45181</v>
      </c>
      <c r="I66" s="183" t="s">
        <v>6517</v>
      </c>
      <c r="J66" s="183" t="s">
        <v>107</v>
      </c>
      <c r="K66" s="183" t="s">
        <v>107</v>
      </c>
      <c r="L66" s="185"/>
    </row>
    <row r="67" spans="1:12" x14ac:dyDescent="0.25">
      <c r="A67" s="115">
        <f ca="1">INDEX('1.MetaData'!A:A, MATCH($D67, '1.MetaData'!$B:$B, 0))</f>
        <v>10</v>
      </c>
      <c r="B67" s="161" t="s">
        <v>6550</v>
      </c>
      <c r="C67" s="183" t="s">
        <v>4878</v>
      </c>
      <c r="D67" s="81" t="str">
        <f ca="1">IF(
    NOT(ISERROR(_xlfn.XLOOKUP($B67, '4.Illumina'!F:F, '4.Illumina'!E:E))),
    _xlfn.XLOOKUP($B67, '4.Illumina'!F:F, '4.Illumina'!E:E),
    IF(
        NOT(ISERROR(_xlfn.XLOOKUP($B67, '4.PacBio'!F:F, '4.PacBio'!E:E))),
        _xlfn.XLOOKUP($B67, '4.PacBio'!F:F, '4.PacBio'!E:E),
        IF(
            NOT(ISERROR(_xlfn.XLOOKUP($B67, '4.HiCLibrary'!F:F, '4.HiCLibrary'!E:E))),
            _xlfn.XLOOKUP($B67, '4.HiCLibrary'!F:F, '4.HiCLibrary'!E:E),
            IFERROR(
                _xlfn.XLOOKUP($B67, '4.ONT'!F:F, '4.ONT'!E:E, "?"),
                "?"
            )
        )
    )
)</f>
        <v>OG10</v>
      </c>
      <c r="E67" t="str">
        <f t="shared" ref="E67:E130" si="2">CONCATENATE(B67,"_",I67)</f>
        <v>OG10G_D_IL_NOVA_230302_AD</v>
      </c>
      <c r="F67" s="183" t="s">
        <v>6459</v>
      </c>
      <c r="G67" s="183" t="s">
        <v>6471</v>
      </c>
      <c r="H67" s="289">
        <v>44987</v>
      </c>
      <c r="I67" s="183" t="s">
        <v>6536</v>
      </c>
      <c r="J67" s="183" t="s">
        <v>107</v>
      </c>
      <c r="K67" s="183" t="s">
        <v>107</v>
      </c>
      <c r="L67" s="185"/>
    </row>
    <row r="68" spans="1:12" x14ac:dyDescent="0.25">
      <c r="A68" s="115">
        <f ca="1">INDEX('1.MetaData'!A:A, MATCH($D68, '1.MetaData'!$B:$B, 0))</f>
        <v>11</v>
      </c>
      <c r="B68" s="161" t="s">
        <v>6557</v>
      </c>
      <c r="C68" s="183" t="s">
        <v>4878</v>
      </c>
      <c r="D68" s="81" t="str">
        <f ca="1">IF(
    NOT(ISERROR(_xlfn.XLOOKUP($B68, '4.Illumina'!F:F, '4.Illumina'!E:E))),
    _xlfn.XLOOKUP($B68, '4.Illumina'!F:F, '4.Illumina'!E:E),
    IF(
        NOT(ISERROR(_xlfn.XLOOKUP($B68, '4.PacBio'!F:F, '4.PacBio'!E:E))),
        _xlfn.XLOOKUP($B68, '4.PacBio'!F:F, '4.PacBio'!E:E),
        IF(
            NOT(ISERROR(_xlfn.XLOOKUP($B68, '4.HiCLibrary'!F:F, '4.HiCLibrary'!E:E))),
            _xlfn.XLOOKUP($B68, '4.HiCLibrary'!F:F, '4.HiCLibrary'!E:E),
            IFERROR(
                _xlfn.XLOOKUP($B68, '4.ONT'!F:F, '4.ONT'!E:E, "?"),
                "?"
            )
        )
    )
)</f>
        <v>OG11</v>
      </c>
      <c r="E68" t="str">
        <f t="shared" si="2"/>
        <v>OG11G_D_IL_ISEQ_230607_LP</v>
      </c>
      <c r="F68" s="183" t="s">
        <v>6459</v>
      </c>
      <c r="G68" s="183" t="s">
        <v>6460</v>
      </c>
      <c r="H68" s="289">
        <v>45084</v>
      </c>
      <c r="I68" s="183" t="s">
        <v>6461</v>
      </c>
      <c r="J68" s="183" t="s">
        <v>107</v>
      </c>
      <c r="K68" s="183" t="s">
        <v>107</v>
      </c>
      <c r="L68" s="185"/>
    </row>
    <row r="69" spans="1:12" x14ac:dyDescent="0.25">
      <c r="A69" s="115">
        <f ca="1">INDEX('1.MetaData'!A:A, MATCH($D69, '1.MetaData'!$B:$B, 0))</f>
        <v>11</v>
      </c>
      <c r="B69" s="161" t="s">
        <v>6558</v>
      </c>
      <c r="C69" s="183" t="s">
        <v>4878</v>
      </c>
      <c r="D69" s="81" t="str">
        <f ca="1">IF(
    NOT(ISERROR(_xlfn.XLOOKUP($B69, '4.Illumina'!F:F, '4.Illumina'!E:E))),
    _xlfn.XLOOKUP($B69, '4.Illumina'!F:F, '4.Illumina'!E:E),
    IF(
        NOT(ISERROR(_xlfn.XLOOKUP($B69, '4.PacBio'!F:F, '4.PacBio'!E:E))),
        _xlfn.XLOOKUP($B69, '4.PacBio'!F:F, '4.PacBio'!E:E),
        IF(
            NOT(ISERROR(_xlfn.XLOOKUP($B69, '4.HiCLibrary'!F:F, '4.HiCLibrary'!E:E))),
            _xlfn.XLOOKUP($B69, '4.HiCLibrary'!F:F, '4.HiCLibrary'!E:E),
            IFERROR(
                _xlfn.XLOOKUP($B69, '4.ONT'!F:F, '4.ONT'!E:E, "?"),
                "?"
            )
        )
    )
)</f>
        <v>OG11</v>
      </c>
      <c r="E69" t="str">
        <f t="shared" si="2"/>
        <v>OG11G_D_LSKL_ONT_230912_AD</v>
      </c>
      <c r="F69" s="183" t="s">
        <v>40</v>
      </c>
      <c r="G69" s="183" t="s">
        <v>6477</v>
      </c>
      <c r="H69" s="289">
        <v>45181</v>
      </c>
      <c r="I69" s="183" t="s">
        <v>6487</v>
      </c>
      <c r="J69" s="183" t="s">
        <v>6559</v>
      </c>
      <c r="K69" s="183" t="s">
        <v>107</v>
      </c>
      <c r="L69" s="185"/>
    </row>
    <row r="70" spans="1:12" x14ac:dyDescent="0.25">
      <c r="A70" s="115">
        <f ca="1">INDEX('1.MetaData'!A:A, MATCH($D70, '1.MetaData'!$B:$B, 0))</f>
        <v>11</v>
      </c>
      <c r="B70" s="161" t="s">
        <v>6560</v>
      </c>
      <c r="C70" s="183" t="s">
        <v>4878</v>
      </c>
      <c r="D70" s="81" t="str">
        <f ca="1">IF(
    NOT(ISERROR(_xlfn.XLOOKUP($B70, '4.Illumina'!F:F, '4.Illumina'!E:E))),
    _xlfn.XLOOKUP($B70, '4.Illumina'!F:F, '4.Illumina'!E:E),
    IF(
        NOT(ISERROR(_xlfn.XLOOKUP($B70, '4.PacBio'!F:F, '4.PacBio'!E:E))),
        _xlfn.XLOOKUP($B70, '4.PacBio'!F:F, '4.PacBio'!E:E),
        IF(
            NOT(ISERROR(_xlfn.XLOOKUP($B70, '4.HiCLibrary'!F:F, '4.HiCLibrary'!E:E))),
            _xlfn.XLOOKUP($B70, '4.HiCLibrary'!F:F, '4.HiCLibrary'!E:E),
            IFERROR(
                _xlfn.XLOOKUP($B70, '4.ONT'!F:F, '4.ONT'!E:E, "?"),
                "?"
            )
        )
    )
)</f>
        <v>OG11</v>
      </c>
      <c r="E70" t="str">
        <f t="shared" si="2"/>
        <v>OG11G_D_SBL_PACB_230825_AD</v>
      </c>
      <c r="F70" s="183" t="s">
        <v>6463</v>
      </c>
      <c r="G70" s="183" t="s">
        <v>6464</v>
      </c>
      <c r="H70" s="289">
        <v>45163</v>
      </c>
      <c r="I70" s="183" t="s">
        <v>6490</v>
      </c>
      <c r="J70" s="183" t="s">
        <v>6520</v>
      </c>
      <c r="K70" s="185">
        <v>2</v>
      </c>
      <c r="L70" s="185"/>
    </row>
    <row r="71" spans="1:12" x14ac:dyDescent="0.25">
      <c r="A71" s="115">
        <f ca="1">INDEX('1.MetaData'!A:A, MATCH($D71, '1.MetaData'!$B:$B, 0))</f>
        <v>11</v>
      </c>
      <c r="B71" s="161" t="s">
        <v>6561</v>
      </c>
      <c r="C71" s="183" t="s">
        <v>4878</v>
      </c>
      <c r="D71" s="81" t="str">
        <f ca="1">IF(
    NOT(ISERROR(_xlfn.XLOOKUP($B71, '4.Illumina'!F:F, '4.Illumina'!E:E))),
    _xlfn.XLOOKUP($B71, '4.Illumina'!F:F, '4.Illumina'!E:E),
    IF(
        NOT(ISERROR(_xlfn.XLOOKUP($B71, '4.PacBio'!F:F, '4.PacBio'!E:E))),
        _xlfn.XLOOKUP($B71, '4.PacBio'!F:F, '4.PacBio'!E:E),
        IF(
            NOT(ISERROR(_xlfn.XLOOKUP($B71, '4.HiCLibrary'!F:F, '4.HiCLibrary'!E:E))),
            _xlfn.XLOOKUP($B71, '4.HiCLibrary'!F:F, '4.HiCLibrary'!E:E),
            IFERROR(
                _xlfn.XLOOKUP($B71, '4.ONT'!F:F, '4.ONT'!E:E, "?"),
                "?"
            )
        )
    )
)</f>
        <v>OG11</v>
      </c>
      <c r="E71" t="str">
        <f t="shared" si="2"/>
        <v>OG11G_D2_IL_ISEQ_230607_LP</v>
      </c>
      <c r="F71" s="183" t="s">
        <v>6459</v>
      </c>
      <c r="G71" s="183" t="s">
        <v>6460</v>
      </c>
      <c r="H71" s="289">
        <v>45084</v>
      </c>
      <c r="I71" s="183" t="s">
        <v>6461</v>
      </c>
      <c r="J71" s="183" t="s">
        <v>107</v>
      </c>
      <c r="K71" s="183" t="s">
        <v>107</v>
      </c>
      <c r="L71" s="185"/>
    </row>
    <row r="72" spans="1:12" x14ac:dyDescent="0.25">
      <c r="A72" s="115">
        <f ca="1">INDEX('1.MetaData'!A:A, MATCH($D72, '1.MetaData'!$B:$B, 0))</f>
        <v>11</v>
      </c>
      <c r="B72" s="161" t="s">
        <v>6562</v>
      </c>
      <c r="C72" s="183" t="s">
        <v>4878</v>
      </c>
      <c r="D72" s="81" t="str">
        <f ca="1">IF(
    NOT(ISERROR(_xlfn.XLOOKUP($B72, '4.Illumina'!F:F, '4.Illumina'!E:E))),
    _xlfn.XLOOKUP($B72, '4.Illumina'!F:F, '4.Illumina'!E:E),
    IF(
        NOT(ISERROR(_xlfn.XLOOKUP($B72, '4.PacBio'!F:F, '4.PacBio'!E:E))),
        _xlfn.XLOOKUP($B72, '4.PacBio'!F:F, '4.PacBio'!E:E),
        IF(
            NOT(ISERROR(_xlfn.XLOOKUP($B72, '4.HiCLibrary'!F:F, '4.HiCLibrary'!E:E))),
            _xlfn.XLOOKUP($B72, '4.HiCLibrary'!F:F, '4.HiCLibrary'!E:E),
            IFERROR(
                _xlfn.XLOOKUP($B72, '4.ONT'!F:F, '4.ONT'!E:E, "?"),
                "?"
            )
        )
    )
)</f>
        <v>OG11</v>
      </c>
      <c r="E72" t="str">
        <f t="shared" si="2"/>
        <v>OG11G-1_HICL_ISEQ_240130_AD</v>
      </c>
      <c r="F72" s="183" t="s">
        <v>6468</v>
      </c>
      <c r="G72" s="183" t="s">
        <v>6460</v>
      </c>
      <c r="H72" s="289">
        <v>45321</v>
      </c>
      <c r="I72" s="183" t="s">
        <v>6563</v>
      </c>
      <c r="J72" s="183" t="s">
        <v>107</v>
      </c>
      <c r="K72" s="183" t="s">
        <v>107</v>
      </c>
      <c r="L72" s="185"/>
    </row>
    <row r="73" spans="1:12" x14ac:dyDescent="0.25">
      <c r="A73" s="115">
        <f ca="1">INDEX('1.MetaData'!A:A, MATCH($D73, '1.MetaData'!$B:$B, 0))</f>
        <v>11</v>
      </c>
      <c r="B73" s="161" t="s">
        <v>6562</v>
      </c>
      <c r="C73" s="183" t="s">
        <v>4878</v>
      </c>
      <c r="D73" s="81" t="str">
        <f ca="1">IF(
    NOT(ISERROR(_xlfn.XLOOKUP($B73, '4.Illumina'!F:F, '4.Illumina'!E:E))),
    _xlfn.XLOOKUP($B73, '4.Illumina'!F:F, '4.Illumina'!E:E),
    IF(
        NOT(ISERROR(_xlfn.XLOOKUP($B73, '4.PacBio'!F:F, '4.PacBio'!E:E))),
        _xlfn.XLOOKUP($B73, '4.PacBio'!F:F, '4.PacBio'!E:E),
        IF(
            NOT(ISERROR(_xlfn.XLOOKUP($B73, '4.HiCLibrary'!F:F, '4.HiCLibrary'!E:E))),
            _xlfn.XLOOKUP($B73, '4.HiCLibrary'!F:F, '4.HiCLibrary'!E:E),
            IFERROR(
                _xlfn.XLOOKUP($B73, '4.ONT'!F:F, '4.ONT'!E:E, "?"),
                "?"
            )
        )
    )
)</f>
        <v>OG11</v>
      </c>
      <c r="E73" t="str">
        <f t="shared" si="2"/>
        <v>OG11G-1_HICL_NEXT_240207_AD</v>
      </c>
      <c r="F73" s="183" t="s">
        <v>6468</v>
      </c>
      <c r="G73" s="183" t="s">
        <v>6469</v>
      </c>
      <c r="H73" s="289">
        <v>45329</v>
      </c>
      <c r="I73" s="183" t="s">
        <v>6564</v>
      </c>
      <c r="J73" s="183" t="s">
        <v>107</v>
      </c>
      <c r="K73" s="183" t="s">
        <v>107</v>
      </c>
      <c r="L73" s="185"/>
    </row>
    <row r="74" spans="1:12" x14ac:dyDescent="0.25">
      <c r="A74" s="115">
        <f ca="1">INDEX('1.MetaData'!A:A, MATCH($D74, '1.MetaData'!$B:$B, 0))</f>
        <v>11</v>
      </c>
      <c r="B74" s="161" t="s">
        <v>6557</v>
      </c>
      <c r="C74" s="183" t="s">
        <v>4878</v>
      </c>
      <c r="D74" s="81" t="str">
        <f ca="1">IF(
    NOT(ISERROR(_xlfn.XLOOKUP($B74, '4.Illumina'!F:F, '4.Illumina'!E:E))),
    _xlfn.XLOOKUP($B74, '4.Illumina'!F:F, '4.Illumina'!E:E),
    IF(
        NOT(ISERROR(_xlfn.XLOOKUP($B74, '4.PacBio'!F:F, '4.PacBio'!E:E))),
        _xlfn.XLOOKUP($B74, '4.PacBio'!F:F, '4.PacBio'!E:E),
        IF(
            NOT(ISERROR(_xlfn.XLOOKUP($B74, '4.HiCLibrary'!F:F, '4.HiCLibrary'!E:E))),
            _xlfn.XLOOKUP($B74, '4.HiCLibrary'!F:F, '4.HiCLibrary'!E:E),
            IFERROR(
                _xlfn.XLOOKUP($B74, '4.ONT'!F:F, '4.ONT'!E:E, "?"),
                "?"
            )
        )
    )
)</f>
        <v>OG11</v>
      </c>
      <c r="E74" t="str">
        <f t="shared" si="2"/>
        <v>OG11G_D_IL_NOVA_230620_LP</v>
      </c>
      <c r="F74" s="183" t="s">
        <v>6459</v>
      </c>
      <c r="G74" s="183" t="s">
        <v>6471</v>
      </c>
      <c r="H74" s="289">
        <v>45097</v>
      </c>
      <c r="I74" s="183" t="s">
        <v>6472</v>
      </c>
      <c r="J74" s="183" t="s">
        <v>107</v>
      </c>
      <c r="K74" s="183" t="s">
        <v>107</v>
      </c>
      <c r="L74" s="185"/>
    </row>
    <row r="75" spans="1:12" x14ac:dyDescent="0.25">
      <c r="A75" s="115">
        <f ca="1">INDEX('1.MetaData'!A:A, MATCH($D75, '1.MetaData'!$B:$B, 0))</f>
        <v>11</v>
      </c>
      <c r="B75" s="161" t="s">
        <v>6557</v>
      </c>
      <c r="C75" s="183" t="s">
        <v>4878</v>
      </c>
      <c r="D75" s="81" t="str">
        <f ca="1">IF(
    NOT(ISERROR(_xlfn.XLOOKUP($B75, '4.Illumina'!F:F, '4.Illumina'!E:E))),
    _xlfn.XLOOKUP($B75, '4.Illumina'!F:F, '4.Illumina'!E:E),
    IF(
        NOT(ISERROR(_xlfn.XLOOKUP($B75, '4.PacBio'!F:F, '4.PacBio'!E:E))),
        _xlfn.XLOOKUP($B75, '4.PacBio'!F:F, '4.PacBio'!E:E),
        IF(
            NOT(ISERROR(_xlfn.XLOOKUP($B75, '4.HiCLibrary'!F:F, '4.HiCLibrary'!E:E))),
            _xlfn.XLOOKUP($B75, '4.HiCLibrary'!F:F, '4.HiCLibrary'!E:E),
            IFERROR(
                _xlfn.XLOOKUP($B75, '4.ONT'!F:F, '4.ONT'!E:E, "?"),
                "?"
            )
        )
    )
)</f>
        <v>OG11</v>
      </c>
      <c r="E75" t="str">
        <f t="shared" si="2"/>
        <v>OG11G_D_IL_NOVA_230814_LP</v>
      </c>
      <c r="F75" s="183" t="s">
        <v>6459</v>
      </c>
      <c r="G75" s="183" t="s">
        <v>6471</v>
      </c>
      <c r="H75" s="289">
        <v>45152</v>
      </c>
      <c r="I75" s="183" t="s">
        <v>6473</v>
      </c>
      <c r="J75" s="183" t="s">
        <v>107</v>
      </c>
      <c r="K75" s="183" t="s">
        <v>107</v>
      </c>
      <c r="L75" s="185"/>
    </row>
    <row r="76" spans="1:12" x14ac:dyDescent="0.25">
      <c r="A76" s="115">
        <f ca="1">INDEX('1.MetaData'!A:A, MATCH($D76, '1.MetaData'!$B:$B, 0))</f>
        <v>11</v>
      </c>
      <c r="B76" s="161" t="s">
        <v>6561</v>
      </c>
      <c r="C76" s="183" t="s">
        <v>4878</v>
      </c>
      <c r="D76" s="81" t="str">
        <f ca="1">IF(
    NOT(ISERROR(_xlfn.XLOOKUP($B76, '4.Illumina'!F:F, '4.Illumina'!E:E))),
    _xlfn.XLOOKUP($B76, '4.Illumina'!F:F, '4.Illumina'!E:E),
    IF(
        NOT(ISERROR(_xlfn.XLOOKUP($B76, '4.PacBio'!F:F, '4.PacBio'!E:E))),
        _xlfn.XLOOKUP($B76, '4.PacBio'!F:F, '4.PacBio'!E:E),
        IF(
            NOT(ISERROR(_xlfn.XLOOKUP($B76, '4.HiCLibrary'!F:F, '4.HiCLibrary'!E:E))),
            _xlfn.XLOOKUP($B76, '4.HiCLibrary'!F:F, '4.HiCLibrary'!E:E),
            IFERROR(
                _xlfn.XLOOKUP($B76, '4.ONT'!F:F, '4.ONT'!E:E, "?"),
                "?"
            )
        )
    )
)</f>
        <v>OG11</v>
      </c>
      <c r="E76" t="str">
        <f t="shared" si="2"/>
        <v>OG11G_D2_IL_NOVA_230814_LP</v>
      </c>
      <c r="F76" s="183" t="s">
        <v>6459</v>
      </c>
      <c r="G76" s="183" t="s">
        <v>6471</v>
      </c>
      <c r="H76" s="289">
        <v>45152</v>
      </c>
      <c r="I76" s="183" t="s">
        <v>6473</v>
      </c>
      <c r="J76" s="183" t="s">
        <v>107</v>
      </c>
      <c r="K76" s="183" t="s">
        <v>107</v>
      </c>
      <c r="L76" s="185"/>
    </row>
    <row r="77" spans="1:12" x14ac:dyDescent="0.25">
      <c r="A77" s="115">
        <f ca="1">INDEX('1.MetaData'!A:A, MATCH($D77, '1.MetaData'!$B:$B, 0))</f>
        <v>12</v>
      </c>
      <c r="B77" s="161" t="s">
        <v>6565</v>
      </c>
      <c r="C77" s="183" t="s">
        <v>4878</v>
      </c>
      <c r="D77" s="81" t="str">
        <f ca="1">IF(
    NOT(ISERROR(_xlfn.XLOOKUP($B77, '4.Illumina'!F:F, '4.Illumina'!E:E))),
    _xlfn.XLOOKUP($B77, '4.Illumina'!F:F, '4.Illumina'!E:E),
    IF(
        NOT(ISERROR(_xlfn.XLOOKUP($B77, '4.PacBio'!F:F, '4.PacBio'!E:E))),
        _xlfn.XLOOKUP($B77, '4.PacBio'!F:F, '4.PacBio'!E:E),
        IF(
            NOT(ISERROR(_xlfn.XLOOKUP($B77, '4.HiCLibrary'!F:F, '4.HiCLibrary'!E:E))),
            _xlfn.XLOOKUP($B77, '4.HiCLibrary'!F:F, '4.HiCLibrary'!E:E),
            IFERROR(
                _xlfn.XLOOKUP($B77, '4.ONT'!F:F, '4.ONT'!E:E, "?"),
                "?"
            )
        )
    )
)</f>
        <v>OG12</v>
      </c>
      <c r="E77" t="str">
        <f t="shared" si="2"/>
        <v>OG12G_D_IL_ISEQ_230607_LP</v>
      </c>
      <c r="F77" s="183" t="s">
        <v>6459</v>
      </c>
      <c r="G77" s="183" t="s">
        <v>6460</v>
      </c>
      <c r="H77" s="289">
        <v>45084</v>
      </c>
      <c r="I77" s="183" t="s">
        <v>6461</v>
      </c>
      <c r="J77" s="183" t="s">
        <v>107</v>
      </c>
      <c r="K77" s="183" t="s">
        <v>107</v>
      </c>
      <c r="L77" s="185"/>
    </row>
    <row r="78" spans="1:12" x14ac:dyDescent="0.25">
      <c r="A78" s="115">
        <f ca="1">INDEX('1.MetaData'!A:A, MATCH($D78, '1.MetaData'!$B:$B, 0))</f>
        <v>12</v>
      </c>
      <c r="B78" s="161" t="s">
        <v>6566</v>
      </c>
      <c r="C78" s="183" t="s">
        <v>4878</v>
      </c>
      <c r="D78" s="81" t="str">
        <f ca="1">IF(
    NOT(ISERROR(_xlfn.XLOOKUP($B78, '4.Illumina'!F:F, '4.Illumina'!E:E))),
    _xlfn.XLOOKUP($B78, '4.Illumina'!F:F, '4.Illumina'!E:E),
    IF(
        NOT(ISERROR(_xlfn.XLOOKUP($B78, '4.PacBio'!F:F, '4.PacBio'!E:E))),
        _xlfn.XLOOKUP($B78, '4.PacBio'!F:F, '4.PacBio'!E:E),
        IF(
            NOT(ISERROR(_xlfn.XLOOKUP($B78, '4.HiCLibrary'!F:F, '4.HiCLibrary'!E:E))),
            _xlfn.XLOOKUP($B78, '4.HiCLibrary'!F:F, '4.HiCLibrary'!E:E),
            IFERROR(
                _xlfn.XLOOKUP($B78, '4.ONT'!F:F, '4.ONT'!E:E, "?"),
                "?"
            )
        )
    )
)</f>
        <v>OG12</v>
      </c>
      <c r="E78" t="str">
        <f t="shared" si="2"/>
        <v>OG12G_D_SBL_PACB_230512_AD</v>
      </c>
      <c r="F78" s="183" t="s">
        <v>6463</v>
      </c>
      <c r="G78" s="183" t="s">
        <v>6464</v>
      </c>
      <c r="H78" s="289">
        <v>45058</v>
      </c>
      <c r="I78" s="183" t="s">
        <v>6535</v>
      </c>
      <c r="J78" s="183" t="s">
        <v>6567</v>
      </c>
      <c r="K78" s="185">
        <v>2</v>
      </c>
      <c r="L78" s="185"/>
    </row>
    <row r="79" spans="1:12" x14ac:dyDescent="0.25">
      <c r="A79" s="115">
        <f ca="1">INDEX('1.MetaData'!A:A, MATCH($D79, '1.MetaData'!$B:$B, 0))</f>
        <v>12</v>
      </c>
      <c r="B79" s="161" t="s">
        <v>6568</v>
      </c>
      <c r="C79" s="183" t="s">
        <v>4878</v>
      </c>
      <c r="D79" s="81" t="str">
        <f ca="1">IF(
    NOT(ISERROR(_xlfn.XLOOKUP($B79, '4.Illumina'!F:F, '4.Illumina'!E:E))),
    _xlfn.XLOOKUP($B79, '4.Illumina'!F:F, '4.Illumina'!E:E),
    IF(
        NOT(ISERROR(_xlfn.XLOOKUP($B79, '4.PacBio'!F:F, '4.PacBio'!E:E))),
        _xlfn.XLOOKUP($B79, '4.PacBio'!F:F, '4.PacBio'!E:E),
        IF(
            NOT(ISERROR(_xlfn.XLOOKUP($B79, '4.HiCLibrary'!F:F, '4.HiCLibrary'!E:E))),
            _xlfn.XLOOKUP($B79, '4.HiCLibrary'!F:F, '4.HiCLibrary'!E:E),
            IFERROR(
                _xlfn.XLOOKUP($B79, '4.ONT'!F:F, '4.ONT'!E:E, "?"),
                "?"
            )
        )
    )
)</f>
        <v>OG12</v>
      </c>
      <c r="E79" t="str">
        <f t="shared" si="2"/>
        <v>OG12G_D2_IL_ISEQ_230607_LP</v>
      </c>
      <c r="F79" s="183" t="s">
        <v>6459</v>
      </c>
      <c r="G79" s="183" t="s">
        <v>6460</v>
      </c>
      <c r="H79" s="289">
        <v>45084</v>
      </c>
      <c r="I79" s="183" t="s">
        <v>6461</v>
      </c>
      <c r="J79" s="183" t="s">
        <v>107</v>
      </c>
      <c r="K79" s="183" t="s">
        <v>107</v>
      </c>
      <c r="L79" s="185"/>
    </row>
    <row r="80" spans="1:12" x14ac:dyDescent="0.25">
      <c r="A80" s="115">
        <f ca="1">INDEX('1.MetaData'!A:A, MATCH($D80, '1.MetaData'!$B:$B, 0))</f>
        <v>12</v>
      </c>
      <c r="B80" s="161" t="s">
        <v>6569</v>
      </c>
      <c r="C80" s="183" t="s">
        <v>4878</v>
      </c>
      <c r="D80" s="81" t="str">
        <f ca="1">IF(
    NOT(ISERROR(_xlfn.XLOOKUP($B80, '4.Illumina'!F:F, '4.Illumina'!E:E))),
    _xlfn.XLOOKUP($B80, '4.Illumina'!F:F, '4.Illumina'!E:E),
    IF(
        NOT(ISERROR(_xlfn.XLOOKUP($B80, '4.PacBio'!F:F, '4.PacBio'!E:E))),
        _xlfn.XLOOKUP($B80, '4.PacBio'!F:F, '4.PacBio'!E:E),
        IF(
            NOT(ISERROR(_xlfn.XLOOKUP($B80, '4.HiCLibrary'!F:F, '4.HiCLibrary'!E:E))),
            _xlfn.XLOOKUP($B80, '4.HiCLibrary'!F:F, '4.HiCLibrary'!E:E),
            IFERROR(
                _xlfn.XLOOKUP($B80, '4.ONT'!F:F, '4.ONT'!E:E, "?"),
                "?"
            )
        )
    )
)</f>
        <v>OG12</v>
      </c>
      <c r="E80" t="str">
        <f t="shared" si="2"/>
        <v>OG12G-1_HICL_ISEQ_240405_AD</v>
      </c>
      <c r="F80" s="183" t="s">
        <v>6468</v>
      </c>
      <c r="G80" s="183" t="s">
        <v>6460</v>
      </c>
      <c r="H80" s="289">
        <v>45387</v>
      </c>
      <c r="I80" s="183" t="s">
        <v>6529</v>
      </c>
      <c r="J80" s="183" t="s">
        <v>107</v>
      </c>
      <c r="K80" s="185" t="s">
        <v>107</v>
      </c>
      <c r="L80" s="185"/>
    </row>
    <row r="81" spans="1:12" x14ac:dyDescent="0.25">
      <c r="A81" s="115">
        <f ca="1">INDEX('1.MetaData'!A:A, MATCH($D81, '1.MetaData'!$B:$B, 0))</f>
        <v>12</v>
      </c>
      <c r="B81" s="161" t="s">
        <v>6569</v>
      </c>
      <c r="C81" s="184" t="s">
        <v>4878</v>
      </c>
      <c r="D81" s="81" t="str">
        <f ca="1">IF(
    NOT(ISERROR(_xlfn.XLOOKUP($B81, '4.Illumina'!F:F, '4.Illumina'!E:E))),
    _xlfn.XLOOKUP($B81, '4.Illumina'!F:F, '4.Illumina'!E:E),
    IF(
        NOT(ISERROR(_xlfn.XLOOKUP($B81, '4.PacBio'!F:F, '4.PacBio'!E:E))),
        _xlfn.XLOOKUP($B81, '4.PacBio'!F:F, '4.PacBio'!E:E),
        IF(
            NOT(ISERROR(_xlfn.XLOOKUP($B81, '4.HiCLibrary'!F:F, '4.HiCLibrary'!E:E))),
            _xlfn.XLOOKUP($B81, '4.HiCLibrary'!F:F, '4.HiCLibrary'!E:E),
            IFERROR(
                _xlfn.XLOOKUP($B81, '4.ONT'!F:F, '4.ONT'!E:E, "?"),
                "?"
            )
        )
    )
)</f>
        <v>OG12</v>
      </c>
      <c r="E81" t="str">
        <f t="shared" si="2"/>
        <v>OG12G-1_HICL_NOVA_240509_AD</v>
      </c>
      <c r="F81" s="183" t="s">
        <v>6468</v>
      </c>
      <c r="G81" s="183" t="s">
        <v>6471</v>
      </c>
      <c r="H81" s="289">
        <v>45421</v>
      </c>
      <c r="I81" s="183" t="s">
        <v>6570</v>
      </c>
      <c r="J81" s="183" t="s">
        <v>107</v>
      </c>
      <c r="K81" s="183" t="s">
        <v>107</v>
      </c>
      <c r="L81" s="185"/>
    </row>
    <row r="82" spans="1:12" x14ac:dyDescent="0.25">
      <c r="A82" s="115">
        <f ca="1">INDEX('1.MetaData'!A:A, MATCH($D82, '1.MetaData'!$B:$B, 0))</f>
        <v>12</v>
      </c>
      <c r="B82" s="161" t="s">
        <v>6565</v>
      </c>
      <c r="C82" s="183" t="s">
        <v>4878</v>
      </c>
      <c r="D82" s="81" t="str">
        <f ca="1">IF(
    NOT(ISERROR(_xlfn.XLOOKUP($B82, '4.Illumina'!F:F, '4.Illumina'!E:E))),
    _xlfn.XLOOKUP($B82, '4.Illumina'!F:F, '4.Illumina'!E:E),
    IF(
        NOT(ISERROR(_xlfn.XLOOKUP($B82, '4.PacBio'!F:F, '4.PacBio'!E:E))),
        _xlfn.XLOOKUP($B82, '4.PacBio'!F:F, '4.PacBio'!E:E),
        IF(
            NOT(ISERROR(_xlfn.XLOOKUP($B82, '4.HiCLibrary'!F:F, '4.HiCLibrary'!E:E))),
            _xlfn.XLOOKUP($B82, '4.HiCLibrary'!F:F, '4.HiCLibrary'!E:E),
            IFERROR(
                _xlfn.XLOOKUP($B82, '4.ONT'!F:F, '4.ONT'!E:E, "?"),
                "?"
            )
        )
    )
)</f>
        <v>OG12</v>
      </c>
      <c r="E82" t="str">
        <f t="shared" si="2"/>
        <v>OG12G_D_IL_NOVA_230620_LP</v>
      </c>
      <c r="F82" s="183" t="s">
        <v>6459</v>
      </c>
      <c r="G82" s="183" t="s">
        <v>6471</v>
      </c>
      <c r="H82" s="289">
        <v>45097</v>
      </c>
      <c r="I82" s="183" t="s">
        <v>6472</v>
      </c>
      <c r="J82" s="183" t="s">
        <v>107</v>
      </c>
      <c r="K82" s="183" t="s">
        <v>107</v>
      </c>
      <c r="L82" s="185"/>
    </row>
    <row r="83" spans="1:12" x14ac:dyDescent="0.25">
      <c r="A83" s="115">
        <f ca="1">INDEX('1.MetaData'!A:A, MATCH($D83, '1.MetaData'!$B:$B, 0))</f>
        <v>12</v>
      </c>
      <c r="B83" s="161" t="s">
        <v>6568</v>
      </c>
      <c r="C83" s="183" t="s">
        <v>4878</v>
      </c>
      <c r="D83" s="81" t="str">
        <f ca="1">IF(
    NOT(ISERROR(_xlfn.XLOOKUP($B83, '4.Illumina'!F:F, '4.Illumina'!E:E))),
    _xlfn.XLOOKUP($B83, '4.Illumina'!F:F, '4.Illumina'!E:E),
    IF(
        NOT(ISERROR(_xlfn.XLOOKUP($B83, '4.PacBio'!F:F, '4.PacBio'!E:E))),
        _xlfn.XLOOKUP($B83, '4.PacBio'!F:F, '4.PacBio'!E:E),
        IF(
            NOT(ISERROR(_xlfn.XLOOKUP($B83, '4.HiCLibrary'!F:F, '4.HiCLibrary'!E:E))),
            _xlfn.XLOOKUP($B83, '4.HiCLibrary'!F:F, '4.HiCLibrary'!E:E),
            IFERROR(
                _xlfn.XLOOKUP($B83, '4.ONT'!F:F, '4.ONT'!E:E, "?"),
                "?"
            )
        )
    )
)</f>
        <v>OG12</v>
      </c>
      <c r="E83" t="str">
        <f t="shared" si="2"/>
        <v>OG12G_D2_IL_NOVA_230814_LP</v>
      </c>
      <c r="F83" s="183" t="s">
        <v>6459</v>
      </c>
      <c r="G83" s="183" t="s">
        <v>6471</v>
      </c>
      <c r="H83" s="289">
        <v>45152</v>
      </c>
      <c r="I83" s="183" t="s">
        <v>6473</v>
      </c>
      <c r="J83" s="183" t="s">
        <v>107</v>
      </c>
      <c r="K83" s="183" t="s">
        <v>107</v>
      </c>
      <c r="L83" s="185"/>
    </row>
    <row r="84" spans="1:12" x14ac:dyDescent="0.25">
      <c r="A84" s="115">
        <f ca="1">INDEX('1.MetaData'!A:A, MATCH($D84, '1.MetaData'!$B:$B, 0))</f>
        <v>13</v>
      </c>
      <c r="B84" s="161" t="s">
        <v>6571</v>
      </c>
      <c r="C84" s="183" t="s">
        <v>4878</v>
      </c>
      <c r="D84" s="81" t="str">
        <f ca="1">IF(
    NOT(ISERROR(_xlfn.XLOOKUP($B84, '4.Illumina'!F:F, '4.Illumina'!E:E))),
    _xlfn.XLOOKUP($B84, '4.Illumina'!F:F, '4.Illumina'!E:E),
    IF(
        NOT(ISERROR(_xlfn.XLOOKUP($B84, '4.PacBio'!F:F, '4.PacBio'!E:E))),
        _xlfn.XLOOKUP($B84, '4.PacBio'!F:F, '4.PacBio'!E:E),
        IF(
            NOT(ISERROR(_xlfn.XLOOKUP($B84, '4.HiCLibrary'!F:F, '4.HiCLibrary'!E:E))),
            _xlfn.XLOOKUP($B84, '4.HiCLibrary'!F:F, '4.HiCLibrary'!E:E),
            IFERROR(
                _xlfn.XLOOKUP($B84, '4.ONT'!F:F, '4.ONT'!E:E, "?"),
                "?"
            )
        )
    )
)</f>
        <v>OG13</v>
      </c>
      <c r="E84" t="str">
        <f t="shared" si="2"/>
        <v>OG13G_D_IL_ISEQ_230224_AD</v>
      </c>
      <c r="F84" s="183" t="s">
        <v>6459</v>
      </c>
      <c r="G84" s="183" t="s">
        <v>6460</v>
      </c>
      <c r="H84" s="289">
        <v>45346</v>
      </c>
      <c r="I84" s="183" t="s">
        <v>6533</v>
      </c>
      <c r="J84" s="183" t="s">
        <v>107</v>
      </c>
      <c r="K84" s="183" t="s">
        <v>107</v>
      </c>
      <c r="L84" s="185"/>
    </row>
    <row r="85" spans="1:12" x14ac:dyDescent="0.25">
      <c r="A85" s="115">
        <f ca="1">INDEX('1.MetaData'!A:A, MATCH($D85, '1.MetaData'!$B:$B, 0))</f>
        <v>13</v>
      </c>
      <c r="B85" s="161" t="s">
        <v>6572</v>
      </c>
      <c r="C85" s="183" t="s">
        <v>4878</v>
      </c>
      <c r="D85" s="81" t="str">
        <f ca="1">IF(
    NOT(ISERROR(_xlfn.XLOOKUP($B85, '4.Illumina'!F:F, '4.Illumina'!E:E))),
    _xlfn.XLOOKUP($B85, '4.Illumina'!F:F, '4.Illumina'!E:E),
    IF(
        NOT(ISERROR(_xlfn.XLOOKUP($B85, '4.PacBio'!F:F, '4.PacBio'!E:E))),
        _xlfn.XLOOKUP($B85, '4.PacBio'!F:F, '4.PacBio'!E:E),
        IF(
            NOT(ISERROR(_xlfn.XLOOKUP($B85, '4.HiCLibrary'!F:F, '4.HiCLibrary'!E:E))),
            _xlfn.XLOOKUP($B85, '4.HiCLibrary'!F:F, '4.HiCLibrary'!E:E),
            IFERROR(
                _xlfn.XLOOKUP($B85, '4.ONT'!F:F, '4.ONT'!E:E, "?"),
                "?"
            )
        )
    )
)</f>
        <v>OG13</v>
      </c>
      <c r="E85" t="str">
        <f t="shared" si="2"/>
        <v>OG13G_D_LSKL_ONT_240306_AD</v>
      </c>
      <c r="F85" s="183" t="s">
        <v>40</v>
      </c>
      <c r="G85" s="183" t="s">
        <v>6477</v>
      </c>
      <c r="H85" s="289">
        <v>45357</v>
      </c>
      <c r="I85" s="183" t="s">
        <v>6478</v>
      </c>
      <c r="J85" s="183" t="s">
        <v>6573</v>
      </c>
      <c r="K85" s="183" t="s">
        <v>107</v>
      </c>
      <c r="L85" s="185" t="s">
        <v>6574</v>
      </c>
    </row>
    <row r="86" spans="1:12" x14ac:dyDescent="0.25">
      <c r="A86" s="115">
        <f ca="1">INDEX('1.MetaData'!A:A, MATCH($D86, '1.MetaData'!$B:$B, 0))</f>
        <v>13</v>
      </c>
      <c r="B86" s="161" t="s">
        <v>6572</v>
      </c>
      <c r="C86" s="183" t="s">
        <v>4878</v>
      </c>
      <c r="D86" s="81" t="str">
        <f ca="1">IF(
    NOT(ISERROR(_xlfn.XLOOKUP($B86, '4.Illumina'!F:F, '4.Illumina'!E:E))),
    _xlfn.XLOOKUP($B86, '4.Illumina'!F:F, '4.Illumina'!E:E),
    IF(
        NOT(ISERROR(_xlfn.XLOOKUP($B86, '4.PacBio'!F:F, '4.PacBio'!E:E))),
        _xlfn.XLOOKUP($B86, '4.PacBio'!F:F, '4.PacBio'!E:E),
        IF(
            NOT(ISERROR(_xlfn.XLOOKUP($B86, '4.HiCLibrary'!F:F, '4.HiCLibrary'!E:E))),
            _xlfn.XLOOKUP($B86, '4.HiCLibrary'!F:F, '4.HiCLibrary'!E:E),
            IFERROR(
                _xlfn.XLOOKUP($B86, '4.ONT'!F:F, '4.ONT'!E:E, "?"),
                "?"
            )
        )
    )
)</f>
        <v>OG13</v>
      </c>
      <c r="E86" t="str">
        <f t="shared" si="2"/>
        <v>OG13G_D_LSKL_ONT_240307_AD2</v>
      </c>
      <c r="F86" s="183" t="s">
        <v>40</v>
      </c>
      <c r="G86" s="183" t="s">
        <v>6477</v>
      </c>
      <c r="H86" s="289">
        <v>45358</v>
      </c>
      <c r="I86" s="183" t="s">
        <v>6575</v>
      </c>
      <c r="J86" s="183" t="s">
        <v>6573</v>
      </c>
      <c r="K86" s="183" t="s">
        <v>107</v>
      </c>
      <c r="L86" s="185"/>
    </row>
    <row r="87" spans="1:12" x14ac:dyDescent="0.25">
      <c r="A87" s="115">
        <f ca="1">INDEX('1.MetaData'!A:A, MATCH($D87, '1.MetaData'!$B:$B, 0))</f>
        <v>13</v>
      </c>
      <c r="B87" s="161" t="s">
        <v>6576</v>
      </c>
      <c r="C87" s="183" t="s">
        <v>4878</v>
      </c>
      <c r="D87" s="81" t="str">
        <f ca="1">IF(
    NOT(ISERROR(_xlfn.XLOOKUP($B87, '4.Illumina'!F:F, '4.Illumina'!E:E))),
    _xlfn.XLOOKUP($B87, '4.Illumina'!F:F, '4.Illumina'!E:E),
    IF(
        NOT(ISERROR(_xlfn.XLOOKUP($B87, '4.PacBio'!F:F, '4.PacBio'!E:E))),
        _xlfn.XLOOKUP($B87, '4.PacBio'!F:F, '4.PacBio'!E:E),
        IF(
            NOT(ISERROR(_xlfn.XLOOKUP($B87, '4.HiCLibrary'!F:F, '4.HiCLibrary'!E:E))),
            _xlfn.XLOOKUP($B87, '4.HiCLibrary'!F:F, '4.HiCLibrary'!E:E),
            IFERROR(
                _xlfn.XLOOKUP($B87, '4.ONT'!F:F, '4.ONT'!E:E, "?"),
                "?"
            )
        )
    )
)</f>
        <v>OG13</v>
      </c>
      <c r="E87" t="str">
        <f t="shared" si="2"/>
        <v>OG13G_D_SBL_PACB_230209_LP</v>
      </c>
      <c r="F87" s="183" t="s">
        <v>6463</v>
      </c>
      <c r="G87" s="183" t="s">
        <v>6464</v>
      </c>
      <c r="H87" s="289">
        <v>44966</v>
      </c>
      <c r="I87" s="183" t="s">
        <v>6555</v>
      </c>
      <c r="J87" s="183" t="s">
        <v>5100</v>
      </c>
      <c r="K87" s="185">
        <v>1.5</v>
      </c>
      <c r="L87" s="185"/>
    </row>
    <row r="88" spans="1:12" x14ac:dyDescent="0.25">
      <c r="A88" s="115">
        <f ca="1">INDEX('1.MetaData'!A:A, MATCH($D88, '1.MetaData'!$B:$B, 0))</f>
        <v>13</v>
      </c>
      <c r="B88" s="161" t="s">
        <v>6577</v>
      </c>
      <c r="C88" s="183" t="s">
        <v>4878</v>
      </c>
      <c r="D88" s="81" t="str">
        <f ca="1">IF(
    NOT(ISERROR(_xlfn.XLOOKUP($B88, '4.Illumina'!F:F, '4.Illumina'!E:E))),
    _xlfn.XLOOKUP($B88, '4.Illumina'!F:F, '4.Illumina'!E:E),
    IF(
        NOT(ISERROR(_xlfn.XLOOKUP($B88, '4.PacBio'!F:F, '4.PacBio'!E:E))),
        _xlfn.XLOOKUP($B88, '4.PacBio'!F:F, '4.PacBio'!E:E),
        IF(
            NOT(ISERROR(_xlfn.XLOOKUP($B88, '4.HiCLibrary'!F:F, '4.HiCLibrary'!E:E))),
            _xlfn.XLOOKUP($B88, '4.HiCLibrary'!F:F, '4.HiCLibrary'!E:E),
            IFERROR(
                _xlfn.XLOOKUP($B88, '4.ONT'!F:F, '4.ONT'!E:E, "?"),
                "?"
            )
        )
    )
)</f>
        <v>OG13</v>
      </c>
      <c r="E88" t="str">
        <f t="shared" si="2"/>
        <v>OG13G-1_HICL_ISEQ_240405_AD</v>
      </c>
      <c r="F88" s="183" t="s">
        <v>6468</v>
      </c>
      <c r="G88" s="183" t="s">
        <v>6460</v>
      </c>
      <c r="H88" s="289">
        <v>45387</v>
      </c>
      <c r="I88" s="183" t="s">
        <v>6529</v>
      </c>
      <c r="J88" s="183" t="s">
        <v>107</v>
      </c>
      <c r="K88" s="185" t="s">
        <v>107</v>
      </c>
      <c r="L88" s="185"/>
    </row>
    <row r="89" spans="1:12" x14ac:dyDescent="0.25">
      <c r="A89" s="115">
        <f ca="1">INDEX('1.MetaData'!A:A, MATCH($D89, '1.MetaData'!$B:$B, 0))</f>
        <v>13</v>
      </c>
      <c r="B89" s="161" t="s">
        <v>6577</v>
      </c>
      <c r="C89" s="183" t="s">
        <v>4878</v>
      </c>
      <c r="D89" s="81" t="str">
        <f ca="1">IF(
    NOT(ISERROR(_xlfn.XLOOKUP($B89, '4.Illumina'!F:F, '4.Illumina'!E:E))),
    _xlfn.XLOOKUP($B89, '4.Illumina'!F:F, '4.Illumina'!E:E),
    IF(
        NOT(ISERROR(_xlfn.XLOOKUP($B89, '4.PacBio'!F:F, '4.PacBio'!E:E))),
        _xlfn.XLOOKUP($B89, '4.PacBio'!F:F, '4.PacBio'!E:E),
        IF(
            NOT(ISERROR(_xlfn.XLOOKUP($B89, '4.HiCLibrary'!F:F, '4.HiCLibrary'!E:E))),
            _xlfn.XLOOKUP($B89, '4.HiCLibrary'!F:F, '4.HiCLibrary'!E:E),
            IFERROR(
                _xlfn.XLOOKUP($B89, '4.ONT'!F:F, '4.ONT'!E:E, "?"),
                "?"
            )
        )
    )
)</f>
        <v>OG13</v>
      </c>
      <c r="E89" t="str">
        <f t="shared" si="2"/>
        <v>OG13G-1_HICL_NEXT_240423_AD</v>
      </c>
      <c r="F89" s="183" t="s">
        <v>6468</v>
      </c>
      <c r="G89" s="183" t="s">
        <v>6469</v>
      </c>
      <c r="H89" s="289">
        <v>45405</v>
      </c>
      <c r="I89" s="183" t="s">
        <v>6530</v>
      </c>
      <c r="J89" s="183" t="s">
        <v>107</v>
      </c>
      <c r="K89" s="183" t="s">
        <v>107</v>
      </c>
      <c r="L89" s="185"/>
    </row>
    <row r="90" spans="1:12" x14ac:dyDescent="0.25">
      <c r="A90" s="115">
        <f ca="1">INDEX('1.MetaData'!A:A, MATCH($D90, '1.MetaData'!$B:$B, 0))</f>
        <v>13</v>
      </c>
      <c r="B90" s="161" t="s">
        <v>6571</v>
      </c>
      <c r="C90" s="183" t="s">
        <v>4878</v>
      </c>
      <c r="D90" s="81" t="str">
        <f ca="1">IF(
    NOT(ISERROR(_xlfn.XLOOKUP($B90, '4.Illumina'!F:F, '4.Illumina'!E:E))),
    _xlfn.XLOOKUP($B90, '4.Illumina'!F:F, '4.Illumina'!E:E),
    IF(
        NOT(ISERROR(_xlfn.XLOOKUP($B90, '4.PacBio'!F:F, '4.PacBio'!E:E))),
        _xlfn.XLOOKUP($B90, '4.PacBio'!F:F, '4.PacBio'!E:E),
        IF(
            NOT(ISERROR(_xlfn.XLOOKUP($B90, '4.HiCLibrary'!F:F, '4.HiCLibrary'!E:E))),
            _xlfn.XLOOKUP($B90, '4.HiCLibrary'!F:F, '4.HiCLibrary'!E:E),
            IFERROR(
                _xlfn.XLOOKUP($B90, '4.ONT'!F:F, '4.ONT'!E:E, "?"),
                "?"
            )
        )
    )
)</f>
        <v>OG13</v>
      </c>
      <c r="E90" t="str">
        <f t="shared" si="2"/>
        <v>OG13G_D_IL_NOVA_230302_AD</v>
      </c>
      <c r="F90" s="183" t="s">
        <v>6459</v>
      </c>
      <c r="G90" s="183" t="s">
        <v>6471</v>
      </c>
      <c r="H90" s="289">
        <v>44987</v>
      </c>
      <c r="I90" s="183" t="s">
        <v>6536</v>
      </c>
      <c r="J90" s="183" t="s">
        <v>107</v>
      </c>
      <c r="K90" s="183" t="s">
        <v>107</v>
      </c>
      <c r="L90" s="185"/>
    </row>
    <row r="91" spans="1:12" x14ac:dyDescent="0.25">
      <c r="A91" s="115">
        <f ca="1">INDEX('1.MetaData'!A:A, MATCH($D91, '1.MetaData'!$B:$B, 0))</f>
        <v>14</v>
      </c>
      <c r="B91" s="161" t="s">
        <v>6578</v>
      </c>
      <c r="C91" s="183" t="s">
        <v>4878</v>
      </c>
      <c r="D91" s="81" t="str">
        <f ca="1">IF(
    NOT(ISERROR(_xlfn.XLOOKUP($B91, '4.Illumina'!F:F, '4.Illumina'!E:E))),
    _xlfn.XLOOKUP($B91, '4.Illumina'!F:F, '4.Illumina'!E:E),
    IF(
        NOT(ISERROR(_xlfn.XLOOKUP($B91, '4.PacBio'!F:F, '4.PacBio'!E:E))),
        _xlfn.XLOOKUP($B91, '4.PacBio'!F:F, '4.PacBio'!E:E),
        IF(
            NOT(ISERROR(_xlfn.XLOOKUP($B91, '4.HiCLibrary'!F:F, '4.HiCLibrary'!E:E))),
            _xlfn.XLOOKUP($B91, '4.HiCLibrary'!F:F, '4.HiCLibrary'!E:E),
            IFERROR(
                _xlfn.XLOOKUP($B91, '4.ONT'!F:F, '4.ONT'!E:E, "?"),
                "?"
            )
        )
    )
)</f>
        <v>OG14</v>
      </c>
      <c r="E91" t="str">
        <f t="shared" si="2"/>
        <v>OG14G_D_IL_ISEQ_230224_AD</v>
      </c>
      <c r="F91" s="183" t="s">
        <v>6459</v>
      </c>
      <c r="G91" s="183" t="s">
        <v>6460</v>
      </c>
      <c r="H91" s="289">
        <v>45346</v>
      </c>
      <c r="I91" s="183" t="s">
        <v>6533</v>
      </c>
      <c r="J91" s="183" t="s">
        <v>107</v>
      </c>
      <c r="K91" s="183" t="s">
        <v>107</v>
      </c>
      <c r="L91" s="185"/>
    </row>
    <row r="92" spans="1:12" x14ac:dyDescent="0.25">
      <c r="A92" s="115">
        <f ca="1">INDEX('1.MetaData'!A:A, MATCH($D92, '1.MetaData'!$B:$B, 0))</f>
        <v>14</v>
      </c>
      <c r="B92" s="161" t="s">
        <v>6579</v>
      </c>
      <c r="C92" s="183" t="s">
        <v>4878</v>
      </c>
      <c r="D92" s="81" t="str">
        <f ca="1">IF(
    NOT(ISERROR(_xlfn.XLOOKUP($B92, '4.Illumina'!F:F, '4.Illumina'!E:E))),
    _xlfn.XLOOKUP($B92, '4.Illumina'!F:F, '4.Illumina'!E:E),
    IF(
        NOT(ISERROR(_xlfn.XLOOKUP($B92, '4.PacBio'!F:F, '4.PacBio'!E:E))),
        _xlfn.XLOOKUP($B92, '4.PacBio'!F:F, '4.PacBio'!E:E),
        IF(
            NOT(ISERROR(_xlfn.XLOOKUP($B92, '4.HiCLibrary'!F:F, '4.HiCLibrary'!E:E))),
            _xlfn.XLOOKUP($B92, '4.HiCLibrary'!F:F, '4.HiCLibrary'!E:E),
            IFERROR(
                _xlfn.XLOOKUP($B92, '4.ONT'!F:F, '4.ONT'!E:E, "?"),
                "?"
            )
        )
    )
)</f>
        <v>OG14</v>
      </c>
      <c r="E92" t="str">
        <f t="shared" si="2"/>
        <v>OG14G_D_LSKL_ONT_230912_AD</v>
      </c>
      <c r="F92" s="183" t="s">
        <v>40</v>
      </c>
      <c r="G92" s="183" t="s">
        <v>6477</v>
      </c>
      <c r="H92" s="289">
        <v>45181</v>
      </c>
      <c r="I92" s="183" t="s">
        <v>6487</v>
      </c>
      <c r="J92" s="183" t="s">
        <v>6580</v>
      </c>
      <c r="K92" s="183" t="s">
        <v>107</v>
      </c>
      <c r="L92" s="185"/>
    </row>
    <row r="93" spans="1:12" x14ac:dyDescent="0.25">
      <c r="A93" s="115">
        <f ca="1">INDEX('1.MetaData'!A:A, MATCH($D93, '1.MetaData'!$B:$B, 0))</f>
        <v>14</v>
      </c>
      <c r="B93" s="161" t="s">
        <v>6581</v>
      </c>
      <c r="C93" s="183" t="s">
        <v>4878</v>
      </c>
      <c r="D93" s="81" t="str">
        <f ca="1">IF(
    NOT(ISERROR(_xlfn.XLOOKUP($B93, '4.Illumina'!F:F, '4.Illumina'!E:E))),
    _xlfn.XLOOKUP($B93, '4.Illumina'!F:F, '4.Illumina'!E:E),
    IF(
        NOT(ISERROR(_xlfn.XLOOKUP($B93, '4.PacBio'!F:F, '4.PacBio'!E:E))),
        _xlfn.XLOOKUP($B93, '4.PacBio'!F:F, '4.PacBio'!E:E),
        IF(
            NOT(ISERROR(_xlfn.XLOOKUP($B93, '4.HiCLibrary'!F:F, '4.HiCLibrary'!E:E))),
            _xlfn.XLOOKUP($B93, '4.HiCLibrary'!F:F, '4.HiCLibrary'!E:E),
            IFERROR(
                _xlfn.XLOOKUP($B93, '4.ONT'!F:F, '4.ONT'!E:E, "?"),
                "?"
            )
        )
    )
)</f>
        <v>OG14</v>
      </c>
      <c r="E93" t="str">
        <f t="shared" si="2"/>
        <v>OG14G_D_SBL_PACB_230209_LP</v>
      </c>
      <c r="F93" s="183" t="s">
        <v>6463</v>
      </c>
      <c r="G93" s="183" t="s">
        <v>6464</v>
      </c>
      <c r="H93" s="289">
        <v>44966</v>
      </c>
      <c r="I93" s="183" t="s">
        <v>6555</v>
      </c>
      <c r="J93" s="183" t="s">
        <v>5102</v>
      </c>
      <c r="K93" s="185">
        <v>1.5</v>
      </c>
      <c r="L93" s="185"/>
    </row>
    <row r="94" spans="1:12" x14ac:dyDescent="0.25">
      <c r="A94" s="115">
        <f ca="1">INDEX('1.MetaData'!A:A, MATCH($D94, '1.MetaData'!$B:$B, 0))</f>
        <v>14</v>
      </c>
      <c r="B94" s="161" t="s">
        <v>6582</v>
      </c>
      <c r="C94" s="183" t="s">
        <v>4878</v>
      </c>
      <c r="D94" s="81" t="str">
        <f ca="1">IF(
    NOT(ISERROR(_xlfn.XLOOKUP($B94, '4.Illumina'!F:F, '4.Illumina'!E:E))),
    _xlfn.XLOOKUP($B94, '4.Illumina'!F:F, '4.Illumina'!E:E),
    IF(
        NOT(ISERROR(_xlfn.XLOOKUP($B94, '4.PacBio'!F:F, '4.PacBio'!E:E))),
        _xlfn.XLOOKUP($B94, '4.PacBio'!F:F, '4.PacBio'!E:E),
        IF(
            NOT(ISERROR(_xlfn.XLOOKUP($B94, '4.HiCLibrary'!F:F, '4.HiCLibrary'!E:E))),
            _xlfn.XLOOKUP($B94, '4.HiCLibrary'!F:F, '4.HiCLibrary'!E:E),
            IFERROR(
                _xlfn.XLOOKUP($B94, '4.ONT'!F:F, '4.ONT'!E:E, "?"),
                "?"
            )
        )
    )
)</f>
        <v>OG14</v>
      </c>
      <c r="E94" t="str">
        <f t="shared" si="2"/>
        <v>OG14G-1_HICL_ISEQ_240130_AD</v>
      </c>
      <c r="F94" s="183" t="s">
        <v>6468</v>
      </c>
      <c r="G94" s="183" t="s">
        <v>6460</v>
      </c>
      <c r="H94" s="289">
        <v>45321</v>
      </c>
      <c r="I94" s="183" t="s">
        <v>6563</v>
      </c>
      <c r="J94" s="183" t="s">
        <v>107</v>
      </c>
      <c r="K94" s="183" t="s">
        <v>107</v>
      </c>
      <c r="L94" s="185"/>
    </row>
    <row r="95" spans="1:12" x14ac:dyDescent="0.25">
      <c r="A95" s="115">
        <f ca="1">INDEX('1.MetaData'!A:A, MATCH($D95, '1.MetaData'!$B:$B, 0))</f>
        <v>14</v>
      </c>
      <c r="B95" s="161" t="s">
        <v>6582</v>
      </c>
      <c r="C95" s="183" t="s">
        <v>4878</v>
      </c>
      <c r="D95" s="81" t="str">
        <f ca="1">IF(
    NOT(ISERROR(_xlfn.XLOOKUP($B95, '4.Illumina'!F:F, '4.Illumina'!E:E))),
    _xlfn.XLOOKUP($B95, '4.Illumina'!F:F, '4.Illumina'!E:E),
    IF(
        NOT(ISERROR(_xlfn.XLOOKUP($B95, '4.PacBio'!F:F, '4.PacBio'!E:E))),
        _xlfn.XLOOKUP($B95, '4.PacBio'!F:F, '4.PacBio'!E:E),
        IF(
            NOT(ISERROR(_xlfn.XLOOKUP($B95, '4.HiCLibrary'!F:F, '4.HiCLibrary'!E:E))),
            _xlfn.XLOOKUP($B95, '4.HiCLibrary'!F:F, '4.HiCLibrary'!E:E),
            IFERROR(
                _xlfn.XLOOKUP($B95, '4.ONT'!F:F, '4.ONT'!E:E, "?"),
                "?"
            )
        )
    )
)</f>
        <v>OG14</v>
      </c>
      <c r="E95" t="str">
        <f t="shared" si="2"/>
        <v>OG14G-1_HICL_NEXT_240207_AD</v>
      </c>
      <c r="F95" s="183" t="s">
        <v>6468</v>
      </c>
      <c r="G95" s="183" t="s">
        <v>6469</v>
      </c>
      <c r="H95" s="289">
        <v>45329</v>
      </c>
      <c r="I95" s="183" t="s">
        <v>6564</v>
      </c>
      <c r="J95" s="183" t="s">
        <v>107</v>
      </c>
      <c r="K95" s="183" t="s">
        <v>107</v>
      </c>
      <c r="L95" s="185"/>
    </row>
    <row r="96" spans="1:12" x14ac:dyDescent="0.25">
      <c r="A96" s="115">
        <f ca="1">INDEX('1.MetaData'!A:A, MATCH($D96, '1.MetaData'!$B:$B, 0))</f>
        <v>14</v>
      </c>
      <c r="B96" s="161" t="s">
        <v>6578</v>
      </c>
      <c r="C96" s="183" t="s">
        <v>4878</v>
      </c>
      <c r="D96" s="81" t="str">
        <f ca="1">IF(
    NOT(ISERROR(_xlfn.XLOOKUP($B96, '4.Illumina'!F:F, '4.Illumina'!E:E))),
    _xlfn.XLOOKUP($B96, '4.Illumina'!F:F, '4.Illumina'!E:E),
    IF(
        NOT(ISERROR(_xlfn.XLOOKUP($B96, '4.PacBio'!F:F, '4.PacBio'!E:E))),
        _xlfn.XLOOKUP($B96, '4.PacBio'!F:F, '4.PacBio'!E:E),
        IF(
            NOT(ISERROR(_xlfn.XLOOKUP($B96, '4.HiCLibrary'!F:F, '4.HiCLibrary'!E:E))),
            _xlfn.XLOOKUP($B96, '4.HiCLibrary'!F:F, '4.HiCLibrary'!E:E),
            IFERROR(
                _xlfn.XLOOKUP($B96, '4.ONT'!F:F, '4.ONT'!E:E, "?"),
                "?"
            )
        )
    )
)</f>
        <v>OG14</v>
      </c>
      <c r="E96" t="str">
        <f t="shared" si="2"/>
        <v>OG14G_D_IL_NOVA_230302_AD</v>
      </c>
      <c r="F96" s="183" t="s">
        <v>6459</v>
      </c>
      <c r="G96" s="183" t="s">
        <v>6471</v>
      </c>
      <c r="H96" s="289">
        <v>44987</v>
      </c>
      <c r="I96" s="183" t="s">
        <v>6536</v>
      </c>
      <c r="J96" s="183" t="s">
        <v>107</v>
      </c>
      <c r="K96" s="183" t="s">
        <v>107</v>
      </c>
      <c r="L96" s="185"/>
    </row>
    <row r="97" spans="1:12" x14ac:dyDescent="0.25">
      <c r="A97" s="115">
        <f ca="1">INDEX('1.MetaData'!A:A, MATCH($D97, '1.MetaData'!$B:$B, 0))</f>
        <v>15</v>
      </c>
      <c r="B97" s="161" t="s">
        <v>6583</v>
      </c>
      <c r="C97" s="183" t="s">
        <v>4878</v>
      </c>
      <c r="D97" s="81" t="str">
        <f ca="1">IF(
    NOT(ISERROR(_xlfn.XLOOKUP($B97, '4.Illumina'!F:F, '4.Illumina'!E:E))),
    _xlfn.XLOOKUP($B97, '4.Illumina'!F:F, '4.Illumina'!E:E),
    IF(
        NOT(ISERROR(_xlfn.XLOOKUP($B97, '4.PacBio'!F:F, '4.PacBio'!E:E))),
        _xlfn.XLOOKUP($B97, '4.PacBio'!F:F, '4.PacBio'!E:E),
        IF(
            NOT(ISERROR(_xlfn.XLOOKUP($B97, '4.HiCLibrary'!F:F, '4.HiCLibrary'!E:E))),
            _xlfn.XLOOKUP($B97, '4.HiCLibrary'!F:F, '4.HiCLibrary'!E:E),
            IFERROR(
                _xlfn.XLOOKUP($B97, '4.ONT'!F:F, '4.ONT'!E:E, "?"),
                "?"
            )
        )
    )
)</f>
        <v>OG15</v>
      </c>
      <c r="E97" t="str">
        <f t="shared" si="2"/>
        <v>OG15G_D_IL_ISEQ_230607_LP</v>
      </c>
      <c r="F97" s="183" t="s">
        <v>6459</v>
      </c>
      <c r="G97" s="183" t="s">
        <v>6460</v>
      </c>
      <c r="H97" s="289">
        <v>45084</v>
      </c>
      <c r="I97" s="183" t="s">
        <v>6461</v>
      </c>
      <c r="J97" s="183" t="s">
        <v>107</v>
      </c>
      <c r="K97" s="183" t="s">
        <v>107</v>
      </c>
      <c r="L97" s="185"/>
    </row>
    <row r="98" spans="1:12" x14ac:dyDescent="0.25">
      <c r="A98" s="115">
        <f ca="1">INDEX('1.MetaData'!A:A, MATCH($D98, '1.MetaData'!$B:$B, 0))</f>
        <v>15</v>
      </c>
      <c r="B98" s="161" t="s">
        <v>6584</v>
      </c>
      <c r="C98" s="183" t="s">
        <v>4878</v>
      </c>
      <c r="D98" s="81" t="str">
        <f ca="1">IF(
    NOT(ISERROR(_xlfn.XLOOKUP($B98, '4.Illumina'!F:F, '4.Illumina'!E:E))),
    _xlfn.XLOOKUP($B98, '4.Illumina'!F:F, '4.Illumina'!E:E),
    IF(
        NOT(ISERROR(_xlfn.XLOOKUP($B98, '4.PacBio'!F:F, '4.PacBio'!E:E))),
        _xlfn.XLOOKUP($B98, '4.PacBio'!F:F, '4.PacBio'!E:E),
        IF(
            NOT(ISERROR(_xlfn.XLOOKUP($B98, '4.HiCLibrary'!F:F, '4.HiCLibrary'!E:E))),
            _xlfn.XLOOKUP($B98, '4.HiCLibrary'!F:F, '4.HiCLibrary'!E:E),
            IFERROR(
                _xlfn.XLOOKUP($B98, '4.ONT'!F:F, '4.ONT'!E:E, "?"),
                "?"
            )
        )
    )
)</f>
        <v>OG15</v>
      </c>
      <c r="E98" t="str">
        <f t="shared" si="2"/>
        <v>OG15G_D_LSKL_ONT_230912_AD</v>
      </c>
      <c r="F98" s="183" t="s">
        <v>40</v>
      </c>
      <c r="G98" s="183" t="s">
        <v>6477</v>
      </c>
      <c r="H98" s="289">
        <v>45181</v>
      </c>
      <c r="I98" s="183" t="s">
        <v>6487</v>
      </c>
      <c r="J98" s="183" t="s">
        <v>6585</v>
      </c>
      <c r="K98" s="183" t="s">
        <v>107</v>
      </c>
      <c r="L98" s="185"/>
    </row>
    <row r="99" spans="1:12" x14ac:dyDescent="0.25">
      <c r="A99" s="115">
        <f ca="1">INDEX('1.MetaData'!A:A, MATCH($D99, '1.MetaData'!$B:$B, 0))</f>
        <v>15</v>
      </c>
      <c r="B99" s="161" t="s">
        <v>6586</v>
      </c>
      <c r="C99" s="183" t="s">
        <v>4878</v>
      </c>
      <c r="D99" s="81" t="str">
        <f ca="1">IF(
    NOT(ISERROR(_xlfn.XLOOKUP($B99, '4.Illumina'!F:F, '4.Illumina'!E:E))),
    _xlfn.XLOOKUP($B99, '4.Illumina'!F:F, '4.Illumina'!E:E),
    IF(
        NOT(ISERROR(_xlfn.XLOOKUP($B99, '4.PacBio'!F:F, '4.PacBio'!E:E))),
        _xlfn.XLOOKUP($B99, '4.PacBio'!F:F, '4.PacBio'!E:E),
        IF(
            NOT(ISERROR(_xlfn.XLOOKUP($B99, '4.HiCLibrary'!F:F, '4.HiCLibrary'!E:E))),
            _xlfn.XLOOKUP($B99, '4.HiCLibrary'!F:F, '4.HiCLibrary'!E:E),
            IFERROR(
                _xlfn.XLOOKUP($B99, '4.ONT'!F:F, '4.ONT'!E:E, "?"),
                "?"
            )
        )
    )
)</f>
        <v>OG15</v>
      </c>
      <c r="E99" t="str">
        <f t="shared" si="2"/>
        <v>OG15G_D_SBL_PACB_230413_AD</v>
      </c>
      <c r="F99" s="183" t="s">
        <v>6463</v>
      </c>
      <c r="G99" s="183" t="s">
        <v>6464</v>
      </c>
      <c r="H99" s="289">
        <v>45029</v>
      </c>
      <c r="I99" s="183" t="s">
        <v>6481</v>
      </c>
      <c r="J99" s="183" t="s">
        <v>6567</v>
      </c>
      <c r="K99" s="185">
        <v>2</v>
      </c>
      <c r="L99" s="185"/>
    </row>
    <row r="100" spans="1:12" x14ac:dyDescent="0.25">
      <c r="A100" s="115">
        <f ca="1">INDEX('1.MetaData'!A:A, MATCH($D100, '1.MetaData'!$B:$B, 0))</f>
        <v>15</v>
      </c>
      <c r="B100" s="161" t="s">
        <v>6587</v>
      </c>
      <c r="C100" s="183" t="s">
        <v>4878</v>
      </c>
      <c r="D100" s="81" t="str">
        <f ca="1">IF(
    NOT(ISERROR(_xlfn.XLOOKUP($B100, '4.Illumina'!F:F, '4.Illumina'!E:E))),
    _xlfn.XLOOKUP($B100, '4.Illumina'!F:F, '4.Illumina'!E:E),
    IF(
        NOT(ISERROR(_xlfn.XLOOKUP($B100, '4.PacBio'!F:F, '4.PacBio'!E:E))),
        _xlfn.XLOOKUP($B100, '4.PacBio'!F:F, '4.PacBio'!E:E),
        IF(
            NOT(ISERROR(_xlfn.XLOOKUP($B100, '4.HiCLibrary'!F:F, '4.HiCLibrary'!E:E))),
            _xlfn.XLOOKUP($B100, '4.HiCLibrary'!F:F, '4.HiCLibrary'!E:E),
            IFERROR(
                _xlfn.XLOOKUP($B100, '4.ONT'!F:F, '4.ONT'!E:E, "?"),
                "?"
            )
        )
    )
)</f>
        <v>OG15</v>
      </c>
      <c r="E100" t="str">
        <f t="shared" si="2"/>
        <v>OG15G_D2_IL_ISEQ_230607_LP</v>
      </c>
      <c r="F100" s="183" t="s">
        <v>6459</v>
      </c>
      <c r="G100" s="183" t="s">
        <v>6460</v>
      </c>
      <c r="H100" s="289">
        <v>45084</v>
      </c>
      <c r="I100" s="183" t="s">
        <v>6461</v>
      </c>
      <c r="J100" s="183" t="s">
        <v>107</v>
      </c>
      <c r="K100" s="183" t="s">
        <v>107</v>
      </c>
      <c r="L100" s="185"/>
    </row>
    <row r="101" spans="1:12" x14ac:dyDescent="0.25">
      <c r="A101" s="115">
        <f ca="1">INDEX('1.MetaData'!A:A, MATCH($D101, '1.MetaData'!$B:$B, 0))</f>
        <v>15</v>
      </c>
      <c r="B101" s="161" t="s">
        <v>6588</v>
      </c>
      <c r="C101" s="183" t="s">
        <v>4878</v>
      </c>
      <c r="D101" s="81" t="str">
        <f ca="1">IF(
    NOT(ISERROR(_xlfn.XLOOKUP($B101, '4.Illumina'!F:F, '4.Illumina'!E:E))),
    _xlfn.XLOOKUP($B101, '4.Illumina'!F:F, '4.Illumina'!E:E),
    IF(
        NOT(ISERROR(_xlfn.XLOOKUP($B101, '4.PacBio'!F:F, '4.PacBio'!E:E))),
        _xlfn.XLOOKUP($B101, '4.PacBio'!F:F, '4.PacBio'!E:E),
        IF(
            NOT(ISERROR(_xlfn.XLOOKUP($B101, '4.HiCLibrary'!F:F, '4.HiCLibrary'!E:E))),
            _xlfn.XLOOKUP($B101, '4.HiCLibrary'!F:F, '4.HiCLibrary'!E:E),
            IFERROR(
                _xlfn.XLOOKUP($B101, '4.ONT'!F:F, '4.ONT'!E:E, "?"),
                "?"
            )
        )
    )
)</f>
        <v>OG15</v>
      </c>
      <c r="E101" t="str">
        <f t="shared" si="2"/>
        <v>OG15G-1_HICL_ISEQ_240130_AD</v>
      </c>
      <c r="F101" s="183" t="s">
        <v>6468</v>
      </c>
      <c r="G101" s="183" t="s">
        <v>6460</v>
      </c>
      <c r="H101" s="289">
        <v>45321</v>
      </c>
      <c r="I101" s="183" t="s">
        <v>6563</v>
      </c>
      <c r="J101" s="183" t="s">
        <v>107</v>
      </c>
      <c r="K101" s="183" t="s">
        <v>107</v>
      </c>
      <c r="L101" s="185"/>
    </row>
    <row r="102" spans="1:12" x14ac:dyDescent="0.25">
      <c r="A102" s="115">
        <f ca="1">INDEX('1.MetaData'!A:A, MATCH($D102, '1.MetaData'!$B:$B, 0))</f>
        <v>15</v>
      </c>
      <c r="B102" s="161" t="s">
        <v>6588</v>
      </c>
      <c r="C102" s="183" t="s">
        <v>4878</v>
      </c>
      <c r="D102" s="81" t="str">
        <f ca="1">IF(
    NOT(ISERROR(_xlfn.XLOOKUP($B102, '4.Illumina'!F:F, '4.Illumina'!E:E))),
    _xlfn.XLOOKUP($B102, '4.Illumina'!F:F, '4.Illumina'!E:E),
    IF(
        NOT(ISERROR(_xlfn.XLOOKUP($B102, '4.PacBio'!F:F, '4.PacBio'!E:E))),
        _xlfn.XLOOKUP($B102, '4.PacBio'!F:F, '4.PacBio'!E:E),
        IF(
            NOT(ISERROR(_xlfn.XLOOKUP($B102, '4.HiCLibrary'!F:F, '4.HiCLibrary'!E:E))),
            _xlfn.XLOOKUP($B102, '4.HiCLibrary'!F:F, '4.HiCLibrary'!E:E),
            IFERROR(
                _xlfn.XLOOKUP($B102, '4.ONT'!F:F, '4.ONT'!E:E, "?"),
                "?"
            )
        )
    )
)</f>
        <v>OG15</v>
      </c>
      <c r="E102" t="str">
        <f t="shared" si="2"/>
        <v>OG15G-1_HICL_NEXT_240207_AD</v>
      </c>
      <c r="F102" s="183" t="s">
        <v>6468</v>
      </c>
      <c r="G102" s="183" t="s">
        <v>6469</v>
      </c>
      <c r="H102" s="289">
        <v>45329</v>
      </c>
      <c r="I102" s="183" t="s">
        <v>6564</v>
      </c>
      <c r="J102" s="183" t="s">
        <v>107</v>
      </c>
      <c r="K102" s="183" t="s">
        <v>107</v>
      </c>
      <c r="L102" s="185"/>
    </row>
    <row r="103" spans="1:12" x14ac:dyDescent="0.25">
      <c r="A103" s="115">
        <f ca="1">INDEX('1.MetaData'!A:A, MATCH($D103, '1.MetaData'!$B:$B, 0))</f>
        <v>15</v>
      </c>
      <c r="B103" s="161" t="s">
        <v>6583</v>
      </c>
      <c r="C103" s="183" t="s">
        <v>4878</v>
      </c>
      <c r="D103" s="81" t="str">
        <f ca="1">IF(
    NOT(ISERROR(_xlfn.XLOOKUP($B103, '4.Illumina'!F:F, '4.Illumina'!E:E))),
    _xlfn.XLOOKUP($B103, '4.Illumina'!F:F, '4.Illumina'!E:E),
    IF(
        NOT(ISERROR(_xlfn.XLOOKUP($B103, '4.PacBio'!F:F, '4.PacBio'!E:E))),
        _xlfn.XLOOKUP($B103, '4.PacBio'!F:F, '4.PacBio'!E:E),
        IF(
            NOT(ISERROR(_xlfn.XLOOKUP($B103, '4.HiCLibrary'!F:F, '4.HiCLibrary'!E:E))),
            _xlfn.XLOOKUP($B103, '4.HiCLibrary'!F:F, '4.HiCLibrary'!E:E),
            IFERROR(
                _xlfn.XLOOKUP($B103, '4.ONT'!F:F, '4.ONT'!E:E, "?"),
                "?"
            )
        )
    )
)</f>
        <v>OG15</v>
      </c>
      <c r="E103" t="str">
        <f t="shared" si="2"/>
        <v>OG15G_D_IL_NOVA_230620_LP</v>
      </c>
      <c r="F103" s="183" t="s">
        <v>6459</v>
      </c>
      <c r="G103" s="183" t="s">
        <v>6471</v>
      </c>
      <c r="H103" s="289">
        <v>45097</v>
      </c>
      <c r="I103" s="183" t="s">
        <v>6472</v>
      </c>
      <c r="J103" s="183" t="s">
        <v>107</v>
      </c>
      <c r="K103" s="183" t="s">
        <v>107</v>
      </c>
      <c r="L103" s="185"/>
    </row>
    <row r="104" spans="1:12" x14ac:dyDescent="0.25">
      <c r="A104" s="115">
        <f ca="1">INDEX('1.MetaData'!A:A, MATCH($D104, '1.MetaData'!$B:$B, 0))</f>
        <v>15</v>
      </c>
      <c r="B104" s="161" t="s">
        <v>6587</v>
      </c>
      <c r="C104" s="183" t="s">
        <v>4878</v>
      </c>
      <c r="D104" s="81" t="str">
        <f ca="1">IF(
    NOT(ISERROR(_xlfn.XLOOKUP($B104, '4.Illumina'!F:F, '4.Illumina'!E:E))),
    _xlfn.XLOOKUP($B104, '4.Illumina'!F:F, '4.Illumina'!E:E),
    IF(
        NOT(ISERROR(_xlfn.XLOOKUP($B104, '4.PacBio'!F:F, '4.PacBio'!E:E))),
        _xlfn.XLOOKUP($B104, '4.PacBio'!F:F, '4.PacBio'!E:E),
        IF(
            NOT(ISERROR(_xlfn.XLOOKUP($B104, '4.HiCLibrary'!F:F, '4.HiCLibrary'!E:E))),
            _xlfn.XLOOKUP($B104, '4.HiCLibrary'!F:F, '4.HiCLibrary'!E:E),
            IFERROR(
                _xlfn.XLOOKUP($B104, '4.ONT'!F:F, '4.ONT'!E:E, "?"),
                "?"
            )
        )
    )
)</f>
        <v>OG15</v>
      </c>
      <c r="E104" t="str">
        <f t="shared" si="2"/>
        <v>OG15G_D2_IL_NOVA_230814_LP</v>
      </c>
      <c r="F104" s="183" t="s">
        <v>6459</v>
      </c>
      <c r="G104" s="183" t="s">
        <v>6471</v>
      </c>
      <c r="H104" s="289">
        <v>45152</v>
      </c>
      <c r="I104" s="183" t="s">
        <v>6473</v>
      </c>
      <c r="J104" s="183" t="s">
        <v>107</v>
      </c>
      <c r="K104" s="183" t="s">
        <v>107</v>
      </c>
      <c r="L104" s="185"/>
    </row>
    <row r="105" spans="1:12" x14ac:dyDescent="0.25">
      <c r="A105" s="115">
        <f ca="1">INDEX('1.MetaData'!A:A, MATCH($D105, '1.MetaData'!$B:$B, 0))</f>
        <v>16</v>
      </c>
      <c r="B105" s="161" t="s">
        <v>6589</v>
      </c>
      <c r="C105" s="183" t="s">
        <v>4878</v>
      </c>
      <c r="D105" s="81" t="str">
        <f ca="1">IF(
    NOT(ISERROR(_xlfn.XLOOKUP($B105, '4.Illumina'!F:F, '4.Illumina'!E:E))),
    _xlfn.XLOOKUP($B105, '4.Illumina'!F:F, '4.Illumina'!E:E),
    IF(
        NOT(ISERROR(_xlfn.XLOOKUP($B105, '4.PacBio'!F:F, '4.PacBio'!E:E))),
        _xlfn.XLOOKUP($B105, '4.PacBio'!F:F, '4.PacBio'!E:E),
        IF(
            NOT(ISERROR(_xlfn.XLOOKUP($B105, '4.HiCLibrary'!F:F, '4.HiCLibrary'!E:E))),
            _xlfn.XLOOKUP($B105, '4.HiCLibrary'!F:F, '4.HiCLibrary'!E:E),
            IFERROR(
                _xlfn.XLOOKUP($B105, '4.ONT'!F:F, '4.ONT'!E:E, "?"),
                "?"
            )
        )
    )
)</f>
        <v>OG16</v>
      </c>
      <c r="E105" t="str">
        <f t="shared" si="2"/>
        <v>OG16G_D_IL_ISEQ_230607_LP</v>
      </c>
      <c r="F105" s="183" t="s">
        <v>6459</v>
      </c>
      <c r="G105" s="183" t="s">
        <v>6460</v>
      </c>
      <c r="H105" s="289">
        <v>45084</v>
      </c>
      <c r="I105" s="183" t="s">
        <v>6461</v>
      </c>
      <c r="J105" s="183" t="s">
        <v>107</v>
      </c>
      <c r="K105" s="183" t="s">
        <v>107</v>
      </c>
      <c r="L105" s="185"/>
    </row>
    <row r="106" spans="1:12" x14ac:dyDescent="0.25">
      <c r="A106" s="115">
        <f ca="1">INDEX('1.MetaData'!A:A, MATCH($D106, '1.MetaData'!$B:$B, 0))</f>
        <v>16</v>
      </c>
      <c r="B106" s="161" t="s">
        <v>6590</v>
      </c>
      <c r="C106" s="183" t="s">
        <v>4878</v>
      </c>
      <c r="D106" s="81" t="str">
        <f ca="1">IF(
    NOT(ISERROR(_xlfn.XLOOKUP($B106, '4.Illumina'!F:F, '4.Illumina'!E:E))),
    _xlfn.XLOOKUP($B106, '4.Illumina'!F:F, '4.Illumina'!E:E),
    IF(
        NOT(ISERROR(_xlfn.XLOOKUP($B106, '4.PacBio'!F:F, '4.PacBio'!E:E))),
        _xlfn.XLOOKUP($B106, '4.PacBio'!F:F, '4.PacBio'!E:E),
        IF(
            NOT(ISERROR(_xlfn.XLOOKUP($B106, '4.HiCLibrary'!F:F, '4.HiCLibrary'!E:E))),
            _xlfn.XLOOKUP($B106, '4.HiCLibrary'!F:F, '4.HiCLibrary'!E:E),
            IFERROR(
                _xlfn.XLOOKUP($B106, '4.ONT'!F:F, '4.ONT'!E:E, "?"),
                "?"
            )
        )
    )
)</f>
        <v>OG16</v>
      </c>
      <c r="E106" t="str">
        <f t="shared" si="2"/>
        <v>OG16G_D_SBL_PACB_240427_LA</v>
      </c>
      <c r="F106" s="183" t="s">
        <v>6463</v>
      </c>
      <c r="G106" s="183" t="s">
        <v>6499</v>
      </c>
      <c r="H106" s="289">
        <v>45412</v>
      </c>
      <c r="I106" s="183" t="s">
        <v>6591</v>
      </c>
      <c r="J106" s="183" t="s">
        <v>5096</v>
      </c>
      <c r="K106" s="185">
        <v>1</v>
      </c>
      <c r="L106" s="185"/>
    </row>
    <row r="107" spans="1:12" x14ac:dyDescent="0.25">
      <c r="A107" s="115">
        <f ca="1">INDEX('1.MetaData'!A:A, MATCH($D107, '1.MetaData'!$B:$B, 0))</f>
        <v>16</v>
      </c>
      <c r="B107" s="161" t="s">
        <v>6592</v>
      </c>
      <c r="C107" s="183" t="s">
        <v>4878</v>
      </c>
      <c r="D107" s="81" t="str">
        <f ca="1">IF(
    NOT(ISERROR(_xlfn.XLOOKUP($B107, '4.Illumina'!F:F, '4.Illumina'!E:E))),
    _xlfn.XLOOKUP($B107, '4.Illumina'!F:F, '4.Illumina'!E:E),
    IF(
        NOT(ISERROR(_xlfn.XLOOKUP($B107, '4.PacBio'!F:F, '4.PacBio'!E:E))),
        _xlfn.XLOOKUP($B107, '4.PacBio'!F:F, '4.PacBio'!E:E),
        IF(
            NOT(ISERROR(_xlfn.XLOOKUP($B107, '4.HiCLibrary'!F:F, '4.HiCLibrary'!E:E))),
            _xlfn.XLOOKUP($B107, '4.HiCLibrary'!F:F, '4.HiCLibrary'!E:E),
            IFERROR(
                _xlfn.XLOOKUP($B107, '4.ONT'!F:F, '4.ONT'!E:E, "?"),
                "?"
            )
        )
    )
)</f>
        <v>OG16</v>
      </c>
      <c r="E107" t="str">
        <f t="shared" si="2"/>
        <v>OG16G-1_HICL_ISEQ_240405_AD</v>
      </c>
      <c r="F107" s="183" t="s">
        <v>6468</v>
      </c>
      <c r="G107" s="183" t="s">
        <v>6460</v>
      </c>
      <c r="H107" s="289">
        <v>45387</v>
      </c>
      <c r="I107" s="183" t="s">
        <v>6529</v>
      </c>
      <c r="J107" s="183" t="s">
        <v>107</v>
      </c>
      <c r="K107" s="185" t="s">
        <v>107</v>
      </c>
      <c r="L107" s="185"/>
    </row>
    <row r="108" spans="1:12" x14ac:dyDescent="0.25">
      <c r="A108" s="115">
        <f ca="1">INDEX('1.MetaData'!A:A, MATCH($D108, '1.MetaData'!$B:$B, 0))</f>
        <v>16</v>
      </c>
      <c r="B108" s="161" t="s">
        <v>6592</v>
      </c>
      <c r="C108" s="184" t="s">
        <v>4878</v>
      </c>
      <c r="D108" s="81" t="str">
        <f ca="1">IF(
    NOT(ISERROR(_xlfn.XLOOKUP($B108, '4.Illumina'!F:F, '4.Illumina'!E:E))),
    _xlfn.XLOOKUP($B108, '4.Illumina'!F:F, '4.Illumina'!E:E),
    IF(
        NOT(ISERROR(_xlfn.XLOOKUP($B108, '4.PacBio'!F:F, '4.PacBio'!E:E))),
        _xlfn.XLOOKUP($B108, '4.PacBio'!F:F, '4.PacBio'!E:E),
        IF(
            NOT(ISERROR(_xlfn.XLOOKUP($B108, '4.HiCLibrary'!F:F, '4.HiCLibrary'!E:E))),
            _xlfn.XLOOKUP($B108, '4.HiCLibrary'!F:F, '4.HiCLibrary'!E:E),
            IFERROR(
                _xlfn.XLOOKUP($B108, '4.ONT'!F:F, '4.ONT'!E:E, "?"),
                "?"
            )
        )
    )
)</f>
        <v>OG16</v>
      </c>
      <c r="E108" t="str">
        <f t="shared" si="2"/>
        <v>OG16G-1_HICL_NOVA_240509_AD</v>
      </c>
      <c r="F108" s="183" t="s">
        <v>6468</v>
      </c>
      <c r="G108" s="183" t="s">
        <v>6471</v>
      </c>
      <c r="H108" s="289">
        <v>45421</v>
      </c>
      <c r="I108" s="183" t="s">
        <v>6570</v>
      </c>
      <c r="J108" s="183" t="s">
        <v>107</v>
      </c>
      <c r="K108" s="183" t="s">
        <v>107</v>
      </c>
      <c r="L108" s="185"/>
    </row>
    <row r="109" spans="1:12" x14ac:dyDescent="0.25">
      <c r="A109" s="115">
        <f ca="1">INDEX('1.MetaData'!A:A, MATCH($D109, '1.MetaData'!$B:$B, 0))</f>
        <v>16</v>
      </c>
      <c r="B109" s="161" t="s">
        <v>6589</v>
      </c>
      <c r="C109" s="183" t="s">
        <v>4878</v>
      </c>
      <c r="D109" s="81" t="str">
        <f ca="1">IF(
    NOT(ISERROR(_xlfn.XLOOKUP($B109, '4.Illumina'!F:F, '4.Illumina'!E:E))),
    _xlfn.XLOOKUP($B109, '4.Illumina'!F:F, '4.Illumina'!E:E),
    IF(
        NOT(ISERROR(_xlfn.XLOOKUP($B109, '4.PacBio'!F:F, '4.PacBio'!E:E))),
        _xlfn.XLOOKUP($B109, '4.PacBio'!F:F, '4.PacBio'!E:E),
        IF(
            NOT(ISERROR(_xlfn.XLOOKUP($B109, '4.HiCLibrary'!F:F, '4.HiCLibrary'!E:E))),
            _xlfn.XLOOKUP($B109, '4.HiCLibrary'!F:F, '4.HiCLibrary'!E:E),
            IFERROR(
                _xlfn.XLOOKUP($B109, '4.ONT'!F:F, '4.ONT'!E:E, "?"),
                "?"
            )
        )
    )
)</f>
        <v>OG16</v>
      </c>
      <c r="E109" t="str">
        <f t="shared" si="2"/>
        <v>OG16G_D_IL_NOVA_230620_LP</v>
      </c>
      <c r="F109" s="183" t="s">
        <v>6459</v>
      </c>
      <c r="G109" s="183" t="s">
        <v>6471</v>
      </c>
      <c r="H109" s="289">
        <v>45097</v>
      </c>
      <c r="I109" s="183" t="s">
        <v>6472</v>
      </c>
      <c r="J109" s="183" t="s">
        <v>107</v>
      </c>
      <c r="K109" s="183" t="s">
        <v>107</v>
      </c>
      <c r="L109" s="185"/>
    </row>
    <row r="110" spans="1:12" x14ac:dyDescent="0.25">
      <c r="A110" s="115">
        <f ca="1">INDEX('1.MetaData'!A:A, MATCH($D110, '1.MetaData'!$B:$B, 0))</f>
        <v>16</v>
      </c>
      <c r="B110" s="161" t="s">
        <v>6589</v>
      </c>
      <c r="C110" s="183" t="s">
        <v>4878</v>
      </c>
      <c r="D110" s="81" t="str">
        <f ca="1">IF(
    NOT(ISERROR(_xlfn.XLOOKUP($B110, '4.Illumina'!F:F, '4.Illumina'!E:E))),
    _xlfn.XLOOKUP($B110, '4.Illumina'!F:F, '4.Illumina'!E:E),
    IF(
        NOT(ISERROR(_xlfn.XLOOKUP($B110, '4.PacBio'!F:F, '4.PacBio'!E:E))),
        _xlfn.XLOOKUP($B110, '4.PacBio'!F:F, '4.PacBio'!E:E),
        IF(
            NOT(ISERROR(_xlfn.XLOOKUP($B110, '4.HiCLibrary'!F:F, '4.HiCLibrary'!E:E))),
            _xlfn.XLOOKUP($B110, '4.HiCLibrary'!F:F, '4.HiCLibrary'!E:E),
            IFERROR(
                _xlfn.XLOOKUP($B110, '4.ONT'!F:F, '4.ONT'!E:E, "?"),
                "?"
            )
        )
    )
)</f>
        <v>OG16</v>
      </c>
      <c r="E110" t="str">
        <f t="shared" si="2"/>
        <v>OG16G_D_IL_NOVA_230814_LP</v>
      </c>
      <c r="F110" s="183" t="s">
        <v>6459</v>
      </c>
      <c r="G110" s="183" t="s">
        <v>6471</v>
      </c>
      <c r="H110" s="289">
        <v>45152</v>
      </c>
      <c r="I110" s="183" t="s">
        <v>6473</v>
      </c>
      <c r="J110" s="183" t="s">
        <v>107</v>
      </c>
      <c r="K110" s="183" t="s">
        <v>107</v>
      </c>
      <c r="L110" s="185"/>
    </row>
    <row r="111" spans="1:12" x14ac:dyDescent="0.25">
      <c r="A111" s="115">
        <f ca="1">INDEX('1.MetaData'!A:A, MATCH($D111, '1.MetaData'!$B:$B, 0))</f>
        <v>17</v>
      </c>
      <c r="B111" s="161" t="s">
        <v>6593</v>
      </c>
      <c r="C111" s="183" t="s">
        <v>4878</v>
      </c>
      <c r="D111" s="81" t="str">
        <f ca="1">IF(
    NOT(ISERROR(_xlfn.XLOOKUP($B111, '4.Illumina'!F:F, '4.Illumina'!E:E))),
    _xlfn.XLOOKUP($B111, '4.Illumina'!F:F, '4.Illumina'!E:E),
    IF(
        NOT(ISERROR(_xlfn.XLOOKUP($B111, '4.PacBio'!F:F, '4.PacBio'!E:E))),
        _xlfn.XLOOKUP($B111, '4.PacBio'!F:F, '4.PacBio'!E:E),
        IF(
            NOT(ISERROR(_xlfn.XLOOKUP($B111, '4.HiCLibrary'!F:F, '4.HiCLibrary'!E:E))),
            _xlfn.XLOOKUP($B111, '4.HiCLibrary'!F:F, '4.HiCLibrary'!E:E),
            IFERROR(
                _xlfn.XLOOKUP($B111, '4.ONT'!F:F, '4.ONT'!E:E, "?"),
                "?"
            )
        )
    )
)</f>
        <v>OG17</v>
      </c>
      <c r="E111" t="str">
        <f t="shared" si="2"/>
        <v>OG17U_D_IL_ISEQ_231020_AD</v>
      </c>
      <c r="F111" s="183" t="s">
        <v>6459</v>
      </c>
      <c r="G111" s="183" t="s">
        <v>6460</v>
      </c>
      <c r="H111" s="289">
        <v>45219</v>
      </c>
      <c r="I111" s="183" t="s">
        <v>6523</v>
      </c>
      <c r="J111" s="183" t="s">
        <v>107</v>
      </c>
      <c r="K111" s="183" t="s">
        <v>107</v>
      </c>
      <c r="L111" s="185"/>
    </row>
    <row r="112" spans="1:12" x14ac:dyDescent="0.25">
      <c r="A112" s="115">
        <f ca="1">INDEX('1.MetaData'!A:A, MATCH($D112, '1.MetaData'!$B:$B, 0))</f>
        <v>17</v>
      </c>
      <c r="B112" s="161" t="s">
        <v>6593</v>
      </c>
      <c r="C112" s="183" t="s">
        <v>4878</v>
      </c>
      <c r="D112" s="81" t="str">
        <f ca="1">IF(
    NOT(ISERROR(_xlfn.XLOOKUP($B112, '4.Illumina'!F:F, '4.Illumina'!E:E))),
    _xlfn.XLOOKUP($B112, '4.Illumina'!F:F, '4.Illumina'!E:E),
    IF(
        NOT(ISERROR(_xlfn.XLOOKUP($B112, '4.PacBio'!F:F, '4.PacBio'!E:E))),
        _xlfn.XLOOKUP($B112, '4.PacBio'!F:F, '4.PacBio'!E:E),
        IF(
            NOT(ISERROR(_xlfn.XLOOKUP($B112, '4.HiCLibrary'!F:F, '4.HiCLibrary'!E:E))),
            _xlfn.XLOOKUP($B112, '4.HiCLibrary'!F:F, '4.HiCLibrary'!E:E),
            IFERROR(
                _xlfn.XLOOKUP($B112, '4.ONT'!F:F, '4.ONT'!E:E, "?"),
                "?"
            )
        )
    )
)</f>
        <v>OG17</v>
      </c>
      <c r="E112" t="str">
        <f t="shared" si="2"/>
        <v>OG17U_D_IL_NOVA_231024_AD</v>
      </c>
      <c r="F112" s="183" t="s">
        <v>6459</v>
      </c>
      <c r="G112" s="183" t="s">
        <v>6471</v>
      </c>
      <c r="H112" s="289">
        <v>45589</v>
      </c>
      <c r="I112" s="183" t="s">
        <v>6531</v>
      </c>
      <c r="J112" s="183" t="s">
        <v>107</v>
      </c>
      <c r="K112" s="183" t="s">
        <v>107</v>
      </c>
      <c r="L112" s="185"/>
    </row>
    <row r="113" spans="1:12" x14ac:dyDescent="0.25">
      <c r="A113" s="115">
        <f ca="1">INDEX('1.MetaData'!A:A, MATCH($D113, '1.MetaData'!$B:$B, 0))</f>
        <v>18</v>
      </c>
      <c r="B113" s="161" t="s">
        <v>6594</v>
      </c>
      <c r="C113" s="183" t="s">
        <v>4878</v>
      </c>
      <c r="D113" s="81" t="str">
        <f ca="1">IF(
    NOT(ISERROR(_xlfn.XLOOKUP($B113, '4.Illumina'!F:F, '4.Illumina'!E:E))),
    _xlfn.XLOOKUP($B113, '4.Illumina'!F:F, '4.Illumina'!E:E),
    IF(
        NOT(ISERROR(_xlfn.XLOOKUP($B113, '4.PacBio'!F:F, '4.PacBio'!E:E))),
        _xlfn.XLOOKUP($B113, '4.PacBio'!F:F, '4.PacBio'!E:E),
        IF(
            NOT(ISERROR(_xlfn.XLOOKUP($B113, '4.HiCLibrary'!F:F, '4.HiCLibrary'!E:E))),
            _xlfn.XLOOKUP($B113, '4.HiCLibrary'!F:F, '4.HiCLibrary'!E:E),
            IFERROR(
                _xlfn.XLOOKUP($B113, '4.ONT'!F:F, '4.ONT'!E:E, "?"),
                "?"
            )
        )
    )
)</f>
        <v>OG18</v>
      </c>
      <c r="E113" t="str">
        <f t="shared" si="2"/>
        <v>OG18U_D_IL_ISEQ_230607_LP</v>
      </c>
      <c r="F113" s="183" t="s">
        <v>6459</v>
      </c>
      <c r="G113" s="183" t="s">
        <v>6460</v>
      </c>
      <c r="H113" s="289">
        <v>45084</v>
      </c>
      <c r="I113" s="183" t="s">
        <v>6461</v>
      </c>
      <c r="J113" s="183" t="s">
        <v>107</v>
      </c>
      <c r="K113" s="183" t="s">
        <v>107</v>
      </c>
      <c r="L113" s="185"/>
    </row>
    <row r="114" spans="1:12" x14ac:dyDescent="0.25">
      <c r="A114" s="115">
        <f ca="1">INDEX('1.MetaData'!A:A, MATCH($D114, '1.MetaData'!$B:$B, 0))</f>
        <v>18</v>
      </c>
      <c r="B114" s="161" t="s">
        <v>6594</v>
      </c>
      <c r="C114" s="183" t="s">
        <v>4878</v>
      </c>
      <c r="D114" s="81" t="str">
        <f ca="1">IF(
    NOT(ISERROR(_xlfn.XLOOKUP($B114, '4.Illumina'!F:F, '4.Illumina'!E:E))),
    _xlfn.XLOOKUP($B114, '4.Illumina'!F:F, '4.Illumina'!E:E),
    IF(
        NOT(ISERROR(_xlfn.XLOOKUP($B114, '4.PacBio'!F:F, '4.PacBio'!E:E))),
        _xlfn.XLOOKUP($B114, '4.PacBio'!F:F, '4.PacBio'!E:E),
        IF(
            NOT(ISERROR(_xlfn.XLOOKUP($B114, '4.HiCLibrary'!F:F, '4.HiCLibrary'!E:E))),
            _xlfn.XLOOKUP($B114, '4.HiCLibrary'!F:F, '4.HiCLibrary'!E:E),
            IFERROR(
                _xlfn.XLOOKUP($B114, '4.ONT'!F:F, '4.ONT'!E:E, "?"),
                "?"
            )
        )
    )
)</f>
        <v>OG18</v>
      </c>
      <c r="E114" t="str">
        <f t="shared" si="2"/>
        <v>OG18U_D_IL_NOVA_230620_LP</v>
      </c>
      <c r="F114" s="183" t="s">
        <v>6459</v>
      </c>
      <c r="G114" s="183" t="s">
        <v>6471</v>
      </c>
      <c r="H114" s="289">
        <v>45097</v>
      </c>
      <c r="I114" s="183" t="s">
        <v>6472</v>
      </c>
      <c r="J114" s="183" t="s">
        <v>107</v>
      </c>
      <c r="K114" s="183" t="s">
        <v>107</v>
      </c>
      <c r="L114" s="185"/>
    </row>
    <row r="115" spans="1:12" x14ac:dyDescent="0.25">
      <c r="A115" s="115">
        <f ca="1">INDEX('1.MetaData'!A:A, MATCH($D115, '1.MetaData'!$B:$B, 0))</f>
        <v>18</v>
      </c>
      <c r="B115" s="161" t="s">
        <v>6594</v>
      </c>
      <c r="C115" s="183" t="s">
        <v>4878</v>
      </c>
      <c r="D115" s="81" t="str">
        <f ca="1">IF(
    NOT(ISERROR(_xlfn.XLOOKUP($B115, '4.Illumina'!F:F, '4.Illumina'!E:E))),
    _xlfn.XLOOKUP($B115, '4.Illumina'!F:F, '4.Illumina'!E:E),
    IF(
        NOT(ISERROR(_xlfn.XLOOKUP($B115, '4.PacBio'!F:F, '4.PacBio'!E:E))),
        _xlfn.XLOOKUP($B115, '4.PacBio'!F:F, '4.PacBio'!E:E),
        IF(
            NOT(ISERROR(_xlfn.XLOOKUP($B115, '4.HiCLibrary'!F:F, '4.HiCLibrary'!E:E))),
            _xlfn.XLOOKUP($B115, '4.HiCLibrary'!F:F, '4.HiCLibrary'!E:E),
            IFERROR(
                _xlfn.XLOOKUP($B115, '4.ONT'!F:F, '4.ONT'!E:E, "?"),
                "?"
            )
        )
    )
)</f>
        <v>OG18</v>
      </c>
      <c r="E115" t="str">
        <f t="shared" si="2"/>
        <v>OG18U_D_IL_NOVA_230814_LP</v>
      </c>
      <c r="F115" s="183" t="s">
        <v>6459</v>
      </c>
      <c r="G115" s="183" t="s">
        <v>6471</v>
      </c>
      <c r="H115" s="289">
        <v>45152</v>
      </c>
      <c r="I115" s="183" t="s">
        <v>6473</v>
      </c>
      <c r="J115" s="183" t="s">
        <v>107</v>
      </c>
      <c r="K115" s="183" t="s">
        <v>107</v>
      </c>
      <c r="L115" s="185"/>
    </row>
    <row r="116" spans="1:12" x14ac:dyDescent="0.25">
      <c r="A116" s="115">
        <f ca="1">INDEX('1.MetaData'!A:A, MATCH($D116, '1.MetaData'!$B:$B, 0))</f>
        <v>19</v>
      </c>
      <c r="B116" s="161" t="s">
        <v>6595</v>
      </c>
      <c r="C116" s="183" t="s">
        <v>4878</v>
      </c>
      <c r="D116" s="81" t="str">
        <f ca="1">IF(
    NOT(ISERROR(_xlfn.XLOOKUP($B116, '4.Illumina'!F:F, '4.Illumina'!E:E))),
    _xlfn.XLOOKUP($B116, '4.Illumina'!F:F, '4.Illumina'!E:E),
    IF(
        NOT(ISERROR(_xlfn.XLOOKUP($B116, '4.PacBio'!F:F, '4.PacBio'!E:E))),
        _xlfn.XLOOKUP($B116, '4.PacBio'!F:F, '4.PacBio'!E:E),
        IF(
            NOT(ISERROR(_xlfn.XLOOKUP($B116, '4.HiCLibrary'!F:F, '4.HiCLibrary'!E:E))),
            _xlfn.XLOOKUP($B116, '4.HiCLibrary'!F:F, '4.HiCLibrary'!E:E),
            IFERROR(
                _xlfn.XLOOKUP($B116, '4.ONT'!F:F, '4.ONT'!E:E, "?"),
                "?"
            )
        )
    )
)</f>
        <v>OG19</v>
      </c>
      <c r="E116" t="str">
        <f t="shared" si="2"/>
        <v>OG19U_D_IL_ISEQ_230607_LP</v>
      </c>
      <c r="F116" s="183" t="s">
        <v>6459</v>
      </c>
      <c r="G116" s="183" t="s">
        <v>6460</v>
      </c>
      <c r="H116" s="289">
        <v>45084</v>
      </c>
      <c r="I116" s="183" t="s">
        <v>6461</v>
      </c>
      <c r="J116" s="183" t="s">
        <v>107</v>
      </c>
      <c r="K116" s="183" t="s">
        <v>107</v>
      </c>
      <c r="L116" s="185"/>
    </row>
    <row r="117" spans="1:12" x14ac:dyDescent="0.25">
      <c r="A117" s="115">
        <f ca="1">INDEX('1.MetaData'!A:A, MATCH($D117, '1.MetaData'!$B:$B, 0))</f>
        <v>19</v>
      </c>
      <c r="B117" s="161" t="s">
        <v>6595</v>
      </c>
      <c r="C117" s="183" t="s">
        <v>4878</v>
      </c>
      <c r="D117" s="81" t="str">
        <f ca="1">IF(
    NOT(ISERROR(_xlfn.XLOOKUP($B117, '4.Illumina'!F:F, '4.Illumina'!E:E))),
    _xlfn.XLOOKUP($B117, '4.Illumina'!F:F, '4.Illumina'!E:E),
    IF(
        NOT(ISERROR(_xlfn.XLOOKUP($B117, '4.PacBio'!F:F, '4.PacBio'!E:E))),
        _xlfn.XLOOKUP($B117, '4.PacBio'!F:F, '4.PacBio'!E:E),
        IF(
            NOT(ISERROR(_xlfn.XLOOKUP($B117, '4.HiCLibrary'!F:F, '4.HiCLibrary'!E:E))),
            _xlfn.XLOOKUP($B117, '4.HiCLibrary'!F:F, '4.HiCLibrary'!E:E),
            IFERROR(
                _xlfn.XLOOKUP($B117, '4.ONT'!F:F, '4.ONT'!E:E, "?"),
                "?"
            )
        )
    )
)</f>
        <v>OG19</v>
      </c>
      <c r="E117" t="str">
        <f t="shared" si="2"/>
        <v>OG19U_D_IL_NOVA_230620_LP</v>
      </c>
      <c r="F117" s="183" t="s">
        <v>6459</v>
      </c>
      <c r="G117" s="183" t="s">
        <v>6471</v>
      </c>
      <c r="H117" s="289">
        <v>45097</v>
      </c>
      <c r="I117" s="183" t="s">
        <v>6472</v>
      </c>
      <c r="J117" s="183" t="s">
        <v>107</v>
      </c>
      <c r="K117" s="183" t="s">
        <v>107</v>
      </c>
      <c r="L117" s="185"/>
    </row>
    <row r="118" spans="1:12" x14ac:dyDescent="0.25">
      <c r="A118" s="115">
        <f ca="1">INDEX('1.MetaData'!A:A, MATCH($D118, '1.MetaData'!$B:$B, 0))</f>
        <v>19</v>
      </c>
      <c r="B118" s="161" t="s">
        <v>6595</v>
      </c>
      <c r="C118" s="183" t="s">
        <v>4878</v>
      </c>
      <c r="D118" s="81" t="str">
        <f ca="1">IF(
    NOT(ISERROR(_xlfn.XLOOKUP($B118, '4.Illumina'!F:F, '4.Illumina'!E:E))),
    _xlfn.XLOOKUP($B118, '4.Illumina'!F:F, '4.Illumina'!E:E),
    IF(
        NOT(ISERROR(_xlfn.XLOOKUP($B118, '4.PacBio'!F:F, '4.PacBio'!E:E))),
        _xlfn.XLOOKUP($B118, '4.PacBio'!F:F, '4.PacBio'!E:E),
        IF(
            NOT(ISERROR(_xlfn.XLOOKUP($B118, '4.HiCLibrary'!F:F, '4.HiCLibrary'!E:E))),
            _xlfn.XLOOKUP($B118, '4.HiCLibrary'!F:F, '4.HiCLibrary'!E:E),
            IFERROR(
                _xlfn.XLOOKUP($B118, '4.ONT'!F:F, '4.ONT'!E:E, "?"),
                "?"
            )
        )
    )
)</f>
        <v>OG19</v>
      </c>
      <c r="E118" t="str">
        <f t="shared" si="2"/>
        <v>OG19U_D_IL_NOVA_230814_LP</v>
      </c>
      <c r="F118" s="183" t="s">
        <v>6459</v>
      </c>
      <c r="G118" s="183" t="s">
        <v>6471</v>
      </c>
      <c r="H118" s="289">
        <v>45152</v>
      </c>
      <c r="I118" s="183" t="s">
        <v>6473</v>
      </c>
      <c r="J118" s="183" t="s">
        <v>107</v>
      </c>
      <c r="K118" s="183" t="s">
        <v>107</v>
      </c>
      <c r="L118" s="185"/>
    </row>
    <row r="119" spans="1:12" x14ac:dyDescent="0.25">
      <c r="A119" s="115">
        <f ca="1">INDEX('1.MetaData'!A:A, MATCH($D119, '1.MetaData'!$B:$B, 0))</f>
        <v>20</v>
      </c>
      <c r="B119" s="161" t="s">
        <v>6596</v>
      </c>
      <c r="C119" s="183" t="s">
        <v>4878</v>
      </c>
      <c r="D119" s="81" t="str">
        <f ca="1">IF(
    NOT(ISERROR(_xlfn.XLOOKUP($B119, '4.Illumina'!F:F, '4.Illumina'!E:E))),
    _xlfn.XLOOKUP($B119, '4.Illumina'!F:F, '4.Illumina'!E:E),
    IF(
        NOT(ISERROR(_xlfn.XLOOKUP($B119, '4.PacBio'!F:F, '4.PacBio'!E:E))),
        _xlfn.XLOOKUP($B119, '4.PacBio'!F:F, '4.PacBio'!E:E),
        IF(
            NOT(ISERROR(_xlfn.XLOOKUP($B119, '4.HiCLibrary'!F:F, '4.HiCLibrary'!E:E))),
            _xlfn.XLOOKUP($B119, '4.HiCLibrary'!F:F, '4.HiCLibrary'!E:E),
            IFERROR(
                _xlfn.XLOOKUP($B119, '4.ONT'!F:F, '4.ONT'!E:E, "?"),
                "?"
            )
        )
    )
)</f>
        <v>OG20</v>
      </c>
      <c r="E119" t="str">
        <f t="shared" si="2"/>
        <v>OG20U_D_IL_ISEQ_230607_LP</v>
      </c>
      <c r="F119" s="183" t="s">
        <v>6459</v>
      </c>
      <c r="G119" s="183" t="s">
        <v>6460</v>
      </c>
      <c r="H119" s="289">
        <v>45084</v>
      </c>
      <c r="I119" s="183" t="s">
        <v>6461</v>
      </c>
      <c r="J119" s="183" t="s">
        <v>107</v>
      </c>
      <c r="K119" s="183" t="s">
        <v>107</v>
      </c>
      <c r="L119" s="185"/>
    </row>
    <row r="120" spans="1:12" x14ac:dyDescent="0.25">
      <c r="A120" s="115">
        <f ca="1">INDEX('1.MetaData'!A:A, MATCH($D120, '1.MetaData'!$B:$B, 0))</f>
        <v>20</v>
      </c>
      <c r="B120" s="161" t="s">
        <v>6596</v>
      </c>
      <c r="C120" s="183" t="s">
        <v>4878</v>
      </c>
      <c r="D120" s="81" t="str">
        <f ca="1">IF(
    NOT(ISERROR(_xlfn.XLOOKUP($B120, '4.Illumina'!F:F, '4.Illumina'!E:E))),
    _xlfn.XLOOKUP($B120, '4.Illumina'!F:F, '4.Illumina'!E:E),
    IF(
        NOT(ISERROR(_xlfn.XLOOKUP($B120, '4.PacBio'!F:F, '4.PacBio'!E:E))),
        _xlfn.XLOOKUP($B120, '4.PacBio'!F:F, '4.PacBio'!E:E),
        IF(
            NOT(ISERROR(_xlfn.XLOOKUP($B120, '4.HiCLibrary'!F:F, '4.HiCLibrary'!E:E))),
            _xlfn.XLOOKUP($B120, '4.HiCLibrary'!F:F, '4.HiCLibrary'!E:E),
            IFERROR(
                _xlfn.XLOOKUP($B120, '4.ONT'!F:F, '4.ONT'!E:E, "?"),
                "?"
            )
        )
    )
)</f>
        <v>OG20</v>
      </c>
      <c r="E120" t="str">
        <f t="shared" si="2"/>
        <v>OG20U_D_IL_NOVA_230620_LP</v>
      </c>
      <c r="F120" s="183" t="s">
        <v>6459</v>
      </c>
      <c r="G120" s="183" t="s">
        <v>6471</v>
      </c>
      <c r="H120" s="289">
        <v>45097</v>
      </c>
      <c r="I120" s="183" t="s">
        <v>6472</v>
      </c>
      <c r="J120" s="183" t="s">
        <v>107</v>
      </c>
      <c r="K120" s="183" t="s">
        <v>107</v>
      </c>
      <c r="L120" s="185"/>
    </row>
    <row r="121" spans="1:12" x14ac:dyDescent="0.25">
      <c r="A121" s="115">
        <f ca="1">INDEX('1.MetaData'!A:A, MATCH($D121, '1.MetaData'!$B:$B, 0))</f>
        <v>20</v>
      </c>
      <c r="B121" s="161" t="s">
        <v>6596</v>
      </c>
      <c r="C121" s="183" t="s">
        <v>4878</v>
      </c>
      <c r="D121" s="81" t="str">
        <f ca="1">IF(
    NOT(ISERROR(_xlfn.XLOOKUP($B121, '4.Illumina'!F:F, '4.Illumina'!E:E))),
    _xlfn.XLOOKUP($B121, '4.Illumina'!F:F, '4.Illumina'!E:E),
    IF(
        NOT(ISERROR(_xlfn.XLOOKUP($B121, '4.PacBio'!F:F, '4.PacBio'!E:E))),
        _xlfn.XLOOKUP($B121, '4.PacBio'!F:F, '4.PacBio'!E:E),
        IF(
            NOT(ISERROR(_xlfn.XLOOKUP($B121, '4.HiCLibrary'!F:F, '4.HiCLibrary'!E:E))),
            _xlfn.XLOOKUP($B121, '4.HiCLibrary'!F:F, '4.HiCLibrary'!E:E),
            IFERROR(
                _xlfn.XLOOKUP($B121, '4.ONT'!F:F, '4.ONT'!E:E, "?"),
                "?"
            )
        )
    )
)</f>
        <v>OG20</v>
      </c>
      <c r="E121" t="str">
        <f t="shared" si="2"/>
        <v>OG20U_D_IL_NOVA_230814_LP</v>
      </c>
      <c r="F121" s="183" t="s">
        <v>6459</v>
      </c>
      <c r="G121" s="183" t="s">
        <v>6471</v>
      </c>
      <c r="H121" s="289">
        <v>45152</v>
      </c>
      <c r="I121" s="183" t="s">
        <v>6473</v>
      </c>
      <c r="J121" s="183" t="s">
        <v>107</v>
      </c>
      <c r="K121" s="183" t="s">
        <v>107</v>
      </c>
      <c r="L121" s="185"/>
    </row>
    <row r="122" spans="1:12" x14ac:dyDescent="0.25">
      <c r="A122" s="115">
        <f ca="1">INDEX('1.MetaData'!A:A, MATCH($D122, '1.MetaData'!$B:$B, 0))</f>
        <v>21</v>
      </c>
      <c r="B122" s="161" t="s">
        <v>6597</v>
      </c>
      <c r="C122" s="183" t="s">
        <v>4878</v>
      </c>
      <c r="D122" s="81" t="str">
        <f ca="1">IF(
    NOT(ISERROR(_xlfn.XLOOKUP($B122, '4.Illumina'!F:F, '4.Illumina'!E:E))),
    _xlfn.XLOOKUP($B122, '4.Illumina'!F:F, '4.Illumina'!E:E),
    IF(
        NOT(ISERROR(_xlfn.XLOOKUP($B122, '4.PacBio'!F:F, '4.PacBio'!E:E))),
        _xlfn.XLOOKUP($B122, '4.PacBio'!F:F, '4.PacBio'!E:E),
        IF(
            NOT(ISERROR(_xlfn.XLOOKUP($B122, '4.HiCLibrary'!F:F, '4.HiCLibrary'!E:E))),
            _xlfn.XLOOKUP($B122, '4.HiCLibrary'!F:F, '4.HiCLibrary'!E:E),
            IFERROR(
                _xlfn.XLOOKUP($B122, '4.ONT'!F:F, '4.ONT'!E:E, "?"),
                "?"
            )
        )
    )
)</f>
        <v>OG21</v>
      </c>
      <c r="E122" t="str">
        <f t="shared" si="2"/>
        <v>OG21U_D_IL_ISEQ_230607_LP</v>
      </c>
      <c r="F122" s="183" t="s">
        <v>6459</v>
      </c>
      <c r="G122" s="183" t="s">
        <v>6460</v>
      </c>
      <c r="H122" s="289">
        <v>45084</v>
      </c>
      <c r="I122" s="183" t="s">
        <v>6461</v>
      </c>
      <c r="J122" s="183" t="s">
        <v>107</v>
      </c>
      <c r="K122" s="183" t="s">
        <v>107</v>
      </c>
      <c r="L122" s="185"/>
    </row>
    <row r="123" spans="1:12" x14ac:dyDescent="0.25">
      <c r="A123" s="115">
        <f ca="1">INDEX('1.MetaData'!A:A, MATCH($D123, '1.MetaData'!$B:$B, 0))</f>
        <v>21</v>
      </c>
      <c r="B123" s="161" t="s">
        <v>6597</v>
      </c>
      <c r="C123" s="183" t="s">
        <v>4878</v>
      </c>
      <c r="D123" s="81" t="str">
        <f ca="1">IF(
    NOT(ISERROR(_xlfn.XLOOKUP($B123, '4.Illumina'!F:F, '4.Illumina'!E:E))),
    _xlfn.XLOOKUP($B123, '4.Illumina'!F:F, '4.Illumina'!E:E),
    IF(
        NOT(ISERROR(_xlfn.XLOOKUP($B123, '4.PacBio'!F:F, '4.PacBio'!E:E))),
        _xlfn.XLOOKUP($B123, '4.PacBio'!F:F, '4.PacBio'!E:E),
        IF(
            NOT(ISERROR(_xlfn.XLOOKUP($B123, '4.HiCLibrary'!F:F, '4.HiCLibrary'!E:E))),
            _xlfn.XLOOKUP($B123, '4.HiCLibrary'!F:F, '4.HiCLibrary'!E:E),
            IFERROR(
                _xlfn.XLOOKUP($B123, '4.ONT'!F:F, '4.ONT'!E:E, "?"),
                "?"
            )
        )
    )
)</f>
        <v>OG21</v>
      </c>
      <c r="E123" t="str">
        <f t="shared" si="2"/>
        <v>OG21U_D_IL_NOVA_230620_LP</v>
      </c>
      <c r="F123" s="183" t="s">
        <v>6459</v>
      </c>
      <c r="G123" s="183" t="s">
        <v>6471</v>
      </c>
      <c r="H123" s="289">
        <v>45097</v>
      </c>
      <c r="I123" s="183" t="s">
        <v>6472</v>
      </c>
      <c r="J123" s="183" t="s">
        <v>107</v>
      </c>
      <c r="K123" s="183" t="s">
        <v>107</v>
      </c>
      <c r="L123" s="185"/>
    </row>
    <row r="124" spans="1:12" x14ac:dyDescent="0.25">
      <c r="A124" s="115">
        <f ca="1">INDEX('1.MetaData'!A:A, MATCH($D124, '1.MetaData'!$B:$B, 0))</f>
        <v>21</v>
      </c>
      <c r="B124" s="161" t="s">
        <v>6597</v>
      </c>
      <c r="C124" s="183" t="s">
        <v>4878</v>
      </c>
      <c r="D124" s="81" t="str">
        <f ca="1">IF(
    NOT(ISERROR(_xlfn.XLOOKUP($B124, '4.Illumina'!F:F, '4.Illumina'!E:E))),
    _xlfn.XLOOKUP($B124, '4.Illumina'!F:F, '4.Illumina'!E:E),
    IF(
        NOT(ISERROR(_xlfn.XLOOKUP($B124, '4.PacBio'!F:F, '4.PacBio'!E:E))),
        _xlfn.XLOOKUP($B124, '4.PacBio'!F:F, '4.PacBio'!E:E),
        IF(
            NOT(ISERROR(_xlfn.XLOOKUP($B124, '4.HiCLibrary'!F:F, '4.HiCLibrary'!E:E))),
            _xlfn.XLOOKUP($B124, '4.HiCLibrary'!F:F, '4.HiCLibrary'!E:E),
            IFERROR(
                _xlfn.XLOOKUP($B124, '4.ONT'!F:F, '4.ONT'!E:E, "?"),
                "?"
            )
        )
    )
)</f>
        <v>OG21</v>
      </c>
      <c r="E124" t="str">
        <f t="shared" si="2"/>
        <v>OG21U_D_IL_NOVA_230814_LP</v>
      </c>
      <c r="F124" s="183" t="s">
        <v>6459</v>
      </c>
      <c r="G124" s="183" t="s">
        <v>6471</v>
      </c>
      <c r="H124" s="289">
        <v>45152</v>
      </c>
      <c r="I124" s="183" t="s">
        <v>6473</v>
      </c>
      <c r="J124" s="183" t="s">
        <v>107</v>
      </c>
      <c r="K124" s="183" t="s">
        <v>107</v>
      </c>
      <c r="L124" s="185"/>
    </row>
    <row r="125" spans="1:12" x14ac:dyDescent="0.25">
      <c r="A125" s="115">
        <f ca="1">INDEX('1.MetaData'!A:A, MATCH($D125, '1.MetaData'!$B:$B, 0))</f>
        <v>22</v>
      </c>
      <c r="B125" s="161" t="s">
        <v>6598</v>
      </c>
      <c r="C125" s="183" t="s">
        <v>4878</v>
      </c>
      <c r="D125" s="81" t="str">
        <f ca="1">IF(
    NOT(ISERROR(_xlfn.XLOOKUP($B125, '4.Illumina'!F:F, '4.Illumina'!E:E))),
    _xlfn.XLOOKUP($B125, '4.Illumina'!F:F, '4.Illumina'!E:E),
    IF(
        NOT(ISERROR(_xlfn.XLOOKUP($B125, '4.PacBio'!F:F, '4.PacBio'!E:E))),
        _xlfn.XLOOKUP($B125, '4.PacBio'!F:F, '4.PacBio'!E:E),
        IF(
            NOT(ISERROR(_xlfn.XLOOKUP($B125, '4.HiCLibrary'!F:F, '4.HiCLibrary'!E:E))),
            _xlfn.XLOOKUP($B125, '4.HiCLibrary'!F:F, '4.HiCLibrary'!E:E),
            IFERROR(
                _xlfn.XLOOKUP($B125, '4.ONT'!F:F, '4.ONT'!E:E, "?"),
                "?"
            )
        )
    )
)</f>
        <v>OG22</v>
      </c>
      <c r="E125" t="str">
        <f t="shared" si="2"/>
        <v>OG22G_D_IL_ISEQ_230607_LP</v>
      </c>
      <c r="F125" s="183" t="s">
        <v>6459</v>
      </c>
      <c r="G125" s="183" t="s">
        <v>6460</v>
      </c>
      <c r="H125" s="289">
        <v>45084</v>
      </c>
      <c r="I125" s="183" t="s">
        <v>6461</v>
      </c>
      <c r="J125" s="183" t="s">
        <v>107</v>
      </c>
      <c r="K125" s="183" t="s">
        <v>107</v>
      </c>
      <c r="L125" s="185"/>
    </row>
    <row r="126" spans="1:12" x14ac:dyDescent="0.25">
      <c r="A126" s="115">
        <f ca="1">INDEX('1.MetaData'!A:A, MATCH($D126, '1.MetaData'!$B:$B, 0))</f>
        <v>22</v>
      </c>
      <c r="B126" s="161" t="s">
        <v>6599</v>
      </c>
      <c r="C126" s="183" t="s">
        <v>4878</v>
      </c>
      <c r="D126" s="81" t="str">
        <f ca="1">IF(
    NOT(ISERROR(_xlfn.XLOOKUP($B126, '4.Illumina'!F:F, '4.Illumina'!E:E))),
    _xlfn.XLOOKUP($B126, '4.Illumina'!F:F, '4.Illumina'!E:E),
    IF(
        NOT(ISERROR(_xlfn.XLOOKUP($B126, '4.PacBio'!F:F, '4.PacBio'!E:E))),
        _xlfn.XLOOKUP($B126, '4.PacBio'!F:F, '4.PacBio'!E:E),
        IF(
            NOT(ISERROR(_xlfn.XLOOKUP($B126, '4.HiCLibrary'!F:F, '4.HiCLibrary'!E:E))),
            _xlfn.XLOOKUP($B126, '4.HiCLibrary'!F:F, '4.HiCLibrary'!E:E),
            IFERROR(
                _xlfn.XLOOKUP($B126, '4.ONT'!F:F, '4.ONT'!E:E, "?"),
                "?"
            )
        )
    )
)</f>
        <v>OG22</v>
      </c>
      <c r="E126" t="str">
        <f t="shared" si="2"/>
        <v>OG22G_D2_IL_ISEQ_230607_LP</v>
      </c>
      <c r="F126" s="183" t="s">
        <v>6459</v>
      </c>
      <c r="G126" s="183" t="s">
        <v>6460</v>
      </c>
      <c r="H126" s="289">
        <v>45084</v>
      </c>
      <c r="I126" s="183" t="s">
        <v>6461</v>
      </c>
      <c r="J126" s="183" t="s">
        <v>107</v>
      </c>
      <c r="K126" s="183" t="s">
        <v>107</v>
      </c>
      <c r="L126" s="185"/>
    </row>
    <row r="127" spans="1:12" x14ac:dyDescent="0.25">
      <c r="A127" s="115">
        <f ca="1">INDEX('1.MetaData'!A:A, MATCH($D127, '1.MetaData'!$B:$B, 0))</f>
        <v>22</v>
      </c>
      <c r="B127" s="161" t="s">
        <v>6598</v>
      </c>
      <c r="C127" s="183" t="s">
        <v>4878</v>
      </c>
      <c r="D127" s="81" t="str">
        <f ca="1">IF(
    NOT(ISERROR(_xlfn.XLOOKUP($B127, '4.Illumina'!F:F, '4.Illumina'!E:E))),
    _xlfn.XLOOKUP($B127, '4.Illumina'!F:F, '4.Illumina'!E:E),
    IF(
        NOT(ISERROR(_xlfn.XLOOKUP($B127, '4.PacBio'!F:F, '4.PacBio'!E:E))),
        _xlfn.XLOOKUP($B127, '4.PacBio'!F:F, '4.PacBio'!E:E),
        IF(
            NOT(ISERROR(_xlfn.XLOOKUP($B127, '4.HiCLibrary'!F:F, '4.HiCLibrary'!E:E))),
            _xlfn.XLOOKUP($B127, '4.HiCLibrary'!F:F, '4.HiCLibrary'!E:E),
            IFERROR(
                _xlfn.XLOOKUP($B127, '4.ONT'!F:F, '4.ONT'!E:E, "?"),
                "?"
            )
        )
    )
)</f>
        <v>OG22</v>
      </c>
      <c r="E127" t="str">
        <f t="shared" si="2"/>
        <v>OG22G_D_IL_NOVA_230620_LP</v>
      </c>
      <c r="F127" s="183" t="s">
        <v>6459</v>
      </c>
      <c r="G127" s="183" t="s">
        <v>6471</v>
      </c>
      <c r="H127" s="289">
        <v>45097</v>
      </c>
      <c r="I127" s="183" t="s">
        <v>6472</v>
      </c>
      <c r="J127" s="183" t="s">
        <v>107</v>
      </c>
      <c r="K127" s="183" t="s">
        <v>107</v>
      </c>
      <c r="L127" s="185"/>
    </row>
    <row r="128" spans="1:12" x14ac:dyDescent="0.25">
      <c r="A128" s="115">
        <f ca="1">INDEX('1.MetaData'!A:A, MATCH($D128, '1.MetaData'!$B:$B, 0))</f>
        <v>22</v>
      </c>
      <c r="B128" s="161" t="s">
        <v>6598</v>
      </c>
      <c r="C128" s="183" t="s">
        <v>4878</v>
      </c>
      <c r="D128" s="81" t="str">
        <f ca="1">IF(
    NOT(ISERROR(_xlfn.XLOOKUP($B128, '4.Illumina'!F:F, '4.Illumina'!E:E))),
    _xlfn.XLOOKUP($B128, '4.Illumina'!F:F, '4.Illumina'!E:E),
    IF(
        NOT(ISERROR(_xlfn.XLOOKUP($B128, '4.PacBio'!F:F, '4.PacBio'!E:E))),
        _xlfn.XLOOKUP($B128, '4.PacBio'!F:F, '4.PacBio'!E:E),
        IF(
            NOT(ISERROR(_xlfn.XLOOKUP($B128, '4.HiCLibrary'!F:F, '4.HiCLibrary'!E:E))),
            _xlfn.XLOOKUP($B128, '4.HiCLibrary'!F:F, '4.HiCLibrary'!E:E),
            IFERROR(
                _xlfn.XLOOKUP($B128, '4.ONT'!F:F, '4.ONT'!E:E, "?"),
                "?"
            )
        )
    )
)</f>
        <v>OG22</v>
      </c>
      <c r="E128" t="str">
        <f t="shared" si="2"/>
        <v>OG22G_D_IL_NOVA_230814_LP</v>
      </c>
      <c r="F128" s="183" t="s">
        <v>6459</v>
      </c>
      <c r="G128" s="183" t="s">
        <v>6471</v>
      </c>
      <c r="H128" s="289">
        <v>45152</v>
      </c>
      <c r="I128" s="183" t="s">
        <v>6473</v>
      </c>
      <c r="J128" s="183" t="s">
        <v>107</v>
      </c>
      <c r="K128" s="183" t="s">
        <v>107</v>
      </c>
      <c r="L128" s="185"/>
    </row>
    <row r="129" spans="1:12" x14ac:dyDescent="0.25">
      <c r="A129" s="115">
        <f ca="1">INDEX('1.MetaData'!A:A, MATCH($D129, '1.MetaData'!$B:$B, 0))</f>
        <v>22</v>
      </c>
      <c r="B129" s="161" t="s">
        <v>6599</v>
      </c>
      <c r="C129" s="183" t="s">
        <v>4878</v>
      </c>
      <c r="D129" s="81" t="str">
        <f ca="1">IF(
    NOT(ISERROR(_xlfn.XLOOKUP($B129, '4.Illumina'!F:F, '4.Illumina'!E:E))),
    _xlfn.XLOOKUP($B129, '4.Illumina'!F:F, '4.Illumina'!E:E),
    IF(
        NOT(ISERROR(_xlfn.XLOOKUP($B129, '4.PacBio'!F:F, '4.PacBio'!E:E))),
        _xlfn.XLOOKUP($B129, '4.PacBio'!F:F, '4.PacBio'!E:E),
        IF(
            NOT(ISERROR(_xlfn.XLOOKUP($B129, '4.HiCLibrary'!F:F, '4.HiCLibrary'!E:E))),
            _xlfn.XLOOKUP($B129, '4.HiCLibrary'!F:F, '4.HiCLibrary'!E:E),
            IFERROR(
                _xlfn.XLOOKUP($B129, '4.ONT'!F:F, '4.ONT'!E:E, "?"),
                "?"
            )
        )
    )
)</f>
        <v>OG22</v>
      </c>
      <c r="E129" t="str">
        <f t="shared" si="2"/>
        <v>OG22G_D2_IL_NOVA_230814_LP</v>
      </c>
      <c r="F129" s="183" t="s">
        <v>6459</v>
      </c>
      <c r="G129" s="183" t="s">
        <v>6471</v>
      </c>
      <c r="H129" s="289">
        <v>45152</v>
      </c>
      <c r="I129" s="183" t="s">
        <v>6473</v>
      </c>
      <c r="J129" s="183" t="s">
        <v>107</v>
      </c>
      <c r="K129" s="183" t="s">
        <v>107</v>
      </c>
      <c r="L129" s="185"/>
    </row>
    <row r="130" spans="1:12" x14ac:dyDescent="0.25">
      <c r="A130" s="115">
        <f ca="1">INDEX('1.MetaData'!A:A, MATCH($D130, '1.MetaData'!$B:$B, 0))</f>
        <v>23</v>
      </c>
      <c r="B130" s="161" t="s">
        <v>6600</v>
      </c>
      <c r="C130" s="183" t="s">
        <v>4878</v>
      </c>
      <c r="D130" s="81" t="str">
        <f ca="1">IF(
    NOT(ISERROR(_xlfn.XLOOKUP($B130, '4.Illumina'!F:F, '4.Illumina'!E:E))),
    _xlfn.XLOOKUP($B130, '4.Illumina'!F:F, '4.Illumina'!E:E),
    IF(
        NOT(ISERROR(_xlfn.XLOOKUP($B130, '4.PacBio'!F:F, '4.PacBio'!E:E))),
        _xlfn.XLOOKUP($B130, '4.PacBio'!F:F, '4.PacBio'!E:E),
        IF(
            NOT(ISERROR(_xlfn.XLOOKUP($B130, '4.HiCLibrary'!F:F, '4.HiCLibrary'!E:E))),
            _xlfn.XLOOKUP($B130, '4.HiCLibrary'!F:F, '4.HiCLibrary'!E:E),
            IFERROR(
                _xlfn.XLOOKUP($B130, '4.ONT'!F:F, '4.ONT'!E:E, "?"),
                "?"
            )
        )
    )
)</f>
        <v>OG23</v>
      </c>
      <c r="E130" t="str">
        <f t="shared" si="2"/>
        <v>OG23G_D_IL_ISEQ_230607_LP</v>
      </c>
      <c r="F130" s="183" t="s">
        <v>6459</v>
      </c>
      <c r="G130" s="183" t="s">
        <v>6460</v>
      </c>
      <c r="H130" s="289">
        <v>45084</v>
      </c>
      <c r="I130" s="183" t="s">
        <v>6461</v>
      </c>
      <c r="J130" s="183" t="s">
        <v>107</v>
      </c>
      <c r="K130" s="183" t="s">
        <v>107</v>
      </c>
      <c r="L130" s="185"/>
    </row>
    <row r="131" spans="1:12" x14ac:dyDescent="0.25">
      <c r="A131" s="115">
        <f ca="1">INDEX('1.MetaData'!A:A, MATCH($D131, '1.MetaData'!$B:$B, 0))</f>
        <v>23</v>
      </c>
      <c r="B131" s="161" t="s">
        <v>6601</v>
      </c>
      <c r="C131" s="183" t="s">
        <v>4878</v>
      </c>
      <c r="D131" s="81" t="str">
        <f ca="1">IF(
    NOT(ISERROR(_xlfn.XLOOKUP($B131, '4.Illumina'!F:F, '4.Illumina'!E:E))),
    _xlfn.XLOOKUP($B131, '4.Illumina'!F:F, '4.Illumina'!E:E),
    IF(
        NOT(ISERROR(_xlfn.XLOOKUP($B131, '4.PacBio'!F:F, '4.PacBio'!E:E))),
        _xlfn.XLOOKUP($B131, '4.PacBio'!F:F, '4.PacBio'!E:E),
        IF(
            NOT(ISERROR(_xlfn.XLOOKUP($B131, '4.HiCLibrary'!F:F, '4.HiCLibrary'!E:E))),
            _xlfn.XLOOKUP($B131, '4.HiCLibrary'!F:F, '4.HiCLibrary'!E:E),
            IFERROR(
                _xlfn.XLOOKUP($B131, '4.ONT'!F:F, '4.ONT'!E:E, "?"),
                "?"
            )
        )
    )
)</f>
        <v>OG23</v>
      </c>
      <c r="E131" t="str">
        <f t="shared" ref="E131:E189" si="3">CONCATENATE(B131,"_",I131)</f>
        <v>OG23G_D2_IL_ISEQ_230607_LP</v>
      </c>
      <c r="F131" s="183" t="s">
        <v>6459</v>
      </c>
      <c r="G131" s="183" t="s">
        <v>6460</v>
      </c>
      <c r="H131" s="289">
        <v>45084</v>
      </c>
      <c r="I131" s="183" t="s">
        <v>6461</v>
      </c>
      <c r="J131" s="183" t="s">
        <v>107</v>
      </c>
      <c r="K131" s="183" t="s">
        <v>107</v>
      </c>
      <c r="L131" s="185"/>
    </row>
    <row r="132" spans="1:12" x14ac:dyDescent="0.25">
      <c r="A132" s="115">
        <f ca="1">INDEX('1.MetaData'!A:A, MATCH($D132, '1.MetaData'!$B:$B, 0))</f>
        <v>23</v>
      </c>
      <c r="B132" s="161" t="s">
        <v>6600</v>
      </c>
      <c r="C132" s="183" t="s">
        <v>4878</v>
      </c>
      <c r="D132" s="81" t="str">
        <f ca="1">IF(
    NOT(ISERROR(_xlfn.XLOOKUP($B132, '4.Illumina'!F:F, '4.Illumina'!E:E))),
    _xlfn.XLOOKUP($B132, '4.Illumina'!F:F, '4.Illumina'!E:E),
    IF(
        NOT(ISERROR(_xlfn.XLOOKUP($B132, '4.PacBio'!F:F, '4.PacBio'!E:E))),
        _xlfn.XLOOKUP($B132, '4.PacBio'!F:F, '4.PacBio'!E:E),
        IF(
            NOT(ISERROR(_xlfn.XLOOKUP($B132, '4.HiCLibrary'!F:F, '4.HiCLibrary'!E:E))),
            _xlfn.XLOOKUP($B132, '4.HiCLibrary'!F:F, '4.HiCLibrary'!E:E),
            IFERROR(
                _xlfn.XLOOKUP($B132, '4.ONT'!F:F, '4.ONT'!E:E, "?"),
                "?"
            )
        )
    )
)</f>
        <v>OG23</v>
      </c>
      <c r="E132" t="str">
        <f t="shared" si="3"/>
        <v>OG23G_D_IL_NOVA_230620_LP</v>
      </c>
      <c r="F132" s="183" t="s">
        <v>6459</v>
      </c>
      <c r="G132" s="183" t="s">
        <v>6471</v>
      </c>
      <c r="H132" s="289">
        <v>45097</v>
      </c>
      <c r="I132" s="183" t="s">
        <v>6472</v>
      </c>
      <c r="J132" s="183" t="s">
        <v>107</v>
      </c>
      <c r="K132" s="183" t="s">
        <v>107</v>
      </c>
      <c r="L132" s="185"/>
    </row>
    <row r="133" spans="1:12" x14ac:dyDescent="0.25">
      <c r="A133" s="115">
        <f ca="1">INDEX('1.MetaData'!A:A, MATCH($D133, '1.MetaData'!$B:$B, 0))</f>
        <v>23</v>
      </c>
      <c r="B133" s="161" t="s">
        <v>6600</v>
      </c>
      <c r="C133" s="183" t="s">
        <v>4878</v>
      </c>
      <c r="D133" s="81" t="str">
        <f ca="1">IF(
    NOT(ISERROR(_xlfn.XLOOKUP($B133, '4.Illumina'!F:F, '4.Illumina'!E:E))),
    _xlfn.XLOOKUP($B133, '4.Illumina'!F:F, '4.Illumina'!E:E),
    IF(
        NOT(ISERROR(_xlfn.XLOOKUP($B133, '4.PacBio'!F:F, '4.PacBio'!E:E))),
        _xlfn.XLOOKUP($B133, '4.PacBio'!F:F, '4.PacBio'!E:E),
        IF(
            NOT(ISERROR(_xlfn.XLOOKUP($B133, '4.HiCLibrary'!F:F, '4.HiCLibrary'!E:E))),
            _xlfn.XLOOKUP($B133, '4.HiCLibrary'!F:F, '4.HiCLibrary'!E:E),
            IFERROR(
                _xlfn.XLOOKUP($B133, '4.ONT'!F:F, '4.ONT'!E:E, "?"),
                "?"
            )
        )
    )
)</f>
        <v>OG23</v>
      </c>
      <c r="E133" t="str">
        <f t="shared" si="3"/>
        <v>OG23G_D_IL_NOVA_230814_LP</v>
      </c>
      <c r="F133" s="183" t="s">
        <v>6459</v>
      </c>
      <c r="G133" s="183" t="s">
        <v>6471</v>
      </c>
      <c r="H133" s="289">
        <v>45152</v>
      </c>
      <c r="I133" s="183" t="s">
        <v>6473</v>
      </c>
      <c r="J133" s="183" t="s">
        <v>107</v>
      </c>
      <c r="K133" s="183" t="s">
        <v>107</v>
      </c>
      <c r="L133" s="185"/>
    </row>
    <row r="134" spans="1:12" x14ac:dyDescent="0.25">
      <c r="A134" s="115">
        <f ca="1">INDEX('1.MetaData'!A:A, MATCH($D134, '1.MetaData'!$B:$B, 0))</f>
        <v>23</v>
      </c>
      <c r="B134" s="161" t="s">
        <v>6601</v>
      </c>
      <c r="C134" s="183" t="s">
        <v>4878</v>
      </c>
      <c r="D134" s="81" t="str">
        <f ca="1">IF(
    NOT(ISERROR(_xlfn.XLOOKUP($B134, '4.Illumina'!F:F, '4.Illumina'!E:E))),
    _xlfn.XLOOKUP($B134, '4.Illumina'!F:F, '4.Illumina'!E:E),
    IF(
        NOT(ISERROR(_xlfn.XLOOKUP($B134, '4.PacBio'!F:F, '4.PacBio'!E:E))),
        _xlfn.XLOOKUP($B134, '4.PacBio'!F:F, '4.PacBio'!E:E),
        IF(
            NOT(ISERROR(_xlfn.XLOOKUP($B134, '4.HiCLibrary'!F:F, '4.HiCLibrary'!E:E))),
            _xlfn.XLOOKUP($B134, '4.HiCLibrary'!F:F, '4.HiCLibrary'!E:E),
            IFERROR(
                _xlfn.XLOOKUP($B134, '4.ONT'!F:F, '4.ONT'!E:E, "?"),
                "?"
            )
        )
    )
)</f>
        <v>OG23</v>
      </c>
      <c r="E134" t="str">
        <f t="shared" si="3"/>
        <v>OG23G_D2_IL_NOVA_230814_LP</v>
      </c>
      <c r="F134" s="183" t="s">
        <v>6459</v>
      </c>
      <c r="G134" s="183" t="s">
        <v>6471</v>
      </c>
      <c r="H134" s="289">
        <v>45152</v>
      </c>
      <c r="I134" s="183" t="s">
        <v>6473</v>
      </c>
      <c r="J134" s="183" t="s">
        <v>107</v>
      </c>
      <c r="K134" s="183" t="s">
        <v>107</v>
      </c>
      <c r="L134" s="185"/>
    </row>
    <row r="135" spans="1:12" x14ac:dyDescent="0.25">
      <c r="A135" s="115">
        <f ca="1">INDEX('1.MetaData'!A:A, MATCH($D135, '1.MetaData'!$B:$B, 0))</f>
        <v>24</v>
      </c>
      <c r="B135" s="161" t="s">
        <v>6602</v>
      </c>
      <c r="C135" s="183" t="s">
        <v>4878</v>
      </c>
      <c r="D135" s="81" t="str">
        <f ca="1">IF(
    NOT(ISERROR(_xlfn.XLOOKUP($B135, '4.Illumina'!F:F, '4.Illumina'!E:E))),
    _xlfn.XLOOKUP($B135, '4.Illumina'!F:F, '4.Illumina'!E:E),
    IF(
        NOT(ISERROR(_xlfn.XLOOKUP($B135, '4.PacBio'!F:F, '4.PacBio'!E:E))),
        _xlfn.XLOOKUP($B135, '4.PacBio'!F:F, '4.PacBio'!E:E),
        IF(
            NOT(ISERROR(_xlfn.XLOOKUP($B135, '4.HiCLibrary'!F:F, '4.HiCLibrary'!E:E))),
            _xlfn.XLOOKUP($B135, '4.HiCLibrary'!F:F, '4.HiCLibrary'!E:E),
            IFERROR(
                _xlfn.XLOOKUP($B135, '4.ONT'!F:F, '4.ONT'!E:E, "?"),
                "?"
            )
        )
    )
)</f>
        <v>OG24</v>
      </c>
      <c r="E135" t="str">
        <f t="shared" si="3"/>
        <v>OG24G_D_IL_ISEQ_230607_LP</v>
      </c>
      <c r="F135" s="183" t="s">
        <v>6459</v>
      </c>
      <c r="G135" s="183" t="s">
        <v>6460</v>
      </c>
      <c r="H135" s="289">
        <v>45084</v>
      </c>
      <c r="I135" s="183" t="s">
        <v>6461</v>
      </c>
      <c r="J135" s="183" t="s">
        <v>107</v>
      </c>
      <c r="K135" s="183" t="s">
        <v>107</v>
      </c>
      <c r="L135" s="185"/>
    </row>
    <row r="136" spans="1:12" x14ac:dyDescent="0.25">
      <c r="A136" s="115">
        <f ca="1">INDEX('1.MetaData'!A:A, MATCH($D136, '1.MetaData'!$B:$B, 0))</f>
        <v>24</v>
      </c>
      <c r="B136" s="161" t="s">
        <v>6602</v>
      </c>
      <c r="C136" s="183" t="s">
        <v>4878</v>
      </c>
      <c r="D136" s="81" t="str">
        <f ca="1">IF(
    NOT(ISERROR(_xlfn.XLOOKUP($B136, '4.Illumina'!F:F, '4.Illumina'!E:E))),
    _xlfn.XLOOKUP($B136, '4.Illumina'!F:F, '4.Illumina'!E:E),
    IF(
        NOT(ISERROR(_xlfn.XLOOKUP($B136, '4.PacBio'!F:F, '4.PacBio'!E:E))),
        _xlfn.XLOOKUP($B136, '4.PacBio'!F:F, '4.PacBio'!E:E),
        IF(
            NOT(ISERROR(_xlfn.XLOOKUP($B136, '4.HiCLibrary'!F:F, '4.HiCLibrary'!E:E))),
            _xlfn.XLOOKUP($B136, '4.HiCLibrary'!F:F, '4.HiCLibrary'!E:E),
            IFERROR(
                _xlfn.XLOOKUP($B136, '4.ONT'!F:F, '4.ONT'!E:E, "?"),
                "?"
            )
        )
    )
)</f>
        <v>OG24</v>
      </c>
      <c r="E136" t="str">
        <f t="shared" si="3"/>
        <v>OG24G_D_IL_NOVA_230620_LP</v>
      </c>
      <c r="F136" s="183" t="s">
        <v>6459</v>
      </c>
      <c r="G136" s="183" t="s">
        <v>6471</v>
      </c>
      <c r="H136" s="289">
        <v>45097</v>
      </c>
      <c r="I136" s="183" t="s">
        <v>6472</v>
      </c>
      <c r="J136" s="183" t="s">
        <v>107</v>
      </c>
      <c r="K136" s="183" t="s">
        <v>107</v>
      </c>
      <c r="L136" s="185"/>
    </row>
    <row r="137" spans="1:12" x14ac:dyDescent="0.25">
      <c r="A137" s="115">
        <f ca="1">INDEX('1.MetaData'!A:A, MATCH($D137, '1.MetaData'!$B:$B, 0))</f>
        <v>24</v>
      </c>
      <c r="B137" s="161" t="s">
        <v>6602</v>
      </c>
      <c r="C137" s="183" t="s">
        <v>4878</v>
      </c>
      <c r="D137" s="81" t="str">
        <f ca="1">IF(
    NOT(ISERROR(_xlfn.XLOOKUP($B137, '4.Illumina'!F:F, '4.Illumina'!E:E))),
    _xlfn.XLOOKUP($B137, '4.Illumina'!F:F, '4.Illumina'!E:E),
    IF(
        NOT(ISERROR(_xlfn.XLOOKUP($B137, '4.PacBio'!F:F, '4.PacBio'!E:E))),
        _xlfn.XLOOKUP($B137, '4.PacBio'!F:F, '4.PacBio'!E:E),
        IF(
            NOT(ISERROR(_xlfn.XLOOKUP($B137, '4.HiCLibrary'!F:F, '4.HiCLibrary'!E:E))),
            _xlfn.XLOOKUP($B137, '4.HiCLibrary'!F:F, '4.HiCLibrary'!E:E),
            IFERROR(
                _xlfn.XLOOKUP($B137, '4.ONT'!F:F, '4.ONT'!E:E, "?"),
                "?"
            )
        )
    )
)</f>
        <v>OG24</v>
      </c>
      <c r="E137" t="str">
        <f t="shared" si="3"/>
        <v>OG24G_D_IL_NOVA_230814_LP</v>
      </c>
      <c r="F137" s="183" t="s">
        <v>6459</v>
      </c>
      <c r="G137" s="183" t="s">
        <v>6471</v>
      </c>
      <c r="H137" s="289">
        <v>45152</v>
      </c>
      <c r="I137" s="183" t="s">
        <v>6473</v>
      </c>
      <c r="J137" s="183" t="s">
        <v>107</v>
      </c>
      <c r="K137" s="183" t="s">
        <v>107</v>
      </c>
      <c r="L137" s="185"/>
    </row>
    <row r="138" spans="1:12" x14ac:dyDescent="0.25">
      <c r="A138" s="115">
        <f ca="1">INDEX('1.MetaData'!A:A, MATCH($D138, '1.MetaData'!$B:$B, 0))</f>
        <v>25</v>
      </c>
      <c r="B138" s="161" t="s">
        <v>6603</v>
      </c>
      <c r="C138" s="183" t="s">
        <v>4878</v>
      </c>
      <c r="D138" s="81" t="str">
        <f ca="1">IF(
    NOT(ISERROR(_xlfn.XLOOKUP($B138, '4.Illumina'!F:F, '4.Illumina'!E:E))),
    _xlfn.XLOOKUP($B138, '4.Illumina'!F:F, '4.Illumina'!E:E),
    IF(
        NOT(ISERROR(_xlfn.XLOOKUP($B138, '4.PacBio'!F:F, '4.PacBio'!E:E))),
        _xlfn.XLOOKUP($B138, '4.PacBio'!F:F, '4.PacBio'!E:E),
        IF(
            NOT(ISERROR(_xlfn.XLOOKUP($B138, '4.HiCLibrary'!F:F, '4.HiCLibrary'!E:E))),
            _xlfn.XLOOKUP($B138, '4.HiCLibrary'!F:F, '4.HiCLibrary'!E:E),
            IFERROR(
                _xlfn.XLOOKUP($B138, '4.ONT'!F:F, '4.ONT'!E:E, "?"),
                "?"
            )
        )
    )
)</f>
        <v>OG25</v>
      </c>
      <c r="E138" t="str">
        <f t="shared" si="3"/>
        <v>OG25G_D_IL_iSEQ_230811_LP</v>
      </c>
      <c r="F138" s="183" t="s">
        <v>6459</v>
      </c>
      <c r="G138" s="183" t="s">
        <v>6460</v>
      </c>
      <c r="H138" s="289">
        <v>45149</v>
      </c>
      <c r="I138" s="183" t="s">
        <v>6604</v>
      </c>
      <c r="J138" s="183" t="s">
        <v>107</v>
      </c>
      <c r="K138" s="183" t="s">
        <v>107</v>
      </c>
      <c r="L138" s="185"/>
    </row>
    <row r="139" spans="1:12" x14ac:dyDescent="0.25">
      <c r="A139" s="115">
        <f ca="1">INDEX('1.MetaData'!A:A, MATCH($D139, '1.MetaData'!$B:$B, 0))</f>
        <v>25</v>
      </c>
      <c r="B139" s="161" t="s">
        <v>6603</v>
      </c>
      <c r="C139" s="183" t="s">
        <v>4878</v>
      </c>
      <c r="D139" s="81" t="str">
        <f ca="1">IF(
    NOT(ISERROR(_xlfn.XLOOKUP($B139, '4.Illumina'!F:F, '4.Illumina'!E:E))),
    _xlfn.XLOOKUP($B139, '4.Illumina'!F:F, '4.Illumina'!E:E),
    IF(
        NOT(ISERROR(_xlfn.XLOOKUP($B139, '4.PacBio'!F:F, '4.PacBio'!E:E))),
        _xlfn.XLOOKUP($B139, '4.PacBio'!F:F, '4.PacBio'!E:E),
        IF(
            NOT(ISERROR(_xlfn.XLOOKUP($B139, '4.HiCLibrary'!F:F, '4.HiCLibrary'!E:E))),
            _xlfn.XLOOKUP($B139, '4.HiCLibrary'!F:F, '4.HiCLibrary'!E:E),
            IFERROR(
                _xlfn.XLOOKUP($B139, '4.ONT'!F:F, '4.ONT'!E:E, "?"),
                "?"
            )
        )
    )
)</f>
        <v>OG25</v>
      </c>
      <c r="E139" t="str">
        <f t="shared" si="3"/>
        <v>OG25G_D_IL_NOVA_230814_LP</v>
      </c>
      <c r="F139" s="183" t="s">
        <v>6459</v>
      </c>
      <c r="G139" s="183" t="s">
        <v>6471</v>
      </c>
      <c r="H139" s="289">
        <v>45152</v>
      </c>
      <c r="I139" s="183" t="s">
        <v>6473</v>
      </c>
      <c r="J139" s="183" t="s">
        <v>107</v>
      </c>
      <c r="K139" s="183" t="s">
        <v>107</v>
      </c>
      <c r="L139" s="185"/>
    </row>
    <row r="140" spans="1:12" x14ac:dyDescent="0.25">
      <c r="A140" s="115">
        <f ca="1">INDEX('1.MetaData'!A:A, MATCH($D140, '1.MetaData'!$B:$B, 0))</f>
        <v>26</v>
      </c>
      <c r="B140" s="161" t="s">
        <v>6605</v>
      </c>
      <c r="C140" s="184" t="s">
        <v>4878</v>
      </c>
      <c r="D140" s="81" t="str">
        <f ca="1">IF(
    NOT(ISERROR(_xlfn.XLOOKUP($B140, '4.Illumina'!F:F, '4.Illumina'!E:E))),
    _xlfn.XLOOKUP($B140, '4.Illumina'!F:F, '4.Illumina'!E:E),
    IF(
        NOT(ISERROR(_xlfn.XLOOKUP($B140, '4.PacBio'!F:F, '4.PacBio'!E:E))),
        _xlfn.XLOOKUP($B140, '4.PacBio'!F:F, '4.PacBio'!E:E),
        IF(
            NOT(ISERROR(_xlfn.XLOOKUP($B140, '4.HiCLibrary'!F:F, '4.HiCLibrary'!E:E))),
            _xlfn.XLOOKUP($B140, '4.HiCLibrary'!F:F, '4.HiCLibrary'!E:E),
            IFERROR(
                _xlfn.XLOOKUP($B140, '4.ONT'!F:F, '4.ONT'!E:E, "?"),
                "?"
            )
        )
    )
)</f>
        <v>OG26</v>
      </c>
      <c r="E140" t="str">
        <f t="shared" si="3"/>
        <v>OG26B_D_IL_ISEQ_240709_AMD</v>
      </c>
      <c r="F140" s="183" t="s">
        <v>6459</v>
      </c>
      <c r="G140" s="183" t="s">
        <v>6460</v>
      </c>
      <c r="H140" s="289">
        <v>45482</v>
      </c>
      <c r="I140" s="183" t="s">
        <v>6475</v>
      </c>
      <c r="J140" s="183" t="s">
        <v>107</v>
      </c>
      <c r="K140" s="185" t="s">
        <v>107</v>
      </c>
      <c r="L140" s="185"/>
    </row>
    <row r="141" spans="1:12" x14ac:dyDescent="0.25">
      <c r="A141" s="115">
        <f ca="1">INDEX('1.MetaData'!A:A, MATCH($D141, '1.MetaData'!$B:$B, 0))</f>
        <v>26</v>
      </c>
      <c r="B141" s="161" t="s">
        <v>6605</v>
      </c>
      <c r="C141" s="184" t="s">
        <v>4878</v>
      </c>
      <c r="D141" s="81" t="str">
        <f ca="1">IF(
    NOT(ISERROR(_xlfn.XLOOKUP($B141, '4.Illumina'!F:F, '4.Illumina'!E:E))),
    _xlfn.XLOOKUP($B141, '4.Illumina'!F:F, '4.Illumina'!E:E),
    IF(
        NOT(ISERROR(_xlfn.XLOOKUP($B141, '4.PacBio'!F:F, '4.PacBio'!E:E))),
        _xlfn.XLOOKUP($B141, '4.PacBio'!F:F, '4.PacBio'!E:E),
        IF(
            NOT(ISERROR(_xlfn.XLOOKUP($B141, '4.HiCLibrary'!F:F, '4.HiCLibrary'!E:E))),
            _xlfn.XLOOKUP($B141, '4.HiCLibrary'!F:F, '4.HiCLibrary'!E:E),
            IFERROR(
                _xlfn.XLOOKUP($B141, '4.ONT'!F:F, '4.ONT'!E:E, "?"),
                "?"
            )
        )
    )
)</f>
        <v>OG26</v>
      </c>
      <c r="E141" t="str">
        <f t="shared" si="3"/>
        <v>OG26B_D_IL_NOVA_240716_AMD</v>
      </c>
      <c r="F141" s="183" t="s">
        <v>6459</v>
      </c>
      <c r="G141" s="183" t="s">
        <v>6471</v>
      </c>
      <c r="H141" s="289">
        <v>45489</v>
      </c>
      <c r="I141" s="183" t="s">
        <v>6484</v>
      </c>
      <c r="J141" s="183" t="s">
        <v>107</v>
      </c>
      <c r="K141" s="185" t="s">
        <v>107</v>
      </c>
      <c r="L141" s="185"/>
    </row>
    <row r="142" spans="1:12" x14ac:dyDescent="0.25">
      <c r="A142" s="115">
        <f ca="1">INDEX('1.MetaData'!A:A, MATCH($D142, '1.MetaData'!$B:$B, 0))</f>
        <v>26</v>
      </c>
      <c r="B142" s="161" t="s">
        <v>6605</v>
      </c>
      <c r="C142" s="184" t="s">
        <v>4878</v>
      </c>
      <c r="D142" s="81" t="str">
        <f ca="1">IF(
    NOT(ISERROR(_xlfn.XLOOKUP($B142, '4.Illumina'!F:F, '4.Illumina'!E:E))),
    _xlfn.XLOOKUP($B142, '4.Illumina'!F:F, '4.Illumina'!E:E),
    IF(
        NOT(ISERROR(_xlfn.XLOOKUP($B142, '4.PacBio'!F:F, '4.PacBio'!E:E))),
        _xlfn.XLOOKUP($B142, '4.PacBio'!F:F, '4.PacBio'!E:E),
        IF(
            NOT(ISERROR(_xlfn.XLOOKUP($B142, '4.HiCLibrary'!F:F, '4.HiCLibrary'!E:E))),
            _xlfn.XLOOKUP($B142, '4.HiCLibrary'!F:F, '4.HiCLibrary'!E:E),
            IFERROR(
                _xlfn.XLOOKUP($B142, '4.ONT'!F:F, '4.ONT'!E:E, "?"),
                "?"
            )
        )
    )
)</f>
        <v>OG26</v>
      </c>
      <c r="E142" t="str">
        <f t="shared" si="3"/>
        <v>OG26B_D_IL_NOVA_240813_AMD</v>
      </c>
      <c r="F142" s="183" t="s">
        <v>6459</v>
      </c>
      <c r="G142" s="183" t="s">
        <v>6471</v>
      </c>
      <c r="H142" s="289">
        <v>45517</v>
      </c>
      <c r="I142" s="183" t="s">
        <v>6606</v>
      </c>
      <c r="J142" s="183" t="s">
        <v>107</v>
      </c>
      <c r="K142" s="185" t="s">
        <v>107</v>
      </c>
      <c r="L142" s="185"/>
    </row>
    <row r="143" spans="1:12" x14ac:dyDescent="0.25">
      <c r="A143" s="115">
        <f ca="1">INDEX('1.MetaData'!A:A, MATCH($D143, '1.MetaData'!$B:$B, 0))</f>
        <v>27</v>
      </c>
      <c r="B143" s="161" t="s">
        <v>6607</v>
      </c>
      <c r="C143" s="183" t="s">
        <v>4878</v>
      </c>
      <c r="D143" s="81" t="str">
        <f ca="1">IF(
    NOT(ISERROR(_xlfn.XLOOKUP($B143, '4.Illumina'!F:F, '4.Illumina'!E:E))),
    _xlfn.XLOOKUP($B143, '4.Illumina'!F:F, '4.Illumina'!E:E),
    IF(
        NOT(ISERROR(_xlfn.XLOOKUP($B143, '4.PacBio'!F:F, '4.PacBio'!E:E))),
        _xlfn.XLOOKUP($B143, '4.PacBio'!F:F, '4.PacBio'!E:E),
        IF(
            NOT(ISERROR(_xlfn.XLOOKUP($B143, '4.HiCLibrary'!F:F, '4.HiCLibrary'!E:E))),
            _xlfn.XLOOKUP($B143, '4.HiCLibrary'!F:F, '4.HiCLibrary'!E:E),
            IFERROR(
                _xlfn.XLOOKUP($B143, '4.ONT'!F:F, '4.ONT'!E:E, "?"),
                "?"
            )
        )
    )
)</f>
        <v>OG27</v>
      </c>
      <c r="E143" t="str">
        <f t="shared" si="3"/>
        <v>OG27B_D_IL_ISEQ_230607_LP</v>
      </c>
      <c r="F143" s="183" t="s">
        <v>6459</v>
      </c>
      <c r="G143" s="183" t="s">
        <v>6460</v>
      </c>
      <c r="H143" s="289">
        <v>45084</v>
      </c>
      <c r="I143" s="183" t="s">
        <v>6461</v>
      </c>
      <c r="J143" s="183" t="s">
        <v>107</v>
      </c>
      <c r="K143" s="183" t="s">
        <v>107</v>
      </c>
      <c r="L143" s="185"/>
    </row>
    <row r="144" spans="1:12" x14ac:dyDescent="0.25">
      <c r="A144" s="115">
        <f ca="1">INDEX('1.MetaData'!A:A, MATCH($D144, '1.MetaData'!$B:$B, 0))</f>
        <v>27</v>
      </c>
      <c r="B144" s="161" t="s">
        <v>6608</v>
      </c>
      <c r="C144" s="183" t="s">
        <v>4878</v>
      </c>
      <c r="D144" s="81" t="str">
        <f ca="1">IF(
    NOT(ISERROR(_xlfn.XLOOKUP($B144, '4.Illumina'!F:F, '4.Illumina'!E:E))),
    _xlfn.XLOOKUP($B144, '4.Illumina'!F:F, '4.Illumina'!E:E),
    IF(
        NOT(ISERROR(_xlfn.XLOOKUP($B144, '4.PacBio'!F:F, '4.PacBio'!E:E))),
        _xlfn.XLOOKUP($B144, '4.PacBio'!F:F, '4.PacBio'!E:E),
        IF(
            NOT(ISERROR(_xlfn.XLOOKUP($B144, '4.HiCLibrary'!F:F, '4.HiCLibrary'!E:E))),
            _xlfn.XLOOKUP($B144, '4.HiCLibrary'!F:F, '4.HiCLibrary'!E:E),
            IFERROR(
                _xlfn.XLOOKUP($B144, '4.ONT'!F:F, '4.ONT'!E:E, "?"),
                "?"
            )
        )
    )
)</f>
        <v>OG27</v>
      </c>
      <c r="E144" t="str">
        <f t="shared" si="3"/>
        <v>OG27B_D_SBL_PACB_230512_AD</v>
      </c>
      <c r="F144" s="183" t="s">
        <v>6463</v>
      </c>
      <c r="G144" s="183" t="s">
        <v>6464</v>
      </c>
      <c r="H144" s="289">
        <v>45058</v>
      </c>
      <c r="I144" s="183" t="s">
        <v>6535</v>
      </c>
      <c r="J144" s="183" t="s">
        <v>6609</v>
      </c>
      <c r="K144" s="185">
        <v>4</v>
      </c>
      <c r="L144" s="185"/>
    </row>
    <row r="145" spans="1:12" x14ac:dyDescent="0.25">
      <c r="A145" s="115">
        <f ca="1">INDEX('1.MetaData'!A:A, MATCH($D145, '1.MetaData'!$B:$B, 0))</f>
        <v>27</v>
      </c>
      <c r="B145" s="161" t="s">
        <v>6607</v>
      </c>
      <c r="C145" s="183" t="s">
        <v>4878</v>
      </c>
      <c r="D145" s="81" t="str">
        <f ca="1">IF(
    NOT(ISERROR(_xlfn.XLOOKUP($B145, '4.Illumina'!F:F, '4.Illumina'!E:E))),
    _xlfn.XLOOKUP($B145, '4.Illumina'!F:F, '4.Illumina'!E:E),
    IF(
        NOT(ISERROR(_xlfn.XLOOKUP($B145, '4.PacBio'!F:F, '4.PacBio'!E:E))),
        _xlfn.XLOOKUP($B145, '4.PacBio'!F:F, '4.PacBio'!E:E),
        IF(
            NOT(ISERROR(_xlfn.XLOOKUP($B145, '4.HiCLibrary'!F:F, '4.HiCLibrary'!E:E))),
            _xlfn.XLOOKUP($B145, '4.HiCLibrary'!F:F, '4.HiCLibrary'!E:E),
            IFERROR(
                _xlfn.XLOOKUP($B145, '4.ONT'!F:F, '4.ONT'!E:E, "?"),
                "?"
            )
        )
    )
)</f>
        <v>OG27</v>
      </c>
      <c r="E145" t="str">
        <f t="shared" si="3"/>
        <v>OG27B_D_IL_NOVA_230620_LP</v>
      </c>
      <c r="F145" s="183" t="s">
        <v>6459</v>
      </c>
      <c r="G145" s="183" t="s">
        <v>6471</v>
      </c>
      <c r="H145" s="289">
        <v>45097</v>
      </c>
      <c r="I145" s="183" t="s">
        <v>6472</v>
      </c>
      <c r="J145" s="183" t="s">
        <v>107</v>
      </c>
      <c r="K145" s="183" t="s">
        <v>107</v>
      </c>
      <c r="L145" s="185"/>
    </row>
    <row r="146" spans="1:12" x14ac:dyDescent="0.25">
      <c r="A146" s="115">
        <f ca="1">INDEX('1.MetaData'!A:A, MATCH($D146, '1.MetaData'!$B:$B, 0))</f>
        <v>28</v>
      </c>
      <c r="B146" s="161" t="s">
        <v>6610</v>
      </c>
      <c r="C146" s="183" t="s">
        <v>4878</v>
      </c>
      <c r="D146" s="81" t="str">
        <f ca="1">IF(
    NOT(ISERROR(_xlfn.XLOOKUP($B146, '4.Illumina'!F:F, '4.Illumina'!E:E))),
    _xlfn.XLOOKUP($B146, '4.Illumina'!F:F, '4.Illumina'!E:E),
    IF(
        NOT(ISERROR(_xlfn.XLOOKUP($B146, '4.PacBio'!F:F, '4.PacBio'!E:E))),
        _xlfn.XLOOKUP($B146, '4.PacBio'!F:F, '4.PacBio'!E:E),
        IF(
            NOT(ISERROR(_xlfn.XLOOKUP($B146, '4.HiCLibrary'!F:F, '4.HiCLibrary'!E:E))),
            _xlfn.XLOOKUP($B146, '4.HiCLibrary'!F:F, '4.HiCLibrary'!E:E),
            IFERROR(
                _xlfn.XLOOKUP($B146, '4.ONT'!F:F, '4.ONT'!E:E, "?"),
                "?"
            )
        )
    )
)</f>
        <v>OG28</v>
      </c>
      <c r="E146" t="str">
        <f t="shared" si="3"/>
        <v>OG28B_D_ULKL_ONT_230802_AD</v>
      </c>
      <c r="F146" s="183" t="s">
        <v>40</v>
      </c>
      <c r="G146" s="183" t="s">
        <v>6477</v>
      </c>
      <c r="H146" s="289">
        <v>45140</v>
      </c>
      <c r="I146" s="183" t="s">
        <v>6502</v>
      </c>
      <c r="J146" s="183" t="s">
        <v>6611</v>
      </c>
      <c r="K146" s="183" t="s">
        <v>107</v>
      </c>
      <c r="L146" s="185"/>
    </row>
    <row r="147" spans="1:12" x14ac:dyDescent="0.25">
      <c r="A147" s="115">
        <f ca="1">INDEX('1.MetaData'!A:A, MATCH($D147, '1.MetaData'!$B:$B, 0))</f>
        <v>28</v>
      </c>
      <c r="B147" s="161" t="s">
        <v>6612</v>
      </c>
      <c r="C147" s="183" t="s">
        <v>4878</v>
      </c>
      <c r="D147" s="81" t="str">
        <f ca="1">IF(
    NOT(ISERROR(_xlfn.XLOOKUP($B147, '4.Illumina'!F:F, '4.Illumina'!E:E))),
    _xlfn.XLOOKUP($B147, '4.Illumina'!F:F, '4.Illumina'!E:E),
    IF(
        NOT(ISERROR(_xlfn.XLOOKUP($B147, '4.PacBio'!F:F, '4.PacBio'!E:E))),
        _xlfn.XLOOKUP($B147, '4.PacBio'!F:F, '4.PacBio'!E:E),
        IF(
            NOT(ISERROR(_xlfn.XLOOKUP($B147, '4.HiCLibrary'!F:F, '4.HiCLibrary'!E:E))),
            _xlfn.XLOOKUP($B147, '4.HiCLibrary'!F:F, '4.HiCLibrary'!E:E),
            IFERROR(
                _xlfn.XLOOKUP($B147, '4.ONT'!F:F, '4.ONT'!E:E, "?"),
                "?"
            )
        )
    )
)</f>
        <v>OG28</v>
      </c>
      <c r="E147" t="str">
        <f t="shared" si="3"/>
        <v>OG28B_D4_SBL_PACB_230811_AD</v>
      </c>
      <c r="F147" s="183" t="s">
        <v>6463</v>
      </c>
      <c r="G147" s="183" t="s">
        <v>6464</v>
      </c>
      <c r="H147" s="289">
        <v>45149</v>
      </c>
      <c r="I147" s="183" t="s">
        <v>6613</v>
      </c>
      <c r="J147" s="183" t="s">
        <v>6466</v>
      </c>
      <c r="K147" s="185">
        <v>2</v>
      </c>
      <c r="L147" s="185"/>
    </row>
    <row r="148" spans="1:12" x14ac:dyDescent="0.25">
      <c r="A148" s="115">
        <f ca="1">INDEX('1.MetaData'!A:A, MATCH($D148, '1.MetaData'!$B:$B, 0))</f>
        <v>28</v>
      </c>
      <c r="B148" s="161" t="s">
        <v>6614</v>
      </c>
      <c r="C148" s="183" t="s">
        <v>4878</v>
      </c>
      <c r="D148" s="81" t="str">
        <f ca="1">IF(
    NOT(ISERROR(_xlfn.XLOOKUP($B148, '4.Illumina'!F:F, '4.Illumina'!E:E))),
    _xlfn.XLOOKUP($B148, '4.Illumina'!F:F, '4.Illumina'!E:E),
    IF(
        NOT(ISERROR(_xlfn.XLOOKUP($B148, '4.PacBio'!F:F, '4.PacBio'!E:E))),
        _xlfn.XLOOKUP($B148, '4.PacBio'!F:F, '4.PacBio'!E:E),
        IF(
            NOT(ISERROR(_xlfn.XLOOKUP($B148, '4.HiCLibrary'!F:F, '4.HiCLibrary'!E:E))),
            _xlfn.XLOOKUP($B148, '4.HiCLibrary'!F:F, '4.HiCLibrary'!E:E),
            IFERROR(
                _xlfn.XLOOKUP($B148, '4.ONT'!F:F, '4.ONT'!E:E, "?"),
                "?"
            )
        )
    )
)</f>
        <v>OG28</v>
      </c>
      <c r="E148" t="str">
        <f t="shared" si="3"/>
        <v>OG28B_D5_IL_ISEQ_231020_AD</v>
      </c>
      <c r="F148" s="183" t="s">
        <v>6459</v>
      </c>
      <c r="G148" s="183" t="s">
        <v>6460</v>
      </c>
      <c r="H148" s="289">
        <v>45219</v>
      </c>
      <c r="I148" s="183" t="s">
        <v>6523</v>
      </c>
      <c r="J148" s="183" t="s">
        <v>107</v>
      </c>
      <c r="K148" s="183" t="s">
        <v>107</v>
      </c>
      <c r="L148" s="185"/>
    </row>
    <row r="149" spans="1:12" x14ac:dyDescent="0.25">
      <c r="A149" s="115">
        <f ca="1">INDEX('1.MetaData'!A:A, MATCH($D149, '1.MetaData'!$B:$B, 0))</f>
        <v>28</v>
      </c>
      <c r="B149" s="161" t="s">
        <v>6615</v>
      </c>
      <c r="C149" s="183" t="s">
        <v>4878</v>
      </c>
      <c r="D149" s="81" t="str">
        <f ca="1">IF(
    NOT(ISERROR(_xlfn.XLOOKUP($B149, '4.Illumina'!F:F, '4.Illumina'!E:E))),
    _xlfn.XLOOKUP($B149, '4.Illumina'!F:F, '4.Illumina'!E:E),
    IF(
        NOT(ISERROR(_xlfn.XLOOKUP($B149, '4.PacBio'!F:F, '4.PacBio'!E:E))),
        _xlfn.XLOOKUP($B149, '4.PacBio'!F:F, '4.PacBio'!E:E),
        IF(
            NOT(ISERROR(_xlfn.XLOOKUP($B149, '4.HiCLibrary'!F:F, '4.HiCLibrary'!E:E))),
            _xlfn.XLOOKUP($B149, '4.HiCLibrary'!F:F, '4.HiCLibrary'!E:E),
            IFERROR(
                _xlfn.XLOOKUP($B149, '4.ONT'!F:F, '4.ONT'!E:E, "?"),
                "?"
            )
        )
    )
)</f>
        <v>OG28</v>
      </c>
      <c r="E149" t="str">
        <f t="shared" si="3"/>
        <v>OG28B_D5_SBL_PACB_230811_AD</v>
      </c>
      <c r="F149" s="183" t="s">
        <v>6463</v>
      </c>
      <c r="G149" s="183" t="s">
        <v>6464</v>
      </c>
      <c r="H149" s="289">
        <v>45149</v>
      </c>
      <c r="I149" s="183" t="s">
        <v>6613</v>
      </c>
      <c r="J149" s="183" t="s">
        <v>6520</v>
      </c>
      <c r="K149" s="185">
        <v>2</v>
      </c>
      <c r="L149" s="185"/>
    </row>
    <row r="150" spans="1:12" x14ac:dyDescent="0.25">
      <c r="A150" s="115">
        <f ca="1">INDEX('1.MetaData'!A:A, MATCH($D150, '1.MetaData'!$B:$B, 0))</f>
        <v>28</v>
      </c>
      <c r="B150" s="161" t="s">
        <v>6616</v>
      </c>
      <c r="C150" s="183" t="s">
        <v>4878</v>
      </c>
      <c r="D150" s="81" t="str">
        <f ca="1">IF(
    NOT(ISERROR(_xlfn.XLOOKUP($B150, '4.Illumina'!F:F, '4.Illumina'!E:E))),
    _xlfn.XLOOKUP($B150, '4.Illumina'!F:F, '4.Illumina'!E:E),
    IF(
        NOT(ISERROR(_xlfn.XLOOKUP($B150, '4.PacBio'!F:F, '4.PacBio'!E:E))),
        _xlfn.XLOOKUP($B150, '4.PacBio'!F:F, '4.PacBio'!E:E),
        IF(
            NOT(ISERROR(_xlfn.XLOOKUP($B150, '4.HiCLibrary'!F:F, '4.HiCLibrary'!E:E))),
            _xlfn.XLOOKUP($B150, '4.HiCLibrary'!F:F, '4.HiCLibrary'!E:E),
            IFERROR(
                _xlfn.XLOOKUP($B150, '4.ONT'!F:F, '4.ONT'!E:E, "?"),
                "?"
            )
        )
    )
)</f>
        <v>OG28</v>
      </c>
      <c r="E150" t="str">
        <f t="shared" si="3"/>
        <v>OG28B_D6_SBL_PACB_230811_AD</v>
      </c>
      <c r="F150" s="183" t="s">
        <v>6463</v>
      </c>
      <c r="G150" s="183" t="s">
        <v>6464</v>
      </c>
      <c r="H150" s="289">
        <v>45149</v>
      </c>
      <c r="I150" s="183" t="s">
        <v>6613</v>
      </c>
      <c r="J150" s="183" t="s">
        <v>6617</v>
      </c>
      <c r="K150" s="185">
        <v>2</v>
      </c>
      <c r="L150" s="185"/>
    </row>
    <row r="151" spans="1:12" x14ac:dyDescent="0.25">
      <c r="A151" s="115">
        <f ca="1">INDEX('1.MetaData'!A:A, MATCH($D151, '1.MetaData'!$B:$B, 0))</f>
        <v>28</v>
      </c>
      <c r="B151" s="161" t="s">
        <v>6618</v>
      </c>
      <c r="C151" s="183" t="s">
        <v>4878</v>
      </c>
      <c r="D151" s="81" t="str">
        <f ca="1">IF(
    NOT(ISERROR(_xlfn.XLOOKUP($B151, '4.Illumina'!F:F, '4.Illumina'!E:E))),
    _xlfn.XLOOKUP($B151, '4.Illumina'!F:F, '4.Illumina'!E:E),
    IF(
        NOT(ISERROR(_xlfn.XLOOKUP($B151, '4.PacBio'!F:F, '4.PacBio'!E:E))),
        _xlfn.XLOOKUP($B151, '4.PacBio'!F:F, '4.PacBio'!E:E),
        IF(
            NOT(ISERROR(_xlfn.XLOOKUP($B151, '4.HiCLibrary'!F:F, '4.HiCLibrary'!E:E))),
            _xlfn.XLOOKUP($B151, '4.HiCLibrary'!F:F, '4.HiCLibrary'!E:E),
            IFERROR(
                _xlfn.XLOOKUP($B151, '4.ONT'!F:F, '4.ONT'!E:E, "?"),
                "?"
            )
        )
    )
)</f>
        <v>OG28</v>
      </c>
      <c r="E151" t="str">
        <f t="shared" si="3"/>
        <v>OG28B_D7_SBL_PACB_230811_AD</v>
      </c>
      <c r="F151" s="183" t="s">
        <v>6463</v>
      </c>
      <c r="G151" s="183" t="s">
        <v>6464</v>
      </c>
      <c r="H151" s="289">
        <v>45149</v>
      </c>
      <c r="I151" s="183" t="s">
        <v>6613</v>
      </c>
      <c r="J151" s="183" t="s">
        <v>6619</v>
      </c>
      <c r="K151" s="185">
        <v>2</v>
      </c>
      <c r="L151" s="185"/>
    </row>
    <row r="152" spans="1:12" x14ac:dyDescent="0.25">
      <c r="A152" s="115">
        <f ca="1">INDEX('1.MetaData'!A:A, MATCH($D152, '1.MetaData'!$B:$B, 0))</f>
        <v>28</v>
      </c>
      <c r="B152" s="161" t="s">
        <v>6620</v>
      </c>
      <c r="C152" s="183" t="s">
        <v>4878</v>
      </c>
      <c r="D152" s="81" t="str">
        <f ca="1">IF(
    NOT(ISERROR(_xlfn.XLOOKUP($B152, '4.Illumina'!F:F, '4.Illumina'!E:E))),
    _xlfn.XLOOKUP($B152, '4.Illumina'!F:F, '4.Illumina'!E:E),
    IF(
        NOT(ISERROR(_xlfn.XLOOKUP($B152, '4.PacBio'!F:F, '4.PacBio'!E:E))),
        _xlfn.XLOOKUP($B152, '4.PacBio'!F:F, '4.PacBio'!E:E),
        IF(
            NOT(ISERROR(_xlfn.XLOOKUP($B152, '4.HiCLibrary'!F:F, '4.HiCLibrary'!E:E))),
            _xlfn.XLOOKUP($B152, '4.HiCLibrary'!F:F, '4.HiCLibrary'!E:E),
            IFERROR(
                _xlfn.XLOOKUP($B152, '4.ONT'!F:F, '4.ONT'!E:E, "?"),
                "?"
            )
        )
    )
)</f>
        <v>OG28</v>
      </c>
      <c r="E152" t="str">
        <f t="shared" si="3"/>
        <v>OG28B-1_HICL_ISEQ_230830_AD</v>
      </c>
      <c r="F152" s="183" t="s">
        <v>6468</v>
      </c>
      <c r="G152" s="183" t="s">
        <v>6460</v>
      </c>
      <c r="H152" s="289">
        <v>45168</v>
      </c>
      <c r="I152" s="183" t="s">
        <v>6516</v>
      </c>
      <c r="J152" s="183" t="s">
        <v>107</v>
      </c>
      <c r="K152" s="183" t="s">
        <v>107</v>
      </c>
      <c r="L152" s="185"/>
    </row>
    <row r="153" spans="1:12" x14ac:dyDescent="0.25">
      <c r="A153" s="115">
        <f ca="1">INDEX('1.MetaData'!A:A, MATCH($D153, '1.MetaData'!$B:$B, 0))</f>
        <v>28</v>
      </c>
      <c r="B153" s="161" t="s">
        <v>6620</v>
      </c>
      <c r="C153" s="183" t="s">
        <v>4878</v>
      </c>
      <c r="D153" s="81" t="str">
        <f ca="1">IF(
    NOT(ISERROR(_xlfn.XLOOKUP($B153, '4.Illumina'!F:F, '4.Illumina'!E:E))),
    _xlfn.XLOOKUP($B153, '4.Illumina'!F:F, '4.Illumina'!E:E),
    IF(
        NOT(ISERROR(_xlfn.XLOOKUP($B153, '4.PacBio'!F:F, '4.PacBio'!E:E))),
        _xlfn.XLOOKUP($B153, '4.PacBio'!F:F, '4.PacBio'!E:E),
        IF(
            NOT(ISERROR(_xlfn.XLOOKUP($B153, '4.HiCLibrary'!F:F, '4.HiCLibrary'!E:E))),
            _xlfn.XLOOKUP($B153, '4.HiCLibrary'!F:F, '4.HiCLibrary'!E:E),
            IFERROR(
                _xlfn.XLOOKUP($B153, '4.ONT'!F:F, '4.ONT'!E:E, "?"),
                "?"
            )
        )
    )
)</f>
        <v>OG28</v>
      </c>
      <c r="E153" t="str">
        <f t="shared" si="3"/>
        <v>OG28B-1_HICL_NEXT_230912_AD</v>
      </c>
      <c r="F153" s="183" t="s">
        <v>6468</v>
      </c>
      <c r="G153" s="183" t="s">
        <v>6469</v>
      </c>
      <c r="H153" s="289">
        <v>45181</v>
      </c>
      <c r="I153" s="183" t="s">
        <v>6517</v>
      </c>
      <c r="J153" s="183" t="s">
        <v>107</v>
      </c>
      <c r="K153" s="183" t="s">
        <v>107</v>
      </c>
      <c r="L153" s="185"/>
    </row>
    <row r="154" spans="1:12" x14ac:dyDescent="0.25">
      <c r="A154" s="115">
        <f ca="1">INDEX('1.MetaData'!A:A, MATCH($D154, '1.MetaData'!$B:$B, 0))</f>
        <v>28</v>
      </c>
      <c r="B154" s="161" t="s">
        <v>6614</v>
      </c>
      <c r="C154" s="183" t="s">
        <v>4878</v>
      </c>
      <c r="D154" s="81" t="str">
        <f ca="1">IF(
    NOT(ISERROR(_xlfn.XLOOKUP($B154, '4.Illumina'!F:F, '4.Illumina'!E:E))),
    _xlfn.XLOOKUP($B154, '4.Illumina'!F:F, '4.Illumina'!E:E),
    IF(
        NOT(ISERROR(_xlfn.XLOOKUP($B154, '4.PacBio'!F:F, '4.PacBio'!E:E))),
        _xlfn.XLOOKUP($B154, '4.PacBio'!F:F, '4.PacBio'!E:E),
        IF(
            NOT(ISERROR(_xlfn.XLOOKUP($B154, '4.HiCLibrary'!F:F, '4.HiCLibrary'!E:E))),
            _xlfn.XLOOKUP($B154, '4.HiCLibrary'!F:F, '4.HiCLibrary'!E:E),
            IFERROR(
                _xlfn.XLOOKUP($B154, '4.ONT'!F:F, '4.ONT'!E:E, "?"),
                "?"
            )
        )
    )
)</f>
        <v>OG28</v>
      </c>
      <c r="E154" t="str">
        <f t="shared" si="3"/>
        <v>OG28B_D5_IL_NOVA_231024_AD</v>
      </c>
      <c r="F154" s="183" t="s">
        <v>6459</v>
      </c>
      <c r="G154" s="183" t="s">
        <v>6471</v>
      </c>
      <c r="H154" s="289">
        <v>45223</v>
      </c>
      <c r="I154" s="183" t="s">
        <v>6531</v>
      </c>
      <c r="J154" s="183" t="s">
        <v>107</v>
      </c>
      <c r="K154" s="183" t="s">
        <v>107</v>
      </c>
      <c r="L154" s="185"/>
    </row>
    <row r="155" spans="1:12" x14ac:dyDescent="0.25">
      <c r="A155" s="115">
        <f ca="1">INDEX('1.MetaData'!A:A, MATCH($D155, '1.MetaData'!$B:$B, 0))</f>
        <v>29</v>
      </c>
      <c r="B155" s="161" t="s">
        <v>6621</v>
      </c>
      <c r="C155" s="184" t="s">
        <v>4878</v>
      </c>
      <c r="D155" s="81" t="str">
        <f ca="1">IF(
    NOT(ISERROR(_xlfn.XLOOKUP($B155, '4.Illumina'!F:F, '4.Illumina'!E:E))),
    _xlfn.XLOOKUP($B155, '4.Illumina'!F:F, '4.Illumina'!E:E),
    IF(
        NOT(ISERROR(_xlfn.XLOOKUP($B155, '4.PacBio'!F:F, '4.PacBio'!E:E))),
        _xlfn.XLOOKUP($B155, '4.PacBio'!F:F, '4.PacBio'!E:E),
        IF(
            NOT(ISERROR(_xlfn.XLOOKUP($B155, '4.HiCLibrary'!F:F, '4.HiCLibrary'!E:E))),
            _xlfn.XLOOKUP($B155, '4.HiCLibrary'!F:F, '4.HiCLibrary'!E:E),
            IFERROR(
                _xlfn.XLOOKUP($B155, '4.ONT'!F:F, '4.ONT'!E:E, "?"),
                "?"
            )
        )
    )
)</f>
        <v>OG29</v>
      </c>
      <c r="E155" t="str">
        <f t="shared" si="3"/>
        <v>OG29L_D_IL_ISEQ_240709_AMD</v>
      </c>
      <c r="F155" s="183" t="s">
        <v>6459</v>
      </c>
      <c r="G155" s="183" t="s">
        <v>6460</v>
      </c>
      <c r="H155" s="289">
        <v>45482</v>
      </c>
      <c r="I155" s="183" t="s">
        <v>6475</v>
      </c>
      <c r="J155" s="183" t="s">
        <v>107</v>
      </c>
      <c r="K155" s="185" t="s">
        <v>107</v>
      </c>
      <c r="L155" s="185"/>
    </row>
    <row r="156" spans="1:12" x14ac:dyDescent="0.25">
      <c r="A156" s="115">
        <f ca="1">INDEX('1.MetaData'!A:A, MATCH($D156, '1.MetaData'!$B:$B, 0))</f>
        <v>29</v>
      </c>
      <c r="B156" s="161" t="s">
        <v>6621</v>
      </c>
      <c r="C156" s="184" t="s">
        <v>4878</v>
      </c>
      <c r="D156" s="81" t="str">
        <f ca="1">IF(
    NOT(ISERROR(_xlfn.XLOOKUP($B156, '4.Illumina'!F:F, '4.Illumina'!E:E))),
    _xlfn.XLOOKUP($B156, '4.Illumina'!F:F, '4.Illumina'!E:E),
    IF(
        NOT(ISERROR(_xlfn.XLOOKUP($B156, '4.PacBio'!F:F, '4.PacBio'!E:E))),
        _xlfn.XLOOKUP($B156, '4.PacBio'!F:F, '4.PacBio'!E:E),
        IF(
            NOT(ISERROR(_xlfn.XLOOKUP($B156, '4.HiCLibrary'!F:F, '4.HiCLibrary'!E:E))),
            _xlfn.XLOOKUP($B156, '4.HiCLibrary'!F:F, '4.HiCLibrary'!E:E),
            IFERROR(
                _xlfn.XLOOKUP($B156, '4.ONT'!F:F, '4.ONT'!E:E, "?"),
                "?"
            )
        )
    )
)</f>
        <v>OG29</v>
      </c>
      <c r="E156" t="str">
        <f t="shared" si="3"/>
        <v>OG29L_D_IL_NOVA_240716_AMD</v>
      </c>
      <c r="F156" s="183" t="s">
        <v>6459</v>
      </c>
      <c r="G156" s="183" t="s">
        <v>6471</v>
      </c>
      <c r="H156" s="289">
        <v>45489</v>
      </c>
      <c r="I156" s="183" t="s">
        <v>6484</v>
      </c>
      <c r="J156" s="183" t="s">
        <v>107</v>
      </c>
      <c r="K156" s="185" t="s">
        <v>107</v>
      </c>
      <c r="L156" s="185"/>
    </row>
    <row r="157" spans="1:12" x14ac:dyDescent="0.25">
      <c r="A157" s="115">
        <f ca="1">INDEX('1.MetaData'!A:A, MATCH($D157, '1.MetaData'!$B:$B, 0))</f>
        <v>29</v>
      </c>
      <c r="B157" s="161" t="s">
        <v>6621</v>
      </c>
      <c r="C157" s="184" t="s">
        <v>4878</v>
      </c>
      <c r="D157" s="81" t="str">
        <f ca="1">IF(
    NOT(ISERROR(_xlfn.XLOOKUP($B157, '4.Illumina'!F:F, '4.Illumina'!E:E))),
    _xlfn.XLOOKUP($B157, '4.Illumina'!F:F, '4.Illumina'!E:E),
    IF(
        NOT(ISERROR(_xlfn.XLOOKUP($B157, '4.PacBio'!F:F, '4.PacBio'!E:E))),
        _xlfn.XLOOKUP($B157, '4.PacBio'!F:F, '4.PacBio'!E:E),
        IF(
            NOT(ISERROR(_xlfn.XLOOKUP($B157, '4.HiCLibrary'!F:F, '4.HiCLibrary'!E:E))),
            _xlfn.XLOOKUP($B157, '4.HiCLibrary'!F:F, '4.HiCLibrary'!E:E),
            IFERROR(
                _xlfn.XLOOKUP($B157, '4.ONT'!F:F, '4.ONT'!E:E, "?"),
                "?"
            )
        )
    )
)</f>
        <v>OG29</v>
      </c>
      <c r="E157" t="str">
        <f t="shared" si="3"/>
        <v>OG29L_D_IL_NOVA_240813_AMD</v>
      </c>
      <c r="F157" s="183" t="s">
        <v>6459</v>
      </c>
      <c r="G157" s="183" t="s">
        <v>6471</v>
      </c>
      <c r="H157" s="289">
        <v>45517</v>
      </c>
      <c r="I157" s="183" t="s">
        <v>6606</v>
      </c>
      <c r="J157" s="183" t="s">
        <v>107</v>
      </c>
      <c r="K157" s="185" t="s">
        <v>107</v>
      </c>
      <c r="L157" s="185"/>
    </row>
    <row r="158" spans="1:12" x14ac:dyDescent="0.25">
      <c r="A158" s="115">
        <f ca="1">INDEX('1.MetaData'!A:A, MATCH($D158, '1.MetaData'!$B:$B, 0))</f>
        <v>30</v>
      </c>
      <c r="B158" s="161" t="s">
        <v>6622</v>
      </c>
      <c r="C158" s="183" t="s">
        <v>4878</v>
      </c>
      <c r="D158" s="81" t="str">
        <f ca="1">IF(
    NOT(ISERROR(_xlfn.XLOOKUP($B158, '4.Illumina'!F:F, '4.Illumina'!E:E))),
    _xlfn.XLOOKUP($B158, '4.Illumina'!F:F, '4.Illumina'!E:E),
    IF(
        NOT(ISERROR(_xlfn.XLOOKUP($B158, '4.PacBio'!F:F, '4.PacBio'!E:E))),
        _xlfn.XLOOKUP($B158, '4.PacBio'!F:F, '4.PacBio'!E:E),
        IF(
            NOT(ISERROR(_xlfn.XLOOKUP($B158, '4.HiCLibrary'!F:F, '4.HiCLibrary'!E:E))),
            _xlfn.XLOOKUP($B158, '4.HiCLibrary'!F:F, '4.HiCLibrary'!E:E),
            IFERROR(
                _xlfn.XLOOKUP($B158, '4.ONT'!F:F, '4.ONT'!E:E, "?"),
                "?"
            )
        )
    )
)</f>
        <v>OG30</v>
      </c>
      <c r="E158" t="str">
        <f t="shared" si="3"/>
        <v>OG30H_D_IL_iSEQ_230811_LP</v>
      </c>
      <c r="F158" s="183" t="s">
        <v>6459</v>
      </c>
      <c r="G158" s="183" t="s">
        <v>6460</v>
      </c>
      <c r="H158" s="289">
        <v>45149</v>
      </c>
      <c r="I158" s="183" t="s">
        <v>6604</v>
      </c>
      <c r="J158" s="183" t="s">
        <v>107</v>
      </c>
      <c r="K158" s="183" t="s">
        <v>107</v>
      </c>
      <c r="L158" s="185"/>
    </row>
    <row r="159" spans="1:12" x14ac:dyDescent="0.25">
      <c r="A159" s="115">
        <f ca="1">INDEX('1.MetaData'!A:A, MATCH($D159, '1.MetaData'!$B:$B, 0))</f>
        <v>30</v>
      </c>
      <c r="B159" s="161" t="s">
        <v>6622</v>
      </c>
      <c r="C159" s="183" t="s">
        <v>4878</v>
      </c>
      <c r="D159" s="81" t="str">
        <f ca="1">IF(
    NOT(ISERROR(_xlfn.XLOOKUP($B159, '4.Illumina'!F:F, '4.Illumina'!E:E))),
    _xlfn.XLOOKUP($B159, '4.Illumina'!F:F, '4.Illumina'!E:E),
    IF(
        NOT(ISERROR(_xlfn.XLOOKUP($B159, '4.PacBio'!F:F, '4.PacBio'!E:E))),
        _xlfn.XLOOKUP($B159, '4.PacBio'!F:F, '4.PacBio'!E:E),
        IF(
            NOT(ISERROR(_xlfn.XLOOKUP($B159, '4.HiCLibrary'!F:F, '4.HiCLibrary'!E:E))),
            _xlfn.XLOOKUP($B159, '4.HiCLibrary'!F:F, '4.HiCLibrary'!E:E),
            IFERROR(
                _xlfn.XLOOKUP($B159, '4.ONT'!F:F, '4.ONT'!E:E, "?"),
                "?"
            )
        )
    )
)</f>
        <v>OG30</v>
      </c>
      <c r="E159" t="str">
        <f t="shared" si="3"/>
        <v>OG30H_D_IL_NOVA_230814_LP</v>
      </c>
      <c r="F159" s="183" t="s">
        <v>6459</v>
      </c>
      <c r="G159" s="183" t="s">
        <v>6471</v>
      </c>
      <c r="H159" s="289">
        <v>45152</v>
      </c>
      <c r="I159" s="183" t="s">
        <v>6473</v>
      </c>
      <c r="J159" s="183" t="s">
        <v>107</v>
      </c>
      <c r="K159" s="183" t="s">
        <v>107</v>
      </c>
      <c r="L159" s="185"/>
    </row>
    <row r="160" spans="1:12" x14ac:dyDescent="0.25">
      <c r="A160" s="115">
        <f ca="1">INDEX('1.MetaData'!A:A, MATCH($D160, '1.MetaData'!$B:$B, 0))</f>
        <v>31</v>
      </c>
      <c r="B160" s="161" t="s">
        <v>6623</v>
      </c>
      <c r="C160" s="184" t="s">
        <v>4878</v>
      </c>
      <c r="D160" s="81" t="str">
        <f ca="1">IF(
    NOT(ISERROR(_xlfn.XLOOKUP($B160, '4.Illumina'!F:F, '4.Illumina'!E:E))),
    _xlfn.XLOOKUP($B160, '4.Illumina'!F:F, '4.Illumina'!E:E),
    IF(
        NOT(ISERROR(_xlfn.XLOOKUP($B160, '4.PacBio'!F:F, '4.PacBio'!E:E))),
        _xlfn.XLOOKUP($B160, '4.PacBio'!F:F, '4.PacBio'!E:E),
        IF(
            NOT(ISERROR(_xlfn.XLOOKUP($B160, '4.HiCLibrary'!F:F, '4.HiCLibrary'!E:E))),
            _xlfn.XLOOKUP($B160, '4.HiCLibrary'!F:F, '4.HiCLibrary'!E:E),
            IFERROR(
                _xlfn.XLOOKUP($B160, '4.ONT'!F:F, '4.ONT'!E:E, "?"),
                "?"
            )
        )
    )
)</f>
        <v>OG31</v>
      </c>
      <c r="E160" t="str">
        <f t="shared" si="3"/>
        <v>OG31H_D_IL_ISEQ_240709_AMD</v>
      </c>
      <c r="F160" s="183" t="s">
        <v>6459</v>
      </c>
      <c r="G160" s="183" t="s">
        <v>6460</v>
      </c>
      <c r="H160" s="289">
        <v>45482</v>
      </c>
      <c r="I160" s="183" t="s">
        <v>6475</v>
      </c>
      <c r="J160" s="183" t="s">
        <v>107</v>
      </c>
      <c r="K160" s="185" t="s">
        <v>107</v>
      </c>
      <c r="L160" s="185"/>
    </row>
    <row r="161" spans="1:12" x14ac:dyDescent="0.25">
      <c r="A161" s="115">
        <f ca="1">INDEX('1.MetaData'!A:A, MATCH($D161, '1.MetaData'!$B:$B, 0))</f>
        <v>31</v>
      </c>
      <c r="B161" s="161" t="s">
        <v>6623</v>
      </c>
      <c r="C161" s="184" t="s">
        <v>4878</v>
      </c>
      <c r="D161" s="81" t="str">
        <f ca="1">IF(
    NOT(ISERROR(_xlfn.XLOOKUP($B161, '4.Illumina'!F:F, '4.Illumina'!E:E))),
    _xlfn.XLOOKUP($B161, '4.Illumina'!F:F, '4.Illumina'!E:E),
    IF(
        NOT(ISERROR(_xlfn.XLOOKUP($B161, '4.PacBio'!F:F, '4.PacBio'!E:E))),
        _xlfn.XLOOKUP($B161, '4.PacBio'!F:F, '4.PacBio'!E:E),
        IF(
            NOT(ISERROR(_xlfn.XLOOKUP($B161, '4.HiCLibrary'!F:F, '4.HiCLibrary'!E:E))),
            _xlfn.XLOOKUP($B161, '4.HiCLibrary'!F:F, '4.HiCLibrary'!E:E),
            IFERROR(
                _xlfn.XLOOKUP($B161, '4.ONT'!F:F, '4.ONT'!E:E, "?"),
                "?"
            )
        )
    )
)</f>
        <v>OG31</v>
      </c>
      <c r="E161" t="str">
        <f t="shared" si="3"/>
        <v>OG31H_D_IL_NOVA_240716_AMD</v>
      </c>
      <c r="F161" s="183" t="s">
        <v>6459</v>
      </c>
      <c r="G161" s="183" t="s">
        <v>6471</v>
      </c>
      <c r="H161" s="289">
        <v>45489</v>
      </c>
      <c r="I161" s="183" t="s">
        <v>6484</v>
      </c>
      <c r="J161" s="183" t="s">
        <v>107</v>
      </c>
      <c r="K161" s="185" t="s">
        <v>107</v>
      </c>
      <c r="L161" s="185"/>
    </row>
    <row r="162" spans="1:12" x14ac:dyDescent="0.25">
      <c r="A162" s="115">
        <f ca="1">INDEX('1.MetaData'!A:A, MATCH($D162, '1.MetaData'!$B:$B, 0))</f>
        <v>32</v>
      </c>
      <c r="B162" s="161" t="s">
        <v>6624</v>
      </c>
      <c r="C162" s="184" t="s">
        <v>4878</v>
      </c>
      <c r="D162" s="81" t="str">
        <f ca="1">IF(
    NOT(ISERROR(_xlfn.XLOOKUP($B162, '4.Illumina'!F:F, '4.Illumina'!E:E))),
    _xlfn.XLOOKUP($B162, '4.Illumina'!F:F, '4.Illumina'!E:E),
    IF(
        NOT(ISERROR(_xlfn.XLOOKUP($B162, '4.PacBio'!F:F, '4.PacBio'!E:E))),
        _xlfn.XLOOKUP($B162, '4.PacBio'!F:F, '4.PacBio'!E:E),
        IF(
            NOT(ISERROR(_xlfn.XLOOKUP($B162, '4.HiCLibrary'!F:F, '4.HiCLibrary'!E:E))),
            _xlfn.XLOOKUP($B162, '4.HiCLibrary'!F:F, '4.HiCLibrary'!E:E),
            IFERROR(
                _xlfn.XLOOKUP($B162, '4.ONT'!F:F, '4.ONT'!E:E, "?"),
                "?"
            )
        )
    )
)</f>
        <v>OG32</v>
      </c>
      <c r="E162" t="str">
        <f t="shared" si="3"/>
        <v>OG32H_D_IL_ISEQ_240709_AMD</v>
      </c>
      <c r="F162" s="183" t="s">
        <v>6459</v>
      </c>
      <c r="G162" s="183" t="s">
        <v>6460</v>
      </c>
      <c r="H162" s="289">
        <v>45482</v>
      </c>
      <c r="I162" s="183" t="s">
        <v>6475</v>
      </c>
      <c r="J162" s="183" t="s">
        <v>107</v>
      </c>
      <c r="K162" s="185" t="s">
        <v>107</v>
      </c>
      <c r="L162" s="185"/>
    </row>
    <row r="163" spans="1:12" x14ac:dyDescent="0.25">
      <c r="A163" s="115">
        <f ca="1">INDEX('1.MetaData'!A:A, MATCH($D163, '1.MetaData'!$B:$B, 0))</f>
        <v>32</v>
      </c>
      <c r="B163" s="161" t="s">
        <v>6624</v>
      </c>
      <c r="C163" s="184" t="s">
        <v>4878</v>
      </c>
      <c r="D163" s="81" t="str">
        <f ca="1">IF(
    NOT(ISERROR(_xlfn.XLOOKUP($B163, '4.Illumina'!F:F, '4.Illumina'!E:E))),
    _xlfn.XLOOKUP($B163, '4.Illumina'!F:F, '4.Illumina'!E:E),
    IF(
        NOT(ISERROR(_xlfn.XLOOKUP($B163, '4.PacBio'!F:F, '4.PacBio'!E:E))),
        _xlfn.XLOOKUP($B163, '4.PacBio'!F:F, '4.PacBio'!E:E),
        IF(
            NOT(ISERROR(_xlfn.XLOOKUP($B163, '4.HiCLibrary'!F:F, '4.HiCLibrary'!E:E))),
            _xlfn.XLOOKUP($B163, '4.HiCLibrary'!F:F, '4.HiCLibrary'!E:E),
            IFERROR(
                _xlfn.XLOOKUP($B163, '4.ONT'!F:F, '4.ONT'!E:E, "?"),
                "?"
            )
        )
    )
)</f>
        <v>OG32</v>
      </c>
      <c r="E163" t="str">
        <f t="shared" si="3"/>
        <v>OG32H_D_IL_NOVA_240716_AMD</v>
      </c>
      <c r="F163" s="183" t="s">
        <v>6459</v>
      </c>
      <c r="G163" s="183" t="s">
        <v>6471</v>
      </c>
      <c r="H163" s="289">
        <v>45489</v>
      </c>
      <c r="I163" s="183" t="s">
        <v>6484</v>
      </c>
      <c r="J163" s="183" t="s">
        <v>107</v>
      </c>
      <c r="K163" s="185" t="s">
        <v>107</v>
      </c>
      <c r="L163" s="185"/>
    </row>
    <row r="164" spans="1:12" x14ac:dyDescent="0.25">
      <c r="A164" s="115">
        <f ca="1">INDEX('1.MetaData'!A:A, MATCH($D164, '1.MetaData'!$B:$B, 0))</f>
        <v>33</v>
      </c>
      <c r="B164" s="161" t="s">
        <v>6625</v>
      </c>
      <c r="C164" s="184" t="s">
        <v>4878</v>
      </c>
      <c r="D164" s="81" t="str">
        <f ca="1">IF(
    NOT(ISERROR(_xlfn.XLOOKUP($B164, '4.Illumina'!F:F, '4.Illumina'!E:E))),
    _xlfn.XLOOKUP($B164, '4.Illumina'!F:F, '4.Illumina'!E:E),
    IF(
        NOT(ISERROR(_xlfn.XLOOKUP($B164, '4.PacBio'!F:F, '4.PacBio'!E:E))),
        _xlfn.XLOOKUP($B164, '4.PacBio'!F:F, '4.PacBio'!E:E),
        IF(
            NOT(ISERROR(_xlfn.XLOOKUP($B164, '4.HiCLibrary'!F:F, '4.HiCLibrary'!E:E))),
            _xlfn.XLOOKUP($B164, '4.HiCLibrary'!F:F, '4.HiCLibrary'!E:E),
            IFERROR(
                _xlfn.XLOOKUP($B164, '4.ONT'!F:F, '4.ONT'!E:E, "?"),
                "?"
            )
        )
    )
)</f>
        <v>OG33</v>
      </c>
      <c r="E164" t="str">
        <f t="shared" si="3"/>
        <v>OG33U_D_IL_ISEQ_240709_AMD</v>
      </c>
      <c r="F164" s="183" t="s">
        <v>6459</v>
      </c>
      <c r="G164" s="183" t="s">
        <v>6460</v>
      </c>
      <c r="H164" s="289">
        <v>45482</v>
      </c>
      <c r="I164" s="183" t="s">
        <v>6475</v>
      </c>
      <c r="J164" s="183" t="s">
        <v>107</v>
      </c>
      <c r="K164" s="185" t="s">
        <v>107</v>
      </c>
      <c r="L164" s="185"/>
    </row>
    <row r="165" spans="1:12" x14ac:dyDescent="0.25">
      <c r="A165" s="115">
        <f ca="1">INDEX('1.MetaData'!A:A, MATCH($D165, '1.MetaData'!$B:$B, 0))</f>
        <v>33</v>
      </c>
      <c r="B165" s="161" t="s">
        <v>6625</v>
      </c>
      <c r="C165" s="184" t="s">
        <v>4878</v>
      </c>
      <c r="D165" s="81" t="str">
        <f ca="1">IF(
    NOT(ISERROR(_xlfn.XLOOKUP($B165, '4.Illumina'!F:F, '4.Illumina'!E:E))),
    _xlfn.XLOOKUP($B165, '4.Illumina'!F:F, '4.Illumina'!E:E),
    IF(
        NOT(ISERROR(_xlfn.XLOOKUP($B165, '4.PacBio'!F:F, '4.PacBio'!E:E))),
        _xlfn.XLOOKUP($B165, '4.PacBio'!F:F, '4.PacBio'!E:E),
        IF(
            NOT(ISERROR(_xlfn.XLOOKUP($B165, '4.HiCLibrary'!F:F, '4.HiCLibrary'!E:E))),
            _xlfn.XLOOKUP($B165, '4.HiCLibrary'!F:F, '4.HiCLibrary'!E:E),
            IFERROR(
                _xlfn.XLOOKUP($B165, '4.ONT'!F:F, '4.ONT'!E:E, "?"),
                "?"
            )
        )
    )
)</f>
        <v>OG33</v>
      </c>
      <c r="E165" t="str">
        <f t="shared" si="3"/>
        <v>OG33U_D_IL_NOVA_240716_AMD</v>
      </c>
      <c r="F165" s="183" t="s">
        <v>6459</v>
      </c>
      <c r="G165" s="183" t="s">
        <v>6471</v>
      </c>
      <c r="H165" s="289">
        <v>45489</v>
      </c>
      <c r="I165" s="183" t="s">
        <v>6484</v>
      </c>
      <c r="J165" s="183" t="s">
        <v>107</v>
      </c>
      <c r="K165" s="185" t="s">
        <v>107</v>
      </c>
      <c r="L165" s="185"/>
    </row>
    <row r="166" spans="1:12" x14ac:dyDescent="0.25">
      <c r="A166" s="115">
        <f ca="1">INDEX('1.MetaData'!A:A, MATCH($D166, '1.MetaData'!$B:$B, 0))</f>
        <v>34</v>
      </c>
      <c r="B166" s="161" t="s">
        <v>6626</v>
      </c>
      <c r="C166" s="183" t="s">
        <v>4878</v>
      </c>
      <c r="D166" s="81" t="str">
        <f ca="1">IF(
    NOT(ISERROR(_xlfn.XLOOKUP($B166, '4.Illumina'!F:F, '4.Illumina'!E:E))),
    _xlfn.XLOOKUP($B166, '4.Illumina'!F:F, '4.Illumina'!E:E),
    IF(
        NOT(ISERROR(_xlfn.XLOOKUP($B166, '4.PacBio'!F:F, '4.PacBio'!E:E))),
        _xlfn.XLOOKUP($B166, '4.PacBio'!F:F, '4.PacBio'!E:E),
        IF(
            NOT(ISERROR(_xlfn.XLOOKUP($B166, '4.HiCLibrary'!F:F, '4.HiCLibrary'!E:E))),
            _xlfn.XLOOKUP($B166, '4.HiCLibrary'!F:F, '4.HiCLibrary'!E:E),
            IFERROR(
                _xlfn.XLOOKUP($B166, '4.ONT'!F:F, '4.ONT'!E:E, "?"),
                "?"
            )
        )
    )
)</f>
        <v>OG34</v>
      </c>
      <c r="E166" t="str">
        <f t="shared" si="3"/>
        <v>OG34U_D_IL_ISEQ_230607_LP</v>
      </c>
      <c r="F166" s="183" t="s">
        <v>6459</v>
      </c>
      <c r="G166" s="183" t="s">
        <v>6460</v>
      </c>
      <c r="H166" s="289">
        <v>45084</v>
      </c>
      <c r="I166" s="183" t="s">
        <v>6461</v>
      </c>
      <c r="J166" s="183" t="s">
        <v>107</v>
      </c>
      <c r="K166" s="183" t="s">
        <v>107</v>
      </c>
      <c r="L166" s="185"/>
    </row>
    <row r="167" spans="1:12" x14ac:dyDescent="0.25">
      <c r="A167" s="115">
        <f ca="1">INDEX('1.MetaData'!A:A, MATCH($D167, '1.MetaData'!$B:$B, 0))</f>
        <v>34</v>
      </c>
      <c r="B167" s="161" t="s">
        <v>6626</v>
      </c>
      <c r="C167" s="183" t="s">
        <v>4878</v>
      </c>
      <c r="D167" s="81" t="str">
        <f ca="1">IF(
    NOT(ISERROR(_xlfn.XLOOKUP($B167, '4.Illumina'!F:F, '4.Illumina'!E:E))),
    _xlfn.XLOOKUP($B167, '4.Illumina'!F:F, '4.Illumina'!E:E),
    IF(
        NOT(ISERROR(_xlfn.XLOOKUP($B167, '4.PacBio'!F:F, '4.PacBio'!E:E))),
        _xlfn.XLOOKUP($B167, '4.PacBio'!F:F, '4.PacBio'!E:E),
        IF(
            NOT(ISERROR(_xlfn.XLOOKUP($B167, '4.HiCLibrary'!F:F, '4.HiCLibrary'!E:E))),
            _xlfn.XLOOKUP($B167, '4.HiCLibrary'!F:F, '4.HiCLibrary'!E:E),
            IFERROR(
                _xlfn.XLOOKUP($B167, '4.ONT'!F:F, '4.ONT'!E:E, "?"),
                "?"
            )
        )
    )
)</f>
        <v>OG34</v>
      </c>
      <c r="E167" t="str">
        <f t="shared" si="3"/>
        <v>OG34U_D_IL_NOVA_230620_LP</v>
      </c>
      <c r="F167" s="183" t="s">
        <v>6459</v>
      </c>
      <c r="G167" s="183" t="s">
        <v>6471</v>
      </c>
      <c r="H167" s="289">
        <v>45097</v>
      </c>
      <c r="I167" s="183" t="s">
        <v>6472</v>
      </c>
      <c r="J167" s="183" t="s">
        <v>107</v>
      </c>
      <c r="K167" s="183" t="s">
        <v>107</v>
      </c>
      <c r="L167" s="185"/>
    </row>
    <row r="168" spans="1:12" x14ac:dyDescent="0.25">
      <c r="A168" s="115">
        <f ca="1">INDEX('1.MetaData'!A:A, MATCH($D168, '1.MetaData'!$B:$B, 0))</f>
        <v>35</v>
      </c>
      <c r="B168" s="161" t="s">
        <v>6627</v>
      </c>
      <c r="C168" s="183" t="s">
        <v>4878</v>
      </c>
      <c r="D168" s="81" t="str">
        <f ca="1">IF(
    NOT(ISERROR(_xlfn.XLOOKUP($B168, '4.Illumina'!F:F, '4.Illumina'!E:E))),
    _xlfn.XLOOKUP($B168, '4.Illumina'!F:F, '4.Illumina'!E:E),
    IF(
        NOT(ISERROR(_xlfn.XLOOKUP($B168, '4.PacBio'!F:F, '4.PacBio'!E:E))),
        _xlfn.XLOOKUP($B168, '4.PacBio'!F:F, '4.PacBio'!E:E),
        IF(
            NOT(ISERROR(_xlfn.XLOOKUP($B168, '4.HiCLibrary'!F:F, '4.HiCLibrary'!E:E))),
            _xlfn.XLOOKUP($B168, '4.HiCLibrary'!F:F, '4.HiCLibrary'!E:E),
            IFERROR(
                _xlfn.XLOOKUP($B168, '4.ONT'!F:F, '4.ONT'!E:E, "?"),
                "?"
            )
        )
    )
)</f>
        <v>OG35</v>
      </c>
      <c r="E168" t="str">
        <f t="shared" si="3"/>
        <v>OG35W_D_IL_ISEQ_230607_LP</v>
      </c>
      <c r="F168" s="183" t="s">
        <v>6459</v>
      </c>
      <c r="G168" s="183" t="s">
        <v>6460</v>
      </c>
      <c r="H168" s="289">
        <v>45084</v>
      </c>
      <c r="I168" s="183" t="s">
        <v>6461</v>
      </c>
      <c r="J168" s="183" t="s">
        <v>107</v>
      </c>
      <c r="K168" s="183" t="s">
        <v>107</v>
      </c>
      <c r="L168" s="185"/>
    </row>
    <row r="169" spans="1:12" x14ac:dyDescent="0.25">
      <c r="A169" s="115">
        <f ca="1">INDEX('1.MetaData'!A:A, MATCH($D169, '1.MetaData'!$B:$B, 0))</f>
        <v>35</v>
      </c>
      <c r="B169" s="161" t="s">
        <v>6628</v>
      </c>
      <c r="C169" s="183" t="s">
        <v>4878</v>
      </c>
      <c r="D169" s="81" t="str">
        <f ca="1">IF(
    NOT(ISERROR(_xlfn.XLOOKUP($B169, '4.Illumina'!F:F, '4.Illumina'!E:E))),
    _xlfn.XLOOKUP($B169, '4.Illumina'!F:F, '4.Illumina'!E:E),
    IF(
        NOT(ISERROR(_xlfn.XLOOKUP($B169, '4.PacBio'!F:F, '4.PacBio'!E:E))),
        _xlfn.XLOOKUP($B169, '4.PacBio'!F:F, '4.PacBio'!E:E),
        IF(
            NOT(ISERROR(_xlfn.XLOOKUP($B169, '4.HiCLibrary'!F:F, '4.HiCLibrary'!E:E))),
            _xlfn.XLOOKUP($B169, '4.HiCLibrary'!F:F, '4.HiCLibrary'!E:E),
            IFERROR(
                _xlfn.XLOOKUP($B169, '4.ONT'!F:F, '4.ONT'!E:E, "?"),
                "?"
            )
        )
    )
)</f>
        <v>OG35</v>
      </c>
      <c r="E169" t="str">
        <f t="shared" si="3"/>
        <v>OG35W_D_SBL_PACB_231027_ADLA</v>
      </c>
      <c r="F169" s="183" t="s">
        <v>6463</v>
      </c>
      <c r="G169" s="183" t="s">
        <v>6464</v>
      </c>
      <c r="H169" s="289">
        <v>45226</v>
      </c>
      <c r="I169" s="183" t="s">
        <v>6629</v>
      </c>
      <c r="J169" s="183" t="s">
        <v>5096</v>
      </c>
      <c r="K169" s="185">
        <v>1</v>
      </c>
      <c r="L169" s="185"/>
    </row>
    <row r="170" spans="1:12" x14ac:dyDescent="0.25">
      <c r="A170" s="115">
        <f ca="1">INDEX('1.MetaData'!A:A, MATCH($D170, '1.MetaData'!$B:$B, 0))</f>
        <v>35</v>
      </c>
      <c r="B170" s="161" t="s">
        <v>6630</v>
      </c>
      <c r="C170" s="183" t="s">
        <v>4878</v>
      </c>
      <c r="D170" s="81" t="str">
        <f ca="1">IF(
    NOT(ISERROR(_xlfn.XLOOKUP($B170, '4.Illumina'!F:F, '4.Illumina'!E:E))),
    _xlfn.XLOOKUP($B170, '4.Illumina'!F:F, '4.Illumina'!E:E),
    IF(
        NOT(ISERROR(_xlfn.XLOOKUP($B170, '4.PacBio'!F:F, '4.PacBio'!E:E))),
        _xlfn.XLOOKUP($B170, '4.PacBio'!F:F, '4.PacBio'!E:E),
        IF(
            NOT(ISERROR(_xlfn.XLOOKUP($B170, '4.HiCLibrary'!F:F, '4.HiCLibrary'!E:E))),
            _xlfn.XLOOKUP($B170, '4.HiCLibrary'!F:F, '4.HiCLibrary'!E:E),
            IFERROR(
                _xlfn.XLOOKUP($B170, '4.ONT'!F:F, '4.ONT'!E:E, "?"),
                "?"
            )
        )
    )
)</f>
        <v>OG35</v>
      </c>
      <c r="E170" t="str">
        <f t="shared" si="3"/>
        <v>OG35W_D2_LSKL_ONT_240306_AD</v>
      </c>
      <c r="F170" s="183" t="s">
        <v>40</v>
      </c>
      <c r="G170" s="183" t="s">
        <v>6477</v>
      </c>
      <c r="H170" s="289">
        <v>45357</v>
      </c>
      <c r="I170" s="183" t="s">
        <v>6478</v>
      </c>
      <c r="J170" s="183" t="s">
        <v>6631</v>
      </c>
      <c r="K170" s="183" t="s">
        <v>107</v>
      </c>
      <c r="L170" s="185"/>
    </row>
    <row r="171" spans="1:12" x14ac:dyDescent="0.25">
      <c r="A171" s="115">
        <f ca="1">INDEX('1.MetaData'!A:A, MATCH($D171, '1.MetaData'!$B:$B, 0))</f>
        <v>35</v>
      </c>
      <c r="B171" s="161" t="s">
        <v>6632</v>
      </c>
      <c r="C171" s="183" t="s">
        <v>4878</v>
      </c>
      <c r="D171" s="81" t="str">
        <f ca="1">IF(
    NOT(ISERROR(_xlfn.XLOOKUP($B171, '4.Illumina'!F:F, '4.Illumina'!E:E))),
    _xlfn.XLOOKUP($B171, '4.Illumina'!F:F, '4.Illumina'!E:E),
    IF(
        NOT(ISERROR(_xlfn.XLOOKUP($B171, '4.PacBio'!F:F, '4.PacBio'!E:E))),
        _xlfn.XLOOKUP($B171, '4.PacBio'!F:F, '4.PacBio'!E:E),
        IF(
            NOT(ISERROR(_xlfn.XLOOKUP($B171, '4.HiCLibrary'!F:F, '4.HiCLibrary'!E:E))),
            _xlfn.XLOOKUP($B171, '4.HiCLibrary'!F:F, '4.HiCLibrary'!E:E),
            IFERROR(
                _xlfn.XLOOKUP($B171, '4.ONT'!F:F, '4.ONT'!E:E, "?"),
                "?"
            )
        )
    )
)</f>
        <v>OG35</v>
      </c>
      <c r="E171" t="str">
        <f t="shared" si="3"/>
        <v>OG35W-1_HICL_ISEQ_240130_AD</v>
      </c>
      <c r="F171" s="183" t="s">
        <v>6468</v>
      </c>
      <c r="G171" s="183" t="s">
        <v>6460</v>
      </c>
      <c r="H171" s="289">
        <v>45321</v>
      </c>
      <c r="I171" s="183" t="s">
        <v>6563</v>
      </c>
      <c r="J171" s="183" t="s">
        <v>107</v>
      </c>
      <c r="K171" s="183" t="s">
        <v>107</v>
      </c>
      <c r="L171" s="185"/>
    </row>
    <row r="172" spans="1:12" x14ac:dyDescent="0.25">
      <c r="A172" s="115">
        <f ca="1">INDEX('1.MetaData'!A:A, MATCH($D172, '1.MetaData'!$B:$B, 0))</f>
        <v>35</v>
      </c>
      <c r="B172" s="161" t="s">
        <v>6632</v>
      </c>
      <c r="C172" s="183" t="s">
        <v>4878</v>
      </c>
      <c r="D172" s="81" t="str">
        <f ca="1">IF(
    NOT(ISERROR(_xlfn.XLOOKUP($B172, '4.Illumina'!F:F, '4.Illumina'!E:E))),
    _xlfn.XLOOKUP($B172, '4.Illumina'!F:F, '4.Illumina'!E:E),
    IF(
        NOT(ISERROR(_xlfn.XLOOKUP($B172, '4.PacBio'!F:F, '4.PacBio'!E:E))),
        _xlfn.XLOOKUP($B172, '4.PacBio'!F:F, '4.PacBio'!E:E),
        IF(
            NOT(ISERROR(_xlfn.XLOOKUP($B172, '4.HiCLibrary'!F:F, '4.HiCLibrary'!E:E))),
            _xlfn.XLOOKUP($B172, '4.HiCLibrary'!F:F, '4.HiCLibrary'!E:E),
            IFERROR(
                _xlfn.XLOOKUP($B172, '4.ONT'!F:F, '4.ONT'!E:E, "?"),
                "?"
            )
        )
    )
)</f>
        <v>OG35</v>
      </c>
      <c r="E172" t="str">
        <f t="shared" si="3"/>
        <v>OG35W-1_HICL_NEXT_240207_AD</v>
      </c>
      <c r="F172" s="183" t="s">
        <v>6468</v>
      </c>
      <c r="G172" s="183" t="s">
        <v>6469</v>
      </c>
      <c r="H172" s="289">
        <v>45329</v>
      </c>
      <c r="I172" s="183" t="s">
        <v>6564</v>
      </c>
      <c r="J172" s="183" t="s">
        <v>107</v>
      </c>
      <c r="K172" s="183" t="s">
        <v>107</v>
      </c>
      <c r="L172" s="185"/>
    </row>
    <row r="173" spans="1:12" x14ac:dyDescent="0.25">
      <c r="A173" s="115">
        <f ca="1">INDEX('1.MetaData'!A:A, MATCH($D173, '1.MetaData'!$B:$B, 0))</f>
        <v>35</v>
      </c>
      <c r="B173" s="161" t="s">
        <v>6627</v>
      </c>
      <c r="C173" s="183" t="s">
        <v>4878</v>
      </c>
      <c r="D173" s="81" t="str">
        <f ca="1">IF(
    NOT(ISERROR(_xlfn.XLOOKUP($B173, '4.Illumina'!F:F, '4.Illumina'!E:E))),
    _xlfn.XLOOKUP($B173, '4.Illumina'!F:F, '4.Illumina'!E:E),
    IF(
        NOT(ISERROR(_xlfn.XLOOKUP($B173, '4.PacBio'!F:F, '4.PacBio'!E:E))),
        _xlfn.XLOOKUP($B173, '4.PacBio'!F:F, '4.PacBio'!E:E),
        IF(
            NOT(ISERROR(_xlfn.XLOOKUP($B173, '4.HiCLibrary'!F:F, '4.HiCLibrary'!E:E))),
            _xlfn.XLOOKUP($B173, '4.HiCLibrary'!F:F, '4.HiCLibrary'!E:E),
            IFERROR(
                _xlfn.XLOOKUP($B173, '4.ONT'!F:F, '4.ONT'!E:E, "?"),
                "?"
            )
        )
    )
)</f>
        <v>OG35</v>
      </c>
      <c r="E173" t="str">
        <f t="shared" si="3"/>
        <v>OG35W_D_IL_NOVA_230620_LP</v>
      </c>
      <c r="F173" s="183" t="s">
        <v>6459</v>
      </c>
      <c r="G173" s="183" t="s">
        <v>6471</v>
      </c>
      <c r="H173" s="289">
        <v>45097</v>
      </c>
      <c r="I173" s="183" t="s">
        <v>6472</v>
      </c>
      <c r="J173" s="183" t="s">
        <v>107</v>
      </c>
      <c r="K173" s="183" t="s">
        <v>107</v>
      </c>
      <c r="L173" s="185"/>
    </row>
    <row r="174" spans="1:12" x14ac:dyDescent="0.25">
      <c r="A174" s="115">
        <f ca="1">INDEX('1.MetaData'!A:A, MATCH($D174, '1.MetaData'!$B:$B, 0))</f>
        <v>36</v>
      </c>
      <c r="B174" s="161" t="s">
        <v>6633</v>
      </c>
      <c r="C174" s="183" t="s">
        <v>4878</v>
      </c>
      <c r="D174" s="81" t="str">
        <f ca="1">IF(
    NOT(ISERROR(_xlfn.XLOOKUP($B174, '4.Illumina'!F:F, '4.Illumina'!E:E))),
    _xlfn.XLOOKUP($B174, '4.Illumina'!F:F, '4.Illumina'!E:E),
    IF(
        NOT(ISERROR(_xlfn.XLOOKUP($B174, '4.PacBio'!F:F, '4.PacBio'!E:E))),
        _xlfn.XLOOKUP($B174, '4.PacBio'!F:F, '4.PacBio'!E:E),
        IF(
            NOT(ISERROR(_xlfn.XLOOKUP($B174, '4.HiCLibrary'!F:F, '4.HiCLibrary'!E:E))),
            _xlfn.XLOOKUP($B174, '4.HiCLibrary'!F:F, '4.HiCLibrary'!E:E),
            IFERROR(
                _xlfn.XLOOKUP($B174, '4.ONT'!F:F, '4.ONT'!E:E, "?"),
                "?"
            )
        )
    )
)</f>
        <v>OG36</v>
      </c>
      <c r="E174" t="str">
        <f t="shared" si="3"/>
        <v>OG36W_D_IL_ISEQ_230607_LP</v>
      </c>
      <c r="F174" s="183" t="s">
        <v>6459</v>
      </c>
      <c r="G174" s="183" t="s">
        <v>6460</v>
      </c>
      <c r="H174" s="289">
        <v>45084</v>
      </c>
      <c r="I174" s="183" t="s">
        <v>6461</v>
      </c>
      <c r="J174" s="183" t="s">
        <v>107</v>
      </c>
      <c r="K174" s="183" t="s">
        <v>107</v>
      </c>
      <c r="L174" s="185"/>
    </row>
    <row r="175" spans="1:12" x14ac:dyDescent="0.25">
      <c r="A175" s="115">
        <f ca="1">INDEX('1.MetaData'!A:A, MATCH($D175, '1.MetaData'!$B:$B, 0))</f>
        <v>36</v>
      </c>
      <c r="B175" s="161" t="s">
        <v>6634</v>
      </c>
      <c r="C175" s="183" t="s">
        <v>4878</v>
      </c>
      <c r="D175" s="81" t="str">
        <f ca="1">IF(
    NOT(ISERROR(_xlfn.XLOOKUP($B175, '4.Illumina'!F:F, '4.Illumina'!E:E))),
    _xlfn.XLOOKUP($B175, '4.Illumina'!F:F, '4.Illumina'!E:E),
    IF(
        NOT(ISERROR(_xlfn.XLOOKUP($B175, '4.PacBio'!F:F, '4.PacBio'!E:E))),
        _xlfn.XLOOKUP($B175, '4.PacBio'!F:F, '4.PacBio'!E:E),
        IF(
            NOT(ISERROR(_xlfn.XLOOKUP($B175, '4.HiCLibrary'!F:F, '4.HiCLibrary'!E:E))),
            _xlfn.XLOOKUP($B175, '4.HiCLibrary'!F:F, '4.HiCLibrary'!E:E),
            IFERROR(
                _xlfn.XLOOKUP($B175, '4.ONT'!F:F, '4.ONT'!E:E, "?"),
                "?"
            )
        )
    )
)</f>
        <v>OG36</v>
      </c>
      <c r="E175" t="str">
        <f t="shared" si="3"/>
        <v>OG36W_D_LSKL_ONT_230727_AD</v>
      </c>
      <c r="F175" s="183" t="s">
        <v>40</v>
      </c>
      <c r="G175" s="183" t="s">
        <v>6477</v>
      </c>
      <c r="H175" s="289">
        <v>45134</v>
      </c>
      <c r="I175" s="183" t="s">
        <v>6552</v>
      </c>
      <c r="J175" s="183" t="s">
        <v>6635</v>
      </c>
      <c r="K175" s="183" t="s">
        <v>107</v>
      </c>
      <c r="L175" s="185"/>
    </row>
    <row r="176" spans="1:12" x14ac:dyDescent="0.25">
      <c r="A176" s="115">
        <f ca="1">INDEX('1.MetaData'!A:A, MATCH($D176, '1.MetaData'!$B:$B, 0))</f>
        <v>36</v>
      </c>
      <c r="B176" s="161" t="s">
        <v>6636</v>
      </c>
      <c r="C176" s="183" t="s">
        <v>4878</v>
      </c>
      <c r="D176" s="81" t="str">
        <f ca="1">IF(
    NOT(ISERROR(_xlfn.XLOOKUP($B176, '4.Illumina'!F:F, '4.Illumina'!E:E))),
    _xlfn.XLOOKUP($B176, '4.Illumina'!F:F, '4.Illumina'!E:E),
    IF(
        NOT(ISERROR(_xlfn.XLOOKUP($B176, '4.PacBio'!F:F, '4.PacBio'!E:E))),
        _xlfn.XLOOKUP($B176, '4.PacBio'!F:F, '4.PacBio'!E:E),
        IF(
            NOT(ISERROR(_xlfn.XLOOKUP($B176, '4.HiCLibrary'!F:F, '4.HiCLibrary'!E:E))),
            _xlfn.XLOOKUP($B176, '4.HiCLibrary'!F:F, '4.HiCLibrary'!E:E),
            IFERROR(
                _xlfn.XLOOKUP($B176, '4.ONT'!F:F, '4.ONT'!E:E, "?"),
                "?"
            )
        )
    )
)</f>
        <v>OG36</v>
      </c>
      <c r="E176" t="str">
        <f t="shared" si="3"/>
        <v>OG36W_D_SBL_PACB_230724_AD</v>
      </c>
      <c r="F176" s="183" t="s">
        <v>6463</v>
      </c>
      <c r="G176" s="183" t="s">
        <v>6464</v>
      </c>
      <c r="H176" s="289">
        <v>45131</v>
      </c>
      <c r="I176" s="183" t="s">
        <v>6637</v>
      </c>
      <c r="J176" s="183" t="s">
        <v>6466</v>
      </c>
      <c r="K176" s="185">
        <v>2</v>
      </c>
      <c r="L176" s="185"/>
    </row>
    <row r="177" spans="1:12" x14ac:dyDescent="0.25">
      <c r="A177" s="115">
        <f ca="1">INDEX('1.MetaData'!A:A, MATCH($D177, '1.MetaData'!$B:$B, 0))</f>
        <v>36</v>
      </c>
      <c r="B177" s="161" t="s">
        <v>6638</v>
      </c>
      <c r="C177" s="183" t="s">
        <v>4878</v>
      </c>
      <c r="D177" s="81" t="str">
        <f ca="1">IF(
    NOT(ISERROR(_xlfn.XLOOKUP($B177, '4.Illumina'!F:F, '4.Illumina'!E:E))),
    _xlfn.XLOOKUP($B177, '4.Illumina'!F:F, '4.Illumina'!E:E),
    IF(
        NOT(ISERROR(_xlfn.XLOOKUP($B177, '4.PacBio'!F:F, '4.PacBio'!E:E))),
        _xlfn.XLOOKUP($B177, '4.PacBio'!F:F, '4.PacBio'!E:E),
        IF(
            NOT(ISERROR(_xlfn.XLOOKUP($B177, '4.HiCLibrary'!F:F, '4.HiCLibrary'!E:E))),
            _xlfn.XLOOKUP($B177, '4.HiCLibrary'!F:F, '4.HiCLibrary'!E:E),
            IFERROR(
                _xlfn.XLOOKUP($B177, '4.ONT'!F:F, '4.ONT'!E:E, "?"),
                "?"
            )
        )
    )
)</f>
        <v>OG36</v>
      </c>
      <c r="E177" t="str">
        <f t="shared" si="3"/>
        <v>OG36W-1_HICL_ISEQ_240130_AD</v>
      </c>
      <c r="F177" s="183" t="s">
        <v>6468</v>
      </c>
      <c r="G177" s="183" t="s">
        <v>6460</v>
      </c>
      <c r="H177" s="289">
        <v>45321</v>
      </c>
      <c r="I177" s="183" t="s">
        <v>6563</v>
      </c>
      <c r="J177" s="183" t="s">
        <v>107</v>
      </c>
      <c r="K177" s="183" t="s">
        <v>107</v>
      </c>
      <c r="L177" s="185"/>
    </row>
    <row r="178" spans="1:12" x14ac:dyDescent="0.25">
      <c r="A178" s="115">
        <f ca="1">INDEX('1.MetaData'!A:A, MATCH($D178, '1.MetaData'!$B:$B, 0))</f>
        <v>36</v>
      </c>
      <c r="B178" s="161" t="s">
        <v>6638</v>
      </c>
      <c r="C178" s="183" t="s">
        <v>4878</v>
      </c>
      <c r="D178" s="81" t="str">
        <f ca="1">IF(
    NOT(ISERROR(_xlfn.XLOOKUP($B178, '4.Illumina'!F:F, '4.Illumina'!E:E))),
    _xlfn.XLOOKUP($B178, '4.Illumina'!F:F, '4.Illumina'!E:E),
    IF(
        NOT(ISERROR(_xlfn.XLOOKUP($B178, '4.PacBio'!F:F, '4.PacBio'!E:E))),
        _xlfn.XLOOKUP($B178, '4.PacBio'!F:F, '4.PacBio'!E:E),
        IF(
            NOT(ISERROR(_xlfn.XLOOKUP($B178, '4.HiCLibrary'!F:F, '4.HiCLibrary'!E:E))),
            _xlfn.XLOOKUP($B178, '4.HiCLibrary'!F:F, '4.HiCLibrary'!E:E),
            IFERROR(
                _xlfn.XLOOKUP($B178, '4.ONT'!F:F, '4.ONT'!E:E, "?"),
                "?"
            )
        )
    )
)</f>
        <v>OG36</v>
      </c>
      <c r="E178" t="str">
        <f t="shared" si="3"/>
        <v>OG36W-1_HICL_NEXT_240207_AD</v>
      </c>
      <c r="F178" s="183" t="s">
        <v>6468</v>
      </c>
      <c r="G178" s="183" t="s">
        <v>6469</v>
      </c>
      <c r="H178" s="289">
        <v>45329</v>
      </c>
      <c r="I178" s="183" t="s">
        <v>6564</v>
      </c>
      <c r="J178" s="183" t="s">
        <v>107</v>
      </c>
      <c r="K178" s="183" t="s">
        <v>107</v>
      </c>
      <c r="L178" s="185"/>
    </row>
    <row r="179" spans="1:12" x14ac:dyDescent="0.25">
      <c r="A179" s="115">
        <f ca="1">INDEX('1.MetaData'!A:A, MATCH($D179, '1.MetaData'!$B:$B, 0))</f>
        <v>36</v>
      </c>
      <c r="B179" s="161" t="s">
        <v>6633</v>
      </c>
      <c r="C179" s="183" t="s">
        <v>4878</v>
      </c>
      <c r="D179" s="81" t="str">
        <f ca="1">IF(
    NOT(ISERROR(_xlfn.XLOOKUP($B179, '4.Illumina'!F:F, '4.Illumina'!E:E))),
    _xlfn.XLOOKUP($B179, '4.Illumina'!F:F, '4.Illumina'!E:E),
    IF(
        NOT(ISERROR(_xlfn.XLOOKUP($B179, '4.PacBio'!F:F, '4.PacBio'!E:E))),
        _xlfn.XLOOKUP($B179, '4.PacBio'!F:F, '4.PacBio'!E:E),
        IF(
            NOT(ISERROR(_xlfn.XLOOKUP($B179, '4.HiCLibrary'!F:F, '4.HiCLibrary'!E:E))),
            _xlfn.XLOOKUP($B179, '4.HiCLibrary'!F:F, '4.HiCLibrary'!E:E),
            IFERROR(
                _xlfn.XLOOKUP($B179, '4.ONT'!F:F, '4.ONT'!E:E, "?"),
                "?"
            )
        )
    )
)</f>
        <v>OG36</v>
      </c>
      <c r="E179" t="str">
        <f t="shared" si="3"/>
        <v>OG36W_D_IL_NOVA_230620_LP</v>
      </c>
      <c r="F179" s="183" t="s">
        <v>6459</v>
      </c>
      <c r="G179" s="183" t="s">
        <v>6471</v>
      </c>
      <c r="H179" s="289">
        <v>45097</v>
      </c>
      <c r="I179" s="183" t="s">
        <v>6472</v>
      </c>
      <c r="J179" s="183" t="s">
        <v>107</v>
      </c>
      <c r="K179" s="183" t="s">
        <v>107</v>
      </c>
      <c r="L179" s="185"/>
    </row>
    <row r="180" spans="1:12" x14ac:dyDescent="0.25">
      <c r="A180" s="115">
        <f ca="1">INDEX('1.MetaData'!A:A, MATCH($D180, '1.MetaData'!$B:$B, 0))</f>
        <v>37</v>
      </c>
      <c r="B180" s="161" t="s">
        <v>6639</v>
      </c>
      <c r="C180" s="184" t="s">
        <v>4878</v>
      </c>
      <c r="D180" s="81" t="str">
        <f ca="1">IF(
    NOT(ISERROR(_xlfn.XLOOKUP($B180, '4.Illumina'!F:F, '4.Illumina'!E:E))),
    _xlfn.XLOOKUP($B180, '4.Illumina'!F:F, '4.Illumina'!E:E),
    IF(
        NOT(ISERROR(_xlfn.XLOOKUP($B180, '4.PacBio'!F:F, '4.PacBio'!E:E))),
        _xlfn.XLOOKUP($B180, '4.PacBio'!F:F, '4.PacBio'!E:E),
        IF(
            NOT(ISERROR(_xlfn.XLOOKUP($B180, '4.HiCLibrary'!F:F, '4.HiCLibrary'!E:E))),
            _xlfn.XLOOKUP($B180, '4.HiCLibrary'!F:F, '4.HiCLibrary'!E:E),
            IFERROR(
                _xlfn.XLOOKUP($B180, '4.ONT'!F:F, '4.ONT'!E:E, "?"),
                "?"
            )
        )
    )
)</f>
        <v>OG37</v>
      </c>
      <c r="E180" t="str">
        <f t="shared" si="3"/>
        <v>OG37G_D_IL2_ISEQ_240709_AMD</v>
      </c>
      <c r="F180" s="183" t="s">
        <v>6459</v>
      </c>
      <c r="G180" s="183" t="s">
        <v>6460</v>
      </c>
      <c r="H180" s="289">
        <v>45482</v>
      </c>
      <c r="I180" s="183" t="s">
        <v>6475</v>
      </c>
      <c r="J180" s="183" t="s">
        <v>107</v>
      </c>
      <c r="K180" s="185" t="s">
        <v>107</v>
      </c>
      <c r="L180" s="185"/>
    </row>
    <row r="181" spans="1:12" x14ac:dyDescent="0.25">
      <c r="A181" s="115">
        <f ca="1">INDEX('1.MetaData'!A:A, MATCH($D181, '1.MetaData'!$B:$B, 0))</f>
        <v>37</v>
      </c>
      <c r="B181" s="161" t="s">
        <v>6640</v>
      </c>
      <c r="C181" s="183" t="s">
        <v>4878</v>
      </c>
      <c r="D181" s="81" t="str">
        <f ca="1">IF(
    NOT(ISERROR(_xlfn.XLOOKUP($B181, '4.Illumina'!F:F, '4.Illumina'!E:E))),
    _xlfn.XLOOKUP($B181, '4.Illumina'!F:F, '4.Illumina'!E:E),
    IF(
        NOT(ISERROR(_xlfn.XLOOKUP($B181, '4.PacBio'!F:F, '4.PacBio'!E:E))),
        _xlfn.XLOOKUP($B181, '4.PacBio'!F:F, '4.PacBio'!E:E),
        IF(
            NOT(ISERROR(_xlfn.XLOOKUP($B181, '4.HiCLibrary'!F:F, '4.HiCLibrary'!E:E))),
            _xlfn.XLOOKUP($B181, '4.HiCLibrary'!F:F, '4.HiCLibrary'!E:E),
            IFERROR(
                _xlfn.XLOOKUP($B181, '4.ONT'!F:F, '4.ONT'!E:E, "?"),
                "?"
            )
        )
    )
)</f>
        <v>OG37</v>
      </c>
      <c r="E181" t="str">
        <f t="shared" si="3"/>
        <v>OG37G_D_IL_ISEQ_231020_AD</v>
      </c>
      <c r="F181" s="183" t="s">
        <v>6459</v>
      </c>
      <c r="G181" s="183" t="s">
        <v>6460</v>
      </c>
      <c r="H181" s="289">
        <v>45219</v>
      </c>
      <c r="I181" s="183" t="s">
        <v>6523</v>
      </c>
      <c r="J181" s="183" t="s">
        <v>107</v>
      </c>
      <c r="K181" s="183" t="s">
        <v>107</v>
      </c>
      <c r="L181" s="185"/>
    </row>
    <row r="182" spans="1:12" x14ac:dyDescent="0.25">
      <c r="A182" s="115">
        <f ca="1">INDEX('1.MetaData'!A:A, MATCH($D182, '1.MetaData'!$B:$B, 0))</f>
        <v>37</v>
      </c>
      <c r="B182" s="161" t="s">
        <v>6641</v>
      </c>
      <c r="C182" s="183" t="s">
        <v>4878</v>
      </c>
      <c r="D182" s="81" t="str">
        <f ca="1">IF(
    NOT(ISERROR(_xlfn.XLOOKUP($B182, '4.Illumina'!F:F, '4.Illumina'!E:E))),
    _xlfn.XLOOKUP($B182, '4.Illumina'!F:F, '4.Illumina'!E:E),
    IF(
        NOT(ISERROR(_xlfn.XLOOKUP($B182, '4.PacBio'!F:F, '4.PacBio'!E:E))),
        _xlfn.XLOOKUP($B182, '4.PacBio'!F:F, '4.PacBio'!E:E),
        IF(
            NOT(ISERROR(_xlfn.XLOOKUP($B182, '4.HiCLibrary'!F:F, '4.HiCLibrary'!E:E))),
            _xlfn.XLOOKUP($B182, '4.HiCLibrary'!F:F, '4.HiCLibrary'!E:E),
            IFERROR(
                _xlfn.XLOOKUP($B182, '4.ONT'!F:F, '4.ONT'!E:E, "?"),
                "?"
            )
        )
    )
)</f>
        <v>OG37</v>
      </c>
      <c r="E182" t="str">
        <f t="shared" si="3"/>
        <v>OG37G_D_SBL_PACB_240116_LAAD</v>
      </c>
      <c r="F182" s="183" t="s">
        <v>6463</v>
      </c>
      <c r="G182" s="183" t="s">
        <v>6499</v>
      </c>
      <c r="H182" s="289">
        <v>45307</v>
      </c>
      <c r="I182" s="183" t="s">
        <v>6505</v>
      </c>
      <c r="J182" s="183" t="s">
        <v>5100</v>
      </c>
      <c r="K182" s="185">
        <v>0.5</v>
      </c>
      <c r="L182" s="185"/>
    </row>
    <row r="183" spans="1:12" x14ac:dyDescent="0.25">
      <c r="A183" s="115">
        <f ca="1">INDEX('1.MetaData'!A:A, MATCH($D183, '1.MetaData'!$B:$B, 0))</f>
        <v>37</v>
      </c>
      <c r="B183" s="161" t="s">
        <v>6639</v>
      </c>
      <c r="C183" s="184" t="s">
        <v>4878</v>
      </c>
      <c r="D183" s="81" t="str">
        <f ca="1">IF(
    NOT(ISERROR(_xlfn.XLOOKUP($B183, '4.Illumina'!F:F, '4.Illumina'!E:E))),
    _xlfn.XLOOKUP($B183, '4.Illumina'!F:F, '4.Illumina'!E:E),
    IF(
        NOT(ISERROR(_xlfn.XLOOKUP($B183, '4.PacBio'!F:F, '4.PacBio'!E:E))),
        _xlfn.XLOOKUP($B183, '4.PacBio'!F:F, '4.PacBio'!E:E),
        IF(
            NOT(ISERROR(_xlfn.XLOOKUP($B183, '4.HiCLibrary'!F:F, '4.HiCLibrary'!E:E))),
            _xlfn.XLOOKUP($B183, '4.HiCLibrary'!F:F, '4.HiCLibrary'!E:E),
            IFERROR(
                _xlfn.XLOOKUP($B183, '4.ONT'!F:F, '4.ONT'!E:E, "?"),
                "?"
            )
        )
    )
)</f>
        <v>OG37</v>
      </c>
      <c r="E183" t="str">
        <f t="shared" si="3"/>
        <v>OG37G_D_IL2_NOVA_240716_AMD</v>
      </c>
      <c r="F183" s="183" t="s">
        <v>6459</v>
      </c>
      <c r="G183" s="183" t="s">
        <v>6471</v>
      </c>
      <c r="H183" s="289">
        <v>45489</v>
      </c>
      <c r="I183" s="183" t="s">
        <v>6484</v>
      </c>
      <c r="J183" s="183" t="s">
        <v>107</v>
      </c>
      <c r="K183" s="185" t="s">
        <v>107</v>
      </c>
      <c r="L183" s="185"/>
    </row>
    <row r="184" spans="1:12" x14ac:dyDescent="0.25">
      <c r="A184" s="115">
        <f ca="1">INDEX('1.MetaData'!A:A, MATCH($D184, '1.MetaData'!$B:$B, 0))</f>
        <v>38</v>
      </c>
      <c r="B184" s="161" t="s">
        <v>6642</v>
      </c>
      <c r="C184" s="183" t="s">
        <v>4878</v>
      </c>
      <c r="D184" s="81" t="str">
        <f ca="1">IF(
    NOT(ISERROR(_xlfn.XLOOKUP($B184, '4.Illumina'!F:F, '4.Illumina'!E:E))),
    _xlfn.XLOOKUP($B184, '4.Illumina'!F:F, '4.Illumina'!E:E),
    IF(
        NOT(ISERROR(_xlfn.XLOOKUP($B184, '4.PacBio'!F:F, '4.PacBio'!E:E))),
        _xlfn.XLOOKUP($B184, '4.PacBio'!F:F, '4.PacBio'!E:E),
        IF(
            NOT(ISERROR(_xlfn.XLOOKUP($B184, '4.HiCLibrary'!F:F, '4.HiCLibrary'!E:E))),
            _xlfn.XLOOKUP($B184, '4.HiCLibrary'!F:F, '4.HiCLibrary'!E:E),
            IFERROR(
                _xlfn.XLOOKUP($B184, '4.ONT'!F:F, '4.ONT'!E:E, "?"),
                "?"
            )
        )
    )
)</f>
        <v>OG38</v>
      </c>
      <c r="E184" t="str">
        <f t="shared" si="3"/>
        <v>OG38G_D_IL_ISEQ_231020_AD</v>
      </c>
      <c r="F184" s="183" t="s">
        <v>6459</v>
      </c>
      <c r="G184" s="183" t="s">
        <v>6460</v>
      </c>
      <c r="H184" s="289">
        <v>45219</v>
      </c>
      <c r="I184" s="183" t="s">
        <v>6523</v>
      </c>
      <c r="J184" s="183" t="s">
        <v>107</v>
      </c>
      <c r="K184" s="183" t="s">
        <v>107</v>
      </c>
      <c r="L184" s="185"/>
    </row>
    <row r="185" spans="1:12" x14ac:dyDescent="0.25">
      <c r="A185" s="115">
        <f ca="1">INDEX('1.MetaData'!A:A, MATCH($D185, '1.MetaData'!$B:$B, 0))</f>
        <v>38</v>
      </c>
      <c r="B185" s="161" t="s">
        <v>6643</v>
      </c>
      <c r="C185" s="183" t="s">
        <v>4878</v>
      </c>
      <c r="D185" s="81" t="str">
        <f ca="1">IF(
    NOT(ISERROR(_xlfn.XLOOKUP($B185, '4.Illumina'!F:F, '4.Illumina'!E:E))),
    _xlfn.XLOOKUP($B185, '4.Illumina'!F:F, '4.Illumina'!E:E),
    IF(
        NOT(ISERROR(_xlfn.XLOOKUP($B185, '4.PacBio'!F:F, '4.PacBio'!E:E))),
        _xlfn.XLOOKUP($B185, '4.PacBio'!F:F, '4.PacBio'!E:E),
        IF(
            NOT(ISERROR(_xlfn.XLOOKUP($B185, '4.HiCLibrary'!F:F, '4.HiCLibrary'!E:E))),
            _xlfn.XLOOKUP($B185, '4.HiCLibrary'!F:F, '4.HiCLibrary'!E:E),
            IFERROR(
                _xlfn.XLOOKUP($B185, '4.ONT'!F:F, '4.ONT'!E:E, "?"),
                "?"
            )
        )
    )
)</f>
        <v>OG38</v>
      </c>
      <c r="E185" t="str">
        <f t="shared" si="3"/>
        <v>OG38G_D_SBL_PACB_230609_AD</v>
      </c>
      <c r="F185" s="183" t="s">
        <v>6463</v>
      </c>
      <c r="G185" s="183" t="s">
        <v>6464</v>
      </c>
      <c r="H185" s="289">
        <v>45086</v>
      </c>
      <c r="I185" s="183" t="s">
        <v>6497</v>
      </c>
      <c r="J185" s="183" t="s">
        <v>6567</v>
      </c>
      <c r="K185" s="185">
        <v>2</v>
      </c>
      <c r="L185" s="185"/>
    </row>
    <row r="186" spans="1:12" x14ac:dyDescent="0.25">
      <c r="A186" s="115">
        <f ca="1">INDEX('1.MetaData'!A:A, MATCH($D186, '1.MetaData'!$B:$B, 0))</f>
        <v>38</v>
      </c>
      <c r="B186" s="161" t="s">
        <v>6642</v>
      </c>
      <c r="C186" s="183" t="s">
        <v>4878</v>
      </c>
      <c r="D186" s="81" t="str">
        <f ca="1">IF(
    NOT(ISERROR(_xlfn.XLOOKUP($B186, '4.Illumina'!F:F, '4.Illumina'!E:E))),
    _xlfn.XLOOKUP($B186, '4.Illumina'!F:F, '4.Illumina'!E:E),
    IF(
        NOT(ISERROR(_xlfn.XLOOKUP($B186, '4.PacBio'!F:F, '4.PacBio'!E:E))),
        _xlfn.XLOOKUP($B186, '4.PacBio'!F:F, '4.PacBio'!E:E),
        IF(
            NOT(ISERROR(_xlfn.XLOOKUP($B186, '4.HiCLibrary'!F:F, '4.HiCLibrary'!E:E))),
            _xlfn.XLOOKUP($B186, '4.HiCLibrary'!F:F, '4.HiCLibrary'!E:E),
            IFERROR(
                _xlfn.XLOOKUP($B186, '4.ONT'!F:F, '4.ONT'!E:E, "?"),
                "?"
            )
        )
    )
)</f>
        <v>OG38</v>
      </c>
      <c r="E186" t="str">
        <f t="shared" si="3"/>
        <v>OG38G_D_IL_NOVA_231024_AD</v>
      </c>
      <c r="F186" s="183" t="s">
        <v>6459</v>
      </c>
      <c r="G186" s="183" t="s">
        <v>6471</v>
      </c>
      <c r="H186" s="289">
        <v>45589</v>
      </c>
      <c r="I186" s="183" t="s">
        <v>6531</v>
      </c>
      <c r="J186" s="183" t="s">
        <v>107</v>
      </c>
      <c r="K186" s="183" t="s">
        <v>107</v>
      </c>
      <c r="L186" s="185"/>
    </row>
    <row r="187" spans="1:12" x14ac:dyDescent="0.25">
      <c r="A187" s="115">
        <f ca="1">INDEX('1.MetaData'!A:A, MATCH($D187, '1.MetaData'!$B:$B, 0))</f>
        <v>38</v>
      </c>
      <c r="B187" s="161" t="s">
        <v>6644</v>
      </c>
      <c r="C187" s="184" t="s">
        <v>4878</v>
      </c>
      <c r="D187" s="81" t="str">
        <f ca="1">IF(
    NOT(ISERROR(_xlfn.XLOOKUP($B187, '4.Illumina'!F:F, '4.Illumina'!E:E))),
    _xlfn.XLOOKUP($B187, '4.Illumina'!F:F, '4.Illumina'!E:E),
    IF(
        NOT(ISERROR(_xlfn.XLOOKUP($B187, '4.PacBio'!F:F, '4.PacBio'!E:E))),
        _xlfn.XLOOKUP($B187, '4.PacBio'!F:F, '4.PacBio'!E:E),
        IF(
            NOT(ISERROR(_xlfn.XLOOKUP($B187, '4.HiCLibrary'!F:F, '4.HiCLibrary'!E:E))),
            _xlfn.XLOOKUP($B187, '4.HiCLibrary'!F:F, '4.HiCLibrary'!E:E),
            IFERROR(
                _xlfn.XLOOKUP($B187, '4.ONT'!F:F, '4.ONT'!E:E, "?"),
                "?"
            )
        )
    )
)</f>
        <v>OG38</v>
      </c>
      <c r="E187" t="str">
        <f t="shared" si="3"/>
        <v>OG38L-1_HICL_ISEQ_241016_AD</v>
      </c>
      <c r="F187" s="183" t="s">
        <v>6468</v>
      </c>
      <c r="G187" s="183" t="s">
        <v>6460</v>
      </c>
      <c r="H187" s="289">
        <v>45581</v>
      </c>
      <c r="I187" s="183" t="s">
        <v>6645</v>
      </c>
      <c r="J187" s="183" t="s">
        <v>107</v>
      </c>
      <c r="K187" s="185" t="s">
        <v>107</v>
      </c>
      <c r="L187" s="185"/>
    </row>
    <row r="188" spans="1:12" x14ac:dyDescent="0.25">
      <c r="A188" s="115">
        <f ca="1">INDEX('1.MetaData'!A:A, MATCH($D188, '1.MetaData'!$B:$B, 0))</f>
        <v>39</v>
      </c>
      <c r="B188" s="161" t="s">
        <v>6646</v>
      </c>
      <c r="C188" s="183" t="s">
        <v>4878</v>
      </c>
      <c r="D188" s="81" t="str">
        <f ca="1">IF(
    NOT(ISERROR(_xlfn.XLOOKUP($B188, '4.Illumina'!F:F, '4.Illumina'!E:E))),
    _xlfn.XLOOKUP($B188, '4.Illumina'!F:F, '4.Illumina'!E:E),
    IF(
        NOT(ISERROR(_xlfn.XLOOKUP($B188, '4.PacBio'!F:F, '4.PacBio'!E:E))),
        _xlfn.XLOOKUP($B188, '4.PacBio'!F:F, '4.PacBio'!E:E),
        IF(
            NOT(ISERROR(_xlfn.XLOOKUP($B188, '4.HiCLibrary'!F:F, '4.HiCLibrary'!E:E))),
            _xlfn.XLOOKUP($B188, '4.HiCLibrary'!F:F, '4.HiCLibrary'!E:E),
            IFERROR(
                _xlfn.XLOOKUP($B188, '4.ONT'!F:F, '4.ONT'!E:E, "?"),
                "?"
            )
        )
    )
)</f>
        <v>OG39</v>
      </c>
      <c r="E188" t="str">
        <f t="shared" si="3"/>
        <v>OG39H_D_IL_ISEQ_231020_AD</v>
      </c>
      <c r="F188" s="183" t="s">
        <v>6459</v>
      </c>
      <c r="G188" s="183" t="s">
        <v>6460</v>
      </c>
      <c r="H188" s="289">
        <v>45219</v>
      </c>
      <c r="I188" s="183" t="s">
        <v>6523</v>
      </c>
      <c r="J188" s="183" t="s">
        <v>107</v>
      </c>
      <c r="K188" s="183" t="s">
        <v>107</v>
      </c>
      <c r="L188" s="185"/>
    </row>
    <row r="189" spans="1:12" x14ac:dyDescent="0.25">
      <c r="A189" s="115">
        <f ca="1">INDEX('1.MetaData'!A:A, MATCH($D189, '1.MetaData'!$B:$B, 0))</f>
        <v>39</v>
      </c>
      <c r="B189" s="161" t="s">
        <v>6646</v>
      </c>
      <c r="C189" s="183" t="s">
        <v>4878</v>
      </c>
      <c r="D189" s="81" t="str">
        <f ca="1">IF(
    NOT(ISERROR(_xlfn.XLOOKUP($B189, '4.Illumina'!F:F, '4.Illumina'!E:E))),
    _xlfn.XLOOKUP($B189, '4.Illumina'!F:F, '4.Illumina'!E:E),
    IF(
        NOT(ISERROR(_xlfn.XLOOKUP($B189, '4.PacBio'!F:F, '4.PacBio'!E:E))),
        _xlfn.XLOOKUP($B189, '4.PacBio'!F:F, '4.PacBio'!E:E),
        IF(
            NOT(ISERROR(_xlfn.XLOOKUP($B189, '4.HiCLibrary'!F:F, '4.HiCLibrary'!E:E))),
            _xlfn.XLOOKUP($B189, '4.HiCLibrary'!F:F, '4.HiCLibrary'!E:E),
            IFERROR(
                _xlfn.XLOOKUP($B189, '4.ONT'!F:F, '4.ONT'!E:E, "?"),
                "?"
            )
        )
    )
)</f>
        <v>OG39</v>
      </c>
      <c r="E189" t="str">
        <f t="shared" si="3"/>
        <v>OG39H_D_IL_NOVA_231024_AD</v>
      </c>
      <c r="F189" s="183" t="s">
        <v>6459</v>
      </c>
      <c r="G189" s="183" t="s">
        <v>6471</v>
      </c>
      <c r="H189" s="289">
        <v>45589</v>
      </c>
      <c r="I189" s="183" t="s">
        <v>6531</v>
      </c>
      <c r="J189" s="183" t="s">
        <v>107</v>
      </c>
      <c r="K189" s="183" t="s">
        <v>107</v>
      </c>
      <c r="L189" s="185"/>
    </row>
    <row r="190" spans="1:12" x14ac:dyDescent="0.25">
      <c r="A190" s="115">
        <f ca="1">INDEX('1.MetaData'!A:A, MATCH($D190, '1.MetaData'!$B:$B, 0))</f>
        <v>39</v>
      </c>
      <c r="B190" s="161" t="s">
        <v>6647</v>
      </c>
      <c r="C190" s="184" t="s">
        <v>4878</v>
      </c>
      <c r="D190" s="81" t="str">
        <f ca="1">IF(
    NOT(ISERROR(_xlfn.XLOOKUP($B190, '4.Illumina'!F:F, '4.Illumina'!E:E))),
    _xlfn.XLOOKUP($B190, '4.Illumina'!F:F, '4.Illumina'!E:E),
    IF(
        NOT(ISERROR(_xlfn.XLOOKUP($B190, '4.PacBio'!F:F, '4.PacBio'!E:E))),
        _xlfn.XLOOKUP($B190, '4.PacBio'!F:F, '4.PacBio'!E:E),
        IF(
            NOT(ISERROR(_xlfn.XLOOKUP($B190, '4.HiCLibrary'!F:F, '4.HiCLibrary'!E:E))),
            _xlfn.XLOOKUP($B190, '4.HiCLibrary'!F:F, '4.HiCLibrary'!E:E),
            IFERROR(
                _xlfn.XLOOKUP($B190, '4.ONT'!F:F, '4.ONT'!E:E, "?"),
                "?"
            )
        )
    )
)</f>
        <v>OG39</v>
      </c>
      <c r="E190" t="str">
        <f t="shared" ref="E190:E253" si="4">CONCATENATE(B190,"_",I190)</f>
        <v>OG39H_D_SBL_PACB_241018_LA</v>
      </c>
      <c r="F190" s="183" t="s">
        <v>6463</v>
      </c>
      <c r="G190" s="183" t="s">
        <v>6499</v>
      </c>
      <c r="H190" s="289">
        <v>45583</v>
      </c>
      <c r="I190" s="183" t="s">
        <v>6648</v>
      </c>
      <c r="J190" s="183" t="s">
        <v>6649</v>
      </c>
      <c r="K190" s="185">
        <v>0.5</v>
      </c>
      <c r="L190" s="185"/>
    </row>
    <row r="191" spans="1:12" x14ac:dyDescent="0.25">
      <c r="A191" s="115">
        <f ca="1">INDEX('1.MetaData'!A:A, MATCH($D191, '1.MetaData'!$B:$B, 0))</f>
        <v>39</v>
      </c>
      <c r="B191" s="161" t="s">
        <v>6650</v>
      </c>
      <c r="C191" s="184" t="s">
        <v>4878</v>
      </c>
      <c r="D191" s="81" t="str">
        <f ca="1">IF(
    NOT(ISERROR(_xlfn.XLOOKUP($B191, '4.Illumina'!F:F, '4.Illumina'!E:E))),
    _xlfn.XLOOKUP($B191, '4.Illumina'!F:F, '4.Illumina'!E:E),
    IF(
        NOT(ISERROR(_xlfn.XLOOKUP($B191, '4.PacBio'!F:F, '4.PacBio'!E:E))),
        _xlfn.XLOOKUP($B191, '4.PacBio'!F:F, '4.PacBio'!E:E),
        IF(
            NOT(ISERROR(_xlfn.XLOOKUP($B191, '4.HiCLibrary'!F:F, '4.HiCLibrary'!E:E))),
            _xlfn.XLOOKUP($B191, '4.HiCLibrary'!F:F, '4.HiCLibrary'!E:E),
            IFERROR(
                _xlfn.XLOOKUP($B191, '4.ONT'!F:F, '4.ONT'!E:E, "?"),
                "?"
            )
        )
    )
)</f>
        <v>OG39</v>
      </c>
      <c r="E191" t="str">
        <f t="shared" si="4"/>
        <v>OG39L-1_HICL_ISEQ_241106_AD</v>
      </c>
      <c r="F191" s="183" t="s">
        <v>6468</v>
      </c>
      <c r="G191" s="183" t="s">
        <v>6460</v>
      </c>
      <c r="H191" s="289">
        <v>45602</v>
      </c>
      <c r="I191" s="183" t="s">
        <v>6651</v>
      </c>
      <c r="J191" s="183" t="s">
        <v>107</v>
      </c>
      <c r="K191" s="185" t="s">
        <v>107</v>
      </c>
      <c r="L191" s="185"/>
    </row>
    <row r="192" spans="1:12" x14ac:dyDescent="0.25">
      <c r="A192" s="115">
        <f ca="1">INDEX('1.MetaData'!A:A, MATCH($D192, '1.MetaData'!$B:$B, 0))</f>
        <v>40</v>
      </c>
      <c r="B192" s="161" t="s">
        <v>6652</v>
      </c>
      <c r="C192" s="183" t="s">
        <v>4878</v>
      </c>
      <c r="D192" s="81" t="str">
        <f ca="1">IF(
    NOT(ISERROR(_xlfn.XLOOKUP($B192, '4.Illumina'!F:F, '4.Illumina'!E:E))),
    _xlfn.XLOOKUP($B192, '4.Illumina'!F:F, '4.Illumina'!E:E),
    IF(
        NOT(ISERROR(_xlfn.XLOOKUP($B192, '4.PacBio'!F:F, '4.PacBio'!E:E))),
        _xlfn.XLOOKUP($B192, '4.PacBio'!F:F, '4.PacBio'!E:E),
        IF(
            NOT(ISERROR(_xlfn.XLOOKUP($B192, '4.HiCLibrary'!F:F, '4.HiCLibrary'!E:E))),
            _xlfn.XLOOKUP($B192, '4.HiCLibrary'!F:F, '4.HiCLibrary'!E:E),
            IFERROR(
                _xlfn.XLOOKUP($B192, '4.ONT'!F:F, '4.ONT'!E:E, "?"),
                "?"
            )
        )
    )
)</f>
        <v>OG40</v>
      </c>
      <c r="E192" t="str">
        <f t="shared" si="4"/>
        <v>OG40H_D_IL_ISEQ_231020_AD</v>
      </c>
      <c r="F192" s="183" t="s">
        <v>6459</v>
      </c>
      <c r="G192" s="183" t="s">
        <v>6460</v>
      </c>
      <c r="H192" s="289">
        <v>45219</v>
      </c>
      <c r="I192" s="183" t="s">
        <v>6523</v>
      </c>
      <c r="J192" s="183" t="s">
        <v>107</v>
      </c>
      <c r="K192" s="183" t="s">
        <v>107</v>
      </c>
      <c r="L192" s="185"/>
    </row>
    <row r="193" spans="1:12" x14ac:dyDescent="0.25">
      <c r="A193" s="115">
        <f ca="1">INDEX('1.MetaData'!A:A, MATCH($D193, '1.MetaData'!$B:$B, 0))</f>
        <v>40</v>
      </c>
      <c r="B193" s="161" t="s">
        <v>6652</v>
      </c>
      <c r="C193" s="183" t="s">
        <v>4878</v>
      </c>
      <c r="D193" s="81" t="str">
        <f ca="1">IF(
    NOT(ISERROR(_xlfn.XLOOKUP($B193, '4.Illumina'!F:F, '4.Illumina'!E:E))),
    _xlfn.XLOOKUP($B193, '4.Illumina'!F:F, '4.Illumina'!E:E),
    IF(
        NOT(ISERROR(_xlfn.XLOOKUP($B193, '4.PacBio'!F:F, '4.PacBio'!E:E))),
        _xlfn.XLOOKUP($B193, '4.PacBio'!F:F, '4.PacBio'!E:E),
        IF(
            NOT(ISERROR(_xlfn.XLOOKUP($B193, '4.HiCLibrary'!F:F, '4.HiCLibrary'!E:E))),
            _xlfn.XLOOKUP($B193, '4.HiCLibrary'!F:F, '4.HiCLibrary'!E:E),
            IFERROR(
                _xlfn.XLOOKUP($B193, '4.ONT'!F:F, '4.ONT'!E:E, "?"),
                "?"
            )
        )
    )
)</f>
        <v>OG40</v>
      </c>
      <c r="E193" t="str">
        <f t="shared" si="4"/>
        <v>OG40H_D_IL_NOVA_231024_AD</v>
      </c>
      <c r="F193" s="183" t="s">
        <v>6459</v>
      </c>
      <c r="G193" s="183" t="s">
        <v>6471</v>
      </c>
      <c r="H193" s="289">
        <v>45589</v>
      </c>
      <c r="I193" s="183" t="s">
        <v>6531</v>
      </c>
      <c r="J193" s="183" t="s">
        <v>107</v>
      </c>
      <c r="K193" s="183" t="s">
        <v>107</v>
      </c>
      <c r="L193" s="185"/>
    </row>
    <row r="194" spans="1:12" x14ac:dyDescent="0.25">
      <c r="A194" s="115">
        <f ca="1">INDEX('1.MetaData'!A:A, MATCH($D194, '1.MetaData'!$B:$B, 0))</f>
        <v>40</v>
      </c>
      <c r="B194" s="161" t="s">
        <v>6653</v>
      </c>
      <c r="C194" s="184" t="s">
        <v>4878</v>
      </c>
      <c r="D194" s="81" t="str">
        <f ca="1">IF(
    NOT(ISERROR(_xlfn.XLOOKUP($B194, '4.Illumina'!F:F, '4.Illumina'!E:E))),
    _xlfn.XLOOKUP($B194, '4.Illumina'!F:F, '4.Illumina'!E:E),
    IF(
        NOT(ISERROR(_xlfn.XLOOKUP($B194, '4.PacBio'!F:F, '4.PacBio'!E:E))),
        _xlfn.XLOOKUP($B194, '4.PacBio'!F:F, '4.PacBio'!E:E),
        IF(
            NOT(ISERROR(_xlfn.XLOOKUP($B194, '4.HiCLibrary'!F:F, '4.HiCLibrary'!E:E))),
            _xlfn.XLOOKUP($B194, '4.HiCLibrary'!F:F, '4.HiCLibrary'!E:E),
            IFERROR(
                _xlfn.XLOOKUP($B194, '4.ONT'!F:F, '4.ONT'!E:E, "?"),
                "?"
            )
        )
    )
)</f>
        <v>OG40</v>
      </c>
      <c r="E194" t="str">
        <f t="shared" si="4"/>
        <v>OG40H_D2_SBL_PACB_241004_LA</v>
      </c>
      <c r="F194" s="183" t="s">
        <v>6463</v>
      </c>
      <c r="G194" s="183" t="s">
        <v>6499</v>
      </c>
      <c r="H194" s="289">
        <v>45569</v>
      </c>
      <c r="I194" s="183" t="s">
        <v>6654</v>
      </c>
      <c r="J194" s="183" t="s">
        <v>6655</v>
      </c>
      <c r="K194" s="185">
        <v>0.5</v>
      </c>
      <c r="L194" s="185"/>
    </row>
    <row r="195" spans="1:12" x14ac:dyDescent="0.25">
      <c r="A195" s="115">
        <f ca="1">INDEX('1.MetaData'!A:A, MATCH($D195, '1.MetaData'!$B:$B, 0))</f>
        <v>44</v>
      </c>
      <c r="B195" s="161" t="s">
        <v>6656</v>
      </c>
      <c r="C195" s="183" t="s">
        <v>4878</v>
      </c>
      <c r="D195" s="81" t="str">
        <f ca="1">IF(
    NOT(ISERROR(_xlfn.XLOOKUP($B195, '4.Illumina'!F:F, '4.Illumina'!E:E))),
    _xlfn.XLOOKUP($B195, '4.Illumina'!F:F, '4.Illumina'!E:E),
    IF(
        NOT(ISERROR(_xlfn.XLOOKUP($B195, '4.PacBio'!F:F, '4.PacBio'!E:E))),
        _xlfn.XLOOKUP($B195, '4.PacBio'!F:F, '4.PacBio'!E:E),
        IF(
            NOT(ISERROR(_xlfn.XLOOKUP($B195, '4.HiCLibrary'!F:F, '4.HiCLibrary'!E:E))),
            _xlfn.XLOOKUP($B195, '4.HiCLibrary'!F:F, '4.HiCLibrary'!E:E),
            IFERROR(
                _xlfn.XLOOKUP($B195, '4.ONT'!F:F, '4.ONT'!E:E, "?"),
                "?"
            )
        )
    )
)</f>
        <v>OG44</v>
      </c>
      <c r="E195" t="str">
        <f t="shared" si="4"/>
        <v>OG44G_D2_IL_ISEQ_231020_AD</v>
      </c>
      <c r="F195" s="183" t="s">
        <v>6459</v>
      </c>
      <c r="G195" s="183" t="s">
        <v>6460</v>
      </c>
      <c r="H195" s="289">
        <v>45219</v>
      </c>
      <c r="I195" s="183" t="s">
        <v>6523</v>
      </c>
      <c r="J195" s="183" t="s">
        <v>107</v>
      </c>
      <c r="K195" s="183" t="s">
        <v>107</v>
      </c>
      <c r="L195" s="185"/>
    </row>
    <row r="196" spans="1:12" x14ac:dyDescent="0.25">
      <c r="A196" s="115">
        <f ca="1">INDEX('1.MetaData'!A:A, MATCH($D196, '1.MetaData'!$B:$B, 0))</f>
        <v>44</v>
      </c>
      <c r="B196" s="161" t="s">
        <v>6656</v>
      </c>
      <c r="C196" s="183" t="s">
        <v>4878</v>
      </c>
      <c r="D196" s="81" t="str">
        <f ca="1">IF(
    NOT(ISERROR(_xlfn.XLOOKUP($B196, '4.Illumina'!F:F, '4.Illumina'!E:E))),
    _xlfn.XLOOKUP($B196, '4.Illumina'!F:F, '4.Illumina'!E:E),
    IF(
        NOT(ISERROR(_xlfn.XLOOKUP($B196, '4.PacBio'!F:F, '4.PacBio'!E:E))),
        _xlfn.XLOOKUP($B196, '4.PacBio'!F:F, '4.PacBio'!E:E),
        IF(
            NOT(ISERROR(_xlfn.XLOOKUP($B196, '4.HiCLibrary'!F:F, '4.HiCLibrary'!E:E))),
            _xlfn.XLOOKUP($B196, '4.HiCLibrary'!F:F, '4.HiCLibrary'!E:E),
            IFERROR(
                _xlfn.XLOOKUP($B196, '4.ONT'!F:F, '4.ONT'!E:E, "?"),
                "?"
            )
        )
    )
)</f>
        <v>OG44</v>
      </c>
      <c r="E196" t="str">
        <f t="shared" si="4"/>
        <v>OG44G_D2_IL_NOVA_231024_AD</v>
      </c>
      <c r="F196" s="183" t="s">
        <v>6459</v>
      </c>
      <c r="G196" s="183" t="s">
        <v>6471</v>
      </c>
      <c r="H196" s="289">
        <v>45589</v>
      </c>
      <c r="I196" s="183" t="s">
        <v>6531</v>
      </c>
      <c r="J196" s="183" t="s">
        <v>107</v>
      </c>
      <c r="K196" s="183" t="s">
        <v>107</v>
      </c>
      <c r="L196" s="185"/>
    </row>
    <row r="197" spans="1:12" x14ac:dyDescent="0.25">
      <c r="A197" s="115">
        <f ca="1">INDEX('1.MetaData'!A:A, MATCH($D197, '1.MetaData'!$B:$B, 0))</f>
        <v>42</v>
      </c>
      <c r="B197" s="161" t="s">
        <v>6657</v>
      </c>
      <c r="C197" s="183" t="s">
        <v>4878</v>
      </c>
      <c r="D197" s="81" t="str">
        <f ca="1">IF(
    NOT(ISERROR(_xlfn.XLOOKUP($B197, '4.Illumina'!F:F, '4.Illumina'!E:E))),
    _xlfn.XLOOKUP($B197, '4.Illumina'!F:F, '4.Illumina'!E:E),
    IF(
        NOT(ISERROR(_xlfn.XLOOKUP($B197, '4.PacBio'!F:F, '4.PacBio'!E:E))),
        _xlfn.XLOOKUP($B197, '4.PacBio'!F:F, '4.PacBio'!E:E),
        IF(
            NOT(ISERROR(_xlfn.XLOOKUP($B197, '4.HiCLibrary'!F:F, '4.HiCLibrary'!E:E))),
            _xlfn.XLOOKUP($B197, '4.HiCLibrary'!F:F, '4.HiCLibrary'!E:E),
            IFERROR(
                _xlfn.XLOOKUP($B197, '4.ONT'!F:F, '4.ONT'!E:E, "?"),
                "?"
            )
        )
    )
)</f>
        <v>OG42</v>
      </c>
      <c r="E197" t="str">
        <f t="shared" si="4"/>
        <v>OG42G_D_SBL2_PACB_240215_AD</v>
      </c>
      <c r="F197" s="183" t="s">
        <v>6463</v>
      </c>
      <c r="G197" s="183" t="s">
        <v>6499</v>
      </c>
      <c r="H197" s="289">
        <v>45336</v>
      </c>
      <c r="I197" s="183" t="s">
        <v>6658</v>
      </c>
      <c r="J197" s="183" t="s">
        <v>5096</v>
      </c>
      <c r="K197" s="185">
        <v>1</v>
      </c>
      <c r="L197" s="185"/>
    </row>
    <row r="198" spans="1:12" x14ac:dyDescent="0.25">
      <c r="A198" s="115">
        <f ca="1">INDEX('1.MetaData'!A:A, MATCH($D198, '1.MetaData'!$B:$B, 0))</f>
        <v>46</v>
      </c>
      <c r="B198" s="161" t="s">
        <v>6659</v>
      </c>
      <c r="C198" s="183" t="s">
        <v>4878</v>
      </c>
      <c r="D198" s="81" t="str">
        <f ca="1">IF(
    NOT(ISERROR(_xlfn.XLOOKUP($B198, '4.Illumina'!F:F, '4.Illumina'!E:E))),
    _xlfn.XLOOKUP($B198, '4.Illumina'!F:F, '4.Illumina'!E:E),
    IF(
        NOT(ISERROR(_xlfn.XLOOKUP($B198, '4.PacBio'!F:F, '4.PacBio'!E:E))),
        _xlfn.XLOOKUP($B198, '4.PacBio'!F:F, '4.PacBio'!E:E),
        IF(
            NOT(ISERROR(_xlfn.XLOOKUP($B198, '4.HiCLibrary'!F:F, '4.HiCLibrary'!E:E))),
            _xlfn.XLOOKUP($B198, '4.HiCLibrary'!F:F, '4.HiCLibrary'!E:E),
            IFERROR(
                _xlfn.XLOOKUP($B198, '4.ONT'!F:F, '4.ONT'!E:E, "?"),
                "?"
            )
        )
    )
)</f>
        <v>OG46</v>
      </c>
      <c r="E198" t="str">
        <f t="shared" si="4"/>
        <v>OG46G-1_HICL_ISEQ_240405_AD</v>
      </c>
      <c r="F198" s="183" t="s">
        <v>6468</v>
      </c>
      <c r="G198" s="183" t="s">
        <v>6460</v>
      </c>
      <c r="H198" s="289">
        <v>45387</v>
      </c>
      <c r="I198" s="183" t="s">
        <v>6529</v>
      </c>
      <c r="J198" s="183" t="s">
        <v>107</v>
      </c>
      <c r="K198" s="185" t="s">
        <v>107</v>
      </c>
      <c r="L198" s="185"/>
    </row>
    <row r="199" spans="1:12" x14ac:dyDescent="0.25">
      <c r="A199" s="115">
        <f ca="1">INDEX('1.MetaData'!A:A, MATCH($D199, '1.MetaData'!$B:$B, 0))</f>
        <v>46</v>
      </c>
      <c r="B199" s="161" t="s">
        <v>6659</v>
      </c>
      <c r="C199" s="183" t="s">
        <v>4878</v>
      </c>
      <c r="D199" s="81" t="str">
        <f ca="1">IF(
    NOT(ISERROR(_xlfn.XLOOKUP($B199, '4.Illumina'!F:F, '4.Illumina'!E:E))),
    _xlfn.XLOOKUP($B199, '4.Illumina'!F:F, '4.Illumina'!E:E),
    IF(
        NOT(ISERROR(_xlfn.XLOOKUP($B199, '4.PacBio'!F:F, '4.PacBio'!E:E))),
        _xlfn.XLOOKUP($B199, '4.PacBio'!F:F, '4.PacBio'!E:E),
        IF(
            NOT(ISERROR(_xlfn.XLOOKUP($B199, '4.HiCLibrary'!F:F, '4.HiCLibrary'!E:E))),
            _xlfn.XLOOKUP($B199, '4.HiCLibrary'!F:F, '4.HiCLibrary'!E:E),
            IFERROR(
                _xlfn.XLOOKUP($B199, '4.ONT'!F:F, '4.ONT'!E:E, "?"),
                "?"
            )
        )
    )
)</f>
        <v>OG46</v>
      </c>
      <c r="E199" t="str">
        <f t="shared" si="4"/>
        <v>OG46G-1_HICL_NEXT_240423_AD</v>
      </c>
      <c r="F199" s="183" t="s">
        <v>6468</v>
      </c>
      <c r="G199" s="183" t="s">
        <v>6469</v>
      </c>
      <c r="H199" s="289">
        <v>45405</v>
      </c>
      <c r="I199" s="183" t="s">
        <v>6530</v>
      </c>
      <c r="J199" s="183" t="s">
        <v>107</v>
      </c>
      <c r="K199" s="183" t="s">
        <v>107</v>
      </c>
      <c r="L199" s="185"/>
    </row>
    <row r="200" spans="1:12" x14ac:dyDescent="0.25">
      <c r="A200" s="115">
        <f ca="1">INDEX('1.MetaData'!A:A, MATCH($D200, '1.MetaData'!$B:$B, 0))</f>
        <v>46</v>
      </c>
      <c r="B200" s="161" t="s">
        <v>6660</v>
      </c>
      <c r="C200" s="183" t="s">
        <v>4878</v>
      </c>
      <c r="D200" s="81" t="str">
        <f ca="1">IF(
    NOT(ISERROR(_xlfn.XLOOKUP($B200, '4.Illumina'!F:F, '4.Illumina'!E:E))),
    _xlfn.XLOOKUP($B200, '4.Illumina'!F:F, '4.Illumina'!E:E),
    IF(
        NOT(ISERROR(_xlfn.XLOOKUP($B200, '4.PacBio'!F:F, '4.PacBio'!E:E))),
        _xlfn.XLOOKUP($B200, '4.PacBio'!F:F, '4.PacBio'!E:E),
        IF(
            NOT(ISERROR(_xlfn.XLOOKUP($B200, '4.HiCLibrary'!F:F, '4.HiCLibrary'!E:E))),
            _xlfn.XLOOKUP($B200, '4.HiCLibrary'!F:F, '4.HiCLibrary'!E:E),
            IFERROR(
                _xlfn.XLOOKUP($B200, '4.ONT'!F:F, '4.ONT'!E:E, "?"),
                "?"
            )
        )
    )
)</f>
        <v>OG46</v>
      </c>
      <c r="E200" t="str">
        <f t="shared" si="4"/>
        <v>OG46G_D_SBL_PACB_240215_AD</v>
      </c>
      <c r="F200" s="183" t="s">
        <v>6463</v>
      </c>
      <c r="G200" s="183" t="s">
        <v>6499</v>
      </c>
      <c r="H200" s="289">
        <v>45336</v>
      </c>
      <c r="I200" s="183" t="s">
        <v>6658</v>
      </c>
      <c r="J200" s="183" t="s">
        <v>5098</v>
      </c>
      <c r="K200" s="185">
        <v>1</v>
      </c>
      <c r="L200" s="185"/>
    </row>
    <row r="201" spans="1:12" x14ac:dyDescent="0.25">
      <c r="A201" s="115">
        <f ca="1">INDEX('1.MetaData'!A:A, MATCH($D201, '1.MetaData'!$B:$B, 0))</f>
        <v>47</v>
      </c>
      <c r="B201" s="161" t="s">
        <v>6661</v>
      </c>
      <c r="C201" s="183" t="s">
        <v>4878</v>
      </c>
      <c r="D201" s="81" t="str">
        <f ca="1">IF(
    NOT(ISERROR(_xlfn.XLOOKUP($B201, '4.Illumina'!F:F, '4.Illumina'!E:E))),
    _xlfn.XLOOKUP($B201, '4.Illumina'!F:F, '4.Illumina'!E:E),
    IF(
        NOT(ISERROR(_xlfn.XLOOKUP($B201, '4.PacBio'!F:F, '4.PacBio'!E:E))),
        _xlfn.XLOOKUP($B201, '4.PacBio'!F:F, '4.PacBio'!E:E),
        IF(
            NOT(ISERROR(_xlfn.XLOOKUP($B201, '4.HiCLibrary'!F:F, '4.HiCLibrary'!E:E))),
            _xlfn.XLOOKUP($B201, '4.HiCLibrary'!F:F, '4.HiCLibrary'!E:E),
            IFERROR(
                _xlfn.XLOOKUP($B201, '4.ONT'!F:F, '4.ONT'!E:E, "?"),
                "?"
            )
        )
    )
)</f>
        <v>OG47</v>
      </c>
      <c r="E201" t="str">
        <f t="shared" si="4"/>
        <v>OG47G-1_HICL_ISEQ_240130_AD</v>
      </c>
      <c r="F201" s="183" t="s">
        <v>6468</v>
      </c>
      <c r="G201" s="183" t="s">
        <v>6460</v>
      </c>
      <c r="H201" s="289">
        <v>45321</v>
      </c>
      <c r="I201" s="183" t="s">
        <v>6563</v>
      </c>
      <c r="J201" s="183" t="s">
        <v>107</v>
      </c>
      <c r="K201" s="183" t="s">
        <v>107</v>
      </c>
      <c r="L201" s="185"/>
    </row>
    <row r="202" spans="1:12" x14ac:dyDescent="0.25">
      <c r="A202" s="115">
        <f ca="1">INDEX('1.MetaData'!A:A, MATCH($D202, '1.MetaData'!$B:$B, 0))</f>
        <v>47</v>
      </c>
      <c r="B202" s="161" t="s">
        <v>6661</v>
      </c>
      <c r="C202" s="183" t="s">
        <v>4878</v>
      </c>
      <c r="D202" s="81" t="str">
        <f ca="1">IF(
    NOT(ISERROR(_xlfn.XLOOKUP($B202, '4.Illumina'!F:F, '4.Illumina'!E:E))),
    _xlfn.XLOOKUP($B202, '4.Illumina'!F:F, '4.Illumina'!E:E),
    IF(
        NOT(ISERROR(_xlfn.XLOOKUP($B202, '4.PacBio'!F:F, '4.PacBio'!E:E))),
        _xlfn.XLOOKUP($B202, '4.PacBio'!F:F, '4.PacBio'!E:E),
        IF(
            NOT(ISERROR(_xlfn.XLOOKUP($B202, '4.HiCLibrary'!F:F, '4.HiCLibrary'!E:E))),
            _xlfn.XLOOKUP($B202, '4.HiCLibrary'!F:F, '4.HiCLibrary'!E:E),
            IFERROR(
                _xlfn.XLOOKUP($B202, '4.ONT'!F:F, '4.ONT'!E:E, "?"),
                "?"
            )
        )
    )
)</f>
        <v>OG47</v>
      </c>
      <c r="E202" t="str">
        <f t="shared" si="4"/>
        <v>OG47G-1_HICL_NEXT_240207_AD</v>
      </c>
      <c r="F202" s="183" t="s">
        <v>6468</v>
      </c>
      <c r="G202" s="183" t="s">
        <v>6469</v>
      </c>
      <c r="H202" s="289">
        <v>45329</v>
      </c>
      <c r="I202" s="183" t="s">
        <v>6564</v>
      </c>
      <c r="J202" s="183" t="s">
        <v>107</v>
      </c>
      <c r="K202" s="183" t="s">
        <v>107</v>
      </c>
      <c r="L202" s="185"/>
    </row>
    <row r="203" spans="1:12" x14ac:dyDescent="0.25">
      <c r="A203" s="115">
        <f ca="1">INDEX('1.MetaData'!A:A, MATCH($D203, '1.MetaData'!$B:$B, 0))</f>
        <v>49</v>
      </c>
      <c r="B203" s="161" t="s">
        <v>6662</v>
      </c>
      <c r="C203" s="183" t="s">
        <v>4878</v>
      </c>
      <c r="D203" s="81" t="str">
        <f ca="1">IF(
    NOT(ISERROR(_xlfn.XLOOKUP($B203, '4.Illumina'!F:F, '4.Illumina'!E:E))),
    _xlfn.XLOOKUP($B203, '4.Illumina'!F:F, '4.Illumina'!E:E),
    IF(
        NOT(ISERROR(_xlfn.XLOOKUP($B203, '4.PacBio'!F:F, '4.PacBio'!E:E))),
        _xlfn.XLOOKUP($B203, '4.PacBio'!F:F, '4.PacBio'!E:E),
        IF(
            NOT(ISERROR(_xlfn.XLOOKUP($B203, '4.HiCLibrary'!F:F, '4.HiCLibrary'!E:E))),
            _xlfn.XLOOKUP($B203, '4.HiCLibrary'!F:F, '4.HiCLibrary'!E:E),
            IFERROR(
                _xlfn.XLOOKUP($B203, '4.ONT'!F:F, '4.ONT'!E:E, "?"),
                "?"
            )
        )
    )
)</f>
        <v>OG49</v>
      </c>
      <c r="E203" t="str">
        <f t="shared" si="4"/>
        <v>OG49G_D_IL_iSEQ_230811_LP</v>
      </c>
      <c r="F203" s="183" t="s">
        <v>6459</v>
      </c>
      <c r="G203" s="183" t="s">
        <v>6460</v>
      </c>
      <c r="H203" s="289">
        <v>45149</v>
      </c>
      <c r="I203" s="183" t="s">
        <v>6604</v>
      </c>
      <c r="J203" s="183" t="s">
        <v>107</v>
      </c>
      <c r="K203" s="183" t="s">
        <v>107</v>
      </c>
      <c r="L203" s="185"/>
    </row>
    <row r="204" spans="1:12" x14ac:dyDescent="0.25">
      <c r="A204" s="115">
        <f ca="1">INDEX('1.MetaData'!A:A, MATCH($D204, '1.MetaData'!$B:$B, 0))</f>
        <v>49</v>
      </c>
      <c r="B204" s="161" t="s">
        <v>6662</v>
      </c>
      <c r="C204" s="183" t="s">
        <v>4878</v>
      </c>
      <c r="D204" s="81" t="str">
        <f ca="1">IF(
    NOT(ISERROR(_xlfn.XLOOKUP($B204, '4.Illumina'!F:F, '4.Illumina'!E:E))),
    _xlfn.XLOOKUP($B204, '4.Illumina'!F:F, '4.Illumina'!E:E),
    IF(
        NOT(ISERROR(_xlfn.XLOOKUP($B204, '4.PacBio'!F:F, '4.PacBio'!E:E))),
        _xlfn.XLOOKUP($B204, '4.PacBio'!F:F, '4.PacBio'!E:E),
        IF(
            NOT(ISERROR(_xlfn.XLOOKUP($B204, '4.HiCLibrary'!F:F, '4.HiCLibrary'!E:E))),
            _xlfn.XLOOKUP($B204, '4.HiCLibrary'!F:F, '4.HiCLibrary'!E:E),
            IFERROR(
                _xlfn.XLOOKUP($B204, '4.ONT'!F:F, '4.ONT'!E:E, "?"),
                "?"
            )
        )
    )
)</f>
        <v>OG49</v>
      </c>
      <c r="E204" t="str">
        <f t="shared" si="4"/>
        <v>OG49G_D_IL_NOVA_230814_LP</v>
      </c>
      <c r="F204" s="183" t="s">
        <v>6459</v>
      </c>
      <c r="G204" s="183" t="s">
        <v>6471</v>
      </c>
      <c r="H204" s="289">
        <v>45152</v>
      </c>
      <c r="I204" s="183" t="s">
        <v>6473</v>
      </c>
      <c r="J204" s="183" t="s">
        <v>107</v>
      </c>
      <c r="K204" s="183" t="s">
        <v>107</v>
      </c>
      <c r="L204" s="185"/>
    </row>
    <row r="205" spans="1:12" x14ac:dyDescent="0.25">
      <c r="A205" s="115">
        <f ca="1">INDEX('1.MetaData'!A:A, MATCH($D205, '1.MetaData'!$B:$B, 0))</f>
        <v>50</v>
      </c>
      <c r="B205" s="161" t="s">
        <v>6663</v>
      </c>
      <c r="C205" s="183" t="s">
        <v>4878</v>
      </c>
      <c r="D205" s="81" t="str">
        <f ca="1">IF(
    NOT(ISERROR(_xlfn.XLOOKUP($B205, '4.Illumina'!F:F, '4.Illumina'!E:E))),
    _xlfn.XLOOKUP($B205, '4.Illumina'!F:F, '4.Illumina'!E:E),
    IF(
        NOT(ISERROR(_xlfn.XLOOKUP($B205, '4.PacBio'!F:F, '4.PacBio'!E:E))),
        _xlfn.XLOOKUP($B205, '4.PacBio'!F:F, '4.PacBio'!E:E),
        IF(
            NOT(ISERROR(_xlfn.XLOOKUP($B205, '4.HiCLibrary'!F:F, '4.HiCLibrary'!E:E))),
            _xlfn.XLOOKUP($B205, '4.HiCLibrary'!F:F, '4.HiCLibrary'!E:E),
            IFERROR(
                _xlfn.XLOOKUP($B205, '4.ONT'!F:F, '4.ONT'!E:E, "?"),
                "?"
            )
        )
    )
)</f>
        <v>OG50</v>
      </c>
      <c r="E205" t="str">
        <f t="shared" si="4"/>
        <v>OG50H_D_IL_iSEQ_230811_LP</v>
      </c>
      <c r="F205" s="183" t="s">
        <v>6459</v>
      </c>
      <c r="G205" s="183" t="s">
        <v>6460</v>
      </c>
      <c r="H205" s="289">
        <v>45149</v>
      </c>
      <c r="I205" s="183" t="s">
        <v>6604</v>
      </c>
      <c r="J205" s="183" t="s">
        <v>107</v>
      </c>
      <c r="K205" s="183" t="s">
        <v>107</v>
      </c>
      <c r="L205" s="185"/>
    </row>
    <row r="206" spans="1:12" x14ac:dyDescent="0.25">
      <c r="A206" s="115">
        <f ca="1">INDEX('1.MetaData'!A:A, MATCH($D206, '1.MetaData'!$B:$B, 0))</f>
        <v>50</v>
      </c>
      <c r="B206" s="161" t="s">
        <v>6663</v>
      </c>
      <c r="C206" s="183" t="s">
        <v>4878</v>
      </c>
      <c r="D206" s="81" t="str">
        <f ca="1">IF(
    NOT(ISERROR(_xlfn.XLOOKUP($B206, '4.Illumina'!F:F, '4.Illumina'!E:E))),
    _xlfn.XLOOKUP($B206, '4.Illumina'!F:F, '4.Illumina'!E:E),
    IF(
        NOT(ISERROR(_xlfn.XLOOKUP($B206, '4.PacBio'!F:F, '4.PacBio'!E:E))),
        _xlfn.XLOOKUP($B206, '4.PacBio'!F:F, '4.PacBio'!E:E),
        IF(
            NOT(ISERROR(_xlfn.XLOOKUP($B206, '4.HiCLibrary'!F:F, '4.HiCLibrary'!E:E))),
            _xlfn.XLOOKUP($B206, '4.HiCLibrary'!F:F, '4.HiCLibrary'!E:E),
            IFERROR(
                _xlfn.XLOOKUP($B206, '4.ONT'!F:F, '4.ONT'!E:E, "?"),
                "?"
            )
        )
    )
)</f>
        <v>OG50</v>
      </c>
      <c r="E206" t="str">
        <f t="shared" si="4"/>
        <v>OG50H_D_IL_NOVA_230814_LP</v>
      </c>
      <c r="F206" s="183" t="s">
        <v>6459</v>
      </c>
      <c r="G206" s="183" t="s">
        <v>6471</v>
      </c>
      <c r="H206" s="289">
        <v>45152</v>
      </c>
      <c r="I206" s="183" t="s">
        <v>6473</v>
      </c>
      <c r="J206" s="183" t="s">
        <v>107</v>
      </c>
      <c r="K206" s="183" t="s">
        <v>107</v>
      </c>
      <c r="L206" s="185"/>
    </row>
    <row r="207" spans="1:12" x14ac:dyDescent="0.25">
      <c r="A207" s="115">
        <f ca="1">INDEX('1.MetaData'!A:A, MATCH($D207, '1.MetaData'!$B:$B, 0))</f>
        <v>51</v>
      </c>
      <c r="B207" s="161" t="s">
        <v>6664</v>
      </c>
      <c r="C207" s="184" t="s">
        <v>4878</v>
      </c>
      <c r="D207" s="81" t="str">
        <f ca="1">IF(
    NOT(ISERROR(_xlfn.XLOOKUP($B207, '4.Illumina'!F:F, '4.Illumina'!E:E))),
    _xlfn.XLOOKUP($B207, '4.Illumina'!F:F, '4.Illumina'!E:E),
    IF(
        NOT(ISERROR(_xlfn.XLOOKUP($B207, '4.PacBio'!F:F, '4.PacBio'!E:E))),
        _xlfn.XLOOKUP($B207, '4.PacBio'!F:F, '4.PacBio'!E:E),
        IF(
            NOT(ISERROR(_xlfn.XLOOKUP($B207, '4.HiCLibrary'!F:F, '4.HiCLibrary'!E:E))),
            _xlfn.XLOOKUP($B207, '4.HiCLibrary'!F:F, '4.HiCLibrary'!E:E),
            IFERROR(
                _xlfn.XLOOKUP($B207, '4.ONT'!F:F, '4.ONT'!E:E, "?"),
                "?"
            )
        )
    )
)</f>
        <v>OG51</v>
      </c>
      <c r="E207" t="str">
        <f t="shared" si="4"/>
        <v>OG51G_D_IL_ISEQ_240311_LA</v>
      </c>
      <c r="F207" s="183" t="s">
        <v>6459</v>
      </c>
      <c r="G207" s="183" t="s">
        <v>6460</v>
      </c>
      <c r="H207" s="289">
        <v>45362</v>
      </c>
      <c r="I207" s="183" t="s">
        <v>6665</v>
      </c>
      <c r="K207" s="183"/>
      <c r="L207" s="185"/>
    </row>
    <row r="208" spans="1:12" x14ac:dyDescent="0.25">
      <c r="A208" s="115">
        <f ca="1">INDEX('1.MetaData'!A:A, MATCH($D208, '1.MetaData'!$B:$B, 0))</f>
        <v>51</v>
      </c>
      <c r="B208" s="161" t="s">
        <v>6664</v>
      </c>
      <c r="C208" s="184" t="s">
        <v>4878</v>
      </c>
      <c r="D208" s="81" t="str">
        <f ca="1">IF(
    NOT(ISERROR(_xlfn.XLOOKUP($B208, '4.Illumina'!F:F, '4.Illumina'!E:E))),
    _xlfn.XLOOKUP($B208, '4.Illumina'!F:F, '4.Illumina'!E:E),
    IF(
        NOT(ISERROR(_xlfn.XLOOKUP($B208, '4.PacBio'!F:F, '4.PacBio'!E:E))),
        _xlfn.XLOOKUP($B208, '4.PacBio'!F:F, '4.PacBio'!E:E),
        IF(
            NOT(ISERROR(_xlfn.XLOOKUP($B208, '4.HiCLibrary'!F:F, '4.HiCLibrary'!E:E))),
            _xlfn.XLOOKUP($B208, '4.HiCLibrary'!F:F, '4.HiCLibrary'!E:E),
            IFERROR(
                _xlfn.XLOOKUP($B208, '4.ONT'!F:F, '4.ONT'!E:E, "?"),
                "?"
            )
        )
    )
)</f>
        <v>OG51</v>
      </c>
      <c r="E208" t="str">
        <f t="shared" si="4"/>
        <v>OG51G_D_IL_NOVA_240313_LA</v>
      </c>
      <c r="F208" s="183" t="s">
        <v>6459</v>
      </c>
      <c r="G208" s="183" t="s">
        <v>6471</v>
      </c>
      <c r="H208" s="289">
        <v>45364</v>
      </c>
      <c r="I208" s="183" t="s">
        <v>6666</v>
      </c>
      <c r="K208" s="183"/>
      <c r="L208" s="185"/>
    </row>
    <row r="209" spans="1:12" x14ac:dyDescent="0.25">
      <c r="A209" s="115">
        <f ca="1">INDEX('1.MetaData'!A:A, MATCH($D209, '1.MetaData'!$B:$B, 0))</f>
        <v>52</v>
      </c>
      <c r="B209" s="161" t="s">
        <v>6667</v>
      </c>
      <c r="C209" s="183" t="s">
        <v>4878</v>
      </c>
      <c r="D209" s="81" t="str">
        <f ca="1">IF(
    NOT(ISERROR(_xlfn.XLOOKUP($B209, '4.Illumina'!F:F, '4.Illumina'!E:E))),
    _xlfn.XLOOKUP($B209, '4.Illumina'!F:F, '4.Illumina'!E:E),
    IF(
        NOT(ISERROR(_xlfn.XLOOKUP($B209, '4.PacBio'!F:F, '4.PacBio'!E:E))),
        _xlfn.XLOOKUP($B209, '4.PacBio'!F:F, '4.PacBio'!E:E),
        IF(
            NOT(ISERROR(_xlfn.XLOOKUP($B209, '4.HiCLibrary'!F:F, '4.HiCLibrary'!E:E))),
            _xlfn.XLOOKUP($B209, '4.HiCLibrary'!F:F, '4.HiCLibrary'!E:E),
            IFERROR(
                _xlfn.XLOOKUP($B209, '4.ONT'!F:F, '4.ONT'!E:E, "?"),
                "?"
            )
        )
    )
)</f>
        <v>OG52</v>
      </c>
      <c r="E209" t="str">
        <f t="shared" si="4"/>
        <v>OG52G_D_IL_ISEQ_231020_AD</v>
      </c>
      <c r="F209" s="183" t="s">
        <v>6459</v>
      </c>
      <c r="G209" s="183" t="s">
        <v>6460</v>
      </c>
      <c r="H209" s="289">
        <v>45219</v>
      </c>
      <c r="I209" s="183" t="s">
        <v>6523</v>
      </c>
      <c r="J209" s="183" t="s">
        <v>107</v>
      </c>
      <c r="K209" s="183" t="s">
        <v>107</v>
      </c>
      <c r="L209" s="185"/>
    </row>
    <row r="210" spans="1:12" x14ac:dyDescent="0.25">
      <c r="A210" s="115">
        <f ca="1">INDEX('1.MetaData'!A:A, MATCH($D210, '1.MetaData'!$B:$B, 0))</f>
        <v>52</v>
      </c>
      <c r="B210" s="161" t="s">
        <v>6668</v>
      </c>
      <c r="C210" s="183" t="s">
        <v>4878</v>
      </c>
      <c r="D210" s="81" t="str">
        <f ca="1">IF(
    NOT(ISERROR(_xlfn.XLOOKUP($B210, '4.Illumina'!F:F, '4.Illumina'!E:E))),
    _xlfn.XLOOKUP($B210, '4.Illumina'!F:F, '4.Illumina'!E:E),
    IF(
        NOT(ISERROR(_xlfn.XLOOKUP($B210, '4.PacBio'!F:F, '4.PacBio'!E:E))),
        _xlfn.XLOOKUP($B210, '4.PacBio'!F:F, '4.PacBio'!E:E),
        IF(
            NOT(ISERROR(_xlfn.XLOOKUP($B210, '4.HiCLibrary'!F:F, '4.HiCLibrary'!E:E))),
            _xlfn.XLOOKUP($B210, '4.HiCLibrary'!F:F, '4.HiCLibrary'!E:E),
            IFERROR(
                _xlfn.XLOOKUP($B210, '4.ONT'!F:F, '4.ONT'!E:E, "?"),
                "?"
            )
        )
    )
)</f>
        <v>OG52</v>
      </c>
      <c r="E210" t="str">
        <f t="shared" si="4"/>
        <v>OG52G_D_LSKL_ONT_230912_AD</v>
      </c>
      <c r="F210" s="183" t="s">
        <v>40</v>
      </c>
      <c r="G210" s="183" t="s">
        <v>6477</v>
      </c>
      <c r="H210" s="289">
        <v>45181</v>
      </c>
      <c r="I210" s="183" t="s">
        <v>6487</v>
      </c>
      <c r="J210" s="183" t="s">
        <v>6669</v>
      </c>
      <c r="K210" s="183" t="s">
        <v>107</v>
      </c>
      <c r="L210" s="185"/>
    </row>
    <row r="211" spans="1:12" x14ac:dyDescent="0.25">
      <c r="A211" s="115">
        <f ca="1">INDEX('1.MetaData'!A:A, MATCH($D211, '1.MetaData'!$B:$B, 0))</f>
        <v>47</v>
      </c>
      <c r="B211" s="161" t="s">
        <v>6670</v>
      </c>
      <c r="C211" s="183" t="s">
        <v>4878</v>
      </c>
      <c r="D211" s="81" t="str">
        <f ca="1">IF(
    NOT(ISERROR(_xlfn.XLOOKUP($B211, '4.Illumina'!F:F, '4.Illumina'!E:E))),
    _xlfn.XLOOKUP($B211, '4.Illumina'!F:F, '4.Illumina'!E:E),
    IF(
        NOT(ISERROR(_xlfn.XLOOKUP($B211, '4.PacBio'!F:F, '4.PacBio'!E:E))),
        _xlfn.XLOOKUP($B211, '4.PacBio'!F:F, '4.PacBio'!E:E),
        IF(
            NOT(ISERROR(_xlfn.XLOOKUP($B211, '4.HiCLibrary'!F:F, '4.HiCLibrary'!E:E))),
            _xlfn.XLOOKUP($B211, '4.HiCLibrary'!F:F, '4.HiCLibrary'!E:E),
            IFERROR(
                _xlfn.XLOOKUP($B211, '4.ONT'!F:F, '4.ONT'!E:E, "?"),
                "?"
            )
        )
    )
)</f>
        <v>OG47</v>
      </c>
      <c r="E211" t="str">
        <f t="shared" si="4"/>
        <v>OG47G_D_SBL_PACB_231115_LA</v>
      </c>
      <c r="F211" s="183" t="s">
        <v>6463</v>
      </c>
      <c r="G211" s="183" t="s">
        <v>6464</v>
      </c>
      <c r="H211" s="289">
        <v>45245</v>
      </c>
      <c r="I211" s="183" t="s">
        <v>6671</v>
      </c>
      <c r="J211" s="183" t="s">
        <v>6672</v>
      </c>
      <c r="K211" s="185">
        <v>2</v>
      </c>
      <c r="L211" s="185"/>
    </row>
    <row r="212" spans="1:12" x14ac:dyDescent="0.25">
      <c r="A212" s="115">
        <f ca="1">INDEX('1.MetaData'!A:A, MATCH($D212, '1.MetaData'!$B:$B, 0))</f>
        <v>52</v>
      </c>
      <c r="B212" s="161" t="s">
        <v>6673</v>
      </c>
      <c r="C212" s="183" t="s">
        <v>4878</v>
      </c>
      <c r="D212" s="81" t="str">
        <f ca="1">IF(
    NOT(ISERROR(_xlfn.XLOOKUP($B212, '4.Illumina'!F:F, '4.Illumina'!E:E))),
    _xlfn.XLOOKUP($B212, '4.Illumina'!F:F, '4.Illumina'!E:E),
    IF(
        NOT(ISERROR(_xlfn.XLOOKUP($B212, '4.PacBio'!F:F, '4.PacBio'!E:E))),
        _xlfn.XLOOKUP($B212, '4.PacBio'!F:F, '4.PacBio'!E:E),
        IF(
            NOT(ISERROR(_xlfn.XLOOKUP($B212, '4.HiCLibrary'!F:F, '4.HiCLibrary'!E:E))),
            _xlfn.XLOOKUP($B212, '4.HiCLibrary'!F:F, '4.HiCLibrary'!E:E),
            IFERROR(
                _xlfn.XLOOKUP($B212, '4.ONT'!F:F, '4.ONT'!E:E, "?"),
                "?"
            )
        )
    )
)</f>
        <v>OG52</v>
      </c>
      <c r="E212" t="str">
        <f t="shared" si="4"/>
        <v>OG52G-1_HICL_ISEQ_240130_AD</v>
      </c>
      <c r="F212" s="183" t="s">
        <v>6468</v>
      </c>
      <c r="G212" s="183" t="s">
        <v>6460</v>
      </c>
      <c r="H212" s="289">
        <v>45321</v>
      </c>
      <c r="I212" s="183" t="s">
        <v>6563</v>
      </c>
      <c r="J212" s="183" t="s">
        <v>107</v>
      </c>
      <c r="K212" s="183" t="s">
        <v>107</v>
      </c>
      <c r="L212" s="185"/>
    </row>
    <row r="213" spans="1:12" x14ac:dyDescent="0.25">
      <c r="A213" s="115">
        <f ca="1">INDEX('1.MetaData'!A:A, MATCH($D213, '1.MetaData'!$B:$B, 0))</f>
        <v>52</v>
      </c>
      <c r="B213" s="161" t="s">
        <v>6673</v>
      </c>
      <c r="C213" s="183" t="s">
        <v>4878</v>
      </c>
      <c r="D213" s="81" t="str">
        <f ca="1">IF(
    NOT(ISERROR(_xlfn.XLOOKUP($B213, '4.Illumina'!F:F, '4.Illumina'!E:E))),
    _xlfn.XLOOKUP($B213, '4.Illumina'!F:F, '4.Illumina'!E:E),
    IF(
        NOT(ISERROR(_xlfn.XLOOKUP($B213, '4.PacBio'!F:F, '4.PacBio'!E:E))),
        _xlfn.XLOOKUP($B213, '4.PacBio'!F:F, '4.PacBio'!E:E),
        IF(
            NOT(ISERROR(_xlfn.XLOOKUP($B213, '4.HiCLibrary'!F:F, '4.HiCLibrary'!E:E))),
            _xlfn.XLOOKUP($B213, '4.HiCLibrary'!F:F, '4.HiCLibrary'!E:E),
            IFERROR(
                _xlfn.XLOOKUP($B213, '4.ONT'!F:F, '4.ONT'!E:E, "?"),
                "?"
            )
        )
    )
)</f>
        <v>OG52</v>
      </c>
      <c r="E213" t="str">
        <f t="shared" si="4"/>
        <v>OG52G-1_HICL_NEXT_240207_AD</v>
      </c>
      <c r="F213" s="183" t="s">
        <v>6468</v>
      </c>
      <c r="G213" s="183" t="s">
        <v>6469</v>
      </c>
      <c r="H213" s="289">
        <v>45329</v>
      </c>
      <c r="I213" s="183" t="s">
        <v>6564</v>
      </c>
      <c r="J213" s="183" t="s">
        <v>107</v>
      </c>
      <c r="K213" s="183" t="s">
        <v>107</v>
      </c>
      <c r="L213" s="185"/>
    </row>
    <row r="214" spans="1:12" x14ac:dyDescent="0.25">
      <c r="A214" s="115">
        <f ca="1">INDEX('1.MetaData'!A:A, MATCH($D214, '1.MetaData'!$B:$B, 0))</f>
        <v>52</v>
      </c>
      <c r="B214" s="161" t="s">
        <v>6667</v>
      </c>
      <c r="C214" s="183" t="s">
        <v>4878</v>
      </c>
      <c r="D214" s="81" t="str">
        <f ca="1">IF(
    NOT(ISERROR(_xlfn.XLOOKUP($B214, '4.Illumina'!F:F, '4.Illumina'!E:E))),
    _xlfn.XLOOKUP($B214, '4.Illumina'!F:F, '4.Illumina'!E:E),
    IF(
        NOT(ISERROR(_xlfn.XLOOKUP($B214, '4.PacBio'!F:F, '4.PacBio'!E:E))),
        _xlfn.XLOOKUP($B214, '4.PacBio'!F:F, '4.PacBio'!E:E),
        IF(
            NOT(ISERROR(_xlfn.XLOOKUP($B214, '4.HiCLibrary'!F:F, '4.HiCLibrary'!E:E))),
            _xlfn.XLOOKUP($B214, '4.HiCLibrary'!F:F, '4.HiCLibrary'!E:E),
            IFERROR(
                _xlfn.XLOOKUP($B214, '4.ONT'!F:F, '4.ONT'!E:E, "?"),
                "?"
            )
        )
    )
)</f>
        <v>OG52</v>
      </c>
      <c r="E214" t="str">
        <f t="shared" si="4"/>
        <v>OG52G_D_IL_NOVA_231024_AD</v>
      </c>
      <c r="F214" s="183" t="s">
        <v>6459</v>
      </c>
      <c r="G214" s="183" t="s">
        <v>6471</v>
      </c>
      <c r="H214" s="289">
        <v>45589</v>
      </c>
      <c r="I214" s="183" t="s">
        <v>6531</v>
      </c>
      <c r="J214" s="183" t="s">
        <v>107</v>
      </c>
      <c r="K214" s="183" t="s">
        <v>107</v>
      </c>
      <c r="L214" s="185"/>
    </row>
    <row r="215" spans="1:12" x14ac:dyDescent="0.25">
      <c r="A215" s="115">
        <f ca="1">INDEX('1.MetaData'!A:A, MATCH($D215, '1.MetaData'!$B:$B, 0))</f>
        <v>53</v>
      </c>
      <c r="B215" s="161" t="s">
        <v>6674</v>
      </c>
      <c r="C215" s="183" t="s">
        <v>4878</v>
      </c>
      <c r="D215" s="81" t="str">
        <f ca="1">IF(
    NOT(ISERROR(_xlfn.XLOOKUP($B215, '4.Illumina'!F:F, '4.Illumina'!E:E))),
    _xlfn.XLOOKUP($B215, '4.Illumina'!F:F, '4.Illumina'!E:E),
    IF(
        NOT(ISERROR(_xlfn.XLOOKUP($B215, '4.PacBio'!F:F, '4.PacBio'!E:E))),
        _xlfn.XLOOKUP($B215, '4.PacBio'!F:F, '4.PacBio'!E:E),
        IF(
            NOT(ISERROR(_xlfn.XLOOKUP($B215, '4.HiCLibrary'!F:F, '4.HiCLibrary'!E:E))),
            _xlfn.XLOOKUP($B215, '4.HiCLibrary'!F:F, '4.HiCLibrary'!E:E),
            IFERROR(
                _xlfn.XLOOKUP($B215, '4.ONT'!F:F, '4.ONT'!E:E, "?"),
                "?"
            )
        )
    )
)</f>
        <v>OG53</v>
      </c>
      <c r="E215" t="str">
        <f t="shared" si="4"/>
        <v>OG53G_D_LSKL_ONT_231024_ADLA</v>
      </c>
      <c r="F215" s="183" t="s">
        <v>40</v>
      </c>
      <c r="G215" s="183" t="s">
        <v>6477</v>
      </c>
      <c r="H215" s="289">
        <v>45223</v>
      </c>
      <c r="I215" s="183" t="s">
        <v>6675</v>
      </c>
      <c r="K215" s="183" t="s">
        <v>107</v>
      </c>
      <c r="L215" s="185"/>
    </row>
    <row r="216" spans="1:12" x14ac:dyDescent="0.25">
      <c r="A216" s="115">
        <f ca="1">INDEX('1.MetaData'!A:A, MATCH($D216, '1.MetaData'!$B:$B, 0))</f>
        <v>53</v>
      </c>
      <c r="B216" s="161" t="s">
        <v>6676</v>
      </c>
      <c r="C216" s="183" t="s">
        <v>4878</v>
      </c>
      <c r="D216" s="81" t="str">
        <f ca="1">IF(
    NOT(ISERROR(_xlfn.XLOOKUP($B216, '4.Illumina'!F:F, '4.Illumina'!E:E))),
    _xlfn.XLOOKUP($B216, '4.Illumina'!F:F, '4.Illumina'!E:E),
    IF(
        NOT(ISERROR(_xlfn.XLOOKUP($B216, '4.PacBio'!F:F, '4.PacBio'!E:E))),
        _xlfn.XLOOKUP($B216, '4.PacBio'!F:F, '4.PacBio'!E:E),
        IF(
            NOT(ISERROR(_xlfn.XLOOKUP($B216, '4.HiCLibrary'!F:F, '4.HiCLibrary'!E:E))),
            _xlfn.XLOOKUP($B216, '4.HiCLibrary'!F:F, '4.HiCLibrary'!E:E),
            IFERROR(
                _xlfn.XLOOKUP($B216, '4.ONT'!F:F, '4.ONT'!E:E, "?"),
                "?"
            )
        )
    )
)</f>
        <v>OG53</v>
      </c>
      <c r="E216" t="str">
        <f t="shared" si="4"/>
        <v>OG53G_D_LSKL2_ONT_231024_ADLA</v>
      </c>
      <c r="F216" s="183" t="s">
        <v>40</v>
      </c>
      <c r="G216" s="183" t="s">
        <v>6477</v>
      </c>
      <c r="H216" s="289">
        <v>45223</v>
      </c>
      <c r="I216" s="183" t="s">
        <v>6675</v>
      </c>
      <c r="K216" s="183" t="s">
        <v>107</v>
      </c>
      <c r="L216" s="185"/>
    </row>
    <row r="217" spans="1:12" x14ac:dyDescent="0.25">
      <c r="A217" s="115">
        <f ca="1">INDEX('1.MetaData'!A:A, MATCH($D217, '1.MetaData'!$B:$B, 0))</f>
        <v>53</v>
      </c>
      <c r="B217" s="161" t="s">
        <v>6677</v>
      </c>
      <c r="C217" s="183" t="s">
        <v>4878</v>
      </c>
      <c r="D217" s="81" t="str">
        <f ca="1">IF(
    NOT(ISERROR(_xlfn.XLOOKUP($B217, '4.Illumina'!F:F, '4.Illumina'!E:E))),
    _xlfn.XLOOKUP($B217, '4.Illumina'!F:F, '4.Illumina'!E:E),
    IF(
        NOT(ISERROR(_xlfn.XLOOKUP($B217, '4.PacBio'!F:F, '4.PacBio'!E:E))),
        _xlfn.XLOOKUP($B217, '4.PacBio'!F:F, '4.PacBio'!E:E),
        IF(
            NOT(ISERROR(_xlfn.XLOOKUP($B217, '4.HiCLibrary'!F:F, '4.HiCLibrary'!E:E))),
            _xlfn.XLOOKUP($B217, '4.HiCLibrary'!F:F, '4.HiCLibrary'!E:E),
            IFERROR(
                _xlfn.XLOOKUP($B217, '4.ONT'!F:F, '4.ONT'!E:E, "?"),
                "?"
            )
        )
    )
)</f>
        <v>OG53</v>
      </c>
      <c r="E217" t="str">
        <f t="shared" si="4"/>
        <v>OG53G_D_LSKL3_ONT_231024_ADLA</v>
      </c>
      <c r="F217" s="183" t="s">
        <v>40</v>
      </c>
      <c r="G217" s="183" t="s">
        <v>6477</v>
      </c>
      <c r="H217" s="289">
        <v>45223</v>
      </c>
      <c r="I217" s="183" t="s">
        <v>6675</v>
      </c>
      <c r="K217" s="183" t="s">
        <v>107</v>
      </c>
      <c r="L217" s="185"/>
    </row>
    <row r="218" spans="1:12" x14ac:dyDescent="0.25">
      <c r="A218" s="115">
        <f ca="1">INDEX('1.MetaData'!A:A, MATCH($D218, '1.MetaData'!$B:$B, 0))</f>
        <v>53</v>
      </c>
      <c r="B218" s="161" t="s">
        <v>6678</v>
      </c>
      <c r="C218" s="183" t="s">
        <v>4878</v>
      </c>
      <c r="D218" s="81" t="str">
        <f ca="1">IF(
    NOT(ISERROR(_xlfn.XLOOKUP($B218, '4.Illumina'!F:F, '4.Illumina'!E:E))),
    _xlfn.XLOOKUP($B218, '4.Illumina'!F:F, '4.Illumina'!E:E),
    IF(
        NOT(ISERROR(_xlfn.XLOOKUP($B218, '4.PacBio'!F:F, '4.PacBio'!E:E))),
        _xlfn.XLOOKUP($B218, '4.PacBio'!F:F, '4.PacBio'!E:E),
        IF(
            NOT(ISERROR(_xlfn.XLOOKUP($B218, '4.HiCLibrary'!F:F, '4.HiCLibrary'!E:E))),
            _xlfn.XLOOKUP($B218, '4.HiCLibrary'!F:F, '4.HiCLibrary'!E:E),
            IFERROR(
                _xlfn.XLOOKUP($B218, '4.ONT'!F:F, '4.ONT'!E:E, "?"),
                "?"
            )
        )
    )
)</f>
        <v>OG53</v>
      </c>
      <c r="E218" t="str">
        <f t="shared" si="4"/>
        <v>OG53G_D2_IL_ISEQ_231020_AD</v>
      </c>
      <c r="F218" s="183" t="s">
        <v>6459</v>
      </c>
      <c r="G218" s="183" t="s">
        <v>6460</v>
      </c>
      <c r="H218" s="289">
        <v>45219</v>
      </c>
      <c r="I218" s="183" t="s">
        <v>6523</v>
      </c>
      <c r="J218" s="183" t="s">
        <v>107</v>
      </c>
      <c r="K218" s="183" t="s">
        <v>107</v>
      </c>
      <c r="L218" s="185"/>
    </row>
    <row r="219" spans="1:12" x14ac:dyDescent="0.25">
      <c r="A219" s="115">
        <f ca="1">INDEX('1.MetaData'!A:A, MATCH($D219, '1.MetaData'!$B:$B, 0))</f>
        <v>52</v>
      </c>
      <c r="B219" s="161" t="s">
        <v>6679</v>
      </c>
      <c r="C219" s="183" t="s">
        <v>4878</v>
      </c>
      <c r="D219" s="81" t="str">
        <f ca="1">IF(
    NOT(ISERROR(_xlfn.XLOOKUP($B219, '4.Illumina'!F:F, '4.Illumina'!E:E))),
    _xlfn.XLOOKUP($B219, '4.Illumina'!F:F, '4.Illumina'!E:E),
    IF(
        NOT(ISERROR(_xlfn.XLOOKUP($B219, '4.PacBio'!F:F, '4.PacBio'!E:E))),
        _xlfn.XLOOKUP($B219, '4.PacBio'!F:F, '4.PacBio'!E:E),
        IF(
            NOT(ISERROR(_xlfn.XLOOKUP($B219, '4.HiCLibrary'!F:F, '4.HiCLibrary'!E:E))),
            _xlfn.XLOOKUP($B219, '4.HiCLibrary'!F:F, '4.HiCLibrary'!E:E),
            IFERROR(
                _xlfn.XLOOKUP($B219, '4.ONT'!F:F, '4.ONT'!E:E, "?"),
                "?"
            )
        )
    )
)</f>
        <v>OG52</v>
      </c>
      <c r="E219" t="str">
        <f t="shared" si="4"/>
        <v>OG52G_D_SBL_PACB_230825_AD</v>
      </c>
      <c r="F219" s="183" t="s">
        <v>6463</v>
      </c>
      <c r="G219" s="183" t="s">
        <v>6464</v>
      </c>
      <c r="H219" s="289">
        <v>45163</v>
      </c>
      <c r="I219" s="183" t="s">
        <v>6490</v>
      </c>
      <c r="J219" s="183" t="s">
        <v>6617</v>
      </c>
      <c r="K219" s="185">
        <v>2</v>
      </c>
      <c r="L219" s="185"/>
    </row>
    <row r="220" spans="1:12" x14ac:dyDescent="0.25">
      <c r="A220" s="115">
        <f ca="1">INDEX('1.MetaData'!A:A, MATCH($D220, '1.MetaData'!$B:$B, 0))</f>
        <v>53</v>
      </c>
      <c r="B220" s="161" t="s">
        <v>6680</v>
      </c>
      <c r="C220" s="183" t="s">
        <v>4878</v>
      </c>
      <c r="D220" s="81" t="str">
        <f ca="1">IF(
    NOT(ISERROR(_xlfn.XLOOKUP($B220, '4.Illumina'!F:F, '4.Illumina'!E:E))),
    _xlfn.XLOOKUP($B220, '4.Illumina'!F:F, '4.Illumina'!E:E),
    IF(
        NOT(ISERROR(_xlfn.XLOOKUP($B220, '4.PacBio'!F:F, '4.PacBio'!E:E))),
        _xlfn.XLOOKUP($B220, '4.PacBio'!F:F, '4.PacBio'!E:E),
        IF(
            NOT(ISERROR(_xlfn.XLOOKUP($B220, '4.HiCLibrary'!F:F, '4.HiCLibrary'!E:E))),
            _xlfn.XLOOKUP($B220, '4.HiCLibrary'!F:F, '4.HiCLibrary'!E:E),
            IFERROR(
                _xlfn.XLOOKUP($B220, '4.ONT'!F:F, '4.ONT'!E:E, "?"),
                "?"
            )
        )
    )
)</f>
        <v>OG53</v>
      </c>
      <c r="E220" t="str">
        <f t="shared" si="4"/>
        <v>OG53G_D2_SBL_PACB_230915_LP</v>
      </c>
      <c r="F220" s="183" t="s">
        <v>6463</v>
      </c>
      <c r="G220" s="183" t="s">
        <v>6464</v>
      </c>
      <c r="H220" s="289">
        <v>45184</v>
      </c>
      <c r="I220" s="183" t="s">
        <v>6527</v>
      </c>
      <c r="J220" s="183" t="s">
        <v>5100</v>
      </c>
      <c r="K220" s="185">
        <v>2</v>
      </c>
      <c r="L220" s="185"/>
    </row>
    <row r="221" spans="1:12" x14ac:dyDescent="0.25">
      <c r="A221" s="115">
        <f ca="1">INDEX('1.MetaData'!A:A, MATCH($D221, '1.MetaData'!$B:$B, 0))</f>
        <v>53</v>
      </c>
      <c r="B221" s="161" t="s">
        <v>6681</v>
      </c>
      <c r="C221" s="183" t="s">
        <v>4878</v>
      </c>
      <c r="D221" s="81" t="str">
        <f ca="1">IF(
    NOT(ISERROR(_xlfn.XLOOKUP($B221, '4.Illumina'!F:F, '4.Illumina'!E:E))),
    _xlfn.XLOOKUP($B221, '4.Illumina'!F:F, '4.Illumina'!E:E),
    IF(
        NOT(ISERROR(_xlfn.XLOOKUP($B221, '4.PacBio'!F:F, '4.PacBio'!E:E))),
        _xlfn.XLOOKUP($B221, '4.PacBio'!F:F, '4.PacBio'!E:E),
        IF(
            NOT(ISERROR(_xlfn.XLOOKUP($B221, '4.HiCLibrary'!F:F, '4.HiCLibrary'!E:E))),
            _xlfn.XLOOKUP($B221, '4.HiCLibrary'!F:F, '4.HiCLibrary'!E:E),
            IFERROR(
                _xlfn.XLOOKUP($B221, '4.ONT'!F:F, '4.ONT'!E:E, "?"),
                "?"
            )
        )
    )
)</f>
        <v>OG53</v>
      </c>
      <c r="E221" t="str">
        <f t="shared" si="4"/>
        <v>OG53G-1_HICL_ISEQ_240222_AD2</v>
      </c>
      <c r="F221" s="183" t="s">
        <v>6468</v>
      </c>
      <c r="G221" s="183" t="s">
        <v>6460</v>
      </c>
      <c r="H221" s="289">
        <v>45344</v>
      </c>
      <c r="I221" s="183" t="s">
        <v>6548</v>
      </c>
      <c r="J221" s="183" t="s">
        <v>107</v>
      </c>
      <c r="K221" s="183" t="s">
        <v>107</v>
      </c>
      <c r="L221" s="185"/>
    </row>
    <row r="222" spans="1:12" x14ac:dyDescent="0.25">
      <c r="A222" s="115">
        <f ca="1">INDEX('1.MetaData'!A:A, MATCH($D222, '1.MetaData'!$B:$B, 0))</f>
        <v>53</v>
      </c>
      <c r="B222" s="161" t="s">
        <v>6681</v>
      </c>
      <c r="C222" s="183" t="s">
        <v>4878</v>
      </c>
      <c r="D222" s="81" t="str">
        <f ca="1">IF(
    NOT(ISERROR(_xlfn.XLOOKUP($B222, '4.Illumina'!F:F, '4.Illumina'!E:E))),
    _xlfn.XLOOKUP($B222, '4.Illumina'!F:F, '4.Illumina'!E:E),
    IF(
        NOT(ISERROR(_xlfn.XLOOKUP($B222, '4.PacBio'!F:F, '4.PacBio'!E:E))),
        _xlfn.XLOOKUP($B222, '4.PacBio'!F:F, '4.PacBio'!E:E),
        IF(
            NOT(ISERROR(_xlfn.XLOOKUP($B222, '4.HiCLibrary'!F:F, '4.HiCLibrary'!E:E))),
            _xlfn.XLOOKUP($B222, '4.HiCLibrary'!F:F, '4.HiCLibrary'!E:E),
            IFERROR(
                _xlfn.XLOOKUP($B222, '4.ONT'!F:F, '4.ONT'!E:E, "?"),
                "?"
            )
        )
    )
)</f>
        <v>OG53</v>
      </c>
      <c r="E222" t="str">
        <f t="shared" si="4"/>
        <v>OG53G-1_HICL_NEXT_240301_AD</v>
      </c>
      <c r="F222" s="183" t="s">
        <v>6468</v>
      </c>
      <c r="G222" s="183" t="s">
        <v>6469</v>
      </c>
      <c r="H222" s="289">
        <v>45352</v>
      </c>
      <c r="I222" s="183" t="s">
        <v>6549</v>
      </c>
      <c r="J222" s="183" t="s">
        <v>107</v>
      </c>
      <c r="K222" s="183" t="s">
        <v>107</v>
      </c>
      <c r="L222" s="185"/>
    </row>
    <row r="223" spans="1:12" x14ac:dyDescent="0.25">
      <c r="A223" s="115">
        <f ca="1">INDEX('1.MetaData'!A:A, MATCH($D223, '1.MetaData'!$B:$B, 0))</f>
        <v>53</v>
      </c>
      <c r="B223" s="161" t="s">
        <v>6678</v>
      </c>
      <c r="C223" s="183" t="s">
        <v>4878</v>
      </c>
      <c r="D223" s="81" t="str">
        <f ca="1">IF(
    NOT(ISERROR(_xlfn.XLOOKUP($B223, '4.Illumina'!F:F, '4.Illumina'!E:E))),
    _xlfn.XLOOKUP($B223, '4.Illumina'!F:F, '4.Illumina'!E:E),
    IF(
        NOT(ISERROR(_xlfn.XLOOKUP($B223, '4.PacBio'!F:F, '4.PacBio'!E:E))),
        _xlfn.XLOOKUP($B223, '4.PacBio'!F:F, '4.PacBio'!E:E),
        IF(
            NOT(ISERROR(_xlfn.XLOOKUP($B223, '4.HiCLibrary'!F:F, '4.HiCLibrary'!E:E))),
            _xlfn.XLOOKUP($B223, '4.HiCLibrary'!F:F, '4.HiCLibrary'!E:E),
            IFERROR(
                _xlfn.XLOOKUP($B223, '4.ONT'!F:F, '4.ONT'!E:E, "?"),
                "?"
            )
        )
    )
)</f>
        <v>OG53</v>
      </c>
      <c r="E223" t="str">
        <f t="shared" si="4"/>
        <v>OG53G_D2_IL_NOVA_231024_AD</v>
      </c>
      <c r="F223" s="183" t="s">
        <v>6459</v>
      </c>
      <c r="G223" s="183" t="s">
        <v>6471</v>
      </c>
      <c r="H223" s="289">
        <v>45223</v>
      </c>
      <c r="I223" s="183" t="s">
        <v>6531</v>
      </c>
      <c r="J223" s="183" t="s">
        <v>107</v>
      </c>
      <c r="K223" s="183" t="s">
        <v>107</v>
      </c>
      <c r="L223" s="185"/>
    </row>
    <row r="224" spans="1:12" x14ac:dyDescent="0.25">
      <c r="A224" s="115">
        <f ca="1">INDEX('1.MetaData'!A:A, MATCH($D224, '1.MetaData'!$B:$B, 0))</f>
        <v>53</v>
      </c>
      <c r="B224" s="161" t="s">
        <v>6682</v>
      </c>
      <c r="C224" s="183" t="s">
        <v>4878</v>
      </c>
      <c r="D224" s="81" t="str">
        <f ca="1">IF(
    NOT(ISERROR(_xlfn.XLOOKUP($B224, '4.Illumina'!F:F, '4.Illumina'!E:E))),
    _xlfn.XLOOKUP($B224, '4.Illumina'!F:F, '4.Illumina'!E:E),
    IF(
        NOT(ISERROR(_xlfn.XLOOKUP($B224, '4.PacBio'!F:F, '4.PacBio'!E:E))),
        _xlfn.XLOOKUP($B224, '4.PacBio'!F:F, '4.PacBio'!E:E),
        IF(
            NOT(ISERROR(_xlfn.XLOOKUP($B224, '4.HiCLibrary'!F:F, '4.HiCLibrary'!E:E))),
            _xlfn.XLOOKUP($B224, '4.HiCLibrary'!F:F, '4.HiCLibrary'!E:E),
            IFERROR(
                _xlfn.XLOOKUP($B224, '4.ONT'!F:F, '4.ONT'!E:E, "?"),
                "?"
            )
        )
    )
)</f>
        <v>OG53</v>
      </c>
      <c r="E224" t="str">
        <f t="shared" si="4"/>
        <v>OG53G_D2_SBL2_PACB_230915_LP</v>
      </c>
      <c r="F224" s="183" t="s">
        <v>6463</v>
      </c>
      <c r="G224" s="183" t="s">
        <v>6464</v>
      </c>
      <c r="H224" s="289">
        <v>45184</v>
      </c>
      <c r="I224" s="183" t="s">
        <v>6527</v>
      </c>
      <c r="J224" s="183" t="s">
        <v>5102</v>
      </c>
      <c r="K224" s="185">
        <v>1</v>
      </c>
      <c r="L224" s="185"/>
    </row>
    <row r="225" spans="1:12" x14ac:dyDescent="0.25">
      <c r="A225" s="115">
        <f ca="1">INDEX('1.MetaData'!A:A, MATCH($D225, '1.MetaData'!$B:$B, 0))</f>
        <v>54</v>
      </c>
      <c r="B225" s="161" t="s">
        <v>6683</v>
      </c>
      <c r="C225" s="184" t="s">
        <v>4878</v>
      </c>
      <c r="D225" s="81" t="str">
        <f ca="1">IF(
    NOT(ISERROR(_xlfn.XLOOKUP($B225, '4.Illumina'!F:F, '4.Illumina'!E:E))),
    _xlfn.XLOOKUP($B225, '4.Illumina'!F:F, '4.Illumina'!E:E),
    IF(
        NOT(ISERROR(_xlfn.XLOOKUP($B225, '4.PacBio'!F:F, '4.PacBio'!E:E))),
        _xlfn.XLOOKUP($B225, '4.PacBio'!F:F, '4.PacBio'!E:E),
        IF(
            NOT(ISERROR(_xlfn.XLOOKUP($B225, '4.HiCLibrary'!F:F, '4.HiCLibrary'!E:E))),
            _xlfn.XLOOKUP($B225, '4.HiCLibrary'!F:F, '4.HiCLibrary'!E:E),
            IFERROR(
                _xlfn.XLOOKUP($B225, '4.ONT'!F:F, '4.ONT'!E:E, "?"),
                "?"
            )
        )
    )
)</f>
        <v>OG54</v>
      </c>
      <c r="E225" t="str">
        <f t="shared" si="4"/>
        <v>OG54G_D_SBL_PACB_241004_LA</v>
      </c>
      <c r="F225" s="183" t="s">
        <v>6463</v>
      </c>
      <c r="G225" s="183" t="s">
        <v>6499</v>
      </c>
      <c r="H225" s="289">
        <v>45569</v>
      </c>
      <c r="I225" s="183" t="s">
        <v>6654</v>
      </c>
      <c r="J225" s="183" t="s">
        <v>6546</v>
      </c>
      <c r="K225" s="185">
        <v>0.5</v>
      </c>
      <c r="L225" s="185"/>
    </row>
    <row r="226" spans="1:12" x14ac:dyDescent="0.25">
      <c r="A226" s="115">
        <f ca="1">INDEX('1.MetaData'!A:A, MATCH($D226, '1.MetaData'!$B:$B, 0))</f>
        <v>56</v>
      </c>
      <c r="B226" s="161" t="s">
        <v>6684</v>
      </c>
      <c r="C226" s="183" t="s">
        <v>4878</v>
      </c>
      <c r="D226" s="81" t="str">
        <f ca="1">IF(
    NOT(ISERROR(_xlfn.XLOOKUP($B226, '4.Illumina'!F:F, '4.Illumina'!E:E))),
    _xlfn.XLOOKUP($B226, '4.Illumina'!F:F, '4.Illumina'!E:E),
    IF(
        NOT(ISERROR(_xlfn.XLOOKUP($B226, '4.PacBio'!F:F, '4.PacBio'!E:E))),
        _xlfn.XLOOKUP($B226, '4.PacBio'!F:F, '4.PacBio'!E:E),
        IF(
            NOT(ISERROR(_xlfn.XLOOKUP($B226, '4.HiCLibrary'!F:F, '4.HiCLibrary'!E:E))),
            _xlfn.XLOOKUP($B226, '4.HiCLibrary'!F:F, '4.HiCLibrary'!E:E),
            IFERROR(
                _xlfn.XLOOKUP($B226, '4.ONT'!F:F, '4.ONT'!E:E, "?"),
                "?"
            )
        )
    )
)</f>
        <v>OG56</v>
      </c>
      <c r="E226" t="str">
        <f t="shared" si="4"/>
        <v>OG56G_D_IL_ISEQ_231020_AD</v>
      </c>
      <c r="F226" s="183" t="s">
        <v>6459</v>
      </c>
      <c r="G226" s="183" t="s">
        <v>6460</v>
      </c>
      <c r="H226" s="289">
        <v>45219</v>
      </c>
      <c r="I226" s="183" t="s">
        <v>6523</v>
      </c>
      <c r="J226" s="183" t="s">
        <v>107</v>
      </c>
      <c r="K226" s="183" t="s">
        <v>107</v>
      </c>
      <c r="L226" s="185"/>
    </row>
    <row r="227" spans="1:12" x14ac:dyDescent="0.25">
      <c r="A227" s="115">
        <f ca="1">INDEX('1.MetaData'!A:A, MATCH($D227, '1.MetaData'!$B:$B, 0))</f>
        <v>55</v>
      </c>
      <c r="B227" s="161" t="s">
        <v>6685</v>
      </c>
      <c r="C227" s="183" t="s">
        <v>4878</v>
      </c>
      <c r="D227" s="81" t="str">
        <f ca="1">IF(
    NOT(ISERROR(_xlfn.XLOOKUP($B227, '4.Illumina'!F:F, '4.Illumina'!E:E))),
    _xlfn.XLOOKUP($B227, '4.Illumina'!F:F, '4.Illumina'!E:E),
    IF(
        NOT(ISERROR(_xlfn.XLOOKUP($B227, '4.PacBio'!F:F, '4.PacBio'!E:E))),
        _xlfn.XLOOKUP($B227, '4.PacBio'!F:F, '4.PacBio'!E:E),
        IF(
            NOT(ISERROR(_xlfn.XLOOKUP($B227, '4.HiCLibrary'!F:F, '4.HiCLibrary'!E:E))),
            _xlfn.XLOOKUP($B227, '4.HiCLibrary'!F:F, '4.HiCLibrary'!E:E),
            IFERROR(
                _xlfn.XLOOKUP($B227, '4.ONT'!F:F, '4.ONT'!E:E, "?"),
                "?"
            )
        )
    )
)</f>
        <v>OG55</v>
      </c>
      <c r="E227" t="str">
        <f t="shared" si="4"/>
        <v>OG55G_D_SBL_PACB_231115_LA</v>
      </c>
      <c r="F227" s="183" t="s">
        <v>6463</v>
      </c>
      <c r="G227" s="183" t="s">
        <v>6464</v>
      </c>
      <c r="H227" s="289">
        <v>45245</v>
      </c>
      <c r="I227" s="183" t="s">
        <v>6671</v>
      </c>
      <c r="J227" s="183" t="s">
        <v>6686</v>
      </c>
      <c r="K227" s="185">
        <v>2</v>
      </c>
      <c r="L227" s="185"/>
    </row>
    <row r="228" spans="1:12" x14ac:dyDescent="0.25">
      <c r="A228" s="115">
        <f ca="1">INDEX('1.MetaData'!A:A, MATCH($D228, '1.MetaData'!$B:$B, 0))</f>
        <v>56</v>
      </c>
      <c r="B228" s="161" t="s">
        <v>6684</v>
      </c>
      <c r="C228" s="183" t="s">
        <v>4878</v>
      </c>
      <c r="D228" s="81" t="str">
        <f ca="1">IF(
    NOT(ISERROR(_xlfn.XLOOKUP($B228, '4.Illumina'!F:F, '4.Illumina'!E:E))),
    _xlfn.XLOOKUP($B228, '4.Illumina'!F:F, '4.Illumina'!E:E),
    IF(
        NOT(ISERROR(_xlfn.XLOOKUP($B228, '4.PacBio'!F:F, '4.PacBio'!E:E))),
        _xlfn.XLOOKUP($B228, '4.PacBio'!F:F, '4.PacBio'!E:E),
        IF(
            NOT(ISERROR(_xlfn.XLOOKUP($B228, '4.HiCLibrary'!F:F, '4.HiCLibrary'!E:E))),
            _xlfn.XLOOKUP($B228, '4.HiCLibrary'!F:F, '4.HiCLibrary'!E:E),
            IFERROR(
                _xlfn.XLOOKUP($B228, '4.ONT'!F:F, '4.ONT'!E:E, "?"),
                "?"
            )
        )
    )
)</f>
        <v>OG56</v>
      </c>
      <c r="E228" t="str">
        <f t="shared" si="4"/>
        <v>OG56G_D_IL_NOVA_231024_AD</v>
      </c>
      <c r="F228" s="183" t="s">
        <v>6459</v>
      </c>
      <c r="G228" s="183" t="s">
        <v>6471</v>
      </c>
      <c r="H228" s="289">
        <v>45589</v>
      </c>
      <c r="I228" s="183" t="s">
        <v>6531</v>
      </c>
      <c r="J228" s="183" t="s">
        <v>107</v>
      </c>
      <c r="K228" s="183" t="s">
        <v>107</v>
      </c>
      <c r="L228" s="185"/>
    </row>
    <row r="229" spans="1:12" x14ac:dyDescent="0.25">
      <c r="A229" s="115">
        <f ca="1">INDEX('1.MetaData'!A:A, MATCH($D229, '1.MetaData'!$B:$B, 0))</f>
        <v>57</v>
      </c>
      <c r="B229" s="161" t="s">
        <v>6687</v>
      </c>
      <c r="C229" s="183" t="s">
        <v>4878</v>
      </c>
      <c r="D229" s="81" t="str">
        <f ca="1">IF(
    NOT(ISERROR(_xlfn.XLOOKUP($B229, '4.Illumina'!F:F, '4.Illumina'!E:E))),
    _xlfn.XLOOKUP($B229, '4.Illumina'!F:F, '4.Illumina'!E:E),
    IF(
        NOT(ISERROR(_xlfn.XLOOKUP($B229, '4.PacBio'!F:F, '4.PacBio'!E:E))),
        _xlfn.XLOOKUP($B229, '4.PacBio'!F:F, '4.PacBio'!E:E),
        IF(
            NOT(ISERROR(_xlfn.XLOOKUP($B229, '4.HiCLibrary'!F:F, '4.HiCLibrary'!E:E))),
            _xlfn.XLOOKUP($B229, '4.HiCLibrary'!F:F, '4.HiCLibrary'!E:E),
            IFERROR(
                _xlfn.XLOOKUP($B229, '4.ONT'!F:F, '4.ONT'!E:E, "?"),
                "?"
            )
        )
    )
)</f>
        <v>OG57</v>
      </c>
      <c r="E229" t="str">
        <f t="shared" si="4"/>
        <v>OG57G_D_IL_ISEQ_231020_AD</v>
      </c>
      <c r="F229" s="183" t="s">
        <v>6459</v>
      </c>
      <c r="G229" s="183" t="s">
        <v>6460</v>
      </c>
      <c r="H229" s="289">
        <v>45219</v>
      </c>
      <c r="I229" s="183" t="s">
        <v>6523</v>
      </c>
      <c r="J229" s="183" t="s">
        <v>107</v>
      </c>
      <c r="K229" s="183" t="s">
        <v>107</v>
      </c>
      <c r="L229" s="185"/>
    </row>
    <row r="230" spans="1:12" x14ac:dyDescent="0.25">
      <c r="A230" s="115">
        <f ca="1">INDEX('1.MetaData'!A:A, MATCH($D230, '1.MetaData'!$B:$B, 0))</f>
        <v>56</v>
      </c>
      <c r="B230" s="161" t="s">
        <v>6688</v>
      </c>
      <c r="C230" s="183" t="s">
        <v>4878</v>
      </c>
      <c r="D230" s="81" t="str">
        <f ca="1">IF(
    NOT(ISERROR(_xlfn.XLOOKUP($B230, '4.Illumina'!F:F, '4.Illumina'!E:E))),
    _xlfn.XLOOKUP($B230, '4.Illumina'!F:F, '4.Illumina'!E:E),
    IF(
        NOT(ISERROR(_xlfn.XLOOKUP($B230, '4.PacBio'!F:F, '4.PacBio'!E:E))),
        _xlfn.XLOOKUP($B230, '4.PacBio'!F:F, '4.PacBio'!E:E),
        IF(
            NOT(ISERROR(_xlfn.XLOOKUP($B230, '4.HiCLibrary'!F:F, '4.HiCLibrary'!E:E))),
            _xlfn.XLOOKUP($B230, '4.HiCLibrary'!F:F, '4.HiCLibrary'!E:E),
            IFERROR(
                _xlfn.XLOOKUP($B230, '4.ONT'!F:F, '4.ONT'!E:E, "?"),
                "?"
            )
        )
    )
)</f>
        <v>OG56</v>
      </c>
      <c r="E230" t="str">
        <f t="shared" si="4"/>
        <v>OG56G_D_SBL_PACB_240116_LAAD</v>
      </c>
      <c r="F230" s="183" t="s">
        <v>6463</v>
      </c>
      <c r="G230" s="183" t="s">
        <v>6499</v>
      </c>
      <c r="H230" s="289">
        <v>45307</v>
      </c>
      <c r="I230" s="183" t="s">
        <v>6505</v>
      </c>
      <c r="J230" s="183" t="s">
        <v>5100</v>
      </c>
      <c r="K230" s="185">
        <v>0.5</v>
      </c>
      <c r="L230" s="185"/>
    </row>
    <row r="231" spans="1:12" x14ac:dyDescent="0.25">
      <c r="A231" s="115">
        <f ca="1">INDEX('1.MetaData'!A:A, MATCH($D231, '1.MetaData'!$B:$B, 0))</f>
        <v>57</v>
      </c>
      <c r="B231" s="161" t="s">
        <v>6687</v>
      </c>
      <c r="C231" s="183" t="s">
        <v>4878</v>
      </c>
      <c r="D231" s="81" t="str">
        <f ca="1">IF(
    NOT(ISERROR(_xlfn.XLOOKUP($B231, '4.Illumina'!F:F, '4.Illumina'!E:E))),
    _xlfn.XLOOKUP($B231, '4.Illumina'!F:F, '4.Illumina'!E:E),
    IF(
        NOT(ISERROR(_xlfn.XLOOKUP($B231, '4.PacBio'!F:F, '4.PacBio'!E:E))),
        _xlfn.XLOOKUP($B231, '4.PacBio'!F:F, '4.PacBio'!E:E),
        IF(
            NOT(ISERROR(_xlfn.XLOOKUP($B231, '4.HiCLibrary'!F:F, '4.HiCLibrary'!E:E))),
            _xlfn.XLOOKUP($B231, '4.HiCLibrary'!F:F, '4.HiCLibrary'!E:E),
            IFERROR(
                _xlfn.XLOOKUP($B231, '4.ONT'!F:F, '4.ONT'!E:E, "?"),
                "?"
            )
        )
    )
)</f>
        <v>OG57</v>
      </c>
      <c r="E231" t="str">
        <f t="shared" si="4"/>
        <v>OG57G_D_IL_NOVA_231024_AD</v>
      </c>
      <c r="F231" s="183" t="s">
        <v>6459</v>
      </c>
      <c r="G231" s="183" t="s">
        <v>6471</v>
      </c>
      <c r="H231" s="289">
        <v>45589</v>
      </c>
      <c r="I231" s="183" t="s">
        <v>6531</v>
      </c>
      <c r="J231" s="183" t="s">
        <v>107</v>
      </c>
      <c r="K231" s="183" t="s">
        <v>107</v>
      </c>
      <c r="L231" s="185"/>
    </row>
    <row r="232" spans="1:12" x14ac:dyDescent="0.25">
      <c r="A232" s="115">
        <f ca="1">INDEX('1.MetaData'!A:A, MATCH($D232, '1.MetaData'!$B:$B, 0))</f>
        <v>59</v>
      </c>
      <c r="B232" s="161" t="s">
        <v>6689</v>
      </c>
      <c r="C232" s="184" t="s">
        <v>4878</v>
      </c>
      <c r="D232" s="81" t="str">
        <f ca="1">IF(
    NOT(ISERROR(_xlfn.XLOOKUP($B232, '4.Illumina'!F:F, '4.Illumina'!E:E))),
    _xlfn.XLOOKUP($B232, '4.Illumina'!F:F, '4.Illumina'!E:E),
    IF(
        NOT(ISERROR(_xlfn.XLOOKUP($B232, '4.PacBio'!F:F, '4.PacBio'!E:E))),
        _xlfn.XLOOKUP($B232, '4.PacBio'!F:F, '4.PacBio'!E:E),
        IF(
            NOT(ISERROR(_xlfn.XLOOKUP($B232, '4.HiCLibrary'!F:F, '4.HiCLibrary'!E:E))),
            _xlfn.XLOOKUP($B232, '4.HiCLibrary'!F:F, '4.HiCLibrary'!E:E),
            IFERROR(
                _xlfn.XLOOKUP($B232, '4.ONT'!F:F, '4.ONT'!E:E, "?"),
                "?"
            )
        )
    )
)</f>
        <v>OG59</v>
      </c>
      <c r="E232" t="str">
        <f t="shared" si="4"/>
        <v>OG59W_D_IL_ISEQ_240709_AMD</v>
      </c>
      <c r="F232" s="183" t="s">
        <v>6459</v>
      </c>
      <c r="G232" s="183" t="s">
        <v>6460</v>
      </c>
      <c r="H232" s="289">
        <v>45482</v>
      </c>
      <c r="I232" s="183" t="s">
        <v>6475</v>
      </c>
      <c r="J232" s="183" t="s">
        <v>107</v>
      </c>
      <c r="K232" s="185" t="s">
        <v>107</v>
      </c>
      <c r="L232" s="185"/>
    </row>
    <row r="233" spans="1:12" x14ac:dyDescent="0.25">
      <c r="A233" s="115">
        <f ca="1">INDEX('1.MetaData'!A:A, MATCH($D233, '1.MetaData'!$B:$B, 0))</f>
        <v>59</v>
      </c>
      <c r="B233" s="161" t="s">
        <v>6689</v>
      </c>
      <c r="C233" s="184" t="s">
        <v>4878</v>
      </c>
      <c r="D233" s="81" t="str">
        <f ca="1">IF(
    NOT(ISERROR(_xlfn.XLOOKUP($B233, '4.Illumina'!F:F, '4.Illumina'!E:E))),
    _xlfn.XLOOKUP($B233, '4.Illumina'!F:F, '4.Illumina'!E:E),
    IF(
        NOT(ISERROR(_xlfn.XLOOKUP($B233, '4.PacBio'!F:F, '4.PacBio'!E:E))),
        _xlfn.XLOOKUP($B233, '4.PacBio'!F:F, '4.PacBio'!E:E),
        IF(
            NOT(ISERROR(_xlfn.XLOOKUP($B233, '4.HiCLibrary'!F:F, '4.HiCLibrary'!E:E))),
            _xlfn.XLOOKUP($B233, '4.HiCLibrary'!F:F, '4.HiCLibrary'!E:E),
            IFERROR(
                _xlfn.XLOOKUP($B233, '4.ONT'!F:F, '4.ONT'!E:E, "?"),
                "?"
            )
        )
    )
)</f>
        <v>OG59</v>
      </c>
      <c r="E233" t="str">
        <f t="shared" si="4"/>
        <v>OG59W_D_IL_NOVA_240716_AMD</v>
      </c>
      <c r="F233" s="183" t="s">
        <v>6459</v>
      </c>
      <c r="G233" s="183" t="s">
        <v>6471</v>
      </c>
      <c r="H233" s="289">
        <v>45489</v>
      </c>
      <c r="I233" s="183" t="s">
        <v>6484</v>
      </c>
      <c r="J233" s="183" t="s">
        <v>107</v>
      </c>
      <c r="K233" s="185" t="s">
        <v>107</v>
      </c>
      <c r="L233" s="185"/>
    </row>
    <row r="234" spans="1:12" x14ac:dyDescent="0.25">
      <c r="A234" s="115">
        <f ca="1">INDEX('1.MetaData'!A:A, MATCH($D234, '1.MetaData'!$B:$B, 0))</f>
        <v>63</v>
      </c>
      <c r="B234" s="161" t="s">
        <v>6690</v>
      </c>
      <c r="C234" s="184" t="s">
        <v>4878</v>
      </c>
      <c r="D234" s="81" t="str">
        <f ca="1">IF(
    NOT(ISERROR(_xlfn.XLOOKUP($B234, '4.Illumina'!F:F, '4.Illumina'!E:E))),
    _xlfn.XLOOKUP($B234, '4.Illumina'!F:F, '4.Illumina'!E:E),
    IF(
        NOT(ISERROR(_xlfn.XLOOKUP($B234, '4.PacBio'!F:F, '4.PacBio'!E:E))),
        _xlfn.XLOOKUP($B234, '4.PacBio'!F:F, '4.PacBio'!E:E),
        IF(
            NOT(ISERROR(_xlfn.XLOOKUP($B234, '4.HiCLibrary'!F:F, '4.HiCLibrary'!E:E))),
            _xlfn.XLOOKUP($B234, '4.HiCLibrary'!F:F, '4.HiCLibrary'!E:E),
            IFERROR(
                _xlfn.XLOOKUP($B234, '4.ONT'!F:F, '4.ONT'!E:E, "?"),
                "?"
            )
        )
    )
)</f>
        <v>OG63</v>
      </c>
      <c r="E234" t="str">
        <f t="shared" si="4"/>
        <v>OG63G_D_IL_ISEQ_240709_AMD</v>
      </c>
      <c r="F234" s="183" t="s">
        <v>6459</v>
      </c>
      <c r="G234" s="183" t="s">
        <v>6460</v>
      </c>
      <c r="H234" s="289">
        <v>45482</v>
      </c>
      <c r="I234" s="183" t="s">
        <v>6475</v>
      </c>
      <c r="J234" s="183" t="s">
        <v>107</v>
      </c>
      <c r="K234" s="185" t="s">
        <v>107</v>
      </c>
      <c r="L234" s="185"/>
    </row>
    <row r="235" spans="1:12" x14ac:dyDescent="0.25">
      <c r="A235" s="115">
        <f ca="1">INDEX('1.MetaData'!A:A, MATCH($D235, '1.MetaData'!$B:$B, 0))</f>
        <v>63</v>
      </c>
      <c r="B235" s="161" t="s">
        <v>6690</v>
      </c>
      <c r="C235" s="184" t="s">
        <v>4878</v>
      </c>
      <c r="D235" s="81" t="str">
        <f ca="1">IF(
    NOT(ISERROR(_xlfn.XLOOKUP($B235, '4.Illumina'!F:F, '4.Illumina'!E:E))),
    _xlfn.XLOOKUP($B235, '4.Illumina'!F:F, '4.Illumina'!E:E),
    IF(
        NOT(ISERROR(_xlfn.XLOOKUP($B235, '4.PacBio'!F:F, '4.PacBio'!E:E))),
        _xlfn.XLOOKUP($B235, '4.PacBio'!F:F, '4.PacBio'!E:E),
        IF(
            NOT(ISERROR(_xlfn.XLOOKUP($B235, '4.HiCLibrary'!F:F, '4.HiCLibrary'!E:E))),
            _xlfn.XLOOKUP($B235, '4.HiCLibrary'!F:F, '4.HiCLibrary'!E:E),
            IFERROR(
                _xlfn.XLOOKUP($B235, '4.ONT'!F:F, '4.ONT'!E:E, "?"),
                "?"
            )
        )
    )
)</f>
        <v>OG63</v>
      </c>
      <c r="E235" t="str">
        <f t="shared" si="4"/>
        <v>OG63G_D_IL_NOVA_240716_AMD</v>
      </c>
      <c r="F235" s="183" t="s">
        <v>6459</v>
      </c>
      <c r="G235" s="183" t="s">
        <v>6471</v>
      </c>
      <c r="H235" s="289">
        <v>45489</v>
      </c>
      <c r="I235" s="183" t="s">
        <v>6484</v>
      </c>
      <c r="J235" s="183" t="s">
        <v>107</v>
      </c>
      <c r="K235" s="185" t="s">
        <v>107</v>
      </c>
      <c r="L235" s="185"/>
    </row>
    <row r="236" spans="1:12" x14ac:dyDescent="0.25">
      <c r="A236" s="115">
        <f ca="1">INDEX('1.MetaData'!A:A, MATCH($D236, '1.MetaData'!$B:$B, 0))</f>
        <v>66</v>
      </c>
      <c r="B236" s="161" t="s">
        <v>6691</v>
      </c>
      <c r="C236" s="184" t="s">
        <v>4878</v>
      </c>
      <c r="D236" s="81" t="str">
        <f ca="1">IF(
    NOT(ISERROR(_xlfn.XLOOKUP($B236, '4.Illumina'!F:F, '4.Illumina'!E:E))),
    _xlfn.XLOOKUP($B236, '4.Illumina'!F:F, '4.Illumina'!E:E),
    IF(
        NOT(ISERROR(_xlfn.XLOOKUP($B236, '4.PacBio'!F:F, '4.PacBio'!E:E))),
        _xlfn.XLOOKUP($B236, '4.PacBio'!F:F, '4.PacBio'!E:E),
        IF(
            NOT(ISERROR(_xlfn.XLOOKUP($B236, '4.HiCLibrary'!F:F, '4.HiCLibrary'!E:E))),
            _xlfn.XLOOKUP($B236, '4.HiCLibrary'!F:F, '4.HiCLibrary'!E:E),
            IFERROR(
                _xlfn.XLOOKUP($B236, '4.ONT'!F:F, '4.ONT'!E:E, "?"),
                "?"
            )
        )
    )
)</f>
        <v>OG66</v>
      </c>
      <c r="E236" t="str">
        <f t="shared" si="4"/>
        <v>OG66W_D_IL_ISEQ_240709_AMD</v>
      </c>
      <c r="F236" s="183" t="s">
        <v>6459</v>
      </c>
      <c r="G236" s="183" t="s">
        <v>6460</v>
      </c>
      <c r="H236" s="289">
        <v>45482</v>
      </c>
      <c r="I236" s="183" t="s">
        <v>6475</v>
      </c>
      <c r="J236" s="183" t="s">
        <v>107</v>
      </c>
      <c r="K236" s="185" t="s">
        <v>107</v>
      </c>
      <c r="L236" s="185"/>
    </row>
    <row r="237" spans="1:12" x14ac:dyDescent="0.25">
      <c r="A237" s="115">
        <f ca="1">INDEX('1.MetaData'!A:A, MATCH($D237, '1.MetaData'!$B:$B, 0))</f>
        <v>66</v>
      </c>
      <c r="B237" s="161" t="s">
        <v>6691</v>
      </c>
      <c r="C237" s="184" t="s">
        <v>4878</v>
      </c>
      <c r="D237" s="81" t="str">
        <f ca="1">IF(
    NOT(ISERROR(_xlfn.XLOOKUP($B237, '4.Illumina'!F:F, '4.Illumina'!E:E))),
    _xlfn.XLOOKUP($B237, '4.Illumina'!F:F, '4.Illumina'!E:E),
    IF(
        NOT(ISERROR(_xlfn.XLOOKUP($B237, '4.PacBio'!F:F, '4.PacBio'!E:E))),
        _xlfn.XLOOKUP($B237, '4.PacBio'!F:F, '4.PacBio'!E:E),
        IF(
            NOT(ISERROR(_xlfn.XLOOKUP($B237, '4.HiCLibrary'!F:F, '4.HiCLibrary'!E:E))),
            _xlfn.XLOOKUP($B237, '4.HiCLibrary'!F:F, '4.HiCLibrary'!E:E),
            IFERROR(
                _xlfn.XLOOKUP($B237, '4.ONT'!F:F, '4.ONT'!E:E, "?"),
                "?"
            )
        )
    )
)</f>
        <v>OG66</v>
      </c>
      <c r="E237" t="str">
        <f t="shared" si="4"/>
        <v>OG66W_D_IL_NOVA_240716_AMD</v>
      </c>
      <c r="F237" s="183" t="s">
        <v>6459</v>
      </c>
      <c r="G237" s="183" t="s">
        <v>6471</v>
      </c>
      <c r="H237" s="289">
        <v>45489</v>
      </c>
      <c r="I237" s="183" t="s">
        <v>6484</v>
      </c>
      <c r="J237" s="183" t="s">
        <v>107</v>
      </c>
      <c r="K237" s="185" t="s">
        <v>107</v>
      </c>
      <c r="L237" s="185"/>
    </row>
    <row r="238" spans="1:12" x14ac:dyDescent="0.25">
      <c r="A238" s="115">
        <f ca="1">INDEX('1.MetaData'!A:A, MATCH($D238, '1.MetaData'!$B:$B, 0))</f>
        <v>68</v>
      </c>
      <c r="B238" s="161" t="s">
        <v>6692</v>
      </c>
      <c r="C238" s="183" t="s">
        <v>4878</v>
      </c>
      <c r="D238" s="81" t="str">
        <f ca="1">IF(
    NOT(ISERROR(_xlfn.XLOOKUP($B238, '4.Illumina'!F:F, '4.Illumina'!E:E))),
    _xlfn.XLOOKUP($B238, '4.Illumina'!F:F, '4.Illumina'!E:E),
    IF(
        NOT(ISERROR(_xlfn.XLOOKUP($B238, '4.PacBio'!F:F, '4.PacBio'!E:E))),
        _xlfn.XLOOKUP($B238, '4.PacBio'!F:F, '4.PacBio'!E:E),
        IF(
            NOT(ISERROR(_xlfn.XLOOKUP($B238, '4.HiCLibrary'!F:F, '4.HiCLibrary'!E:E))),
            _xlfn.XLOOKUP($B238, '4.HiCLibrary'!F:F, '4.HiCLibrary'!E:E),
            IFERROR(
                _xlfn.XLOOKUP($B238, '4.ONT'!F:F, '4.ONT'!E:E, "?"),
                "?"
            )
        )
    )
)</f>
        <v>OG68</v>
      </c>
      <c r="E238" t="str">
        <f t="shared" si="4"/>
        <v>OG68W_D_IL_iSEQ_230811_LP</v>
      </c>
      <c r="F238" s="183" t="s">
        <v>6459</v>
      </c>
      <c r="G238" s="183" t="s">
        <v>6460</v>
      </c>
      <c r="H238" s="289">
        <v>45149</v>
      </c>
      <c r="I238" s="183" t="s">
        <v>6604</v>
      </c>
      <c r="J238" s="183" t="s">
        <v>107</v>
      </c>
      <c r="K238" s="183" t="s">
        <v>107</v>
      </c>
      <c r="L238" s="185"/>
    </row>
    <row r="239" spans="1:12" x14ac:dyDescent="0.25">
      <c r="A239" s="115">
        <f ca="1">INDEX('1.MetaData'!A:A, MATCH($D239, '1.MetaData'!$B:$B, 0))</f>
        <v>68</v>
      </c>
      <c r="B239" s="161" t="s">
        <v>6692</v>
      </c>
      <c r="C239" s="183" t="s">
        <v>4878</v>
      </c>
      <c r="D239" s="81" t="str">
        <f ca="1">IF(
    NOT(ISERROR(_xlfn.XLOOKUP($B239, '4.Illumina'!F:F, '4.Illumina'!E:E))),
    _xlfn.XLOOKUP($B239, '4.Illumina'!F:F, '4.Illumina'!E:E),
    IF(
        NOT(ISERROR(_xlfn.XLOOKUP($B239, '4.PacBio'!F:F, '4.PacBio'!E:E))),
        _xlfn.XLOOKUP($B239, '4.PacBio'!F:F, '4.PacBio'!E:E),
        IF(
            NOT(ISERROR(_xlfn.XLOOKUP($B239, '4.HiCLibrary'!F:F, '4.HiCLibrary'!E:E))),
            _xlfn.XLOOKUP($B239, '4.HiCLibrary'!F:F, '4.HiCLibrary'!E:E),
            IFERROR(
                _xlfn.XLOOKUP($B239, '4.ONT'!F:F, '4.ONT'!E:E, "?"),
                "?"
            )
        )
    )
)</f>
        <v>OG68</v>
      </c>
      <c r="E239" t="str">
        <f t="shared" si="4"/>
        <v>OG68W_D_IL_NOVA_230814_LP</v>
      </c>
      <c r="F239" s="183" t="s">
        <v>6459</v>
      </c>
      <c r="G239" s="183" t="s">
        <v>6471</v>
      </c>
      <c r="H239" s="289">
        <v>45152</v>
      </c>
      <c r="I239" s="183" t="s">
        <v>6473</v>
      </c>
      <c r="J239" s="183" t="s">
        <v>107</v>
      </c>
      <c r="K239" s="183" t="s">
        <v>107</v>
      </c>
      <c r="L239" s="185"/>
    </row>
    <row r="240" spans="1:12" x14ac:dyDescent="0.25">
      <c r="A240" s="115">
        <f ca="1">INDEX('1.MetaData'!A:A, MATCH($D240, '1.MetaData'!$B:$B, 0))</f>
        <v>71</v>
      </c>
      <c r="B240" s="161" t="s">
        <v>6693</v>
      </c>
      <c r="C240" s="184" t="s">
        <v>4878</v>
      </c>
      <c r="D240" s="81" t="str">
        <f ca="1">IF(
    NOT(ISERROR(_xlfn.XLOOKUP($B240, '4.Illumina'!F:F, '4.Illumina'!E:E))),
    _xlfn.XLOOKUP($B240, '4.Illumina'!F:F, '4.Illumina'!E:E),
    IF(
        NOT(ISERROR(_xlfn.XLOOKUP($B240, '4.PacBio'!F:F, '4.PacBio'!E:E))),
        _xlfn.XLOOKUP($B240, '4.PacBio'!F:F, '4.PacBio'!E:E),
        IF(
            NOT(ISERROR(_xlfn.XLOOKUP($B240, '4.HiCLibrary'!F:F, '4.HiCLibrary'!E:E))),
            _xlfn.XLOOKUP($B240, '4.HiCLibrary'!F:F, '4.HiCLibrary'!E:E),
            IFERROR(
                _xlfn.XLOOKUP($B240, '4.ONT'!F:F, '4.ONT'!E:E, "?"),
                "?"
            )
        )
    )
)</f>
        <v>OG71</v>
      </c>
      <c r="E240" t="str">
        <f t="shared" si="4"/>
        <v>OG71G_D_IL_NOVA_240813_AMD</v>
      </c>
      <c r="F240" s="183" t="s">
        <v>6459</v>
      </c>
      <c r="G240" s="183" t="s">
        <v>6471</v>
      </c>
      <c r="H240" s="289">
        <v>45517</v>
      </c>
      <c r="I240" s="183" t="s">
        <v>6606</v>
      </c>
      <c r="J240" s="183" t="s">
        <v>107</v>
      </c>
      <c r="K240" s="185" t="s">
        <v>107</v>
      </c>
      <c r="L240" s="185"/>
    </row>
    <row r="241" spans="1:12" x14ac:dyDescent="0.25">
      <c r="A241" s="115">
        <f ca="1">INDEX('1.MetaData'!A:A, MATCH($D241, '1.MetaData'!$B:$B, 0))</f>
        <v>57</v>
      </c>
      <c r="B241" s="161" t="s">
        <v>6694</v>
      </c>
      <c r="C241" s="183" t="s">
        <v>4878</v>
      </c>
      <c r="D241" s="81" t="str">
        <f ca="1">IF(
    NOT(ISERROR(_xlfn.XLOOKUP($B241, '4.Illumina'!F:F, '4.Illumina'!E:E))),
    _xlfn.XLOOKUP($B241, '4.Illumina'!F:F, '4.Illumina'!E:E),
    IF(
        NOT(ISERROR(_xlfn.XLOOKUP($B241, '4.PacBio'!F:F, '4.PacBio'!E:E))),
        _xlfn.XLOOKUP($B241, '4.PacBio'!F:F, '4.PacBio'!E:E),
        IF(
            NOT(ISERROR(_xlfn.XLOOKUP($B241, '4.HiCLibrary'!F:F, '4.HiCLibrary'!E:E))),
            _xlfn.XLOOKUP($B241, '4.HiCLibrary'!F:F, '4.HiCLibrary'!E:E),
            IFERROR(
                _xlfn.XLOOKUP($B241, '4.ONT'!F:F, '4.ONT'!E:E, "?"),
                "?"
            )
        )
    )
)</f>
        <v>OG57</v>
      </c>
      <c r="E241" t="str">
        <f t="shared" si="4"/>
        <v>OG57G_D_SBL_PACB_231027_ADLA</v>
      </c>
      <c r="F241" s="183" t="s">
        <v>6463</v>
      </c>
      <c r="G241" s="183" t="s">
        <v>6464</v>
      </c>
      <c r="H241" s="289">
        <v>45226</v>
      </c>
      <c r="I241" s="183" t="s">
        <v>6629</v>
      </c>
      <c r="J241" s="183" t="s">
        <v>6619</v>
      </c>
      <c r="K241" s="185">
        <v>2</v>
      </c>
      <c r="L241" s="185"/>
    </row>
    <row r="242" spans="1:12" x14ac:dyDescent="0.25">
      <c r="A242" s="115">
        <f ca="1">INDEX('1.MetaData'!A:A, MATCH($D242, '1.MetaData'!$B:$B, 0))</f>
        <v>74</v>
      </c>
      <c r="B242" s="161" t="s">
        <v>6695</v>
      </c>
      <c r="C242" s="184" t="s">
        <v>4878</v>
      </c>
      <c r="D242" s="81" t="str">
        <f ca="1">IF(
    NOT(ISERROR(_xlfn.XLOOKUP($B242, '4.Illumina'!F:F, '4.Illumina'!E:E))),
    _xlfn.XLOOKUP($B242, '4.Illumina'!F:F, '4.Illumina'!E:E),
    IF(
        NOT(ISERROR(_xlfn.XLOOKUP($B242, '4.PacBio'!F:F, '4.PacBio'!E:E))),
        _xlfn.XLOOKUP($B242, '4.PacBio'!F:F, '4.PacBio'!E:E),
        IF(
            NOT(ISERROR(_xlfn.XLOOKUP($B242, '4.HiCLibrary'!F:F, '4.HiCLibrary'!E:E))),
            _xlfn.XLOOKUP($B242, '4.HiCLibrary'!F:F, '4.HiCLibrary'!E:E),
            IFERROR(
                _xlfn.XLOOKUP($B242, '4.ONT'!F:F, '4.ONT'!E:E, "?"),
                "?"
            )
        )
    )
)</f>
        <v>OG74</v>
      </c>
      <c r="E242" t="str">
        <f t="shared" si="4"/>
        <v>OG74G_D_IL_NOVA_240813_AMD</v>
      </c>
      <c r="F242" s="183" t="s">
        <v>6459</v>
      </c>
      <c r="G242" s="183" t="s">
        <v>6471</v>
      </c>
      <c r="H242" s="289">
        <v>45517</v>
      </c>
      <c r="I242" s="183" t="s">
        <v>6606</v>
      </c>
      <c r="J242" s="183" t="s">
        <v>107</v>
      </c>
      <c r="K242" s="185" t="s">
        <v>107</v>
      </c>
      <c r="L242" s="185"/>
    </row>
    <row r="243" spans="1:12" x14ac:dyDescent="0.25">
      <c r="A243" s="115">
        <f ca="1">INDEX('1.MetaData'!A:A, MATCH($D243, '1.MetaData'!$B:$B, 0))</f>
        <v>76</v>
      </c>
      <c r="B243" s="161" t="s">
        <v>6696</v>
      </c>
      <c r="C243" s="183" t="s">
        <v>4878</v>
      </c>
      <c r="D243" s="81" t="str">
        <f ca="1">IF(
    NOT(ISERROR(_xlfn.XLOOKUP($B243, '4.Illumina'!F:F, '4.Illumina'!E:E))),
    _xlfn.XLOOKUP($B243, '4.Illumina'!F:F, '4.Illumina'!E:E),
    IF(
        NOT(ISERROR(_xlfn.XLOOKUP($B243, '4.PacBio'!F:F, '4.PacBio'!E:E))),
        _xlfn.XLOOKUP($B243, '4.PacBio'!F:F, '4.PacBio'!E:E),
        IF(
            NOT(ISERROR(_xlfn.XLOOKUP($B243, '4.HiCLibrary'!F:F, '4.HiCLibrary'!E:E))),
            _xlfn.XLOOKUP($B243, '4.HiCLibrary'!F:F, '4.HiCLibrary'!E:E),
            IFERROR(
                _xlfn.XLOOKUP($B243, '4.ONT'!F:F, '4.ONT'!E:E, "?"),
                "?"
            )
        )
    )
)</f>
        <v>OG76</v>
      </c>
      <c r="E243" t="str">
        <f t="shared" si="4"/>
        <v>OG76G_D_IL_iSEQ_230811_LP</v>
      </c>
      <c r="F243" s="183" t="s">
        <v>6459</v>
      </c>
      <c r="G243" s="183" t="s">
        <v>6460</v>
      </c>
      <c r="H243" s="289">
        <v>45149</v>
      </c>
      <c r="I243" s="183" t="s">
        <v>6604</v>
      </c>
      <c r="J243" s="183" t="s">
        <v>107</v>
      </c>
      <c r="K243" s="183" t="s">
        <v>107</v>
      </c>
      <c r="L243" s="185"/>
    </row>
    <row r="244" spans="1:12" x14ac:dyDescent="0.25">
      <c r="A244" s="115">
        <f ca="1">INDEX('1.MetaData'!A:A, MATCH($D244, '1.MetaData'!$B:$B, 0))</f>
        <v>76</v>
      </c>
      <c r="B244" s="161" t="s">
        <v>6697</v>
      </c>
      <c r="C244" s="183" t="s">
        <v>4878</v>
      </c>
      <c r="D244" s="81" t="str">
        <f ca="1">IF(
    NOT(ISERROR(_xlfn.XLOOKUP($B244, '4.Illumina'!F:F, '4.Illumina'!E:E))),
    _xlfn.XLOOKUP($B244, '4.Illumina'!F:F, '4.Illumina'!E:E),
    IF(
        NOT(ISERROR(_xlfn.XLOOKUP($B244, '4.PacBio'!F:F, '4.PacBio'!E:E))),
        _xlfn.XLOOKUP($B244, '4.PacBio'!F:F, '4.PacBio'!E:E),
        IF(
            NOT(ISERROR(_xlfn.XLOOKUP($B244, '4.HiCLibrary'!F:F, '4.HiCLibrary'!E:E))),
            _xlfn.XLOOKUP($B244, '4.HiCLibrary'!F:F, '4.HiCLibrary'!E:E),
            IFERROR(
                _xlfn.XLOOKUP($B244, '4.ONT'!F:F, '4.ONT'!E:E, "?"),
                "?"
            )
        )
    )
)</f>
        <v>OG76</v>
      </c>
      <c r="E244" t="str">
        <f t="shared" si="4"/>
        <v>OG76G_D_LSKL_ONT_230912_AD</v>
      </c>
      <c r="F244" s="183" t="s">
        <v>40</v>
      </c>
      <c r="G244" s="183" t="s">
        <v>6477</v>
      </c>
      <c r="H244" s="289">
        <v>45181</v>
      </c>
      <c r="I244" s="183" t="s">
        <v>6487</v>
      </c>
      <c r="J244" s="183" t="s">
        <v>6698</v>
      </c>
      <c r="K244" s="183" t="s">
        <v>107</v>
      </c>
      <c r="L244" s="185"/>
    </row>
    <row r="245" spans="1:12" x14ac:dyDescent="0.25">
      <c r="A245" s="115">
        <f ca="1">INDEX('1.MetaData'!A:A, MATCH($D245, '1.MetaData'!$B:$B, 0))</f>
        <v>60</v>
      </c>
      <c r="B245" s="161" t="s">
        <v>6699</v>
      </c>
      <c r="C245" s="184" t="s">
        <v>4878</v>
      </c>
      <c r="D245" s="81" t="str">
        <f ca="1">IF(
    NOT(ISERROR(_xlfn.XLOOKUP($B245, '4.Illumina'!F:F, '4.Illumina'!E:E))),
    _xlfn.XLOOKUP($B245, '4.Illumina'!F:F, '4.Illumina'!E:E),
    IF(
        NOT(ISERROR(_xlfn.XLOOKUP($B245, '4.PacBio'!F:F, '4.PacBio'!E:E))),
        _xlfn.XLOOKUP($B245, '4.PacBio'!F:F, '4.PacBio'!E:E),
        IF(
            NOT(ISERROR(_xlfn.XLOOKUP($B245, '4.HiCLibrary'!F:F, '4.HiCLibrary'!E:E))),
            _xlfn.XLOOKUP($B245, '4.HiCLibrary'!F:F, '4.HiCLibrary'!E:E),
            IFERROR(
                _xlfn.XLOOKUP($B245, '4.ONT'!F:F, '4.ONT'!E:E, "?"),
                "?"
            )
        )
    )
)</f>
        <v>OG60</v>
      </c>
      <c r="E245" t="str">
        <f t="shared" si="4"/>
        <v>OG60M_D_SBL_PACB_241127_AD</v>
      </c>
      <c r="F245" s="183" t="s">
        <v>6463</v>
      </c>
      <c r="G245" s="183" t="s">
        <v>6499</v>
      </c>
      <c r="H245" s="289">
        <v>45623</v>
      </c>
      <c r="I245" s="183" t="s">
        <v>6700</v>
      </c>
      <c r="J245" s="183" t="s">
        <v>5098</v>
      </c>
      <c r="K245" s="185">
        <v>0.5</v>
      </c>
      <c r="L245" s="185"/>
    </row>
    <row r="246" spans="1:12" x14ac:dyDescent="0.25">
      <c r="A246" s="115">
        <f ca="1">INDEX('1.MetaData'!A:A, MATCH($D246, '1.MetaData'!$B:$B, 0))</f>
        <v>76</v>
      </c>
      <c r="B246" s="161" t="s">
        <v>6701</v>
      </c>
      <c r="C246" s="183" t="s">
        <v>4878</v>
      </c>
      <c r="D246" s="81" t="str">
        <f ca="1">IF(
    NOT(ISERROR(_xlfn.XLOOKUP($B246, '4.Illumina'!F:F, '4.Illumina'!E:E))),
    _xlfn.XLOOKUP($B246, '4.Illumina'!F:F, '4.Illumina'!E:E),
    IF(
        NOT(ISERROR(_xlfn.XLOOKUP($B246, '4.PacBio'!F:F, '4.PacBio'!E:E))),
        _xlfn.XLOOKUP($B246, '4.PacBio'!F:F, '4.PacBio'!E:E),
        IF(
            NOT(ISERROR(_xlfn.XLOOKUP($B246, '4.HiCLibrary'!F:F, '4.HiCLibrary'!E:E))),
            _xlfn.XLOOKUP($B246, '4.HiCLibrary'!F:F, '4.HiCLibrary'!E:E),
            IFERROR(
                _xlfn.XLOOKUP($B246, '4.ONT'!F:F, '4.ONT'!E:E, "?"),
                "?"
            )
        )
    )
)</f>
        <v>OG76</v>
      </c>
      <c r="E246" t="str">
        <f t="shared" si="4"/>
        <v>OG76G-1_HICL_ISEQ_240222_AD2</v>
      </c>
      <c r="F246" s="183" t="s">
        <v>6468</v>
      </c>
      <c r="G246" s="183" t="s">
        <v>6460</v>
      </c>
      <c r="H246" s="289">
        <v>45344</v>
      </c>
      <c r="I246" s="183" t="s">
        <v>6548</v>
      </c>
      <c r="J246" s="183" t="s">
        <v>107</v>
      </c>
      <c r="K246" s="183" t="s">
        <v>107</v>
      </c>
      <c r="L246" s="185"/>
    </row>
    <row r="247" spans="1:12" x14ac:dyDescent="0.25">
      <c r="A247" s="115">
        <f ca="1">INDEX('1.MetaData'!A:A, MATCH($D247, '1.MetaData'!$B:$B, 0))</f>
        <v>76</v>
      </c>
      <c r="B247" s="161" t="s">
        <v>6701</v>
      </c>
      <c r="C247" s="183" t="s">
        <v>4878</v>
      </c>
      <c r="D247" s="81" t="str">
        <f ca="1">IF(
    NOT(ISERROR(_xlfn.XLOOKUP($B247, '4.Illumina'!F:F, '4.Illumina'!E:E))),
    _xlfn.XLOOKUP($B247, '4.Illumina'!F:F, '4.Illumina'!E:E),
    IF(
        NOT(ISERROR(_xlfn.XLOOKUP($B247, '4.PacBio'!F:F, '4.PacBio'!E:E))),
        _xlfn.XLOOKUP($B247, '4.PacBio'!F:F, '4.PacBio'!E:E),
        IF(
            NOT(ISERROR(_xlfn.XLOOKUP($B247, '4.HiCLibrary'!F:F, '4.HiCLibrary'!E:E))),
            _xlfn.XLOOKUP($B247, '4.HiCLibrary'!F:F, '4.HiCLibrary'!E:E),
            IFERROR(
                _xlfn.XLOOKUP($B247, '4.ONT'!F:F, '4.ONT'!E:E, "?"),
                "?"
            )
        )
    )
)</f>
        <v>OG76</v>
      </c>
      <c r="E247" t="str">
        <f t="shared" si="4"/>
        <v>OG76G-1_HICL_NEXT_240301_AD</v>
      </c>
      <c r="F247" s="183" t="s">
        <v>6468</v>
      </c>
      <c r="G247" s="183" t="s">
        <v>6469</v>
      </c>
      <c r="H247" s="289">
        <v>45352</v>
      </c>
      <c r="I247" s="183" t="s">
        <v>6549</v>
      </c>
      <c r="J247" s="183" t="s">
        <v>107</v>
      </c>
      <c r="K247" s="183" t="s">
        <v>107</v>
      </c>
      <c r="L247" s="185"/>
    </row>
    <row r="248" spans="1:12" x14ac:dyDescent="0.25">
      <c r="A248" s="115">
        <f ca="1">INDEX('1.MetaData'!A:A, MATCH($D248, '1.MetaData'!$B:$B, 0))</f>
        <v>76</v>
      </c>
      <c r="B248" s="161" t="s">
        <v>6696</v>
      </c>
      <c r="C248" s="183" t="s">
        <v>4878</v>
      </c>
      <c r="D248" s="81" t="str">
        <f ca="1">IF(
    NOT(ISERROR(_xlfn.XLOOKUP($B248, '4.Illumina'!F:F, '4.Illumina'!E:E))),
    _xlfn.XLOOKUP($B248, '4.Illumina'!F:F, '4.Illumina'!E:E),
    IF(
        NOT(ISERROR(_xlfn.XLOOKUP($B248, '4.PacBio'!F:F, '4.PacBio'!E:E))),
        _xlfn.XLOOKUP($B248, '4.PacBio'!F:F, '4.PacBio'!E:E),
        IF(
            NOT(ISERROR(_xlfn.XLOOKUP($B248, '4.HiCLibrary'!F:F, '4.HiCLibrary'!E:E))),
            _xlfn.XLOOKUP($B248, '4.HiCLibrary'!F:F, '4.HiCLibrary'!E:E),
            IFERROR(
                _xlfn.XLOOKUP($B248, '4.ONT'!F:F, '4.ONT'!E:E, "?"),
                "?"
            )
        )
    )
)</f>
        <v>OG76</v>
      </c>
      <c r="E248" t="str">
        <f t="shared" si="4"/>
        <v>OG76G_D_IL_NOVA_230814_LP</v>
      </c>
      <c r="F248" s="183" t="s">
        <v>6459</v>
      </c>
      <c r="G248" s="183" t="s">
        <v>6471</v>
      </c>
      <c r="H248" s="289">
        <v>45152</v>
      </c>
      <c r="I248" s="183" t="s">
        <v>6473</v>
      </c>
      <c r="J248" s="183" t="s">
        <v>107</v>
      </c>
      <c r="K248" s="183" t="s">
        <v>107</v>
      </c>
      <c r="L248" s="185"/>
    </row>
    <row r="249" spans="1:12" x14ac:dyDescent="0.25">
      <c r="A249" s="115">
        <f ca="1">INDEX('1.MetaData'!A:A, MATCH($D249, '1.MetaData'!$B:$B, 0))</f>
        <v>76</v>
      </c>
      <c r="B249" s="161" t="s">
        <v>6702</v>
      </c>
      <c r="C249" s="183" t="s">
        <v>4878</v>
      </c>
      <c r="D249" s="81" t="str">
        <f ca="1">IF(
    NOT(ISERROR(_xlfn.XLOOKUP($B249, '4.Illumina'!F:F, '4.Illumina'!E:E))),
    _xlfn.XLOOKUP($B249, '4.Illumina'!F:F, '4.Illumina'!E:E),
    IF(
        NOT(ISERROR(_xlfn.XLOOKUP($B249, '4.PacBio'!F:F, '4.PacBio'!E:E))),
        _xlfn.XLOOKUP($B249, '4.PacBio'!F:F, '4.PacBio'!E:E),
        IF(
            NOT(ISERROR(_xlfn.XLOOKUP($B249, '4.HiCLibrary'!F:F, '4.HiCLibrary'!E:E))),
            _xlfn.XLOOKUP($B249, '4.HiCLibrary'!F:F, '4.HiCLibrary'!E:E),
            IFERROR(
                _xlfn.XLOOKUP($B249, '4.ONT'!F:F, '4.ONT'!E:E, "?"),
                "?"
            )
        )
    )
)</f>
        <v>OG76</v>
      </c>
      <c r="E249" t="str">
        <f t="shared" si="4"/>
        <v>OG76G_D_SBL_PACB_230825_AD</v>
      </c>
      <c r="F249" s="183" t="s">
        <v>6463</v>
      </c>
      <c r="G249" s="183" t="s">
        <v>6464</v>
      </c>
      <c r="H249" s="289">
        <v>45163</v>
      </c>
      <c r="I249" s="183" t="s">
        <v>6490</v>
      </c>
      <c r="J249" s="183" t="s">
        <v>6619</v>
      </c>
      <c r="K249" s="185">
        <v>2</v>
      </c>
      <c r="L249" s="185"/>
    </row>
    <row r="250" spans="1:12" x14ac:dyDescent="0.25">
      <c r="A250" s="115">
        <f ca="1">INDEX('1.MetaData'!A:A, MATCH($D250, '1.MetaData'!$B:$B, 0))</f>
        <v>79</v>
      </c>
      <c r="B250" s="161" t="s">
        <v>6703</v>
      </c>
      <c r="C250" s="183" t="s">
        <v>4878</v>
      </c>
      <c r="D250" s="81" t="str">
        <f ca="1">IF(
    NOT(ISERROR(_xlfn.XLOOKUP($B250, '4.Illumina'!F:F, '4.Illumina'!E:E))),
    _xlfn.XLOOKUP($B250, '4.Illumina'!F:F, '4.Illumina'!E:E),
    IF(
        NOT(ISERROR(_xlfn.XLOOKUP($B250, '4.PacBio'!F:F, '4.PacBio'!E:E))),
        _xlfn.XLOOKUP($B250, '4.PacBio'!F:F, '4.PacBio'!E:E),
        IF(
            NOT(ISERROR(_xlfn.XLOOKUP($B250, '4.HiCLibrary'!F:F, '4.HiCLibrary'!E:E))),
            _xlfn.XLOOKUP($B250, '4.HiCLibrary'!F:F, '4.HiCLibrary'!E:E),
            IFERROR(
                _xlfn.XLOOKUP($B250, '4.ONT'!F:F, '4.ONT'!E:E, "?"),
                "?"
            )
        )
    )
)</f>
        <v>OG79</v>
      </c>
      <c r="E250" t="str">
        <f t="shared" si="4"/>
        <v>OG79G-1_HICL_ISEQ_240412_AD</v>
      </c>
      <c r="F250" s="183" t="s">
        <v>6468</v>
      </c>
      <c r="G250" s="183" t="s">
        <v>6460</v>
      </c>
      <c r="H250" s="289">
        <v>45394</v>
      </c>
      <c r="I250" s="183" t="s">
        <v>6704</v>
      </c>
      <c r="J250" s="183" t="s">
        <v>107</v>
      </c>
      <c r="K250" s="185" t="s">
        <v>107</v>
      </c>
      <c r="L250" s="185"/>
    </row>
    <row r="251" spans="1:12" x14ac:dyDescent="0.25">
      <c r="A251" s="115">
        <f ca="1">INDEX('1.MetaData'!A:A, MATCH($D251, '1.MetaData'!$B:$B, 0))</f>
        <v>79</v>
      </c>
      <c r="B251" s="161" t="s">
        <v>6705</v>
      </c>
      <c r="C251" s="184" t="s">
        <v>4878</v>
      </c>
      <c r="D251" s="81" t="str">
        <f ca="1">IF(
    NOT(ISERROR(_xlfn.XLOOKUP($B251, '4.Illumina'!F:F, '4.Illumina'!E:E))),
    _xlfn.XLOOKUP($B251, '4.Illumina'!F:F, '4.Illumina'!E:E),
    IF(
        NOT(ISERROR(_xlfn.XLOOKUP($B251, '4.PacBio'!F:F, '4.PacBio'!E:E))),
        _xlfn.XLOOKUP($B251, '4.PacBio'!F:F, '4.PacBio'!E:E),
        IF(
            NOT(ISERROR(_xlfn.XLOOKUP($B251, '4.HiCLibrary'!F:F, '4.HiCLibrary'!E:E))),
            _xlfn.XLOOKUP($B251, '4.HiCLibrary'!F:F, '4.HiCLibrary'!E:E),
            IFERROR(
                _xlfn.XLOOKUP($B251, '4.ONT'!F:F, '4.ONT'!E:E, "?"),
                "?"
            )
        )
    )
)</f>
        <v>OG79</v>
      </c>
      <c r="E251" t="str">
        <f t="shared" si="4"/>
        <v>OG79G-1_HICL2_ISEQ_240515_AD</v>
      </c>
      <c r="F251" s="183" t="s">
        <v>6468</v>
      </c>
      <c r="G251" s="183" t="s">
        <v>6460</v>
      </c>
      <c r="H251" s="289">
        <v>45427</v>
      </c>
      <c r="I251" s="183" t="s">
        <v>6706</v>
      </c>
      <c r="J251" s="183" t="s">
        <v>107</v>
      </c>
      <c r="K251" s="185" t="s">
        <v>107</v>
      </c>
      <c r="L251" s="185"/>
    </row>
    <row r="252" spans="1:12" x14ac:dyDescent="0.25">
      <c r="A252" s="115">
        <f ca="1">INDEX('1.MetaData'!A:A, MATCH($D252, '1.MetaData'!$B:$B, 0))</f>
        <v>79</v>
      </c>
      <c r="B252" s="161" t="s">
        <v>6705</v>
      </c>
      <c r="C252" s="184" t="s">
        <v>4878</v>
      </c>
      <c r="D252" s="81" t="str">
        <f ca="1">IF(
    NOT(ISERROR(_xlfn.XLOOKUP($B252, '4.Illumina'!F:F, '4.Illumina'!E:E))),
    _xlfn.XLOOKUP($B252, '4.Illumina'!F:F, '4.Illumina'!E:E),
    IF(
        NOT(ISERROR(_xlfn.XLOOKUP($B252, '4.PacBio'!F:F, '4.PacBio'!E:E))),
        _xlfn.XLOOKUP($B252, '4.PacBio'!F:F, '4.PacBio'!E:E),
        IF(
            NOT(ISERROR(_xlfn.XLOOKUP($B252, '4.HiCLibrary'!F:F, '4.HiCLibrary'!E:E))),
            _xlfn.XLOOKUP($B252, '4.HiCLibrary'!F:F, '4.HiCLibrary'!E:E),
            IFERROR(
                _xlfn.XLOOKUP($B252, '4.ONT'!F:F, '4.ONT'!E:E, "?"),
                "?"
            )
        )
    )
)</f>
        <v>OG79</v>
      </c>
      <c r="E252" t="str">
        <f t="shared" si="4"/>
        <v>OG79G-1_HICL2_NOVA_240522_AD</v>
      </c>
      <c r="F252" s="183" t="s">
        <v>6468</v>
      </c>
      <c r="G252" s="183" t="s">
        <v>6471</v>
      </c>
      <c r="H252" s="289">
        <v>45434</v>
      </c>
      <c r="I252" s="183" t="s">
        <v>6707</v>
      </c>
      <c r="J252" s="183" t="s">
        <v>107</v>
      </c>
      <c r="K252" s="185" t="s">
        <v>107</v>
      </c>
      <c r="L252" s="185"/>
    </row>
    <row r="253" spans="1:12" x14ac:dyDescent="0.25">
      <c r="A253" s="115">
        <f ca="1">INDEX('1.MetaData'!A:A, MATCH($D253, '1.MetaData'!$B:$B, 0))</f>
        <v>80</v>
      </c>
      <c r="B253" s="161" t="s">
        <v>6708</v>
      </c>
      <c r="C253" s="184" t="s">
        <v>4878</v>
      </c>
      <c r="D253" s="81" t="str">
        <f ca="1">IF(
    NOT(ISERROR(_xlfn.XLOOKUP($B253, '4.Illumina'!F:F, '4.Illumina'!E:E))),
    _xlfn.XLOOKUP($B253, '4.Illumina'!F:F, '4.Illumina'!E:E),
    IF(
        NOT(ISERROR(_xlfn.XLOOKUP($B253, '4.PacBio'!F:F, '4.PacBio'!E:E))),
        _xlfn.XLOOKUP($B253, '4.PacBio'!F:F, '4.PacBio'!E:E),
        IF(
            NOT(ISERROR(_xlfn.XLOOKUP($B253, '4.HiCLibrary'!F:F, '4.HiCLibrary'!E:E))),
            _xlfn.XLOOKUP($B253, '4.HiCLibrary'!F:F, '4.HiCLibrary'!E:E),
            IFERROR(
                _xlfn.XLOOKUP($B253, '4.ONT'!F:F, '4.ONT'!E:E, "?"),
                "?"
            )
        )
    )
)</f>
        <v>OG80</v>
      </c>
      <c r="E253" t="str">
        <f t="shared" si="4"/>
        <v>OG80M_D_IL_ISEQ_240709_AMD</v>
      </c>
      <c r="F253" s="183" t="s">
        <v>6459</v>
      </c>
      <c r="G253" s="183" t="s">
        <v>6460</v>
      </c>
      <c r="H253" s="289">
        <v>45482</v>
      </c>
      <c r="I253" s="183" t="s">
        <v>6475</v>
      </c>
      <c r="J253" s="183" t="s">
        <v>107</v>
      </c>
      <c r="K253" s="185" t="s">
        <v>107</v>
      </c>
      <c r="L253" s="185"/>
    </row>
    <row r="254" spans="1:12" x14ac:dyDescent="0.25">
      <c r="A254" s="115">
        <f ca="1">INDEX('1.MetaData'!A:A, MATCH($D254, '1.MetaData'!$B:$B, 0))</f>
        <v>80</v>
      </c>
      <c r="B254" s="161" t="s">
        <v>6708</v>
      </c>
      <c r="C254" s="184" t="s">
        <v>4878</v>
      </c>
      <c r="D254" s="81" t="str">
        <f ca="1">IF(
    NOT(ISERROR(_xlfn.XLOOKUP($B254, '4.Illumina'!F:F, '4.Illumina'!E:E))),
    _xlfn.XLOOKUP($B254, '4.Illumina'!F:F, '4.Illumina'!E:E),
    IF(
        NOT(ISERROR(_xlfn.XLOOKUP($B254, '4.PacBio'!F:F, '4.PacBio'!E:E))),
        _xlfn.XLOOKUP($B254, '4.PacBio'!F:F, '4.PacBio'!E:E),
        IF(
            NOT(ISERROR(_xlfn.XLOOKUP($B254, '4.HiCLibrary'!F:F, '4.HiCLibrary'!E:E))),
            _xlfn.XLOOKUP($B254, '4.HiCLibrary'!F:F, '4.HiCLibrary'!E:E),
            IFERROR(
                _xlfn.XLOOKUP($B254, '4.ONT'!F:F, '4.ONT'!E:E, "?"),
                "?"
            )
        )
    )
)</f>
        <v>OG80</v>
      </c>
      <c r="E254" t="str">
        <f t="shared" ref="E254:E317" si="5">CONCATENATE(B254,"_",I254)</f>
        <v>OG80M_D_IL_NOVA_240716_AMD</v>
      </c>
      <c r="F254" s="183" t="s">
        <v>6459</v>
      </c>
      <c r="G254" s="183" t="s">
        <v>6471</v>
      </c>
      <c r="H254" s="289">
        <v>45489</v>
      </c>
      <c r="I254" s="183" t="s">
        <v>6484</v>
      </c>
      <c r="J254" s="183" t="s">
        <v>107</v>
      </c>
      <c r="K254" s="185" t="s">
        <v>107</v>
      </c>
      <c r="L254" s="185"/>
    </row>
    <row r="255" spans="1:12" x14ac:dyDescent="0.25">
      <c r="A255" s="115">
        <f ca="1">INDEX('1.MetaData'!A:A, MATCH($D255, '1.MetaData'!$B:$B, 0))</f>
        <v>82</v>
      </c>
      <c r="B255" s="161" t="s">
        <v>6709</v>
      </c>
      <c r="C255" s="184" t="s">
        <v>4878</v>
      </c>
      <c r="D255" s="81" t="str">
        <f ca="1">IF(
    NOT(ISERROR(_xlfn.XLOOKUP($B255, '4.Illumina'!F:F, '4.Illumina'!E:E))),
    _xlfn.XLOOKUP($B255, '4.Illumina'!F:F, '4.Illumina'!E:E),
    IF(
        NOT(ISERROR(_xlfn.XLOOKUP($B255, '4.PacBio'!F:F, '4.PacBio'!E:E))),
        _xlfn.XLOOKUP($B255, '4.PacBio'!F:F, '4.PacBio'!E:E),
        IF(
            NOT(ISERROR(_xlfn.XLOOKUP($B255, '4.HiCLibrary'!F:F, '4.HiCLibrary'!E:E))),
            _xlfn.XLOOKUP($B255, '4.HiCLibrary'!F:F, '4.HiCLibrary'!E:E),
            IFERROR(
                _xlfn.XLOOKUP($B255, '4.ONT'!F:F, '4.ONT'!E:E, "?"),
                "?"
            )
        )
    )
)</f>
        <v>OG82</v>
      </c>
      <c r="E255" t="str">
        <f t="shared" si="5"/>
        <v>OG82G_D_IL_ISEQ_240311_LA</v>
      </c>
      <c r="F255" s="183" t="s">
        <v>6459</v>
      </c>
      <c r="G255" s="183" t="s">
        <v>6460</v>
      </c>
      <c r="H255" s="289">
        <v>45362</v>
      </c>
      <c r="I255" s="183" t="s">
        <v>6665</v>
      </c>
      <c r="K255" s="183"/>
      <c r="L255" s="185"/>
    </row>
    <row r="256" spans="1:12" x14ac:dyDescent="0.25">
      <c r="A256" s="115">
        <f ca="1">INDEX('1.MetaData'!A:A, MATCH($D256, '1.MetaData'!$B:$B, 0))</f>
        <v>82</v>
      </c>
      <c r="B256" s="161" t="s">
        <v>6709</v>
      </c>
      <c r="C256" s="184" t="s">
        <v>4878</v>
      </c>
      <c r="D256" s="81" t="str">
        <f ca="1">IF(
    NOT(ISERROR(_xlfn.XLOOKUP($B256, '4.Illumina'!F:F, '4.Illumina'!E:E))),
    _xlfn.XLOOKUP($B256, '4.Illumina'!F:F, '4.Illumina'!E:E),
    IF(
        NOT(ISERROR(_xlfn.XLOOKUP($B256, '4.PacBio'!F:F, '4.PacBio'!E:E))),
        _xlfn.XLOOKUP($B256, '4.PacBio'!F:F, '4.PacBio'!E:E),
        IF(
            NOT(ISERROR(_xlfn.XLOOKUP($B256, '4.HiCLibrary'!F:F, '4.HiCLibrary'!E:E))),
            _xlfn.XLOOKUP($B256, '4.HiCLibrary'!F:F, '4.HiCLibrary'!E:E),
            IFERROR(
                _xlfn.XLOOKUP($B256, '4.ONT'!F:F, '4.ONT'!E:E, "?"),
                "?"
            )
        )
    )
)</f>
        <v>OG82</v>
      </c>
      <c r="E256" t="str">
        <f t="shared" si="5"/>
        <v>OG82G_D_IL_NOVA_240313_LA</v>
      </c>
      <c r="F256" s="183" t="s">
        <v>6459</v>
      </c>
      <c r="G256" s="183" t="s">
        <v>6471</v>
      </c>
      <c r="H256" s="289">
        <v>45364</v>
      </c>
      <c r="I256" s="183" t="s">
        <v>6666</v>
      </c>
      <c r="K256" s="183"/>
      <c r="L256" s="185"/>
    </row>
    <row r="257" spans="1:12" x14ac:dyDescent="0.25">
      <c r="A257" s="115">
        <f ca="1">INDEX('1.MetaData'!A:A, MATCH($D257, '1.MetaData'!$B:$B, 0))</f>
        <v>83</v>
      </c>
      <c r="B257" s="161" t="s">
        <v>6710</v>
      </c>
      <c r="C257" s="184" t="s">
        <v>4878</v>
      </c>
      <c r="D257" s="81" t="str">
        <f ca="1">IF(
    NOT(ISERROR(_xlfn.XLOOKUP($B257, '4.Illumina'!F:F, '4.Illumina'!E:E))),
    _xlfn.XLOOKUP($B257, '4.Illumina'!F:F, '4.Illumina'!E:E),
    IF(
        NOT(ISERROR(_xlfn.XLOOKUP($B257, '4.PacBio'!F:F, '4.PacBio'!E:E))),
        _xlfn.XLOOKUP($B257, '4.PacBio'!F:F, '4.PacBio'!E:E),
        IF(
            NOT(ISERROR(_xlfn.XLOOKUP($B257, '4.HiCLibrary'!F:F, '4.HiCLibrary'!E:E))),
            _xlfn.XLOOKUP($B257, '4.HiCLibrary'!F:F, '4.HiCLibrary'!E:E),
            IFERROR(
                _xlfn.XLOOKUP($B257, '4.ONT'!F:F, '4.ONT'!E:E, "?"),
                "?"
            )
        )
    )
)</f>
        <v>OG83</v>
      </c>
      <c r="E257" t="str">
        <f t="shared" si="5"/>
        <v>OG83H_D_IL_ISEQ_240709_AMD</v>
      </c>
      <c r="F257" s="183" t="s">
        <v>6459</v>
      </c>
      <c r="G257" s="183" t="s">
        <v>6460</v>
      </c>
      <c r="H257" s="289">
        <v>45482</v>
      </c>
      <c r="I257" s="183" t="s">
        <v>6475</v>
      </c>
      <c r="J257" s="183" t="s">
        <v>107</v>
      </c>
      <c r="K257" s="185" t="s">
        <v>107</v>
      </c>
      <c r="L257" s="185"/>
    </row>
    <row r="258" spans="1:12" x14ac:dyDescent="0.25">
      <c r="A258" s="115">
        <f ca="1">INDEX('1.MetaData'!A:A, MATCH($D258, '1.MetaData'!$B:$B, 0))</f>
        <v>83</v>
      </c>
      <c r="B258" s="161" t="s">
        <v>6710</v>
      </c>
      <c r="C258" s="184" t="s">
        <v>4878</v>
      </c>
      <c r="D258" s="81" t="str">
        <f ca="1">IF(
    NOT(ISERROR(_xlfn.XLOOKUP($B258, '4.Illumina'!F:F, '4.Illumina'!E:E))),
    _xlfn.XLOOKUP($B258, '4.Illumina'!F:F, '4.Illumina'!E:E),
    IF(
        NOT(ISERROR(_xlfn.XLOOKUP($B258, '4.PacBio'!F:F, '4.PacBio'!E:E))),
        _xlfn.XLOOKUP($B258, '4.PacBio'!F:F, '4.PacBio'!E:E),
        IF(
            NOT(ISERROR(_xlfn.XLOOKUP($B258, '4.HiCLibrary'!F:F, '4.HiCLibrary'!E:E))),
            _xlfn.XLOOKUP($B258, '4.HiCLibrary'!F:F, '4.HiCLibrary'!E:E),
            IFERROR(
                _xlfn.XLOOKUP($B258, '4.ONT'!F:F, '4.ONT'!E:E, "?"),
                "?"
            )
        )
    )
)</f>
        <v>OG83</v>
      </c>
      <c r="E258" t="str">
        <f t="shared" si="5"/>
        <v>OG83H_D_IL_NOVA_240716_AMD</v>
      </c>
      <c r="F258" s="183" t="s">
        <v>6459</v>
      </c>
      <c r="G258" s="183" t="s">
        <v>6471</v>
      </c>
      <c r="H258" s="289">
        <v>45489</v>
      </c>
      <c r="I258" s="183" t="s">
        <v>6484</v>
      </c>
      <c r="J258" s="183" t="s">
        <v>107</v>
      </c>
      <c r="K258" s="185" t="s">
        <v>107</v>
      </c>
      <c r="L258" s="185"/>
    </row>
    <row r="259" spans="1:12" x14ac:dyDescent="0.25">
      <c r="A259" s="115">
        <f ca="1">INDEX('1.MetaData'!A:A, MATCH($D259, '1.MetaData'!$B:$B, 0))</f>
        <v>85</v>
      </c>
      <c r="B259" s="161" t="s">
        <v>6711</v>
      </c>
      <c r="C259" s="184" t="s">
        <v>4878</v>
      </c>
      <c r="D259" s="81" t="str">
        <f ca="1">IF(
    NOT(ISERROR(_xlfn.XLOOKUP($B259, '4.Illumina'!F:F, '4.Illumina'!E:E))),
    _xlfn.XLOOKUP($B259, '4.Illumina'!F:F, '4.Illumina'!E:E),
    IF(
        NOT(ISERROR(_xlfn.XLOOKUP($B259, '4.PacBio'!F:F, '4.PacBio'!E:E))),
        _xlfn.XLOOKUP($B259, '4.PacBio'!F:F, '4.PacBio'!E:E),
        IF(
            NOT(ISERROR(_xlfn.XLOOKUP($B259, '4.HiCLibrary'!F:F, '4.HiCLibrary'!E:E))),
            _xlfn.XLOOKUP($B259, '4.HiCLibrary'!F:F, '4.HiCLibrary'!E:E),
            IFERROR(
                _xlfn.XLOOKUP($B259, '4.ONT'!F:F, '4.ONT'!E:E, "?"),
                "?"
            )
        )
    )
)</f>
        <v>OG85</v>
      </c>
      <c r="E259" t="str">
        <f t="shared" si="5"/>
        <v>OG85G_D2_IL_ISEQ_240311_LA</v>
      </c>
      <c r="F259" s="183" t="s">
        <v>6459</v>
      </c>
      <c r="G259" s="183" t="s">
        <v>6460</v>
      </c>
      <c r="H259" s="289">
        <v>45362</v>
      </c>
      <c r="I259" s="183" t="s">
        <v>6665</v>
      </c>
      <c r="K259" s="183"/>
      <c r="L259" s="185"/>
    </row>
    <row r="260" spans="1:12" x14ac:dyDescent="0.25">
      <c r="A260" s="115">
        <f ca="1">INDEX('1.MetaData'!A:A, MATCH($D260, '1.MetaData'!$B:$B, 0))</f>
        <v>85</v>
      </c>
      <c r="B260" s="161" t="s">
        <v>6711</v>
      </c>
      <c r="C260" s="184" t="s">
        <v>4878</v>
      </c>
      <c r="D260" s="81" t="str">
        <f ca="1">IF(
    NOT(ISERROR(_xlfn.XLOOKUP($B260, '4.Illumina'!F:F, '4.Illumina'!E:E))),
    _xlfn.XLOOKUP($B260, '4.Illumina'!F:F, '4.Illumina'!E:E),
    IF(
        NOT(ISERROR(_xlfn.XLOOKUP($B260, '4.PacBio'!F:F, '4.PacBio'!E:E))),
        _xlfn.XLOOKUP($B260, '4.PacBio'!F:F, '4.PacBio'!E:E),
        IF(
            NOT(ISERROR(_xlfn.XLOOKUP($B260, '4.HiCLibrary'!F:F, '4.HiCLibrary'!E:E))),
            _xlfn.XLOOKUP($B260, '4.HiCLibrary'!F:F, '4.HiCLibrary'!E:E),
            IFERROR(
                _xlfn.XLOOKUP($B260, '4.ONT'!F:F, '4.ONT'!E:E, "?"),
                "?"
            )
        )
    )
)</f>
        <v>OG85</v>
      </c>
      <c r="E260" t="str">
        <f t="shared" si="5"/>
        <v>OG85G_D2_IL_NOVA_240313_LA</v>
      </c>
      <c r="F260" s="183" t="s">
        <v>6459</v>
      </c>
      <c r="G260" s="183" t="s">
        <v>6471</v>
      </c>
      <c r="H260" s="289">
        <v>45364</v>
      </c>
      <c r="I260" s="183" t="s">
        <v>6666</v>
      </c>
      <c r="K260" s="183"/>
      <c r="L260" s="185"/>
    </row>
    <row r="261" spans="1:12" x14ac:dyDescent="0.25">
      <c r="A261" s="115">
        <f ca="1">INDEX('1.MetaData'!A:A, MATCH($D261, '1.MetaData'!$B:$B, 0))</f>
        <v>79</v>
      </c>
      <c r="B261" s="161" t="s">
        <v>6712</v>
      </c>
      <c r="C261" s="183" t="s">
        <v>4878</v>
      </c>
      <c r="D261" s="81" t="str">
        <f ca="1">IF(
    NOT(ISERROR(_xlfn.XLOOKUP($B261, '4.Illumina'!F:F, '4.Illumina'!E:E))),
    _xlfn.XLOOKUP($B261, '4.Illumina'!F:F, '4.Illumina'!E:E),
    IF(
        NOT(ISERROR(_xlfn.XLOOKUP($B261, '4.PacBio'!F:F, '4.PacBio'!E:E))),
        _xlfn.XLOOKUP($B261, '4.PacBio'!F:F, '4.PacBio'!E:E),
        IF(
            NOT(ISERROR(_xlfn.XLOOKUP($B261, '4.HiCLibrary'!F:F, '4.HiCLibrary'!E:E))),
            _xlfn.XLOOKUP($B261, '4.HiCLibrary'!F:F, '4.HiCLibrary'!E:E),
            IFERROR(
                _xlfn.XLOOKUP($B261, '4.ONT'!F:F, '4.ONT'!E:E, "?"),
                "?"
            )
        )
    )
)</f>
        <v>OG79</v>
      </c>
      <c r="E261" t="str">
        <f t="shared" si="5"/>
        <v>OG79G_D_SBL_PACB_240427_LA</v>
      </c>
      <c r="F261" s="183" t="s">
        <v>6463</v>
      </c>
      <c r="G261" s="183" t="s">
        <v>6499</v>
      </c>
      <c r="H261" s="289">
        <v>45411</v>
      </c>
      <c r="I261" s="183" t="s">
        <v>6591</v>
      </c>
      <c r="J261" s="183" t="s">
        <v>5098</v>
      </c>
      <c r="K261" s="185">
        <v>1</v>
      </c>
      <c r="L261" s="185"/>
    </row>
    <row r="262" spans="1:12" x14ac:dyDescent="0.25">
      <c r="A262" s="115">
        <f ca="1">INDEX('1.MetaData'!A:A, MATCH($D262, '1.MetaData'!$B:$B, 0))</f>
        <v>86</v>
      </c>
      <c r="B262" s="161" t="s">
        <v>6713</v>
      </c>
      <c r="C262" s="184" t="s">
        <v>4878</v>
      </c>
      <c r="D262" s="81" t="str">
        <f ca="1">IF(
    NOT(ISERROR(_xlfn.XLOOKUP($B262, '4.Illumina'!F:F, '4.Illumina'!E:E))),
    _xlfn.XLOOKUP($B262, '4.Illumina'!F:F, '4.Illumina'!E:E),
    IF(
        NOT(ISERROR(_xlfn.XLOOKUP($B262, '4.PacBio'!F:F, '4.PacBio'!E:E))),
        _xlfn.XLOOKUP($B262, '4.PacBio'!F:F, '4.PacBio'!E:E),
        IF(
            NOT(ISERROR(_xlfn.XLOOKUP($B262, '4.HiCLibrary'!F:F, '4.HiCLibrary'!E:E))),
            _xlfn.XLOOKUP($B262, '4.HiCLibrary'!F:F, '4.HiCLibrary'!E:E),
            IFERROR(
                _xlfn.XLOOKUP($B262, '4.ONT'!F:F, '4.ONT'!E:E, "?"),
                "?"
            )
        )
    )
)</f>
        <v>OG86</v>
      </c>
      <c r="E262" t="str">
        <f t="shared" si="5"/>
        <v>OG86G_D_IL2_ISEQ_240709_AMD</v>
      </c>
      <c r="F262" s="183" t="s">
        <v>6459</v>
      </c>
      <c r="G262" s="183" t="s">
        <v>6460</v>
      </c>
      <c r="H262" s="289">
        <v>45482</v>
      </c>
      <c r="I262" s="183" t="s">
        <v>6475</v>
      </c>
      <c r="J262" s="183" t="s">
        <v>107</v>
      </c>
      <c r="K262" s="185" t="s">
        <v>107</v>
      </c>
      <c r="L262" s="185"/>
    </row>
    <row r="263" spans="1:12" x14ac:dyDescent="0.25">
      <c r="A263" s="115">
        <f ca="1">INDEX('1.MetaData'!A:A, MATCH($D263, '1.MetaData'!$B:$B, 0))</f>
        <v>86</v>
      </c>
      <c r="B263" s="161" t="s">
        <v>6713</v>
      </c>
      <c r="C263" s="184" t="s">
        <v>4878</v>
      </c>
      <c r="D263" s="81" t="str">
        <f ca="1">IF(
    NOT(ISERROR(_xlfn.XLOOKUP($B263, '4.Illumina'!F:F, '4.Illumina'!E:E))),
    _xlfn.XLOOKUP($B263, '4.Illumina'!F:F, '4.Illumina'!E:E),
    IF(
        NOT(ISERROR(_xlfn.XLOOKUP($B263, '4.PacBio'!F:F, '4.PacBio'!E:E))),
        _xlfn.XLOOKUP($B263, '4.PacBio'!F:F, '4.PacBio'!E:E),
        IF(
            NOT(ISERROR(_xlfn.XLOOKUP($B263, '4.HiCLibrary'!F:F, '4.HiCLibrary'!E:E))),
            _xlfn.XLOOKUP($B263, '4.HiCLibrary'!F:F, '4.HiCLibrary'!E:E),
            IFERROR(
                _xlfn.XLOOKUP($B263, '4.ONT'!F:F, '4.ONT'!E:E, "?"),
                "?"
            )
        )
    )
)</f>
        <v>OG86</v>
      </c>
      <c r="E263" t="str">
        <f t="shared" si="5"/>
        <v>OG86G_D_IL2_NOVA_240716_AMD</v>
      </c>
      <c r="F263" s="183" t="s">
        <v>6459</v>
      </c>
      <c r="G263" s="183" t="s">
        <v>6471</v>
      </c>
      <c r="H263" s="289">
        <v>45489</v>
      </c>
      <c r="I263" s="183" t="s">
        <v>6484</v>
      </c>
      <c r="J263" s="183" t="s">
        <v>107</v>
      </c>
      <c r="K263" s="185" t="s">
        <v>107</v>
      </c>
      <c r="L263" s="185"/>
    </row>
    <row r="264" spans="1:12" x14ac:dyDescent="0.25">
      <c r="A264" s="115">
        <f ca="1">INDEX('1.MetaData'!A:A, MATCH($D264, '1.MetaData'!$B:$B, 0))</f>
        <v>87</v>
      </c>
      <c r="B264" s="161" t="s">
        <v>6714</v>
      </c>
      <c r="C264" s="183" t="s">
        <v>4878</v>
      </c>
      <c r="D264" s="81" t="str">
        <f ca="1">IF(
    NOT(ISERROR(_xlfn.XLOOKUP($B264, '4.Illumina'!F:F, '4.Illumina'!E:E))),
    _xlfn.XLOOKUP($B264, '4.Illumina'!F:F, '4.Illumina'!E:E),
    IF(
        NOT(ISERROR(_xlfn.XLOOKUP($B264, '4.PacBio'!F:F, '4.PacBio'!E:E))),
        _xlfn.XLOOKUP($B264, '4.PacBio'!F:F, '4.PacBio'!E:E),
        IF(
            NOT(ISERROR(_xlfn.XLOOKUP($B264, '4.HiCLibrary'!F:F, '4.HiCLibrary'!E:E))),
            _xlfn.XLOOKUP($B264, '4.HiCLibrary'!F:F, '4.HiCLibrary'!E:E),
            IFERROR(
                _xlfn.XLOOKUP($B264, '4.ONT'!F:F, '4.ONT'!E:E, "?"),
                "?"
            )
        )
    )
)</f>
        <v>OG87</v>
      </c>
      <c r="E264" t="str">
        <f t="shared" si="5"/>
        <v>OG87G_D_IL_ISEQ_231020_AD</v>
      </c>
      <c r="F264" s="183" t="s">
        <v>6459</v>
      </c>
      <c r="G264" s="183" t="s">
        <v>6460</v>
      </c>
      <c r="H264" s="289">
        <v>45219</v>
      </c>
      <c r="I264" s="183" t="s">
        <v>6523</v>
      </c>
      <c r="J264" s="183" t="s">
        <v>107</v>
      </c>
      <c r="K264" s="183" t="s">
        <v>107</v>
      </c>
      <c r="L264" s="185"/>
    </row>
    <row r="265" spans="1:12" x14ac:dyDescent="0.25">
      <c r="A265" s="115">
        <f ca="1">INDEX('1.MetaData'!A:A, MATCH($D265, '1.MetaData'!$B:$B, 0))</f>
        <v>87</v>
      </c>
      <c r="B265" s="161" t="s">
        <v>6714</v>
      </c>
      <c r="C265" s="183" t="s">
        <v>4878</v>
      </c>
      <c r="D265" s="81" t="str">
        <f ca="1">IF(
    NOT(ISERROR(_xlfn.XLOOKUP($B265, '4.Illumina'!F:F, '4.Illumina'!E:E))),
    _xlfn.XLOOKUP($B265, '4.Illumina'!F:F, '4.Illumina'!E:E),
    IF(
        NOT(ISERROR(_xlfn.XLOOKUP($B265, '4.PacBio'!F:F, '4.PacBio'!E:E))),
        _xlfn.XLOOKUP($B265, '4.PacBio'!F:F, '4.PacBio'!E:E),
        IF(
            NOT(ISERROR(_xlfn.XLOOKUP($B265, '4.HiCLibrary'!F:F, '4.HiCLibrary'!E:E))),
            _xlfn.XLOOKUP($B265, '4.HiCLibrary'!F:F, '4.HiCLibrary'!E:E),
            IFERROR(
                _xlfn.XLOOKUP($B265, '4.ONT'!F:F, '4.ONT'!E:E, "?"),
                "?"
            )
        )
    )
)</f>
        <v>OG87</v>
      </c>
      <c r="E265" t="str">
        <f t="shared" si="5"/>
        <v>OG87G_D_IL_NOVA_231024_AD</v>
      </c>
      <c r="F265" s="183" t="s">
        <v>6459</v>
      </c>
      <c r="G265" s="183" t="s">
        <v>6471</v>
      </c>
      <c r="H265" s="289">
        <v>45589</v>
      </c>
      <c r="I265" s="183" t="s">
        <v>6531</v>
      </c>
      <c r="J265" s="183" t="s">
        <v>107</v>
      </c>
      <c r="K265" s="183" t="s">
        <v>107</v>
      </c>
      <c r="L265" s="185"/>
    </row>
    <row r="266" spans="1:12" x14ac:dyDescent="0.25">
      <c r="A266" s="115">
        <f ca="1">INDEX('1.MetaData'!A:A, MATCH($D266, '1.MetaData'!$B:$B, 0))</f>
        <v>88</v>
      </c>
      <c r="B266" s="161" t="s">
        <v>6715</v>
      </c>
      <c r="C266" s="183" t="s">
        <v>4878</v>
      </c>
      <c r="D266" s="81" t="str">
        <f ca="1">IF(
    NOT(ISERROR(_xlfn.XLOOKUP($B266, '4.Illumina'!F:F, '4.Illumina'!E:E))),
    _xlfn.XLOOKUP($B266, '4.Illumina'!F:F, '4.Illumina'!E:E),
    IF(
        NOT(ISERROR(_xlfn.XLOOKUP($B266, '4.PacBio'!F:F, '4.PacBio'!E:E))),
        _xlfn.XLOOKUP($B266, '4.PacBio'!F:F, '4.PacBio'!E:E),
        IF(
            NOT(ISERROR(_xlfn.XLOOKUP($B266, '4.HiCLibrary'!F:F, '4.HiCLibrary'!E:E))),
            _xlfn.XLOOKUP($B266, '4.HiCLibrary'!F:F, '4.HiCLibrary'!E:E),
            IFERROR(
                _xlfn.XLOOKUP($B266, '4.ONT'!F:F, '4.ONT'!E:E, "?"),
                "?"
            )
        )
    )
)</f>
        <v>OG88</v>
      </c>
      <c r="E266" t="str">
        <f t="shared" si="5"/>
        <v>OG88G_D_IL_iSEQ_230811_LP</v>
      </c>
      <c r="F266" s="183" t="s">
        <v>6459</v>
      </c>
      <c r="G266" s="183" t="s">
        <v>6460</v>
      </c>
      <c r="H266" s="289">
        <v>45149</v>
      </c>
      <c r="I266" s="183" t="s">
        <v>6604</v>
      </c>
      <c r="J266" s="183" t="s">
        <v>107</v>
      </c>
      <c r="K266" s="183" t="s">
        <v>107</v>
      </c>
      <c r="L266" s="185"/>
    </row>
    <row r="267" spans="1:12" x14ac:dyDescent="0.25">
      <c r="A267" s="115">
        <f ca="1">INDEX('1.MetaData'!A:A, MATCH($D267, '1.MetaData'!$B:$B, 0))</f>
        <v>88</v>
      </c>
      <c r="B267" s="161" t="s">
        <v>6716</v>
      </c>
      <c r="C267" s="183" t="s">
        <v>4878</v>
      </c>
      <c r="D267" s="81" t="str">
        <f ca="1">IF(
    NOT(ISERROR(_xlfn.XLOOKUP($B267, '4.Illumina'!F:F, '4.Illumina'!E:E))),
    _xlfn.XLOOKUP($B267, '4.Illumina'!F:F, '4.Illumina'!E:E),
    IF(
        NOT(ISERROR(_xlfn.XLOOKUP($B267, '4.PacBio'!F:F, '4.PacBio'!E:E))),
        _xlfn.XLOOKUP($B267, '4.PacBio'!F:F, '4.PacBio'!E:E),
        IF(
            NOT(ISERROR(_xlfn.XLOOKUP($B267, '4.HiCLibrary'!F:F, '4.HiCLibrary'!E:E))),
            _xlfn.XLOOKUP($B267, '4.HiCLibrary'!F:F, '4.HiCLibrary'!E:E),
            IFERROR(
                _xlfn.XLOOKUP($B267, '4.ONT'!F:F, '4.ONT'!E:E, "?"),
                "?"
            )
        )
    )
)</f>
        <v>OG88</v>
      </c>
      <c r="E267" t="str">
        <f t="shared" si="5"/>
        <v>OG88G_D_LSKL_ONT_230726_AD</v>
      </c>
      <c r="F267" s="183" t="s">
        <v>40</v>
      </c>
      <c r="G267" s="183" t="s">
        <v>6477</v>
      </c>
      <c r="H267" s="289">
        <v>45133</v>
      </c>
      <c r="I267" s="183" t="s">
        <v>6717</v>
      </c>
      <c r="J267" s="183" t="s">
        <v>6611</v>
      </c>
      <c r="K267" s="183" t="s">
        <v>107</v>
      </c>
      <c r="L267" s="185"/>
    </row>
    <row r="268" spans="1:12" x14ac:dyDescent="0.25">
      <c r="A268" s="115">
        <f ca="1">INDEX('1.MetaData'!A:A, MATCH($D268, '1.MetaData'!$B:$B, 0))</f>
        <v>67</v>
      </c>
      <c r="B268" s="161" t="s">
        <v>6718</v>
      </c>
      <c r="C268" s="184" t="s">
        <v>4878</v>
      </c>
      <c r="D268" s="81" t="str">
        <f ca="1">IF(
    NOT(ISERROR(_xlfn.XLOOKUP($B268, '4.Illumina'!F:F, '4.Illumina'!E:E))),
    _xlfn.XLOOKUP($B268, '4.Illumina'!F:F, '4.Illumina'!E:E),
    IF(
        NOT(ISERROR(_xlfn.XLOOKUP($B268, '4.PacBio'!F:F, '4.PacBio'!E:E))),
        _xlfn.XLOOKUP($B268, '4.PacBio'!F:F, '4.PacBio'!E:E),
        IF(
            NOT(ISERROR(_xlfn.XLOOKUP($B268, '4.HiCLibrary'!F:F, '4.HiCLibrary'!E:E))),
            _xlfn.XLOOKUP($B268, '4.HiCLibrary'!F:F, '4.HiCLibrary'!E:E),
            IFERROR(
                _xlfn.XLOOKUP($B268, '4.ONT'!F:F, '4.ONT'!E:E, "?"),
                "?"
            )
        )
    )
)</f>
        <v>OG67</v>
      </c>
      <c r="E268" t="str">
        <f t="shared" si="5"/>
        <v>OG67W_D_SBL_PACB_241127_AD</v>
      </c>
      <c r="F268" s="183" t="s">
        <v>6463</v>
      </c>
      <c r="G268" s="183" t="s">
        <v>6499</v>
      </c>
      <c r="H268" s="289">
        <v>45623</v>
      </c>
      <c r="I268" s="183" t="s">
        <v>6700</v>
      </c>
      <c r="J268" s="183" t="s">
        <v>5102</v>
      </c>
      <c r="K268" s="185">
        <v>0.5</v>
      </c>
      <c r="L268" s="185"/>
    </row>
    <row r="269" spans="1:12" x14ac:dyDescent="0.25">
      <c r="A269" s="115">
        <f ca="1">INDEX('1.MetaData'!A:A, MATCH($D269, '1.MetaData'!$B:$B, 0))</f>
        <v>88</v>
      </c>
      <c r="B269" s="161" t="s">
        <v>6719</v>
      </c>
      <c r="C269" s="183" t="s">
        <v>4878</v>
      </c>
      <c r="D269" s="81" t="str">
        <f ca="1">IF(
    NOT(ISERROR(_xlfn.XLOOKUP($B269, '4.Illumina'!F:F, '4.Illumina'!E:E))),
    _xlfn.XLOOKUP($B269, '4.Illumina'!F:F, '4.Illumina'!E:E),
    IF(
        NOT(ISERROR(_xlfn.XLOOKUP($B269, '4.PacBio'!F:F, '4.PacBio'!E:E))),
        _xlfn.XLOOKUP($B269, '4.PacBio'!F:F, '4.PacBio'!E:E),
        IF(
            NOT(ISERROR(_xlfn.XLOOKUP($B269, '4.HiCLibrary'!F:F, '4.HiCLibrary'!E:E))),
            _xlfn.XLOOKUP($B269, '4.HiCLibrary'!F:F, '4.HiCLibrary'!E:E),
            IFERROR(
                _xlfn.XLOOKUP($B269, '4.ONT'!F:F, '4.ONT'!E:E, "?"),
                "?"
            )
        )
    )
)</f>
        <v>OG88</v>
      </c>
      <c r="E269" t="str">
        <f t="shared" si="5"/>
        <v>OG88L-1_HICL_ISEQ_230719_AD</v>
      </c>
      <c r="F269" s="183" t="s">
        <v>6468</v>
      </c>
      <c r="G269" s="183" t="s">
        <v>6460</v>
      </c>
      <c r="H269" s="289">
        <v>45126</v>
      </c>
      <c r="I269" s="183" t="s">
        <v>6720</v>
      </c>
      <c r="J269" s="183" t="s">
        <v>107</v>
      </c>
      <c r="K269" s="183" t="s">
        <v>107</v>
      </c>
      <c r="L269" s="185"/>
    </row>
    <row r="270" spans="1:12" x14ac:dyDescent="0.25">
      <c r="A270" s="115">
        <f ca="1">INDEX('1.MetaData'!A:A, MATCH($D270, '1.MetaData'!$B:$B, 0))</f>
        <v>88</v>
      </c>
      <c r="B270" s="161" t="s">
        <v>6719</v>
      </c>
      <c r="C270" s="183" t="s">
        <v>4878</v>
      </c>
      <c r="D270" s="81" t="str">
        <f ca="1">IF(
    NOT(ISERROR(_xlfn.XLOOKUP($B270, '4.Illumina'!F:F, '4.Illumina'!E:E))),
    _xlfn.XLOOKUP($B270, '4.Illumina'!F:F, '4.Illumina'!E:E),
    IF(
        NOT(ISERROR(_xlfn.XLOOKUP($B270, '4.PacBio'!F:F, '4.PacBio'!E:E))),
        _xlfn.XLOOKUP($B270, '4.PacBio'!F:F, '4.PacBio'!E:E),
        IF(
            NOT(ISERROR(_xlfn.XLOOKUP($B270, '4.HiCLibrary'!F:F, '4.HiCLibrary'!E:E))),
            _xlfn.XLOOKUP($B270, '4.HiCLibrary'!F:F, '4.HiCLibrary'!E:E),
            IFERROR(
                _xlfn.XLOOKUP($B270, '4.ONT'!F:F, '4.ONT'!E:E, "?"),
                "?"
            )
        )
    )
)</f>
        <v>OG88</v>
      </c>
      <c r="E270" t="str">
        <f t="shared" si="5"/>
        <v>OG88L-1_HICL_NEXT_230801_AD</v>
      </c>
      <c r="F270" s="183" t="s">
        <v>6468</v>
      </c>
      <c r="G270" s="183" t="s">
        <v>6469</v>
      </c>
      <c r="H270" s="289">
        <v>45139</v>
      </c>
      <c r="I270" s="183" t="s">
        <v>6721</v>
      </c>
      <c r="J270" s="183" t="s">
        <v>107</v>
      </c>
      <c r="K270" s="183" t="s">
        <v>107</v>
      </c>
      <c r="L270" s="185"/>
    </row>
    <row r="271" spans="1:12" x14ac:dyDescent="0.25">
      <c r="A271" s="115">
        <f ca="1">INDEX('1.MetaData'!A:A, MATCH($D271, '1.MetaData'!$B:$B, 0))</f>
        <v>88</v>
      </c>
      <c r="B271" s="161" t="s">
        <v>6715</v>
      </c>
      <c r="C271" s="183" t="s">
        <v>4878</v>
      </c>
      <c r="D271" s="81" t="str">
        <f ca="1">IF(
    NOT(ISERROR(_xlfn.XLOOKUP($B271, '4.Illumina'!F:F, '4.Illumina'!E:E))),
    _xlfn.XLOOKUP($B271, '4.Illumina'!F:F, '4.Illumina'!E:E),
    IF(
        NOT(ISERROR(_xlfn.XLOOKUP($B271, '4.PacBio'!F:F, '4.PacBio'!E:E))),
        _xlfn.XLOOKUP($B271, '4.PacBio'!F:F, '4.PacBio'!E:E),
        IF(
            NOT(ISERROR(_xlfn.XLOOKUP($B271, '4.HiCLibrary'!F:F, '4.HiCLibrary'!E:E))),
            _xlfn.XLOOKUP($B271, '4.HiCLibrary'!F:F, '4.HiCLibrary'!E:E),
            IFERROR(
                _xlfn.XLOOKUP($B271, '4.ONT'!F:F, '4.ONT'!E:E, "?"),
                "?"
            )
        )
    )
)</f>
        <v>OG88</v>
      </c>
      <c r="E271" t="str">
        <f t="shared" si="5"/>
        <v>OG88G_D_IL_NOVA_230814_LP</v>
      </c>
      <c r="F271" s="183" t="s">
        <v>6459</v>
      </c>
      <c r="G271" s="183" t="s">
        <v>6471</v>
      </c>
      <c r="H271" s="289">
        <v>45152</v>
      </c>
      <c r="I271" s="183" t="s">
        <v>6473</v>
      </c>
      <c r="J271" s="183" t="s">
        <v>107</v>
      </c>
      <c r="K271" s="183" t="s">
        <v>107</v>
      </c>
      <c r="L271" s="185"/>
    </row>
    <row r="272" spans="1:12" x14ac:dyDescent="0.25">
      <c r="A272" s="115">
        <f ca="1">INDEX('1.MetaData'!A:A, MATCH($D272, '1.MetaData'!$B:$B, 0))</f>
        <v>89</v>
      </c>
      <c r="B272" s="161" t="s">
        <v>6722</v>
      </c>
      <c r="C272" s="184" t="s">
        <v>4878</v>
      </c>
      <c r="D272" s="81" t="str">
        <f ca="1">IF(
    NOT(ISERROR(_xlfn.XLOOKUP($B272, '4.Illumina'!F:F, '4.Illumina'!E:E))),
    _xlfn.XLOOKUP($B272, '4.Illumina'!F:F, '4.Illumina'!E:E),
    IF(
        NOT(ISERROR(_xlfn.XLOOKUP($B272, '4.PacBio'!F:F, '4.PacBio'!E:E))),
        _xlfn.XLOOKUP($B272, '4.PacBio'!F:F, '4.PacBio'!E:E),
        IF(
            NOT(ISERROR(_xlfn.XLOOKUP($B272, '4.HiCLibrary'!F:F, '4.HiCLibrary'!E:E))),
            _xlfn.XLOOKUP($B272, '4.HiCLibrary'!F:F, '4.HiCLibrary'!E:E),
            IFERROR(
                _xlfn.XLOOKUP($B272, '4.ONT'!F:F, '4.ONT'!E:E, "?"),
                "?"
            )
        )
    )
)</f>
        <v>OG89</v>
      </c>
      <c r="E272" t="str">
        <f t="shared" si="5"/>
        <v>OG89G_D3_IL_ISEQ_240709_AMD</v>
      </c>
      <c r="F272" s="183" t="s">
        <v>6459</v>
      </c>
      <c r="G272" s="183" t="s">
        <v>6460</v>
      </c>
      <c r="H272" s="289">
        <v>45482</v>
      </c>
      <c r="I272" s="183" t="s">
        <v>6475</v>
      </c>
      <c r="J272" s="183" t="s">
        <v>107</v>
      </c>
      <c r="K272" s="185" t="s">
        <v>107</v>
      </c>
      <c r="L272" s="185"/>
    </row>
    <row r="273" spans="1:12" x14ac:dyDescent="0.25">
      <c r="A273" s="115">
        <f ca="1">INDEX('1.MetaData'!A:A, MATCH($D273, '1.MetaData'!$B:$B, 0))</f>
        <v>89</v>
      </c>
      <c r="B273" s="161" t="s">
        <v>6722</v>
      </c>
      <c r="C273" s="184" t="s">
        <v>4878</v>
      </c>
      <c r="D273" s="81" t="str">
        <f ca="1">IF(
    NOT(ISERROR(_xlfn.XLOOKUP($B273, '4.Illumina'!F:F, '4.Illumina'!E:E))),
    _xlfn.XLOOKUP($B273, '4.Illumina'!F:F, '4.Illumina'!E:E),
    IF(
        NOT(ISERROR(_xlfn.XLOOKUP($B273, '4.PacBio'!F:F, '4.PacBio'!E:E))),
        _xlfn.XLOOKUP($B273, '4.PacBio'!F:F, '4.PacBio'!E:E),
        IF(
            NOT(ISERROR(_xlfn.XLOOKUP($B273, '4.HiCLibrary'!F:F, '4.HiCLibrary'!E:E))),
            _xlfn.XLOOKUP($B273, '4.HiCLibrary'!F:F, '4.HiCLibrary'!E:E),
            IFERROR(
                _xlfn.XLOOKUP($B273, '4.ONT'!F:F, '4.ONT'!E:E, "?"),
                "?"
            )
        )
    )
)</f>
        <v>OG89</v>
      </c>
      <c r="E273" t="str">
        <f t="shared" si="5"/>
        <v>OG89G_D3_IL_NOVA_240716_AMD</v>
      </c>
      <c r="F273" s="183" t="s">
        <v>6459</v>
      </c>
      <c r="G273" s="183" t="s">
        <v>6471</v>
      </c>
      <c r="H273" s="289">
        <v>45489</v>
      </c>
      <c r="I273" s="183" t="s">
        <v>6484</v>
      </c>
      <c r="J273" s="183" t="s">
        <v>107</v>
      </c>
      <c r="K273" s="185" t="s">
        <v>107</v>
      </c>
      <c r="L273" s="185"/>
    </row>
    <row r="274" spans="1:12" x14ac:dyDescent="0.25">
      <c r="A274" s="115">
        <f ca="1">INDEX('1.MetaData'!A:A, MATCH($D274, '1.MetaData'!$B:$B, 0))</f>
        <v>88</v>
      </c>
      <c r="B274" s="161" t="s">
        <v>6723</v>
      </c>
      <c r="C274" s="183" t="s">
        <v>4878</v>
      </c>
      <c r="D274" s="81" t="str">
        <f ca="1">IF(
    NOT(ISERROR(_xlfn.XLOOKUP($B274, '4.Illumina'!F:F, '4.Illumina'!E:E))),
    _xlfn.XLOOKUP($B274, '4.Illumina'!F:F, '4.Illumina'!E:E),
    IF(
        NOT(ISERROR(_xlfn.XLOOKUP($B274, '4.PacBio'!F:F, '4.PacBio'!E:E))),
        _xlfn.XLOOKUP($B274, '4.PacBio'!F:F, '4.PacBio'!E:E),
        IF(
            NOT(ISERROR(_xlfn.XLOOKUP($B274, '4.HiCLibrary'!F:F, '4.HiCLibrary'!E:E))),
            _xlfn.XLOOKUP($B274, '4.HiCLibrary'!F:F, '4.HiCLibrary'!E:E),
            IFERROR(
                _xlfn.XLOOKUP($B274, '4.ONT'!F:F, '4.ONT'!E:E, "?"),
                "?"
            )
        )
    )
)</f>
        <v>OG88</v>
      </c>
      <c r="E274" t="str">
        <f t="shared" si="5"/>
        <v>OG88G_D_SBL_PACB_230724_AD</v>
      </c>
      <c r="F274" s="183" t="s">
        <v>6463</v>
      </c>
      <c r="G274" s="183" t="s">
        <v>6464</v>
      </c>
      <c r="H274" s="289">
        <v>45131</v>
      </c>
      <c r="I274" s="183" t="s">
        <v>6637</v>
      </c>
      <c r="J274" s="183" t="s">
        <v>6520</v>
      </c>
      <c r="K274" s="185">
        <v>2</v>
      </c>
      <c r="L274" s="185"/>
    </row>
    <row r="275" spans="1:12" x14ac:dyDescent="0.25">
      <c r="A275" s="115">
        <f ca="1">INDEX('1.MetaData'!A:A, MATCH($D275, '1.MetaData'!$B:$B, 0))</f>
        <v>72</v>
      </c>
      <c r="B275" s="161" t="s">
        <v>6724</v>
      </c>
      <c r="C275" s="184" t="s">
        <v>4878</v>
      </c>
      <c r="D275" s="81" t="str">
        <f ca="1">IF(
    NOT(ISERROR(_xlfn.XLOOKUP($B275, '4.Illumina'!F:F, '4.Illumina'!E:E))),
    _xlfn.XLOOKUP($B275, '4.Illumina'!F:F, '4.Illumina'!E:E),
    IF(
        NOT(ISERROR(_xlfn.XLOOKUP($B275, '4.PacBio'!F:F, '4.PacBio'!E:E))),
        _xlfn.XLOOKUP($B275, '4.PacBio'!F:F, '4.PacBio'!E:E),
        IF(
            NOT(ISERROR(_xlfn.XLOOKUP($B275, '4.HiCLibrary'!F:F, '4.HiCLibrary'!E:E))),
            _xlfn.XLOOKUP($B275, '4.HiCLibrary'!F:F, '4.HiCLibrary'!E:E),
            IFERROR(
                _xlfn.XLOOKUP($B275, '4.ONT'!F:F, '4.ONT'!E:E, "?"),
                "?"
            )
        )
    )
)</f>
        <v>OG72</v>
      </c>
      <c r="E275" t="str">
        <f t="shared" si="5"/>
        <v>OG72H_D_SBL_PACB_241023_AD</v>
      </c>
      <c r="F275" s="183" t="s">
        <v>6463</v>
      </c>
      <c r="G275" s="183" t="s">
        <v>6499</v>
      </c>
      <c r="H275" s="289">
        <v>45588</v>
      </c>
      <c r="I275" s="183" t="s">
        <v>6725</v>
      </c>
      <c r="J275" s="183" t="s">
        <v>6726</v>
      </c>
      <c r="K275" s="185">
        <v>0.5</v>
      </c>
      <c r="L275" s="185"/>
    </row>
    <row r="276" spans="1:12" x14ac:dyDescent="0.25">
      <c r="A276" s="115">
        <f ca="1">INDEX('1.MetaData'!A:A, MATCH($D276, '1.MetaData'!$B:$B, 0))</f>
        <v>90</v>
      </c>
      <c r="B276" s="161" t="s">
        <v>6727</v>
      </c>
      <c r="C276" s="184" t="s">
        <v>4878</v>
      </c>
      <c r="D276" s="81" t="str">
        <f ca="1">IF(
    NOT(ISERROR(_xlfn.XLOOKUP($B276, '4.Illumina'!F:F, '4.Illumina'!E:E))),
    _xlfn.XLOOKUP($B276, '4.Illumina'!F:F, '4.Illumina'!E:E),
    IF(
        NOT(ISERROR(_xlfn.XLOOKUP($B276, '4.PacBio'!F:F, '4.PacBio'!E:E))),
        _xlfn.XLOOKUP($B276, '4.PacBio'!F:F, '4.PacBio'!E:E),
        IF(
            NOT(ISERROR(_xlfn.XLOOKUP($B276, '4.HiCLibrary'!F:F, '4.HiCLibrary'!E:E))),
            _xlfn.XLOOKUP($B276, '4.HiCLibrary'!F:F, '4.HiCLibrary'!E:E),
            IFERROR(
                _xlfn.XLOOKUP($B276, '4.ONT'!F:F, '4.ONT'!E:E, "?"),
                "?"
            )
        )
    )
)</f>
        <v>OG90</v>
      </c>
      <c r="E276" t="str">
        <f t="shared" si="5"/>
        <v>OG90M-4_HICL_ISEQ_241011_AD</v>
      </c>
      <c r="F276" s="183" t="s">
        <v>6468</v>
      </c>
      <c r="G276" s="183" t="s">
        <v>6460</v>
      </c>
      <c r="H276" s="289">
        <v>45576</v>
      </c>
      <c r="I276" s="183" t="s">
        <v>6728</v>
      </c>
      <c r="J276" s="183" t="s">
        <v>107</v>
      </c>
      <c r="K276" s="185" t="s">
        <v>107</v>
      </c>
      <c r="L276" s="185"/>
    </row>
    <row r="277" spans="1:12" x14ac:dyDescent="0.25">
      <c r="A277" s="115">
        <f ca="1">INDEX('1.MetaData'!A:A, MATCH($D277, '1.MetaData'!$B:$B, 0))</f>
        <v>90</v>
      </c>
      <c r="B277" s="161" t="s">
        <v>6727</v>
      </c>
      <c r="C277" s="184" t="s">
        <v>4878</v>
      </c>
      <c r="D277" s="81" t="str">
        <f ca="1">IF(
    NOT(ISERROR(_xlfn.XLOOKUP($B277, '4.Illumina'!F:F, '4.Illumina'!E:E))),
    _xlfn.XLOOKUP($B277, '4.Illumina'!F:F, '4.Illumina'!E:E),
    IF(
        NOT(ISERROR(_xlfn.XLOOKUP($B277, '4.PacBio'!F:F, '4.PacBio'!E:E))),
        _xlfn.XLOOKUP($B277, '4.PacBio'!F:F, '4.PacBio'!E:E),
        IF(
            NOT(ISERROR(_xlfn.XLOOKUP($B277, '4.HiCLibrary'!F:F, '4.HiCLibrary'!E:E))),
            _xlfn.XLOOKUP($B277, '4.HiCLibrary'!F:F, '4.HiCLibrary'!E:E),
            IFERROR(
                _xlfn.XLOOKUP($B277, '4.ONT'!F:F, '4.ONT'!E:E, "?"),
                "?"
            )
        )
    )
)</f>
        <v>OG90</v>
      </c>
      <c r="E277" t="str">
        <f t="shared" si="5"/>
        <v>OG90M-4_HICL_NOVA_241106_AD</v>
      </c>
      <c r="F277" s="183" t="s">
        <v>6468</v>
      </c>
      <c r="G277" s="183" t="s">
        <v>6471</v>
      </c>
      <c r="H277" s="289">
        <v>45602</v>
      </c>
      <c r="I277" s="183" t="s">
        <v>6729</v>
      </c>
      <c r="J277" s="183" t="s">
        <v>107</v>
      </c>
      <c r="K277" s="185" t="s">
        <v>107</v>
      </c>
      <c r="L277" s="185"/>
    </row>
    <row r="278" spans="1:12" x14ac:dyDescent="0.25">
      <c r="A278" s="115">
        <f ca="1">INDEX('1.MetaData'!A:A, MATCH($D278, '1.MetaData'!$B:$B, 0))</f>
        <v>91</v>
      </c>
      <c r="B278" s="161" t="s">
        <v>6730</v>
      </c>
      <c r="C278" s="184" t="s">
        <v>4878</v>
      </c>
      <c r="D278" s="81" t="str">
        <f ca="1">IF(
    NOT(ISERROR(_xlfn.XLOOKUP($B278, '4.Illumina'!F:F, '4.Illumina'!E:E))),
    _xlfn.XLOOKUP($B278, '4.Illumina'!F:F, '4.Illumina'!E:E),
    IF(
        NOT(ISERROR(_xlfn.XLOOKUP($B278, '4.PacBio'!F:F, '4.PacBio'!E:E))),
        _xlfn.XLOOKUP($B278, '4.PacBio'!F:F, '4.PacBio'!E:E),
        IF(
            NOT(ISERROR(_xlfn.XLOOKUP($B278, '4.HiCLibrary'!F:F, '4.HiCLibrary'!E:E))),
            _xlfn.XLOOKUP($B278, '4.HiCLibrary'!F:F, '4.HiCLibrary'!E:E),
            IFERROR(
                _xlfn.XLOOKUP($B278, '4.ONT'!F:F, '4.ONT'!E:E, "?"),
                "?"
            )
        )
    )
)</f>
        <v>OG91</v>
      </c>
      <c r="E278" t="str">
        <f t="shared" si="5"/>
        <v>OG91G_D_IL_ISEQ_240311_LA</v>
      </c>
      <c r="F278" s="183" t="s">
        <v>6459</v>
      </c>
      <c r="G278" s="183" t="s">
        <v>6460</v>
      </c>
      <c r="H278" s="289">
        <v>45362</v>
      </c>
      <c r="I278" s="183" t="s">
        <v>6665</v>
      </c>
      <c r="K278" s="183"/>
      <c r="L278" s="185"/>
    </row>
    <row r="279" spans="1:12" x14ac:dyDescent="0.25">
      <c r="A279" s="115">
        <f ca="1">INDEX('1.MetaData'!A:A, MATCH($D279, '1.MetaData'!$B:$B, 0))</f>
        <v>91</v>
      </c>
      <c r="B279" s="161" t="s">
        <v>6730</v>
      </c>
      <c r="C279" s="184" t="s">
        <v>4878</v>
      </c>
      <c r="D279" s="81" t="str">
        <f ca="1">IF(
    NOT(ISERROR(_xlfn.XLOOKUP($B279, '4.Illumina'!F:F, '4.Illumina'!E:E))),
    _xlfn.XLOOKUP($B279, '4.Illumina'!F:F, '4.Illumina'!E:E),
    IF(
        NOT(ISERROR(_xlfn.XLOOKUP($B279, '4.PacBio'!F:F, '4.PacBio'!E:E))),
        _xlfn.XLOOKUP($B279, '4.PacBio'!F:F, '4.PacBio'!E:E),
        IF(
            NOT(ISERROR(_xlfn.XLOOKUP($B279, '4.HiCLibrary'!F:F, '4.HiCLibrary'!E:E))),
            _xlfn.XLOOKUP($B279, '4.HiCLibrary'!F:F, '4.HiCLibrary'!E:E),
            IFERROR(
                _xlfn.XLOOKUP($B279, '4.ONT'!F:F, '4.ONT'!E:E, "?"),
                "?"
            )
        )
    )
)</f>
        <v>OG91</v>
      </c>
      <c r="E279" t="str">
        <f t="shared" si="5"/>
        <v>OG91G_D_IL_NOVA_240313_LA</v>
      </c>
      <c r="F279" s="183" t="s">
        <v>6459</v>
      </c>
      <c r="G279" s="183" t="s">
        <v>6471</v>
      </c>
      <c r="H279" s="289">
        <v>45364</v>
      </c>
      <c r="I279" s="183" t="s">
        <v>6666</v>
      </c>
      <c r="K279" s="183"/>
      <c r="L279" s="185"/>
    </row>
    <row r="280" spans="1:12" x14ac:dyDescent="0.25">
      <c r="A280" s="115">
        <f ca="1">INDEX('1.MetaData'!A:A, MATCH($D280, '1.MetaData'!$B:$B, 0))</f>
        <v>95</v>
      </c>
      <c r="B280" s="161" t="s">
        <v>6731</v>
      </c>
      <c r="C280" s="183" t="s">
        <v>4878</v>
      </c>
      <c r="D280" s="81" t="str">
        <f ca="1">IF(
    NOT(ISERROR(_xlfn.XLOOKUP($B280, '4.Illumina'!F:F, '4.Illumina'!E:E))),
    _xlfn.XLOOKUP($B280, '4.Illumina'!F:F, '4.Illumina'!E:E),
    IF(
        NOT(ISERROR(_xlfn.XLOOKUP($B280, '4.PacBio'!F:F, '4.PacBio'!E:E))),
        _xlfn.XLOOKUP($B280, '4.PacBio'!F:F, '4.PacBio'!E:E),
        IF(
            NOT(ISERROR(_xlfn.XLOOKUP($B280, '4.HiCLibrary'!F:F, '4.HiCLibrary'!E:E))),
            _xlfn.XLOOKUP($B280, '4.HiCLibrary'!F:F, '4.HiCLibrary'!E:E),
            IFERROR(
                _xlfn.XLOOKUP($B280, '4.ONT'!F:F, '4.ONT'!E:E, "?"),
                "?"
            )
        )
    )
)</f>
        <v>OG95</v>
      </c>
      <c r="E280" t="str">
        <f t="shared" si="5"/>
        <v>OG95H_D_IL_ISEQ_230607_LP</v>
      </c>
      <c r="F280" s="183" t="s">
        <v>6459</v>
      </c>
      <c r="G280" s="183" t="s">
        <v>6460</v>
      </c>
      <c r="H280" s="289">
        <v>45084</v>
      </c>
      <c r="I280" s="183" t="s">
        <v>6461</v>
      </c>
      <c r="J280" s="183" t="s">
        <v>107</v>
      </c>
      <c r="K280" s="183" t="s">
        <v>107</v>
      </c>
      <c r="L280" s="185"/>
    </row>
    <row r="281" spans="1:12" x14ac:dyDescent="0.25">
      <c r="A281" s="115">
        <f ca="1">INDEX('1.MetaData'!A:A, MATCH($D281, '1.MetaData'!$B:$B, 0))</f>
        <v>95</v>
      </c>
      <c r="B281" s="161" t="s">
        <v>6732</v>
      </c>
      <c r="C281" s="183" t="s">
        <v>4878</v>
      </c>
      <c r="D281" s="81" t="str">
        <f ca="1">IF(
    NOT(ISERROR(_xlfn.XLOOKUP($B281, '4.Illumina'!F:F, '4.Illumina'!E:E))),
    _xlfn.XLOOKUP($B281, '4.Illumina'!F:F, '4.Illumina'!E:E),
    IF(
        NOT(ISERROR(_xlfn.XLOOKUP($B281, '4.PacBio'!F:F, '4.PacBio'!E:E))),
        _xlfn.XLOOKUP($B281, '4.PacBio'!F:F, '4.PacBio'!E:E),
        IF(
            NOT(ISERROR(_xlfn.XLOOKUP($B281, '4.HiCLibrary'!F:F, '4.HiCLibrary'!E:E))),
            _xlfn.XLOOKUP($B281, '4.HiCLibrary'!F:F, '4.HiCLibrary'!E:E),
            IFERROR(
                _xlfn.XLOOKUP($B281, '4.ONT'!F:F, '4.ONT'!E:E, "?"),
                "?"
            )
        )
    )
)</f>
        <v>OG95</v>
      </c>
      <c r="E281" t="str">
        <f t="shared" si="5"/>
        <v>OG95H_D_LSKL_ONT_230726_AD</v>
      </c>
      <c r="F281" s="183" t="s">
        <v>40</v>
      </c>
      <c r="G281" s="183" t="s">
        <v>6477</v>
      </c>
      <c r="H281" s="289">
        <v>45133</v>
      </c>
      <c r="I281" s="183" t="s">
        <v>6717</v>
      </c>
      <c r="J281" s="183" t="s">
        <v>6503</v>
      </c>
      <c r="K281" s="183" t="s">
        <v>107</v>
      </c>
      <c r="L281" s="185"/>
    </row>
    <row r="282" spans="1:12" x14ac:dyDescent="0.25">
      <c r="A282" s="115">
        <f ca="1">INDEX('1.MetaData'!A:A, MATCH($D282, '1.MetaData'!$B:$B, 0))</f>
        <v>85</v>
      </c>
      <c r="B282" s="161" t="s">
        <v>6733</v>
      </c>
      <c r="C282" s="184" t="s">
        <v>4878</v>
      </c>
      <c r="D282" s="81" t="str">
        <f ca="1">IF(
    NOT(ISERROR(_xlfn.XLOOKUP($B282, '4.Illumina'!F:F, '4.Illumina'!E:E))),
    _xlfn.XLOOKUP($B282, '4.Illumina'!F:F, '4.Illumina'!E:E),
    IF(
        NOT(ISERROR(_xlfn.XLOOKUP($B282, '4.PacBio'!F:F, '4.PacBio'!E:E))),
        _xlfn.XLOOKUP($B282, '4.PacBio'!F:F, '4.PacBio'!E:E),
        IF(
            NOT(ISERROR(_xlfn.XLOOKUP($B282, '4.HiCLibrary'!F:F, '4.HiCLibrary'!E:E))),
            _xlfn.XLOOKUP($B282, '4.HiCLibrary'!F:F, '4.HiCLibrary'!E:E),
            IFERROR(
                _xlfn.XLOOKUP($B282, '4.ONT'!F:F, '4.ONT'!E:E, "?"),
                "?"
            )
        )
    )
)</f>
        <v>OG85</v>
      </c>
      <c r="E282" t="str">
        <f t="shared" si="5"/>
        <v>OG85H_D_SBL_PACB_240927_LA</v>
      </c>
      <c r="F282" s="183" t="s">
        <v>6463</v>
      </c>
      <c r="G282" s="183" t="s">
        <v>6499</v>
      </c>
      <c r="H282" s="289">
        <v>45562</v>
      </c>
      <c r="I282" s="183" t="s">
        <v>6734</v>
      </c>
      <c r="J282" s="183" t="s">
        <v>6649</v>
      </c>
      <c r="K282" s="185">
        <v>0.5</v>
      </c>
      <c r="L282" s="185"/>
    </row>
    <row r="283" spans="1:12" x14ac:dyDescent="0.25">
      <c r="A283" s="115">
        <f ca="1">INDEX('1.MetaData'!A:A, MATCH($D283, '1.MetaData'!$B:$B, 0))</f>
        <v>95</v>
      </c>
      <c r="B283" s="161" t="s">
        <v>6735</v>
      </c>
      <c r="C283" s="183" t="s">
        <v>4878</v>
      </c>
      <c r="D283" s="81" t="str">
        <f ca="1">IF(
    NOT(ISERROR(_xlfn.XLOOKUP($B283, '4.Illumina'!F:F, '4.Illumina'!E:E))),
    _xlfn.XLOOKUP($B283, '4.Illumina'!F:F, '4.Illumina'!E:E),
    IF(
        NOT(ISERROR(_xlfn.XLOOKUP($B283, '4.PacBio'!F:F, '4.PacBio'!E:E))),
        _xlfn.XLOOKUP($B283, '4.PacBio'!F:F, '4.PacBio'!E:E),
        IF(
            NOT(ISERROR(_xlfn.XLOOKUP($B283, '4.HiCLibrary'!F:F, '4.HiCLibrary'!E:E))),
            _xlfn.XLOOKUP($B283, '4.HiCLibrary'!F:F, '4.HiCLibrary'!E:E),
            IFERROR(
                _xlfn.XLOOKUP($B283, '4.ONT'!F:F, '4.ONT'!E:E, "?"),
                "?"
            )
        )
    )
)</f>
        <v>OG95</v>
      </c>
      <c r="E283" t="str">
        <f t="shared" si="5"/>
        <v>OG95H-1_HICL_ISEQ_230830_AD</v>
      </c>
      <c r="F283" s="183" t="s">
        <v>6468</v>
      </c>
      <c r="G283" s="183" t="s">
        <v>6460</v>
      </c>
      <c r="H283" s="289">
        <v>45168</v>
      </c>
      <c r="I283" s="183" t="s">
        <v>6516</v>
      </c>
      <c r="J283" s="183" t="s">
        <v>107</v>
      </c>
      <c r="K283" s="183" t="s">
        <v>107</v>
      </c>
      <c r="L283" s="185"/>
    </row>
    <row r="284" spans="1:12" x14ac:dyDescent="0.25">
      <c r="A284" s="115">
        <f ca="1">INDEX('1.MetaData'!A:A, MATCH($D284, '1.MetaData'!$B:$B, 0))</f>
        <v>95</v>
      </c>
      <c r="B284" s="161" t="s">
        <v>6735</v>
      </c>
      <c r="C284" s="183" t="s">
        <v>4878</v>
      </c>
      <c r="D284" s="81" t="str">
        <f ca="1">IF(
    NOT(ISERROR(_xlfn.XLOOKUP($B284, '4.Illumina'!F:F, '4.Illumina'!E:E))),
    _xlfn.XLOOKUP($B284, '4.Illumina'!F:F, '4.Illumina'!E:E),
    IF(
        NOT(ISERROR(_xlfn.XLOOKUP($B284, '4.PacBio'!F:F, '4.PacBio'!E:E))),
        _xlfn.XLOOKUP($B284, '4.PacBio'!F:F, '4.PacBio'!E:E),
        IF(
            NOT(ISERROR(_xlfn.XLOOKUP($B284, '4.HiCLibrary'!F:F, '4.HiCLibrary'!E:E))),
            _xlfn.XLOOKUP($B284, '4.HiCLibrary'!F:F, '4.HiCLibrary'!E:E),
            IFERROR(
                _xlfn.XLOOKUP($B284, '4.ONT'!F:F, '4.ONT'!E:E, "?"),
                "?"
            )
        )
    )
)</f>
        <v>OG95</v>
      </c>
      <c r="E284" t="str">
        <f t="shared" si="5"/>
        <v>OG95H-1_HICL_NEXT_230912_AD</v>
      </c>
      <c r="F284" s="183" t="s">
        <v>6468</v>
      </c>
      <c r="G284" s="183" t="s">
        <v>6469</v>
      </c>
      <c r="H284" s="289">
        <v>45181</v>
      </c>
      <c r="I284" s="183" t="s">
        <v>6517</v>
      </c>
      <c r="J284" s="183" t="s">
        <v>107</v>
      </c>
      <c r="K284" s="183" t="s">
        <v>107</v>
      </c>
      <c r="L284" s="185"/>
    </row>
    <row r="285" spans="1:12" x14ac:dyDescent="0.25">
      <c r="A285" s="115">
        <f ca="1">INDEX('1.MetaData'!A:A, MATCH($D285, '1.MetaData'!$B:$B, 0))</f>
        <v>95</v>
      </c>
      <c r="B285" s="161" t="s">
        <v>6731</v>
      </c>
      <c r="C285" s="183" t="s">
        <v>4878</v>
      </c>
      <c r="D285" s="81" t="str">
        <f ca="1">IF(
    NOT(ISERROR(_xlfn.XLOOKUP($B285, '4.Illumina'!F:F, '4.Illumina'!E:E))),
    _xlfn.XLOOKUP($B285, '4.Illumina'!F:F, '4.Illumina'!E:E),
    IF(
        NOT(ISERROR(_xlfn.XLOOKUP($B285, '4.PacBio'!F:F, '4.PacBio'!E:E))),
        _xlfn.XLOOKUP($B285, '4.PacBio'!F:F, '4.PacBio'!E:E),
        IF(
            NOT(ISERROR(_xlfn.XLOOKUP($B285, '4.HiCLibrary'!F:F, '4.HiCLibrary'!E:E))),
            _xlfn.XLOOKUP($B285, '4.HiCLibrary'!F:F, '4.HiCLibrary'!E:E),
            IFERROR(
                _xlfn.XLOOKUP($B285, '4.ONT'!F:F, '4.ONT'!E:E, "?"),
                "?"
            )
        )
    )
)</f>
        <v>OG95</v>
      </c>
      <c r="E285" t="str">
        <f t="shared" si="5"/>
        <v>OG95H_D_IL_NOVA_230620_LP</v>
      </c>
      <c r="F285" s="183" t="s">
        <v>6459</v>
      </c>
      <c r="G285" s="183" t="s">
        <v>6471</v>
      </c>
      <c r="H285" s="289">
        <v>45097</v>
      </c>
      <c r="I285" s="183" t="s">
        <v>6472</v>
      </c>
      <c r="J285" s="183" t="s">
        <v>107</v>
      </c>
      <c r="K285" s="183" t="s">
        <v>107</v>
      </c>
      <c r="L285" s="185"/>
    </row>
    <row r="286" spans="1:12" x14ac:dyDescent="0.25">
      <c r="A286" s="115">
        <f ca="1">INDEX('1.MetaData'!A:A, MATCH($D286, '1.MetaData'!$B:$B, 0))</f>
        <v>99</v>
      </c>
      <c r="B286" s="161" t="s">
        <v>6736</v>
      </c>
      <c r="C286" s="183" t="s">
        <v>4878</v>
      </c>
      <c r="D286" s="81" t="str">
        <f ca="1">IF(
    NOT(ISERROR(_xlfn.XLOOKUP($B286, '4.Illumina'!F:F, '4.Illumina'!E:E))),
    _xlfn.XLOOKUP($B286, '4.Illumina'!F:F, '4.Illumina'!E:E),
    IF(
        NOT(ISERROR(_xlfn.XLOOKUP($B286, '4.PacBio'!F:F, '4.PacBio'!E:E))),
        _xlfn.XLOOKUP($B286, '4.PacBio'!F:F, '4.PacBio'!E:E),
        IF(
            NOT(ISERROR(_xlfn.XLOOKUP($B286, '4.HiCLibrary'!F:F, '4.HiCLibrary'!E:E))),
            _xlfn.XLOOKUP($B286, '4.HiCLibrary'!F:F, '4.HiCLibrary'!E:E),
            IFERROR(
                _xlfn.XLOOKUP($B286, '4.ONT'!F:F, '4.ONT'!E:E, "?"),
                "?"
            )
        )
    )
)</f>
        <v>OG99</v>
      </c>
      <c r="E286" t="str">
        <f t="shared" si="5"/>
        <v>OG99G_D2_IL_ISEQ_231020_AD</v>
      </c>
      <c r="F286" s="183" t="s">
        <v>6459</v>
      </c>
      <c r="G286" s="183" t="s">
        <v>6460</v>
      </c>
      <c r="H286" s="289">
        <v>45219</v>
      </c>
      <c r="I286" s="183" t="s">
        <v>6523</v>
      </c>
      <c r="J286" s="183" t="s">
        <v>107</v>
      </c>
      <c r="K286" s="183" t="s">
        <v>107</v>
      </c>
      <c r="L286" s="185"/>
    </row>
    <row r="287" spans="1:12" x14ac:dyDescent="0.25">
      <c r="A287" s="115">
        <f ca="1">INDEX('1.MetaData'!A:A, MATCH($D287, '1.MetaData'!$B:$B, 0))</f>
        <v>95</v>
      </c>
      <c r="B287" s="161" t="s">
        <v>6737</v>
      </c>
      <c r="C287" s="183" t="s">
        <v>4878</v>
      </c>
      <c r="D287" s="81" t="str">
        <f ca="1">IF(
    NOT(ISERROR(_xlfn.XLOOKUP($B287, '4.Illumina'!F:F, '4.Illumina'!E:E))),
    _xlfn.XLOOKUP($B287, '4.Illumina'!F:F, '4.Illumina'!E:E),
    IF(
        NOT(ISERROR(_xlfn.XLOOKUP($B287, '4.PacBio'!F:F, '4.PacBio'!E:E))),
        _xlfn.XLOOKUP($B287, '4.PacBio'!F:F, '4.PacBio'!E:E),
        IF(
            NOT(ISERROR(_xlfn.XLOOKUP($B287, '4.HiCLibrary'!F:F, '4.HiCLibrary'!E:E))),
            _xlfn.XLOOKUP($B287, '4.HiCLibrary'!F:F, '4.HiCLibrary'!E:E),
            IFERROR(
                _xlfn.XLOOKUP($B287, '4.ONT'!F:F, '4.ONT'!E:E, "?"),
                "?"
            )
        )
    )
)</f>
        <v>OG95</v>
      </c>
      <c r="E287" t="str">
        <f t="shared" si="5"/>
        <v>OG95H_D_SBL_PACB_230525_AD</v>
      </c>
      <c r="F287" s="183" t="s">
        <v>6463</v>
      </c>
      <c r="G287" s="183" t="s">
        <v>6464</v>
      </c>
      <c r="H287" s="289">
        <v>45071</v>
      </c>
      <c r="I287" s="183" t="s">
        <v>6465</v>
      </c>
      <c r="J287" s="183" t="s">
        <v>6520</v>
      </c>
      <c r="K287" s="185">
        <v>2</v>
      </c>
      <c r="L287" s="185"/>
    </row>
    <row r="288" spans="1:12" x14ac:dyDescent="0.25">
      <c r="A288" s="115">
        <f ca="1">INDEX('1.MetaData'!A:A, MATCH($D288, '1.MetaData'!$B:$B, 0))</f>
        <v>99</v>
      </c>
      <c r="B288" s="161" t="s">
        <v>6738</v>
      </c>
      <c r="C288" s="184" t="s">
        <v>4878</v>
      </c>
      <c r="D288" s="81" t="str">
        <f ca="1">IF(
    NOT(ISERROR(_xlfn.XLOOKUP($B288, '4.Illumina'!F:F, '4.Illumina'!E:E))),
    _xlfn.XLOOKUP($B288, '4.Illumina'!F:F, '4.Illumina'!E:E),
    IF(
        NOT(ISERROR(_xlfn.XLOOKUP($B288, '4.PacBio'!F:F, '4.PacBio'!E:E))),
        _xlfn.XLOOKUP($B288, '4.PacBio'!F:F, '4.PacBio'!E:E),
        IF(
            NOT(ISERROR(_xlfn.XLOOKUP($B288, '4.HiCLibrary'!F:F, '4.HiCLibrary'!E:E))),
            _xlfn.XLOOKUP($B288, '4.HiCLibrary'!F:F, '4.HiCLibrary'!E:E),
            IFERROR(
                _xlfn.XLOOKUP($B288, '4.ONT'!F:F, '4.ONT'!E:E, "?"),
                "?"
            )
        )
    )
)</f>
        <v>OG99</v>
      </c>
      <c r="E288" t="str">
        <f t="shared" si="5"/>
        <v>OG99G-2_HICL_ISEQ_240515_AD</v>
      </c>
      <c r="F288" s="183" t="s">
        <v>6468</v>
      </c>
      <c r="G288" s="183" t="s">
        <v>6460</v>
      </c>
      <c r="H288" s="289">
        <v>45427</v>
      </c>
      <c r="I288" s="183" t="s">
        <v>6706</v>
      </c>
      <c r="J288" s="183" t="s">
        <v>107</v>
      </c>
      <c r="K288" s="185" t="s">
        <v>107</v>
      </c>
      <c r="L288" s="185"/>
    </row>
    <row r="289" spans="1:12" x14ac:dyDescent="0.25">
      <c r="A289" s="115">
        <f ca="1">INDEX('1.MetaData'!A:A, MATCH($D289, '1.MetaData'!$B:$B, 0))</f>
        <v>99</v>
      </c>
      <c r="B289" s="161" t="s">
        <v>6738</v>
      </c>
      <c r="C289" s="184" t="s">
        <v>4878</v>
      </c>
      <c r="D289" s="81" t="str">
        <f ca="1">IF(
    NOT(ISERROR(_xlfn.XLOOKUP($B289, '4.Illumina'!F:F, '4.Illumina'!E:E))),
    _xlfn.XLOOKUP($B289, '4.Illumina'!F:F, '4.Illumina'!E:E),
    IF(
        NOT(ISERROR(_xlfn.XLOOKUP($B289, '4.PacBio'!F:F, '4.PacBio'!E:E))),
        _xlfn.XLOOKUP($B289, '4.PacBio'!F:F, '4.PacBio'!E:E),
        IF(
            NOT(ISERROR(_xlfn.XLOOKUP($B289, '4.HiCLibrary'!F:F, '4.HiCLibrary'!E:E))),
            _xlfn.XLOOKUP($B289, '4.HiCLibrary'!F:F, '4.HiCLibrary'!E:E),
            IFERROR(
                _xlfn.XLOOKUP($B289, '4.ONT'!F:F, '4.ONT'!E:E, "?"),
                "?"
            )
        )
    )
)</f>
        <v>OG99</v>
      </c>
      <c r="E289" t="str">
        <f t="shared" si="5"/>
        <v>OG99G-2_HICL_NOVA_240522_AD</v>
      </c>
      <c r="F289" s="183" t="s">
        <v>6468</v>
      </c>
      <c r="G289" s="183" t="s">
        <v>6471</v>
      </c>
      <c r="H289" s="289">
        <v>45434</v>
      </c>
      <c r="I289" s="183" t="s">
        <v>6707</v>
      </c>
      <c r="J289" s="183" t="s">
        <v>107</v>
      </c>
      <c r="K289" s="185" t="s">
        <v>107</v>
      </c>
      <c r="L289" s="185"/>
    </row>
    <row r="290" spans="1:12" x14ac:dyDescent="0.25">
      <c r="A290" s="115">
        <f ca="1">INDEX('1.MetaData'!A:A, MATCH($D290, '1.MetaData'!$B:$B, 0))</f>
        <v>99</v>
      </c>
      <c r="B290" s="161" t="s">
        <v>6736</v>
      </c>
      <c r="C290" s="183" t="s">
        <v>4878</v>
      </c>
      <c r="D290" s="81" t="str">
        <f ca="1">IF(
    NOT(ISERROR(_xlfn.XLOOKUP($B290, '4.Illumina'!F:F, '4.Illumina'!E:E))),
    _xlfn.XLOOKUP($B290, '4.Illumina'!F:F, '4.Illumina'!E:E),
    IF(
        NOT(ISERROR(_xlfn.XLOOKUP($B290, '4.PacBio'!F:F, '4.PacBio'!E:E))),
        _xlfn.XLOOKUP($B290, '4.PacBio'!F:F, '4.PacBio'!E:E),
        IF(
            NOT(ISERROR(_xlfn.XLOOKUP($B290, '4.HiCLibrary'!F:F, '4.HiCLibrary'!E:E))),
            _xlfn.XLOOKUP($B290, '4.HiCLibrary'!F:F, '4.HiCLibrary'!E:E),
            IFERROR(
                _xlfn.XLOOKUP($B290, '4.ONT'!F:F, '4.ONT'!E:E, "?"),
                "?"
            )
        )
    )
)</f>
        <v>OG99</v>
      </c>
      <c r="E290" t="str">
        <f t="shared" si="5"/>
        <v>OG99G_D2_IL_NOVA_231024_AD</v>
      </c>
      <c r="F290" s="183" t="s">
        <v>6459</v>
      </c>
      <c r="G290" s="183" t="s">
        <v>6471</v>
      </c>
      <c r="H290" s="289">
        <v>45589</v>
      </c>
      <c r="I290" s="183" t="s">
        <v>6531</v>
      </c>
      <c r="J290" s="183" t="s">
        <v>107</v>
      </c>
      <c r="K290" s="183" t="s">
        <v>107</v>
      </c>
      <c r="L290" s="185"/>
    </row>
    <row r="291" spans="1:12" x14ac:dyDescent="0.25">
      <c r="A291" s="115">
        <f ca="1">INDEX('1.MetaData'!A:A, MATCH($D291, '1.MetaData'!$B:$B, 0))</f>
        <v>100</v>
      </c>
      <c r="B291" s="161" t="s">
        <v>6739</v>
      </c>
      <c r="C291" s="183" t="s">
        <v>4878</v>
      </c>
      <c r="D291" s="81" t="str">
        <f ca="1">IF(
    NOT(ISERROR(_xlfn.XLOOKUP($B291, '4.Illumina'!F:F, '4.Illumina'!E:E))),
    _xlfn.XLOOKUP($B291, '4.Illumina'!F:F, '4.Illumina'!E:E),
    IF(
        NOT(ISERROR(_xlfn.XLOOKUP($B291, '4.PacBio'!F:F, '4.PacBio'!E:E))),
        _xlfn.XLOOKUP($B291, '4.PacBio'!F:F, '4.PacBio'!E:E),
        IF(
            NOT(ISERROR(_xlfn.XLOOKUP($B291, '4.HiCLibrary'!F:F, '4.HiCLibrary'!E:E))),
            _xlfn.XLOOKUP($B291, '4.HiCLibrary'!F:F, '4.HiCLibrary'!E:E),
            IFERROR(
                _xlfn.XLOOKUP($B291, '4.ONT'!F:F, '4.ONT'!E:E, "?"),
                "?"
            )
        )
    )
)</f>
        <v>OG100</v>
      </c>
      <c r="E291" t="str">
        <f t="shared" si="5"/>
        <v>OG100W_D2_IL_ISEQ_231020_AD</v>
      </c>
      <c r="F291" s="183" t="s">
        <v>6459</v>
      </c>
      <c r="G291" s="183" t="s">
        <v>6460</v>
      </c>
      <c r="H291" s="289">
        <v>45219</v>
      </c>
      <c r="I291" s="183" t="s">
        <v>6523</v>
      </c>
      <c r="J291" s="183" t="s">
        <v>107</v>
      </c>
      <c r="K291" s="183" t="s">
        <v>107</v>
      </c>
      <c r="L291" s="185"/>
    </row>
    <row r="292" spans="1:12" x14ac:dyDescent="0.25">
      <c r="A292" s="115">
        <f ca="1">INDEX('1.MetaData'!A:A, MATCH($D292, '1.MetaData'!$B:$B, 0))</f>
        <v>99</v>
      </c>
      <c r="B292" s="161" t="s">
        <v>6740</v>
      </c>
      <c r="C292" s="183" t="s">
        <v>4878</v>
      </c>
      <c r="D292" s="81" t="str">
        <f ca="1">IF(
    NOT(ISERROR(_xlfn.XLOOKUP($B292, '4.Illumina'!F:F, '4.Illumina'!E:E))),
    _xlfn.XLOOKUP($B292, '4.Illumina'!F:F, '4.Illumina'!E:E),
    IF(
        NOT(ISERROR(_xlfn.XLOOKUP($B292, '4.PacBio'!F:F, '4.PacBio'!E:E))),
        _xlfn.XLOOKUP($B292, '4.PacBio'!F:F, '4.PacBio'!E:E),
        IF(
            NOT(ISERROR(_xlfn.XLOOKUP($B292, '4.HiCLibrary'!F:F, '4.HiCLibrary'!E:E))),
            _xlfn.XLOOKUP($B292, '4.HiCLibrary'!F:F, '4.HiCLibrary'!E:E),
            IFERROR(
                _xlfn.XLOOKUP($B292, '4.ONT'!F:F, '4.ONT'!E:E, "?"),
                "?"
            )
        )
    )
)</f>
        <v>OG99</v>
      </c>
      <c r="E292" t="str">
        <f t="shared" si="5"/>
        <v>OG99G_D2_SBL_PACB_240215_AD</v>
      </c>
      <c r="F292" s="183" t="s">
        <v>6463</v>
      </c>
      <c r="G292" s="183" t="s">
        <v>6499</v>
      </c>
      <c r="H292" s="289">
        <v>45336</v>
      </c>
      <c r="I292" s="183" t="s">
        <v>6658</v>
      </c>
      <c r="J292" s="183" t="s">
        <v>5100</v>
      </c>
      <c r="K292" s="185">
        <v>1</v>
      </c>
      <c r="L292" s="185"/>
    </row>
    <row r="293" spans="1:12" x14ac:dyDescent="0.25">
      <c r="A293" s="115">
        <f ca="1">INDEX('1.MetaData'!A:A, MATCH($D293, '1.MetaData'!$B:$B, 0))</f>
        <v>100</v>
      </c>
      <c r="B293" s="161" t="s">
        <v>6739</v>
      </c>
      <c r="C293" s="183" t="s">
        <v>4878</v>
      </c>
      <c r="D293" s="81" t="str">
        <f ca="1">IF(
    NOT(ISERROR(_xlfn.XLOOKUP($B293, '4.Illumina'!F:F, '4.Illumina'!E:E))),
    _xlfn.XLOOKUP($B293, '4.Illumina'!F:F, '4.Illumina'!E:E),
    IF(
        NOT(ISERROR(_xlfn.XLOOKUP($B293, '4.PacBio'!F:F, '4.PacBio'!E:E))),
        _xlfn.XLOOKUP($B293, '4.PacBio'!F:F, '4.PacBio'!E:E),
        IF(
            NOT(ISERROR(_xlfn.XLOOKUP($B293, '4.HiCLibrary'!F:F, '4.HiCLibrary'!E:E))),
            _xlfn.XLOOKUP($B293, '4.HiCLibrary'!F:F, '4.HiCLibrary'!E:E),
            IFERROR(
                _xlfn.XLOOKUP($B293, '4.ONT'!F:F, '4.ONT'!E:E, "?"),
                "?"
            )
        )
    )
)</f>
        <v>OG100</v>
      </c>
      <c r="E293" t="str">
        <f t="shared" si="5"/>
        <v>OG100W_D2_IL_NOVA_231024_AD</v>
      </c>
      <c r="F293" s="183" t="s">
        <v>6459</v>
      </c>
      <c r="G293" s="183" t="s">
        <v>6471</v>
      </c>
      <c r="H293" s="289">
        <v>45589</v>
      </c>
      <c r="I293" s="183" t="s">
        <v>6531</v>
      </c>
      <c r="J293" s="183" t="s">
        <v>107</v>
      </c>
      <c r="K293" s="183" t="s">
        <v>107</v>
      </c>
      <c r="L293" s="185"/>
    </row>
    <row r="294" spans="1:12" x14ac:dyDescent="0.25">
      <c r="A294" s="115">
        <f ca="1">INDEX('1.MetaData'!A:A, MATCH($D294, '1.MetaData'!$B:$B, 0))</f>
        <v>101</v>
      </c>
      <c r="B294" s="161" t="s">
        <v>6741</v>
      </c>
      <c r="C294" s="183" t="s">
        <v>4878</v>
      </c>
      <c r="D294" s="81" t="str">
        <f ca="1">IF(
    NOT(ISERROR(_xlfn.XLOOKUP($B294, '4.Illumina'!F:F, '4.Illumina'!E:E))),
    _xlfn.XLOOKUP($B294, '4.Illumina'!F:F, '4.Illumina'!E:E),
    IF(
        NOT(ISERROR(_xlfn.XLOOKUP($B294, '4.PacBio'!F:F, '4.PacBio'!E:E))),
        _xlfn.XLOOKUP($B294, '4.PacBio'!F:F, '4.PacBio'!E:E),
        IF(
            NOT(ISERROR(_xlfn.XLOOKUP($B294, '4.HiCLibrary'!F:F, '4.HiCLibrary'!E:E))),
            _xlfn.XLOOKUP($B294, '4.HiCLibrary'!F:F, '4.HiCLibrary'!E:E),
            IFERROR(
                _xlfn.XLOOKUP($B294, '4.ONT'!F:F, '4.ONT'!E:E, "?"),
                "?"
            )
        )
    )
)</f>
        <v>OG101</v>
      </c>
      <c r="E294" t="str">
        <f t="shared" si="5"/>
        <v>OG101G-1_HICL_ISEQ_240222_AD2</v>
      </c>
      <c r="F294" s="183" t="s">
        <v>6468</v>
      </c>
      <c r="G294" s="183" t="s">
        <v>6460</v>
      </c>
      <c r="H294" s="289">
        <v>45344</v>
      </c>
      <c r="I294" s="183" t="s">
        <v>6548</v>
      </c>
      <c r="J294" s="183" t="s">
        <v>107</v>
      </c>
      <c r="K294" s="183" t="s">
        <v>107</v>
      </c>
      <c r="L294" s="185"/>
    </row>
    <row r="295" spans="1:12" x14ac:dyDescent="0.25">
      <c r="A295" s="115">
        <f ca="1">INDEX('1.MetaData'!A:A, MATCH($D295, '1.MetaData'!$B:$B, 0))</f>
        <v>101</v>
      </c>
      <c r="B295" s="161" t="s">
        <v>6741</v>
      </c>
      <c r="C295" s="183" t="s">
        <v>4878</v>
      </c>
      <c r="D295" s="81" t="str">
        <f ca="1">IF(
    NOT(ISERROR(_xlfn.XLOOKUP($B295, '4.Illumina'!F:F, '4.Illumina'!E:E))),
    _xlfn.XLOOKUP($B295, '4.Illumina'!F:F, '4.Illumina'!E:E),
    IF(
        NOT(ISERROR(_xlfn.XLOOKUP($B295, '4.PacBio'!F:F, '4.PacBio'!E:E))),
        _xlfn.XLOOKUP($B295, '4.PacBio'!F:F, '4.PacBio'!E:E),
        IF(
            NOT(ISERROR(_xlfn.XLOOKUP($B295, '4.HiCLibrary'!F:F, '4.HiCLibrary'!E:E))),
            _xlfn.XLOOKUP($B295, '4.HiCLibrary'!F:F, '4.HiCLibrary'!E:E),
            IFERROR(
                _xlfn.XLOOKUP($B295, '4.ONT'!F:F, '4.ONT'!E:E, "?"),
                "?"
            )
        )
    )
)</f>
        <v>OG101</v>
      </c>
      <c r="E295" t="str">
        <f t="shared" si="5"/>
        <v>OG101G-1_HICL_NEXT_240301_AD</v>
      </c>
      <c r="F295" s="183" t="s">
        <v>6468</v>
      </c>
      <c r="G295" s="183" t="s">
        <v>6469</v>
      </c>
      <c r="H295" s="289">
        <v>45352</v>
      </c>
      <c r="I295" s="183" t="s">
        <v>6549</v>
      </c>
      <c r="J295" s="183" t="s">
        <v>107</v>
      </c>
      <c r="K295" s="183" t="s">
        <v>107</v>
      </c>
      <c r="L295" s="185"/>
    </row>
    <row r="296" spans="1:12" x14ac:dyDescent="0.25">
      <c r="A296" s="115">
        <f ca="1">INDEX('1.MetaData'!A:A, MATCH($D296, '1.MetaData'!$B:$B, 0))</f>
        <v>101</v>
      </c>
      <c r="B296" s="161" t="s">
        <v>6742</v>
      </c>
      <c r="C296" s="183" t="s">
        <v>4878</v>
      </c>
      <c r="D296" s="81" t="str">
        <f ca="1">IF(
    NOT(ISERROR(_xlfn.XLOOKUP($B296, '4.Illumina'!F:F, '4.Illumina'!E:E))),
    _xlfn.XLOOKUP($B296, '4.Illumina'!F:F, '4.Illumina'!E:E),
    IF(
        NOT(ISERROR(_xlfn.XLOOKUP($B296, '4.PacBio'!F:F, '4.PacBio'!E:E))),
        _xlfn.XLOOKUP($B296, '4.PacBio'!F:F, '4.PacBio'!E:E),
        IF(
            NOT(ISERROR(_xlfn.XLOOKUP($B296, '4.HiCLibrary'!F:F, '4.HiCLibrary'!E:E))),
            _xlfn.XLOOKUP($B296, '4.HiCLibrary'!F:F, '4.HiCLibrary'!E:E),
            IFERROR(
                _xlfn.XLOOKUP($B296, '4.ONT'!F:F, '4.ONT'!E:E, "?"),
                "?"
            )
        )
    )
)</f>
        <v>OG101</v>
      </c>
      <c r="E296" t="str">
        <f t="shared" si="5"/>
        <v>OG101H_D_IL_ISEQ_231020_AD</v>
      </c>
      <c r="F296" s="183" t="s">
        <v>6459</v>
      </c>
      <c r="G296" s="183" t="s">
        <v>6460</v>
      </c>
      <c r="H296" s="289">
        <v>45219</v>
      </c>
      <c r="I296" s="183" t="s">
        <v>6523</v>
      </c>
      <c r="J296" s="183" t="s">
        <v>107</v>
      </c>
      <c r="K296" s="183" t="s">
        <v>107</v>
      </c>
      <c r="L296" s="185"/>
    </row>
    <row r="297" spans="1:12" x14ac:dyDescent="0.25">
      <c r="A297" s="115">
        <f ca="1">INDEX('1.MetaData'!A:A, MATCH($D297, '1.MetaData'!$B:$B, 0))</f>
        <v>100</v>
      </c>
      <c r="B297" s="161" t="s">
        <v>6743</v>
      </c>
      <c r="C297" s="183" t="s">
        <v>4878</v>
      </c>
      <c r="D297" s="81" t="str">
        <f ca="1">IF(
    NOT(ISERROR(_xlfn.XLOOKUP($B297, '4.Illumina'!F:F, '4.Illumina'!E:E))),
    _xlfn.XLOOKUP($B297, '4.Illumina'!F:F, '4.Illumina'!E:E),
    IF(
        NOT(ISERROR(_xlfn.XLOOKUP($B297, '4.PacBio'!F:F, '4.PacBio'!E:E))),
        _xlfn.XLOOKUP($B297, '4.PacBio'!F:F, '4.PacBio'!E:E),
        IF(
            NOT(ISERROR(_xlfn.XLOOKUP($B297, '4.HiCLibrary'!F:F, '4.HiCLibrary'!E:E))),
            _xlfn.XLOOKUP($B297, '4.HiCLibrary'!F:F, '4.HiCLibrary'!E:E),
            IFERROR(
                _xlfn.XLOOKUP($B297, '4.ONT'!F:F, '4.ONT'!E:E, "?"),
                "?"
            )
        )
    )
)</f>
        <v>OG100</v>
      </c>
      <c r="E297" t="str">
        <f t="shared" si="5"/>
        <v>OG100W_D2_SBL_PACB_240116_LAAD</v>
      </c>
      <c r="F297" s="183" t="s">
        <v>6463</v>
      </c>
      <c r="G297" s="183" t="s">
        <v>6499</v>
      </c>
      <c r="H297" s="289">
        <v>45307</v>
      </c>
      <c r="I297" s="183" t="s">
        <v>6505</v>
      </c>
      <c r="J297" s="183" t="s">
        <v>5098</v>
      </c>
      <c r="K297" s="185">
        <v>1</v>
      </c>
      <c r="L297" s="185"/>
    </row>
    <row r="298" spans="1:12" x14ac:dyDescent="0.25">
      <c r="A298" s="115">
        <f ca="1">INDEX('1.MetaData'!A:A, MATCH($D298, '1.MetaData'!$B:$B, 0))</f>
        <v>101</v>
      </c>
      <c r="B298" s="161" t="s">
        <v>6742</v>
      </c>
      <c r="C298" s="183" t="s">
        <v>4878</v>
      </c>
      <c r="D298" s="81" t="str">
        <f ca="1">IF(
    NOT(ISERROR(_xlfn.XLOOKUP($B298, '4.Illumina'!F:F, '4.Illumina'!E:E))),
    _xlfn.XLOOKUP($B298, '4.Illumina'!F:F, '4.Illumina'!E:E),
    IF(
        NOT(ISERROR(_xlfn.XLOOKUP($B298, '4.PacBio'!F:F, '4.PacBio'!E:E))),
        _xlfn.XLOOKUP($B298, '4.PacBio'!F:F, '4.PacBio'!E:E),
        IF(
            NOT(ISERROR(_xlfn.XLOOKUP($B298, '4.HiCLibrary'!F:F, '4.HiCLibrary'!E:E))),
            _xlfn.XLOOKUP($B298, '4.HiCLibrary'!F:F, '4.HiCLibrary'!E:E),
            IFERROR(
                _xlfn.XLOOKUP($B298, '4.ONT'!F:F, '4.ONT'!E:E, "?"),
                "?"
            )
        )
    )
)</f>
        <v>OG101</v>
      </c>
      <c r="E298" t="str">
        <f t="shared" si="5"/>
        <v>OG101H_D_IL_NOVA_231024_AD</v>
      </c>
      <c r="F298" s="183" t="s">
        <v>6459</v>
      </c>
      <c r="G298" s="183" t="s">
        <v>6471</v>
      </c>
      <c r="H298" s="289">
        <v>45589</v>
      </c>
      <c r="I298" s="183" t="s">
        <v>6531</v>
      </c>
      <c r="J298" s="183" t="s">
        <v>107</v>
      </c>
      <c r="K298" s="183" t="s">
        <v>107</v>
      </c>
      <c r="L298" s="185"/>
    </row>
    <row r="299" spans="1:12" x14ac:dyDescent="0.25">
      <c r="A299" s="115">
        <f ca="1">INDEX('1.MetaData'!A:A, MATCH($D299, '1.MetaData'!$B:$B, 0))</f>
        <v>103</v>
      </c>
      <c r="B299" s="161" t="s">
        <v>6744</v>
      </c>
      <c r="C299" s="184" t="s">
        <v>4878</v>
      </c>
      <c r="D299" s="81" t="str">
        <f ca="1">IF(
    NOT(ISERROR(_xlfn.XLOOKUP($B299, '4.Illumina'!F:F, '4.Illumina'!E:E))),
    _xlfn.XLOOKUP($B299, '4.Illumina'!F:F, '4.Illumina'!E:E),
    IF(
        NOT(ISERROR(_xlfn.XLOOKUP($B299, '4.PacBio'!F:F, '4.PacBio'!E:E))),
        _xlfn.XLOOKUP($B299, '4.PacBio'!F:F, '4.PacBio'!E:E),
        IF(
            NOT(ISERROR(_xlfn.XLOOKUP($B299, '4.HiCLibrary'!F:F, '4.HiCLibrary'!E:E))),
            _xlfn.XLOOKUP($B299, '4.HiCLibrary'!F:F, '4.HiCLibrary'!E:E),
            IFERROR(
                _xlfn.XLOOKUP($B299, '4.ONT'!F:F, '4.ONT'!E:E, "?"),
                "?"
            )
        )
    )
)</f>
        <v>OG103</v>
      </c>
      <c r="E299" t="str">
        <f t="shared" si="5"/>
        <v>OG103M_D_IL_ISEQ_240311_LA</v>
      </c>
      <c r="F299" s="183" t="s">
        <v>6459</v>
      </c>
      <c r="G299" s="183" t="s">
        <v>6460</v>
      </c>
      <c r="H299" s="289">
        <v>45362</v>
      </c>
      <c r="I299" s="183" t="s">
        <v>6665</v>
      </c>
      <c r="K299" s="183"/>
      <c r="L299" s="185"/>
    </row>
    <row r="300" spans="1:12" x14ac:dyDescent="0.25">
      <c r="A300" s="115">
        <f ca="1">INDEX('1.MetaData'!A:A, MATCH($D300, '1.MetaData'!$B:$B, 0))</f>
        <v>103</v>
      </c>
      <c r="B300" s="161" t="s">
        <v>6744</v>
      </c>
      <c r="C300" s="184" t="s">
        <v>4878</v>
      </c>
      <c r="D300" s="81" t="str">
        <f ca="1">IF(
    NOT(ISERROR(_xlfn.XLOOKUP($B300, '4.Illumina'!F:F, '4.Illumina'!E:E))),
    _xlfn.XLOOKUP($B300, '4.Illumina'!F:F, '4.Illumina'!E:E),
    IF(
        NOT(ISERROR(_xlfn.XLOOKUP($B300, '4.PacBio'!F:F, '4.PacBio'!E:E))),
        _xlfn.XLOOKUP($B300, '4.PacBio'!F:F, '4.PacBio'!E:E),
        IF(
            NOT(ISERROR(_xlfn.XLOOKUP($B300, '4.HiCLibrary'!F:F, '4.HiCLibrary'!E:E))),
            _xlfn.XLOOKUP($B300, '4.HiCLibrary'!F:F, '4.HiCLibrary'!E:E),
            IFERROR(
                _xlfn.XLOOKUP($B300, '4.ONT'!F:F, '4.ONT'!E:E, "?"),
                "?"
            )
        )
    )
)</f>
        <v>OG103</v>
      </c>
      <c r="E300" t="str">
        <f t="shared" si="5"/>
        <v>OG103M_D_IL_NOVA_240313_LA</v>
      </c>
      <c r="F300" s="183" t="s">
        <v>6459</v>
      </c>
      <c r="G300" s="183" t="s">
        <v>6471</v>
      </c>
      <c r="H300" s="289">
        <v>45364</v>
      </c>
      <c r="I300" s="183" t="s">
        <v>6666</v>
      </c>
      <c r="K300" s="183"/>
      <c r="L300" s="185"/>
    </row>
    <row r="301" spans="1:12" x14ac:dyDescent="0.25">
      <c r="A301" s="115">
        <f ca="1">INDEX('1.MetaData'!A:A, MATCH($D301, '1.MetaData'!$B:$B, 0))</f>
        <v>105</v>
      </c>
      <c r="B301" s="161" t="s">
        <v>6745</v>
      </c>
      <c r="C301" s="183" t="s">
        <v>4878</v>
      </c>
      <c r="D301" s="81" t="str">
        <f ca="1">IF(
    NOT(ISERROR(_xlfn.XLOOKUP($B301, '4.Illumina'!F:F, '4.Illumina'!E:E))),
    _xlfn.XLOOKUP($B301, '4.Illumina'!F:F, '4.Illumina'!E:E),
    IF(
        NOT(ISERROR(_xlfn.XLOOKUP($B301, '4.PacBio'!F:F, '4.PacBio'!E:E))),
        _xlfn.XLOOKUP($B301, '4.PacBio'!F:F, '4.PacBio'!E:E),
        IF(
            NOT(ISERROR(_xlfn.XLOOKUP($B301, '4.HiCLibrary'!F:F, '4.HiCLibrary'!E:E))),
            _xlfn.XLOOKUP($B301, '4.HiCLibrary'!F:F, '4.HiCLibrary'!E:E),
            IFERROR(
                _xlfn.XLOOKUP($B301, '4.ONT'!F:F, '4.ONT'!E:E, "?"),
                "?"
            )
        )
    )
)</f>
        <v>OG105</v>
      </c>
      <c r="E301" t="str">
        <f t="shared" si="5"/>
        <v>OG105H_D_IL_ISEQ_231020_AD</v>
      </c>
      <c r="F301" s="183" t="s">
        <v>6459</v>
      </c>
      <c r="G301" s="183" t="s">
        <v>6460</v>
      </c>
      <c r="H301" s="289">
        <v>45219</v>
      </c>
      <c r="I301" s="183" t="s">
        <v>6523</v>
      </c>
      <c r="J301" s="183" t="s">
        <v>107</v>
      </c>
      <c r="K301" s="183" t="s">
        <v>107</v>
      </c>
      <c r="L301" s="185"/>
    </row>
    <row r="302" spans="1:12" x14ac:dyDescent="0.25">
      <c r="A302" s="115">
        <f ca="1">INDEX('1.MetaData'!A:A, MATCH($D302, '1.MetaData'!$B:$B, 0))</f>
        <v>101</v>
      </c>
      <c r="B302" s="161" t="s">
        <v>6746</v>
      </c>
      <c r="C302" s="183" t="s">
        <v>4878</v>
      </c>
      <c r="D302" s="81" t="str">
        <f ca="1">IF(
    NOT(ISERROR(_xlfn.XLOOKUP($B302, '4.Illumina'!F:F, '4.Illumina'!E:E))),
    _xlfn.XLOOKUP($B302, '4.Illumina'!F:F, '4.Illumina'!E:E),
    IF(
        NOT(ISERROR(_xlfn.XLOOKUP($B302, '4.PacBio'!F:F, '4.PacBio'!E:E))),
        _xlfn.XLOOKUP($B302, '4.PacBio'!F:F, '4.PacBio'!E:E),
        IF(
            NOT(ISERROR(_xlfn.XLOOKUP($B302, '4.HiCLibrary'!F:F, '4.HiCLibrary'!E:E))),
            _xlfn.XLOOKUP($B302, '4.HiCLibrary'!F:F, '4.HiCLibrary'!E:E),
            IFERROR(
                _xlfn.XLOOKUP($B302, '4.ONT'!F:F, '4.ONT'!E:E, "?"),
                "?"
            )
        )
    )
)</f>
        <v>OG101</v>
      </c>
      <c r="E302" t="str">
        <f t="shared" si="5"/>
        <v>OG101H_D_SBL2_PACB_240206_AD</v>
      </c>
      <c r="F302" s="183" t="s">
        <v>6463</v>
      </c>
      <c r="G302" s="183" t="s">
        <v>6499</v>
      </c>
      <c r="H302" s="289">
        <v>45328</v>
      </c>
      <c r="I302" s="183" t="s">
        <v>6545</v>
      </c>
      <c r="J302" s="183" t="s">
        <v>6747</v>
      </c>
      <c r="K302" s="185">
        <v>1</v>
      </c>
      <c r="L302" s="185"/>
    </row>
    <row r="303" spans="1:12" x14ac:dyDescent="0.25">
      <c r="A303" s="115">
        <f ca="1">INDEX('1.MetaData'!A:A, MATCH($D303, '1.MetaData'!$B:$B, 0))</f>
        <v>105</v>
      </c>
      <c r="B303" s="161" t="s">
        <v>6748</v>
      </c>
      <c r="C303" s="184" t="s">
        <v>4878</v>
      </c>
      <c r="D303" s="81" t="str">
        <f ca="1">IF(
    NOT(ISERROR(_xlfn.XLOOKUP($B303, '4.Illumina'!F:F, '4.Illumina'!E:E))),
    _xlfn.XLOOKUP($B303, '4.Illumina'!F:F, '4.Illumina'!E:E),
    IF(
        NOT(ISERROR(_xlfn.XLOOKUP($B303, '4.PacBio'!F:F, '4.PacBio'!E:E))),
        _xlfn.XLOOKUP($B303, '4.PacBio'!F:F, '4.PacBio'!E:E),
        IF(
            NOT(ISERROR(_xlfn.XLOOKUP($B303, '4.HiCLibrary'!F:F, '4.HiCLibrary'!E:E))),
            _xlfn.XLOOKUP($B303, '4.HiCLibrary'!F:F, '4.HiCLibrary'!E:E),
            IFERROR(
                _xlfn.XLOOKUP($B303, '4.ONT'!F:F, '4.ONT'!E:E, "?"),
                "?"
            )
        )
    )
)</f>
        <v>OG105</v>
      </c>
      <c r="E303" t="str">
        <f t="shared" si="5"/>
        <v>OG105G-2_HICL_ISEQ_240712_AD</v>
      </c>
      <c r="F303" s="183" t="s">
        <v>6468</v>
      </c>
      <c r="G303" s="183" t="s">
        <v>6460</v>
      </c>
      <c r="H303" s="289">
        <v>45485</v>
      </c>
      <c r="I303" s="183" t="s">
        <v>6538</v>
      </c>
      <c r="J303" s="183" t="s">
        <v>107</v>
      </c>
      <c r="K303" s="185" t="s">
        <v>107</v>
      </c>
      <c r="L303" s="185"/>
    </row>
    <row r="304" spans="1:12" x14ac:dyDescent="0.25">
      <c r="A304" s="115">
        <f ca="1">INDEX('1.MetaData'!A:A, MATCH($D304, '1.MetaData'!$B:$B, 0))</f>
        <v>105</v>
      </c>
      <c r="B304" s="161" t="s">
        <v>6748</v>
      </c>
      <c r="C304" s="184" t="s">
        <v>4878</v>
      </c>
      <c r="D304" s="81" t="str">
        <f ca="1">IF(
    NOT(ISERROR(_xlfn.XLOOKUP($B304, '4.Illumina'!F:F, '4.Illumina'!E:E))),
    _xlfn.XLOOKUP($B304, '4.Illumina'!F:F, '4.Illumina'!E:E),
    IF(
        NOT(ISERROR(_xlfn.XLOOKUP($B304, '4.PacBio'!F:F, '4.PacBio'!E:E))),
        _xlfn.XLOOKUP($B304, '4.PacBio'!F:F, '4.PacBio'!E:E),
        IF(
            NOT(ISERROR(_xlfn.XLOOKUP($B304, '4.HiCLibrary'!F:F, '4.HiCLibrary'!E:E))),
            _xlfn.XLOOKUP($B304, '4.HiCLibrary'!F:F, '4.HiCLibrary'!E:E),
            IFERROR(
                _xlfn.XLOOKUP($B304, '4.ONT'!F:F, '4.ONT'!E:E, "?"),
                "?"
            )
        )
    )
)</f>
        <v>OG105</v>
      </c>
      <c r="E304" t="str">
        <f t="shared" si="5"/>
        <v>OG105G-2_HICL_NOVA_240718_AD</v>
      </c>
      <c r="F304" s="183" t="s">
        <v>6468</v>
      </c>
      <c r="G304" s="183" t="s">
        <v>6471</v>
      </c>
      <c r="H304" s="289">
        <v>45491</v>
      </c>
      <c r="I304" s="183" t="s">
        <v>6539</v>
      </c>
      <c r="J304" s="183" t="s">
        <v>107</v>
      </c>
      <c r="K304" s="185" t="s">
        <v>107</v>
      </c>
      <c r="L304" s="185"/>
    </row>
    <row r="305" spans="1:12" x14ac:dyDescent="0.25">
      <c r="A305" s="115">
        <f ca="1">INDEX('1.MetaData'!A:A, MATCH($D305, '1.MetaData'!$B:$B, 0))</f>
        <v>105</v>
      </c>
      <c r="B305" s="161" t="s">
        <v>6745</v>
      </c>
      <c r="C305" s="183" t="s">
        <v>4878</v>
      </c>
      <c r="D305" s="81" t="str">
        <f ca="1">IF(
    NOT(ISERROR(_xlfn.XLOOKUP($B305, '4.Illumina'!F:F, '4.Illumina'!E:E))),
    _xlfn.XLOOKUP($B305, '4.Illumina'!F:F, '4.Illumina'!E:E),
    IF(
        NOT(ISERROR(_xlfn.XLOOKUP($B305, '4.PacBio'!F:F, '4.PacBio'!E:E))),
        _xlfn.XLOOKUP($B305, '4.PacBio'!F:F, '4.PacBio'!E:E),
        IF(
            NOT(ISERROR(_xlfn.XLOOKUP($B305, '4.HiCLibrary'!F:F, '4.HiCLibrary'!E:E))),
            _xlfn.XLOOKUP($B305, '4.HiCLibrary'!F:F, '4.HiCLibrary'!E:E),
            IFERROR(
                _xlfn.XLOOKUP($B305, '4.ONT'!F:F, '4.ONT'!E:E, "?"),
                "?"
            )
        )
    )
)</f>
        <v>OG105</v>
      </c>
      <c r="E305" t="str">
        <f t="shared" si="5"/>
        <v>OG105H_D_IL_NOVA_231024_AD</v>
      </c>
      <c r="F305" s="183" t="s">
        <v>6459</v>
      </c>
      <c r="G305" s="183" t="s">
        <v>6471</v>
      </c>
      <c r="H305" s="289">
        <v>45589</v>
      </c>
      <c r="I305" s="183" t="s">
        <v>6531</v>
      </c>
      <c r="J305" s="183" t="s">
        <v>107</v>
      </c>
      <c r="K305" s="183" t="s">
        <v>107</v>
      </c>
      <c r="L305" s="185"/>
    </row>
    <row r="306" spans="1:12" x14ac:dyDescent="0.25">
      <c r="A306" s="115">
        <f ca="1">INDEX('1.MetaData'!A:A, MATCH($D306, '1.MetaData'!$B:$B, 0))</f>
        <v>105</v>
      </c>
      <c r="B306" s="161" t="s">
        <v>6749</v>
      </c>
      <c r="C306" s="183" t="s">
        <v>4878</v>
      </c>
      <c r="D306" s="81" t="str">
        <f ca="1">IF(
    NOT(ISERROR(_xlfn.XLOOKUP($B306, '4.Illumina'!F:F, '4.Illumina'!E:E))),
    _xlfn.XLOOKUP($B306, '4.Illumina'!F:F, '4.Illumina'!E:E),
    IF(
        NOT(ISERROR(_xlfn.XLOOKUP($B306, '4.PacBio'!F:F, '4.PacBio'!E:E))),
        _xlfn.XLOOKUP($B306, '4.PacBio'!F:F, '4.PacBio'!E:E),
        IF(
            NOT(ISERROR(_xlfn.XLOOKUP($B306, '4.HiCLibrary'!F:F, '4.HiCLibrary'!E:E))),
            _xlfn.XLOOKUP($B306, '4.HiCLibrary'!F:F, '4.HiCLibrary'!E:E),
            IFERROR(
                _xlfn.XLOOKUP($B306, '4.ONT'!F:F, '4.ONT'!E:E, "?"),
                "?"
            )
        )
    )
)</f>
        <v>OG105</v>
      </c>
      <c r="E306" t="str">
        <f t="shared" si="5"/>
        <v>OG105H_D_SBL_PACB_231027_ADLA</v>
      </c>
      <c r="F306" s="183" t="s">
        <v>6463</v>
      </c>
      <c r="G306" s="183" t="s">
        <v>6464</v>
      </c>
      <c r="H306" s="289">
        <v>45226</v>
      </c>
      <c r="I306" s="183" t="s">
        <v>6629</v>
      </c>
      <c r="J306" s="183" t="s">
        <v>6617</v>
      </c>
      <c r="K306" s="185">
        <v>2</v>
      </c>
      <c r="L306" s="185"/>
    </row>
    <row r="307" spans="1:12" x14ac:dyDescent="0.25">
      <c r="A307" s="115">
        <f ca="1">INDEX('1.MetaData'!A:A, MATCH($D307, '1.MetaData'!$B:$B, 0))</f>
        <v>107</v>
      </c>
      <c r="B307" s="161" t="s">
        <v>6750</v>
      </c>
      <c r="C307" s="183" t="s">
        <v>4878</v>
      </c>
      <c r="D307" s="81" t="str">
        <f ca="1">IF(
    NOT(ISERROR(_xlfn.XLOOKUP($B307, '4.Illumina'!F:F, '4.Illumina'!E:E))),
    _xlfn.XLOOKUP($B307, '4.Illumina'!F:F, '4.Illumina'!E:E),
    IF(
        NOT(ISERROR(_xlfn.XLOOKUP($B307, '4.PacBio'!F:F, '4.PacBio'!E:E))),
        _xlfn.XLOOKUP($B307, '4.PacBio'!F:F, '4.PacBio'!E:E),
        IF(
            NOT(ISERROR(_xlfn.XLOOKUP($B307, '4.HiCLibrary'!F:F, '4.HiCLibrary'!E:E))),
            _xlfn.XLOOKUP($B307, '4.HiCLibrary'!F:F, '4.HiCLibrary'!E:E),
            IFERROR(
                _xlfn.XLOOKUP($B307, '4.ONT'!F:F, '4.ONT'!E:E, "?"),
                "?"
            )
        )
    )
)</f>
        <v>OG107</v>
      </c>
      <c r="E307" t="str">
        <f t="shared" si="5"/>
        <v>OG107G_D_IL_ISEQ_231020_AD</v>
      </c>
      <c r="F307" s="183" t="s">
        <v>6459</v>
      </c>
      <c r="G307" s="183" t="s">
        <v>6460</v>
      </c>
      <c r="H307" s="289">
        <v>45219</v>
      </c>
      <c r="I307" s="183" t="s">
        <v>6523</v>
      </c>
      <c r="J307" s="183" t="s">
        <v>107</v>
      </c>
      <c r="K307" s="183" t="s">
        <v>107</v>
      </c>
      <c r="L307" s="185"/>
    </row>
    <row r="308" spans="1:12" x14ac:dyDescent="0.25">
      <c r="A308" s="115">
        <f ca="1">INDEX('1.MetaData'!A:A, MATCH($D308, '1.MetaData'!$B:$B, 0))</f>
        <v>90</v>
      </c>
      <c r="B308" s="161" t="s">
        <v>6751</v>
      </c>
      <c r="C308" s="184" t="s">
        <v>4878</v>
      </c>
      <c r="D308" s="81" t="str">
        <f ca="1">IF(
    NOT(ISERROR(_xlfn.XLOOKUP($B308, '4.Illumina'!F:F, '4.Illumina'!E:E))),
    _xlfn.XLOOKUP($B308, '4.Illumina'!F:F, '4.Illumina'!E:E),
    IF(
        NOT(ISERROR(_xlfn.XLOOKUP($B308, '4.PacBio'!F:F, '4.PacBio'!E:E))),
        _xlfn.XLOOKUP($B308, '4.PacBio'!F:F, '4.PacBio'!E:E),
        IF(
            NOT(ISERROR(_xlfn.XLOOKUP($B308, '4.HiCLibrary'!F:F, '4.HiCLibrary'!E:E))),
            _xlfn.XLOOKUP($B308, '4.HiCLibrary'!F:F, '4.HiCLibrary'!E:E),
            IFERROR(
                _xlfn.XLOOKUP($B308, '4.ONT'!F:F, '4.ONT'!E:E, "?"),
                "?"
            )
        )
    )
)</f>
        <v>OG90</v>
      </c>
      <c r="E308" t="str">
        <f t="shared" si="5"/>
        <v>OG90H_D2_SBL2_PACB_240821_AD</v>
      </c>
      <c r="F308" s="183" t="s">
        <v>6463</v>
      </c>
      <c r="G308" s="183" t="s">
        <v>6499</v>
      </c>
      <c r="H308" s="289">
        <v>45525</v>
      </c>
      <c r="I308" s="183" t="s">
        <v>6752</v>
      </c>
      <c r="J308" s="183" t="s">
        <v>6649</v>
      </c>
      <c r="K308" s="185">
        <v>0.5</v>
      </c>
      <c r="L308" s="185"/>
    </row>
    <row r="309" spans="1:12" x14ac:dyDescent="0.25">
      <c r="A309" s="115">
        <f ca="1">INDEX('1.MetaData'!A:A, MATCH($D309, '1.MetaData'!$B:$B, 0))</f>
        <v>107</v>
      </c>
      <c r="B309" s="161" t="s">
        <v>6753</v>
      </c>
      <c r="C309" s="183" t="s">
        <v>4878</v>
      </c>
      <c r="D309" s="81" t="str">
        <f ca="1">IF(
    NOT(ISERROR(_xlfn.XLOOKUP($B309, '4.Illumina'!F:F, '4.Illumina'!E:E))),
    _xlfn.XLOOKUP($B309, '4.Illumina'!F:F, '4.Illumina'!E:E),
    IF(
        NOT(ISERROR(_xlfn.XLOOKUP($B309, '4.PacBio'!F:F, '4.PacBio'!E:E))),
        _xlfn.XLOOKUP($B309, '4.PacBio'!F:F, '4.PacBio'!E:E),
        IF(
            NOT(ISERROR(_xlfn.XLOOKUP($B309, '4.HiCLibrary'!F:F, '4.HiCLibrary'!E:E))),
            _xlfn.XLOOKUP($B309, '4.HiCLibrary'!F:F, '4.HiCLibrary'!E:E),
            IFERROR(
                _xlfn.XLOOKUP($B309, '4.ONT'!F:F, '4.ONT'!E:E, "?"),
                "?"
            )
        )
    )
)</f>
        <v>OG107</v>
      </c>
      <c r="E309" t="str">
        <f t="shared" si="5"/>
        <v>OG107G-1_HICL_ISEQ_240412_AD</v>
      </c>
      <c r="F309" s="183" t="s">
        <v>6468</v>
      </c>
      <c r="G309" s="183" t="s">
        <v>6460</v>
      </c>
      <c r="H309" s="289">
        <v>45394</v>
      </c>
      <c r="I309" s="183" t="s">
        <v>6704</v>
      </c>
      <c r="J309" s="183" t="s">
        <v>107</v>
      </c>
      <c r="K309" s="185" t="s">
        <v>107</v>
      </c>
      <c r="L309" s="185"/>
    </row>
    <row r="310" spans="1:12" x14ac:dyDescent="0.25">
      <c r="A310" s="115">
        <f ca="1">INDEX('1.MetaData'!A:A, MATCH($D310, '1.MetaData'!$B:$B, 0))</f>
        <v>107</v>
      </c>
      <c r="B310" s="161" t="s">
        <v>6753</v>
      </c>
      <c r="C310" s="184" t="s">
        <v>4878</v>
      </c>
      <c r="D310" s="81" t="str">
        <f ca="1">IF(
    NOT(ISERROR(_xlfn.XLOOKUP($B310, '4.Illumina'!F:F, '4.Illumina'!E:E))),
    _xlfn.XLOOKUP($B310, '4.Illumina'!F:F, '4.Illumina'!E:E),
    IF(
        NOT(ISERROR(_xlfn.XLOOKUP($B310, '4.PacBio'!F:F, '4.PacBio'!E:E))),
        _xlfn.XLOOKUP($B310, '4.PacBio'!F:F, '4.PacBio'!E:E),
        IF(
            NOT(ISERROR(_xlfn.XLOOKUP($B310, '4.HiCLibrary'!F:F, '4.HiCLibrary'!E:E))),
            _xlfn.XLOOKUP($B310, '4.HiCLibrary'!F:F, '4.HiCLibrary'!E:E),
            IFERROR(
                _xlfn.XLOOKUP($B310, '4.ONT'!F:F, '4.ONT'!E:E, "?"),
                "?"
            )
        )
    )
)</f>
        <v>OG107</v>
      </c>
      <c r="E310" t="str">
        <f t="shared" si="5"/>
        <v>OG107G-1_HICL_NOVA_240501_LA</v>
      </c>
      <c r="F310" s="183" t="s">
        <v>6468</v>
      </c>
      <c r="G310" s="183" t="s">
        <v>6471</v>
      </c>
      <c r="H310" s="289">
        <v>45413</v>
      </c>
      <c r="I310" s="183" t="s">
        <v>6754</v>
      </c>
      <c r="J310" s="183" t="s">
        <v>107</v>
      </c>
      <c r="K310" s="183" t="s">
        <v>107</v>
      </c>
      <c r="L310" s="185"/>
    </row>
    <row r="311" spans="1:12" x14ac:dyDescent="0.25">
      <c r="A311" s="115">
        <f ca="1">INDEX('1.MetaData'!A:A, MATCH($D311, '1.MetaData'!$B:$B, 0))</f>
        <v>107</v>
      </c>
      <c r="B311" s="161" t="s">
        <v>6750</v>
      </c>
      <c r="C311" s="183" t="s">
        <v>4878</v>
      </c>
      <c r="D311" s="81" t="str">
        <f ca="1">IF(
    NOT(ISERROR(_xlfn.XLOOKUP($B311, '4.Illumina'!F:F, '4.Illumina'!E:E))),
    _xlfn.XLOOKUP($B311, '4.Illumina'!F:F, '4.Illumina'!E:E),
    IF(
        NOT(ISERROR(_xlfn.XLOOKUP($B311, '4.PacBio'!F:F, '4.PacBio'!E:E))),
        _xlfn.XLOOKUP($B311, '4.PacBio'!F:F, '4.PacBio'!E:E),
        IF(
            NOT(ISERROR(_xlfn.XLOOKUP($B311, '4.HiCLibrary'!F:F, '4.HiCLibrary'!E:E))),
            _xlfn.XLOOKUP($B311, '4.HiCLibrary'!F:F, '4.HiCLibrary'!E:E),
            IFERROR(
                _xlfn.XLOOKUP($B311, '4.ONT'!F:F, '4.ONT'!E:E, "?"),
                "?"
            )
        )
    )
)</f>
        <v>OG107</v>
      </c>
      <c r="E311" t="str">
        <f t="shared" si="5"/>
        <v>OG107G_D_IL_NOVA_231024_AD</v>
      </c>
      <c r="F311" s="183" t="s">
        <v>6459</v>
      </c>
      <c r="G311" s="183" t="s">
        <v>6471</v>
      </c>
      <c r="H311" s="289">
        <v>45589</v>
      </c>
      <c r="I311" s="183" t="s">
        <v>6531</v>
      </c>
      <c r="J311" s="183" t="s">
        <v>107</v>
      </c>
      <c r="K311" s="183" t="s">
        <v>107</v>
      </c>
      <c r="L311" s="185"/>
    </row>
    <row r="312" spans="1:12" x14ac:dyDescent="0.25">
      <c r="A312" s="115">
        <f ca="1">INDEX('1.MetaData'!A:A, MATCH($D312, '1.MetaData'!$B:$B, 0))</f>
        <v>108</v>
      </c>
      <c r="B312" s="161" t="s">
        <v>6755</v>
      </c>
      <c r="C312" s="184" t="s">
        <v>4878</v>
      </c>
      <c r="D312" s="81" t="str">
        <f ca="1">IF(
    NOT(ISERROR(_xlfn.XLOOKUP($B312, '4.Illumina'!F:F, '4.Illumina'!E:E))),
    _xlfn.XLOOKUP($B312, '4.Illumina'!F:F, '4.Illumina'!E:E),
    IF(
        NOT(ISERROR(_xlfn.XLOOKUP($B312, '4.PacBio'!F:F, '4.PacBio'!E:E))),
        _xlfn.XLOOKUP($B312, '4.PacBio'!F:F, '4.PacBio'!E:E),
        IF(
            NOT(ISERROR(_xlfn.XLOOKUP($B312, '4.HiCLibrary'!F:F, '4.HiCLibrary'!E:E))),
            _xlfn.XLOOKUP($B312, '4.HiCLibrary'!F:F, '4.HiCLibrary'!E:E),
            IFERROR(
                _xlfn.XLOOKUP($B312, '4.ONT'!F:F, '4.ONT'!E:E, "?"),
                "?"
            )
        )
    )
)</f>
        <v>OG108</v>
      </c>
      <c r="E312" t="str">
        <f t="shared" si="5"/>
        <v>OG108G-1_HICL_ISEQ_240515_AD</v>
      </c>
      <c r="F312" s="183" t="s">
        <v>6468</v>
      </c>
      <c r="G312" s="183" t="s">
        <v>6460</v>
      </c>
      <c r="H312" s="289">
        <v>45427</v>
      </c>
      <c r="I312" s="183" t="s">
        <v>6706</v>
      </c>
      <c r="J312" s="183" t="s">
        <v>107</v>
      </c>
      <c r="K312" s="185" t="s">
        <v>107</v>
      </c>
      <c r="L312" s="185"/>
    </row>
    <row r="313" spans="1:12" x14ac:dyDescent="0.25">
      <c r="A313" s="115">
        <f ca="1">INDEX('1.MetaData'!A:A, MATCH($D313, '1.MetaData'!$B:$B, 0))</f>
        <v>108</v>
      </c>
      <c r="B313" s="161" t="s">
        <v>6755</v>
      </c>
      <c r="C313" s="184" t="s">
        <v>4878</v>
      </c>
      <c r="D313" s="81" t="str">
        <f ca="1">IF(
    NOT(ISERROR(_xlfn.XLOOKUP($B313, '4.Illumina'!F:F, '4.Illumina'!E:E))),
    _xlfn.XLOOKUP($B313, '4.Illumina'!F:F, '4.Illumina'!E:E),
    IF(
        NOT(ISERROR(_xlfn.XLOOKUP($B313, '4.PacBio'!F:F, '4.PacBio'!E:E))),
        _xlfn.XLOOKUP($B313, '4.PacBio'!F:F, '4.PacBio'!E:E),
        IF(
            NOT(ISERROR(_xlfn.XLOOKUP($B313, '4.HiCLibrary'!F:F, '4.HiCLibrary'!E:E))),
            _xlfn.XLOOKUP($B313, '4.HiCLibrary'!F:F, '4.HiCLibrary'!E:E),
            IFERROR(
                _xlfn.XLOOKUP($B313, '4.ONT'!F:F, '4.ONT'!E:E, "?"),
                "?"
            )
        )
    )
)</f>
        <v>OG108</v>
      </c>
      <c r="E313" t="str">
        <f t="shared" si="5"/>
        <v>OG108G-1_HICL_NOVA_240522_AD</v>
      </c>
      <c r="F313" s="183" t="s">
        <v>6468</v>
      </c>
      <c r="G313" s="183" t="s">
        <v>6471</v>
      </c>
      <c r="H313" s="289">
        <v>45434</v>
      </c>
      <c r="I313" s="183" t="s">
        <v>6707</v>
      </c>
      <c r="J313" s="183" t="s">
        <v>107</v>
      </c>
      <c r="K313" s="185" t="s">
        <v>107</v>
      </c>
      <c r="L313" s="185"/>
    </row>
    <row r="314" spans="1:12" x14ac:dyDescent="0.25">
      <c r="A314" s="115">
        <f ca="1">INDEX('1.MetaData'!A:A, MATCH($D314, '1.MetaData'!$B:$B, 0))</f>
        <v>108</v>
      </c>
      <c r="B314" s="161" t="s">
        <v>6756</v>
      </c>
      <c r="C314" s="183" t="s">
        <v>4878</v>
      </c>
      <c r="D314" s="81" t="str">
        <f ca="1">IF(
    NOT(ISERROR(_xlfn.XLOOKUP($B314, '4.Illumina'!F:F, '4.Illumina'!E:E))),
    _xlfn.XLOOKUP($B314, '4.Illumina'!F:F, '4.Illumina'!E:E),
    IF(
        NOT(ISERROR(_xlfn.XLOOKUP($B314, '4.PacBio'!F:F, '4.PacBio'!E:E))),
        _xlfn.XLOOKUP($B314, '4.PacBio'!F:F, '4.PacBio'!E:E),
        IF(
            NOT(ISERROR(_xlfn.XLOOKUP($B314, '4.HiCLibrary'!F:F, '4.HiCLibrary'!E:E))),
            _xlfn.XLOOKUP($B314, '4.HiCLibrary'!F:F, '4.HiCLibrary'!E:E),
            IFERROR(
                _xlfn.XLOOKUP($B314, '4.ONT'!F:F, '4.ONT'!E:E, "?"),
                "?"
            )
        )
    )
)</f>
        <v>OG108</v>
      </c>
      <c r="E314" t="str">
        <f t="shared" si="5"/>
        <v>OG108H_D_IL_ISEQ_231020_AD</v>
      </c>
      <c r="F314" s="183" t="s">
        <v>6459</v>
      </c>
      <c r="G314" s="183" t="s">
        <v>6460</v>
      </c>
      <c r="H314" s="289">
        <v>45219</v>
      </c>
      <c r="I314" s="183" t="s">
        <v>6523</v>
      </c>
      <c r="J314" s="183" t="s">
        <v>107</v>
      </c>
      <c r="K314" s="183" t="s">
        <v>107</v>
      </c>
      <c r="L314" s="185"/>
    </row>
    <row r="315" spans="1:12" x14ac:dyDescent="0.25">
      <c r="A315" s="115">
        <f ca="1">INDEX('1.MetaData'!A:A, MATCH($D315, '1.MetaData'!$B:$B, 0))</f>
        <v>108</v>
      </c>
      <c r="B315" s="161" t="s">
        <v>6757</v>
      </c>
      <c r="C315" s="183" t="s">
        <v>4878</v>
      </c>
      <c r="D315" s="81" t="str">
        <f ca="1">IF(
    NOT(ISERROR(_xlfn.XLOOKUP($B315, '4.Illumina'!F:F, '4.Illumina'!E:E))),
    _xlfn.XLOOKUP($B315, '4.Illumina'!F:F, '4.Illumina'!E:E),
    IF(
        NOT(ISERROR(_xlfn.XLOOKUP($B315, '4.PacBio'!F:F, '4.PacBio'!E:E))),
        _xlfn.XLOOKUP($B315, '4.PacBio'!F:F, '4.PacBio'!E:E),
        IF(
            NOT(ISERROR(_xlfn.XLOOKUP($B315, '4.HiCLibrary'!F:F, '4.HiCLibrary'!E:E))),
            _xlfn.XLOOKUP($B315, '4.HiCLibrary'!F:F, '4.HiCLibrary'!E:E),
            IFERROR(
                _xlfn.XLOOKUP($B315, '4.ONT'!F:F, '4.ONT'!E:E, "?"),
                "?"
            )
        )
    )
)</f>
        <v>OG108</v>
      </c>
      <c r="E315" t="str">
        <f t="shared" si="5"/>
        <v>OG108H_D_LSKL_ONT_240306_AD</v>
      </c>
      <c r="F315" s="183" t="s">
        <v>40</v>
      </c>
      <c r="G315" s="183" t="s">
        <v>6477</v>
      </c>
      <c r="H315" s="289">
        <v>45357</v>
      </c>
      <c r="I315" s="183" t="s">
        <v>6478</v>
      </c>
      <c r="J315" s="183" t="s">
        <v>6758</v>
      </c>
      <c r="K315" s="183" t="s">
        <v>107</v>
      </c>
      <c r="L315" s="185"/>
    </row>
    <row r="316" spans="1:12" x14ac:dyDescent="0.25">
      <c r="A316" s="115">
        <f ca="1">INDEX('1.MetaData'!A:A, MATCH($D316, '1.MetaData'!$B:$B, 0))</f>
        <v>107</v>
      </c>
      <c r="B316" s="161" t="s">
        <v>6759</v>
      </c>
      <c r="C316" s="183" t="s">
        <v>4878</v>
      </c>
      <c r="D316" s="81" t="str">
        <f ca="1">IF(
    NOT(ISERROR(_xlfn.XLOOKUP($B316, '4.Illumina'!F:F, '4.Illumina'!E:E))),
    _xlfn.XLOOKUP($B316, '4.Illumina'!F:F, '4.Illumina'!E:E),
    IF(
        NOT(ISERROR(_xlfn.XLOOKUP($B316, '4.PacBio'!F:F, '4.PacBio'!E:E))),
        _xlfn.XLOOKUP($B316, '4.PacBio'!F:F, '4.PacBio'!E:E),
        IF(
            NOT(ISERROR(_xlfn.XLOOKUP($B316, '4.HiCLibrary'!F:F, '4.HiCLibrary'!E:E))),
            _xlfn.XLOOKUP($B316, '4.HiCLibrary'!F:F, '4.HiCLibrary'!E:E),
            IFERROR(
                _xlfn.XLOOKUP($B316, '4.ONT'!F:F, '4.ONT'!E:E, "?"),
                "?"
            )
        )
    )
)</f>
        <v>OG107</v>
      </c>
      <c r="E316" t="str">
        <f t="shared" si="5"/>
        <v>OG107G_D_SBL_PACB_240125_LA</v>
      </c>
      <c r="F316" s="183" t="s">
        <v>6463</v>
      </c>
      <c r="G316" s="183" t="s">
        <v>6464</v>
      </c>
      <c r="H316" s="289">
        <v>45316</v>
      </c>
      <c r="I316" s="183" t="s">
        <v>6760</v>
      </c>
      <c r="J316" s="183" t="s">
        <v>6482</v>
      </c>
      <c r="K316" s="185">
        <v>2</v>
      </c>
      <c r="L316" s="185"/>
    </row>
    <row r="317" spans="1:12" x14ac:dyDescent="0.25">
      <c r="A317" s="115">
        <f ca="1">INDEX('1.MetaData'!A:A, MATCH($D317, '1.MetaData'!$B:$B, 0))</f>
        <v>108</v>
      </c>
      <c r="B317" s="161" t="s">
        <v>6756</v>
      </c>
      <c r="C317" s="183" t="s">
        <v>4878</v>
      </c>
      <c r="D317" s="81" t="str">
        <f ca="1">IF(
    NOT(ISERROR(_xlfn.XLOOKUP($B317, '4.Illumina'!F:F, '4.Illumina'!E:E))),
    _xlfn.XLOOKUP($B317, '4.Illumina'!F:F, '4.Illumina'!E:E),
    IF(
        NOT(ISERROR(_xlfn.XLOOKUP($B317, '4.PacBio'!F:F, '4.PacBio'!E:E))),
        _xlfn.XLOOKUP($B317, '4.PacBio'!F:F, '4.PacBio'!E:E),
        IF(
            NOT(ISERROR(_xlfn.XLOOKUP($B317, '4.HiCLibrary'!F:F, '4.HiCLibrary'!E:E))),
            _xlfn.XLOOKUP($B317, '4.HiCLibrary'!F:F, '4.HiCLibrary'!E:E),
            IFERROR(
                _xlfn.XLOOKUP($B317, '4.ONT'!F:F, '4.ONT'!E:E, "?"),
                "?"
            )
        )
    )
)</f>
        <v>OG108</v>
      </c>
      <c r="E317" t="str">
        <f t="shared" si="5"/>
        <v>OG108H_D_IL_NOVA_231024_AD</v>
      </c>
      <c r="F317" s="183" t="s">
        <v>6459</v>
      </c>
      <c r="G317" s="183" t="s">
        <v>6471</v>
      </c>
      <c r="H317" s="289">
        <v>45589</v>
      </c>
      <c r="I317" s="183" t="s">
        <v>6531</v>
      </c>
      <c r="J317" s="183" t="s">
        <v>107</v>
      </c>
      <c r="K317" s="183" t="s">
        <v>107</v>
      </c>
      <c r="L317" s="185"/>
    </row>
    <row r="318" spans="1:12" x14ac:dyDescent="0.25">
      <c r="A318" s="115">
        <f ca="1">INDEX('1.MetaData'!A:A, MATCH($D318, '1.MetaData'!$B:$B, 0))</f>
        <v>110</v>
      </c>
      <c r="B318" s="161" t="s">
        <v>6761</v>
      </c>
      <c r="C318" s="184" t="s">
        <v>4878</v>
      </c>
      <c r="D318" s="81" t="str">
        <f ca="1">IF(
    NOT(ISERROR(_xlfn.XLOOKUP($B318, '4.Illumina'!F:F, '4.Illumina'!E:E))),
    _xlfn.XLOOKUP($B318, '4.Illumina'!F:F, '4.Illumina'!E:E),
    IF(
        NOT(ISERROR(_xlfn.XLOOKUP($B318, '4.PacBio'!F:F, '4.PacBio'!E:E))),
        _xlfn.XLOOKUP($B318, '4.PacBio'!F:F, '4.PacBio'!E:E),
        IF(
            NOT(ISERROR(_xlfn.XLOOKUP($B318, '4.HiCLibrary'!F:F, '4.HiCLibrary'!E:E))),
            _xlfn.XLOOKUP($B318, '4.HiCLibrary'!F:F, '4.HiCLibrary'!E:E),
            IFERROR(
                _xlfn.XLOOKUP($B318, '4.ONT'!F:F, '4.ONT'!E:E, "?"),
                "?"
            )
        )
    )
)</f>
        <v>OG110</v>
      </c>
      <c r="E318" t="str">
        <f t="shared" ref="E318:E381" si="6">CONCATENATE(B318,"_",I318)</f>
        <v>OG110G_D_IL_ISEQ_240709_AMD</v>
      </c>
      <c r="F318" s="183" t="s">
        <v>6459</v>
      </c>
      <c r="G318" s="183" t="s">
        <v>6460</v>
      </c>
      <c r="H318" s="289">
        <v>45482</v>
      </c>
      <c r="I318" s="183" t="s">
        <v>6475</v>
      </c>
      <c r="J318" s="183" t="s">
        <v>107</v>
      </c>
      <c r="K318" s="185" t="s">
        <v>107</v>
      </c>
      <c r="L318" s="185"/>
    </row>
    <row r="319" spans="1:12" x14ac:dyDescent="0.25">
      <c r="A319" s="115">
        <f ca="1">INDEX('1.MetaData'!A:A, MATCH($D319, '1.MetaData'!$B:$B, 0))</f>
        <v>110</v>
      </c>
      <c r="B319" s="161" t="s">
        <v>6761</v>
      </c>
      <c r="C319" s="184" t="s">
        <v>4878</v>
      </c>
      <c r="D319" s="81" t="str">
        <f ca="1">IF(
    NOT(ISERROR(_xlfn.XLOOKUP($B319, '4.Illumina'!F:F, '4.Illumina'!E:E))),
    _xlfn.XLOOKUP($B319, '4.Illumina'!F:F, '4.Illumina'!E:E),
    IF(
        NOT(ISERROR(_xlfn.XLOOKUP($B319, '4.PacBio'!F:F, '4.PacBio'!E:E))),
        _xlfn.XLOOKUP($B319, '4.PacBio'!F:F, '4.PacBio'!E:E),
        IF(
            NOT(ISERROR(_xlfn.XLOOKUP($B319, '4.HiCLibrary'!F:F, '4.HiCLibrary'!E:E))),
            _xlfn.XLOOKUP($B319, '4.HiCLibrary'!F:F, '4.HiCLibrary'!E:E),
            IFERROR(
                _xlfn.XLOOKUP($B319, '4.ONT'!F:F, '4.ONT'!E:E, "?"),
                "?"
            )
        )
    )
)</f>
        <v>OG110</v>
      </c>
      <c r="E319" t="str">
        <f t="shared" si="6"/>
        <v>OG110G_D_IL_NOVA_240716_AMD</v>
      </c>
      <c r="F319" s="183" t="s">
        <v>6459</v>
      </c>
      <c r="G319" s="183" t="s">
        <v>6471</v>
      </c>
      <c r="H319" s="289">
        <v>45489</v>
      </c>
      <c r="I319" s="183" t="s">
        <v>6484</v>
      </c>
      <c r="J319" s="183" t="s">
        <v>107</v>
      </c>
      <c r="K319" s="185" t="s">
        <v>107</v>
      </c>
      <c r="L319" s="185"/>
    </row>
    <row r="320" spans="1:12" x14ac:dyDescent="0.25">
      <c r="A320" s="115">
        <f ca="1">INDEX('1.MetaData'!A:A, MATCH($D320, '1.MetaData'!$B:$B, 0))</f>
        <v>111</v>
      </c>
      <c r="B320" s="161" t="s">
        <v>6762</v>
      </c>
      <c r="C320" s="183" t="s">
        <v>4878</v>
      </c>
      <c r="D320" s="81" t="str">
        <f ca="1">IF(
    NOT(ISERROR(_xlfn.XLOOKUP($B320, '4.Illumina'!F:F, '4.Illumina'!E:E))),
    _xlfn.XLOOKUP($B320, '4.Illumina'!F:F, '4.Illumina'!E:E),
    IF(
        NOT(ISERROR(_xlfn.XLOOKUP($B320, '4.PacBio'!F:F, '4.PacBio'!E:E))),
        _xlfn.XLOOKUP($B320, '4.PacBio'!F:F, '4.PacBio'!E:E),
        IF(
            NOT(ISERROR(_xlfn.XLOOKUP($B320, '4.HiCLibrary'!F:F, '4.HiCLibrary'!E:E))),
            _xlfn.XLOOKUP($B320, '4.HiCLibrary'!F:F, '4.HiCLibrary'!E:E),
            IFERROR(
                _xlfn.XLOOKUP($B320, '4.ONT'!F:F, '4.ONT'!E:E, "?"),
                "?"
            )
        )
    )
)</f>
        <v>OG111</v>
      </c>
      <c r="E320" t="str">
        <f t="shared" si="6"/>
        <v>OG111H_D_IL_ISEQ_231020_AD</v>
      </c>
      <c r="F320" s="183" t="s">
        <v>6459</v>
      </c>
      <c r="G320" s="183" t="s">
        <v>6460</v>
      </c>
      <c r="H320" s="289">
        <v>45219</v>
      </c>
      <c r="I320" s="183" t="s">
        <v>6523</v>
      </c>
      <c r="J320" s="183" t="s">
        <v>107</v>
      </c>
      <c r="K320" s="183" t="s">
        <v>107</v>
      </c>
      <c r="L320" s="185"/>
    </row>
    <row r="321" spans="1:12" x14ac:dyDescent="0.25">
      <c r="A321" s="115">
        <f ca="1">INDEX('1.MetaData'!A:A, MATCH($D321, '1.MetaData'!$B:$B, 0))</f>
        <v>111</v>
      </c>
      <c r="B321" s="161" t="s">
        <v>6763</v>
      </c>
      <c r="C321" s="183" t="s">
        <v>4878</v>
      </c>
      <c r="D321" s="81" t="str">
        <f ca="1">IF(
    NOT(ISERROR(_xlfn.XLOOKUP($B321, '4.Illumina'!F:F, '4.Illumina'!E:E))),
    _xlfn.XLOOKUP($B321, '4.Illumina'!F:F, '4.Illumina'!E:E),
    IF(
        NOT(ISERROR(_xlfn.XLOOKUP($B321, '4.PacBio'!F:F, '4.PacBio'!E:E))),
        _xlfn.XLOOKUP($B321, '4.PacBio'!F:F, '4.PacBio'!E:E),
        IF(
            NOT(ISERROR(_xlfn.XLOOKUP($B321, '4.HiCLibrary'!F:F, '4.HiCLibrary'!E:E))),
            _xlfn.XLOOKUP($B321, '4.HiCLibrary'!F:F, '4.HiCLibrary'!E:E),
            IFERROR(
                _xlfn.XLOOKUP($B321, '4.ONT'!F:F, '4.ONT'!E:E, "?"),
                "?"
            )
        )
    )
)</f>
        <v>OG111</v>
      </c>
      <c r="E321" t="str">
        <f t="shared" si="6"/>
        <v>OG111H_D_LSKL_ONT_240306_AD</v>
      </c>
      <c r="F321" s="183" t="s">
        <v>40</v>
      </c>
      <c r="G321" s="183" t="s">
        <v>6477</v>
      </c>
      <c r="H321" s="289">
        <v>45357</v>
      </c>
      <c r="I321" s="183" t="s">
        <v>6478</v>
      </c>
      <c r="J321" s="183" t="s">
        <v>6764</v>
      </c>
      <c r="K321" s="183" t="s">
        <v>107</v>
      </c>
      <c r="L321" s="185"/>
    </row>
    <row r="322" spans="1:12" x14ac:dyDescent="0.25">
      <c r="A322" s="115">
        <f ca="1">INDEX('1.MetaData'!A:A, MATCH($D322, '1.MetaData'!$B:$B, 0))</f>
        <v>111</v>
      </c>
      <c r="B322" s="161" t="s">
        <v>6762</v>
      </c>
      <c r="C322" s="183" t="s">
        <v>4878</v>
      </c>
      <c r="D322" s="81" t="str">
        <f ca="1">IF(
    NOT(ISERROR(_xlfn.XLOOKUP($B322, '4.Illumina'!F:F, '4.Illumina'!E:E))),
    _xlfn.XLOOKUP($B322, '4.Illumina'!F:F, '4.Illumina'!E:E),
    IF(
        NOT(ISERROR(_xlfn.XLOOKUP($B322, '4.PacBio'!F:F, '4.PacBio'!E:E))),
        _xlfn.XLOOKUP($B322, '4.PacBio'!F:F, '4.PacBio'!E:E),
        IF(
            NOT(ISERROR(_xlfn.XLOOKUP($B322, '4.HiCLibrary'!F:F, '4.HiCLibrary'!E:E))),
            _xlfn.XLOOKUP($B322, '4.HiCLibrary'!F:F, '4.HiCLibrary'!E:E),
            IFERROR(
                _xlfn.XLOOKUP($B322, '4.ONT'!F:F, '4.ONT'!E:E, "?"),
                "?"
            )
        )
    )
)</f>
        <v>OG111</v>
      </c>
      <c r="E322" t="str">
        <f t="shared" si="6"/>
        <v>OG111H_D_IL_NOVA_231024_AD</v>
      </c>
      <c r="F322" s="183" t="s">
        <v>6459</v>
      </c>
      <c r="G322" s="183" t="s">
        <v>6471</v>
      </c>
      <c r="H322" s="289">
        <v>45589</v>
      </c>
      <c r="I322" s="183" t="s">
        <v>6531</v>
      </c>
      <c r="J322" s="183" t="s">
        <v>107</v>
      </c>
      <c r="K322" s="183" t="s">
        <v>107</v>
      </c>
      <c r="L322" s="185"/>
    </row>
    <row r="323" spans="1:12" x14ac:dyDescent="0.25">
      <c r="A323" s="115">
        <f ca="1">INDEX('1.MetaData'!A:A, MATCH($D323, '1.MetaData'!$B:$B, 0))</f>
        <v>108</v>
      </c>
      <c r="B323" s="161" t="s">
        <v>6765</v>
      </c>
      <c r="C323" s="183" t="s">
        <v>4878</v>
      </c>
      <c r="D323" s="81" t="str">
        <f ca="1">IF(
    NOT(ISERROR(_xlfn.XLOOKUP($B323, '4.Illumina'!F:F, '4.Illumina'!E:E))),
    _xlfn.XLOOKUP($B323, '4.Illumina'!F:F, '4.Illumina'!E:E),
    IF(
        NOT(ISERROR(_xlfn.XLOOKUP($B323, '4.PacBio'!F:F, '4.PacBio'!E:E))),
        _xlfn.XLOOKUP($B323, '4.PacBio'!F:F, '4.PacBio'!E:E),
        IF(
            NOT(ISERROR(_xlfn.XLOOKUP($B323, '4.HiCLibrary'!F:F, '4.HiCLibrary'!E:E))),
            _xlfn.XLOOKUP($B323, '4.HiCLibrary'!F:F, '4.HiCLibrary'!E:E),
            IFERROR(
                _xlfn.XLOOKUP($B323, '4.ONT'!F:F, '4.ONT'!E:E, "?"),
                "?"
            )
        )
    )
)</f>
        <v>OG108</v>
      </c>
      <c r="E323" t="str">
        <f t="shared" si="6"/>
        <v>OG108H_D_SBL_PACB_231027_ADLA</v>
      </c>
      <c r="F323" s="183" t="s">
        <v>6463</v>
      </c>
      <c r="G323" s="183" t="s">
        <v>6464</v>
      </c>
      <c r="H323" s="289">
        <v>45226</v>
      </c>
      <c r="I323" s="183" t="s">
        <v>6629</v>
      </c>
      <c r="J323" s="183" t="s">
        <v>5102</v>
      </c>
      <c r="K323" s="185">
        <v>1</v>
      </c>
      <c r="L323" s="185"/>
    </row>
    <row r="324" spans="1:12" x14ac:dyDescent="0.25">
      <c r="A324" s="115">
        <f ca="1">INDEX('1.MetaData'!A:A, MATCH($D324, '1.MetaData'!$B:$B, 0))</f>
        <v>113</v>
      </c>
      <c r="B324" s="161" t="s">
        <v>6766</v>
      </c>
      <c r="C324" s="183" t="s">
        <v>4878</v>
      </c>
      <c r="D324" s="81" t="str">
        <f ca="1">IF(
    NOT(ISERROR(_xlfn.XLOOKUP($B324, '4.Illumina'!F:F, '4.Illumina'!E:E))),
    _xlfn.XLOOKUP($B324, '4.Illumina'!F:F, '4.Illumina'!E:E),
    IF(
        NOT(ISERROR(_xlfn.XLOOKUP($B324, '4.PacBio'!F:F, '4.PacBio'!E:E))),
        _xlfn.XLOOKUP($B324, '4.PacBio'!F:F, '4.PacBio'!E:E),
        IF(
            NOT(ISERROR(_xlfn.XLOOKUP($B324, '4.HiCLibrary'!F:F, '4.HiCLibrary'!E:E))),
            _xlfn.XLOOKUP($B324, '4.HiCLibrary'!F:F, '4.HiCLibrary'!E:E),
            IFERROR(
                _xlfn.XLOOKUP($B324, '4.ONT'!F:F, '4.ONT'!E:E, "?"),
                "?"
            )
        )
    )
)</f>
        <v>OG113</v>
      </c>
      <c r="E324" t="str">
        <f t="shared" si="6"/>
        <v>OG113G_D_IL_ISEQ_231020_AD</v>
      </c>
      <c r="F324" s="183" t="s">
        <v>6459</v>
      </c>
      <c r="G324" s="183" t="s">
        <v>6460</v>
      </c>
      <c r="H324" s="289">
        <v>45219</v>
      </c>
      <c r="I324" s="183" t="s">
        <v>6523</v>
      </c>
      <c r="J324" s="183" t="s">
        <v>107</v>
      </c>
      <c r="K324" s="183" t="s">
        <v>107</v>
      </c>
      <c r="L324" s="185"/>
    </row>
    <row r="325" spans="1:12" x14ac:dyDescent="0.25">
      <c r="A325" s="115">
        <f ca="1">INDEX('1.MetaData'!A:A, MATCH($D325, '1.MetaData'!$B:$B, 0))</f>
        <v>90</v>
      </c>
      <c r="B325" s="161" t="s">
        <v>6767</v>
      </c>
      <c r="C325" s="184" t="s">
        <v>4878</v>
      </c>
      <c r="D325" s="81" t="str">
        <f ca="1">IF(
    NOT(ISERROR(_xlfn.XLOOKUP($B325, '4.Illumina'!F:F, '4.Illumina'!E:E))),
    _xlfn.XLOOKUP($B325, '4.Illumina'!F:F, '4.Illumina'!E:E),
    IF(
        NOT(ISERROR(_xlfn.XLOOKUP($B325, '4.PacBio'!F:F, '4.PacBio'!E:E))),
        _xlfn.XLOOKUP($B325, '4.PacBio'!F:F, '4.PacBio'!E:E),
        IF(
            NOT(ISERROR(_xlfn.XLOOKUP($B325, '4.HiCLibrary'!F:F, '4.HiCLibrary'!E:E))),
            _xlfn.XLOOKUP($B325, '4.HiCLibrary'!F:F, '4.HiCLibrary'!E:E),
            IFERROR(
                _xlfn.XLOOKUP($B325, '4.ONT'!F:F, '4.ONT'!E:E, "?"),
                "?"
            )
        )
    )
)</f>
        <v>OG90</v>
      </c>
      <c r="E325" t="str">
        <f t="shared" si="6"/>
        <v>OG90H_D2_SBL3_PACB_240821_AD</v>
      </c>
      <c r="F325" s="183" t="s">
        <v>6463</v>
      </c>
      <c r="G325" s="183" t="s">
        <v>6499</v>
      </c>
      <c r="H325" s="289">
        <v>45525</v>
      </c>
      <c r="I325" s="183" t="s">
        <v>6752</v>
      </c>
      <c r="J325" s="183" t="s">
        <v>6649</v>
      </c>
      <c r="K325" s="185">
        <v>0.5</v>
      </c>
      <c r="L325" s="185" t="s">
        <v>6768</v>
      </c>
    </row>
    <row r="326" spans="1:12" x14ac:dyDescent="0.25">
      <c r="A326" s="115">
        <f ca="1">INDEX('1.MetaData'!A:A, MATCH($D326, '1.MetaData'!$B:$B, 0))</f>
        <v>113</v>
      </c>
      <c r="B326" s="161" t="s">
        <v>6769</v>
      </c>
      <c r="C326" s="184" t="s">
        <v>4878</v>
      </c>
      <c r="D326" s="81" t="str">
        <f ca="1">IF(
    NOT(ISERROR(_xlfn.XLOOKUP($B326, '4.Illumina'!F:F, '4.Illumina'!E:E))),
    _xlfn.XLOOKUP($B326, '4.Illumina'!F:F, '4.Illumina'!E:E),
    IF(
        NOT(ISERROR(_xlfn.XLOOKUP($B326, '4.PacBio'!F:F, '4.PacBio'!E:E))),
        _xlfn.XLOOKUP($B326, '4.PacBio'!F:F, '4.PacBio'!E:E),
        IF(
            NOT(ISERROR(_xlfn.XLOOKUP($B326, '4.HiCLibrary'!F:F, '4.HiCLibrary'!E:E))),
            _xlfn.XLOOKUP($B326, '4.HiCLibrary'!F:F, '4.HiCLibrary'!E:E),
            IFERROR(
                _xlfn.XLOOKUP($B326, '4.ONT'!F:F, '4.ONT'!E:E, "?"),
                "?"
            )
        )
    )
)</f>
        <v>OG113</v>
      </c>
      <c r="E326" t="str">
        <f t="shared" si="6"/>
        <v>OG113G-1_HICL_ISEQ_240515_AD</v>
      </c>
      <c r="F326" s="183" t="s">
        <v>6468</v>
      </c>
      <c r="G326" s="183" t="s">
        <v>6460</v>
      </c>
      <c r="H326" s="289">
        <v>45427</v>
      </c>
      <c r="I326" s="183" t="s">
        <v>6706</v>
      </c>
      <c r="J326" s="183" t="s">
        <v>107</v>
      </c>
      <c r="K326" s="185" t="s">
        <v>107</v>
      </c>
      <c r="L326" s="185"/>
    </row>
    <row r="327" spans="1:12" x14ac:dyDescent="0.25">
      <c r="A327" s="115">
        <f ca="1">INDEX('1.MetaData'!A:A, MATCH($D327, '1.MetaData'!$B:$B, 0))</f>
        <v>113</v>
      </c>
      <c r="B327" s="161" t="s">
        <v>6769</v>
      </c>
      <c r="C327" s="184" t="s">
        <v>4878</v>
      </c>
      <c r="D327" s="81" t="str">
        <f ca="1">IF(
    NOT(ISERROR(_xlfn.XLOOKUP($B327, '4.Illumina'!F:F, '4.Illumina'!E:E))),
    _xlfn.XLOOKUP($B327, '4.Illumina'!F:F, '4.Illumina'!E:E),
    IF(
        NOT(ISERROR(_xlfn.XLOOKUP($B327, '4.PacBio'!F:F, '4.PacBio'!E:E))),
        _xlfn.XLOOKUP($B327, '4.PacBio'!F:F, '4.PacBio'!E:E),
        IF(
            NOT(ISERROR(_xlfn.XLOOKUP($B327, '4.HiCLibrary'!F:F, '4.HiCLibrary'!E:E))),
            _xlfn.XLOOKUP($B327, '4.HiCLibrary'!F:F, '4.HiCLibrary'!E:E),
            IFERROR(
                _xlfn.XLOOKUP($B327, '4.ONT'!F:F, '4.ONT'!E:E, "?"),
                "?"
            )
        )
    )
)</f>
        <v>OG113</v>
      </c>
      <c r="E327" t="str">
        <f t="shared" si="6"/>
        <v>OG113G-1_HICL_NOVA_240522_AD</v>
      </c>
      <c r="F327" s="183" t="s">
        <v>6468</v>
      </c>
      <c r="G327" s="183" t="s">
        <v>6471</v>
      </c>
      <c r="H327" s="289">
        <v>45434</v>
      </c>
      <c r="I327" s="183" t="s">
        <v>6707</v>
      </c>
      <c r="J327" s="183" t="s">
        <v>107</v>
      </c>
      <c r="K327" s="185" t="s">
        <v>107</v>
      </c>
      <c r="L327" s="185"/>
    </row>
    <row r="328" spans="1:12" x14ac:dyDescent="0.25">
      <c r="A328" s="115">
        <f ca="1">INDEX('1.MetaData'!A:A, MATCH($D328, '1.MetaData'!$B:$B, 0))</f>
        <v>113</v>
      </c>
      <c r="B328" s="161" t="s">
        <v>6766</v>
      </c>
      <c r="C328" s="183" t="s">
        <v>4878</v>
      </c>
      <c r="D328" s="81" t="str">
        <f ca="1">IF(
    NOT(ISERROR(_xlfn.XLOOKUP($B328, '4.Illumina'!F:F, '4.Illumina'!E:E))),
    _xlfn.XLOOKUP($B328, '4.Illumina'!F:F, '4.Illumina'!E:E),
    IF(
        NOT(ISERROR(_xlfn.XLOOKUP($B328, '4.PacBio'!F:F, '4.PacBio'!E:E))),
        _xlfn.XLOOKUP($B328, '4.PacBio'!F:F, '4.PacBio'!E:E),
        IF(
            NOT(ISERROR(_xlfn.XLOOKUP($B328, '4.HiCLibrary'!F:F, '4.HiCLibrary'!E:E))),
            _xlfn.XLOOKUP($B328, '4.HiCLibrary'!F:F, '4.HiCLibrary'!E:E),
            IFERROR(
                _xlfn.XLOOKUP($B328, '4.ONT'!F:F, '4.ONT'!E:E, "?"),
                "?"
            )
        )
    )
)</f>
        <v>OG113</v>
      </c>
      <c r="E328" t="str">
        <f t="shared" si="6"/>
        <v>OG113G_D_IL_NOVA_231024_AD</v>
      </c>
      <c r="F328" s="183" t="s">
        <v>6459</v>
      </c>
      <c r="G328" s="183" t="s">
        <v>6471</v>
      </c>
      <c r="H328" s="289">
        <v>45589</v>
      </c>
      <c r="I328" s="183" t="s">
        <v>6531</v>
      </c>
      <c r="J328" s="183" t="s">
        <v>107</v>
      </c>
      <c r="K328" s="183" t="s">
        <v>107</v>
      </c>
      <c r="L328" s="185"/>
    </row>
    <row r="329" spans="1:12" x14ac:dyDescent="0.25">
      <c r="A329" s="115">
        <f ca="1">INDEX('1.MetaData'!A:A, MATCH($D329, '1.MetaData'!$B:$B, 0))</f>
        <v>114</v>
      </c>
      <c r="B329" s="161" t="s">
        <v>6770</v>
      </c>
      <c r="C329" s="184" t="s">
        <v>4878</v>
      </c>
      <c r="D329" s="81" t="str">
        <f ca="1">IF(
    NOT(ISERROR(_xlfn.XLOOKUP($B329, '4.Illumina'!F:F, '4.Illumina'!E:E))),
    _xlfn.XLOOKUP($B329, '4.Illumina'!F:F, '4.Illumina'!E:E),
    IF(
        NOT(ISERROR(_xlfn.XLOOKUP($B329, '4.PacBio'!F:F, '4.PacBio'!E:E))),
        _xlfn.XLOOKUP($B329, '4.PacBio'!F:F, '4.PacBio'!E:E),
        IF(
            NOT(ISERROR(_xlfn.XLOOKUP($B329, '4.HiCLibrary'!F:F, '4.HiCLibrary'!E:E))),
            _xlfn.XLOOKUP($B329, '4.HiCLibrary'!F:F, '4.HiCLibrary'!E:E),
            IFERROR(
                _xlfn.XLOOKUP($B329, '4.ONT'!F:F, '4.ONT'!E:E, "?"),
                "?"
            )
        )
    )
)</f>
        <v>OG114</v>
      </c>
      <c r="E329" t="str">
        <f t="shared" si="6"/>
        <v>OG114G-1_HICL_ISEQ_240530_LA</v>
      </c>
      <c r="F329" s="183" t="s">
        <v>6468</v>
      </c>
      <c r="G329" s="183" t="s">
        <v>6460</v>
      </c>
      <c r="H329" s="289">
        <v>45442</v>
      </c>
      <c r="I329" s="183" t="s">
        <v>6771</v>
      </c>
      <c r="J329" s="183" t="s">
        <v>107</v>
      </c>
      <c r="K329" s="183" t="s">
        <v>107</v>
      </c>
      <c r="L329" s="185"/>
    </row>
    <row r="330" spans="1:12" x14ac:dyDescent="0.25">
      <c r="A330" s="115">
        <f ca="1">INDEX('1.MetaData'!A:A, MATCH($D330, '1.MetaData'!$B:$B, 0))</f>
        <v>114</v>
      </c>
      <c r="B330" s="161" t="s">
        <v>6770</v>
      </c>
      <c r="C330" s="184" t="s">
        <v>4878</v>
      </c>
      <c r="D330" s="81" t="str">
        <f ca="1">IF(
    NOT(ISERROR(_xlfn.XLOOKUP($B330, '4.Illumina'!F:F, '4.Illumina'!E:E))),
    _xlfn.XLOOKUP($B330, '4.Illumina'!F:F, '4.Illumina'!E:E),
    IF(
        NOT(ISERROR(_xlfn.XLOOKUP($B330, '4.PacBio'!F:F, '4.PacBio'!E:E))),
        _xlfn.XLOOKUP($B330, '4.PacBio'!F:F, '4.PacBio'!E:E),
        IF(
            NOT(ISERROR(_xlfn.XLOOKUP($B330, '4.HiCLibrary'!F:F, '4.HiCLibrary'!E:E))),
            _xlfn.XLOOKUP($B330, '4.HiCLibrary'!F:F, '4.HiCLibrary'!E:E),
            IFERROR(
                _xlfn.XLOOKUP($B330, '4.ONT'!F:F, '4.ONT'!E:E, "?"),
                "?"
            )
        )
    )
)</f>
        <v>OG114</v>
      </c>
      <c r="E330" t="str">
        <f t="shared" si="6"/>
        <v>OG114G-1_HICL_NOVA_240613_LA</v>
      </c>
      <c r="F330" s="183" t="s">
        <v>6468</v>
      </c>
      <c r="G330" s="183" t="s">
        <v>6471</v>
      </c>
      <c r="H330" s="289">
        <v>45456</v>
      </c>
      <c r="I330" s="183" t="s">
        <v>6772</v>
      </c>
      <c r="J330" s="183" t="s">
        <v>107</v>
      </c>
      <c r="K330" s="183" t="s">
        <v>107</v>
      </c>
      <c r="L330" s="185"/>
    </row>
    <row r="331" spans="1:12" x14ac:dyDescent="0.25">
      <c r="A331" s="115">
        <f ca="1">INDEX('1.MetaData'!A:A, MATCH($D331, '1.MetaData'!$B:$B, 0))</f>
        <v>114</v>
      </c>
      <c r="B331" s="161" t="s">
        <v>6773</v>
      </c>
      <c r="C331" s="183" t="s">
        <v>4878</v>
      </c>
      <c r="D331" s="81" t="str">
        <f ca="1">IF(
    NOT(ISERROR(_xlfn.XLOOKUP($B331, '4.Illumina'!F:F, '4.Illumina'!E:E))),
    _xlfn.XLOOKUP($B331, '4.Illumina'!F:F, '4.Illumina'!E:E),
    IF(
        NOT(ISERROR(_xlfn.XLOOKUP($B331, '4.PacBio'!F:F, '4.PacBio'!E:E))),
        _xlfn.XLOOKUP($B331, '4.PacBio'!F:F, '4.PacBio'!E:E),
        IF(
            NOT(ISERROR(_xlfn.XLOOKUP($B331, '4.HiCLibrary'!F:F, '4.HiCLibrary'!E:E))),
            _xlfn.XLOOKUP($B331, '4.HiCLibrary'!F:F, '4.HiCLibrary'!E:E),
            IFERROR(
                _xlfn.XLOOKUP($B331, '4.ONT'!F:F, '4.ONT'!E:E, "?"),
                "?"
            )
        )
    )
)</f>
        <v>OG114</v>
      </c>
      <c r="E331" t="str">
        <f t="shared" si="6"/>
        <v>OG114H_D_IL_ISEQ_231020_AD</v>
      </c>
      <c r="F331" s="183" t="s">
        <v>6459</v>
      </c>
      <c r="G331" s="183" t="s">
        <v>6460</v>
      </c>
      <c r="H331" s="289">
        <v>45219</v>
      </c>
      <c r="I331" s="183" t="s">
        <v>6523</v>
      </c>
      <c r="J331" s="183" t="s">
        <v>107</v>
      </c>
      <c r="K331" s="183" t="s">
        <v>107</v>
      </c>
      <c r="L331" s="185"/>
    </row>
    <row r="332" spans="1:12" x14ac:dyDescent="0.25">
      <c r="A332" s="115">
        <f ca="1">INDEX('1.MetaData'!A:A, MATCH($D332, '1.MetaData'!$B:$B, 0))</f>
        <v>113</v>
      </c>
      <c r="B332" s="161" t="s">
        <v>6774</v>
      </c>
      <c r="C332" s="183" t="s">
        <v>4878</v>
      </c>
      <c r="D332" s="81" t="str">
        <f ca="1">IF(
    NOT(ISERROR(_xlfn.XLOOKUP($B332, '4.Illumina'!F:F, '4.Illumina'!E:E))),
    _xlfn.XLOOKUP($B332, '4.Illumina'!F:F, '4.Illumina'!E:E),
    IF(
        NOT(ISERROR(_xlfn.XLOOKUP($B332, '4.PacBio'!F:F, '4.PacBio'!E:E))),
        _xlfn.XLOOKUP($B332, '4.PacBio'!F:F, '4.PacBio'!E:E),
        IF(
            NOT(ISERROR(_xlfn.XLOOKUP($B332, '4.HiCLibrary'!F:F, '4.HiCLibrary'!E:E))),
            _xlfn.XLOOKUP($B332, '4.HiCLibrary'!F:F, '4.HiCLibrary'!E:E),
            IFERROR(
                _xlfn.XLOOKUP($B332, '4.ONT'!F:F, '4.ONT'!E:E, "?"),
                "?"
            )
        )
    )
)</f>
        <v>OG113</v>
      </c>
      <c r="E332" t="str">
        <f t="shared" si="6"/>
        <v>OG113G_D_SBL_PACB_231027_ADLA</v>
      </c>
      <c r="F332" s="183" t="s">
        <v>6463</v>
      </c>
      <c r="G332" s="183" t="s">
        <v>6464</v>
      </c>
      <c r="H332" s="289">
        <v>45226</v>
      </c>
      <c r="I332" s="183" t="s">
        <v>6629</v>
      </c>
      <c r="J332" s="183" t="s">
        <v>6775</v>
      </c>
      <c r="K332" s="185">
        <v>2</v>
      </c>
      <c r="L332" s="185"/>
    </row>
    <row r="333" spans="1:12" x14ac:dyDescent="0.25">
      <c r="A333" s="115">
        <f ca="1">INDEX('1.MetaData'!A:A, MATCH($D333, '1.MetaData'!$B:$B, 0))</f>
        <v>114</v>
      </c>
      <c r="B333" s="161" t="s">
        <v>6776</v>
      </c>
      <c r="C333" s="183" t="s">
        <v>4878</v>
      </c>
      <c r="D333" s="81" t="str">
        <f ca="1">IF(
    NOT(ISERROR(_xlfn.XLOOKUP($B333, '4.Illumina'!F:F, '4.Illumina'!E:E))),
    _xlfn.XLOOKUP($B333, '4.Illumina'!F:F, '4.Illumina'!E:E),
    IF(
        NOT(ISERROR(_xlfn.XLOOKUP($B333, '4.PacBio'!F:F, '4.PacBio'!E:E))),
        _xlfn.XLOOKUP($B333, '4.PacBio'!F:F, '4.PacBio'!E:E),
        IF(
            NOT(ISERROR(_xlfn.XLOOKUP($B333, '4.HiCLibrary'!F:F, '4.HiCLibrary'!E:E))),
            _xlfn.XLOOKUP($B333, '4.HiCLibrary'!F:F, '4.HiCLibrary'!E:E),
            IFERROR(
                _xlfn.XLOOKUP($B333, '4.ONT'!F:F, '4.ONT'!E:E, "?"),
                "?"
            )
        )
    )
)</f>
        <v>OG114</v>
      </c>
      <c r="E333" t="str">
        <f t="shared" si="6"/>
        <v>OG114H_D2_LSKL_ONT_240306_AD</v>
      </c>
      <c r="F333" s="183" t="s">
        <v>40</v>
      </c>
      <c r="G333" s="183" t="s">
        <v>6477</v>
      </c>
      <c r="H333" s="289">
        <v>45357</v>
      </c>
      <c r="I333" s="183" t="s">
        <v>6478</v>
      </c>
      <c r="J333" s="183" t="s">
        <v>6777</v>
      </c>
      <c r="K333" s="183" t="s">
        <v>107</v>
      </c>
      <c r="L333" s="185"/>
    </row>
    <row r="334" spans="1:12" x14ac:dyDescent="0.25">
      <c r="A334" s="115">
        <f ca="1">INDEX('1.MetaData'!A:A, MATCH($D334, '1.MetaData'!$B:$B, 0))</f>
        <v>114</v>
      </c>
      <c r="B334" s="161" t="s">
        <v>6773</v>
      </c>
      <c r="C334" s="183" t="s">
        <v>4878</v>
      </c>
      <c r="D334" s="81" t="str">
        <f ca="1">IF(
    NOT(ISERROR(_xlfn.XLOOKUP($B334, '4.Illumina'!F:F, '4.Illumina'!E:E))),
    _xlfn.XLOOKUP($B334, '4.Illumina'!F:F, '4.Illumina'!E:E),
    IF(
        NOT(ISERROR(_xlfn.XLOOKUP($B334, '4.PacBio'!F:F, '4.PacBio'!E:E))),
        _xlfn.XLOOKUP($B334, '4.PacBio'!F:F, '4.PacBio'!E:E),
        IF(
            NOT(ISERROR(_xlfn.XLOOKUP($B334, '4.HiCLibrary'!F:F, '4.HiCLibrary'!E:E))),
            _xlfn.XLOOKUP($B334, '4.HiCLibrary'!F:F, '4.HiCLibrary'!E:E),
            IFERROR(
                _xlfn.XLOOKUP($B334, '4.ONT'!F:F, '4.ONT'!E:E, "?"),
                "?"
            )
        )
    )
)</f>
        <v>OG114</v>
      </c>
      <c r="E334" t="str">
        <f t="shared" si="6"/>
        <v>OG114H_D_IL_NOVA_231024_AD</v>
      </c>
      <c r="F334" s="183" t="s">
        <v>6459</v>
      </c>
      <c r="G334" s="183" t="s">
        <v>6471</v>
      </c>
      <c r="H334" s="289">
        <v>45589</v>
      </c>
      <c r="I334" s="183" t="s">
        <v>6531</v>
      </c>
      <c r="J334" s="183" t="s">
        <v>107</v>
      </c>
      <c r="K334" s="183" t="s">
        <v>107</v>
      </c>
      <c r="L334" s="185"/>
    </row>
    <row r="335" spans="1:12" x14ac:dyDescent="0.25">
      <c r="A335" s="115">
        <f ca="1">INDEX('1.MetaData'!A:A, MATCH($D335, '1.MetaData'!$B:$B, 0))</f>
        <v>115</v>
      </c>
      <c r="B335" s="161" t="s">
        <v>6778</v>
      </c>
      <c r="C335" s="183" t="s">
        <v>4878</v>
      </c>
      <c r="D335" s="81" t="str">
        <f ca="1">IF(
    NOT(ISERROR(_xlfn.XLOOKUP($B335, '4.Illumina'!F:F, '4.Illumina'!E:E))),
    _xlfn.XLOOKUP($B335, '4.Illumina'!F:F, '4.Illumina'!E:E),
    IF(
        NOT(ISERROR(_xlfn.XLOOKUP($B335, '4.PacBio'!F:F, '4.PacBio'!E:E))),
        _xlfn.XLOOKUP($B335, '4.PacBio'!F:F, '4.PacBio'!E:E),
        IF(
            NOT(ISERROR(_xlfn.XLOOKUP($B335, '4.HiCLibrary'!F:F, '4.HiCLibrary'!E:E))),
            _xlfn.XLOOKUP($B335, '4.HiCLibrary'!F:F, '4.HiCLibrary'!E:E),
            IFERROR(
                _xlfn.XLOOKUP($B335, '4.ONT'!F:F, '4.ONT'!E:E, "?"),
                "?"
            )
        )
    )
)</f>
        <v>OG115</v>
      </c>
      <c r="E335" t="str">
        <f t="shared" si="6"/>
        <v>OG115H_D_IL_ISEQ_231020_AD</v>
      </c>
      <c r="F335" s="183" t="s">
        <v>6459</v>
      </c>
      <c r="G335" s="183" t="s">
        <v>6460</v>
      </c>
      <c r="H335" s="289">
        <v>45219</v>
      </c>
      <c r="I335" s="183" t="s">
        <v>6523</v>
      </c>
      <c r="J335" s="183" t="s">
        <v>107</v>
      </c>
      <c r="K335" s="183" t="s">
        <v>107</v>
      </c>
      <c r="L335" s="185"/>
    </row>
    <row r="336" spans="1:12" x14ac:dyDescent="0.25">
      <c r="A336" s="115">
        <f ca="1">INDEX('1.MetaData'!A:A, MATCH($D336, '1.MetaData'!$B:$B, 0))</f>
        <v>114</v>
      </c>
      <c r="B336" s="161" t="s">
        <v>6779</v>
      </c>
      <c r="C336" s="183" t="s">
        <v>4878</v>
      </c>
      <c r="D336" s="81" t="str">
        <f ca="1">IF(
    NOT(ISERROR(_xlfn.XLOOKUP($B336, '4.Illumina'!F:F, '4.Illumina'!E:E))),
    _xlfn.XLOOKUP($B336, '4.Illumina'!F:F, '4.Illumina'!E:E),
    IF(
        NOT(ISERROR(_xlfn.XLOOKUP($B336, '4.PacBio'!F:F, '4.PacBio'!E:E))),
        _xlfn.XLOOKUP($B336, '4.PacBio'!F:F, '4.PacBio'!E:E),
        IF(
            NOT(ISERROR(_xlfn.XLOOKUP($B336, '4.HiCLibrary'!F:F, '4.HiCLibrary'!E:E))),
            _xlfn.XLOOKUP($B336, '4.HiCLibrary'!F:F, '4.HiCLibrary'!E:E),
            IFERROR(
                _xlfn.XLOOKUP($B336, '4.ONT'!F:F, '4.ONT'!E:E, "?"),
                "?"
            )
        )
    )
)</f>
        <v>OG114</v>
      </c>
      <c r="E336" t="str">
        <f t="shared" si="6"/>
        <v>OG114H_D_SBL2_PACB_240116_LAAD</v>
      </c>
      <c r="F336" s="183" t="s">
        <v>6463</v>
      </c>
      <c r="G336" s="183" t="s">
        <v>6499</v>
      </c>
      <c r="H336" s="289">
        <v>45307</v>
      </c>
      <c r="I336" s="183" t="s">
        <v>6505</v>
      </c>
      <c r="J336" s="183" t="s">
        <v>5102</v>
      </c>
      <c r="K336" s="185">
        <v>1</v>
      </c>
      <c r="L336" s="185"/>
    </row>
    <row r="337" spans="1:12" x14ac:dyDescent="0.25">
      <c r="A337" s="115">
        <f ca="1">INDEX('1.MetaData'!A:A, MATCH($D337, '1.MetaData'!$B:$B, 0))</f>
        <v>115</v>
      </c>
      <c r="B337" s="161" t="s">
        <v>6780</v>
      </c>
      <c r="C337" s="184" t="s">
        <v>4878</v>
      </c>
      <c r="D337" s="81" t="str">
        <f ca="1">IF(
    NOT(ISERROR(_xlfn.XLOOKUP($B337, '4.Illumina'!F:F, '4.Illumina'!E:E))),
    _xlfn.XLOOKUP($B337, '4.Illumina'!F:F, '4.Illumina'!E:E),
    IF(
        NOT(ISERROR(_xlfn.XLOOKUP($B337, '4.PacBio'!F:F, '4.PacBio'!E:E))),
        _xlfn.XLOOKUP($B337, '4.PacBio'!F:F, '4.PacBio'!E:E),
        IF(
            NOT(ISERROR(_xlfn.XLOOKUP($B337, '4.HiCLibrary'!F:F, '4.HiCLibrary'!E:E))),
            _xlfn.XLOOKUP($B337, '4.HiCLibrary'!F:F, '4.HiCLibrary'!E:E),
            IFERROR(
                _xlfn.XLOOKUP($B337, '4.ONT'!F:F, '4.ONT'!E:E, "?"),
                "?"
            )
        )
    )
)</f>
        <v>OG115</v>
      </c>
      <c r="E337" t="str">
        <f t="shared" si="6"/>
        <v>OG115L-1_HICL_ISEQ_240530_LA</v>
      </c>
      <c r="F337" s="183" t="s">
        <v>6468</v>
      </c>
      <c r="G337" s="183" t="s">
        <v>6460</v>
      </c>
      <c r="H337" s="289">
        <v>45442</v>
      </c>
      <c r="I337" s="183" t="s">
        <v>6771</v>
      </c>
      <c r="J337" s="183" t="s">
        <v>107</v>
      </c>
      <c r="K337" s="183" t="s">
        <v>107</v>
      </c>
      <c r="L337" s="185"/>
    </row>
    <row r="338" spans="1:12" x14ac:dyDescent="0.25">
      <c r="A338" s="115">
        <f ca="1">INDEX('1.MetaData'!A:A, MATCH($D338, '1.MetaData'!$B:$B, 0))</f>
        <v>115</v>
      </c>
      <c r="B338" s="161" t="s">
        <v>6780</v>
      </c>
      <c r="C338" s="184" t="s">
        <v>4878</v>
      </c>
      <c r="D338" s="81" t="str">
        <f ca="1">IF(
    NOT(ISERROR(_xlfn.XLOOKUP($B338, '4.Illumina'!F:F, '4.Illumina'!E:E))),
    _xlfn.XLOOKUP($B338, '4.Illumina'!F:F, '4.Illumina'!E:E),
    IF(
        NOT(ISERROR(_xlfn.XLOOKUP($B338, '4.PacBio'!F:F, '4.PacBio'!E:E))),
        _xlfn.XLOOKUP($B338, '4.PacBio'!F:F, '4.PacBio'!E:E),
        IF(
            NOT(ISERROR(_xlfn.XLOOKUP($B338, '4.HiCLibrary'!F:F, '4.HiCLibrary'!E:E))),
            _xlfn.XLOOKUP($B338, '4.HiCLibrary'!F:F, '4.HiCLibrary'!E:E),
            IFERROR(
                _xlfn.XLOOKUP($B338, '4.ONT'!F:F, '4.ONT'!E:E, "?"),
                "?"
            )
        )
    )
)</f>
        <v>OG115</v>
      </c>
      <c r="E338" t="str">
        <f t="shared" si="6"/>
        <v>OG115L-1_HICL_NOVA_240613_LA</v>
      </c>
      <c r="F338" s="183" t="s">
        <v>6468</v>
      </c>
      <c r="G338" s="183" t="s">
        <v>6471</v>
      </c>
      <c r="H338" s="289">
        <v>45456</v>
      </c>
      <c r="I338" s="183" t="s">
        <v>6772</v>
      </c>
      <c r="J338" s="183" t="s">
        <v>107</v>
      </c>
      <c r="K338" s="183" t="s">
        <v>107</v>
      </c>
      <c r="L338" s="185"/>
    </row>
    <row r="339" spans="1:12" x14ac:dyDescent="0.25">
      <c r="A339" s="115">
        <f ca="1">INDEX('1.MetaData'!A:A, MATCH($D339, '1.MetaData'!$B:$B, 0))</f>
        <v>115</v>
      </c>
      <c r="B339" s="161" t="s">
        <v>6778</v>
      </c>
      <c r="C339" s="183" t="s">
        <v>4878</v>
      </c>
      <c r="D339" s="81" t="str">
        <f ca="1">IF(
    NOT(ISERROR(_xlfn.XLOOKUP($B339, '4.Illumina'!F:F, '4.Illumina'!E:E))),
    _xlfn.XLOOKUP($B339, '4.Illumina'!F:F, '4.Illumina'!E:E),
    IF(
        NOT(ISERROR(_xlfn.XLOOKUP($B339, '4.PacBio'!F:F, '4.PacBio'!E:E))),
        _xlfn.XLOOKUP($B339, '4.PacBio'!F:F, '4.PacBio'!E:E),
        IF(
            NOT(ISERROR(_xlfn.XLOOKUP($B339, '4.HiCLibrary'!F:F, '4.HiCLibrary'!E:E))),
            _xlfn.XLOOKUP($B339, '4.HiCLibrary'!F:F, '4.HiCLibrary'!E:E),
            IFERROR(
                _xlfn.XLOOKUP($B339, '4.ONT'!F:F, '4.ONT'!E:E, "?"),
                "?"
            )
        )
    )
)</f>
        <v>OG115</v>
      </c>
      <c r="E339" t="str">
        <f t="shared" si="6"/>
        <v>OG115H_D_IL_NOVA_231024_AD</v>
      </c>
      <c r="F339" s="183" t="s">
        <v>6459</v>
      </c>
      <c r="G339" s="183" t="s">
        <v>6471</v>
      </c>
      <c r="H339" s="289">
        <v>45589</v>
      </c>
      <c r="I339" s="183" t="s">
        <v>6531</v>
      </c>
      <c r="J339" s="183" t="s">
        <v>107</v>
      </c>
      <c r="K339" s="183" t="s">
        <v>107</v>
      </c>
      <c r="L339" s="185"/>
    </row>
    <row r="340" spans="1:12" x14ac:dyDescent="0.25">
      <c r="A340" s="115">
        <f ca="1">INDEX('1.MetaData'!A:A, MATCH($D340, '1.MetaData'!$B:$B, 0))</f>
        <v>116</v>
      </c>
      <c r="B340" s="161" t="s">
        <v>6781</v>
      </c>
      <c r="C340" s="184" t="s">
        <v>4878</v>
      </c>
      <c r="D340" s="81" t="str">
        <f ca="1">IF(
    NOT(ISERROR(_xlfn.XLOOKUP($B340, '4.Illumina'!F:F, '4.Illumina'!E:E))),
    _xlfn.XLOOKUP($B340, '4.Illumina'!F:F, '4.Illumina'!E:E),
    IF(
        NOT(ISERROR(_xlfn.XLOOKUP($B340, '4.PacBio'!F:F, '4.PacBio'!E:E))),
        _xlfn.XLOOKUP($B340, '4.PacBio'!F:F, '4.PacBio'!E:E),
        IF(
            NOT(ISERROR(_xlfn.XLOOKUP($B340, '4.HiCLibrary'!F:F, '4.HiCLibrary'!E:E))),
            _xlfn.XLOOKUP($B340, '4.HiCLibrary'!F:F, '4.HiCLibrary'!E:E),
            IFERROR(
                _xlfn.XLOOKUP($B340, '4.ONT'!F:F, '4.ONT'!E:E, "?"),
                "?"
            )
        )
    )
)</f>
        <v>OG116</v>
      </c>
      <c r="E340" t="str">
        <f t="shared" si="6"/>
        <v>OG116G_D3_IL_ISEQ_240311_LA</v>
      </c>
      <c r="F340" s="183" t="s">
        <v>6459</v>
      </c>
      <c r="G340" s="183" t="s">
        <v>6460</v>
      </c>
      <c r="H340" s="289">
        <v>45362</v>
      </c>
      <c r="I340" s="183" t="s">
        <v>6665</v>
      </c>
      <c r="K340" s="183"/>
      <c r="L340" s="185"/>
    </row>
    <row r="341" spans="1:12" x14ac:dyDescent="0.25">
      <c r="A341" s="115">
        <f ca="1">INDEX('1.MetaData'!A:A, MATCH($D341, '1.MetaData'!$B:$B, 0))</f>
        <v>116</v>
      </c>
      <c r="B341" s="161" t="s">
        <v>6781</v>
      </c>
      <c r="C341" s="184" t="s">
        <v>4878</v>
      </c>
      <c r="D341" s="81" t="str">
        <f ca="1">IF(
    NOT(ISERROR(_xlfn.XLOOKUP($B341, '4.Illumina'!F:F, '4.Illumina'!E:E))),
    _xlfn.XLOOKUP($B341, '4.Illumina'!F:F, '4.Illumina'!E:E),
    IF(
        NOT(ISERROR(_xlfn.XLOOKUP($B341, '4.PacBio'!F:F, '4.PacBio'!E:E))),
        _xlfn.XLOOKUP($B341, '4.PacBio'!F:F, '4.PacBio'!E:E),
        IF(
            NOT(ISERROR(_xlfn.XLOOKUP($B341, '4.HiCLibrary'!F:F, '4.HiCLibrary'!E:E))),
            _xlfn.XLOOKUP($B341, '4.HiCLibrary'!F:F, '4.HiCLibrary'!E:E),
            IFERROR(
                _xlfn.XLOOKUP($B341, '4.ONT'!F:F, '4.ONT'!E:E, "?"),
                "?"
            )
        )
    )
)</f>
        <v>OG116</v>
      </c>
      <c r="E341" t="str">
        <f t="shared" si="6"/>
        <v>OG116G_D3_IL_NOVA_240313_LA</v>
      </c>
      <c r="F341" s="183" t="s">
        <v>6459</v>
      </c>
      <c r="G341" s="183" t="s">
        <v>6471</v>
      </c>
      <c r="H341" s="289">
        <v>45364</v>
      </c>
      <c r="I341" s="183" t="s">
        <v>6666</v>
      </c>
      <c r="K341" s="183"/>
      <c r="L341" s="185"/>
    </row>
    <row r="342" spans="1:12" x14ac:dyDescent="0.25">
      <c r="A342" s="115">
        <f ca="1">INDEX('1.MetaData'!A:A, MATCH($D342, '1.MetaData'!$B:$B, 0))</f>
        <v>117</v>
      </c>
      <c r="B342" s="161" t="s">
        <v>6782</v>
      </c>
      <c r="C342" s="184" t="s">
        <v>4878</v>
      </c>
      <c r="D342" s="81" t="str">
        <f ca="1">IF(
    NOT(ISERROR(_xlfn.XLOOKUP($B342, '4.Illumina'!F:F, '4.Illumina'!E:E))),
    _xlfn.XLOOKUP($B342, '4.Illumina'!F:F, '4.Illumina'!E:E),
    IF(
        NOT(ISERROR(_xlfn.XLOOKUP($B342, '4.PacBio'!F:F, '4.PacBio'!E:E))),
        _xlfn.XLOOKUP($B342, '4.PacBio'!F:F, '4.PacBio'!E:E),
        IF(
            NOT(ISERROR(_xlfn.XLOOKUP($B342, '4.HiCLibrary'!F:F, '4.HiCLibrary'!E:E))),
            _xlfn.XLOOKUP($B342, '4.HiCLibrary'!F:F, '4.HiCLibrary'!E:E),
            IFERROR(
                _xlfn.XLOOKUP($B342, '4.ONT'!F:F, '4.ONT'!E:E, "?"),
                "?"
            )
        )
    )
)</f>
        <v>OG117</v>
      </c>
      <c r="E342" t="str">
        <f t="shared" si="6"/>
        <v>OG117G_D_IL_ISEQ_240311_LA</v>
      </c>
      <c r="F342" s="183" t="s">
        <v>6459</v>
      </c>
      <c r="G342" s="183" t="s">
        <v>6460</v>
      </c>
      <c r="H342" s="289">
        <v>45362</v>
      </c>
      <c r="I342" s="183" t="s">
        <v>6665</v>
      </c>
      <c r="K342" s="183"/>
      <c r="L342" s="185"/>
    </row>
    <row r="343" spans="1:12" x14ac:dyDescent="0.25">
      <c r="A343" s="115">
        <f ca="1">INDEX('1.MetaData'!A:A, MATCH($D343, '1.MetaData'!$B:$B, 0))</f>
        <v>117</v>
      </c>
      <c r="B343" s="161" t="s">
        <v>6782</v>
      </c>
      <c r="C343" s="184" t="s">
        <v>4878</v>
      </c>
      <c r="D343" s="81" t="str">
        <f ca="1">IF(
    NOT(ISERROR(_xlfn.XLOOKUP($B343, '4.Illumina'!F:F, '4.Illumina'!E:E))),
    _xlfn.XLOOKUP($B343, '4.Illumina'!F:F, '4.Illumina'!E:E),
    IF(
        NOT(ISERROR(_xlfn.XLOOKUP($B343, '4.PacBio'!F:F, '4.PacBio'!E:E))),
        _xlfn.XLOOKUP($B343, '4.PacBio'!F:F, '4.PacBio'!E:E),
        IF(
            NOT(ISERROR(_xlfn.XLOOKUP($B343, '4.HiCLibrary'!F:F, '4.HiCLibrary'!E:E))),
            _xlfn.XLOOKUP($B343, '4.HiCLibrary'!F:F, '4.HiCLibrary'!E:E),
            IFERROR(
                _xlfn.XLOOKUP($B343, '4.ONT'!F:F, '4.ONT'!E:E, "?"),
                "?"
            )
        )
    )
)</f>
        <v>OG117</v>
      </c>
      <c r="E343" t="str">
        <f t="shared" si="6"/>
        <v>OG117G_D_IL_NOVA_240313_LA</v>
      </c>
      <c r="F343" s="183" t="s">
        <v>6459</v>
      </c>
      <c r="G343" s="183" t="s">
        <v>6471</v>
      </c>
      <c r="H343" s="289">
        <v>45364</v>
      </c>
      <c r="I343" s="183" t="s">
        <v>6666</v>
      </c>
      <c r="K343" s="183"/>
      <c r="L343" s="185"/>
    </row>
    <row r="344" spans="1:12" x14ac:dyDescent="0.25">
      <c r="A344" s="115">
        <f ca="1">INDEX('1.MetaData'!A:A, MATCH($D344, '1.MetaData'!$B:$B, 0))</f>
        <v>118</v>
      </c>
      <c r="B344" s="161" t="s">
        <v>6783</v>
      </c>
      <c r="C344" s="184" t="s">
        <v>4878</v>
      </c>
      <c r="D344" s="81" t="str">
        <f ca="1">IF(
    NOT(ISERROR(_xlfn.XLOOKUP($B344, '4.Illumina'!F:F, '4.Illumina'!E:E))),
    _xlfn.XLOOKUP($B344, '4.Illumina'!F:F, '4.Illumina'!E:E),
    IF(
        NOT(ISERROR(_xlfn.XLOOKUP($B344, '4.PacBio'!F:F, '4.PacBio'!E:E))),
        _xlfn.XLOOKUP($B344, '4.PacBio'!F:F, '4.PacBio'!E:E),
        IF(
            NOT(ISERROR(_xlfn.XLOOKUP($B344, '4.HiCLibrary'!F:F, '4.HiCLibrary'!E:E))),
            _xlfn.XLOOKUP($B344, '4.HiCLibrary'!F:F, '4.HiCLibrary'!E:E),
            IFERROR(
                _xlfn.XLOOKUP($B344, '4.ONT'!F:F, '4.ONT'!E:E, "?"),
                "?"
            )
        )
    )
)</f>
        <v>OG118</v>
      </c>
      <c r="E344" t="str">
        <f t="shared" si="6"/>
        <v>OG118M_D_IL_ISEQ_240311_LA</v>
      </c>
      <c r="F344" s="183" t="s">
        <v>6459</v>
      </c>
      <c r="G344" s="183" t="s">
        <v>6460</v>
      </c>
      <c r="H344" s="289">
        <v>45362</v>
      </c>
      <c r="I344" s="183" t="s">
        <v>6665</v>
      </c>
      <c r="K344" s="183"/>
      <c r="L344" s="185"/>
    </row>
    <row r="345" spans="1:12" x14ac:dyDescent="0.25">
      <c r="A345" s="115">
        <f ca="1">INDEX('1.MetaData'!A:A, MATCH($D345, '1.MetaData'!$B:$B, 0))</f>
        <v>118</v>
      </c>
      <c r="B345" s="161" t="s">
        <v>6783</v>
      </c>
      <c r="C345" s="184" t="s">
        <v>4878</v>
      </c>
      <c r="D345" s="81" t="str">
        <f ca="1">IF(
    NOT(ISERROR(_xlfn.XLOOKUP($B345, '4.Illumina'!F:F, '4.Illumina'!E:E))),
    _xlfn.XLOOKUP($B345, '4.Illumina'!F:F, '4.Illumina'!E:E),
    IF(
        NOT(ISERROR(_xlfn.XLOOKUP($B345, '4.PacBio'!F:F, '4.PacBio'!E:E))),
        _xlfn.XLOOKUP($B345, '4.PacBio'!F:F, '4.PacBio'!E:E),
        IF(
            NOT(ISERROR(_xlfn.XLOOKUP($B345, '4.HiCLibrary'!F:F, '4.HiCLibrary'!E:E))),
            _xlfn.XLOOKUP($B345, '4.HiCLibrary'!F:F, '4.HiCLibrary'!E:E),
            IFERROR(
                _xlfn.XLOOKUP($B345, '4.ONT'!F:F, '4.ONT'!E:E, "?"),
                "?"
            )
        )
    )
)</f>
        <v>OG118</v>
      </c>
      <c r="E345" t="str">
        <f t="shared" si="6"/>
        <v>OG118M_D_IL_NOVA_240313_LA</v>
      </c>
      <c r="F345" s="183" t="s">
        <v>6459</v>
      </c>
      <c r="G345" s="183" t="s">
        <v>6471</v>
      </c>
      <c r="H345" s="289">
        <v>45364</v>
      </c>
      <c r="I345" s="183" t="s">
        <v>6666</v>
      </c>
      <c r="K345" s="183"/>
      <c r="L345" s="185"/>
    </row>
    <row r="346" spans="1:12" x14ac:dyDescent="0.25">
      <c r="A346" s="115">
        <f ca="1">INDEX('1.MetaData'!A:A, MATCH($D346, '1.MetaData'!$B:$B, 0))</f>
        <v>119</v>
      </c>
      <c r="B346" s="161" t="s">
        <v>6784</v>
      </c>
      <c r="C346" s="184" t="s">
        <v>4878</v>
      </c>
      <c r="D346" s="81" t="str">
        <f ca="1">IF(
    NOT(ISERROR(_xlfn.XLOOKUP($B346, '4.Illumina'!F:F, '4.Illumina'!E:E))),
    _xlfn.XLOOKUP($B346, '4.Illumina'!F:F, '4.Illumina'!E:E),
    IF(
        NOT(ISERROR(_xlfn.XLOOKUP($B346, '4.PacBio'!F:F, '4.PacBio'!E:E))),
        _xlfn.XLOOKUP($B346, '4.PacBio'!F:F, '4.PacBio'!E:E),
        IF(
            NOT(ISERROR(_xlfn.XLOOKUP($B346, '4.HiCLibrary'!F:F, '4.HiCLibrary'!E:E))),
            _xlfn.XLOOKUP($B346, '4.HiCLibrary'!F:F, '4.HiCLibrary'!E:E),
            IFERROR(
                _xlfn.XLOOKUP($B346, '4.ONT'!F:F, '4.ONT'!E:E, "?"),
                "?"
            )
        )
    )
)</f>
        <v>OG119</v>
      </c>
      <c r="E346" t="str">
        <f t="shared" si="6"/>
        <v>OG119G_D_IL_ISEQ_240311_LA</v>
      </c>
      <c r="F346" s="183" t="s">
        <v>6459</v>
      </c>
      <c r="G346" s="183" t="s">
        <v>6460</v>
      </c>
      <c r="H346" s="289">
        <v>45362</v>
      </c>
      <c r="I346" s="183" t="s">
        <v>6665</v>
      </c>
      <c r="K346" s="183"/>
      <c r="L346" s="185"/>
    </row>
    <row r="347" spans="1:12" x14ac:dyDescent="0.25">
      <c r="A347" s="115">
        <f ca="1">INDEX('1.MetaData'!A:A, MATCH($D347, '1.MetaData'!$B:$B, 0))</f>
        <v>119</v>
      </c>
      <c r="B347" s="161" t="s">
        <v>6784</v>
      </c>
      <c r="C347" s="184" t="s">
        <v>4878</v>
      </c>
      <c r="D347" s="81" t="str">
        <f ca="1">IF(
    NOT(ISERROR(_xlfn.XLOOKUP($B347, '4.Illumina'!F:F, '4.Illumina'!E:E))),
    _xlfn.XLOOKUP($B347, '4.Illumina'!F:F, '4.Illumina'!E:E),
    IF(
        NOT(ISERROR(_xlfn.XLOOKUP($B347, '4.PacBio'!F:F, '4.PacBio'!E:E))),
        _xlfn.XLOOKUP($B347, '4.PacBio'!F:F, '4.PacBio'!E:E),
        IF(
            NOT(ISERROR(_xlfn.XLOOKUP($B347, '4.HiCLibrary'!F:F, '4.HiCLibrary'!E:E))),
            _xlfn.XLOOKUP($B347, '4.HiCLibrary'!F:F, '4.HiCLibrary'!E:E),
            IFERROR(
                _xlfn.XLOOKUP($B347, '4.ONT'!F:F, '4.ONT'!E:E, "?"),
                "?"
            )
        )
    )
)</f>
        <v>OG119</v>
      </c>
      <c r="E347" t="str">
        <f t="shared" si="6"/>
        <v>OG119G_D_IL_NOVA_240313_LA</v>
      </c>
      <c r="F347" s="183" t="s">
        <v>6459</v>
      </c>
      <c r="G347" s="183" t="s">
        <v>6471</v>
      </c>
      <c r="H347" s="289">
        <v>45364</v>
      </c>
      <c r="I347" s="183" t="s">
        <v>6666</v>
      </c>
      <c r="K347" s="183"/>
      <c r="L347" s="185"/>
    </row>
    <row r="348" spans="1:12" x14ac:dyDescent="0.25">
      <c r="A348" s="115">
        <f ca="1">INDEX('1.MetaData'!A:A, MATCH($D348, '1.MetaData'!$B:$B, 0))</f>
        <v>120</v>
      </c>
      <c r="B348" s="161" t="s">
        <v>6785</v>
      </c>
      <c r="C348" s="183" t="s">
        <v>4878</v>
      </c>
      <c r="D348" s="81" t="str">
        <f ca="1">IF(
    NOT(ISERROR(_xlfn.XLOOKUP($B348, '4.Illumina'!F:F, '4.Illumina'!E:E))),
    _xlfn.XLOOKUP($B348, '4.Illumina'!F:F, '4.Illumina'!E:E),
    IF(
        NOT(ISERROR(_xlfn.XLOOKUP($B348, '4.PacBio'!F:F, '4.PacBio'!E:E))),
        _xlfn.XLOOKUP($B348, '4.PacBio'!F:F, '4.PacBio'!E:E),
        IF(
            NOT(ISERROR(_xlfn.XLOOKUP($B348, '4.HiCLibrary'!F:F, '4.HiCLibrary'!E:E))),
            _xlfn.XLOOKUP($B348, '4.HiCLibrary'!F:F, '4.HiCLibrary'!E:E),
            IFERROR(
                _xlfn.XLOOKUP($B348, '4.ONT'!F:F, '4.ONT'!E:E, "?"),
                "?"
            )
        )
    )
)</f>
        <v>OG120</v>
      </c>
      <c r="E348" t="str">
        <f t="shared" si="6"/>
        <v>OG120G_D_IL_ISEQ_230607_LP</v>
      </c>
      <c r="F348" s="183" t="s">
        <v>6459</v>
      </c>
      <c r="G348" s="183" t="s">
        <v>6460</v>
      </c>
      <c r="H348" s="289">
        <v>45084</v>
      </c>
      <c r="I348" s="183" t="s">
        <v>6461</v>
      </c>
      <c r="J348" s="183" t="s">
        <v>107</v>
      </c>
      <c r="K348" s="183" t="s">
        <v>107</v>
      </c>
      <c r="L348" s="185"/>
    </row>
    <row r="349" spans="1:12" x14ac:dyDescent="0.25">
      <c r="A349" s="115">
        <f ca="1">INDEX('1.MetaData'!A:A, MATCH($D349, '1.MetaData'!$B:$B, 0))</f>
        <v>120</v>
      </c>
      <c r="B349" s="161" t="s">
        <v>6785</v>
      </c>
      <c r="C349" s="183" t="s">
        <v>4878</v>
      </c>
      <c r="D349" s="81" t="str">
        <f ca="1">IF(
    NOT(ISERROR(_xlfn.XLOOKUP($B349, '4.Illumina'!F:F, '4.Illumina'!E:E))),
    _xlfn.XLOOKUP($B349, '4.Illumina'!F:F, '4.Illumina'!E:E),
    IF(
        NOT(ISERROR(_xlfn.XLOOKUP($B349, '4.PacBio'!F:F, '4.PacBio'!E:E))),
        _xlfn.XLOOKUP($B349, '4.PacBio'!F:F, '4.PacBio'!E:E),
        IF(
            NOT(ISERROR(_xlfn.XLOOKUP($B349, '4.HiCLibrary'!F:F, '4.HiCLibrary'!E:E))),
            _xlfn.XLOOKUP($B349, '4.HiCLibrary'!F:F, '4.HiCLibrary'!E:E),
            IFERROR(
                _xlfn.XLOOKUP($B349, '4.ONT'!F:F, '4.ONT'!E:E, "?"),
                "?"
            )
        )
    )
)</f>
        <v>OG120</v>
      </c>
      <c r="E349" t="str">
        <f t="shared" si="6"/>
        <v>OG120G_D_IL_NOVA_230620_LP</v>
      </c>
      <c r="F349" s="183" t="s">
        <v>6459</v>
      </c>
      <c r="G349" s="183" t="s">
        <v>6471</v>
      </c>
      <c r="H349" s="289">
        <v>45097</v>
      </c>
      <c r="I349" s="183" t="s">
        <v>6472</v>
      </c>
      <c r="J349" s="183" t="s">
        <v>107</v>
      </c>
      <c r="K349" s="183" t="s">
        <v>107</v>
      </c>
      <c r="L349" s="185"/>
    </row>
    <row r="350" spans="1:12" x14ac:dyDescent="0.25">
      <c r="A350" s="115">
        <f ca="1">INDEX('1.MetaData'!A:A, MATCH($D350, '1.MetaData'!$B:$B, 0))</f>
        <v>121</v>
      </c>
      <c r="B350" s="161" t="s">
        <v>6786</v>
      </c>
      <c r="C350" s="183" t="s">
        <v>4878</v>
      </c>
      <c r="D350" s="81" t="str">
        <f ca="1">IF(
    NOT(ISERROR(_xlfn.XLOOKUP($B350, '4.Illumina'!F:F, '4.Illumina'!E:E))),
    _xlfn.XLOOKUP($B350, '4.Illumina'!F:F, '4.Illumina'!E:E),
    IF(
        NOT(ISERROR(_xlfn.XLOOKUP($B350, '4.PacBio'!F:F, '4.PacBio'!E:E))),
        _xlfn.XLOOKUP($B350, '4.PacBio'!F:F, '4.PacBio'!E:E),
        IF(
            NOT(ISERROR(_xlfn.XLOOKUP($B350, '4.HiCLibrary'!F:F, '4.HiCLibrary'!E:E))),
            _xlfn.XLOOKUP($B350, '4.HiCLibrary'!F:F, '4.HiCLibrary'!E:E),
            IFERROR(
                _xlfn.XLOOKUP($B350, '4.ONT'!F:F, '4.ONT'!E:E, "?"),
                "?"
            )
        )
    )
)</f>
        <v>OG121</v>
      </c>
      <c r="E350" t="str">
        <f t="shared" si="6"/>
        <v>OG121G_D_IL_ISEQ_230607_LP</v>
      </c>
      <c r="F350" s="183" t="s">
        <v>6459</v>
      </c>
      <c r="G350" s="183" t="s">
        <v>6460</v>
      </c>
      <c r="H350" s="289">
        <v>45084</v>
      </c>
      <c r="I350" s="183" t="s">
        <v>6461</v>
      </c>
      <c r="J350" s="183" t="s">
        <v>107</v>
      </c>
      <c r="K350" s="183" t="s">
        <v>107</v>
      </c>
      <c r="L350" s="185"/>
    </row>
    <row r="351" spans="1:12" x14ac:dyDescent="0.25">
      <c r="A351" s="115">
        <f ca="1">INDEX('1.MetaData'!A:A, MATCH($D351, '1.MetaData'!$B:$B, 0))</f>
        <v>121</v>
      </c>
      <c r="B351" s="161" t="s">
        <v>6786</v>
      </c>
      <c r="C351" s="183" t="s">
        <v>4878</v>
      </c>
      <c r="D351" s="81" t="str">
        <f ca="1">IF(
    NOT(ISERROR(_xlfn.XLOOKUP($B351, '4.Illumina'!F:F, '4.Illumina'!E:E))),
    _xlfn.XLOOKUP($B351, '4.Illumina'!F:F, '4.Illumina'!E:E),
    IF(
        NOT(ISERROR(_xlfn.XLOOKUP($B351, '4.PacBio'!F:F, '4.PacBio'!E:E))),
        _xlfn.XLOOKUP($B351, '4.PacBio'!F:F, '4.PacBio'!E:E),
        IF(
            NOT(ISERROR(_xlfn.XLOOKUP($B351, '4.HiCLibrary'!F:F, '4.HiCLibrary'!E:E))),
            _xlfn.XLOOKUP($B351, '4.HiCLibrary'!F:F, '4.HiCLibrary'!E:E),
            IFERROR(
                _xlfn.XLOOKUP($B351, '4.ONT'!F:F, '4.ONT'!E:E, "?"),
                "?"
            )
        )
    )
)</f>
        <v>OG121</v>
      </c>
      <c r="E351" t="str">
        <f t="shared" si="6"/>
        <v>OG121G_D_IL_NOVA_230620_LP</v>
      </c>
      <c r="F351" s="183" t="s">
        <v>6459</v>
      </c>
      <c r="G351" s="183" t="s">
        <v>6471</v>
      </c>
      <c r="H351" s="289">
        <v>45097</v>
      </c>
      <c r="I351" s="183" t="s">
        <v>6472</v>
      </c>
      <c r="J351" s="183" t="s">
        <v>107</v>
      </c>
      <c r="K351" s="183" t="s">
        <v>107</v>
      </c>
      <c r="L351" s="185"/>
    </row>
    <row r="352" spans="1:12" x14ac:dyDescent="0.25">
      <c r="A352" s="115">
        <f ca="1">INDEX('1.MetaData'!A:A, MATCH($D352, '1.MetaData'!$B:$B, 0))</f>
        <v>122</v>
      </c>
      <c r="B352" s="161" t="s">
        <v>6787</v>
      </c>
      <c r="C352" s="183" t="s">
        <v>4878</v>
      </c>
      <c r="D352" s="81" t="str">
        <f ca="1">IF(
    NOT(ISERROR(_xlfn.XLOOKUP($B352, '4.Illumina'!F:F, '4.Illumina'!E:E))),
    _xlfn.XLOOKUP($B352, '4.Illumina'!F:F, '4.Illumina'!E:E),
    IF(
        NOT(ISERROR(_xlfn.XLOOKUP($B352, '4.PacBio'!F:F, '4.PacBio'!E:E))),
        _xlfn.XLOOKUP($B352, '4.PacBio'!F:F, '4.PacBio'!E:E),
        IF(
            NOT(ISERROR(_xlfn.XLOOKUP($B352, '4.HiCLibrary'!F:F, '4.HiCLibrary'!E:E))),
            _xlfn.XLOOKUP($B352, '4.HiCLibrary'!F:F, '4.HiCLibrary'!E:E),
            IFERROR(
                _xlfn.XLOOKUP($B352, '4.ONT'!F:F, '4.ONT'!E:E, "?"),
                "?"
            )
        )
    )
)</f>
        <v>OG122</v>
      </c>
      <c r="E352" t="str">
        <f t="shared" si="6"/>
        <v>OG122G_D_IL_ISEQ_230607_LP</v>
      </c>
      <c r="F352" s="183" t="s">
        <v>6459</v>
      </c>
      <c r="G352" s="183" t="s">
        <v>6460</v>
      </c>
      <c r="H352" s="289">
        <v>45084</v>
      </c>
      <c r="I352" s="183" t="s">
        <v>6461</v>
      </c>
      <c r="J352" s="183" t="s">
        <v>107</v>
      </c>
      <c r="K352" s="183" t="s">
        <v>107</v>
      </c>
      <c r="L352" s="185"/>
    </row>
    <row r="353" spans="1:12" x14ac:dyDescent="0.25">
      <c r="A353" s="115">
        <f ca="1">INDEX('1.MetaData'!A:A, MATCH($D353, '1.MetaData'!$B:$B, 0))</f>
        <v>122</v>
      </c>
      <c r="B353" s="161" t="s">
        <v>6787</v>
      </c>
      <c r="C353" s="183" t="s">
        <v>4878</v>
      </c>
      <c r="D353" s="81" t="str">
        <f ca="1">IF(
    NOT(ISERROR(_xlfn.XLOOKUP($B353, '4.Illumina'!F:F, '4.Illumina'!E:E))),
    _xlfn.XLOOKUP($B353, '4.Illumina'!F:F, '4.Illumina'!E:E),
    IF(
        NOT(ISERROR(_xlfn.XLOOKUP($B353, '4.PacBio'!F:F, '4.PacBio'!E:E))),
        _xlfn.XLOOKUP($B353, '4.PacBio'!F:F, '4.PacBio'!E:E),
        IF(
            NOT(ISERROR(_xlfn.XLOOKUP($B353, '4.HiCLibrary'!F:F, '4.HiCLibrary'!E:E))),
            _xlfn.XLOOKUP($B353, '4.HiCLibrary'!F:F, '4.HiCLibrary'!E:E),
            IFERROR(
                _xlfn.XLOOKUP($B353, '4.ONT'!F:F, '4.ONT'!E:E, "?"),
                "?"
            )
        )
    )
)</f>
        <v>OG122</v>
      </c>
      <c r="E353" t="str">
        <f t="shared" si="6"/>
        <v>OG122G_D_IL_NOVA_230620_LP</v>
      </c>
      <c r="F353" s="183" t="s">
        <v>6459</v>
      </c>
      <c r="G353" s="183" t="s">
        <v>6471</v>
      </c>
      <c r="H353" s="289">
        <v>45097</v>
      </c>
      <c r="I353" s="183" t="s">
        <v>6472</v>
      </c>
      <c r="J353" s="183" t="s">
        <v>107</v>
      </c>
      <c r="K353" s="183" t="s">
        <v>107</v>
      </c>
      <c r="L353" s="185"/>
    </row>
    <row r="354" spans="1:12" x14ac:dyDescent="0.25">
      <c r="A354" s="115">
        <f ca="1">INDEX('1.MetaData'!A:A, MATCH($D354, '1.MetaData'!$B:$B, 0))</f>
        <v>123</v>
      </c>
      <c r="B354" s="161" t="s">
        <v>6788</v>
      </c>
      <c r="C354" s="183" t="s">
        <v>4878</v>
      </c>
      <c r="D354" s="81" t="str">
        <f ca="1">IF(
    NOT(ISERROR(_xlfn.XLOOKUP($B354, '4.Illumina'!F:F, '4.Illumina'!E:E))),
    _xlfn.XLOOKUP($B354, '4.Illumina'!F:F, '4.Illumina'!E:E),
    IF(
        NOT(ISERROR(_xlfn.XLOOKUP($B354, '4.PacBio'!F:F, '4.PacBio'!E:E))),
        _xlfn.XLOOKUP($B354, '4.PacBio'!F:F, '4.PacBio'!E:E),
        IF(
            NOT(ISERROR(_xlfn.XLOOKUP($B354, '4.HiCLibrary'!F:F, '4.HiCLibrary'!E:E))),
            _xlfn.XLOOKUP($B354, '4.HiCLibrary'!F:F, '4.HiCLibrary'!E:E),
            IFERROR(
                _xlfn.XLOOKUP($B354, '4.ONT'!F:F, '4.ONT'!E:E, "?"),
                "?"
            )
        )
    )
)</f>
        <v>OG123</v>
      </c>
      <c r="E354" t="str">
        <f t="shared" si="6"/>
        <v>OG123G_D_IL_ISEQ_230607_LP</v>
      </c>
      <c r="F354" s="183" t="s">
        <v>6459</v>
      </c>
      <c r="G354" s="183" t="s">
        <v>6460</v>
      </c>
      <c r="H354" s="289">
        <v>45084</v>
      </c>
      <c r="I354" s="183" t="s">
        <v>6461</v>
      </c>
      <c r="J354" s="183" t="s">
        <v>107</v>
      </c>
      <c r="K354" s="183" t="s">
        <v>107</v>
      </c>
      <c r="L354" s="185"/>
    </row>
    <row r="355" spans="1:12" x14ac:dyDescent="0.25">
      <c r="A355" s="115">
        <f ca="1">INDEX('1.MetaData'!A:A, MATCH($D355, '1.MetaData'!$B:$B, 0))</f>
        <v>123</v>
      </c>
      <c r="B355" s="161" t="s">
        <v>6788</v>
      </c>
      <c r="C355" s="183" t="s">
        <v>4878</v>
      </c>
      <c r="D355" s="81" t="str">
        <f ca="1">IF(
    NOT(ISERROR(_xlfn.XLOOKUP($B355, '4.Illumina'!F:F, '4.Illumina'!E:E))),
    _xlfn.XLOOKUP($B355, '4.Illumina'!F:F, '4.Illumina'!E:E),
    IF(
        NOT(ISERROR(_xlfn.XLOOKUP($B355, '4.PacBio'!F:F, '4.PacBio'!E:E))),
        _xlfn.XLOOKUP($B355, '4.PacBio'!F:F, '4.PacBio'!E:E),
        IF(
            NOT(ISERROR(_xlfn.XLOOKUP($B355, '4.HiCLibrary'!F:F, '4.HiCLibrary'!E:E))),
            _xlfn.XLOOKUP($B355, '4.HiCLibrary'!F:F, '4.HiCLibrary'!E:E),
            IFERROR(
                _xlfn.XLOOKUP($B355, '4.ONT'!F:F, '4.ONT'!E:E, "?"),
                "?"
            )
        )
    )
)</f>
        <v>OG123</v>
      </c>
      <c r="E355" t="str">
        <f t="shared" si="6"/>
        <v>OG123G_D_IL_NOVA_230620_LP</v>
      </c>
      <c r="F355" s="183" t="s">
        <v>6459</v>
      </c>
      <c r="G355" s="183" t="s">
        <v>6471</v>
      </c>
      <c r="H355" s="289">
        <v>45097</v>
      </c>
      <c r="I355" s="183" t="s">
        <v>6472</v>
      </c>
      <c r="J355" s="183" t="s">
        <v>107</v>
      </c>
      <c r="K355" s="183" t="s">
        <v>107</v>
      </c>
      <c r="L355" s="185"/>
    </row>
    <row r="356" spans="1:12" x14ac:dyDescent="0.25">
      <c r="A356" s="115">
        <f ca="1">INDEX('1.MetaData'!A:A, MATCH($D356, '1.MetaData'!$B:$B, 0))</f>
        <v>124</v>
      </c>
      <c r="B356" s="161" t="s">
        <v>6789</v>
      </c>
      <c r="C356" s="183" t="s">
        <v>4878</v>
      </c>
      <c r="D356" s="81" t="str">
        <f ca="1">IF(
    NOT(ISERROR(_xlfn.XLOOKUP($B356, '4.Illumina'!F:F, '4.Illumina'!E:E))),
    _xlfn.XLOOKUP($B356, '4.Illumina'!F:F, '4.Illumina'!E:E),
    IF(
        NOT(ISERROR(_xlfn.XLOOKUP($B356, '4.PacBio'!F:F, '4.PacBio'!E:E))),
        _xlfn.XLOOKUP($B356, '4.PacBio'!F:F, '4.PacBio'!E:E),
        IF(
            NOT(ISERROR(_xlfn.XLOOKUP($B356, '4.HiCLibrary'!F:F, '4.HiCLibrary'!E:E))),
            _xlfn.XLOOKUP($B356, '4.HiCLibrary'!F:F, '4.HiCLibrary'!E:E),
            IFERROR(
                _xlfn.XLOOKUP($B356, '4.ONT'!F:F, '4.ONT'!E:E, "?"),
                "?"
            )
        )
    )
)</f>
        <v>OG124</v>
      </c>
      <c r="E356" t="str">
        <f t="shared" si="6"/>
        <v>OG124G_D_IL_ISEQ_230607_LP</v>
      </c>
      <c r="F356" s="183" t="s">
        <v>6459</v>
      </c>
      <c r="G356" s="183" t="s">
        <v>6460</v>
      </c>
      <c r="H356" s="289">
        <v>45084</v>
      </c>
      <c r="I356" s="183" t="s">
        <v>6461</v>
      </c>
      <c r="J356" s="183" t="s">
        <v>107</v>
      </c>
      <c r="K356" s="183" t="s">
        <v>107</v>
      </c>
      <c r="L356" s="185"/>
    </row>
    <row r="357" spans="1:12" x14ac:dyDescent="0.25">
      <c r="A357" s="115">
        <f ca="1">INDEX('1.MetaData'!A:A, MATCH($D357, '1.MetaData'!$B:$B, 0))</f>
        <v>124</v>
      </c>
      <c r="B357" s="161" t="s">
        <v>6789</v>
      </c>
      <c r="C357" s="183" t="s">
        <v>4878</v>
      </c>
      <c r="D357" s="81" t="str">
        <f ca="1">IF(
    NOT(ISERROR(_xlfn.XLOOKUP($B357, '4.Illumina'!F:F, '4.Illumina'!E:E))),
    _xlfn.XLOOKUP($B357, '4.Illumina'!F:F, '4.Illumina'!E:E),
    IF(
        NOT(ISERROR(_xlfn.XLOOKUP($B357, '4.PacBio'!F:F, '4.PacBio'!E:E))),
        _xlfn.XLOOKUP($B357, '4.PacBio'!F:F, '4.PacBio'!E:E),
        IF(
            NOT(ISERROR(_xlfn.XLOOKUP($B357, '4.HiCLibrary'!F:F, '4.HiCLibrary'!E:E))),
            _xlfn.XLOOKUP($B357, '4.HiCLibrary'!F:F, '4.HiCLibrary'!E:E),
            IFERROR(
                _xlfn.XLOOKUP($B357, '4.ONT'!F:F, '4.ONT'!E:E, "?"),
                "?"
            )
        )
    )
)</f>
        <v>OG124</v>
      </c>
      <c r="E357" t="str">
        <f t="shared" si="6"/>
        <v>OG124G_D_IL_NOVA_230620_LP</v>
      </c>
      <c r="F357" s="183" t="s">
        <v>6459</v>
      </c>
      <c r="G357" s="183" t="s">
        <v>6471</v>
      </c>
      <c r="H357" s="289">
        <v>45097</v>
      </c>
      <c r="I357" s="183" t="s">
        <v>6472</v>
      </c>
      <c r="J357" s="183" t="s">
        <v>107</v>
      </c>
      <c r="K357" s="183" t="s">
        <v>107</v>
      </c>
      <c r="L357" s="185"/>
    </row>
    <row r="358" spans="1:12" x14ac:dyDescent="0.25">
      <c r="A358" s="115">
        <f ca="1">INDEX('1.MetaData'!A:A, MATCH($D358, '1.MetaData'!$B:$B, 0))</f>
        <v>125</v>
      </c>
      <c r="B358" s="161" t="s">
        <v>6790</v>
      </c>
      <c r="C358" s="183" t="s">
        <v>4878</v>
      </c>
      <c r="D358" s="81" t="str">
        <f ca="1">IF(
    NOT(ISERROR(_xlfn.XLOOKUP($B358, '4.Illumina'!F:F, '4.Illumina'!E:E))),
    _xlfn.XLOOKUP($B358, '4.Illumina'!F:F, '4.Illumina'!E:E),
    IF(
        NOT(ISERROR(_xlfn.XLOOKUP($B358, '4.PacBio'!F:F, '4.PacBio'!E:E))),
        _xlfn.XLOOKUP($B358, '4.PacBio'!F:F, '4.PacBio'!E:E),
        IF(
            NOT(ISERROR(_xlfn.XLOOKUP($B358, '4.HiCLibrary'!F:F, '4.HiCLibrary'!E:E))),
            _xlfn.XLOOKUP($B358, '4.HiCLibrary'!F:F, '4.HiCLibrary'!E:E),
            IFERROR(
                _xlfn.XLOOKUP($B358, '4.ONT'!F:F, '4.ONT'!E:E, "?"),
                "?"
            )
        )
    )
)</f>
        <v>OG125</v>
      </c>
      <c r="E358" t="str">
        <f t="shared" si="6"/>
        <v>OG125G_D_IL_ISEQ_230607_LP</v>
      </c>
      <c r="F358" s="183" t="s">
        <v>6459</v>
      </c>
      <c r="G358" s="183" t="s">
        <v>6460</v>
      </c>
      <c r="H358" s="289">
        <v>45084</v>
      </c>
      <c r="I358" s="183" t="s">
        <v>6461</v>
      </c>
      <c r="J358" s="183" t="s">
        <v>107</v>
      </c>
      <c r="K358" s="183" t="s">
        <v>107</v>
      </c>
      <c r="L358" s="185"/>
    </row>
    <row r="359" spans="1:12" x14ac:dyDescent="0.25">
      <c r="A359" s="115">
        <f ca="1">INDEX('1.MetaData'!A:A, MATCH($D359, '1.MetaData'!$B:$B, 0))</f>
        <v>125</v>
      </c>
      <c r="B359" s="161" t="s">
        <v>6790</v>
      </c>
      <c r="C359" s="183" t="s">
        <v>4878</v>
      </c>
      <c r="D359" s="81" t="str">
        <f ca="1">IF(
    NOT(ISERROR(_xlfn.XLOOKUP($B359, '4.Illumina'!F:F, '4.Illumina'!E:E))),
    _xlfn.XLOOKUP($B359, '4.Illumina'!F:F, '4.Illumina'!E:E),
    IF(
        NOT(ISERROR(_xlfn.XLOOKUP($B359, '4.PacBio'!F:F, '4.PacBio'!E:E))),
        _xlfn.XLOOKUP($B359, '4.PacBio'!F:F, '4.PacBio'!E:E),
        IF(
            NOT(ISERROR(_xlfn.XLOOKUP($B359, '4.HiCLibrary'!F:F, '4.HiCLibrary'!E:E))),
            _xlfn.XLOOKUP($B359, '4.HiCLibrary'!F:F, '4.HiCLibrary'!E:E),
            IFERROR(
                _xlfn.XLOOKUP($B359, '4.ONT'!F:F, '4.ONT'!E:E, "?"),
                "?"
            )
        )
    )
)</f>
        <v>OG125</v>
      </c>
      <c r="E359" t="str">
        <f t="shared" si="6"/>
        <v>OG125G_D_IL_NOVA_230620_LP</v>
      </c>
      <c r="F359" s="183" t="s">
        <v>6459</v>
      </c>
      <c r="G359" s="183" t="s">
        <v>6471</v>
      </c>
      <c r="H359" s="289">
        <v>45097</v>
      </c>
      <c r="I359" s="183" t="s">
        <v>6472</v>
      </c>
      <c r="J359" s="183" t="s">
        <v>107</v>
      </c>
      <c r="K359" s="183" t="s">
        <v>107</v>
      </c>
      <c r="L359" s="185"/>
    </row>
    <row r="360" spans="1:12" x14ac:dyDescent="0.25">
      <c r="A360" s="115">
        <f ca="1">INDEX('1.MetaData'!A:A, MATCH($D360, '1.MetaData'!$B:$B, 0))</f>
        <v>126</v>
      </c>
      <c r="B360" s="161" t="s">
        <v>6791</v>
      </c>
      <c r="C360" s="183" t="s">
        <v>4878</v>
      </c>
      <c r="D360" s="81" t="str">
        <f ca="1">IF(
    NOT(ISERROR(_xlfn.XLOOKUP($B360, '4.Illumina'!F:F, '4.Illumina'!E:E))),
    _xlfn.XLOOKUP($B360, '4.Illumina'!F:F, '4.Illumina'!E:E),
    IF(
        NOT(ISERROR(_xlfn.XLOOKUP($B360, '4.PacBio'!F:F, '4.PacBio'!E:E))),
        _xlfn.XLOOKUP($B360, '4.PacBio'!F:F, '4.PacBio'!E:E),
        IF(
            NOT(ISERROR(_xlfn.XLOOKUP($B360, '4.HiCLibrary'!F:F, '4.HiCLibrary'!E:E))),
            _xlfn.XLOOKUP($B360, '4.HiCLibrary'!F:F, '4.HiCLibrary'!E:E),
            IFERROR(
                _xlfn.XLOOKUP($B360, '4.ONT'!F:F, '4.ONT'!E:E, "?"),
                "?"
            )
        )
    )
)</f>
        <v>OG126</v>
      </c>
      <c r="E360" t="str">
        <f t="shared" si="6"/>
        <v>OG126G_D_IL_ISEQ_230607_LP</v>
      </c>
      <c r="F360" s="183" t="s">
        <v>6459</v>
      </c>
      <c r="G360" s="183" t="s">
        <v>6460</v>
      </c>
      <c r="H360" s="289">
        <v>45084</v>
      </c>
      <c r="I360" s="183" t="s">
        <v>6461</v>
      </c>
      <c r="J360" s="183" t="s">
        <v>107</v>
      </c>
      <c r="K360" s="183" t="s">
        <v>107</v>
      </c>
      <c r="L360" s="185"/>
    </row>
    <row r="361" spans="1:12" x14ac:dyDescent="0.25">
      <c r="A361" s="115">
        <f ca="1">INDEX('1.MetaData'!A:A, MATCH($D361, '1.MetaData'!$B:$B, 0))</f>
        <v>126</v>
      </c>
      <c r="B361" s="161" t="s">
        <v>6791</v>
      </c>
      <c r="C361" s="183" t="s">
        <v>4878</v>
      </c>
      <c r="D361" s="81" t="str">
        <f ca="1">IF(
    NOT(ISERROR(_xlfn.XLOOKUP($B361, '4.Illumina'!F:F, '4.Illumina'!E:E))),
    _xlfn.XLOOKUP($B361, '4.Illumina'!F:F, '4.Illumina'!E:E),
    IF(
        NOT(ISERROR(_xlfn.XLOOKUP($B361, '4.PacBio'!F:F, '4.PacBio'!E:E))),
        _xlfn.XLOOKUP($B361, '4.PacBio'!F:F, '4.PacBio'!E:E),
        IF(
            NOT(ISERROR(_xlfn.XLOOKUP($B361, '4.HiCLibrary'!F:F, '4.HiCLibrary'!E:E))),
            _xlfn.XLOOKUP($B361, '4.HiCLibrary'!F:F, '4.HiCLibrary'!E:E),
            IFERROR(
                _xlfn.XLOOKUP($B361, '4.ONT'!F:F, '4.ONT'!E:E, "?"),
                "?"
            )
        )
    )
)</f>
        <v>OG126</v>
      </c>
      <c r="E361" t="str">
        <f t="shared" si="6"/>
        <v>OG126G_D_IL_NOVA_230620_LP</v>
      </c>
      <c r="F361" s="183" t="s">
        <v>6459</v>
      </c>
      <c r="G361" s="183" t="s">
        <v>6471</v>
      </c>
      <c r="H361" s="289">
        <v>45097</v>
      </c>
      <c r="I361" s="183" t="s">
        <v>6472</v>
      </c>
      <c r="J361" s="183" t="s">
        <v>107</v>
      </c>
      <c r="K361" s="183" t="s">
        <v>107</v>
      </c>
      <c r="L361" s="185"/>
    </row>
    <row r="362" spans="1:12" x14ac:dyDescent="0.25">
      <c r="A362" s="115">
        <f ca="1">INDEX('1.MetaData'!A:A, MATCH($D362, '1.MetaData'!$B:$B, 0))</f>
        <v>127</v>
      </c>
      <c r="B362" s="161" t="s">
        <v>6792</v>
      </c>
      <c r="C362" s="183" t="s">
        <v>4878</v>
      </c>
      <c r="D362" s="81" t="str">
        <f ca="1">IF(
    NOT(ISERROR(_xlfn.XLOOKUP($B362, '4.Illumina'!F:F, '4.Illumina'!E:E))),
    _xlfn.XLOOKUP($B362, '4.Illumina'!F:F, '4.Illumina'!E:E),
    IF(
        NOT(ISERROR(_xlfn.XLOOKUP($B362, '4.PacBio'!F:F, '4.PacBio'!E:E))),
        _xlfn.XLOOKUP($B362, '4.PacBio'!F:F, '4.PacBio'!E:E),
        IF(
            NOT(ISERROR(_xlfn.XLOOKUP($B362, '4.HiCLibrary'!F:F, '4.HiCLibrary'!E:E))),
            _xlfn.XLOOKUP($B362, '4.HiCLibrary'!F:F, '4.HiCLibrary'!E:E),
            IFERROR(
                _xlfn.XLOOKUP($B362, '4.ONT'!F:F, '4.ONT'!E:E, "?"),
                "?"
            )
        )
    )
)</f>
        <v>OG127</v>
      </c>
      <c r="E362" t="str">
        <f t="shared" si="6"/>
        <v>OG127G_D_IL_ISEQ_230607_LP</v>
      </c>
      <c r="F362" s="183" t="s">
        <v>6459</v>
      </c>
      <c r="G362" s="183" t="s">
        <v>6460</v>
      </c>
      <c r="H362" s="289">
        <v>45084</v>
      </c>
      <c r="I362" s="183" t="s">
        <v>6461</v>
      </c>
      <c r="J362" s="183" t="s">
        <v>107</v>
      </c>
      <c r="K362" s="183" t="s">
        <v>107</v>
      </c>
      <c r="L362" s="185"/>
    </row>
    <row r="363" spans="1:12" x14ac:dyDescent="0.25">
      <c r="A363" s="115">
        <f ca="1">INDEX('1.MetaData'!A:A, MATCH($D363, '1.MetaData'!$B:$B, 0))</f>
        <v>127</v>
      </c>
      <c r="B363" s="161" t="s">
        <v>6792</v>
      </c>
      <c r="C363" s="183" t="s">
        <v>4878</v>
      </c>
      <c r="D363" s="81" t="str">
        <f ca="1">IF(
    NOT(ISERROR(_xlfn.XLOOKUP($B363, '4.Illumina'!F:F, '4.Illumina'!E:E))),
    _xlfn.XLOOKUP($B363, '4.Illumina'!F:F, '4.Illumina'!E:E),
    IF(
        NOT(ISERROR(_xlfn.XLOOKUP($B363, '4.PacBio'!F:F, '4.PacBio'!E:E))),
        _xlfn.XLOOKUP($B363, '4.PacBio'!F:F, '4.PacBio'!E:E),
        IF(
            NOT(ISERROR(_xlfn.XLOOKUP($B363, '4.HiCLibrary'!F:F, '4.HiCLibrary'!E:E))),
            _xlfn.XLOOKUP($B363, '4.HiCLibrary'!F:F, '4.HiCLibrary'!E:E),
            IFERROR(
                _xlfn.XLOOKUP($B363, '4.ONT'!F:F, '4.ONT'!E:E, "?"),
                "?"
            )
        )
    )
)</f>
        <v>OG127</v>
      </c>
      <c r="E363" t="str">
        <f t="shared" si="6"/>
        <v>OG127G_D_IL_NOVA_230620_LP</v>
      </c>
      <c r="F363" s="183" t="s">
        <v>6459</v>
      </c>
      <c r="G363" s="183" t="s">
        <v>6471</v>
      </c>
      <c r="H363" s="289">
        <v>45097</v>
      </c>
      <c r="I363" s="183" t="s">
        <v>6472</v>
      </c>
      <c r="J363" s="183" t="s">
        <v>107</v>
      </c>
      <c r="K363" s="183" t="s">
        <v>107</v>
      </c>
      <c r="L363" s="185"/>
    </row>
    <row r="364" spans="1:12" x14ac:dyDescent="0.25">
      <c r="A364" s="115">
        <f ca="1">INDEX('1.MetaData'!A:A, MATCH($D364, '1.MetaData'!$B:$B, 0))</f>
        <v>128</v>
      </c>
      <c r="B364" s="161" t="s">
        <v>6793</v>
      </c>
      <c r="C364" s="183" t="s">
        <v>4878</v>
      </c>
      <c r="D364" s="81" t="str">
        <f ca="1">IF(
    NOT(ISERROR(_xlfn.XLOOKUP($B364, '4.Illumina'!F:F, '4.Illumina'!E:E))),
    _xlfn.XLOOKUP($B364, '4.Illumina'!F:F, '4.Illumina'!E:E),
    IF(
        NOT(ISERROR(_xlfn.XLOOKUP($B364, '4.PacBio'!F:F, '4.PacBio'!E:E))),
        _xlfn.XLOOKUP($B364, '4.PacBio'!F:F, '4.PacBio'!E:E),
        IF(
            NOT(ISERROR(_xlfn.XLOOKUP($B364, '4.HiCLibrary'!F:F, '4.HiCLibrary'!E:E))),
            _xlfn.XLOOKUP($B364, '4.HiCLibrary'!F:F, '4.HiCLibrary'!E:E),
            IFERROR(
                _xlfn.XLOOKUP($B364, '4.ONT'!F:F, '4.ONT'!E:E, "?"),
                "?"
            )
        )
    )
)</f>
        <v>OG128</v>
      </c>
      <c r="E364" t="str">
        <f t="shared" si="6"/>
        <v>OG128G_D_IL_ISEQ_230607_LP</v>
      </c>
      <c r="F364" s="183" t="s">
        <v>6459</v>
      </c>
      <c r="G364" s="183" t="s">
        <v>6460</v>
      </c>
      <c r="H364" s="289">
        <v>45084</v>
      </c>
      <c r="I364" s="183" t="s">
        <v>6461</v>
      </c>
      <c r="J364" s="183" t="s">
        <v>107</v>
      </c>
      <c r="K364" s="183" t="s">
        <v>107</v>
      </c>
      <c r="L364" s="185"/>
    </row>
    <row r="365" spans="1:12" x14ac:dyDescent="0.25">
      <c r="A365" s="115">
        <f ca="1">INDEX('1.MetaData'!A:A, MATCH($D365, '1.MetaData'!$B:$B, 0))</f>
        <v>128</v>
      </c>
      <c r="B365" s="161" t="s">
        <v>6793</v>
      </c>
      <c r="C365" s="183" t="s">
        <v>4878</v>
      </c>
      <c r="D365" s="81" t="str">
        <f ca="1">IF(
    NOT(ISERROR(_xlfn.XLOOKUP($B365, '4.Illumina'!F:F, '4.Illumina'!E:E))),
    _xlfn.XLOOKUP($B365, '4.Illumina'!F:F, '4.Illumina'!E:E),
    IF(
        NOT(ISERROR(_xlfn.XLOOKUP($B365, '4.PacBio'!F:F, '4.PacBio'!E:E))),
        _xlfn.XLOOKUP($B365, '4.PacBio'!F:F, '4.PacBio'!E:E),
        IF(
            NOT(ISERROR(_xlfn.XLOOKUP($B365, '4.HiCLibrary'!F:F, '4.HiCLibrary'!E:E))),
            _xlfn.XLOOKUP($B365, '4.HiCLibrary'!F:F, '4.HiCLibrary'!E:E),
            IFERROR(
                _xlfn.XLOOKUP($B365, '4.ONT'!F:F, '4.ONT'!E:E, "?"),
                "?"
            )
        )
    )
)</f>
        <v>OG128</v>
      </c>
      <c r="E365" t="str">
        <f t="shared" si="6"/>
        <v>OG128G_D_IL_NOVA_230620_LP</v>
      </c>
      <c r="F365" s="183" t="s">
        <v>6459</v>
      </c>
      <c r="G365" s="183" t="s">
        <v>6471</v>
      </c>
      <c r="H365" s="289">
        <v>45097</v>
      </c>
      <c r="I365" s="183" t="s">
        <v>6472</v>
      </c>
      <c r="J365" s="183" t="s">
        <v>107</v>
      </c>
      <c r="K365" s="183" t="s">
        <v>107</v>
      </c>
      <c r="L365" s="185"/>
    </row>
    <row r="366" spans="1:12" x14ac:dyDescent="0.25">
      <c r="A366" s="115">
        <f ca="1">INDEX('1.MetaData'!A:A, MATCH($D366, '1.MetaData'!$B:$B, 0))</f>
        <v>129</v>
      </c>
      <c r="B366" s="161" t="s">
        <v>6794</v>
      </c>
      <c r="C366" s="183" t="s">
        <v>4878</v>
      </c>
      <c r="D366" s="81" t="str">
        <f ca="1">IF(
    NOT(ISERROR(_xlfn.XLOOKUP($B366, '4.Illumina'!F:F, '4.Illumina'!E:E))),
    _xlfn.XLOOKUP($B366, '4.Illumina'!F:F, '4.Illumina'!E:E),
    IF(
        NOT(ISERROR(_xlfn.XLOOKUP($B366, '4.PacBio'!F:F, '4.PacBio'!E:E))),
        _xlfn.XLOOKUP($B366, '4.PacBio'!F:F, '4.PacBio'!E:E),
        IF(
            NOT(ISERROR(_xlfn.XLOOKUP($B366, '4.HiCLibrary'!F:F, '4.HiCLibrary'!E:E))),
            _xlfn.XLOOKUP($B366, '4.HiCLibrary'!F:F, '4.HiCLibrary'!E:E),
            IFERROR(
                _xlfn.XLOOKUP($B366, '4.ONT'!F:F, '4.ONT'!E:E, "?"),
                "?"
            )
        )
    )
)</f>
        <v>OG129</v>
      </c>
      <c r="E366" t="str">
        <f t="shared" si="6"/>
        <v>OG129G_D_IL_ISEQ_230607_LP</v>
      </c>
      <c r="F366" s="183" t="s">
        <v>6459</v>
      </c>
      <c r="G366" s="183" t="s">
        <v>6460</v>
      </c>
      <c r="H366" s="289">
        <v>45084</v>
      </c>
      <c r="I366" s="183" t="s">
        <v>6461</v>
      </c>
      <c r="J366" s="183" t="s">
        <v>107</v>
      </c>
      <c r="K366" s="183" t="s">
        <v>107</v>
      </c>
      <c r="L366" s="185"/>
    </row>
    <row r="367" spans="1:12" x14ac:dyDescent="0.25">
      <c r="A367" s="115">
        <f ca="1">INDEX('1.MetaData'!A:A, MATCH($D367, '1.MetaData'!$B:$B, 0))</f>
        <v>129</v>
      </c>
      <c r="B367" s="161" t="s">
        <v>6794</v>
      </c>
      <c r="C367" s="183" t="s">
        <v>4878</v>
      </c>
      <c r="D367" s="81" t="str">
        <f ca="1">IF(
    NOT(ISERROR(_xlfn.XLOOKUP($B367, '4.Illumina'!F:F, '4.Illumina'!E:E))),
    _xlfn.XLOOKUP($B367, '4.Illumina'!F:F, '4.Illumina'!E:E),
    IF(
        NOT(ISERROR(_xlfn.XLOOKUP($B367, '4.PacBio'!F:F, '4.PacBio'!E:E))),
        _xlfn.XLOOKUP($B367, '4.PacBio'!F:F, '4.PacBio'!E:E),
        IF(
            NOT(ISERROR(_xlfn.XLOOKUP($B367, '4.HiCLibrary'!F:F, '4.HiCLibrary'!E:E))),
            _xlfn.XLOOKUP($B367, '4.HiCLibrary'!F:F, '4.HiCLibrary'!E:E),
            IFERROR(
                _xlfn.XLOOKUP($B367, '4.ONT'!F:F, '4.ONT'!E:E, "?"),
                "?"
            )
        )
    )
)</f>
        <v>OG129</v>
      </c>
      <c r="E367" t="str">
        <f t="shared" si="6"/>
        <v>OG129G_D_IL_NOVA_230620_LP</v>
      </c>
      <c r="F367" s="183" t="s">
        <v>6459</v>
      </c>
      <c r="G367" s="183" t="s">
        <v>6471</v>
      </c>
      <c r="H367" s="289">
        <v>45097</v>
      </c>
      <c r="I367" s="183" t="s">
        <v>6472</v>
      </c>
      <c r="J367" s="183" t="s">
        <v>107</v>
      </c>
      <c r="K367" s="183" t="s">
        <v>107</v>
      </c>
      <c r="L367" s="185"/>
    </row>
    <row r="368" spans="1:12" x14ac:dyDescent="0.25">
      <c r="A368" s="115">
        <f ca="1">INDEX('1.MetaData'!A:A, MATCH($D368, '1.MetaData'!$B:$B, 0))</f>
        <v>130</v>
      </c>
      <c r="B368" s="161" t="s">
        <v>6795</v>
      </c>
      <c r="C368" s="183" t="s">
        <v>4878</v>
      </c>
      <c r="D368" s="81" t="str">
        <f ca="1">IF(
    NOT(ISERROR(_xlfn.XLOOKUP($B368, '4.Illumina'!F:F, '4.Illumina'!E:E))),
    _xlfn.XLOOKUP($B368, '4.Illumina'!F:F, '4.Illumina'!E:E),
    IF(
        NOT(ISERROR(_xlfn.XLOOKUP($B368, '4.PacBio'!F:F, '4.PacBio'!E:E))),
        _xlfn.XLOOKUP($B368, '4.PacBio'!F:F, '4.PacBio'!E:E),
        IF(
            NOT(ISERROR(_xlfn.XLOOKUP($B368, '4.HiCLibrary'!F:F, '4.HiCLibrary'!E:E))),
            _xlfn.XLOOKUP($B368, '4.HiCLibrary'!F:F, '4.HiCLibrary'!E:E),
            IFERROR(
                _xlfn.XLOOKUP($B368, '4.ONT'!F:F, '4.ONT'!E:E, "?"),
                "?"
            )
        )
    )
)</f>
        <v>OG130</v>
      </c>
      <c r="E368" t="str">
        <f t="shared" si="6"/>
        <v>OG130G_D_IL_ISEQ_230607_LP</v>
      </c>
      <c r="F368" s="183" t="s">
        <v>6459</v>
      </c>
      <c r="G368" s="183" t="s">
        <v>6460</v>
      </c>
      <c r="H368" s="289">
        <v>45084</v>
      </c>
      <c r="I368" s="183" t="s">
        <v>6461</v>
      </c>
      <c r="J368" s="183" t="s">
        <v>107</v>
      </c>
      <c r="K368" s="183" t="s">
        <v>107</v>
      </c>
      <c r="L368" s="185"/>
    </row>
    <row r="369" spans="1:12" x14ac:dyDescent="0.25">
      <c r="A369" s="115">
        <f ca="1">INDEX('1.MetaData'!A:A, MATCH($D369, '1.MetaData'!$B:$B, 0))</f>
        <v>130</v>
      </c>
      <c r="B369" s="161" t="s">
        <v>6795</v>
      </c>
      <c r="C369" s="183" t="s">
        <v>4878</v>
      </c>
      <c r="D369" s="81" t="str">
        <f ca="1">IF(
    NOT(ISERROR(_xlfn.XLOOKUP($B369, '4.Illumina'!F:F, '4.Illumina'!E:E))),
    _xlfn.XLOOKUP($B369, '4.Illumina'!F:F, '4.Illumina'!E:E),
    IF(
        NOT(ISERROR(_xlfn.XLOOKUP($B369, '4.PacBio'!F:F, '4.PacBio'!E:E))),
        _xlfn.XLOOKUP($B369, '4.PacBio'!F:F, '4.PacBio'!E:E),
        IF(
            NOT(ISERROR(_xlfn.XLOOKUP($B369, '4.HiCLibrary'!F:F, '4.HiCLibrary'!E:E))),
            _xlfn.XLOOKUP($B369, '4.HiCLibrary'!F:F, '4.HiCLibrary'!E:E),
            IFERROR(
                _xlfn.XLOOKUP($B369, '4.ONT'!F:F, '4.ONT'!E:E, "?"),
                "?"
            )
        )
    )
)</f>
        <v>OG130</v>
      </c>
      <c r="E369" t="str">
        <f t="shared" si="6"/>
        <v>OG130G_D_IL_NOVA_230620_LP</v>
      </c>
      <c r="F369" s="183" t="s">
        <v>6459</v>
      </c>
      <c r="G369" s="183" t="s">
        <v>6471</v>
      </c>
      <c r="H369" s="289">
        <v>45097</v>
      </c>
      <c r="I369" s="183" t="s">
        <v>6472</v>
      </c>
      <c r="J369" s="183" t="s">
        <v>107</v>
      </c>
      <c r="K369" s="183" t="s">
        <v>107</v>
      </c>
      <c r="L369" s="185"/>
    </row>
    <row r="370" spans="1:12" x14ac:dyDescent="0.25">
      <c r="A370" s="115">
        <f ca="1">INDEX('1.MetaData'!A:A, MATCH($D370, '1.MetaData'!$B:$B, 0))</f>
        <v>131</v>
      </c>
      <c r="B370" s="161" t="s">
        <v>6796</v>
      </c>
      <c r="C370" s="183" t="s">
        <v>4878</v>
      </c>
      <c r="D370" s="81" t="str">
        <f ca="1">IF(
    NOT(ISERROR(_xlfn.XLOOKUP($B370, '4.Illumina'!F:F, '4.Illumina'!E:E))),
    _xlfn.XLOOKUP($B370, '4.Illumina'!F:F, '4.Illumina'!E:E),
    IF(
        NOT(ISERROR(_xlfn.XLOOKUP($B370, '4.PacBio'!F:F, '4.PacBio'!E:E))),
        _xlfn.XLOOKUP($B370, '4.PacBio'!F:F, '4.PacBio'!E:E),
        IF(
            NOT(ISERROR(_xlfn.XLOOKUP($B370, '4.HiCLibrary'!F:F, '4.HiCLibrary'!E:E))),
            _xlfn.XLOOKUP($B370, '4.HiCLibrary'!F:F, '4.HiCLibrary'!E:E),
            IFERROR(
                _xlfn.XLOOKUP($B370, '4.ONT'!F:F, '4.ONT'!E:E, "?"),
                "?"
            )
        )
    )
)</f>
        <v>OG131</v>
      </c>
      <c r="E370" t="str">
        <f t="shared" si="6"/>
        <v>OG131G_D_IL_ISEQ_230607_LP</v>
      </c>
      <c r="F370" s="183" t="s">
        <v>6459</v>
      </c>
      <c r="G370" s="183" t="s">
        <v>6460</v>
      </c>
      <c r="H370" s="289">
        <v>45084</v>
      </c>
      <c r="I370" s="183" t="s">
        <v>6461</v>
      </c>
      <c r="J370" s="183" t="s">
        <v>107</v>
      </c>
      <c r="K370" s="183" t="s">
        <v>107</v>
      </c>
      <c r="L370" s="185"/>
    </row>
    <row r="371" spans="1:12" x14ac:dyDescent="0.25">
      <c r="A371" s="115">
        <f ca="1">INDEX('1.MetaData'!A:A, MATCH($D371, '1.MetaData'!$B:$B, 0))</f>
        <v>131</v>
      </c>
      <c r="B371" s="161" t="s">
        <v>6796</v>
      </c>
      <c r="C371" s="183" t="s">
        <v>4878</v>
      </c>
      <c r="D371" s="81" t="str">
        <f ca="1">IF(
    NOT(ISERROR(_xlfn.XLOOKUP($B371, '4.Illumina'!F:F, '4.Illumina'!E:E))),
    _xlfn.XLOOKUP($B371, '4.Illumina'!F:F, '4.Illumina'!E:E),
    IF(
        NOT(ISERROR(_xlfn.XLOOKUP($B371, '4.PacBio'!F:F, '4.PacBio'!E:E))),
        _xlfn.XLOOKUP($B371, '4.PacBio'!F:F, '4.PacBio'!E:E),
        IF(
            NOT(ISERROR(_xlfn.XLOOKUP($B371, '4.HiCLibrary'!F:F, '4.HiCLibrary'!E:E))),
            _xlfn.XLOOKUP($B371, '4.HiCLibrary'!F:F, '4.HiCLibrary'!E:E),
            IFERROR(
                _xlfn.XLOOKUP($B371, '4.ONT'!F:F, '4.ONT'!E:E, "?"),
                "?"
            )
        )
    )
)</f>
        <v>OG131</v>
      </c>
      <c r="E371" t="str">
        <f t="shared" si="6"/>
        <v>OG131G_D_IL_NOVA_230620_LP</v>
      </c>
      <c r="F371" s="183" t="s">
        <v>6459</v>
      </c>
      <c r="G371" s="183" t="s">
        <v>6471</v>
      </c>
      <c r="H371" s="289">
        <v>45097</v>
      </c>
      <c r="I371" s="183" t="s">
        <v>6472</v>
      </c>
      <c r="J371" s="183" t="s">
        <v>107</v>
      </c>
      <c r="K371" s="183" t="s">
        <v>107</v>
      </c>
      <c r="L371" s="185"/>
    </row>
    <row r="372" spans="1:12" x14ac:dyDescent="0.25">
      <c r="A372" s="115">
        <f ca="1">INDEX('1.MetaData'!A:A, MATCH($D372, '1.MetaData'!$B:$B, 0))</f>
        <v>179</v>
      </c>
      <c r="B372" s="161" t="s">
        <v>6797</v>
      </c>
      <c r="C372" s="183" t="s">
        <v>4878</v>
      </c>
      <c r="D372" s="81" t="str">
        <f ca="1">IF(
    NOT(ISERROR(_xlfn.XLOOKUP($B372, '4.Illumina'!F:F, '4.Illumina'!E:E))),
    _xlfn.XLOOKUP($B372, '4.Illumina'!F:F, '4.Illumina'!E:E),
    IF(
        NOT(ISERROR(_xlfn.XLOOKUP($B372, '4.PacBio'!F:F, '4.PacBio'!E:E))),
        _xlfn.XLOOKUP($B372, '4.PacBio'!F:F, '4.PacBio'!E:E),
        IF(
            NOT(ISERROR(_xlfn.XLOOKUP($B372, '4.HiCLibrary'!F:F, '4.HiCLibrary'!E:E))),
            _xlfn.XLOOKUP($B372, '4.HiCLibrary'!F:F, '4.HiCLibrary'!E:E),
            IFERROR(
                _xlfn.XLOOKUP($B372, '4.ONT'!F:F, '4.ONT'!E:E, "?"),
                "?"
            )
        )
    )
)</f>
        <v>OG179</v>
      </c>
      <c r="E372" t="str">
        <f t="shared" si="6"/>
        <v>OG179L_D_IL_iSEQ_230811_LP</v>
      </c>
      <c r="F372" s="183" t="s">
        <v>6459</v>
      </c>
      <c r="G372" s="183" t="s">
        <v>6460</v>
      </c>
      <c r="H372" s="289">
        <v>45149</v>
      </c>
      <c r="I372" s="183" t="s">
        <v>6604</v>
      </c>
      <c r="J372" s="183" t="s">
        <v>107</v>
      </c>
      <c r="K372" s="183" t="s">
        <v>107</v>
      </c>
      <c r="L372" s="185"/>
    </row>
    <row r="373" spans="1:12" x14ac:dyDescent="0.25">
      <c r="A373" s="115">
        <f ca="1">INDEX('1.MetaData'!A:A, MATCH($D373, '1.MetaData'!$B:$B, 0))</f>
        <v>179</v>
      </c>
      <c r="B373" s="161" t="s">
        <v>6797</v>
      </c>
      <c r="C373" s="183" t="s">
        <v>4878</v>
      </c>
      <c r="D373" s="81" t="str">
        <f ca="1">IF(
    NOT(ISERROR(_xlfn.XLOOKUP($B373, '4.Illumina'!F:F, '4.Illumina'!E:E))),
    _xlfn.XLOOKUP($B373, '4.Illumina'!F:F, '4.Illumina'!E:E),
    IF(
        NOT(ISERROR(_xlfn.XLOOKUP($B373, '4.PacBio'!F:F, '4.PacBio'!E:E))),
        _xlfn.XLOOKUP($B373, '4.PacBio'!F:F, '4.PacBio'!E:E),
        IF(
            NOT(ISERROR(_xlfn.XLOOKUP($B373, '4.HiCLibrary'!F:F, '4.HiCLibrary'!E:E))),
            _xlfn.XLOOKUP($B373, '4.HiCLibrary'!F:F, '4.HiCLibrary'!E:E),
            IFERROR(
                _xlfn.XLOOKUP($B373, '4.ONT'!F:F, '4.ONT'!E:E, "?"),
                "?"
            )
        )
    )
)</f>
        <v>OG179</v>
      </c>
      <c r="E373" t="str">
        <f t="shared" si="6"/>
        <v>OG179L_D_IL_NOVA_230814_LP</v>
      </c>
      <c r="F373" s="183" t="s">
        <v>6459</v>
      </c>
      <c r="G373" s="183" t="s">
        <v>6471</v>
      </c>
      <c r="H373" s="289">
        <v>45152</v>
      </c>
      <c r="I373" s="183" t="s">
        <v>6473</v>
      </c>
      <c r="J373" s="183" t="s">
        <v>107</v>
      </c>
      <c r="K373" s="183" t="s">
        <v>107</v>
      </c>
      <c r="L373" s="185"/>
    </row>
    <row r="374" spans="1:12" x14ac:dyDescent="0.25">
      <c r="A374" s="115">
        <f ca="1">INDEX('1.MetaData'!A:A, MATCH($D374, '1.MetaData'!$B:$B, 0))</f>
        <v>180</v>
      </c>
      <c r="B374" s="161" t="s">
        <v>6798</v>
      </c>
      <c r="C374" s="183" t="s">
        <v>4878</v>
      </c>
      <c r="D374" s="81" t="str">
        <f ca="1">IF(
    NOT(ISERROR(_xlfn.XLOOKUP($B374, '4.Illumina'!F:F, '4.Illumina'!E:E))),
    _xlfn.XLOOKUP($B374, '4.Illumina'!F:F, '4.Illumina'!E:E),
    IF(
        NOT(ISERROR(_xlfn.XLOOKUP($B374, '4.PacBio'!F:F, '4.PacBio'!E:E))),
        _xlfn.XLOOKUP($B374, '4.PacBio'!F:F, '4.PacBio'!E:E),
        IF(
            NOT(ISERROR(_xlfn.XLOOKUP($B374, '4.HiCLibrary'!F:F, '4.HiCLibrary'!E:E))),
            _xlfn.XLOOKUP($B374, '4.HiCLibrary'!F:F, '4.HiCLibrary'!E:E),
            IFERROR(
                _xlfn.XLOOKUP($B374, '4.ONT'!F:F, '4.ONT'!E:E, "?"),
                "?"
            )
        )
    )
)</f>
        <v>OG180</v>
      </c>
      <c r="E374" t="str">
        <f t="shared" si="6"/>
        <v>OG180M_D_IL_iSEQ_230811_LP</v>
      </c>
      <c r="F374" s="183" t="s">
        <v>6459</v>
      </c>
      <c r="G374" s="183" t="s">
        <v>6460</v>
      </c>
      <c r="H374" s="289">
        <v>45149</v>
      </c>
      <c r="I374" s="183" t="s">
        <v>6604</v>
      </c>
      <c r="J374" s="183" t="s">
        <v>107</v>
      </c>
      <c r="K374" s="183" t="s">
        <v>107</v>
      </c>
      <c r="L374" s="185"/>
    </row>
    <row r="375" spans="1:12" x14ac:dyDescent="0.25">
      <c r="A375" s="115">
        <f ca="1">INDEX('1.MetaData'!A:A, MATCH($D375, '1.MetaData'!$B:$B, 0))</f>
        <v>180</v>
      </c>
      <c r="B375" s="161" t="s">
        <v>6798</v>
      </c>
      <c r="C375" s="183" t="s">
        <v>4878</v>
      </c>
      <c r="D375" s="81" t="str">
        <f ca="1">IF(
    NOT(ISERROR(_xlfn.XLOOKUP($B375, '4.Illumina'!F:F, '4.Illumina'!E:E))),
    _xlfn.XLOOKUP($B375, '4.Illumina'!F:F, '4.Illumina'!E:E),
    IF(
        NOT(ISERROR(_xlfn.XLOOKUP($B375, '4.PacBio'!F:F, '4.PacBio'!E:E))),
        _xlfn.XLOOKUP($B375, '4.PacBio'!F:F, '4.PacBio'!E:E),
        IF(
            NOT(ISERROR(_xlfn.XLOOKUP($B375, '4.HiCLibrary'!F:F, '4.HiCLibrary'!E:E))),
            _xlfn.XLOOKUP($B375, '4.HiCLibrary'!F:F, '4.HiCLibrary'!E:E),
            IFERROR(
                _xlfn.XLOOKUP($B375, '4.ONT'!F:F, '4.ONT'!E:E, "?"),
                "?"
            )
        )
    )
)</f>
        <v>OG180</v>
      </c>
      <c r="E375" t="str">
        <f t="shared" si="6"/>
        <v>OG180M_D_IL_NOVA_230814_LP</v>
      </c>
      <c r="F375" s="183" t="s">
        <v>6459</v>
      </c>
      <c r="G375" s="183" t="s">
        <v>6471</v>
      </c>
      <c r="H375" s="289">
        <v>45152</v>
      </c>
      <c r="I375" s="183" t="s">
        <v>6473</v>
      </c>
      <c r="J375" s="183" t="s">
        <v>107</v>
      </c>
      <c r="K375" s="183" t="s">
        <v>107</v>
      </c>
      <c r="L375" s="185"/>
    </row>
    <row r="376" spans="1:12" x14ac:dyDescent="0.25">
      <c r="A376" s="115">
        <f ca="1">INDEX('1.MetaData'!A:A, MATCH($D376, '1.MetaData'!$B:$B, 0))</f>
        <v>181</v>
      </c>
      <c r="B376" s="161" t="s">
        <v>6799</v>
      </c>
      <c r="C376" s="183" t="s">
        <v>4878</v>
      </c>
      <c r="D376" s="81" t="str">
        <f ca="1">IF(
    NOT(ISERROR(_xlfn.XLOOKUP($B376, '4.Illumina'!F:F, '4.Illumina'!E:E))),
    _xlfn.XLOOKUP($B376, '4.Illumina'!F:F, '4.Illumina'!E:E),
    IF(
        NOT(ISERROR(_xlfn.XLOOKUP($B376, '4.PacBio'!F:F, '4.PacBio'!E:E))),
        _xlfn.XLOOKUP($B376, '4.PacBio'!F:F, '4.PacBio'!E:E),
        IF(
            NOT(ISERROR(_xlfn.XLOOKUP($B376, '4.HiCLibrary'!F:F, '4.HiCLibrary'!E:E))),
            _xlfn.XLOOKUP($B376, '4.HiCLibrary'!F:F, '4.HiCLibrary'!E:E),
            IFERROR(
                _xlfn.XLOOKUP($B376, '4.ONT'!F:F, '4.ONT'!E:E, "?"),
                "?"
            )
        )
    )
)</f>
        <v>OG181</v>
      </c>
      <c r="E376" t="str">
        <f t="shared" si="6"/>
        <v>OG181M_D_IL_iSEQ_230811_LP</v>
      </c>
      <c r="F376" s="183" t="s">
        <v>6459</v>
      </c>
      <c r="G376" s="183" t="s">
        <v>6460</v>
      </c>
      <c r="H376" s="289">
        <v>45149</v>
      </c>
      <c r="I376" s="183" t="s">
        <v>6604</v>
      </c>
      <c r="J376" s="183" t="s">
        <v>107</v>
      </c>
      <c r="K376" s="183" t="s">
        <v>107</v>
      </c>
      <c r="L376" s="185"/>
    </row>
    <row r="377" spans="1:12" x14ac:dyDescent="0.25">
      <c r="A377" s="115">
        <f ca="1">INDEX('1.MetaData'!A:A, MATCH($D377, '1.MetaData'!$B:$B, 0))</f>
        <v>181</v>
      </c>
      <c r="B377" s="161" t="s">
        <v>6799</v>
      </c>
      <c r="C377" s="183" t="s">
        <v>4878</v>
      </c>
      <c r="D377" s="81" t="str">
        <f ca="1">IF(
    NOT(ISERROR(_xlfn.XLOOKUP($B377, '4.Illumina'!F:F, '4.Illumina'!E:E))),
    _xlfn.XLOOKUP($B377, '4.Illumina'!F:F, '4.Illumina'!E:E),
    IF(
        NOT(ISERROR(_xlfn.XLOOKUP($B377, '4.PacBio'!F:F, '4.PacBio'!E:E))),
        _xlfn.XLOOKUP($B377, '4.PacBio'!F:F, '4.PacBio'!E:E),
        IF(
            NOT(ISERROR(_xlfn.XLOOKUP($B377, '4.HiCLibrary'!F:F, '4.HiCLibrary'!E:E))),
            _xlfn.XLOOKUP($B377, '4.HiCLibrary'!F:F, '4.HiCLibrary'!E:E),
            IFERROR(
                _xlfn.XLOOKUP($B377, '4.ONT'!F:F, '4.ONT'!E:E, "?"),
                "?"
            )
        )
    )
)</f>
        <v>OG181</v>
      </c>
      <c r="E377" t="str">
        <f t="shared" si="6"/>
        <v>OG181M_D_IL_NOVA_230814_LP</v>
      </c>
      <c r="F377" s="183" t="s">
        <v>6459</v>
      </c>
      <c r="G377" s="183" t="s">
        <v>6471</v>
      </c>
      <c r="H377" s="289">
        <v>45152</v>
      </c>
      <c r="I377" s="183" t="s">
        <v>6473</v>
      </c>
      <c r="J377" s="183" t="s">
        <v>107</v>
      </c>
      <c r="K377" s="183" t="s">
        <v>107</v>
      </c>
      <c r="L377" s="185"/>
    </row>
    <row r="378" spans="1:12" x14ac:dyDescent="0.25">
      <c r="A378" s="115">
        <f ca="1">INDEX('1.MetaData'!A:A, MATCH($D378, '1.MetaData'!$B:$B, 0))</f>
        <v>182</v>
      </c>
      <c r="B378" s="161" t="s">
        <v>6800</v>
      </c>
      <c r="C378" s="183" t="s">
        <v>4878</v>
      </c>
      <c r="D378" s="81" t="str">
        <f ca="1">IF(
    NOT(ISERROR(_xlfn.XLOOKUP($B378, '4.Illumina'!F:F, '4.Illumina'!E:E))),
    _xlfn.XLOOKUP($B378, '4.Illumina'!F:F, '4.Illumina'!E:E),
    IF(
        NOT(ISERROR(_xlfn.XLOOKUP($B378, '4.PacBio'!F:F, '4.PacBio'!E:E))),
        _xlfn.XLOOKUP($B378, '4.PacBio'!F:F, '4.PacBio'!E:E),
        IF(
            NOT(ISERROR(_xlfn.XLOOKUP($B378, '4.HiCLibrary'!F:F, '4.HiCLibrary'!E:E))),
            _xlfn.XLOOKUP($B378, '4.HiCLibrary'!F:F, '4.HiCLibrary'!E:E),
            IFERROR(
                _xlfn.XLOOKUP($B378, '4.ONT'!F:F, '4.ONT'!E:E, "?"),
                "?"
            )
        )
    )
)</f>
        <v>OG182</v>
      </c>
      <c r="E378" t="str">
        <f t="shared" si="6"/>
        <v>OG182L_D_IL_iSEQ_230811_LP</v>
      </c>
      <c r="F378" s="183" t="s">
        <v>6459</v>
      </c>
      <c r="G378" s="183" t="s">
        <v>6460</v>
      </c>
      <c r="H378" s="289">
        <v>45149</v>
      </c>
      <c r="I378" s="183" t="s">
        <v>6604</v>
      </c>
      <c r="J378" s="183" t="s">
        <v>107</v>
      </c>
      <c r="K378" s="183" t="s">
        <v>107</v>
      </c>
      <c r="L378" s="185"/>
    </row>
    <row r="379" spans="1:12" x14ac:dyDescent="0.25">
      <c r="A379" s="115">
        <f ca="1">INDEX('1.MetaData'!A:A, MATCH($D379, '1.MetaData'!$B:$B, 0))</f>
        <v>182</v>
      </c>
      <c r="B379" s="161" t="s">
        <v>6800</v>
      </c>
      <c r="C379" s="183" t="s">
        <v>4878</v>
      </c>
      <c r="D379" s="81" t="str">
        <f ca="1">IF(
    NOT(ISERROR(_xlfn.XLOOKUP($B379, '4.Illumina'!F:F, '4.Illumina'!E:E))),
    _xlfn.XLOOKUP($B379, '4.Illumina'!F:F, '4.Illumina'!E:E),
    IF(
        NOT(ISERROR(_xlfn.XLOOKUP($B379, '4.PacBio'!F:F, '4.PacBio'!E:E))),
        _xlfn.XLOOKUP($B379, '4.PacBio'!F:F, '4.PacBio'!E:E),
        IF(
            NOT(ISERROR(_xlfn.XLOOKUP($B379, '4.HiCLibrary'!F:F, '4.HiCLibrary'!E:E))),
            _xlfn.XLOOKUP($B379, '4.HiCLibrary'!F:F, '4.HiCLibrary'!E:E),
            IFERROR(
                _xlfn.XLOOKUP($B379, '4.ONT'!F:F, '4.ONT'!E:E, "?"),
                "?"
            )
        )
    )
)</f>
        <v>OG182</v>
      </c>
      <c r="E379" t="str">
        <f t="shared" si="6"/>
        <v>OG182L_D_IL_NOVA_230814_LP</v>
      </c>
      <c r="F379" s="183" t="s">
        <v>6459</v>
      </c>
      <c r="G379" s="183" t="s">
        <v>6471</v>
      </c>
      <c r="H379" s="289">
        <v>45152</v>
      </c>
      <c r="I379" s="183" t="s">
        <v>6473</v>
      </c>
      <c r="J379" s="183" t="s">
        <v>107</v>
      </c>
      <c r="K379" s="183" t="s">
        <v>107</v>
      </c>
      <c r="L379" s="185"/>
    </row>
    <row r="380" spans="1:12" x14ac:dyDescent="0.25">
      <c r="A380" s="115">
        <f ca="1">INDEX('1.MetaData'!A:A, MATCH($D380, '1.MetaData'!$B:$B, 0))</f>
        <v>183</v>
      </c>
      <c r="B380" s="161" t="s">
        <v>6801</v>
      </c>
      <c r="C380" s="183" t="s">
        <v>4878</v>
      </c>
      <c r="D380" s="81" t="str">
        <f ca="1">IF(
    NOT(ISERROR(_xlfn.XLOOKUP($B380, '4.Illumina'!F:F, '4.Illumina'!E:E))),
    _xlfn.XLOOKUP($B380, '4.Illumina'!F:F, '4.Illumina'!E:E),
    IF(
        NOT(ISERROR(_xlfn.XLOOKUP($B380, '4.PacBio'!F:F, '4.PacBio'!E:E))),
        _xlfn.XLOOKUP($B380, '4.PacBio'!F:F, '4.PacBio'!E:E),
        IF(
            NOT(ISERROR(_xlfn.XLOOKUP($B380, '4.HiCLibrary'!F:F, '4.HiCLibrary'!E:E))),
            _xlfn.XLOOKUP($B380, '4.HiCLibrary'!F:F, '4.HiCLibrary'!E:E),
            IFERROR(
                _xlfn.XLOOKUP($B380, '4.ONT'!F:F, '4.ONT'!E:E, "?"),
                "?"
            )
        )
    )
)</f>
        <v>OG183</v>
      </c>
      <c r="E380" t="str">
        <f t="shared" si="6"/>
        <v>OG183L_D_IL_iSEQ_230811_LP</v>
      </c>
      <c r="F380" s="183" t="s">
        <v>6459</v>
      </c>
      <c r="G380" s="183" t="s">
        <v>6460</v>
      </c>
      <c r="H380" s="289">
        <v>45149</v>
      </c>
      <c r="I380" s="183" t="s">
        <v>6604</v>
      </c>
      <c r="J380" s="183" t="s">
        <v>107</v>
      </c>
      <c r="K380" s="183" t="s">
        <v>107</v>
      </c>
      <c r="L380" s="185"/>
    </row>
    <row r="381" spans="1:12" x14ac:dyDescent="0.25">
      <c r="A381" s="115">
        <f ca="1">INDEX('1.MetaData'!A:A, MATCH($D381, '1.MetaData'!$B:$B, 0))</f>
        <v>183</v>
      </c>
      <c r="B381" s="161" t="s">
        <v>6801</v>
      </c>
      <c r="C381" s="183" t="s">
        <v>4878</v>
      </c>
      <c r="D381" s="81" t="str">
        <f ca="1">IF(
    NOT(ISERROR(_xlfn.XLOOKUP($B381, '4.Illumina'!F:F, '4.Illumina'!E:E))),
    _xlfn.XLOOKUP($B381, '4.Illumina'!F:F, '4.Illumina'!E:E),
    IF(
        NOT(ISERROR(_xlfn.XLOOKUP($B381, '4.PacBio'!F:F, '4.PacBio'!E:E))),
        _xlfn.XLOOKUP($B381, '4.PacBio'!F:F, '4.PacBio'!E:E),
        IF(
            NOT(ISERROR(_xlfn.XLOOKUP($B381, '4.HiCLibrary'!F:F, '4.HiCLibrary'!E:E))),
            _xlfn.XLOOKUP($B381, '4.HiCLibrary'!F:F, '4.HiCLibrary'!E:E),
            IFERROR(
                _xlfn.XLOOKUP($B381, '4.ONT'!F:F, '4.ONT'!E:E, "?"),
                "?"
            )
        )
    )
)</f>
        <v>OG183</v>
      </c>
      <c r="E381" t="str">
        <f t="shared" si="6"/>
        <v>OG183L_D_IL_NOVA_230814_LP</v>
      </c>
      <c r="F381" s="183" t="s">
        <v>6459</v>
      </c>
      <c r="G381" s="183" t="s">
        <v>6471</v>
      </c>
      <c r="H381" s="289">
        <v>45152</v>
      </c>
      <c r="I381" s="183" t="s">
        <v>6473</v>
      </c>
      <c r="J381" s="183" t="s">
        <v>107</v>
      </c>
      <c r="K381" s="183" t="s">
        <v>107</v>
      </c>
      <c r="L381" s="185"/>
    </row>
    <row r="382" spans="1:12" x14ac:dyDescent="0.25">
      <c r="A382" s="115">
        <f ca="1">INDEX('1.MetaData'!A:A, MATCH($D382, '1.MetaData'!$B:$B, 0))</f>
        <v>184</v>
      </c>
      <c r="B382" s="161" t="s">
        <v>6802</v>
      </c>
      <c r="C382" s="183" t="s">
        <v>4878</v>
      </c>
      <c r="D382" s="81" t="str">
        <f ca="1">IF(
    NOT(ISERROR(_xlfn.XLOOKUP($B382, '4.Illumina'!F:F, '4.Illumina'!E:E))),
    _xlfn.XLOOKUP($B382, '4.Illumina'!F:F, '4.Illumina'!E:E),
    IF(
        NOT(ISERROR(_xlfn.XLOOKUP($B382, '4.PacBio'!F:F, '4.PacBio'!E:E))),
        _xlfn.XLOOKUP($B382, '4.PacBio'!F:F, '4.PacBio'!E:E),
        IF(
            NOT(ISERROR(_xlfn.XLOOKUP($B382, '4.HiCLibrary'!F:F, '4.HiCLibrary'!E:E))),
            _xlfn.XLOOKUP($B382, '4.HiCLibrary'!F:F, '4.HiCLibrary'!E:E),
            IFERROR(
                _xlfn.XLOOKUP($B382, '4.ONT'!F:F, '4.ONT'!E:E, "?"),
                "?"
            )
        )
    )
)</f>
        <v>OG184</v>
      </c>
      <c r="E382" t="str">
        <f t="shared" ref="E382:E445" si="7">CONCATENATE(B382,"_",I382)</f>
        <v>OG184M_D_IL_iSEQ_230811_LP</v>
      </c>
      <c r="F382" s="183" t="s">
        <v>6459</v>
      </c>
      <c r="G382" s="183" t="s">
        <v>6460</v>
      </c>
      <c r="H382" s="289">
        <v>45149</v>
      </c>
      <c r="I382" s="183" t="s">
        <v>6604</v>
      </c>
      <c r="J382" s="183" t="s">
        <v>107</v>
      </c>
      <c r="K382" s="183" t="s">
        <v>107</v>
      </c>
      <c r="L382" s="185"/>
    </row>
    <row r="383" spans="1:12" x14ac:dyDescent="0.25">
      <c r="A383" s="115">
        <f ca="1">INDEX('1.MetaData'!A:A, MATCH($D383, '1.MetaData'!$B:$B, 0))</f>
        <v>184</v>
      </c>
      <c r="B383" s="161" t="s">
        <v>6802</v>
      </c>
      <c r="C383" s="183" t="s">
        <v>4878</v>
      </c>
      <c r="D383" s="81" t="str">
        <f ca="1">IF(
    NOT(ISERROR(_xlfn.XLOOKUP($B383, '4.Illumina'!F:F, '4.Illumina'!E:E))),
    _xlfn.XLOOKUP($B383, '4.Illumina'!F:F, '4.Illumina'!E:E),
    IF(
        NOT(ISERROR(_xlfn.XLOOKUP($B383, '4.PacBio'!F:F, '4.PacBio'!E:E))),
        _xlfn.XLOOKUP($B383, '4.PacBio'!F:F, '4.PacBio'!E:E),
        IF(
            NOT(ISERROR(_xlfn.XLOOKUP($B383, '4.HiCLibrary'!F:F, '4.HiCLibrary'!E:E))),
            _xlfn.XLOOKUP($B383, '4.HiCLibrary'!F:F, '4.HiCLibrary'!E:E),
            IFERROR(
                _xlfn.XLOOKUP($B383, '4.ONT'!F:F, '4.ONT'!E:E, "?"),
                "?"
            )
        )
    )
)</f>
        <v>OG184</v>
      </c>
      <c r="E383" t="str">
        <f t="shared" si="7"/>
        <v>OG184M_D_IL_NOVA_230814_LP</v>
      </c>
      <c r="F383" s="183" t="s">
        <v>6459</v>
      </c>
      <c r="G383" s="183" t="s">
        <v>6471</v>
      </c>
      <c r="H383" s="289">
        <v>45152</v>
      </c>
      <c r="I383" s="183" t="s">
        <v>6473</v>
      </c>
      <c r="J383" s="183" t="s">
        <v>107</v>
      </c>
      <c r="K383" s="183" t="s">
        <v>107</v>
      </c>
      <c r="L383" s="185"/>
    </row>
    <row r="384" spans="1:12" x14ac:dyDescent="0.25">
      <c r="A384" s="115">
        <f ca="1">INDEX('1.MetaData'!A:A, MATCH($D384, '1.MetaData'!$B:$B, 0))</f>
        <v>185</v>
      </c>
      <c r="B384" s="161" t="s">
        <v>6803</v>
      </c>
      <c r="C384" s="183" t="s">
        <v>4878</v>
      </c>
      <c r="D384" s="81" t="str">
        <f ca="1">IF(
    NOT(ISERROR(_xlfn.XLOOKUP($B384, '4.Illumina'!F:F, '4.Illumina'!E:E))),
    _xlfn.XLOOKUP($B384, '4.Illumina'!F:F, '4.Illumina'!E:E),
    IF(
        NOT(ISERROR(_xlfn.XLOOKUP($B384, '4.PacBio'!F:F, '4.PacBio'!E:E))),
        _xlfn.XLOOKUP($B384, '4.PacBio'!F:F, '4.PacBio'!E:E),
        IF(
            NOT(ISERROR(_xlfn.XLOOKUP($B384, '4.HiCLibrary'!F:F, '4.HiCLibrary'!E:E))),
            _xlfn.XLOOKUP($B384, '4.HiCLibrary'!F:F, '4.HiCLibrary'!E:E),
            IFERROR(
                _xlfn.XLOOKUP($B384, '4.ONT'!F:F, '4.ONT'!E:E, "?"),
                "?"
            )
        )
    )
)</f>
        <v>OG185</v>
      </c>
      <c r="E384" t="str">
        <f t="shared" si="7"/>
        <v>OG185M_D_IL_iSEQ_230811_LP</v>
      </c>
      <c r="F384" s="183" t="s">
        <v>6459</v>
      </c>
      <c r="G384" s="183" t="s">
        <v>6460</v>
      </c>
      <c r="H384" s="289">
        <v>45149</v>
      </c>
      <c r="I384" s="183" t="s">
        <v>6604</v>
      </c>
      <c r="J384" s="183" t="s">
        <v>107</v>
      </c>
      <c r="K384" s="183" t="s">
        <v>107</v>
      </c>
      <c r="L384" s="185"/>
    </row>
    <row r="385" spans="1:12" x14ac:dyDescent="0.25">
      <c r="A385" s="115">
        <f ca="1">INDEX('1.MetaData'!A:A, MATCH($D385, '1.MetaData'!$B:$B, 0))</f>
        <v>185</v>
      </c>
      <c r="B385" s="161" t="s">
        <v>6803</v>
      </c>
      <c r="C385" s="183" t="s">
        <v>4878</v>
      </c>
      <c r="D385" s="81" t="str">
        <f ca="1">IF(
    NOT(ISERROR(_xlfn.XLOOKUP($B385, '4.Illumina'!F:F, '4.Illumina'!E:E))),
    _xlfn.XLOOKUP($B385, '4.Illumina'!F:F, '4.Illumina'!E:E),
    IF(
        NOT(ISERROR(_xlfn.XLOOKUP($B385, '4.PacBio'!F:F, '4.PacBio'!E:E))),
        _xlfn.XLOOKUP($B385, '4.PacBio'!F:F, '4.PacBio'!E:E),
        IF(
            NOT(ISERROR(_xlfn.XLOOKUP($B385, '4.HiCLibrary'!F:F, '4.HiCLibrary'!E:E))),
            _xlfn.XLOOKUP($B385, '4.HiCLibrary'!F:F, '4.HiCLibrary'!E:E),
            IFERROR(
                _xlfn.XLOOKUP($B385, '4.ONT'!F:F, '4.ONT'!E:E, "?"),
                "?"
            )
        )
    )
)</f>
        <v>OG185</v>
      </c>
      <c r="E385" t="str">
        <f t="shared" si="7"/>
        <v>OG185M_D_IL_NOVA_230814_LP</v>
      </c>
      <c r="F385" s="183" t="s">
        <v>6459</v>
      </c>
      <c r="G385" s="183" t="s">
        <v>6471</v>
      </c>
      <c r="H385" s="289">
        <v>45152</v>
      </c>
      <c r="I385" s="183" t="s">
        <v>6473</v>
      </c>
      <c r="J385" s="183" t="s">
        <v>107</v>
      </c>
      <c r="K385" s="183" t="s">
        <v>107</v>
      </c>
      <c r="L385" s="185"/>
    </row>
    <row r="386" spans="1:12" x14ac:dyDescent="0.25">
      <c r="A386" s="115">
        <f ca="1">INDEX('1.MetaData'!A:A, MATCH($D386, '1.MetaData'!$B:$B, 0))</f>
        <v>186</v>
      </c>
      <c r="B386" s="161" t="s">
        <v>6804</v>
      </c>
      <c r="C386" s="183" t="s">
        <v>4878</v>
      </c>
      <c r="D386" s="81" t="str">
        <f ca="1">IF(
    NOT(ISERROR(_xlfn.XLOOKUP($B386, '4.Illumina'!F:F, '4.Illumina'!E:E))),
    _xlfn.XLOOKUP($B386, '4.Illumina'!F:F, '4.Illumina'!E:E),
    IF(
        NOT(ISERROR(_xlfn.XLOOKUP($B386, '4.PacBio'!F:F, '4.PacBio'!E:E))),
        _xlfn.XLOOKUP($B386, '4.PacBio'!F:F, '4.PacBio'!E:E),
        IF(
            NOT(ISERROR(_xlfn.XLOOKUP($B386, '4.HiCLibrary'!F:F, '4.HiCLibrary'!E:E))),
            _xlfn.XLOOKUP($B386, '4.HiCLibrary'!F:F, '4.HiCLibrary'!E:E),
            IFERROR(
                _xlfn.XLOOKUP($B386, '4.ONT'!F:F, '4.ONT'!E:E, "?"),
                "?"
            )
        )
    )
)</f>
        <v>OG186</v>
      </c>
      <c r="E386" t="str">
        <f t="shared" si="7"/>
        <v>OG186M_D_IL_iSEQ_230811_LP</v>
      </c>
      <c r="F386" s="183" t="s">
        <v>6459</v>
      </c>
      <c r="G386" s="183" t="s">
        <v>6460</v>
      </c>
      <c r="H386" s="289">
        <v>45149</v>
      </c>
      <c r="I386" s="183" t="s">
        <v>6604</v>
      </c>
      <c r="J386" s="183" t="s">
        <v>107</v>
      </c>
      <c r="K386" s="183" t="s">
        <v>107</v>
      </c>
      <c r="L386" s="185"/>
    </row>
    <row r="387" spans="1:12" x14ac:dyDescent="0.25">
      <c r="A387" s="115">
        <f ca="1">INDEX('1.MetaData'!A:A, MATCH($D387, '1.MetaData'!$B:$B, 0))</f>
        <v>186</v>
      </c>
      <c r="B387" s="161" t="s">
        <v>6804</v>
      </c>
      <c r="C387" s="183" t="s">
        <v>4878</v>
      </c>
      <c r="D387" s="81" t="str">
        <f ca="1">IF(
    NOT(ISERROR(_xlfn.XLOOKUP($B387, '4.Illumina'!F:F, '4.Illumina'!E:E))),
    _xlfn.XLOOKUP($B387, '4.Illumina'!F:F, '4.Illumina'!E:E),
    IF(
        NOT(ISERROR(_xlfn.XLOOKUP($B387, '4.PacBio'!F:F, '4.PacBio'!E:E))),
        _xlfn.XLOOKUP($B387, '4.PacBio'!F:F, '4.PacBio'!E:E),
        IF(
            NOT(ISERROR(_xlfn.XLOOKUP($B387, '4.HiCLibrary'!F:F, '4.HiCLibrary'!E:E))),
            _xlfn.XLOOKUP($B387, '4.HiCLibrary'!F:F, '4.HiCLibrary'!E:E),
            IFERROR(
                _xlfn.XLOOKUP($B387, '4.ONT'!F:F, '4.ONT'!E:E, "?"),
                "?"
            )
        )
    )
)</f>
        <v>OG186</v>
      </c>
      <c r="E387" t="str">
        <f t="shared" si="7"/>
        <v>OG186M_D_IL_NOVA_230814_LP</v>
      </c>
      <c r="F387" s="183" t="s">
        <v>6459</v>
      </c>
      <c r="G387" s="183" t="s">
        <v>6471</v>
      </c>
      <c r="H387" s="289">
        <v>45152</v>
      </c>
      <c r="I387" s="183" t="s">
        <v>6473</v>
      </c>
      <c r="J387" s="183" t="s">
        <v>107</v>
      </c>
      <c r="K387" s="183" t="s">
        <v>107</v>
      </c>
      <c r="L387" s="185"/>
    </row>
    <row r="388" spans="1:12" x14ac:dyDescent="0.25">
      <c r="A388" s="115">
        <f ca="1">INDEX('1.MetaData'!A:A, MATCH($D388, '1.MetaData'!$B:$B, 0))</f>
        <v>187</v>
      </c>
      <c r="B388" s="161" t="s">
        <v>6805</v>
      </c>
      <c r="C388" s="183" t="s">
        <v>4878</v>
      </c>
      <c r="D388" s="81" t="str">
        <f ca="1">IF(
    NOT(ISERROR(_xlfn.XLOOKUP($B388, '4.Illumina'!F:F, '4.Illumina'!E:E))),
    _xlfn.XLOOKUP($B388, '4.Illumina'!F:F, '4.Illumina'!E:E),
    IF(
        NOT(ISERROR(_xlfn.XLOOKUP($B388, '4.PacBio'!F:F, '4.PacBio'!E:E))),
        _xlfn.XLOOKUP($B388, '4.PacBio'!F:F, '4.PacBio'!E:E),
        IF(
            NOT(ISERROR(_xlfn.XLOOKUP($B388, '4.HiCLibrary'!F:F, '4.HiCLibrary'!E:E))),
            _xlfn.XLOOKUP($B388, '4.HiCLibrary'!F:F, '4.HiCLibrary'!E:E),
            IFERROR(
                _xlfn.XLOOKUP($B388, '4.ONT'!F:F, '4.ONT'!E:E, "?"),
                "?"
            )
        )
    )
)</f>
        <v>OG187</v>
      </c>
      <c r="E388" t="str">
        <f t="shared" si="7"/>
        <v>OG187M_D_IL_iSEQ_230811_LP</v>
      </c>
      <c r="F388" s="183" t="s">
        <v>6459</v>
      </c>
      <c r="G388" s="183" t="s">
        <v>6460</v>
      </c>
      <c r="H388" s="289">
        <v>45149</v>
      </c>
      <c r="I388" s="183" t="s">
        <v>6604</v>
      </c>
      <c r="J388" s="183" t="s">
        <v>107</v>
      </c>
      <c r="K388" s="183" t="s">
        <v>107</v>
      </c>
      <c r="L388" s="185"/>
    </row>
    <row r="389" spans="1:12" x14ac:dyDescent="0.25">
      <c r="A389" s="115">
        <f ca="1">INDEX('1.MetaData'!A:A, MATCH($D389, '1.MetaData'!$B:$B, 0))</f>
        <v>187</v>
      </c>
      <c r="B389" s="161" t="s">
        <v>6805</v>
      </c>
      <c r="C389" s="183" t="s">
        <v>4878</v>
      </c>
      <c r="D389" s="81" t="str">
        <f ca="1">IF(
    NOT(ISERROR(_xlfn.XLOOKUP($B389, '4.Illumina'!F:F, '4.Illumina'!E:E))),
    _xlfn.XLOOKUP($B389, '4.Illumina'!F:F, '4.Illumina'!E:E),
    IF(
        NOT(ISERROR(_xlfn.XLOOKUP($B389, '4.PacBio'!F:F, '4.PacBio'!E:E))),
        _xlfn.XLOOKUP($B389, '4.PacBio'!F:F, '4.PacBio'!E:E),
        IF(
            NOT(ISERROR(_xlfn.XLOOKUP($B389, '4.HiCLibrary'!F:F, '4.HiCLibrary'!E:E))),
            _xlfn.XLOOKUP($B389, '4.HiCLibrary'!F:F, '4.HiCLibrary'!E:E),
            IFERROR(
                _xlfn.XLOOKUP($B389, '4.ONT'!F:F, '4.ONT'!E:E, "?"),
                "?"
            )
        )
    )
)</f>
        <v>OG187</v>
      </c>
      <c r="E389" t="str">
        <f t="shared" si="7"/>
        <v>OG187M_D_IL_NOVA_230814_LP</v>
      </c>
      <c r="F389" s="183" t="s">
        <v>6459</v>
      </c>
      <c r="G389" s="183" t="s">
        <v>6471</v>
      </c>
      <c r="H389" s="289">
        <v>45152</v>
      </c>
      <c r="I389" s="183" t="s">
        <v>6473</v>
      </c>
      <c r="J389" s="183" t="s">
        <v>107</v>
      </c>
      <c r="K389" s="183" t="s">
        <v>107</v>
      </c>
      <c r="L389" s="185"/>
    </row>
    <row r="390" spans="1:12" x14ac:dyDescent="0.25">
      <c r="A390" s="115">
        <f ca="1">INDEX('1.MetaData'!A:A, MATCH($D390, '1.MetaData'!$B:$B, 0))</f>
        <v>188</v>
      </c>
      <c r="B390" s="161" t="s">
        <v>6806</v>
      </c>
      <c r="C390" s="183" t="s">
        <v>4878</v>
      </c>
      <c r="D390" s="81" t="str">
        <f ca="1">IF(
    NOT(ISERROR(_xlfn.XLOOKUP($B390, '4.Illumina'!F:F, '4.Illumina'!E:E))),
    _xlfn.XLOOKUP($B390, '4.Illumina'!F:F, '4.Illumina'!E:E),
    IF(
        NOT(ISERROR(_xlfn.XLOOKUP($B390, '4.PacBio'!F:F, '4.PacBio'!E:E))),
        _xlfn.XLOOKUP($B390, '4.PacBio'!F:F, '4.PacBio'!E:E),
        IF(
            NOT(ISERROR(_xlfn.XLOOKUP($B390, '4.HiCLibrary'!F:F, '4.HiCLibrary'!E:E))),
            _xlfn.XLOOKUP($B390, '4.HiCLibrary'!F:F, '4.HiCLibrary'!E:E),
            IFERROR(
                _xlfn.XLOOKUP($B390, '4.ONT'!F:F, '4.ONT'!E:E, "?"),
                "?"
            )
        )
    )
)</f>
        <v>OG188</v>
      </c>
      <c r="E390" t="str">
        <f t="shared" si="7"/>
        <v>OG188M_D_IL_iSEQ_230811_LP</v>
      </c>
      <c r="F390" s="183" t="s">
        <v>6459</v>
      </c>
      <c r="G390" s="183" t="s">
        <v>6460</v>
      </c>
      <c r="H390" s="289">
        <v>45149</v>
      </c>
      <c r="I390" s="183" t="s">
        <v>6604</v>
      </c>
      <c r="J390" s="183" t="s">
        <v>107</v>
      </c>
      <c r="K390" s="183" t="s">
        <v>107</v>
      </c>
      <c r="L390" s="185"/>
    </row>
    <row r="391" spans="1:12" x14ac:dyDescent="0.25">
      <c r="A391" s="115">
        <f ca="1">INDEX('1.MetaData'!A:A, MATCH($D391, '1.MetaData'!$B:$B, 0))</f>
        <v>188</v>
      </c>
      <c r="B391" s="161" t="s">
        <v>6806</v>
      </c>
      <c r="C391" s="183" t="s">
        <v>4878</v>
      </c>
      <c r="D391" s="81" t="str">
        <f ca="1">IF(
    NOT(ISERROR(_xlfn.XLOOKUP($B391, '4.Illumina'!F:F, '4.Illumina'!E:E))),
    _xlfn.XLOOKUP($B391, '4.Illumina'!F:F, '4.Illumina'!E:E),
    IF(
        NOT(ISERROR(_xlfn.XLOOKUP($B391, '4.PacBio'!F:F, '4.PacBio'!E:E))),
        _xlfn.XLOOKUP($B391, '4.PacBio'!F:F, '4.PacBio'!E:E),
        IF(
            NOT(ISERROR(_xlfn.XLOOKUP($B391, '4.HiCLibrary'!F:F, '4.HiCLibrary'!E:E))),
            _xlfn.XLOOKUP($B391, '4.HiCLibrary'!F:F, '4.HiCLibrary'!E:E),
            IFERROR(
                _xlfn.XLOOKUP($B391, '4.ONT'!F:F, '4.ONT'!E:E, "?"),
                "?"
            )
        )
    )
)</f>
        <v>OG188</v>
      </c>
      <c r="E391" t="str">
        <f t="shared" si="7"/>
        <v>OG188M_D_IL_NOVA_230814_LP</v>
      </c>
      <c r="F391" s="183" t="s">
        <v>6459</v>
      </c>
      <c r="G391" s="183" t="s">
        <v>6471</v>
      </c>
      <c r="H391" s="289">
        <v>45152</v>
      </c>
      <c r="I391" s="183" t="s">
        <v>6473</v>
      </c>
      <c r="J391" s="183" t="s">
        <v>107</v>
      </c>
      <c r="K391" s="183" t="s">
        <v>107</v>
      </c>
      <c r="L391" s="185"/>
    </row>
    <row r="392" spans="1:12" x14ac:dyDescent="0.25">
      <c r="A392" s="115">
        <f ca="1">INDEX('1.MetaData'!A:A, MATCH($D392, '1.MetaData'!$B:$B, 0))</f>
        <v>189</v>
      </c>
      <c r="B392" s="161" t="s">
        <v>6807</v>
      </c>
      <c r="C392" s="184" t="s">
        <v>4878</v>
      </c>
      <c r="D392" s="81" t="str">
        <f ca="1">IF(
    NOT(ISERROR(_xlfn.XLOOKUP($B392, '4.Illumina'!F:F, '4.Illumina'!E:E))),
    _xlfn.XLOOKUP($B392, '4.Illumina'!F:F, '4.Illumina'!E:E),
    IF(
        NOT(ISERROR(_xlfn.XLOOKUP($B392, '4.PacBio'!F:F, '4.PacBio'!E:E))),
        _xlfn.XLOOKUP($B392, '4.PacBio'!F:F, '4.PacBio'!E:E),
        IF(
            NOT(ISERROR(_xlfn.XLOOKUP($B392, '4.HiCLibrary'!F:F, '4.HiCLibrary'!E:E))),
            _xlfn.XLOOKUP($B392, '4.HiCLibrary'!F:F, '4.HiCLibrary'!E:E),
            IFERROR(
                _xlfn.XLOOKUP($B392, '4.ONT'!F:F, '4.ONT'!E:E, "?"),
                "?"
            )
        )
    )
)</f>
        <v>OG189</v>
      </c>
      <c r="E392" t="str">
        <f t="shared" si="7"/>
        <v>OG189M_D_IL_ISEQ_240709_AMD</v>
      </c>
      <c r="F392" s="183" t="s">
        <v>6459</v>
      </c>
      <c r="G392" s="183" t="s">
        <v>6460</v>
      </c>
      <c r="H392" s="289">
        <v>45482</v>
      </c>
      <c r="I392" s="183" t="s">
        <v>6475</v>
      </c>
      <c r="J392" s="183" t="s">
        <v>107</v>
      </c>
      <c r="K392" s="185" t="s">
        <v>107</v>
      </c>
      <c r="L392" s="185"/>
    </row>
    <row r="393" spans="1:12" x14ac:dyDescent="0.25">
      <c r="A393" s="115">
        <f ca="1">INDEX('1.MetaData'!A:A, MATCH($D393, '1.MetaData'!$B:$B, 0))</f>
        <v>189</v>
      </c>
      <c r="B393" s="161" t="s">
        <v>6807</v>
      </c>
      <c r="C393" s="184" t="s">
        <v>4878</v>
      </c>
      <c r="D393" s="81" t="str">
        <f ca="1">IF(
    NOT(ISERROR(_xlfn.XLOOKUP($B393, '4.Illumina'!F:F, '4.Illumina'!E:E))),
    _xlfn.XLOOKUP($B393, '4.Illumina'!F:F, '4.Illumina'!E:E),
    IF(
        NOT(ISERROR(_xlfn.XLOOKUP($B393, '4.PacBio'!F:F, '4.PacBio'!E:E))),
        _xlfn.XLOOKUP($B393, '4.PacBio'!F:F, '4.PacBio'!E:E),
        IF(
            NOT(ISERROR(_xlfn.XLOOKUP($B393, '4.HiCLibrary'!F:F, '4.HiCLibrary'!E:E))),
            _xlfn.XLOOKUP($B393, '4.HiCLibrary'!F:F, '4.HiCLibrary'!E:E),
            IFERROR(
                _xlfn.XLOOKUP($B393, '4.ONT'!F:F, '4.ONT'!E:E, "?"),
                "?"
            )
        )
    )
)</f>
        <v>OG189</v>
      </c>
      <c r="E393" t="str">
        <f t="shared" si="7"/>
        <v>OG189M_D_IL_NOVA_240716_AMD</v>
      </c>
      <c r="F393" s="183" t="s">
        <v>6459</v>
      </c>
      <c r="G393" s="183" t="s">
        <v>6471</v>
      </c>
      <c r="H393" s="289">
        <v>45489</v>
      </c>
      <c r="I393" s="183" t="s">
        <v>6484</v>
      </c>
      <c r="J393" s="183" t="s">
        <v>107</v>
      </c>
      <c r="K393" s="185" t="s">
        <v>107</v>
      </c>
      <c r="L393" s="185"/>
    </row>
    <row r="394" spans="1:12" x14ac:dyDescent="0.25">
      <c r="A394" s="115">
        <f ca="1">INDEX('1.MetaData'!A:A, MATCH($D394, '1.MetaData'!$B:$B, 0))</f>
        <v>190</v>
      </c>
      <c r="B394" s="161" t="s">
        <v>6808</v>
      </c>
      <c r="C394" s="183" t="s">
        <v>4878</v>
      </c>
      <c r="D394" s="81" t="str">
        <f ca="1">IF(
    NOT(ISERROR(_xlfn.XLOOKUP($B394, '4.Illumina'!F:F, '4.Illumina'!E:E))),
    _xlfn.XLOOKUP($B394, '4.Illumina'!F:F, '4.Illumina'!E:E),
    IF(
        NOT(ISERROR(_xlfn.XLOOKUP($B394, '4.PacBio'!F:F, '4.PacBio'!E:E))),
        _xlfn.XLOOKUP($B394, '4.PacBio'!F:F, '4.PacBio'!E:E),
        IF(
            NOT(ISERROR(_xlfn.XLOOKUP($B394, '4.HiCLibrary'!F:F, '4.HiCLibrary'!E:E))),
            _xlfn.XLOOKUP($B394, '4.HiCLibrary'!F:F, '4.HiCLibrary'!E:E),
            IFERROR(
                _xlfn.XLOOKUP($B394, '4.ONT'!F:F, '4.ONT'!E:E, "?"),
                "?"
            )
        )
    )
)</f>
        <v>OG190</v>
      </c>
      <c r="E394" t="str">
        <f t="shared" si="7"/>
        <v>OG190M_D_IL_iSEQ_230811_LP</v>
      </c>
      <c r="F394" s="183" t="s">
        <v>6459</v>
      </c>
      <c r="G394" s="183" t="s">
        <v>6460</v>
      </c>
      <c r="H394" s="289">
        <v>45149</v>
      </c>
      <c r="I394" s="183" t="s">
        <v>6604</v>
      </c>
      <c r="J394" s="183" t="s">
        <v>107</v>
      </c>
      <c r="K394" s="183" t="s">
        <v>107</v>
      </c>
      <c r="L394" s="185"/>
    </row>
    <row r="395" spans="1:12" x14ac:dyDescent="0.25">
      <c r="A395" s="115">
        <f ca="1">INDEX('1.MetaData'!A:A, MATCH($D395, '1.MetaData'!$B:$B, 0))</f>
        <v>190</v>
      </c>
      <c r="B395" s="161" t="s">
        <v>6808</v>
      </c>
      <c r="C395" s="183" t="s">
        <v>4878</v>
      </c>
      <c r="D395" s="81" t="str">
        <f ca="1">IF(
    NOT(ISERROR(_xlfn.XLOOKUP($B395, '4.Illumina'!F:F, '4.Illumina'!E:E))),
    _xlfn.XLOOKUP($B395, '4.Illumina'!F:F, '4.Illumina'!E:E),
    IF(
        NOT(ISERROR(_xlfn.XLOOKUP($B395, '4.PacBio'!F:F, '4.PacBio'!E:E))),
        _xlfn.XLOOKUP($B395, '4.PacBio'!F:F, '4.PacBio'!E:E),
        IF(
            NOT(ISERROR(_xlfn.XLOOKUP($B395, '4.HiCLibrary'!F:F, '4.HiCLibrary'!E:E))),
            _xlfn.XLOOKUP($B395, '4.HiCLibrary'!F:F, '4.HiCLibrary'!E:E),
            IFERROR(
                _xlfn.XLOOKUP($B395, '4.ONT'!F:F, '4.ONT'!E:E, "?"),
                "?"
            )
        )
    )
)</f>
        <v>OG190</v>
      </c>
      <c r="E395" t="str">
        <f t="shared" si="7"/>
        <v>OG190M_D_IL_NOVA_230814_LP</v>
      </c>
      <c r="F395" s="183" t="s">
        <v>6459</v>
      </c>
      <c r="G395" s="183" t="s">
        <v>6471</v>
      </c>
      <c r="H395" s="289">
        <v>45152</v>
      </c>
      <c r="I395" s="183" t="s">
        <v>6473</v>
      </c>
      <c r="J395" s="183" t="s">
        <v>107</v>
      </c>
      <c r="K395" s="183" t="s">
        <v>107</v>
      </c>
      <c r="L395" s="185"/>
    </row>
    <row r="396" spans="1:12" x14ac:dyDescent="0.25">
      <c r="A396" s="115">
        <f ca="1">INDEX('1.MetaData'!A:A, MATCH($D396, '1.MetaData'!$B:$B, 0))</f>
        <v>191</v>
      </c>
      <c r="B396" s="161" t="s">
        <v>6809</v>
      </c>
      <c r="C396" s="183" t="s">
        <v>4878</v>
      </c>
      <c r="D396" s="81" t="str">
        <f ca="1">IF(
    NOT(ISERROR(_xlfn.XLOOKUP($B396, '4.Illumina'!F:F, '4.Illumina'!E:E))),
    _xlfn.XLOOKUP($B396, '4.Illumina'!F:F, '4.Illumina'!E:E),
    IF(
        NOT(ISERROR(_xlfn.XLOOKUP($B396, '4.PacBio'!F:F, '4.PacBio'!E:E))),
        _xlfn.XLOOKUP($B396, '4.PacBio'!F:F, '4.PacBio'!E:E),
        IF(
            NOT(ISERROR(_xlfn.XLOOKUP($B396, '4.HiCLibrary'!F:F, '4.HiCLibrary'!E:E))),
            _xlfn.XLOOKUP($B396, '4.HiCLibrary'!F:F, '4.HiCLibrary'!E:E),
            IFERROR(
                _xlfn.XLOOKUP($B396, '4.ONT'!F:F, '4.ONT'!E:E, "?"),
                "?"
            )
        )
    )
)</f>
        <v>OG191</v>
      </c>
      <c r="E396" t="str">
        <f t="shared" si="7"/>
        <v>OG191M_D_IL_iSEQ_230811_LP</v>
      </c>
      <c r="F396" s="183" t="s">
        <v>6459</v>
      </c>
      <c r="G396" s="183" t="s">
        <v>6460</v>
      </c>
      <c r="H396" s="289">
        <v>45149</v>
      </c>
      <c r="I396" s="183" t="s">
        <v>6604</v>
      </c>
      <c r="J396" s="183" t="s">
        <v>107</v>
      </c>
      <c r="K396" s="183" t="s">
        <v>107</v>
      </c>
      <c r="L396" s="185"/>
    </row>
    <row r="397" spans="1:12" x14ac:dyDescent="0.25">
      <c r="A397" s="115">
        <f ca="1">INDEX('1.MetaData'!A:A, MATCH($D397, '1.MetaData'!$B:$B, 0))</f>
        <v>191</v>
      </c>
      <c r="B397" s="161" t="s">
        <v>6809</v>
      </c>
      <c r="C397" s="183" t="s">
        <v>4878</v>
      </c>
      <c r="D397" s="81" t="str">
        <f ca="1">IF(
    NOT(ISERROR(_xlfn.XLOOKUP($B397, '4.Illumina'!F:F, '4.Illumina'!E:E))),
    _xlfn.XLOOKUP($B397, '4.Illumina'!F:F, '4.Illumina'!E:E),
    IF(
        NOT(ISERROR(_xlfn.XLOOKUP($B397, '4.PacBio'!F:F, '4.PacBio'!E:E))),
        _xlfn.XLOOKUP($B397, '4.PacBio'!F:F, '4.PacBio'!E:E),
        IF(
            NOT(ISERROR(_xlfn.XLOOKUP($B397, '4.HiCLibrary'!F:F, '4.HiCLibrary'!E:E))),
            _xlfn.XLOOKUP($B397, '4.HiCLibrary'!F:F, '4.HiCLibrary'!E:E),
            IFERROR(
                _xlfn.XLOOKUP($B397, '4.ONT'!F:F, '4.ONT'!E:E, "?"),
                "?"
            )
        )
    )
)</f>
        <v>OG191</v>
      </c>
      <c r="E397" t="str">
        <f t="shared" si="7"/>
        <v>OG191M_D_IL_NOVA_230814_LP</v>
      </c>
      <c r="F397" s="183" t="s">
        <v>6459</v>
      </c>
      <c r="G397" s="183" t="s">
        <v>6471</v>
      </c>
      <c r="H397" s="289">
        <v>45152</v>
      </c>
      <c r="I397" s="183" t="s">
        <v>6473</v>
      </c>
      <c r="J397" s="183" t="s">
        <v>107</v>
      </c>
      <c r="K397" s="183" t="s">
        <v>107</v>
      </c>
      <c r="L397" s="185"/>
    </row>
    <row r="398" spans="1:12" x14ac:dyDescent="0.25">
      <c r="A398" s="115">
        <f ca="1">INDEX('1.MetaData'!A:A, MATCH($D398, '1.MetaData'!$B:$B, 0))</f>
        <v>192</v>
      </c>
      <c r="B398" s="161" t="s">
        <v>6810</v>
      </c>
      <c r="C398" s="184" t="s">
        <v>4878</v>
      </c>
      <c r="D398" s="81" t="str">
        <f ca="1">IF(
    NOT(ISERROR(_xlfn.XLOOKUP($B398, '4.Illumina'!F:F, '4.Illumina'!E:E))),
    _xlfn.XLOOKUP($B398, '4.Illumina'!F:F, '4.Illumina'!E:E),
    IF(
        NOT(ISERROR(_xlfn.XLOOKUP($B398, '4.PacBio'!F:F, '4.PacBio'!E:E))),
        _xlfn.XLOOKUP($B398, '4.PacBio'!F:F, '4.PacBio'!E:E),
        IF(
            NOT(ISERROR(_xlfn.XLOOKUP($B398, '4.HiCLibrary'!F:F, '4.HiCLibrary'!E:E))),
            _xlfn.XLOOKUP($B398, '4.HiCLibrary'!F:F, '4.HiCLibrary'!E:E),
            IFERROR(
                _xlfn.XLOOKUP($B398, '4.ONT'!F:F, '4.ONT'!E:E, "?"),
                "?"
            )
        )
    )
)</f>
        <v>OG192</v>
      </c>
      <c r="E398" t="str">
        <f t="shared" si="7"/>
        <v>OG192M_D_IL_ISEQ_240709_AMD</v>
      </c>
      <c r="F398" s="183" t="s">
        <v>6459</v>
      </c>
      <c r="G398" s="183" t="s">
        <v>6460</v>
      </c>
      <c r="H398" s="289">
        <v>45482</v>
      </c>
      <c r="I398" s="183" t="s">
        <v>6475</v>
      </c>
      <c r="J398" s="183" t="s">
        <v>107</v>
      </c>
      <c r="K398" s="185" t="s">
        <v>107</v>
      </c>
      <c r="L398" s="185"/>
    </row>
    <row r="399" spans="1:12" x14ac:dyDescent="0.25">
      <c r="A399" s="115">
        <f ca="1">INDEX('1.MetaData'!A:A, MATCH($D399, '1.MetaData'!$B:$B, 0))</f>
        <v>192</v>
      </c>
      <c r="B399" s="161" t="s">
        <v>6810</v>
      </c>
      <c r="C399" s="184" t="s">
        <v>4878</v>
      </c>
      <c r="D399" s="81" t="str">
        <f ca="1">IF(
    NOT(ISERROR(_xlfn.XLOOKUP($B399, '4.Illumina'!F:F, '4.Illumina'!E:E))),
    _xlfn.XLOOKUP($B399, '4.Illumina'!F:F, '4.Illumina'!E:E),
    IF(
        NOT(ISERROR(_xlfn.XLOOKUP($B399, '4.PacBio'!F:F, '4.PacBio'!E:E))),
        _xlfn.XLOOKUP($B399, '4.PacBio'!F:F, '4.PacBio'!E:E),
        IF(
            NOT(ISERROR(_xlfn.XLOOKUP($B399, '4.HiCLibrary'!F:F, '4.HiCLibrary'!E:E))),
            _xlfn.XLOOKUP($B399, '4.HiCLibrary'!F:F, '4.HiCLibrary'!E:E),
            IFERROR(
                _xlfn.XLOOKUP($B399, '4.ONT'!F:F, '4.ONT'!E:E, "?"),
                "?"
            )
        )
    )
)</f>
        <v>OG192</v>
      </c>
      <c r="E399" t="str">
        <f t="shared" si="7"/>
        <v>OG192M_D_IL_NOVA_240716_AMD</v>
      </c>
      <c r="F399" s="183" t="s">
        <v>6459</v>
      </c>
      <c r="G399" s="183" t="s">
        <v>6471</v>
      </c>
      <c r="H399" s="289">
        <v>45489</v>
      </c>
      <c r="I399" s="183" t="s">
        <v>6484</v>
      </c>
      <c r="J399" s="183" t="s">
        <v>107</v>
      </c>
      <c r="K399" s="185" t="s">
        <v>107</v>
      </c>
      <c r="L399" s="185"/>
    </row>
    <row r="400" spans="1:12" x14ac:dyDescent="0.25">
      <c r="A400" s="115">
        <f ca="1">INDEX('1.MetaData'!A:A, MATCH($D400, '1.MetaData'!$B:$B, 0))</f>
        <v>193</v>
      </c>
      <c r="B400" s="161" t="s">
        <v>6811</v>
      </c>
      <c r="C400" s="184" t="s">
        <v>4878</v>
      </c>
      <c r="D400" s="81" t="str">
        <f ca="1">IF(
    NOT(ISERROR(_xlfn.XLOOKUP($B400, '4.Illumina'!F:F, '4.Illumina'!E:E))),
    _xlfn.XLOOKUP($B400, '4.Illumina'!F:F, '4.Illumina'!E:E),
    IF(
        NOT(ISERROR(_xlfn.XLOOKUP($B400, '4.PacBio'!F:F, '4.PacBio'!E:E))),
        _xlfn.XLOOKUP($B400, '4.PacBio'!F:F, '4.PacBio'!E:E),
        IF(
            NOT(ISERROR(_xlfn.XLOOKUP($B400, '4.HiCLibrary'!F:F, '4.HiCLibrary'!E:E))),
            _xlfn.XLOOKUP($B400, '4.HiCLibrary'!F:F, '4.HiCLibrary'!E:E),
            IFERROR(
                _xlfn.XLOOKUP($B400, '4.ONT'!F:F, '4.ONT'!E:E, "?"),
                "?"
            )
        )
    )
)</f>
        <v>OG193</v>
      </c>
      <c r="E400" t="str">
        <f t="shared" si="7"/>
        <v>OG193M_D_IL_ISEQ_240311_LA</v>
      </c>
      <c r="F400" s="183" t="s">
        <v>6459</v>
      </c>
      <c r="G400" s="183" t="s">
        <v>6460</v>
      </c>
      <c r="H400" s="289">
        <v>45362</v>
      </c>
      <c r="I400" s="183" t="s">
        <v>6665</v>
      </c>
      <c r="K400" s="183"/>
      <c r="L400" s="185"/>
    </row>
    <row r="401" spans="1:12" x14ac:dyDescent="0.25">
      <c r="A401" s="115">
        <f ca="1">INDEX('1.MetaData'!A:A, MATCH($D401, '1.MetaData'!$B:$B, 0))</f>
        <v>193</v>
      </c>
      <c r="B401" s="161" t="s">
        <v>6811</v>
      </c>
      <c r="C401" s="184" t="s">
        <v>4878</v>
      </c>
      <c r="D401" s="81" t="str">
        <f ca="1">IF(
    NOT(ISERROR(_xlfn.XLOOKUP($B401, '4.Illumina'!F:F, '4.Illumina'!E:E))),
    _xlfn.XLOOKUP($B401, '4.Illumina'!F:F, '4.Illumina'!E:E),
    IF(
        NOT(ISERROR(_xlfn.XLOOKUP($B401, '4.PacBio'!F:F, '4.PacBio'!E:E))),
        _xlfn.XLOOKUP($B401, '4.PacBio'!F:F, '4.PacBio'!E:E),
        IF(
            NOT(ISERROR(_xlfn.XLOOKUP($B401, '4.HiCLibrary'!F:F, '4.HiCLibrary'!E:E))),
            _xlfn.XLOOKUP($B401, '4.HiCLibrary'!F:F, '4.HiCLibrary'!E:E),
            IFERROR(
                _xlfn.XLOOKUP($B401, '4.ONT'!F:F, '4.ONT'!E:E, "?"),
                "?"
            )
        )
    )
)</f>
        <v>OG193</v>
      </c>
      <c r="E401" t="str">
        <f t="shared" si="7"/>
        <v>OG193M_D_IL_NOVA_240313_LA</v>
      </c>
      <c r="F401" s="183" t="s">
        <v>6459</v>
      </c>
      <c r="G401" s="183" t="s">
        <v>6471</v>
      </c>
      <c r="H401" s="289">
        <v>45364</v>
      </c>
      <c r="I401" s="183" t="s">
        <v>6666</v>
      </c>
      <c r="K401" s="183"/>
      <c r="L401" s="185"/>
    </row>
    <row r="402" spans="1:12" x14ac:dyDescent="0.25">
      <c r="A402" s="115">
        <f ca="1">INDEX('1.MetaData'!A:A, MATCH($D402, '1.MetaData'!$B:$B, 0))</f>
        <v>194</v>
      </c>
      <c r="B402" s="161" t="s">
        <v>6812</v>
      </c>
      <c r="C402" s="184" t="s">
        <v>4878</v>
      </c>
      <c r="D402" s="81" t="str">
        <f ca="1">IF(
    NOT(ISERROR(_xlfn.XLOOKUP($B402, '4.Illumina'!F:F, '4.Illumina'!E:E))),
    _xlfn.XLOOKUP($B402, '4.Illumina'!F:F, '4.Illumina'!E:E),
    IF(
        NOT(ISERROR(_xlfn.XLOOKUP($B402, '4.PacBio'!F:F, '4.PacBio'!E:E))),
        _xlfn.XLOOKUP($B402, '4.PacBio'!F:F, '4.PacBio'!E:E),
        IF(
            NOT(ISERROR(_xlfn.XLOOKUP($B402, '4.HiCLibrary'!F:F, '4.HiCLibrary'!E:E))),
            _xlfn.XLOOKUP($B402, '4.HiCLibrary'!F:F, '4.HiCLibrary'!E:E),
            IFERROR(
                _xlfn.XLOOKUP($B402, '4.ONT'!F:F, '4.ONT'!E:E, "?"),
                "?"
            )
        )
    )
)</f>
        <v>OG194</v>
      </c>
      <c r="E402" t="str">
        <f t="shared" si="7"/>
        <v>OG194G_D_IL_ISEQ_240709_AMD</v>
      </c>
      <c r="F402" s="183" t="s">
        <v>6459</v>
      </c>
      <c r="G402" s="183" t="s">
        <v>6460</v>
      </c>
      <c r="H402" s="289">
        <v>45482</v>
      </c>
      <c r="I402" s="183" t="s">
        <v>6475</v>
      </c>
      <c r="J402" s="183" t="s">
        <v>107</v>
      </c>
      <c r="K402" s="185" t="s">
        <v>107</v>
      </c>
      <c r="L402" s="185"/>
    </row>
    <row r="403" spans="1:12" x14ac:dyDescent="0.25">
      <c r="A403" s="115">
        <f ca="1">INDEX('1.MetaData'!A:A, MATCH($D403, '1.MetaData'!$B:$B, 0))</f>
        <v>194</v>
      </c>
      <c r="B403" s="161" t="s">
        <v>6812</v>
      </c>
      <c r="C403" s="184" t="s">
        <v>4878</v>
      </c>
      <c r="D403" s="81" t="str">
        <f ca="1">IF(
    NOT(ISERROR(_xlfn.XLOOKUP($B403, '4.Illumina'!F:F, '4.Illumina'!E:E))),
    _xlfn.XLOOKUP($B403, '4.Illumina'!F:F, '4.Illumina'!E:E),
    IF(
        NOT(ISERROR(_xlfn.XLOOKUP($B403, '4.PacBio'!F:F, '4.PacBio'!E:E))),
        _xlfn.XLOOKUP($B403, '4.PacBio'!F:F, '4.PacBio'!E:E),
        IF(
            NOT(ISERROR(_xlfn.XLOOKUP($B403, '4.HiCLibrary'!F:F, '4.HiCLibrary'!E:E))),
            _xlfn.XLOOKUP($B403, '4.HiCLibrary'!F:F, '4.HiCLibrary'!E:E),
            IFERROR(
                _xlfn.XLOOKUP($B403, '4.ONT'!F:F, '4.ONT'!E:E, "?"),
                "?"
            )
        )
    )
)</f>
        <v>OG194</v>
      </c>
      <c r="E403" t="str">
        <f t="shared" si="7"/>
        <v>OG194G_D_IL_NOVA_240716_AMD</v>
      </c>
      <c r="F403" s="183" t="s">
        <v>6459</v>
      </c>
      <c r="G403" s="183" t="s">
        <v>6471</v>
      </c>
      <c r="H403" s="289">
        <v>45489</v>
      </c>
      <c r="I403" s="183" t="s">
        <v>6484</v>
      </c>
      <c r="J403" s="183" t="s">
        <v>107</v>
      </c>
      <c r="K403" s="185" t="s">
        <v>107</v>
      </c>
      <c r="L403" s="185"/>
    </row>
    <row r="404" spans="1:12" x14ac:dyDescent="0.25">
      <c r="A404" s="115">
        <f ca="1">INDEX('1.MetaData'!A:A, MATCH($D404, '1.MetaData'!$B:$B, 0))</f>
        <v>195</v>
      </c>
      <c r="B404" s="161" t="s">
        <v>6813</v>
      </c>
      <c r="C404" s="183" t="s">
        <v>4878</v>
      </c>
      <c r="D404" s="81" t="str">
        <f ca="1">IF(
    NOT(ISERROR(_xlfn.XLOOKUP($B404, '4.Illumina'!F:F, '4.Illumina'!E:E))),
    _xlfn.XLOOKUP($B404, '4.Illumina'!F:F, '4.Illumina'!E:E),
    IF(
        NOT(ISERROR(_xlfn.XLOOKUP($B404, '4.PacBio'!F:F, '4.PacBio'!E:E))),
        _xlfn.XLOOKUP($B404, '4.PacBio'!F:F, '4.PacBio'!E:E),
        IF(
            NOT(ISERROR(_xlfn.XLOOKUP($B404, '4.HiCLibrary'!F:F, '4.HiCLibrary'!E:E))),
            _xlfn.XLOOKUP($B404, '4.HiCLibrary'!F:F, '4.HiCLibrary'!E:E),
            IFERROR(
                _xlfn.XLOOKUP($B404, '4.ONT'!F:F, '4.ONT'!E:E, "?"),
                "?"
            )
        )
    )
)</f>
        <v>OG195</v>
      </c>
      <c r="E404" t="str">
        <f t="shared" si="7"/>
        <v>OG195F_D_IL_ISEQ_230607_LP</v>
      </c>
      <c r="F404" s="183" t="s">
        <v>6459</v>
      </c>
      <c r="G404" s="183" t="s">
        <v>6460</v>
      </c>
      <c r="H404" s="289">
        <v>45084</v>
      </c>
      <c r="I404" s="183" t="s">
        <v>6461</v>
      </c>
      <c r="J404" s="183" t="s">
        <v>107</v>
      </c>
      <c r="K404" s="183" t="s">
        <v>107</v>
      </c>
      <c r="L404" s="185"/>
    </row>
    <row r="405" spans="1:12" x14ac:dyDescent="0.25">
      <c r="A405" s="115">
        <f ca="1">INDEX('1.MetaData'!A:A, MATCH($D405, '1.MetaData'!$B:$B, 0))</f>
        <v>195</v>
      </c>
      <c r="B405" s="161" t="s">
        <v>6813</v>
      </c>
      <c r="C405" s="183" t="s">
        <v>4878</v>
      </c>
      <c r="D405" s="81" t="str">
        <f ca="1">IF(
    NOT(ISERROR(_xlfn.XLOOKUP($B405, '4.Illumina'!F:F, '4.Illumina'!E:E))),
    _xlfn.XLOOKUP($B405, '4.Illumina'!F:F, '4.Illumina'!E:E),
    IF(
        NOT(ISERROR(_xlfn.XLOOKUP($B405, '4.PacBio'!F:F, '4.PacBio'!E:E))),
        _xlfn.XLOOKUP($B405, '4.PacBio'!F:F, '4.PacBio'!E:E),
        IF(
            NOT(ISERROR(_xlfn.XLOOKUP($B405, '4.HiCLibrary'!F:F, '4.HiCLibrary'!E:E))),
            _xlfn.XLOOKUP($B405, '4.HiCLibrary'!F:F, '4.HiCLibrary'!E:E),
            IFERROR(
                _xlfn.XLOOKUP($B405, '4.ONT'!F:F, '4.ONT'!E:E, "?"),
                "?"
            )
        )
    )
)</f>
        <v>OG195</v>
      </c>
      <c r="E405" t="str">
        <f t="shared" si="7"/>
        <v>OG195F_D_IL_NOVA_230620_LP</v>
      </c>
      <c r="F405" s="183" t="s">
        <v>6459</v>
      </c>
      <c r="G405" s="183" t="s">
        <v>6471</v>
      </c>
      <c r="H405" s="289">
        <v>45097</v>
      </c>
      <c r="I405" s="183" t="s">
        <v>6472</v>
      </c>
      <c r="J405" s="183" t="s">
        <v>107</v>
      </c>
      <c r="K405" s="183" t="s">
        <v>107</v>
      </c>
      <c r="L405" s="185"/>
    </row>
    <row r="406" spans="1:12" x14ac:dyDescent="0.25">
      <c r="A406" s="115">
        <f ca="1">INDEX('1.MetaData'!A:A, MATCH($D406, '1.MetaData'!$B:$B, 0))</f>
        <v>196</v>
      </c>
      <c r="B406" s="161" t="s">
        <v>6814</v>
      </c>
      <c r="C406" s="183" t="s">
        <v>4878</v>
      </c>
      <c r="D406" s="81" t="str">
        <f ca="1">IF(
    NOT(ISERROR(_xlfn.XLOOKUP($B406, '4.Illumina'!F:F, '4.Illumina'!E:E))),
    _xlfn.XLOOKUP($B406, '4.Illumina'!F:F, '4.Illumina'!E:E),
    IF(
        NOT(ISERROR(_xlfn.XLOOKUP($B406, '4.PacBio'!F:F, '4.PacBio'!E:E))),
        _xlfn.XLOOKUP($B406, '4.PacBio'!F:F, '4.PacBio'!E:E),
        IF(
            NOT(ISERROR(_xlfn.XLOOKUP($B406, '4.HiCLibrary'!F:F, '4.HiCLibrary'!E:E))),
            _xlfn.XLOOKUP($B406, '4.HiCLibrary'!F:F, '4.HiCLibrary'!E:E),
            IFERROR(
                _xlfn.XLOOKUP($B406, '4.ONT'!F:F, '4.ONT'!E:E, "?"),
                "?"
            )
        )
    )
)</f>
        <v>OG196</v>
      </c>
      <c r="E406" t="str">
        <f t="shared" si="7"/>
        <v>OG196F_D_IL_ISEQ_230607_LP</v>
      </c>
      <c r="F406" s="183" t="s">
        <v>6459</v>
      </c>
      <c r="G406" s="183" t="s">
        <v>6460</v>
      </c>
      <c r="H406" s="289">
        <v>45084</v>
      </c>
      <c r="I406" s="183" t="s">
        <v>6461</v>
      </c>
      <c r="J406" s="183" t="s">
        <v>107</v>
      </c>
      <c r="K406" s="183" t="s">
        <v>107</v>
      </c>
      <c r="L406" s="185"/>
    </row>
    <row r="407" spans="1:12" x14ac:dyDescent="0.25">
      <c r="A407" s="115">
        <f ca="1">INDEX('1.MetaData'!A:A, MATCH($D407, '1.MetaData'!$B:$B, 0))</f>
        <v>196</v>
      </c>
      <c r="B407" s="161" t="s">
        <v>6814</v>
      </c>
      <c r="C407" s="183" t="s">
        <v>4878</v>
      </c>
      <c r="D407" s="81" t="str">
        <f ca="1">IF(
    NOT(ISERROR(_xlfn.XLOOKUP($B407, '4.Illumina'!F:F, '4.Illumina'!E:E))),
    _xlfn.XLOOKUP($B407, '4.Illumina'!F:F, '4.Illumina'!E:E),
    IF(
        NOT(ISERROR(_xlfn.XLOOKUP($B407, '4.PacBio'!F:F, '4.PacBio'!E:E))),
        _xlfn.XLOOKUP($B407, '4.PacBio'!F:F, '4.PacBio'!E:E),
        IF(
            NOT(ISERROR(_xlfn.XLOOKUP($B407, '4.HiCLibrary'!F:F, '4.HiCLibrary'!E:E))),
            _xlfn.XLOOKUP($B407, '4.HiCLibrary'!F:F, '4.HiCLibrary'!E:E),
            IFERROR(
                _xlfn.XLOOKUP($B407, '4.ONT'!F:F, '4.ONT'!E:E, "?"),
                "?"
            )
        )
    )
)</f>
        <v>OG196</v>
      </c>
      <c r="E407" t="str">
        <f t="shared" si="7"/>
        <v>OG196F_D_IL_NOVA_230620_LP</v>
      </c>
      <c r="F407" s="183" t="s">
        <v>6459</v>
      </c>
      <c r="G407" s="183" t="s">
        <v>6471</v>
      </c>
      <c r="H407" s="289">
        <v>45097</v>
      </c>
      <c r="I407" s="183" t="s">
        <v>6472</v>
      </c>
      <c r="J407" s="183" t="s">
        <v>107</v>
      </c>
      <c r="K407" s="183" t="s">
        <v>107</v>
      </c>
      <c r="L407" s="185"/>
    </row>
    <row r="408" spans="1:12" x14ac:dyDescent="0.25">
      <c r="A408" s="115">
        <f ca="1">INDEX('1.MetaData'!A:A, MATCH($D408, '1.MetaData'!$B:$B, 0))</f>
        <v>197</v>
      </c>
      <c r="B408" s="161" t="s">
        <v>6815</v>
      </c>
      <c r="C408" s="183" t="s">
        <v>4878</v>
      </c>
      <c r="D408" s="81" t="str">
        <f ca="1">IF(
    NOT(ISERROR(_xlfn.XLOOKUP($B408, '4.Illumina'!F:F, '4.Illumina'!E:E))),
    _xlfn.XLOOKUP($B408, '4.Illumina'!F:F, '4.Illumina'!E:E),
    IF(
        NOT(ISERROR(_xlfn.XLOOKUP($B408, '4.PacBio'!F:F, '4.PacBio'!E:E))),
        _xlfn.XLOOKUP($B408, '4.PacBio'!F:F, '4.PacBio'!E:E),
        IF(
            NOT(ISERROR(_xlfn.XLOOKUP($B408, '4.HiCLibrary'!F:F, '4.HiCLibrary'!E:E))),
            _xlfn.XLOOKUP($B408, '4.HiCLibrary'!F:F, '4.HiCLibrary'!E:E),
            IFERROR(
                _xlfn.XLOOKUP($B408, '4.ONT'!F:F, '4.ONT'!E:E, "?"),
                "?"
            )
        )
    )
)</f>
        <v>OG197</v>
      </c>
      <c r="E408" t="str">
        <f t="shared" si="7"/>
        <v>OG197F_D_IL_ISEQ_230607_LP</v>
      </c>
      <c r="F408" s="183" t="s">
        <v>6459</v>
      </c>
      <c r="G408" s="183" t="s">
        <v>6460</v>
      </c>
      <c r="H408" s="289">
        <v>45084</v>
      </c>
      <c r="I408" s="183" t="s">
        <v>6461</v>
      </c>
      <c r="J408" s="183" t="s">
        <v>107</v>
      </c>
      <c r="K408" s="183" t="s">
        <v>107</v>
      </c>
      <c r="L408" s="185"/>
    </row>
    <row r="409" spans="1:12" x14ac:dyDescent="0.25">
      <c r="A409" s="115">
        <f ca="1">INDEX('1.MetaData'!A:A, MATCH($D409, '1.MetaData'!$B:$B, 0))</f>
        <v>197</v>
      </c>
      <c r="B409" s="161" t="s">
        <v>6815</v>
      </c>
      <c r="C409" s="183" t="s">
        <v>4878</v>
      </c>
      <c r="D409" s="81" t="str">
        <f ca="1">IF(
    NOT(ISERROR(_xlfn.XLOOKUP($B409, '4.Illumina'!F:F, '4.Illumina'!E:E))),
    _xlfn.XLOOKUP($B409, '4.Illumina'!F:F, '4.Illumina'!E:E),
    IF(
        NOT(ISERROR(_xlfn.XLOOKUP($B409, '4.PacBio'!F:F, '4.PacBio'!E:E))),
        _xlfn.XLOOKUP($B409, '4.PacBio'!F:F, '4.PacBio'!E:E),
        IF(
            NOT(ISERROR(_xlfn.XLOOKUP($B409, '4.HiCLibrary'!F:F, '4.HiCLibrary'!E:E))),
            _xlfn.XLOOKUP($B409, '4.HiCLibrary'!F:F, '4.HiCLibrary'!E:E),
            IFERROR(
                _xlfn.XLOOKUP($B409, '4.ONT'!F:F, '4.ONT'!E:E, "?"),
                "?"
            )
        )
    )
)</f>
        <v>OG197</v>
      </c>
      <c r="E409" t="str">
        <f t="shared" si="7"/>
        <v>OG197F_D_IL_NOVA_230620_LP</v>
      </c>
      <c r="F409" s="183" t="s">
        <v>6459</v>
      </c>
      <c r="G409" s="183" t="s">
        <v>6471</v>
      </c>
      <c r="H409" s="289">
        <v>45097</v>
      </c>
      <c r="I409" s="183" t="s">
        <v>6472</v>
      </c>
      <c r="J409" s="183" t="s">
        <v>107</v>
      </c>
      <c r="K409" s="183" t="s">
        <v>107</v>
      </c>
      <c r="L409" s="185"/>
    </row>
    <row r="410" spans="1:12" x14ac:dyDescent="0.25">
      <c r="A410" s="115">
        <f ca="1">INDEX('1.MetaData'!A:A, MATCH($D410, '1.MetaData'!$B:$B, 0))</f>
        <v>198</v>
      </c>
      <c r="B410" s="161" t="s">
        <v>6816</v>
      </c>
      <c r="C410" s="183" t="s">
        <v>4878</v>
      </c>
      <c r="D410" s="81" t="str">
        <f ca="1">IF(
    NOT(ISERROR(_xlfn.XLOOKUP($B410, '4.Illumina'!F:F, '4.Illumina'!E:E))),
    _xlfn.XLOOKUP($B410, '4.Illumina'!F:F, '4.Illumina'!E:E),
    IF(
        NOT(ISERROR(_xlfn.XLOOKUP($B410, '4.PacBio'!F:F, '4.PacBio'!E:E))),
        _xlfn.XLOOKUP($B410, '4.PacBio'!F:F, '4.PacBio'!E:E),
        IF(
            NOT(ISERROR(_xlfn.XLOOKUP($B410, '4.HiCLibrary'!F:F, '4.HiCLibrary'!E:E))),
            _xlfn.XLOOKUP($B410, '4.HiCLibrary'!F:F, '4.HiCLibrary'!E:E),
            IFERROR(
                _xlfn.XLOOKUP($B410, '4.ONT'!F:F, '4.ONT'!E:E, "?"),
                "?"
            )
        )
    )
)</f>
        <v>OG198</v>
      </c>
      <c r="E410" t="str">
        <f t="shared" si="7"/>
        <v>OG198F_D_IL_ISEQ_230607_LP</v>
      </c>
      <c r="F410" s="183" t="s">
        <v>6459</v>
      </c>
      <c r="G410" s="183" t="s">
        <v>6460</v>
      </c>
      <c r="H410" s="289">
        <v>45084</v>
      </c>
      <c r="I410" s="183" t="s">
        <v>6461</v>
      </c>
      <c r="J410" s="183" t="s">
        <v>107</v>
      </c>
      <c r="K410" s="183" t="s">
        <v>107</v>
      </c>
      <c r="L410" s="185"/>
    </row>
    <row r="411" spans="1:12" x14ac:dyDescent="0.25">
      <c r="A411" s="115">
        <f ca="1">INDEX('1.MetaData'!A:A, MATCH($D411, '1.MetaData'!$B:$B, 0))</f>
        <v>198</v>
      </c>
      <c r="B411" s="161" t="s">
        <v>6816</v>
      </c>
      <c r="C411" s="183" t="s">
        <v>4878</v>
      </c>
      <c r="D411" s="81" t="str">
        <f ca="1">IF(
    NOT(ISERROR(_xlfn.XLOOKUP($B411, '4.Illumina'!F:F, '4.Illumina'!E:E))),
    _xlfn.XLOOKUP($B411, '4.Illumina'!F:F, '4.Illumina'!E:E),
    IF(
        NOT(ISERROR(_xlfn.XLOOKUP($B411, '4.PacBio'!F:F, '4.PacBio'!E:E))),
        _xlfn.XLOOKUP($B411, '4.PacBio'!F:F, '4.PacBio'!E:E),
        IF(
            NOT(ISERROR(_xlfn.XLOOKUP($B411, '4.HiCLibrary'!F:F, '4.HiCLibrary'!E:E))),
            _xlfn.XLOOKUP($B411, '4.HiCLibrary'!F:F, '4.HiCLibrary'!E:E),
            IFERROR(
                _xlfn.XLOOKUP($B411, '4.ONT'!F:F, '4.ONT'!E:E, "?"),
                "?"
            )
        )
    )
)</f>
        <v>OG198</v>
      </c>
      <c r="E411" t="str">
        <f t="shared" si="7"/>
        <v>OG198F_D_IL_NOVA_230620_LP</v>
      </c>
      <c r="F411" s="183" t="s">
        <v>6459</v>
      </c>
      <c r="G411" s="183" t="s">
        <v>6471</v>
      </c>
      <c r="H411" s="289">
        <v>45097</v>
      </c>
      <c r="I411" s="183" t="s">
        <v>6472</v>
      </c>
      <c r="J411" s="183" t="s">
        <v>107</v>
      </c>
      <c r="K411" s="183" t="s">
        <v>107</v>
      </c>
      <c r="L411" s="185"/>
    </row>
    <row r="412" spans="1:12" x14ac:dyDescent="0.25">
      <c r="A412" s="115">
        <f ca="1">INDEX('1.MetaData'!A:A, MATCH($D412, '1.MetaData'!$B:$B, 0))</f>
        <v>199</v>
      </c>
      <c r="B412" s="161" t="s">
        <v>6817</v>
      </c>
      <c r="C412" s="183" t="s">
        <v>4878</v>
      </c>
      <c r="D412" s="81" t="str">
        <f ca="1">IF(
    NOT(ISERROR(_xlfn.XLOOKUP($B412, '4.Illumina'!F:F, '4.Illumina'!E:E))),
    _xlfn.XLOOKUP($B412, '4.Illumina'!F:F, '4.Illumina'!E:E),
    IF(
        NOT(ISERROR(_xlfn.XLOOKUP($B412, '4.PacBio'!F:F, '4.PacBio'!E:E))),
        _xlfn.XLOOKUP($B412, '4.PacBio'!F:F, '4.PacBio'!E:E),
        IF(
            NOT(ISERROR(_xlfn.XLOOKUP($B412, '4.HiCLibrary'!F:F, '4.HiCLibrary'!E:E))),
            _xlfn.XLOOKUP($B412, '4.HiCLibrary'!F:F, '4.HiCLibrary'!E:E),
            IFERROR(
                _xlfn.XLOOKUP($B412, '4.ONT'!F:F, '4.ONT'!E:E, "?"),
                "?"
            )
        )
    )
)</f>
        <v>OG199</v>
      </c>
      <c r="E412" t="str">
        <f t="shared" si="7"/>
        <v>OG199F_D_IL_ISEQ_230607_LP</v>
      </c>
      <c r="F412" s="183" t="s">
        <v>6459</v>
      </c>
      <c r="G412" s="183" t="s">
        <v>6460</v>
      </c>
      <c r="H412" s="289">
        <v>45084</v>
      </c>
      <c r="I412" s="183" t="s">
        <v>6461</v>
      </c>
      <c r="J412" s="183" t="s">
        <v>107</v>
      </c>
      <c r="K412" s="183" t="s">
        <v>107</v>
      </c>
      <c r="L412" s="185"/>
    </row>
    <row r="413" spans="1:12" x14ac:dyDescent="0.25">
      <c r="A413" s="115">
        <f ca="1">INDEX('1.MetaData'!A:A, MATCH($D413, '1.MetaData'!$B:$B, 0))</f>
        <v>199</v>
      </c>
      <c r="B413" s="161" t="s">
        <v>6817</v>
      </c>
      <c r="C413" s="183" t="s">
        <v>4878</v>
      </c>
      <c r="D413" s="81" t="str">
        <f ca="1">IF(
    NOT(ISERROR(_xlfn.XLOOKUP($B413, '4.Illumina'!F:F, '4.Illumina'!E:E))),
    _xlfn.XLOOKUP($B413, '4.Illumina'!F:F, '4.Illumina'!E:E),
    IF(
        NOT(ISERROR(_xlfn.XLOOKUP($B413, '4.PacBio'!F:F, '4.PacBio'!E:E))),
        _xlfn.XLOOKUP($B413, '4.PacBio'!F:F, '4.PacBio'!E:E),
        IF(
            NOT(ISERROR(_xlfn.XLOOKUP($B413, '4.HiCLibrary'!F:F, '4.HiCLibrary'!E:E))),
            _xlfn.XLOOKUP($B413, '4.HiCLibrary'!F:F, '4.HiCLibrary'!E:E),
            IFERROR(
                _xlfn.XLOOKUP($B413, '4.ONT'!F:F, '4.ONT'!E:E, "?"),
                "?"
            )
        )
    )
)</f>
        <v>OG199</v>
      </c>
      <c r="E413" t="str">
        <f t="shared" si="7"/>
        <v>OG199F_D_IL_NOVA_230620_LP</v>
      </c>
      <c r="F413" s="183" t="s">
        <v>6459</v>
      </c>
      <c r="G413" s="183" t="s">
        <v>6471</v>
      </c>
      <c r="H413" s="289">
        <v>45097</v>
      </c>
      <c r="I413" s="183" t="s">
        <v>6472</v>
      </c>
      <c r="J413" s="183" t="s">
        <v>107</v>
      </c>
      <c r="K413" s="183" t="s">
        <v>107</v>
      </c>
      <c r="L413" s="185"/>
    </row>
    <row r="414" spans="1:12" x14ac:dyDescent="0.25">
      <c r="A414" s="115">
        <f ca="1">INDEX('1.MetaData'!A:A, MATCH($D414, '1.MetaData'!$B:$B, 0))</f>
        <v>200</v>
      </c>
      <c r="B414" s="161" t="s">
        <v>6818</v>
      </c>
      <c r="C414" s="183" t="s">
        <v>4878</v>
      </c>
      <c r="D414" s="81" t="str">
        <f ca="1">IF(
    NOT(ISERROR(_xlfn.XLOOKUP($B414, '4.Illumina'!F:F, '4.Illumina'!E:E))),
    _xlfn.XLOOKUP($B414, '4.Illumina'!F:F, '4.Illumina'!E:E),
    IF(
        NOT(ISERROR(_xlfn.XLOOKUP($B414, '4.PacBio'!F:F, '4.PacBio'!E:E))),
        _xlfn.XLOOKUP($B414, '4.PacBio'!F:F, '4.PacBio'!E:E),
        IF(
            NOT(ISERROR(_xlfn.XLOOKUP($B414, '4.HiCLibrary'!F:F, '4.HiCLibrary'!E:E))),
            _xlfn.XLOOKUP($B414, '4.HiCLibrary'!F:F, '4.HiCLibrary'!E:E),
            IFERROR(
                _xlfn.XLOOKUP($B414, '4.ONT'!F:F, '4.ONT'!E:E, "?"),
                "?"
            )
        )
    )
)</f>
        <v>OG200</v>
      </c>
      <c r="E414" t="str">
        <f t="shared" si="7"/>
        <v>OG200F_D_IL_ISEQ_230607_LP</v>
      </c>
      <c r="F414" s="183" t="s">
        <v>6459</v>
      </c>
      <c r="G414" s="183" t="s">
        <v>6460</v>
      </c>
      <c r="H414" s="289">
        <v>45084</v>
      </c>
      <c r="I414" s="183" t="s">
        <v>6461</v>
      </c>
      <c r="J414" s="183" t="s">
        <v>107</v>
      </c>
      <c r="K414" s="183" t="s">
        <v>107</v>
      </c>
      <c r="L414" s="185"/>
    </row>
    <row r="415" spans="1:12" x14ac:dyDescent="0.25">
      <c r="A415" s="115">
        <f ca="1">INDEX('1.MetaData'!A:A, MATCH($D415, '1.MetaData'!$B:$B, 0))</f>
        <v>200</v>
      </c>
      <c r="B415" s="161" t="s">
        <v>6818</v>
      </c>
      <c r="C415" s="183" t="s">
        <v>4878</v>
      </c>
      <c r="D415" s="81" t="str">
        <f ca="1">IF(
    NOT(ISERROR(_xlfn.XLOOKUP($B415, '4.Illumina'!F:F, '4.Illumina'!E:E))),
    _xlfn.XLOOKUP($B415, '4.Illumina'!F:F, '4.Illumina'!E:E),
    IF(
        NOT(ISERROR(_xlfn.XLOOKUP($B415, '4.PacBio'!F:F, '4.PacBio'!E:E))),
        _xlfn.XLOOKUP($B415, '4.PacBio'!F:F, '4.PacBio'!E:E),
        IF(
            NOT(ISERROR(_xlfn.XLOOKUP($B415, '4.HiCLibrary'!F:F, '4.HiCLibrary'!E:E))),
            _xlfn.XLOOKUP($B415, '4.HiCLibrary'!F:F, '4.HiCLibrary'!E:E),
            IFERROR(
                _xlfn.XLOOKUP($B415, '4.ONT'!F:F, '4.ONT'!E:E, "?"),
                "?"
            )
        )
    )
)</f>
        <v>OG200</v>
      </c>
      <c r="E415" t="str">
        <f t="shared" si="7"/>
        <v>OG200F_D_IL_NOVA_230620_LP</v>
      </c>
      <c r="F415" s="183" t="s">
        <v>6459</v>
      </c>
      <c r="G415" s="183" t="s">
        <v>6471</v>
      </c>
      <c r="H415" s="289">
        <v>45097</v>
      </c>
      <c r="I415" s="183" t="s">
        <v>6472</v>
      </c>
      <c r="J415" s="183" t="s">
        <v>107</v>
      </c>
      <c r="K415" s="183" t="s">
        <v>107</v>
      </c>
      <c r="L415" s="185"/>
    </row>
    <row r="416" spans="1:12" x14ac:dyDescent="0.25">
      <c r="A416" s="115">
        <f ca="1">INDEX('1.MetaData'!A:A, MATCH($D416, '1.MetaData'!$B:$B, 0))</f>
        <v>201</v>
      </c>
      <c r="B416" s="161" t="s">
        <v>6819</v>
      </c>
      <c r="C416" s="183" t="s">
        <v>4878</v>
      </c>
      <c r="D416" s="81" t="str">
        <f ca="1">IF(
    NOT(ISERROR(_xlfn.XLOOKUP($B416, '4.Illumina'!F:F, '4.Illumina'!E:E))),
    _xlfn.XLOOKUP($B416, '4.Illumina'!F:F, '4.Illumina'!E:E),
    IF(
        NOT(ISERROR(_xlfn.XLOOKUP($B416, '4.PacBio'!F:F, '4.PacBio'!E:E))),
        _xlfn.XLOOKUP($B416, '4.PacBio'!F:F, '4.PacBio'!E:E),
        IF(
            NOT(ISERROR(_xlfn.XLOOKUP($B416, '4.HiCLibrary'!F:F, '4.HiCLibrary'!E:E))),
            _xlfn.XLOOKUP($B416, '4.HiCLibrary'!F:F, '4.HiCLibrary'!E:E),
            IFERROR(
                _xlfn.XLOOKUP($B416, '4.ONT'!F:F, '4.ONT'!E:E, "?"),
                "?"
            )
        )
    )
)</f>
        <v>OG201</v>
      </c>
      <c r="E416" t="str">
        <f t="shared" si="7"/>
        <v>OG201F_D_IL_ISEQ_230607_LP</v>
      </c>
      <c r="F416" s="183" t="s">
        <v>6459</v>
      </c>
      <c r="G416" s="183" t="s">
        <v>6460</v>
      </c>
      <c r="H416" s="289">
        <v>45084</v>
      </c>
      <c r="I416" s="183" t="s">
        <v>6461</v>
      </c>
      <c r="J416" s="183" t="s">
        <v>107</v>
      </c>
      <c r="K416" s="183" t="s">
        <v>107</v>
      </c>
      <c r="L416" s="185"/>
    </row>
    <row r="417" spans="1:12" x14ac:dyDescent="0.25">
      <c r="A417" s="115">
        <f ca="1">INDEX('1.MetaData'!A:A, MATCH($D417, '1.MetaData'!$B:$B, 0))</f>
        <v>201</v>
      </c>
      <c r="B417" s="161" t="s">
        <v>6819</v>
      </c>
      <c r="C417" s="183" t="s">
        <v>4878</v>
      </c>
      <c r="D417" s="81" t="str">
        <f ca="1">IF(
    NOT(ISERROR(_xlfn.XLOOKUP($B417, '4.Illumina'!F:F, '4.Illumina'!E:E))),
    _xlfn.XLOOKUP($B417, '4.Illumina'!F:F, '4.Illumina'!E:E),
    IF(
        NOT(ISERROR(_xlfn.XLOOKUP($B417, '4.PacBio'!F:F, '4.PacBio'!E:E))),
        _xlfn.XLOOKUP($B417, '4.PacBio'!F:F, '4.PacBio'!E:E),
        IF(
            NOT(ISERROR(_xlfn.XLOOKUP($B417, '4.HiCLibrary'!F:F, '4.HiCLibrary'!E:E))),
            _xlfn.XLOOKUP($B417, '4.HiCLibrary'!F:F, '4.HiCLibrary'!E:E),
            IFERROR(
                _xlfn.XLOOKUP($B417, '4.ONT'!F:F, '4.ONT'!E:E, "?"),
                "?"
            )
        )
    )
)</f>
        <v>OG201</v>
      </c>
      <c r="E417" t="str">
        <f t="shared" si="7"/>
        <v>OG201F_D_IL_NOVA_230620_LP</v>
      </c>
      <c r="F417" s="183" t="s">
        <v>6459</v>
      </c>
      <c r="G417" s="183" t="s">
        <v>6471</v>
      </c>
      <c r="H417" s="289">
        <v>45097</v>
      </c>
      <c r="I417" s="183" t="s">
        <v>6472</v>
      </c>
      <c r="J417" s="183" t="s">
        <v>107</v>
      </c>
      <c r="K417" s="183" t="s">
        <v>107</v>
      </c>
      <c r="L417" s="185"/>
    </row>
    <row r="418" spans="1:12" x14ac:dyDescent="0.25">
      <c r="A418" s="115">
        <f ca="1">INDEX('1.MetaData'!A:A, MATCH($D418, '1.MetaData'!$B:$B, 0))</f>
        <v>201</v>
      </c>
      <c r="B418" s="161" t="s">
        <v>6820</v>
      </c>
      <c r="C418" s="184" t="s">
        <v>4878</v>
      </c>
      <c r="D418" s="81" t="str">
        <f ca="1">IF(
    NOT(ISERROR(_xlfn.XLOOKUP($B418, '4.Illumina'!F:F, '4.Illumina'!E:E))),
    _xlfn.XLOOKUP($B418, '4.Illumina'!F:F, '4.Illumina'!E:E),
    IF(
        NOT(ISERROR(_xlfn.XLOOKUP($B418, '4.PacBio'!F:F, '4.PacBio'!E:E))),
        _xlfn.XLOOKUP($B418, '4.PacBio'!F:F, '4.PacBio'!E:E),
        IF(
            NOT(ISERROR(_xlfn.XLOOKUP($B418, '4.HiCLibrary'!F:F, '4.HiCLibrary'!E:E))),
            _xlfn.XLOOKUP($B418, '4.HiCLibrary'!F:F, '4.HiCLibrary'!E:E),
            IFERROR(
                _xlfn.XLOOKUP($B418, '4.ONT'!F:F, '4.ONT'!E:E, "?"),
                "?"
            )
        )
    )
)</f>
        <v>OG201</v>
      </c>
      <c r="E418" t="str">
        <f t="shared" si="7"/>
        <v>OG201F_D_IL2_ISEQ_241002_JP</v>
      </c>
      <c r="F418" s="183" t="s">
        <v>6459</v>
      </c>
      <c r="G418" s="183" t="s">
        <v>6460</v>
      </c>
      <c r="H418" s="289">
        <v>45567</v>
      </c>
      <c r="I418" s="183" t="s">
        <v>6821</v>
      </c>
      <c r="J418" s="183" t="s">
        <v>107</v>
      </c>
      <c r="K418" s="185" t="s">
        <v>107</v>
      </c>
      <c r="L418" s="185"/>
    </row>
    <row r="419" spans="1:12" x14ac:dyDescent="0.25">
      <c r="A419" s="115">
        <f ca="1">INDEX('1.MetaData'!A:A, MATCH($D419, '1.MetaData'!$B:$B, 0))</f>
        <v>201</v>
      </c>
      <c r="B419" s="161" t="s">
        <v>6820</v>
      </c>
      <c r="C419" s="184" t="s">
        <v>4878</v>
      </c>
      <c r="D419" s="81" t="str">
        <f ca="1">IF(
    NOT(ISERROR(_xlfn.XLOOKUP($B419, '4.Illumina'!F:F, '4.Illumina'!E:E))),
    _xlfn.XLOOKUP($B419, '4.Illumina'!F:F, '4.Illumina'!E:E),
    IF(
        NOT(ISERROR(_xlfn.XLOOKUP($B419, '4.PacBio'!F:F, '4.PacBio'!E:E))),
        _xlfn.XLOOKUP($B419, '4.PacBio'!F:F, '4.PacBio'!E:E),
        IF(
            NOT(ISERROR(_xlfn.XLOOKUP($B419, '4.HiCLibrary'!F:F, '4.HiCLibrary'!E:E))),
            _xlfn.XLOOKUP($B419, '4.HiCLibrary'!F:F, '4.HiCLibrary'!E:E),
            IFERROR(
                _xlfn.XLOOKUP($B419, '4.ONT'!F:F, '4.ONT'!E:E, "?"),
                "?"
            )
        )
    )
)</f>
        <v>OG201</v>
      </c>
      <c r="E419" t="str">
        <f t="shared" si="7"/>
        <v>OG201F_D_IL2_NOVA_241003_JP</v>
      </c>
      <c r="F419" s="183" t="s">
        <v>6459</v>
      </c>
      <c r="G419" s="183" t="s">
        <v>6471</v>
      </c>
      <c r="H419" s="289">
        <v>45568</v>
      </c>
      <c r="I419" s="183" t="s">
        <v>6822</v>
      </c>
      <c r="J419" s="183" t="s">
        <v>107</v>
      </c>
      <c r="K419" s="185" t="s">
        <v>107</v>
      </c>
      <c r="L419" s="185"/>
    </row>
    <row r="420" spans="1:12" x14ac:dyDescent="0.25">
      <c r="A420" s="115">
        <f ca="1">INDEX('1.MetaData'!A:A, MATCH($D420, '1.MetaData'!$B:$B, 0))</f>
        <v>202</v>
      </c>
      <c r="B420" s="161" t="s">
        <v>6823</v>
      </c>
      <c r="C420" s="183" t="s">
        <v>4878</v>
      </c>
      <c r="D420" s="81" t="str">
        <f ca="1">IF(
    NOT(ISERROR(_xlfn.XLOOKUP($B420, '4.Illumina'!F:F, '4.Illumina'!E:E))),
    _xlfn.XLOOKUP($B420, '4.Illumina'!F:F, '4.Illumina'!E:E),
    IF(
        NOT(ISERROR(_xlfn.XLOOKUP($B420, '4.PacBio'!F:F, '4.PacBio'!E:E))),
        _xlfn.XLOOKUP($B420, '4.PacBio'!F:F, '4.PacBio'!E:E),
        IF(
            NOT(ISERROR(_xlfn.XLOOKUP($B420, '4.HiCLibrary'!F:F, '4.HiCLibrary'!E:E))),
            _xlfn.XLOOKUP($B420, '4.HiCLibrary'!F:F, '4.HiCLibrary'!E:E),
            IFERROR(
                _xlfn.XLOOKUP($B420, '4.ONT'!F:F, '4.ONT'!E:E, "?"),
                "?"
            )
        )
    )
)</f>
        <v>OG202</v>
      </c>
      <c r="E420" t="str">
        <f t="shared" si="7"/>
        <v>OG202F_D_IL_ISEQ_230607_LP</v>
      </c>
      <c r="F420" s="183" t="s">
        <v>6459</v>
      </c>
      <c r="G420" s="183" t="s">
        <v>6460</v>
      </c>
      <c r="H420" s="289">
        <v>45084</v>
      </c>
      <c r="I420" s="183" t="s">
        <v>6461</v>
      </c>
      <c r="J420" s="183" t="s">
        <v>107</v>
      </c>
      <c r="K420" s="183" t="s">
        <v>107</v>
      </c>
      <c r="L420" s="185"/>
    </row>
    <row r="421" spans="1:12" x14ac:dyDescent="0.25">
      <c r="A421" s="115">
        <f ca="1">INDEX('1.MetaData'!A:A, MATCH($D421, '1.MetaData'!$B:$B, 0))</f>
        <v>202</v>
      </c>
      <c r="B421" s="161" t="s">
        <v>6823</v>
      </c>
      <c r="C421" s="183" t="s">
        <v>4878</v>
      </c>
      <c r="D421" s="81" t="str">
        <f ca="1">IF(
    NOT(ISERROR(_xlfn.XLOOKUP($B421, '4.Illumina'!F:F, '4.Illumina'!E:E))),
    _xlfn.XLOOKUP($B421, '4.Illumina'!F:F, '4.Illumina'!E:E),
    IF(
        NOT(ISERROR(_xlfn.XLOOKUP($B421, '4.PacBio'!F:F, '4.PacBio'!E:E))),
        _xlfn.XLOOKUP($B421, '4.PacBio'!F:F, '4.PacBio'!E:E),
        IF(
            NOT(ISERROR(_xlfn.XLOOKUP($B421, '4.HiCLibrary'!F:F, '4.HiCLibrary'!E:E))),
            _xlfn.XLOOKUP($B421, '4.HiCLibrary'!F:F, '4.HiCLibrary'!E:E),
            IFERROR(
                _xlfn.XLOOKUP($B421, '4.ONT'!F:F, '4.ONT'!E:E, "?"),
                "?"
            )
        )
    )
)</f>
        <v>OG202</v>
      </c>
      <c r="E421" t="str">
        <f t="shared" si="7"/>
        <v>OG202F_D_IL_NOVA_230620_LP</v>
      </c>
      <c r="F421" s="183" t="s">
        <v>6459</v>
      </c>
      <c r="G421" s="183" t="s">
        <v>6471</v>
      </c>
      <c r="H421" s="289">
        <v>45097</v>
      </c>
      <c r="I421" s="183" t="s">
        <v>6472</v>
      </c>
      <c r="J421" s="183" t="s">
        <v>107</v>
      </c>
      <c r="K421" s="183" t="s">
        <v>107</v>
      </c>
      <c r="L421" s="185"/>
    </row>
    <row r="422" spans="1:12" x14ac:dyDescent="0.25">
      <c r="A422" s="115">
        <f ca="1">INDEX('1.MetaData'!A:A, MATCH($D422, '1.MetaData'!$B:$B, 0))</f>
        <v>203</v>
      </c>
      <c r="B422" s="161" t="s">
        <v>6824</v>
      </c>
      <c r="C422" s="183" t="s">
        <v>4878</v>
      </c>
      <c r="D422" s="81" t="str">
        <f ca="1">IF(
    NOT(ISERROR(_xlfn.XLOOKUP($B422, '4.Illumina'!F:F, '4.Illumina'!E:E))),
    _xlfn.XLOOKUP($B422, '4.Illumina'!F:F, '4.Illumina'!E:E),
    IF(
        NOT(ISERROR(_xlfn.XLOOKUP($B422, '4.PacBio'!F:F, '4.PacBio'!E:E))),
        _xlfn.XLOOKUP($B422, '4.PacBio'!F:F, '4.PacBio'!E:E),
        IF(
            NOT(ISERROR(_xlfn.XLOOKUP($B422, '4.HiCLibrary'!F:F, '4.HiCLibrary'!E:E))),
            _xlfn.XLOOKUP($B422, '4.HiCLibrary'!F:F, '4.HiCLibrary'!E:E),
            IFERROR(
                _xlfn.XLOOKUP($B422, '4.ONT'!F:F, '4.ONT'!E:E, "?"),
                "?"
            )
        )
    )
)</f>
        <v>OG203</v>
      </c>
      <c r="E422" t="str">
        <f t="shared" si="7"/>
        <v>OG203F_D_IL_ISEQ_230607_LP</v>
      </c>
      <c r="F422" s="183" t="s">
        <v>6459</v>
      </c>
      <c r="G422" s="183" t="s">
        <v>6460</v>
      </c>
      <c r="H422" s="289">
        <v>45084</v>
      </c>
      <c r="I422" s="183" t="s">
        <v>6461</v>
      </c>
      <c r="J422" s="183" t="s">
        <v>107</v>
      </c>
      <c r="K422" s="183" t="s">
        <v>107</v>
      </c>
      <c r="L422" s="185"/>
    </row>
    <row r="423" spans="1:12" x14ac:dyDescent="0.25">
      <c r="A423" s="115">
        <f ca="1">INDEX('1.MetaData'!A:A, MATCH($D423, '1.MetaData'!$B:$B, 0))</f>
        <v>203</v>
      </c>
      <c r="B423" s="161" t="s">
        <v>6824</v>
      </c>
      <c r="C423" s="183" t="s">
        <v>4878</v>
      </c>
      <c r="D423" s="81" t="str">
        <f ca="1">IF(
    NOT(ISERROR(_xlfn.XLOOKUP($B423, '4.Illumina'!F:F, '4.Illumina'!E:E))),
    _xlfn.XLOOKUP($B423, '4.Illumina'!F:F, '4.Illumina'!E:E),
    IF(
        NOT(ISERROR(_xlfn.XLOOKUP($B423, '4.PacBio'!F:F, '4.PacBio'!E:E))),
        _xlfn.XLOOKUP($B423, '4.PacBio'!F:F, '4.PacBio'!E:E),
        IF(
            NOT(ISERROR(_xlfn.XLOOKUP($B423, '4.HiCLibrary'!F:F, '4.HiCLibrary'!E:E))),
            _xlfn.XLOOKUP($B423, '4.HiCLibrary'!F:F, '4.HiCLibrary'!E:E),
            IFERROR(
                _xlfn.XLOOKUP($B423, '4.ONT'!F:F, '4.ONT'!E:E, "?"),
                "?"
            )
        )
    )
)</f>
        <v>OG203</v>
      </c>
      <c r="E423" t="str">
        <f t="shared" si="7"/>
        <v>OG203F_D_IL_NOVA_230620_LP</v>
      </c>
      <c r="F423" s="183" t="s">
        <v>6459</v>
      </c>
      <c r="G423" s="183" t="s">
        <v>6471</v>
      </c>
      <c r="H423" s="289">
        <v>45097</v>
      </c>
      <c r="I423" s="183" t="s">
        <v>6472</v>
      </c>
      <c r="J423" s="183" t="s">
        <v>107</v>
      </c>
      <c r="K423" s="183" t="s">
        <v>107</v>
      </c>
      <c r="L423" s="185"/>
    </row>
    <row r="424" spans="1:12" x14ac:dyDescent="0.25">
      <c r="A424" s="115">
        <f ca="1">INDEX('1.MetaData'!A:A, MATCH($D424, '1.MetaData'!$B:$B, 0))</f>
        <v>204</v>
      </c>
      <c r="B424" s="161" t="s">
        <v>6825</v>
      </c>
      <c r="C424" s="183" t="s">
        <v>4878</v>
      </c>
      <c r="D424" s="81" t="str">
        <f ca="1">IF(
    NOT(ISERROR(_xlfn.XLOOKUP($B424, '4.Illumina'!F:F, '4.Illumina'!E:E))),
    _xlfn.XLOOKUP($B424, '4.Illumina'!F:F, '4.Illumina'!E:E),
    IF(
        NOT(ISERROR(_xlfn.XLOOKUP($B424, '4.PacBio'!F:F, '4.PacBio'!E:E))),
        _xlfn.XLOOKUP($B424, '4.PacBio'!F:F, '4.PacBio'!E:E),
        IF(
            NOT(ISERROR(_xlfn.XLOOKUP($B424, '4.HiCLibrary'!F:F, '4.HiCLibrary'!E:E))),
            _xlfn.XLOOKUP($B424, '4.HiCLibrary'!F:F, '4.HiCLibrary'!E:E),
            IFERROR(
                _xlfn.XLOOKUP($B424, '4.ONT'!F:F, '4.ONT'!E:E, "?"),
                "?"
            )
        )
    )
)</f>
        <v>OG204</v>
      </c>
      <c r="E424" t="str">
        <f t="shared" si="7"/>
        <v>OG204F_D_IL_ISEQ_230607_LP</v>
      </c>
      <c r="F424" s="183" t="s">
        <v>6459</v>
      </c>
      <c r="G424" s="183" t="s">
        <v>6460</v>
      </c>
      <c r="H424" s="289">
        <v>45084</v>
      </c>
      <c r="I424" s="183" t="s">
        <v>6461</v>
      </c>
      <c r="J424" s="183" t="s">
        <v>107</v>
      </c>
      <c r="K424" s="183" t="s">
        <v>107</v>
      </c>
      <c r="L424" s="185"/>
    </row>
    <row r="425" spans="1:12" x14ac:dyDescent="0.25">
      <c r="A425" s="115">
        <f ca="1">INDEX('1.MetaData'!A:A, MATCH($D425, '1.MetaData'!$B:$B, 0))</f>
        <v>204</v>
      </c>
      <c r="B425" s="161" t="s">
        <v>6825</v>
      </c>
      <c r="C425" s="183" t="s">
        <v>4878</v>
      </c>
      <c r="D425" s="81" t="str">
        <f ca="1">IF(
    NOT(ISERROR(_xlfn.XLOOKUP($B425, '4.Illumina'!F:F, '4.Illumina'!E:E))),
    _xlfn.XLOOKUP($B425, '4.Illumina'!F:F, '4.Illumina'!E:E),
    IF(
        NOT(ISERROR(_xlfn.XLOOKUP($B425, '4.PacBio'!F:F, '4.PacBio'!E:E))),
        _xlfn.XLOOKUP($B425, '4.PacBio'!F:F, '4.PacBio'!E:E),
        IF(
            NOT(ISERROR(_xlfn.XLOOKUP($B425, '4.HiCLibrary'!F:F, '4.HiCLibrary'!E:E))),
            _xlfn.XLOOKUP($B425, '4.HiCLibrary'!F:F, '4.HiCLibrary'!E:E),
            IFERROR(
                _xlfn.XLOOKUP($B425, '4.ONT'!F:F, '4.ONT'!E:E, "?"),
                "?"
            )
        )
    )
)</f>
        <v>OG204</v>
      </c>
      <c r="E425" t="str">
        <f t="shared" si="7"/>
        <v>OG204F_D_IL_NOVA_230620_LP</v>
      </c>
      <c r="F425" s="183" t="s">
        <v>6459</v>
      </c>
      <c r="G425" s="183" t="s">
        <v>6471</v>
      </c>
      <c r="H425" s="289">
        <v>45097</v>
      </c>
      <c r="I425" s="183" t="s">
        <v>6472</v>
      </c>
      <c r="J425" s="183" t="s">
        <v>107</v>
      </c>
      <c r="K425" s="183" t="s">
        <v>107</v>
      </c>
      <c r="L425" s="185"/>
    </row>
    <row r="426" spans="1:12" x14ac:dyDescent="0.25">
      <c r="A426" s="115">
        <f ca="1">INDEX('1.MetaData'!A:A, MATCH($D426, '1.MetaData'!$B:$B, 0))</f>
        <v>205</v>
      </c>
      <c r="B426" s="161" t="s">
        <v>6826</v>
      </c>
      <c r="C426" s="183" t="s">
        <v>4878</v>
      </c>
      <c r="D426" s="81" t="str">
        <f ca="1">IF(
    NOT(ISERROR(_xlfn.XLOOKUP($B426, '4.Illumina'!F:F, '4.Illumina'!E:E))),
    _xlfn.XLOOKUP($B426, '4.Illumina'!F:F, '4.Illumina'!E:E),
    IF(
        NOT(ISERROR(_xlfn.XLOOKUP($B426, '4.PacBio'!F:F, '4.PacBio'!E:E))),
        _xlfn.XLOOKUP($B426, '4.PacBio'!F:F, '4.PacBio'!E:E),
        IF(
            NOT(ISERROR(_xlfn.XLOOKUP($B426, '4.HiCLibrary'!F:F, '4.HiCLibrary'!E:E))),
            _xlfn.XLOOKUP($B426, '4.HiCLibrary'!F:F, '4.HiCLibrary'!E:E),
            IFERROR(
                _xlfn.XLOOKUP($B426, '4.ONT'!F:F, '4.ONT'!E:E, "?"),
                "?"
            )
        )
    )
)</f>
        <v>OG205</v>
      </c>
      <c r="E426" t="str">
        <f t="shared" si="7"/>
        <v>OG205F_D_IL_ISEQ_230607_LP</v>
      </c>
      <c r="F426" s="183" t="s">
        <v>6459</v>
      </c>
      <c r="G426" s="183" t="s">
        <v>6460</v>
      </c>
      <c r="H426" s="289">
        <v>45084</v>
      </c>
      <c r="I426" s="183" t="s">
        <v>6461</v>
      </c>
      <c r="J426" s="183" t="s">
        <v>107</v>
      </c>
      <c r="K426" s="183" t="s">
        <v>107</v>
      </c>
      <c r="L426" s="185"/>
    </row>
    <row r="427" spans="1:12" x14ac:dyDescent="0.25">
      <c r="A427" s="115">
        <f ca="1">INDEX('1.MetaData'!A:A, MATCH($D427, '1.MetaData'!$B:$B, 0))</f>
        <v>205</v>
      </c>
      <c r="B427" s="161" t="s">
        <v>6826</v>
      </c>
      <c r="C427" s="183" t="s">
        <v>4878</v>
      </c>
      <c r="D427" s="81" t="str">
        <f ca="1">IF(
    NOT(ISERROR(_xlfn.XLOOKUP($B427, '4.Illumina'!F:F, '4.Illumina'!E:E))),
    _xlfn.XLOOKUP($B427, '4.Illumina'!F:F, '4.Illumina'!E:E),
    IF(
        NOT(ISERROR(_xlfn.XLOOKUP($B427, '4.PacBio'!F:F, '4.PacBio'!E:E))),
        _xlfn.XLOOKUP($B427, '4.PacBio'!F:F, '4.PacBio'!E:E),
        IF(
            NOT(ISERROR(_xlfn.XLOOKUP($B427, '4.HiCLibrary'!F:F, '4.HiCLibrary'!E:E))),
            _xlfn.XLOOKUP($B427, '4.HiCLibrary'!F:F, '4.HiCLibrary'!E:E),
            IFERROR(
                _xlfn.XLOOKUP($B427, '4.ONT'!F:F, '4.ONT'!E:E, "?"),
                "?"
            )
        )
    )
)</f>
        <v>OG205</v>
      </c>
      <c r="E427" t="str">
        <f t="shared" si="7"/>
        <v>OG205F_D_IL_NOVA_230620_LP</v>
      </c>
      <c r="F427" s="183" t="s">
        <v>6459</v>
      </c>
      <c r="G427" s="183" t="s">
        <v>6471</v>
      </c>
      <c r="H427" s="289">
        <v>45097</v>
      </c>
      <c r="I427" s="183" t="s">
        <v>6472</v>
      </c>
      <c r="J427" s="183" t="s">
        <v>107</v>
      </c>
      <c r="K427" s="183" t="s">
        <v>107</v>
      </c>
      <c r="L427" s="185"/>
    </row>
    <row r="428" spans="1:12" x14ac:dyDescent="0.25">
      <c r="A428" s="115">
        <f ca="1">INDEX('1.MetaData'!A:A, MATCH($D428, '1.MetaData'!$B:$B, 0))</f>
        <v>206</v>
      </c>
      <c r="B428" s="161" t="s">
        <v>6827</v>
      </c>
      <c r="C428" s="183" t="s">
        <v>4878</v>
      </c>
      <c r="D428" s="81" t="str">
        <f ca="1">IF(
    NOT(ISERROR(_xlfn.XLOOKUP($B428, '4.Illumina'!F:F, '4.Illumina'!E:E))),
    _xlfn.XLOOKUP($B428, '4.Illumina'!F:F, '4.Illumina'!E:E),
    IF(
        NOT(ISERROR(_xlfn.XLOOKUP($B428, '4.PacBio'!F:F, '4.PacBio'!E:E))),
        _xlfn.XLOOKUP($B428, '4.PacBio'!F:F, '4.PacBio'!E:E),
        IF(
            NOT(ISERROR(_xlfn.XLOOKUP($B428, '4.HiCLibrary'!F:F, '4.HiCLibrary'!E:E))),
            _xlfn.XLOOKUP($B428, '4.HiCLibrary'!F:F, '4.HiCLibrary'!E:E),
            IFERROR(
                _xlfn.XLOOKUP($B428, '4.ONT'!F:F, '4.ONT'!E:E, "?"),
                "?"
            )
        )
    )
)</f>
        <v>OG206</v>
      </c>
      <c r="E428" t="str">
        <f t="shared" si="7"/>
        <v>OG206F_D_IL_ISEQ_230531_LP</v>
      </c>
      <c r="F428" s="183" t="s">
        <v>6459</v>
      </c>
      <c r="G428" s="183" t="s">
        <v>6460</v>
      </c>
      <c r="H428" s="289">
        <v>45077</v>
      </c>
      <c r="I428" s="183" t="s">
        <v>6828</v>
      </c>
      <c r="J428" s="183" t="s">
        <v>107</v>
      </c>
      <c r="K428" s="183" t="s">
        <v>107</v>
      </c>
      <c r="L428" s="185"/>
    </row>
    <row r="429" spans="1:12" x14ac:dyDescent="0.25">
      <c r="A429" s="115">
        <f ca="1">INDEX('1.MetaData'!A:A, MATCH($D429, '1.MetaData'!$B:$B, 0))</f>
        <v>206</v>
      </c>
      <c r="B429" s="161" t="s">
        <v>6827</v>
      </c>
      <c r="C429" s="183" t="s">
        <v>4878</v>
      </c>
      <c r="D429" s="81" t="str">
        <f ca="1">IF(
    NOT(ISERROR(_xlfn.XLOOKUP($B429, '4.Illumina'!F:F, '4.Illumina'!E:E))),
    _xlfn.XLOOKUP($B429, '4.Illumina'!F:F, '4.Illumina'!E:E),
    IF(
        NOT(ISERROR(_xlfn.XLOOKUP($B429, '4.PacBio'!F:F, '4.PacBio'!E:E))),
        _xlfn.XLOOKUP($B429, '4.PacBio'!F:F, '4.PacBio'!E:E),
        IF(
            NOT(ISERROR(_xlfn.XLOOKUP($B429, '4.HiCLibrary'!F:F, '4.HiCLibrary'!E:E))),
            _xlfn.XLOOKUP($B429, '4.HiCLibrary'!F:F, '4.HiCLibrary'!E:E),
            IFERROR(
                _xlfn.XLOOKUP($B429, '4.ONT'!F:F, '4.ONT'!E:E, "?"),
                "?"
            )
        )
    )
)</f>
        <v>OG206</v>
      </c>
      <c r="E429" t="str">
        <f t="shared" si="7"/>
        <v>OG206F_D_IL_NOVA_230607_LP</v>
      </c>
      <c r="F429" s="183" t="s">
        <v>6459</v>
      </c>
      <c r="G429" s="183" t="s">
        <v>6471</v>
      </c>
      <c r="H429" s="289">
        <v>45084</v>
      </c>
      <c r="I429" s="183" t="s">
        <v>6829</v>
      </c>
      <c r="J429" s="183" t="s">
        <v>107</v>
      </c>
      <c r="K429" s="183" t="s">
        <v>107</v>
      </c>
      <c r="L429" s="185"/>
    </row>
    <row r="430" spans="1:12" x14ac:dyDescent="0.25">
      <c r="A430" s="115">
        <f ca="1">INDEX('1.MetaData'!A:A, MATCH($D430, '1.MetaData'!$B:$B, 0))</f>
        <v>207</v>
      </c>
      <c r="B430" s="161" t="s">
        <v>6830</v>
      </c>
      <c r="C430" s="183" t="s">
        <v>4878</v>
      </c>
      <c r="D430" s="81" t="str">
        <f ca="1">IF(
    NOT(ISERROR(_xlfn.XLOOKUP($B430, '4.Illumina'!F:F, '4.Illumina'!E:E))),
    _xlfn.XLOOKUP($B430, '4.Illumina'!F:F, '4.Illumina'!E:E),
    IF(
        NOT(ISERROR(_xlfn.XLOOKUP($B430, '4.PacBio'!F:F, '4.PacBio'!E:E))),
        _xlfn.XLOOKUP($B430, '4.PacBio'!F:F, '4.PacBio'!E:E),
        IF(
            NOT(ISERROR(_xlfn.XLOOKUP($B430, '4.HiCLibrary'!F:F, '4.HiCLibrary'!E:E))),
            _xlfn.XLOOKUP($B430, '4.HiCLibrary'!F:F, '4.HiCLibrary'!E:E),
            IFERROR(
                _xlfn.XLOOKUP($B430, '4.ONT'!F:F, '4.ONT'!E:E, "?"),
                "?"
            )
        )
    )
)</f>
        <v>OG207</v>
      </c>
      <c r="E430" t="str">
        <f t="shared" si="7"/>
        <v>OG207F_D_IL_ISEQ_230531_LP</v>
      </c>
      <c r="F430" s="183" t="s">
        <v>6459</v>
      </c>
      <c r="G430" s="183" t="s">
        <v>6460</v>
      </c>
      <c r="H430" s="289">
        <v>45077</v>
      </c>
      <c r="I430" s="183" t="s">
        <v>6828</v>
      </c>
      <c r="J430" s="183" t="s">
        <v>107</v>
      </c>
      <c r="K430" s="183" t="s">
        <v>107</v>
      </c>
      <c r="L430" s="185"/>
    </row>
    <row r="431" spans="1:12" x14ac:dyDescent="0.25">
      <c r="A431" s="115">
        <f ca="1">INDEX('1.MetaData'!A:A, MATCH($D431, '1.MetaData'!$B:$B, 0))</f>
        <v>207</v>
      </c>
      <c r="B431" s="161" t="s">
        <v>6830</v>
      </c>
      <c r="C431" s="183" t="s">
        <v>4878</v>
      </c>
      <c r="D431" s="81" t="str">
        <f ca="1">IF(
    NOT(ISERROR(_xlfn.XLOOKUP($B431, '4.Illumina'!F:F, '4.Illumina'!E:E))),
    _xlfn.XLOOKUP($B431, '4.Illumina'!F:F, '4.Illumina'!E:E),
    IF(
        NOT(ISERROR(_xlfn.XLOOKUP($B431, '4.PacBio'!F:F, '4.PacBio'!E:E))),
        _xlfn.XLOOKUP($B431, '4.PacBio'!F:F, '4.PacBio'!E:E),
        IF(
            NOT(ISERROR(_xlfn.XLOOKUP($B431, '4.HiCLibrary'!F:F, '4.HiCLibrary'!E:E))),
            _xlfn.XLOOKUP($B431, '4.HiCLibrary'!F:F, '4.HiCLibrary'!E:E),
            IFERROR(
                _xlfn.XLOOKUP($B431, '4.ONT'!F:F, '4.ONT'!E:E, "?"),
                "?"
            )
        )
    )
)</f>
        <v>OG207</v>
      </c>
      <c r="E431" t="str">
        <f t="shared" si="7"/>
        <v>OG207F_D_IL_NOVA_230607_LP</v>
      </c>
      <c r="F431" s="183" t="s">
        <v>6459</v>
      </c>
      <c r="G431" s="183" t="s">
        <v>6471</v>
      </c>
      <c r="H431" s="289">
        <v>45084</v>
      </c>
      <c r="I431" s="183" t="s">
        <v>6829</v>
      </c>
      <c r="J431" s="183" t="s">
        <v>107</v>
      </c>
      <c r="K431" s="183" t="s">
        <v>107</v>
      </c>
      <c r="L431" s="185"/>
    </row>
    <row r="432" spans="1:12" x14ac:dyDescent="0.25">
      <c r="A432" s="115">
        <f ca="1">INDEX('1.MetaData'!A:A, MATCH($D432, '1.MetaData'!$B:$B, 0))</f>
        <v>208</v>
      </c>
      <c r="B432" s="161" t="s">
        <v>6831</v>
      </c>
      <c r="C432" s="183" t="s">
        <v>4878</v>
      </c>
      <c r="D432" s="81" t="str">
        <f ca="1">IF(
    NOT(ISERROR(_xlfn.XLOOKUP($B432, '4.Illumina'!F:F, '4.Illumina'!E:E))),
    _xlfn.XLOOKUP($B432, '4.Illumina'!F:F, '4.Illumina'!E:E),
    IF(
        NOT(ISERROR(_xlfn.XLOOKUP($B432, '4.PacBio'!F:F, '4.PacBio'!E:E))),
        _xlfn.XLOOKUP($B432, '4.PacBio'!F:F, '4.PacBio'!E:E),
        IF(
            NOT(ISERROR(_xlfn.XLOOKUP($B432, '4.HiCLibrary'!F:F, '4.HiCLibrary'!E:E))),
            _xlfn.XLOOKUP($B432, '4.HiCLibrary'!F:F, '4.HiCLibrary'!E:E),
            IFERROR(
                _xlfn.XLOOKUP($B432, '4.ONT'!F:F, '4.ONT'!E:E, "?"),
                "?"
            )
        )
    )
)</f>
        <v>OG208</v>
      </c>
      <c r="E432" t="str">
        <f t="shared" si="7"/>
        <v>OG208F_D_IL_ISEQ_230531_LP</v>
      </c>
      <c r="F432" s="183" t="s">
        <v>6459</v>
      </c>
      <c r="G432" s="183" t="s">
        <v>6460</v>
      </c>
      <c r="H432" s="289">
        <v>45077</v>
      </c>
      <c r="I432" s="183" t="s">
        <v>6828</v>
      </c>
      <c r="J432" s="183" t="s">
        <v>107</v>
      </c>
      <c r="K432" s="183" t="s">
        <v>107</v>
      </c>
      <c r="L432" s="185"/>
    </row>
    <row r="433" spans="1:12" x14ac:dyDescent="0.25">
      <c r="A433" s="115">
        <f ca="1">INDEX('1.MetaData'!A:A, MATCH($D433, '1.MetaData'!$B:$B, 0))</f>
        <v>208</v>
      </c>
      <c r="B433" s="161" t="s">
        <v>6831</v>
      </c>
      <c r="C433" s="183" t="s">
        <v>4878</v>
      </c>
      <c r="D433" s="81" t="str">
        <f ca="1">IF(
    NOT(ISERROR(_xlfn.XLOOKUP($B433, '4.Illumina'!F:F, '4.Illumina'!E:E))),
    _xlfn.XLOOKUP($B433, '4.Illumina'!F:F, '4.Illumina'!E:E),
    IF(
        NOT(ISERROR(_xlfn.XLOOKUP($B433, '4.PacBio'!F:F, '4.PacBio'!E:E))),
        _xlfn.XLOOKUP($B433, '4.PacBio'!F:F, '4.PacBio'!E:E),
        IF(
            NOT(ISERROR(_xlfn.XLOOKUP($B433, '4.HiCLibrary'!F:F, '4.HiCLibrary'!E:E))),
            _xlfn.XLOOKUP($B433, '4.HiCLibrary'!F:F, '4.HiCLibrary'!E:E),
            IFERROR(
                _xlfn.XLOOKUP($B433, '4.ONT'!F:F, '4.ONT'!E:E, "?"),
                "?"
            )
        )
    )
)</f>
        <v>OG208</v>
      </c>
      <c r="E433" t="str">
        <f t="shared" si="7"/>
        <v>OG208F_D_IL_NOVA_230607_LP</v>
      </c>
      <c r="F433" s="183" t="s">
        <v>6459</v>
      </c>
      <c r="G433" s="183" t="s">
        <v>6471</v>
      </c>
      <c r="H433" s="289">
        <v>45084</v>
      </c>
      <c r="I433" s="183" t="s">
        <v>6829</v>
      </c>
      <c r="J433" s="183" t="s">
        <v>107</v>
      </c>
      <c r="K433" s="183" t="s">
        <v>107</v>
      </c>
      <c r="L433" s="185"/>
    </row>
    <row r="434" spans="1:12" x14ac:dyDescent="0.25">
      <c r="A434" s="115">
        <f ca="1">INDEX('1.MetaData'!A:A, MATCH($D434, '1.MetaData'!$B:$B, 0))</f>
        <v>209</v>
      </c>
      <c r="B434" s="161" t="s">
        <v>6832</v>
      </c>
      <c r="C434" s="183" t="s">
        <v>4878</v>
      </c>
      <c r="D434" s="81" t="str">
        <f ca="1">IF(
    NOT(ISERROR(_xlfn.XLOOKUP($B434, '4.Illumina'!F:F, '4.Illumina'!E:E))),
    _xlfn.XLOOKUP($B434, '4.Illumina'!F:F, '4.Illumina'!E:E),
    IF(
        NOT(ISERROR(_xlfn.XLOOKUP($B434, '4.PacBio'!F:F, '4.PacBio'!E:E))),
        _xlfn.XLOOKUP($B434, '4.PacBio'!F:F, '4.PacBio'!E:E),
        IF(
            NOT(ISERROR(_xlfn.XLOOKUP($B434, '4.HiCLibrary'!F:F, '4.HiCLibrary'!E:E))),
            _xlfn.XLOOKUP($B434, '4.HiCLibrary'!F:F, '4.HiCLibrary'!E:E),
            IFERROR(
                _xlfn.XLOOKUP($B434, '4.ONT'!F:F, '4.ONT'!E:E, "?"),
                "?"
            )
        )
    )
)</f>
        <v>OG209</v>
      </c>
      <c r="E434" t="str">
        <f t="shared" si="7"/>
        <v>OG209F_D_IL_ISEQ_230531_LP</v>
      </c>
      <c r="F434" s="183" t="s">
        <v>6459</v>
      </c>
      <c r="G434" s="183" t="s">
        <v>6460</v>
      </c>
      <c r="H434" s="289">
        <v>45077</v>
      </c>
      <c r="I434" s="183" t="s">
        <v>6828</v>
      </c>
      <c r="J434" s="183" t="s">
        <v>107</v>
      </c>
      <c r="K434" s="183" t="s">
        <v>107</v>
      </c>
      <c r="L434" s="185"/>
    </row>
    <row r="435" spans="1:12" x14ac:dyDescent="0.25">
      <c r="A435" s="115">
        <f ca="1">INDEX('1.MetaData'!A:A, MATCH($D435, '1.MetaData'!$B:$B, 0))</f>
        <v>209</v>
      </c>
      <c r="B435" s="161" t="s">
        <v>6832</v>
      </c>
      <c r="C435" s="183" t="s">
        <v>4878</v>
      </c>
      <c r="D435" s="81" t="str">
        <f ca="1">IF(
    NOT(ISERROR(_xlfn.XLOOKUP($B435, '4.Illumina'!F:F, '4.Illumina'!E:E))),
    _xlfn.XLOOKUP($B435, '4.Illumina'!F:F, '4.Illumina'!E:E),
    IF(
        NOT(ISERROR(_xlfn.XLOOKUP($B435, '4.PacBio'!F:F, '4.PacBio'!E:E))),
        _xlfn.XLOOKUP($B435, '4.PacBio'!F:F, '4.PacBio'!E:E),
        IF(
            NOT(ISERROR(_xlfn.XLOOKUP($B435, '4.HiCLibrary'!F:F, '4.HiCLibrary'!E:E))),
            _xlfn.XLOOKUP($B435, '4.HiCLibrary'!F:F, '4.HiCLibrary'!E:E),
            IFERROR(
                _xlfn.XLOOKUP($B435, '4.ONT'!F:F, '4.ONT'!E:E, "?"),
                "?"
            )
        )
    )
)</f>
        <v>OG209</v>
      </c>
      <c r="E435" t="str">
        <f t="shared" si="7"/>
        <v>OG209F_D_IL_NOVA_230607_LP</v>
      </c>
      <c r="F435" s="183" t="s">
        <v>6459</v>
      </c>
      <c r="G435" s="183" t="s">
        <v>6471</v>
      </c>
      <c r="H435" s="289">
        <v>45084</v>
      </c>
      <c r="I435" s="183" t="s">
        <v>6829</v>
      </c>
      <c r="J435" s="183" t="s">
        <v>107</v>
      </c>
      <c r="K435" s="183" t="s">
        <v>107</v>
      </c>
      <c r="L435" s="185"/>
    </row>
    <row r="436" spans="1:12" x14ac:dyDescent="0.25">
      <c r="A436" s="115">
        <f ca="1">INDEX('1.MetaData'!A:A, MATCH($D436, '1.MetaData'!$B:$B, 0))</f>
        <v>210</v>
      </c>
      <c r="B436" s="161" t="s">
        <v>6833</v>
      </c>
      <c r="C436" s="183" t="s">
        <v>4878</v>
      </c>
      <c r="D436" s="81" t="str">
        <f ca="1">IF(
    NOT(ISERROR(_xlfn.XLOOKUP($B436, '4.Illumina'!F:F, '4.Illumina'!E:E))),
    _xlfn.XLOOKUP($B436, '4.Illumina'!F:F, '4.Illumina'!E:E),
    IF(
        NOT(ISERROR(_xlfn.XLOOKUP($B436, '4.PacBio'!F:F, '4.PacBio'!E:E))),
        _xlfn.XLOOKUP($B436, '4.PacBio'!F:F, '4.PacBio'!E:E),
        IF(
            NOT(ISERROR(_xlfn.XLOOKUP($B436, '4.HiCLibrary'!F:F, '4.HiCLibrary'!E:E))),
            _xlfn.XLOOKUP($B436, '4.HiCLibrary'!F:F, '4.HiCLibrary'!E:E),
            IFERROR(
                _xlfn.XLOOKUP($B436, '4.ONT'!F:F, '4.ONT'!E:E, "?"),
                "?"
            )
        )
    )
)</f>
        <v>OG210</v>
      </c>
      <c r="E436" t="str">
        <f t="shared" si="7"/>
        <v>OG210F_D_IL_ISEQ_230531_LP</v>
      </c>
      <c r="F436" s="183" t="s">
        <v>6459</v>
      </c>
      <c r="G436" s="183" t="s">
        <v>6460</v>
      </c>
      <c r="H436" s="289">
        <v>45077</v>
      </c>
      <c r="I436" s="183" t="s">
        <v>6828</v>
      </c>
      <c r="J436" s="183" t="s">
        <v>107</v>
      </c>
      <c r="K436" s="183" t="s">
        <v>107</v>
      </c>
      <c r="L436" s="185"/>
    </row>
    <row r="437" spans="1:12" x14ac:dyDescent="0.25">
      <c r="A437" s="115">
        <f ca="1">INDEX('1.MetaData'!A:A, MATCH($D437, '1.MetaData'!$B:$B, 0))</f>
        <v>210</v>
      </c>
      <c r="B437" s="161" t="s">
        <v>6833</v>
      </c>
      <c r="C437" s="183" t="s">
        <v>4878</v>
      </c>
      <c r="D437" s="81" t="str">
        <f ca="1">IF(
    NOT(ISERROR(_xlfn.XLOOKUP($B437, '4.Illumina'!F:F, '4.Illumina'!E:E))),
    _xlfn.XLOOKUP($B437, '4.Illumina'!F:F, '4.Illumina'!E:E),
    IF(
        NOT(ISERROR(_xlfn.XLOOKUP($B437, '4.PacBio'!F:F, '4.PacBio'!E:E))),
        _xlfn.XLOOKUP($B437, '4.PacBio'!F:F, '4.PacBio'!E:E),
        IF(
            NOT(ISERROR(_xlfn.XLOOKUP($B437, '4.HiCLibrary'!F:F, '4.HiCLibrary'!E:E))),
            _xlfn.XLOOKUP($B437, '4.HiCLibrary'!F:F, '4.HiCLibrary'!E:E),
            IFERROR(
                _xlfn.XLOOKUP($B437, '4.ONT'!F:F, '4.ONT'!E:E, "?"),
                "?"
            )
        )
    )
)</f>
        <v>OG210</v>
      </c>
      <c r="E437" t="str">
        <f t="shared" si="7"/>
        <v>OG210F_D_IL_NOVA_230607_LP</v>
      </c>
      <c r="F437" s="183" t="s">
        <v>6459</v>
      </c>
      <c r="G437" s="183" t="s">
        <v>6471</v>
      </c>
      <c r="H437" s="289">
        <v>45084</v>
      </c>
      <c r="I437" s="183" t="s">
        <v>6829</v>
      </c>
      <c r="J437" s="183" t="s">
        <v>107</v>
      </c>
      <c r="K437" s="183" t="s">
        <v>107</v>
      </c>
      <c r="L437" s="185"/>
    </row>
    <row r="438" spans="1:12" x14ac:dyDescent="0.25">
      <c r="A438" s="115">
        <f ca="1">INDEX('1.MetaData'!A:A, MATCH($D438, '1.MetaData'!$B:$B, 0))</f>
        <v>211</v>
      </c>
      <c r="B438" s="161" t="s">
        <v>6834</v>
      </c>
      <c r="C438" s="183" t="s">
        <v>4878</v>
      </c>
      <c r="D438" s="81" t="str">
        <f ca="1">IF(
    NOT(ISERROR(_xlfn.XLOOKUP($B438, '4.Illumina'!F:F, '4.Illumina'!E:E))),
    _xlfn.XLOOKUP($B438, '4.Illumina'!F:F, '4.Illumina'!E:E),
    IF(
        NOT(ISERROR(_xlfn.XLOOKUP($B438, '4.PacBio'!F:F, '4.PacBio'!E:E))),
        _xlfn.XLOOKUP($B438, '4.PacBio'!F:F, '4.PacBio'!E:E),
        IF(
            NOT(ISERROR(_xlfn.XLOOKUP($B438, '4.HiCLibrary'!F:F, '4.HiCLibrary'!E:E))),
            _xlfn.XLOOKUP($B438, '4.HiCLibrary'!F:F, '4.HiCLibrary'!E:E),
            IFERROR(
                _xlfn.XLOOKUP($B438, '4.ONT'!F:F, '4.ONT'!E:E, "?"),
                "?"
            )
        )
    )
)</f>
        <v>OG211</v>
      </c>
      <c r="E438" t="str">
        <f t="shared" si="7"/>
        <v>OG211F_D_IL_ISEQ_230531_LP</v>
      </c>
      <c r="F438" s="183" t="s">
        <v>6459</v>
      </c>
      <c r="G438" s="183" t="s">
        <v>6460</v>
      </c>
      <c r="H438" s="289">
        <v>45077</v>
      </c>
      <c r="I438" s="183" t="s">
        <v>6828</v>
      </c>
      <c r="J438" s="183" t="s">
        <v>107</v>
      </c>
      <c r="K438" s="183" t="s">
        <v>107</v>
      </c>
      <c r="L438" s="185"/>
    </row>
    <row r="439" spans="1:12" x14ac:dyDescent="0.25">
      <c r="A439" s="115">
        <f ca="1">INDEX('1.MetaData'!A:A, MATCH($D439, '1.MetaData'!$B:$B, 0))</f>
        <v>211</v>
      </c>
      <c r="B439" s="161" t="s">
        <v>6834</v>
      </c>
      <c r="C439" s="183" t="s">
        <v>4878</v>
      </c>
      <c r="D439" s="81" t="str">
        <f ca="1">IF(
    NOT(ISERROR(_xlfn.XLOOKUP($B439, '4.Illumina'!F:F, '4.Illumina'!E:E))),
    _xlfn.XLOOKUP($B439, '4.Illumina'!F:F, '4.Illumina'!E:E),
    IF(
        NOT(ISERROR(_xlfn.XLOOKUP($B439, '4.PacBio'!F:F, '4.PacBio'!E:E))),
        _xlfn.XLOOKUP($B439, '4.PacBio'!F:F, '4.PacBio'!E:E),
        IF(
            NOT(ISERROR(_xlfn.XLOOKUP($B439, '4.HiCLibrary'!F:F, '4.HiCLibrary'!E:E))),
            _xlfn.XLOOKUP($B439, '4.HiCLibrary'!F:F, '4.HiCLibrary'!E:E),
            IFERROR(
                _xlfn.XLOOKUP($B439, '4.ONT'!F:F, '4.ONT'!E:E, "?"),
                "?"
            )
        )
    )
)</f>
        <v>OG211</v>
      </c>
      <c r="E439" t="str">
        <f t="shared" si="7"/>
        <v>OG211F_D_IL_NOVA_230607_LP</v>
      </c>
      <c r="F439" s="183" t="s">
        <v>6459</v>
      </c>
      <c r="G439" s="183" t="s">
        <v>6471</v>
      </c>
      <c r="H439" s="289">
        <v>45084</v>
      </c>
      <c r="I439" s="183" t="s">
        <v>6829</v>
      </c>
      <c r="J439" s="183" t="s">
        <v>107</v>
      </c>
      <c r="K439" s="183" t="s">
        <v>107</v>
      </c>
      <c r="L439" s="185"/>
    </row>
    <row r="440" spans="1:12" x14ac:dyDescent="0.25">
      <c r="A440" s="115">
        <f ca="1">INDEX('1.MetaData'!A:A, MATCH($D440, '1.MetaData'!$B:$B, 0))</f>
        <v>212</v>
      </c>
      <c r="B440" s="161" t="s">
        <v>6835</v>
      </c>
      <c r="C440" s="183" t="s">
        <v>4878</v>
      </c>
      <c r="D440" s="81" t="str">
        <f ca="1">IF(
    NOT(ISERROR(_xlfn.XLOOKUP($B440, '4.Illumina'!F:F, '4.Illumina'!E:E))),
    _xlfn.XLOOKUP($B440, '4.Illumina'!F:F, '4.Illumina'!E:E),
    IF(
        NOT(ISERROR(_xlfn.XLOOKUP($B440, '4.PacBio'!F:F, '4.PacBio'!E:E))),
        _xlfn.XLOOKUP($B440, '4.PacBio'!F:F, '4.PacBio'!E:E),
        IF(
            NOT(ISERROR(_xlfn.XLOOKUP($B440, '4.HiCLibrary'!F:F, '4.HiCLibrary'!E:E))),
            _xlfn.XLOOKUP($B440, '4.HiCLibrary'!F:F, '4.HiCLibrary'!E:E),
            IFERROR(
                _xlfn.XLOOKUP($B440, '4.ONT'!F:F, '4.ONT'!E:E, "?"),
                "?"
            )
        )
    )
)</f>
        <v>OG212</v>
      </c>
      <c r="E440" t="str">
        <f t="shared" si="7"/>
        <v>OG212F_D_IL_ISEQ_230531_LP</v>
      </c>
      <c r="F440" s="183" t="s">
        <v>6459</v>
      </c>
      <c r="G440" s="183" t="s">
        <v>6460</v>
      </c>
      <c r="H440" s="289">
        <v>45077</v>
      </c>
      <c r="I440" s="183" t="s">
        <v>6828</v>
      </c>
      <c r="J440" s="183" t="s">
        <v>107</v>
      </c>
      <c r="K440" s="183" t="s">
        <v>107</v>
      </c>
      <c r="L440" s="185"/>
    </row>
    <row r="441" spans="1:12" x14ac:dyDescent="0.25">
      <c r="A441" s="115">
        <f ca="1">INDEX('1.MetaData'!A:A, MATCH($D441, '1.MetaData'!$B:$B, 0))</f>
        <v>212</v>
      </c>
      <c r="B441" s="161" t="s">
        <v>6835</v>
      </c>
      <c r="C441" s="183" t="s">
        <v>4878</v>
      </c>
      <c r="D441" s="81" t="str">
        <f ca="1">IF(
    NOT(ISERROR(_xlfn.XLOOKUP($B441, '4.Illumina'!F:F, '4.Illumina'!E:E))),
    _xlfn.XLOOKUP($B441, '4.Illumina'!F:F, '4.Illumina'!E:E),
    IF(
        NOT(ISERROR(_xlfn.XLOOKUP($B441, '4.PacBio'!F:F, '4.PacBio'!E:E))),
        _xlfn.XLOOKUP($B441, '4.PacBio'!F:F, '4.PacBio'!E:E),
        IF(
            NOT(ISERROR(_xlfn.XLOOKUP($B441, '4.HiCLibrary'!F:F, '4.HiCLibrary'!E:E))),
            _xlfn.XLOOKUP($B441, '4.HiCLibrary'!F:F, '4.HiCLibrary'!E:E),
            IFERROR(
                _xlfn.XLOOKUP($B441, '4.ONT'!F:F, '4.ONT'!E:E, "?"),
                "?"
            )
        )
    )
)</f>
        <v>OG212</v>
      </c>
      <c r="E441" t="str">
        <f t="shared" si="7"/>
        <v>OG212F_D_IL_NOVA_230607_LP</v>
      </c>
      <c r="F441" s="183" t="s">
        <v>6459</v>
      </c>
      <c r="G441" s="183" t="s">
        <v>6471</v>
      </c>
      <c r="H441" s="289">
        <v>45084</v>
      </c>
      <c r="I441" s="183" t="s">
        <v>6829</v>
      </c>
      <c r="J441" s="183" t="s">
        <v>107</v>
      </c>
      <c r="K441" s="183" t="s">
        <v>107</v>
      </c>
      <c r="L441" s="185"/>
    </row>
    <row r="442" spans="1:12" x14ac:dyDescent="0.25">
      <c r="A442" s="115">
        <f ca="1">INDEX('1.MetaData'!A:A, MATCH($D442, '1.MetaData'!$B:$B, 0))</f>
        <v>213</v>
      </c>
      <c r="B442" s="161" t="s">
        <v>6836</v>
      </c>
      <c r="C442" s="183" t="s">
        <v>4878</v>
      </c>
      <c r="D442" s="81" t="str">
        <f ca="1">IF(
    NOT(ISERROR(_xlfn.XLOOKUP($B442, '4.Illumina'!F:F, '4.Illumina'!E:E))),
    _xlfn.XLOOKUP($B442, '4.Illumina'!F:F, '4.Illumina'!E:E),
    IF(
        NOT(ISERROR(_xlfn.XLOOKUP($B442, '4.PacBio'!F:F, '4.PacBio'!E:E))),
        _xlfn.XLOOKUP($B442, '4.PacBio'!F:F, '4.PacBio'!E:E),
        IF(
            NOT(ISERROR(_xlfn.XLOOKUP($B442, '4.HiCLibrary'!F:F, '4.HiCLibrary'!E:E))),
            _xlfn.XLOOKUP($B442, '4.HiCLibrary'!F:F, '4.HiCLibrary'!E:E),
            IFERROR(
                _xlfn.XLOOKUP($B442, '4.ONT'!F:F, '4.ONT'!E:E, "?"),
                "?"
            )
        )
    )
)</f>
        <v>OG213</v>
      </c>
      <c r="E442" t="str">
        <f t="shared" si="7"/>
        <v>OG213F_D_IL_ISEQ_230531_LP</v>
      </c>
      <c r="F442" s="183" t="s">
        <v>6459</v>
      </c>
      <c r="G442" s="183" t="s">
        <v>6460</v>
      </c>
      <c r="H442" s="289">
        <v>45077</v>
      </c>
      <c r="I442" s="183" t="s">
        <v>6828</v>
      </c>
      <c r="J442" s="183" t="s">
        <v>107</v>
      </c>
      <c r="K442" s="183" t="s">
        <v>107</v>
      </c>
      <c r="L442" s="185"/>
    </row>
    <row r="443" spans="1:12" x14ac:dyDescent="0.25">
      <c r="A443" s="115">
        <f ca="1">INDEX('1.MetaData'!A:A, MATCH($D443, '1.MetaData'!$B:$B, 0))</f>
        <v>213</v>
      </c>
      <c r="B443" s="161" t="s">
        <v>6836</v>
      </c>
      <c r="C443" s="183" t="s">
        <v>4878</v>
      </c>
      <c r="D443" s="81" t="str">
        <f ca="1">IF(
    NOT(ISERROR(_xlfn.XLOOKUP($B443, '4.Illumina'!F:F, '4.Illumina'!E:E))),
    _xlfn.XLOOKUP($B443, '4.Illumina'!F:F, '4.Illumina'!E:E),
    IF(
        NOT(ISERROR(_xlfn.XLOOKUP($B443, '4.PacBio'!F:F, '4.PacBio'!E:E))),
        _xlfn.XLOOKUP($B443, '4.PacBio'!F:F, '4.PacBio'!E:E),
        IF(
            NOT(ISERROR(_xlfn.XLOOKUP($B443, '4.HiCLibrary'!F:F, '4.HiCLibrary'!E:E))),
            _xlfn.XLOOKUP($B443, '4.HiCLibrary'!F:F, '4.HiCLibrary'!E:E),
            IFERROR(
                _xlfn.XLOOKUP($B443, '4.ONT'!F:F, '4.ONT'!E:E, "?"),
                "?"
            )
        )
    )
)</f>
        <v>OG213</v>
      </c>
      <c r="E443" t="str">
        <f t="shared" si="7"/>
        <v>OG213F_D_IL_NOVA_230607_LP</v>
      </c>
      <c r="F443" s="183" t="s">
        <v>6459</v>
      </c>
      <c r="G443" s="183" t="s">
        <v>6471</v>
      </c>
      <c r="H443" s="289">
        <v>45084</v>
      </c>
      <c r="I443" s="183" t="s">
        <v>6829</v>
      </c>
      <c r="J443" s="183" t="s">
        <v>107</v>
      </c>
      <c r="K443" s="183" t="s">
        <v>107</v>
      </c>
      <c r="L443" s="185"/>
    </row>
    <row r="444" spans="1:12" x14ac:dyDescent="0.25">
      <c r="A444" s="115">
        <f ca="1">INDEX('1.MetaData'!A:A, MATCH($D444, '1.MetaData'!$B:$B, 0))</f>
        <v>214</v>
      </c>
      <c r="B444" s="161" t="s">
        <v>6837</v>
      </c>
      <c r="C444" s="183" t="s">
        <v>4878</v>
      </c>
      <c r="D444" s="81" t="str">
        <f ca="1">IF(
    NOT(ISERROR(_xlfn.XLOOKUP($B444, '4.Illumina'!F:F, '4.Illumina'!E:E))),
    _xlfn.XLOOKUP($B444, '4.Illumina'!F:F, '4.Illumina'!E:E),
    IF(
        NOT(ISERROR(_xlfn.XLOOKUP($B444, '4.PacBio'!F:F, '4.PacBio'!E:E))),
        _xlfn.XLOOKUP($B444, '4.PacBio'!F:F, '4.PacBio'!E:E),
        IF(
            NOT(ISERROR(_xlfn.XLOOKUP($B444, '4.HiCLibrary'!F:F, '4.HiCLibrary'!E:E))),
            _xlfn.XLOOKUP($B444, '4.HiCLibrary'!F:F, '4.HiCLibrary'!E:E),
            IFERROR(
                _xlfn.XLOOKUP($B444, '4.ONT'!F:F, '4.ONT'!E:E, "?"),
                "?"
            )
        )
    )
)</f>
        <v>OG214</v>
      </c>
      <c r="E444" t="str">
        <f t="shared" si="7"/>
        <v>OG214F_D_IL_ISEQ_230531_LP</v>
      </c>
      <c r="F444" s="183" t="s">
        <v>6459</v>
      </c>
      <c r="G444" s="183" t="s">
        <v>6460</v>
      </c>
      <c r="H444" s="289">
        <v>45077</v>
      </c>
      <c r="I444" s="183" t="s">
        <v>6828</v>
      </c>
      <c r="J444" s="183" t="s">
        <v>107</v>
      </c>
      <c r="K444" s="183" t="s">
        <v>107</v>
      </c>
      <c r="L444" s="185"/>
    </row>
    <row r="445" spans="1:12" x14ac:dyDescent="0.25">
      <c r="A445" s="115">
        <f ca="1">INDEX('1.MetaData'!A:A, MATCH($D445, '1.MetaData'!$B:$B, 0))</f>
        <v>214</v>
      </c>
      <c r="B445" s="161" t="s">
        <v>6837</v>
      </c>
      <c r="C445" s="183" t="s">
        <v>4878</v>
      </c>
      <c r="D445" s="81" t="str">
        <f ca="1">IF(
    NOT(ISERROR(_xlfn.XLOOKUP($B445, '4.Illumina'!F:F, '4.Illumina'!E:E))),
    _xlfn.XLOOKUP($B445, '4.Illumina'!F:F, '4.Illumina'!E:E),
    IF(
        NOT(ISERROR(_xlfn.XLOOKUP($B445, '4.PacBio'!F:F, '4.PacBio'!E:E))),
        _xlfn.XLOOKUP($B445, '4.PacBio'!F:F, '4.PacBio'!E:E),
        IF(
            NOT(ISERROR(_xlfn.XLOOKUP($B445, '4.HiCLibrary'!F:F, '4.HiCLibrary'!E:E))),
            _xlfn.XLOOKUP($B445, '4.HiCLibrary'!F:F, '4.HiCLibrary'!E:E),
            IFERROR(
                _xlfn.XLOOKUP($B445, '4.ONT'!F:F, '4.ONT'!E:E, "?"),
                "?"
            )
        )
    )
)</f>
        <v>OG214</v>
      </c>
      <c r="E445" t="str">
        <f t="shared" si="7"/>
        <v>OG214F_D_IL_NOVA_230607_LP</v>
      </c>
      <c r="F445" s="183" t="s">
        <v>6459</v>
      </c>
      <c r="G445" s="183" t="s">
        <v>6471</v>
      </c>
      <c r="H445" s="289">
        <v>45084</v>
      </c>
      <c r="I445" s="183" t="s">
        <v>6829</v>
      </c>
      <c r="J445" s="183" t="s">
        <v>107</v>
      </c>
      <c r="K445" s="183" t="s">
        <v>107</v>
      </c>
      <c r="L445" s="185"/>
    </row>
    <row r="446" spans="1:12" x14ac:dyDescent="0.25">
      <c r="A446" s="115">
        <f ca="1">INDEX('1.MetaData'!A:A, MATCH($D446, '1.MetaData'!$B:$B, 0))</f>
        <v>215</v>
      </c>
      <c r="B446" s="161" t="s">
        <v>6838</v>
      </c>
      <c r="C446" s="183" t="s">
        <v>4878</v>
      </c>
      <c r="D446" s="81" t="str">
        <f ca="1">IF(
    NOT(ISERROR(_xlfn.XLOOKUP($B446, '4.Illumina'!F:F, '4.Illumina'!E:E))),
    _xlfn.XLOOKUP($B446, '4.Illumina'!F:F, '4.Illumina'!E:E),
    IF(
        NOT(ISERROR(_xlfn.XLOOKUP($B446, '4.PacBio'!F:F, '4.PacBio'!E:E))),
        _xlfn.XLOOKUP($B446, '4.PacBio'!F:F, '4.PacBio'!E:E),
        IF(
            NOT(ISERROR(_xlfn.XLOOKUP($B446, '4.HiCLibrary'!F:F, '4.HiCLibrary'!E:E))),
            _xlfn.XLOOKUP($B446, '4.HiCLibrary'!F:F, '4.HiCLibrary'!E:E),
            IFERROR(
                _xlfn.XLOOKUP($B446, '4.ONT'!F:F, '4.ONT'!E:E, "?"),
                "?"
            )
        )
    )
)</f>
        <v>OG215</v>
      </c>
      <c r="E446" t="str">
        <f t="shared" ref="E446:E509" si="8">CONCATENATE(B446,"_",I446)</f>
        <v>OG215F_D_IL_ISEQ_230531_LP</v>
      </c>
      <c r="F446" s="183" t="s">
        <v>6459</v>
      </c>
      <c r="G446" s="183" t="s">
        <v>6460</v>
      </c>
      <c r="H446" s="289">
        <v>45077</v>
      </c>
      <c r="I446" s="183" t="s">
        <v>6828</v>
      </c>
      <c r="J446" s="183" t="s">
        <v>107</v>
      </c>
      <c r="K446" s="183" t="s">
        <v>107</v>
      </c>
      <c r="L446" s="185"/>
    </row>
    <row r="447" spans="1:12" x14ac:dyDescent="0.25">
      <c r="A447" s="115">
        <f ca="1">INDEX('1.MetaData'!A:A, MATCH($D447, '1.MetaData'!$B:$B, 0))</f>
        <v>215</v>
      </c>
      <c r="B447" s="161" t="s">
        <v>6838</v>
      </c>
      <c r="C447" s="183" t="s">
        <v>4878</v>
      </c>
      <c r="D447" s="81" t="str">
        <f ca="1">IF(
    NOT(ISERROR(_xlfn.XLOOKUP($B447, '4.Illumina'!F:F, '4.Illumina'!E:E))),
    _xlfn.XLOOKUP($B447, '4.Illumina'!F:F, '4.Illumina'!E:E),
    IF(
        NOT(ISERROR(_xlfn.XLOOKUP($B447, '4.PacBio'!F:F, '4.PacBio'!E:E))),
        _xlfn.XLOOKUP($B447, '4.PacBio'!F:F, '4.PacBio'!E:E),
        IF(
            NOT(ISERROR(_xlfn.XLOOKUP($B447, '4.HiCLibrary'!F:F, '4.HiCLibrary'!E:E))),
            _xlfn.XLOOKUP($B447, '4.HiCLibrary'!F:F, '4.HiCLibrary'!E:E),
            IFERROR(
                _xlfn.XLOOKUP($B447, '4.ONT'!F:F, '4.ONT'!E:E, "?"),
                "?"
            )
        )
    )
)</f>
        <v>OG215</v>
      </c>
      <c r="E447" t="str">
        <f t="shared" si="8"/>
        <v>OG215F_D_IL_NOVA_230607_LP</v>
      </c>
      <c r="F447" s="183" t="s">
        <v>6459</v>
      </c>
      <c r="G447" s="183" t="s">
        <v>6471</v>
      </c>
      <c r="H447" s="289">
        <v>45084</v>
      </c>
      <c r="I447" s="183" t="s">
        <v>6829</v>
      </c>
      <c r="J447" s="183" t="s">
        <v>107</v>
      </c>
      <c r="K447" s="183" t="s">
        <v>107</v>
      </c>
      <c r="L447" s="185"/>
    </row>
    <row r="448" spans="1:12" x14ac:dyDescent="0.25">
      <c r="A448" s="115">
        <f ca="1">INDEX('1.MetaData'!A:A, MATCH($D448, '1.MetaData'!$B:$B, 0))</f>
        <v>216</v>
      </c>
      <c r="B448" s="161" t="s">
        <v>6839</v>
      </c>
      <c r="C448" s="183" t="s">
        <v>4878</v>
      </c>
      <c r="D448" s="81" t="str">
        <f ca="1">IF(
    NOT(ISERROR(_xlfn.XLOOKUP($B448, '4.Illumina'!F:F, '4.Illumina'!E:E))),
    _xlfn.XLOOKUP($B448, '4.Illumina'!F:F, '4.Illumina'!E:E),
    IF(
        NOT(ISERROR(_xlfn.XLOOKUP($B448, '4.PacBio'!F:F, '4.PacBio'!E:E))),
        _xlfn.XLOOKUP($B448, '4.PacBio'!F:F, '4.PacBio'!E:E),
        IF(
            NOT(ISERROR(_xlfn.XLOOKUP($B448, '4.HiCLibrary'!F:F, '4.HiCLibrary'!E:E))),
            _xlfn.XLOOKUP($B448, '4.HiCLibrary'!F:F, '4.HiCLibrary'!E:E),
            IFERROR(
                _xlfn.XLOOKUP($B448, '4.ONT'!F:F, '4.ONT'!E:E, "?"),
                "?"
            )
        )
    )
)</f>
        <v>OG216</v>
      </c>
      <c r="E448" t="str">
        <f t="shared" si="8"/>
        <v>OG216F_D_IL_ISEQ_230531_LP</v>
      </c>
      <c r="F448" s="183" t="s">
        <v>6459</v>
      </c>
      <c r="G448" s="183" t="s">
        <v>6460</v>
      </c>
      <c r="H448" s="289">
        <v>45077</v>
      </c>
      <c r="I448" s="183" t="s">
        <v>6828</v>
      </c>
      <c r="J448" s="183" t="s">
        <v>107</v>
      </c>
      <c r="K448" s="183" t="s">
        <v>107</v>
      </c>
      <c r="L448" s="185"/>
    </row>
    <row r="449" spans="1:12" x14ac:dyDescent="0.25">
      <c r="A449" s="115">
        <f ca="1">INDEX('1.MetaData'!A:A, MATCH($D449, '1.MetaData'!$B:$B, 0))</f>
        <v>216</v>
      </c>
      <c r="B449" s="161" t="s">
        <v>6839</v>
      </c>
      <c r="C449" s="183" t="s">
        <v>4878</v>
      </c>
      <c r="D449" s="81" t="str">
        <f ca="1">IF(
    NOT(ISERROR(_xlfn.XLOOKUP($B449, '4.Illumina'!F:F, '4.Illumina'!E:E))),
    _xlfn.XLOOKUP($B449, '4.Illumina'!F:F, '4.Illumina'!E:E),
    IF(
        NOT(ISERROR(_xlfn.XLOOKUP($B449, '4.PacBio'!F:F, '4.PacBio'!E:E))),
        _xlfn.XLOOKUP($B449, '4.PacBio'!F:F, '4.PacBio'!E:E),
        IF(
            NOT(ISERROR(_xlfn.XLOOKUP($B449, '4.HiCLibrary'!F:F, '4.HiCLibrary'!E:E))),
            _xlfn.XLOOKUP($B449, '4.HiCLibrary'!F:F, '4.HiCLibrary'!E:E),
            IFERROR(
                _xlfn.XLOOKUP($B449, '4.ONT'!F:F, '4.ONT'!E:E, "?"),
                "?"
            )
        )
    )
)</f>
        <v>OG216</v>
      </c>
      <c r="E449" t="str">
        <f t="shared" si="8"/>
        <v>OG216F_D_IL_NOVA_230607_LP</v>
      </c>
      <c r="F449" s="183" t="s">
        <v>6459</v>
      </c>
      <c r="G449" s="183" t="s">
        <v>6471</v>
      </c>
      <c r="H449" s="289">
        <v>45084</v>
      </c>
      <c r="I449" s="183" t="s">
        <v>6829</v>
      </c>
      <c r="J449" s="183" t="s">
        <v>107</v>
      </c>
      <c r="K449" s="183" t="s">
        <v>107</v>
      </c>
      <c r="L449" s="185"/>
    </row>
    <row r="450" spans="1:12" x14ac:dyDescent="0.25">
      <c r="A450" s="115">
        <f ca="1">INDEX('1.MetaData'!A:A, MATCH($D450, '1.MetaData'!$B:$B, 0))</f>
        <v>217</v>
      </c>
      <c r="B450" s="161" t="s">
        <v>6840</v>
      </c>
      <c r="C450" s="183" t="s">
        <v>4878</v>
      </c>
      <c r="D450" s="81" t="str">
        <f ca="1">IF(
    NOT(ISERROR(_xlfn.XLOOKUP($B450, '4.Illumina'!F:F, '4.Illumina'!E:E))),
    _xlfn.XLOOKUP($B450, '4.Illumina'!F:F, '4.Illumina'!E:E),
    IF(
        NOT(ISERROR(_xlfn.XLOOKUP($B450, '4.PacBio'!F:F, '4.PacBio'!E:E))),
        _xlfn.XLOOKUP($B450, '4.PacBio'!F:F, '4.PacBio'!E:E),
        IF(
            NOT(ISERROR(_xlfn.XLOOKUP($B450, '4.HiCLibrary'!F:F, '4.HiCLibrary'!E:E))),
            _xlfn.XLOOKUP($B450, '4.HiCLibrary'!F:F, '4.HiCLibrary'!E:E),
            IFERROR(
                _xlfn.XLOOKUP($B450, '4.ONT'!F:F, '4.ONT'!E:E, "?"),
                "?"
            )
        )
    )
)</f>
        <v>OG217</v>
      </c>
      <c r="E450" t="str">
        <f t="shared" si="8"/>
        <v>OG217F_D_IL_ISEQ_230531_LP</v>
      </c>
      <c r="F450" s="183" t="s">
        <v>6459</v>
      </c>
      <c r="G450" s="183" t="s">
        <v>6460</v>
      </c>
      <c r="H450" s="289">
        <v>45077</v>
      </c>
      <c r="I450" s="183" t="s">
        <v>6828</v>
      </c>
      <c r="J450" s="183" t="s">
        <v>107</v>
      </c>
      <c r="K450" s="183" t="s">
        <v>107</v>
      </c>
      <c r="L450" s="185"/>
    </row>
    <row r="451" spans="1:12" x14ac:dyDescent="0.25">
      <c r="A451" s="115">
        <f ca="1">INDEX('1.MetaData'!A:A, MATCH($D451, '1.MetaData'!$B:$B, 0))</f>
        <v>217</v>
      </c>
      <c r="B451" s="161" t="s">
        <v>6840</v>
      </c>
      <c r="C451" s="183" t="s">
        <v>4878</v>
      </c>
      <c r="D451" s="81" t="str">
        <f ca="1">IF(
    NOT(ISERROR(_xlfn.XLOOKUP($B451, '4.Illumina'!F:F, '4.Illumina'!E:E))),
    _xlfn.XLOOKUP($B451, '4.Illumina'!F:F, '4.Illumina'!E:E),
    IF(
        NOT(ISERROR(_xlfn.XLOOKUP($B451, '4.PacBio'!F:F, '4.PacBio'!E:E))),
        _xlfn.XLOOKUP($B451, '4.PacBio'!F:F, '4.PacBio'!E:E),
        IF(
            NOT(ISERROR(_xlfn.XLOOKUP($B451, '4.HiCLibrary'!F:F, '4.HiCLibrary'!E:E))),
            _xlfn.XLOOKUP($B451, '4.HiCLibrary'!F:F, '4.HiCLibrary'!E:E),
            IFERROR(
                _xlfn.XLOOKUP($B451, '4.ONT'!F:F, '4.ONT'!E:E, "?"),
                "?"
            )
        )
    )
)</f>
        <v>OG217</v>
      </c>
      <c r="E451" t="str">
        <f t="shared" si="8"/>
        <v>OG217F_D_IL_NOVA_230607_LP</v>
      </c>
      <c r="F451" s="183" t="s">
        <v>6459</v>
      </c>
      <c r="G451" s="183" t="s">
        <v>6471</v>
      </c>
      <c r="H451" s="289">
        <v>45084</v>
      </c>
      <c r="I451" s="183" t="s">
        <v>6829</v>
      </c>
      <c r="J451" s="183" t="s">
        <v>107</v>
      </c>
      <c r="K451" s="183" t="s">
        <v>107</v>
      </c>
      <c r="L451" s="185"/>
    </row>
    <row r="452" spans="1:12" x14ac:dyDescent="0.25">
      <c r="A452" s="115">
        <f ca="1">INDEX('1.MetaData'!A:A, MATCH($D452, '1.MetaData'!$B:$B, 0))</f>
        <v>218</v>
      </c>
      <c r="B452" s="161" t="s">
        <v>6841</v>
      </c>
      <c r="C452" s="183" t="s">
        <v>4878</v>
      </c>
      <c r="D452" s="81" t="str">
        <f ca="1">IF(
    NOT(ISERROR(_xlfn.XLOOKUP($B452, '4.Illumina'!F:F, '4.Illumina'!E:E))),
    _xlfn.XLOOKUP($B452, '4.Illumina'!F:F, '4.Illumina'!E:E),
    IF(
        NOT(ISERROR(_xlfn.XLOOKUP($B452, '4.PacBio'!F:F, '4.PacBio'!E:E))),
        _xlfn.XLOOKUP($B452, '4.PacBio'!F:F, '4.PacBio'!E:E),
        IF(
            NOT(ISERROR(_xlfn.XLOOKUP($B452, '4.HiCLibrary'!F:F, '4.HiCLibrary'!E:E))),
            _xlfn.XLOOKUP($B452, '4.HiCLibrary'!F:F, '4.HiCLibrary'!E:E),
            IFERROR(
                _xlfn.XLOOKUP($B452, '4.ONT'!F:F, '4.ONT'!E:E, "?"),
                "?"
            )
        )
    )
)</f>
        <v>OG218</v>
      </c>
      <c r="E452" t="str">
        <f t="shared" si="8"/>
        <v>OG218F_D_IL_ISEQ_230531_LP</v>
      </c>
      <c r="F452" s="183" t="s">
        <v>6459</v>
      </c>
      <c r="G452" s="183" t="s">
        <v>6460</v>
      </c>
      <c r="H452" s="289">
        <v>45077</v>
      </c>
      <c r="I452" s="183" t="s">
        <v>6828</v>
      </c>
      <c r="J452" s="183" t="s">
        <v>107</v>
      </c>
      <c r="K452" s="183" t="s">
        <v>107</v>
      </c>
      <c r="L452" s="185"/>
    </row>
    <row r="453" spans="1:12" x14ac:dyDescent="0.25">
      <c r="A453" s="115">
        <f ca="1">INDEX('1.MetaData'!A:A, MATCH($D453, '1.MetaData'!$B:$B, 0))</f>
        <v>218</v>
      </c>
      <c r="B453" s="161" t="s">
        <v>6841</v>
      </c>
      <c r="C453" s="183" t="s">
        <v>4878</v>
      </c>
      <c r="D453" s="81" t="str">
        <f ca="1">IF(
    NOT(ISERROR(_xlfn.XLOOKUP($B453, '4.Illumina'!F:F, '4.Illumina'!E:E))),
    _xlfn.XLOOKUP($B453, '4.Illumina'!F:F, '4.Illumina'!E:E),
    IF(
        NOT(ISERROR(_xlfn.XLOOKUP($B453, '4.PacBio'!F:F, '4.PacBio'!E:E))),
        _xlfn.XLOOKUP($B453, '4.PacBio'!F:F, '4.PacBio'!E:E),
        IF(
            NOT(ISERROR(_xlfn.XLOOKUP($B453, '4.HiCLibrary'!F:F, '4.HiCLibrary'!E:E))),
            _xlfn.XLOOKUP($B453, '4.HiCLibrary'!F:F, '4.HiCLibrary'!E:E),
            IFERROR(
                _xlfn.XLOOKUP($B453, '4.ONT'!F:F, '4.ONT'!E:E, "?"),
                "?"
            )
        )
    )
)</f>
        <v>OG218</v>
      </c>
      <c r="E453" t="str">
        <f t="shared" si="8"/>
        <v>OG218F_D_IL_NOVA_230607_LP</v>
      </c>
      <c r="F453" s="183" t="s">
        <v>6459</v>
      </c>
      <c r="G453" s="183" t="s">
        <v>6471</v>
      </c>
      <c r="H453" s="289">
        <v>45084</v>
      </c>
      <c r="I453" s="183" t="s">
        <v>6829</v>
      </c>
      <c r="J453" s="183" t="s">
        <v>107</v>
      </c>
      <c r="K453" s="183" t="s">
        <v>107</v>
      </c>
      <c r="L453" s="185"/>
    </row>
    <row r="454" spans="1:12" x14ac:dyDescent="0.25">
      <c r="A454" s="115">
        <f ca="1">INDEX('1.MetaData'!A:A, MATCH($D454, '1.MetaData'!$B:$B, 0))</f>
        <v>219</v>
      </c>
      <c r="B454" s="161" t="s">
        <v>6842</v>
      </c>
      <c r="C454" s="183" t="s">
        <v>4878</v>
      </c>
      <c r="D454" s="81" t="str">
        <f ca="1">IF(
    NOT(ISERROR(_xlfn.XLOOKUP($B454, '4.Illumina'!F:F, '4.Illumina'!E:E))),
    _xlfn.XLOOKUP($B454, '4.Illumina'!F:F, '4.Illumina'!E:E),
    IF(
        NOT(ISERROR(_xlfn.XLOOKUP($B454, '4.PacBio'!F:F, '4.PacBio'!E:E))),
        _xlfn.XLOOKUP($B454, '4.PacBio'!F:F, '4.PacBio'!E:E),
        IF(
            NOT(ISERROR(_xlfn.XLOOKUP($B454, '4.HiCLibrary'!F:F, '4.HiCLibrary'!E:E))),
            _xlfn.XLOOKUP($B454, '4.HiCLibrary'!F:F, '4.HiCLibrary'!E:E),
            IFERROR(
                _xlfn.XLOOKUP($B454, '4.ONT'!F:F, '4.ONT'!E:E, "?"),
                "?"
            )
        )
    )
)</f>
        <v>OG219</v>
      </c>
      <c r="E454" t="str">
        <f t="shared" si="8"/>
        <v>OG219F_D_IL_ISEQ_230531_LP</v>
      </c>
      <c r="F454" s="183" t="s">
        <v>6459</v>
      </c>
      <c r="G454" s="183" t="s">
        <v>6460</v>
      </c>
      <c r="H454" s="289">
        <v>45077</v>
      </c>
      <c r="I454" s="183" t="s">
        <v>6828</v>
      </c>
      <c r="J454" s="183" t="s">
        <v>107</v>
      </c>
      <c r="K454" s="183" t="s">
        <v>107</v>
      </c>
      <c r="L454" s="185"/>
    </row>
    <row r="455" spans="1:12" x14ac:dyDescent="0.25">
      <c r="A455" s="115">
        <f ca="1">INDEX('1.MetaData'!A:A, MATCH($D455, '1.MetaData'!$B:$B, 0))</f>
        <v>219</v>
      </c>
      <c r="B455" s="161" t="s">
        <v>6842</v>
      </c>
      <c r="C455" s="183" t="s">
        <v>4878</v>
      </c>
      <c r="D455" s="81" t="str">
        <f ca="1">IF(
    NOT(ISERROR(_xlfn.XLOOKUP($B455, '4.Illumina'!F:F, '4.Illumina'!E:E))),
    _xlfn.XLOOKUP($B455, '4.Illumina'!F:F, '4.Illumina'!E:E),
    IF(
        NOT(ISERROR(_xlfn.XLOOKUP($B455, '4.PacBio'!F:F, '4.PacBio'!E:E))),
        _xlfn.XLOOKUP($B455, '4.PacBio'!F:F, '4.PacBio'!E:E),
        IF(
            NOT(ISERROR(_xlfn.XLOOKUP($B455, '4.HiCLibrary'!F:F, '4.HiCLibrary'!E:E))),
            _xlfn.XLOOKUP($B455, '4.HiCLibrary'!F:F, '4.HiCLibrary'!E:E),
            IFERROR(
                _xlfn.XLOOKUP($B455, '4.ONT'!F:F, '4.ONT'!E:E, "?"),
                "?"
            )
        )
    )
)</f>
        <v>OG219</v>
      </c>
      <c r="E455" t="str">
        <f t="shared" si="8"/>
        <v>OG219F_D_IL_NOVA_230607_LP</v>
      </c>
      <c r="F455" s="183" t="s">
        <v>6459</v>
      </c>
      <c r="G455" s="183" t="s">
        <v>6471</v>
      </c>
      <c r="H455" s="289">
        <v>45084</v>
      </c>
      <c r="I455" s="183" t="s">
        <v>6829</v>
      </c>
      <c r="J455" s="183" t="s">
        <v>107</v>
      </c>
      <c r="K455" s="183" t="s">
        <v>107</v>
      </c>
      <c r="L455" s="185"/>
    </row>
    <row r="456" spans="1:12" x14ac:dyDescent="0.25">
      <c r="A456" s="115">
        <f ca="1">INDEX('1.MetaData'!A:A, MATCH($D456, '1.MetaData'!$B:$B, 0))</f>
        <v>220</v>
      </c>
      <c r="B456" s="161" t="s">
        <v>6843</v>
      </c>
      <c r="C456" s="183" t="s">
        <v>4878</v>
      </c>
      <c r="D456" s="81" t="str">
        <f ca="1">IF(
    NOT(ISERROR(_xlfn.XLOOKUP($B456, '4.Illumina'!F:F, '4.Illumina'!E:E))),
    _xlfn.XLOOKUP($B456, '4.Illumina'!F:F, '4.Illumina'!E:E),
    IF(
        NOT(ISERROR(_xlfn.XLOOKUP($B456, '4.PacBio'!F:F, '4.PacBio'!E:E))),
        _xlfn.XLOOKUP($B456, '4.PacBio'!F:F, '4.PacBio'!E:E),
        IF(
            NOT(ISERROR(_xlfn.XLOOKUP($B456, '4.HiCLibrary'!F:F, '4.HiCLibrary'!E:E))),
            _xlfn.XLOOKUP($B456, '4.HiCLibrary'!F:F, '4.HiCLibrary'!E:E),
            IFERROR(
                _xlfn.XLOOKUP($B456, '4.ONT'!F:F, '4.ONT'!E:E, "?"),
                "?"
            )
        )
    )
)</f>
        <v>OG220</v>
      </c>
      <c r="E456" t="str">
        <f t="shared" si="8"/>
        <v>OG220F_D_IL_ISEQ_230531_LP</v>
      </c>
      <c r="F456" s="183" t="s">
        <v>6459</v>
      </c>
      <c r="G456" s="183" t="s">
        <v>6460</v>
      </c>
      <c r="H456" s="289">
        <v>45077</v>
      </c>
      <c r="I456" s="183" t="s">
        <v>6828</v>
      </c>
      <c r="J456" s="183" t="s">
        <v>107</v>
      </c>
      <c r="K456" s="183" t="s">
        <v>107</v>
      </c>
      <c r="L456" s="185"/>
    </row>
    <row r="457" spans="1:12" x14ac:dyDescent="0.25">
      <c r="A457" s="115">
        <f ca="1">INDEX('1.MetaData'!A:A, MATCH($D457, '1.MetaData'!$B:$B, 0))</f>
        <v>220</v>
      </c>
      <c r="B457" s="161" t="s">
        <v>6843</v>
      </c>
      <c r="C457" s="183" t="s">
        <v>4878</v>
      </c>
      <c r="D457" s="81" t="str">
        <f ca="1">IF(
    NOT(ISERROR(_xlfn.XLOOKUP($B457, '4.Illumina'!F:F, '4.Illumina'!E:E))),
    _xlfn.XLOOKUP($B457, '4.Illumina'!F:F, '4.Illumina'!E:E),
    IF(
        NOT(ISERROR(_xlfn.XLOOKUP($B457, '4.PacBio'!F:F, '4.PacBio'!E:E))),
        _xlfn.XLOOKUP($B457, '4.PacBio'!F:F, '4.PacBio'!E:E),
        IF(
            NOT(ISERROR(_xlfn.XLOOKUP($B457, '4.HiCLibrary'!F:F, '4.HiCLibrary'!E:E))),
            _xlfn.XLOOKUP($B457, '4.HiCLibrary'!F:F, '4.HiCLibrary'!E:E),
            IFERROR(
                _xlfn.XLOOKUP($B457, '4.ONT'!F:F, '4.ONT'!E:E, "?"),
                "?"
            )
        )
    )
)</f>
        <v>OG220</v>
      </c>
      <c r="E457" t="str">
        <f t="shared" si="8"/>
        <v>OG220F_D_IL_NOVA_230607_LP</v>
      </c>
      <c r="F457" s="183" t="s">
        <v>6459</v>
      </c>
      <c r="G457" s="183" t="s">
        <v>6471</v>
      </c>
      <c r="H457" s="289">
        <v>45084</v>
      </c>
      <c r="I457" s="183" t="s">
        <v>6829</v>
      </c>
      <c r="J457" s="183" t="s">
        <v>107</v>
      </c>
      <c r="K457" s="183" t="s">
        <v>107</v>
      </c>
      <c r="L457" s="185"/>
    </row>
    <row r="458" spans="1:12" x14ac:dyDescent="0.25">
      <c r="A458" s="115">
        <f ca="1">INDEX('1.MetaData'!A:A, MATCH($D458, '1.MetaData'!$B:$B, 0))</f>
        <v>221</v>
      </c>
      <c r="B458" s="161" t="s">
        <v>6844</v>
      </c>
      <c r="C458" s="183" t="s">
        <v>4878</v>
      </c>
      <c r="D458" s="81" t="str">
        <f ca="1">IF(
    NOT(ISERROR(_xlfn.XLOOKUP($B458, '4.Illumina'!F:F, '4.Illumina'!E:E))),
    _xlfn.XLOOKUP($B458, '4.Illumina'!F:F, '4.Illumina'!E:E),
    IF(
        NOT(ISERROR(_xlfn.XLOOKUP($B458, '4.PacBio'!F:F, '4.PacBio'!E:E))),
        _xlfn.XLOOKUP($B458, '4.PacBio'!F:F, '4.PacBio'!E:E),
        IF(
            NOT(ISERROR(_xlfn.XLOOKUP($B458, '4.HiCLibrary'!F:F, '4.HiCLibrary'!E:E))),
            _xlfn.XLOOKUP($B458, '4.HiCLibrary'!F:F, '4.HiCLibrary'!E:E),
            IFERROR(
                _xlfn.XLOOKUP($B458, '4.ONT'!F:F, '4.ONT'!E:E, "?"),
                "?"
            )
        )
    )
)</f>
        <v>OG221</v>
      </c>
      <c r="E458" t="str">
        <f t="shared" si="8"/>
        <v>OG221F_D_IL_ISEQ_230531_LP</v>
      </c>
      <c r="F458" s="183" t="s">
        <v>6459</v>
      </c>
      <c r="G458" s="183" t="s">
        <v>6460</v>
      </c>
      <c r="H458" s="289">
        <v>45077</v>
      </c>
      <c r="I458" s="183" t="s">
        <v>6828</v>
      </c>
      <c r="J458" s="183" t="s">
        <v>107</v>
      </c>
      <c r="K458" s="183" t="s">
        <v>107</v>
      </c>
      <c r="L458" s="185"/>
    </row>
    <row r="459" spans="1:12" x14ac:dyDescent="0.25">
      <c r="A459" s="115">
        <f ca="1">INDEX('1.MetaData'!A:A, MATCH($D459, '1.MetaData'!$B:$B, 0))</f>
        <v>221</v>
      </c>
      <c r="B459" s="161" t="s">
        <v>6844</v>
      </c>
      <c r="C459" s="183" t="s">
        <v>4878</v>
      </c>
      <c r="D459" s="81" t="str">
        <f ca="1">IF(
    NOT(ISERROR(_xlfn.XLOOKUP($B459, '4.Illumina'!F:F, '4.Illumina'!E:E))),
    _xlfn.XLOOKUP($B459, '4.Illumina'!F:F, '4.Illumina'!E:E),
    IF(
        NOT(ISERROR(_xlfn.XLOOKUP($B459, '4.PacBio'!F:F, '4.PacBio'!E:E))),
        _xlfn.XLOOKUP($B459, '4.PacBio'!F:F, '4.PacBio'!E:E),
        IF(
            NOT(ISERROR(_xlfn.XLOOKUP($B459, '4.HiCLibrary'!F:F, '4.HiCLibrary'!E:E))),
            _xlfn.XLOOKUP($B459, '4.HiCLibrary'!F:F, '4.HiCLibrary'!E:E),
            IFERROR(
                _xlfn.XLOOKUP($B459, '4.ONT'!F:F, '4.ONT'!E:E, "?"),
                "?"
            )
        )
    )
)</f>
        <v>OG221</v>
      </c>
      <c r="E459" t="str">
        <f t="shared" si="8"/>
        <v>OG221F_D_IL_NOVA_230607_LP</v>
      </c>
      <c r="F459" s="183" t="s">
        <v>6459</v>
      </c>
      <c r="G459" s="183" t="s">
        <v>6471</v>
      </c>
      <c r="H459" s="289">
        <v>45084</v>
      </c>
      <c r="I459" s="183" t="s">
        <v>6829</v>
      </c>
      <c r="J459" s="183" t="s">
        <v>107</v>
      </c>
      <c r="K459" s="183" t="s">
        <v>107</v>
      </c>
      <c r="L459" s="185"/>
    </row>
    <row r="460" spans="1:12" x14ac:dyDescent="0.25">
      <c r="A460" s="115">
        <f ca="1">INDEX('1.MetaData'!A:A, MATCH($D460, '1.MetaData'!$B:$B, 0))</f>
        <v>222</v>
      </c>
      <c r="B460" s="161" t="s">
        <v>6845</v>
      </c>
      <c r="C460" s="183" t="s">
        <v>4878</v>
      </c>
      <c r="D460" s="81" t="str">
        <f ca="1">IF(
    NOT(ISERROR(_xlfn.XLOOKUP($B460, '4.Illumina'!F:F, '4.Illumina'!E:E))),
    _xlfn.XLOOKUP($B460, '4.Illumina'!F:F, '4.Illumina'!E:E),
    IF(
        NOT(ISERROR(_xlfn.XLOOKUP($B460, '4.PacBio'!F:F, '4.PacBio'!E:E))),
        _xlfn.XLOOKUP($B460, '4.PacBio'!F:F, '4.PacBio'!E:E),
        IF(
            NOT(ISERROR(_xlfn.XLOOKUP($B460, '4.HiCLibrary'!F:F, '4.HiCLibrary'!E:E))),
            _xlfn.XLOOKUP($B460, '4.HiCLibrary'!F:F, '4.HiCLibrary'!E:E),
            IFERROR(
                _xlfn.XLOOKUP($B460, '4.ONT'!F:F, '4.ONT'!E:E, "?"),
                "?"
            )
        )
    )
)</f>
        <v>OG222</v>
      </c>
      <c r="E460" t="str">
        <f t="shared" si="8"/>
        <v>OG222F_D_IL_iSeq_230531_LP</v>
      </c>
      <c r="F460" s="183" t="s">
        <v>6459</v>
      </c>
      <c r="G460" s="183" t="s">
        <v>6460</v>
      </c>
      <c r="H460" s="289">
        <v>45077</v>
      </c>
      <c r="I460" s="183" t="s">
        <v>6846</v>
      </c>
      <c r="J460" s="183" t="s">
        <v>107</v>
      </c>
      <c r="K460" s="183" t="s">
        <v>107</v>
      </c>
      <c r="L460" s="185"/>
    </row>
    <row r="461" spans="1:12" x14ac:dyDescent="0.25">
      <c r="A461" s="115">
        <f ca="1">INDEX('1.MetaData'!A:A, MATCH($D461, '1.MetaData'!$B:$B, 0))</f>
        <v>222</v>
      </c>
      <c r="B461" s="161" t="s">
        <v>6845</v>
      </c>
      <c r="C461" s="183" t="s">
        <v>4878</v>
      </c>
      <c r="D461" s="81" t="str">
        <f ca="1">IF(
    NOT(ISERROR(_xlfn.XLOOKUP($B461, '4.Illumina'!F:F, '4.Illumina'!E:E))),
    _xlfn.XLOOKUP($B461, '4.Illumina'!F:F, '4.Illumina'!E:E),
    IF(
        NOT(ISERROR(_xlfn.XLOOKUP($B461, '4.PacBio'!F:F, '4.PacBio'!E:E))),
        _xlfn.XLOOKUP($B461, '4.PacBio'!F:F, '4.PacBio'!E:E),
        IF(
            NOT(ISERROR(_xlfn.XLOOKUP($B461, '4.HiCLibrary'!F:F, '4.HiCLibrary'!E:E))),
            _xlfn.XLOOKUP($B461, '4.HiCLibrary'!F:F, '4.HiCLibrary'!E:E),
            IFERROR(
                _xlfn.XLOOKUP($B461, '4.ONT'!F:F, '4.ONT'!E:E, "?"),
                "?"
            )
        )
    )
)</f>
        <v>OG222</v>
      </c>
      <c r="E461" t="str">
        <f t="shared" si="8"/>
        <v>OG222F_D_IL_NOVA_230607_LP</v>
      </c>
      <c r="F461" s="183" t="s">
        <v>6459</v>
      </c>
      <c r="G461" s="183" t="s">
        <v>6471</v>
      </c>
      <c r="H461" s="289">
        <v>45084</v>
      </c>
      <c r="I461" s="183" t="s">
        <v>6829</v>
      </c>
      <c r="J461" s="183" t="s">
        <v>107</v>
      </c>
      <c r="K461" s="183" t="s">
        <v>107</v>
      </c>
      <c r="L461" s="185"/>
    </row>
    <row r="462" spans="1:12" x14ac:dyDescent="0.25">
      <c r="A462" s="115">
        <f ca="1">INDEX('1.MetaData'!A:A, MATCH($D462, '1.MetaData'!$B:$B, 0))</f>
        <v>223</v>
      </c>
      <c r="B462" s="161" t="s">
        <v>6847</v>
      </c>
      <c r="C462" s="183" t="s">
        <v>4878</v>
      </c>
      <c r="D462" s="81" t="str">
        <f ca="1">IF(
    NOT(ISERROR(_xlfn.XLOOKUP($B462, '4.Illumina'!F:F, '4.Illumina'!E:E))),
    _xlfn.XLOOKUP($B462, '4.Illumina'!F:F, '4.Illumina'!E:E),
    IF(
        NOT(ISERROR(_xlfn.XLOOKUP($B462, '4.PacBio'!F:F, '4.PacBio'!E:E))),
        _xlfn.XLOOKUP($B462, '4.PacBio'!F:F, '4.PacBio'!E:E),
        IF(
            NOT(ISERROR(_xlfn.XLOOKUP($B462, '4.HiCLibrary'!F:F, '4.HiCLibrary'!E:E))),
            _xlfn.XLOOKUP($B462, '4.HiCLibrary'!F:F, '4.HiCLibrary'!E:E),
            IFERROR(
                _xlfn.XLOOKUP($B462, '4.ONT'!F:F, '4.ONT'!E:E, "?"),
                "?"
            )
        )
    )
)</f>
        <v>OG223</v>
      </c>
      <c r="E462" t="str">
        <f t="shared" si="8"/>
        <v>OG223F_D_IL_ISEQ_230531_LP</v>
      </c>
      <c r="F462" s="183" t="s">
        <v>6459</v>
      </c>
      <c r="G462" s="183" t="s">
        <v>6460</v>
      </c>
      <c r="H462" s="289">
        <v>45077</v>
      </c>
      <c r="I462" s="183" t="s">
        <v>6828</v>
      </c>
      <c r="J462" s="183" t="s">
        <v>107</v>
      </c>
      <c r="K462" s="183" t="s">
        <v>107</v>
      </c>
      <c r="L462" s="185"/>
    </row>
    <row r="463" spans="1:12" x14ac:dyDescent="0.25">
      <c r="A463" s="115">
        <f ca="1">INDEX('1.MetaData'!A:A, MATCH($D463, '1.MetaData'!$B:$B, 0))</f>
        <v>223</v>
      </c>
      <c r="B463" s="161" t="s">
        <v>6847</v>
      </c>
      <c r="C463" s="183" t="s">
        <v>4878</v>
      </c>
      <c r="D463" s="81" t="str">
        <f ca="1">IF(
    NOT(ISERROR(_xlfn.XLOOKUP($B463, '4.Illumina'!F:F, '4.Illumina'!E:E))),
    _xlfn.XLOOKUP($B463, '4.Illumina'!F:F, '4.Illumina'!E:E),
    IF(
        NOT(ISERROR(_xlfn.XLOOKUP($B463, '4.PacBio'!F:F, '4.PacBio'!E:E))),
        _xlfn.XLOOKUP($B463, '4.PacBio'!F:F, '4.PacBio'!E:E),
        IF(
            NOT(ISERROR(_xlfn.XLOOKUP($B463, '4.HiCLibrary'!F:F, '4.HiCLibrary'!E:E))),
            _xlfn.XLOOKUP($B463, '4.HiCLibrary'!F:F, '4.HiCLibrary'!E:E),
            IFERROR(
                _xlfn.XLOOKUP($B463, '4.ONT'!F:F, '4.ONT'!E:E, "?"),
                "?"
            )
        )
    )
)</f>
        <v>OG223</v>
      </c>
      <c r="E463" t="str">
        <f t="shared" si="8"/>
        <v>OG223F_D_IL_NOVA_230607_LP</v>
      </c>
      <c r="F463" s="183" t="s">
        <v>6459</v>
      </c>
      <c r="G463" s="183" t="s">
        <v>6471</v>
      </c>
      <c r="H463" s="289">
        <v>45084</v>
      </c>
      <c r="I463" s="183" t="s">
        <v>6829</v>
      </c>
      <c r="J463" s="183" t="s">
        <v>107</v>
      </c>
      <c r="K463" s="183" t="s">
        <v>107</v>
      </c>
      <c r="L463" s="185"/>
    </row>
    <row r="464" spans="1:12" x14ac:dyDescent="0.25">
      <c r="A464" s="115">
        <f ca="1">INDEX('1.MetaData'!A:A, MATCH($D464, '1.MetaData'!$B:$B, 0))</f>
        <v>224</v>
      </c>
      <c r="B464" s="161" t="s">
        <v>6848</v>
      </c>
      <c r="C464" s="183" t="s">
        <v>4878</v>
      </c>
      <c r="D464" s="81" t="str">
        <f ca="1">IF(
    NOT(ISERROR(_xlfn.XLOOKUP($B464, '4.Illumina'!F:F, '4.Illumina'!E:E))),
    _xlfn.XLOOKUP($B464, '4.Illumina'!F:F, '4.Illumina'!E:E),
    IF(
        NOT(ISERROR(_xlfn.XLOOKUP($B464, '4.PacBio'!F:F, '4.PacBio'!E:E))),
        _xlfn.XLOOKUP($B464, '4.PacBio'!F:F, '4.PacBio'!E:E),
        IF(
            NOT(ISERROR(_xlfn.XLOOKUP($B464, '4.HiCLibrary'!F:F, '4.HiCLibrary'!E:E))),
            _xlfn.XLOOKUP($B464, '4.HiCLibrary'!F:F, '4.HiCLibrary'!E:E),
            IFERROR(
                _xlfn.XLOOKUP($B464, '4.ONT'!F:F, '4.ONT'!E:E, "?"),
                "?"
            )
        )
    )
)</f>
        <v>OG224</v>
      </c>
      <c r="E464" t="str">
        <f t="shared" si="8"/>
        <v>OG224F_D_IL_ISEQ_230531_LP</v>
      </c>
      <c r="F464" s="183" t="s">
        <v>6459</v>
      </c>
      <c r="G464" s="183" t="s">
        <v>6460</v>
      </c>
      <c r="H464" s="289">
        <v>45077</v>
      </c>
      <c r="I464" s="183" t="s">
        <v>6828</v>
      </c>
      <c r="J464" s="183" t="s">
        <v>107</v>
      </c>
      <c r="K464" s="183" t="s">
        <v>107</v>
      </c>
      <c r="L464" s="185"/>
    </row>
    <row r="465" spans="1:12" x14ac:dyDescent="0.25">
      <c r="A465" s="115">
        <f ca="1">INDEX('1.MetaData'!A:A, MATCH($D465, '1.MetaData'!$B:$B, 0))</f>
        <v>224</v>
      </c>
      <c r="B465" s="161" t="s">
        <v>6848</v>
      </c>
      <c r="C465" s="183" t="s">
        <v>4878</v>
      </c>
      <c r="D465" s="81" t="str">
        <f ca="1">IF(
    NOT(ISERROR(_xlfn.XLOOKUP($B465, '4.Illumina'!F:F, '4.Illumina'!E:E))),
    _xlfn.XLOOKUP($B465, '4.Illumina'!F:F, '4.Illumina'!E:E),
    IF(
        NOT(ISERROR(_xlfn.XLOOKUP($B465, '4.PacBio'!F:F, '4.PacBio'!E:E))),
        _xlfn.XLOOKUP($B465, '4.PacBio'!F:F, '4.PacBio'!E:E),
        IF(
            NOT(ISERROR(_xlfn.XLOOKUP($B465, '4.HiCLibrary'!F:F, '4.HiCLibrary'!E:E))),
            _xlfn.XLOOKUP($B465, '4.HiCLibrary'!F:F, '4.HiCLibrary'!E:E),
            IFERROR(
                _xlfn.XLOOKUP($B465, '4.ONT'!F:F, '4.ONT'!E:E, "?"),
                "?"
            )
        )
    )
)</f>
        <v>OG224</v>
      </c>
      <c r="E465" t="str">
        <f t="shared" si="8"/>
        <v>OG224F_D_IL_NOVA_230607_LP</v>
      </c>
      <c r="F465" s="183" t="s">
        <v>6459</v>
      </c>
      <c r="G465" s="183" t="s">
        <v>6471</v>
      </c>
      <c r="H465" s="289">
        <v>45084</v>
      </c>
      <c r="I465" s="183" t="s">
        <v>6829</v>
      </c>
      <c r="J465" s="183" t="s">
        <v>107</v>
      </c>
      <c r="K465" s="183" t="s">
        <v>107</v>
      </c>
      <c r="L465" s="185"/>
    </row>
    <row r="466" spans="1:12" x14ac:dyDescent="0.25">
      <c r="A466" s="115">
        <f ca="1">INDEX('1.MetaData'!A:A, MATCH($D466, '1.MetaData'!$B:$B, 0))</f>
        <v>225</v>
      </c>
      <c r="B466" s="161" t="s">
        <v>6849</v>
      </c>
      <c r="C466" s="183" t="s">
        <v>4878</v>
      </c>
      <c r="D466" s="81" t="str">
        <f ca="1">IF(
    NOT(ISERROR(_xlfn.XLOOKUP($B466, '4.Illumina'!F:F, '4.Illumina'!E:E))),
    _xlfn.XLOOKUP($B466, '4.Illumina'!F:F, '4.Illumina'!E:E),
    IF(
        NOT(ISERROR(_xlfn.XLOOKUP($B466, '4.PacBio'!F:F, '4.PacBio'!E:E))),
        _xlfn.XLOOKUP($B466, '4.PacBio'!F:F, '4.PacBio'!E:E),
        IF(
            NOT(ISERROR(_xlfn.XLOOKUP($B466, '4.HiCLibrary'!F:F, '4.HiCLibrary'!E:E))),
            _xlfn.XLOOKUP($B466, '4.HiCLibrary'!F:F, '4.HiCLibrary'!E:E),
            IFERROR(
                _xlfn.XLOOKUP($B466, '4.ONT'!F:F, '4.ONT'!E:E, "?"),
                "?"
            )
        )
    )
)</f>
        <v>OG225</v>
      </c>
      <c r="E466" t="str">
        <f t="shared" si="8"/>
        <v>OG225F_D_IL_ISEQ_230531_LP</v>
      </c>
      <c r="F466" s="183" t="s">
        <v>6459</v>
      </c>
      <c r="G466" s="183" t="s">
        <v>6460</v>
      </c>
      <c r="H466" s="289">
        <v>45077</v>
      </c>
      <c r="I466" s="183" t="s">
        <v>6828</v>
      </c>
      <c r="J466" s="183" t="s">
        <v>107</v>
      </c>
      <c r="K466" s="183" t="s">
        <v>107</v>
      </c>
      <c r="L466" s="185"/>
    </row>
    <row r="467" spans="1:12" x14ac:dyDescent="0.25">
      <c r="A467" s="115">
        <f ca="1">INDEX('1.MetaData'!A:A, MATCH($D467, '1.MetaData'!$B:$B, 0))</f>
        <v>225</v>
      </c>
      <c r="B467" s="161" t="s">
        <v>6849</v>
      </c>
      <c r="C467" s="183" t="s">
        <v>4878</v>
      </c>
      <c r="D467" s="81" t="str">
        <f ca="1">IF(
    NOT(ISERROR(_xlfn.XLOOKUP($B467, '4.Illumina'!F:F, '4.Illumina'!E:E))),
    _xlfn.XLOOKUP($B467, '4.Illumina'!F:F, '4.Illumina'!E:E),
    IF(
        NOT(ISERROR(_xlfn.XLOOKUP($B467, '4.PacBio'!F:F, '4.PacBio'!E:E))),
        _xlfn.XLOOKUP($B467, '4.PacBio'!F:F, '4.PacBio'!E:E),
        IF(
            NOT(ISERROR(_xlfn.XLOOKUP($B467, '4.HiCLibrary'!F:F, '4.HiCLibrary'!E:E))),
            _xlfn.XLOOKUP($B467, '4.HiCLibrary'!F:F, '4.HiCLibrary'!E:E),
            IFERROR(
                _xlfn.XLOOKUP($B467, '4.ONT'!F:F, '4.ONT'!E:E, "?"),
                "?"
            )
        )
    )
)</f>
        <v>OG225</v>
      </c>
      <c r="E467" t="str">
        <f t="shared" si="8"/>
        <v>OG225F_D_IL_NOVA_230607_LP</v>
      </c>
      <c r="F467" s="183" t="s">
        <v>6459</v>
      </c>
      <c r="G467" s="183" t="s">
        <v>6471</v>
      </c>
      <c r="H467" s="289">
        <v>45084</v>
      </c>
      <c r="I467" s="183" t="s">
        <v>6829</v>
      </c>
      <c r="J467" s="183" t="s">
        <v>107</v>
      </c>
      <c r="K467" s="183" t="s">
        <v>107</v>
      </c>
      <c r="L467" s="185"/>
    </row>
    <row r="468" spans="1:12" x14ac:dyDescent="0.25">
      <c r="A468" s="115">
        <f ca="1">INDEX('1.MetaData'!A:A, MATCH($D468, '1.MetaData'!$B:$B, 0))</f>
        <v>226</v>
      </c>
      <c r="B468" s="161" t="s">
        <v>6850</v>
      </c>
      <c r="C468" s="183" t="s">
        <v>4878</v>
      </c>
      <c r="D468" s="81" t="str">
        <f ca="1">IF(
    NOT(ISERROR(_xlfn.XLOOKUP($B468, '4.Illumina'!F:F, '4.Illumina'!E:E))),
    _xlfn.XLOOKUP($B468, '4.Illumina'!F:F, '4.Illumina'!E:E),
    IF(
        NOT(ISERROR(_xlfn.XLOOKUP($B468, '4.PacBio'!F:F, '4.PacBio'!E:E))),
        _xlfn.XLOOKUP($B468, '4.PacBio'!F:F, '4.PacBio'!E:E),
        IF(
            NOT(ISERROR(_xlfn.XLOOKUP($B468, '4.HiCLibrary'!F:F, '4.HiCLibrary'!E:E))),
            _xlfn.XLOOKUP($B468, '4.HiCLibrary'!F:F, '4.HiCLibrary'!E:E),
            IFERROR(
                _xlfn.XLOOKUP($B468, '4.ONT'!F:F, '4.ONT'!E:E, "?"),
                "?"
            )
        )
    )
)</f>
        <v>OG226</v>
      </c>
      <c r="E468" t="str">
        <f t="shared" si="8"/>
        <v>OG226F_D_IL_ISEQ_230531_LP</v>
      </c>
      <c r="F468" s="183" t="s">
        <v>6459</v>
      </c>
      <c r="G468" s="183" t="s">
        <v>6460</v>
      </c>
      <c r="H468" s="289">
        <v>45077</v>
      </c>
      <c r="I468" s="183" t="s">
        <v>6828</v>
      </c>
      <c r="J468" s="183" t="s">
        <v>107</v>
      </c>
      <c r="K468" s="183" t="s">
        <v>107</v>
      </c>
      <c r="L468" s="185"/>
    </row>
    <row r="469" spans="1:12" x14ac:dyDescent="0.25">
      <c r="A469" s="115">
        <f ca="1">INDEX('1.MetaData'!A:A, MATCH($D469, '1.MetaData'!$B:$B, 0))</f>
        <v>226</v>
      </c>
      <c r="B469" s="161" t="s">
        <v>6850</v>
      </c>
      <c r="C469" s="183" t="s">
        <v>4878</v>
      </c>
      <c r="D469" s="81" t="str">
        <f ca="1">IF(
    NOT(ISERROR(_xlfn.XLOOKUP($B469, '4.Illumina'!F:F, '4.Illumina'!E:E))),
    _xlfn.XLOOKUP($B469, '4.Illumina'!F:F, '4.Illumina'!E:E),
    IF(
        NOT(ISERROR(_xlfn.XLOOKUP($B469, '4.PacBio'!F:F, '4.PacBio'!E:E))),
        _xlfn.XLOOKUP($B469, '4.PacBio'!F:F, '4.PacBio'!E:E),
        IF(
            NOT(ISERROR(_xlfn.XLOOKUP($B469, '4.HiCLibrary'!F:F, '4.HiCLibrary'!E:E))),
            _xlfn.XLOOKUP($B469, '4.HiCLibrary'!F:F, '4.HiCLibrary'!E:E),
            IFERROR(
                _xlfn.XLOOKUP($B469, '4.ONT'!F:F, '4.ONT'!E:E, "?"),
                "?"
            )
        )
    )
)</f>
        <v>OG226</v>
      </c>
      <c r="E469" t="str">
        <f t="shared" si="8"/>
        <v>OG226F_D_IL_NOVA_230607_LP</v>
      </c>
      <c r="F469" s="183" t="s">
        <v>6459</v>
      </c>
      <c r="G469" s="183" t="s">
        <v>6471</v>
      </c>
      <c r="H469" s="289">
        <v>45084</v>
      </c>
      <c r="I469" s="183" t="s">
        <v>6829</v>
      </c>
      <c r="J469" s="183" t="s">
        <v>107</v>
      </c>
      <c r="K469" s="183" t="s">
        <v>107</v>
      </c>
      <c r="L469" s="185"/>
    </row>
    <row r="470" spans="1:12" x14ac:dyDescent="0.25">
      <c r="A470" s="115">
        <f ca="1">INDEX('1.MetaData'!A:A, MATCH($D470, '1.MetaData'!$B:$B, 0))</f>
        <v>227</v>
      </c>
      <c r="B470" s="161" t="s">
        <v>6851</v>
      </c>
      <c r="C470" s="184" t="s">
        <v>4878</v>
      </c>
      <c r="D470" s="81" t="str">
        <f ca="1">IF(
    NOT(ISERROR(_xlfn.XLOOKUP($B470, '4.Illumina'!F:F, '4.Illumina'!E:E))),
    _xlfn.XLOOKUP($B470, '4.Illumina'!F:F, '4.Illumina'!E:E),
    IF(
        NOT(ISERROR(_xlfn.XLOOKUP($B470, '4.PacBio'!F:F, '4.PacBio'!E:E))),
        _xlfn.XLOOKUP($B470, '4.PacBio'!F:F, '4.PacBio'!E:E),
        IF(
            NOT(ISERROR(_xlfn.XLOOKUP($B470, '4.HiCLibrary'!F:F, '4.HiCLibrary'!E:E))),
            _xlfn.XLOOKUP($B470, '4.HiCLibrary'!F:F, '4.HiCLibrary'!E:E),
            IFERROR(
                _xlfn.XLOOKUP($B470, '4.ONT'!F:F, '4.ONT'!E:E, "?"),
                "?"
            )
        )
    )
)</f>
        <v>OG227</v>
      </c>
      <c r="E470" t="str">
        <f t="shared" si="8"/>
        <v>OG227F_D_IL_ISEQ_240709_AMD</v>
      </c>
      <c r="F470" s="183" t="s">
        <v>6459</v>
      </c>
      <c r="G470" s="183" t="s">
        <v>6460</v>
      </c>
      <c r="H470" s="289">
        <v>45482</v>
      </c>
      <c r="I470" s="183" t="s">
        <v>6475</v>
      </c>
      <c r="J470" s="183" t="s">
        <v>107</v>
      </c>
      <c r="K470" s="185" t="s">
        <v>107</v>
      </c>
      <c r="L470" s="185"/>
    </row>
    <row r="471" spans="1:12" x14ac:dyDescent="0.25">
      <c r="A471" s="115">
        <f ca="1">INDEX('1.MetaData'!A:A, MATCH($D471, '1.MetaData'!$B:$B, 0))</f>
        <v>227</v>
      </c>
      <c r="B471" s="161" t="s">
        <v>6851</v>
      </c>
      <c r="C471" s="184" t="s">
        <v>4878</v>
      </c>
      <c r="D471" s="81" t="str">
        <f ca="1">IF(
    NOT(ISERROR(_xlfn.XLOOKUP($B471, '4.Illumina'!F:F, '4.Illumina'!E:E))),
    _xlfn.XLOOKUP($B471, '4.Illumina'!F:F, '4.Illumina'!E:E),
    IF(
        NOT(ISERROR(_xlfn.XLOOKUP($B471, '4.PacBio'!F:F, '4.PacBio'!E:E))),
        _xlfn.XLOOKUP($B471, '4.PacBio'!F:F, '4.PacBio'!E:E),
        IF(
            NOT(ISERROR(_xlfn.XLOOKUP($B471, '4.HiCLibrary'!F:F, '4.HiCLibrary'!E:E))),
            _xlfn.XLOOKUP($B471, '4.HiCLibrary'!F:F, '4.HiCLibrary'!E:E),
            IFERROR(
                _xlfn.XLOOKUP($B471, '4.ONT'!F:F, '4.ONT'!E:E, "?"),
                "?"
            )
        )
    )
)</f>
        <v>OG227</v>
      </c>
      <c r="E471" t="str">
        <f t="shared" si="8"/>
        <v>OG227F_D_IL_NOVA_240716_AMD</v>
      </c>
      <c r="F471" s="183" t="s">
        <v>6459</v>
      </c>
      <c r="G471" s="183" t="s">
        <v>6471</v>
      </c>
      <c r="H471" s="289">
        <v>45489</v>
      </c>
      <c r="I471" s="183" t="s">
        <v>6484</v>
      </c>
      <c r="J471" s="183" t="s">
        <v>107</v>
      </c>
      <c r="K471" s="185" t="s">
        <v>107</v>
      </c>
      <c r="L471" s="185"/>
    </row>
    <row r="472" spans="1:12" x14ac:dyDescent="0.25">
      <c r="A472" s="115">
        <f ca="1">INDEX('1.MetaData'!A:A, MATCH($D472, '1.MetaData'!$B:$B, 0))</f>
        <v>228</v>
      </c>
      <c r="B472" s="161" t="s">
        <v>6852</v>
      </c>
      <c r="C472" s="183" t="s">
        <v>4878</v>
      </c>
      <c r="D472" s="81" t="str">
        <f ca="1">IF(
    NOT(ISERROR(_xlfn.XLOOKUP($B472, '4.Illumina'!F:F, '4.Illumina'!E:E))),
    _xlfn.XLOOKUP($B472, '4.Illumina'!F:F, '4.Illumina'!E:E),
    IF(
        NOT(ISERROR(_xlfn.XLOOKUP($B472, '4.PacBio'!F:F, '4.PacBio'!E:E))),
        _xlfn.XLOOKUP($B472, '4.PacBio'!F:F, '4.PacBio'!E:E),
        IF(
            NOT(ISERROR(_xlfn.XLOOKUP($B472, '4.HiCLibrary'!F:F, '4.HiCLibrary'!E:E))),
            _xlfn.XLOOKUP($B472, '4.HiCLibrary'!F:F, '4.HiCLibrary'!E:E),
            IFERROR(
                _xlfn.XLOOKUP($B472, '4.ONT'!F:F, '4.ONT'!E:E, "?"),
                "?"
            )
        )
    )
)</f>
        <v>OG228</v>
      </c>
      <c r="E472" t="str">
        <f t="shared" si="8"/>
        <v>OG228U_D_IL_ISEQ_230321_AD</v>
      </c>
      <c r="F472" s="183" t="s">
        <v>6459</v>
      </c>
      <c r="G472" s="183" t="s">
        <v>6460</v>
      </c>
      <c r="H472" s="289">
        <v>45006</v>
      </c>
      <c r="I472" s="183" t="s">
        <v>6853</v>
      </c>
      <c r="J472" s="183" t="s">
        <v>107</v>
      </c>
      <c r="K472" s="183" t="s">
        <v>107</v>
      </c>
      <c r="L472" s="185"/>
    </row>
    <row r="473" spans="1:12" x14ac:dyDescent="0.25">
      <c r="A473" s="115">
        <f ca="1">INDEX('1.MetaData'!A:A, MATCH($D473, '1.MetaData'!$B:$B, 0))</f>
        <v>228</v>
      </c>
      <c r="B473" s="161" t="s">
        <v>6852</v>
      </c>
      <c r="C473" s="183" t="s">
        <v>4878</v>
      </c>
      <c r="D473" s="81" t="str">
        <f ca="1">IF(
    NOT(ISERROR(_xlfn.XLOOKUP($B473, '4.Illumina'!F:F, '4.Illumina'!E:E))),
    _xlfn.XLOOKUP($B473, '4.Illumina'!F:F, '4.Illumina'!E:E),
    IF(
        NOT(ISERROR(_xlfn.XLOOKUP($B473, '4.PacBio'!F:F, '4.PacBio'!E:E))),
        _xlfn.XLOOKUP($B473, '4.PacBio'!F:F, '4.PacBio'!E:E),
        IF(
            NOT(ISERROR(_xlfn.XLOOKUP($B473, '4.HiCLibrary'!F:F, '4.HiCLibrary'!E:E))),
            _xlfn.XLOOKUP($B473, '4.HiCLibrary'!F:F, '4.HiCLibrary'!E:E),
            IFERROR(
                _xlfn.XLOOKUP($B473, '4.ONT'!F:F, '4.ONT'!E:E, "?"),
                "?"
            )
        )
    )
)</f>
        <v>OG228</v>
      </c>
      <c r="E473" t="str">
        <f t="shared" si="8"/>
        <v>OG228U_D_IL_NOVA_230324_AD</v>
      </c>
      <c r="F473" s="183" t="s">
        <v>6459</v>
      </c>
      <c r="G473" s="183" t="s">
        <v>6471</v>
      </c>
      <c r="H473" s="289">
        <v>45009</v>
      </c>
      <c r="I473" s="183" t="s">
        <v>6854</v>
      </c>
      <c r="J473" s="183" t="s">
        <v>107</v>
      </c>
      <c r="K473" s="183" t="s">
        <v>107</v>
      </c>
      <c r="L473" s="185"/>
    </row>
    <row r="474" spans="1:12" x14ac:dyDescent="0.25">
      <c r="A474" s="115">
        <f ca="1">INDEX('1.MetaData'!A:A, MATCH($D474, '1.MetaData'!$B:$B, 0))</f>
        <v>229</v>
      </c>
      <c r="B474" s="161" t="s">
        <v>6855</v>
      </c>
      <c r="C474" s="183" t="s">
        <v>4878</v>
      </c>
      <c r="D474" s="81" t="str">
        <f ca="1">IF(
    NOT(ISERROR(_xlfn.XLOOKUP($B474, '4.Illumina'!F:F, '4.Illumina'!E:E))),
    _xlfn.XLOOKUP($B474, '4.Illumina'!F:F, '4.Illumina'!E:E),
    IF(
        NOT(ISERROR(_xlfn.XLOOKUP($B474, '4.PacBio'!F:F, '4.PacBio'!E:E))),
        _xlfn.XLOOKUP($B474, '4.PacBio'!F:F, '4.PacBio'!E:E),
        IF(
            NOT(ISERROR(_xlfn.XLOOKUP($B474, '4.HiCLibrary'!F:F, '4.HiCLibrary'!E:E))),
            _xlfn.XLOOKUP($B474, '4.HiCLibrary'!F:F, '4.HiCLibrary'!E:E),
            IFERROR(
                _xlfn.XLOOKUP($B474, '4.ONT'!F:F, '4.ONT'!E:E, "?"),
                "?"
            )
        )
    )
)</f>
        <v>OG229</v>
      </c>
      <c r="E474" t="str">
        <f t="shared" si="8"/>
        <v>OG229U_D_IL_ISEQ_230321_AD</v>
      </c>
      <c r="F474" s="183" t="s">
        <v>6459</v>
      </c>
      <c r="G474" s="183" t="s">
        <v>6460</v>
      </c>
      <c r="H474" s="289">
        <v>45006</v>
      </c>
      <c r="I474" s="183" t="s">
        <v>6853</v>
      </c>
      <c r="J474" s="183" t="s">
        <v>107</v>
      </c>
      <c r="K474" s="183" t="s">
        <v>107</v>
      </c>
      <c r="L474" s="185"/>
    </row>
    <row r="475" spans="1:12" x14ac:dyDescent="0.25">
      <c r="A475" s="115">
        <f ca="1">INDEX('1.MetaData'!A:A, MATCH($D475, '1.MetaData'!$B:$B, 0))</f>
        <v>229</v>
      </c>
      <c r="B475" s="161" t="s">
        <v>6855</v>
      </c>
      <c r="C475" s="183" t="s">
        <v>4878</v>
      </c>
      <c r="D475" s="81" t="str">
        <f ca="1">IF(
    NOT(ISERROR(_xlfn.XLOOKUP($B475, '4.Illumina'!F:F, '4.Illumina'!E:E))),
    _xlfn.XLOOKUP($B475, '4.Illumina'!F:F, '4.Illumina'!E:E),
    IF(
        NOT(ISERROR(_xlfn.XLOOKUP($B475, '4.PacBio'!F:F, '4.PacBio'!E:E))),
        _xlfn.XLOOKUP($B475, '4.PacBio'!F:F, '4.PacBio'!E:E),
        IF(
            NOT(ISERROR(_xlfn.XLOOKUP($B475, '4.HiCLibrary'!F:F, '4.HiCLibrary'!E:E))),
            _xlfn.XLOOKUP($B475, '4.HiCLibrary'!F:F, '4.HiCLibrary'!E:E),
            IFERROR(
                _xlfn.XLOOKUP($B475, '4.ONT'!F:F, '4.ONT'!E:E, "?"),
                "?"
            )
        )
    )
)</f>
        <v>OG229</v>
      </c>
      <c r="E475" t="str">
        <f t="shared" si="8"/>
        <v>OG229U_D_IL_NOVA_230324_AD</v>
      </c>
      <c r="F475" s="183" t="s">
        <v>6459</v>
      </c>
      <c r="G475" s="183" t="s">
        <v>6471</v>
      </c>
      <c r="H475" s="289">
        <v>45009</v>
      </c>
      <c r="I475" s="183" t="s">
        <v>6854</v>
      </c>
      <c r="J475" s="183" t="s">
        <v>107</v>
      </c>
      <c r="K475" s="183" t="s">
        <v>107</v>
      </c>
      <c r="L475" s="185"/>
    </row>
    <row r="476" spans="1:12" x14ac:dyDescent="0.25">
      <c r="A476" s="115">
        <f ca="1">INDEX('1.MetaData'!A:A, MATCH($D476, '1.MetaData'!$B:$B, 0))</f>
        <v>230</v>
      </c>
      <c r="B476" s="161" t="s">
        <v>6856</v>
      </c>
      <c r="C476" s="183" t="s">
        <v>4878</v>
      </c>
      <c r="D476" s="81" t="str">
        <f ca="1">IF(
    NOT(ISERROR(_xlfn.XLOOKUP($B476, '4.Illumina'!F:F, '4.Illumina'!E:E))),
    _xlfn.XLOOKUP($B476, '4.Illumina'!F:F, '4.Illumina'!E:E),
    IF(
        NOT(ISERROR(_xlfn.XLOOKUP($B476, '4.PacBio'!F:F, '4.PacBio'!E:E))),
        _xlfn.XLOOKUP($B476, '4.PacBio'!F:F, '4.PacBio'!E:E),
        IF(
            NOT(ISERROR(_xlfn.XLOOKUP($B476, '4.HiCLibrary'!F:F, '4.HiCLibrary'!E:E))),
            _xlfn.XLOOKUP($B476, '4.HiCLibrary'!F:F, '4.HiCLibrary'!E:E),
            IFERROR(
                _xlfn.XLOOKUP($B476, '4.ONT'!F:F, '4.ONT'!E:E, "?"),
                "?"
            )
        )
    )
)</f>
        <v>OG230</v>
      </c>
      <c r="E476" t="str">
        <f t="shared" si="8"/>
        <v>OG230U_D_IL_20230414_CSIRO_LMHH</v>
      </c>
      <c r="F476" s="183" t="s">
        <v>6459</v>
      </c>
      <c r="G476" s="183" t="s">
        <v>6469</v>
      </c>
      <c r="H476" s="289">
        <v>44999</v>
      </c>
      <c r="I476" s="183" t="s">
        <v>6857</v>
      </c>
      <c r="J476" s="183" t="s">
        <v>107</v>
      </c>
      <c r="K476" s="183" t="s">
        <v>107</v>
      </c>
      <c r="L476" s="185"/>
    </row>
    <row r="477" spans="1:12" x14ac:dyDescent="0.25">
      <c r="A477" s="115">
        <f ca="1">INDEX('1.MetaData'!A:A, MATCH($D477, '1.MetaData'!$B:$B, 0))</f>
        <v>230</v>
      </c>
      <c r="B477" s="161" t="s">
        <v>6856</v>
      </c>
      <c r="C477" s="183" t="s">
        <v>4878</v>
      </c>
      <c r="D477" s="81" t="str">
        <f ca="1">IF(
    NOT(ISERROR(_xlfn.XLOOKUP($B477, '4.Illumina'!F:F, '4.Illumina'!E:E))),
    _xlfn.XLOOKUP($B477, '4.Illumina'!F:F, '4.Illumina'!E:E),
    IF(
        NOT(ISERROR(_xlfn.XLOOKUP($B477, '4.PacBio'!F:F, '4.PacBio'!E:E))),
        _xlfn.XLOOKUP($B477, '4.PacBio'!F:F, '4.PacBio'!E:E),
        IF(
            NOT(ISERROR(_xlfn.XLOOKUP($B477, '4.HiCLibrary'!F:F, '4.HiCLibrary'!E:E))),
            _xlfn.XLOOKUP($B477, '4.HiCLibrary'!F:F, '4.HiCLibrary'!E:E),
            IFERROR(
                _xlfn.XLOOKUP($B477, '4.ONT'!F:F, '4.ONT'!E:E, "?"),
                "?"
            )
        )
    )
)</f>
        <v>OG230</v>
      </c>
      <c r="E477" t="str">
        <f t="shared" si="8"/>
        <v>OG230U_D_IL_ISEQ_230531_LP</v>
      </c>
      <c r="F477" s="183" t="s">
        <v>6459</v>
      </c>
      <c r="G477" s="183" t="s">
        <v>6460</v>
      </c>
      <c r="H477" s="289">
        <v>45077</v>
      </c>
      <c r="I477" s="183" t="s">
        <v>6828</v>
      </c>
      <c r="J477" s="183" t="s">
        <v>107</v>
      </c>
      <c r="K477" s="183" t="s">
        <v>107</v>
      </c>
      <c r="L477" s="185"/>
    </row>
    <row r="478" spans="1:12" x14ac:dyDescent="0.25">
      <c r="A478" s="115">
        <f ca="1">INDEX('1.MetaData'!A:A, MATCH($D478, '1.MetaData'!$B:$B, 0))</f>
        <v>230</v>
      </c>
      <c r="B478" s="161" t="s">
        <v>6856</v>
      </c>
      <c r="C478" s="183" t="s">
        <v>4878</v>
      </c>
      <c r="D478" s="81" t="str">
        <f ca="1">IF(
    NOT(ISERROR(_xlfn.XLOOKUP($B478, '4.Illumina'!F:F, '4.Illumina'!E:E))),
    _xlfn.XLOOKUP($B478, '4.Illumina'!F:F, '4.Illumina'!E:E),
    IF(
        NOT(ISERROR(_xlfn.XLOOKUP($B478, '4.PacBio'!F:F, '4.PacBio'!E:E))),
        _xlfn.XLOOKUP($B478, '4.PacBio'!F:F, '4.PacBio'!E:E),
        IF(
            NOT(ISERROR(_xlfn.XLOOKUP($B478, '4.HiCLibrary'!F:F, '4.HiCLibrary'!E:E))),
            _xlfn.XLOOKUP($B478, '4.HiCLibrary'!F:F, '4.HiCLibrary'!E:E),
            IFERROR(
                _xlfn.XLOOKUP($B478, '4.ONT'!F:F, '4.ONT'!E:E, "?"),
                "?"
            )
        )
    )
)</f>
        <v>OG230</v>
      </c>
      <c r="E478" t="str">
        <f t="shared" si="8"/>
        <v>OG230U_D_IL_NOVA_230324_AD</v>
      </c>
      <c r="F478" s="183" t="s">
        <v>6459</v>
      </c>
      <c r="G478" s="183" t="s">
        <v>6471</v>
      </c>
      <c r="H478" s="289">
        <v>45009</v>
      </c>
      <c r="I478" s="183" t="s">
        <v>6854</v>
      </c>
      <c r="J478" s="183" t="s">
        <v>107</v>
      </c>
      <c r="K478" s="183" t="s">
        <v>107</v>
      </c>
      <c r="L478" s="185"/>
    </row>
    <row r="479" spans="1:12" x14ac:dyDescent="0.25">
      <c r="A479" s="115">
        <f ca="1">INDEX('1.MetaData'!A:A, MATCH($D479, '1.MetaData'!$B:$B, 0))</f>
        <v>230</v>
      </c>
      <c r="B479" s="161" t="s">
        <v>6856</v>
      </c>
      <c r="C479" s="183" t="s">
        <v>4878</v>
      </c>
      <c r="D479" s="81" t="str">
        <f ca="1">IF(
    NOT(ISERROR(_xlfn.XLOOKUP($B479, '4.Illumina'!F:F, '4.Illumina'!E:E))),
    _xlfn.XLOOKUP($B479, '4.Illumina'!F:F, '4.Illumina'!E:E),
    IF(
        NOT(ISERROR(_xlfn.XLOOKUP($B479, '4.PacBio'!F:F, '4.PacBio'!E:E))),
        _xlfn.XLOOKUP($B479, '4.PacBio'!F:F, '4.PacBio'!E:E),
        IF(
            NOT(ISERROR(_xlfn.XLOOKUP($B479, '4.HiCLibrary'!F:F, '4.HiCLibrary'!E:E))),
            _xlfn.XLOOKUP($B479, '4.HiCLibrary'!F:F, '4.HiCLibrary'!E:E),
            IFERROR(
                _xlfn.XLOOKUP($B479, '4.ONT'!F:F, '4.ONT'!E:E, "?"),
                "?"
            )
        )
    )
)</f>
        <v>OG230</v>
      </c>
      <c r="E479" t="str">
        <f t="shared" si="8"/>
        <v>OG230U_D_IL_NOVA_230607_LP</v>
      </c>
      <c r="F479" s="183" t="s">
        <v>6459</v>
      </c>
      <c r="G479" s="183" t="s">
        <v>6471</v>
      </c>
      <c r="H479" s="289">
        <v>45084</v>
      </c>
      <c r="I479" s="183" t="s">
        <v>6829</v>
      </c>
      <c r="J479" s="183" t="s">
        <v>107</v>
      </c>
      <c r="K479" s="183" t="s">
        <v>107</v>
      </c>
      <c r="L479" s="185"/>
    </row>
    <row r="480" spans="1:12" x14ac:dyDescent="0.25">
      <c r="A480" s="115">
        <f ca="1">INDEX('1.MetaData'!A:A, MATCH($D480, '1.MetaData'!$B:$B, 0))</f>
        <v>231</v>
      </c>
      <c r="B480" s="161" t="s">
        <v>6858</v>
      </c>
      <c r="C480" s="183" t="s">
        <v>4878</v>
      </c>
      <c r="D480" s="81" t="str">
        <f ca="1">IF(
    NOT(ISERROR(_xlfn.XLOOKUP($B480, '4.Illumina'!F:F, '4.Illumina'!E:E))),
    _xlfn.XLOOKUP($B480, '4.Illumina'!F:F, '4.Illumina'!E:E),
    IF(
        NOT(ISERROR(_xlfn.XLOOKUP($B480, '4.PacBio'!F:F, '4.PacBio'!E:E))),
        _xlfn.XLOOKUP($B480, '4.PacBio'!F:F, '4.PacBio'!E:E),
        IF(
            NOT(ISERROR(_xlfn.XLOOKUP($B480, '4.HiCLibrary'!F:F, '4.HiCLibrary'!E:E))),
            _xlfn.XLOOKUP($B480, '4.HiCLibrary'!F:F, '4.HiCLibrary'!E:E),
            IFERROR(
                _xlfn.XLOOKUP($B480, '4.ONT'!F:F, '4.ONT'!E:E, "?"),
                "?"
            )
        )
    )
)</f>
        <v>OG231</v>
      </c>
      <c r="E480" t="str">
        <f t="shared" si="8"/>
        <v>OG231U_D_IL_ISEQ_230321_AD</v>
      </c>
      <c r="F480" s="183" t="s">
        <v>6459</v>
      </c>
      <c r="G480" s="183" t="s">
        <v>6460</v>
      </c>
      <c r="H480" s="289">
        <v>45006</v>
      </c>
      <c r="I480" s="183" t="s">
        <v>6853</v>
      </c>
      <c r="J480" s="183" t="s">
        <v>107</v>
      </c>
      <c r="K480" s="183" t="s">
        <v>107</v>
      </c>
      <c r="L480" s="185"/>
    </row>
    <row r="481" spans="1:12" x14ac:dyDescent="0.25">
      <c r="A481" s="115">
        <f ca="1">INDEX('1.MetaData'!A:A, MATCH($D481, '1.MetaData'!$B:$B, 0))</f>
        <v>231</v>
      </c>
      <c r="B481" s="161" t="s">
        <v>6858</v>
      </c>
      <c r="C481" s="183" t="s">
        <v>4878</v>
      </c>
      <c r="D481" s="81" t="str">
        <f ca="1">IF(
    NOT(ISERROR(_xlfn.XLOOKUP($B481, '4.Illumina'!F:F, '4.Illumina'!E:E))),
    _xlfn.XLOOKUP($B481, '4.Illumina'!F:F, '4.Illumina'!E:E),
    IF(
        NOT(ISERROR(_xlfn.XLOOKUP($B481, '4.PacBio'!F:F, '4.PacBio'!E:E))),
        _xlfn.XLOOKUP($B481, '4.PacBio'!F:F, '4.PacBio'!E:E),
        IF(
            NOT(ISERROR(_xlfn.XLOOKUP($B481, '4.HiCLibrary'!F:F, '4.HiCLibrary'!E:E))),
            _xlfn.XLOOKUP($B481, '4.HiCLibrary'!F:F, '4.HiCLibrary'!E:E),
            IFERROR(
                _xlfn.XLOOKUP($B481, '4.ONT'!F:F, '4.ONT'!E:E, "?"),
                "?"
            )
        )
    )
)</f>
        <v>OG231</v>
      </c>
      <c r="E481" t="str">
        <f t="shared" si="8"/>
        <v>OG231U_D_IL_NOVA_230324_AD</v>
      </c>
      <c r="F481" s="183" t="s">
        <v>6459</v>
      </c>
      <c r="G481" s="183" t="s">
        <v>6471</v>
      </c>
      <c r="H481" s="289">
        <v>45009</v>
      </c>
      <c r="I481" s="183" t="s">
        <v>6854</v>
      </c>
      <c r="J481" s="183" t="s">
        <v>107</v>
      </c>
      <c r="K481" s="183" t="s">
        <v>107</v>
      </c>
      <c r="L481" s="185"/>
    </row>
    <row r="482" spans="1:12" x14ac:dyDescent="0.25">
      <c r="A482" s="115">
        <f ca="1">INDEX('1.MetaData'!A:A, MATCH($D482, '1.MetaData'!$B:$B, 0))</f>
        <v>232</v>
      </c>
      <c r="B482" s="161" t="s">
        <v>6859</v>
      </c>
      <c r="C482" s="183" t="s">
        <v>4878</v>
      </c>
      <c r="D482" s="81" t="str">
        <f ca="1">IF(
    NOT(ISERROR(_xlfn.XLOOKUP($B482, '4.Illumina'!F:F, '4.Illumina'!E:E))),
    _xlfn.XLOOKUP($B482, '4.Illumina'!F:F, '4.Illumina'!E:E),
    IF(
        NOT(ISERROR(_xlfn.XLOOKUP($B482, '4.PacBio'!F:F, '4.PacBio'!E:E))),
        _xlfn.XLOOKUP($B482, '4.PacBio'!F:F, '4.PacBio'!E:E),
        IF(
            NOT(ISERROR(_xlfn.XLOOKUP($B482, '4.HiCLibrary'!F:F, '4.HiCLibrary'!E:E))),
            _xlfn.XLOOKUP($B482, '4.HiCLibrary'!F:F, '4.HiCLibrary'!E:E),
            IFERROR(
                _xlfn.XLOOKUP($B482, '4.ONT'!F:F, '4.ONT'!E:E, "?"),
                "?"
            )
        )
    )
)</f>
        <v>OG232</v>
      </c>
      <c r="E482" t="str">
        <f t="shared" si="8"/>
        <v>OG232U_D_IL_ISEQ_230321_AD</v>
      </c>
      <c r="F482" s="183" t="s">
        <v>6459</v>
      </c>
      <c r="G482" s="183" t="s">
        <v>6460</v>
      </c>
      <c r="H482" s="289">
        <v>45006</v>
      </c>
      <c r="I482" s="183" t="s">
        <v>6853</v>
      </c>
      <c r="J482" s="183" t="s">
        <v>107</v>
      </c>
      <c r="K482" s="183" t="s">
        <v>107</v>
      </c>
      <c r="L482" s="185"/>
    </row>
    <row r="483" spans="1:12" x14ac:dyDescent="0.25">
      <c r="A483" s="115">
        <f ca="1">INDEX('1.MetaData'!A:A, MATCH($D483, '1.MetaData'!$B:$B, 0))</f>
        <v>232</v>
      </c>
      <c r="B483" s="161" t="s">
        <v>6859</v>
      </c>
      <c r="C483" s="183" t="s">
        <v>4878</v>
      </c>
      <c r="D483" s="81" t="str">
        <f ca="1">IF(
    NOT(ISERROR(_xlfn.XLOOKUP($B483, '4.Illumina'!F:F, '4.Illumina'!E:E))),
    _xlfn.XLOOKUP($B483, '4.Illumina'!F:F, '4.Illumina'!E:E),
    IF(
        NOT(ISERROR(_xlfn.XLOOKUP($B483, '4.PacBio'!F:F, '4.PacBio'!E:E))),
        _xlfn.XLOOKUP($B483, '4.PacBio'!F:F, '4.PacBio'!E:E),
        IF(
            NOT(ISERROR(_xlfn.XLOOKUP($B483, '4.HiCLibrary'!F:F, '4.HiCLibrary'!E:E))),
            _xlfn.XLOOKUP($B483, '4.HiCLibrary'!F:F, '4.HiCLibrary'!E:E),
            IFERROR(
                _xlfn.XLOOKUP($B483, '4.ONT'!F:F, '4.ONT'!E:E, "?"),
                "?"
            )
        )
    )
)</f>
        <v>OG232</v>
      </c>
      <c r="E483" t="str">
        <f t="shared" si="8"/>
        <v>OG232U_D_IL_NOVA_230324_AD</v>
      </c>
      <c r="F483" s="183" t="s">
        <v>6459</v>
      </c>
      <c r="G483" s="183" t="s">
        <v>6471</v>
      </c>
      <c r="H483" s="289">
        <v>45009</v>
      </c>
      <c r="I483" s="183" t="s">
        <v>6854</v>
      </c>
      <c r="J483" s="183" t="s">
        <v>107</v>
      </c>
      <c r="K483" s="183" t="s">
        <v>107</v>
      </c>
      <c r="L483" s="185"/>
    </row>
    <row r="484" spans="1:12" x14ac:dyDescent="0.25">
      <c r="A484" s="115">
        <f ca="1">INDEX('1.MetaData'!A:A, MATCH($D484, '1.MetaData'!$B:$B, 0))</f>
        <v>233</v>
      </c>
      <c r="B484" s="161" t="s">
        <v>6860</v>
      </c>
      <c r="C484" s="183" t="s">
        <v>4878</v>
      </c>
      <c r="D484" s="81" t="str">
        <f ca="1">IF(
    NOT(ISERROR(_xlfn.XLOOKUP($B484, '4.Illumina'!F:F, '4.Illumina'!E:E))),
    _xlfn.XLOOKUP($B484, '4.Illumina'!F:F, '4.Illumina'!E:E),
    IF(
        NOT(ISERROR(_xlfn.XLOOKUP($B484, '4.PacBio'!F:F, '4.PacBio'!E:E))),
        _xlfn.XLOOKUP($B484, '4.PacBio'!F:F, '4.PacBio'!E:E),
        IF(
            NOT(ISERROR(_xlfn.XLOOKUP($B484, '4.HiCLibrary'!F:F, '4.HiCLibrary'!E:E))),
            _xlfn.XLOOKUP($B484, '4.HiCLibrary'!F:F, '4.HiCLibrary'!E:E),
            IFERROR(
                _xlfn.XLOOKUP($B484, '4.ONT'!F:F, '4.ONT'!E:E, "?"),
                "?"
            )
        )
    )
)</f>
        <v>OG233</v>
      </c>
      <c r="E484" t="str">
        <f t="shared" si="8"/>
        <v>OG233U_D_IL_ISEQ_230321_AD</v>
      </c>
      <c r="F484" s="183" t="s">
        <v>6459</v>
      </c>
      <c r="G484" s="183" t="s">
        <v>6460</v>
      </c>
      <c r="H484" s="289">
        <v>45006</v>
      </c>
      <c r="I484" s="183" t="s">
        <v>6853</v>
      </c>
      <c r="J484" s="183" t="s">
        <v>107</v>
      </c>
      <c r="K484" s="183" t="s">
        <v>107</v>
      </c>
      <c r="L484" s="185"/>
    </row>
    <row r="485" spans="1:12" x14ac:dyDescent="0.25">
      <c r="A485" s="115">
        <f ca="1">INDEX('1.MetaData'!A:A, MATCH($D485, '1.MetaData'!$B:$B, 0))</f>
        <v>233</v>
      </c>
      <c r="B485" s="161" t="s">
        <v>6860</v>
      </c>
      <c r="C485" s="183" t="s">
        <v>4878</v>
      </c>
      <c r="D485" s="81" t="str">
        <f ca="1">IF(
    NOT(ISERROR(_xlfn.XLOOKUP($B485, '4.Illumina'!F:F, '4.Illumina'!E:E))),
    _xlfn.XLOOKUP($B485, '4.Illumina'!F:F, '4.Illumina'!E:E),
    IF(
        NOT(ISERROR(_xlfn.XLOOKUP($B485, '4.PacBio'!F:F, '4.PacBio'!E:E))),
        _xlfn.XLOOKUP($B485, '4.PacBio'!F:F, '4.PacBio'!E:E),
        IF(
            NOT(ISERROR(_xlfn.XLOOKUP($B485, '4.HiCLibrary'!F:F, '4.HiCLibrary'!E:E))),
            _xlfn.XLOOKUP($B485, '4.HiCLibrary'!F:F, '4.HiCLibrary'!E:E),
            IFERROR(
                _xlfn.XLOOKUP($B485, '4.ONT'!F:F, '4.ONT'!E:E, "?"),
                "?"
            )
        )
    )
)</f>
        <v>OG233</v>
      </c>
      <c r="E485" t="str">
        <f t="shared" si="8"/>
        <v>OG233U_D_IL_NOVA_230324_AD</v>
      </c>
      <c r="F485" s="183" t="s">
        <v>6459</v>
      </c>
      <c r="G485" s="183" t="s">
        <v>6471</v>
      </c>
      <c r="H485" s="289">
        <v>45009</v>
      </c>
      <c r="I485" s="183" t="s">
        <v>6854</v>
      </c>
      <c r="J485" s="183" t="s">
        <v>107</v>
      </c>
      <c r="K485" s="183" t="s">
        <v>107</v>
      </c>
      <c r="L485" s="185"/>
    </row>
    <row r="486" spans="1:12" x14ac:dyDescent="0.25">
      <c r="A486" s="115">
        <f ca="1">INDEX('1.MetaData'!A:A, MATCH($D486, '1.MetaData'!$B:$B, 0))</f>
        <v>234</v>
      </c>
      <c r="B486" s="161" t="s">
        <v>6861</v>
      </c>
      <c r="C486" s="183" t="s">
        <v>4878</v>
      </c>
      <c r="D486" s="81" t="str">
        <f ca="1">IF(
    NOT(ISERROR(_xlfn.XLOOKUP($B486, '4.Illumina'!F:F, '4.Illumina'!E:E))),
    _xlfn.XLOOKUP($B486, '4.Illumina'!F:F, '4.Illumina'!E:E),
    IF(
        NOT(ISERROR(_xlfn.XLOOKUP($B486, '4.PacBio'!F:F, '4.PacBio'!E:E))),
        _xlfn.XLOOKUP($B486, '4.PacBio'!F:F, '4.PacBio'!E:E),
        IF(
            NOT(ISERROR(_xlfn.XLOOKUP($B486, '4.HiCLibrary'!F:F, '4.HiCLibrary'!E:E))),
            _xlfn.XLOOKUP($B486, '4.HiCLibrary'!F:F, '4.HiCLibrary'!E:E),
            IFERROR(
                _xlfn.XLOOKUP($B486, '4.ONT'!F:F, '4.ONT'!E:E, "?"),
                "?"
            )
        )
    )
)</f>
        <v>OG234</v>
      </c>
      <c r="E486" t="str">
        <f t="shared" si="8"/>
        <v>OG234U_D_IL_ISEQ_230321_AD</v>
      </c>
      <c r="F486" s="183" t="s">
        <v>6459</v>
      </c>
      <c r="G486" s="183" t="s">
        <v>6460</v>
      </c>
      <c r="H486" s="289">
        <v>45006</v>
      </c>
      <c r="I486" s="183" t="s">
        <v>6853</v>
      </c>
      <c r="J486" s="183" t="s">
        <v>107</v>
      </c>
      <c r="K486" s="183" t="s">
        <v>107</v>
      </c>
      <c r="L486" s="185"/>
    </row>
    <row r="487" spans="1:12" x14ac:dyDescent="0.25">
      <c r="A487" s="115">
        <f ca="1">INDEX('1.MetaData'!A:A, MATCH($D487, '1.MetaData'!$B:$B, 0))</f>
        <v>234</v>
      </c>
      <c r="B487" s="161" t="s">
        <v>6861</v>
      </c>
      <c r="C487" s="183" t="s">
        <v>4878</v>
      </c>
      <c r="D487" s="81" t="str">
        <f ca="1">IF(
    NOT(ISERROR(_xlfn.XLOOKUP($B487, '4.Illumina'!F:F, '4.Illumina'!E:E))),
    _xlfn.XLOOKUP($B487, '4.Illumina'!F:F, '4.Illumina'!E:E),
    IF(
        NOT(ISERROR(_xlfn.XLOOKUP($B487, '4.PacBio'!F:F, '4.PacBio'!E:E))),
        _xlfn.XLOOKUP($B487, '4.PacBio'!F:F, '4.PacBio'!E:E),
        IF(
            NOT(ISERROR(_xlfn.XLOOKUP($B487, '4.HiCLibrary'!F:F, '4.HiCLibrary'!E:E))),
            _xlfn.XLOOKUP($B487, '4.HiCLibrary'!F:F, '4.HiCLibrary'!E:E),
            IFERROR(
                _xlfn.XLOOKUP($B487, '4.ONT'!F:F, '4.ONT'!E:E, "?"),
                "?"
            )
        )
    )
)</f>
        <v>OG234</v>
      </c>
      <c r="E487" t="str">
        <f t="shared" si="8"/>
        <v>OG234U_D_IL_NOVA_230324_AD</v>
      </c>
      <c r="F487" s="183" t="s">
        <v>6459</v>
      </c>
      <c r="G487" s="183" t="s">
        <v>6471</v>
      </c>
      <c r="H487" s="289">
        <v>45009</v>
      </c>
      <c r="I487" s="183" t="s">
        <v>6854</v>
      </c>
      <c r="J487" s="183" t="s">
        <v>107</v>
      </c>
      <c r="K487" s="183" t="s">
        <v>107</v>
      </c>
      <c r="L487" s="185"/>
    </row>
    <row r="488" spans="1:12" x14ac:dyDescent="0.25">
      <c r="A488" s="115">
        <f ca="1">INDEX('1.MetaData'!A:A, MATCH($D488, '1.MetaData'!$B:$B, 0))</f>
        <v>235</v>
      </c>
      <c r="B488" s="161" t="s">
        <v>6862</v>
      </c>
      <c r="C488" s="183" t="s">
        <v>4878</v>
      </c>
      <c r="D488" s="81" t="str">
        <f ca="1">IF(
    NOT(ISERROR(_xlfn.XLOOKUP($B488, '4.Illumina'!F:F, '4.Illumina'!E:E))),
    _xlfn.XLOOKUP($B488, '4.Illumina'!F:F, '4.Illumina'!E:E),
    IF(
        NOT(ISERROR(_xlfn.XLOOKUP($B488, '4.PacBio'!F:F, '4.PacBio'!E:E))),
        _xlfn.XLOOKUP($B488, '4.PacBio'!F:F, '4.PacBio'!E:E),
        IF(
            NOT(ISERROR(_xlfn.XLOOKUP($B488, '4.HiCLibrary'!F:F, '4.HiCLibrary'!E:E))),
            _xlfn.XLOOKUP($B488, '4.HiCLibrary'!F:F, '4.HiCLibrary'!E:E),
            IFERROR(
                _xlfn.XLOOKUP($B488, '4.ONT'!F:F, '4.ONT'!E:E, "?"),
                "?"
            )
        )
    )
)</f>
        <v>OG235</v>
      </c>
      <c r="E488" t="str">
        <f t="shared" si="8"/>
        <v>OG235U_D_IL_ISEQ_230321_AD</v>
      </c>
      <c r="F488" s="183" t="s">
        <v>6459</v>
      </c>
      <c r="G488" s="183" t="s">
        <v>6460</v>
      </c>
      <c r="H488" s="289">
        <v>45006</v>
      </c>
      <c r="I488" s="183" t="s">
        <v>6853</v>
      </c>
      <c r="J488" s="183" t="s">
        <v>107</v>
      </c>
      <c r="K488" s="183" t="s">
        <v>107</v>
      </c>
      <c r="L488" s="185"/>
    </row>
    <row r="489" spans="1:12" x14ac:dyDescent="0.25">
      <c r="A489" s="115">
        <f ca="1">INDEX('1.MetaData'!A:A, MATCH($D489, '1.MetaData'!$B:$B, 0))</f>
        <v>235</v>
      </c>
      <c r="B489" s="161" t="s">
        <v>6862</v>
      </c>
      <c r="C489" s="183" t="s">
        <v>4878</v>
      </c>
      <c r="D489" s="81" t="str">
        <f ca="1">IF(
    NOT(ISERROR(_xlfn.XLOOKUP($B489, '4.Illumina'!F:F, '4.Illumina'!E:E))),
    _xlfn.XLOOKUP($B489, '4.Illumina'!F:F, '4.Illumina'!E:E),
    IF(
        NOT(ISERROR(_xlfn.XLOOKUP($B489, '4.PacBio'!F:F, '4.PacBio'!E:E))),
        _xlfn.XLOOKUP($B489, '4.PacBio'!F:F, '4.PacBio'!E:E),
        IF(
            NOT(ISERROR(_xlfn.XLOOKUP($B489, '4.HiCLibrary'!F:F, '4.HiCLibrary'!E:E))),
            _xlfn.XLOOKUP($B489, '4.HiCLibrary'!F:F, '4.HiCLibrary'!E:E),
            IFERROR(
                _xlfn.XLOOKUP($B489, '4.ONT'!F:F, '4.ONT'!E:E, "?"),
                "?"
            )
        )
    )
)</f>
        <v>OG235</v>
      </c>
      <c r="E489" t="str">
        <f t="shared" si="8"/>
        <v>OG235U_D_IL_NOVA_230324_AD</v>
      </c>
      <c r="F489" s="183" t="s">
        <v>6459</v>
      </c>
      <c r="G489" s="183" t="s">
        <v>6471</v>
      </c>
      <c r="H489" s="289">
        <v>45009</v>
      </c>
      <c r="I489" s="183" t="s">
        <v>6854</v>
      </c>
      <c r="J489" s="183" t="s">
        <v>107</v>
      </c>
      <c r="K489" s="183" t="s">
        <v>107</v>
      </c>
      <c r="L489" s="185"/>
    </row>
    <row r="490" spans="1:12" x14ac:dyDescent="0.25">
      <c r="A490" s="115">
        <f ca="1">INDEX('1.MetaData'!A:A, MATCH($D490, '1.MetaData'!$B:$B, 0))</f>
        <v>236</v>
      </c>
      <c r="B490" s="161" t="s">
        <v>6863</v>
      </c>
      <c r="C490" s="183" t="s">
        <v>4878</v>
      </c>
      <c r="D490" s="81" t="str">
        <f ca="1">IF(
    NOT(ISERROR(_xlfn.XLOOKUP($B490, '4.Illumina'!F:F, '4.Illumina'!E:E))),
    _xlfn.XLOOKUP($B490, '4.Illumina'!F:F, '4.Illumina'!E:E),
    IF(
        NOT(ISERROR(_xlfn.XLOOKUP($B490, '4.PacBio'!F:F, '4.PacBio'!E:E))),
        _xlfn.XLOOKUP($B490, '4.PacBio'!F:F, '4.PacBio'!E:E),
        IF(
            NOT(ISERROR(_xlfn.XLOOKUP($B490, '4.HiCLibrary'!F:F, '4.HiCLibrary'!E:E))),
            _xlfn.XLOOKUP($B490, '4.HiCLibrary'!F:F, '4.HiCLibrary'!E:E),
            IFERROR(
                _xlfn.XLOOKUP($B490, '4.ONT'!F:F, '4.ONT'!E:E, "?"),
                "?"
            )
        )
    )
)</f>
        <v>OG236</v>
      </c>
      <c r="E490" t="str">
        <f t="shared" si="8"/>
        <v>OG236U_D_IL_ISEQ_230321_AD</v>
      </c>
      <c r="F490" s="183" t="s">
        <v>6459</v>
      </c>
      <c r="G490" s="183" t="s">
        <v>6460</v>
      </c>
      <c r="H490" s="289">
        <v>45006</v>
      </c>
      <c r="I490" s="183" t="s">
        <v>6853</v>
      </c>
      <c r="J490" s="183" t="s">
        <v>107</v>
      </c>
      <c r="K490" s="183" t="s">
        <v>107</v>
      </c>
      <c r="L490" s="185"/>
    </row>
    <row r="491" spans="1:12" x14ac:dyDescent="0.25">
      <c r="A491" s="115">
        <f ca="1">INDEX('1.MetaData'!A:A, MATCH($D491, '1.MetaData'!$B:$B, 0))</f>
        <v>236</v>
      </c>
      <c r="B491" s="161" t="s">
        <v>6863</v>
      </c>
      <c r="C491" s="183" t="s">
        <v>4878</v>
      </c>
      <c r="D491" s="81" t="str">
        <f ca="1">IF(
    NOT(ISERROR(_xlfn.XLOOKUP($B491, '4.Illumina'!F:F, '4.Illumina'!E:E))),
    _xlfn.XLOOKUP($B491, '4.Illumina'!F:F, '4.Illumina'!E:E),
    IF(
        NOT(ISERROR(_xlfn.XLOOKUP($B491, '4.PacBio'!F:F, '4.PacBio'!E:E))),
        _xlfn.XLOOKUP($B491, '4.PacBio'!F:F, '4.PacBio'!E:E),
        IF(
            NOT(ISERROR(_xlfn.XLOOKUP($B491, '4.HiCLibrary'!F:F, '4.HiCLibrary'!E:E))),
            _xlfn.XLOOKUP($B491, '4.HiCLibrary'!F:F, '4.HiCLibrary'!E:E),
            IFERROR(
                _xlfn.XLOOKUP($B491, '4.ONT'!F:F, '4.ONT'!E:E, "?"),
                "?"
            )
        )
    )
)</f>
        <v>OG236</v>
      </c>
      <c r="E491" t="str">
        <f t="shared" si="8"/>
        <v>OG236U_D_IL_NOVA_230324_AD</v>
      </c>
      <c r="F491" s="183" t="s">
        <v>6459</v>
      </c>
      <c r="G491" s="183" t="s">
        <v>6471</v>
      </c>
      <c r="H491" s="289">
        <v>45009</v>
      </c>
      <c r="I491" s="183" t="s">
        <v>6854</v>
      </c>
      <c r="J491" s="183" t="s">
        <v>107</v>
      </c>
      <c r="K491" s="183" t="s">
        <v>107</v>
      </c>
      <c r="L491" s="185"/>
    </row>
    <row r="492" spans="1:12" x14ac:dyDescent="0.25">
      <c r="A492" s="115">
        <f ca="1">INDEX('1.MetaData'!A:A, MATCH($D492, '1.MetaData'!$B:$B, 0))</f>
        <v>237</v>
      </c>
      <c r="B492" s="161" t="s">
        <v>6864</v>
      </c>
      <c r="C492" s="183" t="s">
        <v>4878</v>
      </c>
      <c r="D492" s="81" t="str">
        <f ca="1">IF(
    NOT(ISERROR(_xlfn.XLOOKUP($B492, '4.Illumina'!F:F, '4.Illumina'!E:E))),
    _xlfn.XLOOKUP($B492, '4.Illumina'!F:F, '4.Illumina'!E:E),
    IF(
        NOT(ISERROR(_xlfn.XLOOKUP($B492, '4.PacBio'!F:F, '4.PacBio'!E:E))),
        _xlfn.XLOOKUP($B492, '4.PacBio'!F:F, '4.PacBio'!E:E),
        IF(
            NOT(ISERROR(_xlfn.XLOOKUP($B492, '4.HiCLibrary'!F:F, '4.HiCLibrary'!E:E))),
            _xlfn.XLOOKUP($B492, '4.HiCLibrary'!F:F, '4.HiCLibrary'!E:E),
            IFERROR(
                _xlfn.XLOOKUP($B492, '4.ONT'!F:F, '4.ONT'!E:E, "?"),
                "?"
            )
        )
    )
)</f>
        <v>OG237</v>
      </c>
      <c r="E492" t="str">
        <f t="shared" si="8"/>
        <v>OG237U_D_IL_ISEQ_230321_AD</v>
      </c>
      <c r="F492" s="183" t="s">
        <v>6459</v>
      </c>
      <c r="G492" s="183" t="s">
        <v>6460</v>
      </c>
      <c r="H492" s="289">
        <v>45006</v>
      </c>
      <c r="I492" s="183" t="s">
        <v>6853</v>
      </c>
      <c r="J492" s="183" t="s">
        <v>107</v>
      </c>
      <c r="K492" s="183" t="s">
        <v>107</v>
      </c>
      <c r="L492" s="185"/>
    </row>
    <row r="493" spans="1:12" x14ac:dyDescent="0.25">
      <c r="A493" s="115">
        <f ca="1">INDEX('1.MetaData'!A:A, MATCH($D493, '1.MetaData'!$B:$B, 0))</f>
        <v>237</v>
      </c>
      <c r="B493" s="161" t="s">
        <v>6864</v>
      </c>
      <c r="C493" s="183" t="s">
        <v>4878</v>
      </c>
      <c r="D493" s="81" t="str">
        <f ca="1">IF(
    NOT(ISERROR(_xlfn.XLOOKUP($B493, '4.Illumina'!F:F, '4.Illumina'!E:E))),
    _xlfn.XLOOKUP($B493, '4.Illumina'!F:F, '4.Illumina'!E:E),
    IF(
        NOT(ISERROR(_xlfn.XLOOKUP($B493, '4.PacBio'!F:F, '4.PacBio'!E:E))),
        _xlfn.XLOOKUP($B493, '4.PacBio'!F:F, '4.PacBio'!E:E),
        IF(
            NOT(ISERROR(_xlfn.XLOOKUP($B493, '4.HiCLibrary'!F:F, '4.HiCLibrary'!E:E))),
            _xlfn.XLOOKUP($B493, '4.HiCLibrary'!F:F, '4.HiCLibrary'!E:E),
            IFERROR(
                _xlfn.XLOOKUP($B493, '4.ONT'!F:F, '4.ONT'!E:E, "?"),
                "?"
            )
        )
    )
)</f>
        <v>OG237</v>
      </c>
      <c r="E493" t="str">
        <f t="shared" si="8"/>
        <v>OG237U_D_IL_NOVA_230324_AD</v>
      </c>
      <c r="F493" s="183" t="s">
        <v>6459</v>
      </c>
      <c r="G493" s="183" t="s">
        <v>6471</v>
      </c>
      <c r="H493" s="289">
        <v>45009</v>
      </c>
      <c r="I493" s="183" t="s">
        <v>6854</v>
      </c>
      <c r="J493" s="183" t="s">
        <v>107</v>
      </c>
      <c r="K493" s="183" t="s">
        <v>107</v>
      </c>
      <c r="L493" s="185"/>
    </row>
    <row r="494" spans="1:12" x14ac:dyDescent="0.25">
      <c r="A494" s="115">
        <f ca="1">INDEX('1.MetaData'!A:A, MATCH($D494, '1.MetaData'!$B:$B, 0))</f>
        <v>238</v>
      </c>
      <c r="B494" s="161" t="s">
        <v>6865</v>
      </c>
      <c r="C494" s="183" t="s">
        <v>4878</v>
      </c>
      <c r="D494" s="81" t="str">
        <f ca="1">IF(
    NOT(ISERROR(_xlfn.XLOOKUP($B494, '4.Illumina'!F:F, '4.Illumina'!E:E))),
    _xlfn.XLOOKUP($B494, '4.Illumina'!F:F, '4.Illumina'!E:E),
    IF(
        NOT(ISERROR(_xlfn.XLOOKUP($B494, '4.PacBio'!F:F, '4.PacBio'!E:E))),
        _xlfn.XLOOKUP($B494, '4.PacBio'!F:F, '4.PacBio'!E:E),
        IF(
            NOT(ISERROR(_xlfn.XLOOKUP($B494, '4.HiCLibrary'!F:F, '4.HiCLibrary'!E:E))),
            _xlfn.XLOOKUP($B494, '4.HiCLibrary'!F:F, '4.HiCLibrary'!E:E),
            IFERROR(
                _xlfn.XLOOKUP($B494, '4.ONT'!F:F, '4.ONT'!E:E, "?"),
                "?"
            )
        )
    )
)</f>
        <v>OG238</v>
      </c>
      <c r="E494" t="str">
        <f t="shared" si="8"/>
        <v>OG238U_D_IL_ISEQ_230321_AD</v>
      </c>
      <c r="F494" s="183" t="s">
        <v>6459</v>
      </c>
      <c r="G494" s="183" t="s">
        <v>6460</v>
      </c>
      <c r="H494" s="289">
        <v>45006</v>
      </c>
      <c r="I494" s="183" t="s">
        <v>6853</v>
      </c>
      <c r="J494" s="183" t="s">
        <v>107</v>
      </c>
      <c r="K494" s="183" t="s">
        <v>107</v>
      </c>
      <c r="L494" s="185"/>
    </row>
    <row r="495" spans="1:12" x14ac:dyDescent="0.25">
      <c r="A495" s="115">
        <f ca="1">INDEX('1.MetaData'!A:A, MATCH($D495, '1.MetaData'!$B:$B, 0))</f>
        <v>238</v>
      </c>
      <c r="B495" s="161" t="s">
        <v>6865</v>
      </c>
      <c r="C495" s="183" t="s">
        <v>4878</v>
      </c>
      <c r="D495" s="81" t="str">
        <f ca="1">IF(
    NOT(ISERROR(_xlfn.XLOOKUP($B495, '4.Illumina'!F:F, '4.Illumina'!E:E))),
    _xlfn.XLOOKUP($B495, '4.Illumina'!F:F, '4.Illumina'!E:E),
    IF(
        NOT(ISERROR(_xlfn.XLOOKUP($B495, '4.PacBio'!F:F, '4.PacBio'!E:E))),
        _xlfn.XLOOKUP($B495, '4.PacBio'!F:F, '4.PacBio'!E:E),
        IF(
            NOT(ISERROR(_xlfn.XLOOKUP($B495, '4.HiCLibrary'!F:F, '4.HiCLibrary'!E:E))),
            _xlfn.XLOOKUP($B495, '4.HiCLibrary'!F:F, '4.HiCLibrary'!E:E),
            IFERROR(
                _xlfn.XLOOKUP($B495, '4.ONT'!F:F, '4.ONT'!E:E, "?"),
                "?"
            )
        )
    )
)</f>
        <v>OG238</v>
      </c>
      <c r="E495" t="str">
        <f t="shared" si="8"/>
        <v>OG238U_D_IL_NOVA_230324_AD</v>
      </c>
      <c r="F495" s="183" t="s">
        <v>6459</v>
      </c>
      <c r="G495" s="183" t="s">
        <v>6471</v>
      </c>
      <c r="H495" s="289">
        <v>45009</v>
      </c>
      <c r="I495" s="183" t="s">
        <v>6854</v>
      </c>
      <c r="J495" s="183" t="s">
        <v>107</v>
      </c>
      <c r="K495" s="183" t="s">
        <v>107</v>
      </c>
      <c r="L495" s="185"/>
    </row>
    <row r="496" spans="1:12" x14ac:dyDescent="0.25">
      <c r="A496" s="115">
        <f ca="1">INDEX('1.MetaData'!A:A, MATCH($D496, '1.MetaData'!$B:$B, 0))</f>
        <v>239</v>
      </c>
      <c r="B496" s="161" t="s">
        <v>6866</v>
      </c>
      <c r="C496" s="183" t="s">
        <v>4878</v>
      </c>
      <c r="D496" s="81" t="str">
        <f ca="1">IF(
    NOT(ISERROR(_xlfn.XLOOKUP($B496, '4.Illumina'!F:F, '4.Illumina'!E:E))),
    _xlfn.XLOOKUP($B496, '4.Illumina'!F:F, '4.Illumina'!E:E),
    IF(
        NOT(ISERROR(_xlfn.XLOOKUP($B496, '4.PacBio'!F:F, '4.PacBio'!E:E))),
        _xlfn.XLOOKUP($B496, '4.PacBio'!F:F, '4.PacBio'!E:E),
        IF(
            NOT(ISERROR(_xlfn.XLOOKUP($B496, '4.HiCLibrary'!F:F, '4.HiCLibrary'!E:E))),
            _xlfn.XLOOKUP($B496, '4.HiCLibrary'!F:F, '4.HiCLibrary'!E:E),
            IFERROR(
                _xlfn.XLOOKUP($B496, '4.ONT'!F:F, '4.ONT'!E:E, "?"),
                "?"
            )
        )
    )
)</f>
        <v>OG239</v>
      </c>
      <c r="E496" t="str">
        <f t="shared" si="8"/>
        <v>OG239U_D_IL_ISEQ_230321_AD</v>
      </c>
      <c r="F496" s="183" t="s">
        <v>6459</v>
      </c>
      <c r="G496" s="183" t="s">
        <v>6460</v>
      </c>
      <c r="H496" s="289">
        <v>45006</v>
      </c>
      <c r="I496" s="183" t="s">
        <v>6853</v>
      </c>
      <c r="J496" s="183" t="s">
        <v>107</v>
      </c>
      <c r="K496" s="183" t="s">
        <v>107</v>
      </c>
      <c r="L496" s="185"/>
    </row>
    <row r="497" spans="1:12" x14ac:dyDescent="0.25">
      <c r="A497" s="115">
        <f ca="1">INDEX('1.MetaData'!A:A, MATCH($D497, '1.MetaData'!$B:$B, 0))</f>
        <v>239</v>
      </c>
      <c r="B497" s="161" t="s">
        <v>6866</v>
      </c>
      <c r="C497" s="183" t="s">
        <v>4878</v>
      </c>
      <c r="D497" s="81" t="str">
        <f ca="1">IF(
    NOT(ISERROR(_xlfn.XLOOKUP($B497, '4.Illumina'!F:F, '4.Illumina'!E:E))),
    _xlfn.XLOOKUP($B497, '4.Illumina'!F:F, '4.Illumina'!E:E),
    IF(
        NOT(ISERROR(_xlfn.XLOOKUP($B497, '4.PacBio'!F:F, '4.PacBio'!E:E))),
        _xlfn.XLOOKUP($B497, '4.PacBio'!F:F, '4.PacBio'!E:E),
        IF(
            NOT(ISERROR(_xlfn.XLOOKUP($B497, '4.HiCLibrary'!F:F, '4.HiCLibrary'!E:E))),
            _xlfn.XLOOKUP($B497, '4.HiCLibrary'!F:F, '4.HiCLibrary'!E:E),
            IFERROR(
                _xlfn.XLOOKUP($B497, '4.ONT'!F:F, '4.ONT'!E:E, "?"),
                "?"
            )
        )
    )
)</f>
        <v>OG239</v>
      </c>
      <c r="E497" t="str">
        <f t="shared" si="8"/>
        <v>OG239U_D_IL_NOVA_230324_AD</v>
      </c>
      <c r="F497" s="183" t="s">
        <v>6459</v>
      </c>
      <c r="G497" s="183" t="s">
        <v>6471</v>
      </c>
      <c r="H497" s="289">
        <v>45009</v>
      </c>
      <c r="I497" s="183" t="s">
        <v>6854</v>
      </c>
      <c r="J497" s="183" t="s">
        <v>107</v>
      </c>
      <c r="K497" s="183" t="s">
        <v>107</v>
      </c>
      <c r="L497" s="185"/>
    </row>
    <row r="498" spans="1:12" x14ac:dyDescent="0.25">
      <c r="A498" s="115">
        <f ca="1">INDEX('1.MetaData'!A:A, MATCH($D498, '1.MetaData'!$B:$B, 0))</f>
        <v>240</v>
      </c>
      <c r="B498" s="161" t="s">
        <v>6867</v>
      </c>
      <c r="C498" s="183" t="s">
        <v>4878</v>
      </c>
      <c r="D498" s="81" t="str">
        <f ca="1">IF(
    NOT(ISERROR(_xlfn.XLOOKUP($B498, '4.Illumina'!F:F, '4.Illumina'!E:E))),
    _xlfn.XLOOKUP($B498, '4.Illumina'!F:F, '4.Illumina'!E:E),
    IF(
        NOT(ISERROR(_xlfn.XLOOKUP($B498, '4.PacBio'!F:F, '4.PacBio'!E:E))),
        _xlfn.XLOOKUP($B498, '4.PacBio'!F:F, '4.PacBio'!E:E),
        IF(
            NOT(ISERROR(_xlfn.XLOOKUP($B498, '4.HiCLibrary'!F:F, '4.HiCLibrary'!E:E))),
            _xlfn.XLOOKUP($B498, '4.HiCLibrary'!F:F, '4.HiCLibrary'!E:E),
            IFERROR(
                _xlfn.XLOOKUP($B498, '4.ONT'!F:F, '4.ONT'!E:E, "?"),
                "?"
            )
        )
    )
)</f>
        <v>OG240</v>
      </c>
      <c r="E498" t="str">
        <f t="shared" si="8"/>
        <v>OG240U_D_IL_ISEQ_230321_AD</v>
      </c>
      <c r="F498" s="183" t="s">
        <v>6459</v>
      </c>
      <c r="G498" s="183" t="s">
        <v>6460</v>
      </c>
      <c r="H498" s="289">
        <v>45006</v>
      </c>
      <c r="I498" s="183" t="s">
        <v>6853</v>
      </c>
      <c r="J498" s="183" t="s">
        <v>107</v>
      </c>
      <c r="K498" s="183" t="s">
        <v>107</v>
      </c>
      <c r="L498" s="185"/>
    </row>
    <row r="499" spans="1:12" x14ac:dyDescent="0.25">
      <c r="A499" s="115">
        <f ca="1">INDEX('1.MetaData'!A:A, MATCH($D499, '1.MetaData'!$B:$B, 0))</f>
        <v>240</v>
      </c>
      <c r="B499" s="161" t="s">
        <v>6867</v>
      </c>
      <c r="C499" s="183" t="s">
        <v>4878</v>
      </c>
      <c r="D499" s="81" t="str">
        <f ca="1">IF(
    NOT(ISERROR(_xlfn.XLOOKUP($B499, '4.Illumina'!F:F, '4.Illumina'!E:E))),
    _xlfn.XLOOKUP($B499, '4.Illumina'!F:F, '4.Illumina'!E:E),
    IF(
        NOT(ISERROR(_xlfn.XLOOKUP($B499, '4.PacBio'!F:F, '4.PacBio'!E:E))),
        _xlfn.XLOOKUP($B499, '4.PacBio'!F:F, '4.PacBio'!E:E),
        IF(
            NOT(ISERROR(_xlfn.XLOOKUP($B499, '4.HiCLibrary'!F:F, '4.HiCLibrary'!E:E))),
            _xlfn.XLOOKUP($B499, '4.HiCLibrary'!F:F, '4.HiCLibrary'!E:E),
            IFERROR(
                _xlfn.XLOOKUP($B499, '4.ONT'!F:F, '4.ONT'!E:E, "?"),
                "?"
            )
        )
    )
)</f>
        <v>OG240</v>
      </c>
      <c r="E499" t="str">
        <f t="shared" si="8"/>
        <v>OG240U_D_IL_NOVA_230324_AD</v>
      </c>
      <c r="F499" s="183" t="s">
        <v>6459</v>
      </c>
      <c r="G499" s="183" t="s">
        <v>6471</v>
      </c>
      <c r="H499" s="289">
        <v>45009</v>
      </c>
      <c r="I499" s="183" t="s">
        <v>6854</v>
      </c>
      <c r="J499" s="183" t="s">
        <v>107</v>
      </c>
      <c r="K499" s="183" t="s">
        <v>107</v>
      </c>
      <c r="L499" s="185"/>
    </row>
    <row r="500" spans="1:12" x14ac:dyDescent="0.25">
      <c r="A500" s="115">
        <f ca="1">INDEX('1.MetaData'!A:A, MATCH($D500, '1.MetaData'!$B:$B, 0))</f>
        <v>241</v>
      </c>
      <c r="B500" s="161" t="s">
        <v>6868</v>
      </c>
      <c r="C500" s="183" t="s">
        <v>4878</v>
      </c>
      <c r="D500" s="81" t="str">
        <f ca="1">IF(
    NOT(ISERROR(_xlfn.XLOOKUP($B500, '4.Illumina'!F:F, '4.Illumina'!E:E))),
    _xlfn.XLOOKUP($B500, '4.Illumina'!F:F, '4.Illumina'!E:E),
    IF(
        NOT(ISERROR(_xlfn.XLOOKUP($B500, '4.PacBio'!F:F, '4.PacBio'!E:E))),
        _xlfn.XLOOKUP($B500, '4.PacBio'!F:F, '4.PacBio'!E:E),
        IF(
            NOT(ISERROR(_xlfn.XLOOKUP($B500, '4.HiCLibrary'!F:F, '4.HiCLibrary'!E:E))),
            _xlfn.XLOOKUP($B500, '4.HiCLibrary'!F:F, '4.HiCLibrary'!E:E),
            IFERROR(
                _xlfn.XLOOKUP($B500, '4.ONT'!F:F, '4.ONT'!E:E, "?"),
                "?"
            )
        )
    )
)</f>
        <v>OG241</v>
      </c>
      <c r="E500" t="str">
        <f t="shared" si="8"/>
        <v>OG241U_D_IL_ISEQ_230321_AD</v>
      </c>
      <c r="F500" s="183" t="s">
        <v>6459</v>
      </c>
      <c r="G500" s="183" t="s">
        <v>6460</v>
      </c>
      <c r="H500" s="289">
        <v>45006</v>
      </c>
      <c r="I500" s="183" t="s">
        <v>6853</v>
      </c>
      <c r="J500" s="183" t="s">
        <v>107</v>
      </c>
      <c r="K500" s="183" t="s">
        <v>107</v>
      </c>
      <c r="L500" s="185"/>
    </row>
    <row r="501" spans="1:12" x14ac:dyDescent="0.25">
      <c r="A501" s="115">
        <f ca="1">INDEX('1.MetaData'!A:A, MATCH($D501, '1.MetaData'!$B:$B, 0))</f>
        <v>241</v>
      </c>
      <c r="B501" s="161" t="s">
        <v>6868</v>
      </c>
      <c r="C501" s="183" t="s">
        <v>4878</v>
      </c>
      <c r="D501" s="81" t="str">
        <f ca="1">IF(
    NOT(ISERROR(_xlfn.XLOOKUP($B501, '4.Illumina'!F:F, '4.Illumina'!E:E))),
    _xlfn.XLOOKUP($B501, '4.Illumina'!F:F, '4.Illumina'!E:E),
    IF(
        NOT(ISERROR(_xlfn.XLOOKUP($B501, '4.PacBio'!F:F, '4.PacBio'!E:E))),
        _xlfn.XLOOKUP($B501, '4.PacBio'!F:F, '4.PacBio'!E:E),
        IF(
            NOT(ISERROR(_xlfn.XLOOKUP($B501, '4.HiCLibrary'!F:F, '4.HiCLibrary'!E:E))),
            _xlfn.XLOOKUP($B501, '4.HiCLibrary'!F:F, '4.HiCLibrary'!E:E),
            IFERROR(
                _xlfn.XLOOKUP($B501, '4.ONT'!F:F, '4.ONT'!E:E, "?"),
                "?"
            )
        )
    )
)</f>
        <v>OG241</v>
      </c>
      <c r="E501" t="str">
        <f t="shared" si="8"/>
        <v>OG241U_D_IL_NOVA_230324_AD</v>
      </c>
      <c r="F501" s="183" t="s">
        <v>6459</v>
      </c>
      <c r="G501" s="183" t="s">
        <v>6471</v>
      </c>
      <c r="H501" s="289">
        <v>45009</v>
      </c>
      <c r="I501" s="183" t="s">
        <v>6854</v>
      </c>
      <c r="J501" s="183" t="s">
        <v>107</v>
      </c>
      <c r="K501" s="183" t="s">
        <v>107</v>
      </c>
      <c r="L501" s="185"/>
    </row>
    <row r="502" spans="1:12" x14ac:dyDescent="0.25">
      <c r="A502" s="115">
        <f ca="1">INDEX('1.MetaData'!A:A, MATCH($D502, '1.MetaData'!$B:$B, 0))</f>
        <v>242</v>
      </c>
      <c r="B502" s="161" t="s">
        <v>6869</v>
      </c>
      <c r="C502" s="183" t="s">
        <v>4878</v>
      </c>
      <c r="D502" s="81" t="str">
        <f ca="1">IF(
    NOT(ISERROR(_xlfn.XLOOKUP($B502, '4.Illumina'!F:F, '4.Illumina'!E:E))),
    _xlfn.XLOOKUP($B502, '4.Illumina'!F:F, '4.Illumina'!E:E),
    IF(
        NOT(ISERROR(_xlfn.XLOOKUP($B502, '4.PacBio'!F:F, '4.PacBio'!E:E))),
        _xlfn.XLOOKUP($B502, '4.PacBio'!F:F, '4.PacBio'!E:E),
        IF(
            NOT(ISERROR(_xlfn.XLOOKUP($B502, '4.HiCLibrary'!F:F, '4.HiCLibrary'!E:E))),
            _xlfn.XLOOKUP($B502, '4.HiCLibrary'!F:F, '4.HiCLibrary'!E:E),
            IFERROR(
                _xlfn.XLOOKUP($B502, '4.ONT'!F:F, '4.ONT'!E:E, "?"),
                "?"
            )
        )
    )
)</f>
        <v>OG242</v>
      </c>
      <c r="E502" t="str">
        <f t="shared" si="8"/>
        <v>OG242U_D_IL_ISEQ_230321_AD</v>
      </c>
      <c r="F502" s="183" t="s">
        <v>6459</v>
      </c>
      <c r="G502" s="183" t="s">
        <v>6460</v>
      </c>
      <c r="H502" s="289">
        <v>45006</v>
      </c>
      <c r="I502" s="183" t="s">
        <v>6853</v>
      </c>
      <c r="J502" s="183" t="s">
        <v>107</v>
      </c>
      <c r="K502" s="183" t="s">
        <v>107</v>
      </c>
      <c r="L502" s="185"/>
    </row>
    <row r="503" spans="1:12" x14ac:dyDescent="0.25">
      <c r="A503" s="115">
        <f ca="1">INDEX('1.MetaData'!A:A, MATCH($D503, '1.MetaData'!$B:$B, 0))</f>
        <v>242</v>
      </c>
      <c r="B503" s="161" t="s">
        <v>6869</v>
      </c>
      <c r="C503" s="183" t="s">
        <v>4878</v>
      </c>
      <c r="D503" s="81" t="str">
        <f ca="1">IF(
    NOT(ISERROR(_xlfn.XLOOKUP($B503, '4.Illumina'!F:F, '4.Illumina'!E:E))),
    _xlfn.XLOOKUP($B503, '4.Illumina'!F:F, '4.Illumina'!E:E),
    IF(
        NOT(ISERROR(_xlfn.XLOOKUP($B503, '4.PacBio'!F:F, '4.PacBio'!E:E))),
        _xlfn.XLOOKUP($B503, '4.PacBio'!F:F, '4.PacBio'!E:E),
        IF(
            NOT(ISERROR(_xlfn.XLOOKUP($B503, '4.HiCLibrary'!F:F, '4.HiCLibrary'!E:E))),
            _xlfn.XLOOKUP($B503, '4.HiCLibrary'!F:F, '4.HiCLibrary'!E:E),
            IFERROR(
                _xlfn.XLOOKUP($B503, '4.ONT'!F:F, '4.ONT'!E:E, "?"),
                "?"
            )
        )
    )
)</f>
        <v>OG242</v>
      </c>
      <c r="E503" t="str">
        <f t="shared" si="8"/>
        <v>OG242U_D_IL_NOVA_230324_AD</v>
      </c>
      <c r="F503" s="183" t="s">
        <v>6459</v>
      </c>
      <c r="G503" s="183" t="s">
        <v>6471</v>
      </c>
      <c r="H503" s="289">
        <v>45009</v>
      </c>
      <c r="I503" s="183" t="s">
        <v>6854</v>
      </c>
      <c r="J503" s="183" t="s">
        <v>107</v>
      </c>
      <c r="K503" s="183" t="s">
        <v>107</v>
      </c>
      <c r="L503" s="185"/>
    </row>
    <row r="504" spans="1:12" x14ac:dyDescent="0.25">
      <c r="A504" s="115">
        <f ca="1">INDEX('1.MetaData'!A:A, MATCH($D504, '1.MetaData'!$B:$B, 0))</f>
        <v>243</v>
      </c>
      <c r="B504" s="161" t="s">
        <v>6870</v>
      </c>
      <c r="C504" s="183" t="s">
        <v>4878</v>
      </c>
      <c r="D504" s="81" t="str">
        <f ca="1">IF(
    NOT(ISERROR(_xlfn.XLOOKUP($B504, '4.Illumina'!F:F, '4.Illumina'!E:E))),
    _xlfn.XLOOKUP($B504, '4.Illumina'!F:F, '4.Illumina'!E:E),
    IF(
        NOT(ISERROR(_xlfn.XLOOKUP($B504, '4.PacBio'!F:F, '4.PacBio'!E:E))),
        _xlfn.XLOOKUP($B504, '4.PacBio'!F:F, '4.PacBio'!E:E),
        IF(
            NOT(ISERROR(_xlfn.XLOOKUP($B504, '4.HiCLibrary'!F:F, '4.HiCLibrary'!E:E))),
            _xlfn.XLOOKUP($B504, '4.HiCLibrary'!F:F, '4.HiCLibrary'!E:E),
            IFERROR(
                _xlfn.XLOOKUP($B504, '4.ONT'!F:F, '4.ONT'!E:E, "?"),
                "?"
            )
        )
    )
)</f>
        <v>OG243</v>
      </c>
      <c r="E504" t="str">
        <f t="shared" si="8"/>
        <v>OG243U_D_IL_ISEQ_230321_AD</v>
      </c>
      <c r="F504" s="183" t="s">
        <v>6459</v>
      </c>
      <c r="G504" s="183" t="s">
        <v>6460</v>
      </c>
      <c r="H504" s="289">
        <v>45006</v>
      </c>
      <c r="I504" s="183" t="s">
        <v>6853</v>
      </c>
      <c r="J504" s="183" t="s">
        <v>107</v>
      </c>
      <c r="K504" s="183" t="s">
        <v>107</v>
      </c>
      <c r="L504" s="185"/>
    </row>
    <row r="505" spans="1:12" x14ac:dyDescent="0.25">
      <c r="A505" s="115">
        <f ca="1">INDEX('1.MetaData'!A:A, MATCH($D505, '1.MetaData'!$B:$B, 0))</f>
        <v>243</v>
      </c>
      <c r="B505" s="161" t="s">
        <v>6870</v>
      </c>
      <c r="C505" s="183" t="s">
        <v>4878</v>
      </c>
      <c r="D505" s="81" t="str">
        <f ca="1">IF(
    NOT(ISERROR(_xlfn.XLOOKUP($B505, '4.Illumina'!F:F, '4.Illumina'!E:E))),
    _xlfn.XLOOKUP($B505, '4.Illumina'!F:F, '4.Illumina'!E:E),
    IF(
        NOT(ISERROR(_xlfn.XLOOKUP($B505, '4.PacBio'!F:F, '4.PacBio'!E:E))),
        _xlfn.XLOOKUP($B505, '4.PacBio'!F:F, '4.PacBio'!E:E),
        IF(
            NOT(ISERROR(_xlfn.XLOOKUP($B505, '4.HiCLibrary'!F:F, '4.HiCLibrary'!E:E))),
            _xlfn.XLOOKUP($B505, '4.HiCLibrary'!F:F, '4.HiCLibrary'!E:E),
            IFERROR(
                _xlfn.XLOOKUP($B505, '4.ONT'!F:F, '4.ONT'!E:E, "?"),
                "?"
            )
        )
    )
)</f>
        <v>OG243</v>
      </c>
      <c r="E505" t="str">
        <f t="shared" si="8"/>
        <v>OG243U_D_IL_NOVA_230324_AD</v>
      </c>
      <c r="F505" s="183" t="s">
        <v>6459</v>
      </c>
      <c r="G505" s="183" t="s">
        <v>6471</v>
      </c>
      <c r="H505" s="289">
        <v>45009</v>
      </c>
      <c r="I505" s="183" t="s">
        <v>6854</v>
      </c>
      <c r="J505" s="183" t="s">
        <v>107</v>
      </c>
      <c r="K505" s="183" t="s">
        <v>107</v>
      </c>
      <c r="L505" s="185"/>
    </row>
    <row r="506" spans="1:12" x14ac:dyDescent="0.25">
      <c r="A506" s="115">
        <f ca="1">INDEX('1.MetaData'!A:A, MATCH($D506, '1.MetaData'!$B:$B, 0))</f>
        <v>244</v>
      </c>
      <c r="B506" s="161" t="s">
        <v>6871</v>
      </c>
      <c r="C506" s="183" t="s">
        <v>4878</v>
      </c>
      <c r="D506" s="81" t="str">
        <f ca="1">IF(
    NOT(ISERROR(_xlfn.XLOOKUP($B506, '4.Illumina'!F:F, '4.Illumina'!E:E))),
    _xlfn.XLOOKUP($B506, '4.Illumina'!F:F, '4.Illumina'!E:E),
    IF(
        NOT(ISERROR(_xlfn.XLOOKUP($B506, '4.PacBio'!F:F, '4.PacBio'!E:E))),
        _xlfn.XLOOKUP($B506, '4.PacBio'!F:F, '4.PacBio'!E:E),
        IF(
            NOT(ISERROR(_xlfn.XLOOKUP($B506, '4.HiCLibrary'!F:F, '4.HiCLibrary'!E:E))),
            _xlfn.XLOOKUP($B506, '4.HiCLibrary'!F:F, '4.HiCLibrary'!E:E),
            IFERROR(
                _xlfn.XLOOKUP($B506, '4.ONT'!F:F, '4.ONT'!E:E, "?"),
                "?"
            )
        )
    )
)</f>
        <v>OG244</v>
      </c>
      <c r="E506" t="str">
        <f t="shared" si="8"/>
        <v>OG244U_D_IL_ISEQ_230321_AD</v>
      </c>
      <c r="F506" s="183" t="s">
        <v>6459</v>
      </c>
      <c r="G506" s="183" t="s">
        <v>6460</v>
      </c>
      <c r="H506" s="289">
        <v>45006</v>
      </c>
      <c r="I506" s="183" t="s">
        <v>6853</v>
      </c>
      <c r="J506" s="183" t="s">
        <v>107</v>
      </c>
      <c r="K506" s="183" t="s">
        <v>107</v>
      </c>
      <c r="L506" s="185"/>
    </row>
    <row r="507" spans="1:12" x14ac:dyDescent="0.25">
      <c r="A507" s="115">
        <f ca="1">INDEX('1.MetaData'!A:A, MATCH($D507, '1.MetaData'!$B:$B, 0))</f>
        <v>244</v>
      </c>
      <c r="B507" s="161" t="s">
        <v>6871</v>
      </c>
      <c r="C507" s="183" t="s">
        <v>4878</v>
      </c>
      <c r="D507" s="81" t="str">
        <f ca="1">IF(
    NOT(ISERROR(_xlfn.XLOOKUP($B507, '4.Illumina'!F:F, '4.Illumina'!E:E))),
    _xlfn.XLOOKUP($B507, '4.Illumina'!F:F, '4.Illumina'!E:E),
    IF(
        NOT(ISERROR(_xlfn.XLOOKUP($B507, '4.PacBio'!F:F, '4.PacBio'!E:E))),
        _xlfn.XLOOKUP($B507, '4.PacBio'!F:F, '4.PacBio'!E:E),
        IF(
            NOT(ISERROR(_xlfn.XLOOKUP($B507, '4.HiCLibrary'!F:F, '4.HiCLibrary'!E:E))),
            _xlfn.XLOOKUP($B507, '4.HiCLibrary'!F:F, '4.HiCLibrary'!E:E),
            IFERROR(
                _xlfn.XLOOKUP($B507, '4.ONT'!F:F, '4.ONT'!E:E, "?"),
                "?"
            )
        )
    )
)</f>
        <v>OG244</v>
      </c>
      <c r="E507" t="str">
        <f t="shared" si="8"/>
        <v>OG244U_D_IL_NOVA_230324_AD</v>
      </c>
      <c r="F507" s="183" t="s">
        <v>6459</v>
      </c>
      <c r="G507" s="183" t="s">
        <v>6471</v>
      </c>
      <c r="H507" s="289">
        <v>45009</v>
      </c>
      <c r="I507" s="183" t="s">
        <v>6854</v>
      </c>
      <c r="J507" s="183" t="s">
        <v>107</v>
      </c>
      <c r="K507" s="183" t="s">
        <v>107</v>
      </c>
      <c r="L507" s="185"/>
    </row>
    <row r="508" spans="1:12" x14ac:dyDescent="0.25">
      <c r="A508" s="115">
        <f ca="1">INDEX('1.MetaData'!A:A, MATCH($D508, '1.MetaData'!$B:$B, 0))</f>
        <v>245</v>
      </c>
      <c r="B508" s="161" t="s">
        <v>6872</v>
      </c>
      <c r="C508" s="183" t="s">
        <v>4878</v>
      </c>
      <c r="D508" s="81" t="str">
        <f ca="1">IF(
    NOT(ISERROR(_xlfn.XLOOKUP($B508, '4.Illumina'!F:F, '4.Illumina'!E:E))),
    _xlfn.XLOOKUP($B508, '4.Illumina'!F:F, '4.Illumina'!E:E),
    IF(
        NOT(ISERROR(_xlfn.XLOOKUP($B508, '4.PacBio'!F:F, '4.PacBio'!E:E))),
        _xlfn.XLOOKUP($B508, '4.PacBio'!F:F, '4.PacBio'!E:E),
        IF(
            NOT(ISERROR(_xlfn.XLOOKUP($B508, '4.HiCLibrary'!F:F, '4.HiCLibrary'!E:E))),
            _xlfn.XLOOKUP($B508, '4.HiCLibrary'!F:F, '4.HiCLibrary'!E:E),
            IFERROR(
                _xlfn.XLOOKUP($B508, '4.ONT'!F:F, '4.ONT'!E:E, "?"),
                "?"
            )
        )
    )
)</f>
        <v>OG245</v>
      </c>
      <c r="E508" t="str">
        <f t="shared" si="8"/>
        <v>OG245U_D_IL_ISEQ_230531_LP</v>
      </c>
      <c r="F508" s="183" t="s">
        <v>6459</v>
      </c>
      <c r="G508" s="183" t="s">
        <v>6460</v>
      </c>
      <c r="H508" s="289">
        <v>45077</v>
      </c>
      <c r="I508" s="183" t="s">
        <v>6828</v>
      </c>
      <c r="J508" s="183" t="s">
        <v>107</v>
      </c>
      <c r="K508" s="183" t="s">
        <v>107</v>
      </c>
      <c r="L508" s="185"/>
    </row>
    <row r="509" spans="1:12" x14ac:dyDescent="0.25">
      <c r="A509" s="115">
        <f ca="1">INDEX('1.MetaData'!A:A, MATCH($D509, '1.MetaData'!$B:$B, 0))</f>
        <v>245</v>
      </c>
      <c r="B509" s="161" t="s">
        <v>6872</v>
      </c>
      <c r="C509" s="183" t="s">
        <v>4878</v>
      </c>
      <c r="D509" s="81" t="str">
        <f ca="1">IF(
    NOT(ISERROR(_xlfn.XLOOKUP($B509, '4.Illumina'!F:F, '4.Illumina'!E:E))),
    _xlfn.XLOOKUP($B509, '4.Illumina'!F:F, '4.Illumina'!E:E),
    IF(
        NOT(ISERROR(_xlfn.XLOOKUP($B509, '4.PacBio'!F:F, '4.PacBio'!E:E))),
        _xlfn.XLOOKUP($B509, '4.PacBio'!F:F, '4.PacBio'!E:E),
        IF(
            NOT(ISERROR(_xlfn.XLOOKUP($B509, '4.HiCLibrary'!F:F, '4.HiCLibrary'!E:E))),
            _xlfn.XLOOKUP($B509, '4.HiCLibrary'!F:F, '4.HiCLibrary'!E:E),
            IFERROR(
                _xlfn.XLOOKUP($B509, '4.ONT'!F:F, '4.ONT'!E:E, "?"),
                "?"
            )
        )
    )
)</f>
        <v>OG245</v>
      </c>
      <c r="E509" t="str">
        <f t="shared" si="8"/>
        <v>OG245U_D_IL_NOVA_230607_LP</v>
      </c>
      <c r="F509" s="183" t="s">
        <v>6459</v>
      </c>
      <c r="G509" s="183" t="s">
        <v>6471</v>
      </c>
      <c r="H509" s="289">
        <v>45084</v>
      </c>
      <c r="I509" s="183" t="s">
        <v>6829</v>
      </c>
      <c r="J509" s="183" t="s">
        <v>107</v>
      </c>
      <c r="K509" s="183" t="s">
        <v>107</v>
      </c>
      <c r="L509" s="185"/>
    </row>
    <row r="510" spans="1:12" x14ac:dyDescent="0.25">
      <c r="A510" s="115">
        <f ca="1">INDEX('1.MetaData'!A:A, MATCH($D510, '1.MetaData'!$B:$B, 0))</f>
        <v>246</v>
      </c>
      <c r="B510" s="161" t="s">
        <v>6873</v>
      </c>
      <c r="C510" s="183" t="s">
        <v>4878</v>
      </c>
      <c r="D510" s="81" t="str">
        <f ca="1">IF(
    NOT(ISERROR(_xlfn.XLOOKUP($B510, '4.Illumina'!F:F, '4.Illumina'!E:E))),
    _xlfn.XLOOKUP($B510, '4.Illumina'!F:F, '4.Illumina'!E:E),
    IF(
        NOT(ISERROR(_xlfn.XLOOKUP($B510, '4.PacBio'!F:F, '4.PacBio'!E:E))),
        _xlfn.XLOOKUP($B510, '4.PacBio'!F:F, '4.PacBio'!E:E),
        IF(
            NOT(ISERROR(_xlfn.XLOOKUP($B510, '4.HiCLibrary'!F:F, '4.HiCLibrary'!E:E))),
            _xlfn.XLOOKUP($B510, '4.HiCLibrary'!F:F, '4.HiCLibrary'!E:E),
            IFERROR(
                _xlfn.XLOOKUP($B510, '4.ONT'!F:F, '4.ONT'!E:E, "?"),
                "?"
            )
        )
    )
)</f>
        <v>OG246</v>
      </c>
      <c r="E510" t="str">
        <f t="shared" ref="E510:E573" si="9">CONCATENATE(B510,"_",I510)</f>
        <v>OG246U_D_IL_ISEQ_230321_AD</v>
      </c>
      <c r="F510" s="183" t="s">
        <v>6459</v>
      </c>
      <c r="G510" s="183" t="s">
        <v>6460</v>
      </c>
      <c r="H510" s="289">
        <v>45006</v>
      </c>
      <c r="I510" s="183" t="s">
        <v>6853</v>
      </c>
      <c r="J510" s="183" t="s">
        <v>107</v>
      </c>
      <c r="K510" s="183" t="s">
        <v>107</v>
      </c>
      <c r="L510" s="185"/>
    </row>
    <row r="511" spans="1:12" x14ac:dyDescent="0.25">
      <c r="A511" s="115">
        <f ca="1">INDEX('1.MetaData'!A:A, MATCH($D511, '1.MetaData'!$B:$B, 0))</f>
        <v>246</v>
      </c>
      <c r="B511" s="161" t="s">
        <v>6873</v>
      </c>
      <c r="C511" s="183" t="s">
        <v>4878</v>
      </c>
      <c r="D511" s="81" t="str">
        <f ca="1">IF(
    NOT(ISERROR(_xlfn.XLOOKUP($B511, '4.Illumina'!F:F, '4.Illumina'!E:E))),
    _xlfn.XLOOKUP($B511, '4.Illumina'!F:F, '4.Illumina'!E:E),
    IF(
        NOT(ISERROR(_xlfn.XLOOKUP($B511, '4.PacBio'!F:F, '4.PacBio'!E:E))),
        _xlfn.XLOOKUP($B511, '4.PacBio'!F:F, '4.PacBio'!E:E),
        IF(
            NOT(ISERROR(_xlfn.XLOOKUP($B511, '4.HiCLibrary'!F:F, '4.HiCLibrary'!E:E))),
            _xlfn.XLOOKUP($B511, '4.HiCLibrary'!F:F, '4.HiCLibrary'!E:E),
            IFERROR(
                _xlfn.XLOOKUP($B511, '4.ONT'!F:F, '4.ONT'!E:E, "?"),
                "?"
            )
        )
    )
)</f>
        <v>OG246</v>
      </c>
      <c r="E511" t="str">
        <f t="shared" si="9"/>
        <v>OG246U_D_IL_NOVA_230324_AD</v>
      </c>
      <c r="F511" s="183" t="s">
        <v>6459</v>
      </c>
      <c r="G511" s="183" t="s">
        <v>6471</v>
      </c>
      <c r="H511" s="289">
        <v>45009</v>
      </c>
      <c r="I511" s="183" t="s">
        <v>6854</v>
      </c>
      <c r="J511" s="183" t="s">
        <v>107</v>
      </c>
      <c r="K511" s="183" t="s">
        <v>107</v>
      </c>
      <c r="L511" s="185"/>
    </row>
    <row r="512" spans="1:12" x14ac:dyDescent="0.25">
      <c r="A512" s="115">
        <f ca="1">INDEX('1.MetaData'!A:A, MATCH($D512, '1.MetaData'!$B:$B, 0))</f>
        <v>247</v>
      </c>
      <c r="B512" s="161" t="s">
        <v>6874</v>
      </c>
      <c r="C512" s="183" t="s">
        <v>4878</v>
      </c>
      <c r="D512" s="81" t="str">
        <f ca="1">IF(
    NOT(ISERROR(_xlfn.XLOOKUP($B512, '4.Illumina'!F:F, '4.Illumina'!E:E))),
    _xlfn.XLOOKUP($B512, '4.Illumina'!F:F, '4.Illumina'!E:E),
    IF(
        NOT(ISERROR(_xlfn.XLOOKUP($B512, '4.PacBio'!F:F, '4.PacBio'!E:E))),
        _xlfn.XLOOKUP($B512, '4.PacBio'!F:F, '4.PacBio'!E:E),
        IF(
            NOT(ISERROR(_xlfn.XLOOKUP($B512, '4.HiCLibrary'!F:F, '4.HiCLibrary'!E:E))),
            _xlfn.XLOOKUP($B512, '4.HiCLibrary'!F:F, '4.HiCLibrary'!E:E),
            IFERROR(
                _xlfn.XLOOKUP($B512, '4.ONT'!F:F, '4.ONT'!E:E, "?"),
                "?"
            )
        )
    )
)</f>
        <v>OG247</v>
      </c>
      <c r="E512" t="str">
        <f t="shared" si="9"/>
        <v>OG247U_D_IL_ISEQ_230321_AD</v>
      </c>
      <c r="F512" s="183" t="s">
        <v>6459</v>
      </c>
      <c r="G512" s="183" t="s">
        <v>6460</v>
      </c>
      <c r="H512" s="289">
        <v>45006</v>
      </c>
      <c r="I512" s="183" t="s">
        <v>6853</v>
      </c>
      <c r="J512" s="183" t="s">
        <v>107</v>
      </c>
      <c r="K512" s="183" t="s">
        <v>107</v>
      </c>
      <c r="L512" s="185"/>
    </row>
    <row r="513" spans="1:12" x14ac:dyDescent="0.25">
      <c r="A513" s="115">
        <f ca="1">INDEX('1.MetaData'!A:A, MATCH($D513, '1.MetaData'!$B:$B, 0))</f>
        <v>247</v>
      </c>
      <c r="B513" s="161" t="s">
        <v>6874</v>
      </c>
      <c r="C513" s="183" t="s">
        <v>4878</v>
      </c>
      <c r="D513" s="81" t="str">
        <f ca="1">IF(
    NOT(ISERROR(_xlfn.XLOOKUP($B513, '4.Illumina'!F:F, '4.Illumina'!E:E))),
    _xlfn.XLOOKUP($B513, '4.Illumina'!F:F, '4.Illumina'!E:E),
    IF(
        NOT(ISERROR(_xlfn.XLOOKUP($B513, '4.PacBio'!F:F, '4.PacBio'!E:E))),
        _xlfn.XLOOKUP($B513, '4.PacBio'!F:F, '4.PacBio'!E:E),
        IF(
            NOT(ISERROR(_xlfn.XLOOKUP($B513, '4.HiCLibrary'!F:F, '4.HiCLibrary'!E:E))),
            _xlfn.XLOOKUP($B513, '4.HiCLibrary'!F:F, '4.HiCLibrary'!E:E),
            IFERROR(
                _xlfn.XLOOKUP($B513, '4.ONT'!F:F, '4.ONT'!E:E, "?"),
                "?"
            )
        )
    )
)</f>
        <v>OG247</v>
      </c>
      <c r="E513" t="str">
        <f t="shared" si="9"/>
        <v>OG247U_D_IL_NOVA_230324_AD</v>
      </c>
      <c r="F513" s="183" t="s">
        <v>6459</v>
      </c>
      <c r="G513" s="183" t="s">
        <v>6471</v>
      </c>
      <c r="H513" s="289">
        <v>45009</v>
      </c>
      <c r="I513" s="183" t="s">
        <v>6854</v>
      </c>
      <c r="J513" s="183" t="s">
        <v>107</v>
      </c>
      <c r="K513" s="183" t="s">
        <v>107</v>
      </c>
      <c r="L513" s="185"/>
    </row>
    <row r="514" spans="1:12" x14ac:dyDescent="0.25">
      <c r="A514" s="115">
        <f ca="1">INDEX('1.MetaData'!A:A, MATCH($D514, '1.MetaData'!$B:$B, 0))</f>
        <v>248</v>
      </c>
      <c r="B514" s="161" t="s">
        <v>6875</v>
      </c>
      <c r="C514" s="183" t="s">
        <v>4878</v>
      </c>
      <c r="D514" s="81" t="str">
        <f ca="1">IF(
    NOT(ISERROR(_xlfn.XLOOKUP($B514, '4.Illumina'!F:F, '4.Illumina'!E:E))),
    _xlfn.XLOOKUP($B514, '4.Illumina'!F:F, '4.Illumina'!E:E),
    IF(
        NOT(ISERROR(_xlfn.XLOOKUP($B514, '4.PacBio'!F:F, '4.PacBio'!E:E))),
        _xlfn.XLOOKUP($B514, '4.PacBio'!F:F, '4.PacBio'!E:E),
        IF(
            NOT(ISERROR(_xlfn.XLOOKUP($B514, '4.HiCLibrary'!F:F, '4.HiCLibrary'!E:E))),
            _xlfn.XLOOKUP($B514, '4.HiCLibrary'!F:F, '4.HiCLibrary'!E:E),
            IFERROR(
                _xlfn.XLOOKUP($B514, '4.ONT'!F:F, '4.ONT'!E:E, "?"),
                "?"
            )
        )
    )
)</f>
        <v>OG248</v>
      </c>
      <c r="E514" t="str">
        <f t="shared" si="9"/>
        <v>OG248U_D_IL_ISEQ_230321_AD</v>
      </c>
      <c r="F514" s="183" t="s">
        <v>6459</v>
      </c>
      <c r="G514" s="183" t="s">
        <v>6460</v>
      </c>
      <c r="H514" s="289">
        <v>45006</v>
      </c>
      <c r="I514" s="183" t="s">
        <v>6853</v>
      </c>
      <c r="J514" s="183" t="s">
        <v>107</v>
      </c>
      <c r="K514" s="183" t="s">
        <v>107</v>
      </c>
      <c r="L514" s="185"/>
    </row>
    <row r="515" spans="1:12" x14ac:dyDescent="0.25">
      <c r="A515" s="115">
        <f ca="1">INDEX('1.MetaData'!A:A, MATCH($D515, '1.MetaData'!$B:$B, 0))</f>
        <v>248</v>
      </c>
      <c r="B515" s="161" t="s">
        <v>6875</v>
      </c>
      <c r="C515" s="183" t="s">
        <v>4878</v>
      </c>
      <c r="D515" s="81" t="str">
        <f ca="1">IF(
    NOT(ISERROR(_xlfn.XLOOKUP($B515, '4.Illumina'!F:F, '4.Illumina'!E:E))),
    _xlfn.XLOOKUP($B515, '4.Illumina'!F:F, '4.Illumina'!E:E),
    IF(
        NOT(ISERROR(_xlfn.XLOOKUP($B515, '4.PacBio'!F:F, '4.PacBio'!E:E))),
        _xlfn.XLOOKUP($B515, '4.PacBio'!F:F, '4.PacBio'!E:E),
        IF(
            NOT(ISERROR(_xlfn.XLOOKUP($B515, '4.HiCLibrary'!F:F, '4.HiCLibrary'!E:E))),
            _xlfn.XLOOKUP($B515, '4.HiCLibrary'!F:F, '4.HiCLibrary'!E:E),
            IFERROR(
                _xlfn.XLOOKUP($B515, '4.ONT'!F:F, '4.ONT'!E:E, "?"),
                "?"
            )
        )
    )
)</f>
        <v>OG248</v>
      </c>
      <c r="E515" t="str">
        <f t="shared" si="9"/>
        <v>OG248U_D_IL_NOVA_230324_AD</v>
      </c>
      <c r="F515" s="183" t="s">
        <v>6459</v>
      </c>
      <c r="G515" s="183" t="s">
        <v>6471</v>
      </c>
      <c r="H515" s="289">
        <v>45009</v>
      </c>
      <c r="I515" s="183" t="s">
        <v>6854</v>
      </c>
      <c r="J515" s="183" t="s">
        <v>107</v>
      </c>
      <c r="K515" s="183" t="s">
        <v>107</v>
      </c>
      <c r="L515" s="185"/>
    </row>
    <row r="516" spans="1:12" x14ac:dyDescent="0.25">
      <c r="A516" s="115">
        <f ca="1">INDEX('1.MetaData'!A:A, MATCH($D516, '1.MetaData'!$B:$B, 0))</f>
        <v>249</v>
      </c>
      <c r="B516" s="161" t="s">
        <v>6876</v>
      </c>
      <c r="C516" s="183" t="s">
        <v>4878</v>
      </c>
      <c r="D516" s="81" t="str">
        <f ca="1">IF(
    NOT(ISERROR(_xlfn.XLOOKUP($B516, '4.Illumina'!F:F, '4.Illumina'!E:E))),
    _xlfn.XLOOKUP($B516, '4.Illumina'!F:F, '4.Illumina'!E:E),
    IF(
        NOT(ISERROR(_xlfn.XLOOKUP($B516, '4.PacBio'!F:F, '4.PacBio'!E:E))),
        _xlfn.XLOOKUP($B516, '4.PacBio'!F:F, '4.PacBio'!E:E),
        IF(
            NOT(ISERROR(_xlfn.XLOOKUP($B516, '4.HiCLibrary'!F:F, '4.HiCLibrary'!E:E))),
            _xlfn.XLOOKUP($B516, '4.HiCLibrary'!F:F, '4.HiCLibrary'!E:E),
            IFERROR(
                _xlfn.XLOOKUP($B516, '4.ONT'!F:F, '4.ONT'!E:E, "?"),
                "?"
            )
        )
    )
)</f>
        <v>OG249</v>
      </c>
      <c r="E516" t="str">
        <f t="shared" si="9"/>
        <v>OG249U_D_IL_ISEQ_230321_AD</v>
      </c>
      <c r="F516" s="183" t="s">
        <v>6459</v>
      </c>
      <c r="G516" s="183" t="s">
        <v>6460</v>
      </c>
      <c r="H516" s="289">
        <v>45006</v>
      </c>
      <c r="I516" s="183" t="s">
        <v>6853</v>
      </c>
      <c r="J516" s="183" t="s">
        <v>107</v>
      </c>
      <c r="K516" s="183" t="s">
        <v>107</v>
      </c>
      <c r="L516" s="185"/>
    </row>
    <row r="517" spans="1:12" x14ac:dyDescent="0.25">
      <c r="A517" s="115">
        <f ca="1">INDEX('1.MetaData'!A:A, MATCH($D517, '1.MetaData'!$B:$B, 0))</f>
        <v>249</v>
      </c>
      <c r="B517" s="161" t="s">
        <v>6876</v>
      </c>
      <c r="C517" s="183" t="s">
        <v>4878</v>
      </c>
      <c r="D517" s="81" t="str">
        <f ca="1">IF(
    NOT(ISERROR(_xlfn.XLOOKUP($B517, '4.Illumina'!F:F, '4.Illumina'!E:E))),
    _xlfn.XLOOKUP($B517, '4.Illumina'!F:F, '4.Illumina'!E:E),
    IF(
        NOT(ISERROR(_xlfn.XLOOKUP($B517, '4.PacBio'!F:F, '4.PacBio'!E:E))),
        _xlfn.XLOOKUP($B517, '4.PacBio'!F:F, '4.PacBio'!E:E),
        IF(
            NOT(ISERROR(_xlfn.XLOOKUP($B517, '4.HiCLibrary'!F:F, '4.HiCLibrary'!E:E))),
            _xlfn.XLOOKUP($B517, '4.HiCLibrary'!F:F, '4.HiCLibrary'!E:E),
            IFERROR(
                _xlfn.XLOOKUP($B517, '4.ONT'!F:F, '4.ONT'!E:E, "?"),
                "?"
            )
        )
    )
)</f>
        <v>OG249</v>
      </c>
      <c r="E517" t="str">
        <f t="shared" si="9"/>
        <v>OG249U_D_IL_NOVA_230324_AD</v>
      </c>
      <c r="F517" s="183" t="s">
        <v>6459</v>
      </c>
      <c r="G517" s="183" t="s">
        <v>6471</v>
      </c>
      <c r="H517" s="289">
        <v>45009</v>
      </c>
      <c r="I517" s="183" t="s">
        <v>6854</v>
      </c>
      <c r="J517" s="183" t="s">
        <v>107</v>
      </c>
      <c r="K517" s="183" t="s">
        <v>107</v>
      </c>
      <c r="L517" s="185"/>
    </row>
    <row r="518" spans="1:12" x14ac:dyDescent="0.25">
      <c r="A518" s="115">
        <f ca="1">INDEX('1.MetaData'!A:A, MATCH($D518, '1.MetaData'!$B:$B, 0))</f>
        <v>250</v>
      </c>
      <c r="B518" s="161" t="s">
        <v>6877</v>
      </c>
      <c r="C518" s="183" t="s">
        <v>4878</v>
      </c>
      <c r="D518" s="81" t="str">
        <f ca="1">IF(
    NOT(ISERROR(_xlfn.XLOOKUP($B518, '4.Illumina'!F:F, '4.Illumina'!E:E))),
    _xlfn.XLOOKUP($B518, '4.Illumina'!F:F, '4.Illumina'!E:E),
    IF(
        NOT(ISERROR(_xlfn.XLOOKUP($B518, '4.PacBio'!F:F, '4.PacBio'!E:E))),
        _xlfn.XLOOKUP($B518, '4.PacBio'!F:F, '4.PacBio'!E:E),
        IF(
            NOT(ISERROR(_xlfn.XLOOKUP($B518, '4.HiCLibrary'!F:F, '4.HiCLibrary'!E:E))),
            _xlfn.XLOOKUP($B518, '4.HiCLibrary'!F:F, '4.HiCLibrary'!E:E),
            IFERROR(
                _xlfn.XLOOKUP($B518, '4.ONT'!F:F, '4.ONT'!E:E, "?"),
                "?"
            )
        )
    )
)</f>
        <v>OG250</v>
      </c>
      <c r="E518" t="str">
        <f t="shared" si="9"/>
        <v>OG250U_D_IL_ISEQ_230321_AD</v>
      </c>
      <c r="F518" s="183" t="s">
        <v>6459</v>
      </c>
      <c r="G518" s="183" t="s">
        <v>6460</v>
      </c>
      <c r="H518" s="289">
        <v>45006</v>
      </c>
      <c r="I518" s="183" t="s">
        <v>6853</v>
      </c>
      <c r="J518" s="183" t="s">
        <v>107</v>
      </c>
      <c r="K518" s="183" t="s">
        <v>107</v>
      </c>
      <c r="L518" s="185"/>
    </row>
    <row r="519" spans="1:12" x14ac:dyDescent="0.25">
      <c r="A519" s="115">
        <f ca="1">INDEX('1.MetaData'!A:A, MATCH($D519, '1.MetaData'!$B:$B, 0))</f>
        <v>250</v>
      </c>
      <c r="B519" s="161" t="s">
        <v>6877</v>
      </c>
      <c r="C519" s="183" t="s">
        <v>4878</v>
      </c>
      <c r="D519" s="81" t="str">
        <f ca="1">IF(
    NOT(ISERROR(_xlfn.XLOOKUP($B519, '4.Illumina'!F:F, '4.Illumina'!E:E))),
    _xlfn.XLOOKUP($B519, '4.Illumina'!F:F, '4.Illumina'!E:E),
    IF(
        NOT(ISERROR(_xlfn.XLOOKUP($B519, '4.PacBio'!F:F, '4.PacBio'!E:E))),
        _xlfn.XLOOKUP($B519, '4.PacBio'!F:F, '4.PacBio'!E:E),
        IF(
            NOT(ISERROR(_xlfn.XLOOKUP($B519, '4.HiCLibrary'!F:F, '4.HiCLibrary'!E:E))),
            _xlfn.XLOOKUP($B519, '4.HiCLibrary'!F:F, '4.HiCLibrary'!E:E),
            IFERROR(
                _xlfn.XLOOKUP($B519, '4.ONT'!F:F, '4.ONT'!E:E, "?"),
                "?"
            )
        )
    )
)</f>
        <v>OG250</v>
      </c>
      <c r="E519" t="str">
        <f t="shared" si="9"/>
        <v>OG250U_D_IL_NOVA_230324_AD</v>
      </c>
      <c r="F519" s="183" t="s">
        <v>6459</v>
      </c>
      <c r="G519" s="183" t="s">
        <v>6471</v>
      </c>
      <c r="H519" s="289">
        <v>45009</v>
      </c>
      <c r="I519" s="183" t="s">
        <v>6854</v>
      </c>
      <c r="J519" s="183" t="s">
        <v>107</v>
      </c>
      <c r="K519" s="183" t="s">
        <v>107</v>
      </c>
      <c r="L519" s="185"/>
    </row>
    <row r="520" spans="1:12" x14ac:dyDescent="0.25">
      <c r="A520" s="115">
        <f ca="1">INDEX('1.MetaData'!A:A, MATCH($D520, '1.MetaData'!$B:$B, 0))</f>
        <v>251</v>
      </c>
      <c r="B520" s="161" t="s">
        <v>6878</v>
      </c>
      <c r="C520" s="183" t="s">
        <v>4878</v>
      </c>
      <c r="D520" s="81" t="str">
        <f ca="1">IF(
    NOT(ISERROR(_xlfn.XLOOKUP($B520, '4.Illumina'!F:F, '4.Illumina'!E:E))),
    _xlfn.XLOOKUP($B520, '4.Illumina'!F:F, '4.Illumina'!E:E),
    IF(
        NOT(ISERROR(_xlfn.XLOOKUP($B520, '4.PacBio'!F:F, '4.PacBio'!E:E))),
        _xlfn.XLOOKUP($B520, '4.PacBio'!F:F, '4.PacBio'!E:E),
        IF(
            NOT(ISERROR(_xlfn.XLOOKUP($B520, '4.HiCLibrary'!F:F, '4.HiCLibrary'!E:E))),
            _xlfn.XLOOKUP($B520, '4.HiCLibrary'!F:F, '4.HiCLibrary'!E:E),
            IFERROR(
                _xlfn.XLOOKUP($B520, '4.ONT'!F:F, '4.ONT'!E:E, "?"),
                "?"
            )
        )
    )
)</f>
        <v>OG251</v>
      </c>
      <c r="E520" t="str">
        <f t="shared" si="9"/>
        <v>OG251U_D_IL_ISEQ_230321_AD</v>
      </c>
      <c r="F520" s="183" t="s">
        <v>6459</v>
      </c>
      <c r="G520" s="183" t="s">
        <v>6460</v>
      </c>
      <c r="H520" s="289">
        <v>45006</v>
      </c>
      <c r="I520" s="183" t="s">
        <v>6853</v>
      </c>
      <c r="J520" s="183" t="s">
        <v>107</v>
      </c>
      <c r="K520" s="183" t="s">
        <v>107</v>
      </c>
      <c r="L520" s="185"/>
    </row>
    <row r="521" spans="1:12" x14ac:dyDescent="0.25">
      <c r="A521" s="115">
        <f ca="1">INDEX('1.MetaData'!A:A, MATCH($D521, '1.MetaData'!$B:$B, 0))</f>
        <v>251</v>
      </c>
      <c r="B521" s="161" t="s">
        <v>6878</v>
      </c>
      <c r="C521" s="183" t="s">
        <v>4878</v>
      </c>
      <c r="D521" s="81" t="str">
        <f ca="1">IF(
    NOT(ISERROR(_xlfn.XLOOKUP($B521, '4.Illumina'!F:F, '4.Illumina'!E:E))),
    _xlfn.XLOOKUP($B521, '4.Illumina'!F:F, '4.Illumina'!E:E),
    IF(
        NOT(ISERROR(_xlfn.XLOOKUP($B521, '4.PacBio'!F:F, '4.PacBio'!E:E))),
        _xlfn.XLOOKUP($B521, '4.PacBio'!F:F, '4.PacBio'!E:E),
        IF(
            NOT(ISERROR(_xlfn.XLOOKUP($B521, '4.HiCLibrary'!F:F, '4.HiCLibrary'!E:E))),
            _xlfn.XLOOKUP($B521, '4.HiCLibrary'!F:F, '4.HiCLibrary'!E:E),
            IFERROR(
                _xlfn.XLOOKUP($B521, '4.ONT'!F:F, '4.ONT'!E:E, "?"),
                "?"
            )
        )
    )
)</f>
        <v>OG251</v>
      </c>
      <c r="E521" t="str">
        <f t="shared" si="9"/>
        <v>OG251U_D_IL_NOVA_230324_AD</v>
      </c>
      <c r="F521" s="183" t="s">
        <v>6459</v>
      </c>
      <c r="G521" s="183" t="s">
        <v>6471</v>
      </c>
      <c r="H521" s="289">
        <v>45009</v>
      </c>
      <c r="I521" s="183" t="s">
        <v>6854</v>
      </c>
      <c r="J521" s="183" t="s">
        <v>107</v>
      </c>
      <c r="K521" s="183" t="s">
        <v>107</v>
      </c>
      <c r="L521" s="185"/>
    </row>
    <row r="522" spans="1:12" x14ac:dyDescent="0.25">
      <c r="A522" s="115">
        <f ca="1">INDEX('1.MetaData'!A:A, MATCH($D522, '1.MetaData'!$B:$B, 0))</f>
        <v>252</v>
      </c>
      <c r="B522" s="161" t="s">
        <v>6879</v>
      </c>
      <c r="C522" s="183" t="s">
        <v>4878</v>
      </c>
      <c r="D522" s="81" t="str">
        <f ca="1">IF(
    NOT(ISERROR(_xlfn.XLOOKUP($B522, '4.Illumina'!F:F, '4.Illumina'!E:E))),
    _xlfn.XLOOKUP($B522, '4.Illumina'!F:F, '4.Illumina'!E:E),
    IF(
        NOT(ISERROR(_xlfn.XLOOKUP($B522, '4.PacBio'!F:F, '4.PacBio'!E:E))),
        _xlfn.XLOOKUP($B522, '4.PacBio'!F:F, '4.PacBio'!E:E),
        IF(
            NOT(ISERROR(_xlfn.XLOOKUP($B522, '4.HiCLibrary'!F:F, '4.HiCLibrary'!E:E))),
            _xlfn.XLOOKUP($B522, '4.HiCLibrary'!F:F, '4.HiCLibrary'!E:E),
            IFERROR(
                _xlfn.XLOOKUP($B522, '4.ONT'!F:F, '4.ONT'!E:E, "?"),
                "?"
            )
        )
    )
)</f>
        <v>OG252</v>
      </c>
      <c r="E522" t="str">
        <f t="shared" si="9"/>
        <v>OG252U_D_IL_ISEQ_230321_AD</v>
      </c>
      <c r="F522" s="183" t="s">
        <v>6459</v>
      </c>
      <c r="G522" s="183" t="s">
        <v>6460</v>
      </c>
      <c r="H522" s="289">
        <v>45006</v>
      </c>
      <c r="I522" s="183" t="s">
        <v>6853</v>
      </c>
      <c r="J522" s="183" t="s">
        <v>107</v>
      </c>
      <c r="K522" s="183" t="s">
        <v>107</v>
      </c>
      <c r="L522" s="185"/>
    </row>
    <row r="523" spans="1:12" x14ac:dyDescent="0.25">
      <c r="A523" s="115">
        <f ca="1">INDEX('1.MetaData'!A:A, MATCH($D523, '1.MetaData'!$B:$B, 0))</f>
        <v>252</v>
      </c>
      <c r="B523" s="161" t="s">
        <v>6879</v>
      </c>
      <c r="C523" s="183" t="s">
        <v>4878</v>
      </c>
      <c r="D523" s="81" t="str">
        <f ca="1">IF(
    NOT(ISERROR(_xlfn.XLOOKUP($B523, '4.Illumina'!F:F, '4.Illumina'!E:E))),
    _xlfn.XLOOKUP($B523, '4.Illumina'!F:F, '4.Illumina'!E:E),
    IF(
        NOT(ISERROR(_xlfn.XLOOKUP($B523, '4.PacBio'!F:F, '4.PacBio'!E:E))),
        _xlfn.XLOOKUP($B523, '4.PacBio'!F:F, '4.PacBio'!E:E),
        IF(
            NOT(ISERROR(_xlfn.XLOOKUP($B523, '4.HiCLibrary'!F:F, '4.HiCLibrary'!E:E))),
            _xlfn.XLOOKUP($B523, '4.HiCLibrary'!F:F, '4.HiCLibrary'!E:E),
            IFERROR(
                _xlfn.XLOOKUP($B523, '4.ONT'!F:F, '4.ONT'!E:E, "?"),
                "?"
            )
        )
    )
)</f>
        <v>OG252</v>
      </c>
      <c r="E523" t="str">
        <f t="shared" si="9"/>
        <v>OG252U_D_IL_NOVA_230324_AD</v>
      </c>
      <c r="F523" s="183" t="s">
        <v>6459</v>
      </c>
      <c r="G523" s="183" t="s">
        <v>6471</v>
      </c>
      <c r="H523" s="289">
        <v>45009</v>
      </c>
      <c r="I523" s="183" t="s">
        <v>6854</v>
      </c>
      <c r="J523" s="183" t="s">
        <v>107</v>
      </c>
      <c r="K523" s="183" t="s">
        <v>107</v>
      </c>
      <c r="L523" s="185"/>
    </row>
    <row r="524" spans="1:12" x14ac:dyDescent="0.25">
      <c r="A524" s="115">
        <f ca="1">INDEX('1.MetaData'!A:A, MATCH($D524, '1.MetaData'!$B:$B, 0))</f>
        <v>253</v>
      </c>
      <c r="B524" s="161" t="s">
        <v>6880</v>
      </c>
      <c r="C524" s="183" t="s">
        <v>4878</v>
      </c>
      <c r="D524" s="81" t="str">
        <f ca="1">IF(
    NOT(ISERROR(_xlfn.XLOOKUP($B524, '4.Illumina'!F:F, '4.Illumina'!E:E))),
    _xlfn.XLOOKUP($B524, '4.Illumina'!F:F, '4.Illumina'!E:E),
    IF(
        NOT(ISERROR(_xlfn.XLOOKUP($B524, '4.PacBio'!F:F, '4.PacBio'!E:E))),
        _xlfn.XLOOKUP($B524, '4.PacBio'!F:F, '4.PacBio'!E:E),
        IF(
            NOT(ISERROR(_xlfn.XLOOKUP($B524, '4.HiCLibrary'!F:F, '4.HiCLibrary'!E:E))),
            _xlfn.XLOOKUP($B524, '4.HiCLibrary'!F:F, '4.HiCLibrary'!E:E),
            IFERROR(
                _xlfn.XLOOKUP($B524, '4.ONT'!F:F, '4.ONT'!E:E, "?"),
                "?"
            )
        )
    )
)</f>
        <v>OG253</v>
      </c>
      <c r="E524" t="str">
        <f t="shared" si="9"/>
        <v>OG253U_D_IL_ISEQ_230321_AD</v>
      </c>
      <c r="F524" s="183" t="s">
        <v>6459</v>
      </c>
      <c r="G524" s="183" t="s">
        <v>6460</v>
      </c>
      <c r="H524" s="289">
        <v>45006</v>
      </c>
      <c r="I524" s="183" t="s">
        <v>6853</v>
      </c>
      <c r="J524" s="183" t="s">
        <v>107</v>
      </c>
      <c r="K524" s="183" t="s">
        <v>107</v>
      </c>
      <c r="L524" s="185"/>
    </row>
    <row r="525" spans="1:12" x14ac:dyDescent="0.25">
      <c r="A525" s="115">
        <f ca="1">INDEX('1.MetaData'!A:A, MATCH($D525, '1.MetaData'!$B:$B, 0))</f>
        <v>253</v>
      </c>
      <c r="B525" s="161" t="s">
        <v>6880</v>
      </c>
      <c r="C525" s="183" t="s">
        <v>4878</v>
      </c>
      <c r="D525" s="81" t="str">
        <f ca="1">IF(
    NOT(ISERROR(_xlfn.XLOOKUP($B525, '4.Illumina'!F:F, '4.Illumina'!E:E))),
    _xlfn.XLOOKUP($B525, '4.Illumina'!F:F, '4.Illumina'!E:E),
    IF(
        NOT(ISERROR(_xlfn.XLOOKUP($B525, '4.PacBio'!F:F, '4.PacBio'!E:E))),
        _xlfn.XLOOKUP($B525, '4.PacBio'!F:F, '4.PacBio'!E:E),
        IF(
            NOT(ISERROR(_xlfn.XLOOKUP($B525, '4.HiCLibrary'!F:F, '4.HiCLibrary'!E:E))),
            _xlfn.XLOOKUP($B525, '4.HiCLibrary'!F:F, '4.HiCLibrary'!E:E),
            IFERROR(
                _xlfn.XLOOKUP($B525, '4.ONT'!F:F, '4.ONT'!E:E, "?"),
                "?"
            )
        )
    )
)</f>
        <v>OG253</v>
      </c>
      <c r="E525" t="str">
        <f t="shared" si="9"/>
        <v>OG253U_D_IL_NOVA_230324_AD</v>
      </c>
      <c r="F525" s="183" t="s">
        <v>6459</v>
      </c>
      <c r="G525" s="183" t="s">
        <v>6471</v>
      </c>
      <c r="H525" s="289">
        <v>45009</v>
      </c>
      <c r="I525" s="183" t="s">
        <v>6854</v>
      </c>
      <c r="J525" s="183" t="s">
        <v>107</v>
      </c>
      <c r="K525" s="183" t="s">
        <v>107</v>
      </c>
      <c r="L525" s="185"/>
    </row>
    <row r="526" spans="1:12" x14ac:dyDescent="0.25">
      <c r="A526" s="115">
        <f ca="1">INDEX('1.MetaData'!A:A, MATCH($D526, '1.MetaData'!$B:$B, 0))</f>
        <v>254</v>
      </c>
      <c r="B526" s="161" t="s">
        <v>6881</v>
      </c>
      <c r="C526" s="183" t="s">
        <v>4878</v>
      </c>
      <c r="D526" s="81" t="str">
        <f ca="1">IF(
    NOT(ISERROR(_xlfn.XLOOKUP($B526, '4.Illumina'!F:F, '4.Illumina'!E:E))),
    _xlfn.XLOOKUP($B526, '4.Illumina'!F:F, '4.Illumina'!E:E),
    IF(
        NOT(ISERROR(_xlfn.XLOOKUP($B526, '4.PacBio'!F:F, '4.PacBio'!E:E))),
        _xlfn.XLOOKUP($B526, '4.PacBio'!F:F, '4.PacBio'!E:E),
        IF(
            NOT(ISERROR(_xlfn.XLOOKUP($B526, '4.HiCLibrary'!F:F, '4.HiCLibrary'!E:E))),
            _xlfn.XLOOKUP($B526, '4.HiCLibrary'!F:F, '4.HiCLibrary'!E:E),
            IFERROR(
                _xlfn.XLOOKUP($B526, '4.ONT'!F:F, '4.ONT'!E:E, "?"),
                "?"
            )
        )
    )
)</f>
        <v>OG254</v>
      </c>
      <c r="E526" t="str">
        <f t="shared" si="9"/>
        <v>OG254U_D_IL_ISEQ_230321_AD</v>
      </c>
      <c r="F526" s="183" t="s">
        <v>6459</v>
      </c>
      <c r="G526" s="183" t="s">
        <v>6460</v>
      </c>
      <c r="H526" s="289">
        <v>45006</v>
      </c>
      <c r="I526" s="183" t="s">
        <v>6853</v>
      </c>
      <c r="J526" s="183" t="s">
        <v>107</v>
      </c>
      <c r="K526" s="183" t="s">
        <v>107</v>
      </c>
      <c r="L526" s="185"/>
    </row>
    <row r="527" spans="1:12" x14ac:dyDescent="0.25">
      <c r="A527" s="115">
        <f ca="1">INDEX('1.MetaData'!A:A, MATCH($D527, '1.MetaData'!$B:$B, 0))</f>
        <v>254</v>
      </c>
      <c r="B527" s="161" t="s">
        <v>6881</v>
      </c>
      <c r="C527" s="183" t="s">
        <v>4878</v>
      </c>
      <c r="D527" s="81" t="str">
        <f ca="1">IF(
    NOT(ISERROR(_xlfn.XLOOKUP($B527, '4.Illumina'!F:F, '4.Illumina'!E:E))),
    _xlfn.XLOOKUP($B527, '4.Illumina'!F:F, '4.Illumina'!E:E),
    IF(
        NOT(ISERROR(_xlfn.XLOOKUP($B527, '4.PacBio'!F:F, '4.PacBio'!E:E))),
        _xlfn.XLOOKUP($B527, '4.PacBio'!F:F, '4.PacBio'!E:E),
        IF(
            NOT(ISERROR(_xlfn.XLOOKUP($B527, '4.HiCLibrary'!F:F, '4.HiCLibrary'!E:E))),
            _xlfn.XLOOKUP($B527, '4.HiCLibrary'!F:F, '4.HiCLibrary'!E:E),
            IFERROR(
                _xlfn.XLOOKUP($B527, '4.ONT'!F:F, '4.ONT'!E:E, "?"),
                "?"
            )
        )
    )
)</f>
        <v>OG254</v>
      </c>
      <c r="E527" t="str">
        <f t="shared" si="9"/>
        <v>OG254U_D_IL_NOVA_230324_AD</v>
      </c>
      <c r="F527" s="183" t="s">
        <v>6459</v>
      </c>
      <c r="G527" s="183" t="s">
        <v>6471</v>
      </c>
      <c r="H527" s="289">
        <v>45009</v>
      </c>
      <c r="I527" s="183" t="s">
        <v>6854</v>
      </c>
      <c r="J527" s="183" t="s">
        <v>107</v>
      </c>
      <c r="K527" s="183" t="s">
        <v>107</v>
      </c>
      <c r="L527" s="185"/>
    </row>
    <row r="528" spans="1:12" x14ac:dyDescent="0.25">
      <c r="A528" s="115">
        <f ca="1">INDEX('1.MetaData'!A:A, MATCH($D528, '1.MetaData'!$B:$B, 0))</f>
        <v>255</v>
      </c>
      <c r="B528" s="161" t="s">
        <v>6882</v>
      </c>
      <c r="C528" s="183" t="s">
        <v>4878</v>
      </c>
      <c r="D528" s="81" t="str">
        <f ca="1">IF(
    NOT(ISERROR(_xlfn.XLOOKUP($B528, '4.Illumina'!F:F, '4.Illumina'!E:E))),
    _xlfn.XLOOKUP($B528, '4.Illumina'!F:F, '4.Illumina'!E:E),
    IF(
        NOT(ISERROR(_xlfn.XLOOKUP($B528, '4.PacBio'!F:F, '4.PacBio'!E:E))),
        _xlfn.XLOOKUP($B528, '4.PacBio'!F:F, '4.PacBio'!E:E),
        IF(
            NOT(ISERROR(_xlfn.XLOOKUP($B528, '4.HiCLibrary'!F:F, '4.HiCLibrary'!E:E))),
            _xlfn.XLOOKUP($B528, '4.HiCLibrary'!F:F, '4.HiCLibrary'!E:E),
            IFERROR(
                _xlfn.XLOOKUP($B528, '4.ONT'!F:F, '4.ONT'!E:E, "?"),
                "?"
            )
        )
    )
)</f>
        <v>OG255</v>
      </c>
      <c r="E528" t="str">
        <f t="shared" si="9"/>
        <v>OG255U_D_IL_ISEQ_230321_AD</v>
      </c>
      <c r="F528" s="183" t="s">
        <v>6459</v>
      </c>
      <c r="G528" s="183" t="s">
        <v>6460</v>
      </c>
      <c r="H528" s="289">
        <v>45006</v>
      </c>
      <c r="I528" s="183" t="s">
        <v>6853</v>
      </c>
      <c r="J528" s="183" t="s">
        <v>107</v>
      </c>
      <c r="K528" s="183" t="s">
        <v>107</v>
      </c>
      <c r="L528" s="185"/>
    </row>
    <row r="529" spans="1:12" x14ac:dyDescent="0.25">
      <c r="A529" s="115">
        <f ca="1">INDEX('1.MetaData'!A:A, MATCH($D529, '1.MetaData'!$B:$B, 0))</f>
        <v>255</v>
      </c>
      <c r="B529" s="161" t="s">
        <v>6882</v>
      </c>
      <c r="C529" s="183" t="s">
        <v>4878</v>
      </c>
      <c r="D529" s="81" t="str">
        <f ca="1">IF(
    NOT(ISERROR(_xlfn.XLOOKUP($B529, '4.Illumina'!F:F, '4.Illumina'!E:E))),
    _xlfn.XLOOKUP($B529, '4.Illumina'!F:F, '4.Illumina'!E:E),
    IF(
        NOT(ISERROR(_xlfn.XLOOKUP($B529, '4.PacBio'!F:F, '4.PacBio'!E:E))),
        _xlfn.XLOOKUP($B529, '4.PacBio'!F:F, '4.PacBio'!E:E),
        IF(
            NOT(ISERROR(_xlfn.XLOOKUP($B529, '4.HiCLibrary'!F:F, '4.HiCLibrary'!E:E))),
            _xlfn.XLOOKUP($B529, '4.HiCLibrary'!F:F, '4.HiCLibrary'!E:E),
            IFERROR(
                _xlfn.XLOOKUP($B529, '4.ONT'!F:F, '4.ONT'!E:E, "?"),
                "?"
            )
        )
    )
)</f>
        <v>OG255</v>
      </c>
      <c r="E529" t="str">
        <f t="shared" si="9"/>
        <v>OG255U_D_IL_NOVA_230324_AD</v>
      </c>
      <c r="F529" s="183" t="s">
        <v>6459</v>
      </c>
      <c r="G529" s="183" t="s">
        <v>6471</v>
      </c>
      <c r="H529" s="289">
        <v>45009</v>
      </c>
      <c r="I529" s="183" t="s">
        <v>6854</v>
      </c>
      <c r="J529" s="183" t="s">
        <v>107</v>
      </c>
      <c r="K529" s="183" t="s">
        <v>107</v>
      </c>
      <c r="L529" s="185"/>
    </row>
    <row r="530" spans="1:12" x14ac:dyDescent="0.25">
      <c r="A530" s="115">
        <f ca="1">INDEX('1.MetaData'!A:A, MATCH($D530, '1.MetaData'!$B:$B, 0))</f>
        <v>256</v>
      </c>
      <c r="B530" s="161" t="s">
        <v>6883</v>
      </c>
      <c r="C530" s="183" t="s">
        <v>4878</v>
      </c>
      <c r="D530" s="81" t="str">
        <f ca="1">IF(
    NOT(ISERROR(_xlfn.XLOOKUP($B530, '4.Illumina'!F:F, '4.Illumina'!E:E))),
    _xlfn.XLOOKUP($B530, '4.Illumina'!F:F, '4.Illumina'!E:E),
    IF(
        NOT(ISERROR(_xlfn.XLOOKUP($B530, '4.PacBio'!F:F, '4.PacBio'!E:E))),
        _xlfn.XLOOKUP($B530, '4.PacBio'!F:F, '4.PacBio'!E:E),
        IF(
            NOT(ISERROR(_xlfn.XLOOKUP($B530, '4.HiCLibrary'!F:F, '4.HiCLibrary'!E:E))),
            _xlfn.XLOOKUP($B530, '4.HiCLibrary'!F:F, '4.HiCLibrary'!E:E),
            IFERROR(
                _xlfn.XLOOKUP($B530, '4.ONT'!F:F, '4.ONT'!E:E, "?"),
                "?"
            )
        )
    )
)</f>
        <v>OG256</v>
      </c>
      <c r="E530" t="str">
        <f t="shared" si="9"/>
        <v>OG256U_D_IL_ISEQ_230321_AD</v>
      </c>
      <c r="F530" s="183" t="s">
        <v>6459</v>
      </c>
      <c r="G530" s="183" t="s">
        <v>6460</v>
      </c>
      <c r="H530" s="289">
        <v>45006</v>
      </c>
      <c r="I530" s="183" t="s">
        <v>6853</v>
      </c>
      <c r="J530" s="183" t="s">
        <v>107</v>
      </c>
      <c r="K530" s="183" t="s">
        <v>107</v>
      </c>
      <c r="L530" s="185"/>
    </row>
    <row r="531" spans="1:12" x14ac:dyDescent="0.25">
      <c r="A531" s="115">
        <f ca="1">INDEX('1.MetaData'!A:A, MATCH($D531, '1.MetaData'!$B:$B, 0))</f>
        <v>256</v>
      </c>
      <c r="B531" s="161" t="s">
        <v>6883</v>
      </c>
      <c r="C531" s="183" t="s">
        <v>4878</v>
      </c>
      <c r="D531" s="81" t="str">
        <f ca="1">IF(
    NOT(ISERROR(_xlfn.XLOOKUP($B531, '4.Illumina'!F:F, '4.Illumina'!E:E))),
    _xlfn.XLOOKUP($B531, '4.Illumina'!F:F, '4.Illumina'!E:E),
    IF(
        NOT(ISERROR(_xlfn.XLOOKUP($B531, '4.PacBio'!F:F, '4.PacBio'!E:E))),
        _xlfn.XLOOKUP($B531, '4.PacBio'!F:F, '4.PacBio'!E:E),
        IF(
            NOT(ISERROR(_xlfn.XLOOKUP($B531, '4.HiCLibrary'!F:F, '4.HiCLibrary'!E:E))),
            _xlfn.XLOOKUP($B531, '4.HiCLibrary'!F:F, '4.HiCLibrary'!E:E),
            IFERROR(
                _xlfn.XLOOKUP($B531, '4.ONT'!F:F, '4.ONT'!E:E, "?"),
                "?"
            )
        )
    )
)</f>
        <v>OG256</v>
      </c>
      <c r="E531" t="str">
        <f t="shared" si="9"/>
        <v>OG256U_D_IL_NOVA_230324_AD</v>
      </c>
      <c r="F531" s="183" t="s">
        <v>6459</v>
      </c>
      <c r="G531" s="183" t="s">
        <v>6471</v>
      </c>
      <c r="H531" s="289">
        <v>45009</v>
      </c>
      <c r="I531" s="183" t="s">
        <v>6854</v>
      </c>
      <c r="J531" s="183" t="s">
        <v>107</v>
      </c>
      <c r="K531" s="183" t="s">
        <v>107</v>
      </c>
      <c r="L531" s="185"/>
    </row>
    <row r="532" spans="1:12" x14ac:dyDescent="0.25">
      <c r="A532" s="115">
        <f ca="1">INDEX('1.MetaData'!A:A, MATCH($D532, '1.MetaData'!$B:$B, 0))</f>
        <v>257</v>
      </c>
      <c r="B532" s="161" t="s">
        <v>6884</v>
      </c>
      <c r="C532" s="183" t="s">
        <v>4878</v>
      </c>
      <c r="D532" s="81" t="str">
        <f ca="1">IF(
    NOT(ISERROR(_xlfn.XLOOKUP($B532, '4.Illumina'!F:F, '4.Illumina'!E:E))),
    _xlfn.XLOOKUP($B532, '4.Illumina'!F:F, '4.Illumina'!E:E),
    IF(
        NOT(ISERROR(_xlfn.XLOOKUP($B532, '4.PacBio'!F:F, '4.PacBio'!E:E))),
        _xlfn.XLOOKUP($B532, '4.PacBio'!F:F, '4.PacBio'!E:E),
        IF(
            NOT(ISERROR(_xlfn.XLOOKUP($B532, '4.HiCLibrary'!F:F, '4.HiCLibrary'!E:E))),
            _xlfn.XLOOKUP($B532, '4.HiCLibrary'!F:F, '4.HiCLibrary'!E:E),
            IFERROR(
                _xlfn.XLOOKUP($B532, '4.ONT'!F:F, '4.ONT'!E:E, "?"),
                "?"
            )
        )
    )
)</f>
        <v>OG257</v>
      </c>
      <c r="E532" t="str">
        <f t="shared" si="9"/>
        <v>OG257U_D_IL_ISEQ_230321_AD</v>
      </c>
      <c r="F532" s="183" t="s">
        <v>6459</v>
      </c>
      <c r="G532" s="183" t="s">
        <v>6460</v>
      </c>
      <c r="H532" s="289">
        <v>45006</v>
      </c>
      <c r="I532" s="183" t="s">
        <v>6853</v>
      </c>
      <c r="J532" s="183" t="s">
        <v>107</v>
      </c>
      <c r="K532" s="183" t="s">
        <v>107</v>
      </c>
      <c r="L532" s="185"/>
    </row>
    <row r="533" spans="1:12" x14ac:dyDescent="0.25">
      <c r="A533" s="115">
        <f ca="1">INDEX('1.MetaData'!A:A, MATCH($D533, '1.MetaData'!$B:$B, 0))</f>
        <v>257</v>
      </c>
      <c r="B533" s="161" t="s">
        <v>6884</v>
      </c>
      <c r="C533" s="183" t="s">
        <v>4878</v>
      </c>
      <c r="D533" s="81" t="str">
        <f ca="1">IF(
    NOT(ISERROR(_xlfn.XLOOKUP($B533, '4.Illumina'!F:F, '4.Illumina'!E:E))),
    _xlfn.XLOOKUP($B533, '4.Illumina'!F:F, '4.Illumina'!E:E),
    IF(
        NOT(ISERROR(_xlfn.XLOOKUP($B533, '4.PacBio'!F:F, '4.PacBio'!E:E))),
        _xlfn.XLOOKUP($B533, '4.PacBio'!F:F, '4.PacBio'!E:E),
        IF(
            NOT(ISERROR(_xlfn.XLOOKUP($B533, '4.HiCLibrary'!F:F, '4.HiCLibrary'!E:E))),
            _xlfn.XLOOKUP($B533, '4.HiCLibrary'!F:F, '4.HiCLibrary'!E:E),
            IFERROR(
                _xlfn.XLOOKUP($B533, '4.ONT'!F:F, '4.ONT'!E:E, "?"),
                "?"
            )
        )
    )
)</f>
        <v>OG257</v>
      </c>
      <c r="E533" t="str">
        <f t="shared" si="9"/>
        <v>OG257U_D_IL_NOVA_230324_AD</v>
      </c>
      <c r="F533" s="183" t="s">
        <v>6459</v>
      </c>
      <c r="G533" s="183" t="s">
        <v>6471</v>
      </c>
      <c r="H533" s="289">
        <v>45009</v>
      </c>
      <c r="I533" s="183" t="s">
        <v>6854</v>
      </c>
      <c r="J533" s="183" t="s">
        <v>107</v>
      </c>
      <c r="K533" s="183" t="s">
        <v>107</v>
      </c>
      <c r="L533" s="185"/>
    </row>
    <row r="534" spans="1:12" x14ac:dyDescent="0.25">
      <c r="A534" s="115">
        <f ca="1">INDEX('1.MetaData'!A:A, MATCH($D534, '1.MetaData'!$B:$B, 0))</f>
        <v>258</v>
      </c>
      <c r="B534" s="161" t="s">
        <v>6885</v>
      </c>
      <c r="C534" s="183" t="s">
        <v>4878</v>
      </c>
      <c r="D534" s="81" t="str">
        <f ca="1">IF(
    NOT(ISERROR(_xlfn.XLOOKUP($B534, '4.Illumina'!F:F, '4.Illumina'!E:E))),
    _xlfn.XLOOKUP($B534, '4.Illumina'!F:F, '4.Illumina'!E:E),
    IF(
        NOT(ISERROR(_xlfn.XLOOKUP($B534, '4.PacBio'!F:F, '4.PacBio'!E:E))),
        _xlfn.XLOOKUP($B534, '4.PacBio'!F:F, '4.PacBio'!E:E),
        IF(
            NOT(ISERROR(_xlfn.XLOOKUP($B534, '4.HiCLibrary'!F:F, '4.HiCLibrary'!E:E))),
            _xlfn.XLOOKUP($B534, '4.HiCLibrary'!F:F, '4.HiCLibrary'!E:E),
            IFERROR(
                _xlfn.XLOOKUP($B534, '4.ONT'!F:F, '4.ONT'!E:E, "?"),
                "?"
            )
        )
    )
)</f>
        <v>OG258</v>
      </c>
      <c r="E534" t="str">
        <f t="shared" si="9"/>
        <v>OG258U_D_IL_ISEQ_230321_AD</v>
      </c>
      <c r="F534" s="183" t="s">
        <v>6459</v>
      </c>
      <c r="G534" s="183" t="s">
        <v>6460</v>
      </c>
      <c r="H534" s="289">
        <v>45006</v>
      </c>
      <c r="I534" s="183" t="s">
        <v>6853</v>
      </c>
      <c r="J534" s="183" t="s">
        <v>107</v>
      </c>
      <c r="K534" s="183" t="s">
        <v>107</v>
      </c>
      <c r="L534" s="185"/>
    </row>
    <row r="535" spans="1:12" x14ac:dyDescent="0.25">
      <c r="A535" s="115">
        <f ca="1">INDEX('1.MetaData'!A:A, MATCH($D535, '1.MetaData'!$B:$B, 0))</f>
        <v>258</v>
      </c>
      <c r="B535" s="161" t="s">
        <v>6885</v>
      </c>
      <c r="C535" s="183" t="s">
        <v>4878</v>
      </c>
      <c r="D535" s="81" t="str">
        <f ca="1">IF(
    NOT(ISERROR(_xlfn.XLOOKUP($B535, '4.Illumina'!F:F, '4.Illumina'!E:E))),
    _xlfn.XLOOKUP($B535, '4.Illumina'!F:F, '4.Illumina'!E:E),
    IF(
        NOT(ISERROR(_xlfn.XLOOKUP($B535, '4.PacBio'!F:F, '4.PacBio'!E:E))),
        _xlfn.XLOOKUP($B535, '4.PacBio'!F:F, '4.PacBio'!E:E),
        IF(
            NOT(ISERROR(_xlfn.XLOOKUP($B535, '4.HiCLibrary'!F:F, '4.HiCLibrary'!E:E))),
            _xlfn.XLOOKUP($B535, '4.HiCLibrary'!F:F, '4.HiCLibrary'!E:E),
            IFERROR(
                _xlfn.XLOOKUP($B535, '4.ONT'!F:F, '4.ONT'!E:E, "?"),
                "?"
            )
        )
    )
)</f>
        <v>OG258</v>
      </c>
      <c r="E535" t="str">
        <f t="shared" si="9"/>
        <v>OG258U_D_IL_NOVA_230324_AD</v>
      </c>
      <c r="F535" s="183" t="s">
        <v>6459</v>
      </c>
      <c r="G535" s="183" t="s">
        <v>6471</v>
      </c>
      <c r="H535" s="289">
        <v>45009</v>
      </c>
      <c r="I535" s="183" t="s">
        <v>6854</v>
      </c>
      <c r="J535" s="183" t="s">
        <v>107</v>
      </c>
      <c r="K535" s="183" t="s">
        <v>107</v>
      </c>
      <c r="L535" s="185"/>
    </row>
    <row r="536" spans="1:12" x14ac:dyDescent="0.25">
      <c r="A536" s="115">
        <f ca="1">INDEX('1.MetaData'!A:A, MATCH($D536, '1.MetaData'!$B:$B, 0))</f>
        <v>259</v>
      </c>
      <c r="B536" s="161" t="s">
        <v>6886</v>
      </c>
      <c r="C536" s="183" t="s">
        <v>4878</v>
      </c>
      <c r="D536" s="81" t="str">
        <f ca="1">IF(
    NOT(ISERROR(_xlfn.XLOOKUP($B536, '4.Illumina'!F:F, '4.Illumina'!E:E))),
    _xlfn.XLOOKUP($B536, '4.Illumina'!F:F, '4.Illumina'!E:E),
    IF(
        NOT(ISERROR(_xlfn.XLOOKUP($B536, '4.PacBio'!F:F, '4.PacBio'!E:E))),
        _xlfn.XLOOKUP($B536, '4.PacBio'!F:F, '4.PacBio'!E:E),
        IF(
            NOT(ISERROR(_xlfn.XLOOKUP($B536, '4.HiCLibrary'!F:F, '4.HiCLibrary'!E:E))),
            _xlfn.XLOOKUP($B536, '4.HiCLibrary'!F:F, '4.HiCLibrary'!E:E),
            IFERROR(
                _xlfn.XLOOKUP($B536, '4.ONT'!F:F, '4.ONT'!E:E, "?"),
                "?"
            )
        )
    )
)</f>
        <v>OG259</v>
      </c>
      <c r="E536" t="str">
        <f t="shared" si="9"/>
        <v>OG259U_D_IL_NOVA_221209_LP</v>
      </c>
      <c r="F536" s="183" t="s">
        <v>6459</v>
      </c>
      <c r="G536" s="183" t="s">
        <v>6471</v>
      </c>
      <c r="H536" s="289">
        <v>44904</v>
      </c>
      <c r="I536" s="183" t="s">
        <v>6887</v>
      </c>
      <c r="J536" s="183" t="s">
        <v>107</v>
      </c>
      <c r="K536" s="183" t="s">
        <v>107</v>
      </c>
      <c r="L536" s="185"/>
    </row>
    <row r="537" spans="1:12" x14ac:dyDescent="0.25">
      <c r="A537" s="115">
        <f ca="1">INDEX('1.MetaData'!A:A, MATCH($D537, '1.MetaData'!$B:$B, 0))</f>
        <v>259</v>
      </c>
      <c r="B537" s="161" t="s">
        <v>6886</v>
      </c>
      <c r="C537" s="183" t="s">
        <v>4878</v>
      </c>
      <c r="D537" s="81" t="str">
        <f ca="1">IF(
    NOT(ISERROR(_xlfn.XLOOKUP($B537, '4.Illumina'!F:F, '4.Illumina'!E:E))),
    _xlfn.XLOOKUP($B537, '4.Illumina'!F:F, '4.Illumina'!E:E),
    IF(
        NOT(ISERROR(_xlfn.XLOOKUP($B537, '4.PacBio'!F:F, '4.PacBio'!E:E))),
        _xlfn.XLOOKUP($B537, '4.PacBio'!F:F, '4.PacBio'!E:E),
        IF(
            NOT(ISERROR(_xlfn.XLOOKUP($B537, '4.HiCLibrary'!F:F, '4.HiCLibrary'!E:E))),
            _xlfn.XLOOKUP($B537, '4.HiCLibrary'!F:F, '4.HiCLibrary'!E:E),
            IFERROR(
                _xlfn.XLOOKUP($B537, '4.ONT'!F:F, '4.ONT'!E:E, "?"),
                "?"
            )
        )
    )
)</f>
        <v>OG259</v>
      </c>
      <c r="E537" t="str">
        <f t="shared" si="9"/>
        <v>OG259U_D_IL_NOVA_230419_AD</v>
      </c>
      <c r="F537" s="183" t="s">
        <v>6459</v>
      </c>
      <c r="G537" s="183" t="s">
        <v>6471</v>
      </c>
      <c r="H537" s="289">
        <v>45035</v>
      </c>
      <c r="I537" s="183" t="s">
        <v>6888</v>
      </c>
      <c r="J537" s="183" t="s">
        <v>107</v>
      </c>
      <c r="K537" s="183" t="s">
        <v>107</v>
      </c>
      <c r="L537" s="185"/>
    </row>
    <row r="538" spans="1:12" x14ac:dyDescent="0.25">
      <c r="A538" s="115">
        <f ca="1">INDEX('1.MetaData'!A:A, MATCH($D538, '1.MetaData'!$B:$B, 0))</f>
        <v>260</v>
      </c>
      <c r="B538" s="161" t="s">
        <v>6889</v>
      </c>
      <c r="C538" s="183" t="s">
        <v>4878</v>
      </c>
      <c r="D538" s="81" t="str">
        <f ca="1">IF(
    NOT(ISERROR(_xlfn.XLOOKUP($B538, '4.Illumina'!F:F, '4.Illumina'!E:E))),
    _xlfn.XLOOKUP($B538, '4.Illumina'!F:F, '4.Illumina'!E:E),
    IF(
        NOT(ISERROR(_xlfn.XLOOKUP($B538, '4.PacBio'!F:F, '4.PacBio'!E:E))),
        _xlfn.XLOOKUP($B538, '4.PacBio'!F:F, '4.PacBio'!E:E),
        IF(
            NOT(ISERROR(_xlfn.XLOOKUP($B538, '4.HiCLibrary'!F:F, '4.HiCLibrary'!E:E))),
            _xlfn.XLOOKUP($B538, '4.HiCLibrary'!F:F, '4.HiCLibrary'!E:E),
            IFERROR(
                _xlfn.XLOOKUP($B538, '4.ONT'!F:F, '4.ONT'!E:E, "?"),
                "?"
            )
        )
    )
)</f>
        <v>OG260</v>
      </c>
      <c r="E538" t="str">
        <f t="shared" si="9"/>
        <v>OG260U_D_IL_NOVA_221209_LP</v>
      </c>
      <c r="F538" s="183" t="s">
        <v>6459</v>
      </c>
      <c r="G538" s="183" t="s">
        <v>6471</v>
      </c>
      <c r="H538" s="289">
        <v>44904</v>
      </c>
      <c r="I538" s="183" t="s">
        <v>6887</v>
      </c>
      <c r="J538" s="183" t="s">
        <v>107</v>
      </c>
      <c r="K538" s="183" t="s">
        <v>107</v>
      </c>
      <c r="L538" s="185"/>
    </row>
    <row r="539" spans="1:12" x14ac:dyDescent="0.25">
      <c r="A539" s="115">
        <f ca="1">INDEX('1.MetaData'!A:A, MATCH($D539, '1.MetaData'!$B:$B, 0))</f>
        <v>260</v>
      </c>
      <c r="B539" s="161" t="s">
        <v>6889</v>
      </c>
      <c r="C539" s="183" t="s">
        <v>4878</v>
      </c>
      <c r="D539" s="81" t="str">
        <f ca="1">IF(
    NOT(ISERROR(_xlfn.XLOOKUP($B539, '4.Illumina'!F:F, '4.Illumina'!E:E))),
    _xlfn.XLOOKUP($B539, '4.Illumina'!F:F, '4.Illumina'!E:E),
    IF(
        NOT(ISERROR(_xlfn.XLOOKUP($B539, '4.PacBio'!F:F, '4.PacBio'!E:E))),
        _xlfn.XLOOKUP($B539, '4.PacBio'!F:F, '4.PacBio'!E:E),
        IF(
            NOT(ISERROR(_xlfn.XLOOKUP($B539, '4.HiCLibrary'!F:F, '4.HiCLibrary'!E:E))),
            _xlfn.XLOOKUP($B539, '4.HiCLibrary'!F:F, '4.HiCLibrary'!E:E),
            IFERROR(
                _xlfn.XLOOKUP($B539, '4.ONT'!F:F, '4.ONT'!E:E, "?"),
                "?"
            )
        )
    )
)</f>
        <v>OG260</v>
      </c>
      <c r="E539" t="str">
        <f t="shared" si="9"/>
        <v>OG260U_D_IL_NOVA_230419_AD</v>
      </c>
      <c r="F539" s="183" t="s">
        <v>6459</v>
      </c>
      <c r="G539" s="183" t="s">
        <v>6471</v>
      </c>
      <c r="H539" s="289">
        <v>45035</v>
      </c>
      <c r="I539" s="183" t="s">
        <v>6888</v>
      </c>
      <c r="J539" s="183" t="s">
        <v>107</v>
      </c>
      <c r="K539" s="183" t="s">
        <v>107</v>
      </c>
      <c r="L539" s="185"/>
    </row>
    <row r="540" spans="1:12" x14ac:dyDescent="0.25">
      <c r="A540" s="115">
        <f ca="1">INDEX('1.MetaData'!A:A, MATCH($D540, '1.MetaData'!$B:$B, 0))</f>
        <v>261</v>
      </c>
      <c r="B540" s="161" t="s">
        <v>6890</v>
      </c>
      <c r="C540" s="183" t="s">
        <v>4878</v>
      </c>
      <c r="D540" s="81" t="str">
        <f ca="1">IF(
    NOT(ISERROR(_xlfn.XLOOKUP($B540, '4.Illumina'!F:F, '4.Illumina'!E:E))),
    _xlfn.XLOOKUP($B540, '4.Illumina'!F:F, '4.Illumina'!E:E),
    IF(
        NOT(ISERROR(_xlfn.XLOOKUP($B540, '4.PacBio'!F:F, '4.PacBio'!E:E))),
        _xlfn.XLOOKUP($B540, '4.PacBio'!F:F, '4.PacBio'!E:E),
        IF(
            NOT(ISERROR(_xlfn.XLOOKUP($B540, '4.HiCLibrary'!F:F, '4.HiCLibrary'!E:E))),
            _xlfn.XLOOKUP($B540, '4.HiCLibrary'!F:F, '4.HiCLibrary'!E:E),
            IFERROR(
                _xlfn.XLOOKUP($B540, '4.ONT'!F:F, '4.ONT'!E:E, "?"),
                "?"
            )
        )
    )
)</f>
        <v>OG261</v>
      </c>
      <c r="E540" t="str">
        <f t="shared" si="9"/>
        <v>OG261U_D_IL_NOVA_221209_LP</v>
      </c>
      <c r="F540" s="183" t="s">
        <v>6459</v>
      </c>
      <c r="G540" s="183" t="s">
        <v>6471</v>
      </c>
      <c r="H540" s="289">
        <v>44904</v>
      </c>
      <c r="I540" s="183" t="s">
        <v>6887</v>
      </c>
      <c r="J540" s="183" t="s">
        <v>107</v>
      </c>
      <c r="K540" s="183" t="s">
        <v>107</v>
      </c>
      <c r="L540" s="185"/>
    </row>
    <row r="541" spans="1:12" x14ac:dyDescent="0.25">
      <c r="A541" s="115">
        <f ca="1">INDEX('1.MetaData'!A:A, MATCH($D541, '1.MetaData'!$B:$B, 0))</f>
        <v>261</v>
      </c>
      <c r="B541" s="161" t="s">
        <v>6890</v>
      </c>
      <c r="C541" s="183" t="s">
        <v>4878</v>
      </c>
      <c r="D541" s="81" t="str">
        <f ca="1">IF(
    NOT(ISERROR(_xlfn.XLOOKUP($B541, '4.Illumina'!F:F, '4.Illumina'!E:E))),
    _xlfn.XLOOKUP($B541, '4.Illumina'!F:F, '4.Illumina'!E:E),
    IF(
        NOT(ISERROR(_xlfn.XLOOKUP($B541, '4.PacBio'!F:F, '4.PacBio'!E:E))),
        _xlfn.XLOOKUP($B541, '4.PacBio'!F:F, '4.PacBio'!E:E),
        IF(
            NOT(ISERROR(_xlfn.XLOOKUP($B541, '4.HiCLibrary'!F:F, '4.HiCLibrary'!E:E))),
            _xlfn.XLOOKUP($B541, '4.HiCLibrary'!F:F, '4.HiCLibrary'!E:E),
            IFERROR(
                _xlfn.XLOOKUP($B541, '4.ONT'!F:F, '4.ONT'!E:E, "?"),
                "?"
            )
        )
    )
)</f>
        <v>OG261</v>
      </c>
      <c r="E541" t="str">
        <f t="shared" si="9"/>
        <v>OG261U_D_IL_NOVA_230419_AD</v>
      </c>
      <c r="F541" s="183" t="s">
        <v>6459</v>
      </c>
      <c r="G541" s="183" t="s">
        <v>6471</v>
      </c>
      <c r="H541" s="289">
        <v>45035</v>
      </c>
      <c r="I541" s="183" t="s">
        <v>6888</v>
      </c>
      <c r="J541" s="183" t="s">
        <v>107</v>
      </c>
      <c r="K541" s="183" t="s">
        <v>107</v>
      </c>
      <c r="L541" s="185"/>
    </row>
    <row r="542" spans="1:12" x14ac:dyDescent="0.25">
      <c r="A542" s="115">
        <f ca="1">INDEX('1.MetaData'!A:A, MATCH($D542, '1.MetaData'!$B:$B, 0))</f>
        <v>262</v>
      </c>
      <c r="B542" s="161" t="s">
        <v>6891</v>
      </c>
      <c r="C542" s="183" t="s">
        <v>4878</v>
      </c>
      <c r="D542" s="81" t="str">
        <f ca="1">IF(
    NOT(ISERROR(_xlfn.XLOOKUP($B542, '4.Illumina'!F:F, '4.Illumina'!E:E))),
    _xlfn.XLOOKUP($B542, '4.Illumina'!F:F, '4.Illumina'!E:E),
    IF(
        NOT(ISERROR(_xlfn.XLOOKUP($B542, '4.PacBio'!F:F, '4.PacBio'!E:E))),
        _xlfn.XLOOKUP($B542, '4.PacBio'!F:F, '4.PacBio'!E:E),
        IF(
            NOT(ISERROR(_xlfn.XLOOKUP($B542, '4.HiCLibrary'!F:F, '4.HiCLibrary'!E:E))),
            _xlfn.XLOOKUP($B542, '4.HiCLibrary'!F:F, '4.HiCLibrary'!E:E),
            IFERROR(
                _xlfn.XLOOKUP($B542, '4.ONT'!F:F, '4.ONT'!E:E, "?"),
                "?"
            )
        )
    )
)</f>
        <v>OG262</v>
      </c>
      <c r="E542" t="str">
        <f t="shared" si="9"/>
        <v>OG262U_D_IL_NOVA_221209_LP</v>
      </c>
      <c r="F542" s="183" t="s">
        <v>6459</v>
      </c>
      <c r="G542" s="183" t="s">
        <v>6471</v>
      </c>
      <c r="H542" s="289">
        <v>44904</v>
      </c>
      <c r="I542" s="183" t="s">
        <v>6887</v>
      </c>
      <c r="J542" s="183" t="s">
        <v>107</v>
      </c>
      <c r="K542" s="183" t="s">
        <v>107</v>
      </c>
      <c r="L542" s="185"/>
    </row>
    <row r="543" spans="1:12" x14ac:dyDescent="0.25">
      <c r="A543" s="115">
        <f ca="1">INDEX('1.MetaData'!A:A, MATCH($D543, '1.MetaData'!$B:$B, 0))</f>
        <v>262</v>
      </c>
      <c r="B543" s="161" t="s">
        <v>6891</v>
      </c>
      <c r="C543" s="183" t="s">
        <v>4878</v>
      </c>
      <c r="D543" s="81" t="str">
        <f ca="1">IF(
    NOT(ISERROR(_xlfn.XLOOKUP($B543, '4.Illumina'!F:F, '4.Illumina'!E:E))),
    _xlfn.XLOOKUP($B543, '4.Illumina'!F:F, '4.Illumina'!E:E),
    IF(
        NOT(ISERROR(_xlfn.XLOOKUP($B543, '4.PacBio'!F:F, '4.PacBio'!E:E))),
        _xlfn.XLOOKUP($B543, '4.PacBio'!F:F, '4.PacBio'!E:E),
        IF(
            NOT(ISERROR(_xlfn.XLOOKUP($B543, '4.HiCLibrary'!F:F, '4.HiCLibrary'!E:E))),
            _xlfn.XLOOKUP($B543, '4.HiCLibrary'!F:F, '4.HiCLibrary'!E:E),
            IFERROR(
                _xlfn.XLOOKUP($B543, '4.ONT'!F:F, '4.ONT'!E:E, "?"),
                "?"
            )
        )
    )
)</f>
        <v>OG262</v>
      </c>
      <c r="E543" t="str">
        <f t="shared" si="9"/>
        <v>OG262U_D_IL_NOVA_230419_AD</v>
      </c>
      <c r="F543" s="183" t="s">
        <v>6459</v>
      </c>
      <c r="G543" s="183" t="s">
        <v>6471</v>
      </c>
      <c r="H543" s="289">
        <v>45035</v>
      </c>
      <c r="I543" s="183" t="s">
        <v>6888</v>
      </c>
      <c r="J543" s="183" t="s">
        <v>107</v>
      </c>
      <c r="K543" s="183" t="s">
        <v>107</v>
      </c>
      <c r="L543" s="185"/>
    </row>
    <row r="544" spans="1:12" x14ac:dyDescent="0.25">
      <c r="A544" s="115">
        <f ca="1">INDEX('1.MetaData'!A:A, MATCH($D544, '1.MetaData'!$B:$B, 0))</f>
        <v>263</v>
      </c>
      <c r="B544" s="161" t="s">
        <v>6892</v>
      </c>
      <c r="C544" s="183" t="s">
        <v>4878</v>
      </c>
      <c r="D544" s="81" t="str">
        <f ca="1">IF(
    NOT(ISERROR(_xlfn.XLOOKUP($B544, '4.Illumina'!F:F, '4.Illumina'!E:E))),
    _xlfn.XLOOKUP($B544, '4.Illumina'!F:F, '4.Illumina'!E:E),
    IF(
        NOT(ISERROR(_xlfn.XLOOKUP($B544, '4.PacBio'!F:F, '4.PacBio'!E:E))),
        _xlfn.XLOOKUP($B544, '4.PacBio'!F:F, '4.PacBio'!E:E),
        IF(
            NOT(ISERROR(_xlfn.XLOOKUP($B544, '4.HiCLibrary'!F:F, '4.HiCLibrary'!E:E))),
            _xlfn.XLOOKUP($B544, '4.HiCLibrary'!F:F, '4.HiCLibrary'!E:E),
            IFERROR(
                _xlfn.XLOOKUP($B544, '4.ONT'!F:F, '4.ONT'!E:E, "?"),
                "?"
            )
        )
    )
)</f>
        <v>OG263</v>
      </c>
      <c r="E544" t="str">
        <f t="shared" si="9"/>
        <v>OG263U_D_IL_NOVA_221209_LP</v>
      </c>
      <c r="F544" s="183" t="s">
        <v>6459</v>
      </c>
      <c r="G544" s="183" t="s">
        <v>6471</v>
      </c>
      <c r="H544" s="289">
        <v>44904</v>
      </c>
      <c r="I544" s="183" t="s">
        <v>6887</v>
      </c>
      <c r="J544" s="183" t="s">
        <v>107</v>
      </c>
      <c r="K544" s="183" t="s">
        <v>107</v>
      </c>
      <c r="L544" s="185"/>
    </row>
    <row r="545" spans="1:12" x14ac:dyDescent="0.25">
      <c r="A545" s="115">
        <f ca="1">INDEX('1.MetaData'!A:A, MATCH($D545, '1.MetaData'!$B:$B, 0))</f>
        <v>263</v>
      </c>
      <c r="B545" s="161" t="s">
        <v>6892</v>
      </c>
      <c r="C545" s="183" t="s">
        <v>4878</v>
      </c>
      <c r="D545" s="81" t="str">
        <f ca="1">IF(
    NOT(ISERROR(_xlfn.XLOOKUP($B545, '4.Illumina'!F:F, '4.Illumina'!E:E))),
    _xlfn.XLOOKUP($B545, '4.Illumina'!F:F, '4.Illumina'!E:E),
    IF(
        NOT(ISERROR(_xlfn.XLOOKUP($B545, '4.PacBio'!F:F, '4.PacBio'!E:E))),
        _xlfn.XLOOKUP($B545, '4.PacBio'!F:F, '4.PacBio'!E:E),
        IF(
            NOT(ISERROR(_xlfn.XLOOKUP($B545, '4.HiCLibrary'!F:F, '4.HiCLibrary'!E:E))),
            _xlfn.XLOOKUP($B545, '4.HiCLibrary'!F:F, '4.HiCLibrary'!E:E),
            IFERROR(
                _xlfn.XLOOKUP($B545, '4.ONT'!F:F, '4.ONT'!E:E, "?"),
                "?"
            )
        )
    )
)</f>
        <v>OG263</v>
      </c>
      <c r="E545" t="str">
        <f t="shared" si="9"/>
        <v>OG263U_D_IL_NOVA_230419_AD</v>
      </c>
      <c r="F545" s="183" t="s">
        <v>6459</v>
      </c>
      <c r="G545" s="183" t="s">
        <v>6471</v>
      </c>
      <c r="H545" s="289">
        <v>45035</v>
      </c>
      <c r="I545" s="183" t="s">
        <v>6888</v>
      </c>
      <c r="J545" s="183" t="s">
        <v>107</v>
      </c>
      <c r="K545" s="183" t="s">
        <v>107</v>
      </c>
      <c r="L545" s="185"/>
    </row>
    <row r="546" spans="1:12" x14ac:dyDescent="0.25">
      <c r="A546" s="115">
        <f ca="1">INDEX('1.MetaData'!A:A, MATCH($D546, '1.MetaData'!$B:$B, 0))</f>
        <v>264</v>
      </c>
      <c r="B546" s="161" t="s">
        <v>6893</v>
      </c>
      <c r="C546" s="183" t="s">
        <v>4878</v>
      </c>
      <c r="D546" s="81" t="str">
        <f ca="1">IF(
    NOT(ISERROR(_xlfn.XLOOKUP($B546, '4.Illumina'!F:F, '4.Illumina'!E:E))),
    _xlfn.XLOOKUP($B546, '4.Illumina'!F:F, '4.Illumina'!E:E),
    IF(
        NOT(ISERROR(_xlfn.XLOOKUP($B546, '4.PacBio'!F:F, '4.PacBio'!E:E))),
        _xlfn.XLOOKUP($B546, '4.PacBio'!F:F, '4.PacBio'!E:E),
        IF(
            NOT(ISERROR(_xlfn.XLOOKUP($B546, '4.HiCLibrary'!F:F, '4.HiCLibrary'!E:E))),
            _xlfn.XLOOKUP($B546, '4.HiCLibrary'!F:F, '4.HiCLibrary'!E:E),
            IFERROR(
                _xlfn.XLOOKUP($B546, '4.ONT'!F:F, '4.ONT'!E:E, "?"),
                "?"
            )
        )
    )
)</f>
        <v>OG264</v>
      </c>
      <c r="E546" t="str">
        <f t="shared" si="9"/>
        <v>OG264U_D_IL_NOVA_221209_LP</v>
      </c>
      <c r="F546" s="183" t="s">
        <v>6459</v>
      </c>
      <c r="G546" s="183" t="s">
        <v>6471</v>
      </c>
      <c r="H546" s="289">
        <v>44904</v>
      </c>
      <c r="I546" s="183" t="s">
        <v>6887</v>
      </c>
      <c r="J546" s="183" t="s">
        <v>107</v>
      </c>
      <c r="K546" s="183" t="s">
        <v>107</v>
      </c>
      <c r="L546" s="185"/>
    </row>
    <row r="547" spans="1:12" x14ac:dyDescent="0.25">
      <c r="A547" s="115">
        <f ca="1">INDEX('1.MetaData'!A:A, MATCH($D547, '1.MetaData'!$B:$B, 0))</f>
        <v>265</v>
      </c>
      <c r="B547" s="161" t="s">
        <v>6894</v>
      </c>
      <c r="C547" s="183" t="s">
        <v>4878</v>
      </c>
      <c r="D547" s="81" t="str">
        <f ca="1">IF(
    NOT(ISERROR(_xlfn.XLOOKUP($B547, '4.Illumina'!F:F, '4.Illumina'!E:E))),
    _xlfn.XLOOKUP($B547, '4.Illumina'!F:F, '4.Illumina'!E:E),
    IF(
        NOT(ISERROR(_xlfn.XLOOKUP($B547, '4.PacBio'!F:F, '4.PacBio'!E:E))),
        _xlfn.XLOOKUP($B547, '4.PacBio'!F:F, '4.PacBio'!E:E),
        IF(
            NOT(ISERROR(_xlfn.XLOOKUP($B547, '4.HiCLibrary'!F:F, '4.HiCLibrary'!E:E))),
            _xlfn.XLOOKUP($B547, '4.HiCLibrary'!F:F, '4.HiCLibrary'!E:E),
            IFERROR(
                _xlfn.XLOOKUP($B547, '4.ONT'!F:F, '4.ONT'!E:E, "?"),
                "?"
            )
        )
    )
)</f>
        <v>OG265</v>
      </c>
      <c r="E547" t="str">
        <f t="shared" si="9"/>
        <v>OG265U_D_IL_NOVA_221209_LP</v>
      </c>
      <c r="F547" s="183" t="s">
        <v>6459</v>
      </c>
      <c r="G547" s="183" t="s">
        <v>6471</v>
      </c>
      <c r="H547" s="289">
        <v>44904</v>
      </c>
      <c r="I547" s="183" t="s">
        <v>6887</v>
      </c>
      <c r="J547" s="183" t="s">
        <v>107</v>
      </c>
      <c r="K547" s="183" t="s">
        <v>107</v>
      </c>
      <c r="L547" s="185"/>
    </row>
    <row r="548" spans="1:12" x14ac:dyDescent="0.25">
      <c r="A548" s="115">
        <f ca="1">INDEX('1.MetaData'!A:A, MATCH($D548, '1.MetaData'!$B:$B, 0))</f>
        <v>265</v>
      </c>
      <c r="B548" s="161" t="s">
        <v>6894</v>
      </c>
      <c r="C548" s="183" t="s">
        <v>4878</v>
      </c>
      <c r="D548" s="81" t="str">
        <f ca="1">IF(
    NOT(ISERROR(_xlfn.XLOOKUP($B548, '4.Illumina'!F:F, '4.Illumina'!E:E))),
    _xlfn.XLOOKUP($B548, '4.Illumina'!F:F, '4.Illumina'!E:E),
    IF(
        NOT(ISERROR(_xlfn.XLOOKUP($B548, '4.PacBio'!F:F, '4.PacBio'!E:E))),
        _xlfn.XLOOKUP($B548, '4.PacBio'!F:F, '4.PacBio'!E:E),
        IF(
            NOT(ISERROR(_xlfn.XLOOKUP($B548, '4.HiCLibrary'!F:F, '4.HiCLibrary'!E:E))),
            _xlfn.XLOOKUP($B548, '4.HiCLibrary'!F:F, '4.HiCLibrary'!E:E),
            IFERROR(
                _xlfn.XLOOKUP($B548, '4.ONT'!F:F, '4.ONT'!E:E, "?"),
                "?"
            )
        )
    )
)</f>
        <v>OG265</v>
      </c>
      <c r="E548" t="str">
        <f t="shared" si="9"/>
        <v>OG265U_D_IL_NOVA_230419_AD</v>
      </c>
      <c r="F548" s="183" t="s">
        <v>6459</v>
      </c>
      <c r="G548" s="183" t="s">
        <v>6471</v>
      </c>
      <c r="H548" s="289">
        <v>45035</v>
      </c>
      <c r="I548" s="183" t="s">
        <v>6888</v>
      </c>
      <c r="J548" s="183" t="s">
        <v>107</v>
      </c>
      <c r="K548" s="183" t="s">
        <v>107</v>
      </c>
      <c r="L548" s="185"/>
    </row>
    <row r="549" spans="1:12" x14ac:dyDescent="0.25">
      <c r="A549" s="115">
        <f ca="1">INDEX('1.MetaData'!A:A, MATCH($D549, '1.MetaData'!$B:$B, 0))</f>
        <v>266</v>
      </c>
      <c r="B549" s="161" t="s">
        <v>6895</v>
      </c>
      <c r="C549" s="183" t="s">
        <v>4878</v>
      </c>
      <c r="D549" s="81" t="str">
        <f ca="1">IF(
    NOT(ISERROR(_xlfn.XLOOKUP($B549, '4.Illumina'!F:F, '4.Illumina'!E:E))),
    _xlfn.XLOOKUP($B549, '4.Illumina'!F:F, '4.Illumina'!E:E),
    IF(
        NOT(ISERROR(_xlfn.XLOOKUP($B549, '4.PacBio'!F:F, '4.PacBio'!E:E))),
        _xlfn.XLOOKUP($B549, '4.PacBio'!F:F, '4.PacBio'!E:E),
        IF(
            NOT(ISERROR(_xlfn.XLOOKUP($B549, '4.HiCLibrary'!F:F, '4.HiCLibrary'!E:E))),
            _xlfn.XLOOKUP($B549, '4.HiCLibrary'!F:F, '4.HiCLibrary'!E:E),
            IFERROR(
                _xlfn.XLOOKUP($B549, '4.ONT'!F:F, '4.ONT'!E:E, "?"),
                "?"
            )
        )
    )
)</f>
        <v>OG266</v>
      </c>
      <c r="E549" t="str">
        <f t="shared" si="9"/>
        <v>OG266U_D_IL_NOVA_221209_LP</v>
      </c>
      <c r="F549" s="183" t="s">
        <v>6459</v>
      </c>
      <c r="G549" s="183" t="s">
        <v>6471</v>
      </c>
      <c r="H549" s="289">
        <v>44904</v>
      </c>
      <c r="I549" s="183" t="s">
        <v>6887</v>
      </c>
      <c r="J549" s="183" t="s">
        <v>107</v>
      </c>
      <c r="K549" s="183" t="s">
        <v>107</v>
      </c>
      <c r="L549" s="185"/>
    </row>
    <row r="550" spans="1:12" x14ac:dyDescent="0.25">
      <c r="A550" s="115">
        <f ca="1">INDEX('1.MetaData'!A:A, MATCH($D550, '1.MetaData'!$B:$B, 0))</f>
        <v>266</v>
      </c>
      <c r="B550" s="161" t="s">
        <v>6895</v>
      </c>
      <c r="C550" s="183" t="s">
        <v>4878</v>
      </c>
      <c r="D550" s="81" t="str">
        <f ca="1">IF(
    NOT(ISERROR(_xlfn.XLOOKUP($B550, '4.Illumina'!F:F, '4.Illumina'!E:E))),
    _xlfn.XLOOKUP($B550, '4.Illumina'!F:F, '4.Illumina'!E:E),
    IF(
        NOT(ISERROR(_xlfn.XLOOKUP($B550, '4.PacBio'!F:F, '4.PacBio'!E:E))),
        _xlfn.XLOOKUP($B550, '4.PacBio'!F:F, '4.PacBio'!E:E),
        IF(
            NOT(ISERROR(_xlfn.XLOOKUP($B550, '4.HiCLibrary'!F:F, '4.HiCLibrary'!E:E))),
            _xlfn.XLOOKUP($B550, '4.HiCLibrary'!F:F, '4.HiCLibrary'!E:E),
            IFERROR(
                _xlfn.XLOOKUP($B550, '4.ONT'!F:F, '4.ONT'!E:E, "?"),
                "?"
            )
        )
    )
)</f>
        <v>OG266</v>
      </c>
      <c r="E550" t="str">
        <f t="shared" si="9"/>
        <v>OG266U_D_IL_NOVA_230419_AD</v>
      </c>
      <c r="F550" s="183" t="s">
        <v>6459</v>
      </c>
      <c r="G550" s="183" t="s">
        <v>6471</v>
      </c>
      <c r="H550" s="289">
        <v>45035</v>
      </c>
      <c r="I550" s="183" t="s">
        <v>6888</v>
      </c>
      <c r="J550" s="183" t="s">
        <v>107</v>
      </c>
      <c r="K550" s="183" t="s">
        <v>107</v>
      </c>
      <c r="L550" s="185"/>
    </row>
    <row r="551" spans="1:12" x14ac:dyDescent="0.25">
      <c r="A551" s="115">
        <f ca="1">INDEX('1.MetaData'!A:A, MATCH($D551, '1.MetaData'!$B:$B, 0))</f>
        <v>267</v>
      </c>
      <c r="B551" s="161" t="s">
        <v>6896</v>
      </c>
      <c r="C551" s="183" t="s">
        <v>4878</v>
      </c>
      <c r="D551" s="81" t="str">
        <f ca="1">IF(
    NOT(ISERROR(_xlfn.XLOOKUP($B551, '4.Illumina'!F:F, '4.Illumina'!E:E))),
    _xlfn.XLOOKUP($B551, '4.Illumina'!F:F, '4.Illumina'!E:E),
    IF(
        NOT(ISERROR(_xlfn.XLOOKUP($B551, '4.PacBio'!F:F, '4.PacBio'!E:E))),
        _xlfn.XLOOKUP($B551, '4.PacBio'!F:F, '4.PacBio'!E:E),
        IF(
            NOT(ISERROR(_xlfn.XLOOKUP($B551, '4.HiCLibrary'!F:F, '4.HiCLibrary'!E:E))),
            _xlfn.XLOOKUP($B551, '4.HiCLibrary'!F:F, '4.HiCLibrary'!E:E),
            IFERROR(
                _xlfn.XLOOKUP($B551, '4.ONT'!F:F, '4.ONT'!E:E, "?"),
                "?"
            )
        )
    )
)</f>
        <v>OG267</v>
      </c>
      <c r="E551" t="str">
        <f t="shared" si="9"/>
        <v>OG267U_D_IL_NOVA_221209_LP</v>
      </c>
      <c r="F551" s="183" t="s">
        <v>6459</v>
      </c>
      <c r="G551" s="183" t="s">
        <v>6471</v>
      </c>
      <c r="H551" s="289">
        <v>44904</v>
      </c>
      <c r="I551" s="183" t="s">
        <v>6887</v>
      </c>
      <c r="J551" s="183" t="s">
        <v>107</v>
      </c>
      <c r="K551" s="183" t="s">
        <v>107</v>
      </c>
      <c r="L551" s="185"/>
    </row>
    <row r="552" spans="1:12" x14ac:dyDescent="0.25">
      <c r="A552" s="115">
        <f ca="1">INDEX('1.MetaData'!A:A, MATCH($D552, '1.MetaData'!$B:$B, 0))</f>
        <v>267</v>
      </c>
      <c r="B552" s="161" t="s">
        <v>6896</v>
      </c>
      <c r="C552" s="183" t="s">
        <v>4878</v>
      </c>
      <c r="D552" s="81" t="str">
        <f ca="1">IF(
    NOT(ISERROR(_xlfn.XLOOKUP($B552, '4.Illumina'!F:F, '4.Illumina'!E:E))),
    _xlfn.XLOOKUP($B552, '4.Illumina'!F:F, '4.Illumina'!E:E),
    IF(
        NOT(ISERROR(_xlfn.XLOOKUP($B552, '4.PacBio'!F:F, '4.PacBio'!E:E))),
        _xlfn.XLOOKUP($B552, '4.PacBio'!F:F, '4.PacBio'!E:E),
        IF(
            NOT(ISERROR(_xlfn.XLOOKUP($B552, '4.HiCLibrary'!F:F, '4.HiCLibrary'!E:E))),
            _xlfn.XLOOKUP($B552, '4.HiCLibrary'!F:F, '4.HiCLibrary'!E:E),
            IFERROR(
                _xlfn.XLOOKUP($B552, '4.ONT'!F:F, '4.ONT'!E:E, "?"),
                "?"
            )
        )
    )
)</f>
        <v>OG267</v>
      </c>
      <c r="E552" t="str">
        <f t="shared" si="9"/>
        <v>OG267U_D_IL_NOVA_230419_AD</v>
      </c>
      <c r="F552" s="183" t="s">
        <v>6459</v>
      </c>
      <c r="G552" s="183" t="s">
        <v>6471</v>
      </c>
      <c r="H552" s="289">
        <v>45035</v>
      </c>
      <c r="I552" s="183" t="s">
        <v>6888</v>
      </c>
      <c r="J552" s="183" t="s">
        <v>107</v>
      </c>
      <c r="K552" s="183" t="s">
        <v>107</v>
      </c>
      <c r="L552" s="185"/>
    </row>
    <row r="553" spans="1:12" x14ac:dyDescent="0.25">
      <c r="A553" s="115">
        <f ca="1">INDEX('1.MetaData'!A:A, MATCH($D553, '1.MetaData'!$B:$B, 0))</f>
        <v>268</v>
      </c>
      <c r="B553" s="161" t="s">
        <v>6897</v>
      </c>
      <c r="C553" s="183" t="s">
        <v>4878</v>
      </c>
      <c r="D553" s="81" t="str">
        <f ca="1">IF(
    NOT(ISERROR(_xlfn.XLOOKUP($B553, '4.Illumina'!F:F, '4.Illumina'!E:E))),
    _xlfn.XLOOKUP($B553, '4.Illumina'!F:F, '4.Illumina'!E:E),
    IF(
        NOT(ISERROR(_xlfn.XLOOKUP($B553, '4.PacBio'!F:F, '4.PacBio'!E:E))),
        _xlfn.XLOOKUP($B553, '4.PacBio'!F:F, '4.PacBio'!E:E),
        IF(
            NOT(ISERROR(_xlfn.XLOOKUP($B553, '4.HiCLibrary'!F:F, '4.HiCLibrary'!E:E))),
            _xlfn.XLOOKUP($B553, '4.HiCLibrary'!F:F, '4.HiCLibrary'!E:E),
            IFERROR(
                _xlfn.XLOOKUP($B553, '4.ONT'!F:F, '4.ONT'!E:E, "?"),
                "?"
            )
        )
    )
)</f>
        <v>OG268</v>
      </c>
      <c r="E553" t="str">
        <f t="shared" si="9"/>
        <v>OG268U_D_IL_NOVA_221209_LP</v>
      </c>
      <c r="F553" s="183" t="s">
        <v>6459</v>
      </c>
      <c r="G553" s="183" t="s">
        <v>6471</v>
      </c>
      <c r="H553" s="289">
        <v>44904</v>
      </c>
      <c r="I553" s="183" t="s">
        <v>6887</v>
      </c>
      <c r="J553" s="183" t="s">
        <v>107</v>
      </c>
      <c r="K553" s="183" t="s">
        <v>107</v>
      </c>
      <c r="L553" s="185"/>
    </row>
    <row r="554" spans="1:12" x14ac:dyDescent="0.25">
      <c r="A554" s="115">
        <f ca="1">INDEX('1.MetaData'!A:A, MATCH($D554, '1.MetaData'!$B:$B, 0))</f>
        <v>268</v>
      </c>
      <c r="B554" s="161" t="s">
        <v>6897</v>
      </c>
      <c r="C554" s="183" t="s">
        <v>4878</v>
      </c>
      <c r="D554" s="81" t="str">
        <f ca="1">IF(
    NOT(ISERROR(_xlfn.XLOOKUP($B554, '4.Illumina'!F:F, '4.Illumina'!E:E))),
    _xlfn.XLOOKUP($B554, '4.Illumina'!F:F, '4.Illumina'!E:E),
    IF(
        NOT(ISERROR(_xlfn.XLOOKUP($B554, '4.PacBio'!F:F, '4.PacBio'!E:E))),
        _xlfn.XLOOKUP($B554, '4.PacBio'!F:F, '4.PacBio'!E:E),
        IF(
            NOT(ISERROR(_xlfn.XLOOKUP($B554, '4.HiCLibrary'!F:F, '4.HiCLibrary'!E:E))),
            _xlfn.XLOOKUP($B554, '4.HiCLibrary'!F:F, '4.HiCLibrary'!E:E),
            IFERROR(
                _xlfn.XLOOKUP($B554, '4.ONT'!F:F, '4.ONT'!E:E, "?"),
                "?"
            )
        )
    )
)</f>
        <v>OG268</v>
      </c>
      <c r="E554" t="str">
        <f t="shared" si="9"/>
        <v>OG268U_D_IL_NOVA_230419_AD</v>
      </c>
      <c r="F554" s="183" t="s">
        <v>6459</v>
      </c>
      <c r="G554" s="183" t="s">
        <v>6471</v>
      </c>
      <c r="H554" s="289">
        <v>45035</v>
      </c>
      <c r="I554" s="183" t="s">
        <v>6888</v>
      </c>
      <c r="J554" s="183" t="s">
        <v>107</v>
      </c>
      <c r="K554" s="183" t="s">
        <v>107</v>
      </c>
      <c r="L554" s="185"/>
    </row>
    <row r="555" spans="1:12" x14ac:dyDescent="0.25">
      <c r="A555" s="115">
        <f ca="1">INDEX('1.MetaData'!A:A, MATCH($D555, '1.MetaData'!$B:$B, 0))</f>
        <v>269</v>
      </c>
      <c r="B555" s="161" t="s">
        <v>6898</v>
      </c>
      <c r="C555" s="183" t="s">
        <v>4878</v>
      </c>
      <c r="D555" s="81" t="str">
        <f ca="1">IF(
    NOT(ISERROR(_xlfn.XLOOKUP($B555, '4.Illumina'!F:F, '4.Illumina'!E:E))),
    _xlfn.XLOOKUP($B555, '4.Illumina'!F:F, '4.Illumina'!E:E),
    IF(
        NOT(ISERROR(_xlfn.XLOOKUP($B555, '4.PacBio'!F:F, '4.PacBio'!E:E))),
        _xlfn.XLOOKUP($B555, '4.PacBio'!F:F, '4.PacBio'!E:E),
        IF(
            NOT(ISERROR(_xlfn.XLOOKUP($B555, '4.HiCLibrary'!F:F, '4.HiCLibrary'!E:E))),
            _xlfn.XLOOKUP($B555, '4.HiCLibrary'!F:F, '4.HiCLibrary'!E:E),
            IFERROR(
                _xlfn.XLOOKUP($B555, '4.ONT'!F:F, '4.ONT'!E:E, "?"),
                "?"
            )
        )
    )
)</f>
        <v>OG269</v>
      </c>
      <c r="E555" t="str">
        <f t="shared" si="9"/>
        <v>OG269U_D_IL_NOVA_221003_SC</v>
      </c>
      <c r="F555" s="183" t="s">
        <v>6459</v>
      </c>
      <c r="G555" s="183" t="s">
        <v>6471</v>
      </c>
      <c r="H555" s="289">
        <v>44837</v>
      </c>
      <c r="I555" s="183" t="s">
        <v>6899</v>
      </c>
      <c r="J555" s="183" t="s">
        <v>107</v>
      </c>
      <c r="K555" s="183" t="s">
        <v>107</v>
      </c>
      <c r="L555" s="185"/>
    </row>
    <row r="556" spans="1:12" x14ac:dyDescent="0.25">
      <c r="A556" s="115">
        <f ca="1">INDEX('1.MetaData'!A:A, MATCH($D556, '1.MetaData'!$B:$B, 0))</f>
        <v>270</v>
      </c>
      <c r="B556" s="161" t="s">
        <v>6900</v>
      </c>
      <c r="C556" s="183" t="s">
        <v>4878</v>
      </c>
      <c r="D556" s="81" t="str">
        <f ca="1">IF(
    NOT(ISERROR(_xlfn.XLOOKUP($B556, '4.Illumina'!F:F, '4.Illumina'!E:E))),
    _xlfn.XLOOKUP($B556, '4.Illumina'!F:F, '4.Illumina'!E:E),
    IF(
        NOT(ISERROR(_xlfn.XLOOKUP($B556, '4.PacBio'!F:F, '4.PacBio'!E:E))),
        _xlfn.XLOOKUP($B556, '4.PacBio'!F:F, '4.PacBio'!E:E),
        IF(
            NOT(ISERROR(_xlfn.XLOOKUP($B556, '4.HiCLibrary'!F:F, '4.HiCLibrary'!E:E))),
            _xlfn.XLOOKUP($B556, '4.HiCLibrary'!F:F, '4.HiCLibrary'!E:E),
            IFERROR(
                _xlfn.XLOOKUP($B556, '4.ONT'!F:F, '4.ONT'!E:E, "?"),
                "?"
            )
        )
    )
)</f>
        <v>OG270</v>
      </c>
      <c r="E556" t="str">
        <f t="shared" si="9"/>
        <v>OG270U_D_IL_NOVA_221003_SC</v>
      </c>
      <c r="F556" s="183" t="s">
        <v>6459</v>
      </c>
      <c r="G556" s="183" t="s">
        <v>6471</v>
      </c>
      <c r="H556" s="289">
        <v>44837</v>
      </c>
      <c r="I556" s="183" t="s">
        <v>6899</v>
      </c>
      <c r="J556" s="183" t="s">
        <v>107</v>
      </c>
      <c r="K556" s="183" t="s">
        <v>107</v>
      </c>
      <c r="L556" s="185"/>
    </row>
    <row r="557" spans="1:12" x14ac:dyDescent="0.25">
      <c r="A557" s="115">
        <f ca="1">INDEX('1.MetaData'!A:A, MATCH($D557, '1.MetaData'!$B:$B, 0))</f>
        <v>271</v>
      </c>
      <c r="B557" s="161" t="s">
        <v>6901</v>
      </c>
      <c r="C557" s="183" t="s">
        <v>4878</v>
      </c>
      <c r="D557" s="81" t="str">
        <f ca="1">IF(
    NOT(ISERROR(_xlfn.XLOOKUP($B557, '4.Illumina'!F:F, '4.Illumina'!E:E))),
    _xlfn.XLOOKUP($B557, '4.Illumina'!F:F, '4.Illumina'!E:E),
    IF(
        NOT(ISERROR(_xlfn.XLOOKUP($B557, '4.PacBio'!F:F, '4.PacBio'!E:E))),
        _xlfn.XLOOKUP($B557, '4.PacBio'!F:F, '4.PacBio'!E:E),
        IF(
            NOT(ISERROR(_xlfn.XLOOKUP($B557, '4.HiCLibrary'!F:F, '4.HiCLibrary'!E:E))),
            _xlfn.XLOOKUP($B557, '4.HiCLibrary'!F:F, '4.HiCLibrary'!E:E),
            IFERROR(
                _xlfn.XLOOKUP($B557, '4.ONT'!F:F, '4.ONT'!E:E, "?"),
                "?"
            )
        )
    )
)</f>
        <v>OG271</v>
      </c>
      <c r="E557" t="str">
        <f t="shared" si="9"/>
        <v>OG271U_D_IL_NOVA_221209_LP</v>
      </c>
      <c r="F557" s="183" t="s">
        <v>6459</v>
      </c>
      <c r="G557" s="183" t="s">
        <v>6471</v>
      </c>
      <c r="H557" s="289">
        <v>44904</v>
      </c>
      <c r="I557" s="183" t="s">
        <v>6887</v>
      </c>
      <c r="J557" s="183" t="s">
        <v>107</v>
      </c>
      <c r="K557" s="183" t="s">
        <v>107</v>
      </c>
      <c r="L557" s="185"/>
    </row>
    <row r="558" spans="1:12" x14ac:dyDescent="0.25">
      <c r="A558" s="115">
        <f ca="1">INDEX('1.MetaData'!A:A, MATCH($D558, '1.MetaData'!$B:$B, 0))</f>
        <v>271</v>
      </c>
      <c r="B558" s="161" t="s">
        <v>6901</v>
      </c>
      <c r="C558" s="183" t="s">
        <v>4878</v>
      </c>
      <c r="D558" s="81" t="str">
        <f ca="1">IF(
    NOT(ISERROR(_xlfn.XLOOKUP($B558, '4.Illumina'!F:F, '4.Illumina'!E:E))),
    _xlfn.XLOOKUP($B558, '4.Illumina'!F:F, '4.Illumina'!E:E),
    IF(
        NOT(ISERROR(_xlfn.XLOOKUP($B558, '4.PacBio'!F:F, '4.PacBio'!E:E))),
        _xlfn.XLOOKUP($B558, '4.PacBio'!F:F, '4.PacBio'!E:E),
        IF(
            NOT(ISERROR(_xlfn.XLOOKUP($B558, '4.HiCLibrary'!F:F, '4.HiCLibrary'!E:E))),
            _xlfn.XLOOKUP($B558, '4.HiCLibrary'!F:F, '4.HiCLibrary'!E:E),
            IFERROR(
                _xlfn.XLOOKUP($B558, '4.ONT'!F:F, '4.ONT'!E:E, "?"),
                "?"
            )
        )
    )
)</f>
        <v>OG271</v>
      </c>
      <c r="E558" t="str">
        <f t="shared" si="9"/>
        <v>OG271U_D_IL_NOVA_230419_AD</v>
      </c>
      <c r="F558" s="183" t="s">
        <v>6459</v>
      </c>
      <c r="G558" s="183" t="s">
        <v>6471</v>
      </c>
      <c r="H558" s="289">
        <v>45035</v>
      </c>
      <c r="I558" s="183" t="s">
        <v>6888</v>
      </c>
      <c r="J558" s="183" t="s">
        <v>107</v>
      </c>
      <c r="K558" s="183" t="s">
        <v>107</v>
      </c>
      <c r="L558" s="185"/>
    </row>
    <row r="559" spans="1:12" x14ac:dyDescent="0.25">
      <c r="A559" s="115">
        <f ca="1">INDEX('1.MetaData'!A:A, MATCH($D559, '1.MetaData'!$B:$B, 0))</f>
        <v>272</v>
      </c>
      <c r="B559" s="161" t="s">
        <v>6902</v>
      </c>
      <c r="C559" s="183" t="s">
        <v>4878</v>
      </c>
      <c r="D559" s="81" t="str">
        <f ca="1">IF(
    NOT(ISERROR(_xlfn.XLOOKUP($B559, '4.Illumina'!F:F, '4.Illumina'!E:E))),
    _xlfn.XLOOKUP($B559, '4.Illumina'!F:F, '4.Illumina'!E:E),
    IF(
        NOT(ISERROR(_xlfn.XLOOKUP($B559, '4.PacBio'!F:F, '4.PacBio'!E:E))),
        _xlfn.XLOOKUP($B559, '4.PacBio'!F:F, '4.PacBio'!E:E),
        IF(
            NOT(ISERROR(_xlfn.XLOOKUP($B559, '4.HiCLibrary'!F:F, '4.HiCLibrary'!E:E))),
            _xlfn.XLOOKUP($B559, '4.HiCLibrary'!F:F, '4.HiCLibrary'!E:E),
            IFERROR(
                _xlfn.XLOOKUP($B559, '4.ONT'!F:F, '4.ONT'!E:E, "?"),
                "?"
            )
        )
    )
)</f>
        <v>OG272</v>
      </c>
      <c r="E559" t="str">
        <f t="shared" si="9"/>
        <v>OG272U_D_IL_NOVA_221209_LP</v>
      </c>
      <c r="F559" s="183" t="s">
        <v>6459</v>
      </c>
      <c r="G559" s="183" t="s">
        <v>6471</v>
      </c>
      <c r="H559" s="289">
        <v>44904</v>
      </c>
      <c r="I559" s="183" t="s">
        <v>6887</v>
      </c>
      <c r="J559" s="183" t="s">
        <v>107</v>
      </c>
      <c r="K559" s="183" t="s">
        <v>107</v>
      </c>
      <c r="L559" s="185"/>
    </row>
    <row r="560" spans="1:12" x14ac:dyDescent="0.25">
      <c r="A560" s="115">
        <f ca="1">INDEX('1.MetaData'!A:A, MATCH($D560, '1.MetaData'!$B:$B, 0))</f>
        <v>272</v>
      </c>
      <c r="B560" s="161" t="s">
        <v>6902</v>
      </c>
      <c r="C560" s="183" t="s">
        <v>4878</v>
      </c>
      <c r="D560" s="81" t="str">
        <f ca="1">IF(
    NOT(ISERROR(_xlfn.XLOOKUP($B560, '4.Illumina'!F:F, '4.Illumina'!E:E))),
    _xlfn.XLOOKUP($B560, '4.Illumina'!F:F, '4.Illumina'!E:E),
    IF(
        NOT(ISERROR(_xlfn.XLOOKUP($B560, '4.PacBio'!F:F, '4.PacBio'!E:E))),
        _xlfn.XLOOKUP($B560, '4.PacBio'!F:F, '4.PacBio'!E:E),
        IF(
            NOT(ISERROR(_xlfn.XLOOKUP($B560, '4.HiCLibrary'!F:F, '4.HiCLibrary'!E:E))),
            _xlfn.XLOOKUP($B560, '4.HiCLibrary'!F:F, '4.HiCLibrary'!E:E),
            IFERROR(
                _xlfn.XLOOKUP($B560, '4.ONT'!F:F, '4.ONT'!E:E, "?"),
                "?"
            )
        )
    )
)</f>
        <v>OG272</v>
      </c>
      <c r="E560" t="str">
        <f t="shared" si="9"/>
        <v>OG272U_D_IL_NOVA_230419_AD</v>
      </c>
      <c r="F560" s="183" t="s">
        <v>6459</v>
      </c>
      <c r="G560" s="183" t="s">
        <v>6471</v>
      </c>
      <c r="H560" s="289">
        <v>45035</v>
      </c>
      <c r="I560" s="183" t="s">
        <v>6888</v>
      </c>
      <c r="J560" s="183" t="s">
        <v>107</v>
      </c>
      <c r="K560" s="183" t="s">
        <v>107</v>
      </c>
      <c r="L560" s="185"/>
    </row>
    <row r="561" spans="1:12" x14ac:dyDescent="0.25">
      <c r="A561" s="115">
        <f ca="1">INDEX('1.MetaData'!A:A, MATCH($D561, '1.MetaData'!$B:$B, 0))</f>
        <v>273</v>
      </c>
      <c r="B561" s="161" t="s">
        <v>6903</v>
      </c>
      <c r="C561" s="183" t="s">
        <v>4878</v>
      </c>
      <c r="D561" s="81" t="str">
        <f ca="1">IF(
    NOT(ISERROR(_xlfn.XLOOKUP($B561, '4.Illumina'!F:F, '4.Illumina'!E:E))),
    _xlfn.XLOOKUP($B561, '4.Illumina'!F:F, '4.Illumina'!E:E),
    IF(
        NOT(ISERROR(_xlfn.XLOOKUP($B561, '4.PacBio'!F:F, '4.PacBio'!E:E))),
        _xlfn.XLOOKUP($B561, '4.PacBio'!F:F, '4.PacBio'!E:E),
        IF(
            NOT(ISERROR(_xlfn.XLOOKUP($B561, '4.HiCLibrary'!F:F, '4.HiCLibrary'!E:E))),
            _xlfn.XLOOKUP($B561, '4.HiCLibrary'!F:F, '4.HiCLibrary'!E:E),
            IFERROR(
                _xlfn.XLOOKUP($B561, '4.ONT'!F:F, '4.ONT'!E:E, "?"),
                "?"
            )
        )
    )
)</f>
        <v>OG273</v>
      </c>
      <c r="E561" t="str">
        <f t="shared" si="9"/>
        <v>OG273U_D_IL_NOVA_221209_LP</v>
      </c>
      <c r="F561" s="183" t="s">
        <v>6459</v>
      </c>
      <c r="G561" s="183" t="s">
        <v>6471</v>
      </c>
      <c r="H561" s="289">
        <v>44904</v>
      </c>
      <c r="I561" s="183" t="s">
        <v>6887</v>
      </c>
      <c r="J561" s="183" t="s">
        <v>107</v>
      </c>
      <c r="K561" s="183" t="s">
        <v>107</v>
      </c>
      <c r="L561" s="185"/>
    </row>
    <row r="562" spans="1:12" x14ac:dyDescent="0.25">
      <c r="A562" s="115">
        <f ca="1">INDEX('1.MetaData'!A:A, MATCH($D562, '1.MetaData'!$B:$B, 0))</f>
        <v>273</v>
      </c>
      <c r="B562" s="161" t="s">
        <v>6903</v>
      </c>
      <c r="C562" s="183" t="s">
        <v>4878</v>
      </c>
      <c r="D562" s="81" t="str">
        <f ca="1">IF(
    NOT(ISERROR(_xlfn.XLOOKUP($B562, '4.Illumina'!F:F, '4.Illumina'!E:E))),
    _xlfn.XLOOKUP($B562, '4.Illumina'!F:F, '4.Illumina'!E:E),
    IF(
        NOT(ISERROR(_xlfn.XLOOKUP($B562, '4.PacBio'!F:F, '4.PacBio'!E:E))),
        _xlfn.XLOOKUP($B562, '4.PacBio'!F:F, '4.PacBio'!E:E),
        IF(
            NOT(ISERROR(_xlfn.XLOOKUP($B562, '4.HiCLibrary'!F:F, '4.HiCLibrary'!E:E))),
            _xlfn.XLOOKUP($B562, '4.HiCLibrary'!F:F, '4.HiCLibrary'!E:E),
            IFERROR(
                _xlfn.XLOOKUP($B562, '4.ONT'!F:F, '4.ONT'!E:E, "?"),
                "?"
            )
        )
    )
)</f>
        <v>OG273</v>
      </c>
      <c r="E562" t="str">
        <f t="shared" si="9"/>
        <v>OG273U_D_IL_NOVA_230419_AD</v>
      </c>
      <c r="F562" s="183" t="s">
        <v>6459</v>
      </c>
      <c r="G562" s="183" t="s">
        <v>6471</v>
      </c>
      <c r="H562" s="289">
        <v>45035</v>
      </c>
      <c r="I562" s="183" t="s">
        <v>6888</v>
      </c>
      <c r="J562" s="183" t="s">
        <v>107</v>
      </c>
      <c r="K562" s="183" t="s">
        <v>107</v>
      </c>
      <c r="L562" s="185"/>
    </row>
    <row r="563" spans="1:12" x14ac:dyDescent="0.25">
      <c r="A563" s="115">
        <f ca="1">INDEX('1.MetaData'!A:A, MATCH($D563, '1.MetaData'!$B:$B, 0))</f>
        <v>274</v>
      </c>
      <c r="B563" s="161" t="s">
        <v>6904</v>
      </c>
      <c r="C563" s="183" t="s">
        <v>4878</v>
      </c>
      <c r="D563" s="81" t="str">
        <f ca="1">IF(
    NOT(ISERROR(_xlfn.XLOOKUP($B563, '4.Illumina'!F:F, '4.Illumina'!E:E))),
    _xlfn.XLOOKUP($B563, '4.Illumina'!F:F, '4.Illumina'!E:E),
    IF(
        NOT(ISERROR(_xlfn.XLOOKUP($B563, '4.PacBio'!F:F, '4.PacBio'!E:E))),
        _xlfn.XLOOKUP($B563, '4.PacBio'!F:F, '4.PacBio'!E:E),
        IF(
            NOT(ISERROR(_xlfn.XLOOKUP($B563, '4.HiCLibrary'!F:F, '4.HiCLibrary'!E:E))),
            _xlfn.XLOOKUP($B563, '4.HiCLibrary'!F:F, '4.HiCLibrary'!E:E),
            IFERROR(
                _xlfn.XLOOKUP($B563, '4.ONT'!F:F, '4.ONT'!E:E, "?"),
                "?"
            )
        )
    )
)</f>
        <v>OG274</v>
      </c>
      <c r="E563" t="str">
        <f t="shared" si="9"/>
        <v>OG274U_D_IL_NOVA_221209_LP</v>
      </c>
      <c r="F563" s="183" t="s">
        <v>6459</v>
      </c>
      <c r="G563" s="183" t="s">
        <v>6471</v>
      </c>
      <c r="H563" s="289">
        <v>44904</v>
      </c>
      <c r="I563" s="183" t="s">
        <v>6887</v>
      </c>
      <c r="J563" s="183" t="s">
        <v>107</v>
      </c>
      <c r="K563" s="183" t="s">
        <v>107</v>
      </c>
      <c r="L563" s="185"/>
    </row>
    <row r="564" spans="1:12" x14ac:dyDescent="0.25">
      <c r="A564" s="115">
        <f ca="1">INDEX('1.MetaData'!A:A, MATCH($D564, '1.MetaData'!$B:$B, 0))</f>
        <v>274</v>
      </c>
      <c r="B564" s="161" t="s">
        <v>6904</v>
      </c>
      <c r="C564" s="183" t="s">
        <v>4878</v>
      </c>
      <c r="D564" s="81" t="str">
        <f ca="1">IF(
    NOT(ISERROR(_xlfn.XLOOKUP($B564, '4.Illumina'!F:F, '4.Illumina'!E:E))),
    _xlfn.XLOOKUP($B564, '4.Illumina'!F:F, '4.Illumina'!E:E),
    IF(
        NOT(ISERROR(_xlfn.XLOOKUP($B564, '4.PacBio'!F:F, '4.PacBio'!E:E))),
        _xlfn.XLOOKUP($B564, '4.PacBio'!F:F, '4.PacBio'!E:E),
        IF(
            NOT(ISERROR(_xlfn.XLOOKUP($B564, '4.HiCLibrary'!F:F, '4.HiCLibrary'!E:E))),
            _xlfn.XLOOKUP($B564, '4.HiCLibrary'!F:F, '4.HiCLibrary'!E:E),
            IFERROR(
                _xlfn.XLOOKUP($B564, '4.ONT'!F:F, '4.ONT'!E:E, "?"),
                "?"
            )
        )
    )
)</f>
        <v>OG274</v>
      </c>
      <c r="E564" t="str">
        <f t="shared" si="9"/>
        <v>OG274U_D_IL_NOVA_230419_AD</v>
      </c>
      <c r="F564" s="183" t="s">
        <v>6459</v>
      </c>
      <c r="G564" s="183" t="s">
        <v>6471</v>
      </c>
      <c r="H564" s="289">
        <v>45035</v>
      </c>
      <c r="I564" s="183" t="s">
        <v>6888</v>
      </c>
      <c r="J564" s="183" t="s">
        <v>107</v>
      </c>
      <c r="K564" s="183" t="s">
        <v>107</v>
      </c>
      <c r="L564" s="185"/>
    </row>
    <row r="565" spans="1:12" x14ac:dyDescent="0.25">
      <c r="A565" s="115">
        <f ca="1">INDEX('1.MetaData'!A:A, MATCH($D565, '1.MetaData'!$B:$B, 0))</f>
        <v>275</v>
      </c>
      <c r="B565" s="161" t="s">
        <v>6905</v>
      </c>
      <c r="C565" s="183" t="s">
        <v>4878</v>
      </c>
      <c r="D565" s="81" t="str">
        <f ca="1">IF(
    NOT(ISERROR(_xlfn.XLOOKUP($B565, '4.Illumina'!F:F, '4.Illumina'!E:E))),
    _xlfn.XLOOKUP($B565, '4.Illumina'!F:F, '4.Illumina'!E:E),
    IF(
        NOT(ISERROR(_xlfn.XLOOKUP($B565, '4.PacBio'!F:F, '4.PacBio'!E:E))),
        _xlfn.XLOOKUP($B565, '4.PacBio'!F:F, '4.PacBio'!E:E),
        IF(
            NOT(ISERROR(_xlfn.XLOOKUP($B565, '4.HiCLibrary'!F:F, '4.HiCLibrary'!E:E))),
            _xlfn.XLOOKUP($B565, '4.HiCLibrary'!F:F, '4.HiCLibrary'!E:E),
            IFERROR(
                _xlfn.XLOOKUP($B565, '4.ONT'!F:F, '4.ONT'!E:E, "?"),
                "?"
            )
        )
    )
)</f>
        <v>OG275</v>
      </c>
      <c r="E565" t="str">
        <f t="shared" si="9"/>
        <v>OG275U_D_IL_NOVA_221209_LP</v>
      </c>
      <c r="F565" s="183" t="s">
        <v>6459</v>
      </c>
      <c r="G565" s="183" t="s">
        <v>6471</v>
      </c>
      <c r="H565" s="289">
        <v>44904</v>
      </c>
      <c r="I565" s="183" t="s">
        <v>6887</v>
      </c>
      <c r="J565" s="183" t="s">
        <v>107</v>
      </c>
      <c r="K565" s="183" t="s">
        <v>107</v>
      </c>
      <c r="L565" s="185"/>
    </row>
    <row r="566" spans="1:12" x14ac:dyDescent="0.25">
      <c r="A566" s="115">
        <f ca="1">INDEX('1.MetaData'!A:A, MATCH($D566, '1.MetaData'!$B:$B, 0))</f>
        <v>275</v>
      </c>
      <c r="B566" s="161" t="s">
        <v>6905</v>
      </c>
      <c r="C566" s="183" t="s">
        <v>4878</v>
      </c>
      <c r="D566" s="81" t="str">
        <f ca="1">IF(
    NOT(ISERROR(_xlfn.XLOOKUP($B566, '4.Illumina'!F:F, '4.Illumina'!E:E))),
    _xlfn.XLOOKUP($B566, '4.Illumina'!F:F, '4.Illumina'!E:E),
    IF(
        NOT(ISERROR(_xlfn.XLOOKUP($B566, '4.PacBio'!F:F, '4.PacBio'!E:E))),
        _xlfn.XLOOKUP($B566, '4.PacBio'!F:F, '4.PacBio'!E:E),
        IF(
            NOT(ISERROR(_xlfn.XLOOKUP($B566, '4.HiCLibrary'!F:F, '4.HiCLibrary'!E:E))),
            _xlfn.XLOOKUP($B566, '4.HiCLibrary'!F:F, '4.HiCLibrary'!E:E),
            IFERROR(
                _xlfn.XLOOKUP($B566, '4.ONT'!F:F, '4.ONT'!E:E, "?"),
                "?"
            )
        )
    )
)</f>
        <v>OG275</v>
      </c>
      <c r="E566" t="str">
        <f t="shared" si="9"/>
        <v>OG275U_D_IL_NOVA_230419_AD</v>
      </c>
      <c r="F566" s="183" t="s">
        <v>6459</v>
      </c>
      <c r="G566" s="183" t="s">
        <v>6471</v>
      </c>
      <c r="H566" s="289">
        <v>45035</v>
      </c>
      <c r="I566" s="183" t="s">
        <v>6888</v>
      </c>
      <c r="J566" s="183" t="s">
        <v>107</v>
      </c>
      <c r="K566" s="183" t="s">
        <v>107</v>
      </c>
      <c r="L566" s="185"/>
    </row>
    <row r="567" spans="1:12" x14ac:dyDescent="0.25">
      <c r="A567" s="115">
        <f ca="1">INDEX('1.MetaData'!A:A, MATCH($D567, '1.MetaData'!$B:$B, 0))</f>
        <v>276</v>
      </c>
      <c r="B567" s="161" t="s">
        <v>6906</v>
      </c>
      <c r="C567" s="183" t="s">
        <v>4878</v>
      </c>
      <c r="D567" s="81" t="str">
        <f ca="1">IF(
    NOT(ISERROR(_xlfn.XLOOKUP($B567, '4.Illumina'!F:F, '4.Illumina'!E:E))),
    _xlfn.XLOOKUP($B567, '4.Illumina'!F:F, '4.Illumina'!E:E),
    IF(
        NOT(ISERROR(_xlfn.XLOOKUP($B567, '4.PacBio'!F:F, '4.PacBio'!E:E))),
        _xlfn.XLOOKUP($B567, '4.PacBio'!F:F, '4.PacBio'!E:E),
        IF(
            NOT(ISERROR(_xlfn.XLOOKUP($B567, '4.HiCLibrary'!F:F, '4.HiCLibrary'!E:E))),
            _xlfn.XLOOKUP($B567, '4.HiCLibrary'!F:F, '4.HiCLibrary'!E:E),
            IFERROR(
                _xlfn.XLOOKUP($B567, '4.ONT'!F:F, '4.ONT'!E:E, "?"),
                "?"
            )
        )
    )
)</f>
        <v>OG276</v>
      </c>
      <c r="E567" t="str">
        <f t="shared" si="9"/>
        <v>OG276U_D_IL_NOVA_221209_LP</v>
      </c>
      <c r="F567" s="183" t="s">
        <v>6459</v>
      </c>
      <c r="G567" s="183" t="s">
        <v>6471</v>
      </c>
      <c r="H567" s="289">
        <v>44904</v>
      </c>
      <c r="I567" s="183" t="s">
        <v>6887</v>
      </c>
      <c r="J567" s="183" t="s">
        <v>107</v>
      </c>
      <c r="K567" s="183" t="s">
        <v>107</v>
      </c>
      <c r="L567" s="185"/>
    </row>
    <row r="568" spans="1:12" x14ac:dyDescent="0.25">
      <c r="A568" s="115">
        <f ca="1">INDEX('1.MetaData'!A:A, MATCH($D568, '1.MetaData'!$B:$B, 0))</f>
        <v>276</v>
      </c>
      <c r="B568" s="161" t="s">
        <v>6906</v>
      </c>
      <c r="C568" s="183" t="s">
        <v>4878</v>
      </c>
      <c r="D568" s="81" t="str">
        <f ca="1">IF(
    NOT(ISERROR(_xlfn.XLOOKUP($B568, '4.Illumina'!F:F, '4.Illumina'!E:E))),
    _xlfn.XLOOKUP($B568, '4.Illumina'!F:F, '4.Illumina'!E:E),
    IF(
        NOT(ISERROR(_xlfn.XLOOKUP($B568, '4.PacBio'!F:F, '4.PacBio'!E:E))),
        _xlfn.XLOOKUP($B568, '4.PacBio'!F:F, '4.PacBio'!E:E),
        IF(
            NOT(ISERROR(_xlfn.XLOOKUP($B568, '4.HiCLibrary'!F:F, '4.HiCLibrary'!E:E))),
            _xlfn.XLOOKUP($B568, '4.HiCLibrary'!F:F, '4.HiCLibrary'!E:E),
            IFERROR(
                _xlfn.XLOOKUP($B568, '4.ONT'!F:F, '4.ONT'!E:E, "?"),
                "?"
            )
        )
    )
)</f>
        <v>OG276</v>
      </c>
      <c r="E568" t="str">
        <f t="shared" si="9"/>
        <v>OG276U_D_IL_NOVA_230419_AD</v>
      </c>
      <c r="F568" s="183" t="s">
        <v>6459</v>
      </c>
      <c r="G568" s="183" t="s">
        <v>6471</v>
      </c>
      <c r="H568" s="289">
        <v>45035</v>
      </c>
      <c r="I568" s="183" t="s">
        <v>6888</v>
      </c>
      <c r="J568" s="183" t="s">
        <v>107</v>
      </c>
      <c r="K568" s="183" t="s">
        <v>107</v>
      </c>
      <c r="L568" s="185"/>
    </row>
    <row r="569" spans="1:12" x14ac:dyDescent="0.25">
      <c r="A569" s="115">
        <f ca="1">INDEX('1.MetaData'!A:A, MATCH($D569, '1.MetaData'!$B:$B, 0))</f>
        <v>277</v>
      </c>
      <c r="B569" s="161" t="s">
        <v>6907</v>
      </c>
      <c r="C569" s="183" t="s">
        <v>4878</v>
      </c>
      <c r="D569" s="81" t="str">
        <f ca="1">IF(
    NOT(ISERROR(_xlfn.XLOOKUP($B569, '4.Illumina'!F:F, '4.Illumina'!E:E))),
    _xlfn.XLOOKUP($B569, '4.Illumina'!F:F, '4.Illumina'!E:E),
    IF(
        NOT(ISERROR(_xlfn.XLOOKUP($B569, '4.PacBio'!F:F, '4.PacBio'!E:E))),
        _xlfn.XLOOKUP($B569, '4.PacBio'!F:F, '4.PacBio'!E:E),
        IF(
            NOT(ISERROR(_xlfn.XLOOKUP($B569, '4.HiCLibrary'!F:F, '4.HiCLibrary'!E:E))),
            _xlfn.XLOOKUP($B569, '4.HiCLibrary'!F:F, '4.HiCLibrary'!E:E),
            IFERROR(
                _xlfn.XLOOKUP($B569, '4.ONT'!F:F, '4.ONT'!E:E, "?"),
                "?"
            )
        )
    )
)</f>
        <v>OG277</v>
      </c>
      <c r="E569" t="str">
        <f t="shared" si="9"/>
        <v>OG277U_D_IL_NOVA_221209_LP</v>
      </c>
      <c r="F569" s="183" t="s">
        <v>6459</v>
      </c>
      <c r="G569" s="183" t="s">
        <v>6471</v>
      </c>
      <c r="H569" s="289">
        <v>44904</v>
      </c>
      <c r="I569" s="183" t="s">
        <v>6887</v>
      </c>
      <c r="J569" s="183" t="s">
        <v>107</v>
      </c>
      <c r="K569" s="183" t="s">
        <v>107</v>
      </c>
      <c r="L569" s="185"/>
    </row>
    <row r="570" spans="1:12" x14ac:dyDescent="0.25">
      <c r="A570" s="115">
        <f ca="1">INDEX('1.MetaData'!A:A, MATCH($D570, '1.MetaData'!$B:$B, 0))</f>
        <v>277</v>
      </c>
      <c r="B570" s="161" t="s">
        <v>6907</v>
      </c>
      <c r="C570" s="183" t="s">
        <v>4878</v>
      </c>
      <c r="D570" s="81" t="str">
        <f ca="1">IF(
    NOT(ISERROR(_xlfn.XLOOKUP($B570, '4.Illumina'!F:F, '4.Illumina'!E:E))),
    _xlfn.XLOOKUP($B570, '4.Illumina'!F:F, '4.Illumina'!E:E),
    IF(
        NOT(ISERROR(_xlfn.XLOOKUP($B570, '4.PacBio'!F:F, '4.PacBio'!E:E))),
        _xlfn.XLOOKUP($B570, '4.PacBio'!F:F, '4.PacBio'!E:E),
        IF(
            NOT(ISERROR(_xlfn.XLOOKUP($B570, '4.HiCLibrary'!F:F, '4.HiCLibrary'!E:E))),
            _xlfn.XLOOKUP($B570, '4.HiCLibrary'!F:F, '4.HiCLibrary'!E:E),
            IFERROR(
                _xlfn.XLOOKUP($B570, '4.ONT'!F:F, '4.ONT'!E:E, "?"),
                "?"
            )
        )
    )
)</f>
        <v>OG277</v>
      </c>
      <c r="E570" t="str">
        <f t="shared" si="9"/>
        <v>OG277U_D_IL_NOVA_230419_AD</v>
      </c>
      <c r="F570" s="183" t="s">
        <v>6459</v>
      </c>
      <c r="G570" s="183" t="s">
        <v>6471</v>
      </c>
      <c r="H570" s="289">
        <v>45035</v>
      </c>
      <c r="I570" s="183" t="s">
        <v>6888</v>
      </c>
      <c r="J570" s="183" t="s">
        <v>107</v>
      </c>
      <c r="K570" s="183" t="s">
        <v>107</v>
      </c>
      <c r="L570" s="185"/>
    </row>
    <row r="571" spans="1:12" x14ac:dyDescent="0.25">
      <c r="A571" s="115">
        <f ca="1">INDEX('1.MetaData'!A:A, MATCH($D571, '1.MetaData'!$B:$B, 0))</f>
        <v>278</v>
      </c>
      <c r="B571" s="161" t="s">
        <v>6908</v>
      </c>
      <c r="C571" s="183" t="s">
        <v>4878</v>
      </c>
      <c r="D571" s="81" t="str">
        <f ca="1">IF(
    NOT(ISERROR(_xlfn.XLOOKUP($B571, '4.Illumina'!F:F, '4.Illumina'!E:E))),
    _xlfn.XLOOKUP($B571, '4.Illumina'!F:F, '4.Illumina'!E:E),
    IF(
        NOT(ISERROR(_xlfn.XLOOKUP($B571, '4.PacBio'!F:F, '4.PacBio'!E:E))),
        _xlfn.XLOOKUP($B571, '4.PacBio'!F:F, '4.PacBio'!E:E),
        IF(
            NOT(ISERROR(_xlfn.XLOOKUP($B571, '4.HiCLibrary'!F:F, '4.HiCLibrary'!E:E))),
            _xlfn.XLOOKUP($B571, '4.HiCLibrary'!F:F, '4.HiCLibrary'!E:E),
            IFERROR(
                _xlfn.XLOOKUP($B571, '4.ONT'!F:F, '4.ONT'!E:E, "?"),
                "?"
            )
        )
    )
)</f>
        <v>OG278</v>
      </c>
      <c r="E571" t="str">
        <f t="shared" si="9"/>
        <v>OG278U_D_IL_NOVA_221209_LP</v>
      </c>
      <c r="F571" s="183" t="s">
        <v>6459</v>
      </c>
      <c r="G571" s="183" t="s">
        <v>6471</v>
      </c>
      <c r="H571" s="289">
        <v>44904</v>
      </c>
      <c r="I571" s="183" t="s">
        <v>6887</v>
      </c>
      <c r="J571" s="183" t="s">
        <v>107</v>
      </c>
      <c r="K571" s="183" t="s">
        <v>107</v>
      </c>
      <c r="L571" s="185"/>
    </row>
    <row r="572" spans="1:12" x14ac:dyDescent="0.25">
      <c r="A572" s="115">
        <f ca="1">INDEX('1.MetaData'!A:A, MATCH($D572, '1.MetaData'!$B:$B, 0))</f>
        <v>278</v>
      </c>
      <c r="B572" s="161" t="s">
        <v>6908</v>
      </c>
      <c r="C572" s="183" t="s">
        <v>4878</v>
      </c>
      <c r="D572" s="81" t="str">
        <f ca="1">IF(
    NOT(ISERROR(_xlfn.XLOOKUP($B572, '4.Illumina'!F:F, '4.Illumina'!E:E))),
    _xlfn.XLOOKUP($B572, '4.Illumina'!F:F, '4.Illumina'!E:E),
    IF(
        NOT(ISERROR(_xlfn.XLOOKUP($B572, '4.PacBio'!F:F, '4.PacBio'!E:E))),
        _xlfn.XLOOKUP($B572, '4.PacBio'!F:F, '4.PacBio'!E:E),
        IF(
            NOT(ISERROR(_xlfn.XLOOKUP($B572, '4.HiCLibrary'!F:F, '4.HiCLibrary'!E:E))),
            _xlfn.XLOOKUP($B572, '4.HiCLibrary'!F:F, '4.HiCLibrary'!E:E),
            IFERROR(
                _xlfn.XLOOKUP($B572, '4.ONT'!F:F, '4.ONT'!E:E, "?"),
                "?"
            )
        )
    )
)</f>
        <v>OG278</v>
      </c>
      <c r="E572" t="str">
        <f t="shared" si="9"/>
        <v>OG278U_D_IL_NOVA_230419_AD</v>
      </c>
      <c r="F572" s="183" t="s">
        <v>6459</v>
      </c>
      <c r="G572" s="183" t="s">
        <v>6471</v>
      </c>
      <c r="H572" s="289">
        <v>45035</v>
      </c>
      <c r="I572" s="183" t="s">
        <v>6888</v>
      </c>
      <c r="J572" s="183" t="s">
        <v>107</v>
      </c>
      <c r="K572" s="183" t="s">
        <v>107</v>
      </c>
      <c r="L572" s="185"/>
    </row>
    <row r="573" spans="1:12" x14ac:dyDescent="0.25">
      <c r="A573" s="115">
        <f ca="1">INDEX('1.MetaData'!A:A, MATCH($D573, '1.MetaData'!$B:$B, 0))</f>
        <v>279</v>
      </c>
      <c r="B573" s="161" t="s">
        <v>6909</v>
      </c>
      <c r="C573" s="183" t="s">
        <v>4878</v>
      </c>
      <c r="D573" s="81" t="str">
        <f ca="1">IF(
    NOT(ISERROR(_xlfn.XLOOKUP($B573, '4.Illumina'!F:F, '4.Illumina'!E:E))),
    _xlfn.XLOOKUP($B573, '4.Illumina'!F:F, '4.Illumina'!E:E),
    IF(
        NOT(ISERROR(_xlfn.XLOOKUP($B573, '4.PacBio'!F:F, '4.PacBio'!E:E))),
        _xlfn.XLOOKUP($B573, '4.PacBio'!F:F, '4.PacBio'!E:E),
        IF(
            NOT(ISERROR(_xlfn.XLOOKUP($B573, '4.HiCLibrary'!F:F, '4.HiCLibrary'!E:E))),
            _xlfn.XLOOKUP($B573, '4.HiCLibrary'!F:F, '4.HiCLibrary'!E:E),
            IFERROR(
                _xlfn.XLOOKUP($B573, '4.ONT'!F:F, '4.ONT'!E:E, "?"),
                "?"
            )
        )
    )
)</f>
        <v>OG279</v>
      </c>
      <c r="E573" t="str">
        <f t="shared" si="9"/>
        <v>OG279U_D_IL_NOVA_221003_SC</v>
      </c>
      <c r="F573" s="183" t="s">
        <v>6459</v>
      </c>
      <c r="G573" s="183" t="s">
        <v>6471</v>
      </c>
      <c r="H573" s="289">
        <v>44837</v>
      </c>
      <c r="I573" s="183" t="s">
        <v>6899</v>
      </c>
      <c r="J573" s="183" t="s">
        <v>107</v>
      </c>
      <c r="K573" s="183" t="s">
        <v>107</v>
      </c>
      <c r="L573" s="185"/>
    </row>
    <row r="574" spans="1:12" x14ac:dyDescent="0.25">
      <c r="A574" s="115">
        <f ca="1">INDEX('1.MetaData'!A:A, MATCH($D574, '1.MetaData'!$B:$B, 0))</f>
        <v>280</v>
      </c>
      <c r="B574" s="161" t="s">
        <v>6910</v>
      </c>
      <c r="C574" s="183" t="s">
        <v>4878</v>
      </c>
      <c r="D574" s="81" t="str">
        <f ca="1">IF(
    NOT(ISERROR(_xlfn.XLOOKUP($B574, '4.Illumina'!F:F, '4.Illumina'!E:E))),
    _xlfn.XLOOKUP($B574, '4.Illumina'!F:F, '4.Illumina'!E:E),
    IF(
        NOT(ISERROR(_xlfn.XLOOKUP($B574, '4.PacBio'!F:F, '4.PacBio'!E:E))),
        _xlfn.XLOOKUP($B574, '4.PacBio'!F:F, '4.PacBio'!E:E),
        IF(
            NOT(ISERROR(_xlfn.XLOOKUP($B574, '4.HiCLibrary'!F:F, '4.HiCLibrary'!E:E))),
            _xlfn.XLOOKUP($B574, '4.HiCLibrary'!F:F, '4.HiCLibrary'!E:E),
            IFERROR(
                _xlfn.XLOOKUP($B574, '4.ONT'!F:F, '4.ONT'!E:E, "?"),
                "?"
            )
        )
    )
)</f>
        <v>OG280</v>
      </c>
      <c r="E574" t="str">
        <f t="shared" ref="E574:E637" si="10">CONCATENATE(B574,"_",I574)</f>
        <v>OG280U_D_IL_NOVA_230302_AD</v>
      </c>
      <c r="F574" s="183" t="s">
        <v>6459</v>
      </c>
      <c r="G574" s="183" t="s">
        <v>6471</v>
      </c>
      <c r="H574" s="289">
        <v>44987</v>
      </c>
      <c r="I574" s="183" t="s">
        <v>6536</v>
      </c>
      <c r="J574" s="183" t="s">
        <v>107</v>
      </c>
      <c r="K574" s="183" t="s">
        <v>107</v>
      </c>
      <c r="L574" s="185"/>
    </row>
    <row r="575" spans="1:12" x14ac:dyDescent="0.25">
      <c r="A575" s="115">
        <f ca="1">INDEX('1.MetaData'!A:A, MATCH($D575, '1.MetaData'!$B:$B, 0))</f>
        <v>280</v>
      </c>
      <c r="B575" s="161" t="s">
        <v>6910</v>
      </c>
      <c r="C575" s="183" t="s">
        <v>4878</v>
      </c>
      <c r="D575" s="81" t="str">
        <f ca="1">IF(
    NOT(ISERROR(_xlfn.XLOOKUP($B575, '4.Illumina'!F:F, '4.Illumina'!E:E))),
    _xlfn.XLOOKUP($B575, '4.Illumina'!F:F, '4.Illumina'!E:E),
    IF(
        NOT(ISERROR(_xlfn.XLOOKUP($B575, '4.PacBio'!F:F, '4.PacBio'!E:E))),
        _xlfn.XLOOKUP($B575, '4.PacBio'!F:F, '4.PacBio'!E:E),
        IF(
            NOT(ISERROR(_xlfn.XLOOKUP($B575, '4.HiCLibrary'!F:F, '4.HiCLibrary'!E:E))),
            _xlfn.XLOOKUP($B575, '4.HiCLibrary'!F:F, '4.HiCLibrary'!E:E),
            IFERROR(
                _xlfn.XLOOKUP($B575, '4.ONT'!F:F, '4.ONT'!E:E, "?"),
                "?"
            )
        )
    )
)</f>
        <v>OG280</v>
      </c>
      <c r="E575" t="str">
        <f t="shared" si="10"/>
        <v>OG280U_D_IL_NOVA_230419_AD2</v>
      </c>
      <c r="F575" s="183" t="s">
        <v>6459</v>
      </c>
      <c r="G575" s="183" t="s">
        <v>6471</v>
      </c>
      <c r="H575" s="289">
        <v>45035</v>
      </c>
      <c r="I575" s="183" t="s">
        <v>6911</v>
      </c>
      <c r="J575" s="183" t="s">
        <v>107</v>
      </c>
      <c r="K575" s="183" t="s">
        <v>107</v>
      </c>
      <c r="L575" s="185"/>
    </row>
    <row r="576" spans="1:12" x14ac:dyDescent="0.25">
      <c r="A576" s="115">
        <f ca="1">INDEX('1.MetaData'!A:A, MATCH($D576, '1.MetaData'!$B:$B, 0))</f>
        <v>281</v>
      </c>
      <c r="B576" s="161" t="s">
        <v>6912</v>
      </c>
      <c r="C576" s="183" t="s">
        <v>4878</v>
      </c>
      <c r="D576" s="81" t="str">
        <f ca="1">IF(
    NOT(ISERROR(_xlfn.XLOOKUP($B576, '4.Illumina'!F:F, '4.Illumina'!E:E))),
    _xlfn.XLOOKUP($B576, '4.Illumina'!F:F, '4.Illumina'!E:E),
    IF(
        NOT(ISERROR(_xlfn.XLOOKUP($B576, '4.PacBio'!F:F, '4.PacBio'!E:E))),
        _xlfn.XLOOKUP($B576, '4.PacBio'!F:F, '4.PacBio'!E:E),
        IF(
            NOT(ISERROR(_xlfn.XLOOKUP($B576, '4.HiCLibrary'!F:F, '4.HiCLibrary'!E:E))),
            _xlfn.XLOOKUP($B576, '4.HiCLibrary'!F:F, '4.HiCLibrary'!E:E),
            IFERROR(
                _xlfn.XLOOKUP($B576, '4.ONT'!F:F, '4.ONT'!E:E, "?"),
                "?"
            )
        )
    )
)</f>
        <v>OG281</v>
      </c>
      <c r="E576" t="str">
        <f t="shared" si="10"/>
        <v>OG281U_D_IL_NOVA_221209_LP</v>
      </c>
      <c r="F576" s="183" t="s">
        <v>6459</v>
      </c>
      <c r="G576" s="183" t="s">
        <v>6471</v>
      </c>
      <c r="H576" s="289">
        <v>44904</v>
      </c>
      <c r="I576" s="183" t="s">
        <v>6887</v>
      </c>
      <c r="J576" s="183" t="s">
        <v>107</v>
      </c>
      <c r="K576" s="183" t="s">
        <v>107</v>
      </c>
      <c r="L576" s="185"/>
    </row>
    <row r="577" spans="1:12" x14ac:dyDescent="0.25">
      <c r="A577" s="115">
        <f ca="1">INDEX('1.MetaData'!A:A, MATCH($D577, '1.MetaData'!$B:$B, 0))</f>
        <v>281</v>
      </c>
      <c r="B577" s="161" t="s">
        <v>6912</v>
      </c>
      <c r="C577" s="183" t="s">
        <v>4878</v>
      </c>
      <c r="D577" s="81" t="str">
        <f ca="1">IF(
    NOT(ISERROR(_xlfn.XLOOKUP($B577, '4.Illumina'!F:F, '4.Illumina'!E:E))),
    _xlfn.XLOOKUP($B577, '4.Illumina'!F:F, '4.Illumina'!E:E),
    IF(
        NOT(ISERROR(_xlfn.XLOOKUP($B577, '4.PacBio'!F:F, '4.PacBio'!E:E))),
        _xlfn.XLOOKUP($B577, '4.PacBio'!F:F, '4.PacBio'!E:E),
        IF(
            NOT(ISERROR(_xlfn.XLOOKUP($B577, '4.HiCLibrary'!F:F, '4.HiCLibrary'!E:E))),
            _xlfn.XLOOKUP($B577, '4.HiCLibrary'!F:F, '4.HiCLibrary'!E:E),
            IFERROR(
                _xlfn.XLOOKUP($B577, '4.ONT'!F:F, '4.ONT'!E:E, "?"),
                "?"
            )
        )
    )
)</f>
        <v>OG281</v>
      </c>
      <c r="E577" t="str">
        <f t="shared" si="10"/>
        <v>OG281U_D_IL_NOVA_230419_AD</v>
      </c>
      <c r="F577" s="183" t="s">
        <v>6459</v>
      </c>
      <c r="G577" s="183" t="s">
        <v>6471</v>
      </c>
      <c r="H577" s="289">
        <v>45035</v>
      </c>
      <c r="I577" s="183" t="s">
        <v>6888</v>
      </c>
      <c r="J577" s="183" t="s">
        <v>107</v>
      </c>
      <c r="K577" s="183" t="s">
        <v>107</v>
      </c>
      <c r="L577" s="185"/>
    </row>
    <row r="578" spans="1:12" x14ac:dyDescent="0.25">
      <c r="A578" s="115">
        <f ca="1">INDEX('1.MetaData'!A:A, MATCH($D578, '1.MetaData'!$B:$B, 0))</f>
        <v>282</v>
      </c>
      <c r="B578" s="161" t="s">
        <v>6913</v>
      </c>
      <c r="C578" s="183" t="s">
        <v>4878</v>
      </c>
      <c r="D578" s="81" t="str">
        <f ca="1">IF(
    NOT(ISERROR(_xlfn.XLOOKUP($B578, '4.Illumina'!F:F, '4.Illumina'!E:E))),
    _xlfn.XLOOKUP($B578, '4.Illumina'!F:F, '4.Illumina'!E:E),
    IF(
        NOT(ISERROR(_xlfn.XLOOKUP($B578, '4.PacBio'!F:F, '4.PacBio'!E:E))),
        _xlfn.XLOOKUP($B578, '4.PacBio'!F:F, '4.PacBio'!E:E),
        IF(
            NOT(ISERROR(_xlfn.XLOOKUP($B578, '4.HiCLibrary'!F:F, '4.HiCLibrary'!E:E))),
            _xlfn.XLOOKUP($B578, '4.HiCLibrary'!F:F, '4.HiCLibrary'!E:E),
            IFERROR(
                _xlfn.XLOOKUP($B578, '4.ONT'!F:F, '4.ONT'!E:E, "?"),
                "?"
            )
        )
    )
)</f>
        <v>OG282</v>
      </c>
      <c r="E578" t="str">
        <f t="shared" si="10"/>
        <v>OG282U_D_IL_NOVA_221003_SC</v>
      </c>
      <c r="F578" s="183" t="s">
        <v>6459</v>
      </c>
      <c r="G578" s="183" t="s">
        <v>6471</v>
      </c>
      <c r="H578" s="289">
        <v>44837</v>
      </c>
      <c r="I578" s="183" t="s">
        <v>6899</v>
      </c>
      <c r="J578" s="183" t="s">
        <v>107</v>
      </c>
      <c r="K578" s="183" t="s">
        <v>107</v>
      </c>
      <c r="L578" s="185"/>
    </row>
    <row r="579" spans="1:12" x14ac:dyDescent="0.25">
      <c r="A579" s="115">
        <f ca="1">INDEX('1.MetaData'!A:A, MATCH($D579, '1.MetaData'!$B:$B, 0))</f>
        <v>283</v>
      </c>
      <c r="B579" s="161" t="s">
        <v>6914</v>
      </c>
      <c r="C579" s="183" t="s">
        <v>4878</v>
      </c>
      <c r="D579" s="81" t="str">
        <f ca="1">IF(
    NOT(ISERROR(_xlfn.XLOOKUP($B579, '4.Illumina'!F:F, '4.Illumina'!E:E))),
    _xlfn.XLOOKUP($B579, '4.Illumina'!F:F, '4.Illumina'!E:E),
    IF(
        NOT(ISERROR(_xlfn.XLOOKUP($B579, '4.PacBio'!F:F, '4.PacBio'!E:E))),
        _xlfn.XLOOKUP($B579, '4.PacBio'!F:F, '4.PacBio'!E:E),
        IF(
            NOT(ISERROR(_xlfn.XLOOKUP($B579, '4.HiCLibrary'!F:F, '4.HiCLibrary'!E:E))),
            _xlfn.XLOOKUP($B579, '4.HiCLibrary'!F:F, '4.HiCLibrary'!E:E),
            IFERROR(
                _xlfn.XLOOKUP($B579, '4.ONT'!F:F, '4.ONT'!E:E, "?"),
                "?"
            )
        )
    )
)</f>
        <v>OG283</v>
      </c>
      <c r="E579" t="str">
        <f t="shared" si="10"/>
        <v>OG283U_D_IL_NOVA_221003_SC</v>
      </c>
      <c r="F579" s="183" t="s">
        <v>6459</v>
      </c>
      <c r="G579" s="183" t="s">
        <v>6471</v>
      </c>
      <c r="H579" s="289">
        <v>44837</v>
      </c>
      <c r="I579" s="183" t="s">
        <v>6899</v>
      </c>
      <c r="J579" s="183" t="s">
        <v>107</v>
      </c>
      <c r="K579" s="183" t="s">
        <v>107</v>
      </c>
      <c r="L579" s="185"/>
    </row>
    <row r="580" spans="1:12" x14ac:dyDescent="0.25">
      <c r="A580" s="115">
        <f ca="1">INDEX('1.MetaData'!A:A, MATCH($D580, '1.MetaData'!$B:$B, 0))</f>
        <v>284</v>
      </c>
      <c r="B580" s="161" t="s">
        <v>6915</v>
      </c>
      <c r="C580" s="183" t="s">
        <v>4878</v>
      </c>
      <c r="D580" s="81" t="str">
        <f ca="1">IF(
    NOT(ISERROR(_xlfn.XLOOKUP($B580, '4.Illumina'!F:F, '4.Illumina'!E:E))),
    _xlfn.XLOOKUP($B580, '4.Illumina'!F:F, '4.Illumina'!E:E),
    IF(
        NOT(ISERROR(_xlfn.XLOOKUP($B580, '4.PacBio'!F:F, '4.PacBio'!E:E))),
        _xlfn.XLOOKUP($B580, '4.PacBio'!F:F, '4.PacBio'!E:E),
        IF(
            NOT(ISERROR(_xlfn.XLOOKUP($B580, '4.HiCLibrary'!F:F, '4.HiCLibrary'!E:E))),
            _xlfn.XLOOKUP($B580, '4.HiCLibrary'!F:F, '4.HiCLibrary'!E:E),
            IFERROR(
                _xlfn.XLOOKUP($B580, '4.ONT'!F:F, '4.ONT'!E:E, "?"),
                "?"
            )
        )
    )
)</f>
        <v>OG284</v>
      </c>
      <c r="E580" t="str">
        <f t="shared" si="10"/>
        <v>OG284U_D_IL_NOVA_221003_SC</v>
      </c>
      <c r="F580" s="183" t="s">
        <v>6459</v>
      </c>
      <c r="G580" s="183" t="s">
        <v>6471</v>
      </c>
      <c r="H580" s="289">
        <v>44837</v>
      </c>
      <c r="I580" s="183" t="s">
        <v>6899</v>
      </c>
      <c r="J580" s="183" t="s">
        <v>107</v>
      </c>
      <c r="K580" s="183" t="s">
        <v>107</v>
      </c>
      <c r="L580" s="185"/>
    </row>
    <row r="581" spans="1:12" x14ac:dyDescent="0.25">
      <c r="A581" s="115">
        <f ca="1">INDEX('1.MetaData'!A:A, MATCH($D581, '1.MetaData'!$B:$B, 0))</f>
        <v>285</v>
      </c>
      <c r="B581" s="161" t="s">
        <v>6916</v>
      </c>
      <c r="C581" s="183" t="s">
        <v>4878</v>
      </c>
      <c r="D581" s="81" t="str">
        <f ca="1">IF(
    NOT(ISERROR(_xlfn.XLOOKUP($B581, '4.Illumina'!F:F, '4.Illumina'!E:E))),
    _xlfn.XLOOKUP($B581, '4.Illumina'!F:F, '4.Illumina'!E:E),
    IF(
        NOT(ISERROR(_xlfn.XLOOKUP($B581, '4.PacBio'!F:F, '4.PacBio'!E:E))),
        _xlfn.XLOOKUP($B581, '4.PacBio'!F:F, '4.PacBio'!E:E),
        IF(
            NOT(ISERROR(_xlfn.XLOOKUP($B581, '4.HiCLibrary'!F:F, '4.HiCLibrary'!E:E))),
            _xlfn.XLOOKUP($B581, '4.HiCLibrary'!F:F, '4.HiCLibrary'!E:E),
            IFERROR(
                _xlfn.XLOOKUP($B581, '4.ONT'!F:F, '4.ONT'!E:E, "?"),
                "?"
            )
        )
    )
)</f>
        <v>OG285</v>
      </c>
      <c r="E581" t="str">
        <f t="shared" si="10"/>
        <v>OG285U_D_IL_NOVA_221003_SC</v>
      </c>
      <c r="F581" s="183" t="s">
        <v>6459</v>
      </c>
      <c r="G581" s="183" t="s">
        <v>6471</v>
      </c>
      <c r="H581" s="289">
        <v>44837</v>
      </c>
      <c r="I581" s="183" t="s">
        <v>6899</v>
      </c>
      <c r="J581" s="183" t="s">
        <v>107</v>
      </c>
      <c r="K581" s="183" t="s">
        <v>107</v>
      </c>
      <c r="L581" s="185"/>
    </row>
    <row r="582" spans="1:12" x14ac:dyDescent="0.25">
      <c r="A582" s="115">
        <f ca="1">INDEX('1.MetaData'!A:A, MATCH($D582, '1.MetaData'!$B:$B, 0))</f>
        <v>286</v>
      </c>
      <c r="B582" s="161" t="s">
        <v>6917</v>
      </c>
      <c r="C582" s="183" t="s">
        <v>4878</v>
      </c>
      <c r="D582" s="81" t="str">
        <f ca="1">IF(
    NOT(ISERROR(_xlfn.XLOOKUP($B582, '4.Illumina'!F:F, '4.Illumina'!E:E))),
    _xlfn.XLOOKUP($B582, '4.Illumina'!F:F, '4.Illumina'!E:E),
    IF(
        NOT(ISERROR(_xlfn.XLOOKUP($B582, '4.PacBio'!F:F, '4.PacBio'!E:E))),
        _xlfn.XLOOKUP($B582, '4.PacBio'!F:F, '4.PacBio'!E:E),
        IF(
            NOT(ISERROR(_xlfn.XLOOKUP($B582, '4.HiCLibrary'!F:F, '4.HiCLibrary'!E:E))),
            _xlfn.XLOOKUP($B582, '4.HiCLibrary'!F:F, '4.HiCLibrary'!E:E),
            IFERROR(
                _xlfn.XLOOKUP($B582, '4.ONT'!F:F, '4.ONT'!E:E, "?"),
                "?"
            )
        )
    )
)</f>
        <v>OG286</v>
      </c>
      <c r="E582" t="str">
        <f t="shared" si="10"/>
        <v>OG286U_D_IL_NOVA_221209_LP</v>
      </c>
      <c r="F582" s="183" t="s">
        <v>6459</v>
      </c>
      <c r="G582" s="183" t="s">
        <v>6471</v>
      </c>
      <c r="H582" s="289">
        <v>44904</v>
      </c>
      <c r="I582" s="183" t="s">
        <v>6887</v>
      </c>
      <c r="J582" s="183" t="s">
        <v>107</v>
      </c>
      <c r="K582" s="183" t="s">
        <v>107</v>
      </c>
      <c r="L582" s="185"/>
    </row>
    <row r="583" spans="1:12" x14ac:dyDescent="0.25">
      <c r="A583" s="115">
        <f ca="1">INDEX('1.MetaData'!A:A, MATCH($D583, '1.MetaData'!$B:$B, 0))</f>
        <v>286</v>
      </c>
      <c r="B583" s="161" t="s">
        <v>6917</v>
      </c>
      <c r="C583" s="183" t="s">
        <v>4878</v>
      </c>
      <c r="D583" s="81" t="str">
        <f ca="1">IF(
    NOT(ISERROR(_xlfn.XLOOKUP($B583, '4.Illumina'!F:F, '4.Illumina'!E:E))),
    _xlfn.XLOOKUP($B583, '4.Illumina'!F:F, '4.Illumina'!E:E),
    IF(
        NOT(ISERROR(_xlfn.XLOOKUP($B583, '4.PacBio'!F:F, '4.PacBio'!E:E))),
        _xlfn.XLOOKUP($B583, '4.PacBio'!F:F, '4.PacBio'!E:E),
        IF(
            NOT(ISERROR(_xlfn.XLOOKUP($B583, '4.HiCLibrary'!F:F, '4.HiCLibrary'!E:E))),
            _xlfn.XLOOKUP($B583, '4.HiCLibrary'!F:F, '4.HiCLibrary'!E:E),
            IFERROR(
                _xlfn.XLOOKUP($B583, '4.ONT'!F:F, '4.ONT'!E:E, "?"),
                "?"
            )
        )
    )
)</f>
        <v>OG286</v>
      </c>
      <c r="E583" t="str">
        <f t="shared" si="10"/>
        <v>OG286U_D_IL_NOVA_230419_AD</v>
      </c>
      <c r="F583" s="183" t="s">
        <v>6459</v>
      </c>
      <c r="G583" s="183" t="s">
        <v>6471</v>
      </c>
      <c r="H583" s="289">
        <v>45035</v>
      </c>
      <c r="I583" s="183" t="s">
        <v>6888</v>
      </c>
      <c r="J583" s="183" t="s">
        <v>107</v>
      </c>
      <c r="K583" s="183" t="s">
        <v>107</v>
      </c>
      <c r="L583" s="185"/>
    </row>
    <row r="584" spans="1:12" x14ac:dyDescent="0.25">
      <c r="A584" s="115">
        <f ca="1">INDEX('1.MetaData'!A:A, MATCH($D584, '1.MetaData'!$B:$B, 0))</f>
        <v>287</v>
      </c>
      <c r="B584" s="161" t="s">
        <v>6918</v>
      </c>
      <c r="C584" s="183" t="s">
        <v>4878</v>
      </c>
      <c r="D584" s="81" t="str">
        <f ca="1">IF(
    NOT(ISERROR(_xlfn.XLOOKUP($B584, '4.Illumina'!F:F, '4.Illumina'!E:E))),
    _xlfn.XLOOKUP($B584, '4.Illumina'!F:F, '4.Illumina'!E:E),
    IF(
        NOT(ISERROR(_xlfn.XLOOKUP($B584, '4.PacBio'!F:F, '4.PacBio'!E:E))),
        _xlfn.XLOOKUP($B584, '4.PacBio'!F:F, '4.PacBio'!E:E),
        IF(
            NOT(ISERROR(_xlfn.XLOOKUP($B584, '4.HiCLibrary'!F:F, '4.HiCLibrary'!E:E))),
            _xlfn.XLOOKUP($B584, '4.HiCLibrary'!F:F, '4.HiCLibrary'!E:E),
            IFERROR(
                _xlfn.XLOOKUP($B584, '4.ONT'!F:F, '4.ONT'!E:E, "?"),
                "?"
            )
        )
    )
)</f>
        <v>OG287</v>
      </c>
      <c r="E584" t="str">
        <f t="shared" si="10"/>
        <v>OG287U_D_IL_NOVA_221209_LP</v>
      </c>
      <c r="F584" s="183" t="s">
        <v>6459</v>
      </c>
      <c r="G584" s="183" t="s">
        <v>6471</v>
      </c>
      <c r="H584" s="289">
        <v>44904</v>
      </c>
      <c r="I584" s="183" t="s">
        <v>6887</v>
      </c>
      <c r="J584" s="183" t="s">
        <v>107</v>
      </c>
      <c r="K584" s="183" t="s">
        <v>107</v>
      </c>
      <c r="L584" s="185"/>
    </row>
    <row r="585" spans="1:12" x14ac:dyDescent="0.25">
      <c r="A585" s="115">
        <f ca="1">INDEX('1.MetaData'!A:A, MATCH($D585, '1.MetaData'!$B:$B, 0))</f>
        <v>287</v>
      </c>
      <c r="B585" s="161" t="s">
        <v>6918</v>
      </c>
      <c r="C585" s="183" t="s">
        <v>4878</v>
      </c>
      <c r="D585" s="81" t="str">
        <f ca="1">IF(
    NOT(ISERROR(_xlfn.XLOOKUP($B585, '4.Illumina'!F:F, '4.Illumina'!E:E))),
    _xlfn.XLOOKUP($B585, '4.Illumina'!F:F, '4.Illumina'!E:E),
    IF(
        NOT(ISERROR(_xlfn.XLOOKUP($B585, '4.PacBio'!F:F, '4.PacBio'!E:E))),
        _xlfn.XLOOKUP($B585, '4.PacBio'!F:F, '4.PacBio'!E:E),
        IF(
            NOT(ISERROR(_xlfn.XLOOKUP($B585, '4.HiCLibrary'!F:F, '4.HiCLibrary'!E:E))),
            _xlfn.XLOOKUP($B585, '4.HiCLibrary'!F:F, '4.HiCLibrary'!E:E),
            IFERROR(
                _xlfn.XLOOKUP($B585, '4.ONT'!F:F, '4.ONT'!E:E, "?"),
                "?"
            )
        )
    )
)</f>
        <v>OG287</v>
      </c>
      <c r="E585" t="str">
        <f t="shared" si="10"/>
        <v>OG287U_D_IL_NOVA_230419_AD</v>
      </c>
      <c r="F585" s="183" t="s">
        <v>6459</v>
      </c>
      <c r="G585" s="183" t="s">
        <v>6471</v>
      </c>
      <c r="H585" s="289">
        <v>45035</v>
      </c>
      <c r="I585" s="183" t="s">
        <v>6888</v>
      </c>
      <c r="J585" s="183" t="s">
        <v>107</v>
      </c>
      <c r="K585" s="183" t="s">
        <v>107</v>
      </c>
      <c r="L585" s="185"/>
    </row>
    <row r="586" spans="1:12" x14ac:dyDescent="0.25">
      <c r="A586" s="115">
        <f ca="1">INDEX('1.MetaData'!A:A, MATCH($D586, '1.MetaData'!$B:$B, 0))</f>
        <v>288</v>
      </c>
      <c r="B586" s="161" t="s">
        <v>6919</v>
      </c>
      <c r="C586" s="183" t="s">
        <v>4878</v>
      </c>
      <c r="D586" s="81" t="str">
        <f ca="1">IF(
    NOT(ISERROR(_xlfn.XLOOKUP($B586, '4.Illumina'!F:F, '4.Illumina'!E:E))),
    _xlfn.XLOOKUP($B586, '4.Illumina'!F:F, '4.Illumina'!E:E),
    IF(
        NOT(ISERROR(_xlfn.XLOOKUP($B586, '4.PacBio'!F:F, '4.PacBio'!E:E))),
        _xlfn.XLOOKUP($B586, '4.PacBio'!F:F, '4.PacBio'!E:E),
        IF(
            NOT(ISERROR(_xlfn.XLOOKUP($B586, '4.HiCLibrary'!F:F, '4.HiCLibrary'!E:E))),
            _xlfn.XLOOKUP($B586, '4.HiCLibrary'!F:F, '4.HiCLibrary'!E:E),
            IFERROR(
                _xlfn.XLOOKUP($B586, '4.ONT'!F:F, '4.ONT'!E:E, "?"),
                "?"
            )
        )
    )
)</f>
        <v>OG288</v>
      </c>
      <c r="E586" t="str">
        <f t="shared" si="10"/>
        <v>OG288U_D_IL_NOVA_221209_LP</v>
      </c>
      <c r="F586" s="183" t="s">
        <v>6459</v>
      </c>
      <c r="G586" s="183" t="s">
        <v>6471</v>
      </c>
      <c r="H586" s="289">
        <v>44904</v>
      </c>
      <c r="I586" s="183" t="s">
        <v>6887</v>
      </c>
      <c r="J586" s="183" t="s">
        <v>107</v>
      </c>
      <c r="K586" s="183" t="s">
        <v>107</v>
      </c>
      <c r="L586" s="185"/>
    </row>
    <row r="587" spans="1:12" x14ac:dyDescent="0.25">
      <c r="A587" s="115">
        <f ca="1">INDEX('1.MetaData'!A:A, MATCH($D587, '1.MetaData'!$B:$B, 0))</f>
        <v>288</v>
      </c>
      <c r="B587" s="161" t="s">
        <v>6919</v>
      </c>
      <c r="C587" s="183" t="s">
        <v>4878</v>
      </c>
      <c r="D587" s="81" t="str">
        <f ca="1">IF(
    NOT(ISERROR(_xlfn.XLOOKUP($B587, '4.Illumina'!F:F, '4.Illumina'!E:E))),
    _xlfn.XLOOKUP($B587, '4.Illumina'!F:F, '4.Illumina'!E:E),
    IF(
        NOT(ISERROR(_xlfn.XLOOKUP($B587, '4.PacBio'!F:F, '4.PacBio'!E:E))),
        _xlfn.XLOOKUP($B587, '4.PacBio'!F:F, '4.PacBio'!E:E),
        IF(
            NOT(ISERROR(_xlfn.XLOOKUP($B587, '4.HiCLibrary'!F:F, '4.HiCLibrary'!E:E))),
            _xlfn.XLOOKUP($B587, '4.HiCLibrary'!F:F, '4.HiCLibrary'!E:E),
            IFERROR(
                _xlfn.XLOOKUP($B587, '4.ONT'!F:F, '4.ONT'!E:E, "?"),
                "?"
            )
        )
    )
)</f>
        <v>OG288</v>
      </c>
      <c r="E587" t="str">
        <f t="shared" si="10"/>
        <v>OG288U_D_IL_NOVA_230419_AD</v>
      </c>
      <c r="F587" s="183" t="s">
        <v>6459</v>
      </c>
      <c r="G587" s="183" t="s">
        <v>6471</v>
      </c>
      <c r="H587" s="289">
        <v>45035</v>
      </c>
      <c r="I587" s="183" t="s">
        <v>6888</v>
      </c>
      <c r="J587" s="183" t="s">
        <v>107</v>
      </c>
      <c r="K587" s="183" t="s">
        <v>107</v>
      </c>
      <c r="L587" s="185"/>
    </row>
    <row r="588" spans="1:12" x14ac:dyDescent="0.25">
      <c r="A588" s="115">
        <f ca="1">INDEX('1.MetaData'!A:A, MATCH($D588, '1.MetaData'!$B:$B, 0))</f>
        <v>289</v>
      </c>
      <c r="B588" s="161" t="s">
        <v>6920</v>
      </c>
      <c r="C588" s="183" t="s">
        <v>4878</v>
      </c>
      <c r="D588" s="81" t="str">
        <f ca="1">IF(
    NOT(ISERROR(_xlfn.XLOOKUP($B588, '4.Illumina'!F:F, '4.Illumina'!E:E))),
    _xlfn.XLOOKUP($B588, '4.Illumina'!F:F, '4.Illumina'!E:E),
    IF(
        NOT(ISERROR(_xlfn.XLOOKUP($B588, '4.PacBio'!F:F, '4.PacBio'!E:E))),
        _xlfn.XLOOKUP($B588, '4.PacBio'!F:F, '4.PacBio'!E:E),
        IF(
            NOT(ISERROR(_xlfn.XLOOKUP($B588, '4.HiCLibrary'!F:F, '4.HiCLibrary'!E:E))),
            _xlfn.XLOOKUP($B588, '4.HiCLibrary'!F:F, '4.HiCLibrary'!E:E),
            IFERROR(
                _xlfn.XLOOKUP($B588, '4.ONT'!F:F, '4.ONT'!E:E, "?"),
                "?"
            )
        )
    )
)</f>
        <v>OG289</v>
      </c>
      <c r="E588" t="str">
        <f t="shared" si="10"/>
        <v>OG289U_D_IL_NOVA_221209_LP</v>
      </c>
      <c r="F588" s="183" t="s">
        <v>6459</v>
      </c>
      <c r="G588" s="183" t="s">
        <v>6471</v>
      </c>
      <c r="H588" s="289">
        <v>44904</v>
      </c>
      <c r="I588" s="183" t="s">
        <v>6887</v>
      </c>
      <c r="J588" s="183" t="s">
        <v>107</v>
      </c>
      <c r="K588" s="183" t="s">
        <v>107</v>
      </c>
      <c r="L588" s="185"/>
    </row>
    <row r="589" spans="1:12" x14ac:dyDescent="0.25">
      <c r="A589" s="115">
        <f ca="1">INDEX('1.MetaData'!A:A, MATCH($D589, '1.MetaData'!$B:$B, 0))</f>
        <v>289</v>
      </c>
      <c r="B589" s="161" t="s">
        <v>6920</v>
      </c>
      <c r="C589" s="183" t="s">
        <v>4878</v>
      </c>
      <c r="D589" s="81" t="str">
        <f ca="1">IF(
    NOT(ISERROR(_xlfn.XLOOKUP($B589, '4.Illumina'!F:F, '4.Illumina'!E:E))),
    _xlfn.XLOOKUP($B589, '4.Illumina'!F:F, '4.Illumina'!E:E),
    IF(
        NOT(ISERROR(_xlfn.XLOOKUP($B589, '4.PacBio'!F:F, '4.PacBio'!E:E))),
        _xlfn.XLOOKUP($B589, '4.PacBio'!F:F, '4.PacBio'!E:E),
        IF(
            NOT(ISERROR(_xlfn.XLOOKUP($B589, '4.HiCLibrary'!F:F, '4.HiCLibrary'!E:E))),
            _xlfn.XLOOKUP($B589, '4.HiCLibrary'!F:F, '4.HiCLibrary'!E:E),
            IFERROR(
                _xlfn.XLOOKUP($B589, '4.ONT'!F:F, '4.ONT'!E:E, "?"),
                "?"
            )
        )
    )
)</f>
        <v>OG289</v>
      </c>
      <c r="E589" t="str">
        <f t="shared" si="10"/>
        <v>OG289U_D_IL_NOVA_230419_AD</v>
      </c>
      <c r="F589" s="183" t="s">
        <v>6459</v>
      </c>
      <c r="G589" s="183" t="s">
        <v>6471</v>
      </c>
      <c r="H589" s="289">
        <v>45035</v>
      </c>
      <c r="I589" s="183" t="s">
        <v>6888</v>
      </c>
      <c r="J589" s="183" t="s">
        <v>107</v>
      </c>
      <c r="K589" s="183" t="s">
        <v>107</v>
      </c>
      <c r="L589" s="185"/>
    </row>
    <row r="590" spans="1:12" x14ac:dyDescent="0.25">
      <c r="A590" s="115">
        <f ca="1">INDEX('1.MetaData'!A:A, MATCH($D590, '1.MetaData'!$B:$B, 0))</f>
        <v>290</v>
      </c>
      <c r="B590" s="161" t="s">
        <v>6921</v>
      </c>
      <c r="C590" s="183" t="s">
        <v>4878</v>
      </c>
      <c r="D590" s="81" t="str">
        <f ca="1">IF(
    NOT(ISERROR(_xlfn.XLOOKUP($B590, '4.Illumina'!F:F, '4.Illumina'!E:E))),
    _xlfn.XLOOKUP($B590, '4.Illumina'!F:F, '4.Illumina'!E:E),
    IF(
        NOT(ISERROR(_xlfn.XLOOKUP($B590, '4.PacBio'!F:F, '4.PacBio'!E:E))),
        _xlfn.XLOOKUP($B590, '4.PacBio'!F:F, '4.PacBio'!E:E),
        IF(
            NOT(ISERROR(_xlfn.XLOOKUP($B590, '4.HiCLibrary'!F:F, '4.HiCLibrary'!E:E))),
            _xlfn.XLOOKUP($B590, '4.HiCLibrary'!F:F, '4.HiCLibrary'!E:E),
            IFERROR(
                _xlfn.XLOOKUP($B590, '4.ONT'!F:F, '4.ONT'!E:E, "?"),
                "?"
            )
        )
    )
)</f>
        <v>OG290</v>
      </c>
      <c r="E590" t="str">
        <f t="shared" si="10"/>
        <v>OG290U_D_IL_NOVA_221209_LP</v>
      </c>
      <c r="F590" s="183" t="s">
        <v>6459</v>
      </c>
      <c r="G590" s="183" t="s">
        <v>6471</v>
      </c>
      <c r="H590" s="289">
        <v>44904</v>
      </c>
      <c r="I590" s="183" t="s">
        <v>6887</v>
      </c>
      <c r="J590" s="183" t="s">
        <v>107</v>
      </c>
      <c r="K590" s="183" t="s">
        <v>107</v>
      </c>
      <c r="L590" s="185"/>
    </row>
    <row r="591" spans="1:12" x14ac:dyDescent="0.25">
      <c r="A591" s="115">
        <f ca="1">INDEX('1.MetaData'!A:A, MATCH($D591, '1.MetaData'!$B:$B, 0))</f>
        <v>290</v>
      </c>
      <c r="B591" s="161" t="s">
        <v>6921</v>
      </c>
      <c r="C591" s="183" t="s">
        <v>4878</v>
      </c>
      <c r="D591" s="81" t="str">
        <f ca="1">IF(
    NOT(ISERROR(_xlfn.XLOOKUP($B591, '4.Illumina'!F:F, '4.Illumina'!E:E))),
    _xlfn.XLOOKUP($B591, '4.Illumina'!F:F, '4.Illumina'!E:E),
    IF(
        NOT(ISERROR(_xlfn.XLOOKUP($B591, '4.PacBio'!F:F, '4.PacBio'!E:E))),
        _xlfn.XLOOKUP($B591, '4.PacBio'!F:F, '4.PacBio'!E:E),
        IF(
            NOT(ISERROR(_xlfn.XLOOKUP($B591, '4.HiCLibrary'!F:F, '4.HiCLibrary'!E:E))),
            _xlfn.XLOOKUP($B591, '4.HiCLibrary'!F:F, '4.HiCLibrary'!E:E),
            IFERROR(
                _xlfn.XLOOKUP($B591, '4.ONT'!F:F, '4.ONT'!E:E, "?"),
                "?"
            )
        )
    )
)</f>
        <v>OG290</v>
      </c>
      <c r="E591" t="str">
        <f t="shared" si="10"/>
        <v>OG290U_D_IL_NOVA_230419_AD</v>
      </c>
      <c r="F591" s="183" t="s">
        <v>6459</v>
      </c>
      <c r="G591" s="183" t="s">
        <v>6471</v>
      </c>
      <c r="H591" s="289">
        <v>45035</v>
      </c>
      <c r="I591" s="183" t="s">
        <v>6888</v>
      </c>
      <c r="J591" s="183" t="s">
        <v>107</v>
      </c>
      <c r="K591" s="183" t="s">
        <v>107</v>
      </c>
      <c r="L591" s="185"/>
    </row>
    <row r="592" spans="1:12" x14ac:dyDescent="0.25">
      <c r="A592" s="115">
        <f ca="1">INDEX('1.MetaData'!A:A, MATCH($D592, '1.MetaData'!$B:$B, 0))</f>
        <v>291</v>
      </c>
      <c r="B592" s="161" t="s">
        <v>6922</v>
      </c>
      <c r="C592" s="183" t="s">
        <v>4878</v>
      </c>
      <c r="D592" s="81" t="str">
        <f ca="1">IF(
    NOT(ISERROR(_xlfn.XLOOKUP($B592, '4.Illumina'!F:F, '4.Illumina'!E:E))),
    _xlfn.XLOOKUP($B592, '4.Illumina'!F:F, '4.Illumina'!E:E),
    IF(
        NOT(ISERROR(_xlfn.XLOOKUP($B592, '4.PacBio'!F:F, '4.PacBio'!E:E))),
        _xlfn.XLOOKUP($B592, '4.PacBio'!F:F, '4.PacBio'!E:E),
        IF(
            NOT(ISERROR(_xlfn.XLOOKUP($B592, '4.HiCLibrary'!F:F, '4.HiCLibrary'!E:E))),
            _xlfn.XLOOKUP($B592, '4.HiCLibrary'!F:F, '4.HiCLibrary'!E:E),
            IFERROR(
                _xlfn.XLOOKUP($B592, '4.ONT'!F:F, '4.ONT'!E:E, "?"),
                "?"
            )
        )
    )
)</f>
        <v>OG291</v>
      </c>
      <c r="E592" t="str">
        <f t="shared" si="10"/>
        <v>OG291U_D_IL_NOVA_221209_LP</v>
      </c>
      <c r="F592" s="183" t="s">
        <v>6459</v>
      </c>
      <c r="G592" s="183" t="s">
        <v>6471</v>
      </c>
      <c r="H592" s="289">
        <v>44904</v>
      </c>
      <c r="I592" s="183" t="s">
        <v>6887</v>
      </c>
      <c r="J592" s="183" t="s">
        <v>107</v>
      </c>
      <c r="K592" s="183" t="s">
        <v>107</v>
      </c>
      <c r="L592" s="185"/>
    </row>
    <row r="593" spans="1:12" x14ac:dyDescent="0.25">
      <c r="A593" s="115">
        <f ca="1">INDEX('1.MetaData'!A:A, MATCH($D593, '1.MetaData'!$B:$B, 0))</f>
        <v>291</v>
      </c>
      <c r="B593" s="161" t="s">
        <v>6922</v>
      </c>
      <c r="C593" s="183" t="s">
        <v>4878</v>
      </c>
      <c r="D593" s="81" t="str">
        <f ca="1">IF(
    NOT(ISERROR(_xlfn.XLOOKUP($B593, '4.Illumina'!F:F, '4.Illumina'!E:E))),
    _xlfn.XLOOKUP($B593, '4.Illumina'!F:F, '4.Illumina'!E:E),
    IF(
        NOT(ISERROR(_xlfn.XLOOKUP($B593, '4.PacBio'!F:F, '4.PacBio'!E:E))),
        _xlfn.XLOOKUP($B593, '4.PacBio'!F:F, '4.PacBio'!E:E),
        IF(
            NOT(ISERROR(_xlfn.XLOOKUP($B593, '4.HiCLibrary'!F:F, '4.HiCLibrary'!E:E))),
            _xlfn.XLOOKUP($B593, '4.HiCLibrary'!F:F, '4.HiCLibrary'!E:E),
            IFERROR(
                _xlfn.XLOOKUP($B593, '4.ONT'!F:F, '4.ONT'!E:E, "?"),
                "?"
            )
        )
    )
)</f>
        <v>OG291</v>
      </c>
      <c r="E593" t="str">
        <f t="shared" si="10"/>
        <v>OG291U_D_IL_NOVA_230419_AD</v>
      </c>
      <c r="F593" s="183" t="s">
        <v>6459</v>
      </c>
      <c r="G593" s="183" t="s">
        <v>6471</v>
      </c>
      <c r="H593" s="289">
        <v>45035</v>
      </c>
      <c r="I593" s="183" t="s">
        <v>6888</v>
      </c>
      <c r="J593" s="183" t="s">
        <v>107</v>
      </c>
      <c r="K593" s="183" t="s">
        <v>107</v>
      </c>
      <c r="L593" s="185"/>
    </row>
    <row r="594" spans="1:12" x14ac:dyDescent="0.25">
      <c r="A594" s="115">
        <f ca="1">INDEX('1.MetaData'!A:A, MATCH($D594, '1.MetaData'!$B:$B, 0))</f>
        <v>292</v>
      </c>
      <c r="B594" s="161" t="s">
        <v>6923</v>
      </c>
      <c r="C594" s="183" t="s">
        <v>4878</v>
      </c>
      <c r="D594" s="81" t="str">
        <f ca="1">IF(
    NOT(ISERROR(_xlfn.XLOOKUP($B594, '4.Illumina'!F:F, '4.Illumina'!E:E))),
    _xlfn.XLOOKUP($B594, '4.Illumina'!F:F, '4.Illumina'!E:E),
    IF(
        NOT(ISERROR(_xlfn.XLOOKUP($B594, '4.PacBio'!F:F, '4.PacBio'!E:E))),
        _xlfn.XLOOKUP($B594, '4.PacBio'!F:F, '4.PacBio'!E:E),
        IF(
            NOT(ISERROR(_xlfn.XLOOKUP($B594, '4.HiCLibrary'!F:F, '4.HiCLibrary'!E:E))),
            _xlfn.XLOOKUP($B594, '4.HiCLibrary'!F:F, '4.HiCLibrary'!E:E),
            IFERROR(
                _xlfn.XLOOKUP($B594, '4.ONT'!F:F, '4.ONT'!E:E, "?"),
                "?"
            )
        )
    )
)</f>
        <v>OG292</v>
      </c>
      <c r="E594" t="str">
        <f t="shared" si="10"/>
        <v>OG292U_D_IL_NOVA_221209_LP</v>
      </c>
      <c r="F594" s="183" t="s">
        <v>6459</v>
      </c>
      <c r="G594" s="183" t="s">
        <v>6471</v>
      </c>
      <c r="H594" s="289">
        <v>44904</v>
      </c>
      <c r="I594" s="183" t="s">
        <v>6887</v>
      </c>
      <c r="J594" s="183" t="s">
        <v>107</v>
      </c>
      <c r="K594" s="183" t="s">
        <v>107</v>
      </c>
      <c r="L594" s="185"/>
    </row>
    <row r="595" spans="1:12" x14ac:dyDescent="0.25">
      <c r="A595" s="115">
        <f ca="1">INDEX('1.MetaData'!A:A, MATCH($D595, '1.MetaData'!$B:$B, 0))</f>
        <v>292</v>
      </c>
      <c r="B595" s="161" t="s">
        <v>6923</v>
      </c>
      <c r="C595" s="183" t="s">
        <v>4878</v>
      </c>
      <c r="D595" s="81" t="str">
        <f ca="1">IF(
    NOT(ISERROR(_xlfn.XLOOKUP($B595, '4.Illumina'!F:F, '4.Illumina'!E:E))),
    _xlfn.XLOOKUP($B595, '4.Illumina'!F:F, '4.Illumina'!E:E),
    IF(
        NOT(ISERROR(_xlfn.XLOOKUP($B595, '4.PacBio'!F:F, '4.PacBio'!E:E))),
        _xlfn.XLOOKUP($B595, '4.PacBio'!F:F, '4.PacBio'!E:E),
        IF(
            NOT(ISERROR(_xlfn.XLOOKUP($B595, '4.HiCLibrary'!F:F, '4.HiCLibrary'!E:E))),
            _xlfn.XLOOKUP($B595, '4.HiCLibrary'!F:F, '4.HiCLibrary'!E:E),
            IFERROR(
                _xlfn.XLOOKUP($B595, '4.ONT'!F:F, '4.ONT'!E:E, "?"),
                "?"
            )
        )
    )
)</f>
        <v>OG292</v>
      </c>
      <c r="E595" t="str">
        <f t="shared" si="10"/>
        <v>OG292U_D_IL_NOVA_230419_AD</v>
      </c>
      <c r="F595" s="183" t="s">
        <v>6459</v>
      </c>
      <c r="G595" s="183" t="s">
        <v>6471</v>
      </c>
      <c r="H595" s="289">
        <v>45035</v>
      </c>
      <c r="I595" s="183" t="s">
        <v>6888</v>
      </c>
      <c r="J595" s="183" t="s">
        <v>107</v>
      </c>
      <c r="K595" s="183" t="s">
        <v>107</v>
      </c>
      <c r="L595" s="185"/>
    </row>
    <row r="596" spans="1:12" x14ac:dyDescent="0.25">
      <c r="A596" s="115">
        <f ca="1">INDEX('1.MetaData'!A:A, MATCH($D596, '1.MetaData'!$B:$B, 0))</f>
        <v>293</v>
      </c>
      <c r="B596" s="161" t="s">
        <v>6924</v>
      </c>
      <c r="C596" s="183" t="s">
        <v>4878</v>
      </c>
      <c r="D596" s="81" t="str">
        <f ca="1">IF(
    NOT(ISERROR(_xlfn.XLOOKUP($B596, '4.Illumina'!F:F, '4.Illumina'!E:E))),
    _xlfn.XLOOKUP($B596, '4.Illumina'!F:F, '4.Illumina'!E:E),
    IF(
        NOT(ISERROR(_xlfn.XLOOKUP($B596, '4.PacBio'!F:F, '4.PacBio'!E:E))),
        _xlfn.XLOOKUP($B596, '4.PacBio'!F:F, '4.PacBio'!E:E),
        IF(
            NOT(ISERROR(_xlfn.XLOOKUP($B596, '4.HiCLibrary'!F:F, '4.HiCLibrary'!E:E))),
            _xlfn.XLOOKUP($B596, '4.HiCLibrary'!F:F, '4.HiCLibrary'!E:E),
            IFERROR(
                _xlfn.XLOOKUP($B596, '4.ONT'!F:F, '4.ONT'!E:E, "?"),
                "?"
            )
        )
    )
)</f>
        <v>OG293</v>
      </c>
      <c r="E596" t="str">
        <f t="shared" si="10"/>
        <v>OG293U_D_IL_NOVA_221209_LP</v>
      </c>
      <c r="F596" s="183" t="s">
        <v>6459</v>
      </c>
      <c r="G596" s="183" t="s">
        <v>6471</v>
      </c>
      <c r="H596" s="289">
        <v>44904</v>
      </c>
      <c r="I596" s="183" t="s">
        <v>6887</v>
      </c>
      <c r="J596" s="183" t="s">
        <v>107</v>
      </c>
      <c r="K596" s="183" t="s">
        <v>107</v>
      </c>
      <c r="L596" s="185"/>
    </row>
    <row r="597" spans="1:12" x14ac:dyDescent="0.25">
      <c r="A597" s="115">
        <f ca="1">INDEX('1.MetaData'!A:A, MATCH($D597, '1.MetaData'!$B:$B, 0))</f>
        <v>293</v>
      </c>
      <c r="B597" s="161" t="s">
        <v>6924</v>
      </c>
      <c r="C597" s="183" t="s">
        <v>4878</v>
      </c>
      <c r="D597" s="81" t="str">
        <f ca="1">IF(
    NOT(ISERROR(_xlfn.XLOOKUP($B597, '4.Illumina'!F:F, '4.Illumina'!E:E))),
    _xlfn.XLOOKUP($B597, '4.Illumina'!F:F, '4.Illumina'!E:E),
    IF(
        NOT(ISERROR(_xlfn.XLOOKUP($B597, '4.PacBio'!F:F, '4.PacBio'!E:E))),
        _xlfn.XLOOKUP($B597, '4.PacBio'!F:F, '4.PacBio'!E:E),
        IF(
            NOT(ISERROR(_xlfn.XLOOKUP($B597, '4.HiCLibrary'!F:F, '4.HiCLibrary'!E:E))),
            _xlfn.XLOOKUP($B597, '4.HiCLibrary'!F:F, '4.HiCLibrary'!E:E),
            IFERROR(
                _xlfn.XLOOKUP($B597, '4.ONT'!F:F, '4.ONT'!E:E, "?"),
                "?"
            )
        )
    )
)</f>
        <v>OG293</v>
      </c>
      <c r="E597" t="str">
        <f t="shared" si="10"/>
        <v>OG293U_D_IL_NOVA_230419_AD</v>
      </c>
      <c r="F597" s="183" t="s">
        <v>6459</v>
      </c>
      <c r="G597" s="183" t="s">
        <v>6471</v>
      </c>
      <c r="H597" s="289">
        <v>45035</v>
      </c>
      <c r="I597" s="183" t="s">
        <v>6888</v>
      </c>
      <c r="J597" s="183" t="s">
        <v>107</v>
      </c>
      <c r="K597" s="183" t="s">
        <v>107</v>
      </c>
      <c r="L597" s="185"/>
    </row>
    <row r="598" spans="1:12" x14ac:dyDescent="0.25">
      <c r="A598" s="115">
        <f ca="1">INDEX('1.MetaData'!A:A, MATCH($D598, '1.MetaData'!$B:$B, 0))</f>
        <v>294</v>
      </c>
      <c r="B598" s="161" t="s">
        <v>6925</v>
      </c>
      <c r="C598" s="183" t="s">
        <v>4878</v>
      </c>
      <c r="D598" s="81" t="str">
        <f ca="1">IF(
    NOT(ISERROR(_xlfn.XLOOKUP($B598, '4.Illumina'!F:F, '4.Illumina'!E:E))),
    _xlfn.XLOOKUP($B598, '4.Illumina'!F:F, '4.Illumina'!E:E),
    IF(
        NOT(ISERROR(_xlfn.XLOOKUP($B598, '4.PacBio'!F:F, '4.PacBio'!E:E))),
        _xlfn.XLOOKUP($B598, '4.PacBio'!F:F, '4.PacBio'!E:E),
        IF(
            NOT(ISERROR(_xlfn.XLOOKUP($B598, '4.HiCLibrary'!F:F, '4.HiCLibrary'!E:E))),
            _xlfn.XLOOKUP($B598, '4.HiCLibrary'!F:F, '4.HiCLibrary'!E:E),
            IFERROR(
                _xlfn.XLOOKUP($B598, '4.ONT'!F:F, '4.ONT'!E:E, "?"),
                "?"
            )
        )
    )
)</f>
        <v>OG294</v>
      </c>
      <c r="E598" t="str">
        <f t="shared" si="10"/>
        <v>OG294U_D_IL_NOVA_221003_SC</v>
      </c>
      <c r="F598" s="183" t="s">
        <v>6459</v>
      </c>
      <c r="G598" s="183" t="s">
        <v>6471</v>
      </c>
      <c r="H598" s="289">
        <v>44837</v>
      </c>
      <c r="I598" s="183" t="s">
        <v>6899</v>
      </c>
      <c r="J598" s="183" t="s">
        <v>107</v>
      </c>
      <c r="K598" s="183" t="s">
        <v>107</v>
      </c>
      <c r="L598" s="185"/>
    </row>
    <row r="599" spans="1:12" x14ac:dyDescent="0.25">
      <c r="A599" s="115">
        <f ca="1">INDEX('1.MetaData'!A:A, MATCH($D599, '1.MetaData'!$B:$B, 0))</f>
        <v>295</v>
      </c>
      <c r="B599" s="161" t="s">
        <v>6926</v>
      </c>
      <c r="C599" s="183" t="s">
        <v>4878</v>
      </c>
      <c r="D599" s="81" t="str">
        <f ca="1">IF(
    NOT(ISERROR(_xlfn.XLOOKUP($B599, '4.Illumina'!F:F, '4.Illumina'!E:E))),
    _xlfn.XLOOKUP($B599, '4.Illumina'!F:F, '4.Illumina'!E:E),
    IF(
        NOT(ISERROR(_xlfn.XLOOKUP($B599, '4.PacBio'!F:F, '4.PacBio'!E:E))),
        _xlfn.XLOOKUP($B599, '4.PacBio'!F:F, '4.PacBio'!E:E),
        IF(
            NOT(ISERROR(_xlfn.XLOOKUP($B599, '4.HiCLibrary'!F:F, '4.HiCLibrary'!E:E))),
            _xlfn.XLOOKUP($B599, '4.HiCLibrary'!F:F, '4.HiCLibrary'!E:E),
            IFERROR(
                _xlfn.XLOOKUP($B599, '4.ONT'!F:F, '4.ONT'!E:E, "?"),
                "?"
            )
        )
    )
)</f>
        <v>OG295</v>
      </c>
      <c r="E599" t="str">
        <f t="shared" si="10"/>
        <v>OG295U_D_IL_NOVA_221003_SC</v>
      </c>
      <c r="F599" s="183" t="s">
        <v>6459</v>
      </c>
      <c r="G599" s="183" t="s">
        <v>6471</v>
      </c>
      <c r="H599" s="289">
        <v>44837</v>
      </c>
      <c r="I599" s="183" t="s">
        <v>6899</v>
      </c>
      <c r="J599" s="183" t="s">
        <v>107</v>
      </c>
      <c r="K599" s="183" t="s">
        <v>107</v>
      </c>
      <c r="L599" s="185"/>
    </row>
    <row r="600" spans="1:12" x14ac:dyDescent="0.25">
      <c r="A600" s="115">
        <f ca="1">INDEX('1.MetaData'!A:A, MATCH($D600, '1.MetaData'!$B:$B, 0))</f>
        <v>296</v>
      </c>
      <c r="B600" s="161" t="s">
        <v>6927</v>
      </c>
      <c r="C600" s="183" t="s">
        <v>4878</v>
      </c>
      <c r="D600" s="81" t="str">
        <f ca="1">IF(
    NOT(ISERROR(_xlfn.XLOOKUP($B600, '4.Illumina'!F:F, '4.Illumina'!E:E))),
    _xlfn.XLOOKUP($B600, '4.Illumina'!F:F, '4.Illumina'!E:E),
    IF(
        NOT(ISERROR(_xlfn.XLOOKUP($B600, '4.PacBio'!F:F, '4.PacBio'!E:E))),
        _xlfn.XLOOKUP($B600, '4.PacBio'!F:F, '4.PacBio'!E:E),
        IF(
            NOT(ISERROR(_xlfn.XLOOKUP($B600, '4.HiCLibrary'!F:F, '4.HiCLibrary'!E:E))),
            _xlfn.XLOOKUP($B600, '4.HiCLibrary'!F:F, '4.HiCLibrary'!E:E),
            IFERROR(
                _xlfn.XLOOKUP($B600, '4.ONT'!F:F, '4.ONT'!E:E, "?"),
                "?"
            )
        )
    )
)</f>
        <v>OG296</v>
      </c>
      <c r="E600" t="str">
        <f t="shared" si="10"/>
        <v>OG296U_D_IL_NOVA_221003_SC</v>
      </c>
      <c r="F600" s="183" t="s">
        <v>6459</v>
      </c>
      <c r="G600" s="183" t="s">
        <v>6471</v>
      </c>
      <c r="H600" s="289">
        <v>44837</v>
      </c>
      <c r="I600" s="183" t="s">
        <v>6899</v>
      </c>
      <c r="J600" s="183" t="s">
        <v>107</v>
      </c>
      <c r="K600" s="183" t="s">
        <v>107</v>
      </c>
      <c r="L600" s="185"/>
    </row>
    <row r="601" spans="1:12" x14ac:dyDescent="0.25">
      <c r="A601" s="115">
        <f ca="1">INDEX('1.MetaData'!A:A, MATCH($D601, '1.MetaData'!$B:$B, 0))</f>
        <v>297</v>
      </c>
      <c r="B601" s="161" t="s">
        <v>6928</v>
      </c>
      <c r="C601" s="183" t="s">
        <v>4878</v>
      </c>
      <c r="D601" s="81" t="str">
        <f ca="1">IF(
    NOT(ISERROR(_xlfn.XLOOKUP($B601, '4.Illumina'!F:F, '4.Illumina'!E:E))),
    _xlfn.XLOOKUP($B601, '4.Illumina'!F:F, '4.Illumina'!E:E),
    IF(
        NOT(ISERROR(_xlfn.XLOOKUP($B601, '4.PacBio'!F:F, '4.PacBio'!E:E))),
        _xlfn.XLOOKUP($B601, '4.PacBio'!F:F, '4.PacBio'!E:E),
        IF(
            NOT(ISERROR(_xlfn.XLOOKUP($B601, '4.HiCLibrary'!F:F, '4.HiCLibrary'!E:E))),
            _xlfn.XLOOKUP($B601, '4.HiCLibrary'!F:F, '4.HiCLibrary'!E:E),
            IFERROR(
                _xlfn.XLOOKUP($B601, '4.ONT'!F:F, '4.ONT'!E:E, "?"),
                "?"
            )
        )
    )
)</f>
        <v>OG297</v>
      </c>
      <c r="E601" t="str">
        <f t="shared" si="10"/>
        <v>OG297U_D_IL_NOVA_221003_SC</v>
      </c>
      <c r="F601" s="183" t="s">
        <v>6459</v>
      </c>
      <c r="G601" s="183" t="s">
        <v>6471</v>
      </c>
      <c r="H601" s="289">
        <v>44837</v>
      </c>
      <c r="I601" s="183" t="s">
        <v>6899</v>
      </c>
      <c r="J601" s="183" t="s">
        <v>107</v>
      </c>
      <c r="K601" s="183" t="s">
        <v>107</v>
      </c>
      <c r="L601" s="185"/>
    </row>
    <row r="602" spans="1:12" x14ac:dyDescent="0.25">
      <c r="A602" s="115">
        <f ca="1">INDEX('1.MetaData'!A:A, MATCH($D602, '1.MetaData'!$B:$B, 0))</f>
        <v>298</v>
      </c>
      <c r="B602" s="161" t="s">
        <v>6929</v>
      </c>
      <c r="C602" s="183" t="s">
        <v>4878</v>
      </c>
      <c r="D602" s="81" t="str">
        <f ca="1">IF(
    NOT(ISERROR(_xlfn.XLOOKUP($B602, '4.Illumina'!F:F, '4.Illumina'!E:E))),
    _xlfn.XLOOKUP($B602, '4.Illumina'!F:F, '4.Illumina'!E:E),
    IF(
        NOT(ISERROR(_xlfn.XLOOKUP($B602, '4.PacBio'!F:F, '4.PacBio'!E:E))),
        _xlfn.XLOOKUP($B602, '4.PacBio'!F:F, '4.PacBio'!E:E),
        IF(
            NOT(ISERROR(_xlfn.XLOOKUP($B602, '4.HiCLibrary'!F:F, '4.HiCLibrary'!E:E))),
            _xlfn.XLOOKUP($B602, '4.HiCLibrary'!F:F, '4.HiCLibrary'!E:E),
            IFERROR(
                _xlfn.XLOOKUP($B602, '4.ONT'!F:F, '4.ONT'!E:E, "?"),
                "?"
            )
        )
    )
)</f>
        <v>OG298</v>
      </c>
      <c r="E602" t="str">
        <f t="shared" si="10"/>
        <v>OG298U_D_IL_NOVA_221003_SC</v>
      </c>
      <c r="F602" s="183" t="s">
        <v>6459</v>
      </c>
      <c r="G602" s="183" t="s">
        <v>6471</v>
      </c>
      <c r="H602" s="289">
        <v>44837</v>
      </c>
      <c r="I602" s="183" t="s">
        <v>6899</v>
      </c>
      <c r="J602" s="183" t="s">
        <v>107</v>
      </c>
      <c r="K602" s="183" t="s">
        <v>107</v>
      </c>
      <c r="L602" s="185"/>
    </row>
    <row r="603" spans="1:12" x14ac:dyDescent="0.25">
      <c r="A603" s="115">
        <f ca="1">INDEX('1.MetaData'!A:A, MATCH($D603, '1.MetaData'!$B:$B, 0))</f>
        <v>299</v>
      </c>
      <c r="B603" s="161" t="s">
        <v>6930</v>
      </c>
      <c r="C603" s="183" t="s">
        <v>4878</v>
      </c>
      <c r="D603" s="81" t="str">
        <f ca="1">IF(
    NOT(ISERROR(_xlfn.XLOOKUP($B603, '4.Illumina'!F:F, '4.Illumina'!E:E))),
    _xlfn.XLOOKUP($B603, '4.Illumina'!F:F, '4.Illumina'!E:E),
    IF(
        NOT(ISERROR(_xlfn.XLOOKUP($B603, '4.PacBio'!F:F, '4.PacBio'!E:E))),
        _xlfn.XLOOKUP($B603, '4.PacBio'!F:F, '4.PacBio'!E:E),
        IF(
            NOT(ISERROR(_xlfn.XLOOKUP($B603, '4.HiCLibrary'!F:F, '4.HiCLibrary'!E:E))),
            _xlfn.XLOOKUP($B603, '4.HiCLibrary'!F:F, '4.HiCLibrary'!E:E),
            IFERROR(
                _xlfn.XLOOKUP($B603, '4.ONT'!F:F, '4.ONT'!E:E, "?"),
                "?"
            )
        )
    )
)</f>
        <v>OG299</v>
      </c>
      <c r="E603" t="str">
        <f t="shared" si="10"/>
        <v>OG299U_D_IL_NOVA_221209_LP</v>
      </c>
      <c r="F603" s="183" t="s">
        <v>6459</v>
      </c>
      <c r="G603" s="183" t="s">
        <v>6471</v>
      </c>
      <c r="H603" s="289">
        <v>44904</v>
      </c>
      <c r="I603" s="183" t="s">
        <v>6887</v>
      </c>
      <c r="J603" s="183" t="s">
        <v>107</v>
      </c>
      <c r="K603" s="183" t="s">
        <v>107</v>
      </c>
      <c r="L603" s="185"/>
    </row>
    <row r="604" spans="1:12" x14ac:dyDescent="0.25">
      <c r="A604" s="115">
        <f ca="1">INDEX('1.MetaData'!A:A, MATCH($D604, '1.MetaData'!$B:$B, 0))</f>
        <v>299</v>
      </c>
      <c r="B604" s="161" t="s">
        <v>6930</v>
      </c>
      <c r="C604" s="183" t="s">
        <v>4878</v>
      </c>
      <c r="D604" s="81" t="str">
        <f ca="1">IF(
    NOT(ISERROR(_xlfn.XLOOKUP($B604, '4.Illumina'!F:F, '4.Illumina'!E:E))),
    _xlfn.XLOOKUP($B604, '4.Illumina'!F:F, '4.Illumina'!E:E),
    IF(
        NOT(ISERROR(_xlfn.XLOOKUP($B604, '4.PacBio'!F:F, '4.PacBio'!E:E))),
        _xlfn.XLOOKUP($B604, '4.PacBio'!F:F, '4.PacBio'!E:E),
        IF(
            NOT(ISERROR(_xlfn.XLOOKUP($B604, '4.HiCLibrary'!F:F, '4.HiCLibrary'!E:E))),
            _xlfn.XLOOKUP($B604, '4.HiCLibrary'!F:F, '4.HiCLibrary'!E:E),
            IFERROR(
                _xlfn.XLOOKUP($B604, '4.ONT'!F:F, '4.ONT'!E:E, "?"),
                "?"
            )
        )
    )
)</f>
        <v>OG299</v>
      </c>
      <c r="E604" t="str">
        <f t="shared" si="10"/>
        <v>OG299U_D_IL_NOVA_230419_AD</v>
      </c>
      <c r="F604" s="183" t="s">
        <v>6459</v>
      </c>
      <c r="G604" s="183" t="s">
        <v>6471</v>
      </c>
      <c r="H604" s="289">
        <v>45035</v>
      </c>
      <c r="I604" s="183" t="s">
        <v>6888</v>
      </c>
      <c r="J604" s="183" t="s">
        <v>107</v>
      </c>
      <c r="K604" s="183" t="s">
        <v>107</v>
      </c>
      <c r="L604" s="185"/>
    </row>
    <row r="605" spans="1:12" x14ac:dyDescent="0.25">
      <c r="A605" s="115">
        <f ca="1">INDEX('1.MetaData'!A:A, MATCH($D605, '1.MetaData'!$B:$B, 0))</f>
        <v>300</v>
      </c>
      <c r="B605" s="161" t="s">
        <v>6931</v>
      </c>
      <c r="C605" s="183" t="s">
        <v>4878</v>
      </c>
      <c r="D605" s="81" t="str">
        <f ca="1">IF(
    NOT(ISERROR(_xlfn.XLOOKUP($B605, '4.Illumina'!F:F, '4.Illumina'!E:E))),
    _xlfn.XLOOKUP($B605, '4.Illumina'!F:F, '4.Illumina'!E:E),
    IF(
        NOT(ISERROR(_xlfn.XLOOKUP($B605, '4.PacBio'!F:F, '4.PacBio'!E:E))),
        _xlfn.XLOOKUP($B605, '4.PacBio'!F:F, '4.PacBio'!E:E),
        IF(
            NOT(ISERROR(_xlfn.XLOOKUP($B605, '4.HiCLibrary'!F:F, '4.HiCLibrary'!E:E))),
            _xlfn.XLOOKUP($B605, '4.HiCLibrary'!F:F, '4.HiCLibrary'!E:E),
            IFERROR(
                _xlfn.XLOOKUP($B605, '4.ONT'!F:F, '4.ONT'!E:E, "?"),
                "?"
            )
        )
    )
)</f>
        <v>OG300</v>
      </c>
      <c r="E605" t="str">
        <f t="shared" si="10"/>
        <v>OG300U_D_IL_ISEQ_230321_AD</v>
      </c>
      <c r="F605" s="183" t="s">
        <v>6459</v>
      </c>
      <c r="G605" s="183" t="s">
        <v>6460</v>
      </c>
      <c r="H605" s="289">
        <v>45006</v>
      </c>
      <c r="I605" s="183" t="s">
        <v>6853</v>
      </c>
      <c r="J605" s="183" t="s">
        <v>107</v>
      </c>
      <c r="K605" s="183" t="s">
        <v>107</v>
      </c>
      <c r="L605" s="185"/>
    </row>
    <row r="606" spans="1:12" x14ac:dyDescent="0.25">
      <c r="A606" s="115">
        <f ca="1">INDEX('1.MetaData'!A:A, MATCH($D606, '1.MetaData'!$B:$B, 0))</f>
        <v>300</v>
      </c>
      <c r="B606" s="161" t="s">
        <v>6931</v>
      </c>
      <c r="C606" s="183" t="s">
        <v>4878</v>
      </c>
      <c r="D606" s="81" t="str">
        <f ca="1">IF(
    NOT(ISERROR(_xlfn.XLOOKUP($B606, '4.Illumina'!F:F, '4.Illumina'!E:E))),
    _xlfn.XLOOKUP($B606, '4.Illumina'!F:F, '4.Illumina'!E:E),
    IF(
        NOT(ISERROR(_xlfn.XLOOKUP($B606, '4.PacBio'!F:F, '4.PacBio'!E:E))),
        _xlfn.XLOOKUP($B606, '4.PacBio'!F:F, '4.PacBio'!E:E),
        IF(
            NOT(ISERROR(_xlfn.XLOOKUP($B606, '4.HiCLibrary'!F:F, '4.HiCLibrary'!E:E))),
            _xlfn.XLOOKUP($B606, '4.HiCLibrary'!F:F, '4.HiCLibrary'!E:E),
            IFERROR(
                _xlfn.XLOOKUP($B606, '4.ONT'!F:F, '4.ONT'!E:E, "?"),
                "?"
            )
        )
    )
)</f>
        <v>OG300</v>
      </c>
      <c r="E606" t="str">
        <f t="shared" si="10"/>
        <v>OG300U_D_IL_NOVA_230324_AD</v>
      </c>
      <c r="F606" s="183" t="s">
        <v>6459</v>
      </c>
      <c r="G606" s="183" t="s">
        <v>6471</v>
      </c>
      <c r="H606" s="289">
        <v>45009</v>
      </c>
      <c r="I606" s="183" t="s">
        <v>6854</v>
      </c>
      <c r="J606" s="183" t="s">
        <v>107</v>
      </c>
      <c r="K606" s="183" t="s">
        <v>107</v>
      </c>
      <c r="L606" s="185"/>
    </row>
    <row r="607" spans="1:12" x14ac:dyDescent="0.25">
      <c r="A607" s="115">
        <f ca="1">INDEX('1.MetaData'!A:A, MATCH($D607, '1.MetaData'!$B:$B, 0))</f>
        <v>301</v>
      </c>
      <c r="B607" s="161" t="s">
        <v>6932</v>
      </c>
      <c r="C607" s="183" t="s">
        <v>4878</v>
      </c>
      <c r="D607" s="81" t="str">
        <f ca="1">IF(
    NOT(ISERROR(_xlfn.XLOOKUP($B607, '4.Illumina'!F:F, '4.Illumina'!E:E))),
    _xlfn.XLOOKUP($B607, '4.Illumina'!F:F, '4.Illumina'!E:E),
    IF(
        NOT(ISERROR(_xlfn.XLOOKUP($B607, '4.PacBio'!F:F, '4.PacBio'!E:E))),
        _xlfn.XLOOKUP($B607, '4.PacBio'!F:F, '4.PacBio'!E:E),
        IF(
            NOT(ISERROR(_xlfn.XLOOKUP($B607, '4.HiCLibrary'!F:F, '4.HiCLibrary'!E:E))),
            _xlfn.XLOOKUP($B607, '4.HiCLibrary'!F:F, '4.HiCLibrary'!E:E),
            IFERROR(
                _xlfn.XLOOKUP($B607, '4.ONT'!F:F, '4.ONT'!E:E, "?"),
                "?"
            )
        )
    )
)</f>
        <v>OG301</v>
      </c>
      <c r="E607" t="str">
        <f t="shared" si="10"/>
        <v>OG301U_D_IL_NEXT_221115_LP</v>
      </c>
      <c r="F607" s="183" t="s">
        <v>6459</v>
      </c>
      <c r="G607" s="183" t="s">
        <v>6469</v>
      </c>
      <c r="H607" s="289">
        <v>44880</v>
      </c>
      <c r="I607" s="183" t="s">
        <v>6933</v>
      </c>
      <c r="J607" s="183" t="s">
        <v>107</v>
      </c>
      <c r="K607" s="183" t="s">
        <v>107</v>
      </c>
      <c r="L607" s="185"/>
    </row>
    <row r="608" spans="1:12" x14ac:dyDescent="0.25">
      <c r="A608" s="115">
        <f ca="1">INDEX('1.MetaData'!A:A, MATCH($D608, '1.MetaData'!$B:$B, 0))</f>
        <v>302</v>
      </c>
      <c r="B608" s="161" t="s">
        <v>6934</v>
      </c>
      <c r="C608" s="183" t="s">
        <v>4878</v>
      </c>
      <c r="D608" s="81" t="str">
        <f ca="1">IF(
    NOT(ISERROR(_xlfn.XLOOKUP($B608, '4.Illumina'!F:F, '4.Illumina'!E:E))),
    _xlfn.XLOOKUP($B608, '4.Illumina'!F:F, '4.Illumina'!E:E),
    IF(
        NOT(ISERROR(_xlfn.XLOOKUP($B608, '4.PacBio'!F:F, '4.PacBio'!E:E))),
        _xlfn.XLOOKUP($B608, '4.PacBio'!F:F, '4.PacBio'!E:E),
        IF(
            NOT(ISERROR(_xlfn.XLOOKUP($B608, '4.HiCLibrary'!F:F, '4.HiCLibrary'!E:E))),
            _xlfn.XLOOKUP($B608, '4.HiCLibrary'!F:F, '4.HiCLibrary'!E:E),
            IFERROR(
                _xlfn.XLOOKUP($B608, '4.ONT'!F:F, '4.ONT'!E:E, "?"),
                "?"
            )
        )
    )
)</f>
        <v>OG302</v>
      </c>
      <c r="E608" t="str">
        <f t="shared" si="10"/>
        <v>OG302U_D_IL_NEXT_221115_LP</v>
      </c>
      <c r="F608" s="183" t="s">
        <v>6459</v>
      </c>
      <c r="G608" s="183" t="s">
        <v>6469</v>
      </c>
      <c r="H608" s="289">
        <v>44880</v>
      </c>
      <c r="I608" s="183" t="s">
        <v>6933</v>
      </c>
      <c r="J608" s="183" t="s">
        <v>107</v>
      </c>
      <c r="K608" s="183" t="s">
        <v>107</v>
      </c>
      <c r="L608" s="185"/>
    </row>
    <row r="609" spans="1:12" x14ac:dyDescent="0.25">
      <c r="A609" s="115">
        <f ca="1">INDEX('1.MetaData'!A:A, MATCH($D609, '1.MetaData'!$B:$B, 0))</f>
        <v>303</v>
      </c>
      <c r="B609" s="161" t="s">
        <v>6935</v>
      </c>
      <c r="C609" s="183" t="s">
        <v>4878</v>
      </c>
      <c r="D609" s="81" t="str">
        <f ca="1">IF(
    NOT(ISERROR(_xlfn.XLOOKUP($B609, '4.Illumina'!F:F, '4.Illumina'!E:E))),
    _xlfn.XLOOKUP($B609, '4.Illumina'!F:F, '4.Illumina'!E:E),
    IF(
        NOT(ISERROR(_xlfn.XLOOKUP($B609, '4.PacBio'!F:F, '4.PacBio'!E:E))),
        _xlfn.XLOOKUP($B609, '4.PacBio'!F:F, '4.PacBio'!E:E),
        IF(
            NOT(ISERROR(_xlfn.XLOOKUP($B609, '4.HiCLibrary'!F:F, '4.HiCLibrary'!E:E))),
            _xlfn.XLOOKUP($B609, '4.HiCLibrary'!F:F, '4.HiCLibrary'!E:E),
            IFERROR(
                _xlfn.XLOOKUP($B609, '4.ONT'!F:F, '4.ONT'!E:E, "?"),
                "?"
            )
        )
    )
)</f>
        <v>OG303</v>
      </c>
      <c r="E609" t="str">
        <f t="shared" si="10"/>
        <v>OG303U_D_IL_NEXT_221123_SC</v>
      </c>
      <c r="F609" s="183" t="s">
        <v>6459</v>
      </c>
      <c r="G609" s="183" t="s">
        <v>6469</v>
      </c>
      <c r="H609" s="289">
        <v>44888</v>
      </c>
      <c r="I609" s="183" t="s">
        <v>6936</v>
      </c>
      <c r="J609" s="183" t="s">
        <v>107</v>
      </c>
      <c r="K609" s="183" t="s">
        <v>107</v>
      </c>
      <c r="L609" s="185"/>
    </row>
    <row r="610" spans="1:12" x14ac:dyDescent="0.25">
      <c r="A610" s="115">
        <f ca="1">INDEX('1.MetaData'!A:A, MATCH($D610, '1.MetaData'!$B:$B, 0))</f>
        <v>304</v>
      </c>
      <c r="B610" s="161" t="s">
        <v>6937</v>
      </c>
      <c r="C610" s="183" t="s">
        <v>4878</v>
      </c>
      <c r="D610" s="81" t="str">
        <f ca="1">IF(
    NOT(ISERROR(_xlfn.XLOOKUP($B610, '4.Illumina'!F:F, '4.Illumina'!E:E))),
    _xlfn.XLOOKUP($B610, '4.Illumina'!F:F, '4.Illumina'!E:E),
    IF(
        NOT(ISERROR(_xlfn.XLOOKUP($B610, '4.PacBio'!F:F, '4.PacBio'!E:E))),
        _xlfn.XLOOKUP($B610, '4.PacBio'!F:F, '4.PacBio'!E:E),
        IF(
            NOT(ISERROR(_xlfn.XLOOKUP($B610, '4.HiCLibrary'!F:F, '4.HiCLibrary'!E:E))),
            _xlfn.XLOOKUP($B610, '4.HiCLibrary'!F:F, '4.HiCLibrary'!E:E),
            IFERROR(
                _xlfn.XLOOKUP($B610, '4.ONT'!F:F, '4.ONT'!E:E, "?"),
                "?"
            )
        )
    )
)</f>
        <v>OG304</v>
      </c>
      <c r="E610" t="str">
        <f t="shared" si="10"/>
        <v>OG304U_D_IL_NEXT_221123_SC</v>
      </c>
      <c r="F610" s="183" t="s">
        <v>6459</v>
      </c>
      <c r="G610" s="183" t="s">
        <v>6469</v>
      </c>
      <c r="H610" s="289">
        <v>44888</v>
      </c>
      <c r="I610" s="183" t="s">
        <v>6936</v>
      </c>
      <c r="J610" s="183" t="s">
        <v>107</v>
      </c>
      <c r="K610" s="183" t="s">
        <v>107</v>
      </c>
      <c r="L610" s="185"/>
    </row>
    <row r="611" spans="1:12" x14ac:dyDescent="0.25">
      <c r="A611" s="115">
        <f ca="1">INDEX('1.MetaData'!A:A, MATCH($D611, '1.MetaData'!$B:$B, 0))</f>
        <v>305</v>
      </c>
      <c r="B611" s="161" t="s">
        <v>6938</v>
      </c>
      <c r="C611" s="183" t="s">
        <v>4878</v>
      </c>
      <c r="D611" s="81" t="str">
        <f ca="1">IF(
    NOT(ISERROR(_xlfn.XLOOKUP($B611, '4.Illumina'!F:F, '4.Illumina'!E:E))),
    _xlfn.XLOOKUP($B611, '4.Illumina'!F:F, '4.Illumina'!E:E),
    IF(
        NOT(ISERROR(_xlfn.XLOOKUP($B611, '4.PacBio'!F:F, '4.PacBio'!E:E))),
        _xlfn.XLOOKUP($B611, '4.PacBio'!F:F, '4.PacBio'!E:E),
        IF(
            NOT(ISERROR(_xlfn.XLOOKUP($B611, '4.HiCLibrary'!F:F, '4.HiCLibrary'!E:E))),
            _xlfn.XLOOKUP($B611, '4.HiCLibrary'!F:F, '4.HiCLibrary'!E:E),
            IFERROR(
                _xlfn.XLOOKUP($B611, '4.ONT'!F:F, '4.ONT'!E:E, "?"),
                "?"
            )
        )
    )
)</f>
        <v>OG305</v>
      </c>
      <c r="E611" t="str">
        <f t="shared" si="10"/>
        <v>OG305U_D_IL_NEXT_221115_LP</v>
      </c>
      <c r="F611" s="183" t="s">
        <v>6459</v>
      </c>
      <c r="G611" s="183" t="s">
        <v>6469</v>
      </c>
      <c r="H611" s="289">
        <v>44880</v>
      </c>
      <c r="I611" s="183" t="s">
        <v>6933</v>
      </c>
      <c r="J611" s="183" t="s">
        <v>107</v>
      </c>
      <c r="K611" s="183" t="s">
        <v>107</v>
      </c>
      <c r="L611" s="185"/>
    </row>
    <row r="612" spans="1:12" x14ac:dyDescent="0.25">
      <c r="A612" s="115">
        <f ca="1">INDEX('1.MetaData'!A:A, MATCH($D612, '1.MetaData'!$B:$B, 0))</f>
        <v>306</v>
      </c>
      <c r="B612" s="161" t="s">
        <v>6939</v>
      </c>
      <c r="C612" s="183" t="s">
        <v>4878</v>
      </c>
      <c r="D612" s="81" t="str">
        <f ca="1">IF(
    NOT(ISERROR(_xlfn.XLOOKUP($B612, '4.Illumina'!F:F, '4.Illumina'!E:E))),
    _xlfn.XLOOKUP($B612, '4.Illumina'!F:F, '4.Illumina'!E:E),
    IF(
        NOT(ISERROR(_xlfn.XLOOKUP($B612, '4.PacBio'!F:F, '4.PacBio'!E:E))),
        _xlfn.XLOOKUP($B612, '4.PacBio'!F:F, '4.PacBio'!E:E),
        IF(
            NOT(ISERROR(_xlfn.XLOOKUP($B612, '4.HiCLibrary'!F:F, '4.HiCLibrary'!E:E))),
            _xlfn.XLOOKUP($B612, '4.HiCLibrary'!F:F, '4.HiCLibrary'!E:E),
            IFERROR(
                _xlfn.XLOOKUP($B612, '4.ONT'!F:F, '4.ONT'!E:E, "?"),
                "?"
            )
        )
    )
)</f>
        <v>OG306</v>
      </c>
      <c r="E612" t="str">
        <f t="shared" si="10"/>
        <v>OG306U_D_IL_NEXT_221123_SC</v>
      </c>
      <c r="F612" s="183" t="s">
        <v>6459</v>
      </c>
      <c r="G612" s="183" t="s">
        <v>6469</v>
      </c>
      <c r="H612" s="289">
        <v>44888</v>
      </c>
      <c r="I612" s="183" t="s">
        <v>6936</v>
      </c>
      <c r="J612" s="183" t="s">
        <v>107</v>
      </c>
      <c r="K612" s="183" t="s">
        <v>107</v>
      </c>
      <c r="L612" s="185"/>
    </row>
    <row r="613" spans="1:12" x14ac:dyDescent="0.25">
      <c r="A613" s="115">
        <f ca="1">INDEX('1.MetaData'!A:A, MATCH($D613, '1.MetaData'!$B:$B, 0))</f>
        <v>307</v>
      </c>
      <c r="B613" s="161" t="s">
        <v>6940</v>
      </c>
      <c r="C613" s="183" t="s">
        <v>4878</v>
      </c>
      <c r="D613" s="81" t="str">
        <f ca="1">IF(
    NOT(ISERROR(_xlfn.XLOOKUP($B613, '4.Illumina'!F:F, '4.Illumina'!E:E))),
    _xlfn.XLOOKUP($B613, '4.Illumina'!F:F, '4.Illumina'!E:E),
    IF(
        NOT(ISERROR(_xlfn.XLOOKUP($B613, '4.PacBio'!F:F, '4.PacBio'!E:E))),
        _xlfn.XLOOKUP($B613, '4.PacBio'!F:F, '4.PacBio'!E:E),
        IF(
            NOT(ISERROR(_xlfn.XLOOKUP($B613, '4.HiCLibrary'!F:F, '4.HiCLibrary'!E:E))),
            _xlfn.XLOOKUP($B613, '4.HiCLibrary'!F:F, '4.HiCLibrary'!E:E),
            IFERROR(
                _xlfn.XLOOKUP($B613, '4.ONT'!F:F, '4.ONT'!E:E, "?"),
                "?"
            )
        )
    )
)</f>
        <v>OG307</v>
      </c>
      <c r="E613" t="str">
        <f t="shared" si="10"/>
        <v>OG307U_D_IL_NEXT_221115_LP</v>
      </c>
      <c r="F613" s="183" t="s">
        <v>6459</v>
      </c>
      <c r="G613" s="183" t="s">
        <v>6469</v>
      </c>
      <c r="H613" s="289">
        <v>44880</v>
      </c>
      <c r="I613" s="183" t="s">
        <v>6933</v>
      </c>
      <c r="J613" s="183" t="s">
        <v>107</v>
      </c>
      <c r="K613" s="183" t="s">
        <v>107</v>
      </c>
      <c r="L613" s="185"/>
    </row>
    <row r="614" spans="1:12" x14ac:dyDescent="0.25">
      <c r="A614" s="115">
        <f ca="1">INDEX('1.MetaData'!A:A, MATCH($D614, '1.MetaData'!$B:$B, 0))</f>
        <v>308</v>
      </c>
      <c r="B614" s="161" t="s">
        <v>6941</v>
      </c>
      <c r="C614" s="183" t="s">
        <v>4878</v>
      </c>
      <c r="D614" s="81" t="str">
        <f ca="1">IF(
    NOT(ISERROR(_xlfn.XLOOKUP($B614, '4.Illumina'!F:F, '4.Illumina'!E:E))),
    _xlfn.XLOOKUP($B614, '4.Illumina'!F:F, '4.Illumina'!E:E),
    IF(
        NOT(ISERROR(_xlfn.XLOOKUP($B614, '4.PacBio'!F:F, '4.PacBio'!E:E))),
        _xlfn.XLOOKUP($B614, '4.PacBio'!F:F, '4.PacBio'!E:E),
        IF(
            NOT(ISERROR(_xlfn.XLOOKUP($B614, '4.HiCLibrary'!F:F, '4.HiCLibrary'!E:E))),
            _xlfn.XLOOKUP($B614, '4.HiCLibrary'!F:F, '4.HiCLibrary'!E:E),
            IFERROR(
                _xlfn.XLOOKUP($B614, '4.ONT'!F:F, '4.ONT'!E:E, "?"),
                "?"
            )
        )
    )
)</f>
        <v>OG308</v>
      </c>
      <c r="E614" t="str">
        <f t="shared" si="10"/>
        <v>OG308U_D_IL_NEXT_221123_SC</v>
      </c>
      <c r="F614" s="183" t="s">
        <v>6459</v>
      </c>
      <c r="G614" s="183" t="s">
        <v>6469</v>
      </c>
      <c r="H614" s="289">
        <v>44888</v>
      </c>
      <c r="I614" s="183" t="s">
        <v>6936</v>
      </c>
      <c r="J614" s="183" t="s">
        <v>107</v>
      </c>
      <c r="K614" s="183" t="s">
        <v>107</v>
      </c>
      <c r="L614" s="185"/>
    </row>
    <row r="615" spans="1:12" x14ac:dyDescent="0.25">
      <c r="A615" s="115">
        <f ca="1">INDEX('1.MetaData'!A:A, MATCH($D615, '1.MetaData'!$B:$B, 0))</f>
        <v>309</v>
      </c>
      <c r="B615" s="161" t="s">
        <v>6942</v>
      </c>
      <c r="C615" s="183" t="s">
        <v>4878</v>
      </c>
      <c r="D615" s="81" t="str">
        <f ca="1">IF(
    NOT(ISERROR(_xlfn.XLOOKUP($B615, '4.Illumina'!F:F, '4.Illumina'!E:E))),
    _xlfn.XLOOKUP($B615, '4.Illumina'!F:F, '4.Illumina'!E:E),
    IF(
        NOT(ISERROR(_xlfn.XLOOKUP($B615, '4.PacBio'!F:F, '4.PacBio'!E:E))),
        _xlfn.XLOOKUP($B615, '4.PacBio'!F:F, '4.PacBio'!E:E),
        IF(
            NOT(ISERROR(_xlfn.XLOOKUP($B615, '4.HiCLibrary'!F:F, '4.HiCLibrary'!E:E))),
            _xlfn.XLOOKUP($B615, '4.HiCLibrary'!F:F, '4.HiCLibrary'!E:E),
            IFERROR(
                _xlfn.XLOOKUP($B615, '4.ONT'!F:F, '4.ONT'!E:E, "?"),
                "?"
            )
        )
    )
)</f>
        <v>OG309</v>
      </c>
      <c r="E615" t="str">
        <f t="shared" si="10"/>
        <v>OG309U_D_IL_NEXT_221123_SC</v>
      </c>
      <c r="F615" s="183" t="s">
        <v>6459</v>
      </c>
      <c r="G615" s="183" t="s">
        <v>6469</v>
      </c>
      <c r="H615" s="289">
        <v>44888</v>
      </c>
      <c r="I615" s="183" t="s">
        <v>6936</v>
      </c>
      <c r="J615" s="183" t="s">
        <v>107</v>
      </c>
      <c r="K615" s="183" t="s">
        <v>107</v>
      </c>
      <c r="L615" s="185"/>
    </row>
    <row r="616" spans="1:12" x14ac:dyDescent="0.25">
      <c r="A616" s="115">
        <f ca="1">INDEX('1.MetaData'!A:A, MATCH($D616, '1.MetaData'!$B:$B, 0))</f>
        <v>310</v>
      </c>
      <c r="B616" s="161" t="s">
        <v>6943</v>
      </c>
      <c r="C616" s="183" t="s">
        <v>4878</v>
      </c>
      <c r="D616" s="81" t="str">
        <f ca="1">IF(
    NOT(ISERROR(_xlfn.XLOOKUP($B616, '4.Illumina'!F:F, '4.Illumina'!E:E))),
    _xlfn.XLOOKUP($B616, '4.Illumina'!F:F, '4.Illumina'!E:E),
    IF(
        NOT(ISERROR(_xlfn.XLOOKUP($B616, '4.PacBio'!F:F, '4.PacBio'!E:E))),
        _xlfn.XLOOKUP($B616, '4.PacBio'!F:F, '4.PacBio'!E:E),
        IF(
            NOT(ISERROR(_xlfn.XLOOKUP($B616, '4.HiCLibrary'!F:F, '4.HiCLibrary'!E:E))),
            _xlfn.XLOOKUP($B616, '4.HiCLibrary'!F:F, '4.HiCLibrary'!E:E),
            IFERROR(
                _xlfn.XLOOKUP($B616, '4.ONT'!F:F, '4.ONT'!E:E, "?"),
                "?"
            )
        )
    )
)</f>
        <v>OG310</v>
      </c>
      <c r="E616" t="str">
        <f t="shared" si="10"/>
        <v>OG310U_D_IL_NEXT_221123_SC</v>
      </c>
      <c r="F616" s="183" t="s">
        <v>6459</v>
      </c>
      <c r="G616" s="183" t="s">
        <v>6469</v>
      </c>
      <c r="H616" s="289">
        <v>44888</v>
      </c>
      <c r="I616" s="183" t="s">
        <v>6936</v>
      </c>
      <c r="J616" s="183" t="s">
        <v>107</v>
      </c>
      <c r="K616" s="183" t="s">
        <v>107</v>
      </c>
      <c r="L616" s="185"/>
    </row>
    <row r="617" spans="1:12" x14ac:dyDescent="0.25">
      <c r="A617" s="115">
        <f ca="1">INDEX('1.MetaData'!A:A, MATCH($D617, '1.MetaData'!$B:$B, 0))</f>
        <v>311</v>
      </c>
      <c r="B617" s="161" t="s">
        <v>6944</v>
      </c>
      <c r="C617" s="183" t="s">
        <v>4878</v>
      </c>
      <c r="D617" s="81" t="str">
        <f ca="1">IF(
    NOT(ISERROR(_xlfn.XLOOKUP($B617, '4.Illumina'!F:F, '4.Illumina'!E:E))),
    _xlfn.XLOOKUP($B617, '4.Illumina'!F:F, '4.Illumina'!E:E),
    IF(
        NOT(ISERROR(_xlfn.XLOOKUP($B617, '4.PacBio'!F:F, '4.PacBio'!E:E))),
        _xlfn.XLOOKUP($B617, '4.PacBio'!F:F, '4.PacBio'!E:E),
        IF(
            NOT(ISERROR(_xlfn.XLOOKUP($B617, '4.HiCLibrary'!F:F, '4.HiCLibrary'!E:E))),
            _xlfn.XLOOKUP($B617, '4.HiCLibrary'!F:F, '4.HiCLibrary'!E:E),
            IFERROR(
                _xlfn.XLOOKUP($B617, '4.ONT'!F:F, '4.ONT'!E:E, "?"),
                "?"
            )
        )
    )
)</f>
        <v>OG311</v>
      </c>
      <c r="E617" t="str">
        <f t="shared" si="10"/>
        <v>OG311U_D_IL_NEXT_221123_SC</v>
      </c>
      <c r="F617" s="183" t="s">
        <v>6459</v>
      </c>
      <c r="G617" s="183" t="s">
        <v>6469</v>
      </c>
      <c r="H617" s="289">
        <v>44888</v>
      </c>
      <c r="I617" s="183" t="s">
        <v>6936</v>
      </c>
      <c r="J617" s="183" t="s">
        <v>107</v>
      </c>
      <c r="K617" s="183" t="s">
        <v>107</v>
      </c>
      <c r="L617" s="185"/>
    </row>
    <row r="618" spans="1:12" x14ac:dyDescent="0.25">
      <c r="A618" s="115">
        <f ca="1">INDEX('1.MetaData'!A:A, MATCH($D618, '1.MetaData'!$B:$B, 0))</f>
        <v>312</v>
      </c>
      <c r="B618" s="161" t="s">
        <v>6945</v>
      </c>
      <c r="C618" s="183" t="s">
        <v>4878</v>
      </c>
      <c r="D618" s="81" t="str">
        <f ca="1">IF(
    NOT(ISERROR(_xlfn.XLOOKUP($B618, '4.Illumina'!F:F, '4.Illumina'!E:E))),
    _xlfn.XLOOKUP($B618, '4.Illumina'!F:F, '4.Illumina'!E:E),
    IF(
        NOT(ISERROR(_xlfn.XLOOKUP($B618, '4.PacBio'!F:F, '4.PacBio'!E:E))),
        _xlfn.XLOOKUP($B618, '4.PacBio'!F:F, '4.PacBio'!E:E),
        IF(
            NOT(ISERROR(_xlfn.XLOOKUP($B618, '4.HiCLibrary'!F:F, '4.HiCLibrary'!E:E))),
            _xlfn.XLOOKUP($B618, '4.HiCLibrary'!F:F, '4.HiCLibrary'!E:E),
            IFERROR(
                _xlfn.XLOOKUP($B618, '4.ONT'!F:F, '4.ONT'!E:E, "?"),
                "?"
            )
        )
    )
)</f>
        <v>OG312</v>
      </c>
      <c r="E618" t="str">
        <f t="shared" si="10"/>
        <v>OG312U_D_IL_NEXT_221123_SC</v>
      </c>
      <c r="F618" s="183" t="s">
        <v>6459</v>
      </c>
      <c r="G618" s="183" t="s">
        <v>6469</v>
      </c>
      <c r="H618" s="289">
        <v>44888</v>
      </c>
      <c r="I618" s="183" t="s">
        <v>6936</v>
      </c>
      <c r="J618" s="183" t="s">
        <v>107</v>
      </c>
      <c r="K618" s="183" t="s">
        <v>107</v>
      </c>
      <c r="L618" s="185"/>
    </row>
    <row r="619" spans="1:12" x14ac:dyDescent="0.25">
      <c r="A619" s="115">
        <f ca="1">INDEX('1.MetaData'!A:A, MATCH($D619, '1.MetaData'!$B:$B, 0))</f>
        <v>313</v>
      </c>
      <c r="B619" s="161" t="s">
        <v>6946</v>
      </c>
      <c r="C619" s="183" t="s">
        <v>4878</v>
      </c>
      <c r="D619" s="81" t="str">
        <f ca="1">IF(
    NOT(ISERROR(_xlfn.XLOOKUP($B619, '4.Illumina'!F:F, '4.Illumina'!E:E))),
    _xlfn.XLOOKUP($B619, '4.Illumina'!F:F, '4.Illumina'!E:E),
    IF(
        NOT(ISERROR(_xlfn.XLOOKUP($B619, '4.PacBio'!F:F, '4.PacBio'!E:E))),
        _xlfn.XLOOKUP($B619, '4.PacBio'!F:F, '4.PacBio'!E:E),
        IF(
            NOT(ISERROR(_xlfn.XLOOKUP($B619, '4.HiCLibrary'!F:F, '4.HiCLibrary'!E:E))),
            _xlfn.XLOOKUP($B619, '4.HiCLibrary'!F:F, '4.HiCLibrary'!E:E),
            IFERROR(
                _xlfn.XLOOKUP($B619, '4.ONT'!F:F, '4.ONT'!E:E, "?"),
                "?"
            )
        )
    )
)</f>
        <v>OG313</v>
      </c>
      <c r="E619" t="str">
        <f t="shared" si="10"/>
        <v>OG313U_D_IL_NOVA_230302_AD</v>
      </c>
      <c r="F619" s="183" t="s">
        <v>6459</v>
      </c>
      <c r="G619" s="183" t="s">
        <v>6471</v>
      </c>
      <c r="H619" s="289">
        <v>44987</v>
      </c>
      <c r="I619" s="183" t="s">
        <v>6536</v>
      </c>
      <c r="J619" s="183" t="s">
        <v>107</v>
      </c>
      <c r="K619" s="183" t="s">
        <v>107</v>
      </c>
      <c r="L619" s="185"/>
    </row>
    <row r="620" spans="1:12" x14ac:dyDescent="0.25">
      <c r="A620" s="115">
        <f ca="1">INDEX('1.MetaData'!A:A, MATCH($D620, '1.MetaData'!$B:$B, 0))</f>
        <v>313</v>
      </c>
      <c r="B620" s="161" t="s">
        <v>6946</v>
      </c>
      <c r="C620" s="183" t="s">
        <v>4878</v>
      </c>
      <c r="D620" s="81" t="str">
        <f ca="1">IF(
    NOT(ISERROR(_xlfn.XLOOKUP($B620, '4.Illumina'!F:F, '4.Illumina'!E:E))),
    _xlfn.XLOOKUP($B620, '4.Illumina'!F:F, '4.Illumina'!E:E),
    IF(
        NOT(ISERROR(_xlfn.XLOOKUP($B620, '4.PacBio'!F:F, '4.PacBio'!E:E))),
        _xlfn.XLOOKUP($B620, '4.PacBio'!F:F, '4.PacBio'!E:E),
        IF(
            NOT(ISERROR(_xlfn.XLOOKUP($B620, '4.HiCLibrary'!F:F, '4.HiCLibrary'!E:E))),
            _xlfn.XLOOKUP($B620, '4.HiCLibrary'!F:F, '4.HiCLibrary'!E:E),
            IFERROR(
                _xlfn.XLOOKUP($B620, '4.ONT'!F:F, '4.ONT'!E:E, "?"),
                "?"
            )
        )
    )
)</f>
        <v>OG313</v>
      </c>
      <c r="E620" t="str">
        <f t="shared" si="10"/>
        <v>OG313U_D_IL_NOVA_230419_AD2</v>
      </c>
      <c r="F620" s="183" t="s">
        <v>6459</v>
      </c>
      <c r="G620" s="183" t="s">
        <v>6471</v>
      </c>
      <c r="H620" s="289">
        <v>45035</v>
      </c>
      <c r="I620" s="183" t="s">
        <v>6911</v>
      </c>
      <c r="J620" s="183" t="s">
        <v>107</v>
      </c>
      <c r="K620" s="183" t="s">
        <v>107</v>
      </c>
      <c r="L620" s="185"/>
    </row>
    <row r="621" spans="1:12" x14ac:dyDescent="0.25">
      <c r="A621" s="115">
        <f ca="1">INDEX('1.MetaData'!A:A, MATCH($D621, '1.MetaData'!$B:$B, 0))</f>
        <v>314</v>
      </c>
      <c r="B621" s="161" t="s">
        <v>6947</v>
      </c>
      <c r="C621" s="183" t="s">
        <v>4878</v>
      </c>
      <c r="D621" s="81" t="str">
        <f ca="1">IF(
    NOT(ISERROR(_xlfn.XLOOKUP($B621, '4.Illumina'!F:F, '4.Illumina'!E:E))),
    _xlfn.XLOOKUP($B621, '4.Illumina'!F:F, '4.Illumina'!E:E),
    IF(
        NOT(ISERROR(_xlfn.XLOOKUP($B621, '4.PacBio'!F:F, '4.PacBio'!E:E))),
        _xlfn.XLOOKUP($B621, '4.PacBio'!F:F, '4.PacBio'!E:E),
        IF(
            NOT(ISERROR(_xlfn.XLOOKUP($B621, '4.HiCLibrary'!F:F, '4.HiCLibrary'!E:E))),
            _xlfn.XLOOKUP($B621, '4.HiCLibrary'!F:F, '4.HiCLibrary'!E:E),
            IFERROR(
                _xlfn.XLOOKUP($B621, '4.ONT'!F:F, '4.ONT'!E:E, "?"),
                "?"
            )
        )
    )
)</f>
        <v>OG314</v>
      </c>
      <c r="E621" t="str">
        <f t="shared" si="10"/>
        <v>OG314U_D_IL_NOVA_230302_AD</v>
      </c>
      <c r="F621" s="183" t="s">
        <v>6459</v>
      </c>
      <c r="G621" s="183" t="s">
        <v>6471</v>
      </c>
      <c r="H621" s="289">
        <v>44987</v>
      </c>
      <c r="I621" s="183" t="s">
        <v>6536</v>
      </c>
      <c r="J621" s="183" t="s">
        <v>107</v>
      </c>
      <c r="K621" s="183" t="s">
        <v>107</v>
      </c>
      <c r="L621" s="185"/>
    </row>
    <row r="622" spans="1:12" x14ac:dyDescent="0.25">
      <c r="A622" s="115">
        <f ca="1">INDEX('1.MetaData'!A:A, MATCH($D622, '1.MetaData'!$B:$B, 0))</f>
        <v>314</v>
      </c>
      <c r="B622" s="161" t="s">
        <v>6947</v>
      </c>
      <c r="C622" s="183" t="s">
        <v>4878</v>
      </c>
      <c r="D622" s="81" t="str">
        <f ca="1">IF(
    NOT(ISERROR(_xlfn.XLOOKUP($B622, '4.Illumina'!F:F, '4.Illumina'!E:E))),
    _xlfn.XLOOKUP($B622, '4.Illumina'!F:F, '4.Illumina'!E:E),
    IF(
        NOT(ISERROR(_xlfn.XLOOKUP($B622, '4.PacBio'!F:F, '4.PacBio'!E:E))),
        _xlfn.XLOOKUP($B622, '4.PacBio'!F:F, '4.PacBio'!E:E),
        IF(
            NOT(ISERROR(_xlfn.XLOOKUP($B622, '4.HiCLibrary'!F:F, '4.HiCLibrary'!E:E))),
            _xlfn.XLOOKUP($B622, '4.HiCLibrary'!F:F, '4.HiCLibrary'!E:E),
            IFERROR(
                _xlfn.XLOOKUP($B622, '4.ONT'!F:F, '4.ONT'!E:E, "?"),
                "?"
            )
        )
    )
)</f>
        <v>OG314</v>
      </c>
      <c r="E622" t="str">
        <f t="shared" si="10"/>
        <v>OG314U_D_IL_NOVA_230419_AD2</v>
      </c>
      <c r="F622" s="183" t="s">
        <v>6459</v>
      </c>
      <c r="G622" s="183" t="s">
        <v>6471</v>
      </c>
      <c r="H622" s="289">
        <v>45035</v>
      </c>
      <c r="I622" s="183" t="s">
        <v>6911</v>
      </c>
      <c r="J622" s="183" t="s">
        <v>107</v>
      </c>
      <c r="K622" s="183" t="s">
        <v>107</v>
      </c>
      <c r="L622" s="185"/>
    </row>
    <row r="623" spans="1:12" x14ac:dyDescent="0.25">
      <c r="A623" s="115">
        <f ca="1">INDEX('1.MetaData'!A:A, MATCH($D623, '1.MetaData'!$B:$B, 0))</f>
        <v>315</v>
      </c>
      <c r="B623" s="161" t="s">
        <v>6948</v>
      </c>
      <c r="C623" s="183" t="s">
        <v>4878</v>
      </c>
      <c r="D623" s="81" t="str">
        <f ca="1">IF(
    NOT(ISERROR(_xlfn.XLOOKUP($B623, '4.Illumina'!F:F, '4.Illumina'!E:E))),
    _xlfn.XLOOKUP($B623, '4.Illumina'!F:F, '4.Illumina'!E:E),
    IF(
        NOT(ISERROR(_xlfn.XLOOKUP($B623, '4.PacBio'!F:F, '4.PacBio'!E:E))),
        _xlfn.XLOOKUP($B623, '4.PacBio'!F:F, '4.PacBio'!E:E),
        IF(
            NOT(ISERROR(_xlfn.XLOOKUP($B623, '4.HiCLibrary'!F:F, '4.HiCLibrary'!E:E))),
            _xlfn.XLOOKUP($B623, '4.HiCLibrary'!F:F, '4.HiCLibrary'!E:E),
            IFERROR(
                _xlfn.XLOOKUP($B623, '4.ONT'!F:F, '4.ONT'!E:E, "?"),
                "?"
            )
        )
    )
)</f>
        <v>OG315</v>
      </c>
      <c r="E623" t="str">
        <f t="shared" si="10"/>
        <v>OG315U_D_IL_NEXT_221115_LP</v>
      </c>
      <c r="F623" s="183" t="s">
        <v>6459</v>
      </c>
      <c r="G623" s="183" t="s">
        <v>6469</v>
      </c>
      <c r="H623" s="289">
        <v>44880</v>
      </c>
      <c r="I623" s="183" t="s">
        <v>6933</v>
      </c>
      <c r="J623" s="183" t="s">
        <v>107</v>
      </c>
      <c r="K623" s="183" t="s">
        <v>107</v>
      </c>
      <c r="L623" s="185"/>
    </row>
    <row r="624" spans="1:12" x14ac:dyDescent="0.25">
      <c r="A624" s="115">
        <f ca="1">INDEX('1.MetaData'!A:A, MATCH($D624, '1.MetaData'!$B:$B, 0))</f>
        <v>316</v>
      </c>
      <c r="B624" s="161" t="s">
        <v>6949</v>
      </c>
      <c r="C624" s="183" t="s">
        <v>4878</v>
      </c>
      <c r="D624" s="81" t="str">
        <f ca="1">IF(
    NOT(ISERROR(_xlfn.XLOOKUP($B624, '4.Illumina'!F:F, '4.Illumina'!E:E))),
    _xlfn.XLOOKUP($B624, '4.Illumina'!F:F, '4.Illumina'!E:E),
    IF(
        NOT(ISERROR(_xlfn.XLOOKUP($B624, '4.PacBio'!F:F, '4.PacBio'!E:E))),
        _xlfn.XLOOKUP($B624, '4.PacBio'!F:F, '4.PacBio'!E:E),
        IF(
            NOT(ISERROR(_xlfn.XLOOKUP($B624, '4.HiCLibrary'!F:F, '4.HiCLibrary'!E:E))),
            _xlfn.XLOOKUP($B624, '4.HiCLibrary'!F:F, '4.HiCLibrary'!E:E),
            IFERROR(
                _xlfn.XLOOKUP($B624, '4.ONT'!F:F, '4.ONT'!E:E, "?"),
                "?"
            )
        )
    )
)</f>
        <v>OG316</v>
      </c>
      <c r="E624" t="str">
        <f t="shared" si="10"/>
        <v>OG316U_D_IL_NEXT_221115_LP</v>
      </c>
      <c r="F624" s="183" t="s">
        <v>6459</v>
      </c>
      <c r="G624" s="183" t="s">
        <v>6469</v>
      </c>
      <c r="H624" s="289">
        <v>44880</v>
      </c>
      <c r="I624" s="183" t="s">
        <v>6933</v>
      </c>
      <c r="J624" s="183" t="s">
        <v>107</v>
      </c>
      <c r="K624" s="183" t="s">
        <v>107</v>
      </c>
      <c r="L624" s="185"/>
    </row>
    <row r="625" spans="1:12" x14ac:dyDescent="0.25">
      <c r="A625" s="115">
        <f ca="1">INDEX('1.MetaData'!A:A, MATCH($D625, '1.MetaData'!$B:$B, 0))</f>
        <v>317</v>
      </c>
      <c r="B625" s="161" t="s">
        <v>6950</v>
      </c>
      <c r="C625" s="183" t="s">
        <v>4878</v>
      </c>
      <c r="D625" s="81" t="str">
        <f ca="1">IF(
    NOT(ISERROR(_xlfn.XLOOKUP($B625, '4.Illumina'!F:F, '4.Illumina'!E:E))),
    _xlfn.XLOOKUP($B625, '4.Illumina'!F:F, '4.Illumina'!E:E),
    IF(
        NOT(ISERROR(_xlfn.XLOOKUP($B625, '4.PacBio'!F:F, '4.PacBio'!E:E))),
        _xlfn.XLOOKUP($B625, '4.PacBio'!F:F, '4.PacBio'!E:E),
        IF(
            NOT(ISERROR(_xlfn.XLOOKUP($B625, '4.HiCLibrary'!F:F, '4.HiCLibrary'!E:E))),
            _xlfn.XLOOKUP($B625, '4.HiCLibrary'!F:F, '4.HiCLibrary'!E:E),
            IFERROR(
                _xlfn.XLOOKUP($B625, '4.ONT'!F:F, '4.ONT'!E:E, "?"),
                "?"
            )
        )
    )
)</f>
        <v>OG317</v>
      </c>
      <c r="E625" t="str">
        <f t="shared" si="10"/>
        <v>OG317U_D_IL_NOVA_230302_AD</v>
      </c>
      <c r="F625" s="183" t="s">
        <v>6459</v>
      </c>
      <c r="G625" s="183" t="s">
        <v>6471</v>
      </c>
      <c r="H625" s="289">
        <v>44987</v>
      </c>
      <c r="I625" s="183" t="s">
        <v>6536</v>
      </c>
      <c r="J625" s="183" t="s">
        <v>107</v>
      </c>
      <c r="K625" s="183" t="s">
        <v>107</v>
      </c>
      <c r="L625" s="185"/>
    </row>
    <row r="626" spans="1:12" x14ac:dyDescent="0.25">
      <c r="A626" s="115">
        <f ca="1">INDEX('1.MetaData'!A:A, MATCH($D626, '1.MetaData'!$B:$B, 0))</f>
        <v>317</v>
      </c>
      <c r="B626" s="161" t="s">
        <v>6950</v>
      </c>
      <c r="C626" s="183" t="s">
        <v>4878</v>
      </c>
      <c r="D626" s="81" t="str">
        <f ca="1">IF(
    NOT(ISERROR(_xlfn.XLOOKUP($B626, '4.Illumina'!F:F, '4.Illumina'!E:E))),
    _xlfn.XLOOKUP($B626, '4.Illumina'!F:F, '4.Illumina'!E:E),
    IF(
        NOT(ISERROR(_xlfn.XLOOKUP($B626, '4.PacBio'!F:F, '4.PacBio'!E:E))),
        _xlfn.XLOOKUP($B626, '4.PacBio'!F:F, '4.PacBio'!E:E),
        IF(
            NOT(ISERROR(_xlfn.XLOOKUP($B626, '4.HiCLibrary'!F:F, '4.HiCLibrary'!E:E))),
            _xlfn.XLOOKUP($B626, '4.HiCLibrary'!F:F, '4.HiCLibrary'!E:E),
            IFERROR(
                _xlfn.XLOOKUP($B626, '4.ONT'!F:F, '4.ONT'!E:E, "?"),
                "?"
            )
        )
    )
)</f>
        <v>OG317</v>
      </c>
      <c r="E626" t="str">
        <f t="shared" si="10"/>
        <v>OG317U_D_IL_NOVA_230419_AD2</v>
      </c>
      <c r="F626" s="183" t="s">
        <v>6459</v>
      </c>
      <c r="G626" s="183" t="s">
        <v>6471</v>
      </c>
      <c r="H626" s="289">
        <v>45035</v>
      </c>
      <c r="I626" s="183" t="s">
        <v>6911</v>
      </c>
      <c r="J626" s="183" t="s">
        <v>107</v>
      </c>
      <c r="K626" s="183" t="s">
        <v>107</v>
      </c>
      <c r="L626" s="185"/>
    </row>
    <row r="627" spans="1:12" x14ac:dyDescent="0.25">
      <c r="A627" s="115">
        <f ca="1">INDEX('1.MetaData'!A:A, MATCH($D627, '1.MetaData'!$B:$B, 0))</f>
        <v>318</v>
      </c>
      <c r="B627" s="161" t="s">
        <v>6951</v>
      </c>
      <c r="C627" s="183" t="s">
        <v>4878</v>
      </c>
      <c r="D627" s="81" t="str">
        <f ca="1">IF(
    NOT(ISERROR(_xlfn.XLOOKUP($B627, '4.Illumina'!F:F, '4.Illumina'!E:E))),
    _xlfn.XLOOKUP($B627, '4.Illumina'!F:F, '4.Illumina'!E:E),
    IF(
        NOT(ISERROR(_xlfn.XLOOKUP($B627, '4.PacBio'!F:F, '4.PacBio'!E:E))),
        _xlfn.XLOOKUP($B627, '4.PacBio'!F:F, '4.PacBio'!E:E),
        IF(
            NOT(ISERROR(_xlfn.XLOOKUP($B627, '4.HiCLibrary'!F:F, '4.HiCLibrary'!E:E))),
            _xlfn.XLOOKUP($B627, '4.HiCLibrary'!F:F, '4.HiCLibrary'!E:E),
            IFERROR(
                _xlfn.XLOOKUP($B627, '4.ONT'!F:F, '4.ONT'!E:E, "?"),
                "?"
            )
        )
    )
)</f>
        <v>OG318</v>
      </c>
      <c r="E627" t="str">
        <f t="shared" si="10"/>
        <v>OG318U_D_IL_NOVA_230302_AD</v>
      </c>
      <c r="F627" s="183" t="s">
        <v>6459</v>
      </c>
      <c r="G627" s="183" t="s">
        <v>6471</v>
      </c>
      <c r="H627" s="289">
        <v>44987</v>
      </c>
      <c r="I627" s="183" t="s">
        <v>6536</v>
      </c>
      <c r="J627" s="183" t="s">
        <v>107</v>
      </c>
      <c r="K627" s="183" t="s">
        <v>107</v>
      </c>
      <c r="L627" s="185"/>
    </row>
    <row r="628" spans="1:12" x14ac:dyDescent="0.25">
      <c r="A628" s="115">
        <f ca="1">INDEX('1.MetaData'!A:A, MATCH($D628, '1.MetaData'!$B:$B, 0))</f>
        <v>318</v>
      </c>
      <c r="B628" s="161" t="s">
        <v>6951</v>
      </c>
      <c r="C628" s="183" t="s">
        <v>4878</v>
      </c>
      <c r="D628" s="81" t="str">
        <f ca="1">IF(
    NOT(ISERROR(_xlfn.XLOOKUP($B628, '4.Illumina'!F:F, '4.Illumina'!E:E))),
    _xlfn.XLOOKUP($B628, '4.Illumina'!F:F, '4.Illumina'!E:E),
    IF(
        NOT(ISERROR(_xlfn.XLOOKUP($B628, '4.PacBio'!F:F, '4.PacBio'!E:E))),
        _xlfn.XLOOKUP($B628, '4.PacBio'!F:F, '4.PacBio'!E:E),
        IF(
            NOT(ISERROR(_xlfn.XLOOKUP($B628, '4.HiCLibrary'!F:F, '4.HiCLibrary'!E:E))),
            _xlfn.XLOOKUP($B628, '4.HiCLibrary'!F:F, '4.HiCLibrary'!E:E),
            IFERROR(
                _xlfn.XLOOKUP($B628, '4.ONT'!F:F, '4.ONT'!E:E, "?"),
                "?"
            )
        )
    )
)</f>
        <v>OG318</v>
      </c>
      <c r="E628" t="str">
        <f t="shared" si="10"/>
        <v>OG318U_D_IL_NOVA_230419_AD2</v>
      </c>
      <c r="F628" s="183" t="s">
        <v>6459</v>
      </c>
      <c r="G628" s="183" t="s">
        <v>6471</v>
      </c>
      <c r="H628" s="289">
        <v>45035</v>
      </c>
      <c r="I628" s="183" t="s">
        <v>6911</v>
      </c>
      <c r="J628" s="183" t="s">
        <v>107</v>
      </c>
      <c r="K628" s="183" t="s">
        <v>107</v>
      </c>
      <c r="L628" s="185"/>
    </row>
    <row r="629" spans="1:12" x14ac:dyDescent="0.25">
      <c r="A629" s="115">
        <f ca="1">INDEX('1.MetaData'!A:A, MATCH($D629, '1.MetaData'!$B:$B, 0))</f>
        <v>319</v>
      </c>
      <c r="B629" s="161" t="s">
        <v>6952</v>
      </c>
      <c r="C629" s="183" t="s">
        <v>4878</v>
      </c>
      <c r="D629" s="81" t="str">
        <f ca="1">IF(
    NOT(ISERROR(_xlfn.XLOOKUP($B629, '4.Illumina'!F:F, '4.Illumina'!E:E))),
    _xlfn.XLOOKUP($B629, '4.Illumina'!F:F, '4.Illumina'!E:E),
    IF(
        NOT(ISERROR(_xlfn.XLOOKUP($B629, '4.PacBio'!F:F, '4.PacBio'!E:E))),
        _xlfn.XLOOKUP($B629, '4.PacBio'!F:F, '4.PacBio'!E:E),
        IF(
            NOT(ISERROR(_xlfn.XLOOKUP($B629, '4.HiCLibrary'!F:F, '4.HiCLibrary'!E:E))),
            _xlfn.XLOOKUP($B629, '4.HiCLibrary'!F:F, '4.HiCLibrary'!E:E),
            IFERROR(
                _xlfn.XLOOKUP($B629, '4.ONT'!F:F, '4.ONT'!E:E, "?"),
                "?"
            )
        )
    )
)</f>
        <v>OG319</v>
      </c>
      <c r="E629" t="str">
        <f t="shared" si="10"/>
        <v>OG319U_D_IL_NEXT_221115_LP</v>
      </c>
      <c r="F629" s="183" t="s">
        <v>6459</v>
      </c>
      <c r="G629" s="183" t="s">
        <v>6469</v>
      </c>
      <c r="H629" s="289">
        <v>44880</v>
      </c>
      <c r="I629" s="183" t="s">
        <v>6933</v>
      </c>
      <c r="J629" s="183" t="s">
        <v>107</v>
      </c>
      <c r="K629" s="183" t="s">
        <v>107</v>
      </c>
      <c r="L629" s="185"/>
    </row>
    <row r="630" spans="1:12" x14ac:dyDescent="0.25">
      <c r="A630" s="115">
        <f ca="1">INDEX('1.MetaData'!A:A, MATCH($D630, '1.MetaData'!$B:$B, 0))</f>
        <v>320</v>
      </c>
      <c r="B630" s="161" t="s">
        <v>6953</v>
      </c>
      <c r="C630" s="183" t="s">
        <v>4878</v>
      </c>
      <c r="D630" s="81" t="str">
        <f ca="1">IF(
    NOT(ISERROR(_xlfn.XLOOKUP($B630, '4.Illumina'!F:F, '4.Illumina'!E:E))),
    _xlfn.XLOOKUP($B630, '4.Illumina'!F:F, '4.Illumina'!E:E),
    IF(
        NOT(ISERROR(_xlfn.XLOOKUP($B630, '4.PacBio'!F:F, '4.PacBio'!E:E))),
        _xlfn.XLOOKUP($B630, '4.PacBio'!F:F, '4.PacBio'!E:E),
        IF(
            NOT(ISERROR(_xlfn.XLOOKUP($B630, '4.HiCLibrary'!F:F, '4.HiCLibrary'!E:E))),
            _xlfn.XLOOKUP($B630, '4.HiCLibrary'!F:F, '4.HiCLibrary'!E:E),
            IFERROR(
                _xlfn.XLOOKUP($B630, '4.ONT'!F:F, '4.ONT'!E:E, "?"),
                "?"
            )
        )
    )
)</f>
        <v>OG320</v>
      </c>
      <c r="E630" t="str">
        <f t="shared" si="10"/>
        <v>OG320U_D_IL_NOVA_230302_AD</v>
      </c>
      <c r="F630" s="183" t="s">
        <v>6459</v>
      </c>
      <c r="G630" s="183" t="s">
        <v>6471</v>
      </c>
      <c r="H630" s="289">
        <v>44987</v>
      </c>
      <c r="I630" s="183" t="s">
        <v>6536</v>
      </c>
      <c r="J630" s="183" t="s">
        <v>107</v>
      </c>
      <c r="K630" s="183" t="s">
        <v>107</v>
      </c>
      <c r="L630" s="185"/>
    </row>
    <row r="631" spans="1:12" x14ac:dyDescent="0.25">
      <c r="A631" s="115">
        <f ca="1">INDEX('1.MetaData'!A:A, MATCH($D631, '1.MetaData'!$B:$B, 0))</f>
        <v>320</v>
      </c>
      <c r="B631" s="161" t="s">
        <v>6953</v>
      </c>
      <c r="C631" s="183" t="s">
        <v>4878</v>
      </c>
      <c r="D631" s="81" t="str">
        <f ca="1">IF(
    NOT(ISERROR(_xlfn.XLOOKUP($B631, '4.Illumina'!F:F, '4.Illumina'!E:E))),
    _xlfn.XLOOKUP($B631, '4.Illumina'!F:F, '4.Illumina'!E:E),
    IF(
        NOT(ISERROR(_xlfn.XLOOKUP($B631, '4.PacBio'!F:F, '4.PacBio'!E:E))),
        _xlfn.XLOOKUP($B631, '4.PacBio'!F:F, '4.PacBio'!E:E),
        IF(
            NOT(ISERROR(_xlfn.XLOOKUP($B631, '4.HiCLibrary'!F:F, '4.HiCLibrary'!E:E))),
            _xlfn.XLOOKUP($B631, '4.HiCLibrary'!F:F, '4.HiCLibrary'!E:E),
            IFERROR(
                _xlfn.XLOOKUP($B631, '4.ONT'!F:F, '4.ONT'!E:E, "?"),
                "?"
            )
        )
    )
)</f>
        <v>OG320</v>
      </c>
      <c r="E631" t="str">
        <f t="shared" si="10"/>
        <v>OG320U_D_IL_NOVA_230419_AD2</v>
      </c>
      <c r="F631" s="183" t="s">
        <v>6459</v>
      </c>
      <c r="G631" s="183" t="s">
        <v>6471</v>
      </c>
      <c r="H631" s="289">
        <v>45035</v>
      </c>
      <c r="I631" s="183" t="s">
        <v>6911</v>
      </c>
      <c r="J631" s="183" t="s">
        <v>107</v>
      </c>
      <c r="K631" s="183" t="s">
        <v>107</v>
      </c>
      <c r="L631" s="185"/>
    </row>
    <row r="632" spans="1:12" x14ac:dyDescent="0.25">
      <c r="A632" s="115">
        <f ca="1">INDEX('1.MetaData'!A:A, MATCH($D632, '1.MetaData'!$B:$B, 0))</f>
        <v>321</v>
      </c>
      <c r="B632" s="161" t="s">
        <v>6954</v>
      </c>
      <c r="C632" s="183" t="s">
        <v>4878</v>
      </c>
      <c r="D632" s="81" t="str">
        <f ca="1">IF(
    NOT(ISERROR(_xlfn.XLOOKUP($B632, '4.Illumina'!F:F, '4.Illumina'!E:E))),
    _xlfn.XLOOKUP($B632, '4.Illumina'!F:F, '4.Illumina'!E:E),
    IF(
        NOT(ISERROR(_xlfn.XLOOKUP($B632, '4.PacBio'!F:F, '4.PacBio'!E:E))),
        _xlfn.XLOOKUP($B632, '4.PacBio'!F:F, '4.PacBio'!E:E),
        IF(
            NOT(ISERROR(_xlfn.XLOOKUP($B632, '4.HiCLibrary'!F:F, '4.HiCLibrary'!E:E))),
            _xlfn.XLOOKUP($B632, '4.HiCLibrary'!F:F, '4.HiCLibrary'!E:E),
            IFERROR(
                _xlfn.XLOOKUP($B632, '4.ONT'!F:F, '4.ONT'!E:E, "?"),
                "?"
            )
        )
    )
)</f>
        <v>OG321</v>
      </c>
      <c r="E632" t="str">
        <f t="shared" si="10"/>
        <v>OG321U_D_IL_NOVA_230302_AD</v>
      </c>
      <c r="F632" s="183" t="s">
        <v>6459</v>
      </c>
      <c r="G632" s="183" t="s">
        <v>6471</v>
      </c>
      <c r="H632" s="289">
        <v>44987</v>
      </c>
      <c r="I632" s="183" t="s">
        <v>6536</v>
      </c>
      <c r="J632" s="183" t="s">
        <v>107</v>
      </c>
      <c r="K632" s="183" t="s">
        <v>107</v>
      </c>
      <c r="L632" s="185"/>
    </row>
    <row r="633" spans="1:12" x14ac:dyDescent="0.25">
      <c r="A633" s="115">
        <f ca="1">INDEX('1.MetaData'!A:A, MATCH($D633, '1.MetaData'!$B:$B, 0))</f>
        <v>321</v>
      </c>
      <c r="B633" s="161" t="s">
        <v>6954</v>
      </c>
      <c r="C633" s="183" t="s">
        <v>4878</v>
      </c>
      <c r="D633" s="81" t="str">
        <f ca="1">IF(
    NOT(ISERROR(_xlfn.XLOOKUP($B633, '4.Illumina'!F:F, '4.Illumina'!E:E))),
    _xlfn.XLOOKUP($B633, '4.Illumina'!F:F, '4.Illumina'!E:E),
    IF(
        NOT(ISERROR(_xlfn.XLOOKUP($B633, '4.PacBio'!F:F, '4.PacBio'!E:E))),
        _xlfn.XLOOKUP($B633, '4.PacBio'!F:F, '4.PacBio'!E:E),
        IF(
            NOT(ISERROR(_xlfn.XLOOKUP($B633, '4.HiCLibrary'!F:F, '4.HiCLibrary'!E:E))),
            _xlfn.XLOOKUP($B633, '4.HiCLibrary'!F:F, '4.HiCLibrary'!E:E),
            IFERROR(
                _xlfn.XLOOKUP($B633, '4.ONT'!F:F, '4.ONT'!E:E, "?"),
                "?"
            )
        )
    )
)</f>
        <v>OG321</v>
      </c>
      <c r="E633" t="str">
        <f t="shared" si="10"/>
        <v>OG321U_D_IL_NOVA_230419_AD2</v>
      </c>
      <c r="F633" s="183" t="s">
        <v>6459</v>
      </c>
      <c r="G633" s="183" t="s">
        <v>6471</v>
      </c>
      <c r="H633" s="289">
        <v>45035</v>
      </c>
      <c r="I633" s="183" t="s">
        <v>6911</v>
      </c>
      <c r="J633" s="183" t="s">
        <v>107</v>
      </c>
      <c r="K633" s="183" t="s">
        <v>107</v>
      </c>
      <c r="L633" s="185"/>
    </row>
    <row r="634" spans="1:12" x14ac:dyDescent="0.25">
      <c r="A634" s="115">
        <f ca="1">INDEX('1.MetaData'!A:A, MATCH($D634, '1.MetaData'!$B:$B, 0))</f>
        <v>322</v>
      </c>
      <c r="B634" s="161" t="s">
        <v>6955</v>
      </c>
      <c r="C634" s="183" t="s">
        <v>4878</v>
      </c>
      <c r="D634" s="81" t="str">
        <f ca="1">IF(
    NOT(ISERROR(_xlfn.XLOOKUP($B634, '4.Illumina'!F:F, '4.Illumina'!E:E))),
    _xlfn.XLOOKUP($B634, '4.Illumina'!F:F, '4.Illumina'!E:E),
    IF(
        NOT(ISERROR(_xlfn.XLOOKUP($B634, '4.PacBio'!F:F, '4.PacBio'!E:E))),
        _xlfn.XLOOKUP($B634, '4.PacBio'!F:F, '4.PacBio'!E:E),
        IF(
            NOT(ISERROR(_xlfn.XLOOKUP($B634, '4.HiCLibrary'!F:F, '4.HiCLibrary'!E:E))),
            _xlfn.XLOOKUP($B634, '4.HiCLibrary'!F:F, '4.HiCLibrary'!E:E),
            IFERROR(
                _xlfn.XLOOKUP($B634, '4.ONT'!F:F, '4.ONT'!E:E, "?"),
                "?"
            )
        )
    )
)</f>
        <v>OG322</v>
      </c>
      <c r="E634" t="str">
        <f t="shared" si="10"/>
        <v>OG322U_D_IL_NOVA_230302_AD</v>
      </c>
      <c r="F634" s="183" t="s">
        <v>6459</v>
      </c>
      <c r="G634" s="183" t="s">
        <v>6471</v>
      </c>
      <c r="H634" s="289">
        <v>44987</v>
      </c>
      <c r="I634" s="183" t="s">
        <v>6536</v>
      </c>
      <c r="J634" s="183" t="s">
        <v>107</v>
      </c>
      <c r="K634" s="183" t="s">
        <v>107</v>
      </c>
      <c r="L634" s="185"/>
    </row>
    <row r="635" spans="1:12" x14ac:dyDescent="0.25">
      <c r="A635" s="115">
        <f ca="1">INDEX('1.MetaData'!A:A, MATCH($D635, '1.MetaData'!$B:$B, 0))</f>
        <v>322</v>
      </c>
      <c r="B635" s="161" t="s">
        <v>6955</v>
      </c>
      <c r="C635" s="183" t="s">
        <v>4878</v>
      </c>
      <c r="D635" s="81" t="str">
        <f ca="1">IF(
    NOT(ISERROR(_xlfn.XLOOKUP($B635, '4.Illumina'!F:F, '4.Illumina'!E:E))),
    _xlfn.XLOOKUP($B635, '4.Illumina'!F:F, '4.Illumina'!E:E),
    IF(
        NOT(ISERROR(_xlfn.XLOOKUP($B635, '4.PacBio'!F:F, '4.PacBio'!E:E))),
        _xlfn.XLOOKUP($B635, '4.PacBio'!F:F, '4.PacBio'!E:E),
        IF(
            NOT(ISERROR(_xlfn.XLOOKUP($B635, '4.HiCLibrary'!F:F, '4.HiCLibrary'!E:E))),
            _xlfn.XLOOKUP($B635, '4.HiCLibrary'!F:F, '4.HiCLibrary'!E:E),
            IFERROR(
                _xlfn.XLOOKUP($B635, '4.ONT'!F:F, '4.ONT'!E:E, "?"),
                "?"
            )
        )
    )
)</f>
        <v>OG322</v>
      </c>
      <c r="E635" t="str">
        <f t="shared" si="10"/>
        <v>OG322U_D_IL_NOVA_230419_AD2</v>
      </c>
      <c r="F635" s="183" t="s">
        <v>6459</v>
      </c>
      <c r="G635" s="183" t="s">
        <v>6471</v>
      </c>
      <c r="H635" s="289">
        <v>45035</v>
      </c>
      <c r="I635" s="183" t="s">
        <v>6911</v>
      </c>
      <c r="J635" s="183" t="s">
        <v>107</v>
      </c>
      <c r="K635" s="183" t="s">
        <v>107</v>
      </c>
      <c r="L635" s="185"/>
    </row>
    <row r="636" spans="1:12" x14ac:dyDescent="0.25">
      <c r="A636" s="115">
        <f ca="1">INDEX('1.MetaData'!A:A, MATCH($D636, '1.MetaData'!$B:$B, 0))</f>
        <v>323</v>
      </c>
      <c r="B636" s="161" t="s">
        <v>6956</v>
      </c>
      <c r="C636" s="183" t="s">
        <v>4878</v>
      </c>
      <c r="D636" s="81" t="str">
        <f ca="1">IF(
    NOT(ISERROR(_xlfn.XLOOKUP($B636, '4.Illumina'!F:F, '4.Illumina'!E:E))),
    _xlfn.XLOOKUP($B636, '4.Illumina'!F:F, '4.Illumina'!E:E),
    IF(
        NOT(ISERROR(_xlfn.XLOOKUP($B636, '4.PacBio'!F:F, '4.PacBio'!E:E))),
        _xlfn.XLOOKUP($B636, '4.PacBio'!F:F, '4.PacBio'!E:E),
        IF(
            NOT(ISERROR(_xlfn.XLOOKUP($B636, '4.HiCLibrary'!F:F, '4.HiCLibrary'!E:E))),
            _xlfn.XLOOKUP($B636, '4.HiCLibrary'!F:F, '4.HiCLibrary'!E:E),
            IFERROR(
                _xlfn.XLOOKUP($B636, '4.ONT'!F:F, '4.ONT'!E:E, "?"),
                "?"
            )
        )
    )
)</f>
        <v>OG323</v>
      </c>
      <c r="E636" t="str">
        <f t="shared" si="10"/>
        <v>OG323U_D_IL_NOVA_221003_SC</v>
      </c>
      <c r="F636" s="183" t="s">
        <v>6459</v>
      </c>
      <c r="G636" s="183" t="s">
        <v>6471</v>
      </c>
      <c r="H636" s="289">
        <v>44837</v>
      </c>
      <c r="I636" s="183" t="s">
        <v>6899</v>
      </c>
      <c r="J636" s="183" t="s">
        <v>107</v>
      </c>
      <c r="K636" s="183" t="s">
        <v>107</v>
      </c>
      <c r="L636" s="185"/>
    </row>
    <row r="637" spans="1:12" x14ac:dyDescent="0.25">
      <c r="A637" s="115">
        <f ca="1">INDEX('1.MetaData'!A:A, MATCH($D637, '1.MetaData'!$B:$B, 0))</f>
        <v>324</v>
      </c>
      <c r="B637" s="161" t="s">
        <v>6957</v>
      </c>
      <c r="C637" s="183" t="s">
        <v>4878</v>
      </c>
      <c r="D637" s="81" t="str">
        <f ca="1">IF(
    NOT(ISERROR(_xlfn.XLOOKUP($B637, '4.Illumina'!F:F, '4.Illumina'!E:E))),
    _xlfn.XLOOKUP($B637, '4.Illumina'!F:F, '4.Illumina'!E:E),
    IF(
        NOT(ISERROR(_xlfn.XLOOKUP($B637, '4.PacBio'!F:F, '4.PacBio'!E:E))),
        _xlfn.XLOOKUP($B637, '4.PacBio'!F:F, '4.PacBio'!E:E),
        IF(
            NOT(ISERROR(_xlfn.XLOOKUP($B637, '4.HiCLibrary'!F:F, '4.HiCLibrary'!E:E))),
            _xlfn.XLOOKUP($B637, '4.HiCLibrary'!F:F, '4.HiCLibrary'!E:E),
            IFERROR(
                _xlfn.XLOOKUP($B637, '4.ONT'!F:F, '4.ONT'!E:E, "?"),
                "?"
            )
        )
    )
)</f>
        <v>OG324</v>
      </c>
      <c r="E637" t="str">
        <f t="shared" si="10"/>
        <v>OG324U_D_IL_NOVA_221003_SC</v>
      </c>
      <c r="F637" s="183" t="s">
        <v>6459</v>
      </c>
      <c r="G637" s="183" t="s">
        <v>6471</v>
      </c>
      <c r="H637" s="289">
        <v>44837</v>
      </c>
      <c r="I637" s="183" t="s">
        <v>6899</v>
      </c>
      <c r="J637" s="183" t="s">
        <v>107</v>
      </c>
      <c r="K637" s="183" t="s">
        <v>107</v>
      </c>
      <c r="L637" s="185"/>
    </row>
    <row r="638" spans="1:12" x14ac:dyDescent="0.25">
      <c r="A638" s="115">
        <f ca="1">INDEX('1.MetaData'!A:A, MATCH($D638, '1.MetaData'!$B:$B, 0))</f>
        <v>325</v>
      </c>
      <c r="B638" s="161" t="s">
        <v>6958</v>
      </c>
      <c r="C638" s="183" t="s">
        <v>4878</v>
      </c>
      <c r="D638" s="81" t="str">
        <f ca="1">IF(
    NOT(ISERROR(_xlfn.XLOOKUP($B638, '4.Illumina'!F:F, '4.Illumina'!E:E))),
    _xlfn.XLOOKUP($B638, '4.Illumina'!F:F, '4.Illumina'!E:E),
    IF(
        NOT(ISERROR(_xlfn.XLOOKUP($B638, '4.PacBio'!F:F, '4.PacBio'!E:E))),
        _xlfn.XLOOKUP($B638, '4.PacBio'!F:F, '4.PacBio'!E:E),
        IF(
            NOT(ISERROR(_xlfn.XLOOKUP($B638, '4.HiCLibrary'!F:F, '4.HiCLibrary'!E:E))),
            _xlfn.XLOOKUP($B638, '4.HiCLibrary'!F:F, '4.HiCLibrary'!E:E),
            IFERROR(
                _xlfn.XLOOKUP($B638, '4.ONT'!F:F, '4.ONT'!E:E, "?"),
                "?"
            )
        )
    )
)</f>
        <v>OG325</v>
      </c>
      <c r="E638" t="str">
        <f t="shared" ref="E638:E701" si="11">CONCATENATE(B638,"_",I638)</f>
        <v>OG325U_D_IL_NOVA_221003_SC</v>
      </c>
      <c r="F638" s="183" t="s">
        <v>6459</v>
      </c>
      <c r="G638" s="183" t="s">
        <v>6471</v>
      </c>
      <c r="H638" s="289">
        <v>44837</v>
      </c>
      <c r="I638" s="183" t="s">
        <v>6899</v>
      </c>
      <c r="J638" s="183" t="s">
        <v>107</v>
      </c>
      <c r="K638" s="183" t="s">
        <v>107</v>
      </c>
      <c r="L638" s="185"/>
    </row>
    <row r="639" spans="1:12" x14ac:dyDescent="0.25">
      <c r="A639" s="115">
        <f ca="1">INDEX('1.MetaData'!A:A, MATCH($D639, '1.MetaData'!$B:$B, 0))</f>
        <v>326</v>
      </c>
      <c r="B639" s="161" t="s">
        <v>6959</v>
      </c>
      <c r="C639" s="183" t="s">
        <v>4878</v>
      </c>
      <c r="D639" s="81" t="str">
        <f ca="1">IF(
    NOT(ISERROR(_xlfn.XLOOKUP($B639, '4.Illumina'!F:F, '4.Illumina'!E:E))),
    _xlfn.XLOOKUP($B639, '4.Illumina'!F:F, '4.Illumina'!E:E),
    IF(
        NOT(ISERROR(_xlfn.XLOOKUP($B639, '4.PacBio'!F:F, '4.PacBio'!E:E))),
        _xlfn.XLOOKUP($B639, '4.PacBio'!F:F, '4.PacBio'!E:E),
        IF(
            NOT(ISERROR(_xlfn.XLOOKUP($B639, '4.HiCLibrary'!F:F, '4.HiCLibrary'!E:E))),
            _xlfn.XLOOKUP($B639, '4.HiCLibrary'!F:F, '4.HiCLibrary'!E:E),
            IFERROR(
                _xlfn.XLOOKUP($B639, '4.ONT'!F:F, '4.ONT'!E:E, "?"),
                "?"
            )
        )
    )
)</f>
        <v>OG326</v>
      </c>
      <c r="E639" t="str">
        <f t="shared" si="11"/>
        <v>OG326U_D_IL_NOVA_221003_SC</v>
      </c>
      <c r="F639" s="183" t="s">
        <v>6459</v>
      </c>
      <c r="G639" s="183" t="s">
        <v>6471</v>
      </c>
      <c r="H639" s="289">
        <v>44837</v>
      </c>
      <c r="I639" s="183" t="s">
        <v>6899</v>
      </c>
      <c r="J639" s="183" t="s">
        <v>107</v>
      </c>
      <c r="K639" s="183" t="s">
        <v>107</v>
      </c>
      <c r="L639" s="185"/>
    </row>
    <row r="640" spans="1:12" x14ac:dyDescent="0.25">
      <c r="A640" s="115">
        <f ca="1">INDEX('1.MetaData'!A:A, MATCH($D640, '1.MetaData'!$B:$B, 0))</f>
        <v>327</v>
      </c>
      <c r="B640" s="161" t="s">
        <v>6960</v>
      </c>
      <c r="C640" s="183" t="s">
        <v>4878</v>
      </c>
      <c r="D640" s="81" t="str">
        <f ca="1">IF(
    NOT(ISERROR(_xlfn.XLOOKUP($B640, '4.Illumina'!F:F, '4.Illumina'!E:E))),
    _xlfn.XLOOKUP($B640, '4.Illumina'!F:F, '4.Illumina'!E:E),
    IF(
        NOT(ISERROR(_xlfn.XLOOKUP($B640, '4.PacBio'!F:F, '4.PacBio'!E:E))),
        _xlfn.XLOOKUP($B640, '4.PacBio'!F:F, '4.PacBio'!E:E),
        IF(
            NOT(ISERROR(_xlfn.XLOOKUP($B640, '4.HiCLibrary'!F:F, '4.HiCLibrary'!E:E))),
            _xlfn.XLOOKUP($B640, '4.HiCLibrary'!F:F, '4.HiCLibrary'!E:E),
            IFERROR(
                _xlfn.XLOOKUP($B640, '4.ONT'!F:F, '4.ONT'!E:E, "?"),
                "?"
            )
        )
    )
)</f>
        <v>OG327</v>
      </c>
      <c r="E640" t="str">
        <f t="shared" si="11"/>
        <v>OG327U_D_IL_ISEQ_230321_AD</v>
      </c>
      <c r="F640" s="183" t="s">
        <v>6459</v>
      </c>
      <c r="G640" s="183" t="s">
        <v>6460</v>
      </c>
      <c r="H640" s="289">
        <v>45006</v>
      </c>
      <c r="I640" s="183" t="s">
        <v>6853</v>
      </c>
      <c r="J640" s="183" t="s">
        <v>107</v>
      </c>
      <c r="K640" s="183" t="s">
        <v>107</v>
      </c>
      <c r="L640" s="185"/>
    </row>
    <row r="641" spans="1:12" x14ac:dyDescent="0.25">
      <c r="A641" s="115">
        <f ca="1">INDEX('1.MetaData'!A:A, MATCH($D641, '1.MetaData'!$B:$B, 0))</f>
        <v>327</v>
      </c>
      <c r="B641" s="161" t="s">
        <v>6960</v>
      </c>
      <c r="C641" s="183" t="s">
        <v>4878</v>
      </c>
      <c r="D641" s="81" t="str">
        <f ca="1">IF(
    NOT(ISERROR(_xlfn.XLOOKUP($B641, '4.Illumina'!F:F, '4.Illumina'!E:E))),
    _xlfn.XLOOKUP($B641, '4.Illumina'!F:F, '4.Illumina'!E:E),
    IF(
        NOT(ISERROR(_xlfn.XLOOKUP($B641, '4.PacBio'!F:F, '4.PacBio'!E:E))),
        _xlfn.XLOOKUP($B641, '4.PacBio'!F:F, '4.PacBio'!E:E),
        IF(
            NOT(ISERROR(_xlfn.XLOOKUP($B641, '4.HiCLibrary'!F:F, '4.HiCLibrary'!E:E))),
            _xlfn.XLOOKUP($B641, '4.HiCLibrary'!F:F, '4.HiCLibrary'!E:E),
            IFERROR(
                _xlfn.XLOOKUP($B641, '4.ONT'!F:F, '4.ONT'!E:E, "?"),
                "?"
            )
        )
    )
)</f>
        <v>OG327</v>
      </c>
      <c r="E641" t="str">
        <f t="shared" si="11"/>
        <v>OG327U_D_IL_NOVA_230324_AD</v>
      </c>
      <c r="F641" s="183" t="s">
        <v>6459</v>
      </c>
      <c r="G641" s="183" t="s">
        <v>6471</v>
      </c>
      <c r="H641" s="289">
        <v>45009</v>
      </c>
      <c r="I641" s="183" t="s">
        <v>6854</v>
      </c>
      <c r="J641" s="183" t="s">
        <v>107</v>
      </c>
      <c r="K641" s="183" t="s">
        <v>107</v>
      </c>
      <c r="L641" s="185"/>
    </row>
    <row r="642" spans="1:12" x14ac:dyDescent="0.25">
      <c r="A642" s="115">
        <f ca="1">INDEX('1.MetaData'!A:A, MATCH($D642, '1.MetaData'!$B:$B, 0))</f>
        <v>328</v>
      </c>
      <c r="B642" s="161" t="s">
        <v>6961</v>
      </c>
      <c r="C642" s="183" t="s">
        <v>4878</v>
      </c>
      <c r="D642" s="81" t="str">
        <f ca="1">IF(
    NOT(ISERROR(_xlfn.XLOOKUP($B642, '4.Illumina'!F:F, '4.Illumina'!E:E))),
    _xlfn.XLOOKUP($B642, '4.Illumina'!F:F, '4.Illumina'!E:E),
    IF(
        NOT(ISERROR(_xlfn.XLOOKUP($B642, '4.PacBio'!F:F, '4.PacBio'!E:E))),
        _xlfn.XLOOKUP($B642, '4.PacBio'!F:F, '4.PacBio'!E:E),
        IF(
            NOT(ISERROR(_xlfn.XLOOKUP($B642, '4.HiCLibrary'!F:F, '4.HiCLibrary'!E:E))),
            _xlfn.XLOOKUP($B642, '4.HiCLibrary'!F:F, '4.HiCLibrary'!E:E),
            IFERROR(
                _xlfn.XLOOKUP($B642, '4.ONT'!F:F, '4.ONT'!E:E, "?"),
                "?"
            )
        )
    )
)</f>
        <v>OG328</v>
      </c>
      <c r="E642" t="str">
        <f t="shared" si="11"/>
        <v>OG328U_D_IL_ISEQ_230321_AD</v>
      </c>
      <c r="F642" s="183" t="s">
        <v>6459</v>
      </c>
      <c r="G642" s="183" t="s">
        <v>6460</v>
      </c>
      <c r="H642" s="289">
        <v>45006</v>
      </c>
      <c r="I642" s="183" t="s">
        <v>6853</v>
      </c>
      <c r="J642" s="183" t="s">
        <v>107</v>
      </c>
      <c r="K642" s="183" t="s">
        <v>107</v>
      </c>
      <c r="L642" s="185"/>
    </row>
    <row r="643" spans="1:12" x14ac:dyDescent="0.25">
      <c r="A643" s="115">
        <f ca="1">INDEX('1.MetaData'!A:A, MATCH($D643, '1.MetaData'!$B:$B, 0))</f>
        <v>328</v>
      </c>
      <c r="B643" s="161" t="s">
        <v>6961</v>
      </c>
      <c r="C643" s="183" t="s">
        <v>4878</v>
      </c>
      <c r="D643" s="81" t="str">
        <f ca="1">IF(
    NOT(ISERROR(_xlfn.XLOOKUP($B643, '4.Illumina'!F:F, '4.Illumina'!E:E))),
    _xlfn.XLOOKUP($B643, '4.Illumina'!F:F, '4.Illumina'!E:E),
    IF(
        NOT(ISERROR(_xlfn.XLOOKUP($B643, '4.PacBio'!F:F, '4.PacBio'!E:E))),
        _xlfn.XLOOKUP($B643, '4.PacBio'!F:F, '4.PacBio'!E:E),
        IF(
            NOT(ISERROR(_xlfn.XLOOKUP($B643, '4.HiCLibrary'!F:F, '4.HiCLibrary'!E:E))),
            _xlfn.XLOOKUP($B643, '4.HiCLibrary'!F:F, '4.HiCLibrary'!E:E),
            IFERROR(
                _xlfn.XLOOKUP($B643, '4.ONT'!F:F, '4.ONT'!E:E, "?"),
                "?"
            )
        )
    )
)</f>
        <v>OG328</v>
      </c>
      <c r="E643" t="str">
        <f t="shared" si="11"/>
        <v>OG328U_D_IL_NOVA_230324_AD</v>
      </c>
      <c r="F643" s="183" t="s">
        <v>6459</v>
      </c>
      <c r="G643" s="183" t="s">
        <v>6471</v>
      </c>
      <c r="H643" s="289">
        <v>45009</v>
      </c>
      <c r="I643" s="183" t="s">
        <v>6854</v>
      </c>
      <c r="J643" s="183" t="s">
        <v>107</v>
      </c>
      <c r="K643" s="183" t="s">
        <v>107</v>
      </c>
      <c r="L643" s="185"/>
    </row>
    <row r="644" spans="1:12" x14ac:dyDescent="0.25">
      <c r="A644" s="115">
        <f ca="1">INDEX('1.MetaData'!A:A, MATCH($D644, '1.MetaData'!$B:$B, 0))</f>
        <v>329</v>
      </c>
      <c r="B644" s="161" t="s">
        <v>6962</v>
      </c>
      <c r="C644" s="183" t="s">
        <v>4878</v>
      </c>
      <c r="D644" s="81" t="str">
        <f ca="1">IF(
    NOT(ISERROR(_xlfn.XLOOKUP($B644, '4.Illumina'!F:F, '4.Illumina'!E:E))),
    _xlfn.XLOOKUP($B644, '4.Illumina'!F:F, '4.Illumina'!E:E),
    IF(
        NOT(ISERROR(_xlfn.XLOOKUP($B644, '4.PacBio'!F:F, '4.PacBio'!E:E))),
        _xlfn.XLOOKUP($B644, '4.PacBio'!F:F, '4.PacBio'!E:E),
        IF(
            NOT(ISERROR(_xlfn.XLOOKUP($B644, '4.HiCLibrary'!F:F, '4.HiCLibrary'!E:E))),
            _xlfn.XLOOKUP($B644, '4.HiCLibrary'!F:F, '4.HiCLibrary'!E:E),
            IFERROR(
                _xlfn.XLOOKUP($B644, '4.ONT'!F:F, '4.ONT'!E:E, "?"),
                "?"
            )
        )
    )
)</f>
        <v>OG329</v>
      </c>
      <c r="E644" t="str">
        <f t="shared" si="11"/>
        <v>OG329U_D_IL_NOVA_230302_AD</v>
      </c>
      <c r="F644" s="183" t="s">
        <v>6459</v>
      </c>
      <c r="G644" s="183" t="s">
        <v>6471</v>
      </c>
      <c r="H644" s="289">
        <v>44987</v>
      </c>
      <c r="I644" s="183" t="s">
        <v>6536</v>
      </c>
      <c r="J644" s="183" t="s">
        <v>107</v>
      </c>
      <c r="K644" s="183" t="s">
        <v>107</v>
      </c>
      <c r="L644" s="185"/>
    </row>
    <row r="645" spans="1:12" x14ac:dyDescent="0.25">
      <c r="A645" s="115">
        <f ca="1">INDEX('1.MetaData'!A:A, MATCH($D645, '1.MetaData'!$B:$B, 0))</f>
        <v>329</v>
      </c>
      <c r="B645" s="161" t="s">
        <v>6962</v>
      </c>
      <c r="C645" s="183" t="s">
        <v>4878</v>
      </c>
      <c r="D645" s="81" t="str">
        <f ca="1">IF(
    NOT(ISERROR(_xlfn.XLOOKUP($B645, '4.Illumina'!F:F, '4.Illumina'!E:E))),
    _xlfn.XLOOKUP($B645, '4.Illumina'!F:F, '4.Illumina'!E:E),
    IF(
        NOT(ISERROR(_xlfn.XLOOKUP($B645, '4.PacBio'!F:F, '4.PacBio'!E:E))),
        _xlfn.XLOOKUP($B645, '4.PacBio'!F:F, '4.PacBio'!E:E),
        IF(
            NOT(ISERROR(_xlfn.XLOOKUP($B645, '4.HiCLibrary'!F:F, '4.HiCLibrary'!E:E))),
            _xlfn.XLOOKUP($B645, '4.HiCLibrary'!F:F, '4.HiCLibrary'!E:E),
            IFERROR(
                _xlfn.XLOOKUP($B645, '4.ONT'!F:F, '4.ONT'!E:E, "?"),
                "?"
            )
        )
    )
)</f>
        <v>OG329</v>
      </c>
      <c r="E645" t="str">
        <f t="shared" si="11"/>
        <v>OG329U_D_IL_NOVA_230419_AD2</v>
      </c>
      <c r="F645" s="183" t="s">
        <v>6459</v>
      </c>
      <c r="G645" s="183" t="s">
        <v>6471</v>
      </c>
      <c r="H645" s="289">
        <v>45035</v>
      </c>
      <c r="I645" s="183" t="s">
        <v>6911</v>
      </c>
      <c r="J645" s="183" t="s">
        <v>107</v>
      </c>
      <c r="K645" s="183" t="s">
        <v>107</v>
      </c>
      <c r="L645" s="185"/>
    </row>
    <row r="646" spans="1:12" x14ac:dyDescent="0.25">
      <c r="A646" s="115">
        <f ca="1">INDEX('1.MetaData'!A:A, MATCH($D646, '1.MetaData'!$B:$B, 0))</f>
        <v>330</v>
      </c>
      <c r="B646" s="161" t="s">
        <v>6963</v>
      </c>
      <c r="C646" s="183" t="s">
        <v>4878</v>
      </c>
      <c r="D646" s="81" t="str">
        <f ca="1">IF(
    NOT(ISERROR(_xlfn.XLOOKUP($B646, '4.Illumina'!F:F, '4.Illumina'!E:E))),
    _xlfn.XLOOKUP($B646, '4.Illumina'!F:F, '4.Illumina'!E:E),
    IF(
        NOT(ISERROR(_xlfn.XLOOKUP($B646, '4.PacBio'!F:F, '4.PacBio'!E:E))),
        _xlfn.XLOOKUP($B646, '4.PacBio'!F:F, '4.PacBio'!E:E),
        IF(
            NOT(ISERROR(_xlfn.XLOOKUP($B646, '4.HiCLibrary'!F:F, '4.HiCLibrary'!E:E))),
            _xlfn.XLOOKUP($B646, '4.HiCLibrary'!F:F, '4.HiCLibrary'!E:E),
            IFERROR(
                _xlfn.XLOOKUP($B646, '4.ONT'!F:F, '4.ONT'!E:E, "?"),
                "?"
            )
        )
    )
)</f>
        <v>OG330</v>
      </c>
      <c r="E646" t="str">
        <f t="shared" si="11"/>
        <v>OG330U_D_IL_ISEQ_230321_AD</v>
      </c>
      <c r="F646" s="183" t="s">
        <v>6459</v>
      </c>
      <c r="G646" s="183" t="s">
        <v>6460</v>
      </c>
      <c r="H646" s="289">
        <v>45006</v>
      </c>
      <c r="I646" s="183" t="s">
        <v>6853</v>
      </c>
      <c r="J646" s="183" t="s">
        <v>107</v>
      </c>
      <c r="K646" s="183" t="s">
        <v>107</v>
      </c>
      <c r="L646" s="185"/>
    </row>
    <row r="647" spans="1:12" x14ac:dyDescent="0.25">
      <c r="A647" s="115">
        <f ca="1">INDEX('1.MetaData'!A:A, MATCH($D647, '1.MetaData'!$B:$B, 0))</f>
        <v>330</v>
      </c>
      <c r="B647" s="161" t="s">
        <v>6963</v>
      </c>
      <c r="C647" s="183" t="s">
        <v>4878</v>
      </c>
      <c r="D647" s="81" t="str">
        <f ca="1">IF(
    NOT(ISERROR(_xlfn.XLOOKUP($B647, '4.Illumina'!F:F, '4.Illumina'!E:E))),
    _xlfn.XLOOKUP($B647, '4.Illumina'!F:F, '4.Illumina'!E:E),
    IF(
        NOT(ISERROR(_xlfn.XLOOKUP($B647, '4.PacBio'!F:F, '4.PacBio'!E:E))),
        _xlfn.XLOOKUP($B647, '4.PacBio'!F:F, '4.PacBio'!E:E),
        IF(
            NOT(ISERROR(_xlfn.XLOOKUP($B647, '4.HiCLibrary'!F:F, '4.HiCLibrary'!E:E))),
            _xlfn.XLOOKUP($B647, '4.HiCLibrary'!F:F, '4.HiCLibrary'!E:E),
            IFERROR(
                _xlfn.XLOOKUP($B647, '4.ONT'!F:F, '4.ONT'!E:E, "?"),
                "?"
            )
        )
    )
)</f>
        <v>OG330</v>
      </c>
      <c r="E647" t="str">
        <f t="shared" si="11"/>
        <v>OG330U_D_IL_NOVA_230324_AD</v>
      </c>
      <c r="F647" s="183" t="s">
        <v>6459</v>
      </c>
      <c r="G647" s="183" t="s">
        <v>6471</v>
      </c>
      <c r="H647" s="289">
        <v>45009</v>
      </c>
      <c r="I647" s="183" t="s">
        <v>6854</v>
      </c>
      <c r="J647" s="183" t="s">
        <v>107</v>
      </c>
      <c r="K647" s="183" t="s">
        <v>107</v>
      </c>
      <c r="L647" s="185"/>
    </row>
    <row r="648" spans="1:12" x14ac:dyDescent="0.25">
      <c r="A648" s="115">
        <f ca="1">INDEX('1.MetaData'!A:A, MATCH($D648, '1.MetaData'!$B:$B, 0))</f>
        <v>331</v>
      </c>
      <c r="B648" s="161" t="s">
        <v>6964</v>
      </c>
      <c r="C648" s="183" t="s">
        <v>4878</v>
      </c>
      <c r="D648" s="81" t="str">
        <f ca="1">IF(
    NOT(ISERROR(_xlfn.XLOOKUP($B648, '4.Illumina'!F:F, '4.Illumina'!E:E))),
    _xlfn.XLOOKUP($B648, '4.Illumina'!F:F, '4.Illumina'!E:E),
    IF(
        NOT(ISERROR(_xlfn.XLOOKUP($B648, '4.PacBio'!F:F, '4.PacBio'!E:E))),
        _xlfn.XLOOKUP($B648, '4.PacBio'!F:F, '4.PacBio'!E:E),
        IF(
            NOT(ISERROR(_xlfn.XLOOKUP($B648, '4.HiCLibrary'!F:F, '4.HiCLibrary'!E:E))),
            _xlfn.XLOOKUP($B648, '4.HiCLibrary'!F:F, '4.HiCLibrary'!E:E),
            IFERROR(
                _xlfn.XLOOKUP($B648, '4.ONT'!F:F, '4.ONT'!E:E, "?"),
                "?"
            )
        )
    )
)</f>
        <v>OG331</v>
      </c>
      <c r="E648" t="str">
        <f t="shared" si="11"/>
        <v>OG331U_D_IL_NEXT_221115_LP</v>
      </c>
      <c r="F648" s="183" t="s">
        <v>6459</v>
      </c>
      <c r="G648" s="183" t="s">
        <v>6469</v>
      </c>
      <c r="H648" s="289">
        <v>44880</v>
      </c>
      <c r="I648" s="183" t="s">
        <v>6933</v>
      </c>
      <c r="J648" s="183" t="s">
        <v>107</v>
      </c>
      <c r="K648" s="183" t="s">
        <v>107</v>
      </c>
      <c r="L648" s="185"/>
    </row>
    <row r="649" spans="1:12" x14ac:dyDescent="0.25">
      <c r="A649" s="115">
        <f ca="1">INDEX('1.MetaData'!A:A, MATCH($D649, '1.MetaData'!$B:$B, 0))</f>
        <v>332</v>
      </c>
      <c r="B649" s="161" t="s">
        <v>6965</v>
      </c>
      <c r="C649" s="183" t="s">
        <v>4878</v>
      </c>
      <c r="D649" s="81" t="str">
        <f ca="1">IF(
    NOT(ISERROR(_xlfn.XLOOKUP($B649, '4.Illumina'!F:F, '4.Illumina'!E:E))),
    _xlfn.XLOOKUP($B649, '4.Illumina'!F:F, '4.Illumina'!E:E),
    IF(
        NOT(ISERROR(_xlfn.XLOOKUP($B649, '4.PacBio'!F:F, '4.PacBio'!E:E))),
        _xlfn.XLOOKUP($B649, '4.PacBio'!F:F, '4.PacBio'!E:E),
        IF(
            NOT(ISERROR(_xlfn.XLOOKUP($B649, '4.HiCLibrary'!F:F, '4.HiCLibrary'!E:E))),
            _xlfn.XLOOKUP($B649, '4.HiCLibrary'!F:F, '4.HiCLibrary'!E:E),
            IFERROR(
                _xlfn.XLOOKUP($B649, '4.ONT'!F:F, '4.ONT'!E:E, "?"),
                "?"
            )
        )
    )
)</f>
        <v>OG332</v>
      </c>
      <c r="E649" t="str">
        <f t="shared" si="11"/>
        <v>OG332U_D_IL_ISEQ_230321_AD</v>
      </c>
      <c r="F649" s="183" t="s">
        <v>6459</v>
      </c>
      <c r="G649" s="183" t="s">
        <v>6460</v>
      </c>
      <c r="H649" s="289">
        <v>45006</v>
      </c>
      <c r="I649" s="183" t="s">
        <v>6853</v>
      </c>
      <c r="J649" s="183" t="s">
        <v>107</v>
      </c>
      <c r="K649" s="183" t="s">
        <v>107</v>
      </c>
      <c r="L649" s="185"/>
    </row>
    <row r="650" spans="1:12" x14ac:dyDescent="0.25">
      <c r="A650" s="115">
        <f ca="1">INDEX('1.MetaData'!A:A, MATCH($D650, '1.MetaData'!$B:$B, 0))</f>
        <v>332</v>
      </c>
      <c r="B650" s="161" t="s">
        <v>6965</v>
      </c>
      <c r="C650" s="183" t="s">
        <v>4878</v>
      </c>
      <c r="D650" s="81" t="str">
        <f ca="1">IF(
    NOT(ISERROR(_xlfn.XLOOKUP($B650, '4.Illumina'!F:F, '4.Illumina'!E:E))),
    _xlfn.XLOOKUP($B650, '4.Illumina'!F:F, '4.Illumina'!E:E),
    IF(
        NOT(ISERROR(_xlfn.XLOOKUP($B650, '4.PacBio'!F:F, '4.PacBio'!E:E))),
        _xlfn.XLOOKUP($B650, '4.PacBio'!F:F, '4.PacBio'!E:E),
        IF(
            NOT(ISERROR(_xlfn.XLOOKUP($B650, '4.HiCLibrary'!F:F, '4.HiCLibrary'!E:E))),
            _xlfn.XLOOKUP($B650, '4.HiCLibrary'!F:F, '4.HiCLibrary'!E:E),
            IFERROR(
                _xlfn.XLOOKUP($B650, '4.ONT'!F:F, '4.ONT'!E:E, "?"),
                "?"
            )
        )
    )
)</f>
        <v>OG332</v>
      </c>
      <c r="E650" t="str">
        <f t="shared" si="11"/>
        <v>OG332U_D_IL_NOVA_230324_AD</v>
      </c>
      <c r="F650" s="183" t="s">
        <v>6459</v>
      </c>
      <c r="G650" s="183" t="s">
        <v>6471</v>
      </c>
      <c r="H650" s="289">
        <v>45009</v>
      </c>
      <c r="I650" s="183" t="s">
        <v>6854</v>
      </c>
      <c r="J650" s="183" t="s">
        <v>107</v>
      </c>
      <c r="K650" s="183" t="s">
        <v>107</v>
      </c>
      <c r="L650" s="185"/>
    </row>
    <row r="651" spans="1:12" x14ac:dyDescent="0.25">
      <c r="A651" s="115">
        <f ca="1">INDEX('1.MetaData'!A:A, MATCH($D651, '1.MetaData'!$B:$B, 0))</f>
        <v>333</v>
      </c>
      <c r="B651" s="161" t="s">
        <v>6966</v>
      </c>
      <c r="C651" s="183" t="s">
        <v>4878</v>
      </c>
      <c r="D651" s="81" t="str">
        <f ca="1">IF(
    NOT(ISERROR(_xlfn.XLOOKUP($B651, '4.Illumina'!F:F, '4.Illumina'!E:E))),
    _xlfn.XLOOKUP($B651, '4.Illumina'!F:F, '4.Illumina'!E:E),
    IF(
        NOT(ISERROR(_xlfn.XLOOKUP($B651, '4.PacBio'!F:F, '4.PacBio'!E:E))),
        _xlfn.XLOOKUP($B651, '4.PacBio'!F:F, '4.PacBio'!E:E),
        IF(
            NOT(ISERROR(_xlfn.XLOOKUP($B651, '4.HiCLibrary'!F:F, '4.HiCLibrary'!E:E))),
            _xlfn.XLOOKUP($B651, '4.HiCLibrary'!F:F, '4.HiCLibrary'!E:E),
            IFERROR(
                _xlfn.XLOOKUP($B651, '4.ONT'!F:F, '4.ONT'!E:E, "?"),
                "?"
            )
        )
    )
)</f>
        <v>OG333</v>
      </c>
      <c r="E651" t="str">
        <f t="shared" si="11"/>
        <v>OG333U_D_IL_NOVA_230302_AD</v>
      </c>
      <c r="F651" s="183" t="s">
        <v>6459</v>
      </c>
      <c r="G651" s="183" t="s">
        <v>6471</v>
      </c>
      <c r="H651" s="289">
        <v>44987</v>
      </c>
      <c r="I651" s="183" t="s">
        <v>6536</v>
      </c>
      <c r="J651" s="183" t="s">
        <v>107</v>
      </c>
      <c r="K651" s="183" t="s">
        <v>107</v>
      </c>
      <c r="L651" s="185"/>
    </row>
    <row r="652" spans="1:12" x14ac:dyDescent="0.25">
      <c r="A652" s="115">
        <f ca="1">INDEX('1.MetaData'!A:A, MATCH($D652, '1.MetaData'!$B:$B, 0))</f>
        <v>333</v>
      </c>
      <c r="B652" s="161" t="s">
        <v>6966</v>
      </c>
      <c r="C652" s="183" t="s">
        <v>4878</v>
      </c>
      <c r="D652" s="81" t="str">
        <f ca="1">IF(
    NOT(ISERROR(_xlfn.XLOOKUP($B652, '4.Illumina'!F:F, '4.Illumina'!E:E))),
    _xlfn.XLOOKUP($B652, '4.Illumina'!F:F, '4.Illumina'!E:E),
    IF(
        NOT(ISERROR(_xlfn.XLOOKUP($B652, '4.PacBio'!F:F, '4.PacBio'!E:E))),
        _xlfn.XLOOKUP($B652, '4.PacBio'!F:F, '4.PacBio'!E:E),
        IF(
            NOT(ISERROR(_xlfn.XLOOKUP($B652, '4.HiCLibrary'!F:F, '4.HiCLibrary'!E:E))),
            _xlfn.XLOOKUP($B652, '4.HiCLibrary'!F:F, '4.HiCLibrary'!E:E),
            IFERROR(
                _xlfn.XLOOKUP($B652, '4.ONT'!F:F, '4.ONT'!E:E, "?"),
                "?"
            )
        )
    )
)</f>
        <v>OG333</v>
      </c>
      <c r="E652" t="str">
        <f t="shared" si="11"/>
        <v>OG333U_D_IL_NOVA_230419_AD2</v>
      </c>
      <c r="F652" s="183" t="s">
        <v>6459</v>
      </c>
      <c r="G652" s="183" t="s">
        <v>6471</v>
      </c>
      <c r="H652" s="289">
        <v>45035</v>
      </c>
      <c r="I652" s="183" t="s">
        <v>6911</v>
      </c>
      <c r="J652" s="183" t="s">
        <v>107</v>
      </c>
      <c r="K652" s="183" t="s">
        <v>107</v>
      </c>
      <c r="L652" s="185"/>
    </row>
    <row r="653" spans="1:12" x14ac:dyDescent="0.25">
      <c r="A653" s="115">
        <f ca="1">INDEX('1.MetaData'!A:A, MATCH($D653, '1.MetaData'!$B:$B, 0))</f>
        <v>334</v>
      </c>
      <c r="B653" s="161" t="s">
        <v>6967</v>
      </c>
      <c r="C653" s="183" t="s">
        <v>4878</v>
      </c>
      <c r="D653" s="81" t="str">
        <f ca="1">IF(
    NOT(ISERROR(_xlfn.XLOOKUP($B653, '4.Illumina'!F:F, '4.Illumina'!E:E))),
    _xlfn.XLOOKUP($B653, '4.Illumina'!F:F, '4.Illumina'!E:E),
    IF(
        NOT(ISERROR(_xlfn.XLOOKUP($B653, '4.PacBio'!F:F, '4.PacBio'!E:E))),
        _xlfn.XLOOKUP($B653, '4.PacBio'!F:F, '4.PacBio'!E:E),
        IF(
            NOT(ISERROR(_xlfn.XLOOKUP($B653, '4.HiCLibrary'!F:F, '4.HiCLibrary'!E:E))),
            _xlfn.XLOOKUP($B653, '4.HiCLibrary'!F:F, '4.HiCLibrary'!E:E),
            IFERROR(
                _xlfn.XLOOKUP($B653, '4.ONT'!F:F, '4.ONT'!E:E, "?"),
                "?"
            )
        )
    )
)</f>
        <v>OG334</v>
      </c>
      <c r="E653" t="str">
        <f t="shared" si="11"/>
        <v>OG334U_D_IL_ISEQ_230321_AD</v>
      </c>
      <c r="F653" s="183" t="s">
        <v>6459</v>
      </c>
      <c r="G653" s="183" t="s">
        <v>6460</v>
      </c>
      <c r="H653" s="289">
        <v>45006</v>
      </c>
      <c r="I653" s="183" t="s">
        <v>6853</v>
      </c>
      <c r="J653" s="183" t="s">
        <v>107</v>
      </c>
      <c r="K653" s="183" t="s">
        <v>107</v>
      </c>
      <c r="L653" s="185"/>
    </row>
    <row r="654" spans="1:12" x14ac:dyDescent="0.25">
      <c r="A654" s="115">
        <f ca="1">INDEX('1.MetaData'!A:A, MATCH($D654, '1.MetaData'!$B:$B, 0))</f>
        <v>334</v>
      </c>
      <c r="B654" s="161" t="s">
        <v>6967</v>
      </c>
      <c r="C654" s="183" t="s">
        <v>4878</v>
      </c>
      <c r="D654" s="81" t="str">
        <f ca="1">IF(
    NOT(ISERROR(_xlfn.XLOOKUP($B654, '4.Illumina'!F:F, '4.Illumina'!E:E))),
    _xlfn.XLOOKUP($B654, '4.Illumina'!F:F, '4.Illumina'!E:E),
    IF(
        NOT(ISERROR(_xlfn.XLOOKUP($B654, '4.PacBio'!F:F, '4.PacBio'!E:E))),
        _xlfn.XLOOKUP($B654, '4.PacBio'!F:F, '4.PacBio'!E:E),
        IF(
            NOT(ISERROR(_xlfn.XLOOKUP($B654, '4.HiCLibrary'!F:F, '4.HiCLibrary'!E:E))),
            _xlfn.XLOOKUP($B654, '4.HiCLibrary'!F:F, '4.HiCLibrary'!E:E),
            IFERROR(
                _xlfn.XLOOKUP($B654, '4.ONT'!F:F, '4.ONT'!E:E, "?"),
                "?"
            )
        )
    )
)</f>
        <v>OG334</v>
      </c>
      <c r="E654" t="str">
        <f t="shared" si="11"/>
        <v>OG334U_D_IL_NOVA_230324_AD</v>
      </c>
      <c r="F654" s="183" t="s">
        <v>6459</v>
      </c>
      <c r="G654" s="183" t="s">
        <v>6471</v>
      </c>
      <c r="H654" s="289">
        <v>45009</v>
      </c>
      <c r="I654" s="183" t="s">
        <v>6854</v>
      </c>
      <c r="J654" s="183" t="s">
        <v>107</v>
      </c>
      <c r="K654" s="183" t="s">
        <v>107</v>
      </c>
      <c r="L654" s="185"/>
    </row>
    <row r="655" spans="1:12" x14ac:dyDescent="0.25">
      <c r="A655" s="115">
        <f ca="1">INDEX('1.MetaData'!A:A, MATCH($D655, '1.MetaData'!$B:$B, 0))</f>
        <v>335</v>
      </c>
      <c r="B655" s="161" t="s">
        <v>6968</v>
      </c>
      <c r="C655" s="183" t="s">
        <v>4878</v>
      </c>
      <c r="D655" s="81" t="str">
        <f ca="1">IF(
    NOT(ISERROR(_xlfn.XLOOKUP($B655, '4.Illumina'!F:F, '4.Illumina'!E:E))),
    _xlfn.XLOOKUP($B655, '4.Illumina'!F:F, '4.Illumina'!E:E),
    IF(
        NOT(ISERROR(_xlfn.XLOOKUP($B655, '4.PacBio'!F:F, '4.PacBio'!E:E))),
        _xlfn.XLOOKUP($B655, '4.PacBio'!F:F, '4.PacBio'!E:E),
        IF(
            NOT(ISERROR(_xlfn.XLOOKUP($B655, '4.HiCLibrary'!F:F, '4.HiCLibrary'!E:E))),
            _xlfn.XLOOKUP($B655, '4.HiCLibrary'!F:F, '4.HiCLibrary'!E:E),
            IFERROR(
                _xlfn.XLOOKUP($B655, '4.ONT'!F:F, '4.ONT'!E:E, "?"),
                "?"
            )
        )
    )
)</f>
        <v>OG335</v>
      </c>
      <c r="E655" t="str">
        <f t="shared" si="11"/>
        <v>OG335U_D_IL_ISEQ_230321_AD</v>
      </c>
      <c r="F655" s="183" t="s">
        <v>6459</v>
      </c>
      <c r="G655" s="183" t="s">
        <v>6460</v>
      </c>
      <c r="H655" s="289">
        <v>45006</v>
      </c>
      <c r="I655" s="183" t="s">
        <v>6853</v>
      </c>
      <c r="J655" s="183" t="s">
        <v>107</v>
      </c>
      <c r="K655" s="183" t="s">
        <v>107</v>
      </c>
      <c r="L655" s="185"/>
    </row>
    <row r="656" spans="1:12" x14ac:dyDescent="0.25">
      <c r="A656" s="115">
        <f ca="1">INDEX('1.MetaData'!A:A, MATCH($D656, '1.MetaData'!$B:$B, 0))</f>
        <v>335</v>
      </c>
      <c r="B656" s="161" t="s">
        <v>6968</v>
      </c>
      <c r="C656" s="183" t="s">
        <v>4878</v>
      </c>
      <c r="D656" s="81" t="str">
        <f ca="1">IF(
    NOT(ISERROR(_xlfn.XLOOKUP($B656, '4.Illumina'!F:F, '4.Illumina'!E:E))),
    _xlfn.XLOOKUP($B656, '4.Illumina'!F:F, '4.Illumina'!E:E),
    IF(
        NOT(ISERROR(_xlfn.XLOOKUP($B656, '4.PacBio'!F:F, '4.PacBio'!E:E))),
        _xlfn.XLOOKUP($B656, '4.PacBio'!F:F, '4.PacBio'!E:E),
        IF(
            NOT(ISERROR(_xlfn.XLOOKUP($B656, '4.HiCLibrary'!F:F, '4.HiCLibrary'!E:E))),
            _xlfn.XLOOKUP($B656, '4.HiCLibrary'!F:F, '4.HiCLibrary'!E:E),
            IFERROR(
                _xlfn.XLOOKUP($B656, '4.ONT'!F:F, '4.ONT'!E:E, "?"),
                "?"
            )
        )
    )
)</f>
        <v>OG335</v>
      </c>
      <c r="E656" t="str">
        <f t="shared" si="11"/>
        <v>OG335U_D_IL_NOVA_230324_AD</v>
      </c>
      <c r="F656" s="183" t="s">
        <v>6459</v>
      </c>
      <c r="G656" s="183" t="s">
        <v>6471</v>
      </c>
      <c r="H656" s="289">
        <v>45009</v>
      </c>
      <c r="I656" s="183" t="s">
        <v>6854</v>
      </c>
      <c r="J656" s="183" t="s">
        <v>107</v>
      </c>
      <c r="K656" s="183" t="s">
        <v>107</v>
      </c>
      <c r="L656" s="185"/>
    </row>
    <row r="657" spans="1:12" x14ac:dyDescent="0.25">
      <c r="A657" s="115">
        <f ca="1">INDEX('1.MetaData'!A:A, MATCH($D657, '1.MetaData'!$B:$B, 0))</f>
        <v>336</v>
      </c>
      <c r="B657" s="161" t="s">
        <v>6969</v>
      </c>
      <c r="C657" s="183" t="s">
        <v>4878</v>
      </c>
      <c r="D657" s="81" t="str">
        <f ca="1">IF(
    NOT(ISERROR(_xlfn.XLOOKUP($B657, '4.Illumina'!F:F, '4.Illumina'!E:E))),
    _xlfn.XLOOKUP($B657, '4.Illumina'!F:F, '4.Illumina'!E:E),
    IF(
        NOT(ISERROR(_xlfn.XLOOKUP($B657, '4.PacBio'!F:F, '4.PacBio'!E:E))),
        _xlfn.XLOOKUP($B657, '4.PacBio'!F:F, '4.PacBio'!E:E),
        IF(
            NOT(ISERROR(_xlfn.XLOOKUP($B657, '4.HiCLibrary'!F:F, '4.HiCLibrary'!E:E))),
            _xlfn.XLOOKUP($B657, '4.HiCLibrary'!F:F, '4.HiCLibrary'!E:E),
            IFERROR(
                _xlfn.XLOOKUP($B657, '4.ONT'!F:F, '4.ONT'!E:E, "?"),
                "?"
            )
        )
    )
)</f>
        <v>OG336</v>
      </c>
      <c r="E657" t="str">
        <f t="shared" si="11"/>
        <v>OG336U_D_IL_ISEQ_230321_AD</v>
      </c>
      <c r="F657" s="183" t="s">
        <v>6459</v>
      </c>
      <c r="G657" s="183" t="s">
        <v>6460</v>
      </c>
      <c r="H657" s="289">
        <v>45006</v>
      </c>
      <c r="I657" s="183" t="s">
        <v>6853</v>
      </c>
      <c r="J657" s="183" t="s">
        <v>107</v>
      </c>
      <c r="K657" s="183" t="s">
        <v>107</v>
      </c>
      <c r="L657" s="185"/>
    </row>
    <row r="658" spans="1:12" x14ac:dyDescent="0.25">
      <c r="A658" s="115">
        <f ca="1">INDEX('1.MetaData'!A:A, MATCH($D658, '1.MetaData'!$B:$B, 0))</f>
        <v>336</v>
      </c>
      <c r="B658" s="161" t="s">
        <v>6969</v>
      </c>
      <c r="C658" s="183" t="s">
        <v>4878</v>
      </c>
      <c r="D658" s="81" t="str">
        <f ca="1">IF(
    NOT(ISERROR(_xlfn.XLOOKUP($B658, '4.Illumina'!F:F, '4.Illumina'!E:E))),
    _xlfn.XLOOKUP($B658, '4.Illumina'!F:F, '4.Illumina'!E:E),
    IF(
        NOT(ISERROR(_xlfn.XLOOKUP($B658, '4.PacBio'!F:F, '4.PacBio'!E:E))),
        _xlfn.XLOOKUP($B658, '4.PacBio'!F:F, '4.PacBio'!E:E),
        IF(
            NOT(ISERROR(_xlfn.XLOOKUP($B658, '4.HiCLibrary'!F:F, '4.HiCLibrary'!E:E))),
            _xlfn.XLOOKUP($B658, '4.HiCLibrary'!F:F, '4.HiCLibrary'!E:E),
            IFERROR(
                _xlfn.XLOOKUP($B658, '4.ONT'!F:F, '4.ONT'!E:E, "?"),
                "?"
            )
        )
    )
)</f>
        <v>OG336</v>
      </c>
      <c r="E658" t="str">
        <f t="shared" si="11"/>
        <v>OG336U_D_IL_NOVA_230324_AD</v>
      </c>
      <c r="F658" s="183" t="s">
        <v>6459</v>
      </c>
      <c r="G658" s="183" t="s">
        <v>6471</v>
      </c>
      <c r="H658" s="289">
        <v>45009</v>
      </c>
      <c r="I658" s="183" t="s">
        <v>6854</v>
      </c>
      <c r="J658" s="183" t="s">
        <v>107</v>
      </c>
      <c r="K658" s="183" t="s">
        <v>107</v>
      </c>
      <c r="L658" s="185"/>
    </row>
    <row r="659" spans="1:12" x14ac:dyDescent="0.25">
      <c r="A659" s="115">
        <f ca="1">INDEX('1.MetaData'!A:A, MATCH($D659, '1.MetaData'!$B:$B, 0))</f>
        <v>337</v>
      </c>
      <c r="B659" s="161" t="s">
        <v>6970</v>
      </c>
      <c r="C659" s="183" t="s">
        <v>4878</v>
      </c>
      <c r="D659" s="81" t="str">
        <f ca="1">IF(
    NOT(ISERROR(_xlfn.XLOOKUP($B659, '4.Illumina'!F:F, '4.Illumina'!E:E))),
    _xlfn.XLOOKUP($B659, '4.Illumina'!F:F, '4.Illumina'!E:E),
    IF(
        NOT(ISERROR(_xlfn.XLOOKUP($B659, '4.PacBio'!F:F, '4.PacBio'!E:E))),
        _xlfn.XLOOKUP($B659, '4.PacBio'!F:F, '4.PacBio'!E:E),
        IF(
            NOT(ISERROR(_xlfn.XLOOKUP($B659, '4.HiCLibrary'!F:F, '4.HiCLibrary'!E:E))),
            _xlfn.XLOOKUP($B659, '4.HiCLibrary'!F:F, '4.HiCLibrary'!E:E),
            IFERROR(
                _xlfn.XLOOKUP($B659, '4.ONT'!F:F, '4.ONT'!E:E, "?"),
                "?"
            )
        )
    )
)</f>
        <v>OG337</v>
      </c>
      <c r="E659" t="str">
        <f t="shared" si="11"/>
        <v>OG337U_D_IL_ISEQ_230321_AD</v>
      </c>
      <c r="F659" s="183" t="s">
        <v>6459</v>
      </c>
      <c r="G659" s="183" t="s">
        <v>6460</v>
      </c>
      <c r="H659" s="289">
        <v>45006</v>
      </c>
      <c r="I659" s="183" t="s">
        <v>6853</v>
      </c>
      <c r="J659" s="183" t="s">
        <v>107</v>
      </c>
      <c r="K659" s="183" t="s">
        <v>107</v>
      </c>
      <c r="L659" s="185"/>
    </row>
    <row r="660" spans="1:12" x14ac:dyDescent="0.25">
      <c r="A660" s="115">
        <f ca="1">INDEX('1.MetaData'!A:A, MATCH($D660, '1.MetaData'!$B:$B, 0))</f>
        <v>337</v>
      </c>
      <c r="B660" s="161" t="s">
        <v>6970</v>
      </c>
      <c r="C660" s="183" t="s">
        <v>4878</v>
      </c>
      <c r="D660" s="81" t="str">
        <f ca="1">IF(
    NOT(ISERROR(_xlfn.XLOOKUP($B660, '4.Illumina'!F:F, '4.Illumina'!E:E))),
    _xlfn.XLOOKUP($B660, '4.Illumina'!F:F, '4.Illumina'!E:E),
    IF(
        NOT(ISERROR(_xlfn.XLOOKUP($B660, '4.PacBio'!F:F, '4.PacBio'!E:E))),
        _xlfn.XLOOKUP($B660, '4.PacBio'!F:F, '4.PacBio'!E:E),
        IF(
            NOT(ISERROR(_xlfn.XLOOKUP($B660, '4.HiCLibrary'!F:F, '4.HiCLibrary'!E:E))),
            _xlfn.XLOOKUP($B660, '4.HiCLibrary'!F:F, '4.HiCLibrary'!E:E),
            IFERROR(
                _xlfn.XLOOKUP($B660, '4.ONT'!F:F, '4.ONT'!E:E, "?"),
                "?"
            )
        )
    )
)</f>
        <v>OG337</v>
      </c>
      <c r="E660" t="str">
        <f t="shared" si="11"/>
        <v>OG337U_D_IL_NOVA_230324_AD</v>
      </c>
      <c r="F660" s="183" t="s">
        <v>6459</v>
      </c>
      <c r="G660" s="183" t="s">
        <v>6471</v>
      </c>
      <c r="H660" s="289">
        <v>45009</v>
      </c>
      <c r="I660" s="183" t="s">
        <v>6854</v>
      </c>
      <c r="J660" s="183" t="s">
        <v>107</v>
      </c>
      <c r="K660" s="183" t="s">
        <v>107</v>
      </c>
      <c r="L660" s="185"/>
    </row>
    <row r="661" spans="1:12" x14ac:dyDescent="0.25">
      <c r="A661" s="115">
        <f ca="1">INDEX('1.MetaData'!A:A, MATCH($D661, '1.MetaData'!$B:$B, 0))</f>
        <v>338</v>
      </c>
      <c r="B661" s="161" t="s">
        <v>6971</v>
      </c>
      <c r="C661" s="183" t="s">
        <v>4878</v>
      </c>
      <c r="D661" s="81" t="str">
        <f ca="1">IF(
    NOT(ISERROR(_xlfn.XLOOKUP($B661, '4.Illumina'!F:F, '4.Illumina'!E:E))),
    _xlfn.XLOOKUP($B661, '4.Illumina'!F:F, '4.Illumina'!E:E),
    IF(
        NOT(ISERROR(_xlfn.XLOOKUP($B661, '4.PacBio'!F:F, '4.PacBio'!E:E))),
        _xlfn.XLOOKUP($B661, '4.PacBio'!F:F, '4.PacBio'!E:E),
        IF(
            NOT(ISERROR(_xlfn.XLOOKUP($B661, '4.HiCLibrary'!F:F, '4.HiCLibrary'!E:E))),
            _xlfn.XLOOKUP($B661, '4.HiCLibrary'!F:F, '4.HiCLibrary'!E:E),
            IFERROR(
                _xlfn.XLOOKUP($B661, '4.ONT'!F:F, '4.ONT'!E:E, "?"),
                "?"
            )
        )
    )
)</f>
        <v>OG338</v>
      </c>
      <c r="E661" t="str">
        <f t="shared" si="11"/>
        <v>OG338U_D_IL_ISEQ_230321_AD</v>
      </c>
      <c r="F661" s="183" t="s">
        <v>6459</v>
      </c>
      <c r="G661" s="183" t="s">
        <v>6460</v>
      </c>
      <c r="H661" s="289">
        <v>45006</v>
      </c>
      <c r="I661" s="183" t="s">
        <v>6853</v>
      </c>
      <c r="J661" s="183" t="s">
        <v>107</v>
      </c>
      <c r="K661" s="183" t="s">
        <v>107</v>
      </c>
      <c r="L661" s="185"/>
    </row>
    <row r="662" spans="1:12" x14ac:dyDescent="0.25">
      <c r="A662" s="115">
        <f ca="1">INDEX('1.MetaData'!A:A, MATCH($D662, '1.MetaData'!$B:$B, 0))</f>
        <v>338</v>
      </c>
      <c r="B662" s="161" t="s">
        <v>6971</v>
      </c>
      <c r="C662" s="183" t="s">
        <v>4878</v>
      </c>
      <c r="D662" s="81" t="str">
        <f ca="1">IF(
    NOT(ISERROR(_xlfn.XLOOKUP($B662, '4.Illumina'!F:F, '4.Illumina'!E:E))),
    _xlfn.XLOOKUP($B662, '4.Illumina'!F:F, '4.Illumina'!E:E),
    IF(
        NOT(ISERROR(_xlfn.XLOOKUP($B662, '4.PacBio'!F:F, '4.PacBio'!E:E))),
        _xlfn.XLOOKUP($B662, '4.PacBio'!F:F, '4.PacBio'!E:E),
        IF(
            NOT(ISERROR(_xlfn.XLOOKUP($B662, '4.HiCLibrary'!F:F, '4.HiCLibrary'!E:E))),
            _xlfn.XLOOKUP($B662, '4.HiCLibrary'!F:F, '4.HiCLibrary'!E:E),
            IFERROR(
                _xlfn.XLOOKUP($B662, '4.ONT'!F:F, '4.ONT'!E:E, "?"),
                "?"
            )
        )
    )
)</f>
        <v>OG338</v>
      </c>
      <c r="E662" t="str">
        <f t="shared" si="11"/>
        <v>OG338U_D_IL_NOVA_230324_AD</v>
      </c>
      <c r="F662" s="183" t="s">
        <v>6459</v>
      </c>
      <c r="G662" s="183" t="s">
        <v>6471</v>
      </c>
      <c r="H662" s="289">
        <v>45009</v>
      </c>
      <c r="I662" s="183" t="s">
        <v>6854</v>
      </c>
      <c r="J662" s="183" t="s">
        <v>107</v>
      </c>
      <c r="K662" s="183" t="s">
        <v>107</v>
      </c>
      <c r="L662" s="185"/>
    </row>
    <row r="663" spans="1:12" x14ac:dyDescent="0.25">
      <c r="A663" s="115">
        <f ca="1">INDEX('1.MetaData'!A:A, MATCH($D663, '1.MetaData'!$B:$B, 0))</f>
        <v>339</v>
      </c>
      <c r="B663" s="161" t="s">
        <v>6972</v>
      </c>
      <c r="C663" s="183" t="s">
        <v>4878</v>
      </c>
      <c r="D663" s="81" t="str">
        <f ca="1">IF(
    NOT(ISERROR(_xlfn.XLOOKUP($B663, '4.Illumina'!F:F, '4.Illumina'!E:E))),
    _xlfn.XLOOKUP($B663, '4.Illumina'!F:F, '4.Illumina'!E:E),
    IF(
        NOT(ISERROR(_xlfn.XLOOKUP($B663, '4.PacBio'!F:F, '4.PacBio'!E:E))),
        _xlfn.XLOOKUP($B663, '4.PacBio'!F:F, '4.PacBio'!E:E),
        IF(
            NOT(ISERROR(_xlfn.XLOOKUP($B663, '4.HiCLibrary'!F:F, '4.HiCLibrary'!E:E))),
            _xlfn.XLOOKUP($B663, '4.HiCLibrary'!F:F, '4.HiCLibrary'!E:E),
            IFERROR(
                _xlfn.XLOOKUP($B663, '4.ONT'!F:F, '4.ONT'!E:E, "?"),
                "?"
            )
        )
    )
)</f>
        <v>OG339</v>
      </c>
      <c r="E663" t="str">
        <f t="shared" si="11"/>
        <v>OG339U_D_IL_ISEQ_230321_AD</v>
      </c>
      <c r="F663" s="183" t="s">
        <v>6459</v>
      </c>
      <c r="G663" s="183" t="s">
        <v>6460</v>
      </c>
      <c r="H663" s="289">
        <v>45006</v>
      </c>
      <c r="I663" s="183" t="s">
        <v>6853</v>
      </c>
      <c r="J663" s="183" t="s">
        <v>107</v>
      </c>
      <c r="K663" s="183" t="s">
        <v>107</v>
      </c>
      <c r="L663" s="185"/>
    </row>
    <row r="664" spans="1:12" x14ac:dyDescent="0.25">
      <c r="A664" s="115">
        <f ca="1">INDEX('1.MetaData'!A:A, MATCH($D664, '1.MetaData'!$B:$B, 0))</f>
        <v>339</v>
      </c>
      <c r="B664" s="161" t="s">
        <v>6972</v>
      </c>
      <c r="C664" s="183" t="s">
        <v>4878</v>
      </c>
      <c r="D664" s="81" t="str">
        <f ca="1">IF(
    NOT(ISERROR(_xlfn.XLOOKUP($B664, '4.Illumina'!F:F, '4.Illumina'!E:E))),
    _xlfn.XLOOKUP($B664, '4.Illumina'!F:F, '4.Illumina'!E:E),
    IF(
        NOT(ISERROR(_xlfn.XLOOKUP($B664, '4.PacBio'!F:F, '4.PacBio'!E:E))),
        _xlfn.XLOOKUP($B664, '4.PacBio'!F:F, '4.PacBio'!E:E),
        IF(
            NOT(ISERROR(_xlfn.XLOOKUP($B664, '4.HiCLibrary'!F:F, '4.HiCLibrary'!E:E))),
            _xlfn.XLOOKUP($B664, '4.HiCLibrary'!F:F, '4.HiCLibrary'!E:E),
            IFERROR(
                _xlfn.XLOOKUP($B664, '4.ONT'!F:F, '4.ONT'!E:E, "?"),
                "?"
            )
        )
    )
)</f>
        <v>OG339</v>
      </c>
      <c r="E664" t="str">
        <f t="shared" si="11"/>
        <v>OG339U_D_IL_NOVA_230324_AD</v>
      </c>
      <c r="F664" s="183" t="s">
        <v>6459</v>
      </c>
      <c r="G664" s="183" t="s">
        <v>6471</v>
      </c>
      <c r="H664" s="289">
        <v>45009</v>
      </c>
      <c r="I664" s="183" t="s">
        <v>6854</v>
      </c>
      <c r="J664" s="183" t="s">
        <v>107</v>
      </c>
      <c r="K664" s="183" t="s">
        <v>107</v>
      </c>
      <c r="L664" s="185"/>
    </row>
    <row r="665" spans="1:12" x14ac:dyDescent="0.25">
      <c r="A665" s="115">
        <f ca="1">INDEX('1.MetaData'!A:A, MATCH($D665, '1.MetaData'!$B:$B, 0))</f>
        <v>340</v>
      </c>
      <c r="B665" s="161" t="s">
        <v>6973</v>
      </c>
      <c r="C665" s="183" t="s">
        <v>4878</v>
      </c>
      <c r="D665" s="81" t="str">
        <f ca="1">IF(
    NOT(ISERROR(_xlfn.XLOOKUP($B665, '4.Illumina'!F:F, '4.Illumina'!E:E))),
    _xlfn.XLOOKUP($B665, '4.Illumina'!F:F, '4.Illumina'!E:E),
    IF(
        NOT(ISERROR(_xlfn.XLOOKUP($B665, '4.PacBio'!F:F, '4.PacBio'!E:E))),
        _xlfn.XLOOKUP($B665, '4.PacBio'!F:F, '4.PacBio'!E:E),
        IF(
            NOT(ISERROR(_xlfn.XLOOKUP($B665, '4.HiCLibrary'!F:F, '4.HiCLibrary'!E:E))),
            _xlfn.XLOOKUP($B665, '4.HiCLibrary'!F:F, '4.HiCLibrary'!E:E),
            IFERROR(
                _xlfn.XLOOKUP($B665, '4.ONT'!F:F, '4.ONT'!E:E, "?"),
                "?"
            )
        )
    )
)</f>
        <v>OG340</v>
      </c>
      <c r="E665" t="str">
        <f t="shared" si="11"/>
        <v>OG340U_D_IL_ISEQ_230321_AD</v>
      </c>
      <c r="F665" s="183" t="s">
        <v>6459</v>
      </c>
      <c r="G665" s="183" t="s">
        <v>6460</v>
      </c>
      <c r="H665" s="289">
        <v>45006</v>
      </c>
      <c r="I665" s="183" t="s">
        <v>6853</v>
      </c>
      <c r="J665" s="183" t="s">
        <v>107</v>
      </c>
      <c r="K665" s="183" t="s">
        <v>107</v>
      </c>
      <c r="L665" s="185"/>
    </row>
    <row r="666" spans="1:12" x14ac:dyDescent="0.25">
      <c r="A666" s="115">
        <f ca="1">INDEX('1.MetaData'!A:A, MATCH($D666, '1.MetaData'!$B:$B, 0))</f>
        <v>340</v>
      </c>
      <c r="B666" s="161" t="s">
        <v>6973</v>
      </c>
      <c r="C666" s="183" t="s">
        <v>4878</v>
      </c>
      <c r="D666" s="81" t="str">
        <f ca="1">IF(
    NOT(ISERROR(_xlfn.XLOOKUP($B666, '4.Illumina'!F:F, '4.Illumina'!E:E))),
    _xlfn.XLOOKUP($B666, '4.Illumina'!F:F, '4.Illumina'!E:E),
    IF(
        NOT(ISERROR(_xlfn.XLOOKUP($B666, '4.PacBio'!F:F, '4.PacBio'!E:E))),
        _xlfn.XLOOKUP($B666, '4.PacBio'!F:F, '4.PacBio'!E:E),
        IF(
            NOT(ISERROR(_xlfn.XLOOKUP($B666, '4.HiCLibrary'!F:F, '4.HiCLibrary'!E:E))),
            _xlfn.XLOOKUP($B666, '4.HiCLibrary'!F:F, '4.HiCLibrary'!E:E),
            IFERROR(
                _xlfn.XLOOKUP($B666, '4.ONT'!F:F, '4.ONT'!E:E, "?"),
                "?"
            )
        )
    )
)</f>
        <v>OG340</v>
      </c>
      <c r="E666" t="str">
        <f t="shared" si="11"/>
        <v>OG340U_D_IL_NOVA_230324_AD</v>
      </c>
      <c r="F666" s="183" t="s">
        <v>6459</v>
      </c>
      <c r="G666" s="183" t="s">
        <v>6471</v>
      </c>
      <c r="H666" s="289">
        <v>45009</v>
      </c>
      <c r="I666" s="183" t="s">
        <v>6854</v>
      </c>
      <c r="J666" s="183" t="s">
        <v>107</v>
      </c>
      <c r="K666" s="183" t="s">
        <v>107</v>
      </c>
      <c r="L666" s="185"/>
    </row>
    <row r="667" spans="1:12" x14ac:dyDescent="0.25">
      <c r="A667" s="115">
        <f ca="1">INDEX('1.MetaData'!A:A, MATCH($D667, '1.MetaData'!$B:$B, 0))</f>
        <v>341</v>
      </c>
      <c r="B667" s="161" t="s">
        <v>6974</v>
      </c>
      <c r="C667" s="183" t="s">
        <v>4878</v>
      </c>
      <c r="D667" s="81" t="str">
        <f ca="1">IF(
    NOT(ISERROR(_xlfn.XLOOKUP($B667, '4.Illumina'!F:F, '4.Illumina'!E:E))),
    _xlfn.XLOOKUP($B667, '4.Illumina'!F:F, '4.Illumina'!E:E),
    IF(
        NOT(ISERROR(_xlfn.XLOOKUP($B667, '4.PacBio'!F:F, '4.PacBio'!E:E))),
        _xlfn.XLOOKUP($B667, '4.PacBio'!F:F, '4.PacBio'!E:E),
        IF(
            NOT(ISERROR(_xlfn.XLOOKUP($B667, '4.HiCLibrary'!F:F, '4.HiCLibrary'!E:E))),
            _xlfn.XLOOKUP($B667, '4.HiCLibrary'!F:F, '4.HiCLibrary'!E:E),
            IFERROR(
                _xlfn.XLOOKUP($B667, '4.ONT'!F:F, '4.ONT'!E:E, "?"),
                "?"
            )
        )
    )
)</f>
        <v>OG341</v>
      </c>
      <c r="E667" t="str">
        <f t="shared" si="11"/>
        <v>OG341U_D_IL_ISEQ_230321_AD</v>
      </c>
      <c r="F667" s="183" t="s">
        <v>6459</v>
      </c>
      <c r="G667" s="183" t="s">
        <v>6460</v>
      </c>
      <c r="H667" s="289">
        <v>45006</v>
      </c>
      <c r="I667" s="183" t="s">
        <v>6853</v>
      </c>
      <c r="J667" s="183" t="s">
        <v>107</v>
      </c>
      <c r="K667" s="183" t="s">
        <v>107</v>
      </c>
      <c r="L667" s="185"/>
    </row>
    <row r="668" spans="1:12" x14ac:dyDescent="0.25">
      <c r="A668" s="115">
        <f ca="1">INDEX('1.MetaData'!A:A, MATCH($D668, '1.MetaData'!$B:$B, 0))</f>
        <v>341</v>
      </c>
      <c r="B668" s="161" t="s">
        <v>6974</v>
      </c>
      <c r="C668" s="183" t="s">
        <v>4878</v>
      </c>
      <c r="D668" s="81" t="str">
        <f ca="1">IF(
    NOT(ISERROR(_xlfn.XLOOKUP($B668, '4.Illumina'!F:F, '4.Illumina'!E:E))),
    _xlfn.XLOOKUP($B668, '4.Illumina'!F:F, '4.Illumina'!E:E),
    IF(
        NOT(ISERROR(_xlfn.XLOOKUP($B668, '4.PacBio'!F:F, '4.PacBio'!E:E))),
        _xlfn.XLOOKUP($B668, '4.PacBio'!F:F, '4.PacBio'!E:E),
        IF(
            NOT(ISERROR(_xlfn.XLOOKUP($B668, '4.HiCLibrary'!F:F, '4.HiCLibrary'!E:E))),
            _xlfn.XLOOKUP($B668, '4.HiCLibrary'!F:F, '4.HiCLibrary'!E:E),
            IFERROR(
                _xlfn.XLOOKUP($B668, '4.ONT'!F:F, '4.ONT'!E:E, "?"),
                "?"
            )
        )
    )
)</f>
        <v>OG341</v>
      </c>
      <c r="E668" t="str">
        <f t="shared" si="11"/>
        <v>OG341U_D_IL_NOVA_230324_AD</v>
      </c>
      <c r="F668" s="183" t="s">
        <v>6459</v>
      </c>
      <c r="G668" s="183" t="s">
        <v>6471</v>
      </c>
      <c r="H668" s="289">
        <v>45009</v>
      </c>
      <c r="I668" s="183" t="s">
        <v>6854</v>
      </c>
      <c r="J668" s="183" t="s">
        <v>107</v>
      </c>
      <c r="K668" s="183" t="s">
        <v>107</v>
      </c>
      <c r="L668" s="185"/>
    </row>
    <row r="669" spans="1:12" x14ac:dyDescent="0.25">
      <c r="A669" s="115">
        <f ca="1">INDEX('1.MetaData'!A:A, MATCH($D669, '1.MetaData'!$B:$B, 0))</f>
        <v>342</v>
      </c>
      <c r="B669" s="161" t="s">
        <v>6975</v>
      </c>
      <c r="C669" s="183" t="s">
        <v>4878</v>
      </c>
      <c r="D669" s="81" t="str">
        <f ca="1">IF(
    NOT(ISERROR(_xlfn.XLOOKUP($B669, '4.Illumina'!F:F, '4.Illumina'!E:E))),
    _xlfn.XLOOKUP($B669, '4.Illumina'!F:F, '4.Illumina'!E:E),
    IF(
        NOT(ISERROR(_xlfn.XLOOKUP($B669, '4.PacBio'!F:F, '4.PacBio'!E:E))),
        _xlfn.XLOOKUP($B669, '4.PacBio'!F:F, '4.PacBio'!E:E),
        IF(
            NOT(ISERROR(_xlfn.XLOOKUP($B669, '4.HiCLibrary'!F:F, '4.HiCLibrary'!E:E))),
            _xlfn.XLOOKUP($B669, '4.HiCLibrary'!F:F, '4.HiCLibrary'!E:E),
            IFERROR(
                _xlfn.XLOOKUP($B669, '4.ONT'!F:F, '4.ONT'!E:E, "?"),
                "?"
            )
        )
    )
)</f>
        <v>OG342</v>
      </c>
      <c r="E669" t="str">
        <f t="shared" si="11"/>
        <v>OG342U_D_IL_ISEQ_230321_AD</v>
      </c>
      <c r="F669" s="183" t="s">
        <v>6459</v>
      </c>
      <c r="G669" s="183" t="s">
        <v>6460</v>
      </c>
      <c r="H669" s="289">
        <v>45006</v>
      </c>
      <c r="I669" s="183" t="s">
        <v>6853</v>
      </c>
      <c r="J669" s="183" t="s">
        <v>107</v>
      </c>
      <c r="K669" s="183" t="s">
        <v>107</v>
      </c>
      <c r="L669" s="185"/>
    </row>
    <row r="670" spans="1:12" x14ac:dyDescent="0.25">
      <c r="A670" s="115">
        <f ca="1">INDEX('1.MetaData'!A:A, MATCH($D670, '1.MetaData'!$B:$B, 0))</f>
        <v>342</v>
      </c>
      <c r="B670" s="161" t="s">
        <v>6975</v>
      </c>
      <c r="C670" s="183" t="s">
        <v>4878</v>
      </c>
      <c r="D670" s="81" t="str">
        <f ca="1">IF(
    NOT(ISERROR(_xlfn.XLOOKUP($B670, '4.Illumina'!F:F, '4.Illumina'!E:E))),
    _xlfn.XLOOKUP($B670, '4.Illumina'!F:F, '4.Illumina'!E:E),
    IF(
        NOT(ISERROR(_xlfn.XLOOKUP($B670, '4.PacBio'!F:F, '4.PacBio'!E:E))),
        _xlfn.XLOOKUP($B670, '4.PacBio'!F:F, '4.PacBio'!E:E),
        IF(
            NOT(ISERROR(_xlfn.XLOOKUP($B670, '4.HiCLibrary'!F:F, '4.HiCLibrary'!E:E))),
            _xlfn.XLOOKUP($B670, '4.HiCLibrary'!F:F, '4.HiCLibrary'!E:E),
            IFERROR(
                _xlfn.XLOOKUP($B670, '4.ONT'!F:F, '4.ONT'!E:E, "?"),
                "?"
            )
        )
    )
)</f>
        <v>OG342</v>
      </c>
      <c r="E670" t="str">
        <f t="shared" si="11"/>
        <v>OG342U_D_IL_NOVA_230324_AD</v>
      </c>
      <c r="F670" s="183" t="s">
        <v>6459</v>
      </c>
      <c r="G670" s="183" t="s">
        <v>6471</v>
      </c>
      <c r="H670" s="289">
        <v>45009</v>
      </c>
      <c r="I670" s="183" t="s">
        <v>6854</v>
      </c>
      <c r="J670" s="183" t="s">
        <v>107</v>
      </c>
      <c r="K670" s="183" t="s">
        <v>107</v>
      </c>
      <c r="L670" s="185"/>
    </row>
    <row r="671" spans="1:12" x14ac:dyDescent="0.25">
      <c r="A671" s="115">
        <f ca="1">INDEX('1.MetaData'!A:A, MATCH($D671, '1.MetaData'!$B:$B, 0))</f>
        <v>343</v>
      </c>
      <c r="B671" s="161" t="s">
        <v>6976</v>
      </c>
      <c r="C671" s="183" t="s">
        <v>4878</v>
      </c>
      <c r="D671" s="81" t="str">
        <f ca="1">IF(
    NOT(ISERROR(_xlfn.XLOOKUP($B671, '4.Illumina'!F:F, '4.Illumina'!E:E))),
    _xlfn.XLOOKUP($B671, '4.Illumina'!F:F, '4.Illumina'!E:E),
    IF(
        NOT(ISERROR(_xlfn.XLOOKUP($B671, '4.PacBio'!F:F, '4.PacBio'!E:E))),
        _xlfn.XLOOKUP($B671, '4.PacBio'!F:F, '4.PacBio'!E:E),
        IF(
            NOT(ISERROR(_xlfn.XLOOKUP($B671, '4.HiCLibrary'!F:F, '4.HiCLibrary'!E:E))),
            _xlfn.XLOOKUP($B671, '4.HiCLibrary'!F:F, '4.HiCLibrary'!E:E),
            IFERROR(
                _xlfn.XLOOKUP($B671, '4.ONT'!F:F, '4.ONT'!E:E, "?"),
                "?"
            )
        )
    )
)</f>
        <v>OG343</v>
      </c>
      <c r="E671" t="str">
        <f t="shared" si="11"/>
        <v>OG343U_D_IL_ISEQ_230321_AD</v>
      </c>
      <c r="F671" s="183" t="s">
        <v>6459</v>
      </c>
      <c r="G671" s="183" t="s">
        <v>6460</v>
      </c>
      <c r="H671" s="289">
        <v>45006</v>
      </c>
      <c r="I671" s="183" t="s">
        <v>6853</v>
      </c>
      <c r="J671" s="183" t="s">
        <v>107</v>
      </c>
      <c r="K671" s="183" t="s">
        <v>107</v>
      </c>
      <c r="L671" s="185"/>
    </row>
    <row r="672" spans="1:12" x14ac:dyDescent="0.25">
      <c r="A672" s="115">
        <f ca="1">INDEX('1.MetaData'!A:A, MATCH($D672, '1.MetaData'!$B:$B, 0))</f>
        <v>343</v>
      </c>
      <c r="B672" s="161" t="s">
        <v>6976</v>
      </c>
      <c r="C672" s="183" t="s">
        <v>4878</v>
      </c>
      <c r="D672" s="81" t="str">
        <f ca="1">IF(
    NOT(ISERROR(_xlfn.XLOOKUP($B672, '4.Illumina'!F:F, '4.Illumina'!E:E))),
    _xlfn.XLOOKUP($B672, '4.Illumina'!F:F, '4.Illumina'!E:E),
    IF(
        NOT(ISERROR(_xlfn.XLOOKUP($B672, '4.PacBio'!F:F, '4.PacBio'!E:E))),
        _xlfn.XLOOKUP($B672, '4.PacBio'!F:F, '4.PacBio'!E:E),
        IF(
            NOT(ISERROR(_xlfn.XLOOKUP($B672, '4.HiCLibrary'!F:F, '4.HiCLibrary'!E:E))),
            _xlfn.XLOOKUP($B672, '4.HiCLibrary'!F:F, '4.HiCLibrary'!E:E),
            IFERROR(
                _xlfn.XLOOKUP($B672, '4.ONT'!F:F, '4.ONT'!E:E, "?"),
                "?"
            )
        )
    )
)</f>
        <v>OG343</v>
      </c>
      <c r="E672" t="str">
        <f t="shared" si="11"/>
        <v>OG343U_D_IL_NOVA_230324_AD</v>
      </c>
      <c r="F672" s="183" t="s">
        <v>6459</v>
      </c>
      <c r="G672" s="183" t="s">
        <v>6471</v>
      </c>
      <c r="H672" s="289">
        <v>45009</v>
      </c>
      <c r="I672" s="183" t="s">
        <v>6854</v>
      </c>
      <c r="J672" s="183" t="s">
        <v>107</v>
      </c>
      <c r="K672" s="183" t="s">
        <v>107</v>
      </c>
      <c r="L672" s="185"/>
    </row>
    <row r="673" spans="1:12" x14ac:dyDescent="0.25">
      <c r="A673" s="115">
        <f ca="1">INDEX('1.MetaData'!A:A, MATCH($D673, '1.MetaData'!$B:$B, 0))</f>
        <v>344</v>
      </c>
      <c r="B673" s="161" t="s">
        <v>6977</v>
      </c>
      <c r="C673" s="183" t="s">
        <v>4878</v>
      </c>
      <c r="D673" s="81" t="str">
        <f ca="1">IF(
    NOT(ISERROR(_xlfn.XLOOKUP($B673, '4.Illumina'!F:F, '4.Illumina'!E:E))),
    _xlfn.XLOOKUP($B673, '4.Illumina'!F:F, '4.Illumina'!E:E),
    IF(
        NOT(ISERROR(_xlfn.XLOOKUP($B673, '4.PacBio'!F:F, '4.PacBio'!E:E))),
        _xlfn.XLOOKUP($B673, '4.PacBio'!F:F, '4.PacBio'!E:E),
        IF(
            NOT(ISERROR(_xlfn.XLOOKUP($B673, '4.HiCLibrary'!F:F, '4.HiCLibrary'!E:E))),
            _xlfn.XLOOKUP($B673, '4.HiCLibrary'!F:F, '4.HiCLibrary'!E:E),
            IFERROR(
                _xlfn.XLOOKUP($B673, '4.ONT'!F:F, '4.ONT'!E:E, "?"),
                "?"
            )
        )
    )
)</f>
        <v>OG344</v>
      </c>
      <c r="E673" t="str">
        <f t="shared" si="11"/>
        <v>OG344U_D_IL_ISEQ_230321_AD</v>
      </c>
      <c r="F673" s="183" t="s">
        <v>6459</v>
      </c>
      <c r="G673" s="183" t="s">
        <v>6460</v>
      </c>
      <c r="H673" s="289">
        <v>45006</v>
      </c>
      <c r="I673" s="183" t="s">
        <v>6853</v>
      </c>
      <c r="J673" s="183" t="s">
        <v>107</v>
      </c>
      <c r="K673" s="183" t="s">
        <v>107</v>
      </c>
      <c r="L673" s="185"/>
    </row>
    <row r="674" spans="1:12" x14ac:dyDescent="0.25">
      <c r="A674" s="115">
        <f ca="1">INDEX('1.MetaData'!A:A, MATCH($D674, '1.MetaData'!$B:$B, 0))</f>
        <v>344</v>
      </c>
      <c r="B674" s="161" t="s">
        <v>6977</v>
      </c>
      <c r="C674" s="183" t="s">
        <v>4878</v>
      </c>
      <c r="D674" s="81" t="str">
        <f ca="1">IF(
    NOT(ISERROR(_xlfn.XLOOKUP($B674, '4.Illumina'!F:F, '4.Illumina'!E:E))),
    _xlfn.XLOOKUP($B674, '4.Illumina'!F:F, '4.Illumina'!E:E),
    IF(
        NOT(ISERROR(_xlfn.XLOOKUP($B674, '4.PacBio'!F:F, '4.PacBio'!E:E))),
        _xlfn.XLOOKUP($B674, '4.PacBio'!F:F, '4.PacBio'!E:E),
        IF(
            NOT(ISERROR(_xlfn.XLOOKUP($B674, '4.HiCLibrary'!F:F, '4.HiCLibrary'!E:E))),
            _xlfn.XLOOKUP($B674, '4.HiCLibrary'!F:F, '4.HiCLibrary'!E:E),
            IFERROR(
                _xlfn.XLOOKUP($B674, '4.ONT'!F:F, '4.ONT'!E:E, "?"),
                "?"
            )
        )
    )
)</f>
        <v>OG344</v>
      </c>
      <c r="E674" t="str">
        <f t="shared" si="11"/>
        <v>OG344U_D_IL_NOVA_230324_AD</v>
      </c>
      <c r="F674" s="183" t="s">
        <v>6459</v>
      </c>
      <c r="G674" s="183" t="s">
        <v>6471</v>
      </c>
      <c r="H674" s="289">
        <v>45009</v>
      </c>
      <c r="I674" s="183" t="s">
        <v>6854</v>
      </c>
      <c r="J674" s="183" t="s">
        <v>107</v>
      </c>
      <c r="K674" s="183" t="s">
        <v>107</v>
      </c>
      <c r="L674" s="185"/>
    </row>
    <row r="675" spans="1:12" x14ac:dyDescent="0.25">
      <c r="A675" s="115">
        <f ca="1">INDEX('1.MetaData'!A:A, MATCH($D675, '1.MetaData'!$B:$B, 0))</f>
        <v>345</v>
      </c>
      <c r="B675" s="161" t="s">
        <v>6978</v>
      </c>
      <c r="C675" s="183" t="s">
        <v>4878</v>
      </c>
      <c r="D675" s="81" t="str">
        <f ca="1">IF(
    NOT(ISERROR(_xlfn.XLOOKUP($B675, '4.Illumina'!F:F, '4.Illumina'!E:E))),
    _xlfn.XLOOKUP($B675, '4.Illumina'!F:F, '4.Illumina'!E:E),
    IF(
        NOT(ISERROR(_xlfn.XLOOKUP($B675, '4.PacBio'!F:F, '4.PacBio'!E:E))),
        _xlfn.XLOOKUP($B675, '4.PacBio'!F:F, '4.PacBio'!E:E),
        IF(
            NOT(ISERROR(_xlfn.XLOOKUP($B675, '4.HiCLibrary'!F:F, '4.HiCLibrary'!E:E))),
            _xlfn.XLOOKUP($B675, '4.HiCLibrary'!F:F, '4.HiCLibrary'!E:E),
            IFERROR(
                _xlfn.XLOOKUP($B675, '4.ONT'!F:F, '4.ONT'!E:E, "?"),
                "?"
            )
        )
    )
)</f>
        <v>OG345</v>
      </c>
      <c r="E675" t="str">
        <f t="shared" si="11"/>
        <v>OG345U_D_IL_ISEQ_230321_AD</v>
      </c>
      <c r="F675" s="183" t="s">
        <v>6459</v>
      </c>
      <c r="G675" s="183" t="s">
        <v>6460</v>
      </c>
      <c r="H675" s="289">
        <v>45006</v>
      </c>
      <c r="I675" s="183" t="s">
        <v>6853</v>
      </c>
      <c r="J675" s="183" t="s">
        <v>107</v>
      </c>
      <c r="K675" s="183" t="s">
        <v>107</v>
      </c>
      <c r="L675" s="185"/>
    </row>
    <row r="676" spans="1:12" x14ac:dyDescent="0.25">
      <c r="A676" s="115">
        <f ca="1">INDEX('1.MetaData'!A:A, MATCH($D676, '1.MetaData'!$B:$B, 0))</f>
        <v>345</v>
      </c>
      <c r="B676" s="161" t="s">
        <v>6978</v>
      </c>
      <c r="C676" s="183" t="s">
        <v>4878</v>
      </c>
      <c r="D676" s="81" t="str">
        <f ca="1">IF(
    NOT(ISERROR(_xlfn.XLOOKUP($B676, '4.Illumina'!F:F, '4.Illumina'!E:E))),
    _xlfn.XLOOKUP($B676, '4.Illumina'!F:F, '4.Illumina'!E:E),
    IF(
        NOT(ISERROR(_xlfn.XLOOKUP($B676, '4.PacBio'!F:F, '4.PacBio'!E:E))),
        _xlfn.XLOOKUP($B676, '4.PacBio'!F:F, '4.PacBio'!E:E),
        IF(
            NOT(ISERROR(_xlfn.XLOOKUP($B676, '4.HiCLibrary'!F:F, '4.HiCLibrary'!E:E))),
            _xlfn.XLOOKUP($B676, '4.HiCLibrary'!F:F, '4.HiCLibrary'!E:E),
            IFERROR(
                _xlfn.XLOOKUP($B676, '4.ONT'!F:F, '4.ONT'!E:E, "?"),
                "?"
            )
        )
    )
)</f>
        <v>OG345</v>
      </c>
      <c r="E676" t="str">
        <f t="shared" si="11"/>
        <v>OG345U_D_IL_NOVA_230324_AD</v>
      </c>
      <c r="F676" s="183" t="s">
        <v>6459</v>
      </c>
      <c r="G676" s="183" t="s">
        <v>6471</v>
      </c>
      <c r="H676" s="289">
        <v>45009</v>
      </c>
      <c r="I676" s="183" t="s">
        <v>6854</v>
      </c>
      <c r="J676" s="183" t="s">
        <v>107</v>
      </c>
      <c r="K676" s="183" t="s">
        <v>107</v>
      </c>
      <c r="L676" s="185"/>
    </row>
    <row r="677" spans="1:12" x14ac:dyDescent="0.25">
      <c r="A677" s="115">
        <f ca="1">INDEX('1.MetaData'!A:A, MATCH($D677, '1.MetaData'!$B:$B, 0))</f>
        <v>346</v>
      </c>
      <c r="B677" s="161" t="s">
        <v>6979</v>
      </c>
      <c r="C677" s="183" t="s">
        <v>4878</v>
      </c>
      <c r="D677" s="81" t="str">
        <f ca="1">IF(
    NOT(ISERROR(_xlfn.XLOOKUP($B677, '4.Illumina'!F:F, '4.Illumina'!E:E))),
    _xlfn.XLOOKUP($B677, '4.Illumina'!F:F, '4.Illumina'!E:E),
    IF(
        NOT(ISERROR(_xlfn.XLOOKUP($B677, '4.PacBio'!F:F, '4.PacBio'!E:E))),
        _xlfn.XLOOKUP($B677, '4.PacBio'!F:F, '4.PacBio'!E:E),
        IF(
            NOT(ISERROR(_xlfn.XLOOKUP($B677, '4.HiCLibrary'!F:F, '4.HiCLibrary'!E:E))),
            _xlfn.XLOOKUP($B677, '4.HiCLibrary'!F:F, '4.HiCLibrary'!E:E),
            IFERROR(
                _xlfn.XLOOKUP($B677, '4.ONT'!F:F, '4.ONT'!E:E, "?"),
                "?"
            )
        )
    )
)</f>
        <v>OG346</v>
      </c>
      <c r="E677" t="str">
        <f t="shared" si="11"/>
        <v>OG346U_D_IL_ISEQ_230321_AD</v>
      </c>
      <c r="F677" s="183" t="s">
        <v>6459</v>
      </c>
      <c r="G677" s="183" t="s">
        <v>6460</v>
      </c>
      <c r="H677" s="289">
        <v>45006</v>
      </c>
      <c r="I677" s="183" t="s">
        <v>6853</v>
      </c>
      <c r="J677" s="183" t="s">
        <v>107</v>
      </c>
      <c r="K677" s="183" t="s">
        <v>107</v>
      </c>
      <c r="L677" s="185"/>
    </row>
    <row r="678" spans="1:12" x14ac:dyDescent="0.25">
      <c r="A678" s="115">
        <f ca="1">INDEX('1.MetaData'!A:A, MATCH($D678, '1.MetaData'!$B:$B, 0))</f>
        <v>346</v>
      </c>
      <c r="B678" s="161" t="s">
        <v>6979</v>
      </c>
      <c r="C678" s="183" t="s">
        <v>4878</v>
      </c>
      <c r="D678" s="81" t="str">
        <f ca="1">IF(
    NOT(ISERROR(_xlfn.XLOOKUP($B678, '4.Illumina'!F:F, '4.Illumina'!E:E))),
    _xlfn.XLOOKUP($B678, '4.Illumina'!F:F, '4.Illumina'!E:E),
    IF(
        NOT(ISERROR(_xlfn.XLOOKUP($B678, '4.PacBio'!F:F, '4.PacBio'!E:E))),
        _xlfn.XLOOKUP($B678, '4.PacBio'!F:F, '4.PacBio'!E:E),
        IF(
            NOT(ISERROR(_xlfn.XLOOKUP($B678, '4.HiCLibrary'!F:F, '4.HiCLibrary'!E:E))),
            _xlfn.XLOOKUP($B678, '4.HiCLibrary'!F:F, '4.HiCLibrary'!E:E),
            IFERROR(
                _xlfn.XLOOKUP($B678, '4.ONT'!F:F, '4.ONT'!E:E, "?"),
                "?"
            )
        )
    )
)</f>
        <v>OG346</v>
      </c>
      <c r="E678" t="str">
        <f t="shared" si="11"/>
        <v>OG346U_D_IL_NOVA_230324_AD</v>
      </c>
      <c r="F678" s="183" t="s">
        <v>6459</v>
      </c>
      <c r="G678" s="183" t="s">
        <v>6471</v>
      </c>
      <c r="H678" s="289">
        <v>45009</v>
      </c>
      <c r="I678" s="183" t="s">
        <v>6854</v>
      </c>
      <c r="J678" s="183" t="s">
        <v>107</v>
      </c>
      <c r="K678" s="183" t="s">
        <v>107</v>
      </c>
      <c r="L678" s="185"/>
    </row>
    <row r="679" spans="1:12" x14ac:dyDescent="0.25">
      <c r="A679" s="115">
        <f ca="1">INDEX('1.MetaData'!A:A, MATCH($D679, '1.MetaData'!$B:$B, 0))</f>
        <v>347</v>
      </c>
      <c r="B679" s="161" t="s">
        <v>6980</v>
      </c>
      <c r="C679" s="183" t="s">
        <v>4878</v>
      </c>
      <c r="D679" s="81" t="str">
        <f ca="1">IF(
    NOT(ISERROR(_xlfn.XLOOKUP($B679, '4.Illumina'!F:F, '4.Illumina'!E:E))),
    _xlfn.XLOOKUP($B679, '4.Illumina'!F:F, '4.Illumina'!E:E),
    IF(
        NOT(ISERROR(_xlfn.XLOOKUP($B679, '4.PacBio'!F:F, '4.PacBio'!E:E))),
        _xlfn.XLOOKUP($B679, '4.PacBio'!F:F, '4.PacBio'!E:E),
        IF(
            NOT(ISERROR(_xlfn.XLOOKUP($B679, '4.HiCLibrary'!F:F, '4.HiCLibrary'!E:E))),
            _xlfn.XLOOKUP($B679, '4.HiCLibrary'!F:F, '4.HiCLibrary'!E:E),
            IFERROR(
                _xlfn.XLOOKUP($B679, '4.ONT'!F:F, '4.ONT'!E:E, "?"),
                "?"
            )
        )
    )
)</f>
        <v>OG347</v>
      </c>
      <c r="E679" t="str">
        <f t="shared" si="11"/>
        <v>OG347U_D_IL_ISEQ_230321_AD</v>
      </c>
      <c r="F679" s="183" t="s">
        <v>6459</v>
      </c>
      <c r="G679" s="183" t="s">
        <v>6460</v>
      </c>
      <c r="H679" s="289">
        <v>45006</v>
      </c>
      <c r="I679" s="183" t="s">
        <v>6853</v>
      </c>
      <c r="J679" s="183" t="s">
        <v>107</v>
      </c>
      <c r="K679" s="183" t="s">
        <v>107</v>
      </c>
      <c r="L679" s="185"/>
    </row>
    <row r="680" spans="1:12" x14ac:dyDescent="0.25">
      <c r="A680" s="115">
        <f ca="1">INDEX('1.MetaData'!A:A, MATCH($D680, '1.MetaData'!$B:$B, 0))</f>
        <v>347</v>
      </c>
      <c r="B680" s="161" t="s">
        <v>6980</v>
      </c>
      <c r="C680" s="183" t="s">
        <v>4878</v>
      </c>
      <c r="D680" s="81" t="str">
        <f ca="1">IF(
    NOT(ISERROR(_xlfn.XLOOKUP($B680, '4.Illumina'!F:F, '4.Illumina'!E:E))),
    _xlfn.XLOOKUP($B680, '4.Illumina'!F:F, '4.Illumina'!E:E),
    IF(
        NOT(ISERROR(_xlfn.XLOOKUP($B680, '4.PacBio'!F:F, '4.PacBio'!E:E))),
        _xlfn.XLOOKUP($B680, '4.PacBio'!F:F, '4.PacBio'!E:E),
        IF(
            NOT(ISERROR(_xlfn.XLOOKUP($B680, '4.HiCLibrary'!F:F, '4.HiCLibrary'!E:E))),
            _xlfn.XLOOKUP($B680, '4.HiCLibrary'!F:F, '4.HiCLibrary'!E:E),
            IFERROR(
                _xlfn.XLOOKUP($B680, '4.ONT'!F:F, '4.ONT'!E:E, "?"),
                "?"
            )
        )
    )
)</f>
        <v>OG347</v>
      </c>
      <c r="E680" t="str">
        <f t="shared" si="11"/>
        <v>OG347U_D_IL_NOVA_230324_AD</v>
      </c>
      <c r="F680" s="183" t="s">
        <v>6459</v>
      </c>
      <c r="G680" s="183" t="s">
        <v>6471</v>
      </c>
      <c r="H680" s="289">
        <v>45009</v>
      </c>
      <c r="I680" s="183" t="s">
        <v>6854</v>
      </c>
      <c r="J680" s="183" t="s">
        <v>107</v>
      </c>
      <c r="K680" s="183" t="s">
        <v>107</v>
      </c>
      <c r="L680" s="185"/>
    </row>
    <row r="681" spans="1:12" x14ac:dyDescent="0.25">
      <c r="A681" s="115">
        <f ca="1">INDEX('1.MetaData'!A:A, MATCH($D681, '1.MetaData'!$B:$B, 0))</f>
        <v>348</v>
      </c>
      <c r="B681" s="161" t="s">
        <v>6981</v>
      </c>
      <c r="C681" s="183" t="s">
        <v>4878</v>
      </c>
      <c r="D681" s="81" t="str">
        <f ca="1">IF(
    NOT(ISERROR(_xlfn.XLOOKUP($B681, '4.Illumina'!F:F, '4.Illumina'!E:E))),
    _xlfn.XLOOKUP($B681, '4.Illumina'!F:F, '4.Illumina'!E:E),
    IF(
        NOT(ISERROR(_xlfn.XLOOKUP($B681, '4.PacBio'!F:F, '4.PacBio'!E:E))),
        _xlfn.XLOOKUP($B681, '4.PacBio'!F:F, '4.PacBio'!E:E),
        IF(
            NOT(ISERROR(_xlfn.XLOOKUP($B681, '4.HiCLibrary'!F:F, '4.HiCLibrary'!E:E))),
            _xlfn.XLOOKUP($B681, '4.HiCLibrary'!F:F, '4.HiCLibrary'!E:E),
            IFERROR(
                _xlfn.XLOOKUP($B681, '4.ONT'!F:F, '4.ONT'!E:E, "?"),
                "?"
            )
        )
    )
)</f>
        <v>OG348</v>
      </c>
      <c r="E681" t="str">
        <f t="shared" si="11"/>
        <v>OG348U_D_IL_ISEQ_230321_AD</v>
      </c>
      <c r="F681" s="183" t="s">
        <v>6459</v>
      </c>
      <c r="G681" s="183" t="s">
        <v>6460</v>
      </c>
      <c r="H681" s="289">
        <v>45006</v>
      </c>
      <c r="I681" s="183" t="s">
        <v>6853</v>
      </c>
      <c r="J681" s="183" t="s">
        <v>107</v>
      </c>
      <c r="K681" s="183" t="s">
        <v>107</v>
      </c>
      <c r="L681" s="185"/>
    </row>
    <row r="682" spans="1:12" x14ac:dyDescent="0.25">
      <c r="A682" s="115">
        <f ca="1">INDEX('1.MetaData'!A:A, MATCH($D682, '1.MetaData'!$B:$B, 0))</f>
        <v>348</v>
      </c>
      <c r="B682" s="161" t="s">
        <v>6981</v>
      </c>
      <c r="C682" s="183" t="s">
        <v>4878</v>
      </c>
      <c r="D682" s="81" t="str">
        <f ca="1">IF(
    NOT(ISERROR(_xlfn.XLOOKUP($B682, '4.Illumina'!F:F, '4.Illumina'!E:E))),
    _xlfn.XLOOKUP($B682, '4.Illumina'!F:F, '4.Illumina'!E:E),
    IF(
        NOT(ISERROR(_xlfn.XLOOKUP($B682, '4.PacBio'!F:F, '4.PacBio'!E:E))),
        _xlfn.XLOOKUP($B682, '4.PacBio'!F:F, '4.PacBio'!E:E),
        IF(
            NOT(ISERROR(_xlfn.XLOOKUP($B682, '4.HiCLibrary'!F:F, '4.HiCLibrary'!E:E))),
            _xlfn.XLOOKUP($B682, '4.HiCLibrary'!F:F, '4.HiCLibrary'!E:E),
            IFERROR(
                _xlfn.XLOOKUP($B682, '4.ONT'!F:F, '4.ONT'!E:E, "?"),
                "?"
            )
        )
    )
)</f>
        <v>OG348</v>
      </c>
      <c r="E682" t="str">
        <f t="shared" si="11"/>
        <v>OG348U_D_IL_NOVA_230324_AD</v>
      </c>
      <c r="F682" s="183" t="s">
        <v>6459</v>
      </c>
      <c r="G682" s="183" t="s">
        <v>6471</v>
      </c>
      <c r="H682" s="289">
        <v>45009</v>
      </c>
      <c r="I682" s="183" t="s">
        <v>6854</v>
      </c>
      <c r="J682" s="183" t="s">
        <v>107</v>
      </c>
      <c r="K682" s="183" t="s">
        <v>107</v>
      </c>
      <c r="L682" s="185"/>
    </row>
    <row r="683" spans="1:12" x14ac:dyDescent="0.25">
      <c r="A683" s="115">
        <f ca="1">INDEX('1.MetaData'!A:A, MATCH($D683, '1.MetaData'!$B:$B, 0))</f>
        <v>349</v>
      </c>
      <c r="B683" s="161" t="s">
        <v>6982</v>
      </c>
      <c r="C683" s="183" t="s">
        <v>4878</v>
      </c>
      <c r="D683" s="81" t="str">
        <f ca="1">IF(
    NOT(ISERROR(_xlfn.XLOOKUP($B683, '4.Illumina'!F:F, '4.Illumina'!E:E))),
    _xlfn.XLOOKUP($B683, '4.Illumina'!F:F, '4.Illumina'!E:E),
    IF(
        NOT(ISERROR(_xlfn.XLOOKUP($B683, '4.PacBio'!F:F, '4.PacBio'!E:E))),
        _xlfn.XLOOKUP($B683, '4.PacBio'!F:F, '4.PacBio'!E:E),
        IF(
            NOT(ISERROR(_xlfn.XLOOKUP($B683, '4.HiCLibrary'!F:F, '4.HiCLibrary'!E:E))),
            _xlfn.XLOOKUP($B683, '4.HiCLibrary'!F:F, '4.HiCLibrary'!E:E),
            IFERROR(
                _xlfn.XLOOKUP($B683, '4.ONT'!F:F, '4.ONT'!E:E, "?"),
                "?"
            )
        )
    )
)</f>
        <v>OG349</v>
      </c>
      <c r="E683" t="str">
        <f t="shared" si="11"/>
        <v>OG349U_D_IL_ISEQ_230321_AD</v>
      </c>
      <c r="F683" s="183" t="s">
        <v>6459</v>
      </c>
      <c r="G683" s="183" t="s">
        <v>6460</v>
      </c>
      <c r="H683" s="289">
        <v>45006</v>
      </c>
      <c r="I683" s="183" t="s">
        <v>6853</v>
      </c>
      <c r="J683" s="183" t="s">
        <v>107</v>
      </c>
      <c r="K683" s="183" t="s">
        <v>107</v>
      </c>
      <c r="L683" s="185"/>
    </row>
    <row r="684" spans="1:12" x14ac:dyDescent="0.25">
      <c r="A684" s="115">
        <f ca="1">INDEX('1.MetaData'!A:A, MATCH($D684, '1.MetaData'!$B:$B, 0))</f>
        <v>349</v>
      </c>
      <c r="B684" s="161" t="s">
        <v>6982</v>
      </c>
      <c r="C684" s="183" t="s">
        <v>4878</v>
      </c>
      <c r="D684" s="81" t="str">
        <f ca="1">IF(
    NOT(ISERROR(_xlfn.XLOOKUP($B684, '4.Illumina'!F:F, '4.Illumina'!E:E))),
    _xlfn.XLOOKUP($B684, '4.Illumina'!F:F, '4.Illumina'!E:E),
    IF(
        NOT(ISERROR(_xlfn.XLOOKUP($B684, '4.PacBio'!F:F, '4.PacBio'!E:E))),
        _xlfn.XLOOKUP($B684, '4.PacBio'!F:F, '4.PacBio'!E:E),
        IF(
            NOT(ISERROR(_xlfn.XLOOKUP($B684, '4.HiCLibrary'!F:F, '4.HiCLibrary'!E:E))),
            _xlfn.XLOOKUP($B684, '4.HiCLibrary'!F:F, '4.HiCLibrary'!E:E),
            IFERROR(
                _xlfn.XLOOKUP($B684, '4.ONT'!F:F, '4.ONT'!E:E, "?"),
                "?"
            )
        )
    )
)</f>
        <v>OG349</v>
      </c>
      <c r="E684" t="str">
        <f t="shared" si="11"/>
        <v>OG349U_D_IL_NOVA_230324_AD</v>
      </c>
      <c r="F684" s="183" t="s">
        <v>6459</v>
      </c>
      <c r="G684" s="183" t="s">
        <v>6471</v>
      </c>
      <c r="H684" s="289">
        <v>45009</v>
      </c>
      <c r="I684" s="183" t="s">
        <v>6854</v>
      </c>
      <c r="J684" s="183" t="s">
        <v>107</v>
      </c>
      <c r="K684" s="183" t="s">
        <v>107</v>
      </c>
      <c r="L684" s="185"/>
    </row>
    <row r="685" spans="1:12" x14ac:dyDescent="0.25">
      <c r="A685" s="115">
        <f ca="1">INDEX('1.MetaData'!A:A, MATCH($D685, '1.MetaData'!$B:$B, 0))</f>
        <v>350</v>
      </c>
      <c r="B685" s="161" t="s">
        <v>6983</v>
      </c>
      <c r="C685" s="183" t="s">
        <v>4878</v>
      </c>
      <c r="D685" s="81" t="str">
        <f ca="1">IF(
    NOT(ISERROR(_xlfn.XLOOKUP($B685, '4.Illumina'!F:F, '4.Illumina'!E:E))),
    _xlfn.XLOOKUP($B685, '4.Illumina'!F:F, '4.Illumina'!E:E),
    IF(
        NOT(ISERROR(_xlfn.XLOOKUP($B685, '4.PacBio'!F:F, '4.PacBio'!E:E))),
        _xlfn.XLOOKUP($B685, '4.PacBio'!F:F, '4.PacBio'!E:E),
        IF(
            NOT(ISERROR(_xlfn.XLOOKUP($B685, '4.HiCLibrary'!F:F, '4.HiCLibrary'!E:E))),
            _xlfn.XLOOKUP($B685, '4.HiCLibrary'!F:F, '4.HiCLibrary'!E:E),
            IFERROR(
                _xlfn.XLOOKUP($B685, '4.ONT'!F:F, '4.ONT'!E:E, "?"),
                "?"
            )
        )
    )
)</f>
        <v>OG350</v>
      </c>
      <c r="E685" t="str">
        <f t="shared" si="11"/>
        <v>OG350U_D_IL_ISEQ_230321_AD</v>
      </c>
      <c r="F685" s="183" t="s">
        <v>6459</v>
      </c>
      <c r="G685" s="183" t="s">
        <v>6460</v>
      </c>
      <c r="H685" s="289">
        <v>45006</v>
      </c>
      <c r="I685" s="183" t="s">
        <v>6853</v>
      </c>
      <c r="J685" s="183" t="s">
        <v>107</v>
      </c>
      <c r="K685" s="183" t="s">
        <v>107</v>
      </c>
      <c r="L685" s="185"/>
    </row>
    <row r="686" spans="1:12" x14ac:dyDescent="0.25">
      <c r="A686" s="115">
        <f ca="1">INDEX('1.MetaData'!A:A, MATCH($D686, '1.MetaData'!$B:$B, 0))</f>
        <v>350</v>
      </c>
      <c r="B686" s="161" t="s">
        <v>6983</v>
      </c>
      <c r="C686" s="183" t="s">
        <v>4878</v>
      </c>
      <c r="D686" s="81" t="str">
        <f ca="1">IF(
    NOT(ISERROR(_xlfn.XLOOKUP($B686, '4.Illumina'!F:F, '4.Illumina'!E:E))),
    _xlfn.XLOOKUP($B686, '4.Illumina'!F:F, '4.Illumina'!E:E),
    IF(
        NOT(ISERROR(_xlfn.XLOOKUP($B686, '4.PacBio'!F:F, '4.PacBio'!E:E))),
        _xlfn.XLOOKUP($B686, '4.PacBio'!F:F, '4.PacBio'!E:E),
        IF(
            NOT(ISERROR(_xlfn.XLOOKUP($B686, '4.HiCLibrary'!F:F, '4.HiCLibrary'!E:E))),
            _xlfn.XLOOKUP($B686, '4.HiCLibrary'!F:F, '4.HiCLibrary'!E:E),
            IFERROR(
                _xlfn.XLOOKUP($B686, '4.ONT'!F:F, '4.ONT'!E:E, "?"),
                "?"
            )
        )
    )
)</f>
        <v>OG350</v>
      </c>
      <c r="E686" t="str">
        <f t="shared" si="11"/>
        <v>OG350U_D_IL_NOVA_230324_AD</v>
      </c>
      <c r="F686" s="183" t="s">
        <v>6459</v>
      </c>
      <c r="G686" s="183" t="s">
        <v>6471</v>
      </c>
      <c r="H686" s="289">
        <v>45009</v>
      </c>
      <c r="I686" s="183" t="s">
        <v>6854</v>
      </c>
      <c r="J686" s="183" t="s">
        <v>107</v>
      </c>
      <c r="K686" s="183" t="s">
        <v>107</v>
      </c>
      <c r="L686" s="185"/>
    </row>
    <row r="687" spans="1:12" x14ac:dyDescent="0.25">
      <c r="A687" s="115">
        <f ca="1">INDEX('1.MetaData'!A:A, MATCH($D687, '1.MetaData'!$B:$B, 0))</f>
        <v>351</v>
      </c>
      <c r="B687" s="161" t="s">
        <v>6984</v>
      </c>
      <c r="C687" s="183" t="s">
        <v>4878</v>
      </c>
      <c r="D687" s="81" t="str">
        <f ca="1">IF(
    NOT(ISERROR(_xlfn.XLOOKUP($B687, '4.Illumina'!F:F, '4.Illumina'!E:E))),
    _xlfn.XLOOKUP($B687, '4.Illumina'!F:F, '4.Illumina'!E:E),
    IF(
        NOT(ISERROR(_xlfn.XLOOKUP($B687, '4.PacBio'!F:F, '4.PacBio'!E:E))),
        _xlfn.XLOOKUP($B687, '4.PacBio'!F:F, '4.PacBio'!E:E),
        IF(
            NOT(ISERROR(_xlfn.XLOOKUP($B687, '4.HiCLibrary'!F:F, '4.HiCLibrary'!E:E))),
            _xlfn.XLOOKUP($B687, '4.HiCLibrary'!F:F, '4.HiCLibrary'!E:E),
            IFERROR(
                _xlfn.XLOOKUP($B687, '4.ONT'!F:F, '4.ONT'!E:E, "?"),
                "?"
            )
        )
    )
)</f>
        <v>OG351</v>
      </c>
      <c r="E687" t="str">
        <f t="shared" si="11"/>
        <v>OG351U_D_IL_NOVA_221003_SC</v>
      </c>
      <c r="F687" s="183" t="s">
        <v>6459</v>
      </c>
      <c r="G687" s="183" t="s">
        <v>6471</v>
      </c>
      <c r="H687" s="289">
        <v>44837</v>
      </c>
      <c r="I687" s="183" t="s">
        <v>6899</v>
      </c>
      <c r="J687" s="183" t="s">
        <v>107</v>
      </c>
      <c r="K687" s="183" t="s">
        <v>107</v>
      </c>
      <c r="L687" s="185"/>
    </row>
    <row r="688" spans="1:12" x14ac:dyDescent="0.25">
      <c r="A688" s="115">
        <f ca="1">INDEX('1.MetaData'!A:A, MATCH($D688, '1.MetaData'!$B:$B, 0))</f>
        <v>352</v>
      </c>
      <c r="B688" s="161" t="s">
        <v>6985</v>
      </c>
      <c r="C688" s="183" t="s">
        <v>4878</v>
      </c>
      <c r="D688" s="81" t="str">
        <f ca="1">IF(
    NOT(ISERROR(_xlfn.XLOOKUP($B688, '4.Illumina'!F:F, '4.Illumina'!E:E))),
    _xlfn.XLOOKUP($B688, '4.Illumina'!F:F, '4.Illumina'!E:E),
    IF(
        NOT(ISERROR(_xlfn.XLOOKUP($B688, '4.PacBio'!F:F, '4.PacBio'!E:E))),
        _xlfn.XLOOKUP($B688, '4.PacBio'!F:F, '4.PacBio'!E:E),
        IF(
            NOT(ISERROR(_xlfn.XLOOKUP($B688, '4.HiCLibrary'!F:F, '4.HiCLibrary'!E:E))),
            _xlfn.XLOOKUP($B688, '4.HiCLibrary'!F:F, '4.HiCLibrary'!E:E),
            IFERROR(
                _xlfn.XLOOKUP($B688, '4.ONT'!F:F, '4.ONT'!E:E, "?"),
                "?"
            )
        )
    )
)</f>
        <v>OG352</v>
      </c>
      <c r="E688" t="str">
        <f t="shared" si="11"/>
        <v>OG352U_D_IL_NOVA_221003_SC</v>
      </c>
      <c r="F688" s="183" t="s">
        <v>6459</v>
      </c>
      <c r="G688" s="183" t="s">
        <v>6471</v>
      </c>
      <c r="H688" s="289">
        <v>44837</v>
      </c>
      <c r="I688" s="183" t="s">
        <v>6899</v>
      </c>
      <c r="J688" s="183" t="s">
        <v>107</v>
      </c>
      <c r="K688" s="183" t="s">
        <v>107</v>
      </c>
      <c r="L688" s="185"/>
    </row>
    <row r="689" spans="1:12" x14ac:dyDescent="0.25">
      <c r="A689" s="115">
        <f ca="1">INDEX('1.MetaData'!A:A, MATCH($D689, '1.MetaData'!$B:$B, 0))</f>
        <v>353</v>
      </c>
      <c r="B689" s="161" t="s">
        <v>6986</v>
      </c>
      <c r="C689" s="183" t="s">
        <v>4878</v>
      </c>
      <c r="D689" s="81" t="str">
        <f ca="1">IF(
    NOT(ISERROR(_xlfn.XLOOKUP($B689, '4.Illumina'!F:F, '4.Illumina'!E:E))),
    _xlfn.XLOOKUP($B689, '4.Illumina'!F:F, '4.Illumina'!E:E),
    IF(
        NOT(ISERROR(_xlfn.XLOOKUP($B689, '4.PacBio'!F:F, '4.PacBio'!E:E))),
        _xlfn.XLOOKUP($B689, '4.PacBio'!F:F, '4.PacBio'!E:E),
        IF(
            NOT(ISERROR(_xlfn.XLOOKUP($B689, '4.HiCLibrary'!F:F, '4.HiCLibrary'!E:E))),
            _xlfn.XLOOKUP($B689, '4.HiCLibrary'!F:F, '4.HiCLibrary'!E:E),
            IFERROR(
                _xlfn.XLOOKUP($B689, '4.ONT'!F:F, '4.ONT'!E:E, "?"),
                "?"
            )
        )
    )
)</f>
        <v>OG353</v>
      </c>
      <c r="E689" t="str">
        <f t="shared" si="11"/>
        <v>OG353U_D_IL_NOVA_221003_SC</v>
      </c>
      <c r="F689" s="183" t="s">
        <v>6459</v>
      </c>
      <c r="G689" s="183" t="s">
        <v>6471</v>
      </c>
      <c r="H689" s="289">
        <v>44837</v>
      </c>
      <c r="I689" s="183" t="s">
        <v>6899</v>
      </c>
      <c r="J689" s="183" t="s">
        <v>107</v>
      </c>
      <c r="K689" s="183" t="s">
        <v>107</v>
      </c>
      <c r="L689" s="185"/>
    </row>
    <row r="690" spans="1:12" x14ac:dyDescent="0.25">
      <c r="A690" s="115">
        <f ca="1">INDEX('1.MetaData'!A:A, MATCH($D690, '1.MetaData'!$B:$B, 0))</f>
        <v>354</v>
      </c>
      <c r="B690" s="161" t="s">
        <v>6987</v>
      </c>
      <c r="C690" s="183" t="s">
        <v>4878</v>
      </c>
      <c r="D690" s="81" t="str">
        <f ca="1">IF(
    NOT(ISERROR(_xlfn.XLOOKUP($B690, '4.Illumina'!F:F, '4.Illumina'!E:E))),
    _xlfn.XLOOKUP($B690, '4.Illumina'!F:F, '4.Illumina'!E:E),
    IF(
        NOT(ISERROR(_xlfn.XLOOKUP($B690, '4.PacBio'!F:F, '4.PacBio'!E:E))),
        _xlfn.XLOOKUP($B690, '4.PacBio'!F:F, '4.PacBio'!E:E),
        IF(
            NOT(ISERROR(_xlfn.XLOOKUP($B690, '4.HiCLibrary'!F:F, '4.HiCLibrary'!E:E))),
            _xlfn.XLOOKUP($B690, '4.HiCLibrary'!F:F, '4.HiCLibrary'!E:E),
            IFERROR(
                _xlfn.XLOOKUP($B690, '4.ONT'!F:F, '4.ONT'!E:E, "?"),
                "?"
            )
        )
    )
)</f>
        <v>OG354</v>
      </c>
      <c r="E690" t="str">
        <f t="shared" si="11"/>
        <v>OG354U_D_IL_ISEQ_230321_AD</v>
      </c>
      <c r="F690" s="183" t="s">
        <v>6459</v>
      </c>
      <c r="G690" s="183" t="s">
        <v>6460</v>
      </c>
      <c r="H690" s="289">
        <v>45006</v>
      </c>
      <c r="I690" s="183" t="s">
        <v>6853</v>
      </c>
      <c r="J690" s="183" t="s">
        <v>107</v>
      </c>
      <c r="K690" s="183" t="s">
        <v>107</v>
      </c>
      <c r="L690" s="185"/>
    </row>
    <row r="691" spans="1:12" x14ac:dyDescent="0.25">
      <c r="A691" s="115">
        <f ca="1">INDEX('1.MetaData'!A:A, MATCH($D691, '1.MetaData'!$B:$B, 0))</f>
        <v>354</v>
      </c>
      <c r="B691" s="161" t="s">
        <v>6987</v>
      </c>
      <c r="C691" s="183" t="s">
        <v>4878</v>
      </c>
      <c r="D691" s="81" t="str">
        <f ca="1">IF(
    NOT(ISERROR(_xlfn.XLOOKUP($B691, '4.Illumina'!F:F, '4.Illumina'!E:E))),
    _xlfn.XLOOKUP($B691, '4.Illumina'!F:F, '4.Illumina'!E:E),
    IF(
        NOT(ISERROR(_xlfn.XLOOKUP($B691, '4.PacBio'!F:F, '4.PacBio'!E:E))),
        _xlfn.XLOOKUP($B691, '4.PacBio'!F:F, '4.PacBio'!E:E),
        IF(
            NOT(ISERROR(_xlfn.XLOOKUP($B691, '4.HiCLibrary'!F:F, '4.HiCLibrary'!E:E))),
            _xlfn.XLOOKUP($B691, '4.HiCLibrary'!F:F, '4.HiCLibrary'!E:E),
            IFERROR(
                _xlfn.XLOOKUP($B691, '4.ONT'!F:F, '4.ONT'!E:E, "?"),
                "?"
            )
        )
    )
)</f>
        <v>OG354</v>
      </c>
      <c r="E691" t="str">
        <f t="shared" si="11"/>
        <v>OG354U_D_IL_NOVA_230324_AD</v>
      </c>
      <c r="F691" s="183" t="s">
        <v>6459</v>
      </c>
      <c r="G691" s="183" t="s">
        <v>6471</v>
      </c>
      <c r="H691" s="289">
        <v>45009</v>
      </c>
      <c r="I691" s="183" t="s">
        <v>6854</v>
      </c>
      <c r="J691" s="183" t="s">
        <v>107</v>
      </c>
      <c r="K691" s="183" t="s">
        <v>107</v>
      </c>
      <c r="L691" s="185"/>
    </row>
    <row r="692" spans="1:12" x14ac:dyDescent="0.25">
      <c r="A692" s="115">
        <f ca="1">INDEX('1.MetaData'!A:A, MATCH($D692, '1.MetaData'!$B:$B, 0))</f>
        <v>355</v>
      </c>
      <c r="B692" s="161" t="s">
        <v>6988</v>
      </c>
      <c r="C692" s="183" t="s">
        <v>4878</v>
      </c>
      <c r="D692" s="81" t="str">
        <f ca="1">IF(
    NOT(ISERROR(_xlfn.XLOOKUP($B692, '4.Illumina'!F:F, '4.Illumina'!E:E))),
    _xlfn.XLOOKUP($B692, '4.Illumina'!F:F, '4.Illumina'!E:E),
    IF(
        NOT(ISERROR(_xlfn.XLOOKUP($B692, '4.PacBio'!F:F, '4.PacBio'!E:E))),
        _xlfn.XLOOKUP($B692, '4.PacBio'!F:F, '4.PacBio'!E:E),
        IF(
            NOT(ISERROR(_xlfn.XLOOKUP($B692, '4.HiCLibrary'!F:F, '4.HiCLibrary'!E:E))),
            _xlfn.XLOOKUP($B692, '4.HiCLibrary'!F:F, '4.HiCLibrary'!E:E),
            IFERROR(
                _xlfn.XLOOKUP($B692, '4.ONT'!F:F, '4.ONT'!E:E, "?"),
                "?"
            )
        )
    )
)</f>
        <v>OG355</v>
      </c>
      <c r="E692" t="str">
        <f t="shared" si="11"/>
        <v>OG355U_D_IL_ISEQ_230321_AD</v>
      </c>
      <c r="F692" s="183" t="s">
        <v>6459</v>
      </c>
      <c r="G692" s="183" t="s">
        <v>6460</v>
      </c>
      <c r="H692" s="289">
        <v>45006</v>
      </c>
      <c r="I692" s="183" t="s">
        <v>6853</v>
      </c>
      <c r="J692" s="183" t="s">
        <v>107</v>
      </c>
      <c r="K692" s="183" t="s">
        <v>107</v>
      </c>
      <c r="L692" s="185"/>
    </row>
    <row r="693" spans="1:12" x14ac:dyDescent="0.25">
      <c r="A693" s="115">
        <f ca="1">INDEX('1.MetaData'!A:A, MATCH($D693, '1.MetaData'!$B:$B, 0))</f>
        <v>355</v>
      </c>
      <c r="B693" s="161" t="s">
        <v>6988</v>
      </c>
      <c r="C693" s="183" t="s">
        <v>4878</v>
      </c>
      <c r="D693" s="81" t="str">
        <f ca="1">IF(
    NOT(ISERROR(_xlfn.XLOOKUP($B693, '4.Illumina'!F:F, '4.Illumina'!E:E))),
    _xlfn.XLOOKUP($B693, '4.Illumina'!F:F, '4.Illumina'!E:E),
    IF(
        NOT(ISERROR(_xlfn.XLOOKUP($B693, '4.PacBio'!F:F, '4.PacBio'!E:E))),
        _xlfn.XLOOKUP($B693, '4.PacBio'!F:F, '4.PacBio'!E:E),
        IF(
            NOT(ISERROR(_xlfn.XLOOKUP($B693, '4.HiCLibrary'!F:F, '4.HiCLibrary'!E:E))),
            _xlfn.XLOOKUP($B693, '4.HiCLibrary'!F:F, '4.HiCLibrary'!E:E),
            IFERROR(
                _xlfn.XLOOKUP($B693, '4.ONT'!F:F, '4.ONT'!E:E, "?"),
                "?"
            )
        )
    )
)</f>
        <v>OG355</v>
      </c>
      <c r="E693" t="str">
        <f t="shared" si="11"/>
        <v>OG355U_D_IL_NOVA_230324_AD</v>
      </c>
      <c r="F693" s="183" t="s">
        <v>6459</v>
      </c>
      <c r="G693" s="183" t="s">
        <v>6471</v>
      </c>
      <c r="H693" s="289">
        <v>45009</v>
      </c>
      <c r="I693" s="183" t="s">
        <v>6854</v>
      </c>
      <c r="J693" s="183" t="s">
        <v>107</v>
      </c>
      <c r="K693" s="183" t="s">
        <v>107</v>
      </c>
      <c r="L693" s="185"/>
    </row>
    <row r="694" spans="1:12" x14ac:dyDescent="0.25">
      <c r="A694" s="115">
        <f ca="1">INDEX('1.MetaData'!A:A, MATCH($D694, '1.MetaData'!$B:$B, 0))</f>
        <v>356</v>
      </c>
      <c r="B694" s="161" t="s">
        <v>6989</v>
      </c>
      <c r="C694" s="183" t="s">
        <v>4878</v>
      </c>
      <c r="D694" s="81" t="str">
        <f ca="1">IF(
    NOT(ISERROR(_xlfn.XLOOKUP($B694, '4.Illumina'!F:F, '4.Illumina'!E:E))),
    _xlfn.XLOOKUP($B694, '4.Illumina'!F:F, '4.Illumina'!E:E),
    IF(
        NOT(ISERROR(_xlfn.XLOOKUP($B694, '4.PacBio'!F:F, '4.PacBio'!E:E))),
        _xlfn.XLOOKUP($B694, '4.PacBio'!F:F, '4.PacBio'!E:E),
        IF(
            NOT(ISERROR(_xlfn.XLOOKUP($B694, '4.HiCLibrary'!F:F, '4.HiCLibrary'!E:E))),
            _xlfn.XLOOKUP($B694, '4.HiCLibrary'!F:F, '4.HiCLibrary'!E:E),
            IFERROR(
                _xlfn.XLOOKUP($B694, '4.ONT'!F:F, '4.ONT'!E:E, "?"),
                "?"
            )
        )
    )
)</f>
        <v>OG356</v>
      </c>
      <c r="E694" t="str">
        <f t="shared" si="11"/>
        <v>OG356U_D_IL_ISEQ_230321_AD</v>
      </c>
      <c r="F694" s="183" t="s">
        <v>6459</v>
      </c>
      <c r="G694" s="183" t="s">
        <v>6460</v>
      </c>
      <c r="H694" s="289">
        <v>45006</v>
      </c>
      <c r="I694" s="183" t="s">
        <v>6853</v>
      </c>
      <c r="J694" s="183" t="s">
        <v>107</v>
      </c>
      <c r="K694" s="183" t="s">
        <v>107</v>
      </c>
      <c r="L694" s="185"/>
    </row>
    <row r="695" spans="1:12" x14ac:dyDescent="0.25">
      <c r="A695" s="115">
        <f ca="1">INDEX('1.MetaData'!A:A, MATCH($D695, '1.MetaData'!$B:$B, 0))</f>
        <v>356</v>
      </c>
      <c r="B695" s="161" t="s">
        <v>6989</v>
      </c>
      <c r="C695" s="183" t="s">
        <v>4878</v>
      </c>
      <c r="D695" s="81" t="str">
        <f ca="1">IF(
    NOT(ISERROR(_xlfn.XLOOKUP($B695, '4.Illumina'!F:F, '4.Illumina'!E:E))),
    _xlfn.XLOOKUP($B695, '4.Illumina'!F:F, '4.Illumina'!E:E),
    IF(
        NOT(ISERROR(_xlfn.XLOOKUP($B695, '4.PacBio'!F:F, '4.PacBio'!E:E))),
        _xlfn.XLOOKUP($B695, '4.PacBio'!F:F, '4.PacBio'!E:E),
        IF(
            NOT(ISERROR(_xlfn.XLOOKUP($B695, '4.HiCLibrary'!F:F, '4.HiCLibrary'!E:E))),
            _xlfn.XLOOKUP($B695, '4.HiCLibrary'!F:F, '4.HiCLibrary'!E:E),
            IFERROR(
                _xlfn.XLOOKUP($B695, '4.ONT'!F:F, '4.ONT'!E:E, "?"),
                "?"
            )
        )
    )
)</f>
        <v>OG356</v>
      </c>
      <c r="E695" t="str">
        <f t="shared" si="11"/>
        <v>OG356U_D_IL_NOVA_230324_AD</v>
      </c>
      <c r="F695" s="183" t="s">
        <v>6459</v>
      </c>
      <c r="G695" s="183" t="s">
        <v>6471</v>
      </c>
      <c r="H695" s="289">
        <v>45009</v>
      </c>
      <c r="I695" s="183" t="s">
        <v>6854</v>
      </c>
      <c r="J695" s="183" t="s">
        <v>107</v>
      </c>
      <c r="K695" s="183" t="s">
        <v>107</v>
      </c>
      <c r="L695" s="185"/>
    </row>
    <row r="696" spans="1:12" x14ac:dyDescent="0.25">
      <c r="A696" s="115">
        <f ca="1">INDEX('1.MetaData'!A:A, MATCH($D696, '1.MetaData'!$B:$B, 0))</f>
        <v>357</v>
      </c>
      <c r="B696" s="161" t="s">
        <v>6990</v>
      </c>
      <c r="C696" s="183" t="s">
        <v>4878</v>
      </c>
      <c r="D696" s="81" t="str">
        <f ca="1">IF(
    NOT(ISERROR(_xlfn.XLOOKUP($B696, '4.Illumina'!F:F, '4.Illumina'!E:E))),
    _xlfn.XLOOKUP($B696, '4.Illumina'!F:F, '4.Illumina'!E:E),
    IF(
        NOT(ISERROR(_xlfn.XLOOKUP($B696, '4.PacBio'!F:F, '4.PacBio'!E:E))),
        _xlfn.XLOOKUP($B696, '4.PacBio'!F:F, '4.PacBio'!E:E),
        IF(
            NOT(ISERROR(_xlfn.XLOOKUP($B696, '4.HiCLibrary'!F:F, '4.HiCLibrary'!E:E))),
            _xlfn.XLOOKUP($B696, '4.HiCLibrary'!F:F, '4.HiCLibrary'!E:E),
            IFERROR(
                _xlfn.XLOOKUP($B696, '4.ONT'!F:F, '4.ONT'!E:E, "?"),
                "?"
            )
        )
    )
)</f>
        <v>OG357</v>
      </c>
      <c r="E696" t="str">
        <f t="shared" si="11"/>
        <v>OG357U_D_IL_ISEQ_230321_AD</v>
      </c>
      <c r="F696" s="183" t="s">
        <v>6459</v>
      </c>
      <c r="G696" s="183" t="s">
        <v>6460</v>
      </c>
      <c r="H696" s="289">
        <v>45006</v>
      </c>
      <c r="I696" s="183" t="s">
        <v>6853</v>
      </c>
      <c r="J696" s="183" t="s">
        <v>107</v>
      </c>
      <c r="K696" s="183" t="s">
        <v>107</v>
      </c>
      <c r="L696" s="185"/>
    </row>
    <row r="697" spans="1:12" x14ac:dyDescent="0.25">
      <c r="A697" s="115">
        <f ca="1">INDEX('1.MetaData'!A:A, MATCH($D697, '1.MetaData'!$B:$B, 0))</f>
        <v>357</v>
      </c>
      <c r="B697" s="161" t="s">
        <v>6990</v>
      </c>
      <c r="C697" s="183" t="s">
        <v>4878</v>
      </c>
      <c r="D697" s="81" t="str">
        <f ca="1">IF(
    NOT(ISERROR(_xlfn.XLOOKUP($B697, '4.Illumina'!F:F, '4.Illumina'!E:E))),
    _xlfn.XLOOKUP($B697, '4.Illumina'!F:F, '4.Illumina'!E:E),
    IF(
        NOT(ISERROR(_xlfn.XLOOKUP($B697, '4.PacBio'!F:F, '4.PacBio'!E:E))),
        _xlfn.XLOOKUP($B697, '4.PacBio'!F:F, '4.PacBio'!E:E),
        IF(
            NOT(ISERROR(_xlfn.XLOOKUP($B697, '4.HiCLibrary'!F:F, '4.HiCLibrary'!E:E))),
            _xlfn.XLOOKUP($B697, '4.HiCLibrary'!F:F, '4.HiCLibrary'!E:E),
            IFERROR(
                _xlfn.XLOOKUP($B697, '4.ONT'!F:F, '4.ONT'!E:E, "?"),
                "?"
            )
        )
    )
)</f>
        <v>OG357</v>
      </c>
      <c r="E697" t="str">
        <f t="shared" si="11"/>
        <v>OG357U_D_IL_NOVA_230324_AD</v>
      </c>
      <c r="F697" s="183" t="s">
        <v>6459</v>
      </c>
      <c r="G697" s="183" t="s">
        <v>6471</v>
      </c>
      <c r="H697" s="289">
        <v>45009</v>
      </c>
      <c r="I697" s="183" t="s">
        <v>6854</v>
      </c>
      <c r="J697" s="183" t="s">
        <v>107</v>
      </c>
      <c r="K697" s="183" t="s">
        <v>107</v>
      </c>
      <c r="L697" s="185"/>
    </row>
    <row r="698" spans="1:12" x14ac:dyDescent="0.25">
      <c r="A698" s="115">
        <f ca="1">INDEX('1.MetaData'!A:A, MATCH($D698, '1.MetaData'!$B:$B, 0))</f>
        <v>358</v>
      </c>
      <c r="B698" s="161" t="s">
        <v>6991</v>
      </c>
      <c r="C698" s="183" t="s">
        <v>4878</v>
      </c>
      <c r="D698" s="81" t="str">
        <f ca="1">IF(
    NOT(ISERROR(_xlfn.XLOOKUP($B698, '4.Illumina'!F:F, '4.Illumina'!E:E))),
    _xlfn.XLOOKUP($B698, '4.Illumina'!F:F, '4.Illumina'!E:E),
    IF(
        NOT(ISERROR(_xlfn.XLOOKUP($B698, '4.PacBio'!F:F, '4.PacBio'!E:E))),
        _xlfn.XLOOKUP($B698, '4.PacBio'!F:F, '4.PacBio'!E:E),
        IF(
            NOT(ISERROR(_xlfn.XLOOKUP($B698, '4.HiCLibrary'!F:F, '4.HiCLibrary'!E:E))),
            _xlfn.XLOOKUP($B698, '4.HiCLibrary'!F:F, '4.HiCLibrary'!E:E),
            IFERROR(
                _xlfn.XLOOKUP($B698, '4.ONT'!F:F, '4.ONT'!E:E, "?"),
                "?"
            )
        )
    )
)</f>
        <v>OG358</v>
      </c>
      <c r="E698" t="str">
        <f t="shared" si="11"/>
        <v>OG358U_D_IL_ISEQ_230321_AD</v>
      </c>
      <c r="F698" s="183" t="s">
        <v>6459</v>
      </c>
      <c r="G698" s="183" t="s">
        <v>6460</v>
      </c>
      <c r="H698" s="289">
        <v>45006</v>
      </c>
      <c r="I698" s="183" t="s">
        <v>6853</v>
      </c>
      <c r="J698" s="183" t="s">
        <v>107</v>
      </c>
      <c r="K698" s="183" t="s">
        <v>107</v>
      </c>
      <c r="L698" s="185"/>
    </row>
    <row r="699" spans="1:12" x14ac:dyDescent="0.25">
      <c r="A699" s="115">
        <f ca="1">INDEX('1.MetaData'!A:A, MATCH($D699, '1.MetaData'!$B:$B, 0))</f>
        <v>358</v>
      </c>
      <c r="B699" s="161" t="s">
        <v>6991</v>
      </c>
      <c r="C699" s="183" t="s">
        <v>4878</v>
      </c>
      <c r="D699" s="81" t="str">
        <f ca="1">IF(
    NOT(ISERROR(_xlfn.XLOOKUP($B699, '4.Illumina'!F:F, '4.Illumina'!E:E))),
    _xlfn.XLOOKUP($B699, '4.Illumina'!F:F, '4.Illumina'!E:E),
    IF(
        NOT(ISERROR(_xlfn.XLOOKUP($B699, '4.PacBio'!F:F, '4.PacBio'!E:E))),
        _xlfn.XLOOKUP($B699, '4.PacBio'!F:F, '4.PacBio'!E:E),
        IF(
            NOT(ISERROR(_xlfn.XLOOKUP($B699, '4.HiCLibrary'!F:F, '4.HiCLibrary'!E:E))),
            _xlfn.XLOOKUP($B699, '4.HiCLibrary'!F:F, '4.HiCLibrary'!E:E),
            IFERROR(
                _xlfn.XLOOKUP($B699, '4.ONT'!F:F, '4.ONT'!E:E, "?"),
                "?"
            )
        )
    )
)</f>
        <v>OG358</v>
      </c>
      <c r="E699" t="str">
        <f t="shared" si="11"/>
        <v>OG358U_D_IL_NOVA_230324_AD</v>
      </c>
      <c r="F699" s="183" t="s">
        <v>6459</v>
      </c>
      <c r="G699" s="183" t="s">
        <v>6471</v>
      </c>
      <c r="H699" s="289">
        <v>45009</v>
      </c>
      <c r="I699" s="183" t="s">
        <v>6854</v>
      </c>
      <c r="J699" s="183" t="s">
        <v>107</v>
      </c>
      <c r="K699" s="183" t="s">
        <v>107</v>
      </c>
      <c r="L699" s="185"/>
    </row>
    <row r="700" spans="1:12" x14ac:dyDescent="0.25">
      <c r="A700" s="115">
        <f ca="1">INDEX('1.MetaData'!A:A, MATCH($D700, '1.MetaData'!$B:$B, 0))</f>
        <v>359</v>
      </c>
      <c r="B700" s="161" t="s">
        <v>6992</v>
      </c>
      <c r="C700" s="183" t="s">
        <v>4878</v>
      </c>
      <c r="D700" s="81" t="str">
        <f ca="1">IF(
    NOT(ISERROR(_xlfn.XLOOKUP($B700, '4.Illumina'!F:F, '4.Illumina'!E:E))),
    _xlfn.XLOOKUP($B700, '4.Illumina'!F:F, '4.Illumina'!E:E),
    IF(
        NOT(ISERROR(_xlfn.XLOOKUP($B700, '4.PacBio'!F:F, '4.PacBio'!E:E))),
        _xlfn.XLOOKUP($B700, '4.PacBio'!F:F, '4.PacBio'!E:E),
        IF(
            NOT(ISERROR(_xlfn.XLOOKUP($B700, '4.HiCLibrary'!F:F, '4.HiCLibrary'!E:E))),
            _xlfn.XLOOKUP($B700, '4.HiCLibrary'!F:F, '4.HiCLibrary'!E:E),
            IFERROR(
                _xlfn.XLOOKUP($B700, '4.ONT'!F:F, '4.ONT'!E:E, "?"),
                "?"
            )
        )
    )
)</f>
        <v>OG359</v>
      </c>
      <c r="E700" t="str">
        <f t="shared" si="11"/>
        <v>OG359U_D_IL_ISEQ_230321_AD</v>
      </c>
      <c r="F700" s="183" t="s">
        <v>6459</v>
      </c>
      <c r="G700" s="183" t="s">
        <v>6460</v>
      </c>
      <c r="H700" s="289">
        <v>45006</v>
      </c>
      <c r="I700" s="183" t="s">
        <v>6853</v>
      </c>
      <c r="J700" s="183" t="s">
        <v>107</v>
      </c>
      <c r="K700" s="183" t="s">
        <v>107</v>
      </c>
      <c r="L700" s="185"/>
    </row>
    <row r="701" spans="1:12" x14ac:dyDescent="0.25">
      <c r="A701" s="115">
        <f ca="1">INDEX('1.MetaData'!A:A, MATCH($D701, '1.MetaData'!$B:$B, 0))</f>
        <v>359</v>
      </c>
      <c r="B701" s="161" t="s">
        <v>6992</v>
      </c>
      <c r="C701" s="183" t="s">
        <v>4878</v>
      </c>
      <c r="D701" s="81" t="str">
        <f ca="1">IF(
    NOT(ISERROR(_xlfn.XLOOKUP($B701, '4.Illumina'!F:F, '4.Illumina'!E:E))),
    _xlfn.XLOOKUP($B701, '4.Illumina'!F:F, '4.Illumina'!E:E),
    IF(
        NOT(ISERROR(_xlfn.XLOOKUP($B701, '4.PacBio'!F:F, '4.PacBio'!E:E))),
        _xlfn.XLOOKUP($B701, '4.PacBio'!F:F, '4.PacBio'!E:E),
        IF(
            NOT(ISERROR(_xlfn.XLOOKUP($B701, '4.HiCLibrary'!F:F, '4.HiCLibrary'!E:E))),
            _xlfn.XLOOKUP($B701, '4.HiCLibrary'!F:F, '4.HiCLibrary'!E:E),
            IFERROR(
                _xlfn.XLOOKUP($B701, '4.ONT'!F:F, '4.ONT'!E:E, "?"),
                "?"
            )
        )
    )
)</f>
        <v>OG359</v>
      </c>
      <c r="E701" t="str">
        <f t="shared" si="11"/>
        <v>OG359U_D_IL_NOVA_230324_AD</v>
      </c>
      <c r="F701" s="183" t="s">
        <v>6459</v>
      </c>
      <c r="G701" s="183" t="s">
        <v>6471</v>
      </c>
      <c r="H701" s="289">
        <v>45009</v>
      </c>
      <c r="I701" s="183" t="s">
        <v>6854</v>
      </c>
      <c r="J701" s="183" t="s">
        <v>107</v>
      </c>
      <c r="K701" s="183" t="s">
        <v>107</v>
      </c>
      <c r="L701" s="185"/>
    </row>
    <row r="702" spans="1:12" x14ac:dyDescent="0.25">
      <c r="A702" s="115">
        <f ca="1">INDEX('1.MetaData'!A:A, MATCH($D702, '1.MetaData'!$B:$B, 0))</f>
        <v>360</v>
      </c>
      <c r="B702" s="161" t="s">
        <v>6993</v>
      </c>
      <c r="C702" s="183" t="s">
        <v>4878</v>
      </c>
      <c r="D702" s="81" t="str">
        <f ca="1">IF(
    NOT(ISERROR(_xlfn.XLOOKUP($B702, '4.Illumina'!F:F, '4.Illumina'!E:E))),
    _xlfn.XLOOKUP($B702, '4.Illumina'!F:F, '4.Illumina'!E:E),
    IF(
        NOT(ISERROR(_xlfn.XLOOKUP($B702, '4.PacBio'!F:F, '4.PacBio'!E:E))),
        _xlfn.XLOOKUP($B702, '4.PacBio'!F:F, '4.PacBio'!E:E),
        IF(
            NOT(ISERROR(_xlfn.XLOOKUP($B702, '4.HiCLibrary'!F:F, '4.HiCLibrary'!E:E))),
            _xlfn.XLOOKUP($B702, '4.HiCLibrary'!F:F, '4.HiCLibrary'!E:E),
            IFERROR(
                _xlfn.XLOOKUP($B702, '4.ONT'!F:F, '4.ONT'!E:E, "?"),
                "?"
            )
        )
    )
)</f>
        <v>OG360</v>
      </c>
      <c r="E702" t="str">
        <f t="shared" ref="E702:E765" si="12">CONCATENATE(B702,"_",I702)</f>
        <v>OG360U_D_IL_ISEQ_230321_AD</v>
      </c>
      <c r="F702" s="183" t="s">
        <v>6459</v>
      </c>
      <c r="G702" s="183" t="s">
        <v>6460</v>
      </c>
      <c r="H702" s="289">
        <v>45006</v>
      </c>
      <c r="I702" s="183" t="s">
        <v>6853</v>
      </c>
      <c r="J702" s="183" t="s">
        <v>107</v>
      </c>
      <c r="K702" s="183" t="s">
        <v>107</v>
      </c>
      <c r="L702" s="185"/>
    </row>
    <row r="703" spans="1:12" x14ac:dyDescent="0.25">
      <c r="A703" s="115">
        <f ca="1">INDEX('1.MetaData'!A:A, MATCH($D703, '1.MetaData'!$B:$B, 0))</f>
        <v>360</v>
      </c>
      <c r="B703" s="161" t="s">
        <v>6993</v>
      </c>
      <c r="C703" s="183" t="s">
        <v>4878</v>
      </c>
      <c r="D703" s="81" t="str">
        <f ca="1">IF(
    NOT(ISERROR(_xlfn.XLOOKUP($B703, '4.Illumina'!F:F, '4.Illumina'!E:E))),
    _xlfn.XLOOKUP($B703, '4.Illumina'!F:F, '4.Illumina'!E:E),
    IF(
        NOT(ISERROR(_xlfn.XLOOKUP($B703, '4.PacBio'!F:F, '4.PacBio'!E:E))),
        _xlfn.XLOOKUP($B703, '4.PacBio'!F:F, '4.PacBio'!E:E),
        IF(
            NOT(ISERROR(_xlfn.XLOOKUP($B703, '4.HiCLibrary'!F:F, '4.HiCLibrary'!E:E))),
            _xlfn.XLOOKUP($B703, '4.HiCLibrary'!F:F, '4.HiCLibrary'!E:E),
            IFERROR(
                _xlfn.XLOOKUP($B703, '4.ONT'!F:F, '4.ONT'!E:E, "?"),
                "?"
            )
        )
    )
)</f>
        <v>OG360</v>
      </c>
      <c r="E703" t="str">
        <f t="shared" si="12"/>
        <v>OG360U_D_IL_NOVA_230324_AD</v>
      </c>
      <c r="F703" s="183" t="s">
        <v>6459</v>
      </c>
      <c r="G703" s="183" t="s">
        <v>6471</v>
      </c>
      <c r="H703" s="289">
        <v>45009</v>
      </c>
      <c r="I703" s="183" t="s">
        <v>6854</v>
      </c>
      <c r="J703" s="183" t="s">
        <v>107</v>
      </c>
      <c r="K703" s="183" t="s">
        <v>107</v>
      </c>
      <c r="L703" s="185"/>
    </row>
    <row r="704" spans="1:12" x14ac:dyDescent="0.25">
      <c r="A704" s="115">
        <f ca="1">INDEX('1.MetaData'!A:A, MATCH($D704, '1.MetaData'!$B:$B, 0))</f>
        <v>361</v>
      </c>
      <c r="B704" s="161" t="s">
        <v>6994</v>
      </c>
      <c r="C704" s="183" t="s">
        <v>4878</v>
      </c>
      <c r="D704" s="81" t="str">
        <f ca="1">IF(
    NOT(ISERROR(_xlfn.XLOOKUP($B704, '4.Illumina'!F:F, '4.Illumina'!E:E))),
    _xlfn.XLOOKUP($B704, '4.Illumina'!F:F, '4.Illumina'!E:E),
    IF(
        NOT(ISERROR(_xlfn.XLOOKUP($B704, '4.PacBio'!F:F, '4.PacBio'!E:E))),
        _xlfn.XLOOKUP($B704, '4.PacBio'!F:F, '4.PacBio'!E:E),
        IF(
            NOT(ISERROR(_xlfn.XLOOKUP($B704, '4.HiCLibrary'!F:F, '4.HiCLibrary'!E:E))),
            _xlfn.XLOOKUP($B704, '4.HiCLibrary'!F:F, '4.HiCLibrary'!E:E),
            IFERROR(
                _xlfn.XLOOKUP($B704, '4.ONT'!F:F, '4.ONT'!E:E, "?"),
                "?"
            )
        )
    )
)</f>
        <v>OG361</v>
      </c>
      <c r="E704" t="str">
        <f t="shared" si="12"/>
        <v>OG361U_D_IL_ISEQ_230321_AD</v>
      </c>
      <c r="F704" s="183" t="s">
        <v>6459</v>
      </c>
      <c r="G704" s="183" t="s">
        <v>6460</v>
      </c>
      <c r="H704" s="289">
        <v>45006</v>
      </c>
      <c r="I704" s="183" t="s">
        <v>6853</v>
      </c>
      <c r="J704" s="183" t="s">
        <v>107</v>
      </c>
      <c r="K704" s="183" t="s">
        <v>107</v>
      </c>
      <c r="L704" s="185"/>
    </row>
    <row r="705" spans="1:12" x14ac:dyDescent="0.25">
      <c r="A705" s="115">
        <f ca="1">INDEX('1.MetaData'!A:A, MATCH($D705, '1.MetaData'!$B:$B, 0))</f>
        <v>361</v>
      </c>
      <c r="B705" s="161" t="s">
        <v>6994</v>
      </c>
      <c r="C705" s="183" t="s">
        <v>4878</v>
      </c>
      <c r="D705" s="81" t="str">
        <f ca="1">IF(
    NOT(ISERROR(_xlfn.XLOOKUP($B705, '4.Illumina'!F:F, '4.Illumina'!E:E))),
    _xlfn.XLOOKUP($B705, '4.Illumina'!F:F, '4.Illumina'!E:E),
    IF(
        NOT(ISERROR(_xlfn.XLOOKUP($B705, '4.PacBio'!F:F, '4.PacBio'!E:E))),
        _xlfn.XLOOKUP($B705, '4.PacBio'!F:F, '4.PacBio'!E:E),
        IF(
            NOT(ISERROR(_xlfn.XLOOKUP($B705, '4.HiCLibrary'!F:F, '4.HiCLibrary'!E:E))),
            _xlfn.XLOOKUP($B705, '4.HiCLibrary'!F:F, '4.HiCLibrary'!E:E),
            IFERROR(
                _xlfn.XLOOKUP($B705, '4.ONT'!F:F, '4.ONT'!E:E, "?"),
                "?"
            )
        )
    )
)</f>
        <v>OG361</v>
      </c>
      <c r="E705" t="str">
        <f t="shared" si="12"/>
        <v>OG361U_D_IL_NOVA_230324_AD</v>
      </c>
      <c r="F705" s="183" t="s">
        <v>6459</v>
      </c>
      <c r="G705" s="183" t="s">
        <v>6471</v>
      </c>
      <c r="H705" s="289">
        <v>45009</v>
      </c>
      <c r="I705" s="183" t="s">
        <v>6854</v>
      </c>
      <c r="J705" s="183" t="s">
        <v>107</v>
      </c>
      <c r="K705" s="183" t="s">
        <v>107</v>
      </c>
      <c r="L705" s="185"/>
    </row>
    <row r="706" spans="1:12" x14ac:dyDescent="0.25">
      <c r="A706" s="115">
        <f ca="1">INDEX('1.MetaData'!A:A, MATCH($D706, '1.MetaData'!$B:$B, 0))</f>
        <v>362</v>
      </c>
      <c r="B706" s="161" t="s">
        <v>6995</v>
      </c>
      <c r="C706" s="183" t="s">
        <v>4878</v>
      </c>
      <c r="D706" s="81" t="str">
        <f ca="1">IF(
    NOT(ISERROR(_xlfn.XLOOKUP($B706, '4.Illumina'!F:F, '4.Illumina'!E:E))),
    _xlfn.XLOOKUP($B706, '4.Illumina'!F:F, '4.Illumina'!E:E),
    IF(
        NOT(ISERROR(_xlfn.XLOOKUP($B706, '4.PacBio'!F:F, '4.PacBio'!E:E))),
        _xlfn.XLOOKUP($B706, '4.PacBio'!F:F, '4.PacBio'!E:E),
        IF(
            NOT(ISERROR(_xlfn.XLOOKUP($B706, '4.HiCLibrary'!F:F, '4.HiCLibrary'!E:E))),
            _xlfn.XLOOKUP($B706, '4.HiCLibrary'!F:F, '4.HiCLibrary'!E:E),
            IFERROR(
                _xlfn.XLOOKUP($B706, '4.ONT'!F:F, '4.ONT'!E:E, "?"),
                "?"
            )
        )
    )
)</f>
        <v>OG362</v>
      </c>
      <c r="E706" t="str">
        <f t="shared" si="12"/>
        <v>OG362U_D_IL_ISEQ_230321_AD</v>
      </c>
      <c r="F706" s="183" t="s">
        <v>6459</v>
      </c>
      <c r="G706" s="183" t="s">
        <v>6460</v>
      </c>
      <c r="H706" s="289">
        <v>45006</v>
      </c>
      <c r="I706" s="183" t="s">
        <v>6853</v>
      </c>
      <c r="J706" s="183" t="s">
        <v>107</v>
      </c>
      <c r="K706" s="183" t="s">
        <v>107</v>
      </c>
      <c r="L706" s="185"/>
    </row>
    <row r="707" spans="1:12" x14ac:dyDescent="0.25">
      <c r="A707" s="115">
        <f ca="1">INDEX('1.MetaData'!A:A, MATCH($D707, '1.MetaData'!$B:$B, 0))</f>
        <v>362</v>
      </c>
      <c r="B707" s="161" t="s">
        <v>6995</v>
      </c>
      <c r="C707" s="183" t="s">
        <v>4878</v>
      </c>
      <c r="D707" s="81" t="str">
        <f ca="1">IF(
    NOT(ISERROR(_xlfn.XLOOKUP($B707, '4.Illumina'!F:F, '4.Illumina'!E:E))),
    _xlfn.XLOOKUP($B707, '4.Illumina'!F:F, '4.Illumina'!E:E),
    IF(
        NOT(ISERROR(_xlfn.XLOOKUP($B707, '4.PacBio'!F:F, '4.PacBio'!E:E))),
        _xlfn.XLOOKUP($B707, '4.PacBio'!F:F, '4.PacBio'!E:E),
        IF(
            NOT(ISERROR(_xlfn.XLOOKUP($B707, '4.HiCLibrary'!F:F, '4.HiCLibrary'!E:E))),
            _xlfn.XLOOKUP($B707, '4.HiCLibrary'!F:F, '4.HiCLibrary'!E:E),
            IFERROR(
                _xlfn.XLOOKUP($B707, '4.ONT'!F:F, '4.ONT'!E:E, "?"),
                "?"
            )
        )
    )
)</f>
        <v>OG362</v>
      </c>
      <c r="E707" t="str">
        <f t="shared" si="12"/>
        <v>OG362U_D_IL_NOVA_230324_LP</v>
      </c>
      <c r="F707" s="183" t="s">
        <v>6459</v>
      </c>
      <c r="G707" s="183" t="s">
        <v>6471</v>
      </c>
      <c r="H707" s="289">
        <v>45009</v>
      </c>
      <c r="I707" s="183" t="s">
        <v>6996</v>
      </c>
      <c r="J707" s="183" t="s">
        <v>107</v>
      </c>
      <c r="K707" s="183" t="s">
        <v>107</v>
      </c>
      <c r="L707" s="185"/>
    </row>
    <row r="708" spans="1:12" x14ac:dyDescent="0.25">
      <c r="A708" s="115">
        <f ca="1">INDEX('1.MetaData'!A:A, MATCH($D708, '1.MetaData'!$B:$B, 0))</f>
        <v>363</v>
      </c>
      <c r="B708" s="161" t="s">
        <v>6997</v>
      </c>
      <c r="C708" s="183" t="s">
        <v>4878</v>
      </c>
      <c r="D708" s="81" t="str">
        <f ca="1">IF(
    NOT(ISERROR(_xlfn.XLOOKUP($B708, '4.Illumina'!F:F, '4.Illumina'!E:E))),
    _xlfn.XLOOKUP($B708, '4.Illumina'!F:F, '4.Illumina'!E:E),
    IF(
        NOT(ISERROR(_xlfn.XLOOKUP($B708, '4.PacBio'!F:F, '4.PacBio'!E:E))),
        _xlfn.XLOOKUP($B708, '4.PacBio'!F:F, '4.PacBio'!E:E),
        IF(
            NOT(ISERROR(_xlfn.XLOOKUP($B708, '4.HiCLibrary'!F:F, '4.HiCLibrary'!E:E))),
            _xlfn.XLOOKUP($B708, '4.HiCLibrary'!F:F, '4.HiCLibrary'!E:E),
            IFERROR(
                _xlfn.XLOOKUP($B708, '4.ONT'!F:F, '4.ONT'!E:E, "?"),
                "?"
            )
        )
    )
)</f>
        <v>OG363</v>
      </c>
      <c r="E708" t="str">
        <f t="shared" si="12"/>
        <v>OG363U_D_IL_ISEQ_230531_LP</v>
      </c>
      <c r="F708" s="183" t="s">
        <v>6459</v>
      </c>
      <c r="G708" s="183" t="s">
        <v>6460</v>
      </c>
      <c r="H708" s="289">
        <v>45077</v>
      </c>
      <c r="I708" s="183" t="s">
        <v>6828</v>
      </c>
      <c r="J708" s="183" t="s">
        <v>107</v>
      </c>
      <c r="K708" s="183" t="s">
        <v>107</v>
      </c>
      <c r="L708" s="185"/>
    </row>
    <row r="709" spans="1:12" x14ac:dyDescent="0.25">
      <c r="A709" s="115">
        <f ca="1">INDEX('1.MetaData'!A:A, MATCH($D709, '1.MetaData'!$B:$B, 0))</f>
        <v>363</v>
      </c>
      <c r="B709" s="161" t="s">
        <v>6997</v>
      </c>
      <c r="C709" s="183" t="s">
        <v>4878</v>
      </c>
      <c r="D709" s="81" t="str">
        <f ca="1">IF(
    NOT(ISERROR(_xlfn.XLOOKUP($B709, '4.Illumina'!F:F, '4.Illumina'!E:E))),
    _xlfn.XLOOKUP($B709, '4.Illumina'!F:F, '4.Illumina'!E:E),
    IF(
        NOT(ISERROR(_xlfn.XLOOKUP($B709, '4.PacBio'!F:F, '4.PacBio'!E:E))),
        _xlfn.XLOOKUP($B709, '4.PacBio'!F:F, '4.PacBio'!E:E),
        IF(
            NOT(ISERROR(_xlfn.XLOOKUP($B709, '4.HiCLibrary'!F:F, '4.HiCLibrary'!E:E))),
            _xlfn.XLOOKUP($B709, '4.HiCLibrary'!F:F, '4.HiCLibrary'!E:E),
            IFERROR(
                _xlfn.XLOOKUP($B709, '4.ONT'!F:F, '4.ONT'!E:E, "?"),
                "?"
            )
        )
    )
)</f>
        <v>OG363</v>
      </c>
      <c r="E709" t="str">
        <f t="shared" si="12"/>
        <v>OG363U_D_IL_NOVA_230607_LP</v>
      </c>
      <c r="F709" s="183" t="s">
        <v>6459</v>
      </c>
      <c r="G709" s="183" t="s">
        <v>6471</v>
      </c>
      <c r="H709" s="289">
        <v>45084</v>
      </c>
      <c r="I709" s="183" t="s">
        <v>6829</v>
      </c>
      <c r="J709" s="183" t="s">
        <v>107</v>
      </c>
      <c r="K709" s="183" t="s">
        <v>107</v>
      </c>
      <c r="L709" s="185"/>
    </row>
    <row r="710" spans="1:12" x14ac:dyDescent="0.25">
      <c r="A710" s="115">
        <f ca="1">INDEX('1.MetaData'!A:A, MATCH($D710, '1.MetaData'!$B:$B, 0))</f>
        <v>364</v>
      </c>
      <c r="B710" s="161" t="s">
        <v>6998</v>
      </c>
      <c r="C710" s="183" t="s">
        <v>4878</v>
      </c>
      <c r="D710" s="81" t="str">
        <f ca="1">IF(
    NOT(ISERROR(_xlfn.XLOOKUP($B710, '4.Illumina'!F:F, '4.Illumina'!E:E))),
    _xlfn.XLOOKUP($B710, '4.Illumina'!F:F, '4.Illumina'!E:E),
    IF(
        NOT(ISERROR(_xlfn.XLOOKUP($B710, '4.PacBio'!F:F, '4.PacBio'!E:E))),
        _xlfn.XLOOKUP($B710, '4.PacBio'!F:F, '4.PacBio'!E:E),
        IF(
            NOT(ISERROR(_xlfn.XLOOKUP($B710, '4.HiCLibrary'!F:F, '4.HiCLibrary'!E:E))),
            _xlfn.XLOOKUP($B710, '4.HiCLibrary'!F:F, '4.HiCLibrary'!E:E),
            IFERROR(
                _xlfn.XLOOKUP($B710, '4.ONT'!F:F, '4.ONT'!E:E, "?"),
                "?"
            )
        )
    )
)</f>
        <v>OG364</v>
      </c>
      <c r="E710" t="str">
        <f t="shared" si="12"/>
        <v>OG364U_D_IL_ISEQ_230321_AD</v>
      </c>
      <c r="F710" s="183" t="s">
        <v>6459</v>
      </c>
      <c r="G710" s="183" t="s">
        <v>6460</v>
      </c>
      <c r="H710" s="289">
        <v>45006</v>
      </c>
      <c r="I710" s="183" t="s">
        <v>6853</v>
      </c>
      <c r="J710" s="183" t="s">
        <v>107</v>
      </c>
      <c r="K710" s="183" t="s">
        <v>107</v>
      </c>
      <c r="L710" s="185"/>
    </row>
    <row r="711" spans="1:12" x14ac:dyDescent="0.25">
      <c r="A711" s="115">
        <f ca="1">INDEX('1.MetaData'!A:A, MATCH($D711, '1.MetaData'!$B:$B, 0))</f>
        <v>364</v>
      </c>
      <c r="B711" s="161" t="s">
        <v>6998</v>
      </c>
      <c r="C711" s="183" t="s">
        <v>4878</v>
      </c>
      <c r="D711" s="81" t="str">
        <f ca="1">IF(
    NOT(ISERROR(_xlfn.XLOOKUP($B711, '4.Illumina'!F:F, '4.Illumina'!E:E))),
    _xlfn.XLOOKUP($B711, '4.Illumina'!F:F, '4.Illumina'!E:E),
    IF(
        NOT(ISERROR(_xlfn.XLOOKUP($B711, '4.PacBio'!F:F, '4.PacBio'!E:E))),
        _xlfn.XLOOKUP($B711, '4.PacBio'!F:F, '4.PacBio'!E:E),
        IF(
            NOT(ISERROR(_xlfn.XLOOKUP($B711, '4.HiCLibrary'!F:F, '4.HiCLibrary'!E:E))),
            _xlfn.XLOOKUP($B711, '4.HiCLibrary'!F:F, '4.HiCLibrary'!E:E),
            IFERROR(
                _xlfn.XLOOKUP($B711, '4.ONT'!F:F, '4.ONT'!E:E, "?"),
                "?"
            )
        )
    )
)</f>
        <v>OG364</v>
      </c>
      <c r="E711" t="str">
        <f t="shared" si="12"/>
        <v>OG364U_D_IL_NOVA_230324_LP</v>
      </c>
      <c r="F711" s="183" t="s">
        <v>6459</v>
      </c>
      <c r="G711" s="183" t="s">
        <v>6471</v>
      </c>
      <c r="H711" s="289">
        <v>45009</v>
      </c>
      <c r="I711" s="183" t="s">
        <v>6996</v>
      </c>
      <c r="J711" s="183" t="s">
        <v>107</v>
      </c>
      <c r="K711" s="183" t="s">
        <v>107</v>
      </c>
      <c r="L711" s="185"/>
    </row>
    <row r="712" spans="1:12" x14ac:dyDescent="0.25">
      <c r="A712" s="115">
        <f ca="1">INDEX('1.MetaData'!A:A, MATCH($D712, '1.MetaData'!$B:$B, 0))</f>
        <v>365</v>
      </c>
      <c r="B712" s="161" t="s">
        <v>6999</v>
      </c>
      <c r="C712" s="183" t="s">
        <v>4878</v>
      </c>
      <c r="D712" s="81" t="str">
        <f ca="1">IF(
    NOT(ISERROR(_xlfn.XLOOKUP($B712, '4.Illumina'!F:F, '4.Illumina'!E:E))),
    _xlfn.XLOOKUP($B712, '4.Illumina'!F:F, '4.Illumina'!E:E),
    IF(
        NOT(ISERROR(_xlfn.XLOOKUP($B712, '4.PacBio'!F:F, '4.PacBio'!E:E))),
        _xlfn.XLOOKUP($B712, '4.PacBio'!F:F, '4.PacBio'!E:E),
        IF(
            NOT(ISERROR(_xlfn.XLOOKUP($B712, '4.HiCLibrary'!F:F, '4.HiCLibrary'!E:E))),
            _xlfn.XLOOKUP($B712, '4.HiCLibrary'!F:F, '4.HiCLibrary'!E:E),
            IFERROR(
                _xlfn.XLOOKUP($B712, '4.ONT'!F:F, '4.ONT'!E:E, "?"),
                "?"
            )
        )
    )
)</f>
        <v>OG365</v>
      </c>
      <c r="E712" t="str">
        <f t="shared" si="12"/>
        <v>OG365U_D_IL_ISEQ_230321_AD</v>
      </c>
      <c r="F712" s="183" t="s">
        <v>6459</v>
      </c>
      <c r="G712" s="183" t="s">
        <v>6460</v>
      </c>
      <c r="H712" s="289">
        <v>45006</v>
      </c>
      <c r="I712" s="183" t="s">
        <v>6853</v>
      </c>
      <c r="J712" s="183" t="s">
        <v>107</v>
      </c>
      <c r="K712" s="183" t="s">
        <v>107</v>
      </c>
      <c r="L712" s="185"/>
    </row>
    <row r="713" spans="1:12" x14ac:dyDescent="0.25">
      <c r="A713" s="115">
        <f ca="1">INDEX('1.MetaData'!A:A, MATCH($D713, '1.MetaData'!$B:$B, 0))</f>
        <v>365</v>
      </c>
      <c r="B713" s="161" t="s">
        <v>6999</v>
      </c>
      <c r="C713" s="183" t="s">
        <v>4878</v>
      </c>
      <c r="D713" s="81" t="str">
        <f ca="1">IF(
    NOT(ISERROR(_xlfn.XLOOKUP($B713, '4.Illumina'!F:F, '4.Illumina'!E:E))),
    _xlfn.XLOOKUP($B713, '4.Illumina'!F:F, '4.Illumina'!E:E),
    IF(
        NOT(ISERROR(_xlfn.XLOOKUP($B713, '4.PacBio'!F:F, '4.PacBio'!E:E))),
        _xlfn.XLOOKUP($B713, '4.PacBio'!F:F, '4.PacBio'!E:E),
        IF(
            NOT(ISERROR(_xlfn.XLOOKUP($B713, '4.HiCLibrary'!F:F, '4.HiCLibrary'!E:E))),
            _xlfn.XLOOKUP($B713, '4.HiCLibrary'!F:F, '4.HiCLibrary'!E:E),
            IFERROR(
                _xlfn.XLOOKUP($B713, '4.ONT'!F:F, '4.ONT'!E:E, "?"),
                "?"
            )
        )
    )
)</f>
        <v>OG365</v>
      </c>
      <c r="E713" t="str">
        <f t="shared" si="12"/>
        <v>OG365U_D_IL_NOVA_230324_LP</v>
      </c>
      <c r="F713" s="183" t="s">
        <v>6459</v>
      </c>
      <c r="G713" s="183" t="s">
        <v>6471</v>
      </c>
      <c r="H713" s="289">
        <v>45009</v>
      </c>
      <c r="I713" s="183" t="s">
        <v>6996</v>
      </c>
      <c r="J713" s="183" t="s">
        <v>107</v>
      </c>
      <c r="K713" s="183" t="s">
        <v>107</v>
      </c>
      <c r="L713" s="185"/>
    </row>
    <row r="714" spans="1:12" x14ac:dyDescent="0.25">
      <c r="A714" s="115">
        <f ca="1">INDEX('1.MetaData'!A:A, MATCH($D714, '1.MetaData'!$B:$B, 0))</f>
        <v>366</v>
      </c>
      <c r="B714" s="161" t="s">
        <v>7000</v>
      </c>
      <c r="C714" s="183" t="s">
        <v>4878</v>
      </c>
      <c r="D714" s="81" t="str">
        <f ca="1">IF(
    NOT(ISERROR(_xlfn.XLOOKUP($B714, '4.Illumina'!F:F, '4.Illumina'!E:E))),
    _xlfn.XLOOKUP($B714, '4.Illumina'!F:F, '4.Illumina'!E:E),
    IF(
        NOT(ISERROR(_xlfn.XLOOKUP($B714, '4.PacBio'!F:F, '4.PacBio'!E:E))),
        _xlfn.XLOOKUP($B714, '4.PacBio'!F:F, '4.PacBio'!E:E),
        IF(
            NOT(ISERROR(_xlfn.XLOOKUP($B714, '4.HiCLibrary'!F:F, '4.HiCLibrary'!E:E))),
            _xlfn.XLOOKUP($B714, '4.HiCLibrary'!F:F, '4.HiCLibrary'!E:E),
            IFERROR(
                _xlfn.XLOOKUP($B714, '4.ONT'!F:F, '4.ONT'!E:E, "?"),
                "?"
            )
        )
    )
)</f>
        <v>OG366</v>
      </c>
      <c r="E714" t="str">
        <f t="shared" si="12"/>
        <v>OG366U_D_IL_ISEQ_230321_AD</v>
      </c>
      <c r="F714" s="183" t="s">
        <v>6459</v>
      </c>
      <c r="G714" s="183" t="s">
        <v>6460</v>
      </c>
      <c r="H714" s="289">
        <v>45006</v>
      </c>
      <c r="I714" s="183" t="s">
        <v>6853</v>
      </c>
      <c r="J714" s="183" t="s">
        <v>107</v>
      </c>
      <c r="K714" s="183" t="s">
        <v>107</v>
      </c>
      <c r="L714" s="185"/>
    </row>
    <row r="715" spans="1:12" x14ac:dyDescent="0.25">
      <c r="A715" s="115">
        <f ca="1">INDEX('1.MetaData'!A:A, MATCH($D715, '1.MetaData'!$B:$B, 0))</f>
        <v>366</v>
      </c>
      <c r="B715" s="161" t="s">
        <v>7000</v>
      </c>
      <c r="C715" s="183" t="s">
        <v>4878</v>
      </c>
      <c r="D715" s="81" t="str">
        <f ca="1">IF(
    NOT(ISERROR(_xlfn.XLOOKUP($B715, '4.Illumina'!F:F, '4.Illumina'!E:E))),
    _xlfn.XLOOKUP($B715, '4.Illumina'!F:F, '4.Illumina'!E:E),
    IF(
        NOT(ISERROR(_xlfn.XLOOKUP($B715, '4.PacBio'!F:F, '4.PacBio'!E:E))),
        _xlfn.XLOOKUP($B715, '4.PacBio'!F:F, '4.PacBio'!E:E),
        IF(
            NOT(ISERROR(_xlfn.XLOOKUP($B715, '4.HiCLibrary'!F:F, '4.HiCLibrary'!E:E))),
            _xlfn.XLOOKUP($B715, '4.HiCLibrary'!F:F, '4.HiCLibrary'!E:E),
            IFERROR(
                _xlfn.XLOOKUP($B715, '4.ONT'!F:F, '4.ONT'!E:E, "?"),
                "?"
            )
        )
    )
)</f>
        <v>OG366</v>
      </c>
      <c r="E715" t="str">
        <f t="shared" si="12"/>
        <v>OG366U_D_IL_NOVA_230324_LP</v>
      </c>
      <c r="F715" s="183" t="s">
        <v>6459</v>
      </c>
      <c r="G715" s="183" t="s">
        <v>6471</v>
      </c>
      <c r="H715" s="289">
        <v>45009</v>
      </c>
      <c r="I715" s="183" t="s">
        <v>6996</v>
      </c>
      <c r="J715" s="183" t="s">
        <v>107</v>
      </c>
      <c r="K715" s="183" t="s">
        <v>107</v>
      </c>
      <c r="L715" s="185"/>
    </row>
    <row r="716" spans="1:12" x14ac:dyDescent="0.25">
      <c r="A716" s="115">
        <f ca="1">INDEX('1.MetaData'!A:A, MATCH($D716, '1.MetaData'!$B:$B, 0))</f>
        <v>367</v>
      </c>
      <c r="B716" s="161" t="s">
        <v>7001</v>
      </c>
      <c r="C716" s="183" t="s">
        <v>4878</v>
      </c>
      <c r="D716" s="81" t="str">
        <f ca="1">IF(
    NOT(ISERROR(_xlfn.XLOOKUP($B716, '4.Illumina'!F:F, '4.Illumina'!E:E))),
    _xlfn.XLOOKUP($B716, '4.Illumina'!F:F, '4.Illumina'!E:E),
    IF(
        NOT(ISERROR(_xlfn.XLOOKUP($B716, '4.PacBio'!F:F, '4.PacBio'!E:E))),
        _xlfn.XLOOKUP($B716, '4.PacBio'!F:F, '4.PacBio'!E:E),
        IF(
            NOT(ISERROR(_xlfn.XLOOKUP($B716, '4.HiCLibrary'!F:F, '4.HiCLibrary'!E:E))),
            _xlfn.XLOOKUP($B716, '4.HiCLibrary'!F:F, '4.HiCLibrary'!E:E),
            IFERROR(
                _xlfn.XLOOKUP($B716, '4.ONT'!F:F, '4.ONT'!E:E, "?"),
                "?"
            )
        )
    )
)</f>
        <v>OG367</v>
      </c>
      <c r="E716" t="str">
        <f t="shared" si="12"/>
        <v>OG367U_D_IL_ISEQ_230321_AD</v>
      </c>
      <c r="F716" s="183" t="s">
        <v>6459</v>
      </c>
      <c r="G716" s="183" t="s">
        <v>6460</v>
      </c>
      <c r="H716" s="289">
        <v>45006</v>
      </c>
      <c r="I716" s="183" t="s">
        <v>6853</v>
      </c>
      <c r="J716" s="183" t="s">
        <v>107</v>
      </c>
      <c r="K716" s="183" t="s">
        <v>107</v>
      </c>
      <c r="L716" s="185"/>
    </row>
    <row r="717" spans="1:12" x14ac:dyDescent="0.25">
      <c r="A717" s="115">
        <f ca="1">INDEX('1.MetaData'!A:A, MATCH($D717, '1.MetaData'!$B:$B, 0))</f>
        <v>367</v>
      </c>
      <c r="B717" s="161" t="s">
        <v>7001</v>
      </c>
      <c r="C717" s="183" t="s">
        <v>4878</v>
      </c>
      <c r="D717" s="81" t="str">
        <f ca="1">IF(
    NOT(ISERROR(_xlfn.XLOOKUP($B717, '4.Illumina'!F:F, '4.Illumina'!E:E))),
    _xlfn.XLOOKUP($B717, '4.Illumina'!F:F, '4.Illumina'!E:E),
    IF(
        NOT(ISERROR(_xlfn.XLOOKUP($B717, '4.PacBio'!F:F, '4.PacBio'!E:E))),
        _xlfn.XLOOKUP($B717, '4.PacBio'!F:F, '4.PacBio'!E:E),
        IF(
            NOT(ISERROR(_xlfn.XLOOKUP($B717, '4.HiCLibrary'!F:F, '4.HiCLibrary'!E:E))),
            _xlfn.XLOOKUP($B717, '4.HiCLibrary'!F:F, '4.HiCLibrary'!E:E),
            IFERROR(
                _xlfn.XLOOKUP($B717, '4.ONT'!F:F, '4.ONT'!E:E, "?"),
                "?"
            )
        )
    )
)</f>
        <v>OG367</v>
      </c>
      <c r="E717" t="str">
        <f t="shared" si="12"/>
        <v>OG367U_D_IL_NOVA_230324_LP</v>
      </c>
      <c r="F717" s="183" t="s">
        <v>6459</v>
      </c>
      <c r="G717" s="183" t="s">
        <v>6471</v>
      </c>
      <c r="H717" s="289">
        <v>45009</v>
      </c>
      <c r="I717" s="183" t="s">
        <v>6996</v>
      </c>
      <c r="J717" s="183" t="s">
        <v>107</v>
      </c>
      <c r="K717" s="183" t="s">
        <v>107</v>
      </c>
      <c r="L717" s="185"/>
    </row>
    <row r="718" spans="1:12" x14ac:dyDescent="0.25">
      <c r="A718" s="115">
        <f ca="1">INDEX('1.MetaData'!A:A, MATCH($D718, '1.MetaData'!$B:$B, 0))</f>
        <v>368</v>
      </c>
      <c r="B718" s="161" t="s">
        <v>7002</v>
      </c>
      <c r="C718" s="183" t="s">
        <v>4878</v>
      </c>
      <c r="D718" s="81" t="str">
        <f ca="1">IF(
    NOT(ISERROR(_xlfn.XLOOKUP($B718, '4.Illumina'!F:F, '4.Illumina'!E:E))),
    _xlfn.XLOOKUP($B718, '4.Illumina'!F:F, '4.Illumina'!E:E),
    IF(
        NOT(ISERROR(_xlfn.XLOOKUP($B718, '4.PacBio'!F:F, '4.PacBio'!E:E))),
        _xlfn.XLOOKUP($B718, '4.PacBio'!F:F, '4.PacBio'!E:E),
        IF(
            NOT(ISERROR(_xlfn.XLOOKUP($B718, '4.HiCLibrary'!F:F, '4.HiCLibrary'!E:E))),
            _xlfn.XLOOKUP($B718, '4.HiCLibrary'!F:F, '4.HiCLibrary'!E:E),
            IFERROR(
                _xlfn.XLOOKUP($B718, '4.ONT'!F:F, '4.ONT'!E:E, "?"),
                "?"
            )
        )
    )
)</f>
        <v>OG368</v>
      </c>
      <c r="E718" t="str">
        <f t="shared" si="12"/>
        <v>OG368U_D_IL_ISEQ_230321_AD</v>
      </c>
      <c r="F718" s="183" t="s">
        <v>6459</v>
      </c>
      <c r="G718" s="183" t="s">
        <v>6460</v>
      </c>
      <c r="H718" s="289">
        <v>45006</v>
      </c>
      <c r="I718" s="183" t="s">
        <v>6853</v>
      </c>
      <c r="J718" s="183" t="s">
        <v>107</v>
      </c>
      <c r="K718" s="183" t="s">
        <v>107</v>
      </c>
      <c r="L718" s="185"/>
    </row>
    <row r="719" spans="1:12" x14ac:dyDescent="0.25">
      <c r="A719" s="115">
        <f ca="1">INDEX('1.MetaData'!A:A, MATCH($D719, '1.MetaData'!$B:$B, 0))</f>
        <v>368</v>
      </c>
      <c r="B719" s="161" t="s">
        <v>7002</v>
      </c>
      <c r="C719" s="183" t="s">
        <v>4878</v>
      </c>
      <c r="D719" s="81" t="str">
        <f ca="1">IF(
    NOT(ISERROR(_xlfn.XLOOKUP($B719, '4.Illumina'!F:F, '4.Illumina'!E:E))),
    _xlfn.XLOOKUP($B719, '4.Illumina'!F:F, '4.Illumina'!E:E),
    IF(
        NOT(ISERROR(_xlfn.XLOOKUP($B719, '4.PacBio'!F:F, '4.PacBio'!E:E))),
        _xlfn.XLOOKUP($B719, '4.PacBio'!F:F, '4.PacBio'!E:E),
        IF(
            NOT(ISERROR(_xlfn.XLOOKUP($B719, '4.HiCLibrary'!F:F, '4.HiCLibrary'!E:E))),
            _xlfn.XLOOKUP($B719, '4.HiCLibrary'!F:F, '4.HiCLibrary'!E:E),
            IFERROR(
                _xlfn.XLOOKUP($B719, '4.ONT'!F:F, '4.ONT'!E:E, "?"),
                "?"
            )
        )
    )
)</f>
        <v>OG368</v>
      </c>
      <c r="E719" t="str">
        <f t="shared" si="12"/>
        <v>OG368U_D_IL_NOVA_230324_LP</v>
      </c>
      <c r="F719" s="183" t="s">
        <v>6459</v>
      </c>
      <c r="G719" s="183" t="s">
        <v>6471</v>
      </c>
      <c r="H719" s="289">
        <v>45009</v>
      </c>
      <c r="I719" s="183" t="s">
        <v>6996</v>
      </c>
      <c r="J719" s="183" t="s">
        <v>107</v>
      </c>
      <c r="K719" s="183" t="s">
        <v>107</v>
      </c>
      <c r="L719" s="185"/>
    </row>
    <row r="720" spans="1:12" x14ac:dyDescent="0.25">
      <c r="A720" s="115">
        <f ca="1">INDEX('1.MetaData'!A:A, MATCH($D720, '1.MetaData'!$B:$B, 0))</f>
        <v>369</v>
      </c>
      <c r="B720" s="161" t="s">
        <v>7003</v>
      </c>
      <c r="C720" s="183" t="s">
        <v>4878</v>
      </c>
      <c r="D720" s="81" t="str">
        <f ca="1">IF(
    NOT(ISERROR(_xlfn.XLOOKUP($B720, '4.Illumina'!F:F, '4.Illumina'!E:E))),
    _xlfn.XLOOKUP($B720, '4.Illumina'!F:F, '4.Illumina'!E:E),
    IF(
        NOT(ISERROR(_xlfn.XLOOKUP($B720, '4.PacBio'!F:F, '4.PacBio'!E:E))),
        _xlfn.XLOOKUP($B720, '4.PacBio'!F:F, '4.PacBio'!E:E),
        IF(
            NOT(ISERROR(_xlfn.XLOOKUP($B720, '4.HiCLibrary'!F:F, '4.HiCLibrary'!E:E))),
            _xlfn.XLOOKUP($B720, '4.HiCLibrary'!F:F, '4.HiCLibrary'!E:E),
            IFERROR(
                _xlfn.XLOOKUP($B720, '4.ONT'!F:F, '4.ONT'!E:E, "?"),
                "?"
            )
        )
    )
)</f>
        <v>OG369</v>
      </c>
      <c r="E720" t="str">
        <f t="shared" si="12"/>
        <v>OG369U_D_IL_NOVA_221003_SC</v>
      </c>
      <c r="F720" s="183" t="s">
        <v>6459</v>
      </c>
      <c r="G720" s="183" t="s">
        <v>6471</v>
      </c>
      <c r="H720" s="289">
        <v>44837</v>
      </c>
      <c r="I720" s="183" t="s">
        <v>6899</v>
      </c>
      <c r="J720" s="183" t="s">
        <v>107</v>
      </c>
      <c r="K720" s="183" t="s">
        <v>107</v>
      </c>
      <c r="L720" s="185"/>
    </row>
    <row r="721" spans="1:12" x14ac:dyDescent="0.25">
      <c r="A721" s="115">
        <f ca="1">INDEX('1.MetaData'!A:A, MATCH($D721, '1.MetaData'!$B:$B, 0))</f>
        <v>370</v>
      </c>
      <c r="B721" s="161" t="s">
        <v>7004</v>
      </c>
      <c r="C721" s="183" t="s">
        <v>4878</v>
      </c>
      <c r="D721" s="81" t="str">
        <f ca="1">IF(
    NOT(ISERROR(_xlfn.XLOOKUP($B721, '4.Illumina'!F:F, '4.Illumina'!E:E))),
    _xlfn.XLOOKUP($B721, '4.Illumina'!F:F, '4.Illumina'!E:E),
    IF(
        NOT(ISERROR(_xlfn.XLOOKUP($B721, '4.PacBio'!F:F, '4.PacBio'!E:E))),
        _xlfn.XLOOKUP($B721, '4.PacBio'!F:F, '4.PacBio'!E:E),
        IF(
            NOT(ISERROR(_xlfn.XLOOKUP($B721, '4.HiCLibrary'!F:F, '4.HiCLibrary'!E:E))),
            _xlfn.XLOOKUP($B721, '4.HiCLibrary'!F:F, '4.HiCLibrary'!E:E),
            IFERROR(
                _xlfn.XLOOKUP($B721, '4.ONT'!F:F, '4.ONT'!E:E, "?"),
                "?"
            )
        )
    )
)</f>
        <v>OG370</v>
      </c>
      <c r="E721" t="str">
        <f t="shared" si="12"/>
        <v>OG370U_D_IL_ISEQ_230321_AD</v>
      </c>
      <c r="F721" s="183" t="s">
        <v>6459</v>
      </c>
      <c r="G721" s="183" t="s">
        <v>6460</v>
      </c>
      <c r="H721" s="289">
        <v>45006</v>
      </c>
      <c r="I721" s="183" t="s">
        <v>6853</v>
      </c>
      <c r="J721" s="183" t="s">
        <v>107</v>
      </c>
      <c r="K721" s="183" t="s">
        <v>107</v>
      </c>
      <c r="L721" s="185"/>
    </row>
    <row r="722" spans="1:12" x14ac:dyDescent="0.25">
      <c r="A722" s="115">
        <f ca="1">INDEX('1.MetaData'!A:A, MATCH($D722, '1.MetaData'!$B:$B, 0))</f>
        <v>370</v>
      </c>
      <c r="B722" s="161" t="s">
        <v>7004</v>
      </c>
      <c r="C722" s="183" t="s">
        <v>4878</v>
      </c>
      <c r="D722" s="81" t="str">
        <f ca="1">IF(
    NOT(ISERROR(_xlfn.XLOOKUP($B722, '4.Illumina'!F:F, '4.Illumina'!E:E))),
    _xlfn.XLOOKUP($B722, '4.Illumina'!F:F, '4.Illumina'!E:E),
    IF(
        NOT(ISERROR(_xlfn.XLOOKUP($B722, '4.PacBio'!F:F, '4.PacBio'!E:E))),
        _xlfn.XLOOKUP($B722, '4.PacBio'!F:F, '4.PacBio'!E:E),
        IF(
            NOT(ISERROR(_xlfn.XLOOKUP($B722, '4.HiCLibrary'!F:F, '4.HiCLibrary'!E:E))),
            _xlfn.XLOOKUP($B722, '4.HiCLibrary'!F:F, '4.HiCLibrary'!E:E),
            IFERROR(
                _xlfn.XLOOKUP($B722, '4.ONT'!F:F, '4.ONT'!E:E, "?"),
                "?"
            )
        )
    )
)</f>
        <v>OG370</v>
      </c>
      <c r="E722" t="str">
        <f t="shared" si="12"/>
        <v>OG370U_D_IL_NOVA_230324_LP</v>
      </c>
      <c r="F722" s="183" t="s">
        <v>6459</v>
      </c>
      <c r="G722" s="183" t="s">
        <v>6471</v>
      </c>
      <c r="H722" s="289">
        <v>45009</v>
      </c>
      <c r="I722" s="183" t="s">
        <v>6996</v>
      </c>
      <c r="J722" s="183" t="s">
        <v>107</v>
      </c>
      <c r="K722" s="183" t="s">
        <v>107</v>
      </c>
      <c r="L722" s="185"/>
    </row>
    <row r="723" spans="1:12" x14ac:dyDescent="0.25">
      <c r="A723" s="115">
        <f ca="1">INDEX('1.MetaData'!A:A, MATCH($D723, '1.MetaData'!$B:$B, 0))</f>
        <v>371</v>
      </c>
      <c r="B723" s="161" t="s">
        <v>7005</v>
      </c>
      <c r="C723" s="183" t="s">
        <v>4878</v>
      </c>
      <c r="D723" s="81" t="str">
        <f ca="1">IF(
    NOT(ISERROR(_xlfn.XLOOKUP($B723, '4.Illumina'!F:F, '4.Illumina'!E:E))),
    _xlfn.XLOOKUP($B723, '4.Illumina'!F:F, '4.Illumina'!E:E),
    IF(
        NOT(ISERROR(_xlfn.XLOOKUP($B723, '4.PacBio'!F:F, '4.PacBio'!E:E))),
        _xlfn.XLOOKUP($B723, '4.PacBio'!F:F, '4.PacBio'!E:E),
        IF(
            NOT(ISERROR(_xlfn.XLOOKUP($B723, '4.HiCLibrary'!F:F, '4.HiCLibrary'!E:E))),
            _xlfn.XLOOKUP($B723, '4.HiCLibrary'!F:F, '4.HiCLibrary'!E:E),
            IFERROR(
                _xlfn.XLOOKUP($B723, '4.ONT'!F:F, '4.ONT'!E:E, "?"),
                "?"
            )
        )
    )
)</f>
        <v>OG371</v>
      </c>
      <c r="E723" t="str">
        <f t="shared" si="12"/>
        <v>OG371U_D_IL_ISEQ_230321_AD</v>
      </c>
      <c r="F723" s="183" t="s">
        <v>6459</v>
      </c>
      <c r="G723" s="183" t="s">
        <v>6460</v>
      </c>
      <c r="H723" s="289">
        <v>45006</v>
      </c>
      <c r="I723" s="183" t="s">
        <v>6853</v>
      </c>
      <c r="J723" s="183" t="s">
        <v>107</v>
      </c>
      <c r="K723" s="183" t="s">
        <v>107</v>
      </c>
      <c r="L723" s="185"/>
    </row>
    <row r="724" spans="1:12" x14ac:dyDescent="0.25">
      <c r="A724" s="115">
        <f ca="1">INDEX('1.MetaData'!A:A, MATCH($D724, '1.MetaData'!$B:$B, 0))</f>
        <v>371</v>
      </c>
      <c r="B724" s="161" t="s">
        <v>7005</v>
      </c>
      <c r="C724" s="183" t="s">
        <v>4878</v>
      </c>
      <c r="D724" s="81" t="str">
        <f ca="1">IF(
    NOT(ISERROR(_xlfn.XLOOKUP($B724, '4.Illumina'!F:F, '4.Illumina'!E:E))),
    _xlfn.XLOOKUP($B724, '4.Illumina'!F:F, '4.Illumina'!E:E),
    IF(
        NOT(ISERROR(_xlfn.XLOOKUP($B724, '4.PacBio'!F:F, '4.PacBio'!E:E))),
        _xlfn.XLOOKUP($B724, '4.PacBio'!F:F, '4.PacBio'!E:E),
        IF(
            NOT(ISERROR(_xlfn.XLOOKUP($B724, '4.HiCLibrary'!F:F, '4.HiCLibrary'!E:E))),
            _xlfn.XLOOKUP($B724, '4.HiCLibrary'!F:F, '4.HiCLibrary'!E:E),
            IFERROR(
                _xlfn.XLOOKUP($B724, '4.ONT'!F:F, '4.ONT'!E:E, "?"),
                "?"
            )
        )
    )
)</f>
        <v>OG371</v>
      </c>
      <c r="E724" t="str">
        <f t="shared" si="12"/>
        <v>OG371U_D_IL_NOVA_230324_LP</v>
      </c>
      <c r="F724" s="183" t="s">
        <v>6459</v>
      </c>
      <c r="G724" s="183" t="s">
        <v>6471</v>
      </c>
      <c r="H724" s="289">
        <v>45009</v>
      </c>
      <c r="I724" s="183" t="s">
        <v>6996</v>
      </c>
      <c r="J724" s="183" t="s">
        <v>107</v>
      </c>
      <c r="K724" s="183" t="s">
        <v>107</v>
      </c>
      <c r="L724" s="185"/>
    </row>
    <row r="725" spans="1:12" x14ac:dyDescent="0.25">
      <c r="A725" s="115">
        <f ca="1">INDEX('1.MetaData'!A:A, MATCH($D725, '1.MetaData'!$B:$B, 0))</f>
        <v>372</v>
      </c>
      <c r="B725" s="161" t="s">
        <v>7006</v>
      </c>
      <c r="C725" s="183" t="s">
        <v>4878</v>
      </c>
      <c r="D725" s="81" t="str">
        <f ca="1">IF(
    NOT(ISERROR(_xlfn.XLOOKUP($B725, '4.Illumina'!F:F, '4.Illumina'!E:E))),
    _xlfn.XLOOKUP($B725, '4.Illumina'!F:F, '4.Illumina'!E:E),
    IF(
        NOT(ISERROR(_xlfn.XLOOKUP($B725, '4.PacBio'!F:F, '4.PacBio'!E:E))),
        _xlfn.XLOOKUP($B725, '4.PacBio'!F:F, '4.PacBio'!E:E),
        IF(
            NOT(ISERROR(_xlfn.XLOOKUP($B725, '4.HiCLibrary'!F:F, '4.HiCLibrary'!E:E))),
            _xlfn.XLOOKUP($B725, '4.HiCLibrary'!F:F, '4.HiCLibrary'!E:E),
            IFERROR(
                _xlfn.XLOOKUP($B725, '4.ONT'!F:F, '4.ONT'!E:E, "?"),
                "?"
            )
        )
    )
)</f>
        <v>OG372</v>
      </c>
      <c r="E725" t="str">
        <f t="shared" si="12"/>
        <v>OG372U_D_IL_ISEQ_230321_AD</v>
      </c>
      <c r="F725" s="183" t="s">
        <v>6459</v>
      </c>
      <c r="G725" s="183" t="s">
        <v>6460</v>
      </c>
      <c r="H725" s="289">
        <v>45006</v>
      </c>
      <c r="I725" s="183" t="s">
        <v>6853</v>
      </c>
      <c r="J725" s="183" t="s">
        <v>107</v>
      </c>
      <c r="K725" s="183" t="s">
        <v>107</v>
      </c>
      <c r="L725" s="185"/>
    </row>
    <row r="726" spans="1:12" x14ac:dyDescent="0.25">
      <c r="A726" s="115">
        <f ca="1">INDEX('1.MetaData'!A:A, MATCH($D726, '1.MetaData'!$B:$B, 0))</f>
        <v>372</v>
      </c>
      <c r="B726" s="161" t="s">
        <v>7006</v>
      </c>
      <c r="C726" s="183" t="s">
        <v>4878</v>
      </c>
      <c r="D726" s="81" t="str">
        <f ca="1">IF(
    NOT(ISERROR(_xlfn.XLOOKUP($B726, '4.Illumina'!F:F, '4.Illumina'!E:E))),
    _xlfn.XLOOKUP($B726, '4.Illumina'!F:F, '4.Illumina'!E:E),
    IF(
        NOT(ISERROR(_xlfn.XLOOKUP($B726, '4.PacBio'!F:F, '4.PacBio'!E:E))),
        _xlfn.XLOOKUP($B726, '4.PacBio'!F:F, '4.PacBio'!E:E),
        IF(
            NOT(ISERROR(_xlfn.XLOOKUP($B726, '4.HiCLibrary'!F:F, '4.HiCLibrary'!E:E))),
            _xlfn.XLOOKUP($B726, '4.HiCLibrary'!F:F, '4.HiCLibrary'!E:E),
            IFERROR(
                _xlfn.XLOOKUP($B726, '4.ONT'!F:F, '4.ONT'!E:E, "?"),
                "?"
            )
        )
    )
)</f>
        <v>OG372</v>
      </c>
      <c r="E726" t="str">
        <f t="shared" si="12"/>
        <v>OG372U_D_IL_NOVA_230324_LP</v>
      </c>
      <c r="F726" s="183" t="s">
        <v>6459</v>
      </c>
      <c r="G726" s="183" t="s">
        <v>6471</v>
      </c>
      <c r="H726" s="289">
        <v>45009</v>
      </c>
      <c r="I726" s="183" t="s">
        <v>6996</v>
      </c>
      <c r="J726" s="183" t="s">
        <v>107</v>
      </c>
      <c r="K726" s="183" t="s">
        <v>107</v>
      </c>
      <c r="L726" s="185"/>
    </row>
    <row r="727" spans="1:12" x14ac:dyDescent="0.25">
      <c r="A727" s="115">
        <f ca="1">INDEX('1.MetaData'!A:A, MATCH($D727, '1.MetaData'!$B:$B, 0))</f>
        <v>373</v>
      </c>
      <c r="B727" s="161" t="s">
        <v>7007</v>
      </c>
      <c r="C727" s="183" t="s">
        <v>4878</v>
      </c>
      <c r="D727" s="81" t="str">
        <f ca="1">IF(
    NOT(ISERROR(_xlfn.XLOOKUP($B727, '4.Illumina'!F:F, '4.Illumina'!E:E))),
    _xlfn.XLOOKUP($B727, '4.Illumina'!F:F, '4.Illumina'!E:E),
    IF(
        NOT(ISERROR(_xlfn.XLOOKUP($B727, '4.PacBio'!F:F, '4.PacBio'!E:E))),
        _xlfn.XLOOKUP($B727, '4.PacBio'!F:F, '4.PacBio'!E:E),
        IF(
            NOT(ISERROR(_xlfn.XLOOKUP($B727, '4.HiCLibrary'!F:F, '4.HiCLibrary'!E:E))),
            _xlfn.XLOOKUP($B727, '4.HiCLibrary'!F:F, '4.HiCLibrary'!E:E),
            IFERROR(
                _xlfn.XLOOKUP($B727, '4.ONT'!F:F, '4.ONT'!E:E, "?"),
                "?"
            )
        )
    )
)</f>
        <v>OG373</v>
      </c>
      <c r="E727" t="str">
        <f t="shared" si="12"/>
        <v>OG373U_D_IL_ISEQ_230321_AD</v>
      </c>
      <c r="F727" s="183" t="s">
        <v>6459</v>
      </c>
      <c r="G727" s="183" t="s">
        <v>6460</v>
      </c>
      <c r="H727" s="289">
        <v>45006</v>
      </c>
      <c r="I727" s="183" t="s">
        <v>6853</v>
      </c>
      <c r="J727" s="183" t="s">
        <v>107</v>
      </c>
      <c r="K727" s="183" t="s">
        <v>107</v>
      </c>
      <c r="L727" s="185"/>
    </row>
    <row r="728" spans="1:12" x14ac:dyDescent="0.25">
      <c r="A728" s="115">
        <f ca="1">INDEX('1.MetaData'!A:A, MATCH($D728, '1.MetaData'!$B:$B, 0))</f>
        <v>373</v>
      </c>
      <c r="B728" s="161" t="s">
        <v>7007</v>
      </c>
      <c r="C728" s="183" t="s">
        <v>4878</v>
      </c>
      <c r="D728" s="81" t="str">
        <f ca="1">IF(
    NOT(ISERROR(_xlfn.XLOOKUP($B728, '4.Illumina'!F:F, '4.Illumina'!E:E))),
    _xlfn.XLOOKUP($B728, '4.Illumina'!F:F, '4.Illumina'!E:E),
    IF(
        NOT(ISERROR(_xlfn.XLOOKUP($B728, '4.PacBio'!F:F, '4.PacBio'!E:E))),
        _xlfn.XLOOKUP($B728, '4.PacBio'!F:F, '4.PacBio'!E:E),
        IF(
            NOT(ISERROR(_xlfn.XLOOKUP($B728, '4.HiCLibrary'!F:F, '4.HiCLibrary'!E:E))),
            _xlfn.XLOOKUP($B728, '4.HiCLibrary'!F:F, '4.HiCLibrary'!E:E),
            IFERROR(
                _xlfn.XLOOKUP($B728, '4.ONT'!F:F, '4.ONT'!E:E, "?"),
                "?"
            )
        )
    )
)</f>
        <v>OG373</v>
      </c>
      <c r="E728" t="str">
        <f t="shared" si="12"/>
        <v>OG373U_D_IL_NOVA_230324_LP</v>
      </c>
      <c r="F728" s="183" t="s">
        <v>6459</v>
      </c>
      <c r="G728" s="183" t="s">
        <v>6471</v>
      </c>
      <c r="H728" s="289">
        <v>45009</v>
      </c>
      <c r="I728" s="183" t="s">
        <v>6996</v>
      </c>
      <c r="J728" s="183" t="s">
        <v>107</v>
      </c>
      <c r="K728" s="183" t="s">
        <v>107</v>
      </c>
      <c r="L728" s="185"/>
    </row>
    <row r="729" spans="1:12" x14ac:dyDescent="0.25">
      <c r="A729" s="115">
        <f ca="1">INDEX('1.MetaData'!A:A, MATCH($D729, '1.MetaData'!$B:$B, 0))</f>
        <v>374</v>
      </c>
      <c r="B729" s="161" t="s">
        <v>7008</v>
      </c>
      <c r="C729" s="183" t="s">
        <v>4878</v>
      </c>
      <c r="D729" s="81" t="str">
        <f ca="1">IF(
    NOT(ISERROR(_xlfn.XLOOKUP($B729, '4.Illumina'!F:F, '4.Illumina'!E:E))),
    _xlfn.XLOOKUP($B729, '4.Illumina'!F:F, '4.Illumina'!E:E),
    IF(
        NOT(ISERROR(_xlfn.XLOOKUP($B729, '4.PacBio'!F:F, '4.PacBio'!E:E))),
        _xlfn.XLOOKUP($B729, '4.PacBio'!F:F, '4.PacBio'!E:E),
        IF(
            NOT(ISERROR(_xlfn.XLOOKUP($B729, '4.HiCLibrary'!F:F, '4.HiCLibrary'!E:E))),
            _xlfn.XLOOKUP($B729, '4.HiCLibrary'!F:F, '4.HiCLibrary'!E:E),
            IFERROR(
                _xlfn.XLOOKUP($B729, '4.ONT'!F:F, '4.ONT'!E:E, "?"),
                "?"
            )
        )
    )
)</f>
        <v>OG374</v>
      </c>
      <c r="E729" t="str">
        <f t="shared" si="12"/>
        <v>OG374U_D_IL_NOVA_221209_LP</v>
      </c>
      <c r="F729" s="183" t="s">
        <v>6459</v>
      </c>
      <c r="G729" s="183" t="s">
        <v>6471</v>
      </c>
      <c r="H729" s="289">
        <v>44904</v>
      </c>
      <c r="I729" s="183" t="s">
        <v>6887</v>
      </c>
      <c r="J729" s="183" t="s">
        <v>107</v>
      </c>
      <c r="K729" s="183" t="s">
        <v>107</v>
      </c>
      <c r="L729" s="185"/>
    </row>
    <row r="730" spans="1:12" x14ac:dyDescent="0.25">
      <c r="A730" s="115">
        <f ca="1">INDEX('1.MetaData'!A:A, MATCH($D730, '1.MetaData'!$B:$B, 0))</f>
        <v>374</v>
      </c>
      <c r="B730" s="161" t="s">
        <v>7008</v>
      </c>
      <c r="C730" s="183" t="s">
        <v>4878</v>
      </c>
      <c r="D730" s="81" t="str">
        <f ca="1">IF(
    NOT(ISERROR(_xlfn.XLOOKUP($B730, '4.Illumina'!F:F, '4.Illumina'!E:E))),
    _xlfn.XLOOKUP($B730, '4.Illumina'!F:F, '4.Illumina'!E:E),
    IF(
        NOT(ISERROR(_xlfn.XLOOKUP($B730, '4.PacBio'!F:F, '4.PacBio'!E:E))),
        _xlfn.XLOOKUP($B730, '4.PacBio'!F:F, '4.PacBio'!E:E),
        IF(
            NOT(ISERROR(_xlfn.XLOOKUP($B730, '4.HiCLibrary'!F:F, '4.HiCLibrary'!E:E))),
            _xlfn.XLOOKUP($B730, '4.HiCLibrary'!F:F, '4.HiCLibrary'!E:E),
            IFERROR(
                _xlfn.XLOOKUP($B730, '4.ONT'!F:F, '4.ONT'!E:E, "?"),
                "?"
            )
        )
    )
)</f>
        <v>OG374</v>
      </c>
      <c r="E730" t="str">
        <f t="shared" si="12"/>
        <v>OG374U_D_IL_NOVA_230419_AD</v>
      </c>
      <c r="F730" s="183" t="s">
        <v>6459</v>
      </c>
      <c r="G730" s="183" t="s">
        <v>6471</v>
      </c>
      <c r="H730" s="289">
        <v>45035</v>
      </c>
      <c r="I730" s="183" t="s">
        <v>6888</v>
      </c>
      <c r="J730" s="183" t="s">
        <v>107</v>
      </c>
      <c r="K730" s="183" t="s">
        <v>107</v>
      </c>
      <c r="L730" s="185"/>
    </row>
    <row r="731" spans="1:12" x14ac:dyDescent="0.25">
      <c r="A731" s="115">
        <f ca="1">INDEX('1.MetaData'!A:A, MATCH($D731, '1.MetaData'!$B:$B, 0))</f>
        <v>375</v>
      </c>
      <c r="B731" s="161" t="s">
        <v>7009</v>
      </c>
      <c r="C731" s="183" t="s">
        <v>4878</v>
      </c>
      <c r="D731" s="81" t="str">
        <f ca="1">IF(
    NOT(ISERROR(_xlfn.XLOOKUP($B731, '4.Illumina'!F:F, '4.Illumina'!E:E))),
    _xlfn.XLOOKUP($B731, '4.Illumina'!F:F, '4.Illumina'!E:E),
    IF(
        NOT(ISERROR(_xlfn.XLOOKUP($B731, '4.PacBio'!F:F, '4.PacBio'!E:E))),
        _xlfn.XLOOKUP($B731, '4.PacBio'!F:F, '4.PacBio'!E:E),
        IF(
            NOT(ISERROR(_xlfn.XLOOKUP($B731, '4.HiCLibrary'!F:F, '4.HiCLibrary'!E:E))),
            _xlfn.XLOOKUP($B731, '4.HiCLibrary'!F:F, '4.HiCLibrary'!E:E),
            IFERROR(
                _xlfn.XLOOKUP($B731, '4.ONT'!F:F, '4.ONT'!E:E, "?"),
                "?"
            )
        )
    )
)</f>
        <v>OG375</v>
      </c>
      <c r="E731" t="str">
        <f t="shared" si="12"/>
        <v>OG375U_D_IL_NOVA_221209_LP</v>
      </c>
      <c r="F731" s="183" t="s">
        <v>6459</v>
      </c>
      <c r="G731" s="183" t="s">
        <v>6471</v>
      </c>
      <c r="H731" s="289">
        <v>44904</v>
      </c>
      <c r="I731" s="183" t="s">
        <v>6887</v>
      </c>
      <c r="J731" s="183" t="s">
        <v>107</v>
      </c>
      <c r="K731" s="183" t="s">
        <v>107</v>
      </c>
      <c r="L731" s="185"/>
    </row>
    <row r="732" spans="1:12" x14ac:dyDescent="0.25">
      <c r="A732" s="115">
        <f ca="1">INDEX('1.MetaData'!A:A, MATCH($D732, '1.MetaData'!$B:$B, 0))</f>
        <v>375</v>
      </c>
      <c r="B732" s="161" t="s">
        <v>7009</v>
      </c>
      <c r="C732" s="183" t="s">
        <v>4878</v>
      </c>
      <c r="D732" s="81" t="str">
        <f ca="1">IF(
    NOT(ISERROR(_xlfn.XLOOKUP($B732, '4.Illumina'!F:F, '4.Illumina'!E:E))),
    _xlfn.XLOOKUP($B732, '4.Illumina'!F:F, '4.Illumina'!E:E),
    IF(
        NOT(ISERROR(_xlfn.XLOOKUP($B732, '4.PacBio'!F:F, '4.PacBio'!E:E))),
        _xlfn.XLOOKUP($B732, '4.PacBio'!F:F, '4.PacBio'!E:E),
        IF(
            NOT(ISERROR(_xlfn.XLOOKUP($B732, '4.HiCLibrary'!F:F, '4.HiCLibrary'!E:E))),
            _xlfn.XLOOKUP($B732, '4.HiCLibrary'!F:F, '4.HiCLibrary'!E:E),
            IFERROR(
                _xlfn.XLOOKUP($B732, '4.ONT'!F:F, '4.ONT'!E:E, "?"),
                "?"
            )
        )
    )
)</f>
        <v>OG375</v>
      </c>
      <c r="E732" t="str">
        <f t="shared" si="12"/>
        <v>OG375U_D_IL_NOVA_230419_AD</v>
      </c>
      <c r="F732" s="183" t="s">
        <v>6459</v>
      </c>
      <c r="G732" s="183" t="s">
        <v>6471</v>
      </c>
      <c r="H732" s="289">
        <v>45035</v>
      </c>
      <c r="I732" s="183" t="s">
        <v>6888</v>
      </c>
      <c r="J732" s="183" t="s">
        <v>107</v>
      </c>
      <c r="K732" s="183" t="s">
        <v>107</v>
      </c>
      <c r="L732" s="185"/>
    </row>
    <row r="733" spans="1:12" x14ac:dyDescent="0.25">
      <c r="A733" s="115">
        <f ca="1">INDEX('1.MetaData'!A:A, MATCH($D733, '1.MetaData'!$B:$B, 0))</f>
        <v>376</v>
      </c>
      <c r="B733" s="161" t="s">
        <v>7010</v>
      </c>
      <c r="C733" s="183" t="s">
        <v>4878</v>
      </c>
      <c r="D733" s="81" t="str">
        <f ca="1">IF(
    NOT(ISERROR(_xlfn.XLOOKUP($B733, '4.Illumina'!F:F, '4.Illumina'!E:E))),
    _xlfn.XLOOKUP($B733, '4.Illumina'!F:F, '4.Illumina'!E:E),
    IF(
        NOT(ISERROR(_xlfn.XLOOKUP($B733, '4.PacBio'!F:F, '4.PacBio'!E:E))),
        _xlfn.XLOOKUP($B733, '4.PacBio'!F:F, '4.PacBio'!E:E),
        IF(
            NOT(ISERROR(_xlfn.XLOOKUP($B733, '4.HiCLibrary'!F:F, '4.HiCLibrary'!E:E))),
            _xlfn.XLOOKUP($B733, '4.HiCLibrary'!F:F, '4.HiCLibrary'!E:E),
            IFERROR(
                _xlfn.XLOOKUP($B733, '4.ONT'!F:F, '4.ONT'!E:E, "?"),
                "?"
            )
        )
    )
)</f>
        <v>OG376</v>
      </c>
      <c r="E733" t="str">
        <f t="shared" si="12"/>
        <v>OG376U_D_IL_NOVA_221209_LP</v>
      </c>
      <c r="F733" s="183" t="s">
        <v>6459</v>
      </c>
      <c r="G733" s="183" t="s">
        <v>6471</v>
      </c>
      <c r="H733" s="289">
        <v>44904</v>
      </c>
      <c r="I733" s="183" t="s">
        <v>6887</v>
      </c>
      <c r="J733" s="183" t="s">
        <v>107</v>
      </c>
      <c r="K733" s="183" t="s">
        <v>107</v>
      </c>
      <c r="L733" s="185"/>
    </row>
    <row r="734" spans="1:12" x14ac:dyDescent="0.25">
      <c r="A734" s="115">
        <f ca="1">INDEX('1.MetaData'!A:A, MATCH($D734, '1.MetaData'!$B:$B, 0))</f>
        <v>376</v>
      </c>
      <c r="B734" s="161" t="s">
        <v>7010</v>
      </c>
      <c r="C734" s="183" t="s">
        <v>4878</v>
      </c>
      <c r="D734" s="81" t="str">
        <f ca="1">IF(
    NOT(ISERROR(_xlfn.XLOOKUP($B734, '4.Illumina'!F:F, '4.Illumina'!E:E))),
    _xlfn.XLOOKUP($B734, '4.Illumina'!F:F, '4.Illumina'!E:E),
    IF(
        NOT(ISERROR(_xlfn.XLOOKUP($B734, '4.PacBio'!F:F, '4.PacBio'!E:E))),
        _xlfn.XLOOKUP($B734, '4.PacBio'!F:F, '4.PacBio'!E:E),
        IF(
            NOT(ISERROR(_xlfn.XLOOKUP($B734, '4.HiCLibrary'!F:F, '4.HiCLibrary'!E:E))),
            _xlfn.XLOOKUP($B734, '4.HiCLibrary'!F:F, '4.HiCLibrary'!E:E),
            IFERROR(
                _xlfn.XLOOKUP($B734, '4.ONT'!F:F, '4.ONT'!E:E, "?"),
                "?"
            )
        )
    )
)</f>
        <v>OG376</v>
      </c>
      <c r="E734" t="str">
        <f t="shared" si="12"/>
        <v>OG376U_D_IL_NOVA_230419_AD</v>
      </c>
      <c r="F734" s="183" t="s">
        <v>6459</v>
      </c>
      <c r="G734" s="183" t="s">
        <v>6471</v>
      </c>
      <c r="H734" s="289">
        <v>45035</v>
      </c>
      <c r="I734" s="183" t="s">
        <v>6888</v>
      </c>
      <c r="J734" s="183" t="s">
        <v>107</v>
      </c>
      <c r="K734" s="183" t="s">
        <v>107</v>
      </c>
      <c r="L734" s="185"/>
    </row>
    <row r="735" spans="1:12" x14ac:dyDescent="0.25">
      <c r="A735" s="115">
        <f ca="1">INDEX('1.MetaData'!A:A, MATCH($D735, '1.MetaData'!$B:$B, 0))</f>
        <v>377</v>
      </c>
      <c r="B735" s="161" t="s">
        <v>7011</v>
      </c>
      <c r="C735" s="183" t="s">
        <v>4878</v>
      </c>
      <c r="D735" s="81" t="str">
        <f ca="1">IF(
    NOT(ISERROR(_xlfn.XLOOKUP($B735, '4.Illumina'!F:F, '4.Illumina'!E:E))),
    _xlfn.XLOOKUP($B735, '4.Illumina'!F:F, '4.Illumina'!E:E),
    IF(
        NOT(ISERROR(_xlfn.XLOOKUP($B735, '4.PacBio'!F:F, '4.PacBio'!E:E))),
        _xlfn.XLOOKUP($B735, '4.PacBio'!F:F, '4.PacBio'!E:E),
        IF(
            NOT(ISERROR(_xlfn.XLOOKUP($B735, '4.HiCLibrary'!F:F, '4.HiCLibrary'!E:E))),
            _xlfn.XLOOKUP($B735, '4.HiCLibrary'!F:F, '4.HiCLibrary'!E:E),
            IFERROR(
                _xlfn.XLOOKUP($B735, '4.ONT'!F:F, '4.ONT'!E:E, "?"),
                "?"
            )
        )
    )
)</f>
        <v>OG377</v>
      </c>
      <c r="E735" t="str">
        <f t="shared" si="12"/>
        <v>OG377U_D_IL_NOVA_221209_LP</v>
      </c>
      <c r="F735" s="183" t="s">
        <v>6459</v>
      </c>
      <c r="G735" s="183" t="s">
        <v>6471</v>
      </c>
      <c r="H735" s="289">
        <v>44904</v>
      </c>
      <c r="I735" s="183" t="s">
        <v>6887</v>
      </c>
      <c r="J735" s="183" t="s">
        <v>107</v>
      </c>
      <c r="K735" s="183" t="s">
        <v>107</v>
      </c>
      <c r="L735" s="185"/>
    </row>
    <row r="736" spans="1:12" x14ac:dyDescent="0.25">
      <c r="A736" s="115">
        <f ca="1">INDEX('1.MetaData'!A:A, MATCH($D736, '1.MetaData'!$B:$B, 0))</f>
        <v>377</v>
      </c>
      <c r="B736" s="161" t="s">
        <v>7011</v>
      </c>
      <c r="C736" s="183" t="s">
        <v>4878</v>
      </c>
      <c r="D736" s="81" t="str">
        <f ca="1">IF(
    NOT(ISERROR(_xlfn.XLOOKUP($B736, '4.Illumina'!F:F, '4.Illumina'!E:E))),
    _xlfn.XLOOKUP($B736, '4.Illumina'!F:F, '4.Illumina'!E:E),
    IF(
        NOT(ISERROR(_xlfn.XLOOKUP($B736, '4.PacBio'!F:F, '4.PacBio'!E:E))),
        _xlfn.XLOOKUP($B736, '4.PacBio'!F:F, '4.PacBio'!E:E),
        IF(
            NOT(ISERROR(_xlfn.XLOOKUP($B736, '4.HiCLibrary'!F:F, '4.HiCLibrary'!E:E))),
            _xlfn.XLOOKUP($B736, '4.HiCLibrary'!F:F, '4.HiCLibrary'!E:E),
            IFERROR(
                _xlfn.XLOOKUP($B736, '4.ONT'!F:F, '4.ONT'!E:E, "?"),
                "?"
            )
        )
    )
)</f>
        <v>OG377</v>
      </c>
      <c r="E736" t="str">
        <f t="shared" si="12"/>
        <v>OG377U_D_IL_NOVA_230419_AD</v>
      </c>
      <c r="F736" s="183" t="s">
        <v>6459</v>
      </c>
      <c r="G736" s="183" t="s">
        <v>6471</v>
      </c>
      <c r="H736" s="289">
        <v>45035</v>
      </c>
      <c r="I736" s="183" t="s">
        <v>6888</v>
      </c>
      <c r="J736" s="183" t="s">
        <v>107</v>
      </c>
      <c r="K736" s="183" t="s">
        <v>107</v>
      </c>
      <c r="L736" s="185"/>
    </row>
    <row r="737" spans="1:12" x14ac:dyDescent="0.25">
      <c r="A737" s="115">
        <f ca="1">INDEX('1.MetaData'!A:A, MATCH($D737, '1.MetaData'!$B:$B, 0))</f>
        <v>378</v>
      </c>
      <c r="B737" s="161" t="s">
        <v>7012</v>
      </c>
      <c r="C737" s="183" t="s">
        <v>4878</v>
      </c>
      <c r="D737" s="81" t="str">
        <f ca="1">IF(
    NOT(ISERROR(_xlfn.XLOOKUP($B737, '4.Illumina'!F:F, '4.Illumina'!E:E))),
    _xlfn.XLOOKUP($B737, '4.Illumina'!F:F, '4.Illumina'!E:E),
    IF(
        NOT(ISERROR(_xlfn.XLOOKUP($B737, '4.PacBio'!F:F, '4.PacBio'!E:E))),
        _xlfn.XLOOKUP($B737, '4.PacBio'!F:F, '4.PacBio'!E:E),
        IF(
            NOT(ISERROR(_xlfn.XLOOKUP($B737, '4.HiCLibrary'!F:F, '4.HiCLibrary'!E:E))),
            _xlfn.XLOOKUP($B737, '4.HiCLibrary'!F:F, '4.HiCLibrary'!E:E),
            IFERROR(
                _xlfn.XLOOKUP($B737, '4.ONT'!F:F, '4.ONT'!E:E, "?"),
                "?"
            )
        )
    )
)</f>
        <v>OG378</v>
      </c>
      <c r="E737" t="str">
        <f t="shared" si="12"/>
        <v>OG378U_D_IL_NOVA_221209_LP</v>
      </c>
      <c r="F737" s="183" t="s">
        <v>6459</v>
      </c>
      <c r="G737" s="183" t="s">
        <v>6471</v>
      </c>
      <c r="H737" s="289">
        <v>44904</v>
      </c>
      <c r="I737" s="183" t="s">
        <v>6887</v>
      </c>
      <c r="J737" s="183" t="s">
        <v>107</v>
      </c>
      <c r="K737" s="183" t="s">
        <v>107</v>
      </c>
      <c r="L737" s="185"/>
    </row>
    <row r="738" spans="1:12" x14ac:dyDescent="0.25">
      <c r="A738" s="115">
        <f ca="1">INDEX('1.MetaData'!A:A, MATCH($D738, '1.MetaData'!$B:$B, 0))</f>
        <v>378</v>
      </c>
      <c r="B738" s="161" t="s">
        <v>7012</v>
      </c>
      <c r="C738" s="183" t="s">
        <v>4878</v>
      </c>
      <c r="D738" s="81" t="str">
        <f ca="1">IF(
    NOT(ISERROR(_xlfn.XLOOKUP($B738, '4.Illumina'!F:F, '4.Illumina'!E:E))),
    _xlfn.XLOOKUP($B738, '4.Illumina'!F:F, '4.Illumina'!E:E),
    IF(
        NOT(ISERROR(_xlfn.XLOOKUP($B738, '4.PacBio'!F:F, '4.PacBio'!E:E))),
        _xlfn.XLOOKUP($B738, '4.PacBio'!F:F, '4.PacBio'!E:E),
        IF(
            NOT(ISERROR(_xlfn.XLOOKUP($B738, '4.HiCLibrary'!F:F, '4.HiCLibrary'!E:E))),
            _xlfn.XLOOKUP($B738, '4.HiCLibrary'!F:F, '4.HiCLibrary'!E:E),
            IFERROR(
                _xlfn.XLOOKUP($B738, '4.ONT'!F:F, '4.ONT'!E:E, "?"),
                "?"
            )
        )
    )
)</f>
        <v>OG378</v>
      </c>
      <c r="E738" t="str">
        <f t="shared" si="12"/>
        <v>OG378U_D_IL_NOVA_230419_AD</v>
      </c>
      <c r="F738" s="183" t="s">
        <v>6459</v>
      </c>
      <c r="G738" s="183" t="s">
        <v>6471</v>
      </c>
      <c r="H738" s="289">
        <v>45035</v>
      </c>
      <c r="I738" s="183" t="s">
        <v>6888</v>
      </c>
      <c r="J738" s="183" t="s">
        <v>107</v>
      </c>
      <c r="K738" s="183" t="s">
        <v>107</v>
      </c>
      <c r="L738" s="185"/>
    </row>
    <row r="739" spans="1:12" x14ac:dyDescent="0.25">
      <c r="A739" s="115">
        <f ca="1">INDEX('1.MetaData'!A:A, MATCH($D739, '1.MetaData'!$B:$B, 0))</f>
        <v>379</v>
      </c>
      <c r="B739" s="161" t="s">
        <v>7013</v>
      </c>
      <c r="C739" s="183" t="s">
        <v>4878</v>
      </c>
      <c r="D739" s="81" t="str">
        <f ca="1">IF(
    NOT(ISERROR(_xlfn.XLOOKUP($B739, '4.Illumina'!F:F, '4.Illumina'!E:E))),
    _xlfn.XLOOKUP($B739, '4.Illumina'!F:F, '4.Illumina'!E:E),
    IF(
        NOT(ISERROR(_xlfn.XLOOKUP($B739, '4.PacBio'!F:F, '4.PacBio'!E:E))),
        _xlfn.XLOOKUP($B739, '4.PacBio'!F:F, '4.PacBio'!E:E),
        IF(
            NOT(ISERROR(_xlfn.XLOOKUP($B739, '4.HiCLibrary'!F:F, '4.HiCLibrary'!E:E))),
            _xlfn.XLOOKUP($B739, '4.HiCLibrary'!F:F, '4.HiCLibrary'!E:E),
            IFERROR(
                _xlfn.XLOOKUP($B739, '4.ONT'!F:F, '4.ONT'!E:E, "?"),
                "?"
            )
        )
    )
)</f>
        <v>OG379</v>
      </c>
      <c r="E739" t="str">
        <f t="shared" si="12"/>
        <v>OG379U_D_IL_NOVA_221209_LP</v>
      </c>
      <c r="F739" s="183" t="s">
        <v>6459</v>
      </c>
      <c r="G739" s="183" t="s">
        <v>6471</v>
      </c>
      <c r="H739" s="289">
        <v>44904</v>
      </c>
      <c r="I739" s="183" t="s">
        <v>6887</v>
      </c>
      <c r="J739" s="183" t="s">
        <v>107</v>
      </c>
      <c r="K739" s="183" t="s">
        <v>107</v>
      </c>
      <c r="L739" s="185"/>
    </row>
    <row r="740" spans="1:12" x14ac:dyDescent="0.25">
      <c r="A740" s="115">
        <f ca="1">INDEX('1.MetaData'!A:A, MATCH($D740, '1.MetaData'!$B:$B, 0))</f>
        <v>379</v>
      </c>
      <c r="B740" s="161" t="s">
        <v>7013</v>
      </c>
      <c r="C740" s="183" t="s">
        <v>4878</v>
      </c>
      <c r="D740" s="81" t="str">
        <f ca="1">IF(
    NOT(ISERROR(_xlfn.XLOOKUP($B740, '4.Illumina'!F:F, '4.Illumina'!E:E))),
    _xlfn.XLOOKUP($B740, '4.Illumina'!F:F, '4.Illumina'!E:E),
    IF(
        NOT(ISERROR(_xlfn.XLOOKUP($B740, '4.PacBio'!F:F, '4.PacBio'!E:E))),
        _xlfn.XLOOKUP($B740, '4.PacBio'!F:F, '4.PacBio'!E:E),
        IF(
            NOT(ISERROR(_xlfn.XLOOKUP($B740, '4.HiCLibrary'!F:F, '4.HiCLibrary'!E:E))),
            _xlfn.XLOOKUP($B740, '4.HiCLibrary'!F:F, '4.HiCLibrary'!E:E),
            IFERROR(
                _xlfn.XLOOKUP($B740, '4.ONT'!F:F, '4.ONT'!E:E, "?"),
                "?"
            )
        )
    )
)</f>
        <v>OG379</v>
      </c>
      <c r="E740" t="str">
        <f t="shared" si="12"/>
        <v>OG379U_D_IL_ISEQ_230531_LP</v>
      </c>
      <c r="F740" s="183" t="s">
        <v>6459</v>
      </c>
      <c r="G740" s="183" t="s">
        <v>6460</v>
      </c>
      <c r="H740" s="289">
        <v>45077</v>
      </c>
      <c r="I740" s="183" t="s">
        <v>6828</v>
      </c>
      <c r="J740" s="183" t="s">
        <v>107</v>
      </c>
      <c r="K740" s="183" t="s">
        <v>107</v>
      </c>
      <c r="L740" s="185"/>
    </row>
    <row r="741" spans="1:12" x14ac:dyDescent="0.25">
      <c r="A741" s="115">
        <f ca="1">INDEX('1.MetaData'!A:A, MATCH($D741, '1.MetaData'!$B:$B, 0))</f>
        <v>379</v>
      </c>
      <c r="B741" s="161" t="s">
        <v>7013</v>
      </c>
      <c r="C741" s="183" t="s">
        <v>4878</v>
      </c>
      <c r="D741" s="81" t="str">
        <f ca="1">IF(
    NOT(ISERROR(_xlfn.XLOOKUP($B741, '4.Illumina'!F:F, '4.Illumina'!E:E))),
    _xlfn.XLOOKUP($B741, '4.Illumina'!F:F, '4.Illumina'!E:E),
    IF(
        NOT(ISERROR(_xlfn.XLOOKUP($B741, '4.PacBio'!F:F, '4.PacBio'!E:E))),
        _xlfn.XLOOKUP($B741, '4.PacBio'!F:F, '4.PacBio'!E:E),
        IF(
            NOT(ISERROR(_xlfn.XLOOKUP($B741, '4.HiCLibrary'!F:F, '4.HiCLibrary'!E:E))),
            _xlfn.XLOOKUP($B741, '4.HiCLibrary'!F:F, '4.HiCLibrary'!E:E),
            IFERROR(
                _xlfn.XLOOKUP($B741, '4.ONT'!F:F, '4.ONT'!E:E, "?"),
                "?"
            )
        )
    )
)</f>
        <v>OG379</v>
      </c>
      <c r="E741" t="str">
        <f t="shared" si="12"/>
        <v>OG379U_D_IL_NOVA_230607_LP</v>
      </c>
      <c r="F741" s="183" t="s">
        <v>6459</v>
      </c>
      <c r="G741" s="183" t="s">
        <v>6471</v>
      </c>
      <c r="H741" s="289">
        <v>45084</v>
      </c>
      <c r="I741" s="183" t="s">
        <v>6829</v>
      </c>
      <c r="J741" s="183" t="s">
        <v>107</v>
      </c>
      <c r="K741" s="183" t="s">
        <v>107</v>
      </c>
      <c r="L741" s="185"/>
    </row>
    <row r="742" spans="1:12" x14ac:dyDescent="0.25">
      <c r="A742" s="115">
        <f ca="1">INDEX('1.MetaData'!A:A, MATCH($D742, '1.MetaData'!$B:$B, 0))</f>
        <v>380</v>
      </c>
      <c r="B742" s="161" t="s">
        <v>7014</v>
      </c>
      <c r="C742" s="183" t="s">
        <v>4878</v>
      </c>
      <c r="D742" s="81" t="str">
        <f ca="1">IF(
    NOT(ISERROR(_xlfn.XLOOKUP($B742, '4.Illumina'!F:F, '4.Illumina'!E:E))),
    _xlfn.XLOOKUP($B742, '4.Illumina'!F:F, '4.Illumina'!E:E),
    IF(
        NOT(ISERROR(_xlfn.XLOOKUP($B742, '4.PacBio'!F:F, '4.PacBio'!E:E))),
        _xlfn.XLOOKUP($B742, '4.PacBio'!F:F, '4.PacBio'!E:E),
        IF(
            NOT(ISERROR(_xlfn.XLOOKUP($B742, '4.HiCLibrary'!F:F, '4.HiCLibrary'!E:E))),
            _xlfn.XLOOKUP($B742, '4.HiCLibrary'!F:F, '4.HiCLibrary'!E:E),
            IFERROR(
                _xlfn.XLOOKUP($B742, '4.ONT'!F:F, '4.ONT'!E:E, "?"),
                "?"
            )
        )
    )
)</f>
        <v>OG380</v>
      </c>
      <c r="E742" t="str">
        <f t="shared" si="12"/>
        <v>OG380U_D_IL_NOVA_221209_LP</v>
      </c>
      <c r="F742" s="183" t="s">
        <v>6459</v>
      </c>
      <c r="G742" s="183" t="s">
        <v>6471</v>
      </c>
      <c r="H742" s="289">
        <v>44904</v>
      </c>
      <c r="I742" s="183" t="s">
        <v>6887</v>
      </c>
      <c r="J742" s="183" t="s">
        <v>107</v>
      </c>
      <c r="K742" s="183" t="s">
        <v>107</v>
      </c>
      <c r="L742" s="185"/>
    </row>
    <row r="743" spans="1:12" x14ac:dyDescent="0.25">
      <c r="A743" s="115">
        <f ca="1">INDEX('1.MetaData'!A:A, MATCH($D743, '1.MetaData'!$B:$B, 0))</f>
        <v>380</v>
      </c>
      <c r="B743" s="161" t="s">
        <v>7014</v>
      </c>
      <c r="C743" s="183" t="s">
        <v>4878</v>
      </c>
      <c r="D743" s="81" t="str">
        <f ca="1">IF(
    NOT(ISERROR(_xlfn.XLOOKUP($B743, '4.Illumina'!F:F, '4.Illumina'!E:E))),
    _xlfn.XLOOKUP($B743, '4.Illumina'!F:F, '4.Illumina'!E:E),
    IF(
        NOT(ISERROR(_xlfn.XLOOKUP($B743, '4.PacBio'!F:F, '4.PacBio'!E:E))),
        _xlfn.XLOOKUP($B743, '4.PacBio'!F:F, '4.PacBio'!E:E),
        IF(
            NOT(ISERROR(_xlfn.XLOOKUP($B743, '4.HiCLibrary'!F:F, '4.HiCLibrary'!E:E))),
            _xlfn.XLOOKUP($B743, '4.HiCLibrary'!F:F, '4.HiCLibrary'!E:E),
            IFERROR(
                _xlfn.XLOOKUP($B743, '4.ONT'!F:F, '4.ONT'!E:E, "?"),
                "?"
            )
        )
    )
)</f>
        <v>OG380</v>
      </c>
      <c r="E743" t="str">
        <f t="shared" si="12"/>
        <v>OG380U_D_IL_NOVA_230419_AD</v>
      </c>
      <c r="F743" s="183" t="s">
        <v>6459</v>
      </c>
      <c r="G743" s="183" t="s">
        <v>6471</v>
      </c>
      <c r="H743" s="289">
        <v>45035</v>
      </c>
      <c r="I743" s="183" t="s">
        <v>6888</v>
      </c>
      <c r="J743" s="183" t="s">
        <v>107</v>
      </c>
      <c r="K743" s="183" t="s">
        <v>107</v>
      </c>
      <c r="L743" s="185"/>
    </row>
    <row r="744" spans="1:12" x14ac:dyDescent="0.25">
      <c r="A744" s="115">
        <f ca="1">INDEX('1.MetaData'!A:A, MATCH($D744, '1.MetaData'!$B:$B, 0))</f>
        <v>381</v>
      </c>
      <c r="B744" s="161" t="s">
        <v>7015</v>
      </c>
      <c r="C744" s="183" t="s">
        <v>4878</v>
      </c>
      <c r="D744" s="81" t="str">
        <f ca="1">IF(
    NOT(ISERROR(_xlfn.XLOOKUP($B744, '4.Illumina'!F:F, '4.Illumina'!E:E))),
    _xlfn.XLOOKUP($B744, '4.Illumina'!F:F, '4.Illumina'!E:E),
    IF(
        NOT(ISERROR(_xlfn.XLOOKUP($B744, '4.PacBio'!F:F, '4.PacBio'!E:E))),
        _xlfn.XLOOKUP($B744, '4.PacBio'!F:F, '4.PacBio'!E:E),
        IF(
            NOT(ISERROR(_xlfn.XLOOKUP($B744, '4.HiCLibrary'!F:F, '4.HiCLibrary'!E:E))),
            _xlfn.XLOOKUP($B744, '4.HiCLibrary'!F:F, '4.HiCLibrary'!E:E),
            IFERROR(
                _xlfn.XLOOKUP($B744, '4.ONT'!F:F, '4.ONT'!E:E, "?"),
                "?"
            )
        )
    )
)</f>
        <v>OG381</v>
      </c>
      <c r="E744" t="str">
        <f t="shared" si="12"/>
        <v>OG381U_D_IL_NOVA_221209_LP</v>
      </c>
      <c r="F744" s="183" t="s">
        <v>6459</v>
      </c>
      <c r="G744" s="183" t="s">
        <v>6471</v>
      </c>
      <c r="H744" s="289">
        <v>44904</v>
      </c>
      <c r="I744" s="183" t="s">
        <v>6887</v>
      </c>
      <c r="J744" s="183" t="s">
        <v>107</v>
      </c>
      <c r="K744" s="183" t="s">
        <v>107</v>
      </c>
      <c r="L744" s="185"/>
    </row>
    <row r="745" spans="1:12" x14ac:dyDescent="0.25">
      <c r="A745" s="115">
        <f ca="1">INDEX('1.MetaData'!A:A, MATCH($D745, '1.MetaData'!$B:$B, 0))</f>
        <v>381</v>
      </c>
      <c r="B745" s="161" t="s">
        <v>7015</v>
      </c>
      <c r="C745" s="183" t="s">
        <v>4878</v>
      </c>
      <c r="D745" s="81" t="str">
        <f ca="1">IF(
    NOT(ISERROR(_xlfn.XLOOKUP($B745, '4.Illumina'!F:F, '4.Illumina'!E:E))),
    _xlfn.XLOOKUP($B745, '4.Illumina'!F:F, '4.Illumina'!E:E),
    IF(
        NOT(ISERROR(_xlfn.XLOOKUP($B745, '4.PacBio'!F:F, '4.PacBio'!E:E))),
        _xlfn.XLOOKUP($B745, '4.PacBio'!F:F, '4.PacBio'!E:E),
        IF(
            NOT(ISERROR(_xlfn.XLOOKUP($B745, '4.HiCLibrary'!F:F, '4.HiCLibrary'!E:E))),
            _xlfn.XLOOKUP($B745, '4.HiCLibrary'!F:F, '4.HiCLibrary'!E:E),
            IFERROR(
                _xlfn.XLOOKUP($B745, '4.ONT'!F:F, '4.ONT'!E:E, "?"),
                "?"
            )
        )
    )
)</f>
        <v>OG381</v>
      </c>
      <c r="E745" t="str">
        <f t="shared" si="12"/>
        <v>OG381U_D_IL_NOVA_230419_AD</v>
      </c>
      <c r="F745" s="183" t="s">
        <v>6459</v>
      </c>
      <c r="G745" s="183" t="s">
        <v>6471</v>
      </c>
      <c r="H745" s="289">
        <v>45035</v>
      </c>
      <c r="I745" s="183" t="s">
        <v>6888</v>
      </c>
      <c r="J745" s="183" t="s">
        <v>107</v>
      </c>
      <c r="K745" s="183" t="s">
        <v>107</v>
      </c>
      <c r="L745" s="185"/>
    </row>
    <row r="746" spans="1:12" x14ac:dyDescent="0.25">
      <c r="A746" s="115">
        <f ca="1">INDEX('1.MetaData'!A:A, MATCH($D746, '1.MetaData'!$B:$B, 0))</f>
        <v>382</v>
      </c>
      <c r="B746" s="161" t="s">
        <v>7016</v>
      </c>
      <c r="C746" s="183" t="s">
        <v>4878</v>
      </c>
      <c r="D746" s="81" t="str">
        <f ca="1">IF(
    NOT(ISERROR(_xlfn.XLOOKUP($B746, '4.Illumina'!F:F, '4.Illumina'!E:E))),
    _xlfn.XLOOKUP($B746, '4.Illumina'!F:F, '4.Illumina'!E:E),
    IF(
        NOT(ISERROR(_xlfn.XLOOKUP($B746, '4.PacBio'!F:F, '4.PacBio'!E:E))),
        _xlfn.XLOOKUP($B746, '4.PacBio'!F:F, '4.PacBio'!E:E),
        IF(
            NOT(ISERROR(_xlfn.XLOOKUP($B746, '4.HiCLibrary'!F:F, '4.HiCLibrary'!E:E))),
            _xlfn.XLOOKUP($B746, '4.HiCLibrary'!F:F, '4.HiCLibrary'!E:E),
            IFERROR(
                _xlfn.XLOOKUP($B746, '4.ONT'!F:F, '4.ONT'!E:E, "?"),
                "?"
            )
        )
    )
)</f>
        <v>OG382</v>
      </c>
      <c r="E746" t="str">
        <f t="shared" si="12"/>
        <v>OG382U_D_IL_NOVA_221209_LP</v>
      </c>
      <c r="F746" s="183" t="s">
        <v>6459</v>
      </c>
      <c r="G746" s="183" t="s">
        <v>6471</v>
      </c>
      <c r="H746" s="289">
        <v>44904</v>
      </c>
      <c r="I746" s="183" t="s">
        <v>6887</v>
      </c>
      <c r="J746" s="183" t="s">
        <v>107</v>
      </c>
      <c r="K746" s="183" t="s">
        <v>107</v>
      </c>
      <c r="L746" s="185"/>
    </row>
    <row r="747" spans="1:12" x14ac:dyDescent="0.25">
      <c r="A747" s="115">
        <f ca="1">INDEX('1.MetaData'!A:A, MATCH($D747, '1.MetaData'!$B:$B, 0))</f>
        <v>382</v>
      </c>
      <c r="B747" s="161" t="s">
        <v>7016</v>
      </c>
      <c r="C747" s="183" t="s">
        <v>4878</v>
      </c>
      <c r="D747" s="81" t="str">
        <f ca="1">IF(
    NOT(ISERROR(_xlfn.XLOOKUP($B747, '4.Illumina'!F:F, '4.Illumina'!E:E))),
    _xlfn.XLOOKUP($B747, '4.Illumina'!F:F, '4.Illumina'!E:E),
    IF(
        NOT(ISERROR(_xlfn.XLOOKUP($B747, '4.PacBio'!F:F, '4.PacBio'!E:E))),
        _xlfn.XLOOKUP($B747, '4.PacBio'!F:F, '4.PacBio'!E:E),
        IF(
            NOT(ISERROR(_xlfn.XLOOKUP($B747, '4.HiCLibrary'!F:F, '4.HiCLibrary'!E:E))),
            _xlfn.XLOOKUP($B747, '4.HiCLibrary'!F:F, '4.HiCLibrary'!E:E),
            IFERROR(
                _xlfn.XLOOKUP($B747, '4.ONT'!F:F, '4.ONT'!E:E, "?"),
                "?"
            )
        )
    )
)</f>
        <v>OG382</v>
      </c>
      <c r="E747" t="str">
        <f t="shared" si="12"/>
        <v>OG382U_D_IL_NOVA_230419_AD</v>
      </c>
      <c r="F747" s="183" t="s">
        <v>6459</v>
      </c>
      <c r="G747" s="183" t="s">
        <v>6471</v>
      </c>
      <c r="H747" s="289">
        <v>45035</v>
      </c>
      <c r="I747" s="183" t="s">
        <v>6888</v>
      </c>
      <c r="J747" s="183" t="s">
        <v>107</v>
      </c>
      <c r="K747" s="183" t="s">
        <v>107</v>
      </c>
      <c r="L747" s="185"/>
    </row>
    <row r="748" spans="1:12" x14ac:dyDescent="0.25">
      <c r="A748" s="115">
        <f ca="1">INDEX('1.MetaData'!A:A, MATCH($D748, '1.MetaData'!$B:$B, 0))</f>
        <v>383</v>
      </c>
      <c r="B748" s="161" t="s">
        <v>7017</v>
      </c>
      <c r="C748" s="183" t="s">
        <v>4878</v>
      </c>
      <c r="D748" s="81" t="str">
        <f ca="1">IF(
    NOT(ISERROR(_xlfn.XLOOKUP($B748, '4.Illumina'!F:F, '4.Illumina'!E:E))),
    _xlfn.XLOOKUP($B748, '4.Illumina'!F:F, '4.Illumina'!E:E),
    IF(
        NOT(ISERROR(_xlfn.XLOOKUP($B748, '4.PacBio'!F:F, '4.PacBio'!E:E))),
        _xlfn.XLOOKUP($B748, '4.PacBio'!F:F, '4.PacBio'!E:E),
        IF(
            NOT(ISERROR(_xlfn.XLOOKUP($B748, '4.HiCLibrary'!F:F, '4.HiCLibrary'!E:E))),
            _xlfn.XLOOKUP($B748, '4.HiCLibrary'!F:F, '4.HiCLibrary'!E:E),
            IFERROR(
                _xlfn.XLOOKUP($B748, '4.ONT'!F:F, '4.ONT'!E:E, "?"),
                "?"
            )
        )
    )
)</f>
        <v>OG383</v>
      </c>
      <c r="E748" t="str">
        <f t="shared" si="12"/>
        <v>OG383U_D_IL_NOVA_221209_LP</v>
      </c>
      <c r="F748" s="183" t="s">
        <v>6459</v>
      </c>
      <c r="G748" s="183" t="s">
        <v>6471</v>
      </c>
      <c r="H748" s="289">
        <v>44904</v>
      </c>
      <c r="I748" s="183" t="s">
        <v>6887</v>
      </c>
      <c r="J748" s="183" t="s">
        <v>107</v>
      </c>
      <c r="K748" s="183" t="s">
        <v>107</v>
      </c>
      <c r="L748" s="185"/>
    </row>
    <row r="749" spans="1:12" x14ac:dyDescent="0.25">
      <c r="A749" s="115">
        <f ca="1">INDEX('1.MetaData'!A:A, MATCH($D749, '1.MetaData'!$B:$B, 0))</f>
        <v>383</v>
      </c>
      <c r="B749" s="161" t="s">
        <v>7017</v>
      </c>
      <c r="C749" s="183" t="s">
        <v>4878</v>
      </c>
      <c r="D749" s="81" t="str">
        <f ca="1">IF(
    NOT(ISERROR(_xlfn.XLOOKUP($B749, '4.Illumina'!F:F, '4.Illumina'!E:E))),
    _xlfn.XLOOKUP($B749, '4.Illumina'!F:F, '4.Illumina'!E:E),
    IF(
        NOT(ISERROR(_xlfn.XLOOKUP($B749, '4.PacBio'!F:F, '4.PacBio'!E:E))),
        _xlfn.XLOOKUP($B749, '4.PacBio'!F:F, '4.PacBio'!E:E),
        IF(
            NOT(ISERROR(_xlfn.XLOOKUP($B749, '4.HiCLibrary'!F:F, '4.HiCLibrary'!E:E))),
            _xlfn.XLOOKUP($B749, '4.HiCLibrary'!F:F, '4.HiCLibrary'!E:E),
            IFERROR(
                _xlfn.XLOOKUP($B749, '4.ONT'!F:F, '4.ONT'!E:E, "?"),
                "?"
            )
        )
    )
)</f>
        <v>OG383</v>
      </c>
      <c r="E749" t="str">
        <f t="shared" si="12"/>
        <v>OG383U_D_IL_NOVA_230419_AD</v>
      </c>
      <c r="F749" s="183" t="s">
        <v>6459</v>
      </c>
      <c r="G749" s="183" t="s">
        <v>6471</v>
      </c>
      <c r="H749" s="289">
        <v>45035</v>
      </c>
      <c r="I749" s="183" t="s">
        <v>6888</v>
      </c>
      <c r="J749" s="183" t="s">
        <v>107</v>
      </c>
      <c r="K749" s="183" t="s">
        <v>107</v>
      </c>
      <c r="L749" s="185"/>
    </row>
    <row r="750" spans="1:12" x14ac:dyDescent="0.25">
      <c r="A750" s="115">
        <f ca="1">INDEX('1.MetaData'!A:A, MATCH($D750, '1.MetaData'!$B:$B, 0))</f>
        <v>384</v>
      </c>
      <c r="B750" s="161" t="s">
        <v>7018</v>
      </c>
      <c r="C750" s="183" t="s">
        <v>4878</v>
      </c>
      <c r="D750" s="81" t="str">
        <f ca="1">IF(
    NOT(ISERROR(_xlfn.XLOOKUP($B750, '4.Illumina'!F:F, '4.Illumina'!E:E))),
    _xlfn.XLOOKUP($B750, '4.Illumina'!F:F, '4.Illumina'!E:E),
    IF(
        NOT(ISERROR(_xlfn.XLOOKUP($B750, '4.PacBio'!F:F, '4.PacBio'!E:E))),
        _xlfn.XLOOKUP($B750, '4.PacBio'!F:F, '4.PacBio'!E:E),
        IF(
            NOT(ISERROR(_xlfn.XLOOKUP($B750, '4.HiCLibrary'!F:F, '4.HiCLibrary'!E:E))),
            _xlfn.XLOOKUP($B750, '4.HiCLibrary'!F:F, '4.HiCLibrary'!E:E),
            IFERROR(
                _xlfn.XLOOKUP($B750, '4.ONT'!F:F, '4.ONT'!E:E, "?"),
                "?"
            )
        )
    )
)</f>
        <v>OG384</v>
      </c>
      <c r="E750" t="str">
        <f t="shared" si="12"/>
        <v>OG384U_D_IL_NOVA_221209_LP</v>
      </c>
      <c r="F750" s="183" t="s">
        <v>6459</v>
      </c>
      <c r="G750" s="183" t="s">
        <v>6471</v>
      </c>
      <c r="H750" s="289">
        <v>44904</v>
      </c>
      <c r="I750" s="183" t="s">
        <v>6887</v>
      </c>
      <c r="J750" s="183" t="s">
        <v>107</v>
      </c>
      <c r="K750" s="183" t="s">
        <v>107</v>
      </c>
      <c r="L750" s="185"/>
    </row>
    <row r="751" spans="1:12" x14ac:dyDescent="0.25">
      <c r="A751" s="115">
        <f ca="1">INDEX('1.MetaData'!A:A, MATCH($D751, '1.MetaData'!$B:$B, 0))</f>
        <v>384</v>
      </c>
      <c r="B751" s="161" t="s">
        <v>7018</v>
      </c>
      <c r="C751" s="183" t="s">
        <v>4878</v>
      </c>
      <c r="D751" s="81" t="str">
        <f ca="1">IF(
    NOT(ISERROR(_xlfn.XLOOKUP($B751, '4.Illumina'!F:F, '4.Illumina'!E:E))),
    _xlfn.XLOOKUP($B751, '4.Illumina'!F:F, '4.Illumina'!E:E),
    IF(
        NOT(ISERROR(_xlfn.XLOOKUP($B751, '4.PacBio'!F:F, '4.PacBio'!E:E))),
        _xlfn.XLOOKUP($B751, '4.PacBio'!F:F, '4.PacBio'!E:E),
        IF(
            NOT(ISERROR(_xlfn.XLOOKUP($B751, '4.HiCLibrary'!F:F, '4.HiCLibrary'!E:E))),
            _xlfn.XLOOKUP($B751, '4.HiCLibrary'!F:F, '4.HiCLibrary'!E:E),
            IFERROR(
                _xlfn.XLOOKUP($B751, '4.ONT'!F:F, '4.ONT'!E:E, "?"),
                "?"
            )
        )
    )
)</f>
        <v>OG384</v>
      </c>
      <c r="E751" t="str">
        <f t="shared" si="12"/>
        <v>OG384U_D_IL_NOVA_230419_AD</v>
      </c>
      <c r="F751" s="183" t="s">
        <v>6459</v>
      </c>
      <c r="G751" s="183" t="s">
        <v>6471</v>
      </c>
      <c r="H751" s="289">
        <v>45035</v>
      </c>
      <c r="I751" s="183" t="s">
        <v>6888</v>
      </c>
      <c r="J751" s="183" t="s">
        <v>107</v>
      </c>
      <c r="K751" s="183" t="s">
        <v>107</v>
      </c>
      <c r="L751" s="185"/>
    </row>
    <row r="752" spans="1:12" x14ac:dyDescent="0.25">
      <c r="A752" s="115">
        <f ca="1">INDEX('1.MetaData'!A:A, MATCH($D752, '1.MetaData'!$B:$B, 0))</f>
        <v>385</v>
      </c>
      <c r="B752" s="161" t="s">
        <v>7019</v>
      </c>
      <c r="C752" s="183" t="s">
        <v>4878</v>
      </c>
      <c r="D752" s="81" t="str">
        <f ca="1">IF(
    NOT(ISERROR(_xlfn.XLOOKUP($B752, '4.Illumina'!F:F, '4.Illumina'!E:E))),
    _xlfn.XLOOKUP($B752, '4.Illumina'!F:F, '4.Illumina'!E:E),
    IF(
        NOT(ISERROR(_xlfn.XLOOKUP($B752, '4.PacBio'!F:F, '4.PacBio'!E:E))),
        _xlfn.XLOOKUP($B752, '4.PacBio'!F:F, '4.PacBio'!E:E),
        IF(
            NOT(ISERROR(_xlfn.XLOOKUP($B752, '4.HiCLibrary'!F:F, '4.HiCLibrary'!E:E))),
            _xlfn.XLOOKUP($B752, '4.HiCLibrary'!F:F, '4.HiCLibrary'!E:E),
            IFERROR(
                _xlfn.XLOOKUP($B752, '4.ONT'!F:F, '4.ONT'!E:E, "?"),
                "?"
            )
        )
    )
)</f>
        <v>OG385</v>
      </c>
      <c r="E752" t="str">
        <f t="shared" si="12"/>
        <v>OG385U_D_IL_NOVA_221209_LP</v>
      </c>
      <c r="F752" s="183" t="s">
        <v>6459</v>
      </c>
      <c r="G752" s="183" t="s">
        <v>6471</v>
      </c>
      <c r="H752" s="289">
        <v>44904</v>
      </c>
      <c r="I752" s="183" t="s">
        <v>6887</v>
      </c>
      <c r="J752" s="183" t="s">
        <v>107</v>
      </c>
      <c r="K752" s="183" t="s">
        <v>107</v>
      </c>
      <c r="L752" s="185"/>
    </row>
    <row r="753" spans="1:12" x14ac:dyDescent="0.25">
      <c r="A753" s="115">
        <f ca="1">INDEX('1.MetaData'!A:A, MATCH($D753, '1.MetaData'!$B:$B, 0))</f>
        <v>385</v>
      </c>
      <c r="B753" s="161" t="s">
        <v>7019</v>
      </c>
      <c r="C753" s="183" t="s">
        <v>4878</v>
      </c>
      <c r="D753" s="81" t="str">
        <f ca="1">IF(
    NOT(ISERROR(_xlfn.XLOOKUP($B753, '4.Illumina'!F:F, '4.Illumina'!E:E))),
    _xlfn.XLOOKUP($B753, '4.Illumina'!F:F, '4.Illumina'!E:E),
    IF(
        NOT(ISERROR(_xlfn.XLOOKUP($B753, '4.PacBio'!F:F, '4.PacBio'!E:E))),
        _xlfn.XLOOKUP($B753, '4.PacBio'!F:F, '4.PacBio'!E:E),
        IF(
            NOT(ISERROR(_xlfn.XLOOKUP($B753, '4.HiCLibrary'!F:F, '4.HiCLibrary'!E:E))),
            _xlfn.XLOOKUP($B753, '4.HiCLibrary'!F:F, '4.HiCLibrary'!E:E),
            IFERROR(
                _xlfn.XLOOKUP($B753, '4.ONT'!F:F, '4.ONT'!E:E, "?"),
                "?"
            )
        )
    )
)</f>
        <v>OG385</v>
      </c>
      <c r="E753" t="str">
        <f t="shared" si="12"/>
        <v>OG385U_D_IL_NOVA_230419_AD</v>
      </c>
      <c r="F753" s="183" t="s">
        <v>6459</v>
      </c>
      <c r="G753" s="183" t="s">
        <v>6471</v>
      </c>
      <c r="H753" s="289">
        <v>45035</v>
      </c>
      <c r="I753" s="183" t="s">
        <v>6888</v>
      </c>
      <c r="J753" s="183" t="s">
        <v>107</v>
      </c>
      <c r="K753" s="183" t="s">
        <v>107</v>
      </c>
      <c r="L753" s="185"/>
    </row>
    <row r="754" spans="1:12" x14ac:dyDescent="0.25">
      <c r="A754" s="115">
        <f ca="1">INDEX('1.MetaData'!A:A, MATCH($D754, '1.MetaData'!$B:$B, 0))</f>
        <v>386</v>
      </c>
      <c r="B754" s="161" t="s">
        <v>7020</v>
      </c>
      <c r="C754" s="183" t="s">
        <v>4878</v>
      </c>
      <c r="D754" s="81" t="str">
        <f ca="1">IF(
    NOT(ISERROR(_xlfn.XLOOKUP($B754, '4.Illumina'!F:F, '4.Illumina'!E:E))),
    _xlfn.XLOOKUP($B754, '4.Illumina'!F:F, '4.Illumina'!E:E),
    IF(
        NOT(ISERROR(_xlfn.XLOOKUP($B754, '4.PacBio'!F:F, '4.PacBio'!E:E))),
        _xlfn.XLOOKUP($B754, '4.PacBio'!F:F, '4.PacBio'!E:E),
        IF(
            NOT(ISERROR(_xlfn.XLOOKUP($B754, '4.HiCLibrary'!F:F, '4.HiCLibrary'!E:E))),
            _xlfn.XLOOKUP($B754, '4.HiCLibrary'!F:F, '4.HiCLibrary'!E:E),
            IFERROR(
                _xlfn.XLOOKUP($B754, '4.ONT'!F:F, '4.ONT'!E:E, "?"),
                "?"
            )
        )
    )
)</f>
        <v>OG386</v>
      </c>
      <c r="E754" t="str">
        <f t="shared" si="12"/>
        <v>OG386U_D_IL_NOVA_221209_LP</v>
      </c>
      <c r="F754" s="183" t="s">
        <v>6459</v>
      </c>
      <c r="G754" s="183" t="s">
        <v>6471</v>
      </c>
      <c r="H754" s="289">
        <v>44904</v>
      </c>
      <c r="I754" s="183" t="s">
        <v>6887</v>
      </c>
      <c r="J754" s="183" t="s">
        <v>107</v>
      </c>
      <c r="K754" s="183" t="s">
        <v>107</v>
      </c>
      <c r="L754" s="185"/>
    </row>
    <row r="755" spans="1:12" x14ac:dyDescent="0.25">
      <c r="A755" s="115">
        <f ca="1">INDEX('1.MetaData'!A:A, MATCH($D755, '1.MetaData'!$B:$B, 0))</f>
        <v>386</v>
      </c>
      <c r="B755" s="161" t="s">
        <v>7020</v>
      </c>
      <c r="C755" s="183" t="s">
        <v>4878</v>
      </c>
      <c r="D755" s="81" t="str">
        <f ca="1">IF(
    NOT(ISERROR(_xlfn.XLOOKUP($B755, '4.Illumina'!F:F, '4.Illumina'!E:E))),
    _xlfn.XLOOKUP($B755, '4.Illumina'!F:F, '4.Illumina'!E:E),
    IF(
        NOT(ISERROR(_xlfn.XLOOKUP($B755, '4.PacBio'!F:F, '4.PacBio'!E:E))),
        _xlfn.XLOOKUP($B755, '4.PacBio'!F:F, '4.PacBio'!E:E),
        IF(
            NOT(ISERROR(_xlfn.XLOOKUP($B755, '4.HiCLibrary'!F:F, '4.HiCLibrary'!E:E))),
            _xlfn.XLOOKUP($B755, '4.HiCLibrary'!F:F, '4.HiCLibrary'!E:E),
            IFERROR(
                _xlfn.XLOOKUP($B755, '4.ONT'!F:F, '4.ONT'!E:E, "?"),
                "?"
            )
        )
    )
)</f>
        <v>OG386</v>
      </c>
      <c r="E755" t="str">
        <f t="shared" si="12"/>
        <v>OG386U_D_IL_NOVA_230419_AD</v>
      </c>
      <c r="F755" s="183" t="s">
        <v>6459</v>
      </c>
      <c r="G755" s="183" t="s">
        <v>6471</v>
      </c>
      <c r="H755" s="289">
        <v>45035</v>
      </c>
      <c r="I755" s="183" t="s">
        <v>6888</v>
      </c>
      <c r="J755" s="183" t="s">
        <v>107</v>
      </c>
      <c r="K755" s="183" t="s">
        <v>107</v>
      </c>
      <c r="L755" s="185"/>
    </row>
    <row r="756" spans="1:12" x14ac:dyDescent="0.25">
      <c r="A756" s="115">
        <f ca="1">INDEX('1.MetaData'!A:A, MATCH($D756, '1.MetaData'!$B:$B, 0))</f>
        <v>387</v>
      </c>
      <c r="B756" s="161" t="s">
        <v>7021</v>
      </c>
      <c r="C756" s="183" t="s">
        <v>4878</v>
      </c>
      <c r="D756" s="81" t="str">
        <f ca="1">IF(
    NOT(ISERROR(_xlfn.XLOOKUP($B756, '4.Illumina'!F:F, '4.Illumina'!E:E))),
    _xlfn.XLOOKUP($B756, '4.Illumina'!F:F, '4.Illumina'!E:E),
    IF(
        NOT(ISERROR(_xlfn.XLOOKUP($B756, '4.PacBio'!F:F, '4.PacBio'!E:E))),
        _xlfn.XLOOKUP($B756, '4.PacBio'!F:F, '4.PacBio'!E:E),
        IF(
            NOT(ISERROR(_xlfn.XLOOKUP($B756, '4.HiCLibrary'!F:F, '4.HiCLibrary'!E:E))),
            _xlfn.XLOOKUP($B756, '4.HiCLibrary'!F:F, '4.HiCLibrary'!E:E),
            IFERROR(
                _xlfn.XLOOKUP($B756, '4.ONT'!F:F, '4.ONT'!E:E, "?"),
                "?"
            )
        )
    )
)</f>
        <v>OG387</v>
      </c>
      <c r="E756" t="str">
        <f t="shared" si="12"/>
        <v>OG387U_D_IL_NOVA_221209_LP</v>
      </c>
      <c r="F756" s="183" t="s">
        <v>6459</v>
      </c>
      <c r="G756" s="183" t="s">
        <v>6471</v>
      </c>
      <c r="H756" s="289">
        <v>44904</v>
      </c>
      <c r="I756" s="183" t="s">
        <v>6887</v>
      </c>
      <c r="J756" s="183" t="s">
        <v>107</v>
      </c>
      <c r="K756" s="183" t="s">
        <v>107</v>
      </c>
      <c r="L756" s="185"/>
    </row>
    <row r="757" spans="1:12" x14ac:dyDescent="0.25">
      <c r="A757" s="115">
        <f ca="1">INDEX('1.MetaData'!A:A, MATCH($D757, '1.MetaData'!$B:$B, 0))</f>
        <v>387</v>
      </c>
      <c r="B757" s="161" t="s">
        <v>7021</v>
      </c>
      <c r="C757" s="183" t="s">
        <v>4878</v>
      </c>
      <c r="D757" s="81" t="str">
        <f ca="1">IF(
    NOT(ISERROR(_xlfn.XLOOKUP($B757, '4.Illumina'!F:F, '4.Illumina'!E:E))),
    _xlfn.XLOOKUP($B757, '4.Illumina'!F:F, '4.Illumina'!E:E),
    IF(
        NOT(ISERROR(_xlfn.XLOOKUP($B757, '4.PacBio'!F:F, '4.PacBio'!E:E))),
        _xlfn.XLOOKUP($B757, '4.PacBio'!F:F, '4.PacBio'!E:E),
        IF(
            NOT(ISERROR(_xlfn.XLOOKUP($B757, '4.HiCLibrary'!F:F, '4.HiCLibrary'!E:E))),
            _xlfn.XLOOKUP($B757, '4.HiCLibrary'!F:F, '4.HiCLibrary'!E:E),
            IFERROR(
                _xlfn.XLOOKUP($B757, '4.ONT'!F:F, '4.ONT'!E:E, "?"),
                "?"
            )
        )
    )
)</f>
        <v>OG387</v>
      </c>
      <c r="E757" t="str">
        <f t="shared" si="12"/>
        <v>OG387U_D_IL_NOVA_230419_AD</v>
      </c>
      <c r="F757" s="183" t="s">
        <v>6459</v>
      </c>
      <c r="G757" s="183" t="s">
        <v>6471</v>
      </c>
      <c r="H757" s="289">
        <v>45035</v>
      </c>
      <c r="I757" s="183" t="s">
        <v>6888</v>
      </c>
      <c r="J757" s="183" t="s">
        <v>107</v>
      </c>
      <c r="K757" s="183" t="s">
        <v>107</v>
      </c>
      <c r="L757" s="185"/>
    </row>
    <row r="758" spans="1:12" x14ac:dyDescent="0.25">
      <c r="A758" s="115">
        <f ca="1">INDEX('1.MetaData'!A:A, MATCH($D758, '1.MetaData'!$B:$B, 0))</f>
        <v>388</v>
      </c>
      <c r="B758" s="161" t="s">
        <v>7022</v>
      </c>
      <c r="C758" s="183" t="s">
        <v>4878</v>
      </c>
      <c r="D758" s="81" t="str">
        <f ca="1">IF(
    NOT(ISERROR(_xlfn.XLOOKUP($B758, '4.Illumina'!F:F, '4.Illumina'!E:E))),
    _xlfn.XLOOKUP($B758, '4.Illumina'!F:F, '4.Illumina'!E:E),
    IF(
        NOT(ISERROR(_xlfn.XLOOKUP($B758, '4.PacBio'!F:F, '4.PacBio'!E:E))),
        _xlfn.XLOOKUP($B758, '4.PacBio'!F:F, '4.PacBio'!E:E),
        IF(
            NOT(ISERROR(_xlfn.XLOOKUP($B758, '4.HiCLibrary'!F:F, '4.HiCLibrary'!E:E))),
            _xlfn.XLOOKUP($B758, '4.HiCLibrary'!F:F, '4.HiCLibrary'!E:E),
            IFERROR(
                _xlfn.XLOOKUP($B758, '4.ONT'!F:F, '4.ONT'!E:E, "?"),
                "?"
            )
        )
    )
)</f>
        <v>OG388</v>
      </c>
      <c r="E758" t="str">
        <f t="shared" si="12"/>
        <v>OG388U_D_IL_NOVA_221209_LP</v>
      </c>
      <c r="F758" s="183" t="s">
        <v>6459</v>
      </c>
      <c r="G758" s="183" t="s">
        <v>6471</v>
      </c>
      <c r="H758" s="289">
        <v>44904</v>
      </c>
      <c r="I758" s="183" t="s">
        <v>6887</v>
      </c>
      <c r="J758" s="183" t="s">
        <v>107</v>
      </c>
      <c r="K758" s="183" t="s">
        <v>107</v>
      </c>
      <c r="L758" s="185"/>
    </row>
    <row r="759" spans="1:12" x14ac:dyDescent="0.25">
      <c r="A759" s="115">
        <f ca="1">INDEX('1.MetaData'!A:A, MATCH($D759, '1.MetaData'!$B:$B, 0))</f>
        <v>388</v>
      </c>
      <c r="B759" s="161" t="s">
        <v>7022</v>
      </c>
      <c r="C759" s="183" t="s">
        <v>4878</v>
      </c>
      <c r="D759" s="81" t="str">
        <f ca="1">IF(
    NOT(ISERROR(_xlfn.XLOOKUP($B759, '4.Illumina'!F:F, '4.Illumina'!E:E))),
    _xlfn.XLOOKUP($B759, '4.Illumina'!F:F, '4.Illumina'!E:E),
    IF(
        NOT(ISERROR(_xlfn.XLOOKUP($B759, '4.PacBio'!F:F, '4.PacBio'!E:E))),
        _xlfn.XLOOKUP($B759, '4.PacBio'!F:F, '4.PacBio'!E:E),
        IF(
            NOT(ISERROR(_xlfn.XLOOKUP($B759, '4.HiCLibrary'!F:F, '4.HiCLibrary'!E:E))),
            _xlfn.XLOOKUP($B759, '4.HiCLibrary'!F:F, '4.HiCLibrary'!E:E),
            IFERROR(
                _xlfn.XLOOKUP($B759, '4.ONT'!F:F, '4.ONT'!E:E, "?"),
                "?"
            )
        )
    )
)</f>
        <v>OG388</v>
      </c>
      <c r="E759" t="str">
        <f t="shared" si="12"/>
        <v>OG388U_D_IL_NOVA_230419_AD</v>
      </c>
      <c r="F759" s="183" t="s">
        <v>6459</v>
      </c>
      <c r="G759" s="183" t="s">
        <v>6471</v>
      </c>
      <c r="H759" s="289">
        <v>45035</v>
      </c>
      <c r="I759" s="183" t="s">
        <v>6888</v>
      </c>
      <c r="J759" s="183" t="s">
        <v>107</v>
      </c>
      <c r="K759" s="183" t="s">
        <v>107</v>
      </c>
      <c r="L759" s="185"/>
    </row>
    <row r="760" spans="1:12" x14ac:dyDescent="0.25">
      <c r="A760" s="115">
        <f ca="1">INDEX('1.MetaData'!A:A, MATCH($D760, '1.MetaData'!$B:$B, 0))</f>
        <v>389</v>
      </c>
      <c r="B760" s="161" t="s">
        <v>7023</v>
      </c>
      <c r="C760" s="183" t="s">
        <v>4878</v>
      </c>
      <c r="D760" s="81" t="str">
        <f ca="1">IF(
    NOT(ISERROR(_xlfn.XLOOKUP($B760, '4.Illumina'!F:F, '4.Illumina'!E:E))),
    _xlfn.XLOOKUP($B760, '4.Illumina'!F:F, '4.Illumina'!E:E),
    IF(
        NOT(ISERROR(_xlfn.XLOOKUP($B760, '4.PacBio'!F:F, '4.PacBio'!E:E))),
        _xlfn.XLOOKUP($B760, '4.PacBio'!F:F, '4.PacBio'!E:E),
        IF(
            NOT(ISERROR(_xlfn.XLOOKUP($B760, '4.HiCLibrary'!F:F, '4.HiCLibrary'!E:E))),
            _xlfn.XLOOKUP($B760, '4.HiCLibrary'!F:F, '4.HiCLibrary'!E:E),
            IFERROR(
                _xlfn.XLOOKUP($B760, '4.ONT'!F:F, '4.ONT'!E:E, "?"),
                "?"
            )
        )
    )
)</f>
        <v>OG389</v>
      </c>
      <c r="E760" t="str">
        <f t="shared" si="12"/>
        <v>OG389U_D_IL_NOVA_221209_LP</v>
      </c>
      <c r="F760" s="183" t="s">
        <v>6459</v>
      </c>
      <c r="G760" s="183" t="s">
        <v>6471</v>
      </c>
      <c r="H760" s="289">
        <v>44904</v>
      </c>
      <c r="I760" s="183" t="s">
        <v>6887</v>
      </c>
      <c r="J760" s="183" t="s">
        <v>107</v>
      </c>
      <c r="K760" s="183" t="s">
        <v>107</v>
      </c>
      <c r="L760" s="185"/>
    </row>
    <row r="761" spans="1:12" x14ac:dyDescent="0.25">
      <c r="A761" s="115">
        <f ca="1">INDEX('1.MetaData'!A:A, MATCH($D761, '1.MetaData'!$B:$B, 0))</f>
        <v>389</v>
      </c>
      <c r="B761" s="161" t="s">
        <v>7023</v>
      </c>
      <c r="C761" s="183" t="s">
        <v>4878</v>
      </c>
      <c r="D761" s="81" t="str">
        <f ca="1">IF(
    NOT(ISERROR(_xlfn.XLOOKUP($B761, '4.Illumina'!F:F, '4.Illumina'!E:E))),
    _xlfn.XLOOKUP($B761, '4.Illumina'!F:F, '4.Illumina'!E:E),
    IF(
        NOT(ISERROR(_xlfn.XLOOKUP($B761, '4.PacBio'!F:F, '4.PacBio'!E:E))),
        _xlfn.XLOOKUP($B761, '4.PacBio'!F:F, '4.PacBio'!E:E),
        IF(
            NOT(ISERROR(_xlfn.XLOOKUP($B761, '4.HiCLibrary'!F:F, '4.HiCLibrary'!E:E))),
            _xlfn.XLOOKUP($B761, '4.HiCLibrary'!F:F, '4.HiCLibrary'!E:E),
            IFERROR(
                _xlfn.XLOOKUP($B761, '4.ONT'!F:F, '4.ONT'!E:E, "?"),
                "?"
            )
        )
    )
)</f>
        <v>OG389</v>
      </c>
      <c r="E761" t="str">
        <f t="shared" si="12"/>
        <v>OG389U_D_IL_NOVA_230419_AD</v>
      </c>
      <c r="F761" s="183" t="s">
        <v>6459</v>
      </c>
      <c r="G761" s="183" t="s">
        <v>6471</v>
      </c>
      <c r="H761" s="289">
        <v>45035</v>
      </c>
      <c r="I761" s="183" t="s">
        <v>6888</v>
      </c>
      <c r="J761" s="183" t="s">
        <v>107</v>
      </c>
      <c r="K761" s="183" t="s">
        <v>107</v>
      </c>
      <c r="L761" s="185"/>
    </row>
    <row r="762" spans="1:12" x14ac:dyDescent="0.25">
      <c r="A762" s="115">
        <f ca="1">INDEX('1.MetaData'!A:A, MATCH($D762, '1.MetaData'!$B:$B, 0))</f>
        <v>390</v>
      </c>
      <c r="B762" s="161" t="s">
        <v>7024</v>
      </c>
      <c r="C762" s="183" t="s">
        <v>4878</v>
      </c>
      <c r="D762" s="81" t="str">
        <f ca="1">IF(
    NOT(ISERROR(_xlfn.XLOOKUP($B762, '4.Illumina'!F:F, '4.Illumina'!E:E))),
    _xlfn.XLOOKUP($B762, '4.Illumina'!F:F, '4.Illumina'!E:E),
    IF(
        NOT(ISERROR(_xlfn.XLOOKUP($B762, '4.PacBio'!F:F, '4.PacBio'!E:E))),
        _xlfn.XLOOKUP($B762, '4.PacBio'!F:F, '4.PacBio'!E:E),
        IF(
            NOT(ISERROR(_xlfn.XLOOKUP($B762, '4.HiCLibrary'!F:F, '4.HiCLibrary'!E:E))),
            _xlfn.XLOOKUP($B762, '4.HiCLibrary'!F:F, '4.HiCLibrary'!E:E),
            IFERROR(
                _xlfn.XLOOKUP($B762, '4.ONT'!F:F, '4.ONT'!E:E, "?"),
                "?"
            )
        )
    )
)</f>
        <v>OG390</v>
      </c>
      <c r="E762" t="str">
        <f t="shared" si="12"/>
        <v>OG390U_D_IL_NOVA_221209_LP</v>
      </c>
      <c r="F762" s="183" t="s">
        <v>6459</v>
      </c>
      <c r="G762" s="183" t="s">
        <v>6471</v>
      </c>
      <c r="H762" s="289">
        <v>44904</v>
      </c>
      <c r="I762" s="183" t="s">
        <v>6887</v>
      </c>
      <c r="J762" s="183" t="s">
        <v>107</v>
      </c>
      <c r="K762" s="183" t="s">
        <v>107</v>
      </c>
      <c r="L762" s="185"/>
    </row>
    <row r="763" spans="1:12" x14ac:dyDescent="0.25">
      <c r="A763" s="115">
        <f ca="1">INDEX('1.MetaData'!A:A, MATCH($D763, '1.MetaData'!$B:$B, 0))</f>
        <v>390</v>
      </c>
      <c r="B763" s="161" t="s">
        <v>7024</v>
      </c>
      <c r="C763" s="183" t="s">
        <v>4878</v>
      </c>
      <c r="D763" s="81" t="str">
        <f ca="1">IF(
    NOT(ISERROR(_xlfn.XLOOKUP($B763, '4.Illumina'!F:F, '4.Illumina'!E:E))),
    _xlfn.XLOOKUP($B763, '4.Illumina'!F:F, '4.Illumina'!E:E),
    IF(
        NOT(ISERROR(_xlfn.XLOOKUP($B763, '4.PacBio'!F:F, '4.PacBio'!E:E))),
        _xlfn.XLOOKUP($B763, '4.PacBio'!F:F, '4.PacBio'!E:E),
        IF(
            NOT(ISERROR(_xlfn.XLOOKUP($B763, '4.HiCLibrary'!F:F, '4.HiCLibrary'!E:E))),
            _xlfn.XLOOKUP($B763, '4.HiCLibrary'!F:F, '4.HiCLibrary'!E:E),
            IFERROR(
                _xlfn.XLOOKUP($B763, '4.ONT'!F:F, '4.ONT'!E:E, "?"),
                "?"
            )
        )
    )
)</f>
        <v>OG390</v>
      </c>
      <c r="E763" t="str">
        <f t="shared" si="12"/>
        <v>OG390U_D_IL_NOVA_230419_AD</v>
      </c>
      <c r="F763" s="183" t="s">
        <v>6459</v>
      </c>
      <c r="G763" s="183" t="s">
        <v>6471</v>
      </c>
      <c r="H763" s="289">
        <v>45035</v>
      </c>
      <c r="I763" s="183" t="s">
        <v>6888</v>
      </c>
      <c r="J763" s="183" t="s">
        <v>107</v>
      </c>
      <c r="K763" s="183" t="s">
        <v>107</v>
      </c>
      <c r="L763" s="185"/>
    </row>
    <row r="764" spans="1:12" x14ac:dyDescent="0.25">
      <c r="A764" s="115">
        <f ca="1">INDEX('1.MetaData'!A:A, MATCH($D764, '1.MetaData'!$B:$B, 0))</f>
        <v>391</v>
      </c>
      <c r="B764" s="161" t="s">
        <v>7025</v>
      </c>
      <c r="C764" s="183" t="s">
        <v>4878</v>
      </c>
      <c r="D764" s="81" t="str">
        <f ca="1">IF(
    NOT(ISERROR(_xlfn.XLOOKUP($B764, '4.Illumina'!F:F, '4.Illumina'!E:E))),
    _xlfn.XLOOKUP($B764, '4.Illumina'!F:F, '4.Illumina'!E:E),
    IF(
        NOT(ISERROR(_xlfn.XLOOKUP($B764, '4.PacBio'!F:F, '4.PacBio'!E:E))),
        _xlfn.XLOOKUP($B764, '4.PacBio'!F:F, '4.PacBio'!E:E),
        IF(
            NOT(ISERROR(_xlfn.XLOOKUP($B764, '4.HiCLibrary'!F:F, '4.HiCLibrary'!E:E))),
            _xlfn.XLOOKUP($B764, '4.HiCLibrary'!F:F, '4.HiCLibrary'!E:E),
            IFERROR(
                _xlfn.XLOOKUP($B764, '4.ONT'!F:F, '4.ONT'!E:E, "?"),
                "?"
            )
        )
    )
)</f>
        <v>OG391</v>
      </c>
      <c r="E764" t="str">
        <f t="shared" si="12"/>
        <v>OG391U_D_IL_NOVA_221209_LP</v>
      </c>
      <c r="F764" s="183" t="s">
        <v>6459</v>
      </c>
      <c r="G764" s="183" t="s">
        <v>6471</v>
      </c>
      <c r="H764" s="289">
        <v>44904</v>
      </c>
      <c r="I764" s="183" t="s">
        <v>6887</v>
      </c>
      <c r="J764" s="183" t="s">
        <v>107</v>
      </c>
      <c r="K764" s="183" t="s">
        <v>107</v>
      </c>
      <c r="L764" s="185"/>
    </row>
    <row r="765" spans="1:12" x14ac:dyDescent="0.25">
      <c r="A765" s="115">
        <f ca="1">INDEX('1.MetaData'!A:A, MATCH($D765, '1.MetaData'!$B:$B, 0))</f>
        <v>391</v>
      </c>
      <c r="B765" s="161" t="s">
        <v>7025</v>
      </c>
      <c r="C765" s="183" t="s">
        <v>4878</v>
      </c>
      <c r="D765" s="81" t="str">
        <f ca="1">IF(
    NOT(ISERROR(_xlfn.XLOOKUP($B765, '4.Illumina'!F:F, '4.Illumina'!E:E))),
    _xlfn.XLOOKUP($B765, '4.Illumina'!F:F, '4.Illumina'!E:E),
    IF(
        NOT(ISERROR(_xlfn.XLOOKUP($B765, '4.PacBio'!F:F, '4.PacBio'!E:E))),
        _xlfn.XLOOKUP($B765, '4.PacBio'!F:F, '4.PacBio'!E:E),
        IF(
            NOT(ISERROR(_xlfn.XLOOKUP($B765, '4.HiCLibrary'!F:F, '4.HiCLibrary'!E:E))),
            _xlfn.XLOOKUP($B765, '4.HiCLibrary'!F:F, '4.HiCLibrary'!E:E),
            IFERROR(
                _xlfn.XLOOKUP($B765, '4.ONT'!F:F, '4.ONT'!E:E, "?"),
                "?"
            )
        )
    )
)</f>
        <v>OG391</v>
      </c>
      <c r="E765" t="str">
        <f t="shared" si="12"/>
        <v>OG391U_D_IL_NOVA_230419_AD</v>
      </c>
      <c r="F765" s="183" t="s">
        <v>6459</v>
      </c>
      <c r="G765" s="183" t="s">
        <v>6471</v>
      </c>
      <c r="H765" s="289">
        <v>45035</v>
      </c>
      <c r="I765" s="183" t="s">
        <v>6888</v>
      </c>
      <c r="J765" s="183" t="s">
        <v>107</v>
      </c>
      <c r="K765" s="183" t="s">
        <v>107</v>
      </c>
      <c r="L765" s="185"/>
    </row>
    <row r="766" spans="1:12" x14ac:dyDescent="0.25">
      <c r="A766" s="115">
        <f ca="1">INDEX('1.MetaData'!A:A, MATCH($D766, '1.MetaData'!$B:$B, 0))</f>
        <v>392</v>
      </c>
      <c r="B766" s="161" t="s">
        <v>7026</v>
      </c>
      <c r="C766" s="183" t="s">
        <v>4878</v>
      </c>
      <c r="D766" s="81" t="str">
        <f ca="1">IF(
    NOT(ISERROR(_xlfn.XLOOKUP($B766, '4.Illumina'!F:F, '4.Illumina'!E:E))),
    _xlfn.XLOOKUP($B766, '4.Illumina'!F:F, '4.Illumina'!E:E),
    IF(
        NOT(ISERROR(_xlfn.XLOOKUP($B766, '4.PacBio'!F:F, '4.PacBio'!E:E))),
        _xlfn.XLOOKUP($B766, '4.PacBio'!F:F, '4.PacBio'!E:E),
        IF(
            NOT(ISERROR(_xlfn.XLOOKUP($B766, '4.HiCLibrary'!F:F, '4.HiCLibrary'!E:E))),
            _xlfn.XLOOKUP($B766, '4.HiCLibrary'!F:F, '4.HiCLibrary'!E:E),
            IFERROR(
                _xlfn.XLOOKUP($B766, '4.ONT'!F:F, '4.ONT'!E:E, "?"),
                "?"
            )
        )
    )
)</f>
        <v>OG392</v>
      </c>
      <c r="E766" t="str">
        <f t="shared" ref="E766:E829" si="13">CONCATENATE(B766,"_",I766)</f>
        <v>OG392U_D_IL_ISEQ_230321_AD</v>
      </c>
      <c r="F766" s="183" t="s">
        <v>6459</v>
      </c>
      <c r="G766" s="183" t="s">
        <v>6460</v>
      </c>
      <c r="H766" s="289">
        <v>45006</v>
      </c>
      <c r="I766" s="183" t="s">
        <v>6853</v>
      </c>
      <c r="J766" s="183" t="s">
        <v>107</v>
      </c>
      <c r="K766" s="183" t="s">
        <v>107</v>
      </c>
      <c r="L766" s="185"/>
    </row>
    <row r="767" spans="1:12" x14ac:dyDescent="0.25">
      <c r="A767" s="115">
        <f ca="1">INDEX('1.MetaData'!A:A, MATCH($D767, '1.MetaData'!$B:$B, 0))</f>
        <v>392</v>
      </c>
      <c r="B767" s="161" t="s">
        <v>7026</v>
      </c>
      <c r="C767" s="183" t="s">
        <v>4878</v>
      </c>
      <c r="D767" s="81" t="str">
        <f ca="1">IF(
    NOT(ISERROR(_xlfn.XLOOKUP($B767, '4.Illumina'!F:F, '4.Illumina'!E:E))),
    _xlfn.XLOOKUP($B767, '4.Illumina'!F:F, '4.Illumina'!E:E),
    IF(
        NOT(ISERROR(_xlfn.XLOOKUP($B767, '4.PacBio'!F:F, '4.PacBio'!E:E))),
        _xlfn.XLOOKUP($B767, '4.PacBio'!F:F, '4.PacBio'!E:E),
        IF(
            NOT(ISERROR(_xlfn.XLOOKUP($B767, '4.HiCLibrary'!F:F, '4.HiCLibrary'!E:E))),
            _xlfn.XLOOKUP($B767, '4.HiCLibrary'!F:F, '4.HiCLibrary'!E:E),
            IFERROR(
                _xlfn.XLOOKUP($B767, '4.ONT'!F:F, '4.ONT'!E:E, "?"),
                "?"
            )
        )
    )
)</f>
        <v>OG392</v>
      </c>
      <c r="E767" t="str">
        <f t="shared" si="13"/>
        <v>OG392U_D_IL_NOVA_230324_LP</v>
      </c>
      <c r="F767" s="183" t="s">
        <v>6459</v>
      </c>
      <c r="G767" s="183" t="s">
        <v>6471</v>
      </c>
      <c r="H767" s="289">
        <v>45009</v>
      </c>
      <c r="I767" s="183" t="s">
        <v>6996</v>
      </c>
      <c r="J767" s="183" t="s">
        <v>107</v>
      </c>
      <c r="K767" s="183" t="s">
        <v>107</v>
      </c>
      <c r="L767" s="185"/>
    </row>
    <row r="768" spans="1:12" x14ac:dyDescent="0.25">
      <c r="A768" s="115">
        <f ca="1">INDEX('1.MetaData'!A:A, MATCH($D768, '1.MetaData'!$B:$B, 0))</f>
        <v>393</v>
      </c>
      <c r="B768" s="161" t="s">
        <v>7027</v>
      </c>
      <c r="C768" s="183" t="s">
        <v>4878</v>
      </c>
      <c r="D768" s="81" t="str">
        <f ca="1">IF(
    NOT(ISERROR(_xlfn.XLOOKUP($B768, '4.Illumina'!F:F, '4.Illumina'!E:E))),
    _xlfn.XLOOKUP($B768, '4.Illumina'!F:F, '4.Illumina'!E:E),
    IF(
        NOT(ISERROR(_xlfn.XLOOKUP($B768, '4.PacBio'!F:F, '4.PacBio'!E:E))),
        _xlfn.XLOOKUP($B768, '4.PacBio'!F:F, '4.PacBio'!E:E),
        IF(
            NOT(ISERROR(_xlfn.XLOOKUP($B768, '4.HiCLibrary'!F:F, '4.HiCLibrary'!E:E))),
            _xlfn.XLOOKUP($B768, '4.HiCLibrary'!F:F, '4.HiCLibrary'!E:E),
            IFERROR(
                _xlfn.XLOOKUP($B768, '4.ONT'!F:F, '4.ONT'!E:E, "?"),
                "?"
            )
        )
    )
)</f>
        <v>OG393</v>
      </c>
      <c r="E768" t="str">
        <f t="shared" si="13"/>
        <v>OG393U_D_IL_ISEQ_230321_AD</v>
      </c>
      <c r="F768" s="183" t="s">
        <v>6459</v>
      </c>
      <c r="G768" s="183" t="s">
        <v>6460</v>
      </c>
      <c r="H768" s="289">
        <v>45006</v>
      </c>
      <c r="I768" s="183" t="s">
        <v>6853</v>
      </c>
      <c r="J768" s="183" t="s">
        <v>107</v>
      </c>
      <c r="K768" s="183" t="s">
        <v>107</v>
      </c>
      <c r="L768" s="185"/>
    </row>
    <row r="769" spans="1:12" x14ac:dyDescent="0.25">
      <c r="A769" s="115">
        <f ca="1">INDEX('1.MetaData'!A:A, MATCH($D769, '1.MetaData'!$B:$B, 0))</f>
        <v>393</v>
      </c>
      <c r="B769" s="161" t="s">
        <v>7027</v>
      </c>
      <c r="C769" s="183" t="s">
        <v>4878</v>
      </c>
      <c r="D769" s="81" t="str">
        <f ca="1">IF(
    NOT(ISERROR(_xlfn.XLOOKUP($B769, '4.Illumina'!F:F, '4.Illumina'!E:E))),
    _xlfn.XLOOKUP($B769, '4.Illumina'!F:F, '4.Illumina'!E:E),
    IF(
        NOT(ISERROR(_xlfn.XLOOKUP($B769, '4.PacBio'!F:F, '4.PacBio'!E:E))),
        _xlfn.XLOOKUP($B769, '4.PacBio'!F:F, '4.PacBio'!E:E),
        IF(
            NOT(ISERROR(_xlfn.XLOOKUP($B769, '4.HiCLibrary'!F:F, '4.HiCLibrary'!E:E))),
            _xlfn.XLOOKUP($B769, '4.HiCLibrary'!F:F, '4.HiCLibrary'!E:E),
            IFERROR(
                _xlfn.XLOOKUP($B769, '4.ONT'!F:F, '4.ONT'!E:E, "?"),
                "?"
            )
        )
    )
)</f>
        <v>OG393</v>
      </c>
      <c r="E769" t="str">
        <f t="shared" si="13"/>
        <v>OG393U_D_IL_NOVA_230324_LP</v>
      </c>
      <c r="F769" s="183" t="s">
        <v>6459</v>
      </c>
      <c r="G769" s="183" t="s">
        <v>6471</v>
      </c>
      <c r="H769" s="289">
        <v>45009</v>
      </c>
      <c r="I769" s="183" t="s">
        <v>6996</v>
      </c>
      <c r="J769" s="183" t="s">
        <v>107</v>
      </c>
      <c r="K769" s="183" t="s">
        <v>107</v>
      </c>
      <c r="L769" s="185"/>
    </row>
    <row r="770" spans="1:12" x14ac:dyDescent="0.25">
      <c r="A770" s="115">
        <f ca="1">INDEX('1.MetaData'!A:A, MATCH($D770, '1.MetaData'!$B:$B, 0))</f>
        <v>394</v>
      </c>
      <c r="B770" s="161" t="s">
        <v>7028</v>
      </c>
      <c r="C770" s="183" t="s">
        <v>4878</v>
      </c>
      <c r="D770" s="81" t="str">
        <f ca="1">IF(
    NOT(ISERROR(_xlfn.XLOOKUP($B770, '4.Illumina'!F:F, '4.Illumina'!E:E))),
    _xlfn.XLOOKUP($B770, '4.Illumina'!F:F, '4.Illumina'!E:E),
    IF(
        NOT(ISERROR(_xlfn.XLOOKUP($B770, '4.PacBio'!F:F, '4.PacBio'!E:E))),
        _xlfn.XLOOKUP($B770, '4.PacBio'!F:F, '4.PacBio'!E:E),
        IF(
            NOT(ISERROR(_xlfn.XLOOKUP($B770, '4.HiCLibrary'!F:F, '4.HiCLibrary'!E:E))),
            _xlfn.XLOOKUP($B770, '4.HiCLibrary'!F:F, '4.HiCLibrary'!E:E),
            IFERROR(
                _xlfn.XLOOKUP($B770, '4.ONT'!F:F, '4.ONT'!E:E, "?"),
                "?"
            )
        )
    )
)</f>
        <v>OG394</v>
      </c>
      <c r="E770" t="str">
        <f t="shared" si="13"/>
        <v>OG394U_D_IL_ISEQ_230321_AD</v>
      </c>
      <c r="F770" s="183" t="s">
        <v>6459</v>
      </c>
      <c r="G770" s="183" t="s">
        <v>6460</v>
      </c>
      <c r="H770" s="289">
        <v>45006</v>
      </c>
      <c r="I770" s="183" t="s">
        <v>6853</v>
      </c>
      <c r="J770" s="183" t="s">
        <v>107</v>
      </c>
      <c r="K770" s="183" t="s">
        <v>107</v>
      </c>
      <c r="L770" s="185"/>
    </row>
    <row r="771" spans="1:12" x14ac:dyDescent="0.25">
      <c r="A771" s="115">
        <f ca="1">INDEX('1.MetaData'!A:A, MATCH($D771, '1.MetaData'!$B:$B, 0))</f>
        <v>394</v>
      </c>
      <c r="B771" s="161" t="s">
        <v>7028</v>
      </c>
      <c r="C771" s="183" t="s">
        <v>4878</v>
      </c>
      <c r="D771" s="81" t="str">
        <f ca="1">IF(
    NOT(ISERROR(_xlfn.XLOOKUP($B771, '4.Illumina'!F:F, '4.Illumina'!E:E))),
    _xlfn.XLOOKUP($B771, '4.Illumina'!F:F, '4.Illumina'!E:E),
    IF(
        NOT(ISERROR(_xlfn.XLOOKUP($B771, '4.PacBio'!F:F, '4.PacBio'!E:E))),
        _xlfn.XLOOKUP($B771, '4.PacBio'!F:F, '4.PacBio'!E:E),
        IF(
            NOT(ISERROR(_xlfn.XLOOKUP($B771, '4.HiCLibrary'!F:F, '4.HiCLibrary'!E:E))),
            _xlfn.XLOOKUP($B771, '4.HiCLibrary'!F:F, '4.HiCLibrary'!E:E),
            IFERROR(
                _xlfn.XLOOKUP($B771, '4.ONT'!F:F, '4.ONT'!E:E, "?"),
                "?"
            )
        )
    )
)</f>
        <v>OG394</v>
      </c>
      <c r="E771" t="str">
        <f t="shared" si="13"/>
        <v>OG394U_D_IL_NOVA_230324_LP</v>
      </c>
      <c r="F771" s="183" t="s">
        <v>6459</v>
      </c>
      <c r="G771" s="183" t="s">
        <v>6471</v>
      </c>
      <c r="H771" s="289">
        <v>45009</v>
      </c>
      <c r="I771" s="183" t="s">
        <v>6996</v>
      </c>
      <c r="J771" s="183" t="s">
        <v>107</v>
      </c>
      <c r="K771" s="183" t="s">
        <v>107</v>
      </c>
      <c r="L771" s="185"/>
    </row>
    <row r="772" spans="1:12" x14ac:dyDescent="0.25">
      <c r="A772" s="115">
        <f ca="1">INDEX('1.MetaData'!A:A, MATCH($D772, '1.MetaData'!$B:$B, 0))</f>
        <v>395</v>
      </c>
      <c r="B772" s="161" t="s">
        <v>7029</v>
      </c>
      <c r="C772" s="183" t="s">
        <v>4878</v>
      </c>
      <c r="D772" s="81" t="str">
        <f ca="1">IF(
    NOT(ISERROR(_xlfn.XLOOKUP($B772, '4.Illumina'!F:F, '4.Illumina'!E:E))),
    _xlfn.XLOOKUP($B772, '4.Illumina'!F:F, '4.Illumina'!E:E),
    IF(
        NOT(ISERROR(_xlfn.XLOOKUP($B772, '4.PacBio'!F:F, '4.PacBio'!E:E))),
        _xlfn.XLOOKUP($B772, '4.PacBio'!F:F, '4.PacBio'!E:E),
        IF(
            NOT(ISERROR(_xlfn.XLOOKUP($B772, '4.HiCLibrary'!F:F, '4.HiCLibrary'!E:E))),
            _xlfn.XLOOKUP($B772, '4.HiCLibrary'!F:F, '4.HiCLibrary'!E:E),
            IFERROR(
                _xlfn.XLOOKUP($B772, '4.ONT'!F:F, '4.ONT'!E:E, "?"),
                "?"
            )
        )
    )
)</f>
        <v>OG395</v>
      </c>
      <c r="E772" t="str">
        <f t="shared" si="13"/>
        <v>OG395U_D_IL_ISEQ_230321_AD</v>
      </c>
      <c r="F772" s="183" t="s">
        <v>6459</v>
      </c>
      <c r="G772" s="183" t="s">
        <v>6460</v>
      </c>
      <c r="H772" s="289">
        <v>45006</v>
      </c>
      <c r="I772" s="183" t="s">
        <v>6853</v>
      </c>
      <c r="J772" s="183" t="s">
        <v>107</v>
      </c>
      <c r="K772" s="183" t="s">
        <v>107</v>
      </c>
      <c r="L772" s="185"/>
    </row>
    <row r="773" spans="1:12" x14ac:dyDescent="0.25">
      <c r="A773" s="115">
        <f ca="1">INDEX('1.MetaData'!A:A, MATCH($D773, '1.MetaData'!$B:$B, 0))</f>
        <v>395</v>
      </c>
      <c r="B773" s="161" t="s">
        <v>7029</v>
      </c>
      <c r="C773" s="183" t="s">
        <v>4878</v>
      </c>
      <c r="D773" s="81" t="str">
        <f ca="1">IF(
    NOT(ISERROR(_xlfn.XLOOKUP($B773, '4.Illumina'!F:F, '4.Illumina'!E:E))),
    _xlfn.XLOOKUP($B773, '4.Illumina'!F:F, '4.Illumina'!E:E),
    IF(
        NOT(ISERROR(_xlfn.XLOOKUP($B773, '4.PacBio'!F:F, '4.PacBio'!E:E))),
        _xlfn.XLOOKUP($B773, '4.PacBio'!F:F, '4.PacBio'!E:E),
        IF(
            NOT(ISERROR(_xlfn.XLOOKUP($B773, '4.HiCLibrary'!F:F, '4.HiCLibrary'!E:E))),
            _xlfn.XLOOKUP($B773, '4.HiCLibrary'!F:F, '4.HiCLibrary'!E:E),
            IFERROR(
                _xlfn.XLOOKUP($B773, '4.ONT'!F:F, '4.ONT'!E:E, "?"),
                "?"
            )
        )
    )
)</f>
        <v>OG395</v>
      </c>
      <c r="E773" t="str">
        <f t="shared" si="13"/>
        <v>OG395U_D_IL_NOVA_230324_LP</v>
      </c>
      <c r="F773" s="183" t="s">
        <v>6459</v>
      </c>
      <c r="G773" s="183" t="s">
        <v>6471</v>
      </c>
      <c r="H773" s="289">
        <v>45009</v>
      </c>
      <c r="I773" s="183" t="s">
        <v>6996</v>
      </c>
      <c r="J773" s="183" t="s">
        <v>107</v>
      </c>
      <c r="K773" s="183" t="s">
        <v>107</v>
      </c>
      <c r="L773" s="185"/>
    </row>
    <row r="774" spans="1:12" x14ac:dyDescent="0.25">
      <c r="A774" s="115">
        <f ca="1">INDEX('1.MetaData'!A:A, MATCH($D774, '1.MetaData'!$B:$B, 0))</f>
        <v>396</v>
      </c>
      <c r="B774" s="161" t="s">
        <v>7030</v>
      </c>
      <c r="C774" s="183" t="s">
        <v>4878</v>
      </c>
      <c r="D774" s="81" t="str">
        <f ca="1">IF(
    NOT(ISERROR(_xlfn.XLOOKUP($B774, '4.Illumina'!F:F, '4.Illumina'!E:E))),
    _xlfn.XLOOKUP($B774, '4.Illumina'!F:F, '4.Illumina'!E:E),
    IF(
        NOT(ISERROR(_xlfn.XLOOKUP($B774, '4.PacBio'!F:F, '4.PacBio'!E:E))),
        _xlfn.XLOOKUP($B774, '4.PacBio'!F:F, '4.PacBio'!E:E),
        IF(
            NOT(ISERROR(_xlfn.XLOOKUP($B774, '4.HiCLibrary'!F:F, '4.HiCLibrary'!E:E))),
            _xlfn.XLOOKUP($B774, '4.HiCLibrary'!F:F, '4.HiCLibrary'!E:E),
            IFERROR(
                _xlfn.XLOOKUP($B774, '4.ONT'!F:F, '4.ONT'!E:E, "?"),
                "?"
            )
        )
    )
)</f>
        <v>OG396</v>
      </c>
      <c r="E774" t="str">
        <f t="shared" si="13"/>
        <v>OG396U_D_IL_ISEQ_230321_AD</v>
      </c>
      <c r="F774" s="183" t="s">
        <v>6459</v>
      </c>
      <c r="G774" s="183" t="s">
        <v>6460</v>
      </c>
      <c r="H774" s="289">
        <v>45006</v>
      </c>
      <c r="I774" s="183" t="s">
        <v>6853</v>
      </c>
      <c r="J774" s="183" t="s">
        <v>107</v>
      </c>
      <c r="K774" s="183" t="s">
        <v>107</v>
      </c>
      <c r="L774" s="185"/>
    </row>
    <row r="775" spans="1:12" x14ac:dyDescent="0.25">
      <c r="A775" s="115">
        <f ca="1">INDEX('1.MetaData'!A:A, MATCH($D775, '1.MetaData'!$B:$B, 0))</f>
        <v>396</v>
      </c>
      <c r="B775" s="161" t="s">
        <v>7030</v>
      </c>
      <c r="C775" s="183" t="s">
        <v>4878</v>
      </c>
      <c r="D775" s="81" t="str">
        <f ca="1">IF(
    NOT(ISERROR(_xlfn.XLOOKUP($B775, '4.Illumina'!F:F, '4.Illumina'!E:E))),
    _xlfn.XLOOKUP($B775, '4.Illumina'!F:F, '4.Illumina'!E:E),
    IF(
        NOT(ISERROR(_xlfn.XLOOKUP($B775, '4.PacBio'!F:F, '4.PacBio'!E:E))),
        _xlfn.XLOOKUP($B775, '4.PacBio'!F:F, '4.PacBio'!E:E),
        IF(
            NOT(ISERROR(_xlfn.XLOOKUP($B775, '4.HiCLibrary'!F:F, '4.HiCLibrary'!E:E))),
            _xlfn.XLOOKUP($B775, '4.HiCLibrary'!F:F, '4.HiCLibrary'!E:E),
            IFERROR(
                _xlfn.XLOOKUP($B775, '4.ONT'!F:F, '4.ONT'!E:E, "?"),
                "?"
            )
        )
    )
)</f>
        <v>OG396</v>
      </c>
      <c r="E775" t="str">
        <f t="shared" si="13"/>
        <v>OG396U_D_IL_NOVA_230324_LP</v>
      </c>
      <c r="F775" s="183" t="s">
        <v>6459</v>
      </c>
      <c r="G775" s="183" t="s">
        <v>6471</v>
      </c>
      <c r="H775" s="289">
        <v>45009</v>
      </c>
      <c r="I775" s="183" t="s">
        <v>6996</v>
      </c>
      <c r="J775" s="183" t="s">
        <v>107</v>
      </c>
      <c r="K775" s="183" t="s">
        <v>107</v>
      </c>
      <c r="L775" s="185"/>
    </row>
    <row r="776" spans="1:12" x14ac:dyDescent="0.25">
      <c r="A776" s="115">
        <f ca="1">INDEX('1.MetaData'!A:A, MATCH($D776, '1.MetaData'!$B:$B, 0))</f>
        <v>397</v>
      </c>
      <c r="B776" s="161" t="s">
        <v>7031</v>
      </c>
      <c r="C776" s="183" t="s">
        <v>4878</v>
      </c>
      <c r="D776" s="81" t="str">
        <f ca="1">IF(
    NOT(ISERROR(_xlfn.XLOOKUP($B776, '4.Illumina'!F:F, '4.Illumina'!E:E))),
    _xlfn.XLOOKUP($B776, '4.Illumina'!F:F, '4.Illumina'!E:E),
    IF(
        NOT(ISERROR(_xlfn.XLOOKUP($B776, '4.PacBio'!F:F, '4.PacBio'!E:E))),
        _xlfn.XLOOKUP($B776, '4.PacBio'!F:F, '4.PacBio'!E:E),
        IF(
            NOT(ISERROR(_xlfn.XLOOKUP($B776, '4.HiCLibrary'!F:F, '4.HiCLibrary'!E:E))),
            _xlfn.XLOOKUP($B776, '4.HiCLibrary'!F:F, '4.HiCLibrary'!E:E),
            IFERROR(
                _xlfn.XLOOKUP($B776, '4.ONT'!F:F, '4.ONT'!E:E, "?"),
                "?"
            )
        )
    )
)</f>
        <v>OG397</v>
      </c>
      <c r="E776" t="str">
        <f t="shared" si="13"/>
        <v>OG397U_D_IL_ISEQ_230321_AD</v>
      </c>
      <c r="F776" s="183" t="s">
        <v>6459</v>
      </c>
      <c r="G776" s="183" t="s">
        <v>6460</v>
      </c>
      <c r="H776" s="289">
        <v>45006</v>
      </c>
      <c r="I776" s="183" t="s">
        <v>6853</v>
      </c>
      <c r="J776" s="183" t="s">
        <v>107</v>
      </c>
      <c r="K776" s="183" t="s">
        <v>107</v>
      </c>
      <c r="L776" s="185"/>
    </row>
    <row r="777" spans="1:12" x14ac:dyDescent="0.25">
      <c r="A777" s="115">
        <f ca="1">INDEX('1.MetaData'!A:A, MATCH($D777, '1.MetaData'!$B:$B, 0))</f>
        <v>397</v>
      </c>
      <c r="B777" s="161" t="s">
        <v>7031</v>
      </c>
      <c r="C777" s="183" t="s">
        <v>4878</v>
      </c>
      <c r="D777" s="81" t="str">
        <f ca="1">IF(
    NOT(ISERROR(_xlfn.XLOOKUP($B777, '4.Illumina'!F:F, '4.Illumina'!E:E))),
    _xlfn.XLOOKUP($B777, '4.Illumina'!F:F, '4.Illumina'!E:E),
    IF(
        NOT(ISERROR(_xlfn.XLOOKUP($B777, '4.PacBio'!F:F, '4.PacBio'!E:E))),
        _xlfn.XLOOKUP($B777, '4.PacBio'!F:F, '4.PacBio'!E:E),
        IF(
            NOT(ISERROR(_xlfn.XLOOKUP($B777, '4.HiCLibrary'!F:F, '4.HiCLibrary'!E:E))),
            _xlfn.XLOOKUP($B777, '4.HiCLibrary'!F:F, '4.HiCLibrary'!E:E),
            IFERROR(
                _xlfn.XLOOKUP($B777, '4.ONT'!F:F, '4.ONT'!E:E, "?"),
                "?"
            )
        )
    )
)</f>
        <v>OG397</v>
      </c>
      <c r="E777" t="str">
        <f t="shared" si="13"/>
        <v>OG397U_D_IL_NOVA_230324_LP</v>
      </c>
      <c r="F777" s="183" t="s">
        <v>6459</v>
      </c>
      <c r="G777" s="183" t="s">
        <v>6471</v>
      </c>
      <c r="H777" s="289">
        <v>45009</v>
      </c>
      <c r="I777" s="183" t="s">
        <v>6996</v>
      </c>
      <c r="J777" s="183" t="s">
        <v>107</v>
      </c>
      <c r="K777" s="183" t="s">
        <v>107</v>
      </c>
      <c r="L777" s="185"/>
    </row>
    <row r="778" spans="1:12" x14ac:dyDescent="0.25">
      <c r="A778" s="115">
        <f ca="1">INDEX('1.MetaData'!A:A, MATCH($D778, '1.MetaData'!$B:$B, 0))</f>
        <v>398</v>
      </c>
      <c r="B778" s="161" t="s">
        <v>7032</v>
      </c>
      <c r="C778" s="183" t="s">
        <v>4878</v>
      </c>
      <c r="D778" s="81" t="str">
        <f ca="1">IF(
    NOT(ISERROR(_xlfn.XLOOKUP($B778, '4.Illumina'!F:F, '4.Illumina'!E:E))),
    _xlfn.XLOOKUP($B778, '4.Illumina'!F:F, '4.Illumina'!E:E),
    IF(
        NOT(ISERROR(_xlfn.XLOOKUP($B778, '4.PacBio'!F:F, '4.PacBio'!E:E))),
        _xlfn.XLOOKUP($B778, '4.PacBio'!F:F, '4.PacBio'!E:E),
        IF(
            NOT(ISERROR(_xlfn.XLOOKUP($B778, '4.HiCLibrary'!F:F, '4.HiCLibrary'!E:E))),
            _xlfn.XLOOKUP($B778, '4.HiCLibrary'!F:F, '4.HiCLibrary'!E:E),
            IFERROR(
                _xlfn.XLOOKUP($B778, '4.ONT'!F:F, '4.ONT'!E:E, "?"),
                "?"
            )
        )
    )
)</f>
        <v>OG398</v>
      </c>
      <c r="E778" t="str">
        <f t="shared" si="13"/>
        <v>OG398U_D_IL_ISEQ_230321_AD</v>
      </c>
      <c r="F778" s="183" t="s">
        <v>6459</v>
      </c>
      <c r="G778" s="183" t="s">
        <v>6460</v>
      </c>
      <c r="H778" s="289">
        <v>45006</v>
      </c>
      <c r="I778" s="183" t="s">
        <v>6853</v>
      </c>
      <c r="J778" s="183" t="s">
        <v>107</v>
      </c>
      <c r="K778" s="183" t="s">
        <v>107</v>
      </c>
      <c r="L778" s="185"/>
    </row>
    <row r="779" spans="1:12" x14ac:dyDescent="0.25">
      <c r="A779" s="115">
        <f ca="1">INDEX('1.MetaData'!A:A, MATCH($D779, '1.MetaData'!$B:$B, 0))</f>
        <v>398</v>
      </c>
      <c r="B779" s="161" t="s">
        <v>7032</v>
      </c>
      <c r="C779" s="183" t="s">
        <v>4878</v>
      </c>
      <c r="D779" s="81" t="str">
        <f ca="1">IF(
    NOT(ISERROR(_xlfn.XLOOKUP($B779, '4.Illumina'!F:F, '4.Illumina'!E:E))),
    _xlfn.XLOOKUP($B779, '4.Illumina'!F:F, '4.Illumina'!E:E),
    IF(
        NOT(ISERROR(_xlfn.XLOOKUP($B779, '4.PacBio'!F:F, '4.PacBio'!E:E))),
        _xlfn.XLOOKUP($B779, '4.PacBio'!F:F, '4.PacBio'!E:E),
        IF(
            NOT(ISERROR(_xlfn.XLOOKUP($B779, '4.HiCLibrary'!F:F, '4.HiCLibrary'!E:E))),
            _xlfn.XLOOKUP($B779, '4.HiCLibrary'!F:F, '4.HiCLibrary'!E:E),
            IFERROR(
                _xlfn.XLOOKUP($B779, '4.ONT'!F:F, '4.ONT'!E:E, "?"),
                "?"
            )
        )
    )
)</f>
        <v>OG398</v>
      </c>
      <c r="E779" t="str">
        <f t="shared" si="13"/>
        <v>OG398U_D_IL_NOVA_230324_LP</v>
      </c>
      <c r="F779" s="183" t="s">
        <v>6459</v>
      </c>
      <c r="G779" s="183" t="s">
        <v>6471</v>
      </c>
      <c r="H779" s="289">
        <v>45009</v>
      </c>
      <c r="I779" s="183" t="s">
        <v>6996</v>
      </c>
      <c r="J779" s="183" t="s">
        <v>107</v>
      </c>
      <c r="K779" s="183" t="s">
        <v>107</v>
      </c>
      <c r="L779" s="185"/>
    </row>
    <row r="780" spans="1:12" x14ac:dyDescent="0.25">
      <c r="A780" s="115">
        <f ca="1">INDEX('1.MetaData'!A:A, MATCH($D780, '1.MetaData'!$B:$B, 0))</f>
        <v>399</v>
      </c>
      <c r="B780" s="161" t="s">
        <v>7033</v>
      </c>
      <c r="C780" s="183" t="s">
        <v>4878</v>
      </c>
      <c r="D780" s="81" t="str">
        <f ca="1">IF(
    NOT(ISERROR(_xlfn.XLOOKUP($B780, '4.Illumina'!F:F, '4.Illumina'!E:E))),
    _xlfn.XLOOKUP($B780, '4.Illumina'!F:F, '4.Illumina'!E:E),
    IF(
        NOT(ISERROR(_xlfn.XLOOKUP($B780, '4.PacBio'!F:F, '4.PacBio'!E:E))),
        _xlfn.XLOOKUP($B780, '4.PacBio'!F:F, '4.PacBio'!E:E),
        IF(
            NOT(ISERROR(_xlfn.XLOOKUP($B780, '4.HiCLibrary'!F:F, '4.HiCLibrary'!E:E))),
            _xlfn.XLOOKUP($B780, '4.HiCLibrary'!F:F, '4.HiCLibrary'!E:E),
            IFERROR(
                _xlfn.XLOOKUP($B780, '4.ONT'!F:F, '4.ONT'!E:E, "?"),
                "?"
            )
        )
    )
)</f>
        <v>OG399</v>
      </c>
      <c r="E780" t="str">
        <f t="shared" si="13"/>
        <v>OG399U_D_IL_ISEQ_230321_AD</v>
      </c>
      <c r="F780" s="183" t="s">
        <v>6459</v>
      </c>
      <c r="G780" s="183" t="s">
        <v>6460</v>
      </c>
      <c r="H780" s="289">
        <v>45006</v>
      </c>
      <c r="I780" s="183" t="s">
        <v>6853</v>
      </c>
      <c r="J780" s="183" t="s">
        <v>107</v>
      </c>
      <c r="K780" s="183" t="s">
        <v>107</v>
      </c>
      <c r="L780" s="185"/>
    </row>
    <row r="781" spans="1:12" x14ac:dyDescent="0.25">
      <c r="A781" s="115">
        <f ca="1">INDEX('1.MetaData'!A:A, MATCH($D781, '1.MetaData'!$B:$B, 0))</f>
        <v>399</v>
      </c>
      <c r="B781" s="161" t="s">
        <v>7033</v>
      </c>
      <c r="C781" s="183" t="s">
        <v>4878</v>
      </c>
      <c r="D781" s="81" t="str">
        <f ca="1">IF(
    NOT(ISERROR(_xlfn.XLOOKUP($B781, '4.Illumina'!F:F, '4.Illumina'!E:E))),
    _xlfn.XLOOKUP($B781, '4.Illumina'!F:F, '4.Illumina'!E:E),
    IF(
        NOT(ISERROR(_xlfn.XLOOKUP($B781, '4.PacBio'!F:F, '4.PacBio'!E:E))),
        _xlfn.XLOOKUP($B781, '4.PacBio'!F:F, '4.PacBio'!E:E),
        IF(
            NOT(ISERROR(_xlfn.XLOOKUP($B781, '4.HiCLibrary'!F:F, '4.HiCLibrary'!E:E))),
            _xlfn.XLOOKUP($B781, '4.HiCLibrary'!F:F, '4.HiCLibrary'!E:E),
            IFERROR(
                _xlfn.XLOOKUP($B781, '4.ONT'!F:F, '4.ONT'!E:E, "?"),
                "?"
            )
        )
    )
)</f>
        <v>OG399</v>
      </c>
      <c r="E781" t="str">
        <f t="shared" si="13"/>
        <v>OG399U_D_IL_NOVA_230324_LP</v>
      </c>
      <c r="F781" s="183" t="s">
        <v>6459</v>
      </c>
      <c r="G781" s="183" t="s">
        <v>6471</v>
      </c>
      <c r="H781" s="289">
        <v>45009</v>
      </c>
      <c r="I781" s="183" t="s">
        <v>6996</v>
      </c>
      <c r="J781" s="183" t="s">
        <v>107</v>
      </c>
      <c r="K781" s="183" t="s">
        <v>107</v>
      </c>
      <c r="L781" s="185"/>
    </row>
    <row r="782" spans="1:12" x14ac:dyDescent="0.25">
      <c r="A782" s="115">
        <f ca="1">INDEX('1.MetaData'!A:A, MATCH($D782, '1.MetaData'!$B:$B, 0))</f>
        <v>400</v>
      </c>
      <c r="B782" s="161" t="s">
        <v>7034</v>
      </c>
      <c r="C782" s="183" t="s">
        <v>4878</v>
      </c>
      <c r="D782" s="81" t="str">
        <f ca="1">IF(
    NOT(ISERROR(_xlfn.XLOOKUP($B782, '4.Illumina'!F:F, '4.Illumina'!E:E))),
    _xlfn.XLOOKUP($B782, '4.Illumina'!F:F, '4.Illumina'!E:E),
    IF(
        NOT(ISERROR(_xlfn.XLOOKUP($B782, '4.PacBio'!F:F, '4.PacBio'!E:E))),
        _xlfn.XLOOKUP($B782, '4.PacBio'!F:F, '4.PacBio'!E:E),
        IF(
            NOT(ISERROR(_xlfn.XLOOKUP($B782, '4.HiCLibrary'!F:F, '4.HiCLibrary'!E:E))),
            _xlfn.XLOOKUP($B782, '4.HiCLibrary'!F:F, '4.HiCLibrary'!E:E),
            IFERROR(
                _xlfn.XLOOKUP($B782, '4.ONT'!F:F, '4.ONT'!E:E, "?"),
                "?"
            )
        )
    )
)</f>
        <v>OG400</v>
      </c>
      <c r="E782" t="str">
        <f t="shared" si="13"/>
        <v>OG400U_D_IL_NOVA_221209_LP</v>
      </c>
      <c r="F782" s="183" t="s">
        <v>6459</v>
      </c>
      <c r="G782" s="183" t="s">
        <v>6471</v>
      </c>
      <c r="H782" s="289">
        <v>44904</v>
      </c>
      <c r="I782" s="183" t="s">
        <v>6887</v>
      </c>
      <c r="J782" s="183" t="s">
        <v>107</v>
      </c>
      <c r="K782" s="183" t="s">
        <v>107</v>
      </c>
      <c r="L782" s="185"/>
    </row>
    <row r="783" spans="1:12" x14ac:dyDescent="0.25">
      <c r="A783" s="115">
        <f ca="1">INDEX('1.MetaData'!A:A, MATCH($D783, '1.MetaData'!$B:$B, 0))</f>
        <v>400</v>
      </c>
      <c r="B783" s="161" t="s">
        <v>7034</v>
      </c>
      <c r="C783" s="183" t="s">
        <v>4878</v>
      </c>
      <c r="D783" s="81" t="str">
        <f ca="1">IF(
    NOT(ISERROR(_xlfn.XLOOKUP($B783, '4.Illumina'!F:F, '4.Illumina'!E:E))),
    _xlfn.XLOOKUP($B783, '4.Illumina'!F:F, '4.Illumina'!E:E),
    IF(
        NOT(ISERROR(_xlfn.XLOOKUP($B783, '4.PacBio'!F:F, '4.PacBio'!E:E))),
        _xlfn.XLOOKUP($B783, '4.PacBio'!F:F, '4.PacBio'!E:E),
        IF(
            NOT(ISERROR(_xlfn.XLOOKUP($B783, '4.HiCLibrary'!F:F, '4.HiCLibrary'!E:E))),
            _xlfn.XLOOKUP($B783, '4.HiCLibrary'!F:F, '4.HiCLibrary'!E:E),
            IFERROR(
                _xlfn.XLOOKUP($B783, '4.ONT'!F:F, '4.ONT'!E:E, "?"),
                "?"
            )
        )
    )
)</f>
        <v>OG400</v>
      </c>
      <c r="E783" t="str">
        <f t="shared" si="13"/>
        <v>OG400U_D_IL_ISEQ_230531_LP</v>
      </c>
      <c r="F783" s="183" t="s">
        <v>6459</v>
      </c>
      <c r="G783" s="183" t="s">
        <v>6460</v>
      </c>
      <c r="H783" s="289">
        <v>45077</v>
      </c>
      <c r="I783" s="183" t="s">
        <v>6828</v>
      </c>
      <c r="J783" s="183" t="s">
        <v>107</v>
      </c>
      <c r="K783" s="183" t="s">
        <v>107</v>
      </c>
      <c r="L783" s="185"/>
    </row>
    <row r="784" spans="1:12" x14ac:dyDescent="0.25">
      <c r="A784" s="115">
        <f ca="1">INDEX('1.MetaData'!A:A, MATCH($D784, '1.MetaData'!$B:$B, 0))</f>
        <v>400</v>
      </c>
      <c r="B784" s="161" t="s">
        <v>7034</v>
      </c>
      <c r="C784" s="183" t="s">
        <v>4878</v>
      </c>
      <c r="D784" s="81" t="str">
        <f ca="1">IF(
    NOT(ISERROR(_xlfn.XLOOKUP($B784, '4.Illumina'!F:F, '4.Illumina'!E:E))),
    _xlfn.XLOOKUP($B784, '4.Illumina'!F:F, '4.Illumina'!E:E),
    IF(
        NOT(ISERROR(_xlfn.XLOOKUP($B784, '4.PacBio'!F:F, '4.PacBio'!E:E))),
        _xlfn.XLOOKUP($B784, '4.PacBio'!F:F, '4.PacBio'!E:E),
        IF(
            NOT(ISERROR(_xlfn.XLOOKUP($B784, '4.HiCLibrary'!F:F, '4.HiCLibrary'!E:E))),
            _xlfn.XLOOKUP($B784, '4.HiCLibrary'!F:F, '4.HiCLibrary'!E:E),
            IFERROR(
                _xlfn.XLOOKUP($B784, '4.ONT'!F:F, '4.ONT'!E:E, "?"),
                "?"
            )
        )
    )
)</f>
        <v>OG400</v>
      </c>
      <c r="E784" t="str">
        <f t="shared" si="13"/>
        <v>OG400U_D_IL_NOVA_230607_LP</v>
      </c>
      <c r="F784" s="183" t="s">
        <v>6459</v>
      </c>
      <c r="G784" s="183" t="s">
        <v>6471</v>
      </c>
      <c r="H784" s="289">
        <v>45084</v>
      </c>
      <c r="I784" s="183" t="s">
        <v>6829</v>
      </c>
      <c r="J784" s="183" t="s">
        <v>107</v>
      </c>
      <c r="K784" s="183" t="s">
        <v>107</v>
      </c>
      <c r="L784" s="185"/>
    </row>
    <row r="785" spans="1:12" x14ac:dyDescent="0.25">
      <c r="A785" s="115">
        <f ca="1">INDEX('1.MetaData'!A:A, MATCH($D785, '1.MetaData'!$B:$B, 0))</f>
        <v>401</v>
      </c>
      <c r="B785" s="161" t="s">
        <v>7035</v>
      </c>
      <c r="C785" s="183" t="s">
        <v>4878</v>
      </c>
      <c r="D785" s="81" t="str">
        <f ca="1">IF(
    NOT(ISERROR(_xlfn.XLOOKUP($B785, '4.Illumina'!F:F, '4.Illumina'!E:E))),
    _xlfn.XLOOKUP($B785, '4.Illumina'!F:F, '4.Illumina'!E:E),
    IF(
        NOT(ISERROR(_xlfn.XLOOKUP($B785, '4.PacBio'!F:F, '4.PacBio'!E:E))),
        _xlfn.XLOOKUP($B785, '4.PacBio'!F:F, '4.PacBio'!E:E),
        IF(
            NOT(ISERROR(_xlfn.XLOOKUP($B785, '4.HiCLibrary'!F:F, '4.HiCLibrary'!E:E))),
            _xlfn.XLOOKUP($B785, '4.HiCLibrary'!F:F, '4.HiCLibrary'!E:E),
            IFERROR(
                _xlfn.XLOOKUP($B785, '4.ONT'!F:F, '4.ONT'!E:E, "?"),
                "?"
            )
        )
    )
)</f>
        <v>OG401</v>
      </c>
      <c r="E785" t="str">
        <f t="shared" si="13"/>
        <v>OG401U_D_IL_NOVA_221209_LP</v>
      </c>
      <c r="F785" s="183" t="s">
        <v>6459</v>
      </c>
      <c r="G785" s="183" t="s">
        <v>6471</v>
      </c>
      <c r="H785" s="289">
        <v>44904</v>
      </c>
      <c r="I785" s="183" t="s">
        <v>6887</v>
      </c>
      <c r="J785" s="183" t="s">
        <v>107</v>
      </c>
      <c r="K785" s="183" t="s">
        <v>107</v>
      </c>
      <c r="L785" s="185"/>
    </row>
    <row r="786" spans="1:12" x14ac:dyDescent="0.25">
      <c r="A786" s="115">
        <f ca="1">INDEX('1.MetaData'!A:A, MATCH($D786, '1.MetaData'!$B:$B, 0))</f>
        <v>401</v>
      </c>
      <c r="B786" s="161" t="s">
        <v>7035</v>
      </c>
      <c r="C786" s="183" t="s">
        <v>4878</v>
      </c>
      <c r="D786" s="81" t="str">
        <f ca="1">IF(
    NOT(ISERROR(_xlfn.XLOOKUP($B786, '4.Illumina'!F:F, '4.Illumina'!E:E))),
    _xlfn.XLOOKUP($B786, '4.Illumina'!F:F, '4.Illumina'!E:E),
    IF(
        NOT(ISERROR(_xlfn.XLOOKUP($B786, '4.PacBio'!F:F, '4.PacBio'!E:E))),
        _xlfn.XLOOKUP($B786, '4.PacBio'!F:F, '4.PacBio'!E:E),
        IF(
            NOT(ISERROR(_xlfn.XLOOKUP($B786, '4.HiCLibrary'!F:F, '4.HiCLibrary'!E:E))),
            _xlfn.XLOOKUP($B786, '4.HiCLibrary'!F:F, '4.HiCLibrary'!E:E),
            IFERROR(
                _xlfn.XLOOKUP($B786, '4.ONT'!F:F, '4.ONT'!E:E, "?"),
                "?"
            )
        )
    )
)</f>
        <v>OG401</v>
      </c>
      <c r="E786" t="str">
        <f t="shared" si="13"/>
        <v>OG401U_D_IL_NOVA_230419_AD</v>
      </c>
      <c r="F786" s="183" t="s">
        <v>6459</v>
      </c>
      <c r="G786" s="183" t="s">
        <v>6471</v>
      </c>
      <c r="H786" s="289">
        <v>45035</v>
      </c>
      <c r="I786" s="183" t="s">
        <v>6888</v>
      </c>
      <c r="J786" s="183" t="s">
        <v>107</v>
      </c>
      <c r="K786" s="183" t="s">
        <v>107</v>
      </c>
      <c r="L786" s="185"/>
    </row>
    <row r="787" spans="1:12" x14ac:dyDescent="0.25">
      <c r="A787" s="115">
        <f ca="1">INDEX('1.MetaData'!A:A, MATCH($D787, '1.MetaData'!$B:$B, 0))</f>
        <v>402</v>
      </c>
      <c r="B787" s="161" t="s">
        <v>7036</v>
      </c>
      <c r="C787" s="183" t="s">
        <v>4878</v>
      </c>
      <c r="D787" s="81" t="str">
        <f ca="1">IF(
    NOT(ISERROR(_xlfn.XLOOKUP($B787, '4.Illumina'!F:F, '4.Illumina'!E:E))),
    _xlfn.XLOOKUP($B787, '4.Illumina'!F:F, '4.Illumina'!E:E),
    IF(
        NOT(ISERROR(_xlfn.XLOOKUP($B787, '4.PacBio'!F:F, '4.PacBio'!E:E))),
        _xlfn.XLOOKUP($B787, '4.PacBio'!F:F, '4.PacBio'!E:E),
        IF(
            NOT(ISERROR(_xlfn.XLOOKUP($B787, '4.HiCLibrary'!F:F, '4.HiCLibrary'!E:E))),
            _xlfn.XLOOKUP($B787, '4.HiCLibrary'!F:F, '4.HiCLibrary'!E:E),
            IFERROR(
                _xlfn.XLOOKUP($B787, '4.ONT'!F:F, '4.ONT'!E:E, "?"),
                "?"
            )
        )
    )
)</f>
        <v>OG402</v>
      </c>
      <c r="E787" t="str">
        <f t="shared" si="13"/>
        <v>OG402U_D_IL_NOVA_221209_LP</v>
      </c>
      <c r="F787" s="183" t="s">
        <v>6459</v>
      </c>
      <c r="G787" s="183" t="s">
        <v>6471</v>
      </c>
      <c r="H787" s="289">
        <v>44904</v>
      </c>
      <c r="I787" s="183" t="s">
        <v>6887</v>
      </c>
      <c r="J787" s="183" t="s">
        <v>107</v>
      </c>
      <c r="K787" s="183" t="s">
        <v>107</v>
      </c>
      <c r="L787" s="185"/>
    </row>
    <row r="788" spans="1:12" x14ac:dyDescent="0.25">
      <c r="A788" s="115">
        <f ca="1">INDEX('1.MetaData'!A:A, MATCH($D788, '1.MetaData'!$B:$B, 0))</f>
        <v>402</v>
      </c>
      <c r="B788" s="161" t="s">
        <v>7036</v>
      </c>
      <c r="C788" s="183" t="s">
        <v>4878</v>
      </c>
      <c r="D788" s="81" t="str">
        <f ca="1">IF(
    NOT(ISERROR(_xlfn.XLOOKUP($B788, '4.Illumina'!F:F, '4.Illumina'!E:E))),
    _xlfn.XLOOKUP($B788, '4.Illumina'!F:F, '4.Illumina'!E:E),
    IF(
        NOT(ISERROR(_xlfn.XLOOKUP($B788, '4.PacBio'!F:F, '4.PacBio'!E:E))),
        _xlfn.XLOOKUP($B788, '4.PacBio'!F:F, '4.PacBio'!E:E),
        IF(
            NOT(ISERROR(_xlfn.XLOOKUP($B788, '4.HiCLibrary'!F:F, '4.HiCLibrary'!E:E))),
            _xlfn.XLOOKUP($B788, '4.HiCLibrary'!F:F, '4.HiCLibrary'!E:E),
            IFERROR(
                _xlfn.XLOOKUP($B788, '4.ONT'!F:F, '4.ONT'!E:E, "?"),
                "?"
            )
        )
    )
)</f>
        <v>OG402</v>
      </c>
      <c r="E788" t="str">
        <f t="shared" si="13"/>
        <v>OG402U_D_IL_NOVA_230419_AD</v>
      </c>
      <c r="F788" s="183" t="s">
        <v>6459</v>
      </c>
      <c r="G788" s="183" t="s">
        <v>6471</v>
      </c>
      <c r="H788" s="289">
        <v>45035</v>
      </c>
      <c r="I788" s="183" t="s">
        <v>6888</v>
      </c>
      <c r="J788" s="183" t="s">
        <v>107</v>
      </c>
      <c r="K788" s="183" t="s">
        <v>107</v>
      </c>
      <c r="L788" s="185"/>
    </row>
    <row r="789" spans="1:12" x14ac:dyDescent="0.25">
      <c r="A789" s="115">
        <f ca="1">INDEX('1.MetaData'!A:A, MATCH($D789, '1.MetaData'!$B:$B, 0))</f>
        <v>403</v>
      </c>
      <c r="B789" s="161" t="s">
        <v>7037</v>
      </c>
      <c r="C789" s="183" t="s">
        <v>4878</v>
      </c>
      <c r="D789" s="81" t="str">
        <f ca="1">IF(
    NOT(ISERROR(_xlfn.XLOOKUP($B789, '4.Illumina'!F:F, '4.Illumina'!E:E))),
    _xlfn.XLOOKUP($B789, '4.Illumina'!F:F, '4.Illumina'!E:E),
    IF(
        NOT(ISERROR(_xlfn.XLOOKUP($B789, '4.PacBio'!F:F, '4.PacBio'!E:E))),
        _xlfn.XLOOKUP($B789, '4.PacBio'!F:F, '4.PacBio'!E:E),
        IF(
            NOT(ISERROR(_xlfn.XLOOKUP($B789, '4.HiCLibrary'!F:F, '4.HiCLibrary'!E:E))),
            _xlfn.XLOOKUP($B789, '4.HiCLibrary'!F:F, '4.HiCLibrary'!E:E),
            IFERROR(
                _xlfn.XLOOKUP($B789, '4.ONT'!F:F, '4.ONT'!E:E, "?"),
                "?"
            )
        )
    )
)</f>
        <v>OG403</v>
      </c>
      <c r="E789" t="str">
        <f t="shared" si="13"/>
        <v>OG403U_D_IL_NOVA_221209_LP</v>
      </c>
      <c r="F789" s="183" t="s">
        <v>6459</v>
      </c>
      <c r="G789" s="183" t="s">
        <v>6471</v>
      </c>
      <c r="H789" s="289">
        <v>44904</v>
      </c>
      <c r="I789" s="183" t="s">
        <v>6887</v>
      </c>
      <c r="J789" s="183" t="s">
        <v>107</v>
      </c>
      <c r="K789" s="183" t="s">
        <v>107</v>
      </c>
      <c r="L789" s="185"/>
    </row>
    <row r="790" spans="1:12" x14ac:dyDescent="0.25">
      <c r="A790" s="115">
        <f ca="1">INDEX('1.MetaData'!A:A, MATCH($D790, '1.MetaData'!$B:$B, 0))</f>
        <v>403</v>
      </c>
      <c r="B790" s="161" t="s">
        <v>7037</v>
      </c>
      <c r="C790" s="183" t="s">
        <v>4878</v>
      </c>
      <c r="D790" s="81" t="str">
        <f ca="1">IF(
    NOT(ISERROR(_xlfn.XLOOKUP($B790, '4.Illumina'!F:F, '4.Illumina'!E:E))),
    _xlfn.XLOOKUP($B790, '4.Illumina'!F:F, '4.Illumina'!E:E),
    IF(
        NOT(ISERROR(_xlfn.XLOOKUP($B790, '4.PacBio'!F:F, '4.PacBio'!E:E))),
        _xlfn.XLOOKUP($B790, '4.PacBio'!F:F, '4.PacBio'!E:E),
        IF(
            NOT(ISERROR(_xlfn.XLOOKUP($B790, '4.HiCLibrary'!F:F, '4.HiCLibrary'!E:E))),
            _xlfn.XLOOKUP($B790, '4.HiCLibrary'!F:F, '4.HiCLibrary'!E:E),
            IFERROR(
                _xlfn.XLOOKUP($B790, '4.ONT'!F:F, '4.ONT'!E:E, "?"),
                "?"
            )
        )
    )
)</f>
        <v>OG403</v>
      </c>
      <c r="E790" t="str">
        <f t="shared" si="13"/>
        <v>OG403U_D_IL_NOVA_230419_AD</v>
      </c>
      <c r="F790" s="183" t="s">
        <v>6459</v>
      </c>
      <c r="G790" s="183" t="s">
        <v>6471</v>
      </c>
      <c r="H790" s="289">
        <v>45035</v>
      </c>
      <c r="I790" s="183" t="s">
        <v>6888</v>
      </c>
      <c r="J790" s="183" t="s">
        <v>107</v>
      </c>
      <c r="K790" s="183" t="s">
        <v>107</v>
      </c>
      <c r="L790" s="185"/>
    </row>
    <row r="791" spans="1:12" x14ac:dyDescent="0.25">
      <c r="A791" s="115">
        <f ca="1">INDEX('1.MetaData'!A:A, MATCH($D791, '1.MetaData'!$B:$B, 0))</f>
        <v>404</v>
      </c>
      <c r="B791" s="161" t="s">
        <v>7038</v>
      </c>
      <c r="C791" s="183" t="s">
        <v>4878</v>
      </c>
      <c r="D791" s="81" t="str">
        <f ca="1">IF(
    NOT(ISERROR(_xlfn.XLOOKUP($B791, '4.Illumina'!F:F, '4.Illumina'!E:E))),
    _xlfn.XLOOKUP($B791, '4.Illumina'!F:F, '4.Illumina'!E:E),
    IF(
        NOT(ISERROR(_xlfn.XLOOKUP($B791, '4.PacBio'!F:F, '4.PacBio'!E:E))),
        _xlfn.XLOOKUP($B791, '4.PacBio'!F:F, '4.PacBio'!E:E),
        IF(
            NOT(ISERROR(_xlfn.XLOOKUP($B791, '4.HiCLibrary'!F:F, '4.HiCLibrary'!E:E))),
            _xlfn.XLOOKUP($B791, '4.HiCLibrary'!F:F, '4.HiCLibrary'!E:E),
            IFERROR(
                _xlfn.XLOOKUP($B791, '4.ONT'!F:F, '4.ONT'!E:E, "?"),
                "?"
            )
        )
    )
)</f>
        <v>OG404</v>
      </c>
      <c r="E791" t="str">
        <f t="shared" si="13"/>
        <v>OG404U_D_IL_ISEQ_230321_AD</v>
      </c>
      <c r="F791" s="183" t="s">
        <v>6459</v>
      </c>
      <c r="G791" s="183" t="s">
        <v>6460</v>
      </c>
      <c r="H791" s="289">
        <v>45006</v>
      </c>
      <c r="I791" s="183" t="s">
        <v>6853</v>
      </c>
      <c r="J791" s="183" t="s">
        <v>107</v>
      </c>
      <c r="K791" s="183" t="s">
        <v>107</v>
      </c>
      <c r="L791" s="185"/>
    </row>
    <row r="792" spans="1:12" x14ac:dyDescent="0.25">
      <c r="A792" s="115">
        <f ca="1">INDEX('1.MetaData'!A:A, MATCH($D792, '1.MetaData'!$B:$B, 0))</f>
        <v>404</v>
      </c>
      <c r="B792" s="161" t="s">
        <v>7038</v>
      </c>
      <c r="C792" s="183" t="s">
        <v>4878</v>
      </c>
      <c r="D792" s="81" t="str">
        <f ca="1">IF(
    NOT(ISERROR(_xlfn.XLOOKUP($B792, '4.Illumina'!F:F, '4.Illumina'!E:E))),
    _xlfn.XLOOKUP($B792, '4.Illumina'!F:F, '4.Illumina'!E:E),
    IF(
        NOT(ISERROR(_xlfn.XLOOKUP($B792, '4.PacBio'!F:F, '4.PacBio'!E:E))),
        _xlfn.XLOOKUP($B792, '4.PacBio'!F:F, '4.PacBio'!E:E),
        IF(
            NOT(ISERROR(_xlfn.XLOOKUP($B792, '4.HiCLibrary'!F:F, '4.HiCLibrary'!E:E))),
            _xlfn.XLOOKUP($B792, '4.HiCLibrary'!F:F, '4.HiCLibrary'!E:E),
            IFERROR(
                _xlfn.XLOOKUP($B792, '4.ONT'!F:F, '4.ONT'!E:E, "?"),
                "?"
            )
        )
    )
)</f>
        <v>OG404</v>
      </c>
      <c r="E792" t="str">
        <f t="shared" si="13"/>
        <v>OG404U_D_IL_NOVA_230324_LP</v>
      </c>
      <c r="F792" s="183" t="s">
        <v>6459</v>
      </c>
      <c r="G792" s="183" t="s">
        <v>6471</v>
      </c>
      <c r="H792" s="289">
        <v>45009</v>
      </c>
      <c r="I792" s="183" t="s">
        <v>6996</v>
      </c>
      <c r="J792" s="183" t="s">
        <v>107</v>
      </c>
      <c r="K792" s="183" t="s">
        <v>107</v>
      </c>
      <c r="L792" s="185"/>
    </row>
    <row r="793" spans="1:12" x14ac:dyDescent="0.25">
      <c r="A793" s="115">
        <f ca="1">INDEX('1.MetaData'!A:A, MATCH($D793, '1.MetaData'!$B:$B, 0))</f>
        <v>405</v>
      </c>
      <c r="B793" s="161" t="s">
        <v>7039</v>
      </c>
      <c r="C793" s="183" t="s">
        <v>4878</v>
      </c>
      <c r="D793" s="81" t="str">
        <f ca="1">IF(
    NOT(ISERROR(_xlfn.XLOOKUP($B793, '4.Illumina'!F:F, '4.Illumina'!E:E))),
    _xlfn.XLOOKUP($B793, '4.Illumina'!F:F, '4.Illumina'!E:E),
    IF(
        NOT(ISERROR(_xlfn.XLOOKUP($B793, '4.PacBio'!F:F, '4.PacBio'!E:E))),
        _xlfn.XLOOKUP($B793, '4.PacBio'!F:F, '4.PacBio'!E:E),
        IF(
            NOT(ISERROR(_xlfn.XLOOKUP($B793, '4.HiCLibrary'!F:F, '4.HiCLibrary'!E:E))),
            _xlfn.XLOOKUP($B793, '4.HiCLibrary'!F:F, '4.HiCLibrary'!E:E),
            IFERROR(
                _xlfn.XLOOKUP($B793, '4.ONT'!F:F, '4.ONT'!E:E, "?"),
                "?"
            )
        )
    )
)</f>
        <v>OG405</v>
      </c>
      <c r="E793" t="str">
        <f t="shared" si="13"/>
        <v>OG405U_D_IL_NOVA_221209_LP</v>
      </c>
      <c r="F793" s="183" t="s">
        <v>6459</v>
      </c>
      <c r="G793" s="183" t="s">
        <v>6471</v>
      </c>
      <c r="H793" s="289">
        <v>44904</v>
      </c>
      <c r="I793" s="183" t="s">
        <v>6887</v>
      </c>
      <c r="J793" s="183" t="s">
        <v>107</v>
      </c>
      <c r="K793" s="183" t="s">
        <v>107</v>
      </c>
      <c r="L793" s="185"/>
    </row>
    <row r="794" spans="1:12" x14ac:dyDescent="0.25">
      <c r="A794" s="115">
        <f ca="1">INDEX('1.MetaData'!A:A, MATCH($D794, '1.MetaData'!$B:$B, 0))</f>
        <v>405</v>
      </c>
      <c r="B794" s="161" t="s">
        <v>7039</v>
      </c>
      <c r="C794" s="183" t="s">
        <v>4878</v>
      </c>
      <c r="D794" s="81" t="str">
        <f ca="1">IF(
    NOT(ISERROR(_xlfn.XLOOKUP($B794, '4.Illumina'!F:F, '4.Illumina'!E:E))),
    _xlfn.XLOOKUP($B794, '4.Illumina'!F:F, '4.Illumina'!E:E),
    IF(
        NOT(ISERROR(_xlfn.XLOOKUP($B794, '4.PacBio'!F:F, '4.PacBio'!E:E))),
        _xlfn.XLOOKUP($B794, '4.PacBio'!F:F, '4.PacBio'!E:E),
        IF(
            NOT(ISERROR(_xlfn.XLOOKUP($B794, '4.HiCLibrary'!F:F, '4.HiCLibrary'!E:E))),
            _xlfn.XLOOKUP($B794, '4.HiCLibrary'!F:F, '4.HiCLibrary'!E:E),
            IFERROR(
                _xlfn.XLOOKUP($B794, '4.ONT'!F:F, '4.ONT'!E:E, "?"),
                "?"
            )
        )
    )
)</f>
        <v>OG405</v>
      </c>
      <c r="E794" t="str">
        <f t="shared" si="13"/>
        <v>OG405U_D_IL_NOVA_230419_AD</v>
      </c>
      <c r="F794" s="183" t="s">
        <v>6459</v>
      </c>
      <c r="G794" s="183" t="s">
        <v>6471</v>
      </c>
      <c r="H794" s="289">
        <v>45035</v>
      </c>
      <c r="I794" s="183" t="s">
        <v>6888</v>
      </c>
      <c r="J794" s="183" t="s">
        <v>107</v>
      </c>
      <c r="K794" s="183" t="s">
        <v>107</v>
      </c>
      <c r="L794" s="185"/>
    </row>
    <row r="795" spans="1:12" x14ac:dyDescent="0.25">
      <c r="A795" s="115">
        <f ca="1">INDEX('1.MetaData'!A:A, MATCH($D795, '1.MetaData'!$B:$B, 0))</f>
        <v>406</v>
      </c>
      <c r="B795" s="161" t="s">
        <v>7040</v>
      </c>
      <c r="C795" s="183" t="s">
        <v>4878</v>
      </c>
      <c r="D795" s="81" t="str">
        <f ca="1">IF(
    NOT(ISERROR(_xlfn.XLOOKUP($B795, '4.Illumina'!F:F, '4.Illumina'!E:E))),
    _xlfn.XLOOKUP($B795, '4.Illumina'!F:F, '4.Illumina'!E:E),
    IF(
        NOT(ISERROR(_xlfn.XLOOKUP($B795, '4.PacBio'!F:F, '4.PacBio'!E:E))),
        _xlfn.XLOOKUP($B795, '4.PacBio'!F:F, '4.PacBio'!E:E),
        IF(
            NOT(ISERROR(_xlfn.XLOOKUP($B795, '4.HiCLibrary'!F:F, '4.HiCLibrary'!E:E))),
            _xlfn.XLOOKUP($B795, '4.HiCLibrary'!F:F, '4.HiCLibrary'!E:E),
            IFERROR(
                _xlfn.XLOOKUP($B795, '4.ONT'!F:F, '4.ONT'!E:E, "?"),
                "?"
            )
        )
    )
)</f>
        <v>OG406</v>
      </c>
      <c r="E795" t="str">
        <f t="shared" si="13"/>
        <v>OG406U_D_IL_NOVA_221209_LP</v>
      </c>
      <c r="F795" s="183" t="s">
        <v>6459</v>
      </c>
      <c r="G795" s="183" t="s">
        <v>6471</v>
      </c>
      <c r="H795" s="289">
        <v>44904</v>
      </c>
      <c r="I795" s="183" t="s">
        <v>6887</v>
      </c>
      <c r="J795" s="183" t="s">
        <v>107</v>
      </c>
      <c r="K795" s="183" t="s">
        <v>107</v>
      </c>
      <c r="L795" s="185"/>
    </row>
    <row r="796" spans="1:12" x14ac:dyDescent="0.25">
      <c r="A796" s="115">
        <f ca="1">INDEX('1.MetaData'!A:A, MATCH($D796, '1.MetaData'!$B:$B, 0))</f>
        <v>406</v>
      </c>
      <c r="B796" s="161" t="s">
        <v>7040</v>
      </c>
      <c r="C796" s="183" t="s">
        <v>4878</v>
      </c>
      <c r="D796" s="81" t="str">
        <f ca="1">IF(
    NOT(ISERROR(_xlfn.XLOOKUP($B796, '4.Illumina'!F:F, '4.Illumina'!E:E))),
    _xlfn.XLOOKUP($B796, '4.Illumina'!F:F, '4.Illumina'!E:E),
    IF(
        NOT(ISERROR(_xlfn.XLOOKUP($B796, '4.PacBio'!F:F, '4.PacBio'!E:E))),
        _xlfn.XLOOKUP($B796, '4.PacBio'!F:F, '4.PacBio'!E:E),
        IF(
            NOT(ISERROR(_xlfn.XLOOKUP($B796, '4.HiCLibrary'!F:F, '4.HiCLibrary'!E:E))),
            _xlfn.XLOOKUP($B796, '4.HiCLibrary'!F:F, '4.HiCLibrary'!E:E),
            IFERROR(
                _xlfn.XLOOKUP($B796, '4.ONT'!F:F, '4.ONT'!E:E, "?"),
                "?"
            )
        )
    )
)</f>
        <v>OG406</v>
      </c>
      <c r="E796" t="str">
        <f t="shared" si="13"/>
        <v>OG406U_D_IL_NOVA_230419_AD</v>
      </c>
      <c r="F796" s="183" t="s">
        <v>6459</v>
      </c>
      <c r="G796" s="183" t="s">
        <v>6471</v>
      </c>
      <c r="H796" s="289">
        <v>45035</v>
      </c>
      <c r="I796" s="183" t="s">
        <v>6888</v>
      </c>
      <c r="J796" s="183" t="s">
        <v>107</v>
      </c>
      <c r="K796" s="183" t="s">
        <v>107</v>
      </c>
      <c r="L796" s="185"/>
    </row>
    <row r="797" spans="1:12" x14ac:dyDescent="0.25">
      <c r="A797" s="115">
        <f ca="1">INDEX('1.MetaData'!A:A, MATCH($D797, '1.MetaData'!$B:$B, 0))</f>
        <v>407</v>
      </c>
      <c r="B797" s="161" t="s">
        <v>7041</v>
      </c>
      <c r="C797" s="183" t="s">
        <v>4878</v>
      </c>
      <c r="D797" s="81" t="str">
        <f ca="1">IF(
    NOT(ISERROR(_xlfn.XLOOKUP($B797, '4.Illumina'!F:F, '4.Illumina'!E:E))),
    _xlfn.XLOOKUP($B797, '4.Illumina'!F:F, '4.Illumina'!E:E),
    IF(
        NOT(ISERROR(_xlfn.XLOOKUP($B797, '4.PacBio'!F:F, '4.PacBio'!E:E))),
        _xlfn.XLOOKUP($B797, '4.PacBio'!F:F, '4.PacBio'!E:E),
        IF(
            NOT(ISERROR(_xlfn.XLOOKUP($B797, '4.HiCLibrary'!F:F, '4.HiCLibrary'!E:E))),
            _xlfn.XLOOKUP($B797, '4.HiCLibrary'!F:F, '4.HiCLibrary'!E:E),
            IFERROR(
                _xlfn.XLOOKUP($B797, '4.ONT'!F:F, '4.ONT'!E:E, "?"),
                "?"
            )
        )
    )
)</f>
        <v>OG407</v>
      </c>
      <c r="E797" t="str">
        <f t="shared" si="13"/>
        <v>OG407U_D_IL_NOVA_221209_LP</v>
      </c>
      <c r="F797" s="183" t="s">
        <v>6459</v>
      </c>
      <c r="G797" s="183" t="s">
        <v>6471</v>
      </c>
      <c r="H797" s="289">
        <v>44904</v>
      </c>
      <c r="I797" s="183" t="s">
        <v>6887</v>
      </c>
      <c r="J797" s="183" t="s">
        <v>107</v>
      </c>
      <c r="K797" s="183" t="s">
        <v>107</v>
      </c>
      <c r="L797" s="185"/>
    </row>
    <row r="798" spans="1:12" x14ac:dyDescent="0.25">
      <c r="A798" s="115">
        <f ca="1">INDEX('1.MetaData'!A:A, MATCH($D798, '1.MetaData'!$B:$B, 0))</f>
        <v>407</v>
      </c>
      <c r="B798" s="161" t="s">
        <v>7041</v>
      </c>
      <c r="C798" s="183" t="s">
        <v>4878</v>
      </c>
      <c r="D798" s="81" t="str">
        <f ca="1">IF(
    NOT(ISERROR(_xlfn.XLOOKUP($B798, '4.Illumina'!F:F, '4.Illumina'!E:E))),
    _xlfn.XLOOKUP($B798, '4.Illumina'!F:F, '4.Illumina'!E:E),
    IF(
        NOT(ISERROR(_xlfn.XLOOKUP($B798, '4.PacBio'!F:F, '4.PacBio'!E:E))),
        _xlfn.XLOOKUP($B798, '4.PacBio'!F:F, '4.PacBio'!E:E),
        IF(
            NOT(ISERROR(_xlfn.XLOOKUP($B798, '4.HiCLibrary'!F:F, '4.HiCLibrary'!E:E))),
            _xlfn.XLOOKUP($B798, '4.HiCLibrary'!F:F, '4.HiCLibrary'!E:E),
            IFERROR(
                _xlfn.XLOOKUP($B798, '4.ONT'!F:F, '4.ONT'!E:E, "?"),
                "?"
            )
        )
    )
)</f>
        <v>OG407</v>
      </c>
      <c r="E798" t="str">
        <f t="shared" si="13"/>
        <v>OG407U_D_IL_ISEQ_230531_LP</v>
      </c>
      <c r="F798" s="183" t="s">
        <v>6459</v>
      </c>
      <c r="G798" s="183" t="s">
        <v>6460</v>
      </c>
      <c r="H798" s="289">
        <v>45077</v>
      </c>
      <c r="I798" s="183" t="s">
        <v>6828</v>
      </c>
      <c r="J798" s="183" t="s">
        <v>107</v>
      </c>
      <c r="K798" s="183" t="s">
        <v>107</v>
      </c>
      <c r="L798" s="185"/>
    </row>
    <row r="799" spans="1:12" x14ac:dyDescent="0.25">
      <c r="A799" s="115">
        <f ca="1">INDEX('1.MetaData'!A:A, MATCH($D799, '1.MetaData'!$B:$B, 0))</f>
        <v>407</v>
      </c>
      <c r="B799" s="161" t="s">
        <v>7041</v>
      </c>
      <c r="C799" s="183" t="s">
        <v>4878</v>
      </c>
      <c r="D799" s="81" t="str">
        <f ca="1">IF(
    NOT(ISERROR(_xlfn.XLOOKUP($B799, '4.Illumina'!F:F, '4.Illumina'!E:E))),
    _xlfn.XLOOKUP($B799, '4.Illumina'!F:F, '4.Illumina'!E:E),
    IF(
        NOT(ISERROR(_xlfn.XLOOKUP($B799, '4.PacBio'!F:F, '4.PacBio'!E:E))),
        _xlfn.XLOOKUP($B799, '4.PacBio'!F:F, '4.PacBio'!E:E),
        IF(
            NOT(ISERROR(_xlfn.XLOOKUP($B799, '4.HiCLibrary'!F:F, '4.HiCLibrary'!E:E))),
            _xlfn.XLOOKUP($B799, '4.HiCLibrary'!F:F, '4.HiCLibrary'!E:E),
            IFERROR(
                _xlfn.XLOOKUP($B799, '4.ONT'!F:F, '4.ONT'!E:E, "?"),
                "?"
            )
        )
    )
)</f>
        <v>OG407</v>
      </c>
      <c r="E799" t="str">
        <f t="shared" si="13"/>
        <v>OG407U_D_IL_NOVA_230607_LP</v>
      </c>
      <c r="F799" s="183" t="s">
        <v>6459</v>
      </c>
      <c r="G799" s="183" t="s">
        <v>6471</v>
      </c>
      <c r="H799" s="289">
        <v>45084</v>
      </c>
      <c r="I799" s="183" t="s">
        <v>6829</v>
      </c>
      <c r="J799" s="183" t="s">
        <v>107</v>
      </c>
      <c r="K799" s="183" t="s">
        <v>107</v>
      </c>
      <c r="L799" s="185"/>
    </row>
    <row r="800" spans="1:12" x14ac:dyDescent="0.25">
      <c r="A800" s="115">
        <f ca="1">INDEX('1.MetaData'!A:A, MATCH($D800, '1.MetaData'!$B:$B, 0))</f>
        <v>408</v>
      </c>
      <c r="B800" s="161" t="s">
        <v>7042</v>
      </c>
      <c r="C800" s="183" t="s">
        <v>4878</v>
      </c>
      <c r="D800" s="81" t="str">
        <f ca="1">IF(
    NOT(ISERROR(_xlfn.XLOOKUP($B800, '4.Illumina'!F:F, '4.Illumina'!E:E))),
    _xlfn.XLOOKUP($B800, '4.Illumina'!F:F, '4.Illumina'!E:E),
    IF(
        NOT(ISERROR(_xlfn.XLOOKUP($B800, '4.PacBio'!F:F, '4.PacBio'!E:E))),
        _xlfn.XLOOKUP($B800, '4.PacBio'!F:F, '4.PacBio'!E:E),
        IF(
            NOT(ISERROR(_xlfn.XLOOKUP($B800, '4.HiCLibrary'!F:F, '4.HiCLibrary'!E:E))),
            _xlfn.XLOOKUP($B800, '4.HiCLibrary'!F:F, '4.HiCLibrary'!E:E),
            IFERROR(
                _xlfn.XLOOKUP($B800, '4.ONT'!F:F, '4.ONT'!E:E, "?"),
                "?"
            )
        )
    )
)</f>
        <v>OG408</v>
      </c>
      <c r="E800" t="str">
        <f t="shared" si="13"/>
        <v>OG408U_D_IL_NOVA_221209_LP</v>
      </c>
      <c r="F800" s="183" t="s">
        <v>6459</v>
      </c>
      <c r="G800" s="183" t="s">
        <v>6471</v>
      </c>
      <c r="H800" s="289">
        <v>44904</v>
      </c>
      <c r="I800" s="183" t="s">
        <v>6887</v>
      </c>
      <c r="J800" s="183" t="s">
        <v>107</v>
      </c>
      <c r="K800" s="183" t="s">
        <v>107</v>
      </c>
      <c r="L800" s="185"/>
    </row>
    <row r="801" spans="1:12" x14ac:dyDescent="0.25">
      <c r="A801" s="115">
        <f ca="1">INDEX('1.MetaData'!A:A, MATCH($D801, '1.MetaData'!$B:$B, 0))</f>
        <v>408</v>
      </c>
      <c r="B801" s="161" t="s">
        <v>7042</v>
      </c>
      <c r="C801" s="183" t="s">
        <v>4878</v>
      </c>
      <c r="D801" s="81" t="str">
        <f ca="1">IF(
    NOT(ISERROR(_xlfn.XLOOKUP($B801, '4.Illumina'!F:F, '4.Illumina'!E:E))),
    _xlfn.XLOOKUP($B801, '4.Illumina'!F:F, '4.Illumina'!E:E),
    IF(
        NOT(ISERROR(_xlfn.XLOOKUP($B801, '4.PacBio'!F:F, '4.PacBio'!E:E))),
        _xlfn.XLOOKUP($B801, '4.PacBio'!F:F, '4.PacBio'!E:E),
        IF(
            NOT(ISERROR(_xlfn.XLOOKUP($B801, '4.HiCLibrary'!F:F, '4.HiCLibrary'!E:E))),
            _xlfn.XLOOKUP($B801, '4.HiCLibrary'!F:F, '4.HiCLibrary'!E:E),
            IFERROR(
                _xlfn.XLOOKUP($B801, '4.ONT'!F:F, '4.ONT'!E:E, "?"),
                "?"
            )
        )
    )
)</f>
        <v>OG408</v>
      </c>
      <c r="E801" t="str">
        <f t="shared" si="13"/>
        <v>OG408U_D_IL_NOVA_230419_AD</v>
      </c>
      <c r="F801" s="183" t="s">
        <v>6459</v>
      </c>
      <c r="G801" s="183" t="s">
        <v>6471</v>
      </c>
      <c r="H801" s="289">
        <v>45035</v>
      </c>
      <c r="I801" s="183" t="s">
        <v>6888</v>
      </c>
      <c r="J801" s="183" t="s">
        <v>107</v>
      </c>
      <c r="K801" s="183" t="s">
        <v>107</v>
      </c>
      <c r="L801" s="185"/>
    </row>
    <row r="802" spans="1:12" x14ac:dyDescent="0.25">
      <c r="A802" s="115">
        <f ca="1">INDEX('1.MetaData'!A:A, MATCH($D802, '1.MetaData'!$B:$B, 0))</f>
        <v>409</v>
      </c>
      <c r="B802" s="161" t="s">
        <v>7043</v>
      </c>
      <c r="C802" s="183" t="s">
        <v>4878</v>
      </c>
      <c r="D802" s="81" t="str">
        <f ca="1">IF(
    NOT(ISERROR(_xlfn.XLOOKUP($B802, '4.Illumina'!F:F, '4.Illumina'!E:E))),
    _xlfn.XLOOKUP($B802, '4.Illumina'!F:F, '4.Illumina'!E:E),
    IF(
        NOT(ISERROR(_xlfn.XLOOKUP($B802, '4.PacBio'!F:F, '4.PacBio'!E:E))),
        _xlfn.XLOOKUP($B802, '4.PacBio'!F:F, '4.PacBio'!E:E),
        IF(
            NOT(ISERROR(_xlfn.XLOOKUP($B802, '4.HiCLibrary'!F:F, '4.HiCLibrary'!E:E))),
            _xlfn.XLOOKUP($B802, '4.HiCLibrary'!F:F, '4.HiCLibrary'!E:E),
            IFERROR(
                _xlfn.XLOOKUP($B802, '4.ONT'!F:F, '4.ONT'!E:E, "?"),
                "?"
            )
        )
    )
)</f>
        <v>OG409</v>
      </c>
      <c r="E802" t="str">
        <f t="shared" si="13"/>
        <v>OG409U_D_IL_NOVA_221209_LP</v>
      </c>
      <c r="F802" s="183" t="s">
        <v>6459</v>
      </c>
      <c r="G802" s="183" t="s">
        <v>6471</v>
      </c>
      <c r="H802" s="289">
        <v>44904</v>
      </c>
      <c r="I802" s="183" t="s">
        <v>6887</v>
      </c>
      <c r="J802" s="183" t="s">
        <v>107</v>
      </c>
      <c r="K802" s="183" t="s">
        <v>107</v>
      </c>
      <c r="L802" s="185"/>
    </row>
    <row r="803" spans="1:12" x14ac:dyDescent="0.25">
      <c r="A803" s="115">
        <f ca="1">INDEX('1.MetaData'!A:A, MATCH($D803, '1.MetaData'!$B:$B, 0))</f>
        <v>409</v>
      </c>
      <c r="B803" s="161" t="s">
        <v>7043</v>
      </c>
      <c r="C803" s="183" t="s">
        <v>4878</v>
      </c>
      <c r="D803" s="81" t="str">
        <f ca="1">IF(
    NOT(ISERROR(_xlfn.XLOOKUP($B803, '4.Illumina'!F:F, '4.Illumina'!E:E))),
    _xlfn.XLOOKUP($B803, '4.Illumina'!F:F, '4.Illumina'!E:E),
    IF(
        NOT(ISERROR(_xlfn.XLOOKUP($B803, '4.PacBio'!F:F, '4.PacBio'!E:E))),
        _xlfn.XLOOKUP($B803, '4.PacBio'!F:F, '4.PacBio'!E:E),
        IF(
            NOT(ISERROR(_xlfn.XLOOKUP($B803, '4.HiCLibrary'!F:F, '4.HiCLibrary'!E:E))),
            _xlfn.XLOOKUP($B803, '4.HiCLibrary'!F:F, '4.HiCLibrary'!E:E),
            IFERROR(
                _xlfn.XLOOKUP($B803, '4.ONT'!F:F, '4.ONT'!E:E, "?"),
                "?"
            )
        )
    )
)</f>
        <v>OG409</v>
      </c>
      <c r="E803" t="str">
        <f t="shared" si="13"/>
        <v>OG409U_D_IL_NOVA_230419_AD</v>
      </c>
      <c r="F803" s="183" t="s">
        <v>6459</v>
      </c>
      <c r="G803" s="183" t="s">
        <v>6471</v>
      </c>
      <c r="H803" s="289">
        <v>45035</v>
      </c>
      <c r="I803" s="183" t="s">
        <v>6888</v>
      </c>
      <c r="J803" s="183" t="s">
        <v>107</v>
      </c>
      <c r="K803" s="183" t="s">
        <v>107</v>
      </c>
      <c r="L803" s="185"/>
    </row>
    <row r="804" spans="1:12" x14ac:dyDescent="0.25">
      <c r="A804" s="115">
        <f ca="1">INDEX('1.MetaData'!A:A, MATCH($D804, '1.MetaData'!$B:$B, 0))</f>
        <v>410</v>
      </c>
      <c r="B804" s="161" t="s">
        <v>7044</v>
      </c>
      <c r="C804" s="183" t="s">
        <v>4878</v>
      </c>
      <c r="D804" s="81" t="str">
        <f ca="1">IF(
    NOT(ISERROR(_xlfn.XLOOKUP($B804, '4.Illumina'!F:F, '4.Illumina'!E:E))),
    _xlfn.XLOOKUP($B804, '4.Illumina'!F:F, '4.Illumina'!E:E),
    IF(
        NOT(ISERROR(_xlfn.XLOOKUP($B804, '4.PacBio'!F:F, '4.PacBio'!E:E))),
        _xlfn.XLOOKUP($B804, '4.PacBio'!F:F, '4.PacBio'!E:E),
        IF(
            NOT(ISERROR(_xlfn.XLOOKUP($B804, '4.HiCLibrary'!F:F, '4.HiCLibrary'!E:E))),
            _xlfn.XLOOKUP($B804, '4.HiCLibrary'!F:F, '4.HiCLibrary'!E:E),
            IFERROR(
                _xlfn.XLOOKUP($B804, '4.ONT'!F:F, '4.ONT'!E:E, "?"),
                "?"
            )
        )
    )
)</f>
        <v>OG410</v>
      </c>
      <c r="E804" t="str">
        <f t="shared" si="13"/>
        <v>OG410U_D_IL_NOVA_221209_LP</v>
      </c>
      <c r="F804" s="183" t="s">
        <v>6459</v>
      </c>
      <c r="G804" s="183" t="s">
        <v>6471</v>
      </c>
      <c r="H804" s="289">
        <v>44904</v>
      </c>
      <c r="I804" s="183" t="s">
        <v>6887</v>
      </c>
      <c r="J804" s="183" t="s">
        <v>107</v>
      </c>
      <c r="K804" s="183" t="s">
        <v>107</v>
      </c>
      <c r="L804" s="185"/>
    </row>
    <row r="805" spans="1:12" x14ac:dyDescent="0.25">
      <c r="A805" s="115">
        <f ca="1">INDEX('1.MetaData'!A:A, MATCH($D805, '1.MetaData'!$B:$B, 0))</f>
        <v>410</v>
      </c>
      <c r="B805" s="161" t="s">
        <v>7044</v>
      </c>
      <c r="C805" s="183" t="s">
        <v>4878</v>
      </c>
      <c r="D805" s="81" t="str">
        <f ca="1">IF(
    NOT(ISERROR(_xlfn.XLOOKUP($B805, '4.Illumina'!F:F, '4.Illumina'!E:E))),
    _xlfn.XLOOKUP($B805, '4.Illumina'!F:F, '4.Illumina'!E:E),
    IF(
        NOT(ISERROR(_xlfn.XLOOKUP($B805, '4.PacBio'!F:F, '4.PacBio'!E:E))),
        _xlfn.XLOOKUP($B805, '4.PacBio'!F:F, '4.PacBio'!E:E),
        IF(
            NOT(ISERROR(_xlfn.XLOOKUP($B805, '4.HiCLibrary'!F:F, '4.HiCLibrary'!E:E))),
            _xlfn.XLOOKUP($B805, '4.HiCLibrary'!F:F, '4.HiCLibrary'!E:E),
            IFERROR(
                _xlfn.XLOOKUP($B805, '4.ONT'!F:F, '4.ONT'!E:E, "?"),
                "?"
            )
        )
    )
)</f>
        <v>OG410</v>
      </c>
      <c r="E805" t="str">
        <f t="shared" si="13"/>
        <v>OG410U_D_IL_NOVA_230419_AD</v>
      </c>
      <c r="F805" s="183" t="s">
        <v>6459</v>
      </c>
      <c r="G805" s="183" t="s">
        <v>6471</v>
      </c>
      <c r="H805" s="289">
        <v>45035</v>
      </c>
      <c r="I805" s="183" t="s">
        <v>6888</v>
      </c>
      <c r="J805" s="183" t="s">
        <v>107</v>
      </c>
      <c r="K805" s="183" t="s">
        <v>107</v>
      </c>
      <c r="L805" s="185"/>
    </row>
    <row r="806" spans="1:12" x14ac:dyDescent="0.25">
      <c r="A806" s="115">
        <f ca="1">INDEX('1.MetaData'!A:A, MATCH($D806, '1.MetaData'!$B:$B, 0))</f>
        <v>411</v>
      </c>
      <c r="B806" s="161" t="s">
        <v>7045</v>
      </c>
      <c r="C806" s="183" t="s">
        <v>4878</v>
      </c>
      <c r="D806" s="81" t="str">
        <f ca="1">IF(
    NOT(ISERROR(_xlfn.XLOOKUP($B806, '4.Illumina'!F:F, '4.Illumina'!E:E))),
    _xlfn.XLOOKUP($B806, '4.Illumina'!F:F, '4.Illumina'!E:E),
    IF(
        NOT(ISERROR(_xlfn.XLOOKUP($B806, '4.PacBio'!F:F, '4.PacBio'!E:E))),
        _xlfn.XLOOKUP($B806, '4.PacBio'!F:F, '4.PacBio'!E:E),
        IF(
            NOT(ISERROR(_xlfn.XLOOKUP($B806, '4.HiCLibrary'!F:F, '4.HiCLibrary'!E:E))),
            _xlfn.XLOOKUP($B806, '4.HiCLibrary'!F:F, '4.HiCLibrary'!E:E),
            IFERROR(
                _xlfn.XLOOKUP($B806, '4.ONT'!F:F, '4.ONT'!E:E, "?"),
                "?"
            )
        )
    )
)</f>
        <v>OG411</v>
      </c>
      <c r="E806" t="str">
        <f t="shared" si="13"/>
        <v>OG411U_D_IL_NOVA_221209_LP</v>
      </c>
      <c r="F806" s="183" t="s">
        <v>6459</v>
      </c>
      <c r="G806" s="183" t="s">
        <v>6471</v>
      </c>
      <c r="H806" s="289">
        <v>44904</v>
      </c>
      <c r="I806" s="183" t="s">
        <v>6887</v>
      </c>
      <c r="J806" s="183" t="s">
        <v>107</v>
      </c>
      <c r="K806" s="183" t="s">
        <v>107</v>
      </c>
      <c r="L806" s="185"/>
    </row>
    <row r="807" spans="1:12" x14ac:dyDescent="0.25">
      <c r="A807" s="115">
        <f ca="1">INDEX('1.MetaData'!A:A, MATCH($D807, '1.MetaData'!$B:$B, 0))</f>
        <v>411</v>
      </c>
      <c r="B807" s="161" t="s">
        <v>7045</v>
      </c>
      <c r="C807" s="183" t="s">
        <v>4878</v>
      </c>
      <c r="D807" s="81" t="str">
        <f ca="1">IF(
    NOT(ISERROR(_xlfn.XLOOKUP($B807, '4.Illumina'!F:F, '4.Illumina'!E:E))),
    _xlfn.XLOOKUP($B807, '4.Illumina'!F:F, '4.Illumina'!E:E),
    IF(
        NOT(ISERROR(_xlfn.XLOOKUP($B807, '4.PacBio'!F:F, '4.PacBio'!E:E))),
        _xlfn.XLOOKUP($B807, '4.PacBio'!F:F, '4.PacBio'!E:E),
        IF(
            NOT(ISERROR(_xlfn.XLOOKUP($B807, '4.HiCLibrary'!F:F, '4.HiCLibrary'!E:E))),
            _xlfn.XLOOKUP($B807, '4.HiCLibrary'!F:F, '4.HiCLibrary'!E:E),
            IFERROR(
                _xlfn.XLOOKUP($B807, '4.ONT'!F:F, '4.ONT'!E:E, "?"),
                "?"
            )
        )
    )
)</f>
        <v>OG411</v>
      </c>
      <c r="E807" t="str">
        <f t="shared" si="13"/>
        <v>OG411U_D_IL_NOVA_230419_AD</v>
      </c>
      <c r="F807" s="183" t="s">
        <v>6459</v>
      </c>
      <c r="G807" s="183" t="s">
        <v>6471</v>
      </c>
      <c r="H807" s="289">
        <v>45035</v>
      </c>
      <c r="I807" s="183" t="s">
        <v>6888</v>
      </c>
      <c r="J807" s="183" t="s">
        <v>107</v>
      </c>
      <c r="K807" s="183" t="s">
        <v>107</v>
      </c>
      <c r="L807" s="185"/>
    </row>
    <row r="808" spans="1:12" x14ac:dyDescent="0.25">
      <c r="A808" s="115">
        <f ca="1">INDEX('1.MetaData'!A:A, MATCH($D808, '1.MetaData'!$B:$B, 0))</f>
        <v>412</v>
      </c>
      <c r="B808" s="161" t="s">
        <v>7046</v>
      </c>
      <c r="C808" s="183" t="s">
        <v>4878</v>
      </c>
      <c r="D808" s="81" t="str">
        <f ca="1">IF(
    NOT(ISERROR(_xlfn.XLOOKUP($B808, '4.Illumina'!F:F, '4.Illumina'!E:E))),
    _xlfn.XLOOKUP($B808, '4.Illumina'!F:F, '4.Illumina'!E:E),
    IF(
        NOT(ISERROR(_xlfn.XLOOKUP($B808, '4.PacBio'!F:F, '4.PacBio'!E:E))),
        _xlfn.XLOOKUP($B808, '4.PacBio'!F:F, '4.PacBio'!E:E),
        IF(
            NOT(ISERROR(_xlfn.XLOOKUP($B808, '4.HiCLibrary'!F:F, '4.HiCLibrary'!E:E))),
            _xlfn.XLOOKUP($B808, '4.HiCLibrary'!F:F, '4.HiCLibrary'!E:E),
            IFERROR(
                _xlfn.XLOOKUP($B808, '4.ONT'!F:F, '4.ONT'!E:E, "?"),
                "?"
            )
        )
    )
)</f>
        <v>OG412</v>
      </c>
      <c r="E808" t="str">
        <f t="shared" si="13"/>
        <v>OG412U_D_IL_NOVA_221209_LP</v>
      </c>
      <c r="F808" s="183" t="s">
        <v>6459</v>
      </c>
      <c r="G808" s="183" t="s">
        <v>6471</v>
      </c>
      <c r="H808" s="289">
        <v>44904</v>
      </c>
      <c r="I808" s="183" t="s">
        <v>6887</v>
      </c>
      <c r="J808" s="183" t="s">
        <v>107</v>
      </c>
      <c r="K808" s="183" t="s">
        <v>107</v>
      </c>
      <c r="L808" s="185"/>
    </row>
    <row r="809" spans="1:12" x14ac:dyDescent="0.25">
      <c r="A809" s="115">
        <f ca="1">INDEX('1.MetaData'!A:A, MATCH($D809, '1.MetaData'!$B:$B, 0))</f>
        <v>412</v>
      </c>
      <c r="B809" s="161" t="s">
        <v>7046</v>
      </c>
      <c r="C809" s="183" t="s">
        <v>4878</v>
      </c>
      <c r="D809" s="81" t="str">
        <f ca="1">IF(
    NOT(ISERROR(_xlfn.XLOOKUP($B809, '4.Illumina'!F:F, '4.Illumina'!E:E))),
    _xlfn.XLOOKUP($B809, '4.Illumina'!F:F, '4.Illumina'!E:E),
    IF(
        NOT(ISERROR(_xlfn.XLOOKUP($B809, '4.PacBio'!F:F, '4.PacBio'!E:E))),
        _xlfn.XLOOKUP($B809, '4.PacBio'!F:F, '4.PacBio'!E:E),
        IF(
            NOT(ISERROR(_xlfn.XLOOKUP($B809, '4.HiCLibrary'!F:F, '4.HiCLibrary'!E:E))),
            _xlfn.XLOOKUP($B809, '4.HiCLibrary'!F:F, '4.HiCLibrary'!E:E),
            IFERROR(
                _xlfn.XLOOKUP($B809, '4.ONT'!F:F, '4.ONT'!E:E, "?"),
                "?"
            )
        )
    )
)</f>
        <v>OG412</v>
      </c>
      <c r="E809" t="str">
        <f t="shared" si="13"/>
        <v>OG412U_D_IL_NOVA_230419_AD</v>
      </c>
      <c r="F809" s="183" t="s">
        <v>6459</v>
      </c>
      <c r="G809" s="183" t="s">
        <v>6471</v>
      </c>
      <c r="H809" s="289">
        <v>45035</v>
      </c>
      <c r="I809" s="183" t="s">
        <v>6888</v>
      </c>
      <c r="J809" s="183" t="s">
        <v>107</v>
      </c>
      <c r="K809" s="183" t="s">
        <v>107</v>
      </c>
      <c r="L809" s="185"/>
    </row>
    <row r="810" spans="1:12" x14ac:dyDescent="0.25">
      <c r="A810" s="115">
        <f ca="1">INDEX('1.MetaData'!A:A, MATCH($D810, '1.MetaData'!$B:$B, 0))</f>
        <v>413</v>
      </c>
      <c r="B810" s="161" t="s">
        <v>7047</v>
      </c>
      <c r="C810" s="183" t="s">
        <v>4878</v>
      </c>
      <c r="D810" s="81" t="str">
        <f ca="1">IF(
    NOT(ISERROR(_xlfn.XLOOKUP($B810, '4.Illumina'!F:F, '4.Illumina'!E:E))),
    _xlfn.XLOOKUP($B810, '4.Illumina'!F:F, '4.Illumina'!E:E),
    IF(
        NOT(ISERROR(_xlfn.XLOOKUP($B810, '4.PacBio'!F:F, '4.PacBio'!E:E))),
        _xlfn.XLOOKUP($B810, '4.PacBio'!F:F, '4.PacBio'!E:E),
        IF(
            NOT(ISERROR(_xlfn.XLOOKUP($B810, '4.HiCLibrary'!F:F, '4.HiCLibrary'!E:E))),
            _xlfn.XLOOKUP($B810, '4.HiCLibrary'!F:F, '4.HiCLibrary'!E:E),
            IFERROR(
                _xlfn.XLOOKUP($B810, '4.ONT'!F:F, '4.ONT'!E:E, "?"),
                "?"
            )
        )
    )
)</f>
        <v>OG413</v>
      </c>
      <c r="E810" t="str">
        <f t="shared" si="13"/>
        <v>OG413U_D_IL_NOVA_221209_LP</v>
      </c>
      <c r="F810" s="183" t="s">
        <v>6459</v>
      </c>
      <c r="G810" s="183" t="s">
        <v>6471</v>
      </c>
      <c r="H810" s="289">
        <v>44904</v>
      </c>
      <c r="I810" s="183" t="s">
        <v>6887</v>
      </c>
      <c r="J810" s="183" t="s">
        <v>107</v>
      </c>
      <c r="K810" s="183" t="s">
        <v>107</v>
      </c>
      <c r="L810" s="185"/>
    </row>
    <row r="811" spans="1:12" x14ac:dyDescent="0.25">
      <c r="A811" s="115">
        <f ca="1">INDEX('1.MetaData'!A:A, MATCH($D811, '1.MetaData'!$B:$B, 0))</f>
        <v>413</v>
      </c>
      <c r="B811" s="161" t="s">
        <v>7047</v>
      </c>
      <c r="C811" s="183" t="s">
        <v>4878</v>
      </c>
      <c r="D811" s="81" t="str">
        <f ca="1">IF(
    NOT(ISERROR(_xlfn.XLOOKUP($B811, '4.Illumina'!F:F, '4.Illumina'!E:E))),
    _xlfn.XLOOKUP($B811, '4.Illumina'!F:F, '4.Illumina'!E:E),
    IF(
        NOT(ISERROR(_xlfn.XLOOKUP($B811, '4.PacBio'!F:F, '4.PacBio'!E:E))),
        _xlfn.XLOOKUP($B811, '4.PacBio'!F:F, '4.PacBio'!E:E),
        IF(
            NOT(ISERROR(_xlfn.XLOOKUP($B811, '4.HiCLibrary'!F:F, '4.HiCLibrary'!E:E))),
            _xlfn.XLOOKUP($B811, '4.HiCLibrary'!F:F, '4.HiCLibrary'!E:E),
            IFERROR(
                _xlfn.XLOOKUP($B811, '4.ONT'!F:F, '4.ONT'!E:E, "?"),
                "?"
            )
        )
    )
)</f>
        <v>OG413</v>
      </c>
      <c r="E811" t="str">
        <f t="shared" si="13"/>
        <v>OG413U_D_IL_NOVA_230419_AD</v>
      </c>
      <c r="F811" s="183" t="s">
        <v>6459</v>
      </c>
      <c r="G811" s="183" t="s">
        <v>6471</v>
      </c>
      <c r="H811" s="289">
        <v>45035</v>
      </c>
      <c r="I811" s="183" t="s">
        <v>6888</v>
      </c>
      <c r="J811" s="183" t="s">
        <v>107</v>
      </c>
      <c r="K811" s="183" t="s">
        <v>107</v>
      </c>
      <c r="L811" s="185"/>
    </row>
    <row r="812" spans="1:12" x14ac:dyDescent="0.25">
      <c r="A812" s="115">
        <f ca="1">INDEX('1.MetaData'!A:A, MATCH($D812, '1.MetaData'!$B:$B, 0))</f>
        <v>414</v>
      </c>
      <c r="B812" s="161" t="s">
        <v>7048</v>
      </c>
      <c r="C812" s="183" t="s">
        <v>4878</v>
      </c>
      <c r="D812" s="81" t="str">
        <f ca="1">IF(
    NOT(ISERROR(_xlfn.XLOOKUP($B812, '4.Illumina'!F:F, '4.Illumina'!E:E))),
    _xlfn.XLOOKUP($B812, '4.Illumina'!F:F, '4.Illumina'!E:E),
    IF(
        NOT(ISERROR(_xlfn.XLOOKUP($B812, '4.PacBio'!F:F, '4.PacBio'!E:E))),
        _xlfn.XLOOKUP($B812, '4.PacBio'!F:F, '4.PacBio'!E:E),
        IF(
            NOT(ISERROR(_xlfn.XLOOKUP($B812, '4.HiCLibrary'!F:F, '4.HiCLibrary'!E:E))),
            _xlfn.XLOOKUP($B812, '4.HiCLibrary'!F:F, '4.HiCLibrary'!E:E),
            IFERROR(
                _xlfn.XLOOKUP($B812, '4.ONT'!F:F, '4.ONT'!E:E, "?"),
                "?"
            )
        )
    )
)</f>
        <v>OG414</v>
      </c>
      <c r="E812" t="str">
        <f t="shared" si="13"/>
        <v>OG414U_D_IL_NOVA_221209_LP</v>
      </c>
      <c r="F812" s="183" t="s">
        <v>6459</v>
      </c>
      <c r="G812" s="183" t="s">
        <v>6471</v>
      </c>
      <c r="H812" s="289">
        <v>44904</v>
      </c>
      <c r="I812" s="183" t="s">
        <v>6887</v>
      </c>
      <c r="J812" s="183" t="s">
        <v>107</v>
      </c>
      <c r="K812" s="183" t="s">
        <v>107</v>
      </c>
      <c r="L812" s="185"/>
    </row>
    <row r="813" spans="1:12" x14ac:dyDescent="0.25">
      <c r="A813" s="115">
        <f ca="1">INDEX('1.MetaData'!A:A, MATCH($D813, '1.MetaData'!$B:$B, 0))</f>
        <v>415</v>
      </c>
      <c r="B813" s="161" t="s">
        <v>7049</v>
      </c>
      <c r="C813" s="183" t="s">
        <v>4878</v>
      </c>
      <c r="D813" s="81" t="str">
        <f ca="1">IF(
    NOT(ISERROR(_xlfn.XLOOKUP($B813, '4.Illumina'!F:F, '4.Illumina'!E:E))),
    _xlfn.XLOOKUP($B813, '4.Illumina'!F:F, '4.Illumina'!E:E),
    IF(
        NOT(ISERROR(_xlfn.XLOOKUP($B813, '4.PacBio'!F:F, '4.PacBio'!E:E))),
        _xlfn.XLOOKUP($B813, '4.PacBio'!F:F, '4.PacBio'!E:E),
        IF(
            NOT(ISERROR(_xlfn.XLOOKUP($B813, '4.HiCLibrary'!F:F, '4.HiCLibrary'!E:E))),
            _xlfn.XLOOKUP($B813, '4.HiCLibrary'!F:F, '4.HiCLibrary'!E:E),
            IFERROR(
                _xlfn.XLOOKUP($B813, '4.ONT'!F:F, '4.ONT'!E:E, "?"),
                "?"
            )
        )
    )
)</f>
        <v>OG415</v>
      </c>
      <c r="E813" t="str">
        <f t="shared" si="13"/>
        <v>OG415U_D_IL_NOVA_221209_LP</v>
      </c>
      <c r="F813" s="183" t="s">
        <v>6459</v>
      </c>
      <c r="G813" s="183" t="s">
        <v>6471</v>
      </c>
      <c r="H813" s="289">
        <v>44904</v>
      </c>
      <c r="I813" s="183" t="s">
        <v>6887</v>
      </c>
      <c r="J813" s="183" t="s">
        <v>107</v>
      </c>
      <c r="K813" s="183" t="s">
        <v>107</v>
      </c>
      <c r="L813" s="185"/>
    </row>
    <row r="814" spans="1:12" x14ac:dyDescent="0.25">
      <c r="A814" s="115">
        <f ca="1">INDEX('1.MetaData'!A:A, MATCH($D814, '1.MetaData'!$B:$B, 0))</f>
        <v>415</v>
      </c>
      <c r="B814" s="161" t="s">
        <v>7049</v>
      </c>
      <c r="C814" s="183" t="s">
        <v>4878</v>
      </c>
      <c r="D814" s="81" t="str">
        <f ca="1">IF(
    NOT(ISERROR(_xlfn.XLOOKUP($B814, '4.Illumina'!F:F, '4.Illumina'!E:E))),
    _xlfn.XLOOKUP($B814, '4.Illumina'!F:F, '4.Illumina'!E:E),
    IF(
        NOT(ISERROR(_xlfn.XLOOKUP($B814, '4.PacBio'!F:F, '4.PacBio'!E:E))),
        _xlfn.XLOOKUP($B814, '4.PacBio'!F:F, '4.PacBio'!E:E),
        IF(
            NOT(ISERROR(_xlfn.XLOOKUP($B814, '4.HiCLibrary'!F:F, '4.HiCLibrary'!E:E))),
            _xlfn.XLOOKUP($B814, '4.HiCLibrary'!F:F, '4.HiCLibrary'!E:E),
            IFERROR(
                _xlfn.XLOOKUP($B814, '4.ONT'!F:F, '4.ONT'!E:E, "?"),
                "?"
            )
        )
    )
)</f>
        <v>OG415</v>
      </c>
      <c r="E814" t="str">
        <f t="shared" si="13"/>
        <v>OG415U_D_IL_NOVA_230419_AD</v>
      </c>
      <c r="F814" s="183" t="s">
        <v>6459</v>
      </c>
      <c r="G814" s="183" t="s">
        <v>6471</v>
      </c>
      <c r="H814" s="289">
        <v>45035</v>
      </c>
      <c r="I814" s="183" t="s">
        <v>6888</v>
      </c>
      <c r="J814" s="183" t="s">
        <v>107</v>
      </c>
      <c r="K814" s="183" t="s">
        <v>107</v>
      </c>
      <c r="L814" s="185"/>
    </row>
    <row r="815" spans="1:12" x14ac:dyDescent="0.25">
      <c r="A815" s="115">
        <f ca="1">INDEX('1.MetaData'!A:A, MATCH($D815, '1.MetaData'!$B:$B, 0))</f>
        <v>416</v>
      </c>
      <c r="B815" s="161" t="s">
        <v>7050</v>
      </c>
      <c r="C815" s="183" t="s">
        <v>4878</v>
      </c>
      <c r="D815" s="81" t="str">
        <f ca="1">IF(
    NOT(ISERROR(_xlfn.XLOOKUP($B815, '4.Illumina'!F:F, '4.Illumina'!E:E))),
    _xlfn.XLOOKUP($B815, '4.Illumina'!F:F, '4.Illumina'!E:E),
    IF(
        NOT(ISERROR(_xlfn.XLOOKUP($B815, '4.PacBio'!F:F, '4.PacBio'!E:E))),
        _xlfn.XLOOKUP($B815, '4.PacBio'!F:F, '4.PacBio'!E:E),
        IF(
            NOT(ISERROR(_xlfn.XLOOKUP($B815, '4.HiCLibrary'!F:F, '4.HiCLibrary'!E:E))),
            _xlfn.XLOOKUP($B815, '4.HiCLibrary'!F:F, '4.HiCLibrary'!E:E),
            IFERROR(
                _xlfn.XLOOKUP($B815, '4.ONT'!F:F, '4.ONT'!E:E, "?"),
                "?"
            )
        )
    )
)</f>
        <v>OG416</v>
      </c>
      <c r="E815" t="str">
        <f t="shared" si="13"/>
        <v>OG416U_D_IL_NOVA_221209_LP</v>
      </c>
      <c r="F815" s="183" t="s">
        <v>6459</v>
      </c>
      <c r="G815" s="183" t="s">
        <v>6471</v>
      </c>
      <c r="H815" s="289">
        <v>44904</v>
      </c>
      <c r="I815" s="183" t="s">
        <v>6887</v>
      </c>
      <c r="J815" s="183" t="s">
        <v>107</v>
      </c>
      <c r="K815" s="183" t="s">
        <v>107</v>
      </c>
      <c r="L815" s="185"/>
    </row>
    <row r="816" spans="1:12" x14ac:dyDescent="0.25">
      <c r="A816" s="115">
        <f ca="1">INDEX('1.MetaData'!A:A, MATCH($D816, '1.MetaData'!$B:$B, 0))</f>
        <v>416</v>
      </c>
      <c r="B816" s="161" t="s">
        <v>7050</v>
      </c>
      <c r="C816" s="183" t="s">
        <v>4878</v>
      </c>
      <c r="D816" s="81" t="str">
        <f ca="1">IF(
    NOT(ISERROR(_xlfn.XLOOKUP($B816, '4.Illumina'!F:F, '4.Illumina'!E:E))),
    _xlfn.XLOOKUP($B816, '4.Illumina'!F:F, '4.Illumina'!E:E),
    IF(
        NOT(ISERROR(_xlfn.XLOOKUP($B816, '4.PacBio'!F:F, '4.PacBio'!E:E))),
        _xlfn.XLOOKUP($B816, '4.PacBio'!F:F, '4.PacBio'!E:E),
        IF(
            NOT(ISERROR(_xlfn.XLOOKUP($B816, '4.HiCLibrary'!F:F, '4.HiCLibrary'!E:E))),
            _xlfn.XLOOKUP($B816, '4.HiCLibrary'!F:F, '4.HiCLibrary'!E:E),
            IFERROR(
                _xlfn.XLOOKUP($B816, '4.ONT'!F:F, '4.ONT'!E:E, "?"),
                "?"
            )
        )
    )
)</f>
        <v>OG416</v>
      </c>
      <c r="E816" t="str">
        <f t="shared" si="13"/>
        <v>OG416U_D_IL_NOVA_230419_AD</v>
      </c>
      <c r="F816" s="183" t="s">
        <v>6459</v>
      </c>
      <c r="G816" s="183" t="s">
        <v>6471</v>
      </c>
      <c r="H816" s="289">
        <v>45035</v>
      </c>
      <c r="I816" s="183" t="s">
        <v>6888</v>
      </c>
      <c r="J816" s="183" t="s">
        <v>107</v>
      </c>
      <c r="K816" s="183" t="s">
        <v>107</v>
      </c>
      <c r="L816" s="185"/>
    </row>
    <row r="817" spans="1:12" x14ac:dyDescent="0.25">
      <c r="A817" s="115">
        <f ca="1">INDEX('1.MetaData'!A:A, MATCH($D817, '1.MetaData'!$B:$B, 0))</f>
        <v>417</v>
      </c>
      <c r="B817" s="161" t="s">
        <v>7051</v>
      </c>
      <c r="C817" s="183" t="s">
        <v>4878</v>
      </c>
      <c r="D817" s="81" t="str">
        <f ca="1">IF(
    NOT(ISERROR(_xlfn.XLOOKUP($B817, '4.Illumina'!F:F, '4.Illumina'!E:E))),
    _xlfn.XLOOKUP($B817, '4.Illumina'!F:F, '4.Illumina'!E:E),
    IF(
        NOT(ISERROR(_xlfn.XLOOKUP($B817, '4.PacBio'!F:F, '4.PacBio'!E:E))),
        _xlfn.XLOOKUP($B817, '4.PacBio'!F:F, '4.PacBio'!E:E),
        IF(
            NOT(ISERROR(_xlfn.XLOOKUP($B817, '4.HiCLibrary'!F:F, '4.HiCLibrary'!E:E))),
            _xlfn.XLOOKUP($B817, '4.HiCLibrary'!F:F, '4.HiCLibrary'!E:E),
            IFERROR(
                _xlfn.XLOOKUP($B817, '4.ONT'!F:F, '4.ONT'!E:E, "?"),
                "?"
            )
        )
    )
)</f>
        <v>OG417</v>
      </c>
      <c r="E817" t="str">
        <f t="shared" si="13"/>
        <v>OG417U_D_IL_NOVA_221209_LP</v>
      </c>
      <c r="F817" s="183" t="s">
        <v>6459</v>
      </c>
      <c r="G817" s="183" t="s">
        <v>6471</v>
      </c>
      <c r="H817" s="289">
        <v>44904</v>
      </c>
      <c r="I817" s="183" t="s">
        <v>6887</v>
      </c>
      <c r="J817" s="183" t="s">
        <v>107</v>
      </c>
      <c r="K817" s="183" t="s">
        <v>107</v>
      </c>
      <c r="L817" s="185"/>
    </row>
    <row r="818" spans="1:12" x14ac:dyDescent="0.25">
      <c r="A818" s="115">
        <f ca="1">INDEX('1.MetaData'!A:A, MATCH($D818, '1.MetaData'!$B:$B, 0))</f>
        <v>417</v>
      </c>
      <c r="B818" s="161" t="s">
        <v>7051</v>
      </c>
      <c r="C818" s="183" t="s">
        <v>4878</v>
      </c>
      <c r="D818" s="81" t="str">
        <f ca="1">IF(
    NOT(ISERROR(_xlfn.XLOOKUP($B818, '4.Illumina'!F:F, '4.Illumina'!E:E))),
    _xlfn.XLOOKUP($B818, '4.Illumina'!F:F, '4.Illumina'!E:E),
    IF(
        NOT(ISERROR(_xlfn.XLOOKUP($B818, '4.PacBio'!F:F, '4.PacBio'!E:E))),
        _xlfn.XLOOKUP($B818, '4.PacBio'!F:F, '4.PacBio'!E:E),
        IF(
            NOT(ISERROR(_xlfn.XLOOKUP($B818, '4.HiCLibrary'!F:F, '4.HiCLibrary'!E:E))),
            _xlfn.XLOOKUP($B818, '4.HiCLibrary'!F:F, '4.HiCLibrary'!E:E),
            IFERROR(
                _xlfn.XLOOKUP($B818, '4.ONT'!F:F, '4.ONT'!E:E, "?"),
                "?"
            )
        )
    )
)</f>
        <v>OG417</v>
      </c>
      <c r="E818" t="str">
        <f t="shared" si="13"/>
        <v>OG417U_D_IL_NOVA_230419_AD</v>
      </c>
      <c r="F818" s="183" t="s">
        <v>6459</v>
      </c>
      <c r="G818" s="183" t="s">
        <v>6471</v>
      </c>
      <c r="H818" s="289">
        <v>45035</v>
      </c>
      <c r="I818" s="183" t="s">
        <v>6888</v>
      </c>
      <c r="J818" s="183" t="s">
        <v>107</v>
      </c>
      <c r="K818" s="183" t="s">
        <v>107</v>
      </c>
      <c r="L818" s="185"/>
    </row>
    <row r="819" spans="1:12" x14ac:dyDescent="0.25">
      <c r="A819" s="115">
        <f ca="1">INDEX('1.MetaData'!A:A, MATCH($D819, '1.MetaData'!$B:$B, 0))</f>
        <v>418</v>
      </c>
      <c r="B819" s="161" t="s">
        <v>7052</v>
      </c>
      <c r="C819" s="183" t="s">
        <v>4878</v>
      </c>
      <c r="D819" s="81" t="str">
        <f ca="1">IF(
    NOT(ISERROR(_xlfn.XLOOKUP($B819, '4.Illumina'!F:F, '4.Illumina'!E:E))),
    _xlfn.XLOOKUP($B819, '4.Illumina'!F:F, '4.Illumina'!E:E),
    IF(
        NOT(ISERROR(_xlfn.XLOOKUP($B819, '4.PacBio'!F:F, '4.PacBio'!E:E))),
        _xlfn.XLOOKUP($B819, '4.PacBio'!F:F, '4.PacBio'!E:E),
        IF(
            NOT(ISERROR(_xlfn.XLOOKUP($B819, '4.HiCLibrary'!F:F, '4.HiCLibrary'!E:E))),
            _xlfn.XLOOKUP($B819, '4.HiCLibrary'!F:F, '4.HiCLibrary'!E:E),
            IFERROR(
                _xlfn.XLOOKUP($B819, '4.ONT'!F:F, '4.ONT'!E:E, "?"),
                "?"
            )
        )
    )
)</f>
        <v>OG418</v>
      </c>
      <c r="E819" t="str">
        <f t="shared" si="13"/>
        <v>OG418U_D_IL_NOVA_221209_LP</v>
      </c>
      <c r="F819" s="183" t="s">
        <v>6459</v>
      </c>
      <c r="G819" s="183" t="s">
        <v>6471</v>
      </c>
      <c r="H819" s="289">
        <v>44904</v>
      </c>
      <c r="I819" s="183" t="s">
        <v>6887</v>
      </c>
      <c r="J819" s="183" t="s">
        <v>107</v>
      </c>
      <c r="K819" s="183" t="s">
        <v>107</v>
      </c>
      <c r="L819" s="185"/>
    </row>
    <row r="820" spans="1:12" x14ac:dyDescent="0.25">
      <c r="A820" s="115">
        <f ca="1">INDEX('1.MetaData'!A:A, MATCH($D820, '1.MetaData'!$B:$B, 0))</f>
        <v>418</v>
      </c>
      <c r="B820" s="161" t="s">
        <v>7052</v>
      </c>
      <c r="C820" s="183" t="s">
        <v>4878</v>
      </c>
      <c r="D820" s="81" t="str">
        <f ca="1">IF(
    NOT(ISERROR(_xlfn.XLOOKUP($B820, '4.Illumina'!F:F, '4.Illumina'!E:E))),
    _xlfn.XLOOKUP($B820, '4.Illumina'!F:F, '4.Illumina'!E:E),
    IF(
        NOT(ISERROR(_xlfn.XLOOKUP($B820, '4.PacBio'!F:F, '4.PacBio'!E:E))),
        _xlfn.XLOOKUP($B820, '4.PacBio'!F:F, '4.PacBio'!E:E),
        IF(
            NOT(ISERROR(_xlfn.XLOOKUP($B820, '4.HiCLibrary'!F:F, '4.HiCLibrary'!E:E))),
            _xlfn.XLOOKUP($B820, '4.HiCLibrary'!F:F, '4.HiCLibrary'!E:E),
            IFERROR(
                _xlfn.XLOOKUP($B820, '4.ONT'!F:F, '4.ONT'!E:E, "?"),
                "?"
            )
        )
    )
)</f>
        <v>OG418</v>
      </c>
      <c r="E820" t="str">
        <f t="shared" si="13"/>
        <v>OG418U_D_IL_NOVA_230419_AD</v>
      </c>
      <c r="F820" s="183" t="s">
        <v>6459</v>
      </c>
      <c r="G820" s="183" t="s">
        <v>6471</v>
      </c>
      <c r="H820" s="289">
        <v>45035</v>
      </c>
      <c r="I820" s="183" t="s">
        <v>6888</v>
      </c>
      <c r="J820" s="183" t="s">
        <v>107</v>
      </c>
      <c r="K820" s="183" t="s">
        <v>107</v>
      </c>
      <c r="L820" s="185"/>
    </row>
    <row r="821" spans="1:12" x14ac:dyDescent="0.25">
      <c r="A821" s="115">
        <f ca="1">INDEX('1.MetaData'!A:A, MATCH($D821, '1.MetaData'!$B:$B, 0))</f>
        <v>419</v>
      </c>
      <c r="B821" s="161" t="s">
        <v>7053</v>
      </c>
      <c r="C821" s="183" t="s">
        <v>4878</v>
      </c>
      <c r="D821" s="81" t="str">
        <f ca="1">IF(
    NOT(ISERROR(_xlfn.XLOOKUP($B821, '4.Illumina'!F:F, '4.Illumina'!E:E))),
    _xlfn.XLOOKUP($B821, '4.Illumina'!F:F, '4.Illumina'!E:E),
    IF(
        NOT(ISERROR(_xlfn.XLOOKUP($B821, '4.PacBio'!F:F, '4.PacBio'!E:E))),
        _xlfn.XLOOKUP($B821, '4.PacBio'!F:F, '4.PacBio'!E:E),
        IF(
            NOT(ISERROR(_xlfn.XLOOKUP($B821, '4.HiCLibrary'!F:F, '4.HiCLibrary'!E:E))),
            _xlfn.XLOOKUP($B821, '4.HiCLibrary'!F:F, '4.HiCLibrary'!E:E),
            IFERROR(
                _xlfn.XLOOKUP($B821, '4.ONT'!F:F, '4.ONT'!E:E, "?"),
                "?"
            )
        )
    )
)</f>
        <v>OG419</v>
      </c>
      <c r="E821" t="str">
        <f t="shared" si="13"/>
        <v>OG419U_D_IL_NOVA_221209_LP</v>
      </c>
      <c r="F821" s="183" t="s">
        <v>6459</v>
      </c>
      <c r="G821" s="183" t="s">
        <v>6471</v>
      </c>
      <c r="H821" s="289">
        <v>44904</v>
      </c>
      <c r="I821" s="183" t="s">
        <v>6887</v>
      </c>
      <c r="J821" s="183" t="s">
        <v>107</v>
      </c>
      <c r="K821" s="183" t="s">
        <v>107</v>
      </c>
      <c r="L821" s="185"/>
    </row>
    <row r="822" spans="1:12" x14ac:dyDescent="0.25">
      <c r="A822" s="115">
        <f ca="1">INDEX('1.MetaData'!A:A, MATCH($D822, '1.MetaData'!$B:$B, 0))</f>
        <v>419</v>
      </c>
      <c r="B822" s="161" t="s">
        <v>7053</v>
      </c>
      <c r="C822" s="183" t="s">
        <v>4878</v>
      </c>
      <c r="D822" s="81" t="str">
        <f ca="1">IF(
    NOT(ISERROR(_xlfn.XLOOKUP($B822, '4.Illumina'!F:F, '4.Illumina'!E:E))),
    _xlfn.XLOOKUP($B822, '4.Illumina'!F:F, '4.Illumina'!E:E),
    IF(
        NOT(ISERROR(_xlfn.XLOOKUP($B822, '4.PacBio'!F:F, '4.PacBio'!E:E))),
        _xlfn.XLOOKUP($B822, '4.PacBio'!F:F, '4.PacBio'!E:E),
        IF(
            NOT(ISERROR(_xlfn.XLOOKUP($B822, '4.HiCLibrary'!F:F, '4.HiCLibrary'!E:E))),
            _xlfn.XLOOKUP($B822, '4.HiCLibrary'!F:F, '4.HiCLibrary'!E:E),
            IFERROR(
                _xlfn.XLOOKUP($B822, '4.ONT'!F:F, '4.ONT'!E:E, "?"),
                "?"
            )
        )
    )
)</f>
        <v>OG419</v>
      </c>
      <c r="E822" t="str">
        <f t="shared" si="13"/>
        <v>OG419U_D_IL_NOVA_230419_AD</v>
      </c>
      <c r="F822" s="183" t="s">
        <v>6459</v>
      </c>
      <c r="G822" s="183" t="s">
        <v>6471</v>
      </c>
      <c r="H822" s="289">
        <v>45035</v>
      </c>
      <c r="I822" s="183" t="s">
        <v>6888</v>
      </c>
      <c r="J822" s="183" t="s">
        <v>107</v>
      </c>
      <c r="K822" s="183" t="s">
        <v>107</v>
      </c>
      <c r="L822" s="185"/>
    </row>
    <row r="823" spans="1:12" x14ac:dyDescent="0.25">
      <c r="A823" s="115">
        <f ca="1">INDEX('1.MetaData'!A:A, MATCH($D823, '1.MetaData'!$B:$B, 0))</f>
        <v>420</v>
      </c>
      <c r="B823" s="161" t="s">
        <v>7054</v>
      </c>
      <c r="C823" s="183" t="s">
        <v>4878</v>
      </c>
      <c r="D823" s="81" t="str">
        <f ca="1">IF(
    NOT(ISERROR(_xlfn.XLOOKUP($B823, '4.Illumina'!F:F, '4.Illumina'!E:E))),
    _xlfn.XLOOKUP($B823, '4.Illumina'!F:F, '4.Illumina'!E:E),
    IF(
        NOT(ISERROR(_xlfn.XLOOKUP($B823, '4.PacBio'!F:F, '4.PacBio'!E:E))),
        _xlfn.XLOOKUP($B823, '4.PacBio'!F:F, '4.PacBio'!E:E),
        IF(
            NOT(ISERROR(_xlfn.XLOOKUP($B823, '4.HiCLibrary'!F:F, '4.HiCLibrary'!E:E))),
            _xlfn.XLOOKUP($B823, '4.HiCLibrary'!F:F, '4.HiCLibrary'!E:E),
            IFERROR(
                _xlfn.XLOOKUP($B823, '4.ONT'!F:F, '4.ONT'!E:E, "?"),
                "?"
            )
        )
    )
)</f>
        <v>OG420</v>
      </c>
      <c r="E823" t="str">
        <f t="shared" si="13"/>
        <v>OG420U_D_IL_NOVA_230324_LP</v>
      </c>
      <c r="F823" s="183" t="s">
        <v>6459</v>
      </c>
      <c r="G823" s="183" t="s">
        <v>6471</v>
      </c>
      <c r="H823" s="289">
        <v>45009</v>
      </c>
      <c r="I823" s="183" t="s">
        <v>6996</v>
      </c>
      <c r="J823" s="183" t="s">
        <v>107</v>
      </c>
      <c r="K823" s="183" t="s">
        <v>107</v>
      </c>
      <c r="L823" s="185"/>
    </row>
    <row r="824" spans="1:12" x14ac:dyDescent="0.25">
      <c r="A824" s="115">
        <f ca="1">INDEX('1.MetaData'!A:A, MATCH($D824, '1.MetaData'!$B:$B, 0))</f>
        <v>420</v>
      </c>
      <c r="B824" s="161" t="s">
        <v>7054</v>
      </c>
      <c r="C824" s="183" t="s">
        <v>4878</v>
      </c>
      <c r="D824" s="81" t="str">
        <f ca="1">IF(
    NOT(ISERROR(_xlfn.XLOOKUP($B824, '4.Illumina'!F:F, '4.Illumina'!E:E))),
    _xlfn.XLOOKUP($B824, '4.Illumina'!F:F, '4.Illumina'!E:E),
    IF(
        NOT(ISERROR(_xlfn.XLOOKUP($B824, '4.PacBio'!F:F, '4.PacBio'!E:E))),
        _xlfn.XLOOKUP($B824, '4.PacBio'!F:F, '4.PacBio'!E:E),
        IF(
            NOT(ISERROR(_xlfn.XLOOKUP($B824, '4.HiCLibrary'!F:F, '4.HiCLibrary'!E:E))),
            _xlfn.XLOOKUP($B824, '4.HiCLibrary'!F:F, '4.HiCLibrary'!E:E),
            IFERROR(
                _xlfn.XLOOKUP($B824, '4.ONT'!F:F, '4.ONT'!E:E, "?"),
                "?"
            )
        )
    )
)</f>
        <v>OG420</v>
      </c>
      <c r="E824" t="str">
        <f t="shared" si="13"/>
        <v>OG420U_D_IL_ISEQ_230321_AD</v>
      </c>
      <c r="F824" s="183" t="s">
        <v>6459</v>
      </c>
      <c r="G824" s="183" t="s">
        <v>6460</v>
      </c>
      <c r="H824" s="289">
        <v>45006</v>
      </c>
      <c r="I824" s="183" t="s">
        <v>6853</v>
      </c>
      <c r="J824" s="183" t="s">
        <v>107</v>
      </c>
      <c r="K824" s="183" t="s">
        <v>107</v>
      </c>
      <c r="L824" s="185"/>
    </row>
    <row r="825" spans="1:12" x14ac:dyDescent="0.25">
      <c r="A825" s="115">
        <f ca="1">INDEX('1.MetaData'!A:A, MATCH($D825, '1.MetaData'!$B:$B, 0))</f>
        <v>421</v>
      </c>
      <c r="B825" s="161" t="s">
        <v>7055</v>
      </c>
      <c r="C825" s="183" t="s">
        <v>4878</v>
      </c>
      <c r="D825" s="81" t="str">
        <f ca="1">IF(
    NOT(ISERROR(_xlfn.XLOOKUP($B825, '4.Illumina'!F:F, '4.Illumina'!E:E))),
    _xlfn.XLOOKUP($B825, '4.Illumina'!F:F, '4.Illumina'!E:E),
    IF(
        NOT(ISERROR(_xlfn.XLOOKUP($B825, '4.PacBio'!F:F, '4.PacBio'!E:E))),
        _xlfn.XLOOKUP($B825, '4.PacBio'!F:F, '4.PacBio'!E:E),
        IF(
            NOT(ISERROR(_xlfn.XLOOKUP($B825, '4.HiCLibrary'!F:F, '4.HiCLibrary'!E:E))),
            _xlfn.XLOOKUP($B825, '4.HiCLibrary'!F:F, '4.HiCLibrary'!E:E),
            IFERROR(
                _xlfn.XLOOKUP($B825, '4.ONT'!F:F, '4.ONT'!E:E, "?"),
                "?"
            )
        )
    )
)</f>
        <v>OG421</v>
      </c>
      <c r="E825" t="str">
        <f t="shared" si="13"/>
        <v>OG421U_D_IL_NOVA_230324_LP</v>
      </c>
      <c r="F825" s="183" t="s">
        <v>6459</v>
      </c>
      <c r="G825" s="183" t="s">
        <v>6471</v>
      </c>
      <c r="H825" s="289">
        <v>45009</v>
      </c>
      <c r="I825" s="183" t="s">
        <v>6996</v>
      </c>
      <c r="J825" s="183" t="s">
        <v>107</v>
      </c>
      <c r="K825" s="183" t="s">
        <v>107</v>
      </c>
      <c r="L825" s="185"/>
    </row>
    <row r="826" spans="1:12" x14ac:dyDescent="0.25">
      <c r="A826" s="115">
        <f ca="1">INDEX('1.MetaData'!A:A, MATCH($D826, '1.MetaData'!$B:$B, 0))</f>
        <v>421</v>
      </c>
      <c r="B826" s="161" t="s">
        <v>7055</v>
      </c>
      <c r="C826" s="183" t="s">
        <v>4878</v>
      </c>
      <c r="D826" s="81" t="str">
        <f ca="1">IF(
    NOT(ISERROR(_xlfn.XLOOKUP($B826, '4.Illumina'!F:F, '4.Illumina'!E:E))),
    _xlfn.XLOOKUP($B826, '4.Illumina'!F:F, '4.Illumina'!E:E),
    IF(
        NOT(ISERROR(_xlfn.XLOOKUP($B826, '4.PacBio'!F:F, '4.PacBio'!E:E))),
        _xlfn.XLOOKUP($B826, '4.PacBio'!F:F, '4.PacBio'!E:E),
        IF(
            NOT(ISERROR(_xlfn.XLOOKUP($B826, '4.HiCLibrary'!F:F, '4.HiCLibrary'!E:E))),
            _xlfn.XLOOKUP($B826, '4.HiCLibrary'!F:F, '4.HiCLibrary'!E:E),
            IFERROR(
                _xlfn.XLOOKUP($B826, '4.ONT'!F:F, '4.ONT'!E:E, "?"),
                "?"
            )
        )
    )
)</f>
        <v>OG421</v>
      </c>
      <c r="E826" t="str">
        <f t="shared" si="13"/>
        <v>OG421U_D_IL_ISEQ_230321_AD</v>
      </c>
      <c r="F826" s="183" t="s">
        <v>6459</v>
      </c>
      <c r="G826" s="183" t="s">
        <v>6460</v>
      </c>
      <c r="H826" s="289">
        <v>45006</v>
      </c>
      <c r="I826" s="183" t="s">
        <v>6853</v>
      </c>
      <c r="J826" s="183" t="s">
        <v>107</v>
      </c>
      <c r="K826" s="183" t="s">
        <v>107</v>
      </c>
      <c r="L826" s="185"/>
    </row>
    <row r="827" spans="1:12" x14ac:dyDescent="0.25">
      <c r="A827" s="115">
        <f ca="1">INDEX('1.MetaData'!A:A, MATCH($D827, '1.MetaData'!$B:$B, 0))</f>
        <v>422</v>
      </c>
      <c r="B827" s="161" t="s">
        <v>7056</v>
      </c>
      <c r="C827" s="183" t="s">
        <v>4878</v>
      </c>
      <c r="D827" s="81" t="str">
        <f ca="1">IF(
    NOT(ISERROR(_xlfn.XLOOKUP($B827, '4.Illumina'!F:F, '4.Illumina'!E:E))),
    _xlfn.XLOOKUP($B827, '4.Illumina'!F:F, '4.Illumina'!E:E),
    IF(
        NOT(ISERROR(_xlfn.XLOOKUP($B827, '4.PacBio'!F:F, '4.PacBio'!E:E))),
        _xlfn.XLOOKUP($B827, '4.PacBio'!F:F, '4.PacBio'!E:E),
        IF(
            NOT(ISERROR(_xlfn.XLOOKUP($B827, '4.HiCLibrary'!F:F, '4.HiCLibrary'!E:E))),
            _xlfn.XLOOKUP($B827, '4.HiCLibrary'!F:F, '4.HiCLibrary'!E:E),
            IFERROR(
                _xlfn.XLOOKUP($B827, '4.ONT'!F:F, '4.ONT'!E:E, "?"),
                "?"
            )
        )
    )
)</f>
        <v>OG422</v>
      </c>
      <c r="E827" t="str">
        <f t="shared" si="13"/>
        <v>OG422U_D_IL_NOVA_221003_SC</v>
      </c>
      <c r="F827" s="183" t="s">
        <v>6459</v>
      </c>
      <c r="G827" s="183" t="s">
        <v>6471</v>
      </c>
      <c r="H827" s="289">
        <v>44837</v>
      </c>
      <c r="I827" s="183" t="s">
        <v>6899</v>
      </c>
      <c r="J827" s="183" t="s">
        <v>107</v>
      </c>
      <c r="K827" s="183" t="s">
        <v>107</v>
      </c>
      <c r="L827" s="185"/>
    </row>
    <row r="828" spans="1:12" x14ac:dyDescent="0.25">
      <c r="A828" s="115">
        <f ca="1">INDEX('1.MetaData'!A:A, MATCH($D828, '1.MetaData'!$B:$B, 0))</f>
        <v>423</v>
      </c>
      <c r="B828" s="161" t="s">
        <v>7057</v>
      </c>
      <c r="C828" s="183" t="s">
        <v>4878</v>
      </c>
      <c r="D828" s="81" t="str">
        <f ca="1">IF(
    NOT(ISERROR(_xlfn.XLOOKUP($B828, '4.Illumina'!F:F, '4.Illumina'!E:E))),
    _xlfn.XLOOKUP($B828, '4.Illumina'!F:F, '4.Illumina'!E:E),
    IF(
        NOT(ISERROR(_xlfn.XLOOKUP($B828, '4.PacBio'!F:F, '4.PacBio'!E:E))),
        _xlfn.XLOOKUP($B828, '4.PacBio'!F:F, '4.PacBio'!E:E),
        IF(
            NOT(ISERROR(_xlfn.XLOOKUP($B828, '4.HiCLibrary'!F:F, '4.HiCLibrary'!E:E))),
            _xlfn.XLOOKUP($B828, '4.HiCLibrary'!F:F, '4.HiCLibrary'!E:E),
            IFERROR(
                _xlfn.XLOOKUP($B828, '4.ONT'!F:F, '4.ONT'!E:E, "?"),
                "?"
            )
        )
    )
)</f>
        <v>OG423</v>
      </c>
      <c r="E828" t="str">
        <f t="shared" si="13"/>
        <v>OG423U_D_IL_NOVA_221003_SC</v>
      </c>
      <c r="F828" s="183" t="s">
        <v>6459</v>
      </c>
      <c r="G828" s="183" t="s">
        <v>6471</v>
      </c>
      <c r="H828" s="289">
        <v>44837</v>
      </c>
      <c r="I828" s="183" t="s">
        <v>6899</v>
      </c>
      <c r="J828" s="183" t="s">
        <v>107</v>
      </c>
      <c r="K828" s="183" t="s">
        <v>107</v>
      </c>
      <c r="L828" s="185"/>
    </row>
    <row r="829" spans="1:12" x14ac:dyDescent="0.25">
      <c r="A829" s="115">
        <f ca="1">INDEX('1.MetaData'!A:A, MATCH($D829, '1.MetaData'!$B:$B, 0))</f>
        <v>424</v>
      </c>
      <c r="B829" s="161" t="s">
        <v>7058</v>
      </c>
      <c r="C829" s="183" t="s">
        <v>4878</v>
      </c>
      <c r="D829" s="81" t="str">
        <f ca="1">IF(
    NOT(ISERROR(_xlfn.XLOOKUP($B829, '4.Illumina'!F:F, '4.Illumina'!E:E))),
    _xlfn.XLOOKUP($B829, '4.Illumina'!F:F, '4.Illumina'!E:E),
    IF(
        NOT(ISERROR(_xlfn.XLOOKUP($B829, '4.PacBio'!F:F, '4.PacBio'!E:E))),
        _xlfn.XLOOKUP($B829, '4.PacBio'!F:F, '4.PacBio'!E:E),
        IF(
            NOT(ISERROR(_xlfn.XLOOKUP($B829, '4.HiCLibrary'!F:F, '4.HiCLibrary'!E:E))),
            _xlfn.XLOOKUP($B829, '4.HiCLibrary'!F:F, '4.HiCLibrary'!E:E),
            IFERROR(
                _xlfn.XLOOKUP($B829, '4.ONT'!F:F, '4.ONT'!E:E, "?"),
                "?"
            )
        )
    )
)</f>
        <v>OG424</v>
      </c>
      <c r="E829" t="str">
        <f t="shared" si="13"/>
        <v>OG424U_D_IL_NEXT_230119_AD</v>
      </c>
      <c r="F829" s="183" t="s">
        <v>6459</v>
      </c>
      <c r="G829" s="183" t="s">
        <v>6471</v>
      </c>
      <c r="H829" s="289">
        <v>44945</v>
      </c>
      <c r="I829" s="183" t="s">
        <v>7059</v>
      </c>
      <c r="J829" s="183" t="s">
        <v>107</v>
      </c>
      <c r="K829" s="183" t="s">
        <v>107</v>
      </c>
      <c r="L829" s="185"/>
    </row>
    <row r="830" spans="1:12" x14ac:dyDescent="0.25">
      <c r="A830" s="115">
        <f ca="1">INDEX('1.MetaData'!A:A, MATCH($D830, '1.MetaData'!$B:$B, 0))</f>
        <v>424</v>
      </c>
      <c r="B830" s="161" t="s">
        <v>7058</v>
      </c>
      <c r="C830" s="183" t="s">
        <v>4878</v>
      </c>
      <c r="D830" s="81" t="str">
        <f ca="1">IF(
    NOT(ISERROR(_xlfn.XLOOKUP($B830, '4.Illumina'!F:F, '4.Illumina'!E:E))),
    _xlfn.XLOOKUP($B830, '4.Illumina'!F:F, '4.Illumina'!E:E),
    IF(
        NOT(ISERROR(_xlfn.XLOOKUP($B830, '4.PacBio'!F:F, '4.PacBio'!E:E))),
        _xlfn.XLOOKUP($B830, '4.PacBio'!F:F, '4.PacBio'!E:E),
        IF(
            NOT(ISERROR(_xlfn.XLOOKUP($B830, '4.HiCLibrary'!F:F, '4.HiCLibrary'!E:E))),
            _xlfn.XLOOKUP($B830, '4.HiCLibrary'!F:F, '4.HiCLibrary'!E:E),
            IFERROR(
                _xlfn.XLOOKUP($B830, '4.ONT'!F:F, '4.ONT'!E:E, "?"),
                "?"
            )
        )
    )
)</f>
        <v>OG424</v>
      </c>
      <c r="E830" t="str">
        <f t="shared" ref="E830:E893" si="14">CONCATENATE(B830,"_",I830)</f>
        <v>OG424U_D_IL_NEXT_230323_LP</v>
      </c>
      <c r="F830" s="183" t="s">
        <v>6459</v>
      </c>
      <c r="G830" s="183" t="s">
        <v>6469</v>
      </c>
      <c r="H830" s="289">
        <v>45008</v>
      </c>
      <c r="I830" s="183" t="s">
        <v>7060</v>
      </c>
      <c r="J830" s="183" t="s">
        <v>107</v>
      </c>
      <c r="K830" s="183" t="s">
        <v>107</v>
      </c>
      <c r="L830" s="185"/>
    </row>
    <row r="831" spans="1:12" x14ac:dyDescent="0.25">
      <c r="A831" s="115">
        <f ca="1">INDEX('1.MetaData'!A:A, MATCH($D831, '1.MetaData'!$B:$B, 0))</f>
        <v>425</v>
      </c>
      <c r="B831" s="161" t="s">
        <v>7061</v>
      </c>
      <c r="C831" s="183" t="s">
        <v>4878</v>
      </c>
      <c r="D831" s="81" t="str">
        <f ca="1">IF(
    NOT(ISERROR(_xlfn.XLOOKUP($B831, '4.Illumina'!F:F, '4.Illumina'!E:E))),
    _xlfn.XLOOKUP($B831, '4.Illumina'!F:F, '4.Illumina'!E:E),
    IF(
        NOT(ISERROR(_xlfn.XLOOKUP($B831, '4.PacBio'!F:F, '4.PacBio'!E:E))),
        _xlfn.XLOOKUP($B831, '4.PacBio'!F:F, '4.PacBio'!E:E),
        IF(
            NOT(ISERROR(_xlfn.XLOOKUP($B831, '4.HiCLibrary'!F:F, '4.HiCLibrary'!E:E))),
            _xlfn.XLOOKUP($B831, '4.HiCLibrary'!F:F, '4.HiCLibrary'!E:E),
            IFERROR(
                _xlfn.XLOOKUP($B831, '4.ONT'!F:F, '4.ONT'!E:E, "?"),
                "?"
            )
        )
    )
)</f>
        <v>OG425</v>
      </c>
      <c r="E831" t="str">
        <f t="shared" si="14"/>
        <v>OG425U_D_IL_NOVA_230324_LP</v>
      </c>
      <c r="F831" s="183" t="s">
        <v>6459</v>
      </c>
      <c r="G831" s="183" t="s">
        <v>6471</v>
      </c>
      <c r="H831" s="289">
        <v>45009</v>
      </c>
      <c r="I831" s="183" t="s">
        <v>6996</v>
      </c>
      <c r="J831" s="183" t="s">
        <v>107</v>
      </c>
      <c r="K831" s="183" t="s">
        <v>107</v>
      </c>
      <c r="L831" s="185"/>
    </row>
    <row r="832" spans="1:12" x14ac:dyDescent="0.25">
      <c r="A832" s="115">
        <f ca="1">INDEX('1.MetaData'!A:A, MATCH($D832, '1.MetaData'!$B:$B, 0))</f>
        <v>425</v>
      </c>
      <c r="B832" s="161" t="s">
        <v>7061</v>
      </c>
      <c r="C832" s="183" t="s">
        <v>4878</v>
      </c>
      <c r="D832" s="81" t="str">
        <f ca="1">IF(
    NOT(ISERROR(_xlfn.XLOOKUP($B832, '4.Illumina'!F:F, '4.Illumina'!E:E))),
    _xlfn.XLOOKUP($B832, '4.Illumina'!F:F, '4.Illumina'!E:E),
    IF(
        NOT(ISERROR(_xlfn.XLOOKUP($B832, '4.PacBio'!F:F, '4.PacBio'!E:E))),
        _xlfn.XLOOKUP($B832, '4.PacBio'!F:F, '4.PacBio'!E:E),
        IF(
            NOT(ISERROR(_xlfn.XLOOKUP($B832, '4.HiCLibrary'!F:F, '4.HiCLibrary'!E:E))),
            _xlfn.XLOOKUP($B832, '4.HiCLibrary'!F:F, '4.HiCLibrary'!E:E),
            IFERROR(
                _xlfn.XLOOKUP($B832, '4.ONT'!F:F, '4.ONT'!E:E, "?"),
                "?"
            )
        )
    )
)</f>
        <v>OG425</v>
      </c>
      <c r="E832" t="str">
        <f t="shared" si="14"/>
        <v>OG425U_D_IL_ISEQ_230321_AD</v>
      </c>
      <c r="F832" s="183" t="s">
        <v>6459</v>
      </c>
      <c r="G832" s="183" t="s">
        <v>6460</v>
      </c>
      <c r="H832" s="289">
        <v>45006</v>
      </c>
      <c r="I832" s="183" t="s">
        <v>6853</v>
      </c>
      <c r="J832" s="183" t="s">
        <v>107</v>
      </c>
      <c r="K832" s="183" t="s">
        <v>107</v>
      </c>
      <c r="L832" s="185"/>
    </row>
    <row r="833" spans="1:12" x14ac:dyDescent="0.25">
      <c r="A833" s="115">
        <f ca="1">INDEX('1.MetaData'!A:A, MATCH($D833, '1.MetaData'!$B:$B, 0))</f>
        <v>426</v>
      </c>
      <c r="B833" s="161" t="s">
        <v>7062</v>
      </c>
      <c r="C833" s="183" t="s">
        <v>4878</v>
      </c>
      <c r="D833" s="81" t="str">
        <f ca="1">IF(
    NOT(ISERROR(_xlfn.XLOOKUP($B833, '4.Illumina'!F:F, '4.Illumina'!E:E))),
    _xlfn.XLOOKUP($B833, '4.Illumina'!F:F, '4.Illumina'!E:E),
    IF(
        NOT(ISERROR(_xlfn.XLOOKUP($B833, '4.PacBio'!F:F, '4.PacBio'!E:E))),
        _xlfn.XLOOKUP($B833, '4.PacBio'!F:F, '4.PacBio'!E:E),
        IF(
            NOT(ISERROR(_xlfn.XLOOKUP($B833, '4.HiCLibrary'!F:F, '4.HiCLibrary'!E:E))),
            _xlfn.XLOOKUP($B833, '4.HiCLibrary'!F:F, '4.HiCLibrary'!E:E),
            IFERROR(
                _xlfn.XLOOKUP($B833, '4.ONT'!F:F, '4.ONT'!E:E, "?"),
                "?"
            )
        )
    )
)</f>
        <v>OG426</v>
      </c>
      <c r="E833" t="str">
        <f t="shared" si="14"/>
        <v>OG426U_D_IL_NOVA_230324_LP</v>
      </c>
      <c r="F833" s="183" t="s">
        <v>6459</v>
      </c>
      <c r="G833" s="183" t="s">
        <v>6471</v>
      </c>
      <c r="H833" s="289">
        <v>45009</v>
      </c>
      <c r="I833" s="183" t="s">
        <v>6996</v>
      </c>
      <c r="J833" s="183" t="s">
        <v>107</v>
      </c>
      <c r="K833" s="183" t="s">
        <v>107</v>
      </c>
      <c r="L833" s="185"/>
    </row>
    <row r="834" spans="1:12" x14ac:dyDescent="0.25">
      <c r="A834" s="115">
        <f ca="1">INDEX('1.MetaData'!A:A, MATCH($D834, '1.MetaData'!$B:$B, 0))</f>
        <v>426</v>
      </c>
      <c r="B834" s="161" t="s">
        <v>7062</v>
      </c>
      <c r="C834" s="183" t="s">
        <v>4878</v>
      </c>
      <c r="D834" s="81" t="str">
        <f ca="1">IF(
    NOT(ISERROR(_xlfn.XLOOKUP($B834, '4.Illumina'!F:F, '4.Illumina'!E:E))),
    _xlfn.XLOOKUP($B834, '4.Illumina'!F:F, '4.Illumina'!E:E),
    IF(
        NOT(ISERROR(_xlfn.XLOOKUP($B834, '4.PacBio'!F:F, '4.PacBio'!E:E))),
        _xlfn.XLOOKUP($B834, '4.PacBio'!F:F, '4.PacBio'!E:E),
        IF(
            NOT(ISERROR(_xlfn.XLOOKUP($B834, '4.HiCLibrary'!F:F, '4.HiCLibrary'!E:E))),
            _xlfn.XLOOKUP($B834, '4.HiCLibrary'!F:F, '4.HiCLibrary'!E:E),
            IFERROR(
                _xlfn.XLOOKUP($B834, '4.ONT'!F:F, '4.ONT'!E:E, "?"),
                "?"
            )
        )
    )
)</f>
        <v>OG426</v>
      </c>
      <c r="E834" t="str">
        <f t="shared" si="14"/>
        <v>OG426U_D_IL_ISEQ_230321_AD</v>
      </c>
      <c r="F834" s="183" t="s">
        <v>6459</v>
      </c>
      <c r="G834" s="183" t="s">
        <v>6460</v>
      </c>
      <c r="H834" s="289">
        <v>45006</v>
      </c>
      <c r="I834" s="183" t="s">
        <v>6853</v>
      </c>
      <c r="J834" s="183" t="s">
        <v>107</v>
      </c>
      <c r="K834" s="183" t="s">
        <v>107</v>
      </c>
      <c r="L834" s="185"/>
    </row>
    <row r="835" spans="1:12" x14ac:dyDescent="0.25">
      <c r="A835" s="115">
        <f ca="1">INDEX('1.MetaData'!A:A, MATCH($D835, '1.MetaData'!$B:$B, 0))</f>
        <v>427</v>
      </c>
      <c r="B835" s="161" t="s">
        <v>7063</v>
      </c>
      <c r="C835" s="183" t="s">
        <v>4878</v>
      </c>
      <c r="D835" s="81" t="str">
        <f ca="1">IF(
    NOT(ISERROR(_xlfn.XLOOKUP($B835, '4.Illumina'!F:F, '4.Illumina'!E:E))),
    _xlfn.XLOOKUP($B835, '4.Illumina'!F:F, '4.Illumina'!E:E),
    IF(
        NOT(ISERROR(_xlfn.XLOOKUP($B835, '4.PacBio'!F:F, '4.PacBio'!E:E))),
        _xlfn.XLOOKUP($B835, '4.PacBio'!F:F, '4.PacBio'!E:E),
        IF(
            NOT(ISERROR(_xlfn.XLOOKUP($B835, '4.HiCLibrary'!F:F, '4.HiCLibrary'!E:E))),
            _xlfn.XLOOKUP($B835, '4.HiCLibrary'!F:F, '4.HiCLibrary'!E:E),
            IFERROR(
                _xlfn.XLOOKUP($B835, '4.ONT'!F:F, '4.ONT'!E:E, "?"),
                "?"
            )
        )
    )
)</f>
        <v>OG427</v>
      </c>
      <c r="E835" t="str">
        <f t="shared" si="14"/>
        <v>OG427U_D_IL_NOVA_230324_LP</v>
      </c>
      <c r="F835" s="183" t="s">
        <v>6459</v>
      </c>
      <c r="G835" s="183" t="s">
        <v>6471</v>
      </c>
      <c r="H835" s="289">
        <v>45009</v>
      </c>
      <c r="I835" s="183" t="s">
        <v>6996</v>
      </c>
      <c r="J835" s="183" t="s">
        <v>107</v>
      </c>
      <c r="K835" s="183" t="s">
        <v>107</v>
      </c>
      <c r="L835" s="185"/>
    </row>
    <row r="836" spans="1:12" x14ac:dyDescent="0.25">
      <c r="A836" s="115">
        <f ca="1">INDEX('1.MetaData'!A:A, MATCH($D836, '1.MetaData'!$B:$B, 0))</f>
        <v>427</v>
      </c>
      <c r="B836" s="161" t="s">
        <v>7063</v>
      </c>
      <c r="C836" s="183" t="s">
        <v>4878</v>
      </c>
      <c r="D836" s="81" t="str">
        <f ca="1">IF(
    NOT(ISERROR(_xlfn.XLOOKUP($B836, '4.Illumina'!F:F, '4.Illumina'!E:E))),
    _xlfn.XLOOKUP($B836, '4.Illumina'!F:F, '4.Illumina'!E:E),
    IF(
        NOT(ISERROR(_xlfn.XLOOKUP($B836, '4.PacBio'!F:F, '4.PacBio'!E:E))),
        _xlfn.XLOOKUP($B836, '4.PacBio'!F:F, '4.PacBio'!E:E),
        IF(
            NOT(ISERROR(_xlfn.XLOOKUP($B836, '4.HiCLibrary'!F:F, '4.HiCLibrary'!E:E))),
            _xlfn.XLOOKUP($B836, '4.HiCLibrary'!F:F, '4.HiCLibrary'!E:E),
            IFERROR(
                _xlfn.XLOOKUP($B836, '4.ONT'!F:F, '4.ONT'!E:E, "?"),
                "?"
            )
        )
    )
)</f>
        <v>OG427</v>
      </c>
      <c r="E836" t="str">
        <f t="shared" si="14"/>
        <v>OG427U_D_IL_ISEQ_230321_AD</v>
      </c>
      <c r="F836" s="183" t="s">
        <v>6459</v>
      </c>
      <c r="G836" s="183" t="s">
        <v>6460</v>
      </c>
      <c r="H836" s="289">
        <v>45006</v>
      </c>
      <c r="I836" s="183" t="s">
        <v>6853</v>
      </c>
      <c r="J836" s="183" t="s">
        <v>107</v>
      </c>
      <c r="K836" s="183" t="s">
        <v>107</v>
      </c>
      <c r="L836" s="185"/>
    </row>
    <row r="837" spans="1:12" x14ac:dyDescent="0.25">
      <c r="A837" s="115">
        <f ca="1">INDEX('1.MetaData'!A:A, MATCH($D837, '1.MetaData'!$B:$B, 0))</f>
        <v>428</v>
      </c>
      <c r="B837" s="161" t="s">
        <v>7064</v>
      </c>
      <c r="C837" s="183" t="s">
        <v>4878</v>
      </c>
      <c r="D837" s="81" t="str">
        <f ca="1">IF(
    NOT(ISERROR(_xlfn.XLOOKUP($B837, '4.Illumina'!F:F, '4.Illumina'!E:E))),
    _xlfn.XLOOKUP($B837, '4.Illumina'!F:F, '4.Illumina'!E:E),
    IF(
        NOT(ISERROR(_xlfn.XLOOKUP($B837, '4.PacBio'!F:F, '4.PacBio'!E:E))),
        _xlfn.XLOOKUP($B837, '4.PacBio'!F:F, '4.PacBio'!E:E),
        IF(
            NOT(ISERROR(_xlfn.XLOOKUP($B837, '4.HiCLibrary'!F:F, '4.HiCLibrary'!E:E))),
            _xlfn.XLOOKUP($B837, '4.HiCLibrary'!F:F, '4.HiCLibrary'!E:E),
            IFERROR(
                _xlfn.XLOOKUP($B837, '4.ONT'!F:F, '4.ONT'!E:E, "?"),
                "?"
            )
        )
    )
)</f>
        <v>OG428</v>
      </c>
      <c r="E837" t="str">
        <f t="shared" si="14"/>
        <v>OG428U_D_IL_NOVA_230324_LP</v>
      </c>
      <c r="F837" s="183" t="s">
        <v>6459</v>
      </c>
      <c r="G837" s="183" t="s">
        <v>6471</v>
      </c>
      <c r="H837" s="289">
        <v>45009</v>
      </c>
      <c r="I837" s="183" t="s">
        <v>6996</v>
      </c>
      <c r="J837" s="183" t="s">
        <v>107</v>
      </c>
      <c r="K837" s="183" t="s">
        <v>107</v>
      </c>
      <c r="L837" s="185"/>
    </row>
    <row r="838" spans="1:12" x14ac:dyDescent="0.25">
      <c r="A838" s="115">
        <f ca="1">INDEX('1.MetaData'!A:A, MATCH($D838, '1.MetaData'!$B:$B, 0))</f>
        <v>428</v>
      </c>
      <c r="B838" s="161" t="s">
        <v>7064</v>
      </c>
      <c r="C838" s="183" t="s">
        <v>4878</v>
      </c>
      <c r="D838" s="81" t="str">
        <f ca="1">IF(
    NOT(ISERROR(_xlfn.XLOOKUP($B838, '4.Illumina'!F:F, '4.Illumina'!E:E))),
    _xlfn.XLOOKUP($B838, '4.Illumina'!F:F, '4.Illumina'!E:E),
    IF(
        NOT(ISERROR(_xlfn.XLOOKUP($B838, '4.PacBio'!F:F, '4.PacBio'!E:E))),
        _xlfn.XLOOKUP($B838, '4.PacBio'!F:F, '4.PacBio'!E:E),
        IF(
            NOT(ISERROR(_xlfn.XLOOKUP($B838, '4.HiCLibrary'!F:F, '4.HiCLibrary'!E:E))),
            _xlfn.XLOOKUP($B838, '4.HiCLibrary'!F:F, '4.HiCLibrary'!E:E),
            IFERROR(
                _xlfn.XLOOKUP($B838, '4.ONT'!F:F, '4.ONT'!E:E, "?"),
                "?"
            )
        )
    )
)</f>
        <v>OG428</v>
      </c>
      <c r="E838" t="str">
        <f t="shared" si="14"/>
        <v>OG428U_D_IL_ISEQ_230321_AD</v>
      </c>
      <c r="F838" s="183" t="s">
        <v>6459</v>
      </c>
      <c r="G838" s="183" t="s">
        <v>6460</v>
      </c>
      <c r="H838" s="289">
        <v>45006</v>
      </c>
      <c r="I838" s="183" t="s">
        <v>6853</v>
      </c>
      <c r="J838" s="183" t="s">
        <v>107</v>
      </c>
      <c r="K838" s="183" t="s">
        <v>107</v>
      </c>
      <c r="L838" s="185"/>
    </row>
    <row r="839" spans="1:12" x14ac:dyDescent="0.25">
      <c r="A839" s="115">
        <f ca="1">INDEX('1.MetaData'!A:A, MATCH($D839, '1.MetaData'!$B:$B, 0))</f>
        <v>429</v>
      </c>
      <c r="B839" s="161" t="s">
        <v>7065</v>
      </c>
      <c r="C839" s="183" t="s">
        <v>4878</v>
      </c>
      <c r="D839" s="81" t="str">
        <f ca="1">IF(
    NOT(ISERROR(_xlfn.XLOOKUP($B839, '4.Illumina'!F:F, '4.Illumina'!E:E))),
    _xlfn.XLOOKUP($B839, '4.Illumina'!F:F, '4.Illumina'!E:E),
    IF(
        NOT(ISERROR(_xlfn.XLOOKUP($B839, '4.PacBio'!F:F, '4.PacBio'!E:E))),
        _xlfn.XLOOKUP($B839, '4.PacBio'!F:F, '4.PacBio'!E:E),
        IF(
            NOT(ISERROR(_xlfn.XLOOKUP($B839, '4.HiCLibrary'!F:F, '4.HiCLibrary'!E:E))),
            _xlfn.XLOOKUP($B839, '4.HiCLibrary'!F:F, '4.HiCLibrary'!E:E),
            IFERROR(
                _xlfn.XLOOKUP($B839, '4.ONT'!F:F, '4.ONT'!E:E, "?"),
                "?"
            )
        )
    )
)</f>
        <v>OG429</v>
      </c>
      <c r="E839" t="str">
        <f t="shared" si="14"/>
        <v>OG429U_D_IL_ISEQ_230531_LP</v>
      </c>
      <c r="F839" s="183" t="s">
        <v>6459</v>
      </c>
      <c r="G839" s="183" t="s">
        <v>6460</v>
      </c>
      <c r="H839" s="289">
        <v>45077</v>
      </c>
      <c r="I839" s="183" t="s">
        <v>6828</v>
      </c>
      <c r="J839" s="183" t="s">
        <v>107</v>
      </c>
      <c r="K839" s="183" t="s">
        <v>107</v>
      </c>
      <c r="L839" s="185"/>
    </row>
    <row r="840" spans="1:12" x14ac:dyDescent="0.25">
      <c r="A840" s="115">
        <f ca="1">INDEX('1.MetaData'!A:A, MATCH($D840, '1.MetaData'!$B:$B, 0))</f>
        <v>429</v>
      </c>
      <c r="B840" s="161" t="s">
        <v>7065</v>
      </c>
      <c r="C840" s="183" t="s">
        <v>4878</v>
      </c>
      <c r="D840" s="81" t="str">
        <f ca="1">IF(
    NOT(ISERROR(_xlfn.XLOOKUP($B840, '4.Illumina'!F:F, '4.Illumina'!E:E))),
    _xlfn.XLOOKUP($B840, '4.Illumina'!F:F, '4.Illumina'!E:E),
    IF(
        NOT(ISERROR(_xlfn.XLOOKUP($B840, '4.PacBio'!F:F, '4.PacBio'!E:E))),
        _xlfn.XLOOKUP($B840, '4.PacBio'!F:F, '4.PacBio'!E:E),
        IF(
            NOT(ISERROR(_xlfn.XLOOKUP($B840, '4.HiCLibrary'!F:F, '4.HiCLibrary'!E:E))),
            _xlfn.XLOOKUP($B840, '4.HiCLibrary'!F:F, '4.HiCLibrary'!E:E),
            IFERROR(
                _xlfn.XLOOKUP($B840, '4.ONT'!F:F, '4.ONT'!E:E, "?"),
                "?"
            )
        )
    )
)</f>
        <v>OG429</v>
      </c>
      <c r="E840" t="str">
        <f t="shared" si="14"/>
        <v>OG429U_D_IL_NOVA_230607_LP</v>
      </c>
      <c r="F840" s="183" t="s">
        <v>6459</v>
      </c>
      <c r="G840" s="183" t="s">
        <v>6471</v>
      </c>
      <c r="H840" s="289">
        <v>45084</v>
      </c>
      <c r="I840" s="183" t="s">
        <v>6829</v>
      </c>
      <c r="J840" s="183" t="s">
        <v>107</v>
      </c>
      <c r="K840" s="183" t="s">
        <v>107</v>
      </c>
      <c r="L840" s="185"/>
    </row>
    <row r="841" spans="1:12" x14ac:dyDescent="0.25">
      <c r="A841" s="115">
        <f ca="1">INDEX('1.MetaData'!A:A, MATCH($D841, '1.MetaData'!$B:$B, 0))</f>
        <v>430</v>
      </c>
      <c r="B841" s="161" t="s">
        <v>7066</v>
      </c>
      <c r="C841" s="183" t="s">
        <v>4878</v>
      </c>
      <c r="D841" s="81" t="str">
        <f ca="1">IF(
    NOT(ISERROR(_xlfn.XLOOKUP($B841, '4.Illumina'!F:F, '4.Illumina'!E:E))),
    _xlfn.XLOOKUP($B841, '4.Illumina'!F:F, '4.Illumina'!E:E),
    IF(
        NOT(ISERROR(_xlfn.XLOOKUP($B841, '4.PacBio'!F:F, '4.PacBio'!E:E))),
        _xlfn.XLOOKUP($B841, '4.PacBio'!F:F, '4.PacBio'!E:E),
        IF(
            NOT(ISERROR(_xlfn.XLOOKUP($B841, '4.HiCLibrary'!F:F, '4.HiCLibrary'!E:E))),
            _xlfn.XLOOKUP($B841, '4.HiCLibrary'!F:F, '4.HiCLibrary'!E:E),
            IFERROR(
                _xlfn.XLOOKUP($B841, '4.ONT'!F:F, '4.ONT'!E:E, "?"),
                "?"
            )
        )
    )
)</f>
        <v>OG430</v>
      </c>
      <c r="E841" t="str">
        <f t="shared" si="14"/>
        <v>OG430U_D_IL_ISEQ_230531_LP</v>
      </c>
      <c r="F841" s="183" t="s">
        <v>6459</v>
      </c>
      <c r="G841" s="183" t="s">
        <v>6460</v>
      </c>
      <c r="H841" s="289">
        <v>45077</v>
      </c>
      <c r="I841" s="183" t="s">
        <v>6828</v>
      </c>
      <c r="J841" s="183" t="s">
        <v>107</v>
      </c>
      <c r="K841" s="183" t="s">
        <v>107</v>
      </c>
      <c r="L841" s="185"/>
    </row>
    <row r="842" spans="1:12" x14ac:dyDescent="0.25">
      <c r="A842" s="115">
        <f ca="1">INDEX('1.MetaData'!A:A, MATCH($D842, '1.MetaData'!$B:$B, 0))</f>
        <v>430</v>
      </c>
      <c r="B842" s="161" t="s">
        <v>7066</v>
      </c>
      <c r="C842" s="183" t="s">
        <v>4878</v>
      </c>
      <c r="D842" s="81" t="str">
        <f ca="1">IF(
    NOT(ISERROR(_xlfn.XLOOKUP($B842, '4.Illumina'!F:F, '4.Illumina'!E:E))),
    _xlfn.XLOOKUP($B842, '4.Illumina'!F:F, '4.Illumina'!E:E),
    IF(
        NOT(ISERROR(_xlfn.XLOOKUP($B842, '4.PacBio'!F:F, '4.PacBio'!E:E))),
        _xlfn.XLOOKUP($B842, '4.PacBio'!F:F, '4.PacBio'!E:E),
        IF(
            NOT(ISERROR(_xlfn.XLOOKUP($B842, '4.HiCLibrary'!F:F, '4.HiCLibrary'!E:E))),
            _xlfn.XLOOKUP($B842, '4.HiCLibrary'!F:F, '4.HiCLibrary'!E:E),
            IFERROR(
                _xlfn.XLOOKUP($B842, '4.ONT'!F:F, '4.ONT'!E:E, "?"),
                "?"
            )
        )
    )
)</f>
        <v>OG430</v>
      </c>
      <c r="E842" t="str">
        <f t="shared" si="14"/>
        <v>OG430U_D_IL_NOVA_230607_LP</v>
      </c>
      <c r="F842" s="183" t="s">
        <v>6459</v>
      </c>
      <c r="G842" s="183" t="s">
        <v>6471</v>
      </c>
      <c r="H842" s="289">
        <v>45084</v>
      </c>
      <c r="I842" s="183" t="s">
        <v>6829</v>
      </c>
      <c r="J842" s="183" t="s">
        <v>107</v>
      </c>
      <c r="K842" s="183" t="s">
        <v>107</v>
      </c>
      <c r="L842" s="185"/>
    </row>
    <row r="843" spans="1:12" x14ac:dyDescent="0.25">
      <c r="A843" s="115">
        <f ca="1">INDEX('1.MetaData'!A:A, MATCH($D843, '1.MetaData'!$B:$B, 0))</f>
        <v>431</v>
      </c>
      <c r="B843" s="161" t="s">
        <v>7067</v>
      </c>
      <c r="C843" s="183" t="s">
        <v>4878</v>
      </c>
      <c r="D843" s="81" t="str">
        <f ca="1">IF(
    NOT(ISERROR(_xlfn.XLOOKUP($B843, '4.Illumina'!F:F, '4.Illumina'!E:E))),
    _xlfn.XLOOKUP($B843, '4.Illumina'!F:F, '4.Illumina'!E:E),
    IF(
        NOT(ISERROR(_xlfn.XLOOKUP($B843, '4.PacBio'!F:F, '4.PacBio'!E:E))),
        _xlfn.XLOOKUP($B843, '4.PacBio'!F:F, '4.PacBio'!E:E),
        IF(
            NOT(ISERROR(_xlfn.XLOOKUP($B843, '4.HiCLibrary'!F:F, '4.HiCLibrary'!E:E))),
            _xlfn.XLOOKUP($B843, '4.HiCLibrary'!F:F, '4.HiCLibrary'!E:E),
            IFERROR(
                _xlfn.XLOOKUP($B843, '4.ONT'!F:F, '4.ONT'!E:E, "?"),
                "?"
            )
        )
    )
)</f>
        <v>OG431</v>
      </c>
      <c r="E843" t="str">
        <f t="shared" si="14"/>
        <v>OG431U_D_IL_ISEQ_230531_LP</v>
      </c>
      <c r="F843" s="183" t="s">
        <v>6459</v>
      </c>
      <c r="G843" s="183" t="s">
        <v>6460</v>
      </c>
      <c r="H843" s="289">
        <v>45077</v>
      </c>
      <c r="I843" s="183" t="s">
        <v>6828</v>
      </c>
      <c r="J843" s="183" t="s">
        <v>107</v>
      </c>
      <c r="K843" s="183" t="s">
        <v>107</v>
      </c>
      <c r="L843" s="185"/>
    </row>
    <row r="844" spans="1:12" x14ac:dyDescent="0.25">
      <c r="A844" s="115">
        <f ca="1">INDEX('1.MetaData'!A:A, MATCH($D844, '1.MetaData'!$B:$B, 0))</f>
        <v>431</v>
      </c>
      <c r="B844" s="161" t="s">
        <v>7067</v>
      </c>
      <c r="C844" s="183" t="s">
        <v>4878</v>
      </c>
      <c r="D844" s="81" t="str">
        <f ca="1">IF(
    NOT(ISERROR(_xlfn.XLOOKUP($B844, '4.Illumina'!F:F, '4.Illumina'!E:E))),
    _xlfn.XLOOKUP($B844, '4.Illumina'!F:F, '4.Illumina'!E:E),
    IF(
        NOT(ISERROR(_xlfn.XLOOKUP($B844, '4.PacBio'!F:F, '4.PacBio'!E:E))),
        _xlfn.XLOOKUP($B844, '4.PacBio'!F:F, '4.PacBio'!E:E),
        IF(
            NOT(ISERROR(_xlfn.XLOOKUP($B844, '4.HiCLibrary'!F:F, '4.HiCLibrary'!E:E))),
            _xlfn.XLOOKUP($B844, '4.HiCLibrary'!F:F, '4.HiCLibrary'!E:E),
            IFERROR(
                _xlfn.XLOOKUP($B844, '4.ONT'!F:F, '4.ONT'!E:E, "?"),
                "?"
            )
        )
    )
)</f>
        <v>OG431</v>
      </c>
      <c r="E844" t="str">
        <f t="shared" si="14"/>
        <v>OG431U_D_IL_NOVA_230607_LP</v>
      </c>
      <c r="F844" s="183" t="s">
        <v>6459</v>
      </c>
      <c r="G844" s="183" t="s">
        <v>6471</v>
      </c>
      <c r="H844" s="289">
        <v>45084</v>
      </c>
      <c r="I844" s="183" t="s">
        <v>6829</v>
      </c>
      <c r="J844" s="183" t="s">
        <v>107</v>
      </c>
      <c r="K844" s="183" t="s">
        <v>107</v>
      </c>
      <c r="L844" s="185"/>
    </row>
    <row r="845" spans="1:12" x14ac:dyDescent="0.25">
      <c r="A845" s="115">
        <f ca="1">INDEX('1.MetaData'!A:A, MATCH($D845, '1.MetaData'!$B:$B, 0))</f>
        <v>432</v>
      </c>
      <c r="B845" s="161" t="s">
        <v>7068</v>
      </c>
      <c r="C845" s="183" t="s">
        <v>4878</v>
      </c>
      <c r="D845" s="81" t="str">
        <f ca="1">IF(
    NOT(ISERROR(_xlfn.XLOOKUP($B845, '4.Illumina'!F:F, '4.Illumina'!E:E))),
    _xlfn.XLOOKUP($B845, '4.Illumina'!F:F, '4.Illumina'!E:E),
    IF(
        NOT(ISERROR(_xlfn.XLOOKUP($B845, '4.PacBio'!F:F, '4.PacBio'!E:E))),
        _xlfn.XLOOKUP($B845, '4.PacBio'!F:F, '4.PacBio'!E:E),
        IF(
            NOT(ISERROR(_xlfn.XLOOKUP($B845, '4.HiCLibrary'!F:F, '4.HiCLibrary'!E:E))),
            _xlfn.XLOOKUP($B845, '4.HiCLibrary'!F:F, '4.HiCLibrary'!E:E),
            IFERROR(
                _xlfn.XLOOKUP($B845, '4.ONT'!F:F, '4.ONT'!E:E, "?"),
                "?"
            )
        )
    )
)</f>
        <v>OG432</v>
      </c>
      <c r="E845" t="str">
        <f t="shared" si="14"/>
        <v>OG432U_D_IL_ISEQ_230531_LP</v>
      </c>
      <c r="F845" s="183" t="s">
        <v>6459</v>
      </c>
      <c r="G845" s="183" t="s">
        <v>6460</v>
      </c>
      <c r="H845" s="289">
        <v>45077</v>
      </c>
      <c r="I845" s="183" t="s">
        <v>6828</v>
      </c>
      <c r="J845" s="183" t="s">
        <v>107</v>
      </c>
      <c r="K845" s="183" t="s">
        <v>107</v>
      </c>
      <c r="L845" s="185"/>
    </row>
    <row r="846" spans="1:12" x14ac:dyDescent="0.25">
      <c r="A846" s="115">
        <f ca="1">INDEX('1.MetaData'!A:A, MATCH($D846, '1.MetaData'!$B:$B, 0))</f>
        <v>432</v>
      </c>
      <c r="B846" s="161" t="s">
        <v>7068</v>
      </c>
      <c r="C846" s="183" t="s">
        <v>4878</v>
      </c>
      <c r="D846" s="81" t="str">
        <f ca="1">IF(
    NOT(ISERROR(_xlfn.XLOOKUP($B846, '4.Illumina'!F:F, '4.Illumina'!E:E))),
    _xlfn.XLOOKUP($B846, '4.Illumina'!F:F, '4.Illumina'!E:E),
    IF(
        NOT(ISERROR(_xlfn.XLOOKUP($B846, '4.PacBio'!F:F, '4.PacBio'!E:E))),
        _xlfn.XLOOKUP($B846, '4.PacBio'!F:F, '4.PacBio'!E:E),
        IF(
            NOT(ISERROR(_xlfn.XLOOKUP($B846, '4.HiCLibrary'!F:F, '4.HiCLibrary'!E:E))),
            _xlfn.XLOOKUP($B846, '4.HiCLibrary'!F:F, '4.HiCLibrary'!E:E),
            IFERROR(
                _xlfn.XLOOKUP($B846, '4.ONT'!F:F, '4.ONT'!E:E, "?"),
                "?"
            )
        )
    )
)</f>
        <v>OG432</v>
      </c>
      <c r="E846" t="str">
        <f t="shared" si="14"/>
        <v>OG432U_D_IL_NOVA_230607_LP</v>
      </c>
      <c r="F846" s="183" t="s">
        <v>6459</v>
      </c>
      <c r="G846" s="183" t="s">
        <v>6471</v>
      </c>
      <c r="H846" s="289">
        <v>45084</v>
      </c>
      <c r="I846" s="183" t="s">
        <v>6829</v>
      </c>
      <c r="J846" s="183" t="s">
        <v>107</v>
      </c>
      <c r="K846" s="183" t="s">
        <v>107</v>
      </c>
      <c r="L846" s="185"/>
    </row>
    <row r="847" spans="1:12" x14ac:dyDescent="0.25">
      <c r="A847" s="115">
        <f ca="1">INDEX('1.MetaData'!A:A, MATCH($D847, '1.MetaData'!$B:$B, 0))</f>
        <v>433</v>
      </c>
      <c r="B847" s="161" t="s">
        <v>7069</v>
      </c>
      <c r="C847" s="183" t="s">
        <v>4878</v>
      </c>
      <c r="D847" s="81" t="str">
        <f ca="1">IF(
    NOT(ISERROR(_xlfn.XLOOKUP($B847, '4.Illumina'!F:F, '4.Illumina'!E:E))),
    _xlfn.XLOOKUP($B847, '4.Illumina'!F:F, '4.Illumina'!E:E),
    IF(
        NOT(ISERROR(_xlfn.XLOOKUP($B847, '4.PacBio'!F:F, '4.PacBio'!E:E))),
        _xlfn.XLOOKUP($B847, '4.PacBio'!F:F, '4.PacBio'!E:E),
        IF(
            NOT(ISERROR(_xlfn.XLOOKUP($B847, '4.HiCLibrary'!F:F, '4.HiCLibrary'!E:E))),
            _xlfn.XLOOKUP($B847, '4.HiCLibrary'!F:F, '4.HiCLibrary'!E:E),
            IFERROR(
                _xlfn.XLOOKUP($B847, '4.ONT'!F:F, '4.ONT'!E:E, "?"),
                "?"
            )
        )
    )
)</f>
        <v>OG433</v>
      </c>
      <c r="E847" t="str">
        <f t="shared" si="14"/>
        <v>OG433U_D_IL_NOVA_221003_SC</v>
      </c>
      <c r="F847" s="183" t="s">
        <v>6459</v>
      </c>
      <c r="G847" s="183" t="s">
        <v>6471</v>
      </c>
      <c r="H847" s="289">
        <v>44837</v>
      </c>
      <c r="I847" s="183" t="s">
        <v>6899</v>
      </c>
      <c r="J847" s="183" t="s">
        <v>107</v>
      </c>
      <c r="K847" s="183" t="s">
        <v>107</v>
      </c>
      <c r="L847" s="185"/>
    </row>
    <row r="848" spans="1:12" x14ac:dyDescent="0.25">
      <c r="A848" s="115">
        <f ca="1">INDEX('1.MetaData'!A:A, MATCH($D848, '1.MetaData'!$B:$B, 0))</f>
        <v>434</v>
      </c>
      <c r="B848" s="161" t="s">
        <v>7070</v>
      </c>
      <c r="C848" s="183" t="s">
        <v>4878</v>
      </c>
      <c r="D848" s="81" t="str">
        <f ca="1">IF(
    NOT(ISERROR(_xlfn.XLOOKUP($B848, '4.Illumina'!F:F, '4.Illumina'!E:E))),
    _xlfn.XLOOKUP($B848, '4.Illumina'!F:F, '4.Illumina'!E:E),
    IF(
        NOT(ISERROR(_xlfn.XLOOKUP($B848, '4.PacBio'!F:F, '4.PacBio'!E:E))),
        _xlfn.XLOOKUP($B848, '4.PacBio'!F:F, '4.PacBio'!E:E),
        IF(
            NOT(ISERROR(_xlfn.XLOOKUP($B848, '4.HiCLibrary'!F:F, '4.HiCLibrary'!E:E))),
            _xlfn.XLOOKUP($B848, '4.HiCLibrary'!F:F, '4.HiCLibrary'!E:E),
            IFERROR(
                _xlfn.XLOOKUP($B848, '4.ONT'!F:F, '4.ONT'!E:E, "?"),
                "?"
            )
        )
    )
)</f>
        <v>OG434</v>
      </c>
      <c r="E848" t="str">
        <f t="shared" si="14"/>
        <v>OG434U_D_IL_NOVA_221003_SC</v>
      </c>
      <c r="F848" s="183" t="s">
        <v>6459</v>
      </c>
      <c r="G848" s="183" t="s">
        <v>6471</v>
      </c>
      <c r="H848" s="289">
        <v>44837</v>
      </c>
      <c r="I848" s="183" t="s">
        <v>6899</v>
      </c>
      <c r="J848" s="183" t="s">
        <v>107</v>
      </c>
      <c r="K848" s="183" t="s">
        <v>107</v>
      </c>
      <c r="L848" s="185"/>
    </row>
    <row r="849" spans="1:12" x14ac:dyDescent="0.25">
      <c r="A849" s="115">
        <f ca="1">INDEX('1.MetaData'!A:A, MATCH($D849, '1.MetaData'!$B:$B, 0))</f>
        <v>435</v>
      </c>
      <c r="B849" s="161" t="s">
        <v>7071</v>
      </c>
      <c r="C849" s="183" t="s">
        <v>4878</v>
      </c>
      <c r="D849" s="81" t="str">
        <f ca="1">IF(
    NOT(ISERROR(_xlfn.XLOOKUP($B849, '4.Illumina'!F:F, '4.Illumina'!E:E))),
    _xlfn.XLOOKUP($B849, '4.Illumina'!F:F, '4.Illumina'!E:E),
    IF(
        NOT(ISERROR(_xlfn.XLOOKUP($B849, '4.PacBio'!F:F, '4.PacBio'!E:E))),
        _xlfn.XLOOKUP($B849, '4.PacBio'!F:F, '4.PacBio'!E:E),
        IF(
            NOT(ISERROR(_xlfn.XLOOKUP($B849, '4.HiCLibrary'!F:F, '4.HiCLibrary'!E:E))),
            _xlfn.XLOOKUP($B849, '4.HiCLibrary'!F:F, '4.HiCLibrary'!E:E),
            IFERROR(
                _xlfn.XLOOKUP($B849, '4.ONT'!F:F, '4.ONT'!E:E, "?"),
                "?"
            )
        )
    )
)</f>
        <v>OG435</v>
      </c>
      <c r="E849" t="str">
        <f t="shared" si="14"/>
        <v>OG435U_D_IL_NOVA_221003_SC</v>
      </c>
      <c r="F849" s="183" t="s">
        <v>6459</v>
      </c>
      <c r="G849" s="183" t="s">
        <v>6471</v>
      </c>
      <c r="H849" s="289">
        <v>44837</v>
      </c>
      <c r="I849" s="183" t="s">
        <v>6899</v>
      </c>
      <c r="J849" s="183" t="s">
        <v>107</v>
      </c>
      <c r="K849" s="183" t="s">
        <v>107</v>
      </c>
      <c r="L849" s="185"/>
    </row>
    <row r="850" spans="1:12" x14ac:dyDescent="0.25">
      <c r="A850" s="115">
        <f ca="1">INDEX('1.MetaData'!A:A, MATCH($D850, '1.MetaData'!$B:$B, 0))</f>
        <v>436</v>
      </c>
      <c r="B850" s="161" t="s">
        <v>7072</v>
      </c>
      <c r="C850" s="183" t="s">
        <v>4878</v>
      </c>
      <c r="D850" s="81" t="str">
        <f ca="1">IF(
    NOT(ISERROR(_xlfn.XLOOKUP($B850, '4.Illumina'!F:F, '4.Illumina'!E:E))),
    _xlfn.XLOOKUP($B850, '4.Illumina'!F:F, '4.Illumina'!E:E),
    IF(
        NOT(ISERROR(_xlfn.XLOOKUP($B850, '4.PacBio'!F:F, '4.PacBio'!E:E))),
        _xlfn.XLOOKUP($B850, '4.PacBio'!F:F, '4.PacBio'!E:E),
        IF(
            NOT(ISERROR(_xlfn.XLOOKUP($B850, '4.HiCLibrary'!F:F, '4.HiCLibrary'!E:E))),
            _xlfn.XLOOKUP($B850, '4.HiCLibrary'!F:F, '4.HiCLibrary'!E:E),
            IFERROR(
                _xlfn.XLOOKUP($B850, '4.ONT'!F:F, '4.ONT'!E:E, "?"),
                "?"
            )
        )
    )
)</f>
        <v>OG436</v>
      </c>
      <c r="E850" t="str">
        <f t="shared" si="14"/>
        <v>OG436U_D_IL_ISEQ_230531_LP</v>
      </c>
      <c r="F850" s="183" t="s">
        <v>6459</v>
      </c>
      <c r="G850" s="183" t="s">
        <v>6460</v>
      </c>
      <c r="H850" s="289">
        <v>45077</v>
      </c>
      <c r="I850" s="183" t="s">
        <v>6828</v>
      </c>
      <c r="J850" s="183" t="s">
        <v>107</v>
      </c>
      <c r="K850" s="183" t="s">
        <v>107</v>
      </c>
      <c r="L850" s="185"/>
    </row>
    <row r="851" spans="1:12" x14ac:dyDescent="0.25">
      <c r="A851" s="115">
        <f ca="1">INDEX('1.MetaData'!A:A, MATCH($D851, '1.MetaData'!$B:$B, 0))</f>
        <v>436</v>
      </c>
      <c r="B851" s="161" t="s">
        <v>7072</v>
      </c>
      <c r="C851" s="183" t="s">
        <v>4878</v>
      </c>
      <c r="D851" s="81" t="str">
        <f ca="1">IF(
    NOT(ISERROR(_xlfn.XLOOKUP($B851, '4.Illumina'!F:F, '4.Illumina'!E:E))),
    _xlfn.XLOOKUP($B851, '4.Illumina'!F:F, '4.Illumina'!E:E),
    IF(
        NOT(ISERROR(_xlfn.XLOOKUP($B851, '4.PacBio'!F:F, '4.PacBio'!E:E))),
        _xlfn.XLOOKUP($B851, '4.PacBio'!F:F, '4.PacBio'!E:E),
        IF(
            NOT(ISERROR(_xlfn.XLOOKUP($B851, '4.HiCLibrary'!F:F, '4.HiCLibrary'!E:E))),
            _xlfn.XLOOKUP($B851, '4.HiCLibrary'!F:F, '4.HiCLibrary'!E:E),
            IFERROR(
                _xlfn.XLOOKUP($B851, '4.ONT'!F:F, '4.ONT'!E:E, "?"),
                "?"
            )
        )
    )
)</f>
        <v>OG436</v>
      </c>
      <c r="E851" t="str">
        <f t="shared" si="14"/>
        <v>OG436U_D_IL_NOVA_230607_LP</v>
      </c>
      <c r="F851" s="183" t="s">
        <v>6459</v>
      </c>
      <c r="G851" s="183" t="s">
        <v>6471</v>
      </c>
      <c r="H851" s="289">
        <v>45084</v>
      </c>
      <c r="I851" s="183" t="s">
        <v>6829</v>
      </c>
      <c r="J851" s="183" t="s">
        <v>107</v>
      </c>
      <c r="K851" s="183" t="s">
        <v>107</v>
      </c>
      <c r="L851" s="185"/>
    </row>
    <row r="852" spans="1:12" x14ac:dyDescent="0.25">
      <c r="A852" s="115">
        <f ca="1">INDEX('1.MetaData'!A:A, MATCH($D852, '1.MetaData'!$B:$B, 0))</f>
        <v>437</v>
      </c>
      <c r="B852" s="161" t="s">
        <v>7073</v>
      </c>
      <c r="C852" s="183" t="s">
        <v>4878</v>
      </c>
      <c r="D852" s="81" t="str">
        <f ca="1">IF(
    NOT(ISERROR(_xlfn.XLOOKUP($B852, '4.Illumina'!F:F, '4.Illumina'!E:E))),
    _xlfn.XLOOKUP($B852, '4.Illumina'!F:F, '4.Illumina'!E:E),
    IF(
        NOT(ISERROR(_xlfn.XLOOKUP($B852, '4.PacBio'!F:F, '4.PacBio'!E:E))),
        _xlfn.XLOOKUP($B852, '4.PacBio'!F:F, '4.PacBio'!E:E),
        IF(
            NOT(ISERROR(_xlfn.XLOOKUP($B852, '4.HiCLibrary'!F:F, '4.HiCLibrary'!E:E))),
            _xlfn.XLOOKUP($B852, '4.HiCLibrary'!F:F, '4.HiCLibrary'!E:E),
            IFERROR(
                _xlfn.XLOOKUP($B852, '4.ONT'!F:F, '4.ONT'!E:E, "?"),
                "?"
            )
        )
    )
)</f>
        <v>OG437</v>
      </c>
      <c r="E852" t="str">
        <f t="shared" si="14"/>
        <v>OG437U_D_IL_ISEQ_230531_LP</v>
      </c>
      <c r="F852" s="183" t="s">
        <v>6459</v>
      </c>
      <c r="G852" s="183" t="s">
        <v>6460</v>
      </c>
      <c r="H852" s="289">
        <v>45077</v>
      </c>
      <c r="I852" s="183" t="s">
        <v>6828</v>
      </c>
      <c r="J852" s="183" t="s">
        <v>107</v>
      </c>
      <c r="K852" s="183" t="s">
        <v>107</v>
      </c>
      <c r="L852" s="185"/>
    </row>
    <row r="853" spans="1:12" x14ac:dyDescent="0.25">
      <c r="A853" s="115">
        <f ca="1">INDEX('1.MetaData'!A:A, MATCH($D853, '1.MetaData'!$B:$B, 0))</f>
        <v>437</v>
      </c>
      <c r="B853" s="161" t="s">
        <v>7073</v>
      </c>
      <c r="C853" s="183" t="s">
        <v>4878</v>
      </c>
      <c r="D853" s="81" t="str">
        <f ca="1">IF(
    NOT(ISERROR(_xlfn.XLOOKUP($B853, '4.Illumina'!F:F, '4.Illumina'!E:E))),
    _xlfn.XLOOKUP($B853, '4.Illumina'!F:F, '4.Illumina'!E:E),
    IF(
        NOT(ISERROR(_xlfn.XLOOKUP($B853, '4.PacBio'!F:F, '4.PacBio'!E:E))),
        _xlfn.XLOOKUP($B853, '4.PacBio'!F:F, '4.PacBio'!E:E),
        IF(
            NOT(ISERROR(_xlfn.XLOOKUP($B853, '4.HiCLibrary'!F:F, '4.HiCLibrary'!E:E))),
            _xlfn.XLOOKUP($B853, '4.HiCLibrary'!F:F, '4.HiCLibrary'!E:E),
            IFERROR(
                _xlfn.XLOOKUP($B853, '4.ONT'!F:F, '4.ONT'!E:E, "?"),
                "?"
            )
        )
    )
)</f>
        <v>OG437</v>
      </c>
      <c r="E853" t="str">
        <f t="shared" si="14"/>
        <v>OG437U_D_IL_NOVA_230607_LP</v>
      </c>
      <c r="F853" s="183" t="s">
        <v>6459</v>
      </c>
      <c r="G853" s="183" t="s">
        <v>6471</v>
      </c>
      <c r="H853" s="289">
        <v>45084</v>
      </c>
      <c r="I853" s="183" t="s">
        <v>6829</v>
      </c>
      <c r="J853" s="183" t="s">
        <v>107</v>
      </c>
      <c r="K853" s="183" t="s">
        <v>107</v>
      </c>
      <c r="L853" s="185"/>
    </row>
    <row r="854" spans="1:12" x14ac:dyDescent="0.25">
      <c r="A854" s="115">
        <f ca="1">INDEX('1.MetaData'!A:A, MATCH($D854, '1.MetaData'!$B:$B, 0))</f>
        <v>438</v>
      </c>
      <c r="B854" s="161" t="s">
        <v>7074</v>
      </c>
      <c r="C854" s="183" t="s">
        <v>4878</v>
      </c>
      <c r="D854" s="81" t="str">
        <f ca="1">IF(
    NOT(ISERROR(_xlfn.XLOOKUP($B854, '4.Illumina'!F:F, '4.Illumina'!E:E))),
    _xlfn.XLOOKUP($B854, '4.Illumina'!F:F, '4.Illumina'!E:E),
    IF(
        NOT(ISERROR(_xlfn.XLOOKUP($B854, '4.PacBio'!F:F, '4.PacBio'!E:E))),
        _xlfn.XLOOKUP($B854, '4.PacBio'!F:F, '4.PacBio'!E:E),
        IF(
            NOT(ISERROR(_xlfn.XLOOKUP($B854, '4.HiCLibrary'!F:F, '4.HiCLibrary'!E:E))),
            _xlfn.XLOOKUP($B854, '4.HiCLibrary'!F:F, '4.HiCLibrary'!E:E),
            IFERROR(
                _xlfn.XLOOKUP($B854, '4.ONT'!F:F, '4.ONT'!E:E, "?"),
                "?"
            )
        )
    )
)</f>
        <v>OG438</v>
      </c>
      <c r="E854" t="str">
        <f t="shared" si="14"/>
        <v>OG438U_D_IL_ISEQ_230531_LP</v>
      </c>
      <c r="F854" s="183" t="s">
        <v>6459</v>
      </c>
      <c r="G854" s="183" t="s">
        <v>6460</v>
      </c>
      <c r="H854" s="289">
        <v>45077</v>
      </c>
      <c r="I854" s="183" t="s">
        <v>6828</v>
      </c>
      <c r="J854" s="183" t="s">
        <v>107</v>
      </c>
      <c r="K854" s="183" t="s">
        <v>107</v>
      </c>
      <c r="L854" s="185"/>
    </row>
    <row r="855" spans="1:12" x14ac:dyDescent="0.25">
      <c r="A855" s="115">
        <f ca="1">INDEX('1.MetaData'!A:A, MATCH($D855, '1.MetaData'!$B:$B, 0))</f>
        <v>438</v>
      </c>
      <c r="B855" s="161" t="s">
        <v>7074</v>
      </c>
      <c r="C855" s="183" t="s">
        <v>4878</v>
      </c>
      <c r="D855" s="81" t="str">
        <f ca="1">IF(
    NOT(ISERROR(_xlfn.XLOOKUP($B855, '4.Illumina'!F:F, '4.Illumina'!E:E))),
    _xlfn.XLOOKUP($B855, '4.Illumina'!F:F, '4.Illumina'!E:E),
    IF(
        NOT(ISERROR(_xlfn.XLOOKUP($B855, '4.PacBio'!F:F, '4.PacBio'!E:E))),
        _xlfn.XLOOKUP($B855, '4.PacBio'!F:F, '4.PacBio'!E:E),
        IF(
            NOT(ISERROR(_xlfn.XLOOKUP($B855, '4.HiCLibrary'!F:F, '4.HiCLibrary'!E:E))),
            _xlfn.XLOOKUP($B855, '4.HiCLibrary'!F:F, '4.HiCLibrary'!E:E),
            IFERROR(
                _xlfn.XLOOKUP($B855, '4.ONT'!F:F, '4.ONT'!E:E, "?"),
                "?"
            )
        )
    )
)</f>
        <v>OG438</v>
      </c>
      <c r="E855" t="str">
        <f t="shared" si="14"/>
        <v>OG438U_D_IL_NOVA_230607_LP</v>
      </c>
      <c r="F855" s="183" t="s">
        <v>6459</v>
      </c>
      <c r="G855" s="183" t="s">
        <v>6471</v>
      </c>
      <c r="H855" s="289">
        <v>45084</v>
      </c>
      <c r="I855" s="183" t="s">
        <v>6829</v>
      </c>
      <c r="J855" s="183" t="s">
        <v>107</v>
      </c>
      <c r="K855" s="183" t="s">
        <v>107</v>
      </c>
      <c r="L855" s="185"/>
    </row>
    <row r="856" spans="1:12" x14ac:dyDescent="0.25">
      <c r="A856" s="115">
        <f ca="1">INDEX('1.MetaData'!A:A, MATCH($D856, '1.MetaData'!$B:$B, 0))</f>
        <v>439</v>
      </c>
      <c r="B856" s="161" t="s">
        <v>7075</v>
      </c>
      <c r="C856" s="183" t="s">
        <v>4878</v>
      </c>
      <c r="D856" s="81" t="str">
        <f ca="1">IF(
    NOT(ISERROR(_xlfn.XLOOKUP($B856, '4.Illumina'!F:F, '4.Illumina'!E:E))),
    _xlfn.XLOOKUP($B856, '4.Illumina'!F:F, '4.Illumina'!E:E),
    IF(
        NOT(ISERROR(_xlfn.XLOOKUP($B856, '4.PacBio'!F:F, '4.PacBio'!E:E))),
        _xlfn.XLOOKUP($B856, '4.PacBio'!F:F, '4.PacBio'!E:E),
        IF(
            NOT(ISERROR(_xlfn.XLOOKUP($B856, '4.HiCLibrary'!F:F, '4.HiCLibrary'!E:E))),
            _xlfn.XLOOKUP($B856, '4.HiCLibrary'!F:F, '4.HiCLibrary'!E:E),
            IFERROR(
                _xlfn.XLOOKUP($B856, '4.ONT'!F:F, '4.ONT'!E:E, "?"),
                "?"
            )
        )
    )
)</f>
        <v>OG439</v>
      </c>
      <c r="E856" t="str">
        <f t="shared" si="14"/>
        <v>OG439U_D_IL_ISEQ_230531_LP</v>
      </c>
      <c r="F856" s="183" t="s">
        <v>6459</v>
      </c>
      <c r="G856" s="183" t="s">
        <v>6460</v>
      </c>
      <c r="H856" s="289">
        <v>45077</v>
      </c>
      <c r="I856" s="183" t="s">
        <v>6828</v>
      </c>
      <c r="J856" s="183" t="s">
        <v>107</v>
      </c>
      <c r="K856" s="183" t="s">
        <v>107</v>
      </c>
      <c r="L856" s="185"/>
    </row>
    <row r="857" spans="1:12" x14ac:dyDescent="0.25">
      <c r="A857" s="115">
        <f ca="1">INDEX('1.MetaData'!A:A, MATCH($D857, '1.MetaData'!$B:$B, 0))</f>
        <v>439</v>
      </c>
      <c r="B857" s="161" t="s">
        <v>7075</v>
      </c>
      <c r="C857" s="183" t="s">
        <v>4878</v>
      </c>
      <c r="D857" s="81" t="str">
        <f ca="1">IF(
    NOT(ISERROR(_xlfn.XLOOKUP($B857, '4.Illumina'!F:F, '4.Illumina'!E:E))),
    _xlfn.XLOOKUP($B857, '4.Illumina'!F:F, '4.Illumina'!E:E),
    IF(
        NOT(ISERROR(_xlfn.XLOOKUP($B857, '4.PacBio'!F:F, '4.PacBio'!E:E))),
        _xlfn.XLOOKUP($B857, '4.PacBio'!F:F, '4.PacBio'!E:E),
        IF(
            NOT(ISERROR(_xlfn.XLOOKUP($B857, '4.HiCLibrary'!F:F, '4.HiCLibrary'!E:E))),
            _xlfn.XLOOKUP($B857, '4.HiCLibrary'!F:F, '4.HiCLibrary'!E:E),
            IFERROR(
                _xlfn.XLOOKUP($B857, '4.ONT'!F:F, '4.ONT'!E:E, "?"),
                "?"
            )
        )
    )
)</f>
        <v>OG439</v>
      </c>
      <c r="E857" t="str">
        <f t="shared" si="14"/>
        <v>OG439U_D_IL_NOVA_230607_LP</v>
      </c>
      <c r="F857" s="183" t="s">
        <v>6459</v>
      </c>
      <c r="G857" s="183" t="s">
        <v>6471</v>
      </c>
      <c r="H857" s="289">
        <v>45084</v>
      </c>
      <c r="I857" s="183" t="s">
        <v>6829</v>
      </c>
      <c r="J857" s="183" t="s">
        <v>107</v>
      </c>
      <c r="K857" s="183" t="s">
        <v>107</v>
      </c>
      <c r="L857" s="185"/>
    </row>
    <row r="858" spans="1:12" x14ac:dyDescent="0.25">
      <c r="A858" s="115">
        <f ca="1">INDEX('1.MetaData'!A:A, MATCH($D858, '1.MetaData'!$B:$B, 0))</f>
        <v>440</v>
      </c>
      <c r="B858" s="161" t="s">
        <v>7076</v>
      </c>
      <c r="C858" s="183" t="s">
        <v>4878</v>
      </c>
      <c r="D858" s="81" t="str">
        <f ca="1">IF(
    NOT(ISERROR(_xlfn.XLOOKUP($B858, '4.Illumina'!F:F, '4.Illumina'!E:E))),
    _xlfn.XLOOKUP($B858, '4.Illumina'!F:F, '4.Illumina'!E:E),
    IF(
        NOT(ISERROR(_xlfn.XLOOKUP($B858, '4.PacBio'!F:F, '4.PacBio'!E:E))),
        _xlfn.XLOOKUP($B858, '4.PacBio'!F:F, '4.PacBio'!E:E),
        IF(
            NOT(ISERROR(_xlfn.XLOOKUP($B858, '4.HiCLibrary'!F:F, '4.HiCLibrary'!E:E))),
            _xlfn.XLOOKUP($B858, '4.HiCLibrary'!F:F, '4.HiCLibrary'!E:E),
            IFERROR(
                _xlfn.XLOOKUP($B858, '4.ONT'!F:F, '4.ONT'!E:E, "?"),
                "?"
            )
        )
    )
)</f>
        <v>OG440</v>
      </c>
      <c r="E858" t="str">
        <f t="shared" si="14"/>
        <v>OG440U_D_IL_ISEQ_230531_LP</v>
      </c>
      <c r="F858" s="183" t="s">
        <v>6459</v>
      </c>
      <c r="G858" s="183" t="s">
        <v>6460</v>
      </c>
      <c r="H858" s="289">
        <v>45077</v>
      </c>
      <c r="I858" s="183" t="s">
        <v>6828</v>
      </c>
      <c r="J858" s="183" t="s">
        <v>107</v>
      </c>
      <c r="K858" s="183" t="s">
        <v>107</v>
      </c>
      <c r="L858" s="185"/>
    </row>
    <row r="859" spans="1:12" x14ac:dyDescent="0.25">
      <c r="A859" s="115">
        <f ca="1">INDEX('1.MetaData'!A:A, MATCH($D859, '1.MetaData'!$B:$B, 0))</f>
        <v>440</v>
      </c>
      <c r="B859" s="161" t="s">
        <v>7076</v>
      </c>
      <c r="C859" s="183" t="s">
        <v>4878</v>
      </c>
      <c r="D859" s="81" t="str">
        <f ca="1">IF(
    NOT(ISERROR(_xlfn.XLOOKUP($B859, '4.Illumina'!F:F, '4.Illumina'!E:E))),
    _xlfn.XLOOKUP($B859, '4.Illumina'!F:F, '4.Illumina'!E:E),
    IF(
        NOT(ISERROR(_xlfn.XLOOKUP($B859, '4.PacBio'!F:F, '4.PacBio'!E:E))),
        _xlfn.XLOOKUP($B859, '4.PacBio'!F:F, '4.PacBio'!E:E),
        IF(
            NOT(ISERROR(_xlfn.XLOOKUP($B859, '4.HiCLibrary'!F:F, '4.HiCLibrary'!E:E))),
            _xlfn.XLOOKUP($B859, '4.HiCLibrary'!F:F, '4.HiCLibrary'!E:E),
            IFERROR(
                _xlfn.XLOOKUP($B859, '4.ONT'!F:F, '4.ONT'!E:E, "?"),
                "?"
            )
        )
    )
)</f>
        <v>OG440</v>
      </c>
      <c r="E859" t="str">
        <f t="shared" si="14"/>
        <v>OG440U_D_IL_NOVA_230607_LP</v>
      </c>
      <c r="F859" s="183" t="s">
        <v>6459</v>
      </c>
      <c r="G859" s="183" t="s">
        <v>6471</v>
      </c>
      <c r="H859" s="289">
        <v>45084</v>
      </c>
      <c r="I859" s="183" t="s">
        <v>6829</v>
      </c>
      <c r="J859" s="183" t="s">
        <v>107</v>
      </c>
      <c r="K859" s="183" t="s">
        <v>107</v>
      </c>
      <c r="L859" s="185"/>
    </row>
    <row r="860" spans="1:12" x14ac:dyDescent="0.25">
      <c r="A860" s="115">
        <f ca="1">INDEX('1.MetaData'!A:A, MATCH($D860, '1.MetaData'!$B:$B, 0))</f>
        <v>441</v>
      </c>
      <c r="B860" s="161" t="s">
        <v>7077</v>
      </c>
      <c r="C860" s="183" t="s">
        <v>4878</v>
      </c>
      <c r="D860" s="81" t="str">
        <f ca="1">IF(
    NOT(ISERROR(_xlfn.XLOOKUP($B860, '4.Illumina'!F:F, '4.Illumina'!E:E))),
    _xlfn.XLOOKUP($B860, '4.Illumina'!F:F, '4.Illumina'!E:E),
    IF(
        NOT(ISERROR(_xlfn.XLOOKUP($B860, '4.PacBio'!F:F, '4.PacBio'!E:E))),
        _xlfn.XLOOKUP($B860, '4.PacBio'!F:F, '4.PacBio'!E:E),
        IF(
            NOT(ISERROR(_xlfn.XLOOKUP($B860, '4.HiCLibrary'!F:F, '4.HiCLibrary'!E:E))),
            _xlfn.XLOOKUP($B860, '4.HiCLibrary'!F:F, '4.HiCLibrary'!E:E),
            IFERROR(
                _xlfn.XLOOKUP($B860, '4.ONT'!F:F, '4.ONT'!E:E, "?"),
                "?"
            )
        )
    )
)</f>
        <v>OG441</v>
      </c>
      <c r="E860" t="str">
        <f t="shared" si="14"/>
        <v>OG441U_D_IL_ISEQ_230531_LP</v>
      </c>
      <c r="F860" s="183" t="s">
        <v>6459</v>
      </c>
      <c r="G860" s="183" t="s">
        <v>6460</v>
      </c>
      <c r="H860" s="289">
        <v>45077</v>
      </c>
      <c r="I860" s="183" t="s">
        <v>6828</v>
      </c>
      <c r="J860" s="183" t="s">
        <v>107</v>
      </c>
      <c r="K860" s="183" t="s">
        <v>107</v>
      </c>
      <c r="L860" s="185"/>
    </row>
    <row r="861" spans="1:12" x14ac:dyDescent="0.25">
      <c r="A861" s="115">
        <f ca="1">INDEX('1.MetaData'!A:A, MATCH($D861, '1.MetaData'!$B:$B, 0))</f>
        <v>441</v>
      </c>
      <c r="B861" s="161" t="s">
        <v>7077</v>
      </c>
      <c r="C861" s="183" t="s">
        <v>4878</v>
      </c>
      <c r="D861" s="81" t="str">
        <f ca="1">IF(
    NOT(ISERROR(_xlfn.XLOOKUP($B861, '4.Illumina'!F:F, '4.Illumina'!E:E))),
    _xlfn.XLOOKUP($B861, '4.Illumina'!F:F, '4.Illumina'!E:E),
    IF(
        NOT(ISERROR(_xlfn.XLOOKUP($B861, '4.PacBio'!F:F, '4.PacBio'!E:E))),
        _xlfn.XLOOKUP($B861, '4.PacBio'!F:F, '4.PacBio'!E:E),
        IF(
            NOT(ISERROR(_xlfn.XLOOKUP($B861, '4.HiCLibrary'!F:F, '4.HiCLibrary'!E:E))),
            _xlfn.XLOOKUP($B861, '4.HiCLibrary'!F:F, '4.HiCLibrary'!E:E),
            IFERROR(
                _xlfn.XLOOKUP($B861, '4.ONT'!F:F, '4.ONT'!E:E, "?"),
                "?"
            )
        )
    )
)</f>
        <v>OG441</v>
      </c>
      <c r="E861" t="str">
        <f t="shared" si="14"/>
        <v>OG441U_D_IL_NOVA_230607_LP</v>
      </c>
      <c r="F861" s="183" t="s">
        <v>6459</v>
      </c>
      <c r="G861" s="183" t="s">
        <v>6471</v>
      </c>
      <c r="H861" s="289">
        <v>45084</v>
      </c>
      <c r="I861" s="183" t="s">
        <v>6829</v>
      </c>
      <c r="J861" s="183" t="s">
        <v>107</v>
      </c>
      <c r="K861" s="183" t="s">
        <v>107</v>
      </c>
      <c r="L861" s="185"/>
    </row>
    <row r="862" spans="1:12" x14ac:dyDescent="0.25">
      <c r="A862" s="115">
        <f ca="1">INDEX('1.MetaData'!A:A, MATCH($D862, '1.MetaData'!$B:$B, 0))</f>
        <v>442</v>
      </c>
      <c r="B862" s="161" t="s">
        <v>7078</v>
      </c>
      <c r="C862" s="183" t="s">
        <v>4878</v>
      </c>
      <c r="D862" s="81" t="str">
        <f ca="1">IF(
    NOT(ISERROR(_xlfn.XLOOKUP($B862, '4.Illumina'!F:F, '4.Illumina'!E:E))),
    _xlfn.XLOOKUP($B862, '4.Illumina'!F:F, '4.Illumina'!E:E),
    IF(
        NOT(ISERROR(_xlfn.XLOOKUP($B862, '4.PacBio'!F:F, '4.PacBio'!E:E))),
        _xlfn.XLOOKUP($B862, '4.PacBio'!F:F, '4.PacBio'!E:E),
        IF(
            NOT(ISERROR(_xlfn.XLOOKUP($B862, '4.HiCLibrary'!F:F, '4.HiCLibrary'!E:E))),
            _xlfn.XLOOKUP($B862, '4.HiCLibrary'!F:F, '4.HiCLibrary'!E:E),
            IFERROR(
                _xlfn.XLOOKUP($B862, '4.ONT'!F:F, '4.ONT'!E:E, "?"),
                "?"
            )
        )
    )
)</f>
        <v>OG442</v>
      </c>
      <c r="E862" t="str">
        <f t="shared" si="14"/>
        <v>OG442U_D_IL_ISEQ_230531_LP</v>
      </c>
      <c r="F862" s="183" t="s">
        <v>6459</v>
      </c>
      <c r="G862" s="183" t="s">
        <v>6460</v>
      </c>
      <c r="H862" s="289">
        <v>45077</v>
      </c>
      <c r="I862" s="183" t="s">
        <v>6828</v>
      </c>
      <c r="J862" s="183" t="s">
        <v>107</v>
      </c>
      <c r="K862" s="183" t="s">
        <v>107</v>
      </c>
      <c r="L862" s="185"/>
    </row>
    <row r="863" spans="1:12" x14ac:dyDescent="0.25">
      <c r="A863" s="115">
        <f ca="1">INDEX('1.MetaData'!A:A, MATCH($D863, '1.MetaData'!$B:$B, 0))</f>
        <v>442</v>
      </c>
      <c r="B863" s="161" t="s">
        <v>7078</v>
      </c>
      <c r="C863" s="183" t="s">
        <v>4878</v>
      </c>
      <c r="D863" s="81" t="str">
        <f ca="1">IF(
    NOT(ISERROR(_xlfn.XLOOKUP($B863, '4.Illumina'!F:F, '4.Illumina'!E:E))),
    _xlfn.XLOOKUP($B863, '4.Illumina'!F:F, '4.Illumina'!E:E),
    IF(
        NOT(ISERROR(_xlfn.XLOOKUP($B863, '4.PacBio'!F:F, '4.PacBio'!E:E))),
        _xlfn.XLOOKUP($B863, '4.PacBio'!F:F, '4.PacBio'!E:E),
        IF(
            NOT(ISERROR(_xlfn.XLOOKUP($B863, '4.HiCLibrary'!F:F, '4.HiCLibrary'!E:E))),
            _xlfn.XLOOKUP($B863, '4.HiCLibrary'!F:F, '4.HiCLibrary'!E:E),
            IFERROR(
                _xlfn.XLOOKUP($B863, '4.ONT'!F:F, '4.ONT'!E:E, "?"),
                "?"
            )
        )
    )
)</f>
        <v>OG442</v>
      </c>
      <c r="E863" t="str">
        <f t="shared" si="14"/>
        <v>OG442U_D_IL_NOVA_230607_LP</v>
      </c>
      <c r="F863" s="183" t="s">
        <v>6459</v>
      </c>
      <c r="G863" s="183" t="s">
        <v>6471</v>
      </c>
      <c r="H863" s="289">
        <v>45084</v>
      </c>
      <c r="I863" s="183" t="s">
        <v>6829</v>
      </c>
      <c r="J863" s="183" t="s">
        <v>107</v>
      </c>
      <c r="K863" s="183" t="s">
        <v>107</v>
      </c>
      <c r="L863" s="185"/>
    </row>
    <row r="864" spans="1:12" x14ac:dyDescent="0.25">
      <c r="A864" s="115">
        <f ca="1">INDEX('1.MetaData'!A:A, MATCH($D864, '1.MetaData'!$B:$B, 0))</f>
        <v>443</v>
      </c>
      <c r="B864" s="161" t="s">
        <v>7079</v>
      </c>
      <c r="C864" s="183" t="s">
        <v>4878</v>
      </c>
      <c r="D864" s="81" t="str">
        <f ca="1">IF(
    NOT(ISERROR(_xlfn.XLOOKUP($B864, '4.Illumina'!F:F, '4.Illumina'!E:E))),
    _xlfn.XLOOKUP($B864, '4.Illumina'!F:F, '4.Illumina'!E:E),
    IF(
        NOT(ISERROR(_xlfn.XLOOKUP($B864, '4.PacBio'!F:F, '4.PacBio'!E:E))),
        _xlfn.XLOOKUP($B864, '4.PacBio'!F:F, '4.PacBio'!E:E),
        IF(
            NOT(ISERROR(_xlfn.XLOOKUP($B864, '4.HiCLibrary'!F:F, '4.HiCLibrary'!E:E))),
            _xlfn.XLOOKUP($B864, '4.HiCLibrary'!F:F, '4.HiCLibrary'!E:E),
            IFERROR(
                _xlfn.XLOOKUP($B864, '4.ONT'!F:F, '4.ONT'!E:E, "?"),
                "?"
            )
        )
    )
)</f>
        <v>OG443</v>
      </c>
      <c r="E864" t="str">
        <f t="shared" si="14"/>
        <v>OG443U_D_IL_ISEQ_230531_LP</v>
      </c>
      <c r="F864" s="183" t="s">
        <v>6459</v>
      </c>
      <c r="G864" s="183" t="s">
        <v>6460</v>
      </c>
      <c r="H864" s="289">
        <v>45077</v>
      </c>
      <c r="I864" s="183" t="s">
        <v>6828</v>
      </c>
      <c r="J864" s="183" t="s">
        <v>107</v>
      </c>
      <c r="K864" s="183" t="s">
        <v>107</v>
      </c>
      <c r="L864" s="185"/>
    </row>
    <row r="865" spans="1:12" x14ac:dyDescent="0.25">
      <c r="A865" s="115">
        <f ca="1">INDEX('1.MetaData'!A:A, MATCH($D865, '1.MetaData'!$B:$B, 0))</f>
        <v>443</v>
      </c>
      <c r="B865" s="161" t="s">
        <v>7079</v>
      </c>
      <c r="C865" s="183" t="s">
        <v>4878</v>
      </c>
      <c r="D865" s="81" t="str">
        <f ca="1">IF(
    NOT(ISERROR(_xlfn.XLOOKUP($B865, '4.Illumina'!F:F, '4.Illumina'!E:E))),
    _xlfn.XLOOKUP($B865, '4.Illumina'!F:F, '4.Illumina'!E:E),
    IF(
        NOT(ISERROR(_xlfn.XLOOKUP($B865, '4.PacBio'!F:F, '4.PacBio'!E:E))),
        _xlfn.XLOOKUP($B865, '4.PacBio'!F:F, '4.PacBio'!E:E),
        IF(
            NOT(ISERROR(_xlfn.XLOOKUP($B865, '4.HiCLibrary'!F:F, '4.HiCLibrary'!E:E))),
            _xlfn.XLOOKUP($B865, '4.HiCLibrary'!F:F, '4.HiCLibrary'!E:E),
            IFERROR(
                _xlfn.XLOOKUP($B865, '4.ONT'!F:F, '4.ONT'!E:E, "?"),
                "?"
            )
        )
    )
)</f>
        <v>OG443</v>
      </c>
      <c r="E865" t="str">
        <f t="shared" si="14"/>
        <v>OG443U_D_IL_NOVA_230607_LP</v>
      </c>
      <c r="F865" s="183" t="s">
        <v>6459</v>
      </c>
      <c r="G865" s="183" t="s">
        <v>6471</v>
      </c>
      <c r="H865" s="289">
        <v>45084</v>
      </c>
      <c r="I865" s="183" t="s">
        <v>6829</v>
      </c>
      <c r="J865" s="183" t="s">
        <v>107</v>
      </c>
      <c r="K865" s="183" t="s">
        <v>107</v>
      </c>
      <c r="L865" s="185"/>
    </row>
    <row r="866" spans="1:12" x14ac:dyDescent="0.25">
      <c r="A866" s="115">
        <f ca="1">INDEX('1.MetaData'!A:A, MATCH($D866, '1.MetaData'!$B:$B, 0))</f>
        <v>444</v>
      </c>
      <c r="B866" s="161" t="s">
        <v>7080</v>
      </c>
      <c r="C866" s="183" t="s">
        <v>4878</v>
      </c>
      <c r="D866" s="81" t="str">
        <f ca="1">IF(
    NOT(ISERROR(_xlfn.XLOOKUP($B866, '4.Illumina'!F:F, '4.Illumina'!E:E))),
    _xlfn.XLOOKUP($B866, '4.Illumina'!F:F, '4.Illumina'!E:E),
    IF(
        NOT(ISERROR(_xlfn.XLOOKUP($B866, '4.PacBio'!F:F, '4.PacBio'!E:E))),
        _xlfn.XLOOKUP($B866, '4.PacBio'!F:F, '4.PacBio'!E:E),
        IF(
            NOT(ISERROR(_xlfn.XLOOKUP($B866, '4.HiCLibrary'!F:F, '4.HiCLibrary'!E:E))),
            _xlfn.XLOOKUP($B866, '4.HiCLibrary'!F:F, '4.HiCLibrary'!E:E),
            IFERROR(
                _xlfn.XLOOKUP($B866, '4.ONT'!F:F, '4.ONT'!E:E, "?"),
                "?"
            )
        )
    )
)</f>
        <v>OG444</v>
      </c>
      <c r="E866" t="str">
        <f t="shared" si="14"/>
        <v>OG444U_D_IL_ISEQ_230531_LP</v>
      </c>
      <c r="F866" s="183" t="s">
        <v>6459</v>
      </c>
      <c r="G866" s="183" t="s">
        <v>6460</v>
      </c>
      <c r="H866" s="289">
        <v>45077</v>
      </c>
      <c r="I866" s="183" t="s">
        <v>6828</v>
      </c>
      <c r="J866" s="183" t="s">
        <v>107</v>
      </c>
      <c r="K866" s="183" t="s">
        <v>107</v>
      </c>
      <c r="L866" s="185"/>
    </row>
    <row r="867" spans="1:12" x14ac:dyDescent="0.25">
      <c r="A867" s="115">
        <f ca="1">INDEX('1.MetaData'!A:A, MATCH($D867, '1.MetaData'!$B:$B, 0))</f>
        <v>444</v>
      </c>
      <c r="B867" s="161" t="s">
        <v>7080</v>
      </c>
      <c r="C867" s="183" t="s">
        <v>4878</v>
      </c>
      <c r="D867" s="81" t="str">
        <f ca="1">IF(
    NOT(ISERROR(_xlfn.XLOOKUP($B867, '4.Illumina'!F:F, '4.Illumina'!E:E))),
    _xlfn.XLOOKUP($B867, '4.Illumina'!F:F, '4.Illumina'!E:E),
    IF(
        NOT(ISERROR(_xlfn.XLOOKUP($B867, '4.PacBio'!F:F, '4.PacBio'!E:E))),
        _xlfn.XLOOKUP($B867, '4.PacBio'!F:F, '4.PacBio'!E:E),
        IF(
            NOT(ISERROR(_xlfn.XLOOKUP($B867, '4.HiCLibrary'!F:F, '4.HiCLibrary'!E:E))),
            _xlfn.XLOOKUP($B867, '4.HiCLibrary'!F:F, '4.HiCLibrary'!E:E),
            IFERROR(
                _xlfn.XLOOKUP($B867, '4.ONT'!F:F, '4.ONT'!E:E, "?"),
                "?"
            )
        )
    )
)</f>
        <v>OG444</v>
      </c>
      <c r="E867" t="str">
        <f t="shared" si="14"/>
        <v>OG444U_D_IL_NOVA_230607_LP</v>
      </c>
      <c r="F867" s="183" t="s">
        <v>6459</v>
      </c>
      <c r="G867" s="183" t="s">
        <v>6471</v>
      </c>
      <c r="H867" s="289">
        <v>45084</v>
      </c>
      <c r="I867" s="183" t="s">
        <v>6829</v>
      </c>
      <c r="J867" s="183" t="s">
        <v>107</v>
      </c>
      <c r="K867" s="183" t="s">
        <v>107</v>
      </c>
      <c r="L867" s="185"/>
    </row>
    <row r="868" spans="1:12" x14ac:dyDescent="0.25">
      <c r="A868" s="115">
        <f ca="1">INDEX('1.MetaData'!A:A, MATCH($D868, '1.MetaData'!$B:$B, 0))</f>
        <v>445</v>
      </c>
      <c r="B868" s="161" t="s">
        <v>7081</v>
      </c>
      <c r="C868" s="183" t="s">
        <v>4878</v>
      </c>
      <c r="D868" s="81" t="str">
        <f ca="1">IF(
    NOT(ISERROR(_xlfn.XLOOKUP($B868, '4.Illumina'!F:F, '4.Illumina'!E:E))),
    _xlfn.XLOOKUP($B868, '4.Illumina'!F:F, '4.Illumina'!E:E),
    IF(
        NOT(ISERROR(_xlfn.XLOOKUP($B868, '4.PacBio'!F:F, '4.PacBio'!E:E))),
        _xlfn.XLOOKUP($B868, '4.PacBio'!F:F, '4.PacBio'!E:E),
        IF(
            NOT(ISERROR(_xlfn.XLOOKUP($B868, '4.HiCLibrary'!F:F, '4.HiCLibrary'!E:E))),
            _xlfn.XLOOKUP($B868, '4.HiCLibrary'!F:F, '4.HiCLibrary'!E:E),
            IFERROR(
                _xlfn.XLOOKUP($B868, '4.ONT'!F:F, '4.ONT'!E:E, "?"),
                "?"
            )
        )
    )
)</f>
        <v>OG445</v>
      </c>
      <c r="E868" t="str">
        <f t="shared" si="14"/>
        <v>OG445U_D_IL_ISEQ_230531_LP</v>
      </c>
      <c r="F868" s="183" t="s">
        <v>6459</v>
      </c>
      <c r="G868" s="183" t="s">
        <v>6460</v>
      </c>
      <c r="H868" s="289">
        <v>45077</v>
      </c>
      <c r="I868" s="183" t="s">
        <v>6828</v>
      </c>
      <c r="J868" s="183" t="s">
        <v>107</v>
      </c>
      <c r="K868" s="183" t="s">
        <v>107</v>
      </c>
      <c r="L868" s="185"/>
    </row>
    <row r="869" spans="1:12" x14ac:dyDescent="0.25">
      <c r="A869" s="115">
        <f ca="1">INDEX('1.MetaData'!A:A, MATCH($D869, '1.MetaData'!$B:$B, 0))</f>
        <v>445</v>
      </c>
      <c r="B869" s="161" t="s">
        <v>7081</v>
      </c>
      <c r="C869" s="183" t="s">
        <v>4878</v>
      </c>
      <c r="D869" s="81" t="str">
        <f ca="1">IF(
    NOT(ISERROR(_xlfn.XLOOKUP($B869, '4.Illumina'!F:F, '4.Illumina'!E:E))),
    _xlfn.XLOOKUP($B869, '4.Illumina'!F:F, '4.Illumina'!E:E),
    IF(
        NOT(ISERROR(_xlfn.XLOOKUP($B869, '4.PacBio'!F:F, '4.PacBio'!E:E))),
        _xlfn.XLOOKUP($B869, '4.PacBio'!F:F, '4.PacBio'!E:E),
        IF(
            NOT(ISERROR(_xlfn.XLOOKUP($B869, '4.HiCLibrary'!F:F, '4.HiCLibrary'!E:E))),
            _xlfn.XLOOKUP($B869, '4.HiCLibrary'!F:F, '4.HiCLibrary'!E:E),
            IFERROR(
                _xlfn.XLOOKUP($B869, '4.ONT'!F:F, '4.ONT'!E:E, "?"),
                "?"
            )
        )
    )
)</f>
        <v>OG445</v>
      </c>
      <c r="E869" t="str">
        <f t="shared" si="14"/>
        <v>OG445U_D_IL_NOVA_230607_LP</v>
      </c>
      <c r="F869" s="183" t="s">
        <v>6459</v>
      </c>
      <c r="G869" s="183" t="s">
        <v>6471</v>
      </c>
      <c r="H869" s="289">
        <v>45084</v>
      </c>
      <c r="I869" s="183" t="s">
        <v>6829</v>
      </c>
      <c r="J869" s="183" t="s">
        <v>107</v>
      </c>
      <c r="K869" s="183" t="s">
        <v>107</v>
      </c>
      <c r="L869" s="185"/>
    </row>
    <row r="870" spans="1:12" x14ac:dyDescent="0.25">
      <c r="A870" s="115">
        <f ca="1">INDEX('1.MetaData'!A:A, MATCH($D870, '1.MetaData'!$B:$B, 0))</f>
        <v>446</v>
      </c>
      <c r="B870" s="161" t="s">
        <v>7082</v>
      </c>
      <c r="C870" s="183" t="s">
        <v>4878</v>
      </c>
      <c r="D870" s="81" t="str">
        <f ca="1">IF(
    NOT(ISERROR(_xlfn.XLOOKUP($B870, '4.Illumina'!F:F, '4.Illumina'!E:E))),
    _xlfn.XLOOKUP($B870, '4.Illumina'!F:F, '4.Illumina'!E:E),
    IF(
        NOT(ISERROR(_xlfn.XLOOKUP($B870, '4.PacBio'!F:F, '4.PacBio'!E:E))),
        _xlfn.XLOOKUP($B870, '4.PacBio'!F:F, '4.PacBio'!E:E),
        IF(
            NOT(ISERROR(_xlfn.XLOOKUP($B870, '4.HiCLibrary'!F:F, '4.HiCLibrary'!E:E))),
            _xlfn.XLOOKUP($B870, '4.HiCLibrary'!F:F, '4.HiCLibrary'!E:E),
            IFERROR(
                _xlfn.XLOOKUP($B870, '4.ONT'!F:F, '4.ONT'!E:E, "?"),
                "?"
            )
        )
    )
)</f>
        <v>OG446</v>
      </c>
      <c r="E870" t="str">
        <f t="shared" si="14"/>
        <v>OG446U_D_IL_NOVA_221209_LP</v>
      </c>
      <c r="F870" s="183" t="s">
        <v>6459</v>
      </c>
      <c r="G870" s="183" t="s">
        <v>6471</v>
      </c>
      <c r="H870" s="289">
        <v>44904</v>
      </c>
      <c r="I870" s="183" t="s">
        <v>6887</v>
      </c>
      <c r="J870" s="183" t="s">
        <v>107</v>
      </c>
      <c r="K870" s="183" t="s">
        <v>107</v>
      </c>
      <c r="L870" s="185"/>
    </row>
    <row r="871" spans="1:12" x14ac:dyDescent="0.25">
      <c r="A871" s="115">
        <f ca="1">INDEX('1.MetaData'!A:A, MATCH($D871, '1.MetaData'!$B:$B, 0))</f>
        <v>446</v>
      </c>
      <c r="B871" s="161" t="s">
        <v>7082</v>
      </c>
      <c r="C871" s="183" t="s">
        <v>4878</v>
      </c>
      <c r="D871" s="81" t="str">
        <f ca="1">IF(
    NOT(ISERROR(_xlfn.XLOOKUP($B871, '4.Illumina'!F:F, '4.Illumina'!E:E))),
    _xlfn.XLOOKUP($B871, '4.Illumina'!F:F, '4.Illumina'!E:E),
    IF(
        NOT(ISERROR(_xlfn.XLOOKUP($B871, '4.PacBio'!F:F, '4.PacBio'!E:E))),
        _xlfn.XLOOKUP($B871, '4.PacBio'!F:F, '4.PacBio'!E:E),
        IF(
            NOT(ISERROR(_xlfn.XLOOKUP($B871, '4.HiCLibrary'!F:F, '4.HiCLibrary'!E:E))),
            _xlfn.XLOOKUP($B871, '4.HiCLibrary'!F:F, '4.HiCLibrary'!E:E),
            IFERROR(
                _xlfn.XLOOKUP($B871, '4.ONT'!F:F, '4.ONT'!E:E, "?"),
                "?"
            )
        )
    )
)</f>
        <v>OG446</v>
      </c>
      <c r="E871" t="str">
        <f t="shared" si="14"/>
        <v>OG446U_D_IL_NOVA_230419_AD</v>
      </c>
      <c r="F871" s="183" t="s">
        <v>6459</v>
      </c>
      <c r="G871" s="183" t="s">
        <v>6471</v>
      </c>
      <c r="H871" s="289">
        <v>45035</v>
      </c>
      <c r="I871" s="183" t="s">
        <v>6888</v>
      </c>
      <c r="J871" s="183" t="s">
        <v>107</v>
      </c>
      <c r="K871" s="183" t="s">
        <v>107</v>
      </c>
      <c r="L871" s="185"/>
    </row>
    <row r="872" spans="1:12" x14ac:dyDescent="0.25">
      <c r="A872" s="115">
        <f ca="1">INDEX('1.MetaData'!A:A, MATCH($D872, '1.MetaData'!$B:$B, 0))</f>
        <v>447</v>
      </c>
      <c r="B872" s="161" t="s">
        <v>7083</v>
      </c>
      <c r="C872" s="183" t="s">
        <v>4878</v>
      </c>
      <c r="D872" s="81" t="str">
        <f ca="1">IF(
    NOT(ISERROR(_xlfn.XLOOKUP($B872, '4.Illumina'!F:F, '4.Illumina'!E:E))),
    _xlfn.XLOOKUP($B872, '4.Illumina'!F:F, '4.Illumina'!E:E),
    IF(
        NOT(ISERROR(_xlfn.XLOOKUP($B872, '4.PacBio'!F:F, '4.PacBio'!E:E))),
        _xlfn.XLOOKUP($B872, '4.PacBio'!F:F, '4.PacBio'!E:E),
        IF(
            NOT(ISERROR(_xlfn.XLOOKUP($B872, '4.HiCLibrary'!F:F, '4.HiCLibrary'!E:E))),
            _xlfn.XLOOKUP($B872, '4.HiCLibrary'!F:F, '4.HiCLibrary'!E:E),
            IFERROR(
                _xlfn.XLOOKUP($B872, '4.ONT'!F:F, '4.ONT'!E:E, "?"),
                "?"
            )
        )
    )
)</f>
        <v>OG447</v>
      </c>
      <c r="E872" t="str">
        <f t="shared" si="14"/>
        <v>OG447U_D_IL_NOVA_221209_LP</v>
      </c>
      <c r="F872" s="183" t="s">
        <v>6459</v>
      </c>
      <c r="G872" s="183" t="s">
        <v>6471</v>
      </c>
      <c r="H872" s="289">
        <v>44904</v>
      </c>
      <c r="I872" s="183" t="s">
        <v>6887</v>
      </c>
      <c r="J872" s="183" t="s">
        <v>107</v>
      </c>
      <c r="K872" s="183" t="s">
        <v>107</v>
      </c>
      <c r="L872" s="185"/>
    </row>
    <row r="873" spans="1:12" x14ac:dyDescent="0.25">
      <c r="A873" s="115">
        <f ca="1">INDEX('1.MetaData'!A:A, MATCH($D873, '1.MetaData'!$B:$B, 0))</f>
        <v>447</v>
      </c>
      <c r="B873" s="161" t="s">
        <v>7083</v>
      </c>
      <c r="C873" s="183" t="s">
        <v>4878</v>
      </c>
      <c r="D873" s="81" t="str">
        <f ca="1">IF(
    NOT(ISERROR(_xlfn.XLOOKUP($B873, '4.Illumina'!F:F, '4.Illumina'!E:E))),
    _xlfn.XLOOKUP($B873, '4.Illumina'!F:F, '4.Illumina'!E:E),
    IF(
        NOT(ISERROR(_xlfn.XLOOKUP($B873, '4.PacBio'!F:F, '4.PacBio'!E:E))),
        _xlfn.XLOOKUP($B873, '4.PacBio'!F:F, '4.PacBio'!E:E),
        IF(
            NOT(ISERROR(_xlfn.XLOOKUP($B873, '4.HiCLibrary'!F:F, '4.HiCLibrary'!E:E))),
            _xlfn.XLOOKUP($B873, '4.HiCLibrary'!F:F, '4.HiCLibrary'!E:E),
            IFERROR(
                _xlfn.XLOOKUP($B873, '4.ONT'!F:F, '4.ONT'!E:E, "?"),
                "?"
            )
        )
    )
)</f>
        <v>OG447</v>
      </c>
      <c r="E873" t="str">
        <f t="shared" si="14"/>
        <v>OG447U_D_IL_NOVA_230419_AD</v>
      </c>
      <c r="F873" s="183" t="s">
        <v>6459</v>
      </c>
      <c r="G873" s="183" t="s">
        <v>6471</v>
      </c>
      <c r="H873" s="289">
        <v>45035</v>
      </c>
      <c r="I873" s="183" t="s">
        <v>6888</v>
      </c>
      <c r="J873" s="183" t="s">
        <v>107</v>
      </c>
      <c r="K873" s="183" t="s">
        <v>107</v>
      </c>
      <c r="L873" s="185"/>
    </row>
    <row r="874" spans="1:12" x14ac:dyDescent="0.25">
      <c r="A874" s="115">
        <f ca="1">INDEX('1.MetaData'!A:A, MATCH($D874, '1.MetaData'!$B:$B, 0))</f>
        <v>448</v>
      </c>
      <c r="B874" s="161" t="s">
        <v>7084</v>
      </c>
      <c r="C874" s="183" t="s">
        <v>4878</v>
      </c>
      <c r="D874" s="81" t="str">
        <f ca="1">IF(
    NOT(ISERROR(_xlfn.XLOOKUP($B874, '4.Illumina'!F:F, '4.Illumina'!E:E))),
    _xlfn.XLOOKUP($B874, '4.Illumina'!F:F, '4.Illumina'!E:E),
    IF(
        NOT(ISERROR(_xlfn.XLOOKUP($B874, '4.PacBio'!F:F, '4.PacBio'!E:E))),
        _xlfn.XLOOKUP($B874, '4.PacBio'!F:F, '4.PacBio'!E:E),
        IF(
            NOT(ISERROR(_xlfn.XLOOKUP($B874, '4.HiCLibrary'!F:F, '4.HiCLibrary'!E:E))),
            _xlfn.XLOOKUP($B874, '4.HiCLibrary'!F:F, '4.HiCLibrary'!E:E),
            IFERROR(
                _xlfn.XLOOKUP($B874, '4.ONT'!F:F, '4.ONT'!E:E, "?"),
                "?"
            )
        )
    )
)</f>
        <v>OG448</v>
      </c>
      <c r="E874" t="str">
        <f t="shared" si="14"/>
        <v>OG448U_D_IL_NOVA_221209_LP</v>
      </c>
      <c r="F874" s="183" t="s">
        <v>6459</v>
      </c>
      <c r="G874" s="183" t="s">
        <v>6471</v>
      </c>
      <c r="H874" s="289">
        <v>44904</v>
      </c>
      <c r="I874" s="183" t="s">
        <v>6887</v>
      </c>
      <c r="J874" s="183" t="s">
        <v>107</v>
      </c>
      <c r="K874" s="183" t="s">
        <v>107</v>
      </c>
      <c r="L874" s="185"/>
    </row>
    <row r="875" spans="1:12" x14ac:dyDescent="0.25">
      <c r="A875" s="115">
        <f ca="1">INDEX('1.MetaData'!A:A, MATCH($D875, '1.MetaData'!$B:$B, 0))</f>
        <v>448</v>
      </c>
      <c r="B875" s="161" t="s">
        <v>7084</v>
      </c>
      <c r="C875" s="183" t="s">
        <v>4878</v>
      </c>
      <c r="D875" s="81" t="str">
        <f ca="1">IF(
    NOT(ISERROR(_xlfn.XLOOKUP($B875, '4.Illumina'!F:F, '4.Illumina'!E:E))),
    _xlfn.XLOOKUP($B875, '4.Illumina'!F:F, '4.Illumina'!E:E),
    IF(
        NOT(ISERROR(_xlfn.XLOOKUP($B875, '4.PacBio'!F:F, '4.PacBio'!E:E))),
        _xlfn.XLOOKUP($B875, '4.PacBio'!F:F, '4.PacBio'!E:E),
        IF(
            NOT(ISERROR(_xlfn.XLOOKUP($B875, '4.HiCLibrary'!F:F, '4.HiCLibrary'!E:E))),
            _xlfn.XLOOKUP($B875, '4.HiCLibrary'!F:F, '4.HiCLibrary'!E:E),
            IFERROR(
                _xlfn.XLOOKUP($B875, '4.ONT'!F:F, '4.ONT'!E:E, "?"),
                "?"
            )
        )
    )
)</f>
        <v>OG448</v>
      </c>
      <c r="E875" t="str">
        <f t="shared" si="14"/>
        <v>OG448U_D_IL_NOVA_230419_AD</v>
      </c>
      <c r="F875" s="183" t="s">
        <v>6459</v>
      </c>
      <c r="G875" s="183" t="s">
        <v>6471</v>
      </c>
      <c r="H875" s="289">
        <v>45035</v>
      </c>
      <c r="I875" s="183" t="s">
        <v>6888</v>
      </c>
      <c r="J875" s="183" t="s">
        <v>107</v>
      </c>
      <c r="K875" s="183" t="s">
        <v>107</v>
      </c>
      <c r="L875" s="185"/>
    </row>
    <row r="876" spans="1:12" x14ac:dyDescent="0.25">
      <c r="A876" s="115">
        <f ca="1">INDEX('1.MetaData'!A:A, MATCH($D876, '1.MetaData'!$B:$B, 0))</f>
        <v>449</v>
      </c>
      <c r="B876" s="161" t="s">
        <v>7085</v>
      </c>
      <c r="C876" s="183" t="s">
        <v>4878</v>
      </c>
      <c r="D876" s="81" t="str">
        <f ca="1">IF(
    NOT(ISERROR(_xlfn.XLOOKUP($B876, '4.Illumina'!F:F, '4.Illumina'!E:E))),
    _xlfn.XLOOKUP($B876, '4.Illumina'!F:F, '4.Illumina'!E:E),
    IF(
        NOT(ISERROR(_xlfn.XLOOKUP($B876, '4.PacBio'!F:F, '4.PacBio'!E:E))),
        _xlfn.XLOOKUP($B876, '4.PacBio'!F:F, '4.PacBio'!E:E),
        IF(
            NOT(ISERROR(_xlfn.XLOOKUP($B876, '4.HiCLibrary'!F:F, '4.HiCLibrary'!E:E))),
            _xlfn.XLOOKUP($B876, '4.HiCLibrary'!F:F, '4.HiCLibrary'!E:E),
            IFERROR(
                _xlfn.XLOOKUP($B876, '4.ONT'!F:F, '4.ONT'!E:E, "?"),
                "?"
            )
        )
    )
)</f>
        <v>OG449</v>
      </c>
      <c r="E876" t="str">
        <f t="shared" si="14"/>
        <v>OG449U_D_IL_NOVA_221209_LP</v>
      </c>
      <c r="F876" s="183" t="s">
        <v>6459</v>
      </c>
      <c r="G876" s="183" t="s">
        <v>6471</v>
      </c>
      <c r="H876" s="289">
        <v>44904</v>
      </c>
      <c r="I876" s="183" t="s">
        <v>6887</v>
      </c>
      <c r="J876" s="183" t="s">
        <v>107</v>
      </c>
      <c r="K876" s="183" t="s">
        <v>107</v>
      </c>
      <c r="L876" s="185"/>
    </row>
    <row r="877" spans="1:12" x14ac:dyDescent="0.25">
      <c r="A877" s="115">
        <f ca="1">INDEX('1.MetaData'!A:A, MATCH($D877, '1.MetaData'!$B:$B, 0))</f>
        <v>449</v>
      </c>
      <c r="B877" s="161" t="s">
        <v>7085</v>
      </c>
      <c r="C877" s="183" t="s">
        <v>4878</v>
      </c>
      <c r="D877" s="81" t="str">
        <f ca="1">IF(
    NOT(ISERROR(_xlfn.XLOOKUP($B877, '4.Illumina'!F:F, '4.Illumina'!E:E))),
    _xlfn.XLOOKUP($B877, '4.Illumina'!F:F, '4.Illumina'!E:E),
    IF(
        NOT(ISERROR(_xlfn.XLOOKUP($B877, '4.PacBio'!F:F, '4.PacBio'!E:E))),
        _xlfn.XLOOKUP($B877, '4.PacBio'!F:F, '4.PacBio'!E:E),
        IF(
            NOT(ISERROR(_xlfn.XLOOKUP($B877, '4.HiCLibrary'!F:F, '4.HiCLibrary'!E:E))),
            _xlfn.XLOOKUP($B877, '4.HiCLibrary'!F:F, '4.HiCLibrary'!E:E),
            IFERROR(
                _xlfn.XLOOKUP($B877, '4.ONT'!F:F, '4.ONT'!E:E, "?"),
                "?"
            )
        )
    )
)</f>
        <v>OG449</v>
      </c>
      <c r="E877" t="str">
        <f t="shared" si="14"/>
        <v>OG449U_D_IL_NOVA_230419_AD</v>
      </c>
      <c r="F877" s="183" t="s">
        <v>6459</v>
      </c>
      <c r="G877" s="183" t="s">
        <v>6471</v>
      </c>
      <c r="H877" s="289">
        <v>45035</v>
      </c>
      <c r="I877" s="183" t="s">
        <v>6888</v>
      </c>
      <c r="J877" s="183" t="s">
        <v>107</v>
      </c>
      <c r="K877" s="183" t="s">
        <v>107</v>
      </c>
      <c r="L877" s="185"/>
    </row>
    <row r="878" spans="1:12" x14ac:dyDescent="0.25">
      <c r="A878" s="115">
        <f ca="1">INDEX('1.MetaData'!A:A, MATCH($D878, '1.MetaData'!$B:$B, 0))</f>
        <v>450</v>
      </c>
      <c r="B878" s="161" t="s">
        <v>7086</v>
      </c>
      <c r="C878" s="183" t="s">
        <v>4878</v>
      </c>
      <c r="D878" s="81" t="str">
        <f ca="1">IF(
    NOT(ISERROR(_xlfn.XLOOKUP($B878, '4.Illumina'!F:F, '4.Illumina'!E:E))),
    _xlfn.XLOOKUP($B878, '4.Illumina'!F:F, '4.Illumina'!E:E),
    IF(
        NOT(ISERROR(_xlfn.XLOOKUP($B878, '4.PacBio'!F:F, '4.PacBio'!E:E))),
        _xlfn.XLOOKUP($B878, '4.PacBio'!F:F, '4.PacBio'!E:E),
        IF(
            NOT(ISERROR(_xlfn.XLOOKUP($B878, '4.HiCLibrary'!F:F, '4.HiCLibrary'!E:E))),
            _xlfn.XLOOKUP($B878, '4.HiCLibrary'!F:F, '4.HiCLibrary'!E:E),
            IFERROR(
                _xlfn.XLOOKUP($B878, '4.ONT'!F:F, '4.ONT'!E:E, "?"),
                "?"
            )
        )
    )
)</f>
        <v>OG450</v>
      </c>
      <c r="E878" t="str">
        <f t="shared" si="14"/>
        <v>OG450U_D_IL_NOVA_221209_LP</v>
      </c>
      <c r="F878" s="183" t="s">
        <v>6459</v>
      </c>
      <c r="G878" s="183" t="s">
        <v>6471</v>
      </c>
      <c r="H878" s="289">
        <v>44904</v>
      </c>
      <c r="I878" s="183" t="s">
        <v>6887</v>
      </c>
      <c r="J878" s="183" t="s">
        <v>107</v>
      </c>
      <c r="K878" s="183" t="s">
        <v>107</v>
      </c>
      <c r="L878" s="185"/>
    </row>
    <row r="879" spans="1:12" x14ac:dyDescent="0.25">
      <c r="A879" s="115">
        <f ca="1">INDEX('1.MetaData'!A:A, MATCH($D879, '1.MetaData'!$B:$B, 0))</f>
        <v>450</v>
      </c>
      <c r="B879" s="161" t="s">
        <v>7086</v>
      </c>
      <c r="C879" s="183" t="s">
        <v>4878</v>
      </c>
      <c r="D879" s="81" t="str">
        <f ca="1">IF(
    NOT(ISERROR(_xlfn.XLOOKUP($B879, '4.Illumina'!F:F, '4.Illumina'!E:E))),
    _xlfn.XLOOKUP($B879, '4.Illumina'!F:F, '4.Illumina'!E:E),
    IF(
        NOT(ISERROR(_xlfn.XLOOKUP($B879, '4.PacBio'!F:F, '4.PacBio'!E:E))),
        _xlfn.XLOOKUP($B879, '4.PacBio'!F:F, '4.PacBio'!E:E),
        IF(
            NOT(ISERROR(_xlfn.XLOOKUP($B879, '4.HiCLibrary'!F:F, '4.HiCLibrary'!E:E))),
            _xlfn.XLOOKUP($B879, '4.HiCLibrary'!F:F, '4.HiCLibrary'!E:E),
            IFERROR(
                _xlfn.XLOOKUP($B879, '4.ONT'!F:F, '4.ONT'!E:E, "?"),
                "?"
            )
        )
    )
)</f>
        <v>OG450</v>
      </c>
      <c r="E879" t="str">
        <f t="shared" si="14"/>
        <v>OG450U_D_IL_NOVA_230419_AD</v>
      </c>
      <c r="F879" s="183" t="s">
        <v>6459</v>
      </c>
      <c r="G879" s="183" t="s">
        <v>6471</v>
      </c>
      <c r="H879" s="289">
        <v>45035</v>
      </c>
      <c r="I879" s="183" t="s">
        <v>6888</v>
      </c>
      <c r="J879" s="183" t="s">
        <v>107</v>
      </c>
      <c r="K879" s="183" t="s">
        <v>107</v>
      </c>
      <c r="L879" s="185"/>
    </row>
    <row r="880" spans="1:12" x14ac:dyDescent="0.25">
      <c r="A880" s="115">
        <f ca="1">INDEX('1.MetaData'!A:A, MATCH($D880, '1.MetaData'!$B:$B, 0))</f>
        <v>451</v>
      </c>
      <c r="B880" s="161" t="s">
        <v>7087</v>
      </c>
      <c r="C880" s="183" t="s">
        <v>4878</v>
      </c>
      <c r="D880" s="81" t="str">
        <f ca="1">IF(
    NOT(ISERROR(_xlfn.XLOOKUP($B880, '4.Illumina'!F:F, '4.Illumina'!E:E))),
    _xlfn.XLOOKUP($B880, '4.Illumina'!F:F, '4.Illumina'!E:E),
    IF(
        NOT(ISERROR(_xlfn.XLOOKUP($B880, '4.PacBio'!F:F, '4.PacBio'!E:E))),
        _xlfn.XLOOKUP($B880, '4.PacBio'!F:F, '4.PacBio'!E:E),
        IF(
            NOT(ISERROR(_xlfn.XLOOKUP($B880, '4.HiCLibrary'!F:F, '4.HiCLibrary'!E:E))),
            _xlfn.XLOOKUP($B880, '4.HiCLibrary'!F:F, '4.HiCLibrary'!E:E),
            IFERROR(
                _xlfn.XLOOKUP($B880, '4.ONT'!F:F, '4.ONT'!E:E, "?"),
                "?"
            )
        )
    )
)</f>
        <v>OG451</v>
      </c>
      <c r="E880" t="str">
        <f t="shared" si="14"/>
        <v>OG451U_D_IL_NOVA_221209_LP</v>
      </c>
      <c r="F880" s="183" t="s">
        <v>6459</v>
      </c>
      <c r="G880" s="183" t="s">
        <v>6471</v>
      </c>
      <c r="H880" s="289">
        <v>44904</v>
      </c>
      <c r="I880" s="183" t="s">
        <v>6887</v>
      </c>
      <c r="J880" s="183" t="s">
        <v>107</v>
      </c>
      <c r="K880" s="183" t="s">
        <v>107</v>
      </c>
      <c r="L880" s="185"/>
    </row>
    <row r="881" spans="1:12" x14ac:dyDescent="0.25">
      <c r="A881" s="115">
        <f ca="1">INDEX('1.MetaData'!A:A, MATCH($D881, '1.MetaData'!$B:$B, 0))</f>
        <v>451</v>
      </c>
      <c r="B881" s="161" t="s">
        <v>7087</v>
      </c>
      <c r="C881" s="183" t="s">
        <v>4878</v>
      </c>
      <c r="D881" s="81" t="str">
        <f ca="1">IF(
    NOT(ISERROR(_xlfn.XLOOKUP($B881, '4.Illumina'!F:F, '4.Illumina'!E:E))),
    _xlfn.XLOOKUP($B881, '4.Illumina'!F:F, '4.Illumina'!E:E),
    IF(
        NOT(ISERROR(_xlfn.XLOOKUP($B881, '4.PacBio'!F:F, '4.PacBio'!E:E))),
        _xlfn.XLOOKUP($B881, '4.PacBio'!F:F, '4.PacBio'!E:E),
        IF(
            NOT(ISERROR(_xlfn.XLOOKUP($B881, '4.HiCLibrary'!F:F, '4.HiCLibrary'!E:E))),
            _xlfn.XLOOKUP($B881, '4.HiCLibrary'!F:F, '4.HiCLibrary'!E:E),
            IFERROR(
                _xlfn.XLOOKUP($B881, '4.ONT'!F:F, '4.ONT'!E:E, "?"),
                "?"
            )
        )
    )
)</f>
        <v>OG451</v>
      </c>
      <c r="E881" t="str">
        <f t="shared" si="14"/>
        <v>OG451U_D_IL_NOVA_230419_AD</v>
      </c>
      <c r="F881" s="183" t="s">
        <v>6459</v>
      </c>
      <c r="G881" s="183" t="s">
        <v>6471</v>
      </c>
      <c r="H881" s="289">
        <v>45035</v>
      </c>
      <c r="I881" s="183" t="s">
        <v>6888</v>
      </c>
      <c r="J881" s="183" t="s">
        <v>107</v>
      </c>
      <c r="K881" s="183" t="s">
        <v>107</v>
      </c>
      <c r="L881" s="185"/>
    </row>
    <row r="882" spans="1:12" x14ac:dyDescent="0.25">
      <c r="A882" s="115">
        <f ca="1">INDEX('1.MetaData'!A:A, MATCH($D882, '1.MetaData'!$B:$B, 0))</f>
        <v>452</v>
      </c>
      <c r="B882" s="161" t="s">
        <v>7088</v>
      </c>
      <c r="C882" s="183" t="s">
        <v>4878</v>
      </c>
      <c r="D882" s="81" t="str">
        <f ca="1">IF(
    NOT(ISERROR(_xlfn.XLOOKUP($B882, '4.Illumina'!F:F, '4.Illumina'!E:E))),
    _xlfn.XLOOKUP($B882, '4.Illumina'!F:F, '4.Illumina'!E:E),
    IF(
        NOT(ISERROR(_xlfn.XLOOKUP($B882, '4.PacBio'!F:F, '4.PacBio'!E:E))),
        _xlfn.XLOOKUP($B882, '4.PacBio'!F:F, '4.PacBio'!E:E),
        IF(
            NOT(ISERROR(_xlfn.XLOOKUP($B882, '4.HiCLibrary'!F:F, '4.HiCLibrary'!E:E))),
            _xlfn.XLOOKUP($B882, '4.HiCLibrary'!F:F, '4.HiCLibrary'!E:E),
            IFERROR(
                _xlfn.XLOOKUP($B882, '4.ONT'!F:F, '4.ONT'!E:E, "?"),
                "?"
            )
        )
    )
)</f>
        <v>OG452</v>
      </c>
      <c r="E882" t="str">
        <f t="shared" si="14"/>
        <v>OG452U_D_IL_NOVA_221209_LP</v>
      </c>
      <c r="F882" s="183" t="s">
        <v>6459</v>
      </c>
      <c r="G882" s="183" t="s">
        <v>6471</v>
      </c>
      <c r="H882" s="289">
        <v>44904</v>
      </c>
      <c r="I882" s="183" t="s">
        <v>6887</v>
      </c>
      <c r="J882" s="183" t="s">
        <v>107</v>
      </c>
      <c r="K882" s="183" t="s">
        <v>107</v>
      </c>
      <c r="L882" s="185"/>
    </row>
    <row r="883" spans="1:12" x14ac:dyDescent="0.25">
      <c r="A883" s="115">
        <f ca="1">INDEX('1.MetaData'!A:A, MATCH($D883, '1.MetaData'!$B:$B, 0))</f>
        <v>453</v>
      </c>
      <c r="B883" s="161" t="s">
        <v>7089</v>
      </c>
      <c r="C883" s="183" t="s">
        <v>4878</v>
      </c>
      <c r="D883" s="81" t="str">
        <f ca="1">IF(
    NOT(ISERROR(_xlfn.XLOOKUP($B883, '4.Illumina'!F:F, '4.Illumina'!E:E))),
    _xlfn.XLOOKUP($B883, '4.Illumina'!F:F, '4.Illumina'!E:E),
    IF(
        NOT(ISERROR(_xlfn.XLOOKUP($B883, '4.PacBio'!F:F, '4.PacBio'!E:E))),
        _xlfn.XLOOKUP($B883, '4.PacBio'!F:F, '4.PacBio'!E:E),
        IF(
            NOT(ISERROR(_xlfn.XLOOKUP($B883, '4.HiCLibrary'!F:F, '4.HiCLibrary'!E:E))),
            _xlfn.XLOOKUP($B883, '4.HiCLibrary'!F:F, '4.HiCLibrary'!E:E),
            IFERROR(
                _xlfn.XLOOKUP($B883, '4.ONT'!F:F, '4.ONT'!E:E, "?"),
                "?"
            )
        )
    )
)</f>
        <v>OG453</v>
      </c>
      <c r="E883" t="str">
        <f t="shared" si="14"/>
        <v>OG453U_D_IL_NOVA_221209_LP</v>
      </c>
      <c r="F883" s="183" t="s">
        <v>6459</v>
      </c>
      <c r="G883" s="183" t="s">
        <v>6471</v>
      </c>
      <c r="H883" s="289">
        <v>44904</v>
      </c>
      <c r="I883" s="183" t="s">
        <v>6887</v>
      </c>
      <c r="J883" s="183" t="s">
        <v>107</v>
      </c>
      <c r="K883" s="183" t="s">
        <v>107</v>
      </c>
      <c r="L883" s="185"/>
    </row>
    <row r="884" spans="1:12" x14ac:dyDescent="0.25">
      <c r="A884" s="115">
        <f ca="1">INDEX('1.MetaData'!A:A, MATCH($D884, '1.MetaData'!$B:$B, 0))</f>
        <v>453</v>
      </c>
      <c r="B884" s="161" t="s">
        <v>7089</v>
      </c>
      <c r="C884" s="183" t="s">
        <v>4878</v>
      </c>
      <c r="D884" s="81" t="str">
        <f ca="1">IF(
    NOT(ISERROR(_xlfn.XLOOKUP($B884, '4.Illumina'!F:F, '4.Illumina'!E:E))),
    _xlfn.XLOOKUP($B884, '4.Illumina'!F:F, '4.Illumina'!E:E),
    IF(
        NOT(ISERROR(_xlfn.XLOOKUP($B884, '4.PacBio'!F:F, '4.PacBio'!E:E))),
        _xlfn.XLOOKUP($B884, '4.PacBio'!F:F, '4.PacBio'!E:E),
        IF(
            NOT(ISERROR(_xlfn.XLOOKUP($B884, '4.HiCLibrary'!F:F, '4.HiCLibrary'!E:E))),
            _xlfn.XLOOKUP($B884, '4.HiCLibrary'!F:F, '4.HiCLibrary'!E:E),
            IFERROR(
                _xlfn.XLOOKUP($B884, '4.ONT'!F:F, '4.ONT'!E:E, "?"),
                "?"
            )
        )
    )
)</f>
        <v>OG453</v>
      </c>
      <c r="E884" t="str">
        <f t="shared" si="14"/>
        <v>OG453U_D_IL_ISEQ_230531_LP</v>
      </c>
      <c r="F884" s="183" t="s">
        <v>6459</v>
      </c>
      <c r="G884" s="183" t="s">
        <v>6460</v>
      </c>
      <c r="H884" s="289">
        <v>45077</v>
      </c>
      <c r="I884" s="183" t="s">
        <v>6828</v>
      </c>
      <c r="J884" s="183" t="s">
        <v>107</v>
      </c>
      <c r="K884" s="183" t="s">
        <v>107</v>
      </c>
      <c r="L884" s="185"/>
    </row>
    <row r="885" spans="1:12" x14ac:dyDescent="0.25">
      <c r="A885" s="115">
        <f ca="1">INDEX('1.MetaData'!A:A, MATCH($D885, '1.MetaData'!$B:$B, 0))</f>
        <v>453</v>
      </c>
      <c r="B885" s="161" t="s">
        <v>7089</v>
      </c>
      <c r="C885" s="183" t="s">
        <v>4878</v>
      </c>
      <c r="D885" s="81" t="str">
        <f ca="1">IF(
    NOT(ISERROR(_xlfn.XLOOKUP($B885, '4.Illumina'!F:F, '4.Illumina'!E:E))),
    _xlfn.XLOOKUP($B885, '4.Illumina'!F:F, '4.Illumina'!E:E),
    IF(
        NOT(ISERROR(_xlfn.XLOOKUP($B885, '4.PacBio'!F:F, '4.PacBio'!E:E))),
        _xlfn.XLOOKUP($B885, '4.PacBio'!F:F, '4.PacBio'!E:E),
        IF(
            NOT(ISERROR(_xlfn.XLOOKUP($B885, '4.HiCLibrary'!F:F, '4.HiCLibrary'!E:E))),
            _xlfn.XLOOKUP($B885, '4.HiCLibrary'!F:F, '4.HiCLibrary'!E:E),
            IFERROR(
                _xlfn.XLOOKUP($B885, '4.ONT'!F:F, '4.ONT'!E:E, "?"),
                "?"
            )
        )
    )
)</f>
        <v>OG453</v>
      </c>
      <c r="E885" t="str">
        <f t="shared" si="14"/>
        <v>OG453U_D_IL_NOVA_230607_LP</v>
      </c>
      <c r="F885" s="183" t="s">
        <v>6459</v>
      </c>
      <c r="G885" s="183" t="s">
        <v>6471</v>
      </c>
      <c r="H885" s="289">
        <v>45084</v>
      </c>
      <c r="I885" s="183" t="s">
        <v>6829</v>
      </c>
      <c r="J885" s="183" t="s">
        <v>107</v>
      </c>
      <c r="K885" s="183" t="s">
        <v>107</v>
      </c>
      <c r="L885" s="185"/>
    </row>
    <row r="886" spans="1:12" x14ac:dyDescent="0.25">
      <c r="A886" s="115">
        <f ca="1">INDEX('1.MetaData'!A:A, MATCH($D886, '1.MetaData'!$B:$B, 0))</f>
        <v>454</v>
      </c>
      <c r="B886" s="161" t="s">
        <v>7090</v>
      </c>
      <c r="C886" s="183" t="s">
        <v>4878</v>
      </c>
      <c r="D886" s="81" t="str">
        <f ca="1">IF(
    NOT(ISERROR(_xlfn.XLOOKUP($B886, '4.Illumina'!F:F, '4.Illumina'!E:E))),
    _xlfn.XLOOKUP($B886, '4.Illumina'!F:F, '4.Illumina'!E:E),
    IF(
        NOT(ISERROR(_xlfn.XLOOKUP($B886, '4.PacBio'!F:F, '4.PacBio'!E:E))),
        _xlfn.XLOOKUP($B886, '4.PacBio'!F:F, '4.PacBio'!E:E),
        IF(
            NOT(ISERROR(_xlfn.XLOOKUP($B886, '4.HiCLibrary'!F:F, '4.HiCLibrary'!E:E))),
            _xlfn.XLOOKUP($B886, '4.HiCLibrary'!F:F, '4.HiCLibrary'!E:E),
            IFERROR(
                _xlfn.XLOOKUP($B886, '4.ONT'!F:F, '4.ONT'!E:E, "?"),
                "?"
            )
        )
    )
)</f>
        <v>OG454</v>
      </c>
      <c r="E886" t="str">
        <f t="shared" si="14"/>
        <v>OG454U_D_IL_NOVA_221209_LP</v>
      </c>
      <c r="F886" s="183" t="s">
        <v>6459</v>
      </c>
      <c r="G886" s="183" t="s">
        <v>6471</v>
      </c>
      <c r="H886" s="289">
        <v>44904</v>
      </c>
      <c r="I886" s="183" t="s">
        <v>6887</v>
      </c>
      <c r="J886" s="183" t="s">
        <v>107</v>
      </c>
      <c r="K886" s="183" t="s">
        <v>107</v>
      </c>
      <c r="L886" s="185"/>
    </row>
    <row r="887" spans="1:12" x14ac:dyDescent="0.25">
      <c r="A887" s="115">
        <f ca="1">INDEX('1.MetaData'!A:A, MATCH($D887, '1.MetaData'!$B:$B, 0))</f>
        <v>454</v>
      </c>
      <c r="B887" s="161" t="s">
        <v>7090</v>
      </c>
      <c r="C887" s="183" t="s">
        <v>4878</v>
      </c>
      <c r="D887" s="81" t="str">
        <f ca="1">IF(
    NOT(ISERROR(_xlfn.XLOOKUP($B887, '4.Illumina'!F:F, '4.Illumina'!E:E))),
    _xlfn.XLOOKUP($B887, '4.Illumina'!F:F, '4.Illumina'!E:E),
    IF(
        NOT(ISERROR(_xlfn.XLOOKUP($B887, '4.PacBio'!F:F, '4.PacBio'!E:E))),
        _xlfn.XLOOKUP($B887, '4.PacBio'!F:F, '4.PacBio'!E:E),
        IF(
            NOT(ISERROR(_xlfn.XLOOKUP($B887, '4.HiCLibrary'!F:F, '4.HiCLibrary'!E:E))),
            _xlfn.XLOOKUP($B887, '4.HiCLibrary'!F:F, '4.HiCLibrary'!E:E),
            IFERROR(
                _xlfn.XLOOKUP($B887, '4.ONT'!F:F, '4.ONT'!E:E, "?"),
                "?"
            )
        )
    )
)</f>
        <v>OG454</v>
      </c>
      <c r="E887" t="str">
        <f t="shared" si="14"/>
        <v>OG454U_D_IL_NOVA_230419_AD</v>
      </c>
      <c r="F887" s="183" t="s">
        <v>6459</v>
      </c>
      <c r="G887" s="183" t="s">
        <v>6471</v>
      </c>
      <c r="H887" s="289">
        <v>45035</v>
      </c>
      <c r="I887" s="183" t="s">
        <v>6888</v>
      </c>
      <c r="J887" s="183" t="s">
        <v>107</v>
      </c>
      <c r="K887" s="183" t="s">
        <v>107</v>
      </c>
      <c r="L887" s="185"/>
    </row>
    <row r="888" spans="1:12" x14ac:dyDescent="0.25">
      <c r="A888" s="115">
        <f ca="1">INDEX('1.MetaData'!A:A, MATCH($D888, '1.MetaData'!$B:$B, 0))</f>
        <v>455</v>
      </c>
      <c r="B888" s="161" t="s">
        <v>7091</v>
      </c>
      <c r="C888" s="183" t="s">
        <v>4878</v>
      </c>
      <c r="D888" s="81" t="str">
        <f ca="1">IF(
    NOT(ISERROR(_xlfn.XLOOKUP($B888, '4.Illumina'!F:F, '4.Illumina'!E:E))),
    _xlfn.XLOOKUP($B888, '4.Illumina'!F:F, '4.Illumina'!E:E),
    IF(
        NOT(ISERROR(_xlfn.XLOOKUP($B888, '4.PacBio'!F:F, '4.PacBio'!E:E))),
        _xlfn.XLOOKUP($B888, '4.PacBio'!F:F, '4.PacBio'!E:E),
        IF(
            NOT(ISERROR(_xlfn.XLOOKUP($B888, '4.HiCLibrary'!F:F, '4.HiCLibrary'!E:E))),
            _xlfn.XLOOKUP($B888, '4.HiCLibrary'!F:F, '4.HiCLibrary'!E:E),
            IFERROR(
                _xlfn.XLOOKUP($B888, '4.ONT'!F:F, '4.ONT'!E:E, "?"),
                "?"
            )
        )
    )
)</f>
        <v>OG455</v>
      </c>
      <c r="E888" t="str">
        <f t="shared" si="14"/>
        <v>OG455U_D_IL_NOVA_221209_LP</v>
      </c>
      <c r="F888" s="183" t="s">
        <v>6459</v>
      </c>
      <c r="G888" s="183" t="s">
        <v>6471</v>
      </c>
      <c r="H888" s="289">
        <v>44904</v>
      </c>
      <c r="I888" s="183" t="s">
        <v>6887</v>
      </c>
      <c r="J888" s="183" t="s">
        <v>107</v>
      </c>
      <c r="K888" s="183" t="s">
        <v>107</v>
      </c>
      <c r="L888" s="185"/>
    </row>
    <row r="889" spans="1:12" x14ac:dyDescent="0.25">
      <c r="A889" s="115">
        <f ca="1">INDEX('1.MetaData'!A:A, MATCH($D889, '1.MetaData'!$B:$B, 0))</f>
        <v>455</v>
      </c>
      <c r="B889" s="161" t="s">
        <v>7091</v>
      </c>
      <c r="C889" s="183" t="s">
        <v>4878</v>
      </c>
      <c r="D889" s="81" t="str">
        <f ca="1">IF(
    NOT(ISERROR(_xlfn.XLOOKUP($B889, '4.Illumina'!F:F, '4.Illumina'!E:E))),
    _xlfn.XLOOKUP($B889, '4.Illumina'!F:F, '4.Illumina'!E:E),
    IF(
        NOT(ISERROR(_xlfn.XLOOKUP($B889, '4.PacBio'!F:F, '4.PacBio'!E:E))),
        _xlfn.XLOOKUP($B889, '4.PacBio'!F:F, '4.PacBio'!E:E),
        IF(
            NOT(ISERROR(_xlfn.XLOOKUP($B889, '4.HiCLibrary'!F:F, '4.HiCLibrary'!E:E))),
            _xlfn.XLOOKUP($B889, '4.HiCLibrary'!F:F, '4.HiCLibrary'!E:E),
            IFERROR(
                _xlfn.XLOOKUP($B889, '4.ONT'!F:F, '4.ONT'!E:E, "?"),
                "?"
            )
        )
    )
)</f>
        <v>OG455</v>
      </c>
      <c r="E889" t="str">
        <f t="shared" si="14"/>
        <v>OG455U_D_IL_ISEQ_230531_LP</v>
      </c>
      <c r="F889" s="183" t="s">
        <v>6459</v>
      </c>
      <c r="G889" s="183" t="s">
        <v>6460</v>
      </c>
      <c r="H889" s="289">
        <v>45077</v>
      </c>
      <c r="I889" s="183" t="s">
        <v>6828</v>
      </c>
      <c r="J889" s="183" t="s">
        <v>107</v>
      </c>
      <c r="K889" s="183" t="s">
        <v>107</v>
      </c>
      <c r="L889" s="185"/>
    </row>
    <row r="890" spans="1:12" x14ac:dyDescent="0.25">
      <c r="A890" s="115">
        <f ca="1">INDEX('1.MetaData'!A:A, MATCH($D890, '1.MetaData'!$B:$B, 0))</f>
        <v>455</v>
      </c>
      <c r="B890" s="161" t="s">
        <v>7091</v>
      </c>
      <c r="C890" s="183" t="s">
        <v>4878</v>
      </c>
      <c r="D890" s="81" t="str">
        <f ca="1">IF(
    NOT(ISERROR(_xlfn.XLOOKUP($B890, '4.Illumina'!F:F, '4.Illumina'!E:E))),
    _xlfn.XLOOKUP($B890, '4.Illumina'!F:F, '4.Illumina'!E:E),
    IF(
        NOT(ISERROR(_xlfn.XLOOKUP($B890, '4.PacBio'!F:F, '4.PacBio'!E:E))),
        _xlfn.XLOOKUP($B890, '4.PacBio'!F:F, '4.PacBio'!E:E),
        IF(
            NOT(ISERROR(_xlfn.XLOOKUP($B890, '4.HiCLibrary'!F:F, '4.HiCLibrary'!E:E))),
            _xlfn.XLOOKUP($B890, '4.HiCLibrary'!F:F, '4.HiCLibrary'!E:E),
            IFERROR(
                _xlfn.XLOOKUP($B890, '4.ONT'!F:F, '4.ONT'!E:E, "?"),
                "?"
            )
        )
    )
)</f>
        <v>OG455</v>
      </c>
      <c r="E890" t="str">
        <f t="shared" si="14"/>
        <v>OG455U_D_IL_NOVA_230607_LP</v>
      </c>
      <c r="F890" s="183" t="s">
        <v>6459</v>
      </c>
      <c r="G890" s="183" t="s">
        <v>6471</v>
      </c>
      <c r="H890" s="289">
        <v>45084</v>
      </c>
      <c r="I890" s="183" t="s">
        <v>6829</v>
      </c>
      <c r="J890" s="183" t="s">
        <v>107</v>
      </c>
      <c r="K890" s="183" t="s">
        <v>107</v>
      </c>
      <c r="L890" s="185"/>
    </row>
    <row r="891" spans="1:12" x14ac:dyDescent="0.25">
      <c r="A891" s="115">
        <f ca="1">INDEX('1.MetaData'!A:A, MATCH($D891, '1.MetaData'!$B:$B, 0))</f>
        <v>456</v>
      </c>
      <c r="B891" s="161" t="s">
        <v>7092</v>
      </c>
      <c r="C891" s="183" t="s">
        <v>4878</v>
      </c>
      <c r="D891" s="81" t="str">
        <f ca="1">IF(
    NOT(ISERROR(_xlfn.XLOOKUP($B891, '4.Illumina'!F:F, '4.Illumina'!E:E))),
    _xlfn.XLOOKUP($B891, '4.Illumina'!F:F, '4.Illumina'!E:E),
    IF(
        NOT(ISERROR(_xlfn.XLOOKUP($B891, '4.PacBio'!F:F, '4.PacBio'!E:E))),
        _xlfn.XLOOKUP($B891, '4.PacBio'!F:F, '4.PacBio'!E:E),
        IF(
            NOT(ISERROR(_xlfn.XLOOKUP($B891, '4.HiCLibrary'!F:F, '4.HiCLibrary'!E:E))),
            _xlfn.XLOOKUP($B891, '4.HiCLibrary'!F:F, '4.HiCLibrary'!E:E),
            IFERROR(
                _xlfn.XLOOKUP($B891, '4.ONT'!F:F, '4.ONT'!E:E, "?"),
                "?"
            )
        )
    )
)</f>
        <v>OG456</v>
      </c>
      <c r="E891" t="str">
        <f t="shared" si="14"/>
        <v>OG456U_D_IL_NOVA_221209_LP</v>
      </c>
      <c r="F891" s="183" t="s">
        <v>6459</v>
      </c>
      <c r="G891" s="183" t="s">
        <v>6471</v>
      </c>
      <c r="H891" s="289">
        <v>44904</v>
      </c>
      <c r="I891" s="183" t="s">
        <v>6887</v>
      </c>
      <c r="J891" s="183" t="s">
        <v>107</v>
      </c>
      <c r="K891" s="183" t="s">
        <v>107</v>
      </c>
      <c r="L891" s="185"/>
    </row>
    <row r="892" spans="1:12" x14ac:dyDescent="0.25">
      <c r="A892" s="115">
        <f ca="1">INDEX('1.MetaData'!A:A, MATCH($D892, '1.MetaData'!$B:$B, 0))</f>
        <v>456</v>
      </c>
      <c r="B892" s="161" t="s">
        <v>7092</v>
      </c>
      <c r="C892" s="183" t="s">
        <v>4878</v>
      </c>
      <c r="D892" s="81" t="str">
        <f ca="1">IF(
    NOT(ISERROR(_xlfn.XLOOKUP($B892, '4.Illumina'!F:F, '4.Illumina'!E:E))),
    _xlfn.XLOOKUP($B892, '4.Illumina'!F:F, '4.Illumina'!E:E),
    IF(
        NOT(ISERROR(_xlfn.XLOOKUP($B892, '4.PacBio'!F:F, '4.PacBio'!E:E))),
        _xlfn.XLOOKUP($B892, '4.PacBio'!F:F, '4.PacBio'!E:E),
        IF(
            NOT(ISERROR(_xlfn.XLOOKUP($B892, '4.HiCLibrary'!F:F, '4.HiCLibrary'!E:E))),
            _xlfn.XLOOKUP($B892, '4.HiCLibrary'!F:F, '4.HiCLibrary'!E:E),
            IFERROR(
                _xlfn.XLOOKUP($B892, '4.ONT'!F:F, '4.ONT'!E:E, "?"),
                "?"
            )
        )
    )
)</f>
        <v>OG456</v>
      </c>
      <c r="E892" t="str">
        <f t="shared" si="14"/>
        <v>OG456U_D_IL_NOVA_230419_AD</v>
      </c>
      <c r="F892" s="183" t="s">
        <v>6459</v>
      </c>
      <c r="G892" s="183" t="s">
        <v>6471</v>
      </c>
      <c r="H892" s="289">
        <v>45035</v>
      </c>
      <c r="I892" s="183" t="s">
        <v>6888</v>
      </c>
      <c r="J892" s="183" t="s">
        <v>107</v>
      </c>
      <c r="K892" s="183" t="s">
        <v>107</v>
      </c>
      <c r="L892" s="185"/>
    </row>
    <row r="893" spans="1:12" x14ac:dyDescent="0.25">
      <c r="A893" s="115">
        <f ca="1">INDEX('1.MetaData'!A:A, MATCH($D893, '1.MetaData'!$B:$B, 0))</f>
        <v>457</v>
      </c>
      <c r="B893" s="161" t="s">
        <v>7093</v>
      </c>
      <c r="C893" s="183" t="s">
        <v>4878</v>
      </c>
      <c r="D893" s="81" t="str">
        <f ca="1">IF(
    NOT(ISERROR(_xlfn.XLOOKUP($B893, '4.Illumina'!F:F, '4.Illumina'!E:E))),
    _xlfn.XLOOKUP($B893, '4.Illumina'!F:F, '4.Illumina'!E:E),
    IF(
        NOT(ISERROR(_xlfn.XLOOKUP($B893, '4.PacBio'!F:F, '4.PacBio'!E:E))),
        _xlfn.XLOOKUP($B893, '4.PacBio'!F:F, '4.PacBio'!E:E),
        IF(
            NOT(ISERROR(_xlfn.XLOOKUP($B893, '4.HiCLibrary'!F:F, '4.HiCLibrary'!E:E))),
            _xlfn.XLOOKUP($B893, '4.HiCLibrary'!F:F, '4.HiCLibrary'!E:E),
            IFERROR(
                _xlfn.XLOOKUP($B893, '4.ONT'!F:F, '4.ONT'!E:E, "?"),
                "?"
            )
        )
    )
)</f>
        <v>OG457</v>
      </c>
      <c r="E893" t="str">
        <f t="shared" si="14"/>
        <v>OG457U_D_IL_NOVA_221209_LP</v>
      </c>
      <c r="F893" s="183" t="s">
        <v>6459</v>
      </c>
      <c r="G893" s="183" t="s">
        <v>6471</v>
      </c>
      <c r="H893" s="289">
        <v>44904</v>
      </c>
      <c r="I893" s="183" t="s">
        <v>6887</v>
      </c>
      <c r="J893" s="183" t="s">
        <v>107</v>
      </c>
      <c r="K893" s="183" t="s">
        <v>107</v>
      </c>
      <c r="L893" s="185"/>
    </row>
    <row r="894" spans="1:12" x14ac:dyDescent="0.25">
      <c r="A894" s="115">
        <f ca="1">INDEX('1.MetaData'!A:A, MATCH($D894, '1.MetaData'!$B:$B, 0))</f>
        <v>457</v>
      </c>
      <c r="B894" s="161" t="s">
        <v>7093</v>
      </c>
      <c r="C894" s="183" t="s">
        <v>4878</v>
      </c>
      <c r="D894" s="81" t="str">
        <f ca="1">IF(
    NOT(ISERROR(_xlfn.XLOOKUP($B894, '4.Illumina'!F:F, '4.Illumina'!E:E))),
    _xlfn.XLOOKUP($B894, '4.Illumina'!F:F, '4.Illumina'!E:E),
    IF(
        NOT(ISERROR(_xlfn.XLOOKUP($B894, '4.PacBio'!F:F, '4.PacBio'!E:E))),
        _xlfn.XLOOKUP($B894, '4.PacBio'!F:F, '4.PacBio'!E:E),
        IF(
            NOT(ISERROR(_xlfn.XLOOKUP($B894, '4.HiCLibrary'!F:F, '4.HiCLibrary'!E:E))),
            _xlfn.XLOOKUP($B894, '4.HiCLibrary'!F:F, '4.HiCLibrary'!E:E),
            IFERROR(
                _xlfn.XLOOKUP($B894, '4.ONT'!F:F, '4.ONT'!E:E, "?"),
                "?"
            )
        )
    )
)</f>
        <v>OG457</v>
      </c>
      <c r="E894" t="str">
        <f t="shared" ref="E894:E957" si="15">CONCATENATE(B894,"_",I894)</f>
        <v>OG457U_D_IL_NOVA_230419_AD</v>
      </c>
      <c r="F894" s="183" t="s">
        <v>6459</v>
      </c>
      <c r="G894" s="183" t="s">
        <v>6471</v>
      </c>
      <c r="H894" s="289">
        <v>45035</v>
      </c>
      <c r="I894" s="183" t="s">
        <v>6888</v>
      </c>
      <c r="J894" s="183" t="s">
        <v>107</v>
      </c>
      <c r="K894" s="183" t="s">
        <v>107</v>
      </c>
      <c r="L894" s="185"/>
    </row>
    <row r="895" spans="1:12" x14ac:dyDescent="0.25">
      <c r="A895" s="115">
        <f ca="1">INDEX('1.MetaData'!A:A, MATCH($D895, '1.MetaData'!$B:$B, 0))</f>
        <v>458</v>
      </c>
      <c r="B895" s="161" t="s">
        <v>7094</v>
      </c>
      <c r="C895" s="183" t="s">
        <v>4878</v>
      </c>
      <c r="D895" s="81" t="str">
        <f ca="1">IF(
    NOT(ISERROR(_xlfn.XLOOKUP($B895, '4.Illumina'!F:F, '4.Illumina'!E:E))),
    _xlfn.XLOOKUP($B895, '4.Illumina'!F:F, '4.Illumina'!E:E),
    IF(
        NOT(ISERROR(_xlfn.XLOOKUP($B895, '4.PacBio'!F:F, '4.PacBio'!E:E))),
        _xlfn.XLOOKUP($B895, '4.PacBio'!F:F, '4.PacBio'!E:E),
        IF(
            NOT(ISERROR(_xlfn.XLOOKUP($B895, '4.HiCLibrary'!F:F, '4.HiCLibrary'!E:E))),
            _xlfn.XLOOKUP($B895, '4.HiCLibrary'!F:F, '4.HiCLibrary'!E:E),
            IFERROR(
                _xlfn.XLOOKUP($B895, '4.ONT'!F:F, '4.ONT'!E:E, "?"),
                "?"
            )
        )
    )
)</f>
        <v>OG458</v>
      </c>
      <c r="E895" t="str">
        <f t="shared" si="15"/>
        <v>OG458U_D_IL_NOVA_221209_LP</v>
      </c>
      <c r="F895" s="183" t="s">
        <v>6459</v>
      </c>
      <c r="G895" s="183" t="s">
        <v>6471</v>
      </c>
      <c r="H895" s="289">
        <v>44904</v>
      </c>
      <c r="I895" s="183" t="s">
        <v>6887</v>
      </c>
      <c r="J895" s="183" t="s">
        <v>107</v>
      </c>
      <c r="K895" s="183" t="s">
        <v>107</v>
      </c>
      <c r="L895" s="185"/>
    </row>
    <row r="896" spans="1:12" x14ac:dyDescent="0.25">
      <c r="A896" s="115">
        <f ca="1">INDEX('1.MetaData'!A:A, MATCH($D896, '1.MetaData'!$B:$B, 0))</f>
        <v>458</v>
      </c>
      <c r="B896" s="161" t="s">
        <v>7094</v>
      </c>
      <c r="C896" s="183" t="s">
        <v>4878</v>
      </c>
      <c r="D896" s="81" t="str">
        <f ca="1">IF(
    NOT(ISERROR(_xlfn.XLOOKUP($B896, '4.Illumina'!F:F, '4.Illumina'!E:E))),
    _xlfn.XLOOKUP($B896, '4.Illumina'!F:F, '4.Illumina'!E:E),
    IF(
        NOT(ISERROR(_xlfn.XLOOKUP($B896, '4.PacBio'!F:F, '4.PacBio'!E:E))),
        _xlfn.XLOOKUP($B896, '4.PacBio'!F:F, '4.PacBio'!E:E),
        IF(
            NOT(ISERROR(_xlfn.XLOOKUP($B896, '4.HiCLibrary'!F:F, '4.HiCLibrary'!E:E))),
            _xlfn.XLOOKUP($B896, '4.HiCLibrary'!F:F, '4.HiCLibrary'!E:E),
            IFERROR(
                _xlfn.XLOOKUP($B896, '4.ONT'!F:F, '4.ONT'!E:E, "?"),
                "?"
            )
        )
    )
)</f>
        <v>OG458</v>
      </c>
      <c r="E896" t="str">
        <f t="shared" si="15"/>
        <v>OG458U_D_IL_NOVA_230419_AD</v>
      </c>
      <c r="F896" s="183" t="s">
        <v>6459</v>
      </c>
      <c r="G896" s="183" t="s">
        <v>6471</v>
      </c>
      <c r="H896" s="289">
        <v>45035</v>
      </c>
      <c r="I896" s="183" t="s">
        <v>6888</v>
      </c>
      <c r="J896" s="183" t="s">
        <v>107</v>
      </c>
      <c r="K896" s="183" t="s">
        <v>107</v>
      </c>
      <c r="L896" s="185"/>
    </row>
    <row r="897" spans="1:12" x14ac:dyDescent="0.25">
      <c r="A897" s="115">
        <f ca="1">INDEX('1.MetaData'!A:A, MATCH($D897, '1.MetaData'!$B:$B, 0))</f>
        <v>459</v>
      </c>
      <c r="B897" s="161" t="s">
        <v>7095</v>
      </c>
      <c r="C897" s="183" t="s">
        <v>4878</v>
      </c>
      <c r="D897" s="81" t="str">
        <f ca="1">IF(
    NOT(ISERROR(_xlfn.XLOOKUP($B897, '4.Illumina'!F:F, '4.Illumina'!E:E))),
    _xlfn.XLOOKUP($B897, '4.Illumina'!F:F, '4.Illumina'!E:E),
    IF(
        NOT(ISERROR(_xlfn.XLOOKUP($B897, '4.PacBio'!F:F, '4.PacBio'!E:E))),
        _xlfn.XLOOKUP($B897, '4.PacBio'!F:F, '4.PacBio'!E:E),
        IF(
            NOT(ISERROR(_xlfn.XLOOKUP($B897, '4.HiCLibrary'!F:F, '4.HiCLibrary'!E:E))),
            _xlfn.XLOOKUP($B897, '4.HiCLibrary'!F:F, '4.HiCLibrary'!E:E),
            IFERROR(
                _xlfn.XLOOKUP($B897, '4.ONT'!F:F, '4.ONT'!E:E, "?"),
                "?"
            )
        )
    )
)</f>
        <v>OG459</v>
      </c>
      <c r="E897" t="str">
        <f t="shared" si="15"/>
        <v>OG459U_D_IL_NOVA_221209_LP</v>
      </c>
      <c r="F897" s="183" t="s">
        <v>6459</v>
      </c>
      <c r="G897" s="183" t="s">
        <v>6471</v>
      </c>
      <c r="H897" s="289">
        <v>44904</v>
      </c>
      <c r="I897" s="183" t="s">
        <v>6887</v>
      </c>
      <c r="J897" s="183" t="s">
        <v>107</v>
      </c>
      <c r="K897" s="183" t="s">
        <v>107</v>
      </c>
      <c r="L897" s="185"/>
    </row>
    <row r="898" spans="1:12" x14ac:dyDescent="0.25">
      <c r="A898" s="115">
        <f ca="1">INDEX('1.MetaData'!A:A, MATCH($D898, '1.MetaData'!$B:$B, 0))</f>
        <v>459</v>
      </c>
      <c r="B898" s="161" t="s">
        <v>7095</v>
      </c>
      <c r="C898" s="183" t="s">
        <v>4878</v>
      </c>
      <c r="D898" s="81" t="str">
        <f ca="1">IF(
    NOT(ISERROR(_xlfn.XLOOKUP($B898, '4.Illumina'!F:F, '4.Illumina'!E:E))),
    _xlfn.XLOOKUP($B898, '4.Illumina'!F:F, '4.Illumina'!E:E),
    IF(
        NOT(ISERROR(_xlfn.XLOOKUP($B898, '4.PacBio'!F:F, '4.PacBio'!E:E))),
        _xlfn.XLOOKUP($B898, '4.PacBio'!F:F, '4.PacBio'!E:E),
        IF(
            NOT(ISERROR(_xlfn.XLOOKUP($B898, '4.HiCLibrary'!F:F, '4.HiCLibrary'!E:E))),
            _xlfn.XLOOKUP($B898, '4.HiCLibrary'!F:F, '4.HiCLibrary'!E:E),
            IFERROR(
                _xlfn.XLOOKUP($B898, '4.ONT'!F:F, '4.ONT'!E:E, "?"),
                "?"
            )
        )
    )
)</f>
        <v>OG459</v>
      </c>
      <c r="E898" t="str">
        <f t="shared" si="15"/>
        <v>OG459U_D_IL_NOVA_230419_AD</v>
      </c>
      <c r="F898" s="183" t="s">
        <v>6459</v>
      </c>
      <c r="G898" s="183" t="s">
        <v>6471</v>
      </c>
      <c r="H898" s="289">
        <v>45035</v>
      </c>
      <c r="I898" s="183" t="s">
        <v>6888</v>
      </c>
      <c r="J898" s="183" t="s">
        <v>107</v>
      </c>
      <c r="K898" s="183" t="s">
        <v>107</v>
      </c>
      <c r="L898" s="185"/>
    </row>
    <row r="899" spans="1:12" x14ac:dyDescent="0.25">
      <c r="A899" s="115">
        <f ca="1">INDEX('1.MetaData'!A:A, MATCH($D899, '1.MetaData'!$B:$B, 0))</f>
        <v>460</v>
      </c>
      <c r="B899" s="161" t="s">
        <v>7096</v>
      </c>
      <c r="C899" s="183" t="s">
        <v>4878</v>
      </c>
      <c r="D899" s="81" t="str">
        <f ca="1">IF(
    NOT(ISERROR(_xlfn.XLOOKUP($B899, '4.Illumina'!F:F, '4.Illumina'!E:E))),
    _xlfn.XLOOKUP($B899, '4.Illumina'!F:F, '4.Illumina'!E:E),
    IF(
        NOT(ISERROR(_xlfn.XLOOKUP($B899, '4.PacBio'!F:F, '4.PacBio'!E:E))),
        _xlfn.XLOOKUP($B899, '4.PacBio'!F:F, '4.PacBio'!E:E),
        IF(
            NOT(ISERROR(_xlfn.XLOOKUP($B899, '4.HiCLibrary'!F:F, '4.HiCLibrary'!E:E))),
            _xlfn.XLOOKUP($B899, '4.HiCLibrary'!F:F, '4.HiCLibrary'!E:E),
            IFERROR(
                _xlfn.XLOOKUP($B899, '4.ONT'!F:F, '4.ONT'!E:E, "?"),
                "?"
            )
        )
    )
)</f>
        <v>OG460</v>
      </c>
      <c r="E899" t="str">
        <f t="shared" si="15"/>
        <v>OG460U_D_IL_NOVA_221209_LP</v>
      </c>
      <c r="F899" s="183" t="s">
        <v>6459</v>
      </c>
      <c r="G899" s="183" t="s">
        <v>6471</v>
      </c>
      <c r="H899" s="289">
        <v>44904</v>
      </c>
      <c r="I899" s="183" t="s">
        <v>6887</v>
      </c>
      <c r="J899" s="183" t="s">
        <v>107</v>
      </c>
      <c r="K899" s="183" t="s">
        <v>107</v>
      </c>
      <c r="L899" s="185"/>
    </row>
    <row r="900" spans="1:12" x14ac:dyDescent="0.25">
      <c r="A900" s="115">
        <f ca="1">INDEX('1.MetaData'!A:A, MATCH($D900, '1.MetaData'!$B:$B, 0))</f>
        <v>461</v>
      </c>
      <c r="B900" s="161" t="s">
        <v>7097</v>
      </c>
      <c r="C900" s="183" t="s">
        <v>4878</v>
      </c>
      <c r="D900" s="81" t="str">
        <f ca="1">IF(
    NOT(ISERROR(_xlfn.XLOOKUP($B900, '4.Illumina'!F:F, '4.Illumina'!E:E))),
    _xlfn.XLOOKUP($B900, '4.Illumina'!F:F, '4.Illumina'!E:E),
    IF(
        NOT(ISERROR(_xlfn.XLOOKUP($B900, '4.PacBio'!F:F, '4.PacBio'!E:E))),
        _xlfn.XLOOKUP($B900, '4.PacBio'!F:F, '4.PacBio'!E:E),
        IF(
            NOT(ISERROR(_xlfn.XLOOKUP($B900, '4.HiCLibrary'!F:F, '4.HiCLibrary'!E:E))),
            _xlfn.XLOOKUP($B900, '4.HiCLibrary'!F:F, '4.HiCLibrary'!E:E),
            IFERROR(
                _xlfn.XLOOKUP($B900, '4.ONT'!F:F, '4.ONT'!E:E, "?"),
                "?"
            )
        )
    )
)</f>
        <v>OG461</v>
      </c>
      <c r="E900" t="str">
        <f t="shared" si="15"/>
        <v>OG461U_D_IL_NOVA_221209_LP</v>
      </c>
      <c r="F900" s="183" t="s">
        <v>6459</v>
      </c>
      <c r="G900" s="183" t="s">
        <v>6471</v>
      </c>
      <c r="H900" s="289">
        <v>44904</v>
      </c>
      <c r="I900" s="183" t="s">
        <v>6887</v>
      </c>
      <c r="J900" s="183" t="s">
        <v>107</v>
      </c>
      <c r="K900" s="183" t="s">
        <v>107</v>
      </c>
      <c r="L900" s="185"/>
    </row>
    <row r="901" spans="1:12" x14ac:dyDescent="0.25">
      <c r="A901" s="115">
        <f ca="1">INDEX('1.MetaData'!A:A, MATCH($D901, '1.MetaData'!$B:$B, 0))</f>
        <v>461</v>
      </c>
      <c r="B901" s="161" t="s">
        <v>7097</v>
      </c>
      <c r="C901" s="183" t="s">
        <v>4878</v>
      </c>
      <c r="D901" s="81" t="str">
        <f ca="1">IF(
    NOT(ISERROR(_xlfn.XLOOKUP($B901, '4.Illumina'!F:F, '4.Illumina'!E:E))),
    _xlfn.XLOOKUP($B901, '4.Illumina'!F:F, '4.Illumina'!E:E),
    IF(
        NOT(ISERROR(_xlfn.XLOOKUP($B901, '4.PacBio'!F:F, '4.PacBio'!E:E))),
        _xlfn.XLOOKUP($B901, '4.PacBio'!F:F, '4.PacBio'!E:E),
        IF(
            NOT(ISERROR(_xlfn.XLOOKUP($B901, '4.HiCLibrary'!F:F, '4.HiCLibrary'!E:E))),
            _xlfn.XLOOKUP($B901, '4.HiCLibrary'!F:F, '4.HiCLibrary'!E:E),
            IFERROR(
                _xlfn.XLOOKUP($B901, '4.ONT'!F:F, '4.ONT'!E:E, "?"),
                "?"
            )
        )
    )
)</f>
        <v>OG461</v>
      </c>
      <c r="E901" t="str">
        <f t="shared" si="15"/>
        <v>OG461U_D_IL_NOVA_230419_AD</v>
      </c>
      <c r="F901" s="183" t="s">
        <v>6459</v>
      </c>
      <c r="G901" s="183" t="s">
        <v>6471</v>
      </c>
      <c r="H901" s="289">
        <v>45035</v>
      </c>
      <c r="I901" s="183" t="s">
        <v>6888</v>
      </c>
      <c r="J901" s="183" t="s">
        <v>107</v>
      </c>
      <c r="K901" s="183" t="s">
        <v>107</v>
      </c>
      <c r="L901" s="185"/>
    </row>
    <row r="902" spans="1:12" x14ac:dyDescent="0.25">
      <c r="A902" s="115">
        <f ca="1">INDEX('1.MetaData'!A:A, MATCH($D902, '1.MetaData'!$B:$B, 0))</f>
        <v>462</v>
      </c>
      <c r="B902" s="161" t="s">
        <v>7098</v>
      </c>
      <c r="C902" s="183" t="s">
        <v>4878</v>
      </c>
      <c r="D902" s="81" t="str">
        <f ca="1">IF(
    NOT(ISERROR(_xlfn.XLOOKUP($B902, '4.Illumina'!F:F, '4.Illumina'!E:E))),
    _xlfn.XLOOKUP($B902, '4.Illumina'!F:F, '4.Illumina'!E:E),
    IF(
        NOT(ISERROR(_xlfn.XLOOKUP($B902, '4.PacBio'!F:F, '4.PacBio'!E:E))),
        _xlfn.XLOOKUP($B902, '4.PacBio'!F:F, '4.PacBio'!E:E),
        IF(
            NOT(ISERROR(_xlfn.XLOOKUP($B902, '4.HiCLibrary'!F:F, '4.HiCLibrary'!E:E))),
            _xlfn.XLOOKUP($B902, '4.HiCLibrary'!F:F, '4.HiCLibrary'!E:E),
            IFERROR(
                _xlfn.XLOOKUP($B902, '4.ONT'!F:F, '4.ONT'!E:E, "?"),
                "?"
            )
        )
    )
)</f>
        <v>OG462</v>
      </c>
      <c r="E902" t="str">
        <f t="shared" si="15"/>
        <v>OG462U_D_IL_NOVA_221209_LP</v>
      </c>
      <c r="F902" s="183" t="s">
        <v>6459</v>
      </c>
      <c r="G902" s="183" t="s">
        <v>6471</v>
      </c>
      <c r="H902" s="289">
        <v>44904</v>
      </c>
      <c r="I902" s="183" t="s">
        <v>6887</v>
      </c>
      <c r="J902" s="183" t="s">
        <v>107</v>
      </c>
      <c r="K902" s="183" t="s">
        <v>107</v>
      </c>
      <c r="L902" s="185"/>
    </row>
    <row r="903" spans="1:12" x14ac:dyDescent="0.25">
      <c r="A903" s="115">
        <f ca="1">INDEX('1.MetaData'!A:A, MATCH($D903, '1.MetaData'!$B:$B, 0))</f>
        <v>462</v>
      </c>
      <c r="B903" s="161" t="s">
        <v>7098</v>
      </c>
      <c r="C903" s="183" t="s">
        <v>4878</v>
      </c>
      <c r="D903" s="81" t="str">
        <f ca="1">IF(
    NOT(ISERROR(_xlfn.XLOOKUP($B903, '4.Illumina'!F:F, '4.Illumina'!E:E))),
    _xlfn.XLOOKUP($B903, '4.Illumina'!F:F, '4.Illumina'!E:E),
    IF(
        NOT(ISERROR(_xlfn.XLOOKUP($B903, '4.PacBio'!F:F, '4.PacBio'!E:E))),
        _xlfn.XLOOKUP($B903, '4.PacBio'!F:F, '4.PacBio'!E:E),
        IF(
            NOT(ISERROR(_xlfn.XLOOKUP($B903, '4.HiCLibrary'!F:F, '4.HiCLibrary'!E:E))),
            _xlfn.XLOOKUP($B903, '4.HiCLibrary'!F:F, '4.HiCLibrary'!E:E),
            IFERROR(
                _xlfn.XLOOKUP($B903, '4.ONT'!F:F, '4.ONT'!E:E, "?"),
                "?"
            )
        )
    )
)</f>
        <v>OG462</v>
      </c>
      <c r="E903" t="str">
        <f t="shared" si="15"/>
        <v>OG462U_D_IL_NOVA_230419_AD</v>
      </c>
      <c r="F903" s="183" t="s">
        <v>6459</v>
      </c>
      <c r="G903" s="183" t="s">
        <v>6471</v>
      </c>
      <c r="H903" s="289">
        <v>45035</v>
      </c>
      <c r="I903" s="183" t="s">
        <v>6888</v>
      </c>
      <c r="J903" s="183" t="s">
        <v>107</v>
      </c>
      <c r="K903" s="183" t="s">
        <v>107</v>
      </c>
      <c r="L903" s="185"/>
    </row>
    <row r="904" spans="1:12" x14ac:dyDescent="0.25">
      <c r="A904" s="115">
        <f ca="1">INDEX('1.MetaData'!A:A, MATCH($D904, '1.MetaData'!$B:$B, 0))</f>
        <v>463</v>
      </c>
      <c r="B904" s="161" t="s">
        <v>7099</v>
      </c>
      <c r="C904" s="183" t="s">
        <v>4878</v>
      </c>
      <c r="D904" s="81" t="str">
        <f ca="1">IF(
    NOT(ISERROR(_xlfn.XLOOKUP($B904, '4.Illumina'!F:F, '4.Illumina'!E:E))),
    _xlfn.XLOOKUP($B904, '4.Illumina'!F:F, '4.Illumina'!E:E),
    IF(
        NOT(ISERROR(_xlfn.XLOOKUP($B904, '4.PacBio'!F:F, '4.PacBio'!E:E))),
        _xlfn.XLOOKUP($B904, '4.PacBio'!F:F, '4.PacBio'!E:E),
        IF(
            NOT(ISERROR(_xlfn.XLOOKUP($B904, '4.HiCLibrary'!F:F, '4.HiCLibrary'!E:E))),
            _xlfn.XLOOKUP($B904, '4.HiCLibrary'!F:F, '4.HiCLibrary'!E:E),
            IFERROR(
                _xlfn.XLOOKUP($B904, '4.ONT'!F:F, '4.ONT'!E:E, "?"),
                "?"
            )
        )
    )
)</f>
        <v>OG463</v>
      </c>
      <c r="E904" t="str">
        <f t="shared" si="15"/>
        <v>OG463U_D_IL_NOVA_221209_LP</v>
      </c>
      <c r="F904" s="183" t="s">
        <v>6459</v>
      </c>
      <c r="G904" s="183" t="s">
        <v>6471</v>
      </c>
      <c r="H904" s="289">
        <v>44904</v>
      </c>
      <c r="I904" s="183" t="s">
        <v>6887</v>
      </c>
      <c r="J904" s="183" t="s">
        <v>107</v>
      </c>
      <c r="K904" s="183" t="s">
        <v>107</v>
      </c>
      <c r="L904" s="185"/>
    </row>
    <row r="905" spans="1:12" x14ac:dyDescent="0.25">
      <c r="A905" s="115">
        <f ca="1">INDEX('1.MetaData'!A:A, MATCH($D905, '1.MetaData'!$B:$B, 0))</f>
        <v>463</v>
      </c>
      <c r="B905" s="161" t="s">
        <v>7099</v>
      </c>
      <c r="C905" s="183" t="s">
        <v>4878</v>
      </c>
      <c r="D905" s="81" t="str">
        <f ca="1">IF(
    NOT(ISERROR(_xlfn.XLOOKUP($B905, '4.Illumina'!F:F, '4.Illumina'!E:E))),
    _xlfn.XLOOKUP($B905, '4.Illumina'!F:F, '4.Illumina'!E:E),
    IF(
        NOT(ISERROR(_xlfn.XLOOKUP($B905, '4.PacBio'!F:F, '4.PacBio'!E:E))),
        _xlfn.XLOOKUP($B905, '4.PacBio'!F:F, '4.PacBio'!E:E),
        IF(
            NOT(ISERROR(_xlfn.XLOOKUP($B905, '4.HiCLibrary'!F:F, '4.HiCLibrary'!E:E))),
            _xlfn.XLOOKUP($B905, '4.HiCLibrary'!F:F, '4.HiCLibrary'!E:E),
            IFERROR(
                _xlfn.XLOOKUP($B905, '4.ONT'!F:F, '4.ONT'!E:E, "?"),
                "?"
            )
        )
    )
)</f>
        <v>OG463</v>
      </c>
      <c r="E905" t="str">
        <f t="shared" si="15"/>
        <v>OG463U_D_IL_NOVA_230419_AD</v>
      </c>
      <c r="F905" s="183" t="s">
        <v>6459</v>
      </c>
      <c r="G905" s="183" t="s">
        <v>6471</v>
      </c>
      <c r="H905" s="289">
        <v>45035</v>
      </c>
      <c r="I905" s="183" t="s">
        <v>6888</v>
      </c>
      <c r="J905" s="183" t="s">
        <v>107</v>
      </c>
      <c r="K905" s="183" t="s">
        <v>107</v>
      </c>
      <c r="L905" s="185"/>
    </row>
    <row r="906" spans="1:12" x14ac:dyDescent="0.25">
      <c r="A906" s="115">
        <f ca="1">INDEX('1.MetaData'!A:A, MATCH($D906, '1.MetaData'!$B:$B, 0))</f>
        <v>464</v>
      </c>
      <c r="B906" s="161" t="s">
        <v>7100</v>
      </c>
      <c r="C906" s="183" t="s">
        <v>4878</v>
      </c>
      <c r="D906" s="81" t="str">
        <f ca="1">IF(
    NOT(ISERROR(_xlfn.XLOOKUP($B906, '4.Illumina'!F:F, '4.Illumina'!E:E))),
    _xlfn.XLOOKUP($B906, '4.Illumina'!F:F, '4.Illumina'!E:E),
    IF(
        NOT(ISERROR(_xlfn.XLOOKUP($B906, '4.PacBio'!F:F, '4.PacBio'!E:E))),
        _xlfn.XLOOKUP($B906, '4.PacBio'!F:F, '4.PacBio'!E:E),
        IF(
            NOT(ISERROR(_xlfn.XLOOKUP($B906, '4.HiCLibrary'!F:F, '4.HiCLibrary'!E:E))),
            _xlfn.XLOOKUP($B906, '4.HiCLibrary'!F:F, '4.HiCLibrary'!E:E),
            IFERROR(
                _xlfn.XLOOKUP($B906, '4.ONT'!F:F, '4.ONT'!E:E, "?"),
                "?"
            )
        )
    )
)</f>
        <v>OG464</v>
      </c>
      <c r="E906" t="str">
        <f t="shared" si="15"/>
        <v>OG464U_D_IL_NOVA_221209_LP</v>
      </c>
      <c r="F906" s="183" t="s">
        <v>6459</v>
      </c>
      <c r="G906" s="183" t="s">
        <v>6471</v>
      </c>
      <c r="H906" s="289">
        <v>44904</v>
      </c>
      <c r="I906" s="183" t="s">
        <v>6887</v>
      </c>
      <c r="J906" s="183" t="s">
        <v>107</v>
      </c>
      <c r="K906" s="183" t="s">
        <v>107</v>
      </c>
      <c r="L906" s="185"/>
    </row>
    <row r="907" spans="1:12" x14ac:dyDescent="0.25">
      <c r="A907" s="115">
        <f ca="1">INDEX('1.MetaData'!A:A, MATCH($D907, '1.MetaData'!$B:$B, 0))</f>
        <v>464</v>
      </c>
      <c r="B907" s="161" t="s">
        <v>7100</v>
      </c>
      <c r="C907" s="183" t="s">
        <v>4878</v>
      </c>
      <c r="D907" s="81" t="str">
        <f ca="1">IF(
    NOT(ISERROR(_xlfn.XLOOKUP($B907, '4.Illumina'!F:F, '4.Illumina'!E:E))),
    _xlfn.XLOOKUP($B907, '4.Illumina'!F:F, '4.Illumina'!E:E),
    IF(
        NOT(ISERROR(_xlfn.XLOOKUP($B907, '4.PacBio'!F:F, '4.PacBio'!E:E))),
        _xlfn.XLOOKUP($B907, '4.PacBio'!F:F, '4.PacBio'!E:E),
        IF(
            NOT(ISERROR(_xlfn.XLOOKUP($B907, '4.HiCLibrary'!F:F, '4.HiCLibrary'!E:E))),
            _xlfn.XLOOKUP($B907, '4.HiCLibrary'!F:F, '4.HiCLibrary'!E:E),
            IFERROR(
                _xlfn.XLOOKUP($B907, '4.ONT'!F:F, '4.ONT'!E:E, "?"),
                "?"
            )
        )
    )
)</f>
        <v>OG464</v>
      </c>
      <c r="E907" t="str">
        <f t="shared" si="15"/>
        <v>OG464U_D_IL_NOVA_230419_AD</v>
      </c>
      <c r="F907" s="183" t="s">
        <v>6459</v>
      </c>
      <c r="G907" s="183" t="s">
        <v>6471</v>
      </c>
      <c r="H907" s="289">
        <v>45035</v>
      </c>
      <c r="I907" s="183" t="s">
        <v>6888</v>
      </c>
      <c r="J907" s="183" t="s">
        <v>107</v>
      </c>
      <c r="K907" s="183" t="s">
        <v>107</v>
      </c>
      <c r="L907" s="185"/>
    </row>
    <row r="908" spans="1:12" x14ac:dyDescent="0.25">
      <c r="A908" s="115">
        <f ca="1">INDEX('1.MetaData'!A:A, MATCH($D908, '1.MetaData'!$B:$B, 0))</f>
        <v>465</v>
      </c>
      <c r="B908" s="161" t="s">
        <v>7101</v>
      </c>
      <c r="C908" s="183" t="s">
        <v>4878</v>
      </c>
      <c r="D908" s="81" t="str">
        <f ca="1">IF(
    NOT(ISERROR(_xlfn.XLOOKUP($B908, '4.Illumina'!F:F, '4.Illumina'!E:E))),
    _xlfn.XLOOKUP($B908, '4.Illumina'!F:F, '4.Illumina'!E:E),
    IF(
        NOT(ISERROR(_xlfn.XLOOKUP($B908, '4.PacBio'!F:F, '4.PacBio'!E:E))),
        _xlfn.XLOOKUP($B908, '4.PacBio'!F:F, '4.PacBio'!E:E),
        IF(
            NOT(ISERROR(_xlfn.XLOOKUP($B908, '4.HiCLibrary'!F:F, '4.HiCLibrary'!E:E))),
            _xlfn.XLOOKUP($B908, '4.HiCLibrary'!F:F, '4.HiCLibrary'!E:E),
            IFERROR(
                _xlfn.XLOOKUP($B908, '4.ONT'!F:F, '4.ONT'!E:E, "?"),
                "?"
            )
        )
    )
)</f>
        <v>OG465</v>
      </c>
      <c r="E908" t="str">
        <f t="shared" si="15"/>
        <v>OG465U_D_IL_NOVA_221209_LP</v>
      </c>
      <c r="F908" s="183" t="s">
        <v>6459</v>
      </c>
      <c r="G908" s="183" t="s">
        <v>6471</v>
      </c>
      <c r="H908" s="289">
        <v>44904</v>
      </c>
      <c r="I908" s="183" t="s">
        <v>6887</v>
      </c>
      <c r="J908" s="183" t="s">
        <v>107</v>
      </c>
      <c r="K908" s="183" t="s">
        <v>107</v>
      </c>
      <c r="L908" s="185"/>
    </row>
    <row r="909" spans="1:12" x14ac:dyDescent="0.25">
      <c r="A909" s="115">
        <f ca="1">INDEX('1.MetaData'!A:A, MATCH($D909, '1.MetaData'!$B:$B, 0))</f>
        <v>465</v>
      </c>
      <c r="B909" s="161" t="s">
        <v>7101</v>
      </c>
      <c r="C909" s="183" t="s">
        <v>4878</v>
      </c>
      <c r="D909" s="81" t="str">
        <f ca="1">IF(
    NOT(ISERROR(_xlfn.XLOOKUP($B909, '4.Illumina'!F:F, '4.Illumina'!E:E))),
    _xlfn.XLOOKUP($B909, '4.Illumina'!F:F, '4.Illumina'!E:E),
    IF(
        NOT(ISERROR(_xlfn.XLOOKUP($B909, '4.PacBio'!F:F, '4.PacBio'!E:E))),
        _xlfn.XLOOKUP($B909, '4.PacBio'!F:F, '4.PacBio'!E:E),
        IF(
            NOT(ISERROR(_xlfn.XLOOKUP($B909, '4.HiCLibrary'!F:F, '4.HiCLibrary'!E:E))),
            _xlfn.XLOOKUP($B909, '4.HiCLibrary'!F:F, '4.HiCLibrary'!E:E),
            IFERROR(
                _xlfn.XLOOKUP($B909, '4.ONT'!F:F, '4.ONT'!E:E, "?"),
                "?"
            )
        )
    )
)</f>
        <v>OG465</v>
      </c>
      <c r="E909" t="str">
        <f t="shared" si="15"/>
        <v>OG465U_D_IL_NOVA_230419_AD</v>
      </c>
      <c r="F909" s="183" t="s">
        <v>6459</v>
      </c>
      <c r="G909" s="183" t="s">
        <v>6471</v>
      </c>
      <c r="H909" s="289">
        <v>45035</v>
      </c>
      <c r="I909" s="183" t="s">
        <v>6888</v>
      </c>
      <c r="J909" s="183" t="s">
        <v>107</v>
      </c>
      <c r="K909" s="183" t="s">
        <v>107</v>
      </c>
      <c r="L909" s="185"/>
    </row>
    <row r="910" spans="1:12" x14ac:dyDescent="0.25">
      <c r="A910" s="115">
        <f ca="1">INDEX('1.MetaData'!A:A, MATCH($D910, '1.MetaData'!$B:$B, 0))</f>
        <v>466</v>
      </c>
      <c r="B910" s="161" t="s">
        <v>7102</v>
      </c>
      <c r="C910" s="183" t="s">
        <v>4878</v>
      </c>
      <c r="D910" s="81" t="str">
        <f ca="1">IF(
    NOT(ISERROR(_xlfn.XLOOKUP($B910, '4.Illumina'!F:F, '4.Illumina'!E:E))),
    _xlfn.XLOOKUP($B910, '4.Illumina'!F:F, '4.Illumina'!E:E),
    IF(
        NOT(ISERROR(_xlfn.XLOOKUP($B910, '4.PacBio'!F:F, '4.PacBio'!E:E))),
        _xlfn.XLOOKUP($B910, '4.PacBio'!F:F, '4.PacBio'!E:E),
        IF(
            NOT(ISERROR(_xlfn.XLOOKUP($B910, '4.HiCLibrary'!F:F, '4.HiCLibrary'!E:E))),
            _xlfn.XLOOKUP($B910, '4.HiCLibrary'!F:F, '4.HiCLibrary'!E:E),
            IFERROR(
                _xlfn.XLOOKUP($B910, '4.ONT'!F:F, '4.ONT'!E:E, "?"),
                "?"
            )
        )
    )
)</f>
        <v>OG466</v>
      </c>
      <c r="E910" t="str">
        <f t="shared" si="15"/>
        <v>OG466U_D_IL_NOVA_221209_LP</v>
      </c>
      <c r="F910" s="183" t="s">
        <v>6459</v>
      </c>
      <c r="G910" s="183" t="s">
        <v>6471</v>
      </c>
      <c r="H910" s="289">
        <v>44904</v>
      </c>
      <c r="I910" s="183" t="s">
        <v>6887</v>
      </c>
      <c r="J910" s="183" t="s">
        <v>107</v>
      </c>
      <c r="K910" s="183" t="s">
        <v>107</v>
      </c>
      <c r="L910" s="185"/>
    </row>
    <row r="911" spans="1:12" x14ac:dyDescent="0.25">
      <c r="A911" s="115">
        <f ca="1">INDEX('1.MetaData'!A:A, MATCH($D911, '1.MetaData'!$B:$B, 0))</f>
        <v>467</v>
      </c>
      <c r="B911" s="161" t="s">
        <v>7103</v>
      </c>
      <c r="C911" s="183" t="s">
        <v>4878</v>
      </c>
      <c r="D911" s="81" t="str">
        <f ca="1">IF(
    NOT(ISERROR(_xlfn.XLOOKUP($B911, '4.Illumina'!F:F, '4.Illumina'!E:E))),
    _xlfn.XLOOKUP($B911, '4.Illumina'!F:F, '4.Illumina'!E:E),
    IF(
        NOT(ISERROR(_xlfn.XLOOKUP($B911, '4.PacBio'!F:F, '4.PacBio'!E:E))),
        _xlfn.XLOOKUP($B911, '4.PacBio'!F:F, '4.PacBio'!E:E),
        IF(
            NOT(ISERROR(_xlfn.XLOOKUP($B911, '4.HiCLibrary'!F:F, '4.HiCLibrary'!E:E))),
            _xlfn.XLOOKUP($B911, '4.HiCLibrary'!F:F, '4.HiCLibrary'!E:E),
            IFERROR(
                _xlfn.XLOOKUP($B911, '4.ONT'!F:F, '4.ONT'!E:E, "?"),
                "?"
            )
        )
    )
)</f>
        <v>OG467</v>
      </c>
      <c r="E911" t="str">
        <f t="shared" si="15"/>
        <v>OG467U_D_IL_NOVA_221209_LP</v>
      </c>
      <c r="F911" s="183" t="s">
        <v>6459</v>
      </c>
      <c r="G911" s="183" t="s">
        <v>6471</v>
      </c>
      <c r="H911" s="289">
        <v>44904</v>
      </c>
      <c r="I911" s="183" t="s">
        <v>6887</v>
      </c>
      <c r="J911" s="183" t="s">
        <v>107</v>
      </c>
      <c r="K911" s="183" t="s">
        <v>107</v>
      </c>
      <c r="L911" s="185"/>
    </row>
    <row r="912" spans="1:12" x14ac:dyDescent="0.25">
      <c r="A912" s="115">
        <f ca="1">INDEX('1.MetaData'!A:A, MATCH($D912, '1.MetaData'!$B:$B, 0))</f>
        <v>467</v>
      </c>
      <c r="B912" s="161" t="s">
        <v>7103</v>
      </c>
      <c r="C912" s="183" t="s">
        <v>4878</v>
      </c>
      <c r="D912" s="81" t="str">
        <f ca="1">IF(
    NOT(ISERROR(_xlfn.XLOOKUP($B912, '4.Illumina'!F:F, '4.Illumina'!E:E))),
    _xlfn.XLOOKUP($B912, '4.Illumina'!F:F, '4.Illumina'!E:E),
    IF(
        NOT(ISERROR(_xlfn.XLOOKUP($B912, '4.PacBio'!F:F, '4.PacBio'!E:E))),
        _xlfn.XLOOKUP($B912, '4.PacBio'!F:F, '4.PacBio'!E:E),
        IF(
            NOT(ISERROR(_xlfn.XLOOKUP($B912, '4.HiCLibrary'!F:F, '4.HiCLibrary'!E:E))),
            _xlfn.XLOOKUP($B912, '4.HiCLibrary'!F:F, '4.HiCLibrary'!E:E),
            IFERROR(
                _xlfn.XLOOKUP($B912, '4.ONT'!F:F, '4.ONT'!E:E, "?"),
                "?"
            )
        )
    )
)</f>
        <v>OG467</v>
      </c>
      <c r="E912" t="str">
        <f t="shared" si="15"/>
        <v>OG467U_D_IL_NOVA_230419_AD</v>
      </c>
      <c r="F912" s="183" t="s">
        <v>6459</v>
      </c>
      <c r="G912" s="183" t="s">
        <v>6471</v>
      </c>
      <c r="H912" s="289">
        <v>45035</v>
      </c>
      <c r="I912" s="183" t="s">
        <v>6888</v>
      </c>
      <c r="J912" s="183" t="s">
        <v>107</v>
      </c>
      <c r="K912" s="183" t="s">
        <v>107</v>
      </c>
      <c r="L912" s="185"/>
    </row>
    <row r="913" spans="1:12" x14ac:dyDescent="0.25">
      <c r="A913" s="115">
        <f ca="1">INDEX('1.MetaData'!A:A, MATCH($D913, '1.MetaData'!$B:$B, 0))</f>
        <v>468</v>
      </c>
      <c r="B913" s="161" t="s">
        <v>7104</v>
      </c>
      <c r="C913" s="183" t="s">
        <v>4878</v>
      </c>
      <c r="D913" s="81" t="str">
        <f ca="1">IF(
    NOT(ISERROR(_xlfn.XLOOKUP($B913, '4.Illumina'!F:F, '4.Illumina'!E:E))),
    _xlfn.XLOOKUP($B913, '4.Illumina'!F:F, '4.Illumina'!E:E),
    IF(
        NOT(ISERROR(_xlfn.XLOOKUP($B913, '4.PacBio'!F:F, '4.PacBio'!E:E))),
        _xlfn.XLOOKUP($B913, '4.PacBio'!F:F, '4.PacBio'!E:E),
        IF(
            NOT(ISERROR(_xlfn.XLOOKUP($B913, '4.HiCLibrary'!F:F, '4.HiCLibrary'!E:E))),
            _xlfn.XLOOKUP($B913, '4.HiCLibrary'!F:F, '4.HiCLibrary'!E:E),
            IFERROR(
                _xlfn.XLOOKUP($B913, '4.ONT'!F:F, '4.ONT'!E:E, "?"),
                "?"
            )
        )
    )
)</f>
        <v>OG468</v>
      </c>
      <c r="E913" t="str">
        <f t="shared" si="15"/>
        <v>OG468U_D_IL_NOVA_221209_LP</v>
      </c>
      <c r="F913" s="183" t="s">
        <v>6459</v>
      </c>
      <c r="G913" s="183" t="s">
        <v>6471</v>
      </c>
      <c r="H913" s="289">
        <v>44904</v>
      </c>
      <c r="I913" s="183" t="s">
        <v>6887</v>
      </c>
      <c r="J913" s="183" t="s">
        <v>107</v>
      </c>
      <c r="K913" s="183" t="s">
        <v>107</v>
      </c>
      <c r="L913" s="185"/>
    </row>
    <row r="914" spans="1:12" x14ac:dyDescent="0.25">
      <c r="A914" s="115">
        <f ca="1">INDEX('1.MetaData'!A:A, MATCH($D914, '1.MetaData'!$B:$B, 0))</f>
        <v>468</v>
      </c>
      <c r="B914" s="161" t="s">
        <v>7104</v>
      </c>
      <c r="C914" s="183" t="s">
        <v>4878</v>
      </c>
      <c r="D914" s="81" t="str">
        <f ca="1">IF(
    NOT(ISERROR(_xlfn.XLOOKUP($B914, '4.Illumina'!F:F, '4.Illumina'!E:E))),
    _xlfn.XLOOKUP($B914, '4.Illumina'!F:F, '4.Illumina'!E:E),
    IF(
        NOT(ISERROR(_xlfn.XLOOKUP($B914, '4.PacBio'!F:F, '4.PacBio'!E:E))),
        _xlfn.XLOOKUP($B914, '4.PacBio'!F:F, '4.PacBio'!E:E),
        IF(
            NOT(ISERROR(_xlfn.XLOOKUP($B914, '4.HiCLibrary'!F:F, '4.HiCLibrary'!E:E))),
            _xlfn.XLOOKUP($B914, '4.HiCLibrary'!F:F, '4.HiCLibrary'!E:E),
            IFERROR(
                _xlfn.XLOOKUP($B914, '4.ONT'!F:F, '4.ONT'!E:E, "?"),
                "?"
            )
        )
    )
)</f>
        <v>OG468</v>
      </c>
      <c r="E914" t="str">
        <f t="shared" si="15"/>
        <v>OG468U_D_IL_NOVA_230419_AD</v>
      </c>
      <c r="F914" s="183" t="s">
        <v>6459</v>
      </c>
      <c r="G914" s="183" t="s">
        <v>6471</v>
      </c>
      <c r="H914" s="289">
        <v>45035</v>
      </c>
      <c r="I914" s="183" t="s">
        <v>6888</v>
      </c>
      <c r="J914" s="183" t="s">
        <v>107</v>
      </c>
      <c r="K914" s="183" t="s">
        <v>107</v>
      </c>
      <c r="L914" s="185"/>
    </row>
    <row r="915" spans="1:12" x14ac:dyDescent="0.25">
      <c r="A915" s="115">
        <f ca="1">INDEX('1.MetaData'!A:A, MATCH($D915, '1.MetaData'!$B:$B, 0))</f>
        <v>469</v>
      </c>
      <c r="B915" s="161" t="s">
        <v>7105</v>
      </c>
      <c r="C915" s="183" t="s">
        <v>4878</v>
      </c>
      <c r="D915" s="81" t="str">
        <f ca="1">IF(
    NOT(ISERROR(_xlfn.XLOOKUP($B915, '4.Illumina'!F:F, '4.Illumina'!E:E))),
    _xlfn.XLOOKUP($B915, '4.Illumina'!F:F, '4.Illumina'!E:E),
    IF(
        NOT(ISERROR(_xlfn.XLOOKUP($B915, '4.PacBio'!F:F, '4.PacBio'!E:E))),
        _xlfn.XLOOKUP($B915, '4.PacBio'!F:F, '4.PacBio'!E:E),
        IF(
            NOT(ISERROR(_xlfn.XLOOKUP($B915, '4.HiCLibrary'!F:F, '4.HiCLibrary'!E:E))),
            _xlfn.XLOOKUP($B915, '4.HiCLibrary'!F:F, '4.HiCLibrary'!E:E),
            IFERROR(
                _xlfn.XLOOKUP($B915, '4.ONT'!F:F, '4.ONT'!E:E, "?"),
                "?"
            )
        )
    )
)</f>
        <v>OG469</v>
      </c>
      <c r="E915" t="str">
        <f t="shared" si="15"/>
        <v>OG469U_D_IL_NOVA_221209_LP</v>
      </c>
      <c r="F915" s="183" t="s">
        <v>6459</v>
      </c>
      <c r="G915" s="183" t="s">
        <v>6471</v>
      </c>
      <c r="H915" s="289">
        <v>44904</v>
      </c>
      <c r="I915" s="183" t="s">
        <v>6887</v>
      </c>
      <c r="J915" s="183" t="s">
        <v>107</v>
      </c>
      <c r="K915" s="183" t="s">
        <v>107</v>
      </c>
      <c r="L915" s="185"/>
    </row>
    <row r="916" spans="1:12" x14ac:dyDescent="0.25">
      <c r="A916" s="115">
        <f ca="1">INDEX('1.MetaData'!A:A, MATCH($D916, '1.MetaData'!$B:$B, 0))</f>
        <v>469</v>
      </c>
      <c r="B916" s="161" t="s">
        <v>7105</v>
      </c>
      <c r="C916" s="183" t="s">
        <v>4878</v>
      </c>
      <c r="D916" s="81" t="str">
        <f ca="1">IF(
    NOT(ISERROR(_xlfn.XLOOKUP($B916, '4.Illumina'!F:F, '4.Illumina'!E:E))),
    _xlfn.XLOOKUP($B916, '4.Illumina'!F:F, '4.Illumina'!E:E),
    IF(
        NOT(ISERROR(_xlfn.XLOOKUP($B916, '4.PacBio'!F:F, '4.PacBio'!E:E))),
        _xlfn.XLOOKUP($B916, '4.PacBio'!F:F, '4.PacBio'!E:E),
        IF(
            NOT(ISERROR(_xlfn.XLOOKUP($B916, '4.HiCLibrary'!F:F, '4.HiCLibrary'!E:E))),
            _xlfn.XLOOKUP($B916, '4.HiCLibrary'!F:F, '4.HiCLibrary'!E:E),
            IFERROR(
                _xlfn.XLOOKUP($B916, '4.ONT'!F:F, '4.ONT'!E:E, "?"),
                "?"
            )
        )
    )
)</f>
        <v>OG469</v>
      </c>
      <c r="E916" t="str">
        <f t="shared" si="15"/>
        <v>OG469U_D_IL_NOVA_230419_AD</v>
      </c>
      <c r="F916" s="183" t="s">
        <v>6459</v>
      </c>
      <c r="G916" s="183" t="s">
        <v>6471</v>
      </c>
      <c r="H916" s="289">
        <v>45035</v>
      </c>
      <c r="I916" s="183" t="s">
        <v>6888</v>
      </c>
      <c r="J916" s="183" t="s">
        <v>107</v>
      </c>
      <c r="K916" s="183" t="s">
        <v>107</v>
      </c>
      <c r="L916" s="185"/>
    </row>
    <row r="917" spans="1:12" x14ac:dyDescent="0.25">
      <c r="A917" s="115">
        <f ca="1">INDEX('1.MetaData'!A:A, MATCH($D917, '1.MetaData'!$B:$B, 0))</f>
        <v>470</v>
      </c>
      <c r="B917" s="161" t="s">
        <v>7106</v>
      </c>
      <c r="C917" s="183" t="s">
        <v>4878</v>
      </c>
      <c r="D917" s="81" t="str">
        <f ca="1">IF(
    NOT(ISERROR(_xlfn.XLOOKUP($B917, '4.Illumina'!F:F, '4.Illumina'!E:E))),
    _xlfn.XLOOKUP($B917, '4.Illumina'!F:F, '4.Illumina'!E:E),
    IF(
        NOT(ISERROR(_xlfn.XLOOKUP($B917, '4.PacBio'!F:F, '4.PacBio'!E:E))),
        _xlfn.XLOOKUP($B917, '4.PacBio'!F:F, '4.PacBio'!E:E),
        IF(
            NOT(ISERROR(_xlfn.XLOOKUP($B917, '4.HiCLibrary'!F:F, '4.HiCLibrary'!E:E))),
            _xlfn.XLOOKUP($B917, '4.HiCLibrary'!F:F, '4.HiCLibrary'!E:E),
            IFERROR(
                _xlfn.XLOOKUP($B917, '4.ONT'!F:F, '4.ONT'!E:E, "?"),
                "?"
            )
        )
    )
)</f>
        <v>OG470</v>
      </c>
      <c r="E917" t="str">
        <f t="shared" si="15"/>
        <v>OG470U_D_IL_NOVA_221209_LP</v>
      </c>
      <c r="F917" s="183" t="s">
        <v>6459</v>
      </c>
      <c r="G917" s="183" t="s">
        <v>6471</v>
      </c>
      <c r="H917" s="289">
        <v>44904</v>
      </c>
      <c r="I917" s="183" t="s">
        <v>6887</v>
      </c>
      <c r="J917" s="183" t="s">
        <v>107</v>
      </c>
      <c r="K917" s="183" t="s">
        <v>107</v>
      </c>
      <c r="L917" s="185"/>
    </row>
    <row r="918" spans="1:12" x14ac:dyDescent="0.25">
      <c r="A918" s="115">
        <f ca="1">INDEX('1.MetaData'!A:A, MATCH($D918, '1.MetaData'!$B:$B, 0))</f>
        <v>470</v>
      </c>
      <c r="B918" s="161" t="s">
        <v>7106</v>
      </c>
      <c r="C918" s="183" t="s">
        <v>4878</v>
      </c>
      <c r="D918" s="81" t="str">
        <f ca="1">IF(
    NOT(ISERROR(_xlfn.XLOOKUP($B918, '4.Illumina'!F:F, '4.Illumina'!E:E))),
    _xlfn.XLOOKUP($B918, '4.Illumina'!F:F, '4.Illumina'!E:E),
    IF(
        NOT(ISERROR(_xlfn.XLOOKUP($B918, '4.PacBio'!F:F, '4.PacBio'!E:E))),
        _xlfn.XLOOKUP($B918, '4.PacBio'!F:F, '4.PacBio'!E:E),
        IF(
            NOT(ISERROR(_xlfn.XLOOKUP($B918, '4.HiCLibrary'!F:F, '4.HiCLibrary'!E:E))),
            _xlfn.XLOOKUP($B918, '4.HiCLibrary'!F:F, '4.HiCLibrary'!E:E),
            IFERROR(
                _xlfn.XLOOKUP($B918, '4.ONT'!F:F, '4.ONT'!E:E, "?"),
                "?"
            )
        )
    )
)</f>
        <v>OG470</v>
      </c>
      <c r="E918" t="str">
        <f t="shared" si="15"/>
        <v>OG470U_D_IL_ISEQ_230531_LP</v>
      </c>
      <c r="F918" s="183" t="s">
        <v>6459</v>
      </c>
      <c r="G918" s="183" t="s">
        <v>6460</v>
      </c>
      <c r="H918" s="289">
        <v>45077</v>
      </c>
      <c r="I918" s="183" t="s">
        <v>6828</v>
      </c>
      <c r="J918" s="183" t="s">
        <v>107</v>
      </c>
      <c r="K918" s="183" t="s">
        <v>107</v>
      </c>
      <c r="L918" s="185"/>
    </row>
    <row r="919" spans="1:12" x14ac:dyDescent="0.25">
      <c r="A919" s="115">
        <f ca="1">INDEX('1.MetaData'!A:A, MATCH($D919, '1.MetaData'!$B:$B, 0))</f>
        <v>470</v>
      </c>
      <c r="B919" s="161" t="s">
        <v>7106</v>
      </c>
      <c r="C919" s="183" t="s">
        <v>4878</v>
      </c>
      <c r="D919" s="81" t="str">
        <f ca="1">IF(
    NOT(ISERROR(_xlfn.XLOOKUP($B919, '4.Illumina'!F:F, '4.Illumina'!E:E))),
    _xlfn.XLOOKUP($B919, '4.Illumina'!F:F, '4.Illumina'!E:E),
    IF(
        NOT(ISERROR(_xlfn.XLOOKUP($B919, '4.PacBio'!F:F, '4.PacBio'!E:E))),
        _xlfn.XLOOKUP($B919, '4.PacBio'!F:F, '4.PacBio'!E:E),
        IF(
            NOT(ISERROR(_xlfn.XLOOKUP($B919, '4.HiCLibrary'!F:F, '4.HiCLibrary'!E:E))),
            _xlfn.XLOOKUP($B919, '4.HiCLibrary'!F:F, '4.HiCLibrary'!E:E),
            IFERROR(
                _xlfn.XLOOKUP($B919, '4.ONT'!F:F, '4.ONT'!E:E, "?"),
                "?"
            )
        )
    )
)</f>
        <v>OG470</v>
      </c>
      <c r="E919" t="str">
        <f t="shared" si="15"/>
        <v>OG470U_D_IL_NOVA_230607_LP</v>
      </c>
      <c r="F919" s="183" t="s">
        <v>6459</v>
      </c>
      <c r="G919" s="183" t="s">
        <v>6471</v>
      </c>
      <c r="H919" s="289">
        <v>45084</v>
      </c>
      <c r="I919" s="183" t="s">
        <v>6829</v>
      </c>
      <c r="J919" s="183" t="s">
        <v>107</v>
      </c>
      <c r="K919" s="183" t="s">
        <v>107</v>
      </c>
      <c r="L919" s="185"/>
    </row>
    <row r="920" spans="1:12" x14ac:dyDescent="0.25">
      <c r="A920" s="115">
        <f ca="1">INDEX('1.MetaData'!A:A, MATCH($D920, '1.MetaData'!$B:$B, 0))</f>
        <v>471</v>
      </c>
      <c r="B920" s="161" t="s">
        <v>7107</v>
      </c>
      <c r="C920" s="183" t="s">
        <v>4878</v>
      </c>
      <c r="D920" s="81" t="str">
        <f ca="1">IF(
    NOT(ISERROR(_xlfn.XLOOKUP($B920, '4.Illumina'!F:F, '4.Illumina'!E:E))),
    _xlfn.XLOOKUP($B920, '4.Illumina'!F:F, '4.Illumina'!E:E),
    IF(
        NOT(ISERROR(_xlfn.XLOOKUP($B920, '4.PacBio'!F:F, '4.PacBio'!E:E))),
        _xlfn.XLOOKUP($B920, '4.PacBio'!F:F, '4.PacBio'!E:E),
        IF(
            NOT(ISERROR(_xlfn.XLOOKUP($B920, '4.HiCLibrary'!F:F, '4.HiCLibrary'!E:E))),
            _xlfn.XLOOKUP($B920, '4.HiCLibrary'!F:F, '4.HiCLibrary'!E:E),
            IFERROR(
                _xlfn.XLOOKUP($B920, '4.ONT'!F:F, '4.ONT'!E:E, "?"),
                "?"
            )
        )
    )
)</f>
        <v>OG471</v>
      </c>
      <c r="E920" t="str">
        <f t="shared" si="15"/>
        <v>OG471U_D_IL_ISEQ_230531_LP</v>
      </c>
      <c r="F920" s="183" t="s">
        <v>6459</v>
      </c>
      <c r="G920" s="183" t="s">
        <v>6460</v>
      </c>
      <c r="H920" s="289">
        <v>45077</v>
      </c>
      <c r="I920" s="183" t="s">
        <v>6828</v>
      </c>
      <c r="J920" s="183" t="s">
        <v>107</v>
      </c>
      <c r="K920" s="183" t="s">
        <v>107</v>
      </c>
      <c r="L920" s="185"/>
    </row>
    <row r="921" spans="1:12" x14ac:dyDescent="0.25">
      <c r="A921" s="115">
        <f ca="1">INDEX('1.MetaData'!A:A, MATCH($D921, '1.MetaData'!$B:$B, 0))</f>
        <v>471</v>
      </c>
      <c r="B921" s="161" t="s">
        <v>7107</v>
      </c>
      <c r="C921" s="183" t="s">
        <v>4878</v>
      </c>
      <c r="D921" s="81" t="str">
        <f ca="1">IF(
    NOT(ISERROR(_xlfn.XLOOKUP($B921, '4.Illumina'!F:F, '4.Illumina'!E:E))),
    _xlfn.XLOOKUP($B921, '4.Illumina'!F:F, '4.Illumina'!E:E),
    IF(
        NOT(ISERROR(_xlfn.XLOOKUP($B921, '4.PacBio'!F:F, '4.PacBio'!E:E))),
        _xlfn.XLOOKUP($B921, '4.PacBio'!F:F, '4.PacBio'!E:E),
        IF(
            NOT(ISERROR(_xlfn.XLOOKUP($B921, '4.HiCLibrary'!F:F, '4.HiCLibrary'!E:E))),
            _xlfn.XLOOKUP($B921, '4.HiCLibrary'!F:F, '4.HiCLibrary'!E:E),
            IFERROR(
                _xlfn.XLOOKUP($B921, '4.ONT'!F:F, '4.ONT'!E:E, "?"),
                "?"
            )
        )
    )
)</f>
        <v>OG471</v>
      </c>
      <c r="E921" t="str">
        <f t="shared" si="15"/>
        <v>OG471U_D_IL_NOVA_230607_LP</v>
      </c>
      <c r="F921" s="183" t="s">
        <v>6459</v>
      </c>
      <c r="G921" s="183" t="s">
        <v>6471</v>
      </c>
      <c r="H921" s="289">
        <v>45084</v>
      </c>
      <c r="I921" s="183" t="s">
        <v>6829</v>
      </c>
      <c r="J921" s="183" t="s">
        <v>107</v>
      </c>
      <c r="K921" s="183" t="s">
        <v>107</v>
      </c>
      <c r="L921" s="185"/>
    </row>
    <row r="922" spans="1:12" x14ac:dyDescent="0.25">
      <c r="A922" s="115">
        <f ca="1">INDEX('1.MetaData'!A:A, MATCH($D922, '1.MetaData'!$B:$B, 0))</f>
        <v>472</v>
      </c>
      <c r="B922" s="161" t="s">
        <v>7108</v>
      </c>
      <c r="C922" s="183" t="s">
        <v>4878</v>
      </c>
      <c r="D922" s="81" t="str">
        <f ca="1">IF(
    NOT(ISERROR(_xlfn.XLOOKUP($B922, '4.Illumina'!F:F, '4.Illumina'!E:E))),
    _xlfn.XLOOKUP($B922, '4.Illumina'!F:F, '4.Illumina'!E:E),
    IF(
        NOT(ISERROR(_xlfn.XLOOKUP($B922, '4.PacBio'!F:F, '4.PacBio'!E:E))),
        _xlfn.XLOOKUP($B922, '4.PacBio'!F:F, '4.PacBio'!E:E),
        IF(
            NOT(ISERROR(_xlfn.XLOOKUP($B922, '4.HiCLibrary'!F:F, '4.HiCLibrary'!E:E))),
            _xlfn.XLOOKUP($B922, '4.HiCLibrary'!F:F, '4.HiCLibrary'!E:E),
            IFERROR(
                _xlfn.XLOOKUP($B922, '4.ONT'!F:F, '4.ONT'!E:E, "?"),
                "?"
            )
        )
    )
)</f>
        <v>OG472</v>
      </c>
      <c r="E922" t="str">
        <f t="shared" si="15"/>
        <v>OG472U_D_IL_ISEQ_230531_LP</v>
      </c>
      <c r="F922" s="183" t="s">
        <v>6459</v>
      </c>
      <c r="G922" s="183" t="s">
        <v>6460</v>
      </c>
      <c r="H922" s="289">
        <v>45077</v>
      </c>
      <c r="I922" s="183" t="s">
        <v>6828</v>
      </c>
      <c r="J922" s="183" t="s">
        <v>107</v>
      </c>
      <c r="K922" s="183" t="s">
        <v>107</v>
      </c>
      <c r="L922" s="185"/>
    </row>
    <row r="923" spans="1:12" x14ac:dyDescent="0.25">
      <c r="A923" s="115">
        <f ca="1">INDEX('1.MetaData'!A:A, MATCH($D923, '1.MetaData'!$B:$B, 0))</f>
        <v>472</v>
      </c>
      <c r="B923" s="161" t="s">
        <v>7108</v>
      </c>
      <c r="C923" s="183" t="s">
        <v>4878</v>
      </c>
      <c r="D923" s="81" t="str">
        <f ca="1">IF(
    NOT(ISERROR(_xlfn.XLOOKUP($B923, '4.Illumina'!F:F, '4.Illumina'!E:E))),
    _xlfn.XLOOKUP($B923, '4.Illumina'!F:F, '4.Illumina'!E:E),
    IF(
        NOT(ISERROR(_xlfn.XLOOKUP($B923, '4.PacBio'!F:F, '4.PacBio'!E:E))),
        _xlfn.XLOOKUP($B923, '4.PacBio'!F:F, '4.PacBio'!E:E),
        IF(
            NOT(ISERROR(_xlfn.XLOOKUP($B923, '4.HiCLibrary'!F:F, '4.HiCLibrary'!E:E))),
            _xlfn.XLOOKUP($B923, '4.HiCLibrary'!F:F, '4.HiCLibrary'!E:E),
            IFERROR(
                _xlfn.XLOOKUP($B923, '4.ONT'!F:F, '4.ONT'!E:E, "?"),
                "?"
            )
        )
    )
)</f>
        <v>OG472</v>
      </c>
      <c r="E923" t="str">
        <f t="shared" si="15"/>
        <v>OG472U_D_IL_NOVA_230607_LP</v>
      </c>
      <c r="F923" s="183" t="s">
        <v>6459</v>
      </c>
      <c r="G923" s="183" t="s">
        <v>6471</v>
      </c>
      <c r="H923" s="289">
        <v>45084</v>
      </c>
      <c r="I923" s="183" t="s">
        <v>6829</v>
      </c>
      <c r="J923" s="183" t="s">
        <v>107</v>
      </c>
      <c r="K923" s="183" t="s">
        <v>107</v>
      </c>
      <c r="L923" s="185"/>
    </row>
    <row r="924" spans="1:12" x14ac:dyDescent="0.25">
      <c r="A924" s="115">
        <f ca="1">INDEX('1.MetaData'!A:A, MATCH($D924, '1.MetaData'!$B:$B, 0))</f>
        <v>473</v>
      </c>
      <c r="B924" s="161" t="s">
        <v>7109</v>
      </c>
      <c r="C924" s="183" t="s">
        <v>4878</v>
      </c>
      <c r="D924" s="81" t="str">
        <f ca="1">IF(
    NOT(ISERROR(_xlfn.XLOOKUP($B924, '4.Illumina'!F:F, '4.Illumina'!E:E))),
    _xlfn.XLOOKUP($B924, '4.Illumina'!F:F, '4.Illumina'!E:E),
    IF(
        NOT(ISERROR(_xlfn.XLOOKUP($B924, '4.PacBio'!F:F, '4.PacBio'!E:E))),
        _xlfn.XLOOKUP($B924, '4.PacBio'!F:F, '4.PacBio'!E:E),
        IF(
            NOT(ISERROR(_xlfn.XLOOKUP($B924, '4.HiCLibrary'!F:F, '4.HiCLibrary'!E:E))),
            _xlfn.XLOOKUP($B924, '4.HiCLibrary'!F:F, '4.HiCLibrary'!E:E),
            IFERROR(
                _xlfn.XLOOKUP($B924, '4.ONT'!F:F, '4.ONT'!E:E, "?"),
                "?"
            )
        )
    )
)</f>
        <v>OG473</v>
      </c>
      <c r="E924" t="str">
        <f t="shared" si="15"/>
        <v>OG473U_D_IL_ISEQ_230531_LP</v>
      </c>
      <c r="F924" s="183" t="s">
        <v>6459</v>
      </c>
      <c r="G924" s="183" t="s">
        <v>6460</v>
      </c>
      <c r="H924" s="289">
        <v>45077</v>
      </c>
      <c r="I924" s="183" t="s">
        <v>6828</v>
      </c>
      <c r="J924" s="183" t="s">
        <v>107</v>
      </c>
      <c r="K924" s="183" t="s">
        <v>107</v>
      </c>
      <c r="L924" s="185"/>
    </row>
    <row r="925" spans="1:12" x14ac:dyDescent="0.25">
      <c r="A925" s="115">
        <f ca="1">INDEX('1.MetaData'!A:A, MATCH($D925, '1.MetaData'!$B:$B, 0))</f>
        <v>473</v>
      </c>
      <c r="B925" s="161" t="s">
        <v>7109</v>
      </c>
      <c r="C925" s="183" t="s">
        <v>4878</v>
      </c>
      <c r="D925" s="81" t="str">
        <f ca="1">IF(
    NOT(ISERROR(_xlfn.XLOOKUP($B925, '4.Illumina'!F:F, '4.Illumina'!E:E))),
    _xlfn.XLOOKUP($B925, '4.Illumina'!F:F, '4.Illumina'!E:E),
    IF(
        NOT(ISERROR(_xlfn.XLOOKUP($B925, '4.PacBio'!F:F, '4.PacBio'!E:E))),
        _xlfn.XLOOKUP($B925, '4.PacBio'!F:F, '4.PacBio'!E:E),
        IF(
            NOT(ISERROR(_xlfn.XLOOKUP($B925, '4.HiCLibrary'!F:F, '4.HiCLibrary'!E:E))),
            _xlfn.XLOOKUP($B925, '4.HiCLibrary'!F:F, '4.HiCLibrary'!E:E),
            IFERROR(
                _xlfn.XLOOKUP($B925, '4.ONT'!F:F, '4.ONT'!E:E, "?"),
                "?"
            )
        )
    )
)</f>
        <v>OG473</v>
      </c>
      <c r="E925" t="str">
        <f t="shared" si="15"/>
        <v>OG473U_D_IL_NOVA_230607_LP</v>
      </c>
      <c r="F925" s="183" t="s">
        <v>6459</v>
      </c>
      <c r="G925" s="183" t="s">
        <v>6471</v>
      </c>
      <c r="H925" s="289">
        <v>45084</v>
      </c>
      <c r="I925" s="183" t="s">
        <v>6829</v>
      </c>
      <c r="J925" s="183" t="s">
        <v>107</v>
      </c>
      <c r="K925" s="183" t="s">
        <v>107</v>
      </c>
      <c r="L925" s="185"/>
    </row>
    <row r="926" spans="1:12" x14ac:dyDescent="0.25">
      <c r="A926" s="115">
        <f ca="1">INDEX('1.MetaData'!A:A, MATCH($D926, '1.MetaData'!$B:$B, 0))</f>
        <v>474</v>
      </c>
      <c r="B926" s="161" t="s">
        <v>7110</v>
      </c>
      <c r="C926" s="183" t="s">
        <v>4878</v>
      </c>
      <c r="D926" s="81" t="str">
        <f ca="1">IF(
    NOT(ISERROR(_xlfn.XLOOKUP($B926, '4.Illumina'!F:F, '4.Illumina'!E:E))),
    _xlfn.XLOOKUP($B926, '4.Illumina'!F:F, '4.Illumina'!E:E),
    IF(
        NOT(ISERROR(_xlfn.XLOOKUP($B926, '4.PacBio'!F:F, '4.PacBio'!E:E))),
        _xlfn.XLOOKUP($B926, '4.PacBio'!F:F, '4.PacBio'!E:E),
        IF(
            NOT(ISERROR(_xlfn.XLOOKUP($B926, '4.HiCLibrary'!F:F, '4.HiCLibrary'!E:E))),
            _xlfn.XLOOKUP($B926, '4.HiCLibrary'!F:F, '4.HiCLibrary'!E:E),
            IFERROR(
                _xlfn.XLOOKUP($B926, '4.ONT'!F:F, '4.ONT'!E:E, "?"),
                "?"
            )
        )
    )
)</f>
        <v>OG474</v>
      </c>
      <c r="E926" t="str">
        <f t="shared" si="15"/>
        <v>OG474U_D_IL_ISEQ_230531_LP</v>
      </c>
      <c r="F926" s="183" t="s">
        <v>6459</v>
      </c>
      <c r="G926" s="183" t="s">
        <v>6460</v>
      </c>
      <c r="H926" s="289">
        <v>45077</v>
      </c>
      <c r="I926" s="183" t="s">
        <v>6828</v>
      </c>
      <c r="J926" s="183" t="s">
        <v>107</v>
      </c>
      <c r="K926" s="183" t="s">
        <v>107</v>
      </c>
      <c r="L926" s="185"/>
    </row>
    <row r="927" spans="1:12" x14ac:dyDescent="0.25">
      <c r="A927" s="115">
        <f ca="1">INDEX('1.MetaData'!A:A, MATCH($D927, '1.MetaData'!$B:$B, 0))</f>
        <v>474</v>
      </c>
      <c r="B927" s="161" t="s">
        <v>7110</v>
      </c>
      <c r="C927" s="183" t="s">
        <v>4878</v>
      </c>
      <c r="D927" s="81" t="str">
        <f ca="1">IF(
    NOT(ISERROR(_xlfn.XLOOKUP($B927, '4.Illumina'!F:F, '4.Illumina'!E:E))),
    _xlfn.XLOOKUP($B927, '4.Illumina'!F:F, '4.Illumina'!E:E),
    IF(
        NOT(ISERROR(_xlfn.XLOOKUP($B927, '4.PacBio'!F:F, '4.PacBio'!E:E))),
        _xlfn.XLOOKUP($B927, '4.PacBio'!F:F, '4.PacBio'!E:E),
        IF(
            NOT(ISERROR(_xlfn.XLOOKUP($B927, '4.HiCLibrary'!F:F, '4.HiCLibrary'!E:E))),
            _xlfn.XLOOKUP($B927, '4.HiCLibrary'!F:F, '4.HiCLibrary'!E:E),
            IFERROR(
                _xlfn.XLOOKUP($B927, '4.ONT'!F:F, '4.ONT'!E:E, "?"),
                "?"
            )
        )
    )
)</f>
        <v>OG474</v>
      </c>
      <c r="E927" t="str">
        <f t="shared" si="15"/>
        <v>OG474U_D_IL_NOVA_230607_LP</v>
      </c>
      <c r="F927" s="183" t="s">
        <v>6459</v>
      </c>
      <c r="G927" s="183" t="s">
        <v>6471</v>
      </c>
      <c r="H927" s="289">
        <v>45084</v>
      </c>
      <c r="I927" s="183" t="s">
        <v>6829</v>
      </c>
      <c r="J927" s="183" t="s">
        <v>107</v>
      </c>
      <c r="K927" s="183" t="s">
        <v>107</v>
      </c>
      <c r="L927" s="185"/>
    </row>
    <row r="928" spans="1:12" x14ac:dyDescent="0.25">
      <c r="A928" s="115">
        <f ca="1">INDEX('1.MetaData'!A:A, MATCH($D928, '1.MetaData'!$B:$B, 0))</f>
        <v>475</v>
      </c>
      <c r="B928" s="161" t="s">
        <v>7111</v>
      </c>
      <c r="C928" s="183" t="s">
        <v>4878</v>
      </c>
      <c r="D928" s="81" t="str">
        <f ca="1">IF(
    NOT(ISERROR(_xlfn.XLOOKUP($B928, '4.Illumina'!F:F, '4.Illumina'!E:E))),
    _xlfn.XLOOKUP($B928, '4.Illumina'!F:F, '4.Illumina'!E:E),
    IF(
        NOT(ISERROR(_xlfn.XLOOKUP($B928, '4.PacBio'!F:F, '4.PacBio'!E:E))),
        _xlfn.XLOOKUP($B928, '4.PacBio'!F:F, '4.PacBio'!E:E),
        IF(
            NOT(ISERROR(_xlfn.XLOOKUP($B928, '4.HiCLibrary'!F:F, '4.HiCLibrary'!E:E))),
            _xlfn.XLOOKUP($B928, '4.HiCLibrary'!F:F, '4.HiCLibrary'!E:E),
            IFERROR(
                _xlfn.XLOOKUP($B928, '4.ONT'!F:F, '4.ONT'!E:E, "?"),
                "?"
            )
        )
    )
)</f>
        <v>OG475</v>
      </c>
      <c r="E928" t="str">
        <f t="shared" si="15"/>
        <v>OG475U_D_IL_ISEQ_230531_LP</v>
      </c>
      <c r="F928" s="183" t="s">
        <v>6459</v>
      </c>
      <c r="G928" s="183" t="s">
        <v>6460</v>
      </c>
      <c r="H928" s="289">
        <v>45077</v>
      </c>
      <c r="I928" s="183" t="s">
        <v>6828</v>
      </c>
      <c r="J928" s="183" t="s">
        <v>107</v>
      </c>
      <c r="K928" s="183" t="s">
        <v>107</v>
      </c>
      <c r="L928" s="185"/>
    </row>
    <row r="929" spans="1:12" x14ac:dyDescent="0.25">
      <c r="A929" s="115">
        <f ca="1">INDEX('1.MetaData'!A:A, MATCH($D929, '1.MetaData'!$B:$B, 0))</f>
        <v>475</v>
      </c>
      <c r="B929" s="161" t="s">
        <v>7111</v>
      </c>
      <c r="C929" s="183" t="s">
        <v>4878</v>
      </c>
      <c r="D929" s="81" t="str">
        <f ca="1">IF(
    NOT(ISERROR(_xlfn.XLOOKUP($B929, '4.Illumina'!F:F, '4.Illumina'!E:E))),
    _xlfn.XLOOKUP($B929, '4.Illumina'!F:F, '4.Illumina'!E:E),
    IF(
        NOT(ISERROR(_xlfn.XLOOKUP($B929, '4.PacBio'!F:F, '4.PacBio'!E:E))),
        _xlfn.XLOOKUP($B929, '4.PacBio'!F:F, '4.PacBio'!E:E),
        IF(
            NOT(ISERROR(_xlfn.XLOOKUP($B929, '4.HiCLibrary'!F:F, '4.HiCLibrary'!E:E))),
            _xlfn.XLOOKUP($B929, '4.HiCLibrary'!F:F, '4.HiCLibrary'!E:E),
            IFERROR(
                _xlfn.XLOOKUP($B929, '4.ONT'!F:F, '4.ONT'!E:E, "?"),
                "?"
            )
        )
    )
)</f>
        <v>OG475</v>
      </c>
      <c r="E929" t="str">
        <f t="shared" si="15"/>
        <v>OG475U_D_IL_NOVA_230607_LP</v>
      </c>
      <c r="F929" s="183" t="s">
        <v>6459</v>
      </c>
      <c r="G929" s="183" t="s">
        <v>6471</v>
      </c>
      <c r="H929" s="289">
        <v>45084</v>
      </c>
      <c r="I929" s="183" t="s">
        <v>6829</v>
      </c>
      <c r="J929" s="183" t="s">
        <v>107</v>
      </c>
      <c r="K929" s="183" t="s">
        <v>107</v>
      </c>
      <c r="L929" s="185"/>
    </row>
    <row r="930" spans="1:12" x14ac:dyDescent="0.25">
      <c r="A930" s="115">
        <f ca="1">INDEX('1.MetaData'!A:A, MATCH($D930, '1.MetaData'!$B:$B, 0))</f>
        <v>476</v>
      </c>
      <c r="B930" s="161" t="s">
        <v>7112</v>
      </c>
      <c r="C930" s="183" t="s">
        <v>4878</v>
      </c>
      <c r="D930" s="81" t="str">
        <f ca="1">IF(
    NOT(ISERROR(_xlfn.XLOOKUP($B930, '4.Illumina'!F:F, '4.Illumina'!E:E))),
    _xlfn.XLOOKUP($B930, '4.Illumina'!F:F, '4.Illumina'!E:E),
    IF(
        NOT(ISERROR(_xlfn.XLOOKUP($B930, '4.PacBio'!F:F, '4.PacBio'!E:E))),
        _xlfn.XLOOKUP($B930, '4.PacBio'!F:F, '4.PacBio'!E:E),
        IF(
            NOT(ISERROR(_xlfn.XLOOKUP($B930, '4.HiCLibrary'!F:F, '4.HiCLibrary'!E:E))),
            _xlfn.XLOOKUP($B930, '4.HiCLibrary'!F:F, '4.HiCLibrary'!E:E),
            IFERROR(
                _xlfn.XLOOKUP($B930, '4.ONT'!F:F, '4.ONT'!E:E, "?"),
                "?"
            )
        )
    )
)</f>
        <v>OG476</v>
      </c>
      <c r="E930" t="str">
        <f t="shared" si="15"/>
        <v>OG476U_D_IL_ISEQ_230531_LP</v>
      </c>
      <c r="F930" s="183" t="s">
        <v>6459</v>
      </c>
      <c r="G930" s="183" t="s">
        <v>6460</v>
      </c>
      <c r="H930" s="289">
        <v>45077</v>
      </c>
      <c r="I930" s="183" t="s">
        <v>6828</v>
      </c>
      <c r="J930" s="183" t="s">
        <v>107</v>
      </c>
      <c r="K930" s="183" t="s">
        <v>107</v>
      </c>
      <c r="L930" s="185"/>
    </row>
    <row r="931" spans="1:12" x14ac:dyDescent="0.25">
      <c r="A931" s="115">
        <f ca="1">INDEX('1.MetaData'!A:A, MATCH($D931, '1.MetaData'!$B:$B, 0))</f>
        <v>476</v>
      </c>
      <c r="B931" s="161" t="s">
        <v>7112</v>
      </c>
      <c r="C931" s="183" t="s">
        <v>4878</v>
      </c>
      <c r="D931" s="81" t="str">
        <f ca="1">IF(
    NOT(ISERROR(_xlfn.XLOOKUP($B931, '4.Illumina'!F:F, '4.Illumina'!E:E))),
    _xlfn.XLOOKUP($B931, '4.Illumina'!F:F, '4.Illumina'!E:E),
    IF(
        NOT(ISERROR(_xlfn.XLOOKUP($B931, '4.PacBio'!F:F, '4.PacBio'!E:E))),
        _xlfn.XLOOKUP($B931, '4.PacBio'!F:F, '4.PacBio'!E:E),
        IF(
            NOT(ISERROR(_xlfn.XLOOKUP($B931, '4.HiCLibrary'!F:F, '4.HiCLibrary'!E:E))),
            _xlfn.XLOOKUP($B931, '4.HiCLibrary'!F:F, '4.HiCLibrary'!E:E),
            IFERROR(
                _xlfn.XLOOKUP($B931, '4.ONT'!F:F, '4.ONT'!E:E, "?"),
                "?"
            )
        )
    )
)</f>
        <v>OG476</v>
      </c>
      <c r="E931" t="str">
        <f t="shared" si="15"/>
        <v>OG476U_D_IL_NOVA_230607_LP</v>
      </c>
      <c r="F931" s="183" t="s">
        <v>6459</v>
      </c>
      <c r="G931" s="183" t="s">
        <v>6471</v>
      </c>
      <c r="H931" s="289">
        <v>45084</v>
      </c>
      <c r="I931" s="183" t="s">
        <v>6829</v>
      </c>
      <c r="J931" s="183" t="s">
        <v>107</v>
      </c>
      <c r="K931" s="183" t="s">
        <v>107</v>
      </c>
      <c r="L931" s="185"/>
    </row>
    <row r="932" spans="1:12" x14ac:dyDescent="0.25">
      <c r="A932" s="115">
        <f ca="1">INDEX('1.MetaData'!A:A, MATCH($D932, '1.MetaData'!$B:$B, 0))</f>
        <v>477</v>
      </c>
      <c r="B932" s="161" t="s">
        <v>7113</v>
      </c>
      <c r="C932" s="183" t="s">
        <v>4878</v>
      </c>
      <c r="D932" s="81" t="str">
        <f ca="1">IF(
    NOT(ISERROR(_xlfn.XLOOKUP($B932, '4.Illumina'!F:F, '4.Illumina'!E:E))),
    _xlfn.XLOOKUP($B932, '4.Illumina'!F:F, '4.Illumina'!E:E),
    IF(
        NOT(ISERROR(_xlfn.XLOOKUP($B932, '4.PacBio'!F:F, '4.PacBio'!E:E))),
        _xlfn.XLOOKUP($B932, '4.PacBio'!F:F, '4.PacBio'!E:E),
        IF(
            NOT(ISERROR(_xlfn.XLOOKUP($B932, '4.HiCLibrary'!F:F, '4.HiCLibrary'!E:E))),
            _xlfn.XLOOKUP($B932, '4.HiCLibrary'!F:F, '4.HiCLibrary'!E:E),
            IFERROR(
                _xlfn.XLOOKUP($B932, '4.ONT'!F:F, '4.ONT'!E:E, "?"),
                "?"
            )
        )
    )
)</f>
        <v>OG477</v>
      </c>
      <c r="E932" t="str">
        <f t="shared" si="15"/>
        <v>OG477U_D_IL_NOVA_230302_AD</v>
      </c>
      <c r="F932" s="183" t="s">
        <v>6459</v>
      </c>
      <c r="G932" s="183" t="s">
        <v>6471</v>
      </c>
      <c r="H932" s="289">
        <v>44987</v>
      </c>
      <c r="I932" s="183" t="s">
        <v>6536</v>
      </c>
      <c r="J932" s="183" t="s">
        <v>107</v>
      </c>
      <c r="K932" s="183" t="s">
        <v>107</v>
      </c>
      <c r="L932" s="185"/>
    </row>
    <row r="933" spans="1:12" x14ac:dyDescent="0.25">
      <c r="A933" s="115">
        <f ca="1">INDEX('1.MetaData'!A:A, MATCH($D933, '1.MetaData'!$B:$B, 0))</f>
        <v>477</v>
      </c>
      <c r="B933" s="161" t="s">
        <v>7113</v>
      </c>
      <c r="C933" s="183" t="s">
        <v>4878</v>
      </c>
      <c r="D933" s="81" t="str">
        <f ca="1">IF(
    NOT(ISERROR(_xlfn.XLOOKUP($B933, '4.Illumina'!F:F, '4.Illumina'!E:E))),
    _xlfn.XLOOKUP($B933, '4.Illumina'!F:F, '4.Illumina'!E:E),
    IF(
        NOT(ISERROR(_xlfn.XLOOKUP($B933, '4.PacBio'!F:F, '4.PacBio'!E:E))),
        _xlfn.XLOOKUP($B933, '4.PacBio'!F:F, '4.PacBio'!E:E),
        IF(
            NOT(ISERROR(_xlfn.XLOOKUP($B933, '4.HiCLibrary'!F:F, '4.HiCLibrary'!E:E))),
            _xlfn.XLOOKUP($B933, '4.HiCLibrary'!F:F, '4.HiCLibrary'!E:E),
            IFERROR(
                _xlfn.XLOOKUP($B933, '4.ONT'!F:F, '4.ONT'!E:E, "?"),
                "?"
            )
        )
    )
)</f>
        <v>OG477</v>
      </c>
      <c r="E933" t="str">
        <f t="shared" si="15"/>
        <v>OG477U_D_IL_NOVA_230419_AD2</v>
      </c>
      <c r="F933" s="183" t="s">
        <v>6459</v>
      </c>
      <c r="G933" s="183" t="s">
        <v>6471</v>
      </c>
      <c r="H933" s="289">
        <v>45035</v>
      </c>
      <c r="I933" s="183" t="s">
        <v>6911</v>
      </c>
      <c r="J933" s="183" t="s">
        <v>107</v>
      </c>
      <c r="K933" s="183" t="s">
        <v>107</v>
      </c>
      <c r="L933" s="185"/>
    </row>
    <row r="934" spans="1:12" x14ac:dyDescent="0.25">
      <c r="A934" s="115">
        <f ca="1">INDEX('1.MetaData'!A:A, MATCH($D934, '1.MetaData'!$B:$B, 0))</f>
        <v>478</v>
      </c>
      <c r="B934" s="161" t="s">
        <v>7114</v>
      </c>
      <c r="C934" s="183" t="s">
        <v>4878</v>
      </c>
      <c r="D934" s="81" t="str">
        <f ca="1">IF(
    NOT(ISERROR(_xlfn.XLOOKUP($B934, '4.Illumina'!F:F, '4.Illumina'!E:E))),
    _xlfn.XLOOKUP($B934, '4.Illumina'!F:F, '4.Illumina'!E:E),
    IF(
        NOT(ISERROR(_xlfn.XLOOKUP($B934, '4.PacBio'!F:F, '4.PacBio'!E:E))),
        _xlfn.XLOOKUP($B934, '4.PacBio'!F:F, '4.PacBio'!E:E),
        IF(
            NOT(ISERROR(_xlfn.XLOOKUP($B934, '4.HiCLibrary'!F:F, '4.HiCLibrary'!E:E))),
            _xlfn.XLOOKUP($B934, '4.HiCLibrary'!F:F, '4.HiCLibrary'!E:E),
            IFERROR(
                _xlfn.XLOOKUP($B934, '4.ONT'!F:F, '4.ONT'!E:E, "?"),
                "?"
            )
        )
    )
)</f>
        <v>OG478</v>
      </c>
      <c r="E934" t="str">
        <f t="shared" si="15"/>
        <v>OG478U_D_IL_NOVA_230302_AD</v>
      </c>
      <c r="F934" s="183" t="s">
        <v>6459</v>
      </c>
      <c r="G934" s="183" t="s">
        <v>6471</v>
      </c>
      <c r="H934" s="289">
        <v>44987</v>
      </c>
      <c r="I934" s="183" t="s">
        <v>6536</v>
      </c>
      <c r="J934" s="183" t="s">
        <v>107</v>
      </c>
      <c r="K934" s="183" t="s">
        <v>107</v>
      </c>
      <c r="L934" s="185"/>
    </row>
    <row r="935" spans="1:12" x14ac:dyDescent="0.25">
      <c r="A935" s="115">
        <f ca="1">INDEX('1.MetaData'!A:A, MATCH($D935, '1.MetaData'!$B:$B, 0))</f>
        <v>478</v>
      </c>
      <c r="B935" s="161" t="s">
        <v>7114</v>
      </c>
      <c r="C935" s="183" t="s">
        <v>4878</v>
      </c>
      <c r="D935" s="81" t="str">
        <f ca="1">IF(
    NOT(ISERROR(_xlfn.XLOOKUP($B935, '4.Illumina'!F:F, '4.Illumina'!E:E))),
    _xlfn.XLOOKUP($B935, '4.Illumina'!F:F, '4.Illumina'!E:E),
    IF(
        NOT(ISERROR(_xlfn.XLOOKUP($B935, '4.PacBio'!F:F, '4.PacBio'!E:E))),
        _xlfn.XLOOKUP($B935, '4.PacBio'!F:F, '4.PacBio'!E:E),
        IF(
            NOT(ISERROR(_xlfn.XLOOKUP($B935, '4.HiCLibrary'!F:F, '4.HiCLibrary'!E:E))),
            _xlfn.XLOOKUP($B935, '4.HiCLibrary'!F:F, '4.HiCLibrary'!E:E),
            IFERROR(
                _xlfn.XLOOKUP($B935, '4.ONT'!F:F, '4.ONT'!E:E, "?"),
                "?"
            )
        )
    )
)</f>
        <v>OG478</v>
      </c>
      <c r="E935" t="str">
        <f t="shared" si="15"/>
        <v>OG478U_D_IL_NOVA_230419_AD2</v>
      </c>
      <c r="F935" s="183" t="s">
        <v>6459</v>
      </c>
      <c r="G935" s="183" t="s">
        <v>6471</v>
      </c>
      <c r="H935" s="289">
        <v>45035</v>
      </c>
      <c r="I935" s="183" t="s">
        <v>6911</v>
      </c>
      <c r="J935" s="183" t="s">
        <v>107</v>
      </c>
      <c r="K935" s="183" t="s">
        <v>107</v>
      </c>
      <c r="L935" s="185"/>
    </row>
    <row r="936" spans="1:12" x14ac:dyDescent="0.25">
      <c r="A936" s="115">
        <f ca="1">INDEX('1.MetaData'!A:A, MATCH($D936, '1.MetaData'!$B:$B, 0))</f>
        <v>479</v>
      </c>
      <c r="B936" s="161" t="s">
        <v>7115</v>
      </c>
      <c r="C936" s="183" t="s">
        <v>4878</v>
      </c>
      <c r="D936" s="81" t="str">
        <f ca="1">IF(
    NOT(ISERROR(_xlfn.XLOOKUP($B936, '4.Illumina'!F:F, '4.Illumina'!E:E))),
    _xlfn.XLOOKUP($B936, '4.Illumina'!F:F, '4.Illumina'!E:E),
    IF(
        NOT(ISERROR(_xlfn.XLOOKUP($B936, '4.PacBio'!F:F, '4.PacBio'!E:E))),
        _xlfn.XLOOKUP($B936, '4.PacBio'!F:F, '4.PacBio'!E:E),
        IF(
            NOT(ISERROR(_xlfn.XLOOKUP($B936, '4.HiCLibrary'!F:F, '4.HiCLibrary'!E:E))),
            _xlfn.XLOOKUP($B936, '4.HiCLibrary'!F:F, '4.HiCLibrary'!E:E),
            IFERROR(
                _xlfn.XLOOKUP($B936, '4.ONT'!F:F, '4.ONT'!E:E, "?"),
                "?"
            )
        )
    )
)</f>
        <v>OG479</v>
      </c>
      <c r="E936" t="str">
        <f t="shared" si="15"/>
        <v>OG479U_D_IL_NOVA_230302_AD</v>
      </c>
      <c r="F936" s="183" t="s">
        <v>6459</v>
      </c>
      <c r="G936" s="183" t="s">
        <v>6471</v>
      </c>
      <c r="H936" s="289">
        <v>44987</v>
      </c>
      <c r="I936" s="183" t="s">
        <v>6536</v>
      </c>
      <c r="J936" s="183" t="s">
        <v>107</v>
      </c>
      <c r="K936" s="183" t="s">
        <v>107</v>
      </c>
      <c r="L936" s="185"/>
    </row>
    <row r="937" spans="1:12" x14ac:dyDescent="0.25">
      <c r="A937" s="115">
        <f ca="1">INDEX('1.MetaData'!A:A, MATCH($D937, '1.MetaData'!$B:$B, 0))</f>
        <v>479</v>
      </c>
      <c r="B937" s="161" t="s">
        <v>7115</v>
      </c>
      <c r="C937" s="183" t="s">
        <v>4878</v>
      </c>
      <c r="D937" s="81" t="str">
        <f ca="1">IF(
    NOT(ISERROR(_xlfn.XLOOKUP($B937, '4.Illumina'!F:F, '4.Illumina'!E:E))),
    _xlfn.XLOOKUP($B937, '4.Illumina'!F:F, '4.Illumina'!E:E),
    IF(
        NOT(ISERROR(_xlfn.XLOOKUP($B937, '4.PacBio'!F:F, '4.PacBio'!E:E))),
        _xlfn.XLOOKUP($B937, '4.PacBio'!F:F, '4.PacBio'!E:E),
        IF(
            NOT(ISERROR(_xlfn.XLOOKUP($B937, '4.HiCLibrary'!F:F, '4.HiCLibrary'!E:E))),
            _xlfn.XLOOKUP($B937, '4.HiCLibrary'!F:F, '4.HiCLibrary'!E:E),
            IFERROR(
                _xlfn.XLOOKUP($B937, '4.ONT'!F:F, '4.ONT'!E:E, "?"),
                "?"
            )
        )
    )
)</f>
        <v>OG479</v>
      </c>
      <c r="E937" t="str">
        <f t="shared" si="15"/>
        <v>OG479U_D_IL_NOVA_230419_AD2</v>
      </c>
      <c r="F937" s="183" t="s">
        <v>6459</v>
      </c>
      <c r="G937" s="183" t="s">
        <v>6471</v>
      </c>
      <c r="H937" s="289">
        <v>45035</v>
      </c>
      <c r="I937" s="183" t="s">
        <v>6911</v>
      </c>
      <c r="J937" s="183" t="s">
        <v>107</v>
      </c>
      <c r="K937" s="183" t="s">
        <v>107</v>
      </c>
      <c r="L937" s="185"/>
    </row>
    <row r="938" spans="1:12" x14ac:dyDescent="0.25">
      <c r="A938" s="115">
        <f ca="1">INDEX('1.MetaData'!A:A, MATCH($D938, '1.MetaData'!$B:$B, 0))</f>
        <v>480</v>
      </c>
      <c r="B938" s="161" t="s">
        <v>7116</v>
      </c>
      <c r="C938" s="183" t="s">
        <v>4878</v>
      </c>
      <c r="D938" s="81" t="str">
        <f ca="1">IF(
    NOT(ISERROR(_xlfn.XLOOKUP($B938, '4.Illumina'!F:F, '4.Illumina'!E:E))),
    _xlfn.XLOOKUP($B938, '4.Illumina'!F:F, '4.Illumina'!E:E),
    IF(
        NOT(ISERROR(_xlfn.XLOOKUP($B938, '4.PacBio'!F:F, '4.PacBio'!E:E))),
        _xlfn.XLOOKUP($B938, '4.PacBio'!F:F, '4.PacBio'!E:E),
        IF(
            NOT(ISERROR(_xlfn.XLOOKUP($B938, '4.HiCLibrary'!F:F, '4.HiCLibrary'!E:E))),
            _xlfn.XLOOKUP($B938, '4.HiCLibrary'!F:F, '4.HiCLibrary'!E:E),
            IFERROR(
                _xlfn.XLOOKUP($B938, '4.ONT'!F:F, '4.ONT'!E:E, "?"),
                "?"
            )
        )
    )
)</f>
        <v>OG480</v>
      </c>
      <c r="E938" t="str">
        <f t="shared" si="15"/>
        <v>OG480U_D_IL_NOVA_230302_AD</v>
      </c>
      <c r="F938" s="183" t="s">
        <v>6459</v>
      </c>
      <c r="G938" s="183" t="s">
        <v>6471</v>
      </c>
      <c r="H938" s="289">
        <v>44987</v>
      </c>
      <c r="I938" s="183" t="s">
        <v>6536</v>
      </c>
      <c r="J938" s="183" t="s">
        <v>107</v>
      </c>
      <c r="K938" s="183" t="s">
        <v>107</v>
      </c>
      <c r="L938" s="185"/>
    </row>
    <row r="939" spans="1:12" x14ac:dyDescent="0.25">
      <c r="A939" s="115">
        <f ca="1">INDEX('1.MetaData'!A:A, MATCH($D939, '1.MetaData'!$B:$B, 0))</f>
        <v>480</v>
      </c>
      <c r="B939" s="161" t="s">
        <v>7116</v>
      </c>
      <c r="C939" s="183" t="s">
        <v>4878</v>
      </c>
      <c r="D939" s="81" t="str">
        <f ca="1">IF(
    NOT(ISERROR(_xlfn.XLOOKUP($B939, '4.Illumina'!F:F, '4.Illumina'!E:E))),
    _xlfn.XLOOKUP($B939, '4.Illumina'!F:F, '4.Illumina'!E:E),
    IF(
        NOT(ISERROR(_xlfn.XLOOKUP($B939, '4.PacBio'!F:F, '4.PacBio'!E:E))),
        _xlfn.XLOOKUP($B939, '4.PacBio'!F:F, '4.PacBio'!E:E),
        IF(
            NOT(ISERROR(_xlfn.XLOOKUP($B939, '4.HiCLibrary'!F:F, '4.HiCLibrary'!E:E))),
            _xlfn.XLOOKUP($B939, '4.HiCLibrary'!F:F, '4.HiCLibrary'!E:E),
            IFERROR(
                _xlfn.XLOOKUP($B939, '4.ONT'!F:F, '4.ONT'!E:E, "?"),
                "?"
            )
        )
    )
)</f>
        <v>OG480</v>
      </c>
      <c r="E939" t="str">
        <f t="shared" si="15"/>
        <v>OG480U_D_IL_NOVA_230419_AD2</v>
      </c>
      <c r="F939" s="183" t="s">
        <v>6459</v>
      </c>
      <c r="G939" s="183" t="s">
        <v>6471</v>
      </c>
      <c r="H939" s="289">
        <v>45035</v>
      </c>
      <c r="I939" s="183" t="s">
        <v>6911</v>
      </c>
      <c r="J939" s="183" t="s">
        <v>107</v>
      </c>
      <c r="K939" s="183" t="s">
        <v>107</v>
      </c>
      <c r="L939" s="185"/>
    </row>
    <row r="940" spans="1:12" x14ac:dyDescent="0.25">
      <c r="A940" s="115">
        <f ca="1">INDEX('1.MetaData'!A:A, MATCH($D940, '1.MetaData'!$B:$B, 0))</f>
        <v>481</v>
      </c>
      <c r="B940" s="161" t="s">
        <v>7117</v>
      </c>
      <c r="C940" s="183" t="s">
        <v>4878</v>
      </c>
      <c r="D940" s="81" t="str">
        <f ca="1">IF(
    NOT(ISERROR(_xlfn.XLOOKUP($B940, '4.Illumina'!F:F, '4.Illumina'!E:E))),
    _xlfn.XLOOKUP($B940, '4.Illumina'!F:F, '4.Illumina'!E:E),
    IF(
        NOT(ISERROR(_xlfn.XLOOKUP($B940, '4.PacBio'!F:F, '4.PacBio'!E:E))),
        _xlfn.XLOOKUP($B940, '4.PacBio'!F:F, '4.PacBio'!E:E),
        IF(
            NOT(ISERROR(_xlfn.XLOOKUP($B940, '4.HiCLibrary'!F:F, '4.HiCLibrary'!E:E))),
            _xlfn.XLOOKUP($B940, '4.HiCLibrary'!F:F, '4.HiCLibrary'!E:E),
            IFERROR(
                _xlfn.XLOOKUP($B940, '4.ONT'!F:F, '4.ONT'!E:E, "?"),
                "?"
            )
        )
    )
)</f>
        <v>OG481</v>
      </c>
      <c r="E940" t="str">
        <f t="shared" si="15"/>
        <v>OG481U_D_IL_NOVA_230302_AD</v>
      </c>
      <c r="F940" s="183" t="s">
        <v>6459</v>
      </c>
      <c r="G940" s="183" t="s">
        <v>6471</v>
      </c>
      <c r="H940" s="289">
        <v>44987</v>
      </c>
      <c r="I940" s="183" t="s">
        <v>6536</v>
      </c>
      <c r="J940" s="183" t="s">
        <v>107</v>
      </c>
      <c r="K940" s="183" t="s">
        <v>107</v>
      </c>
      <c r="L940" s="185"/>
    </row>
    <row r="941" spans="1:12" x14ac:dyDescent="0.25">
      <c r="A941" s="115">
        <f ca="1">INDEX('1.MetaData'!A:A, MATCH($D941, '1.MetaData'!$B:$B, 0))</f>
        <v>481</v>
      </c>
      <c r="B941" s="161" t="s">
        <v>7117</v>
      </c>
      <c r="C941" s="183" t="s">
        <v>4878</v>
      </c>
      <c r="D941" s="81" t="str">
        <f ca="1">IF(
    NOT(ISERROR(_xlfn.XLOOKUP($B941, '4.Illumina'!F:F, '4.Illumina'!E:E))),
    _xlfn.XLOOKUP($B941, '4.Illumina'!F:F, '4.Illumina'!E:E),
    IF(
        NOT(ISERROR(_xlfn.XLOOKUP($B941, '4.PacBio'!F:F, '4.PacBio'!E:E))),
        _xlfn.XLOOKUP($B941, '4.PacBio'!F:F, '4.PacBio'!E:E),
        IF(
            NOT(ISERROR(_xlfn.XLOOKUP($B941, '4.HiCLibrary'!F:F, '4.HiCLibrary'!E:E))),
            _xlfn.XLOOKUP($B941, '4.HiCLibrary'!F:F, '4.HiCLibrary'!E:E),
            IFERROR(
                _xlfn.XLOOKUP($B941, '4.ONT'!F:F, '4.ONT'!E:E, "?"),
                "?"
            )
        )
    )
)</f>
        <v>OG481</v>
      </c>
      <c r="E941" t="str">
        <f t="shared" si="15"/>
        <v>OG481U_D_IL_NOVA_230419_AD2</v>
      </c>
      <c r="F941" s="183" t="s">
        <v>6459</v>
      </c>
      <c r="G941" s="183" t="s">
        <v>6471</v>
      </c>
      <c r="H941" s="289">
        <v>45035</v>
      </c>
      <c r="I941" s="183" t="s">
        <v>6911</v>
      </c>
      <c r="J941" s="183" t="s">
        <v>107</v>
      </c>
      <c r="K941" s="183" t="s">
        <v>107</v>
      </c>
      <c r="L941" s="185"/>
    </row>
    <row r="942" spans="1:12" x14ac:dyDescent="0.25">
      <c r="A942" s="115">
        <f ca="1">INDEX('1.MetaData'!A:A, MATCH($D942, '1.MetaData'!$B:$B, 0))</f>
        <v>482</v>
      </c>
      <c r="B942" s="161" t="s">
        <v>7118</v>
      </c>
      <c r="C942" s="183" t="s">
        <v>4878</v>
      </c>
      <c r="D942" s="81" t="str">
        <f ca="1">IF(
    NOT(ISERROR(_xlfn.XLOOKUP($B942, '4.Illumina'!F:F, '4.Illumina'!E:E))),
    _xlfn.XLOOKUP($B942, '4.Illumina'!F:F, '4.Illumina'!E:E),
    IF(
        NOT(ISERROR(_xlfn.XLOOKUP($B942, '4.PacBio'!F:F, '4.PacBio'!E:E))),
        _xlfn.XLOOKUP($B942, '4.PacBio'!F:F, '4.PacBio'!E:E),
        IF(
            NOT(ISERROR(_xlfn.XLOOKUP($B942, '4.HiCLibrary'!F:F, '4.HiCLibrary'!E:E))),
            _xlfn.XLOOKUP($B942, '4.HiCLibrary'!F:F, '4.HiCLibrary'!E:E),
            IFERROR(
                _xlfn.XLOOKUP($B942, '4.ONT'!F:F, '4.ONT'!E:E, "?"),
                "?"
            )
        )
    )
)</f>
        <v>OG482</v>
      </c>
      <c r="E942" t="str">
        <f t="shared" si="15"/>
        <v>OG482U_D_IL_NOVA_230302_AD</v>
      </c>
      <c r="F942" s="183" t="s">
        <v>6459</v>
      </c>
      <c r="G942" s="183" t="s">
        <v>6471</v>
      </c>
      <c r="H942" s="289">
        <v>44987</v>
      </c>
      <c r="I942" s="183" t="s">
        <v>6536</v>
      </c>
      <c r="J942" s="183" t="s">
        <v>107</v>
      </c>
      <c r="K942" s="183" t="s">
        <v>107</v>
      </c>
      <c r="L942" s="185"/>
    </row>
    <row r="943" spans="1:12" x14ac:dyDescent="0.25">
      <c r="A943" s="115">
        <f ca="1">INDEX('1.MetaData'!A:A, MATCH($D943, '1.MetaData'!$B:$B, 0))</f>
        <v>482</v>
      </c>
      <c r="B943" s="161" t="s">
        <v>7118</v>
      </c>
      <c r="C943" s="183" t="s">
        <v>4878</v>
      </c>
      <c r="D943" s="81" t="str">
        <f ca="1">IF(
    NOT(ISERROR(_xlfn.XLOOKUP($B943, '4.Illumina'!F:F, '4.Illumina'!E:E))),
    _xlfn.XLOOKUP($B943, '4.Illumina'!F:F, '4.Illumina'!E:E),
    IF(
        NOT(ISERROR(_xlfn.XLOOKUP($B943, '4.PacBio'!F:F, '4.PacBio'!E:E))),
        _xlfn.XLOOKUP($B943, '4.PacBio'!F:F, '4.PacBio'!E:E),
        IF(
            NOT(ISERROR(_xlfn.XLOOKUP($B943, '4.HiCLibrary'!F:F, '4.HiCLibrary'!E:E))),
            _xlfn.XLOOKUP($B943, '4.HiCLibrary'!F:F, '4.HiCLibrary'!E:E),
            IFERROR(
                _xlfn.XLOOKUP($B943, '4.ONT'!F:F, '4.ONT'!E:E, "?"),
                "?"
            )
        )
    )
)</f>
        <v>OG482</v>
      </c>
      <c r="E943" t="str">
        <f t="shared" si="15"/>
        <v>OG482U_D_IL_NOVA_230419_AD2</v>
      </c>
      <c r="F943" s="183" t="s">
        <v>6459</v>
      </c>
      <c r="G943" s="183" t="s">
        <v>6471</v>
      </c>
      <c r="H943" s="289">
        <v>45035</v>
      </c>
      <c r="I943" s="183" t="s">
        <v>6911</v>
      </c>
      <c r="J943" s="183" t="s">
        <v>107</v>
      </c>
      <c r="K943" s="183" t="s">
        <v>107</v>
      </c>
      <c r="L943" s="185"/>
    </row>
    <row r="944" spans="1:12" x14ac:dyDescent="0.25">
      <c r="A944" s="115">
        <f ca="1">INDEX('1.MetaData'!A:A, MATCH($D944, '1.MetaData'!$B:$B, 0))</f>
        <v>483</v>
      </c>
      <c r="B944" s="161" t="s">
        <v>7119</v>
      </c>
      <c r="C944" s="183" t="s">
        <v>4878</v>
      </c>
      <c r="D944" s="81" t="str">
        <f ca="1">IF(
    NOT(ISERROR(_xlfn.XLOOKUP($B944, '4.Illumina'!F:F, '4.Illumina'!E:E))),
    _xlfn.XLOOKUP($B944, '4.Illumina'!F:F, '4.Illumina'!E:E),
    IF(
        NOT(ISERROR(_xlfn.XLOOKUP($B944, '4.PacBio'!F:F, '4.PacBio'!E:E))),
        _xlfn.XLOOKUP($B944, '4.PacBio'!F:F, '4.PacBio'!E:E),
        IF(
            NOT(ISERROR(_xlfn.XLOOKUP($B944, '4.HiCLibrary'!F:F, '4.HiCLibrary'!E:E))),
            _xlfn.XLOOKUP($B944, '4.HiCLibrary'!F:F, '4.HiCLibrary'!E:E),
            IFERROR(
                _xlfn.XLOOKUP($B944, '4.ONT'!F:F, '4.ONT'!E:E, "?"),
                "?"
            )
        )
    )
)</f>
        <v>OG483</v>
      </c>
      <c r="E944" t="str">
        <f t="shared" si="15"/>
        <v>OG483U_D_IL_NEXT_230119_AD</v>
      </c>
      <c r="F944" s="183" t="s">
        <v>6459</v>
      </c>
      <c r="G944" s="183" t="s">
        <v>6469</v>
      </c>
      <c r="H944" s="289">
        <v>44945</v>
      </c>
      <c r="I944" s="183" t="s">
        <v>7059</v>
      </c>
      <c r="J944" s="183" t="s">
        <v>107</v>
      </c>
      <c r="K944" s="183" t="s">
        <v>107</v>
      </c>
      <c r="L944" s="185"/>
    </row>
    <row r="945" spans="1:12" x14ac:dyDescent="0.25">
      <c r="A945" s="115">
        <f ca="1">INDEX('1.MetaData'!A:A, MATCH($D945, '1.MetaData'!$B:$B, 0))</f>
        <v>483</v>
      </c>
      <c r="B945" s="161" t="s">
        <v>7119</v>
      </c>
      <c r="C945" s="183" t="s">
        <v>4878</v>
      </c>
      <c r="D945" s="81" t="str">
        <f ca="1">IF(
    NOT(ISERROR(_xlfn.XLOOKUP($B945, '4.Illumina'!F:F, '4.Illumina'!E:E))),
    _xlfn.XLOOKUP($B945, '4.Illumina'!F:F, '4.Illumina'!E:E),
    IF(
        NOT(ISERROR(_xlfn.XLOOKUP($B945, '4.PacBio'!F:F, '4.PacBio'!E:E))),
        _xlfn.XLOOKUP($B945, '4.PacBio'!F:F, '4.PacBio'!E:E),
        IF(
            NOT(ISERROR(_xlfn.XLOOKUP($B945, '4.HiCLibrary'!F:F, '4.HiCLibrary'!E:E))),
            _xlfn.XLOOKUP($B945, '4.HiCLibrary'!F:F, '4.HiCLibrary'!E:E),
            IFERROR(
                _xlfn.XLOOKUP($B945, '4.ONT'!F:F, '4.ONT'!E:E, "?"),
                "?"
            )
        )
    )
)</f>
        <v>OG483</v>
      </c>
      <c r="E945" t="str">
        <f t="shared" si="15"/>
        <v>OG483U_D_IL_NEXT_230323_LP</v>
      </c>
      <c r="F945" s="183" t="s">
        <v>6459</v>
      </c>
      <c r="G945" s="183" t="s">
        <v>6469</v>
      </c>
      <c r="H945" s="289">
        <v>45008</v>
      </c>
      <c r="I945" s="183" t="s">
        <v>7060</v>
      </c>
      <c r="J945" s="183" t="s">
        <v>107</v>
      </c>
      <c r="K945" s="183" t="s">
        <v>107</v>
      </c>
      <c r="L945" s="185"/>
    </row>
    <row r="946" spans="1:12" x14ac:dyDescent="0.25">
      <c r="A946" s="115">
        <f ca="1">INDEX('1.MetaData'!A:A, MATCH($D946, '1.MetaData'!$B:$B, 0))</f>
        <v>484</v>
      </c>
      <c r="B946" s="161" t="s">
        <v>7120</v>
      </c>
      <c r="C946" s="183" t="s">
        <v>4878</v>
      </c>
      <c r="D946" s="81" t="str">
        <f ca="1">IF(
    NOT(ISERROR(_xlfn.XLOOKUP($B946, '4.Illumina'!F:F, '4.Illumina'!E:E))),
    _xlfn.XLOOKUP($B946, '4.Illumina'!F:F, '4.Illumina'!E:E),
    IF(
        NOT(ISERROR(_xlfn.XLOOKUP($B946, '4.PacBio'!F:F, '4.PacBio'!E:E))),
        _xlfn.XLOOKUP($B946, '4.PacBio'!F:F, '4.PacBio'!E:E),
        IF(
            NOT(ISERROR(_xlfn.XLOOKUP($B946, '4.HiCLibrary'!F:F, '4.HiCLibrary'!E:E))),
            _xlfn.XLOOKUP($B946, '4.HiCLibrary'!F:F, '4.HiCLibrary'!E:E),
            IFERROR(
                _xlfn.XLOOKUP($B946, '4.ONT'!F:F, '4.ONT'!E:E, "?"),
                "?"
            )
        )
    )
)</f>
        <v>OG484</v>
      </c>
      <c r="E946" t="str">
        <f t="shared" si="15"/>
        <v>OG484U_D_IL_NOVA_230302_AD</v>
      </c>
      <c r="F946" s="183" t="s">
        <v>6459</v>
      </c>
      <c r="G946" s="183" t="s">
        <v>6471</v>
      </c>
      <c r="H946" s="289">
        <v>44987</v>
      </c>
      <c r="I946" s="183" t="s">
        <v>6536</v>
      </c>
      <c r="J946" s="183" t="s">
        <v>107</v>
      </c>
      <c r="K946" s="183" t="s">
        <v>107</v>
      </c>
      <c r="L946" s="185"/>
    </row>
    <row r="947" spans="1:12" x14ac:dyDescent="0.25">
      <c r="A947" s="115">
        <f ca="1">INDEX('1.MetaData'!A:A, MATCH($D947, '1.MetaData'!$B:$B, 0))</f>
        <v>484</v>
      </c>
      <c r="B947" s="161" t="s">
        <v>7120</v>
      </c>
      <c r="C947" s="183" t="s">
        <v>4878</v>
      </c>
      <c r="D947" s="81" t="str">
        <f ca="1">IF(
    NOT(ISERROR(_xlfn.XLOOKUP($B947, '4.Illumina'!F:F, '4.Illumina'!E:E))),
    _xlfn.XLOOKUP($B947, '4.Illumina'!F:F, '4.Illumina'!E:E),
    IF(
        NOT(ISERROR(_xlfn.XLOOKUP($B947, '4.PacBio'!F:F, '4.PacBio'!E:E))),
        _xlfn.XLOOKUP($B947, '4.PacBio'!F:F, '4.PacBio'!E:E),
        IF(
            NOT(ISERROR(_xlfn.XLOOKUP($B947, '4.HiCLibrary'!F:F, '4.HiCLibrary'!E:E))),
            _xlfn.XLOOKUP($B947, '4.HiCLibrary'!F:F, '4.HiCLibrary'!E:E),
            IFERROR(
                _xlfn.XLOOKUP($B947, '4.ONT'!F:F, '4.ONT'!E:E, "?"),
                "?"
            )
        )
    )
)</f>
        <v>OG484</v>
      </c>
      <c r="E947" t="str">
        <f t="shared" si="15"/>
        <v>OG484U_D_IL_NOVA_230419_AD2</v>
      </c>
      <c r="F947" s="183" t="s">
        <v>6459</v>
      </c>
      <c r="G947" s="183" t="s">
        <v>6471</v>
      </c>
      <c r="H947" s="289">
        <v>45035</v>
      </c>
      <c r="I947" s="183" t="s">
        <v>6911</v>
      </c>
      <c r="J947" s="183" t="s">
        <v>107</v>
      </c>
      <c r="K947" s="183" t="s">
        <v>107</v>
      </c>
      <c r="L947" s="185"/>
    </row>
    <row r="948" spans="1:12" x14ac:dyDescent="0.25">
      <c r="A948" s="115">
        <f ca="1">INDEX('1.MetaData'!A:A, MATCH($D948, '1.MetaData'!$B:$B, 0))</f>
        <v>485</v>
      </c>
      <c r="B948" s="161" t="s">
        <v>7121</v>
      </c>
      <c r="C948" s="183" t="s">
        <v>4878</v>
      </c>
      <c r="D948" s="81" t="str">
        <f ca="1">IF(
    NOT(ISERROR(_xlfn.XLOOKUP($B948, '4.Illumina'!F:F, '4.Illumina'!E:E))),
    _xlfn.XLOOKUP($B948, '4.Illumina'!F:F, '4.Illumina'!E:E),
    IF(
        NOT(ISERROR(_xlfn.XLOOKUP($B948, '4.PacBio'!F:F, '4.PacBio'!E:E))),
        _xlfn.XLOOKUP($B948, '4.PacBio'!F:F, '4.PacBio'!E:E),
        IF(
            NOT(ISERROR(_xlfn.XLOOKUP($B948, '4.HiCLibrary'!F:F, '4.HiCLibrary'!E:E))),
            _xlfn.XLOOKUP($B948, '4.HiCLibrary'!F:F, '4.HiCLibrary'!E:E),
            IFERROR(
                _xlfn.XLOOKUP($B948, '4.ONT'!F:F, '4.ONT'!E:E, "?"),
                "?"
            )
        )
    )
)</f>
        <v>OG485</v>
      </c>
      <c r="E948" t="str">
        <f t="shared" si="15"/>
        <v>OG485U_D_IL_NOVA_230302_AD</v>
      </c>
      <c r="F948" s="183" t="s">
        <v>6459</v>
      </c>
      <c r="G948" s="183" t="s">
        <v>6471</v>
      </c>
      <c r="H948" s="289">
        <v>44987</v>
      </c>
      <c r="I948" s="183" t="s">
        <v>6536</v>
      </c>
      <c r="J948" s="183" t="s">
        <v>107</v>
      </c>
      <c r="K948" s="183" t="s">
        <v>107</v>
      </c>
      <c r="L948" s="185"/>
    </row>
    <row r="949" spans="1:12" x14ac:dyDescent="0.25">
      <c r="A949" s="115">
        <f ca="1">INDEX('1.MetaData'!A:A, MATCH($D949, '1.MetaData'!$B:$B, 0))</f>
        <v>485</v>
      </c>
      <c r="B949" s="161" t="s">
        <v>7121</v>
      </c>
      <c r="C949" s="183" t="s">
        <v>4878</v>
      </c>
      <c r="D949" s="81" t="str">
        <f ca="1">IF(
    NOT(ISERROR(_xlfn.XLOOKUP($B949, '4.Illumina'!F:F, '4.Illumina'!E:E))),
    _xlfn.XLOOKUP($B949, '4.Illumina'!F:F, '4.Illumina'!E:E),
    IF(
        NOT(ISERROR(_xlfn.XLOOKUP($B949, '4.PacBio'!F:F, '4.PacBio'!E:E))),
        _xlfn.XLOOKUP($B949, '4.PacBio'!F:F, '4.PacBio'!E:E),
        IF(
            NOT(ISERROR(_xlfn.XLOOKUP($B949, '4.HiCLibrary'!F:F, '4.HiCLibrary'!E:E))),
            _xlfn.XLOOKUP($B949, '4.HiCLibrary'!F:F, '4.HiCLibrary'!E:E),
            IFERROR(
                _xlfn.XLOOKUP($B949, '4.ONT'!F:F, '4.ONT'!E:E, "?"),
                "?"
            )
        )
    )
)</f>
        <v>OG485</v>
      </c>
      <c r="E949" t="str">
        <f t="shared" si="15"/>
        <v>OG485U_D_IL_NOVA_230419_AD2</v>
      </c>
      <c r="F949" s="183" t="s">
        <v>6459</v>
      </c>
      <c r="G949" s="183" t="s">
        <v>6471</v>
      </c>
      <c r="H949" s="289">
        <v>45035</v>
      </c>
      <c r="I949" s="183" t="s">
        <v>6911</v>
      </c>
      <c r="J949" s="183" t="s">
        <v>107</v>
      </c>
      <c r="K949" s="183" t="s">
        <v>107</v>
      </c>
      <c r="L949" s="185"/>
    </row>
    <row r="950" spans="1:12" x14ac:dyDescent="0.25">
      <c r="A950" s="115">
        <f ca="1">INDEX('1.MetaData'!A:A, MATCH($D950, '1.MetaData'!$B:$B, 0))</f>
        <v>486</v>
      </c>
      <c r="B950" s="161" t="s">
        <v>7122</v>
      </c>
      <c r="C950" s="183" t="s">
        <v>4878</v>
      </c>
      <c r="D950" s="81" t="str">
        <f ca="1">IF(
    NOT(ISERROR(_xlfn.XLOOKUP($B950, '4.Illumina'!F:F, '4.Illumina'!E:E))),
    _xlfn.XLOOKUP($B950, '4.Illumina'!F:F, '4.Illumina'!E:E),
    IF(
        NOT(ISERROR(_xlfn.XLOOKUP($B950, '4.PacBio'!F:F, '4.PacBio'!E:E))),
        _xlfn.XLOOKUP($B950, '4.PacBio'!F:F, '4.PacBio'!E:E),
        IF(
            NOT(ISERROR(_xlfn.XLOOKUP($B950, '4.HiCLibrary'!F:F, '4.HiCLibrary'!E:E))),
            _xlfn.XLOOKUP($B950, '4.HiCLibrary'!F:F, '4.HiCLibrary'!E:E),
            IFERROR(
                _xlfn.XLOOKUP($B950, '4.ONT'!F:F, '4.ONT'!E:E, "?"),
                "?"
            )
        )
    )
)</f>
        <v>OG486</v>
      </c>
      <c r="E950" t="str">
        <f t="shared" si="15"/>
        <v>OG486U_D_IL_NOVA_230302_AD</v>
      </c>
      <c r="F950" s="183" t="s">
        <v>6459</v>
      </c>
      <c r="G950" s="183" t="s">
        <v>6471</v>
      </c>
      <c r="H950" s="289">
        <v>44987</v>
      </c>
      <c r="I950" s="183" t="s">
        <v>6536</v>
      </c>
      <c r="J950" s="183" t="s">
        <v>107</v>
      </c>
      <c r="K950" s="183" t="s">
        <v>107</v>
      </c>
      <c r="L950" s="185"/>
    </row>
    <row r="951" spans="1:12" x14ac:dyDescent="0.25">
      <c r="A951" s="115">
        <f ca="1">INDEX('1.MetaData'!A:A, MATCH($D951, '1.MetaData'!$B:$B, 0))</f>
        <v>486</v>
      </c>
      <c r="B951" s="161" t="s">
        <v>7122</v>
      </c>
      <c r="C951" s="183" t="s">
        <v>4878</v>
      </c>
      <c r="D951" s="81" t="str">
        <f ca="1">IF(
    NOT(ISERROR(_xlfn.XLOOKUP($B951, '4.Illumina'!F:F, '4.Illumina'!E:E))),
    _xlfn.XLOOKUP($B951, '4.Illumina'!F:F, '4.Illumina'!E:E),
    IF(
        NOT(ISERROR(_xlfn.XLOOKUP($B951, '4.PacBio'!F:F, '4.PacBio'!E:E))),
        _xlfn.XLOOKUP($B951, '4.PacBio'!F:F, '4.PacBio'!E:E),
        IF(
            NOT(ISERROR(_xlfn.XLOOKUP($B951, '4.HiCLibrary'!F:F, '4.HiCLibrary'!E:E))),
            _xlfn.XLOOKUP($B951, '4.HiCLibrary'!F:F, '4.HiCLibrary'!E:E),
            IFERROR(
                _xlfn.XLOOKUP($B951, '4.ONT'!F:F, '4.ONT'!E:E, "?"),
                "?"
            )
        )
    )
)</f>
        <v>OG486</v>
      </c>
      <c r="E951" t="str">
        <f t="shared" si="15"/>
        <v>OG486U_D_IL_NOVA_230419_AD2</v>
      </c>
      <c r="F951" s="183" t="s">
        <v>6459</v>
      </c>
      <c r="G951" s="183" t="s">
        <v>6471</v>
      </c>
      <c r="H951" s="289">
        <v>45035</v>
      </c>
      <c r="I951" s="183" t="s">
        <v>6911</v>
      </c>
      <c r="J951" s="183" t="s">
        <v>107</v>
      </c>
      <c r="K951" s="183" t="s">
        <v>107</v>
      </c>
      <c r="L951" s="185"/>
    </row>
    <row r="952" spans="1:12" x14ac:dyDescent="0.25">
      <c r="A952" s="115">
        <f ca="1">INDEX('1.MetaData'!A:A, MATCH($D952, '1.MetaData'!$B:$B, 0))</f>
        <v>487</v>
      </c>
      <c r="B952" s="161" t="s">
        <v>7123</v>
      </c>
      <c r="C952" s="183" t="s">
        <v>4878</v>
      </c>
      <c r="D952" s="81" t="str">
        <f ca="1">IF(
    NOT(ISERROR(_xlfn.XLOOKUP($B952, '4.Illumina'!F:F, '4.Illumina'!E:E))),
    _xlfn.XLOOKUP($B952, '4.Illumina'!F:F, '4.Illumina'!E:E),
    IF(
        NOT(ISERROR(_xlfn.XLOOKUP($B952, '4.PacBio'!F:F, '4.PacBio'!E:E))),
        _xlfn.XLOOKUP($B952, '4.PacBio'!F:F, '4.PacBio'!E:E),
        IF(
            NOT(ISERROR(_xlfn.XLOOKUP($B952, '4.HiCLibrary'!F:F, '4.HiCLibrary'!E:E))),
            _xlfn.XLOOKUP($B952, '4.HiCLibrary'!F:F, '4.HiCLibrary'!E:E),
            IFERROR(
                _xlfn.XLOOKUP($B952, '4.ONT'!F:F, '4.ONT'!E:E, "?"),
                "?"
            )
        )
    )
)</f>
        <v>OG487</v>
      </c>
      <c r="E952" t="str">
        <f t="shared" si="15"/>
        <v>OG487U_D_IL_NOVA_230302_AD</v>
      </c>
      <c r="F952" s="183" t="s">
        <v>6459</v>
      </c>
      <c r="G952" s="183" t="s">
        <v>6471</v>
      </c>
      <c r="H952" s="289">
        <v>44987</v>
      </c>
      <c r="I952" s="183" t="s">
        <v>6536</v>
      </c>
      <c r="J952" s="183" t="s">
        <v>107</v>
      </c>
      <c r="K952" s="183" t="s">
        <v>107</v>
      </c>
      <c r="L952" s="185"/>
    </row>
    <row r="953" spans="1:12" x14ac:dyDescent="0.25">
      <c r="A953" s="115">
        <f ca="1">INDEX('1.MetaData'!A:A, MATCH($D953, '1.MetaData'!$B:$B, 0))</f>
        <v>487</v>
      </c>
      <c r="B953" s="161" t="s">
        <v>7123</v>
      </c>
      <c r="C953" s="183" t="s">
        <v>4878</v>
      </c>
      <c r="D953" s="81" t="str">
        <f ca="1">IF(
    NOT(ISERROR(_xlfn.XLOOKUP($B953, '4.Illumina'!F:F, '4.Illumina'!E:E))),
    _xlfn.XLOOKUP($B953, '4.Illumina'!F:F, '4.Illumina'!E:E),
    IF(
        NOT(ISERROR(_xlfn.XLOOKUP($B953, '4.PacBio'!F:F, '4.PacBio'!E:E))),
        _xlfn.XLOOKUP($B953, '4.PacBio'!F:F, '4.PacBio'!E:E),
        IF(
            NOT(ISERROR(_xlfn.XLOOKUP($B953, '4.HiCLibrary'!F:F, '4.HiCLibrary'!E:E))),
            _xlfn.XLOOKUP($B953, '4.HiCLibrary'!F:F, '4.HiCLibrary'!E:E),
            IFERROR(
                _xlfn.XLOOKUP($B953, '4.ONT'!F:F, '4.ONT'!E:E, "?"),
                "?"
            )
        )
    )
)</f>
        <v>OG487</v>
      </c>
      <c r="E953" t="str">
        <f t="shared" si="15"/>
        <v>OG487U_D_IL_NOVA_230419_AD2</v>
      </c>
      <c r="F953" s="183" t="s">
        <v>6459</v>
      </c>
      <c r="G953" s="183" t="s">
        <v>6471</v>
      </c>
      <c r="H953" s="289">
        <v>45035</v>
      </c>
      <c r="I953" s="183" t="s">
        <v>6911</v>
      </c>
      <c r="J953" s="183" t="s">
        <v>107</v>
      </c>
      <c r="K953" s="183" t="s">
        <v>107</v>
      </c>
      <c r="L953" s="185"/>
    </row>
    <row r="954" spans="1:12" x14ac:dyDescent="0.25">
      <c r="A954" s="115">
        <f ca="1">INDEX('1.MetaData'!A:A, MATCH($D954, '1.MetaData'!$B:$B, 0))</f>
        <v>488</v>
      </c>
      <c r="B954" s="161" t="s">
        <v>7124</v>
      </c>
      <c r="C954" s="183" t="s">
        <v>4878</v>
      </c>
      <c r="D954" s="81" t="str">
        <f ca="1">IF(
    NOT(ISERROR(_xlfn.XLOOKUP($B954, '4.Illumina'!F:F, '4.Illumina'!E:E))),
    _xlfn.XLOOKUP($B954, '4.Illumina'!F:F, '4.Illumina'!E:E),
    IF(
        NOT(ISERROR(_xlfn.XLOOKUP($B954, '4.PacBio'!F:F, '4.PacBio'!E:E))),
        _xlfn.XLOOKUP($B954, '4.PacBio'!F:F, '4.PacBio'!E:E),
        IF(
            NOT(ISERROR(_xlfn.XLOOKUP($B954, '4.HiCLibrary'!F:F, '4.HiCLibrary'!E:E))),
            _xlfn.XLOOKUP($B954, '4.HiCLibrary'!F:F, '4.HiCLibrary'!E:E),
            IFERROR(
                _xlfn.XLOOKUP($B954, '4.ONT'!F:F, '4.ONT'!E:E, "?"),
                "?"
            )
        )
    )
)</f>
        <v>OG488</v>
      </c>
      <c r="E954" t="str">
        <f t="shared" si="15"/>
        <v>OG488U_D_IL_NEXT_230119_AD</v>
      </c>
      <c r="F954" s="183" t="s">
        <v>6459</v>
      </c>
      <c r="G954" s="183" t="s">
        <v>6469</v>
      </c>
      <c r="H954" s="289">
        <v>44945</v>
      </c>
      <c r="I954" s="183" t="s">
        <v>7059</v>
      </c>
      <c r="J954" s="183" t="s">
        <v>107</v>
      </c>
      <c r="K954" s="183" t="s">
        <v>107</v>
      </c>
      <c r="L954" s="185"/>
    </row>
    <row r="955" spans="1:12" x14ac:dyDescent="0.25">
      <c r="A955" s="115">
        <f ca="1">INDEX('1.MetaData'!A:A, MATCH($D955, '1.MetaData'!$B:$B, 0))</f>
        <v>488</v>
      </c>
      <c r="B955" s="161" t="s">
        <v>7124</v>
      </c>
      <c r="C955" s="183" t="s">
        <v>4878</v>
      </c>
      <c r="D955" s="81" t="str">
        <f ca="1">IF(
    NOT(ISERROR(_xlfn.XLOOKUP($B955, '4.Illumina'!F:F, '4.Illumina'!E:E))),
    _xlfn.XLOOKUP($B955, '4.Illumina'!F:F, '4.Illumina'!E:E),
    IF(
        NOT(ISERROR(_xlfn.XLOOKUP($B955, '4.PacBio'!F:F, '4.PacBio'!E:E))),
        _xlfn.XLOOKUP($B955, '4.PacBio'!F:F, '4.PacBio'!E:E),
        IF(
            NOT(ISERROR(_xlfn.XLOOKUP($B955, '4.HiCLibrary'!F:F, '4.HiCLibrary'!E:E))),
            _xlfn.XLOOKUP($B955, '4.HiCLibrary'!F:F, '4.HiCLibrary'!E:E),
            IFERROR(
                _xlfn.XLOOKUP($B955, '4.ONT'!F:F, '4.ONT'!E:E, "?"),
                "?"
            )
        )
    )
)</f>
        <v>OG488</v>
      </c>
      <c r="E955" t="str">
        <f t="shared" si="15"/>
        <v>OG488U_D_IL_NEXT_230323_LP</v>
      </c>
      <c r="F955" s="183" t="s">
        <v>6459</v>
      </c>
      <c r="G955" s="183" t="s">
        <v>6469</v>
      </c>
      <c r="H955" s="289">
        <v>45008</v>
      </c>
      <c r="I955" s="183" t="s">
        <v>7060</v>
      </c>
      <c r="J955" s="183" t="s">
        <v>107</v>
      </c>
      <c r="K955" s="183" t="s">
        <v>107</v>
      </c>
      <c r="L955" s="185"/>
    </row>
    <row r="956" spans="1:12" x14ac:dyDescent="0.25">
      <c r="A956" s="115">
        <f ca="1">INDEX('1.MetaData'!A:A, MATCH($D956, '1.MetaData'!$B:$B, 0))</f>
        <v>489</v>
      </c>
      <c r="B956" s="161" t="s">
        <v>7125</v>
      </c>
      <c r="C956" s="183" t="s">
        <v>4878</v>
      </c>
      <c r="D956" s="81" t="str">
        <f ca="1">IF(
    NOT(ISERROR(_xlfn.XLOOKUP($B956, '4.Illumina'!F:F, '4.Illumina'!E:E))),
    _xlfn.XLOOKUP($B956, '4.Illumina'!F:F, '4.Illumina'!E:E),
    IF(
        NOT(ISERROR(_xlfn.XLOOKUP($B956, '4.PacBio'!F:F, '4.PacBio'!E:E))),
        _xlfn.XLOOKUP($B956, '4.PacBio'!F:F, '4.PacBio'!E:E),
        IF(
            NOT(ISERROR(_xlfn.XLOOKUP($B956, '4.HiCLibrary'!F:F, '4.HiCLibrary'!E:E))),
            _xlfn.XLOOKUP($B956, '4.HiCLibrary'!F:F, '4.HiCLibrary'!E:E),
            IFERROR(
                _xlfn.XLOOKUP($B956, '4.ONT'!F:F, '4.ONT'!E:E, "?"),
                "?"
            )
        )
    )
)</f>
        <v>OG489</v>
      </c>
      <c r="E956" t="str">
        <f t="shared" si="15"/>
        <v>OG489U_D_IL_NOVA_230302_AD</v>
      </c>
      <c r="F956" s="183" t="s">
        <v>6459</v>
      </c>
      <c r="G956" s="183" t="s">
        <v>6471</v>
      </c>
      <c r="H956" s="289">
        <v>44987</v>
      </c>
      <c r="I956" s="183" t="s">
        <v>6536</v>
      </c>
      <c r="J956" s="183" t="s">
        <v>107</v>
      </c>
      <c r="K956" s="183" t="s">
        <v>107</v>
      </c>
      <c r="L956" s="185"/>
    </row>
    <row r="957" spans="1:12" x14ac:dyDescent="0.25">
      <c r="A957" s="115">
        <f ca="1">INDEX('1.MetaData'!A:A, MATCH($D957, '1.MetaData'!$B:$B, 0))</f>
        <v>489</v>
      </c>
      <c r="B957" s="161" t="s">
        <v>7125</v>
      </c>
      <c r="C957" s="183" t="s">
        <v>4878</v>
      </c>
      <c r="D957" s="81" t="str">
        <f ca="1">IF(
    NOT(ISERROR(_xlfn.XLOOKUP($B957, '4.Illumina'!F:F, '4.Illumina'!E:E))),
    _xlfn.XLOOKUP($B957, '4.Illumina'!F:F, '4.Illumina'!E:E),
    IF(
        NOT(ISERROR(_xlfn.XLOOKUP($B957, '4.PacBio'!F:F, '4.PacBio'!E:E))),
        _xlfn.XLOOKUP($B957, '4.PacBio'!F:F, '4.PacBio'!E:E),
        IF(
            NOT(ISERROR(_xlfn.XLOOKUP($B957, '4.HiCLibrary'!F:F, '4.HiCLibrary'!E:E))),
            _xlfn.XLOOKUP($B957, '4.HiCLibrary'!F:F, '4.HiCLibrary'!E:E),
            IFERROR(
                _xlfn.XLOOKUP($B957, '4.ONT'!F:F, '4.ONT'!E:E, "?"),
                "?"
            )
        )
    )
)</f>
        <v>OG489</v>
      </c>
      <c r="E957" t="str">
        <f t="shared" si="15"/>
        <v>OG489U_D_IL_NOVA_230419_AD2</v>
      </c>
      <c r="F957" s="183" t="s">
        <v>6459</v>
      </c>
      <c r="G957" s="183" t="s">
        <v>6471</v>
      </c>
      <c r="H957" s="289">
        <v>45035</v>
      </c>
      <c r="I957" s="183" t="s">
        <v>6911</v>
      </c>
      <c r="J957" s="183" t="s">
        <v>107</v>
      </c>
      <c r="K957" s="183" t="s">
        <v>107</v>
      </c>
      <c r="L957" s="185"/>
    </row>
    <row r="958" spans="1:12" x14ac:dyDescent="0.25">
      <c r="A958" s="115">
        <f ca="1">INDEX('1.MetaData'!A:A, MATCH($D958, '1.MetaData'!$B:$B, 0))</f>
        <v>490</v>
      </c>
      <c r="B958" s="161" t="s">
        <v>7126</v>
      </c>
      <c r="C958" s="183" t="s">
        <v>4878</v>
      </c>
      <c r="D958" s="81" t="str">
        <f ca="1">IF(
    NOT(ISERROR(_xlfn.XLOOKUP($B958, '4.Illumina'!F:F, '4.Illumina'!E:E))),
    _xlfn.XLOOKUP($B958, '4.Illumina'!F:F, '4.Illumina'!E:E),
    IF(
        NOT(ISERROR(_xlfn.XLOOKUP($B958, '4.PacBio'!F:F, '4.PacBio'!E:E))),
        _xlfn.XLOOKUP($B958, '4.PacBio'!F:F, '4.PacBio'!E:E),
        IF(
            NOT(ISERROR(_xlfn.XLOOKUP($B958, '4.HiCLibrary'!F:F, '4.HiCLibrary'!E:E))),
            _xlfn.XLOOKUP($B958, '4.HiCLibrary'!F:F, '4.HiCLibrary'!E:E),
            IFERROR(
                _xlfn.XLOOKUP($B958, '4.ONT'!F:F, '4.ONT'!E:E, "?"),
                "?"
            )
        )
    )
)</f>
        <v>OG490</v>
      </c>
      <c r="E958" t="str">
        <f t="shared" ref="E958:E1021" si="16">CONCATENATE(B958,"_",I958)</f>
        <v>OG490U_D_IL_NOVA_230302_AD</v>
      </c>
      <c r="F958" s="183" t="s">
        <v>6459</v>
      </c>
      <c r="G958" s="183" t="s">
        <v>6471</v>
      </c>
      <c r="H958" s="289">
        <v>44987</v>
      </c>
      <c r="I958" s="183" t="s">
        <v>6536</v>
      </c>
      <c r="J958" s="183" t="s">
        <v>107</v>
      </c>
      <c r="K958" s="183" t="s">
        <v>107</v>
      </c>
      <c r="L958" s="185"/>
    </row>
    <row r="959" spans="1:12" x14ac:dyDescent="0.25">
      <c r="A959" s="115">
        <f ca="1">INDEX('1.MetaData'!A:A, MATCH($D959, '1.MetaData'!$B:$B, 0))</f>
        <v>490</v>
      </c>
      <c r="B959" s="161" t="s">
        <v>7126</v>
      </c>
      <c r="C959" s="183" t="s">
        <v>4878</v>
      </c>
      <c r="D959" s="81" t="str">
        <f ca="1">IF(
    NOT(ISERROR(_xlfn.XLOOKUP($B959, '4.Illumina'!F:F, '4.Illumina'!E:E))),
    _xlfn.XLOOKUP($B959, '4.Illumina'!F:F, '4.Illumina'!E:E),
    IF(
        NOT(ISERROR(_xlfn.XLOOKUP($B959, '4.PacBio'!F:F, '4.PacBio'!E:E))),
        _xlfn.XLOOKUP($B959, '4.PacBio'!F:F, '4.PacBio'!E:E),
        IF(
            NOT(ISERROR(_xlfn.XLOOKUP($B959, '4.HiCLibrary'!F:F, '4.HiCLibrary'!E:E))),
            _xlfn.XLOOKUP($B959, '4.HiCLibrary'!F:F, '4.HiCLibrary'!E:E),
            IFERROR(
                _xlfn.XLOOKUP($B959, '4.ONT'!F:F, '4.ONT'!E:E, "?"),
                "?"
            )
        )
    )
)</f>
        <v>OG490</v>
      </c>
      <c r="E959" t="str">
        <f t="shared" si="16"/>
        <v>OG490U_D_IL_NOVA_230419_AD2</v>
      </c>
      <c r="F959" s="183" t="s">
        <v>6459</v>
      </c>
      <c r="G959" s="183" t="s">
        <v>6471</v>
      </c>
      <c r="H959" s="289">
        <v>45035</v>
      </c>
      <c r="I959" s="183" t="s">
        <v>6911</v>
      </c>
      <c r="J959" s="183" t="s">
        <v>107</v>
      </c>
      <c r="K959" s="183" t="s">
        <v>107</v>
      </c>
      <c r="L959" s="185"/>
    </row>
    <row r="960" spans="1:12" x14ac:dyDescent="0.25">
      <c r="A960" s="115">
        <f ca="1">INDEX('1.MetaData'!A:A, MATCH($D960, '1.MetaData'!$B:$B, 0))</f>
        <v>491</v>
      </c>
      <c r="B960" s="161" t="s">
        <v>7127</v>
      </c>
      <c r="C960" s="183" t="s">
        <v>4878</v>
      </c>
      <c r="D960" s="81" t="str">
        <f ca="1">IF(
    NOT(ISERROR(_xlfn.XLOOKUP($B960, '4.Illumina'!F:F, '4.Illumina'!E:E))),
    _xlfn.XLOOKUP($B960, '4.Illumina'!F:F, '4.Illumina'!E:E),
    IF(
        NOT(ISERROR(_xlfn.XLOOKUP($B960, '4.PacBio'!F:F, '4.PacBio'!E:E))),
        _xlfn.XLOOKUP($B960, '4.PacBio'!F:F, '4.PacBio'!E:E),
        IF(
            NOT(ISERROR(_xlfn.XLOOKUP($B960, '4.HiCLibrary'!F:F, '4.HiCLibrary'!E:E))),
            _xlfn.XLOOKUP($B960, '4.HiCLibrary'!F:F, '4.HiCLibrary'!E:E),
            IFERROR(
                _xlfn.XLOOKUP($B960, '4.ONT'!F:F, '4.ONT'!E:E, "?"),
                "?"
            )
        )
    )
)</f>
        <v>OG491</v>
      </c>
      <c r="E960" t="str">
        <f t="shared" si="16"/>
        <v>OG491U_D_IL_NOVA_230302_AD</v>
      </c>
      <c r="F960" s="183" t="s">
        <v>6459</v>
      </c>
      <c r="G960" s="183" t="s">
        <v>6471</v>
      </c>
      <c r="H960" s="289">
        <v>44987</v>
      </c>
      <c r="I960" s="183" t="s">
        <v>6536</v>
      </c>
      <c r="J960" s="183" t="s">
        <v>107</v>
      </c>
      <c r="K960" s="183" t="s">
        <v>107</v>
      </c>
      <c r="L960" s="185"/>
    </row>
    <row r="961" spans="1:12" x14ac:dyDescent="0.25">
      <c r="A961" s="115">
        <f ca="1">INDEX('1.MetaData'!A:A, MATCH($D961, '1.MetaData'!$B:$B, 0))</f>
        <v>491</v>
      </c>
      <c r="B961" s="161" t="s">
        <v>7127</v>
      </c>
      <c r="C961" s="183" t="s">
        <v>4878</v>
      </c>
      <c r="D961" s="81" t="str">
        <f ca="1">IF(
    NOT(ISERROR(_xlfn.XLOOKUP($B961, '4.Illumina'!F:F, '4.Illumina'!E:E))),
    _xlfn.XLOOKUP($B961, '4.Illumina'!F:F, '4.Illumina'!E:E),
    IF(
        NOT(ISERROR(_xlfn.XLOOKUP($B961, '4.PacBio'!F:F, '4.PacBio'!E:E))),
        _xlfn.XLOOKUP($B961, '4.PacBio'!F:F, '4.PacBio'!E:E),
        IF(
            NOT(ISERROR(_xlfn.XLOOKUP($B961, '4.HiCLibrary'!F:F, '4.HiCLibrary'!E:E))),
            _xlfn.XLOOKUP($B961, '4.HiCLibrary'!F:F, '4.HiCLibrary'!E:E),
            IFERROR(
                _xlfn.XLOOKUP($B961, '4.ONT'!F:F, '4.ONT'!E:E, "?"),
                "?"
            )
        )
    )
)</f>
        <v>OG491</v>
      </c>
      <c r="E961" t="str">
        <f t="shared" si="16"/>
        <v>OG491U_D_IL_NOVA_230419_AD2</v>
      </c>
      <c r="F961" s="183" t="s">
        <v>6459</v>
      </c>
      <c r="G961" s="183" t="s">
        <v>6471</v>
      </c>
      <c r="H961" s="289">
        <v>45035</v>
      </c>
      <c r="I961" s="183" t="s">
        <v>6911</v>
      </c>
      <c r="J961" s="183" t="s">
        <v>107</v>
      </c>
      <c r="K961" s="183" t="s">
        <v>107</v>
      </c>
      <c r="L961" s="185"/>
    </row>
    <row r="962" spans="1:12" x14ac:dyDescent="0.25">
      <c r="A962" s="115">
        <f ca="1">INDEX('1.MetaData'!A:A, MATCH($D962, '1.MetaData'!$B:$B, 0))</f>
        <v>492</v>
      </c>
      <c r="B962" s="161" t="s">
        <v>7128</v>
      </c>
      <c r="C962" s="183" t="s">
        <v>4878</v>
      </c>
      <c r="D962" s="81" t="str">
        <f ca="1">IF(
    NOT(ISERROR(_xlfn.XLOOKUP($B962, '4.Illumina'!F:F, '4.Illumina'!E:E))),
    _xlfn.XLOOKUP($B962, '4.Illumina'!F:F, '4.Illumina'!E:E),
    IF(
        NOT(ISERROR(_xlfn.XLOOKUP($B962, '4.PacBio'!F:F, '4.PacBio'!E:E))),
        _xlfn.XLOOKUP($B962, '4.PacBio'!F:F, '4.PacBio'!E:E),
        IF(
            NOT(ISERROR(_xlfn.XLOOKUP($B962, '4.HiCLibrary'!F:F, '4.HiCLibrary'!E:E))),
            _xlfn.XLOOKUP($B962, '4.HiCLibrary'!F:F, '4.HiCLibrary'!E:E),
            IFERROR(
                _xlfn.XLOOKUP($B962, '4.ONT'!F:F, '4.ONT'!E:E, "?"),
                "?"
            )
        )
    )
)</f>
        <v>OG492</v>
      </c>
      <c r="E962" t="str">
        <f t="shared" si="16"/>
        <v>OG492U_D_IL_NOVA_230302_AD</v>
      </c>
      <c r="F962" s="183" t="s">
        <v>6459</v>
      </c>
      <c r="G962" s="183" t="s">
        <v>6471</v>
      </c>
      <c r="H962" s="289">
        <v>44987</v>
      </c>
      <c r="I962" s="183" t="s">
        <v>6536</v>
      </c>
      <c r="J962" s="183" t="s">
        <v>107</v>
      </c>
      <c r="K962" s="183" t="s">
        <v>107</v>
      </c>
      <c r="L962" s="185"/>
    </row>
    <row r="963" spans="1:12" x14ac:dyDescent="0.25">
      <c r="A963" s="115">
        <f ca="1">INDEX('1.MetaData'!A:A, MATCH($D963, '1.MetaData'!$B:$B, 0))</f>
        <v>492</v>
      </c>
      <c r="B963" s="161" t="s">
        <v>7128</v>
      </c>
      <c r="C963" s="183" t="s">
        <v>4878</v>
      </c>
      <c r="D963" s="81" t="str">
        <f ca="1">IF(
    NOT(ISERROR(_xlfn.XLOOKUP($B963, '4.Illumina'!F:F, '4.Illumina'!E:E))),
    _xlfn.XLOOKUP($B963, '4.Illumina'!F:F, '4.Illumina'!E:E),
    IF(
        NOT(ISERROR(_xlfn.XLOOKUP($B963, '4.PacBio'!F:F, '4.PacBio'!E:E))),
        _xlfn.XLOOKUP($B963, '4.PacBio'!F:F, '4.PacBio'!E:E),
        IF(
            NOT(ISERROR(_xlfn.XLOOKUP($B963, '4.HiCLibrary'!F:F, '4.HiCLibrary'!E:E))),
            _xlfn.XLOOKUP($B963, '4.HiCLibrary'!F:F, '4.HiCLibrary'!E:E),
            IFERROR(
                _xlfn.XLOOKUP($B963, '4.ONT'!F:F, '4.ONT'!E:E, "?"),
                "?"
            )
        )
    )
)</f>
        <v>OG492</v>
      </c>
      <c r="E963" t="str">
        <f t="shared" si="16"/>
        <v>OG492U_D_IL_NOVA_230419_AD2</v>
      </c>
      <c r="F963" s="183" t="s">
        <v>6459</v>
      </c>
      <c r="G963" s="183" t="s">
        <v>6471</v>
      </c>
      <c r="H963" s="289">
        <v>45035</v>
      </c>
      <c r="I963" s="183" t="s">
        <v>6911</v>
      </c>
      <c r="J963" s="183" t="s">
        <v>107</v>
      </c>
      <c r="K963" s="183" t="s">
        <v>107</v>
      </c>
      <c r="L963" s="185"/>
    </row>
    <row r="964" spans="1:12" x14ac:dyDescent="0.25">
      <c r="A964" s="115">
        <f ca="1">INDEX('1.MetaData'!A:A, MATCH($D964, '1.MetaData'!$B:$B, 0))</f>
        <v>493</v>
      </c>
      <c r="B964" s="161" t="s">
        <v>7129</v>
      </c>
      <c r="C964" s="183" t="s">
        <v>4878</v>
      </c>
      <c r="D964" s="81" t="str">
        <f ca="1">IF(
    NOT(ISERROR(_xlfn.XLOOKUP($B964, '4.Illumina'!F:F, '4.Illumina'!E:E))),
    _xlfn.XLOOKUP($B964, '4.Illumina'!F:F, '4.Illumina'!E:E),
    IF(
        NOT(ISERROR(_xlfn.XLOOKUP($B964, '4.PacBio'!F:F, '4.PacBio'!E:E))),
        _xlfn.XLOOKUP($B964, '4.PacBio'!F:F, '4.PacBio'!E:E),
        IF(
            NOT(ISERROR(_xlfn.XLOOKUP($B964, '4.HiCLibrary'!F:F, '4.HiCLibrary'!E:E))),
            _xlfn.XLOOKUP($B964, '4.HiCLibrary'!F:F, '4.HiCLibrary'!E:E),
            IFERROR(
                _xlfn.XLOOKUP($B964, '4.ONT'!F:F, '4.ONT'!E:E, "?"),
                "?"
            )
        )
    )
)</f>
        <v>OG493</v>
      </c>
      <c r="E964" t="str">
        <f t="shared" si="16"/>
        <v>OG493U_D_IL_NOVA_230302_AD</v>
      </c>
      <c r="F964" s="183" t="s">
        <v>6459</v>
      </c>
      <c r="G964" s="183" t="s">
        <v>6471</v>
      </c>
      <c r="H964" s="289">
        <v>44987</v>
      </c>
      <c r="I964" s="183" t="s">
        <v>6536</v>
      </c>
      <c r="J964" s="183" t="s">
        <v>107</v>
      </c>
      <c r="K964" s="183" t="s">
        <v>107</v>
      </c>
      <c r="L964" s="185"/>
    </row>
    <row r="965" spans="1:12" x14ac:dyDescent="0.25">
      <c r="A965" s="115">
        <f ca="1">INDEX('1.MetaData'!A:A, MATCH($D965, '1.MetaData'!$B:$B, 0))</f>
        <v>493</v>
      </c>
      <c r="B965" s="161" t="s">
        <v>7129</v>
      </c>
      <c r="C965" s="183" t="s">
        <v>4878</v>
      </c>
      <c r="D965" s="81" t="str">
        <f ca="1">IF(
    NOT(ISERROR(_xlfn.XLOOKUP($B965, '4.Illumina'!F:F, '4.Illumina'!E:E))),
    _xlfn.XLOOKUP($B965, '4.Illumina'!F:F, '4.Illumina'!E:E),
    IF(
        NOT(ISERROR(_xlfn.XLOOKUP($B965, '4.PacBio'!F:F, '4.PacBio'!E:E))),
        _xlfn.XLOOKUP($B965, '4.PacBio'!F:F, '4.PacBio'!E:E),
        IF(
            NOT(ISERROR(_xlfn.XLOOKUP($B965, '4.HiCLibrary'!F:F, '4.HiCLibrary'!E:E))),
            _xlfn.XLOOKUP($B965, '4.HiCLibrary'!F:F, '4.HiCLibrary'!E:E),
            IFERROR(
                _xlfn.XLOOKUP($B965, '4.ONT'!F:F, '4.ONT'!E:E, "?"),
                "?"
            )
        )
    )
)</f>
        <v>OG493</v>
      </c>
      <c r="E965" t="str">
        <f t="shared" si="16"/>
        <v>OG493U_D_IL_NOVA_230419_AD2</v>
      </c>
      <c r="F965" s="183" t="s">
        <v>6459</v>
      </c>
      <c r="G965" s="183" t="s">
        <v>6471</v>
      </c>
      <c r="H965" s="289">
        <v>45035</v>
      </c>
      <c r="I965" s="183" t="s">
        <v>6911</v>
      </c>
      <c r="J965" s="183" t="s">
        <v>107</v>
      </c>
      <c r="K965" s="183" t="s">
        <v>107</v>
      </c>
      <c r="L965" s="185"/>
    </row>
    <row r="966" spans="1:12" x14ac:dyDescent="0.25">
      <c r="A966" s="115">
        <f ca="1">INDEX('1.MetaData'!A:A, MATCH($D966, '1.MetaData'!$B:$B, 0))</f>
        <v>494</v>
      </c>
      <c r="B966" s="161" t="s">
        <v>7130</v>
      </c>
      <c r="C966" s="183" t="s">
        <v>4878</v>
      </c>
      <c r="D966" s="81" t="str">
        <f ca="1">IF(
    NOT(ISERROR(_xlfn.XLOOKUP($B966, '4.Illumina'!F:F, '4.Illumina'!E:E))),
    _xlfn.XLOOKUP($B966, '4.Illumina'!F:F, '4.Illumina'!E:E),
    IF(
        NOT(ISERROR(_xlfn.XLOOKUP($B966, '4.PacBio'!F:F, '4.PacBio'!E:E))),
        _xlfn.XLOOKUP($B966, '4.PacBio'!F:F, '4.PacBio'!E:E),
        IF(
            NOT(ISERROR(_xlfn.XLOOKUP($B966, '4.HiCLibrary'!F:F, '4.HiCLibrary'!E:E))),
            _xlfn.XLOOKUP($B966, '4.HiCLibrary'!F:F, '4.HiCLibrary'!E:E),
            IFERROR(
                _xlfn.XLOOKUP($B966, '4.ONT'!F:F, '4.ONT'!E:E, "?"),
                "?"
            )
        )
    )
)</f>
        <v>OG494</v>
      </c>
      <c r="E966" t="str">
        <f t="shared" si="16"/>
        <v>OG494U_D_IL_NOVA_230302_AD</v>
      </c>
      <c r="F966" s="183" t="s">
        <v>6459</v>
      </c>
      <c r="G966" s="183" t="s">
        <v>6471</v>
      </c>
      <c r="H966" s="289">
        <v>44987</v>
      </c>
      <c r="I966" s="183" t="s">
        <v>6536</v>
      </c>
      <c r="J966" s="183" t="s">
        <v>107</v>
      </c>
      <c r="K966" s="183" t="s">
        <v>107</v>
      </c>
      <c r="L966" s="185"/>
    </row>
    <row r="967" spans="1:12" x14ac:dyDescent="0.25">
      <c r="A967" s="115">
        <f ca="1">INDEX('1.MetaData'!A:A, MATCH($D967, '1.MetaData'!$B:$B, 0))</f>
        <v>494</v>
      </c>
      <c r="B967" s="161" t="s">
        <v>7130</v>
      </c>
      <c r="C967" s="183" t="s">
        <v>4878</v>
      </c>
      <c r="D967" s="81" t="str">
        <f ca="1">IF(
    NOT(ISERROR(_xlfn.XLOOKUP($B967, '4.Illumina'!F:F, '4.Illumina'!E:E))),
    _xlfn.XLOOKUP($B967, '4.Illumina'!F:F, '4.Illumina'!E:E),
    IF(
        NOT(ISERROR(_xlfn.XLOOKUP($B967, '4.PacBio'!F:F, '4.PacBio'!E:E))),
        _xlfn.XLOOKUP($B967, '4.PacBio'!F:F, '4.PacBio'!E:E),
        IF(
            NOT(ISERROR(_xlfn.XLOOKUP($B967, '4.HiCLibrary'!F:F, '4.HiCLibrary'!E:E))),
            _xlfn.XLOOKUP($B967, '4.HiCLibrary'!F:F, '4.HiCLibrary'!E:E),
            IFERROR(
                _xlfn.XLOOKUP($B967, '4.ONT'!F:F, '4.ONT'!E:E, "?"),
                "?"
            )
        )
    )
)</f>
        <v>OG494</v>
      </c>
      <c r="E967" t="str">
        <f t="shared" si="16"/>
        <v>OG494U_D_IL_NOVA_230419_AD2</v>
      </c>
      <c r="F967" s="183" t="s">
        <v>6459</v>
      </c>
      <c r="G967" s="183" t="s">
        <v>6471</v>
      </c>
      <c r="H967" s="289">
        <v>45035</v>
      </c>
      <c r="I967" s="183" t="s">
        <v>6911</v>
      </c>
      <c r="J967" s="183" t="s">
        <v>107</v>
      </c>
      <c r="K967" s="183" t="s">
        <v>107</v>
      </c>
      <c r="L967" s="185"/>
    </row>
    <row r="968" spans="1:12" x14ac:dyDescent="0.25">
      <c r="A968" s="115">
        <f ca="1">INDEX('1.MetaData'!A:A, MATCH($D968, '1.MetaData'!$B:$B, 0))</f>
        <v>495</v>
      </c>
      <c r="B968" s="161" t="s">
        <v>7131</v>
      </c>
      <c r="C968" s="183" t="s">
        <v>4878</v>
      </c>
      <c r="D968" s="81" t="str">
        <f ca="1">IF(
    NOT(ISERROR(_xlfn.XLOOKUP($B968, '4.Illumina'!F:F, '4.Illumina'!E:E))),
    _xlfn.XLOOKUP($B968, '4.Illumina'!F:F, '4.Illumina'!E:E),
    IF(
        NOT(ISERROR(_xlfn.XLOOKUP($B968, '4.PacBio'!F:F, '4.PacBio'!E:E))),
        _xlfn.XLOOKUP($B968, '4.PacBio'!F:F, '4.PacBio'!E:E),
        IF(
            NOT(ISERROR(_xlfn.XLOOKUP($B968, '4.HiCLibrary'!F:F, '4.HiCLibrary'!E:E))),
            _xlfn.XLOOKUP($B968, '4.HiCLibrary'!F:F, '4.HiCLibrary'!E:E),
            IFERROR(
                _xlfn.XLOOKUP($B968, '4.ONT'!F:F, '4.ONT'!E:E, "?"),
                "?"
            )
        )
    )
)</f>
        <v>OG495</v>
      </c>
      <c r="E968" t="str">
        <f t="shared" si="16"/>
        <v>OG495U_D_IL_NOVA_230302_AD</v>
      </c>
      <c r="F968" s="183" t="s">
        <v>6459</v>
      </c>
      <c r="G968" s="183" t="s">
        <v>6471</v>
      </c>
      <c r="H968" s="289">
        <v>44987</v>
      </c>
      <c r="I968" s="183" t="s">
        <v>6536</v>
      </c>
      <c r="J968" s="183" t="s">
        <v>107</v>
      </c>
      <c r="K968" s="183" t="s">
        <v>107</v>
      </c>
      <c r="L968" s="185"/>
    </row>
    <row r="969" spans="1:12" x14ac:dyDescent="0.25">
      <c r="A969" s="115">
        <f ca="1">INDEX('1.MetaData'!A:A, MATCH($D969, '1.MetaData'!$B:$B, 0))</f>
        <v>495</v>
      </c>
      <c r="B969" s="161" t="s">
        <v>7131</v>
      </c>
      <c r="C969" s="183" t="s">
        <v>4878</v>
      </c>
      <c r="D969" s="81" t="str">
        <f ca="1">IF(
    NOT(ISERROR(_xlfn.XLOOKUP($B969, '4.Illumina'!F:F, '4.Illumina'!E:E))),
    _xlfn.XLOOKUP($B969, '4.Illumina'!F:F, '4.Illumina'!E:E),
    IF(
        NOT(ISERROR(_xlfn.XLOOKUP($B969, '4.PacBio'!F:F, '4.PacBio'!E:E))),
        _xlfn.XLOOKUP($B969, '4.PacBio'!F:F, '4.PacBio'!E:E),
        IF(
            NOT(ISERROR(_xlfn.XLOOKUP($B969, '4.HiCLibrary'!F:F, '4.HiCLibrary'!E:E))),
            _xlfn.XLOOKUP($B969, '4.HiCLibrary'!F:F, '4.HiCLibrary'!E:E),
            IFERROR(
                _xlfn.XLOOKUP($B969, '4.ONT'!F:F, '4.ONT'!E:E, "?"),
                "?"
            )
        )
    )
)</f>
        <v>OG495</v>
      </c>
      <c r="E969" t="str">
        <f t="shared" si="16"/>
        <v>OG495U_D_IL_NOVA_230419_AD2</v>
      </c>
      <c r="F969" s="183" t="s">
        <v>6459</v>
      </c>
      <c r="G969" s="183" t="s">
        <v>6471</v>
      </c>
      <c r="H969" s="289">
        <v>45035</v>
      </c>
      <c r="I969" s="183" t="s">
        <v>6911</v>
      </c>
      <c r="J969" s="183" t="s">
        <v>107</v>
      </c>
      <c r="K969" s="183" t="s">
        <v>107</v>
      </c>
      <c r="L969" s="185"/>
    </row>
    <row r="970" spans="1:12" x14ac:dyDescent="0.25">
      <c r="A970" s="115">
        <f ca="1">INDEX('1.MetaData'!A:A, MATCH($D970, '1.MetaData'!$B:$B, 0))</f>
        <v>496</v>
      </c>
      <c r="B970" s="161" t="s">
        <v>7132</v>
      </c>
      <c r="C970" s="183" t="s">
        <v>4878</v>
      </c>
      <c r="D970" s="81" t="str">
        <f ca="1">IF(
    NOT(ISERROR(_xlfn.XLOOKUP($B970, '4.Illumina'!F:F, '4.Illumina'!E:E))),
    _xlfn.XLOOKUP($B970, '4.Illumina'!F:F, '4.Illumina'!E:E),
    IF(
        NOT(ISERROR(_xlfn.XLOOKUP($B970, '4.PacBio'!F:F, '4.PacBio'!E:E))),
        _xlfn.XLOOKUP($B970, '4.PacBio'!F:F, '4.PacBio'!E:E),
        IF(
            NOT(ISERROR(_xlfn.XLOOKUP($B970, '4.HiCLibrary'!F:F, '4.HiCLibrary'!E:E))),
            _xlfn.XLOOKUP($B970, '4.HiCLibrary'!F:F, '4.HiCLibrary'!E:E),
            IFERROR(
                _xlfn.XLOOKUP($B970, '4.ONT'!F:F, '4.ONT'!E:E, "?"),
                "?"
            )
        )
    )
)</f>
        <v>OG496</v>
      </c>
      <c r="E970" t="str">
        <f t="shared" si="16"/>
        <v>OG496U_D_IL_NOVA_230302_AD</v>
      </c>
      <c r="F970" s="183" t="s">
        <v>6459</v>
      </c>
      <c r="G970" s="183" t="s">
        <v>6471</v>
      </c>
      <c r="H970" s="289">
        <v>44987</v>
      </c>
      <c r="I970" s="183" t="s">
        <v>6536</v>
      </c>
      <c r="J970" s="183" t="s">
        <v>107</v>
      </c>
      <c r="K970" s="183" t="s">
        <v>107</v>
      </c>
      <c r="L970" s="185"/>
    </row>
    <row r="971" spans="1:12" x14ac:dyDescent="0.25">
      <c r="A971" s="115">
        <f ca="1">INDEX('1.MetaData'!A:A, MATCH($D971, '1.MetaData'!$B:$B, 0))</f>
        <v>496</v>
      </c>
      <c r="B971" s="161" t="s">
        <v>7132</v>
      </c>
      <c r="C971" s="183" t="s">
        <v>4878</v>
      </c>
      <c r="D971" s="81" t="str">
        <f ca="1">IF(
    NOT(ISERROR(_xlfn.XLOOKUP($B971, '4.Illumina'!F:F, '4.Illumina'!E:E))),
    _xlfn.XLOOKUP($B971, '4.Illumina'!F:F, '4.Illumina'!E:E),
    IF(
        NOT(ISERROR(_xlfn.XLOOKUP($B971, '4.PacBio'!F:F, '4.PacBio'!E:E))),
        _xlfn.XLOOKUP($B971, '4.PacBio'!F:F, '4.PacBio'!E:E),
        IF(
            NOT(ISERROR(_xlfn.XLOOKUP($B971, '4.HiCLibrary'!F:F, '4.HiCLibrary'!E:E))),
            _xlfn.XLOOKUP($B971, '4.HiCLibrary'!F:F, '4.HiCLibrary'!E:E),
            IFERROR(
                _xlfn.XLOOKUP($B971, '4.ONT'!F:F, '4.ONT'!E:E, "?"),
                "?"
            )
        )
    )
)</f>
        <v>OG496</v>
      </c>
      <c r="E971" t="str">
        <f t="shared" si="16"/>
        <v>OG496U_D_IL_NOVA_230419_AD2</v>
      </c>
      <c r="F971" s="183" t="s">
        <v>6459</v>
      </c>
      <c r="G971" s="183" t="s">
        <v>6471</v>
      </c>
      <c r="H971" s="289">
        <v>45035</v>
      </c>
      <c r="I971" s="183" t="s">
        <v>6911</v>
      </c>
      <c r="J971" s="183" t="s">
        <v>107</v>
      </c>
      <c r="K971" s="183" t="s">
        <v>107</v>
      </c>
      <c r="L971" s="185"/>
    </row>
    <row r="972" spans="1:12" x14ac:dyDescent="0.25">
      <c r="A972" s="115">
        <f ca="1">INDEX('1.MetaData'!A:A, MATCH($D972, '1.MetaData'!$B:$B, 0))</f>
        <v>497</v>
      </c>
      <c r="B972" s="161" t="s">
        <v>7133</v>
      </c>
      <c r="C972" s="183" t="s">
        <v>4878</v>
      </c>
      <c r="D972" s="81" t="str">
        <f ca="1">IF(
    NOT(ISERROR(_xlfn.XLOOKUP($B972, '4.Illumina'!F:F, '4.Illumina'!E:E))),
    _xlfn.XLOOKUP($B972, '4.Illumina'!F:F, '4.Illumina'!E:E),
    IF(
        NOT(ISERROR(_xlfn.XLOOKUP($B972, '4.PacBio'!F:F, '4.PacBio'!E:E))),
        _xlfn.XLOOKUP($B972, '4.PacBio'!F:F, '4.PacBio'!E:E),
        IF(
            NOT(ISERROR(_xlfn.XLOOKUP($B972, '4.HiCLibrary'!F:F, '4.HiCLibrary'!E:E))),
            _xlfn.XLOOKUP($B972, '4.HiCLibrary'!F:F, '4.HiCLibrary'!E:E),
            IFERROR(
                _xlfn.XLOOKUP($B972, '4.ONT'!F:F, '4.ONT'!E:E, "?"),
                "?"
            )
        )
    )
)</f>
        <v>OG497</v>
      </c>
      <c r="E972" t="str">
        <f t="shared" si="16"/>
        <v>OG497U_D_IL_NOVA_230302_AD</v>
      </c>
      <c r="F972" s="183" t="s">
        <v>6459</v>
      </c>
      <c r="G972" s="183" t="s">
        <v>6471</v>
      </c>
      <c r="H972" s="289">
        <v>44987</v>
      </c>
      <c r="I972" s="183" t="s">
        <v>6536</v>
      </c>
      <c r="J972" s="183" t="s">
        <v>107</v>
      </c>
      <c r="K972" s="183" t="s">
        <v>107</v>
      </c>
      <c r="L972" s="185"/>
    </row>
    <row r="973" spans="1:12" x14ac:dyDescent="0.25">
      <c r="A973" s="115">
        <f ca="1">INDEX('1.MetaData'!A:A, MATCH($D973, '1.MetaData'!$B:$B, 0))</f>
        <v>497</v>
      </c>
      <c r="B973" s="161" t="s">
        <v>7133</v>
      </c>
      <c r="C973" s="183" t="s">
        <v>4878</v>
      </c>
      <c r="D973" s="81" t="str">
        <f ca="1">IF(
    NOT(ISERROR(_xlfn.XLOOKUP($B973, '4.Illumina'!F:F, '4.Illumina'!E:E))),
    _xlfn.XLOOKUP($B973, '4.Illumina'!F:F, '4.Illumina'!E:E),
    IF(
        NOT(ISERROR(_xlfn.XLOOKUP($B973, '4.PacBio'!F:F, '4.PacBio'!E:E))),
        _xlfn.XLOOKUP($B973, '4.PacBio'!F:F, '4.PacBio'!E:E),
        IF(
            NOT(ISERROR(_xlfn.XLOOKUP($B973, '4.HiCLibrary'!F:F, '4.HiCLibrary'!E:E))),
            _xlfn.XLOOKUP($B973, '4.HiCLibrary'!F:F, '4.HiCLibrary'!E:E),
            IFERROR(
                _xlfn.XLOOKUP($B973, '4.ONT'!F:F, '4.ONT'!E:E, "?"),
                "?"
            )
        )
    )
)</f>
        <v>OG497</v>
      </c>
      <c r="E973" t="str">
        <f t="shared" si="16"/>
        <v>OG497U_D_IL_NOVA_230419_AD2</v>
      </c>
      <c r="F973" s="183" t="s">
        <v>6459</v>
      </c>
      <c r="G973" s="183" t="s">
        <v>6471</v>
      </c>
      <c r="H973" s="289">
        <v>45035</v>
      </c>
      <c r="I973" s="183" t="s">
        <v>6911</v>
      </c>
      <c r="J973" s="183" t="s">
        <v>107</v>
      </c>
      <c r="K973" s="183" t="s">
        <v>107</v>
      </c>
      <c r="L973" s="185"/>
    </row>
    <row r="974" spans="1:12" x14ac:dyDescent="0.25">
      <c r="A974" s="115">
        <f ca="1">INDEX('1.MetaData'!A:A, MATCH($D974, '1.MetaData'!$B:$B, 0))</f>
        <v>498</v>
      </c>
      <c r="B974" s="161" t="s">
        <v>7134</v>
      </c>
      <c r="C974" s="183" t="s">
        <v>4878</v>
      </c>
      <c r="D974" s="81" t="str">
        <f ca="1">IF(
    NOT(ISERROR(_xlfn.XLOOKUP($B974, '4.Illumina'!F:F, '4.Illumina'!E:E))),
    _xlfn.XLOOKUP($B974, '4.Illumina'!F:F, '4.Illumina'!E:E),
    IF(
        NOT(ISERROR(_xlfn.XLOOKUP($B974, '4.PacBio'!F:F, '4.PacBio'!E:E))),
        _xlfn.XLOOKUP($B974, '4.PacBio'!F:F, '4.PacBio'!E:E),
        IF(
            NOT(ISERROR(_xlfn.XLOOKUP($B974, '4.HiCLibrary'!F:F, '4.HiCLibrary'!E:E))),
            _xlfn.XLOOKUP($B974, '4.HiCLibrary'!F:F, '4.HiCLibrary'!E:E),
            IFERROR(
                _xlfn.XLOOKUP($B974, '4.ONT'!F:F, '4.ONT'!E:E, "?"),
                "?"
            )
        )
    )
)</f>
        <v>OG498</v>
      </c>
      <c r="E974" t="str">
        <f t="shared" si="16"/>
        <v>OG498U_D_IL_NOVA_230302_AD</v>
      </c>
      <c r="F974" s="183" t="s">
        <v>6459</v>
      </c>
      <c r="G974" s="183" t="s">
        <v>6471</v>
      </c>
      <c r="H974" s="289">
        <v>44987</v>
      </c>
      <c r="I974" s="183" t="s">
        <v>6536</v>
      </c>
      <c r="J974" s="183" t="s">
        <v>107</v>
      </c>
      <c r="K974" s="183" t="s">
        <v>107</v>
      </c>
      <c r="L974" s="185"/>
    </row>
    <row r="975" spans="1:12" x14ac:dyDescent="0.25">
      <c r="A975" s="115">
        <f ca="1">INDEX('1.MetaData'!A:A, MATCH($D975, '1.MetaData'!$B:$B, 0))</f>
        <v>498</v>
      </c>
      <c r="B975" s="161" t="s">
        <v>7134</v>
      </c>
      <c r="C975" s="183" t="s">
        <v>4878</v>
      </c>
      <c r="D975" s="81" t="str">
        <f ca="1">IF(
    NOT(ISERROR(_xlfn.XLOOKUP($B975, '4.Illumina'!F:F, '4.Illumina'!E:E))),
    _xlfn.XLOOKUP($B975, '4.Illumina'!F:F, '4.Illumina'!E:E),
    IF(
        NOT(ISERROR(_xlfn.XLOOKUP($B975, '4.PacBio'!F:F, '4.PacBio'!E:E))),
        _xlfn.XLOOKUP($B975, '4.PacBio'!F:F, '4.PacBio'!E:E),
        IF(
            NOT(ISERROR(_xlfn.XLOOKUP($B975, '4.HiCLibrary'!F:F, '4.HiCLibrary'!E:E))),
            _xlfn.XLOOKUP($B975, '4.HiCLibrary'!F:F, '4.HiCLibrary'!E:E),
            IFERROR(
                _xlfn.XLOOKUP($B975, '4.ONT'!F:F, '4.ONT'!E:E, "?"),
                "?"
            )
        )
    )
)</f>
        <v>OG498</v>
      </c>
      <c r="E975" t="str">
        <f t="shared" si="16"/>
        <v>OG498U_D_IL_NOVA_230419_AD2</v>
      </c>
      <c r="F975" s="183" t="s">
        <v>6459</v>
      </c>
      <c r="G975" s="183" t="s">
        <v>6471</v>
      </c>
      <c r="H975" s="289">
        <v>45035</v>
      </c>
      <c r="I975" s="183" t="s">
        <v>6911</v>
      </c>
      <c r="J975" s="183" t="s">
        <v>107</v>
      </c>
      <c r="K975" s="183" t="s">
        <v>107</v>
      </c>
      <c r="L975" s="185"/>
    </row>
    <row r="976" spans="1:12" x14ac:dyDescent="0.25">
      <c r="A976" s="115">
        <f ca="1">INDEX('1.MetaData'!A:A, MATCH($D976, '1.MetaData'!$B:$B, 0))</f>
        <v>499</v>
      </c>
      <c r="B976" s="161" t="s">
        <v>7135</v>
      </c>
      <c r="C976" s="183" t="s">
        <v>4878</v>
      </c>
      <c r="D976" s="81" t="str">
        <f ca="1">IF(
    NOT(ISERROR(_xlfn.XLOOKUP($B976, '4.Illumina'!F:F, '4.Illumina'!E:E))),
    _xlfn.XLOOKUP($B976, '4.Illumina'!F:F, '4.Illumina'!E:E),
    IF(
        NOT(ISERROR(_xlfn.XLOOKUP($B976, '4.PacBio'!F:F, '4.PacBio'!E:E))),
        _xlfn.XLOOKUP($B976, '4.PacBio'!F:F, '4.PacBio'!E:E),
        IF(
            NOT(ISERROR(_xlfn.XLOOKUP($B976, '4.HiCLibrary'!F:F, '4.HiCLibrary'!E:E))),
            _xlfn.XLOOKUP($B976, '4.HiCLibrary'!F:F, '4.HiCLibrary'!E:E),
            IFERROR(
                _xlfn.XLOOKUP($B976, '4.ONT'!F:F, '4.ONT'!E:E, "?"),
                "?"
            )
        )
    )
)</f>
        <v>OG499</v>
      </c>
      <c r="E976" t="str">
        <f t="shared" si="16"/>
        <v>OG499U_D_IL_NOVA_230302_AD</v>
      </c>
      <c r="F976" s="183" t="s">
        <v>6459</v>
      </c>
      <c r="G976" s="183" t="s">
        <v>6471</v>
      </c>
      <c r="H976" s="289">
        <v>44987</v>
      </c>
      <c r="I976" s="183" t="s">
        <v>6536</v>
      </c>
      <c r="J976" s="183" t="s">
        <v>107</v>
      </c>
      <c r="K976" s="183" t="s">
        <v>107</v>
      </c>
      <c r="L976" s="185"/>
    </row>
    <row r="977" spans="1:12" x14ac:dyDescent="0.25">
      <c r="A977" s="115">
        <f ca="1">INDEX('1.MetaData'!A:A, MATCH($D977, '1.MetaData'!$B:$B, 0))</f>
        <v>499</v>
      </c>
      <c r="B977" s="161" t="s">
        <v>7135</v>
      </c>
      <c r="C977" s="183" t="s">
        <v>4878</v>
      </c>
      <c r="D977" s="81" t="str">
        <f ca="1">IF(
    NOT(ISERROR(_xlfn.XLOOKUP($B977, '4.Illumina'!F:F, '4.Illumina'!E:E))),
    _xlfn.XLOOKUP($B977, '4.Illumina'!F:F, '4.Illumina'!E:E),
    IF(
        NOT(ISERROR(_xlfn.XLOOKUP($B977, '4.PacBio'!F:F, '4.PacBio'!E:E))),
        _xlfn.XLOOKUP($B977, '4.PacBio'!F:F, '4.PacBio'!E:E),
        IF(
            NOT(ISERROR(_xlfn.XLOOKUP($B977, '4.HiCLibrary'!F:F, '4.HiCLibrary'!E:E))),
            _xlfn.XLOOKUP($B977, '4.HiCLibrary'!F:F, '4.HiCLibrary'!E:E),
            IFERROR(
                _xlfn.XLOOKUP($B977, '4.ONT'!F:F, '4.ONT'!E:E, "?"),
                "?"
            )
        )
    )
)</f>
        <v>OG499</v>
      </c>
      <c r="E977" t="str">
        <f t="shared" si="16"/>
        <v>OG499U_D_IL_NOVA_230419_AD2</v>
      </c>
      <c r="F977" s="183" t="s">
        <v>6459</v>
      </c>
      <c r="G977" s="183" t="s">
        <v>6471</v>
      </c>
      <c r="H977" s="289">
        <v>45035</v>
      </c>
      <c r="I977" s="183" t="s">
        <v>6911</v>
      </c>
      <c r="J977" s="183" t="s">
        <v>107</v>
      </c>
      <c r="K977" s="183" t="s">
        <v>107</v>
      </c>
      <c r="L977" s="185"/>
    </row>
    <row r="978" spans="1:12" x14ac:dyDescent="0.25">
      <c r="A978" s="115">
        <f ca="1">INDEX('1.MetaData'!A:A, MATCH($D978, '1.MetaData'!$B:$B, 0))</f>
        <v>500</v>
      </c>
      <c r="B978" s="161" t="s">
        <v>7136</v>
      </c>
      <c r="C978" s="183" t="s">
        <v>4878</v>
      </c>
      <c r="D978" s="81" t="str">
        <f ca="1">IF(
    NOT(ISERROR(_xlfn.XLOOKUP($B978, '4.Illumina'!F:F, '4.Illumina'!E:E))),
    _xlfn.XLOOKUP($B978, '4.Illumina'!F:F, '4.Illumina'!E:E),
    IF(
        NOT(ISERROR(_xlfn.XLOOKUP($B978, '4.PacBio'!F:F, '4.PacBio'!E:E))),
        _xlfn.XLOOKUP($B978, '4.PacBio'!F:F, '4.PacBio'!E:E),
        IF(
            NOT(ISERROR(_xlfn.XLOOKUP($B978, '4.HiCLibrary'!F:F, '4.HiCLibrary'!E:E))),
            _xlfn.XLOOKUP($B978, '4.HiCLibrary'!F:F, '4.HiCLibrary'!E:E),
            IFERROR(
                _xlfn.XLOOKUP($B978, '4.ONT'!F:F, '4.ONT'!E:E, "?"),
                "?"
            )
        )
    )
)</f>
        <v>OG500</v>
      </c>
      <c r="E978" t="str">
        <f t="shared" si="16"/>
        <v>OG500U_D_IL_NEXT_230119_AD</v>
      </c>
      <c r="F978" s="183" t="s">
        <v>6459</v>
      </c>
      <c r="G978" s="183" t="s">
        <v>6469</v>
      </c>
      <c r="H978" s="289">
        <v>44945</v>
      </c>
      <c r="I978" s="183" t="s">
        <v>7059</v>
      </c>
      <c r="J978" s="183" t="s">
        <v>107</v>
      </c>
      <c r="K978" s="183" t="s">
        <v>107</v>
      </c>
      <c r="L978" s="185"/>
    </row>
    <row r="979" spans="1:12" x14ac:dyDescent="0.25">
      <c r="A979" s="115">
        <f ca="1">INDEX('1.MetaData'!A:A, MATCH($D979, '1.MetaData'!$B:$B, 0))</f>
        <v>500</v>
      </c>
      <c r="B979" s="161" t="s">
        <v>7136</v>
      </c>
      <c r="C979" s="183" t="s">
        <v>4878</v>
      </c>
      <c r="D979" s="81" t="str">
        <f ca="1">IF(
    NOT(ISERROR(_xlfn.XLOOKUP($B979, '4.Illumina'!F:F, '4.Illumina'!E:E))),
    _xlfn.XLOOKUP($B979, '4.Illumina'!F:F, '4.Illumina'!E:E),
    IF(
        NOT(ISERROR(_xlfn.XLOOKUP($B979, '4.PacBio'!F:F, '4.PacBio'!E:E))),
        _xlfn.XLOOKUP($B979, '4.PacBio'!F:F, '4.PacBio'!E:E),
        IF(
            NOT(ISERROR(_xlfn.XLOOKUP($B979, '4.HiCLibrary'!F:F, '4.HiCLibrary'!E:E))),
            _xlfn.XLOOKUP($B979, '4.HiCLibrary'!F:F, '4.HiCLibrary'!E:E),
            IFERROR(
                _xlfn.XLOOKUP($B979, '4.ONT'!F:F, '4.ONT'!E:E, "?"),
                "?"
            )
        )
    )
)</f>
        <v>OG500</v>
      </c>
      <c r="E979" t="str">
        <f t="shared" si="16"/>
        <v>OG500U_D_IL_NEXT_230323_LP</v>
      </c>
      <c r="F979" s="183" t="s">
        <v>6459</v>
      </c>
      <c r="G979" s="183" t="s">
        <v>6469</v>
      </c>
      <c r="H979" s="289">
        <v>45008</v>
      </c>
      <c r="I979" s="183" t="s">
        <v>7060</v>
      </c>
      <c r="J979" s="183" t="s">
        <v>107</v>
      </c>
      <c r="K979" s="183" t="s">
        <v>107</v>
      </c>
      <c r="L979" s="185"/>
    </row>
    <row r="980" spans="1:12" x14ac:dyDescent="0.25">
      <c r="A980" s="115">
        <f ca="1">INDEX('1.MetaData'!A:A, MATCH($D980, '1.MetaData'!$B:$B, 0))</f>
        <v>501</v>
      </c>
      <c r="B980" s="161" t="s">
        <v>7137</v>
      </c>
      <c r="C980" s="183" t="s">
        <v>4878</v>
      </c>
      <c r="D980" s="81" t="str">
        <f ca="1">IF(
    NOT(ISERROR(_xlfn.XLOOKUP($B980, '4.Illumina'!F:F, '4.Illumina'!E:E))),
    _xlfn.XLOOKUP($B980, '4.Illumina'!F:F, '4.Illumina'!E:E),
    IF(
        NOT(ISERROR(_xlfn.XLOOKUP($B980, '4.PacBio'!F:F, '4.PacBio'!E:E))),
        _xlfn.XLOOKUP($B980, '4.PacBio'!F:F, '4.PacBio'!E:E),
        IF(
            NOT(ISERROR(_xlfn.XLOOKUP($B980, '4.HiCLibrary'!F:F, '4.HiCLibrary'!E:E))),
            _xlfn.XLOOKUP($B980, '4.HiCLibrary'!F:F, '4.HiCLibrary'!E:E),
            IFERROR(
                _xlfn.XLOOKUP($B980, '4.ONT'!F:F, '4.ONT'!E:E, "?"),
                "?"
            )
        )
    )
)</f>
        <v>OG501</v>
      </c>
      <c r="E980" t="str">
        <f t="shared" si="16"/>
        <v>OG501U_D_IL_NOVA_230302_AD</v>
      </c>
      <c r="F980" s="183" t="s">
        <v>6459</v>
      </c>
      <c r="G980" s="183" t="s">
        <v>6471</v>
      </c>
      <c r="H980" s="289">
        <v>44987</v>
      </c>
      <c r="I980" s="183" t="s">
        <v>6536</v>
      </c>
      <c r="J980" s="183" t="s">
        <v>107</v>
      </c>
      <c r="K980" s="183" t="s">
        <v>107</v>
      </c>
      <c r="L980" s="185"/>
    </row>
    <row r="981" spans="1:12" x14ac:dyDescent="0.25">
      <c r="A981" s="115">
        <f ca="1">INDEX('1.MetaData'!A:A, MATCH($D981, '1.MetaData'!$B:$B, 0))</f>
        <v>501</v>
      </c>
      <c r="B981" s="161" t="s">
        <v>7137</v>
      </c>
      <c r="C981" s="183" t="s">
        <v>4878</v>
      </c>
      <c r="D981" s="81" t="str">
        <f ca="1">IF(
    NOT(ISERROR(_xlfn.XLOOKUP($B981, '4.Illumina'!F:F, '4.Illumina'!E:E))),
    _xlfn.XLOOKUP($B981, '4.Illumina'!F:F, '4.Illumina'!E:E),
    IF(
        NOT(ISERROR(_xlfn.XLOOKUP($B981, '4.PacBio'!F:F, '4.PacBio'!E:E))),
        _xlfn.XLOOKUP($B981, '4.PacBio'!F:F, '4.PacBio'!E:E),
        IF(
            NOT(ISERROR(_xlfn.XLOOKUP($B981, '4.HiCLibrary'!F:F, '4.HiCLibrary'!E:E))),
            _xlfn.XLOOKUP($B981, '4.HiCLibrary'!F:F, '4.HiCLibrary'!E:E),
            IFERROR(
                _xlfn.XLOOKUP($B981, '4.ONT'!F:F, '4.ONT'!E:E, "?"),
                "?"
            )
        )
    )
)</f>
        <v>OG501</v>
      </c>
      <c r="E981" t="str">
        <f t="shared" si="16"/>
        <v>OG501U_D_IL_NOVA_230419_AD2</v>
      </c>
      <c r="F981" s="183" t="s">
        <v>6459</v>
      </c>
      <c r="G981" s="183" t="s">
        <v>6471</v>
      </c>
      <c r="H981" s="289">
        <v>45035</v>
      </c>
      <c r="I981" s="183" t="s">
        <v>6911</v>
      </c>
      <c r="J981" s="183" t="s">
        <v>107</v>
      </c>
      <c r="K981" s="183" t="s">
        <v>107</v>
      </c>
      <c r="L981" s="185"/>
    </row>
    <row r="982" spans="1:12" x14ac:dyDescent="0.25">
      <c r="A982" s="115">
        <f ca="1">INDEX('1.MetaData'!A:A, MATCH($D982, '1.MetaData'!$B:$B, 0))</f>
        <v>502</v>
      </c>
      <c r="B982" s="161" t="s">
        <v>7138</v>
      </c>
      <c r="C982" s="183" t="s">
        <v>4878</v>
      </c>
      <c r="D982" s="81" t="str">
        <f ca="1">IF(
    NOT(ISERROR(_xlfn.XLOOKUP($B982, '4.Illumina'!F:F, '4.Illumina'!E:E))),
    _xlfn.XLOOKUP($B982, '4.Illumina'!F:F, '4.Illumina'!E:E),
    IF(
        NOT(ISERROR(_xlfn.XLOOKUP($B982, '4.PacBio'!F:F, '4.PacBio'!E:E))),
        _xlfn.XLOOKUP($B982, '4.PacBio'!F:F, '4.PacBio'!E:E),
        IF(
            NOT(ISERROR(_xlfn.XLOOKUP($B982, '4.HiCLibrary'!F:F, '4.HiCLibrary'!E:E))),
            _xlfn.XLOOKUP($B982, '4.HiCLibrary'!F:F, '4.HiCLibrary'!E:E),
            IFERROR(
                _xlfn.XLOOKUP($B982, '4.ONT'!F:F, '4.ONT'!E:E, "?"),
                "?"
            )
        )
    )
)</f>
        <v>OG502</v>
      </c>
      <c r="E982" t="str">
        <f t="shared" si="16"/>
        <v>OG502U_D_IL_NOVA_230302_AD</v>
      </c>
      <c r="F982" s="183" t="s">
        <v>6459</v>
      </c>
      <c r="G982" s="183" t="s">
        <v>6471</v>
      </c>
      <c r="H982" s="289">
        <v>44987</v>
      </c>
      <c r="I982" s="183" t="s">
        <v>6536</v>
      </c>
      <c r="J982" s="183" t="s">
        <v>107</v>
      </c>
      <c r="K982" s="183" t="s">
        <v>107</v>
      </c>
      <c r="L982" s="185"/>
    </row>
    <row r="983" spans="1:12" x14ac:dyDescent="0.25">
      <c r="A983" s="115">
        <f ca="1">INDEX('1.MetaData'!A:A, MATCH($D983, '1.MetaData'!$B:$B, 0))</f>
        <v>502</v>
      </c>
      <c r="B983" s="161" t="s">
        <v>7138</v>
      </c>
      <c r="C983" s="183" t="s">
        <v>4878</v>
      </c>
      <c r="D983" s="81" t="str">
        <f ca="1">IF(
    NOT(ISERROR(_xlfn.XLOOKUP($B983, '4.Illumina'!F:F, '4.Illumina'!E:E))),
    _xlfn.XLOOKUP($B983, '4.Illumina'!F:F, '4.Illumina'!E:E),
    IF(
        NOT(ISERROR(_xlfn.XLOOKUP($B983, '4.PacBio'!F:F, '4.PacBio'!E:E))),
        _xlfn.XLOOKUP($B983, '4.PacBio'!F:F, '4.PacBio'!E:E),
        IF(
            NOT(ISERROR(_xlfn.XLOOKUP($B983, '4.HiCLibrary'!F:F, '4.HiCLibrary'!E:E))),
            _xlfn.XLOOKUP($B983, '4.HiCLibrary'!F:F, '4.HiCLibrary'!E:E),
            IFERROR(
                _xlfn.XLOOKUP($B983, '4.ONT'!F:F, '4.ONT'!E:E, "?"),
                "?"
            )
        )
    )
)</f>
        <v>OG502</v>
      </c>
      <c r="E983" t="str">
        <f t="shared" si="16"/>
        <v>OG502U_D_IL_NOVA_230419_AD2</v>
      </c>
      <c r="F983" s="183" t="s">
        <v>6459</v>
      </c>
      <c r="G983" s="183" t="s">
        <v>6471</v>
      </c>
      <c r="H983" s="289">
        <v>45035</v>
      </c>
      <c r="I983" s="183" t="s">
        <v>6911</v>
      </c>
      <c r="J983" s="183" t="s">
        <v>107</v>
      </c>
      <c r="K983" s="183" t="s">
        <v>107</v>
      </c>
      <c r="L983" s="185"/>
    </row>
    <row r="984" spans="1:12" x14ac:dyDescent="0.25">
      <c r="A984" s="115">
        <f ca="1">INDEX('1.MetaData'!A:A, MATCH($D984, '1.MetaData'!$B:$B, 0))</f>
        <v>503</v>
      </c>
      <c r="B984" s="161" t="s">
        <v>7139</v>
      </c>
      <c r="C984" s="183" t="s">
        <v>4878</v>
      </c>
      <c r="D984" s="81" t="str">
        <f ca="1">IF(
    NOT(ISERROR(_xlfn.XLOOKUP($B984, '4.Illumina'!F:F, '4.Illumina'!E:E))),
    _xlfn.XLOOKUP($B984, '4.Illumina'!F:F, '4.Illumina'!E:E),
    IF(
        NOT(ISERROR(_xlfn.XLOOKUP($B984, '4.PacBio'!F:F, '4.PacBio'!E:E))),
        _xlfn.XLOOKUP($B984, '4.PacBio'!F:F, '4.PacBio'!E:E),
        IF(
            NOT(ISERROR(_xlfn.XLOOKUP($B984, '4.HiCLibrary'!F:F, '4.HiCLibrary'!E:E))),
            _xlfn.XLOOKUP($B984, '4.HiCLibrary'!F:F, '4.HiCLibrary'!E:E),
            IFERROR(
                _xlfn.XLOOKUP($B984, '4.ONT'!F:F, '4.ONT'!E:E, "?"),
                "?"
            )
        )
    )
)</f>
        <v>OG503</v>
      </c>
      <c r="E984" t="str">
        <f t="shared" si="16"/>
        <v>OG503U_D_IL_NOVA_230302_AD</v>
      </c>
      <c r="F984" s="183" t="s">
        <v>6459</v>
      </c>
      <c r="G984" s="183" t="s">
        <v>6471</v>
      </c>
      <c r="H984" s="289">
        <v>44987</v>
      </c>
      <c r="I984" s="183" t="s">
        <v>6536</v>
      </c>
      <c r="J984" s="183" t="s">
        <v>107</v>
      </c>
      <c r="K984" s="183" t="s">
        <v>107</v>
      </c>
      <c r="L984" s="185"/>
    </row>
    <row r="985" spans="1:12" x14ac:dyDescent="0.25">
      <c r="A985" s="115">
        <f ca="1">INDEX('1.MetaData'!A:A, MATCH($D985, '1.MetaData'!$B:$B, 0))</f>
        <v>503</v>
      </c>
      <c r="B985" s="161" t="s">
        <v>7139</v>
      </c>
      <c r="C985" s="183" t="s">
        <v>4878</v>
      </c>
      <c r="D985" s="81" t="str">
        <f ca="1">IF(
    NOT(ISERROR(_xlfn.XLOOKUP($B985, '4.Illumina'!F:F, '4.Illumina'!E:E))),
    _xlfn.XLOOKUP($B985, '4.Illumina'!F:F, '4.Illumina'!E:E),
    IF(
        NOT(ISERROR(_xlfn.XLOOKUP($B985, '4.PacBio'!F:F, '4.PacBio'!E:E))),
        _xlfn.XLOOKUP($B985, '4.PacBio'!F:F, '4.PacBio'!E:E),
        IF(
            NOT(ISERROR(_xlfn.XLOOKUP($B985, '4.HiCLibrary'!F:F, '4.HiCLibrary'!E:E))),
            _xlfn.XLOOKUP($B985, '4.HiCLibrary'!F:F, '4.HiCLibrary'!E:E),
            IFERROR(
                _xlfn.XLOOKUP($B985, '4.ONT'!F:F, '4.ONT'!E:E, "?"),
                "?"
            )
        )
    )
)</f>
        <v>OG503</v>
      </c>
      <c r="E985" t="str">
        <f t="shared" si="16"/>
        <v>OG503U_D_IL_NOVA_230419_AD2</v>
      </c>
      <c r="F985" s="183" t="s">
        <v>6459</v>
      </c>
      <c r="G985" s="183" t="s">
        <v>6471</v>
      </c>
      <c r="H985" s="289">
        <v>45035</v>
      </c>
      <c r="I985" s="183" t="s">
        <v>6911</v>
      </c>
      <c r="J985" s="183" t="s">
        <v>107</v>
      </c>
      <c r="K985" s="183" t="s">
        <v>107</v>
      </c>
      <c r="L985" s="185"/>
    </row>
    <row r="986" spans="1:12" x14ac:dyDescent="0.25">
      <c r="A986" s="115">
        <f ca="1">INDEX('1.MetaData'!A:A, MATCH($D986, '1.MetaData'!$B:$B, 0))</f>
        <v>504</v>
      </c>
      <c r="B986" s="161" t="s">
        <v>7140</v>
      </c>
      <c r="C986" s="183" t="s">
        <v>4878</v>
      </c>
      <c r="D986" s="81" t="str">
        <f ca="1">IF(
    NOT(ISERROR(_xlfn.XLOOKUP($B986, '4.Illumina'!F:F, '4.Illumina'!E:E))),
    _xlfn.XLOOKUP($B986, '4.Illumina'!F:F, '4.Illumina'!E:E),
    IF(
        NOT(ISERROR(_xlfn.XLOOKUP($B986, '4.PacBio'!F:F, '4.PacBio'!E:E))),
        _xlfn.XLOOKUP($B986, '4.PacBio'!F:F, '4.PacBio'!E:E),
        IF(
            NOT(ISERROR(_xlfn.XLOOKUP($B986, '4.HiCLibrary'!F:F, '4.HiCLibrary'!E:E))),
            _xlfn.XLOOKUP($B986, '4.HiCLibrary'!F:F, '4.HiCLibrary'!E:E),
            IFERROR(
                _xlfn.XLOOKUP($B986, '4.ONT'!F:F, '4.ONT'!E:E, "?"),
                "?"
            )
        )
    )
)</f>
        <v>OG504</v>
      </c>
      <c r="E986" t="str">
        <f t="shared" si="16"/>
        <v>OG504U_D_IL_NOVA_230302_AD</v>
      </c>
      <c r="F986" s="183" t="s">
        <v>6459</v>
      </c>
      <c r="G986" s="183" t="s">
        <v>6471</v>
      </c>
      <c r="H986" s="289">
        <v>44987</v>
      </c>
      <c r="I986" s="183" t="s">
        <v>6536</v>
      </c>
      <c r="J986" s="183" t="s">
        <v>107</v>
      </c>
      <c r="K986" s="183" t="s">
        <v>107</v>
      </c>
      <c r="L986" s="185"/>
    </row>
    <row r="987" spans="1:12" x14ac:dyDescent="0.25">
      <c r="A987" s="115">
        <f ca="1">INDEX('1.MetaData'!A:A, MATCH($D987, '1.MetaData'!$B:$B, 0))</f>
        <v>504</v>
      </c>
      <c r="B987" s="161" t="s">
        <v>7140</v>
      </c>
      <c r="C987" s="183" t="s">
        <v>4878</v>
      </c>
      <c r="D987" s="81" t="str">
        <f ca="1">IF(
    NOT(ISERROR(_xlfn.XLOOKUP($B987, '4.Illumina'!F:F, '4.Illumina'!E:E))),
    _xlfn.XLOOKUP($B987, '4.Illumina'!F:F, '4.Illumina'!E:E),
    IF(
        NOT(ISERROR(_xlfn.XLOOKUP($B987, '4.PacBio'!F:F, '4.PacBio'!E:E))),
        _xlfn.XLOOKUP($B987, '4.PacBio'!F:F, '4.PacBio'!E:E),
        IF(
            NOT(ISERROR(_xlfn.XLOOKUP($B987, '4.HiCLibrary'!F:F, '4.HiCLibrary'!E:E))),
            _xlfn.XLOOKUP($B987, '4.HiCLibrary'!F:F, '4.HiCLibrary'!E:E),
            IFERROR(
                _xlfn.XLOOKUP($B987, '4.ONT'!F:F, '4.ONT'!E:E, "?"),
                "?"
            )
        )
    )
)</f>
        <v>OG504</v>
      </c>
      <c r="E987" t="str">
        <f t="shared" si="16"/>
        <v>OG504U_D_IL_NOVA_230419_AD2</v>
      </c>
      <c r="F987" s="183" t="s">
        <v>6459</v>
      </c>
      <c r="G987" s="183" t="s">
        <v>6471</v>
      </c>
      <c r="H987" s="289">
        <v>45035</v>
      </c>
      <c r="I987" s="183" t="s">
        <v>6911</v>
      </c>
      <c r="J987" s="183" t="s">
        <v>107</v>
      </c>
      <c r="K987" s="183" t="s">
        <v>107</v>
      </c>
      <c r="L987" s="185"/>
    </row>
    <row r="988" spans="1:12" x14ac:dyDescent="0.25">
      <c r="A988" s="115">
        <f ca="1">INDEX('1.MetaData'!A:A, MATCH($D988, '1.MetaData'!$B:$B, 0))</f>
        <v>505</v>
      </c>
      <c r="B988" s="161" t="s">
        <v>7141</v>
      </c>
      <c r="C988" s="183" t="s">
        <v>4878</v>
      </c>
      <c r="D988" s="81" t="str">
        <f ca="1">IF(
    NOT(ISERROR(_xlfn.XLOOKUP($B988, '4.Illumina'!F:F, '4.Illumina'!E:E))),
    _xlfn.XLOOKUP($B988, '4.Illumina'!F:F, '4.Illumina'!E:E),
    IF(
        NOT(ISERROR(_xlfn.XLOOKUP($B988, '4.PacBio'!F:F, '4.PacBio'!E:E))),
        _xlfn.XLOOKUP($B988, '4.PacBio'!F:F, '4.PacBio'!E:E),
        IF(
            NOT(ISERROR(_xlfn.XLOOKUP($B988, '4.HiCLibrary'!F:F, '4.HiCLibrary'!E:E))),
            _xlfn.XLOOKUP($B988, '4.HiCLibrary'!F:F, '4.HiCLibrary'!E:E),
            IFERROR(
                _xlfn.XLOOKUP($B988, '4.ONT'!F:F, '4.ONT'!E:E, "?"),
                "?"
            )
        )
    )
)</f>
        <v>OG505</v>
      </c>
      <c r="E988" t="str">
        <f t="shared" si="16"/>
        <v>OG505U_D_IL_NOVA_230302_AD</v>
      </c>
      <c r="F988" s="183" t="s">
        <v>6459</v>
      </c>
      <c r="G988" s="183" t="s">
        <v>6471</v>
      </c>
      <c r="H988" s="289">
        <v>44987</v>
      </c>
      <c r="I988" s="183" t="s">
        <v>6536</v>
      </c>
      <c r="J988" s="183" t="s">
        <v>107</v>
      </c>
      <c r="K988" s="183" t="s">
        <v>107</v>
      </c>
      <c r="L988" s="185"/>
    </row>
    <row r="989" spans="1:12" x14ac:dyDescent="0.25">
      <c r="A989" s="115">
        <f ca="1">INDEX('1.MetaData'!A:A, MATCH($D989, '1.MetaData'!$B:$B, 0))</f>
        <v>505</v>
      </c>
      <c r="B989" s="161" t="s">
        <v>7141</v>
      </c>
      <c r="C989" s="183" t="s">
        <v>4878</v>
      </c>
      <c r="D989" s="81" t="str">
        <f ca="1">IF(
    NOT(ISERROR(_xlfn.XLOOKUP($B989, '4.Illumina'!F:F, '4.Illumina'!E:E))),
    _xlfn.XLOOKUP($B989, '4.Illumina'!F:F, '4.Illumina'!E:E),
    IF(
        NOT(ISERROR(_xlfn.XLOOKUP($B989, '4.PacBio'!F:F, '4.PacBio'!E:E))),
        _xlfn.XLOOKUP($B989, '4.PacBio'!F:F, '4.PacBio'!E:E),
        IF(
            NOT(ISERROR(_xlfn.XLOOKUP($B989, '4.HiCLibrary'!F:F, '4.HiCLibrary'!E:E))),
            _xlfn.XLOOKUP($B989, '4.HiCLibrary'!F:F, '4.HiCLibrary'!E:E),
            IFERROR(
                _xlfn.XLOOKUP($B989, '4.ONT'!F:F, '4.ONT'!E:E, "?"),
                "?"
            )
        )
    )
)</f>
        <v>OG505</v>
      </c>
      <c r="E989" t="str">
        <f t="shared" si="16"/>
        <v>OG505U_D_IL_NOVA_230419_AD2</v>
      </c>
      <c r="F989" s="183" t="s">
        <v>6459</v>
      </c>
      <c r="G989" s="183" t="s">
        <v>6471</v>
      </c>
      <c r="H989" s="289">
        <v>45035</v>
      </c>
      <c r="I989" s="183" t="s">
        <v>6911</v>
      </c>
      <c r="J989" s="183" t="s">
        <v>107</v>
      </c>
      <c r="K989" s="183" t="s">
        <v>107</v>
      </c>
      <c r="L989" s="185"/>
    </row>
    <row r="990" spans="1:12" x14ac:dyDescent="0.25">
      <c r="A990" s="115">
        <f ca="1">INDEX('1.MetaData'!A:A, MATCH($D990, '1.MetaData'!$B:$B, 0))</f>
        <v>506</v>
      </c>
      <c r="B990" s="161" t="s">
        <v>7142</v>
      </c>
      <c r="C990" s="183" t="s">
        <v>4878</v>
      </c>
      <c r="D990" s="81" t="str">
        <f ca="1">IF(
    NOT(ISERROR(_xlfn.XLOOKUP($B990, '4.Illumina'!F:F, '4.Illumina'!E:E))),
    _xlfn.XLOOKUP($B990, '4.Illumina'!F:F, '4.Illumina'!E:E),
    IF(
        NOT(ISERROR(_xlfn.XLOOKUP($B990, '4.PacBio'!F:F, '4.PacBio'!E:E))),
        _xlfn.XLOOKUP($B990, '4.PacBio'!F:F, '4.PacBio'!E:E),
        IF(
            NOT(ISERROR(_xlfn.XLOOKUP($B990, '4.HiCLibrary'!F:F, '4.HiCLibrary'!E:E))),
            _xlfn.XLOOKUP($B990, '4.HiCLibrary'!F:F, '4.HiCLibrary'!E:E),
            IFERROR(
                _xlfn.XLOOKUP($B990, '4.ONT'!F:F, '4.ONT'!E:E, "?"),
                "?"
            )
        )
    )
)</f>
        <v>OG506</v>
      </c>
      <c r="E990" t="str">
        <f t="shared" si="16"/>
        <v>OG506U_D_IL_NOVA_230302_AD</v>
      </c>
      <c r="F990" s="183" t="s">
        <v>6459</v>
      </c>
      <c r="G990" s="183" t="s">
        <v>6471</v>
      </c>
      <c r="H990" s="289">
        <v>44987</v>
      </c>
      <c r="I990" s="183" t="s">
        <v>6536</v>
      </c>
      <c r="J990" s="183" t="s">
        <v>107</v>
      </c>
      <c r="K990" s="183" t="s">
        <v>107</v>
      </c>
      <c r="L990" s="185"/>
    </row>
    <row r="991" spans="1:12" x14ac:dyDescent="0.25">
      <c r="A991" s="115">
        <f ca="1">INDEX('1.MetaData'!A:A, MATCH($D991, '1.MetaData'!$B:$B, 0))</f>
        <v>506</v>
      </c>
      <c r="B991" s="161" t="s">
        <v>7142</v>
      </c>
      <c r="C991" s="183" t="s">
        <v>4878</v>
      </c>
      <c r="D991" s="81" t="str">
        <f ca="1">IF(
    NOT(ISERROR(_xlfn.XLOOKUP($B991, '4.Illumina'!F:F, '4.Illumina'!E:E))),
    _xlfn.XLOOKUP($B991, '4.Illumina'!F:F, '4.Illumina'!E:E),
    IF(
        NOT(ISERROR(_xlfn.XLOOKUP($B991, '4.PacBio'!F:F, '4.PacBio'!E:E))),
        _xlfn.XLOOKUP($B991, '4.PacBio'!F:F, '4.PacBio'!E:E),
        IF(
            NOT(ISERROR(_xlfn.XLOOKUP($B991, '4.HiCLibrary'!F:F, '4.HiCLibrary'!E:E))),
            _xlfn.XLOOKUP($B991, '4.HiCLibrary'!F:F, '4.HiCLibrary'!E:E),
            IFERROR(
                _xlfn.XLOOKUP($B991, '4.ONT'!F:F, '4.ONT'!E:E, "?"),
                "?"
            )
        )
    )
)</f>
        <v>OG506</v>
      </c>
      <c r="E991" t="str">
        <f t="shared" si="16"/>
        <v>OG506U_D_IL_NOVA_230419_AD2</v>
      </c>
      <c r="F991" s="183" t="s">
        <v>6459</v>
      </c>
      <c r="G991" s="183" t="s">
        <v>6471</v>
      </c>
      <c r="H991" s="289">
        <v>45035</v>
      </c>
      <c r="I991" s="183" t="s">
        <v>6911</v>
      </c>
      <c r="J991" s="183" t="s">
        <v>107</v>
      </c>
      <c r="K991" s="183" t="s">
        <v>107</v>
      </c>
      <c r="L991" s="185"/>
    </row>
    <row r="992" spans="1:12" x14ac:dyDescent="0.25">
      <c r="A992" s="115">
        <f ca="1">INDEX('1.MetaData'!A:A, MATCH($D992, '1.MetaData'!$B:$B, 0))</f>
        <v>507</v>
      </c>
      <c r="B992" s="161" t="s">
        <v>7143</v>
      </c>
      <c r="C992" s="183" t="s">
        <v>4878</v>
      </c>
      <c r="D992" s="81" t="str">
        <f ca="1">IF(
    NOT(ISERROR(_xlfn.XLOOKUP($B992, '4.Illumina'!F:F, '4.Illumina'!E:E))),
    _xlfn.XLOOKUP($B992, '4.Illumina'!F:F, '4.Illumina'!E:E),
    IF(
        NOT(ISERROR(_xlfn.XLOOKUP($B992, '4.PacBio'!F:F, '4.PacBio'!E:E))),
        _xlfn.XLOOKUP($B992, '4.PacBio'!F:F, '4.PacBio'!E:E),
        IF(
            NOT(ISERROR(_xlfn.XLOOKUP($B992, '4.HiCLibrary'!F:F, '4.HiCLibrary'!E:E))),
            _xlfn.XLOOKUP($B992, '4.HiCLibrary'!F:F, '4.HiCLibrary'!E:E),
            IFERROR(
                _xlfn.XLOOKUP($B992, '4.ONT'!F:F, '4.ONT'!E:E, "?"),
                "?"
            )
        )
    )
)</f>
        <v>OG507</v>
      </c>
      <c r="E992" t="str">
        <f t="shared" si="16"/>
        <v>OG507U_D_IL_NEXT_230119_AD</v>
      </c>
      <c r="F992" s="183" t="s">
        <v>6459</v>
      </c>
      <c r="G992" s="183" t="s">
        <v>6469</v>
      </c>
      <c r="H992" s="289">
        <v>44945</v>
      </c>
      <c r="I992" s="183" t="s">
        <v>7059</v>
      </c>
      <c r="J992" s="183" t="s">
        <v>107</v>
      </c>
      <c r="K992" s="183" t="s">
        <v>107</v>
      </c>
      <c r="L992" s="185"/>
    </row>
    <row r="993" spans="1:12" x14ac:dyDescent="0.25">
      <c r="A993" s="115">
        <f ca="1">INDEX('1.MetaData'!A:A, MATCH($D993, '1.MetaData'!$B:$B, 0))</f>
        <v>507</v>
      </c>
      <c r="B993" s="161" t="s">
        <v>7143</v>
      </c>
      <c r="C993" s="183" t="s">
        <v>4878</v>
      </c>
      <c r="D993" s="81" t="str">
        <f ca="1">IF(
    NOT(ISERROR(_xlfn.XLOOKUP($B993, '4.Illumina'!F:F, '4.Illumina'!E:E))),
    _xlfn.XLOOKUP($B993, '4.Illumina'!F:F, '4.Illumina'!E:E),
    IF(
        NOT(ISERROR(_xlfn.XLOOKUP($B993, '4.PacBio'!F:F, '4.PacBio'!E:E))),
        _xlfn.XLOOKUP($B993, '4.PacBio'!F:F, '4.PacBio'!E:E),
        IF(
            NOT(ISERROR(_xlfn.XLOOKUP($B993, '4.HiCLibrary'!F:F, '4.HiCLibrary'!E:E))),
            _xlfn.XLOOKUP($B993, '4.HiCLibrary'!F:F, '4.HiCLibrary'!E:E),
            IFERROR(
                _xlfn.XLOOKUP($B993, '4.ONT'!F:F, '4.ONT'!E:E, "?"),
                "?"
            )
        )
    )
)</f>
        <v>OG507</v>
      </c>
      <c r="E993" t="str">
        <f t="shared" si="16"/>
        <v>OG507U_D_IL_NEXT_230323_LP</v>
      </c>
      <c r="F993" s="183" t="s">
        <v>6459</v>
      </c>
      <c r="G993" s="183" t="s">
        <v>6469</v>
      </c>
      <c r="H993" s="289">
        <v>45008</v>
      </c>
      <c r="I993" s="183" t="s">
        <v>7060</v>
      </c>
      <c r="J993" s="183" t="s">
        <v>107</v>
      </c>
      <c r="K993" s="183" t="s">
        <v>107</v>
      </c>
      <c r="L993" s="185"/>
    </row>
    <row r="994" spans="1:12" x14ac:dyDescent="0.25">
      <c r="A994" s="115">
        <f ca="1">INDEX('1.MetaData'!A:A, MATCH($D994, '1.MetaData'!$B:$B, 0))</f>
        <v>508</v>
      </c>
      <c r="B994" s="161" t="s">
        <v>7144</v>
      </c>
      <c r="C994" s="183" t="s">
        <v>4878</v>
      </c>
      <c r="D994" s="81" t="str">
        <f ca="1">IF(
    NOT(ISERROR(_xlfn.XLOOKUP($B994, '4.Illumina'!F:F, '4.Illumina'!E:E))),
    _xlfn.XLOOKUP($B994, '4.Illumina'!F:F, '4.Illumina'!E:E),
    IF(
        NOT(ISERROR(_xlfn.XLOOKUP($B994, '4.PacBio'!F:F, '4.PacBio'!E:E))),
        _xlfn.XLOOKUP($B994, '4.PacBio'!F:F, '4.PacBio'!E:E),
        IF(
            NOT(ISERROR(_xlfn.XLOOKUP($B994, '4.HiCLibrary'!F:F, '4.HiCLibrary'!E:E))),
            _xlfn.XLOOKUP($B994, '4.HiCLibrary'!F:F, '4.HiCLibrary'!E:E),
            IFERROR(
                _xlfn.XLOOKUP($B994, '4.ONT'!F:F, '4.ONT'!E:E, "?"),
                "?"
            )
        )
    )
)</f>
        <v>OG508</v>
      </c>
      <c r="E994" t="str">
        <f t="shared" si="16"/>
        <v>OG508U_D_IL_NEXT_230119_AD</v>
      </c>
      <c r="F994" s="183" t="s">
        <v>6459</v>
      </c>
      <c r="G994" s="183" t="s">
        <v>6469</v>
      </c>
      <c r="H994" s="289">
        <v>44945</v>
      </c>
      <c r="I994" s="183" t="s">
        <v>7059</v>
      </c>
      <c r="J994" s="183" t="s">
        <v>107</v>
      </c>
      <c r="K994" s="183" t="s">
        <v>107</v>
      </c>
      <c r="L994" s="185"/>
    </row>
    <row r="995" spans="1:12" x14ac:dyDescent="0.25">
      <c r="A995" s="115">
        <f ca="1">INDEX('1.MetaData'!A:A, MATCH($D995, '1.MetaData'!$B:$B, 0))</f>
        <v>508</v>
      </c>
      <c r="B995" s="161" t="s">
        <v>7144</v>
      </c>
      <c r="C995" s="183" t="s">
        <v>4878</v>
      </c>
      <c r="D995" s="81" t="str">
        <f ca="1">IF(
    NOT(ISERROR(_xlfn.XLOOKUP($B995, '4.Illumina'!F:F, '4.Illumina'!E:E))),
    _xlfn.XLOOKUP($B995, '4.Illumina'!F:F, '4.Illumina'!E:E),
    IF(
        NOT(ISERROR(_xlfn.XLOOKUP($B995, '4.PacBio'!F:F, '4.PacBio'!E:E))),
        _xlfn.XLOOKUP($B995, '4.PacBio'!F:F, '4.PacBio'!E:E),
        IF(
            NOT(ISERROR(_xlfn.XLOOKUP($B995, '4.HiCLibrary'!F:F, '4.HiCLibrary'!E:E))),
            _xlfn.XLOOKUP($B995, '4.HiCLibrary'!F:F, '4.HiCLibrary'!E:E),
            IFERROR(
                _xlfn.XLOOKUP($B995, '4.ONT'!F:F, '4.ONT'!E:E, "?"),
                "?"
            )
        )
    )
)</f>
        <v>OG508</v>
      </c>
      <c r="E995" t="str">
        <f t="shared" si="16"/>
        <v>OG508U_D_IL_NEXT_230323_LP</v>
      </c>
      <c r="F995" s="183" t="s">
        <v>6459</v>
      </c>
      <c r="G995" s="183" t="s">
        <v>6469</v>
      </c>
      <c r="H995" s="289">
        <v>45008</v>
      </c>
      <c r="I995" s="183" t="s">
        <v>7060</v>
      </c>
      <c r="J995" s="183" t="s">
        <v>107</v>
      </c>
      <c r="K995" s="183" t="s">
        <v>107</v>
      </c>
      <c r="L995" s="185"/>
    </row>
    <row r="996" spans="1:12" x14ac:dyDescent="0.25">
      <c r="A996" s="115">
        <f ca="1">INDEX('1.MetaData'!A:A, MATCH($D996, '1.MetaData'!$B:$B, 0))</f>
        <v>509</v>
      </c>
      <c r="B996" s="161" t="s">
        <v>7145</v>
      </c>
      <c r="C996" s="183" t="s">
        <v>4878</v>
      </c>
      <c r="D996" s="81" t="str">
        <f ca="1">IF(
    NOT(ISERROR(_xlfn.XLOOKUP($B996, '4.Illumina'!F:F, '4.Illumina'!E:E))),
    _xlfn.XLOOKUP($B996, '4.Illumina'!F:F, '4.Illumina'!E:E),
    IF(
        NOT(ISERROR(_xlfn.XLOOKUP($B996, '4.PacBio'!F:F, '4.PacBio'!E:E))),
        _xlfn.XLOOKUP($B996, '4.PacBio'!F:F, '4.PacBio'!E:E),
        IF(
            NOT(ISERROR(_xlfn.XLOOKUP($B996, '4.HiCLibrary'!F:F, '4.HiCLibrary'!E:E))),
            _xlfn.XLOOKUP($B996, '4.HiCLibrary'!F:F, '4.HiCLibrary'!E:E),
            IFERROR(
                _xlfn.XLOOKUP($B996, '4.ONT'!F:F, '4.ONT'!E:E, "?"),
                "?"
            )
        )
    )
)</f>
        <v>OG509</v>
      </c>
      <c r="E996" t="str">
        <f t="shared" si="16"/>
        <v>OG509U_D_IL_NOVA_230302_AD</v>
      </c>
      <c r="F996" s="183" t="s">
        <v>6459</v>
      </c>
      <c r="G996" s="183" t="s">
        <v>6471</v>
      </c>
      <c r="H996" s="289">
        <v>44987</v>
      </c>
      <c r="I996" s="183" t="s">
        <v>6536</v>
      </c>
      <c r="J996" s="183" t="s">
        <v>107</v>
      </c>
      <c r="K996" s="183" t="s">
        <v>107</v>
      </c>
      <c r="L996" s="185"/>
    </row>
    <row r="997" spans="1:12" x14ac:dyDescent="0.25">
      <c r="A997" s="115">
        <f ca="1">INDEX('1.MetaData'!A:A, MATCH($D997, '1.MetaData'!$B:$B, 0))</f>
        <v>509</v>
      </c>
      <c r="B997" s="161" t="s">
        <v>7145</v>
      </c>
      <c r="C997" s="183" t="s">
        <v>4878</v>
      </c>
      <c r="D997" s="81" t="str">
        <f ca="1">IF(
    NOT(ISERROR(_xlfn.XLOOKUP($B997, '4.Illumina'!F:F, '4.Illumina'!E:E))),
    _xlfn.XLOOKUP($B997, '4.Illumina'!F:F, '4.Illumina'!E:E),
    IF(
        NOT(ISERROR(_xlfn.XLOOKUP($B997, '4.PacBio'!F:F, '4.PacBio'!E:E))),
        _xlfn.XLOOKUP($B997, '4.PacBio'!F:F, '4.PacBio'!E:E),
        IF(
            NOT(ISERROR(_xlfn.XLOOKUP($B997, '4.HiCLibrary'!F:F, '4.HiCLibrary'!E:E))),
            _xlfn.XLOOKUP($B997, '4.HiCLibrary'!F:F, '4.HiCLibrary'!E:E),
            IFERROR(
                _xlfn.XLOOKUP($B997, '4.ONT'!F:F, '4.ONT'!E:E, "?"),
                "?"
            )
        )
    )
)</f>
        <v>OG509</v>
      </c>
      <c r="E997" t="str">
        <f t="shared" si="16"/>
        <v>OG509U_D_IL_NOVA_230419_AD2</v>
      </c>
      <c r="F997" s="183" t="s">
        <v>6459</v>
      </c>
      <c r="G997" s="183" t="s">
        <v>6471</v>
      </c>
      <c r="H997" s="289">
        <v>45035</v>
      </c>
      <c r="I997" s="183" t="s">
        <v>6911</v>
      </c>
      <c r="J997" s="183" t="s">
        <v>107</v>
      </c>
      <c r="K997" s="183" t="s">
        <v>107</v>
      </c>
      <c r="L997" s="185"/>
    </row>
    <row r="998" spans="1:12" x14ac:dyDescent="0.25">
      <c r="A998" s="115">
        <f ca="1">INDEX('1.MetaData'!A:A, MATCH($D998, '1.MetaData'!$B:$B, 0))</f>
        <v>510</v>
      </c>
      <c r="B998" s="161" t="s">
        <v>7146</v>
      </c>
      <c r="C998" s="183" t="s">
        <v>4878</v>
      </c>
      <c r="D998" s="81" t="str">
        <f ca="1">IF(
    NOT(ISERROR(_xlfn.XLOOKUP($B998, '4.Illumina'!F:F, '4.Illumina'!E:E))),
    _xlfn.XLOOKUP($B998, '4.Illumina'!F:F, '4.Illumina'!E:E),
    IF(
        NOT(ISERROR(_xlfn.XLOOKUP($B998, '4.PacBio'!F:F, '4.PacBio'!E:E))),
        _xlfn.XLOOKUP($B998, '4.PacBio'!F:F, '4.PacBio'!E:E),
        IF(
            NOT(ISERROR(_xlfn.XLOOKUP($B998, '4.HiCLibrary'!F:F, '4.HiCLibrary'!E:E))),
            _xlfn.XLOOKUP($B998, '4.HiCLibrary'!F:F, '4.HiCLibrary'!E:E),
            IFERROR(
                _xlfn.XLOOKUP($B998, '4.ONT'!F:F, '4.ONT'!E:E, "?"),
                "?"
            )
        )
    )
)</f>
        <v>OG510</v>
      </c>
      <c r="E998" t="str">
        <f t="shared" si="16"/>
        <v>OG510U_D_IL_NEXT_230119_AD</v>
      </c>
      <c r="F998" s="183" t="s">
        <v>6459</v>
      </c>
      <c r="G998" s="183" t="s">
        <v>6469</v>
      </c>
      <c r="H998" s="289">
        <v>44945</v>
      </c>
      <c r="I998" s="183" t="s">
        <v>7059</v>
      </c>
      <c r="J998" s="183" t="s">
        <v>107</v>
      </c>
      <c r="K998" s="183" t="s">
        <v>107</v>
      </c>
      <c r="L998" s="185"/>
    </row>
    <row r="999" spans="1:12" x14ac:dyDescent="0.25">
      <c r="A999" s="115">
        <f ca="1">INDEX('1.MetaData'!A:A, MATCH($D999, '1.MetaData'!$B:$B, 0))</f>
        <v>510</v>
      </c>
      <c r="B999" s="161" t="s">
        <v>7146</v>
      </c>
      <c r="C999" s="183" t="s">
        <v>4878</v>
      </c>
      <c r="D999" s="81" t="str">
        <f ca="1">IF(
    NOT(ISERROR(_xlfn.XLOOKUP($B999, '4.Illumina'!F:F, '4.Illumina'!E:E))),
    _xlfn.XLOOKUP($B999, '4.Illumina'!F:F, '4.Illumina'!E:E),
    IF(
        NOT(ISERROR(_xlfn.XLOOKUP($B999, '4.PacBio'!F:F, '4.PacBio'!E:E))),
        _xlfn.XLOOKUP($B999, '4.PacBio'!F:F, '4.PacBio'!E:E),
        IF(
            NOT(ISERROR(_xlfn.XLOOKUP($B999, '4.HiCLibrary'!F:F, '4.HiCLibrary'!E:E))),
            _xlfn.XLOOKUP($B999, '4.HiCLibrary'!F:F, '4.HiCLibrary'!E:E),
            IFERROR(
                _xlfn.XLOOKUP($B999, '4.ONT'!F:F, '4.ONT'!E:E, "?"),
                "?"
            )
        )
    )
)</f>
        <v>OG510</v>
      </c>
      <c r="E999" t="str">
        <f t="shared" si="16"/>
        <v>OG510U_D_IL_NEXT_230323_LP</v>
      </c>
      <c r="F999" s="183" t="s">
        <v>6459</v>
      </c>
      <c r="G999" s="183" t="s">
        <v>6469</v>
      </c>
      <c r="H999" s="289">
        <v>45008</v>
      </c>
      <c r="I999" s="183" t="s">
        <v>7060</v>
      </c>
      <c r="J999" s="183" t="s">
        <v>107</v>
      </c>
      <c r="K999" s="183" t="s">
        <v>107</v>
      </c>
      <c r="L999" s="185"/>
    </row>
    <row r="1000" spans="1:12" x14ac:dyDescent="0.25">
      <c r="A1000" s="115">
        <f ca="1">INDEX('1.MetaData'!A:A, MATCH($D1000, '1.MetaData'!$B:$B, 0))</f>
        <v>511</v>
      </c>
      <c r="B1000" s="161" t="s">
        <v>7147</v>
      </c>
      <c r="C1000" s="183" t="s">
        <v>4878</v>
      </c>
      <c r="D1000" s="81" t="str">
        <f ca="1">IF(
    NOT(ISERROR(_xlfn.XLOOKUP($B1000, '4.Illumina'!F:F, '4.Illumina'!E:E))),
    _xlfn.XLOOKUP($B1000, '4.Illumina'!F:F, '4.Illumina'!E:E),
    IF(
        NOT(ISERROR(_xlfn.XLOOKUP($B1000, '4.PacBio'!F:F, '4.PacBio'!E:E))),
        _xlfn.XLOOKUP($B1000, '4.PacBio'!F:F, '4.PacBio'!E:E),
        IF(
            NOT(ISERROR(_xlfn.XLOOKUP($B1000, '4.HiCLibrary'!F:F, '4.HiCLibrary'!E:E))),
            _xlfn.XLOOKUP($B1000, '4.HiCLibrary'!F:F, '4.HiCLibrary'!E:E),
            IFERROR(
                _xlfn.XLOOKUP($B1000, '4.ONT'!F:F, '4.ONT'!E:E, "?"),
                "?"
            )
        )
    )
)</f>
        <v>OG511</v>
      </c>
      <c r="E1000" t="str">
        <f t="shared" si="16"/>
        <v>OG511U_D_IL_NOVA_230302_AD</v>
      </c>
      <c r="F1000" s="183" t="s">
        <v>6459</v>
      </c>
      <c r="G1000" s="183" t="s">
        <v>6471</v>
      </c>
      <c r="H1000" s="289">
        <v>44987</v>
      </c>
      <c r="I1000" s="183" t="s">
        <v>6536</v>
      </c>
      <c r="J1000" s="183" t="s">
        <v>107</v>
      </c>
      <c r="K1000" s="183" t="s">
        <v>107</v>
      </c>
      <c r="L1000" s="185"/>
    </row>
    <row r="1001" spans="1:12" x14ac:dyDescent="0.25">
      <c r="A1001" s="115">
        <f ca="1">INDEX('1.MetaData'!A:A, MATCH($D1001, '1.MetaData'!$B:$B, 0))</f>
        <v>511</v>
      </c>
      <c r="B1001" s="161" t="s">
        <v>7147</v>
      </c>
      <c r="C1001" s="183" t="s">
        <v>4878</v>
      </c>
      <c r="D1001" s="81" t="str">
        <f ca="1">IF(
    NOT(ISERROR(_xlfn.XLOOKUP($B1001, '4.Illumina'!F:F, '4.Illumina'!E:E))),
    _xlfn.XLOOKUP($B1001, '4.Illumina'!F:F, '4.Illumina'!E:E),
    IF(
        NOT(ISERROR(_xlfn.XLOOKUP($B1001, '4.PacBio'!F:F, '4.PacBio'!E:E))),
        _xlfn.XLOOKUP($B1001, '4.PacBio'!F:F, '4.PacBio'!E:E),
        IF(
            NOT(ISERROR(_xlfn.XLOOKUP($B1001, '4.HiCLibrary'!F:F, '4.HiCLibrary'!E:E))),
            _xlfn.XLOOKUP($B1001, '4.HiCLibrary'!F:F, '4.HiCLibrary'!E:E),
            IFERROR(
                _xlfn.XLOOKUP($B1001, '4.ONT'!F:F, '4.ONT'!E:E, "?"),
                "?"
            )
        )
    )
)</f>
        <v>OG511</v>
      </c>
      <c r="E1001" t="str">
        <f t="shared" si="16"/>
        <v>OG511U_D_IL_NOVA_230419_AD2</v>
      </c>
      <c r="F1001" s="183" t="s">
        <v>6459</v>
      </c>
      <c r="G1001" s="183" t="s">
        <v>6471</v>
      </c>
      <c r="H1001" s="289">
        <v>45035</v>
      </c>
      <c r="I1001" s="183" t="s">
        <v>6911</v>
      </c>
      <c r="J1001" s="183" t="s">
        <v>107</v>
      </c>
      <c r="K1001" s="183" t="s">
        <v>107</v>
      </c>
      <c r="L1001" s="185"/>
    </row>
    <row r="1002" spans="1:12" x14ac:dyDescent="0.25">
      <c r="A1002" s="115">
        <f ca="1">INDEX('1.MetaData'!A:A, MATCH($D1002, '1.MetaData'!$B:$B, 0))</f>
        <v>512</v>
      </c>
      <c r="B1002" s="161" t="s">
        <v>7148</v>
      </c>
      <c r="C1002" s="183" t="s">
        <v>4878</v>
      </c>
      <c r="D1002" s="81" t="str">
        <f ca="1">IF(
    NOT(ISERROR(_xlfn.XLOOKUP($B1002, '4.Illumina'!F:F, '4.Illumina'!E:E))),
    _xlfn.XLOOKUP($B1002, '4.Illumina'!F:F, '4.Illumina'!E:E),
    IF(
        NOT(ISERROR(_xlfn.XLOOKUP($B1002, '4.PacBio'!F:F, '4.PacBio'!E:E))),
        _xlfn.XLOOKUP($B1002, '4.PacBio'!F:F, '4.PacBio'!E:E),
        IF(
            NOT(ISERROR(_xlfn.XLOOKUP($B1002, '4.HiCLibrary'!F:F, '4.HiCLibrary'!E:E))),
            _xlfn.XLOOKUP($B1002, '4.HiCLibrary'!F:F, '4.HiCLibrary'!E:E),
            IFERROR(
                _xlfn.XLOOKUP($B1002, '4.ONT'!F:F, '4.ONT'!E:E, "?"),
                "?"
            )
        )
    )
)</f>
        <v>OG512</v>
      </c>
      <c r="E1002" t="str">
        <f t="shared" si="16"/>
        <v>OG512U_D_IL_NOVA_230302_AD</v>
      </c>
      <c r="F1002" s="183" t="s">
        <v>6459</v>
      </c>
      <c r="G1002" s="183" t="s">
        <v>6471</v>
      </c>
      <c r="H1002" s="289">
        <v>44987</v>
      </c>
      <c r="I1002" s="183" t="s">
        <v>6536</v>
      </c>
      <c r="J1002" s="183" t="s">
        <v>107</v>
      </c>
      <c r="K1002" s="183" t="s">
        <v>107</v>
      </c>
      <c r="L1002" s="185"/>
    </row>
    <row r="1003" spans="1:12" x14ac:dyDescent="0.25">
      <c r="A1003" s="115">
        <f ca="1">INDEX('1.MetaData'!A:A, MATCH($D1003, '1.MetaData'!$B:$B, 0))</f>
        <v>512</v>
      </c>
      <c r="B1003" s="161" t="s">
        <v>7148</v>
      </c>
      <c r="C1003" s="183" t="s">
        <v>4878</v>
      </c>
      <c r="D1003" s="81" t="str">
        <f ca="1">IF(
    NOT(ISERROR(_xlfn.XLOOKUP($B1003, '4.Illumina'!F:F, '4.Illumina'!E:E))),
    _xlfn.XLOOKUP($B1003, '4.Illumina'!F:F, '4.Illumina'!E:E),
    IF(
        NOT(ISERROR(_xlfn.XLOOKUP($B1003, '4.PacBio'!F:F, '4.PacBio'!E:E))),
        _xlfn.XLOOKUP($B1003, '4.PacBio'!F:F, '4.PacBio'!E:E),
        IF(
            NOT(ISERROR(_xlfn.XLOOKUP($B1003, '4.HiCLibrary'!F:F, '4.HiCLibrary'!E:E))),
            _xlfn.XLOOKUP($B1003, '4.HiCLibrary'!F:F, '4.HiCLibrary'!E:E),
            IFERROR(
                _xlfn.XLOOKUP($B1003, '4.ONT'!F:F, '4.ONT'!E:E, "?"),
                "?"
            )
        )
    )
)</f>
        <v>OG512</v>
      </c>
      <c r="E1003" t="str">
        <f t="shared" si="16"/>
        <v>OG512U_D_IL_NOVA_230419_AD2</v>
      </c>
      <c r="F1003" s="183" t="s">
        <v>6459</v>
      </c>
      <c r="G1003" s="183" t="s">
        <v>6471</v>
      </c>
      <c r="H1003" s="289">
        <v>45035</v>
      </c>
      <c r="I1003" s="183" t="s">
        <v>6911</v>
      </c>
      <c r="J1003" s="183" t="s">
        <v>107</v>
      </c>
      <c r="K1003" s="183" t="s">
        <v>107</v>
      </c>
      <c r="L1003" s="185"/>
    </row>
    <row r="1004" spans="1:12" x14ac:dyDescent="0.25">
      <c r="A1004" s="115">
        <f ca="1">INDEX('1.MetaData'!A:A, MATCH($D1004, '1.MetaData'!$B:$B, 0))</f>
        <v>513</v>
      </c>
      <c r="B1004" s="161" t="s">
        <v>7149</v>
      </c>
      <c r="C1004" s="183" t="s">
        <v>4878</v>
      </c>
      <c r="D1004" s="81" t="str">
        <f ca="1">IF(
    NOT(ISERROR(_xlfn.XLOOKUP($B1004, '4.Illumina'!F:F, '4.Illumina'!E:E))),
    _xlfn.XLOOKUP($B1004, '4.Illumina'!F:F, '4.Illumina'!E:E),
    IF(
        NOT(ISERROR(_xlfn.XLOOKUP($B1004, '4.PacBio'!F:F, '4.PacBio'!E:E))),
        _xlfn.XLOOKUP($B1004, '4.PacBio'!F:F, '4.PacBio'!E:E),
        IF(
            NOT(ISERROR(_xlfn.XLOOKUP($B1004, '4.HiCLibrary'!F:F, '4.HiCLibrary'!E:E))),
            _xlfn.XLOOKUP($B1004, '4.HiCLibrary'!F:F, '4.HiCLibrary'!E:E),
            IFERROR(
                _xlfn.XLOOKUP($B1004, '4.ONT'!F:F, '4.ONT'!E:E, "?"),
                "?"
            )
        )
    )
)</f>
        <v>OG513</v>
      </c>
      <c r="E1004" t="str">
        <f t="shared" si="16"/>
        <v>OG513U_D_IL_NOVA_230302_AD</v>
      </c>
      <c r="F1004" s="183" t="s">
        <v>6459</v>
      </c>
      <c r="G1004" s="183" t="s">
        <v>6471</v>
      </c>
      <c r="H1004" s="289">
        <v>44987</v>
      </c>
      <c r="I1004" s="183" t="s">
        <v>6536</v>
      </c>
      <c r="J1004" s="183" t="s">
        <v>107</v>
      </c>
      <c r="K1004" s="183" t="s">
        <v>107</v>
      </c>
      <c r="L1004" s="185"/>
    </row>
    <row r="1005" spans="1:12" x14ac:dyDescent="0.25">
      <c r="A1005" s="115">
        <f ca="1">INDEX('1.MetaData'!A:A, MATCH($D1005, '1.MetaData'!$B:$B, 0))</f>
        <v>513</v>
      </c>
      <c r="B1005" s="161" t="s">
        <v>7149</v>
      </c>
      <c r="C1005" s="183" t="s">
        <v>4878</v>
      </c>
      <c r="D1005" s="81" t="str">
        <f ca="1">IF(
    NOT(ISERROR(_xlfn.XLOOKUP($B1005, '4.Illumina'!F:F, '4.Illumina'!E:E))),
    _xlfn.XLOOKUP($B1005, '4.Illumina'!F:F, '4.Illumina'!E:E),
    IF(
        NOT(ISERROR(_xlfn.XLOOKUP($B1005, '4.PacBio'!F:F, '4.PacBio'!E:E))),
        _xlfn.XLOOKUP($B1005, '4.PacBio'!F:F, '4.PacBio'!E:E),
        IF(
            NOT(ISERROR(_xlfn.XLOOKUP($B1005, '4.HiCLibrary'!F:F, '4.HiCLibrary'!E:E))),
            _xlfn.XLOOKUP($B1005, '4.HiCLibrary'!F:F, '4.HiCLibrary'!E:E),
            IFERROR(
                _xlfn.XLOOKUP($B1005, '4.ONT'!F:F, '4.ONT'!E:E, "?"),
                "?"
            )
        )
    )
)</f>
        <v>OG513</v>
      </c>
      <c r="E1005" t="str">
        <f t="shared" si="16"/>
        <v>OG513U_D_IL_NOVA_230419_AD2</v>
      </c>
      <c r="F1005" s="183" t="s">
        <v>6459</v>
      </c>
      <c r="G1005" s="183" t="s">
        <v>6471</v>
      </c>
      <c r="H1005" s="289">
        <v>45035</v>
      </c>
      <c r="I1005" s="183" t="s">
        <v>6911</v>
      </c>
      <c r="J1005" s="183" t="s">
        <v>107</v>
      </c>
      <c r="K1005" s="183" t="s">
        <v>107</v>
      </c>
      <c r="L1005" s="185"/>
    </row>
    <row r="1006" spans="1:12" x14ac:dyDescent="0.25">
      <c r="A1006" s="115">
        <f ca="1">INDEX('1.MetaData'!A:A, MATCH($D1006, '1.MetaData'!$B:$B, 0))</f>
        <v>514</v>
      </c>
      <c r="B1006" s="161" t="s">
        <v>7150</v>
      </c>
      <c r="C1006" s="183" t="s">
        <v>4878</v>
      </c>
      <c r="D1006" s="81" t="str">
        <f ca="1">IF(
    NOT(ISERROR(_xlfn.XLOOKUP($B1006, '4.Illumina'!F:F, '4.Illumina'!E:E))),
    _xlfn.XLOOKUP($B1006, '4.Illumina'!F:F, '4.Illumina'!E:E),
    IF(
        NOT(ISERROR(_xlfn.XLOOKUP($B1006, '4.PacBio'!F:F, '4.PacBio'!E:E))),
        _xlfn.XLOOKUP($B1006, '4.PacBio'!F:F, '4.PacBio'!E:E),
        IF(
            NOT(ISERROR(_xlfn.XLOOKUP($B1006, '4.HiCLibrary'!F:F, '4.HiCLibrary'!E:E))),
            _xlfn.XLOOKUP($B1006, '4.HiCLibrary'!F:F, '4.HiCLibrary'!E:E),
            IFERROR(
                _xlfn.XLOOKUP($B1006, '4.ONT'!F:F, '4.ONT'!E:E, "?"),
                "?"
            )
        )
    )
)</f>
        <v>OG514</v>
      </c>
      <c r="E1006" t="str">
        <f t="shared" si="16"/>
        <v>OG514U_D_IL_NOVA_230302_AD</v>
      </c>
      <c r="F1006" s="183" t="s">
        <v>6459</v>
      </c>
      <c r="G1006" s="183" t="s">
        <v>6471</v>
      </c>
      <c r="H1006" s="289">
        <v>44987</v>
      </c>
      <c r="I1006" s="183" t="s">
        <v>6536</v>
      </c>
      <c r="J1006" s="183" t="s">
        <v>107</v>
      </c>
      <c r="K1006" s="183" t="s">
        <v>107</v>
      </c>
      <c r="L1006" s="185"/>
    </row>
    <row r="1007" spans="1:12" x14ac:dyDescent="0.25">
      <c r="A1007" s="115">
        <f ca="1">INDEX('1.MetaData'!A:A, MATCH($D1007, '1.MetaData'!$B:$B, 0))</f>
        <v>514</v>
      </c>
      <c r="B1007" s="161" t="s">
        <v>7150</v>
      </c>
      <c r="C1007" s="183" t="s">
        <v>4878</v>
      </c>
      <c r="D1007" s="81" t="str">
        <f ca="1">IF(
    NOT(ISERROR(_xlfn.XLOOKUP($B1007, '4.Illumina'!F:F, '4.Illumina'!E:E))),
    _xlfn.XLOOKUP($B1007, '4.Illumina'!F:F, '4.Illumina'!E:E),
    IF(
        NOT(ISERROR(_xlfn.XLOOKUP($B1007, '4.PacBio'!F:F, '4.PacBio'!E:E))),
        _xlfn.XLOOKUP($B1007, '4.PacBio'!F:F, '4.PacBio'!E:E),
        IF(
            NOT(ISERROR(_xlfn.XLOOKUP($B1007, '4.HiCLibrary'!F:F, '4.HiCLibrary'!E:E))),
            _xlfn.XLOOKUP($B1007, '4.HiCLibrary'!F:F, '4.HiCLibrary'!E:E),
            IFERROR(
                _xlfn.XLOOKUP($B1007, '4.ONT'!F:F, '4.ONT'!E:E, "?"),
                "?"
            )
        )
    )
)</f>
        <v>OG514</v>
      </c>
      <c r="E1007" t="str">
        <f t="shared" si="16"/>
        <v>OG514U_D_IL_NOVA_230419_AD2</v>
      </c>
      <c r="F1007" s="183" t="s">
        <v>6459</v>
      </c>
      <c r="G1007" s="183" t="s">
        <v>6471</v>
      </c>
      <c r="H1007" s="289">
        <v>45035</v>
      </c>
      <c r="I1007" s="183" t="s">
        <v>6911</v>
      </c>
      <c r="J1007" s="183" t="s">
        <v>107</v>
      </c>
      <c r="K1007" s="183" t="s">
        <v>107</v>
      </c>
      <c r="L1007" s="185"/>
    </row>
    <row r="1008" spans="1:12" x14ac:dyDescent="0.25">
      <c r="A1008" s="115">
        <f ca="1">INDEX('1.MetaData'!A:A, MATCH($D1008, '1.MetaData'!$B:$B, 0))</f>
        <v>515</v>
      </c>
      <c r="B1008" s="161" t="s">
        <v>7151</v>
      </c>
      <c r="C1008" s="183" t="s">
        <v>4878</v>
      </c>
      <c r="D1008" s="81" t="str">
        <f ca="1">IF(
    NOT(ISERROR(_xlfn.XLOOKUP($B1008, '4.Illumina'!F:F, '4.Illumina'!E:E))),
    _xlfn.XLOOKUP($B1008, '4.Illumina'!F:F, '4.Illumina'!E:E),
    IF(
        NOT(ISERROR(_xlfn.XLOOKUP($B1008, '4.PacBio'!F:F, '4.PacBio'!E:E))),
        _xlfn.XLOOKUP($B1008, '4.PacBio'!F:F, '4.PacBio'!E:E),
        IF(
            NOT(ISERROR(_xlfn.XLOOKUP($B1008, '4.HiCLibrary'!F:F, '4.HiCLibrary'!E:E))),
            _xlfn.XLOOKUP($B1008, '4.HiCLibrary'!F:F, '4.HiCLibrary'!E:E),
            IFERROR(
                _xlfn.XLOOKUP($B1008, '4.ONT'!F:F, '4.ONT'!E:E, "?"),
                "?"
            )
        )
    )
)</f>
        <v>OG515</v>
      </c>
      <c r="E1008" t="str">
        <f t="shared" si="16"/>
        <v>OG515U_D_IL_NEXT_230119_AD</v>
      </c>
      <c r="F1008" s="183" t="s">
        <v>6459</v>
      </c>
      <c r="G1008" s="183" t="s">
        <v>6469</v>
      </c>
      <c r="H1008" s="289">
        <v>44945</v>
      </c>
      <c r="I1008" s="183" t="s">
        <v>7059</v>
      </c>
      <c r="J1008" s="183" t="s">
        <v>107</v>
      </c>
      <c r="K1008" s="183" t="s">
        <v>107</v>
      </c>
      <c r="L1008" s="185"/>
    </row>
    <row r="1009" spans="1:12" x14ac:dyDescent="0.25">
      <c r="A1009" s="115">
        <f ca="1">INDEX('1.MetaData'!A:A, MATCH($D1009, '1.MetaData'!$B:$B, 0))</f>
        <v>515</v>
      </c>
      <c r="B1009" s="161" t="s">
        <v>7151</v>
      </c>
      <c r="C1009" s="183" t="s">
        <v>4878</v>
      </c>
      <c r="D1009" s="81" t="str">
        <f ca="1">IF(
    NOT(ISERROR(_xlfn.XLOOKUP($B1009, '4.Illumina'!F:F, '4.Illumina'!E:E))),
    _xlfn.XLOOKUP($B1009, '4.Illumina'!F:F, '4.Illumina'!E:E),
    IF(
        NOT(ISERROR(_xlfn.XLOOKUP($B1009, '4.PacBio'!F:F, '4.PacBio'!E:E))),
        _xlfn.XLOOKUP($B1009, '4.PacBio'!F:F, '4.PacBio'!E:E),
        IF(
            NOT(ISERROR(_xlfn.XLOOKUP($B1009, '4.HiCLibrary'!F:F, '4.HiCLibrary'!E:E))),
            _xlfn.XLOOKUP($B1009, '4.HiCLibrary'!F:F, '4.HiCLibrary'!E:E),
            IFERROR(
                _xlfn.XLOOKUP($B1009, '4.ONT'!F:F, '4.ONT'!E:E, "?"),
                "?"
            )
        )
    )
)</f>
        <v>OG515</v>
      </c>
      <c r="E1009" t="str">
        <f t="shared" si="16"/>
        <v>OG515U_D_IL_NEXT_230323_LP</v>
      </c>
      <c r="F1009" s="183" t="s">
        <v>6459</v>
      </c>
      <c r="G1009" s="183" t="s">
        <v>6469</v>
      </c>
      <c r="H1009" s="289">
        <v>45008</v>
      </c>
      <c r="I1009" s="183" t="s">
        <v>7060</v>
      </c>
      <c r="J1009" s="183" t="s">
        <v>107</v>
      </c>
      <c r="K1009" s="183" t="s">
        <v>107</v>
      </c>
      <c r="L1009" s="185"/>
    </row>
    <row r="1010" spans="1:12" x14ac:dyDescent="0.25">
      <c r="A1010" s="115">
        <f ca="1">INDEX('1.MetaData'!A:A, MATCH($D1010, '1.MetaData'!$B:$B, 0))</f>
        <v>516</v>
      </c>
      <c r="B1010" s="161" t="s">
        <v>7152</v>
      </c>
      <c r="C1010" s="183" t="s">
        <v>4878</v>
      </c>
      <c r="D1010" s="81" t="str">
        <f ca="1">IF(
    NOT(ISERROR(_xlfn.XLOOKUP($B1010, '4.Illumina'!F:F, '4.Illumina'!E:E))),
    _xlfn.XLOOKUP($B1010, '4.Illumina'!F:F, '4.Illumina'!E:E),
    IF(
        NOT(ISERROR(_xlfn.XLOOKUP($B1010, '4.PacBio'!F:F, '4.PacBio'!E:E))),
        _xlfn.XLOOKUP($B1010, '4.PacBio'!F:F, '4.PacBio'!E:E),
        IF(
            NOT(ISERROR(_xlfn.XLOOKUP($B1010, '4.HiCLibrary'!F:F, '4.HiCLibrary'!E:E))),
            _xlfn.XLOOKUP($B1010, '4.HiCLibrary'!F:F, '4.HiCLibrary'!E:E),
            IFERROR(
                _xlfn.XLOOKUP($B1010, '4.ONT'!F:F, '4.ONT'!E:E, "?"),
                "?"
            )
        )
    )
)</f>
        <v>OG516</v>
      </c>
      <c r="E1010" t="str">
        <f t="shared" si="16"/>
        <v>OG516U_D_IL_NOVA_230302_AD</v>
      </c>
      <c r="F1010" s="183" t="s">
        <v>6459</v>
      </c>
      <c r="G1010" s="183" t="s">
        <v>6471</v>
      </c>
      <c r="H1010" s="289">
        <v>44987</v>
      </c>
      <c r="I1010" s="183" t="s">
        <v>6536</v>
      </c>
      <c r="J1010" s="183" t="s">
        <v>107</v>
      </c>
      <c r="K1010" s="183" t="s">
        <v>107</v>
      </c>
      <c r="L1010" s="185"/>
    </row>
    <row r="1011" spans="1:12" x14ac:dyDescent="0.25">
      <c r="A1011" s="115">
        <f ca="1">INDEX('1.MetaData'!A:A, MATCH($D1011, '1.MetaData'!$B:$B, 0))</f>
        <v>516</v>
      </c>
      <c r="B1011" s="161" t="s">
        <v>7152</v>
      </c>
      <c r="C1011" s="183" t="s">
        <v>4878</v>
      </c>
      <c r="D1011" s="81" t="str">
        <f ca="1">IF(
    NOT(ISERROR(_xlfn.XLOOKUP($B1011, '4.Illumina'!F:F, '4.Illumina'!E:E))),
    _xlfn.XLOOKUP($B1011, '4.Illumina'!F:F, '4.Illumina'!E:E),
    IF(
        NOT(ISERROR(_xlfn.XLOOKUP($B1011, '4.PacBio'!F:F, '4.PacBio'!E:E))),
        _xlfn.XLOOKUP($B1011, '4.PacBio'!F:F, '4.PacBio'!E:E),
        IF(
            NOT(ISERROR(_xlfn.XLOOKUP($B1011, '4.HiCLibrary'!F:F, '4.HiCLibrary'!E:E))),
            _xlfn.XLOOKUP($B1011, '4.HiCLibrary'!F:F, '4.HiCLibrary'!E:E),
            IFERROR(
                _xlfn.XLOOKUP($B1011, '4.ONT'!F:F, '4.ONT'!E:E, "?"),
                "?"
            )
        )
    )
)</f>
        <v>OG516</v>
      </c>
      <c r="E1011" t="str">
        <f t="shared" si="16"/>
        <v>OG516U_D_IL_NOVA_230419_AD2</v>
      </c>
      <c r="F1011" s="183" t="s">
        <v>6459</v>
      </c>
      <c r="G1011" s="183" t="s">
        <v>6471</v>
      </c>
      <c r="H1011" s="289">
        <v>45035</v>
      </c>
      <c r="I1011" s="183" t="s">
        <v>6911</v>
      </c>
      <c r="J1011" s="183" t="s">
        <v>107</v>
      </c>
      <c r="K1011" s="183" t="s">
        <v>107</v>
      </c>
      <c r="L1011" s="185"/>
    </row>
    <row r="1012" spans="1:12" x14ac:dyDescent="0.25">
      <c r="A1012" s="115">
        <f ca="1">INDEX('1.MetaData'!A:A, MATCH($D1012, '1.MetaData'!$B:$B, 0))</f>
        <v>517</v>
      </c>
      <c r="B1012" s="161" t="s">
        <v>7153</v>
      </c>
      <c r="C1012" s="183" t="s">
        <v>4878</v>
      </c>
      <c r="D1012" s="81" t="str">
        <f ca="1">IF(
    NOT(ISERROR(_xlfn.XLOOKUP($B1012, '4.Illumina'!F:F, '4.Illumina'!E:E))),
    _xlfn.XLOOKUP($B1012, '4.Illumina'!F:F, '4.Illumina'!E:E),
    IF(
        NOT(ISERROR(_xlfn.XLOOKUP($B1012, '4.PacBio'!F:F, '4.PacBio'!E:E))),
        _xlfn.XLOOKUP($B1012, '4.PacBio'!F:F, '4.PacBio'!E:E),
        IF(
            NOT(ISERROR(_xlfn.XLOOKUP($B1012, '4.HiCLibrary'!F:F, '4.HiCLibrary'!E:E))),
            _xlfn.XLOOKUP($B1012, '4.HiCLibrary'!F:F, '4.HiCLibrary'!E:E),
            IFERROR(
                _xlfn.XLOOKUP($B1012, '4.ONT'!F:F, '4.ONT'!E:E, "?"),
                "?"
            )
        )
    )
)</f>
        <v>OG517</v>
      </c>
      <c r="E1012" t="str">
        <f t="shared" si="16"/>
        <v>OG517U_D_IL_NOVA_230302_AD</v>
      </c>
      <c r="F1012" s="183" t="s">
        <v>6459</v>
      </c>
      <c r="G1012" s="183" t="s">
        <v>6471</v>
      </c>
      <c r="H1012" s="289">
        <v>44987</v>
      </c>
      <c r="I1012" s="183" t="s">
        <v>6536</v>
      </c>
      <c r="J1012" s="183" t="s">
        <v>107</v>
      </c>
      <c r="K1012" s="183" t="s">
        <v>107</v>
      </c>
      <c r="L1012" s="185"/>
    </row>
    <row r="1013" spans="1:12" x14ac:dyDescent="0.25">
      <c r="A1013" s="115">
        <f ca="1">INDEX('1.MetaData'!A:A, MATCH($D1013, '1.MetaData'!$B:$B, 0))</f>
        <v>517</v>
      </c>
      <c r="B1013" s="161" t="s">
        <v>7153</v>
      </c>
      <c r="C1013" s="183" t="s">
        <v>4878</v>
      </c>
      <c r="D1013" s="81" t="str">
        <f ca="1">IF(
    NOT(ISERROR(_xlfn.XLOOKUP($B1013, '4.Illumina'!F:F, '4.Illumina'!E:E))),
    _xlfn.XLOOKUP($B1013, '4.Illumina'!F:F, '4.Illumina'!E:E),
    IF(
        NOT(ISERROR(_xlfn.XLOOKUP($B1013, '4.PacBio'!F:F, '4.PacBio'!E:E))),
        _xlfn.XLOOKUP($B1013, '4.PacBio'!F:F, '4.PacBio'!E:E),
        IF(
            NOT(ISERROR(_xlfn.XLOOKUP($B1013, '4.HiCLibrary'!F:F, '4.HiCLibrary'!E:E))),
            _xlfn.XLOOKUP($B1013, '4.HiCLibrary'!F:F, '4.HiCLibrary'!E:E),
            IFERROR(
                _xlfn.XLOOKUP($B1013, '4.ONT'!F:F, '4.ONT'!E:E, "?"),
                "?"
            )
        )
    )
)</f>
        <v>OG517</v>
      </c>
      <c r="E1013" t="str">
        <f t="shared" si="16"/>
        <v>OG517U_D_IL_NOVA_230419_AD2</v>
      </c>
      <c r="F1013" s="183" t="s">
        <v>6459</v>
      </c>
      <c r="G1013" s="183" t="s">
        <v>6471</v>
      </c>
      <c r="H1013" s="289">
        <v>45035</v>
      </c>
      <c r="I1013" s="183" t="s">
        <v>6911</v>
      </c>
      <c r="J1013" s="183" t="s">
        <v>107</v>
      </c>
      <c r="K1013" s="183" t="s">
        <v>107</v>
      </c>
      <c r="L1013" s="185"/>
    </row>
    <row r="1014" spans="1:12" x14ac:dyDescent="0.25">
      <c r="A1014" s="115">
        <f ca="1">INDEX('1.MetaData'!A:A, MATCH($D1014, '1.MetaData'!$B:$B, 0))</f>
        <v>518</v>
      </c>
      <c r="B1014" s="161" t="s">
        <v>7154</v>
      </c>
      <c r="C1014" s="183" t="s">
        <v>4878</v>
      </c>
      <c r="D1014" s="81" t="str">
        <f ca="1">IF(
    NOT(ISERROR(_xlfn.XLOOKUP($B1014, '4.Illumina'!F:F, '4.Illumina'!E:E))),
    _xlfn.XLOOKUP($B1014, '4.Illumina'!F:F, '4.Illumina'!E:E),
    IF(
        NOT(ISERROR(_xlfn.XLOOKUP($B1014, '4.PacBio'!F:F, '4.PacBio'!E:E))),
        _xlfn.XLOOKUP($B1014, '4.PacBio'!F:F, '4.PacBio'!E:E),
        IF(
            NOT(ISERROR(_xlfn.XLOOKUP($B1014, '4.HiCLibrary'!F:F, '4.HiCLibrary'!E:E))),
            _xlfn.XLOOKUP($B1014, '4.HiCLibrary'!F:F, '4.HiCLibrary'!E:E),
            IFERROR(
                _xlfn.XLOOKUP($B1014, '4.ONT'!F:F, '4.ONT'!E:E, "?"),
                "?"
            )
        )
    )
)</f>
        <v>OG518</v>
      </c>
      <c r="E1014" t="str">
        <f t="shared" si="16"/>
        <v>OG518U_D_IL_NOVA_230302_AD</v>
      </c>
      <c r="F1014" s="183" t="s">
        <v>6459</v>
      </c>
      <c r="G1014" s="183" t="s">
        <v>6471</v>
      </c>
      <c r="H1014" s="289">
        <v>44987</v>
      </c>
      <c r="I1014" s="183" t="s">
        <v>6536</v>
      </c>
      <c r="J1014" s="183" t="s">
        <v>107</v>
      </c>
      <c r="K1014" s="183" t="s">
        <v>107</v>
      </c>
      <c r="L1014" s="185"/>
    </row>
    <row r="1015" spans="1:12" x14ac:dyDescent="0.25">
      <c r="A1015" s="115">
        <f ca="1">INDEX('1.MetaData'!A:A, MATCH($D1015, '1.MetaData'!$B:$B, 0))</f>
        <v>518</v>
      </c>
      <c r="B1015" s="161" t="s">
        <v>7154</v>
      </c>
      <c r="C1015" s="183" t="s">
        <v>4878</v>
      </c>
      <c r="D1015" s="81" t="str">
        <f ca="1">IF(
    NOT(ISERROR(_xlfn.XLOOKUP($B1015, '4.Illumina'!F:F, '4.Illumina'!E:E))),
    _xlfn.XLOOKUP($B1015, '4.Illumina'!F:F, '4.Illumina'!E:E),
    IF(
        NOT(ISERROR(_xlfn.XLOOKUP($B1015, '4.PacBio'!F:F, '4.PacBio'!E:E))),
        _xlfn.XLOOKUP($B1015, '4.PacBio'!F:F, '4.PacBio'!E:E),
        IF(
            NOT(ISERROR(_xlfn.XLOOKUP($B1015, '4.HiCLibrary'!F:F, '4.HiCLibrary'!E:E))),
            _xlfn.XLOOKUP($B1015, '4.HiCLibrary'!F:F, '4.HiCLibrary'!E:E),
            IFERROR(
                _xlfn.XLOOKUP($B1015, '4.ONT'!F:F, '4.ONT'!E:E, "?"),
                "?"
            )
        )
    )
)</f>
        <v>OG518</v>
      </c>
      <c r="E1015" t="str">
        <f t="shared" si="16"/>
        <v>OG518U_D_IL_NOVA_230419_AD2</v>
      </c>
      <c r="F1015" s="183" t="s">
        <v>6459</v>
      </c>
      <c r="G1015" s="183" t="s">
        <v>6471</v>
      </c>
      <c r="H1015" s="289">
        <v>45035</v>
      </c>
      <c r="I1015" s="183" t="s">
        <v>6911</v>
      </c>
      <c r="J1015" s="183" t="s">
        <v>107</v>
      </c>
      <c r="K1015" s="183" t="s">
        <v>107</v>
      </c>
      <c r="L1015" s="185"/>
    </row>
    <row r="1016" spans="1:12" x14ac:dyDescent="0.25">
      <c r="A1016" s="115">
        <f ca="1">INDEX('1.MetaData'!A:A, MATCH($D1016, '1.MetaData'!$B:$B, 0))</f>
        <v>519</v>
      </c>
      <c r="B1016" s="161" t="s">
        <v>7155</v>
      </c>
      <c r="C1016" s="183" t="s">
        <v>4878</v>
      </c>
      <c r="D1016" s="81" t="str">
        <f ca="1">IF(
    NOT(ISERROR(_xlfn.XLOOKUP($B1016, '4.Illumina'!F:F, '4.Illumina'!E:E))),
    _xlfn.XLOOKUP($B1016, '4.Illumina'!F:F, '4.Illumina'!E:E),
    IF(
        NOT(ISERROR(_xlfn.XLOOKUP($B1016, '4.PacBio'!F:F, '4.PacBio'!E:E))),
        _xlfn.XLOOKUP($B1016, '4.PacBio'!F:F, '4.PacBio'!E:E),
        IF(
            NOT(ISERROR(_xlfn.XLOOKUP($B1016, '4.HiCLibrary'!F:F, '4.HiCLibrary'!E:E))),
            _xlfn.XLOOKUP($B1016, '4.HiCLibrary'!F:F, '4.HiCLibrary'!E:E),
            IFERROR(
                _xlfn.XLOOKUP($B1016, '4.ONT'!F:F, '4.ONT'!E:E, "?"),
                "?"
            )
        )
    )
)</f>
        <v>OG519</v>
      </c>
      <c r="E1016" t="str">
        <f t="shared" si="16"/>
        <v>OG519U_D_IL_NOVA_230302_AD</v>
      </c>
      <c r="F1016" s="183" t="s">
        <v>6459</v>
      </c>
      <c r="G1016" s="183" t="s">
        <v>6471</v>
      </c>
      <c r="H1016" s="289">
        <v>44987</v>
      </c>
      <c r="I1016" s="183" t="s">
        <v>6536</v>
      </c>
      <c r="J1016" s="183" t="s">
        <v>107</v>
      </c>
      <c r="K1016" s="183" t="s">
        <v>107</v>
      </c>
      <c r="L1016" s="185"/>
    </row>
    <row r="1017" spans="1:12" x14ac:dyDescent="0.25">
      <c r="A1017" s="115">
        <f ca="1">INDEX('1.MetaData'!A:A, MATCH($D1017, '1.MetaData'!$B:$B, 0))</f>
        <v>519</v>
      </c>
      <c r="B1017" s="161" t="s">
        <v>7155</v>
      </c>
      <c r="C1017" s="183" t="s">
        <v>4878</v>
      </c>
      <c r="D1017" s="81" t="str">
        <f ca="1">IF(
    NOT(ISERROR(_xlfn.XLOOKUP($B1017, '4.Illumina'!F:F, '4.Illumina'!E:E))),
    _xlfn.XLOOKUP($B1017, '4.Illumina'!F:F, '4.Illumina'!E:E),
    IF(
        NOT(ISERROR(_xlfn.XLOOKUP($B1017, '4.PacBio'!F:F, '4.PacBio'!E:E))),
        _xlfn.XLOOKUP($B1017, '4.PacBio'!F:F, '4.PacBio'!E:E),
        IF(
            NOT(ISERROR(_xlfn.XLOOKUP($B1017, '4.HiCLibrary'!F:F, '4.HiCLibrary'!E:E))),
            _xlfn.XLOOKUP($B1017, '4.HiCLibrary'!F:F, '4.HiCLibrary'!E:E),
            IFERROR(
                _xlfn.XLOOKUP($B1017, '4.ONT'!F:F, '4.ONT'!E:E, "?"),
                "?"
            )
        )
    )
)</f>
        <v>OG519</v>
      </c>
      <c r="E1017" t="str">
        <f t="shared" si="16"/>
        <v>OG519U_D_IL_NOVA_230419_AD2</v>
      </c>
      <c r="F1017" s="183" t="s">
        <v>6459</v>
      </c>
      <c r="G1017" s="183" t="s">
        <v>6471</v>
      </c>
      <c r="H1017" s="289">
        <v>45035</v>
      </c>
      <c r="I1017" s="183" t="s">
        <v>6911</v>
      </c>
      <c r="J1017" s="183" t="s">
        <v>107</v>
      </c>
      <c r="K1017" s="183" t="s">
        <v>107</v>
      </c>
      <c r="L1017" s="185"/>
    </row>
    <row r="1018" spans="1:12" x14ac:dyDescent="0.25">
      <c r="A1018" s="115">
        <f ca="1">INDEX('1.MetaData'!A:A, MATCH($D1018, '1.MetaData'!$B:$B, 0))</f>
        <v>520</v>
      </c>
      <c r="B1018" s="161" t="s">
        <v>7156</v>
      </c>
      <c r="C1018" s="183" t="s">
        <v>4878</v>
      </c>
      <c r="D1018" s="81" t="str">
        <f ca="1">IF(
    NOT(ISERROR(_xlfn.XLOOKUP($B1018, '4.Illumina'!F:F, '4.Illumina'!E:E))),
    _xlfn.XLOOKUP($B1018, '4.Illumina'!F:F, '4.Illumina'!E:E),
    IF(
        NOT(ISERROR(_xlfn.XLOOKUP($B1018, '4.PacBio'!F:F, '4.PacBio'!E:E))),
        _xlfn.XLOOKUP($B1018, '4.PacBio'!F:F, '4.PacBio'!E:E),
        IF(
            NOT(ISERROR(_xlfn.XLOOKUP($B1018, '4.HiCLibrary'!F:F, '4.HiCLibrary'!E:E))),
            _xlfn.XLOOKUP($B1018, '4.HiCLibrary'!F:F, '4.HiCLibrary'!E:E),
            IFERROR(
                _xlfn.XLOOKUP($B1018, '4.ONT'!F:F, '4.ONT'!E:E, "?"),
                "?"
            )
        )
    )
)</f>
        <v>OG520</v>
      </c>
      <c r="E1018" t="str">
        <f t="shared" si="16"/>
        <v>OG520U_D_IL_NOVA_230302_AD</v>
      </c>
      <c r="F1018" s="183" t="s">
        <v>6459</v>
      </c>
      <c r="G1018" s="183" t="s">
        <v>6471</v>
      </c>
      <c r="H1018" s="289">
        <v>44987</v>
      </c>
      <c r="I1018" s="183" t="s">
        <v>6536</v>
      </c>
      <c r="J1018" s="183" t="s">
        <v>107</v>
      </c>
      <c r="K1018" s="183" t="s">
        <v>107</v>
      </c>
      <c r="L1018" s="185"/>
    </row>
    <row r="1019" spans="1:12" x14ac:dyDescent="0.25">
      <c r="A1019" s="115">
        <f ca="1">INDEX('1.MetaData'!A:A, MATCH($D1019, '1.MetaData'!$B:$B, 0))</f>
        <v>520</v>
      </c>
      <c r="B1019" s="161" t="s">
        <v>7156</v>
      </c>
      <c r="C1019" s="183" t="s">
        <v>4878</v>
      </c>
      <c r="D1019" s="81" t="str">
        <f ca="1">IF(
    NOT(ISERROR(_xlfn.XLOOKUP($B1019, '4.Illumina'!F:F, '4.Illumina'!E:E))),
    _xlfn.XLOOKUP($B1019, '4.Illumina'!F:F, '4.Illumina'!E:E),
    IF(
        NOT(ISERROR(_xlfn.XLOOKUP($B1019, '4.PacBio'!F:F, '4.PacBio'!E:E))),
        _xlfn.XLOOKUP($B1019, '4.PacBio'!F:F, '4.PacBio'!E:E),
        IF(
            NOT(ISERROR(_xlfn.XLOOKUP($B1019, '4.HiCLibrary'!F:F, '4.HiCLibrary'!E:E))),
            _xlfn.XLOOKUP($B1019, '4.HiCLibrary'!F:F, '4.HiCLibrary'!E:E),
            IFERROR(
                _xlfn.XLOOKUP($B1019, '4.ONT'!F:F, '4.ONT'!E:E, "?"),
                "?"
            )
        )
    )
)</f>
        <v>OG520</v>
      </c>
      <c r="E1019" t="str">
        <f t="shared" si="16"/>
        <v>OG520U_D_IL_NOVA_230419_AD2</v>
      </c>
      <c r="F1019" s="183" t="s">
        <v>6459</v>
      </c>
      <c r="G1019" s="183" t="s">
        <v>6471</v>
      </c>
      <c r="H1019" s="289">
        <v>45035</v>
      </c>
      <c r="I1019" s="183" t="s">
        <v>6911</v>
      </c>
      <c r="J1019" s="183" t="s">
        <v>107</v>
      </c>
      <c r="K1019" s="183" t="s">
        <v>107</v>
      </c>
      <c r="L1019" s="185"/>
    </row>
    <row r="1020" spans="1:12" x14ac:dyDescent="0.25">
      <c r="A1020" s="115">
        <f ca="1">INDEX('1.MetaData'!A:A, MATCH($D1020, '1.MetaData'!$B:$B, 0))</f>
        <v>521</v>
      </c>
      <c r="B1020" s="161" t="s">
        <v>7157</v>
      </c>
      <c r="C1020" s="183" t="s">
        <v>4878</v>
      </c>
      <c r="D1020" s="81" t="str">
        <f ca="1">IF(
    NOT(ISERROR(_xlfn.XLOOKUP($B1020, '4.Illumina'!F:F, '4.Illumina'!E:E))),
    _xlfn.XLOOKUP($B1020, '4.Illumina'!F:F, '4.Illumina'!E:E),
    IF(
        NOT(ISERROR(_xlfn.XLOOKUP($B1020, '4.PacBio'!F:F, '4.PacBio'!E:E))),
        _xlfn.XLOOKUP($B1020, '4.PacBio'!F:F, '4.PacBio'!E:E),
        IF(
            NOT(ISERROR(_xlfn.XLOOKUP($B1020, '4.HiCLibrary'!F:F, '4.HiCLibrary'!E:E))),
            _xlfn.XLOOKUP($B1020, '4.HiCLibrary'!F:F, '4.HiCLibrary'!E:E),
            IFERROR(
                _xlfn.XLOOKUP($B1020, '4.ONT'!F:F, '4.ONT'!E:E, "?"),
                "?"
            )
        )
    )
)</f>
        <v>OG521</v>
      </c>
      <c r="E1020" t="str">
        <f t="shared" si="16"/>
        <v>OG521U_D_IL_NOVA_230302_AD</v>
      </c>
      <c r="F1020" s="183" t="s">
        <v>6459</v>
      </c>
      <c r="G1020" s="183" t="s">
        <v>6471</v>
      </c>
      <c r="H1020" s="289">
        <v>44987</v>
      </c>
      <c r="I1020" s="183" t="s">
        <v>6536</v>
      </c>
      <c r="J1020" s="183" t="s">
        <v>107</v>
      </c>
      <c r="K1020" s="183" t="s">
        <v>107</v>
      </c>
      <c r="L1020" s="185"/>
    </row>
    <row r="1021" spans="1:12" x14ac:dyDescent="0.25">
      <c r="A1021" s="115">
        <f ca="1">INDEX('1.MetaData'!A:A, MATCH($D1021, '1.MetaData'!$B:$B, 0))</f>
        <v>521</v>
      </c>
      <c r="B1021" s="161" t="s">
        <v>7157</v>
      </c>
      <c r="C1021" s="183" t="s">
        <v>4878</v>
      </c>
      <c r="D1021" s="81" t="str">
        <f ca="1">IF(
    NOT(ISERROR(_xlfn.XLOOKUP($B1021, '4.Illumina'!F:F, '4.Illumina'!E:E))),
    _xlfn.XLOOKUP($B1021, '4.Illumina'!F:F, '4.Illumina'!E:E),
    IF(
        NOT(ISERROR(_xlfn.XLOOKUP($B1021, '4.PacBio'!F:F, '4.PacBio'!E:E))),
        _xlfn.XLOOKUP($B1021, '4.PacBio'!F:F, '4.PacBio'!E:E),
        IF(
            NOT(ISERROR(_xlfn.XLOOKUP($B1021, '4.HiCLibrary'!F:F, '4.HiCLibrary'!E:E))),
            _xlfn.XLOOKUP($B1021, '4.HiCLibrary'!F:F, '4.HiCLibrary'!E:E),
            IFERROR(
                _xlfn.XLOOKUP($B1021, '4.ONT'!F:F, '4.ONT'!E:E, "?"),
                "?"
            )
        )
    )
)</f>
        <v>OG521</v>
      </c>
      <c r="E1021" t="str">
        <f t="shared" si="16"/>
        <v>OG521U_D_IL_NOVA_230419_AD2</v>
      </c>
      <c r="F1021" s="183" t="s">
        <v>6459</v>
      </c>
      <c r="G1021" s="183" t="s">
        <v>6471</v>
      </c>
      <c r="H1021" s="289">
        <v>45035</v>
      </c>
      <c r="I1021" s="183" t="s">
        <v>6911</v>
      </c>
      <c r="J1021" s="183" t="s">
        <v>107</v>
      </c>
      <c r="K1021" s="183" t="s">
        <v>107</v>
      </c>
      <c r="L1021" s="185"/>
    </row>
    <row r="1022" spans="1:12" x14ac:dyDescent="0.25">
      <c r="A1022" s="115">
        <f ca="1">INDEX('1.MetaData'!A:A, MATCH($D1022, '1.MetaData'!$B:$B, 0))</f>
        <v>522</v>
      </c>
      <c r="B1022" s="161" t="s">
        <v>7158</v>
      </c>
      <c r="C1022" s="183" t="s">
        <v>4878</v>
      </c>
      <c r="D1022" s="81" t="str">
        <f ca="1">IF(
    NOT(ISERROR(_xlfn.XLOOKUP($B1022, '4.Illumina'!F:F, '4.Illumina'!E:E))),
    _xlfn.XLOOKUP($B1022, '4.Illumina'!F:F, '4.Illumina'!E:E),
    IF(
        NOT(ISERROR(_xlfn.XLOOKUP($B1022, '4.PacBio'!F:F, '4.PacBio'!E:E))),
        _xlfn.XLOOKUP($B1022, '4.PacBio'!F:F, '4.PacBio'!E:E),
        IF(
            NOT(ISERROR(_xlfn.XLOOKUP($B1022, '4.HiCLibrary'!F:F, '4.HiCLibrary'!E:E))),
            _xlfn.XLOOKUP($B1022, '4.HiCLibrary'!F:F, '4.HiCLibrary'!E:E),
            IFERROR(
                _xlfn.XLOOKUP($B1022, '4.ONT'!F:F, '4.ONT'!E:E, "?"),
                "?"
            )
        )
    )
)</f>
        <v>OG522</v>
      </c>
      <c r="E1022" t="str">
        <f t="shared" ref="E1022:E1085" si="17">CONCATENATE(B1022,"_",I1022)</f>
        <v>OG522U_D_IL_NOVA_230302_AD</v>
      </c>
      <c r="F1022" s="183" t="s">
        <v>6459</v>
      </c>
      <c r="G1022" s="183" t="s">
        <v>6471</v>
      </c>
      <c r="H1022" s="289">
        <v>44987</v>
      </c>
      <c r="I1022" s="183" t="s">
        <v>6536</v>
      </c>
      <c r="J1022" s="183" t="s">
        <v>107</v>
      </c>
      <c r="K1022" s="183" t="s">
        <v>107</v>
      </c>
      <c r="L1022" s="185"/>
    </row>
    <row r="1023" spans="1:12" x14ac:dyDescent="0.25">
      <c r="A1023" s="115">
        <f ca="1">INDEX('1.MetaData'!A:A, MATCH($D1023, '1.MetaData'!$B:$B, 0))</f>
        <v>522</v>
      </c>
      <c r="B1023" s="161" t="s">
        <v>7158</v>
      </c>
      <c r="C1023" s="183" t="s">
        <v>4878</v>
      </c>
      <c r="D1023" s="81" t="str">
        <f ca="1">IF(
    NOT(ISERROR(_xlfn.XLOOKUP($B1023, '4.Illumina'!F:F, '4.Illumina'!E:E))),
    _xlfn.XLOOKUP($B1023, '4.Illumina'!F:F, '4.Illumina'!E:E),
    IF(
        NOT(ISERROR(_xlfn.XLOOKUP($B1023, '4.PacBio'!F:F, '4.PacBio'!E:E))),
        _xlfn.XLOOKUP($B1023, '4.PacBio'!F:F, '4.PacBio'!E:E),
        IF(
            NOT(ISERROR(_xlfn.XLOOKUP($B1023, '4.HiCLibrary'!F:F, '4.HiCLibrary'!E:E))),
            _xlfn.XLOOKUP($B1023, '4.HiCLibrary'!F:F, '4.HiCLibrary'!E:E),
            IFERROR(
                _xlfn.XLOOKUP($B1023, '4.ONT'!F:F, '4.ONT'!E:E, "?"),
                "?"
            )
        )
    )
)</f>
        <v>OG522</v>
      </c>
      <c r="E1023" t="str">
        <f t="shared" si="17"/>
        <v>OG522U_D_IL_NOVA_230419_AD2</v>
      </c>
      <c r="F1023" s="183" t="s">
        <v>6459</v>
      </c>
      <c r="G1023" s="183" t="s">
        <v>6471</v>
      </c>
      <c r="H1023" s="289">
        <v>45035</v>
      </c>
      <c r="I1023" s="183" t="s">
        <v>6911</v>
      </c>
      <c r="J1023" s="183" t="s">
        <v>107</v>
      </c>
      <c r="K1023" s="183" t="s">
        <v>107</v>
      </c>
      <c r="L1023" s="185"/>
    </row>
    <row r="1024" spans="1:12" x14ac:dyDescent="0.25">
      <c r="A1024" s="115">
        <f ca="1">INDEX('1.MetaData'!A:A, MATCH($D1024, '1.MetaData'!$B:$B, 0))</f>
        <v>523</v>
      </c>
      <c r="B1024" s="161" t="s">
        <v>7159</v>
      </c>
      <c r="C1024" s="183" t="s">
        <v>4878</v>
      </c>
      <c r="D1024" s="81" t="str">
        <f ca="1">IF(
    NOT(ISERROR(_xlfn.XLOOKUP($B1024, '4.Illumina'!F:F, '4.Illumina'!E:E))),
    _xlfn.XLOOKUP($B1024, '4.Illumina'!F:F, '4.Illumina'!E:E),
    IF(
        NOT(ISERROR(_xlfn.XLOOKUP($B1024, '4.PacBio'!F:F, '4.PacBio'!E:E))),
        _xlfn.XLOOKUP($B1024, '4.PacBio'!F:F, '4.PacBio'!E:E),
        IF(
            NOT(ISERROR(_xlfn.XLOOKUP($B1024, '4.HiCLibrary'!F:F, '4.HiCLibrary'!E:E))),
            _xlfn.XLOOKUP($B1024, '4.HiCLibrary'!F:F, '4.HiCLibrary'!E:E),
            IFERROR(
                _xlfn.XLOOKUP($B1024, '4.ONT'!F:F, '4.ONT'!E:E, "?"),
                "?"
            )
        )
    )
)</f>
        <v>OG523</v>
      </c>
      <c r="E1024" t="str">
        <f t="shared" si="17"/>
        <v>OG523U_D_IL_NOVA_230302_AD</v>
      </c>
      <c r="F1024" s="183" t="s">
        <v>6459</v>
      </c>
      <c r="G1024" s="183" t="s">
        <v>6471</v>
      </c>
      <c r="H1024" s="289">
        <v>44987</v>
      </c>
      <c r="I1024" s="183" t="s">
        <v>6536</v>
      </c>
      <c r="J1024" s="183" t="s">
        <v>107</v>
      </c>
      <c r="K1024" s="183" t="s">
        <v>107</v>
      </c>
      <c r="L1024" s="185"/>
    </row>
    <row r="1025" spans="1:12" x14ac:dyDescent="0.25">
      <c r="A1025" s="115">
        <f ca="1">INDEX('1.MetaData'!A:A, MATCH($D1025, '1.MetaData'!$B:$B, 0))</f>
        <v>523</v>
      </c>
      <c r="B1025" s="161" t="s">
        <v>7159</v>
      </c>
      <c r="C1025" s="183" t="s">
        <v>4878</v>
      </c>
      <c r="D1025" s="81" t="str">
        <f ca="1">IF(
    NOT(ISERROR(_xlfn.XLOOKUP($B1025, '4.Illumina'!F:F, '4.Illumina'!E:E))),
    _xlfn.XLOOKUP($B1025, '4.Illumina'!F:F, '4.Illumina'!E:E),
    IF(
        NOT(ISERROR(_xlfn.XLOOKUP($B1025, '4.PacBio'!F:F, '4.PacBio'!E:E))),
        _xlfn.XLOOKUP($B1025, '4.PacBio'!F:F, '4.PacBio'!E:E),
        IF(
            NOT(ISERROR(_xlfn.XLOOKUP($B1025, '4.HiCLibrary'!F:F, '4.HiCLibrary'!E:E))),
            _xlfn.XLOOKUP($B1025, '4.HiCLibrary'!F:F, '4.HiCLibrary'!E:E),
            IFERROR(
                _xlfn.XLOOKUP($B1025, '4.ONT'!F:F, '4.ONT'!E:E, "?"),
                "?"
            )
        )
    )
)</f>
        <v>OG523</v>
      </c>
      <c r="E1025" t="str">
        <f t="shared" si="17"/>
        <v>OG523U_D_IL_NOVA_230419_AD2</v>
      </c>
      <c r="F1025" s="183" t="s">
        <v>6459</v>
      </c>
      <c r="G1025" s="183" t="s">
        <v>6471</v>
      </c>
      <c r="H1025" s="289">
        <v>45035</v>
      </c>
      <c r="I1025" s="183" t="s">
        <v>6911</v>
      </c>
      <c r="J1025" s="183" t="s">
        <v>107</v>
      </c>
      <c r="K1025" s="183" t="s">
        <v>107</v>
      </c>
      <c r="L1025" s="185"/>
    </row>
    <row r="1026" spans="1:12" x14ac:dyDescent="0.25">
      <c r="A1026" s="115">
        <f ca="1">INDEX('1.MetaData'!A:A, MATCH($D1026, '1.MetaData'!$B:$B, 0))</f>
        <v>524</v>
      </c>
      <c r="B1026" s="161" t="s">
        <v>7160</v>
      </c>
      <c r="C1026" s="183" t="s">
        <v>4878</v>
      </c>
      <c r="D1026" s="81" t="str">
        <f ca="1">IF(
    NOT(ISERROR(_xlfn.XLOOKUP($B1026, '4.Illumina'!F:F, '4.Illumina'!E:E))),
    _xlfn.XLOOKUP($B1026, '4.Illumina'!F:F, '4.Illumina'!E:E),
    IF(
        NOT(ISERROR(_xlfn.XLOOKUP($B1026, '4.PacBio'!F:F, '4.PacBio'!E:E))),
        _xlfn.XLOOKUP($B1026, '4.PacBio'!F:F, '4.PacBio'!E:E),
        IF(
            NOT(ISERROR(_xlfn.XLOOKUP($B1026, '4.HiCLibrary'!F:F, '4.HiCLibrary'!E:E))),
            _xlfn.XLOOKUP($B1026, '4.HiCLibrary'!F:F, '4.HiCLibrary'!E:E),
            IFERROR(
                _xlfn.XLOOKUP($B1026, '4.ONT'!F:F, '4.ONT'!E:E, "?"),
                "?"
            )
        )
    )
)</f>
        <v>OG524</v>
      </c>
      <c r="E1026" t="str">
        <f t="shared" si="17"/>
        <v>OG524U_D_IL_NOVA_230302_AD</v>
      </c>
      <c r="F1026" s="183" t="s">
        <v>6459</v>
      </c>
      <c r="G1026" s="183" t="s">
        <v>6471</v>
      </c>
      <c r="H1026" s="289">
        <v>44987</v>
      </c>
      <c r="I1026" s="183" t="s">
        <v>6536</v>
      </c>
      <c r="J1026" s="183" t="s">
        <v>107</v>
      </c>
      <c r="K1026" s="183" t="s">
        <v>107</v>
      </c>
      <c r="L1026" s="185"/>
    </row>
    <row r="1027" spans="1:12" x14ac:dyDescent="0.25">
      <c r="A1027" s="115">
        <f ca="1">INDEX('1.MetaData'!A:A, MATCH($D1027, '1.MetaData'!$B:$B, 0))</f>
        <v>524</v>
      </c>
      <c r="B1027" s="161" t="s">
        <v>7160</v>
      </c>
      <c r="C1027" s="183" t="s">
        <v>4878</v>
      </c>
      <c r="D1027" s="81" t="str">
        <f ca="1">IF(
    NOT(ISERROR(_xlfn.XLOOKUP($B1027, '4.Illumina'!F:F, '4.Illumina'!E:E))),
    _xlfn.XLOOKUP($B1027, '4.Illumina'!F:F, '4.Illumina'!E:E),
    IF(
        NOT(ISERROR(_xlfn.XLOOKUP($B1027, '4.PacBio'!F:F, '4.PacBio'!E:E))),
        _xlfn.XLOOKUP($B1027, '4.PacBio'!F:F, '4.PacBio'!E:E),
        IF(
            NOT(ISERROR(_xlfn.XLOOKUP($B1027, '4.HiCLibrary'!F:F, '4.HiCLibrary'!E:E))),
            _xlfn.XLOOKUP($B1027, '4.HiCLibrary'!F:F, '4.HiCLibrary'!E:E),
            IFERROR(
                _xlfn.XLOOKUP($B1027, '4.ONT'!F:F, '4.ONT'!E:E, "?"),
                "?"
            )
        )
    )
)</f>
        <v>OG524</v>
      </c>
      <c r="E1027" t="str">
        <f t="shared" si="17"/>
        <v>OG524U_D_IL_NOVA_230419_AD2</v>
      </c>
      <c r="F1027" s="183" t="s">
        <v>6459</v>
      </c>
      <c r="G1027" s="183" t="s">
        <v>6471</v>
      </c>
      <c r="H1027" s="289">
        <v>45035</v>
      </c>
      <c r="I1027" s="183" t="s">
        <v>6911</v>
      </c>
      <c r="J1027" s="183" t="s">
        <v>107</v>
      </c>
      <c r="K1027" s="183" t="s">
        <v>107</v>
      </c>
      <c r="L1027" s="185"/>
    </row>
    <row r="1028" spans="1:12" x14ac:dyDescent="0.25">
      <c r="A1028" s="115">
        <f ca="1">INDEX('1.MetaData'!A:A, MATCH($D1028, '1.MetaData'!$B:$B, 0))</f>
        <v>525</v>
      </c>
      <c r="B1028" s="161" t="s">
        <v>7161</v>
      </c>
      <c r="C1028" s="183" t="s">
        <v>4878</v>
      </c>
      <c r="D1028" s="81" t="str">
        <f ca="1">IF(
    NOT(ISERROR(_xlfn.XLOOKUP($B1028, '4.Illumina'!F:F, '4.Illumina'!E:E))),
    _xlfn.XLOOKUP($B1028, '4.Illumina'!F:F, '4.Illumina'!E:E),
    IF(
        NOT(ISERROR(_xlfn.XLOOKUP($B1028, '4.PacBio'!F:F, '4.PacBio'!E:E))),
        _xlfn.XLOOKUP($B1028, '4.PacBio'!F:F, '4.PacBio'!E:E),
        IF(
            NOT(ISERROR(_xlfn.XLOOKUP($B1028, '4.HiCLibrary'!F:F, '4.HiCLibrary'!E:E))),
            _xlfn.XLOOKUP($B1028, '4.HiCLibrary'!F:F, '4.HiCLibrary'!E:E),
            IFERROR(
                _xlfn.XLOOKUP($B1028, '4.ONT'!F:F, '4.ONT'!E:E, "?"),
                "?"
            )
        )
    )
)</f>
        <v>OG525</v>
      </c>
      <c r="E1028" t="str">
        <f t="shared" si="17"/>
        <v>OG525U_D_IL_NOVA_230302_AD</v>
      </c>
      <c r="F1028" s="183" t="s">
        <v>6459</v>
      </c>
      <c r="G1028" s="183" t="s">
        <v>6471</v>
      </c>
      <c r="H1028" s="289">
        <v>44987</v>
      </c>
      <c r="I1028" s="183" t="s">
        <v>6536</v>
      </c>
      <c r="J1028" s="183" t="s">
        <v>107</v>
      </c>
      <c r="K1028" s="183" t="s">
        <v>107</v>
      </c>
      <c r="L1028" s="185"/>
    </row>
    <row r="1029" spans="1:12" x14ac:dyDescent="0.25">
      <c r="A1029" s="115">
        <f ca="1">INDEX('1.MetaData'!A:A, MATCH($D1029, '1.MetaData'!$B:$B, 0))</f>
        <v>525</v>
      </c>
      <c r="B1029" s="161" t="s">
        <v>7161</v>
      </c>
      <c r="C1029" s="183" t="s">
        <v>4878</v>
      </c>
      <c r="D1029" s="81" t="str">
        <f ca="1">IF(
    NOT(ISERROR(_xlfn.XLOOKUP($B1029, '4.Illumina'!F:F, '4.Illumina'!E:E))),
    _xlfn.XLOOKUP($B1029, '4.Illumina'!F:F, '4.Illumina'!E:E),
    IF(
        NOT(ISERROR(_xlfn.XLOOKUP($B1029, '4.PacBio'!F:F, '4.PacBio'!E:E))),
        _xlfn.XLOOKUP($B1029, '4.PacBio'!F:F, '4.PacBio'!E:E),
        IF(
            NOT(ISERROR(_xlfn.XLOOKUP($B1029, '4.HiCLibrary'!F:F, '4.HiCLibrary'!E:E))),
            _xlfn.XLOOKUP($B1029, '4.HiCLibrary'!F:F, '4.HiCLibrary'!E:E),
            IFERROR(
                _xlfn.XLOOKUP($B1029, '4.ONT'!F:F, '4.ONT'!E:E, "?"),
                "?"
            )
        )
    )
)</f>
        <v>OG525</v>
      </c>
      <c r="E1029" t="str">
        <f t="shared" si="17"/>
        <v>OG525U_D_IL_NOVA_230419_AD2</v>
      </c>
      <c r="F1029" s="183" t="s">
        <v>6459</v>
      </c>
      <c r="G1029" s="183" t="s">
        <v>6471</v>
      </c>
      <c r="H1029" s="289">
        <v>45035</v>
      </c>
      <c r="I1029" s="183" t="s">
        <v>6911</v>
      </c>
      <c r="J1029" s="183" t="s">
        <v>107</v>
      </c>
      <c r="K1029" s="183" t="s">
        <v>107</v>
      </c>
      <c r="L1029" s="185"/>
    </row>
    <row r="1030" spans="1:12" x14ac:dyDescent="0.25">
      <c r="A1030" s="115">
        <f ca="1">INDEX('1.MetaData'!A:A, MATCH($D1030, '1.MetaData'!$B:$B, 0))</f>
        <v>526</v>
      </c>
      <c r="B1030" s="161" t="s">
        <v>7162</v>
      </c>
      <c r="C1030" s="183" t="s">
        <v>4878</v>
      </c>
      <c r="D1030" s="81" t="str">
        <f ca="1">IF(
    NOT(ISERROR(_xlfn.XLOOKUP($B1030, '4.Illumina'!F:F, '4.Illumina'!E:E))),
    _xlfn.XLOOKUP($B1030, '4.Illumina'!F:F, '4.Illumina'!E:E),
    IF(
        NOT(ISERROR(_xlfn.XLOOKUP($B1030, '4.PacBio'!F:F, '4.PacBio'!E:E))),
        _xlfn.XLOOKUP($B1030, '4.PacBio'!F:F, '4.PacBio'!E:E),
        IF(
            NOT(ISERROR(_xlfn.XLOOKUP($B1030, '4.HiCLibrary'!F:F, '4.HiCLibrary'!E:E))),
            _xlfn.XLOOKUP($B1030, '4.HiCLibrary'!F:F, '4.HiCLibrary'!E:E),
            IFERROR(
                _xlfn.XLOOKUP($B1030, '4.ONT'!F:F, '4.ONT'!E:E, "?"),
                "?"
            )
        )
    )
)</f>
        <v>OG526</v>
      </c>
      <c r="E1030" t="str">
        <f t="shared" si="17"/>
        <v>OG526U_D_IL_NOVA_230302_AD</v>
      </c>
      <c r="F1030" s="183" t="s">
        <v>6459</v>
      </c>
      <c r="G1030" s="183" t="s">
        <v>6471</v>
      </c>
      <c r="H1030" s="289">
        <v>44987</v>
      </c>
      <c r="I1030" s="183" t="s">
        <v>6536</v>
      </c>
      <c r="J1030" s="183" t="s">
        <v>107</v>
      </c>
      <c r="K1030" s="183" t="s">
        <v>107</v>
      </c>
      <c r="L1030" s="185"/>
    </row>
    <row r="1031" spans="1:12" x14ac:dyDescent="0.25">
      <c r="A1031" s="115">
        <f ca="1">INDEX('1.MetaData'!A:A, MATCH($D1031, '1.MetaData'!$B:$B, 0))</f>
        <v>526</v>
      </c>
      <c r="B1031" s="161" t="s">
        <v>7162</v>
      </c>
      <c r="C1031" s="183" t="s">
        <v>4878</v>
      </c>
      <c r="D1031" s="81" t="str">
        <f ca="1">IF(
    NOT(ISERROR(_xlfn.XLOOKUP($B1031, '4.Illumina'!F:F, '4.Illumina'!E:E))),
    _xlfn.XLOOKUP($B1031, '4.Illumina'!F:F, '4.Illumina'!E:E),
    IF(
        NOT(ISERROR(_xlfn.XLOOKUP($B1031, '4.PacBio'!F:F, '4.PacBio'!E:E))),
        _xlfn.XLOOKUP($B1031, '4.PacBio'!F:F, '4.PacBio'!E:E),
        IF(
            NOT(ISERROR(_xlfn.XLOOKUP($B1031, '4.HiCLibrary'!F:F, '4.HiCLibrary'!E:E))),
            _xlfn.XLOOKUP($B1031, '4.HiCLibrary'!F:F, '4.HiCLibrary'!E:E),
            IFERROR(
                _xlfn.XLOOKUP($B1031, '4.ONT'!F:F, '4.ONT'!E:E, "?"),
                "?"
            )
        )
    )
)</f>
        <v>OG526</v>
      </c>
      <c r="E1031" t="str">
        <f t="shared" si="17"/>
        <v>OG526U_D_IL_NOVA_230419_AD2</v>
      </c>
      <c r="F1031" s="183" t="s">
        <v>6459</v>
      </c>
      <c r="G1031" s="183" t="s">
        <v>6471</v>
      </c>
      <c r="H1031" s="289">
        <v>45035</v>
      </c>
      <c r="I1031" s="183" t="s">
        <v>6911</v>
      </c>
      <c r="J1031" s="183" t="s">
        <v>107</v>
      </c>
      <c r="K1031" s="183" t="s">
        <v>107</v>
      </c>
      <c r="L1031" s="185"/>
    </row>
    <row r="1032" spans="1:12" x14ac:dyDescent="0.25">
      <c r="A1032" s="115">
        <f ca="1">INDEX('1.MetaData'!A:A, MATCH($D1032, '1.MetaData'!$B:$B, 0))</f>
        <v>527</v>
      </c>
      <c r="B1032" s="161" t="s">
        <v>7163</v>
      </c>
      <c r="C1032" s="183" t="s">
        <v>4878</v>
      </c>
      <c r="D1032" s="81" t="str">
        <f ca="1">IF(
    NOT(ISERROR(_xlfn.XLOOKUP($B1032, '4.Illumina'!F:F, '4.Illumina'!E:E))),
    _xlfn.XLOOKUP($B1032, '4.Illumina'!F:F, '4.Illumina'!E:E),
    IF(
        NOT(ISERROR(_xlfn.XLOOKUP($B1032, '4.PacBio'!F:F, '4.PacBio'!E:E))),
        _xlfn.XLOOKUP($B1032, '4.PacBio'!F:F, '4.PacBio'!E:E),
        IF(
            NOT(ISERROR(_xlfn.XLOOKUP($B1032, '4.HiCLibrary'!F:F, '4.HiCLibrary'!E:E))),
            _xlfn.XLOOKUP($B1032, '4.HiCLibrary'!F:F, '4.HiCLibrary'!E:E),
            IFERROR(
                _xlfn.XLOOKUP($B1032, '4.ONT'!F:F, '4.ONT'!E:E, "?"),
                "?"
            )
        )
    )
)</f>
        <v>OG527</v>
      </c>
      <c r="E1032" t="str">
        <f t="shared" si="17"/>
        <v>OG527U_D_IL_ISEQ_230531_LP</v>
      </c>
      <c r="F1032" s="183" t="s">
        <v>6459</v>
      </c>
      <c r="G1032" s="183" t="s">
        <v>6460</v>
      </c>
      <c r="H1032" s="289">
        <v>45077</v>
      </c>
      <c r="I1032" s="183" t="s">
        <v>6828</v>
      </c>
      <c r="J1032" s="183" t="s">
        <v>107</v>
      </c>
      <c r="K1032" s="183" t="s">
        <v>107</v>
      </c>
      <c r="L1032" s="185"/>
    </row>
    <row r="1033" spans="1:12" x14ac:dyDescent="0.25">
      <c r="A1033" s="115">
        <f ca="1">INDEX('1.MetaData'!A:A, MATCH($D1033, '1.MetaData'!$B:$B, 0))</f>
        <v>527</v>
      </c>
      <c r="B1033" s="161" t="s">
        <v>7163</v>
      </c>
      <c r="C1033" s="183" t="s">
        <v>4878</v>
      </c>
      <c r="D1033" s="81" t="str">
        <f ca="1">IF(
    NOT(ISERROR(_xlfn.XLOOKUP($B1033, '4.Illumina'!F:F, '4.Illumina'!E:E))),
    _xlfn.XLOOKUP($B1033, '4.Illumina'!F:F, '4.Illumina'!E:E),
    IF(
        NOT(ISERROR(_xlfn.XLOOKUP($B1033, '4.PacBio'!F:F, '4.PacBio'!E:E))),
        _xlfn.XLOOKUP($B1033, '4.PacBio'!F:F, '4.PacBio'!E:E),
        IF(
            NOT(ISERROR(_xlfn.XLOOKUP($B1033, '4.HiCLibrary'!F:F, '4.HiCLibrary'!E:E))),
            _xlfn.XLOOKUP($B1033, '4.HiCLibrary'!F:F, '4.HiCLibrary'!E:E),
            IFERROR(
                _xlfn.XLOOKUP($B1033, '4.ONT'!F:F, '4.ONT'!E:E, "?"),
                "?"
            )
        )
    )
)</f>
        <v>OG527</v>
      </c>
      <c r="E1033" t="str">
        <f t="shared" si="17"/>
        <v>OG527U_D_IL_NOVA_230607_LP</v>
      </c>
      <c r="F1033" s="183" t="s">
        <v>6459</v>
      </c>
      <c r="G1033" s="183" t="s">
        <v>6471</v>
      </c>
      <c r="H1033" s="289">
        <v>45084</v>
      </c>
      <c r="I1033" s="183" t="s">
        <v>6829</v>
      </c>
      <c r="J1033" s="183" t="s">
        <v>107</v>
      </c>
      <c r="K1033" s="183" t="s">
        <v>107</v>
      </c>
      <c r="L1033" s="185"/>
    </row>
    <row r="1034" spans="1:12" x14ac:dyDescent="0.25">
      <c r="A1034" s="115">
        <f ca="1">INDEX('1.MetaData'!A:A, MATCH($D1034, '1.MetaData'!$B:$B, 0))</f>
        <v>528</v>
      </c>
      <c r="B1034" s="161" t="s">
        <v>7164</v>
      </c>
      <c r="C1034" s="183" t="s">
        <v>4878</v>
      </c>
      <c r="D1034" s="81" t="str">
        <f ca="1">IF(
    NOT(ISERROR(_xlfn.XLOOKUP($B1034, '4.Illumina'!F:F, '4.Illumina'!E:E))),
    _xlfn.XLOOKUP($B1034, '4.Illumina'!F:F, '4.Illumina'!E:E),
    IF(
        NOT(ISERROR(_xlfn.XLOOKUP($B1034, '4.PacBio'!F:F, '4.PacBio'!E:E))),
        _xlfn.XLOOKUP($B1034, '4.PacBio'!F:F, '4.PacBio'!E:E),
        IF(
            NOT(ISERROR(_xlfn.XLOOKUP($B1034, '4.HiCLibrary'!F:F, '4.HiCLibrary'!E:E))),
            _xlfn.XLOOKUP($B1034, '4.HiCLibrary'!F:F, '4.HiCLibrary'!E:E),
            IFERROR(
                _xlfn.XLOOKUP($B1034, '4.ONT'!F:F, '4.ONT'!E:E, "?"),
                "?"
            )
        )
    )
)</f>
        <v>OG528</v>
      </c>
      <c r="E1034" t="str">
        <f t="shared" si="17"/>
        <v>OG528U_D_IL_ISEQ_230531_LP</v>
      </c>
      <c r="F1034" s="183" t="s">
        <v>6459</v>
      </c>
      <c r="G1034" s="183" t="s">
        <v>6460</v>
      </c>
      <c r="H1034" s="289">
        <v>45077</v>
      </c>
      <c r="I1034" s="183" t="s">
        <v>6828</v>
      </c>
      <c r="J1034" s="183" t="s">
        <v>107</v>
      </c>
      <c r="K1034" s="183" t="s">
        <v>107</v>
      </c>
      <c r="L1034" s="185"/>
    </row>
    <row r="1035" spans="1:12" x14ac:dyDescent="0.25">
      <c r="A1035" s="115">
        <f ca="1">INDEX('1.MetaData'!A:A, MATCH($D1035, '1.MetaData'!$B:$B, 0))</f>
        <v>528</v>
      </c>
      <c r="B1035" s="161" t="s">
        <v>7164</v>
      </c>
      <c r="C1035" s="183" t="s">
        <v>4878</v>
      </c>
      <c r="D1035" s="81" t="str">
        <f ca="1">IF(
    NOT(ISERROR(_xlfn.XLOOKUP($B1035, '4.Illumina'!F:F, '4.Illumina'!E:E))),
    _xlfn.XLOOKUP($B1035, '4.Illumina'!F:F, '4.Illumina'!E:E),
    IF(
        NOT(ISERROR(_xlfn.XLOOKUP($B1035, '4.PacBio'!F:F, '4.PacBio'!E:E))),
        _xlfn.XLOOKUP($B1035, '4.PacBio'!F:F, '4.PacBio'!E:E),
        IF(
            NOT(ISERROR(_xlfn.XLOOKUP($B1035, '4.HiCLibrary'!F:F, '4.HiCLibrary'!E:E))),
            _xlfn.XLOOKUP($B1035, '4.HiCLibrary'!F:F, '4.HiCLibrary'!E:E),
            IFERROR(
                _xlfn.XLOOKUP($B1035, '4.ONT'!F:F, '4.ONT'!E:E, "?"),
                "?"
            )
        )
    )
)</f>
        <v>OG528</v>
      </c>
      <c r="E1035" t="str">
        <f t="shared" si="17"/>
        <v>OG528U_D_IL_NOVA_230607_LP</v>
      </c>
      <c r="F1035" s="183" t="s">
        <v>6459</v>
      </c>
      <c r="G1035" s="183" t="s">
        <v>6471</v>
      </c>
      <c r="H1035" s="289">
        <v>45084</v>
      </c>
      <c r="I1035" s="183" t="s">
        <v>6829</v>
      </c>
      <c r="J1035" s="183" t="s">
        <v>107</v>
      </c>
      <c r="K1035" s="183" t="s">
        <v>107</v>
      </c>
      <c r="L1035" s="185"/>
    </row>
    <row r="1036" spans="1:12" x14ac:dyDescent="0.25">
      <c r="A1036" s="115">
        <f ca="1">INDEX('1.MetaData'!A:A, MATCH($D1036, '1.MetaData'!$B:$B, 0))</f>
        <v>529</v>
      </c>
      <c r="B1036" s="161" t="s">
        <v>7165</v>
      </c>
      <c r="C1036" s="183" t="s">
        <v>4878</v>
      </c>
      <c r="D1036" s="81" t="str">
        <f ca="1">IF(
    NOT(ISERROR(_xlfn.XLOOKUP($B1036, '4.Illumina'!F:F, '4.Illumina'!E:E))),
    _xlfn.XLOOKUP($B1036, '4.Illumina'!F:F, '4.Illumina'!E:E),
    IF(
        NOT(ISERROR(_xlfn.XLOOKUP($B1036, '4.PacBio'!F:F, '4.PacBio'!E:E))),
        _xlfn.XLOOKUP($B1036, '4.PacBio'!F:F, '4.PacBio'!E:E),
        IF(
            NOT(ISERROR(_xlfn.XLOOKUP($B1036, '4.HiCLibrary'!F:F, '4.HiCLibrary'!E:E))),
            _xlfn.XLOOKUP($B1036, '4.HiCLibrary'!F:F, '4.HiCLibrary'!E:E),
            IFERROR(
                _xlfn.XLOOKUP($B1036, '4.ONT'!F:F, '4.ONT'!E:E, "?"),
                "?"
            )
        )
    )
)</f>
        <v>OG529</v>
      </c>
      <c r="E1036" t="str">
        <f t="shared" si="17"/>
        <v>OG529U_D_IL_NOVA_230302_AD</v>
      </c>
      <c r="F1036" s="183" t="s">
        <v>6459</v>
      </c>
      <c r="G1036" s="183" t="s">
        <v>6471</v>
      </c>
      <c r="H1036" s="289">
        <v>44987</v>
      </c>
      <c r="I1036" s="183" t="s">
        <v>6536</v>
      </c>
      <c r="J1036" s="183" t="s">
        <v>107</v>
      </c>
      <c r="K1036" s="183" t="s">
        <v>107</v>
      </c>
      <c r="L1036" s="185"/>
    </row>
    <row r="1037" spans="1:12" x14ac:dyDescent="0.25">
      <c r="A1037" s="115">
        <f ca="1">INDEX('1.MetaData'!A:A, MATCH($D1037, '1.MetaData'!$B:$B, 0))</f>
        <v>529</v>
      </c>
      <c r="B1037" s="161" t="s">
        <v>7165</v>
      </c>
      <c r="C1037" s="183" t="s">
        <v>4878</v>
      </c>
      <c r="D1037" s="81" t="str">
        <f ca="1">IF(
    NOT(ISERROR(_xlfn.XLOOKUP($B1037, '4.Illumina'!F:F, '4.Illumina'!E:E))),
    _xlfn.XLOOKUP($B1037, '4.Illumina'!F:F, '4.Illumina'!E:E),
    IF(
        NOT(ISERROR(_xlfn.XLOOKUP($B1037, '4.PacBio'!F:F, '4.PacBio'!E:E))),
        _xlfn.XLOOKUP($B1037, '4.PacBio'!F:F, '4.PacBio'!E:E),
        IF(
            NOT(ISERROR(_xlfn.XLOOKUP($B1037, '4.HiCLibrary'!F:F, '4.HiCLibrary'!E:E))),
            _xlfn.XLOOKUP($B1037, '4.HiCLibrary'!F:F, '4.HiCLibrary'!E:E),
            IFERROR(
                _xlfn.XLOOKUP($B1037, '4.ONT'!F:F, '4.ONT'!E:E, "?"),
                "?"
            )
        )
    )
)</f>
        <v>OG529</v>
      </c>
      <c r="E1037" t="str">
        <f t="shared" si="17"/>
        <v>OG529U_D_IL_NOVA_230419_AD2</v>
      </c>
      <c r="F1037" s="183" t="s">
        <v>6459</v>
      </c>
      <c r="G1037" s="183" t="s">
        <v>6471</v>
      </c>
      <c r="H1037" s="289">
        <v>45035</v>
      </c>
      <c r="I1037" s="183" t="s">
        <v>6911</v>
      </c>
      <c r="J1037" s="183" t="s">
        <v>107</v>
      </c>
      <c r="K1037" s="183" t="s">
        <v>107</v>
      </c>
      <c r="L1037" s="185"/>
    </row>
    <row r="1038" spans="1:12" x14ac:dyDescent="0.25">
      <c r="A1038" s="115">
        <f ca="1">INDEX('1.MetaData'!A:A, MATCH($D1038, '1.MetaData'!$B:$B, 0))</f>
        <v>530</v>
      </c>
      <c r="B1038" s="161" t="s">
        <v>7166</v>
      </c>
      <c r="C1038" s="183" t="s">
        <v>4878</v>
      </c>
      <c r="D1038" s="81" t="str">
        <f ca="1">IF(
    NOT(ISERROR(_xlfn.XLOOKUP($B1038, '4.Illumina'!F:F, '4.Illumina'!E:E))),
    _xlfn.XLOOKUP($B1038, '4.Illumina'!F:F, '4.Illumina'!E:E),
    IF(
        NOT(ISERROR(_xlfn.XLOOKUP($B1038, '4.PacBio'!F:F, '4.PacBio'!E:E))),
        _xlfn.XLOOKUP($B1038, '4.PacBio'!F:F, '4.PacBio'!E:E),
        IF(
            NOT(ISERROR(_xlfn.XLOOKUP($B1038, '4.HiCLibrary'!F:F, '4.HiCLibrary'!E:E))),
            _xlfn.XLOOKUP($B1038, '4.HiCLibrary'!F:F, '4.HiCLibrary'!E:E),
            IFERROR(
                _xlfn.XLOOKUP($B1038, '4.ONT'!F:F, '4.ONT'!E:E, "?"),
                "?"
            )
        )
    )
)</f>
        <v>OG530</v>
      </c>
      <c r="E1038" t="str">
        <f t="shared" si="17"/>
        <v>OG530U_D_IL_ISEQ_230531_LP</v>
      </c>
      <c r="F1038" s="183" t="s">
        <v>6459</v>
      </c>
      <c r="G1038" s="183" t="s">
        <v>6460</v>
      </c>
      <c r="H1038" s="289">
        <v>45077</v>
      </c>
      <c r="I1038" s="183" t="s">
        <v>6828</v>
      </c>
      <c r="J1038" s="183" t="s">
        <v>107</v>
      </c>
      <c r="K1038" s="183" t="s">
        <v>107</v>
      </c>
      <c r="L1038" s="185"/>
    </row>
    <row r="1039" spans="1:12" x14ac:dyDescent="0.25">
      <c r="A1039" s="115">
        <f ca="1">INDEX('1.MetaData'!A:A, MATCH($D1039, '1.MetaData'!$B:$B, 0))</f>
        <v>530</v>
      </c>
      <c r="B1039" s="161" t="s">
        <v>7166</v>
      </c>
      <c r="C1039" s="183" t="s">
        <v>4878</v>
      </c>
      <c r="D1039" s="81" t="str">
        <f ca="1">IF(
    NOT(ISERROR(_xlfn.XLOOKUP($B1039, '4.Illumina'!F:F, '4.Illumina'!E:E))),
    _xlfn.XLOOKUP($B1039, '4.Illumina'!F:F, '4.Illumina'!E:E),
    IF(
        NOT(ISERROR(_xlfn.XLOOKUP($B1039, '4.PacBio'!F:F, '4.PacBio'!E:E))),
        _xlfn.XLOOKUP($B1039, '4.PacBio'!F:F, '4.PacBio'!E:E),
        IF(
            NOT(ISERROR(_xlfn.XLOOKUP($B1039, '4.HiCLibrary'!F:F, '4.HiCLibrary'!E:E))),
            _xlfn.XLOOKUP($B1039, '4.HiCLibrary'!F:F, '4.HiCLibrary'!E:E),
            IFERROR(
                _xlfn.XLOOKUP($B1039, '4.ONT'!F:F, '4.ONT'!E:E, "?"),
                "?"
            )
        )
    )
)</f>
        <v>OG530</v>
      </c>
      <c r="E1039" t="str">
        <f t="shared" si="17"/>
        <v>OG530U_D_IL_NOVA_230607_LP</v>
      </c>
      <c r="F1039" s="183" t="s">
        <v>6459</v>
      </c>
      <c r="G1039" s="183" t="s">
        <v>6471</v>
      </c>
      <c r="H1039" s="289">
        <v>45084</v>
      </c>
      <c r="I1039" s="183" t="s">
        <v>6829</v>
      </c>
      <c r="J1039" s="183" t="s">
        <v>107</v>
      </c>
      <c r="K1039" s="183" t="s">
        <v>107</v>
      </c>
      <c r="L1039" s="185"/>
    </row>
    <row r="1040" spans="1:12" x14ac:dyDescent="0.25">
      <c r="A1040" s="115">
        <f ca="1">INDEX('1.MetaData'!A:A, MATCH($D1040, '1.MetaData'!$B:$B, 0))</f>
        <v>531</v>
      </c>
      <c r="B1040" s="161" t="s">
        <v>7167</v>
      </c>
      <c r="C1040" s="183" t="s">
        <v>4878</v>
      </c>
      <c r="D1040" s="81" t="str">
        <f ca="1">IF(
    NOT(ISERROR(_xlfn.XLOOKUP($B1040, '4.Illumina'!F:F, '4.Illumina'!E:E))),
    _xlfn.XLOOKUP($B1040, '4.Illumina'!F:F, '4.Illumina'!E:E),
    IF(
        NOT(ISERROR(_xlfn.XLOOKUP($B1040, '4.PacBio'!F:F, '4.PacBio'!E:E))),
        _xlfn.XLOOKUP($B1040, '4.PacBio'!F:F, '4.PacBio'!E:E),
        IF(
            NOT(ISERROR(_xlfn.XLOOKUP($B1040, '4.HiCLibrary'!F:F, '4.HiCLibrary'!E:E))),
            _xlfn.XLOOKUP($B1040, '4.HiCLibrary'!F:F, '4.HiCLibrary'!E:E),
            IFERROR(
                _xlfn.XLOOKUP($B1040, '4.ONT'!F:F, '4.ONT'!E:E, "?"),
                "?"
            )
        )
    )
)</f>
        <v>OG531</v>
      </c>
      <c r="E1040" t="str">
        <f t="shared" si="17"/>
        <v>OG531U_D_IL_NOVA_230302_AD</v>
      </c>
      <c r="F1040" s="183" t="s">
        <v>6459</v>
      </c>
      <c r="G1040" s="183" t="s">
        <v>6471</v>
      </c>
      <c r="H1040" s="289">
        <v>44987</v>
      </c>
      <c r="I1040" s="183" t="s">
        <v>6536</v>
      </c>
      <c r="J1040" s="183" t="s">
        <v>107</v>
      </c>
      <c r="K1040" s="183" t="s">
        <v>107</v>
      </c>
      <c r="L1040" s="185"/>
    </row>
    <row r="1041" spans="1:12" x14ac:dyDescent="0.25">
      <c r="A1041" s="115">
        <f ca="1">INDEX('1.MetaData'!A:A, MATCH($D1041, '1.MetaData'!$B:$B, 0))</f>
        <v>531</v>
      </c>
      <c r="B1041" s="161" t="s">
        <v>7167</v>
      </c>
      <c r="C1041" s="183" t="s">
        <v>4878</v>
      </c>
      <c r="D1041" s="81" t="str">
        <f ca="1">IF(
    NOT(ISERROR(_xlfn.XLOOKUP($B1041, '4.Illumina'!F:F, '4.Illumina'!E:E))),
    _xlfn.XLOOKUP($B1041, '4.Illumina'!F:F, '4.Illumina'!E:E),
    IF(
        NOT(ISERROR(_xlfn.XLOOKUP($B1041, '4.PacBio'!F:F, '4.PacBio'!E:E))),
        _xlfn.XLOOKUP($B1041, '4.PacBio'!F:F, '4.PacBio'!E:E),
        IF(
            NOT(ISERROR(_xlfn.XLOOKUP($B1041, '4.HiCLibrary'!F:F, '4.HiCLibrary'!E:E))),
            _xlfn.XLOOKUP($B1041, '4.HiCLibrary'!F:F, '4.HiCLibrary'!E:E),
            IFERROR(
                _xlfn.XLOOKUP($B1041, '4.ONT'!F:F, '4.ONT'!E:E, "?"),
                "?"
            )
        )
    )
)</f>
        <v>OG531</v>
      </c>
      <c r="E1041" t="str">
        <f t="shared" si="17"/>
        <v>OG531U_D_IL_NOVA_230419_AD2</v>
      </c>
      <c r="F1041" s="183" t="s">
        <v>6459</v>
      </c>
      <c r="G1041" s="183" t="s">
        <v>6471</v>
      </c>
      <c r="H1041" s="289">
        <v>45035</v>
      </c>
      <c r="I1041" s="183" t="s">
        <v>6911</v>
      </c>
      <c r="J1041" s="183" t="s">
        <v>107</v>
      </c>
      <c r="K1041" s="183" t="s">
        <v>107</v>
      </c>
      <c r="L1041" s="185"/>
    </row>
    <row r="1042" spans="1:12" x14ac:dyDescent="0.25">
      <c r="A1042" s="115">
        <f ca="1">INDEX('1.MetaData'!A:A, MATCH($D1042, '1.MetaData'!$B:$B, 0))</f>
        <v>532</v>
      </c>
      <c r="B1042" s="161" t="s">
        <v>7168</v>
      </c>
      <c r="C1042" s="183" t="s">
        <v>4878</v>
      </c>
      <c r="D1042" s="81" t="str">
        <f ca="1">IF(
    NOT(ISERROR(_xlfn.XLOOKUP($B1042, '4.Illumina'!F:F, '4.Illumina'!E:E))),
    _xlfn.XLOOKUP($B1042, '4.Illumina'!F:F, '4.Illumina'!E:E),
    IF(
        NOT(ISERROR(_xlfn.XLOOKUP($B1042, '4.PacBio'!F:F, '4.PacBio'!E:E))),
        _xlfn.XLOOKUP($B1042, '4.PacBio'!F:F, '4.PacBio'!E:E),
        IF(
            NOT(ISERROR(_xlfn.XLOOKUP($B1042, '4.HiCLibrary'!F:F, '4.HiCLibrary'!E:E))),
            _xlfn.XLOOKUP($B1042, '4.HiCLibrary'!F:F, '4.HiCLibrary'!E:E),
            IFERROR(
                _xlfn.XLOOKUP($B1042, '4.ONT'!F:F, '4.ONT'!E:E, "?"),
                "?"
            )
        )
    )
)</f>
        <v>OG532</v>
      </c>
      <c r="E1042" t="str">
        <f t="shared" si="17"/>
        <v>OG532U_D_IL_NOVA_230302_AD</v>
      </c>
      <c r="F1042" s="183" t="s">
        <v>6459</v>
      </c>
      <c r="G1042" s="183" t="s">
        <v>6471</v>
      </c>
      <c r="H1042" s="289">
        <v>44987</v>
      </c>
      <c r="I1042" s="183" t="s">
        <v>6536</v>
      </c>
      <c r="J1042" s="183" t="s">
        <v>107</v>
      </c>
      <c r="K1042" s="183" t="s">
        <v>107</v>
      </c>
      <c r="L1042" s="185"/>
    </row>
    <row r="1043" spans="1:12" x14ac:dyDescent="0.25">
      <c r="A1043" s="115">
        <f ca="1">INDEX('1.MetaData'!A:A, MATCH($D1043, '1.MetaData'!$B:$B, 0))</f>
        <v>532</v>
      </c>
      <c r="B1043" s="161" t="s">
        <v>7168</v>
      </c>
      <c r="C1043" s="183" t="s">
        <v>4878</v>
      </c>
      <c r="D1043" s="81" t="str">
        <f ca="1">IF(
    NOT(ISERROR(_xlfn.XLOOKUP($B1043, '4.Illumina'!F:F, '4.Illumina'!E:E))),
    _xlfn.XLOOKUP($B1043, '4.Illumina'!F:F, '4.Illumina'!E:E),
    IF(
        NOT(ISERROR(_xlfn.XLOOKUP($B1043, '4.PacBio'!F:F, '4.PacBio'!E:E))),
        _xlfn.XLOOKUP($B1043, '4.PacBio'!F:F, '4.PacBio'!E:E),
        IF(
            NOT(ISERROR(_xlfn.XLOOKUP($B1043, '4.HiCLibrary'!F:F, '4.HiCLibrary'!E:E))),
            _xlfn.XLOOKUP($B1043, '4.HiCLibrary'!F:F, '4.HiCLibrary'!E:E),
            IFERROR(
                _xlfn.XLOOKUP($B1043, '4.ONT'!F:F, '4.ONT'!E:E, "?"),
                "?"
            )
        )
    )
)</f>
        <v>OG532</v>
      </c>
      <c r="E1043" t="str">
        <f t="shared" si="17"/>
        <v>OG532U_D_IL_NOVA_230419_AD2</v>
      </c>
      <c r="F1043" s="183" t="s">
        <v>6459</v>
      </c>
      <c r="G1043" s="183" t="s">
        <v>6471</v>
      </c>
      <c r="H1043" s="289">
        <v>45035</v>
      </c>
      <c r="I1043" s="183" t="s">
        <v>6911</v>
      </c>
      <c r="J1043" s="183" t="s">
        <v>107</v>
      </c>
      <c r="K1043" s="183" t="s">
        <v>107</v>
      </c>
      <c r="L1043" s="185"/>
    </row>
    <row r="1044" spans="1:12" x14ac:dyDescent="0.25">
      <c r="A1044" s="115">
        <f ca="1">INDEX('1.MetaData'!A:A, MATCH($D1044, '1.MetaData'!$B:$B, 0))</f>
        <v>532</v>
      </c>
      <c r="B1044" s="161" t="s">
        <v>7168</v>
      </c>
      <c r="C1044" s="183" t="s">
        <v>4878</v>
      </c>
      <c r="D1044" s="81" t="str">
        <f ca="1">IF(
    NOT(ISERROR(_xlfn.XLOOKUP($B1044, '4.Illumina'!F:F, '4.Illumina'!E:E))),
    _xlfn.XLOOKUP($B1044, '4.Illumina'!F:F, '4.Illumina'!E:E),
    IF(
        NOT(ISERROR(_xlfn.XLOOKUP($B1044, '4.PacBio'!F:F, '4.PacBio'!E:E))),
        _xlfn.XLOOKUP($B1044, '4.PacBio'!F:F, '4.PacBio'!E:E),
        IF(
            NOT(ISERROR(_xlfn.XLOOKUP($B1044, '4.HiCLibrary'!F:F, '4.HiCLibrary'!E:E))),
            _xlfn.XLOOKUP($B1044, '4.HiCLibrary'!F:F, '4.HiCLibrary'!E:E),
            IFERROR(
                _xlfn.XLOOKUP($B1044, '4.ONT'!F:F, '4.ONT'!E:E, "?"),
                "?"
            )
        )
    )
)</f>
        <v>OG532</v>
      </c>
      <c r="E1044" t="str">
        <f t="shared" si="17"/>
        <v>OG532U_D_IL_ISEQ_230531_LP</v>
      </c>
      <c r="F1044" s="183" t="s">
        <v>6459</v>
      </c>
      <c r="G1044" s="183" t="s">
        <v>6460</v>
      </c>
      <c r="H1044" s="289">
        <v>45077</v>
      </c>
      <c r="I1044" s="183" t="s">
        <v>6828</v>
      </c>
      <c r="J1044" s="183" t="s">
        <v>107</v>
      </c>
      <c r="K1044" s="183" t="s">
        <v>107</v>
      </c>
      <c r="L1044" s="185"/>
    </row>
    <row r="1045" spans="1:12" x14ac:dyDescent="0.25">
      <c r="A1045" s="115">
        <f ca="1">INDEX('1.MetaData'!A:A, MATCH($D1045, '1.MetaData'!$B:$B, 0))</f>
        <v>532</v>
      </c>
      <c r="B1045" s="161" t="s">
        <v>7168</v>
      </c>
      <c r="C1045" s="183" t="s">
        <v>4878</v>
      </c>
      <c r="D1045" s="81" t="str">
        <f ca="1">IF(
    NOT(ISERROR(_xlfn.XLOOKUP($B1045, '4.Illumina'!F:F, '4.Illumina'!E:E))),
    _xlfn.XLOOKUP($B1045, '4.Illumina'!F:F, '4.Illumina'!E:E),
    IF(
        NOT(ISERROR(_xlfn.XLOOKUP($B1045, '4.PacBio'!F:F, '4.PacBio'!E:E))),
        _xlfn.XLOOKUP($B1045, '4.PacBio'!F:F, '4.PacBio'!E:E),
        IF(
            NOT(ISERROR(_xlfn.XLOOKUP($B1045, '4.HiCLibrary'!F:F, '4.HiCLibrary'!E:E))),
            _xlfn.XLOOKUP($B1045, '4.HiCLibrary'!F:F, '4.HiCLibrary'!E:E),
            IFERROR(
                _xlfn.XLOOKUP($B1045, '4.ONT'!F:F, '4.ONT'!E:E, "?"),
                "?"
            )
        )
    )
)</f>
        <v>OG532</v>
      </c>
      <c r="E1045" t="str">
        <f t="shared" si="17"/>
        <v>OG532U_D_IL_NOVA_230607_LP</v>
      </c>
      <c r="F1045" s="183" t="s">
        <v>6459</v>
      </c>
      <c r="G1045" s="183" t="s">
        <v>6471</v>
      </c>
      <c r="H1045" s="289">
        <v>45084</v>
      </c>
      <c r="I1045" s="183" t="s">
        <v>6829</v>
      </c>
      <c r="J1045" s="183" t="s">
        <v>107</v>
      </c>
      <c r="K1045" s="183" t="s">
        <v>107</v>
      </c>
      <c r="L1045" s="185"/>
    </row>
    <row r="1046" spans="1:12" x14ac:dyDescent="0.25">
      <c r="A1046" s="115">
        <f ca="1">INDEX('1.MetaData'!A:A, MATCH($D1046, '1.MetaData'!$B:$B, 0))</f>
        <v>533</v>
      </c>
      <c r="B1046" s="161" t="s">
        <v>7169</v>
      </c>
      <c r="C1046" s="183" t="s">
        <v>4878</v>
      </c>
      <c r="D1046" s="81" t="str">
        <f ca="1">IF(
    NOT(ISERROR(_xlfn.XLOOKUP($B1046, '4.Illumina'!F:F, '4.Illumina'!E:E))),
    _xlfn.XLOOKUP($B1046, '4.Illumina'!F:F, '4.Illumina'!E:E),
    IF(
        NOT(ISERROR(_xlfn.XLOOKUP($B1046, '4.PacBio'!F:F, '4.PacBio'!E:E))),
        _xlfn.XLOOKUP($B1046, '4.PacBio'!F:F, '4.PacBio'!E:E),
        IF(
            NOT(ISERROR(_xlfn.XLOOKUP($B1046, '4.HiCLibrary'!F:F, '4.HiCLibrary'!E:E))),
            _xlfn.XLOOKUP($B1046, '4.HiCLibrary'!F:F, '4.HiCLibrary'!E:E),
            IFERROR(
                _xlfn.XLOOKUP($B1046, '4.ONT'!F:F, '4.ONT'!E:E, "?"),
                "?"
            )
        )
    )
)</f>
        <v>OG533</v>
      </c>
      <c r="E1046" t="str">
        <f t="shared" si="17"/>
        <v>OG533U_D_IL_NOVA_230302_AD</v>
      </c>
      <c r="F1046" s="183" t="s">
        <v>6459</v>
      </c>
      <c r="G1046" s="183" t="s">
        <v>6471</v>
      </c>
      <c r="H1046" s="289">
        <v>44987</v>
      </c>
      <c r="I1046" s="183" t="s">
        <v>6536</v>
      </c>
      <c r="J1046" s="183" t="s">
        <v>107</v>
      </c>
      <c r="K1046" s="183" t="s">
        <v>107</v>
      </c>
      <c r="L1046" s="185"/>
    </row>
    <row r="1047" spans="1:12" x14ac:dyDescent="0.25">
      <c r="A1047" s="115">
        <f ca="1">INDEX('1.MetaData'!A:A, MATCH($D1047, '1.MetaData'!$B:$B, 0))</f>
        <v>533</v>
      </c>
      <c r="B1047" s="161" t="s">
        <v>7169</v>
      </c>
      <c r="C1047" s="183" t="s">
        <v>4878</v>
      </c>
      <c r="D1047" s="81" t="str">
        <f ca="1">IF(
    NOT(ISERROR(_xlfn.XLOOKUP($B1047, '4.Illumina'!F:F, '4.Illumina'!E:E))),
    _xlfn.XLOOKUP($B1047, '4.Illumina'!F:F, '4.Illumina'!E:E),
    IF(
        NOT(ISERROR(_xlfn.XLOOKUP($B1047, '4.PacBio'!F:F, '4.PacBio'!E:E))),
        _xlfn.XLOOKUP($B1047, '4.PacBio'!F:F, '4.PacBio'!E:E),
        IF(
            NOT(ISERROR(_xlfn.XLOOKUP($B1047, '4.HiCLibrary'!F:F, '4.HiCLibrary'!E:E))),
            _xlfn.XLOOKUP($B1047, '4.HiCLibrary'!F:F, '4.HiCLibrary'!E:E),
            IFERROR(
                _xlfn.XLOOKUP($B1047, '4.ONT'!F:F, '4.ONT'!E:E, "?"),
                "?"
            )
        )
    )
)</f>
        <v>OG533</v>
      </c>
      <c r="E1047" t="str">
        <f t="shared" si="17"/>
        <v>OG533U_D_IL_NOVA_230419_AD2</v>
      </c>
      <c r="F1047" s="183" t="s">
        <v>6459</v>
      </c>
      <c r="G1047" s="183" t="s">
        <v>6471</v>
      </c>
      <c r="H1047" s="289">
        <v>45035</v>
      </c>
      <c r="I1047" s="183" t="s">
        <v>6911</v>
      </c>
      <c r="J1047" s="183" t="s">
        <v>107</v>
      </c>
      <c r="K1047" s="183" t="s">
        <v>107</v>
      </c>
      <c r="L1047" s="185"/>
    </row>
    <row r="1048" spans="1:12" x14ac:dyDescent="0.25">
      <c r="A1048" s="115">
        <f ca="1">INDEX('1.MetaData'!A:A, MATCH($D1048, '1.MetaData'!$B:$B, 0))</f>
        <v>534</v>
      </c>
      <c r="B1048" s="161" t="s">
        <v>7170</v>
      </c>
      <c r="C1048" s="183" t="s">
        <v>4878</v>
      </c>
      <c r="D1048" s="81" t="str">
        <f ca="1">IF(
    NOT(ISERROR(_xlfn.XLOOKUP($B1048, '4.Illumina'!F:F, '4.Illumina'!E:E))),
    _xlfn.XLOOKUP($B1048, '4.Illumina'!F:F, '4.Illumina'!E:E),
    IF(
        NOT(ISERROR(_xlfn.XLOOKUP($B1048, '4.PacBio'!F:F, '4.PacBio'!E:E))),
        _xlfn.XLOOKUP($B1048, '4.PacBio'!F:F, '4.PacBio'!E:E),
        IF(
            NOT(ISERROR(_xlfn.XLOOKUP($B1048, '4.HiCLibrary'!F:F, '4.HiCLibrary'!E:E))),
            _xlfn.XLOOKUP($B1048, '4.HiCLibrary'!F:F, '4.HiCLibrary'!E:E),
            IFERROR(
                _xlfn.XLOOKUP($B1048, '4.ONT'!F:F, '4.ONT'!E:E, "?"),
                "?"
            )
        )
    )
)</f>
        <v>OG534</v>
      </c>
      <c r="E1048" t="str">
        <f t="shared" si="17"/>
        <v>OG534U_D_IL_NOVA_230302_AD</v>
      </c>
      <c r="F1048" s="183" t="s">
        <v>6459</v>
      </c>
      <c r="G1048" s="183" t="s">
        <v>6471</v>
      </c>
      <c r="H1048" s="289">
        <v>44987</v>
      </c>
      <c r="I1048" s="183" t="s">
        <v>6536</v>
      </c>
      <c r="J1048" s="183" t="s">
        <v>107</v>
      </c>
      <c r="K1048" s="183" t="s">
        <v>107</v>
      </c>
      <c r="L1048" s="185"/>
    </row>
    <row r="1049" spans="1:12" x14ac:dyDescent="0.25">
      <c r="A1049" s="115">
        <f ca="1">INDEX('1.MetaData'!A:A, MATCH($D1049, '1.MetaData'!$B:$B, 0))</f>
        <v>534</v>
      </c>
      <c r="B1049" s="161" t="s">
        <v>7170</v>
      </c>
      <c r="C1049" s="183" t="s">
        <v>4878</v>
      </c>
      <c r="D1049" s="81" t="str">
        <f ca="1">IF(
    NOT(ISERROR(_xlfn.XLOOKUP($B1049, '4.Illumina'!F:F, '4.Illumina'!E:E))),
    _xlfn.XLOOKUP($B1049, '4.Illumina'!F:F, '4.Illumina'!E:E),
    IF(
        NOT(ISERROR(_xlfn.XLOOKUP($B1049, '4.PacBio'!F:F, '4.PacBio'!E:E))),
        _xlfn.XLOOKUP($B1049, '4.PacBio'!F:F, '4.PacBio'!E:E),
        IF(
            NOT(ISERROR(_xlfn.XLOOKUP($B1049, '4.HiCLibrary'!F:F, '4.HiCLibrary'!E:E))),
            _xlfn.XLOOKUP($B1049, '4.HiCLibrary'!F:F, '4.HiCLibrary'!E:E),
            IFERROR(
                _xlfn.XLOOKUP($B1049, '4.ONT'!F:F, '4.ONT'!E:E, "?"),
                "?"
            )
        )
    )
)</f>
        <v>OG534</v>
      </c>
      <c r="E1049" t="str">
        <f t="shared" si="17"/>
        <v>OG534U_D_IL_NOVA_230419_AD2</v>
      </c>
      <c r="F1049" s="183" t="s">
        <v>6459</v>
      </c>
      <c r="G1049" s="183" t="s">
        <v>6471</v>
      </c>
      <c r="H1049" s="289">
        <v>45035</v>
      </c>
      <c r="I1049" s="183" t="s">
        <v>6911</v>
      </c>
      <c r="J1049" s="183" t="s">
        <v>107</v>
      </c>
      <c r="K1049" s="183" t="s">
        <v>107</v>
      </c>
      <c r="L1049" s="185"/>
    </row>
    <row r="1050" spans="1:12" x14ac:dyDescent="0.25">
      <c r="A1050" s="115">
        <f ca="1">INDEX('1.MetaData'!A:A, MATCH($D1050, '1.MetaData'!$B:$B, 0))</f>
        <v>535</v>
      </c>
      <c r="B1050" s="161" t="s">
        <v>7171</v>
      </c>
      <c r="C1050" s="183" t="s">
        <v>4878</v>
      </c>
      <c r="D1050" s="81" t="str">
        <f ca="1">IF(
    NOT(ISERROR(_xlfn.XLOOKUP($B1050, '4.Illumina'!F:F, '4.Illumina'!E:E))),
    _xlfn.XLOOKUP($B1050, '4.Illumina'!F:F, '4.Illumina'!E:E),
    IF(
        NOT(ISERROR(_xlfn.XLOOKUP($B1050, '4.PacBio'!F:F, '4.PacBio'!E:E))),
        _xlfn.XLOOKUP($B1050, '4.PacBio'!F:F, '4.PacBio'!E:E),
        IF(
            NOT(ISERROR(_xlfn.XLOOKUP($B1050, '4.HiCLibrary'!F:F, '4.HiCLibrary'!E:E))),
            _xlfn.XLOOKUP($B1050, '4.HiCLibrary'!F:F, '4.HiCLibrary'!E:E),
            IFERROR(
                _xlfn.XLOOKUP($B1050, '4.ONT'!F:F, '4.ONT'!E:E, "?"),
                "?"
            )
        )
    )
)</f>
        <v>OG535</v>
      </c>
      <c r="E1050" t="str">
        <f t="shared" si="17"/>
        <v>OG535U_D_IL_NOVA_230302_AD</v>
      </c>
      <c r="F1050" s="183" t="s">
        <v>6459</v>
      </c>
      <c r="G1050" s="183" t="s">
        <v>6471</v>
      </c>
      <c r="H1050" s="289">
        <v>44987</v>
      </c>
      <c r="I1050" s="183" t="s">
        <v>6536</v>
      </c>
      <c r="J1050" s="183" t="s">
        <v>107</v>
      </c>
      <c r="K1050" s="183" t="s">
        <v>107</v>
      </c>
      <c r="L1050" s="185"/>
    </row>
    <row r="1051" spans="1:12" x14ac:dyDescent="0.25">
      <c r="A1051" s="115">
        <f ca="1">INDEX('1.MetaData'!A:A, MATCH($D1051, '1.MetaData'!$B:$B, 0))</f>
        <v>535</v>
      </c>
      <c r="B1051" s="161" t="s">
        <v>7171</v>
      </c>
      <c r="C1051" s="183" t="s">
        <v>4878</v>
      </c>
      <c r="D1051" s="81" t="str">
        <f ca="1">IF(
    NOT(ISERROR(_xlfn.XLOOKUP($B1051, '4.Illumina'!F:F, '4.Illumina'!E:E))),
    _xlfn.XLOOKUP($B1051, '4.Illumina'!F:F, '4.Illumina'!E:E),
    IF(
        NOT(ISERROR(_xlfn.XLOOKUP($B1051, '4.PacBio'!F:F, '4.PacBio'!E:E))),
        _xlfn.XLOOKUP($B1051, '4.PacBio'!F:F, '4.PacBio'!E:E),
        IF(
            NOT(ISERROR(_xlfn.XLOOKUP($B1051, '4.HiCLibrary'!F:F, '4.HiCLibrary'!E:E))),
            _xlfn.XLOOKUP($B1051, '4.HiCLibrary'!F:F, '4.HiCLibrary'!E:E),
            IFERROR(
                _xlfn.XLOOKUP($B1051, '4.ONT'!F:F, '4.ONT'!E:E, "?"),
                "?"
            )
        )
    )
)</f>
        <v>OG535</v>
      </c>
      <c r="E1051" t="str">
        <f t="shared" si="17"/>
        <v>OG535U_D_IL_NOVA_230419_AD2</v>
      </c>
      <c r="F1051" s="183" t="s">
        <v>6459</v>
      </c>
      <c r="G1051" s="183" t="s">
        <v>6471</v>
      </c>
      <c r="H1051" s="289">
        <v>45035</v>
      </c>
      <c r="I1051" s="183" t="s">
        <v>6911</v>
      </c>
      <c r="J1051" s="183" t="s">
        <v>107</v>
      </c>
      <c r="K1051" s="183" t="s">
        <v>107</v>
      </c>
      <c r="L1051" s="185"/>
    </row>
    <row r="1052" spans="1:12" x14ac:dyDescent="0.25">
      <c r="A1052" s="115">
        <f ca="1">INDEX('1.MetaData'!A:A, MATCH($D1052, '1.MetaData'!$B:$B, 0))</f>
        <v>536</v>
      </c>
      <c r="B1052" s="161" t="s">
        <v>7172</v>
      </c>
      <c r="C1052" s="183" t="s">
        <v>4878</v>
      </c>
      <c r="D1052" s="81" t="str">
        <f ca="1">IF(
    NOT(ISERROR(_xlfn.XLOOKUP($B1052, '4.Illumina'!F:F, '4.Illumina'!E:E))),
    _xlfn.XLOOKUP($B1052, '4.Illumina'!F:F, '4.Illumina'!E:E),
    IF(
        NOT(ISERROR(_xlfn.XLOOKUP($B1052, '4.PacBio'!F:F, '4.PacBio'!E:E))),
        _xlfn.XLOOKUP($B1052, '4.PacBio'!F:F, '4.PacBio'!E:E),
        IF(
            NOT(ISERROR(_xlfn.XLOOKUP($B1052, '4.HiCLibrary'!F:F, '4.HiCLibrary'!E:E))),
            _xlfn.XLOOKUP($B1052, '4.HiCLibrary'!F:F, '4.HiCLibrary'!E:E),
            IFERROR(
                _xlfn.XLOOKUP($B1052, '4.ONT'!F:F, '4.ONT'!E:E, "?"),
                "?"
            )
        )
    )
)</f>
        <v>OG536</v>
      </c>
      <c r="E1052" t="str">
        <f t="shared" si="17"/>
        <v>OG536U_D_IL_NOVA_230302_AD</v>
      </c>
      <c r="F1052" s="183" t="s">
        <v>6459</v>
      </c>
      <c r="G1052" s="183" t="s">
        <v>6471</v>
      </c>
      <c r="H1052" s="289">
        <v>44987</v>
      </c>
      <c r="I1052" s="183" t="s">
        <v>6536</v>
      </c>
      <c r="J1052" s="183" t="s">
        <v>107</v>
      </c>
      <c r="K1052" s="183" t="s">
        <v>107</v>
      </c>
      <c r="L1052" s="185"/>
    </row>
    <row r="1053" spans="1:12" x14ac:dyDescent="0.25">
      <c r="A1053" s="115">
        <f ca="1">INDEX('1.MetaData'!A:A, MATCH($D1053, '1.MetaData'!$B:$B, 0))</f>
        <v>536</v>
      </c>
      <c r="B1053" s="161" t="s">
        <v>7172</v>
      </c>
      <c r="C1053" s="183" t="s">
        <v>4878</v>
      </c>
      <c r="D1053" s="81" t="str">
        <f ca="1">IF(
    NOT(ISERROR(_xlfn.XLOOKUP($B1053, '4.Illumina'!F:F, '4.Illumina'!E:E))),
    _xlfn.XLOOKUP($B1053, '4.Illumina'!F:F, '4.Illumina'!E:E),
    IF(
        NOT(ISERROR(_xlfn.XLOOKUP($B1053, '4.PacBio'!F:F, '4.PacBio'!E:E))),
        _xlfn.XLOOKUP($B1053, '4.PacBio'!F:F, '4.PacBio'!E:E),
        IF(
            NOT(ISERROR(_xlfn.XLOOKUP($B1053, '4.HiCLibrary'!F:F, '4.HiCLibrary'!E:E))),
            _xlfn.XLOOKUP($B1053, '4.HiCLibrary'!F:F, '4.HiCLibrary'!E:E),
            IFERROR(
                _xlfn.XLOOKUP($B1053, '4.ONT'!F:F, '4.ONT'!E:E, "?"),
                "?"
            )
        )
    )
)</f>
        <v>OG536</v>
      </c>
      <c r="E1053" t="str">
        <f t="shared" si="17"/>
        <v>OG536U_D_IL_NOVA_230419_AD2</v>
      </c>
      <c r="F1053" s="183" t="s">
        <v>6459</v>
      </c>
      <c r="G1053" s="183" t="s">
        <v>6471</v>
      </c>
      <c r="H1053" s="289">
        <v>45035</v>
      </c>
      <c r="I1053" s="183" t="s">
        <v>6911</v>
      </c>
      <c r="J1053" s="183" t="s">
        <v>107</v>
      </c>
      <c r="K1053" s="183" t="s">
        <v>107</v>
      </c>
      <c r="L1053" s="185"/>
    </row>
    <row r="1054" spans="1:12" x14ac:dyDescent="0.25">
      <c r="A1054" s="115">
        <f ca="1">INDEX('1.MetaData'!A:A, MATCH($D1054, '1.MetaData'!$B:$B, 0))</f>
        <v>537</v>
      </c>
      <c r="B1054" s="161" t="s">
        <v>7173</v>
      </c>
      <c r="C1054" s="183" t="s">
        <v>4878</v>
      </c>
      <c r="D1054" s="81" t="str">
        <f ca="1">IF(
    NOT(ISERROR(_xlfn.XLOOKUP($B1054, '4.Illumina'!F:F, '4.Illumina'!E:E))),
    _xlfn.XLOOKUP($B1054, '4.Illumina'!F:F, '4.Illumina'!E:E),
    IF(
        NOT(ISERROR(_xlfn.XLOOKUP($B1054, '4.PacBio'!F:F, '4.PacBio'!E:E))),
        _xlfn.XLOOKUP($B1054, '4.PacBio'!F:F, '4.PacBio'!E:E),
        IF(
            NOT(ISERROR(_xlfn.XLOOKUP($B1054, '4.HiCLibrary'!F:F, '4.HiCLibrary'!E:E))),
            _xlfn.XLOOKUP($B1054, '4.HiCLibrary'!F:F, '4.HiCLibrary'!E:E),
            IFERROR(
                _xlfn.XLOOKUP($B1054, '4.ONT'!F:F, '4.ONT'!E:E, "?"),
                "?"
            )
        )
    )
)</f>
        <v>OG537</v>
      </c>
      <c r="E1054" t="str">
        <f t="shared" si="17"/>
        <v>OG537U_D_IL_NOVA_221003_SC</v>
      </c>
      <c r="F1054" s="183" t="s">
        <v>6459</v>
      </c>
      <c r="G1054" s="183" t="s">
        <v>6471</v>
      </c>
      <c r="H1054" s="289">
        <v>44837</v>
      </c>
      <c r="I1054" s="183" t="s">
        <v>6899</v>
      </c>
      <c r="J1054" s="183" t="s">
        <v>107</v>
      </c>
      <c r="K1054" s="183" t="s">
        <v>107</v>
      </c>
      <c r="L1054" s="185"/>
    </row>
    <row r="1055" spans="1:12" x14ac:dyDescent="0.25">
      <c r="A1055" s="115">
        <f ca="1">INDEX('1.MetaData'!A:A, MATCH($D1055, '1.MetaData'!$B:$B, 0))</f>
        <v>538</v>
      </c>
      <c r="B1055" s="161" t="s">
        <v>7174</v>
      </c>
      <c r="C1055" s="183" t="s">
        <v>4878</v>
      </c>
      <c r="D1055" s="81" t="str">
        <f ca="1">IF(
    NOT(ISERROR(_xlfn.XLOOKUP($B1055, '4.Illumina'!F:F, '4.Illumina'!E:E))),
    _xlfn.XLOOKUP($B1055, '4.Illumina'!F:F, '4.Illumina'!E:E),
    IF(
        NOT(ISERROR(_xlfn.XLOOKUP($B1055, '4.PacBio'!F:F, '4.PacBio'!E:E))),
        _xlfn.XLOOKUP($B1055, '4.PacBio'!F:F, '4.PacBio'!E:E),
        IF(
            NOT(ISERROR(_xlfn.XLOOKUP($B1055, '4.HiCLibrary'!F:F, '4.HiCLibrary'!E:E))),
            _xlfn.XLOOKUP($B1055, '4.HiCLibrary'!F:F, '4.HiCLibrary'!E:E),
            IFERROR(
                _xlfn.XLOOKUP($B1055, '4.ONT'!F:F, '4.ONT'!E:E, "?"),
                "?"
            )
        )
    )
)</f>
        <v>OG538</v>
      </c>
      <c r="E1055" t="str">
        <f t="shared" si="17"/>
        <v>OG538U_D_IL_NOVA_230302_AD</v>
      </c>
      <c r="F1055" s="183" t="s">
        <v>6459</v>
      </c>
      <c r="G1055" s="183" t="s">
        <v>6471</v>
      </c>
      <c r="H1055" s="289">
        <v>44987</v>
      </c>
      <c r="I1055" s="183" t="s">
        <v>6536</v>
      </c>
      <c r="J1055" s="183" t="s">
        <v>107</v>
      </c>
      <c r="K1055" s="183" t="s">
        <v>107</v>
      </c>
      <c r="L1055" s="185"/>
    </row>
    <row r="1056" spans="1:12" x14ac:dyDescent="0.25">
      <c r="A1056" s="115">
        <f ca="1">INDEX('1.MetaData'!A:A, MATCH($D1056, '1.MetaData'!$B:$B, 0))</f>
        <v>538</v>
      </c>
      <c r="B1056" s="161" t="s">
        <v>7174</v>
      </c>
      <c r="C1056" s="183" t="s">
        <v>4878</v>
      </c>
      <c r="D1056" s="81" t="str">
        <f ca="1">IF(
    NOT(ISERROR(_xlfn.XLOOKUP($B1056, '4.Illumina'!F:F, '4.Illumina'!E:E))),
    _xlfn.XLOOKUP($B1056, '4.Illumina'!F:F, '4.Illumina'!E:E),
    IF(
        NOT(ISERROR(_xlfn.XLOOKUP($B1056, '4.PacBio'!F:F, '4.PacBio'!E:E))),
        _xlfn.XLOOKUP($B1056, '4.PacBio'!F:F, '4.PacBio'!E:E),
        IF(
            NOT(ISERROR(_xlfn.XLOOKUP($B1056, '4.HiCLibrary'!F:F, '4.HiCLibrary'!E:E))),
            _xlfn.XLOOKUP($B1056, '4.HiCLibrary'!F:F, '4.HiCLibrary'!E:E),
            IFERROR(
                _xlfn.XLOOKUP($B1056, '4.ONT'!F:F, '4.ONT'!E:E, "?"),
                "?"
            )
        )
    )
)</f>
        <v>OG538</v>
      </c>
      <c r="E1056" t="str">
        <f t="shared" si="17"/>
        <v>OG538U_D_IL_NOVA_230419_AD2</v>
      </c>
      <c r="F1056" s="183" t="s">
        <v>6459</v>
      </c>
      <c r="G1056" s="183" t="s">
        <v>6471</v>
      </c>
      <c r="H1056" s="289">
        <v>45035</v>
      </c>
      <c r="I1056" s="183" t="s">
        <v>6911</v>
      </c>
      <c r="J1056" s="183" t="s">
        <v>107</v>
      </c>
      <c r="K1056" s="183" t="s">
        <v>107</v>
      </c>
      <c r="L1056" s="185"/>
    </row>
    <row r="1057" spans="1:12" x14ac:dyDescent="0.25">
      <c r="A1057" s="115">
        <f ca="1">INDEX('1.MetaData'!A:A, MATCH($D1057, '1.MetaData'!$B:$B, 0))</f>
        <v>539</v>
      </c>
      <c r="B1057" s="161" t="s">
        <v>7175</v>
      </c>
      <c r="C1057" s="183" t="s">
        <v>4878</v>
      </c>
      <c r="D1057" s="81" t="str">
        <f ca="1">IF(
    NOT(ISERROR(_xlfn.XLOOKUP($B1057, '4.Illumina'!F:F, '4.Illumina'!E:E))),
    _xlfn.XLOOKUP($B1057, '4.Illumina'!F:F, '4.Illumina'!E:E),
    IF(
        NOT(ISERROR(_xlfn.XLOOKUP($B1057, '4.PacBio'!F:F, '4.PacBio'!E:E))),
        _xlfn.XLOOKUP($B1057, '4.PacBio'!F:F, '4.PacBio'!E:E),
        IF(
            NOT(ISERROR(_xlfn.XLOOKUP($B1057, '4.HiCLibrary'!F:F, '4.HiCLibrary'!E:E))),
            _xlfn.XLOOKUP($B1057, '4.HiCLibrary'!F:F, '4.HiCLibrary'!E:E),
            IFERROR(
                _xlfn.XLOOKUP($B1057, '4.ONT'!F:F, '4.ONT'!E:E, "?"),
                "?"
            )
        )
    )
)</f>
        <v>OG539</v>
      </c>
      <c r="E1057" t="str">
        <f t="shared" si="17"/>
        <v>OG539U_D_IL_NOVA_230302_AD</v>
      </c>
      <c r="F1057" s="183" t="s">
        <v>6459</v>
      </c>
      <c r="G1057" s="183" t="s">
        <v>6471</v>
      </c>
      <c r="H1057" s="289">
        <v>44987</v>
      </c>
      <c r="I1057" s="183" t="s">
        <v>6536</v>
      </c>
      <c r="J1057" s="183" t="s">
        <v>107</v>
      </c>
      <c r="K1057" s="183" t="s">
        <v>107</v>
      </c>
      <c r="L1057" s="185"/>
    </row>
    <row r="1058" spans="1:12" x14ac:dyDescent="0.25">
      <c r="A1058" s="115">
        <f ca="1">INDEX('1.MetaData'!A:A, MATCH($D1058, '1.MetaData'!$B:$B, 0))</f>
        <v>539</v>
      </c>
      <c r="B1058" s="161" t="s">
        <v>7175</v>
      </c>
      <c r="C1058" s="183" t="s">
        <v>4878</v>
      </c>
      <c r="D1058" s="81" t="str">
        <f ca="1">IF(
    NOT(ISERROR(_xlfn.XLOOKUP($B1058, '4.Illumina'!F:F, '4.Illumina'!E:E))),
    _xlfn.XLOOKUP($B1058, '4.Illumina'!F:F, '4.Illumina'!E:E),
    IF(
        NOT(ISERROR(_xlfn.XLOOKUP($B1058, '4.PacBio'!F:F, '4.PacBio'!E:E))),
        _xlfn.XLOOKUP($B1058, '4.PacBio'!F:F, '4.PacBio'!E:E),
        IF(
            NOT(ISERROR(_xlfn.XLOOKUP($B1058, '4.HiCLibrary'!F:F, '4.HiCLibrary'!E:E))),
            _xlfn.XLOOKUP($B1058, '4.HiCLibrary'!F:F, '4.HiCLibrary'!E:E),
            IFERROR(
                _xlfn.XLOOKUP($B1058, '4.ONT'!F:F, '4.ONT'!E:E, "?"),
                "?"
            )
        )
    )
)</f>
        <v>OG539</v>
      </c>
      <c r="E1058" t="str">
        <f t="shared" si="17"/>
        <v>OG539U_D_IL_NOVA_230419_AD2</v>
      </c>
      <c r="F1058" s="183" t="s">
        <v>6459</v>
      </c>
      <c r="G1058" s="183" t="s">
        <v>6471</v>
      </c>
      <c r="H1058" s="289">
        <v>45035</v>
      </c>
      <c r="I1058" s="183" t="s">
        <v>6911</v>
      </c>
      <c r="J1058" s="183" t="s">
        <v>107</v>
      </c>
      <c r="K1058" s="183" t="s">
        <v>107</v>
      </c>
      <c r="L1058" s="185"/>
    </row>
    <row r="1059" spans="1:12" x14ac:dyDescent="0.25">
      <c r="A1059" s="115">
        <f ca="1">INDEX('1.MetaData'!A:A, MATCH($D1059, '1.MetaData'!$B:$B, 0))</f>
        <v>540</v>
      </c>
      <c r="B1059" s="161" t="s">
        <v>7176</v>
      </c>
      <c r="C1059" s="183" t="s">
        <v>4878</v>
      </c>
      <c r="D1059" s="81" t="str">
        <f ca="1">IF(
    NOT(ISERROR(_xlfn.XLOOKUP($B1059, '4.Illumina'!F:F, '4.Illumina'!E:E))),
    _xlfn.XLOOKUP($B1059, '4.Illumina'!F:F, '4.Illumina'!E:E),
    IF(
        NOT(ISERROR(_xlfn.XLOOKUP($B1059, '4.PacBio'!F:F, '4.PacBio'!E:E))),
        _xlfn.XLOOKUP($B1059, '4.PacBio'!F:F, '4.PacBio'!E:E),
        IF(
            NOT(ISERROR(_xlfn.XLOOKUP($B1059, '4.HiCLibrary'!F:F, '4.HiCLibrary'!E:E))),
            _xlfn.XLOOKUP($B1059, '4.HiCLibrary'!F:F, '4.HiCLibrary'!E:E),
            IFERROR(
                _xlfn.XLOOKUP($B1059, '4.ONT'!F:F, '4.ONT'!E:E, "?"),
                "?"
            )
        )
    )
)</f>
        <v>OG540</v>
      </c>
      <c r="E1059" t="str">
        <f t="shared" si="17"/>
        <v>OG540U_D_IL_NOVA_230302_AD</v>
      </c>
      <c r="F1059" s="183" t="s">
        <v>6459</v>
      </c>
      <c r="G1059" s="183" t="s">
        <v>6471</v>
      </c>
      <c r="H1059" s="289">
        <v>44987</v>
      </c>
      <c r="I1059" s="183" t="s">
        <v>6536</v>
      </c>
      <c r="J1059" s="183" t="s">
        <v>107</v>
      </c>
      <c r="K1059" s="183" t="s">
        <v>107</v>
      </c>
      <c r="L1059" s="185"/>
    </row>
    <row r="1060" spans="1:12" x14ac:dyDescent="0.25">
      <c r="A1060" s="115">
        <f ca="1">INDEX('1.MetaData'!A:A, MATCH($D1060, '1.MetaData'!$B:$B, 0))</f>
        <v>540</v>
      </c>
      <c r="B1060" s="161" t="s">
        <v>7176</v>
      </c>
      <c r="C1060" s="183" t="s">
        <v>4878</v>
      </c>
      <c r="D1060" s="81" t="str">
        <f ca="1">IF(
    NOT(ISERROR(_xlfn.XLOOKUP($B1060, '4.Illumina'!F:F, '4.Illumina'!E:E))),
    _xlfn.XLOOKUP($B1060, '4.Illumina'!F:F, '4.Illumina'!E:E),
    IF(
        NOT(ISERROR(_xlfn.XLOOKUP($B1060, '4.PacBio'!F:F, '4.PacBio'!E:E))),
        _xlfn.XLOOKUP($B1060, '4.PacBio'!F:F, '4.PacBio'!E:E),
        IF(
            NOT(ISERROR(_xlfn.XLOOKUP($B1060, '4.HiCLibrary'!F:F, '4.HiCLibrary'!E:E))),
            _xlfn.XLOOKUP($B1060, '4.HiCLibrary'!F:F, '4.HiCLibrary'!E:E),
            IFERROR(
                _xlfn.XLOOKUP($B1060, '4.ONT'!F:F, '4.ONT'!E:E, "?"),
                "?"
            )
        )
    )
)</f>
        <v>OG540</v>
      </c>
      <c r="E1060" t="str">
        <f t="shared" si="17"/>
        <v>OG540U_D_IL_NOVA_230419_AD2</v>
      </c>
      <c r="F1060" s="183" t="s">
        <v>6459</v>
      </c>
      <c r="G1060" s="183" t="s">
        <v>6471</v>
      </c>
      <c r="H1060" s="289">
        <v>45035</v>
      </c>
      <c r="I1060" s="183" t="s">
        <v>6911</v>
      </c>
      <c r="J1060" s="183" t="s">
        <v>107</v>
      </c>
      <c r="K1060" s="183" t="s">
        <v>107</v>
      </c>
      <c r="L1060" s="185"/>
    </row>
    <row r="1061" spans="1:12" x14ac:dyDescent="0.25">
      <c r="A1061" s="115">
        <f ca="1">INDEX('1.MetaData'!A:A, MATCH($D1061, '1.MetaData'!$B:$B, 0))</f>
        <v>541</v>
      </c>
      <c r="B1061" s="161" t="s">
        <v>7177</v>
      </c>
      <c r="C1061" s="183" t="s">
        <v>4878</v>
      </c>
      <c r="D1061" s="81" t="str">
        <f ca="1">IF(
    NOT(ISERROR(_xlfn.XLOOKUP($B1061, '4.Illumina'!F:F, '4.Illumina'!E:E))),
    _xlfn.XLOOKUP($B1061, '4.Illumina'!F:F, '4.Illumina'!E:E),
    IF(
        NOT(ISERROR(_xlfn.XLOOKUP($B1061, '4.PacBio'!F:F, '4.PacBio'!E:E))),
        _xlfn.XLOOKUP($B1061, '4.PacBio'!F:F, '4.PacBio'!E:E),
        IF(
            NOT(ISERROR(_xlfn.XLOOKUP($B1061, '4.HiCLibrary'!F:F, '4.HiCLibrary'!E:E))),
            _xlfn.XLOOKUP($B1061, '4.HiCLibrary'!F:F, '4.HiCLibrary'!E:E),
            IFERROR(
                _xlfn.XLOOKUP($B1061, '4.ONT'!F:F, '4.ONT'!E:E, "?"),
                "?"
            )
        )
    )
)</f>
        <v>OG541</v>
      </c>
      <c r="E1061" t="str">
        <f t="shared" si="17"/>
        <v>OG541U_D_IL_NOVA_230302_AD</v>
      </c>
      <c r="F1061" s="183" t="s">
        <v>6459</v>
      </c>
      <c r="G1061" s="183" t="s">
        <v>6471</v>
      </c>
      <c r="H1061" s="289">
        <v>44987</v>
      </c>
      <c r="I1061" s="183" t="s">
        <v>6536</v>
      </c>
      <c r="J1061" s="183" t="s">
        <v>107</v>
      </c>
      <c r="K1061" s="183" t="s">
        <v>107</v>
      </c>
      <c r="L1061" s="185"/>
    </row>
    <row r="1062" spans="1:12" x14ac:dyDescent="0.25">
      <c r="A1062" s="115">
        <f ca="1">INDEX('1.MetaData'!A:A, MATCH($D1062, '1.MetaData'!$B:$B, 0))</f>
        <v>541</v>
      </c>
      <c r="B1062" s="161" t="s">
        <v>7177</v>
      </c>
      <c r="C1062" s="183" t="s">
        <v>4878</v>
      </c>
      <c r="D1062" s="81" t="str">
        <f ca="1">IF(
    NOT(ISERROR(_xlfn.XLOOKUP($B1062, '4.Illumina'!F:F, '4.Illumina'!E:E))),
    _xlfn.XLOOKUP($B1062, '4.Illumina'!F:F, '4.Illumina'!E:E),
    IF(
        NOT(ISERROR(_xlfn.XLOOKUP($B1062, '4.PacBio'!F:F, '4.PacBio'!E:E))),
        _xlfn.XLOOKUP($B1062, '4.PacBio'!F:F, '4.PacBio'!E:E),
        IF(
            NOT(ISERROR(_xlfn.XLOOKUP($B1062, '4.HiCLibrary'!F:F, '4.HiCLibrary'!E:E))),
            _xlfn.XLOOKUP($B1062, '4.HiCLibrary'!F:F, '4.HiCLibrary'!E:E),
            IFERROR(
                _xlfn.XLOOKUP($B1062, '4.ONT'!F:F, '4.ONT'!E:E, "?"),
                "?"
            )
        )
    )
)</f>
        <v>OG541</v>
      </c>
      <c r="E1062" t="str">
        <f t="shared" si="17"/>
        <v>OG541U_D_IL_NOVA_230419_AD2</v>
      </c>
      <c r="F1062" s="183" t="s">
        <v>6459</v>
      </c>
      <c r="G1062" s="183" t="s">
        <v>6471</v>
      </c>
      <c r="H1062" s="289">
        <v>45035</v>
      </c>
      <c r="I1062" s="183" t="s">
        <v>6911</v>
      </c>
      <c r="J1062" s="183" t="s">
        <v>107</v>
      </c>
      <c r="K1062" s="183" t="s">
        <v>107</v>
      </c>
      <c r="L1062" s="185"/>
    </row>
    <row r="1063" spans="1:12" x14ac:dyDescent="0.25">
      <c r="A1063" s="115">
        <f ca="1">INDEX('1.MetaData'!A:A, MATCH($D1063, '1.MetaData'!$B:$B, 0))</f>
        <v>542</v>
      </c>
      <c r="B1063" s="161" t="s">
        <v>7178</v>
      </c>
      <c r="C1063" s="183" t="s">
        <v>4878</v>
      </c>
      <c r="D1063" s="81" t="str">
        <f ca="1">IF(
    NOT(ISERROR(_xlfn.XLOOKUP($B1063, '4.Illumina'!F:F, '4.Illumina'!E:E))),
    _xlfn.XLOOKUP($B1063, '4.Illumina'!F:F, '4.Illumina'!E:E),
    IF(
        NOT(ISERROR(_xlfn.XLOOKUP($B1063, '4.PacBio'!F:F, '4.PacBio'!E:E))),
        _xlfn.XLOOKUP($B1063, '4.PacBio'!F:F, '4.PacBio'!E:E),
        IF(
            NOT(ISERROR(_xlfn.XLOOKUP($B1063, '4.HiCLibrary'!F:F, '4.HiCLibrary'!E:E))),
            _xlfn.XLOOKUP($B1063, '4.HiCLibrary'!F:F, '4.HiCLibrary'!E:E),
            IFERROR(
                _xlfn.XLOOKUP($B1063, '4.ONT'!F:F, '4.ONT'!E:E, "?"),
                "?"
            )
        )
    )
)</f>
        <v>OG542</v>
      </c>
      <c r="E1063" t="str">
        <f t="shared" si="17"/>
        <v>OG542U_D_IL_NOVA_230302_AD</v>
      </c>
      <c r="F1063" s="183" t="s">
        <v>6459</v>
      </c>
      <c r="G1063" s="183" t="s">
        <v>6471</v>
      </c>
      <c r="H1063" s="289">
        <v>44987</v>
      </c>
      <c r="I1063" s="183" t="s">
        <v>6536</v>
      </c>
      <c r="J1063" s="183" t="s">
        <v>107</v>
      </c>
      <c r="K1063" s="183" t="s">
        <v>107</v>
      </c>
      <c r="L1063" s="185"/>
    </row>
    <row r="1064" spans="1:12" x14ac:dyDescent="0.25">
      <c r="A1064" s="115">
        <f ca="1">INDEX('1.MetaData'!A:A, MATCH($D1064, '1.MetaData'!$B:$B, 0))</f>
        <v>542</v>
      </c>
      <c r="B1064" s="161" t="s">
        <v>7178</v>
      </c>
      <c r="C1064" s="183" t="s">
        <v>4878</v>
      </c>
      <c r="D1064" s="81" t="str">
        <f ca="1">IF(
    NOT(ISERROR(_xlfn.XLOOKUP($B1064, '4.Illumina'!F:F, '4.Illumina'!E:E))),
    _xlfn.XLOOKUP($B1064, '4.Illumina'!F:F, '4.Illumina'!E:E),
    IF(
        NOT(ISERROR(_xlfn.XLOOKUP($B1064, '4.PacBio'!F:F, '4.PacBio'!E:E))),
        _xlfn.XLOOKUP($B1064, '4.PacBio'!F:F, '4.PacBio'!E:E),
        IF(
            NOT(ISERROR(_xlfn.XLOOKUP($B1064, '4.HiCLibrary'!F:F, '4.HiCLibrary'!E:E))),
            _xlfn.XLOOKUP($B1064, '4.HiCLibrary'!F:F, '4.HiCLibrary'!E:E),
            IFERROR(
                _xlfn.XLOOKUP($B1064, '4.ONT'!F:F, '4.ONT'!E:E, "?"),
                "?"
            )
        )
    )
)</f>
        <v>OG542</v>
      </c>
      <c r="E1064" t="str">
        <f t="shared" si="17"/>
        <v>OG542U_D_IL_NOVA_230419_AD2</v>
      </c>
      <c r="F1064" s="183" t="s">
        <v>6459</v>
      </c>
      <c r="G1064" s="183" t="s">
        <v>6471</v>
      </c>
      <c r="H1064" s="289">
        <v>45035</v>
      </c>
      <c r="I1064" s="183" t="s">
        <v>6911</v>
      </c>
      <c r="J1064" s="183" t="s">
        <v>107</v>
      </c>
      <c r="K1064" s="183" t="s">
        <v>107</v>
      </c>
      <c r="L1064" s="185"/>
    </row>
    <row r="1065" spans="1:12" x14ac:dyDescent="0.25">
      <c r="A1065" s="115">
        <f ca="1">INDEX('1.MetaData'!A:A, MATCH($D1065, '1.MetaData'!$B:$B, 0))</f>
        <v>543</v>
      </c>
      <c r="B1065" s="161" t="s">
        <v>7179</v>
      </c>
      <c r="C1065" s="183" t="s">
        <v>4878</v>
      </c>
      <c r="D1065" s="81" t="str">
        <f ca="1">IF(
    NOT(ISERROR(_xlfn.XLOOKUP($B1065, '4.Illumina'!F:F, '4.Illumina'!E:E))),
    _xlfn.XLOOKUP($B1065, '4.Illumina'!F:F, '4.Illumina'!E:E),
    IF(
        NOT(ISERROR(_xlfn.XLOOKUP($B1065, '4.PacBio'!F:F, '4.PacBio'!E:E))),
        _xlfn.XLOOKUP($B1065, '4.PacBio'!F:F, '4.PacBio'!E:E),
        IF(
            NOT(ISERROR(_xlfn.XLOOKUP($B1065, '4.HiCLibrary'!F:F, '4.HiCLibrary'!E:E))),
            _xlfn.XLOOKUP($B1065, '4.HiCLibrary'!F:F, '4.HiCLibrary'!E:E),
            IFERROR(
                _xlfn.XLOOKUP($B1065, '4.ONT'!F:F, '4.ONT'!E:E, "?"),
                "?"
            )
        )
    )
)</f>
        <v>OG543</v>
      </c>
      <c r="E1065" t="str">
        <f t="shared" si="17"/>
        <v>OG543U_D_IL_NOVA_230302_AD</v>
      </c>
      <c r="F1065" s="183" t="s">
        <v>6459</v>
      </c>
      <c r="G1065" s="183" t="s">
        <v>6471</v>
      </c>
      <c r="H1065" s="289">
        <v>44987</v>
      </c>
      <c r="I1065" s="183" t="s">
        <v>6536</v>
      </c>
      <c r="J1065" s="183" t="s">
        <v>107</v>
      </c>
      <c r="K1065" s="183" t="s">
        <v>107</v>
      </c>
      <c r="L1065" s="185"/>
    </row>
    <row r="1066" spans="1:12" x14ac:dyDescent="0.25">
      <c r="A1066" s="115">
        <f ca="1">INDEX('1.MetaData'!A:A, MATCH($D1066, '1.MetaData'!$B:$B, 0))</f>
        <v>543</v>
      </c>
      <c r="B1066" s="161" t="s">
        <v>7179</v>
      </c>
      <c r="C1066" s="183" t="s">
        <v>4878</v>
      </c>
      <c r="D1066" s="81" t="str">
        <f ca="1">IF(
    NOT(ISERROR(_xlfn.XLOOKUP($B1066, '4.Illumina'!F:F, '4.Illumina'!E:E))),
    _xlfn.XLOOKUP($B1066, '4.Illumina'!F:F, '4.Illumina'!E:E),
    IF(
        NOT(ISERROR(_xlfn.XLOOKUP($B1066, '4.PacBio'!F:F, '4.PacBio'!E:E))),
        _xlfn.XLOOKUP($B1066, '4.PacBio'!F:F, '4.PacBio'!E:E),
        IF(
            NOT(ISERROR(_xlfn.XLOOKUP($B1066, '4.HiCLibrary'!F:F, '4.HiCLibrary'!E:E))),
            _xlfn.XLOOKUP($B1066, '4.HiCLibrary'!F:F, '4.HiCLibrary'!E:E),
            IFERROR(
                _xlfn.XLOOKUP($B1066, '4.ONT'!F:F, '4.ONT'!E:E, "?"),
                "?"
            )
        )
    )
)</f>
        <v>OG543</v>
      </c>
      <c r="E1066" t="str">
        <f t="shared" si="17"/>
        <v>OG543U_D_IL_NOVA_230419_AD2</v>
      </c>
      <c r="F1066" s="183" t="s">
        <v>6459</v>
      </c>
      <c r="G1066" s="183" t="s">
        <v>6471</v>
      </c>
      <c r="H1066" s="289">
        <v>45035</v>
      </c>
      <c r="I1066" s="183" t="s">
        <v>6911</v>
      </c>
      <c r="J1066" s="183" t="s">
        <v>107</v>
      </c>
      <c r="K1066" s="183" t="s">
        <v>107</v>
      </c>
      <c r="L1066" s="185"/>
    </row>
    <row r="1067" spans="1:12" x14ac:dyDescent="0.25">
      <c r="A1067" s="115">
        <f ca="1">INDEX('1.MetaData'!A:A, MATCH($D1067, '1.MetaData'!$B:$B, 0))</f>
        <v>544</v>
      </c>
      <c r="B1067" s="161" t="s">
        <v>7180</v>
      </c>
      <c r="C1067" s="183" t="s">
        <v>4878</v>
      </c>
      <c r="D1067" s="81" t="str">
        <f ca="1">IF(
    NOT(ISERROR(_xlfn.XLOOKUP($B1067, '4.Illumina'!F:F, '4.Illumina'!E:E))),
    _xlfn.XLOOKUP($B1067, '4.Illumina'!F:F, '4.Illumina'!E:E),
    IF(
        NOT(ISERROR(_xlfn.XLOOKUP($B1067, '4.PacBio'!F:F, '4.PacBio'!E:E))),
        _xlfn.XLOOKUP($B1067, '4.PacBio'!F:F, '4.PacBio'!E:E),
        IF(
            NOT(ISERROR(_xlfn.XLOOKUP($B1067, '4.HiCLibrary'!F:F, '4.HiCLibrary'!E:E))),
            _xlfn.XLOOKUP($B1067, '4.HiCLibrary'!F:F, '4.HiCLibrary'!E:E),
            IFERROR(
                _xlfn.XLOOKUP($B1067, '4.ONT'!F:F, '4.ONT'!E:E, "?"),
                "?"
            )
        )
    )
)</f>
        <v>OG544</v>
      </c>
      <c r="E1067" t="str">
        <f t="shared" si="17"/>
        <v>OG544U_D_IL_NOVA_230302_AD</v>
      </c>
      <c r="F1067" s="183" t="s">
        <v>6459</v>
      </c>
      <c r="G1067" s="183" t="s">
        <v>6471</v>
      </c>
      <c r="H1067" s="289">
        <v>44987</v>
      </c>
      <c r="I1067" s="183" t="s">
        <v>6536</v>
      </c>
      <c r="J1067" s="183" t="s">
        <v>107</v>
      </c>
      <c r="K1067" s="183" t="s">
        <v>107</v>
      </c>
      <c r="L1067" s="185"/>
    </row>
    <row r="1068" spans="1:12" x14ac:dyDescent="0.25">
      <c r="A1068" s="115">
        <f ca="1">INDEX('1.MetaData'!A:A, MATCH($D1068, '1.MetaData'!$B:$B, 0))</f>
        <v>544</v>
      </c>
      <c r="B1068" s="161" t="s">
        <v>7180</v>
      </c>
      <c r="C1068" s="183" t="s">
        <v>4878</v>
      </c>
      <c r="D1068" s="81" t="str">
        <f ca="1">IF(
    NOT(ISERROR(_xlfn.XLOOKUP($B1068, '4.Illumina'!F:F, '4.Illumina'!E:E))),
    _xlfn.XLOOKUP($B1068, '4.Illumina'!F:F, '4.Illumina'!E:E),
    IF(
        NOT(ISERROR(_xlfn.XLOOKUP($B1068, '4.PacBio'!F:F, '4.PacBio'!E:E))),
        _xlfn.XLOOKUP($B1068, '4.PacBio'!F:F, '4.PacBio'!E:E),
        IF(
            NOT(ISERROR(_xlfn.XLOOKUP($B1068, '4.HiCLibrary'!F:F, '4.HiCLibrary'!E:E))),
            _xlfn.XLOOKUP($B1068, '4.HiCLibrary'!F:F, '4.HiCLibrary'!E:E),
            IFERROR(
                _xlfn.XLOOKUP($B1068, '4.ONT'!F:F, '4.ONT'!E:E, "?"),
                "?"
            )
        )
    )
)</f>
        <v>OG544</v>
      </c>
      <c r="E1068" t="str">
        <f t="shared" si="17"/>
        <v>OG544U_D_IL_NOVA_230419_AD2</v>
      </c>
      <c r="F1068" s="183" t="s">
        <v>6459</v>
      </c>
      <c r="G1068" s="183" t="s">
        <v>6471</v>
      </c>
      <c r="H1068" s="289">
        <v>45035</v>
      </c>
      <c r="I1068" s="183" t="s">
        <v>6911</v>
      </c>
      <c r="J1068" s="183" t="s">
        <v>107</v>
      </c>
      <c r="K1068" s="183" t="s">
        <v>107</v>
      </c>
      <c r="L1068" s="185"/>
    </row>
    <row r="1069" spans="1:12" x14ac:dyDescent="0.25">
      <c r="A1069" s="115">
        <f ca="1">INDEX('1.MetaData'!A:A, MATCH($D1069, '1.MetaData'!$B:$B, 0))</f>
        <v>545</v>
      </c>
      <c r="B1069" s="161" t="s">
        <v>7181</v>
      </c>
      <c r="C1069" s="183" t="s">
        <v>4878</v>
      </c>
      <c r="D1069" s="81" t="str">
        <f ca="1">IF(
    NOT(ISERROR(_xlfn.XLOOKUP($B1069, '4.Illumina'!F:F, '4.Illumina'!E:E))),
    _xlfn.XLOOKUP($B1069, '4.Illumina'!F:F, '4.Illumina'!E:E),
    IF(
        NOT(ISERROR(_xlfn.XLOOKUP($B1069, '4.PacBio'!F:F, '4.PacBio'!E:E))),
        _xlfn.XLOOKUP($B1069, '4.PacBio'!F:F, '4.PacBio'!E:E),
        IF(
            NOT(ISERROR(_xlfn.XLOOKUP($B1069, '4.HiCLibrary'!F:F, '4.HiCLibrary'!E:E))),
            _xlfn.XLOOKUP($B1069, '4.HiCLibrary'!F:F, '4.HiCLibrary'!E:E),
            IFERROR(
                _xlfn.XLOOKUP($B1069, '4.ONT'!F:F, '4.ONT'!E:E, "?"),
                "?"
            )
        )
    )
)</f>
        <v>OG545</v>
      </c>
      <c r="E1069" t="str">
        <f t="shared" si="17"/>
        <v>OG545U_D_IL_NOVA_230302_AD</v>
      </c>
      <c r="F1069" s="183" t="s">
        <v>6459</v>
      </c>
      <c r="G1069" s="183" t="s">
        <v>6471</v>
      </c>
      <c r="H1069" s="289">
        <v>44987</v>
      </c>
      <c r="I1069" s="183" t="s">
        <v>6536</v>
      </c>
      <c r="J1069" s="183" t="s">
        <v>107</v>
      </c>
      <c r="K1069" s="183" t="s">
        <v>107</v>
      </c>
      <c r="L1069" s="185"/>
    </row>
    <row r="1070" spans="1:12" x14ac:dyDescent="0.25">
      <c r="A1070" s="115">
        <f ca="1">INDEX('1.MetaData'!A:A, MATCH($D1070, '1.MetaData'!$B:$B, 0))</f>
        <v>545</v>
      </c>
      <c r="B1070" s="161" t="s">
        <v>7181</v>
      </c>
      <c r="C1070" s="183" t="s">
        <v>4878</v>
      </c>
      <c r="D1070" s="81" t="str">
        <f ca="1">IF(
    NOT(ISERROR(_xlfn.XLOOKUP($B1070, '4.Illumina'!F:F, '4.Illumina'!E:E))),
    _xlfn.XLOOKUP($B1070, '4.Illumina'!F:F, '4.Illumina'!E:E),
    IF(
        NOT(ISERROR(_xlfn.XLOOKUP($B1070, '4.PacBio'!F:F, '4.PacBio'!E:E))),
        _xlfn.XLOOKUP($B1070, '4.PacBio'!F:F, '4.PacBio'!E:E),
        IF(
            NOT(ISERROR(_xlfn.XLOOKUP($B1070, '4.HiCLibrary'!F:F, '4.HiCLibrary'!E:E))),
            _xlfn.XLOOKUP($B1070, '4.HiCLibrary'!F:F, '4.HiCLibrary'!E:E),
            IFERROR(
                _xlfn.XLOOKUP($B1070, '4.ONT'!F:F, '4.ONT'!E:E, "?"),
                "?"
            )
        )
    )
)</f>
        <v>OG545</v>
      </c>
      <c r="E1070" t="str">
        <f t="shared" si="17"/>
        <v>OG545U_D_IL_NOVA_230419_AD2</v>
      </c>
      <c r="F1070" s="214" t="s">
        <v>6459</v>
      </c>
      <c r="G1070" s="183" t="s">
        <v>6471</v>
      </c>
      <c r="H1070" s="289">
        <v>45035</v>
      </c>
      <c r="I1070" s="183" t="s">
        <v>6911</v>
      </c>
      <c r="J1070" s="183" t="s">
        <v>107</v>
      </c>
      <c r="K1070" s="183" t="s">
        <v>107</v>
      </c>
      <c r="L1070" s="185"/>
    </row>
    <row r="1071" spans="1:12" x14ac:dyDescent="0.25">
      <c r="A1071" s="115">
        <f ca="1">INDEX('1.MetaData'!A:A, MATCH($D1071, '1.MetaData'!$B:$B, 0))</f>
        <v>546</v>
      </c>
      <c r="B1071" s="161" t="s">
        <v>7182</v>
      </c>
      <c r="C1071" s="183" t="s">
        <v>4878</v>
      </c>
      <c r="D1071" s="81" t="str">
        <f ca="1">IF(
    NOT(ISERROR(_xlfn.XLOOKUP($B1071, '4.Illumina'!F:F, '4.Illumina'!E:E))),
    _xlfn.XLOOKUP($B1071, '4.Illumina'!F:F, '4.Illumina'!E:E),
    IF(
        NOT(ISERROR(_xlfn.XLOOKUP($B1071, '4.PacBio'!F:F, '4.PacBio'!E:E))),
        _xlfn.XLOOKUP($B1071, '4.PacBio'!F:F, '4.PacBio'!E:E),
        IF(
            NOT(ISERROR(_xlfn.XLOOKUP($B1071, '4.HiCLibrary'!F:F, '4.HiCLibrary'!E:E))),
            _xlfn.XLOOKUP($B1071, '4.HiCLibrary'!F:F, '4.HiCLibrary'!E:E),
            IFERROR(
                _xlfn.XLOOKUP($B1071, '4.ONT'!F:F, '4.ONT'!E:E, "?"),
                "?"
            )
        )
    )
)</f>
        <v>OG546</v>
      </c>
      <c r="E1071" t="str">
        <f t="shared" si="17"/>
        <v>OG546U_D_IL_NOVA_230302_AD</v>
      </c>
      <c r="F1071" s="214" t="s">
        <v>6459</v>
      </c>
      <c r="G1071" s="183" t="s">
        <v>6471</v>
      </c>
      <c r="H1071" s="289">
        <v>44987</v>
      </c>
      <c r="I1071" s="183" t="s">
        <v>6536</v>
      </c>
      <c r="J1071" s="183" t="s">
        <v>107</v>
      </c>
      <c r="K1071" s="183" t="s">
        <v>107</v>
      </c>
      <c r="L1071" s="185"/>
    </row>
    <row r="1072" spans="1:12" x14ac:dyDescent="0.25">
      <c r="A1072" s="115">
        <f ca="1">INDEX('1.MetaData'!A:A, MATCH($D1072, '1.MetaData'!$B:$B, 0))</f>
        <v>546</v>
      </c>
      <c r="B1072" s="161" t="s">
        <v>7182</v>
      </c>
      <c r="C1072" s="183" t="s">
        <v>4878</v>
      </c>
      <c r="D1072" s="81" t="str">
        <f ca="1">IF(
    NOT(ISERROR(_xlfn.XLOOKUP($B1072, '4.Illumina'!F:F, '4.Illumina'!E:E))),
    _xlfn.XLOOKUP($B1072, '4.Illumina'!F:F, '4.Illumina'!E:E),
    IF(
        NOT(ISERROR(_xlfn.XLOOKUP($B1072, '4.PacBio'!F:F, '4.PacBio'!E:E))),
        _xlfn.XLOOKUP($B1072, '4.PacBio'!F:F, '4.PacBio'!E:E),
        IF(
            NOT(ISERROR(_xlfn.XLOOKUP($B1072, '4.HiCLibrary'!F:F, '4.HiCLibrary'!E:E))),
            _xlfn.XLOOKUP($B1072, '4.HiCLibrary'!F:F, '4.HiCLibrary'!E:E),
            IFERROR(
                _xlfn.XLOOKUP($B1072, '4.ONT'!F:F, '4.ONT'!E:E, "?"),
                "?"
            )
        )
    )
)</f>
        <v>OG546</v>
      </c>
      <c r="E1072" t="str">
        <f t="shared" si="17"/>
        <v>OG546U_D_IL_NOVA_230419_AD2</v>
      </c>
      <c r="F1072" s="214" t="s">
        <v>6459</v>
      </c>
      <c r="G1072" s="183" t="s">
        <v>6471</v>
      </c>
      <c r="H1072" s="289">
        <v>45035</v>
      </c>
      <c r="I1072" s="183" t="s">
        <v>6911</v>
      </c>
      <c r="J1072" s="183" t="s">
        <v>107</v>
      </c>
      <c r="K1072" s="183" t="s">
        <v>107</v>
      </c>
      <c r="L1072" s="185"/>
    </row>
    <row r="1073" spans="1:12" x14ac:dyDescent="0.25">
      <c r="A1073" s="115">
        <f ca="1">INDEX('1.MetaData'!A:A, MATCH($D1073, '1.MetaData'!$B:$B, 0))</f>
        <v>547</v>
      </c>
      <c r="B1073" s="161" t="s">
        <v>7183</v>
      </c>
      <c r="C1073" s="183" t="s">
        <v>4878</v>
      </c>
      <c r="D1073" s="81" t="str">
        <f ca="1">IF(
    NOT(ISERROR(_xlfn.XLOOKUP($B1073, '4.Illumina'!F:F, '4.Illumina'!E:E))),
    _xlfn.XLOOKUP($B1073, '4.Illumina'!F:F, '4.Illumina'!E:E),
    IF(
        NOT(ISERROR(_xlfn.XLOOKUP($B1073, '4.PacBio'!F:F, '4.PacBio'!E:E))),
        _xlfn.XLOOKUP($B1073, '4.PacBio'!F:F, '4.PacBio'!E:E),
        IF(
            NOT(ISERROR(_xlfn.XLOOKUP($B1073, '4.HiCLibrary'!F:F, '4.HiCLibrary'!E:E))),
            _xlfn.XLOOKUP($B1073, '4.HiCLibrary'!F:F, '4.HiCLibrary'!E:E),
            IFERROR(
                _xlfn.XLOOKUP($B1073, '4.ONT'!F:F, '4.ONT'!E:E, "?"),
                "?"
            )
        )
    )
)</f>
        <v>OG547</v>
      </c>
      <c r="E1073" t="str">
        <f t="shared" si="17"/>
        <v>OG547U_D_IL_NOVA_230302_AD</v>
      </c>
      <c r="F1073" s="214" t="s">
        <v>6459</v>
      </c>
      <c r="G1073" s="183" t="s">
        <v>6471</v>
      </c>
      <c r="H1073" s="289">
        <v>44987</v>
      </c>
      <c r="I1073" s="183" t="s">
        <v>6536</v>
      </c>
      <c r="J1073" s="183" t="s">
        <v>107</v>
      </c>
      <c r="K1073" s="183" t="s">
        <v>107</v>
      </c>
      <c r="L1073" s="185"/>
    </row>
    <row r="1074" spans="1:12" x14ac:dyDescent="0.25">
      <c r="A1074" s="115">
        <f ca="1">INDEX('1.MetaData'!A:A, MATCH($D1074, '1.MetaData'!$B:$B, 0))</f>
        <v>547</v>
      </c>
      <c r="B1074" s="161" t="s">
        <v>7183</v>
      </c>
      <c r="C1074" s="183" t="s">
        <v>4878</v>
      </c>
      <c r="D1074" s="81" t="str">
        <f ca="1">IF(
    NOT(ISERROR(_xlfn.XLOOKUP($B1074, '4.Illumina'!F:F, '4.Illumina'!E:E))),
    _xlfn.XLOOKUP($B1074, '4.Illumina'!F:F, '4.Illumina'!E:E),
    IF(
        NOT(ISERROR(_xlfn.XLOOKUP($B1074, '4.PacBio'!F:F, '4.PacBio'!E:E))),
        _xlfn.XLOOKUP($B1074, '4.PacBio'!F:F, '4.PacBio'!E:E),
        IF(
            NOT(ISERROR(_xlfn.XLOOKUP($B1074, '4.HiCLibrary'!F:F, '4.HiCLibrary'!E:E))),
            _xlfn.XLOOKUP($B1074, '4.HiCLibrary'!F:F, '4.HiCLibrary'!E:E),
            IFERROR(
                _xlfn.XLOOKUP($B1074, '4.ONT'!F:F, '4.ONT'!E:E, "?"),
                "?"
            )
        )
    )
)</f>
        <v>OG547</v>
      </c>
      <c r="E1074" t="str">
        <f t="shared" si="17"/>
        <v>OG547U_D_IL_NOVA_230419_AD2</v>
      </c>
      <c r="F1074" s="214" t="s">
        <v>6459</v>
      </c>
      <c r="G1074" s="183" t="s">
        <v>6471</v>
      </c>
      <c r="H1074" s="289">
        <v>45035</v>
      </c>
      <c r="I1074" s="183" t="s">
        <v>6911</v>
      </c>
      <c r="J1074" s="183" t="s">
        <v>107</v>
      </c>
      <c r="K1074" s="183" t="s">
        <v>107</v>
      </c>
      <c r="L1074" s="185"/>
    </row>
    <row r="1075" spans="1:12" x14ac:dyDescent="0.25">
      <c r="A1075" s="115">
        <f ca="1">INDEX('1.MetaData'!A:A, MATCH($D1075, '1.MetaData'!$B:$B, 0))</f>
        <v>548</v>
      </c>
      <c r="B1075" s="161" t="s">
        <v>7184</v>
      </c>
      <c r="C1075" s="183" t="s">
        <v>4878</v>
      </c>
      <c r="D1075" s="81" t="str">
        <f ca="1">IF(
    NOT(ISERROR(_xlfn.XLOOKUP($B1075, '4.Illumina'!F:F, '4.Illumina'!E:E))),
    _xlfn.XLOOKUP($B1075, '4.Illumina'!F:F, '4.Illumina'!E:E),
    IF(
        NOT(ISERROR(_xlfn.XLOOKUP($B1075, '4.PacBio'!F:F, '4.PacBio'!E:E))),
        _xlfn.XLOOKUP($B1075, '4.PacBio'!F:F, '4.PacBio'!E:E),
        IF(
            NOT(ISERROR(_xlfn.XLOOKUP($B1075, '4.HiCLibrary'!F:F, '4.HiCLibrary'!E:E))),
            _xlfn.XLOOKUP($B1075, '4.HiCLibrary'!F:F, '4.HiCLibrary'!E:E),
            IFERROR(
                _xlfn.XLOOKUP($B1075, '4.ONT'!F:F, '4.ONT'!E:E, "?"),
                "?"
            )
        )
    )
)</f>
        <v>OG548</v>
      </c>
      <c r="E1075" t="str">
        <f t="shared" si="17"/>
        <v>OG548U_D_IL_NOVA_230302_AD</v>
      </c>
      <c r="F1075" s="214" t="s">
        <v>6459</v>
      </c>
      <c r="G1075" s="183" t="s">
        <v>6471</v>
      </c>
      <c r="H1075" s="289">
        <v>44987</v>
      </c>
      <c r="I1075" s="183" t="s">
        <v>6536</v>
      </c>
      <c r="J1075" s="183" t="s">
        <v>107</v>
      </c>
      <c r="K1075" s="183" t="s">
        <v>107</v>
      </c>
      <c r="L1075" s="185"/>
    </row>
    <row r="1076" spans="1:12" x14ac:dyDescent="0.25">
      <c r="A1076" s="115">
        <f ca="1">INDEX('1.MetaData'!A:A, MATCH($D1076, '1.MetaData'!$B:$B, 0))</f>
        <v>548</v>
      </c>
      <c r="B1076" s="161" t="s">
        <v>7184</v>
      </c>
      <c r="C1076" s="183" t="s">
        <v>4878</v>
      </c>
      <c r="D1076" s="81" t="str">
        <f ca="1">IF(
    NOT(ISERROR(_xlfn.XLOOKUP($B1076, '4.Illumina'!F:F, '4.Illumina'!E:E))),
    _xlfn.XLOOKUP($B1076, '4.Illumina'!F:F, '4.Illumina'!E:E),
    IF(
        NOT(ISERROR(_xlfn.XLOOKUP($B1076, '4.PacBio'!F:F, '4.PacBio'!E:E))),
        _xlfn.XLOOKUP($B1076, '4.PacBio'!F:F, '4.PacBio'!E:E),
        IF(
            NOT(ISERROR(_xlfn.XLOOKUP($B1076, '4.HiCLibrary'!F:F, '4.HiCLibrary'!E:E))),
            _xlfn.XLOOKUP($B1076, '4.HiCLibrary'!F:F, '4.HiCLibrary'!E:E),
            IFERROR(
                _xlfn.XLOOKUP($B1076, '4.ONT'!F:F, '4.ONT'!E:E, "?"),
                "?"
            )
        )
    )
)</f>
        <v>OG548</v>
      </c>
      <c r="E1076" t="str">
        <f t="shared" si="17"/>
        <v>OG548U_D_IL_NOVA_230419_AD2</v>
      </c>
      <c r="F1076" s="214" t="s">
        <v>6459</v>
      </c>
      <c r="G1076" s="183" t="s">
        <v>6471</v>
      </c>
      <c r="H1076" s="289">
        <v>45035</v>
      </c>
      <c r="I1076" s="183" t="s">
        <v>6911</v>
      </c>
      <c r="J1076" s="183" t="s">
        <v>107</v>
      </c>
      <c r="K1076" s="183" t="s">
        <v>107</v>
      </c>
      <c r="L1076" s="185"/>
    </row>
    <row r="1077" spans="1:12" x14ac:dyDescent="0.25">
      <c r="A1077" s="115">
        <f ca="1">INDEX('1.MetaData'!A:A, MATCH($D1077, '1.MetaData'!$B:$B, 0))</f>
        <v>549</v>
      </c>
      <c r="B1077" s="161" t="s">
        <v>7185</v>
      </c>
      <c r="C1077" s="183" t="s">
        <v>4878</v>
      </c>
      <c r="D1077" s="81" t="str">
        <f ca="1">IF(
    NOT(ISERROR(_xlfn.XLOOKUP($B1077, '4.Illumina'!F:F, '4.Illumina'!E:E))),
    _xlfn.XLOOKUP($B1077, '4.Illumina'!F:F, '4.Illumina'!E:E),
    IF(
        NOT(ISERROR(_xlfn.XLOOKUP($B1077, '4.PacBio'!F:F, '4.PacBio'!E:E))),
        _xlfn.XLOOKUP($B1077, '4.PacBio'!F:F, '4.PacBio'!E:E),
        IF(
            NOT(ISERROR(_xlfn.XLOOKUP($B1077, '4.HiCLibrary'!F:F, '4.HiCLibrary'!E:E))),
            _xlfn.XLOOKUP($B1077, '4.HiCLibrary'!F:F, '4.HiCLibrary'!E:E),
            IFERROR(
                _xlfn.XLOOKUP($B1077, '4.ONT'!F:F, '4.ONT'!E:E, "?"),
                "?"
            )
        )
    )
)</f>
        <v>OG549</v>
      </c>
      <c r="E1077" t="str">
        <f t="shared" si="17"/>
        <v>OG549U_D_IL_NOVA_230302_AD</v>
      </c>
      <c r="F1077" s="214" t="s">
        <v>6459</v>
      </c>
      <c r="G1077" s="183" t="s">
        <v>6471</v>
      </c>
      <c r="H1077" s="289">
        <v>44987</v>
      </c>
      <c r="I1077" s="183" t="s">
        <v>6536</v>
      </c>
      <c r="J1077" s="183" t="s">
        <v>107</v>
      </c>
      <c r="K1077" s="183" t="s">
        <v>107</v>
      </c>
      <c r="L1077" s="185"/>
    </row>
    <row r="1078" spans="1:12" x14ac:dyDescent="0.25">
      <c r="A1078" s="115">
        <f ca="1">INDEX('1.MetaData'!A:A, MATCH($D1078, '1.MetaData'!$B:$B, 0))</f>
        <v>549</v>
      </c>
      <c r="B1078" s="161" t="s">
        <v>7185</v>
      </c>
      <c r="C1078" s="183" t="s">
        <v>4878</v>
      </c>
      <c r="D1078" s="81" t="str">
        <f ca="1">IF(
    NOT(ISERROR(_xlfn.XLOOKUP($B1078, '4.Illumina'!F:F, '4.Illumina'!E:E))),
    _xlfn.XLOOKUP($B1078, '4.Illumina'!F:F, '4.Illumina'!E:E),
    IF(
        NOT(ISERROR(_xlfn.XLOOKUP($B1078, '4.PacBio'!F:F, '4.PacBio'!E:E))),
        _xlfn.XLOOKUP($B1078, '4.PacBio'!F:F, '4.PacBio'!E:E),
        IF(
            NOT(ISERROR(_xlfn.XLOOKUP($B1078, '4.HiCLibrary'!F:F, '4.HiCLibrary'!E:E))),
            _xlfn.XLOOKUP($B1078, '4.HiCLibrary'!F:F, '4.HiCLibrary'!E:E),
            IFERROR(
                _xlfn.XLOOKUP($B1078, '4.ONT'!F:F, '4.ONT'!E:E, "?"),
                "?"
            )
        )
    )
)</f>
        <v>OG549</v>
      </c>
      <c r="E1078" t="str">
        <f t="shared" si="17"/>
        <v>OG549U_D_IL_NOVA_230419_AD2</v>
      </c>
      <c r="F1078" s="214" t="s">
        <v>6459</v>
      </c>
      <c r="G1078" s="183" t="s">
        <v>6471</v>
      </c>
      <c r="H1078" s="289">
        <v>45035</v>
      </c>
      <c r="I1078" s="183" t="s">
        <v>6911</v>
      </c>
      <c r="J1078" s="183" t="s">
        <v>107</v>
      </c>
      <c r="K1078" s="183" t="s">
        <v>107</v>
      </c>
      <c r="L1078" s="185"/>
    </row>
    <row r="1079" spans="1:12" x14ac:dyDescent="0.25">
      <c r="A1079" s="115">
        <f ca="1">INDEX('1.MetaData'!A:A, MATCH($D1079, '1.MetaData'!$B:$B, 0))</f>
        <v>550</v>
      </c>
      <c r="B1079" s="161" t="s">
        <v>7186</v>
      </c>
      <c r="C1079" s="183" t="s">
        <v>4878</v>
      </c>
      <c r="D1079" s="81" t="str">
        <f ca="1">IF(
    NOT(ISERROR(_xlfn.XLOOKUP($B1079, '4.Illumina'!F:F, '4.Illumina'!E:E))),
    _xlfn.XLOOKUP($B1079, '4.Illumina'!F:F, '4.Illumina'!E:E),
    IF(
        NOT(ISERROR(_xlfn.XLOOKUP($B1079, '4.PacBio'!F:F, '4.PacBio'!E:E))),
        _xlfn.XLOOKUP($B1079, '4.PacBio'!F:F, '4.PacBio'!E:E),
        IF(
            NOT(ISERROR(_xlfn.XLOOKUP($B1079, '4.HiCLibrary'!F:F, '4.HiCLibrary'!E:E))),
            _xlfn.XLOOKUP($B1079, '4.HiCLibrary'!F:F, '4.HiCLibrary'!E:E),
            IFERROR(
                _xlfn.XLOOKUP($B1079, '4.ONT'!F:F, '4.ONT'!E:E, "?"),
                "?"
            )
        )
    )
)</f>
        <v>OG550</v>
      </c>
      <c r="E1079" t="str">
        <f t="shared" si="17"/>
        <v>OG550U_D_IL_NOVA_230302_AD</v>
      </c>
      <c r="F1079" s="214" t="s">
        <v>6459</v>
      </c>
      <c r="G1079" s="183" t="s">
        <v>6471</v>
      </c>
      <c r="H1079" s="289">
        <v>44987</v>
      </c>
      <c r="I1079" s="183" t="s">
        <v>6536</v>
      </c>
      <c r="J1079" s="183" t="s">
        <v>107</v>
      </c>
      <c r="K1079" s="183" t="s">
        <v>107</v>
      </c>
      <c r="L1079" s="185"/>
    </row>
    <row r="1080" spans="1:12" x14ac:dyDescent="0.25">
      <c r="A1080" s="115">
        <f ca="1">INDEX('1.MetaData'!A:A, MATCH($D1080, '1.MetaData'!$B:$B, 0))</f>
        <v>550</v>
      </c>
      <c r="B1080" s="161" t="s">
        <v>7186</v>
      </c>
      <c r="C1080" s="183" t="s">
        <v>4878</v>
      </c>
      <c r="D1080" s="81" t="str">
        <f ca="1">IF(
    NOT(ISERROR(_xlfn.XLOOKUP($B1080, '4.Illumina'!F:F, '4.Illumina'!E:E))),
    _xlfn.XLOOKUP($B1080, '4.Illumina'!F:F, '4.Illumina'!E:E),
    IF(
        NOT(ISERROR(_xlfn.XLOOKUP($B1080, '4.PacBio'!F:F, '4.PacBio'!E:E))),
        _xlfn.XLOOKUP($B1080, '4.PacBio'!F:F, '4.PacBio'!E:E),
        IF(
            NOT(ISERROR(_xlfn.XLOOKUP($B1080, '4.HiCLibrary'!F:F, '4.HiCLibrary'!E:E))),
            _xlfn.XLOOKUP($B1080, '4.HiCLibrary'!F:F, '4.HiCLibrary'!E:E),
            IFERROR(
                _xlfn.XLOOKUP($B1080, '4.ONT'!F:F, '4.ONT'!E:E, "?"),
                "?"
            )
        )
    )
)</f>
        <v>OG550</v>
      </c>
      <c r="E1080" t="str">
        <f t="shared" si="17"/>
        <v>OG550U_D_IL_NOVA_230419_AD2</v>
      </c>
      <c r="F1080" s="214" t="s">
        <v>6459</v>
      </c>
      <c r="G1080" s="183" t="s">
        <v>6471</v>
      </c>
      <c r="H1080" s="289">
        <v>45035</v>
      </c>
      <c r="I1080" s="183" t="s">
        <v>6911</v>
      </c>
      <c r="J1080" s="183" t="s">
        <v>107</v>
      </c>
      <c r="K1080" s="183" t="s">
        <v>107</v>
      </c>
      <c r="L1080" s="185"/>
    </row>
    <row r="1081" spans="1:12" x14ac:dyDescent="0.25">
      <c r="A1081" s="115">
        <f ca="1">INDEX('1.MetaData'!A:A, MATCH($D1081, '1.MetaData'!$B:$B, 0))</f>
        <v>551</v>
      </c>
      <c r="B1081" s="161" t="s">
        <v>7187</v>
      </c>
      <c r="C1081" s="183" t="s">
        <v>4878</v>
      </c>
      <c r="D1081" s="81" t="str">
        <f ca="1">IF(
    NOT(ISERROR(_xlfn.XLOOKUP($B1081, '4.Illumina'!F:F, '4.Illumina'!E:E))),
    _xlfn.XLOOKUP($B1081, '4.Illumina'!F:F, '4.Illumina'!E:E),
    IF(
        NOT(ISERROR(_xlfn.XLOOKUP($B1081, '4.PacBio'!F:F, '4.PacBio'!E:E))),
        _xlfn.XLOOKUP($B1081, '4.PacBio'!F:F, '4.PacBio'!E:E),
        IF(
            NOT(ISERROR(_xlfn.XLOOKUP($B1081, '4.HiCLibrary'!F:F, '4.HiCLibrary'!E:E))),
            _xlfn.XLOOKUP($B1081, '4.HiCLibrary'!F:F, '4.HiCLibrary'!E:E),
            IFERROR(
                _xlfn.XLOOKUP($B1081, '4.ONT'!F:F, '4.ONT'!E:E, "?"),
                "?"
            )
        )
    )
)</f>
        <v>OG551</v>
      </c>
      <c r="E1081" t="str">
        <f t="shared" si="17"/>
        <v>OG551U_D_IL_NOVA_230302_AD</v>
      </c>
      <c r="F1081" s="214" t="s">
        <v>6459</v>
      </c>
      <c r="G1081" s="183" t="s">
        <v>6471</v>
      </c>
      <c r="H1081" s="289">
        <v>44987</v>
      </c>
      <c r="I1081" s="183" t="s">
        <v>6536</v>
      </c>
      <c r="J1081" s="183" t="s">
        <v>107</v>
      </c>
      <c r="K1081" s="183" t="s">
        <v>107</v>
      </c>
      <c r="L1081" s="185"/>
    </row>
    <row r="1082" spans="1:12" x14ac:dyDescent="0.25">
      <c r="A1082" s="115">
        <f ca="1">INDEX('1.MetaData'!A:A, MATCH($D1082, '1.MetaData'!$B:$B, 0))</f>
        <v>551</v>
      </c>
      <c r="B1082" s="161" t="s">
        <v>7187</v>
      </c>
      <c r="C1082" s="183" t="s">
        <v>4878</v>
      </c>
      <c r="D1082" s="81" t="str">
        <f ca="1">IF(
    NOT(ISERROR(_xlfn.XLOOKUP($B1082, '4.Illumina'!F:F, '4.Illumina'!E:E))),
    _xlfn.XLOOKUP($B1082, '4.Illumina'!F:F, '4.Illumina'!E:E),
    IF(
        NOT(ISERROR(_xlfn.XLOOKUP($B1082, '4.PacBio'!F:F, '4.PacBio'!E:E))),
        _xlfn.XLOOKUP($B1082, '4.PacBio'!F:F, '4.PacBio'!E:E),
        IF(
            NOT(ISERROR(_xlfn.XLOOKUP($B1082, '4.HiCLibrary'!F:F, '4.HiCLibrary'!E:E))),
            _xlfn.XLOOKUP($B1082, '4.HiCLibrary'!F:F, '4.HiCLibrary'!E:E),
            IFERROR(
                _xlfn.XLOOKUP($B1082, '4.ONT'!F:F, '4.ONT'!E:E, "?"),
                "?"
            )
        )
    )
)</f>
        <v>OG551</v>
      </c>
      <c r="E1082" t="str">
        <f t="shared" si="17"/>
        <v>OG551U_D_IL_NOVA_230419_AD2</v>
      </c>
      <c r="F1082" s="214" t="s">
        <v>6459</v>
      </c>
      <c r="G1082" s="183" t="s">
        <v>6471</v>
      </c>
      <c r="H1082" s="289">
        <v>45035</v>
      </c>
      <c r="I1082" s="183" t="s">
        <v>6911</v>
      </c>
      <c r="J1082" s="183" t="s">
        <v>107</v>
      </c>
      <c r="K1082" s="183" t="s">
        <v>107</v>
      </c>
      <c r="L1082" s="185"/>
    </row>
    <row r="1083" spans="1:12" x14ac:dyDescent="0.25">
      <c r="A1083" s="115">
        <f ca="1">INDEX('1.MetaData'!A:A, MATCH($D1083, '1.MetaData'!$B:$B, 0))</f>
        <v>552</v>
      </c>
      <c r="B1083" s="161" t="s">
        <v>7188</v>
      </c>
      <c r="C1083" s="183" t="s">
        <v>4878</v>
      </c>
      <c r="D1083" s="81" t="str">
        <f ca="1">IF(
    NOT(ISERROR(_xlfn.XLOOKUP($B1083, '4.Illumina'!F:F, '4.Illumina'!E:E))),
    _xlfn.XLOOKUP($B1083, '4.Illumina'!F:F, '4.Illumina'!E:E),
    IF(
        NOT(ISERROR(_xlfn.XLOOKUP($B1083, '4.PacBio'!F:F, '4.PacBio'!E:E))),
        _xlfn.XLOOKUP($B1083, '4.PacBio'!F:F, '4.PacBio'!E:E),
        IF(
            NOT(ISERROR(_xlfn.XLOOKUP($B1083, '4.HiCLibrary'!F:F, '4.HiCLibrary'!E:E))),
            _xlfn.XLOOKUP($B1083, '4.HiCLibrary'!F:F, '4.HiCLibrary'!E:E),
            IFERROR(
                _xlfn.XLOOKUP($B1083, '4.ONT'!F:F, '4.ONT'!E:E, "?"),
                "?"
            )
        )
    )
)</f>
        <v>OG552</v>
      </c>
      <c r="E1083" t="str">
        <f t="shared" si="17"/>
        <v>OG552U_D_IL_NOVA_230302_AD</v>
      </c>
      <c r="F1083" s="214" t="s">
        <v>6459</v>
      </c>
      <c r="G1083" s="183" t="s">
        <v>6471</v>
      </c>
      <c r="H1083" s="289">
        <v>44987</v>
      </c>
      <c r="I1083" s="183" t="s">
        <v>6536</v>
      </c>
      <c r="J1083" s="183" t="s">
        <v>107</v>
      </c>
      <c r="K1083" s="183" t="s">
        <v>107</v>
      </c>
      <c r="L1083" s="185"/>
    </row>
    <row r="1084" spans="1:12" x14ac:dyDescent="0.25">
      <c r="A1084" s="115">
        <f ca="1">INDEX('1.MetaData'!A:A, MATCH($D1084, '1.MetaData'!$B:$B, 0))</f>
        <v>552</v>
      </c>
      <c r="B1084" s="161" t="s">
        <v>7188</v>
      </c>
      <c r="C1084" s="183" t="s">
        <v>4878</v>
      </c>
      <c r="D1084" s="81" t="str">
        <f ca="1">IF(
    NOT(ISERROR(_xlfn.XLOOKUP($B1084, '4.Illumina'!F:F, '4.Illumina'!E:E))),
    _xlfn.XLOOKUP($B1084, '4.Illumina'!F:F, '4.Illumina'!E:E),
    IF(
        NOT(ISERROR(_xlfn.XLOOKUP($B1084, '4.PacBio'!F:F, '4.PacBio'!E:E))),
        _xlfn.XLOOKUP($B1084, '4.PacBio'!F:F, '4.PacBio'!E:E),
        IF(
            NOT(ISERROR(_xlfn.XLOOKUP($B1084, '4.HiCLibrary'!F:F, '4.HiCLibrary'!E:E))),
            _xlfn.XLOOKUP($B1084, '4.HiCLibrary'!F:F, '4.HiCLibrary'!E:E),
            IFERROR(
                _xlfn.XLOOKUP($B1084, '4.ONT'!F:F, '4.ONT'!E:E, "?"),
                "?"
            )
        )
    )
)</f>
        <v>OG552</v>
      </c>
      <c r="E1084" t="str">
        <f t="shared" si="17"/>
        <v>OG552U_D_IL_NOVA_230419_AD2</v>
      </c>
      <c r="F1084" s="214" t="s">
        <v>6459</v>
      </c>
      <c r="G1084" s="183" t="s">
        <v>6471</v>
      </c>
      <c r="H1084" s="289">
        <v>45035</v>
      </c>
      <c r="I1084" s="183" t="s">
        <v>6911</v>
      </c>
      <c r="J1084" s="183" t="s">
        <v>107</v>
      </c>
      <c r="K1084" s="183" t="s">
        <v>107</v>
      </c>
      <c r="L1084" s="185"/>
    </row>
    <row r="1085" spans="1:12" x14ac:dyDescent="0.25">
      <c r="A1085" s="115">
        <f ca="1">INDEX('1.MetaData'!A:A, MATCH($D1085, '1.MetaData'!$B:$B, 0))</f>
        <v>553</v>
      </c>
      <c r="B1085" s="161" t="s">
        <v>7189</v>
      </c>
      <c r="C1085" s="183" t="s">
        <v>4878</v>
      </c>
      <c r="D1085" s="81" t="str">
        <f ca="1">IF(
    NOT(ISERROR(_xlfn.XLOOKUP($B1085, '4.Illumina'!F:F, '4.Illumina'!E:E))),
    _xlfn.XLOOKUP($B1085, '4.Illumina'!F:F, '4.Illumina'!E:E),
    IF(
        NOT(ISERROR(_xlfn.XLOOKUP($B1085, '4.PacBio'!F:F, '4.PacBio'!E:E))),
        _xlfn.XLOOKUP($B1085, '4.PacBio'!F:F, '4.PacBio'!E:E),
        IF(
            NOT(ISERROR(_xlfn.XLOOKUP($B1085, '4.HiCLibrary'!F:F, '4.HiCLibrary'!E:E))),
            _xlfn.XLOOKUP($B1085, '4.HiCLibrary'!F:F, '4.HiCLibrary'!E:E),
            IFERROR(
                _xlfn.XLOOKUP($B1085, '4.ONT'!F:F, '4.ONT'!E:E, "?"),
                "?"
            )
        )
    )
)</f>
        <v>OG553</v>
      </c>
      <c r="E1085" t="str">
        <f t="shared" si="17"/>
        <v>OG553U_D_IL_NOVA_230302_AD</v>
      </c>
      <c r="F1085" s="183" t="s">
        <v>6459</v>
      </c>
      <c r="G1085" s="183" t="s">
        <v>6471</v>
      </c>
      <c r="H1085" s="289">
        <v>44987</v>
      </c>
      <c r="I1085" s="183" t="s">
        <v>6536</v>
      </c>
      <c r="J1085" s="183" t="s">
        <v>107</v>
      </c>
      <c r="K1085" s="183" t="s">
        <v>107</v>
      </c>
      <c r="L1085" s="185"/>
    </row>
    <row r="1086" spans="1:12" x14ac:dyDescent="0.25">
      <c r="A1086" s="115">
        <f ca="1">INDEX('1.MetaData'!A:A, MATCH($D1086, '1.MetaData'!$B:$B, 0))</f>
        <v>553</v>
      </c>
      <c r="B1086" s="161" t="s">
        <v>7189</v>
      </c>
      <c r="C1086" s="183" t="s">
        <v>4878</v>
      </c>
      <c r="D1086" s="81" t="str">
        <f ca="1">IF(
    NOT(ISERROR(_xlfn.XLOOKUP($B1086, '4.Illumina'!F:F, '4.Illumina'!E:E))),
    _xlfn.XLOOKUP($B1086, '4.Illumina'!F:F, '4.Illumina'!E:E),
    IF(
        NOT(ISERROR(_xlfn.XLOOKUP($B1086, '4.PacBio'!F:F, '4.PacBio'!E:E))),
        _xlfn.XLOOKUP($B1086, '4.PacBio'!F:F, '4.PacBio'!E:E),
        IF(
            NOT(ISERROR(_xlfn.XLOOKUP($B1086, '4.HiCLibrary'!F:F, '4.HiCLibrary'!E:E))),
            _xlfn.XLOOKUP($B1086, '4.HiCLibrary'!F:F, '4.HiCLibrary'!E:E),
            IFERROR(
                _xlfn.XLOOKUP($B1086, '4.ONT'!F:F, '4.ONT'!E:E, "?"),
                "?"
            )
        )
    )
)</f>
        <v>OG553</v>
      </c>
      <c r="E1086" t="str">
        <f t="shared" ref="E1086:E1149" si="18">CONCATENATE(B1086,"_",I1086)</f>
        <v>OG553U_D_IL_NOVA_230419_AD2</v>
      </c>
      <c r="F1086" s="183" t="s">
        <v>6459</v>
      </c>
      <c r="G1086" s="183" t="s">
        <v>6471</v>
      </c>
      <c r="H1086" s="289">
        <v>45035</v>
      </c>
      <c r="I1086" s="183" t="s">
        <v>6911</v>
      </c>
      <c r="J1086" s="183" t="s">
        <v>107</v>
      </c>
      <c r="K1086" s="183" t="s">
        <v>107</v>
      </c>
      <c r="L1086" s="185"/>
    </row>
    <row r="1087" spans="1:12" x14ac:dyDescent="0.25">
      <c r="A1087" s="115">
        <f ca="1">INDEX('1.MetaData'!A:A, MATCH($D1087, '1.MetaData'!$B:$B, 0))</f>
        <v>554</v>
      </c>
      <c r="B1087" s="161" t="s">
        <v>7190</v>
      </c>
      <c r="C1087" s="183" t="s">
        <v>4878</v>
      </c>
      <c r="D1087" s="81" t="str">
        <f ca="1">IF(
    NOT(ISERROR(_xlfn.XLOOKUP($B1087, '4.Illumina'!F:F, '4.Illumina'!E:E))),
    _xlfn.XLOOKUP($B1087, '4.Illumina'!F:F, '4.Illumina'!E:E),
    IF(
        NOT(ISERROR(_xlfn.XLOOKUP($B1087, '4.PacBio'!F:F, '4.PacBio'!E:E))),
        _xlfn.XLOOKUP($B1087, '4.PacBio'!F:F, '4.PacBio'!E:E),
        IF(
            NOT(ISERROR(_xlfn.XLOOKUP($B1087, '4.HiCLibrary'!F:F, '4.HiCLibrary'!E:E))),
            _xlfn.XLOOKUP($B1087, '4.HiCLibrary'!F:F, '4.HiCLibrary'!E:E),
            IFERROR(
                _xlfn.XLOOKUP($B1087, '4.ONT'!F:F, '4.ONT'!E:E, "?"),
                "?"
            )
        )
    )
)</f>
        <v>OG554</v>
      </c>
      <c r="E1087" t="str">
        <f t="shared" si="18"/>
        <v>OG554U_D_IL_NOVA_230302_AD</v>
      </c>
      <c r="F1087" s="183" t="s">
        <v>6459</v>
      </c>
      <c r="G1087" s="183" t="s">
        <v>6471</v>
      </c>
      <c r="H1087" s="289">
        <v>44987</v>
      </c>
      <c r="I1087" s="183" t="s">
        <v>6536</v>
      </c>
      <c r="J1087" s="183" t="s">
        <v>107</v>
      </c>
      <c r="K1087" s="183" t="s">
        <v>107</v>
      </c>
      <c r="L1087" s="185"/>
    </row>
    <row r="1088" spans="1:12" x14ac:dyDescent="0.25">
      <c r="A1088" s="115">
        <f ca="1">INDEX('1.MetaData'!A:A, MATCH($D1088, '1.MetaData'!$B:$B, 0))</f>
        <v>554</v>
      </c>
      <c r="B1088" s="161" t="s">
        <v>7190</v>
      </c>
      <c r="C1088" s="183" t="s">
        <v>4878</v>
      </c>
      <c r="D1088" s="81" t="str">
        <f ca="1">IF(
    NOT(ISERROR(_xlfn.XLOOKUP($B1088, '4.Illumina'!F:F, '4.Illumina'!E:E))),
    _xlfn.XLOOKUP($B1088, '4.Illumina'!F:F, '4.Illumina'!E:E),
    IF(
        NOT(ISERROR(_xlfn.XLOOKUP($B1088, '4.PacBio'!F:F, '4.PacBio'!E:E))),
        _xlfn.XLOOKUP($B1088, '4.PacBio'!F:F, '4.PacBio'!E:E),
        IF(
            NOT(ISERROR(_xlfn.XLOOKUP($B1088, '4.HiCLibrary'!F:F, '4.HiCLibrary'!E:E))),
            _xlfn.XLOOKUP($B1088, '4.HiCLibrary'!F:F, '4.HiCLibrary'!E:E),
            IFERROR(
                _xlfn.XLOOKUP($B1088, '4.ONT'!F:F, '4.ONT'!E:E, "?"),
                "?"
            )
        )
    )
)</f>
        <v>OG554</v>
      </c>
      <c r="E1088" t="str">
        <f t="shared" si="18"/>
        <v>OG554U_D_IL_NOVA_230419_AD2</v>
      </c>
      <c r="F1088" s="183" t="s">
        <v>6459</v>
      </c>
      <c r="G1088" s="183" t="s">
        <v>6471</v>
      </c>
      <c r="H1088" s="289">
        <v>45035</v>
      </c>
      <c r="I1088" s="183" t="s">
        <v>6911</v>
      </c>
      <c r="J1088" s="183" t="s">
        <v>107</v>
      </c>
      <c r="K1088" s="183" t="s">
        <v>107</v>
      </c>
      <c r="L1088" s="185"/>
    </row>
    <row r="1089" spans="1:12" x14ac:dyDescent="0.25">
      <c r="A1089" s="115">
        <f ca="1">INDEX('1.MetaData'!A:A, MATCH($D1089, '1.MetaData'!$B:$B, 0))</f>
        <v>555</v>
      </c>
      <c r="B1089" s="161" t="s">
        <v>7191</v>
      </c>
      <c r="C1089" s="183" t="s">
        <v>4878</v>
      </c>
      <c r="D1089" s="81" t="str">
        <f ca="1">IF(
    NOT(ISERROR(_xlfn.XLOOKUP($B1089, '4.Illumina'!F:F, '4.Illumina'!E:E))),
    _xlfn.XLOOKUP($B1089, '4.Illumina'!F:F, '4.Illumina'!E:E),
    IF(
        NOT(ISERROR(_xlfn.XLOOKUP($B1089, '4.PacBio'!F:F, '4.PacBio'!E:E))),
        _xlfn.XLOOKUP($B1089, '4.PacBio'!F:F, '4.PacBio'!E:E),
        IF(
            NOT(ISERROR(_xlfn.XLOOKUP($B1089, '4.HiCLibrary'!F:F, '4.HiCLibrary'!E:E))),
            _xlfn.XLOOKUP($B1089, '4.HiCLibrary'!F:F, '4.HiCLibrary'!E:E),
            IFERROR(
                _xlfn.XLOOKUP($B1089, '4.ONT'!F:F, '4.ONT'!E:E, "?"),
                "?"
            )
        )
    )
)</f>
        <v>OG555</v>
      </c>
      <c r="E1089" t="str">
        <f t="shared" si="18"/>
        <v>OG555U_D_IL_NOVA_221003_SC</v>
      </c>
      <c r="F1089" s="183" t="s">
        <v>6459</v>
      </c>
      <c r="G1089" s="183" t="s">
        <v>6471</v>
      </c>
      <c r="H1089" s="289">
        <v>44837</v>
      </c>
      <c r="I1089" s="183" t="s">
        <v>6899</v>
      </c>
      <c r="J1089" s="183" t="s">
        <v>107</v>
      </c>
      <c r="K1089" s="183" t="s">
        <v>107</v>
      </c>
      <c r="L1089" s="185"/>
    </row>
    <row r="1090" spans="1:12" x14ac:dyDescent="0.25">
      <c r="A1090" s="115">
        <f ca="1">INDEX('1.MetaData'!A:A, MATCH($D1090, '1.MetaData'!$B:$B, 0))</f>
        <v>556</v>
      </c>
      <c r="B1090" s="161" t="s">
        <v>7192</v>
      </c>
      <c r="C1090" s="183" t="s">
        <v>4878</v>
      </c>
      <c r="D1090" s="81" t="str">
        <f ca="1">IF(
    NOT(ISERROR(_xlfn.XLOOKUP($B1090, '4.Illumina'!F:F, '4.Illumina'!E:E))),
    _xlfn.XLOOKUP($B1090, '4.Illumina'!F:F, '4.Illumina'!E:E),
    IF(
        NOT(ISERROR(_xlfn.XLOOKUP($B1090, '4.PacBio'!F:F, '4.PacBio'!E:E))),
        _xlfn.XLOOKUP($B1090, '4.PacBio'!F:F, '4.PacBio'!E:E),
        IF(
            NOT(ISERROR(_xlfn.XLOOKUP($B1090, '4.HiCLibrary'!F:F, '4.HiCLibrary'!E:E))),
            _xlfn.XLOOKUP($B1090, '4.HiCLibrary'!F:F, '4.HiCLibrary'!E:E),
            IFERROR(
                _xlfn.XLOOKUP($B1090, '4.ONT'!F:F, '4.ONT'!E:E, "?"),
                "?"
            )
        )
    )
)</f>
        <v>OG556</v>
      </c>
      <c r="E1090" t="str">
        <f t="shared" si="18"/>
        <v>OG556U_D_IL_NOVA_230302_AD</v>
      </c>
      <c r="F1090" s="183" t="s">
        <v>6459</v>
      </c>
      <c r="G1090" s="183" t="s">
        <v>6471</v>
      </c>
      <c r="H1090" s="289">
        <v>44987</v>
      </c>
      <c r="I1090" s="183" t="s">
        <v>6536</v>
      </c>
      <c r="J1090" s="183" t="s">
        <v>107</v>
      </c>
      <c r="K1090" s="183" t="s">
        <v>107</v>
      </c>
      <c r="L1090" s="185"/>
    </row>
    <row r="1091" spans="1:12" x14ac:dyDescent="0.25">
      <c r="A1091" s="115">
        <f ca="1">INDEX('1.MetaData'!A:A, MATCH($D1091, '1.MetaData'!$B:$B, 0))</f>
        <v>556</v>
      </c>
      <c r="B1091" s="161" t="s">
        <v>7192</v>
      </c>
      <c r="C1091" s="183" t="s">
        <v>4878</v>
      </c>
      <c r="D1091" s="81" t="str">
        <f ca="1">IF(
    NOT(ISERROR(_xlfn.XLOOKUP($B1091, '4.Illumina'!F:F, '4.Illumina'!E:E))),
    _xlfn.XLOOKUP($B1091, '4.Illumina'!F:F, '4.Illumina'!E:E),
    IF(
        NOT(ISERROR(_xlfn.XLOOKUP($B1091, '4.PacBio'!F:F, '4.PacBio'!E:E))),
        _xlfn.XLOOKUP($B1091, '4.PacBio'!F:F, '4.PacBio'!E:E),
        IF(
            NOT(ISERROR(_xlfn.XLOOKUP($B1091, '4.HiCLibrary'!F:F, '4.HiCLibrary'!E:E))),
            _xlfn.XLOOKUP($B1091, '4.HiCLibrary'!F:F, '4.HiCLibrary'!E:E),
            IFERROR(
                _xlfn.XLOOKUP($B1091, '4.ONT'!F:F, '4.ONT'!E:E, "?"),
                "?"
            )
        )
    )
)</f>
        <v>OG556</v>
      </c>
      <c r="E1091" t="str">
        <f t="shared" si="18"/>
        <v>OG556U_D_IL_NOVA_230419_AD2</v>
      </c>
      <c r="F1091" s="183" t="s">
        <v>6459</v>
      </c>
      <c r="G1091" s="183" t="s">
        <v>6471</v>
      </c>
      <c r="H1091" s="289">
        <v>45035</v>
      </c>
      <c r="I1091" s="183" t="s">
        <v>6911</v>
      </c>
      <c r="J1091" s="183" t="s">
        <v>107</v>
      </c>
      <c r="K1091" s="183" t="s">
        <v>107</v>
      </c>
      <c r="L1091" s="185"/>
    </row>
    <row r="1092" spans="1:12" x14ac:dyDescent="0.25">
      <c r="A1092" s="115">
        <f ca="1">INDEX('1.MetaData'!A:A, MATCH($D1092, '1.MetaData'!$B:$B, 0))</f>
        <v>557</v>
      </c>
      <c r="B1092" s="161" t="s">
        <v>7193</v>
      </c>
      <c r="C1092" s="183" t="s">
        <v>4878</v>
      </c>
      <c r="D1092" s="81" t="str">
        <f ca="1">IF(
    NOT(ISERROR(_xlfn.XLOOKUP($B1092, '4.Illumina'!F:F, '4.Illumina'!E:E))),
    _xlfn.XLOOKUP($B1092, '4.Illumina'!F:F, '4.Illumina'!E:E),
    IF(
        NOT(ISERROR(_xlfn.XLOOKUP($B1092, '4.PacBio'!F:F, '4.PacBio'!E:E))),
        _xlfn.XLOOKUP($B1092, '4.PacBio'!F:F, '4.PacBio'!E:E),
        IF(
            NOT(ISERROR(_xlfn.XLOOKUP($B1092, '4.HiCLibrary'!F:F, '4.HiCLibrary'!E:E))),
            _xlfn.XLOOKUP($B1092, '4.HiCLibrary'!F:F, '4.HiCLibrary'!E:E),
            IFERROR(
                _xlfn.XLOOKUP($B1092, '4.ONT'!F:F, '4.ONT'!E:E, "?"),
                "?"
            )
        )
    )
)</f>
        <v>OG557</v>
      </c>
      <c r="E1092" t="str">
        <f t="shared" si="18"/>
        <v>OG557U_D_IL_NOVA_230302_AD</v>
      </c>
      <c r="F1092" s="183" t="s">
        <v>6459</v>
      </c>
      <c r="G1092" s="183" t="s">
        <v>6471</v>
      </c>
      <c r="H1092" s="289">
        <v>44987</v>
      </c>
      <c r="I1092" s="183" t="s">
        <v>6536</v>
      </c>
      <c r="J1092" s="183" t="s">
        <v>107</v>
      </c>
      <c r="K1092" s="183" t="s">
        <v>107</v>
      </c>
      <c r="L1092" s="185"/>
    </row>
    <row r="1093" spans="1:12" x14ac:dyDescent="0.25">
      <c r="A1093" s="115">
        <f ca="1">INDEX('1.MetaData'!A:A, MATCH($D1093, '1.MetaData'!$B:$B, 0))</f>
        <v>557</v>
      </c>
      <c r="B1093" s="161" t="s">
        <v>7193</v>
      </c>
      <c r="C1093" s="183" t="s">
        <v>4878</v>
      </c>
      <c r="D1093" s="81" t="str">
        <f ca="1">IF(
    NOT(ISERROR(_xlfn.XLOOKUP($B1093, '4.Illumina'!F:F, '4.Illumina'!E:E))),
    _xlfn.XLOOKUP($B1093, '4.Illumina'!F:F, '4.Illumina'!E:E),
    IF(
        NOT(ISERROR(_xlfn.XLOOKUP($B1093, '4.PacBio'!F:F, '4.PacBio'!E:E))),
        _xlfn.XLOOKUP($B1093, '4.PacBio'!F:F, '4.PacBio'!E:E),
        IF(
            NOT(ISERROR(_xlfn.XLOOKUP($B1093, '4.HiCLibrary'!F:F, '4.HiCLibrary'!E:E))),
            _xlfn.XLOOKUP($B1093, '4.HiCLibrary'!F:F, '4.HiCLibrary'!E:E),
            IFERROR(
                _xlfn.XLOOKUP($B1093, '4.ONT'!F:F, '4.ONT'!E:E, "?"),
                "?"
            )
        )
    )
)</f>
        <v>OG557</v>
      </c>
      <c r="E1093" t="str">
        <f t="shared" si="18"/>
        <v>OG557U_D_IL_NOVA_230419_AD2</v>
      </c>
      <c r="F1093" s="183" t="s">
        <v>6459</v>
      </c>
      <c r="G1093" s="183" t="s">
        <v>6471</v>
      </c>
      <c r="H1093" s="289">
        <v>45035</v>
      </c>
      <c r="I1093" s="183" t="s">
        <v>6911</v>
      </c>
      <c r="J1093" s="183" t="s">
        <v>107</v>
      </c>
      <c r="K1093" s="183" t="s">
        <v>107</v>
      </c>
      <c r="L1093" s="185"/>
    </row>
    <row r="1094" spans="1:12" x14ac:dyDescent="0.25">
      <c r="A1094" s="115">
        <f ca="1">INDEX('1.MetaData'!A:A, MATCH($D1094, '1.MetaData'!$B:$B, 0))</f>
        <v>558</v>
      </c>
      <c r="B1094" s="161" t="s">
        <v>7194</v>
      </c>
      <c r="C1094" s="183" t="s">
        <v>4878</v>
      </c>
      <c r="D1094" s="81" t="str">
        <f ca="1">IF(
    NOT(ISERROR(_xlfn.XLOOKUP($B1094, '4.Illumina'!F:F, '4.Illumina'!E:E))),
    _xlfn.XLOOKUP($B1094, '4.Illumina'!F:F, '4.Illumina'!E:E),
    IF(
        NOT(ISERROR(_xlfn.XLOOKUP($B1094, '4.PacBio'!F:F, '4.PacBio'!E:E))),
        _xlfn.XLOOKUP($B1094, '4.PacBio'!F:F, '4.PacBio'!E:E),
        IF(
            NOT(ISERROR(_xlfn.XLOOKUP($B1094, '4.HiCLibrary'!F:F, '4.HiCLibrary'!E:E))),
            _xlfn.XLOOKUP($B1094, '4.HiCLibrary'!F:F, '4.HiCLibrary'!E:E),
            IFERROR(
                _xlfn.XLOOKUP($B1094, '4.ONT'!F:F, '4.ONT'!E:E, "?"),
                "?"
            )
        )
    )
)</f>
        <v>OG558</v>
      </c>
      <c r="E1094" t="str">
        <f t="shared" si="18"/>
        <v>OG558U_D_IL_NOVA_230302_AD</v>
      </c>
      <c r="F1094" s="183" t="s">
        <v>6459</v>
      </c>
      <c r="G1094" s="183" t="s">
        <v>6471</v>
      </c>
      <c r="H1094" s="289">
        <v>44987</v>
      </c>
      <c r="I1094" s="183" t="s">
        <v>6536</v>
      </c>
      <c r="J1094" s="183" t="s">
        <v>107</v>
      </c>
      <c r="K1094" s="183" t="s">
        <v>107</v>
      </c>
      <c r="L1094" s="185"/>
    </row>
    <row r="1095" spans="1:12" x14ac:dyDescent="0.25">
      <c r="A1095" s="115">
        <f ca="1">INDEX('1.MetaData'!A:A, MATCH($D1095, '1.MetaData'!$B:$B, 0))</f>
        <v>558</v>
      </c>
      <c r="B1095" s="161" t="s">
        <v>7194</v>
      </c>
      <c r="C1095" s="183" t="s">
        <v>4878</v>
      </c>
      <c r="D1095" s="81" t="str">
        <f ca="1">IF(
    NOT(ISERROR(_xlfn.XLOOKUP($B1095, '4.Illumina'!F:F, '4.Illumina'!E:E))),
    _xlfn.XLOOKUP($B1095, '4.Illumina'!F:F, '4.Illumina'!E:E),
    IF(
        NOT(ISERROR(_xlfn.XLOOKUP($B1095, '4.PacBio'!F:F, '4.PacBio'!E:E))),
        _xlfn.XLOOKUP($B1095, '4.PacBio'!F:F, '4.PacBio'!E:E),
        IF(
            NOT(ISERROR(_xlfn.XLOOKUP($B1095, '4.HiCLibrary'!F:F, '4.HiCLibrary'!E:E))),
            _xlfn.XLOOKUP($B1095, '4.HiCLibrary'!F:F, '4.HiCLibrary'!E:E),
            IFERROR(
                _xlfn.XLOOKUP($B1095, '4.ONT'!F:F, '4.ONT'!E:E, "?"),
                "?"
            )
        )
    )
)</f>
        <v>OG558</v>
      </c>
      <c r="E1095" t="str">
        <f t="shared" si="18"/>
        <v>OG558U_D_IL_NOVA_230419_AD2</v>
      </c>
      <c r="F1095" s="183" t="s">
        <v>6459</v>
      </c>
      <c r="G1095" s="183" t="s">
        <v>6471</v>
      </c>
      <c r="H1095" s="289">
        <v>45035</v>
      </c>
      <c r="I1095" s="183" t="s">
        <v>6911</v>
      </c>
      <c r="J1095" s="183" t="s">
        <v>107</v>
      </c>
      <c r="K1095" s="183" t="s">
        <v>107</v>
      </c>
      <c r="L1095" s="185"/>
    </row>
    <row r="1096" spans="1:12" x14ac:dyDescent="0.25">
      <c r="A1096" s="115">
        <f ca="1">INDEX('1.MetaData'!A:A, MATCH($D1096, '1.MetaData'!$B:$B, 0))</f>
        <v>559</v>
      </c>
      <c r="B1096" s="161" t="s">
        <v>7195</v>
      </c>
      <c r="C1096" s="183" t="s">
        <v>4878</v>
      </c>
      <c r="D1096" s="81" t="str">
        <f ca="1">IF(
    NOT(ISERROR(_xlfn.XLOOKUP($B1096, '4.Illumina'!F:F, '4.Illumina'!E:E))),
    _xlfn.XLOOKUP($B1096, '4.Illumina'!F:F, '4.Illumina'!E:E),
    IF(
        NOT(ISERROR(_xlfn.XLOOKUP($B1096, '4.PacBio'!F:F, '4.PacBio'!E:E))),
        _xlfn.XLOOKUP($B1096, '4.PacBio'!F:F, '4.PacBio'!E:E),
        IF(
            NOT(ISERROR(_xlfn.XLOOKUP($B1096, '4.HiCLibrary'!F:F, '4.HiCLibrary'!E:E))),
            _xlfn.XLOOKUP($B1096, '4.HiCLibrary'!F:F, '4.HiCLibrary'!E:E),
            IFERROR(
                _xlfn.XLOOKUP($B1096, '4.ONT'!F:F, '4.ONT'!E:E, "?"),
                "?"
            )
        )
    )
)</f>
        <v>OG559</v>
      </c>
      <c r="E1096" t="str">
        <f t="shared" si="18"/>
        <v>OG559U_D_IL_NOVA_230302_AD</v>
      </c>
      <c r="F1096" s="183" t="s">
        <v>6459</v>
      </c>
      <c r="G1096" s="183" t="s">
        <v>6471</v>
      </c>
      <c r="H1096" s="289">
        <v>44987</v>
      </c>
      <c r="I1096" s="183" t="s">
        <v>6536</v>
      </c>
      <c r="J1096" s="183" t="s">
        <v>107</v>
      </c>
      <c r="K1096" s="183" t="s">
        <v>107</v>
      </c>
      <c r="L1096" s="185"/>
    </row>
    <row r="1097" spans="1:12" x14ac:dyDescent="0.25">
      <c r="A1097" s="115">
        <f ca="1">INDEX('1.MetaData'!A:A, MATCH($D1097, '1.MetaData'!$B:$B, 0))</f>
        <v>559</v>
      </c>
      <c r="B1097" s="161" t="s">
        <v>7195</v>
      </c>
      <c r="C1097" s="183" t="s">
        <v>4878</v>
      </c>
      <c r="D1097" s="81" t="str">
        <f ca="1">IF(
    NOT(ISERROR(_xlfn.XLOOKUP($B1097, '4.Illumina'!F:F, '4.Illumina'!E:E))),
    _xlfn.XLOOKUP($B1097, '4.Illumina'!F:F, '4.Illumina'!E:E),
    IF(
        NOT(ISERROR(_xlfn.XLOOKUP($B1097, '4.PacBio'!F:F, '4.PacBio'!E:E))),
        _xlfn.XLOOKUP($B1097, '4.PacBio'!F:F, '4.PacBio'!E:E),
        IF(
            NOT(ISERROR(_xlfn.XLOOKUP($B1097, '4.HiCLibrary'!F:F, '4.HiCLibrary'!E:E))),
            _xlfn.XLOOKUP($B1097, '4.HiCLibrary'!F:F, '4.HiCLibrary'!E:E),
            IFERROR(
                _xlfn.XLOOKUP($B1097, '4.ONT'!F:F, '4.ONT'!E:E, "?"),
                "?"
            )
        )
    )
)</f>
        <v>OG559</v>
      </c>
      <c r="E1097" t="str">
        <f t="shared" si="18"/>
        <v>OG559U_D_IL_NOVA_230419_AD2</v>
      </c>
      <c r="F1097" s="183" t="s">
        <v>6459</v>
      </c>
      <c r="G1097" s="183" t="s">
        <v>6471</v>
      </c>
      <c r="H1097" s="289">
        <v>45035</v>
      </c>
      <c r="I1097" s="183" t="s">
        <v>6911</v>
      </c>
      <c r="J1097" s="183" t="s">
        <v>107</v>
      </c>
      <c r="K1097" s="183" t="s">
        <v>107</v>
      </c>
      <c r="L1097" s="185"/>
    </row>
    <row r="1098" spans="1:12" x14ac:dyDescent="0.25">
      <c r="A1098" s="115">
        <f ca="1">INDEX('1.MetaData'!A:A, MATCH($D1098, '1.MetaData'!$B:$B, 0))</f>
        <v>560</v>
      </c>
      <c r="B1098" s="161" t="s">
        <v>7196</v>
      </c>
      <c r="C1098" s="183" t="s">
        <v>4878</v>
      </c>
      <c r="D1098" s="81" t="str">
        <f ca="1">IF(
    NOT(ISERROR(_xlfn.XLOOKUP($B1098, '4.Illumina'!F:F, '4.Illumina'!E:E))),
    _xlfn.XLOOKUP($B1098, '4.Illumina'!F:F, '4.Illumina'!E:E),
    IF(
        NOT(ISERROR(_xlfn.XLOOKUP($B1098, '4.PacBio'!F:F, '4.PacBio'!E:E))),
        _xlfn.XLOOKUP($B1098, '4.PacBio'!F:F, '4.PacBio'!E:E),
        IF(
            NOT(ISERROR(_xlfn.XLOOKUP($B1098, '4.HiCLibrary'!F:F, '4.HiCLibrary'!E:E))),
            _xlfn.XLOOKUP($B1098, '4.HiCLibrary'!F:F, '4.HiCLibrary'!E:E),
            IFERROR(
                _xlfn.XLOOKUP($B1098, '4.ONT'!F:F, '4.ONT'!E:E, "?"),
                "?"
            )
        )
    )
)</f>
        <v>OG560</v>
      </c>
      <c r="E1098" t="str">
        <f t="shared" si="18"/>
        <v>OG560U_D_IL_NOVA_230302_AD</v>
      </c>
      <c r="F1098" s="183" t="s">
        <v>6459</v>
      </c>
      <c r="G1098" s="183" t="s">
        <v>6471</v>
      </c>
      <c r="H1098" s="289">
        <v>44987</v>
      </c>
      <c r="I1098" s="183" t="s">
        <v>6536</v>
      </c>
      <c r="J1098" s="183" t="s">
        <v>107</v>
      </c>
      <c r="K1098" s="183" t="s">
        <v>107</v>
      </c>
      <c r="L1098" s="185"/>
    </row>
    <row r="1099" spans="1:12" x14ac:dyDescent="0.25">
      <c r="A1099" s="115">
        <f ca="1">INDEX('1.MetaData'!A:A, MATCH($D1099, '1.MetaData'!$B:$B, 0))</f>
        <v>560</v>
      </c>
      <c r="B1099" s="161" t="s">
        <v>7196</v>
      </c>
      <c r="C1099" s="183" t="s">
        <v>4878</v>
      </c>
      <c r="D1099" s="81" t="str">
        <f ca="1">IF(
    NOT(ISERROR(_xlfn.XLOOKUP($B1099, '4.Illumina'!F:F, '4.Illumina'!E:E))),
    _xlfn.XLOOKUP($B1099, '4.Illumina'!F:F, '4.Illumina'!E:E),
    IF(
        NOT(ISERROR(_xlfn.XLOOKUP($B1099, '4.PacBio'!F:F, '4.PacBio'!E:E))),
        _xlfn.XLOOKUP($B1099, '4.PacBio'!F:F, '4.PacBio'!E:E),
        IF(
            NOT(ISERROR(_xlfn.XLOOKUP($B1099, '4.HiCLibrary'!F:F, '4.HiCLibrary'!E:E))),
            _xlfn.XLOOKUP($B1099, '4.HiCLibrary'!F:F, '4.HiCLibrary'!E:E),
            IFERROR(
                _xlfn.XLOOKUP($B1099, '4.ONT'!F:F, '4.ONT'!E:E, "?"),
                "?"
            )
        )
    )
)</f>
        <v>OG560</v>
      </c>
      <c r="E1099" t="str">
        <f t="shared" si="18"/>
        <v>OG560U_D_IL_NOVA_230419_AD2</v>
      </c>
      <c r="F1099" s="183" t="s">
        <v>6459</v>
      </c>
      <c r="G1099" s="183" t="s">
        <v>6471</v>
      </c>
      <c r="H1099" s="289">
        <v>45035</v>
      </c>
      <c r="I1099" s="183" t="s">
        <v>6911</v>
      </c>
      <c r="J1099" s="183" t="s">
        <v>107</v>
      </c>
      <c r="K1099" s="183" t="s">
        <v>107</v>
      </c>
      <c r="L1099" s="185"/>
    </row>
    <row r="1100" spans="1:12" x14ac:dyDescent="0.25">
      <c r="A1100" s="115">
        <f ca="1">INDEX('1.MetaData'!A:A, MATCH($D1100, '1.MetaData'!$B:$B, 0))</f>
        <v>561</v>
      </c>
      <c r="B1100" s="161" t="s">
        <v>7197</v>
      </c>
      <c r="C1100" s="183" t="s">
        <v>4878</v>
      </c>
      <c r="D1100" s="81" t="str">
        <f ca="1">IF(
    NOT(ISERROR(_xlfn.XLOOKUP($B1100, '4.Illumina'!F:F, '4.Illumina'!E:E))),
    _xlfn.XLOOKUP($B1100, '4.Illumina'!F:F, '4.Illumina'!E:E),
    IF(
        NOT(ISERROR(_xlfn.XLOOKUP($B1100, '4.PacBio'!F:F, '4.PacBio'!E:E))),
        _xlfn.XLOOKUP($B1100, '4.PacBio'!F:F, '4.PacBio'!E:E),
        IF(
            NOT(ISERROR(_xlfn.XLOOKUP($B1100, '4.HiCLibrary'!F:F, '4.HiCLibrary'!E:E))),
            _xlfn.XLOOKUP($B1100, '4.HiCLibrary'!F:F, '4.HiCLibrary'!E:E),
            IFERROR(
                _xlfn.XLOOKUP($B1100, '4.ONT'!F:F, '4.ONT'!E:E, "?"),
                "?"
            )
        )
    )
)</f>
        <v>OG561</v>
      </c>
      <c r="E1100" t="str">
        <f t="shared" si="18"/>
        <v>OG561U_D_IL_NOVA_230302_AD</v>
      </c>
      <c r="F1100" s="183" t="s">
        <v>6459</v>
      </c>
      <c r="G1100" s="183" t="s">
        <v>6471</v>
      </c>
      <c r="H1100" s="289">
        <v>44987</v>
      </c>
      <c r="I1100" s="183" t="s">
        <v>6536</v>
      </c>
      <c r="J1100" s="183" t="s">
        <v>107</v>
      </c>
      <c r="K1100" s="183" t="s">
        <v>107</v>
      </c>
      <c r="L1100" s="185"/>
    </row>
    <row r="1101" spans="1:12" x14ac:dyDescent="0.25">
      <c r="A1101" s="115">
        <f ca="1">INDEX('1.MetaData'!A:A, MATCH($D1101, '1.MetaData'!$B:$B, 0))</f>
        <v>561</v>
      </c>
      <c r="B1101" s="161" t="s">
        <v>7197</v>
      </c>
      <c r="C1101" s="183" t="s">
        <v>4878</v>
      </c>
      <c r="D1101" s="81" t="str">
        <f ca="1">IF(
    NOT(ISERROR(_xlfn.XLOOKUP($B1101, '4.Illumina'!F:F, '4.Illumina'!E:E))),
    _xlfn.XLOOKUP($B1101, '4.Illumina'!F:F, '4.Illumina'!E:E),
    IF(
        NOT(ISERROR(_xlfn.XLOOKUP($B1101, '4.PacBio'!F:F, '4.PacBio'!E:E))),
        _xlfn.XLOOKUP($B1101, '4.PacBio'!F:F, '4.PacBio'!E:E),
        IF(
            NOT(ISERROR(_xlfn.XLOOKUP($B1101, '4.HiCLibrary'!F:F, '4.HiCLibrary'!E:E))),
            _xlfn.XLOOKUP($B1101, '4.HiCLibrary'!F:F, '4.HiCLibrary'!E:E),
            IFERROR(
                _xlfn.XLOOKUP($B1101, '4.ONT'!F:F, '4.ONT'!E:E, "?"),
                "?"
            )
        )
    )
)</f>
        <v>OG561</v>
      </c>
      <c r="E1101" t="str">
        <f t="shared" si="18"/>
        <v>OG561U_D_IL_NOVA_230419_AD2</v>
      </c>
      <c r="F1101" s="183" t="s">
        <v>6459</v>
      </c>
      <c r="G1101" s="183" t="s">
        <v>6471</v>
      </c>
      <c r="H1101" s="289">
        <v>45035</v>
      </c>
      <c r="I1101" s="183" t="s">
        <v>6911</v>
      </c>
      <c r="J1101" s="183" t="s">
        <v>107</v>
      </c>
      <c r="K1101" s="183" t="s">
        <v>107</v>
      </c>
      <c r="L1101" s="185"/>
    </row>
    <row r="1102" spans="1:12" x14ac:dyDescent="0.25">
      <c r="A1102" s="115">
        <f ca="1">INDEX('1.MetaData'!A:A, MATCH($D1102, '1.MetaData'!$B:$B, 0))</f>
        <v>562</v>
      </c>
      <c r="B1102" s="161" t="s">
        <v>7198</v>
      </c>
      <c r="C1102" s="183" t="s">
        <v>4878</v>
      </c>
      <c r="D1102" s="81" t="str">
        <f ca="1">IF(
    NOT(ISERROR(_xlfn.XLOOKUP($B1102, '4.Illumina'!F:F, '4.Illumina'!E:E))),
    _xlfn.XLOOKUP($B1102, '4.Illumina'!F:F, '4.Illumina'!E:E),
    IF(
        NOT(ISERROR(_xlfn.XLOOKUP($B1102, '4.PacBio'!F:F, '4.PacBio'!E:E))),
        _xlfn.XLOOKUP($B1102, '4.PacBio'!F:F, '4.PacBio'!E:E),
        IF(
            NOT(ISERROR(_xlfn.XLOOKUP($B1102, '4.HiCLibrary'!F:F, '4.HiCLibrary'!E:E))),
            _xlfn.XLOOKUP($B1102, '4.HiCLibrary'!F:F, '4.HiCLibrary'!E:E),
            IFERROR(
                _xlfn.XLOOKUP($B1102, '4.ONT'!F:F, '4.ONT'!E:E, "?"),
                "?"
            )
        )
    )
)</f>
        <v>OG562</v>
      </c>
      <c r="E1102" t="str">
        <f t="shared" si="18"/>
        <v>OG562U_D_IL_NOVA_230302_AD</v>
      </c>
      <c r="F1102" s="183" t="s">
        <v>6459</v>
      </c>
      <c r="G1102" s="183" t="s">
        <v>6471</v>
      </c>
      <c r="H1102" s="289">
        <v>44987</v>
      </c>
      <c r="I1102" s="183" t="s">
        <v>6536</v>
      </c>
      <c r="J1102" s="183" t="s">
        <v>107</v>
      </c>
      <c r="K1102" s="183" t="s">
        <v>107</v>
      </c>
      <c r="L1102" s="185"/>
    </row>
    <row r="1103" spans="1:12" x14ac:dyDescent="0.25">
      <c r="A1103" s="115">
        <f ca="1">INDEX('1.MetaData'!A:A, MATCH($D1103, '1.MetaData'!$B:$B, 0))</f>
        <v>562</v>
      </c>
      <c r="B1103" s="161" t="s">
        <v>7198</v>
      </c>
      <c r="C1103" s="183" t="s">
        <v>4878</v>
      </c>
      <c r="D1103" s="81" t="str">
        <f ca="1">IF(
    NOT(ISERROR(_xlfn.XLOOKUP($B1103, '4.Illumina'!F:F, '4.Illumina'!E:E))),
    _xlfn.XLOOKUP($B1103, '4.Illumina'!F:F, '4.Illumina'!E:E),
    IF(
        NOT(ISERROR(_xlfn.XLOOKUP($B1103, '4.PacBio'!F:F, '4.PacBio'!E:E))),
        _xlfn.XLOOKUP($B1103, '4.PacBio'!F:F, '4.PacBio'!E:E),
        IF(
            NOT(ISERROR(_xlfn.XLOOKUP($B1103, '4.HiCLibrary'!F:F, '4.HiCLibrary'!E:E))),
            _xlfn.XLOOKUP($B1103, '4.HiCLibrary'!F:F, '4.HiCLibrary'!E:E),
            IFERROR(
                _xlfn.XLOOKUP($B1103, '4.ONT'!F:F, '4.ONT'!E:E, "?"),
                "?"
            )
        )
    )
)</f>
        <v>OG562</v>
      </c>
      <c r="E1103" t="str">
        <f t="shared" si="18"/>
        <v>OG562U_D_IL_NOVA_230419_AD2</v>
      </c>
      <c r="F1103" s="183" t="s">
        <v>6459</v>
      </c>
      <c r="G1103" s="183" t="s">
        <v>6471</v>
      </c>
      <c r="H1103" s="289">
        <v>45035</v>
      </c>
      <c r="I1103" s="183" t="s">
        <v>6911</v>
      </c>
      <c r="J1103" s="183" t="s">
        <v>107</v>
      </c>
      <c r="K1103" s="183" t="s">
        <v>107</v>
      </c>
      <c r="L1103" s="185"/>
    </row>
    <row r="1104" spans="1:12" x14ac:dyDescent="0.25">
      <c r="A1104" s="115">
        <f ca="1">INDEX('1.MetaData'!A:A, MATCH($D1104, '1.MetaData'!$B:$B, 0))</f>
        <v>563</v>
      </c>
      <c r="B1104" s="161" t="s">
        <v>7199</v>
      </c>
      <c r="C1104" s="183" t="s">
        <v>4878</v>
      </c>
      <c r="D1104" s="81" t="str">
        <f ca="1">IF(
    NOT(ISERROR(_xlfn.XLOOKUP($B1104, '4.Illumina'!F:F, '4.Illumina'!E:E))),
    _xlfn.XLOOKUP($B1104, '4.Illumina'!F:F, '4.Illumina'!E:E),
    IF(
        NOT(ISERROR(_xlfn.XLOOKUP($B1104, '4.PacBio'!F:F, '4.PacBio'!E:E))),
        _xlfn.XLOOKUP($B1104, '4.PacBio'!F:F, '4.PacBio'!E:E),
        IF(
            NOT(ISERROR(_xlfn.XLOOKUP($B1104, '4.HiCLibrary'!F:F, '4.HiCLibrary'!E:E))),
            _xlfn.XLOOKUP($B1104, '4.HiCLibrary'!F:F, '4.HiCLibrary'!E:E),
            IFERROR(
                _xlfn.XLOOKUP($B1104, '4.ONT'!F:F, '4.ONT'!E:E, "?"),
                "?"
            )
        )
    )
)</f>
        <v>OG563</v>
      </c>
      <c r="E1104" t="str">
        <f t="shared" si="18"/>
        <v>OG563U_D_IL_NOVA_230302_AD</v>
      </c>
      <c r="F1104" s="183" t="s">
        <v>6459</v>
      </c>
      <c r="G1104" s="183" t="s">
        <v>6471</v>
      </c>
      <c r="H1104" s="289">
        <v>44987</v>
      </c>
      <c r="I1104" s="183" t="s">
        <v>6536</v>
      </c>
      <c r="J1104" s="183" t="s">
        <v>107</v>
      </c>
      <c r="K1104" s="183" t="s">
        <v>107</v>
      </c>
      <c r="L1104" s="185"/>
    </row>
    <row r="1105" spans="1:12" x14ac:dyDescent="0.25">
      <c r="A1105" s="115">
        <f ca="1">INDEX('1.MetaData'!A:A, MATCH($D1105, '1.MetaData'!$B:$B, 0))</f>
        <v>563</v>
      </c>
      <c r="B1105" s="161" t="s">
        <v>7199</v>
      </c>
      <c r="C1105" s="183" t="s">
        <v>4878</v>
      </c>
      <c r="D1105" s="81" t="str">
        <f ca="1">IF(
    NOT(ISERROR(_xlfn.XLOOKUP($B1105, '4.Illumina'!F:F, '4.Illumina'!E:E))),
    _xlfn.XLOOKUP($B1105, '4.Illumina'!F:F, '4.Illumina'!E:E),
    IF(
        NOT(ISERROR(_xlfn.XLOOKUP($B1105, '4.PacBio'!F:F, '4.PacBio'!E:E))),
        _xlfn.XLOOKUP($B1105, '4.PacBio'!F:F, '4.PacBio'!E:E),
        IF(
            NOT(ISERROR(_xlfn.XLOOKUP($B1105, '4.HiCLibrary'!F:F, '4.HiCLibrary'!E:E))),
            _xlfn.XLOOKUP($B1105, '4.HiCLibrary'!F:F, '4.HiCLibrary'!E:E),
            IFERROR(
                _xlfn.XLOOKUP($B1105, '4.ONT'!F:F, '4.ONT'!E:E, "?"),
                "?"
            )
        )
    )
)</f>
        <v>OG563</v>
      </c>
      <c r="E1105" t="str">
        <f t="shared" si="18"/>
        <v>OG563U_D_IL_NOVA_230419_AD2</v>
      </c>
      <c r="F1105" s="183" t="s">
        <v>6459</v>
      </c>
      <c r="G1105" s="183" t="s">
        <v>6471</v>
      </c>
      <c r="H1105" s="289">
        <v>45035</v>
      </c>
      <c r="I1105" s="183" t="s">
        <v>6911</v>
      </c>
      <c r="J1105" s="183" t="s">
        <v>107</v>
      </c>
      <c r="K1105" s="183" t="s">
        <v>107</v>
      </c>
      <c r="L1105" s="185"/>
    </row>
    <row r="1106" spans="1:12" x14ac:dyDescent="0.25">
      <c r="A1106" s="115">
        <f ca="1">INDEX('1.MetaData'!A:A, MATCH($D1106, '1.MetaData'!$B:$B, 0))</f>
        <v>564</v>
      </c>
      <c r="B1106" s="161" t="s">
        <v>7200</v>
      </c>
      <c r="C1106" s="183" t="s">
        <v>4878</v>
      </c>
      <c r="D1106" s="81" t="str">
        <f ca="1">IF(
    NOT(ISERROR(_xlfn.XLOOKUP($B1106, '4.Illumina'!F:F, '4.Illumina'!E:E))),
    _xlfn.XLOOKUP($B1106, '4.Illumina'!F:F, '4.Illumina'!E:E),
    IF(
        NOT(ISERROR(_xlfn.XLOOKUP($B1106, '4.PacBio'!F:F, '4.PacBio'!E:E))),
        _xlfn.XLOOKUP($B1106, '4.PacBio'!F:F, '4.PacBio'!E:E),
        IF(
            NOT(ISERROR(_xlfn.XLOOKUP($B1106, '4.HiCLibrary'!F:F, '4.HiCLibrary'!E:E))),
            _xlfn.XLOOKUP($B1106, '4.HiCLibrary'!F:F, '4.HiCLibrary'!E:E),
            IFERROR(
                _xlfn.XLOOKUP($B1106, '4.ONT'!F:F, '4.ONT'!E:E, "?"),
                "?"
            )
        )
    )
)</f>
        <v>OG564</v>
      </c>
      <c r="E1106" t="str">
        <f t="shared" si="18"/>
        <v>OG564U_D_IL_NOVA_230302_AD</v>
      </c>
      <c r="F1106" s="183" t="s">
        <v>6459</v>
      </c>
      <c r="G1106" s="183" t="s">
        <v>6471</v>
      </c>
      <c r="H1106" s="289">
        <v>44987</v>
      </c>
      <c r="I1106" s="183" t="s">
        <v>6536</v>
      </c>
      <c r="J1106" s="183" t="s">
        <v>107</v>
      </c>
      <c r="K1106" s="183" t="s">
        <v>107</v>
      </c>
      <c r="L1106" s="185"/>
    </row>
    <row r="1107" spans="1:12" x14ac:dyDescent="0.25">
      <c r="A1107" s="115">
        <f ca="1">INDEX('1.MetaData'!A:A, MATCH($D1107, '1.MetaData'!$B:$B, 0))</f>
        <v>564</v>
      </c>
      <c r="B1107" s="161" t="s">
        <v>7200</v>
      </c>
      <c r="C1107" s="183" t="s">
        <v>4878</v>
      </c>
      <c r="D1107" s="81" t="str">
        <f ca="1">IF(
    NOT(ISERROR(_xlfn.XLOOKUP($B1107, '4.Illumina'!F:F, '4.Illumina'!E:E))),
    _xlfn.XLOOKUP($B1107, '4.Illumina'!F:F, '4.Illumina'!E:E),
    IF(
        NOT(ISERROR(_xlfn.XLOOKUP($B1107, '4.PacBio'!F:F, '4.PacBio'!E:E))),
        _xlfn.XLOOKUP($B1107, '4.PacBio'!F:F, '4.PacBio'!E:E),
        IF(
            NOT(ISERROR(_xlfn.XLOOKUP($B1107, '4.HiCLibrary'!F:F, '4.HiCLibrary'!E:E))),
            _xlfn.XLOOKUP($B1107, '4.HiCLibrary'!F:F, '4.HiCLibrary'!E:E),
            IFERROR(
                _xlfn.XLOOKUP($B1107, '4.ONT'!F:F, '4.ONT'!E:E, "?"),
                "?"
            )
        )
    )
)</f>
        <v>OG564</v>
      </c>
      <c r="E1107" t="str">
        <f t="shared" si="18"/>
        <v>OG564U_D_IL_NOVA_230419_AD2</v>
      </c>
      <c r="F1107" s="183" t="s">
        <v>6459</v>
      </c>
      <c r="G1107" s="183" t="s">
        <v>6471</v>
      </c>
      <c r="H1107" s="289">
        <v>45035</v>
      </c>
      <c r="I1107" s="183" t="s">
        <v>6911</v>
      </c>
      <c r="J1107" s="183" t="s">
        <v>107</v>
      </c>
      <c r="K1107" s="183" t="s">
        <v>107</v>
      </c>
      <c r="L1107" s="185"/>
    </row>
    <row r="1108" spans="1:12" x14ac:dyDescent="0.25">
      <c r="A1108" s="115">
        <f ca="1">INDEX('1.MetaData'!A:A, MATCH($D1108, '1.MetaData'!$B:$B, 0))</f>
        <v>565</v>
      </c>
      <c r="B1108" s="161" t="s">
        <v>7201</v>
      </c>
      <c r="C1108" s="183" t="s">
        <v>4878</v>
      </c>
      <c r="D1108" s="81" t="str">
        <f ca="1">IF(
    NOT(ISERROR(_xlfn.XLOOKUP($B1108, '4.Illumina'!F:F, '4.Illumina'!E:E))),
    _xlfn.XLOOKUP($B1108, '4.Illumina'!F:F, '4.Illumina'!E:E),
    IF(
        NOT(ISERROR(_xlfn.XLOOKUP($B1108, '4.PacBio'!F:F, '4.PacBio'!E:E))),
        _xlfn.XLOOKUP($B1108, '4.PacBio'!F:F, '4.PacBio'!E:E),
        IF(
            NOT(ISERROR(_xlfn.XLOOKUP($B1108, '4.HiCLibrary'!F:F, '4.HiCLibrary'!E:E))),
            _xlfn.XLOOKUP($B1108, '4.HiCLibrary'!F:F, '4.HiCLibrary'!E:E),
            IFERROR(
                _xlfn.XLOOKUP($B1108, '4.ONT'!F:F, '4.ONT'!E:E, "?"),
                "?"
            )
        )
    )
)</f>
        <v>OG565</v>
      </c>
      <c r="E1108" t="str">
        <f t="shared" si="18"/>
        <v>OG565U_D_IL_NOVA_230302_AD</v>
      </c>
      <c r="F1108" s="183" t="s">
        <v>6459</v>
      </c>
      <c r="G1108" s="183" t="s">
        <v>6471</v>
      </c>
      <c r="H1108" s="289">
        <v>44987</v>
      </c>
      <c r="I1108" s="183" t="s">
        <v>6536</v>
      </c>
      <c r="J1108" s="183" t="s">
        <v>107</v>
      </c>
      <c r="K1108" s="183" t="s">
        <v>107</v>
      </c>
      <c r="L1108" s="185"/>
    </row>
    <row r="1109" spans="1:12" x14ac:dyDescent="0.25">
      <c r="A1109" s="115">
        <f ca="1">INDEX('1.MetaData'!A:A, MATCH($D1109, '1.MetaData'!$B:$B, 0))</f>
        <v>565</v>
      </c>
      <c r="B1109" s="161" t="s">
        <v>7201</v>
      </c>
      <c r="C1109" s="183" t="s">
        <v>4878</v>
      </c>
      <c r="D1109" s="81" t="str">
        <f ca="1">IF(
    NOT(ISERROR(_xlfn.XLOOKUP($B1109, '4.Illumina'!F:F, '4.Illumina'!E:E))),
    _xlfn.XLOOKUP($B1109, '4.Illumina'!F:F, '4.Illumina'!E:E),
    IF(
        NOT(ISERROR(_xlfn.XLOOKUP($B1109, '4.PacBio'!F:F, '4.PacBio'!E:E))),
        _xlfn.XLOOKUP($B1109, '4.PacBio'!F:F, '4.PacBio'!E:E),
        IF(
            NOT(ISERROR(_xlfn.XLOOKUP($B1109, '4.HiCLibrary'!F:F, '4.HiCLibrary'!E:E))),
            _xlfn.XLOOKUP($B1109, '4.HiCLibrary'!F:F, '4.HiCLibrary'!E:E),
            IFERROR(
                _xlfn.XLOOKUP($B1109, '4.ONT'!F:F, '4.ONT'!E:E, "?"),
                "?"
            )
        )
    )
)</f>
        <v>OG565</v>
      </c>
      <c r="E1109" t="str">
        <f t="shared" si="18"/>
        <v>OG565U_D_IL_NOVA_230419_AD2</v>
      </c>
      <c r="F1109" s="183" t="s">
        <v>6459</v>
      </c>
      <c r="G1109" s="183" t="s">
        <v>6471</v>
      </c>
      <c r="H1109" s="289">
        <v>45035</v>
      </c>
      <c r="I1109" s="183" t="s">
        <v>6911</v>
      </c>
      <c r="J1109" s="183" t="s">
        <v>107</v>
      </c>
      <c r="K1109" s="183" t="s">
        <v>107</v>
      </c>
      <c r="L1109" s="185"/>
    </row>
    <row r="1110" spans="1:12" x14ac:dyDescent="0.25">
      <c r="A1110" s="115">
        <f ca="1">INDEX('1.MetaData'!A:A, MATCH($D1110, '1.MetaData'!$B:$B, 0))</f>
        <v>566</v>
      </c>
      <c r="B1110" s="161" t="s">
        <v>7202</v>
      </c>
      <c r="C1110" s="183" t="s">
        <v>4878</v>
      </c>
      <c r="D1110" s="81" t="str">
        <f ca="1">IF(
    NOT(ISERROR(_xlfn.XLOOKUP($B1110, '4.Illumina'!F:F, '4.Illumina'!E:E))),
    _xlfn.XLOOKUP($B1110, '4.Illumina'!F:F, '4.Illumina'!E:E),
    IF(
        NOT(ISERROR(_xlfn.XLOOKUP($B1110, '4.PacBio'!F:F, '4.PacBio'!E:E))),
        _xlfn.XLOOKUP($B1110, '4.PacBio'!F:F, '4.PacBio'!E:E),
        IF(
            NOT(ISERROR(_xlfn.XLOOKUP($B1110, '4.HiCLibrary'!F:F, '4.HiCLibrary'!E:E))),
            _xlfn.XLOOKUP($B1110, '4.HiCLibrary'!F:F, '4.HiCLibrary'!E:E),
            IFERROR(
                _xlfn.XLOOKUP($B1110, '4.ONT'!F:F, '4.ONT'!E:E, "?"),
                "?"
            )
        )
    )
)</f>
        <v>OG566</v>
      </c>
      <c r="E1110" t="str">
        <f t="shared" si="18"/>
        <v>OG566U_D_IL_NOVA_230302_AD</v>
      </c>
      <c r="F1110" s="183" t="s">
        <v>6459</v>
      </c>
      <c r="G1110" s="183" t="s">
        <v>6471</v>
      </c>
      <c r="H1110" s="289">
        <v>44987</v>
      </c>
      <c r="I1110" s="183" t="s">
        <v>6536</v>
      </c>
      <c r="J1110" s="183" t="s">
        <v>107</v>
      </c>
      <c r="K1110" s="183" t="s">
        <v>107</v>
      </c>
      <c r="L1110" s="185"/>
    </row>
    <row r="1111" spans="1:12" x14ac:dyDescent="0.25">
      <c r="A1111" s="115">
        <f ca="1">INDEX('1.MetaData'!A:A, MATCH($D1111, '1.MetaData'!$B:$B, 0))</f>
        <v>566</v>
      </c>
      <c r="B1111" s="161" t="s">
        <v>7202</v>
      </c>
      <c r="C1111" s="183" t="s">
        <v>4878</v>
      </c>
      <c r="D1111" s="81" t="str">
        <f ca="1">IF(
    NOT(ISERROR(_xlfn.XLOOKUP($B1111, '4.Illumina'!F:F, '4.Illumina'!E:E))),
    _xlfn.XLOOKUP($B1111, '4.Illumina'!F:F, '4.Illumina'!E:E),
    IF(
        NOT(ISERROR(_xlfn.XLOOKUP($B1111, '4.PacBio'!F:F, '4.PacBio'!E:E))),
        _xlfn.XLOOKUP($B1111, '4.PacBio'!F:F, '4.PacBio'!E:E),
        IF(
            NOT(ISERROR(_xlfn.XLOOKUP($B1111, '4.HiCLibrary'!F:F, '4.HiCLibrary'!E:E))),
            _xlfn.XLOOKUP($B1111, '4.HiCLibrary'!F:F, '4.HiCLibrary'!E:E),
            IFERROR(
                _xlfn.XLOOKUP($B1111, '4.ONT'!F:F, '4.ONT'!E:E, "?"),
                "?"
            )
        )
    )
)</f>
        <v>OG566</v>
      </c>
      <c r="E1111" t="str">
        <f t="shared" si="18"/>
        <v>OG566U_D_IL_NOVA_230419_AD2</v>
      </c>
      <c r="F1111" s="183" t="s">
        <v>6459</v>
      </c>
      <c r="G1111" s="183" t="s">
        <v>6471</v>
      </c>
      <c r="H1111" s="289">
        <v>45035</v>
      </c>
      <c r="I1111" s="183" t="s">
        <v>6911</v>
      </c>
      <c r="J1111" s="183" t="s">
        <v>107</v>
      </c>
      <c r="K1111" s="183" t="s">
        <v>107</v>
      </c>
      <c r="L1111" s="185"/>
    </row>
    <row r="1112" spans="1:12" x14ac:dyDescent="0.25">
      <c r="A1112" s="115">
        <f ca="1">INDEX('1.MetaData'!A:A, MATCH($D1112, '1.MetaData'!$B:$B, 0))</f>
        <v>567</v>
      </c>
      <c r="B1112" s="161" t="s">
        <v>7203</v>
      </c>
      <c r="C1112" s="183" t="s">
        <v>4878</v>
      </c>
      <c r="D1112" s="81" t="str">
        <f ca="1">IF(
    NOT(ISERROR(_xlfn.XLOOKUP($B1112, '4.Illumina'!F:F, '4.Illumina'!E:E))),
    _xlfn.XLOOKUP($B1112, '4.Illumina'!F:F, '4.Illumina'!E:E),
    IF(
        NOT(ISERROR(_xlfn.XLOOKUP($B1112, '4.PacBio'!F:F, '4.PacBio'!E:E))),
        _xlfn.XLOOKUP($B1112, '4.PacBio'!F:F, '4.PacBio'!E:E),
        IF(
            NOT(ISERROR(_xlfn.XLOOKUP($B1112, '4.HiCLibrary'!F:F, '4.HiCLibrary'!E:E))),
            _xlfn.XLOOKUP($B1112, '4.HiCLibrary'!F:F, '4.HiCLibrary'!E:E),
            IFERROR(
                _xlfn.XLOOKUP($B1112, '4.ONT'!F:F, '4.ONT'!E:E, "?"),
                "?"
            )
        )
    )
)</f>
        <v>OG567</v>
      </c>
      <c r="E1112" t="str">
        <f t="shared" si="18"/>
        <v>OG567U_D_IL_NOVA_221003_SC</v>
      </c>
      <c r="F1112" s="183" t="s">
        <v>6459</v>
      </c>
      <c r="G1112" s="183" t="s">
        <v>6471</v>
      </c>
      <c r="H1112" s="289">
        <v>44837</v>
      </c>
      <c r="I1112" s="183" t="s">
        <v>6899</v>
      </c>
      <c r="J1112" s="183" t="s">
        <v>107</v>
      </c>
      <c r="K1112" s="183" t="s">
        <v>107</v>
      </c>
      <c r="L1112" s="185"/>
    </row>
    <row r="1113" spans="1:12" x14ac:dyDescent="0.25">
      <c r="A1113" s="115">
        <f ca="1">INDEX('1.MetaData'!A:A, MATCH($D1113, '1.MetaData'!$B:$B, 0))</f>
        <v>568</v>
      </c>
      <c r="B1113" s="161" t="s">
        <v>7204</v>
      </c>
      <c r="C1113" s="183" t="s">
        <v>4878</v>
      </c>
      <c r="D1113" s="81" t="str">
        <f ca="1">IF(
    NOT(ISERROR(_xlfn.XLOOKUP($B1113, '4.Illumina'!F:F, '4.Illumina'!E:E))),
    _xlfn.XLOOKUP($B1113, '4.Illumina'!F:F, '4.Illumina'!E:E),
    IF(
        NOT(ISERROR(_xlfn.XLOOKUP($B1113, '4.PacBio'!F:F, '4.PacBio'!E:E))),
        _xlfn.XLOOKUP($B1113, '4.PacBio'!F:F, '4.PacBio'!E:E),
        IF(
            NOT(ISERROR(_xlfn.XLOOKUP($B1113, '4.HiCLibrary'!F:F, '4.HiCLibrary'!E:E))),
            _xlfn.XLOOKUP($B1113, '4.HiCLibrary'!F:F, '4.HiCLibrary'!E:E),
            IFERROR(
                _xlfn.XLOOKUP($B1113, '4.ONT'!F:F, '4.ONT'!E:E, "?"),
                "?"
            )
        )
    )
)</f>
        <v>OG568</v>
      </c>
      <c r="E1113" t="str">
        <f t="shared" si="18"/>
        <v>OG568U_D_IL_NOVA_230302_AD</v>
      </c>
      <c r="F1113" s="183" t="s">
        <v>6459</v>
      </c>
      <c r="G1113" s="183" t="s">
        <v>6471</v>
      </c>
      <c r="H1113" s="289">
        <v>44987</v>
      </c>
      <c r="I1113" s="183" t="s">
        <v>6536</v>
      </c>
      <c r="J1113" s="183" t="s">
        <v>107</v>
      </c>
      <c r="K1113" s="183" t="s">
        <v>107</v>
      </c>
      <c r="L1113" s="185"/>
    </row>
    <row r="1114" spans="1:12" x14ac:dyDescent="0.25">
      <c r="A1114" s="115">
        <f ca="1">INDEX('1.MetaData'!A:A, MATCH($D1114, '1.MetaData'!$B:$B, 0))</f>
        <v>568</v>
      </c>
      <c r="B1114" s="161" t="s">
        <v>7204</v>
      </c>
      <c r="C1114" s="183" t="s">
        <v>4878</v>
      </c>
      <c r="D1114" s="81" t="str">
        <f ca="1">IF(
    NOT(ISERROR(_xlfn.XLOOKUP($B1114, '4.Illumina'!F:F, '4.Illumina'!E:E))),
    _xlfn.XLOOKUP($B1114, '4.Illumina'!F:F, '4.Illumina'!E:E),
    IF(
        NOT(ISERROR(_xlfn.XLOOKUP($B1114, '4.PacBio'!F:F, '4.PacBio'!E:E))),
        _xlfn.XLOOKUP($B1114, '4.PacBio'!F:F, '4.PacBio'!E:E),
        IF(
            NOT(ISERROR(_xlfn.XLOOKUP($B1114, '4.HiCLibrary'!F:F, '4.HiCLibrary'!E:E))),
            _xlfn.XLOOKUP($B1114, '4.HiCLibrary'!F:F, '4.HiCLibrary'!E:E),
            IFERROR(
                _xlfn.XLOOKUP($B1114, '4.ONT'!F:F, '4.ONT'!E:E, "?"),
                "?"
            )
        )
    )
)</f>
        <v>OG568</v>
      </c>
      <c r="E1114" t="str">
        <f t="shared" si="18"/>
        <v>OG568U_D_IL_NOVA_230419_AD2</v>
      </c>
      <c r="F1114" s="183" t="s">
        <v>6459</v>
      </c>
      <c r="G1114" s="183" t="s">
        <v>6471</v>
      </c>
      <c r="H1114" s="289">
        <v>45035</v>
      </c>
      <c r="I1114" s="183" t="s">
        <v>6911</v>
      </c>
      <c r="J1114" s="183" t="s">
        <v>107</v>
      </c>
      <c r="K1114" s="183" t="s">
        <v>107</v>
      </c>
      <c r="L1114" s="185"/>
    </row>
    <row r="1115" spans="1:12" x14ac:dyDescent="0.25">
      <c r="A1115" s="115">
        <f ca="1">INDEX('1.MetaData'!A:A, MATCH($D1115, '1.MetaData'!$B:$B, 0))</f>
        <v>569</v>
      </c>
      <c r="B1115" s="161" t="s">
        <v>7205</v>
      </c>
      <c r="C1115" s="183" t="s">
        <v>4878</v>
      </c>
      <c r="D1115" s="81" t="str">
        <f ca="1">IF(
    NOT(ISERROR(_xlfn.XLOOKUP($B1115, '4.Illumina'!F:F, '4.Illumina'!E:E))),
    _xlfn.XLOOKUP($B1115, '4.Illumina'!F:F, '4.Illumina'!E:E),
    IF(
        NOT(ISERROR(_xlfn.XLOOKUP($B1115, '4.PacBio'!F:F, '4.PacBio'!E:E))),
        _xlfn.XLOOKUP($B1115, '4.PacBio'!F:F, '4.PacBio'!E:E),
        IF(
            NOT(ISERROR(_xlfn.XLOOKUP($B1115, '4.HiCLibrary'!F:F, '4.HiCLibrary'!E:E))),
            _xlfn.XLOOKUP($B1115, '4.HiCLibrary'!F:F, '4.HiCLibrary'!E:E),
            IFERROR(
                _xlfn.XLOOKUP($B1115, '4.ONT'!F:F, '4.ONT'!E:E, "?"),
                "?"
            )
        )
    )
)</f>
        <v>OG569</v>
      </c>
      <c r="E1115" t="str">
        <f t="shared" si="18"/>
        <v>OG569U_D_IL_NOVA_230302_AD</v>
      </c>
      <c r="F1115" s="183" t="s">
        <v>6459</v>
      </c>
      <c r="G1115" s="183" t="s">
        <v>6471</v>
      </c>
      <c r="H1115" s="289">
        <v>44987</v>
      </c>
      <c r="I1115" s="183" t="s">
        <v>6536</v>
      </c>
      <c r="J1115" s="183" t="s">
        <v>107</v>
      </c>
      <c r="K1115" s="183" t="s">
        <v>107</v>
      </c>
      <c r="L1115" s="185"/>
    </row>
    <row r="1116" spans="1:12" x14ac:dyDescent="0.25">
      <c r="A1116" s="115">
        <f ca="1">INDEX('1.MetaData'!A:A, MATCH($D1116, '1.MetaData'!$B:$B, 0))</f>
        <v>569</v>
      </c>
      <c r="B1116" s="161" t="s">
        <v>7205</v>
      </c>
      <c r="C1116" s="183" t="s">
        <v>4878</v>
      </c>
      <c r="D1116" s="81" t="str">
        <f ca="1">IF(
    NOT(ISERROR(_xlfn.XLOOKUP($B1116, '4.Illumina'!F:F, '4.Illumina'!E:E))),
    _xlfn.XLOOKUP($B1116, '4.Illumina'!F:F, '4.Illumina'!E:E),
    IF(
        NOT(ISERROR(_xlfn.XLOOKUP($B1116, '4.PacBio'!F:F, '4.PacBio'!E:E))),
        _xlfn.XLOOKUP($B1116, '4.PacBio'!F:F, '4.PacBio'!E:E),
        IF(
            NOT(ISERROR(_xlfn.XLOOKUP($B1116, '4.HiCLibrary'!F:F, '4.HiCLibrary'!E:E))),
            _xlfn.XLOOKUP($B1116, '4.HiCLibrary'!F:F, '4.HiCLibrary'!E:E),
            IFERROR(
                _xlfn.XLOOKUP($B1116, '4.ONT'!F:F, '4.ONT'!E:E, "?"),
                "?"
            )
        )
    )
)</f>
        <v>OG569</v>
      </c>
      <c r="E1116" t="str">
        <f t="shared" si="18"/>
        <v>OG569U_D_IL_NOVA_230419_AD2</v>
      </c>
      <c r="F1116" s="183" t="s">
        <v>6459</v>
      </c>
      <c r="G1116" s="183" t="s">
        <v>6471</v>
      </c>
      <c r="H1116" s="289">
        <v>45035</v>
      </c>
      <c r="I1116" s="183" t="s">
        <v>6911</v>
      </c>
      <c r="J1116" s="183" t="s">
        <v>107</v>
      </c>
      <c r="K1116" s="183" t="s">
        <v>107</v>
      </c>
      <c r="L1116" s="185"/>
    </row>
    <row r="1117" spans="1:12" x14ac:dyDescent="0.25">
      <c r="A1117" s="115">
        <f ca="1">INDEX('1.MetaData'!A:A, MATCH($D1117, '1.MetaData'!$B:$B, 0))</f>
        <v>570</v>
      </c>
      <c r="B1117" s="161" t="s">
        <v>7206</v>
      </c>
      <c r="C1117" s="183" t="s">
        <v>4878</v>
      </c>
      <c r="D1117" s="81" t="str">
        <f ca="1">IF(
    NOT(ISERROR(_xlfn.XLOOKUP($B1117, '4.Illumina'!F:F, '4.Illumina'!E:E))),
    _xlfn.XLOOKUP($B1117, '4.Illumina'!F:F, '4.Illumina'!E:E),
    IF(
        NOT(ISERROR(_xlfn.XLOOKUP($B1117, '4.PacBio'!F:F, '4.PacBio'!E:E))),
        _xlfn.XLOOKUP($B1117, '4.PacBio'!F:F, '4.PacBio'!E:E),
        IF(
            NOT(ISERROR(_xlfn.XLOOKUP($B1117, '4.HiCLibrary'!F:F, '4.HiCLibrary'!E:E))),
            _xlfn.XLOOKUP($B1117, '4.HiCLibrary'!F:F, '4.HiCLibrary'!E:E),
            IFERROR(
                _xlfn.XLOOKUP($B1117, '4.ONT'!F:F, '4.ONT'!E:E, "?"),
                "?"
            )
        )
    )
)</f>
        <v>OG570</v>
      </c>
      <c r="E1117" t="str">
        <f t="shared" si="18"/>
        <v>OG570U_D_IL_NOVA_230302_AD</v>
      </c>
      <c r="F1117" s="183" t="s">
        <v>6459</v>
      </c>
      <c r="G1117" s="183" t="s">
        <v>6471</v>
      </c>
      <c r="H1117" s="289">
        <v>44987</v>
      </c>
      <c r="I1117" s="183" t="s">
        <v>6536</v>
      </c>
      <c r="J1117" s="183" t="s">
        <v>107</v>
      </c>
      <c r="K1117" s="183" t="s">
        <v>107</v>
      </c>
      <c r="L1117" s="185"/>
    </row>
    <row r="1118" spans="1:12" x14ac:dyDescent="0.25">
      <c r="A1118" s="115">
        <f ca="1">INDEX('1.MetaData'!A:A, MATCH($D1118, '1.MetaData'!$B:$B, 0))</f>
        <v>570</v>
      </c>
      <c r="B1118" s="161" t="s">
        <v>7206</v>
      </c>
      <c r="C1118" s="183" t="s">
        <v>4878</v>
      </c>
      <c r="D1118" s="81" t="str">
        <f ca="1">IF(
    NOT(ISERROR(_xlfn.XLOOKUP($B1118, '4.Illumina'!F:F, '4.Illumina'!E:E))),
    _xlfn.XLOOKUP($B1118, '4.Illumina'!F:F, '4.Illumina'!E:E),
    IF(
        NOT(ISERROR(_xlfn.XLOOKUP($B1118, '4.PacBio'!F:F, '4.PacBio'!E:E))),
        _xlfn.XLOOKUP($B1118, '4.PacBio'!F:F, '4.PacBio'!E:E),
        IF(
            NOT(ISERROR(_xlfn.XLOOKUP($B1118, '4.HiCLibrary'!F:F, '4.HiCLibrary'!E:E))),
            _xlfn.XLOOKUP($B1118, '4.HiCLibrary'!F:F, '4.HiCLibrary'!E:E),
            IFERROR(
                _xlfn.XLOOKUP($B1118, '4.ONT'!F:F, '4.ONT'!E:E, "?"),
                "?"
            )
        )
    )
)</f>
        <v>OG570</v>
      </c>
      <c r="E1118" t="str">
        <f t="shared" si="18"/>
        <v>OG570U_D_IL_NOVA_230419_AD2</v>
      </c>
      <c r="F1118" s="183" t="s">
        <v>6459</v>
      </c>
      <c r="G1118" s="183" t="s">
        <v>6471</v>
      </c>
      <c r="H1118" s="289">
        <v>45035</v>
      </c>
      <c r="I1118" s="183" t="s">
        <v>6911</v>
      </c>
      <c r="J1118" s="183" t="s">
        <v>107</v>
      </c>
      <c r="K1118" s="183" t="s">
        <v>107</v>
      </c>
      <c r="L1118" s="185"/>
    </row>
    <row r="1119" spans="1:12" x14ac:dyDescent="0.25">
      <c r="A1119" s="115">
        <f ca="1">INDEX('1.MetaData'!A:A, MATCH($D1119, '1.MetaData'!$B:$B, 0))</f>
        <v>571</v>
      </c>
      <c r="B1119" s="161" t="s">
        <v>7207</v>
      </c>
      <c r="C1119" s="183" t="s">
        <v>4878</v>
      </c>
      <c r="D1119" s="81" t="str">
        <f ca="1">IF(
    NOT(ISERROR(_xlfn.XLOOKUP($B1119, '4.Illumina'!F:F, '4.Illumina'!E:E))),
    _xlfn.XLOOKUP($B1119, '4.Illumina'!F:F, '4.Illumina'!E:E),
    IF(
        NOT(ISERROR(_xlfn.XLOOKUP($B1119, '4.PacBio'!F:F, '4.PacBio'!E:E))),
        _xlfn.XLOOKUP($B1119, '4.PacBio'!F:F, '4.PacBio'!E:E),
        IF(
            NOT(ISERROR(_xlfn.XLOOKUP($B1119, '4.HiCLibrary'!F:F, '4.HiCLibrary'!E:E))),
            _xlfn.XLOOKUP($B1119, '4.HiCLibrary'!F:F, '4.HiCLibrary'!E:E),
            IFERROR(
                _xlfn.XLOOKUP($B1119, '4.ONT'!F:F, '4.ONT'!E:E, "?"),
                "?"
            )
        )
    )
)</f>
        <v>OG571</v>
      </c>
      <c r="E1119" t="str">
        <f t="shared" si="18"/>
        <v>OG571U_D_IL_NOVA_230302_AD</v>
      </c>
      <c r="F1119" s="183" t="s">
        <v>6459</v>
      </c>
      <c r="G1119" s="183" t="s">
        <v>6471</v>
      </c>
      <c r="H1119" s="289">
        <v>44987</v>
      </c>
      <c r="I1119" s="183" t="s">
        <v>6536</v>
      </c>
      <c r="J1119" s="183" t="s">
        <v>107</v>
      </c>
      <c r="K1119" s="183" t="s">
        <v>107</v>
      </c>
      <c r="L1119" s="185"/>
    </row>
    <row r="1120" spans="1:12" x14ac:dyDescent="0.25">
      <c r="A1120" s="115">
        <f ca="1">INDEX('1.MetaData'!A:A, MATCH($D1120, '1.MetaData'!$B:$B, 0))</f>
        <v>571</v>
      </c>
      <c r="B1120" s="161" t="s">
        <v>7207</v>
      </c>
      <c r="C1120" s="183" t="s">
        <v>4878</v>
      </c>
      <c r="D1120" s="81" t="str">
        <f ca="1">IF(
    NOT(ISERROR(_xlfn.XLOOKUP($B1120, '4.Illumina'!F:F, '4.Illumina'!E:E))),
    _xlfn.XLOOKUP($B1120, '4.Illumina'!F:F, '4.Illumina'!E:E),
    IF(
        NOT(ISERROR(_xlfn.XLOOKUP($B1120, '4.PacBio'!F:F, '4.PacBio'!E:E))),
        _xlfn.XLOOKUP($B1120, '4.PacBio'!F:F, '4.PacBio'!E:E),
        IF(
            NOT(ISERROR(_xlfn.XLOOKUP($B1120, '4.HiCLibrary'!F:F, '4.HiCLibrary'!E:E))),
            _xlfn.XLOOKUP($B1120, '4.HiCLibrary'!F:F, '4.HiCLibrary'!E:E),
            IFERROR(
                _xlfn.XLOOKUP($B1120, '4.ONT'!F:F, '4.ONT'!E:E, "?"),
                "?"
            )
        )
    )
)</f>
        <v>OG571</v>
      </c>
      <c r="E1120" t="str">
        <f t="shared" si="18"/>
        <v>OG571U_D_IL_NOVA_230419_AD2</v>
      </c>
      <c r="F1120" s="183" t="s">
        <v>6459</v>
      </c>
      <c r="G1120" s="183" t="s">
        <v>6471</v>
      </c>
      <c r="H1120" s="289">
        <v>45035</v>
      </c>
      <c r="I1120" s="183" t="s">
        <v>6911</v>
      </c>
      <c r="J1120" s="183" t="s">
        <v>107</v>
      </c>
      <c r="K1120" s="183" t="s">
        <v>107</v>
      </c>
      <c r="L1120" s="185"/>
    </row>
    <row r="1121" spans="1:12" x14ac:dyDescent="0.25">
      <c r="A1121" s="115">
        <f ca="1">INDEX('1.MetaData'!A:A, MATCH($D1121, '1.MetaData'!$B:$B, 0))</f>
        <v>572</v>
      </c>
      <c r="B1121" s="161" t="s">
        <v>7208</v>
      </c>
      <c r="C1121" s="183" t="s">
        <v>4878</v>
      </c>
      <c r="D1121" s="81" t="str">
        <f ca="1">IF(
    NOT(ISERROR(_xlfn.XLOOKUP($B1121, '4.Illumina'!F:F, '4.Illumina'!E:E))),
    _xlfn.XLOOKUP($B1121, '4.Illumina'!F:F, '4.Illumina'!E:E),
    IF(
        NOT(ISERROR(_xlfn.XLOOKUP($B1121, '4.PacBio'!F:F, '4.PacBio'!E:E))),
        _xlfn.XLOOKUP($B1121, '4.PacBio'!F:F, '4.PacBio'!E:E),
        IF(
            NOT(ISERROR(_xlfn.XLOOKUP($B1121, '4.HiCLibrary'!F:F, '4.HiCLibrary'!E:E))),
            _xlfn.XLOOKUP($B1121, '4.HiCLibrary'!F:F, '4.HiCLibrary'!E:E),
            IFERROR(
                _xlfn.XLOOKUP($B1121, '4.ONT'!F:F, '4.ONT'!E:E, "?"),
                "?"
            )
        )
    )
)</f>
        <v>OG572</v>
      </c>
      <c r="E1121" t="str">
        <f t="shared" si="18"/>
        <v>OG572U_D_IL_NOVA_230302_AD</v>
      </c>
      <c r="F1121" s="183" t="s">
        <v>6459</v>
      </c>
      <c r="G1121" s="183" t="s">
        <v>6471</v>
      </c>
      <c r="H1121" s="289">
        <v>44987</v>
      </c>
      <c r="I1121" s="183" t="s">
        <v>6536</v>
      </c>
      <c r="J1121" s="183" t="s">
        <v>107</v>
      </c>
      <c r="K1121" s="183" t="s">
        <v>107</v>
      </c>
      <c r="L1121" s="185"/>
    </row>
    <row r="1122" spans="1:12" x14ac:dyDescent="0.25">
      <c r="A1122" s="115">
        <f ca="1">INDEX('1.MetaData'!A:A, MATCH($D1122, '1.MetaData'!$B:$B, 0))</f>
        <v>572</v>
      </c>
      <c r="B1122" s="161" t="s">
        <v>7208</v>
      </c>
      <c r="C1122" s="183" t="s">
        <v>4878</v>
      </c>
      <c r="D1122" s="81" t="str">
        <f ca="1">IF(
    NOT(ISERROR(_xlfn.XLOOKUP($B1122, '4.Illumina'!F:F, '4.Illumina'!E:E))),
    _xlfn.XLOOKUP($B1122, '4.Illumina'!F:F, '4.Illumina'!E:E),
    IF(
        NOT(ISERROR(_xlfn.XLOOKUP($B1122, '4.PacBio'!F:F, '4.PacBio'!E:E))),
        _xlfn.XLOOKUP($B1122, '4.PacBio'!F:F, '4.PacBio'!E:E),
        IF(
            NOT(ISERROR(_xlfn.XLOOKUP($B1122, '4.HiCLibrary'!F:F, '4.HiCLibrary'!E:E))),
            _xlfn.XLOOKUP($B1122, '4.HiCLibrary'!F:F, '4.HiCLibrary'!E:E),
            IFERROR(
                _xlfn.XLOOKUP($B1122, '4.ONT'!F:F, '4.ONT'!E:E, "?"),
                "?"
            )
        )
    )
)</f>
        <v>OG572</v>
      </c>
      <c r="E1122" t="str">
        <f t="shared" si="18"/>
        <v>OG572U_D_IL_NOVA_230419_AD2</v>
      </c>
      <c r="F1122" s="183" t="s">
        <v>6459</v>
      </c>
      <c r="G1122" s="183" t="s">
        <v>6471</v>
      </c>
      <c r="H1122" s="289">
        <v>45035</v>
      </c>
      <c r="I1122" s="183" t="s">
        <v>6911</v>
      </c>
      <c r="J1122" s="183" t="s">
        <v>107</v>
      </c>
      <c r="K1122" s="183" t="s">
        <v>107</v>
      </c>
      <c r="L1122" s="185"/>
    </row>
    <row r="1123" spans="1:12" x14ac:dyDescent="0.25">
      <c r="A1123" s="115">
        <f ca="1">INDEX('1.MetaData'!A:A, MATCH($D1123, '1.MetaData'!$B:$B, 0))</f>
        <v>573</v>
      </c>
      <c r="B1123" s="161" t="s">
        <v>7209</v>
      </c>
      <c r="C1123" s="183" t="s">
        <v>4878</v>
      </c>
      <c r="D1123" s="81" t="str">
        <f ca="1">IF(
    NOT(ISERROR(_xlfn.XLOOKUP($B1123, '4.Illumina'!F:F, '4.Illumina'!E:E))),
    _xlfn.XLOOKUP($B1123, '4.Illumina'!F:F, '4.Illumina'!E:E),
    IF(
        NOT(ISERROR(_xlfn.XLOOKUP($B1123, '4.PacBio'!F:F, '4.PacBio'!E:E))),
        _xlfn.XLOOKUP($B1123, '4.PacBio'!F:F, '4.PacBio'!E:E),
        IF(
            NOT(ISERROR(_xlfn.XLOOKUP($B1123, '4.HiCLibrary'!F:F, '4.HiCLibrary'!E:E))),
            _xlfn.XLOOKUP($B1123, '4.HiCLibrary'!F:F, '4.HiCLibrary'!E:E),
            IFERROR(
                _xlfn.XLOOKUP($B1123, '4.ONT'!F:F, '4.ONT'!E:E, "?"),
                "?"
            )
        )
    )
)</f>
        <v>OG573</v>
      </c>
      <c r="E1123" t="str">
        <f t="shared" si="18"/>
        <v>OG573U_D_IL_NOVA_230607_LP</v>
      </c>
      <c r="F1123" s="183" t="s">
        <v>6459</v>
      </c>
      <c r="G1123" s="183" t="s">
        <v>6471</v>
      </c>
      <c r="H1123" s="289">
        <v>45084</v>
      </c>
      <c r="I1123" s="183" t="s">
        <v>6829</v>
      </c>
      <c r="J1123" s="183" t="s">
        <v>107</v>
      </c>
      <c r="K1123" s="183" t="s">
        <v>107</v>
      </c>
      <c r="L1123" s="185"/>
    </row>
    <row r="1124" spans="1:12" x14ac:dyDescent="0.25">
      <c r="A1124" s="115">
        <f ca="1">INDEX('1.MetaData'!A:A, MATCH($D1124, '1.MetaData'!$B:$B, 0))</f>
        <v>573</v>
      </c>
      <c r="B1124" s="161" t="s">
        <v>7209</v>
      </c>
      <c r="C1124" s="183" t="s">
        <v>4878</v>
      </c>
      <c r="D1124" s="81" t="str">
        <f ca="1">IF(
    NOT(ISERROR(_xlfn.XLOOKUP($B1124, '4.Illumina'!F:F, '4.Illumina'!E:E))),
    _xlfn.XLOOKUP($B1124, '4.Illumina'!F:F, '4.Illumina'!E:E),
    IF(
        NOT(ISERROR(_xlfn.XLOOKUP($B1124, '4.PacBio'!F:F, '4.PacBio'!E:E))),
        _xlfn.XLOOKUP($B1124, '4.PacBio'!F:F, '4.PacBio'!E:E),
        IF(
            NOT(ISERROR(_xlfn.XLOOKUP($B1124, '4.HiCLibrary'!F:F, '4.HiCLibrary'!E:E))),
            _xlfn.XLOOKUP($B1124, '4.HiCLibrary'!F:F, '4.HiCLibrary'!E:E),
            IFERROR(
                _xlfn.XLOOKUP($B1124, '4.ONT'!F:F, '4.ONT'!E:E, "?"),
                "?"
            )
        )
    )
)</f>
        <v>OG573</v>
      </c>
      <c r="E1124" t="str">
        <f t="shared" si="18"/>
        <v>OG573U_D_IL_ISEQ_230531_LP</v>
      </c>
      <c r="F1124" s="183" t="s">
        <v>6459</v>
      </c>
      <c r="G1124" s="183" t="s">
        <v>6460</v>
      </c>
      <c r="H1124" s="289">
        <v>45077</v>
      </c>
      <c r="I1124" s="183" t="s">
        <v>6828</v>
      </c>
      <c r="J1124" s="183" t="s">
        <v>107</v>
      </c>
      <c r="K1124" s="183" t="s">
        <v>107</v>
      </c>
      <c r="L1124" s="185"/>
    </row>
    <row r="1125" spans="1:12" x14ac:dyDescent="0.25">
      <c r="A1125" s="115">
        <f ca="1">INDEX('1.MetaData'!A:A, MATCH($D1125, '1.MetaData'!$B:$B, 0))</f>
        <v>574</v>
      </c>
      <c r="B1125" s="161" t="s">
        <v>7210</v>
      </c>
      <c r="C1125" s="183" t="s">
        <v>4878</v>
      </c>
      <c r="D1125" s="81" t="str">
        <f ca="1">IF(
    NOT(ISERROR(_xlfn.XLOOKUP($B1125, '4.Illumina'!F:F, '4.Illumina'!E:E))),
    _xlfn.XLOOKUP($B1125, '4.Illumina'!F:F, '4.Illumina'!E:E),
    IF(
        NOT(ISERROR(_xlfn.XLOOKUP($B1125, '4.PacBio'!F:F, '4.PacBio'!E:E))),
        _xlfn.XLOOKUP($B1125, '4.PacBio'!F:F, '4.PacBio'!E:E),
        IF(
            NOT(ISERROR(_xlfn.XLOOKUP($B1125, '4.HiCLibrary'!F:F, '4.HiCLibrary'!E:E))),
            _xlfn.XLOOKUP($B1125, '4.HiCLibrary'!F:F, '4.HiCLibrary'!E:E),
            IFERROR(
                _xlfn.XLOOKUP($B1125, '4.ONT'!F:F, '4.ONT'!E:E, "?"),
                "?"
            )
        )
    )
)</f>
        <v>OG574</v>
      </c>
      <c r="E1125" t="str">
        <f t="shared" si="18"/>
        <v>OG574U_D_IL_NOVA_230302_AD</v>
      </c>
      <c r="F1125" s="183" t="s">
        <v>6459</v>
      </c>
      <c r="G1125" s="183" t="s">
        <v>6471</v>
      </c>
      <c r="H1125" s="289">
        <v>44987</v>
      </c>
      <c r="I1125" s="183" t="s">
        <v>6536</v>
      </c>
      <c r="J1125" s="183" t="s">
        <v>107</v>
      </c>
      <c r="K1125" s="183" t="s">
        <v>107</v>
      </c>
      <c r="L1125" s="185"/>
    </row>
    <row r="1126" spans="1:12" x14ac:dyDescent="0.25">
      <c r="A1126" s="115">
        <f ca="1">INDEX('1.MetaData'!A:A, MATCH($D1126, '1.MetaData'!$B:$B, 0))</f>
        <v>574</v>
      </c>
      <c r="B1126" s="161" t="s">
        <v>7210</v>
      </c>
      <c r="C1126" s="183" t="s">
        <v>4878</v>
      </c>
      <c r="D1126" s="81" t="str">
        <f ca="1">IF(
    NOT(ISERROR(_xlfn.XLOOKUP($B1126, '4.Illumina'!F:F, '4.Illumina'!E:E))),
    _xlfn.XLOOKUP($B1126, '4.Illumina'!F:F, '4.Illumina'!E:E),
    IF(
        NOT(ISERROR(_xlfn.XLOOKUP($B1126, '4.PacBio'!F:F, '4.PacBio'!E:E))),
        _xlfn.XLOOKUP($B1126, '4.PacBio'!F:F, '4.PacBio'!E:E),
        IF(
            NOT(ISERROR(_xlfn.XLOOKUP($B1126, '4.HiCLibrary'!F:F, '4.HiCLibrary'!E:E))),
            _xlfn.XLOOKUP($B1126, '4.HiCLibrary'!F:F, '4.HiCLibrary'!E:E),
            IFERROR(
                _xlfn.XLOOKUP($B1126, '4.ONT'!F:F, '4.ONT'!E:E, "?"),
                "?"
            )
        )
    )
)</f>
        <v>OG574</v>
      </c>
      <c r="E1126" t="str">
        <f t="shared" si="18"/>
        <v>OG574U_D_IL_NOVA_230419_AD2</v>
      </c>
      <c r="F1126" s="183" t="s">
        <v>6459</v>
      </c>
      <c r="G1126" s="183" t="s">
        <v>6471</v>
      </c>
      <c r="H1126" s="289">
        <v>45035</v>
      </c>
      <c r="I1126" s="183" t="s">
        <v>6911</v>
      </c>
      <c r="J1126" s="183" t="s">
        <v>107</v>
      </c>
      <c r="K1126" s="183" t="s">
        <v>107</v>
      </c>
      <c r="L1126" s="185"/>
    </row>
    <row r="1127" spans="1:12" x14ac:dyDescent="0.25">
      <c r="A1127" s="115">
        <f ca="1">INDEX('1.MetaData'!A:A, MATCH($D1127, '1.MetaData'!$B:$B, 0))</f>
        <v>575</v>
      </c>
      <c r="B1127" s="161" t="s">
        <v>7211</v>
      </c>
      <c r="C1127" s="183" t="s">
        <v>4878</v>
      </c>
      <c r="D1127" s="81" t="str">
        <f ca="1">IF(
    NOT(ISERROR(_xlfn.XLOOKUP($B1127, '4.Illumina'!F:F, '4.Illumina'!E:E))),
    _xlfn.XLOOKUP($B1127, '4.Illumina'!F:F, '4.Illumina'!E:E),
    IF(
        NOT(ISERROR(_xlfn.XLOOKUP($B1127, '4.PacBio'!F:F, '4.PacBio'!E:E))),
        _xlfn.XLOOKUP($B1127, '4.PacBio'!F:F, '4.PacBio'!E:E),
        IF(
            NOT(ISERROR(_xlfn.XLOOKUP($B1127, '4.HiCLibrary'!F:F, '4.HiCLibrary'!E:E))),
            _xlfn.XLOOKUP($B1127, '4.HiCLibrary'!F:F, '4.HiCLibrary'!E:E),
            IFERROR(
                _xlfn.XLOOKUP($B1127, '4.ONT'!F:F, '4.ONT'!E:E, "?"),
                "?"
            )
        )
    )
)</f>
        <v>OG575</v>
      </c>
      <c r="E1127" t="str">
        <f t="shared" si="18"/>
        <v>OG575U_D_IL_NOVA_230302_AD</v>
      </c>
      <c r="F1127" s="183" t="s">
        <v>6459</v>
      </c>
      <c r="G1127" s="183" t="s">
        <v>6471</v>
      </c>
      <c r="H1127" s="289">
        <v>44987</v>
      </c>
      <c r="I1127" s="183" t="s">
        <v>6536</v>
      </c>
      <c r="J1127" s="183" t="s">
        <v>107</v>
      </c>
      <c r="K1127" s="183" t="s">
        <v>107</v>
      </c>
      <c r="L1127" s="185"/>
    </row>
    <row r="1128" spans="1:12" x14ac:dyDescent="0.25">
      <c r="A1128" s="115">
        <f ca="1">INDEX('1.MetaData'!A:A, MATCH($D1128, '1.MetaData'!$B:$B, 0))</f>
        <v>575</v>
      </c>
      <c r="B1128" s="161" t="s">
        <v>7211</v>
      </c>
      <c r="C1128" s="183" t="s">
        <v>4878</v>
      </c>
      <c r="D1128" s="81" t="str">
        <f ca="1">IF(
    NOT(ISERROR(_xlfn.XLOOKUP($B1128, '4.Illumina'!F:F, '4.Illumina'!E:E))),
    _xlfn.XLOOKUP($B1128, '4.Illumina'!F:F, '4.Illumina'!E:E),
    IF(
        NOT(ISERROR(_xlfn.XLOOKUP($B1128, '4.PacBio'!F:F, '4.PacBio'!E:E))),
        _xlfn.XLOOKUP($B1128, '4.PacBio'!F:F, '4.PacBio'!E:E),
        IF(
            NOT(ISERROR(_xlfn.XLOOKUP($B1128, '4.HiCLibrary'!F:F, '4.HiCLibrary'!E:E))),
            _xlfn.XLOOKUP($B1128, '4.HiCLibrary'!F:F, '4.HiCLibrary'!E:E),
            IFERROR(
                _xlfn.XLOOKUP($B1128, '4.ONT'!F:F, '4.ONT'!E:E, "?"),
                "?"
            )
        )
    )
)</f>
        <v>OG575</v>
      </c>
      <c r="E1128" t="str">
        <f t="shared" si="18"/>
        <v>OG575U_D_IL_NOVA_230419_AD2</v>
      </c>
      <c r="F1128" s="183" t="s">
        <v>6459</v>
      </c>
      <c r="G1128" s="183" t="s">
        <v>6471</v>
      </c>
      <c r="H1128" s="289">
        <v>45035</v>
      </c>
      <c r="I1128" s="183" t="s">
        <v>6911</v>
      </c>
      <c r="J1128" s="183" t="s">
        <v>107</v>
      </c>
      <c r="K1128" s="183" t="s">
        <v>107</v>
      </c>
      <c r="L1128" s="185"/>
    </row>
    <row r="1129" spans="1:12" x14ac:dyDescent="0.25">
      <c r="A1129" s="115">
        <f ca="1">INDEX('1.MetaData'!A:A, MATCH($D1129, '1.MetaData'!$B:$B, 0))</f>
        <v>576</v>
      </c>
      <c r="B1129" s="161" t="s">
        <v>7212</v>
      </c>
      <c r="C1129" s="183" t="s">
        <v>4878</v>
      </c>
      <c r="D1129" s="81" t="str">
        <f ca="1">IF(
    NOT(ISERROR(_xlfn.XLOOKUP($B1129, '4.Illumina'!F:F, '4.Illumina'!E:E))),
    _xlfn.XLOOKUP($B1129, '4.Illumina'!F:F, '4.Illumina'!E:E),
    IF(
        NOT(ISERROR(_xlfn.XLOOKUP($B1129, '4.PacBio'!F:F, '4.PacBio'!E:E))),
        _xlfn.XLOOKUP($B1129, '4.PacBio'!F:F, '4.PacBio'!E:E),
        IF(
            NOT(ISERROR(_xlfn.XLOOKUP($B1129, '4.HiCLibrary'!F:F, '4.HiCLibrary'!E:E))),
            _xlfn.XLOOKUP($B1129, '4.HiCLibrary'!F:F, '4.HiCLibrary'!E:E),
            IFERROR(
                _xlfn.XLOOKUP($B1129, '4.ONT'!F:F, '4.ONT'!E:E, "?"),
                "?"
            )
        )
    )
)</f>
        <v>OG576</v>
      </c>
      <c r="E1129" t="str">
        <f t="shared" si="18"/>
        <v>OG576U_D_IL_NOVA_230302_AD</v>
      </c>
      <c r="F1129" s="183" t="s">
        <v>6459</v>
      </c>
      <c r="G1129" s="183" t="s">
        <v>6471</v>
      </c>
      <c r="H1129" s="289">
        <v>44987</v>
      </c>
      <c r="I1129" s="183" t="s">
        <v>6536</v>
      </c>
      <c r="J1129" s="183" t="s">
        <v>107</v>
      </c>
      <c r="K1129" s="183" t="s">
        <v>107</v>
      </c>
      <c r="L1129" s="185"/>
    </row>
    <row r="1130" spans="1:12" x14ac:dyDescent="0.25">
      <c r="A1130" s="115">
        <f ca="1">INDEX('1.MetaData'!A:A, MATCH($D1130, '1.MetaData'!$B:$B, 0))</f>
        <v>576</v>
      </c>
      <c r="B1130" s="161" t="s">
        <v>7212</v>
      </c>
      <c r="C1130" s="183" t="s">
        <v>4878</v>
      </c>
      <c r="D1130" s="81" t="str">
        <f ca="1">IF(
    NOT(ISERROR(_xlfn.XLOOKUP($B1130, '4.Illumina'!F:F, '4.Illumina'!E:E))),
    _xlfn.XLOOKUP($B1130, '4.Illumina'!F:F, '4.Illumina'!E:E),
    IF(
        NOT(ISERROR(_xlfn.XLOOKUP($B1130, '4.PacBio'!F:F, '4.PacBio'!E:E))),
        _xlfn.XLOOKUP($B1130, '4.PacBio'!F:F, '4.PacBio'!E:E),
        IF(
            NOT(ISERROR(_xlfn.XLOOKUP($B1130, '4.HiCLibrary'!F:F, '4.HiCLibrary'!E:E))),
            _xlfn.XLOOKUP($B1130, '4.HiCLibrary'!F:F, '4.HiCLibrary'!E:E),
            IFERROR(
                _xlfn.XLOOKUP($B1130, '4.ONT'!F:F, '4.ONT'!E:E, "?"),
                "?"
            )
        )
    )
)</f>
        <v>OG576</v>
      </c>
      <c r="E1130" t="str">
        <f t="shared" si="18"/>
        <v>OG576U_D_IL_NOVA_230419_AD2</v>
      </c>
      <c r="F1130" s="183" t="s">
        <v>6459</v>
      </c>
      <c r="G1130" s="183" t="s">
        <v>6471</v>
      </c>
      <c r="H1130" s="289">
        <v>45035</v>
      </c>
      <c r="I1130" s="183" t="s">
        <v>6911</v>
      </c>
      <c r="J1130" s="183" t="s">
        <v>107</v>
      </c>
      <c r="K1130" s="183" t="s">
        <v>107</v>
      </c>
      <c r="L1130" s="185"/>
    </row>
    <row r="1131" spans="1:12" x14ac:dyDescent="0.25">
      <c r="A1131" s="115">
        <f ca="1">INDEX('1.MetaData'!A:A, MATCH($D1131, '1.MetaData'!$B:$B, 0))</f>
        <v>577</v>
      </c>
      <c r="B1131" s="161" t="s">
        <v>7213</v>
      </c>
      <c r="C1131" s="183" t="s">
        <v>4878</v>
      </c>
      <c r="D1131" s="81" t="str">
        <f ca="1">IF(
    NOT(ISERROR(_xlfn.XLOOKUP($B1131, '4.Illumina'!F:F, '4.Illumina'!E:E))),
    _xlfn.XLOOKUP($B1131, '4.Illumina'!F:F, '4.Illumina'!E:E),
    IF(
        NOT(ISERROR(_xlfn.XLOOKUP($B1131, '4.PacBio'!F:F, '4.PacBio'!E:E))),
        _xlfn.XLOOKUP($B1131, '4.PacBio'!F:F, '4.PacBio'!E:E),
        IF(
            NOT(ISERROR(_xlfn.XLOOKUP($B1131, '4.HiCLibrary'!F:F, '4.HiCLibrary'!E:E))),
            _xlfn.XLOOKUP($B1131, '4.HiCLibrary'!F:F, '4.HiCLibrary'!E:E),
            IFERROR(
                _xlfn.XLOOKUP($B1131, '4.ONT'!F:F, '4.ONT'!E:E, "?"),
                "?"
            )
        )
    )
)</f>
        <v>OG577</v>
      </c>
      <c r="E1131" t="str">
        <f t="shared" si="18"/>
        <v>OG577U_D_IL_NOVA_230302_AD</v>
      </c>
      <c r="F1131" s="183" t="s">
        <v>6459</v>
      </c>
      <c r="G1131" s="183" t="s">
        <v>6471</v>
      </c>
      <c r="H1131" s="289">
        <v>44987</v>
      </c>
      <c r="I1131" s="183" t="s">
        <v>6536</v>
      </c>
      <c r="J1131" s="183" t="s">
        <v>107</v>
      </c>
      <c r="K1131" s="183" t="s">
        <v>107</v>
      </c>
      <c r="L1131" s="185"/>
    </row>
    <row r="1132" spans="1:12" x14ac:dyDescent="0.25">
      <c r="A1132" s="115">
        <f ca="1">INDEX('1.MetaData'!A:A, MATCH($D1132, '1.MetaData'!$B:$B, 0))</f>
        <v>577</v>
      </c>
      <c r="B1132" s="161" t="s">
        <v>7213</v>
      </c>
      <c r="C1132" s="183" t="s">
        <v>4878</v>
      </c>
      <c r="D1132" s="81" t="str">
        <f ca="1">IF(
    NOT(ISERROR(_xlfn.XLOOKUP($B1132, '4.Illumina'!F:F, '4.Illumina'!E:E))),
    _xlfn.XLOOKUP($B1132, '4.Illumina'!F:F, '4.Illumina'!E:E),
    IF(
        NOT(ISERROR(_xlfn.XLOOKUP($B1132, '4.PacBio'!F:F, '4.PacBio'!E:E))),
        _xlfn.XLOOKUP($B1132, '4.PacBio'!F:F, '4.PacBio'!E:E),
        IF(
            NOT(ISERROR(_xlfn.XLOOKUP($B1132, '4.HiCLibrary'!F:F, '4.HiCLibrary'!E:E))),
            _xlfn.XLOOKUP($B1132, '4.HiCLibrary'!F:F, '4.HiCLibrary'!E:E),
            IFERROR(
                _xlfn.XLOOKUP($B1132, '4.ONT'!F:F, '4.ONT'!E:E, "?"),
                "?"
            )
        )
    )
)</f>
        <v>OG577</v>
      </c>
      <c r="E1132" t="str">
        <f t="shared" si="18"/>
        <v>OG577U_D_IL_NOVA_230419_AD2</v>
      </c>
      <c r="F1132" s="183" t="s">
        <v>6459</v>
      </c>
      <c r="G1132" s="183" t="s">
        <v>6471</v>
      </c>
      <c r="H1132" s="289">
        <v>45035</v>
      </c>
      <c r="I1132" s="183" t="s">
        <v>6911</v>
      </c>
      <c r="J1132" s="183" t="s">
        <v>107</v>
      </c>
      <c r="K1132" s="183" t="s">
        <v>107</v>
      </c>
      <c r="L1132" s="185"/>
    </row>
    <row r="1133" spans="1:12" x14ac:dyDescent="0.25">
      <c r="A1133" s="115">
        <f ca="1">INDEX('1.MetaData'!A:A, MATCH($D1133, '1.MetaData'!$B:$B, 0))</f>
        <v>578</v>
      </c>
      <c r="B1133" s="161" t="s">
        <v>7214</v>
      </c>
      <c r="C1133" s="183" t="s">
        <v>4878</v>
      </c>
      <c r="D1133" s="81" t="str">
        <f ca="1">IF(
    NOT(ISERROR(_xlfn.XLOOKUP($B1133, '4.Illumina'!F:F, '4.Illumina'!E:E))),
    _xlfn.XLOOKUP($B1133, '4.Illumina'!F:F, '4.Illumina'!E:E),
    IF(
        NOT(ISERROR(_xlfn.XLOOKUP($B1133, '4.PacBio'!F:F, '4.PacBio'!E:E))),
        _xlfn.XLOOKUP($B1133, '4.PacBio'!F:F, '4.PacBio'!E:E),
        IF(
            NOT(ISERROR(_xlfn.XLOOKUP($B1133, '4.HiCLibrary'!F:F, '4.HiCLibrary'!E:E))),
            _xlfn.XLOOKUP($B1133, '4.HiCLibrary'!F:F, '4.HiCLibrary'!E:E),
            IFERROR(
                _xlfn.XLOOKUP($B1133, '4.ONT'!F:F, '4.ONT'!E:E, "?"),
                "?"
            )
        )
    )
)</f>
        <v>OG578</v>
      </c>
      <c r="E1133" t="str">
        <f t="shared" si="18"/>
        <v>OG578U_D_IL_NOVA_230302_AD</v>
      </c>
      <c r="F1133" s="183" t="s">
        <v>6459</v>
      </c>
      <c r="G1133" s="183" t="s">
        <v>6471</v>
      </c>
      <c r="H1133" s="289">
        <v>44987</v>
      </c>
      <c r="I1133" s="183" t="s">
        <v>6536</v>
      </c>
      <c r="J1133" s="183" t="s">
        <v>107</v>
      </c>
      <c r="K1133" s="183" t="s">
        <v>107</v>
      </c>
      <c r="L1133" s="185"/>
    </row>
    <row r="1134" spans="1:12" x14ac:dyDescent="0.25">
      <c r="A1134" s="115">
        <f ca="1">INDEX('1.MetaData'!A:A, MATCH($D1134, '1.MetaData'!$B:$B, 0))</f>
        <v>578</v>
      </c>
      <c r="B1134" s="161" t="s">
        <v>7214</v>
      </c>
      <c r="C1134" s="183" t="s">
        <v>4878</v>
      </c>
      <c r="D1134" s="81" t="str">
        <f ca="1">IF(
    NOT(ISERROR(_xlfn.XLOOKUP($B1134, '4.Illumina'!F:F, '4.Illumina'!E:E))),
    _xlfn.XLOOKUP($B1134, '4.Illumina'!F:F, '4.Illumina'!E:E),
    IF(
        NOT(ISERROR(_xlfn.XLOOKUP($B1134, '4.PacBio'!F:F, '4.PacBio'!E:E))),
        _xlfn.XLOOKUP($B1134, '4.PacBio'!F:F, '4.PacBio'!E:E),
        IF(
            NOT(ISERROR(_xlfn.XLOOKUP($B1134, '4.HiCLibrary'!F:F, '4.HiCLibrary'!E:E))),
            _xlfn.XLOOKUP($B1134, '4.HiCLibrary'!F:F, '4.HiCLibrary'!E:E),
            IFERROR(
                _xlfn.XLOOKUP($B1134, '4.ONT'!F:F, '4.ONT'!E:E, "?"),
                "?"
            )
        )
    )
)</f>
        <v>OG578</v>
      </c>
      <c r="E1134" t="str">
        <f t="shared" si="18"/>
        <v>OG578U_D_IL_NOVA_230419_AD2</v>
      </c>
      <c r="F1134" s="183" t="s">
        <v>6459</v>
      </c>
      <c r="G1134" s="183" t="s">
        <v>6471</v>
      </c>
      <c r="H1134" s="289">
        <v>45035</v>
      </c>
      <c r="I1134" s="183" t="s">
        <v>6911</v>
      </c>
      <c r="J1134" s="183" t="s">
        <v>107</v>
      </c>
      <c r="K1134" s="183" t="s">
        <v>107</v>
      </c>
      <c r="L1134" s="185"/>
    </row>
    <row r="1135" spans="1:12" x14ac:dyDescent="0.25">
      <c r="A1135" s="115">
        <f ca="1">INDEX('1.MetaData'!A:A, MATCH($D1135, '1.MetaData'!$B:$B, 0))</f>
        <v>579</v>
      </c>
      <c r="B1135" s="161" t="s">
        <v>7215</v>
      </c>
      <c r="C1135" s="183" t="s">
        <v>4878</v>
      </c>
      <c r="D1135" s="81" t="str">
        <f ca="1">IF(
    NOT(ISERROR(_xlfn.XLOOKUP($B1135, '4.Illumina'!F:F, '4.Illumina'!E:E))),
    _xlfn.XLOOKUP($B1135, '4.Illumina'!F:F, '4.Illumina'!E:E),
    IF(
        NOT(ISERROR(_xlfn.XLOOKUP($B1135, '4.PacBio'!F:F, '4.PacBio'!E:E))),
        _xlfn.XLOOKUP($B1135, '4.PacBio'!F:F, '4.PacBio'!E:E),
        IF(
            NOT(ISERROR(_xlfn.XLOOKUP($B1135, '4.HiCLibrary'!F:F, '4.HiCLibrary'!E:E))),
            _xlfn.XLOOKUP($B1135, '4.HiCLibrary'!F:F, '4.HiCLibrary'!E:E),
            IFERROR(
                _xlfn.XLOOKUP($B1135, '4.ONT'!F:F, '4.ONT'!E:E, "?"),
                "?"
            )
        )
    )
)</f>
        <v>OG579</v>
      </c>
      <c r="E1135" t="str">
        <f t="shared" si="18"/>
        <v>OG579U_D_IL_NOVA_221003_SC</v>
      </c>
      <c r="F1135" s="183" t="s">
        <v>6459</v>
      </c>
      <c r="G1135" s="183" t="s">
        <v>6471</v>
      </c>
      <c r="H1135" s="289">
        <v>44837</v>
      </c>
      <c r="I1135" s="183" t="s">
        <v>6899</v>
      </c>
      <c r="J1135" s="183" t="s">
        <v>107</v>
      </c>
      <c r="K1135" s="183" t="s">
        <v>107</v>
      </c>
      <c r="L1135" s="185"/>
    </row>
    <row r="1136" spans="1:12" x14ac:dyDescent="0.25">
      <c r="A1136" s="115">
        <f ca="1">INDEX('1.MetaData'!A:A, MATCH($D1136, '1.MetaData'!$B:$B, 0))</f>
        <v>580</v>
      </c>
      <c r="B1136" s="161" t="s">
        <v>7216</v>
      </c>
      <c r="C1136" s="183" t="s">
        <v>4878</v>
      </c>
      <c r="D1136" s="81" t="str">
        <f ca="1">IF(
    NOT(ISERROR(_xlfn.XLOOKUP($B1136, '4.Illumina'!F:F, '4.Illumina'!E:E))),
    _xlfn.XLOOKUP($B1136, '4.Illumina'!F:F, '4.Illumina'!E:E),
    IF(
        NOT(ISERROR(_xlfn.XLOOKUP($B1136, '4.PacBio'!F:F, '4.PacBio'!E:E))),
        _xlfn.XLOOKUP($B1136, '4.PacBio'!F:F, '4.PacBio'!E:E),
        IF(
            NOT(ISERROR(_xlfn.XLOOKUP($B1136, '4.HiCLibrary'!F:F, '4.HiCLibrary'!E:E))),
            _xlfn.XLOOKUP($B1136, '4.HiCLibrary'!F:F, '4.HiCLibrary'!E:E),
            IFERROR(
                _xlfn.XLOOKUP($B1136, '4.ONT'!F:F, '4.ONT'!E:E, "?"),
                "?"
            )
        )
    )
)</f>
        <v>OG580</v>
      </c>
      <c r="E1136" t="str">
        <f t="shared" si="18"/>
        <v>OG580U_D_IL_NOVA_221003_SC</v>
      </c>
      <c r="F1136" s="183" t="s">
        <v>6459</v>
      </c>
      <c r="G1136" s="183" t="s">
        <v>6471</v>
      </c>
      <c r="H1136" s="289">
        <v>44837</v>
      </c>
      <c r="I1136" s="183" t="s">
        <v>6899</v>
      </c>
      <c r="J1136" s="183" t="s">
        <v>107</v>
      </c>
      <c r="K1136" s="183" t="s">
        <v>107</v>
      </c>
      <c r="L1136" s="185"/>
    </row>
    <row r="1137" spans="1:12" x14ac:dyDescent="0.25">
      <c r="A1137" s="115">
        <f ca="1">INDEX('1.MetaData'!A:A, MATCH($D1137, '1.MetaData'!$B:$B, 0))</f>
        <v>581</v>
      </c>
      <c r="B1137" s="161" t="s">
        <v>7217</v>
      </c>
      <c r="C1137" s="183" t="s">
        <v>4878</v>
      </c>
      <c r="D1137" s="81" t="str">
        <f ca="1">IF(
    NOT(ISERROR(_xlfn.XLOOKUP($B1137, '4.Illumina'!F:F, '4.Illumina'!E:E))),
    _xlfn.XLOOKUP($B1137, '4.Illumina'!F:F, '4.Illumina'!E:E),
    IF(
        NOT(ISERROR(_xlfn.XLOOKUP($B1137, '4.PacBio'!F:F, '4.PacBio'!E:E))),
        _xlfn.XLOOKUP($B1137, '4.PacBio'!F:F, '4.PacBio'!E:E),
        IF(
            NOT(ISERROR(_xlfn.XLOOKUP($B1137, '4.HiCLibrary'!F:F, '4.HiCLibrary'!E:E))),
            _xlfn.XLOOKUP($B1137, '4.HiCLibrary'!F:F, '4.HiCLibrary'!E:E),
            IFERROR(
                _xlfn.XLOOKUP($B1137, '4.ONT'!F:F, '4.ONT'!E:E, "?"),
                "?"
            )
        )
    )
)</f>
        <v>OG581</v>
      </c>
      <c r="E1137" t="str">
        <f t="shared" si="18"/>
        <v>OG581U_D_IL_NOVA_230302_AD</v>
      </c>
      <c r="F1137" s="183" t="s">
        <v>6459</v>
      </c>
      <c r="G1137" s="183" t="s">
        <v>6471</v>
      </c>
      <c r="H1137" s="289">
        <v>44987</v>
      </c>
      <c r="I1137" s="183" t="s">
        <v>6536</v>
      </c>
      <c r="J1137" s="183" t="s">
        <v>107</v>
      </c>
      <c r="K1137" s="183" t="s">
        <v>107</v>
      </c>
      <c r="L1137" s="185"/>
    </row>
    <row r="1138" spans="1:12" x14ac:dyDescent="0.25">
      <c r="A1138" s="115">
        <f ca="1">INDEX('1.MetaData'!A:A, MATCH($D1138, '1.MetaData'!$B:$B, 0))</f>
        <v>581</v>
      </c>
      <c r="B1138" s="161" t="s">
        <v>7217</v>
      </c>
      <c r="C1138" s="183" t="s">
        <v>4878</v>
      </c>
      <c r="D1138" s="81" t="str">
        <f ca="1">IF(
    NOT(ISERROR(_xlfn.XLOOKUP($B1138, '4.Illumina'!F:F, '4.Illumina'!E:E))),
    _xlfn.XLOOKUP($B1138, '4.Illumina'!F:F, '4.Illumina'!E:E),
    IF(
        NOT(ISERROR(_xlfn.XLOOKUP($B1138, '4.PacBio'!F:F, '4.PacBio'!E:E))),
        _xlfn.XLOOKUP($B1138, '4.PacBio'!F:F, '4.PacBio'!E:E),
        IF(
            NOT(ISERROR(_xlfn.XLOOKUP($B1138, '4.HiCLibrary'!F:F, '4.HiCLibrary'!E:E))),
            _xlfn.XLOOKUP($B1138, '4.HiCLibrary'!F:F, '4.HiCLibrary'!E:E),
            IFERROR(
                _xlfn.XLOOKUP($B1138, '4.ONT'!F:F, '4.ONT'!E:E, "?"),
                "?"
            )
        )
    )
)</f>
        <v>OG581</v>
      </c>
      <c r="E1138" t="str">
        <f t="shared" si="18"/>
        <v>OG581U_D_IL_NOVA_230419_AD2</v>
      </c>
      <c r="F1138" s="183" t="s">
        <v>6459</v>
      </c>
      <c r="G1138" s="183" t="s">
        <v>6471</v>
      </c>
      <c r="H1138" s="289">
        <v>45035</v>
      </c>
      <c r="I1138" s="183" t="s">
        <v>6911</v>
      </c>
      <c r="J1138" s="183" t="s">
        <v>107</v>
      </c>
      <c r="K1138" s="183" t="s">
        <v>107</v>
      </c>
      <c r="L1138" s="185"/>
    </row>
    <row r="1139" spans="1:12" x14ac:dyDescent="0.25">
      <c r="A1139" s="115">
        <f ca="1">INDEX('1.MetaData'!A:A, MATCH($D1139, '1.MetaData'!$B:$B, 0))</f>
        <v>582</v>
      </c>
      <c r="B1139" s="161" t="s">
        <v>7218</v>
      </c>
      <c r="C1139" s="183" t="s">
        <v>4878</v>
      </c>
      <c r="D1139" s="81" t="str">
        <f ca="1">IF(
    NOT(ISERROR(_xlfn.XLOOKUP($B1139, '4.Illumina'!F:F, '4.Illumina'!E:E))),
    _xlfn.XLOOKUP($B1139, '4.Illumina'!F:F, '4.Illumina'!E:E),
    IF(
        NOT(ISERROR(_xlfn.XLOOKUP($B1139, '4.PacBio'!F:F, '4.PacBio'!E:E))),
        _xlfn.XLOOKUP($B1139, '4.PacBio'!F:F, '4.PacBio'!E:E),
        IF(
            NOT(ISERROR(_xlfn.XLOOKUP($B1139, '4.HiCLibrary'!F:F, '4.HiCLibrary'!E:E))),
            _xlfn.XLOOKUP($B1139, '4.HiCLibrary'!F:F, '4.HiCLibrary'!E:E),
            IFERROR(
                _xlfn.XLOOKUP($B1139, '4.ONT'!F:F, '4.ONT'!E:E, "?"),
                "?"
            )
        )
    )
)</f>
        <v>OG582</v>
      </c>
      <c r="E1139" t="str">
        <f t="shared" si="18"/>
        <v>OG582U_D_IL_NOVA_221003_SC</v>
      </c>
      <c r="F1139" s="183" t="s">
        <v>6459</v>
      </c>
      <c r="G1139" s="183" t="s">
        <v>6471</v>
      </c>
      <c r="H1139" s="289">
        <v>44837</v>
      </c>
      <c r="I1139" s="183" t="s">
        <v>6899</v>
      </c>
      <c r="J1139" s="183" t="s">
        <v>107</v>
      </c>
      <c r="K1139" s="183" t="s">
        <v>107</v>
      </c>
      <c r="L1139" s="185"/>
    </row>
    <row r="1140" spans="1:12" x14ac:dyDescent="0.25">
      <c r="A1140" s="115">
        <f ca="1">INDEX('1.MetaData'!A:A, MATCH($D1140, '1.MetaData'!$B:$B, 0))</f>
        <v>583</v>
      </c>
      <c r="B1140" s="161" t="s">
        <v>7219</v>
      </c>
      <c r="C1140" s="183" t="s">
        <v>4878</v>
      </c>
      <c r="D1140" s="81" t="str">
        <f ca="1">IF(
    NOT(ISERROR(_xlfn.XLOOKUP($B1140, '4.Illumina'!F:F, '4.Illumina'!E:E))),
    _xlfn.XLOOKUP($B1140, '4.Illumina'!F:F, '4.Illumina'!E:E),
    IF(
        NOT(ISERROR(_xlfn.XLOOKUP($B1140, '4.PacBio'!F:F, '4.PacBio'!E:E))),
        _xlfn.XLOOKUP($B1140, '4.PacBio'!F:F, '4.PacBio'!E:E),
        IF(
            NOT(ISERROR(_xlfn.XLOOKUP($B1140, '4.HiCLibrary'!F:F, '4.HiCLibrary'!E:E))),
            _xlfn.XLOOKUP($B1140, '4.HiCLibrary'!F:F, '4.HiCLibrary'!E:E),
            IFERROR(
                _xlfn.XLOOKUP($B1140, '4.ONT'!F:F, '4.ONT'!E:E, "?"),
                "?"
            )
        )
    )
)</f>
        <v>OG583</v>
      </c>
      <c r="E1140" t="str">
        <f t="shared" si="18"/>
        <v>OG583U_D_IL_NOVA_230302_AD</v>
      </c>
      <c r="F1140" s="183" t="s">
        <v>6459</v>
      </c>
      <c r="G1140" s="183" t="s">
        <v>6471</v>
      </c>
      <c r="H1140" s="289">
        <v>44987</v>
      </c>
      <c r="I1140" s="183" t="s">
        <v>6536</v>
      </c>
      <c r="J1140" s="183" t="s">
        <v>107</v>
      </c>
      <c r="K1140" s="183" t="s">
        <v>107</v>
      </c>
      <c r="L1140" s="185"/>
    </row>
    <row r="1141" spans="1:12" x14ac:dyDescent="0.25">
      <c r="A1141" s="115">
        <f ca="1">INDEX('1.MetaData'!A:A, MATCH($D1141, '1.MetaData'!$B:$B, 0))</f>
        <v>583</v>
      </c>
      <c r="B1141" s="161" t="s">
        <v>7219</v>
      </c>
      <c r="C1141" s="183" t="s">
        <v>4878</v>
      </c>
      <c r="D1141" s="81" t="str">
        <f ca="1">IF(
    NOT(ISERROR(_xlfn.XLOOKUP($B1141, '4.Illumina'!F:F, '4.Illumina'!E:E))),
    _xlfn.XLOOKUP($B1141, '4.Illumina'!F:F, '4.Illumina'!E:E),
    IF(
        NOT(ISERROR(_xlfn.XLOOKUP($B1141, '4.PacBio'!F:F, '4.PacBio'!E:E))),
        _xlfn.XLOOKUP($B1141, '4.PacBio'!F:F, '4.PacBio'!E:E),
        IF(
            NOT(ISERROR(_xlfn.XLOOKUP($B1141, '4.HiCLibrary'!F:F, '4.HiCLibrary'!E:E))),
            _xlfn.XLOOKUP($B1141, '4.HiCLibrary'!F:F, '4.HiCLibrary'!E:E),
            IFERROR(
                _xlfn.XLOOKUP($B1141, '4.ONT'!F:F, '4.ONT'!E:E, "?"),
                "?"
            )
        )
    )
)</f>
        <v>OG583</v>
      </c>
      <c r="E1141" t="str">
        <f t="shared" si="18"/>
        <v>OG583U_D_IL_NOVA_230419_AD2</v>
      </c>
      <c r="F1141" s="183" t="s">
        <v>6459</v>
      </c>
      <c r="G1141" s="183" t="s">
        <v>6471</v>
      </c>
      <c r="H1141" s="289">
        <v>45035</v>
      </c>
      <c r="I1141" s="183" t="s">
        <v>6911</v>
      </c>
      <c r="J1141" s="183" t="s">
        <v>107</v>
      </c>
      <c r="K1141" s="183" t="s">
        <v>107</v>
      </c>
      <c r="L1141" s="185"/>
    </row>
    <row r="1142" spans="1:12" x14ac:dyDescent="0.25">
      <c r="A1142" s="115">
        <f ca="1">INDEX('1.MetaData'!A:A, MATCH($D1142, '1.MetaData'!$B:$B, 0))</f>
        <v>584</v>
      </c>
      <c r="B1142" s="161" t="s">
        <v>7220</v>
      </c>
      <c r="C1142" s="183" t="s">
        <v>4878</v>
      </c>
      <c r="D1142" s="81" t="str">
        <f ca="1">IF(
    NOT(ISERROR(_xlfn.XLOOKUP($B1142, '4.Illumina'!F:F, '4.Illumina'!E:E))),
    _xlfn.XLOOKUP($B1142, '4.Illumina'!F:F, '4.Illumina'!E:E),
    IF(
        NOT(ISERROR(_xlfn.XLOOKUP($B1142, '4.PacBio'!F:F, '4.PacBio'!E:E))),
        _xlfn.XLOOKUP($B1142, '4.PacBio'!F:F, '4.PacBio'!E:E),
        IF(
            NOT(ISERROR(_xlfn.XLOOKUP($B1142, '4.HiCLibrary'!F:F, '4.HiCLibrary'!E:E))),
            _xlfn.XLOOKUP($B1142, '4.HiCLibrary'!F:F, '4.HiCLibrary'!E:E),
            IFERROR(
                _xlfn.XLOOKUP($B1142, '4.ONT'!F:F, '4.ONT'!E:E, "?"),
                "?"
            )
        )
    )
)</f>
        <v>OG584</v>
      </c>
      <c r="E1142" t="str">
        <f t="shared" si="18"/>
        <v>OG584U_D_IL_NOVA_230302_AD</v>
      </c>
      <c r="F1142" s="183" t="s">
        <v>6459</v>
      </c>
      <c r="G1142" s="183" t="s">
        <v>6471</v>
      </c>
      <c r="H1142" s="289">
        <v>44987</v>
      </c>
      <c r="I1142" s="183" t="s">
        <v>6536</v>
      </c>
      <c r="J1142" s="183" t="s">
        <v>107</v>
      </c>
      <c r="K1142" s="183" t="s">
        <v>107</v>
      </c>
      <c r="L1142" s="185"/>
    </row>
    <row r="1143" spans="1:12" x14ac:dyDescent="0.25">
      <c r="A1143" s="115">
        <f ca="1">INDEX('1.MetaData'!A:A, MATCH($D1143, '1.MetaData'!$B:$B, 0))</f>
        <v>584</v>
      </c>
      <c r="B1143" s="161" t="s">
        <v>7220</v>
      </c>
      <c r="C1143" s="183" t="s">
        <v>4878</v>
      </c>
      <c r="D1143" s="81" t="str">
        <f ca="1">IF(
    NOT(ISERROR(_xlfn.XLOOKUP($B1143, '4.Illumina'!F:F, '4.Illumina'!E:E))),
    _xlfn.XLOOKUP($B1143, '4.Illumina'!F:F, '4.Illumina'!E:E),
    IF(
        NOT(ISERROR(_xlfn.XLOOKUP($B1143, '4.PacBio'!F:F, '4.PacBio'!E:E))),
        _xlfn.XLOOKUP($B1143, '4.PacBio'!F:F, '4.PacBio'!E:E),
        IF(
            NOT(ISERROR(_xlfn.XLOOKUP($B1143, '4.HiCLibrary'!F:F, '4.HiCLibrary'!E:E))),
            _xlfn.XLOOKUP($B1143, '4.HiCLibrary'!F:F, '4.HiCLibrary'!E:E),
            IFERROR(
                _xlfn.XLOOKUP($B1143, '4.ONT'!F:F, '4.ONT'!E:E, "?"),
                "?"
            )
        )
    )
)</f>
        <v>OG584</v>
      </c>
      <c r="E1143" t="str">
        <f t="shared" si="18"/>
        <v>OG584U_D_IL_NOVA_230419_AD2</v>
      </c>
      <c r="F1143" s="183" t="s">
        <v>6459</v>
      </c>
      <c r="G1143" s="183" t="s">
        <v>6471</v>
      </c>
      <c r="H1143" s="289">
        <v>45035</v>
      </c>
      <c r="I1143" s="183" t="s">
        <v>6911</v>
      </c>
      <c r="J1143" s="183" t="s">
        <v>107</v>
      </c>
      <c r="K1143" s="183" t="s">
        <v>107</v>
      </c>
      <c r="L1143" s="185"/>
    </row>
    <row r="1144" spans="1:12" x14ac:dyDescent="0.25">
      <c r="A1144" s="115">
        <f ca="1">INDEX('1.MetaData'!A:A, MATCH($D1144, '1.MetaData'!$B:$B, 0))</f>
        <v>585</v>
      </c>
      <c r="B1144" s="161" t="s">
        <v>7221</v>
      </c>
      <c r="C1144" s="183" t="s">
        <v>4878</v>
      </c>
      <c r="D1144" s="81" t="str">
        <f ca="1">IF(
    NOT(ISERROR(_xlfn.XLOOKUP($B1144, '4.Illumina'!F:F, '4.Illumina'!E:E))),
    _xlfn.XLOOKUP($B1144, '4.Illumina'!F:F, '4.Illumina'!E:E),
    IF(
        NOT(ISERROR(_xlfn.XLOOKUP($B1144, '4.PacBio'!F:F, '4.PacBio'!E:E))),
        _xlfn.XLOOKUP($B1144, '4.PacBio'!F:F, '4.PacBio'!E:E),
        IF(
            NOT(ISERROR(_xlfn.XLOOKUP($B1144, '4.HiCLibrary'!F:F, '4.HiCLibrary'!E:E))),
            _xlfn.XLOOKUP($B1144, '4.HiCLibrary'!F:F, '4.HiCLibrary'!E:E),
            IFERROR(
                _xlfn.XLOOKUP($B1144, '4.ONT'!F:F, '4.ONT'!E:E, "?"),
                "?"
            )
        )
    )
)</f>
        <v>OG585</v>
      </c>
      <c r="E1144" t="str">
        <f t="shared" si="18"/>
        <v>OG585U_D_IL_NOVA_230302_AD</v>
      </c>
      <c r="F1144" s="183" t="s">
        <v>6459</v>
      </c>
      <c r="G1144" s="183" t="s">
        <v>6471</v>
      </c>
      <c r="H1144" s="289">
        <v>44987</v>
      </c>
      <c r="I1144" s="183" t="s">
        <v>6536</v>
      </c>
      <c r="J1144" s="183" t="s">
        <v>107</v>
      </c>
      <c r="K1144" s="183" t="s">
        <v>107</v>
      </c>
      <c r="L1144" s="185"/>
    </row>
    <row r="1145" spans="1:12" x14ac:dyDescent="0.25">
      <c r="A1145" s="115">
        <f ca="1">INDEX('1.MetaData'!A:A, MATCH($D1145, '1.MetaData'!$B:$B, 0))</f>
        <v>585</v>
      </c>
      <c r="B1145" s="161" t="s">
        <v>7221</v>
      </c>
      <c r="C1145" s="183" t="s">
        <v>4878</v>
      </c>
      <c r="D1145" s="81" t="str">
        <f ca="1">IF(
    NOT(ISERROR(_xlfn.XLOOKUP($B1145, '4.Illumina'!F:F, '4.Illumina'!E:E))),
    _xlfn.XLOOKUP($B1145, '4.Illumina'!F:F, '4.Illumina'!E:E),
    IF(
        NOT(ISERROR(_xlfn.XLOOKUP($B1145, '4.PacBio'!F:F, '4.PacBio'!E:E))),
        _xlfn.XLOOKUP($B1145, '4.PacBio'!F:F, '4.PacBio'!E:E),
        IF(
            NOT(ISERROR(_xlfn.XLOOKUP($B1145, '4.HiCLibrary'!F:F, '4.HiCLibrary'!E:E))),
            _xlfn.XLOOKUP($B1145, '4.HiCLibrary'!F:F, '4.HiCLibrary'!E:E),
            IFERROR(
                _xlfn.XLOOKUP($B1145, '4.ONT'!F:F, '4.ONT'!E:E, "?"),
                "?"
            )
        )
    )
)</f>
        <v>OG585</v>
      </c>
      <c r="E1145" t="str">
        <f t="shared" si="18"/>
        <v>OG585U_D_IL_NOVA_230419_AD2</v>
      </c>
      <c r="F1145" s="183" t="s">
        <v>6459</v>
      </c>
      <c r="G1145" s="183" t="s">
        <v>6471</v>
      </c>
      <c r="H1145" s="289">
        <v>45035</v>
      </c>
      <c r="I1145" s="183" t="s">
        <v>6911</v>
      </c>
      <c r="J1145" s="183" t="s">
        <v>107</v>
      </c>
      <c r="K1145" s="183" t="s">
        <v>107</v>
      </c>
      <c r="L1145" s="185"/>
    </row>
    <row r="1146" spans="1:12" x14ac:dyDescent="0.25">
      <c r="A1146" s="115">
        <f ca="1">INDEX('1.MetaData'!A:A, MATCH($D1146, '1.MetaData'!$B:$B, 0))</f>
        <v>586</v>
      </c>
      <c r="B1146" s="161" t="s">
        <v>7222</v>
      </c>
      <c r="C1146" s="183" t="s">
        <v>4878</v>
      </c>
      <c r="D1146" s="81" t="str">
        <f ca="1">IF(
    NOT(ISERROR(_xlfn.XLOOKUP($B1146, '4.Illumina'!F:F, '4.Illumina'!E:E))),
    _xlfn.XLOOKUP($B1146, '4.Illumina'!F:F, '4.Illumina'!E:E),
    IF(
        NOT(ISERROR(_xlfn.XLOOKUP($B1146, '4.PacBio'!F:F, '4.PacBio'!E:E))),
        _xlfn.XLOOKUP($B1146, '4.PacBio'!F:F, '4.PacBio'!E:E),
        IF(
            NOT(ISERROR(_xlfn.XLOOKUP($B1146, '4.HiCLibrary'!F:F, '4.HiCLibrary'!E:E))),
            _xlfn.XLOOKUP($B1146, '4.HiCLibrary'!F:F, '4.HiCLibrary'!E:E),
            IFERROR(
                _xlfn.XLOOKUP($B1146, '4.ONT'!F:F, '4.ONT'!E:E, "?"),
                "?"
            )
        )
    )
)</f>
        <v>OG586</v>
      </c>
      <c r="E1146" t="str">
        <f t="shared" si="18"/>
        <v>OG586U_D_IL_NOVA_230302_AD</v>
      </c>
      <c r="F1146" s="183" t="s">
        <v>6459</v>
      </c>
      <c r="G1146" s="183" t="s">
        <v>6471</v>
      </c>
      <c r="H1146" s="289">
        <v>44987</v>
      </c>
      <c r="I1146" s="183" t="s">
        <v>6536</v>
      </c>
      <c r="J1146" s="183" t="s">
        <v>107</v>
      </c>
      <c r="K1146" s="183" t="s">
        <v>107</v>
      </c>
      <c r="L1146" s="185"/>
    </row>
    <row r="1147" spans="1:12" x14ac:dyDescent="0.25">
      <c r="A1147" s="115">
        <f ca="1">INDEX('1.MetaData'!A:A, MATCH($D1147, '1.MetaData'!$B:$B, 0))</f>
        <v>586</v>
      </c>
      <c r="B1147" s="161" t="s">
        <v>7222</v>
      </c>
      <c r="C1147" s="183" t="s">
        <v>4878</v>
      </c>
      <c r="D1147" s="81" t="str">
        <f ca="1">IF(
    NOT(ISERROR(_xlfn.XLOOKUP($B1147, '4.Illumina'!F:F, '4.Illumina'!E:E))),
    _xlfn.XLOOKUP($B1147, '4.Illumina'!F:F, '4.Illumina'!E:E),
    IF(
        NOT(ISERROR(_xlfn.XLOOKUP($B1147, '4.PacBio'!F:F, '4.PacBio'!E:E))),
        _xlfn.XLOOKUP($B1147, '4.PacBio'!F:F, '4.PacBio'!E:E),
        IF(
            NOT(ISERROR(_xlfn.XLOOKUP($B1147, '4.HiCLibrary'!F:F, '4.HiCLibrary'!E:E))),
            _xlfn.XLOOKUP($B1147, '4.HiCLibrary'!F:F, '4.HiCLibrary'!E:E),
            IFERROR(
                _xlfn.XLOOKUP($B1147, '4.ONT'!F:F, '4.ONT'!E:E, "?"),
                "?"
            )
        )
    )
)</f>
        <v>OG586</v>
      </c>
      <c r="E1147" t="str">
        <f t="shared" si="18"/>
        <v>OG586U_D_IL_NOVA_230419_AD2</v>
      </c>
      <c r="F1147" s="183" t="s">
        <v>6459</v>
      </c>
      <c r="G1147" s="183" t="s">
        <v>6471</v>
      </c>
      <c r="H1147" s="289">
        <v>45035</v>
      </c>
      <c r="I1147" s="183" t="s">
        <v>6911</v>
      </c>
      <c r="J1147" s="183" t="s">
        <v>107</v>
      </c>
      <c r="K1147" s="183" t="s">
        <v>107</v>
      </c>
      <c r="L1147" s="185"/>
    </row>
    <row r="1148" spans="1:12" x14ac:dyDescent="0.25">
      <c r="A1148" s="115">
        <f ca="1">INDEX('1.MetaData'!A:A, MATCH($D1148, '1.MetaData'!$B:$B, 0))</f>
        <v>587</v>
      </c>
      <c r="B1148" s="161" t="s">
        <v>7223</v>
      </c>
      <c r="C1148" s="183" t="s">
        <v>4878</v>
      </c>
      <c r="D1148" s="81" t="str">
        <f ca="1">IF(
    NOT(ISERROR(_xlfn.XLOOKUP($B1148, '4.Illumina'!F:F, '4.Illumina'!E:E))),
    _xlfn.XLOOKUP($B1148, '4.Illumina'!F:F, '4.Illumina'!E:E),
    IF(
        NOT(ISERROR(_xlfn.XLOOKUP($B1148, '4.PacBio'!F:F, '4.PacBio'!E:E))),
        _xlfn.XLOOKUP($B1148, '4.PacBio'!F:F, '4.PacBio'!E:E),
        IF(
            NOT(ISERROR(_xlfn.XLOOKUP($B1148, '4.HiCLibrary'!F:F, '4.HiCLibrary'!E:E))),
            _xlfn.XLOOKUP($B1148, '4.HiCLibrary'!F:F, '4.HiCLibrary'!E:E),
            IFERROR(
                _xlfn.XLOOKUP($B1148, '4.ONT'!F:F, '4.ONT'!E:E, "?"),
                "?"
            )
        )
    )
)</f>
        <v>OG587</v>
      </c>
      <c r="E1148" t="str">
        <f t="shared" si="18"/>
        <v>OG587U_D_IL_NOVA_230302_AD</v>
      </c>
      <c r="F1148" s="183" t="s">
        <v>6459</v>
      </c>
      <c r="G1148" s="183" t="s">
        <v>6471</v>
      </c>
      <c r="H1148" s="289">
        <v>44987</v>
      </c>
      <c r="I1148" s="183" t="s">
        <v>6536</v>
      </c>
      <c r="J1148" s="183" t="s">
        <v>107</v>
      </c>
      <c r="K1148" s="183" t="s">
        <v>107</v>
      </c>
      <c r="L1148" s="185"/>
    </row>
    <row r="1149" spans="1:12" x14ac:dyDescent="0.25">
      <c r="A1149" s="115">
        <f ca="1">INDEX('1.MetaData'!A:A, MATCH($D1149, '1.MetaData'!$B:$B, 0))</f>
        <v>587</v>
      </c>
      <c r="B1149" s="161" t="s">
        <v>7223</v>
      </c>
      <c r="C1149" s="183" t="s">
        <v>4878</v>
      </c>
      <c r="D1149" s="81" t="str">
        <f ca="1">IF(
    NOT(ISERROR(_xlfn.XLOOKUP($B1149, '4.Illumina'!F:F, '4.Illumina'!E:E))),
    _xlfn.XLOOKUP($B1149, '4.Illumina'!F:F, '4.Illumina'!E:E),
    IF(
        NOT(ISERROR(_xlfn.XLOOKUP($B1149, '4.PacBio'!F:F, '4.PacBio'!E:E))),
        _xlfn.XLOOKUP($B1149, '4.PacBio'!F:F, '4.PacBio'!E:E),
        IF(
            NOT(ISERROR(_xlfn.XLOOKUP($B1149, '4.HiCLibrary'!F:F, '4.HiCLibrary'!E:E))),
            _xlfn.XLOOKUP($B1149, '4.HiCLibrary'!F:F, '4.HiCLibrary'!E:E),
            IFERROR(
                _xlfn.XLOOKUP($B1149, '4.ONT'!F:F, '4.ONT'!E:E, "?"),
                "?"
            )
        )
    )
)</f>
        <v>OG587</v>
      </c>
      <c r="E1149" t="str">
        <f t="shared" si="18"/>
        <v>OG587U_D_IL_NOVA_230419_AD2</v>
      </c>
      <c r="F1149" s="183" t="s">
        <v>6459</v>
      </c>
      <c r="G1149" s="183" t="s">
        <v>6471</v>
      </c>
      <c r="H1149" s="289">
        <v>45035</v>
      </c>
      <c r="I1149" s="183" t="s">
        <v>6911</v>
      </c>
      <c r="J1149" s="183" t="s">
        <v>107</v>
      </c>
      <c r="K1149" s="183" t="s">
        <v>107</v>
      </c>
      <c r="L1149" s="185"/>
    </row>
    <row r="1150" spans="1:12" x14ac:dyDescent="0.25">
      <c r="A1150" s="115">
        <f ca="1">INDEX('1.MetaData'!A:A, MATCH($D1150, '1.MetaData'!$B:$B, 0))</f>
        <v>588</v>
      </c>
      <c r="B1150" s="161" t="s">
        <v>7224</v>
      </c>
      <c r="C1150" s="183" t="s">
        <v>4878</v>
      </c>
      <c r="D1150" s="81" t="str">
        <f ca="1">IF(
    NOT(ISERROR(_xlfn.XLOOKUP($B1150, '4.Illumina'!F:F, '4.Illumina'!E:E))),
    _xlfn.XLOOKUP($B1150, '4.Illumina'!F:F, '4.Illumina'!E:E),
    IF(
        NOT(ISERROR(_xlfn.XLOOKUP($B1150, '4.PacBio'!F:F, '4.PacBio'!E:E))),
        _xlfn.XLOOKUP($B1150, '4.PacBio'!F:F, '4.PacBio'!E:E),
        IF(
            NOT(ISERROR(_xlfn.XLOOKUP($B1150, '4.HiCLibrary'!F:F, '4.HiCLibrary'!E:E))),
            _xlfn.XLOOKUP($B1150, '4.HiCLibrary'!F:F, '4.HiCLibrary'!E:E),
            IFERROR(
                _xlfn.XLOOKUP($B1150, '4.ONT'!F:F, '4.ONT'!E:E, "?"),
                "?"
            )
        )
    )
)</f>
        <v>OG588</v>
      </c>
      <c r="E1150" t="str">
        <f t="shared" ref="E1150:E1213" si="19">CONCATENATE(B1150,"_",I1150)</f>
        <v>OG588U_D_IL_NOVA_230302_AD</v>
      </c>
      <c r="F1150" s="183" t="s">
        <v>6459</v>
      </c>
      <c r="G1150" s="183" t="s">
        <v>6471</v>
      </c>
      <c r="H1150" s="289">
        <v>44987</v>
      </c>
      <c r="I1150" s="183" t="s">
        <v>6536</v>
      </c>
      <c r="J1150" s="183" t="s">
        <v>107</v>
      </c>
      <c r="K1150" s="183" t="s">
        <v>107</v>
      </c>
      <c r="L1150" s="185"/>
    </row>
    <row r="1151" spans="1:12" x14ac:dyDescent="0.25">
      <c r="A1151" s="115">
        <f ca="1">INDEX('1.MetaData'!A:A, MATCH($D1151, '1.MetaData'!$B:$B, 0))</f>
        <v>588</v>
      </c>
      <c r="B1151" s="161" t="s">
        <v>7224</v>
      </c>
      <c r="C1151" s="183" t="s">
        <v>4878</v>
      </c>
      <c r="D1151" s="81" t="str">
        <f ca="1">IF(
    NOT(ISERROR(_xlfn.XLOOKUP($B1151, '4.Illumina'!F:F, '4.Illumina'!E:E))),
    _xlfn.XLOOKUP($B1151, '4.Illumina'!F:F, '4.Illumina'!E:E),
    IF(
        NOT(ISERROR(_xlfn.XLOOKUP($B1151, '4.PacBio'!F:F, '4.PacBio'!E:E))),
        _xlfn.XLOOKUP($B1151, '4.PacBio'!F:F, '4.PacBio'!E:E),
        IF(
            NOT(ISERROR(_xlfn.XLOOKUP($B1151, '4.HiCLibrary'!F:F, '4.HiCLibrary'!E:E))),
            _xlfn.XLOOKUP($B1151, '4.HiCLibrary'!F:F, '4.HiCLibrary'!E:E),
            IFERROR(
                _xlfn.XLOOKUP($B1151, '4.ONT'!F:F, '4.ONT'!E:E, "?"),
                "?"
            )
        )
    )
)</f>
        <v>OG588</v>
      </c>
      <c r="E1151" t="str">
        <f t="shared" si="19"/>
        <v>OG588U_D_IL_NOVA_230419_AD2</v>
      </c>
      <c r="F1151" s="183" t="s">
        <v>6459</v>
      </c>
      <c r="G1151" s="183" t="s">
        <v>6471</v>
      </c>
      <c r="H1151" s="289">
        <v>45035</v>
      </c>
      <c r="I1151" s="183" t="s">
        <v>6911</v>
      </c>
      <c r="J1151" s="183" t="s">
        <v>107</v>
      </c>
      <c r="K1151" s="183" t="s">
        <v>107</v>
      </c>
      <c r="L1151" s="185"/>
    </row>
    <row r="1152" spans="1:12" x14ac:dyDescent="0.25">
      <c r="A1152" s="115">
        <f ca="1">INDEX('1.MetaData'!A:A, MATCH($D1152, '1.MetaData'!$B:$B, 0))</f>
        <v>589</v>
      </c>
      <c r="B1152" s="161" t="s">
        <v>7225</v>
      </c>
      <c r="C1152" s="183" t="s">
        <v>4878</v>
      </c>
      <c r="D1152" s="81" t="str">
        <f ca="1">IF(
    NOT(ISERROR(_xlfn.XLOOKUP($B1152, '4.Illumina'!F:F, '4.Illumina'!E:E))),
    _xlfn.XLOOKUP($B1152, '4.Illumina'!F:F, '4.Illumina'!E:E),
    IF(
        NOT(ISERROR(_xlfn.XLOOKUP($B1152, '4.PacBio'!F:F, '4.PacBio'!E:E))),
        _xlfn.XLOOKUP($B1152, '4.PacBio'!F:F, '4.PacBio'!E:E),
        IF(
            NOT(ISERROR(_xlfn.XLOOKUP($B1152, '4.HiCLibrary'!F:F, '4.HiCLibrary'!E:E))),
            _xlfn.XLOOKUP($B1152, '4.HiCLibrary'!F:F, '4.HiCLibrary'!E:E),
            IFERROR(
                _xlfn.XLOOKUP($B1152, '4.ONT'!F:F, '4.ONT'!E:E, "?"),
                "?"
            )
        )
    )
)</f>
        <v>OG589</v>
      </c>
      <c r="E1152" t="str">
        <f t="shared" si="19"/>
        <v>OG589U_D_IL_NOVA_230302_AD</v>
      </c>
      <c r="F1152" s="183" t="s">
        <v>6459</v>
      </c>
      <c r="G1152" s="183" t="s">
        <v>6471</v>
      </c>
      <c r="H1152" s="289">
        <v>44987</v>
      </c>
      <c r="I1152" s="183" t="s">
        <v>6536</v>
      </c>
      <c r="J1152" s="183" t="s">
        <v>107</v>
      </c>
      <c r="K1152" s="183" t="s">
        <v>107</v>
      </c>
      <c r="L1152" s="185"/>
    </row>
    <row r="1153" spans="1:12" x14ac:dyDescent="0.25">
      <c r="A1153" s="115">
        <f ca="1">INDEX('1.MetaData'!A:A, MATCH($D1153, '1.MetaData'!$B:$B, 0))</f>
        <v>589</v>
      </c>
      <c r="B1153" s="161" t="s">
        <v>7225</v>
      </c>
      <c r="C1153" s="183" t="s">
        <v>4878</v>
      </c>
      <c r="D1153" s="81" t="str">
        <f ca="1">IF(
    NOT(ISERROR(_xlfn.XLOOKUP($B1153, '4.Illumina'!F:F, '4.Illumina'!E:E))),
    _xlfn.XLOOKUP($B1153, '4.Illumina'!F:F, '4.Illumina'!E:E),
    IF(
        NOT(ISERROR(_xlfn.XLOOKUP($B1153, '4.PacBio'!F:F, '4.PacBio'!E:E))),
        _xlfn.XLOOKUP($B1153, '4.PacBio'!F:F, '4.PacBio'!E:E),
        IF(
            NOT(ISERROR(_xlfn.XLOOKUP($B1153, '4.HiCLibrary'!F:F, '4.HiCLibrary'!E:E))),
            _xlfn.XLOOKUP($B1153, '4.HiCLibrary'!F:F, '4.HiCLibrary'!E:E),
            IFERROR(
                _xlfn.XLOOKUP($B1153, '4.ONT'!F:F, '4.ONT'!E:E, "?"),
                "?"
            )
        )
    )
)</f>
        <v>OG589</v>
      </c>
      <c r="E1153" t="str">
        <f t="shared" si="19"/>
        <v>OG589U_D_IL_NOVA_230419_AD2</v>
      </c>
      <c r="F1153" s="183" t="s">
        <v>6459</v>
      </c>
      <c r="G1153" s="183" t="s">
        <v>6471</v>
      </c>
      <c r="H1153" s="289">
        <v>45035</v>
      </c>
      <c r="I1153" s="183" t="s">
        <v>6911</v>
      </c>
      <c r="J1153" s="183" t="s">
        <v>107</v>
      </c>
      <c r="K1153" s="183" t="s">
        <v>107</v>
      </c>
      <c r="L1153" s="185"/>
    </row>
    <row r="1154" spans="1:12" x14ac:dyDescent="0.25">
      <c r="A1154" s="115">
        <f ca="1">INDEX('1.MetaData'!A:A, MATCH($D1154, '1.MetaData'!$B:$B, 0))</f>
        <v>590</v>
      </c>
      <c r="B1154" s="161" t="s">
        <v>7226</v>
      </c>
      <c r="C1154" s="183" t="s">
        <v>4878</v>
      </c>
      <c r="D1154" s="81" t="str">
        <f ca="1">IF(
    NOT(ISERROR(_xlfn.XLOOKUP($B1154, '4.Illumina'!F:F, '4.Illumina'!E:E))),
    _xlfn.XLOOKUP($B1154, '4.Illumina'!F:F, '4.Illumina'!E:E),
    IF(
        NOT(ISERROR(_xlfn.XLOOKUP($B1154, '4.PacBio'!F:F, '4.PacBio'!E:E))),
        _xlfn.XLOOKUP($B1154, '4.PacBio'!F:F, '4.PacBio'!E:E),
        IF(
            NOT(ISERROR(_xlfn.XLOOKUP($B1154, '4.HiCLibrary'!F:F, '4.HiCLibrary'!E:E))),
            _xlfn.XLOOKUP($B1154, '4.HiCLibrary'!F:F, '4.HiCLibrary'!E:E),
            IFERROR(
                _xlfn.XLOOKUP($B1154, '4.ONT'!F:F, '4.ONT'!E:E, "?"),
                "?"
            )
        )
    )
)</f>
        <v>OG590</v>
      </c>
      <c r="E1154" t="str">
        <f t="shared" si="19"/>
        <v>OG590U_D_IL_NOVA_230302_AD</v>
      </c>
      <c r="F1154" s="183" t="s">
        <v>6459</v>
      </c>
      <c r="G1154" s="183" t="s">
        <v>6471</v>
      </c>
      <c r="H1154" s="289">
        <v>44987</v>
      </c>
      <c r="I1154" s="183" t="s">
        <v>6536</v>
      </c>
      <c r="J1154" s="183" t="s">
        <v>107</v>
      </c>
      <c r="K1154" s="183" t="s">
        <v>107</v>
      </c>
      <c r="L1154" s="185"/>
    </row>
    <row r="1155" spans="1:12" x14ac:dyDescent="0.25">
      <c r="A1155" s="115">
        <f ca="1">INDEX('1.MetaData'!A:A, MATCH($D1155, '1.MetaData'!$B:$B, 0))</f>
        <v>590</v>
      </c>
      <c r="B1155" s="161" t="s">
        <v>7226</v>
      </c>
      <c r="C1155" s="183" t="s">
        <v>4878</v>
      </c>
      <c r="D1155" s="81" t="str">
        <f ca="1">IF(
    NOT(ISERROR(_xlfn.XLOOKUP($B1155, '4.Illumina'!F:F, '4.Illumina'!E:E))),
    _xlfn.XLOOKUP($B1155, '4.Illumina'!F:F, '4.Illumina'!E:E),
    IF(
        NOT(ISERROR(_xlfn.XLOOKUP($B1155, '4.PacBio'!F:F, '4.PacBio'!E:E))),
        _xlfn.XLOOKUP($B1155, '4.PacBio'!F:F, '4.PacBio'!E:E),
        IF(
            NOT(ISERROR(_xlfn.XLOOKUP($B1155, '4.HiCLibrary'!F:F, '4.HiCLibrary'!E:E))),
            _xlfn.XLOOKUP($B1155, '4.HiCLibrary'!F:F, '4.HiCLibrary'!E:E),
            IFERROR(
                _xlfn.XLOOKUP($B1155, '4.ONT'!F:F, '4.ONT'!E:E, "?"),
                "?"
            )
        )
    )
)</f>
        <v>OG590</v>
      </c>
      <c r="E1155" t="str">
        <f t="shared" si="19"/>
        <v>OG590U_D_IL_NOVA_230419_AD2</v>
      </c>
      <c r="F1155" s="183" t="s">
        <v>6459</v>
      </c>
      <c r="G1155" s="183" t="s">
        <v>6471</v>
      </c>
      <c r="H1155" s="289">
        <v>45035</v>
      </c>
      <c r="I1155" s="183" t="s">
        <v>6911</v>
      </c>
      <c r="J1155" s="183" t="s">
        <v>107</v>
      </c>
      <c r="K1155" s="183" t="s">
        <v>107</v>
      </c>
      <c r="L1155" s="185"/>
    </row>
    <row r="1156" spans="1:12" x14ac:dyDescent="0.25">
      <c r="A1156" s="115">
        <f ca="1">INDEX('1.MetaData'!A:A, MATCH($D1156, '1.MetaData'!$B:$B, 0))</f>
        <v>591</v>
      </c>
      <c r="B1156" s="161" t="s">
        <v>7227</v>
      </c>
      <c r="C1156" s="183" t="s">
        <v>4878</v>
      </c>
      <c r="D1156" s="81" t="str">
        <f ca="1">IF(
    NOT(ISERROR(_xlfn.XLOOKUP($B1156, '4.Illumina'!F:F, '4.Illumina'!E:E))),
    _xlfn.XLOOKUP($B1156, '4.Illumina'!F:F, '4.Illumina'!E:E),
    IF(
        NOT(ISERROR(_xlfn.XLOOKUP($B1156, '4.PacBio'!F:F, '4.PacBio'!E:E))),
        _xlfn.XLOOKUP($B1156, '4.PacBio'!F:F, '4.PacBio'!E:E),
        IF(
            NOT(ISERROR(_xlfn.XLOOKUP($B1156, '4.HiCLibrary'!F:F, '4.HiCLibrary'!E:E))),
            _xlfn.XLOOKUP($B1156, '4.HiCLibrary'!F:F, '4.HiCLibrary'!E:E),
            IFERROR(
                _xlfn.XLOOKUP($B1156, '4.ONT'!F:F, '4.ONT'!E:E, "?"),
                "?"
            )
        )
    )
)</f>
        <v>OG591</v>
      </c>
      <c r="E1156" t="str">
        <f t="shared" si="19"/>
        <v>OG591U_D_IL_NOVA_230302_AD</v>
      </c>
      <c r="F1156" s="183" t="s">
        <v>6459</v>
      </c>
      <c r="G1156" s="183" t="s">
        <v>6471</v>
      </c>
      <c r="H1156" s="289">
        <v>44987</v>
      </c>
      <c r="I1156" s="183" t="s">
        <v>6536</v>
      </c>
      <c r="J1156" s="183" t="s">
        <v>107</v>
      </c>
      <c r="K1156" s="183" t="s">
        <v>107</v>
      </c>
      <c r="L1156" s="185"/>
    </row>
    <row r="1157" spans="1:12" x14ac:dyDescent="0.25">
      <c r="A1157" s="115">
        <f ca="1">INDEX('1.MetaData'!A:A, MATCH($D1157, '1.MetaData'!$B:$B, 0))</f>
        <v>591</v>
      </c>
      <c r="B1157" s="161" t="s">
        <v>7227</v>
      </c>
      <c r="C1157" s="183" t="s">
        <v>4878</v>
      </c>
      <c r="D1157" s="81" t="str">
        <f ca="1">IF(
    NOT(ISERROR(_xlfn.XLOOKUP($B1157, '4.Illumina'!F:F, '4.Illumina'!E:E))),
    _xlfn.XLOOKUP($B1157, '4.Illumina'!F:F, '4.Illumina'!E:E),
    IF(
        NOT(ISERROR(_xlfn.XLOOKUP($B1157, '4.PacBio'!F:F, '4.PacBio'!E:E))),
        _xlfn.XLOOKUP($B1157, '4.PacBio'!F:F, '4.PacBio'!E:E),
        IF(
            NOT(ISERROR(_xlfn.XLOOKUP($B1157, '4.HiCLibrary'!F:F, '4.HiCLibrary'!E:E))),
            _xlfn.XLOOKUP($B1157, '4.HiCLibrary'!F:F, '4.HiCLibrary'!E:E),
            IFERROR(
                _xlfn.XLOOKUP($B1157, '4.ONT'!F:F, '4.ONT'!E:E, "?"),
                "?"
            )
        )
    )
)</f>
        <v>OG591</v>
      </c>
      <c r="E1157" t="str">
        <f t="shared" si="19"/>
        <v>OG591U_D_IL_NOVA_230419_AD2</v>
      </c>
      <c r="F1157" s="183" t="s">
        <v>6459</v>
      </c>
      <c r="G1157" s="183" t="s">
        <v>6471</v>
      </c>
      <c r="H1157" s="289">
        <v>45035</v>
      </c>
      <c r="I1157" s="183" t="s">
        <v>6911</v>
      </c>
      <c r="J1157" s="183" t="s">
        <v>107</v>
      </c>
      <c r="K1157" s="183" t="s">
        <v>107</v>
      </c>
      <c r="L1157" s="185"/>
    </row>
    <row r="1158" spans="1:12" x14ac:dyDescent="0.25">
      <c r="A1158" s="115">
        <f ca="1">INDEX('1.MetaData'!A:A, MATCH($D1158, '1.MetaData'!$B:$B, 0))</f>
        <v>592</v>
      </c>
      <c r="B1158" s="161" t="s">
        <v>7228</v>
      </c>
      <c r="C1158" s="183" t="s">
        <v>4878</v>
      </c>
      <c r="D1158" s="81" t="str">
        <f ca="1">IF(
    NOT(ISERROR(_xlfn.XLOOKUP($B1158, '4.Illumina'!F:F, '4.Illumina'!E:E))),
    _xlfn.XLOOKUP($B1158, '4.Illumina'!F:F, '4.Illumina'!E:E),
    IF(
        NOT(ISERROR(_xlfn.XLOOKUP($B1158, '4.PacBio'!F:F, '4.PacBio'!E:E))),
        _xlfn.XLOOKUP($B1158, '4.PacBio'!F:F, '4.PacBio'!E:E),
        IF(
            NOT(ISERROR(_xlfn.XLOOKUP($B1158, '4.HiCLibrary'!F:F, '4.HiCLibrary'!E:E))),
            _xlfn.XLOOKUP($B1158, '4.HiCLibrary'!F:F, '4.HiCLibrary'!E:E),
            IFERROR(
                _xlfn.XLOOKUP($B1158, '4.ONT'!F:F, '4.ONT'!E:E, "?"),
                "?"
            )
        )
    )
)</f>
        <v>OG592</v>
      </c>
      <c r="E1158" t="str">
        <f t="shared" si="19"/>
        <v>OG592U_D_IL_NOVA_230302_AD</v>
      </c>
      <c r="F1158" s="183" t="s">
        <v>6459</v>
      </c>
      <c r="G1158" s="183" t="s">
        <v>6471</v>
      </c>
      <c r="H1158" s="289">
        <v>44987</v>
      </c>
      <c r="I1158" s="183" t="s">
        <v>6536</v>
      </c>
      <c r="J1158" s="183" t="s">
        <v>107</v>
      </c>
      <c r="K1158" s="183" t="s">
        <v>107</v>
      </c>
      <c r="L1158" s="185"/>
    </row>
    <row r="1159" spans="1:12" x14ac:dyDescent="0.25">
      <c r="A1159" s="115">
        <f ca="1">INDEX('1.MetaData'!A:A, MATCH($D1159, '1.MetaData'!$B:$B, 0))</f>
        <v>592</v>
      </c>
      <c r="B1159" s="161" t="s">
        <v>7228</v>
      </c>
      <c r="C1159" s="183" t="s">
        <v>4878</v>
      </c>
      <c r="D1159" s="81" t="str">
        <f ca="1">IF(
    NOT(ISERROR(_xlfn.XLOOKUP($B1159, '4.Illumina'!F:F, '4.Illumina'!E:E))),
    _xlfn.XLOOKUP($B1159, '4.Illumina'!F:F, '4.Illumina'!E:E),
    IF(
        NOT(ISERROR(_xlfn.XLOOKUP($B1159, '4.PacBio'!F:F, '4.PacBio'!E:E))),
        _xlfn.XLOOKUP($B1159, '4.PacBio'!F:F, '4.PacBio'!E:E),
        IF(
            NOT(ISERROR(_xlfn.XLOOKUP($B1159, '4.HiCLibrary'!F:F, '4.HiCLibrary'!E:E))),
            _xlfn.XLOOKUP($B1159, '4.HiCLibrary'!F:F, '4.HiCLibrary'!E:E),
            IFERROR(
                _xlfn.XLOOKUP($B1159, '4.ONT'!F:F, '4.ONT'!E:E, "?"),
                "?"
            )
        )
    )
)</f>
        <v>OG592</v>
      </c>
      <c r="E1159" t="str">
        <f t="shared" si="19"/>
        <v>OG592U_D_IL_NOVA_230419_AD2</v>
      </c>
      <c r="F1159" s="183" t="s">
        <v>6459</v>
      </c>
      <c r="G1159" s="183" t="s">
        <v>6471</v>
      </c>
      <c r="H1159" s="289">
        <v>45035</v>
      </c>
      <c r="I1159" s="183" t="s">
        <v>6911</v>
      </c>
      <c r="J1159" s="183" t="s">
        <v>107</v>
      </c>
      <c r="K1159" s="183" t="s">
        <v>107</v>
      </c>
      <c r="L1159" s="185"/>
    </row>
    <row r="1160" spans="1:12" x14ac:dyDescent="0.25">
      <c r="A1160" s="115">
        <f ca="1">INDEX('1.MetaData'!A:A, MATCH($D1160, '1.MetaData'!$B:$B, 0))</f>
        <v>593</v>
      </c>
      <c r="B1160" s="161" t="s">
        <v>7229</v>
      </c>
      <c r="C1160" s="183" t="s">
        <v>4878</v>
      </c>
      <c r="D1160" s="81" t="str">
        <f ca="1">IF(
    NOT(ISERROR(_xlfn.XLOOKUP($B1160, '4.Illumina'!F:F, '4.Illumina'!E:E))),
    _xlfn.XLOOKUP($B1160, '4.Illumina'!F:F, '4.Illumina'!E:E),
    IF(
        NOT(ISERROR(_xlfn.XLOOKUP($B1160, '4.PacBio'!F:F, '4.PacBio'!E:E))),
        _xlfn.XLOOKUP($B1160, '4.PacBio'!F:F, '4.PacBio'!E:E),
        IF(
            NOT(ISERROR(_xlfn.XLOOKUP($B1160, '4.HiCLibrary'!F:F, '4.HiCLibrary'!E:E))),
            _xlfn.XLOOKUP($B1160, '4.HiCLibrary'!F:F, '4.HiCLibrary'!E:E),
            IFERROR(
                _xlfn.XLOOKUP($B1160, '4.ONT'!F:F, '4.ONT'!E:E, "?"),
                "?"
            )
        )
    )
)</f>
        <v>OG593</v>
      </c>
      <c r="E1160" t="str">
        <f t="shared" si="19"/>
        <v>OG593U_D_IL_NOVA_230302_AD</v>
      </c>
      <c r="F1160" s="183" t="s">
        <v>6459</v>
      </c>
      <c r="G1160" s="183" t="s">
        <v>6471</v>
      </c>
      <c r="H1160" s="289">
        <v>44987</v>
      </c>
      <c r="I1160" s="183" t="s">
        <v>6536</v>
      </c>
      <c r="J1160" s="183" t="s">
        <v>107</v>
      </c>
      <c r="K1160" s="183" t="s">
        <v>107</v>
      </c>
      <c r="L1160" s="185"/>
    </row>
    <row r="1161" spans="1:12" x14ac:dyDescent="0.25">
      <c r="A1161" s="115">
        <f ca="1">INDEX('1.MetaData'!A:A, MATCH($D1161, '1.MetaData'!$B:$B, 0))</f>
        <v>593</v>
      </c>
      <c r="B1161" s="161" t="s">
        <v>7229</v>
      </c>
      <c r="C1161" s="183" t="s">
        <v>4878</v>
      </c>
      <c r="D1161" s="81" t="str">
        <f ca="1">IF(
    NOT(ISERROR(_xlfn.XLOOKUP($B1161, '4.Illumina'!F:F, '4.Illumina'!E:E))),
    _xlfn.XLOOKUP($B1161, '4.Illumina'!F:F, '4.Illumina'!E:E),
    IF(
        NOT(ISERROR(_xlfn.XLOOKUP($B1161, '4.PacBio'!F:F, '4.PacBio'!E:E))),
        _xlfn.XLOOKUP($B1161, '4.PacBio'!F:F, '4.PacBio'!E:E),
        IF(
            NOT(ISERROR(_xlfn.XLOOKUP($B1161, '4.HiCLibrary'!F:F, '4.HiCLibrary'!E:E))),
            _xlfn.XLOOKUP($B1161, '4.HiCLibrary'!F:F, '4.HiCLibrary'!E:E),
            IFERROR(
                _xlfn.XLOOKUP($B1161, '4.ONT'!F:F, '4.ONT'!E:E, "?"),
                "?"
            )
        )
    )
)</f>
        <v>OG593</v>
      </c>
      <c r="E1161" t="str">
        <f t="shared" si="19"/>
        <v>OG593U_D_IL_NOVA_230419_AD2</v>
      </c>
      <c r="F1161" s="183" t="s">
        <v>6459</v>
      </c>
      <c r="G1161" s="183" t="s">
        <v>6471</v>
      </c>
      <c r="H1161" s="289">
        <v>45035</v>
      </c>
      <c r="I1161" s="183" t="s">
        <v>6911</v>
      </c>
      <c r="J1161" s="183" t="s">
        <v>107</v>
      </c>
      <c r="K1161" s="183" t="s">
        <v>107</v>
      </c>
      <c r="L1161" s="185"/>
    </row>
    <row r="1162" spans="1:12" x14ac:dyDescent="0.25">
      <c r="A1162" s="115">
        <f ca="1">INDEX('1.MetaData'!A:A, MATCH($D1162, '1.MetaData'!$B:$B, 0))</f>
        <v>594</v>
      </c>
      <c r="B1162" s="161" t="s">
        <v>7230</v>
      </c>
      <c r="C1162" s="183" t="s">
        <v>4878</v>
      </c>
      <c r="D1162" s="81" t="str">
        <f ca="1">IF(
    NOT(ISERROR(_xlfn.XLOOKUP($B1162, '4.Illumina'!F:F, '4.Illumina'!E:E))),
    _xlfn.XLOOKUP($B1162, '4.Illumina'!F:F, '4.Illumina'!E:E),
    IF(
        NOT(ISERROR(_xlfn.XLOOKUP($B1162, '4.PacBio'!F:F, '4.PacBio'!E:E))),
        _xlfn.XLOOKUP($B1162, '4.PacBio'!F:F, '4.PacBio'!E:E),
        IF(
            NOT(ISERROR(_xlfn.XLOOKUP($B1162, '4.HiCLibrary'!F:F, '4.HiCLibrary'!E:E))),
            _xlfn.XLOOKUP($B1162, '4.HiCLibrary'!F:F, '4.HiCLibrary'!E:E),
            IFERROR(
                _xlfn.XLOOKUP($B1162, '4.ONT'!F:F, '4.ONT'!E:E, "?"),
                "?"
            )
        )
    )
)</f>
        <v>OG594</v>
      </c>
      <c r="E1162" t="str">
        <f t="shared" si="19"/>
        <v>OG594U_D_IL_NOVA_230302_AD</v>
      </c>
      <c r="F1162" s="183" t="s">
        <v>6459</v>
      </c>
      <c r="G1162" s="183" t="s">
        <v>6471</v>
      </c>
      <c r="H1162" s="289">
        <v>44987</v>
      </c>
      <c r="I1162" s="183" t="s">
        <v>6536</v>
      </c>
      <c r="J1162" s="183" t="s">
        <v>107</v>
      </c>
      <c r="K1162" s="183" t="s">
        <v>107</v>
      </c>
      <c r="L1162" s="185"/>
    </row>
    <row r="1163" spans="1:12" x14ac:dyDescent="0.25">
      <c r="A1163" s="115">
        <f ca="1">INDEX('1.MetaData'!A:A, MATCH($D1163, '1.MetaData'!$B:$B, 0))</f>
        <v>594</v>
      </c>
      <c r="B1163" s="161" t="s">
        <v>7230</v>
      </c>
      <c r="C1163" s="183" t="s">
        <v>4878</v>
      </c>
      <c r="D1163" s="81" t="str">
        <f ca="1">IF(
    NOT(ISERROR(_xlfn.XLOOKUP($B1163, '4.Illumina'!F:F, '4.Illumina'!E:E))),
    _xlfn.XLOOKUP($B1163, '4.Illumina'!F:F, '4.Illumina'!E:E),
    IF(
        NOT(ISERROR(_xlfn.XLOOKUP($B1163, '4.PacBio'!F:F, '4.PacBio'!E:E))),
        _xlfn.XLOOKUP($B1163, '4.PacBio'!F:F, '4.PacBio'!E:E),
        IF(
            NOT(ISERROR(_xlfn.XLOOKUP($B1163, '4.HiCLibrary'!F:F, '4.HiCLibrary'!E:E))),
            _xlfn.XLOOKUP($B1163, '4.HiCLibrary'!F:F, '4.HiCLibrary'!E:E),
            IFERROR(
                _xlfn.XLOOKUP($B1163, '4.ONT'!F:F, '4.ONT'!E:E, "?"),
                "?"
            )
        )
    )
)</f>
        <v>OG594</v>
      </c>
      <c r="E1163" t="str">
        <f t="shared" si="19"/>
        <v>OG594U_D_IL_NOVA_230419_AD2</v>
      </c>
      <c r="F1163" s="183" t="s">
        <v>6459</v>
      </c>
      <c r="G1163" s="183" t="s">
        <v>6471</v>
      </c>
      <c r="H1163" s="289">
        <v>45035</v>
      </c>
      <c r="I1163" s="183" t="s">
        <v>6911</v>
      </c>
      <c r="J1163" s="183" t="s">
        <v>107</v>
      </c>
      <c r="K1163" s="183" t="s">
        <v>107</v>
      </c>
      <c r="L1163" s="185"/>
    </row>
    <row r="1164" spans="1:12" x14ac:dyDescent="0.25">
      <c r="A1164" s="115">
        <f ca="1">INDEX('1.MetaData'!A:A, MATCH($D1164, '1.MetaData'!$B:$B, 0))</f>
        <v>595</v>
      </c>
      <c r="B1164" s="161" t="s">
        <v>7231</v>
      </c>
      <c r="C1164" s="183" t="s">
        <v>4878</v>
      </c>
      <c r="D1164" s="81" t="str">
        <f ca="1">IF(
    NOT(ISERROR(_xlfn.XLOOKUP($B1164, '4.Illumina'!F:F, '4.Illumina'!E:E))),
    _xlfn.XLOOKUP($B1164, '4.Illumina'!F:F, '4.Illumina'!E:E),
    IF(
        NOT(ISERROR(_xlfn.XLOOKUP($B1164, '4.PacBio'!F:F, '4.PacBio'!E:E))),
        _xlfn.XLOOKUP($B1164, '4.PacBio'!F:F, '4.PacBio'!E:E),
        IF(
            NOT(ISERROR(_xlfn.XLOOKUP($B1164, '4.HiCLibrary'!F:F, '4.HiCLibrary'!E:E))),
            _xlfn.XLOOKUP($B1164, '4.HiCLibrary'!F:F, '4.HiCLibrary'!E:E),
            IFERROR(
                _xlfn.XLOOKUP($B1164, '4.ONT'!F:F, '4.ONT'!E:E, "?"),
                "?"
            )
        )
    )
)</f>
        <v>OG595</v>
      </c>
      <c r="E1164" t="str">
        <f t="shared" si="19"/>
        <v>OG595U_D_IL_NOVA_230302_AD</v>
      </c>
      <c r="F1164" s="183" t="s">
        <v>6459</v>
      </c>
      <c r="G1164" s="183" t="s">
        <v>6471</v>
      </c>
      <c r="H1164" s="289">
        <v>44987</v>
      </c>
      <c r="I1164" s="183" t="s">
        <v>6536</v>
      </c>
      <c r="J1164" s="183" t="s">
        <v>107</v>
      </c>
      <c r="K1164" s="183" t="s">
        <v>107</v>
      </c>
      <c r="L1164" s="185"/>
    </row>
    <row r="1165" spans="1:12" x14ac:dyDescent="0.25">
      <c r="A1165" s="115">
        <f ca="1">INDEX('1.MetaData'!A:A, MATCH($D1165, '1.MetaData'!$B:$B, 0))</f>
        <v>595</v>
      </c>
      <c r="B1165" s="161" t="s">
        <v>7231</v>
      </c>
      <c r="C1165" s="183" t="s">
        <v>4878</v>
      </c>
      <c r="D1165" s="81" t="str">
        <f ca="1">IF(
    NOT(ISERROR(_xlfn.XLOOKUP($B1165, '4.Illumina'!F:F, '4.Illumina'!E:E))),
    _xlfn.XLOOKUP($B1165, '4.Illumina'!F:F, '4.Illumina'!E:E),
    IF(
        NOT(ISERROR(_xlfn.XLOOKUP($B1165, '4.PacBio'!F:F, '4.PacBio'!E:E))),
        _xlfn.XLOOKUP($B1165, '4.PacBio'!F:F, '4.PacBio'!E:E),
        IF(
            NOT(ISERROR(_xlfn.XLOOKUP($B1165, '4.HiCLibrary'!F:F, '4.HiCLibrary'!E:E))),
            _xlfn.XLOOKUP($B1165, '4.HiCLibrary'!F:F, '4.HiCLibrary'!E:E),
            IFERROR(
                _xlfn.XLOOKUP($B1165, '4.ONT'!F:F, '4.ONT'!E:E, "?"),
                "?"
            )
        )
    )
)</f>
        <v>OG595</v>
      </c>
      <c r="E1165" t="str">
        <f t="shared" si="19"/>
        <v>OG595U_D_IL_NOVA_230419_AD2</v>
      </c>
      <c r="F1165" s="183" t="s">
        <v>6459</v>
      </c>
      <c r="G1165" s="183" t="s">
        <v>6471</v>
      </c>
      <c r="H1165" s="289">
        <v>45035</v>
      </c>
      <c r="I1165" s="183" t="s">
        <v>6911</v>
      </c>
      <c r="J1165" s="183" t="s">
        <v>107</v>
      </c>
      <c r="K1165" s="183" t="s">
        <v>107</v>
      </c>
      <c r="L1165" s="185"/>
    </row>
    <row r="1166" spans="1:12" x14ac:dyDescent="0.25">
      <c r="A1166" s="115">
        <f ca="1">INDEX('1.MetaData'!A:A, MATCH($D1166, '1.MetaData'!$B:$B, 0))</f>
        <v>596</v>
      </c>
      <c r="B1166" s="161" t="s">
        <v>7232</v>
      </c>
      <c r="C1166" s="183" t="s">
        <v>4878</v>
      </c>
      <c r="D1166" s="81" t="str">
        <f ca="1">IF(
    NOT(ISERROR(_xlfn.XLOOKUP($B1166, '4.Illumina'!F:F, '4.Illumina'!E:E))),
    _xlfn.XLOOKUP($B1166, '4.Illumina'!F:F, '4.Illumina'!E:E),
    IF(
        NOT(ISERROR(_xlfn.XLOOKUP($B1166, '4.PacBio'!F:F, '4.PacBio'!E:E))),
        _xlfn.XLOOKUP($B1166, '4.PacBio'!F:F, '4.PacBio'!E:E),
        IF(
            NOT(ISERROR(_xlfn.XLOOKUP($B1166, '4.HiCLibrary'!F:F, '4.HiCLibrary'!E:E))),
            _xlfn.XLOOKUP($B1166, '4.HiCLibrary'!F:F, '4.HiCLibrary'!E:E),
            IFERROR(
                _xlfn.XLOOKUP($B1166, '4.ONT'!F:F, '4.ONT'!E:E, "?"),
                "?"
            )
        )
    )
)</f>
        <v>OG596</v>
      </c>
      <c r="E1166" t="str">
        <f t="shared" si="19"/>
        <v>OG596U_D_IL_NOVA_230302_AD</v>
      </c>
      <c r="F1166" s="183" t="s">
        <v>6459</v>
      </c>
      <c r="G1166" s="183" t="s">
        <v>6471</v>
      </c>
      <c r="H1166" s="289">
        <v>44987</v>
      </c>
      <c r="I1166" s="183" t="s">
        <v>6536</v>
      </c>
      <c r="J1166" s="183" t="s">
        <v>107</v>
      </c>
      <c r="K1166" s="183" t="s">
        <v>107</v>
      </c>
      <c r="L1166" s="185"/>
    </row>
    <row r="1167" spans="1:12" x14ac:dyDescent="0.25">
      <c r="A1167" s="115">
        <f ca="1">INDEX('1.MetaData'!A:A, MATCH($D1167, '1.MetaData'!$B:$B, 0))</f>
        <v>596</v>
      </c>
      <c r="B1167" s="161" t="s">
        <v>7232</v>
      </c>
      <c r="C1167" s="183" t="s">
        <v>4878</v>
      </c>
      <c r="D1167" s="81" t="str">
        <f ca="1">IF(
    NOT(ISERROR(_xlfn.XLOOKUP($B1167, '4.Illumina'!F:F, '4.Illumina'!E:E))),
    _xlfn.XLOOKUP($B1167, '4.Illumina'!F:F, '4.Illumina'!E:E),
    IF(
        NOT(ISERROR(_xlfn.XLOOKUP($B1167, '4.PacBio'!F:F, '4.PacBio'!E:E))),
        _xlfn.XLOOKUP($B1167, '4.PacBio'!F:F, '4.PacBio'!E:E),
        IF(
            NOT(ISERROR(_xlfn.XLOOKUP($B1167, '4.HiCLibrary'!F:F, '4.HiCLibrary'!E:E))),
            _xlfn.XLOOKUP($B1167, '4.HiCLibrary'!F:F, '4.HiCLibrary'!E:E),
            IFERROR(
                _xlfn.XLOOKUP($B1167, '4.ONT'!F:F, '4.ONT'!E:E, "?"),
                "?"
            )
        )
    )
)</f>
        <v>OG596</v>
      </c>
      <c r="E1167" t="str">
        <f t="shared" si="19"/>
        <v>OG596U_D_IL_NOVA_230419_AD2</v>
      </c>
      <c r="F1167" s="183" t="s">
        <v>6459</v>
      </c>
      <c r="G1167" s="183" t="s">
        <v>6471</v>
      </c>
      <c r="H1167" s="289">
        <v>45035</v>
      </c>
      <c r="I1167" s="183" t="s">
        <v>6911</v>
      </c>
      <c r="J1167" s="183" t="s">
        <v>107</v>
      </c>
      <c r="K1167" s="183" t="s">
        <v>107</v>
      </c>
      <c r="L1167" s="185"/>
    </row>
    <row r="1168" spans="1:12" x14ac:dyDescent="0.25">
      <c r="A1168" s="115">
        <f ca="1">INDEX('1.MetaData'!A:A, MATCH($D1168, '1.MetaData'!$B:$B, 0))</f>
        <v>597</v>
      </c>
      <c r="B1168" s="161" t="s">
        <v>7233</v>
      </c>
      <c r="C1168" s="183" t="s">
        <v>4878</v>
      </c>
      <c r="D1168" s="81" t="str">
        <f ca="1">IF(
    NOT(ISERROR(_xlfn.XLOOKUP($B1168, '4.Illumina'!F:F, '4.Illumina'!E:E))),
    _xlfn.XLOOKUP($B1168, '4.Illumina'!F:F, '4.Illumina'!E:E),
    IF(
        NOT(ISERROR(_xlfn.XLOOKUP($B1168, '4.PacBio'!F:F, '4.PacBio'!E:E))),
        _xlfn.XLOOKUP($B1168, '4.PacBio'!F:F, '4.PacBio'!E:E),
        IF(
            NOT(ISERROR(_xlfn.XLOOKUP($B1168, '4.HiCLibrary'!F:F, '4.HiCLibrary'!E:E))),
            _xlfn.XLOOKUP($B1168, '4.HiCLibrary'!F:F, '4.HiCLibrary'!E:E),
            IFERROR(
                _xlfn.XLOOKUP($B1168, '4.ONT'!F:F, '4.ONT'!E:E, "?"),
                "?"
            )
        )
    )
)</f>
        <v>OG597</v>
      </c>
      <c r="E1168" t="str">
        <f t="shared" si="19"/>
        <v>OG597U_D_IL_NOVA_230302_AD</v>
      </c>
      <c r="F1168" s="183" t="s">
        <v>6459</v>
      </c>
      <c r="G1168" s="183" t="s">
        <v>6471</v>
      </c>
      <c r="H1168" s="289">
        <v>44987</v>
      </c>
      <c r="I1168" s="183" t="s">
        <v>6536</v>
      </c>
      <c r="J1168" s="183" t="s">
        <v>107</v>
      </c>
      <c r="K1168" s="183" t="s">
        <v>107</v>
      </c>
      <c r="L1168" s="185"/>
    </row>
    <row r="1169" spans="1:12" x14ac:dyDescent="0.25">
      <c r="A1169" s="115">
        <f ca="1">INDEX('1.MetaData'!A:A, MATCH($D1169, '1.MetaData'!$B:$B, 0))</f>
        <v>597</v>
      </c>
      <c r="B1169" s="161" t="s">
        <v>7233</v>
      </c>
      <c r="C1169" s="183" t="s">
        <v>4878</v>
      </c>
      <c r="D1169" s="81" t="str">
        <f ca="1">IF(
    NOT(ISERROR(_xlfn.XLOOKUP($B1169, '4.Illumina'!F:F, '4.Illumina'!E:E))),
    _xlfn.XLOOKUP($B1169, '4.Illumina'!F:F, '4.Illumina'!E:E),
    IF(
        NOT(ISERROR(_xlfn.XLOOKUP($B1169, '4.PacBio'!F:F, '4.PacBio'!E:E))),
        _xlfn.XLOOKUP($B1169, '4.PacBio'!F:F, '4.PacBio'!E:E),
        IF(
            NOT(ISERROR(_xlfn.XLOOKUP($B1169, '4.HiCLibrary'!F:F, '4.HiCLibrary'!E:E))),
            _xlfn.XLOOKUP($B1169, '4.HiCLibrary'!F:F, '4.HiCLibrary'!E:E),
            IFERROR(
                _xlfn.XLOOKUP($B1169, '4.ONT'!F:F, '4.ONT'!E:E, "?"),
                "?"
            )
        )
    )
)</f>
        <v>OG597</v>
      </c>
      <c r="E1169" t="str">
        <f t="shared" si="19"/>
        <v>OG597U_D_IL_NOVA_230419_AD2</v>
      </c>
      <c r="F1169" s="183" t="s">
        <v>6459</v>
      </c>
      <c r="G1169" s="183" t="s">
        <v>6471</v>
      </c>
      <c r="H1169" s="289">
        <v>45035</v>
      </c>
      <c r="I1169" s="183" t="s">
        <v>6911</v>
      </c>
      <c r="J1169" s="183" t="s">
        <v>107</v>
      </c>
      <c r="K1169" s="183" t="s">
        <v>107</v>
      </c>
      <c r="L1169" s="185"/>
    </row>
    <row r="1170" spans="1:12" x14ac:dyDescent="0.25">
      <c r="A1170" s="115">
        <f ca="1">INDEX('1.MetaData'!A:A, MATCH($D1170, '1.MetaData'!$B:$B, 0))</f>
        <v>598</v>
      </c>
      <c r="B1170" s="161" t="s">
        <v>7234</v>
      </c>
      <c r="C1170" s="183" t="s">
        <v>4878</v>
      </c>
      <c r="D1170" s="81" t="str">
        <f ca="1">IF(
    NOT(ISERROR(_xlfn.XLOOKUP($B1170, '4.Illumina'!F:F, '4.Illumina'!E:E))),
    _xlfn.XLOOKUP($B1170, '4.Illumina'!F:F, '4.Illumina'!E:E),
    IF(
        NOT(ISERROR(_xlfn.XLOOKUP($B1170, '4.PacBio'!F:F, '4.PacBio'!E:E))),
        _xlfn.XLOOKUP($B1170, '4.PacBio'!F:F, '4.PacBio'!E:E),
        IF(
            NOT(ISERROR(_xlfn.XLOOKUP($B1170, '4.HiCLibrary'!F:F, '4.HiCLibrary'!E:E))),
            _xlfn.XLOOKUP($B1170, '4.HiCLibrary'!F:F, '4.HiCLibrary'!E:E),
            IFERROR(
                _xlfn.XLOOKUP($B1170, '4.ONT'!F:F, '4.ONT'!E:E, "?"),
                "?"
            )
        )
    )
)</f>
        <v>OG598</v>
      </c>
      <c r="E1170" t="str">
        <f t="shared" si="19"/>
        <v>OG598U_D_IL_NOVA_230302_AD</v>
      </c>
      <c r="F1170" s="183" t="s">
        <v>6459</v>
      </c>
      <c r="G1170" s="183" t="s">
        <v>6471</v>
      </c>
      <c r="H1170" s="289">
        <v>44987</v>
      </c>
      <c r="I1170" s="183" t="s">
        <v>6536</v>
      </c>
      <c r="J1170" s="183" t="s">
        <v>107</v>
      </c>
      <c r="K1170" s="183" t="s">
        <v>107</v>
      </c>
      <c r="L1170" s="185"/>
    </row>
    <row r="1171" spans="1:12" x14ac:dyDescent="0.25">
      <c r="A1171" s="115">
        <f ca="1">INDEX('1.MetaData'!A:A, MATCH($D1171, '1.MetaData'!$B:$B, 0))</f>
        <v>598</v>
      </c>
      <c r="B1171" s="161" t="s">
        <v>7234</v>
      </c>
      <c r="C1171" s="183" t="s">
        <v>4878</v>
      </c>
      <c r="D1171" s="81" t="str">
        <f ca="1">IF(
    NOT(ISERROR(_xlfn.XLOOKUP($B1171, '4.Illumina'!F:F, '4.Illumina'!E:E))),
    _xlfn.XLOOKUP($B1171, '4.Illumina'!F:F, '4.Illumina'!E:E),
    IF(
        NOT(ISERROR(_xlfn.XLOOKUP($B1171, '4.PacBio'!F:F, '4.PacBio'!E:E))),
        _xlfn.XLOOKUP($B1171, '4.PacBio'!F:F, '4.PacBio'!E:E),
        IF(
            NOT(ISERROR(_xlfn.XLOOKUP($B1171, '4.HiCLibrary'!F:F, '4.HiCLibrary'!E:E))),
            _xlfn.XLOOKUP($B1171, '4.HiCLibrary'!F:F, '4.HiCLibrary'!E:E),
            IFERROR(
                _xlfn.XLOOKUP($B1171, '4.ONT'!F:F, '4.ONT'!E:E, "?"),
                "?"
            )
        )
    )
)</f>
        <v>OG598</v>
      </c>
      <c r="E1171" t="str">
        <f t="shared" si="19"/>
        <v>OG598U_D_IL_NOVA_230419_AD2</v>
      </c>
      <c r="F1171" s="183" t="s">
        <v>6459</v>
      </c>
      <c r="G1171" s="183" t="s">
        <v>6471</v>
      </c>
      <c r="H1171" s="289">
        <v>45035</v>
      </c>
      <c r="I1171" s="183" t="s">
        <v>6911</v>
      </c>
      <c r="J1171" s="183" t="s">
        <v>107</v>
      </c>
      <c r="K1171" s="183" t="s">
        <v>107</v>
      </c>
      <c r="L1171" s="185"/>
    </row>
    <row r="1172" spans="1:12" x14ac:dyDescent="0.25">
      <c r="A1172" s="115">
        <f ca="1">INDEX('1.MetaData'!A:A, MATCH($D1172, '1.MetaData'!$B:$B, 0))</f>
        <v>599</v>
      </c>
      <c r="B1172" s="161" t="s">
        <v>7235</v>
      </c>
      <c r="C1172" s="183" t="s">
        <v>4878</v>
      </c>
      <c r="D1172" s="81" t="str">
        <f ca="1">IF(
    NOT(ISERROR(_xlfn.XLOOKUP($B1172, '4.Illumina'!F:F, '4.Illumina'!E:E))),
    _xlfn.XLOOKUP($B1172, '4.Illumina'!F:F, '4.Illumina'!E:E),
    IF(
        NOT(ISERROR(_xlfn.XLOOKUP($B1172, '4.PacBio'!F:F, '4.PacBio'!E:E))),
        _xlfn.XLOOKUP($B1172, '4.PacBio'!F:F, '4.PacBio'!E:E),
        IF(
            NOT(ISERROR(_xlfn.XLOOKUP($B1172, '4.HiCLibrary'!F:F, '4.HiCLibrary'!E:E))),
            _xlfn.XLOOKUP($B1172, '4.HiCLibrary'!F:F, '4.HiCLibrary'!E:E),
            IFERROR(
                _xlfn.XLOOKUP($B1172, '4.ONT'!F:F, '4.ONT'!E:E, "?"),
                "?"
            )
        )
    )
)</f>
        <v>OG599</v>
      </c>
      <c r="E1172" t="str">
        <f t="shared" si="19"/>
        <v>OG599U_D_IL_NOVA_230302_AD</v>
      </c>
      <c r="F1172" s="183" t="s">
        <v>6459</v>
      </c>
      <c r="G1172" s="183" t="s">
        <v>6471</v>
      </c>
      <c r="H1172" s="289">
        <v>44987</v>
      </c>
      <c r="I1172" s="183" t="s">
        <v>6536</v>
      </c>
      <c r="J1172" s="183" t="s">
        <v>107</v>
      </c>
      <c r="K1172" s="183" t="s">
        <v>107</v>
      </c>
      <c r="L1172" s="185"/>
    </row>
    <row r="1173" spans="1:12" x14ac:dyDescent="0.25">
      <c r="A1173" s="115">
        <f ca="1">INDEX('1.MetaData'!A:A, MATCH($D1173, '1.MetaData'!$B:$B, 0))</f>
        <v>599</v>
      </c>
      <c r="B1173" s="161" t="s">
        <v>7235</v>
      </c>
      <c r="C1173" s="183" t="s">
        <v>4878</v>
      </c>
      <c r="D1173" s="81" t="str">
        <f ca="1">IF(
    NOT(ISERROR(_xlfn.XLOOKUP($B1173, '4.Illumina'!F:F, '4.Illumina'!E:E))),
    _xlfn.XLOOKUP($B1173, '4.Illumina'!F:F, '4.Illumina'!E:E),
    IF(
        NOT(ISERROR(_xlfn.XLOOKUP($B1173, '4.PacBio'!F:F, '4.PacBio'!E:E))),
        _xlfn.XLOOKUP($B1173, '4.PacBio'!F:F, '4.PacBio'!E:E),
        IF(
            NOT(ISERROR(_xlfn.XLOOKUP($B1173, '4.HiCLibrary'!F:F, '4.HiCLibrary'!E:E))),
            _xlfn.XLOOKUP($B1173, '4.HiCLibrary'!F:F, '4.HiCLibrary'!E:E),
            IFERROR(
                _xlfn.XLOOKUP($B1173, '4.ONT'!F:F, '4.ONT'!E:E, "?"),
                "?"
            )
        )
    )
)</f>
        <v>OG599</v>
      </c>
      <c r="E1173" t="str">
        <f t="shared" si="19"/>
        <v>OG599U_D_IL_NOVA_230419_AD2</v>
      </c>
      <c r="F1173" s="183" t="s">
        <v>6459</v>
      </c>
      <c r="G1173" s="183" t="s">
        <v>6471</v>
      </c>
      <c r="H1173" s="289">
        <v>45035</v>
      </c>
      <c r="I1173" s="183" t="s">
        <v>6911</v>
      </c>
      <c r="J1173" s="183" t="s">
        <v>107</v>
      </c>
      <c r="K1173" s="183" t="s">
        <v>107</v>
      </c>
      <c r="L1173" s="185"/>
    </row>
    <row r="1174" spans="1:12" x14ac:dyDescent="0.25">
      <c r="A1174" s="115">
        <f ca="1">INDEX('1.MetaData'!A:A, MATCH($D1174, '1.MetaData'!$B:$B, 0))</f>
        <v>600</v>
      </c>
      <c r="B1174" s="161" t="s">
        <v>7236</v>
      </c>
      <c r="C1174" s="183" t="s">
        <v>4878</v>
      </c>
      <c r="D1174" s="81" t="str">
        <f ca="1">IF(
    NOT(ISERROR(_xlfn.XLOOKUP($B1174, '4.Illumina'!F:F, '4.Illumina'!E:E))),
    _xlfn.XLOOKUP($B1174, '4.Illumina'!F:F, '4.Illumina'!E:E),
    IF(
        NOT(ISERROR(_xlfn.XLOOKUP($B1174, '4.PacBio'!F:F, '4.PacBio'!E:E))),
        _xlfn.XLOOKUP($B1174, '4.PacBio'!F:F, '4.PacBio'!E:E),
        IF(
            NOT(ISERROR(_xlfn.XLOOKUP($B1174, '4.HiCLibrary'!F:F, '4.HiCLibrary'!E:E))),
            _xlfn.XLOOKUP($B1174, '4.HiCLibrary'!F:F, '4.HiCLibrary'!E:E),
            IFERROR(
                _xlfn.XLOOKUP($B1174, '4.ONT'!F:F, '4.ONT'!E:E, "?"),
                "?"
            )
        )
    )
)</f>
        <v>OG600</v>
      </c>
      <c r="E1174" t="str">
        <f t="shared" si="19"/>
        <v>OG600U_D_IL_NOVA_230302_AD</v>
      </c>
      <c r="F1174" s="183" t="s">
        <v>6459</v>
      </c>
      <c r="G1174" s="183" t="s">
        <v>6471</v>
      </c>
      <c r="H1174" s="289">
        <v>44987</v>
      </c>
      <c r="I1174" s="183" t="s">
        <v>6536</v>
      </c>
      <c r="J1174" s="183" t="s">
        <v>107</v>
      </c>
      <c r="K1174" s="183" t="s">
        <v>107</v>
      </c>
      <c r="L1174" s="185"/>
    </row>
    <row r="1175" spans="1:12" x14ac:dyDescent="0.25">
      <c r="A1175" s="115">
        <f ca="1">INDEX('1.MetaData'!A:A, MATCH($D1175, '1.MetaData'!$B:$B, 0))</f>
        <v>600</v>
      </c>
      <c r="B1175" s="161" t="s">
        <v>7236</v>
      </c>
      <c r="C1175" s="183" t="s">
        <v>4878</v>
      </c>
      <c r="D1175" s="81" t="str">
        <f ca="1">IF(
    NOT(ISERROR(_xlfn.XLOOKUP($B1175, '4.Illumina'!F:F, '4.Illumina'!E:E))),
    _xlfn.XLOOKUP($B1175, '4.Illumina'!F:F, '4.Illumina'!E:E),
    IF(
        NOT(ISERROR(_xlfn.XLOOKUP($B1175, '4.PacBio'!F:F, '4.PacBio'!E:E))),
        _xlfn.XLOOKUP($B1175, '4.PacBio'!F:F, '4.PacBio'!E:E),
        IF(
            NOT(ISERROR(_xlfn.XLOOKUP($B1175, '4.HiCLibrary'!F:F, '4.HiCLibrary'!E:E))),
            _xlfn.XLOOKUP($B1175, '4.HiCLibrary'!F:F, '4.HiCLibrary'!E:E),
            IFERROR(
                _xlfn.XLOOKUP($B1175, '4.ONT'!F:F, '4.ONT'!E:E, "?"),
                "?"
            )
        )
    )
)</f>
        <v>OG600</v>
      </c>
      <c r="E1175" t="str">
        <f t="shared" si="19"/>
        <v>OG600U_D_IL_NOVA_230419_AD2</v>
      </c>
      <c r="F1175" s="183" t="s">
        <v>6459</v>
      </c>
      <c r="G1175" s="183" t="s">
        <v>6471</v>
      </c>
      <c r="H1175" s="289">
        <v>45035</v>
      </c>
      <c r="I1175" s="183" t="s">
        <v>6911</v>
      </c>
      <c r="J1175" s="183" t="s">
        <v>107</v>
      </c>
      <c r="K1175" s="183" t="s">
        <v>107</v>
      </c>
      <c r="L1175" s="185"/>
    </row>
    <row r="1176" spans="1:12" x14ac:dyDescent="0.25">
      <c r="A1176" s="115">
        <f ca="1">INDEX('1.MetaData'!A:A, MATCH($D1176, '1.MetaData'!$B:$B, 0))</f>
        <v>601</v>
      </c>
      <c r="B1176" s="161" t="s">
        <v>7237</v>
      </c>
      <c r="C1176" s="183" t="s">
        <v>4878</v>
      </c>
      <c r="D1176" s="81" t="str">
        <f ca="1">IF(
    NOT(ISERROR(_xlfn.XLOOKUP($B1176, '4.Illumina'!F:F, '4.Illumina'!E:E))),
    _xlfn.XLOOKUP($B1176, '4.Illumina'!F:F, '4.Illumina'!E:E),
    IF(
        NOT(ISERROR(_xlfn.XLOOKUP($B1176, '4.PacBio'!F:F, '4.PacBio'!E:E))),
        _xlfn.XLOOKUP($B1176, '4.PacBio'!F:F, '4.PacBio'!E:E),
        IF(
            NOT(ISERROR(_xlfn.XLOOKUP($B1176, '4.HiCLibrary'!F:F, '4.HiCLibrary'!E:E))),
            _xlfn.XLOOKUP($B1176, '4.HiCLibrary'!F:F, '4.HiCLibrary'!E:E),
            IFERROR(
                _xlfn.XLOOKUP($B1176, '4.ONT'!F:F, '4.ONT'!E:E, "?"),
                "?"
            )
        )
    )
)</f>
        <v>OG601</v>
      </c>
      <c r="E1176" t="str">
        <f t="shared" si="19"/>
        <v>OG601U_D_IL_NOVA_230302_AD</v>
      </c>
      <c r="F1176" s="183" t="s">
        <v>6459</v>
      </c>
      <c r="G1176" s="183" t="s">
        <v>6471</v>
      </c>
      <c r="H1176" s="289">
        <v>44987</v>
      </c>
      <c r="I1176" s="183" t="s">
        <v>6536</v>
      </c>
      <c r="J1176" s="183" t="s">
        <v>107</v>
      </c>
      <c r="K1176" s="183" t="s">
        <v>107</v>
      </c>
      <c r="L1176" s="185"/>
    </row>
    <row r="1177" spans="1:12" x14ac:dyDescent="0.25">
      <c r="A1177" s="115">
        <f ca="1">INDEX('1.MetaData'!A:A, MATCH($D1177, '1.MetaData'!$B:$B, 0))</f>
        <v>601</v>
      </c>
      <c r="B1177" s="161" t="s">
        <v>7237</v>
      </c>
      <c r="C1177" s="183" t="s">
        <v>4878</v>
      </c>
      <c r="D1177" s="81" t="str">
        <f ca="1">IF(
    NOT(ISERROR(_xlfn.XLOOKUP($B1177, '4.Illumina'!F:F, '4.Illumina'!E:E))),
    _xlfn.XLOOKUP($B1177, '4.Illumina'!F:F, '4.Illumina'!E:E),
    IF(
        NOT(ISERROR(_xlfn.XLOOKUP($B1177, '4.PacBio'!F:F, '4.PacBio'!E:E))),
        _xlfn.XLOOKUP($B1177, '4.PacBio'!F:F, '4.PacBio'!E:E),
        IF(
            NOT(ISERROR(_xlfn.XLOOKUP($B1177, '4.HiCLibrary'!F:F, '4.HiCLibrary'!E:E))),
            _xlfn.XLOOKUP($B1177, '4.HiCLibrary'!F:F, '4.HiCLibrary'!E:E),
            IFERROR(
                _xlfn.XLOOKUP($B1177, '4.ONT'!F:F, '4.ONT'!E:E, "?"),
                "?"
            )
        )
    )
)</f>
        <v>OG601</v>
      </c>
      <c r="E1177" t="str">
        <f t="shared" si="19"/>
        <v>OG601U_D_IL_NOVA_230419_AD2</v>
      </c>
      <c r="F1177" s="183" t="s">
        <v>6459</v>
      </c>
      <c r="G1177" s="183" t="s">
        <v>6471</v>
      </c>
      <c r="H1177" s="289">
        <v>45035</v>
      </c>
      <c r="I1177" s="183" t="s">
        <v>6911</v>
      </c>
      <c r="J1177" s="183" t="s">
        <v>107</v>
      </c>
      <c r="K1177" s="183" t="s">
        <v>107</v>
      </c>
      <c r="L1177" s="185"/>
    </row>
    <row r="1178" spans="1:12" x14ac:dyDescent="0.25">
      <c r="A1178" s="115">
        <f ca="1">INDEX('1.MetaData'!A:A, MATCH($D1178, '1.MetaData'!$B:$B, 0))</f>
        <v>602</v>
      </c>
      <c r="B1178" s="161" t="s">
        <v>7238</v>
      </c>
      <c r="C1178" s="183" t="s">
        <v>4878</v>
      </c>
      <c r="D1178" s="81" t="str">
        <f ca="1">IF(
    NOT(ISERROR(_xlfn.XLOOKUP($B1178, '4.Illumina'!F:F, '4.Illumina'!E:E))),
    _xlfn.XLOOKUP($B1178, '4.Illumina'!F:F, '4.Illumina'!E:E),
    IF(
        NOT(ISERROR(_xlfn.XLOOKUP($B1178, '4.PacBio'!F:F, '4.PacBio'!E:E))),
        _xlfn.XLOOKUP($B1178, '4.PacBio'!F:F, '4.PacBio'!E:E),
        IF(
            NOT(ISERROR(_xlfn.XLOOKUP($B1178, '4.HiCLibrary'!F:F, '4.HiCLibrary'!E:E))),
            _xlfn.XLOOKUP($B1178, '4.HiCLibrary'!F:F, '4.HiCLibrary'!E:E),
            IFERROR(
                _xlfn.XLOOKUP($B1178, '4.ONT'!F:F, '4.ONT'!E:E, "?"),
                "?"
            )
        )
    )
)</f>
        <v>OG602</v>
      </c>
      <c r="E1178" t="str">
        <f t="shared" si="19"/>
        <v>OG602U_D_IL_NOVA_230302_AD</v>
      </c>
      <c r="F1178" s="183" t="s">
        <v>6459</v>
      </c>
      <c r="G1178" s="183" t="s">
        <v>6471</v>
      </c>
      <c r="H1178" s="289">
        <v>44987</v>
      </c>
      <c r="I1178" s="183" t="s">
        <v>6536</v>
      </c>
      <c r="J1178" s="183" t="s">
        <v>107</v>
      </c>
      <c r="K1178" s="183" t="s">
        <v>107</v>
      </c>
      <c r="L1178" s="185"/>
    </row>
    <row r="1179" spans="1:12" x14ac:dyDescent="0.25">
      <c r="A1179" s="115">
        <f ca="1">INDEX('1.MetaData'!A:A, MATCH($D1179, '1.MetaData'!$B:$B, 0))</f>
        <v>602</v>
      </c>
      <c r="B1179" s="161" t="s">
        <v>7238</v>
      </c>
      <c r="C1179" s="183" t="s">
        <v>4878</v>
      </c>
      <c r="D1179" s="81" t="str">
        <f ca="1">IF(
    NOT(ISERROR(_xlfn.XLOOKUP($B1179, '4.Illumina'!F:F, '4.Illumina'!E:E))),
    _xlfn.XLOOKUP($B1179, '4.Illumina'!F:F, '4.Illumina'!E:E),
    IF(
        NOT(ISERROR(_xlfn.XLOOKUP($B1179, '4.PacBio'!F:F, '4.PacBio'!E:E))),
        _xlfn.XLOOKUP($B1179, '4.PacBio'!F:F, '4.PacBio'!E:E),
        IF(
            NOT(ISERROR(_xlfn.XLOOKUP($B1179, '4.HiCLibrary'!F:F, '4.HiCLibrary'!E:E))),
            _xlfn.XLOOKUP($B1179, '4.HiCLibrary'!F:F, '4.HiCLibrary'!E:E),
            IFERROR(
                _xlfn.XLOOKUP($B1179, '4.ONT'!F:F, '4.ONT'!E:E, "?"),
                "?"
            )
        )
    )
)</f>
        <v>OG602</v>
      </c>
      <c r="E1179" t="str">
        <f t="shared" si="19"/>
        <v>OG602U_D_IL_NOVA_230419_AD2</v>
      </c>
      <c r="F1179" s="183" t="s">
        <v>6459</v>
      </c>
      <c r="G1179" s="183" t="s">
        <v>6471</v>
      </c>
      <c r="H1179" s="289">
        <v>45035</v>
      </c>
      <c r="I1179" s="183" t="s">
        <v>6911</v>
      </c>
      <c r="J1179" s="183" t="s">
        <v>107</v>
      </c>
      <c r="K1179" s="183" t="s">
        <v>107</v>
      </c>
      <c r="L1179" s="185"/>
    </row>
    <row r="1180" spans="1:12" x14ac:dyDescent="0.25">
      <c r="A1180" s="115">
        <f ca="1">INDEX('1.MetaData'!A:A, MATCH($D1180, '1.MetaData'!$B:$B, 0))</f>
        <v>603</v>
      </c>
      <c r="B1180" s="161" t="s">
        <v>7239</v>
      </c>
      <c r="C1180" s="183" t="s">
        <v>4878</v>
      </c>
      <c r="D1180" s="81" t="str">
        <f ca="1">IF(
    NOT(ISERROR(_xlfn.XLOOKUP($B1180, '4.Illumina'!F:F, '4.Illumina'!E:E))),
    _xlfn.XLOOKUP($B1180, '4.Illumina'!F:F, '4.Illumina'!E:E),
    IF(
        NOT(ISERROR(_xlfn.XLOOKUP($B1180, '4.PacBio'!F:F, '4.PacBio'!E:E))),
        _xlfn.XLOOKUP($B1180, '4.PacBio'!F:F, '4.PacBio'!E:E),
        IF(
            NOT(ISERROR(_xlfn.XLOOKUP($B1180, '4.HiCLibrary'!F:F, '4.HiCLibrary'!E:E))),
            _xlfn.XLOOKUP($B1180, '4.HiCLibrary'!F:F, '4.HiCLibrary'!E:E),
            IFERROR(
                _xlfn.XLOOKUP($B1180, '4.ONT'!F:F, '4.ONT'!E:E, "?"),
                "?"
            )
        )
    )
)</f>
        <v>OG603</v>
      </c>
      <c r="E1180" t="str">
        <f t="shared" si="19"/>
        <v>OG603U_D_IL_NOVA_230302_AD</v>
      </c>
      <c r="F1180" s="183" t="s">
        <v>6459</v>
      </c>
      <c r="G1180" s="183" t="s">
        <v>6471</v>
      </c>
      <c r="H1180" s="289">
        <v>44987</v>
      </c>
      <c r="I1180" s="183" t="s">
        <v>6536</v>
      </c>
      <c r="J1180" s="183" t="s">
        <v>107</v>
      </c>
      <c r="K1180" s="183" t="s">
        <v>107</v>
      </c>
      <c r="L1180" s="185"/>
    </row>
    <row r="1181" spans="1:12" x14ac:dyDescent="0.25">
      <c r="A1181" s="115">
        <f ca="1">INDEX('1.MetaData'!A:A, MATCH($D1181, '1.MetaData'!$B:$B, 0))</f>
        <v>603</v>
      </c>
      <c r="B1181" s="161" t="s">
        <v>7239</v>
      </c>
      <c r="C1181" s="183" t="s">
        <v>4878</v>
      </c>
      <c r="D1181" s="81" t="str">
        <f ca="1">IF(
    NOT(ISERROR(_xlfn.XLOOKUP($B1181, '4.Illumina'!F:F, '4.Illumina'!E:E))),
    _xlfn.XLOOKUP($B1181, '4.Illumina'!F:F, '4.Illumina'!E:E),
    IF(
        NOT(ISERROR(_xlfn.XLOOKUP($B1181, '4.PacBio'!F:F, '4.PacBio'!E:E))),
        _xlfn.XLOOKUP($B1181, '4.PacBio'!F:F, '4.PacBio'!E:E),
        IF(
            NOT(ISERROR(_xlfn.XLOOKUP($B1181, '4.HiCLibrary'!F:F, '4.HiCLibrary'!E:E))),
            _xlfn.XLOOKUP($B1181, '4.HiCLibrary'!F:F, '4.HiCLibrary'!E:E),
            IFERROR(
                _xlfn.XLOOKUP($B1181, '4.ONT'!F:F, '4.ONT'!E:E, "?"),
                "?"
            )
        )
    )
)</f>
        <v>OG603</v>
      </c>
      <c r="E1181" t="str">
        <f t="shared" si="19"/>
        <v>OG603U_D_IL_NOVA_230419_AD2</v>
      </c>
      <c r="F1181" s="183" t="s">
        <v>6459</v>
      </c>
      <c r="G1181" s="183" t="s">
        <v>6471</v>
      </c>
      <c r="H1181" s="289">
        <v>45035</v>
      </c>
      <c r="I1181" s="183" t="s">
        <v>6911</v>
      </c>
      <c r="J1181" s="183" t="s">
        <v>107</v>
      </c>
      <c r="K1181" s="183" t="s">
        <v>107</v>
      </c>
      <c r="L1181" s="185"/>
    </row>
    <row r="1182" spans="1:12" x14ac:dyDescent="0.25">
      <c r="A1182" s="115">
        <f ca="1">INDEX('1.MetaData'!A:A, MATCH($D1182, '1.MetaData'!$B:$B, 0))</f>
        <v>604</v>
      </c>
      <c r="B1182" s="161" t="s">
        <v>7240</v>
      </c>
      <c r="C1182" s="183" t="s">
        <v>4878</v>
      </c>
      <c r="D1182" s="81" t="str">
        <f ca="1">IF(
    NOT(ISERROR(_xlfn.XLOOKUP($B1182, '4.Illumina'!F:F, '4.Illumina'!E:E))),
    _xlfn.XLOOKUP($B1182, '4.Illumina'!F:F, '4.Illumina'!E:E),
    IF(
        NOT(ISERROR(_xlfn.XLOOKUP($B1182, '4.PacBio'!F:F, '4.PacBio'!E:E))),
        _xlfn.XLOOKUP($B1182, '4.PacBio'!F:F, '4.PacBio'!E:E),
        IF(
            NOT(ISERROR(_xlfn.XLOOKUP($B1182, '4.HiCLibrary'!F:F, '4.HiCLibrary'!E:E))),
            _xlfn.XLOOKUP($B1182, '4.HiCLibrary'!F:F, '4.HiCLibrary'!E:E),
            IFERROR(
                _xlfn.XLOOKUP($B1182, '4.ONT'!F:F, '4.ONT'!E:E, "?"),
                "?"
            )
        )
    )
)</f>
        <v>OG604</v>
      </c>
      <c r="E1182" t="str">
        <f t="shared" si="19"/>
        <v>OG604U_D_IL_NOVA_230302_AD</v>
      </c>
      <c r="F1182" s="183" t="s">
        <v>6459</v>
      </c>
      <c r="G1182" s="183" t="s">
        <v>6471</v>
      </c>
      <c r="H1182" s="289">
        <v>44987</v>
      </c>
      <c r="I1182" s="183" t="s">
        <v>6536</v>
      </c>
      <c r="J1182" s="183" t="s">
        <v>107</v>
      </c>
      <c r="K1182" s="183" t="s">
        <v>107</v>
      </c>
      <c r="L1182" s="185"/>
    </row>
    <row r="1183" spans="1:12" x14ac:dyDescent="0.25">
      <c r="A1183" s="115">
        <f ca="1">INDEX('1.MetaData'!A:A, MATCH($D1183, '1.MetaData'!$B:$B, 0))</f>
        <v>604</v>
      </c>
      <c r="B1183" s="161" t="s">
        <v>7240</v>
      </c>
      <c r="C1183" s="183" t="s">
        <v>4878</v>
      </c>
      <c r="D1183" s="81" t="str">
        <f ca="1">IF(
    NOT(ISERROR(_xlfn.XLOOKUP($B1183, '4.Illumina'!F:F, '4.Illumina'!E:E))),
    _xlfn.XLOOKUP($B1183, '4.Illumina'!F:F, '4.Illumina'!E:E),
    IF(
        NOT(ISERROR(_xlfn.XLOOKUP($B1183, '4.PacBio'!F:F, '4.PacBio'!E:E))),
        _xlfn.XLOOKUP($B1183, '4.PacBio'!F:F, '4.PacBio'!E:E),
        IF(
            NOT(ISERROR(_xlfn.XLOOKUP($B1183, '4.HiCLibrary'!F:F, '4.HiCLibrary'!E:E))),
            _xlfn.XLOOKUP($B1183, '4.HiCLibrary'!F:F, '4.HiCLibrary'!E:E),
            IFERROR(
                _xlfn.XLOOKUP($B1183, '4.ONT'!F:F, '4.ONT'!E:E, "?"),
                "?"
            )
        )
    )
)</f>
        <v>OG604</v>
      </c>
      <c r="E1183" t="str">
        <f t="shared" si="19"/>
        <v>OG604U_D_IL_NOVA_230419_AD2</v>
      </c>
      <c r="F1183" s="183" t="s">
        <v>6459</v>
      </c>
      <c r="G1183" s="183" t="s">
        <v>6471</v>
      </c>
      <c r="H1183" s="289">
        <v>45035</v>
      </c>
      <c r="I1183" s="183" t="s">
        <v>6911</v>
      </c>
      <c r="J1183" s="183" t="s">
        <v>107</v>
      </c>
      <c r="K1183" s="183" t="s">
        <v>107</v>
      </c>
      <c r="L1183" s="185"/>
    </row>
    <row r="1184" spans="1:12" x14ac:dyDescent="0.25">
      <c r="A1184" s="115">
        <f ca="1">INDEX('1.MetaData'!A:A, MATCH($D1184, '1.MetaData'!$B:$B, 0))</f>
        <v>605</v>
      </c>
      <c r="B1184" s="161" t="s">
        <v>7241</v>
      </c>
      <c r="C1184" s="183" t="s">
        <v>4878</v>
      </c>
      <c r="D1184" s="81" t="str">
        <f ca="1">IF(
    NOT(ISERROR(_xlfn.XLOOKUP($B1184, '4.Illumina'!F:F, '4.Illumina'!E:E))),
    _xlfn.XLOOKUP($B1184, '4.Illumina'!F:F, '4.Illumina'!E:E),
    IF(
        NOT(ISERROR(_xlfn.XLOOKUP($B1184, '4.PacBio'!F:F, '4.PacBio'!E:E))),
        _xlfn.XLOOKUP($B1184, '4.PacBio'!F:F, '4.PacBio'!E:E),
        IF(
            NOT(ISERROR(_xlfn.XLOOKUP($B1184, '4.HiCLibrary'!F:F, '4.HiCLibrary'!E:E))),
            _xlfn.XLOOKUP($B1184, '4.HiCLibrary'!F:F, '4.HiCLibrary'!E:E),
            IFERROR(
                _xlfn.XLOOKUP($B1184, '4.ONT'!F:F, '4.ONT'!E:E, "?"),
                "?"
            )
        )
    )
)</f>
        <v>OG605</v>
      </c>
      <c r="E1184" t="str">
        <f t="shared" si="19"/>
        <v>OG605U_D_IL_NOVA_230302_AD</v>
      </c>
      <c r="F1184" s="183" t="s">
        <v>6459</v>
      </c>
      <c r="G1184" s="183" t="s">
        <v>6471</v>
      </c>
      <c r="H1184" s="289">
        <v>44987</v>
      </c>
      <c r="I1184" s="183" t="s">
        <v>6536</v>
      </c>
      <c r="J1184" s="183" t="s">
        <v>107</v>
      </c>
      <c r="K1184" s="183" t="s">
        <v>107</v>
      </c>
      <c r="L1184" s="185"/>
    </row>
    <row r="1185" spans="1:12" x14ac:dyDescent="0.25">
      <c r="A1185" s="115">
        <f ca="1">INDEX('1.MetaData'!A:A, MATCH($D1185, '1.MetaData'!$B:$B, 0))</f>
        <v>605</v>
      </c>
      <c r="B1185" s="161" t="s">
        <v>7241</v>
      </c>
      <c r="C1185" s="183" t="s">
        <v>4878</v>
      </c>
      <c r="D1185" s="81" t="str">
        <f ca="1">IF(
    NOT(ISERROR(_xlfn.XLOOKUP($B1185, '4.Illumina'!F:F, '4.Illumina'!E:E))),
    _xlfn.XLOOKUP($B1185, '4.Illumina'!F:F, '4.Illumina'!E:E),
    IF(
        NOT(ISERROR(_xlfn.XLOOKUP($B1185, '4.PacBio'!F:F, '4.PacBio'!E:E))),
        _xlfn.XLOOKUP($B1185, '4.PacBio'!F:F, '4.PacBio'!E:E),
        IF(
            NOT(ISERROR(_xlfn.XLOOKUP($B1185, '4.HiCLibrary'!F:F, '4.HiCLibrary'!E:E))),
            _xlfn.XLOOKUP($B1185, '4.HiCLibrary'!F:F, '4.HiCLibrary'!E:E),
            IFERROR(
                _xlfn.XLOOKUP($B1185, '4.ONT'!F:F, '4.ONT'!E:E, "?"),
                "?"
            )
        )
    )
)</f>
        <v>OG605</v>
      </c>
      <c r="E1185" t="str">
        <f t="shared" si="19"/>
        <v>OG605U_D_IL_NOVA_230419_AD2</v>
      </c>
      <c r="F1185" s="183" t="s">
        <v>6459</v>
      </c>
      <c r="G1185" s="183" t="s">
        <v>6471</v>
      </c>
      <c r="H1185" s="289">
        <v>45035</v>
      </c>
      <c r="I1185" s="183" t="s">
        <v>6911</v>
      </c>
      <c r="J1185" s="183" t="s">
        <v>107</v>
      </c>
      <c r="K1185" s="183" t="s">
        <v>107</v>
      </c>
      <c r="L1185" s="185"/>
    </row>
    <row r="1186" spans="1:12" x14ac:dyDescent="0.25">
      <c r="A1186" s="115">
        <f ca="1">INDEX('1.MetaData'!A:A, MATCH($D1186, '1.MetaData'!$B:$B, 0))</f>
        <v>606</v>
      </c>
      <c r="B1186" s="161" t="s">
        <v>7242</v>
      </c>
      <c r="C1186" s="183" t="s">
        <v>4878</v>
      </c>
      <c r="D1186" s="81" t="str">
        <f ca="1">IF(
    NOT(ISERROR(_xlfn.XLOOKUP($B1186, '4.Illumina'!F:F, '4.Illumina'!E:E))),
    _xlfn.XLOOKUP($B1186, '4.Illumina'!F:F, '4.Illumina'!E:E),
    IF(
        NOT(ISERROR(_xlfn.XLOOKUP($B1186, '4.PacBio'!F:F, '4.PacBio'!E:E))),
        _xlfn.XLOOKUP($B1186, '4.PacBio'!F:F, '4.PacBio'!E:E),
        IF(
            NOT(ISERROR(_xlfn.XLOOKUP($B1186, '4.HiCLibrary'!F:F, '4.HiCLibrary'!E:E))),
            _xlfn.XLOOKUP($B1186, '4.HiCLibrary'!F:F, '4.HiCLibrary'!E:E),
            IFERROR(
                _xlfn.XLOOKUP($B1186, '4.ONT'!F:F, '4.ONT'!E:E, "?"),
                "?"
            )
        )
    )
)</f>
        <v>OG606</v>
      </c>
      <c r="E1186" t="str">
        <f t="shared" si="19"/>
        <v>OG606U_D_IL_NOVA_230302_AD</v>
      </c>
      <c r="F1186" s="183" t="s">
        <v>6459</v>
      </c>
      <c r="G1186" s="183" t="s">
        <v>6471</v>
      </c>
      <c r="H1186" s="289">
        <v>44987</v>
      </c>
      <c r="I1186" s="183" t="s">
        <v>6536</v>
      </c>
      <c r="J1186" s="183" t="s">
        <v>107</v>
      </c>
      <c r="K1186" s="183" t="s">
        <v>107</v>
      </c>
      <c r="L1186" s="185"/>
    </row>
    <row r="1187" spans="1:12" x14ac:dyDescent="0.25">
      <c r="A1187" s="115">
        <f ca="1">INDEX('1.MetaData'!A:A, MATCH($D1187, '1.MetaData'!$B:$B, 0))</f>
        <v>606</v>
      </c>
      <c r="B1187" s="161" t="s">
        <v>7242</v>
      </c>
      <c r="C1187" s="183" t="s">
        <v>4878</v>
      </c>
      <c r="D1187" s="81" t="str">
        <f ca="1">IF(
    NOT(ISERROR(_xlfn.XLOOKUP($B1187, '4.Illumina'!F:F, '4.Illumina'!E:E))),
    _xlfn.XLOOKUP($B1187, '4.Illumina'!F:F, '4.Illumina'!E:E),
    IF(
        NOT(ISERROR(_xlfn.XLOOKUP($B1187, '4.PacBio'!F:F, '4.PacBio'!E:E))),
        _xlfn.XLOOKUP($B1187, '4.PacBio'!F:F, '4.PacBio'!E:E),
        IF(
            NOT(ISERROR(_xlfn.XLOOKUP($B1187, '4.HiCLibrary'!F:F, '4.HiCLibrary'!E:E))),
            _xlfn.XLOOKUP($B1187, '4.HiCLibrary'!F:F, '4.HiCLibrary'!E:E),
            IFERROR(
                _xlfn.XLOOKUP($B1187, '4.ONT'!F:F, '4.ONT'!E:E, "?"),
                "?"
            )
        )
    )
)</f>
        <v>OG606</v>
      </c>
      <c r="E1187" t="str">
        <f t="shared" si="19"/>
        <v>OG606U_D_IL_NOVA_230419_AD2</v>
      </c>
      <c r="F1187" s="183" t="s">
        <v>6459</v>
      </c>
      <c r="G1187" s="183" t="s">
        <v>6471</v>
      </c>
      <c r="H1187" s="289">
        <v>45035</v>
      </c>
      <c r="I1187" s="183" t="s">
        <v>6911</v>
      </c>
      <c r="J1187" s="183" t="s">
        <v>107</v>
      </c>
      <c r="K1187" s="183" t="s">
        <v>107</v>
      </c>
      <c r="L1187" s="185"/>
    </row>
    <row r="1188" spans="1:12" x14ac:dyDescent="0.25">
      <c r="A1188" s="115">
        <f ca="1">INDEX('1.MetaData'!A:A, MATCH($D1188, '1.MetaData'!$B:$B, 0))</f>
        <v>607</v>
      </c>
      <c r="B1188" s="161" t="s">
        <v>7243</v>
      </c>
      <c r="C1188" s="183" t="s">
        <v>4878</v>
      </c>
      <c r="D1188" s="81" t="str">
        <f ca="1">IF(
    NOT(ISERROR(_xlfn.XLOOKUP($B1188, '4.Illumina'!F:F, '4.Illumina'!E:E))),
    _xlfn.XLOOKUP($B1188, '4.Illumina'!F:F, '4.Illumina'!E:E),
    IF(
        NOT(ISERROR(_xlfn.XLOOKUP($B1188, '4.PacBio'!F:F, '4.PacBio'!E:E))),
        _xlfn.XLOOKUP($B1188, '4.PacBio'!F:F, '4.PacBio'!E:E),
        IF(
            NOT(ISERROR(_xlfn.XLOOKUP($B1188, '4.HiCLibrary'!F:F, '4.HiCLibrary'!E:E))),
            _xlfn.XLOOKUP($B1188, '4.HiCLibrary'!F:F, '4.HiCLibrary'!E:E),
            IFERROR(
                _xlfn.XLOOKUP($B1188, '4.ONT'!F:F, '4.ONT'!E:E, "?"),
                "?"
            )
        )
    )
)</f>
        <v>OG607</v>
      </c>
      <c r="E1188" t="str">
        <f t="shared" si="19"/>
        <v>OG607U_D_IL_NOVA_230302_AD</v>
      </c>
      <c r="F1188" s="183" t="s">
        <v>6459</v>
      </c>
      <c r="G1188" s="183" t="s">
        <v>6471</v>
      </c>
      <c r="H1188" s="289">
        <v>44987</v>
      </c>
      <c r="I1188" s="183" t="s">
        <v>6536</v>
      </c>
      <c r="J1188" s="183" t="s">
        <v>107</v>
      </c>
      <c r="K1188" s="183" t="s">
        <v>107</v>
      </c>
      <c r="L1188" s="185"/>
    </row>
    <row r="1189" spans="1:12" x14ac:dyDescent="0.25">
      <c r="A1189" s="115">
        <f ca="1">INDEX('1.MetaData'!A:A, MATCH($D1189, '1.MetaData'!$B:$B, 0))</f>
        <v>607</v>
      </c>
      <c r="B1189" s="161" t="s">
        <v>7243</v>
      </c>
      <c r="C1189" s="183" t="s">
        <v>4878</v>
      </c>
      <c r="D1189" s="81" t="str">
        <f ca="1">IF(
    NOT(ISERROR(_xlfn.XLOOKUP($B1189, '4.Illumina'!F:F, '4.Illumina'!E:E))),
    _xlfn.XLOOKUP($B1189, '4.Illumina'!F:F, '4.Illumina'!E:E),
    IF(
        NOT(ISERROR(_xlfn.XLOOKUP($B1189, '4.PacBio'!F:F, '4.PacBio'!E:E))),
        _xlfn.XLOOKUP($B1189, '4.PacBio'!F:F, '4.PacBio'!E:E),
        IF(
            NOT(ISERROR(_xlfn.XLOOKUP($B1189, '4.HiCLibrary'!F:F, '4.HiCLibrary'!E:E))),
            _xlfn.XLOOKUP($B1189, '4.HiCLibrary'!F:F, '4.HiCLibrary'!E:E),
            IFERROR(
                _xlfn.XLOOKUP($B1189, '4.ONT'!F:F, '4.ONT'!E:E, "?"),
                "?"
            )
        )
    )
)</f>
        <v>OG607</v>
      </c>
      <c r="E1189" t="str">
        <f t="shared" si="19"/>
        <v>OG607U_D_IL_NOVA_230419_AD2</v>
      </c>
      <c r="F1189" s="183" t="s">
        <v>6459</v>
      </c>
      <c r="G1189" s="183" t="s">
        <v>6471</v>
      </c>
      <c r="H1189" s="289">
        <v>45035</v>
      </c>
      <c r="I1189" s="183" t="s">
        <v>6911</v>
      </c>
      <c r="J1189" s="183" t="s">
        <v>107</v>
      </c>
      <c r="K1189" s="183" t="s">
        <v>107</v>
      </c>
      <c r="L1189" s="185"/>
    </row>
    <row r="1190" spans="1:12" x14ac:dyDescent="0.25">
      <c r="A1190" s="115">
        <f ca="1">INDEX('1.MetaData'!A:A, MATCH($D1190, '1.MetaData'!$B:$B, 0))</f>
        <v>608</v>
      </c>
      <c r="B1190" s="161" t="s">
        <v>7244</v>
      </c>
      <c r="C1190" s="183" t="s">
        <v>4878</v>
      </c>
      <c r="D1190" s="81" t="str">
        <f ca="1">IF(
    NOT(ISERROR(_xlfn.XLOOKUP($B1190, '4.Illumina'!F:F, '4.Illumina'!E:E))),
    _xlfn.XLOOKUP($B1190, '4.Illumina'!F:F, '4.Illumina'!E:E),
    IF(
        NOT(ISERROR(_xlfn.XLOOKUP($B1190, '4.PacBio'!F:F, '4.PacBio'!E:E))),
        _xlfn.XLOOKUP($B1190, '4.PacBio'!F:F, '4.PacBio'!E:E),
        IF(
            NOT(ISERROR(_xlfn.XLOOKUP($B1190, '4.HiCLibrary'!F:F, '4.HiCLibrary'!E:E))),
            _xlfn.XLOOKUP($B1190, '4.HiCLibrary'!F:F, '4.HiCLibrary'!E:E),
            IFERROR(
                _xlfn.XLOOKUP($B1190, '4.ONT'!F:F, '4.ONT'!E:E, "?"),
                "?"
            )
        )
    )
)</f>
        <v>OG608</v>
      </c>
      <c r="E1190" t="str">
        <f t="shared" si="19"/>
        <v>OG608U_D_IL_NOVA_230302_AD</v>
      </c>
      <c r="F1190" s="183" t="s">
        <v>6459</v>
      </c>
      <c r="G1190" s="183" t="s">
        <v>6471</v>
      </c>
      <c r="H1190" s="289">
        <v>44987</v>
      </c>
      <c r="I1190" s="183" t="s">
        <v>6536</v>
      </c>
      <c r="J1190" s="183" t="s">
        <v>107</v>
      </c>
      <c r="K1190" s="183" t="s">
        <v>107</v>
      </c>
      <c r="L1190" s="185"/>
    </row>
    <row r="1191" spans="1:12" x14ac:dyDescent="0.25">
      <c r="A1191" s="115">
        <f ca="1">INDEX('1.MetaData'!A:A, MATCH($D1191, '1.MetaData'!$B:$B, 0))</f>
        <v>608</v>
      </c>
      <c r="B1191" s="161" t="s">
        <v>7244</v>
      </c>
      <c r="C1191" s="183" t="s">
        <v>4878</v>
      </c>
      <c r="D1191" s="81" t="str">
        <f ca="1">IF(
    NOT(ISERROR(_xlfn.XLOOKUP($B1191, '4.Illumina'!F:F, '4.Illumina'!E:E))),
    _xlfn.XLOOKUP($B1191, '4.Illumina'!F:F, '4.Illumina'!E:E),
    IF(
        NOT(ISERROR(_xlfn.XLOOKUP($B1191, '4.PacBio'!F:F, '4.PacBio'!E:E))),
        _xlfn.XLOOKUP($B1191, '4.PacBio'!F:F, '4.PacBio'!E:E),
        IF(
            NOT(ISERROR(_xlfn.XLOOKUP($B1191, '4.HiCLibrary'!F:F, '4.HiCLibrary'!E:E))),
            _xlfn.XLOOKUP($B1191, '4.HiCLibrary'!F:F, '4.HiCLibrary'!E:E),
            IFERROR(
                _xlfn.XLOOKUP($B1191, '4.ONT'!F:F, '4.ONT'!E:E, "?"),
                "?"
            )
        )
    )
)</f>
        <v>OG608</v>
      </c>
      <c r="E1191" t="str">
        <f t="shared" si="19"/>
        <v>OG608U_D_IL_NOVA_230419_AD2</v>
      </c>
      <c r="F1191" s="183" t="s">
        <v>6459</v>
      </c>
      <c r="G1191" s="183" t="s">
        <v>6471</v>
      </c>
      <c r="H1191" s="289">
        <v>45035</v>
      </c>
      <c r="I1191" s="183" t="s">
        <v>6911</v>
      </c>
      <c r="J1191" s="183" t="s">
        <v>107</v>
      </c>
      <c r="K1191" s="183" t="s">
        <v>107</v>
      </c>
      <c r="L1191" s="185"/>
    </row>
    <row r="1192" spans="1:12" x14ac:dyDescent="0.25">
      <c r="A1192" s="115">
        <f ca="1">INDEX('1.MetaData'!A:A, MATCH($D1192, '1.MetaData'!$B:$B, 0))</f>
        <v>609</v>
      </c>
      <c r="B1192" s="161" t="s">
        <v>7245</v>
      </c>
      <c r="C1192" s="183" t="s">
        <v>4878</v>
      </c>
      <c r="D1192" s="81" t="str">
        <f ca="1">IF(
    NOT(ISERROR(_xlfn.XLOOKUP($B1192, '4.Illumina'!F:F, '4.Illumina'!E:E))),
    _xlfn.XLOOKUP($B1192, '4.Illumina'!F:F, '4.Illumina'!E:E),
    IF(
        NOT(ISERROR(_xlfn.XLOOKUP($B1192, '4.PacBio'!F:F, '4.PacBio'!E:E))),
        _xlfn.XLOOKUP($B1192, '4.PacBio'!F:F, '4.PacBio'!E:E),
        IF(
            NOT(ISERROR(_xlfn.XLOOKUP($B1192, '4.HiCLibrary'!F:F, '4.HiCLibrary'!E:E))),
            _xlfn.XLOOKUP($B1192, '4.HiCLibrary'!F:F, '4.HiCLibrary'!E:E),
            IFERROR(
                _xlfn.XLOOKUP($B1192, '4.ONT'!F:F, '4.ONT'!E:E, "?"),
                "?"
            )
        )
    )
)</f>
        <v>OG609</v>
      </c>
      <c r="E1192" t="str">
        <f t="shared" si="19"/>
        <v>OG609U_D_IL_NOVA_230302_AD</v>
      </c>
      <c r="F1192" s="183" t="s">
        <v>6459</v>
      </c>
      <c r="G1192" s="183" t="s">
        <v>6471</v>
      </c>
      <c r="H1192" s="289">
        <v>44987</v>
      </c>
      <c r="I1192" s="183" t="s">
        <v>6536</v>
      </c>
      <c r="J1192" s="183" t="s">
        <v>107</v>
      </c>
      <c r="K1192" s="183" t="s">
        <v>107</v>
      </c>
      <c r="L1192" s="185"/>
    </row>
    <row r="1193" spans="1:12" x14ac:dyDescent="0.25">
      <c r="A1193" s="115">
        <f ca="1">INDEX('1.MetaData'!A:A, MATCH($D1193, '1.MetaData'!$B:$B, 0))</f>
        <v>609</v>
      </c>
      <c r="B1193" s="161" t="s">
        <v>7245</v>
      </c>
      <c r="C1193" s="183" t="s">
        <v>4878</v>
      </c>
      <c r="D1193" s="81" t="str">
        <f ca="1">IF(
    NOT(ISERROR(_xlfn.XLOOKUP($B1193, '4.Illumina'!F:F, '4.Illumina'!E:E))),
    _xlfn.XLOOKUP($B1193, '4.Illumina'!F:F, '4.Illumina'!E:E),
    IF(
        NOT(ISERROR(_xlfn.XLOOKUP($B1193, '4.PacBio'!F:F, '4.PacBio'!E:E))),
        _xlfn.XLOOKUP($B1193, '4.PacBio'!F:F, '4.PacBio'!E:E),
        IF(
            NOT(ISERROR(_xlfn.XLOOKUP($B1193, '4.HiCLibrary'!F:F, '4.HiCLibrary'!E:E))),
            _xlfn.XLOOKUP($B1193, '4.HiCLibrary'!F:F, '4.HiCLibrary'!E:E),
            IFERROR(
                _xlfn.XLOOKUP($B1193, '4.ONT'!F:F, '4.ONT'!E:E, "?"),
                "?"
            )
        )
    )
)</f>
        <v>OG609</v>
      </c>
      <c r="E1193" t="str">
        <f t="shared" si="19"/>
        <v>OG609U_D_IL_NOVA_230419_AD2</v>
      </c>
      <c r="F1193" s="183" t="s">
        <v>6459</v>
      </c>
      <c r="G1193" s="183" t="s">
        <v>6471</v>
      </c>
      <c r="H1193" s="289">
        <v>45035</v>
      </c>
      <c r="I1193" s="183" t="s">
        <v>6911</v>
      </c>
      <c r="J1193" s="183" t="s">
        <v>107</v>
      </c>
      <c r="K1193" s="183" t="s">
        <v>107</v>
      </c>
      <c r="L1193" s="185"/>
    </row>
    <row r="1194" spans="1:12" x14ac:dyDescent="0.25">
      <c r="A1194" s="115">
        <f ca="1">INDEX('1.MetaData'!A:A, MATCH($D1194, '1.MetaData'!$B:$B, 0))</f>
        <v>610</v>
      </c>
      <c r="B1194" s="161" t="s">
        <v>7246</v>
      </c>
      <c r="C1194" s="183" t="s">
        <v>4878</v>
      </c>
      <c r="D1194" s="81" t="str">
        <f ca="1">IF(
    NOT(ISERROR(_xlfn.XLOOKUP($B1194, '4.Illumina'!F:F, '4.Illumina'!E:E))),
    _xlfn.XLOOKUP($B1194, '4.Illumina'!F:F, '4.Illumina'!E:E),
    IF(
        NOT(ISERROR(_xlfn.XLOOKUP($B1194, '4.PacBio'!F:F, '4.PacBio'!E:E))),
        _xlfn.XLOOKUP($B1194, '4.PacBio'!F:F, '4.PacBio'!E:E),
        IF(
            NOT(ISERROR(_xlfn.XLOOKUP($B1194, '4.HiCLibrary'!F:F, '4.HiCLibrary'!E:E))),
            _xlfn.XLOOKUP($B1194, '4.HiCLibrary'!F:F, '4.HiCLibrary'!E:E),
            IFERROR(
                _xlfn.XLOOKUP($B1194, '4.ONT'!F:F, '4.ONT'!E:E, "?"),
                "?"
            )
        )
    )
)</f>
        <v>OG610</v>
      </c>
      <c r="E1194" t="str">
        <f t="shared" si="19"/>
        <v>OG610U_D_IL_NOVA_221003_SC</v>
      </c>
      <c r="F1194" s="183" t="s">
        <v>6459</v>
      </c>
      <c r="G1194" s="183" t="s">
        <v>6471</v>
      </c>
      <c r="H1194" s="289">
        <v>44837</v>
      </c>
      <c r="I1194" s="183" t="s">
        <v>6899</v>
      </c>
      <c r="J1194" s="183" t="s">
        <v>107</v>
      </c>
      <c r="K1194" s="183" t="s">
        <v>107</v>
      </c>
      <c r="L1194" s="185"/>
    </row>
    <row r="1195" spans="1:12" x14ac:dyDescent="0.25">
      <c r="A1195" s="115">
        <f ca="1">INDEX('1.MetaData'!A:A, MATCH($D1195, '1.MetaData'!$B:$B, 0))</f>
        <v>611</v>
      </c>
      <c r="B1195" s="161" t="s">
        <v>7247</v>
      </c>
      <c r="C1195" s="183" t="s">
        <v>4878</v>
      </c>
      <c r="D1195" s="81" t="str">
        <f ca="1">IF(
    NOT(ISERROR(_xlfn.XLOOKUP($B1195, '4.Illumina'!F:F, '4.Illumina'!E:E))),
    _xlfn.XLOOKUP($B1195, '4.Illumina'!F:F, '4.Illumina'!E:E),
    IF(
        NOT(ISERROR(_xlfn.XLOOKUP($B1195, '4.PacBio'!F:F, '4.PacBio'!E:E))),
        _xlfn.XLOOKUP($B1195, '4.PacBio'!F:F, '4.PacBio'!E:E),
        IF(
            NOT(ISERROR(_xlfn.XLOOKUP($B1195, '4.HiCLibrary'!F:F, '4.HiCLibrary'!E:E))),
            _xlfn.XLOOKUP($B1195, '4.HiCLibrary'!F:F, '4.HiCLibrary'!E:E),
            IFERROR(
                _xlfn.XLOOKUP($B1195, '4.ONT'!F:F, '4.ONT'!E:E, "?"),
                "?"
            )
        )
    )
)</f>
        <v>OG611</v>
      </c>
      <c r="E1195" t="str">
        <f t="shared" si="19"/>
        <v>OG611U_D_IL_NOVA_230302_AD</v>
      </c>
      <c r="F1195" s="183" t="s">
        <v>6459</v>
      </c>
      <c r="G1195" s="183" t="s">
        <v>6471</v>
      </c>
      <c r="H1195" s="289">
        <v>44987</v>
      </c>
      <c r="I1195" s="183" t="s">
        <v>6536</v>
      </c>
      <c r="J1195" s="183" t="s">
        <v>107</v>
      </c>
      <c r="K1195" s="183" t="s">
        <v>107</v>
      </c>
      <c r="L1195" s="185"/>
    </row>
    <row r="1196" spans="1:12" x14ac:dyDescent="0.25">
      <c r="A1196" s="115">
        <f ca="1">INDEX('1.MetaData'!A:A, MATCH($D1196, '1.MetaData'!$B:$B, 0))</f>
        <v>611</v>
      </c>
      <c r="B1196" s="161" t="s">
        <v>7247</v>
      </c>
      <c r="C1196" s="183" t="s">
        <v>4878</v>
      </c>
      <c r="D1196" s="81" t="str">
        <f ca="1">IF(
    NOT(ISERROR(_xlfn.XLOOKUP($B1196, '4.Illumina'!F:F, '4.Illumina'!E:E))),
    _xlfn.XLOOKUP($B1196, '4.Illumina'!F:F, '4.Illumina'!E:E),
    IF(
        NOT(ISERROR(_xlfn.XLOOKUP($B1196, '4.PacBio'!F:F, '4.PacBio'!E:E))),
        _xlfn.XLOOKUP($B1196, '4.PacBio'!F:F, '4.PacBio'!E:E),
        IF(
            NOT(ISERROR(_xlfn.XLOOKUP($B1196, '4.HiCLibrary'!F:F, '4.HiCLibrary'!E:E))),
            _xlfn.XLOOKUP($B1196, '4.HiCLibrary'!F:F, '4.HiCLibrary'!E:E),
            IFERROR(
                _xlfn.XLOOKUP($B1196, '4.ONT'!F:F, '4.ONT'!E:E, "?"),
                "?"
            )
        )
    )
)</f>
        <v>OG611</v>
      </c>
      <c r="E1196" t="str">
        <f t="shared" si="19"/>
        <v>OG611U_D_IL_NOVA_230419_AD2</v>
      </c>
      <c r="F1196" s="183" t="s">
        <v>6459</v>
      </c>
      <c r="G1196" s="183" t="s">
        <v>6471</v>
      </c>
      <c r="H1196" s="289">
        <v>45035</v>
      </c>
      <c r="I1196" s="183" t="s">
        <v>6911</v>
      </c>
      <c r="J1196" s="183" t="s">
        <v>107</v>
      </c>
      <c r="K1196" s="183" t="s">
        <v>107</v>
      </c>
      <c r="L1196" s="185"/>
    </row>
    <row r="1197" spans="1:12" x14ac:dyDescent="0.25">
      <c r="A1197" s="115">
        <f ca="1">INDEX('1.MetaData'!A:A, MATCH($D1197, '1.MetaData'!$B:$B, 0))</f>
        <v>612</v>
      </c>
      <c r="B1197" s="161" t="s">
        <v>7248</v>
      </c>
      <c r="C1197" s="183" t="s">
        <v>4878</v>
      </c>
      <c r="D1197" s="81" t="str">
        <f ca="1">IF(
    NOT(ISERROR(_xlfn.XLOOKUP($B1197, '4.Illumina'!F:F, '4.Illumina'!E:E))),
    _xlfn.XLOOKUP($B1197, '4.Illumina'!F:F, '4.Illumina'!E:E),
    IF(
        NOT(ISERROR(_xlfn.XLOOKUP($B1197, '4.PacBio'!F:F, '4.PacBio'!E:E))),
        _xlfn.XLOOKUP($B1197, '4.PacBio'!F:F, '4.PacBio'!E:E),
        IF(
            NOT(ISERROR(_xlfn.XLOOKUP($B1197, '4.HiCLibrary'!F:F, '4.HiCLibrary'!E:E))),
            _xlfn.XLOOKUP($B1197, '4.HiCLibrary'!F:F, '4.HiCLibrary'!E:E),
            IFERROR(
                _xlfn.XLOOKUP($B1197, '4.ONT'!F:F, '4.ONT'!E:E, "?"),
                "?"
            )
        )
    )
)</f>
        <v>OG612</v>
      </c>
      <c r="E1197" t="str">
        <f t="shared" si="19"/>
        <v>OG612U_D_IL_NOVA_230302_AD</v>
      </c>
      <c r="F1197" s="183" t="s">
        <v>6459</v>
      </c>
      <c r="G1197" s="183" t="s">
        <v>6471</v>
      </c>
      <c r="H1197" s="289">
        <v>44987</v>
      </c>
      <c r="I1197" s="183" t="s">
        <v>6536</v>
      </c>
      <c r="J1197" s="183" t="s">
        <v>107</v>
      </c>
      <c r="K1197" s="183" t="s">
        <v>107</v>
      </c>
      <c r="L1197" s="185"/>
    </row>
    <row r="1198" spans="1:12" x14ac:dyDescent="0.25">
      <c r="A1198" s="115">
        <f ca="1">INDEX('1.MetaData'!A:A, MATCH($D1198, '1.MetaData'!$B:$B, 0))</f>
        <v>612</v>
      </c>
      <c r="B1198" s="161" t="s">
        <v>7248</v>
      </c>
      <c r="C1198" s="183" t="s">
        <v>4878</v>
      </c>
      <c r="D1198" s="81" t="str">
        <f ca="1">IF(
    NOT(ISERROR(_xlfn.XLOOKUP($B1198, '4.Illumina'!F:F, '4.Illumina'!E:E))),
    _xlfn.XLOOKUP($B1198, '4.Illumina'!F:F, '4.Illumina'!E:E),
    IF(
        NOT(ISERROR(_xlfn.XLOOKUP($B1198, '4.PacBio'!F:F, '4.PacBio'!E:E))),
        _xlfn.XLOOKUP($B1198, '4.PacBio'!F:F, '4.PacBio'!E:E),
        IF(
            NOT(ISERROR(_xlfn.XLOOKUP($B1198, '4.HiCLibrary'!F:F, '4.HiCLibrary'!E:E))),
            _xlfn.XLOOKUP($B1198, '4.HiCLibrary'!F:F, '4.HiCLibrary'!E:E),
            IFERROR(
                _xlfn.XLOOKUP($B1198, '4.ONT'!F:F, '4.ONT'!E:E, "?"),
                "?"
            )
        )
    )
)</f>
        <v>OG612</v>
      </c>
      <c r="E1198" t="str">
        <f t="shared" si="19"/>
        <v>OG612U_D_IL_NOVA_230419_AD2</v>
      </c>
      <c r="F1198" s="183" t="s">
        <v>6459</v>
      </c>
      <c r="G1198" s="183" t="s">
        <v>6471</v>
      </c>
      <c r="H1198" s="289">
        <v>45035</v>
      </c>
      <c r="I1198" s="183" t="s">
        <v>6911</v>
      </c>
      <c r="J1198" s="183" t="s">
        <v>107</v>
      </c>
      <c r="K1198" s="183" t="s">
        <v>107</v>
      </c>
      <c r="L1198" s="185"/>
    </row>
    <row r="1199" spans="1:12" x14ac:dyDescent="0.25">
      <c r="A1199" s="115">
        <f ca="1">INDEX('1.MetaData'!A:A, MATCH($D1199, '1.MetaData'!$B:$B, 0))</f>
        <v>613</v>
      </c>
      <c r="B1199" s="161" t="s">
        <v>7249</v>
      </c>
      <c r="C1199" s="183" t="s">
        <v>4878</v>
      </c>
      <c r="D1199" s="81" t="str">
        <f ca="1">IF(
    NOT(ISERROR(_xlfn.XLOOKUP($B1199, '4.Illumina'!F:F, '4.Illumina'!E:E))),
    _xlfn.XLOOKUP($B1199, '4.Illumina'!F:F, '4.Illumina'!E:E),
    IF(
        NOT(ISERROR(_xlfn.XLOOKUP($B1199, '4.PacBio'!F:F, '4.PacBio'!E:E))),
        _xlfn.XLOOKUP($B1199, '4.PacBio'!F:F, '4.PacBio'!E:E),
        IF(
            NOT(ISERROR(_xlfn.XLOOKUP($B1199, '4.HiCLibrary'!F:F, '4.HiCLibrary'!E:E))),
            _xlfn.XLOOKUP($B1199, '4.HiCLibrary'!F:F, '4.HiCLibrary'!E:E),
            IFERROR(
                _xlfn.XLOOKUP($B1199, '4.ONT'!F:F, '4.ONT'!E:E, "?"),
                "?"
            )
        )
    )
)</f>
        <v>OG613</v>
      </c>
      <c r="E1199" t="str">
        <f t="shared" si="19"/>
        <v>OG613U_D_IL_NOVA_230302_AD</v>
      </c>
      <c r="F1199" s="183" t="s">
        <v>6459</v>
      </c>
      <c r="G1199" s="183" t="s">
        <v>6471</v>
      </c>
      <c r="H1199" s="289">
        <v>44987</v>
      </c>
      <c r="I1199" s="183" t="s">
        <v>6536</v>
      </c>
      <c r="J1199" s="183" t="s">
        <v>107</v>
      </c>
      <c r="K1199" s="183" t="s">
        <v>107</v>
      </c>
      <c r="L1199" s="185"/>
    </row>
    <row r="1200" spans="1:12" x14ac:dyDescent="0.25">
      <c r="A1200" s="115">
        <f ca="1">INDEX('1.MetaData'!A:A, MATCH($D1200, '1.MetaData'!$B:$B, 0))</f>
        <v>613</v>
      </c>
      <c r="B1200" s="161" t="s">
        <v>7249</v>
      </c>
      <c r="C1200" s="183" t="s">
        <v>4878</v>
      </c>
      <c r="D1200" s="81" t="str">
        <f ca="1">IF(
    NOT(ISERROR(_xlfn.XLOOKUP($B1200, '4.Illumina'!F:F, '4.Illumina'!E:E))),
    _xlfn.XLOOKUP($B1200, '4.Illumina'!F:F, '4.Illumina'!E:E),
    IF(
        NOT(ISERROR(_xlfn.XLOOKUP($B1200, '4.PacBio'!F:F, '4.PacBio'!E:E))),
        _xlfn.XLOOKUP($B1200, '4.PacBio'!F:F, '4.PacBio'!E:E),
        IF(
            NOT(ISERROR(_xlfn.XLOOKUP($B1200, '4.HiCLibrary'!F:F, '4.HiCLibrary'!E:E))),
            _xlfn.XLOOKUP($B1200, '4.HiCLibrary'!F:F, '4.HiCLibrary'!E:E),
            IFERROR(
                _xlfn.XLOOKUP($B1200, '4.ONT'!F:F, '4.ONT'!E:E, "?"),
                "?"
            )
        )
    )
)</f>
        <v>OG613</v>
      </c>
      <c r="E1200" t="str">
        <f t="shared" si="19"/>
        <v>OG613U_D_IL_NOVA_230419_AD2</v>
      </c>
      <c r="F1200" s="183" t="s">
        <v>6459</v>
      </c>
      <c r="G1200" s="183" t="s">
        <v>6471</v>
      </c>
      <c r="H1200" s="289">
        <v>45035</v>
      </c>
      <c r="I1200" s="183" t="s">
        <v>6911</v>
      </c>
      <c r="J1200" s="183" t="s">
        <v>107</v>
      </c>
      <c r="K1200" s="183" t="s">
        <v>107</v>
      </c>
      <c r="L1200" s="185"/>
    </row>
    <row r="1201" spans="1:12" x14ac:dyDescent="0.25">
      <c r="A1201" s="115">
        <f ca="1">INDEX('1.MetaData'!A:A, MATCH($D1201, '1.MetaData'!$B:$B, 0))</f>
        <v>614</v>
      </c>
      <c r="B1201" s="161" t="s">
        <v>7250</v>
      </c>
      <c r="C1201" s="183" t="s">
        <v>4878</v>
      </c>
      <c r="D1201" s="81" t="str">
        <f ca="1">IF(
    NOT(ISERROR(_xlfn.XLOOKUP($B1201, '4.Illumina'!F:F, '4.Illumina'!E:E))),
    _xlfn.XLOOKUP($B1201, '4.Illumina'!F:F, '4.Illumina'!E:E),
    IF(
        NOT(ISERROR(_xlfn.XLOOKUP($B1201, '4.PacBio'!F:F, '4.PacBio'!E:E))),
        _xlfn.XLOOKUP($B1201, '4.PacBio'!F:F, '4.PacBio'!E:E),
        IF(
            NOT(ISERROR(_xlfn.XLOOKUP($B1201, '4.HiCLibrary'!F:F, '4.HiCLibrary'!E:E))),
            _xlfn.XLOOKUP($B1201, '4.HiCLibrary'!F:F, '4.HiCLibrary'!E:E),
            IFERROR(
                _xlfn.XLOOKUP($B1201, '4.ONT'!F:F, '4.ONT'!E:E, "?"),
                "?"
            )
        )
    )
)</f>
        <v>OG614</v>
      </c>
      <c r="E1201" t="str">
        <f t="shared" si="19"/>
        <v>OG614U_D_IL_NOVA_230302_AD</v>
      </c>
      <c r="F1201" s="183" t="s">
        <v>6459</v>
      </c>
      <c r="G1201" s="183" t="s">
        <v>6471</v>
      </c>
      <c r="H1201" s="289">
        <v>44987</v>
      </c>
      <c r="I1201" s="183" t="s">
        <v>6536</v>
      </c>
      <c r="J1201" s="183" t="s">
        <v>107</v>
      </c>
      <c r="K1201" s="183" t="s">
        <v>107</v>
      </c>
      <c r="L1201" s="185"/>
    </row>
    <row r="1202" spans="1:12" x14ac:dyDescent="0.25">
      <c r="A1202" s="115">
        <f ca="1">INDEX('1.MetaData'!A:A, MATCH($D1202, '1.MetaData'!$B:$B, 0))</f>
        <v>614</v>
      </c>
      <c r="B1202" s="161" t="s">
        <v>7250</v>
      </c>
      <c r="C1202" s="183" t="s">
        <v>4878</v>
      </c>
      <c r="D1202" s="81" t="str">
        <f ca="1">IF(
    NOT(ISERROR(_xlfn.XLOOKUP($B1202, '4.Illumina'!F:F, '4.Illumina'!E:E))),
    _xlfn.XLOOKUP($B1202, '4.Illumina'!F:F, '4.Illumina'!E:E),
    IF(
        NOT(ISERROR(_xlfn.XLOOKUP($B1202, '4.PacBio'!F:F, '4.PacBio'!E:E))),
        _xlfn.XLOOKUP($B1202, '4.PacBio'!F:F, '4.PacBio'!E:E),
        IF(
            NOT(ISERROR(_xlfn.XLOOKUP($B1202, '4.HiCLibrary'!F:F, '4.HiCLibrary'!E:E))),
            _xlfn.XLOOKUP($B1202, '4.HiCLibrary'!F:F, '4.HiCLibrary'!E:E),
            IFERROR(
                _xlfn.XLOOKUP($B1202, '4.ONT'!F:F, '4.ONT'!E:E, "?"),
                "?"
            )
        )
    )
)</f>
        <v>OG614</v>
      </c>
      <c r="E1202" t="str">
        <f t="shared" si="19"/>
        <v>OG614U_D_IL_NOVA_230419_AD2</v>
      </c>
      <c r="F1202" s="183" t="s">
        <v>6459</v>
      </c>
      <c r="G1202" s="183" t="s">
        <v>6471</v>
      </c>
      <c r="H1202" s="289">
        <v>45035</v>
      </c>
      <c r="I1202" s="183" t="s">
        <v>6911</v>
      </c>
      <c r="J1202" s="183" t="s">
        <v>107</v>
      </c>
      <c r="K1202" s="183" t="s">
        <v>107</v>
      </c>
      <c r="L1202" s="185"/>
    </row>
    <row r="1203" spans="1:12" x14ac:dyDescent="0.25">
      <c r="A1203" s="115">
        <f ca="1">INDEX('1.MetaData'!A:A, MATCH($D1203, '1.MetaData'!$B:$B, 0))</f>
        <v>615</v>
      </c>
      <c r="B1203" s="161" t="s">
        <v>7251</v>
      </c>
      <c r="C1203" s="183" t="s">
        <v>4878</v>
      </c>
      <c r="D1203" s="81" t="str">
        <f ca="1">IF(
    NOT(ISERROR(_xlfn.XLOOKUP($B1203, '4.Illumina'!F:F, '4.Illumina'!E:E))),
    _xlfn.XLOOKUP($B1203, '4.Illumina'!F:F, '4.Illumina'!E:E),
    IF(
        NOT(ISERROR(_xlfn.XLOOKUP($B1203, '4.PacBio'!F:F, '4.PacBio'!E:E))),
        _xlfn.XLOOKUP($B1203, '4.PacBio'!F:F, '4.PacBio'!E:E),
        IF(
            NOT(ISERROR(_xlfn.XLOOKUP($B1203, '4.HiCLibrary'!F:F, '4.HiCLibrary'!E:E))),
            _xlfn.XLOOKUP($B1203, '4.HiCLibrary'!F:F, '4.HiCLibrary'!E:E),
            IFERROR(
                _xlfn.XLOOKUP($B1203, '4.ONT'!F:F, '4.ONT'!E:E, "?"),
                "?"
            )
        )
    )
)</f>
        <v>OG615</v>
      </c>
      <c r="E1203" t="str">
        <f t="shared" si="19"/>
        <v>OG615U_D_IL_NOVA_230302_AD</v>
      </c>
      <c r="F1203" s="183" t="s">
        <v>6459</v>
      </c>
      <c r="G1203" s="183" t="s">
        <v>6471</v>
      </c>
      <c r="H1203" s="289">
        <v>44987</v>
      </c>
      <c r="I1203" s="183" t="s">
        <v>6536</v>
      </c>
      <c r="J1203" s="183" t="s">
        <v>107</v>
      </c>
      <c r="K1203" s="183" t="s">
        <v>107</v>
      </c>
      <c r="L1203" s="185"/>
    </row>
    <row r="1204" spans="1:12" x14ac:dyDescent="0.25">
      <c r="A1204" s="115">
        <f ca="1">INDEX('1.MetaData'!A:A, MATCH($D1204, '1.MetaData'!$B:$B, 0))</f>
        <v>615</v>
      </c>
      <c r="B1204" s="161" t="s">
        <v>7251</v>
      </c>
      <c r="C1204" s="183" t="s">
        <v>4878</v>
      </c>
      <c r="D1204" s="81" t="str">
        <f ca="1">IF(
    NOT(ISERROR(_xlfn.XLOOKUP($B1204, '4.Illumina'!F:F, '4.Illumina'!E:E))),
    _xlfn.XLOOKUP($B1204, '4.Illumina'!F:F, '4.Illumina'!E:E),
    IF(
        NOT(ISERROR(_xlfn.XLOOKUP($B1204, '4.PacBio'!F:F, '4.PacBio'!E:E))),
        _xlfn.XLOOKUP($B1204, '4.PacBio'!F:F, '4.PacBio'!E:E),
        IF(
            NOT(ISERROR(_xlfn.XLOOKUP($B1204, '4.HiCLibrary'!F:F, '4.HiCLibrary'!E:E))),
            _xlfn.XLOOKUP($B1204, '4.HiCLibrary'!F:F, '4.HiCLibrary'!E:E),
            IFERROR(
                _xlfn.XLOOKUP($B1204, '4.ONT'!F:F, '4.ONT'!E:E, "?"),
                "?"
            )
        )
    )
)</f>
        <v>OG615</v>
      </c>
      <c r="E1204" t="str">
        <f t="shared" si="19"/>
        <v>OG615U_D_IL_NOVA_230419_AD2</v>
      </c>
      <c r="F1204" s="183" t="s">
        <v>6459</v>
      </c>
      <c r="G1204" s="183" t="s">
        <v>6471</v>
      </c>
      <c r="H1204" s="289">
        <v>45035</v>
      </c>
      <c r="I1204" s="183" t="s">
        <v>6911</v>
      </c>
      <c r="J1204" s="183" t="s">
        <v>107</v>
      </c>
      <c r="K1204" s="183" t="s">
        <v>107</v>
      </c>
      <c r="L1204" s="185"/>
    </row>
    <row r="1205" spans="1:12" x14ac:dyDescent="0.25">
      <c r="A1205" s="115">
        <f ca="1">INDEX('1.MetaData'!A:A, MATCH($D1205, '1.MetaData'!$B:$B, 0))</f>
        <v>616</v>
      </c>
      <c r="B1205" s="161" t="s">
        <v>7252</v>
      </c>
      <c r="C1205" s="183" t="s">
        <v>4878</v>
      </c>
      <c r="D1205" s="81" t="str">
        <f ca="1">IF(
    NOT(ISERROR(_xlfn.XLOOKUP($B1205, '4.Illumina'!F:F, '4.Illumina'!E:E))),
    _xlfn.XLOOKUP($B1205, '4.Illumina'!F:F, '4.Illumina'!E:E),
    IF(
        NOT(ISERROR(_xlfn.XLOOKUP($B1205, '4.PacBio'!F:F, '4.PacBio'!E:E))),
        _xlfn.XLOOKUP($B1205, '4.PacBio'!F:F, '4.PacBio'!E:E),
        IF(
            NOT(ISERROR(_xlfn.XLOOKUP($B1205, '4.HiCLibrary'!F:F, '4.HiCLibrary'!E:E))),
            _xlfn.XLOOKUP($B1205, '4.HiCLibrary'!F:F, '4.HiCLibrary'!E:E),
            IFERROR(
                _xlfn.XLOOKUP($B1205, '4.ONT'!F:F, '4.ONT'!E:E, "?"),
                "?"
            )
        )
    )
)</f>
        <v>OG616</v>
      </c>
      <c r="E1205" t="str">
        <f t="shared" si="19"/>
        <v>OG616U_D_IL_NOVA_230302_AD</v>
      </c>
      <c r="F1205" s="183" t="s">
        <v>6459</v>
      </c>
      <c r="G1205" s="183" t="s">
        <v>6471</v>
      </c>
      <c r="H1205" s="289">
        <v>44987</v>
      </c>
      <c r="I1205" s="183" t="s">
        <v>6536</v>
      </c>
      <c r="J1205" s="183" t="s">
        <v>107</v>
      </c>
      <c r="K1205" s="183" t="s">
        <v>107</v>
      </c>
      <c r="L1205" s="185"/>
    </row>
    <row r="1206" spans="1:12" x14ac:dyDescent="0.25">
      <c r="A1206" s="115">
        <f ca="1">INDEX('1.MetaData'!A:A, MATCH($D1206, '1.MetaData'!$B:$B, 0))</f>
        <v>616</v>
      </c>
      <c r="B1206" s="161" t="s">
        <v>7252</v>
      </c>
      <c r="C1206" s="183" t="s">
        <v>4878</v>
      </c>
      <c r="D1206" s="81" t="str">
        <f ca="1">IF(
    NOT(ISERROR(_xlfn.XLOOKUP($B1206, '4.Illumina'!F:F, '4.Illumina'!E:E))),
    _xlfn.XLOOKUP($B1206, '4.Illumina'!F:F, '4.Illumina'!E:E),
    IF(
        NOT(ISERROR(_xlfn.XLOOKUP($B1206, '4.PacBio'!F:F, '4.PacBio'!E:E))),
        _xlfn.XLOOKUP($B1206, '4.PacBio'!F:F, '4.PacBio'!E:E),
        IF(
            NOT(ISERROR(_xlfn.XLOOKUP($B1206, '4.HiCLibrary'!F:F, '4.HiCLibrary'!E:E))),
            _xlfn.XLOOKUP($B1206, '4.HiCLibrary'!F:F, '4.HiCLibrary'!E:E),
            IFERROR(
                _xlfn.XLOOKUP($B1206, '4.ONT'!F:F, '4.ONT'!E:E, "?"),
                "?"
            )
        )
    )
)</f>
        <v>OG616</v>
      </c>
      <c r="E1206" t="str">
        <f t="shared" si="19"/>
        <v>OG616U_D_IL_NOVA_230419_AD2</v>
      </c>
      <c r="F1206" s="183" t="s">
        <v>6459</v>
      </c>
      <c r="G1206" s="183" t="s">
        <v>6471</v>
      </c>
      <c r="H1206" s="289">
        <v>45035</v>
      </c>
      <c r="I1206" s="183" t="s">
        <v>6911</v>
      </c>
      <c r="J1206" s="183" t="s">
        <v>107</v>
      </c>
      <c r="K1206" s="183" t="s">
        <v>107</v>
      </c>
      <c r="L1206" s="185"/>
    </row>
    <row r="1207" spans="1:12" x14ac:dyDescent="0.25">
      <c r="A1207" s="115">
        <f ca="1">INDEX('1.MetaData'!A:A, MATCH($D1207, '1.MetaData'!$B:$B, 0))</f>
        <v>617</v>
      </c>
      <c r="B1207" s="161" t="s">
        <v>7253</v>
      </c>
      <c r="C1207" s="183" t="s">
        <v>4878</v>
      </c>
      <c r="D1207" s="81" t="str">
        <f ca="1">IF(
    NOT(ISERROR(_xlfn.XLOOKUP($B1207, '4.Illumina'!F:F, '4.Illumina'!E:E))),
    _xlfn.XLOOKUP($B1207, '4.Illumina'!F:F, '4.Illumina'!E:E),
    IF(
        NOT(ISERROR(_xlfn.XLOOKUP($B1207, '4.PacBio'!F:F, '4.PacBio'!E:E))),
        _xlfn.XLOOKUP($B1207, '4.PacBio'!F:F, '4.PacBio'!E:E),
        IF(
            NOT(ISERROR(_xlfn.XLOOKUP($B1207, '4.HiCLibrary'!F:F, '4.HiCLibrary'!E:E))),
            _xlfn.XLOOKUP($B1207, '4.HiCLibrary'!F:F, '4.HiCLibrary'!E:E),
            IFERROR(
                _xlfn.XLOOKUP($B1207, '4.ONT'!F:F, '4.ONT'!E:E, "?"),
                "?"
            )
        )
    )
)</f>
        <v>OG617</v>
      </c>
      <c r="E1207" t="str">
        <f t="shared" si="19"/>
        <v>OG617U_D_IL_NOVA_230302_AD</v>
      </c>
      <c r="F1207" s="183" t="s">
        <v>6459</v>
      </c>
      <c r="G1207" s="183" t="s">
        <v>6471</v>
      </c>
      <c r="H1207" s="289">
        <v>44987</v>
      </c>
      <c r="I1207" s="183" t="s">
        <v>6536</v>
      </c>
      <c r="J1207" s="183" t="s">
        <v>107</v>
      </c>
      <c r="K1207" s="183" t="s">
        <v>107</v>
      </c>
      <c r="L1207" s="185"/>
    </row>
    <row r="1208" spans="1:12" x14ac:dyDescent="0.25">
      <c r="A1208" s="115">
        <f ca="1">INDEX('1.MetaData'!A:A, MATCH($D1208, '1.MetaData'!$B:$B, 0))</f>
        <v>617</v>
      </c>
      <c r="B1208" s="161" t="s">
        <v>7253</v>
      </c>
      <c r="C1208" s="183" t="s">
        <v>4878</v>
      </c>
      <c r="D1208" s="81" t="str">
        <f ca="1">IF(
    NOT(ISERROR(_xlfn.XLOOKUP($B1208, '4.Illumina'!F:F, '4.Illumina'!E:E))),
    _xlfn.XLOOKUP($B1208, '4.Illumina'!F:F, '4.Illumina'!E:E),
    IF(
        NOT(ISERROR(_xlfn.XLOOKUP($B1208, '4.PacBio'!F:F, '4.PacBio'!E:E))),
        _xlfn.XLOOKUP($B1208, '4.PacBio'!F:F, '4.PacBio'!E:E),
        IF(
            NOT(ISERROR(_xlfn.XLOOKUP($B1208, '4.HiCLibrary'!F:F, '4.HiCLibrary'!E:E))),
            _xlfn.XLOOKUP($B1208, '4.HiCLibrary'!F:F, '4.HiCLibrary'!E:E),
            IFERROR(
                _xlfn.XLOOKUP($B1208, '4.ONT'!F:F, '4.ONT'!E:E, "?"),
                "?"
            )
        )
    )
)</f>
        <v>OG617</v>
      </c>
      <c r="E1208" t="str">
        <f t="shared" si="19"/>
        <v>OG617U_D_IL_NOVA_230419_AD2</v>
      </c>
      <c r="F1208" s="183" t="s">
        <v>6459</v>
      </c>
      <c r="G1208" s="183" t="s">
        <v>6471</v>
      </c>
      <c r="H1208" s="289">
        <v>45035</v>
      </c>
      <c r="I1208" s="183" t="s">
        <v>6911</v>
      </c>
      <c r="J1208" s="183" t="s">
        <v>107</v>
      </c>
      <c r="K1208" s="183" t="s">
        <v>107</v>
      </c>
      <c r="L1208" s="185"/>
    </row>
    <row r="1209" spans="1:12" x14ac:dyDescent="0.25">
      <c r="A1209" s="115">
        <f ca="1">INDEX('1.MetaData'!A:A, MATCH($D1209, '1.MetaData'!$B:$B, 0))</f>
        <v>617</v>
      </c>
      <c r="B1209" s="161" t="s">
        <v>7253</v>
      </c>
      <c r="C1209" s="183" t="s">
        <v>4878</v>
      </c>
      <c r="D1209" s="81" t="str">
        <f ca="1">IF(
    NOT(ISERROR(_xlfn.XLOOKUP($B1209, '4.Illumina'!F:F, '4.Illumina'!E:E))),
    _xlfn.XLOOKUP($B1209, '4.Illumina'!F:F, '4.Illumina'!E:E),
    IF(
        NOT(ISERROR(_xlfn.XLOOKUP($B1209, '4.PacBio'!F:F, '4.PacBio'!E:E))),
        _xlfn.XLOOKUP($B1209, '4.PacBio'!F:F, '4.PacBio'!E:E),
        IF(
            NOT(ISERROR(_xlfn.XLOOKUP($B1209, '4.HiCLibrary'!F:F, '4.HiCLibrary'!E:E))),
            _xlfn.XLOOKUP($B1209, '4.HiCLibrary'!F:F, '4.HiCLibrary'!E:E),
            IFERROR(
                _xlfn.XLOOKUP($B1209, '4.ONT'!F:F, '4.ONT'!E:E, "?"),
                "?"
            )
        )
    )
)</f>
        <v>OG617</v>
      </c>
      <c r="E1209" t="str">
        <f t="shared" si="19"/>
        <v>OG617U_D_IL_NOVA_230607_LP</v>
      </c>
      <c r="F1209" s="183" t="s">
        <v>6459</v>
      </c>
      <c r="G1209" s="183" t="s">
        <v>6471</v>
      </c>
      <c r="H1209" s="289">
        <v>45084</v>
      </c>
      <c r="I1209" s="183" t="s">
        <v>6829</v>
      </c>
      <c r="J1209" s="183" t="s">
        <v>107</v>
      </c>
      <c r="K1209" s="183" t="s">
        <v>107</v>
      </c>
      <c r="L1209" s="185"/>
    </row>
    <row r="1210" spans="1:12" x14ac:dyDescent="0.25">
      <c r="A1210" s="115">
        <f ca="1">INDEX('1.MetaData'!A:A, MATCH($D1210, '1.MetaData'!$B:$B, 0))</f>
        <v>617</v>
      </c>
      <c r="B1210" s="161" t="s">
        <v>7253</v>
      </c>
      <c r="C1210" s="183" t="s">
        <v>4878</v>
      </c>
      <c r="D1210" s="81" t="str">
        <f ca="1">IF(
    NOT(ISERROR(_xlfn.XLOOKUP($B1210, '4.Illumina'!F:F, '4.Illumina'!E:E))),
    _xlfn.XLOOKUP($B1210, '4.Illumina'!F:F, '4.Illumina'!E:E),
    IF(
        NOT(ISERROR(_xlfn.XLOOKUP($B1210, '4.PacBio'!F:F, '4.PacBio'!E:E))),
        _xlfn.XLOOKUP($B1210, '4.PacBio'!F:F, '4.PacBio'!E:E),
        IF(
            NOT(ISERROR(_xlfn.XLOOKUP($B1210, '4.HiCLibrary'!F:F, '4.HiCLibrary'!E:E))),
            _xlfn.XLOOKUP($B1210, '4.HiCLibrary'!F:F, '4.HiCLibrary'!E:E),
            IFERROR(
                _xlfn.XLOOKUP($B1210, '4.ONT'!F:F, '4.ONT'!E:E, "?"),
                "?"
            )
        )
    )
)</f>
        <v>OG617</v>
      </c>
      <c r="E1210" t="str">
        <f t="shared" si="19"/>
        <v>OG617U_D_IL_ISEQ_230531_LP</v>
      </c>
      <c r="F1210" s="183" t="s">
        <v>6459</v>
      </c>
      <c r="G1210" s="183" t="s">
        <v>6460</v>
      </c>
      <c r="H1210" s="289">
        <v>45077</v>
      </c>
      <c r="I1210" s="183" t="s">
        <v>6828</v>
      </c>
      <c r="J1210" s="183" t="s">
        <v>107</v>
      </c>
      <c r="K1210" s="183" t="s">
        <v>107</v>
      </c>
      <c r="L1210" s="185"/>
    </row>
    <row r="1211" spans="1:12" x14ac:dyDescent="0.25">
      <c r="A1211" s="115">
        <f ca="1">INDEX('1.MetaData'!A:A, MATCH($D1211, '1.MetaData'!$B:$B, 0))</f>
        <v>617</v>
      </c>
      <c r="B1211" s="161" t="s">
        <v>7254</v>
      </c>
      <c r="C1211" s="184" t="s">
        <v>4878</v>
      </c>
      <c r="D1211" s="81" t="str">
        <f ca="1">IF(
    NOT(ISERROR(_xlfn.XLOOKUP($B1211, '4.Illumina'!F:F, '4.Illumina'!E:E))),
    _xlfn.XLOOKUP($B1211, '4.Illumina'!F:F, '4.Illumina'!E:E),
    IF(
        NOT(ISERROR(_xlfn.XLOOKUP($B1211, '4.PacBio'!F:F, '4.PacBio'!E:E))),
        _xlfn.XLOOKUP($B1211, '4.PacBio'!F:F, '4.PacBio'!E:E),
        IF(
            NOT(ISERROR(_xlfn.XLOOKUP($B1211, '4.HiCLibrary'!F:F, '4.HiCLibrary'!E:E))),
            _xlfn.XLOOKUP($B1211, '4.HiCLibrary'!F:F, '4.HiCLibrary'!E:E),
            IFERROR(
                _xlfn.XLOOKUP($B1211, '4.ONT'!F:F, '4.ONT'!E:E, "?"),
                "?"
            )
        )
    )
)</f>
        <v>OG617</v>
      </c>
      <c r="E1211" t="str">
        <f t="shared" si="19"/>
        <v>OG617U_D_IL2_NOVA_240813_AMD</v>
      </c>
      <c r="F1211" s="183" t="s">
        <v>6459</v>
      </c>
      <c r="G1211" s="183" t="s">
        <v>6471</v>
      </c>
      <c r="H1211" s="289">
        <v>45517</v>
      </c>
      <c r="I1211" s="183" t="s">
        <v>6606</v>
      </c>
      <c r="J1211" s="183" t="s">
        <v>107</v>
      </c>
      <c r="K1211" s="185" t="s">
        <v>107</v>
      </c>
      <c r="L1211" s="185"/>
    </row>
    <row r="1212" spans="1:12" x14ac:dyDescent="0.25">
      <c r="A1212" s="115">
        <f ca="1">INDEX('1.MetaData'!A:A, MATCH($D1212, '1.MetaData'!$B:$B, 0))</f>
        <v>618</v>
      </c>
      <c r="B1212" s="161" t="s">
        <v>7255</v>
      </c>
      <c r="C1212" s="183" t="s">
        <v>4878</v>
      </c>
      <c r="D1212" s="81" t="str">
        <f ca="1">IF(
    NOT(ISERROR(_xlfn.XLOOKUP($B1212, '4.Illumina'!F:F, '4.Illumina'!E:E))),
    _xlfn.XLOOKUP($B1212, '4.Illumina'!F:F, '4.Illumina'!E:E),
    IF(
        NOT(ISERROR(_xlfn.XLOOKUP($B1212, '4.PacBio'!F:F, '4.PacBio'!E:E))),
        _xlfn.XLOOKUP($B1212, '4.PacBio'!F:F, '4.PacBio'!E:E),
        IF(
            NOT(ISERROR(_xlfn.XLOOKUP($B1212, '4.HiCLibrary'!F:F, '4.HiCLibrary'!E:E))),
            _xlfn.XLOOKUP($B1212, '4.HiCLibrary'!F:F, '4.HiCLibrary'!E:E),
            IFERROR(
                _xlfn.XLOOKUP($B1212, '4.ONT'!F:F, '4.ONT'!E:E, "?"),
                "?"
            )
        )
    )
)</f>
        <v>OG618</v>
      </c>
      <c r="E1212" t="str">
        <f t="shared" si="19"/>
        <v>OG618U_D_IL_NOVA_230302_AD</v>
      </c>
      <c r="F1212" s="183" t="s">
        <v>6459</v>
      </c>
      <c r="G1212" s="183" t="s">
        <v>6471</v>
      </c>
      <c r="H1212" s="289">
        <v>44987</v>
      </c>
      <c r="I1212" s="183" t="s">
        <v>6536</v>
      </c>
      <c r="J1212" s="183" t="s">
        <v>107</v>
      </c>
      <c r="K1212" s="183" t="s">
        <v>107</v>
      </c>
      <c r="L1212" s="185"/>
    </row>
    <row r="1213" spans="1:12" x14ac:dyDescent="0.25">
      <c r="A1213" s="115">
        <f ca="1">INDEX('1.MetaData'!A:A, MATCH($D1213, '1.MetaData'!$B:$B, 0))</f>
        <v>618</v>
      </c>
      <c r="B1213" s="161" t="s">
        <v>7255</v>
      </c>
      <c r="C1213" s="183" t="s">
        <v>4878</v>
      </c>
      <c r="D1213" s="81" t="str">
        <f ca="1">IF(
    NOT(ISERROR(_xlfn.XLOOKUP($B1213, '4.Illumina'!F:F, '4.Illumina'!E:E))),
    _xlfn.XLOOKUP($B1213, '4.Illumina'!F:F, '4.Illumina'!E:E),
    IF(
        NOT(ISERROR(_xlfn.XLOOKUP($B1213, '4.PacBio'!F:F, '4.PacBio'!E:E))),
        _xlfn.XLOOKUP($B1213, '4.PacBio'!F:F, '4.PacBio'!E:E),
        IF(
            NOT(ISERROR(_xlfn.XLOOKUP($B1213, '4.HiCLibrary'!F:F, '4.HiCLibrary'!E:E))),
            _xlfn.XLOOKUP($B1213, '4.HiCLibrary'!F:F, '4.HiCLibrary'!E:E),
            IFERROR(
                _xlfn.XLOOKUP($B1213, '4.ONT'!F:F, '4.ONT'!E:E, "?"),
                "?"
            )
        )
    )
)</f>
        <v>OG618</v>
      </c>
      <c r="E1213" t="str">
        <f t="shared" si="19"/>
        <v>OG618U_D_IL_NOVA_230419_AD2</v>
      </c>
      <c r="F1213" s="183" t="s">
        <v>6459</v>
      </c>
      <c r="G1213" s="183" t="s">
        <v>6471</v>
      </c>
      <c r="H1213" s="289">
        <v>45035</v>
      </c>
      <c r="I1213" s="183" t="s">
        <v>6911</v>
      </c>
      <c r="J1213" s="183" t="s">
        <v>107</v>
      </c>
      <c r="K1213" s="183" t="s">
        <v>107</v>
      </c>
      <c r="L1213" s="185"/>
    </row>
    <row r="1214" spans="1:12" x14ac:dyDescent="0.25">
      <c r="A1214" s="115">
        <f ca="1">INDEX('1.MetaData'!A:A, MATCH($D1214, '1.MetaData'!$B:$B, 0))</f>
        <v>618</v>
      </c>
      <c r="B1214" s="161" t="s">
        <v>7255</v>
      </c>
      <c r="C1214" s="183" t="s">
        <v>4878</v>
      </c>
      <c r="D1214" s="81" t="str">
        <f ca="1">IF(
    NOT(ISERROR(_xlfn.XLOOKUP($B1214, '4.Illumina'!F:F, '4.Illumina'!E:E))),
    _xlfn.XLOOKUP($B1214, '4.Illumina'!F:F, '4.Illumina'!E:E),
    IF(
        NOT(ISERROR(_xlfn.XLOOKUP($B1214, '4.PacBio'!F:F, '4.PacBio'!E:E))),
        _xlfn.XLOOKUP($B1214, '4.PacBio'!F:F, '4.PacBio'!E:E),
        IF(
            NOT(ISERROR(_xlfn.XLOOKUP($B1214, '4.HiCLibrary'!F:F, '4.HiCLibrary'!E:E))),
            _xlfn.XLOOKUP($B1214, '4.HiCLibrary'!F:F, '4.HiCLibrary'!E:E),
            IFERROR(
                _xlfn.XLOOKUP($B1214, '4.ONT'!F:F, '4.ONT'!E:E, "?"),
                "?"
            )
        )
    )
)</f>
        <v>OG618</v>
      </c>
      <c r="E1214" t="str">
        <f t="shared" ref="E1214:E1277" si="20">CONCATENATE(B1214,"_",I1214)</f>
        <v>OG618U_D_IL_NOVA_230607_LP</v>
      </c>
      <c r="F1214" s="183" t="s">
        <v>6459</v>
      </c>
      <c r="G1214" s="183" t="s">
        <v>6471</v>
      </c>
      <c r="H1214" s="289">
        <v>45084</v>
      </c>
      <c r="I1214" s="183" t="s">
        <v>6829</v>
      </c>
      <c r="J1214" s="183" t="s">
        <v>107</v>
      </c>
      <c r="K1214" s="183" t="s">
        <v>107</v>
      </c>
      <c r="L1214" s="185"/>
    </row>
    <row r="1215" spans="1:12" x14ac:dyDescent="0.25">
      <c r="A1215" s="115">
        <f ca="1">INDEX('1.MetaData'!A:A, MATCH($D1215, '1.MetaData'!$B:$B, 0))</f>
        <v>618</v>
      </c>
      <c r="B1215" s="161" t="s">
        <v>7255</v>
      </c>
      <c r="C1215" s="183" t="s">
        <v>4878</v>
      </c>
      <c r="D1215" s="81" t="str">
        <f ca="1">IF(
    NOT(ISERROR(_xlfn.XLOOKUP($B1215, '4.Illumina'!F:F, '4.Illumina'!E:E))),
    _xlfn.XLOOKUP($B1215, '4.Illumina'!F:F, '4.Illumina'!E:E),
    IF(
        NOT(ISERROR(_xlfn.XLOOKUP($B1215, '4.PacBio'!F:F, '4.PacBio'!E:E))),
        _xlfn.XLOOKUP($B1215, '4.PacBio'!F:F, '4.PacBio'!E:E),
        IF(
            NOT(ISERROR(_xlfn.XLOOKUP($B1215, '4.HiCLibrary'!F:F, '4.HiCLibrary'!E:E))),
            _xlfn.XLOOKUP($B1215, '4.HiCLibrary'!F:F, '4.HiCLibrary'!E:E),
            IFERROR(
                _xlfn.XLOOKUP($B1215, '4.ONT'!F:F, '4.ONT'!E:E, "?"),
                "?"
            )
        )
    )
)</f>
        <v>OG618</v>
      </c>
      <c r="E1215" t="str">
        <f t="shared" si="20"/>
        <v>OG618U_D_IL_ISEQ_230531_LP</v>
      </c>
      <c r="F1215" s="183" t="s">
        <v>6459</v>
      </c>
      <c r="G1215" s="183" t="s">
        <v>6460</v>
      </c>
      <c r="H1215" s="289">
        <v>45077</v>
      </c>
      <c r="I1215" s="183" t="s">
        <v>6828</v>
      </c>
      <c r="J1215" s="183" t="s">
        <v>107</v>
      </c>
      <c r="K1215" s="183" t="s">
        <v>107</v>
      </c>
      <c r="L1215" s="185"/>
    </row>
    <row r="1216" spans="1:12" x14ac:dyDescent="0.25">
      <c r="A1216" s="115">
        <f ca="1">INDEX('1.MetaData'!A:A, MATCH($D1216, '1.MetaData'!$B:$B, 0))</f>
        <v>619</v>
      </c>
      <c r="B1216" s="161" t="s">
        <v>7256</v>
      </c>
      <c r="C1216" s="183" t="s">
        <v>4878</v>
      </c>
      <c r="D1216" s="81" t="str">
        <f ca="1">IF(
    NOT(ISERROR(_xlfn.XLOOKUP($B1216, '4.Illumina'!F:F, '4.Illumina'!E:E))),
    _xlfn.XLOOKUP($B1216, '4.Illumina'!F:F, '4.Illumina'!E:E),
    IF(
        NOT(ISERROR(_xlfn.XLOOKUP($B1216, '4.PacBio'!F:F, '4.PacBio'!E:E))),
        _xlfn.XLOOKUP($B1216, '4.PacBio'!F:F, '4.PacBio'!E:E),
        IF(
            NOT(ISERROR(_xlfn.XLOOKUP($B1216, '4.HiCLibrary'!F:F, '4.HiCLibrary'!E:E))),
            _xlfn.XLOOKUP($B1216, '4.HiCLibrary'!F:F, '4.HiCLibrary'!E:E),
            IFERROR(
                _xlfn.XLOOKUP($B1216, '4.ONT'!F:F, '4.ONT'!E:E, "?"),
                "?"
            )
        )
    )
)</f>
        <v>OG619</v>
      </c>
      <c r="E1216" t="str">
        <f t="shared" si="20"/>
        <v>OG619U_D_IL_NOVA_230302_AD</v>
      </c>
      <c r="F1216" s="183" t="s">
        <v>6459</v>
      </c>
      <c r="G1216" s="183" t="s">
        <v>6471</v>
      </c>
      <c r="H1216" s="289">
        <v>44987</v>
      </c>
      <c r="I1216" s="183" t="s">
        <v>6536</v>
      </c>
      <c r="J1216" s="183" t="s">
        <v>107</v>
      </c>
      <c r="K1216" s="183" t="s">
        <v>107</v>
      </c>
      <c r="L1216" s="185"/>
    </row>
    <row r="1217" spans="1:12" x14ac:dyDescent="0.25">
      <c r="A1217" s="115">
        <f ca="1">INDEX('1.MetaData'!A:A, MATCH($D1217, '1.MetaData'!$B:$B, 0))</f>
        <v>619</v>
      </c>
      <c r="B1217" s="161" t="s">
        <v>7256</v>
      </c>
      <c r="C1217" s="183" t="s">
        <v>4878</v>
      </c>
      <c r="D1217" s="81" t="str">
        <f ca="1">IF(
    NOT(ISERROR(_xlfn.XLOOKUP($B1217, '4.Illumina'!F:F, '4.Illumina'!E:E))),
    _xlfn.XLOOKUP($B1217, '4.Illumina'!F:F, '4.Illumina'!E:E),
    IF(
        NOT(ISERROR(_xlfn.XLOOKUP($B1217, '4.PacBio'!F:F, '4.PacBio'!E:E))),
        _xlfn.XLOOKUP($B1217, '4.PacBio'!F:F, '4.PacBio'!E:E),
        IF(
            NOT(ISERROR(_xlfn.XLOOKUP($B1217, '4.HiCLibrary'!F:F, '4.HiCLibrary'!E:E))),
            _xlfn.XLOOKUP($B1217, '4.HiCLibrary'!F:F, '4.HiCLibrary'!E:E),
            IFERROR(
                _xlfn.XLOOKUP($B1217, '4.ONT'!F:F, '4.ONT'!E:E, "?"),
                "?"
            )
        )
    )
)</f>
        <v>OG619</v>
      </c>
      <c r="E1217" t="str">
        <f t="shared" si="20"/>
        <v>OG619U_D_IL_NOVA_230419_AD2</v>
      </c>
      <c r="F1217" s="183" t="s">
        <v>6459</v>
      </c>
      <c r="G1217" s="183" t="s">
        <v>6471</v>
      </c>
      <c r="H1217" s="289">
        <v>45035</v>
      </c>
      <c r="I1217" s="183" t="s">
        <v>6911</v>
      </c>
      <c r="J1217" s="183" t="s">
        <v>107</v>
      </c>
      <c r="K1217" s="183" t="s">
        <v>107</v>
      </c>
      <c r="L1217" s="185"/>
    </row>
    <row r="1218" spans="1:12" x14ac:dyDescent="0.25">
      <c r="A1218" s="115">
        <f ca="1">INDEX('1.MetaData'!A:A, MATCH($D1218, '1.MetaData'!$B:$B, 0))</f>
        <v>619</v>
      </c>
      <c r="B1218" s="161" t="s">
        <v>7256</v>
      </c>
      <c r="C1218" s="183" t="s">
        <v>4878</v>
      </c>
      <c r="D1218" s="81" t="str">
        <f ca="1">IF(
    NOT(ISERROR(_xlfn.XLOOKUP($B1218, '4.Illumina'!F:F, '4.Illumina'!E:E))),
    _xlfn.XLOOKUP($B1218, '4.Illumina'!F:F, '4.Illumina'!E:E),
    IF(
        NOT(ISERROR(_xlfn.XLOOKUP($B1218, '4.PacBio'!F:F, '4.PacBio'!E:E))),
        _xlfn.XLOOKUP($B1218, '4.PacBio'!F:F, '4.PacBio'!E:E),
        IF(
            NOT(ISERROR(_xlfn.XLOOKUP($B1218, '4.HiCLibrary'!F:F, '4.HiCLibrary'!E:E))),
            _xlfn.XLOOKUP($B1218, '4.HiCLibrary'!F:F, '4.HiCLibrary'!E:E),
            IFERROR(
                _xlfn.XLOOKUP($B1218, '4.ONT'!F:F, '4.ONT'!E:E, "?"),
                "?"
            )
        )
    )
)</f>
        <v>OG619</v>
      </c>
      <c r="E1218" t="str">
        <f t="shared" si="20"/>
        <v>OG619U_D_IL_NOVA_230607_LP</v>
      </c>
      <c r="F1218" s="183" t="s">
        <v>6459</v>
      </c>
      <c r="G1218" s="183" t="s">
        <v>6471</v>
      </c>
      <c r="H1218" s="289">
        <v>45084</v>
      </c>
      <c r="I1218" s="183" t="s">
        <v>6829</v>
      </c>
      <c r="J1218" s="183" t="s">
        <v>107</v>
      </c>
      <c r="K1218" s="183" t="s">
        <v>107</v>
      </c>
      <c r="L1218" s="185"/>
    </row>
    <row r="1219" spans="1:12" x14ac:dyDescent="0.25">
      <c r="A1219" s="115">
        <f ca="1">INDEX('1.MetaData'!A:A, MATCH($D1219, '1.MetaData'!$B:$B, 0))</f>
        <v>619</v>
      </c>
      <c r="B1219" s="161" t="s">
        <v>7256</v>
      </c>
      <c r="C1219" s="183" t="s">
        <v>4878</v>
      </c>
      <c r="D1219" s="81" t="str">
        <f ca="1">IF(
    NOT(ISERROR(_xlfn.XLOOKUP($B1219, '4.Illumina'!F:F, '4.Illumina'!E:E))),
    _xlfn.XLOOKUP($B1219, '4.Illumina'!F:F, '4.Illumina'!E:E),
    IF(
        NOT(ISERROR(_xlfn.XLOOKUP($B1219, '4.PacBio'!F:F, '4.PacBio'!E:E))),
        _xlfn.XLOOKUP($B1219, '4.PacBio'!F:F, '4.PacBio'!E:E),
        IF(
            NOT(ISERROR(_xlfn.XLOOKUP($B1219, '4.HiCLibrary'!F:F, '4.HiCLibrary'!E:E))),
            _xlfn.XLOOKUP($B1219, '4.HiCLibrary'!F:F, '4.HiCLibrary'!E:E),
            IFERROR(
                _xlfn.XLOOKUP($B1219, '4.ONT'!F:F, '4.ONT'!E:E, "?"),
                "?"
            )
        )
    )
)</f>
        <v>OG619</v>
      </c>
      <c r="E1219" t="str">
        <f t="shared" si="20"/>
        <v>OG619U_D_IL_ISEQ_230531_LP</v>
      </c>
      <c r="F1219" s="183" t="s">
        <v>6459</v>
      </c>
      <c r="G1219" s="183" t="s">
        <v>6460</v>
      </c>
      <c r="H1219" s="289">
        <v>45077</v>
      </c>
      <c r="I1219" s="183" t="s">
        <v>6828</v>
      </c>
      <c r="J1219" s="183" t="s">
        <v>107</v>
      </c>
      <c r="K1219" s="183" t="s">
        <v>107</v>
      </c>
      <c r="L1219" s="185"/>
    </row>
    <row r="1220" spans="1:12" x14ac:dyDescent="0.25">
      <c r="A1220" s="115">
        <f ca="1">INDEX('1.MetaData'!A:A, MATCH($D1220, '1.MetaData'!$B:$B, 0))</f>
        <v>620</v>
      </c>
      <c r="B1220" s="161" t="s">
        <v>7257</v>
      </c>
      <c r="C1220" s="183" t="s">
        <v>4878</v>
      </c>
      <c r="D1220" s="81" t="str">
        <f ca="1">IF(
    NOT(ISERROR(_xlfn.XLOOKUP($B1220, '4.Illumina'!F:F, '4.Illumina'!E:E))),
    _xlfn.XLOOKUP($B1220, '4.Illumina'!F:F, '4.Illumina'!E:E),
    IF(
        NOT(ISERROR(_xlfn.XLOOKUP($B1220, '4.PacBio'!F:F, '4.PacBio'!E:E))),
        _xlfn.XLOOKUP($B1220, '4.PacBio'!F:F, '4.PacBio'!E:E),
        IF(
            NOT(ISERROR(_xlfn.XLOOKUP($B1220, '4.HiCLibrary'!F:F, '4.HiCLibrary'!E:E))),
            _xlfn.XLOOKUP($B1220, '4.HiCLibrary'!F:F, '4.HiCLibrary'!E:E),
            IFERROR(
                _xlfn.XLOOKUP($B1220, '4.ONT'!F:F, '4.ONT'!E:E, "?"),
                "?"
            )
        )
    )
)</f>
        <v>OG620</v>
      </c>
      <c r="E1220" t="str">
        <f t="shared" si="20"/>
        <v>OG620U_D_IL_NOVA_230302_AD</v>
      </c>
      <c r="F1220" s="183" t="s">
        <v>6459</v>
      </c>
      <c r="G1220" s="183" t="s">
        <v>6471</v>
      </c>
      <c r="H1220" s="289">
        <v>44987</v>
      </c>
      <c r="I1220" s="183" t="s">
        <v>6536</v>
      </c>
      <c r="J1220" s="183" t="s">
        <v>107</v>
      </c>
      <c r="K1220" s="183" t="s">
        <v>107</v>
      </c>
      <c r="L1220" s="185"/>
    </row>
    <row r="1221" spans="1:12" x14ac:dyDescent="0.25">
      <c r="A1221" s="115">
        <f ca="1">INDEX('1.MetaData'!A:A, MATCH($D1221, '1.MetaData'!$B:$B, 0))</f>
        <v>620</v>
      </c>
      <c r="B1221" s="161" t="s">
        <v>7257</v>
      </c>
      <c r="C1221" s="183" t="s">
        <v>4878</v>
      </c>
      <c r="D1221" s="81" t="str">
        <f ca="1">IF(
    NOT(ISERROR(_xlfn.XLOOKUP($B1221, '4.Illumina'!F:F, '4.Illumina'!E:E))),
    _xlfn.XLOOKUP($B1221, '4.Illumina'!F:F, '4.Illumina'!E:E),
    IF(
        NOT(ISERROR(_xlfn.XLOOKUP($B1221, '4.PacBio'!F:F, '4.PacBio'!E:E))),
        _xlfn.XLOOKUP($B1221, '4.PacBio'!F:F, '4.PacBio'!E:E),
        IF(
            NOT(ISERROR(_xlfn.XLOOKUP($B1221, '4.HiCLibrary'!F:F, '4.HiCLibrary'!E:E))),
            _xlfn.XLOOKUP($B1221, '4.HiCLibrary'!F:F, '4.HiCLibrary'!E:E),
            IFERROR(
                _xlfn.XLOOKUP($B1221, '4.ONT'!F:F, '4.ONT'!E:E, "?"),
                "?"
            )
        )
    )
)</f>
        <v>OG620</v>
      </c>
      <c r="E1221" t="str">
        <f t="shared" si="20"/>
        <v>OG620U_D_IL_NOVA_230419_AD2</v>
      </c>
      <c r="F1221" s="183" t="s">
        <v>6459</v>
      </c>
      <c r="G1221" s="183" t="s">
        <v>6471</v>
      </c>
      <c r="H1221" s="289">
        <v>45035</v>
      </c>
      <c r="I1221" s="183" t="s">
        <v>6911</v>
      </c>
      <c r="J1221" s="183" t="s">
        <v>107</v>
      </c>
      <c r="K1221" s="183" t="s">
        <v>107</v>
      </c>
      <c r="L1221" s="185"/>
    </row>
    <row r="1222" spans="1:12" x14ac:dyDescent="0.25">
      <c r="A1222" s="115">
        <f ca="1">INDEX('1.MetaData'!A:A, MATCH($D1222, '1.MetaData'!$B:$B, 0))</f>
        <v>621</v>
      </c>
      <c r="B1222" s="161" t="s">
        <v>7258</v>
      </c>
      <c r="C1222" s="183" t="s">
        <v>4878</v>
      </c>
      <c r="D1222" s="81" t="str">
        <f ca="1">IF(
    NOT(ISERROR(_xlfn.XLOOKUP($B1222, '4.Illumina'!F:F, '4.Illumina'!E:E))),
    _xlfn.XLOOKUP($B1222, '4.Illumina'!F:F, '4.Illumina'!E:E),
    IF(
        NOT(ISERROR(_xlfn.XLOOKUP($B1222, '4.PacBio'!F:F, '4.PacBio'!E:E))),
        _xlfn.XLOOKUP($B1222, '4.PacBio'!F:F, '4.PacBio'!E:E),
        IF(
            NOT(ISERROR(_xlfn.XLOOKUP($B1222, '4.HiCLibrary'!F:F, '4.HiCLibrary'!E:E))),
            _xlfn.XLOOKUP($B1222, '4.HiCLibrary'!F:F, '4.HiCLibrary'!E:E),
            IFERROR(
                _xlfn.XLOOKUP($B1222, '4.ONT'!F:F, '4.ONT'!E:E, "?"),
                "?"
            )
        )
    )
)</f>
        <v>OG621</v>
      </c>
      <c r="E1222" t="str">
        <f t="shared" si="20"/>
        <v>OG621U_D_IL_NOVA_230302_AD</v>
      </c>
      <c r="F1222" s="183" t="s">
        <v>6459</v>
      </c>
      <c r="G1222" s="183" t="s">
        <v>6471</v>
      </c>
      <c r="H1222" s="289">
        <v>44987</v>
      </c>
      <c r="I1222" s="183" t="s">
        <v>6536</v>
      </c>
      <c r="J1222" s="183" t="s">
        <v>107</v>
      </c>
      <c r="K1222" s="183" t="s">
        <v>107</v>
      </c>
      <c r="L1222" s="185"/>
    </row>
    <row r="1223" spans="1:12" x14ac:dyDescent="0.25">
      <c r="A1223" s="115">
        <f ca="1">INDEX('1.MetaData'!A:A, MATCH($D1223, '1.MetaData'!$B:$B, 0))</f>
        <v>621</v>
      </c>
      <c r="B1223" s="161" t="s">
        <v>7258</v>
      </c>
      <c r="C1223" s="183" t="s">
        <v>4878</v>
      </c>
      <c r="D1223" s="81" t="str">
        <f ca="1">IF(
    NOT(ISERROR(_xlfn.XLOOKUP($B1223, '4.Illumina'!F:F, '4.Illumina'!E:E))),
    _xlfn.XLOOKUP($B1223, '4.Illumina'!F:F, '4.Illumina'!E:E),
    IF(
        NOT(ISERROR(_xlfn.XLOOKUP($B1223, '4.PacBio'!F:F, '4.PacBio'!E:E))),
        _xlfn.XLOOKUP($B1223, '4.PacBio'!F:F, '4.PacBio'!E:E),
        IF(
            NOT(ISERROR(_xlfn.XLOOKUP($B1223, '4.HiCLibrary'!F:F, '4.HiCLibrary'!E:E))),
            _xlfn.XLOOKUP($B1223, '4.HiCLibrary'!F:F, '4.HiCLibrary'!E:E),
            IFERROR(
                _xlfn.XLOOKUP($B1223, '4.ONT'!F:F, '4.ONT'!E:E, "?"),
                "?"
            )
        )
    )
)</f>
        <v>OG621</v>
      </c>
      <c r="E1223" t="str">
        <f t="shared" si="20"/>
        <v>OG621U_D_IL_NOVA_230419_AD2</v>
      </c>
      <c r="F1223" s="183" t="s">
        <v>6459</v>
      </c>
      <c r="G1223" s="183" t="s">
        <v>6471</v>
      </c>
      <c r="H1223" s="289">
        <v>45035</v>
      </c>
      <c r="I1223" s="183" t="s">
        <v>6911</v>
      </c>
      <c r="J1223" s="183" t="s">
        <v>107</v>
      </c>
      <c r="K1223" s="183" t="s">
        <v>107</v>
      </c>
      <c r="L1223" s="185"/>
    </row>
    <row r="1224" spans="1:12" x14ac:dyDescent="0.25">
      <c r="A1224" s="115">
        <f ca="1">INDEX('1.MetaData'!A:A, MATCH($D1224, '1.MetaData'!$B:$B, 0))</f>
        <v>622</v>
      </c>
      <c r="B1224" s="161" t="s">
        <v>7259</v>
      </c>
      <c r="C1224" s="183" t="s">
        <v>4878</v>
      </c>
      <c r="D1224" s="81" t="str">
        <f ca="1">IF(
    NOT(ISERROR(_xlfn.XLOOKUP($B1224, '4.Illumina'!F:F, '4.Illumina'!E:E))),
    _xlfn.XLOOKUP($B1224, '4.Illumina'!F:F, '4.Illumina'!E:E),
    IF(
        NOT(ISERROR(_xlfn.XLOOKUP($B1224, '4.PacBio'!F:F, '4.PacBio'!E:E))),
        _xlfn.XLOOKUP($B1224, '4.PacBio'!F:F, '4.PacBio'!E:E),
        IF(
            NOT(ISERROR(_xlfn.XLOOKUP($B1224, '4.HiCLibrary'!F:F, '4.HiCLibrary'!E:E))),
            _xlfn.XLOOKUP($B1224, '4.HiCLibrary'!F:F, '4.HiCLibrary'!E:E),
            IFERROR(
                _xlfn.XLOOKUP($B1224, '4.ONT'!F:F, '4.ONT'!E:E, "?"),
                "?"
            )
        )
    )
)</f>
        <v>OG622</v>
      </c>
      <c r="E1224" t="str">
        <f t="shared" si="20"/>
        <v>OG622U_D_IL_NOVA_230302_AD</v>
      </c>
      <c r="F1224" s="183" t="s">
        <v>6459</v>
      </c>
      <c r="G1224" s="183" t="s">
        <v>6471</v>
      </c>
      <c r="H1224" s="289">
        <v>44987</v>
      </c>
      <c r="I1224" s="183" t="s">
        <v>6536</v>
      </c>
      <c r="J1224" s="183" t="s">
        <v>107</v>
      </c>
      <c r="K1224" s="183" t="s">
        <v>107</v>
      </c>
      <c r="L1224" s="185"/>
    </row>
    <row r="1225" spans="1:12" x14ac:dyDescent="0.25">
      <c r="A1225" s="115">
        <f ca="1">INDEX('1.MetaData'!A:A, MATCH($D1225, '1.MetaData'!$B:$B, 0))</f>
        <v>622</v>
      </c>
      <c r="B1225" s="161" t="s">
        <v>7259</v>
      </c>
      <c r="C1225" s="183" t="s">
        <v>4878</v>
      </c>
      <c r="D1225" s="81" t="str">
        <f ca="1">IF(
    NOT(ISERROR(_xlfn.XLOOKUP($B1225, '4.Illumina'!F:F, '4.Illumina'!E:E))),
    _xlfn.XLOOKUP($B1225, '4.Illumina'!F:F, '4.Illumina'!E:E),
    IF(
        NOT(ISERROR(_xlfn.XLOOKUP($B1225, '4.PacBio'!F:F, '4.PacBio'!E:E))),
        _xlfn.XLOOKUP($B1225, '4.PacBio'!F:F, '4.PacBio'!E:E),
        IF(
            NOT(ISERROR(_xlfn.XLOOKUP($B1225, '4.HiCLibrary'!F:F, '4.HiCLibrary'!E:E))),
            _xlfn.XLOOKUP($B1225, '4.HiCLibrary'!F:F, '4.HiCLibrary'!E:E),
            IFERROR(
                _xlfn.XLOOKUP($B1225, '4.ONT'!F:F, '4.ONT'!E:E, "?"),
                "?"
            )
        )
    )
)</f>
        <v>OG622</v>
      </c>
      <c r="E1225" t="str">
        <f t="shared" si="20"/>
        <v>OG622U_D_IL_NOVA_230419_AD2</v>
      </c>
      <c r="F1225" s="183" t="s">
        <v>6459</v>
      </c>
      <c r="G1225" s="183" t="s">
        <v>6471</v>
      </c>
      <c r="H1225" s="289">
        <v>45035</v>
      </c>
      <c r="I1225" s="183" t="s">
        <v>6911</v>
      </c>
      <c r="J1225" s="183" t="s">
        <v>107</v>
      </c>
      <c r="K1225" s="183" t="s">
        <v>107</v>
      </c>
      <c r="L1225" s="185"/>
    </row>
    <row r="1226" spans="1:12" x14ac:dyDescent="0.25">
      <c r="A1226" s="115">
        <f ca="1">INDEX('1.MetaData'!A:A, MATCH($D1226, '1.MetaData'!$B:$B, 0))</f>
        <v>623</v>
      </c>
      <c r="B1226" s="161" t="s">
        <v>7260</v>
      </c>
      <c r="C1226" s="183" t="s">
        <v>4878</v>
      </c>
      <c r="D1226" s="81" t="str">
        <f ca="1">IF(
    NOT(ISERROR(_xlfn.XLOOKUP($B1226, '4.Illumina'!F:F, '4.Illumina'!E:E))),
    _xlfn.XLOOKUP($B1226, '4.Illumina'!F:F, '4.Illumina'!E:E),
    IF(
        NOT(ISERROR(_xlfn.XLOOKUP($B1226, '4.PacBio'!F:F, '4.PacBio'!E:E))),
        _xlfn.XLOOKUP($B1226, '4.PacBio'!F:F, '4.PacBio'!E:E),
        IF(
            NOT(ISERROR(_xlfn.XLOOKUP($B1226, '4.HiCLibrary'!F:F, '4.HiCLibrary'!E:E))),
            _xlfn.XLOOKUP($B1226, '4.HiCLibrary'!F:F, '4.HiCLibrary'!E:E),
            IFERROR(
                _xlfn.XLOOKUP($B1226, '4.ONT'!F:F, '4.ONT'!E:E, "?"),
                "?"
            )
        )
    )
)</f>
        <v>OG623</v>
      </c>
      <c r="E1226" t="str">
        <f t="shared" si="20"/>
        <v>OG623U_D_IL_NOVA_230302_AD</v>
      </c>
      <c r="F1226" s="183" t="s">
        <v>6459</v>
      </c>
      <c r="G1226" s="183" t="s">
        <v>6471</v>
      </c>
      <c r="H1226" s="289">
        <v>44987</v>
      </c>
      <c r="I1226" s="183" t="s">
        <v>6536</v>
      </c>
      <c r="J1226" s="183" t="s">
        <v>107</v>
      </c>
      <c r="K1226" s="183" t="s">
        <v>107</v>
      </c>
      <c r="L1226" s="185"/>
    </row>
    <row r="1227" spans="1:12" x14ac:dyDescent="0.25">
      <c r="A1227" s="115">
        <f ca="1">INDEX('1.MetaData'!A:A, MATCH($D1227, '1.MetaData'!$B:$B, 0))</f>
        <v>623</v>
      </c>
      <c r="B1227" s="161" t="s">
        <v>7260</v>
      </c>
      <c r="C1227" s="183" t="s">
        <v>4878</v>
      </c>
      <c r="D1227" s="81" t="str">
        <f ca="1">IF(
    NOT(ISERROR(_xlfn.XLOOKUP($B1227, '4.Illumina'!F:F, '4.Illumina'!E:E))),
    _xlfn.XLOOKUP($B1227, '4.Illumina'!F:F, '4.Illumina'!E:E),
    IF(
        NOT(ISERROR(_xlfn.XLOOKUP($B1227, '4.PacBio'!F:F, '4.PacBio'!E:E))),
        _xlfn.XLOOKUP($B1227, '4.PacBio'!F:F, '4.PacBio'!E:E),
        IF(
            NOT(ISERROR(_xlfn.XLOOKUP($B1227, '4.HiCLibrary'!F:F, '4.HiCLibrary'!E:E))),
            _xlfn.XLOOKUP($B1227, '4.HiCLibrary'!F:F, '4.HiCLibrary'!E:E),
            IFERROR(
                _xlfn.XLOOKUP($B1227, '4.ONT'!F:F, '4.ONT'!E:E, "?"),
                "?"
            )
        )
    )
)</f>
        <v>OG623</v>
      </c>
      <c r="E1227" t="str">
        <f t="shared" si="20"/>
        <v>OG623U_D_IL_NOVA_230419_AD2</v>
      </c>
      <c r="F1227" s="183" t="s">
        <v>6459</v>
      </c>
      <c r="G1227" s="183" t="s">
        <v>6471</v>
      </c>
      <c r="H1227" s="289">
        <v>45035</v>
      </c>
      <c r="I1227" s="183" t="s">
        <v>6911</v>
      </c>
      <c r="J1227" s="183" t="s">
        <v>107</v>
      </c>
      <c r="K1227" s="183" t="s">
        <v>107</v>
      </c>
      <c r="L1227" s="185"/>
    </row>
    <row r="1228" spans="1:12" x14ac:dyDescent="0.25">
      <c r="A1228" s="115">
        <f ca="1">INDEX('1.MetaData'!A:A, MATCH($D1228, '1.MetaData'!$B:$B, 0))</f>
        <v>624</v>
      </c>
      <c r="B1228" s="161" t="s">
        <v>7261</v>
      </c>
      <c r="C1228" s="183" t="s">
        <v>4878</v>
      </c>
      <c r="D1228" s="81" t="str">
        <f ca="1">IF(
    NOT(ISERROR(_xlfn.XLOOKUP($B1228, '4.Illumina'!F:F, '4.Illumina'!E:E))),
    _xlfn.XLOOKUP($B1228, '4.Illumina'!F:F, '4.Illumina'!E:E),
    IF(
        NOT(ISERROR(_xlfn.XLOOKUP($B1228, '4.PacBio'!F:F, '4.PacBio'!E:E))),
        _xlfn.XLOOKUP($B1228, '4.PacBio'!F:F, '4.PacBio'!E:E),
        IF(
            NOT(ISERROR(_xlfn.XLOOKUP($B1228, '4.HiCLibrary'!F:F, '4.HiCLibrary'!E:E))),
            _xlfn.XLOOKUP($B1228, '4.HiCLibrary'!F:F, '4.HiCLibrary'!E:E),
            IFERROR(
                _xlfn.XLOOKUP($B1228, '4.ONT'!F:F, '4.ONT'!E:E, "?"),
                "?"
            )
        )
    )
)</f>
        <v>OG624</v>
      </c>
      <c r="E1228" t="str">
        <f t="shared" si="20"/>
        <v>OG624U_D_IL_NOVA_230302_AD</v>
      </c>
      <c r="F1228" s="183" t="s">
        <v>6459</v>
      </c>
      <c r="G1228" s="183" t="s">
        <v>6471</v>
      </c>
      <c r="H1228" s="289">
        <v>44987</v>
      </c>
      <c r="I1228" s="183" t="s">
        <v>6536</v>
      </c>
      <c r="J1228" s="183" t="s">
        <v>107</v>
      </c>
      <c r="K1228" s="183" t="s">
        <v>107</v>
      </c>
      <c r="L1228" s="185"/>
    </row>
    <row r="1229" spans="1:12" x14ac:dyDescent="0.25">
      <c r="A1229" s="115">
        <f ca="1">INDEX('1.MetaData'!A:A, MATCH($D1229, '1.MetaData'!$B:$B, 0))</f>
        <v>624</v>
      </c>
      <c r="B1229" s="161" t="s">
        <v>7261</v>
      </c>
      <c r="C1229" s="183" t="s">
        <v>4878</v>
      </c>
      <c r="D1229" s="81" t="str">
        <f ca="1">IF(
    NOT(ISERROR(_xlfn.XLOOKUP($B1229, '4.Illumina'!F:F, '4.Illumina'!E:E))),
    _xlfn.XLOOKUP($B1229, '4.Illumina'!F:F, '4.Illumina'!E:E),
    IF(
        NOT(ISERROR(_xlfn.XLOOKUP($B1229, '4.PacBio'!F:F, '4.PacBio'!E:E))),
        _xlfn.XLOOKUP($B1229, '4.PacBio'!F:F, '4.PacBio'!E:E),
        IF(
            NOT(ISERROR(_xlfn.XLOOKUP($B1229, '4.HiCLibrary'!F:F, '4.HiCLibrary'!E:E))),
            _xlfn.XLOOKUP($B1229, '4.HiCLibrary'!F:F, '4.HiCLibrary'!E:E),
            IFERROR(
                _xlfn.XLOOKUP($B1229, '4.ONT'!F:F, '4.ONT'!E:E, "?"),
                "?"
            )
        )
    )
)</f>
        <v>OG624</v>
      </c>
      <c r="E1229" t="str">
        <f t="shared" si="20"/>
        <v>OG624U_D_IL_NOVA_230419_AD2</v>
      </c>
      <c r="F1229" s="183" t="s">
        <v>6459</v>
      </c>
      <c r="G1229" s="183" t="s">
        <v>6471</v>
      </c>
      <c r="H1229" s="289">
        <v>45035</v>
      </c>
      <c r="I1229" s="183" t="s">
        <v>6911</v>
      </c>
      <c r="J1229" s="183" t="s">
        <v>107</v>
      </c>
      <c r="K1229" s="183" t="s">
        <v>107</v>
      </c>
      <c r="L1229" s="185"/>
    </row>
    <row r="1230" spans="1:12" x14ac:dyDescent="0.25">
      <c r="A1230" s="115">
        <f ca="1">INDEX('1.MetaData'!A:A, MATCH($D1230, '1.MetaData'!$B:$B, 0))</f>
        <v>630</v>
      </c>
      <c r="B1230" s="161" t="s">
        <v>7262</v>
      </c>
      <c r="C1230" s="184" t="s">
        <v>4878</v>
      </c>
      <c r="D1230" s="81" t="str">
        <f ca="1">IF(
    NOT(ISERROR(_xlfn.XLOOKUP($B1230, '4.Illumina'!F:F, '4.Illumina'!E:E))),
    _xlfn.XLOOKUP($B1230, '4.Illumina'!F:F, '4.Illumina'!E:E),
    IF(
        NOT(ISERROR(_xlfn.XLOOKUP($B1230, '4.PacBio'!F:F, '4.PacBio'!E:E))),
        _xlfn.XLOOKUP($B1230, '4.PacBio'!F:F, '4.PacBio'!E:E),
        IF(
            NOT(ISERROR(_xlfn.XLOOKUP($B1230, '4.HiCLibrary'!F:F, '4.HiCLibrary'!E:E))),
            _xlfn.XLOOKUP($B1230, '4.HiCLibrary'!F:F, '4.HiCLibrary'!E:E),
            IFERROR(
                _xlfn.XLOOKUP($B1230, '4.ONT'!F:F, '4.ONT'!E:E, "?"),
                "?"
            )
        )
    )
)</f>
        <v>OG630</v>
      </c>
      <c r="E1230" t="str">
        <f t="shared" si="20"/>
        <v>OG630F_D_IL_ISEQ_241002_JP</v>
      </c>
      <c r="F1230" s="183" t="s">
        <v>6459</v>
      </c>
      <c r="G1230" s="183" t="s">
        <v>6460</v>
      </c>
      <c r="H1230" s="289">
        <v>45567</v>
      </c>
      <c r="I1230" s="183" t="s">
        <v>6821</v>
      </c>
      <c r="J1230" s="183" t="s">
        <v>107</v>
      </c>
      <c r="K1230" s="185" t="s">
        <v>107</v>
      </c>
      <c r="L1230" s="185"/>
    </row>
    <row r="1231" spans="1:12" x14ac:dyDescent="0.25">
      <c r="A1231" s="115">
        <f ca="1">INDEX('1.MetaData'!A:A, MATCH($D1231, '1.MetaData'!$B:$B, 0))</f>
        <v>630</v>
      </c>
      <c r="B1231" s="161" t="s">
        <v>7262</v>
      </c>
      <c r="C1231" s="184" t="s">
        <v>4878</v>
      </c>
      <c r="D1231" s="81" t="str">
        <f ca="1">IF(
    NOT(ISERROR(_xlfn.XLOOKUP($B1231, '4.Illumina'!F:F, '4.Illumina'!E:E))),
    _xlfn.XLOOKUP($B1231, '4.Illumina'!F:F, '4.Illumina'!E:E),
    IF(
        NOT(ISERROR(_xlfn.XLOOKUP($B1231, '4.PacBio'!F:F, '4.PacBio'!E:E))),
        _xlfn.XLOOKUP($B1231, '4.PacBio'!F:F, '4.PacBio'!E:E),
        IF(
            NOT(ISERROR(_xlfn.XLOOKUP($B1231, '4.HiCLibrary'!F:F, '4.HiCLibrary'!E:E))),
            _xlfn.XLOOKUP($B1231, '4.HiCLibrary'!F:F, '4.HiCLibrary'!E:E),
            IFERROR(
                _xlfn.XLOOKUP($B1231, '4.ONT'!F:F, '4.ONT'!E:E, "?"),
                "?"
            )
        )
    )
)</f>
        <v>OG630</v>
      </c>
      <c r="E1231" t="str">
        <f t="shared" si="20"/>
        <v>OG630F_D_IL_NOVA_241003_JP</v>
      </c>
      <c r="F1231" s="183" t="s">
        <v>6459</v>
      </c>
      <c r="G1231" s="183" t="s">
        <v>6471</v>
      </c>
      <c r="H1231" s="289">
        <v>45568</v>
      </c>
      <c r="I1231" s="183" t="s">
        <v>6822</v>
      </c>
      <c r="J1231" s="183" t="s">
        <v>107</v>
      </c>
      <c r="K1231" s="185" t="s">
        <v>107</v>
      </c>
      <c r="L1231" s="185"/>
    </row>
    <row r="1232" spans="1:12" x14ac:dyDescent="0.25">
      <c r="A1232" s="115">
        <f ca="1">INDEX('1.MetaData'!A:A, MATCH($D1232, '1.MetaData'!$B:$B, 0))</f>
        <v>631</v>
      </c>
      <c r="B1232" s="161" t="s">
        <v>7263</v>
      </c>
      <c r="C1232" s="184" t="s">
        <v>4878</v>
      </c>
      <c r="D1232" s="81" t="str">
        <f ca="1">IF(
    NOT(ISERROR(_xlfn.XLOOKUP($B1232, '4.Illumina'!F:F, '4.Illumina'!E:E))),
    _xlfn.XLOOKUP($B1232, '4.Illumina'!F:F, '4.Illumina'!E:E),
    IF(
        NOT(ISERROR(_xlfn.XLOOKUP($B1232, '4.PacBio'!F:F, '4.PacBio'!E:E))),
        _xlfn.XLOOKUP($B1232, '4.PacBio'!F:F, '4.PacBio'!E:E),
        IF(
            NOT(ISERROR(_xlfn.XLOOKUP($B1232, '4.HiCLibrary'!F:F, '4.HiCLibrary'!E:E))),
            _xlfn.XLOOKUP($B1232, '4.HiCLibrary'!F:F, '4.HiCLibrary'!E:E),
            IFERROR(
                _xlfn.XLOOKUP($B1232, '4.ONT'!F:F, '4.ONT'!E:E, "?"),
                "?"
            )
        )
    )
)</f>
        <v>OG631</v>
      </c>
      <c r="E1232" t="str">
        <f t="shared" si="20"/>
        <v>OG631F_D_IL_ISEQ_241002_JP</v>
      </c>
      <c r="F1232" s="183" t="s">
        <v>6459</v>
      </c>
      <c r="G1232" s="183" t="s">
        <v>6460</v>
      </c>
      <c r="H1232" s="289">
        <v>45567</v>
      </c>
      <c r="I1232" s="183" t="s">
        <v>6821</v>
      </c>
      <c r="J1232" s="183" t="s">
        <v>107</v>
      </c>
      <c r="K1232" s="185" t="s">
        <v>107</v>
      </c>
      <c r="L1232" s="185"/>
    </row>
    <row r="1233" spans="1:12" x14ac:dyDescent="0.25">
      <c r="A1233" s="115">
        <f ca="1">INDEX('1.MetaData'!A:A, MATCH($D1233, '1.MetaData'!$B:$B, 0))</f>
        <v>631</v>
      </c>
      <c r="B1233" s="161" t="s">
        <v>7263</v>
      </c>
      <c r="C1233" s="184" t="s">
        <v>4878</v>
      </c>
      <c r="D1233" s="81" t="str">
        <f ca="1">IF(
    NOT(ISERROR(_xlfn.XLOOKUP($B1233, '4.Illumina'!F:F, '4.Illumina'!E:E))),
    _xlfn.XLOOKUP($B1233, '4.Illumina'!F:F, '4.Illumina'!E:E),
    IF(
        NOT(ISERROR(_xlfn.XLOOKUP($B1233, '4.PacBio'!F:F, '4.PacBio'!E:E))),
        _xlfn.XLOOKUP($B1233, '4.PacBio'!F:F, '4.PacBio'!E:E),
        IF(
            NOT(ISERROR(_xlfn.XLOOKUP($B1233, '4.HiCLibrary'!F:F, '4.HiCLibrary'!E:E))),
            _xlfn.XLOOKUP($B1233, '4.HiCLibrary'!F:F, '4.HiCLibrary'!E:E),
            IFERROR(
                _xlfn.XLOOKUP($B1233, '4.ONT'!F:F, '4.ONT'!E:E, "?"),
                "?"
            )
        )
    )
)</f>
        <v>OG631</v>
      </c>
      <c r="E1233" t="str">
        <f t="shared" si="20"/>
        <v>OG631F_D_IL_NOVA_241003_JP</v>
      </c>
      <c r="F1233" s="183" t="s">
        <v>6459</v>
      </c>
      <c r="G1233" s="183" t="s">
        <v>6471</v>
      </c>
      <c r="H1233" s="289">
        <v>45568</v>
      </c>
      <c r="I1233" s="183" t="s">
        <v>6822</v>
      </c>
      <c r="J1233" s="183" t="s">
        <v>107</v>
      </c>
      <c r="K1233" s="185" t="s">
        <v>107</v>
      </c>
      <c r="L1233" s="185"/>
    </row>
    <row r="1234" spans="1:12" x14ac:dyDescent="0.25">
      <c r="A1234" s="115">
        <f ca="1">INDEX('1.MetaData'!A:A, MATCH($D1234, '1.MetaData'!$B:$B, 0))</f>
        <v>632</v>
      </c>
      <c r="B1234" s="161" t="s">
        <v>7264</v>
      </c>
      <c r="C1234" s="184" t="s">
        <v>4878</v>
      </c>
      <c r="D1234" s="81" t="str">
        <f ca="1">IF(
    NOT(ISERROR(_xlfn.XLOOKUP($B1234, '4.Illumina'!F:F, '4.Illumina'!E:E))),
    _xlfn.XLOOKUP($B1234, '4.Illumina'!F:F, '4.Illumina'!E:E),
    IF(
        NOT(ISERROR(_xlfn.XLOOKUP($B1234, '4.PacBio'!F:F, '4.PacBio'!E:E))),
        _xlfn.XLOOKUP($B1234, '4.PacBio'!F:F, '4.PacBio'!E:E),
        IF(
            NOT(ISERROR(_xlfn.XLOOKUP($B1234, '4.HiCLibrary'!F:F, '4.HiCLibrary'!E:E))),
            _xlfn.XLOOKUP($B1234, '4.HiCLibrary'!F:F, '4.HiCLibrary'!E:E),
            IFERROR(
                _xlfn.XLOOKUP($B1234, '4.ONT'!F:F, '4.ONT'!E:E, "?"),
                "?"
            )
        )
    )
)</f>
        <v>OG632</v>
      </c>
      <c r="E1234" t="str">
        <f t="shared" si="20"/>
        <v>OG632F_D_IL_ISEQ_241002_JP</v>
      </c>
      <c r="F1234" s="183" t="s">
        <v>6459</v>
      </c>
      <c r="G1234" s="183" t="s">
        <v>6460</v>
      </c>
      <c r="H1234" s="289">
        <v>45567</v>
      </c>
      <c r="I1234" s="183" t="s">
        <v>6821</v>
      </c>
      <c r="J1234" s="183" t="s">
        <v>107</v>
      </c>
      <c r="K1234" s="185" t="s">
        <v>107</v>
      </c>
      <c r="L1234" s="185"/>
    </row>
    <row r="1235" spans="1:12" x14ac:dyDescent="0.25">
      <c r="A1235" s="115">
        <f ca="1">INDEX('1.MetaData'!A:A, MATCH($D1235, '1.MetaData'!$B:$B, 0))</f>
        <v>632</v>
      </c>
      <c r="B1235" s="161" t="s">
        <v>7264</v>
      </c>
      <c r="C1235" s="184" t="s">
        <v>4878</v>
      </c>
      <c r="D1235" s="81" t="str">
        <f ca="1">IF(
    NOT(ISERROR(_xlfn.XLOOKUP($B1235, '4.Illumina'!F:F, '4.Illumina'!E:E))),
    _xlfn.XLOOKUP($B1235, '4.Illumina'!F:F, '4.Illumina'!E:E),
    IF(
        NOT(ISERROR(_xlfn.XLOOKUP($B1235, '4.PacBio'!F:F, '4.PacBio'!E:E))),
        _xlfn.XLOOKUP($B1235, '4.PacBio'!F:F, '4.PacBio'!E:E),
        IF(
            NOT(ISERROR(_xlfn.XLOOKUP($B1235, '4.HiCLibrary'!F:F, '4.HiCLibrary'!E:E))),
            _xlfn.XLOOKUP($B1235, '4.HiCLibrary'!F:F, '4.HiCLibrary'!E:E),
            IFERROR(
                _xlfn.XLOOKUP($B1235, '4.ONT'!F:F, '4.ONT'!E:E, "?"),
                "?"
            )
        )
    )
)</f>
        <v>OG632</v>
      </c>
      <c r="E1235" t="str">
        <f t="shared" si="20"/>
        <v>OG632F_D_IL_NOVA_241003_JP</v>
      </c>
      <c r="F1235" s="183" t="s">
        <v>6459</v>
      </c>
      <c r="G1235" s="183" t="s">
        <v>6471</v>
      </c>
      <c r="H1235" s="289">
        <v>45568</v>
      </c>
      <c r="I1235" s="183" t="s">
        <v>6822</v>
      </c>
      <c r="J1235" s="183" t="s">
        <v>107</v>
      </c>
      <c r="K1235" s="185" t="s">
        <v>107</v>
      </c>
      <c r="L1235" s="185"/>
    </row>
    <row r="1236" spans="1:12" x14ac:dyDescent="0.25">
      <c r="A1236" s="115">
        <f ca="1">INDEX('1.MetaData'!A:A, MATCH($D1236, '1.MetaData'!$B:$B, 0))</f>
        <v>633</v>
      </c>
      <c r="B1236" s="161" t="s">
        <v>7265</v>
      </c>
      <c r="C1236" s="184" t="s">
        <v>4878</v>
      </c>
      <c r="D1236" s="81" t="str">
        <f ca="1">IF(
    NOT(ISERROR(_xlfn.XLOOKUP($B1236, '4.Illumina'!F:F, '4.Illumina'!E:E))),
    _xlfn.XLOOKUP($B1236, '4.Illumina'!F:F, '4.Illumina'!E:E),
    IF(
        NOT(ISERROR(_xlfn.XLOOKUP($B1236, '4.PacBio'!F:F, '4.PacBio'!E:E))),
        _xlfn.XLOOKUP($B1236, '4.PacBio'!F:F, '4.PacBio'!E:E),
        IF(
            NOT(ISERROR(_xlfn.XLOOKUP($B1236, '4.HiCLibrary'!F:F, '4.HiCLibrary'!E:E))),
            _xlfn.XLOOKUP($B1236, '4.HiCLibrary'!F:F, '4.HiCLibrary'!E:E),
            IFERROR(
                _xlfn.XLOOKUP($B1236, '4.ONT'!F:F, '4.ONT'!E:E, "?"),
                "?"
            )
        )
    )
)</f>
        <v>OG633</v>
      </c>
      <c r="E1236" t="str">
        <f t="shared" si="20"/>
        <v>OG633F_D_IL_ISEQ_241002_JP</v>
      </c>
      <c r="F1236" s="183" t="s">
        <v>6459</v>
      </c>
      <c r="G1236" s="183" t="s">
        <v>6460</v>
      </c>
      <c r="H1236" s="289">
        <v>45567</v>
      </c>
      <c r="I1236" s="183" t="s">
        <v>6821</v>
      </c>
      <c r="J1236" s="183" t="s">
        <v>107</v>
      </c>
      <c r="K1236" s="185" t="s">
        <v>107</v>
      </c>
      <c r="L1236" s="185"/>
    </row>
    <row r="1237" spans="1:12" x14ac:dyDescent="0.25">
      <c r="A1237" s="115">
        <f ca="1">INDEX('1.MetaData'!A:A, MATCH($D1237, '1.MetaData'!$B:$B, 0))</f>
        <v>633</v>
      </c>
      <c r="B1237" s="161" t="s">
        <v>7265</v>
      </c>
      <c r="C1237" s="184" t="s">
        <v>4878</v>
      </c>
      <c r="D1237" s="81" t="str">
        <f ca="1">IF(
    NOT(ISERROR(_xlfn.XLOOKUP($B1237, '4.Illumina'!F:F, '4.Illumina'!E:E))),
    _xlfn.XLOOKUP($B1237, '4.Illumina'!F:F, '4.Illumina'!E:E),
    IF(
        NOT(ISERROR(_xlfn.XLOOKUP($B1237, '4.PacBio'!F:F, '4.PacBio'!E:E))),
        _xlfn.XLOOKUP($B1237, '4.PacBio'!F:F, '4.PacBio'!E:E),
        IF(
            NOT(ISERROR(_xlfn.XLOOKUP($B1237, '4.HiCLibrary'!F:F, '4.HiCLibrary'!E:E))),
            _xlfn.XLOOKUP($B1237, '4.HiCLibrary'!F:F, '4.HiCLibrary'!E:E),
            IFERROR(
                _xlfn.XLOOKUP($B1237, '4.ONT'!F:F, '4.ONT'!E:E, "?"),
                "?"
            )
        )
    )
)</f>
        <v>OG633</v>
      </c>
      <c r="E1237" t="str">
        <f t="shared" si="20"/>
        <v>OG633F_D_IL_NOVA_241003_JP</v>
      </c>
      <c r="F1237" s="183" t="s">
        <v>6459</v>
      </c>
      <c r="G1237" s="183" t="s">
        <v>6471</v>
      </c>
      <c r="H1237" s="289">
        <v>45568</v>
      </c>
      <c r="I1237" s="183" t="s">
        <v>6822</v>
      </c>
      <c r="J1237" s="183" t="s">
        <v>107</v>
      </c>
      <c r="K1237" s="185" t="s">
        <v>107</v>
      </c>
      <c r="L1237" s="185"/>
    </row>
    <row r="1238" spans="1:12" x14ac:dyDescent="0.25">
      <c r="A1238" s="115">
        <f ca="1">INDEX('1.MetaData'!A:A, MATCH($D1238, '1.MetaData'!$B:$B, 0))</f>
        <v>634</v>
      </c>
      <c r="B1238" s="161" t="s">
        <v>7266</v>
      </c>
      <c r="C1238" s="184" t="s">
        <v>4878</v>
      </c>
      <c r="D1238" s="81" t="str">
        <f ca="1">IF(
    NOT(ISERROR(_xlfn.XLOOKUP($B1238, '4.Illumina'!F:F, '4.Illumina'!E:E))),
    _xlfn.XLOOKUP($B1238, '4.Illumina'!F:F, '4.Illumina'!E:E),
    IF(
        NOT(ISERROR(_xlfn.XLOOKUP($B1238, '4.PacBio'!F:F, '4.PacBio'!E:E))),
        _xlfn.XLOOKUP($B1238, '4.PacBio'!F:F, '4.PacBio'!E:E),
        IF(
            NOT(ISERROR(_xlfn.XLOOKUP($B1238, '4.HiCLibrary'!F:F, '4.HiCLibrary'!E:E))),
            _xlfn.XLOOKUP($B1238, '4.HiCLibrary'!F:F, '4.HiCLibrary'!E:E),
            IFERROR(
                _xlfn.XLOOKUP($B1238, '4.ONT'!F:F, '4.ONT'!E:E, "?"),
                "?"
            )
        )
    )
)</f>
        <v>OG634</v>
      </c>
      <c r="E1238" t="str">
        <f t="shared" si="20"/>
        <v>OG634F_D_IL_ISEQ_241002_JP</v>
      </c>
      <c r="F1238" s="183" t="s">
        <v>6459</v>
      </c>
      <c r="G1238" s="183" t="s">
        <v>6460</v>
      </c>
      <c r="H1238" s="289">
        <v>45567</v>
      </c>
      <c r="I1238" s="183" t="s">
        <v>6821</v>
      </c>
      <c r="J1238" s="183" t="s">
        <v>107</v>
      </c>
      <c r="K1238" s="185" t="s">
        <v>107</v>
      </c>
      <c r="L1238" s="185"/>
    </row>
    <row r="1239" spans="1:12" x14ac:dyDescent="0.25">
      <c r="A1239" s="115">
        <f ca="1">INDEX('1.MetaData'!A:A, MATCH($D1239, '1.MetaData'!$B:$B, 0))</f>
        <v>634</v>
      </c>
      <c r="B1239" s="161" t="s">
        <v>7266</v>
      </c>
      <c r="C1239" s="184" t="s">
        <v>4878</v>
      </c>
      <c r="D1239" s="81" t="str">
        <f ca="1">IF(
    NOT(ISERROR(_xlfn.XLOOKUP($B1239, '4.Illumina'!F:F, '4.Illumina'!E:E))),
    _xlfn.XLOOKUP($B1239, '4.Illumina'!F:F, '4.Illumina'!E:E),
    IF(
        NOT(ISERROR(_xlfn.XLOOKUP($B1239, '4.PacBio'!F:F, '4.PacBio'!E:E))),
        _xlfn.XLOOKUP($B1239, '4.PacBio'!F:F, '4.PacBio'!E:E),
        IF(
            NOT(ISERROR(_xlfn.XLOOKUP($B1239, '4.HiCLibrary'!F:F, '4.HiCLibrary'!E:E))),
            _xlfn.XLOOKUP($B1239, '4.HiCLibrary'!F:F, '4.HiCLibrary'!E:E),
            IFERROR(
                _xlfn.XLOOKUP($B1239, '4.ONT'!F:F, '4.ONT'!E:E, "?"),
                "?"
            )
        )
    )
)</f>
        <v>OG634</v>
      </c>
      <c r="E1239" t="str">
        <f t="shared" si="20"/>
        <v>OG634F_D_IL_NOVA_241003_JP</v>
      </c>
      <c r="F1239" s="183" t="s">
        <v>6459</v>
      </c>
      <c r="G1239" s="183" t="s">
        <v>6471</v>
      </c>
      <c r="H1239" s="289">
        <v>45568</v>
      </c>
      <c r="I1239" s="183" t="s">
        <v>6822</v>
      </c>
      <c r="J1239" s="183" t="s">
        <v>107</v>
      </c>
      <c r="K1239" s="185" t="s">
        <v>107</v>
      </c>
      <c r="L1239" s="185"/>
    </row>
    <row r="1240" spans="1:12" x14ac:dyDescent="0.25">
      <c r="A1240" s="115">
        <f ca="1">INDEX('1.MetaData'!A:A, MATCH($D1240, '1.MetaData'!$B:$B, 0))</f>
        <v>635</v>
      </c>
      <c r="B1240" s="161" t="s">
        <v>7267</v>
      </c>
      <c r="C1240" s="184" t="s">
        <v>4878</v>
      </c>
      <c r="D1240" s="81" t="str">
        <f ca="1">IF(
    NOT(ISERROR(_xlfn.XLOOKUP($B1240, '4.Illumina'!F:F, '4.Illumina'!E:E))),
    _xlfn.XLOOKUP($B1240, '4.Illumina'!F:F, '4.Illumina'!E:E),
    IF(
        NOT(ISERROR(_xlfn.XLOOKUP($B1240, '4.PacBio'!F:F, '4.PacBio'!E:E))),
        _xlfn.XLOOKUP($B1240, '4.PacBio'!F:F, '4.PacBio'!E:E),
        IF(
            NOT(ISERROR(_xlfn.XLOOKUP($B1240, '4.HiCLibrary'!F:F, '4.HiCLibrary'!E:E))),
            _xlfn.XLOOKUP($B1240, '4.HiCLibrary'!F:F, '4.HiCLibrary'!E:E),
            IFERROR(
                _xlfn.XLOOKUP($B1240, '4.ONT'!F:F, '4.ONT'!E:E, "?"),
                "?"
            )
        )
    )
)</f>
        <v>OG635</v>
      </c>
      <c r="E1240" t="str">
        <f t="shared" si="20"/>
        <v>OG635F_D_IL_ISEQ_241002_JP</v>
      </c>
      <c r="F1240" s="183" t="s">
        <v>6459</v>
      </c>
      <c r="G1240" s="183" t="s">
        <v>6460</v>
      </c>
      <c r="H1240" s="289">
        <v>45567</v>
      </c>
      <c r="I1240" s="183" t="s">
        <v>6821</v>
      </c>
      <c r="J1240" s="183" t="s">
        <v>107</v>
      </c>
      <c r="K1240" s="185" t="s">
        <v>107</v>
      </c>
      <c r="L1240" s="185"/>
    </row>
    <row r="1241" spans="1:12" x14ac:dyDescent="0.25">
      <c r="A1241" s="115">
        <f ca="1">INDEX('1.MetaData'!A:A, MATCH($D1241, '1.MetaData'!$B:$B, 0))</f>
        <v>635</v>
      </c>
      <c r="B1241" s="161" t="s">
        <v>7267</v>
      </c>
      <c r="C1241" s="184" t="s">
        <v>4878</v>
      </c>
      <c r="D1241" s="81" t="str">
        <f ca="1">IF(
    NOT(ISERROR(_xlfn.XLOOKUP($B1241, '4.Illumina'!F:F, '4.Illumina'!E:E))),
    _xlfn.XLOOKUP($B1241, '4.Illumina'!F:F, '4.Illumina'!E:E),
    IF(
        NOT(ISERROR(_xlfn.XLOOKUP($B1241, '4.PacBio'!F:F, '4.PacBio'!E:E))),
        _xlfn.XLOOKUP($B1241, '4.PacBio'!F:F, '4.PacBio'!E:E),
        IF(
            NOT(ISERROR(_xlfn.XLOOKUP($B1241, '4.HiCLibrary'!F:F, '4.HiCLibrary'!E:E))),
            _xlfn.XLOOKUP($B1241, '4.HiCLibrary'!F:F, '4.HiCLibrary'!E:E),
            IFERROR(
                _xlfn.XLOOKUP($B1241, '4.ONT'!F:F, '4.ONT'!E:E, "?"),
                "?"
            )
        )
    )
)</f>
        <v>OG635</v>
      </c>
      <c r="E1241" t="str">
        <f t="shared" si="20"/>
        <v>OG635F_D_IL_NOVA_241003_JP</v>
      </c>
      <c r="F1241" s="183" t="s">
        <v>6459</v>
      </c>
      <c r="G1241" s="183" t="s">
        <v>6471</v>
      </c>
      <c r="H1241" s="289">
        <v>45568</v>
      </c>
      <c r="I1241" s="183" t="s">
        <v>6822</v>
      </c>
      <c r="J1241" s="183" t="s">
        <v>107</v>
      </c>
      <c r="K1241" s="185" t="s">
        <v>107</v>
      </c>
      <c r="L1241" s="185"/>
    </row>
    <row r="1242" spans="1:12" x14ac:dyDescent="0.25">
      <c r="A1242" s="115">
        <f ca="1">INDEX('1.MetaData'!A:A, MATCH($D1242, '1.MetaData'!$B:$B, 0))</f>
        <v>636</v>
      </c>
      <c r="B1242" s="161" t="s">
        <v>7268</v>
      </c>
      <c r="C1242" s="184" t="s">
        <v>4878</v>
      </c>
      <c r="D1242" s="81" t="str">
        <f ca="1">IF(
    NOT(ISERROR(_xlfn.XLOOKUP($B1242, '4.Illumina'!F:F, '4.Illumina'!E:E))),
    _xlfn.XLOOKUP($B1242, '4.Illumina'!F:F, '4.Illumina'!E:E),
    IF(
        NOT(ISERROR(_xlfn.XLOOKUP($B1242, '4.PacBio'!F:F, '4.PacBio'!E:E))),
        _xlfn.XLOOKUP($B1242, '4.PacBio'!F:F, '4.PacBio'!E:E),
        IF(
            NOT(ISERROR(_xlfn.XLOOKUP($B1242, '4.HiCLibrary'!F:F, '4.HiCLibrary'!E:E))),
            _xlfn.XLOOKUP($B1242, '4.HiCLibrary'!F:F, '4.HiCLibrary'!E:E),
            IFERROR(
                _xlfn.XLOOKUP($B1242, '4.ONT'!F:F, '4.ONT'!E:E, "?"),
                "?"
            )
        )
    )
)</f>
        <v>OG636</v>
      </c>
      <c r="E1242" t="str">
        <f t="shared" si="20"/>
        <v>OG636F_D_IL_ISEQ_241002_JP</v>
      </c>
      <c r="F1242" s="183" t="s">
        <v>6459</v>
      </c>
      <c r="G1242" s="183" t="s">
        <v>6460</v>
      </c>
      <c r="H1242" s="289">
        <v>45567</v>
      </c>
      <c r="I1242" s="183" t="s">
        <v>6821</v>
      </c>
      <c r="J1242" s="183" t="s">
        <v>107</v>
      </c>
      <c r="K1242" s="185" t="s">
        <v>107</v>
      </c>
      <c r="L1242" s="185"/>
    </row>
    <row r="1243" spans="1:12" x14ac:dyDescent="0.25">
      <c r="A1243" s="115">
        <f ca="1">INDEX('1.MetaData'!A:A, MATCH($D1243, '1.MetaData'!$B:$B, 0))</f>
        <v>636</v>
      </c>
      <c r="B1243" s="161" t="s">
        <v>7268</v>
      </c>
      <c r="C1243" s="184" t="s">
        <v>4878</v>
      </c>
      <c r="D1243" s="81" t="str">
        <f ca="1">IF(
    NOT(ISERROR(_xlfn.XLOOKUP($B1243, '4.Illumina'!F:F, '4.Illumina'!E:E))),
    _xlfn.XLOOKUP($B1243, '4.Illumina'!F:F, '4.Illumina'!E:E),
    IF(
        NOT(ISERROR(_xlfn.XLOOKUP($B1243, '4.PacBio'!F:F, '4.PacBio'!E:E))),
        _xlfn.XLOOKUP($B1243, '4.PacBio'!F:F, '4.PacBio'!E:E),
        IF(
            NOT(ISERROR(_xlfn.XLOOKUP($B1243, '4.HiCLibrary'!F:F, '4.HiCLibrary'!E:E))),
            _xlfn.XLOOKUP($B1243, '4.HiCLibrary'!F:F, '4.HiCLibrary'!E:E),
            IFERROR(
                _xlfn.XLOOKUP($B1243, '4.ONT'!F:F, '4.ONT'!E:E, "?"),
                "?"
            )
        )
    )
)</f>
        <v>OG636</v>
      </c>
      <c r="E1243" t="str">
        <f t="shared" si="20"/>
        <v>OG636F_D_IL_NOVA_241003_JP</v>
      </c>
      <c r="F1243" s="183" t="s">
        <v>6459</v>
      </c>
      <c r="G1243" s="183" t="s">
        <v>6471</v>
      </c>
      <c r="H1243" s="289">
        <v>45568</v>
      </c>
      <c r="I1243" s="183" t="s">
        <v>6822</v>
      </c>
      <c r="J1243" s="183" t="s">
        <v>107</v>
      </c>
      <c r="K1243" s="185" t="s">
        <v>107</v>
      </c>
      <c r="L1243" s="185"/>
    </row>
    <row r="1244" spans="1:12" x14ac:dyDescent="0.25">
      <c r="A1244" s="115">
        <f ca="1">INDEX('1.MetaData'!A:A, MATCH($D1244, '1.MetaData'!$B:$B, 0))</f>
        <v>115</v>
      </c>
      <c r="B1244" s="161" t="s">
        <v>7269</v>
      </c>
      <c r="C1244" s="183" t="s">
        <v>4878</v>
      </c>
      <c r="D1244" s="81" t="str">
        <f ca="1">IF(
    NOT(ISERROR(_xlfn.XLOOKUP($B1244, '4.Illumina'!F:F, '4.Illumina'!E:E))),
    _xlfn.XLOOKUP($B1244, '4.Illumina'!F:F, '4.Illumina'!E:E),
    IF(
        NOT(ISERROR(_xlfn.XLOOKUP($B1244, '4.PacBio'!F:F, '4.PacBio'!E:E))),
        _xlfn.XLOOKUP($B1244, '4.PacBio'!F:F, '4.PacBio'!E:E),
        IF(
            NOT(ISERROR(_xlfn.XLOOKUP($B1244, '4.HiCLibrary'!F:F, '4.HiCLibrary'!E:E))),
            _xlfn.XLOOKUP($B1244, '4.HiCLibrary'!F:F, '4.HiCLibrary'!E:E),
            IFERROR(
                _xlfn.XLOOKUP($B1244, '4.ONT'!F:F, '4.ONT'!E:E, "?"),
                "?"
            )
        )
    )
)</f>
        <v>OG115</v>
      </c>
      <c r="E1244" t="str">
        <f t="shared" si="20"/>
        <v>OG115H_D_SBL_PACB_240125_LA</v>
      </c>
      <c r="F1244" s="183" t="s">
        <v>6463</v>
      </c>
      <c r="G1244" s="183" t="s">
        <v>6464</v>
      </c>
      <c r="H1244" s="289">
        <v>45316</v>
      </c>
      <c r="I1244" s="183" t="s">
        <v>6760</v>
      </c>
      <c r="J1244" s="183" t="s">
        <v>6520</v>
      </c>
      <c r="K1244" s="185">
        <v>2</v>
      </c>
      <c r="L1244" s="185"/>
    </row>
    <row r="1245" spans="1:12" x14ac:dyDescent="0.25">
      <c r="A1245" s="115">
        <f ca="1">INDEX('1.MetaData'!A:A, MATCH($D1245, '1.MetaData'!$B:$B, 0))</f>
        <v>637</v>
      </c>
      <c r="B1245" s="161" t="s">
        <v>7270</v>
      </c>
      <c r="C1245" s="183" t="s">
        <v>4878</v>
      </c>
      <c r="D1245" s="81" t="str">
        <f ca="1">IF(
    NOT(ISERROR(_xlfn.XLOOKUP($B1245, '4.Illumina'!F:F, '4.Illumina'!E:E))),
    _xlfn.XLOOKUP($B1245, '4.Illumina'!F:F, '4.Illumina'!E:E),
    IF(
        NOT(ISERROR(_xlfn.XLOOKUP($B1245, '4.PacBio'!F:F, '4.PacBio'!E:E))),
        _xlfn.XLOOKUP($B1245, '4.PacBio'!F:F, '4.PacBio'!E:E),
        IF(
            NOT(ISERROR(_xlfn.XLOOKUP($B1245, '4.HiCLibrary'!F:F, '4.HiCLibrary'!E:E))),
            _xlfn.XLOOKUP($B1245, '4.HiCLibrary'!F:F, '4.HiCLibrary'!E:E),
            IFERROR(
                _xlfn.XLOOKUP($B1245, '4.ONT'!F:F, '4.ONT'!E:E, "?"),
                "?"
            )
        )
    )
)</f>
        <v>OG637</v>
      </c>
      <c r="E1245" t="str">
        <f t="shared" si="20"/>
        <v>OG637B_D3_SBL_PACB_240206_AD</v>
      </c>
      <c r="F1245" s="183" t="s">
        <v>6463</v>
      </c>
      <c r="G1245" s="183" t="s">
        <v>6499</v>
      </c>
      <c r="H1245" s="289">
        <v>45328</v>
      </c>
      <c r="I1245" s="183" t="s">
        <v>6545</v>
      </c>
      <c r="J1245" s="183" t="s">
        <v>7271</v>
      </c>
      <c r="K1245" s="185">
        <v>2</v>
      </c>
      <c r="L1245" s="185"/>
    </row>
    <row r="1246" spans="1:12" x14ac:dyDescent="0.25">
      <c r="A1246" s="115">
        <f ca="1">INDEX('1.MetaData'!A:A, MATCH($D1246, '1.MetaData'!$B:$B, 0))</f>
        <v>637</v>
      </c>
      <c r="B1246" s="161" t="s">
        <v>7272</v>
      </c>
      <c r="C1246" s="183" t="s">
        <v>4878</v>
      </c>
      <c r="D1246" s="81" t="str">
        <f ca="1">IF(
    NOT(ISERROR(_xlfn.XLOOKUP($B1246, '4.Illumina'!F:F, '4.Illumina'!E:E))),
    _xlfn.XLOOKUP($B1246, '4.Illumina'!F:F, '4.Illumina'!E:E),
    IF(
        NOT(ISERROR(_xlfn.XLOOKUP($B1246, '4.PacBio'!F:F, '4.PacBio'!E:E))),
        _xlfn.XLOOKUP($B1246, '4.PacBio'!F:F, '4.PacBio'!E:E),
        IF(
            NOT(ISERROR(_xlfn.XLOOKUP($B1246, '4.HiCLibrary'!F:F, '4.HiCLibrary'!E:E))),
            _xlfn.XLOOKUP($B1246, '4.HiCLibrary'!F:F, '4.HiCLibrary'!E:E),
            IFERROR(
                _xlfn.XLOOKUP($B1246, '4.ONT'!F:F, '4.ONT'!E:E, "?"),
                "?"
            )
        )
    )
)</f>
        <v>OG637</v>
      </c>
      <c r="E1246" t="str">
        <f t="shared" si="20"/>
        <v>OG637B-1_HICL_ISEQ_240222_AD2</v>
      </c>
      <c r="F1246" s="183" t="s">
        <v>6468</v>
      </c>
      <c r="G1246" s="183" t="s">
        <v>6460</v>
      </c>
      <c r="H1246" s="289">
        <v>45344</v>
      </c>
      <c r="I1246" s="183" t="s">
        <v>6548</v>
      </c>
      <c r="J1246" s="183" t="s">
        <v>107</v>
      </c>
      <c r="K1246" s="183" t="s">
        <v>107</v>
      </c>
      <c r="L1246" s="185"/>
    </row>
    <row r="1247" spans="1:12" x14ac:dyDescent="0.25">
      <c r="A1247" s="115">
        <f ca="1">INDEX('1.MetaData'!A:A, MATCH($D1247, '1.MetaData'!$B:$B, 0))</f>
        <v>637</v>
      </c>
      <c r="B1247" s="161" t="s">
        <v>7272</v>
      </c>
      <c r="C1247" s="183" t="s">
        <v>4878</v>
      </c>
      <c r="D1247" s="81" t="str">
        <f ca="1">IF(
    NOT(ISERROR(_xlfn.XLOOKUP($B1247, '4.Illumina'!F:F, '4.Illumina'!E:E))),
    _xlfn.XLOOKUP($B1247, '4.Illumina'!F:F, '4.Illumina'!E:E),
    IF(
        NOT(ISERROR(_xlfn.XLOOKUP($B1247, '4.PacBio'!F:F, '4.PacBio'!E:E))),
        _xlfn.XLOOKUP($B1247, '4.PacBio'!F:F, '4.PacBio'!E:E),
        IF(
            NOT(ISERROR(_xlfn.XLOOKUP($B1247, '4.HiCLibrary'!F:F, '4.HiCLibrary'!E:E))),
            _xlfn.XLOOKUP($B1247, '4.HiCLibrary'!F:F, '4.HiCLibrary'!E:E),
            IFERROR(
                _xlfn.XLOOKUP($B1247, '4.ONT'!F:F, '4.ONT'!E:E, "?"),
                "?"
            )
        )
    )
)</f>
        <v>OG637</v>
      </c>
      <c r="E1247" t="str">
        <f t="shared" si="20"/>
        <v>OG637B-1_HICL_NEXT_240423_AD</v>
      </c>
      <c r="F1247" s="183" t="s">
        <v>6468</v>
      </c>
      <c r="G1247" s="183" t="s">
        <v>6469</v>
      </c>
      <c r="H1247" s="289">
        <v>45405</v>
      </c>
      <c r="I1247" s="183" t="s">
        <v>6530</v>
      </c>
      <c r="J1247" s="183" t="s">
        <v>107</v>
      </c>
      <c r="K1247" s="183" t="s">
        <v>107</v>
      </c>
      <c r="L1247" s="185"/>
    </row>
    <row r="1248" spans="1:12" x14ac:dyDescent="0.25">
      <c r="A1248" s="115">
        <f ca="1">INDEX('1.MetaData'!A:A, MATCH($D1248, '1.MetaData'!$B:$B, 0))</f>
        <v>637</v>
      </c>
      <c r="B1248" s="161" t="s">
        <v>7273</v>
      </c>
      <c r="C1248" s="183" t="s">
        <v>4878</v>
      </c>
      <c r="D1248" s="81" t="str">
        <f ca="1">IF(
    NOT(ISERROR(_xlfn.XLOOKUP($B1248, '4.Illumina'!F:F, '4.Illumina'!E:E))),
    _xlfn.XLOOKUP($B1248, '4.Illumina'!F:F, '4.Illumina'!E:E),
    IF(
        NOT(ISERROR(_xlfn.XLOOKUP($B1248, '4.PacBio'!F:F, '4.PacBio'!E:E))),
        _xlfn.XLOOKUP($B1248, '4.PacBio'!F:F, '4.PacBio'!E:E),
        IF(
            NOT(ISERROR(_xlfn.XLOOKUP($B1248, '4.HiCLibrary'!F:F, '4.HiCLibrary'!E:E))),
            _xlfn.XLOOKUP($B1248, '4.HiCLibrary'!F:F, '4.HiCLibrary'!E:E),
            IFERROR(
                _xlfn.XLOOKUP($B1248, '4.ONT'!F:F, '4.ONT'!E:E, "?"),
                "?"
            )
        )
    )
)</f>
        <v>OG637</v>
      </c>
      <c r="E1248" t="str">
        <f t="shared" si="20"/>
        <v>OG637B-1_HICL2_NEXT_240423_AD</v>
      </c>
      <c r="F1248" s="183" t="s">
        <v>6468</v>
      </c>
      <c r="G1248" s="183" t="s">
        <v>6469</v>
      </c>
      <c r="H1248" s="289">
        <v>45405</v>
      </c>
      <c r="I1248" s="183" t="s">
        <v>6530</v>
      </c>
      <c r="J1248" s="183" t="s">
        <v>107</v>
      </c>
      <c r="K1248" s="183" t="s">
        <v>107</v>
      </c>
      <c r="L1248" s="185"/>
    </row>
    <row r="1249" spans="1:12" x14ac:dyDescent="0.25">
      <c r="A1249" s="115">
        <f ca="1">INDEX('1.MetaData'!A:A, MATCH($D1249, '1.MetaData'!$B:$B, 0))</f>
        <v>637</v>
      </c>
      <c r="B1249" s="161" t="s">
        <v>7274</v>
      </c>
      <c r="C1249" s="183" t="s">
        <v>4878</v>
      </c>
      <c r="D1249" s="81" t="str">
        <f ca="1">IF(
    NOT(ISERROR(_xlfn.XLOOKUP($B1249, '4.Illumina'!F:F, '4.Illumina'!E:E))),
    _xlfn.XLOOKUP($B1249, '4.Illumina'!F:F, '4.Illumina'!E:E),
    IF(
        NOT(ISERROR(_xlfn.XLOOKUP($B1249, '4.PacBio'!F:F, '4.PacBio'!E:E))),
        _xlfn.XLOOKUP($B1249, '4.PacBio'!F:F, '4.PacBio'!E:E),
        IF(
            NOT(ISERROR(_xlfn.XLOOKUP($B1249, '4.HiCLibrary'!F:F, '4.HiCLibrary'!E:E))),
            _xlfn.XLOOKUP($B1249, '4.HiCLibrary'!F:F, '4.HiCLibrary'!E:E),
            IFERROR(
                _xlfn.XLOOKUP($B1249, '4.ONT'!F:F, '4.ONT'!E:E, "?"),
                "?"
            )
        )
    )
)</f>
        <v>OG637</v>
      </c>
      <c r="E1249" t="str">
        <f t="shared" si="20"/>
        <v>OG637B-1_HICL3_ISEQ_240405_AD</v>
      </c>
      <c r="F1249" s="183" t="s">
        <v>6468</v>
      </c>
      <c r="G1249" s="183" t="s">
        <v>6460</v>
      </c>
      <c r="H1249" s="289">
        <v>45387</v>
      </c>
      <c r="I1249" s="183" t="s">
        <v>6529</v>
      </c>
      <c r="J1249" s="183" t="s">
        <v>107</v>
      </c>
      <c r="K1249" s="185" t="s">
        <v>107</v>
      </c>
      <c r="L1249" s="185"/>
    </row>
    <row r="1250" spans="1:12" x14ac:dyDescent="0.25">
      <c r="A1250" s="115">
        <f ca="1">INDEX('1.MetaData'!A:A, MATCH($D1250, '1.MetaData'!$B:$B, 0))</f>
        <v>637</v>
      </c>
      <c r="B1250" s="161" t="s">
        <v>7274</v>
      </c>
      <c r="C1250" s="183" t="s">
        <v>4878</v>
      </c>
      <c r="D1250" s="81" t="str">
        <f ca="1">IF(
    NOT(ISERROR(_xlfn.XLOOKUP($B1250, '4.Illumina'!F:F, '4.Illumina'!E:E))),
    _xlfn.XLOOKUP($B1250, '4.Illumina'!F:F, '4.Illumina'!E:E),
    IF(
        NOT(ISERROR(_xlfn.XLOOKUP($B1250, '4.PacBio'!F:F, '4.PacBio'!E:E))),
        _xlfn.XLOOKUP($B1250, '4.PacBio'!F:F, '4.PacBio'!E:E),
        IF(
            NOT(ISERROR(_xlfn.XLOOKUP($B1250, '4.HiCLibrary'!F:F, '4.HiCLibrary'!E:E))),
            _xlfn.XLOOKUP($B1250, '4.HiCLibrary'!F:F, '4.HiCLibrary'!E:E),
            IFERROR(
                _xlfn.XLOOKUP($B1250, '4.ONT'!F:F, '4.ONT'!E:E, "?"),
                "?"
            )
        )
    )
)</f>
        <v>OG637</v>
      </c>
      <c r="E1250" t="str">
        <f t="shared" si="20"/>
        <v>OG637B-1_HICL3_NEXT_240423_AD</v>
      </c>
      <c r="F1250" s="183" t="s">
        <v>6468</v>
      </c>
      <c r="G1250" s="183" t="s">
        <v>6469</v>
      </c>
      <c r="H1250" s="289">
        <v>45405</v>
      </c>
      <c r="I1250" s="183" t="s">
        <v>6530</v>
      </c>
      <c r="J1250" s="183" t="s">
        <v>107</v>
      </c>
      <c r="K1250" s="183" t="s">
        <v>107</v>
      </c>
      <c r="L1250" s="185"/>
    </row>
    <row r="1251" spans="1:12" x14ac:dyDescent="0.25">
      <c r="A1251" s="115">
        <f ca="1">INDEX('1.MetaData'!A:A, MATCH($D1251, '1.MetaData'!$B:$B, 0))</f>
        <v>637</v>
      </c>
      <c r="B1251" s="161" t="s">
        <v>7275</v>
      </c>
      <c r="C1251" s="184" t="s">
        <v>4878</v>
      </c>
      <c r="D1251" s="81" t="str">
        <f ca="1">IF(
    NOT(ISERROR(_xlfn.XLOOKUP($B1251, '4.Illumina'!F:F, '4.Illumina'!E:E))),
    _xlfn.XLOOKUP($B1251, '4.Illumina'!F:F, '4.Illumina'!E:E),
    IF(
        NOT(ISERROR(_xlfn.XLOOKUP($B1251, '4.PacBio'!F:F, '4.PacBio'!E:E))),
        _xlfn.XLOOKUP($B1251, '4.PacBio'!F:F, '4.PacBio'!E:E),
        IF(
            NOT(ISERROR(_xlfn.XLOOKUP($B1251, '4.HiCLibrary'!F:F, '4.HiCLibrary'!E:E))),
            _xlfn.XLOOKUP($B1251, '4.HiCLibrary'!F:F, '4.HiCLibrary'!E:E),
            IFERROR(
                _xlfn.XLOOKUP($B1251, '4.ONT'!F:F, '4.ONT'!E:E, "?"),
                "?"
            )
        )
    )
)</f>
        <v>OG637</v>
      </c>
      <c r="E1251" t="str">
        <f t="shared" si="20"/>
        <v>OG637B_D7_LSKL_ONT_240819_AD</v>
      </c>
      <c r="F1251" s="183" t="s">
        <v>40</v>
      </c>
      <c r="G1251" s="183" t="s">
        <v>6477</v>
      </c>
      <c r="H1251" s="289">
        <v>45523</v>
      </c>
      <c r="I1251" s="183" t="s">
        <v>7276</v>
      </c>
      <c r="J1251" s="183" t="s">
        <v>7277</v>
      </c>
      <c r="K1251" s="185">
        <v>1</v>
      </c>
      <c r="L1251" s="185"/>
    </row>
    <row r="1252" spans="1:12" x14ac:dyDescent="0.25">
      <c r="A1252" s="115">
        <f ca="1">INDEX('1.MetaData'!A:A, MATCH($D1252, '1.MetaData'!$B:$B, 0))</f>
        <v>637</v>
      </c>
      <c r="B1252" s="161" t="s">
        <v>7278</v>
      </c>
      <c r="C1252" s="184" t="s">
        <v>4878</v>
      </c>
      <c r="D1252" s="81" t="str">
        <f ca="1">IF(
    NOT(ISERROR(_xlfn.XLOOKUP($B1252, '4.Illumina'!F:F, '4.Illumina'!E:E))),
    _xlfn.XLOOKUP($B1252, '4.Illumina'!F:F, '4.Illumina'!E:E),
    IF(
        NOT(ISERROR(_xlfn.XLOOKUP($B1252, '4.PacBio'!F:F, '4.PacBio'!E:E))),
        _xlfn.XLOOKUP($B1252, '4.PacBio'!F:F, '4.PacBio'!E:E),
        IF(
            NOT(ISERROR(_xlfn.XLOOKUP($B1252, '4.HiCLibrary'!F:F, '4.HiCLibrary'!E:E))),
            _xlfn.XLOOKUP($B1252, '4.HiCLibrary'!F:F, '4.HiCLibrary'!E:E),
            IFERROR(
                _xlfn.XLOOKUP($B1252, '4.ONT'!F:F, '4.ONT'!E:E, "?"),
                "?"
            )
        )
    )
)</f>
        <v>OG637</v>
      </c>
      <c r="E1252" t="str">
        <f t="shared" si="20"/>
        <v>OG637B_D7_ULKL_ONT_240819_AD2</v>
      </c>
      <c r="F1252" s="183" t="s">
        <v>40</v>
      </c>
      <c r="G1252" s="183" t="s">
        <v>6477</v>
      </c>
      <c r="H1252" s="289">
        <v>45523</v>
      </c>
      <c r="I1252" s="183" t="s">
        <v>7279</v>
      </c>
      <c r="J1252" s="183" t="s">
        <v>7280</v>
      </c>
      <c r="K1252" s="185">
        <v>1</v>
      </c>
      <c r="L1252" s="185"/>
    </row>
    <row r="1253" spans="1:12" x14ac:dyDescent="0.25">
      <c r="A1253" s="115">
        <f ca="1">INDEX('1.MetaData'!A:A, MATCH($D1253, '1.MetaData'!$B:$B, 0))</f>
        <v>638</v>
      </c>
      <c r="B1253" s="161" t="s">
        <v>7281</v>
      </c>
      <c r="C1253" s="184" t="s">
        <v>4878</v>
      </c>
      <c r="D1253" s="81" t="str">
        <f ca="1">IF(
    NOT(ISERROR(_xlfn.XLOOKUP($B1253, '4.Illumina'!F:F, '4.Illumina'!E:E))),
    _xlfn.XLOOKUP($B1253, '4.Illumina'!F:F, '4.Illumina'!E:E),
    IF(
        NOT(ISERROR(_xlfn.XLOOKUP($B1253, '4.PacBio'!F:F, '4.PacBio'!E:E))),
        _xlfn.XLOOKUP($B1253, '4.PacBio'!F:F, '4.PacBio'!E:E),
        IF(
            NOT(ISERROR(_xlfn.XLOOKUP($B1253, '4.HiCLibrary'!F:F, '4.HiCLibrary'!E:E))),
            _xlfn.XLOOKUP($B1253, '4.HiCLibrary'!F:F, '4.HiCLibrary'!E:E),
            IFERROR(
                _xlfn.XLOOKUP($B1253, '4.ONT'!F:F, '4.ONT'!E:E, "?"),
                "?"
            )
        )
    )
)</f>
        <v>OG638</v>
      </c>
      <c r="E1253" t="str">
        <f t="shared" si="20"/>
        <v>OG638F_D_IL_ISEQ_241002_JP</v>
      </c>
      <c r="F1253" s="183" t="s">
        <v>6459</v>
      </c>
      <c r="G1253" s="183" t="s">
        <v>6460</v>
      </c>
      <c r="H1253" s="289">
        <v>45567</v>
      </c>
      <c r="I1253" s="183" t="s">
        <v>6821</v>
      </c>
      <c r="J1253" s="183" t="s">
        <v>107</v>
      </c>
      <c r="K1253" s="185" t="s">
        <v>107</v>
      </c>
      <c r="L1253" s="185"/>
    </row>
    <row r="1254" spans="1:12" x14ac:dyDescent="0.25">
      <c r="A1254" s="115">
        <f ca="1">INDEX('1.MetaData'!A:A, MATCH($D1254, '1.MetaData'!$B:$B, 0))</f>
        <v>638</v>
      </c>
      <c r="B1254" s="161" t="s">
        <v>7281</v>
      </c>
      <c r="C1254" s="184" t="s">
        <v>4878</v>
      </c>
      <c r="D1254" s="81" t="str">
        <f ca="1">IF(
    NOT(ISERROR(_xlfn.XLOOKUP($B1254, '4.Illumina'!F:F, '4.Illumina'!E:E))),
    _xlfn.XLOOKUP($B1254, '4.Illumina'!F:F, '4.Illumina'!E:E),
    IF(
        NOT(ISERROR(_xlfn.XLOOKUP($B1254, '4.PacBio'!F:F, '4.PacBio'!E:E))),
        _xlfn.XLOOKUP($B1254, '4.PacBio'!F:F, '4.PacBio'!E:E),
        IF(
            NOT(ISERROR(_xlfn.XLOOKUP($B1254, '4.HiCLibrary'!F:F, '4.HiCLibrary'!E:E))),
            _xlfn.XLOOKUP($B1254, '4.HiCLibrary'!F:F, '4.HiCLibrary'!E:E),
            IFERROR(
                _xlfn.XLOOKUP($B1254, '4.ONT'!F:F, '4.ONT'!E:E, "?"),
                "?"
            )
        )
    )
)</f>
        <v>OG638</v>
      </c>
      <c r="E1254" t="str">
        <f t="shared" si="20"/>
        <v>OG638F_D_IL_NOVA_241003_JP</v>
      </c>
      <c r="F1254" s="183" t="s">
        <v>6459</v>
      </c>
      <c r="G1254" s="183" t="s">
        <v>6471</v>
      </c>
      <c r="H1254" s="289">
        <v>45568</v>
      </c>
      <c r="I1254" s="183" t="s">
        <v>6822</v>
      </c>
      <c r="J1254" s="183" t="s">
        <v>107</v>
      </c>
      <c r="K1254" s="185" t="s">
        <v>107</v>
      </c>
      <c r="L1254" s="185"/>
    </row>
    <row r="1255" spans="1:12" x14ac:dyDescent="0.25">
      <c r="A1255" s="115">
        <f ca="1">INDEX('1.MetaData'!A:A, MATCH($D1255, '1.MetaData'!$B:$B, 0))</f>
        <v>639</v>
      </c>
      <c r="B1255" s="161" t="s">
        <v>7282</v>
      </c>
      <c r="C1255" s="183" t="s">
        <v>4878</v>
      </c>
      <c r="D1255" s="81" t="str">
        <f ca="1">IF(
    NOT(ISERROR(_xlfn.XLOOKUP($B1255, '4.Illumina'!F:F, '4.Illumina'!E:E))),
    _xlfn.XLOOKUP($B1255, '4.Illumina'!F:F, '4.Illumina'!E:E),
    IF(
        NOT(ISERROR(_xlfn.XLOOKUP($B1255, '4.PacBio'!F:F, '4.PacBio'!E:E))),
        _xlfn.XLOOKUP($B1255, '4.PacBio'!F:F, '4.PacBio'!E:E),
        IF(
            NOT(ISERROR(_xlfn.XLOOKUP($B1255, '4.HiCLibrary'!F:F, '4.HiCLibrary'!E:E))),
            _xlfn.XLOOKUP($B1255, '4.HiCLibrary'!F:F, '4.HiCLibrary'!E:E),
            IFERROR(
                _xlfn.XLOOKUP($B1255, '4.ONT'!F:F, '4.ONT'!E:E, "?"),
                "?"
            )
        )
    )
)</f>
        <v>OG639</v>
      </c>
      <c r="E1255" t="str">
        <f t="shared" si="20"/>
        <v>OG639B_D_ULKL_ONT_240307_AD</v>
      </c>
      <c r="F1255" s="183" t="s">
        <v>40</v>
      </c>
      <c r="G1255" s="183" t="s">
        <v>6477</v>
      </c>
      <c r="H1255" s="289">
        <v>45358</v>
      </c>
      <c r="I1255" s="183" t="s">
        <v>6507</v>
      </c>
      <c r="J1255" s="183" t="s">
        <v>7283</v>
      </c>
      <c r="K1255" s="183" t="s">
        <v>107</v>
      </c>
      <c r="L1255" s="185"/>
    </row>
    <row r="1256" spans="1:12" x14ac:dyDescent="0.25">
      <c r="A1256" s="115">
        <f ca="1">INDEX('1.MetaData'!A:A, MATCH($D1256, '1.MetaData'!$B:$B, 0))</f>
        <v>639</v>
      </c>
      <c r="B1256" s="161" t="s">
        <v>7284</v>
      </c>
      <c r="C1256" s="183" t="s">
        <v>4878</v>
      </c>
      <c r="D1256" s="81" t="str">
        <f ca="1">IF(
    NOT(ISERROR(_xlfn.XLOOKUP($B1256, '4.Illumina'!F:F, '4.Illumina'!E:E))),
    _xlfn.XLOOKUP($B1256, '4.Illumina'!F:F, '4.Illumina'!E:E),
    IF(
        NOT(ISERROR(_xlfn.XLOOKUP($B1256, '4.PacBio'!F:F, '4.PacBio'!E:E))),
        _xlfn.XLOOKUP($B1256, '4.PacBio'!F:F, '4.PacBio'!E:E),
        IF(
            NOT(ISERROR(_xlfn.XLOOKUP($B1256, '4.HiCLibrary'!F:F, '4.HiCLibrary'!E:E))),
            _xlfn.XLOOKUP($B1256, '4.HiCLibrary'!F:F, '4.HiCLibrary'!E:E),
            IFERROR(
                _xlfn.XLOOKUP($B1256, '4.ONT'!F:F, '4.ONT'!E:E, "?"),
                "?"
            )
        )
    )
)</f>
        <v>OG639</v>
      </c>
      <c r="E1256" t="str">
        <f t="shared" si="20"/>
        <v>OG639B_D10_ULKL_ONT_240307_AD</v>
      </c>
      <c r="F1256" s="183" t="s">
        <v>40</v>
      </c>
      <c r="G1256" s="183" t="s">
        <v>6477</v>
      </c>
      <c r="H1256" s="289">
        <v>45358</v>
      </c>
      <c r="I1256" s="183" t="s">
        <v>6507</v>
      </c>
      <c r="J1256" s="183" t="s">
        <v>7285</v>
      </c>
      <c r="K1256" s="183" t="s">
        <v>107</v>
      </c>
      <c r="L1256" s="185"/>
    </row>
    <row r="1257" spans="1:12" x14ac:dyDescent="0.25">
      <c r="A1257" s="115">
        <f ca="1">INDEX('1.MetaData'!A:A, MATCH($D1257, '1.MetaData'!$B:$B, 0))</f>
        <v>639</v>
      </c>
      <c r="B1257" s="161" t="s">
        <v>7286</v>
      </c>
      <c r="C1257" s="183" t="s">
        <v>4878</v>
      </c>
      <c r="D1257" s="81" t="str">
        <f ca="1">IF(
    NOT(ISERROR(_xlfn.XLOOKUP($B1257, '4.Illumina'!F:F, '4.Illumina'!E:E))),
    _xlfn.XLOOKUP($B1257, '4.Illumina'!F:F, '4.Illumina'!E:E),
    IF(
        NOT(ISERROR(_xlfn.XLOOKUP($B1257, '4.PacBio'!F:F, '4.PacBio'!E:E))),
        _xlfn.XLOOKUP($B1257, '4.PacBio'!F:F, '4.PacBio'!E:E),
        IF(
            NOT(ISERROR(_xlfn.XLOOKUP($B1257, '4.HiCLibrary'!F:F, '4.HiCLibrary'!E:E))),
            _xlfn.XLOOKUP($B1257, '4.HiCLibrary'!F:F, '4.HiCLibrary'!E:E),
            IFERROR(
                _xlfn.XLOOKUP($B1257, '4.ONT'!F:F, '4.ONT'!E:E, "?"),
                "?"
            )
        )
    )
)</f>
        <v>OG639</v>
      </c>
      <c r="E1257" t="str">
        <f t="shared" si="20"/>
        <v>OG639B_D2_ULKL_ONT_240307_AD</v>
      </c>
      <c r="F1257" s="183" t="s">
        <v>40</v>
      </c>
      <c r="G1257" s="183" t="s">
        <v>6477</v>
      </c>
      <c r="H1257" s="289">
        <v>45358</v>
      </c>
      <c r="I1257" s="183" t="s">
        <v>6507</v>
      </c>
      <c r="J1257" s="183" t="s">
        <v>7287</v>
      </c>
      <c r="K1257" s="183" t="s">
        <v>107</v>
      </c>
      <c r="L1257" s="185"/>
    </row>
    <row r="1258" spans="1:12" x14ac:dyDescent="0.25">
      <c r="A1258" s="115">
        <f ca="1">INDEX('1.MetaData'!A:A, MATCH($D1258, '1.MetaData'!$B:$B, 0))</f>
        <v>639</v>
      </c>
      <c r="B1258" s="161" t="s">
        <v>7288</v>
      </c>
      <c r="C1258" s="183" t="s">
        <v>4878</v>
      </c>
      <c r="D1258" s="81" t="str">
        <f ca="1">IF(
    NOT(ISERROR(_xlfn.XLOOKUP($B1258, '4.Illumina'!F:F, '4.Illumina'!E:E))),
    _xlfn.XLOOKUP($B1258, '4.Illumina'!F:F, '4.Illumina'!E:E),
    IF(
        NOT(ISERROR(_xlfn.XLOOKUP($B1258, '4.PacBio'!F:F, '4.PacBio'!E:E))),
        _xlfn.XLOOKUP($B1258, '4.PacBio'!F:F, '4.PacBio'!E:E),
        IF(
            NOT(ISERROR(_xlfn.XLOOKUP($B1258, '4.HiCLibrary'!F:F, '4.HiCLibrary'!E:E))),
            _xlfn.XLOOKUP($B1258, '4.HiCLibrary'!F:F, '4.HiCLibrary'!E:E),
            IFERROR(
                _xlfn.XLOOKUP($B1258, '4.ONT'!F:F, '4.ONT'!E:E, "?"),
                "?"
            )
        )
    )
)</f>
        <v>OG639</v>
      </c>
      <c r="E1258" t="str">
        <f t="shared" si="20"/>
        <v>OG639B_D6_ULKL_ONT_240307_AD</v>
      </c>
      <c r="F1258" s="183" t="s">
        <v>40</v>
      </c>
      <c r="G1258" s="183" t="s">
        <v>6477</v>
      </c>
      <c r="H1258" s="289">
        <v>45358</v>
      </c>
      <c r="I1258" s="183" t="s">
        <v>6507</v>
      </c>
      <c r="J1258" s="183" t="s">
        <v>7289</v>
      </c>
      <c r="K1258" s="183" t="s">
        <v>107</v>
      </c>
      <c r="L1258" s="185"/>
    </row>
    <row r="1259" spans="1:12" x14ac:dyDescent="0.25">
      <c r="A1259" s="115">
        <f ca="1">INDEX('1.MetaData'!A:A, MATCH($D1259, '1.MetaData'!$B:$B, 0))</f>
        <v>639</v>
      </c>
      <c r="B1259" s="161" t="s">
        <v>7290</v>
      </c>
      <c r="C1259" s="184" t="s">
        <v>4878</v>
      </c>
      <c r="D1259" s="81" t="str">
        <f ca="1">IF(
    NOT(ISERROR(_xlfn.XLOOKUP($B1259, '4.Illumina'!F:F, '4.Illumina'!E:E))),
    _xlfn.XLOOKUP($B1259, '4.Illumina'!F:F, '4.Illumina'!E:E),
    IF(
        NOT(ISERROR(_xlfn.XLOOKUP($B1259, '4.PacBio'!F:F, '4.PacBio'!E:E))),
        _xlfn.XLOOKUP($B1259, '4.PacBio'!F:F, '4.PacBio'!E:E),
        IF(
            NOT(ISERROR(_xlfn.XLOOKUP($B1259, '4.HiCLibrary'!F:F, '4.HiCLibrary'!E:E))),
            _xlfn.XLOOKUP($B1259, '4.HiCLibrary'!F:F, '4.HiCLibrary'!E:E),
            IFERROR(
                _xlfn.XLOOKUP($B1259, '4.ONT'!F:F, '4.ONT'!E:E, "?"),
                "?"
            )
        )
    )
)</f>
        <v>OG639</v>
      </c>
      <c r="E1259" t="str">
        <f t="shared" si="20"/>
        <v>OG639B_D_IL_ISEQ_241002_JP</v>
      </c>
      <c r="F1259" s="183" t="s">
        <v>6459</v>
      </c>
      <c r="G1259" s="183" t="s">
        <v>6460</v>
      </c>
      <c r="H1259" s="289">
        <v>45567</v>
      </c>
      <c r="I1259" s="183" t="s">
        <v>6821</v>
      </c>
      <c r="J1259" s="183" t="s">
        <v>107</v>
      </c>
      <c r="K1259" s="185" t="s">
        <v>107</v>
      </c>
      <c r="L1259" s="185"/>
    </row>
    <row r="1260" spans="1:12" x14ac:dyDescent="0.25">
      <c r="A1260" s="115">
        <f ca="1">INDEX('1.MetaData'!A:A, MATCH($D1260, '1.MetaData'!$B:$B, 0))</f>
        <v>639</v>
      </c>
      <c r="B1260" s="161" t="s">
        <v>7290</v>
      </c>
      <c r="C1260" s="184" t="s">
        <v>4878</v>
      </c>
      <c r="D1260" s="81" t="str">
        <f ca="1">IF(
    NOT(ISERROR(_xlfn.XLOOKUP($B1260, '4.Illumina'!F:F, '4.Illumina'!E:E))),
    _xlfn.XLOOKUP($B1260, '4.Illumina'!F:F, '4.Illumina'!E:E),
    IF(
        NOT(ISERROR(_xlfn.XLOOKUP($B1260, '4.PacBio'!F:F, '4.PacBio'!E:E))),
        _xlfn.XLOOKUP($B1260, '4.PacBio'!F:F, '4.PacBio'!E:E),
        IF(
            NOT(ISERROR(_xlfn.XLOOKUP($B1260, '4.HiCLibrary'!F:F, '4.HiCLibrary'!E:E))),
            _xlfn.XLOOKUP($B1260, '4.HiCLibrary'!F:F, '4.HiCLibrary'!E:E),
            IFERROR(
                _xlfn.XLOOKUP($B1260, '4.ONT'!F:F, '4.ONT'!E:E, "?"),
                "?"
            )
        )
    )
)</f>
        <v>OG639</v>
      </c>
      <c r="E1260" t="str">
        <f t="shared" si="20"/>
        <v>OG639B_D_IL_NOVA_241003_JP</v>
      </c>
      <c r="F1260" s="183" t="s">
        <v>6459</v>
      </c>
      <c r="G1260" s="183" t="s">
        <v>6471</v>
      </c>
      <c r="H1260" s="289">
        <v>45568</v>
      </c>
      <c r="I1260" s="183" t="s">
        <v>6822</v>
      </c>
      <c r="J1260" s="183" t="s">
        <v>107</v>
      </c>
      <c r="K1260" s="185" t="s">
        <v>107</v>
      </c>
      <c r="L1260" s="185"/>
    </row>
    <row r="1261" spans="1:12" x14ac:dyDescent="0.25">
      <c r="A1261" s="115">
        <f ca="1">INDEX('1.MetaData'!A:A, MATCH($D1261, '1.MetaData'!$B:$B, 0))</f>
        <v>640</v>
      </c>
      <c r="B1261" s="161" t="s">
        <v>7291</v>
      </c>
      <c r="C1261" s="184" t="s">
        <v>4878</v>
      </c>
      <c r="D1261" s="81" t="str">
        <f ca="1">IF(
    NOT(ISERROR(_xlfn.XLOOKUP($B1261, '4.Illumina'!F:F, '4.Illumina'!E:E))),
    _xlfn.XLOOKUP($B1261, '4.Illumina'!F:F, '4.Illumina'!E:E),
    IF(
        NOT(ISERROR(_xlfn.XLOOKUP($B1261, '4.PacBio'!F:F, '4.PacBio'!E:E))),
        _xlfn.XLOOKUP($B1261, '4.PacBio'!F:F, '4.PacBio'!E:E),
        IF(
            NOT(ISERROR(_xlfn.XLOOKUP($B1261, '4.HiCLibrary'!F:F, '4.HiCLibrary'!E:E))),
            _xlfn.XLOOKUP($B1261, '4.HiCLibrary'!F:F, '4.HiCLibrary'!E:E),
            IFERROR(
                _xlfn.XLOOKUP($B1261, '4.ONT'!F:F, '4.ONT'!E:E, "?"),
                "?"
            )
        )
    )
)</f>
        <v>OG640</v>
      </c>
      <c r="E1261" t="str">
        <f t="shared" si="20"/>
        <v>OG640F_D_IL_ISEQ_241002_JP</v>
      </c>
      <c r="F1261" s="183" t="s">
        <v>6459</v>
      </c>
      <c r="G1261" s="183" t="s">
        <v>6460</v>
      </c>
      <c r="H1261" s="289">
        <v>45567</v>
      </c>
      <c r="I1261" s="183" t="s">
        <v>6821</v>
      </c>
      <c r="J1261" s="183" t="s">
        <v>107</v>
      </c>
      <c r="K1261" s="185" t="s">
        <v>107</v>
      </c>
      <c r="L1261" s="185"/>
    </row>
    <row r="1262" spans="1:12" x14ac:dyDescent="0.25">
      <c r="A1262" s="115">
        <f ca="1">INDEX('1.MetaData'!A:A, MATCH($D1262, '1.MetaData'!$B:$B, 0))</f>
        <v>640</v>
      </c>
      <c r="B1262" s="161" t="s">
        <v>7291</v>
      </c>
      <c r="C1262" s="184" t="s">
        <v>4878</v>
      </c>
      <c r="D1262" s="81" t="str">
        <f ca="1">IF(
    NOT(ISERROR(_xlfn.XLOOKUP($B1262, '4.Illumina'!F:F, '4.Illumina'!E:E))),
    _xlfn.XLOOKUP($B1262, '4.Illumina'!F:F, '4.Illumina'!E:E),
    IF(
        NOT(ISERROR(_xlfn.XLOOKUP($B1262, '4.PacBio'!F:F, '4.PacBio'!E:E))),
        _xlfn.XLOOKUP($B1262, '4.PacBio'!F:F, '4.PacBio'!E:E),
        IF(
            NOT(ISERROR(_xlfn.XLOOKUP($B1262, '4.HiCLibrary'!F:F, '4.HiCLibrary'!E:E))),
            _xlfn.XLOOKUP($B1262, '4.HiCLibrary'!F:F, '4.HiCLibrary'!E:E),
            IFERROR(
                _xlfn.XLOOKUP($B1262, '4.ONT'!F:F, '4.ONT'!E:E, "?"),
                "?"
            )
        )
    )
)</f>
        <v>OG640</v>
      </c>
      <c r="E1262" t="str">
        <f t="shared" si="20"/>
        <v>OG640F_D_IL_NOVA_241003_JP</v>
      </c>
      <c r="F1262" s="183" t="s">
        <v>6459</v>
      </c>
      <c r="G1262" s="183" t="s">
        <v>6471</v>
      </c>
      <c r="H1262" s="289">
        <v>45568</v>
      </c>
      <c r="I1262" s="183" t="s">
        <v>6822</v>
      </c>
      <c r="J1262" s="183" t="s">
        <v>107</v>
      </c>
      <c r="K1262" s="185" t="s">
        <v>107</v>
      </c>
      <c r="L1262" s="185"/>
    </row>
    <row r="1263" spans="1:12" x14ac:dyDescent="0.25">
      <c r="A1263" s="115">
        <f ca="1">INDEX('1.MetaData'!A:A, MATCH($D1263, '1.MetaData'!$B:$B, 0))</f>
        <v>641</v>
      </c>
      <c r="B1263" s="161" t="s">
        <v>7292</v>
      </c>
      <c r="C1263" s="184" t="s">
        <v>4878</v>
      </c>
      <c r="D1263" s="81" t="str">
        <f ca="1">IF(
    NOT(ISERROR(_xlfn.XLOOKUP($B1263, '4.Illumina'!F:F, '4.Illumina'!E:E))),
    _xlfn.XLOOKUP($B1263, '4.Illumina'!F:F, '4.Illumina'!E:E),
    IF(
        NOT(ISERROR(_xlfn.XLOOKUP($B1263, '4.PacBio'!F:F, '4.PacBio'!E:E))),
        _xlfn.XLOOKUP($B1263, '4.PacBio'!F:F, '4.PacBio'!E:E),
        IF(
            NOT(ISERROR(_xlfn.XLOOKUP($B1263, '4.HiCLibrary'!F:F, '4.HiCLibrary'!E:E))),
            _xlfn.XLOOKUP($B1263, '4.HiCLibrary'!F:F, '4.HiCLibrary'!E:E),
            IFERROR(
                _xlfn.XLOOKUP($B1263, '4.ONT'!F:F, '4.ONT'!E:E, "?"),
                "?"
            )
        )
    )
)</f>
        <v>OG641</v>
      </c>
      <c r="E1263" t="str">
        <f t="shared" si="20"/>
        <v>OG641F_D_IL_ISEQ_241002_JP</v>
      </c>
      <c r="F1263" s="183" t="s">
        <v>6459</v>
      </c>
      <c r="G1263" s="183" t="s">
        <v>6460</v>
      </c>
      <c r="H1263" s="289">
        <v>45567</v>
      </c>
      <c r="I1263" s="183" t="s">
        <v>6821</v>
      </c>
      <c r="J1263" s="183" t="s">
        <v>107</v>
      </c>
      <c r="K1263" s="185" t="s">
        <v>107</v>
      </c>
      <c r="L1263" s="185"/>
    </row>
    <row r="1264" spans="1:12" x14ac:dyDescent="0.25">
      <c r="A1264" s="115">
        <f ca="1">INDEX('1.MetaData'!A:A, MATCH($D1264, '1.MetaData'!$B:$B, 0))</f>
        <v>641</v>
      </c>
      <c r="B1264" s="161" t="s">
        <v>7292</v>
      </c>
      <c r="C1264" s="184" t="s">
        <v>4878</v>
      </c>
      <c r="D1264" s="81" t="str">
        <f ca="1">IF(
    NOT(ISERROR(_xlfn.XLOOKUP($B1264, '4.Illumina'!F:F, '4.Illumina'!E:E))),
    _xlfn.XLOOKUP($B1264, '4.Illumina'!F:F, '4.Illumina'!E:E),
    IF(
        NOT(ISERROR(_xlfn.XLOOKUP($B1264, '4.PacBio'!F:F, '4.PacBio'!E:E))),
        _xlfn.XLOOKUP($B1264, '4.PacBio'!F:F, '4.PacBio'!E:E),
        IF(
            NOT(ISERROR(_xlfn.XLOOKUP($B1264, '4.HiCLibrary'!F:F, '4.HiCLibrary'!E:E))),
            _xlfn.XLOOKUP($B1264, '4.HiCLibrary'!F:F, '4.HiCLibrary'!E:E),
            IFERROR(
                _xlfn.XLOOKUP($B1264, '4.ONT'!F:F, '4.ONT'!E:E, "?"),
                "?"
            )
        )
    )
)</f>
        <v>OG641</v>
      </c>
      <c r="E1264" t="str">
        <f t="shared" si="20"/>
        <v>OG641F_D_IL_NOVA_241003_JP</v>
      </c>
      <c r="F1264" s="183" t="s">
        <v>6459</v>
      </c>
      <c r="G1264" s="183" t="s">
        <v>6471</v>
      </c>
      <c r="H1264" s="289">
        <v>45568</v>
      </c>
      <c r="I1264" s="183" t="s">
        <v>6822</v>
      </c>
      <c r="J1264" s="183" t="s">
        <v>107</v>
      </c>
      <c r="K1264" s="185" t="s">
        <v>107</v>
      </c>
      <c r="L1264" s="185"/>
    </row>
    <row r="1265" spans="1:12" x14ac:dyDescent="0.25">
      <c r="A1265" s="115">
        <f ca="1">INDEX('1.MetaData'!A:A, MATCH($D1265, '1.MetaData'!$B:$B, 0))</f>
        <v>642</v>
      </c>
      <c r="B1265" s="161" t="s">
        <v>7293</v>
      </c>
      <c r="C1265" s="184" t="s">
        <v>4878</v>
      </c>
      <c r="D1265" s="81" t="str">
        <f ca="1">IF(
    NOT(ISERROR(_xlfn.XLOOKUP($B1265, '4.Illumina'!F:F, '4.Illumina'!E:E))),
    _xlfn.XLOOKUP($B1265, '4.Illumina'!F:F, '4.Illumina'!E:E),
    IF(
        NOT(ISERROR(_xlfn.XLOOKUP($B1265, '4.PacBio'!F:F, '4.PacBio'!E:E))),
        _xlfn.XLOOKUP($B1265, '4.PacBio'!F:F, '4.PacBio'!E:E),
        IF(
            NOT(ISERROR(_xlfn.XLOOKUP($B1265, '4.HiCLibrary'!F:F, '4.HiCLibrary'!E:E))),
            _xlfn.XLOOKUP($B1265, '4.HiCLibrary'!F:F, '4.HiCLibrary'!E:E),
            IFERROR(
                _xlfn.XLOOKUP($B1265, '4.ONT'!F:F, '4.ONT'!E:E, "?"),
                "?"
            )
        )
    )
)</f>
        <v>OG642</v>
      </c>
      <c r="E1265" t="str">
        <f t="shared" si="20"/>
        <v>OG642F_D_IL_ISEQ_241002_JP</v>
      </c>
      <c r="F1265" s="183" t="s">
        <v>6459</v>
      </c>
      <c r="G1265" s="183" t="s">
        <v>6460</v>
      </c>
      <c r="H1265" s="289">
        <v>45567</v>
      </c>
      <c r="I1265" s="183" t="s">
        <v>6821</v>
      </c>
      <c r="J1265" s="183" t="s">
        <v>107</v>
      </c>
      <c r="K1265" s="185" t="s">
        <v>107</v>
      </c>
      <c r="L1265" s="185"/>
    </row>
    <row r="1266" spans="1:12" x14ac:dyDescent="0.25">
      <c r="A1266" s="115">
        <f ca="1">INDEX('1.MetaData'!A:A, MATCH($D1266, '1.MetaData'!$B:$B, 0))</f>
        <v>642</v>
      </c>
      <c r="B1266" s="161" t="s">
        <v>7293</v>
      </c>
      <c r="C1266" s="184" t="s">
        <v>4878</v>
      </c>
      <c r="D1266" s="81" t="str">
        <f ca="1">IF(
    NOT(ISERROR(_xlfn.XLOOKUP($B1266, '4.Illumina'!F:F, '4.Illumina'!E:E))),
    _xlfn.XLOOKUP($B1266, '4.Illumina'!F:F, '4.Illumina'!E:E),
    IF(
        NOT(ISERROR(_xlfn.XLOOKUP($B1266, '4.PacBio'!F:F, '4.PacBio'!E:E))),
        _xlfn.XLOOKUP($B1266, '4.PacBio'!F:F, '4.PacBio'!E:E),
        IF(
            NOT(ISERROR(_xlfn.XLOOKUP($B1266, '4.HiCLibrary'!F:F, '4.HiCLibrary'!E:E))),
            _xlfn.XLOOKUP($B1266, '4.HiCLibrary'!F:F, '4.HiCLibrary'!E:E),
            IFERROR(
                _xlfn.XLOOKUP($B1266, '4.ONT'!F:F, '4.ONT'!E:E, "?"),
                "?"
            )
        )
    )
)</f>
        <v>OG642</v>
      </c>
      <c r="E1266" t="str">
        <f t="shared" si="20"/>
        <v>OG642F_D_IL_NOVA_241003_JP</v>
      </c>
      <c r="F1266" s="183" t="s">
        <v>6459</v>
      </c>
      <c r="G1266" s="183" t="s">
        <v>6471</v>
      </c>
      <c r="H1266" s="289">
        <v>45568</v>
      </c>
      <c r="I1266" s="183" t="s">
        <v>6822</v>
      </c>
      <c r="J1266" s="183" t="s">
        <v>107</v>
      </c>
      <c r="K1266" s="185" t="s">
        <v>107</v>
      </c>
      <c r="L1266" s="185"/>
    </row>
    <row r="1267" spans="1:12" x14ac:dyDescent="0.25">
      <c r="A1267" s="115">
        <f ca="1">INDEX('1.MetaData'!A:A, MATCH($D1267, '1.MetaData'!$B:$B, 0))</f>
        <v>643</v>
      </c>
      <c r="B1267" s="161" t="s">
        <v>7294</v>
      </c>
      <c r="C1267" s="184" t="s">
        <v>4878</v>
      </c>
      <c r="D1267" s="81" t="str">
        <f ca="1">IF(
    NOT(ISERROR(_xlfn.XLOOKUP($B1267, '4.Illumina'!F:F, '4.Illumina'!E:E))),
    _xlfn.XLOOKUP($B1267, '4.Illumina'!F:F, '4.Illumina'!E:E),
    IF(
        NOT(ISERROR(_xlfn.XLOOKUP($B1267, '4.PacBio'!F:F, '4.PacBio'!E:E))),
        _xlfn.XLOOKUP($B1267, '4.PacBio'!F:F, '4.PacBio'!E:E),
        IF(
            NOT(ISERROR(_xlfn.XLOOKUP($B1267, '4.HiCLibrary'!F:F, '4.HiCLibrary'!E:E))),
            _xlfn.XLOOKUP($B1267, '4.HiCLibrary'!F:F, '4.HiCLibrary'!E:E),
            IFERROR(
                _xlfn.XLOOKUP($B1267, '4.ONT'!F:F, '4.ONT'!E:E, "?"),
                "?"
            )
        )
    )
)</f>
        <v>OG643</v>
      </c>
      <c r="E1267" t="str">
        <f t="shared" si="20"/>
        <v>OG643F_D_IL_ISEQ_241002_JP</v>
      </c>
      <c r="F1267" s="183" t="s">
        <v>6459</v>
      </c>
      <c r="G1267" s="183" t="s">
        <v>6460</v>
      </c>
      <c r="H1267" s="289">
        <v>45567</v>
      </c>
      <c r="I1267" s="183" t="s">
        <v>6821</v>
      </c>
      <c r="J1267" s="183" t="s">
        <v>107</v>
      </c>
      <c r="K1267" s="185" t="s">
        <v>107</v>
      </c>
      <c r="L1267" s="185"/>
    </row>
    <row r="1268" spans="1:12" x14ac:dyDescent="0.25">
      <c r="A1268" s="115">
        <f ca="1">INDEX('1.MetaData'!A:A, MATCH($D1268, '1.MetaData'!$B:$B, 0))</f>
        <v>643</v>
      </c>
      <c r="B1268" s="161" t="s">
        <v>7294</v>
      </c>
      <c r="C1268" s="184" t="s">
        <v>4878</v>
      </c>
      <c r="D1268" s="81" t="str">
        <f ca="1">IF(
    NOT(ISERROR(_xlfn.XLOOKUP($B1268, '4.Illumina'!F:F, '4.Illumina'!E:E))),
    _xlfn.XLOOKUP($B1268, '4.Illumina'!F:F, '4.Illumina'!E:E),
    IF(
        NOT(ISERROR(_xlfn.XLOOKUP($B1268, '4.PacBio'!F:F, '4.PacBio'!E:E))),
        _xlfn.XLOOKUP($B1268, '4.PacBio'!F:F, '4.PacBio'!E:E),
        IF(
            NOT(ISERROR(_xlfn.XLOOKUP($B1268, '4.HiCLibrary'!F:F, '4.HiCLibrary'!E:E))),
            _xlfn.XLOOKUP($B1268, '4.HiCLibrary'!F:F, '4.HiCLibrary'!E:E),
            IFERROR(
                _xlfn.XLOOKUP($B1268, '4.ONT'!F:F, '4.ONT'!E:E, "?"),
                "?"
            )
        )
    )
)</f>
        <v>OG643</v>
      </c>
      <c r="E1268" t="str">
        <f t="shared" si="20"/>
        <v>OG643F_D_IL_NOVA_241003_JP</v>
      </c>
      <c r="F1268" s="183" t="s">
        <v>6459</v>
      </c>
      <c r="G1268" s="183" t="s">
        <v>6471</v>
      </c>
      <c r="H1268" s="289">
        <v>45568</v>
      </c>
      <c r="I1268" s="183" t="s">
        <v>6822</v>
      </c>
      <c r="J1268" s="183" t="s">
        <v>107</v>
      </c>
      <c r="K1268" s="185" t="s">
        <v>107</v>
      </c>
      <c r="L1268" s="185"/>
    </row>
    <row r="1269" spans="1:12" x14ac:dyDescent="0.25">
      <c r="A1269" s="115">
        <f ca="1">INDEX('1.MetaData'!A:A, MATCH($D1269, '1.MetaData'!$B:$B, 0))</f>
        <v>644</v>
      </c>
      <c r="B1269" s="161" t="s">
        <v>7295</v>
      </c>
      <c r="C1269" s="184" t="s">
        <v>4878</v>
      </c>
      <c r="D1269" s="81" t="str">
        <f ca="1">IF(
    NOT(ISERROR(_xlfn.XLOOKUP($B1269, '4.Illumina'!F:F, '4.Illumina'!E:E))),
    _xlfn.XLOOKUP($B1269, '4.Illumina'!F:F, '4.Illumina'!E:E),
    IF(
        NOT(ISERROR(_xlfn.XLOOKUP($B1269, '4.PacBio'!F:F, '4.PacBio'!E:E))),
        _xlfn.XLOOKUP($B1269, '4.PacBio'!F:F, '4.PacBio'!E:E),
        IF(
            NOT(ISERROR(_xlfn.XLOOKUP($B1269, '4.HiCLibrary'!F:F, '4.HiCLibrary'!E:E))),
            _xlfn.XLOOKUP($B1269, '4.HiCLibrary'!F:F, '4.HiCLibrary'!E:E),
            IFERROR(
                _xlfn.XLOOKUP($B1269, '4.ONT'!F:F, '4.ONT'!E:E, "?"),
                "?"
            )
        )
    )
)</f>
        <v>OG644</v>
      </c>
      <c r="E1269" t="str">
        <f t="shared" si="20"/>
        <v>OG644F_D_IL_ISEQ_241002_JP</v>
      </c>
      <c r="F1269" s="183" t="s">
        <v>6459</v>
      </c>
      <c r="G1269" s="183" t="s">
        <v>6460</v>
      </c>
      <c r="H1269" s="289">
        <v>45567</v>
      </c>
      <c r="I1269" s="183" t="s">
        <v>6821</v>
      </c>
      <c r="J1269" s="183" t="s">
        <v>107</v>
      </c>
      <c r="K1269" s="185" t="s">
        <v>107</v>
      </c>
      <c r="L1269" s="185"/>
    </row>
    <row r="1270" spans="1:12" x14ac:dyDescent="0.25">
      <c r="A1270" s="115">
        <f ca="1">INDEX('1.MetaData'!A:A, MATCH($D1270, '1.MetaData'!$B:$B, 0))</f>
        <v>644</v>
      </c>
      <c r="B1270" s="161" t="s">
        <v>7295</v>
      </c>
      <c r="C1270" s="184" t="s">
        <v>4878</v>
      </c>
      <c r="D1270" s="81" t="str">
        <f ca="1">IF(
    NOT(ISERROR(_xlfn.XLOOKUP($B1270, '4.Illumina'!F:F, '4.Illumina'!E:E))),
    _xlfn.XLOOKUP($B1270, '4.Illumina'!F:F, '4.Illumina'!E:E),
    IF(
        NOT(ISERROR(_xlfn.XLOOKUP($B1270, '4.PacBio'!F:F, '4.PacBio'!E:E))),
        _xlfn.XLOOKUP($B1270, '4.PacBio'!F:F, '4.PacBio'!E:E),
        IF(
            NOT(ISERROR(_xlfn.XLOOKUP($B1270, '4.HiCLibrary'!F:F, '4.HiCLibrary'!E:E))),
            _xlfn.XLOOKUP($B1270, '4.HiCLibrary'!F:F, '4.HiCLibrary'!E:E),
            IFERROR(
                _xlfn.XLOOKUP($B1270, '4.ONT'!F:F, '4.ONT'!E:E, "?"),
                "?"
            )
        )
    )
)</f>
        <v>OG644</v>
      </c>
      <c r="E1270" t="str">
        <f t="shared" si="20"/>
        <v>OG644F_D_IL_NOVA_241003_JP</v>
      </c>
      <c r="F1270" s="183" t="s">
        <v>6459</v>
      </c>
      <c r="G1270" s="183" t="s">
        <v>6471</v>
      </c>
      <c r="H1270" s="289">
        <v>45568</v>
      </c>
      <c r="I1270" s="183" t="s">
        <v>6822</v>
      </c>
      <c r="J1270" s="183" t="s">
        <v>107</v>
      </c>
      <c r="K1270" s="185" t="s">
        <v>107</v>
      </c>
      <c r="L1270" s="185"/>
    </row>
    <row r="1271" spans="1:12" x14ac:dyDescent="0.25">
      <c r="A1271" s="115">
        <f ca="1">INDEX('1.MetaData'!A:A, MATCH($D1271, '1.MetaData'!$B:$B, 0))</f>
        <v>637</v>
      </c>
      <c r="B1271" s="161" t="s">
        <v>7296</v>
      </c>
      <c r="C1271" s="183" t="s">
        <v>4878</v>
      </c>
      <c r="D1271" s="81" t="str">
        <f ca="1">IF(
    NOT(ISERROR(_xlfn.XLOOKUP($B1271, '4.Illumina'!F:F, '4.Illumina'!E:E))),
    _xlfn.XLOOKUP($B1271, '4.Illumina'!F:F, '4.Illumina'!E:E),
    IF(
        NOT(ISERROR(_xlfn.XLOOKUP($B1271, '4.PacBio'!F:F, '4.PacBio'!E:E))),
        _xlfn.XLOOKUP($B1271, '4.PacBio'!F:F, '4.PacBio'!E:E),
        IF(
            NOT(ISERROR(_xlfn.XLOOKUP($B1271, '4.HiCLibrary'!F:F, '4.HiCLibrary'!E:E))),
            _xlfn.XLOOKUP($B1271, '4.HiCLibrary'!F:F, '4.HiCLibrary'!E:E),
            IFERROR(
                _xlfn.XLOOKUP($B1271, '4.ONT'!F:F, '4.ONT'!E:E, "?"),
                "?"
            )
        )
    )
)</f>
        <v>OG637</v>
      </c>
      <c r="E1271" t="str">
        <f t="shared" si="20"/>
        <v>OG637B_D3_SBL2_PACB_240206_AD</v>
      </c>
      <c r="F1271" s="183" t="s">
        <v>6463</v>
      </c>
      <c r="G1271" s="183" t="s">
        <v>6499</v>
      </c>
      <c r="H1271" s="289">
        <v>45328</v>
      </c>
      <c r="I1271" s="183" t="s">
        <v>6545</v>
      </c>
      <c r="J1271" s="183" t="s">
        <v>7297</v>
      </c>
      <c r="K1271" s="185">
        <v>1</v>
      </c>
      <c r="L1271" s="185"/>
    </row>
    <row r="1272" spans="1:12" x14ac:dyDescent="0.25">
      <c r="A1272" s="115">
        <f ca="1">INDEX('1.MetaData'!A:A, MATCH($D1272, '1.MetaData'!$B:$B, 0))</f>
        <v>645</v>
      </c>
      <c r="B1272" s="161" t="s">
        <v>7298</v>
      </c>
      <c r="C1272" s="184" t="s">
        <v>4878</v>
      </c>
      <c r="D1272" s="81" t="str">
        <f ca="1">IF(
    NOT(ISERROR(_xlfn.XLOOKUP($B1272, '4.Illumina'!F:F, '4.Illumina'!E:E))),
    _xlfn.XLOOKUP($B1272, '4.Illumina'!F:F, '4.Illumina'!E:E),
    IF(
        NOT(ISERROR(_xlfn.XLOOKUP($B1272, '4.PacBio'!F:F, '4.PacBio'!E:E))),
        _xlfn.XLOOKUP($B1272, '4.PacBio'!F:F, '4.PacBio'!E:E),
        IF(
            NOT(ISERROR(_xlfn.XLOOKUP($B1272, '4.HiCLibrary'!F:F, '4.HiCLibrary'!E:E))),
            _xlfn.XLOOKUP($B1272, '4.HiCLibrary'!F:F, '4.HiCLibrary'!E:E),
            IFERROR(
                _xlfn.XLOOKUP($B1272, '4.ONT'!F:F, '4.ONT'!E:E, "?"),
                "?"
            )
        )
    )
)</f>
        <v>OG645</v>
      </c>
      <c r="E1272" t="str">
        <f t="shared" si="20"/>
        <v>OG645L-1_HICL_ISEQ_240530_LA</v>
      </c>
      <c r="F1272" s="183" t="s">
        <v>6468</v>
      </c>
      <c r="G1272" s="183" t="s">
        <v>6460</v>
      </c>
      <c r="H1272" s="289">
        <v>45442</v>
      </c>
      <c r="I1272" s="183" t="s">
        <v>6771</v>
      </c>
      <c r="J1272" s="183" t="s">
        <v>107</v>
      </c>
      <c r="K1272" s="183" t="s">
        <v>107</v>
      </c>
      <c r="L1272" s="185"/>
    </row>
    <row r="1273" spans="1:12" x14ac:dyDescent="0.25">
      <c r="A1273" s="115">
        <f ca="1">INDEX('1.MetaData'!A:A, MATCH($D1273, '1.MetaData'!$B:$B, 0))</f>
        <v>645</v>
      </c>
      <c r="B1273" s="161" t="s">
        <v>7298</v>
      </c>
      <c r="C1273" s="184" t="s">
        <v>4878</v>
      </c>
      <c r="D1273" s="81" t="str">
        <f ca="1">IF(
    NOT(ISERROR(_xlfn.XLOOKUP($B1273, '4.Illumina'!F:F, '4.Illumina'!E:E))),
    _xlfn.XLOOKUP($B1273, '4.Illumina'!F:F, '4.Illumina'!E:E),
    IF(
        NOT(ISERROR(_xlfn.XLOOKUP($B1273, '4.PacBio'!F:F, '4.PacBio'!E:E))),
        _xlfn.XLOOKUP($B1273, '4.PacBio'!F:F, '4.PacBio'!E:E),
        IF(
            NOT(ISERROR(_xlfn.XLOOKUP($B1273, '4.HiCLibrary'!F:F, '4.HiCLibrary'!E:E))),
            _xlfn.XLOOKUP($B1273, '4.HiCLibrary'!F:F, '4.HiCLibrary'!E:E),
            IFERROR(
                _xlfn.XLOOKUP($B1273, '4.ONT'!F:F, '4.ONT'!E:E, "?"),
                "?"
            )
        )
    )
)</f>
        <v>OG645</v>
      </c>
      <c r="E1273" t="str">
        <f t="shared" si="20"/>
        <v>OG645L-1_HICL_NOVA_240613_LA</v>
      </c>
      <c r="F1273" s="183" t="s">
        <v>6468</v>
      </c>
      <c r="G1273" s="183" t="s">
        <v>6471</v>
      </c>
      <c r="H1273" s="289">
        <v>45456</v>
      </c>
      <c r="I1273" s="183" t="s">
        <v>6772</v>
      </c>
      <c r="J1273" s="183" t="s">
        <v>107</v>
      </c>
      <c r="K1273" s="183" t="s">
        <v>107</v>
      </c>
      <c r="L1273" s="185"/>
    </row>
    <row r="1274" spans="1:12" x14ac:dyDescent="0.25">
      <c r="A1274" s="115">
        <f ca="1">INDEX('1.MetaData'!A:A, MATCH($D1274, '1.MetaData'!$B:$B, 0))</f>
        <v>646</v>
      </c>
      <c r="B1274" s="161" t="s">
        <v>7299</v>
      </c>
      <c r="C1274" s="184" t="s">
        <v>4878</v>
      </c>
      <c r="D1274" s="81" t="str">
        <f ca="1">IF(
    NOT(ISERROR(_xlfn.XLOOKUP($B1274, '4.Illumina'!F:F, '4.Illumina'!E:E))),
    _xlfn.XLOOKUP($B1274, '4.Illumina'!F:F, '4.Illumina'!E:E),
    IF(
        NOT(ISERROR(_xlfn.XLOOKUP($B1274, '4.PacBio'!F:F, '4.PacBio'!E:E))),
        _xlfn.XLOOKUP($B1274, '4.PacBio'!F:F, '4.PacBio'!E:E),
        IF(
            NOT(ISERROR(_xlfn.XLOOKUP($B1274, '4.HiCLibrary'!F:F, '4.HiCLibrary'!E:E))),
            _xlfn.XLOOKUP($B1274, '4.HiCLibrary'!F:F, '4.HiCLibrary'!E:E),
            IFERROR(
                _xlfn.XLOOKUP($B1274, '4.ONT'!F:F, '4.ONT'!E:E, "?"),
                "?"
            )
        )
    )
)</f>
        <v>OG646</v>
      </c>
      <c r="E1274" t="str">
        <f t="shared" si="20"/>
        <v>OG646L-1_HICL_ISEQ_240530_LA</v>
      </c>
      <c r="F1274" s="183" t="s">
        <v>6468</v>
      </c>
      <c r="G1274" s="183" t="s">
        <v>6460</v>
      </c>
      <c r="H1274" s="289">
        <v>45442</v>
      </c>
      <c r="I1274" s="183" t="s">
        <v>6771</v>
      </c>
      <c r="J1274" s="183" t="s">
        <v>107</v>
      </c>
      <c r="K1274" s="183" t="s">
        <v>107</v>
      </c>
      <c r="L1274" s="185"/>
    </row>
    <row r="1275" spans="1:12" x14ac:dyDescent="0.25">
      <c r="A1275" s="115">
        <f ca="1">INDEX('1.MetaData'!A:A, MATCH($D1275, '1.MetaData'!$B:$B, 0))</f>
        <v>646</v>
      </c>
      <c r="B1275" s="161" t="s">
        <v>7299</v>
      </c>
      <c r="C1275" s="184" t="s">
        <v>4878</v>
      </c>
      <c r="D1275" s="81" t="str">
        <f ca="1">IF(
    NOT(ISERROR(_xlfn.XLOOKUP($B1275, '4.Illumina'!F:F, '4.Illumina'!E:E))),
    _xlfn.XLOOKUP($B1275, '4.Illumina'!F:F, '4.Illumina'!E:E),
    IF(
        NOT(ISERROR(_xlfn.XLOOKUP($B1275, '4.PacBio'!F:F, '4.PacBio'!E:E))),
        _xlfn.XLOOKUP($B1275, '4.PacBio'!F:F, '4.PacBio'!E:E),
        IF(
            NOT(ISERROR(_xlfn.XLOOKUP($B1275, '4.HiCLibrary'!F:F, '4.HiCLibrary'!E:E))),
            _xlfn.XLOOKUP($B1275, '4.HiCLibrary'!F:F, '4.HiCLibrary'!E:E),
            IFERROR(
                _xlfn.XLOOKUP($B1275, '4.ONT'!F:F, '4.ONT'!E:E, "?"),
                "?"
            )
        )
    )
)</f>
        <v>OG646</v>
      </c>
      <c r="E1275" t="str">
        <f t="shared" si="20"/>
        <v>OG646L-1_HICL_NOVA_240613_LA</v>
      </c>
      <c r="F1275" s="183" t="s">
        <v>6468</v>
      </c>
      <c r="G1275" s="183" t="s">
        <v>6471</v>
      </c>
      <c r="H1275" s="289">
        <v>45456</v>
      </c>
      <c r="I1275" s="183" t="s">
        <v>6772</v>
      </c>
      <c r="J1275" s="183" t="s">
        <v>107</v>
      </c>
      <c r="K1275" s="183" t="s">
        <v>107</v>
      </c>
      <c r="L1275" s="185"/>
    </row>
    <row r="1276" spans="1:12" x14ac:dyDescent="0.25">
      <c r="A1276" s="115">
        <f ca="1">INDEX('1.MetaData'!A:A, MATCH($D1276, '1.MetaData'!$B:$B, 0))</f>
        <v>645</v>
      </c>
      <c r="B1276" s="161" t="s">
        <v>7300</v>
      </c>
      <c r="C1276" s="183" t="s">
        <v>4878</v>
      </c>
      <c r="D1276" s="81" t="str">
        <f ca="1">IF(
    NOT(ISERROR(_xlfn.XLOOKUP($B1276, '4.Illumina'!F:F, '4.Illumina'!E:E))),
    _xlfn.XLOOKUP($B1276, '4.Illumina'!F:F, '4.Illumina'!E:E),
    IF(
        NOT(ISERROR(_xlfn.XLOOKUP($B1276, '4.PacBio'!F:F, '4.PacBio'!E:E))),
        _xlfn.XLOOKUP($B1276, '4.PacBio'!F:F, '4.PacBio'!E:E),
        IF(
            NOT(ISERROR(_xlfn.XLOOKUP($B1276, '4.HiCLibrary'!F:F, '4.HiCLibrary'!E:E))),
            _xlfn.XLOOKUP($B1276, '4.HiCLibrary'!F:F, '4.HiCLibrary'!E:E),
            IFERROR(
                _xlfn.XLOOKUP($B1276, '4.ONT'!F:F, '4.ONT'!E:E, "?"),
                "?"
            )
        )
    )
)</f>
        <v>OG645</v>
      </c>
      <c r="E1276" t="str">
        <f t="shared" si="20"/>
        <v>OG645H_D_SBL_PACB_240427_LA</v>
      </c>
      <c r="F1276" s="183" t="s">
        <v>6463</v>
      </c>
      <c r="G1276" s="183" t="s">
        <v>6499</v>
      </c>
      <c r="H1276" s="289">
        <v>45410</v>
      </c>
      <c r="I1276" s="183" t="s">
        <v>6591</v>
      </c>
      <c r="J1276" s="183" t="s">
        <v>5100</v>
      </c>
      <c r="K1276" s="185">
        <v>1</v>
      </c>
      <c r="L1276" s="185"/>
    </row>
    <row r="1277" spans="1:12" x14ac:dyDescent="0.25">
      <c r="A1277" s="115">
        <f ca="1">INDEX('1.MetaData'!A:A, MATCH($D1277, '1.MetaData'!$B:$B, 0))</f>
        <v>647</v>
      </c>
      <c r="B1277" s="161" t="s">
        <v>7301</v>
      </c>
      <c r="C1277" s="184" t="s">
        <v>4878</v>
      </c>
      <c r="D1277" s="81" t="str">
        <f ca="1">IF(
    NOT(ISERROR(_xlfn.XLOOKUP($B1277, '4.Illumina'!F:F, '4.Illumina'!E:E))),
    _xlfn.XLOOKUP($B1277, '4.Illumina'!F:F, '4.Illumina'!E:E),
    IF(
        NOT(ISERROR(_xlfn.XLOOKUP($B1277, '4.PacBio'!F:F, '4.PacBio'!E:E))),
        _xlfn.XLOOKUP($B1277, '4.PacBio'!F:F, '4.PacBio'!E:E),
        IF(
            NOT(ISERROR(_xlfn.XLOOKUP($B1277, '4.HiCLibrary'!F:F, '4.HiCLibrary'!E:E))),
            _xlfn.XLOOKUP($B1277, '4.HiCLibrary'!F:F, '4.HiCLibrary'!E:E),
            IFERROR(
                _xlfn.XLOOKUP($B1277, '4.ONT'!F:F, '4.ONT'!E:E, "?"),
                "?"
            )
        )
    )
)</f>
        <v>OG647</v>
      </c>
      <c r="E1277" t="str">
        <f t="shared" si="20"/>
        <v>OG647G-1_HICL_ISEQ_240530_LA</v>
      </c>
      <c r="F1277" s="183" t="s">
        <v>6468</v>
      </c>
      <c r="G1277" s="183" t="s">
        <v>6460</v>
      </c>
      <c r="H1277" s="289">
        <v>45442</v>
      </c>
      <c r="I1277" s="183" t="s">
        <v>6771</v>
      </c>
      <c r="J1277" s="183" t="s">
        <v>107</v>
      </c>
      <c r="K1277" s="183" t="s">
        <v>107</v>
      </c>
      <c r="L1277" s="185"/>
    </row>
    <row r="1278" spans="1:12" x14ac:dyDescent="0.25">
      <c r="A1278" s="115">
        <f ca="1">INDEX('1.MetaData'!A:A, MATCH($D1278, '1.MetaData'!$B:$B, 0))</f>
        <v>647</v>
      </c>
      <c r="B1278" s="161" t="s">
        <v>7301</v>
      </c>
      <c r="C1278" s="184" t="s">
        <v>4878</v>
      </c>
      <c r="D1278" s="81" t="str">
        <f ca="1">IF(
    NOT(ISERROR(_xlfn.XLOOKUP($B1278, '4.Illumina'!F:F, '4.Illumina'!E:E))),
    _xlfn.XLOOKUP($B1278, '4.Illumina'!F:F, '4.Illumina'!E:E),
    IF(
        NOT(ISERROR(_xlfn.XLOOKUP($B1278, '4.PacBio'!F:F, '4.PacBio'!E:E))),
        _xlfn.XLOOKUP($B1278, '4.PacBio'!F:F, '4.PacBio'!E:E),
        IF(
            NOT(ISERROR(_xlfn.XLOOKUP($B1278, '4.HiCLibrary'!F:F, '4.HiCLibrary'!E:E))),
            _xlfn.XLOOKUP($B1278, '4.HiCLibrary'!F:F, '4.HiCLibrary'!E:E),
            IFERROR(
                _xlfn.XLOOKUP($B1278, '4.ONT'!F:F, '4.ONT'!E:E, "?"),
                "?"
            )
        )
    )
)</f>
        <v>OG647</v>
      </c>
      <c r="E1278" t="str">
        <f t="shared" ref="E1278:E1341" si="21">CONCATENATE(B1278,"_",I1278)</f>
        <v>OG647G-1_HICL_NOVA_240613_LA</v>
      </c>
      <c r="F1278" s="183" t="s">
        <v>6468</v>
      </c>
      <c r="G1278" s="183" t="s">
        <v>6471</v>
      </c>
      <c r="H1278" s="289">
        <v>45456</v>
      </c>
      <c r="I1278" s="183" t="s">
        <v>6772</v>
      </c>
      <c r="J1278" s="183" t="s">
        <v>107</v>
      </c>
      <c r="K1278" s="183" t="s">
        <v>107</v>
      </c>
      <c r="L1278" s="185"/>
    </row>
    <row r="1279" spans="1:12" x14ac:dyDescent="0.25">
      <c r="A1279" s="115">
        <f ca="1">INDEX('1.MetaData'!A:A, MATCH($D1279, '1.MetaData'!$B:$B, 0))</f>
        <v>104</v>
      </c>
      <c r="B1279" s="161" t="s">
        <v>7302</v>
      </c>
      <c r="C1279" s="184" t="s">
        <v>4878</v>
      </c>
      <c r="D1279" s="81" t="str">
        <f ca="1">IF(
    NOT(ISERROR(_xlfn.XLOOKUP($B1279, '4.Illumina'!F:F, '4.Illumina'!E:E))),
    _xlfn.XLOOKUP($B1279, '4.Illumina'!F:F, '4.Illumina'!E:E),
    IF(
        NOT(ISERROR(_xlfn.XLOOKUP($B1279, '4.PacBio'!F:F, '4.PacBio'!E:E))),
        _xlfn.XLOOKUP($B1279, '4.PacBio'!F:F, '4.PacBio'!E:E),
        IF(
            NOT(ISERROR(_xlfn.XLOOKUP($B1279, '4.HiCLibrary'!F:F, '4.HiCLibrary'!E:E))),
            _xlfn.XLOOKUP($B1279, '4.HiCLibrary'!F:F, '4.HiCLibrary'!E:E),
            IFERROR(
                _xlfn.XLOOKUP($B1279, '4.ONT'!F:F, '4.ONT'!E:E, "?"),
                "?"
            )
        )
    )
)</f>
        <v>OG104</v>
      </c>
      <c r="E1279" t="str">
        <f t="shared" si="21"/>
        <v>OG104M_D_SBL2_PACB_241127_AD</v>
      </c>
      <c r="F1279" s="183" t="s">
        <v>6463</v>
      </c>
      <c r="G1279" s="183" t="s">
        <v>6499</v>
      </c>
      <c r="H1279" s="289">
        <v>45623</v>
      </c>
      <c r="I1279" s="183" t="s">
        <v>6700</v>
      </c>
      <c r="J1279" s="183" t="s">
        <v>5096</v>
      </c>
      <c r="K1279" s="185">
        <v>0.5</v>
      </c>
      <c r="L1279" s="185"/>
    </row>
    <row r="1280" spans="1:12" x14ac:dyDescent="0.25">
      <c r="A1280" s="115">
        <f ca="1">INDEX('1.MetaData'!A:A, MATCH($D1280, '1.MetaData'!$B:$B, 0))</f>
        <v>647</v>
      </c>
      <c r="B1280" s="161" t="s">
        <v>7303</v>
      </c>
      <c r="C1280" s="184" t="s">
        <v>4878</v>
      </c>
      <c r="D1280" s="81" t="str">
        <f ca="1">IF(
    NOT(ISERROR(_xlfn.XLOOKUP($B1280, '4.Illumina'!F:F, '4.Illumina'!E:E))),
    _xlfn.XLOOKUP($B1280, '4.Illumina'!F:F, '4.Illumina'!E:E),
    IF(
        NOT(ISERROR(_xlfn.XLOOKUP($B1280, '4.PacBio'!F:F, '4.PacBio'!E:E))),
        _xlfn.XLOOKUP($B1280, '4.PacBio'!F:F, '4.PacBio'!E:E),
        IF(
            NOT(ISERROR(_xlfn.XLOOKUP($B1280, '4.HiCLibrary'!F:F, '4.HiCLibrary'!E:E))),
            _xlfn.XLOOKUP($B1280, '4.HiCLibrary'!F:F, '4.HiCLibrary'!E:E),
            IFERROR(
                _xlfn.XLOOKUP($B1280, '4.ONT'!F:F, '4.ONT'!E:E, "?"),
                "?"
            )
        )
    )
)</f>
        <v>OG647</v>
      </c>
      <c r="E1280" t="str">
        <f t="shared" si="21"/>
        <v>OG647H_D_SBL_PACB_240501_AD</v>
      </c>
      <c r="F1280" s="183" t="s">
        <v>6463</v>
      </c>
      <c r="G1280" s="183" t="s">
        <v>6499</v>
      </c>
      <c r="H1280" s="289">
        <v>45413</v>
      </c>
      <c r="I1280" s="183" t="s">
        <v>5882</v>
      </c>
      <c r="J1280" s="183" t="s">
        <v>7304</v>
      </c>
      <c r="K1280" s="185">
        <v>1</v>
      </c>
      <c r="L1280" s="185"/>
    </row>
    <row r="1281" spans="1:12" x14ac:dyDescent="0.25">
      <c r="A1281" s="115">
        <f ca="1">INDEX('1.MetaData'!A:A, MATCH($D1281, '1.MetaData'!$B:$B, 0))</f>
        <v>649</v>
      </c>
      <c r="B1281" s="161" t="s">
        <v>7305</v>
      </c>
      <c r="C1281" s="183" t="s">
        <v>4878</v>
      </c>
      <c r="D1281" s="81" t="str">
        <f ca="1">IF(
    NOT(ISERROR(_xlfn.XLOOKUP($B1281, '4.Illumina'!F:F, '4.Illumina'!E:E))),
    _xlfn.XLOOKUP($B1281, '4.Illumina'!F:F, '4.Illumina'!E:E),
    IF(
        NOT(ISERROR(_xlfn.XLOOKUP($B1281, '4.PacBio'!F:F, '4.PacBio'!E:E))),
        _xlfn.XLOOKUP($B1281, '4.PacBio'!F:F, '4.PacBio'!E:E),
        IF(
            NOT(ISERROR(_xlfn.XLOOKUP($B1281, '4.HiCLibrary'!F:F, '4.HiCLibrary'!E:E))),
            _xlfn.XLOOKUP($B1281, '4.HiCLibrary'!F:F, '4.HiCLibrary'!E:E),
            IFERROR(
                _xlfn.XLOOKUP($B1281, '4.ONT'!F:F, '4.ONT'!E:E, "?"),
                "?"
            )
        )
    )
)</f>
        <v>OG649</v>
      </c>
      <c r="E1281" t="str">
        <f t="shared" si="21"/>
        <v>OG649H_D2_SBL2_PACB_240427_LA</v>
      </c>
      <c r="F1281" s="183" t="s">
        <v>6463</v>
      </c>
      <c r="G1281" s="183" t="s">
        <v>6499</v>
      </c>
      <c r="H1281" s="289">
        <v>45415</v>
      </c>
      <c r="I1281" s="183" t="s">
        <v>6591</v>
      </c>
      <c r="J1281" s="183" t="s">
        <v>5102</v>
      </c>
      <c r="K1281" s="185">
        <v>1</v>
      </c>
      <c r="L1281" s="185"/>
    </row>
    <row r="1282" spans="1:12" x14ac:dyDescent="0.25">
      <c r="A1282" s="115">
        <f ca="1">INDEX('1.MetaData'!A:A, MATCH($D1282, '1.MetaData'!$B:$B, 0))</f>
        <v>650</v>
      </c>
      <c r="B1282" s="161" t="s">
        <v>7306</v>
      </c>
      <c r="C1282" s="184" t="s">
        <v>4878</v>
      </c>
      <c r="D1282" s="81" t="str">
        <f ca="1">IF(
    NOT(ISERROR(_xlfn.XLOOKUP($B1282, '4.Illumina'!F:F, '4.Illumina'!E:E))),
    _xlfn.XLOOKUP($B1282, '4.Illumina'!F:F, '4.Illumina'!E:E),
    IF(
        NOT(ISERROR(_xlfn.XLOOKUP($B1282, '4.PacBio'!F:F, '4.PacBio'!E:E))),
        _xlfn.XLOOKUP($B1282, '4.PacBio'!F:F, '4.PacBio'!E:E),
        IF(
            NOT(ISERROR(_xlfn.XLOOKUP($B1282, '4.HiCLibrary'!F:F, '4.HiCLibrary'!E:E))),
            _xlfn.XLOOKUP($B1282, '4.HiCLibrary'!F:F, '4.HiCLibrary'!E:E),
            IFERROR(
                _xlfn.XLOOKUP($B1282, '4.ONT'!F:F, '4.ONT'!E:E, "?"),
                "?"
            )
        )
    )
)</f>
        <v>OG650</v>
      </c>
      <c r="E1282" t="str">
        <f t="shared" si="21"/>
        <v>OG650L-1_HICL_ISEQ_240426_LA</v>
      </c>
      <c r="F1282" s="183" t="s">
        <v>6468</v>
      </c>
      <c r="G1282" s="183" t="s">
        <v>6460</v>
      </c>
      <c r="H1282" s="289">
        <v>45408</v>
      </c>
      <c r="I1282" s="183" t="s">
        <v>7307</v>
      </c>
      <c r="J1282" s="183" t="s">
        <v>107</v>
      </c>
      <c r="K1282" s="185" t="s">
        <v>107</v>
      </c>
      <c r="L1282" s="185"/>
    </row>
    <row r="1283" spans="1:12" x14ac:dyDescent="0.25">
      <c r="A1283" s="115">
        <f ca="1">INDEX('1.MetaData'!A:A, MATCH($D1283, '1.MetaData'!$B:$B, 0))</f>
        <v>651</v>
      </c>
      <c r="B1283" s="161" t="s">
        <v>7308</v>
      </c>
      <c r="C1283" s="184" t="s">
        <v>4878</v>
      </c>
      <c r="D1283" s="81" t="str">
        <f ca="1">IF(
    NOT(ISERROR(_xlfn.XLOOKUP($B1283, '4.Illumina'!F:F, '4.Illumina'!E:E))),
    _xlfn.XLOOKUP($B1283, '4.Illumina'!F:F, '4.Illumina'!E:E),
    IF(
        NOT(ISERROR(_xlfn.XLOOKUP($B1283, '4.PacBio'!F:F, '4.PacBio'!E:E))),
        _xlfn.XLOOKUP($B1283, '4.PacBio'!F:F, '4.PacBio'!E:E),
        IF(
            NOT(ISERROR(_xlfn.XLOOKUP($B1283, '4.HiCLibrary'!F:F, '4.HiCLibrary'!E:E))),
            _xlfn.XLOOKUP($B1283, '4.HiCLibrary'!F:F, '4.HiCLibrary'!E:E),
            IFERROR(
                _xlfn.XLOOKUP($B1283, '4.ONT'!F:F, '4.ONT'!E:E, "?"),
                "?"
            )
        )
    )
)</f>
        <v>OG651</v>
      </c>
      <c r="E1283" t="str">
        <f t="shared" si="21"/>
        <v>OG651G-1_HICL_ISEQ_240426_LA</v>
      </c>
      <c r="F1283" s="183" t="s">
        <v>6468</v>
      </c>
      <c r="G1283" s="183" t="s">
        <v>6460</v>
      </c>
      <c r="H1283" s="289">
        <v>45408</v>
      </c>
      <c r="I1283" s="183" t="s">
        <v>7307</v>
      </c>
      <c r="J1283" s="183" t="s">
        <v>107</v>
      </c>
      <c r="K1283" s="185" t="s">
        <v>107</v>
      </c>
      <c r="L1283" s="185"/>
    </row>
    <row r="1284" spans="1:12" x14ac:dyDescent="0.25">
      <c r="A1284" s="115">
        <f ca="1">INDEX('1.MetaData'!A:A, MATCH($D1284, '1.MetaData'!$B:$B, 0))</f>
        <v>651</v>
      </c>
      <c r="B1284" s="161" t="s">
        <v>7308</v>
      </c>
      <c r="C1284" s="184" t="s">
        <v>4878</v>
      </c>
      <c r="D1284" s="81" t="str">
        <f ca="1">IF(
    NOT(ISERROR(_xlfn.XLOOKUP($B1284, '4.Illumina'!F:F, '4.Illumina'!E:E))),
    _xlfn.XLOOKUP($B1284, '4.Illumina'!F:F, '4.Illumina'!E:E),
    IF(
        NOT(ISERROR(_xlfn.XLOOKUP($B1284, '4.PacBio'!F:F, '4.PacBio'!E:E))),
        _xlfn.XLOOKUP($B1284, '4.PacBio'!F:F, '4.PacBio'!E:E),
        IF(
            NOT(ISERROR(_xlfn.XLOOKUP($B1284, '4.HiCLibrary'!F:F, '4.HiCLibrary'!E:E))),
            _xlfn.XLOOKUP($B1284, '4.HiCLibrary'!F:F, '4.HiCLibrary'!E:E),
            IFERROR(
                _xlfn.XLOOKUP($B1284, '4.ONT'!F:F, '4.ONT'!E:E, "?"),
                "?"
            )
        )
    )
)</f>
        <v>OG651</v>
      </c>
      <c r="E1284" t="str">
        <f t="shared" si="21"/>
        <v>OG651G-1_HICL_NOVA_240501_LA</v>
      </c>
      <c r="F1284" s="183" t="s">
        <v>6468</v>
      </c>
      <c r="G1284" s="183" t="s">
        <v>6471</v>
      </c>
      <c r="H1284" s="289">
        <v>45413</v>
      </c>
      <c r="I1284" s="183" t="s">
        <v>6754</v>
      </c>
      <c r="J1284" s="183" t="s">
        <v>107</v>
      </c>
      <c r="K1284" s="183" t="s">
        <v>107</v>
      </c>
      <c r="L1284" s="185"/>
    </row>
    <row r="1285" spans="1:12" x14ac:dyDescent="0.25">
      <c r="A1285" s="115">
        <f ca="1">INDEX('1.MetaData'!A:A, MATCH($D1285, '1.MetaData'!$B:$B, 0))</f>
        <v>650</v>
      </c>
      <c r="B1285" s="161" t="s">
        <v>7309</v>
      </c>
      <c r="C1285" s="183" t="s">
        <v>4878</v>
      </c>
      <c r="D1285" s="81" t="str">
        <f ca="1">IF(
    NOT(ISERROR(_xlfn.XLOOKUP($B1285, '4.Illumina'!F:F, '4.Illumina'!E:E))),
    _xlfn.XLOOKUP($B1285, '4.Illumina'!F:F, '4.Illumina'!E:E),
    IF(
        NOT(ISERROR(_xlfn.XLOOKUP($B1285, '4.PacBio'!F:F, '4.PacBio'!E:E))),
        _xlfn.XLOOKUP($B1285, '4.PacBio'!F:F, '4.PacBio'!E:E),
        IF(
            NOT(ISERROR(_xlfn.XLOOKUP($B1285, '4.HiCLibrary'!F:F, '4.HiCLibrary'!E:E))),
            _xlfn.XLOOKUP($B1285, '4.HiCLibrary'!F:F, '4.HiCLibrary'!E:E),
            IFERROR(
                _xlfn.XLOOKUP($B1285, '4.ONT'!F:F, '4.ONT'!E:E, "?"),
                "?"
            )
        )
    )
)</f>
        <v>OG650</v>
      </c>
      <c r="E1285" t="str">
        <f t="shared" si="21"/>
        <v>OG650H_D_SBL_PACB_240327_LA</v>
      </c>
      <c r="F1285" s="183" t="s">
        <v>6463</v>
      </c>
      <c r="G1285" s="183" t="s">
        <v>6499</v>
      </c>
      <c r="H1285" s="289">
        <v>45378</v>
      </c>
      <c r="I1285" s="183" t="s">
        <v>7310</v>
      </c>
      <c r="J1285" s="183" t="s">
        <v>5096</v>
      </c>
      <c r="K1285" s="185">
        <v>1</v>
      </c>
      <c r="L1285" s="185"/>
    </row>
    <row r="1286" spans="1:12" x14ac:dyDescent="0.25">
      <c r="A1286" s="115">
        <f ca="1">INDEX('1.MetaData'!A:A, MATCH($D1286, '1.MetaData'!$B:$B, 0))</f>
        <v>651</v>
      </c>
      <c r="B1286" s="161" t="s">
        <v>7311</v>
      </c>
      <c r="C1286" s="183" t="s">
        <v>4878</v>
      </c>
      <c r="D1286" s="81" t="str">
        <f ca="1">IF(
    NOT(ISERROR(_xlfn.XLOOKUP($B1286, '4.Illumina'!F:F, '4.Illumina'!E:E))),
    _xlfn.XLOOKUP($B1286, '4.Illumina'!F:F, '4.Illumina'!E:E),
    IF(
        NOT(ISERROR(_xlfn.XLOOKUP($B1286, '4.PacBio'!F:F, '4.PacBio'!E:E))),
        _xlfn.XLOOKUP($B1286, '4.PacBio'!F:F, '4.PacBio'!E:E),
        IF(
            NOT(ISERROR(_xlfn.XLOOKUP($B1286, '4.HiCLibrary'!F:F, '4.HiCLibrary'!E:E))),
            _xlfn.XLOOKUP($B1286, '4.HiCLibrary'!F:F, '4.HiCLibrary'!E:E),
            IFERROR(
                _xlfn.XLOOKUP($B1286, '4.ONT'!F:F, '4.ONT'!E:E, "?"),
                "?"
            )
        )
    )
)</f>
        <v>OG651</v>
      </c>
      <c r="E1286" t="str">
        <f t="shared" si="21"/>
        <v>OG651H_D_SBL_PACB_240327_LA</v>
      </c>
      <c r="F1286" s="183" t="s">
        <v>6463</v>
      </c>
      <c r="G1286" s="183" t="s">
        <v>6499</v>
      </c>
      <c r="H1286" s="289">
        <v>45378</v>
      </c>
      <c r="I1286" s="183" t="s">
        <v>7310</v>
      </c>
      <c r="J1286" s="183" t="s">
        <v>5102</v>
      </c>
      <c r="K1286" s="185">
        <v>1</v>
      </c>
      <c r="L1286" s="185"/>
    </row>
    <row r="1287" spans="1:12" x14ac:dyDescent="0.25">
      <c r="A1287" s="115">
        <f ca="1">INDEX('1.MetaData'!A:A, MATCH($D1287, '1.MetaData'!$B:$B, 0))</f>
        <v>653</v>
      </c>
      <c r="B1287" s="161" t="s">
        <v>7312</v>
      </c>
      <c r="C1287" s="184" t="s">
        <v>4878</v>
      </c>
      <c r="D1287" s="81" t="str">
        <f ca="1">IF(
    NOT(ISERROR(_xlfn.XLOOKUP($B1287, '4.Illumina'!F:F, '4.Illumina'!E:E))),
    _xlfn.XLOOKUP($B1287, '4.Illumina'!F:F, '4.Illumina'!E:E),
    IF(
        NOT(ISERROR(_xlfn.XLOOKUP($B1287, '4.PacBio'!F:F, '4.PacBio'!E:E))),
        _xlfn.XLOOKUP($B1287, '4.PacBio'!F:F, '4.PacBio'!E:E),
        IF(
            NOT(ISERROR(_xlfn.XLOOKUP($B1287, '4.HiCLibrary'!F:F, '4.HiCLibrary'!E:E))),
            _xlfn.XLOOKUP($B1287, '4.HiCLibrary'!F:F, '4.HiCLibrary'!E:E),
            IFERROR(
                _xlfn.XLOOKUP($B1287, '4.ONT'!F:F, '4.ONT'!E:E, "?"),
                "?"
            )
        )
    )
)</f>
        <v>OG653</v>
      </c>
      <c r="E1287" t="str">
        <f t="shared" si="21"/>
        <v>OG653G_D_IL_ISEQ_240311_LA</v>
      </c>
      <c r="F1287" s="183" t="s">
        <v>6459</v>
      </c>
      <c r="G1287" s="183" t="s">
        <v>6460</v>
      </c>
      <c r="H1287" s="289">
        <v>45362</v>
      </c>
      <c r="I1287" s="183" t="s">
        <v>6665</v>
      </c>
      <c r="K1287" s="183"/>
      <c r="L1287" s="185"/>
    </row>
    <row r="1288" spans="1:12" x14ac:dyDescent="0.25">
      <c r="A1288" s="115">
        <f ca="1">INDEX('1.MetaData'!A:A, MATCH($D1288, '1.MetaData'!$B:$B, 0))</f>
        <v>653</v>
      </c>
      <c r="B1288" s="161" t="s">
        <v>7312</v>
      </c>
      <c r="C1288" s="184" t="s">
        <v>4878</v>
      </c>
      <c r="D1288" s="81" t="str">
        <f ca="1">IF(
    NOT(ISERROR(_xlfn.XLOOKUP($B1288, '4.Illumina'!F:F, '4.Illumina'!E:E))),
    _xlfn.XLOOKUP($B1288, '4.Illumina'!F:F, '4.Illumina'!E:E),
    IF(
        NOT(ISERROR(_xlfn.XLOOKUP($B1288, '4.PacBio'!F:F, '4.PacBio'!E:E))),
        _xlfn.XLOOKUP($B1288, '4.PacBio'!F:F, '4.PacBio'!E:E),
        IF(
            NOT(ISERROR(_xlfn.XLOOKUP($B1288, '4.HiCLibrary'!F:F, '4.HiCLibrary'!E:E))),
            _xlfn.XLOOKUP($B1288, '4.HiCLibrary'!F:F, '4.HiCLibrary'!E:E),
            IFERROR(
                _xlfn.XLOOKUP($B1288, '4.ONT'!F:F, '4.ONT'!E:E, "?"),
                "?"
            )
        )
    )
)</f>
        <v>OG653</v>
      </c>
      <c r="E1288" t="str">
        <f t="shared" si="21"/>
        <v>OG653G_D_IL_NOVA_240313_LA</v>
      </c>
      <c r="F1288" s="183" t="s">
        <v>6459</v>
      </c>
      <c r="G1288" s="183" t="s">
        <v>6471</v>
      </c>
      <c r="H1288" s="289">
        <v>45364</v>
      </c>
      <c r="I1288" s="183" t="s">
        <v>6666</v>
      </c>
      <c r="K1288" s="183"/>
      <c r="L1288" s="185"/>
    </row>
    <row r="1289" spans="1:12" x14ac:dyDescent="0.25">
      <c r="A1289" s="115">
        <f ca="1">INDEX('1.MetaData'!A:A, MATCH($D1289, '1.MetaData'!$B:$B, 0))</f>
        <v>654</v>
      </c>
      <c r="B1289" s="161" t="s">
        <v>7313</v>
      </c>
      <c r="C1289" s="183" t="s">
        <v>4878</v>
      </c>
      <c r="D1289" s="81" t="str">
        <f ca="1">IF(
    NOT(ISERROR(_xlfn.XLOOKUP($B1289, '4.Illumina'!F:F, '4.Illumina'!E:E))),
    _xlfn.XLOOKUP($B1289, '4.Illumina'!F:F, '4.Illumina'!E:E),
    IF(
        NOT(ISERROR(_xlfn.XLOOKUP($B1289, '4.PacBio'!F:F, '4.PacBio'!E:E))),
        _xlfn.XLOOKUP($B1289, '4.PacBio'!F:F, '4.PacBio'!E:E),
        IF(
            NOT(ISERROR(_xlfn.XLOOKUP($B1289, '4.HiCLibrary'!F:F, '4.HiCLibrary'!E:E))),
            _xlfn.XLOOKUP($B1289, '4.HiCLibrary'!F:F, '4.HiCLibrary'!E:E),
            IFERROR(
                _xlfn.XLOOKUP($B1289, '4.ONT'!F:F, '4.ONT'!E:E, "?"),
                "?"
            )
        )
    )
)</f>
        <v>OG654</v>
      </c>
      <c r="E1289" t="str">
        <f t="shared" si="21"/>
        <v>OG654H_D_LSKL_ONT_240306_AD</v>
      </c>
      <c r="F1289" s="183" t="s">
        <v>40</v>
      </c>
      <c r="G1289" s="183" t="s">
        <v>6477</v>
      </c>
      <c r="H1289" s="289">
        <v>45357</v>
      </c>
      <c r="I1289" s="183" t="s">
        <v>6478</v>
      </c>
      <c r="J1289" s="183" t="s">
        <v>7314</v>
      </c>
      <c r="K1289" s="183" t="s">
        <v>107</v>
      </c>
      <c r="L1289" s="185"/>
    </row>
    <row r="1290" spans="1:12" x14ac:dyDescent="0.25">
      <c r="A1290" s="115">
        <f ca="1">INDEX('1.MetaData'!A:A, MATCH($D1290, '1.MetaData'!$B:$B, 0))</f>
        <v>652</v>
      </c>
      <c r="B1290" s="161" t="s">
        <v>7315</v>
      </c>
      <c r="C1290" s="183" t="s">
        <v>4878</v>
      </c>
      <c r="D1290" s="81" t="str">
        <f ca="1">IF(
    NOT(ISERROR(_xlfn.XLOOKUP($B1290, '4.Illumina'!F:F, '4.Illumina'!E:E))),
    _xlfn.XLOOKUP($B1290, '4.Illumina'!F:F, '4.Illumina'!E:E),
    IF(
        NOT(ISERROR(_xlfn.XLOOKUP($B1290, '4.PacBio'!F:F, '4.PacBio'!E:E))),
        _xlfn.XLOOKUP($B1290, '4.PacBio'!F:F, '4.PacBio'!E:E),
        IF(
            NOT(ISERROR(_xlfn.XLOOKUP($B1290, '4.HiCLibrary'!F:F, '4.HiCLibrary'!E:E))),
            _xlfn.XLOOKUP($B1290, '4.HiCLibrary'!F:F, '4.HiCLibrary'!E:E),
            IFERROR(
                _xlfn.XLOOKUP($B1290, '4.ONT'!F:F, '4.ONT'!E:E, "?"),
                "?"
            )
        )
    )
)</f>
        <v>OG652</v>
      </c>
      <c r="E1290" t="str">
        <f t="shared" si="21"/>
        <v>OG652H_D_SBL_PACB_240327_LA</v>
      </c>
      <c r="F1290" s="183" t="s">
        <v>6463</v>
      </c>
      <c r="G1290" s="183" t="s">
        <v>6499</v>
      </c>
      <c r="H1290" s="289">
        <v>45378</v>
      </c>
      <c r="I1290" s="183" t="s">
        <v>7310</v>
      </c>
      <c r="J1290" s="183" t="s">
        <v>5096</v>
      </c>
      <c r="K1290" s="185">
        <v>1</v>
      </c>
      <c r="L1290" s="185"/>
    </row>
    <row r="1291" spans="1:12" x14ac:dyDescent="0.25">
      <c r="A1291" s="115">
        <f ca="1">INDEX('1.MetaData'!A:A, MATCH($D1291, '1.MetaData'!$B:$B, 0))</f>
        <v>654</v>
      </c>
      <c r="B1291" s="161" t="s">
        <v>7316</v>
      </c>
      <c r="C1291" s="184" t="s">
        <v>4878</v>
      </c>
      <c r="D1291" s="81" t="str">
        <f ca="1">IF(
    NOT(ISERROR(_xlfn.XLOOKUP($B1291, '4.Illumina'!F:F, '4.Illumina'!E:E))),
    _xlfn.XLOOKUP($B1291, '4.Illumina'!F:F, '4.Illumina'!E:E),
    IF(
        NOT(ISERROR(_xlfn.XLOOKUP($B1291, '4.PacBio'!F:F, '4.PacBio'!E:E))),
        _xlfn.XLOOKUP($B1291, '4.PacBio'!F:F, '4.PacBio'!E:E),
        IF(
            NOT(ISERROR(_xlfn.XLOOKUP($B1291, '4.HiCLibrary'!F:F, '4.HiCLibrary'!E:E))),
            _xlfn.XLOOKUP($B1291, '4.HiCLibrary'!F:F, '4.HiCLibrary'!E:E),
            IFERROR(
                _xlfn.XLOOKUP($B1291, '4.ONT'!F:F, '4.ONT'!E:E, "?"),
                "?"
            )
        )
    )
)</f>
        <v>OG654</v>
      </c>
      <c r="E1291" t="str">
        <f t="shared" si="21"/>
        <v>OG654L-1_HICL_ISEQ_240426_LA</v>
      </c>
      <c r="F1291" s="183" t="s">
        <v>6468</v>
      </c>
      <c r="G1291" s="183" t="s">
        <v>6460</v>
      </c>
      <c r="H1291" s="289">
        <v>45408</v>
      </c>
      <c r="I1291" s="183" t="s">
        <v>7307</v>
      </c>
      <c r="J1291" s="183" t="s">
        <v>107</v>
      </c>
      <c r="K1291" s="185" t="s">
        <v>107</v>
      </c>
      <c r="L1291" s="185"/>
    </row>
    <row r="1292" spans="1:12" x14ac:dyDescent="0.25">
      <c r="A1292" s="115">
        <f ca="1">INDEX('1.MetaData'!A:A, MATCH($D1292, '1.MetaData'!$B:$B, 0))</f>
        <v>654</v>
      </c>
      <c r="B1292" s="161" t="s">
        <v>7316</v>
      </c>
      <c r="C1292" s="184" t="s">
        <v>4878</v>
      </c>
      <c r="D1292" s="81" t="str">
        <f ca="1">IF(
    NOT(ISERROR(_xlfn.XLOOKUP($B1292, '4.Illumina'!F:F, '4.Illumina'!E:E))),
    _xlfn.XLOOKUP($B1292, '4.Illumina'!F:F, '4.Illumina'!E:E),
    IF(
        NOT(ISERROR(_xlfn.XLOOKUP($B1292, '4.PacBio'!F:F, '4.PacBio'!E:E))),
        _xlfn.XLOOKUP($B1292, '4.PacBio'!F:F, '4.PacBio'!E:E),
        IF(
            NOT(ISERROR(_xlfn.XLOOKUP($B1292, '4.HiCLibrary'!F:F, '4.HiCLibrary'!E:E))),
            _xlfn.XLOOKUP($B1292, '4.HiCLibrary'!F:F, '4.HiCLibrary'!E:E),
            IFERROR(
                _xlfn.XLOOKUP($B1292, '4.ONT'!F:F, '4.ONT'!E:E, "?"),
                "?"
            )
        )
    )
)</f>
        <v>OG654</v>
      </c>
      <c r="E1292" t="str">
        <f t="shared" si="21"/>
        <v>OG654L-1_HICL_NOVA_240501_LA</v>
      </c>
      <c r="F1292" s="183" t="s">
        <v>6468</v>
      </c>
      <c r="G1292" s="183" t="s">
        <v>6471</v>
      </c>
      <c r="H1292" s="289">
        <v>45413</v>
      </c>
      <c r="I1292" s="183" t="s">
        <v>6754</v>
      </c>
      <c r="J1292" s="183" t="s">
        <v>107</v>
      </c>
      <c r="K1292" s="183" t="s">
        <v>107</v>
      </c>
      <c r="L1292" s="185"/>
    </row>
    <row r="1293" spans="1:12" x14ac:dyDescent="0.25">
      <c r="A1293" s="115">
        <f ca="1">INDEX('1.MetaData'!A:A, MATCH($D1293, '1.MetaData'!$B:$B, 0))</f>
        <v>655</v>
      </c>
      <c r="B1293" s="161" t="s">
        <v>7317</v>
      </c>
      <c r="C1293" s="184" t="s">
        <v>4878</v>
      </c>
      <c r="D1293" s="81" t="str">
        <f ca="1">IF(
    NOT(ISERROR(_xlfn.XLOOKUP($B1293, '4.Illumina'!F:F, '4.Illumina'!E:E))),
    _xlfn.XLOOKUP($B1293, '4.Illumina'!F:F, '4.Illumina'!E:E),
    IF(
        NOT(ISERROR(_xlfn.XLOOKUP($B1293, '4.PacBio'!F:F, '4.PacBio'!E:E))),
        _xlfn.XLOOKUP($B1293, '4.PacBio'!F:F, '4.PacBio'!E:E),
        IF(
            NOT(ISERROR(_xlfn.XLOOKUP($B1293, '4.HiCLibrary'!F:F, '4.HiCLibrary'!E:E))),
            _xlfn.XLOOKUP($B1293, '4.HiCLibrary'!F:F, '4.HiCLibrary'!E:E),
            IFERROR(
                _xlfn.XLOOKUP($B1293, '4.ONT'!F:F, '4.ONT'!E:E, "?"),
                "?"
            )
        )
    )
)</f>
        <v>OG655</v>
      </c>
      <c r="E1293" t="str">
        <f t="shared" si="21"/>
        <v>OG655G_D_IL_ISEQ_240311_LA</v>
      </c>
      <c r="F1293" s="183" t="s">
        <v>6459</v>
      </c>
      <c r="G1293" s="183" t="s">
        <v>6460</v>
      </c>
      <c r="H1293" s="289">
        <v>45362</v>
      </c>
      <c r="I1293" s="183" t="s">
        <v>6665</v>
      </c>
      <c r="K1293" s="183"/>
      <c r="L1293" s="185"/>
    </row>
    <row r="1294" spans="1:12" x14ac:dyDescent="0.25">
      <c r="A1294" s="115">
        <f ca="1">INDEX('1.MetaData'!A:A, MATCH($D1294, '1.MetaData'!$B:$B, 0))</f>
        <v>655</v>
      </c>
      <c r="B1294" s="161" t="s">
        <v>7317</v>
      </c>
      <c r="C1294" s="184" t="s">
        <v>4878</v>
      </c>
      <c r="D1294" s="81" t="str">
        <f ca="1">IF(
    NOT(ISERROR(_xlfn.XLOOKUP($B1294, '4.Illumina'!F:F, '4.Illumina'!E:E))),
    _xlfn.XLOOKUP($B1294, '4.Illumina'!F:F, '4.Illumina'!E:E),
    IF(
        NOT(ISERROR(_xlfn.XLOOKUP($B1294, '4.PacBio'!F:F, '4.PacBio'!E:E))),
        _xlfn.XLOOKUP($B1294, '4.PacBio'!F:F, '4.PacBio'!E:E),
        IF(
            NOT(ISERROR(_xlfn.XLOOKUP($B1294, '4.HiCLibrary'!F:F, '4.HiCLibrary'!E:E))),
            _xlfn.XLOOKUP($B1294, '4.HiCLibrary'!F:F, '4.HiCLibrary'!E:E),
            IFERROR(
                _xlfn.XLOOKUP($B1294, '4.ONT'!F:F, '4.ONT'!E:E, "?"),
                "?"
            )
        )
    )
)</f>
        <v>OG655</v>
      </c>
      <c r="E1294" t="str">
        <f t="shared" si="21"/>
        <v>OG655G_D_IL_NOVA_240313_LA</v>
      </c>
      <c r="F1294" s="183" t="s">
        <v>6459</v>
      </c>
      <c r="G1294" s="183" t="s">
        <v>6471</v>
      </c>
      <c r="H1294" s="289">
        <v>45364</v>
      </c>
      <c r="I1294" s="183" t="s">
        <v>6666</v>
      </c>
      <c r="K1294" s="183"/>
      <c r="L1294" s="185"/>
    </row>
    <row r="1295" spans="1:12" x14ac:dyDescent="0.25">
      <c r="A1295" s="115">
        <f ca="1">INDEX('1.MetaData'!A:A, MATCH($D1295, '1.MetaData'!$B:$B, 0))</f>
        <v>656</v>
      </c>
      <c r="B1295" s="161" t="s">
        <v>7318</v>
      </c>
      <c r="C1295" s="184" t="s">
        <v>4878</v>
      </c>
      <c r="D1295" s="81" t="str">
        <f ca="1">IF(
    NOT(ISERROR(_xlfn.XLOOKUP($B1295, '4.Illumina'!F:F, '4.Illumina'!E:E))),
    _xlfn.XLOOKUP($B1295, '4.Illumina'!F:F, '4.Illumina'!E:E),
    IF(
        NOT(ISERROR(_xlfn.XLOOKUP($B1295, '4.PacBio'!F:F, '4.PacBio'!E:E))),
        _xlfn.XLOOKUP($B1295, '4.PacBio'!F:F, '4.PacBio'!E:E),
        IF(
            NOT(ISERROR(_xlfn.XLOOKUP($B1295, '4.HiCLibrary'!F:F, '4.HiCLibrary'!E:E))),
            _xlfn.XLOOKUP($B1295, '4.HiCLibrary'!F:F, '4.HiCLibrary'!E:E),
            IFERROR(
                _xlfn.XLOOKUP($B1295, '4.ONT'!F:F, '4.ONT'!E:E, "?"),
                "?"
            )
        )
    )
)</f>
        <v>OG656</v>
      </c>
      <c r="E1295" t="str">
        <f t="shared" si="21"/>
        <v>OG656G_D_IL_ISEQ_240311_LA</v>
      </c>
      <c r="F1295" s="183" t="s">
        <v>6459</v>
      </c>
      <c r="G1295" s="183" t="s">
        <v>6460</v>
      </c>
      <c r="H1295" s="289">
        <v>45362</v>
      </c>
      <c r="I1295" s="183" t="s">
        <v>6665</v>
      </c>
      <c r="K1295" s="183"/>
      <c r="L1295" s="185"/>
    </row>
    <row r="1296" spans="1:12" x14ac:dyDescent="0.25">
      <c r="A1296" s="115">
        <f ca="1">INDEX('1.MetaData'!A:A, MATCH($D1296, '1.MetaData'!$B:$B, 0))</f>
        <v>656</v>
      </c>
      <c r="B1296" s="161" t="s">
        <v>7318</v>
      </c>
      <c r="C1296" s="184" t="s">
        <v>4878</v>
      </c>
      <c r="D1296" s="81" t="str">
        <f ca="1">IF(
    NOT(ISERROR(_xlfn.XLOOKUP($B1296, '4.Illumina'!F:F, '4.Illumina'!E:E))),
    _xlfn.XLOOKUP($B1296, '4.Illumina'!F:F, '4.Illumina'!E:E),
    IF(
        NOT(ISERROR(_xlfn.XLOOKUP($B1296, '4.PacBio'!F:F, '4.PacBio'!E:E))),
        _xlfn.XLOOKUP($B1296, '4.PacBio'!F:F, '4.PacBio'!E:E),
        IF(
            NOT(ISERROR(_xlfn.XLOOKUP($B1296, '4.HiCLibrary'!F:F, '4.HiCLibrary'!E:E))),
            _xlfn.XLOOKUP($B1296, '4.HiCLibrary'!F:F, '4.HiCLibrary'!E:E),
            IFERROR(
                _xlfn.XLOOKUP($B1296, '4.ONT'!F:F, '4.ONT'!E:E, "?"),
                "?"
            )
        )
    )
)</f>
        <v>OG656</v>
      </c>
      <c r="E1296" t="str">
        <f t="shared" si="21"/>
        <v>OG656G_D_IL_NOVA_240313_LA</v>
      </c>
      <c r="F1296" s="183" t="s">
        <v>6459</v>
      </c>
      <c r="G1296" s="183" t="s">
        <v>6471</v>
      </c>
      <c r="H1296" s="289">
        <v>45364</v>
      </c>
      <c r="I1296" s="183" t="s">
        <v>6666</v>
      </c>
      <c r="K1296" s="183"/>
      <c r="L1296" s="185"/>
    </row>
    <row r="1297" spans="1:12" x14ac:dyDescent="0.25">
      <c r="A1297" s="115">
        <f ca="1">INDEX('1.MetaData'!A:A, MATCH($D1297, '1.MetaData'!$B:$B, 0))</f>
        <v>654</v>
      </c>
      <c r="B1297" s="161" t="s">
        <v>7319</v>
      </c>
      <c r="C1297" s="183" t="s">
        <v>4878</v>
      </c>
      <c r="D1297" s="81" t="str">
        <f ca="1">IF(
    NOT(ISERROR(_xlfn.XLOOKUP($B1297, '4.Illumina'!F:F, '4.Illumina'!E:E))),
    _xlfn.XLOOKUP($B1297, '4.Illumina'!F:F, '4.Illumina'!E:E),
    IF(
        NOT(ISERROR(_xlfn.XLOOKUP($B1297, '4.PacBio'!F:F, '4.PacBio'!E:E))),
        _xlfn.XLOOKUP($B1297, '4.PacBio'!F:F, '4.PacBio'!E:E),
        IF(
            NOT(ISERROR(_xlfn.XLOOKUP($B1297, '4.HiCLibrary'!F:F, '4.HiCLibrary'!E:E))),
            _xlfn.XLOOKUP($B1297, '4.HiCLibrary'!F:F, '4.HiCLibrary'!E:E),
            IFERROR(
                _xlfn.XLOOKUP($B1297, '4.ONT'!F:F, '4.ONT'!E:E, "?"),
                "?"
            )
        )
    )
)</f>
        <v>OG654</v>
      </c>
      <c r="E1297" t="str">
        <f t="shared" si="21"/>
        <v>OG654H_D_SBL_PACB_240327_LA</v>
      </c>
      <c r="F1297" s="183" t="s">
        <v>6463</v>
      </c>
      <c r="G1297" s="183" t="s">
        <v>6499</v>
      </c>
      <c r="H1297" s="289">
        <v>45378</v>
      </c>
      <c r="I1297" s="183" t="s">
        <v>7310</v>
      </c>
      <c r="J1297" s="183" t="s">
        <v>5098</v>
      </c>
      <c r="K1297" s="185">
        <v>1</v>
      </c>
      <c r="L1297" s="185"/>
    </row>
    <row r="1298" spans="1:12" x14ac:dyDescent="0.25">
      <c r="A1298" s="115">
        <f ca="1">INDEX('1.MetaData'!A:A, MATCH($D1298, '1.MetaData'!$B:$B, 0))</f>
        <v>657</v>
      </c>
      <c r="B1298" s="161" t="s">
        <v>7320</v>
      </c>
      <c r="C1298" s="183" t="s">
        <v>4878</v>
      </c>
      <c r="D1298" s="81" t="str">
        <f ca="1">IF(
    NOT(ISERROR(_xlfn.XLOOKUP($B1298, '4.Illumina'!F:F, '4.Illumina'!E:E))),
    _xlfn.XLOOKUP($B1298, '4.Illumina'!F:F, '4.Illumina'!E:E),
    IF(
        NOT(ISERROR(_xlfn.XLOOKUP($B1298, '4.PacBio'!F:F, '4.PacBio'!E:E))),
        _xlfn.XLOOKUP($B1298, '4.PacBio'!F:F, '4.PacBio'!E:E),
        IF(
            NOT(ISERROR(_xlfn.XLOOKUP($B1298, '4.HiCLibrary'!F:F, '4.HiCLibrary'!E:E))),
            _xlfn.XLOOKUP($B1298, '4.HiCLibrary'!F:F, '4.HiCLibrary'!E:E),
            IFERROR(
                _xlfn.XLOOKUP($B1298, '4.ONT'!F:F, '4.ONT'!E:E, "?"),
                "?"
            )
        )
    )
)</f>
        <v>OG657</v>
      </c>
      <c r="E1298" t="str">
        <f t="shared" si="21"/>
        <v>OG657L-1_HICL_NEXT_240705_AD</v>
      </c>
      <c r="F1298" s="183" t="s">
        <v>6468</v>
      </c>
      <c r="G1298" s="183" t="s">
        <v>6469</v>
      </c>
      <c r="H1298" s="289">
        <v>45478</v>
      </c>
      <c r="I1298" s="183" t="s">
        <v>7321</v>
      </c>
      <c r="J1298" s="183" t="s">
        <v>107</v>
      </c>
      <c r="K1298" s="185" t="s">
        <v>107</v>
      </c>
      <c r="L1298" s="185"/>
    </row>
    <row r="1299" spans="1:12" x14ac:dyDescent="0.25">
      <c r="A1299" s="115">
        <f ca="1">INDEX('1.MetaData'!A:A, MATCH($D1299, '1.MetaData'!$B:$B, 0))</f>
        <v>657</v>
      </c>
      <c r="B1299" s="161" t="s">
        <v>7320</v>
      </c>
      <c r="C1299" s="184" t="s">
        <v>4878</v>
      </c>
      <c r="D1299" s="81" t="str">
        <f ca="1">IF(
    NOT(ISERROR(_xlfn.XLOOKUP($B1299, '4.Illumina'!F:F, '4.Illumina'!E:E))),
    _xlfn.XLOOKUP($B1299, '4.Illumina'!F:F, '4.Illumina'!E:E),
    IF(
        NOT(ISERROR(_xlfn.XLOOKUP($B1299, '4.PacBio'!F:F, '4.PacBio'!E:E))),
        _xlfn.XLOOKUP($B1299, '4.PacBio'!F:F, '4.PacBio'!E:E),
        IF(
            NOT(ISERROR(_xlfn.XLOOKUP($B1299, '4.HiCLibrary'!F:F, '4.HiCLibrary'!E:E))),
            _xlfn.XLOOKUP($B1299, '4.HiCLibrary'!F:F, '4.HiCLibrary'!E:E),
            IFERROR(
                _xlfn.XLOOKUP($B1299, '4.ONT'!F:F, '4.ONT'!E:E, "?"),
                "?"
            )
        )
    )
)</f>
        <v>OG657</v>
      </c>
      <c r="E1299" t="str">
        <f t="shared" si="21"/>
        <v>OG657L-1_HICL_NOVA_240821_AD</v>
      </c>
      <c r="F1299" s="183" t="s">
        <v>6468</v>
      </c>
      <c r="G1299" s="183" t="s">
        <v>6471</v>
      </c>
      <c r="H1299" s="289">
        <v>45525</v>
      </c>
      <c r="I1299" s="183" t="s">
        <v>7322</v>
      </c>
      <c r="J1299" s="183" t="s">
        <v>107</v>
      </c>
      <c r="K1299" s="185" t="s">
        <v>107</v>
      </c>
      <c r="L1299" s="185"/>
    </row>
    <row r="1300" spans="1:12" x14ac:dyDescent="0.25">
      <c r="A1300" s="115">
        <f ca="1">INDEX('1.MetaData'!A:A, MATCH($D1300, '1.MetaData'!$B:$B, 0))</f>
        <v>657</v>
      </c>
      <c r="B1300" s="161" t="s">
        <v>7323</v>
      </c>
      <c r="C1300" s="184" t="s">
        <v>4878</v>
      </c>
      <c r="D1300" s="81" t="str">
        <f ca="1">IF(
    NOT(ISERROR(_xlfn.XLOOKUP($B1300, '4.Illumina'!F:F, '4.Illumina'!E:E))),
    _xlfn.XLOOKUP($B1300, '4.Illumina'!F:F, '4.Illumina'!E:E),
    IF(
        NOT(ISERROR(_xlfn.XLOOKUP($B1300, '4.PacBio'!F:F, '4.PacBio'!E:E))),
        _xlfn.XLOOKUP($B1300, '4.PacBio'!F:F, '4.PacBio'!E:E),
        IF(
            NOT(ISERROR(_xlfn.XLOOKUP($B1300, '4.HiCLibrary'!F:F, '4.HiCLibrary'!E:E))),
            _xlfn.XLOOKUP($B1300, '4.HiCLibrary'!F:F, '4.HiCLibrary'!E:E),
            IFERROR(
                _xlfn.XLOOKUP($B1300, '4.ONT'!F:F, '4.ONT'!E:E, "?"),
                "?"
            )
        )
    )
)</f>
        <v>OG657</v>
      </c>
      <c r="E1300" t="str">
        <f t="shared" si="21"/>
        <v>OG657H_D_SBL_PACB_240501_AD</v>
      </c>
      <c r="F1300" s="183" t="s">
        <v>6463</v>
      </c>
      <c r="G1300" s="183" t="s">
        <v>6499</v>
      </c>
      <c r="H1300" s="289">
        <v>45413</v>
      </c>
      <c r="I1300" s="183" t="s">
        <v>5882</v>
      </c>
      <c r="J1300" s="183" t="s">
        <v>7324</v>
      </c>
      <c r="K1300" s="185">
        <v>1</v>
      </c>
      <c r="L1300" s="185"/>
    </row>
    <row r="1301" spans="1:12" x14ac:dyDescent="0.25">
      <c r="A1301" s="115">
        <f ca="1">INDEX('1.MetaData'!A:A, MATCH($D1301, '1.MetaData'!$B:$B, 0))</f>
        <v>658</v>
      </c>
      <c r="B1301" s="161" t="s">
        <v>7325</v>
      </c>
      <c r="C1301" s="183" t="s">
        <v>4878</v>
      </c>
      <c r="D1301" s="81" t="str">
        <f ca="1">IF(
    NOT(ISERROR(_xlfn.XLOOKUP($B1301, '4.Illumina'!F:F, '4.Illumina'!E:E))),
    _xlfn.XLOOKUP($B1301, '4.Illumina'!F:F, '4.Illumina'!E:E),
    IF(
        NOT(ISERROR(_xlfn.XLOOKUP($B1301, '4.PacBio'!F:F, '4.PacBio'!E:E))),
        _xlfn.XLOOKUP($B1301, '4.PacBio'!F:F, '4.PacBio'!E:E),
        IF(
            NOT(ISERROR(_xlfn.XLOOKUP($B1301, '4.HiCLibrary'!F:F, '4.HiCLibrary'!E:E))),
            _xlfn.XLOOKUP($B1301, '4.HiCLibrary'!F:F, '4.HiCLibrary'!E:E),
            IFERROR(
                _xlfn.XLOOKUP($B1301, '4.ONT'!F:F, '4.ONT'!E:E, "?"),
                "?"
            )
        )
    )
)</f>
        <v>OG658</v>
      </c>
      <c r="E1301" t="str">
        <f t="shared" si="21"/>
        <v>OG658H_D_SBL_PACB_240327_LA</v>
      </c>
      <c r="F1301" s="183" t="s">
        <v>6463</v>
      </c>
      <c r="G1301" s="183" t="s">
        <v>6499</v>
      </c>
      <c r="H1301" s="289">
        <v>45378</v>
      </c>
      <c r="I1301" s="183" t="s">
        <v>7310</v>
      </c>
      <c r="J1301" s="183" t="s">
        <v>5100</v>
      </c>
      <c r="K1301" s="185">
        <v>1</v>
      </c>
      <c r="L1301" s="185"/>
    </row>
    <row r="1302" spans="1:12" x14ac:dyDescent="0.25">
      <c r="A1302" s="115">
        <f ca="1">INDEX('1.MetaData'!A:A, MATCH($D1302, '1.MetaData'!$B:$B, 0))</f>
        <v>659</v>
      </c>
      <c r="B1302" s="161" t="s">
        <v>7326</v>
      </c>
      <c r="C1302" s="184" t="s">
        <v>4878</v>
      </c>
      <c r="D1302" s="81" t="str">
        <f ca="1">IF(
    NOT(ISERROR(_xlfn.XLOOKUP($B1302, '4.Illumina'!F:F, '4.Illumina'!E:E))),
    _xlfn.XLOOKUP($B1302, '4.Illumina'!F:F, '4.Illumina'!E:E),
    IF(
        NOT(ISERROR(_xlfn.XLOOKUP($B1302, '4.PacBio'!F:F, '4.PacBio'!E:E))),
        _xlfn.XLOOKUP($B1302, '4.PacBio'!F:F, '4.PacBio'!E:E),
        IF(
            NOT(ISERROR(_xlfn.XLOOKUP($B1302, '4.HiCLibrary'!F:F, '4.HiCLibrary'!E:E))),
            _xlfn.XLOOKUP($B1302, '4.HiCLibrary'!F:F, '4.HiCLibrary'!E:E),
            IFERROR(
                _xlfn.XLOOKUP($B1302, '4.ONT'!F:F, '4.ONT'!E:E, "?"),
                "?"
            )
        )
    )
)</f>
        <v>OG659</v>
      </c>
      <c r="E1302" t="str">
        <f t="shared" si="21"/>
        <v>OG659L-1_HICL_ISEQ_240429_LA</v>
      </c>
      <c r="F1302" s="183" t="s">
        <v>6468</v>
      </c>
      <c r="G1302" s="183" t="s">
        <v>6460</v>
      </c>
      <c r="H1302" s="289">
        <v>45411</v>
      </c>
      <c r="I1302" s="183" t="s">
        <v>7327</v>
      </c>
      <c r="J1302" s="183" t="s">
        <v>107</v>
      </c>
      <c r="K1302" s="185" t="s">
        <v>107</v>
      </c>
      <c r="L1302" s="185"/>
    </row>
    <row r="1303" spans="1:12" x14ac:dyDescent="0.25">
      <c r="A1303" s="115">
        <f ca="1">INDEX('1.MetaData'!A:A, MATCH($D1303, '1.MetaData'!$B:$B, 0))</f>
        <v>659</v>
      </c>
      <c r="B1303" s="161" t="s">
        <v>7326</v>
      </c>
      <c r="C1303" s="184" t="s">
        <v>4878</v>
      </c>
      <c r="D1303" s="81" t="str">
        <f ca="1">IF(
    NOT(ISERROR(_xlfn.XLOOKUP($B1303, '4.Illumina'!F:F, '4.Illumina'!E:E))),
    _xlfn.XLOOKUP($B1303, '4.Illumina'!F:F, '4.Illumina'!E:E),
    IF(
        NOT(ISERROR(_xlfn.XLOOKUP($B1303, '4.PacBio'!F:F, '4.PacBio'!E:E))),
        _xlfn.XLOOKUP($B1303, '4.PacBio'!F:F, '4.PacBio'!E:E),
        IF(
            NOT(ISERROR(_xlfn.XLOOKUP($B1303, '4.HiCLibrary'!F:F, '4.HiCLibrary'!E:E))),
            _xlfn.XLOOKUP($B1303, '4.HiCLibrary'!F:F, '4.HiCLibrary'!E:E),
            IFERROR(
                _xlfn.XLOOKUP($B1303, '4.ONT'!F:F, '4.ONT'!E:E, "?"),
                "?"
            )
        )
    )
)</f>
        <v>OG659</v>
      </c>
      <c r="E1303" t="str">
        <f t="shared" si="21"/>
        <v>OG659L-1_HICL_NOVA_240509_AD</v>
      </c>
      <c r="F1303" s="183" t="s">
        <v>6468</v>
      </c>
      <c r="G1303" s="183" t="s">
        <v>6471</v>
      </c>
      <c r="H1303" s="289">
        <v>45421</v>
      </c>
      <c r="I1303" s="183" t="s">
        <v>6570</v>
      </c>
      <c r="J1303" s="183" t="s">
        <v>107</v>
      </c>
      <c r="K1303" s="183" t="s">
        <v>107</v>
      </c>
      <c r="L1303" s="185"/>
    </row>
    <row r="1304" spans="1:12" x14ac:dyDescent="0.25">
      <c r="A1304" s="115">
        <f ca="1">INDEX('1.MetaData'!A:A, MATCH($D1304, '1.MetaData'!$B:$B, 0))</f>
        <v>660</v>
      </c>
      <c r="B1304" s="161" t="s">
        <v>7328</v>
      </c>
      <c r="C1304" s="183" t="s">
        <v>4878</v>
      </c>
      <c r="D1304" s="81" t="str">
        <f ca="1">IF(
    NOT(ISERROR(_xlfn.XLOOKUP($B1304, '4.Illumina'!F:F, '4.Illumina'!E:E))),
    _xlfn.XLOOKUP($B1304, '4.Illumina'!F:F, '4.Illumina'!E:E),
    IF(
        NOT(ISERROR(_xlfn.XLOOKUP($B1304, '4.PacBio'!F:F, '4.PacBio'!E:E))),
        _xlfn.XLOOKUP($B1304, '4.PacBio'!F:F, '4.PacBio'!E:E),
        IF(
            NOT(ISERROR(_xlfn.XLOOKUP($B1304, '4.HiCLibrary'!F:F, '4.HiCLibrary'!E:E))),
            _xlfn.XLOOKUP($B1304, '4.HiCLibrary'!F:F, '4.HiCLibrary'!E:E),
            IFERROR(
                _xlfn.XLOOKUP($B1304, '4.ONT'!F:F, '4.ONT'!E:E, "?"),
                "?"
            )
        )
    )
)</f>
        <v>OG660</v>
      </c>
      <c r="E1304" t="str">
        <f t="shared" si="21"/>
        <v>OG660H_D2_LSKL_ONT_240306_AD</v>
      </c>
      <c r="F1304" s="183" t="s">
        <v>40</v>
      </c>
      <c r="G1304" s="183" t="s">
        <v>6477</v>
      </c>
      <c r="H1304" s="289">
        <v>45357</v>
      </c>
      <c r="I1304" s="183" t="s">
        <v>6478</v>
      </c>
      <c r="J1304" s="183" t="s">
        <v>7329</v>
      </c>
      <c r="K1304" s="183" t="s">
        <v>107</v>
      </c>
      <c r="L1304" s="185"/>
    </row>
    <row r="1305" spans="1:12" x14ac:dyDescent="0.25">
      <c r="A1305" s="115">
        <f ca="1">INDEX('1.MetaData'!A:A, MATCH($D1305, '1.MetaData'!$B:$B, 0))</f>
        <v>659</v>
      </c>
      <c r="B1305" s="161" t="s">
        <v>7330</v>
      </c>
      <c r="C1305" s="183" t="s">
        <v>4878</v>
      </c>
      <c r="D1305" s="81" t="str">
        <f ca="1">IF(
    NOT(ISERROR(_xlfn.XLOOKUP($B1305, '4.Illumina'!F:F, '4.Illumina'!E:E))),
    _xlfn.XLOOKUP($B1305, '4.Illumina'!F:F, '4.Illumina'!E:E),
    IF(
        NOT(ISERROR(_xlfn.XLOOKUP($B1305, '4.PacBio'!F:F, '4.PacBio'!E:E))),
        _xlfn.XLOOKUP($B1305, '4.PacBio'!F:F, '4.PacBio'!E:E),
        IF(
            NOT(ISERROR(_xlfn.XLOOKUP($B1305, '4.HiCLibrary'!F:F, '4.HiCLibrary'!E:E))),
            _xlfn.XLOOKUP($B1305, '4.HiCLibrary'!F:F, '4.HiCLibrary'!E:E),
            IFERROR(
                _xlfn.XLOOKUP($B1305, '4.ONT'!F:F, '4.ONT'!E:E, "?"),
                "?"
            )
        )
    )
)</f>
        <v>OG659</v>
      </c>
      <c r="E1305" t="str">
        <f t="shared" si="21"/>
        <v>OG659H_D_SBL2_PACB_240427_LA</v>
      </c>
      <c r="F1305" s="183" t="s">
        <v>6463</v>
      </c>
      <c r="G1305" s="183" t="s">
        <v>6499</v>
      </c>
      <c r="H1305" s="289">
        <v>45409</v>
      </c>
      <c r="I1305" s="183" t="s">
        <v>6591</v>
      </c>
      <c r="J1305" s="183" t="s">
        <v>5096</v>
      </c>
      <c r="K1305" s="185">
        <v>1</v>
      </c>
      <c r="L1305" s="185"/>
    </row>
    <row r="1306" spans="1:12" x14ac:dyDescent="0.25">
      <c r="A1306" s="115">
        <f ca="1">INDEX('1.MetaData'!A:A, MATCH($D1306, '1.MetaData'!$B:$B, 0))</f>
        <v>660</v>
      </c>
      <c r="B1306" s="161" t="s">
        <v>7331</v>
      </c>
      <c r="C1306" s="183" t="s">
        <v>4878</v>
      </c>
      <c r="D1306" s="81" t="str">
        <f ca="1">IF(
    NOT(ISERROR(_xlfn.XLOOKUP($B1306, '4.Illumina'!F:F, '4.Illumina'!E:E))),
    _xlfn.XLOOKUP($B1306, '4.Illumina'!F:F, '4.Illumina'!E:E),
    IF(
        NOT(ISERROR(_xlfn.XLOOKUP($B1306, '4.PacBio'!F:F, '4.PacBio'!E:E))),
        _xlfn.XLOOKUP($B1306, '4.PacBio'!F:F, '4.PacBio'!E:E),
        IF(
            NOT(ISERROR(_xlfn.XLOOKUP($B1306, '4.HiCLibrary'!F:F, '4.HiCLibrary'!E:E))),
            _xlfn.XLOOKUP($B1306, '4.HiCLibrary'!F:F, '4.HiCLibrary'!E:E),
            IFERROR(
                _xlfn.XLOOKUP($B1306, '4.ONT'!F:F, '4.ONT'!E:E, "?"),
                "?"
            )
        )
    )
)</f>
        <v>OG660</v>
      </c>
      <c r="E1306" t="str">
        <f t="shared" si="21"/>
        <v>OG660H_D2_SBL_PACB_240228_AD</v>
      </c>
      <c r="F1306" s="183" t="s">
        <v>6463</v>
      </c>
      <c r="G1306" s="183" t="s">
        <v>6499</v>
      </c>
      <c r="H1306" s="289">
        <v>45350</v>
      </c>
      <c r="I1306" s="183" t="s">
        <v>7332</v>
      </c>
      <c r="J1306" s="183" t="s">
        <v>5096</v>
      </c>
      <c r="K1306" s="185">
        <v>0.5</v>
      </c>
      <c r="L1306" s="185"/>
    </row>
    <row r="1307" spans="1:12" x14ac:dyDescent="0.25">
      <c r="A1307" s="115">
        <f ca="1">INDEX('1.MetaData'!A:A, MATCH($D1307, '1.MetaData'!$B:$B, 0))</f>
        <v>660</v>
      </c>
      <c r="B1307" s="161" t="s">
        <v>7333</v>
      </c>
      <c r="C1307" s="183" t="s">
        <v>4878</v>
      </c>
      <c r="D1307" s="81" t="str">
        <f ca="1">IF(
    NOT(ISERROR(_xlfn.XLOOKUP($B1307, '4.Illumina'!F:F, '4.Illumina'!E:E))),
    _xlfn.XLOOKUP($B1307, '4.Illumina'!F:F, '4.Illumina'!E:E),
    IF(
        NOT(ISERROR(_xlfn.XLOOKUP($B1307, '4.PacBio'!F:F, '4.PacBio'!E:E))),
        _xlfn.XLOOKUP($B1307, '4.PacBio'!F:F, '4.PacBio'!E:E),
        IF(
            NOT(ISERROR(_xlfn.XLOOKUP($B1307, '4.HiCLibrary'!F:F, '4.HiCLibrary'!E:E))),
            _xlfn.XLOOKUP($B1307, '4.HiCLibrary'!F:F, '4.HiCLibrary'!E:E),
            IFERROR(
                _xlfn.XLOOKUP($B1307, '4.ONT'!F:F, '4.ONT'!E:E, "?"),
                "?"
            )
        )
    )
)</f>
        <v>OG660</v>
      </c>
      <c r="E1307" t="str">
        <f t="shared" si="21"/>
        <v>OG660L-2_HICL_ISEQ_240222_AD2</v>
      </c>
      <c r="F1307" s="183" t="s">
        <v>6468</v>
      </c>
      <c r="G1307" s="183" t="s">
        <v>6460</v>
      </c>
      <c r="H1307" s="289">
        <v>45344</v>
      </c>
      <c r="I1307" s="183" t="s">
        <v>6548</v>
      </c>
      <c r="J1307" s="183" t="s">
        <v>107</v>
      </c>
      <c r="K1307" s="183" t="s">
        <v>107</v>
      </c>
      <c r="L1307" s="185"/>
    </row>
    <row r="1308" spans="1:12" x14ac:dyDescent="0.25">
      <c r="A1308" s="115">
        <f ca="1">INDEX('1.MetaData'!A:A, MATCH($D1308, '1.MetaData'!$B:$B, 0))</f>
        <v>660</v>
      </c>
      <c r="B1308" s="161" t="s">
        <v>7333</v>
      </c>
      <c r="C1308" s="183" t="s">
        <v>4878</v>
      </c>
      <c r="D1308" s="81" t="str">
        <f ca="1">IF(
    NOT(ISERROR(_xlfn.XLOOKUP($B1308, '4.Illumina'!F:F, '4.Illumina'!E:E))),
    _xlfn.XLOOKUP($B1308, '4.Illumina'!F:F, '4.Illumina'!E:E),
    IF(
        NOT(ISERROR(_xlfn.XLOOKUP($B1308, '4.PacBio'!F:F, '4.PacBio'!E:E))),
        _xlfn.XLOOKUP($B1308, '4.PacBio'!F:F, '4.PacBio'!E:E),
        IF(
            NOT(ISERROR(_xlfn.XLOOKUP($B1308, '4.HiCLibrary'!F:F, '4.HiCLibrary'!E:E))),
            _xlfn.XLOOKUP($B1308, '4.HiCLibrary'!F:F, '4.HiCLibrary'!E:E),
            IFERROR(
                _xlfn.XLOOKUP($B1308, '4.ONT'!F:F, '4.ONT'!E:E, "?"),
                "?"
            )
        )
    )
)</f>
        <v>OG660</v>
      </c>
      <c r="E1308" t="str">
        <f t="shared" si="21"/>
        <v>OG660L-2_HICL_NEXT_240301_AD</v>
      </c>
      <c r="F1308" s="183" t="s">
        <v>6468</v>
      </c>
      <c r="G1308" s="183" t="s">
        <v>6469</v>
      </c>
      <c r="H1308" s="289">
        <v>45352</v>
      </c>
      <c r="I1308" s="183" t="s">
        <v>6549</v>
      </c>
      <c r="J1308" s="183" t="s">
        <v>107</v>
      </c>
      <c r="K1308" s="183" t="s">
        <v>107</v>
      </c>
      <c r="L1308" s="185"/>
    </row>
    <row r="1309" spans="1:12" x14ac:dyDescent="0.25">
      <c r="A1309" s="115">
        <f ca="1">INDEX('1.MetaData'!A:A, MATCH($D1309, '1.MetaData'!$B:$B, 0))</f>
        <v>661</v>
      </c>
      <c r="B1309" s="161" t="s">
        <v>7334</v>
      </c>
      <c r="C1309" s="184" t="s">
        <v>4878</v>
      </c>
      <c r="D1309" s="81" t="str">
        <f ca="1">IF(
    NOT(ISERROR(_xlfn.XLOOKUP($B1309, '4.Illumina'!F:F, '4.Illumina'!E:E))),
    _xlfn.XLOOKUP($B1309, '4.Illumina'!F:F, '4.Illumina'!E:E),
    IF(
        NOT(ISERROR(_xlfn.XLOOKUP($B1309, '4.PacBio'!F:F, '4.PacBio'!E:E))),
        _xlfn.XLOOKUP($B1309, '4.PacBio'!F:F, '4.PacBio'!E:E),
        IF(
            NOT(ISERROR(_xlfn.XLOOKUP($B1309, '4.HiCLibrary'!F:F, '4.HiCLibrary'!E:E))),
            _xlfn.XLOOKUP($B1309, '4.HiCLibrary'!F:F, '4.HiCLibrary'!E:E),
            IFERROR(
                _xlfn.XLOOKUP($B1309, '4.ONT'!F:F, '4.ONT'!E:E, "?"),
                "?"
            )
        )
    )
)</f>
        <v>OG661</v>
      </c>
      <c r="E1309" t="str">
        <f t="shared" si="21"/>
        <v>OG661G_D_IL_ISEQ_240311_LA</v>
      </c>
      <c r="F1309" s="183" t="s">
        <v>6459</v>
      </c>
      <c r="G1309" s="183" t="s">
        <v>6460</v>
      </c>
      <c r="H1309" s="289">
        <v>45362</v>
      </c>
      <c r="I1309" s="183" t="s">
        <v>6665</v>
      </c>
      <c r="K1309" s="183"/>
      <c r="L1309" s="185"/>
    </row>
    <row r="1310" spans="1:12" x14ac:dyDescent="0.25">
      <c r="A1310" s="115">
        <f ca="1">INDEX('1.MetaData'!A:A, MATCH($D1310, '1.MetaData'!$B:$B, 0))</f>
        <v>661</v>
      </c>
      <c r="B1310" s="161" t="s">
        <v>7334</v>
      </c>
      <c r="C1310" s="184" t="s">
        <v>4878</v>
      </c>
      <c r="D1310" s="81" t="str">
        <f ca="1">IF(
    NOT(ISERROR(_xlfn.XLOOKUP($B1310, '4.Illumina'!F:F, '4.Illumina'!E:E))),
    _xlfn.XLOOKUP($B1310, '4.Illumina'!F:F, '4.Illumina'!E:E),
    IF(
        NOT(ISERROR(_xlfn.XLOOKUP($B1310, '4.PacBio'!F:F, '4.PacBio'!E:E))),
        _xlfn.XLOOKUP($B1310, '4.PacBio'!F:F, '4.PacBio'!E:E),
        IF(
            NOT(ISERROR(_xlfn.XLOOKUP($B1310, '4.HiCLibrary'!F:F, '4.HiCLibrary'!E:E))),
            _xlfn.XLOOKUP($B1310, '4.HiCLibrary'!F:F, '4.HiCLibrary'!E:E),
            IFERROR(
                _xlfn.XLOOKUP($B1310, '4.ONT'!F:F, '4.ONT'!E:E, "?"),
                "?"
            )
        )
    )
)</f>
        <v>OG661</v>
      </c>
      <c r="E1310" t="str">
        <f t="shared" si="21"/>
        <v>OG661G_D_IL_NOVA_240313_LA</v>
      </c>
      <c r="F1310" s="183" t="s">
        <v>6459</v>
      </c>
      <c r="G1310" s="183" t="s">
        <v>6471</v>
      </c>
      <c r="H1310" s="289">
        <v>45364</v>
      </c>
      <c r="I1310" s="183" t="s">
        <v>6666</v>
      </c>
      <c r="K1310" s="183"/>
      <c r="L1310" s="185"/>
    </row>
    <row r="1311" spans="1:12" x14ac:dyDescent="0.25">
      <c r="A1311" s="115">
        <f ca="1">INDEX('1.MetaData'!A:A, MATCH($D1311, '1.MetaData'!$B:$B, 0))</f>
        <v>662</v>
      </c>
      <c r="B1311" s="161" t="s">
        <v>7335</v>
      </c>
      <c r="C1311" s="184" t="s">
        <v>4878</v>
      </c>
      <c r="D1311" s="81" t="str">
        <f ca="1">IF(
    NOT(ISERROR(_xlfn.XLOOKUP($B1311, '4.Illumina'!F:F, '4.Illumina'!E:E))),
    _xlfn.XLOOKUP($B1311, '4.Illumina'!F:F, '4.Illumina'!E:E),
    IF(
        NOT(ISERROR(_xlfn.XLOOKUP($B1311, '4.PacBio'!F:F, '4.PacBio'!E:E))),
        _xlfn.XLOOKUP($B1311, '4.PacBio'!F:F, '4.PacBio'!E:E),
        IF(
            NOT(ISERROR(_xlfn.XLOOKUP($B1311, '4.HiCLibrary'!F:F, '4.HiCLibrary'!E:E))),
            _xlfn.XLOOKUP($B1311, '4.HiCLibrary'!F:F, '4.HiCLibrary'!E:E),
            IFERROR(
                _xlfn.XLOOKUP($B1311, '4.ONT'!F:F, '4.ONT'!E:E, "?"),
                "?"
            )
        )
    )
)</f>
        <v>OG662</v>
      </c>
      <c r="E1311" t="str">
        <f t="shared" si="21"/>
        <v>OG662G_D_LSKL_ONT_240529_AD</v>
      </c>
      <c r="F1311" s="183" t="s">
        <v>40</v>
      </c>
      <c r="G1311" s="183" t="s">
        <v>6477</v>
      </c>
      <c r="H1311" s="289">
        <v>45441</v>
      </c>
      <c r="I1311" s="183" t="s">
        <v>7336</v>
      </c>
      <c r="J1311" s="183" t="s">
        <v>7337</v>
      </c>
      <c r="L1311" s="185"/>
    </row>
    <row r="1312" spans="1:12" x14ac:dyDescent="0.25">
      <c r="A1312" s="115">
        <f ca="1">INDEX('1.MetaData'!A:A, MATCH($D1312, '1.MetaData'!$B:$B, 0))</f>
        <v>660</v>
      </c>
      <c r="B1312" s="161" t="s">
        <v>7338</v>
      </c>
      <c r="C1312" s="183" t="s">
        <v>4878</v>
      </c>
      <c r="D1312" s="81" t="str">
        <f ca="1">IF(
    NOT(ISERROR(_xlfn.XLOOKUP($B1312, '4.Illumina'!F:F, '4.Illumina'!E:E))),
    _xlfn.XLOOKUP($B1312, '4.Illumina'!F:F, '4.Illumina'!E:E),
    IF(
        NOT(ISERROR(_xlfn.XLOOKUP($B1312, '4.PacBio'!F:F, '4.PacBio'!E:E))),
        _xlfn.XLOOKUP($B1312, '4.PacBio'!F:F, '4.PacBio'!E:E),
        IF(
            NOT(ISERROR(_xlfn.XLOOKUP($B1312, '4.HiCLibrary'!F:F, '4.HiCLibrary'!E:E))),
            _xlfn.XLOOKUP($B1312, '4.HiCLibrary'!F:F, '4.HiCLibrary'!E:E),
            IFERROR(
                _xlfn.XLOOKUP($B1312, '4.ONT'!F:F, '4.ONT'!E:E, "?"),
                "?"
            )
        )
    )
)</f>
        <v>OG660</v>
      </c>
      <c r="E1312" t="str">
        <f t="shared" si="21"/>
        <v>OG660H_D2_SBL2_PACB_240228_AD</v>
      </c>
      <c r="F1312" s="183" t="s">
        <v>6463</v>
      </c>
      <c r="G1312" s="183" t="s">
        <v>6499</v>
      </c>
      <c r="H1312" s="289">
        <v>45350</v>
      </c>
      <c r="I1312" s="183" t="s">
        <v>7332</v>
      </c>
      <c r="J1312" s="183" t="s">
        <v>5096</v>
      </c>
      <c r="K1312" s="185">
        <v>0.5</v>
      </c>
      <c r="L1312" s="185"/>
    </row>
    <row r="1313" spans="1:12" x14ac:dyDescent="0.25">
      <c r="A1313" s="115">
        <f ca="1">INDEX('1.MetaData'!A:A, MATCH($D1313, '1.MetaData'!$B:$B, 0))</f>
        <v>663</v>
      </c>
      <c r="B1313" s="161" t="s">
        <v>7339</v>
      </c>
      <c r="C1313" s="184" t="s">
        <v>4878</v>
      </c>
      <c r="D1313" s="81" t="str">
        <f ca="1">IF(
    NOT(ISERROR(_xlfn.XLOOKUP($B1313, '4.Illumina'!F:F, '4.Illumina'!E:E))),
    _xlfn.XLOOKUP($B1313, '4.Illumina'!F:F, '4.Illumina'!E:E),
    IF(
        NOT(ISERROR(_xlfn.XLOOKUP($B1313, '4.PacBio'!F:F, '4.PacBio'!E:E))),
        _xlfn.XLOOKUP($B1313, '4.PacBio'!F:F, '4.PacBio'!E:E),
        IF(
            NOT(ISERROR(_xlfn.XLOOKUP($B1313, '4.HiCLibrary'!F:F, '4.HiCLibrary'!E:E))),
            _xlfn.XLOOKUP($B1313, '4.HiCLibrary'!F:F, '4.HiCLibrary'!E:E),
            IFERROR(
                _xlfn.XLOOKUP($B1313, '4.ONT'!F:F, '4.ONT'!E:E, "?"),
                "?"
            )
        )
    )
)</f>
        <v>OG663</v>
      </c>
      <c r="E1313" t="str">
        <f t="shared" si="21"/>
        <v>OG663G_D_IL_ISEQ_240311_LA</v>
      </c>
      <c r="F1313" s="183" t="s">
        <v>6459</v>
      </c>
      <c r="G1313" s="183" t="s">
        <v>6460</v>
      </c>
      <c r="H1313" s="289">
        <v>45362</v>
      </c>
      <c r="I1313" s="183" t="s">
        <v>6665</v>
      </c>
      <c r="K1313" s="183"/>
      <c r="L1313" s="185"/>
    </row>
    <row r="1314" spans="1:12" x14ac:dyDescent="0.25">
      <c r="A1314" s="115">
        <f ca="1">INDEX('1.MetaData'!A:A, MATCH($D1314, '1.MetaData'!$B:$B, 0))</f>
        <v>663</v>
      </c>
      <c r="B1314" s="161" t="s">
        <v>7339</v>
      </c>
      <c r="C1314" s="184" t="s">
        <v>4878</v>
      </c>
      <c r="D1314" s="81" t="str">
        <f ca="1">IF(
    NOT(ISERROR(_xlfn.XLOOKUP($B1314, '4.Illumina'!F:F, '4.Illumina'!E:E))),
    _xlfn.XLOOKUP($B1314, '4.Illumina'!F:F, '4.Illumina'!E:E),
    IF(
        NOT(ISERROR(_xlfn.XLOOKUP($B1314, '4.PacBio'!F:F, '4.PacBio'!E:E))),
        _xlfn.XLOOKUP($B1314, '4.PacBio'!F:F, '4.PacBio'!E:E),
        IF(
            NOT(ISERROR(_xlfn.XLOOKUP($B1314, '4.HiCLibrary'!F:F, '4.HiCLibrary'!E:E))),
            _xlfn.XLOOKUP($B1314, '4.HiCLibrary'!F:F, '4.HiCLibrary'!E:E),
            IFERROR(
                _xlfn.XLOOKUP($B1314, '4.ONT'!F:F, '4.ONT'!E:E, "?"),
                "?"
            )
        )
    )
)</f>
        <v>OG663</v>
      </c>
      <c r="E1314" t="str">
        <f t="shared" si="21"/>
        <v>OG663G_D_IL_NOVA_240313_LA</v>
      </c>
      <c r="F1314" s="183" t="s">
        <v>6459</v>
      </c>
      <c r="G1314" s="183" t="s">
        <v>6471</v>
      </c>
      <c r="H1314" s="289">
        <v>45364</v>
      </c>
      <c r="I1314" s="183" t="s">
        <v>6666</v>
      </c>
      <c r="K1314" s="183"/>
      <c r="L1314" s="185"/>
    </row>
    <row r="1315" spans="1:12" x14ac:dyDescent="0.25">
      <c r="A1315" s="115">
        <f ca="1">INDEX('1.MetaData'!A:A, MATCH($D1315, '1.MetaData'!$B:$B, 0))</f>
        <v>662</v>
      </c>
      <c r="B1315" s="161" t="s">
        <v>7340</v>
      </c>
      <c r="C1315" s="183" t="s">
        <v>4878</v>
      </c>
      <c r="D1315" s="81" t="str">
        <f ca="1">IF(
    NOT(ISERROR(_xlfn.XLOOKUP($B1315, '4.Illumina'!F:F, '4.Illumina'!E:E))),
    _xlfn.XLOOKUP($B1315, '4.Illumina'!F:F, '4.Illumina'!E:E),
    IF(
        NOT(ISERROR(_xlfn.XLOOKUP($B1315, '4.PacBio'!F:F, '4.PacBio'!E:E))),
        _xlfn.XLOOKUP($B1315, '4.PacBio'!F:F, '4.PacBio'!E:E),
        IF(
            NOT(ISERROR(_xlfn.XLOOKUP($B1315, '4.HiCLibrary'!F:F, '4.HiCLibrary'!E:E))),
            _xlfn.XLOOKUP($B1315, '4.HiCLibrary'!F:F, '4.HiCLibrary'!E:E),
            IFERROR(
                _xlfn.XLOOKUP($B1315, '4.ONT'!F:F, '4.ONT'!E:E, "?"),
                "?"
            )
        )
    )
)</f>
        <v>OG662</v>
      </c>
      <c r="E1315" t="str">
        <f t="shared" si="21"/>
        <v>OG662G_D_SBL_PACB_240327_LA</v>
      </c>
      <c r="F1315" s="183" t="s">
        <v>6463</v>
      </c>
      <c r="G1315" s="183" t="s">
        <v>6499</v>
      </c>
      <c r="H1315" s="289">
        <v>45378</v>
      </c>
      <c r="I1315" s="183" t="s">
        <v>7310</v>
      </c>
      <c r="J1315" s="183" t="s">
        <v>5102</v>
      </c>
      <c r="K1315" s="185">
        <v>1</v>
      </c>
      <c r="L1315" s="185"/>
    </row>
    <row r="1316" spans="1:12" x14ac:dyDescent="0.25">
      <c r="A1316" s="115">
        <f ca="1">INDEX('1.MetaData'!A:A, MATCH($D1316, '1.MetaData'!$B:$B, 0))</f>
        <v>665</v>
      </c>
      <c r="B1316" s="161" t="s">
        <v>7341</v>
      </c>
      <c r="C1316" s="184" t="s">
        <v>4878</v>
      </c>
      <c r="D1316" s="81" t="str">
        <f ca="1">IF(
    NOT(ISERROR(_xlfn.XLOOKUP($B1316, '4.Illumina'!F:F, '4.Illumina'!E:E))),
    _xlfn.XLOOKUP($B1316, '4.Illumina'!F:F, '4.Illumina'!E:E),
    IF(
        NOT(ISERROR(_xlfn.XLOOKUP($B1316, '4.PacBio'!F:F, '4.PacBio'!E:E))),
        _xlfn.XLOOKUP($B1316, '4.PacBio'!F:F, '4.PacBio'!E:E),
        IF(
            NOT(ISERROR(_xlfn.XLOOKUP($B1316, '4.HiCLibrary'!F:F, '4.HiCLibrary'!E:E))),
            _xlfn.XLOOKUP($B1316, '4.HiCLibrary'!F:F, '4.HiCLibrary'!E:E),
            IFERROR(
                _xlfn.XLOOKUP($B1316, '4.ONT'!F:F, '4.ONT'!E:E, "?"),
                "?"
            )
        )
    )
)</f>
        <v>OG665</v>
      </c>
      <c r="E1316" t="str">
        <f t="shared" si="21"/>
        <v>OG665H_D_LSKL_ONT_240529_AD</v>
      </c>
      <c r="F1316" s="183" t="s">
        <v>40</v>
      </c>
      <c r="G1316" s="183" t="s">
        <v>6477</v>
      </c>
      <c r="H1316" s="289">
        <v>45441</v>
      </c>
      <c r="I1316" s="183" t="s">
        <v>7336</v>
      </c>
      <c r="J1316" s="183" t="s">
        <v>7342</v>
      </c>
      <c r="L1316" s="185"/>
    </row>
    <row r="1317" spans="1:12" x14ac:dyDescent="0.25">
      <c r="A1317" s="115">
        <f ca="1">INDEX('1.MetaData'!A:A, MATCH($D1317, '1.MetaData'!$B:$B, 0))</f>
        <v>106</v>
      </c>
      <c r="B1317" s="161" t="s">
        <v>7343</v>
      </c>
      <c r="C1317" s="184" t="s">
        <v>4878</v>
      </c>
      <c r="D1317" s="81" t="str">
        <f ca="1">IF(
    NOT(ISERROR(_xlfn.XLOOKUP($B1317, '4.Illumina'!F:F, '4.Illumina'!E:E))),
    _xlfn.XLOOKUP($B1317, '4.Illumina'!F:F, '4.Illumina'!E:E),
    IF(
        NOT(ISERROR(_xlfn.XLOOKUP($B1317, '4.PacBio'!F:F, '4.PacBio'!E:E))),
        _xlfn.XLOOKUP($B1317, '4.PacBio'!F:F, '4.PacBio'!E:E),
        IF(
            NOT(ISERROR(_xlfn.XLOOKUP($B1317, '4.HiCLibrary'!F:F, '4.HiCLibrary'!E:E))),
            _xlfn.XLOOKUP($B1317, '4.HiCLibrary'!F:F, '4.HiCLibrary'!E:E),
            IFERROR(
                _xlfn.XLOOKUP($B1317, '4.ONT'!F:F, '4.ONT'!E:E, "?"),
                "?"
            )
        )
    )
)</f>
        <v>OG106</v>
      </c>
      <c r="E1317" t="str">
        <f t="shared" si="21"/>
        <v>OG106G_D2_SBL_PACB_240927_LA</v>
      </c>
      <c r="F1317" s="183" t="s">
        <v>6463</v>
      </c>
      <c r="G1317" s="183" t="s">
        <v>6499</v>
      </c>
      <c r="H1317" s="289">
        <v>45562</v>
      </c>
      <c r="I1317" s="183" t="s">
        <v>6734</v>
      </c>
      <c r="J1317" s="183" t="s">
        <v>7344</v>
      </c>
      <c r="K1317" s="185">
        <v>0.5</v>
      </c>
      <c r="L1317" s="185"/>
    </row>
    <row r="1318" spans="1:12" x14ac:dyDescent="0.25">
      <c r="A1318" s="115">
        <f ca="1">INDEX('1.MetaData'!A:A, MATCH($D1318, '1.MetaData'!$B:$B, 0))</f>
        <v>665</v>
      </c>
      <c r="B1318" s="161" t="s">
        <v>7345</v>
      </c>
      <c r="C1318" s="183" t="s">
        <v>4878</v>
      </c>
      <c r="D1318" s="81" t="str">
        <f ca="1">IF(
    NOT(ISERROR(_xlfn.XLOOKUP($B1318, '4.Illumina'!F:F, '4.Illumina'!E:E))),
    _xlfn.XLOOKUP($B1318, '4.Illumina'!F:F, '4.Illumina'!E:E),
    IF(
        NOT(ISERROR(_xlfn.XLOOKUP($B1318, '4.PacBio'!F:F, '4.PacBio'!E:E))),
        _xlfn.XLOOKUP($B1318, '4.PacBio'!F:F, '4.PacBio'!E:E),
        IF(
            NOT(ISERROR(_xlfn.XLOOKUP($B1318, '4.HiCLibrary'!F:F, '4.HiCLibrary'!E:E))),
            _xlfn.XLOOKUP($B1318, '4.HiCLibrary'!F:F, '4.HiCLibrary'!E:E),
            IFERROR(
                _xlfn.XLOOKUP($B1318, '4.ONT'!F:F, '4.ONT'!E:E, "?"),
                "?"
            )
        )
    )
)</f>
        <v>OG665</v>
      </c>
      <c r="E1318" t="str">
        <f t="shared" si="21"/>
        <v>OG665L-1_HICL_NEXT_240705_AD</v>
      </c>
      <c r="F1318" s="183" t="s">
        <v>6468</v>
      </c>
      <c r="G1318" s="183" t="s">
        <v>6469</v>
      </c>
      <c r="H1318" s="289">
        <v>45478</v>
      </c>
      <c r="I1318" s="183" t="s">
        <v>7321</v>
      </c>
      <c r="J1318" s="183" t="s">
        <v>107</v>
      </c>
      <c r="K1318" s="185" t="s">
        <v>107</v>
      </c>
      <c r="L1318" s="185"/>
    </row>
    <row r="1319" spans="1:12" x14ac:dyDescent="0.25">
      <c r="A1319" s="115">
        <f ca="1">INDEX('1.MetaData'!A:A, MATCH($D1319, '1.MetaData'!$B:$B, 0))</f>
        <v>665</v>
      </c>
      <c r="B1319" s="161" t="s">
        <v>7345</v>
      </c>
      <c r="C1319" s="184" t="s">
        <v>4878</v>
      </c>
      <c r="D1319" s="81" t="str">
        <f ca="1">IF(
    NOT(ISERROR(_xlfn.XLOOKUP($B1319, '4.Illumina'!F:F, '4.Illumina'!E:E))),
    _xlfn.XLOOKUP($B1319, '4.Illumina'!F:F, '4.Illumina'!E:E),
    IF(
        NOT(ISERROR(_xlfn.XLOOKUP($B1319, '4.PacBio'!F:F, '4.PacBio'!E:E))),
        _xlfn.XLOOKUP($B1319, '4.PacBio'!F:F, '4.PacBio'!E:E),
        IF(
            NOT(ISERROR(_xlfn.XLOOKUP($B1319, '4.HiCLibrary'!F:F, '4.HiCLibrary'!E:E))),
            _xlfn.XLOOKUP($B1319, '4.HiCLibrary'!F:F, '4.HiCLibrary'!E:E),
            IFERROR(
                _xlfn.XLOOKUP($B1319, '4.ONT'!F:F, '4.ONT'!E:E, "?"),
                "?"
            )
        )
    )
)</f>
        <v>OG665</v>
      </c>
      <c r="E1319" t="str">
        <f t="shared" si="21"/>
        <v>OG665L-1_HICL_NOVA_240821_AD</v>
      </c>
      <c r="F1319" s="183" t="s">
        <v>6468</v>
      </c>
      <c r="G1319" s="183" t="s">
        <v>6471</v>
      </c>
      <c r="H1319" s="289">
        <v>45525</v>
      </c>
      <c r="I1319" s="183" t="s">
        <v>7322</v>
      </c>
      <c r="J1319" s="183" t="s">
        <v>107</v>
      </c>
      <c r="K1319" s="185" t="s">
        <v>107</v>
      </c>
      <c r="L1319" s="185"/>
    </row>
    <row r="1320" spans="1:12" x14ac:dyDescent="0.25">
      <c r="A1320" s="115">
        <f ca="1">INDEX('1.MetaData'!A:A, MATCH($D1320, '1.MetaData'!$B:$B, 0))</f>
        <v>666</v>
      </c>
      <c r="B1320" s="161" t="s">
        <v>7346</v>
      </c>
      <c r="C1320" s="184" t="s">
        <v>4878</v>
      </c>
      <c r="D1320" s="81" t="str">
        <f ca="1">IF(
    NOT(ISERROR(_xlfn.XLOOKUP($B1320, '4.Illumina'!F:F, '4.Illumina'!E:E))),
    _xlfn.XLOOKUP($B1320, '4.Illumina'!F:F, '4.Illumina'!E:E),
    IF(
        NOT(ISERROR(_xlfn.XLOOKUP($B1320, '4.PacBio'!F:F, '4.PacBio'!E:E))),
        _xlfn.XLOOKUP($B1320, '4.PacBio'!F:F, '4.PacBio'!E:E),
        IF(
            NOT(ISERROR(_xlfn.XLOOKUP($B1320, '4.HiCLibrary'!F:F, '4.HiCLibrary'!E:E))),
            _xlfn.XLOOKUP($B1320, '4.HiCLibrary'!F:F, '4.HiCLibrary'!E:E),
            IFERROR(
                _xlfn.XLOOKUP($B1320, '4.ONT'!F:F, '4.ONT'!E:E, "?"),
                "?"
            )
        )
    )
)</f>
        <v>OG666</v>
      </c>
      <c r="E1320" t="str">
        <f t="shared" si="21"/>
        <v>OG666G_D_IL_ISEQ_240311_LA</v>
      </c>
      <c r="F1320" s="183" t="s">
        <v>6459</v>
      </c>
      <c r="G1320" s="183" t="s">
        <v>6460</v>
      </c>
      <c r="H1320" s="289">
        <v>45362</v>
      </c>
      <c r="I1320" s="183" t="s">
        <v>6665</v>
      </c>
      <c r="K1320" s="183"/>
      <c r="L1320" s="185"/>
    </row>
    <row r="1321" spans="1:12" x14ac:dyDescent="0.25">
      <c r="A1321" s="115">
        <f ca="1">INDEX('1.MetaData'!A:A, MATCH($D1321, '1.MetaData'!$B:$B, 0))</f>
        <v>666</v>
      </c>
      <c r="B1321" s="161" t="s">
        <v>7346</v>
      </c>
      <c r="C1321" s="184" t="s">
        <v>4878</v>
      </c>
      <c r="D1321" s="81" t="str">
        <f ca="1">IF(
    NOT(ISERROR(_xlfn.XLOOKUP($B1321, '4.Illumina'!F:F, '4.Illumina'!E:E))),
    _xlfn.XLOOKUP($B1321, '4.Illumina'!F:F, '4.Illumina'!E:E),
    IF(
        NOT(ISERROR(_xlfn.XLOOKUP($B1321, '4.PacBio'!F:F, '4.PacBio'!E:E))),
        _xlfn.XLOOKUP($B1321, '4.PacBio'!F:F, '4.PacBio'!E:E),
        IF(
            NOT(ISERROR(_xlfn.XLOOKUP($B1321, '4.HiCLibrary'!F:F, '4.HiCLibrary'!E:E))),
            _xlfn.XLOOKUP($B1321, '4.HiCLibrary'!F:F, '4.HiCLibrary'!E:E),
            IFERROR(
                _xlfn.XLOOKUP($B1321, '4.ONT'!F:F, '4.ONT'!E:E, "?"),
                "?"
            )
        )
    )
)</f>
        <v>OG666</v>
      </c>
      <c r="E1321" t="str">
        <f t="shared" si="21"/>
        <v>OG666G_D_IL_NOVA_240313_LA</v>
      </c>
      <c r="F1321" s="183" t="s">
        <v>6459</v>
      </c>
      <c r="G1321" s="183" t="s">
        <v>6471</v>
      </c>
      <c r="H1321" s="289">
        <v>45364</v>
      </c>
      <c r="I1321" s="183" t="s">
        <v>6666</v>
      </c>
      <c r="K1321" s="183"/>
      <c r="L1321" s="185"/>
    </row>
    <row r="1322" spans="1:12" x14ac:dyDescent="0.25">
      <c r="A1322" s="115">
        <f ca="1">INDEX('1.MetaData'!A:A, MATCH($D1322, '1.MetaData'!$B:$B, 0))</f>
        <v>665</v>
      </c>
      <c r="B1322" s="161" t="s">
        <v>7347</v>
      </c>
      <c r="C1322" s="184" t="s">
        <v>4878</v>
      </c>
      <c r="D1322" s="81" t="str">
        <f ca="1">IF(
    NOT(ISERROR(_xlfn.XLOOKUP($B1322, '4.Illumina'!F:F, '4.Illumina'!E:E))),
    _xlfn.XLOOKUP($B1322, '4.Illumina'!F:F, '4.Illumina'!E:E),
    IF(
        NOT(ISERROR(_xlfn.XLOOKUP($B1322, '4.PacBio'!F:F, '4.PacBio'!E:E))),
        _xlfn.XLOOKUP($B1322, '4.PacBio'!F:F, '4.PacBio'!E:E),
        IF(
            NOT(ISERROR(_xlfn.XLOOKUP($B1322, '4.HiCLibrary'!F:F, '4.HiCLibrary'!E:E))),
            _xlfn.XLOOKUP($B1322, '4.HiCLibrary'!F:F, '4.HiCLibrary'!E:E),
            IFERROR(
                _xlfn.XLOOKUP($B1322, '4.ONT'!F:F, '4.ONT'!E:E, "?"),
                "?"
            )
        )
    )
)</f>
        <v>OG665</v>
      </c>
      <c r="E1322" t="str">
        <f t="shared" si="21"/>
        <v>OG665H_D_SBL_PACB_240501_AD</v>
      </c>
      <c r="F1322" s="183" t="s">
        <v>6463</v>
      </c>
      <c r="G1322" s="183" t="s">
        <v>6499</v>
      </c>
      <c r="H1322" s="289">
        <v>45413</v>
      </c>
      <c r="I1322" s="183" t="s">
        <v>5882</v>
      </c>
      <c r="J1322" s="183" t="s">
        <v>7348</v>
      </c>
      <c r="K1322" s="185">
        <v>1</v>
      </c>
      <c r="L1322" s="185"/>
    </row>
    <row r="1323" spans="1:12" x14ac:dyDescent="0.25">
      <c r="A1323" s="115">
        <f ca="1">INDEX('1.MetaData'!A:A, MATCH($D1323, '1.MetaData'!$B:$B, 0))</f>
        <v>667</v>
      </c>
      <c r="B1323" s="161" t="s">
        <v>7349</v>
      </c>
      <c r="C1323" s="184" t="s">
        <v>4878</v>
      </c>
      <c r="D1323" s="81" t="str">
        <f ca="1">IF(
    NOT(ISERROR(_xlfn.XLOOKUP($B1323, '4.Illumina'!F:F, '4.Illumina'!E:E))),
    _xlfn.XLOOKUP($B1323, '4.Illumina'!F:F, '4.Illumina'!E:E),
    IF(
        NOT(ISERROR(_xlfn.XLOOKUP($B1323, '4.PacBio'!F:F, '4.PacBio'!E:E))),
        _xlfn.XLOOKUP($B1323, '4.PacBio'!F:F, '4.PacBio'!E:E),
        IF(
            NOT(ISERROR(_xlfn.XLOOKUP($B1323, '4.HiCLibrary'!F:F, '4.HiCLibrary'!E:E))),
            _xlfn.XLOOKUP($B1323, '4.HiCLibrary'!F:F, '4.HiCLibrary'!E:E),
            IFERROR(
                _xlfn.XLOOKUP($B1323, '4.ONT'!F:F, '4.ONT'!E:E, "?"),
                "?"
            )
        )
    )
)</f>
        <v>OG667</v>
      </c>
      <c r="E1323" t="str">
        <f t="shared" si="21"/>
        <v>OG667G_D_IL_ISEQ_240709_AMD</v>
      </c>
      <c r="F1323" s="183" t="s">
        <v>6459</v>
      </c>
      <c r="G1323" s="183" t="s">
        <v>6460</v>
      </c>
      <c r="H1323" s="289">
        <v>45482</v>
      </c>
      <c r="I1323" s="183" t="s">
        <v>6475</v>
      </c>
      <c r="J1323" s="183" t="s">
        <v>107</v>
      </c>
      <c r="K1323" s="185" t="s">
        <v>107</v>
      </c>
      <c r="L1323" s="185"/>
    </row>
    <row r="1324" spans="1:12" x14ac:dyDescent="0.25">
      <c r="A1324" s="115">
        <f ca="1">INDEX('1.MetaData'!A:A, MATCH($D1324, '1.MetaData'!$B:$B, 0))</f>
        <v>667</v>
      </c>
      <c r="B1324" s="161" t="s">
        <v>7349</v>
      </c>
      <c r="C1324" s="184" t="s">
        <v>4878</v>
      </c>
      <c r="D1324" s="81" t="str">
        <f ca="1">IF(
    NOT(ISERROR(_xlfn.XLOOKUP($B1324, '4.Illumina'!F:F, '4.Illumina'!E:E))),
    _xlfn.XLOOKUP($B1324, '4.Illumina'!F:F, '4.Illumina'!E:E),
    IF(
        NOT(ISERROR(_xlfn.XLOOKUP($B1324, '4.PacBio'!F:F, '4.PacBio'!E:E))),
        _xlfn.XLOOKUP($B1324, '4.PacBio'!F:F, '4.PacBio'!E:E),
        IF(
            NOT(ISERROR(_xlfn.XLOOKUP($B1324, '4.HiCLibrary'!F:F, '4.HiCLibrary'!E:E))),
            _xlfn.XLOOKUP($B1324, '4.HiCLibrary'!F:F, '4.HiCLibrary'!E:E),
            IFERROR(
                _xlfn.XLOOKUP($B1324, '4.ONT'!F:F, '4.ONT'!E:E, "?"),
                "?"
            )
        )
    )
)</f>
        <v>OG667</v>
      </c>
      <c r="E1324" t="str">
        <f t="shared" si="21"/>
        <v>OG667G_D_IL_NOVA_240716_AMD</v>
      </c>
      <c r="F1324" s="183" t="s">
        <v>6459</v>
      </c>
      <c r="G1324" s="183" t="s">
        <v>6471</v>
      </c>
      <c r="H1324" s="289">
        <v>45489</v>
      </c>
      <c r="I1324" s="183" t="s">
        <v>6484</v>
      </c>
      <c r="J1324" s="183" t="s">
        <v>107</v>
      </c>
      <c r="K1324" s="185" t="s">
        <v>107</v>
      </c>
      <c r="L1324" s="185"/>
    </row>
    <row r="1325" spans="1:12" x14ac:dyDescent="0.25">
      <c r="A1325" s="115">
        <f ca="1">INDEX('1.MetaData'!A:A, MATCH($D1325, '1.MetaData'!$B:$B, 0))</f>
        <v>668</v>
      </c>
      <c r="B1325" s="161" t="s">
        <v>7350</v>
      </c>
      <c r="C1325" s="184" t="s">
        <v>4878</v>
      </c>
      <c r="D1325" s="81" t="str">
        <f ca="1">IF(
    NOT(ISERROR(_xlfn.XLOOKUP($B1325, '4.Illumina'!F:F, '4.Illumina'!E:E))),
    _xlfn.XLOOKUP($B1325, '4.Illumina'!F:F, '4.Illumina'!E:E),
    IF(
        NOT(ISERROR(_xlfn.XLOOKUP($B1325, '4.PacBio'!F:F, '4.PacBio'!E:E))),
        _xlfn.XLOOKUP($B1325, '4.PacBio'!F:F, '4.PacBio'!E:E),
        IF(
            NOT(ISERROR(_xlfn.XLOOKUP($B1325, '4.HiCLibrary'!F:F, '4.HiCLibrary'!E:E))),
            _xlfn.XLOOKUP($B1325, '4.HiCLibrary'!F:F, '4.HiCLibrary'!E:E),
            IFERROR(
                _xlfn.XLOOKUP($B1325, '4.ONT'!F:F, '4.ONT'!E:E, "?"),
                "?"
            )
        )
    )
)</f>
        <v>OG668</v>
      </c>
      <c r="E1325" t="str">
        <f t="shared" si="21"/>
        <v>OG668G_D_IL_ISEQ_240311_LA</v>
      </c>
      <c r="F1325" s="183" t="s">
        <v>6459</v>
      </c>
      <c r="G1325" s="183" t="s">
        <v>6460</v>
      </c>
      <c r="H1325" s="289">
        <v>45362</v>
      </c>
      <c r="I1325" s="183" t="s">
        <v>6665</v>
      </c>
      <c r="K1325" s="183"/>
      <c r="L1325" s="185"/>
    </row>
    <row r="1326" spans="1:12" x14ac:dyDescent="0.25">
      <c r="A1326" s="115">
        <f ca="1">INDEX('1.MetaData'!A:A, MATCH($D1326, '1.MetaData'!$B:$B, 0))</f>
        <v>668</v>
      </c>
      <c r="B1326" s="161" t="s">
        <v>7350</v>
      </c>
      <c r="C1326" s="184" t="s">
        <v>4878</v>
      </c>
      <c r="D1326" s="81" t="str">
        <f ca="1">IF(
    NOT(ISERROR(_xlfn.XLOOKUP($B1326, '4.Illumina'!F:F, '4.Illumina'!E:E))),
    _xlfn.XLOOKUP($B1326, '4.Illumina'!F:F, '4.Illumina'!E:E),
    IF(
        NOT(ISERROR(_xlfn.XLOOKUP($B1326, '4.PacBio'!F:F, '4.PacBio'!E:E))),
        _xlfn.XLOOKUP($B1326, '4.PacBio'!F:F, '4.PacBio'!E:E),
        IF(
            NOT(ISERROR(_xlfn.XLOOKUP($B1326, '4.HiCLibrary'!F:F, '4.HiCLibrary'!E:E))),
            _xlfn.XLOOKUP($B1326, '4.HiCLibrary'!F:F, '4.HiCLibrary'!E:E),
            IFERROR(
                _xlfn.XLOOKUP($B1326, '4.ONT'!F:F, '4.ONT'!E:E, "?"),
                "?"
            )
        )
    )
)</f>
        <v>OG668</v>
      </c>
      <c r="E1326" t="str">
        <f t="shared" si="21"/>
        <v>OG668G_D_IL_NOVA_240313_LA</v>
      </c>
      <c r="F1326" s="183" t="s">
        <v>6459</v>
      </c>
      <c r="G1326" s="183" t="s">
        <v>6471</v>
      </c>
      <c r="H1326" s="289">
        <v>45364</v>
      </c>
      <c r="I1326" s="183" t="s">
        <v>6666</v>
      </c>
      <c r="K1326" s="183"/>
      <c r="L1326" s="185"/>
    </row>
    <row r="1327" spans="1:12" x14ac:dyDescent="0.25">
      <c r="A1327" s="115">
        <f ca="1">INDEX('1.MetaData'!A:A, MATCH($D1327, '1.MetaData'!$B:$B, 0))</f>
        <v>670</v>
      </c>
      <c r="B1327" s="161" t="s">
        <v>7351</v>
      </c>
      <c r="C1327" s="184" t="s">
        <v>4878</v>
      </c>
      <c r="D1327" s="81" t="str">
        <f ca="1">IF(
    NOT(ISERROR(_xlfn.XLOOKUP($B1327, '4.Illumina'!F:F, '4.Illumina'!E:E))),
    _xlfn.XLOOKUP($B1327, '4.Illumina'!F:F, '4.Illumina'!E:E),
    IF(
        NOT(ISERROR(_xlfn.XLOOKUP($B1327, '4.PacBio'!F:F, '4.PacBio'!E:E))),
        _xlfn.XLOOKUP($B1327, '4.PacBio'!F:F, '4.PacBio'!E:E),
        IF(
            NOT(ISERROR(_xlfn.XLOOKUP($B1327, '4.HiCLibrary'!F:F, '4.HiCLibrary'!E:E))),
            _xlfn.XLOOKUP($B1327, '4.HiCLibrary'!F:F, '4.HiCLibrary'!E:E),
            IFERROR(
                _xlfn.XLOOKUP($B1327, '4.ONT'!F:F, '4.ONT'!E:E, "?"),
                "?"
            )
        )
    )
)</f>
        <v>OG670</v>
      </c>
      <c r="E1327" t="str">
        <f t="shared" si="21"/>
        <v>OG670G_D_IL_ISEQ_240311_LA</v>
      </c>
      <c r="F1327" s="183" t="s">
        <v>6459</v>
      </c>
      <c r="G1327" s="183" t="s">
        <v>6460</v>
      </c>
      <c r="H1327" s="289">
        <v>45362</v>
      </c>
      <c r="I1327" s="183" t="s">
        <v>6665</v>
      </c>
      <c r="K1327" s="183"/>
      <c r="L1327" s="185"/>
    </row>
    <row r="1328" spans="1:12" x14ac:dyDescent="0.25">
      <c r="A1328" s="115">
        <f ca="1">INDEX('1.MetaData'!A:A, MATCH($D1328, '1.MetaData'!$B:$B, 0))</f>
        <v>670</v>
      </c>
      <c r="B1328" s="161" t="s">
        <v>7351</v>
      </c>
      <c r="C1328" s="184" t="s">
        <v>4878</v>
      </c>
      <c r="D1328" s="81" t="str">
        <f ca="1">IF(
    NOT(ISERROR(_xlfn.XLOOKUP($B1328, '4.Illumina'!F:F, '4.Illumina'!E:E))),
    _xlfn.XLOOKUP($B1328, '4.Illumina'!F:F, '4.Illumina'!E:E),
    IF(
        NOT(ISERROR(_xlfn.XLOOKUP($B1328, '4.PacBio'!F:F, '4.PacBio'!E:E))),
        _xlfn.XLOOKUP($B1328, '4.PacBio'!F:F, '4.PacBio'!E:E),
        IF(
            NOT(ISERROR(_xlfn.XLOOKUP($B1328, '4.HiCLibrary'!F:F, '4.HiCLibrary'!E:E))),
            _xlfn.XLOOKUP($B1328, '4.HiCLibrary'!F:F, '4.HiCLibrary'!E:E),
            IFERROR(
                _xlfn.XLOOKUP($B1328, '4.ONT'!F:F, '4.ONT'!E:E, "?"),
                "?"
            )
        )
    )
)</f>
        <v>OG670</v>
      </c>
      <c r="E1328" t="str">
        <f t="shared" si="21"/>
        <v>OG670G_D_IL_NOVA_240313_LA</v>
      </c>
      <c r="F1328" s="183" t="s">
        <v>6459</v>
      </c>
      <c r="G1328" s="183" t="s">
        <v>6471</v>
      </c>
      <c r="H1328" s="289">
        <v>45364</v>
      </c>
      <c r="I1328" s="183" t="s">
        <v>6666</v>
      </c>
      <c r="K1328" s="183"/>
      <c r="L1328" s="185"/>
    </row>
    <row r="1329" spans="1:12" x14ac:dyDescent="0.25">
      <c r="A1329" s="115">
        <f ca="1">INDEX('1.MetaData'!A:A, MATCH($D1329, '1.MetaData'!$B:$B, 0))</f>
        <v>671</v>
      </c>
      <c r="B1329" s="161" t="s">
        <v>7352</v>
      </c>
      <c r="C1329" s="184" t="s">
        <v>4878</v>
      </c>
      <c r="D1329" s="81" t="str">
        <f ca="1">IF(
    NOT(ISERROR(_xlfn.XLOOKUP($B1329, '4.Illumina'!F:F, '4.Illumina'!E:E))),
    _xlfn.XLOOKUP($B1329, '4.Illumina'!F:F, '4.Illumina'!E:E),
    IF(
        NOT(ISERROR(_xlfn.XLOOKUP($B1329, '4.PacBio'!F:F, '4.PacBio'!E:E))),
        _xlfn.XLOOKUP($B1329, '4.PacBio'!F:F, '4.PacBio'!E:E),
        IF(
            NOT(ISERROR(_xlfn.XLOOKUP($B1329, '4.HiCLibrary'!F:F, '4.HiCLibrary'!E:E))),
            _xlfn.XLOOKUP($B1329, '4.HiCLibrary'!F:F, '4.HiCLibrary'!E:E),
            IFERROR(
                _xlfn.XLOOKUP($B1329, '4.ONT'!F:F, '4.ONT'!E:E, "?"),
                "?"
            )
        )
    )
)</f>
        <v>OG671</v>
      </c>
      <c r="E1329" t="str">
        <f t="shared" si="21"/>
        <v>OG671G_D_IL_ISEQ_240311_LA</v>
      </c>
      <c r="F1329" s="183" t="s">
        <v>6459</v>
      </c>
      <c r="G1329" s="183" t="s">
        <v>6460</v>
      </c>
      <c r="H1329" s="289">
        <v>45362</v>
      </c>
      <c r="I1329" s="183" t="s">
        <v>6665</v>
      </c>
      <c r="K1329" s="183"/>
      <c r="L1329" s="185"/>
    </row>
    <row r="1330" spans="1:12" x14ac:dyDescent="0.25">
      <c r="A1330" s="115">
        <f ca="1">INDEX('1.MetaData'!A:A, MATCH($D1330, '1.MetaData'!$B:$B, 0))</f>
        <v>671</v>
      </c>
      <c r="B1330" s="161" t="s">
        <v>7352</v>
      </c>
      <c r="C1330" s="184" t="s">
        <v>4878</v>
      </c>
      <c r="D1330" s="81" t="str">
        <f ca="1">IF(
    NOT(ISERROR(_xlfn.XLOOKUP($B1330, '4.Illumina'!F:F, '4.Illumina'!E:E))),
    _xlfn.XLOOKUP($B1330, '4.Illumina'!F:F, '4.Illumina'!E:E),
    IF(
        NOT(ISERROR(_xlfn.XLOOKUP($B1330, '4.PacBio'!F:F, '4.PacBio'!E:E))),
        _xlfn.XLOOKUP($B1330, '4.PacBio'!F:F, '4.PacBio'!E:E),
        IF(
            NOT(ISERROR(_xlfn.XLOOKUP($B1330, '4.HiCLibrary'!F:F, '4.HiCLibrary'!E:E))),
            _xlfn.XLOOKUP($B1330, '4.HiCLibrary'!F:F, '4.HiCLibrary'!E:E),
            IFERROR(
                _xlfn.XLOOKUP($B1330, '4.ONT'!F:F, '4.ONT'!E:E, "?"),
                "?"
            )
        )
    )
)</f>
        <v>OG671</v>
      </c>
      <c r="E1330" t="str">
        <f t="shared" si="21"/>
        <v>OG671G_D_IL_NOVA_240313_LA</v>
      </c>
      <c r="F1330" s="183" t="s">
        <v>6459</v>
      </c>
      <c r="G1330" s="183" t="s">
        <v>6471</v>
      </c>
      <c r="H1330" s="289">
        <v>45364</v>
      </c>
      <c r="I1330" s="183" t="s">
        <v>6666</v>
      </c>
      <c r="K1330" s="183"/>
      <c r="L1330" s="185"/>
    </row>
    <row r="1331" spans="1:12" x14ac:dyDescent="0.25">
      <c r="A1331" s="115">
        <f ca="1">INDEX('1.MetaData'!A:A, MATCH($D1331, '1.MetaData'!$B:$B, 0))</f>
        <v>672</v>
      </c>
      <c r="B1331" s="161" t="s">
        <v>7353</v>
      </c>
      <c r="C1331" s="183" t="s">
        <v>4878</v>
      </c>
      <c r="D1331" s="81" t="str">
        <f ca="1">IF(
    NOT(ISERROR(_xlfn.XLOOKUP($B1331, '4.Illumina'!F:F, '4.Illumina'!E:E))),
    _xlfn.XLOOKUP($B1331, '4.Illumina'!F:F, '4.Illumina'!E:E),
    IF(
        NOT(ISERROR(_xlfn.XLOOKUP($B1331, '4.PacBio'!F:F, '4.PacBio'!E:E))),
        _xlfn.XLOOKUP($B1331, '4.PacBio'!F:F, '4.PacBio'!E:E),
        IF(
            NOT(ISERROR(_xlfn.XLOOKUP($B1331, '4.HiCLibrary'!F:F, '4.HiCLibrary'!E:E))),
            _xlfn.XLOOKUP($B1331, '4.HiCLibrary'!F:F, '4.HiCLibrary'!E:E),
            IFERROR(
                _xlfn.XLOOKUP($B1331, '4.ONT'!F:F, '4.ONT'!E:E, "?"),
                "?"
            )
        )
    )
)</f>
        <v>OG672</v>
      </c>
      <c r="E1331" t="str">
        <f t="shared" si="21"/>
        <v>OG672H_D2_LSKL_ONT_240306_AD</v>
      </c>
      <c r="F1331" s="183" t="s">
        <v>40</v>
      </c>
      <c r="G1331" s="183" t="s">
        <v>6477</v>
      </c>
      <c r="H1331" s="289">
        <v>45357</v>
      </c>
      <c r="I1331" s="183" t="s">
        <v>6478</v>
      </c>
      <c r="J1331" s="183" t="s">
        <v>7354</v>
      </c>
      <c r="K1331" s="183" t="s">
        <v>107</v>
      </c>
      <c r="L1331" s="185"/>
    </row>
    <row r="1332" spans="1:12" x14ac:dyDescent="0.25">
      <c r="A1332" s="115">
        <f ca="1">INDEX('1.MetaData'!A:A, MATCH($D1332, '1.MetaData'!$B:$B, 0))</f>
        <v>111</v>
      </c>
      <c r="B1332" s="161" t="s">
        <v>7355</v>
      </c>
      <c r="C1332" s="184" t="s">
        <v>4878</v>
      </c>
      <c r="D1332" s="81" t="str">
        <f ca="1">IF(
    NOT(ISERROR(_xlfn.XLOOKUP($B1332, '4.Illumina'!F:F, '4.Illumina'!E:E))),
    _xlfn.XLOOKUP($B1332, '4.Illumina'!F:F, '4.Illumina'!E:E),
    IF(
        NOT(ISERROR(_xlfn.XLOOKUP($B1332, '4.PacBio'!F:F, '4.PacBio'!E:E))),
        _xlfn.XLOOKUP($B1332, '4.PacBio'!F:F, '4.PacBio'!E:E),
        IF(
            NOT(ISERROR(_xlfn.XLOOKUP($B1332, '4.HiCLibrary'!F:F, '4.HiCLibrary'!E:E))),
            _xlfn.XLOOKUP($B1332, '4.HiCLibrary'!F:F, '4.HiCLibrary'!E:E),
            IFERROR(
                _xlfn.XLOOKUP($B1332, '4.ONT'!F:F, '4.ONT'!E:E, "?"),
                "?"
            )
        )
    )
)</f>
        <v>OG111</v>
      </c>
      <c r="E1332" t="str">
        <f t="shared" si="21"/>
        <v>OG111H_D_SBL_PACB_241018_LA</v>
      </c>
      <c r="F1332" s="183" t="s">
        <v>6463</v>
      </c>
      <c r="G1332" s="183" t="s">
        <v>6499</v>
      </c>
      <c r="H1332" s="289">
        <v>45583</v>
      </c>
      <c r="I1332" s="183" t="s">
        <v>6648</v>
      </c>
      <c r="J1332" s="183" t="s">
        <v>6649</v>
      </c>
      <c r="K1332" s="185">
        <v>0.5</v>
      </c>
      <c r="L1332" s="185"/>
    </row>
    <row r="1333" spans="1:12" x14ac:dyDescent="0.25">
      <c r="A1333" s="115">
        <f ca="1">INDEX('1.MetaData'!A:A, MATCH($D1333, '1.MetaData'!$B:$B, 0))</f>
        <v>672</v>
      </c>
      <c r="B1333" s="161" t="s">
        <v>7356</v>
      </c>
      <c r="C1333" s="183" t="s">
        <v>4878</v>
      </c>
      <c r="D1333" s="81" t="str">
        <f ca="1">IF(
    NOT(ISERROR(_xlfn.XLOOKUP($B1333, '4.Illumina'!F:F, '4.Illumina'!E:E))),
    _xlfn.XLOOKUP($B1333, '4.Illumina'!F:F, '4.Illumina'!E:E),
    IF(
        NOT(ISERROR(_xlfn.XLOOKUP($B1333, '4.PacBio'!F:F, '4.PacBio'!E:E))),
        _xlfn.XLOOKUP($B1333, '4.PacBio'!F:F, '4.PacBio'!E:E),
        IF(
            NOT(ISERROR(_xlfn.XLOOKUP($B1333, '4.HiCLibrary'!F:F, '4.HiCLibrary'!E:E))),
            _xlfn.XLOOKUP($B1333, '4.HiCLibrary'!F:F, '4.HiCLibrary'!E:E),
            IFERROR(
                _xlfn.XLOOKUP($B1333, '4.ONT'!F:F, '4.ONT'!E:E, "?"),
                "?"
            )
        )
    )
)</f>
        <v>OG672</v>
      </c>
      <c r="E1333" t="str">
        <f t="shared" si="21"/>
        <v>OG672L-1_HICL_ISEQ_240222_AD2</v>
      </c>
      <c r="F1333" s="183" t="s">
        <v>6468</v>
      </c>
      <c r="G1333" s="183" t="s">
        <v>6460</v>
      </c>
      <c r="H1333" s="289">
        <v>45344</v>
      </c>
      <c r="I1333" s="183" t="s">
        <v>6548</v>
      </c>
      <c r="J1333" s="183" t="s">
        <v>107</v>
      </c>
      <c r="K1333" s="183" t="s">
        <v>107</v>
      </c>
      <c r="L1333" s="185"/>
    </row>
    <row r="1334" spans="1:12" x14ac:dyDescent="0.25">
      <c r="A1334" s="115">
        <f ca="1">INDEX('1.MetaData'!A:A, MATCH($D1334, '1.MetaData'!$B:$B, 0))</f>
        <v>672</v>
      </c>
      <c r="B1334" s="161" t="s">
        <v>7356</v>
      </c>
      <c r="C1334" s="183" t="s">
        <v>4878</v>
      </c>
      <c r="D1334" s="81" t="str">
        <f ca="1">IF(
    NOT(ISERROR(_xlfn.XLOOKUP($B1334, '4.Illumina'!F:F, '4.Illumina'!E:E))),
    _xlfn.XLOOKUP($B1334, '4.Illumina'!F:F, '4.Illumina'!E:E),
    IF(
        NOT(ISERROR(_xlfn.XLOOKUP($B1334, '4.PacBio'!F:F, '4.PacBio'!E:E))),
        _xlfn.XLOOKUP($B1334, '4.PacBio'!F:F, '4.PacBio'!E:E),
        IF(
            NOT(ISERROR(_xlfn.XLOOKUP($B1334, '4.HiCLibrary'!F:F, '4.HiCLibrary'!E:E))),
            _xlfn.XLOOKUP($B1334, '4.HiCLibrary'!F:F, '4.HiCLibrary'!E:E),
            IFERROR(
                _xlfn.XLOOKUP($B1334, '4.ONT'!F:F, '4.ONT'!E:E, "?"),
                "?"
            )
        )
    )
)</f>
        <v>OG672</v>
      </c>
      <c r="E1334" t="str">
        <f t="shared" si="21"/>
        <v>OG672L-1_HICL_NEXT_240301_AD</v>
      </c>
      <c r="F1334" s="183" t="s">
        <v>6468</v>
      </c>
      <c r="G1334" s="183" t="s">
        <v>6469</v>
      </c>
      <c r="H1334" s="289">
        <v>45352</v>
      </c>
      <c r="I1334" s="183" t="s">
        <v>6549</v>
      </c>
      <c r="J1334" s="183" t="s">
        <v>107</v>
      </c>
      <c r="K1334" s="183" t="s">
        <v>107</v>
      </c>
      <c r="L1334" s="185"/>
    </row>
    <row r="1335" spans="1:12" x14ac:dyDescent="0.25">
      <c r="A1335" s="115">
        <f ca="1">INDEX('1.MetaData'!A:A, MATCH($D1335, '1.MetaData'!$B:$B, 0))</f>
        <v>672</v>
      </c>
      <c r="B1335" s="161" t="s">
        <v>7357</v>
      </c>
      <c r="C1335" s="183" t="s">
        <v>4878</v>
      </c>
      <c r="D1335" s="81" t="str">
        <f ca="1">IF(
    NOT(ISERROR(_xlfn.XLOOKUP($B1335, '4.Illumina'!F:F, '4.Illumina'!E:E))),
    _xlfn.XLOOKUP($B1335, '4.Illumina'!F:F, '4.Illumina'!E:E),
    IF(
        NOT(ISERROR(_xlfn.XLOOKUP($B1335, '4.PacBio'!F:F, '4.PacBio'!E:E))),
        _xlfn.XLOOKUP($B1335, '4.PacBio'!F:F, '4.PacBio'!E:E),
        IF(
            NOT(ISERROR(_xlfn.XLOOKUP($B1335, '4.HiCLibrary'!F:F, '4.HiCLibrary'!E:E))),
            _xlfn.XLOOKUP($B1335, '4.HiCLibrary'!F:F, '4.HiCLibrary'!E:E),
            IFERROR(
                _xlfn.XLOOKUP($B1335, '4.ONT'!F:F, '4.ONT'!E:E, "?"),
                "?"
            )
        )
    )
)</f>
        <v>OG672</v>
      </c>
      <c r="E1335" t="str">
        <f t="shared" si="21"/>
        <v>OG672H_D2_SBL_PACB_240215_AD</v>
      </c>
      <c r="F1335" s="183" t="s">
        <v>6463</v>
      </c>
      <c r="G1335" s="183" t="s">
        <v>6499</v>
      </c>
      <c r="H1335" s="289">
        <v>45336</v>
      </c>
      <c r="I1335" s="183" t="s">
        <v>6658</v>
      </c>
      <c r="J1335" s="183" t="s">
        <v>5102</v>
      </c>
      <c r="K1335" s="185">
        <v>1</v>
      </c>
      <c r="L1335" s="185"/>
    </row>
    <row r="1336" spans="1:12" x14ac:dyDescent="0.25">
      <c r="A1336" s="115">
        <f ca="1">INDEX('1.MetaData'!A:A, MATCH($D1336, '1.MetaData'!$B:$B, 0))</f>
        <v>673</v>
      </c>
      <c r="B1336" s="161" t="s">
        <v>7358</v>
      </c>
      <c r="C1336" s="184" t="s">
        <v>4878</v>
      </c>
      <c r="D1336" s="81" t="str">
        <f ca="1">IF(
    NOT(ISERROR(_xlfn.XLOOKUP($B1336, '4.Illumina'!F:F, '4.Illumina'!E:E))),
    _xlfn.XLOOKUP($B1336, '4.Illumina'!F:F, '4.Illumina'!E:E),
    IF(
        NOT(ISERROR(_xlfn.XLOOKUP($B1336, '4.PacBio'!F:F, '4.PacBio'!E:E))),
        _xlfn.XLOOKUP($B1336, '4.PacBio'!F:F, '4.PacBio'!E:E),
        IF(
            NOT(ISERROR(_xlfn.XLOOKUP($B1336, '4.HiCLibrary'!F:F, '4.HiCLibrary'!E:E))),
            _xlfn.XLOOKUP($B1336, '4.HiCLibrary'!F:F, '4.HiCLibrary'!E:E),
            IFERROR(
                _xlfn.XLOOKUP($B1336, '4.ONT'!F:F, '4.ONT'!E:E, "?"),
                "?"
            )
        )
    )
)</f>
        <v>OG673</v>
      </c>
      <c r="E1336" t="str">
        <f t="shared" si="21"/>
        <v>OG673L-1_HICL_ISEQ_241016_AD</v>
      </c>
      <c r="F1336" s="183" t="s">
        <v>6468</v>
      </c>
      <c r="G1336" s="183" t="s">
        <v>6460</v>
      </c>
      <c r="H1336" s="289">
        <v>45581</v>
      </c>
      <c r="I1336" s="183" t="s">
        <v>6645</v>
      </c>
      <c r="J1336" s="183" t="s">
        <v>107</v>
      </c>
      <c r="K1336" s="185" t="s">
        <v>107</v>
      </c>
      <c r="L1336" s="185"/>
    </row>
    <row r="1337" spans="1:12" x14ac:dyDescent="0.25">
      <c r="A1337" s="115">
        <f ca="1">INDEX('1.MetaData'!A:A, MATCH($D1337, '1.MetaData'!$B:$B, 0))</f>
        <v>674</v>
      </c>
      <c r="B1337" s="161" t="s">
        <v>7359</v>
      </c>
      <c r="C1337" s="184" t="s">
        <v>4878</v>
      </c>
      <c r="D1337" s="81" t="str">
        <f ca="1">IF(
    NOT(ISERROR(_xlfn.XLOOKUP($B1337, '4.Illumina'!F:F, '4.Illumina'!E:E))),
    _xlfn.XLOOKUP($B1337, '4.Illumina'!F:F, '4.Illumina'!E:E),
    IF(
        NOT(ISERROR(_xlfn.XLOOKUP($B1337, '4.PacBio'!F:F, '4.PacBio'!E:E))),
        _xlfn.XLOOKUP($B1337, '4.PacBio'!F:F, '4.PacBio'!E:E),
        IF(
            NOT(ISERROR(_xlfn.XLOOKUP($B1337, '4.HiCLibrary'!F:F, '4.HiCLibrary'!E:E))),
            _xlfn.XLOOKUP($B1337, '4.HiCLibrary'!F:F, '4.HiCLibrary'!E:E),
            IFERROR(
                _xlfn.XLOOKUP($B1337, '4.ONT'!F:F, '4.ONT'!E:E, "?"),
                "?"
            )
        )
    )
)</f>
        <v>OG674</v>
      </c>
      <c r="E1337" t="str">
        <f t="shared" si="21"/>
        <v>OG674G_D_IL_ISEQ_240709_AMD</v>
      </c>
      <c r="F1337" s="183" t="s">
        <v>6459</v>
      </c>
      <c r="G1337" s="183" t="s">
        <v>6460</v>
      </c>
      <c r="H1337" s="289">
        <v>45482</v>
      </c>
      <c r="I1337" s="183" t="s">
        <v>6475</v>
      </c>
      <c r="J1337" s="183" t="s">
        <v>107</v>
      </c>
      <c r="K1337" s="185" t="s">
        <v>107</v>
      </c>
      <c r="L1337" s="185"/>
    </row>
    <row r="1338" spans="1:12" x14ac:dyDescent="0.25">
      <c r="A1338" s="115">
        <f ca="1">INDEX('1.MetaData'!A:A, MATCH($D1338, '1.MetaData'!$B:$B, 0))</f>
        <v>674</v>
      </c>
      <c r="B1338" s="161" t="s">
        <v>7359</v>
      </c>
      <c r="C1338" s="184" t="s">
        <v>4878</v>
      </c>
      <c r="D1338" s="81" t="str">
        <f ca="1">IF(
    NOT(ISERROR(_xlfn.XLOOKUP($B1338, '4.Illumina'!F:F, '4.Illumina'!E:E))),
    _xlfn.XLOOKUP($B1338, '4.Illumina'!F:F, '4.Illumina'!E:E),
    IF(
        NOT(ISERROR(_xlfn.XLOOKUP($B1338, '4.PacBio'!F:F, '4.PacBio'!E:E))),
        _xlfn.XLOOKUP($B1338, '4.PacBio'!F:F, '4.PacBio'!E:E),
        IF(
            NOT(ISERROR(_xlfn.XLOOKUP($B1338, '4.HiCLibrary'!F:F, '4.HiCLibrary'!E:E))),
            _xlfn.XLOOKUP($B1338, '4.HiCLibrary'!F:F, '4.HiCLibrary'!E:E),
            IFERROR(
                _xlfn.XLOOKUP($B1338, '4.ONT'!F:F, '4.ONT'!E:E, "?"),
                "?"
            )
        )
    )
)</f>
        <v>OG674</v>
      </c>
      <c r="E1338" t="str">
        <f t="shared" si="21"/>
        <v>OG674G_D_IL_NOVA_240716_AMD</v>
      </c>
      <c r="F1338" s="183" t="s">
        <v>6459</v>
      </c>
      <c r="G1338" s="183" t="s">
        <v>6471</v>
      </c>
      <c r="H1338" s="289">
        <v>45489</v>
      </c>
      <c r="I1338" s="183" t="s">
        <v>6484</v>
      </c>
      <c r="J1338" s="183" t="s">
        <v>107</v>
      </c>
      <c r="K1338" s="185" t="s">
        <v>107</v>
      </c>
      <c r="L1338" s="185"/>
    </row>
    <row r="1339" spans="1:12" x14ac:dyDescent="0.25">
      <c r="A1339" s="115">
        <f ca="1">INDEX('1.MetaData'!A:A, MATCH($D1339, '1.MetaData'!$B:$B, 0))</f>
        <v>673</v>
      </c>
      <c r="B1339" s="161" t="s">
        <v>7360</v>
      </c>
      <c r="C1339" s="183" t="s">
        <v>4878</v>
      </c>
      <c r="D1339" s="81" t="str">
        <f ca="1">IF(
    NOT(ISERROR(_xlfn.XLOOKUP($B1339, '4.Illumina'!F:F, '4.Illumina'!E:E))),
    _xlfn.XLOOKUP($B1339, '4.Illumina'!F:F, '4.Illumina'!E:E),
    IF(
        NOT(ISERROR(_xlfn.XLOOKUP($B1339, '4.PacBio'!F:F, '4.PacBio'!E:E))),
        _xlfn.XLOOKUP($B1339, '4.PacBio'!F:F, '4.PacBio'!E:E),
        IF(
            NOT(ISERROR(_xlfn.XLOOKUP($B1339, '4.HiCLibrary'!F:F, '4.HiCLibrary'!E:E))),
            _xlfn.XLOOKUP($B1339, '4.HiCLibrary'!F:F, '4.HiCLibrary'!E:E),
            IFERROR(
                _xlfn.XLOOKUP($B1339, '4.ONT'!F:F, '4.ONT'!E:E, "?"),
                "?"
            )
        )
    )
)</f>
        <v>OG673</v>
      </c>
      <c r="E1339" t="str">
        <f t="shared" si="21"/>
        <v>OG673H_D_SBL2_PACB_240427_LA</v>
      </c>
      <c r="F1339" s="183" t="s">
        <v>6463</v>
      </c>
      <c r="G1339" s="183" t="s">
        <v>6499</v>
      </c>
      <c r="H1339" s="289">
        <v>45414</v>
      </c>
      <c r="I1339" s="183" t="s">
        <v>6591</v>
      </c>
      <c r="J1339" s="183" t="s">
        <v>5098</v>
      </c>
      <c r="K1339" s="185">
        <v>1</v>
      </c>
      <c r="L1339" s="185"/>
    </row>
    <row r="1340" spans="1:12" x14ac:dyDescent="0.25">
      <c r="A1340" s="115">
        <f ca="1">INDEX('1.MetaData'!A:A, MATCH($D1340, '1.MetaData'!$B:$B, 0))</f>
        <v>676</v>
      </c>
      <c r="B1340" s="161" t="s">
        <v>7361</v>
      </c>
      <c r="C1340" s="184" t="s">
        <v>4878</v>
      </c>
      <c r="D1340" s="81" t="str">
        <f ca="1">IF(
    NOT(ISERROR(_xlfn.XLOOKUP($B1340, '4.Illumina'!F:F, '4.Illumina'!E:E))),
    _xlfn.XLOOKUP($B1340, '4.Illumina'!F:F, '4.Illumina'!E:E),
    IF(
        NOT(ISERROR(_xlfn.XLOOKUP($B1340, '4.PacBio'!F:F, '4.PacBio'!E:E))),
        _xlfn.XLOOKUP($B1340, '4.PacBio'!F:F, '4.PacBio'!E:E),
        IF(
            NOT(ISERROR(_xlfn.XLOOKUP($B1340, '4.HiCLibrary'!F:F, '4.HiCLibrary'!E:E))),
            _xlfn.XLOOKUP($B1340, '4.HiCLibrary'!F:F, '4.HiCLibrary'!E:E),
            IFERROR(
                _xlfn.XLOOKUP($B1340, '4.ONT'!F:F, '4.ONT'!E:E, "?"),
                "?"
            )
        )
    )
)</f>
        <v>OG676</v>
      </c>
      <c r="E1340" t="str">
        <f t="shared" si="21"/>
        <v>OG676G-1_HICL_ISEQ_241016_AD</v>
      </c>
      <c r="F1340" s="183" t="s">
        <v>6468</v>
      </c>
      <c r="G1340" s="183" t="s">
        <v>6460</v>
      </c>
      <c r="H1340" s="289">
        <v>45581</v>
      </c>
      <c r="I1340" s="183" t="s">
        <v>6645</v>
      </c>
      <c r="J1340" s="183" t="s">
        <v>107</v>
      </c>
      <c r="K1340" s="185" t="s">
        <v>107</v>
      </c>
      <c r="L1340" s="185"/>
    </row>
    <row r="1341" spans="1:12" x14ac:dyDescent="0.25">
      <c r="A1341" s="115">
        <f ca="1">INDEX('1.MetaData'!A:A, MATCH($D1341, '1.MetaData'!$B:$B, 0))</f>
        <v>677</v>
      </c>
      <c r="B1341" s="161" t="s">
        <v>7362</v>
      </c>
      <c r="C1341" s="184" t="s">
        <v>4878</v>
      </c>
      <c r="D1341" s="81" t="str">
        <f ca="1">IF(
    NOT(ISERROR(_xlfn.XLOOKUP($B1341, '4.Illumina'!F:F, '4.Illumina'!E:E))),
    _xlfn.XLOOKUP($B1341, '4.Illumina'!F:F, '4.Illumina'!E:E),
    IF(
        NOT(ISERROR(_xlfn.XLOOKUP($B1341, '4.PacBio'!F:F, '4.PacBio'!E:E))),
        _xlfn.XLOOKUP($B1341, '4.PacBio'!F:F, '4.PacBio'!E:E),
        IF(
            NOT(ISERROR(_xlfn.XLOOKUP($B1341, '4.HiCLibrary'!F:F, '4.HiCLibrary'!E:E))),
            _xlfn.XLOOKUP($B1341, '4.HiCLibrary'!F:F, '4.HiCLibrary'!E:E),
            IFERROR(
                _xlfn.XLOOKUP($B1341, '4.ONT'!F:F, '4.ONT'!E:E, "?"),
                "?"
            )
        )
    )
)</f>
        <v>OG677</v>
      </c>
      <c r="E1341" t="str">
        <f t="shared" si="21"/>
        <v>OG677G_D_IL_ISEQ_240311_LA</v>
      </c>
      <c r="F1341" s="183" t="s">
        <v>6459</v>
      </c>
      <c r="G1341" s="183" t="s">
        <v>6460</v>
      </c>
      <c r="H1341" s="289">
        <v>45362</v>
      </c>
      <c r="I1341" s="183" t="s">
        <v>6665</v>
      </c>
      <c r="K1341" s="183"/>
      <c r="L1341" s="185"/>
    </row>
    <row r="1342" spans="1:12" x14ac:dyDescent="0.25">
      <c r="A1342" s="115">
        <f ca="1">INDEX('1.MetaData'!A:A, MATCH($D1342, '1.MetaData'!$B:$B, 0))</f>
        <v>677</v>
      </c>
      <c r="B1342" s="161" t="s">
        <v>7362</v>
      </c>
      <c r="C1342" s="184" t="s">
        <v>4878</v>
      </c>
      <c r="D1342" s="81" t="str">
        <f ca="1">IF(
    NOT(ISERROR(_xlfn.XLOOKUP($B1342, '4.Illumina'!F:F, '4.Illumina'!E:E))),
    _xlfn.XLOOKUP($B1342, '4.Illumina'!F:F, '4.Illumina'!E:E),
    IF(
        NOT(ISERROR(_xlfn.XLOOKUP($B1342, '4.PacBio'!F:F, '4.PacBio'!E:E))),
        _xlfn.XLOOKUP($B1342, '4.PacBio'!F:F, '4.PacBio'!E:E),
        IF(
            NOT(ISERROR(_xlfn.XLOOKUP($B1342, '4.HiCLibrary'!F:F, '4.HiCLibrary'!E:E))),
            _xlfn.XLOOKUP($B1342, '4.HiCLibrary'!F:F, '4.HiCLibrary'!E:E),
            IFERROR(
                _xlfn.XLOOKUP($B1342, '4.ONT'!F:F, '4.ONT'!E:E, "?"),
                "?"
            )
        )
    )
)</f>
        <v>OG677</v>
      </c>
      <c r="E1342" t="str">
        <f t="shared" ref="E1342:E1405" si="22">CONCATENATE(B1342,"_",I1342)</f>
        <v>OG677G_D_IL_NOVA_240313_LA</v>
      </c>
      <c r="F1342" s="183" t="s">
        <v>6459</v>
      </c>
      <c r="G1342" s="183" t="s">
        <v>6471</v>
      </c>
      <c r="H1342" s="289">
        <v>45364</v>
      </c>
      <c r="I1342" s="183" t="s">
        <v>6666</v>
      </c>
      <c r="K1342" s="183"/>
      <c r="L1342" s="185"/>
    </row>
    <row r="1343" spans="1:12" x14ac:dyDescent="0.25">
      <c r="A1343" s="115">
        <f ca="1">INDEX('1.MetaData'!A:A, MATCH($D1343, '1.MetaData'!$B:$B, 0))</f>
        <v>676</v>
      </c>
      <c r="B1343" s="161" t="s">
        <v>7363</v>
      </c>
      <c r="C1343" s="183" t="s">
        <v>4878</v>
      </c>
      <c r="D1343" s="81" t="str">
        <f ca="1">IF(
    NOT(ISERROR(_xlfn.XLOOKUP($B1343, '4.Illumina'!F:F, '4.Illumina'!E:E))),
    _xlfn.XLOOKUP($B1343, '4.Illumina'!F:F, '4.Illumina'!E:E),
    IF(
        NOT(ISERROR(_xlfn.XLOOKUP($B1343, '4.PacBio'!F:F, '4.PacBio'!E:E))),
        _xlfn.XLOOKUP($B1343, '4.PacBio'!F:F, '4.PacBio'!E:E),
        IF(
            NOT(ISERROR(_xlfn.XLOOKUP($B1343, '4.HiCLibrary'!F:F, '4.HiCLibrary'!E:E))),
            _xlfn.XLOOKUP($B1343, '4.HiCLibrary'!F:F, '4.HiCLibrary'!E:E),
            IFERROR(
                _xlfn.XLOOKUP($B1343, '4.ONT'!F:F, '4.ONT'!E:E, "?"),
                "?"
            )
        )
    )
)</f>
        <v>OG676</v>
      </c>
      <c r="E1343" t="str">
        <f t="shared" si="22"/>
        <v>OG676H_D_SBL_PACB_240327_LA</v>
      </c>
      <c r="F1343" s="183" t="s">
        <v>6463</v>
      </c>
      <c r="G1343" s="183" t="s">
        <v>6499</v>
      </c>
      <c r="H1343" s="289">
        <v>45378</v>
      </c>
      <c r="I1343" s="183" t="s">
        <v>7310</v>
      </c>
      <c r="J1343" s="183" t="s">
        <v>5100</v>
      </c>
      <c r="K1343" s="185">
        <v>1</v>
      </c>
      <c r="L1343" s="185"/>
    </row>
    <row r="1344" spans="1:12" x14ac:dyDescent="0.25">
      <c r="A1344" s="115">
        <f ca="1">INDEX('1.MetaData'!A:A, MATCH($D1344, '1.MetaData'!$B:$B, 0))</f>
        <v>678</v>
      </c>
      <c r="B1344" s="161" t="s">
        <v>7364</v>
      </c>
      <c r="C1344" s="184" t="s">
        <v>4878</v>
      </c>
      <c r="D1344" s="81" t="str">
        <f ca="1">IF(
    NOT(ISERROR(_xlfn.XLOOKUP($B1344, '4.Illumina'!F:F, '4.Illumina'!E:E))),
    _xlfn.XLOOKUP($B1344, '4.Illumina'!F:F, '4.Illumina'!E:E),
    IF(
        NOT(ISERROR(_xlfn.XLOOKUP($B1344, '4.PacBio'!F:F, '4.PacBio'!E:E))),
        _xlfn.XLOOKUP($B1344, '4.PacBio'!F:F, '4.PacBio'!E:E),
        IF(
            NOT(ISERROR(_xlfn.XLOOKUP($B1344, '4.HiCLibrary'!F:F, '4.HiCLibrary'!E:E))),
            _xlfn.XLOOKUP($B1344, '4.HiCLibrary'!F:F, '4.HiCLibrary'!E:E),
            IFERROR(
                _xlfn.XLOOKUP($B1344, '4.ONT'!F:F, '4.ONT'!E:E, "?"),
                "?"
            )
        )
    )
)</f>
        <v>OG678</v>
      </c>
      <c r="E1344" t="str">
        <f t="shared" si="22"/>
        <v>OG678G-1_HICL_ISEQ_241016_AD</v>
      </c>
      <c r="F1344" s="183" t="s">
        <v>6468</v>
      </c>
      <c r="G1344" s="183" t="s">
        <v>6460</v>
      </c>
      <c r="H1344" s="289">
        <v>45581</v>
      </c>
      <c r="I1344" s="183" t="s">
        <v>6645</v>
      </c>
      <c r="J1344" s="183" t="s">
        <v>107</v>
      </c>
      <c r="K1344" s="185" t="s">
        <v>107</v>
      </c>
      <c r="L1344" s="185"/>
    </row>
    <row r="1345" spans="1:12" x14ac:dyDescent="0.25">
      <c r="A1345" s="115">
        <f ca="1">INDEX('1.MetaData'!A:A, MATCH($D1345, '1.MetaData'!$B:$B, 0))</f>
        <v>678</v>
      </c>
      <c r="B1345" s="161" t="s">
        <v>7365</v>
      </c>
      <c r="C1345" s="183" t="s">
        <v>4878</v>
      </c>
      <c r="D1345" s="81" t="str">
        <f ca="1">IF(
    NOT(ISERROR(_xlfn.XLOOKUP($B1345, '4.Illumina'!F:F, '4.Illumina'!E:E))),
    _xlfn.XLOOKUP($B1345, '4.Illumina'!F:F, '4.Illumina'!E:E),
    IF(
        NOT(ISERROR(_xlfn.XLOOKUP($B1345, '4.PacBio'!F:F, '4.PacBio'!E:E))),
        _xlfn.XLOOKUP($B1345, '4.PacBio'!F:F, '4.PacBio'!E:E),
        IF(
            NOT(ISERROR(_xlfn.XLOOKUP($B1345, '4.HiCLibrary'!F:F, '4.HiCLibrary'!E:E))),
            _xlfn.XLOOKUP($B1345, '4.HiCLibrary'!F:F, '4.HiCLibrary'!E:E),
            IFERROR(
                _xlfn.XLOOKUP($B1345, '4.ONT'!F:F, '4.ONT'!E:E, "?"),
                "?"
            )
        )
    )
)</f>
        <v>OG678</v>
      </c>
      <c r="E1345" t="str">
        <f t="shared" si="22"/>
        <v>OG678H_D_SBL_PACB_240327_LA</v>
      </c>
      <c r="F1345" s="183" t="s">
        <v>6463</v>
      </c>
      <c r="G1345" s="183" t="s">
        <v>6499</v>
      </c>
      <c r="H1345" s="289">
        <v>45378</v>
      </c>
      <c r="I1345" s="183" t="s">
        <v>7310</v>
      </c>
      <c r="J1345" s="183" t="s">
        <v>5098</v>
      </c>
      <c r="K1345" s="185">
        <v>1</v>
      </c>
      <c r="L1345" s="185"/>
    </row>
    <row r="1346" spans="1:12" x14ac:dyDescent="0.25">
      <c r="A1346" s="115">
        <f ca="1">INDEX('1.MetaData'!A:A, MATCH($D1346, '1.MetaData'!$B:$B, 0))</f>
        <v>682</v>
      </c>
      <c r="B1346" s="161" t="s">
        <v>7366</v>
      </c>
      <c r="C1346" s="184" t="s">
        <v>4878</v>
      </c>
      <c r="D1346" s="81" t="str">
        <f ca="1">IF(
    NOT(ISERROR(_xlfn.XLOOKUP($B1346, '4.Illumina'!F:F, '4.Illumina'!E:E))),
    _xlfn.XLOOKUP($B1346, '4.Illumina'!F:F, '4.Illumina'!E:E),
    IF(
        NOT(ISERROR(_xlfn.XLOOKUP($B1346, '4.PacBio'!F:F, '4.PacBio'!E:E))),
        _xlfn.XLOOKUP($B1346, '4.PacBio'!F:F, '4.PacBio'!E:E),
        IF(
            NOT(ISERROR(_xlfn.XLOOKUP($B1346, '4.HiCLibrary'!F:F, '4.HiCLibrary'!E:E))),
            _xlfn.XLOOKUP($B1346, '4.HiCLibrary'!F:F, '4.HiCLibrary'!E:E),
            IFERROR(
                _xlfn.XLOOKUP($B1346, '4.ONT'!F:F, '4.ONT'!E:E, "?"),
                "?"
            )
        )
    )
)</f>
        <v>OG682</v>
      </c>
      <c r="E1346" t="str">
        <f t="shared" si="22"/>
        <v>OG682G_D_IL_ISEQ_240709_AMD</v>
      </c>
      <c r="F1346" s="183" t="s">
        <v>6459</v>
      </c>
      <c r="G1346" s="183" t="s">
        <v>6460</v>
      </c>
      <c r="H1346" s="289">
        <v>45482</v>
      </c>
      <c r="I1346" s="183" t="s">
        <v>6475</v>
      </c>
      <c r="J1346" s="183" t="s">
        <v>107</v>
      </c>
      <c r="K1346" s="185" t="s">
        <v>107</v>
      </c>
      <c r="L1346" s="185"/>
    </row>
    <row r="1347" spans="1:12" x14ac:dyDescent="0.25">
      <c r="A1347" s="115">
        <f ca="1">INDEX('1.MetaData'!A:A, MATCH($D1347, '1.MetaData'!$B:$B, 0))</f>
        <v>682</v>
      </c>
      <c r="B1347" s="161" t="s">
        <v>7366</v>
      </c>
      <c r="C1347" s="184" t="s">
        <v>4878</v>
      </c>
      <c r="D1347" s="81" t="str">
        <f ca="1">IF(
    NOT(ISERROR(_xlfn.XLOOKUP($B1347, '4.Illumina'!F:F, '4.Illumina'!E:E))),
    _xlfn.XLOOKUP($B1347, '4.Illumina'!F:F, '4.Illumina'!E:E),
    IF(
        NOT(ISERROR(_xlfn.XLOOKUP($B1347, '4.PacBio'!F:F, '4.PacBio'!E:E))),
        _xlfn.XLOOKUP($B1347, '4.PacBio'!F:F, '4.PacBio'!E:E),
        IF(
            NOT(ISERROR(_xlfn.XLOOKUP($B1347, '4.HiCLibrary'!F:F, '4.HiCLibrary'!E:E))),
            _xlfn.XLOOKUP($B1347, '4.HiCLibrary'!F:F, '4.HiCLibrary'!E:E),
            IFERROR(
                _xlfn.XLOOKUP($B1347, '4.ONT'!F:F, '4.ONT'!E:E, "?"),
                "?"
            )
        )
    )
)</f>
        <v>OG682</v>
      </c>
      <c r="E1347" t="str">
        <f t="shared" si="22"/>
        <v>OG682G_D_IL_NOVA_240716_AMD</v>
      </c>
      <c r="F1347" s="183" t="s">
        <v>6459</v>
      </c>
      <c r="G1347" s="183" t="s">
        <v>6471</v>
      </c>
      <c r="H1347" s="289">
        <v>45489</v>
      </c>
      <c r="I1347" s="183" t="s">
        <v>6484</v>
      </c>
      <c r="J1347" s="183" t="s">
        <v>107</v>
      </c>
      <c r="K1347" s="185" t="s">
        <v>107</v>
      </c>
      <c r="L1347" s="185"/>
    </row>
    <row r="1348" spans="1:12" x14ac:dyDescent="0.25">
      <c r="A1348" s="115">
        <f ca="1">INDEX('1.MetaData'!A:A, MATCH($D1348, '1.MetaData'!$B:$B, 0))</f>
        <v>683</v>
      </c>
      <c r="B1348" s="161" t="s">
        <v>7367</v>
      </c>
      <c r="C1348" s="183" t="s">
        <v>4878</v>
      </c>
      <c r="D1348" s="81" t="str">
        <f ca="1">IF(
    NOT(ISERROR(_xlfn.XLOOKUP($B1348, '4.Illumina'!F:F, '4.Illumina'!E:E))),
    _xlfn.XLOOKUP($B1348, '4.Illumina'!F:F, '4.Illumina'!E:E),
    IF(
        NOT(ISERROR(_xlfn.XLOOKUP($B1348, '4.PacBio'!F:F, '4.PacBio'!E:E))),
        _xlfn.XLOOKUP($B1348, '4.PacBio'!F:F, '4.PacBio'!E:E),
        IF(
            NOT(ISERROR(_xlfn.XLOOKUP($B1348, '4.HiCLibrary'!F:F, '4.HiCLibrary'!E:E))),
            _xlfn.XLOOKUP($B1348, '4.HiCLibrary'!F:F, '4.HiCLibrary'!E:E),
            IFERROR(
                _xlfn.XLOOKUP($B1348, '4.ONT'!F:F, '4.ONT'!E:E, "?"),
                "?"
            )
        )
    )
)</f>
        <v>OG683</v>
      </c>
      <c r="E1348" t="str">
        <f t="shared" si="22"/>
        <v>OG683L-1_HICL_NEXT_240705_AD</v>
      </c>
      <c r="F1348" s="183" t="s">
        <v>6468</v>
      </c>
      <c r="G1348" s="183" t="s">
        <v>6469</v>
      </c>
      <c r="H1348" s="289">
        <v>45478</v>
      </c>
      <c r="I1348" s="183" t="s">
        <v>7321</v>
      </c>
      <c r="J1348" s="183" t="s">
        <v>107</v>
      </c>
      <c r="K1348" s="185" t="s">
        <v>107</v>
      </c>
      <c r="L1348" s="185"/>
    </row>
    <row r="1349" spans="1:12" x14ac:dyDescent="0.25">
      <c r="A1349" s="115">
        <f ca="1">INDEX('1.MetaData'!A:A, MATCH($D1349, '1.MetaData'!$B:$B, 0))</f>
        <v>646</v>
      </c>
      <c r="B1349" s="161" t="s">
        <v>7368</v>
      </c>
      <c r="C1349" s="184" t="s">
        <v>4878</v>
      </c>
      <c r="D1349" s="81" t="str">
        <f ca="1">IF(
    NOT(ISERROR(_xlfn.XLOOKUP($B1349, '4.Illumina'!F:F, '4.Illumina'!E:E))),
    _xlfn.XLOOKUP($B1349, '4.Illumina'!F:F, '4.Illumina'!E:E),
    IF(
        NOT(ISERROR(_xlfn.XLOOKUP($B1349, '4.PacBio'!F:F, '4.PacBio'!E:E))),
        _xlfn.XLOOKUP($B1349, '4.PacBio'!F:F, '4.PacBio'!E:E),
        IF(
            NOT(ISERROR(_xlfn.XLOOKUP($B1349, '4.HiCLibrary'!F:F, '4.HiCLibrary'!E:E))),
            _xlfn.XLOOKUP($B1349, '4.HiCLibrary'!F:F, '4.HiCLibrary'!E:E),
            IFERROR(
                _xlfn.XLOOKUP($B1349, '4.ONT'!F:F, '4.ONT'!E:E, "?"),
                "?"
            )
        )
    )
)</f>
        <v>OG646</v>
      </c>
      <c r="E1349" t="str">
        <f t="shared" si="22"/>
        <v>OG646G_D_SBL_PACB_240821_AD</v>
      </c>
      <c r="F1349" s="183" t="s">
        <v>6463</v>
      </c>
      <c r="G1349" s="183" t="s">
        <v>6499</v>
      </c>
      <c r="H1349" s="289">
        <v>45525</v>
      </c>
      <c r="I1349" s="183" t="s">
        <v>6752</v>
      </c>
      <c r="J1349" s="183" t="s">
        <v>7369</v>
      </c>
      <c r="K1349" s="185">
        <v>0.5</v>
      </c>
      <c r="L1349" s="185"/>
    </row>
    <row r="1350" spans="1:12" x14ac:dyDescent="0.25">
      <c r="A1350" s="115">
        <f ca="1">INDEX('1.MetaData'!A:A, MATCH($D1350, '1.MetaData'!$B:$B, 0))</f>
        <v>664</v>
      </c>
      <c r="B1350" s="161" t="s">
        <v>7370</v>
      </c>
      <c r="C1350" s="184" t="s">
        <v>4878</v>
      </c>
      <c r="D1350" s="81" t="str">
        <f ca="1">IF(
    NOT(ISERROR(_xlfn.XLOOKUP($B1350, '4.Illumina'!F:F, '4.Illumina'!E:E))),
    _xlfn.XLOOKUP($B1350, '4.Illumina'!F:F, '4.Illumina'!E:E),
    IF(
        NOT(ISERROR(_xlfn.XLOOKUP($B1350, '4.PacBio'!F:F, '4.PacBio'!E:E))),
        _xlfn.XLOOKUP($B1350, '4.PacBio'!F:F, '4.PacBio'!E:E),
        IF(
            NOT(ISERROR(_xlfn.XLOOKUP($B1350, '4.HiCLibrary'!F:F, '4.HiCLibrary'!E:E))),
            _xlfn.XLOOKUP($B1350, '4.HiCLibrary'!F:F, '4.HiCLibrary'!E:E),
            IFERROR(
                _xlfn.XLOOKUP($B1350, '4.ONT'!F:F, '4.ONT'!E:E, "?"),
                "?"
            )
        )
    )
)</f>
        <v>OG664</v>
      </c>
      <c r="E1350" t="str">
        <f t="shared" si="22"/>
        <v>OG664H_D_SBL_PACB_241018_LA</v>
      </c>
      <c r="F1350" s="183" t="s">
        <v>6463</v>
      </c>
      <c r="G1350" s="183" t="s">
        <v>6499</v>
      </c>
      <c r="H1350" s="289">
        <v>45583</v>
      </c>
      <c r="I1350" s="183" t="s">
        <v>6648</v>
      </c>
      <c r="J1350" s="183" t="s">
        <v>7369</v>
      </c>
      <c r="K1350" s="185">
        <v>0.5</v>
      </c>
      <c r="L1350" s="185"/>
    </row>
    <row r="1351" spans="1:12" x14ac:dyDescent="0.25">
      <c r="A1351" s="115">
        <f ca="1">INDEX('1.MetaData'!A:A, MATCH($D1351, '1.MetaData'!$B:$B, 0))</f>
        <v>684</v>
      </c>
      <c r="B1351" s="161" t="s">
        <v>7371</v>
      </c>
      <c r="C1351" s="184" t="s">
        <v>4878</v>
      </c>
      <c r="D1351" s="81" t="str">
        <f ca="1">IF(
    NOT(ISERROR(_xlfn.XLOOKUP($B1351, '4.Illumina'!F:F, '4.Illumina'!E:E))),
    _xlfn.XLOOKUP($B1351, '4.Illumina'!F:F, '4.Illumina'!E:E),
    IF(
        NOT(ISERROR(_xlfn.XLOOKUP($B1351, '4.PacBio'!F:F, '4.PacBio'!E:E))),
        _xlfn.XLOOKUP($B1351, '4.PacBio'!F:F, '4.PacBio'!E:E),
        IF(
            NOT(ISERROR(_xlfn.XLOOKUP($B1351, '4.HiCLibrary'!F:F, '4.HiCLibrary'!E:E))),
            _xlfn.XLOOKUP($B1351, '4.HiCLibrary'!F:F, '4.HiCLibrary'!E:E),
            IFERROR(
                _xlfn.XLOOKUP($B1351, '4.ONT'!F:F, '4.ONT'!E:E, "?"),
                "?"
            )
        )
    )
)</f>
        <v>OG684</v>
      </c>
      <c r="E1351" t="str">
        <f t="shared" si="22"/>
        <v>OG684G_D_IL_ISEQ_240311_LA</v>
      </c>
      <c r="F1351" s="183" t="s">
        <v>6459</v>
      </c>
      <c r="G1351" s="183" t="s">
        <v>6460</v>
      </c>
      <c r="H1351" s="289">
        <v>45362</v>
      </c>
      <c r="I1351" s="183" t="s">
        <v>6665</v>
      </c>
      <c r="K1351" s="183"/>
      <c r="L1351" s="185"/>
    </row>
    <row r="1352" spans="1:12" x14ac:dyDescent="0.25">
      <c r="A1352" s="115">
        <f ca="1">INDEX('1.MetaData'!A:A, MATCH($D1352, '1.MetaData'!$B:$B, 0))</f>
        <v>684</v>
      </c>
      <c r="B1352" s="161" t="s">
        <v>7371</v>
      </c>
      <c r="C1352" s="184" t="s">
        <v>4878</v>
      </c>
      <c r="D1352" s="81" t="str">
        <f ca="1">IF(
    NOT(ISERROR(_xlfn.XLOOKUP($B1352, '4.Illumina'!F:F, '4.Illumina'!E:E))),
    _xlfn.XLOOKUP($B1352, '4.Illumina'!F:F, '4.Illumina'!E:E),
    IF(
        NOT(ISERROR(_xlfn.XLOOKUP($B1352, '4.PacBio'!F:F, '4.PacBio'!E:E))),
        _xlfn.XLOOKUP($B1352, '4.PacBio'!F:F, '4.PacBio'!E:E),
        IF(
            NOT(ISERROR(_xlfn.XLOOKUP($B1352, '4.HiCLibrary'!F:F, '4.HiCLibrary'!E:E))),
            _xlfn.XLOOKUP($B1352, '4.HiCLibrary'!F:F, '4.HiCLibrary'!E:E),
            IFERROR(
                _xlfn.XLOOKUP($B1352, '4.ONT'!F:F, '4.ONT'!E:E, "?"),
                "?"
            )
        )
    )
)</f>
        <v>OG684</v>
      </c>
      <c r="E1352" t="str">
        <f t="shared" si="22"/>
        <v>OG684G_D_IL_NOVA_240313_LA</v>
      </c>
      <c r="F1352" s="183" t="s">
        <v>6459</v>
      </c>
      <c r="G1352" s="183" t="s">
        <v>6471</v>
      </c>
      <c r="H1352" s="289">
        <v>45364</v>
      </c>
      <c r="I1352" s="183" t="s">
        <v>6666</v>
      </c>
      <c r="K1352" s="183"/>
      <c r="L1352" s="185"/>
    </row>
    <row r="1353" spans="1:12" x14ac:dyDescent="0.25">
      <c r="A1353" s="115">
        <f ca="1">INDEX('1.MetaData'!A:A, MATCH($D1353, '1.MetaData'!$B:$B, 0))</f>
        <v>685</v>
      </c>
      <c r="B1353" s="161" t="s">
        <v>7372</v>
      </c>
      <c r="C1353" s="184" t="s">
        <v>4878</v>
      </c>
      <c r="D1353" s="81" t="str">
        <f ca="1">IF(
    NOT(ISERROR(_xlfn.XLOOKUP($B1353, '4.Illumina'!F:F, '4.Illumina'!E:E))),
    _xlfn.XLOOKUP($B1353, '4.Illumina'!F:F, '4.Illumina'!E:E),
    IF(
        NOT(ISERROR(_xlfn.XLOOKUP($B1353, '4.PacBio'!F:F, '4.PacBio'!E:E))),
        _xlfn.XLOOKUP($B1353, '4.PacBio'!F:F, '4.PacBio'!E:E),
        IF(
            NOT(ISERROR(_xlfn.XLOOKUP($B1353, '4.HiCLibrary'!F:F, '4.HiCLibrary'!E:E))),
            _xlfn.XLOOKUP($B1353, '4.HiCLibrary'!F:F, '4.HiCLibrary'!E:E),
            IFERROR(
                _xlfn.XLOOKUP($B1353, '4.ONT'!F:F, '4.ONT'!E:E, "?"),
                "?"
            )
        )
    )
)</f>
        <v>OG685</v>
      </c>
      <c r="E1353" t="str">
        <f t="shared" si="22"/>
        <v>OG685W_D_IL_ISEQ_240311_LA</v>
      </c>
      <c r="F1353" s="183" t="s">
        <v>6459</v>
      </c>
      <c r="G1353" s="183" t="s">
        <v>6460</v>
      </c>
      <c r="H1353" s="289">
        <v>45362</v>
      </c>
      <c r="I1353" s="183" t="s">
        <v>6665</v>
      </c>
      <c r="K1353" s="183"/>
      <c r="L1353" s="185"/>
    </row>
    <row r="1354" spans="1:12" x14ac:dyDescent="0.25">
      <c r="A1354" s="115">
        <f ca="1">INDEX('1.MetaData'!A:A, MATCH($D1354, '1.MetaData'!$B:$B, 0))</f>
        <v>685</v>
      </c>
      <c r="B1354" s="161" t="s">
        <v>7372</v>
      </c>
      <c r="C1354" s="184" t="s">
        <v>4878</v>
      </c>
      <c r="D1354" s="81" t="str">
        <f ca="1">IF(
    NOT(ISERROR(_xlfn.XLOOKUP($B1354, '4.Illumina'!F:F, '4.Illumina'!E:E))),
    _xlfn.XLOOKUP($B1354, '4.Illumina'!F:F, '4.Illumina'!E:E),
    IF(
        NOT(ISERROR(_xlfn.XLOOKUP($B1354, '4.PacBio'!F:F, '4.PacBio'!E:E))),
        _xlfn.XLOOKUP($B1354, '4.PacBio'!F:F, '4.PacBio'!E:E),
        IF(
            NOT(ISERROR(_xlfn.XLOOKUP($B1354, '4.HiCLibrary'!F:F, '4.HiCLibrary'!E:E))),
            _xlfn.XLOOKUP($B1354, '4.HiCLibrary'!F:F, '4.HiCLibrary'!E:E),
            IFERROR(
                _xlfn.XLOOKUP($B1354, '4.ONT'!F:F, '4.ONT'!E:E, "?"),
                "?"
            )
        )
    )
)</f>
        <v>OG685</v>
      </c>
      <c r="E1354" t="str">
        <f t="shared" si="22"/>
        <v>OG685W_D_IL_NOVA_240313_LA</v>
      </c>
      <c r="F1354" s="183" t="s">
        <v>6459</v>
      </c>
      <c r="G1354" s="183" t="s">
        <v>6471</v>
      </c>
      <c r="H1354" s="289">
        <v>45364</v>
      </c>
      <c r="I1354" s="183" t="s">
        <v>6666</v>
      </c>
      <c r="K1354" s="183"/>
      <c r="L1354" s="185"/>
    </row>
    <row r="1355" spans="1:12" x14ac:dyDescent="0.25">
      <c r="A1355" s="115">
        <f ca="1">INDEX('1.MetaData'!A:A, MATCH($D1355, '1.MetaData'!$B:$B, 0))</f>
        <v>666</v>
      </c>
      <c r="B1355" s="161" t="s">
        <v>7373</v>
      </c>
      <c r="C1355" s="184" t="s">
        <v>4878</v>
      </c>
      <c r="D1355" s="81" t="str">
        <f ca="1">IF(
    NOT(ISERROR(_xlfn.XLOOKUP($B1355, '4.Illumina'!F:F, '4.Illumina'!E:E))),
    _xlfn.XLOOKUP($B1355, '4.Illumina'!F:F, '4.Illumina'!E:E),
    IF(
        NOT(ISERROR(_xlfn.XLOOKUP($B1355, '4.PacBio'!F:F, '4.PacBio'!E:E))),
        _xlfn.XLOOKUP($B1355, '4.PacBio'!F:F, '4.PacBio'!E:E),
        IF(
            NOT(ISERROR(_xlfn.XLOOKUP($B1355, '4.HiCLibrary'!F:F, '4.HiCLibrary'!E:E))),
            _xlfn.XLOOKUP($B1355, '4.HiCLibrary'!F:F, '4.HiCLibrary'!E:E),
            IFERROR(
                _xlfn.XLOOKUP($B1355, '4.ONT'!F:F, '4.ONT'!E:E, "?"),
                "?"
            )
        )
    )
)</f>
        <v>OG666</v>
      </c>
      <c r="E1355" t="str">
        <f t="shared" si="22"/>
        <v>OG666H_D_SBL_PACB_241004_LA</v>
      </c>
      <c r="F1355" s="183" t="s">
        <v>6463</v>
      </c>
      <c r="G1355" s="183" t="s">
        <v>6499</v>
      </c>
      <c r="H1355" s="289">
        <v>45569</v>
      </c>
      <c r="I1355" s="183" t="s">
        <v>6654</v>
      </c>
      <c r="J1355" s="183" t="s">
        <v>6726</v>
      </c>
      <c r="K1355" s="185">
        <v>0.5</v>
      </c>
      <c r="L1355" s="185"/>
    </row>
    <row r="1356" spans="1:12" x14ac:dyDescent="0.25">
      <c r="A1356" s="115">
        <f ca="1">INDEX('1.MetaData'!A:A, MATCH($D1356, '1.MetaData'!$B:$B, 0))</f>
        <v>687</v>
      </c>
      <c r="B1356" s="161" t="s">
        <v>7374</v>
      </c>
      <c r="C1356" s="184" t="s">
        <v>4878</v>
      </c>
      <c r="D1356" s="81" t="str">
        <f ca="1">IF(
    NOT(ISERROR(_xlfn.XLOOKUP($B1356, '4.Illumina'!F:F, '4.Illumina'!E:E))),
    _xlfn.XLOOKUP($B1356, '4.Illumina'!F:F, '4.Illumina'!E:E),
    IF(
        NOT(ISERROR(_xlfn.XLOOKUP($B1356, '4.PacBio'!F:F, '4.PacBio'!E:E))),
        _xlfn.XLOOKUP($B1356, '4.PacBio'!F:F, '4.PacBio'!E:E),
        IF(
            NOT(ISERROR(_xlfn.XLOOKUP($B1356, '4.HiCLibrary'!F:F, '4.HiCLibrary'!E:E))),
            _xlfn.XLOOKUP($B1356, '4.HiCLibrary'!F:F, '4.HiCLibrary'!E:E),
            IFERROR(
                _xlfn.XLOOKUP($B1356, '4.ONT'!F:F, '4.ONT'!E:E, "?"),
                "?"
            )
        )
    )
)</f>
        <v>OG687</v>
      </c>
      <c r="E1356" t="str">
        <f t="shared" si="22"/>
        <v>OG687G_D_IL_ISEQ_240311_LA</v>
      </c>
      <c r="F1356" s="183" t="s">
        <v>6459</v>
      </c>
      <c r="G1356" s="183" t="s">
        <v>6460</v>
      </c>
      <c r="H1356" s="289">
        <v>45362</v>
      </c>
      <c r="I1356" s="183" t="s">
        <v>6665</v>
      </c>
      <c r="K1356" s="183"/>
      <c r="L1356" s="185"/>
    </row>
    <row r="1357" spans="1:12" x14ac:dyDescent="0.25">
      <c r="A1357" s="115">
        <f ca="1">INDEX('1.MetaData'!A:A, MATCH($D1357, '1.MetaData'!$B:$B, 0))</f>
        <v>687</v>
      </c>
      <c r="B1357" s="161" t="s">
        <v>7374</v>
      </c>
      <c r="C1357" s="184" t="s">
        <v>4878</v>
      </c>
      <c r="D1357" s="81" t="str">
        <f ca="1">IF(
    NOT(ISERROR(_xlfn.XLOOKUP($B1357, '4.Illumina'!F:F, '4.Illumina'!E:E))),
    _xlfn.XLOOKUP($B1357, '4.Illumina'!F:F, '4.Illumina'!E:E),
    IF(
        NOT(ISERROR(_xlfn.XLOOKUP($B1357, '4.PacBio'!F:F, '4.PacBio'!E:E))),
        _xlfn.XLOOKUP($B1357, '4.PacBio'!F:F, '4.PacBio'!E:E),
        IF(
            NOT(ISERROR(_xlfn.XLOOKUP($B1357, '4.HiCLibrary'!F:F, '4.HiCLibrary'!E:E))),
            _xlfn.XLOOKUP($B1357, '4.HiCLibrary'!F:F, '4.HiCLibrary'!E:E),
            IFERROR(
                _xlfn.XLOOKUP($B1357, '4.ONT'!F:F, '4.ONT'!E:E, "?"),
                "?"
            )
        )
    )
)</f>
        <v>OG687</v>
      </c>
      <c r="E1357" t="str">
        <f t="shared" si="22"/>
        <v>OG687G_D_IL_NOVA_240313_LA</v>
      </c>
      <c r="F1357" s="183" t="s">
        <v>6459</v>
      </c>
      <c r="G1357" s="183" t="s">
        <v>6471</v>
      </c>
      <c r="H1357" s="289">
        <v>45364</v>
      </c>
      <c r="I1357" s="183" t="s">
        <v>6666</v>
      </c>
      <c r="K1357" s="183"/>
      <c r="L1357" s="185"/>
    </row>
    <row r="1358" spans="1:12" x14ac:dyDescent="0.25">
      <c r="A1358" s="115">
        <f ca="1">INDEX('1.MetaData'!A:A, MATCH($D1358, '1.MetaData'!$B:$B, 0))</f>
        <v>688</v>
      </c>
      <c r="B1358" s="161" t="s">
        <v>7375</v>
      </c>
      <c r="C1358" s="184" t="s">
        <v>4878</v>
      </c>
      <c r="D1358" s="81" t="str">
        <f ca="1">IF(
    NOT(ISERROR(_xlfn.XLOOKUP($B1358, '4.Illumina'!F:F, '4.Illumina'!E:E))),
    _xlfn.XLOOKUP($B1358, '4.Illumina'!F:F, '4.Illumina'!E:E),
    IF(
        NOT(ISERROR(_xlfn.XLOOKUP($B1358, '4.PacBio'!F:F, '4.PacBio'!E:E))),
        _xlfn.XLOOKUP($B1358, '4.PacBio'!F:F, '4.PacBio'!E:E),
        IF(
            NOT(ISERROR(_xlfn.XLOOKUP($B1358, '4.HiCLibrary'!F:F, '4.HiCLibrary'!E:E))),
            _xlfn.XLOOKUP($B1358, '4.HiCLibrary'!F:F, '4.HiCLibrary'!E:E),
            IFERROR(
                _xlfn.XLOOKUP($B1358, '4.ONT'!F:F, '4.ONT'!E:E, "?"),
                "?"
            )
        )
    )
)</f>
        <v>OG688</v>
      </c>
      <c r="E1358" t="str">
        <f t="shared" si="22"/>
        <v>OG688G_D_IL_ISEQ_240311_LA</v>
      </c>
      <c r="F1358" s="183" t="s">
        <v>6459</v>
      </c>
      <c r="G1358" s="183" t="s">
        <v>6460</v>
      </c>
      <c r="H1358" s="289">
        <v>45362</v>
      </c>
      <c r="I1358" s="183" t="s">
        <v>6665</v>
      </c>
      <c r="K1358" s="183"/>
      <c r="L1358" s="185"/>
    </row>
    <row r="1359" spans="1:12" x14ac:dyDescent="0.25">
      <c r="A1359" s="115">
        <f ca="1">INDEX('1.MetaData'!A:A, MATCH($D1359, '1.MetaData'!$B:$B, 0))</f>
        <v>688</v>
      </c>
      <c r="B1359" s="161" t="s">
        <v>7375</v>
      </c>
      <c r="C1359" s="184" t="s">
        <v>4878</v>
      </c>
      <c r="D1359" s="81" t="str">
        <f ca="1">IF(
    NOT(ISERROR(_xlfn.XLOOKUP($B1359, '4.Illumina'!F:F, '4.Illumina'!E:E))),
    _xlfn.XLOOKUP($B1359, '4.Illumina'!F:F, '4.Illumina'!E:E),
    IF(
        NOT(ISERROR(_xlfn.XLOOKUP($B1359, '4.PacBio'!F:F, '4.PacBio'!E:E))),
        _xlfn.XLOOKUP($B1359, '4.PacBio'!F:F, '4.PacBio'!E:E),
        IF(
            NOT(ISERROR(_xlfn.XLOOKUP($B1359, '4.HiCLibrary'!F:F, '4.HiCLibrary'!E:E))),
            _xlfn.XLOOKUP($B1359, '4.HiCLibrary'!F:F, '4.HiCLibrary'!E:E),
            IFERROR(
                _xlfn.XLOOKUP($B1359, '4.ONT'!F:F, '4.ONT'!E:E, "?"),
                "?"
            )
        )
    )
)</f>
        <v>OG688</v>
      </c>
      <c r="E1359" t="str">
        <f t="shared" si="22"/>
        <v>OG688G_D_IL_NOVA_240313_LA</v>
      </c>
      <c r="F1359" s="183" t="s">
        <v>6459</v>
      </c>
      <c r="G1359" s="183" t="s">
        <v>6471</v>
      </c>
      <c r="H1359" s="289">
        <v>45364</v>
      </c>
      <c r="I1359" s="183" t="s">
        <v>6666</v>
      </c>
      <c r="K1359" s="183"/>
      <c r="L1359" s="185"/>
    </row>
    <row r="1360" spans="1:12" x14ac:dyDescent="0.25">
      <c r="A1360" s="115">
        <f ca="1">INDEX('1.MetaData'!A:A, MATCH($D1360, '1.MetaData'!$B:$B, 0))</f>
        <v>689</v>
      </c>
      <c r="B1360" s="161" t="s">
        <v>7376</v>
      </c>
      <c r="C1360" s="184" t="s">
        <v>4878</v>
      </c>
      <c r="D1360" s="81" t="str">
        <f ca="1">IF(
    NOT(ISERROR(_xlfn.XLOOKUP($B1360, '4.Illumina'!F:F, '4.Illumina'!E:E))),
    _xlfn.XLOOKUP($B1360, '4.Illumina'!F:F, '4.Illumina'!E:E),
    IF(
        NOT(ISERROR(_xlfn.XLOOKUP($B1360, '4.PacBio'!F:F, '4.PacBio'!E:E))),
        _xlfn.XLOOKUP($B1360, '4.PacBio'!F:F, '4.PacBio'!E:E),
        IF(
            NOT(ISERROR(_xlfn.XLOOKUP($B1360, '4.HiCLibrary'!F:F, '4.HiCLibrary'!E:E))),
            _xlfn.XLOOKUP($B1360, '4.HiCLibrary'!F:F, '4.HiCLibrary'!E:E),
            IFERROR(
                _xlfn.XLOOKUP($B1360, '4.ONT'!F:F, '4.ONT'!E:E, "?"),
                "?"
            )
        )
    )
)</f>
        <v>OG689</v>
      </c>
      <c r="E1360" t="str">
        <f t="shared" si="22"/>
        <v>OG689G_D_IL_ISEQ_240311_LA</v>
      </c>
      <c r="F1360" s="183" t="s">
        <v>6459</v>
      </c>
      <c r="G1360" s="183" t="s">
        <v>6460</v>
      </c>
      <c r="H1360" s="289">
        <v>45362</v>
      </c>
      <c r="I1360" s="183" t="s">
        <v>6665</v>
      </c>
      <c r="K1360" s="183"/>
      <c r="L1360" s="185"/>
    </row>
    <row r="1361" spans="1:12" x14ac:dyDescent="0.25">
      <c r="A1361" s="115">
        <f ca="1">INDEX('1.MetaData'!A:A, MATCH($D1361, '1.MetaData'!$B:$B, 0))</f>
        <v>689</v>
      </c>
      <c r="B1361" s="161" t="s">
        <v>7376</v>
      </c>
      <c r="C1361" s="184" t="s">
        <v>4878</v>
      </c>
      <c r="D1361" s="81" t="str">
        <f ca="1">IF(
    NOT(ISERROR(_xlfn.XLOOKUP($B1361, '4.Illumina'!F:F, '4.Illumina'!E:E))),
    _xlfn.XLOOKUP($B1361, '4.Illumina'!F:F, '4.Illumina'!E:E),
    IF(
        NOT(ISERROR(_xlfn.XLOOKUP($B1361, '4.PacBio'!F:F, '4.PacBio'!E:E))),
        _xlfn.XLOOKUP($B1361, '4.PacBio'!F:F, '4.PacBio'!E:E),
        IF(
            NOT(ISERROR(_xlfn.XLOOKUP($B1361, '4.HiCLibrary'!F:F, '4.HiCLibrary'!E:E))),
            _xlfn.XLOOKUP($B1361, '4.HiCLibrary'!F:F, '4.HiCLibrary'!E:E),
            IFERROR(
                _xlfn.XLOOKUP($B1361, '4.ONT'!F:F, '4.ONT'!E:E, "?"),
                "?"
            )
        )
    )
)</f>
        <v>OG689</v>
      </c>
      <c r="E1361" t="str">
        <f t="shared" si="22"/>
        <v>OG689G_D_IL_NOVA_240313_LA</v>
      </c>
      <c r="F1361" s="183" t="s">
        <v>6459</v>
      </c>
      <c r="G1361" s="183" t="s">
        <v>6471</v>
      </c>
      <c r="H1361" s="289">
        <v>45364</v>
      </c>
      <c r="I1361" s="183" t="s">
        <v>6666</v>
      </c>
      <c r="K1361" s="183"/>
      <c r="L1361" s="185"/>
    </row>
    <row r="1362" spans="1:12" x14ac:dyDescent="0.25">
      <c r="A1362" s="115">
        <f ca="1">INDEX('1.MetaData'!A:A, MATCH($D1362, '1.MetaData'!$B:$B, 0))</f>
        <v>690</v>
      </c>
      <c r="B1362" s="161" t="s">
        <v>7377</v>
      </c>
      <c r="C1362" s="184" t="s">
        <v>4878</v>
      </c>
      <c r="D1362" s="81" t="str">
        <f ca="1">IF(
    NOT(ISERROR(_xlfn.XLOOKUP($B1362, '4.Illumina'!F:F, '4.Illumina'!E:E))),
    _xlfn.XLOOKUP($B1362, '4.Illumina'!F:F, '4.Illumina'!E:E),
    IF(
        NOT(ISERROR(_xlfn.XLOOKUP($B1362, '4.PacBio'!F:F, '4.PacBio'!E:E))),
        _xlfn.XLOOKUP($B1362, '4.PacBio'!F:F, '4.PacBio'!E:E),
        IF(
            NOT(ISERROR(_xlfn.XLOOKUP($B1362, '4.HiCLibrary'!F:F, '4.HiCLibrary'!E:E))),
            _xlfn.XLOOKUP($B1362, '4.HiCLibrary'!F:F, '4.HiCLibrary'!E:E),
            IFERROR(
                _xlfn.XLOOKUP($B1362, '4.ONT'!F:F, '4.ONT'!E:E, "?"),
                "?"
            )
        )
    )
)</f>
        <v>OG690</v>
      </c>
      <c r="E1362" t="str">
        <f t="shared" si="22"/>
        <v>OG690G_D_IL_ISEQ_240709_AMD</v>
      </c>
      <c r="F1362" s="183" t="s">
        <v>6459</v>
      </c>
      <c r="G1362" s="183" t="s">
        <v>6460</v>
      </c>
      <c r="H1362" s="289">
        <v>45482</v>
      </c>
      <c r="I1362" s="183" t="s">
        <v>6475</v>
      </c>
      <c r="J1362" s="183" t="s">
        <v>107</v>
      </c>
      <c r="K1362" s="185" t="s">
        <v>107</v>
      </c>
      <c r="L1362" s="185"/>
    </row>
    <row r="1363" spans="1:12" x14ac:dyDescent="0.25">
      <c r="A1363" s="115">
        <f ca="1">INDEX('1.MetaData'!A:A, MATCH($D1363, '1.MetaData'!$B:$B, 0))</f>
        <v>690</v>
      </c>
      <c r="B1363" s="161" t="s">
        <v>7377</v>
      </c>
      <c r="C1363" s="184" t="s">
        <v>4878</v>
      </c>
      <c r="D1363" s="81" t="str">
        <f ca="1">IF(
    NOT(ISERROR(_xlfn.XLOOKUP($B1363, '4.Illumina'!F:F, '4.Illumina'!E:E))),
    _xlfn.XLOOKUP($B1363, '4.Illumina'!F:F, '4.Illumina'!E:E),
    IF(
        NOT(ISERROR(_xlfn.XLOOKUP($B1363, '4.PacBio'!F:F, '4.PacBio'!E:E))),
        _xlfn.XLOOKUP($B1363, '4.PacBio'!F:F, '4.PacBio'!E:E),
        IF(
            NOT(ISERROR(_xlfn.XLOOKUP($B1363, '4.HiCLibrary'!F:F, '4.HiCLibrary'!E:E))),
            _xlfn.XLOOKUP($B1363, '4.HiCLibrary'!F:F, '4.HiCLibrary'!E:E),
            IFERROR(
                _xlfn.XLOOKUP($B1363, '4.ONT'!F:F, '4.ONT'!E:E, "?"),
                "?"
            )
        )
    )
)</f>
        <v>OG690</v>
      </c>
      <c r="E1363" t="str">
        <f t="shared" si="22"/>
        <v>OG690G_D_IL_NOVA_240716_AMD</v>
      </c>
      <c r="F1363" s="183" t="s">
        <v>6459</v>
      </c>
      <c r="G1363" s="183" t="s">
        <v>6471</v>
      </c>
      <c r="H1363" s="289">
        <v>45489</v>
      </c>
      <c r="I1363" s="183" t="s">
        <v>6484</v>
      </c>
      <c r="J1363" s="183" t="s">
        <v>107</v>
      </c>
      <c r="K1363" s="185" t="s">
        <v>107</v>
      </c>
      <c r="L1363" s="185"/>
    </row>
    <row r="1364" spans="1:12" x14ac:dyDescent="0.25">
      <c r="A1364" s="115">
        <f ca="1">INDEX('1.MetaData'!A:A, MATCH($D1364, '1.MetaData'!$B:$B, 0))</f>
        <v>691</v>
      </c>
      <c r="B1364" s="161" t="s">
        <v>7378</v>
      </c>
      <c r="C1364" s="184" t="s">
        <v>4878</v>
      </c>
      <c r="D1364" s="81" t="str">
        <f ca="1">IF(
    NOT(ISERROR(_xlfn.XLOOKUP($B1364, '4.Illumina'!F:F, '4.Illumina'!E:E))),
    _xlfn.XLOOKUP($B1364, '4.Illumina'!F:F, '4.Illumina'!E:E),
    IF(
        NOT(ISERROR(_xlfn.XLOOKUP($B1364, '4.PacBio'!F:F, '4.PacBio'!E:E))),
        _xlfn.XLOOKUP($B1364, '4.PacBio'!F:F, '4.PacBio'!E:E),
        IF(
            NOT(ISERROR(_xlfn.XLOOKUP($B1364, '4.HiCLibrary'!F:F, '4.HiCLibrary'!E:E))),
            _xlfn.XLOOKUP($B1364, '4.HiCLibrary'!F:F, '4.HiCLibrary'!E:E),
            IFERROR(
                _xlfn.XLOOKUP($B1364, '4.ONT'!F:F, '4.ONT'!E:E, "?"),
                "?"
            )
        )
    )
)</f>
        <v>OG691</v>
      </c>
      <c r="E1364" t="str">
        <f t="shared" si="22"/>
        <v>OG691G_D_IL_ISEQ_240709_AMD</v>
      </c>
      <c r="F1364" s="183" t="s">
        <v>6459</v>
      </c>
      <c r="G1364" s="183" t="s">
        <v>6460</v>
      </c>
      <c r="H1364" s="289">
        <v>45482</v>
      </c>
      <c r="I1364" s="183" t="s">
        <v>6475</v>
      </c>
      <c r="J1364" s="183" t="s">
        <v>107</v>
      </c>
      <c r="K1364" s="185" t="s">
        <v>107</v>
      </c>
      <c r="L1364" s="185"/>
    </row>
    <row r="1365" spans="1:12" x14ac:dyDescent="0.25">
      <c r="A1365" s="115">
        <f ca="1">INDEX('1.MetaData'!A:A, MATCH($D1365, '1.MetaData'!$B:$B, 0))</f>
        <v>691</v>
      </c>
      <c r="B1365" s="161" t="s">
        <v>7378</v>
      </c>
      <c r="C1365" s="184" t="s">
        <v>4878</v>
      </c>
      <c r="D1365" s="81" t="str">
        <f ca="1">IF(
    NOT(ISERROR(_xlfn.XLOOKUP($B1365, '4.Illumina'!F:F, '4.Illumina'!E:E))),
    _xlfn.XLOOKUP($B1365, '4.Illumina'!F:F, '4.Illumina'!E:E),
    IF(
        NOT(ISERROR(_xlfn.XLOOKUP($B1365, '4.PacBio'!F:F, '4.PacBio'!E:E))),
        _xlfn.XLOOKUP($B1365, '4.PacBio'!F:F, '4.PacBio'!E:E),
        IF(
            NOT(ISERROR(_xlfn.XLOOKUP($B1365, '4.HiCLibrary'!F:F, '4.HiCLibrary'!E:E))),
            _xlfn.XLOOKUP($B1365, '4.HiCLibrary'!F:F, '4.HiCLibrary'!E:E),
            IFERROR(
                _xlfn.XLOOKUP($B1365, '4.ONT'!F:F, '4.ONT'!E:E, "?"),
                "?"
            )
        )
    )
)</f>
        <v>OG691</v>
      </c>
      <c r="E1365" t="str">
        <f t="shared" si="22"/>
        <v>OG691G_D_IL_NOVA_240716_AMD</v>
      </c>
      <c r="F1365" s="183" t="s">
        <v>6459</v>
      </c>
      <c r="G1365" s="183" t="s">
        <v>6471</v>
      </c>
      <c r="H1365" s="289">
        <v>45489</v>
      </c>
      <c r="I1365" s="183" t="s">
        <v>6484</v>
      </c>
      <c r="J1365" s="183" t="s">
        <v>107</v>
      </c>
      <c r="K1365" s="185" t="s">
        <v>107</v>
      </c>
      <c r="L1365" s="185"/>
    </row>
    <row r="1366" spans="1:12" x14ac:dyDescent="0.25">
      <c r="A1366" s="115">
        <f ca="1">INDEX('1.MetaData'!A:A, MATCH($D1366, '1.MetaData'!$B:$B, 0))</f>
        <v>692</v>
      </c>
      <c r="B1366" s="161" t="s">
        <v>7379</v>
      </c>
      <c r="C1366" s="184" t="s">
        <v>4878</v>
      </c>
      <c r="D1366" s="81" t="str">
        <f ca="1">IF(
    NOT(ISERROR(_xlfn.XLOOKUP($B1366, '4.Illumina'!F:F, '4.Illumina'!E:E))),
    _xlfn.XLOOKUP($B1366, '4.Illumina'!F:F, '4.Illumina'!E:E),
    IF(
        NOT(ISERROR(_xlfn.XLOOKUP($B1366, '4.PacBio'!F:F, '4.PacBio'!E:E))),
        _xlfn.XLOOKUP($B1366, '4.PacBio'!F:F, '4.PacBio'!E:E),
        IF(
            NOT(ISERROR(_xlfn.XLOOKUP($B1366, '4.HiCLibrary'!F:F, '4.HiCLibrary'!E:E))),
            _xlfn.XLOOKUP($B1366, '4.HiCLibrary'!F:F, '4.HiCLibrary'!E:E),
            IFERROR(
                _xlfn.XLOOKUP($B1366, '4.ONT'!F:F, '4.ONT'!E:E, "?"),
                "?"
            )
        )
    )
)</f>
        <v>OG692</v>
      </c>
      <c r="E1366" t="str">
        <f t="shared" si="22"/>
        <v>OG692G_D_IL_ISEQ_240709_AMD</v>
      </c>
      <c r="F1366" s="183" t="s">
        <v>6459</v>
      </c>
      <c r="G1366" s="183" t="s">
        <v>6460</v>
      </c>
      <c r="H1366" s="289">
        <v>45482</v>
      </c>
      <c r="I1366" s="183" t="s">
        <v>6475</v>
      </c>
      <c r="J1366" s="183" t="s">
        <v>107</v>
      </c>
      <c r="K1366" s="185" t="s">
        <v>107</v>
      </c>
      <c r="L1366" s="185"/>
    </row>
    <row r="1367" spans="1:12" x14ac:dyDescent="0.25">
      <c r="A1367" s="115">
        <f ca="1">INDEX('1.MetaData'!A:A, MATCH($D1367, '1.MetaData'!$B:$B, 0))</f>
        <v>692</v>
      </c>
      <c r="B1367" s="161" t="s">
        <v>7379</v>
      </c>
      <c r="C1367" s="184" t="s">
        <v>4878</v>
      </c>
      <c r="D1367" s="81" t="str">
        <f ca="1">IF(
    NOT(ISERROR(_xlfn.XLOOKUP($B1367, '4.Illumina'!F:F, '4.Illumina'!E:E))),
    _xlfn.XLOOKUP($B1367, '4.Illumina'!F:F, '4.Illumina'!E:E),
    IF(
        NOT(ISERROR(_xlfn.XLOOKUP($B1367, '4.PacBio'!F:F, '4.PacBio'!E:E))),
        _xlfn.XLOOKUP($B1367, '4.PacBio'!F:F, '4.PacBio'!E:E),
        IF(
            NOT(ISERROR(_xlfn.XLOOKUP($B1367, '4.HiCLibrary'!F:F, '4.HiCLibrary'!E:E))),
            _xlfn.XLOOKUP($B1367, '4.HiCLibrary'!F:F, '4.HiCLibrary'!E:E),
            IFERROR(
                _xlfn.XLOOKUP($B1367, '4.ONT'!F:F, '4.ONT'!E:E, "?"),
                "?"
            )
        )
    )
)</f>
        <v>OG692</v>
      </c>
      <c r="E1367" t="str">
        <f t="shared" si="22"/>
        <v>OG692G_D_IL_NOVA_240716_AMD</v>
      </c>
      <c r="F1367" s="183" t="s">
        <v>6459</v>
      </c>
      <c r="G1367" s="183" t="s">
        <v>6471</v>
      </c>
      <c r="H1367" s="289">
        <v>45489</v>
      </c>
      <c r="I1367" s="183" t="s">
        <v>6484</v>
      </c>
      <c r="J1367" s="183" t="s">
        <v>107</v>
      </c>
      <c r="K1367" s="185" t="s">
        <v>107</v>
      </c>
      <c r="L1367" s="185"/>
    </row>
    <row r="1368" spans="1:12" x14ac:dyDescent="0.25">
      <c r="A1368" s="115">
        <f ca="1">INDEX('1.MetaData'!A:A, MATCH($D1368, '1.MetaData'!$B:$B, 0))</f>
        <v>693</v>
      </c>
      <c r="B1368" s="161" t="s">
        <v>7380</v>
      </c>
      <c r="C1368" s="184" t="s">
        <v>4878</v>
      </c>
      <c r="D1368" s="81" t="str">
        <f ca="1">IF(
    NOT(ISERROR(_xlfn.XLOOKUP($B1368, '4.Illumina'!F:F, '4.Illumina'!E:E))),
    _xlfn.XLOOKUP($B1368, '4.Illumina'!F:F, '4.Illumina'!E:E),
    IF(
        NOT(ISERROR(_xlfn.XLOOKUP($B1368, '4.PacBio'!F:F, '4.PacBio'!E:E))),
        _xlfn.XLOOKUP($B1368, '4.PacBio'!F:F, '4.PacBio'!E:E),
        IF(
            NOT(ISERROR(_xlfn.XLOOKUP($B1368, '4.HiCLibrary'!F:F, '4.HiCLibrary'!E:E))),
            _xlfn.XLOOKUP($B1368, '4.HiCLibrary'!F:F, '4.HiCLibrary'!E:E),
            IFERROR(
                _xlfn.XLOOKUP($B1368, '4.ONT'!F:F, '4.ONT'!E:E, "?"),
                "?"
            )
        )
    )
)</f>
        <v>OG693</v>
      </c>
      <c r="E1368" t="str">
        <f t="shared" si="22"/>
        <v>OG693G_D_IL_ISEQ_240709_AMD</v>
      </c>
      <c r="F1368" s="183" t="s">
        <v>6459</v>
      </c>
      <c r="G1368" s="183" t="s">
        <v>6460</v>
      </c>
      <c r="H1368" s="289">
        <v>45482</v>
      </c>
      <c r="I1368" s="183" t="s">
        <v>6475</v>
      </c>
      <c r="J1368" s="183" t="s">
        <v>107</v>
      </c>
      <c r="K1368" s="185" t="s">
        <v>107</v>
      </c>
      <c r="L1368" s="185"/>
    </row>
    <row r="1369" spans="1:12" x14ac:dyDescent="0.25">
      <c r="A1369" s="115">
        <f ca="1">INDEX('1.MetaData'!A:A, MATCH($D1369, '1.MetaData'!$B:$B, 0))</f>
        <v>693</v>
      </c>
      <c r="B1369" s="161" t="s">
        <v>7380</v>
      </c>
      <c r="C1369" s="184" t="s">
        <v>4878</v>
      </c>
      <c r="D1369" s="81" t="str">
        <f ca="1">IF(
    NOT(ISERROR(_xlfn.XLOOKUP($B1369, '4.Illumina'!F:F, '4.Illumina'!E:E))),
    _xlfn.XLOOKUP($B1369, '4.Illumina'!F:F, '4.Illumina'!E:E),
    IF(
        NOT(ISERROR(_xlfn.XLOOKUP($B1369, '4.PacBio'!F:F, '4.PacBio'!E:E))),
        _xlfn.XLOOKUP($B1369, '4.PacBio'!F:F, '4.PacBio'!E:E),
        IF(
            NOT(ISERROR(_xlfn.XLOOKUP($B1369, '4.HiCLibrary'!F:F, '4.HiCLibrary'!E:E))),
            _xlfn.XLOOKUP($B1369, '4.HiCLibrary'!F:F, '4.HiCLibrary'!E:E),
            IFERROR(
                _xlfn.XLOOKUP($B1369, '4.ONT'!F:F, '4.ONT'!E:E, "?"),
                "?"
            )
        )
    )
)</f>
        <v>OG693</v>
      </c>
      <c r="E1369" t="str">
        <f t="shared" si="22"/>
        <v>OG693G_D_IL_NOVA_240716_AMD</v>
      </c>
      <c r="F1369" s="183" t="s">
        <v>6459</v>
      </c>
      <c r="G1369" s="183" t="s">
        <v>6471</v>
      </c>
      <c r="H1369" s="289">
        <v>45489</v>
      </c>
      <c r="I1369" s="183" t="s">
        <v>6484</v>
      </c>
      <c r="J1369" s="183" t="s">
        <v>107</v>
      </c>
      <c r="K1369" s="185" t="s">
        <v>107</v>
      </c>
      <c r="L1369" s="185"/>
    </row>
    <row r="1370" spans="1:12" x14ac:dyDescent="0.25">
      <c r="A1370" s="115">
        <f ca="1">INDEX('1.MetaData'!A:A, MATCH($D1370, '1.MetaData'!$B:$B, 0))</f>
        <v>694</v>
      </c>
      <c r="B1370" s="161" t="s">
        <v>7381</v>
      </c>
      <c r="C1370" s="184" t="s">
        <v>4878</v>
      </c>
      <c r="D1370" s="81" t="str">
        <f ca="1">IF(
    NOT(ISERROR(_xlfn.XLOOKUP($B1370, '4.Illumina'!F:F, '4.Illumina'!E:E))),
    _xlfn.XLOOKUP($B1370, '4.Illumina'!F:F, '4.Illumina'!E:E),
    IF(
        NOT(ISERROR(_xlfn.XLOOKUP($B1370, '4.PacBio'!F:F, '4.PacBio'!E:E))),
        _xlfn.XLOOKUP($B1370, '4.PacBio'!F:F, '4.PacBio'!E:E),
        IF(
            NOT(ISERROR(_xlfn.XLOOKUP($B1370, '4.HiCLibrary'!F:F, '4.HiCLibrary'!E:E))),
            _xlfn.XLOOKUP($B1370, '4.HiCLibrary'!F:F, '4.HiCLibrary'!E:E),
            IFERROR(
                _xlfn.XLOOKUP($B1370, '4.ONT'!F:F, '4.ONT'!E:E, "?"),
                "?"
            )
        )
    )
)</f>
        <v>OG694</v>
      </c>
      <c r="E1370" t="str">
        <f t="shared" si="22"/>
        <v>OG694G_D_IL_ISEQ_240709_AMD</v>
      </c>
      <c r="F1370" s="183" t="s">
        <v>6459</v>
      </c>
      <c r="G1370" s="183" t="s">
        <v>6460</v>
      </c>
      <c r="H1370" s="289">
        <v>45482</v>
      </c>
      <c r="I1370" s="183" t="s">
        <v>6475</v>
      </c>
      <c r="J1370" s="183" t="s">
        <v>107</v>
      </c>
      <c r="K1370" s="185" t="s">
        <v>107</v>
      </c>
      <c r="L1370" s="185"/>
    </row>
    <row r="1371" spans="1:12" x14ac:dyDescent="0.25">
      <c r="A1371" s="115">
        <f ca="1">INDEX('1.MetaData'!A:A, MATCH($D1371, '1.MetaData'!$B:$B, 0))</f>
        <v>694</v>
      </c>
      <c r="B1371" s="161" t="s">
        <v>7381</v>
      </c>
      <c r="C1371" s="184" t="s">
        <v>4878</v>
      </c>
      <c r="D1371" s="81" t="str">
        <f ca="1">IF(
    NOT(ISERROR(_xlfn.XLOOKUP($B1371, '4.Illumina'!F:F, '4.Illumina'!E:E))),
    _xlfn.XLOOKUP($B1371, '4.Illumina'!F:F, '4.Illumina'!E:E),
    IF(
        NOT(ISERROR(_xlfn.XLOOKUP($B1371, '4.PacBio'!F:F, '4.PacBio'!E:E))),
        _xlfn.XLOOKUP($B1371, '4.PacBio'!F:F, '4.PacBio'!E:E),
        IF(
            NOT(ISERROR(_xlfn.XLOOKUP($B1371, '4.HiCLibrary'!F:F, '4.HiCLibrary'!E:E))),
            _xlfn.XLOOKUP($B1371, '4.HiCLibrary'!F:F, '4.HiCLibrary'!E:E),
            IFERROR(
                _xlfn.XLOOKUP($B1371, '4.ONT'!F:F, '4.ONT'!E:E, "?"),
                "?"
            )
        )
    )
)</f>
        <v>OG694</v>
      </c>
      <c r="E1371" t="str">
        <f t="shared" si="22"/>
        <v>OG694G_D_IL_NOVA_240716_AMD</v>
      </c>
      <c r="F1371" s="183" t="s">
        <v>6459</v>
      </c>
      <c r="G1371" s="183" t="s">
        <v>6471</v>
      </c>
      <c r="H1371" s="289">
        <v>45489</v>
      </c>
      <c r="I1371" s="183" t="s">
        <v>6484</v>
      </c>
      <c r="J1371" s="183" t="s">
        <v>107</v>
      </c>
      <c r="K1371" s="185" t="s">
        <v>107</v>
      </c>
      <c r="L1371" s="185"/>
    </row>
    <row r="1372" spans="1:12" x14ac:dyDescent="0.25">
      <c r="A1372" s="115">
        <f ca="1">INDEX('1.MetaData'!A:A, MATCH($D1372, '1.MetaData'!$B:$B, 0))</f>
        <v>680</v>
      </c>
      <c r="B1372" s="161" t="s">
        <v>7382</v>
      </c>
      <c r="C1372" s="184" t="s">
        <v>4878</v>
      </c>
      <c r="D1372" s="81" t="str">
        <f ca="1">IF(
    NOT(ISERROR(_xlfn.XLOOKUP($B1372, '4.Illumina'!F:F, '4.Illumina'!E:E))),
    _xlfn.XLOOKUP($B1372, '4.Illumina'!F:F, '4.Illumina'!E:E),
    IF(
        NOT(ISERROR(_xlfn.XLOOKUP($B1372, '4.PacBio'!F:F, '4.PacBio'!E:E))),
        _xlfn.XLOOKUP($B1372, '4.PacBio'!F:F, '4.PacBio'!E:E),
        IF(
            NOT(ISERROR(_xlfn.XLOOKUP($B1372, '4.HiCLibrary'!F:F, '4.HiCLibrary'!E:E))),
            _xlfn.XLOOKUP($B1372, '4.HiCLibrary'!F:F, '4.HiCLibrary'!E:E),
            IFERROR(
                _xlfn.XLOOKUP($B1372, '4.ONT'!F:F, '4.ONT'!E:E, "?"),
                "?"
            )
        )
    )
)</f>
        <v>OG680</v>
      </c>
      <c r="E1372" t="str">
        <f t="shared" si="22"/>
        <v>OG680G_D_SBL_PACB_241004_LA</v>
      </c>
      <c r="F1372" s="183" t="s">
        <v>6463</v>
      </c>
      <c r="G1372" s="183" t="s">
        <v>6499</v>
      </c>
      <c r="H1372" s="289">
        <v>45569</v>
      </c>
      <c r="I1372" s="183" t="s">
        <v>6654</v>
      </c>
      <c r="J1372" s="183" t="s">
        <v>6649</v>
      </c>
      <c r="K1372" s="185">
        <v>0.5</v>
      </c>
      <c r="L1372" s="185"/>
    </row>
    <row r="1373" spans="1:12" x14ac:dyDescent="0.25">
      <c r="A1373" s="115">
        <f ca="1">INDEX('1.MetaData'!A:A, MATCH($D1373, '1.MetaData'!$B:$B, 0))</f>
        <v>695</v>
      </c>
      <c r="B1373" s="161" t="s">
        <v>7383</v>
      </c>
      <c r="C1373" s="183" t="s">
        <v>4878</v>
      </c>
      <c r="D1373" s="81" t="str">
        <f ca="1">IF(
    NOT(ISERROR(_xlfn.XLOOKUP($B1373, '4.Illumina'!F:F, '4.Illumina'!E:E))),
    _xlfn.XLOOKUP($B1373, '4.Illumina'!F:F, '4.Illumina'!E:E),
    IF(
        NOT(ISERROR(_xlfn.XLOOKUP($B1373, '4.PacBio'!F:F, '4.PacBio'!E:E))),
        _xlfn.XLOOKUP($B1373, '4.PacBio'!F:F, '4.PacBio'!E:E),
        IF(
            NOT(ISERROR(_xlfn.XLOOKUP($B1373, '4.HiCLibrary'!F:F, '4.HiCLibrary'!E:E))),
            _xlfn.XLOOKUP($B1373, '4.HiCLibrary'!F:F, '4.HiCLibrary'!E:E),
            IFERROR(
                _xlfn.XLOOKUP($B1373, '4.ONT'!F:F, '4.ONT'!E:E, "?"),
                "?"
            )
        )
    )
)</f>
        <v>OG695</v>
      </c>
      <c r="E1373" t="str">
        <f t="shared" si="22"/>
        <v>OG695L-1_HICL_NEXT_240705_AD</v>
      </c>
      <c r="F1373" s="183" t="s">
        <v>6468</v>
      </c>
      <c r="G1373" s="183" t="s">
        <v>6469</v>
      </c>
      <c r="H1373" s="289">
        <v>45478</v>
      </c>
      <c r="I1373" s="183" t="s">
        <v>7321</v>
      </c>
      <c r="J1373" s="183" t="s">
        <v>107</v>
      </c>
      <c r="K1373" s="185" t="s">
        <v>107</v>
      </c>
      <c r="L1373" s="185"/>
    </row>
    <row r="1374" spans="1:12" x14ac:dyDescent="0.25">
      <c r="A1374" s="115">
        <f ca="1">INDEX('1.MetaData'!A:A, MATCH($D1374, '1.MetaData'!$B:$B, 0))</f>
        <v>695</v>
      </c>
      <c r="B1374" s="161" t="s">
        <v>7383</v>
      </c>
      <c r="C1374" s="184" t="s">
        <v>4878</v>
      </c>
      <c r="D1374" s="81" t="str">
        <f ca="1">IF(
    NOT(ISERROR(_xlfn.XLOOKUP($B1374, '4.Illumina'!F:F, '4.Illumina'!E:E))),
    _xlfn.XLOOKUP($B1374, '4.Illumina'!F:F, '4.Illumina'!E:E),
    IF(
        NOT(ISERROR(_xlfn.XLOOKUP($B1374, '4.PacBio'!F:F, '4.PacBio'!E:E))),
        _xlfn.XLOOKUP($B1374, '4.PacBio'!F:F, '4.PacBio'!E:E),
        IF(
            NOT(ISERROR(_xlfn.XLOOKUP($B1374, '4.HiCLibrary'!F:F, '4.HiCLibrary'!E:E))),
            _xlfn.XLOOKUP($B1374, '4.HiCLibrary'!F:F, '4.HiCLibrary'!E:E),
            IFERROR(
                _xlfn.XLOOKUP($B1374, '4.ONT'!F:F, '4.ONT'!E:E, "?"),
                "?"
            )
        )
    )
)</f>
        <v>OG695</v>
      </c>
      <c r="E1374" t="str">
        <f t="shared" si="22"/>
        <v>OG695L-1_HICL_NOVA_240821_AD</v>
      </c>
      <c r="F1374" s="183" t="s">
        <v>6468</v>
      </c>
      <c r="G1374" s="183" t="s">
        <v>6471</v>
      </c>
      <c r="H1374" s="289">
        <v>45525</v>
      </c>
      <c r="I1374" s="183" t="s">
        <v>7322</v>
      </c>
      <c r="J1374" s="183" t="s">
        <v>107</v>
      </c>
      <c r="K1374" s="185" t="s">
        <v>107</v>
      </c>
      <c r="L1374" s="185"/>
    </row>
    <row r="1375" spans="1:12" x14ac:dyDescent="0.25">
      <c r="A1375" s="115">
        <f ca="1">INDEX('1.MetaData'!A:A, MATCH($D1375, '1.MetaData'!$B:$B, 0))</f>
        <v>696</v>
      </c>
      <c r="B1375" s="161" t="s">
        <v>7384</v>
      </c>
      <c r="C1375" s="183" t="s">
        <v>4878</v>
      </c>
      <c r="D1375" s="81" t="str">
        <f ca="1">IF(
    NOT(ISERROR(_xlfn.XLOOKUP($B1375, '4.Illumina'!F:F, '4.Illumina'!E:E))),
    _xlfn.XLOOKUP($B1375, '4.Illumina'!F:F, '4.Illumina'!E:E),
    IF(
        NOT(ISERROR(_xlfn.XLOOKUP($B1375, '4.PacBio'!F:F, '4.PacBio'!E:E))),
        _xlfn.XLOOKUP($B1375, '4.PacBio'!F:F, '4.PacBio'!E:E),
        IF(
            NOT(ISERROR(_xlfn.XLOOKUP($B1375, '4.HiCLibrary'!F:F, '4.HiCLibrary'!E:E))),
            _xlfn.XLOOKUP($B1375, '4.HiCLibrary'!F:F, '4.HiCLibrary'!E:E),
            IFERROR(
                _xlfn.XLOOKUP($B1375, '4.ONT'!F:F, '4.ONT'!E:E, "?"),
                "?"
            )
        )
    )
)</f>
        <v>OG696</v>
      </c>
      <c r="E1375" t="str">
        <f t="shared" si="22"/>
        <v>OG696H_D_LSKL_ONT_240306_AD</v>
      </c>
      <c r="F1375" s="183" t="s">
        <v>40</v>
      </c>
      <c r="G1375" s="183" t="s">
        <v>6477</v>
      </c>
      <c r="H1375" s="289">
        <v>45357</v>
      </c>
      <c r="I1375" s="183" t="s">
        <v>6478</v>
      </c>
      <c r="J1375" s="183" t="s">
        <v>7385</v>
      </c>
      <c r="K1375" s="183" t="s">
        <v>107</v>
      </c>
      <c r="L1375" s="185"/>
    </row>
    <row r="1376" spans="1:12" x14ac:dyDescent="0.25">
      <c r="A1376" s="115">
        <f ca="1">INDEX('1.MetaData'!A:A, MATCH($D1376, '1.MetaData'!$B:$B, 0))</f>
        <v>695</v>
      </c>
      <c r="B1376" s="161" t="s">
        <v>7386</v>
      </c>
      <c r="C1376" s="184" t="s">
        <v>4878</v>
      </c>
      <c r="D1376" s="81" t="str">
        <f ca="1">IF(
    NOT(ISERROR(_xlfn.XLOOKUP($B1376, '4.Illumina'!F:F, '4.Illumina'!E:E))),
    _xlfn.XLOOKUP($B1376, '4.Illumina'!F:F, '4.Illumina'!E:E),
    IF(
        NOT(ISERROR(_xlfn.XLOOKUP($B1376, '4.PacBio'!F:F, '4.PacBio'!E:E))),
        _xlfn.XLOOKUP($B1376, '4.PacBio'!F:F, '4.PacBio'!E:E),
        IF(
            NOT(ISERROR(_xlfn.XLOOKUP($B1376, '4.HiCLibrary'!F:F, '4.HiCLibrary'!E:E))),
            _xlfn.XLOOKUP($B1376, '4.HiCLibrary'!F:F, '4.HiCLibrary'!E:E),
            IFERROR(
                _xlfn.XLOOKUP($B1376, '4.ONT'!F:F, '4.ONT'!E:E, "?"),
                "?"
            )
        )
    )
)</f>
        <v>OG695</v>
      </c>
      <c r="E1376" t="str">
        <f t="shared" si="22"/>
        <v>OG695H_D_SBL3_PACB_240520_LA</v>
      </c>
      <c r="F1376" s="183" t="s">
        <v>6463</v>
      </c>
      <c r="G1376" s="183" t="s">
        <v>6499</v>
      </c>
      <c r="H1376" s="289">
        <v>45432</v>
      </c>
      <c r="I1376" s="183" t="s">
        <v>7387</v>
      </c>
      <c r="J1376" s="183" t="s">
        <v>7304</v>
      </c>
      <c r="K1376" s="185">
        <v>1</v>
      </c>
      <c r="L1376" s="185"/>
    </row>
    <row r="1377" spans="1:12" x14ac:dyDescent="0.25">
      <c r="A1377" s="115">
        <f ca="1">INDEX('1.MetaData'!A:A, MATCH($D1377, '1.MetaData'!$B:$B, 0))</f>
        <v>696</v>
      </c>
      <c r="B1377" s="161" t="s">
        <v>7388</v>
      </c>
      <c r="C1377" s="184" t="s">
        <v>4878</v>
      </c>
      <c r="D1377" s="81" t="str">
        <f ca="1">IF(
    NOT(ISERROR(_xlfn.XLOOKUP($B1377, '4.Illumina'!F:F, '4.Illumina'!E:E))),
    _xlfn.XLOOKUP($B1377, '4.Illumina'!F:F, '4.Illumina'!E:E),
    IF(
        NOT(ISERROR(_xlfn.XLOOKUP($B1377, '4.PacBio'!F:F, '4.PacBio'!E:E))),
        _xlfn.XLOOKUP($B1377, '4.PacBio'!F:F, '4.PacBio'!E:E),
        IF(
            NOT(ISERROR(_xlfn.XLOOKUP($B1377, '4.HiCLibrary'!F:F, '4.HiCLibrary'!E:E))),
            _xlfn.XLOOKUP($B1377, '4.HiCLibrary'!F:F, '4.HiCLibrary'!E:E),
            IFERROR(
                _xlfn.XLOOKUP($B1377, '4.ONT'!F:F, '4.ONT'!E:E, "?"),
                "?"
            )
        )
    )
)</f>
        <v>OG696</v>
      </c>
      <c r="E1377" t="str">
        <f t="shared" si="22"/>
        <v>OG696L-1_HICL_ISEQ_240429_LA</v>
      </c>
      <c r="F1377" s="183" t="s">
        <v>6468</v>
      </c>
      <c r="G1377" s="183" t="s">
        <v>6460</v>
      </c>
      <c r="H1377" s="289">
        <v>45411</v>
      </c>
      <c r="I1377" s="183" t="s">
        <v>7327</v>
      </c>
      <c r="J1377" s="183" t="s">
        <v>107</v>
      </c>
      <c r="K1377" s="185" t="s">
        <v>107</v>
      </c>
      <c r="L1377" s="185"/>
    </row>
    <row r="1378" spans="1:12" x14ac:dyDescent="0.25">
      <c r="A1378" s="115">
        <f ca="1">INDEX('1.MetaData'!A:A, MATCH($D1378, '1.MetaData'!$B:$B, 0))</f>
        <v>696</v>
      </c>
      <c r="B1378" s="161" t="s">
        <v>7388</v>
      </c>
      <c r="C1378" s="184" t="s">
        <v>4878</v>
      </c>
      <c r="D1378" s="81" t="str">
        <f ca="1">IF(
    NOT(ISERROR(_xlfn.XLOOKUP($B1378, '4.Illumina'!F:F, '4.Illumina'!E:E))),
    _xlfn.XLOOKUP($B1378, '4.Illumina'!F:F, '4.Illumina'!E:E),
    IF(
        NOT(ISERROR(_xlfn.XLOOKUP($B1378, '4.PacBio'!F:F, '4.PacBio'!E:E))),
        _xlfn.XLOOKUP($B1378, '4.PacBio'!F:F, '4.PacBio'!E:E),
        IF(
            NOT(ISERROR(_xlfn.XLOOKUP($B1378, '4.HiCLibrary'!F:F, '4.HiCLibrary'!E:E))),
            _xlfn.XLOOKUP($B1378, '4.HiCLibrary'!F:F, '4.HiCLibrary'!E:E),
            IFERROR(
                _xlfn.XLOOKUP($B1378, '4.ONT'!F:F, '4.ONT'!E:E, "?"),
                "?"
            )
        )
    )
)</f>
        <v>OG696</v>
      </c>
      <c r="E1378" t="str">
        <f t="shared" si="22"/>
        <v>OG696L-1_HICL_NOVA_240509_AD</v>
      </c>
      <c r="F1378" s="183" t="s">
        <v>6468</v>
      </c>
      <c r="G1378" s="183" t="s">
        <v>6471</v>
      </c>
      <c r="H1378" s="289">
        <v>45421</v>
      </c>
      <c r="I1378" s="183" t="s">
        <v>6570</v>
      </c>
      <c r="J1378" s="183" t="s">
        <v>107</v>
      </c>
      <c r="K1378" s="183" t="s">
        <v>107</v>
      </c>
      <c r="L1378" s="185"/>
    </row>
    <row r="1379" spans="1:12" x14ac:dyDescent="0.25">
      <c r="A1379" s="115">
        <f ca="1">INDEX('1.MetaData'!A:A, MATCH($D1379, '1.MetaData'!$B:$B, 0))</f>
        <v>697</v>
      </c>
      <c r="B1379" s="161" t="s">
        <v>7389</v>
      </c>
      <c r="C1379" s="184" t="s">
        <v>4878</v>
      </c>
      <c r="D1379" s="81" t="str">
        <f ca="1">IF(
    NOT(ISERROR(_xlfn.XLOOKUP($B1379, '4.Illumina'!F:F, '4.Illumina'!E:E))),
    _xlfn.XLOOKUP($B1379, '4.Illumina'!F:F, '4.Illumina'!E:E),
    IF(
        NOT(ISERROR(_xlfn.XLOOKUP($B1379, '4.PacBio'!F:F, '4.PacBio'!E:E))),
        _xlfn.XLOOKUP($B1379, '4.PacBio'!F:F, '4.PacBio'!E:E),
        IF(
            NOT(ISERROR(_xlfn.XLOOKUP($B1379, '4.HiCLibrary'!F:F, '4.HiCLibrary'!E:E))),
            _xlfn.XLOOKUP($B1379, '4.HiCLibrary'!F:F, '4.HiCLibrary'!E:E),
            IFERROR(
                _xlfn.XLOOKUP($B1379, '4.ONT'!F:F, '4.ONT'!E:E, "?"),
                "?"
            )
        )
    )
)</f>
        <v>OG697</v>
      </c>
      <c r="E1379" t="str">
        <f t="shared" si="22"/>
        <v>OG697G_D_IL_ISEQ_240709_AMD</v>
      </c>
      <c r="F1379" s="183" t="s">
        <v>6459</v>
      </c>
      <c r="G1379" s="183" t="s">
        <v>6460</v>
      </c>
      <c r="H1379" s="289">
        <v>45482</v>
      </c>
      <c r="I1379" s="183" t="s">
        <v>6475</v>
      </c>
      <c r="J1379" s="183" t="s">
        <v>107</v>
      </c>
      <c r="K1379" s="185" t="s">
        <v>107</v>
      </c>
      <c r="L1379" s="185"/>
    </row>
    <row r="1380" spans="1:12" x14ac:dyDescent="0.25">
      <c r="A1380" s="115">
        <f ca="1">INDEX('1.MetaData'!A:A, MATCH($D1380, '1.MetaData'!$B:$B, 0))</f>
        <v>697</v>
      </c>
      <c r="B1380" s="161" t="s">
        <v>7389</v>
      </c>
      <c r="C1380" s="184" t="s">
        <v>4878</v>
      </c>
      <c r="D1380" s="81" t="str">
        <f ca="1">IF(
    NOT(ISERROR(_xlfn.XLOOKUP($B1380, '4.Illumina'!F:F, '4.Illumina'!E:E))),
    _xlfn.XLOOKUP($B1380, '4.Illumina'!F:F, '4.Illumina'!E:E),
    IF(
        NOT(ISERROR(_xlfn.XLOOKUP($B1380, '4.PacBio'!F:F, '4.PacBio'!E:E))),
        _xlfn.XLOOKUP($B1380, '4.PacBio'!F:F, '4.PacBio'!E:E),
        IF(
            NOT(ISERROR(_xlfn.XLOOKUP($B1380, '4.HiCLibrary'!F:F, '4.HiCLibrary'!E:E))),
            _xlfn.XLOOKUP($B1380, '4.HiCLibrary'!F:F, '4.HiCLibrary'!E:E),
            IFERROR(
                _xlfn.XLOOKUP($B1380, '4.ONT'!F:F, '4.ONT'!E:E, "?"),
                "?"
            )
        )
    )
)</f>
        <v>OG697</v>
      </c>
      <c r="E1380" t="str">
        <f t="shared" si="22"/>
        <v>OG697G_D_IL_NOVA_240716_AMD</v>
      </c>
      <c r="F1380" s="183" t="s">
        <v>6459</v>
      </c>
      <c r="G1380" s="183" t="s">
        <v>6471</v>
      </c>
      <c r="H1380" s="289">
        <v>45489</v>
      </c>
      <c r="I1380" s="183" t="s">
        <v>6484</v>
      </c>
      <c r="J1380" s="183" t="s">
        <v>107</v>
      </c>
      <c r="K1380" s="185" t="s">
        <v>107</v>
      </c>
      <c r="L1380" s="185"/>
    </row>
    <row r="1381" spans="1:12" x14ac:dyDescent="0.25">
      <c r="A1381" s="115">
        <f ca="1">INDEX('1.MetaData'!A:A, MATCH($D1381, '1.MetaData'!$B:$B, 0))</f>
        <v>698</v>
      </c>
      <c r="B1381" s="161" t="s">
        <v>7390</v>
      </c>
      <c r="C1381" s="184" t="s">
        <v>4878</v>
      </c>
      <c r="D1381" s="81" t="str">
        <f ca="1">IF(
    NOT(ISERROR(_xlfn.XLOOKUP($B1381, '4.Illumina'!F:F, '4.Illumina'!E:E))),
    _xlfn.XLOOKUP($B1381, '4.Illumina'!F:F, '4.Illumina'!E:E),
    IF(
        NOT(ISERROR(_xlfn.XLOOKUP($B1381, '4.PacBio'!F:F, '4.PacBio'!E:E))),
        _xlfn.XLOOKUP($B1381, '4.PacBio'!F:F, '4.PacBio'!E:E),
        IF(
            NOT(ISERROR(_xlfn.XLOOKUP($B1381, '4.HiCLibrary'!F:F, '4.HiCLibrary'!E:E))),
            _xlfn.XLOOKUP($B1381, '4.HiCLibrary'!F:F, '4.HiCLibrary'!E:E),
            IFERROR(
                _xlfn.XLOOKUP($B1381, '4.ONT'!F:F, '4.ONT'!E:E, "?"),
                "?"
            )
        )
    )
)</f>
        <v>OG698</v>
      </c>
      <c r="E1381" t="str">
        <f t="shared" si="22"/>
        <v>OG698G_D_IL_ISEQ_240709_AMD</v>
      </c>
      <c r="F1381" s="183" t="s">
        <v>6459</v>
      </c>
      <c r="G1381" s="183" t="s">
        <v>6460</v>
      </c>
      <c r="H1381" s="289">
        <v>45482</v>
      </c>
      <c r="I1381" s="183" t="s">
        <v>6475</v>
      </c>
      <c r="J1381" s="183" t="s">
        <v>107</v>
      </c>
      <c r="K1381" s="185" t="s">
        <v>107</v>
      </c>
      <c r="L1381" s="185"/>
    </row>
    <row r="1382" spans="1:12" x14ac:dyDescent="0.25">
      <c r="A1382" s="115">
        <f ca="1">INDEX('1.MetaData'!A:A, MATCH($D1382, '1.MetaData'!$B:$B, 0))</f>
        <v>698</v>
      </c>
      <c r="B1382" s="161" t="s">
        <v>7390</v>
      </c>
      <c r="C1382" s="184" t="s">
        <v>4878</v>
      </c>
      <c r="D1382" s="81" t="str">
        <f ca="1">IF(
    NOT(ISERROR(_xlfn.XLOOKUP($B1382, '4.Illumina'!F:F, '4.Illumina'!E:E))),
    _xlfn.XLOOKUP($B1382, '4.Illumina'!F:F, '4.Illumina'!E:E),
    IF(
        NOT(ISERROR(_xlfn.XLOOKUP($B1382, '4.PacBio'!F:F, '4.PacBio'!E:E))),
        _xlfn.XLOOKUP($B1382, '4.PacBio'!F:F, '4.PacBio'!E:E),
        IF(
            NOT(ISERROR(_xlfn.XLOOKUP($B1382, '4.HiCLibrary'!F:F, '4.HiCLibrary'!E:E))),
            _xlfn.XLOOKUP($B1382, '4.HiCLibrary'!F:F, '4.HiCLibrary'!E:E),
            IFERROR(
                _xlfn.XLOOKUP($B1382, '4.ONT'!F:F, '4.ONT'!E:E, "?"),
                "?"
            )
        )
    )
)</f>
        <v>OG698</v>
      </c>
      <c r="E1382" t="str">
        <f t="shared" si="22"/>
        <v>OG698G_D_IL_NOVA_240716_AMD</v>
      </c>
      <c r="F1382" s="183" t="s">
        <v>6459</v>
      </c>
      <c r="G1382" s="183" t="s">
        <v>6471</v>
      </c>
      <c r="H1382" s="289">
        <v>45489</v>
      </c>
      <c r="I1382" s="183" t="s">
        <v>6484</v>
      </c>
      <c r="J1382" s="183" t="s">
        <v>107</v>
      </c>
      <c r="K1382" s="185" t="s">
        <v>107</v>
      </c>
      <c r="L1382" s="185"/>
    </row>
    <row r="1383" spans="1:12" x14ac:dyDescent="0.25">
      <c r="A1383" s="115">
        <f ca="1">INDEX('1.MetaData'!A:A, MATCH($D1383, '1.MetaData'!$B:$B, 0))</f>
        <v>696</v>
      </c>
      <c r="B1383" s="161" t="s">
        <v>7391</v>
      </c>
      <c r="C1383" s="183" t="s">
        <v>4878</v>
      </c>
      <c r="D1383" s="81" t="str">
        <f ca="1">IF(
    NOT(ISERROR(_xlfn.XLOOKUP($B1383, '4.Illumina'!F:F, '4.Illumina'!E:E))),
    _xlfn.XLOOKUP($B1383, '4.Illumina'!F:F, '4.Illumina'!E:E),
    IF(
        NOT(ISERROR(_xlfn.XLOOKUP($B1383, '4.PacBio'!F:F, '4.PacBio'!E:E))),
        _xlfn.XLOOKUP($B1383, '4.PacBio'!F:F, '4.PacBio'!E:E),
        IF(
            NOT(ISERROR(_xlfn.XLOOKUP($B1383, '4.HiCLibrary'!F:F, '4.HiCLibrary'!E:E))),
            _xlfn.XLOOKUP($B1383, '4.HiCLibrary'!F:F, '4.HiCLibrary'!E:E),
            IFERROR(
                _xlfn.XLOOKUP($B1383, '4.ONT'!F:F, '4.ONT'!E:E, "?"),
                "?"
            )
        )
    )
)</f>
        <v>OG696</v>
      </c>
      <c r="E1383" t="str">
        <f t="shared" si="22"/>
        <v>OG696H_D_SBL_PACB_240228_AD</v>
      </c>
      <c r="F1383" s="183" t="s">
        <v>6463</v>
      </c>
      <c r="G1383" s="183" t="s">
        <v>6499</v>
      </c>
      <c r="H1383" s="289">
        <v>45350</v>
      </c>
      <c r="I1383" s="183" t="s">
        <v>7332</v>
      </c>
      <c r="J1383" s="183" t="s">
        <v>5098</v>
      </c>
      <c r="K1383" s="185">
        <v>1</v>
      </c>
      <c r="L1383" s="185"/>
    </row>
    <row r="1384" spans="1:12" x14ac:dyDescent="0.25">
      <c r="A1384" s="115">
        <f ca="1">INDEX('1.MetaData'!A:A, MATCH($D1384, '1.MetaData'!$B:$B, 0))</f>
        <v>700</v>
      </c>
      <c r="B1384" s="161" t="s">
        <v>7392</v>
      </c>
      <c r="C1384" s="184" t="s">
        <v>4878</v>
      </c>
      <c r="D1384" s="81" t="str">
        <f ca="1">IF(
    NOT(ISERROR(_xlfn.XLOOKUP($B1384, '4.Illumina'!F:F, '4.Illumina'!E:E))),
    _xlfn.XLOOKUP($B1384, '4.Illumina'!F:F, '4.Illumina'!E:E),
    IF(
        NOT(ISERROR(_xlfn.XLOOKUP($B1384, '4.PacBio'!F:F, '4.PacBio'!E:E))),
        _xlfn.XLOOKUP($B1384, '4.PacBio'!F:F, '4.PacBio'!E:E),
        IF(
            NOT(ISERROR(_xlfn.XLOOKUP($B1384, '4.HiCLibrary'!F:F, '4.HiCLibrary'!E:E))),
            _xlfn.XLOOKUP($B1384, '4.HiCLibrary'!F:F, '4.HiCLibrary'!E:E),
            IFERROR(
                _xlfn.XLOOKUP($B1384, '4.ONT'!F:F, '4.ONT'!E:E, "?"),
                "?"
            )
        )
    )
)</f>
        <v>OG700</v>
      </c>
      <c r="E1384" t="str">
        <f t="shared" si="22"/>
        <v>OG700G_D_IL_ISEQ_240709_AMD</v>
      </c>
      <c r="F1384" s="183" t="s">
        <v>6459</v>
      </c>
      <c r="G1384" s="183" t="s">
        <v>6460</v>
      </c>
      <c r="H1384" s="289">
        <v>45482</v>
      </c>
      <c r="I1384" s="183" t="s">
        <v>6475</v>
      </c>
      <c r="J1384" s="183" t="s">
        <v>107</v>
      </c>
      <c r="K1384" s="185" t="s">
        <v>107</v>
      </c>
      <c r="L1384" s="185"/>
    </row>
    <row r="1385" spans="1:12" x14ac:dyDescent="0.25">
      <c r="A1385" s="115">
        <f ca="1">INDEX('1.MetaData'!A:A, MATCH($D1385, '1.MetaData'!$B:$B, 0))</f>
        <v>700</v>
      </c>
      <c r="B1385" s="161" t="s">
        <v>7392</v>
      </c>
      <c r="C1385" s="184" t="s">
        <v>4878</v>
      </c>
      <c r="D1385" s="81" t="str">
        <f ca="1">IF(
    NOT(ISERROR(_xlfn.XLOOKUP($B1385, '4.Illumina'!F:F, '4.Illumina'!E:E))),
    _xlfn.XLOOKUP($B1385, '4.Illumina'!F:F, '4.Illumina'!E:E),
    IF(
        NOT(ISERROR(_xlfn.XLOOKUP($B1385, '4.PacBio'!F:F, '4.PacBio'!E:E))),
        _xlfn.XLOOKUP($B1385, '4.PacBio'!F:F, '4.PacBio'!E:E),
        IF(
            NOT(ISERROR(_xlfn.XLOOKUP($B1385, '4.HiCLibrary'!F:F, '4.HiCLibrary'!E:E))),
            _xlfn.XLOOKUP($B1385, '4.HiCLibrary'!F:F, '4.HiCLibrary'!E:E),
            IFERROR(
                _xlfn.XLOOKUP($B1385, '4.ONT'!F:F, '4.ONT'!E:E, "?"),
                "?"
            )
        )
    )
)</f>
        <v>OG700</v>
      </c>
      <c r="E1385" t="str">
        <f t="shared" si="22"/>
        <v>OG700G_D_IL_NOVA_240716_AMD</v>
      </c>
      <c r="F1385" s="183" t="s">
        <v>6459</v>
      </c>
      <c r="G1385" s="183" t="s">
        <v>6471</v>
      </c>
      <c r="H1385" s="289">
        <v>45489</v>
      </c>
      <c r="I1385" s="183" t="s">
        <v>6484</v>
      </c>
      <c r="J1385" s="183" t="s">
        <v>107</v>
      </c>
      <c r="K1385" s="185" t="s">
        <v>107</v>
      </c>
      <c r="L1385" s="185"/>
    </row>
    <row r="1386" spans="1:12" x14ac:dyDescent="0.25">
      <c r="A1386" s="115">
        <f ca="1">INDEX('1.MetaData'!A:A, MATCH($D1386, '1.MetaData'!$B:$B, 0))</f>
        <v>683</v>
      </c>
      <c r="B1386" s="161" t="s">
        <v>7393</v>
      </c>
      <c r="C1386" s="184" t="s">
        <v>4878</v>
      </c>
      <c r="D1386" s="81" t="str">
        <f ca="1">IF(
    NOT(ISERROR(_xlfn.XLOOKUP($B1386, '4.Illumina'!F:F, '4.Illumina'!E:E))),
    _xlfn.XLOOKUP($B1386, '4.Illumina'!F:F, '4.Illumina'!E:E),
    IF(
        NOT(ISERROR(_xlfn.XLOOKUP($B1386, '4.PacBio'!F:F, '4.PacBio'!E:E))),
        _xlfn.XLOOKUP($B1386, '4.PacBio'!F:F, '4.PacBio'!E:E),
        IF(
            NOT(ISERROR(_xlfn.XLOOKUP($B1386, '4.HiCLibrary'!F:F, '4.HiCLibrary'!E:E))),
            _xlfn.XLOOKUP($B1386, '4.HiCLibrary'!F:F, '4.HiCLibrary'!E:E),
            IFERROR(
                _xlfn.XLOOKUP($B1386, '4.ONT'!F:F, '4.ONT'!E:E, "?"),
                "?"
            )
        )
    )
)</f>
        <v>OG683</v>
      </c>
      <c r="E1386" t="str">
        <f t="shared" si="22"/>
        <v>OG683H_D_SBL2_PACB_240821_AD</v>
      </c>
      <c r="F1386" s="183" t="s">
        <v>6463</v>
      </c>
      <c r="G1386" s="183" t="s">
        <v>6499</v>
      </c>
      <c r="H1386" s="289">
        <v>45525</v>
      </c>
      <c r="I1386" s="183" t="s">
        <v>6752</v>
      </c>
      <c r="J1386" s="183" t="s">
        <v>7369</v>
      </c>
      <c r="K1386" s="185">
        <v>0.5</v>
      </c>
      <c r="L1386" s="185"/>
    </row>
    <row r="1387" spans="1:12" x14ac:dyDescent="0.25">
      <c r="A1387" s="115">
        <f ca="1">INDEX('1.MetaData'!A:A, MATCH($D1387, '1.MetaData'!$B:$B, 0))</f>
        <v>701</v>
      </c>
      <c r="B1387" s="161" t="s">
        <v>7394</v>
      </c>
      <c r="C1387" s="184" t="s">
        <v>4878</v>
      </c>
      <c r="D1387" s="81" t="str">
        <f ca="1">IF(
    NOT(ISERROR(_xlfn.XLOOKUP($B1387, '4.Illumina'!F:F, '4.Illumina'!E:E))),
    _xlfn.XLOOKUP($B1387, '4.Illumina'!F:F, '4.Illumina'!E:E),
    IF(
        NOT(ISERROR(_xlfn.XLOOKUP($B1387, '4.PacBio'!F:F, '4.PacBio'!E:E))),
        _xlfn.XLOOKUP($B1387, '4.PacBio'!F:F, '4.PacBio'!E:E),
        IF(
            NOT(ISERROR(_xlfn.XLOOKUP($B1387, '4.HiCLibrary'!F:F, '4.HiCLibrary'!E:E))),
            _xlfn.XLOOKUP($B1387, '4.HiCLibrary'!F:F, '4.HiCLibrary'!E:E),
            IFERROR(
                _xlfn.XLOOKUP($B1387, '4.ONT'!F:F, '4.ONT'!E:E, "?"),
                "?"
            )
        )
    )
)</f>
        <v>OG701</v>
      </c>
      <c r="E1387" t="str">
        <f t="shared" si="22"/>
        <v>OG701L-1_HICL_ISEQ_240429_LA</v>
      </c>
      <c r="F1387" s="183" t="s">
        <v>6468</v>
      </c>
      <c r="G1387" s="183" t="s">
        <v>6460</v>
      </c>
      <c r="H1387" s="289">
        <v>45411</v>
      </c>
      <c r="I1387" s="183" t="s">
        <v>7327</v>
      </c>
      <c r="J1387" s="183" t="s">
        <v>107</v>
      </c>
      <c r="K1387" s="185" t="s">
        <v>107</v>
      </c>
      <c r="L1387" s="185"/>
    </row>
    <row r="1388" spans="1:12" x14ac:dyDescent="0.25">
      <c r="A1388" s="115">
        <f ca="1">INDEX('1.MetaData'!A:A, MATCH($D1388, '1.MetaData'!$B:$B, 0))</f>
        <v>701</v>
      </c>
      <c r="B1388" s="161" t="s">
        <v>7394</v>
      </c>
      <c r="C1388" s="184" t="s">
        <v>4878</v>
      </c>
      <c r="D1388" s="81" t="str">
        <f ca="1">IF(
    NOT(ISERROR(_xlfn.XLOOKUP($B1388, '4.Illumina'!F:F, '4.Illumina'!E:E))),
    _xlfn.XLOOKUP($B1388, '4.Illumina'!F:F, '4.Illumina'!E:E),
    IF(
        NOT(ISERROR(_xlfn.XLOOKUP($B1388, '4.PacBio'!F:F, '4.PacBio'!E:E))),
        _xlfn.XLOOKUP($B1388, '4.PacBio'!F:F, '4.PacBio'!E:E),
        IF(
            NOT(ISERROR(_xlfn.XLOOKUP($B1388, '4.HiCLibrary'!F:F, '4.HiCLibrary'!E:E))),
            _xlfn.XLOOKUP($B1388, '4.HiCLibrary'!F:F, '4.HiCLibrary'!E:E),
            IFERROR(
                _xlfn.XLOOKUP($B1388, '4.ONT'!F:F, '4.ONT'!E:E, "?"),
                "?"
            )
        )
    )
)</f>
        <v>OG701</v>
      </c>
      <c r="E1388" t="str">
        <f t="shared" si="22"/>
        <v>OG701L-1_HICL_NOVA_240509_AD</v>
      </c>
      <c r="F1388" s="183" t="s">
        <v>6468</v>
      </c>
      <c r="G1388" s="183" t="s">
        <v>6471</v>
      </c>
      <c r="H1388" s="289">
        <v>45421</v>
      </c>
      <c r="I1388" s="183" t="s">
        <v>6570</v>
      </c>
      <c r="J1388" s="183" t="s">
        <v>107</v>
      </c>
      <c r="K1388" s="183" t="s">
        <v>107</v>
      </c>
      <c r="L1388" s="185"/>
    </row>
    <row r="1389" spans="1:12" x14ac:dyDescent="0.25">
      <c r="A1389" s="115">
        <f ca="1">INDEX('1.MetaData'!A:A, MATCH($D1389, '1.MetaData'!$B:$B, 0))</f>
        <v>701</v>
      </c>
      <c r="B1389" s="161" t="s">
        <v>7395</v>
      </c>
      <c r="C1389" s="183" t="s">
        <v>4878</v>
      </c>
      <c r="D1389" s="81" t="str">
        <f ca="1">IF(
    NOT(ISERROR(_xlfn.XLOOKUP($B1389, '4.Illumina'!F:F, '4.Illumina'!E:E))),
    _xlfn.XLOOKUP($B1389, '4.Illumina'!F:F, '4.Illumina'!E:E),
    IF(
        NOT(ISERROR(_xlfn.XLOOKUP($B1389, '4.PacBio'!F:F, '4.PacBio'!E:E))),
        _xlfn.XLOOKUP($B1389, '4.PacBio'!F:F, '4.PacBio'!E:E),
        IF(
            NOT(ISERROR(_xlfn.XLOOKUP($B1389, '4.HiCLibrary'!F:F, '4.HiCLibrary'!E:E))),
            _xlfn.XLOOKUP($B1389, '4.HiCLibrary'!F:F, '4.HiCLibrary'!E:E),
            IFERROR(
                _xlfn.XLOOKUP($B1389, '4.ONT'!F:F, '4.ONT'!E:E, "?"),
                "?"
            )
        )
    )
)</f>
        <v>OG701</v>
      </c>
      <c r="E1389" t="str">
        <f t="shared" si="22"/>
        <v>OG701H_D_SBL2_PACB_240427_LA</v>
      </c>
      <c r="F1389" s="183" t="s">
        <v>6463</v>
      </c>
      <c r="G1389" s="183" t="s">
        <v>6499</v>
      </c>
      <c r="H1389" s="289">
        <v>45416</v>
      </c>
      <c r="I1389" s="183" t="s">
        <v>6591</v>
      </c>
      <c r="J1389" s="183" t="s">
        <v>5100</v>
      </c>
      <c r="K1389" s="185">
        <v>1</v>
      </c>
      <c r="L1389" s="185"/>
    </row>
    <row r="1390" spans="1:12" x14ac:dyDescent="0.25">
      <c r="A1390" s="115">
        <f ca="1">INDEX('1.MetaData'!A:A, MATCH($D1390, '1.MetaData'!$B:$B, 0))</f>
        <v>702</v>
      </c>
      <c r="B1390" s="161" t="s">
        <v>7396</v>
      </c>
      <c r="C1390" s="183" t="s">
        <v>4878</v>
      </c>
      <c r="D1390" s="81" t="str">
        <f ca="1">IF(
    NOT(ISERROR(_xlfn.XLOOKUP($B1390, '4.Illumina'!F:F, '4.Illumina'!E:E))),
    _xlfn.XLOOKUP($B1390, '4.Illumina'!F:F, '4.Illumina'!E:E),
    IF(
        NOT(ISERROR(_xlfn.XLOOKUP($B1390, '4.PacBio'!F:F, '4.PacBio'!E:E))),
        _xlfn.XLOOKUP($B1390, '4.PacBio'!F:F, '4.PacBio'!E:E),
        IF(
            NOT(ISERROR(_xlfn.XLOOKUP($B1390, '4.HiCLibrary'!F:F, '4.HiCLibrary'!E:E))),
            _xlfn.XLOOKUP($B1390, '4.HiCLibrary'!F:F, '4.HiCLibrary'!E:E),
            IFERROR(
                _xlfn.XLOOKUP($B1390, '4.ONT'!F:F, '4.ONT'!E:E, "?"),
                "?"
            )
        )
    )
)</f>
        <v>OG702</v>
      </c>
      <c r="E1390" t="str">
        <f t="shared" si="22"/>
        <v>OG702L-1_HICL_NEXT_240705_AD</v>
      </c>
      <c r="F1390" s="183" t="s">
        <v>6468</v>
      </c>
      <c r="G1390" s="183" t="s">
        <v>6469</v>
      </c>
      <c r="H1390" s="289">
        <v>45478</v>
      </c>
      <c r="I1390" s="183" t="s">
        <v>7321</v>
      </c>
      <c r="J1390" s="183" t="s">
        <v>107</v>
      </c>
      <c r="K1390" s="185" t="s">
        <v>107</v>
      </c>
      <c r="L1390" s="185"/>
    </row>
    <row r="1391" spans="1:12" x14ac:dyDescent="0.25">
      <c r="A1391" s="115">
        <f ca="1">INDEX('1.MetaData'!A:A, MATCH($D1391, '1.MetaData'!$B:$B, 0))</f>
        <v>702</v>
      </c>
      <c r="B1391" s="161" t="s">
        <v>7397</v>
      </c>
      <c r="C1391" s="184" t="s">
        <v>4878</v>
      </c>
      <c r="D1391" s="81" t="str">
        <f ca="1">IF(
    NOT(ISERROR(_xlfn.XLOOKUP($B1391, '4.Illumina'!F:F, '4.Illumina'!E:E))),
    _xlfn.XLOOKUP($B1391, '4.Illumina'!F:F, '4.Illumina'!E:E),
    IF(
        NOT(ISERROR(_xlfn.XLOOKUP($B1391, '4.PacBio'!F:F, '4.PacBio'!E:E))),
        _xlfn.XLOOKUP($B1391, '4.PacBio'!F:F, '4.PacBio'!E:E),
        IF(
            NOT(ISERROR(_xlfn.XLOOKUP($B1391, '4.HiCLibrary'!F:F, '4.HiCLibrary'!E:E))),
            _xlfn.XLOOKUP($B1391, '4.HiCLibrary'!F:F, '4.HiCLibrary'!E:E),
            IFERROR(
                _xlfn.XLOOKUP($B1391, '4.ONT'!F:F, '4.ONT'!E:E, "?"),
                "?"
            )
        )
    )
)</f>
        <v>OG702</v>
      </c>
      <c r="E1391" t="str">
        <f t="shared" si="22"/>
        <v>OG702G-1_HICL_ISEQ_241106_AD</v>
      </c>
      <c r="F1391" s="183" t="s">
        <v>6468</v>
      </c>
      <c r="G1391" s="183" t="s">
        <v>6460</v>
      </c>
      <c r="H1391" s="289">
        <v>45602</v>
      </c>
      <c r="I1391" s="183" t="s">
        <v>6651</v>
      </c>
      <c r="J1391" s="183" t="s">
        <v>107</v>
      </c>
      <c r="K1391" s="185" t="s">
        <v>107</v>
      </c>
      <c r="L1391" s="185"/>
    </row>
    <row r="1392" spans="1:12" x14ac:dyDescent="0.25">
      <c r="A1392" s="115">
        <f ca="1">INDEX('1.MetaData'!A:A, MATCH($D1392, '1.MetaData'!$B:$B, 0))</f>
        <v>703</v>
      </c>
      <c r="B1392" s="161" t="s">
        <v>7398</v>
      </c>
      <c r="C1392" s="184" t="s">
        <v>4878</v>
      </c>
      <c r="D1392" s="81" t="str">
        <f ca="1">IF(
    NOT(ISERROR(_xlfn.XLOOKUP($B1392, '4.Illumina'!F:F, '4.Illumina'!E:E))),
    _xlfn.XLOOKUP($B1392, '4.Illumina'!F:F, '4.Illumina'!E:E),
    IF(
        NOT(ISERROR(_xlfn.XLOOKUP($B1392, '4.PacBio'!F:F, '4.PacBio'!E:E))),
        _xlfn.XLOOKUP($B1392, '4.PacBio'!F:F, '4.PacBio'!E:E),
        IF(
            NOT(ISERROR(_xlfn.XLOOKUP($B1392, '4.HiCLibrary'!F:F, '4.HiCLibrary'!E:E))),
            _xlfn.XLOOKUP($B1392, '4.HiCLibrary'!F:F, '4.HiCLibrary'!E:E),
            IFERROR(
                _xlfn.XLOOKUP($B1392, '4.ONT'!F:F, '4.ONT'!E:E, "?"),
                "?"
            )
        )
    )
)</f>
        <v>OG703</v>
      </c>
      <c r="E1392" t="str">
        <f t="shared" si="22"/>
        <v>OG703G_D_IL_NOVA_240313_LA</v>
      </c>
      <c r="F1392" s="183" t="s">
        <v>6459</v>
      </c>
      <c r="G1392" s="183" t="s">
        <v>6471</v>
      </c>
      <c r="H1392" s="289">
        <v>45364</v>
      </c>
      <c r="I1392" s="183" t="s">
        <v>6666</v>
      </c>
      <c r="K1392" s="183"/>
      <c r="L1392" s="185"/>
    </row>
    <row r="1393" spans="1:12" x14ac:dyDescent="0.25">
      <c r="A1393" s="115">
        <f ca="1">INDEX('1.MetaData'!A:A, MATCH($D1393, '1.MetaData'!$B:$B, 0))</f>
        <v>703</v>
      </c>
      <c r="B1393" s="161" t="s">
        <v>7398</v>
      </c>
      <c r="C1393" s="184" t="s">
        <v>4878</v>
      </c>
      <c r="D1393" s="81" t="str">
        <f ca="1">IF(
    NOT(ISERROR(_xlfn.XLOOKUP($B1393, '4.Illumina'!F:F, '4.Illumina'!E:E))),
    _xlfn.XLOOKUP($B1393, '4.Illumina'!F:F, '4.Illumina'!E:E),
    IF(
        NOT(ISERROR(_xlfn.XLOOKUP($B1393, '4.PacBio'!F:F, '4.PacBio'!E:E))),
        _xlfn.XLOOKUP($B1393, '4.PacBio'!F:F, '4.PacBio'!E:E),
        IF(
            NOT(ISERROR(_xlfn.XLOOKUP($B1393, '4.HiCLibrary'!F:F, '4.HiCLibrary'!E:E))),
            _xlfn.XLOOKUP($B1393, '4.HiCLibrary'!F:F, '4.HiCLibrary'!E:E),
            IFERROR(
                _xlfn.XLOOKUP($B1393, '4.ONT'!F:F, '4.ONT'!E:E, "?"),
                "?"
            )
        )
    )
)</f>
        <v>OG703</v>
      </c>
      <c r="E1393" t="str">
        <f t="shared" si="22"/>
        <v>OG703G_D_IL_ISEQ_240311_LA</v>
      </c>
      <c r="F1393" s="183" t="s">
        <v>6459</v>
      </c>
      <c r="G1393" s="183" t="s">
        <v>6460</v>
      </c>
      <c r="H1393" s="289">
        <v>45362</v>
      </c>
      <c r="I1393" s="183" t="s">
        <v>6665</v>
      </c>
      <c r="K1393" s="183"/>
      <c r="L1393" s="185"/>
    </row>
    <row r="1394" spans="1:12" x14ac:dyDescent="0.25">
      <c r="A1394" s="115">
        <f ca="1">INDEX('1.MetaData'!A:A, MATCH($D1394, '1.MetaData'!$B:$B, 0))</f>
        <v>702</v>
      </c>
      <c r="B1394" s="161" t="s">
        <v>7399</v>
      </c>
      <c r="C1394" s="184" t="s">
        <v>4878</v>
      </c>
      <c r="D1394" s="81" t="str">
        <f ca="1">IF(
    NOT(ISERROR(_xlfn.XLOOKUP($B1394, '4.Illumina'!F:F, '4.Illumina'!E:E))),
    _xlfn.XLOOKUP($B1394, '4.Illumina'!F:F, '4.Illumina'!E:E),
    IF(
        NOT(ISERROR(_xlfn.XLOOKUP($B1394, '4.PacBio'!F:F, '4.PacBio'!E:E))),
        _xlfn.XLOOKUP($B1394, '4.PacBio'!F:F, '4.PacBio'!E:E),
        IF(
            NOT(ISERROR(_xlfn.XLOOKUP($B1394, '4.HiCLibrary'!F:F, '4.HiCLibrary'!E:E))),
            _xlfn.XLOOKUP($B1394, '4.HiCLibrary'!F:F, '4.HiCLibrary'!E:E),
            IFERROR(
                _xlfn.XLOOKUP($B1394, '4.ONT'!F:F, '4.ONT'!E:E, "?"),
                "?"
            )
        )
    )
)</f>
        <v>OG702</v>
      </c>
      <c r="E1394" t="str">
        <f t="shared" si="22"/>
        <v>OG702G_D_SBL_PACB_240501_AD</v>
      </c>
      <c r="F1394" s="183" t="s">
        <v>6463</v>
      </c>
      <c r="G1394" s="183" t="s">
        <v>6499</v>
      </c>
      <c r="H1394" s="289">
        <v>45413</v>
      </c>
      <c r="I1394" s="183" t="s">
        <v>5882</v>
      </c>
      <c r="J1394" s="183" t="s">
        <v>7400</v>
      </c>
      <c r="K1394" s="185">
        <v>1</v>
      </c>
      <c r="L1394" s="185"/>
    </row>
    <row r="1395" spans="1:12" x14ac:dyDescent="0.25">
      <c r="A1395" s="115">
        <f ca="1">INDEX('1.MetaData'!A:A, MATCH($D1395, '1.MetaData'!$B:$B, 0))</f>
        <v>705</v>
      </c>
      <c r="B1395" s="161" t="s">
        <v>7401</v>
      </c>
      <c r="C1395" s="184" t="s">
        <v>4878</v>
      </c>
      <c r="D1395" s="81" t="str">
        <f ca="1">IF(
    NOT(ISERROR(_xlfn.XLOOKUP($B1395, '4.Illumina'!F:F, '4.Illumina'!E:E))),
    _xlfn.XLOOKUP($B1395, '4.Illumina'!F:F, '4.Illumina'!E:E),
    IF(
        NOT(ISERROR(_xlfn.XLOOKUP($B1395, '4.PacBio'!F:F, '4.PacBio'!E:E))),
        _xlfn.XLOOKUP($B1395, '4.PacBio'!F:F, '4.PacBio'!E:E),
        IF(
            NOT(ISERROR(_xlfn.XLOOKUP($B1395, '4.HiCLibrary'!F:F, '4.HiCLibrary'!E:E))),
            _xlfn.XLOOKUP($B1395, '4.HiCLibrary'!F:F, '4.HiCLibrary'!E:E),
            IFERROR(
                _xlfn.XLOOKUP($B1395, '4.ONT'!F:F, '4.ONT'!E:E, "?"),
                "?"
            )
        )
    )
)</f>
        <v>OG705</v>
      </c>
      <c r="E1395" t="str">
        <f t="shared" si="22"/>
        <v>OG705H_D_IL_NOVA_240813_AMD</v>
      </c>
      <c r="F1395" s="183" t="s">
        <v>6459</v>
      </c>
      <c r="G1395" s="183" t="s">
        <v>6471</v>
      </c>
      <c r="H1395" s="289">
        <v>45517</v>
      </c>
      <c r="I1395" s="183" t="s">
        <v>6606</v>
      </c>
      <c r="J1395" s="183" t="s">
        <v>107</v>
      </c>
      <c r="K1395" s="185" t="s">
        <v>107</v>
      </c>
      <c r="L1395" s="185"/>
    </row>
    <row r="1396" spans="1:12" x14ac:dyDescent="0.25">
      <c r="A1396" s="115">
        <f ca="1">INDEX('1.MetaData'!A:A, MATCH($D1396, '1.MetaData'!$B:$B, 0))</f>
        <v>704</v>
      </c>
      <c r="B1396" s="161" t="s">
        <v>7402</v>
      </c>
      <c r="C1396" s="183" t="s">
        <v>4878</v>
      </c>
      <c r="D1396" s="81" t="str">
        <f ca="1">IF(
    NOT(ISERROR(_xlfn.XLOOKUP($B1396, '4.Illumina'!F:F, '4.Illumina'!E:E))),
    _xlfn.XLOOKUP($B1396, '4.Illumina'!F:F, '4.Illumina'!E:E),
    IF(
        NOT(ISERROR(_xlfn.XLOOKUP($B1396, '4.PacBio'!F:F, '4.PacBio'!E:E))),
        _xlfn.XLOOKUP($B1396, '4.PacBio'!F:F, '4.PacBio'!E:E),
        IF(
            NOT(ISERROR(_xlfn.XLOOKUP($B1396, '4.HiCLibrary'!F:F, '4.HiCLibrary'!E:E))),
            _xlfn.XLOOKUP($B1396, '4.HiCLibrary'!F:F, '4.HiCLibrary'!E:E),
            IFERROR(
                _xlfn.XLOOKUP($B1396, '4.ONT'!F:F, '4.ONT'!E:E, "?"),
                "?"
            )
        )
    )
)</f>
        <v>OG704</v>
      </c>
      <c r="E1396" t="str">
        <f t="shared" si="22"/>
        <v>OG704H_D_SBL2_PACB_240427_LA</v>
      </c>
      <c r="F1396" s="183" t="s">
        <v>6463</v>
      </c>
      <c r="G1396" s="183" t="s">
        <v>6499</v>
      </c>
      <c r="H1396" s="289">
        <v>45413</v>
      </c>
      <c r="I1396" s="183" t="s">
        <v>6591</v>
      </c>
      <c r="J1396" s="183" t="s">
        <v>5102</v>
      </c>
      <c r="K1396" s="185">
        <v>1</v>
      </c>
      <c r="L1396" s="185"/>
    </row>
    <row r="1397" spans="1:12" x14ac:dyDescent="0.25">
      <c r="A1397" s="115">
        <f ca="1">INDEX('1.MetaData'!A:A, MATCH($D1397, '1.MetaData'!$B:$B, 0))</f>
        <v>706</v>
      </c>
      <c r="B1397" s="161" t="s">
        <v>7403</v>
      </c>
      <c r="C1397" s="183" t="s">
        <v>4878</v>
      </c>
      <c r="D1397" s="81" t="str">
        <f ca="1">IF(
    NOT(ISERROR(_xlfn.XLOOKUP($B1397, '4.Illumina'!F:F, '4.Illumina'!E:E))),
    _xlfn.XLOOKUP($B1397, '4.Illumina'!F:F, '4.Illumina'!E:E),
    IF(
        NOT(ISERROR(_xlfn.XLOOKUP($B1397, '4.PacBio'!F:F, '4.PacBio'!E:E))),
        _xlfn.XLOOKUP($B1397, '4.PacBio'!F:F, '4.PacBio'!E:E),
        IF(
            NOT(ISERROR(_xlfn.XLOOKUP($B1397, '4.HiCLibrary'!F:F, '4.HiCLibrary'!E:E))),
            _xlfn.XLOOKUP($B1397, '4.HiCLibrary'!F:F, '4.HiCLibrary'!E:E),
            IFERROR(
                _xlfn.XLOOKUP($B1397, '4.ONT'!F:F, '4.ONT'!E:E, "?"),
                "?"
            )
        )
    )
)</f>
        <v>OG706</v>
      </c>
      <c r="E1397" t="str">
        <f t="shared" si="22"/>
        <v>OG706H_D_SBL_PACB_240206_AD</v>
      </c>
      <c r="F1397" s="183" t="s">
        <v>6463</v>
      </c>
      <c r="G1397" s="183" t="s">
        <v>6499</v>
      </c>
      <c r="H1397" s="289">
        <v>45328</v>
      </c>
      <c r="I1397" s="183" t="s">
        <v>6545</v>
      </c>
      <c r="J1397" s="183" t="s">
        <v>6726</v>
      </c>
      <c r="K1397" s="185">
        <v>1</v>
      </c>
      <c r="L1397" s="185"/>
    </row>
    <row r="1398" spans="1:12" x14ac:dyDescent="0.25">
      <c r="A1398" s="115">
        <f ca="1">INDEX('1.MetaData'!A:A, MATCH($D1398, '1.MetaData'!$B:$B, 0))</f>
        <v>706</v>
      </c>
      <c r="B1398" s="161" t="s">
        <v>7404</v>
      </c>
      <c r="C1398" s="183" t="s">
        <v>4878</v>
      </c>
      <c r="D1398" s="81" t="str">
        <f ca="1">IF(
    NOT(ISERROR(_xlfn.XLOOKUP($B1398, '4.Illumina'!F:F, '4.Illumina'!E:E))),
    _xlfn.XLOOKUP($B1398, '4.Illumina'!F:F, '4.Illumina'!E:E),
    IF(
        NOT(ISERROR(_xlfn.XLOOKUP($B1398, '4.PacBio'!F:F, '4.PacBio'!E:E))),
        _xlfn.XLOOKUP($B1398, '4.PacBio'!F:F, '4.PacBio'!E:E),
        IF(
            NOT(ISERROR(_xlfn.XLOOKUP($B1398, '4.HiCLibrary'!F:F, '4.HiCLibrary'!E:E))),
            _xlfn.XLOOKUP($B1398, '4.HiCLibrary'!F:F, '4.HiCLibrary'!E:E),
            IFERROR(
                _xlfn.XLOOKUP($B1398, '4.ONT'!F:F, '4.ONT'!E:E, "?"),
                "?"
            )
        )
    )
)</f>
        <v>OG706</v>
      </c>
      <c r="E1398" t="str">
        <f t="shared" si="22"/>
        <v>OG706H_D_SBL2_PACB_240206_AD</v>
      </c>
      <c r="F1398" s="183" t="s">
        <v>6463</v>
      </c>
      <c r="G1398" s="183" t="s">
        <v>6499</v>
      </c>
      <c r="H1398" s="289">
        <v>45328</v>
      </c>
      <c r="I1398" s="183" t="s">
        <v>6545</v>
      </c>
      <c r="J1398" s="183" t="s">
        <v>7405</v>
      </c>
      <c r="K1398" s="185">
        <v>2</v>
      </c>
      <c r="L1398" s="185"/>
    </row>
    <row r="1399" spans="1:12" x14ac:dyDescent="0.25">
      <c r="A1399" s="115">
        <f ca="1">INDEX('1.MetaData'!A:A, MATCH($D1399, '1.MetaData'!$B:$B, 0))</f>
        <v>706</v>
      </c>
      <c r="B1399" s="161" t="s">
        <v>7406</v>
      </c>
      <c r="C1399" s="183" t="s">
        <v>4878</v>
      </c>
      <c r="D1399" s="81" t="str">
        <f ca="1">IF(
    NOT(ISERROR(_xlfn.XLOOKUP($B1399, '4.Illumina'!F:F, '4.Illumina'!E:E))),
    _xlfn.XLOOKUP($B1399, '4.Illumina'!F:F, '4.Illumina'!E:E),
    IF(
        NOT(ISERROR(_xlfn.XLOOKUP($B1399, '4.PacBio'!F:F, '4.PacBio'!E:E))),
        _xlfn.XLOOKUP($B1399, '4.PacBio'!F:F, '4.PacBio'!E:E),
        IF(
            NOT(ISERROR(_xlfn.XLOOKUP($B1399, '4.HiCLibrary'!F:F, '4.HiCLibrary'!E:E))),
            _xlfn.XLOOKUP($B1399, '4.HiCLibrary'!F:F, '4.HiCLibrary'!E:E),
            IFERROR(
                _xlfn.XLOOKUP($B1399, '4.ONT'!F:F, '4.ONT'!E:E, "?"),
                "?"
            )
        )
    )
)</f>
        <v>OG706</v>
      </c>
      <c r="E1399" t="str">
        <f t="shared" si="22"/>
        <v>OG706L-7_HICL_ISEQ_240412_AD</v>
      </c>
      <c r="F1399" s="183" t="s">
        <v>6468</v>
      </c>
      <c r="G1399" s="183" t="s">
        <v>6460</v>
      </c>
      <c r="H1399" s="289">
        <v>45394</v>
      </c>
      <c r="I1399" s="183" t="s">
        <v>6704</v>
      </c>
      <c r="J1399" s="183" t="s">
        <v>107</v>
      </c>
      <c r="K1399" s="185" t="s">
        <v>107</v>
      </c>
      <c r="L1399" s="185"/>
    </row>
    <row r="1400" spans="1:12" x14ac:dyDescent="0.25">
      <c r="A1400" s="115">
        <f ca="1">INDEX('1.MetaData'!A:A, MATCH($D1400, '1.MetaData'!$B:$B, 0))</f>
        <v>706</v>
      </c>
      <c r="B1400" s="161" t="s">
        <v>7406</v>
      </c>
      <c r="C1400" s="184" t="s">
        <v>4878</v>
      </c>
      <c r="D1400" s="81" t="str">
        <f ca="1">IF(
    NOT(ISERROR(_xlfn.XLOOKUP($B1400, '4.Illumina'!F:F, '4.Illumina'!E:E))),
    _xlfn.XLOOKUP($B1400, '4.Illumina'!F:F, '4.Illumina'!E:E),
    IF(
        NOT(ISERROR(_xlfn.XLOOKUP($B1400, '4.PacBio'!F:F, '4.PacBio'!E:E))),
        _xlfn.XLOOKUP($B1400, '4.PacBio'!F:F, '4.PacBio'!E:E),
        IF(
            NOT(ISERROR(_xlfn.XLOOKUP($B1400, '4.HiCLibrary'!F:F, '4.HiCLibrary'!E:E))),
            _xlfn.XLOOKUP($B1400, '4.HiCLibrary'!F:F, '4.HiCLibrary'!E:E),
            IFERROR(
                _xlfn.XLOOKUP($B1400, '4.ONT'!F:F, '4.ONT'!E:E, "?"),
                "?"
            )
        )
    )
)</f>
        <v>OG706</v>
      </c>
      <c r="E1400" t="str">
        <f t="shared" si="22"/>
        <v>OG706L-7_HICL_NOVA_240501_LA</v>
      </c>
      <c r="F1400" s="183" t="s">
        <v>6468</v>
      </c>
      <c r="G1400" s="183" t="s">
        <v>6471</v>
      </c>
      <c r="H1400" s="289">
        <v>45413</v>
      </c>
      <c r="I1400" s="183" t="s">
        <v>6754</v>
      </c>
      <c r="J1400" s="183" t="s">
        <v>107</v>
      </c>
      <c r="K1400" s="183" t="s">
        <v>107</v>
      </c>
      <c r="L1400" s="185"/>
    </row>
    <row r="1401" spans="1:12" x14ac:dyDescent="0.25">
      <c r="A1401" s="115">
        <f ca="1">INDEX('1.MetaData'!A:A, MATCH($D1401, '1.MetaData'!$B:$B, 0))</f>
        <v>706</v>
      </c>
      <c r="B1401" s="161" t="s">
        <v>7407</v>
      </c>
      <c r="C1401" s="184" t="s">
        <v>4878</v>
      </c>
      <c r="D1401" s="81" t="str">
        <f ca="1">IF(
    NOT(ISERROR(_xlfn.XLOOKUP($B1401, '4.Illumina'!F:F, '4.Illumina'!E:E))),
    _xlfn.XLOOKUP($B1401, '4.Illumina'!F:F, '4.Illumina'!E:E),
    IF(
        NOT(ISERROR(_xlfn.XLOOKUP($B1401, '4.PacBio'!F:F, '4.PacBio'!E:E))),
        _xlfn.XLOOKUP($B1401, '4.PacBio'!F:F, '4.PacBio'!E:E),
        IF(
            NOT(ISERROR(_xlfn.XLOOKUP($B1401, '4.HiCLibrary'!F:F, '4.HiCLibrary'!E:E))),
            _xlfn.XLOOKUP($B1401, '4.HiCLibrary'!F:F, '4.HiCLibrary'!E:E),
            IFERROR(
                _xlfn.XLOOKUP($B1401, '4.ONT'!F:F, '4.ONT'!E:E, "?"),
                "?"
            )
        )
    )
)</f>
        <v>OG706</v>
      </c>
      <c r="E1401" t="str">
        <f t="shared" si="22"/>
        <v>OG706L-7_HICL2_ISEQ_240426_LA</v>
      </c>
      <c r="F1401" s="183" t="s">
        <v>6468</v>
      </c>
      <c r="G1401" s="183" t="s">
        <v>6460</v>
      </c>
      <c r="H1401" s="289">
        <v>45408</v>
      </c>
      <c r="I1401" s="183" t="s">
        <v>7307</v>
      </c>
      <c r="J1401" s="183" t="s">
        <v>107</v>
      </c>
      <c r="K1401" s="185" t="s">
        <v>107</v>
      </c>
      <c r="L1401" s="185"/>
    </row>
    <row r="1402" spans="1:12" x14ac:dyDescent="0.25">
      <c r="A1402" s="115">
        <f ca="1">INDEX('1.MetaData'!A:A, MATCH($D1402, '1.MetaData'!$B:$B, 0))</f>
        <v>706</v>
      </c>
      <c r="B1402" s="161" t="s">
        <v>7407</v>
      </c>
      <c r="C1402" s="184" t="s">
        <v>4878</v>
      </c>
      <c r="D1402" s="81" t="str">
        <f ca="1">IF(
    NOT(ISERROR(_xlfn.XLOOKUP($B1402, '4.Illumina'!F:F, '4.Illumina'!E:E))),
    _xlfn.XLOOKUP($B1402, '4.Illumina'!F:F, '4.Illumina'!E:E),
    IF(
        NOT(ISERROR(_xlfn.XLOOKUP($B1402, '4.PacBio'!F:F, '4.PacBio'!E:E))),
        _xlfn.XLOOKUP($B1402, '4.PacBio'!F:F, '4.PacBio'!E:E),
        IF(
            NOT(ISERROR(_xlfn.XLOOKUP($B1402, '4.HiCLibrary'!F:F, '4.HiCLibrary'!E:E))),
            _xlfn.XLOOKUP($B1402, '4.HiCLibrary'!F:F, '4.HiCLibrary'!E:E),
            IFERROR(
                _xlfn.XLOOKUP($B1402, '4.ONT'!F:F, '4.ONT'!E:E, "?"),
                "?"
            )
        )
    )
)</f>
        <v>OG706</v>
      </c>
      <c r="E1402" t="str">
        <f t="shared" si="22"/>
        <v>OG706L-7_HICL2_NOVA_240501_LA</v>
      </c>
      <c r="F1402" s="183" t="s">
        <v>6468</v>
      </c>
      <c r="G1402" s="183" t="s">
        <v>6471</v>
      </c>
      <c r="H1402" s="289">
        <v>45413</v>
      </c>
      <c r="I1402" s="183" t="s">
        <v>6754</v>
      </c>
      <c r="J1402" s="183" t="s">
        <v>107</v>
      </c>
      <c r="K1402" s="183" t="s">
        <v>107</v>
      </c>
      <c r="L1402" s="185"/>
    </row>
    <row r="1403" spans="1:12" x14ac:dyDescent="0.25">
      <c r="A1403" s="115">
        <f ca="1">INDEX('1.MetaData'!A:A, MATCH($D1403, '1.MetaData'!$B:$B, 0))</f>
        <v>706</v>
      </c>
      <c r="B1403" s="161" t="s">
        <v>7408</v>
      </c>
      <c r="C1403" s="183" t="s">
        <v>4878</v>
      </c>
      <c r="D1403" s="81" t="str">
        <f ca="1">IF(
    NOT(ISERROR(_xlfn.XLOOKUP($B1403, '4.Illumina'!F:F, '4.Illumina'!E:E))),
    _xlfn.XLOOKUP($B1403, '4.Illumina'!F:F, '4.Illumina'!E:E),
    IF(
        NOT(ISERROR(_xlfn.XLOOKUP($B1403, '4.PacBio'!F:F, '4.PacBio'!E:E))),
        _xlfn.XLOOKUP($B1403, '4.PacBio'!F:F, '4.PacBio'!E:E),
        IF(
            NOT(ISERROR(_xlfn.XLOOKUP($B1403, '4.HiCLibrary'!F:F, '4.HiCLibrary'!E:E))),
            _xlfn.XLOOKUP($B1403, '4.HiCLibrary'!F:F, '4.HiCLibrary'!E:E),
            IFERROR(
                _xlfn.XLOOKUP($B1403, '4.ONT'!F:F, '4.ONT'!E:E, "?"),
                "?"
            )
        )
    )
)</f>
        <v>OG706</v>
      </c>
      <c r="E1403" t="str">
        <f t="shared" si="22"/>
        <v>OG706L-8_HICL_ISEQ_240412_AD</v>
      </c>
      <c r="F1403" s="183" t="s">
        <v>6468</v>
      </c>
      <c r="G1403" s="183" t="s">
        <v>6460</v>
      </c>
      <c r="H1403" s="289">
        <v>45394</v>
      </c>
      <c r="I1403" s="183" t="s">
        <v>6704</v>
      </c>
      <c r="J1403" s="183" t="s">
        <v>107</v>
      </c>
      <c r="K1403" s="185" t="s">
        <v>107</v>
      </c>
      <c r="L1403" s="185"/>
    </row>
    <row r="1404" spans="1:12" x14ac:dyDescent="0.25">
      <c r="A1404" s="115">
        <f ca="1">INDEX('1.MetaData'!A:A, MATCH($D1404, '1.MetaData'!$B:$B, 0))</f>
        <v>706</v>
      </c>
      <c r="B1404" s="161" t="s">
        <v>7408</v>
      </c>
      <c r="C1404" s="184" t="s">
        <v>4878</v>
      </c>
      <c r="D1404" s="81" t="str">
        <f ca="1">IF(
    NOT(ISERROR(_xlfn.XLOOKUP($B1404, '4.Illumina'!F:F, '4.Illumina'!E:E))),
    _xlfn.XLOOKUP($B1404, '4.Illumina'!F:F, '4.Illumina'!E:E),
    IF(
        NOT(ISERROR(_xlfn.XLOOKUP($B1404, '4.PacBio'!F:F, '4.PacBio'!E:E))),
        _xlfn.XLOOKUP($B1404, '4.PacBio'!F:F, '4.PacBio'!E:E),
        IF(
            NOT(ISERROR(_xlfn.XLOOKUP($B1404, '4.HiCLibrary'!F:F, '4.HiCLibrary'!E:E))),
            _xlfn.XLOOKUP($B1404, '4.HiCLibrary'!F:F, '4.HiCLibrary'!E:E),
            IFERROR(
                _xlfn.XLOOKUP($B1404, '4.ONT'!F:F, '4.ONT'!E:E, "?"),
                "?"
            )
        )
    )
)</f>
        <v>OG706</v>
      </c>
      <c r="E1404" t="str">
        <f t="shared" si="22"/>
        <v>OG706L-8_HICL_NOVA_240501_LA</v>
      </c>
      <c r="F1404" s="183" t="s">
        <v>6468</v>
      </c>
      <c r="G1404" s="183" t="s">
        <v>6471</v>
      </c>
      <c r="H1404" s="289">
        <v>45413</v>
      </c>
      <c r="I1404" s="183" t="s">
        <v>6754</v>
      </c>
      <c r="J1404" s="183" t="s">
        <v>107</v>
      </c>
      <c r="K1404" s="183" t="s">
        <v>107</v>
      </c>
      <c r="L1404" s="185"/>
    </row>
    <row r="1405" spans="1:12" x14ac:dyDescent="0.25">
      <c r="A1405" s="115">
        <f ca="1">INDEX('1.MetaData'!A:A, MATCH($D1405, '1.MetaData'!$B:$B, 0))</f>
        <v>706</v>
      </c>
      <c r="B1405" s="161" t="s">
        <v>7409</v>
      </c>
      <c r="C1405" s="184" t="s">
        <v>4878</v>
      </c>
      <c r="D1405" s="81" t="str">
        <f ca="1">IF(
    NOT(ISERROR(_xlfn.XLOOKUP($B1405, '4.Illumina'!F:F, '4.Illumina'!E:E))),
    _xlfn.XLOOKUP($B1405, '4.Illumina'!F:F, '4.Illumina'!E:E),
    IF(
        NOT(ISERROR(_xlfn.XLOOKUP($B1405, '4.PacBio'!F:F, '4.PacBio'!E:E))),
        _xlfn.XLOOKUP($B1405, '4.PacBio'!F:F, '4.PacBio'!E:E),
        IF(
            NOT(ISERROR(_xlfn.XLOOKUP($B1405, '4.HiCLibrary'!F:F, '4.HiCLibrary'!E:E))),
            _xlfn.XLOOKUP($B1405, '4.HiCLibrary'!F:F, '4.HiCLibrary'!E:E),
            IFERROR(
                _xlfn.XLOOKUP($B1405, '4.ONT'!F:F, '4.ONT'!E:E, "?"),
                "?"
            )
        )
    )
)</f>
        <v>OG706</v>
      </c>
      <c r="E1405" t="str">
        <f t="shared" si="22"/>
        <v>OG706L-8_HICL2_ISEQ_240429_LA</v>
      </c>
      <c r="F1405" s="183" t="s">
        <v>6468</v>
      </c>
      <c r="G1405" s="183" t="s">
        <v>6460</v>
      </c>
      <c r="H1405" s="289">
        <v>45411</v>
      </c>
      <c r="I1405" s="183" t="s">
        <v>7327</v>
      </c>
      <c r="J1405" s="183" t="s">
        <v>107</v>
      </c>
      <c r="K1405" s="185" t="s">
        <v>107</v>
      </c>
      <c r="L1405" s="185"/>
    </row>
    <row r="1406" spans="1:12" x14ac:dyDescent="0.25">
      <c r="A1406" s="115">
        <f ca="1">INDEX('1.MetaData'!A:A, MATCH($D1406, '1.MetaData'!$B:$B, 0))</f>
        <v>706</v>
      </c>
      <c r="B1406" s="161" t="s">
        <v>7409</v>
      </c>
      <c r="C1406" s="184" t="s">
        <v>4878</v>
      </c>
      <c r="D1406" s="81" t="str">
        <f ca="1">IF(
    NOT(ISERROR(_xlfn.XLOOKUP($B1406, '4.Illumina'!F:F, '4.Illumina'!E:E))),
    _xlfn.XLOOKUP($B1406, '4.Illumina'!F:F, '4.Illumina'!E:E),
    IF(
        NOT(ISERROR(_xlfn.XLOOKUP($B1406, '4.PacBio'!F:F, '4.PacBio'!E:E))),
        _xlfn.XLOOKUP($B1406, '4.PacBio'!F:F, '4.PacBio'!E:E),
        IF(
            NOT(ISERROR(_xlfn.XLOOKUP($B1406, '4.HiCLibrary'!F:F, '4.HiCLibrary'!E:E))),
            _xlfn.XLOOKUP($B1406, '4.HiCLibrary'!F:F, '4.HiCLibrary'!E:E),
            IFERROR(
                _xlfn.XLOOKUP($B1406, '4.ONT'!F:F, '4.ONT'!E:E, "?"),
                "?"
            )
        )
    )
)</f>
        <v>OG706</v>
      </c>
      <c r="E1406" t="str">
        <f t="shared" ref="E1406:E1469" si="23">CONCATENATE(B1406,"_",I1406)</f>
        <v>OG706L-8_HICL2_NOVA_240501_LA</v>
      </c>
      <c r="F1406" s="183" t="s">
        <v>6468</v>
      </c>
      <c r="G1406" s="183" t="s">
        <v>6471</v>
      </c>
      <c r="H1406" s="289">
        <v>45413</v>
      </c>
      <c r="I1406" s="183" t="s">
        <v>6754</v>
      </c>
      <c r="J1406" s="183" t="s">
        <v>107</v>
      </c>
      <c r="K1406" s="183" t="s">
        <v>107</v>
      </c>
      <c r="L1406" s="185"/>
    </row>
    <row r="1407" spans="1:12" x14ac:dyDescent="0.25">
      <c r="A1407" s="115">
        <f ca="1">INDEX('1.MetaData'!A:A, MATCH($D1407, '1.MetaData'!$B:$B, 0))</f>
        <v>706</v>
      </c>
      <c r="B1407" s="161" t="s">
        <v>7410</v>
      </c>
      <c r="C1407" s="184" t="s">
        <v>4878</v>
      </c>
      <c r="D1407" s="81" t="str">
        <f ca="1">IF(
    NOT(ISERROR(_xlfn.XLOOKUP($B1407, '4.Illumina'!F:F, '4.Illumina'!E:E))),
    _xlfn.XLOOKUP($B1407, '4.Illumina'!F:F, '4.Illumina'!E:E),
    IF(
        NOT(ISERROR(_xlfn.XLOOKUP($B1407, '4.PacBio'!F:F, '4.PacBio'!E:E))),
        _xlfn.XLOOKUP($B1407, '4.PacBio'!F:F, '4.PacBio'!E:E),
        IF(
            NOT(ISERROR(_xlfn.XLOOKUP($B1407, '4.HiCLibrary'!F:F, '4.HiCLibrary'!E:E))),
            _xlfn.XLOOKUP($B1407, '4.HiCLibrary'!F:F, '4.HiCLibrary'!E:E),
            IFERROR(
                _xlfn.XLOOKUP($B1407, '4.ONT'!F:F, '4.ONT'!E:E, "?"),
                "?"
            )
        )
    )
)</f>
        <v>OG706</v>
      </c>
      <c r="E1407" t="str">
        <f t="shared" si="23"/>
        <v>OG706H_D5_LSKL_ONT_240819_AD</v>
      </c>
      <c r="F1407" s="183" t="s">
        <v>40</v>
      </c>
      <c r="G1407" s="183" t="s">
        <v>6477</v>
      </c>
      <c r="H1407" s="289">
        <v>45523</v>
      </c>
      <c r="I1407" s="183" t="s">
        <v>7276</v>
      </c>
      <c r="J1407" s="183" t="s">
        <v>7411</v>
      </c>
      <c r="K1407" s="185">
        <v>1</v>
      </c>
      <c r="L1407" s="185"/>
    </row>
    <row r="1408" spans="1:12" x14ac:dyDescent="0.25">
      <c r="A1408" s="115">
        <f ca="1">INDEX('1.MetaData'!A:A, MATCH($D1408, '1.MetaData'!$B:$B, 0))</f>
        <v>706</v>
      </c>
      <c r="B1408" s="161" t="s">
        <v>7412</v>
      </c>
      <c r="C1408" s="184" t="s">
        <v>4878</v>
      </c>
      <c r="D1408" s="81" t="str">
        <f ca="1">IF(
    NOT(ISERROR(_xlfn.XLOOKUP($B1408, '4.Illumina'!F:F, '4.Illumina'!E:E))),
    _xlfn.XLOOKUP($B1408, '4.Illumina'!F:F, '4.Illumina'!E:E),
    IF(
        NOT(ISERROR(_xlfn.XLOOKUP($B1408, '4.PacBio'!F:F, '4.PacBio'!E:E))),
        _xlfn.XLOOKUP($B1408, '4.PacBio'!F:F, '4.PacBio'!E:E),
        IF(
            NOT(ISERROR(_xlfn.XLOOKUP($B1408, '4.HiCLibrary'!F:F, '4.HiCLibrary'!E:E))),
            _xlfn.XLOOKUP($B1408, '4.HiCLibrary'!F:F, '4.HiCLibrary'!E:E),
            IFERROR(
                _xlfn.XLOOKUP($B1408, '4.ONT'!F:F, '4.ONT'!E:E, "?"),
                "?"
            )
        )
    )
)</f>
        <v>OG706</v>
      </c>
      <c r="E1408" t="str">
        <f t="shared" si="23"/>
        <v>OG706H_D5_ULKL_ONT_240819_AD2</v>
      </c>
      <c r="F1408" s="183" t="s">
        <v>40</v>
      </c>
      <c r="G1408" s="183" t="s">
        <v>6477</v>
      </c>
      <c r="H1408" s="289">
        <v>45523</v>
      </c>
      <c r="I1408" s="183" t="s">
        <v>7279</v>
      </c>
      <c r="J1408" s="183" t="s">
        <v>7413</v>
      </c>
      <c r="K1408" s="185">
        <v>1</v>
      </c>
      <c r="L1408" s="185"/>
    </row>
    <row r="1409" spans="1:12" x14ac:dyDescent="0.25">
      <c r="A1409" s="115">
        <f ca="1">INDEX('1.MetaData'!A:A, MATCH($D1409, '1.MetaData'!$B:$B, 0))</f>
        <v>706</v>
      </c>
      <c r="B1409" s="161" t="s">
        <v>7414</v>
      </c>
      <c r="C1409" s="183" t="s">
        <v>4878</v>
      </c>
      <c r="D1409" s="81" t="str">
        <f ca="1">IF(
    NOT(ISERROR(_xlfn.XLOOKUP($B1409, '4.Illumina'!F:F, '4.Illumina'!E:E))),
    _xlfn.XLOOKUP($B1409, '4.Illumina'!F:F, '4.Illumina'!E:E),
    IF(
        NOT(ISERROR(_xlfn.XLOOKUP($B1409, '4.PacBio'!F:F, '4.PacBio'!E:E))),
        _xlfn.XLOOKUP($B1409, '4.PacBio'!F:F, '4.PacBio'!E:E),
        IF(
            NOT(ISERROR(_xlfn.XLOOKUP($B1409, '4.HiCLibrary'!F:F, '4.HiCLibrary'!E:E))),
            _xlfn.XLOOKUP($B1409, '4.HiCLibrary'!F:F, '4.HiCLibrary'!E:E),
            IFERROR(
                _xlfn.XLOOKUP($B1409, '4.ONT'!F:F, '4.ONT'!E:E, "?"),
                "?"
            )
        )
    )
)</f>
        <v>OG706</v>
      </c>
      <c r="E1409" t="str">
        <f t="shared" si="23"/>
        <v>OG706H_D5_SBL_PACB_240228_AD</v>
      </c>
      <c r="F1409" s="183" t="s">
        <v>6463</v>
      </c>
      <c r="G1409" s="183" t="s">
        <v>6499</v>
      </c>
      <c r="H1409" s="289">
        <v>45350</v>
      </c>
      <c r="I1409" s="183" t="s">
        <v>7332</v>
      </c>
      <c r="J1409" s="183" t="s">
        <v>6520</v>
      </c>
      <c r="K1409" s="185">
        <v>2</v>
      </c>
      <c r="L1409" s="185"/>
    </row>
    <row r="1410" spans="1:12" x14ac:dyDescent="0.25">
      <c r="A1410" s="115">
        <f ca="1">INDEX('1.MetaData'!A:A, MATCH($D1410, '1.MetaData'!$B:$B, 0))</f>
        <v>709</v>
      </c>
      <c r="B1410" s="161" t="s">
        <v>7415</v>
      </c>
      <c r="C1410" s="184" t="s">
        <v>4878</v>
      </c>
      <c r="D1410" s="81" t="str">
        <f ca="1">IF(
    NOT(ISERROR(_xlfn.XLOOKUP($B1410, '4.Illumina'!F:F, '4.Illumina'!E:E))),
    _xlfn.XLOOKUP($B1410, '4.Illumina'!F:F, '4.Illumina'!E:E),
    IF(
        NOT(ISERROR(_xlfn.XLOOKUP($B1410, '4.PacBio'!F:F, '4.PacBio'!E:E))),
        _xlfn.XLOOKUP($B1410, '4.PacBio'!F:F, '4.PacBio'!E:E),
        IF(
            NOT(ISERROR(_xlfn.XLOOKUP($B1410, '4.HiCLibrary'!F:F, '4.HiCLibrary'!E:E))),
            _xlfn.XLOOKUP($B1410, '4.HiCLibrary'!F:F, '4.HiCLibrary'!E:E),
            IFERROR(
                _xlfn.XLOOKUP($B1410, '4.ONT'!F:F, '4.ONT'!E:E, "?"),
                "?"
            )
        )
    )
)</f>
        <v>OG709</v>
      </c>
      <c r="E1410" t="str">
        <f t="shared" si="23"/>
        <v>OG709G_D_SBL_PACB_240501_AD</v>
      </c>
      <c r="F1410" s="183" t="s">
        <v>6463</v>
      </c>
      <c r="G1410" s="183" t="s">
        <v>6499</v>
      </c>
      <c r="H1410" s="289">
        <v>45413</v>
      </c>
      <c r="I1410" s="183" t="s">
        <v>5882</v>
      </c>
      <c r="J1410" s="183" t="s">
        <v>7416</v>
      </c>
      <c r="K1410" s="185">
        <v>1</v>
      </c>
      <c r="L1410" s="185"/>
    </row>
    <row r="1411" spans="1:12" x14ac:dyDescent="0.25">
      <c r="A1411" s="115">
        <f ca="1">INDEX('1.MetaData'!A:A, MATCH($D1411, '1.MetaData'!$B:$B, 0))</f>
        <v>711</v>
      </c>
      <c r="B1411" s="161" t="s">
        <v>7417</v>
      </c>
      <c r="C1411" s="184" t="s">
        <v>4878</v>
      </c>
      <c r="D1411" s="81" t="str">
        <f ca="1">IF(
    NOT(ISERROR(_xlfn.XLOOKUP($B1411, '4.Illumina'!F:F, '4.Illumina'!E:E))),
    _xlfn.XLOOKUP($B1411, '4.Illumina'!F:F, '4.Illumina'!E:E),
    IF(
        NOT(ISERROR(_xlfn.XLOOKUP($B1411, '4.PacBio'!F:F, '4.PacBio'!E:E))),
        _xlfn.XLOOKUP($B1411, '4.PacBio'!F:F, '4.PacBio'!E:E),
        IF(
            NOT(ISERROR(_xlfn.XLOOKUP($B1411, '4.HiCLibrary'!F:F, '4.HiCLibrary'!E:E))),
            _xlfn.XLOOKUP($B1411, '4.HiCLibrary'!F:F, '4.HiCLibrary'!E:E),
            IFERROR(
                _xlfn.XLOOKUP($B1411, '4.ONT'!F:F, '4.ONT'!E:E, "?"),
                "?"
            )
        )
    )
)</f>
        <v>OG711</v>
      </c>
      <c r="E1411" t="str">
        <f t="shared" si="23"/>
        <v>OG711O_D2_SBL_PACB_240501_AD</v>
      </c>
      <c r="F1411" s="183" t="s">
        <v>6463</v>
      </c>
      <c r="G1411" s="183" t="s">
        <v>6499</v>
      </c>
      <c r="H1411" s="289">
        <v>45413</v>
      </c>
      <c r="I1411" s="183" t="s">
        <v>5882</v>
      </c>
      <c r="J1411" s="183" t="s">
        <v>7418</v>
      </c>
      <c r="K1411" s="185">
        <v>1</v>
      </c>
      <c r="L1411" s="185"/>
    </row>
    <row r="1412" spans="1:12" x14ac:dyDescent="0.25">
      <c r="A1412" s="115">
        <f ca="1">INDEX('1.MetaData'!A:A, MATCH($D1412, '1.MetaData'!$B:$B, 0))</f>
        <v>736</v>
      </c>
      <c r="B1412" s="161" t="s">
        <v>7419</v>
      </c>
      <c r="C1412" s="184" t="s">
        <v>4878</v>
      </c>
      <c r="D1412" s="81" t="str">
        <f ca="1">IF(
    NOT(ISERROR(_xlfn.XLOOKUP($B1412, '4.Illumina'!F:F, '4.Illumina'!E:E))),
    _xlfn.XLOOKUP($B1412, '4.Illumina'!F:F, '4.Illumina'!E:E),
    IF(
        NOT(ISERROR(_xlfn.XLOOKUP($B1412, '4.PacBio'!F:F, '4.PacBio'!E:E))),
        _xlfn.XLOOKUP($B1412, '4.PacBio'!F:F, '4.PacBio'!E:E),
        IF(
            NOT(ISERROR(_xlfn.XLOOKUP($B1412, '4.HiCLibrary'!F:F, '4.HiCLibrary'!E:E))),
            _xlfn.XLOOKUP($B1412, '4.HiCLibrary'!F:F, '4.HiCLibrary'!E:E),
            IFERROR(
                _xlfn.XLOOKUP($B1412, '4.ONT'!F:F, '4.ONT'!E:E, "?"),
                "?"
            )
        )
    )
)</f>
        <v>OG736</v>
      </c>
      <c r="E1412" t="str">
        <f t="shared" si="23"/>
        <v>OG736O_D_IL2_NOVA_240813_AMD</v>
      </c>
      <c r="F1412" s="183" t="s">
        <v>6459</v>
      </c>
      <c r="G1412" s="183" t="s">
        <v>6471</v>
      </c>
      <c r="H1412" s="289">
        <v>45517</v>
      </c>
      <c r="I1412" s="183" t="s">
        <v>6606</v>
      </c>
      <c r="J1412" s="183" t="s">
        <v>107</v>
      </c>
      <c r="K1412" s="185" t="s">
        <v>107</v>
      </c>
      <c r="L1412" s="185"/>
    </row>
    <row r="1413" spans="1:12" x14ac:dyDescent="0.25">
      <c r="A1413" s="115">
        <f ca="1">INDEX('1.MetaData'!A:A, MATCH($D1413, '1.MetaData'!$B:$B, 0))</f>
        <v>721</v>
      </c>
      <c r="B1413" s="161" t="s">
        <v>7420</v>
      </c>
      <c r="C1413" s="184" t="s">
        <v>4878</v>
      </c>
      <c r="D1413" s="81" t="str">
        <f ca="1">IF(
    NOT(ISERROR(_xlfn.XLOOKUP($B1413, '4.Illumina'!F:F, '4.Illumina'!E:E))),
    _xlfn.XLOOKUP($B1413, '4.Illumina'!F:F, '4.Illumina'!E:E),
    IF(
        NOT(ISERROR(_xlfn.XLOOKUP($B1413, '4.PacBio'!F:F, '4.PacBio'!E:E))),
        _xlfn.XLOOKUP($B1413, '4.PacBio'!F:F, '4.PacBio'!E:E),
        IF(
            NOT(ISERROR(_xlfn.XLOOKUP($B1413, '4.HiCLibrary'!F:F, '4.HiCLibrary'!E:E))),
            _xlfn.XLOOKUP($B1413, '4.HiCLibrary'!F:F, '4.HiCLibrary'!E:E),
            IFERROR(
                _xlfn.XLOOKUP($B1413, '4.ONT'!F:F, '4.ONT'!E:E, "?"),
                "?"
            )
        )
    )
)</f>
        <v>OG721</v>
      </c>
      <c r="E1413" t="str">
        <f t="shared" si="23"/>
        <v>OG721G_D2_SBL_PACB_240501_AD</v>
      </c>
      <c r="F1413" s="183" t="s">
        <v>6463</v>
      </c>
      <c r="G1413" s="183" t="s">
        <v>6499</v>
      </c>
      <c r="H1413" s="289">
        <v>45413</v>
      </c>
      <c r="I1413" s="183" t="s">
        <v>5882</v>
      </c>
      <c r="J1413" s="183" t="s">
        <v>7421</v>
      </c>
      <c r="K1413" s="185">
        <v>1</v>
      </c>
      <c r="L1413" s="185"/>
    </row>
    <row r="1414" spans="1:12" x14ac:dyDescent="0.25">
      <c r="A1414" s="115">
        <f ca="1">INDEX('1.MetaData'!A:A, MATCH($D1414, '1.MetaData'!$B:$B, 0))</f>
        <v>683</v>
      </c>
      <c r="B1414" s="161" t="s">
        <v>7393</v>
      </c>
      <c r="C1414" s="184" t="s">
        <v>4878</v>
      </c>
      <c r="D1414" s="81" t="str">
        <f ca="1">IF(
    NOT(ISERROR(_xlfn.XLOOKUP($B1414, '4.Illumina'!F:F, '4.Illumina'!E:E))),
    _xlfn.XLOOKUP($B1414, '4.Illumina'!F:F, '4.Illumina'!E:E),
    IF(
        NOT(ISERROR(_xlfn.XLOOKUP($B1414, '4.PacBio'!F:F, '4.PacBio'!E:E))),
        _xlfn.XLOOKUP($B1414, '4.PacBio'!F:F, '4.PacBio'!E:E),
        IF(
            NOT(ISERROR(_xlfn.XLOOKUP($B1414, '4.HiCLibrary'!F:F, '4.HiCLibrary'!E:E))),
            _xlfn.XLOOKUP($B1414, '4.HiCLibrary'!F:F, '4.HiCLibrary'!E:E),
            IFERROR(
                _xlfn.XLOOKUP($B1414, '4.ONT'!F:F, '4.ONT'!E:E, "?"),
                "?"
            )
        )
    )
)</f>
        <v>OG683</v>
      </c>
      <c r="E1414" t="str">
        <f t="shared" si="23"/>
        <v>OG683H_D_SBL2_PACB_241023_AD</v>
      </c>
      <c r="F1414" s="183" t="s">
        <v>6463</v>
      </c>
      <c r="G1414" s="183" t="s">
        <v>6499</v>
      </c>
      <c r="H1414" s="289">
        <v>45588</v>
      </c>
      <c r="I1414" s="183" t="s">
        <v>6725</v>
      </c>
      <c r="J1414" s="183" t="s">
        <v>6726</v>
      </c>
      <c r="K1414" s="185">
        <v>0.5</v>
      </c>
      <c r="L1414" s="185" t="s">
        <v>7422</v>
      </c>
    </row>
    <row r="1415" spans="1:12" x14ac:dyDescent="0.25">
      <c r="A1415" s="115">
        <f ca="1">INDEX('1.MetaData'!A:A, MATCH($D1415, '1.MetaData'!$B:$B, 0))</f>
        <v>750</v>
      </c>
      <c r="B1415" s="161" t="s">
        <v>7423</v>
      </c>
      <c r="C1415" s="184" t="s">
        <v>4878</v>
      </c>
      <c r="D1415" s="81" t="str">
        <f ca="1">IF(
    NOT(ISERROR(_xlfn.XLOOKUP($B1415, '4.Illumina'!F:F, '4.Illumina'!E:E))),
    _xlfn.XLOOKUP($B1415, '4.Illumina'!F:F, '4.Illumina'!E:E),
    IF(
        NOT(ISERROR(_xlfn.XLOOKUP($B1415, '4.PacBio'!F:F, '4.PacBio'!E:E))),
        _xlfn.XLOOKUP($B1415, '4.PacBio'!F:F, '4.PacBio'!E:E),
        IF(
            NOT(ISERROR(_xlfn.XLOOKUP($B1415, '4.HiCLibrary'!F:F, '4.HiCLibrary'!E:E))),
            _xlfn.XLOOKUP($B1415, '4.HiCLibrary'!F:F, '4.HiCLibrary'!E:E),
            IFERROR(
                _xlfn.XLOOKUP($B1415, '4.ONT'!F:F, '4.ONT'!E:E, "?"),
                "?"
            )
        )
    )
)</f>
        <v>OG750</v>
      </c>
      <c r="E1415" t="str">
        <f t="shared" si="23"/>
        <v>OG750H_D_LSKL_ONT_240819_AD</v>
      </c>
      <c r="F1415" s="183" t="s">
        <v>40</v>
      </c>
      <c r="G1415" s="183" t="s">
        <v>6477</v>
      </c>
      <c r="H1415" s="289">
        <v>45523</v>
      </c>
      <c r="I1415" s="183" t="s">
        <v>7276</v>
      </c>
      <c r="J1415" s="183" t="s">
        <v>7424</v>
      </c>
      <c r="K1415" s="185">
        <v>1</v>
      </c>
      <c r="L1415" s="185"/>
    </row>
    <row r="1416" spans="1:12" x14ac:dyDescent="0.25">
      <c r="A1416" s="115">
        <f ca="1">INDEX('1.MetaData'!A:A, MATCH($D1416, '1.MetaData'!$B:$B, 0))</f>
        <v>750</v>
      </c>
      <c r="B1416" s="161" t="s">
        <v>7425</v>
      </c>
      <c r="C1416" s="184" t="s">
        <v>4878</v>
      </c>
      <c r="D1416" s="81" t="str">
        <f ca="1">IF(
    NOT(ISERROR(_xlfn.XLOOKUP($B1416, '4.Illumina'!F:F, '4.Illumina'!E:E))),
    _xlfn.XLOOKUP($B1416, '4.Illumina'!F:F, '4.Illumina'!E:E),
    IF(
        NOT(ISERROR(_xlfn.XLOOKUP($B1416, '4.PacBio'!F:F, '4.PacBio'!E:E))),
        _xlfn.XLOOKUP($B1416, '4.PacBio'!F:F, '4.PacBio'!E:E),
        IF(
            NOT(ISERROR(_xlfn.XLOOKUP($B1416, '4.HiCLibrary'!F:F, '4.HiCLibrary'!E:E))),
            _xlfn.XLOOKUP($B1416, '4.HiCLibrary'!F:F, '4.HiCLibrary'!E:E),
            IFERROR(
                _xlfn.XLOOKUP($B1416, '4.ONT'!F:F, '4.ONT'!E:E, "?"),
                "?"
            )
        )
    )
)</f>
        <v>OG750</v>
      </c>
      <c r="E1416" t="str">
        <f t="shared" si="23"/>
        <v>OG750H_D_ULKL_ONT_240819_AD2</v>
      </c>
      <c r="F1416" s="183" t="s">
        <v>40</v>
      </c>
      <c r="G1416" s="183" t="s">
        <v>6477</v>
      </c>
      <c r="H1416" s="289">
        <v>45523</v>
      </c>
      <c r="I1416" s="183" t="s">
        <v>7279</v>
      </c>
      <c r="J1416" s="183" t="s">
        <v>7426</v>
      </c>
      <c r="K1416" s="185">
        <v>1</v>
      </c>
      <c r="L1416" s="185"/>
    </row>
    <row r="1417" spans="1:12" x14ac:dyDescent="0.25">
      <c r="A1417" s="115">
        <f ca="1">INDEX('1.MetaData'!A:A, MATCH($D1417, '1.MetaData'!$B:$B, 0))</f>
        <v>686</v>
      </c>
      <c r="B1417" s="161" t="s">
        <v>7427</v>
      </c>
      <c r="C1417" s="184" t="s">
        <v>4878</v>
      </c>
      <c r="D1417" s="81" t="str">
        <f ca="1">IF(
    NOT(ISERROR(_xlfn.XLOOKUP($B1417, '4.Illumina'!F:F, '4.Illumina'!E:E))),
    _xlfn.XLOOKUP($B1417, '4.Illumina'!F:F, '4.Illumina'!E:E),
    IF(
        NOT(ISERROR(_xlfn.XLOOKUP($B1417, '4.PacBio'!F:F, '4.PacBio'!E:E))),
        _xlfn.XLOOKUP($B1417, '4.PacBio'!F:F, '4.PacBio'!E:E),
        IF(
            NOT(ISERROR(_xlfn.XLOOKUP($B1417, '4.HiCLibrary'!F:F, '4.HiCLibrary'!E:E))),
            _xlfn.XLOOKUP($B1417, '4.HiCLibrary'!F:F, '4.HiCLibrary'!E:E),
            IFERROR(
                _xlfn.XLOOKUP($B1417, '4.ONT'!F:F, '4.ONT'!E:E, "?"),
                "?"
            )
        )
    )
)</f>
        <v>OG686</v>
      </c>
      <c r="E1417" t="str">
        <f t="shared" si="23"/>
        <v>OG686H_D_SBL_PACB_241004_LA</v>
      </c>
      <c r="F1417" s="183" t="s">
        <v>6463</v>
      </c>
      <c r="G1417" s="183" t="s">
        <v>6499</v>
      </c>
      <c r="H1417" s="289">
        <v>45569</v>
      </c>
      <c r="I1417" s="183" t="s">
        <v>6654</v>
      </c>
      <c r="J1417" s="183" t="s">
        <v>7428</v>
      </c>
      <c r="K1417" s="185">
        <v>0.5</v>
      </c>
      <c r="L1417" s="185"/>
    </row>
    <row r="1418" spans="1:12" x14ac:dyDescent="0.25">
      <c r="A1418" s="115">
        <f ca="1">INDEX('1.MetaData'!A:A, MATCH($D1418, '1.MetaData'!$B:$B, 0))</f>
        <v>753</v>
      </c>
      <c r="B1418" s="161" t="s">
        <v>7429</v>
      </c>
      <c r="C1418" s="184" t="s">
        <v>4878</v>
      </c>
      <c r="D1418" s="81" t="str">
        <f ca="1">IF(
    NOT(ISERROR(_xlfn.XLOOKUP($B1418, '4.Illumina'!F:F, '4.Illumina'!E:E))),
    _xlfn.XLOOKUP($B1418, '4.Illumina'!F:F, '4.Illumina'!E:E),
    IF(
        NOT(ISERROR(_xlfn.XLOOKUP($B1418, '4.PacBio'!F:F, '4.PacBio'!E:E))),
        _xlfn.XLOOKUP($B1418, '4.PacBio'!F:F, '4.PacBio'!E:E),
        IF(
            NOT(ISERROR(_xlfn.XLOOKUP($B1418, '4.HiCLibrary'!F:F, '4.HiCLibrary'!E:E))),
            _xlfn.XLOOKUP($B1418, '4.HiCLibrary'!F:F, '4.HiCLibrary'!E:E),
            IFERROR(
                _xlfn.XLOOKUP($B1418, '4.ONT'!F:F, '4.ONT'!E:E, "?"),
                "?"
            )
        )
    )
)</f>
        <v>OG753</v>
      </c>
      <c r="E1418" t="str">
        <f t="shared" si="23"/>
        <v>OG753G_D_IL2_NOVA_240813_AMD</v>
      </c>
      <c r="F1418" s="183" t="s">
        <v>6459</v>
      </c>
      <c r="G1418" s="183" t="s">
        <v>6471</v>
      </c>
      <c r="H1418" s="289">
        <v>45517</v>
      </c>
      <c r="I1418" s="183" t="s">
        <v>6606</v>
      </c>
      <c r="J1418" s="183" t="s">
        <v>107</v>
      </c>
      <c r="K1418" s="185" t="s">
        <v>107</v>
      </c>
      <c r="L1418" s="185"/>
    </row>
    <row r="1419" spans="1:12" x14ac:dyDescent="0.25">
      <c r="A1419" s="115">
        <f ca="1">INDEX('1.MetaData'!A:A, MATCH($D1419, '1.MetaData'!$B:$B, 0))</f>
        <v>754</v>
      </c>
      <c r="B1419" s="161" t="s">
        <v>7430</v>
      </c>
      <c r="C1419" s="184" t="s">
        <v>4878</v>
      </c>
      <c r="D1419" s="81" t="str">
        <f ca="1">IF(
    NOT(ISERROR(_xlfn.XLOOKUP($B1419, '4.Illumina'!F:F, '4.Illumina'!E:E))),
    _xlfn.XLOOKUP($B1419, '4.Illumina'!F:F, '4.Illumina'!E:E),
    IF(
        NOT(ISERROR(_xlfn.XLOOKUP($B1419, '4.PacBio'!F:F, '4.PacBio'!E:E))),
        _xlfn.XLOOKUP($B1419, '4.PacBio'!F:F, '4.PacBio'!E:E),
        IF(
            NOT(ISERROR(_xlfn.XLOOKUP($B1419, '4.HiCLibrary'!F:F, '4.HiCLibrary'!E:E))),
            _xlfn.XLOOKUP($B1419, '4.HiCLibrary'!F:F, '4.HiCLibrary'!E:E),
            IFERROR(
                _xlfn.XLOOKUP($B1419, '4.ONT'!F:F, '4.ONT'!E:E, "?"),
                "?"
            )
        )
    )
)</f>
        <v>OG754</v>
      </c>
      <c r="E1419" t="str">
        <f t="shared" si="23"/>
        <v>OG754H_D_IL_ISEQ_240709_AMD</v>
      </c>
      <c r="F1419" s="183" t="s">
        <v>6459</v>
      </c>
      <c r="G1419" s="183" t="s">
        <v>6460</v>
      </c>
      <c r="H1419" s="289">
        <v>45482</v>
      </c>
      <c r="I1419" s="183" t="s">
        <v>6475</v>
      </c>
      <c r="J1419" s="183" t="s">
        <v>107</v>
      </c>
      <c r="K1419" s="185" t="s">
        <v>107</v>
      </c>
      <c r="L1419" s="185"/>
    </row>
    <row r="1420" spans="1:12" x14ac:dyDescent="0.25">
      <c r="A1420" s="115">
        <f ca="1">INDEX('1.MetaData'!A:A, MATCH($D1420, '1.MetaData'!$B:$B, 0))</f>
        <v>754</v>
      </c>
      <c r="B1420" s="161" t="s">
        <v>7430</v>
      </c>
      <c r="C1420" s="184" t="s">
        <v>4878</v>
      </c>
      <c r="D1420" s="81" t="str">
        <f ca="1">IF(
    NOT(ISERROR(_xlfn.XLOOKUP($B1420, '4.Illumina'!F:F, '4.Illumina'!E:E))),
    _xlfn.XLOOKUP($B1420, '4.Illumina'!F:F, '4.Illumina'!E:E),
    IF(
        NOT(ISERROR(_xlfn.XLOOKUP($B1420, '4.PacBio'!F:F, '4.PacBio'!E:E))),
        _xlfn.XLOOKUP($B1420, '4.PacBio'!F:F, '4.PacBio'!E:E),
        IF(
            NOT(ISERROR(_xlfn.XLOOKUP($B1420, '4.HiCLibrary'!F:F, '4.HiCLibrary'!E:E))),
            _xlfn.XLOOKUP($B1420, '4.HiCLibrary'!F:F, '4.HiCLibrary'!E:E),
            IFERROR(
                _xlfn.XLOOKUP($B1420, '4.ONT'!F:F, '4.ONT'!E:E, "?"),
                "?"
            )
        )
    )
)</f>
        <v>OG754</v>
      </c>
      <c r="E1420" t="str">
        <f t="shared" si="23"/>
        <v>OG754H_D_IL_NOVA_240716_AMD</v>
      </c>
      <c r="F1420" s="183" t="s">
        <v>6459</v>
      </c>
      <c r="G1420" s="183" t="s">
        <v>6471</v>
      </c>
      <c r="H1420" s="289">
        <v>45489</v>
      </c>
      <c r="I1420" s="183" t="s">
        <v>6484</v>
      </c>
      <c r="J1420" s="183" t="s">
        <v>107</v>
      </c>
      <c r="K1420" s="185" t="s">
        <v>107</v>
      </c>
      <c r="L1420" s="185"/>
    </row>
    <row r="1421" spans="1:12" x14ac:dyDescent="0.25">
      <c r="A1421" s="115">
        <f ca="1">INDEX('1.MetaData'!A:A, MATCH($D1421, '1.MetaData'!$B:$B, 0))</f>
        <v>698</v>
      </c>
      <c r="B1421" s="161" t="s">
        <v>7431</v>
      </c>
      <c r="C1421" s="184" t="s">
        <v>4878</v>
      </c>
      <c r="D1421" s="81" t="str">
        <f ca="1">IF(
    NOT(ISERROR(_xlfn.XLOOKUP($B1421, '4.Illumina'!F:F, '4.Illumina'!E:E))),
    _xlfn.XLOOKUP($B1421, '4.Illumina'!F:F, '4.Illumina'!E:E),
    IF(
        NOT(ISERROR(_xlfn.XLOOKUP($B1421, '4.PacBio'!F:F, '4.PacBio'!E:E))),
        _xlfn.XLOOKUP($B1421, '4.PacBio'!F:F, '4.PacBio'!E:E),
        IF(
            NOT(ISERROR(_xlfn.XLOOKUP($B1421, '4.HiCLibrary'!F:F, '4.HiCLibrary'!E:E))),
            _xlfn.XLOOKUP($B1421, '4.HiCLibrary'!F:F, '4.HiCLibrary'!E:E),
            IFERROR(
                _xlfn.XLOOKUP($B1421, '4.ONT'!F:F, '4.ONT'!E:E, "?"),
                "?"
            )
        )
    )
)</f>
        <v>OG698</v>
      </c>
      <c r="E1421" t="str">
        <f t="shared" si="23"/>
        <v>OG698H_D_SBL_PACB_241004_LA</v>
      </c>
      <c r="F1421" s="183" t="s">
        <v>6463</v>
      </c>
      <c r="G1421" s="183" t="s">
        <v>6499</v>
      </c>
      <c r="H1421" s="289">
        <v>45569</v>
      </c>
      <c r="I1421" s="183" t="s">
        <v>6654</v>
      </c>
      <c r="J1421" s="183" t="s">
        <v>7428</v>
      </c>
      <c r="K1421" s="185">
        <v>0.5</v>
      </c>
      <c r="L1421" s="185"/>
    </row>
    <row r="1422" spans="1:12" x14ac:dyDescent="0.25">
      <c r="A1422" s="115">
        <f ca="1">INDEX('1.MetaData'!A:A, MATCH($D1422, '1.MetaData'!$B:$B, 0))</f>
        <v>748</v>
      </c>
      <c r="B1422" s="161" t="s">
        <v>7432</v>
      </c>
      <c r="C1422" s="184" t="s">
        <v>4878</v>
      </c>
      <c r="D1422" s="81" t="str">
        <f ca="1">IF(
    NOT(ISERROR(_xlfn.XLOOKUP($B1422, '4.Illumina'!F:F, '4.Illumina'!E:E))),
    _xlfn.XLOOKUP($B1422, '4.Illumina'!F:F, '4.Illumina'!E:E),
    IF(
        NOT(ISERROR(_xlfn.XLOOKUP($B1422, '4.PacBio'!F:F, '4.PacBio'!E:E))),
        _xlfn.XLOOKUP($B1422, '4.PacBio'!F:F, '4.PacBio'!E:E),
        IF(
            NOT(ISERROR(_xlfn.XLOOKUP($B1422, '4.HiCLibrary'!F:F, '4.HiCLibrary'!E:E))),
            _xlfn.XLOOKUP($B1422, '4.HiCLibrary'!F:F, '4.HiCLibrary'!E:E),
            IFERROR(
                _xlfn.XLOOKUP($B1422, '4.ONT'!F:F, '4.ONT'!E:E, "?"),
                "?"
            )
        )
    )
)</f>
        <v>OG748</v>
      </c>
      <c r="E1422" t="str">
        <f t="shared" si="23"/>
        <v>OG748H_D_SBL_PACB_241018_LA</v>
      </c>
      <c r="F1422" s="183" t="s">
        <v>6463</v>
      </c>
      <c r="G1422" s="183" t="s">
        <v>6499</v>
      </c>
      <c r="H1422" s="289">
        <v>45583</v>
      </c>
      <c r="I1422" s="183" t="s">
        <v>6648</v>
      </c>
      <c r="J1422" s="183" t="s">
        <v>7369</v>
      </c>
      <c r="K1422" s="185">
        <v>0.5</v>
      </c>
      <c r="L1422" s="185"/>
    </row>
    <row r="1423" spans="1:12" x14ac:dyDescent="0.25">
      <c r="A1423" s="115">
        <f ca="1">INDEX('1.MetaData'!A:A, MATCH($D1423, '1.MetaData'!$B:$B, 0))</f>
        <v>757</v>
      </c>
      <c r="B1423" s="161" t="s">
        <v>7433</v>
      </c>
      <c r="C1423" s="184" t="s">
        <v>4878</v>
      </c>
      <c r="D1423" s="81" t="str">
        <f ca="1">IF(
    NOT(ISERROR(_xlfn.XLOOKUP($B1423, '4.Illumina'!F:F, '4.Illumina'!E:E))),
    _xlfn.XLOOKUP($B1423, '4.Illumina'!F:F, '4.Illumina'!E:E),
    IF(
        NOT(ISERROR(_xlfn.XLOOKUP($B1423, '4.PacBio'!F:F, '4.PacBio'!E:E))),
        _xlfn.XLOOKUP($B1423, '4.PacBio'!F:F, '4.PacBio'!E:E),
        IF(
            NOT(ISERROR(_xlfn.XLOOKUP($B1423, '4.HiCLibrary'!F:F, '4.HiCLibrary'!E:E))),
            _xlfn.XLOOKUP($B1423, '4.HiCLibrary'!F:F, '4.HiCLibrary'!E:E),
            IFERROR(
                _xlfn.XLOOKUP($B1423, '4.ONT'!F:F, '4.ONT'!E:E, "?"),
                "?"
            )
        )
    )
)</f>
        <v>OG757</v>
      </c>
      <c r="E1423" t="str">
        <f t="shared" si="23"/>
        <v>OG757G-1_HICL_ISEQ_241106_AD</v>
      </c>
      <c r="F1423" s="183" t="s">
        <v>6468</v>
      </c>
      <c r="G1423" s="183" t="s">
        <v>6460</v>
      </c>
      <c r="H1423" s="289">
        <v>45602</v>
      </c>
      <c r="I1423" s="183" t="s">
        <v>6651</v>
      </c>
      <c r="J1423" s="183" t="s">
        <v>107</v>
      </c>
      <c r="K1423" s="185" t="s">
        <v>107</v>
      </c>
      <c r="L1423" s="185"/>
    </row>
    <row r="1424" spans="1:12" x14ac:dyDescent="0.25">
      <c r="A1424" s="115">
        <f ca="1">INDEX('1.MetaData'!A:A, MATCH($D1424, '1.MetaData'!$B:$B, 0))</f>
        <v>749</v>
      </c>
      <c r="B1424" s="161" t="s">
        <v>7434</v>
      </c>
      <c r="C1424" s="184" t="s">
        <v>4878</v>
      </c>
      <c r="D1424" s="81" t="str">
        <f ca="1">IF(
    NOT(ISERROR(_xlfn.XLOOKUP($B1424, '4.Illumina'!F:F, '4.Illumina'!E:E))),
    _xlfn.XLOOKUP($B1424, '4.Illumina'!F:F, '4.Illumina'!E:E),
    IF(
        NOT(ISERROR(_xlfn.XLOOKUP($B1424, '4.PacBio'!F:F, '4.PacBio'!E:E))),
        _xlfn.XLOOKUP($B1424, '4.PacBio'!F:F, '4.PacBio'!E:E),
        IF(
            NOT(ISERROR(_xlfn.XLOOKUP($B1424, '4.HiCLibrary'!F:F, '4.HiCLibrary'!E:E))),
            _xlfn.XLOOKUP($B1424, '4.HiCLibrary'!F:F, '4.HiCLibrary'!E:E),
            IFERROR(
                _xlfn.XLOOKUP($B1424, '4.ONT'!F:F, '4.ONT'!E:E, "?"),
                "?"
            )
        )
    )
)</f>
        <v>OG749</v>
      </c>
      <c r="E1424" t="str">
        <f t="shared" si="23"/>
        <v>OG749H_D_SBL_PACB_241018_LA</v>
      </c>
      <c r="F1424" s="183" t="s">
        <v>6463</v>
      </c>
      <c r="G1424" s="183" t="s">
        <v>6499</v>
      </c>
      <c r="H1424" s="289">
        <v>45583</v>
      </c>
      <c r="I1424" s="183" t="s">
        <v>6648</v>
      </c>
      <c r="J1424" s="183" t="s">
        <v>7435</v>
      </c>
      <c r="K1424" s="185">
        <v>0.5</v>
      </c>
      <c r="L1424" s="185"/>
    </row>
    <row r="1425" spans="1:12" x14ac:dyDescent="0.25">
      <c r="A1425" s="115">
        <f ca="1">INDEX('1.MetaData'!A:A, MATCH($D1425, '1.MetaData'!$B:$B, 0))</f>
        <v>759</v>
      </c>
      <c r="B1425" s="161" t="s">
        <v>7436</v>
      </c>
      <c r="C1425" s="184" t="s">
        <v>4878</v>
      </c>
      <c r="D1425" s="81" t="str">
        <f ca="1">IF(
    NOT(ISERROR(_xlfn.XLOOKUP($B1425, '4.Illumina'!F:F, '4.Illumina'!E:E))),
    _xlfn.XLOOKUP($B1425, '4.Illumina'!F:F, '4.Illumina'!E:E),
    IF(
        NOT(ISERROR(_xlfn.XLOOKUP($B1425, '4.PacBio'!F:F, '4.PacBio'!E:E))),
        _xlfn.XLOOKUP($B1425, '4.PacBio'!F:F, '4.PacBio'!E:E),
        IF(
            NOT(ISERROR(_xlfn.XLOOKUP($B1425, '4.HiCLibrary'!F:F, '4.HiCLibrary'!E:E))),
            _xlfn.XLOOKUP($B1425, '4.HiCLibrary'!F:F, '4.HiCLibrary'!E:E),
            IFERROR(
                _xlfn.XLOOKUP($B1425, '4.ONT'!F:F, '4.ONT'!E:E, "?"),
                "?"
            )
        )
    )
)</f>
        <v>OG759</v>
      </c>
      <c r="E1425" t="str">
        <f t="shared" si="23"/>
        <v>OG759G-1_HICL_ISEQ_240712_AD</v>
      </c>
      <c r="F1425" s="183" t="s">
        <v>6468</v>
      </c>
      <c r="G1425" s="183" t="s">
        <v>6460</v>
      </c>
      <c r="H1425" s="289">
        <v>45485</v>
      </c>
      <c r="I1425" s="183" t="s">
        <v>6538</v>
      </c>
      <c r="J1425" s="183" t="s">
        <v>107</v>
      </c>
      <c r="K1425" s="185" t="s">
        <v>107</v>
      </c>
      <c r="L1425" s="185"/>
    </row>
    <row r="1426" spans="1:12" x14ac:dyDescent="0.25">
      <c r="A1426" s="115">
        <f ca="1">INDEX('1.MetaData'!A:A, MATCH($D1426, '1.MetaData'!$B:$B, 0))</f>
        <v>759</v>
      </c>
      <c r="B1426" s="161" t="s">
        <v>7436</v>
      </c>
      <c r="C1426" s="184" t="s">
        <v>4878</v>
      </c>
      <c r="D1426" s="81" t="str">
        <f ca="1">IF(
    NOT(ISERROR(_xlfn.XLOOKUP($B1426, '4.Illumina'!F:F, '4.Illumina'!E:E))),
    _xlfn.XLOOKUP($B1426, '4.Illumina'!F:F, '4.Illumina'!E:E),
    IF(
        NOT(ISERROR(_xlfn.XLOOKUP($B1426, '4.PacBio'!F:F, '4.PacBio'!E:E))),
        _xlfn.XLOOKUP($B1426, '4.PacBio'!F:F, '4.PacBio'!E:E),
        IF(
            NOT(ISERROR(_xlfn.XLOOKUP($B1426, '4.HiCLibrary'!F:F, '4.HiCLibrary'!E:E))),
            _xlfn.XLOOKUP($B1426, '4.HiCLibrary'!F:F, '4.HiCLibrary'!E:E),
            IFERROR(
                _xlfn.XLOOKUP($B1426, '4.ONT'!F:F, '4.ONT'!E:E, "?"),
                "?"
            )
        )
    )
)</f>
        <v>OG759</v>
      </c>
      <c r="E1426" t="str">
        <f t="shared" si="23"/>
        <v>OG759G-1_HICL_NOVA_240718_AD</v>
      </c>
      <c r="F1426" s="183" t="s">
        <v>6468</v>
      </c>
      <c r="G1426" s="183" t="s">
        <v>6471</v>
      </c>
      <c r="H1426" s="289">
        <v>45491</v>
      </c>
      <c r="I1426" s="183" t="s">
        <v>6539</v>
      </c>
      <c r="J1426" s="183" t="s">
        <v>107</v>
      </c>
      <c r="K1426" s="185" t="s">
        <v>107</v>
      </c>
      <c r="L1426" s="185"/>
    </row>
    <row r="1427" spans="1:12" x14ac:dyDescent="0.25">
      <c r="A1427" s="115">
        <f ca="1">INDEX('1.MetaData'!A:A, MATCH($D1427, '1.MetaData'!$B:$B, 0))</f>
        <v>759</v>
      </c>
      <c r="B1427" s="161" t="s">
        <v>7437</v>
      </c>
      <c r="C1427" s="184" t="s">
        <v>4878</v>
      </c>
      <c r="D1427" s="81" t="str">
        <f ca="1">IF(
    NOT(ISERROR(_xlfn.XLOOKUP($B1427, '4.Illumina'!F:F, '4.Illumina'!E:E))),
    _xlfn.XLOOKUP($B1427, '4.Illumina'!F:F, '4.Illumina'!E:E),
    IF(
        NOT(ISERROR(_xlfn.XLOOKUP($B1427, '4.PacBio'!F:F, '4.PacBio'!E:E))),
        _xlfn.XLOOKUP($B1427, '4.PacBio'!F:F, '4.PacBio'!E:E),
        IF(
            NOT(ISERROR(_xlfn.XLOOKUP($B1427, '4.HiCLibrary'!F:F, '4.HiCLibrary'!E:E))),
            _xlfn.XLOOKUP($B1427, '4.HiCLibrary'!F:F, '4.HiCLibrary'!E:E),
            IFERROR(
                _xlfn.XLOOKUP($B1427, '4.ONT'!F:F, '4.ONT'!E:E, "?"),
                "?"
            )
        )
    )
)</f>
        <v>OG759</v>
      </c>
      <c r="E1427" t="str">
        <f t="shared" si="23"/>
        <v>OG759H_D_SBL_PACB_240520_LA</v>
      </c>
      <c r="F1427" s="183" t="s">
        <v>6463</v>
      </c>
      <c r="G1427" s="183" t="s">
        <v>6499</v>
      </c>
      <c r="H1427" s="289">
        <v>45432</v>
      </c>
      <c r="I1427" s="183" t="s">
        <v>7387</v>
      </c>
      <c r="J1427" s="183" t="s">
        <v>7324</v>
      </c>
      <c r="K1427" s="185">
        <v>1</v>
      </c>
      <c r="L1427" s="185"/>
    </row>
    <row r="1428" spans="1:12" x14ac:dyDescent="0.25">
      <c r="A1428" s="115">
        <f ca="1">INDEX('1.MetaData'!A:A, MATCH($D1428, '1.MetaData'!$B:$B, 0))</f>
        <v>760</v>
      </c>
      <c r="B1428" s="161" t="s">
        <v>7438</v>
      </c>
      <c r="C1428" s="183" t="s">
        <v>4878</v>
      </c>
      <c r="D1428" s="81" t="str">
        <f ca="1">IF(
    NOT(ISERROR(_xlfn.XLOOKUP($B1428, '4.Illumina'!F:F, '4.Illumina'!E:E))),
    _xlfn.XLOOKUP($B1428, '4.Illumina'!F:F, '4.Illumina'!E:E),
    IF(
        NOT(ISERROR(_xlfn.XLOOKUP($B1428, '4.PacBio'!F:F, '4.PacBio'!E:E))),
        _xlfn.XLOOKUP($B1428, '4.PacBio'!F:F, '4.PacBio'!E:E),
        IF(
            NOT(ISERROR(_xlfn.XLOOKUP($B1428, '4.HiCLibrary'!F:F, '4.HiCLibrary'!E:E))),
            _xlfn.XLOOKUP($B1428, '4.HiCLibrary'!F:F, '4.HiCLibrary'!E:E),
            IFERROR(
                _xlfn.XLOOKUP($B1428, '4.ONT'!F:F, '4.ONT'!E:E, "?"),
                "?"
            )
        )
    )
)</f>
        <v>OG760</v>
      </c>
      <c r="E1428" t="str">
        <f t="shared" si="23"/>
        <v>OG760L-1_HICL_NEXT_240705_AD</v>
      </c>
      <c r="F1428" s="183" t="s">
        <v>6468</v>
      </c>
      <c r="G1428" s="183" t="s">
        <v>6469</v>
      </c>
      <c r="H1428" s="289">
        <v>45478</v>
      </c>
      <c r="I1428" s="183" t="s">
        <v>7321</v>
      </c>
      <c r="J1428" s="183" t="s">
        <v>107</v>
      </c>
      <c r="K1428" s="185" t="s">
        <v>107</v>
      </c>
      <c r="L1428" s="185"/>
    </row>
    <row r="1429" spans="1:12" x14ac:dyDescent="0.25">
      <c r="A1429" s="115">
        <f ca="1">INDEX('1.MetaData'!A:A, MATCH($D1429, '1.MetaData'!$B:$B, 0))</f>
        <v>760</v>
      </c>
      <c r="B1429" s="161" t="s">
        <v>7438</v>
      </c>
      <c r="C1429" s="184" t="s">
        <v>4878</v>
      </c>
      <c r="D1429" s="81" t="str">
        <f ca="1">IF(
    NOT(ISERROR(_xlfn.XLOOKUP($B1429, '4.Illumina'!F:F, '4.Illumina'!E:E))),
    _xlfn.XLOOKUP($B1429, '4.Illumina'!F:F, '4.Illumina'!E:E),
    IF(
        NOT(ISERROR(_xlfn.XLOOKUP($B1429, '4.PacBio'!F:F, '4.PacBio'!E:E))),
        _xlfn.XLOOKUP($B1429, '4.PacBio'!F:F, '4.PacBio'!E:E),
        IF(
            NOT(ISERROR(_xlfn.XLOOKUP($B1429, '4.HiCLibrary'!F:F, '4.HiCLibrary'!E:E))),
            _xlfn.XLOOKUP($B1429, '4.HiCLibrary'!F:F, '4.HiCLibrary'!E:E),
            IFERROR(
                _xlfn.XLOOKUP($B1429, '4.ONT'!F:F, '4.ONT'!E:E, "?"),
                "?"
            )
        )
    )
)</f>
        <v>OG760</v>
      </c>
      <c r="E1429" t="str">
        <f t="shared" si="23"/>
        <v>OG760L-1_HICL_NOVA_240821_AD</v>
      </c>
      <c r="F1429" s="183" t="s">
        <v>6468</v>
      </c>
      <c r="G1429" s="183" t="s">
        <v>6471</v>
      </c>
      <c r="H1429" s="289">
        <v>45525</v>
      </c>
      <c r="I1429" s="183" t="s">
        <v>7322</v>
      </c>
      <c r="J1429" s="183" t="s">
        <v>107</v>
      </c>
      <c r="K1429" s="185" t="s">
        <v>107</v>
      </c>
      <c r="L1429" s="185"/>
    </row>
    <row r="1430" spans="1:12" x14ac:dyDescent="0.25">
      <c r="A1430" s="115">
        <f ca="1">INDEX('1.MetaData'!A:A, MATCH($D1430, '1.MetaData'!$B:$B, 0))</f>
        <v>761</v>
      </c>
      <c r="B1430" s="161" t="s">
        <v>7439</v>
      </c>
      <c r="C1430" s="184" t="s">
        <v>4878</v>
      </c>
      <c r="D1430" s="81" t="str">
        <f ca="1">IF(
    NOT(ISERROR(_xlfn.XLOOKUP($B1430, '4.Illumina'!F:F, '4.Illumina'!E:E))),
    _xlfn.XLOOKUP($B1430, '4.Illumina'!F:F, '4.Illumina'!E:E),
    IF(
        NOT(ISERROR(_xlfn.XLOOKUP($B1430, '4.PacBio'!F:F, '4.PacBio'!E:E))),
        _xlfn.XLOOKUP($B1430, '4.PacBio'!F:F, '4.PacBio'!E:E),
        IF(
            NOT(ISERROR(_xlfn.XLOOKUP($B1430, '4.HiCLibrary'!F:F, '4.HiCLibrary'!E:E))),
            _xlfn.XLOOKUP($B1430, '4.HiCLibrary'!F:F, '4.HiCLibrary'!E:E),
            IFERROR(
                _xlfn.XLOOKUP($B1430, '4.ONT'!F:F, '4.ONT'!E:E, "?"),
                "?"
            )
        )
    )
)</f>
        <v>OG761</v>
      </c>
      <c r="E1430" t="str">
        <f t="shared" si="23"/>
        <v>OG761H_D_IL_ISEQ_240709_AMD</v>
      </c>
      <c r="F1430" s="183" t="s">
        <v>6459</v>
      </c>
      <c r="G1430" s="183" t="s">
        <v>6460</v>
      </c>
      <c r="H1430" s="289">
        <v>45482</v>
      </c>
      <c r="I1430" s="183" t="s">
        <v>6475</v>
      </c>
      <c r="J1430" s="183" t="s">
        <v>107</v>
      </c>
      <c r="K1430" s="185" t="s">
        <v>107</v>
      </c>
      <c r="L1430" s="185"/>
    </row>
    <row r="1431" spans="1:12" x14ac:dyDescent="0.25">
      <c r="A1431" s="115">
        <f ca="1">INDEX('1.MetaData'!A:A, MATCH($D1431, '1.MetaData'!$B:$B, 0))</f>
        <v>761</v>
      </c>
      <c r="B1431" s="161" t="s">
        <v>7439</v>
      </c>
      <c r="C1431" s="184" t="s">
        <v>4878</v>
      </c>
      <c r="D1431" s="81" t="str">
        <f ca="1">IF(
    NOT(ISERROR(_xlfn.XLOOKUP($B1431, '4.Illumina'!F:F, '4.Illumina'!E:E))),
    _xlfn.XLOOKUP($B1431, '4.Illumina'!F:F, '4.Illumina'!E:E),
    IF(
        NOT(ISERROR(_xlfn.XLOOKUP($B1431, '4.PacBio'!F:F, '4.PacBio'!E:E))),
        _xlfn.XLOOKUP($B1431, '4.PacBio'!F:F, '4.PacBio'!E:E),
        IF(
            NOT(ISERROR(_xlfn.XLOOKUP($B1431, '4.HiCLibrary'!F:F, '4.HiCLibrary'!E:E))),
            _xlfn.XLOOKUP($B1431, '4.HiCLibrary'!F:F, '4.HiCLibrary'!E:E),
            IFERROR(
                _xlfn.XLOOKUP($B1431, '4.ONT'!F:F, '4.ONT'!E:E, "?"),
                "?"
            )
        )
    )
)</f>
        <v>OG761</v>
      </c>
      <c r="E1431" t="str">
        <f t="shared" si="23"/>
        <v>OG761H_D_IL_NOVA_240716_AMD</v>
      </c>
      <c r="F1431" s="183" t="s">
        <v>6459</v>
      </c>
      <c r="G1431" s="183" t="s">
        <v>6471</v>
      </c>
      <c r="H1431" s="289">
        <v>45489</v>
      </c>
      <c r="I1431" s="183" t="s">
        <v>6484</v>
      </c>
      <c r="J1431" s="183" t="s">
        <v>107</v>
      </c>
      <c r="K1431" s="185" t="s">
        <v>107</v>
      </c>
      <c r="L1431" s="185"/>
    </row>
    <row r="1432" spans="1:12" x14ac:dyDescent="0.25">
      <c r="A1432" s="115">
        <f ca="1">INDEX('1.MetaData'!A:A, MATCH($D1432, '1.MetaData'!$B:$B, 0))</f>
        <v>760</v>
      </c>
      <c r="B1432" s="161" t="s">
        <v>7440</v>
      </c>
      <c r="C1432" s="184" t="s">
        <v>4878</v>
      </c>
      <c r="D1432" s="81" t="str">
        <f ca="1">IF(
    NOT(ISERROR(_xlfn.XLOOKUP($B1432, '4.Illumina'!F:F, '4.Illumina'!E:E))),
    _xlfn.XLOOKUP($B1432, '4.Illumina'!F:F, '4.Illumina'!E:E),
    IF(
        NOT(ISERROR(_xlfn.XLOOKUP($B1432, '4.PacBio'!F:F, '4.PacBio'!E:E))),
        _xlfn.XLOOKUP($B1432, '4.PacBio'!F:F, '4.PacBio'!E:E),
        IF(
            NOT(ISERROR(_xlfn.XLOOKUP($B1432, '4.HiCLibrary'!F:F, '4.HiCLibrary'!E:E))),
            _xlfn.XLOOKUP($B1432, '4.HiCLibrary'!F:F, '4.HiCLibrary'!E:E),
            IFERROR(
                _xlfn.XLOOKUP($B1432, '4.ONT'!F:F, '4.ONT'!E:E, "?"),
                "?"
            )
        )
    )
)</f>
        <v>OG760</v>
      </c>
      <c r="E1432" t="str">
        <f t="shared" si="23"/>
        <v>OG760H_D2_SBL_PACB_240520_LA</v>
      </c>
      <c r="F1432" s="183" t="s">
        <v>6463</v>
      </c>
      <c r="G1432" s="183" t="s">
        <v>6499</v>
      </c>
      <c r="H1432" s="289">
        <v>45432</v>
      </c>
      <c r="I1432" s="183" t="s">
        <v>7387</v>
      </c>
      <c r="J1432" s="183" t="s">
        <v>7348</v>
      </c>
      <c r="K1432" s="185">
        <v>1</v>
      </c>
      <c r="L1432" s="185"/>
    </row>
    <row r="1433" spans="1:12" x14ac:dyDescent="0.25">
      <c r="A1433" s="115">
        <f ca="1">INDEX('1.MetaData'!A:A, MATCH($D1433, '1.MetaData'!$B:$B, 0))</f>
        <v>750</v>
      </c>
      <c r="B1433" s="161" t="s">
        <v>7441</v>
      </c>
      <c r="C1433" s="184" t="s">
        <v>4878</v>
      </c>
      <c r="D1433" s="81" t="str">
        <f ca="1">IF(
    NOT(ISERROR(_xlfn.XLOOKUP($B1433, '4.Illumina'!F:F, '4.Illumina'!E:E))),
    _xlfn.XLOOKUP($B1433, '4.Illumina'!F:F, '4.Illumina'!E:E),
    IF(
        NOT(ISERROR(_xlfn.XLOOKUP($B1433, '4.PacBio'!F:F, '4.PacBio'!E:E))),
        _xlfn.XLOOKUP($B1433, '4.PacBio'!F:F, '4.PacBio'!E:E),
        IF(
            NOT(ISERROR(_xlfn.XLOOKUP($B1433, '4.HiCLibrary'!F:F, '4.HiCLibrary'!E:E))),
            _xlfn.XLOOKUP($B1433, '4.HiCLibrary'!F:F, '4.HiCLibrary'!E:E),
            IFERROR(
                _xlfn.XLOOKUP($B1433, '4.ONT'!F:F, '4.ONT'!E:E, "?"),
                "?"
            )
        )
    )
)</f>
        <v>OG750</v>
      </c>
      <c r="E1433" t="str">
        <f t="shared" si="23"/>
        <v>OG750G_D_SBL_PACB_241004_LA</v>
      </c>
      <c r="F1433" s="183" t="s">
        <v>6463</v>
      </c>
      <c r="G1433" s="183" t="s">
        <v>6499</v>
      </c>
      <c r="H1433" s="289">
        <v>45569</v>
      </c>
      <c r="I1433" s="183" t="s">
        <v>6654</v>
      </c>
      <c r="J1433" s="183" t="s">
        <v>6655</v>
      </c>
      <c r="K1433" s="185">
        <v>0.5</v>
      </c>
      <c r="L1433" s="185"/>
    </row>
    <row r="1434" spans="1:12" x14ac:dyDescent="0.25">
      <c r="A1434" s="115">
        <f ca="1">INDEX('1.MetaData'!A:A, MATCH($D1434, '1.MetaData'!$B:$B, 0))</f>
        <v>763</v>
      </c>
      <c r="B1434" s="161" t="s">
        <v>7442</v>
      </c>
      <c r="C1434" s="184" t="s">
        <v>4878</v>
      </c>
      <c r="D1434" s="81" t="str">
        <f ca="1">IF(
    NOT(ISERROR(_xlfn.XLOOKUP($B1434, '4.Illumina'!F:F, '4.Illumina'!E:E))),
    _xlfn.XLOOKUP($B1434, '4.Illumina'!F:F, '4.Illumina'!E:E),
    IF(
        NOT(ISERROR(_xlfn.XLOOKUP($B1434, '4.PacBio'!F:F, '4.PacBio'!E:E))),
        _xlfn.XLOOKUP($B1434, '4.PacBio'!F:F, '4.PacBio'!E:E),
        IF(
            NOT(ISERROR(_xlfn.XLOOKUP($B1434, '4.HiCLibrary'!F:F, '4.HiCLibrary'!E:E))),
            _xlfn.XLOOKUP($B1434, '4.HiCLibrary'!F:F, '4.HiCLibrary'!E:E),
            IFERROR(
                _xlfn.XLOOKUP($B1434, '4.ONT'!F:F, '4.ONT'!E:E, "?"),
                "?"
            )
        )
    )
)</f>
        <v>OG763</v>
      </c>
      <c r="E1434" t="str">
        <f t="shared" si="23"/>
        <v>OG763H_D_LSKL_ONT_240529_AD</v>
      </c>
      <c r="F1434" s="183" t="s">
        <v>40</v>
      </c>
      <c r="G1434" s="183" t="s">
        <v>6477</v>
      </c>
      <c r="H1434" s="289">
        <v>45441</v>
      </c>
      <c r="I1434" s="183" t="s">
        <v>7336</v>
      </c>
      <c r="J1434" s="183" t="s">
        <v>7443</v>
      </c>
      <c r="L1434" s="185"/>
    </row>
    <row r="1435" spans="1:12" x14ac:dyDescent="0.25">
      <c r="A1435" s="115">
        <f ca="1">INDEX('1.MetaData'!A:A, MATCH($D1435, '1.MetaData'!$B:$B, 0))</f>
        <v>763</v>
      </c>
      <c r="B1435" s="161" t="s">
        <v>7444</v>
      </c>
      <c r="C1435" s="184" t="s">
        <v>4878</v>
      </c>
      <c r="D1435" s="81" t="str">
        <f ca="1">IF(
    NOT(ISERROR(_xlfn.XLOOKUP($B1435, '4.Illumina'!F:F, '4.Illumina'!E:E))),
    _xlfn.XLOOKUP($B1435, '4.Illumina'!F:F, '4.Illumina'!E:E),
    IF(
        NOT(ISERROR(_xlfn.XLOOKUP($B1435, '4.PacBio'!F:F, '4.PacBio'!E:E))),
        _xlfn.XLOOKUP($B1435, '4.PacBio'!F:F, '4.PacBio'!E:E),
        IF(
            NOT(ISERROR(_xlfn.XLOOKUP($B1435, '4.HiCLibrary'!F:F, '4.HiCLibrary'!E:E))),
            _xlfn.XLOOKUP($B1435, '4.HiCLibrary'!F:F, '4.HiCLibrary'!E:E),
            IFERROR(
                _xlfn.XLOOKUP($B1435, '4.ONT'!F:F, '4.ONT'!E:E, "?"),
                "?"
            )
        )
    )
)</f>
        <v>OG763</v>
      </c>
      <c r="E1435" t="str">
        <f t="shared" si="23"/>
        <v>OG763H_D_LSKL2_ONT_240529_AD</v>
      </c>
      <c r="F1435" s="183" t="s">
        <v>40</v>
      </c>
      <c r="G1435" s="183" t="s">
        <v>6477</v>
      </c>
      <c r="H1435" s="289">
        <v>45441</v>
      </c>
      <c r="I1435" s="183" t="s">
        <v>7336</v>
      </c>
      <c r="J1435" s="183" t="s">
        <v>7445</v>
      </c>
      <c r="L1435" s="185"/>
    </row>
    <row r="1436" spans="1:12" x14ac:dyDescent="0.25">
      <c r="A1436" s="115">
        <f ca="1">INDEX('1.MetaData'!A:A, MATCH($D1436, '1.MetaData'!$B:$B, 0))</f>
        <v>764</v>
      </c>
      <c r="B1436" s="161" t="s">
        <v>7446</v>
      </c>
      <c r="C1436" s="184" t="s">
        <v>4878</v>
      </c>
      <c r="D1436" s="81" t="str">
        <f ca="1">IF(
    NOT(ISERROR(_xlfn.XLOOKUP($B1436, '4.Illumina'!F:F, '4.Illumina'!E:E))),
    _xlfn.XLOOKUP($B1436, '4.Illumina'!F:F, '4.Illumina'!E:E),
    IF(
        NOT(ISERROR(_xlfn.XLOOKUP($B1436, '4.PacBio'!F:F, '4.PacBio'!E:E))),
        _xlfn.XLOOKUP($B1436, '4.PacBio'!F:F, '4.PacBio'!E:E),
        IF(
            NOT(ISERROR(_xlfn.XLOOKUP($B1436, '4.HiCLibrary'!F:F, '4.HiCLibrary'!E:E))),
            _xlfn.XLOOKUP($B1436, '4.HiCLibrary'!F:F, '4.HiCLibrary'!E:E),
            IFERROR(
                _xlfn.XLOOKUP($B1436, '4.ONT'!F:F, '4.ONT'!E:E, "?"),
                "?"
            )
        )
    )
)</f>
        <v>OG764</v>
      </c>
      <c r="E1436" t="str">
        <f t="shared" si="23"/>
        <v>OG764G_D_IL_ISEQ_240709_AMD</v>
      </c>
      <c r="F1436" s="183" t="s">
        <v>6459</v>
      </c>
      <c r="G1436" s="183" t="s">
        <v>6460</v>
      </c>
      <c r="H1436" s="289">
        <v>45482</v>
      </c>
      <c r="I1436" s="183" t="s">
        <v>6475</v>
      </c>
      <c r="J1436" s="183" t="s">
        <v>107</v>
      </c>
      <c r="K1436" s="185" t="s">
        <v>107</v>
      </c>
      <c r="L1436" s="185"/>
    </row>
    <row r="1437" spans="1:12" x14ac:dyDescent="0.25">
      <c r="A1437" s="115">
        <f ca="1">INDEX('1.MetaData'!A:A, MATCH($D1437, '1.MetaData'!$B:$B, 0))</f>
        <v>764</v>
      </c>
      <c r="B1437" s="161" t="s">
        <v>7446</v>
      </c>
      <c r="C1437" s="184" t="s">
        <v>4878</v>
      </c>
      <c r="D1437" s="81" t="str">
        <f ca="1">IF(
    NOT(ISERROR(_xlfn.XLOOKUP($B1437, '4.Illumina'!F:F, '4.Illumina'!E:E))),
    _xlfn.XLOOKUP($B1437, '4.Illumina'!F:F, '4.Illumina'!E:E),
    IF(
        NOT(ISERROR(_xlfn.XLOOKUP($B1437, '4.PacBio'!F:F, '4.PacBio'!E:E))),
        _xlfn.XLOOKUP($B1437, '4.PacBio'!F:F, '4.PacBio'!E:E),
        IF(
            NOT(ISERROR(_xlfn.XLOOKUP($B1437, '4.HiCLibrary'!F:F, '4.HiCLibrary'!E:E))),
            _xlfn.XLOOKUP($B1437, '4.HiCLibrary'!F:F, '4.HiCLibrary'!E:E),
            IFERROR(
                _xlfn.XLOOKUP($B1437, '4.ONT'!F:F, '4.ONT'!E:E, "?"),
                "?"
            )
        )
    )
)</f>
        <v>OG764</v>
      </c>
      <c r="E1437" t="str">
        <f t="shared" si="23"/>
        <v>OG764G_D_IL_NOVA_240716_AMD</v>
      </c>
      <c r="F1437" s="183" t="s">
        <v>6459</v>
      </c>
      <c r="G1437" s="183" t="s">
        <v>6471</v>
      </c>
      <c r="H1437" s="289">
        <v>45489</v>
      </c>
      <c r="I1437" s="183" t="s">
        <v>6484</v>
      </c>
      <c r="J1437" s="183" t="s">
        <v>107</v>
      </c>
      <c r="K1437" s="185" t="s">
        <v>107</v>
      </c>
      <c r="L1437" s="185"/>
    </row>
    <row r="1438" spans="1:12" x14ac:dyDescent="0.25">
      <c r="A1438" s="115">
        <f ca="1">INDEX('1.MetaData'!A:A, MATCH($D1438, '1.MetaData'!$B:$B, 0))</f>
        <v>755</v>
      </c>
      <c r="B1438" s="161" t="s">
        <v>7447</v>
      </c>
      <c r="C1438" s="184" t="s">
        <v>4878</v>
      </c>
      <c r="D1438" s="81" t="str">
        <f ca="1">IF(
    NOT(ISERROR(_xlfn.XLOOKUP($B1438, '4.Illumina'!F:F, '4.Illumina'!E:E))),
    _xlfn.XLOOKUP($B1438, '4.Illumina'!F:F, '4.Illumina'!E:E),
    IF(
        NOT(ISERROR(_xlfn.XLOOKUP($B1438, '4.PacBio'!F:F, '4.PacBio'!E:E))),
        _xlfn.XLOOKUP($B1438, '4.PacBio'!F:F, '4.PacBio'!E:E),
        IF(
            NOT(ISERROR(_xlfn.XLOOKUP($B1438, '4.HiCLibrary'!F:F, '4.HiCLibrary'!E:E))),
            _xlfn.XLOOKUP($B1438, '4.HiCLibrary'!F:F, '4.HiCLibrary'!E:E),
            IFERROR(
                _xlfn.XLOOKUP($B1438, '4.ONT'!F:F, '4.ONT'!E:E, "?"),
                "?"
            )
        )
    )
)</f>
        <v>OG755</v>
      </c>
      <c r="E1438" t="str">
        <f t="shared" si="23"/>
        <v>OG755H_D_SBL_PACB_240821_AD</v>
      </c>
      <c r="F1438" s="183" t="s">
        <v>6463</v>
      </c>
      <c r="G1438" s="183" t="s">
        <v>6499</v>
      </c>
      <c r="H1438" s="289">
        <v>45525</v>
      </c>
      <c r="I1438" s="183" t="s">
        <v>6752</v>
      </c>
      <c r="J1438" s="183" t="s">
        <v>7297</v>
      </c>
      <c r="K1438" s="185">
        <v>0.5</v>
      </c>
      <c r="L1438" s="185"/>
    </row>
    <row r="1439" spans="1:12" x14ac:dyDescent="0.25">
      <c r="A1439" s="115">
        <f ca="1">INDEX('1.MetaData'!A:A, MATCH($D1439, '1.MetaData'!$B:$B, 0))</f>
        <v>757</v>
      </c>
      <c r="B1439" s="161" t="s">
        <v>7448</v>
      </c>
      <c r="C1439" s="184" t="s">
        <v>4878</v>
      </c>
      <c r="D1439" s="81" t="str">
        <f ca="1">IF(
    NOT(ISERROR(_xlfn.XLOOKUP($B1439, '4.Illumina'!F:F, '4.Illumina'!E:E))),
    _xlfn.XLOOKUP($B1439, '4.Illumina'!F:F, '4.Illumina'!E:E),
    IF(
        NOT(ISERROR(_xlfn.XLOOKUP($B1439, '4.PacBio'!F:F, '4.PacBio'!E:E))),
        _xlfn.XLOOKUP($B1439, '4.PacBio'!F:F, '4.PacBio'!E:E),
        IF(
            NOT(ISERROR(_xlfn.XLOOKUP($B1439, '4.HiCLibrary'!F:F, '4.HiCLibrary'!E:E))),
            _xlfn.XLOOKUP($B1439, '4.HiCLibrary'!F:F, '4.HiCLibrary'!E:E),
            IFERROR(
                _xlfn.XLOOKUP($B1439, '4.ONT'!F:F, '4.ONT'!E:E, "?"),
                "?"
            )
        )
    )
)</f>
        <v>OG757</v>
      </c>
      <c r="E1439" t="str">
        <f t="shared" si="23"/>
        <v>OG757G_D_SBL_PACB_241018_LA</v>
      </c>
      <c r="F1439" s="183" t="s">
        <v>6463</v>
      </c>
      <c r="G1439" s="183" t="s">
        <v>6499</v>
      </c>
      <c r="H1439" s="289">
        <v>45583</v>
      </c>
      <c r="I1439" s="183" t="s">
        <v>6648</v>
      </c>
      <c r="J1439" s="183" t="s">
        <v>6726</v>
      </c>
      <c r="K1439" s="185">
        <v>0.5</v>
      </c>
      <c r="L1439" s="185"/>
    </row>
    <row r="1440" spans="1:12" x14ac:dyDescent="0.25">
      <c r="A1440" s="115">
        <f ca="1">INDEX('1.MetaData'!A:A, MATCH($D1440, '1.MetaData'!$B:$B, 0))</f>
        <v>758</v>
      </c>
      <c r="B1440" s="161" t="s">
        <v>7449</v>
      </c>
      <c r="C1440" s="184" t="s">
        <v>4878</v>
      </c>
      <c r="D1440" s="81" t="str">
        <f ca="1">IF(
    NOT(ISERROR(_xlfn.XLOOKUP($B1440, '4.Illumina'!F:F, '4.Illumina'!E:E))),
    _xlfn.XLOOKUP($B1440, '4.Illumina'!F:F, '4.Illumina'!E:E),
    IF(
        NOT(ISERROR(_xlfn.XLOOKUP($B1440, '4.PacBio'!F:F, '4.PacBio'!E:E))),
        _xlfn.XLOOKUP($B1440, '4.PacBio'!F:F, '4.PacBio'!E:E),
        IF(
            NOT(ISERROR(_xlfn.XLOOKUP($B1440, '4.HiCLibrary'!F:F, '4.HiCLibrary'!E:E))),
            _xlfn.XLOOKUP($B1440, '4.HiCLibrary'!F:F, '4.HiCLibrary'!E:E),
            IFERROR(
                _xlfn.XLOOKUP($B1440, '4.ONT'!F:F, '4.ONT'!E:E, "?"),
                "?"
            )
        )
    )
)</f>
        <v>OG758</v>
      </c>
      <c r="E1440" t="str">
        <f t="shared" si="23"/>
        <v>OG758M_D_SBL_PACB_241127_AD</v>
      </c>
      <c r="F1440" s="183" t="s">
        <v>6463</v>
      </c>
      <c r="G1440" s="183" t="s">
        <v>6499</v>
      </c>
      <c r="H1440" s="289">
        <v>45623</v>
      </c>
      <c r="I1440" s="183" t="s">
        <v>6700</v>
      </c>
      <c r="J1440" s="183" t="s">
        <v>5100</v>
      </c>
      <c r="K1440" s="185">
        <v>0.5</v>
      </c>
      <c r="L1440" s="185"/>
    </row>
    <row r="1441" spans="1:12" x14ac:dyDescent="0.25">
      <c r="A1441" s="115">
        <f ca="1">INDEX('1.MetaData'!A:A, MATCH($D1441, '1.MetaData'!$B:$B, 0))</f>
        <v>768</v>
      </c>
      <c r="B1441" s="161" t="s">
        <v>7450</v>
      </c>
      <c r="C1441" s="184" t="s">
        <v>4878</v>
      </c>
      <c r="D1441" s="81" t="str">
        <f ca="1">IF(
    NOT(ISERROR(_xlfn.XLOOKUP($B1441, '4.Illumina'!F:F, '4.Illumina'!E:E))),
    _xlfn.XLOOKUP($B1441, '4.Illumina'!F:F, '4.Illumina'!E:E),
    IF(
        NOT(ISERROR(_xlfn.XLOOKUP($B1441, '4.PacBio'!F:F, '4.PacBio'!E:E))),
        _xlfn.XLOOKUP($B1441, '4.PacBio'!F:F, '4.PacBio'!E:E),
        IF(
            NOT(ISERROR(_xlfn.XLOOKUP($B1441, '4.HiCLibrary'!F:F, '4.HiCLibrary'!E:E))),
            _xlfn.XLOOKUP($B1441, '4.HiCLibrary'!F:F, '4.HiCLibrary'!E:E),
            IFERROR(
                _xlfn.XLOOKUP($B1441, '4.ONT'!F:F, '4.ONT'!E:E, "?"),
                "?"
            )
        )
    )
)</f>
        <v>OG768</v>
      </c>
      <c r="E1441" t="str">
        <f t="shared" si="23"/>
        <v>OG768G_D_IL_ISEQ_240709_AMD</v>
      </c>
      <c r="F1441" s="183" t="s">
        <v>6459</v>
      </c>
      <c r="G1441" s="183" t="s">
        <v>6460</v>
      </c>
      <c r="H1441" s="289">
        <v>45482</v>
      </c>
      <c r="I1441" s="183" t="s">
        <v>6475</v>
      </c>
      <c r="J1441" s="183" t="s">
        <v>107</v>
      </c>
      <c r="K1441" s="185" t="s">
        <v>107</v>
      </c>
      <c r="L1441" s="185"/>
    </row>
    <row r="1442" spans="1:12" x14ac:dyDescent="0.25">
      <c r="A1442" s="115">
        <f ca="1">INDEX('1.MetaData'!A:A, MATCH($D1442, '1.MetaData'!$B:$B, 0))</f>
        <v>768</v>
      </c>
      <c r="B1442" s="161" t="s">
        <v>7450</v>
      </c>
      <c r="C1442" s="184" t="s">
        <v>4878</v>
      </c>
      <c r="D1442" s="81" t="str">
        <f ca="1">IF(
    NOT(ISERROR(_xlfn.XLOOKUP($B1442, '4.Illumina'!F:F, '4.Illumina'!E:E))),
    _xlfn.XLOOKUP($B1442, '4.Illumina'!F:F, '4.Illumina'!E:E),
    IF(
        NOT(ISERROR(_xlfn.XLOOKUP($B1442, '4.PacBio'!F:F, '4.PacBio'!E:E))),
        _xlfn.XLOOKUP($B1442, '4.PacBio'!F:F, '4.PacBio'!E:E),
        IF(
            NOT(ISERROR(_xlfn.XLOOKUP($B1442, '4.HiCLibrary'!F:F, '4.HiCLibrary'!E:E))),
            _xlfn.XLOOKUP($B1442, '4.HiCLibrary'!F:F, '4.HiCLibrary'!E:E),
            IFERROR(
                _xlfn.XLOOKUP($B1442, '4.ONT'!F:F, '4.ONT'!E:E, "?"),
                "?"
            )
        )
    )
)</f>
        <v>OG768</v>
      </c>
      <c r="E1442" t="str">
        <f t="shared" si="23"/>
        <v>OG768G_D_IL_NOVA_240716_AMD</v>
      </c>
      <c r="F1442" s="183" t="s">
        <v>6459</v>
      </c>
      <c r="G1442" s="183" t="s">
        <v>6471</v>
      </c>
      <c r="H1442" s="289">
        <v>45489</v>
      </c>
      <c r="I1442" s="183" t="s">
        <v>6484</v>
      </c>
      <c r="J1442" s="183" t="s">
        <v>107</v>
      </c>
      <c r="K1442" s="185" t="s">
        <v>107</v>
      </c>
      <c r="L1442" s="185"/>
    </row>
    <row r="1443" spans="1:12" x14ac:dyDescent="0.25">
      <c r="A1443" s="115">
        <f ca="1">INDEX('1.MetaData'!A:A, MATCH($D1443, '1.MetaData'!$B:$B, 0))</f>
        <v>762</v>
      </c>
      <c r="B1443" s="161" t="s">
        <v>7451</v>
      </c>
      <c r="C1443" s="184" t="s">
        <v>4878</v>
      </c>
      <c r="D1443" s="81" t="str">
        <f ca="1">IF(
    NOT(ISERROR(_xlfn.XLOOKUP($B1443, '4.Illumina'!F:F, '4.Illumina'!E:E))),
    _xlfn.XLOOKUP($B1443, '4.Illumina'!F:F, '4.Illumina'!E:E),
    IF(
        NOT(ISERROR(_xlfn.XLOOKUP($B1443, '4.PacBio'!F:F, '4.PacBio'!E:E))),
        _xlfn.XLOOKUP($B1443, '4.PacBio'!F:F, '4.PacBio'!E:E),
        IF(
            NOT(ISERROR(_xlfn.XLOOKUP($B1443, '4.HiCLibrary'!F:F, '4.HiCLibrary'!E:E))),
            _xlfn.XLOOKUP($B1443, '4.HiCLibrary'!F:F, '4.HiCLibrary'!E:E),
            IFERROR(
                _xlfn.XLOOKUP($B1443, '4.ONT'!F:F, '4.ONT'!E:E, "?"),
                "?"
            )
        )
    )
)</f>
        <v>OG762</v>
      </c>
      <c r="E1443" t="str">
        <f t="shared" si="23"/>
        <v>OG762H_D_SBL2_PACB_241018_LA</v>
      </c>
      <c r="F1443" s="183" t="s">
        <v>6463</v>
      </c>
      <c r="G1443" s="183" t="s">
        <v>6499</v>
      </c>
      <c r="H1443" s="289">
        <v>45583</v>
      </c>
      <c r="I1443" s="183" t="s">
        <v>6648</v>
      </c>
      <c r="J1443" s="183" t="s">
        <v>7297</v>
      </c>
      <c r="K1443" s="185">
        <v>0.5</v>
      </c>
      <c r="L1443" s="185"/>
    </row>
    <row r="1444" spans="1:12" x14ac:dyDescent="0.25">
      <c r="A1444" s="115">
        <f ca="1">INDEX('1.MetaData'!A:A, MATCH($D1444, '1.MetaData'!$B:$B, 0))</f>
        <v>762</v>
      </c>
      <c r="B1444" s="161" t="s">
        <v>7451</v>
      </c>
      <c r="C1444" s="184" t="s">
        <v>4878</v>
      </c>
      <c r="D1444" s="81" t="str">
        <f ca="1">IF(
    NOT(ISERROR(_xlfn.XLOOKUP($B1444, '4.Illumina'!F:F, '4.Illumina'!E:E))),
    _xlfn.XLOOKUP($B1444, '4.Illumina'!F:F, '4.Illumina'!E:E),
    IF(
        NOT(ISERROR(_xlfn.XLOOKUP($B1444, '4.PacBio'!F:F, '4.PacBio'!E:E))),
        _xlfn.XLOOKUP($B1444, '4.PacBio'!F:F, '4.PacBio'!E:E),
        IF(
            NOT(ISERROR(_xlfn.XLOOKUP($B1444, '4.HiCLibrary'!F:F, '4.HiCLibrary'!E:E))),
            _xlfn.XLOOKUP($B1444, '4.HiCLibrary'!F:F, '4.HiCLibrary'!E:E),
            IFERROR(
                _xlfn.XLOOKUP($B1444, '4.ONT'!F:F, '4.ONT'!E:E, "?"),
                "?"
            )
        )
    )
)</f>
        <v>OG762</v>
      </c>
      <c r="E1444" t="str">
        <f t="shared" si="23"/>
        <v>OG762H_D_SBL2_PACB_241018_LA</v>
      </c>
      <c r="F1444" s="183" t="s">
        <v>6463</v>
      </c>
      <c r="G1444" s="183" t="s">
        <v>6499</v>
      </c>
      <c r="H1444" s="289">
        <v>45583</v>
      </c>
      <c r="I1444" s="183" t="s">
        <v>6648</v>
      </c>
      <c r="J1444" s="183" t="s">
        <v>6655</v>
      </c>
      <c r="K1444" s="185">
        <v>0.5</v>
      </c>
      <c r="L1444" s="185"/>
    </row>
    <row r="1445" spans="1:12" x14ac:dyDescent="0.25">
      <c r="A1445" s="115">
        <f ca="1">INDEX('1.MetaData'!A:A, MATCH($D1445, '1.MetaData'!$B:$B, 0))</f>
        <v>777</v>
      </c>
      <c r="B1445" s="161" t="s">
        <v>7452</v>
      </c>
      <c r="C1445" s="184" t="s">
        <v>4878</v>
      </c>
      <c r="D1445" s="81" t="str">
        <f ca="1">IF(
    NOT(ISERROR(_xlfn.XLOOKUP($B1445, '4.Illumina'!F:F, '4.Illumina'!E:E))),
    _xlfn.XLOOKUP($B1445, '4.Illumina'!F:F, '4.Illumina'!E:E),
    IF(
        NOT(ISERROR(_xlfn.XLOOKUP($B1445, '4.PacBio'!F:F, '4.PacBio'!E:E))),
        _xlfn.XLOOKUP($B1445, '4.PacBio'!F:F, '4.PacBio'!E:E),
        IF(
            NOT(ISERROR(_xlfn.XLOOKUP($B1445, '4.HiCLibrary'!F:F, '4.HiCLibrary'!E:E))),
            _xlfn.XLOOKUP($B1445, '4.HiCLibrary'!F:F, '4.HiCLibrary'!E:E),
            IFERROR(
                _xlfn.XLOOKUP($B1445, '4.ONT'!F:F, '4.ONT'!E:E, "?"),
                "?"
            )
        )
    )
)</f>
        <v>OG777</v>
      </c>
      <c r="E1445" t="str">
        <f t="shared" si="23"/>
        <v>OG777G-1_HICL_ISEQ_240712_AD</v>
      </c>
      <c r="F1445" s="183" t="s">
        <v>6468</v>
      </c>
      <c r="G1445" s="183" t="s">
        <v>6460</v>
      </c>
      <c r="H1445" s="289">
        <v>45485</v>
      </c>
      <c r="I1445" s="183" t="s">
        <v>6538</v>
      </c>
      <c r="J1445" s="183" t="s">
        <v>107</v>
      </c>
      <c r="K1445" s="185" t="s">
        <v>107</v>
      </c>
      <c r="L1445" s="185"/>
    </row>
    <row r="1446" spans="1:12" x14ac:dyDescent="0.25">
      <c r="A1446" s="115">
        <f ca="1">INDEX('1.MetaData'!A:A, MATCH($D1446, '1.MetaData'!$B:$B, 0))</f>
        <v>777</v>
      </c>
      <c r="B1446" s="161" t="s">
        <v>7452</v>
      </c>
      <c r="C1446" s="184" t="s">
        <v>4878</v>
      </c>
      <c r="D1446" s="81" t="str">
        <f ca="1">IF(
    NOT(ISERROR(_xlfn.XLOOKUP($B1446, '4.Illumina'!F:F, '4.Illumina'!E:E))),
    _xlfn.XLOOKUP($B1446, '4.Illumina'!F:F, '4.Illumina'!E:E),
    IF(
        NOT(ISERROR(_xlfn.XLOOKUP($B1446, '4.PacBio'!F:F, '4.PacBio'!E:E))),
        _xlfn.XLOOKUP($B1446, '4.PacBio'!F:F, '4.PacBio'!E:E),
        IF(
            NOT(ISERROR(_xlfn.XLOOKUP($B1446, '4.HiCLibrary'!F:F, '4.HiCLibrary'!E:E))),
            _xlfn.XLOOKUP($B1446, '4.HiCLibrary'!F:F, '4.HiCLibrary'!E:E),
            IFERROR(
                _xlfn.XLOOKUP($B1446, '4.ONT'!F:F, '4.ONT'!E:E, "?"),
                "?"
            )
        )
    )
)</f>
        <v>OG777</v>
      </c>
      <c r="E1446" t="str">
        <f t="shared" si="23"/>
        <v>OG777G-1_HICL_NOVA_240718_AD</v>
      </c>
      <c r="F1446" s="183" t="s">
        <v>6468</v>
      </c>
      <c r="G1446" s="183" t="s">
        <v>6471</v>
      </c>
      <c r="H1446" s="289">
        <v>45491</v>
      </c>
      <c r="I1446" s="183" t="s">
        <v>6539</v>
      </c>
      <c r="J1446" s="183" t="s">
        <v>107</v>
      </c>
      <c r="K1446" s="185" t="s">
        <v>107</v>
      </c>
      <c r="L1446" s="185"/>
    </row>
    <row r="1447" spans="1:12" x14ac:dyDescent="0.25">
      <c r="A1447" s="115">
        <f ca="1">INDEX('1.MetaData'!A:A, MATCH($D1447, '1.MetaData'!$B:$B, 0))</f>
        <v>777</v>
      </c>
      <c r="B1447" s="161" t="s">
        <v>7453</v>
      </c>
      <c r="C1447" s="184" t="s">
        <v>4878</v>
      </c>
      <c r="D1447" s="81" t="str">
        <f ca="1">IF(
    NOT(ISERROR(_xlfn.XLOOKUP($B1447, '4.Illumina'!F:F, '4.Illumina'!E:E))),
    _xlfn.XLOOKUP($B1447, '4.Illumina'!F:F, '4.Illumina'!E:E),
    IF(
        NOT(ISERROR(_xlfn.XLOOKUP($B1447, '4.PacBio'!F:F, '4.PacBio'!E:E))),
        _xlfn.XLOOKUP($B1447, '4.PacBio'!F:F, '4.PacBio'!E:E),
        IF(
            NOT(ISERROR(_xlfn.XLOOKUP($B1447, '4.HiCLibrary'!F:F, '4.HiCLibrary'!E:E))),
            _xlfn.XLOOKUP($B1447, '4.HiCLibrary'!F:F, '4.HiCLibrary'!E:E),
            IFERROR(
                _xlfn.XLOOKUP($B1447, '4.ONT'!F:F, '4.ONT'!E:E, "?"),
                "?"
            )
        )
    )
)</f>
        <v>OG777</v>
      </c>
      <c r="E1447" t="str">
        <f t="shared" si="23"/>
        <v>OG777G_D_SBL_PACB_240520_LA</v>
      </c>
      <c r="F1447" s="183" t="s">
        <v>6463</v>
      </c>
      <c r="G1447" s="183" t="s">
        <v>6499</v>
      </c>
      <c r="H1447" s="289">
        <v>45432</v>
      </c>
      <c r="I1447" s="183" t="s">
        <v>7387</v>
      </c>
      <c r="J1447" s="183" t="s">
        <v>7400</v>
      </c>
      <c r="K1447" s="185">
        <v>1</v>
      </c>
      <c r="L1447" s="185"/>
    </row>
    <row r="1448" spans="1:12" x14ac:dyDescent="0.25">
      <c r="A1448" s="115">
        <f ca="1">INDEX('1.MetaData'!A:A, MATCH($D1448, '1.MetaData'!$B:$B, 0))</f>
        <v>780</v>
      </c>
      <c r="B1448" s="161" t="s">
        <v>7454</v>
      </c>
      <c r="C1448" s="184" t="s">
        <v>4878</v>
      </c>
      <c r="D1448" s="81" t="str">
        <f ca="1">IF(
    NOT(ISERROR(_xlfn.XLOOKUP($B1448, '4.Illumina'!F:F, '4.Illumina'!E:E))),
    _xlfn.XLOOKUP($B1448, '4.Illumina'!F:F, '4.Illumina'!E:E),
    IF(
        NOT(ISERROR(_xlfn.XLOOKUP($B1448, '4.PacBio'!F:F, '4.PacBio'!E:E))),
        _xlfn.XLOOKUP($B1448, '4.PacBio'!F:F, '4.PacBio'!E:E),
        IF(
            NOT(ISERROR(_xlfn.XLOOKUP($B1448, '4.HiCLibrary'!F:F, '4.HiCLibrary'!E:E))),
            _xlfn.XLOOKUP($B1448, '4.HiCLibrary'!F:F, '4.HiCLibrary'!E:E),
            IFERROR(
                _xlfn.XLOOKUP($B1448, '4.ONT'!F:F, '4.ONT'!E:E, "?"),
                "?"
            )
        )
    )
)</f>
        <v>OG780</v>
      </c>
      <c r="E1448" t="str">
        <f t="shared" si="23"/>
        <v>OG780G_D_IL_ISEQ_240709_AMD</v>
      </c>
      <c r="F1448" s="183" t="s">
        <v>6459</v>
      </c>
      <c r="G1448" s="183" t="s">
        <v>6460</v>
      </c>
      <c r="H1448" s="289">
        <v>45482</v>
      </c>
      <c r="I1448" s="183" t="s">
        <v>6475</v>
      </c>
      <c r="J1448" s="183" t="s">
        <v>107</v>
      </c>
      <c r="K1448" s="185" t="s">
        <v>107</v>
      </c>
      <c r="L1448" s="185"/>
    </row>
    <row r="1449" spans="1:12" x14ac:dyDescent="0.25">
      <c r="A1449" s="115">
        <f ca="1">INDEX('1.MetaData'!A:A, MATCH($D1449, '1.MetaData'!$B:$B, 0))</f>
        <v>780</v>
      </c>
      <c r="B1449" s="161" t="s">
        <v>7454</v>
      </c>
      <c r="C1449" s="184" t="s">
        <v>4878</v>
      </c>
      <c r="D1449" s="81" t="str">
        <f ca="1">IF(
    NOT(ISERROR(_xlfn.XLOOKUP($B1449, '4.Illumina'!F:F, '4.Illumina'!E:E))),
    _xlfn.XLOOKUP($B1449, '4.Illumina'!F:F, '4.Illumina'!E:E),
    IF(
        NOT(ISERROR(_xlfn.XLOOKUP($B1449, '4.PacBio'!F:F, '4.PacBio'!E:E))),
        _xlfn.XLOOKUP($B1449, '4.PacBio'!F:F, '4.PacBio'!E:E),
        IF(
            NOT(ISERROR(_xlfn.XLOOKUP($B1449, '4.HiCLibrary'!F:F, '4.HiCLibrary'!E:E))),
            _xlfn.XLOOKUP($B1449, '4.HiCLibrary'!F:F, '4.HiCLibrary'!E:E),
            IFERROR(
                _xlfn.XLOOKUP($B1449, '4.ONT'!F:F, '4.ONT'!E:E, "?"),
                "?"
            )
        )
    )
)</f>
        <v>OG780</v>
      </c>
      <c r="E1449" t="str">
        <f t="shared" si="23"/>
        <v>OG780G_D_IL_NOVA_240716_AMD</v>
      </c>
      <c r="F1449" s="183" t="s">
        <v>6459</v>
      </c>
      <c r="G1449" s="183" t="s">
        <v>6471</v>
      </c>
      <c r="H1449" s="289">
        <v>45489</v>
      </c>
      <c r="I1449" s="183" t="s">
        <v>6484</v>
      </c>
      <c r="J1449" s="183" t="s">
        <v>107</v>
      </c>
      <c r="K1449" s="185" t="s">
        <v>107</v>
      </c>
      <c r="L1449" s="185"/>
    </row>
    <row r="1450" spans="1:12" x14ac:dyDescent="0.25">
      <c r="A1450" s="115">
        <f ca="1">INDEX('1.MetaData'!A:A, MATCH($D1450, '1.MetaData'!$B:$B, 0))</f>
        <v>782</v>
      </c>
      <c r="B1450" s="161" t="s">
        <v>7455</v>
      </c>
      <c r="C1450" s="184" t="s">
        <v>4878</v>
      </c>
      <c r="D1450" s="81" t="str">
        <f ca="1">IF(
    NOT(ISERROR(_xlfn.XLOOKUP($B1450, '4.Illumina'!F:F, '4.Illumina'!E:E))),
    _xlfn.XLOOKUP($B1450, '4.Illumina'!F:F, '4.Illumina'!E:E),
    IF(
        NOT(ISERROR(_xlfn.XLOOKUP($B1450, '4.PacBio'!F:F, '4.PacBio'!E:E))),
        _xlfn.XLOOKUP($B1450, '4.PacBio'!F:F, '4.PacBio'!E:E),
        IF(
            NOT(ISERROR(_xlfn.XLOOKUP($B1450, '4.HiCLibrary'!F:F, '4.HiCLibrary'!E:E))),
            _xlfn.XLOOKUP($B1450, '4.HiCLibrary'!F:F, '4.HiCLibrary'!E:E),
            IFERROR(
                _xlfn.XLOOKUP($B1450, '4.ONT'!F:F, '4.ONT'!E:E, "?"),
                "?"
            )
        )
    )
)</f>
        <v>OG782</v>
      </c>
      <c r="E1450" t="str">
        <f t="shared" si="23"/>
        <v>OG782G_D_IL_ISEQ_240709_AMD</v>
      </c>
      <c r="F1450" s="183" t="s">
        <v>6459</v>
      </c>
      <c r="G1450" s="183" t="s">
        <v>6460</v>
      </c>
      <c r="H1450" s="289">
        <v>45482</v>
      </c>
      <c r="I1450" s="183" t="s">
        <v>6475</v>
      </c>
      <c r="J1450" s="183" t="s">
        <v>107</v>
      </c>
      <c r="K1450" s="185" t="s">
        <v>107</v>
      </c>
      <c r="L1450" s="185"/>
    </row>
    <row r="1451" spans="1:12" x14ac:dyDescent="0.25">
      <c r="A1451" s="115">
        <f ca="1">INDEX('1.MetaData'!A:A, MATCH($D1451, '1.MetaData'!$B:$B, 0))</f>
        <v>782</v>
      </c>
      <c r="B1451" s="161" t="s">
        <v>7455</v>
      </c>
      <c r="C1451" s="184" t="s">
        <v>4878</v>
      </c>
      <c r="D1451" s="81" t="str">
        <f ca="1">IF(
    NOT(ISERROR(_xlfn.XLOOKUP($B1451, '4.Illumina'!F:F, '4.Illumina'!E:E))),
    _xlfn.XLOOKUP($B1451, '4.Illumina'!F:F, '4.Illumina'!E:E),
    IF(
        NOT(ISERROR(_xlfn.XLOOKUP($B1451, '4.PacBio'!F:F, '4.PacBio'!E:E))),
        _xlfn.XLOOKUP($B1451, '4.PacBio'!F:F, '4.PacBio'!E:E),
        IF(
            NOT(ISERROR(_xlfn.XLOOKUP($B1451, '4.HiCLibrary'!F:F, '4.HiCLibrary'!E:E))),
            _xlfn.XLOOKUP($B1451, '4.HiCLibrary'!F:F, '4.HiCLibrary'!E:E),
            IFERROR(
                _xlfn.XLOOKUP($B1451, '4.ONT'!F:F, '4.ONT'!E:E, "?"),
                "?"
            )
        )
    )
)</f>
        <v>OG782</v>
      </c>
      <c r="E1451" t="str">
        <f t="shared" si="23"/>
        <v>OG782G_D_IL_NOVA_240716_AMD</v>
      </c>
      <c r="F1451" s="183" t="s">
        <v>6459</v>
      </c>
      <c r="G1451" s="183" t="s">
        <v>6471</v>
      </c>
      <c r="H1451" s="289">
        <v>45489</v>
      </c>
      <c r="I1451" s="183" t="s">
        <v>6484</v>
      </c>
      <c r="J1451" s="183" t="s">
        <v>107</v>
      </c>
      <c r="K1451" s="185" t="s">
        <v>107</v>
      </c>
      <c r="L1451" s="185"/>
    </row>
    <row r="1452" spans="1:12" x14ac:dyDescent="0.25">
      <c r="A1452" s="115">
        <f ca="1">INDEX('1.MetaData'!A:A, MATCH($D1452, '1.MetaData'!$B:$B, 0))</f>
        <v>783</v>
      </c>
      <c r="B1452" s="161" t="s">
        <v>7456</v>
      </c>
      <c r="C1452" s="184" t="s">
        <v>4878</v>
      </c>
      <c r="D1452" s="81" t="str">
        <f ca="1">IF(
    NOT(ISERROR(_xlfn.XLOOKUP($B1452, '4.Illumina'!F:F, '4.Illumina'!E:E))),
    _xlfn.XLOOKUP($B1452, '4.Illumina'!F:F, '4.Illumina'!E:E),
    IF(
        NOT(ISERROR(_xlfn.XLOOKUP($B1452, '4.PacBio'!F:F, '4.PacBio'!E:E))),
        _xlfn.XLOOKUP($B1452, '4.PacBio'!F:F, '4.PacBio'!E:E),
        IF(
            NOT(ISERROR(_xlfn.XLOOKUP($B1452, '4.HiCLibrary'!F:F, '4.HiCLibrary'!E:E))),
            _xlfn.XLOOKUP($B1452, '4.HiCLibrary'!F:F, '4.HiCLibrary'!E:E),
            IFERROR(
                _xlfn.XLOOKUP($B1452, '4.ONT'!F:F, '4.ONT'!E:E, "?"),
                "?"
            )
        )
    )
)</f>
        <v>OG783</v>
      </c>
      <c r="E1452" t="str">
        <f t="shared" si="23"/>
        <v>OG783G_D_IL_ISEQ_240709_AMD</v>
      </c>
      <c r="F1452" s="183" t="s">
        <v>6459</v>
      </c>
      <c r="G1452" s="183" t="s">
        <v>6460</v>
      </c>
      <c r="H1452" s="289">
        <v>45482</v>
      </c>
      <c r="I1452" s="183" t="s">
        <v>6475</v>
      </c>
      <c r="J1452" s="183" t="s">
        <v>107</v>
      </c>
      <c r="K1452" s="185" t="s">
        <v>107</v>
      </c>
      <c r="L1452" s="185"/>
    </row>
    <row r="1453" spans="1:12" x14ac:dyDescent="0.25">
      <c r="A1453" s="115">
        <f ca="1">INDEX('1.MetaData'!A:A, MATCH($D1453, '1.MetaData'!$B:$B, 0))</f>
        <v>783</v>
      </c>
      <c r="B1453" s="161" t="s">
        <v>7456</v>
      </c>
      <c r="C1453" s="184" t="s">
        <v>4878</v>
      </c>
      <c r="D1453" s="81" t="str">
        <f ca="1">IF(
    NOT(ISERROR(_xlfn.XLOOKUP($B1453, '4.Illumina'!F:F, '4.Illumina'!E:E))),
    _xlfn.XLOOKUP($B1453, '4.Illumina'!F:F, '4.Illumina'!E:E),
    IF(
        NOT(ISERROR(_xlfn.XLOOKUP($B1453, '4.PacBio'!F:F, '4.PacBio'!E:E))),
        _xlfn.XLOOKUP($B1453, '4.PacBio'!F:F, '4.PacBio'!E:E),
        IF(
            NOT(ISERROR(_xlfn.XLOOKUP($B1453, '4.HiCLibrary'!F:F, '4.HiCLibrary'!E:E))),
            _xlfn.XLOOKUP($B1453, '4.HiCLibrary'!F:F, '4.HiCLibrary'!E:E),
            IFERROR(
                _xlfn.XLOOKUP($B1453, '4.ONT'!F:F, '4.ONT'!E:E, "?"),
                "?"
            )
        )
    )
)</f>
        <v>OG783</v>
      </c>
      <c r="E1453" t="str">
        <f t="shared" si="23"/>
        <v>OG783G_D_IL_NOVA_240716_AMD</v>
      </c>
      <c r="F1453" s="183" t="s">
        <v>6459</v>
      </c>
      <c r="G1453" s="183" t="s">
        <v>6471</v>
      </c>
      <c r="H1453" s="289">
        <v>45489</v>
      </c>
      <c r="I1453" s="183" t="s">
        <v>6484</v>
      </c>
      <c r="J1453" s="183" t="s">
        <v>107</v>
      </c>
      <c r="K1453" s="185" t="s">
        <v>107</v>
      </c>
      <c r="L1453" s="185"/>
    </row>
    <row r="1454" spans="1:12" x14ac:dyDescent="0.25">
      <c r="A1454" s="115">
        <f ca="1">INDEX('1.MetaData'!A:A, MATCH($D1454, '1.MetaData'!$B:$B, 0))</f>
        <v>765</v>
      </c>
      <c r="B1454" s="161" t="s">
        <v>7457</v>
      </c>
      <c r="C1454" s="184" t="s">
        <v>4878</v>
      </c>
      <c r="D1454" s="81" t="str">
        <f ca="1">IF(
    NOT(ISERROR(_xlfn.XLOOKUP($B1454, '4.Illumina'!F:F, '4.Illumina'!E:E))),
    _xlfn.XLOOKUP($B1454, '4.Illumina'!F:F, '4.Illumina'!E:E),
    IF(
        NOT(ISERROR(_xlfn.XLOOKUP($B1454, '4.PacBio'!F:F, '4.PacBio'!E:E))),
        _xlfn.XLOOKUP($B1454, '4.PacBio'!F:F, '4.PacBio'!E:E),
        IF(
            NOT(ISERROR(_xlfn.XLOOKUP($B1454, '4.HiCLibrary'!F:F, '4.HiCLibrary'!E:E))),
            _xlfn.XLOOKUP($B1454, '4.HiCLibrary'!F:F, '4.HiCLibrary'!E:E),
            IFERROR(
                _xlfn.XLOOKUP($B1454, '4.ONT'!F:F, '4.ONT'!E:E, "?"),
                "?"
            )
        )
    )
)</f>
        <v>OG765</v>
      </c>
      <c r="E1454" t="str">
        <f t="shared" si="23"/>
        <v>OG765W_D_SBL_PACB_240821_AD</v>
      </c>
      <c r="F1454" s="183" t="s">
        <v>6463</v>
      </c>
      <c r="G1454" s="183" t="s">
        <v>6499</v>
      </c>
      <c r="H1454" s="289">
        <v>45525</v>
      </c>
      <c r="I1454" s="183" t="s">
        <v>6752</v>
      </c>
      <c r="J1454" s="183" t="s">
        <v>6726</v>
      </c>
      <c r="K1454" s="185">
        <v>0.5</v>
      </c>
      <c r="L1454" s="185"/>
    </row>
    <row r="1455" spans="1:12" x14ac:dyDescent="0.25">
      <c r="A1455" s="115">
        <f ca="1">INDEX('1.MetaData'!A:A, MATCH($D1455, '1.MetaData'!$B:$B, 0))</f>
        <v>766</v>
      </c>
      <c r="B1455" s="161" t="s">
        <v>7458</v>
      </c>
      <c r="C1455" s="184" t="s">
        <v>4878</v>
      </c>
      <c r="D1455" s="81" t="str">
        <f ca="1">IF(
    NOT(ISERROR(_xlfn.XLOOKUP($B1455, '4.Illumina'!F:F, '4.Illumina'!E:E))),
    _xlfn.XLOOKUP($B1455, '4.Illumina'!F:F, '4.Illumina'!E:E),
    IF(
        NOT(ISERROR(_xlfn.XLOOKUP($B1455, '4.PacBio'!F:F, '4.PacBio'!E:E))),
        _xlfn.XLOOKUP($B1455, '4.PacBio'!F:F, '4.PacBio'!E:E),
        IF(
            NOT(ISERROR(_xlfn.XLOOKUP($B1455, '4.HiCLibrary'!F:F, '4.HiCLibrary'!E:E))),
            _xlfn.XLOOKUP($B1455, '4.HiCLibrary'!F:F, '4.HiCLibrary'!E:E),
            IFERROR(
                _xlfn.XLOOKUP($B1455, '4.ONT'!F:F, '4.ONT'!E:E, "?"),
                "?"
            )
        )
    )
)</f>
        <v>OG766</v>
      </c>
      <c r="E1455" t="str">
        <f t="shared" si="23"/>
        <v>OG766G_D_SBL_PACB_241004_LA</v>
      </c>
      <c r="F1455" s="183" t="s">
        <v>6463</v>
      </c>
      <c r="G1455" s="183" t="s">
        <v>6499</v>
      </c>
      <c r="H1455" s="289">
        <v>45569</v>
      </c>
      <c r="I1455" s="183" t="s">
        <v>6654</v>
      </c>
      <c r="J1455" s="183" t="s">
        <v>7369</v>
      </c>
      <c r="K1455" s="185">
        <v>0.5</v>
      </c>
      <c r="L1455" s="185"/>
    </row>
    <row r="1456" spans="1:12" x14ac:dyDescent="0.25">
      <c r="A1456" s="115">
        <f ca="1">INDEX('1.MetaData'!A:A, MATCH($D1456, '1.MetaData'!$B:$B, 0))</f>
        <v>767</v>
      </c>
      <c r="B1456" s="161" t="s">
        <v>7459</v>
      </c>
      <c r="C1456" s="184" t="s">
        <v>4878</v>
      </c>
      <c r="D1456" s="81" t="str">
        <f ca="1">IF(
    NOT(ISERROR(_xlfn.XLOOKUP($B1456, '4.Illumina'!F:F, '4.Illumina'!E:E))),
    _xlfn.XLOOKUP($B1456, '4.Illumina'!F:F, '4.Illumina'!E:E),
    IF(
        NOT(ISERROR(_xlfn.XLOOKUP($B1456, '4.PacBio'!F:F, '4.PacBio'!E:E))),
        _xlfn.XLOOKUP($B1456, '4.PacBio'!F:F, '4.PacBio'!E:E),
        IF(
            NOT(ISERROR(_xlfn.XLOOKUP($B1456, '4.HiCLibrary'!F:F, '4.HiCLibrary'!E:E))),
            _xlfn.XLOOKUP($B1456, '4.HiCLibrary'!F:F, '4.HiCLibrary'!E:E),
            IFERROR(
                _xlfn.XLOOKUP($B1456, '4.ONT'!F:F, '4.ONT'!E:E, "?"),
                "?"
            )
        )
    )
)</f>
        <v>OG767</v>
      </c>
      <c r="E1456" t="str">
        <f t="shared" si="23"/>
        <v>OG767G_D_SBL_PACB_241004_LA</v>
      </c>
      <c r="F1456" s="183" t="s">
        <v>6463</v>
      </c>
      <c r="G1456" s="183" t="s">
        <v>6499</v>
      </c>
      <c r="H1456" s="289">
        <v>45569</v>
      </c>
      <c r="I1456" s="183" t="s">
        <v>6654</v>
      </c>
      <c r="J1456" s="183" t="s">
        <v>7369</v>
      </c>
      <c r="K1456" s="185">
        <v>0.5</v>
      </c>
      <c r="L1456" s="185"/>
    </row>
    <row r="1457" spans="1:12" x14ac:dyDescent="0.25">
      <c r="A1457" s="115">
        <f ca="1">INDEX('1.MetaData'!A:A, MATCH($D1457, '1.MetaData'!$B:$B, 0))</f>
        <v>770</v>
      </c>
      <c r="B1457" s="161" t="s">
        <v>7460</v>
      </c>
      <c r="C1457" s="184" t="s">
        <v>4878</v>
      </c>
      <c r="D1457" s="81" t="str">
        <f ca="1">IF(
    NOT(ISERROR(_xlfn.XLOOKUP($B1457, '4.Illumina'!F:F, '4.Illumina'!E:E))),
    _xlfn.XLOOKUP($B1457, '4.Illumina'!F:F, '4.Illumina'!E:E),
    IF(
        NOT(ISERROR(_xlfn.XLOOKUP($B1457, '4.PacBio'!F:F, '4.PacBio'!E:E))),
        _xlfn.XLOOKUP($B1457, '4.PacBio'!F:F, '4.PacBio'!E:E),
        IF(
            NOT(ISERROR(_xlfn.XLOOKUP($B1457, '4.HiCLibrary'!F:F, '4.HiCLibrary'!E:E))),
            _xlfn.XLOOKUP($B1457, '4.HiCLibrary'!F:F, '4.HiCLibrary'!E:E),
            IFERROR(
                _xlfn.XLOOKUP($B1457, '4.ONT'!F:F, '4.ONT'!E:E, "?"),
                "?"
            )
        )
    )
)</f>
        <v>OG770</v>
      </c>
      <c r="E1457" t="str">
        <f t="shared" si="23"/>
        <v>OG770M_D_SBL_PACB_241127_AD</v>
      </c>
      <c r="F1457" s="183" t="s">
        <v>6463</v>
      </c>
      <c r="G1457" s="183" t="s">
        <v>6499</v>
      </c>
      <c r="H1457" s="289">
        <v>45623</v>
      </c>
      <c r="I1457" s="183" t="s">
        <v>6700</v>
      </c>
      <c r="J1457" s="183" t="s">
        <v>5102</v>
      </c>
      <c r="K1457" s="185">
        <v>0.5</v>
      </c>
      <c r="L1457" s="185"/>
    </row>
    <row r="1458" spans="1:12" x14ac:dyDescent="0.25">
      <c r="A1458" s="115">
        <f ca="1">INDEX('1.MetaData'!A:A, MATCH($D1458, '1.MetaData'!$B:$B, 0))</f>
        <v>792</v>
      </c>
      <c r="B1458" s="161" t="s">
        <v>7461</v>
      </c>
      <c r="C1458" s="184" t="s">
        <v>4878</v>
      </c>
      <c r="D1458" s="81" t="str">
        <f ca="1">IF(
    NOT(ISERROR(_xlfn.XLOOKUP($B1458, '4.Illumina'!F:F, '4.Illumina'!E:E))),
    _xlfn.XLOOKUP($B1458, '4.Illumina'!F:F, '4.Illumina'!E:E),
    IF(
        NOT(ISERROR(_xlfn.XLOOKUP($B1458, '4.PacBio'!F:F, '4.PacBio'!E:E))),
        _xlfn.XLOOKUP($B1458, '4.PacBio'!F:F, '4.PacBio'!E:E),
        IF(
            NOT(ISERROR(_xlfn.XLOOKUP($B1458, '4.HiCLibrary'!F:F, '4.HiCLibrary'!E:E))),
            _xlfn.XLOOKUP($B1458, '4.HiCLibrary'!F:F, '4.HiCLibrary'!E:E),
            IFERROR(
                _xlfn.XLOOKUP($B1458, '4.ONT'!F:F, '4.ONT'!E:E, "?"),
                "?"
            )
        )
    )
)</f>
        <v>OG792</v>
      </c>
      <c r="E1458" t="str">
        <f t="shared" si="23"/>
        <v>OG792G_D_IL_ISEQ_240709_AMD</v>
      </c>
      <c r="F1458" s="183" t="s">
        <v>6459</v>
      </c>
      <c r="G1458" s="183" t="s">
        <v>6460</v>
      </c>
      <c r="H1458" s="289">
        <v>45482</v>
      </c>
      <c r="I1458" s="183" t="s">
        <v>6475</v>
      </c>
      <c r="J1458" s="183" t="s">
        <v>107</v>
      </c>
      <c r="K1458" s="185" t="s">
        <v>107</v>
      </c>
      <c r="L1458" s="185"/>
    </row>
    <row r="1459" spans="1:12" x14ac:dyDescent="0.25">
      <c r="A1459" s="115">
        <f ca="1">INDEX('1.MetaData'!A:A, MATCH($D1459, '1.MetaData'!$B:$B, 0))</f>
        <v>792</v>
      </c>
      <c r="B1459" s="161" t="s">
        <v>7461</v>
      </c>
      <c r="C1459" s="184" t="s">
        <v>4878</v>
      </c>
      <c r="D1459" s="81" t="str">
        <f ca="1">IF(
    NOT(ISERROR(_xlfn.XLOOKUP($B1459, '4.Illumina'!F:F, '4.Illumina'!E:E))),
    _xlfn.XLOOKUP($B1459, '4.Illumina'!F:F, '4.Illumina'!E:E),
    IF(
        NOT(ISERROR(_xlfn.XLOOKUP($B1459, '4.PacBio'!F:F, '4.PacBio'!E:E))),
        _xlfn.XLOOKUP($B1459, '4.PacBio'!F:F, '4.PacBio'!E:E),
        IF(
            NOT(ISERROR(_xlfn.XLOOKUP($B1459, '4.HiCLibrary'!F:F, '4.HiCLibrary'!E:E))),
            _xlfn.XLOOKUP($B1459, '4.HiCLibrary'!F:F, '4.HiCLibrary'!E:E),
            IFERROR(
                _xlfn.XLOOKUP($B1459, '4.ONT'!F:F, '4.ONT'!E:E, "?"),
                "?"
            )
        )
    )
)</f>
        <v>OG792</v>
      </c>
      <c r="E1459" t="str">
        <f t="shared" si="23"/>
        <v>OG792G_D_IL_NOVA_240716_AMD</v>
      </c>
      <c r="F1459" s="183" t="s">
        <v>6459</v>
      </c>
      <c r="G1459" s="183" t="s">
        <v>6471</v>
      </c>
      <c r="H1459" s="289">
        <v>45489</v>
      </c>
      <c r="I1459" s="183" t="s">
        <v>6484</v>
      </c>
      <c r="J1459" s="183" t="s">
        <v>107</v>
      </c>
      <c r="K1459" s="185" t="s">
        <v>107</v>
      </c>
      <c r="L1459" s="185"/>
    </row>
    <row r="1460" spans="1:12" x14ac:dyDescent="0.25">
      <c r="A1460" s="115">
        <f ca="1">INDEX('1.MetaData'!A:A, MATCH($D1460, '1.MetaData'!$B:$B, 0))</f>
        <v>795</v>
      </c>
      <c r="B1460" s="161" t="s">
        <v>7462</v>
      </c>
      <c r="C1460" s="184" t="s">
        <v>4878</v>
      </c>
      <c r="D1460" s="81" t="str">
        <f ca="1">IF(
    NOT(ISERROR(_xlfn.XLOOKUP($B1460, '4.Illumina'!F:F, '4.Illumina'!E:E))),
    _xlfn.XLOOKUP($B1460, '4.Illumina'!F:F, '4.Illumina'!E:E),
    IF(
        NOT(ISERROR(_xlfn.XLOOKUP($B1460, '4.PacBio'!F:F, '4.PacBio'!E:E))),
        _xlfn.XLOOKUP($B1460, '4.PacBio'!F:F, '4.PacBio'!E:E),
        IF(
            NOT(ISERROR(_xlfn.XLOOKUP($B1460, '4.HiCLibrary'!F:F, '4.HiCLibrary'!E:E))),
            _xlfn.XLOOKUP($B1460, '4.HiCLibrary'!F:F, '4.HiCLibrary'!E:E),
            IFERROR(
                _xlfn.XLOOKUP($B1460, '4.ONT'!F:F, '4.ONT'!E:E, "?"),
                "?"
            )
        )
    )
)</f>
        <v>OG795</v>
      </c>
      <c r="E1460" t="str">
        <f t="shared" si="23"/>
        <v>OG795G_D_IL_ISEQ_240709_AMD</v>
      </c>
      <c r="F1460" s="183" t="s">
        <v>6459</v>
      </c>
      <c r="G1460" s="183" t="s">
        <v>6460</v>
      </c>
      <c r="H1460" s="289">
        <v>45482</v>
      </c>
      <c r="I1460" s="183" t="s">
        <v>6475</v>
      </c>
      <c r="J1460" s="183" t="s">
        <v>107</v>
      </c>
      <c r="K1460" s="185" t="s">
        <v>107</v>
      </c>
      <c r="L1460" s="185"/>
    </row>
    <row r="1461" spans="1:12" x14ac:dyDescent="0.25">
      <c r="A1461" s="115">
        <f ca="1">INDEX('1.MetaData'!A:A, MATCH($D1461, '1.MetaData'!$B:$B, 0))</f>
        <v>795</v>
      </c>
      <c r="B1461" s="161" t="s">
        <v>7462</v>
      </c>
      <c r="C1461" s="184" t="s">
        <v>4878</v>
      </c>
      <c r="D1461" s="81" t="str">
        <f ca="1">IF(
    NOT(ISERROR(_xlfn.XLOOKUP($B1461, '4.Illumina'!F:F, '4.Illumina'!E:E))),
    _xlfn.XLOOKUP($B1461, '4.Illumina'!F:F, '4.Illumina'!E:E),
    IF(
        NOT(ISERROR(_xlfn.XLOOKUP($B1461, '4.PacBio'!F:F, '4.PacBio'!E:E))),
        _xlfn.XLOOKUP($B1461, '4.PacBio'!F:F, '4.PacBio'!E:E),
        IF(
            NOT(ISERROR(_xlfn.XLOOKUP($B1461, '4.HiCLibrary'!F:F, '4.HiCLibrary'!E:E))),
            _xlfn.XLOOKUP($B1461, '4.HiCLibrary'!F:F, '4.HiCLibrary'!E:E),
            IFERROR(
                _xlfn.XLOOKUP($B1461, '4.ONT'!F:F, '4.ONT'!E:E, "?"),
                "?"
            )
        )
    )
)</f>
        <v>OG795</v>
      </c>
      <c r="E1461" t="str">
        <f t="shared" si="23"/>
        <v>OG795G_D_IL_NOVA_240716_AMD</v>
      </c>
      <c r="F1461" s="183" t="s">
        <v>6459</v>
      </c>
      <c r="G1461" s="183" t="s">
        <v>6471</v>
      </c>
      <c r="H1461" s="289">
        <v>45489</v>
      </c>
      <c r="I1461" s="183" t="s">
        <v>6484</v>
      </c>
      <c r="J1461" s="183" t="s">
        <v>107</v>
      </c>
      <c r="K1461" s="185" t="s">
        <v>107</v>
      </c>
      <c r="L1461" s="185"/>
    </row>
    <row r="1462" spans="1:12" x14ac:dyDescent="0.25">
      <c r="A1462" s="115">
        <f ca="1">INDEX('1.MetaData'!A:A, MATCH($D1462, '1.MetaData'!$B:$B, 0))</f>
        <v>796</v>
      </c>
      <c r="B1462" s="161" t="s">
        <v>7463</v>
      </c>
      <c r="C1462" s="184" t="s">
        <v>4878</v>
      </c>
      <c r="D1462" s="81" t="str">
        <f ca="1">IF(
    NOT(ISERROR(_xlfn.XLOOKUP($B1462, '4.Illumina'!F:F, '4.Illumina'!E:E))),
    _xlfn.XLOOKUP($B1462, '4.Illumina'!F:F, '4.Illumina'!E:E),
    IF(
        NOT(ISERROR(_xlfn.XLOOKUP($B1462, '4.PacBio'!F:F, '4.PacBio'!E:E))),
        _xlfn.XLOOKUP($B1462, '4.PacBio'!F:F, '4.PacBio'!E:E),
        IF(
            NOT(ISERROR(_xlfn.XLOOKUP($B1462, '4.HiCLibrary'!F:F, '4.HiCLibrary'!E:E))),
            _xlfn.XLOOKUP($B1462, '4.HiCLibrary'!F:F, '4.HiCLibrary'!E:E),
            IFERROR(
                _xlfn.XLOOKUP($B1462, '4.ONT'!F:F, '4.ONT'!E:E, "?"),
                "?"
            )
        )
    )
)</f>
        <v>OG796</v>
      </c>
      <c r="E1462" t="str">
        <f t="shared" si="23"/>
        <v>OG796G_D_IL_ISEQ_240709_AMD</v>
      </c>
      <c r="F1462" s="183" t="s">
        <v>6459</v>
      </c>
      <c r="G1462" s="183" t="s">
        <v>6460</v>
      </c>
      <c r="H1462" s="289">
        <v>45482</v>
      </c>
      <c r="I1462" s="183" t="s">
        <v>6475</v>
      </c>
      <c r="J1462" s="183" t="s">
        <v>107</v>
      </c>
      <c r="K1462" s="185" t="s">
        <v>107</v>
      </c>
      <c r="L1462" s="185"/>
    </row>
    <row r="1463" spans="1:12" x14ac:dyDescent="0.25">
      <c r="A1463" s="115">
        <f ca="1">INDEX('1.MetaData'!A:A, MATCH($D1463, '1.MetaData'!$B:$B, 0))</f>
        <v>796</v>
      </c>
      <c r="B1463" s="161" t="s">
        <v>7463</v>
      </c>
      <c r="C1463" s="184" t="s">
        <v>4878</v>
      </c>
      <c r="D1463" s="81" t="str">
        <f ca="1">IF(
    NOT(ISERROR(_xlfn.XLOOKUP($B1463, '4.Illumina'!F:F, '4.Illumina'!E:E))),
    _xlfn.XLOOKUP($B1463, '4.Illumina'!F:F, '4.Illumina'!E:E),
    IF(
        NOT(ISERROR(_xlfn.XLOOKUP($B1463, '4.PacBio'!F:F, '4.PacBio'!E:E))),
        _xlfn.XLOOKUP($B1463, '4.PacBio'!F:F, '4.PacBio'!E:E),
        IF(
            NOT(ISERROR(_xlfn.XLOOKUP($B1463, '4.HiCLibrary'!F:F, '4.HiCLibrary'!E:E))),
            _xlfn.XLOOKUP($B1463, '4.HiCLibrary'!F:F, '4.HiCLibrary'!E:E),
            IFERROR(
                _xlfn.XLOOKUP($B1463, '4.ONT'!F:F, '4.ONT'!E:E, "?"),
                "?"
            )
        )
    )
)</f>
        <v>OG796</v>
      </c>
      <c r="E1463" t="str">
        <f t="shared" si="23"/>
        <v>OG796G_D_IL_NOVA_240716_AMD</v>
      </c>
      <c r="F1463" s="183" t="s">
        <v>6459</v>
      </c>
      <c r="G1463" s="183" t="s">
        <v>6471</v>
      </c>
      <c r="H1463" s="289">
        <v>45489</v>
      </c>
      <c r="I1463" s="183" t="s">
        <v>6484</v>
      </c>
      <c r="J1463" s="183" t="s">
        <v>107</v>
      </c>
      <c r="K1463" s="185" t="s">
        <v>107</v>
      </c>
      <c r="L1463" s="185"/>
    </row>
    <row r="1464" spans="1:12" x14ac:dyDescent="0.25">
      <c r="A1464" s="115">
        <f ca="1">INDEX('1.MetaData'!A:A, MATCH($D1464, '1.MetaData'!$B:$B, 0))</f>
        <v>797</v>
      </c>
      <c r="B1464" s="161" t="s">
        <v>7464</v>
      </c>
      <c r="C1464" s="184" t="s">
        <v>4878</v>
      </c>
      <c r="D1464" s="81" t="str">
        <f ca="1">IF(
    NOT(ISERROR(_xlfn.XLOOKUP($B1464, '4.Illumina'!F:F, '4.Illumina'!E:E))),
    _xlfn.XLOOKUP($B1464, '4.Illumina'!F:F, '4.Illumina'!E:E),
    IF(
        NOT(ISERROR(_xlfn.XLOOKUP($B1464, '4.PacBio'!F:F, '4.PacBio'!E:E))),
        _xlfn.XLOOKUP($B1464, '4.PacBio'!F:F, '4.PacBio'!E:E),
        IF(
            NOT(ISERROR(_xlfn.XLOOKUP($B1464, '4.HiCLibrary'!F:F, '4.HiCLibrary'!E:E))),
            _xlfn.XLOOKUP($B1464, '4.HiCLibrary'!F:F, '4.HiCLibrary'!E:E),
            IFERROR(
                _xlfn.XLOOKUP($B1464, '4.ONT'!F:F, '4.ONT'!E:E, "?"),
                "?"
            )
        )
    )
)</f>
        <v>OG797</v>
      </c>
      <c r="E1464" t="str">
        <f t="shared" si="23"/>
        <v>OG797G_D_IL_ISEQ_240709_AMD</v>
      </c>
      <c r="F1464" s="183" t="s">
        <v>6459</v>
      </c>
      <c r="G1464" s="183" t="s">
        <v>6460</v>
      </c>
      <c r="H1464" s="289">
        <v>45482</v>
      </c>
      <c r="I1464" s="183" t="s">
        <v>6475</v>
      </c>
      <c r="J1464" s="183" t="s">
        <v>107</v>
      </c>
      <c r="K1464" s="185" t="s">
        <v>107</v>
      </c>
      <c r="L1464" s="185"/>
    </row>
    <row r="1465" spans="1:12" x14ac:dyDescent="0.25">
      <c r="A1465" s="115">
        <f ca="1">INDEX('1.MetaData'!A:A, MATCH($D1465, '1.MetaData'!$B:$B, 0))</f>
        <v>797</v>
      </c>
      <c r="B1465" s="161" t="s">
        <v>7464</v>
      </c>
      <c r="C1465" s="184" t="s">
        <v>4878</v>
      </c>
      <c r="D1465" s="81" t="str">
        <f ca="1">IF(
    NOT(ISERROR(_xlfn.XLOOKUP($B1465, '4.Illumina'!F:F, '4.Illumina'!E:E))),
    _xlfn.XLOOKUP($B1465, '4.Illumina'!F:F, '4.Illumina'!E:E),
    IF(
        NOT(ISERROR(_xlfn.XLOOKUP($B1465, '4.PacBio'!F:F, '4.PacBio'!E:E))),
        _xlfn.XLOOKUP($B1465, '4.PacBio'!F:F, '4.PacBio'!E:E),
        IF(
            NOT(ISERROR(_xlfn.XLOOKUP($B1465, '4.HiCLibrary'!F:F, '4.HiCLibrary'!E:E))),
            _xlfn.XLOOKUP($B1465, '4.HiCLibrary'!F:F, '4.HiCLibrary'!E:E),
            IFERROR(
                _xlfn.XLOOKUP($B1465, '4.ONT'!F:F, '4.ONT'!E:E, "?"),
                "?"
            )
        )
    )
)</f>
        <v>OG797</v>
      </c>
      <c r="E1465" t="str">
        <f t="shared" si="23"/>
        <v>OG797G_D_IL_NOVA_240716_AMD</v>
      </c>
      <c r="F1465" s="183" t="s">
        <v>6459</v>
      </c>
      <c r="G1465" s="183" t="s">
        <v>6471</v>
      </c>
      <c r="H1465" s="289">
        <v>45489</v>
      </c>
      <c r="I1465" s="183" t="s">
        <v>6484</v>
      </c>
      <c r="J1465" s="183" t="s">
        <v>107</v>
      </c>
      <c r="K1465" s="185" t="s">
        <v>107</v>
      </c>
      <c r="L1465" s="185"/>
    </row>
    <row r="1466" spans="1:12" x14ac:dyDescent="0.25">
      <c r="A1466" s="115">
        <f ca="1">INDEX('1.MetaData'!A:A, MATCH($D1466, '1.MetaData'!$B:$B, 0))</f>
        <v>798</v>
      </c>
      <c r="B1466" s="161" t="s">
        <v>7465</v>
      </c>
      <c r="C1466" s="184" t="s">
        <v>4878</v>
      </c>
      <c r="D1466" s="81" t="str">
        <f ca="1">IF(
    NOT(ISERROR(_xlfn.XLOOKUP($B1466, '4.Illumina'!F:F, '4.Illumina'!E:E))),
    _xlfn.XLOOKUP($B1466, '4.Illumina'!F:F, '4.Illumina'!E:E),
    IF(
        NOT(ISERROR(_xlfn.XLOOKUP($B1466, '4.PacBio'!F:F, '4.PacBio'!E:E))),
        _xlfn.XLOOKUP($B1466, '4.PacBio'!F:F, '4.PacBio'!E:E),
        IF(
            NOT(ISERROR(_xlfn.XLOOKUP($B1466, '4.HiCLibrary'!F:F, '4.HiCLibrary'!E:E))),
            _xlfn.XLOOKUP($B1466, '4.HiCLibrary'!F:F, '4.HiCLibrary'!E:E),
            IFERROR(
                _xlfn.XLOOKUP($B1466, '4.ONT'!F:F, '4.ONT'!E:E, "?"),
                "?"
            )
        )
    )
)</f>
        <v>OG798</v>
      </c>
      <c r="E1466" t="str">
        <f t="shared" si="23"/>
        <v>OG798G_D_IL_ISEQ_240709_AMD</v>
      </c>
      <c r="F1466" s="183" t="s">
        <v>6459</v>
      </c>
      <c r="G1466" s="183" t="s">
        <v>6460</v>
      </c>
      <c r="H1466" s="289">
        <v>45482</v>
      </c>
      <c r="I1466" s="183" t="s">
        <v>6475</v>
      </c>
      <c r="J1466" s="183" t="s">
        <v>107</v>
      </c>
      <c r="K1466" s="185" t="s">
        <v>107</v>
      </c>
      <c r="L1466" s="185"/>
    </row>
    <row r="1467" spans="1:12" x14ac:dyDescent="0.25">
      <c r="A1467" s="115">
        <f ca="1">INDEX('1.MetaData'!A:A, MATCH($D1467, '1.MetaData'!$B:$B, 0))</f>
        <v>798</v>
      </c>
      <c r="B1467" s="161" t="s">
        <v>7465</v>
      </c>
      <c r="C1467" s="184" t="s">
        <v>4878</v>
      </c>
      <c r="D1467" s="81" t="str">
        <f ca="1">IF(
    NOT(ISERROR(_xlfn.XLOOKUP($B1467, '4.Illumina'!F:F, '4.Illumina'!E:E))),
    _xlfn.XLOOKUP($B1467, '4.Illumina'!F:F, '4.Illumina'!E:E),
    IF(
        NOT(ISERROR(_xlfn.XLOOKUP($B1467, '4.PacBio'!F:F, '4.PacBio'!E:E))),
        _xlfn.XLOOKUP($B1467, '4.PacBio'!F:F, '4.PacBio'!E:E),
        IF(
            NOT(ISERROR(_xlfn.XLOOKUP($B1467, '4.HiCLibrary'!F:F, '4.HiCLibrary'!E:E))),
            _xlfn.XLOOKUP($B1467, '4.HiCLibrary'!F:F, '4.HiCLibrary'!E:E),
            IFERROR(
                _xlfn.XLOOKUP($B1467, '4.ONT'!F:F, '4.ONT'!E:E, "?"),
                "?"
            )
        )
    )
)</f>
        <v>OG798</v>
      </c>
      <c r="E1467" t="str">
        <f t="shared" si="23"/>
        <v>OG798G_D_IL_NOVA_240716_AMD</v>
      </c>
      <c r="F1467" s="183" t="s">
        <v>6459</v>
      </c>
      <c r="G1467" s="183" t="s">
        <v>6471</v>
      </c>
      <c r="H1467" s="289">
        <v>45489</v>
      </c>
      <c r="I1467" s="183" t="s">
        <v>6484</v>
      </c>
      <c r="J1467" s="183" t="s">
        <v>107</v>
      </c>
      <c r="K1467" s="185" t="s">
        <v>107</v>
      </c>
      <c r="L1467" s="185"/>
    </row>
    <row r="1468" spans="1:12" x14ac:dyDescent="0.25">
      <c r="A1468" s="115">
        <f ca="1">INDEX('1.MetaData'!A:A, MATCH($D1468, '1.MetaData'!$B:$B, 0))</f>
        <v>775</v>
      </c>
      <c r="B1468" s="161" t="s">
        <v>7466</v>
      </c>
      <c r="C1468" s="184" t="s">
        <v>4878</v>
      </c>
      <c r="D1468" s="81" t="str">
        <f ca="1">IF(
    NOT(ISERROR(_xlfn.XLOOKUP($B1468, '4.Illumina'!F:F, '4.Illumina'!E:E))),
    _xlfn.XLOOKUP($B1468, '4.Illumina'!F:F, '4.Illumina'!E:E),
    IF(
        NOT(ISERROR(_xlfn.XLOOKUP($B1468, '4.PacBio'!F:F, '4.PacBio'!E:E))),
        _xlfn.XLOOKUP($B1468, '4.PacBio'!F:F, '4.PacBio'!E:E),
        IF(
            NOT(ISERROR(_xlfn.XLOOKUP($B1468, '4.HiCLibrary'!F:F, '4.HiCLibrary'!E:E))),
            _xlfn.XLOOKUP($B1468, '4.HiCLibrary'!F:F, '4.HiCLibrary'!E:E),
            IFERROR(
                _xlfn.XLOOKUP($B1468, '4.ONT'!F:F, '4.ONT'!E:E, "?"),
                "?"
            )
        )
    )
)</f>
        <v>OG775</v>
      </c>
      <c r="E1468" t="str">
        <f t="shared" si="23"/>
        <v>OG775G_D_SBL_PACB_241004_LA</v>
      </c>
      <c r="F1468" s="183" t="s">
        <v>6463</v>
      </c>
      <c r="G1468" s="183" t="s">
        <v>6499</v>
      </c>
      <c r="H1468" s="289">
        <v>45569</v>
      </c>
      <c r="I1468" s="183" t="s">
        <v>6654</v>
      </c>
      <c r="J1468" s="183" t="s">
        <v>6546</v>
      </c>
      <c r="K1468" s="185">
        <v>0.5</v>
      </c>
      <c r="L1468" s="185"/>
    </row>
    <row r="1469" spans="1:12" x14ac:dyDescent="0.25">
      <c r="A1469" s="115">
        <f ca="1">INDEX('1.MetaData'!A:A, MATCH($D1469, '1.MetaData'!$B:$B, 0))</f>
        <v>778</v>
      </c>
      <c r="B1469" s="161" t="s">
        <v>7467</v>
      </c>
      <c r="C1469" s="184" t="s">
        <v>4878</v>
      </c>
      <c r="D1469" s="81" t="str">
        <f ca="1">IF(
    NOT(ISERROR(_xlfn.XLOOKUP($B1469, '4.Illumina'!F:F, '4.Illumina'!E:E))),
    _xlfn.XLOOKUP($B1469, '4.Illumina'!F:F, '4.Illumina'!E:E),
    IF(
        NOT(ISERROR(_xlfn.XLOOKUP($B1469, '4.PacBio'!F:F, '4.PacBio'!E:E))),
        _xlfn.XLOOKUP($B1469, '4.PacBio'!F:F, '4.PacBio'!E:E),
        IF(
            NOT(ISERROR(_xlfn.XLOOKUP($B1469, '4.HiCLibrary'!F:F, '4.HiCLibrary'!E:E))),
            _xlfn.XLOOKUP($B1469, '4.HiCLibrary'!F:F, '4.HiCLibrary'!E:E),
            IFERROR(
                _xlfn.XLOOKUP($B1469, '4.ONT'!F:F, '4.ONT'!E:E, "?"),
                "?"
            )
        )
    )
)</f>
        <v>OG778</v>
      </c>
      <c r="E1469" t="str">
        <f t="shared" si="23"/>
        <v>OG778H_D_SBL_PACB_241018_LA</v>
      </c>
      <c r="F1469" s="183" t="s">
        <v>6463</v>
      </c>
      <c r="G1469" s="183" t="s">
        <v>6499</v>
      </c>
      <c r="H1469" s="289">
        <v>45583</v>
      </c>
      <c r="I1469" s="183" t="s">
        <v>6648</v>
      </c>
      <c r="J1469" s="183" t="s">
        <v>7428</v>
      </c>
      <c r="K1469" s="185">
        <v>0.5</v>
      </c>
      <c r="L1469" s="185"/>
    </row>
    <row r="1470" spans="1:12" x14ac:dyDescent="0.25">
      <c r="A1470" s="115">
        <f ca="1">INDEX('1.MetaData'!A:A, MATCH($D1470, '1.MetaData'!$B:$B, 0))</f>
        <v>784</v>
      </c>
      <c r="B1470" s="161" t="s">
        <v>7468</v>
      </c>
      <c r="C1470" s="184" t="s">
        <v>4878</v>
      </c>
      <c r="D1470" s="81" t="str">
        <f ca="1">IF(
    NOT(ISERROR(_xlfn.XLOOKUP($B1470, '4.Illumina'!F:F, '4.Illumina'!E:E))),
    _xlfn.XLOOKUP($B1470, '4.Illumina'!F:F, '4.Illumina'!E:E),
    IF(
        NOT(ISERROR(_xlfn.XLOOKUP($B1470, '4.PacBio'!F:F, '4.PacBio'!E:E))),
        _xlfn.XLOOKUP($B1470, '4.PacBio'!F:F, '4.PacBio'!E:E),
        IF(
            NOT(ISERROR(_xlfn.XLOOKUP($B1470, '4.HiCLibrary'!F:F, '4.HiCLibrary'!E:E))),
            _xlfn.XLOOKUP($B1470, '4.HiCLibrary'!F:F, '4.HiCLibrary'!E:E),
            IFERROR(
                _xlfn.XLOOKUP($B1470, '4.ONT'!F:F, '4.ONT'!E:E, "?"),
                "?"
            )
        )
    )
)</f>
        <v>OG784</v>
      </c>
      <c r="E1470" t="str">
        <f t="shared" ref="E1470:E1533" si="24">CONCATENATE(B1470,"_",I1470)</f>
        <v>OG784G_D_SBL_PACB_241018_LA</v>
      </c>
      <c r="F1470" s="183" t="s">
        <v>6463</v>
      </c>
      <c r="G1470" s="183" t="s">
        <v>6499</v>
      </c>
      <c r="H1470" s="289">
        <v>45583</v>
      </c>
      <c r="I1470" s="183" t="s">
        <v>6648</v>
      </c>
      <c r="J1470" s="183" t="s">
        <v>6655</v>
      </c>
      <c r="K1470" s="185">
        <v>0.5</v>
      </c>
      <c r="L1470" s="185"/>
    </row>
    <row r="1471" spans="1:12" x14ac:dyDescent="0.25">
      <c r="A1471" s="115">
        <f ca="1">INDEX('1.MetaData'!A:A, MATCH($D1471, '1.MetaData'!$B:$B, 0))</f>
        <v>808</v>
      </c>
      <c r="B1471" s="161" t="s">
        <v>7469</v>
      </c>
      <c r="C1471" s="183" t="s">
        <v>4878</v>
      </c>
      <c r="D1471" s="81" t="str">
        <f ca="1">IF(
    NOT(ISERROR(_xlfn.XLOOKUP($B1471, '4.Illumina'!F:F, '4.Illumina'!E:E))),
    _xlfn.XLOOKUP($B1471, '4.Illumina'!F:F, '4.Illumina'!E:E),
    IF(
        NOT(ISERROR(_xlfn.XLOOKUP($B1471, '4.PacBio'!F:F, '4.PacBio'!E:E))),
        _xlfn.XLOOKUP($B1471, '4.PacBio'!F:F, '4.PacBio'!E:E),
        IF(
            NOT(ISERROR(_xlfn.XLOOKUP($B1471, '4.HiCLibrary'!F:F, '4.HiCLibrary'!E:E))),
            _xlfn.XLOOKUP($B1471, '4.HiCLibrary'!F:F, '4.HiCLibrary'!E:E),
            IFERROR(
                _xlfn.XLOOKUP($B1471, '4.ONT'!F:F, '4.ONT'!E:E, "?"),
                "?"
            )
        )
    )
)</f>
        <v>OG808</v>
      </c>
      <c r="E1471" t="str">
        <f t="shared" si="24"/>
        <v>OG808G-1_HICL_NEXT_240705_AD</v>
      </c>
      <c r="F1471" s="183" t="s">
        <v>6468</v>
      </c>
      <c r="G1471" s="183" t="s">
        <v>6469</v>
      </c>
      <c r="H1471" s="289">
        <v>45478</v>
      </c>
      <c r="I1471" s="183" t="s">
        <v>7321</v>
      </c>
      <c r="J1471" s="183" t="s">
        <v>107</v>
      </c>
      <c r="K1471" s="185" t="s">
        <v>107</v>
      </c>
      <c r="L1471" s="185"/>
    </row>
    <row r="1472" spans="1:12" x14ac:dyDescent="0.25">
      <c r="A1472" s="115">
        <f ca="1">INDEX('1.MetaData'!A:A, MATCH($D1472, '1.MetaData'!$B:$B, 0))</f>
        <v>785</v>
      </c>
      <c r="B1472" s="161" t="s">
        <v>7470</v>
      </c>
      <c r="C1472" s="184" t="s">
        <v>4878</v>
      </c>
      <c r="D1472" s="81" t="str">
        <f ca="1">IF(
    NOT(ISERROR(_xlfn.XLOOKUP($B1472, '4.Illumina'!F:F, '4.Illumina'!E:E))),
    _xlfn.XLOOKUP($B1472, '4.Illumina'!F:F, '4.Illumina'!E:E),
    IF(
        NOT(ISERROR(_xlfn.XLOOKUP($B1472, '4.PacBio'!F:F, '4.PacBio'!E:E))),
        _xlfn.XLOOKUP($B1472, '4.PacBio'!F:F, '4.PacBio'!E:E),
        IF(
            NOT(ISERROR(_xlfn.XLOOKUP($B1472, '4.HiCLibrary'!F:F, '4.HiCLibrary'!E:E))),
            _xlfn.XLOOKUP($B1472, '4.HiCLibrary'!F:F, '4.HiCLibrary'!E:E),
            IFERROR(
                _xlfn.XLOOKUP($B1472, '4.ONT'!F:F, '4.ONT'!E:E, "?"),
                "?"
            )
        )
    )
)</f>
        <v>OG785</v>
      </c>
      <c r="E1472" t="str">
        <f t="shared" si="24"/>
        <v>OG785G_D_SBL_PACB_241004_LA</v>
      </c>
      <c r="F1472" s="183" t="s">
        <v>6463</v>
      </c>
      <c r="G1472" s="183" t="s">
        <v>6499</v>
      </c>
      <c r="H1472" s="289">
        <v>45569</v>
      </c>
      <c r="I1472" s="183" t="s">
        <v>6654</v>
      </c>
      <c r="J1472" s="183" t="s">
        <v>7435</v>
      </c>
      <c r="K1472" s="185">
        <v>0.5</v>
      </c>
      <c r="L1472" s="185"/>
    </row>
    <row r="1473" spans="1:12" x14ac:dyDescent="0.25">
      <c r="A1473" s="115">
        <f ca="1">INDEX('1.MetaData'!A:A, MATCH($D1473, '1.MetaData'!$B:$B, 0))</f>
        <v>808</v>
      </c>
      <c r="B1473" s="161" t="s">
        <v>7469</v>
      </c>
      <c r="C1473" s="184" t="s">
        <v>4878</v>
      </c>
      <c r="D1473" s="81" t="str">
        <f ca="1">IF(
    NOT(ISERROR(_xlfn.XLOOKUP($B1473, '4.Illumina'!F:F, '4.Illumina'!E:E))),
    _xlfn.XLOOKUP($B1473, '4.Illumina'!F:F, '4.Illumina'!E:E),
    IF(
        NOT(ISERROR(_xlfn.XLOOKUP($B1473, '4.PacBio'!F:F, '4.PacBio'!E:E))),
        _xlfn.XLOOKUP($B1473, '4.PacBio'!F:F, '4.PacBio'!E:E),
        IF(
            NOT(ISERROR(_xlfn.XLOOKUP($B1473, '4.HiCLibrary'!F:F, '4.HiCLibrary'!E:E))),
            _xlfn.XLOOKUP($B1473, '4.HiCLibrary'!F:F, '4.HiCLibrary'!E:E),
            IFERROR(
                _xlfn.XLOOKUP($B1473, '4.ONT'!F:F, '4.ONT'!E:E, "?"),
                "?"
            )
        )
    )
)</f>
        <v>OG808</v>
      </c>
      <c r="E1473" t="str">
        <f t="shared" si="24"/>
        <v>OG808G-1_HICL_NOVA_240821_AD</v>
      </c>
      <c r="F1473" s="183" t="s">
        <v>6468</v>
      </c>
      <c r="G1473" s="183" t="s">
        <v>6471</v>
      </c>
      <c r="H1473" s="289">
        <v>45525</v>
      </c>
      <c r="I1473" s="183" t="s">
        <v>7322</v>
      </c>
      <c r="J1473" s="183" t="s">
        <v>107</v>
      </c>
      <c r="K1473" s="185" t="s">
        <v>107</v>
      </c>
      <c r="L1473" s="185"/>
    </row>
    <row r="1474" spans="1:12" x14ac:dyDescent="0.25">
      <c r="A1474" s="115">
        <f ca="1">INDEX('1.MetaData'!A:A, MATCH($D1474, '1.MetaData'!$B:$B, 0))</f>
        <v>809</v>
      </c>
      <c r="B1474" s="161" t="s">
        <v>7471</v>
      </c>
      <c r="C1474" s="184" t="s">
        <v>4878</v>
      </c>
      <c r="D1474" s="81" t="str">
        <f ca="1">IF(
    NOT(ISERROR(_xlfn.XLOOKUP($B1474, '4.Illumina'!F:F, '4.Illumina'!E:E))),
    _xlfn.XLOOKUP($B1474, '4.Illumina'!F:F, '4.Illumina'!E:E),
    IF(
        NOT(ISERROR(_xlfn.XLOOKUP($B1474, '4.PacBio'!F:F, '4.PacBio'!E:E))),
        _xlfn.XLOOKUP($B1474, '4.PacBio'!F:F, '4.PacBio'!E:E),
        IF(
            NOT(ISERROR(_xlfn.XLOOKUP($B1474, '4.HiCLibrary'!F:F, '4.HiCLibrary'!E:E))),
            _xlfn.XLOOKUP($B1474, '4.HiCLibrary'!F:F, '4.HiCLibrary'!E:E),
            IFERROR(
                _xlfn.XLOOKUP($B1474, '4.ONT'!F:F, '4.ONT'!E:E, "?"),
                "?"
            )
        )
    )
)</f>
        <v>OG809</v>
      </c>
      <c r="E1474" t="str">
        <f t="shared" si="24"/>
        <v>OG809G_D_IL_ISEQ_240709_AMD</v>
      </c>
      <c r="F1474" s="183" t="s">
        <v>6459</v>
      </c>
      <c r="G1474" s="183" t="s">
        <v>6460</v>
      </c>
      <c r="H1474" s="289">
        <v>45482</v>
      </c>
      <c r="I1474" s="183" t="s">
        <v>6475</v>
      </c>
      <c r="J1474" s="183" t="s">
        <v>107</v>
      </c>
      <c r="K1474" s="185" t="s">
        <v>107</v>
      </c>
      <c r="L1474" s="185"/>
    </row>
    <row r="1475" spans="1:12" x14ac:dyDescent="0.25">
      <c r="A1475" s="115">
        <f ca="1">INDEX('1.MetaData'!A:A, MATCH($D1475, '1.MetaData'!$B:$B, 0))</f>
        <v>809</v>
      </c>
      <c r="B1475" s="161" t="s">
        <v>7471</v>
      </c>
      <c r="C1475" s="184" t="s">
        <v>4878</v>
      </c>
      <c r="D1475" s="81" t="str">
        <f ca="1">IF(
    NOT(ISERROR(_xlfn.XLOOKUP($B1475, '4.Illumina'!F:F, '4.Illumina'!E:E))),
    _xlfn.XLOOKUP($B1475, '4.Illumina'!F:F, '4.Illumina'!E:E),
    IF(
        NOT(ISERROR(_xlfn.XLOOKUP($B1475, '4.PacBio'!F:F, '4.PacBio'!E:E))),
        _xlfn.XLOOKUP($B1475, '4.PacBio'!F:F, '4.PacBio'!E:E),
        IF(
            NOT(ISERROR(_xlfn.XLOOKUP($B1475, '4.HiCLibrary'!F:F, '4.HiCLibrary'!E:E))),
            _xlfn.XLOOKUP($B1475, '4.HiCLibrary'!F:F, '4.HiCLibrary'!E:E),
            IFERROR(
                _xlfn.XLOOKUP($B1475, '4.ONT'!F:F, '4.ONT'!E:E, "?"),
                "?"
            )
        )
    )
)</f>
        <v>OG809</v>
      </c>
      <c r="E1475" t="str">
        <f t="shared" si="24"/>
        <v>OG809G_D_IL_NOVA_240716_AMD</v>
      </c>
      <c r="F1475" s="183" t="s">
        <v>6459</v>
      </c>
      <c r="G1475" s="183" t="s">
        <v>6471</v>
      </c>
      <c r="H1475" s="289">
        <v>45489</v>
      </c>
      <c r="I1475" s="183" t="s">
        <v>6484</v>
      </c>
      <c r="J1475" s="183" t="s">
        <v>107</v>
      </c>
      <c r="K1475" s="185" t="s">
        <v>107</v>
      </c>
      <c r="L1475" s="185"/>
    </row>
    <row r="1476" spans="1:12" x14ac:dyDescent="0.25">
      <c r="A1476" s="115">
        <f ca="1">INDEX('1.MetaData'!A:A, MATCH($D1476, '1.MetaData'!$B:$B, 0))</f>
        <v>808</v>
      </c>
      <c r="B1476" s="161" t="s">
        <v>7472</v>
      </c>
      <c r="C1476" s="184" t="s">
        <v>4878</v>
      </c>
      <c r="D1476" s="81" t="str">
        <f ca="1">IF(
    NOT(ISERROR(_xlfn.XLOOKUP($B1476, '4.Illumina'!F:F, '4.Illumina'!E:E))),
    _xlfn.XLOOKUP($B1476, '4.Illumina'!F:F, '4.Illumina'!E:E),
    IF(
        NOT(ISERROR(_xlfn.XLOOKUP($B1476, '4.PacBio'!F:F, '4.PacBio'!E:E))),
        _xlfn.XLOOKUP($B1476, '4.PacBio'!F:F, '4.PacBio'!E:E),
        IF(
            NOT(ISERROR(_xlfn.XLOOKUP($B1476, '4.HiCLibrary'!F:F, '4.HiCLibrary'!E:E))),
            _xlfn.XLOOKUP($B1476, '4.HiCLibrary'!F:F, '4.HiCLibrary'!E:E),
            IFERROR(
                _xlfn.XLOOKUP($B1476, '4.ONT'!F:F, '4.ONT'!E:E, "?"),
                "?"
            )
        )
    )
)</f>
        <v>OG808</v>
      </c>
      <c r="E1476" t="str">
        <f t="shared" si="24"/>
        <v>OG808H_D_SBL_PACB_240520_LA</v>
      </c>
      <c r="F1476" s="183" t="s">
        <v>6463</v>
      </c>
      <c r="G1476" s="183" t="s">
        <v>6499</v>
      </c>
      <c r="H1476" s="289">
        <v>45432</v>
      </c>
      <c r="I1476" s="183" t="s">
        <v>7387</v>
      </c>
      <c r="J1476" s="183" t="s">
        <v>7416</v>
      </c>
      <c r="K1476" s="185">
        <v>1</v>
      </c>
      <c r="L1476" s="185"/>
    </row>
    <row r="1477" spans="1:12" x14ac:dyDescent="0.25">
      <c r="A1477" s="115">
        <f ca="1">INDEX('1.MetaData'!A:A, MATCH($D1477, '1.MetaData'!$B:$B, 0))</f>
        <v>787</v>
      </c>
      <c r="B1477" s="161" t="s">
        <v>7473</v>
      </c>
      <c r="C1477" s="184" t="s">
        <v>4878</v>
      </c>
      <c r="D1477" s="81" t="str">
        <f ca="1">IF(
    NOT(ISERROR(_xlfn.XLOOKUP($B1477, '4.Illumina'!F:F, '4.Illumina'!E:E))),
    _xlfn.XLOOKUP($B1477, '4.Illumina'!F:F, '4.Illumina'!E:E),
    IF(
        NOT(ISERROR(_xlfn.XLOOKUP($B1477, '4.PacBio'!F:F, '4.PacBio'!E:E))),
        _xlfn.XLOOKUP($B1477, '4.PacBio'!F:F, '4.PacBio'!E:E),
        IF(
            NOT(ISERROR(_xlfn.XLOOKUP($B1477, '4.HiCLibrary'!F:F, '4.HiCLibrary'!E:E))),
            _xlfn.XLOOKUP($B1477, '4.HiCLibrary'!F:F, '4.HiCLibrary'!E:E),
            IFERROR(
                _xlfn.XLOOKUP($B1477, '4.ONT'!F:F, '4.ONT'!E:E, "?"),
                "?"
            )
        )
    )
)</f>
        <v>OG787</v>
      </c>
      <c r="E1477" t="str">
        <f t="shared" si="24"/>
        <v>OG787G_D_SBL_PACB_240927_LA</v>
      </c>
      <c r="F1477" s="183" t="s">
        <v>6463</v>
      </c>
      <c r="G1477" s="183" t="s">
        <v>6499</v>
      </c>
      <c r="H1477" s="289">
        <v>45562</v>
      </c>
      <c r="I1477" s="183" t="s">
        <v>6734</v>
      </c>
      <c r="J1477" s="183" t="s">
        <v>6649</v>
      </c>
      <c r="K1477" s="185">
        <v>0.5</v>
      </c>
      <c r="L1477" s="185"/>
    </row>
    <row r="1478" spans="1:12" x14ac:dyDescent="0.25">
      <c r="A1478" s="115">
        <f ca="1">INDEX('1.MetaData'!A:A, MATCH($D1478, '1.MetaData'!$B:$B, 0))</f>
        <v>812</v>
      </c>
      <c r="B1478" s="161" t="s">
        <v>7474</v>
      </c>
      <c r="C1478" s="184" t="s">
        <v>4878</v>
      </c>
      <c r="D1478" s="81" t="str">
        <f ca="1">IF(
    NOT(ISERROR(_xlfn.XLOOKUP($B1478, '4.Illumina'!F:F, '4.Illumina'!E:E))),
    _xlfn.XLOOKUP($B1478, '4.Illumina'!F:F, '4.Illumina'!E:E),
    IF(
        NOT(ISERROR(_xlfn.XLOOKUP($B1478, '4.PacBio'!F:F, '4.PacBio'!E:E))),
        _xlfn.XLOOKUP($B1478, '4.PacBio'!F:F, '4.PacBio'!E:E),
        IF(
            NOT(ISERROR(_xlfn.XLOOKUP($B1478, '4.HiCLibrary'!F:F, '4.HiCLibrary'!E:E))),
            _xlfn.XLOOKUP($B1478, '4.HiCLibrary'!F:F, '4.HiCLibrary'!E:E),
            IFERROR(
                _xlfn.XLOOKUP($B1478, '4.ONT'!F:F, '4.ONT'!E:E, "?"),
                "?"
            )
        )
    )
)</f>
        <v>OG812</v>
      </c>
      <c r="E1478" t="str">
        <f t="shared" si="24"/>
        <v>OG812G_D_IL_ISEQ_240709_AMD</v>
      </c>
      <c r="F1478" s="183" t="s">
        <v>6459</v>
      </c>
      <c r="G1478" s="183" t="s">
        <v>6460</v>
      </c>
      <c r="H1478" s="289">
        <v>45482</v>
      </c>
      <c r="I1478" s="183" t="s">
        <v>6475</v>
      </c>
      <c r="J1478" s="183" t="s">
        <v>107</v>
      </c>
      <c r="K1478" s="185" t="s">
        <v>107</v>
      </c>
      <c r="L1478" s="185"/>
    </row>
    <row r="1479" spans="1:12" x14ac:dyDescent="0.25">
      <c r="A1479" s="115">
        <f ca="1">INDEX('1.MetaData'!A:A, MATCH($D1479, '1.MetaData'!$B:$B, 0))</f>
        <v>812</v>
      </c>
      <c r="B1479" s="161" t="s">
        <v>7474</v>
      </c>
      <c r="C1479" s="184" t="s">
        <v>4878</v>
      </c>
      <c r="D1479" s="81" t="str">
        <f ca="1">IF(
    NOT(ISERROR(_xlfn.XLOOKUP($B1479, '4.Illumina'!F:F, '4.Illumina'!E:E))),
    _xlfn.XLOOKUP($B1479, '4.Illumina'!F:F, '4.Illumina'!E:E),
    IF(
        NOT(ISERROR(_xlfn.XLOOKUP($B1479, '4.PacBio'!F:F, '4.PacBio'!E:E))),
        _xlfn.XLOOKUP($B1479, '4.PacBio'!F:F, '4.PacBio'!E:E),
        IF(
            NOT(ISERROR(_xlfn.XLOOKUP($B1479, '4.HiCLibrary'!F:F, '4.HiCLibrary'!E:E))),
            _xlfn.XLOOKUP($B1479, '4.HiCLibrary'!F:F, '4.HiCLibrary'!E:E),
            IFERROR(
                _xlfn.XLOOKUP($B1479, '4.ONT'!F:F, '4.ONT'!E:E, "?"),
                "?"
            )
        )
    )
)</f>
        <v>OG812</v>
      </c>
      <c r="E1479" t="str">
        <f t="shared" si="24"/>
        <v>OG812G_D_IL_NOVA_240716_AMD</v>
      </c>
      <c r="F1479" s="183" t="s">
        <v>6459</v>
      </c>
      <c r="G1479" s="183" t="s">
        <v>6471</v>
      </c>
      <c r="H1479" s="289">
        <v>45489</v>
      </c>
      <c r="I1479" s="183" t="s">
        <v>6484</v>
      </c>
      <c r="J1479" s="183" t="s">
        <v>107</v>
      </c>
      <c r="K1479" s="185" t="s">
        <v>107</v>
      </c>
      <c r="L1479" s="185"/>
    </row>
    <row r="1480" spans="1:12" x14ac:dyDescent="0.25">
      <c r="A1480" s="115">
        <f ca="1">INDEX('1.MetaData'!A:A, MATCH($D1480, '1.MetaData'!$B:$B, 0))</f>
        <v>814</v>
      </c>
      <c r="B1480" s="161" t="s">
        <v>7475</v>
      </c>
      <c r="C1480" s="184" t="s">
        <v>4878</v>
      </c>
      <c r="D1480" s="81" t="str">
        <f ca="1">IF(
    NOT(ISERROR(_xlfn.XLOOKUP($B1480, '4.Illumina'!F:F, '4.Illumina'!E:E))),
    _xlfn.XLOOKUP($B1480, '4.Illumina'!F:F, '4.Illumina'!E:E),
    IF(
        NOT(ISERROR(_xlfn.XLOOKUP($B1480, '4.PacBio'!F:F, '4.PacBio'!E:E))),
        _xlfn.XLOOKUP($B1480, '4.PacBio'!F:F, '4.PacBio'!E:E),
        IF(
            NOT(ISERROR(_xlfn.XLOOKUP($B1480, '4.HiCLibrary'!F:F, '4.HiCLibrary'!E:E))),
            _xlfn.XLOOKUP($B1480, '4.HiCLibrary'!F:F, '4.HiCLibrary'!E:E),
            IFERROR(
                _xlfn.XLOOKUP($B1480, '4.ONT'!F:F, '4.ONT'!E:E, "?"),
                "?"
            )
        )
    )
)</f>
        <v>OG814</v>
      </c>
      <c r="E1480" t="str">
        <f t="shared" si="24"/>
        <v>OG814G_D_IL_ISEQ_240709_AMD</v>
      </c>
      <c r="F1480" s="183" t="s">
        <v>6459</v>
      </c>
      <c r="G1480" s="183" t="s">
        <v>6460</v>
      </c>
      <c r="H1480" s="289">
        <v>45482</v>
      </c>
      <c r="I1480" s="183" t="s">
        <v>6475</v>
      </c>
      <c r="J1480" s="183" t="s">
        <v>107</v>
      </c>
      <c r="K1480" s="185" t="s">
        <v>107</v>
      </c>
      <c r="L1480" s="185"/>
    </row>
    <row r="1481" spans="1:12" x14ac:dyDescent="0.25">
      <c r="A1481" s="115">
        <f ca="1">INDEX('1.MetaData'!A:A, MATCH($D1481, '1.MetaData'!$B:$B, 0))</f>
        <v>814</v>
      </c>
      <c r="B1481" s="161" t="s">
        <v>7475</v>
      </c>
      <c r="C1481" s="184" t="s">
        <v>4878</v>
      </c>
      <c r="D1481" s="81" t="str">
        <f ca="1">IF(
    NOT(ISERROR(_xlfn.XLOOKUP($B1481, '4.Illumina'!F:F, '4.Illumina'!E:E))),
    _xlfn.XLOOKUP($B1481, '4.Illumina'!F:F, '4.Illumina'!E:E),
    IF(
        NOT(ISERROR(_xlfn.XLOOKUP($B1481, '4.PacBio'!F:F, '4.PacBio'!E:E))),
        _xlfn.XLOOKUP($B1481, '4.PacBio'!F:F, '4.PacBio'!E:E),
        IF(
            NOT(ISERROR(_xlfn.XLOOKUP($B1481, '4.HiCLibrary'!F:F, '4.HiCLibrary'!E:E))),
            _xlfn.XLOOKUP($B1481, '4.HiCLibrary'!F:F, '4.HiCLibrary'!E:E),
            IFERROR(
                _xlfn.XLOOKUP($B1481, '4.ONT'!F:F, '4.ONT'!E:E, "?"),
                "?"
            )
        )
    )
)</f>
        <v>OG814</v>
      </c>
      <c r="E1481" t="str">
        <f t="shared" si="24"/>
        <v>OG814G_D_IL_NOVA_240716_AMD</v>
      </c>
      <c r="F1481" s="183" t="s">
        <v>6459</v>
      </c>
      <c r="G1481" s="183" t="s">
        <v>6471</v>
      </c>
      <c r="H1481" s="289">
        <v>45489</v>
      </c>
      <c r="I1481" s="183" t="s">
        <v>6484</v>
      </c>
      <c r="J1481" s="183" t="s">
        <v>107</v>
      </c>
      <c r="K1481" s="185" t="s">
        <v>107</v>
      </c>
      <c r="L1481" s="185"/>
    </row>
    <row r="1482" spans="1:12" x14ac:dyDescent="0.25">
      <c r="A1482" s="115">
        <f ca="1">INDEX('1.MetaData'!A:A, MATCH($D1482, '1.MetaData'!$B:$B, 0))</f>
        <v>816</v>
      </c>
      <c r="B1482" s="161" t="s">
        <v>7476</v>
      </c>
      <c r="C1482" s="184" t="s">
        <v>4878</v>
      </c>
      <c r="D1482" s="81" t="str">
        <f ca="1">IF(
    NOT(ISERROR(_xlfn.XLOOKUP($B1482, '4.Illumina'!F:F, '4.Illumina'!E:E))),
    _xlfn.XLOOKUP($B1482, '4.Illumina'!F:F, '4.Illumina'!E:E),
    IF(
        NOT(ISERROR(_xlfn.XLOOKUP($B1482, '4.PacBio'!F:F, '4.PacBio'!E:E))),
        _xlfn.XLOOKUP($B1482, '4.PacBio'!F:F, '4.PacBio'!E:E),
        IF(
            NOT(ISERROR(_xlfn.XLOOKUP($B1482, '4.HiCLibrary'!F:F, '4.HiCLibrary'!E:E))),
            _xlfn.XLOOKUP($B1482, '4.HiCLibrary'!F:F, '4.HiCLibrary'!E:E),
            IFERROR(
                _xlfn.XLOOKUP($B1482, '4.ONT'!F:F, '4.ONT'!E:E, "?"),
                "?"
            )
        )
    )
)</f>
        <v>OG816</v>
      </c>
      <c r="E1482" t="str">
        <f t="shared" si="24"/>
        <v>OG816G_D_IL_ISEQ_240709_AMD</v>
      </c>
      <c r="F1482" s="183" t="s">
        <v>6459</v>
      </c>
      <c r="G1482" s="183" t="s">
        <v>6460</v>
      </c>
      <c r="H1482" s="289">
        <v>45482</v>
      </c>
      <c r="I1482" s="183" t="s">
        <v>6475</v>
      </c>
      <c r="J1482" s="183" t="s">
        <v>107</v>
      </c>
      <c r="K1482" s="185" t="s">
        <v>107</v>
      </c>
      <c r="L1482" s="185"/>
    </row>
    <row r="1483" spans="1:12" x14ac:dyDescent="0.25">
      <c r="A1483" s="115">
        <f ca="1">INDEX('1.MetaData'!A:A, MATCH($D1483, '1.MetaData'!$B:$B, 0))</f>
        <v>816</v>
      </c>
      <c r="B1483" s="161" t="s">
        <v>7476</v>
      </c>
      <c r="C1483" s="184" t="s">
        <v>4878</v>
      </c>
      <c r="D1483" s="81" t="str">
        <f ca="1">IF(
    NOT(ISERROR(_xlfn.XLOOKUP($B1483, '4.Illumina'!F:F, '4.Illumina'!E:E))),
    _xlfn.XLOOKUP($B1483, '4.Illumina'!F:F, '4.Illumina'!E:E),
    IF(
        NOT(ISERROR(_xlfn.XLOOKUP($B1483, '4.PacBio'!F:F, '4.PacBio'!E:E))),
        _xlfn.XLOOKUP($B1483, '4.PacBio'!F:F, '4.PacBio'!E:E),
        IF(
            NOT(ISERROR(_xlfn.XLOOKUP($B1483, '4.HiCLibrary'!F:F, '4.HiCLibrary'!E:E))),
            _xlfn.XLOOKUP($B1483, '4.HiCLibrary'!F:F, '4.HiCLibrary'!E:E),
            IFERROR(
                _xlfn.XLOOKUP($B1483, '4.ONT'!F:F, '4.ONT'!E:E, "?"),
                "?"
            )
        )
    )
)</f>
        <v>OG816</v>
      </c>
      <c r="E1483" t="str">
        <f t="shared" si="24"/>
        <v>OG816G_D_IL_NOVA_240716_AMD</v>
      </c>
      <c r="F1483" s="183" t="s">
        <v>6459</v>
      </c>
      <c r="G1483" s="183" t="s">
        <v>6471</v>
      </c>
      <c r="H1483" s="289">
        <v>45489</v>
      </c>
      <c r="I1483" s="183" t="s">
        <v>6484</v>
      </c>
      <c r="J1483" s="183" t="s">
        <v>107</v>
      </c>
      <c r="K1483" s="185" t="s">
        <v>107</v>
      </c>
      <c r="L1483" s="185"/>
    </row>
    <row r="1484" spans="1:12" x14ac:dyDescent="0.25">
      <c r="A1484" s="115">
        <f ca="1">INDEX('1.MetaData'!A:A, MATCH($D1484, '1.MetaData'!$B:$B, 0))</f>
        <v>817</v>
      </c>
      <c r="B1484" s="161" t="s">
        <v>7477</v>
      </c>
      <c r="C1484" s="184" t="s">
        <v>4878</v>
      </c>
      <c r="D1484" s="81" t="str">
        <f ca="1">IF(
    NOT(ISERROR(_xlfn.XLOOKUP($B1484, '4.Illumina'!F:F, '4.Illumina'!E:E))),
    _xlfn.XLOOKUP($B1484, '4.Illumina'!F:F, '4.Illumina'!E:E),
    IF(
        NOT(ISERROR(_xlfn.XLOOKUP($B1484, '4.PacBio'!F:F, '4.PacBio'!E:E))),
        _xlfn.XLOOKUP($B1484, '4.PacBio'!F:F, '4.PacBio'!E:E),
        IF(
            NOT(ISERROR(_xlfn.XLOOKUP($B1484, '4.HiCLibrary'!F:F, '4.HiCLibrary'!E:E))),
            _xlfn.XLOOKUP($B1484, '4.HiCLibrary'!F:F, '4.HiCLibrary'!E:E),
            IFERROR(
                _xlfn.XLOOKUP($B1484, '4.ONT'!F:F, '4.ONT'!E:E, "?"),
                "?"
            )
        )
    )
)</f>
        <v>OG817</v>
      </c>
      <c r="E1484" t="str">
        <f t="shared" si="24"/>
        <v>OG817G_D_IL_ISEQ_240709_AMD</v>
      </c>
      <c r="F1484" s="183" t="s">
        <v>6459</v>
      </c>
      <c r="G1484" s="183" t="s">
        <v>6460</v>
      </c>
      <c r="H1484" s="289">
        <v>45482</v>
      </c>
      <c r="I1484" s="183" t="s">
        <v>6475</v>
      </c>
      <c r="J1484" s="183" t="s">
        <v>107</v>
      </c>
      <c r="K1484" s="185" t="s">
        <v>107</v>
      </c>
      <c r="L1484" s="185"/>
    </row>
    <row r="1485" spans="1:12" x14ac:dyDescent="0.25">
      <c r="A1485" s="115">
        <f ca="1">INDEX('1.MetaData'!A:A, MATCH($D1485, '1.MetaData'!$B:$B, 0))</f>
        <v>817</v>
      </c>
      <c r="B1485" s="161" t="s">
        <v>7477</v>
      </c>
      <c r="C1485" s="184" t="s">
        <v>4878</v>
      </c>
      <c r="D1485" s="81" t="str">
        <f ca="1">IF(
    NOT(ISERROR(_xlfn.XLOOKUP($B1485, '4.Illumina'!F:F, '4.Illumina'!E:E))),
    _xlfn.XLOOKUP($B1485, '4.Illumina'!F:F, '4.Illumina'!E:E),
    IF(
        NOT(ISERROR(_xlfn.XLOOKUP($B1485, '4.PacBio'!F:F, '4.PacBio'!E:E))),
        _xlfn.XLOOKUP($B1485, '4.PacBio'!F:F, '4.PacBio'!E:E),
        IF(
            NOT(ISERROR(_xlfn.XLOOKUP($B1485, '4.HiCLibrary'!F:F, '4.HiCLibrary'!E:E))),
            _xlfn.XLOOKUP($B1485, '4.HiCLibrary'!F:F, '4.HiCLibrary'!E:E),
            IFERROR(
                _xlfn.XLOOKUP($B1485, '4.ONT'!F:F, '4.ONT'!E:E, "?"),
                "?"
            )
        )
    )
)</f>
        <v>OG817</v>
      </c>
      <c r="E1485" t="str">
        <f t="shared" si="24"/>
        <v>OG817G_D_IL_NOVA_240716_AMD</v>
      </c>
      <c r="F1485" s="183" t="s">
        <v>6459</v>
      </c>
      <c r="G1485" s="183" t="s">
        <v>6471</v>
      </c>
      <c r="H1485" s="289">
        <v>45489</v>
      </c>
      <c r="I1485" s="183" t="s">
        <v>6484</v>
      </c>
      <c r="J1485" s="183" t="s">
        <v>107</v>
      </c>
      <c r="K1485" s="185" t="s">
        <v>107</v>
      </c>
      <c r="L1485" s="185"/>
    </row>
    <row r="1486" spans="1:12" x14ac:dyDescent="0.25">
      <c r="A1486" s="115">
        <f ca="1">INDEX('1.MetaData'!A:A, MATCH($D1486, '1.MetaData'!$B:$B, 0))</f>
        <v>788</v>
      </c>
      <c r="B1486" s="161" t="s">
        <v>7478</v>
      </c>
      <c r="C1486" s="184" t="s">
        <v>4878</v>
      </c>
      <c r="D1486" s="81" t="str">
        <f ca="1">IF(
    NOT(ISERROR(_xlfn.XLOOKUP($B1486, '4.Illumina'!F:F, '4.Illumina'!E:E))),
    _xlfn.XLOOKUP($B1486, '4.Illumina'!F:F, '4.Illumina'!E:E),
    IF(
        NOT(ISERROR(_xlfn.XLOOKUP($B1486, '4.PacBio'!F:F, '4.PacBio'!E:E))),
        _xlfn.XLOOKUP($B1486, '4.PacBio'!F:F, '4.PacBio'!E:E),
        IF(
            NOT(ISERROR(_xlfn.XLOOKUP($B1486, '4.HiCLibrary'!F:F, '4.HiCLibrary'!E:E))),
            _xlfn.XLOOKUP($B1486, '4.HiCLibrary'!F:F, '4.HiCLibrary'!E:E),
            IFERROR(
                _xlfn.XLOOKUP($B1486, '4.ONT'!F:F, '4.ONT'!E:E, "?"),
                "?"
            )
        )
    )
)</f>
        <v>OG788</v>
      </c>
      <c r="E1486" t="str">
        <f t="shared" si="24"/>
        <v>OG788G_D_SBL_PACB_240927_LA</v>
      </c>
      <c r="F1486" s="183" t="s">
        <v>6463</v>
      </c>
      <c r="G1486" s="183" t="s">
        <v>6499</v>
      </c>
      <c r="H1486" s="289">
        <v>45562</v>
      </c>
      <c r="I1486" s="183" t="s">
        <v>6734</v>
      </c>
      <c r="J1486" s="183" t="s">
        <v>7369</v>
      </c>
      <c r="K1486" s="185">
        <v>0.5</v>
      </c>
      <c r="L1486" s="185"/>
    </row>
    <row r="1487" spans="1:12" x14ac:dyDescent="0.25">
      <c r="A1487" s="115">
        <f ca="1">INDEX('1.MetaData'!A:A, MATCH($D1487, '1.MetaData'!$B:$B, 0))</f>
        <v>820</v>
      </c>
      <c r="B1487" s="161" t="s">
        <v>7479</v>
      </c>
      <c r="C1487" s="184" t="s">
        <v>4878</v>
      </c>
      <c r="D1487" s="81" t="str">
        <f ca="1">IF(
    NOT(ISERROR(_xlfn.XLOOKUP($B1487, '4.Illumina'!F:F, '4.Illumina'!E:E))),
    _xlfn.XLOOKUP($B1487, '4.Illumina'!F:F, '4.Illumina'!E:E),
    IF(
        NOT(ISERROR(_xlfn.XLOOKUP($B1487, '4.PacBio'!F:F, '4.PacBio'!E:E))),
        _xlfn.XLOOKUP($B1487, '4.PacBio'!F:F, '4.PacBio'!E:E),
        IF(
            NOT(ISERROR(_xlfn.XLOOKUP($B1487, '4.HiCLibrary'!F:F, '4.HiCLibrary'!E:E))),
            _xlfn.XLOOKUP($B1487, '4.HiCLibrary'!F:F, '4.HiCLibrary'!E:E),
            IFERROR(
                _xlfn.XLOOKUP($B1487, '4.ONT'!F:F, '4.ONT'!E:E, "?"),
                "?"
            )
        )
    )
)</f>
        <v>OG820</v>
      </c>
      <c r="E1487" t="str">
        <f t="shared" si="24"/>
        <v>OG820G-1_HICL2_NOVA_240718_AD</v>
      </c>
      <c r="F1487" s="183" t="s">
        <v>6468</v>
      </c>
      <c r="G1487" s="183" t="s">
        <v>6471</v>
      </c>
      <c r="H1487" s="289">
        <v>45491</v>
      </c>
      <c r="I1487" s="183" t="s">
        <v>6539</v>
      </c>
      <c r="J1487" s="183" t="s">
        <v>107</v>
      </c>
      <c r="K1487" s="185" t="s">
        <v>107</v>
      </c>
      <c r="L1487" s="185"/>
    </row>
    <row r="1488" spans="1:12" x14ac:dyDescent="0.25">
      <c r="A1488" s="115">
        <f ca="1">INDEX('1.MetaData'!A:A, MATCH($D1488, '1.MetaData'!$B:$B, 0))</f>
        <v>820</v>
      </c>
      <c r="B1488" s="161" t="s">
        <v>7480</v>
      </c>
      <c r="C1488" s="184" t="s">
        <v>4878</v>
      </c>
      <c r="D1488" s="81" t="str">
        <f ca="1">IF(
    NOT(ISERROR(_xlfn.XLOOKUP($B1488, '4.Illumina'!F:F, '4.Illumina'!E:E))),
    _xlfn.XLOOKUP($B1488, '4.Illumina'!F:F, '4.Illumina'!E:E),
    IF(
        NOT(ISERROR(_xlfn.XLOOKUP($B1488, '4.PacBio'!F:F, '4.PacBio'!E:E))),
        _xlfn.XLOOKUP($B1488, '4.PacBio'!F:F, '4.PacBio'!E:E),
        IF(
            NOT(ISERROR(_xlfn.XLOOKUP($B1488, '4.HiCLibrary'!F:F, '4.HiCLibrary'!E:E))),
            _xlfn.XLOOKUP($B1488, '4.HiCLibrary'!F:F, '4.HiCLibrary'!E:E),
            IFERROR(
                _xlfn.XLOOKUP($B1488, '4.ONT'!F:F, '4.ONT'!E:E, "?"),
                "?"
            )
        )
    )
)</f>
        <v>OG820</v>
      </c>
      <c r="E1488" t="str">
        <f t="shared" si="24"/>
        <v>OG820G_D2_LSKL_ONT_240819_AD</v>
      </c>
      <c r="F1488" s="183" t="s">
        <v>40</v>
      </c>
      <c r="G1488" s="183" t="s">
        <v>6477</v>
      </c>
      <c r="H1488" s="289">
        <v>45523</v>
      </c>
      <c r="I1488" s="183" t="s">
        <v>7276</v>
      </c>
      <c r="J1488" s="183" t="s">
        <v>7481</v>
      </c>
      <c r="K1488" s="185">
        <v>1</v>
      </c>
      <c r="L1488" s="185"/>
    </row>
    <row r="1489" spans="1:12" x14ac:dyDescent="0.25">
      <c r="A1489" s="115">
        <f ca="1">INDEX('1.MetaData'!A:A, MATCH($D1489, '1.MetaData'!$B:$B, 0))</f>
        <v>823</v>
      </c>
      <c r="B1489" s="161" t="s">
        <v>7482</v>
      </c>
      <c r="C1489" s="184" t="s">
        <v>4878</v>
      </c>
      <c r="D1489" s="81" t="str">
        <f ca="1">IF(
    NOT(ISERROR(_xlfn.XLOOKUP($B1489, '4.Illumina'!F:F, '4.Illumina'!E:E))),
    _xlfn.XLOOKUP($B1489, '4.Illumina'!F:F, '4.Illumina'!E:E),
    IF(
        NOT(ISERROR(_xlfn.XLOOKUP($B1489, '4.PacBio'!F:F, '4.PacBio'!E:E))),
        _xlfn.XLOOKUP($B1489, '4.PacBio'!F:F, '4.PacBio'!E:E),
        IF(
            NOT(ISERROR(_xlfn.XLOOKUP($B1489, '4.HiCLibrary'!F:F, '4.HiCLibrary'!E:E))),
            _xlfn.XLOOKUP($B1489, '4.HiCLibrary'!F:F, '4.HiCLibrary'!E:E),
            IFERROR(
                _xlfn.XLOOKUP($B1489, '4.ONT'!F:F, '4.ONT'!E:E, "?"),
                "?"
            )
        )
    )
)</f>
        <v>OG823</v>
      </c>
      <c r="E1489" t="str">
        <f t="shared" si="24"/>
        <v>OG823G_D_IL_ISEQ_240709_AMD</v>
      </c>
      <c r="F1489" s="183" t="s">
        <v>6459</v>
      </c>
      <c r="G1489" s="183" t="s">
        <v>6460</v>
      </c>
      <c r="H1489" s="289">
        <v>45482</v>
      </c>
      <c r="I1489" s="183" t="s">
        <v>6475</v>
      </c>
      <c r="J1489" s="183" t="s">
        <v>107</v>
      </c>
      <c r="K1489" s="185" t="s">
        <v>107</v>
      </c>
      <c r="L1489" s="185"/>
    </row>
    <row r="1490" spans="1:12" x14ac:dyDescent="0.25">
      <c r="A1490" s="115">
        <f ca="1">INDEX('1.MetaData'!A:A, MATCH($D1490, '1.MetaData'!$B:$B, 0))</f>
        <v>823</v>
      </c>
      <c r="B1490" s="161" t="s">
        <v>7482</v>
      </c>
      <c r="C1490" s="184" t="s">
        <v>4878</v>
      </c>
      <c r="D1490" s="81" t="str">
        <f ca="1">IF(
    NOT(ISERROR(_xlfn.XLOOKUP($B1490, '4.Illumina'!F:F, '4.Illumina'!E:E))),
    _xlfn.XLOOKUP($B1490, '4.Illumina'!F:F, '4.Illumina'!E:E),
    IF(
        NOT(ISERROR(_xlfn.XLOOKUP($B1490, '4.PacBio'!F:F, '4.PacBio'!E:E))),
        _xlfn.XLOOKUP($B1490, '4.PacBio'!F:F, '4.PacBio'!E:E),
        IF(
            NOT(ISERROR(_xlfn.XLOOKUP($B1490, '4.HiCLibrary'!F:F, '4.HiCLibrary'!E:E))),
            _xlfn.XLOOKUP($B1490, '4.HiCLibrary'!F:F, '4.HiCLibrary'!E:E),
            IFERROR(
                _xlfn.XLOOKUP($B1490, '4.ONT'!F:F, '4.ONT'!E:E, "?"),
                "?"
            )
        )
    )
)</f>
        <v>OG823</v>
      </c>
      <c r="E1490" t="str">
        <f t="shared" si="24"/>
        <v>OG823G_D_IL_NOVA_240716_AMD</v>
      </c>
      <c r="F1490" s="183" t="s">
        <v>6459</v>
      </c>
      <c r="G1490" s="183" t="s">
        <v>6471</v>
      </c>
      <c r="H1490" s="289">
        <v>45489</v>
      </c>
      <c r="I1490" s="183" t="s">
        <v>6484</v>
      </c>
      <c r="J1490" s="183" t="s">
        <v>107</v>
      </c>
      <c r="K1490" s="185" t="s">
        <v>107</v>
      </c>
      <c r="L1490" s="185"/>
    </row>
    <row r="1491" spans="1:12" x14ac:dyDescent="0.25">
      <c r="A1491" s="115">
        <f ca="1">INDEX('1.MetaData'!A:A, MATCH($D1491, '1.MetaData'!$B:$B, 0))</f>
        <v>820</v>
      </c>
      <c r="B1491" s="161" t="s">
        <v>7483</v>
      </c>
      <c r="C1491" s="184" t="s">
        <v>4878</v>
      </c>
      <c r="D1491" s="81" t="str">
        <f ca="1">IF(
    NOT(ISERROR(_xlfn.XLOOKUP($B1491, '4.Illumina'!F:F, '4.Illumina'!E:E))),
    _xlfn.XLOOKUP($B1491, '4.Illumina'!F:F, '4.Illumina'!E:E),
    IF(
        NOT(ISERROR(_xlfn.XLOOKUP($B1491, '4.PacBio'!F:F, '4.PacBio'!E:E))),
        _xlfn.XLOOKUP($B1491, '4.PacBio'!F:F, '4.PacBio'!E:E),
        IF(
            NOT(ISERROR(_xlfn.XLOOKUP($B1491, '4.HiCLibrary'!F:F, '4.HiCLibrary'!E:E))),
            _xlfn.XLOOKUP($B1491, '4.HiCLibrary'!F:F, '4.HiCLibrary'!E:E),
            IFERROR(
                _xlfn.XLOOKUP($B1491, '4.ONT'!F:F, '4.ONT'!E:E, "?"),
                "?"
            )
        )
    )
)</f>
        <v>OG820</v>
      </c>
      <c r="E1491" t="str">
        <f t="shared" si="24"/>
        <v>OG820G_D_SBL_PACB_240501_AD</v>
      </c>
      <c r="F1491" s="183" t="s">
        <v>6463</v>
      </c>
      <c r="G1491" s="183" t="s">
        <v>6499</v>
      </c>
      <c r="H1491" s="289">
        <v>45413</v>
      </c>
      <c r="I1491" s="183" t="s">
        <v>5882</v>
      </c>
      <c r="J1491" s="183" t="s">
        <v>7484</v>
      </c>
      <c r="K1491" s="185">
        <v>1</v>
      </c>
      <c r="L1491" s="185"/>
    </row>
    <row r="1492" spans="1:12" x14ac:dyDescent="0.25">
      <c r="A1492" s="115">
        <f ca="1">INDEX('1.MetaData'!A:A, MATCH($D1492, '1.MetaData'!$B:$B, 0))</f>
        <v>825</v>
      </c>
      <c r="B1492" s="161" t="s">
        <v>7485</v>
      </c>
      <c r="C1492" s="184" t="s">
        <v>4878</v>
      </c>
      <c r="D1492" s="81" t="str">
        <f ca="1">IF(
    NOT(ISERROR(_xlfn.XLOOKUP($B1492, '4.Illumina'!F:F, '4.Illumina'!E:E))),
    _xlfn.XLOOKUP($B1492, '4.Illumina'!F:F, '4.Illumina'!E:E),
    IF(
        NOT(ISERROR(_xlfn.XLOOKUP($B1492, '4.PacBio'!F:F, '4.PacBio'!E:E))),
        _xlfn.XLOOKUP($B1492, '4.PacBio'!F:F, '4.PacBio'!E:E),
        IF(
            NOT(ISERROR(_xlfn.XLOOKUP($B1492, '4.HiCLibrary'!F:F, '4.HiCLibrary'!E:E))),
            _xlfn.XLOOKUP($B1492, '4.HiCLibrary'!F:F, '4.HiCLibrary'!E:E),
            IFERROR(
                _xlfn.XLOOKUP($B1492, '4.ONT'!F:F, '4.ONT'!E:E, "?"),
                "?"
            )
        )
    )
)</f>
        <v>OG825</v>
      </c>
      <c r="E1492" t="str">
        <f t="shared" si="24"/>
        <v>OG825G_D_IL_ISEQ_240709_AMD</v>
      </c>
      <c r="F1492" s="183" t="s">
        <v>6459</v>
      </c>
      <c r="G1492" s="183" t="s">
        <v>6460</v>
      </c>
      <c r="H1492" s="289">
        <v>45482</v>
      </c>
      <c r="I1492" s="183" t="s">
        <v>6475</v>
      </c>
      <c r="J1492" s="183" t="s">
        <v>107</v>
      </c>
      <c r="K1492" s="185" t="s">
        <v>107</v>
      </c>
      <c r="L1492" s="185"/>
    </row>
    <row r="1493" spans="1:12" x14ac:dyDescent="0.25">
      <c r="A1493" s="115">
        <f ca="1">INDEX('1.MetaData'!A:A, MATCH($D1493, '1.MetaData'!$B:$B, 0))</f>
        <v>825</v>
      </c>
      <c r="B1493" s="161" t="s">
        <v>7485</v>
      </c>
      <c r="C1493" s="184" t="s">
        <v>4878</v>
      </c>
      <c r="D1493" s="81" t="str">
        <f ca="1">IF(
    NOT(ISERROR(_xlfn.XLOOKUP($B1493, '4.Illumina'!F:F, '4.Illumina'!E:E))),
    _xlfn.XLOOKUP($B1493, '4.Illumina'!F:F, '4.Illumina'!E:E),
    IF(
        NOT(ISERROR(_xlfn.XLOOKUP($B1493, '4.PacBio'!F:F, '4.PacBio'!E:E))),
        _xlfn.XLOOKUP($B1493, '4.PacBio'!F:F, '4.PacBio'!E:E),
        IF(
            NOT(ISERROR(_xlfn.XLOOKUP($B1493, '4.HiCLibrary'!F:F, '4.HiCLibrary'!E:E))),
            _xlfn.XLOOKUP($B1493, '4.HiCLibrary'!F:F, '4.HiCLibrary'!E:E),
            IFERROR(
                _xlfn.XLOOKUP($B1493, '4.ONT'!F:F, '4.ONT'!E:E, "?"),
                "?"
            )
        )
    )
)</f>
        <v>OG825</v>
      </c>
      <c r="E1493" t="str">
        <f t="shared" si="24"/>
        <v>OG825G_D_IL_NOVA_240716_AMD</v>
      </c>
      <c r="F1493" s="183" t="s">
        <v>6459</v>
      </c>
      <c r="G1493" s="183" t="s">
        <v>6471</v>
      </c>
      <c r="H1493" s="289">
        <v>45489</v>
      </c>
      <c r="I1493" s="183" t="s">
        <v>6484</v>
      </c>
      <c r="J1493" s="183" t="s">
        <v>107</v>
      </c>
      <c r="K1493" s="185" t="s">
        <v>107</v>
      </c>
      <c r="L1493" s="185"/>
    </row>
    <row r="1494" spans="1:12" x14ac:dyDescent="0.25">
      <c r="A1494" s="115">
        <f ca="1">INDEX('1.MetaData'!A:A, MATCH($D1494, '1.MetaData'!$B:$B, 0))</f>
        <v>826</v>
      </c>
      <c r="B1494" s="161" t="s">
        <v>7486</v>
      </c>
      <c r="C1494" s="184" t="s">
        <v>4878</v>
      </c>
      <c r="D1494" s="81" t="str">
        <f ca="1">IF(
    NOT(ISERROR(_xlfn.XLOOKUP($B1494, '4.Illumina'!F:F, '4.Illumina'!E:E))),
    _xlfn.XLOOKUP($B1494, '4.Illumina'!F:F, '4.Illumina'!E:E),
    IF(
        NOT(ISERROR(_xlfn.XLOOKUP($B1494, '4.PacBio'!F:F, '4.PacBio'!E:E))),
        _xlfn.XLOOKUP($B1494, '4.PacBio'!F:F, '4.PacBio'!E:E),
        IF(
            NOT(ISERROR(_xlfn.XLOOKUP($B1494, '4.HiCLibrary'!F:F, '4.HiCLibrary'!E:E))),
            _xlfn.XLOOKUP($B1494, '4.HiCLibrary'!F:F, '4.HiCLibrary'!E:E),
            IFERROR(
                _xlfn.XLOOKUP($B1494, '4.ONT'!F:F, '4.ONT'!E:E, "?"),
                "?"
            )
        )
    )
)</f>
        <v>OG826</v>
      </c>
      <c r="E1494" t="str">
        <f t="shared" si="24"/>
        <v>OG826G_D_IL2_NOVA_240813_AMD</v>
      </c>
      <c r="F1494" s="183" t="s">
        <v>6459</v>
      </c>
      <c r="G1494" s="183" t="s">
        <v>6471</v>
      </c>
      <c r="H1494" s="289">
        <v>45517</v>
      </c>
      <c r="I1494" s="183" t="s">
        <v>6606</v>
      </c>
      <c r="J1494" s="183" t="s">
        <v>107</v>
      </c>
      <c r="K1494" s="185" t="s">
        <v>107</v>
      </c>
      <c r="L1494" s="185"/>
    </row>
    <row r="1495" spans="1:12" x14ac:dyDescent="0.25">
      <c r="A1495" s="115">
        <f ca="1">INDEX('1.MetaData'!A:A, MATCH($D1495, '1.MetaData'!$B:$B, 0))</f>
        <v>827</v>
      </c>
      <c r="B1495" s="161" t="s">
        <v>7487</v>
      </c>
      <c r="C1495" s="184" t="s">
        <v>4878</v>
      </c>
      <c r="D1495" s="81" t="str">
        <f ca="1">IF(
    NOT(ISERROR(_xlfn.XLOOKUP($B1495, '4.Illumina'!F:F, '4.Illumina'!E:E))),
    _xlfn.XLOOKUP($B1495, '4.Illumina'!F:F, '4.Illumina'!E:E),
    IF(
        NOT(ISERROR(_xlfn.XLOOKUP($B1495, '4.PacBio'!F:F, '4.PacBio'!E:E))),
        _xlfn.XLOOKUP($B1495, '4.PacBio'!F:F, '4.PacBio'!E:E),
        IF(
            NOT(ISERROR(_xlfn.XLOOKUP($B1495, '4.HiCLibrary'!F:F, '4.HiCLibrary'!E:E))),
            _xlfn.XLOOKUP($B1495, '4.HiCLibrary'!F:F, '4.HiCLibrary'!E:E),
            IFERROR(
                _xlfn.XLOOKUP($B1495, '4.ONT'!F:F, '4.ONT'!E:E, "?"),
                "?"
            )
        )
    )
)</f>
        <v>OG827</v>
      </c>
      <c r="E1495" t="str">
        <f t="shared" si="24"/>
        <v>OG827G_D_IL_ISEQ_240709_AMD</v>
      </c>
      <c r="F1495" s="183" t="s">
        <v>6459</v>
      </c>
      <c r="G1495" s="183" t="s">
        <v>6460</v>
      </c>
      <c r="H1495" s="289">
        <v>45482</v>
      </c>
      <c r="I1495" s="183" t="s">
        <v>6475</v>
      </c>
      <c r="J1495" s="183" t="s">
        <v>107</v>
      </c>
      <c r="K1495" s="185" t="s">
        <v>107</v>
      </c>
      <c r="L1495" s="185"/>
    </row>
    <row r="1496" spans="1:12" x14ac:dyDescent="0.25">
      <c r="A1496" s="115">
        <f ca="1">INDEX('1.MetaData'!A:A, MATCH($D1496, '1.MetaData'!$B:$B, 0))</f>
        <v>827</v>
      </c>
      <c r="B1496" s="161" t="s">
        <v>7487</v>
      </c>
      <c r="C1496" s="184" t="s">
        <v>4878</v>
      </c>
      <c r="D1496" s="81" t="str">
        <f ca="1">IF(
    NOT(ISERROR(_xlfn.XLOOKUP($B1496, '4.Illumina'!F:F, '4.Illumina'!E:E))),
    _xlfn.XLOOKUP($B1496, '4.Illumina'!F:F, '4.Illumina'!E:E),
    IF(
        NOT(ISERROR(_xlfn.XLOOKUP($B1496, '4.PacBio'!F:F, '4.PacBio'!E:E))),
        _xlfn.XLOOKUP($B1496, '4.PacBio'!F:F, '4.PacBio'!E:E),
        IF(
            NOT(ISERROR(_xlfn.XLOOKUP($B1496, '4.HiCLibrary'!F:F, '4.HiCLibrary'!E:E))),
            _xlfn.XLOOKUP($B1496, '4.HiCLibrary'!F:F, '4.HiCLibrary'!E:E),
            IFERROR(
                _xlfn.XLOOKUP($B1496, '4.ONT'!F:F, '4.ONT'!E:E, "?"),
                "?"
            )
        )
    )
)</f>
        <v>OG827</v>
      </c>
      <c r="E1496" t="str">
        <f t="shared" si="24"/>
        <v>OG827G_D_IL_NOVA_240716_AMD</v>
      </c>
      <c r="F1496" s="183" t="s">
        <v>6459</v>
      </c>
      <c r="G1496" s="183" t="s">
        <v>6471</v>
      </c>
      <c r="H1496" s="289">
        <v>45489</v>
      </c>
      <c r="I1496" s="183" t="s">
        <v>6484</v>
      </c>
      <c r="J1496" s="183" t="s">
        <v>107</v>
      </c>
      <c r="K1496" s="185" t="s">
        <v>107</v>
      </c>
      <c r="L1496" s="185"/>
    </row>
    <row r="1497" spans="1:12" x14ac:dyDescent="0.25">
      <c r="A1497" s="115">
        <f ca="1">INDEX('1.MetaData'!A:A, MATCH($D1497, '1.MetaData'!$B:$B, 0))</f>
        <v>799</v>
      </c>
      <c r="B1497" s="161" t="s">
        <v>7488</v>
      </c>
      <c r="C1497" s="184" t="s">
        <v>4878</v>
      </c>
      <c r="D1497" s="81" t="str">
        <f ca="1">IF(
    NOT(ISERROR(_xlfn.XLOOKUP($B1497, '4.Illumina'!F:F, '4.Illumina'!E:E))),
    _xlfn.XLOOKUP($B1497, '4.Illumina'!F:F, '4.Illumina'!E:E),
    IF(
        NOT(ISERROR(_xlfn.XLOOKUP($B1497, '4.PacBio'!F:F, '4.PacBio'!E:E))),
        _xlfn.XLOOKUP($B1497, '4.PacBio'!F:F, '4.PacBio'!E:E),
        IF(
            NOT(ISERROR(_xlfn.XLOOKUP($B1497, '4.HiCLibrary'!F:F, '4.HiCLibrary'!E:E))),
            _xlfn.XLOOKUP($B1497, '4.HiCLibrary'!F:F, '4.HiCLibrary'!E:E),
            IFERROR(
                _xlfn.XLOOKUP($B1497, '4.ONT'!F:F, '4.ONT'!E:E, "?"),
                "?"
            )
        )
    )
)</f>
        <v>OG799</v>
      </c>
      <c r="E1497" t="str">
        <f t="shared" si="24"/>
        <v>OG799H_D2_SBL_PACB_241018_LA</v>
      </c>
      <c r="F1497" s="183" t="s">
        <v>6463</v>
      </c>
      <c r="G1497" s="183" t="s">
        <v>6499</v>
      </c>
      <c r="H1497" s="289">
        <v>45583</v>
      </c>
      <c r="I1497" s="183" t="s">
        <v>6648</v>
      </c>
      <c r="J1497" s="183" t="s">
        <v>7428</v>
      </c>
      <c r="K1497" s="185">
        <v>0.5</v>
      </c>
      <c r="L1497" s="185"/>
    </row>
    <row r="1498" spans="1:12" x14ac:dyDescent="0.25">
      <c r="A1498" s="115">
        <f ca="1">INDEX('1.MetaData'!A:A, MATCH($D1498, '1.MetaData'!$B:$B, 0))</f>
        <v>831</v>
      </c>
      <c r="B1498" s="161" t="s">
        <v>7489</v>
      </c>
      <c r="C1498" s="184" t="s">
        <v>4878</v>
      </c>
      <c r="D1498" s="81" t="str">
        <f ca="1">IF(
    NOT(ISERROR(_xlfn.XLOOKUP($B1498, '4.Illumina'!F:F, '4.Illumina'!E:E))),
    _xlfn.XLOOKUP($B1498, '4.Illumina'!F:F, '4.Illumina'!E:E),
    IF(
        NOT(ISERROR(_xlfn.XLOOKUP($B1498, '4.PacBio'!F:F, '4.PacBio'!E:E))),
        _xlfn.XLOOKUP($B1498, '4.PacBio'!F:F, '4.PacBio'!E:E),
        IF(
            NOT(ISERROR(_xlfn.XLOOKUP($B1498, '4.HiCLibrary'!F:F, '4.HiCLibrary'!E:E))),
            _xlfn.XLOOKUP($B1498, '4.HiCLibrary'!F:F, '4.HiCLibrary'!E:E),
            IFERROR(
                _xlfn.XLOOKUP($B1498, '4.ONT'!F:F, '4.ONT'!E:E, "?"),
                "?"
            )
        )
    )
)</f>
        <v>OG831</v>
      </c>
      <c r="E1498" t="str">
        <f t="shared" si="24"/>
        <v>OG831G_D_IL_ISEQ_240709_AMD</v>
      </c>
      <c r="F1498" s="183" t="s">
        <v>6459</v>
      </c>
      <c r="G1498" s="183" t="s">
        <v>6460</v>
      </c>
      <c r="H1498" s="289">
        <v>45482</v>
      </c>
      <c r="I1498" s="183" t="s">
        <v>6475</v>
      </c>
      <c r="J1498" s="183" t="s">
        <v>107</v>
      </c>
      <c r="K1498" s="185" t="s">
        <v>107</v>
      </c>
      <c r="L1498" s="185"/>
    </row>
    <row r="1499" spans="1:12" x14ac:dyDescent="0.25">
      <c r="A1499" s="115">
        <f ca="1">INDEX('1.MetaData'!A:A, MATCH($D1499, '1.MetaData'!$B:$B, 0))</f>
        <v>831</v>
      </c>
      <c r="B1499" s="161" t="s">
        <v>7489</v>
      </c>
      <c r="C1499" s="184" t="s">
        <v>4878</v>
      </c>
      <c r="D1499" s="81" t="str">
        <f ca="1">IF(
    NOT(ISERROR(_xlfn.XLOOKUP($B1499, '4.Illumina'!F:F, '4.Illumina'!E:E))),
    _xlfn.XLOOKUP($B1499, '4.Illumina'!F:F, '4.Illumina'!E:E),
    IF(
        NOT(ISERROR(_xlfn.XLOOKUP($B1499, '4.PacBio'!F:F, '4.PacBio'!E:E))),
        _xlfn.XLOOKUP($B1499, '4.PacBio'!F:F, '4.PacBio'!E:E),
        IF(
            NOT(ISERROR(_xlfn.XLOOKUP($B1499, '4.HiCLibrary'!F:F, '4.HiCLibrary'!E:E))),
            _xlfn.XLOOKUP($B1499, '4.HiCLibrary'!F:F, '4.HiCLibrary'!E:E),
            IFERROR(
                _xlfn.XLOOKUP($B1499, '4.ONT'!F:F, '4.ONT'!E:E, "?"),
                "?"
            )
        )
    )
)</f>
        <v>OG831</v>
      </c>
      <c r="E1499" t="str">
        <f t="shared" si="24"/>
        <v>OG831G_D_IL_NOVA_240716_AMD</v>
      </c>
      <c r="F1499" s="183" t="s">
        <v>6459</v>
      </c>
      <c r="G1499" s="183" t="s">
        <v>6471</v>
      </c>
      <c r="H1499" s="289">
        <v>45489</v>
      </c>
      <c r="I1499" s="183" t="s">
        <v>6484</v>
      </c>
      <c r="J1499" s="183" t="s">
        <v>107</v>
      </c>
      <c r="K1499" s="185" t="s">
        <v>107</v>
      </c>
      <c r="L1499" s="185"/>
    </row>
    <row r="1500" spans="1:12" x14ac:dyDescent="0.25">
      <c r="A1500" s="115">
        <f ca="1">INDEX('1.MetaData'!A:A, MATCH($D1500, '1.MetaData'!$B:$B, 0))</f>
        <v>832</v>
      </c>
      <c r="B1500" s="161" t="s">
        <v>7490</v>
      </c>
      <c r="C1500" s="184" t="s">
        <v>4878</v>
      </c>
      <c r="D1500" s="81" t="str">
        <f ca="1">IF(
    NOT(ISERROR(_xlfn.XLOOKUP($B1500, '4.Illumina'!F:F, '4.Illumina'!E:E))),
    _xlfn.XLOOKUP($B1500, '4.Illumina'!F:F, '4.Illumina'!E:E),
    IF(
        NOT(ISERROR(_xlfn.XLOOKUP($B1500, '4.PacBio'!F:F, '4.PacBio'!E:E))),
        _xlfn.XLOOKUP($B1500, '4.PacBio'!F:F, '4.PacBio'!E:E),
        IF(
            NOT(ISERROR(_xlfn.XLOOKUP($B1500, '4.HiCLibrary'!F:F, '4.HiCLibrary'!E:E))),
            _xlfn.XLOOKUP($B1500, '4.HiCLibrary'!F:F, '4.HiCLibrary'!E:E),
            IFERROR(
                _xlfn.XLOOKUP($B1500, '4.ONT'!F:F, '4.ONT'!E:E, "?"),
                "?"
            )
        )
    )
)</f>
        <v>OG832</v>
      </c>
      <c r="E1500" t="str">
        <f t="shared" si="24"/>
        <v>OG832H_D_IL_NOVA_240813_AMD</v>
      </c>
      <c r="F1500" s="183" t="s">
        <v>6459</v>
      </c>
      <c r="G1500" s="183" t="s">
        <v>6471</v>
      </c>
      <c r="H1500" s="289">
        <v>45517</v>
      </c>
      <c r="I1500" s="183" t="s">
        <v>6606</v>
      </c>
      <c r="J1500" s="183" t="s">
        <v>107</v>
      </c>
      <c r="K1500" s="185" t="s">
        <v>107</v>
      </c>
      <c r="L1500" s="185"/>
    </row>
    <row r="1501" spans="1:12" x14ac:dyDescent="0.25">
      <c r="A1501" s="115">
        <f ca="1">INDEX('1.MetaData'!A:A, MATCH($D1501, '1.MetaData'!$B:$B, 0))</f>
        <v>833</v>
      </c>
      <c r="B1501" s="161" t="s">
        <v>7491</v>
      </c>
      <c r="C1501" s="184" t="s">
        <v>4878</v>
      </c>
      <c r="D1501" s="81" t="str">
        <f ca="1">IF(
    NOT(ISERROR(_xlfn.XLOOKUP($B1501, '4.Illumina'!F:F, '4.Illumina'!E:E))),
    _xlfn.XLOOKUP($B1501, '4.Illumina'!F:F, '4.Illumina'!E:E),
    IF(
        NOT(ISERROR(_xlfn.XLOOKUP($B1501, '4.PacBio'!F:F, '4.PacBio'!E:E))),
        _xlfn.XLOOKUP($B1501, '4.PacBio'!F:F, '4.PacBio'!E:E),
        IF(
            NOT(ISERROR(_xlfn.XLOOKUP($B1501, '4.HiCLibrary'!F:F, '4.HiCLibrary'!E:E))),
            _xlfn.XLOOKUP($B1501, '4.HiCLibrary'!F:F, '4.HiCLibrary'!E:E),
            IFERROR(
                _xlfn.XLOOKUP($B1501, '4.ONT'!F:F, '4.ONT'!E:E, "?"),
                "?"
            )
        )
    )
)</f>
        <v>OG833</v>
      </c>
      <c r="E1501" t="str">
        <f t="shared" si="24"/>
        <v>OG833G_D_IL_ISEQ_240709_AMD</v>
      </c>
      <c r="F1501" s="183" t="s">
        <v>6459</v>
      </c>
      <c r="G1501" s="183" t="s">
        <v>6460</v>
      </c>
      <c r="H1501" s="289">
        <v>45482</v>
      </c>
      <c r="I1501" s="183" t="s">
        <v>6475</v>
      </c>
      <c r="J1501" s="183" t="s">
        <v>107</v>
      </c>
      <c r="K1501" s="185" t="s">
        <v>107</v>
      </c>
      <c r="L1501" s="185"/>
    </row>
    <row r="1502" spans="1:12" x14ac:dyDescent="0.25">
      <c r="A1502" s="115">
        <f ca="1">INDEX('1.MetaData'!A:A, MATCH($D1502, '1.MetaData'!$B:$B, 0))</f>
        <v>833</v>
      </c>
      <c r="B1502" s="161" t="s">
        <v>7491</v>
      </c>
      <c r="C1502" s="184" t="s">
        <v>4878</v>
      </c>
      <c r="D1502" s="81" t="str">
        <f ca="1">IF(
    NOT(ISERROR(_xlfn.XLOOKUP($B1502, '4.Illumina'!F:F, '4.Illumina'!E:E))),
    _xlfn.XLOOKUP($B1502, '4.Illumina'!F:F, '4.Illumina'!E:E),
    IF(
        NOT(ISERROR(_xlfn.XLOOKUP($B1502, '4.PacBio'!F:F, '4.PacBio'!E:E))),
        _xlfn.XLOOKUP($B1502, '4.PacBio'!F:F, '4.PacBio'!E:E),
        IF(
            NOT(ISERROR(_xlfn.XLOOKUP($B1502, '4.HiCLibrary'!F:F, '4.HiCLibrary'!E:E))),
            _xlfn.XLOOKUP($B1502, '4.HiCLibrary'!F:F, '4.HiCLibrary'!E:E),
            IFERROR(
                _xlfn.XLOOKUP($B1502, '4.ONT'!F:F, '4.ONT'!E:E, "?"),
                "?"
            )
        )
    )
)</f>
        <v>OG833</v>
      </c>
      <c r="E1502" t="str">
        <f t="shared" si="24"/>
        <v>OG833G_D_IL_NOVA_240716_AMD</v>
      </c>
      <c r="F1502" s="183" t="s">
        <v>6459</v>
      </c>
      <c r="G1502" s="183" t="s">
        <v>6471</v>
      </c>
      <c r="H1502" s="289">
        <v>45489</v>
      </c>
      <c r="I1502" s="183" t="s">
        <v>6484</v>
      </c>
      <c r="J1502" s="183" t="s">
        <v>107</v>
      </c>
      <c r="K1502" s="185" t="s">
        <v>107</v>
      </c>
      <c r="L1502" s="185"/>
    </row>
    <row r="1503" spans="1:12" x14ac:dyDescent="0.25">
      <c r="A1503" s="115">
        <f ca="1">INDEX('1.MetaData'!A:A, MATCH($D1503, '1.MetaData'!$B:$B, 0))</f>
        <v>800</v>
      </c>
      <c r="B1503" s="161" t="s">
        <v>7492</v>
      </c>
      <c r="C1503" s="184" t="s">
        <v>4878</v>
      </c>
      <c r="D1503" s="81" t="str">
        <f ca="1">IF(
    NOT(ISERROR(_xlfn.XLOOKUP($B1503, '4.Illumina'!F:F, '4.Illumina'!E:E))),
    _xlfn.XLOOKUP($B1503, '4.Illumina'!F:F, '4.Illumina'!E:E),
    IF(
        NOT(ISERROR(_xlfn.XLOOKUP($B1503, '4.PacBio'!F:F, '4.PacBio'!E:E))),
        _xlfn.XLOOKUP($B1503, '4.PacBio'!F:F, '4.PacBio'!E:E),
        IF(
            NOT(ISERROR(_xlfn.XLOOKUP($B1503, '4.HiCLibrary'!F:F, '4.HiCLibrary'!E:E))),
            _xlfn.XLOOKUP($B1503, '4.HiCLibrary'!F:F, '4.HiCLibrary'!E:E),
            IFERROR(
                _xlfn.XLOOKUP($B1503, '4.ONT'!F:F, '4.ONT'!E:E, "?"),
                "?"
            )
        )
    )
)</f>
        <v>OG800</v>
      </c>
      <c r="E1503" t="str">
        <f t="shared" si="24"/>
        <v>OG800H_D_SBL_PACB_241004_LA</v>
      </c>
      <c r="F1503" s="183" t="s">
        <v>6463</v>
      </c>
      <c r="G1503" s="183" t="s">
        <v>6499</v>
      </c>
      <c r="H1503" s="289">
        <v>45569</v>
      </c>
      <c r="I1503" s="183" t="s">
        <v>6654</v>
      </c>
      <c r="J1503" s="183" t="s">
        <v>6747</v>
      </c>
      <c r="K1503" s="185">
        <v>0.5</v>
      </c>
      <c r="L1503" s="185"/>
    </row>
    <row r="1504" spans="1:12" x14ac:dyDescent="0.25">
      <c r="A1504" s="115">
        <f ca="1">INDEX('1.MetaData'!A:A, MATCH($D1504, '1.MetaData'!$B:$B, 0))</f>
        <v>803</v>
      </c>
      <c r="B1504" s="161" t="s">
        <v>7493</v>
      </c>
      <c r="C1504" s="184" t="s">
        <v>4878</v>
      </c>
      <c r="D1504" s="81" t="str">
        <f ca="1">IF(
    NOT(ISERROR(_xlfn.XLOOKUP($B1504, '4.Illumina'!F:F, '4.Illumina'!E:E))),
    _xlfn.XLOOKUP($B1504, '4.Illumina'!F:F, '4.Illumina'!E:E),
    IF(
        NOT(ISERROR(_xlfn.XLOOKUP($B1504, '4.PacBio'!F:F, '4.PacBio'!E:E))),
        _xlfn.XLOOKUP($B1504, '4.PacBio'!F:F, '4.PacBio'!E:E),
        IF(
            NOT(ISERROR(_xlfn.XLOOKUP($B1504, '4.HiCLibrary'!F:F, '4.HiCLibrary'!E:E))),
            _xlfn.XLOOKUP($B1504, '4.HiCLibrary'!F:F, '4.HiCLibrary'!E:E),
            IFERROR(
                _xlfn.XLOOKUP($B1504, '4.ONT'!F:F, '4.ONT'!E:E, "?"),
                "?"
            )
        )
    )
)</f>
        <v>OG803</v>
      </c>
      <c r="E1504" t="str">
        <f t="shared" si="24"/>
        <v>OG803G_D_SBL_PACB_240927_LA</v>
      </c>
      <c r="F1504" s="183" t="s">
        <v>6463</v>
      </c>
      <c r="G1504" s="183" t="s">
        <v>6499</v>
      </c>
      <c r="H1504" s="289">
        <v>45562</v>
      </c>
      <c r="I1504" s="183" t="s">
        <v>6734</v>
      </c>
      <c r="J1504" s="183" t="s">
        <v>7369</v>
      </c>
      <c r="K1504" s="185">
        <v>0.5</v>
      </c>
      <c r="L1504" s="185"/>
    </row>
    <row r="1505" spans="1:12" x14ac:dyDescent="0.25">
      <c r="A1505" s="115">
        <f ca="1">INDEX('1.MetaData'!A:A, MATCH($D1505, '1.MetaData'!$B:$B, 0))</f>
        <v>836</v>
      </c>
      <c r="B1505" s="161" t="s">
        <v>7494</v>
      </c>
      <c r="C1505" s="184" t="s">
        <v>4878</v>
      </c>
      <c r="D1505" s="81" t="str">
        <f ca="1">IF(
    NOT(ISERROR(_xlfn.XLOOKUP($B1505, '4.Illumina'!F:F, '4.Illumina'!E:E))),
    _xlfn.XLOOKUP($B1505, '4.Illumina'!F:F, '4.Illumina'!E:E),
    IF(
        NOT(ISERROR(_xlfn.XLOOKUP($B1505, '4.PacBio'!F:F, '4.PacBio'!E:E))),
        _xlfn.XLOOKUP($B1505, '4.PacBio'!F:F, '4.PacBio'!E:E),
        IF(
            NOT(ISERROR(_xlfn.XLOOKUP($B1505, '4.HiCLibrary'!F:F, '4.HiCLibrary'!E:E))),
            _xlfn.XLOOKUP($B1505, '4.HiCLibrary'!F:F, '4.HiCLibrary'!E:E),
            IFERROR(
                _xlfn.XLOOKUP($B1505, '4.ONT'!F:F, '4.ONT'!E:E, "?"),
                "?"
            )
        )
    )
)</f>
        <v>OG836</v>
      </c>
      <c r="E1505" t="str">
        <f t="shared" si="24"/>
        <v>OG836B_D_SBL_PACB_240520_LA</v>
      </c>
      <c r="F1505" s="183" t="s">
        <v>6463</v>
      </c>
      <c r="G1505" s="183" t="s">
        <v>6499</v>
      </c>
      <c r="H1505" s="289">
        <v>45432</v>
      </c>
      <c r="I1505" s="183" t="s">
        <v>7387</v>
      </c>
      <c r="J1505" s="183" t="s">
        <v>7418</v>
      </c>
      <c r="K1505" s="185">
        <v>1</v>
      </c>
      <c r="L1505" s="185"/>
    </row>
    <row r="1506" spans="1:12" x14ac:dyDescent="0.25">
      <c r="A1506" s="115">
        <f ca="1">INDEX('1.MetaData'!A:A, MATCH($D1506, '1.MetaData'!$B:$B, 0))</f>
        <v>836</v>
      </c>
      <c r="B1506" s="161" t="s">
        <v>7495</v>
      </c>
      <c r="C1506" s="184" t="s">
        <v>4878</v>
      </c>
      <c r="D1506" s="81" t="str">
        <f ca="1">IF(
    NOT(ISERROR(_xlfn.XLOOKUP($B1506, '4.Illumina'!F:F, '4.Illumina'!E:E))),
    _xlfn.XLOOKUP($B1506, '4.Illumina'!F:F, '4.Illumina'!E:E),
    IF(
        NOT(ISERROR(_xlfn.XLOOKUP($B1506, '4.PacBio'!F:F, '4.PacBio'!E:E))),
        _xlfn.XLOOKUP($B1506, '4.PacBio'!F:F, '4.PacBio'!E:E),
        IF(
            NOT(ISERROR(_xlfn.XLOOKUP($B1506, '4.HiCLibrary'!F:F, '4.HiCLibrary'!E:E))),
            _xlfn.XLOOKUP($B1506, '4.HiCLibrary'!F:F, '4.HiCLibrary'!E:E),
            IFERROR(
                _xlfn.XLOOKUP($B1506, '4.ONT'!F:F, '4.ONT'!E:E, "?"),
                "?"
            )
        )
    )
)</f>
        <v>OG836</v>
      </c>
      <c r="E1506" t="str">
        <f t="shared" si="24"/>
        <v>OG836B-1_HICL_ISEQ_241011_AD</v>
      </c>
      <c r="F1506" s="183" t="s">
        <v>6468</v>
      </c>
      <c r="G1506" s="183" t="s">
        <v>6460</v>
      </c>
      <c r="H1506" s="289">
        <v>45576</v>
      </c>
      <c r="I1506" s="183" t="s">
        <v>6728</v>
      </c>
      <c r="J1506" s="183" t="s">
        <v>107</v>
      </c>
      <c r="K1506" s="185" t="s">
        <v>107</v>
      </c>
      <c r="L1506" s="185"/>
    </row>
    <row r="1507" spans="1:12" x14ac:dyDescent="0.25">
      <c r="A1507" s="115">
        <f ca="1">INDEX('1.MetaData'!A:A, MATCH($D1507, '1.MetaData'!$B:$B, 0))</f>
        <v>836</v>
      </c>
      <c r="B1507" s="161" t="s">
        <v>7495</v>
      </c>
      <c r="C1507" s="184" t="s">
        <v>4878</v>
      </c>
      <c r="D1507" s="81" t="str">
        <f ca="1">IF(
    NOT(ISERROR(_xlfn.XLOOKUP($B1507, '4.Illumina'!F:F, '4.Illumina'!E:E))),
    _xlfn.XLOOKUP($B1507, '4.Illumina'!F:F, '4.Illumina'!E:E),
    IF(
        NOT(ISERROR(_xlfn.XLOOKUP($B1507, '4.PacBio'!F:F, '4.PacBio'!E:E))),
        _xlfn.XLOOKUP($B1507, '4.PacBio'!F:F, '4.PacBio'!E:E),
        IF(
            NOT(ISERROR(_xlfn.XLOOKUP($B1507, '4.HiCLibrary'!F:F, '4.HiCLibrary'!E:E))),
            _xlfn.XLOOKUP($B1507, '4.HiCLibrary'!F:F, '4.HiCLibrary'!E:E),
            IFERROR(
                _xlfn.XLOOKUP($B1507, '4.ONT'!F:F, '4.ONT'!E:E, "?"),
                "?"
            )
        )
    )
)</f>
        <v>OG836</v>
      </c>
      <c r="E1507" t="str">
        <f t="shared" si="24"/>
        <v>OG836B-1_HICL_NOVA_241106_AD</v>
      </c>
      <c r="F1507" s="183" t="s">
        <v>6468</v>
      </c>
      <c r="G1507" s="183" t="s">
        <v>6471</v>
      </c>
      <c r="H1507" s="289">
        <v>45602</v>
      </c>
      <c r="I1507" s="183" t="s">
        <v>6729</v>
      </c>
      <c r="J1507" s="183" t="s">
        <v>107</v>
      </c>
      <c r="K1507" s="185" t="s">
        <v>107</v>
      </c>
      <c r="L1507" s="185"/>
    </row>
    <row r="1508" spans="1:12" x14ac:dyDescent="0.25">
      <c r="A1508" s="115">
        <f ca="1">INDEX('1.MetaData'!A:A, MATCH($D1508, '1.MetaData'!$B:$B, 0))</f>
        <v>836</v>
      </c>
      <c r="B1508" s="161" t="s">
        <v>7496</v>
      </c>
      <c r="C1508" s="184" t="s">
        <v>4878</v>
      </c>
      <c r="D1508" s="81" t="str">
        <f ca="1">IF(
    NOT(ISERROR(_xlfn.XLOOKUP($B1508, '4.Illumina'!F:F, '4.Illumina'!E:E))),
    _xlfn.XLOOKUP($B1508, '4.Illumina'!F:F, '4.Illumina'!E:E),
    IF(
        NOT(ISERROR(_xlfn.XLOOKUP($B1508, '4.PacBio'!F:F, '4.PacBio'!E:E))),
        _xlfn.XLOOKUP($B1508, '4.PacBio'!F:F, '4.PacBio'!E:E),
        IF(
            NOT(ISERROR(_xlfn.XLOOKUP($B1508, '4.HiCLibrary'!F:F, '4.HiCLibrary'!E:E))),
            _xlfn.XLOOKUP($B1508, '4.HiCLibrary'!F:F, '4.HiCLibrary'!E:E),
            IFERROR(
                _xlfn.XLOOKUP($B1508, '4.ONT'!F:F, '4.ONT'!E:E, "?"),
                "?"
            )
        )
    )
)</f>
        <v>OG836</v>
      </c>
      <c r="E1508" t="str">
        <f t="shared" si="24"/>
        <v>OG836B-1_HICL2_NOVA_241106_AD</v>
      </c>
      <c r="F1508" s="183" t="s">
        <v>6468</v>
      </c>
      <c r="G1508" s="183" t="s">
        <v>6471</v>
      </c>
      <c r="H1508" s="289">
        <v>45602</v>
      </c>
      <c r="I1508" s="183" t="s">
        <v>6729</v>
      </c>
      <c r="J1508" s="183" t="s">
        <v>107</v>
      </c>
      <c r="K1508" s="185" t="s">
        <v>107</v>
      </c>
      <c r="L1508" s="185"/>
    </row>
    <row r="1509" spans="1:12" x14ac:dyDescent="0.25">
      <c r="A1509" s="115">
        <f ca="1">INDEX('1.MetaData'!A:A, MATCH($D1509, '1.MetaData'!$B:$B, 0))</f>
        <v>836</v>
      </c>
      <c r="B1509" s="161" t="s">
        <v>7497</v>
      </c>
      <c r="C1509" s="184" t="s">
        <v>4878</v>
      </c>
      <c r="D1509" s="81" t="str">
        <f ca="1">IF(
    NOT(ISERROR(_xlfn.XLOOKUP($B1509, '4.Illumina'!F:F, '4.Illumina'!E:E))),
    _xlfn.XLOOKUP($B1509, '4.Illumina'!F:F, '4.Illumina'!E:E),
    IF(
        NOT(ISERROR(_xlfn.XLOOKUP($B1509, '4.PacBio'!F:F, '4.PacBio'!E:E))),
        _xlfn.XLOOKUP($B1509, '4.PacBio'!F:F, '4.PacBio'!E:E),
        IF(
            NOT(ISERROR(_xlfn.XLOOKUP($B1509, '4.HiCLibrary'!F:F, '4.HiCLibrary'!E:E))),
            _xlfn.XLOOKUP($B1509, '4.HiCLibrary'!F:F, '4.HiCLibrary'!E:E),
            IFERROR(
                _xlfn.XLOOKUP($B1509, '4.ONT'!F:F, '4.ONT'!E:E, "?"),
                "?"
            )
        )
    )
)</f>
        <v>OG836</v>
      </c>
      <c r="E1509" t="str">
        <f t="shared" si="24"/>
        <v>OG836B_D_SBL2_PACB_240520_LA</v>
      </c>
      <c r="F1509" s="183" t="s">
        <v>6463</v>
      </c>
      <c r="G1509" s="183" t="s">
        <v>6499</v>
      </c>
      <c r="H1509" s="289">
        <v>45432</v>
      </c>
      <c r="I1509" s="183" t="s">
        <v>7387</v>
      </c>
      <c r="J1509" s="183" t="s">
        <v>7421</v>
      </c>
      <c r="K1509" s="185">
        <v>1</v>
      </c>
      <c r="L1509" s="185"/>
    </row>
    <row r="1510" spans="1:12" x14ac:dyDescent="0.25">
      <c r="A1510" s="115">
        <f ca="1">INDEX('1.MetaData'!A:A, MATCH($D1510, '1.MetaData'!$B:$B, 0))</f>
        <v>837</v>
      </c>
      <c r="B1510" s="161" t="s">
        <v>7498</v>
      </c>
      <c r="C1510" s="184" t="s">
        <v>4878</v>
      </c>
      <c r="D1510" s="81" t="str">
        <f ca="1">IF(
    NOT(ISERROR(_xlfn.XLOOKUP($B1510, '4.Illumina'!F:F, '4.Illumina'!E:E))),
    _xlfn.XLOOKUP($B1510, '4.Illumina'!F:F, '4.Illumina'!E:E),
    IF(
        NOT(ISERROR(_xlfn.XLOOKUP($B1510, '4.PacBio'!F:F, '4.PacBio'!E:E))),
        _xlfn.XLOOKUP($B1510, '4.PacBio'!F:F, '4.PacBio'!E:E),
        IF(
            NOT(ISERROR(_xlfn.XLOOKUP($B1510, '4.HiCLibrary'!F:F, '4.HiCLibrary'!E:E))),
            _xlfn.XLOOKUP($B1510, '4.HiCLibrary'!F:F, '4.HiCLibrary'!E:E),
            IFERROR(
                _xlfn.XLOOKUP($B1510, '4.ONT'!F:F, '4.ONT'!E:E, "?"),
                "?"
            )
        )
    )
)</f>
        <v>OG837</v>
      </c>
      <c r="E1510" t="str">
        <f t="shared" si="24"/>
        <v>OG837B-1_HICL_ISEQ_241011_AD</v>
      </c>
      <c r="F1510" s="183" t="s">
        <v>6468</v>
      </c>
      <c r="G1510" s="183" t="s">
        <v>6460</v>
      </c>
      <c r="H1510" s="289">
        <v>45576</v>
      </c>
      <c r="I1510" s="183" t="s">
        <v>6728</v>
      </c>
      <c r="J1510" s="183" t="s">
        <v>107</v>
      </c>
      <c r="K1510" s="185" t="s">
        <v>107</v>
      </c>
      <c r="L1510" s="185"/>
    </row>
    <row r="1511" spans="1:12" x14ac:dyDescent="0.25">
      <c r="A1511" s="115">
        <f ca="1">INDEX('1.MetaData'!A:A, MATCH($D1511, '1.MetaData'!$B:$B, 0))</f>
        <v>837</v>
      </c>
      <c r="B1511" s="161" t="s">
        <v>7498</v>
      </c>
      <c r="C1511" s="184" t="s">
        <v>4878</v>
      </c>
      <c r="D1511" s="81" t="str">
        <f ca="1">IF(
    NOT(ISERROR(_xlfn.XLOOKUP($B1511, '4.Illumina'!F:F, '4.Illumina'!E:E))),
    _xlfn.XLOOKUP($B1511, '4.Illumina'!F:F, '4.Illumina'!E:E),
    IF(
        NOT(ISERROR(_xlfn.XLOOKUP($B1511, '4.PacBio'!F:F, '4.PacBio'!E:E))),
        _xlfn.XLOOKUP($B1511, '4.PacBio'!F:F, '4.PacBio'!E:E),
        IF(
            NOT(ISERROR(_xlfn.XLOOKUP($B1511, '4.HiCLibrary'!F:F, '4.HiCLibrary'!E:E))),
            _xlfn.XLOOKUP($B1511, '4.HiCLibrary'!F:F, '4.HiCLibrary'!E:E),
            IFERROR(
                _xlfn.XLOOKUP($B1511, '4.ONT'!F:F, '4.ONT'!E:E, "?"),
                "?"
            )
        )
    )
)</f>
        <v>OG837</v>
      </c>
      <c r="E1511" t="str">
        <f t="shared" si="24"/>
        <v>OG837B-1_HICL_NOVA_241106_AD</v>
      </c>
      <c r="F1511" s="183" t="s">
        <v>6468</v>
      </c>
      <c r="G1511" s="183" t="s">
        <v>6471</v>
      </c>
      <c r="H1511" s="289">
        <v>45602</v>
      </c>
      <c r="I1511" s="183" t="s">
        <v>6729</v>
      </c>
      <c r="J1511" s="183" t="s">
        <v>107</v>
      </c>
      <c r="K1511" s="185" t="s">
        <v>107</v>
      </c>
      <c r="L1511" s="185"/>
    </row>
    <row r="1512" spans="1:12" x14ac:dyDescent="0.25">
      <c r="A1512" s="115">
        <f ca="1">INDEX('1.MetaData'!A:A, MATCH($D1512, '1.MetaData'!$B:$B, 0))</f>
        <v>837</v>
      </c>
      <c r="B1512" s="161" t="s">
        <v>7499</v>
      </c>
      <c r="C1512" s="184" t="s">
        <v>4878</v>
      </c>
      <c r="D1512" s="81" t="str">
        <f ca="1">IF(
    NOT(ISERROR(_xlfn.XLOOKUP($B1512, '4.Illumina'!F:F, '4.Illumina'!E:E))),
    _xlfn.XLOOKUP($B1512, '4.Illumina'!F:F, '4.Illumina'!E:E),
    IF(
        NOT(ISERROR(_xlfn.XLOOKUP($B1512, '4.PacBio'!F:F, '4.PacBio'!E:E))),
        _xlfn.XLOOKUP($B1512, '4.PacBio'!F:F, '4.PacBio'!E:E),
        IF(
            NOT(ISERROR(_xlfn.XLOOKUP($B1512, '4.HiCLibrary'!F:F, '4.HiCLibrary'!E:E))),
            _xlfn.XLOOKUP($B1512, '4.HiCLibrary'!F:F, '4.HiCLibrary'!E:E),
            IFERROR(
                _xlfn.XLOOKUP($B1512, '4.ONT'!F:F, '4.ONT'!E:E, "?"),
                "?"
            )
        )
    )
)</f>
        <v>OG837</v>
      </c>
      <c r="E1512" t="str">
        <f t="shared" si="24"/>
        <v>OG837B-1_HICL2_NOVA_241106_AD</v>
      </c>
      <c r="F1512" s="183" t="s">
        <v>6468</v>
      </c>
      <c r="G1512" s="183" t="s">
        <v>6471</v>
      </c>
      <c r="H1512" s="289">
        <v>45602</v>
      </c>
      <c r="I1512" s="183" t="s">
        <v>6729</v>
      </c>
      <c r="J1512" s="183" t="s">
        <v>107</v>
      </c>
      <c r="K1512" s="185" t="s">
        <v>107</v>
      </c>
      <c r="L1512" s="185"/>
    </row>
    <row r="1513" spans="1:12" x14ac:dyDescent="0.25">
      <c r="A1513" s="115">
        <f ca="1">INDEX('1.MetaData'!A:A, MATCH($D1513, '1.MetaData'!$B:$B, 0))</f>
        <v>810</v>
      </c>
      <c r="B1513" s="161" t="s">
        <v>7500</v>
      </c>
      <c r="C1513" s="184" t="s">
        <v>4878</v>
      </c>
      <c r="D1513" s="81" t="str">
        <f ca="1">IF(
    NOT(ISERROR(_xlfn.XLOOKUP($B1513, '4.Illumina'!F:F, '4.Illumina'!E:E))),
    _xlfn.XLOOKUP($B1513, '4.Illumina'!F:F, '4.Illumina'!E:E),
    IF(
        NOT(ISERROR(_xlfn.XLOOKUP($B1513, '4.PacBio'!F:F, '4.PacBio'!E:E))),
        _xlfn.XLOOKUP($B1513, '4.PacBio'!F:F, '4.PacBio'!E:E),
        IF(
            NOT(ISERROR(_xlfn.XLOOKUP($B1513, '4.HiCLibrary'!F:F, '4.HiCLibrary'!E:E))),
            _xlfn.XLOOKUP($B1513, '4.HiCLibrary'!F:F, '4.HiCLibrary'!E:E),
            IFERROR(
                _xlfn.XLOOKUP($B1513, '4.ONT'!F:F, '4.ONT'!E:E, "?"),
                "?"
            )
        )
    )
)</f>
        <v>OG810</v>
      </c>
      <c r="E1513" t="str">
        <f t="shared" si="24"/>
        <v>OG810G_D_SBL_PACB_241004_LA</v>
      </c>
      <c r="F1513" s="183" t="s">
        <v>6463</v>
      </c>
      <c r="G1513" s="183" t="s">
        <v>6499</v>
      </c>
      <c r="H1513" s="289">
        <v>45569</v>
      </c>
      <c r="I1513" s="183" t="s">
        <v>6654</v>
      </c>
      <c r="J1513" s="183" t="s">
        <v>7297</v>
      </c>
      <c r="K1513" s="185">
        <v>0.5</v>
      </c>
      <c r="L1513" s="185"/>
    </row>
    <row r="1514" spans="1:12" x14ac:dyDescent="0.25">
      <c r="A1514" s="115">
        <f ca="1">INDEX('1.MetaData'!A:A, MATCH($D1514, '1.MetaData'!$B:$B, 0))</f>
        <v>838</v>
      </c>
      <c r="B1514" s="161" t="s">
        <v>7501</v>
      </c>
      <c r="C1514" s="184" t="s">
        <v>4878</v>
      </c>
      <c r="D1514" s="81" t="str">
        <f ca="1">IF(
    NOT(ISERROR(_xlfn.XLOOKUP($B1514, '4.Illumina'!F:F, '4.Illumina'!E:E))),
    _xlfn.XLOOKUP($B1514, '4.Illumina'!F:F, '4.Illumina'!E:E),
    IF(
        NOT(ISERROR(_xlfn.XLOOKUP($B1514, '4.PacBio'!F:F, '4.PacBio'!E:E))),
        _xlfn.XLOOKUP($B1514, '4.PacBio'!F:F, '4.PacBio'!E:E),
        IF(
            NOT(ISERROR(_xlfn.XLOOKUP($B1514, '4.HiCLibrary'!F:F, '4.HiCLibrary'!E:E))),
            _xlfn.XLOOKUP($B1514, '4.HiCLibrary'!F:F, '4.HiCLibrary'!E:E),
            IFERROR(
                _xlfn.XLOOKUP($B1514, '4.ONT'!F:F, '4.ONT'!E:E, "?"),
                "?"
            )
        )
    )
)</f>
        <v>OG838</v>
      </c>
      <c r="E1514" t="str">
        <f t="shared" si="24"/>
        <v>OG838B_D_SBL_PACB_240520_LA</v>
      </c>
      <c r="F1514" s="183" t="s">
        <v>6463</v>
      </c>
      <c r="G1514" s="183" t="s">
        <v>6499</v>
      </c>
      <c r="H1514" s="289">
        <v>45432</v>
      </c>
      <c r="I1514" s="183" t="s">
        <v>7387</v>
      </c>
      <c r="J1514" s="183" t="s">
        <v>7484</v>
      </c>
      <c r="K1514" s="185">
        <v>1</v>
      </c>
      <c r="L1514" s="185"/>
    </row>
    <row r="1515" spans="1:12" x14ac:dyDescent="0.25">
      <c r="A1515" s="115">
        <f ca="1">INDEX('1.MetaData'!A:A, MATCH($D1515, '1.MetaData'!$B:$B, 0))</f>
        <v>838</v>
      </c>
      <c r="B1515" s="161" t="s">
        <v>7502</v>
      </c>
      <c r="C1515" s="184" t="s">
        <v>4878</v>
      </c>
      <c r="D1515" s="81" t="str">
        <f ca="1">IF(
    NOT(ISERROR(_xlfn.XLOOKUP($B1515, '4.Illumina'!F:F, '4.Illumina'!E:E))),
    _xlfn.XLOOKUP($B1515, '4.Illumina'!F:F, '4.Illumina'!E:E),
    IF(
        NOT(ISERROR(_xlfn.XLOOKUP($B1515, '4.PacBio'!F:F, '4.PacBio'!E:E))),
        _xlfn.XLOOKUP($B1515, '4.PacBio'!F:F, '4.PacBio'!E:E),
        IF(
            NOT(ISERROR(_xlfn.XLOOKUP($B1515, '4.HiCLibrary'!F:F, '4.HiCLibrary'!E:E))),
            _xlfn.XLOOKUP($B1515, '4.HiCLibrary'!F:F, '4.HiCLibrary'!E:E),
            IFERROR(
                _xlfn.XLOOKUP($B1515, '4.ONT'!F:F, '4.ONT'!E:E, "?"),
                "?"
            )
        )
    )
)</f>
        <v>OG838</v>
      </c>
      <c r="E1515" t="str">
        <f t="shared" si="24"/>
        <v>OG838B-1_HICL_ISEQ_241011_AD</v>
      </c>
      <c r="F1515" s="183" t="s">
        <v>6468</v>
      </c>
      <c r="G1515" s="183" t="s">
        <v>6460</v>
      </c>
      <c r="H1515" s="289">
        <v>45576</v>
      </c>
      <c r="I1515" s="183" t="s">
        <v>6728</v>
      </c>
      <c r="J1515" s="183" t="s">
        <v>107</v>
      </c>
      <c r="K1515" s="185" t="s">
        <v>107</v>
      </c>
      <c r="L1515" s="185"/>
    </row>
    <row r="1516" spans="1:12" x14ac:dyDescent="0.25">
      <c r="A1516" s="115">
        <f ca="1">INDEX('1.MetaData'!A:A, MATCH($D1516, '1.MetaData'!$B:$B, 0))</f>
        <v>838</v>
      </c>
      <c r="B1516" s="161" t="s">
        <v>7502</v>
      </c>
      <c r="C1516" s="184" t="s">
        <v>4878</v>
      </c>
      <c r="D1516" s="81" t="str">
        <f ca="1">IF(
    NOT(ISERROR(_xlfn.XLOOKUP($B1516, '4.Illumina'!F:F, '4.Illumina'!E:E))),
    _xlfn.XLOOKUP($B1516, '4.Illumina'!F:F, '4.Illumina'!E:E),
    IF(
        NOT(ISERROR(_xlfn.XLOOKUP($B1516, '4.PacBio'!F:F, '4.PacBio'!E:E))),
        _xlfn.XLOOKUP($B1516, '4.PacBio'!F:F, '4.PacBio'!E:E),
        IF(
            NOT(ISERROR(_xlfn.XLOOKUP($B1516, '4.HiCLibrary'!F:F, '4.HiCLibrary'!E:E))),
            _xlfn.XLOOKUP($B1516, '4.HiCLibrary'!F:F, '4.HiCLibrary'!E:E),
            IFERROR(
                _xlfn.XLOOKUP($B1516, '4.ONT'!F:F, '4.ONT'!E:E, "?"),
                "?"
            )
        )
    )
)</f>
        <v>OG838</v>
      </c>
      <c r="E1516" t="str">
        <f t="shared" si="24"/>
        <v>OG838B-1_HICL_NOVA_241106_AD</v>
      </c>
      <c r="F1516" s="183" t="s">
        <v>6468</v>
      </c>
      <c r="G1516" s="183" t="s">
        <v>6471</v>
      </c>
      <c r="H1516" s="289">
        <v>45602</v>
      </c>
      <c r="I1516" s="183" t="s">
        <v>6729</v>
      </c>
      <c r="J1516" s="183" t="s">
        <v>107</v>
      </c>
      <c r="K1516" s="185" t="s">
        <v>107</v>
      </c>
      <c r="L1516" s="185"/>
    </row>
    <row r="1517" spans="1:12" x14ac:dyDescent="0.25">
      <c r="A1517" s="115">
        <f ca="1">INDEX('1.MetaData'!A:A, MATCH($D1517, '1.MetaData'!$B:$B, 0))</f>
        <v>838</v>
      </c>
      <c r="B1517" s="161" t="s">
        <v>7503</v>
      </c>
      <c r="C1517" s="184" t="s">
        <v>4878</v>
      </c>
      <c r="D1517" s="81" t="str">
        <f ca="1">IF(
    NOT(ISERROR(_xlfn.XLOOKUP($B1517, '4.Illumina'!F:F, '4.Illumina'!E:E))),
    _xlfn.XLOOKUP($B1517, '4.Illumina'!F:F, '4.Illumina'!E:E),
    IF(
        NOT(ISERROR(_xlfn.XLOOKUP($B1517, '4.PacBio'!F:F, '4.PacBio'!E:E))),
        _xlfn.XLOOKUP($B1517, '4.PacBio'!F:F, '4.PacBio'!E:E),
        IF(
            NOT(ISERROR(_xlfn.XLOOKUP($B1517, '4.HiCLibrary'!F:F, '4.HiCLibrary'!E:E))),
            _xlfn.XLOOKUP($B1517, '4.HiCLibrary'!F:F, '4.HiCLibrary'!E:E),
            IFERROR(
                _xlfn.XLOOKUP($B1517, '4.ONT'!F:F, '4.ONT'!E:E, "?"),
                "?"
            )
        )
    )
)</f>
        <v>OG838</v>
      </c>
      <c r="E1517" t="str">
        <f t="shared" si="24"/>
        <v>OG838B-1_HICL2_NOVA_241106_AD</v>
      </c>
      <c r="F1517" s="183" t="s">
        <v>6468</v>
      </c>
      <c r="G1517" s="183" t="s">
        <v>6471</v>
      </c>
      <c r="H1517" s="289">
        <v>45602</v>
      </c>
      <c r="I1517" s="183" t="s">
        <v>6729</v>
      </c>
      <c r="J1517" s="183" t="s">
        <v>107</v>
      </c>
      <c r="K1517" s="185" t="s">
        <v>107</v>
      </c>
      <c r="L1517" s="185"/>
    </row>
    <row r="1518" spans="1:12" x14ac:dyDescent="0.25">
      <c r="A1518" s="115">
        <f ca="1">INDEX('1.MetaData'!A:A, MATCH($D1518, '1.MetaData'!$B:$B, 0))</f>
        <v>841</v>
      </c>
      <c r="B1518" s="161" t="s">
        <v>7504</v>
      </c>
      <c r="C1518" s="184" t="s">
        <v>4878</v>
      </c>
      <c r="D1518" s="81" t="str">
        <f ca="1">IF(
    NOT(ISERROR(_xlfn.XLOOKUP($B1518, '4.Illumina'!F:F, '4.Illumina'!E:E))),
    _xlfn.XLOOKUP($B1518, '4.Illumina'!F:F, '4.Illumina'!E:E),
    IF(
        NOT(ISERROR(_xlfn.XLOOKUP($B1518, '4.PacBio'!F:F, '4.PacBio'!E:E))),
        _xlfn.XLOOKUP($B1518, '4.PacBio'!F:F, '4.PacBio'!E:E),
        IF(
            NOT(ISERROR(_xlfn.XLOOKUP($B1518, '4.HiCLibrary'!F:F, '4.HiCLibrary'!E:E))),
            _xlfn.XLOOKUP($B1518, '4.HiCLibrary'!F:F, '4.HiCLibrary'!E:E),
            IFERROR(
                _xlfn.XLOOKUP($B1518, '4.ONT'!F:F, '4.ONT'!E:E, "?"),
                "?"
            )
        )
    )
)</f>
        <v>OG841</v>
      </c>
      <c r="E1518" t="str">
        <f t="shared" si="24"/>
        <v>OG841O_D_IL_NOVA_240813_AMD</v>
      </c>
      <c r="F1518" s="183" t="s">
        <v>6459</v>
      </c>
      <c r="G1518" s="183" t="s">
        <v>6471</v>
      </c>
      <c r="H1518" s="289">
        <v>45517</v>
      </c>
      <c r="I1518" s="183" t="s">
        <v>6606</v>
      </c>
      <c r="J1518" s="183" t="s">
        <v>107</v>
      </c>
      <c r="K1518" s="185" t="s">
        <v>107</v>
      </c>
      <c r="L1518" s="185"/>
    </row>
    <row r="1519" spans="1:12" x14ac:dyDescent="0.25">
      <c r="A1519" s="115">
        <f ca="1">INDEX('1.MetaData'!A:A, MATCH($D1519, '1.MetaData'!$B:$B, 0))</f>
        <v>842</v>
      </c>
      <c r="B1519" s="161" t="s">
        <v>7505</v>
      </c>
      <c r="C1519" s="184" t="s">
        <v>4878</v>
      </c>
      <c r="D1519" s="81" t="str">
        <f ca="1">IF(
    NOT(ISERROR(_xlfn.XLOOKUP($B1519, '4.Illumina'!F:F, '4.Illumina'!E:E))),
    _xlfn.XLOOKUP($B1519, '4.Illumina'!F:F, '4.Illumina'!E:E),
    IF(
        NOT(ISERROR(_xlfn.XLOOKUP($B1519, '4.PacBio'!F:F, '4.PacBio'!E:E))),
        _xlfn.XLOOKUP($B1519, '4.PacBio'!F:F, '4.PacBio'!E:E),
        IF(
            NOT(ISERROR(_xlfn.XLOOKUP($B1519, '4.HiCLibrary'!F:F, '4.HiCLibrary'!E:E))),
            _xlfn.XLOOKUP($B1519, '4.HiCLibrary'!F:F, '4.HiCLibrary'!E:E),
            IFERROR(
                _xlfn.XLOOKUP($B1519, '4.ONT'!F:F, '4.ONT'!E:E, "?"),
                "?"
            )
        )
    )
)</f>
        <v>OG842</v>
      </c>
      <c r="E1519" t="str">
        <f t="shared" si="24"/>
        <v>OG842F_D_IL_NOVA_240813_AMD</v>
      </c>
      <c r="F1519" s="183" t="s">
        <v>6459</v>
      </c>
      <c r="G1519" s="183" t="s">
        <v>6471</v>
      </c>
      <c r="H1519" s="289">
        <v>45517</v>
      </c>
      <c r="I1519" s="183" t="s">
        <v>6606</v>
      </c>
      <c r="J1519" s="183" t="s">
        <v>107</v>
      </c>
      <c r="K1519" s="185" t="s">
        <v>107</v>
      </c>
      <c r="L1519" s="185"/>
    </row>
    <row r="1520" spans="1:12" x14ac:dyDescent="0.25">
      <c r="A1520" s="115">
        <f ca="1">INDEX('1.MetaData'!A:A, MATCH($D1520, '1.MetaData'!$B:$B, 0))</f>
        <v>843</v>
      </c>
      <c r="B1520" s="161" t="s">
        <v>7506</v>
      </c>
      <c r="C1520" s="184" t="s">
        <v>4878</v>
      </c>
      <c r="D1520" s="81" t="str">
        <f ca="1">IF(
    NOT(ISERROR(_xlfn.XLOOKUP($B1520, '4.Illumina'!F:F, '4.Illumina'!E:E))),
    _xlfn.XLOOKUP($B1520, '4.Illumina'!F:F, '4.Illumina'!E:E),
    IF(
        NOT(ISERROR(_xlfn.XLOOKUP($B1520, '4.PacBio'!F:F, '4.PacBio'!E:E))),
        _xlfn.XLOOKUP($B1520, '4.PacBio'!F:F, '4.PacBio'!E:E),
        IF(
            NOT(ISERROR(_xlfn.XLOOKUP($B1520, '4.HiCLibrary'!F:F, '4.HiCLibrary'!E:E))),
            _xlfn.XLOOKUP($B1520, '4.HiCLibrary'!F:F, '4.HiCLibrary'!E:E),
            IFERROR(
                _xlfn.XLOOKUP($B1520, '4.ONT'!F:F, '4.ONT'!E:E, "?"),
                "?"
            )
        )
    )
)</f>
        <v>OG843</v>
      </c>
      <c r="E1520" t="str">
        <f t="shared" si="24"/>
        <v>OG843U_D_IL_NOVA_240813_AMD</v>
      </c>
      <c r="F1520" s="183" t="s">
        <v>6459</v>
      </c>
      <c r="G1520" s="183" t="s">
        <v>6471</v>
      </c>
      <c r="H1520" s="289">
        <v>45517</v>
      </c>
      <c r="I1520" s="183" t="s">
        <v>6606</v>
      </c>
      <c r="J1520" s="183" t="s">
        <v>107</v>
      </c>
      <c r="K1520" s="185" t="s">
        <v>107</v>
      </c>
      <c r="L1520" s="185"/>
    </row>
    <row r="1521" spans="1:12" x14ac:dyDescent="0.25">
      <c r="A1521" s="115">
        <f ca="1">INDEX('1.MetaData'!A:A, MATCH($D1521, '1.MetaData'!$B:$B, 0))</f>
        <v>811</v>
      </c>
      <c r="B1521" s="161" t="s">
        <v>7507</v>
      </c>
      <c r="C1521" s="184" t="s">
        <v>4878</v>
      </c>
      <c r="D1521" s="81" t="str">
        <f ca="1">IF(
    NOT(ISERROR(_xlfn.XLOOKUP($B1521, '4.Illumina'!F:F, '4.Illumina'!E:E))),
    _xlfn.XLOOKUP($B1521, '4.Illumina'!F:F, '4.Illumina'!E:E),
    IF(
        NOT(ISERROR(_xlfn.XLOOKUP($B1521, '4.PacBio'!F:F, '4.PacBio'!E:E))),
        _xlfn.XLOOKUP($B1521, '4.PacBio'!F:F, '4.PacBio'!E:E),
        IF(
            NOT(ISERROR(_xlfn.XLOOKUP($B1521, '4.HiCLibrary'!F:F, '4.HiCLibrary'!E:E))),
            _xlfn.XLOOKUP($B1521, '4.HiCLibrary'!F:F, '4.HiCLibrary'!E:E),
            IFERROR(
                _xlfn.XLOOKUP($B1521, '4.ONT'!F:F, '4.ONT'!E:E, "?"),
                "?"
            )
        )
    )
)</f>
        <v>OG811</v>
      </c>
      <c r="E1521" t="str">
        <f t="shared" si="24"/>
        <v>OG811G_D_SBL_PACB_241004_LA</v>
      </c>
      <c r="F1521" s="183" t="s">
        <v>6463</v>
      </c>
      <c r="G1521" s="183" t="s">
        <v>6499</v>
      </c>
      <c r="H1521" s="289">
        <v>45569</v>
      </c>
      <c r="I1521" s="183" t="s">
        <v>6654</v>
      </c>
      <c r="J1521" s="183" t="s">
        <v>6649</v>
      </c>
      <c r="K1521" s="185">
        <v>0.5</v>
      </c>
      <c r="L1521" s="185"/>
    </row>
    <row r="1522" spans="1:12" x14ac:dyDescent="0.25">
      <c r="A1522" s="115">
        <f ca="1">INDEX('1.MetaData'!A:A, MATCH($D1522, '1.MetaData'!$B:$B, 0))</f>
        <v>824</v>
      </c>
      <c r="B1522" s="161" t="s">
        <v>7508</v>
      </c>
      <c r="C1522" s="184" t="s">
        <v>4878</v>
      </c>
      <c r="D1522" s="81" t="str">
        <f ca="1">IF(
    NOT(ISERROR(_xlfn.XLOOKUP($B1522, '4.Illumina'!F:F, '4.Illumina'!E:E))),
    _xlfn.XLOOKUP($B1522, '4.Illumina'!F:F, '4.Illumina'!E:E),
    IF(
        NOT(ISERROR(_xlfn.XLOOKUP($B1522, '4.PacBio'!F:F, '4.PacBio'!E:E))),
        _xlfn.XLOOKUP($B1522, '4.PacBio'!F:F, '4.PacBio'!E:E),
        IF(
            NOT(ISERROR(_xlfn.XLOOKUP($B1522, '4.HiCLibrary'!F:F, '4.HiCLibrary'!E:E))),
            _xlfn.XLOOKUP($B1522, '4.HiCLibrary'!F:F, '4.HiCLibrary'!E:E),
            IFERROR(
                _xlfn.XLOOKUP($B1522, '4.ONT'!F:F, '4.ONT'!E:E, "?"),
                "?"
            )
        )
    )
)</f>
        <v>OG824</v>
      </c>
      <c r="E1522" t="str">
        <f t="shared" si="24"/>
        <v>OG824H_D_SBL_PACB_241004_LA</v>
      </c>
      <c r="F1522" s="183" t="s">
        <v>6463</v>
      </c>
      <c r="G1522" s="183" t="s">
        <v>6499</v>
      </c>
      <c r="H1522" s="289">
        <v>45569</v>
      </c>
      <c r="I1522" s="183" t="s">
        <v>6654</v>
      </c>
      <c r="J1522" s="183" t="s">
        <v>6747</v>
      </c>
      <c r="K1522" s="185">
        <v>0.5</v>
      </c>
      <c r="L1522" s="185"/>
    </row>
    <row r="1523" spans="1:12" x14ac:dyDescent="0.25">
      <c r="A1523" s="115">
        <f ca="1">INDEX('1.MetaData'!A:A, MATCH($D1523, '1.MetaData'!$B:$B, 0))</f>
        <v>829</v>
      </c>
      <c r="B1523" s="161" t="s">
        <v>7509</v>
      </c>
      <c r="C1523" s="184" t="s">
        <v>4878</v>
      </c>
      <c r="D1523" s="81" t="str">
        <f ca="1">IF(
    NOT(ISERROR(_xlfn.XLOOKUP($B1523, '4.Illumina'!F:F, '4.Illumina'!E:E))),
    _xlfn.XLOOKUP($B1523, '4.Illumina'!F:F, '4.Illumina'!E:E),
    IF(
        NOT(ISERROR(_xlfn.XLOOKUP($B1523, '4.PacBio'!F:F, '4.PacBio'!E:E))),
        _xlfn.XLOOKUP($B1523, '4.PacBio'!F:F, '4.PacBio'!E:E),
        IF(
            NOT(ISERROR(_xlfn.XLOOKUP($B1523, '4.HiCLibrary'!F:F, '4.HiCLibrary'!E:E))),
            _xlfn.XLOOKUP($B1523, '4.HiCLibrary'!F:F, '4.HiCLibrary'!E:E),
            IFERROR(
                _xlfn.XLOOKUP($B1523, '4.ONT'!F:F, '4.ONT'!E:E, "?"),
                "?"
            )
        )
    )
)</f>
        <v>OG829</v>
      </c>
      <c r="E1523" t="str">
        <f t="shared" si="24"/>
        <v>OG829H_D2_SBL_PACB_240927_LA</v>
      </c>
      <c r="F1523" s="183" t="s">
        <v>6463</v>
      </c>
      <c r="G1523" s="183" t="s">
        <v>6499</v>
      </c>
      <c r="H1523" s="289">
        <v>45562</v>
      </c>
      <c r="I1523" s="183" t="s">
        <v>6734</v>
      </c>
      <c r="J1523" s="183" t="s">
        <v>7435</v>
      </c>
      <c r="K1523" s="185">
        <v>0.5</v>
      </c>
      <c r="L1523" s="185"/>
    </row>
    <row r="1524" spans="1:12" x14ac:dyDescent="0.25">
      <c r="A1524" s="115">
        <f ca="1">INDEX('1.MetaData'!A:A, MATCH($D1524, '1.MetaData'!$B:$B, 0))</f>
        <v>834</v>
      </c>
      <c r="B1524" s="161" t="s">
        <v>7510</v>
      </c>
      <c r="C1524" s="184" t="s">
        <v>4878</v>
      </c>
      <c r="D1524" s="81" t="str">
        <f ca="1">IF(
    NOT(ISERROR(_xlfn.XLOOKUP($B1524, '4.Illumina'!F:F, '4.Illumina'!E:E))),
    _xlfn.XLOOKUP($B1524, '4.Illumina'!F:F, '4.Illumina'!E:E),
    IF(
        NOT(ISERROR(_xlfn.XLOOKUP($B1524, '4.PacBio'!F:F, '4.PacBio'!E:E))),
        _xlfn.XLOOKUP($B1524, '4.PacBio'!F:F, '4.PacBio'!E:E),
        IF(
            NOT(ISERROR(_xlfn.XLOOKUP($B1524, '4.HiCLibrary'!F:F, '4.HiCLibrary'!E:E))),
            _xlfn.XLOOKUP($B1524, '4.HiCLibrary'!F:F, '4.HiCLibrary'!E:E),
            IFERROR(
                _xlfn.XLOOKUP($B1524, '4.ONT'!F:F, '4.ONT'!E:E, "?"),
                "?"
            )
        )
    )
)</f>
        <v>OG834</v>
      </c>
      <c r="E1524" t="str">
        <f t="shared" si="24"/>
        <v>OG834H_D2_SBL_PACB_240927_LA</v>
      </c>
      <c r="F1524" s="183" t="s">
        <v>6463</v>
      </c>
      <c r="G1524" s="183" t="s">
        <v>6499</v>
      </c>
      <c r="H1524" s="289">
        <v>45562</v>
      </c>
      <c r="I1524" s="183" t="s">
        <v>6734</v>
      </c>
      <c r="J1524" s="183" t="s">
        <v>7344</v>
      </c>
      <c r="K1524" s="185">
        <v>0.5</v>
      </c>
      <c r="L1524" s="185"/>
    </row>
    <row r="1525" spans="1:12" x14ac:dyDescent="0.25">
      <c r="A1525" s="115">
        <f ca="1">INDEX('1.MetaData'!A:A, MATCH($D1525, '1.MetaData'!$B:$B, 0))</f>
        <v>837</v>
      </c>
      <c r="B1525" s="161" t="s">
        <v>7511</v>
      </c>
      <c r="C1525" s="184" t="s">
        <v>4878</v>
      </c>
      <c r="D1525" s="81" t="str">
        <f ca="1">IF(
    NOT(ISERROR(_xlfn.XLOOKUP($B1525, '4.Illumina'!F:F, '4.Illumina'!E:E))),
    _xlfn.XLOOKUP($B1525, '4.Illumina'!F:F, '4.Illumina'!E:E),
    IF(
        NOT(ISERROR(_xlfn.XLOOKUP($B1525, '4.PacBio'!F:F, '4.PacBio'!E:E))),
        _xlfn.XLOOKUP($B1525, '4.PacBio'!F:F, '4.PacBio'!E:E),
        IF(
            NOT(ISERROR(_xlfn.XLOOKUP($B1525, '4.HiCLibrary'!F:F, '4.HiCLibrary'!E:E))),
            _xlfn.XLOOKUP($B1525, '4.HiCLibrary'!F:F, '4.HiCLibrary'!E:E),
            IFERROR(
                _xlfn.XLOOKUP($B1525, '4.ONT'!F:F, '4.ONT'!E:E, "?"),
                "?"
            )
        )
    )
)</f>
        <v>OG837</v>
      </c>
      <c r="E1525" t="str">
        <f t="shared" si="24"/>
        <v>OG837B_D3_SBL_PACB_240813_AD</v>
      </c>
      <c r="F1525" s="183" t="s">
        <v>6463</v>
      </c>
      <c r="G1525" s="183" t="s">
        <v>6499</v>
      </c>
      <c r="H1525" s="289">
        <v>45517</v>
      </c>
      <c r="I1525" s="183" t="s">
        <v>7512</v>
      </c>
      <c r="J1525" s="183" t="s">
        <v>6466</v>
      </c>
      <c r="K1525" s="185">
        <v>2</v>
      </c>
      <c r="L1525" s="185"/>
    </row>
    <row r="1526" spans="1:12" x14ac:dyDescent="0.25">
      <c r="A1526" s="115">
        <f ca="1">INDEX('1.MetaData'!A:A, MATCH($D1526, '1.MetaData'!$B:$B, 0))</f>
        <v>838</v>
      </c>
      <c r="B1526" s="161" t="s">
        <v>7513</v>
      </c>
      <c r="C1526" s="184" t="s">
        <v>4878</v>
      </c>
      <c r="D1526" s="81" t="str">
        <f ca="1">IF(
    NOT(ISERROR(_xlfn.XLOOKUP($B1526, '4.Illumina'!F:F, '4.Illumina'!E:E))),
    _xlfn.XLOOKUP($B1526, '4.Illumina'!F:F, '4.Illumina'!E:E),
    IF(
        NOT(ISERROR(_xlfn.XLOOKUP($B1526, '4.PacBio'!F:F, '4.PacBio'!E:E))),
        _xlfn.XLOOKUP($B1526, '4.PacBio'!F:F, '4.PacBio'!E:E),
        IF(
            NOT(ISERROR(_xlfn.XLOOKUP($B1526, '4.HiCLibrary'!F:F, '4.HiCLibrary'!E:E))),
            _xlfn.XLOOKUP($B1526, '4.HiCLibrary'!F:F, '4.HiCLibrary'!E:E),
            IFERROR(
                _xlfn.XLOOKUP($B1526, '4.ONT'!F:F, '4.ONT'!E:E, "?"),
                "?"
            )
        )
    )
)</f>
        <v>OG838</v>
      </c>
      <c r="E1526" t="str">
        <f t="shared" si="24"/>
        <v>OG838B2_D_SBL_PACB_240813_AD</v>
      </c>
      <c r="F1526" s="183" t="s">
        <v>6463</v>
      </c>
      <c r="G1526" s="183" t="s">
        <v>6499</v>
      </c>
      <c r="H1526" s="289">
        <v>45517</v>
      </c>
      <c r="I1526" s="183" t="s">
        <v>7512</v>
      </c>
      <c r="J1526" s="183" t="s">
        <v>6520</v>
      </c>
      <c r="K1526" s="185">
        <v>2</v>
      </c>
      <c r="L1526" s="185"/>
    </row>
    <row r="1527" spans="1:12" x14ac:dyDescent="0.25">
      <c r="A1527" s="115">
        <f ca="1">INDEX('1.MetaData'!A:A, MATCH($D1527, '1.MetaData'!$B:$B, 0))</f>
        <v>850</v>
      </c>
      <c r="B1527" s="161" t="s">
        <v>7514</v>
      </c>
      <c r="C1527" s="184" t="s">
        <v>4878</v>
      </c>
      <c r="D1527" s="81" t="str">
        <f ca="1">IF(
    NOT(ISERROR(_xlfn.XLOOKUP($B1527, '4.Illumina'!F:F, '4.Illumina'!E:E))),
    _xlfn.XLOOKUP($B1527, '4.Illumina'!F:F, '4.Illumina'!E:E),
    IF(
        NOT(ISERROR(_xlfn.XLOOKUP($B1527, '4.PacBio'!F:F, '4.PacBio'!E:E))),
        _xlfn.XLOOKUP($B1527, '4.PacBio'!F:F, '4.PacBio'!E:E),
        IF(
            NOT(ISERROR(_xlfn.XLOOKUP($B1527, '4.HiCLibrary'!F:F, '4.HiCLibrary'!E:E))),
            _xlfn.XLOOKUP($B1527, '4.HiCLibrary'!F:F, '4.HiCLibrary'!E:E),
            IFERROR(
                _xlfn.XLOOKUP($B1527, '4.ONT'!F:F, '4.ONT'!E:E, "?"),
                "?"
            )
        )
    )
)</f>
        <v>OG850</v>
      </c>
      <c r="E1527" t="str">
        <f t="shared" si="24"/>
        <v>OG850U_D_IL_ISEQ_240709_AMD</v>
      </c>
      <c r="F1527" s="183" t="s">
        <v>6459</v>
      </c>
      <c r="G1527" s="183" t="s">
        <v>6460</v>
      </c>
      <c r="H1527" s="289">
        <v>45482</v>
      </c>
      <c r="I1527" s="183" t="s">
        <v>6475</v>
      </c>
      <c r="J1527" s="183" t="s">
        <v>107</v>
      </c>
      <c r="K1527" s="185" t="s">
        <v>107</v>
      </c>
      <c r="L1527" s="185"/>
    </row>
    <row r="1528" spans="1:12" x14ac:dyDescent="0.25">
      <c r="A1528" s="115">
        <f ca="1">INDEX('1.MetaData'!A:A, MATCH($D1528, '1.MetaData'!$B:$B, 0))</f>
        <v>850</v>
      </c>
      <c r="B1528" s="161" t="s">
        <v>7514</v>
      </c>
      <c r="C1528" s="184" t="s">
        <v>4878</v>
      </c>
      <c r="D1528" s="81" t="str">
        <f ca="1">IF(
    NOT(ISERROR(_xlfn.XLOOKUP($B1528, '4.Illumina'!F:F, '4.Illumina'!E:E))),
    _xlfn.XLOOKUP($B1528, '4.Illumina'!F:F, '4.Illumina'!E:E),
    IF(
        NOT(ISERROR(_xlfn.XLOOKUP($B1528, '4.PacBio'!F:F, '4.PacBio'!E:E))),
        _xlfn.XLOOKUP($B1528, '4.PacBio'!F:F, '4.PacBio'!E:E),
        IF(
            NOT(ISERROR(_xlfn.XLOOKUP($B1528, '4.HiCLibrary'!F:F, '4.HiCLibrary'!E:E))),
            _xlfn.XLOOKUP($B1528, '4.HiCLibrary'!F:F, '4.HiCLibrary'!E:E),
            IFERROR(
                _xlfn.XLOOKUP($B1528, '4.ONT'!F:F, '4.ONT'!E:E, "?"),
                "?"
            )
        )
    )
)</f>
        <v>OG850</v>
      </c>
      <c r="E1528" t="str">
        <f t="shared" si="24"/>
        <v>OG850U_D_IL_NOVA_240716_AMD</v>
      </c>
      <c r="F1528" s="183" t="s">
        <v>6459</v>
      </c>
      <c r="G1528" s="183" t="s">
        <v>6471</v>
      </c>
      <c r="H1528" s="289">
        <v>45489</v>
      </c>
      <c r="I1528" s="183" t="s">
        <v>6484</v>
      </c>
      <c r="J1528" s="183" t="s">
        <v>107</v>
      </c>
      <c r="K1528" s="185" t="s">
        <v>107</v>
      </c>
      <c r="L1528" s="185"/>
    </row>
    <row r="1529" spans="1:12" x14ac:dyDescent="0.25">
      <c r="A1529" s="115">
        <f ca="1">INDEX('1.MetaData'!A:A, MATCH($D1529, '1.MetaData'!$B:$B, 0))</f>
        <v>851</v>
      </c>
      <c r="B1529" s="161" t="s">
        <v>7515</v>
      </c>
      <c r="C1529" s="184" t="s">
        <v>4878</v>
      </c>
      <c r="D1529" s="81" t="str">
        <f ca="1">IF(
    NOT(ISERROR(_xlfn.XLOOKUP($B1529, '4.Illumina'!F:F, '4.Illumina'!E:E))),
    _xlfn.XLOOKUP($B1529, '4.Illumina'!F:F, '4.Illumina'!E:E),
    IF(
        NOT(ISERROR(_xlfn.XLOOKUP($B1529, '4.PacBio'!F:F, '4.PacBio'!E:E))),
        _xlfn.XLOOKUP($B1529, '4.PacBio'!F:F, '4.PacBio'!E:E),
        IF(
            NOT(ISERROR(_xlfn.XLOOKUP($B1529, '4.HiCLibrary'!F:F, '4.HiCLibrary'!E:E))),
            _xlfn.XLOOKUP($B1529, '4.HiCLibrary'!F:F, '4.HiCLibrary'!E:E),
            IFERROR(
                _xlfn.XLOOKUP($B1529, '4.ONT'!F:F, '4.ONT'!E:E, "?"),
                "?"
            )
        )
    )
)</f>
        <v>OG851</v>
      </c>
      <c r="E1529" t="str">
        <f t="shared" si="24"/>
        <v>OG851U_D_IL_ISEQ_240709_AMD</v>
      </c>
      <c r="F1529" s="183" t="s">
        <v>6459</v>
      </c>
      <c r="G1529" s="183" t="s">
        <v>6460</v>
      </c>
      <c r="H1529" s="289">
        <v>45482</v>
      </c>
      <c r="I1529" s="183" t="s">
        <v>6475</v>
      </c>
      <c r="J1529" s="183" t="s">
        <v>107</v>
      </c>
      <c r="K1529" s="185" t="s">
        <v>107</v>
      </c>
      <c r="L1529" s="185"/>
    </row>
    <row r="1530" spans="1:12" x14ac:dyDescent="0.25">
      <c r="A1530" s="115">
        <f ca="1">INDEX('1.MetaData'!A:A, MATCH($D1530, '1.MetaData'!$B:$B, 0))</f>
        <v>851</v>
      </c>
      <c r="B1530" s="161" t="s">
        <v>7515</v>
      </c>
      <c r="C1530" s="184" t="s">
        <v>4878</v>
      </c>
      <c r="D1530" s="81" t="str">
        <f ca="1">IF(
    NOT(ISERROR(_xlfn.XLOOKUP($B1530, '4.Illumina'!F:F, '4.Illumina'!E:E))),
    _xlfn.XLOOKUP($B1530, '4.Illumina'!F:F, '4.Illumina'!E:E),
    IF(
        NOT(ISERROR(_xlfn.XLOOKUP($B1530, '4.PacBio'!F:F, '4.PacBio'!E:E))),
        _xlfn.XLOOKUP($B1530, '4.PacBio'!F:F, '4.PacBio'!E:E),
        IF(
            NOT(ISERROR(_xlfn.XLOOKUP($B1530, '4.HiCLibrary'!F:F, '4.HiCLibrary'!E:E))),
            _xlfn.XLOOKUP($B1530, '4.HiCLibrary'!F:F, '4.HiCLibrary'!E:E),
            IFERROR(
                _xlfn.XLOOKUP($B1530, '4.ONT'!F:F, '4.ONT'!E:E, "?"),
                "?"
            )
        )
    )
)</f>
        <v>OG851</v>
      </c>
      <c r="E1530" t="str">
        <f t="shared" si="24"/>
        <v>OG851U_D_IL_NOVA_240716_AMD</v>
      </c>
      <c r="F1530" s="183" t="s">
        <v>6459</v>
      </c>
      <c r="G1530" s="183" t="s">
        <v>6471</v>
      </c>
      <c r="H1530" s="289">
        <v>45489</v>
      </c>
      <c r="I1530" s="183" t="s">
        <v>6484</v>
      </c>
      <c r="J1530" s="183" t="s">
        <v>107</v>
      </c>
      <c r="K1530" s="185" t="s">
        <v>107</v>
      </c>
      <c r="L1530" s="185"/>
    </row>
    <row r="1531" spans="1:12" x14ac:dyDescent="0.25">
      <c r="A1531" s="115">
        <f ca="1">INDEX('1.MetaData'!A:A, MATCH($D1531, '1.MetaData'!$B:$B, 0))</f>
        <v>844</v>
      </c>
      <c r="B1531" s="161" t="s">
        <v>7516</v>
      </c>
      <c r="C1531" s="184" t="s">
        <v>4878</v>
      </c>
      <c r="D1531" s="81" t="str">
        <f ca="1">IF(
    NOT(ISERROR(_xlfn.XLOOKUP($B1531, '4.Illumina'!F:F, '4.Illumina'!E:E))),
    _xlfn.XLOOKUP($B1531, '4.Illumina'!F:F, '4.Illumina'!E:E),
    IF(
        NOT(ISERROR(_xlfn.XLOOKUP($B1531, '4.PacBio'!F:F, '4.PacBio'!E:E))),
        _xlfn.XLOOKUP($B1531, '4.PacBio'!F:F, '4.PacBio'!E:E),
        IF(
            NOT(ISERROR(_xlfn.XLOOKUP($B1531, '4.HiCLibrary'!F:F, '4.HiCLibrary'!E:E))),
            _xlfn.XLOOKUP($B1531, '4.HiCLibrary'!F:F, '4.HiCLibrary'!E:E),
            IFERROR(
                _xlfn.XLOOKUP($B1531, '4.ONT'!F:F, '4.ONT'!E:E, "?"),
                "?"
            )
        )
    )
)</f>
        <v>OG844</v>
      </c>
      <c r="E1531" t="str">
        <f t="shared" si="24"/>
        <v>OG844H_D4_SBL_PACB_241023_AD</v>
      </c>
      <c r="F1531" s="183" t="s">
        <v>6463</v>
      </c>
      <c r="G1531" s="183" t="s">
        <v>6499</v>
      </c>
      <c r="H1531" s="289">
        <v>45588</v>
      </c>
      <c r="I1531" s="183" t="s">
        <v>6725</v>
      </c>
      <c r="J1531" s="183" t="s">
        <v>7517</v>
      </c>
      <c r="K1531" s="185">
        <v>2</v>
      </c>
      <c r="L1531" s="185"/>
    </row>
    <row r="1532" spans="1:12" x14ac:dyDescent="0.25">
      <c r="A1532" s="115">
        <f ca="1">INDEX('1.MetaData'!A:A, MATCH($D1532, '1.MetaData'!$B:$B, 0))</f>
        <v>856</v>
      </c>
      <c r="B1532" s="161" t="s">
        <v>7518</v>
      </c>
      <c r="C1532" s="183" t="s">
        <v>4878</v>
      </c>
      <c r="D1532" s="81" t="str">
        <f ca="1">IF(
    NOT(ISERROR(_xlfn.XLOOKUP($B1532, '4.Illumina'!F:F, '4.Illumina'!E:E))),
    _xlfn.XLOOKUP($B1532, '4.Illumina'!F:F, '4.Illumina'!E:E),
    IF(
        NOT(ISERROR(_xlfn.XLOOKUP($B1532, '4.PacBio'!F:F, '4.PacBio'!E:E))),
        _xlfn.XLOOKUP($B1532, '4.PacBio'!F:F, '4.PacBio'!E:E),
        IF(
            NOT(ISERROR(_xlfn.XLOOKUP($B1532, '4.HiCLibrary'!F:F, '4.HiCLibrary'!E:E))),
            _xlfn.XLOOKUP($B1532, '4.HiCLibrary'!F:F, '4.HiCLibrary'!E:E),
            IFERROR(
                _xlfn.XLOOKUP($B1532, '4.ONT'!F:F, '4.ONT'!E:E, "?"),
                "?"
            )
        )
    )
)</f>
        <v>OG856</v>
      </c>
      <c r="E1532" t="str">
        <f t="shared" si="24"/>
        <v>OG856L-1_HICL_NEXT_240705_AD</v>
      </c>
      <c r="F1532" s="183" t="s">
        <v>6468</v>
      </c>
      <c r="G1532" s="183" t="s">
        <v>6469</v>
      </c>
      <c r="H1532" s="289">
        <v>45478</v>
      </c>
      <c r="I1532" s="183" t="s">
        <v>7321</v>
      </c>
      <c r="J1532" s="183" t="s">
        <v>107</v>
      </c>
      <c r="K1532" s="185" t="s">
        <v>107</v>
      </c>
      <c r="L1532" s="185"/>
    </row>
    <row r="1533" spans="1:12" x14ac:dyDescent="0.25">
      <c r="A1533" s="115">
        <f ca="1">INDEX('1.MetaData'!A:A, MATCH($D1533, '1.MetaData'!$B:$B, 0))</f>
        <v>844</v>
      </c>
      <c r="B1533" s="161" t="s">
        <v>7519</v>
      </c>
      <c r="C1533" s="184" t="s">
        <v>4878</v>
      </c>
      <c r="D1533" s="81" t="str">
        <f ca="1">IF(
    NOT(ISERROR(_xlfn.XLOOKUP($B1533, '4.Illumina'!F:F, '4.Illumina'!E:E))),
    _xlfn.XLOOKUP($B1533, '4.Illumina'!F:F, '4.Illumina'!E:E),
    IF(
        NOT(ISERROR(_xlfn.XLOOKUP($B1533, '4.PacBio'!F:F, '4.PacBio'!E:E))),
        _xlfn.XLOOKUP($B1533, '4.PacBio'!F:F, '4.PacBio'!E:E),
        IF(
            NOT(ISERROR(_xlfn.XLOOKUP($B1533, '4.HiCLibrary'!F:F, '4.HiCLibrary'!E:E))),
            _xlfn.XLOOKUP($B1533, '4.HiCLibrary'!F:F, '4.HiCLibrary'!E:E),
            IFERROR(
                _xlfn.XLOOKUP($B1533, '4.ONT'!F:F, '4.ONT'!E:E, "?"),
                "?"
            )
        )
    )
)</f>
        <v>OG844</v>
      </c>
      <c r="E1533" t="str">
        <f t="shared" si="24"/>
        <v>OG844H_D5_SBL_PACB_241023_AD</v>
      </c>
      <c r="F1533" s="183" t="s">
        <v>6463</v>
      </c>
      <c r="G1533" s="183" t="s">
        <v>6499</v>
      </c>
      <c r="H1533" s="289">
        <v>45588</v>
      </c>
      <c r="I1533" s="183" t="s">
        <v>6725</v>
      </c>
      <c r="J1533" s="183" t="s">
        <v>6649</v>
      </c>
      <c r="K1533" s="185">
        <v>1</v>
      </c>
      <c r="L1533" s="185"/>
    </row>
    <row r="1534" spans="1:12" x14ac:dyDescent="0.25">
      <c r="A1534" s="115">
        <f ca="1">INDEX('1.MetaData'!A:A, MATCH($D1534, '1.MetaData'!$B:$B, 0))</f>
        <v>845</v>
      </c>
      <c r="B1534" s="161" t="s">
        <v>7520</v>
      </c>
      <c r="C1534" s="184" t="s">
        <v>4878</v>
      </c>
      <c r="D1534" s="81" t="str">
        <f ca="1">IF(
    NOT(ISERROR(_xlfn.XLOOKUP($B1534, '4.Illumina'!F:F, '4.Illumina'!E:E))),
    _xlfn.XLOOKUP($B1534, '4.Illumina'!F:F, '4.Illumina'!E:E),
    IF(
        NOT(ISERROR(_xlfn.XLOOKUP($B1534, '4.PacBio'!F:F, '4.PacBio'!E:E))),
        _xlfn.XLOOKUP($B1534, '4.PacBio'!F:F, '4.PacBio'!E:E),
        IF(
            NOT(ISERROR(_xlfn.XLOOKUP($B1534, '4.HiCLibrary'!F:F, '4.HiCLibrary'!E:E))),
            _xlfn.XLOOKUP($B1534, '4.HiCLibrary'!F:F, '4.HiCLibrary'!E:E),
            IFERROR(
                _xlfn.XLOOKUP($B1534, '4.ONT'!F:F, '4.ONT'!E:E, "?"),
                "?"
            )
        )
    )
)</f>
        <v>OG845</v>
      </c>
      <c r="E1534" t="str">
        <f t="shared" ref="E1534:E1597" si="25">CONCATENATE(B1534,"_",I1534)</f>
        <v>OG845H_D2_SBL_PACB_241018_LA</v>
      </c>
      <c r="F1534" s="183" t="s">
        <v>6463</v>
      </c>
      <c r="G1534" s="183" t="s">
        <v>6499</v>
      </c>
      <c r="H1534" s="289">
        <v>45583</v>
      </c>
      <c r="I1534" s="183" t="s">
        <v>6648</v>
      </c>
      <c r="J1534" s="183" t="s">
        <v>6726</v>
      </c>
      <c r="K1534" s="185">
        <v>0.5</v>
      </c>
      <c r="L1534" s="185"/>
    </row>
    <row r="1535" spans="1:12" x14ac:dyDescent="0.25">
      <c r="A1535" s="115">
        <f ca="1">INDEX('1.MetaData'!A:A, MATCH($D1535, '1.MetaData'!$B:$B, 0))</f>
        <v>845</v>
      </c>
      <c r="B1535" s="161" t="s">
        <v>7520</v>
      </c>
      <c r="C1535" s="184" t="s">
        <v>4878</v>
      </c>
      <c r="D1535" s="81" t="str">
        <f ca="1">IF(
    NOT(ISERROR(_xlfn.XLOOKUP($B1535, '4.Illumina'!F:F, '4.Illumina'!E:E))),
    _xlfn.XLOOKUP($B1535, '4.Illumina'!F:F, '4.Illumina'!E:E),
    IF(
        NOT(ISERROR(_xlfn.XLOOKUP($B1535, '4.PacBio'!F:F, '4.PacBio'!E:E))),
        _xlfn.XLOOKUP($B1535, '4.PacBio'!F:F, '4.PacBio'!E:E),
        IF(
            NOT(ISERROR(_xlfn.XLOOKUP($B1535, '4.HiCLibrary'!F:F, '4.HiCLibrary'!E:E))),
            _xlfn.XLOOKUP($B1535, '4.HiCLibrary'!F:F, '4.HiCLibrary'!E:E),
            IFERROR(
                _xlfn.XLOOKUP($B1535, '4.ONT'!F:F, '4.ONT'!E:E, "?"),
                "?"
            )
        )
    )
)</f>
        <v>OG845</v>
      </c>
      <c r="E1535" t="str">
        <f t="shared" si="25"/>
        <v>OG845H_D2_SBL_PACB_241018_LA</v>
      </c>
      <c r="F1535" s="183" t="s">
        <v>6463</v>
      </c>
      <c r="G1535" s="183" t="s">
        <v>6499</v>
      </c>
      <c r="H1535" s="289">
        <v>45583</v>
      </c>
      <c r="I1535" s="183" t="s">
        <v>6648</v>
      </c>
      <c r="J1535" s="183" t="s">
        <v>6747</v>
      </c>
      <c r="K1535" s="185">
        <v>1</v>
      </c>
      <c r="L1535" s="185"/>
    </row>
    <row r="1536" spans="1:12" x14ac:dyDescent="0.25">
      <c r="A1536" s="115">
        <f ca="1">INDEX('1.MetaData'!A:A, MATCH($D1536, '1.MetaData'!$B:$B, 0))</f>
        <v>859</v>
      </c>
      <c r="B1536" s="161" t="s">
        <v>7521</v>
      </c>
      <c r="C1536" s="184" t="s">
        <v>4878</v>
      </c>
      <c r="D1536" s="81" t="str">
        <f ca="1">IF(
    NOT(ISERROR(_xlfn.XLOOKUP($B1536, '4.Illumina'!F:F, '4.Illumina'!E:E))),
    _xlfn.XLOOKUP($B1536, '4.Illumina'!F:F, '4.Illumina'!E:E),
    IF(
        NOT(ISERROR(_xlfn.XLOOKUP($B1536, '4.PacBio'!F:F, '4.PacBio'!E:E))),
        _xlfn.XLOOKUP($B1536, '4.PacBio'!F:F, '4.PacBio'!E:E),
        IF(
            NOT(ISERROR(_xlfn.XLOOKUP($B1536, '4.HiCLibrary'!F:F, '4.HiCLibrary'!E:E))),
            _xlfn.XLOOKUP($B1536, '4.HiCLibrary'!F:F, '4.HiCLibrary'!E:E),
            IFERROR(
                _xlfn.XLOOKUP($B1536, '4.ONT'!F:F, '4.ONT'!E:E, "?"),
                "?"
            )
        )
    )
)</f>
        <v>OG859</v>
      </c>
      <c r="E1536" t="str">
        <f t="shared" si="25"/>
        <v>OG859O-1_HICL_ISEQ_241106_AD</v>
      </c>
      <c r="F1536" s="183" t="s">
        <v>6468</v>
      </c>
      <c r="G1536" s="183" t="s">
        <v>6460</v>
      </c>
      <c r="H1536" s="289">
        <v>45602</v>
      </c>
      <c r="I1536" s="183" t="s">
        <v>6651</v>
      </c>
      <c r="J1536" s="183" t="s">
        <v>107</v>
      </c>
      <c r="K1536" s="185" t="s">
        <v>107</v>
      </c>
      <c r="L1536" s="185"/>
    </row>
    <row r="1537" spans="1:12" x14ac:dyDescent="0.25">
      <c r="A1537" s="115">
        <f ca="1">INDEX('1.MetaData'!A:A, MATCH($D1537, '1.MetaData'!$B:$B, 0))</f>
        <v>845</v>
      </c>
      <c r="B1537" s="161" t="s">
        <v>7522</v>
      </c>
      <c r="C1537" s="184" t="s">
        <v>4878</v>
      </c>
      <c r="D1537" s="81" t="str">
        <f ca="1">IF(
    NOT(ISERROR(_xlfn.XLOOKUP($B1537, '4.Illumina'!F:F, '4.Illumina'!E:E))),
    _xlfn.XLOOKUP($B1537, '4.Illumina'!F:F, '4.Illumina'!E:E),
    IF(
        NOT(ISERROR(_xlfn.XLOOKUP($B1537, '4.PacBio'!F:F, '4.PacBio'!E:E))),
        _xlfn.XLOOKUP($B1537, '4.PacBio'!F:F, '4.PacBio'!E:E),
        IF(
            NOT(ISERROR(_xlfn.XLOOKUP($B1537, '4.HiCLibrary'!F:F, '4.HiCLibrary'!E:E))),
            _xlfn.XLOOKUP($B1537, '4.HiCLibrary'!F:F, '4.HiCLibrary'!E:E),
            IFERROR(
                _xlfn.XLOOKUP($B1537, '4.ONT'!F:F, '4.ONT'!E:E, "?"),
                "?"
            )
        )
    )
)</f>
        <v>OG845</v>
      </c>
      <c r="E1537" t="str">
        <f t="shared" si="25"/>
        <v>OG845H_D2_SBL2_PACB_241023_AD</v>
      </c>
      <c r="F1537" s="183" t="s">
        <v>6463</v>
      </c>
      <c r="G1537" s="183" t="s">
        <v>6499</v>
      </c>
      <c r="H1537" s="289">
        <v>45588</v>
      </c>
      <c r="I1537" s="183" t="s">
        <v>6725</v>
      </c>
      <c r="J1537" s="183" t="s">
        <v>7369</v>
      </c>
      <c r="K1537" s="185">
        <v>1</v>
      </c>
      <c r="L1537" s="185"/>
    </row>
    <row r="1538" spans="1:12" x14ac:dyDescent="0.25">
      <c r="A1538" s="115">
        <f ca="1">INDEX('1.MetaData'!A:A, MATCH($D1538, '1.MetaData'!$B:$B, 0))</f>
        <v>845</v>
      </c>
      <c r="B1538" s="161" t="s">
        <v>7520</v>
      </c>
      <c r="C1538" s="184" t="s">
        <v>4878</v>
      </c>
      <c r="D1538" s="81" t="str">
        <f ca="1">IF(
    NOT(ISERROR(_xlfn.XLOOKUP($B1538, '4.Illumina'!F:F, '4.Illumina'!E:E))),
    _xlfn.XLOOKUP($B1538, '4.Illumina'!F:F, '4.Illumina'!E:E),
    IF(
        NOT(ISERROR(_xlfn.XLOOKUP($B1538, '4.PacBio'!F:F, '4.PacBio'!E:E))),
        _xlfn.XLOOKUP($B1538, '4.PacBio'!F:F, '4.PacBio'!E:E),
        IF(
            NOT(ISERROR(_xlfn.XLOOKUP($B1538, '4.HiCLibrary'!F:F, '4.HiCLibrary'!E:E))),
            _xlfn.XLOOKUP($B1538, '4.HiCLibrary'!F:F, '4.HiCLibrary'!E:E),
            IFERROR(
                _xlfn.XLOOKUP($B1538, '4.ONT'!F:F, '4.ONT'!E:E, "?"),
                "?"
            )
        )
    )
)</f>
        <v>OG845</v>
      </c>
      <c r="E1538" t="str">
        <f t="shared" si="25"/>
        <v>OG845H_D2_SBL_PACB_241023_AD</v>
      </c>
      <c r="F1538" s="183" t="s">
        <v>6463</v>
      </c>
      <c r="G1538" s="183" t="s">
        <v>6499</v>
      </c>
      <c r="H1538" s="289">
        <v>45588</v>
      </c>
      <c r="I1538" s="183" t="s">
        <v>6725</v>
      </c>
      <c r="J1538" s="183" t="s">
        <v>6747</v>
      </c>
      <c r="K1538" s="185">
        <v>0.5</v>
      </c>
      <c r="L1538" s="185"/>
    </row>
    <row r="1539" spans="1:12" x14ac:dyDescent="0.25">
      <c r="A1539" s="115">
        <f ca="1">INDEX('1.MetaData'!A:A, MATCH($D1539, '1.MetaData'!$B:$B, 0))</f>
        <v>848</v>
      </c>
      <c r="B1539" s="161" t="s">
        <v>7523</v>
      </c>
      <c r="C1539" s="184" t="s">
        <v>4878</v>
      </c>
      <c r="D1539" s="81" t="str">
        <f ca="1">IF(
    NOT(ISERROR(_xlfn.XLOOKUP($B1539, '4.Illumina'!F:F, '4.Illumina'!E:E))),
    _xlfn.XLOOKUP($B1539, '4.Illumina'!F:F, '4.Illumina'!E:E),
    IF(
        NOT(ISERROR(_xlfn.XLOOKUP($B1539, '4.PacBio'!F:F, '4.PacBio'!E:E))),
        _xlfn.XLOOKUP($B1539, '4.PacBio'!F:F, '4.PacBio'!E:E),
        IF(
            NOT(ISERROR(_xlfn.XLOOKUP($B1539, '4.HiCLibrary'!F:F, '4.HiCLibrary'!E:E))),
            _xlfn.XLOOKUP($B1539, '4.HiCLibrary'!F:F, '4.HiCLibrary'!E:E),
            IFERROR(
                _xlfn.XLOOKUP($B1539, '4.ONT'!F:F, '4.ONT'!E:E, "?"),
                "?"
            )
        )
    )
)</f>
        <v>OG848</v>
      </c>
      <c r="E1539" t="str">
        <f t="shared" si="25"/>
        <v>OG848U_D_SBL2_PACB_241127_AD</v>
      </c>
      <c r="F1539" s="183" t="s">
        <v>6463</v>
      </c>
      <c r="G1539" s="183" t="s">
        <v>6499</v>
      </c>
      <c r="H1539" s="289">
        <v>45623</v>
      </c>
      <c r="I1539" s="183" t="s">
        <v>6700</v>
      </c>
      <c r="J1539" s="183" t="s">
        <v>5096</v>
      </c>
      <c r="K1539" s="185">
        <v>0.5</v>
      </c>
      <c r="L1539" s="185"/>
    </row>
    <row r="1540" spans="1:12" x14ac:dyDescent="0.25">
      <c r="A1540" s="115">
        <f ca="1">INDEX('1.MetaData'!A:A, MATCH($D1540, '1.MetaData'!$B:$B, 0))</f>
        <v>870</v>
      </c>
      <c r="B1540" s="161" t="s">
        <v>7524</v>
      </c>
      <c r="C1540" s="184" t="s">
        <v>4878</v>
      </c>
      <c r="D1540" s="81" t="str">
        <f ca="1">IF(
    NOT(ISERROR(_xlfn.XLOOKUP($B1540, '4.Illumina'!F:F, '4.Illumina'!E:E))),
    _xlfn.XLOOKUP($B1540, '4.Illumina'!F:F, '4.Illumina'!E:E),
    IF(
        NOT(ISERROR(_xlfn.XLOOKUP($B1540, '4.PacBio'!F:F, '4.PacBio'!E:E))),
        _xlfn.XLOOKUP($B1540, '4.PacBio'!F:F, '4.PacBio'!E:E),
        IF(
            NOT(ISERROR(_xlfn.XLOOKUP($B1540, '4.HiCLibrary'!F:F, '4.HiCLibrary'!E:E))),
            _xlfn.XLOOKUP($B1540, '4.HiCLibrary'!F:F, '4.HiCLibrary'!E:E),
            IFERROR(
                _xlfn.XLOOKUP($B1540, '4.ONT'!F:F, '4.ONT'!E:E, "?"),
                "?"
            )
        )
    )
)</f>
        <v>OG870</v>
      </c>
      <c r="E1540" t="str">
        <f t="shared" si="25"/>
        <v>OG870O_D_IL_ISEQ_241105_AMD</v>
      </c>
      <c r="F1540" s="183" t="s">
        <v>6459</v>
      </c>
      <c r="G1540" s="183" t="s">
        <v>6460</v>
      </c>
      <c r="H1540" s="289">
        <v>45601</v>
      </c>
      <c r="I1540" s="183" t="s">
        <v>7525</v>
      </c>
      <c r="J1540" s="183" t="s">
        <v>107</v>
      </c>
      <c r="K1540" s="185" t="s">
        <v>107</v>
      </c>
      <c r="L1540" s="185"/>
    </row>
    <row r="1541" spans="1:12" x14ac:dyDescent="0.25">
      <c r="A1541" s="115">
        <f ca="1">INDEX('1.MetaData'!A:A, MATCH($D1541, '1.MetaData'!$B:$B, 0))</f>
        <v>870</v>
      </c>
      <c r="B1541" s="161" t="s">
        <v>7524</v>
      </c>
      <c r="C1541" s="184" t="s">
        <v>4878</v>
      </c>
      <c r="D1541" s="81" t="str">
        <f ca="1">IF(
    NOT(ISERROR(_xlfn.XLOOKUP($B1541, '4.Illumina'!F:F, '4.Illumina'!E:E))),
    _xlfn.XLOOKUP($B1541, '4.Illumina'!F:F, '4.Illumina'!E:E),
    IF(
        NOT(ISERROR(_xlfn.XLOOKUP($B1541, '4.PacBio'!F:F, '4.PacBio'!E:E))),
        _xlfn.XLOOKUP($B1541, '4.PacBio'!F:F, '4.PacBio'!E:E),
        IF(
            NOT(ISERROR(_xlfn.XLOOKUP($B1541, '4.HiCLibrary'!F:F, '4.HiCLibrary'!E:E))),
            _xlfn.XLOOKUP($B1541, '4.HiCLibrary'!F:F, '4.HiCLibrary'!E:E),
            IFERROR(
                _xlfn.XLOOKUP($B1541, '4.ONT'!F:F, '4.ONT'!E:E, "?"),
                "?"
            )
        )
    )
)</f>
        <v>OG870</v>
      </c>
      <c r="E1541" t="str">
        <f t="shared" si="25"/>
        <v>OG870O_D_IL_NOVA_241108_AMD</v>
      </c>
      <c r="F1541" s="183" t="s">
        <v>6459</v>
      </c>
      <c r="G1541" s="183" t="s">
        <v>6471</v>
      </c>
      <c r="H1541" s="289">
        <v>45604</v>
      </c>
      <c r="I1541" s="183" t="s">
        <v>7526</v>
      </c>
      <c r="J1541" s="183" t="s">
        <v>107</v>
      </c>
      <c r="K1541" s="185" t="s">
        <v>107</v>
      </c>
      <c r="L1541" s="185"/>
    </row>
    <row r="1542" spans="1:12" x14ac:dyDescent="0.25">
      <c r="A1542" s="115">
        <f ca="1">INDEX('1.MetaData'!A:A, MATCH($D1542, '1.MetaData'!$B:$B, 0))</f>
        <v>871</v>
      </c>
      <c r="B1542" s="161" t="s">
        <v>7527</v>
      </c>
      <c r="C1542" s="184" t="s">
        <v>4878</v>
      </c>
      <c r="D1542" s="81" t="str">
        <f ca="1">IF(
    NOT(ISERROR(_xlfn.XLOOKUP($B1542, '4.Illumina'!F:F, '4.Illumina'!E:E))),
    _xlfn.XLOOKUP($B1542, '4.Illumina'!F:F, '4.Illumina'!E:E),
    IF(
        NOT(ISERROR(_xlfn.XLOOKUP($B1542, '4.PacBio'!F:F, '4.PacBio'!E:E))),
        _xlfn.XLOOKUP($B1542, '4.PacBio'!F:F, '4.PacBio'!E:E),
        IF(
            NOT(ISERROR(_xlfn.XLOOKUP($B1542, '4.HiCLibrary'!F:F, '4.HiCLibrary'!E:E))),
            _xlfn.XLOOKUP($B1542, '4.HiCLibrary'!F:F, '4.HiCLibrary'!E:E),
            IFERROR(
                _xlfn.XLOOKUP($B1542, '4.ONT'!F:F, '4.ONT'!E:E, "?"),
                "?"
            )
        )
    )
)</f>
        <v>OG871</v>
      </c>
      <c r="E1542" t="str">
        <f t="shared" si="25"/>
        <v>OG871O_D_IL_ISEQ_241105_AMD</v>
      </c>
      <c r="F1542" s="183" t="s">
        <v>6459</v>
      </c>
      <c r="G1542" s="183" t="s">
        <v>6460</v>
      </c>
      <c r="H1542" s="289">
        <v>45601</v>
      </c>
      <c r="I1542" s="183" t="s">
        <v>7525</v>
      </c>
      <c r="J1542" s="183" t="s">
        <v>107</v>
      </c>
      <c r="K1542" s="185" t="s">
        <v>107</v>
      </c>
      <c r="L1542" s="185"/>
    </row>
    <row r="1543" spans="1:12" x14ac:dyDescent="0.25">
      <c r="A1543" s="115">
        <f ca="1">INDEX('1.MetaData'!A:A, MATCH($D1543, '1.MetaData'!$B:$B, 0))</f>
        <v>871</v>
      </c>
      <c r="B1543" s="161" t="s">
        <v>7527</v>
      </c>
      <c r="C1543" s="184" t="s">
        <v>4878</v>
      </c>
      <c r="D1543" s="81" t="str">
        <f ca="1">IF(
    NOT(ISERROR(_xlfn.XLOOKUP($B1543, '4.Illumina'!F:F, '4.Illumina'!E:E))),
    _xlfn.XLOOKUP($B1543, '4.Illumina'!F:F, '4.Illumina'!E:E),
    IF(
        NOT(ISERROR(_xlfn.XLOOKUP($B1543, '4.PacBio'!F:F, '4.PacBio'!E:E))),
        _xlfn.XLOOKUP($B1543, '4.PacBio'!F:F, '4.PacBio'!E:E),
        IF(
            NOT(ISERROR(_xlfn.XLOOKUP($B1543, '4.HiCLibrary'!F:F, '4.HiCLibrary'!E:E))),
            _xlfn.XLOOKUP($B1543, '4.HiCLibrary'!F:F, '4.HiCLibrary'!E:E),
            IFERROR(
                _xlfn.XLOOKUP($B1543, '4.ONT'!F:F, '4.ONT'!E:E, "?"),
                "?"
            )
        )
    )
)</f>
        <v>OG871</v>
      </c>
      <c r="E1543" t="str">
        <f t="shared" si="25"/>
        <v>OG871O_D_IL_NOVA_241108_AMD</v>
      </c>
      <c r="F1543" s="183" t="s">
        <v>6459</v>
      </c>
      <c r="G1543" s="183" t="s">
        <v>6471</v>
      </c>
      <c r="H1543" s="289">
        <v>45604</v>
      </c>
      <c r="I1543" s="183" t="s">
        <v>7526</v>
      </c>
      <c r="J1543" s="183" t="s">
        <v>107</v>
      </c>
      <c r="K1543" s="185" t="s">
        <v>107</v>
      </c>
      <c r="L1543" s="185"/>
    </row>
    <row r="1544" spans="1:12" x14ac:dyDescent="0.25">
      <c r="A1544" s="115">
        <f ca="1">INDEX('1.MetaData'!A:A, MATCH($D1544, '1.MetaData'!$B:$B, 0))</f>
        <v>872</v>
      </c>
      <c r="B1544" s="161" t="s">
        <v>7528</v>
      </c>
      <c r="C1544" s="184" t="s">
        <v>4878</v>
      </c>
      <c r="D1544" s="81" t="str">
        <f ca="1">IF(
    NOT(ISERROR(_xlfn.XLOOKUP($B1544, '4.Illumina'!F:F, '4.Illumina'!E:E))),
    _xlfn.XLOOKUP($B1544, '4.Illumina'!F:F, '4.Illumina'!E:E),
    IF(
        NOT(ISERROR(_xlfn.XLOOKUP($B1544, '4.PacBio'!F:F, '4.PacBio'!E:E))),
        _xlfn.XLOOKUP($B1544, '4.PacBio'!F:F, '4.PacBio'!E:E),
        IF(
            NOT(ISERROR(_xlfn.XLOOKUP($B1544, '4.HiCLibrary'!F:F, '4.HiCLibrary'!E:E))),
            _xlfn.XLOOKUP($B1544, '4.HiCLibrary'!F:F, '4.HiCLibrary'!E:E),
            IFERROR(
                _xlfn.XLOOKUP($B1544, '4.ONT'!F:F, '4.ONT'!E:E, "?"),
                "?"
            )
        )
    )
)</f>
        <v>OG872</v>
      </c>
      <c r="E1544" t="str">
        <f t="shared" si="25"/>
        <v>OG872O_D_IL_NEXT_241101_AD</v>
      </c>
      <c r="F1544" s="183" t="s">
        <v>6459</v>
      </c>
      <c r="G1544" s="183" t="s">
        <v>6469</v>
      </c>
      <c r="H1544" s="289">
        <v>45597</v>
      </c>
      <c r="I1544" s="183" t="s">
        <v>7529</v>
      </c>
      <c r="J1544" s="183" t="s">
        <v>107</v>
      </c>
      <c r="K1544" s="185" t="s">
        <v>107</v>
      </c>
      <c r="L1544" s="185"/>
    </row>
    <row r="1545" spans="1:12" x14ac:dyDescent="0.25">
      <c r="A1545" s="115">
        <f ca="1">INDEX('1.MetaData'!A:A, MATCH($D1545, '1.MetaData'!$B:$B, 0))</f>
        <v>873</v>
      </c>
      <c r="B1545" s="161" t="s">
        <v>7530</v>
      </c>
      <c r="C1545" s="184" t="s">
        <v>4878</v>
      </c>
      <c r="D1545" s="81" t="str">
        <f ca="1">IF(
    NOT(ISERROR(_xlfn.XLOOKUP($B1545, '4.Illumina'!F:F, '4.Illumina'!E:E))),
    _xlfn.XLOOKUP($B1545, '4.Illumina'!F:F, '4.Illumina'!E:E),
    IF(
        NOT(ISERROR(_xlfn.XLOOKUP($B1545, '4.PacBio'!F:F, '4.PacBio'!E:E))),
        _xlfn.XLOOKUP($B1545, '4.PacBio'!F:F, '4.PacBio'!E:E),
        IF(
            NOT(ISERROR(_xlfn.XLOOKUP($B1545, '4.HiCLibrary'!F:F, '4.HiCLibrary'!E:E))),
            _xlfn.XLOOKUP($B1545, '4.HiCLibrary'!F:F, '4.HiCLibrary'!E:E),
            IFERROR(
                _xlfn.XLOOKUP($B1545, '4.ONT'!F:F, '4.ONT'!E:E, "?"),
                "?"
            )
        )
    )
)</f>
        <v>OG873</v>
      </c>
      <c r="E1545" t="str">
        <f t="shared" si="25"/>
        <v>OG873O_D_IL_ISEQ_241105_AMD</v>
      </c>
      <c r="F1545" s="183" t="s">
        <v>6459</v>
      </c>
      <c r="G1545" s="183" t="s">
        <v>6460</v>
      </c>
      <c r="H1545" s="289">
        <v>45601</v>
      </c>
      <c r="I1545" s="183" t="s">
        <v>7525</v>
      </c>
      <c r="J1545" s="183" t="s">
        <v>107</v>
      </c>
      <c r="K1545" s="185" t="s">
        <v>107</v>
      </c>
      <c r="L1545" s="185"/>
    </row>
    <row r="1546" spans="1:12" x14ac:dyDescent="0.25">
      <c r="A1546" s="115">
        <f ca="1">INDEX('1.MetaData'!A:A, MATCH($D1546, '1.MetaData'!$B:$B, 0))</f>
        <v>873</v>
      </c>
      <c r="B1546" s="161" t="s">
        <v>7530</v>
      </c>
      <c r="C1546" s="184" t="s">
        <v>4878</v>
      </c>
      <c r="D1546" s="81" t="str">
        <f ca="1">IF(
    NOT(ISERROR(_xlfn.XLOOKUP($B1546, '4.Illumina'!F:F, '4.Illumina'!E:E))),
    _xlfn.XLOOKUP($B1546, '4.Illumina'!F:F, '4.Illumina'!E:E),
    IF(
        NOT(ISERROR(_xlfn.XLOOKUP($B1546, '4.PacBio'!F:F, '4.PacBio'!E:E))),
        _xlfn.XLOOKUP($B1546, '4.PacBio'!F:F, '4.PacBio'!E:E),
        IF(
            NOT(ISERROR(_xlfn.XLOOKUP($B1546, '4.HiCLibrary'!F:F, '4.HiCLibrary'!E:E))),
            _xlfn.XLOOKUP($B1546, '4.HiCLibrary'!F:F, '4.HiCLibrary'!E:E),
            IFERROR(
                _xlfn.XLOOKUP($B1546, '4.ONT'!F:F, '4.ONT'!E:E, "?"),
                "?"
            )
        )
    )
)</f>
        <v>OG873</v>
      </c>
      <c r="E1546" t="str">
        <f t="shared" si="25"/>
        <v>OG873O_D_IL_NOVA_241108_AMD</v>
      </c>
      <c r="F1546" s="183" t="s">
        <v>6459</v>
      </c>
      <c r="G1546" s="183" t="s">
        <v>6471</v>
      </c>
      <c r="H1546" s="289">
        <v>45604</v>
      </c>
      <c r="I1546" s="183" t="s">
        <v>7526</v>
      </c>
      <c r="J1546" s="183" t="s">
        <v>107</v>
      </c>
      <c r="K1546" s="185" t="s">
        <v>107</v>
      </c>
      <c r="L1546" s="185"/>
    </row>
    <row r="1547" spans="1:12" x14ac:dyDescent="0.25">
      <c r="A1547" s="115">
        <f ca="1">INDEX('1.MetaData'!A:A, MATCH($D1547, '1.MetaData'!$B:$B, 0))</f>
        <v>874</v>
      </c>
      <c r="B1547" s="161" t="s">
        <v>7531</v>
      </c>
      <c r="C1547" s="184" t="s">
        <v>4878</v>
      </c>
      <c r="D1547" s="81" t="str">
        <f ca="1">IF(
    NOT(ISERROR(_xlfn.XLOOKUP($B1547, '4.Illumina'!F:F, '4.Illumina'!E:E))),
    _xlfn.XLOOKUP($B1547, '4.Illumina'!F:F, '4.Illumina'!E:E),
    IF(
        NOT(ISERROR(_xlfn.XLOOKUP($B1547, '4.PacBio'!F:F, '4.PacBio'!E:E))),
        _xlfn.XLOOKUP($B1547, '4.PacBio'!F:F, '4.PacBio'!E:E),
        IF(
            NOT(ISERROR(_xlfn.XLOOKUP($B1547, '4.HiCLibrary'!F:F, '4.HiCLibrary'!E:E))),
            _xlfn.XLOOKUP($B1547, '4.HiCLibrary'!F:F, '4.HiCLibrary'!E:E),
            IFERROR(
                _xlfn.XLOOKUP($B1547, '4.ONT'!F:F, '4.ONT'!E:E, "?"),
                "?"
            )
        )
    )
)</f>
        <v>OG874</v>
      </c>
      <c r="E1547" t="str">
        <f t="shared" si="25"/>
        <v>OG874O_D_IL_NEXT_241101_AD</v>
      </c>
      <c r="F1547" s="183" t="s">
        <v>6459</v>
      </c>
      <c r="G1547" s="183" t="s">
        <v>6469</v>
      </c>
      <c r="H1547" s="289">
        <v>45597</v>
      </c>
      <c r="I1547" s="183" t="s">
        <v>7529</v>
      </c>
      <c r="J1547" s="183" t="s">
        <v>107</v>
      </c>
      <c r="K1547" s="185" t="s">
        <v>107</v>
      </c>
      <c r="L1547" s="185"/>
    </row>
    <row r="1548" spans="1:12" x14ac:dyDescent="0.25">
      <c r="A1548" s="115">
        <f ca="1">INDEX('1.MetaData'!A:A, MATCH($D1548, '1.MetaData'!$B:$B, 0))</f>
        <v>875</v>
      </c>
      <c r="B1548" s="161" t="s">
        <v>7532</v>
      </c>
      <c r="C1548" s="184" t="s">
        <v>4878</v>
      </c>
      <c r="D1548" s="81" t="str">
        <f ca="1">IF(
    NOT(ISERROR(_xlfn.XLOOKUP($B1548, '4.Illumina'!F:F, '4.Illumina'!E:E))),
    _xlfn.XLOOKUP($B1548, '4.Illumina'!F:F, '4.Illumina'!E:E),
    IF(
        NOT(ISERROR(_xlfn.XLOOKUP($B1548, '4.PacBio'!F:F, '4.PacBio'!E:E))),
        _xlfn.XLOOKUP($B1548, '4.PacBio'!F:F, '4.PacBio'!E:E),
        IF(
            NOT(ISERROR(_xlfn.XLOOKUP($B1548, '4.HiCLibrary'!F:F, '4.HiCLibrary'!E:E))),
            _xlfn.XLOOKUP($B1548, '4.HiCLibrary'!F:F, '4.HiCLibrary'!E:E),
            IFERROR(
                _xlfn.XLOOKUP($B1548, '4.ONT'!F:F, '4.ONT'!E:E, "?"),
                "?"
            )
        )
    )
)</f>
        <v>OG875</v>
      </c>
      <c r="E1548" t="str">
        <f t="shared" si="25"/>
        <v>OG875O_D_IL_NEXT_241101_AD</v>
      </c>
      <c r="F1548" s="183" t="s">
        <v>6459</v>
      </c>
      <c r="G1548" s="183" t="s">
        <v>6469</v>
      </c>
      <c r="H1548" s="289">
        <v>45597</v>
      </c>
      <c r="I1548" s="183" t="s">
        <v>7529</v>
      </c>
      <c r="J1548" s="183" t="s">
        <v>107</v>
      </c>
      <c r="K1548" s="185" t="s">
        <v>107</v>
      </c>
      <c r="L1548" s="185"/>
    </row>
    <row r="1549" spans="1:12" x14ac:dyDescent="0.25">
      <c r="A1549" s="115">
        <f ca="1">INDEX('1.MetaData'!A:A, MATCH($D1549, '1.MetaData'!$B:$B, 0))</f>
        <v>876</v>
      </c>
      <c r="B1549" s="161" t="s">
        <v>7533</v>
      </c>
      <c r="C1549" s="184" t="s">
        <v>4878</v>
      </c>
      <c r="D1549" s="81" t="str">
        <f ca="1">IF(
    NOT(ISERROR(_xlfn.XLOOKUP($B1549, '4.Illumina'!F:F, '4.Illumina'!E:E))),
    _xlfn.XLOOKUP($B1549, '4.Illumina'!F:F, '4.Illumina'!E:E),
    IF(
        NOT(ISERROR(_xlfn.XLOOKUP($B1549, '4.PacBio'!F:F, '4.PacBio'!E:E))),
        _xlfn.XLOOKUP($B1549, '4.PacBio'!F:F, '4.PacBio'!E:E),
        IF(
            NOT(ISERROR(_xlfn.XLOOKUP($B1549, '4.HiCLibrary'!F:F, '4.HiCLibrary'!E:E))),
            _xlfn.XLOOKUP($B1549, '4.HiCLibrary'!F:F, '4.HiCLibrary'!E:E),
            IFERROR(
                _xlfn.XLOOKUP($B1549, '4.ONT'!F:F, '4.ONT'!E:E, "?"),
                "?"
            )
        )
    )
)</f>
        <v>OG876</v>
      </c>
      <c r="E1549" t="str">
        <f t="shared" si="25"/>
        <v>OG876O_D_IL_ISEQ_241105_AMD</v>
      </c>
      <c r="F1549" s="183" t="s">
        <v>6459</v>
      </c>
      <c r="G1549" s="183" t="s">
        <v>6460</v>
      </c>
      <c r="H1549" s="289">
        <v>45601</v>
      </c>
      <c r="I1549" s="183" t="s">
        <v>7525</v>
      </c>
      <c r="J1549" s="183" t="s">
        <v>107</v>
      </c>
      <c r="K1549" s="185" t="s">
        <v>107</v>
      </c>
      <c r="L1549" s="185"/>
    </row>
    <row r="1550" spans="1:12" x14ac:dyDescent="0.25">
      <c r="A1550" s="115">
        <f ca="1">INDEX('1.MetaData'!A:A, MATCH($D1550, '1.MetaData'!$B:$B, 0))</f>
        <v>876</v>
      </c>
      <c r="B1550" s="161" t="s">
        <v>7533</v>
      </c>
      <c r="C1550" s="184" t="s">
        <v>4878</v>
      </c>
      <c r="D1550" s="81" t="str">
        <f ca="1">IF(
    NOT(ISERROR(_xlfn.XLOOKUP($B1550, '4.Illumina'!F:F, '4.Illumina'!E:E))),
    _xlfn.XLOOKUP($B1550, '4.Illumina'!F:F, '4.Illumina'!E:E),
    IF(
        NOT(ISERROR(_xlfn.XLOOKUP($B1550, '4.PacBio'!F:F, '4.PacBio'!E:E))),
        _xlfn.XLOOKUP($B1550, '4.PacBio'!F:F, '4.PacBio'!E:E),
        IF(
            NOT(ISERROR(_xlfn.XLOOKUP($B1550, '4.HiCLibrary'!F:F, '4.HiCLibrary'!E:E))),
            _xlfn.XLOOKUP($B1550, '4.HiCLibrary'!F:F, '4.HiCLibrary'!E:E),
            IFERROR(
                _xlfn.XLOOKUP($B1550, '4.ONT'!F:F, '4.ONT'!E:E, "?"),
                "?"
            )
        )
    )
)</f>
        <v>OG876</v>
      </c>
      <c r="E1550" t="str">
        <f t="shared" si="25"/>
        <v>OG876O_D_IL_NOVA_241108_AMD</v>
      </c>
      <c r="F1550" s="183" t="s">
        <v>6459</v>
      </c>
      <c r="G1550" s="183" t="s">
        <v>6471</v>
      </c>
      <c r="H1550" s="289">
        <v>45604</v>
      </c>
      <c r="I1550" s="183" t="s">
        <v>7526</v>
      </c>
      <c r="J1550" s="183" t="s">
        <v>107</v>
      </c>
      <c r="K1550" s="185" t="s">
        <v>107</v>
      </c>
      <c r="L1550" s="185"/>
    </row>
    <row r="1551" spans="1:12" x14ac:dyDescent="0.25">
      <c r="A1551" s="115">
        <f ca="1">INDEX('1.MetaData'!A:A, MATCH($D1551, '1.MetaData'!$B:$B, 0))</f>
        <v>877</v>
      </c>
      <c r="B1551" s="161" t="s">
        <v>7534</v>
      </c>
      <c r="C1551" s="184" t="s">
        <v>4878</v>
      </c>
      <c r="D1551" s="81" t="str">
        <f ca="1">IF(
    NOT(ISERROR(_xlfn.XLOOKUP($B1551, '4.Illumina'!F:F, '4.Illumina'!E:E))),
    _xlfn.XLOOKUP($B1551, '4.Illumina'!F:F, '4.Illumina'!E:E),
    IF(
        NOT(ISERROR(_xlfn.XLOOKUP($B1551, '4.PacBio'!F:F, '4.PacBio'!E:E))),
        _xlfn.XLOOKUP($B1551, '4.PacBio'!F:F, '4.PacBio'!E:E),
        IF(
            NOT(ISERROR(_xlfn.XLOOKUP($B1551, '4.HiCLibrary'!F:F, '4.HiCLibrary'!E:E))),
            _xlfn.XLOOKUP($B1551, '4.HiCLibrary'!F:F, '4.HiCLibrary'!E:E),
            IFERROR(
                _xlfn.XLOOKUP($B1551, '4.ONT'!F:F, '4.ONT'!E:E, "?"),
                "?"
            )
        )
    )
)</f>
        <v>OG877</v>
      </c>
      <c r="E1551" t="str">
        <f t="shared" si="25"/>
        <v>OG877O_D_IL_ISEQ_241105_AMD</v>
      </c>
      <c r="F1551" s="183" t="s">
        <v>6459</v>
      </c>
      <c r="G1551" s="183" t="s">
        <v>6460</v>
      </c>
      <c r="H1551" s="289">
        <v>45601</v>
      </c>
      <c r="I1551" s="183" t="s">
        <v>7525</v>
      </c>
      <c r="J1551" s="183" t="s">
        <v>107</v>
      </c>
      <c r="K1551" s="185" t="s">
        <v>107</v>
      </c>
      <c r="L1551" s="185"/>
    </row>
    <row r="1552" spans="1:12" x14ac:dyDescent="0.25">
      <c r="A1552" s="115">
        <f ca="1">INDEX('1.MetaData'!A:A, MATCH($D1552, '1.MetaData'!$B:$B, 0))</f>
        <v>877</v>
      </c>
      <c r="B1552" s="161" t="s">
        <v>7534</v>
      </c>
      <c r="C1552" s="184" t="s">
        <v>4878</v>
      </c>
      <c r="D1552" s="81" t="str">
        <f ca="1">IF(
    NOT(ISERROR(_xlfn.XLOOKUP($B1552, '4.Illumina'!F:F, '4.Illumina'!E:E))),
    _xlfn.XLOOKUP($B1552, '4.Illumina'!F:F, '4.Illumina'!E:E),
    IF(
        NOT(ISERROR(_xlfn.XLOOKUP($B1552, '4.PacBio'!F:F, '4.PacBio'!E:E))),
        _xlfn.XLOOKUP($B1552, '4.PacBio'!F:F, '4.PacBio'!E:E),
        IF(
            NOT(ISERROR(_xlfn.XLOOKUP($B1552, '4.HiCLibrary'!F:F, '4.HiCLibrary'!E:E))),
            _xlfn.XLOOKUP($B1552, '4.HiCLibrary'!F:F, '4.HiCLibrary'!E:E),
            IFERROR(
                _xlfn.XLOOKUP($B1552, '4.ONT'!F:F, '4.ONT'!E:E, "?"),
                "?"
            )
        )
    )
)</f>
        <v>OG877</v>
      </c>
      <c r="E1552" t="str">
        <f t="shared" si="25"/>
        <v>OG877O_D_IL_NOVA_241108_AMD</v>
      </c>
      <c r="F1552" s="183" t="s">
        <v>6459</v>
      </c>
      <c r="G1552" s="183" t="s">
        <v>6471</v>
      </c>
      <c r="H1552" s="289">
        <v>45604</v>
      </c>
      <c r="I1552" s="183" t="s">
        <v>7526</v>
      </c>
      <c r="J1552" s="183" t="s">
        <v>107</v>
      </c>
      <c r="K1552" s="185" t="s">
        <v>107</v>
      </c>
      <c r="L1552" s="185"/>
    </row>
    <row r="1553" spans="1:12" x14ac:dyDescent="0.25">
      <c r="A1553" s="115">
        <f ca="1">INDEX('1.MetaData'!A:A, MATCH($D1553, '1.MetaData'!$B:$B, 0))</f>
        <v>878</v>
      </c>
      <c r="B1553" s="161" t="s">
        <v>7535</v>
      </c>
      <c r="C1553" s="184" t="s">
        <v>4878</v>
      </c>
      <c r="D1553" s="81" t="str">
        <f ca="1">IF(
    NOT(ISERROR(_xlfn.XLOOKUP($B1553, '4.Illumina'!F:F, '4.Illumina'!E:E))),
    _xlfn.XLOOKUP($B1553, '4.Illumina'!F:F, '4.Illumina'!E:E),
    IF(
        NOT(ISERROR(_xlfn.XLOOKUP($B1553, '4.PacBio'!F:F, '4.PacBio'!E:E))),
        _xlfn.XLOOKUP($B1553, '4.PacBio'!F:F, '4.PacBio'!E:E),
        IF(
            NOT(ISERROR(_xlfn.XLOOKUP($B1553, '4.HiCLibrary'!F:F, '4.HiCLibrary'!E:E))),
            _xlfn.XLOOKUP($B1553, '4.HiCLibrary'!F:F, '4.HiCLibrary'!E:E),
            IFERROR(
                _xlfn.XLOOKUP($B1553, '4.ONT'!F:F, '4.ONT'!E:E, "?"),
                "?"
            )
        )
    )
)</f>
        <v>OG878</v>
      </c>
      <c r="E1553" t="str">
        <f t="shared" si="25"/>
        <v>OG878O_D_IL_ISEQ_241105_AMD</v>
      </c>
      <c r="F1553" s="183" t="s">
        <v>6459</v>
      </c>
      <c r="G1553" s="183" t="s">
        <v>6460</v>
      </c>
      <c r="H1553" s="289">
        <v>45601</v>
      </c>
      <c r="I1553" s="183" t="s">
        <v>7525</v>
      </c>
      <c r="J1553" s="183" t="s">
        <v>107</v>
      </c>
      <c r="K1553" s="185" t="s">
        <v>107</v>
      </c>
      <c r="L1553" s="185"/>
    </row>
    <row r="1554" spans="1:12" x14ac:dyDescent="0.25">
      <c r="A1554" s="115">
        <f ca="1">INDEX('1.MetaData'!A:A, MATCH($D1554, '1.MetaData'!$B:$B, 0))</f>
        <v>878</v>
      </c>
      <c r="B1554" s="161" t="s">
        <v>7535</v>
      </c>
      <c r="C1554" s="184" t="s">
        <v>4878</v>
      </c>
      <c r="D1554" s="81" t="str">
        <f ca="1">IF(
    NOT(ISERROR(_xlfn.XLOOKUP($B1554, '4.Illumina'!F:F, '4.Illumina'!E:E))),
    _xlfn.XLOOKUP($B1554, '4.Illumina'!F:F, '4.Illumina'!E:E),
    IF(
        NOT(ISERROR(_xlfn.XLOOKUP($B1554, '4.PacBio'!F:F, '4.PacBio'!E:E))),
        _xlfn.XLOOKUP($B1554, '4.PacBio'!F:F, '4.PacBio'!E:E),
        IF(
            NOT(ISERROR(_xlfn.XLOOKUP($B1554, '4.HiCLibrary'!F:F, '4.HiCLibrary'!E:E))),
            _xlfn.XLOOKUP($B1554, '4.HiCLibrary'!F:F, '4.HiCLibrary'!E:E),
            IFERROR(
                _xlfn.XLOOKUP($B1554, '4.ONT'!F:F, '4.ONT'!E:E, "?"),
                "?"
            )
        )
    )
)</f>
        <v>OG878</v>
      </c>
      <c r="E1554" t="str">
        <f t="shared" si="25"/>
        <v>OG878O_D_IL_NOVA_241108_AMD</v>
      </c>
      <c r="F1554" s="183" t="s">
        <v>6459</v>
      </c>
      <c r="G1554" s="183" t="s">
        <v>6471</v>
      </c>
      <c r="H1554" s="289">
        <v>45604</v>
      </c>
      <c r="I1554" s="183" t="s">
        <v>7526</v>
      </c>
      <c r="J1554" s="183" t="s">
        <v>107</v>
      </c>
      <c r="K1554" s="185" t="s">
        <v>107</v>
      </c>
      <c r="L1554" s="185"/>
    </row>
    <row r="1555" spans="1:12" x14ac:dyDescent="0.25">
      <c r="A1555" s="115">
        <f ca="1">INDEX('1.MetaData'!A:A, MATCH($D1555, '1.MetaData'!$B:$B, 0))</f>
        <v>879</v>
      </c>
      <c r="B1555" s="161" t="s">
        <v>7536</v>
      </c>
      <c r="C1555" s="184" t="s">
        <v>4878</v>
      </c>
      <c r="D1555" s="81" t="str">
        <f ca="1">IF(
    NOT(ISERROR(_xlfn.XLOOKUP($B1555, '4.Illumina'!F:F, '4.Illumina'!E:E))),
    _xlfn.XLOOKUP($B1555, '4.Illumina'!F:F, '4.Illumina'!E:E),
    IF(
        NOT(ISERROR(_xlfn.XLOOKUP($B1555, '4.PacBio'!F:F, '4.PacBio'!E:E))),
        _xlfn.XLOOKUP($B1555, '4.PacBio'!F:F, '4.PacBio'!E:E),
        IF(
            NOT(ISERROR(_xlfn.XLOOKUP($B1555, '4.HiCLibrary'!F:F, '4.HiCLibrary'!E:E))),
            _xlfn.XLOOKUP($B1555, '4.HiCLibrary'!F:F, '4.HiCLibrary'!E:E),
            IFERROR(
                _xlfn.XLOOKUP($B1555, '4.ONT'!F:F, '4.ONT'!E:E, "?"),
                "?"
            )
        )
    )
)</f>
        <v>OG879</v>
      </c>
      <c r="E1555" t="str">
        <f t="shared" si="25"/>
        <v>OG879O_D_IL_ISEQ_241105_AMD</v>
      </c>
      <c r="F1555" s="183" t="s">
        <v>6459</v>
      </c>
      <c r="G1555" s="183" t="s">
        <v>6460</v>
      </c>
      <c r="H1555" s="289">
        <v>45601</v>
      </c>
      <c r="I1555" s="183" t="s">
        <v>7525</v>
      </c>
      <c r="J1555" s="183" t="s">
        <v>107</v>
      </c>
      <c r="K1555" s="185" t="s">
        <v>107</v>
      </c>
      <c r="L1555" s="185"/>
    </row>
    <row r="1556" spans="1:12" x14ac:dyDescent="0.25">
      <c r="A1556" s="115">
        <f ca="1">INDEX('1.MetaData'!A:A, MATCH($D1556, '1.MetaData'!$B:$B, 0))</f>
        <v>879</v>
      </c>
      <c r="B1556" s="161" t="s">
        <v>7536</v>
      </c>
      <c r="C1556" s="184" t="s">
        <v>4878</v>
      </c>
      <c r="D1556" s="81" t="str">
        <f ca="1">IF(
    NOT(ISERROR(_xlfn.XLOOKUP($B1556, '4.Illumina'!F:F, '4.Illumina'!E:E))),
    _xlfn.XLOOKUP($B1556, '4.Illumina'!F:F, '4.Illumina'!E:E),
    IF(
        NOT(ISERROR(_xlfn.XLOOKUP($B1556, '4.PacBio'!F:F, '4.PacBio'!E:E))),
        _xlfn.XLOOKUP($B1556, '4.PacBio'!F:F, '4.PacBio'!E:E),
        IF(
            NOT(ISERROR(_xlfn.XLOOKUP($B1556, '4.HiCLibrary'!F:F, '4.HiCLibrary'!E:E))),
            _xlfn.XLOOKUP($B1556, '4.HiCLibrary'!F:F, '4.HiCLibrary'!E:E),
            IFERROR(
                _xlfn.XLOOKUP($B1556, '4.ONT'!F:F, '4.ONT'!E:E, "?"),
                "?"
            )
        )
    )
)</f>
        <v>OG879</v>
      </c>
      <c r="E1556" t="str">
        <f t="shared" si="25"/>
        <v>OG879O_D_IL_NOVA_241108_AMD</v>
      </c>
      <c r="F1556" s="183" t="s">
        <v>6459</v>
      </c>
      <c r="G1556" s="183" t="s">
        <v>6471</v>
      </c>
      <c r="H1556" s="289">
        <v>45604</v>
      </c>
      <c r="I1556" s="183" t="s">
        <v>7526</v>
      </c>
      <c r="J1556" s="183" t="s">
        <v>107</v>
      </c>
      <c r="K1556" s="185" t="s">
        <v>107</v>
      </c>
      <c r="L1556" s="185"/>
    </row>
    <row r="1557" spans="1:12" x14ac:dyDescent="0.25">
      <c r="A1557" s="115">
        <f ca="1">INDEX('1.MetaData'!A:A, MATCH($D1557, '1.MetaData'!$B:$B, 0))</f>
        <v>880</v>
      </c>
      <c r="B1557" s="161" t="s">
        <v>7537</v>
      </c>
      <c r="C1557" s="184" t="s">
        <v>4878</v>
      </c>
      <c r="D1557" s="81" t="str">
        <f ca="1">IF(
    NOT(ISERROR(_xlfn.XLOOKUP($B1557, '4.Illumina'!F:F, '4.Illumina'!E:E))),
    _xlfn.XLOOKUP($B1557, '4.Illumina'!F:F, '4.Illumina'!E:E),
    IF(
        NOT(ISERROR(_xlfn.XLOOKUP($B1557, '4.PacBio'!F:F, '4.PacBio'!E:E))),
        _xlfn.XLOOKUP($B1557, '4.PacBio'!F:F, '4.PacBio'!E:E),
        IF(
            NOT(ISERROR(_xlfn.XLOOKUP($B1557, '4.HiCLibrary'!F:F, '4.HiCLibrary'!E:E))),
            _xlfn.XLOOKUP($B1557, '4.HiCLibrary'!F:F, '4.HiCLibrary'!E:E),
            IFERROR(
                _xlfn.XLOOKUP($B1557, '4.ONT'!F:F, '4.ONT'!E:E, "?"),
                "?"
            )
        )
    )
)</f>
        <v>OG880</v>
      </c>
      <c r="E1557" t="str">
        <f t="shared" si="25"/>
        <v>OG880O_D_IL_ISEQ_241105_AMD</v>
      </c>
      <c r="F1557" s="183" t="s">
        <v>6459</v>
      </c>
      <c r="G1557" s="183" t="s">
        <v>6460</v>
      </c>
      <c r="H1557" s="289">
        <v>45601</v>
      </c>
      <c r="I1557" s="183" t="s">
        <v>7525</v>
      </c>
      <c r="J1557" s="183" t="s">
        <v>107</v>
      </c>
      <c r="K1557" s="185" t="s">
        <v>107</v>
      </c>
      <c r="L1557" s="185"/>
    </row>
    <row r="1558" spans="1:12" x14ac:dyDescent="0.25">
      <c r="A1558" s="115">
        <f ca="1">INDEX('1.MetaData'!A:A, MATCH($D1558, '1.MetaData'!$B:$B, 0))</f>
        <v>880</v>
      </c>
      <c r="B1558" s="161" t="s">
        <v>7537</v>
      </c>
      <c r="C1558" s="184" t="s">
        <v>4878</v>
      </c>
      <c r="D1558" s="81" t="str">
        <f ca="1">IF(
    NOT(ISERROR(_xlfn.XLOOKUP($B1558, '4.Illumina'!F:F, '4.Illumina'!E:E))),
    _xlfn.XLOOKUP($B1558, '4.Illumina'!F:F, '4.Illumina'!E:E),
    IF(
        NOT(ISERROR(_xlfn.XLOOKUP($B1558, '4.PacBio'!F:F, '4.PacBio'!E:E))),
        _xlfn.XLOOKUP($B1558, '4.PacBio'!F:F, '4.PacBio'!E:E),
        IF(
            NOT(ISERROR(_xlfn.XLOOKUP($B1558, '4.HiCLibrary'!F:F, '4.HiCLibrary'!E:E))),
            _xlfn.XLOOKUP($B1558, '4.HiCLibrary'!F:F, '4.HiCLibrary'!E:E),
            IFERROR(
                _xlfn.XLOOKUP($B1558, '4.ONT'!F:F, '4.ONT'!E:E, "?"),
                "?"
            )
        )
    )
)</f>
        <v>OG880</v>
      </c>
      <c r="E1558" t="str">
        <f t="shared" si="25"/>
        <v>OG880O_D_IL_NOVA_241108_AMD</v>
      </c>
      <c r="F1558" s="183" t="s">
        <v>6459</v>
      </c>
      <c r="G1558" s="183" t="s">
        <v>6471</v>
      </c>
      <c r="H1558" s="289">
        <v>45604</v>
      </c>
      <c r="I1558" s="183" t="s">
        <v>7526</v>
      </c>
      <c r="J1558" s="183" t="s">
        <v>107</v>
      </c>
      <c r="K1558" s="185" t="s">
        <v>107</v>
      </c>
      <c r="L1558" s="185"/>
    </row>
    <row r="1559" spans="1:12" x14ac:dyDescent="0.25">
      <c r="A1559" s="115">
        <f ca="1">INDEX('1.MetaData'!A:A, MATCH($D1559, '1.MetaData'!$B:$B, 0))</f>
        <v>881</v>
      </c>
      <c r="B1559" s="161" t="s">
        <v>7538</v>
      </c>
      <c r="C1559" s="184" t="s">
        <v>4878</v>
      </c>
      <c r="D1559" s="81" t="str">
        <f ca="1">IF(
    NOT(ISERROR(_xlfn.XLOOKUP($B1559, '4.Illumina'!F:F, '4.Illumina'!E:E))),
    _xlfn.XLOOKUP($B1559, '4.Illumina'!F:F, '4.Illumina'!E:E),
    IF(
        NOT(ISERROR(_xlfn.XLOOKUP($B1559, '4.PacBio'!F:F, '4.PacBio'!E:E))),
        _xlfn.XLOOKUP($B1559, '4.PacBio'!F:F, '4.PacBio'!E:E),
        IF(
            NOT(ISERROR(_xlfn.XLOOKUP($B1559, '4.HiCLibrary'!F:F, '4.HiCLibrary'!E:E))),
            _xlfn.XLOOKUP($B1559, '4.HiCLibrary'!F:F, '4.HiCLibrary'!E:E),
            IFERROR(
                _xlfn.XLOOKUP($B1559, '4.ONT'!F:F, '4.ONT'!E:E, "?"),
                "?"
            )
        )
    )
)</f>
        <v>OG881</v>
      </c>
      <c r="E1559" t="str">
        <f t="shared" si="25"/>
        <v>OG881O_D_IL_ISEQ_241105_AMD</v>
      </c>
      <c r="F1559" s="183" t="s">
        <v>6459</v>
      </c>
      <c r="G1559" s="183" t="s">
        <v>6460</v>
      </c>
      <c r="H1559" s="289">
        <v>45601</v>
      </c>
      <c r="I1559" s="183" t="s">
        <v>7525</v>
      </c>
      <c r="J1559" s="183" t="s">
        <v>107</v>
      </c>
      <c r="K1559" s="185" t="s">
        <v>107</v>
      </c>
      <c r="L1559" s="185"/>
    </row>
    <row r="1560" spans="1:12" x14ac:dyDescent="0.25">
      <c r="A1560" s="115">
        <f ca="1">INDEX('1.MetaData'!A:A, MATCH($D1560, '1.MetaData'!$B:$B, 0))</f>
        <v>881</v>
      </c>
      <c r="B1560" s="161" t="s">
        <v>7538</v>
      </c>
      <c r="C1560" s="184" t="s">
        <v>4878</v>
      </c>
      <c r="D1560" s="81" t="str">
        <f ca="1">IF(
    NOT(ISERROR(_xlfn.XLOOKUP($B1560, '4.Illumina'!F:F, '4.Illumina'!E:E))),
    _xlfn.XLOOKUP($B1560, '4.Illumina'!F:F, '4.Illumina'!E:E),
    IF(
        NOT(ISERROR(_xlfn.XLOOKUP($B1560, '4.PacBio'!F:F, '4.PacBio'!E:E))),
        _xlfn.XLOOKUP($B1560, '4.PacBio'!F:F, '4.PacBio'!E:E),
        IF(
            NOT(ISERROR(_xlfn.XLOOKUP($B1560, '4.HiCLibrary'!F:F, '4.HiCLibrary'!E:E))),
            _xlfn.XLOOKUP($B1560, '4.HiCLibrary'!F:F, '4.HiCLibrary'!E:E),
            IFERROR(
                _xlfn.XLOOKUP($B1560, '4.ONT'!F:F, '4.ONT'!E:E, "?"),
                "?"
            )
        )
    )
)</f>
        <v>OG881</v>
      </c>
      <c r="E1560" t="str">
        <f t="shared" si="25"/>
        <v>OG881O_D_IL_NOVA_241108_AMD</v>
      </c>
      <c r="F1560" s="183" t="s">
        <v>6459</v>
      </c>
      <c r="G1560" s="183" t="s">
        <v>6471</v>
      </c>
      <c r="H1560" s="289">
        <v>45604</v>
      </c>
      <c r="I1560" s="183" t="s">
        <v>7526</v>
      </c>
      <c r="J1560" s="183" t="s">
        <v>107</v>
      </c>
      <c r="K1560" s="185" t="s">
        <v>107</v>
      </c>
      <c r="L1560" s="185"/>
    </row>
    <row r="1561" spans="1:12" x14ac:dyDescent="0.25">
      <c r="A1561" s="115">
        <f ca="1">INDEX('1.MetaData'!A:A, MATCH($D1561, '1.MetaData'!$B:$B, 0))</f>
        <v>882</v>
      </c>
      <c r="B1561" s="161" t="s">
        <v>7539</v>
      </c>
      <c r="C1561" s="184" t="s">
        <v>4878</v>
      </c>
      <c r="D1561" s="81" t="str">
        <f ca="1">IF(
    NOT(ISERROR(_xlfn.XLOOKUP($B1561, '4.Illumina'!F:F, '4.Illumina'!E:E))),
    _xlfn.XLOOKUP($B1561, '4.Illumina'!F:F, '4.Illumina'!E:E),
    IF(
        NOT(ISERROR(_xlfn.XLOOKUP($B1561, '4.PacBio'!F:F, '4.PacBio'!E:E))),
        _xlfn.XLOOKUP($B1561, '4.PacBio'!F:F, '4.PacBio'!E:E),
        IF(
            NOT(ISERROR(_xlfn.XLOOKUP($B1561, '4.HiCLibrary'!F:F, '4.HiCLibrary'!E:E))),
            _xlfn.XLOOKUP($B1561, '4.HiCLibrary'!F:F, '4.HiCLibrary'!E:E),
            IFERROR(
                _xlfn.XLOOKUP($B1561, '4.ONT'!F:F, '4.ONT'!E:E, "?"),
                "?"
            )
        )
    )
)</f>
        <v>OG882</v>
      </c>
      <c r="E1561" t="str">
        <f t="shared" si="25"/>
        <v>OG882O_D_IL_ISEQ_241105_AMD</v>
      </c>
      <c r="F1561" s="183" t="s">
        <v>6459</v>
      </c>
      <c r="G1561" s="183" t="s">
        <v>6460</v>
      </c>
      <c r="H1561" s="289">
        <v>45601</v>
      </c>
      <c r="I1561" s="183" t="s">
        <v>7525</v>
      </c>
      <c r="J1561" s="183" t="s">
        <v>107</v>
      </c>
      <c r="K1561" s="185" t="s">
        <v>107</v>
      </c>
      <c r="L1561" s="185"/>
    </row>
    <row r="1562" spans="1:12" x14ac:dyDescent="0.25">
      <c r="A1562" s="115">
        <f ca="1">INDEX('1.MetaData'!A:A, MATCH($D1562, '1.MetaData'!$B:$B, 0))</f>
        <v>882</v>
      </c>
      <c r="B1562" s="161" t="s">
        <v>7539</v>
      </c>
      <c r="C1562" s="184" t="s">
        <v>4878</v>
      </c>
      <c r="D1562" s="81" t="str">
        <f ca="1">IF(
    NOT(ISERROR(_xlfn.XLOOKUP($B1562, '4.Illumina'!F:F, '4.Illumina'!E:E))),
    _xlfn.XLOOKUP($B1562, '4.Illumina'!F:F, '4.Illumina'!E:E),
    IF(
        NOT(ISERROR(_xlfn.XLOOKUP($B1562, '4.PacBio'!F:F, '4.PacBio'!E:E))),
        _xlfn.XLOOKUP($B1562, '4.PacBio'!F:F, '4.PacBio'!E:E),
        IF(
            NOT(ISERROR(_xlfn.XLOOKUP($B1562, '4.HiCLibrary'!F:F, '4.HiCLibrary'!E:E))),
            _xlfn.XLOOKUP($B1562, '4.HiCLibrary'!F:F, '4.HiCLibrary'!E:E),
            IFERROR(
                _xlfn.XLOOKUP($B1562, '4.ONT'!F:F, '4.ONT'!E:E, "?"),
                "?"
            )
        )
    )
)</f>
        <v>OG882</v>
      </c>
      <c r="E1562" t="str">
        <f t="shared" si="25"/>
        <v>OG882O_D_IL_NOVA_241108_AMD</v>
      </c>
      <c r="F1562" s="183" t="s">
        <v>6459</v>
      </c>
      <c r="G1562" s="183" t="s">
        <v>6471</v>
      </c>
      <c r="H1562" s="289">
        <v>45604</v>
      </c>
      <c r="I1562" s="183" t="s">
        <v>7526</v>
      </c>
      <c r="J1562" s="183" t="s">
        <v>107</v>
      </c>
      <c r="K1562" s="185" t="s">
        <v>107</v>
      </c>
      <c r="L1562" s="185"/>
    </row>
    <row r="1563" spans="1:12" x14ac:dyDescent="0.25">
      <c r="A1563" s="115">
        <f ca="1">INDEX('1.MetaData'!A:A, MATCH($D1563, '1.MetaData'!$B:$B, 0))</f>
        <v>883</v>
      </c>
      <c r="B1563" s="161" t="s">
        <v>7540</v>
      </c>
      <c r="C1563" s="184" t="s">
        <v>4878</v>
      </c>
      <c r="D1563" s="81" t="str">
        <f ca="1">IF(
    NOT(ISERROR(_xlfn.XLOOKUP($B1563, '4.Illumina'!F:F, '4.Illumina'!E:E))),
    _xlfn.XLOOKUP($B1563, '4.Illumina'!F:F, '4.Illumina'!E:E),
    IF(
        NOT(ISERROR(_xlfn.XLOOKUP($B1563, '4.PacBio'!F:F, '4.PacBio'!E:E))),
        _xlfn.XLOOKUP($B1563, '4.PacBio'!F:F, '4.PacBio'!E:E),
        IF(
            NOT(ISERROR(_xlfn.XLOOKUP($B1563, '4.HiCLibrary'!F:F, '4.HiCLibrary'!E:E))),
            _xlfn.XLOOKUP($B1563, '4.HiCLibrary'!F:F, '4.HiCLibrary'!E:E),
            IFERROR(
                _xlfn.XLOOKUP($B1563, '4.ONT'!F:F, '4.ONT'!E:E, "?"),
                "?"
            )
        )
    )
)</f>
        <v>OG883</v>
      </c>
      <c r="E1563" t="str">
        <f t="shared" si="25"/>
        <v>OG883O_D_IL_ISEQ_241105_AMD</v>
      </c>
      <c r="F1563" s="183" t="s">
        <v>6459</v>
      </c>
      <c r="G1563" s="183" t="s">
        <v>6460</v>
      </c>
      <c r="H1563" s="289">
        <v>45601</v>
      </c>
      <c r="I1563" s="183" t="s">
        <v>7525</v>
      </c>
      <c r="J1563" s="183" t="s">
        <v>107</v>
      </c>
      <c r="K1563" s="185" t="s">
        <v>107</v>
      </c>
      <c r="L1563" s="185"/>
    </row>
    <row r="1564" spans="1:12" x14ac:dyDescent="0.25">
      <c r="A1564" s="115">
        <f ca="1">INDEX('1.MetaData'!A:A, MATCH($D1564, '1.MetaData'!$B:$B, 0))</f>
        <v>883</v>
      </c>
      <c r="B1564" s="161" t="s">
        <v>7540</v>
      </c>
      <c r="C1564" s="184" t="s">
        <v>4878</v>
      </c>
      <c r="D1564" s="81" t="str">
        <f ca="1">IF(
    NOT(ISERROR(_xlfn.XLOOKUP($B1564, '4.Illumina'!F:F, '4.Illumina'!E:E))),
    _xlfn.XLOOKUP($B1564, '4.Illumina'!F:F, '4.Illumina'!E:E),
    IF(
        NOT(ISERROR(_xlfn.XLOOKUP($B1564, '4.PacBio'!F:F, '4.PacBio'!E:E))),
        _xlfn.XLOOKUP($B1564, '4.PacBio'!F:F, '4.PacBio'!E:E),
        IF(
            NOT(ISERROR(_xlfn.XLOOKUP($B1564, '4.HiCLibrary'!F:F, '4.HiCLibrary'!E:E))),
            _xlfn.XLOOKUP($B1564, '4.HiCLibrary'!F:F, '4.HiCLibrary'!E:E),
            IFERROR(
                _xlfn.XLOOKUP($B1564, '4.ONT'!F:F, '4.ONT'!E:E, "?"),
                "?"
            )
        )
    )
)</f>
        <v>OG883</v>
      </c>
      <c r="E1564" t="str">
        <f t="shared" si="25"/>
        <v>OG883O_D_IL_NOVA_241108_AMD</v>
      </c>
      <c r="F1564" s="183" t="s">
        <v>6459</v>
      </c>
      <c r="G1564" s="183" t="s">
        <v>6471</v>
      </c>
      <c r="H1564" s="289">
        <v>45604</v>
      </c>
      <c r="I1564" s="183" t="s">
        <v>7526</v>
      </c>
      <c r="J1564" s="183" t="s">
        <v>107</v>
      </c>
      <c r="K1564" s="185" t="s">
        <v>107</v>
      </c>
      <c r="L1564" s="185"/>
    </row>
    <row r="1565" spans="1:12" x14ac:dyDescent="0.25">
      <c r="A1565" s="115">
        <f ca="1">INDEX('1.MetaData'!A:A, MATCH($D1565, '1.MetaData'!$B:$B, 0))</f>
        <v>884</v>
      </c>
      <c r="B1565" s="161" t="s">
        <v>7541</v>
      </c>
      <c r="C1565" s="184" t="s">
        <v>4878</v>
      </c>
      <c r="D1565" s="81" t="str">
        <f ca="1">IF(
    NOT(ISERROR(_xlfn.XLOOKUP($B1565, '4.Illumina'!F:F, '4.Illumina'!E:E))),
    _xlfn.XLOOKUP($B1565, '4.Illumina'!F:F, '4.Illumina'!E:E),
    IF(
        NOT(ISERROR(_xlfn.XLOOKUP($B1565, '4.PacBio'!F:F, '4.PacBio'!E:E))),
        _xlfn.XLOOKUP($B1565, '4.PacBio'!F:F, '4.PacBio'!E:E),
        IF(
            NOT(ISERROR(_xlfn.XLOOKUP($B1565, '4.HiCLibrary'!F:F, '4.HiCLibrary'!E:E))),
            _xlfn.XLOOKUP($B1565, '4.HiCLibrary'!F:F, '4.HiCLibrary'!E:E),
            IFERROR(
                _xlfn.XLOOKUP($B1565, '4.ONT'!F:F, '4.ONT'!E:E, "?"),
                "?"
            )
        )
    )
)</f>
        <v>OG884</v>
      </c>
      <c r="E1565" t="str">
        <f t="shared" si="25"/>
        <v>OG884O_D_IL_ISEQ_241105_AMD</v>
      </c>
      <c r="F1565" s="183" t="s">
        <v>6459</v>
      </c>
      <c r="G1565" s="183" t="s">
        <v>6460</v>
      </c>
      <c r="H1565" s="289">
        <v>45601</v>
      </c>
      <c r="I1565" s="183" t="s">
        <v>7525</v>
      </c>
      <c r="J1565" s="183" t="s">
        <v>107</v>
      </c>
      <c r="K1565" s="185" t="s">
        <v>107</v>
      </c>
      <c r="L1565" s="185"/>
    </row>
    <row r="1566" spans="1:12" x14ac:dyDescent="0.25">
      <c r="A1566" s="115">
        <f ca="1">INDEX('1.MetaData'!A:A, MATCH($D1566, '1.MetaData'!$B:$B, 0))</f>
        <v>884</v>
      </c>
      <c r="B1566" s="161" t="s">
        <v>7541</v>
      </c>
      <c r="C1566" s="184" t="s">
        <v>4878</v>
      </c>
      <c r="D1566" s="81" t="str">
        <f ca="1">IF(
    NOT(ISERROR(_xlfn.XLOOKUP($B1566, '4.Illumina'!F:F, '4.Illumina'!E:E))),
    _xlfn.XLOOKUP($B1566, '4.Illumina'!F:F, '4.Illumina'!E:E),
    IF(
        NOT(ISERROR(_xlfn.XLOOKUP($B1566, '4.PacBio'!F:F, '4.PacBio'!E:E))),
        _xlfn.XLOOKUP($B1566, '4.PacBio'!F:F, '4.PacBio'!E:E),
        IF(
            NOT(ISERROR(_xlfn.XLOOKUP($B1566, '4.HiCLibrary'!F:F, '4.HiCLibrary'!E:E))),
            _xlfn.XLOOKUP($B1566, '4.HiCLibrary'!F:F, '4.HiCLibrary'!E:E),
            IFERROR(
                _xlfn.XLOOKUP($B1566, '4.ONT'!F:F, '4.ONT'!E:E, "?"),
                "?"
            )
        )
    )
)</f>
        <v>OG884</v>
      </c>
      <c r="E1566" t="str">
        <f t="shared" si="25"/>
        <v>OG884O_D_IL_NOVA_241108_AMD</v>
      </c>
      <c r="F1566" s="183" t="s">
        <v>6459</v>
      </c>
      <c r="G1566" s="183" t="s">
        <v>6471</v>
      </c>
      <c r="H1566" s="289">
        <v>45604</v>
      </c>
      <c r="I1566" s="183" t="s">
        <v>7526</v>
      </c>
      <c r="J1566" s="183" t="s">
        <v>107</v>
      </c>
      <c r="K1566" s="185" t="s">
        <v>107</v>
      </c>
      <c r="L1566" s="185"/>
    </row>
    <row r="1567" spans="1:12" x14ac:dyDescent="0.25">
      <c r="A1567" s="115">
        <f ca="1">INDEX('1.MetaData'!A:A, MATCH($D1567, '1.MetaData'!$B:$B, 0))</f>
        <v>885</v>
      </c>
      <c r="B1567" s="161" t="s">
        <v>7542</v>
      </c>
      <c r="C1567" s="184" t="s">
        <v>4878</v>
      </c>
      <c r="D1567" s="81" t="str">
        <f ca="1">IF(
    NOT(ISERROR(_xlfn.XLOOKUP($B1567, '4.Illumina'!F:F, '4.Illumina'!E:E))),
    _xlfn.XLOOKUP($B1567, '4.Illumina'!F:F, '4.Illumina'!E:E),
    IF(
        NOT(ISERROR(_xlfn.XLOOKUP($B1567, '4.PacBio'!F:F, '4.PacBio'!E:E))),
        _xlfn.XLOOKUP($B1567, '4.PacBio'!F:F, '4.PacBio'!E:E),
        IF(
            NOT(ISERROR(_xlfn.XLOOKUP($B1567, '4.HiCLibrary'!F:F, '4.HiCLibrary'!E:E))),
            _xlfn.XLOOKUP($B1567, '4.HiCLibrary'!F:F, '4.HiCLibrary'!E:E),
            IFERROR(
                _xlfn.XLOOKUP($B1567, '4.ONT'!F:F, '4.ONT'!E:E, "?"),
                "?"
            )
        )
    )
)</f>
        <v>OG885</v>
      </c>
      <c r="E1567" t="str">
        <f t="shared" si="25"/>
        <v>OG885O_D_IL_ISEQ_241105_AMD</v>
      </c>
      <c r="F1567" s="183" t="s">
        <v>6459</v>
      </c>
      <c r="G1567" s="183" t="s">
        <v>6460</v>
      </c>
      <c r="H1567" s="289">
        <v>45601</v>
      </c>
      <c r="I1567" s="183" t="s">
        <v>7525</v>
      </c>
      <c r="J1567" s="183" t="s">
        <v>107</v>
      </c>
      <c r="K1567" s="185" t="s">
        <v>107</v>
      </c>
      <c r="L1567" s="185"/>
    </row>
    <row r="1568" spans="1:12" x14ac:dyDescent="0.25">
      <c r="A1568" s="115">
        <f ca="1">INDEX('1.MetaData'!A:A, MATCH($D1568, '1.MetaData'!$B:$B, 0))</f>
        <v>885</v>
      </c>
      <c r="B1568" s="161" t="s">
        <v>7542</v>
      </c>
      <c r="C1568" s="184" t="s">
        <v>4878</v>
      </c>
      <c r="D1568" s="81" t="str">
        <f ca="1">IF(
    NOT(ISERROR(_xlfn.XLOOKUP($B1568, '4.Illumina'!F:F, '4.Illumina'!E:E))),
    _xlfn.XLOOKUP($B1568, '4.Illumina'!F:F, '4.Illumina'!E:E),
    IF(
        NOT(ISERROR(_xlfn.XLOOKUP($B1568, '4.PacBio'!F:F, '4.PacBio'!E:E))),
        _xlfn.XLOOKUP($B1568, '4.PacBio'!F:F, '4.PacBio'!E:E),
        IF(
            NOT(ISERROR(_xlfn.XLOOKUP($B1568, '4.HiCLibrary'!F:F, '4.HiCLibrary'!E:E))),
            _xlfn.XLOOKUP($B1568, '4.HiCLibrary'!F:F, '4.HiCLibrary'!E:E),
            IFERROR(
                _xlfn.XLOOKUP($B1568, '4.ONT'!F:F, '4.ONT'!E:E, "?"),
                "?"
            )
        )
    )
)</f>
        <v>OG885</v>
      </c>
      <c r="E1568" t="str">
        <f t="shared" si="25"/>
        <v>OG885O_D_IL_NOVA_241108_AMD</v>
      </c>
      <c r="F1568" s="183" t="s">
        <v>6459</v>
      </c>
      <c r="G1568" s="183" t="s">
        <v>6471</v>
      </c>
      <c r="H1568" s="289">
        <v>45604</v>
      </c>
      <c r="I1568" s="183" t="s">
        <v>7526</v>
      </c>
      <c r="J1568" s="183" t="s">
        <v>107</v>
      </c>
      <c r="K1568" s="185" t="s">
        <v>107</v>
      </c>
      <c r="L1568" s="185"/>
    </row>
    <row r="1569" spans="1:12" x14ac:dyDescent="0.25">
      <c r="A1569" s="115">
        <f ca="1">INDEX('1.MetaData'!A:A, MATCH($D1569, '1.MetaData'!$B:$B, 0))</f>
        <v>886</v>
      </c>
      <c r="B1569" s="161" t="s">
        <v>7543</v>
      </c>
      <c r="C1569" s="184" t="s">
        <v>4878</v>
      </c>
      <c r="D1569" s="81" t="str">
        <f ca="1">IF(
    NOT(ISERROR(_xlfn.XLOOKUP($B1569, '4.Illumina'!F:F, '4.Illumina'!E:E))),
    _xlfn.XLOOKUP($B1569, '4.Illumina'!F:F, '4.Illumina'!E:E),
    IF(
        NOT(ISERROR(_xlfn.XLOOKUP($B1569, '4.PacBio'!F:F, '4.PacBio'!E:E))),
        _xlfn.XLOOKUP($B1569, '4.PacBio'!F:F, '4.PacBio'!E:E),
        IF(
            NOT(ISERROR(_xlfn.XLOOKUP($B1569, '4.HiCLibrary'!F:F, '4.HiCLibrary'!E:E))),
            _xlfn.XLOOKUP($B1569, '4.HiCLibrary'!F:F, '4.HiCLibrary'!E:E),
            IFERROR(
                _xlfn.XLOOKUP($B1569, '4.ONT'!F:F, '4.ONT'!E:E, "?"),
                "?"
            )
        )
    )
)</f>
        <v>OG886</v>
      </c>
      <c r="E1569" t="str">
        <f t="shared" si="25"/>
        <v>OG886O_D_IL_ISEQ_241105_AMD</v>
      </c>
      <c r="F1569" s="183" t="s">
        <v>6459</v>
      </c>
      <c r="G1569" s="183" t="s">
        <v>6460</v>
      </c>
      <c r="H1569" s="289">
        <v>45601</v>
      </c>
      <c r="I1569" s="183" t="s">
        <v>7525</v>
      </c>
      <c r="J1569" s="183" t="s">
        <v>107</v>
      </c>
      <c r="K1569" s="185" t="s">
        <v>107</v>
      </c>
      <c r="L1569" s="185"/>
    </row>
    <row r="1570" spans="1:12" x14ac:dyDescent="0.25">
      <c r="A1570" s="115">
        <f ca="1">INDEX('1.MetaData'!A:A, MATCH($D1570, '1.MetaData'!$B:$B, 0))</f>
        <v>886</v>
      </c>
      <c r="B1570" s="161" t="s">
        <v>7543</v>
      </c>
      <c r="C1570" s="184" t="s">
        <v>4878</v>
      </c>
      <c r="D1570" s="81" t="str">
        <f ca="1">IF(
    NOT(ISERROR(_xlfn.XLOOKUP($B1570, '4.Illumina'!F:F, '4.Illumina'!E:E))),
    _xlfn.XLOOKUP($B1570, '4.Illumina'!F:F, '4.Illumina'!E:E),
    IF(
        NOT(ISERROR(_xlfn.XLOOKUP($B1570, '4.PacBio'!F:F, '4.PacBio'!E:E))),
        _xlfn.XLOOKUP($B1570, '4.PacBio'!F:F, '4.PacBio'!E:E),
        IF(
            NOT(ISERROR(_xlfn.XLOOKUP($B1570, '4.HiCLibrary'!F:F, '4.HiCLibrary'!E:E))),
            _xlfn.XLOOKUP($B1570, '4.HiCLibrary'!F:F, '4.HiCLibrary'!E:E),
            IFERROR(
                _xlfn.XLOOKUP($B1570, '4.ONT'!F:F, '4.ONT'!E:E, "?"),
                "?"
            )
        )
    )
)</f>
        <v>OG886</v>
      </c>
      <c r="E1570" t="str">
        <f t="shared" si="25"/>
        <v>OG886O_D_IL_NOVA_241108_AMD</v>
      </c>
      <c r="F1570" s="183" t="s">
        <v>6459</v>
      </c>
      <c r="G1570" s="183" t="s">
        <v>6471</v>
      </c>
      <c r="H1570" s="289">
        <v>45604</v>
      </c>
      <c r="I1570" s="183" t="s">
        <v>7526</v>
      </c>
      <c r="J1570" s="183" t="s">
        <v>107</v>
      </c>
      <c r="K1570" s="185" t="s">
        <v>107</v>
      </c>
      <c r="L1570" s="185"/>
    </row>
    <row r="1571" spans="1:12" x14ac:dyDescent="0.25">
      <c r="A1571" s="115">
        <f ca="1">INDEX('1.MetaData'!A:A, MATCH($D1571, '1.MetaData'!$B:$B, 0))</f>
        <v>887</v>
      </c>
      <c r="B1571" s="161" t="s">
        <v>7544</v>
      </c>
      <c r="C1571" s="184" t="s">
        <v>4878</v>
      </c>
      <c r="D1571" s="81" t="str">
        <f ca="1">IF(
    NOT(ISERROR(_xlfn.XLOOKUP($B1571, '4.Illumina'!F:F, '4.Illumina'!E:E))),
    _xlfn.XLOOKUP($B1571, '4.Illumina'!F:F, '4.Illumina'!E:E),
    IF(
        NOT(ISERROR(_xlfn.XLOOKUP($B1571, '4.PacBio'!F:F, '4.PacBio'!E:E))),
        _xlfn.XLOOKUP($B1571, '4.PacBio'!F:F, '4.PacBio'!E:E),
        IF(
            NOT(ISERROR(_xlfn.XLOOKUP($B1571, '4.HiCLibrary'!F:F, '4.HiCLibrary'!E:E))),
            _xlfn.XLOOKUP($B1571, '4.HiCLibrary'!F:F, '4.HiCLibrary'!E:E),
            IFERROR(
                _xlfn.XLOOKUP($B1571, '4.ONT'!F:F, '4.ONT'!E:E, "?"),
                "?"
            )
        )
    )
)</f>
        <v>OG887</v>
      </c>
      <c r="E1571" t="str">
        <f t="shared" si="25"/>
        <v>OG887O_D_IL_ISEQ_241105_AMD</v>
      </c>
      <c r="F1571" s="183" t="s">
        <v>6459</v>
      </c>
      <c r="G1571" s="183" t="s">
        <v>6460</v>
      </c>
      <c r="H1571" s="289">
        <v>45601</v>
      </c>
      <c r="I1571" s="183" t="s">
        <v>7525</v>
      </c>
      <c r="J1571" s="183" t="s">
        <v>107</v>
      </c>
      <c r="K1571" s="185" t="s">
        <v>107</v>
      </c>
      <c r="L1571" s="185"/>
    </row>
    <row r="1572" spans="1:12" x14ac:dyDescent="0.25">
      <c r="A1572" s="115">
        <f ca="1">INDEX('1.MetaData'!A:A, MATCH($D1572, '1.MetaData'!$B:$B, 0))</f>
        <v>887</v>
      </c>
      <c r="B1572" s="161" t="s">
        <v>7544</v>
      </c>
      <c r="C1572" s="184" t="s">
        <v>4878</v>
      </c>
      <c r="D1572" s="81" t="str">
        <f ca="1">IF(
    NOT(ISERROR(_xlfn.XLOOKUP($B1572, '4.Illumina'!F:F, '4.Illumina'!E:E))),
    _xlfn.XLOOKUP($B1572, '4.Illumina'!F:F, '4.Illumina'!E:E),
    IF(
        NOT(ISERROR(_xlfn.XLOOKUP($B1572, '4.PacBio'!F:F, '4.PacBio'!E:E))),
        _xlfn.XLOOKUP($B1572, '4.PacBio'!F:F, '4.PacBio'!E:E),
        IF(
            NOT(ISERROR(_xlfn.XLOOKUP($B1572, '4.HiCLibrary'!F:F, '4.HiCLibrary'!E:E))),
            _xlfn.XLOOKUP($B1572, '4.HiCLibrary'!F:F, '4.HiCLibrary'!E:E),
            IFERROR(
                _xlfn.XLOOKUP($B1572, '4.ONT'!F:F, '4.ONT'!E:E, "?"),
                "?"
            )
        )
    )
)</f>
        <v>OG887</v>
      </c>
      <c r="E1572" t="str">
        <f t="shared" si="25"/>
        <v>OG887O_D_IL_NOVA_241108_AMD</v>
      </c>
      <c r="F1572" s="183" t="s">
        <v>6459</v>
      </c>
      <c r="G1572" s="183" t="s">
        <v>6471</v>
      </c>
      <c r="H1572" s="289">
        <v>45604</v>
      </c>
      <c r="I1572" s="183" t="s">
        <v>7526</v>
      </c>
      <c r="J1572" s="183" t="s">
        <v>107</v>
      </c>
      <c r="K1572" s="185" t="s">
        <v>107</v>
      </c>
      <c r="L1572" s="185"/>
    </row>
    <row r="1573" spans="1:12" x14ac:dyDescent="0.25">
      <c r="A1573" s="115">
        <f ca="1">INDEX('1.MetaData'!A:A, MATCH($D1573, '1.MetaData'!$B:$B, 0))</f>
        <v>888</v>
      </c>
      <c r="B1573" s="161" t="s">
        <v>7545</v>
      </c>
      <c r="C1573" s="184" t="s">
        <v>4878</v>
      </c>
      <c r="D1573" s="81" t="str">
        <f ca="1">IF(
    NOT(ISERROR(_xlfn.XLOOKUP($B1573, '4.Illumina'!F:F, '4.Illumina'!E:E))),
    _xlfn.XLOOKUP($B1573, '4.Illumina'!F:F, '4.Illumina'!E:E),
    IF(
        NOT(ISERROR(_xlfn.XLOOKUP($B1573, '4.PacBio'!F:F, '4.PacBio'!E:E))),
        _xlfn.XLOOKUP($B1573, '4.PacBio'!F:F, '4.PacBio'!E:E),
        IF(
            NOT(ISERROR(_xlfn.XLOOKUP($B1573, '4.HiCLibrary'!F:F, '4.HiCLibrary'!E:E))),
            _xlfn.XLOOKUP($B1573, '4.HiCLibrary'!F:F, '4.HiCLibrary'!E:E),
            IFERROR(
                _xlfn.XLOOKUP($B1573, '4.ONT'!F:F, '4.ONT'!E:E, "?"),
                "?"
            )
        )
    )
)</f>
        <v>OG888</v>
      </c>
      <c r="E1573" t="str">
        <f t="shared" si="25"/>
        <v>OG888O_D_IL_ISEQ_241105_AMD</v>
      </c>
      <c r="F1573" s="183" t="s">
        <v>6459</v>
      </c>
      <c r="G1573" s="183" t="s">
        <v>6460</v>
      </c>
      <c r="H1573" s="289">
        <v>45601</v>
      </c>
      <c r="I1573" s="183" t="s">
        <v>7525</v>
      </c>
      <c r="J1573" s="183" t="s">
        <v>107</v>
      </c>
      <c r="K1573" s="185" t="s">
        <v>107</v>
      </c>
      <c r="L1573" s="185"/>
    </row>
    <row r="1574" spans="1:12" x14ac:dyDescent="0.25">
      <c r="A1574" s="115">
        <f ca="1">INDEX('1.MetaData'!A:A, MATCH($D1574, '1.MetaData'!$B:$B, 0))</f>
        <v>888</v>
      </c>
      <c r="B1574" s="161" t="s">
        <v>7545</v>
      </c>
      <c r="C1574" s="184" t="s">
        <v>4878</v>
      </c>
      <c r="D1574" s="81" t="str">
        <f ca="1">IF(
    NOT(ISERROR(_xlfn.XLOOKUP($B1574, '4.Illumina'!F:F, '4.Illumina'!E:E))),
    _xlfn.XLOOKUP($B1574, '4.Illumina'!F:F, '4.Illumina'!E:E),
    IF(
        NOT(ISERROR(_xlfn.XLOOKUP($B1574, '4.PacBio'!F:F, '4.PacBio'!E:E))),
        _xlfn.XLOOKUP($B1574, '4.PacBio'!F:F, '4.PacBio'!E:E),
        IF(
            NOT(ISERROR(_xlfn.XLOOKUP($B1574, '4.HiCLibrary'!F:F, '4.HiCLibrary'!E:E))),
            _xlfn.XLOOKUP($B1574, '4.HiCLibrary'!F:F, '4.HiCLibrary'!E:E),
            IFERROR(
                _xlfn.XLOOKUP($B1574, '4.ONT'!F:F, '4.ONT'!E:E, "?"),
                "?"
            )
        )
    )
)</f>
        <v>OG888</v>
      </c>
      <c r="E1574" t="str">
        <f t="shared" si="25"/>
        <v>OG888O_D_IL_NOVA_241108_AMD</v>
      </c>
      <c r="F1574" s="183" t="s">
        <v>6459</v>
      </c>
      <c r="G1574" s="183" t="s">
        <v>6471</v>
      </c>
      <c r="H1574" s="289">
        <v>45604</v>
      </c>
      <c r="I1574" s="183" t="s">
        <v>7526</v>
      </c>
      <c r="J1574" s="183" t="s">
        <v>107</v>
      </c>
      <c r="K1574" s="185" t="s">
        <v>107</v>
      </c>
      <c r="L1574" s="185"/>
    </row>
    <row r="1575" spans="1:12" x14ac:dyDescent="0.25">
      <c r="A1575" s="115">
        <f ca="1">INDEX('1.MetaData'!A:A, MATCH($D1575, '1.MetaData'!$B:$B, 0))</f>
        <v>889</v>
      </c>
      <c r="B1575" s="161" t="s">
        <v>7546</v>
      </c>
      <c r="C1575" s="184" t="s">
        <v>4878</v>
      </c>
      <c r="D1575" s="81" t="str">
        <f ca="1">IF(
    NOT(ISERROR(_xlfn.XLOOKUP($B1575, '4.Illumina'!F:F, '4.Illumina'!E:E))),
    _xlfn.XLOOKUP($B1575, '4.Illumina'!F:F, '4.Illumina'!E:E),
    IF(
        NOT(ISERROR(_xlfn.XLOOKUP($B1575, '4.PacBio'!F:F, '4.PacBio'!E:E))),
        _xlfn.XLOOKUP($B1575, '4.PacBio'!F:F, '4.PacBio'!E:E),
        IF(
            NOT(ISERROR(_xlfn.XLOOKUP($B1575, '4.HiCLibrary'!F:F, '4.HiCLibrary'!E:E))),
            _xlfn.XLOOKUP($B1575, '4.HiCLibrary'!F:F, '4.HiCLibrary'!E:E),
            IFERROR(
                _xlfn.XLOOKUP($B1575, '4.ONT'!F:F, '4.ONT'!E:E, "?"),
                "?"
            )
        )
    )
)</f>
        <v>OG889</v>
      </c>
      <c r="E1575" t="str">
        <f t="shared" si="25"/>
        <v>OG889O_D_IL_ISEQ_241105_AMD</v>
      </c>
      <c r="F1575" s="183" t="s">
        <v>6459</v>
      </c>
      <c r="G1575" s="183" t="s">
        <v>6460</v>
      </c>
      <c r="H1575" s="289">
        <v>45601</v>
      </c>
      <c r="I1575" s="183" t="s">
        <v>7525</v>
      </c>
      <c r="J1575" s="183" t="s">
        <v>107</v>
      </c>
      <c r="K1575" s="185" t="s">
        <v>107</v>
      </c>
      <c r="L1575" s="185"/>
    </row>
    <row r="1576" spans="1:12" x14ac:dyDescent="0.25">
      <c r="A1576" s="115">
        <f ca="1">INDEX('1.MetaData'!A:A, MATCH($D1576, '1.MetaData'!$B:$B, 0))</f>
        <v>889</v>
      </c>
      <c r="B1576" s="161" t="s">
        <v>7546</v>
      </c>
      <c r="C1576" s="184" t="s">
        <v>4878</v>
      </c>
      <c r="D1576" s="81" t="str">
        <f ca="1">IF(
    NOT(ISERROR(_xlfn.XLOOKUP($B1576, '4.Illumina'!F:F, '4.Illumina'!E:E))),
    _xlfn.XLOOKUP($B1576, '4.Illumina'!F:F, '4.Illumina'!E:E),
    IF(
        NOT(ISERROR(_xlfn.XLOOKUP($B1576, '4.PacBio'!F:F, '4.PacBio'!E:E))),
        _xlfn.XLOOKUP($B1576, '4.PacBio'!F:F, '4.PacBio'!E:E),
        IF(
            NOT(ISERROR(_xlfn.XLOOKUP($B1576, '4.HiCLibrary'!F:F, '4.HiCLibrary'!E:E))),
            _xlfn.XLOOKUP($B1576, '4.HiCLibrary'!F:F, '4.HiCLibrary'!E:E),
            IFERROR(
                _xlfn.XLOOKUP($B1576, '4.ONT'!F:F, '4.ONT'!E:E, "?"),
                "?"
            )
        )
    )
)</f>
        <v>OG889</v>
      </c>
      <c r="E1576" t="str">
        <f t="shared" si="25"/>
        <v>OG889O_D_IL_NOVA_241108_AMD</v>
      </c>
      <c r="F1576" s="183" t="s">
        <v>6459</v>
      </c>
      <c r="G1576" s="183" t="s">
        <v>6471</v>
      </c>
      <c r="H1576" s="289">
        <v>45604</v>
      </c>
      <c r="I1576" s="183" t="s">
        <v>7526</v>
      </c>
      <c r="J1576" s="183" t="s">
        <v>107</v>
      </c>
      <c r="K1576" s="185" t="s">
        <v>107</v>
      </c>
      <c r="L1576" s="185"/>
    </row>
    <row r="1577" spans="1:12" x14ac:dyDescent="0.25">
      <c r="A1577" s="115">
        <f ca="1">INDEX('1.MetaData'!A:A, MATCH($D1577, '1.MetaData'!$B:$B, 0))</f>
        <v>890</v>
      </c>
      <c r="B1577" s="161" t="s">
        <v>7547</v>
      </c>
      <c r="C1577" s="184" t="s">
        <v>4878</v>
      </c>
      <c r="D1577" s="81" t="str">
        <f ca="1">IF(
    NOT(ISERROR(_xlfn.XLOOKUP($B1577, '4.Illumina'!F:F, '4.Illumina'!E:E))),
    _xlfn.XLOOKUP($B1577, '4.Illumina'!F:F, '4.Illumina'!E:E),
    IF(
        NOT(ISERROR(_xlfn.XLOOKUP($B1577, '4.PacBio'!F:F, '4.PacBio'!E:E))),
        _xlfn.XLOOKUP($B1577, '4.PacBio'!F:F, '4.PacBio'!E:E),
        IF(
            NOT(ISERROR(_xlfn.XLOOKUP($B1577, '4.HiCLibrary'!F:F, '4.HiCLibrary'!E:E))),
            _xlfn.XLOOKUP($B1577, '4.HiCLibrary'!F:F, '4.HiCLibrary'!E:E),
            IFERROR(
                _xlfn.XLOOKUP($B1577, '4.ONT'!F:F, '4.ONT'!E:E, "?"),
                "?"
            )
        )
    )
)</f>
        <v>OG890</v>
      </c>
      <c r="E1577" t="str">
        <f t="shared" si="25"/>
        <v>OG890O_D_IL_ISEQ_241105_AMD</v>
      </c>
      <c r="F1577" s="183" t="s">
        <v>6459</v>
      </c>
      <c r="G1577" s="183" t="s">
        <v>6460</v>
      </c>
      <c r="H1577" s="289">
        <v>45601</v>
      </c>
      <c r="I1577" s="183" t="s">
        <v>7525</v>
      </c>
      <c r="J1577" s="183" t="s">
        <v>107</v>
      </c>
      <c r="K1577" s="185" t="s">
        <v>107</v>
      </c>
      <c r="L1577" s="185"/>
    </row>
    <row r="1578" spans="1:12" x14ac:dyDescent="0.25">
      <c r="A1578" s="115">
        <f ca="1">INDEX('1.MetaData'!A:A, MATCH($D1578, '1.MetaData'!$B:$B, 0))</f>
        <v>890</v>
      </c>
      <c r="B1578" s="161" t="s">
        <v>7547</v>
      </c>
      <c r="C1578" s="184" t="s">
        <v>4878</v>
      </c>
      <c r="D1578" s="81" t="str">
        <f ca="1">IF(
    NOT(ISERROR(_xlfn.XLOOKUP($B1578, '4.Illumina'!F:F, '4.Illumina'!E:E))),
    _xlfn.XLOOKUP($B1578, '4.Illumina'!F:F, '4.Illumina'!E:E),
    IF(
        NOT(ISERROR(_xlfn.XLOOKUP($B1578, '4.PacBio'!F:F, '4.PacBio'!E:E))),
        _xlfn.XLOOKUP($B1578, '4.PacBio'!F:F, '4.PacBio'!E:E),
        IF(
            NOT(ISERROR(_xlfn.XLOOKUP($B1578, '4.HiCLibrary'!F:F, '4.HiCLibrary'!E:E))),
            _xlfn.XLOOKUP($B1578, '4.HiCLibrary'!F:F, '4.HiCLibrary'!E:E),
            IFERROR(
                _xlfn.XLOOKUP($B1578, '4.ONT'!F:F, '4.ONT'!E:E, "?"),
                "?"
            )
        )
    )
)</f>
        <v>OG890</v>
      </c>
      <c r="E1578" t="str">
        <f t="shared" si="25"/>
        <v>OG890O_D_IL_NOVA_241108_AMD</v>
      </c>
      <c r="F1578" s="183" t="s">
        <v>6459</v>
      </c>
      <c r="G1578" s="183" t="s">
        <v>6471</v>
      </c>
      <c r="H1578" s="289">
        <v>45604</v>
      </c>
      <c r="I1578" s="183" t="s">
        <v>7526</v>
      </c>
      <c r="J1578" s="183" t="s">
        <v>107</v>
      </c>
      <c r="K1578" s="185" t="s">
        <v>107</v>
      </c>
      <c r="L1578" s="185"/>
    </row>
    <row r="1579" spans="1:12" x14ac:dyDescent="0.25">
      <c r="A1579" s="115">
        <f ca="1">INDEX('1.MetaData'!A:A, MATCH($D1579, '1.MetaData'!$B:$B, 0))</f>
        <v>891</v>
      </c>
      <c r="B1579" s="161" t="s">
        <v>7548</v>
      </c>
      <c r="C1579" s="184" t="s">
        <v>4878</v>
      </c>
      <c r="D1579" s="81" t="str">
        <f ca="1">IF(
    NOT(ISERROR(_xlfn.XLOOKUP($B1579, '4.Illumina'!F:F, '4.Illumina'!E:E))),
    _xlfn.XLOOKUP($B1579, '4.Illumina'!F:F, '4.Illumina'!E:E),
    IF(
        NOT(ISERROR(_xlfn.XLOOKUP($B1579, '4.PacBio'!F:F, '4.PacBio'!E:E))),
        _xlfn.XLOOKUP($B1579, '4.PacBio'!F:F, '4.PacBio'!E:E),
        IF(
            NOT(ISERROR(_xlfn.XLOOKUP($B1579, '4.HiCLibrary'!F:F, '4.HiCLibrary'!E:E))),
            _xlfn.XLOOKUP($B1579, '4.HiCLibrary'!F:F, '4.HiCLibrary'!E:E),
            IFERROR(
                _xlfn.XLOOKUP($B1579, '4.ONT'!F:F, '4.ONT'!E:E, "?"),
                "?"
            )
        )
    )
)</f>
        <v>OG891</v>
      </c>
      <c r="E1579" t="str">
        <f t="shared" si="25"/>
        <v>OG891O_D_IL_ISEQ_241105_AMD</v>
      </c>
      <c r="F1579" s="183" t="s">
        <v>6459</v>
      </c>
      <c r="G1579" s="183" t="s">
        <v>6460</v>
      </c>
      <c r="H1579" s="289">
        <v>45601</v>
      </c>
      <c r="I1579" s="183" t="s">
        <v>7525</v>
      </c>
      <c r="J1579" s="183" t="s">
        <v>107</v>
      </c>
      <c r="K1579" s="185" t="s">
        <v>107</v>
      </c>
      <c r="L1579" s="185"/>
    </row>
    <row r="1580" spans="1:12" x14ac:dyDescent="0.25">
      <c r="A1580" s="115">
        <f ca="1">INDEX('1.MetaData'!A:A, MATCH($D1580, '1.MetaData'!$B:$B, 0))</f>
        <v>891</v>
      </c>
      <c r="B1580" s="161" t="s">
        <v>7548</v>
      </c>
      <c r="C1580" s="184" t="s">
        <v>4878</v>
      </c>
      <c r="D1580" s="81" t="str">
        <f ca="1">IF(
    NOT(ISERROR(_xlfn.XLOOKUP($B1580, '4.Illumina'!F:F, '4.Illumina'!E:E))),
    _xlfn.XLOOKUP($B1580, '4.Illumina'!F:F, '4.Illumina'!E:E),
    IF(
        NOT(ISERROR(_xlfn.XLOOKUP($B1580, '4.PacBio'!F:F, '4.PacBio'!E:E))),
        _xlfn.XLOOKUP($B1580, '4.PacBio'!F:F, '4.PacBio'!E:E),
        IF(
            NOT(ISERROR(_xlfn.XLOOKUP($B1580, '4.HiCLibrary'!F:F, '4.HiCLibrary'!E:E))),
            _xlfn.XLOOKUP($B1580, '4.HiCLibrary'!F:F, '4.HiCLibrary'!E:E),
            IFERROR(
                _xlfn.XLOOKUP($B1580, '4.ONT'!F:F, '4.ONT'!E:E, "?"),
                "?"
            )
        )
    )
)</f>
        <v>OG891</v>
      </c>
      <c r="E1580" t="str">
        <f t="shared" si="25"/>
        <v>OG891O_D_IL_NOVA_241108_AMD</v>
      </c>
      <c r="F1580" s="183" t="s">
        <v>6459</v>
      </c>
      <c r="G1580" s="183" t="s">
        <v>6471</v>
      </c>
      <c r="H1580" s="289">
        <v>45604</v>
      </c>
      <c r="I1580" s="183" t="s">
        <v>7526</v>
      </c>
      <c r="J1580" s="183" t="s">
        <v>107</v>
      </c>
      <c r="K1580" s="185" t="s">
        <v>107</v>
      </c>
      <c r="L1580" s="185"/>
    </row>
    <row r="1581" spans="1:12" x14ac:dyDescent="0.25">
      <c r="A1581" s="115">
        <f ca="1">INDEX('1.MetaData'!A:A, MATCH($D1581, '1.MetaData'!$B:$B, 0))</f>
        <v>892</v>
      </c>
      <c r="B1581" s="161" t="s">
        <v>7549</v>
      </c>
      <c r="C1581" s="184" t="s">
        <v>4878</v>
      </c>
      <c r="D1581" s="81" t="str">
        <f ca="1">IF(
    NOT(ISERROR(_xlfn.XLOOKUP($B1581, '4.Illumina'!F:F, '4.Illumina'!E:E))),
    _xlfn.XLOOKUP($B1581, '4.Illumina'!F:F, '4.Illumina'!E:E),
    IF(
        NOT(ISERROR(_xlfn.XLOOKUP($B1581, '4.PacBio'!F:F, '4.PacBio'!E:E))),
        _xlfn.XLOOKUP($B1581, '4.PacBio'!F:F, '4.PacBio'!E:E),
        IF(
            NOT(ISERROR(_xlfn.XLOOKUP($B1581, '4.HiCLibrary'!F:F, '4.HiCLibrary'!E:E))),
            _xlfn.XLOOKUP($B1581, '4.HiCLibrary'!F:F, '4.HiCLibrary'!E:E),
            IFERROR(
                _xlfn.XLOOKUP($B1581, '4.ONT'!F:F, '4.ONT'!E:E, "?"),
                "?"
            )
        )
    )
)</f>
        <v>OG892</v>
      </c>
      <c r="E1581" t="str">
        <f t="shared" si="25"/>
        <v>OG892O_D_IL_ISEQ_241105_AMD</v>
      </c>
      <c r="F1581" s="183" t="s">
        <v>6459</v>
      </c>
      <c r="G1581" s="183" t="s">
        <v>6460</v>
      </c>
      <c r="H1581" s="289">
        <v>45601</v>
      </c>
      <c r="I1581" s="183" t="s">
        <v>7525</v>
      </c>
      <c r="J1581" s="183" t="s">
        <v>107</v>
      </c>
      <c r="K1581" s="185" t="s">
        <v>107</v>
      </c>
      <c r="L1581" s="185"/>
    </row>
    <row r="1582" spans="1:12" x14ac:dyDescent="0.25">
      <c r="A1582" s="115">
        <f ca="1">INDEX('1.MetaData'!A:A, MATCH($D1582, '1.MetaData'!$B:$B, 0))</f>
        <v>892</v>
      </c>
      <c r="B1582" s="161" t="s">
        <v>7549</v>
      </c>
      <c r="C1582" s="184" t="s">
        <v>4878</v>
      </c>
      <c r="D1582" s="81" t="str">
        <f ca="1">IF(
    NOT(ISERROR(_xlfn.XLOOKUP($B1582, '4.Illumina'!F:F, '4.Illumina'!E:E))),
    _xlfn.XLOOKUP($B1582, '4.Illumina'!F:F, '4.Illumina'!E:E),
    IF(
        NOT(ISERROR(_xlfn.XLOOKUP($B1582, '4.PacBio'!F:F, '4.PacBio'!E:E))),
        _xlfn.XLOOKUP($B1582, '4.PacBio'!F:F, '4.PacBio'!E:E),
        IF(
            NOT(ISERROR(_xlfn.XLOOKUP($B1582, '4.HiCLibrary'!F:F, '4.HiCLibrary'!E:E))),
            _xlfn.XLOOKUP($B1582, '4.HiCLibrary'!F:F, '4.HiCLibrary'!E:E),
            IFERROR(
                _xlfn.XLOOKUP($B1582, '4.ONT'!F:F, '4.ONT'!E:E, "?"),
                "?"
            )
        )
    )
)</f>
        <v>OG892</v>
      </c>
      <c r="E1582" t="str">
        <f t="shared" si="25"/>
        <v>OG892O_D_IL_NOVA_241108_AMD</v>
      </c>
      <c r="F1582" s="183" t="s">
        <v>6459</v>
      </c>
      <c r="G1582" s="183" t="s">
        <v>6471</v>
      </c>
      <c r="H1582" s="289">
        <v>45604</v>
      </c>
      <c r="I1582" s="183" t="s">
        <v>7526</v>
      </c>
      <c r="J1582" s="183" t="s">
        <v>107</v>
      </c>
      <c r="K1582" s="185" t="s">
        <v>107</v>
      </c>
      <c r="L1582" s="185"/>
    </row>
    <row r="1583" spans="1:12" x14ac:dyDescent="0.25">
      <c r="A1583" s="115">
        <f ca="1">INDEX('1.MetaData'!A:A, MATCH($D1583, '1.MetaData'!$B:$B, 0))</f>
        <v>896</v>
      </c>
      <c r="B1583" s="161" t="s">
        <v>7550</v>
      </c>
      <c r="C1583" s="184" t="s">
        <v>4878</v>
      </c>
      <c r="D1583" s="81" t="str">
        <f ca="1">IF(
    NOT(ISERROR(_xlfn.XLOOKUP($B1583, '4.Illumina'!F:F, '4.Illumina'!E:E))),
    _xlfn.XLOOKUP($B1583, '4.Illumina'!F:F, '4.Illumina'!E:E),
    IF(
        NOT(ISERROR(_xlfn.XLOOKUP($B1583, '4.PacBio'!F:F, '4.PacBio'!E:E))),
        _xlfn.XLOOKUP($B1583, '4.PacBio'!F:F, '4.PacBio'!E:E),
        IF(
            NOT(ISERROR(_xlfn.XLOOKUP($B1583, '4.HiCLibrary'!F:F, '4.HiCLibrary'!E:E))),
            _xlfn.XLOOKUP($B1583, '4.HiCLibrary'!F:F, '4.HiCLibrary'!E:E),
            IFERROR(
                _xlfn.XLOOKUP($B1583, '4.ONT'!F:F, '4.ONT'!E:E, "?"),
                "?"
            )
        )
    )
)</f>
        <v>OG896</v>
      </c>
      <c r="E1583" t="str">
        <f t="shared" si="25"/>
        <v>OG896O_D_IL_ISEQ_241105_AMD</v>
      </c>
      <c r="F1583" s="183" t="s">
        <v>6459</v>
      </c>
      <c r="G1583" s="183" t="s">
        <v>6460</v>
      </c>
      <c r="H1583" s="289">
        <v>45601</v>
      </c>
      <c r="I1583" s="183" t="s">
        <v>7525</v>
      </c>
      <c r="J1583" s="183" t="s">
        <v>107</v>
      </c>
      <c r="K1583" s="185" t="s">
        <v>107</v>
      </c>
      <c r="L1583" s="185"/>
    </row>
    <row r="1584" spans="1:12" x14ac:dyDescent="0.25">
      <c r="A1584" s="115">
        <f ca="1">INDEX('1.MetaData'!A:A, MATCH($D1584, '1.MetaData'!$B:$B, 0))</f>
        <v>896</v>
      </c>
      <c r="B1584" s="161" t="s">
        <v>7550</v>
      </c>
      <c r="C1584" s="184" t="s">
        <v>4878</v>
      </c>
      <c r="D1584" s="81" t="str">
        <f ca="1">IF(
    NOT(ISERROR(_xlfn.XLOOKUP($B1584, '4.Illumina'!F:F, '4.Illumina'!E:E))),
    _xlfn.XLOOKUP($B1584, '4.Illumina'!F:F, '4.Illumina'!E:E),
    IF(
        NOT(ISERROR(_xlfn.XLOOKUP($B1584, '4.PacBio'!F:F, '4.PacBio'!E:E))),
        _xlfn.XLOOKUP($B1584, '4.PacBio'!F:F, '4.PacBio'!E:E),
        IF(
            NOT(ISERROR(_xlfn.XLOOKUP($B1584, '4.HiCLibrary'!F:F, '4.HiCLibrary'!E:E))),
            _xlfn.XLOOKUP($B1584, '4.HiCLibrary'!F:F, '4.HiCLibrary'!E:E),
            IFERROR(
                _xlfn.XLOOKUP($B1584, '4.ONT'!F:F, '4.ONT'!E:E, "?"),
                "?"
            )
        )
    )
)</f>
        <v>OG896</v>
      </c>
      <c r="E1584" t="str">
        <f t="shared" si="25"/>
        <v>OG896O_D_IL_NOVA_241108_AMD</v>
      </c>
      <c r="F1584" s="183" t="s">
        <v>6459</v>
      </c>
      <c r="G1584" s="183" t="s">
        <v>6471</v>
      </c>
      <c r="H1584" s="289">
        <v>45604</v>
      </c>
      <c r="I1584" s="183" t="s">
        <v>7526</v>
      </c>
      <c r="J1584" s="183" t="s">
        <v>107</v>
      </c>
      <c r="K1584" s="185" t="s">
        <v>107</v>
      </c>
      <c r="L1584" s="185"/>
    </row>
    <row r="1585" spans="1:12" x14ac:dyDescent="0.25">
      <c r="A1585" s="115">
        <f ca="1">INDEX('1.MetaData'!A:A, MATCH($D1585, '1.MetaData'!$B:$B, 0))</f>
        <v>901</v>
      </c>
      <c r="B1585" s="161" t="s">
        <v>7551</v>
      </c>
      <c r="C1585" s="184" t="s">
        <v>4878</v>
      </c>
      <c r="D1585" s="81" t="str">
        <f ca="1">IF(
    NOT(ISERROR(_xlfn.XLOOKUP($B1585, '4.Illumina'!F:F, '4.Illumina'!E:E))),
    _xlfn.XLOOKUP($B1585, '4.Illumina'!F:F, '4.Illumina'!E:E),
    IF(
        NOT(ISERROR(_xlfn.XLOOKUP($B1585, '4.PacBio'!F:F, '4.PacBio'!E:E))),
        _xlfn.XLOOKUP($B1585, '4.PacBio'!F:F, '4.PacBio'!E:E),
        IF(
            NOT(ISERROR(_xlfn.XLOOKUP($B1585, '4.HiCLibrary'!F:F, '4.HiCLibrary'!E:E))),
            _xlfn.XLOOKUP($B1585, '4.HiCLibrary'!F:F, '4.HiCLibrary'!E:E),
            IFERROR(
                _xlfn.XLOOKUP($B1585, '4.ONT'!F:F, '4.ONT'!E:E, "?"),
                "?"
            )
        )
    )
)</f>
        <v>OG901</v>
      </c>
      <c r="E1585" t="str">
        <f t="shared" si="25"/>
        <v>OG901O_D_IL_ISEQ_241105_AMD</v>
      </c>
      <c r="F1585" s="183" t="s">
        <v>6459</v>
      </c>
      <c r="G1585" s="183" t="s">
        <v>6460</v>
      </c>
      <c r="H1585" s="289">
        <v>45601</v>
      </c>
      <c r="I1585" s="183" t="s">
        <v>7525</v>
      </c>
      <c r="J1585" s="183" t="s">
        <v>107</v>
      </c>
      <c r="K1585" s="185" t="s">
        <v>107</v>
      </c>
      <c r="L1585" s="185"/>
    </row>
    <row r="1586" spans="1:12" x14ac:dyDescent="0.25">
      <c r="A1586" s="115">
        <f ca="1">INDEX('1.MetaData'!A:A, MATCH($D1586, '1.MetaData'!$B:$B, 0))</f>
        <v>901</v>
      </c>
      <c r="B1586" s="161" t="s">
        <v>7551</v>
      </c>
      <c r="C1586" s="184" t="s">
        <v>4878</v>
      </c>
      <c r="D1586" s="81" t="str">
        <f ca="1">IF(
    NOT(ISERROR(_xlfn.XLOOKUP($B1586, '4.Illumina'!F:F, '4.Illumina'!E:E))),
    _xlfn.XLOOKUP($B1586, '4.Illumina'!F:F, '4.Illumina'!E:E),
    IF(
        NOT(ISERROR(_xlfn.XLOOKUP($B1586, '4.PacBio'!F:F, '4.PacBio'!E:E))),
        _xlfn.XLOOKUP($B1586, '4.PacBio'!F:F, '4.PacBio'!E:E),
        IF(
            NOT(ISERROR(_xlfn.XLOOKUP($B1586, '4.HiCLibrary'!F:F, '4.HiCLibrary'!E:E))),
            _xlfn.XLOOKUP($B1586, '4.HiCLibrary'!F:F, '4.HiCLibrary'!E:E),
            IFERROR(
                _xlfn.XLOOKUP($B1586, '4.ONT'!F:F, '4.ONT'!E:E, "?"),
                "?"
            )
        )
    )
)</f>
        <v>OG901</v>
      </c>
      <c r="E1586" t="str">
        <f t="shared" si="25"/>
        <v>OG901O_D_IL_NOVA_241108_AMD</v>
      </c>
      <c r="F1586" s="183" t="s">
        <v>6459</v>
      </c>
      <c r="G1586" s="183" t="s">
        <v>6471</v>
      </c>
      <c r="H1586" s="289">
        <v>45604</v>
      </c>
      <c r="I1586" s="183" t="s">
        <v>7526</v>
      </c>
      <c r="J1586" s="183" t="s">
        <v>107</v>
      </c>
      <c r="K1586" s="185" t="s">
        <v>107</v>
      </c>
      <c r="L1586" s="185"/>
    </row>
    <row r="1587" spans="1:12" x14ac:dyDescent="0.25">
      <c r="A1587" s="115">
        <f ca="1">INDEX('1.MetaData'!A:A, MATCH($D1587, '1.MetaData'!$B:$B, 0))</f>
        <v>902</v>
      </c>
      <c r="B1587" s="161" t="s">
        <v>7552</v>
      </c>
      <c r="C1587" s="184" t="s">
        <v>4878</v>
      </c>
      <c r="D1587" s="81" t="str">
        <f ca="1">IF(
    NOT(ISERROR(_xlfn.XLOOKUP($B1587, '4.Illumina'!F:F, '4.Illumina'!E:E))),
    _xlfn.XLOOKUP($B1587, '4.Illumina'!F:F, '4.Illumina'!E:E),
    IF(
        NOT(ISERROR(_xlfn.XLOOKUP($B1587, '4.PacBio'!F:F, '4.PacBio'!E:E))),
        _xlfn.XLOOKUP($B1587, '4.PacBio'!F:F, '4.PacBio'!E:E),
        IF(
            NOT(ISERROR(_xlfn.XLOOKUP($B1587, '4.HiCLibrary'!F:F, '4.HiCLibrary'!E:E))),
            _xlfn.XLOOKUP($B1587, '4.HiCLibrary'!F:F, '4.HiCLibrary'!E:E),
            IFERROR(
                _xlfn.XLOOKUP($B1587, '4.ONT'!F:F, '4.ONT'!E:E, "?"),
                "?"
            )
        )
    )
)</f>
        <v>OG902</v>
      </c>
      <c r="E1587" t="str">
        <f t="shared" si="25"/>
        <v>OG902O_D_IL_ISEQ_241105_AMD</v>
      </c>
      <c r="F1587" s="183" t="s">
        <v>6459</v>
      </c>
      <c r="G1587" s="183" t="s">
        <v>6460</v>
      </c>
      <c r="H1587" s="289">
        <v>45601</v>
      </c>
      <c r="I1587" s="183" t="s">
        <v>7525</v>
      </c>
      <c r="J1587" s="183" t="s">
        <v>107</v>
      </c>
      <c r="K1587" s="185" t="s">
        <v>107</v>
      </c>
      <c r="L1587" s="185"/>
    </row>
    <row r="1588" spans="1:12" x14ac:dyDescent="0.25">
      <c r="A1588" s="115">
        <f ca="1">INDEX('1.MetaData'!A:A, MATCH($D1588, '1.MetaData'!$B:$B, 0))</f>
        <v>902</v>
      </c>
      <c r="B1588" s="161" t="s">
        <v>7552</v>
      </c>
      <c r="C1588" s="184" t="s">
        <v>4878</v>
      </c>
      <c r="D1588" s="81" t="str">
        <f ca="1">IF(
    NOT(ISERROR(_xlfn.XLOOKUP($B1588, '4.Illumina'!F:F, '4.Illumina'!E:E))),
    _xlfn.XLOOKUP($B1588, '4.Illumina'!F:F, '4.Illumina'!E:E),
    IF(
        NOT(ISERROR(_xlfn.XLOOKUP($B1588, '4.PacBio'!F:F, '4.PacBio'!E:E))),
        _xlfn.XLOOKUP($B1588, '4.PacBio'!F:F, '4.PacBio'!E:E),
        IF(
            NOT(ISERROR(_xlfn.XLOOKUP($B1588, '4.HiCLibrary'!F:F, '4.HiCLibrary'!E:E))),
            _xlfn.XLOOKUP($B1588, '4.HiCLibrary'!F:F, '4.HiCLibrary'!E:E),
            IFERROR(
                _xlfn.XLOOKUP($B1588, '4.ONT'!F:F, '4.ONT'!E:E, "?"),
                "?"
            )
        )
    )
)</f>
        <v>OG902</v>
      </c>
      <c r="E1588" t="str">
        <f t="shared" si="25"/>
        <v>OG902O_D_IL_NOVA_241108_AMD</v>
      </c>
      <c r="F1588" s="183" t="s">
        <v>6459</v>
      </c>
      <c r="G1588" s="183" t="s">
        <v>6471</v>
      </c>
      <c r="H1588" s="289">
        <v>45604</v>
      </c>
      <c r="I1588" s="183" t="s">
        <v>7526</v>
      </c>
      <c r="J1588" s="183" t="s">
        <v>107</v>
      </c>
      <c r="K1588" s="185" t="s">
        <v>107</v>
      </c>
      <c r="L1588" s="185"/>
    </row>
    <row r="1589" spans="1:12" x14ac:dyDescent="0.25">
      <c r="A1589" s="115">
        <f ca="1">INDEX('1.MetaData'!A:A, MATCH($D1589, '1.MetaData'!$B:$B, 0))</f>
        <v>903</v>
      </c>
      <c r="B1589" s="161" t="s">
        <v>7553</v>
      </c>
      <c r="C1589" s="184" t="s">
        <v>4878</v>
      </c>
      <c r="D1589" s="81" t="str">
        <f ca="1">IF(
    NOT(ISERROR(_xlfn.XLOOKUP($B1589, '4.Illumina'!F:F, '4.Illumina'!E:E))),
    _xlfn.XLOOKUP($B1589, '4.Illumina'!F:F, '4.Illumina'!E:E),
    IF(
        NOT(ISERROR(_xlfn.XLOOKUP($B1589, '4.PacBio'!F:F, '4.PacBio'!E:E))),
        _xlfn.XLOOKUP($B1589, '4.PacBio'!F:F, '4.PacBio'!E:E),
        IF(
            NOT(ISERROR(_xlfn.XLOOKUP($B1589, '4.HiCLibrary'!F:F, '4.HiCLibrary'!E:E))),
            _xlfn.XLOOKUP($B1589, '4.HiCLibrary'!F:F, '4.HiCLibrary'!E:E),
            IFERROR(
                _xlfn.XLOOKUP($B1589, '4.ONT'!F:F, '4.ONT'!E:E, "?"),
                "?"
            )
        )
    )
)</f>
        <v>OG903</v>
      </c>
      <c r="E1589" t="str">
        <f t="shared" si="25"/>
        <v>OG903O_D_IL_ISEQ_241105_AMD</v>
      </c>
      <c r="F1589" s="183" t="s">
        <v>6459</v>
      </c>
      <c r="G1589" s="183" t="s">
        <v>6460</v>
      </c>
      <c r="H1589" s="289">
        <v>45601</v>
      </c>
      <c r="I1589" s="183" t="s">
        <v>7525</v>
      </c>
      <c r="J1589" s="183" t="s">
        <v>107</v>
      </c>
      <c r="K1589" s="185" t="s">
        <v>107</v>
      </c>
      <c r="L1589" s="185"/>
    </row>
    <row r="1590" spans="1:12" x14ac:dyDescent="0.25">
      <c r="A1590" s="115">
        <f ca="1">INDEX('1.MetaData'!A:A, MATCH($D1590, '1.MetaData'!$B:$B, 0))</f>
        <v>903</v>
      </c>
      <c r="B1590" s="161" t="s">
        <v>7553</v>
      </c>
      <c r="C1590" s="184" t="s">
        <v>4878</v>
      </c>
      <c r="D1590" s="81" t="str">
        <f ca="1">IF(
    NOT(ISERROR(_xlfn.XLOOKUP($B1590, '4.Illumina'!F:F, '4.Illumina'!E:E))),
    _xlfn.XLOOKUP($B1590, '4.Illumina'!F:F, '4.Illumina'!E:E),
    IF(
        NOT(ISERROR(_xlfn.XLOOKUP($B1590, '4.PacBio'!F:F, '4.PacBio'!E:E))),
        _xlfn.XLOOKUP($B1590, '4.PacBio'!F:F, '4.PacBio'!E:E),
        IF(
            NOT(ISERROR(_xlfn.XLOOKUP($B1590, '4.HiCLibrary'!F:F, '4.HiCLibrary'!E:E))),
            _xlfn.XLOOKUP($B1590, '4.HiCLibrary'!F:F, '4.HiCLibrary'!E:E),
            IFERROR(
                _xlfn.XLOOKUP($B1590, '4.ONT'!F:F, '4.ONT'!E:E, "?"),
                "?"
            )
        )
    )
)</f>
        <v>OG903</v>
      </c>
      <c r="E1590" t="str">
        <f t="shared" si="25"/>
        <v>OG903O_D_IL_NOVA_241108_AMD</v>
      </c>
      <c r="F1590" s="183" t="s">
        <v>6459</v>
      </c>
      <c r="G1590" s="183" t="s">
        <v>6471</v>
      </c>
      <c r="H1590" s="289">
        <v>45604</v>
      </c>
      <c r="I1590" s="183" t="s">
        <v>7526</v>
      </c>
      <c r="J1590" s="183" t="s">
        <v>107</v>
      </c>
      <c r="K1590" s="185" t="s">
        <v>107</v>
      </c>
      <c r="L1590" s="185"/>
    </row>
    <row r="1591" spans="1:12" x14ac:dyDescent="0.25">
      <c r="A1591" s="115">
        <f ca="1">INDEX('1.MetaData'!A:A, MATCH($D1591, '1.MetaData'!$B:$B, 0))</f>
        <v>905</v>
      </c>
      <c r="B1591" s="161" t="s">
        <v>7554</v>
      </c>
      <c r="C1591" s="184" t="s">
        <v>4878</v>
      </c>
      <c r="D1591" s="81" t="str">
        <f ca="1">IF(
    NOT(ISERROR(_xlfn.XLOOKUP($B1591, '4.Illumina'!F:F, '4.Illumina'!E:E))),
    _xlfn.XLOOKUP($B1591, '4.Illumina'!F:F, '4.Illumina'!E:E),
    IF(
        NOT(ISERROR(_xlfn.XLOOKUP($B1591, '4.PacBio'!F:F, '4.PacBio'!E:E))),
        _xlfn.XLOOKUP($B1591, '4.PacBio'!F:F, '4.PacBio'!E:E),
        IF(
            NOT(ISERROR(_xlfn.XLOOKUP($B1591, '4.HiCLibrary'!F:F, '4.HiCLibrary'!E:E))),
            _xlfn.XLOOKUP($B1591, '4.HiCLibrary'!F:F, '4.HiCLibrary'!E:E),
            IFERROR(
                _xlfn.XLOOKUP($B1591, '4.ONT'!F:F, '4.ONT'!E:E, "?"),
                "?"
            )
        )
    )
)</f>
        <v>OG905</v>
      </c>
      <c r="E1591" t="str">
        <f t="shared" si="25"/>
        <v>OG905O_D_IL_ISEQ_241105_AMD</v>
      </c>
      <c r="F1591" s="183" t="s">
        <v>6459</v>
      </c>
      <c r="G1591" s="183" t="s">
        <v>6460</v>
      </c>
      <c r="H1591" s="289">
        <v>45601</v>
      </c>
      <c r="I1591" s="183" t="s">
        <v>7525</v>
      </c>
      <c r="J1591" s="183" t="s">
        <v>107</v>
      </c>
      <c r="K1591" s="185" t="s">
        <v>107</v>
      </c>
      <c r="L1591" s="185"/>
    </row>
    <row r="1592" spans="1:12" x14ac:dyDescent="0.25">
      <c r="A1592" s="115">
        <f ca="1">INDEX('1.MetaData'!A:A, MATCH($D1592, '1.MetaData'!$B:$B, 0))</f>
        <v>905</v>
      </c>
      <c r="B1592" s="161" t="s">
        <v>7554</v>
      </c>
      <c r="C1592" s="184" t="s">
        <v>4878</v>
      </c>
      <c r="D1592" s="81" t="str">
        <f ca="1">IF(
    NOT(ISERROR(_xlfn.XLOOKUP($B1592, '4.Illumina'!F:F, '4.Illumina'!E:E))),
    _xlfn.XLOOKUP($B1592, '4.Illumina'!F:F, '4.Illumina'!E:E),
    IF(
        NOT(ISERROR(_xlfn.XLOOKUP($B1592, '4.PacBio'!F:F, '4.PacBio'!E:E))),
        _xlfn.XLOOKUP($B1592, '4.PacBio'!F:F, '4.PacBio'!E:E),
        IF(
            NOT(ISERROR(_xlfn.XLOOKUP($B1592, '4.HiCLibrary'!F:F, '4.HiCLibrary'!E:E))),
            _xlfn.XLOOKUP($B1592, '4.HiCLibrary'!F:F, '4.HiCLibrary'!E:E),
            IFERROR(
                _xlfn.XLOOKUP($B1592, '4.ONT'!F:F, '4.ONT'!E:E, "?"),
                "?"
            )
        )
    )
)</f>
        <v>OG905</v>
      </c>
      <c r="E1592" t="str">
        <f t="shared" si="25"/>
        <v>OG905O_D_IL_NOVA_241108_AMD</v>
      </c>
      <c r="F1592" s="183" t="s">
        <v>6459</v>
      </c>
      <c r="G1592" s="183" t="s">
        <v>6471</v>
      </c>
      <c r="H1592" s="289">
        <v>45604</v>
      </c>
      <c r="I1592" s="183" t="s">
        <v>7526</v>
      </c>
      <c r="J1592" s="183" t="s">
        <v>107</v>
      </c>
      <c r="K1592" s="185" t="s">
        <v>107</v>
      </c>
      <c r="L1592" s="185"/>
    </row>
    <row r="1593" spans="1:12" x14ac:dyDescent="0.25">
      <c r="A1593" s="115">
        <f ca="1">INDEX('1.MetaData'!A:A, MATCH($D1593, '1.MetaData'!$B:$B, 0))</f>
        <v>911</v>
      </c>
      <c r="B1593" s="161" t="s">
        <v>7555</v>
      </c>
      <c r="C1593" s="184" t="s">
        <v>4878</v>
      </c>
      <c r="D1593" s="81" t="str">
        <f ca="1">IF(
    NOT(ISERROR(_xlfn.XLOOKUP($B1593, '4.Illumina'!F:F, '4.Illumina'!E:E))),
    _xlfn.XLOOKUP($B1593, '4.Illumina'!F:F, '4.Illumina'!E:E),
    IF(
        NOT(ISERROR(_xlfn.XLOOKUP($B1593, '4.PacBio'!F:F, '4.PacBio'!E:E))),
        _xlfn.XLOOKUP($B1593, '4.PacBio'!F:F, '4.PacBio'!E:E),
        IF(
            NOT(ISERROR(_xlfn.XLOOKUP($B1593, '4.HiCLibrary'!F:F, '4.HiCLibrary'!E:E))),
            _xlfn.XLOOKUP($B1593, '4.HiCLibrary'!F:F, '4.HiCLibrary'!E:E),
            IFERROR(
                _xlfn.XLOOKUP($B1593, '4.ONT'!F:F, '4.ONT'!E:E, "?"),
                "?"
            )
        )
    )
)</f>
        <v>OG911</v>
      </c>
      <c r="E1593" t="str">
        <f t="shared" si="25"/>
        <v>OG911F_D_IL_ISEQ_241002_JP</v>
      </c>
      <c r="F1593" s="183" t="s">
        <v>6459</v>
      </c>
      <c r="G1593" s="183" t="s">
        <v>6460</v>
      </c>
      <c r="H1593" s="289">
        <v>45567</v>
      </c>
      <c r="I1593" s="183" t="s">
        <v>6821</v>
      </c>
      <c r="J1593" s="183" t="s">
        <v>107</v>
      </c>
      <c r="K1593" s="185" t="s">
        <v>107</v>
      </c>
      <c r="L1593" s="185"/>
    </row>
    <row r="1594" spans="1:12" x14ac:dyDescent="0.25">
      <c r="A1594" s="115">
        <f ca="1">INDEX('1.MetaData'!A:A, MATCH($D1594, '1.MetaData'!$B:$B, 0))</f>
        <v>911</v>
      </c>
      <c r="B1594" s="161" t="s">
        <v>7555</v>
      </c>
      <c r="C1594" s="184" t="s">
        <v>4878</v>
      </c>
      <c r="D1594" s="81" t="str">
        <f ca="1">IF(
    NOT(ISERROR(_xlfn.XLOOKUP($B1594, '4.Illumina'!F:F, '4.Illumina'!E:E))),
    _xlfn.XLOOKUP($B1594, '4.Illumina'!F:F, '4.Illumina'!E:E),
    IF(
        NOT(ISERROR(_xlfn.XLOOKUP($B1594, '4.PacBio'!F:F, '4.PacBio'!E:E))),
        _xlfn.XLOOKUP($B1594, '4.PacBio'!F:F, '4.PacBio'!E:E),
        IF(
            NOT(ISERROR(_xlfn.XLOOKUP($B1594, '4.HiCLibrary'!F:F, '4.HiCLibrary'!E:E))),
            _xlfn.XLOOKUP($B1594, '4.HiCLibrary'!F:F, '4.HiCLibrary'!E:E),
            IFERROR(
                _xlfn.XLOOKUP($B1594, '4.ONT'!F:F, '4.ONT'!E:E, "?"),
                "?"
            )
        )
    )
)</f>
        <v>OG911</v>
      </c>
      <c r="E1594" t="str">
        <f t="shared" si="25"/>
        <v>OG911F_D_IL_NOVA_241003_JP</v>
      </c>
      <c r="F1594" s="183" t="s">
        <v>6459</v>
      </c>
      <c r="G1594" s="183" t="s">
        <v>6471</v>
      </c>
      <c r="H1594" s="289">
        <v>45568</v>
      </c>
      <c r="I1594" s="183" t="s">
        <v>6822</v>
      </c>
      <c r="J1594" s="183" t="s">
        <v>107</v>
      </c>
      <c r="K1594" s="185" t="s">
        <v>107</v>
      </c>
      <c r="L1594" s="185"/>
    </row>
    <row r="1595" spans="1:12" x14ac:dyDescent="0.25">
      <c r="A1595" s="115">
        <f ca="1">INDEX('1.MetaData'!A:A, MATCH($D1595, '1.MetaData'!$B:$B, 0))</f>
        <v>912</v>
      </c>
      <c r="B1595" s="161" t="s">
        <v>7556</v>
      </c>
      <c r="C1595" s="184" t="s">
        <v>4878</v>
      </c>
      <c r="D1595" s="81" t="str">
        <f ca="1">IF(
    NOT(ISERROR(_xlfn.XLOOKUP($B1595, '4.Illumina'!F:F, '4.Illumina'!E:E))),
    _xlfn.XLOOKUP($B1595, '4.Illumina'!F:F, '4.Illumina'!E:E),
    IF(
        NOT(ISERROR(_xlfn.XLOOKUP($B1595, '4.PacBio'!F:F, '4.PacBio'!E:E))),
        _xlfn.XLOOKUP($B1595, '4.PacBio'!F:F, '4.PacBio'!E:E),
        IF(
            NOT(ISERROR(_xlfn.XLOOKUP($B1595, '4.HiCLibrary'!F:F, '4.HiCLibrary'!E:E))),
            _xlfn.XLOOKUP($B1595, '4.HiCLibrary'!F:F, '4.HiCLibrary'!E:E),
            IFERROR(
                _xlfn.XLOOKUP($B1595, '4.ONT'!F:F, '4.ONT'!E:E, "?"),
                "?"
            )
        )
    )
)</f>
        <v>OG912</v>
      </c>
      <c r="E1595" t="str">
        <f t="shared" si="25"/>
        <v>OG912F_D_IL_ISEQ_241002_JP</v>
      </c>
      <c r="F1595" s="183" t="s">
        <v>6459</v>
      </c>
      <c r="G1595" s="183" t="s">
        <v>6460</v>
      </c>
      <c r="H1595" s="289">
        <v>45567</v>
      </c>
      <c r="I1595" s="183" t="s">
        <v>6821</v>
      </c>
      <c r="J1595" s="183" t="s">
        <v>107</v>
      </c>
      <c r="K1595" s="185" t="s">
        <v>107</v>
      </c>
      <c r="L1595" s="185"/>
    </row>
    <row r="1596" spans="1:12" x14ac:dyDescent="0.25">
      <c r="A1596" s="115">
        <f ca="1">INDEX('1.MetaData'!A:A, MATCH($D1596, '1.MetaData'!$B:$B, 0))</f>
        <v>912</v>
      </c>
      <c r="B1596" s="161" t="s">
        <v>7556</v>
      </c>
      <c r="C1596" s="184" t="s">
        <v>4878</v>
      </c>
      <c r="D1596" s="81" t="str">
        <f ca="1">IF(
    NOT(ISERROR(_xlfn.XLOOKUP($B1596, '4.Illumina'!F:F, '4.Illumina'!E:E))),
    _xlfn.XLOOKUP($B1596, '4.Illumina'!F:F, '4.Illumina'!E:E),
    IF(
        NOT(ISERROR(_xlfn.XLOOKUP($B1596, '4.PacBio'!F:F, '4.PacBio'!E:E))),
        _xlfn.XLOOKUP($B1596, '4.PacBio'!F:F, '4.PacBio'!E:E),
        IF(
            NOT(ISERROR(_xlfn.XLOOKUP($B1596, '4.HiCLibrary'!F:F, '4.HiCLibrary'!E:E))),
            _xlfn.XLOOKUP($B1596, '4.HiCLibrary'!F:F, '4.HiCLibrary'!E:E),
            IFERROR(
                _xlfn.XLOOKUP($B1596, '4.ONT'!F:F, '4.ONT'!E:E, "?"),
                "?"
            )
        )
    )
)</f>
        <v>OG912</v>
      </c>
      <c r="E1596" t="str">
        <f t="shared" si="25"/>
        <v>OG912F_D_IL_NOVA_241003_JP</v>
      </c>
      <c r="F1596" s="183" t="s">
        <v>6459</v>
      </c>
      <c r="G1596" s="183" t="s">
        <v>6471</v>
      </c>
      <c r="H1596" s="289">
        <v>45568</v>
      </c>
      <c r="I1596" s="183" t="s">
        <v>6822</v>
      </c>
      <c r="J1596" s="183" t="s">
        <v>107</v>
      </c>
      <c r="K1596" s="185" t="s">
        <v>107</v>
      </c>
      <c r="L1596" s="185"/>
    </row>
    <row r="1597" spans="1:12" x14ac:dyDescent="0.25">
      <c r="A1597" s="115">
        <f ca="1">INDEX('1.MetaData'!A:A, MATCH($D1597, '1.MetaData'!$B:$B, 0))</f>
        <v>913</v>
      </c>
      <c r="B1597" s="161" t="s">
        <v>7557</v>
      </c>
      <c r="C1597" s="184" t="s">
        <v>4878</v>
      </c>
      <c r="D1597" s="81" t="str">
        <f ca="1">IF(
    NOT(ISERROR(_xlfn.XLOOKUP($B1597, '4.Illumina'!F:F, '4.Illumina'!E:E))),
    _xlfn.XLOOKUP($B1597, '4.Illumina'!F:F, '4.Illumina'!E:E),
    IF(
        NOT(ISERROR(_xlfn.XLOOKUP($B1597, '4.PacBio'!F:F, '4.PacBio'!E:E))),
        _xlfn.XLOOKUP($B1597, '4.PacBio'!F:F, '4.PacBio'!E:E),
        IF(
            NOT(ISERROR(_xlfn.XLOOKUP($B1597, '4.HiCLibrary'!F:F, '4.HiCLibrary'!E:E))),
            _xlfn.XLOOKUP($B1597, '4.HiCLibrary'!F:F, '4.HiCLibrary'!E:E),
            IFERROR(
                _xlfn.XLOOKUP($B1597, '4.ONT'!F:F, '4.ONT'!E:E, "?"),
                "?"
            )
        )
    )
)</f>
        <v>OG913</v>
      </c>
      <c r="E1597" t="str">
        <f t="shared" si="25"/>
        <v>OG913F_D_IL_ISEQ_241002_JP</v>
      </c>
      <c r="F1597" s="183" t="s">
        <v>6459</v>
      </c>
      <c r="G1597" s="183" t="s">
        <v>6460</v>
      </c>
      <c r="H1597" s="289">
        <v>45567</v>
      </c>
      <c r="I1597" s="183" t="s">
        <v>6821</v>
      </c>
      <c r="J1597" s="183" t="s">
        <v>107</v>
      </c>
      <c r="K1597" s="185" t="s">
        <v>107</v>
      </c>
      <c r="L1597" s="185"/>
    </row>
    <row r="1598" spans="1:12" x14ac:dyDescent="0.25">
      <c r="A1598" s="115">
        <f ca="1">INDEX('1.MetaData'!A:A, MATCH($D1598, '1.MetaData'!$B:$B, 0))</f>
        <v>913</v>
      </c>
      <c r="B1598" s="161" t="s">
        <v>7557</v>
      </c>
      <c r="C1598" s="184" t="s">
        <v>4878</v>
      </c>
      <c r="D1598" s="81" t="str">
        <f ca="1">IF(
    NOT(ISERROR(_xlfn.XLOOKUP($B1598, '4.Illumina'!F:F, '4.Illumina'!E:E))),
    _xlfn.XLOOKUP($B1598, '4.Illumina'!F:F, '4.Illumina'!E:E),
    IF(
        NOT(ISERROR(_xlfn.XLOOKUP($B1598, '4.PacBio'!F:F, '4.PacBio'!E:E))),
        _xlfn.XLOOKUP($B1598, '4.PacBio'!F:F, '4.PacBio'!E:E),
        IF(
            NOT(ISERROR(_xlfn.XLOOKUP($B1598, '4.HiCLibrary'!F:F, '4.HiCLibrary'!E:E))),
            _xlfn.XLOOKUP($B1598, '4.HiCLibrary'!F:F, '4.HiCLibrary'!E:E),
            IFERROR(
                _xlfn.XLOOKUP($B1598, '4.ONT'!F:F, '4.ONT'!E:E, "?"),
                "?"
            )
        )
    )
)</f>
        <v>OG913</v>
      </c>
      <c r="E1598" t="str">
        <f t="shared" ref="E1598:E1661" si="26">CONCATENATE(B1598,"_",I1598)</f>
        <v>OG913F_D_IL_NOVA_241003_JP</v>
      </c>
      <c r="F1598" s="183" t="s">
        <v>6459</v>
      </c>
      <c r="G1598" s="183" t="s">
        <v>6471</v>
      </c>
      <c r="H1598" s="289">
        <v>45568</v>
      </c>
      <c r="I1598" s="183" t="s">
        <v>6822</v>
      </c>
      <c r="J1598" s="183" t="s">
        <v>107</v>
      </c>
      <c r="K1598" s="185" t="s">
        <v>107</v>
      </c>
      <c r="L1598" s="185"/>
    </row>
    <row r="1599" spans="1:12" x14ac:dyDescent="0.25">
      <c r="A1599" s="115">
        <f ca="1">INDEX('1.MetaData'!A:A, MATCH($D1599, '1.MetaData'!$B:$B, 0))</f>
        <v>915</v>
      </c>
      <c r="B1599" s="161" t="s">
        <v>7558</v>
      </c>
      <c r="C1599" s="184" t="s">
        <v>4878</v>
      </c>
      <c r="D1599" s="81" t="str">
        <f ca="1">IF(
    NOT(ISERROR(_xlfn.XLOOKUP($B1599, '4.Illumina'!F:F, '4.Illumina'!E:E))),
    _xlfn.XLOOKUP($B1599, '4.Illumina'!F:F, '4.Illumina'!E:E),
    IF(
        NOT(ISERROR(_xlfn.XLOOKUP($B1599, '4.PacBio'!F:F, '4.PacBio'!E:E))),
        _xlfn.XLOOKUP($B1599, '4.PacBio'!F:F, '4.PacBio'!E:E),
        IF(
            NOT(ISERROR(_xlfn.XLOOKUP($B1599, '4.HiCLibrary'!F:F, '4.HiCLibrary'!E:E))),
            _xlfn.XLOOKUP($B1599, '4.HiCLibrary'!F:F, '4.HiCLibrary'!E:E),
            IFERROR(
                _xlfn.XLOOKUP($B1599, '4.ONT'!F:F, '4.ONT'!E:E, "?"),
                "?"
            )
        )
    )
)</f>
        <v>OG915</v>
      </c>
      <c r="E1599" t="str">
        <f t="shared" si="26"/>
        <v>OG915F_D_IL_ISEQ_241002_JP</v>
      </c>
      <c r="F1599" s="183" t="s">
        <v>6459</v>
      </c>
      <c r="G1599" s="183" t="s">
        <v>6460</v>
      </c>
      <c r="H1599" s="289">
        <v>45567</v>
      </c>
      <c r="I1599" s="183" t="s">
        <v>6821</v>
      </c>
      <c r="J1599" s="183" t="s">
        <v>107</v>
      </c>
      <c r="K1599" s="185" t="s">
        <v>107</v>
      </c>
      <c r="L1599" s="185"/>
    </row>
    <row r="1600" spans="1:12" x14ac:dyDescent="0.25">
      <c r="A1600" s="115">
        <f ca="1">INDEX('1.MetaData'!A:A, MATCH($D1600, '1.MetaData'!$B:$B, 0))</f>
        <v>915</v>
      </c>
      <c r="B1600" s="161" t="s">
        <v>7558</v>
      </c>
      <c r="C1600" s="184" t="s">
        <v>4878</v>
      </c>
      <c r="D1600" s="81" t="str">
        <f ca="1">IF(
    NOT(ISERROR(_xlfn.XLOOKUP($B1600, '4.Illumina'!F:F, '4.Illumina'!E:E))),
    _xlfn.XLOOKUP($B1600, '4.Illumina'!F:F, '4.Illumina'!E:E),
    IF(
        NOT(ISERROR(_xlfn.XLOOKUP($B1600, '4.PacBio'!F:F, '4.PacBio'!E:E))),
        _xlfn.XLOOKUP($B1600, '4.PacBio'!F:F, '4.PacBio'!E:E),
        IF(
            NOT(ISERROR(_xlfn.XLOOKUP($B1600, '4.HiCLibrary'!F:F, '4.HiCLibrary'!E:E))),
            _xlfn.XLOOKUP($B1600, '4.HiCLibrary'!F:F, '4.HiCLibrary'!E:E),
            IFERROR(
                _xlfn.XLOOKUP($B1600, '4.ONT'!F:F, '4.ONT'!E:E, "?"),
                "?"
            )
        )
    )
)</f>
        <v>OG915</v>
      </c>
      <c r="E1600" t="str">
        <f t="shared" si="26"/>
        <v>OG915F_D_IL_NOVA_241003_JP</v>
      </c>
      <c r="F1600" s="183" t="s">
        <v>6459</v>
      </c>
      <c r="G1600" s="183" t="s">
        <v>6471</v>
      </c>
      <c r="H1600" s="289">
        <v>45568</v>
      </c>
      <c r="I1600" s="183" t="s">
        <v>6822</v>
      </c>
      <c r="J1600" s="183" t="s">
        <v>107</v>
      </c>
      <c r="K1600" s="185" t="s">
        <v>107</v>
      </c>
      <c r="L1600" s="185"/>
    </row>
    <row r="1601" spans="1:12" x14ac:dyDescent="0.25">
      <c r="A1601" s="115">
        <f ca="1">INDEX('1.MetaData'!A:A, MATCH($D1601, '1.MetaData'!$B:$B, 0))</f>
        <v>916</v>
      </c>
      <c r="B1601" s="161" t="s">
        <v>7559</v>
      </c>
      <c r="C1601" s="184" t="s">
        <v>4878</v>
      </c>
      <c r="D1601" s="81" t="str">
        <f ca="1">IF(
    NOT(ISERROR(_xlfn.XLOOKUP($B1601, '4.Illumina'!F:F, '4.Illumina'!E:E))),
    _xlfn.XLOOKUP($B1601, '4.Illumina'!F:F, '4.Illumina'!E:E),
    IF(
        NOT(ISERROR(_xlfn.XLOOKUP($B1601, '4.PacBio'!F:F, '4.PacBio'!E:E))),
        _xlfn.XLOOKUP($B1601, '4.PacBio'!F:F, '4.PacBio'!E:E),
        IF(
            NOT(ISERROR(_xlfn.XLOOKUP($B1601, '4.HiCLibrary'!F:F, '4.HiCLibrary'!E:E))),
            _xlfn.XLOOKUP($B1601, '4.HiCLibrary'!F:F, '4.HiCLibrary'!E:E),
            IFERROR(
                _xlfn.XLOOKUP($B1601, '4.ONT'!F:F, '4.ONT'!E:E, "?"),
                "?"
            )
        )
    )
)</f>
        <v>OG916</v>
      </c>
      <c r="E1601" t="str">
        <f t="shared" si="26"/>
        <v>OG916F_D_IL_ISEQ_241002_JP</v>
      </c>
      <c r="F1601" s="183" t="s">
        <v>6459</v>
      </c>
      <c r="G1601" s="183" t="s">
        <v>6460</v>
      </c>
      <c r="H1601" s="289">
        <v>45567</v>
      </c>
      <c r="I1601" s="183" t="s">
        <v>6821</v>
      </c>
      <c r="J1601" s="183" t="s">
        <v>107</v>
      </c>
      <c r="K1601" s="185" t="s">
        <v>107</v>
      </c>
      <c r="L1601" s="185"/>
    </row>
    <row r="1602" spans="1:12" x14ac:dyDescent="0.25">
      <c r="A1602" s="115">
        <f ca="1">INDEX('1.MetaData'!A:A, MATCH($D1602, '1.MetaData'!$B:$B, 0))</f>
        <v>916</v>
      </c>
      <c r="B1602" s="161" t="s">
        <v>7559</v>
      </c>
      <c r="C1602" s="184" t="s">
        <v>4878</v>
      </c>
      <c r="D1602" s="81" t="str">
        <f ca="1">IF(
    NOT(ISERROR(_xlfn.XLOOKUP($B1602, '4.Illumina'!F:F, '4.Illumina'!E:E))),
    _xlfn.XLOOKUP($B1602, '4.Illumina'!F:F, '4.Illumina'!E:E),
    IF(
        NOT(ISERROR(_xlfn.XLOOKUP($B1602, '4.PacBio'!F:F, '4.PacBio'!E:E))),
        _xlfn.XLOOKUP($B1602, '4.PacBio'!F:F, '4.PacBio'!E:E),
        IF(
            NOT(ISERROR(_xlfn.XLOOKUP($B1602, '4.HiCLibrary'!F:F, '4.HiCLibrary'!E:E))),
            _xlfn.XLOOKUP($B1602, '4.HiCLibrary'!F:F, '4.HiCLibrary'!E:E),
            IFERROR(
                _xlfn.XLOOKUP($B1602, '4.ONT'!F:F, '4.ONT'!E:E, "?"),
                "?"
            )
        )
    )
)</f>
        <v>OG916</v>
      </c>
      <c r="E1602" t="str">
        <f t="shared" si="26"/>
        <v>OG916F_D_IL_NOVA_241003_JP</v>
      </c>
      <c r="F1602" s="183" t="s">
        <v>6459</v>
      </c>
      <c r="G1602" s="183" t="s">
        <v>6471</v>
      </c>
      <c r="H1602" s="289">
        <v>45568</v>
      </c>
      <c r="I1602" s="183" t="s">
        <v>6822</v>
      </c>
      <c r="J1602" s="183" t="s">
        <v>107</v>
      </c>
      <c r="K1602" s="185" t="s">
        <v>107</v>
      </c>
      <c r="L1602" s="185"/>
    </row>
    <row r="1603" spans="1:12" x14ac:dyDescent="0.25">
      <c r="A1603" s="115">
        <f ca="1">INDEX('1.MetaData'!A:A, MATCH($D1603, '1.MetaData'!$B:$B, 0))</f>
        <v>917</v>
      </c>
      <c r="B1603" s="161" t="s">
        <v>7560</v>
      </c>
      <c r="C1603" s="184" t="s">
        <v>4878</v>
      </c>
      <c r="D1603" s="81" t="str">
        <f ca="1">IF(
    NOT(ISERROR(_xlfn.XLOOKUP($B1603, '4.Illumina'!F:F, '4.Illumina'!E:E))),
    _xlfn.XLOOKUP($B1603, '4.Illumina'!F:F, '4.Illumina'!E:E),
    IF(
        NOT(ISERROR(_xlfn.XLOOKUP($B1603, '4.PacBio'!F:F, '4.PacBio'!E:E))),
        _xlfn.XLOOKUP($B1603, '4.PacBio'!F:F, '4.PacBio'!E:E),
        IF(
            NOT(ISERROR(_xlfn.XLOOKUP($B1603, '4.HiCLibrary'!F:F, '4.HiCLibrary'!E:E))),
            _xlfn.XLOOKUP($B1603, '4.HiCLibrary'!F:F, '4.HiCLibrary'!E:E),
            IFERROR(
                _xlfn.XLOOKUP($B1603, '4.ONT'!F:F, '4.ONT'!E:E, "?"),
                "?"
            )
        )
    )
)</f>
        <v>OG917</v>
      </c>
      <c r="E1603" t="str">
        <f t="shared" si="26"/>
        <v>OG917F_D_IL_ISEQ_241002_JP</v>
      </c>
      <c r="F1603" s="183" t="s">
        <v>6459</v>
      </c>
      <c r="G1603" s="183" t="s">
        <v>6460</v>
      </c>
      <c r="H1603" s="289">
        <v>45567</v>
      </c>
      <c r="I1603" s="183" t="s">
        <v>6821</v>
      </c>
      <c r="J1603" s="183" t="s">
        <v>107</v>
      </c>
      <c r="K1603" s="185" t="s">
        <v>107</v>
      </c>
      <c r="L1603" s="185"/>
    </row>
    <row r="1604" spans="1:12" x14ac:dyDescent="0.25">
      <c r="A1604" s="115">
        <f ca="1">INDEX('1.MetaData'!A:A, MATCH($D1604, '1.MetaData'!$B:$B, 0))</f>
        <v>917</v>
      </c>
      <c r="B1604" s="161" t="s">
        <v>7560</v>
      </c>
      <c r="C1604" s="184" t="s">
        <v>4878</v>
      </c>
      <c r="D1604" s="81" t="str">
        <f ca="1">IF(
    NOT(ISERROR(_xlfn.XLOOKUP($B1604, '4.Illumina'!F:F, '4.Illumina'!E:E))),
    _xlfn.XLOOKUP($B1604, '4.Illumina'!F:F, '4.Illumina'!E:E),
    IF(
        NOT(ISERROR(_xlfn.XLOOKUP($B1604, '4.PacBio'!F:F, '4.PacBio'!E:E))),
        _xlfn.XLOOKUP($B1604, '4.PacBio'!F:F, '4.PacBio'!E:E),
        IF(
            NOT(ISERROR(_xlfn.XLOOKUP($B1604, '4.HiCLibrary'!F:F, '4.HiCLibrary'!E:E))),
            _xlfn.XLOOKUP($B1604, '4.HiCLibrary'!F:F, '4.HiCLibrary'!E:E),
            IFERROR(
                _xlfn.XLOOKUP($B1604, '4.ONT'!F:F, '4.ONT'!E:E, "?"),
                "?"
            )
        )
    )
)</f>
        <v>OG917</v>
      </c>
      <c r="E1604" t="str">
        <f t="shared" si="26"/>
        <v>OG917F_D_IL_NOVA_241003_JP</v>
      </c>
      <c r="F1604" s="183" t="s">
        <v>6459</v>
      </c>
      <c r="G1604" s="183" t="s">
        <v>6471</v>
      </c>
      <c r="H1604" s="289">
        <v>45568</v>
      </c>
      <c r="I1604" s="183" t="s">
        <v>6822</v>
      </c>
      <c r="J1604" s="183" t="s">
        <v>107</v>
      </c>
      <c r="K1604" s="185" t="s">
        <v>107</v>
      </c>
      <c r="L1604" s="185"/>
    </row>
    <row r="1605" spans="1:12" x14ac:dyDescent="0.25">
      <c r="A1605" s="115">
        <f ca="1">INDEX('1.MetaData'!A:A, MATCH($D1605, '1.MetaData'!$B:$B, 0))</f>
        <v>918</v>
      </c>
      <c r="B1605" s="161" t="s">
        <v>7561</v>
      </c>
      <c r="C1605" s="184" t="s">
        <v>4878</v>
      </c>
      <c r="D1605" s="81" t="str">
        <f ca="1">IF(
    NOT(ISERROR(_xlfn.XLOOKUP($B1605, '4.Illumina'!F:F, '4.Illumina'!E:E))),
    _xlfn.XLOOKUP($B1605, '4.Illumina'!F:F, '4.Illumina'!E:E),
    IF(
        NOT(ISERROR(_xlfn.XLOOKUP($B1605, '4.PacBio'!F:F, '4.PacBio'!E:E))),
        _xlfn.XLOOKUP($B1605, '4.PacBio'!F:F, '4.PacBio'!E:E),
        IF(
            NOT(ISERROR(_xlfn.XLOOKUP($B1605, '4.HiCLibrary'!F:F, '4.HiCLibrary'!E:E))),
            _xlfn.XLOOKUP($B1605, '4.HiCLibrary'!F:F, '4.HiCLibrary'!E:E),
            IFERROR(
                _xlfn.XLOOKUP($B1605, '4.ONT'!F:F, '4.ONT'!E:E, "?"),
                "?"
            )
        )
    )
)</f>
        <v>OG918</v>
      </c>
      <c r="E1605" t="str">
        <f t="shared" si="26"/>
        <v>OG918F_D_IL_ISEQ_241002_JP</v>
      </c>
      <c r="F1605" s="183" t="s">
        <v>6459</v>
      </c>
      <c r="G1605" s="183" t="s">
        <v>6460</v>
      </c>
      <c r="H1605" s="289">
        <v>45567</v>
      </c>
      <c r="I1605" s="183" t="s">
        <v>6821</v>
      </c>
      <c r="J1605" s="183" t="s">
        <v>107</v>
      </c>
      <c r="K1605" s="185" t="s">
        <v>107</v>
      </c>
      <c r="L1605" s="185"/>
    </row>
    <row r="1606" spans="1:12" x14ac:dyDescent="0.25">
      <c r="A1606" s="115">
        <f ca="1">INDEX('1.MetaData'!A:A, MATCH($D1606, '1.MetaData'!$B:$B, 0))</f>
        <v>918</v>
      </c>
      <c r="B1606" s="161" t="s">
        <v>7561</v>
      </c>
      <c r="C1606" s="184" t="s">
        <v>4878</v>
      </c>
      <c r="D1606" s="81" t="str">
        <f ca="1">IF(
    NOT(ISERROR(_xlfn.XLOOKUP($B1606, '4.Illumina'!F:F, '4.Illumina'!E:E))),
    _xlfn.XLOOKUP($B1606, '4.Illumina'!F:F, '4.Illumina'!E:E),
    IF(
        NOT(ISERROR(_xlfn.XLOOKUP($B1606, '4.PacBio'!F:F, '4.PacBio'!E:E))),
        _xlfn.XLOOKUP($B1606, '4.PacBio'!F:F, '4.PacBio'!E:E),
        IF(
            NOT(ISERROR(_xlfn.XLOOKUP($B1606, '4.HiCLibrary'!F:F, '4.HiCLibrary'!E:E))),
            _xlfn.XLOOKUP($B1606, '4.HiCLibrary'!F:F, '4.HiCLibrary'!E:E),
            IFERROR(
                _xlfn.XLOOKUP($B1606, '4.ONT'!F:F, '4.ONT'!E:E, "?"),
                "?"
            )
        )
    )
)</f>
        <v>OG918</v>
      </c>
      <c r="E1606" t="str">
        <f t="shared" si="26"/>
        <v>OG918F_D_IL_NOVA_241003_JP</v>
      </c>
      <c r="F1606" s="183" t="s">
        <v>6459</v>
      </c>
      <c r="G1606" s="183" t="s">
        <v>6471</v>
      </c>
      <c r="H1606" s="289">
        <v>45568</v>
      </c>
      <c r="I1606" s="183" t="s">
        <v>6822</v>
      </c>
      <c r="J1606" s="183" t="s">
        <v>107</v>
      </c>
      <c r="K1606" s="185" t="s">
        <v>107</v>
      </c>
      <c r="L1606" s="185"/>
    </row>
    <row r="1607" spans="1:12" x14ac:dyDescent="0.25">
      <c r="A1607" s="115">
        <f ca="1">INDEX('1.MetaData'!A:A, MATCH($D1607, '1.MetaData'!$B:$B, 0))</f>
        <v>919</v>
      </c>
      <c r="B1607" s="161" t="s">
        <v>7562</v>
      </c>
      <c r="C1607" s="184" t="s">
        <v>4878</v>
      </c>
      <c r="D1607" s="81" t="str">
        <f ca="1">IF(
    NOT(ISERROR(_xlfn.XLOOKUP($B1607, '4.Illumina'!F:F, '4.Illumina'!E:E))),
    _xlfn.XLOOKUP($B1607, '4.Illumina'!F:F, '4.Illumina'!E:E),
    IF(
        NOT(ISERROR(_xlfn.XLOOKUP($B1607, '4.PacBio'!F:F, '4.PacBio'!E:E))),
        _xlfn.XLOOKUP($B1607, '4.PacBio'!F:F, '4.PacBio'!E:E),
        IF(
            NOT(ISERROR(_xlfn.XLOOKUP($B1607, '4.HiCLibrary'!F:F, '4.HiCLibrary'!E:E))),
            _xlfn.XLOOKUP($B1607, '4.HiCLibrary'!F:F, '4.HiCLibrary'!E:E),
            IFERROR(
                _xlfn.XLOOKUP($B1607, '4.ONT'!F:F, '4.ONT'!E:E, "?"),
                "?"
            )
        )
    )
)</f>
        <v>OG919</v>
      </c>
      <c r="E1607" t="str">
        <f t="shared" si="26"/>
        <v>OG919F_D_IL_ISEQ_241002_JP</v>
      </c>
      <c r="F1607" s="183" t="s">
        <v>6459</v>
      </c>
      <c r="G1607" s="183" t="s">
        <v>6460</v>
      </c>
      <c r="H1607" s="289">
        <v>45567</v>
      </c>
      <c r="I1607" s="183" t="s">
        <v>6821</v>
      </c>
      <c r="J1607" s="183" t="s">
        <v>107</v>
      </c>
      <c r="K1607" s="185" t="s">
        <v>107</v>
      </c>
      <c r="L1607" s="185"/>
    </row>
    <row r="1608" spans="1:12" x14ac:dyDescent="0.25">
      <c r="A1608" s="115">
        <f ca="1">INDEX('1.MetaData'!A:A, MATCH($D1608, '1.MetaData'!$B:$B, 0))</f>
        <v>919</v>
      </c>
      <c r="B1608" s="161" t="s">
        <v>7562</v>
      </c>
      <c r="C1608" s="184" t="s">
        <v>4878</v>
      </c>
      <c r="D1608" s="81" t="str">
        <f ca="1">IF(
    NOT(ISERROR(_xlfn.XLOOKUP($B1608, '4.Illumina'!F:F, '4.Illumina'!E:E))),
    _xlfn.XLOOKUP($B1608, '4.Illumina'!F:F, '4.Illumina'!E:E),
    IF(
        NOT(ISERROR(_xlfn.XLOOKUP($B1608, '4.PacBio'!F:F, '4.PacBio'!E:E))),
        _xlfn.XLOOKUP($B1608, '4.PacBio'!F:F, '4.PacBio'!E:E),
        IF(
            NOT(ISERROR(_xlfn.XLOOKUP($B1608, '4.HiCLibrary'!F:F, '4.HiCLibrary'!E:E))),
            _xlfn.XLOOKUP($B1608, '4.HiCLibrary'!F:F, '4.HiCLibrary'!E:E),
            IFERROR(
                _xlfn.XLOOKUP($B1608, '4.ONT'!F:F, '4.ONT'!E:E, "?"),
                "?"
            )
        )
    )
)</f>
        <v>OG919</v>
      </c>
      <c r="E1608" t="str">
        <f t="shared" si="26"/>
        <v>OG919F_D_IL_NOVA_241003_JP</v>
      </c>
      <c r="F1608" s="183" t="s">
        <v>6459</v>
      </c>
      <c r="G1608" s="183" t="s">
        <v>6471</v>
      </c>
      <c r="H1608" s="289">
        <v>45568</v>
      </c>
      <c r="I1608" s="183" t="s">
        <v>6822</v>
      </c>
      <c r="J1608" s="183" t="s">
        <v>107</v>
      </c>
      <c r="K1608" s="185" t="s">
        <v>107</v>
      </c>
      <c r="L1608" s="185"/>
    </row>
    <row r="1609" spans="1:12" x14ac:dyDescent="0.25">
      <c r="A1609" s="115">
        <f ca="1">INDEX('1.MetaData'!A:A, MATCH($D1609, '1.MetaData'!$B:$B, 0))</f>
        <v>920</v>
      </c>
      <c r="B1609" s="161" t="s">
        <v>7563</v>
      </c>
      <c r="C1609" s="184" t="s">
        <v>4878</v>
      </c>
      <c r="D1609" s="81" t="str">
        <f ca="1">IF(
    NOT(ISERROR(_xlfn.XLOOKUP($B1609, '4.Illumina'!F:F, '4.Illumina'!E:E))),
    _xlfn.XLOOKUP($B1609, '4.Illumina'!F:F, '4.Illumina'!E:E),
    IF(
        NOT(ISERROR(_xlfn.XLOOKUP($B1609, '4.PacBio'!F:F, '4.PacBio'!E:E))),
        _xlfn.XLOOKUP($B1609, '4.PacBio'!F:F, '4.PacBio'!E:E),
        IF(
            NOT(ISERROR(_xlfn.XLOOKUP($B1609, '4.HiCLibrary'!F:F, '4.HiCLibrary'!E:E))),
            _xlfn.XLOOKUP($B1609, '4.HiCLibrary'!F:F, '4.HiCLibrary'!E:E),
            IFERROR(
                _xlfn.XLOOKUP($B1609, '4.ONT'!F:F, '4.ONT'!E:E, "?"),
                "?"
            )
        )
    )
)</f>
        <v>OG920</v>
      </c>
      <c r="E1609" t="str">
        <f t="shared" si="26"/>
        <v>OG920F_D_IL_ISEQ_241002_JP</v>
      </c>
      <c r="F1609" s="183" t="s">
        <v>6459</v>
      </c>
      <c r="G1609" s="183" t="s">
        <v>6460</v>
      </c>
      <c r="H1609" s="289">
        <v>45567</v>
      </c>
      <c r="I1609" s="183" t="s">
        <v>6821</v>
      </c>
      <c r="J1609" s="183" t="s">
        <v>107</v>
      </c>
      <c r="K1609" s="185" t="s">
        <v>107</v>
      </c>
      <c r="L1609" s="185"/>
    </row>
    <row r="1610" spans="1:12" x14ac:dyDescent="0.25">
      <c r="A1610" s="115">
        <f ca="1">INDEX('1.MetaData'!A:A, MATCH($D1610, '1.MetaData'!$B:$B, 0))</f>
        <v>920</v>
      </c>
      <c r="B1610" s="161" t="s">
        <v>7563</v>
      </c>
      <c r="C1610" s="184" t="s">
        <v>4878</v>
      </c>
      <c r="D1610" s="81" t="str">
        <f ca="1">IF(
    NOT(ISERROR(_xlfn.XLOOKUP($B1610, '4.Illumina'!F:F, '4.Illumina'!E:E))),
    _xlfn.XLOOKUP($B1610, '4.Illumina'!F:F, '4.Illumina'!E:E),
    IF(
        NOT(ISERROR(_xlfn.XLOOKUP($B1610, '4.PacBio'!F:F, '4.PacBio'!E:E))),
        _xlfn.XLOOKUP($B1610, '4.PacBio'!F:F, '4.PacBio'!E:E),
        IF(
            NOT(ISERROR(_xlfn.XLOOKUP($B1610, '4.HiCLibrary'!F:F, '4.HiCLibrary'!E:E))),
            _xlfn.XLOOKUP($B1610, '4.HiCLibrary'!F:F, '4.HiCLibrary'!E:E),
            IFERROR(
                _xlfn.XLOOKUP($B1610, '4.ONT'!F:F, '4.ONT'!E:E, "?"),
                "?"
            )
        )
    )
)</f>
        <v>OG920</v>
      </c>
      <c r="E1610" t="str">
        <f t="shared" si="26"/>
        <v>OG920F_D_IL_NOVA_241003_JP</v>
      </c>
      <c r="F1610" s="183" t="s">
        <v>6459</v>
      </c>
      <c r="G1610" s="183" t="s">
        <v>6471</v>
      </c>
      <c r="H1610" s="289">
        <v>45568</v>
      </c>
      <c r="I1610" s="183" t="s">
        <v>6822</v>
      </c>
      <c r="J1610" s="183" t="s">
        <v>107</v>
      </c>
      <c r="K1610" s="185" t="s">
        <v>107</v>
      </c>
      <c r="L1610" s="185"/>
    </row>
    <row r="1611" spans="1:12" x14ac:dyDescent="0.25">
      <c r="A1611" s="115">
        <f ca="1">INDEX('1.MetaData'!A:A, MATCH($D1611, '1.MetaData'!$B:$B, 0))</f>
        <v>921</v>
      </c>
      <c r="B1611" s="161" t="s">
        <v>7564</v>
      </c>
      <c r="C1611" s="184" t="s">
        <v>4878</v>
      </c>
      <c r="D1611" s="81" t="str">
        <f ca="1">IF(
    NOT(ISERROR(_xlfn.XLOOKUP($B1611, '4.Illumina'!F:F, '4.Illumina'!E:E))),
    _xlfn.XLOOKUP($B1611, '4.Illumina'!F:F, '4.Illumina'!E:E),
    IF(
        NOT(ISERROR(_xlfn.XLOOKUP($B1611, '4.PacBio'!F:F, '4.PacBio'!E:E))),
        _xlfn.XLOOKUP($B1611, '4.PacBio'!F:F, '4.PacBio'!E:E),
        IF(
            NOT(ISERROR(_xlfn.XLOOKUP($B1611, '4.HiCLibrary'!F:F, '4.HiCLibrary'!E:E))),
            _xlfn.XLOOKUP($B1611, '4.HiCLibrary'!F:F, '4.HiCLibrary'!E:E),
            IFERROR(
                _xlfn.XLOOKUP($B1611, '4.ONT'!F:F, '4.ONT'!E:E, "?"),
                "?"
            )
        )
    )
)</f>
        <v>OG921</v>
      </c>
      <c r="E1611" t="str">
        <f t="shared" si="26"/>
        <v>OG921F_D_IL_ISEQ_241002_JP</v>
      </c>
      <c r="F1611" s="183" t="s">
        <v>6459</v>
      </c>
      <c r="G1611" s="183" t="s">
        <v>6460</v>
      </c>
      <c r="H1611" s="289">
        <v>45567</v>
      </c>
      <c r="I1611" s="183" t="s">
        <v>6821</v>
      </c>
      <c r="J1611" s="183" t="s">
        <v>107</v>
      </c>
      <c r="K1611" s="185" t="s">
        <v>107</v>
      </c>
      <c r="L1611" s="185"/>
    </row>
    <row r="1612" spans="1:12" x14ac:dyDescent="0.25">
      <c r="A1612" s="115">
        <f ca="1">INDEX('1.MetaData'!A:A, MATCH($D1612, '1.MetaData'!$B:$B, 0))</f>
        <v>921</v>
      </c>
      <c r="B1612" s="161" t="s">
        <v>7564</v>
      </c>
      <c r="C1612" s="184" t="s">
        <v>4878</v>
      </c>
      <c r="D1612" s="81" t="str">
        <f ca="1">IF(
    NOT(ISERROR(_xlfn.XLOOKUP($B1612, '4.Illumina'!F:F, '4.Illumina'!E:E))),
    _xlfn.XLOOKUP($B1612, '4.Illumina'!F:F, '4.Illumina'!E:E),
    IF(
        NOT(ISERROR(_xlfn.XLOOKUP($B1612, '4.PacBio'!F:F, '4.PacBio'!E:E))),
        _xlfn.XLOOKUP($B1612, '4.PacBio'!F:F, '4.PacBio'!E:E),
        IF(
            NOT(ISERROR(_xlfn.XLOOKUP($B1612, '4.HiCLibrary'!F:F, '4.HiCLibrary'!E:E))),
            _xlfn.XLOOKUP($B1612, '4.HiCLibrary'!F:F, '4.HiCLibrary'!E:E),
            IFERROR(
                _xlfn.XLOOKUP($B1612, '4.ONT'!F:F, '4.ONT'!E:E, "?"),
                "?"
            )
        )
    )
)</f>
        <v>OG921</v>
      </c>
      <c r="E1612" t="str">
        <f t="shared" si="26"/>
        <v>OG921F_D_IL_NOVA_241003_JP</v>
      </c>
      <c r="F1612" s="183" t="s">
        <v>6459</v>
      </c>
      <c r="G1612" s="183" t="s">
        <v>6471</v>
      </c>
      <c r="H1612" s="289">
        <v>45568</v>
      </c>
      <c r="I1612" s="183" t="s">
        <v>6822</v>
      </c>
      <c r="J1612" s="183" t="s">
        <v>107</v>
      </c>
      <c r="K1612" s="185" t="s">
        <v>107</v>
      </c>
      <c r="L1612" s="185"/>
    </row>
    <row r="1613" spans="1:12" x14ac:dyDescent="0.25">
      <c r="A1613" s="115">
        <f ca="1">INDEX('1.MetaData'!A:A, MATCH($D1613, '1.MetaData'!$B:$B, 0))</f>
        <v>922</v>
      </c>
      <c r="B1613" s="161" t="s">
        <v>7565</v>
      </c>
      <c r="C1613" s="184" t="s">
        <v>4878</v>
      </c>
      <c r="D1613" s="81" t="str">
        <f ca="1">IF(
    NOT(ISERROR(_xlfn.XLOOKUP($B1613, '4.Illumina'!F:F, '4.Illumina'!E:E))),
    _xlfn.XLOOKUP($B1613, '4.Illumina'!F:F, '4.Illumina'!E:E),
    IF(
        NOT(ISERROR(_xlfn.XLOOKUP($B1613, '4.PacBio'!F:F, '4.PacBio'!E:E))),
        _xlfn.XLOOKUP($B1613, '4.PacBio'!F:F, '4.PacBio'!E:E),
        IF(
            NOT(ISERROR(_xlfn.XLOOKUP($B1613, '4.HiCLibrary'!F:F, '4.HiCLibrary'!E:E))),
            _xlfn.XLOOKUP($B1613, '4.HiCLibrary'!F:F, '4.HiCLibrary'!E:E),
            IFERROR(
                _xlfn.XLOOKUP($B1613, '4.ONT'!F:F, '4.ONT'!E:E, "?"),
                "?"
            )
        )
    )
)</f>
        <v>OG922</v>
      </c>
      <c r="E1613" t="str">
        <f t="shared" si="26"/>
        <v>OG922F_D_IL_ISEQ_241002_JP</v>
      </c>
      <c r="F1613" s="183" t="s">
        <v>6459</v>
      </c>
      <c r="G1613" s="183" t="s">
        <v>6460</v>
      </c>
      <c r="H1613" s="289">
        <v>45567</v>
      </c>
      <c r="I1613" s="183" t="s">
        <v>6821</v>
      </c>
      <c r="J1613" s="183" t="s">
        <v>107</v>
      </c>
      <c r="K1613" s="185" t="s">
        <v>107</v>
      </c>
      <c r="L1613" s="185"/>
    </row>
    <row r="1614" spans="1:12" x14ac:dyDescent="0.25">
      <c r="A1614" s="115">
        <f ca="1">INDEX('1.MetaData'!A:A, MATCH($D1614, '1.MetaData'!$B:$B, 0))</f>
        <v>922</v>
      </c>
      <c r="B1614" s="161" t="s">
        <v>7565</v>
      </c>
      <c r="C1614" s="184" t="s">
        <v>4878</v>
      </c>
      <c r="D1614" s="81" t="str">
        <f ca="1">IF(
    NOT(ISERROR(_xlfn.XLOOKUP($B1614, '4.Illumina'!F:F, '4.Illumina'!E:E))),
    _xlfn.XLOOKUP($B1614, '4.Illumina'!F:F, '4.Illumina'!E:E),
    IF(
        NOT(ISERROR(_xlfn.XLOOKUP($B1614, '4.PacBio'!F:F, '4.PacBio'!E:E))),
        _xlfn.XLOOKUP($B1614, '4.PacBio'!F:F, '4.PacBio'!E:E),
        IF(
            NOT(ISERROR(_xlfn.XLOOKUP($B1614, '4.HiCLibrary'!F:F, '4.HiCLibrary'!E:E))),
            _xlfn.XLOOKUP($B1614, '4.HiCLibrary'!F:F, '4.HiCLibrary'!E:E),
            IFERROR(
                _xlfn.XLOOKUP($B1614, '4.ONT'!F:F, '4.ONT'!E:E, "?"),
                "?"
            )
        )
    )
)</f>
        <v>OG922</v>
      </c>
      <c r="E1614" t="str">
        <f t="shared" si="26"/>
        <v>OG922F_D_IL_NOVA_241003_JP</v>
      </c>
      <c r="F1614" s="183" t="s">
        <v>6459</v>
      </c>
      <c r="G1614" s="183" t="s">
        <v>6471</v>
      </c>
      <c r="H1614" s="289">
        <v>45568</v>
      </c>
      <c r="I1614" s="183" t="s">
        <v>6822</v>
      </c>
      <c r="J1614" s="183" t="s">
        <v>107</v>
      </c>
      <c r="K1614" s="185" t="s">
        <v>107</v>
      </c>
      <c r="L1614" s="185"/>
    </row>
    <row r="1615" spans="1:12" x14ac:dyDescent="0.25">
      <c r="A1615" s="115">
        <f ca="1">INDEX('1.MetaData'!A:A, MATCH($D1615, '1.MetaData'!$B:$B, 0))</f>
        <v>923</v>
      </c>
      <c r="B1615" s="161" t="s">
        <v>7566</v>
      </c>
      <c r="C1615" s="184" t="s">
        <v>4878</v>
      </c>
      <c r="D1615" s="81" t="str">
        <f ca="1">IF(
    NOT(ISERROR(_xlfn.XLOOKUP($B1615, '4.Illumina'!F:F, '4.Illumina'!E:E))),
    _xlfn.XLOOKUP($B1615, '4.Illumina'!F:F, '4.Illumina'!E:E),
    IF(
        NOT(ISERROR(_xlfn.XLOOKUP($B1615, '4.PacBio'!F:F, '4.PacBio'!E:E))),
        _xlfn.XLOOKUP($B1615, '4.PacBio'!F:F, '4.PacBio'!E:E),
        IF(
            NOT(ISERROR(_xlfn.XLOOKUP($B1615, '4.HiCLibrary'!F:F, '4.HiCLibrary'!E:E))),
            _xlfn.XLOOKUP($B1615, '4.HiCLibrary'!F:F, '4.HiCLibrary'!E:E),
            IFERROR(
                _xlfn.XLOOKUP($B1615, '4.ONT'!F:F, '4.ONT'!E:E, "?"),
                "?"
            )
        )
    )
)</f>
        <v>OG923</v>
      </c>
      <c r="E1615" t="str">
        <f t="shared" si="26"/>
        <v>OG923F_D_IL_ISEQ_241002_JP</v>
      </c>
      <c r="F1615" s="183" t="s">
        <v>6459</v>
      </c>
      <c r="G1615" s="183" t="s">
        <v>6460</v>
      </c>
      <c r="H1615" s="289">
        <v>45567</v>
      </c>
      <c r="I1615" s="183" t="s">
        <v>6821</v>
      </c>
      <c r="J1615" s="183" t="s">
        <v>107</v>
      </c>
      <c r="K1615" s="185" t="s">
        <v>107</v>
      </c>
      <c r="L1615" s="185"/>
    </row>
    <row r="1616" spans="1:12" x14ac:dyDescent="0.25">
      <c r="A1616" s="115">
        <f ca="1">INDEX('1.MetaData'!A:A, MATCH($D1616, '1.MetaData'!$B:$B, 0))</f>
        <v>923</v>
      </c>
      <c r="B1616" s="161" t="s">
        <v>7566</v>
      </c>
      <c r="C1616" s="184" t="s">
        <v>4878</v>
      </c>
      <c r="D1616" s="81" t="str">
        <f ca="1">IF(
    NOT(ISERROR(_xlfn.XLOOKUP($B1616, '4.Illumina'!F:F, '4.Illumina'!E:E))),
    _xlfn.XLOOKUP($B1616, '4.Illumina'!F:F, '4.Illumina'!E:E),
    IF(
        NOT(ISERROR(_xlfn.XLOOKUP($B1616, '4.PacBio'!F:F, '4.PacBio'!E:E))),
        _xlfn.XLOOKUP($B1616, '4.PacBio'!F:F, '4.PacBio'!E:E),
        IF(
            NOT(ISERROR(_xlfn.XLOOKUP($B1616, '4.HiCLibrary'!F:F, '4.HiCLibrary'!E:E))),
            _xlfn.XLOOKUP($B1616, '4.HiCLibrary'!F:F, '4.HiCLibrary'!E:E),
            IFERROR(
                _xlfn.XLOOKUP($B1616, '4.ONT'!F:F, '4.ONT'!E:E, "?"),
                "?"
            )
        )
    )
)</f>
        <v>OG923</v>
      </c>
      <c r="E1616" t="str">
        <f t="shared" si="26"/>
        <v>OG923F_D_IL_NOVA_241003_JP</v>
      </c>
      <c r="F1616" s="183" t="s">
        <v>6459</v>
      </c>
      <c r="G1616" s="183" t="s">
        <v>6471</v>
      </c>
      <c r="H1616" s="289">
        <v>45568</v>
      </c>
      <c r="I1616" s="183" t="s">
        <v>6822</v>
      </c>
      <c r="J1616" s="183" t="s">
        <v>107</v>
      </c>
      <c r="K1616" s="185" t="s">
        <v>107</v>
      </c>
      <c r="L1616" s="185"/>
    </row>
    <row r="1617" spans="1:12" x14ac:dyDescent="0.25">
      <c r="A1617" s="115">
        <f ca="1">INDEX('1.MetaData'!A:A, MATCH($D1617, '1.MetaData'!$B:$B, 0))</f>
        <v>924</v>
      </c>
      <c r="B1617" s="161" t="s">
        <v>7567</v>
      </c>
      <c r="C1617" s="184" t="s">
        <v>4878</v>
      </c>
      <c r="D1617" s="81" t="str">
        <f ca="1">IF(
    NOT(ISERROR(_xlfn.XLOOKUP($B1617, '4.Illumina'!F:F, '4.Illumina'!E:E))),
    _xlfn.XLOOKUP($B1617, '4.Illumina'!F:F, '4.Illumina'!E:E),
    IF(
        NOT(ISERROR(_xlfn.XLOOKUP($B1617, '4.PacBio'!F:F, '4.PacBio'!E:E))),
        _xlfn.XLOOKUP($B1617, '4.PacBio'!F:F, '4.PacBio'!E:E),
        IF(
            NOT(ISERROR(_xlfn.XLOOKUP($B1617, '4.HiCLibrary'!F:F, '4.HiCLibrary'!E:E))),
            _xlfn.XLOOKUP($B1617, '4.HiCLibrary'!F:F, '4.HiCLibrary'!E:E),
            IFERROR(
                _xlfn.XLOOKUP($B1617, '4.ONT'!F:F, '4.ONT'!E:E, "?"),
                "?"
            )
        )
    )
)</f>
        <v>OG924</v>
      </c>
      <c r="E1617" t="str">
        <f t="shared" si="26"/>
        <v>OG924F_D_IL_ISEQ_241002_JP</v>
      </c>
      <c r="F1617" s="183" t="s">
        <v>6459</v>
      </c>
      <c r="G1617" s="183" t="s">
        <v>6460</v>
      </c>
      <c r="H1617" s="289">
        <v>45567</v>
      </c>
      <c r="I1617" s="183" t="s">
        <v>6821</v>
      </c>
      <c r="J1617" s="183" t="s">
        <v>107</v>
      </c>
      <c r="K1617" s="185" t="s">
        <v>107</v>
      </c>
      <c r="L1617" s="185"/>
    </row>
    <row r="1618" spans="1:12" x14ac:dyDescent="0.25">
      <c r="A1618" s="115">
        <f ca="1">INDEX('1.MetaData'!A:A, MATCH($D1618, '1.MetaData'!$B:$B, 0))</f>
        <v>924</v>
      </c>
      <c r="B1618" s="161" t="s">
        <v>7567</v>
      </c>
      <c r="C1618" s="184" t="s">
        <v>4878</v>
      </c>
      <c r="D1618" s="81" t="str">
        <f ca="1">IF(
    NOT(ISERROR(_xlfn.XLOOKUP($B1618, '4.Illumina'!F:F, '4.Illumina'!E:E))),
    _xlfn.XLOOKUP($B1618, '4.Illumina'!F:F, '4.Illumina'!E:E),
    IF(
        NOT(ISERROR(_xlfn.XLOOKUP($B1618, '4.PacBio'!F:F, '4.PacBio'!E:E))),
        _xlfn.XLOOKUP($B1618, '4.PacBio'!F:F, '4.PacBio'!E:E),
        IF(
            NOT(ISERROR(_xlfn.XLOOKUP($B1618, '4.HiCLibrary'!F:F, '4.HiCLibrary'!E:E))),
            _xlfn.XLOOKUP($B1618, '4.HiCLibrary'!F:F, '4.HiCLibrary'!E:E),
            IFERROR(
                _xlfn.XLOOKUP($B1618, '4.ONT'!F:F, '4.ONT'!E:E, "?"),
                "?"
            )
        )
    )
)</f>
        <v>OG924</v>
      </c>
      <c r="E1618" t="str">
        <f t="shared" si="26"/>
        <v>OG924F_D_IL_NOVA_241003_JP</v>
      </c>
      <c r="F1618" s="183" t="s">
        <v>6459</v>
      </c>
      <c r="G1618" s="183" t="s">
        <v>6471</v>
      </c>
      <c r="H1618" s="289">
        <v>45568</v>
      </c>
      <c r="I1618" s="183" t="s">
        <v>6822</v>
      </c>
      <c r="J1618" s="183" t="s">
        <v>107</v>
      </c>
      <c r="K1618" s="185" t="s">
        <v>107</v>
      </c>
      <c r="L1618" s="185"/>
    </row>
    <row r="1619" spans="1:12" x14ac:dyDescent="0.25">
      <c r="A1619" s="115">
        <f ca="1">INDEX('1.MetaData'!A:A, MATCH($D1619, '1.MetaData'!$B:$B, 0))</f>
        <v>925</v>
      </c>
      <c r="B1619" s="161" t="s">
        <v>7568</v>
      </c>
      <c r="C1619" s="184" t="s">
        <v>4878</v>
      </c>
      <c r="D1619" s="81" t="str">
        <f ca="1">IF(
    NOT(ISERROR(_xlfn.XLOOKUP($B1619, '4.Illumina'!F:F, '4.Illumina'!E:E))),
    _xlfn.XLOOKUP($B1619, '4.Illumina'!F:F, '4.Illumina'!E:E),
    IF(
        NOT(ISERROR(_xlfn.XLOOKUP($B1619, '4.PacBio'!F:F, '4.PacBio'!E:E))),
        _xlfn.XLOOKUP($B1619, '4.PacBio'!F:F, '4.PacBio'!E:E),
        IF(
            NOT(ISERROR(_xlfn.XLOOKUP($B1619, '4.HiCLibrary'!F:F, '4.HiCLibrary'!E:E))),
            _xlfn.XLOOKUP($B1619, '4.HiCLibrary'!F:F, '4.HiCLibrary'!E:E),
            IFERROR(
                _xlfn.XLOOKUP($B1619, '4.ONT'!F:F, '4.ONT'!E:E, "?"),
                "?"
            )
        )
    )
)</f>
        <v>OG925</v>
      </c>
      <c r="E1619" t="str">
        <f t="shared" si="26"/>
        <v>OG925F_D_IL_ISEQ_241002_JP</v>
      </c>
      <c r="F1619" s="183" t="s">
        <v>6459</v>
      </c>
      <c r="G1619" s="183" t="s">
        <v>6460</v>
      </c>
      <c r="H1619" s="289">
        <v>45567</v>
      </c>
      <c r="I1619" s="183" t="s">
        <v>6821</v>
      </c>
      <c r="J1619" s="183" t="s">
        <v>107</v>
      </c>
      <c r="K1619" s="185" t="s">
        <v>107</v>
      </c>
      <c r="L1619" s="185"/>
    </row>
    <row r="1620" spans="1:12" x14ac:dyDescent="0.25">
      <c r="A1620" s="115">
        <f ca="1">INDEX('1.MetaData'!A:A, MATCH($D1620, '1.MetaData'!$B:$B, 0))</f>
        <v>925</v>
      </c>
      <c r="B1620" s="161" t="s">
        <v>7568</v>
      </c>
      <c r="C1620" s="184" t="s">
        <v>4878</v>
      </c>
      <c r="D1620" s="81" t="str">
        <f ca="1">IF(
    NOT(ISERROR(_xlfn.XLOOKUP($B1620, '4.Illumina'!F:F, '4.Illumina'!E:E))),
    _xlfn.XLOOKUP($B1620, '4.Illumina'!F:F, '4.Illumina'!E:E),
    IF(
        NOT(ISERROR(_xlfn.XLOOKUP($B1620, '4.PacBio'!F:F, '4.PacBio'!E:E))),
        _xlfn.XLOOKUP($B1620, '4.PacBio'!F:F, '4.PacBio'!E:E),
        IF(
            NOT(ISERROR(_xlfn.XLOOKUP($B1620, '4.HiCLibrary'!F:F, '4.HiCLibrary'!E:E))),
            _xlfn.XLOOKUP($B1620, '4.HiCLibrary'!F:F, '4.HiCLibrary'!E:E),
            IFERROR(
                _xlfn.XLOOKUP($B1620, '4.ONT'!F:F, '4.ONT'!E:E, "?"),
                "?"
            )
        )
    )
)</f>
        <v>OG925</v>
      </c>
      <c r="E1620" t="str">
        <f t="shared" si="26"/>
        <v>OG925F_D_IL_NOVA_241003_JP</v>
      </c>
      <c r="F1620" s="183" t="s">
        <v>6459</v>
      </c>
      <c r="G1620" s="183" t="s">
        <v>6471</v>
      </c>
      <c r="H1620" s="289">
        <v>45568</v>
      </c>
      <c r="I1620" s="183" t="s">
        <v>6822</v>
      </c>
      <c r="J1620" s="183" t="s">
        <v>107</v>
      </c>
      <c r="K1620" s="185" t="s">
        <v>107</v>
      </c>
      <c r="L1620" s="185"/>
    </row>
    <row r="1621" spans="1:12" x14ac:dyDescent="0.25">
      <c r="A1621" s="115">
        <f ca="1">INDEX('1.MetaData'!A:A, MATCH($D1621, '1.MetaData'!$B:$B, 0))</f>
        <v>926</v>
      </c>
      <c r="B1621" s="161" t="s">
        <v>7569</v>
      </c>
      <c r="C1621" s="184" t="s">
        <v>4878</v>
      </c>
      <c r="D1621" s="81" t="str">
        <f ca="1">IF(
    NOT(ISERROR(_xlfn.XLOOKUP($B1621, '4.Illumina'!F:F, '4.Illumina'!E:E))),
    _xlfn.XLOOKUP($B1621, '4.Illumina'!F:F, '4.Illumina'!E:E),
    IF(
        NOT(ISERROR(_xlfn.XLOOKUP($B1621, '4.PacBio'!F:F, '4.PacBio'!E:E))),
        _xlfn.XLOOKUP($B1621, '4.PacBio'!F:F, '4.PacBio'!E:E),
        IF(
            NOT(ISERROR(_xlfn.XLOOKUP($B1621, '4.HiCLibrary'!F:F, '4.HiCLibrary'!E:E))),
            _xlfn.XLOOKUP($B1621, '4.HiCLibrary'!F:F, '4.HiCLibrary'!E:E),
            IFERROR(
                _xlfn.XLOOKUP($B1621, '4.ONT'!F:F, '4.ONT'!E:E, "?"),
                "?"
            )
        )
    )
)</f>
        <v>OG926</v>
      </c>
      <c r="E1621" t="str">
        <f t="shared" si="26"/>
        <v>OG926F_D_IL_ISEQ_241002_JP</v>
      </c>
      <c r="F1621" s="183" t="s">
        <v>6459</v>
      </c>
      <c r="G1621" s="183" t="s">
        <v>6460</v>
      </c>
      <c r="H1621" s="289">
        <v>45567</v>
      </c>
      <c r="I1621" s="183" t="s">
        <v>6821</v>
      </c>
      <c r="J1621" s="183" t="s">
        <v>107</v>
      </c>
      <c r="K1621" s="185" t="s">
        <v>107</v>
      </c>
      <c r="L1621" s="185"/>
    </row>
    <row r="1622" spans="1:12" x14ac:dyDescent="0.25">
      <c r="A1622" s="115">
        <f ca="1">INDEX('1.MetaData'!A:A, MATCH($D1622, '1.MetaData'!$B:$B, 0))</f>
        <v>926</v>
      </c>
      <c r="B1622" s="161" t="s">
        <v>7569</v>
      </c>
      <c r="C1622" s="184" t="s">
        <v>4878</v>
      </c>
      <c r="D1622" s="81" t="str">
        <f ca="1">IF(
    NOT(ISERROR(_xlfn.XLOOKUP($B1622, '4.Illumina'!F:F, '4.Illumina'!E:E))),
    _xlfn.XLOOKUP($B1622, '4.Illumina'!F:F, '4.Illumina'!E:E),
    IF(
        NOT(ISERROR(_xlfn.XLOOKUP($B1622, '4.PacBio'!F:F, '4.PacBio'!E:E))),
        _xlfn.XLOOKUP($B1622, '4.PacBio'!F:F, '4.PacBio'!E:E),
        IF(
            NOT(ISERROR(_xlfn.XLOOKUP($B1622, '4.HiCLibrary'!F:F, '4.HiCLibrary'!E:E))),
            _xlfn.XLOOKUP($B1622, '4.HiCLibrary'!F:F, '4.HiCLibrary'!E:E),
            IFERROR(
                _xlfn.XLOOKUP($B1622, '4.ONT'!F:F, '4.ONT'!E:E, "?"),
                "?"
            )
        )
    )
)</f>
        <v>OG926</v>
      </c>
      <c r="E1622" t="str">
        <f t="shared" si="26"/>
        <v>OG926F_D_IL_NOVA_241003_JP</v>
      </c>
      <c r="F1622" s="183" t="s">
        <v>6459</v>
      </c>
      <c r="G1622" s="183" t="s">
        <v>6471</v>
      </c>
      <c r="H1622" s="289">
        <v>45568</v>
      </c>
      <c r="I1622" s="183" t="s">
        <v>6822</v>
      </c>
      <c r="J1622" s="183" t="s">
        <v>107</v>
      </c>
      <c r="K1622" s="185" t="s">
        <v>107</v>
      </c>
      <c r="L1622" s="185"/>
    </row>
    <row r="1623" spans="1:12" x14ac:dyDescent="0.25">
      <c r="A1623" s="115">
        <f ca="1">INDEX('1.MetaData'!A:A, MATCH($D1623, '1.MetaData'!$B:$B, 0))</f>
        <v>927</v>
      </c>
      <c r="B1623" s="161" t="s">
        <v>7570</v>
      </c>
      <c r="C1623" s="184" t="s">
        <v>4878</v>
      </c>
      <c r="D1623" s="81" t="str">
        <f ca="1">IF(
    NOT(ISERROR(_xlfn.XLOOKUP($B1623, '4.Illumina'!F:F, '4.Illumina'!E:E))),
    _xlfn.XLOOKUP($B1623, '4.Illumina'!F:F, '4.Illumina'!E:E),
    IF(
        NOT(ISERROR(_xlfn.XLOOKUP($B1623, '4.PacBio'!F:F, '4.PacBio'!E:E))),
        _xlfn.XLOOKUP($B1623, '4.PacBio'!F:F, '4.PacBio'!E:E),
        IF(
            NOT(ISERROR(_xlfn.XLOOKUP($B1623, '4.HiCLibrary'!F:F, '4.HiCLibrary'!E:E))),
            _xlfn.XLOOKUP($B1623, '4.HiCLibrary'!F:F, '4.HiCLibrary'!E:E),
            IFERROR(
                _xlfn.XLOOKUP($B1623, '4.ONT'!F:F, '4.ONT'!E:E, "?"),
                "?"
            )
        )
    )
)</f>
        <v>OG927</v>
      </c>
      <c r="E1623" t="str">
        <f t="shared" si="26"/>
        <v>OG927F_D_IL_ISEQ_241002_JP</v>
      </c>
      <c r="F1623" s="183" t="s">
        <v>6459</v>
      </c>
      <c r="G1623" s="183" t="s">
        <v>6460</v>
      </c>
      <c r="H1623" s="289">
        <v>45567</v>
      </c>
      <c r="I1623" s="183" t="s">
        <v>6821</v>
      </c>
      <c r="J1623" s="183" t="s">
        <v>107</v>
      </c>
      <c r="K1623" s="185" t="s">
        <v>107</v>
      </c>
      <c r="L1623" s="185"/>
    </row>
    <row r="1624" spans="1:12" x14ac:dyDescent="0.25">
      <c r="A1624" s="115">
        <f ca="1">INDEX('1.MetaData'!A:A, MATCH($D1624, '1.MetaData'!$B:$B, 0))</f>
        <v>927</v>
      </c>
      <c r="B1624" s="161" t="s">
        <v>7570</v>
      </c>
      <c r="C1624" s="184" t="s">
        <v>4878</v>
      </c>
      <c r="D1624" s="81" t="str">
        <f ca="1">IF(
    NOT(ISERROR(_xlfn.XLOOKUP($B1624, '4.Illumina'!F:F, '4.Illumina'!E:E))),
    _xlfn.XLOOKUP($B1624, '4.Illumina'!F:F, '4.Illumina'!E:E),
    IF(
        NOT(ISERROR(_xlfn.XLOOKUP($B1624, '4.PacBio'!F:F, '4.PacBio'!E:E))),
        _xlfn.XLOOKUP($B1624, '4.PacBio'!F:F, '4.PacBio'!E:E),
        IF(
            NOT(ISERROR(_xlfn.XLOOKUP($B1624, '4.HiCLibrary'!F:F, '4.HiCLibrary'!E:E))),
            _xlfn.XLOOKUP($B1624, '4.HiCLibrary'!F:F, '4.HiCLibrary'!E:E),
            IFERROR(
                _xlfn.XLOOKUP($B1624, '4.ONT'!F:F, '4.ONT'!E:E, "?"),
                "?"
            )
        )
    )
)</f>
        <v>OG927</v>
      </c>
      <c r="E1624" t="str">
        <f t="shared" si="26"/>
        <v>OG927F_D_IL_NOVA_241003_JP</v>
      </c>
      <c r="F1624" s="183" t="s">
        <v>6459</v>
      </c>
      <c r="G1624" s="183" t="s">
        <v>6471</v>
      </c>
      <c r="H1624" s="289">
        <v>45568</v>
      </c>
      <c r="I1624" s="183" t="s">
        <v>6822</v>
      </c>
      <c r="J1624" s="183" t="s">
        <v>107</v>
      </c>
      <c r="K1624" s="185" t="s">
        <v>107</v>
      </c>
      <c r="L1624" s="185"/>
    </row>
    <row r="1625" spans="1:12" x14ac:dyDescent="0.25">
      <c r="A1625" s="115">
        <f ca="1">INDEX('1.MetaData'!A:A, MATCH($D1625, '1.MetaData'!$B:$B, 0))</f>
        <v>928</v>
      </c>
      <c r="B1625" s="161" t="s">
        <v>7571</v>
      </c>
      <c r="C1625" s="184" t="s">
        <v>4878</v>
      </c>
      <c r="D1625" s="81" t="str">
        <f ca="1">IF(
    NOT(ISERROR(_xlfn.XLOOKUP($B1625, '4.Illumina'!F:F, '4.Illumina'!E:E))),
    _xlfn.XLOOKUP($B1625, '4.Illumina'!F:F, '4.Illumina'!E:E),
    IF(
        NOT(ISERROR(_xlfn.XLOOKUP($B1625, '4.PacBio'!F:F, '4.PacBio'!E:E))),
        _xlfn.XLOOKUP($B1625, '4.PacBio'!F:F, '4.PacBio'!E:E),
        IF(
            NOT(ISERROR(_xlfn.XLOOKUP($B1625, '4.HiCLibrary'!F:F, '4.HiCLibrary'!E:E))),
            _xlfn.XLOOKUP($B1625, '4.HiCLibrary'!F:F, '4.HiCLibrary'!E:E),
            IFERROR(
                _xlfn.XLOOKUP($B1625, '4.ONT'!F:F, '4.ONT'!E:E, "?"),
                "?"
            )
        )
    )
)</f>
        <v>OG928</v>
      </c>
      <c r="E1625" t="str">
        <f t="shared" si="26"/>
        <v>OG928F_D_IL_ISEQ_241002_JP</v>
      </c>
      <c r="F1625" s="183" t="s">
        <v>6459</v>
      </c>
      <c r="G1625" s="183" t="s">
        <v>6460</v>
      </c>
      <c r="H1625" s="289">
        <v>45567</v>
      </c>
      <c r="I1625" s="183" t="s">
        <v>6821</v>
      </c>
      <c r="J1625" s="183" t="s">
        <v>107</v>
      </c>
      <c r="K1625" s="185" t="s">
        <v>107</v>
      </c>
      <c r="L1625" s="185"/>
    </row>
    <row r="1626" spans="1:12" x14ac:dyDescent="0.25">
      <c r="A1626" s="115">
        <f ca="1">INDEX('1.MetaData'!A:A, MATCH($D1626, '1.MetaData'!$B:$B, 0))</f>
        <v>928</v>
      </c>
      <c r="B1626" s="161" t="s">
        <v>7571</v>
      </c>
      <c r="C1626" s="184" t="s">
        <v>4878</v>
      </c>
      <c r="D1626" s="81" t="str">
        <f ca="1">IF(
    NOT(ISERROR(_xlfn.XLOOKUP($B1626, '4.Illumina'!F:F, '4.Illumina'!E:E))),
    _xlfn.XLOOKUP($B1626, '4.Illumina'!F:F, '4.Illumina'!E:E),
    IF(
        NOT(ISERROR(_xlfn.XLOOKUP($B1626, '4.PacBio'!F:F, '4.PacBio'!E:E))),
        _xlfn.XLOOKUP($B1626, '4.PacBio'!F:F, '4.PacBio'!E:E),
        IF(
            NOT(ISERROR(_xlfn.XLOOKUP($B1626, '4.HiCLibrary'!F:F, '4.HiCLibrary'!E:E))),
            _xlfn.XLOOKUP($B1626, '4.HiCLibrary'!F:F, '4.HiCLibrary'!E:E),
            IFERROR(
                _xlfn.XLOOKUP($B1626, '4.ONT'!F:F, '4.ONT'!E:E, "?"),
                "?"
            )
        )
    )
)</f>
        <v>OG928</v>
      </c>
      <c r="E1626" t="str">
        <f t="shared" si="26"/>
        <v>OG928F_D_IL_NOVA_241003_JP</v>
      </c>
      <c r="F1626" s="183" t="s">
        <v>6459</v>
      </c>
      <c r="G1626" s="183" t="s">
        <v>6471</v>
      </c>
      <c r="H1626" s="289">
        <v>45568</v>
      </c>
      <c r="I1626" s="183" t="s">
        <v>6822</v>
      </c>
      <c r="J1626" s="183" t="s">
        <v>107</v>
      </c>
      <c r="K1626" s="185" t="s">
        <v>107</v>
      </c>
      <c r="L1626" s="185"/>
    </row>
    <row r="1627" spans="1:12" x14ac:dyDescent="0.25">
      <c r="A1627" s="115">
        <f ca="1">INDEX('1.MetaData'!A:A, MATCH($D1627, '1.MetaData'!$B:$B, 0))</f>
        <v>929</v>
      </c>
      <c r="B1627" s="161" t="s">
        <v>7572</v>
      </c>
      <c r="C1627" s="184" t="s">
        <v>4878</v>
      </c>
      <c r="D1627" s="81" t="str">
        <f ca="1">IF(
    NOT(ISERROR(_xlfn.XLOOKUP($B1627, '4.Illumina'!F:F, '4.Illumina'!E:E))),
    _xlfn.XLOOKUP($B1627, '4.Illumina'!F:F, '4.Illumina'!E:E),
    IF(
        NOT(ISERROR(_xlfn.XLOOKUP($B1627, '4.PacBio'!F:F, '4.PacBio'!E:E))),
        _xlfn.XLOOKUP($B1627, '4.PacBio'!F:F, '4.PacBio'!E:E),
        IF(
            NOT(ISERROR(_xlfn.XLOOKUP($B1627, '4.HiCLibrary'!F:F, '4.HiCLibrary'!E:E))),
            _xlfn.XLOOKUP($B1627, '4.HiCLibrary'!F:F, '4.HiCLibrary'!E:E),
            IFERROR(
                _xlfn.XLOOKUP($B1627, '4.ONT'!F:F, '4.ONT'!E:E, "?"),
                "?"
            )
        )
    )
)</f>
        <v>OG929</v>
      </c>
      <c r="E1627" t="str">
        <f t="shared" si="26"/>
        <v>OG929F_D_IL_ISEQ_241002_JP</v>
      </c>
      <c r="F1627" s="183" t="s">
        <v>6459</v>
      </c>
      <c r="G1627" s="183" t="s">
        <v>6460</v>
      </c>
      <c r="H1627" s="289">
        <v>45567</v>
      </c>
      <c r="I1627" s="183" t="s">
        <v>6821</v>
      </c>
      <c r="J1627" s="183" t="s">
        <v>107</v>
      </c>
      <c r="K1627" s="185" t="s">
        <v>107</v>
      </c>
      <c r="L1627" s="185"/>
    </row>
    <row r="1628" spans="1:12" x14ac:dyDescent="0.25">
      <c r="A1628" s="115">
        <f ca="1">INDEX('1.MetaData'!A:A, MATCH($D1628, '1.MetaData'!$B:$B, 0))</f>
        <v>929</v>
      </c>
      <c r="B1628" s="161" t="s">
        <v>7572</v>
      </c>
      <c r="C1628" s="184" t="s">
        <v>4878</v>
      </c>
      <c r="D1628" s="81" t="str">
        <f ca="1">IF(
    NOT(ISERROR(_xlfn.XLOOKUP($B1628, '4.Illumina'!F:F, '4.Illumina'!E:E))),
    _xlfn.XLOOKUP($B1628, '4.Illumina'!F:F, '4.Illumina'!E:E),
    IF(
        NOT(ISERROR(_xlfn.XLOOKUP($B1628, '4.PacBio'!F:F, '4.PacBio'!E:E))),
        _xlfn.XLOOKUP($B1628, '4.PacBio'!F:F, '4.PacBio'!E:E),
        IF(
            NOT(ISERROR(_xlfn.XLOOKUP($B1628, '4.HiCLibrary'!F:F, '4.HiCLibrary'!E:E))),
            _xlfn.XLOOKUP($B1628, '4.HiCLibrary'!F:F, '4.HiCLibrary'!E:E),
            IFERROR(
                _xlfn.XLOOKUP($B1628, '4.ONT'!F:F, '4.ONT'!E:E, "?"),
                "?"
            )
        )
    )
)</f>
        <v>OG929</v>
      </c>
      <c r="E1628" t="str">
        <f t="shared" si="26"/>
        <v>OG929F_D_IL_NOVA_241003_JP</v>
      </c>
      <c r="F1628" s="183" t="s">
        <v>6459</v>
      </c>
      <c r="G1628" s="183" t="s">
        <v>6471</v>
      </c>
      <c r="H1628" s="289">
        <v>45568</v>
      </c>
      <c r="I1628" s="183" t="s">
        <v>6822</v>
      </c>
      <c r="J1628" s="183" t="s">
        <v>107</v>
      </c>
      <c r="K1628" s="185" t="s">
        <v>107</v>
      </c>
      <c r="L1628" s="185"/>
    </row>
    <row r="1629" spans="1:12" x14ac:dyDescent="0.25">
      <c r="A1629" s="115">
        <f ca="1">INDEX('1.MetaData'!A:A, MATCH($D1629, '1.MetaData'!$B:$B, 0))</f>
        <v>930</v>
      </c>
      <c r="B1629" s="161" t="s">
        <v>7573</v>
      </c>
      <c r="C1629" s="184" t="s">
        <v>4878</v>
      </c>
      <c r="D1629" s="81" t="str">
        <f ca="1">IF(
    NOT(ISERROR(_xlfn.XLOOKUP($B1629, '4.Illumina'!F:F, '4.Illumina'!E:E))),
    _xlfn.XLOOKUP($B1629, '4.Illumina'!F:F, '4.Illumina'!E:E),
    IF(
        NOT(ISERROR(_xlfn.XLOOKUP($B1629, '4.PacBio'!F:F, '4.PacBio'!E:E))),
        _xlfn.XLOOKUP($B1629, '4.PacBio'!F:F, '4.PacBio'!E:E),
        IF(
            NOT(ISERROR(_xlfn.XLOOKUP($B1629, '4.HiCLibrary'!F:F, '4.HiCLibrary'!E:E))),
            _xlfn.XLOOKUP($B1629, '4.HiCLibrary'!F:F, '4.HiCLibrary'!E:E),
            IFERROR(
                _xlfn.XLOOKUP($B1629, '4.ONT'!F:F, '4.ONT'!E:E, "?"),
                "?"
            )
        )
    )
)</f>
        <v>OG930</v>
      </c>
      <c r="E1629" t="str">
        <f t="shared" si="26"/>
        <v>OG930F_D_IL_ISEQ_241002_JP</v>
      </c>
      <c r="F1629" s="183" t="s">
        <v>6459</v>
      </c>
      <c r="G1629" s="183" t="s">
        <v>6460</v>
      </c>
      <c r="H1629" s="289">
        <v>45567</v>
      </c>
      <c r="I1629" s="183" t="s">
        <v>6821</v>
      </c>
      <c r="J1629" s="183" t="s">
        <v>107</v>
      </c>
      <c r="K1629" s="185" t="s">
        <v>107</v>
      </c>
      <c r="L1629" s="185"/>
    </row>
    <row r="1630" spans="1:12" x14ac:dyDescent="0.25">
      <c r="A1630" s="115">
        <f ca="1">INDEX('1.MetaData'!A:A, MATCH($D1630, '1.MetaData'!$B:$B, 0))</f>
        <v>930</v>
      </c>
      <c r="B1630" s="161" t="s">
        <v>7573</v>
      </c>
      <c r="C1630" s="184" t="s">
        <v>4878</v>
      </c>
      <c r="D1630" s="81" t="str">
        <f ca="1">IF(
    NOT(ISERROR(_xlfn.XLOOKUP($B1630, '4.Illumina'!F:F, '4.Illumina'!E:E))),
    _xlfn.XLOOKUP($B1630, '4.Illumina'!F:F, '4.Illumina'!E:E),
    IF(
        NOT(ISERROR(_xlfn.XLOOKUP($B1630, '4.PacBio'!F:F, '4.PacBio'!E:E))),
        _xlfn.XLOOKUP($B1630, '4.PacBio'!F:F, '4.PacBio'!E:E),
        IF(
            NOT(ISERROR(_xlfn.XLOOKUP($B1630, '4.HiCLibrary'!F:F, '4.HiCLibrary'!E:E))),
            _xlfn.XLOOKUP($B1630, '4.HiCLibrary'!F:F, '4.HiCLibrary'!E:E),
            IFERROR(
                _xlfn.XLOOKUP($B1630, '4.ONT'!F:F, '4.ONT'!E:E, "?"),
                "?"
            )
        )
    )
)</f>
        <v>OG930</v>
      </c>
      <c r="E1630" t="str">
        <f t="shared" si="26"/>
        <v>OG930F_D_IL_NOVA_241003_JP</v>
      </c>
      <c r="F1630" s="183" t="s">
        <v>6459</v>
      </c>
      <c r="G1630" s="183" t="s">
        <v>6471</v>
      </c>
      <c r="H1630" s="289">
        <v>45568</v>
      </c>
      <c r="I1630" s="183" t="s">
        <v>6822</v>
      </c>
      <c r="J1630" s="183" t="s">
        <v>107</v>
      </c>
      <c r="K1630" s="185" t="s">
        <v>107</v>
      </c>
      <c r="L1630" s="185"/>
    </row>
    <row r="1631" spans="1:12" x14ac:dyDescent="0.25">
      <c r="A1631" s="115">
        <f ca="1">INDEX('1.MetaData'!A:A, MATCH($D1631, '1.MetaData'!$B:$B, 0))</f>
        <v>931</v>
      </c>
      <c r="B1631" s="161" t="s">
        <v>7574</v>
      </c>
      <c r="C1631" s="184" t="s">
        <v>4878</v>
      </c>
      <c r="D1631" s="81" t="str">
        <f ca="1">IF(
    NOT(ISERROR(_xlfn.XLOOKUP($B1631, '4.Illumina'!F:F, '4.Illumina'!E:E))),
    _xlfn.XLOOKUP($B1631, '4.Illumina'!F:F, '4.Illumina'!E:E),
    IF(
        NOT(ISERROR(_xlfn.XLOOKUP($B1631, '4.PacBio'!F:F, '4.PacBio'!E:E))),
        _xlfn.XLOOKUP($B1631, '4.PacBio'!F:F, '4.PacBio'!E:E),
        IF(
            NOT(ISERROR(_xlfn.XLOOKUP($B1631, '4.HiCLibrary'!F:F, '4.HiCLibrary'!E:E))),
            _xlfn.XLOOKUP($B1631, '4.HiCLibrary'!F:F, '4.HiCLibrary'!E:E),
            IFERROR(
                _xlfn.XLOOKUP($B1631, '4.ONT'!F:F, '4.ONT'!E:E, "?"),
                "?"
            )
        )
    )
)</f>
        <v>OG931</v>
      </c>
      <c r="E1631" t="str">
        <f t="shared" si="26"/>
        <v>OG931F_D_IL_ISEQ_241002_JP</v>
      </c>
      <c r="F1631" s="183" t="s">
        <v>6459</v>
      </c>
      <c r="G1631" s="183" t="s">
        <v>6460</v>
      </c>
      <c r="H1631" s="289">
        <v>45567</v>
      </c>
      <c r="I1631" s="183" t="s">
        <v>6821</v>
      </c>
      <c r="J1631" s="183" t="s">
        <v>107</v>
      </c>
      <c r="K1631" s="185" t="s">
        <v>107</v>
      </c>
      <c r="L1631" s="185"/>
    </row>
    <row r="1632" spans="1:12" x14ac:dyDescent="0.25">
      <c r="A1632" s="115">
        <f ca="1">INDEX('1.MetaData'!A:A, MATCH($D1632, '1.MetaData'!$B:$B, 0))</f>
        <v>931</v>
      </c>
      <c r="B1632" s="161" t="s">
        <v>7574</v>
      </c>
      <c r="C1632" s="184" t="s">
        <v>4878</v>
      </c>
      <c r="D1632" s="81" t="str">
        <f ca="1">IF(
    NOT(ISERROR(_xlfn.XLOOKUP($B1632, '4.Illumina'!F:F, '4.Illumina'!E:E))),
    _xlfn.XLOOKUP($B1632, '4.Illumina'!F:F, '4.Illumina'!E:E),
    IF(
        NOT(ISERROR(_xlfn.XLOOKUP($B1632, '4.PacBio'!F:F, '4.PacBio'!E:E))),
        _xlfn.XLOOKUP($B1632, '4.PacBio'!F:F, '4.PacBio'!E:E),
        IF(
            NOT(ISERROR(_xlfn.XLOOKUP($B1632, '4.HiCLibrary'!F:F, '4.HiCLibrary'!E:E))),
            _xlfn.XLOOKUP($B1632, '4.HiCLibrary'!F:F, '4.HiCLibrary'!E:E),
            IFERROR(
                _xlfn.XLOOKUP($B1632, '4.ONT'!F:F, '4.ONT'!E:E, "?"),
                "?"
            )
        )
    )
)</f>
        <v>OG931</v>
      </c>
      <c r="E1632" t="str">
        <f t="shared" si="26"/>
        <v>OG931F_D_IL_NOVA_241003_JP</v>
      </c>
      <c r="F1632" s="183" t="s">
        <v>6459</v>
      </c>
      <c r="G1632" s="183" t="s">
        <v>6471</v>
      </c>
      <c r="H1632" s="289">
        <v>45568</v>
      </c>
      <c r="I1632" s="183" t="s">
        <v>6822</v>
      </c>
      <c r="J1632" s="183" t="s">
        <v>107</v>
      </c>
      <c r="K1632" s="185" t="s">
        <v>107</v>
      </c>
      <c r="L1632" s="185"/>
    </row>
    <row r="1633" spans="1:12" x14ac:dyDescent="0.25">
      <c r="A1633" s="115">
        <f ca="1">INDEX('1.MetaData'!A:A, MATCH($D1633, '1.MetaData'!$B:$B, 0))</f>
        <v>932</v>
      </c>
      <c r="B1633" s="161" t="s">
        <v>7575</v>
      </c>
      <c r="C1633" s="184" t="s">
        <v>4878</v>
      </c>
      <c r="D1633" s="81" t="str">
        <f ca="1">IF(
    NOT(ISERROR(_xlfn.XLOOKUP($B1633, '4.Illumina'!F:F, '4.Illumina'!E:E))),
    _xlfn.XLOOKUP($B1633, '4.Illumina'!F:F, '4.Illumina'!E:E),
    IF(
        NOT(ISERROR(_xlfn.XLOOKUP($B1633, '4.PacBio'!F:F, '4.PacBio'!E:E))),
        _xlfn.XLOOKUP($B1633, '4.PacBio'!F:F, '4.PacBio'!E:E),
        IF(
            NOT(ISERROR(_xlfn.XLOOKUP($B1633, '4.HiCLibrary'!F:F, '4.HiCLibrary'!E:E))),
            _xlfn.XLOOKUP($B1633, '4.HiCLibrary'!F:F, '4.HiCLibrary'!E:E),
            IFERROR(
                _xlfn.XLOOKUP($B1633, '4.ONT'!F:F, '4.ONT'!E:E, "?"),
                "?"
            )
        )
    )
)</f>
        <v>OG932</v>
      </c>
      <c r="E1633" t="str">
        <f t="shared" si="26"/>
        <v>OG932F_D_IL_ISEQ_241002_JP</v>
      </c>
      <c r="F1633" s="183" t="s">
        <v>6459</v>
      </c>
      <c r="G1633" s="183" t="s">
        <v>6460</v>
      </c>
      <c r="H1633" s="289">
        <v>45567</v>
      </c>
      <c r="I1633" s="183" t="s">
        <v>6821</v>
      </c>
      <c r="J1633" s="183" t="s">
        <v>107</v>
      </c>
      <c r="K1633" s="185" t="s">
        <v>107</v>
      </c>
      <c r="L1633" s="185"/>
    </row>
    <row r="1634" spans="1:12" x14ac:dyDescent="0.25">
      <c r="A1634" s="115">
        <f ca="1">INDEX('1.MetaData'!A:A, MATCH($D1634, '1.MetaData'!$B:$B, 0))</f>
        <v>932</v>
      </c>
      <c r="B1634" s="161" t="s">
        <v>7575</v>
      </c>
      <c r="C1634" s="184" t="s">
        <v>4878</v>
      </c>
      <c r="D1634" s="81" t="str">
        <f ca="1">IF(
    NOT(ISERROR(_xlfn.XLOOKUP($B1634, '4.Illumina'!F:F, '4.Illumina'!E:E))),
    _xlfn.XLOOKUP($B1634, '4.Illumina'!F:F, '4.Illumina'!E:E),
    IF(
        NOT(ISERROR(_xlfn.XLOOKUP($B1634, '4.PacBio'!F:F, '4.PacBio'!E:E))),
        _xlfn.XLOOKUP($B1634, '4.PacBio'!F:F, '4.PacBio'!E:E),
        IF(
            NOT(ISERROR(_xlfn.XLOOKUP($B1634, '4.HiCLibrary'!F:F, '4.HiCLibrary'!E:E))),
            _xlfn.XLOOKUP($B1634, '4.HiCLibrary'!F:F, '4.HiCLibrary'!E:E),
            IFERROR(
                _xlfn.XLOOKUP($B1634, '4.ONT'!F:F, '4.ONT'!E:E, "?"),
                "?"
            )
        )
    )
)</f>
        <v>OG932</v>
      </c>
      <c r="E1634" t="str">
        <f t="shared" si="26"/>
        <v>OG932F_D_IL_NOVA_241003_JP</v>
      </c>
      <c r="F1634" s="183" t="s">
        <v>6459</v>
      </c>
      <c r="G1634" s="183" t="s">
        <v>6471</v>
      </c>
      <c r="H1634" s="289">
        <v>45568</v>
      </c>
      <c r="I1634" s="183" t="s">
        <v>6822</v>
      </c>
      <c r="J1634" s="183" t="s">
        <v>107</v>
      </c>
      <c r="K1634" s="185" t="s">
        <v>107</v>
      </c>
      <c r="L1634" s="185"/>
    </row>
    <row r="1635" spans="1:12" x14ac:dyDescent="0.25">
      <c r="A1635" s="115">
        <f ca="1">INDEX('1.MetaData'!A:A, MATCH($D1635, '1.MetaData'!$B:$B, 0))</f>
        <v>933</v>
      </c>
      <c r="B1635" s="161" t="s">
        <v>7576</v>
      </c>
      <c r="C1635" s="184" t="s">
        <v>4878</v>
      </c>
      <c r="D1635" s="81" t="str">
        <f ca="1">IF(
    NOT(ISERROR(_xlfn.XLOOKUP($B1635, '4.Illumina'!F:F, '4.Illumina'!E:E))),
    _xlfn.XLOOKUP($B1635, '4.Illumina'!F:F, '4.Illumina'!E:E),
    IF(
        NOT(ISERROR(_xlfn.XLOOKUP($B1635, '4.PacBio'!F:F, '4.PacBio'!E:E))),
        _xlfn.XLOOKUP($B1635, '4.PacBio'!F:F, '4.PacBio'!E:E),
        IF(
            NOT(ISERROR(_xlfn.XLOOKUP($B1635, '4.HiCLibrary'!F:F, '4.HiCLibrary'!E:E))),
            _xlfn.XLOOKUP($B1635, '4.HiCLibrary'!F:F, '4.HiCLibrary'!E:E),
            IFERROR(
                _xlfn.XLOOKUP($B1635, '4.ONT'!F:F, '4.ONT'!E:E, "?"),
                "?"
            )
        )
    )
)</f>
        <v>OG933</v>
      </c>
      <c r="E1635" t="str">
        <f t="shared" si="26"/>
        <v>OG933F_D_IL_ISEQ_241002_JP</v>
      </c>
      <c r="F1635" s="183" t="s">
        <v>6459</v>
      </c>
      <c r="G1635" s="183" t="s">
        <v>6460</v>
      </c>
      <c r="H1635" s="289">
        <v>45567</v>
      </c>
      <c r="I1635" s="183" t="s">
        <v>6821</v>
      </c>
      <c r="J1635" s="183" t="s">
        <v>107</v>
      </c>
      <c r="K1635" s="185" t="s">
        <v>107</v>
      </c>
      <c r="L1635" s="185"/>
    </row>
    <row r="1636" spans="1:12" x14ac:dyDescent="0.25">
      <c r="A1636" s="115">
        <f ca="1">INDEX('1.MetaData'!A:A, MATCH($D1636, '1.MetaData'!$B:$B, 0))</f>
        <v>933</v>
      </c>
      <c r="B1636" s="161" t="s">
        <v>7576</v>
      </c>
      <c r="C1636" s="184" t="s">
        <v>4878</v>
      </c>
      <c r="D1636" s="81" t="str">
        <f ca="1">IF(
    NOT(ISERROR(_xlfn.XLOOKUP($B1636, '4.Illumina'!F:F, '4.Illumina'!E:E))),
    _xlfn.XLOOKUP($B1636, '4.Illumina'!F:F, '4.Illumina'!E:E),
    IF(
        NOT(ISERROR(_xlfn.XLOOKUP($B1636, '4.PacBio'!F:F, '4.PacBio'!E:E))),
        _xlfn.XLOOKUP($B1636, '4.PacBio'!F:F, '4.PacBio'!E:E),
        IF(
            NOT(ISERROR(_xlfn.XLOOKUP($B1636, '4.HiCLibrary'!F:F, '4.HiCLibrary'!E:E))),
            _xlfn.XLOOKUP($B1636, '4.HiCLibrary'!F:F, '4.HiCLibrary'!E:E),
            IFERROR(
                _xlfn.XLOOKUP($B1636, '4.ONT'!F:F, '4.ONT'!E:E, "?"),
                "?"
            )
        )
    )
)</f>
        <v>OG933</v>
      </c>
      <c r="E1636" t="str">
        <f t="shared" si="26"/>
        <v>OG933F_D_IL_NOVA_241003_JP</v>
      </c>
      <c r="F1636" s="183" t="s">
        <v>6459</v>
      </c>
      <c r="G1636" s="183" t="s">
        <v>6471</v>
      </c>
      <c r="H1636" s="289">
        <v>45568</v>
      </c>
      <c r="I1636" s="183" t="s">
        <v>6822</v>
      </c>
      <c r="J1636" s="183" t="s">
        <v>107</v>
      </c>
      <c r="K1636" s="185" t="s">
        <v>107</v>
      </c>
      <c r="L1636" s="185"/>
    </row>
    <row r="1637" spans="1:12" x14ac:dyDescent="0.25">
      <c r="A1637" s="115">
        <f ca="1">INDEX('1.MetaData'!A:A, MATCH($D1637, '1.MetaData'!$B:$B, 0))</f>
        <v>934</v>
      </c>
      <c r="B1637" s="161" t="s">
        <v>7577</v>
      </c>
      <c r="C1637" s="184" t="s">
        <v>4878</v>
      </c>
      <c r="D1637" s="81" t="str">
        <f ca="1">IF(
    NOT(ISERROR(_xlfn.XLOOKUP($B1637, '4.Illumina'!F:F, '4.Illumina'!E:E))),
    _xlfn.XLOOKUP($B1637, '4.Illumina'!F:F, '4.Illumina'!E:E),
    IF(
        NOT(ISERROR(_xlfn.XLOOKUP($B1637, '4.PacBio'!F:F, '4.PacBio'!E:E))),
        _xlfn.XLOOKUP($B1637, '4.PacBio'!F:F, '4.PacBio'!E:E),
        IF(
            NOT(ISERROR(_xlfn.XLOOKUP($B1637, '4.HiCLibrary'!F:F, '4.HiCLibrary'!E:E))),
            _xlfn.XLOOKUP($B1637, '4.HiCLibrary'!F:F, '4.HiCLibrary'!E:E),
            IFERROR(
                _xlfn.XLOOKUP($B1637, '4.ONT'!F:F, '4.ONT'!E:E, "?"),
                "?"
            )
        )
    )
)</f>
        <v>OG934</v>
      </c>
      <c r="E1637" t="str">
        <f t="shared" si="26"/>
        <v>OG934F_D_IL_ISEQ_241002_JP</v>
      </c>
      <c r="F1637" s="183" t="s">
        <v>6459</v>
      </c>
      <c r="G1637" s="183" t="s">
        <v>6460</v>
      </c>
      <c r="H1637" s="289">
        <v>45567</v>
      </c>
      <c r="I1637" s="183" t="s">
        <v>6821</v>
      </c>
      <c r="J1637" s="183" t="s">
        <v>107</v>
      </c>
      <c r="K1637" s="185" t="s">
        <v>107</v>
      </c>
      <c r="L1637" s="185"/>
    </row>
    <row r="1638" spans="1:12" x14ac:dyDescent="0.25">
      <c r="A1638" s="115">
        <f ca="1">INDEX('1.MetaData'!A:A, MATCH($D1638, '1.MetaData'!$B:$B, 0))</f>
        <v>934</v>
      </c>
      <c r="B1638" s="161" t="s">
        <v>7577</v>
      </c>
      <c r="C1638" s="184" t="s">
        <v>4878</v>
      </c>
      <c r="D1638" s="81" t="str">
        <f ca="1">IF(
    NOT(ISERROR(_xlfn.XLOOKUP($B1638, '4.Illumina'!F:F, '4.Illumina'!E:E))),
    _xlfn.XLOOKUP($B1638, '4.Illumina'!F:F, '4.Illumina'!E:E),
    IF(
        NOT(ISERROR(_xlfn.XLOOKUP($B1638, '4.PacBio'!F:F, '4.PacBio'!E:E))),
        _xlfn.XLOOKUP($B1638, '4.PacBio'!F:F, '4.PacBio'!E:E),
        IF(
            NOT(ISERROR(_xlfn.XLOOKUP($B1638, '4.HiCLibrary'!F:F, '4.HiCLibrary'!E:E))),
            _xlfn.XLOOKUP($B1638, '4.HiCLibrary'!F:F, '4.HiCLibrary'!E:E),
            IFERROR(
                _xlfn.XLOOKUP($B1638, '4.ONT'!F:F, '4.ONT'!E:E, "?"),
                "?"
            )
        )
    )
)</f>
        <v>OG934</v>
      </c>
      <c r="E1638" t="str">
        <f t="shared" si="26"/>
        <v>OG934F_D_IL_NOVA_241003_JP</v>
      </c>
      <c r="F1638" s="183" t="s">
        <v>6459</v>
      </c>
      <c r="G1638" s="183" t="s">
        <v>6471</v>
      </c>
      <c r="H1638" s="289">
        <v>45568</v>
      </c>
      <c r="I1638" s="183" t="s">
        <v>6822</v>
      </c>
      <c r="J1638" s="183" t="s">
        <v>107</v>
      </c>
      <c r="K1638" s="185" t="s">
        <v>107</v>
      </c>
      <c r="L1638" s="185"/>
    </row>
    <row r="1639" spans="1:12" x14ac:dyDescent="0.25">
      <c r="A1639" s="115">
        <f ca="1">INDEX('1.MetaData'!A:A, MATCH($D1639, '1.MetaData'!$B:$B, 0))</f>
        <v>935</v>
      </c>
      <c r="B1639" s="161" t="s">
        <v>7578</v>
      </c>
      <c r="C1639" s="184" t="s">
        <v>4878</v>
      </c>
      <c r="D1639" s="81" t="str">
        <f ca="1">IF(
    NOT(ISERROR(_xlfn.XLOOKUP($B1639, '4.Illumina'!F:F, '4.Illumina'!E:E))),
    _xlfn.XLOOKUP($B1639, '4.Illumina'!F:F, '4.Illumina'!E:E),
    IF(
        NOT(ISERROR(_xlfn.XLOOKUP($B1639, '4.PacBio'!F:F, '4.PacBio'!E:E))),
        _xlfn.XLOOKUP($B1639, '4.PacBio'!F:F, '4.PacBio'!E:E),
        IF(
            NOT(ISERROR(_xlfn.XLOOKUP($B1639, '4.HiCLibrary'!F:F, '4.HiCLibrary'!E:E))),
            _xlfn.XLOOKUP($B1639, '4.HiCLibrary'!F:F, '4.HiCLibrary'!E:E),
            IFERROR(
                _xlfn.XLOOKUP($B1639, '4.ONT'!F:F, '4.ONT'!E:E, "?"),
                "?"
            )
        )
    )
)</f>
        <v>OG935</v>
      </c>
      <c r="E1639" t="str">
        <f t="shared" si="26"/>
        <v>OG935F_D_IL_ISEQ_241002_JP</v>
      </c>
      <c r="F1639" s="183" t="s">
        <v>6459</v>
      </c>
      <c r="G1639" s="183" t="s">
        <v>6460</v>
      </c>
      <c r="H1639" s="289">
        <v>45567</v>
      </c>
      <c r="I1639" s="183" t="s">
        <v>6821</v>
      </c>
      <c r="J1639" s="183" t="s">
        <v>107</v>
      </c>
      <c r="K1639" s="185" t="s">
        <v>107</v>
      </c>
      <c r="L1639" s="185"/>
    </row>
    <row r="1640" spans="1:12" x14ac:dyDescent="0.25">
      <c r="A1640" s="115">
        <f ca="1">INDEX('1.MetaData'!A:A, MATCH($D1640, '1.MetaData'!$B:$B, 0))</f>
        <v>935</v>
      </c>
      <c r="B1640" s="161" t="s">
        <v>7578</v>
      </c>
      <c r="C1640" s="184" t="s">
        <v>4878</v>
      </c>
      <c r="D1640" s="81" t="str">
        <f ca="1">IF(
    NOT(ISERROR(_xlfn.XLOOKUP($B1640, '4.Illumina'!F:F, '4.Illumina'!E:E))),
    _xlfn.XLOOKUP($B1640, '4.Illumina'!F:F, '4.Illumina'!E:E),
    IF(
        NOT(ISERROR(_xlfn.XLOOKUP($B1640, '4.PacBio'!F:F, '4.PacBio'!E:E))),
        _xlfn.XLOOKUP($B1640, '4.PacBio'!F:F, '4.PacBio'!E:E),
        IF(
            NOT(ISERROR(_xlfn.XLOOKUP($B1640, '4.HiCLibrary'!F:F, '4.HiCLibrary'!E:E))),
            _xlfn.XLOOKUP($B1640, '4.HiCLibrary'!F:F, '4.HiCLibrary'!E:E),
            IFERROR(
                _xlfn.XLOOKUP($B1640, '4.ONT'!F:F, '4.ONT'!E:E, "?"),
                "?"
            )
        )
    )
)</f>
        <v>OG935</v>
      </c>
      <c r="E1640" t="str">
        <f t="shared" si="26"/>
        <v>OG935F_D_IL_NOVA_241003_JP</v>
      </c>
      <c r="F1640" s="183" t="s">
        <v>6459</v>
      </c>
      <c r="G1640" s="183" t="s">
        <v>6471</v>
      </c>
      <c r="H1640" s="289">
        <v>45568</v>
      </c>
      <c r="I1640" s="183" t="s">
        <v>6822</v>
      </c>
      <c r="J1640" s="183" t="s">
        <v>107</v>
      </c>
      <c r="K1640" s="185" t="s">
        <v>107</v>
      </c>
      <c r="L1640" s="185"/>
    </row>
    <row r="1641" spans="1:12" x14ac:dyDescent="0.25">
      <c r="A1641" s="115">
        <f ca="1">INDEX('1.MetaData'!A:A, MATCH($D1641, '1.MetaData'!$B:$B, 0))</f>
        <v>936</v>
      </c>
      <c r="B1641" s="161" t="s">
        <v>7579</v>
      </c>
      <c r="C1641" s="184" t="s">
        <v>4878</v>
      </c>
      <c r="D1641" s="81" t="str">
        <f ca="1">IF(
    NOT(ISERROR(_xlfn.XLOOKUP($B1641, '4.Illumina'!F:F, '4.Illumina'!E:E))),
    _xlfn.XLOOKUP($B1641, '4.Illumina'!F:F, '4.Illumina'!E:E),
    IF(
        NOT(ISERROR(_xlfn.XLOOKUP($B1641, '4.PacBio'!F:F, '4.PacBio'!E:E))),
        _xlfn.XLOOKUP($B1641, '4.PacBio'!F:F, '4.PacBio'!E:E),
        IF(
            NOT(ISERROR(_xlfn.XLOOKUP($B1641, '4.HiCLibrary'!F:F, '4.HiCLibrary'!E:E))),
            _xlfn.XLOOKUP($B1641, '4.HiCLibrary'!F:F, '4.HiCLibrary'!E:E),
            IFERROR(
                _xlfn.XLOOKUP($B1641, '4.ONT'!F:F, '4.ONT'!E:E, "?"),
                "?"
            )
        )
    )
)</f>
        <v>OG936</v>
      </c>
      <c r="E1641" t="str">
        <f t="shared" si="26"/>
        <v>OG936F_D_IL_ISEQ_241002_JP</v>
      </c>
      <c r="F1641" s="183" t="s">
        <v>6459</v>
      </c>
      <c r="G1641" s="183" t="s">
        <v>6460</v>
      </c>
      <c r="H1641" s="289">
        <v>45567</v>
      </c>
      <c r="I1641" s="183" t="s">
        <v>6821</v>
      </c>
      <c r="J1641" s="183" t="s">
        <v>107</v>
      </c>
      <c r="K1641" s="185" t="s">
        <v>107</v>
      </c>
      <c r="L1641" s="185"/>
    </row>
    <row r="1642" spans="1:12" x14ac:dyDescent="0.25">
      <c r="A1642" s="115">
        <f ca="1">INDEX('1.MetaData'!A:A, MATCH($D1642, '1.MetaData'!$B:$B, 0))</f>
        <v>936</v>
      </c>
      <c r="B1642" s="161" t="s">
        <v>7579</v>
      </c>
      <c r="C1642" s="184" t="s">
        <v>4878</v>
      </c>
      <c r="D1642" s="81" t="str">
        <f ca="1">IF(
    NOT(ISERROR(_xlfn.XLOOKUP($B1642, '4.Illumina'!F:F, '4.Illumina'!E:E))),
    _xlfn.XLOOKUP($B1642, '4.Illumina'!F:F, '4.Illumina'!E:E),
    IF(
        NOT(ISERROR(_xlfn.XLOOKUP($B1642, '4.PacBio'!F:F, '4.PacBio'!E:E))),
        _xlfn.XLOOKUP($B1642, '4.PacBio'!F:F, '4.PacBio'!E:E),
        IF(
            NOT(ISERROR(_xlfn.XLOOKUP($B1642, '4.HiCLibrary'!F:F, '4.HiCLibrary'!E:E))),
            _xlfn.XLOOKUP($B1642, '4.HiCLibrary'!F:F, '4.HiCLibrary'!E:E),
            IFERROR(
                _xlfn.XLOOKUP($B1642, '4.ONT'!F:F, '4.ONT'!E:E, "?"),
                "?"
            )
        )
    )
)</f>
        <v>OG936</v>
      </c>
      <c r="E1642" t="str">
        <f t="shared" si="26"/>
        <v>OG936F_D_IL_NOVA_241003_JP</v>
      </c>
      <c r="F1642" s="183" t="s">
        <v>6459</v>
      </c>
      <c r="G1642" s="183" t="s">
        <v>6471</v>
      </c>
      <c r="H1642" s="289">
        <v>45568</v>
      </c>
      <c r="I1642" s="183" t="s">
        <v>6822</v>
      </c>
      <c r="J1642" s="183" t="s">
        <v>107</v>
      </c>
      <c r="K1642" s="185" t="s">
        <v>107</v>
      </c>
      <c r="L1642" s="185"/>
    </row>
    <row r="1643" spans="1:12" x14ac:dyDescent="0.25">
      <c r="A1643" s="115">
        <f ca="1">INDEX('1.MetaData'!A:A, MATCH($D1643, '1.MetaData'!$B:$B, 0))</f>
        <v>937</v>
      </c>
      <c r="B1643" s="161" t="s">
        <v>7580</v>
      </c>
      <c r="C1643" s="184" t="s">
        <v>4878</v>
      </c>
      <c r="D1643" s="81" t="str">
        <f ca="1">IF(
    NOT(ISERROR(_xlfn.XLOOKUP($B1643, '4.Illumina'!F:F, '4.Illumina'!E:E))),
    _xlfn.XLOOKUP($B1643, '4.Illumina'!F:F, '4.Illumina'!E:E),
    IF(
        NOT(ISERROR(_xlfn.XLOOKUP($B1643, '4.PacBio'!F:F, '4.PacBio'!E:E))),
        _xlfn.XLOOKUP($B1643, '4.PacBio'!F:F, '4.PacBio'!E:E),
        IF(
            NOT(ISERROR(_xlfn.XLOOKUP($B1643, '4.HiCLibrary'!F:F, '4.HiCLibrary'!E:E))),
            _xlfn.XLOOKUP($B1643, '4.HiCLibrary'!F:F, '4.HiCLibrary'!E:E),
            IFERROR(
                _xlfn.XLOOKUP($B1643, '4.ONT'!F:F, '4.ONT'!E:E, "?"),
                "?"
            )
        )
    )
)</f>
        <v>OG937</v>
      </c>
      <c r="E1643" t="str">
        <f t="shared" si="26"/>
        <v>OG937F_D_IL_ISEQ_241002_JP</v>
      </c>
      <c r="F1643" s="183" t="s">
        <v>6459</v>
      </c>
      <c r="G1643" s="183" t="s">
        <v>6460</v>
      </c>
      <c r="H1643" s="289">
        <v>45567</v>
      </c>
      <c r="I1643" s="183" t="s">
        <v>6821</v>
      </c>
      <c r="J1643" s="183" t="s">
        <v>107</v>
      </c>
      <c r="K1643" s="185" t="s">
        <v>107</v>
      </c>
      <c r="L1643" s="185"/>
    </row>
    <row r="1644" spans="1:12" x14ac:dyDescent="0.25">
      <c r="A1644" s="115">
        <f ca="1">INDEX('1.MetaData'!A:A, MATCH($D1644, '1.MetaData'!$B:$B, 0))</f>
        <v>937</v>
      </c>
      <c r="B1644" s="161" t="s">
        <v>7580</v>
      </c>
      <c r="C1644" s="184" t="s">
        <v>4878</v>
      </c>
      <c r="D1644" s="81" t="str">
        <f ca="1">IF(
    NOT(ISERROR(_xlfn.XLOOKUP($B1644, '4.Illumina'!F:F, '4.Illumina'!E:E))),
    _xlfn.XLOOKUP($B1644, '4.Illumina'!F:F, '4.Illumina'!E:E),
    IF(
        NOT(ISERROR(_xlfn.XLOOKUP($B1644, '4.PacBio'!F:F, '4.PacBio'!E:E))),
        _xlfn.XLOOKUP($B1644, '4.PacBio'!F:F, '4.PacBio'!E:E),
        IF(
            NOT(ISERROR(_xlfn.XLOOKUP($B1644, '4.HiCLibrary'!F:F, '4.HiCLibrary'!E:E))),
            _xlfn.XLOOKUP($B1644, '4.HiCLibrary'!F:F, '4.HiCLibrary'!E:E),
            IFERROR(
                _xlfn.XLOOKUP($B1644, '4.ONT'!F:F, '4.ONT'!E:E, "?"),
                "?"
            )
        )
    )
)</f>
        <v>OG937</v>
      </c>
      <c r="E1644" t="str">
        <f t="shared" si="26"/>
        <v>OG937F_D_IL_NOVA_241003_JP</v>
      </c>
      <c r="F1644" s="183" t="s">
        <v>6459</v>
      </c>
      <c r="G1644" s="183" t="s">
        <v>6471</v>
      </c>
      <c r="H1644" s="289">
        <v>45568</v>
      </c>
      <c r="I1644" s="183" t="s">
        <v>6822</v>
      </c>
      <c r="J1644" s="183" t="s">
        <v>107</v>
      </c>
      <c r="K1644" s="185" t="s">
        <v>107</v>
      </c>
      <c r="L1644" s="185"/>
    </row>
    <row r="1645" spans="1:12" x14ac:dyDescent="0.25">
      <c r="A1645" s="115">
        <f ca="1">INDEX('1.MetaData'!A:A, MATCH($D1645, '1.MetaData'!$B:$B, 0))</f>
        <v>938</v>
      </c>
      <c r="B1645" s="161" t="s">
        <v>7581</v>
      </c>
      <c r="C1645" s="184" t="s">
        <v>4878</v>
      </c>
      <c r="D1645" s="81" t="str">
        <f ca="1">IF(
    NOT(ISERROR(_xlfn.XLOOKUP($B1645, '4.Illumina'!F:F, '4.Illumina'!E:E))),
    _xlfn.XLOOKUP($B1645, '4.Illumina'!F:F, '4.Illumina'!E:E),
    IF(
        NOT(ISERROR(_xlfn.XLOOKUP($B1645, '4.PacBio'!F:F, '4.PacBio'!E:E))),
        _xlfn.XLOOKUP($B1645, '4.PacBio'!F:F, '4.PacBio'!E:E),
        IF(
            NOT(ISERROR(_xlfn.XLOOKUP($B1645, '4.HiCLibrary'!F:F, '4.HiCLibrary'!E:E))),
            _xlfn.XLOOKUP($B1645, '4.HiCLibrary'!F:F, '4.HiCLibrary'!E:E),
            IFERROR(
                _xlfn.XLOOKUP($B1645, '4.ONT'!F:F, '4.ONT'!E:E, "?"),
                "?"
            )
        )
    )
)</f>
        <v>OG938</v>
      </c>
      <c r="E1645" t="str">
        <f t="shared" si="26"/>
        <v>OG938F_D_IL_ISEQ_241002_JP</v>
      </c>
      <c r="F1645" s="183" t="s">
        <v>6459</v>
      </c>
      <c r="G1645" s="183" t="s">
        <v>6460</v>
      </c>
      <c r="H1645" s="289">
        <v>45567</v>
      </c>
      <c r="I1645" s="183" t="s">
        <v>6821</v>
      </c>
      <c r="J1645" s="183" t="s">
        <v>107</v>
      </c>
      <c r="K1645" s="185" t="s">
        <v>107</v>
      </c>
      <c r="L1645" s="185"/>
    </row>
    <row r="1646" spans="1:12" x14ac:dyDescent="0.25">
      <c r="A1646" s="115">
        <f ca="1">INDEX('1.MetaData'!A:A, MATCH($D1646, '1.MetaData'!$B:$B, 0))</f>
        <v>938</v>
      </c>
      <c r="B1646" s="161" t="s">
        <v>7581</v>
      </c>
      <c r="C1646" s="184" t="s">
        <v>4878</v>
      </c>
      <c r="D1646" s="81" t="str">
        <f ca="1">IF(
    NOT(ISERROR(_xlfn.XLOOKUP($B1646, '4.Illumina'!F:F, '4.Illumina'!E:E))),
    _xlfn.XLOOKUP($B1646, '4.Illumina'!F:F, '4.Illumina'!E:E),
    IF(
        NOT(ISERROR(_xlfn.XLOOKUP($B1646, '4.PacBio'!F:F, '4.PacBio'!E:E))),
        _xlfn.XLOOKUP($B1646, '4.PacBio'!F:F, '4.PacBio'!E:E),
        IF(
            NOT(ISERROR(_xlfn.XLOOKUP($B1646, '4.HiCLibrary'!F:F, '4.HiCLibrary'!E:E))),
            _xlfn.XLOOKUP($B1646, '4.HiCLibrary'!F:F, '4.HiCLibrary'!E:E),
            IFERROR(
                _xlfn.XLOOKUP($B1646, '4.ONT'!F:F, '4.ONT'!E:E, "?"),
                "?"
            )
        )
    )
)</f>
        <v>OG938</v>
      </c>
      <c r="E1646" t="str">
        <f t="shared" si="26"/>
        <v>OG938F_D_IL_NOVA_241003_JP</v>
      </c>
      <c r="F1646" s="183" t="s">
        <v>6459</v>
      </c>
      <c r="G1646" s="183" t="s">
        <v>6471</v>
      </c>
      <c r="H1646" s="289">
        <v>45568</v>
      </c>
      <c r="I1646" s="183" t="s">
        <v>6822</v>
      </c>
      <c r="J1646" s="183" t="s">
        <v>107</v>
      </c>
      <c r="K1646" s="185" t="s">
        <v>107</v>
      </c>
      <c r="L1646" s="185"/>
    </row>
    <row r="1647" spans="1:12" x14ac:dyDescent="0.25">
      <c r="A1647" s="115">
        <f ca="1">INDEX('1.MetaData'!A:A, MATCH($D1647, '1.MetaData'!$B:$B, 0))</f>
        <v>939</v>
      </c>
      <c r="B1647" s="161" t="s">
        <v>7582</v>
      </c>
      <c r="C1647" s="184" t="s">
        <v>4878</v>
      </c>
      <c r="D1647" s="81" t="str">
        <f ca="1">IF(
    NOT(ISERROR(_xlfn.XLOOKUP($B1647, '4.Illumina'!F:F, '4.Illumina'!E:E))),
    _xlfn.XLOOKUP($B1647, '4.Illumina'!F:F, '4.Illumina'!E:E),
    IF(
        NOT(ISERROR(_xlfn.XLOOKUP($B1647, '4.PacBio'!F:F, '4.PacBio'!E:E))),
        _xlfn.XLOOKUP($B1647, '4.PacBio'!F:F, '4.PacBio'!E:E),
        IF(
            NOT(ISERROR(_xlfn.XLOOKUP($B1647, '4.HiCLibrary'!F:F, '4.HiCLibrary'!E:E))),
            _xlfn.XLOOKUP($B1647, '4.HiCLibrary'!F:F, '4.HiCLibrary'!E:E),
            IFERROR(
                _xlfn.XLOOKUP($B1647, '4.ONT'!F:F, '4.ONT'!E:E, "?"),
                "?"
            )
        )
    )
)</f>
        <v>OG939</v>
      </c>
      <c r="E1647" t="str">
        <f t="shared" si="26"/>
        <v>OG939F_D_IL_ISEQ_241002_JP</v>
      </c>
      <c r="F1647" s="183" t="s">
        <v>6459</v>
      </c>
      <c r="G1647" s="183" t="s">
        <v>6460</v>
      </c>
      <c r="H1647" s="289">
        <v>45567</v>
      </c>
      <c r="I1647" s="183" t="s">
        <v>6821</v>
      </c>
      <c r="J1647" s="183" t="s">
        <v>107</v>
      </c>
      <c r="K1647" s="185" t="s">
        <v>107</v>
      </c>
      <c r="L1647" s="185"/>
    </row>
    <row r="1648" spans="1:12" x14ac:dyDescent="0.25">
      <c r="A1648" s="115">
        <f ca="1">INDEX('1.MetaData'!A:A, MATCH($D1648, '1.MetaData'!$B:$B, 0))</f>
        <v>939</v>
      </c>
      <c r="B1648" s="161" t="s">
        <v>7582</v>
      </c>
      <c r="C1648" s="184" t="s">
        <v>4878</v>
      </c>
      <c r="D1648" s="81" t="str">
        <f ca="1">IF(
    NOT(ISERROR(_xlfn.XLOOKUP($B1648, '4.Illumina'!F:F, '4.Illumina'!E:E))),
    _xlfn.XLOOKUP($B1648, '4.Illumina'!F:F, '4.Illumina'!E:E),
    IF(
        NOT(ISERROR(_xlfn.XLOOKUP($B1648, '4.PacBio'!F:F, '4.PacBio'!E:E))),
        _xlfn.XLOOKUP($B1648, '4.PacBio'!F:F, '4.PacBio'!E:E),
        IF(
            NOT(ISERROR(_xlfn.XLOOKUP($B1648, '4.HiCLibrary'!F:F, '4.HiCLibrary'!E:E))),
            _xlfn.XLOOKUP($B1648, '4.HiCLibrary'!F:F, '4.HiCLibrary'!E:E),
            IFERROR(
                _xlfn.XLOOKUP($B1648, '4.ONT'!F:F, '4.ONT'!E:E, "?"),
                "?"
            )
        )
    )
)</f>
        <v>OG939</v>
      </c>
      <c r="E1648" t="str">
        <f t="shared" si="26"/>
        <v>OG939F_D_IL_NOVA_241003_JP</v>
      </c>
      <c r="F1648" s="183" t="s">
        <v>6459</v>
      </c>
      <c r="G1648" s="183" t="s">
        <v>6471</v>
      </c>
      <c r="H1648" s="289">
        <v>45568</v>
      </c>
      <c r="I1648" s="183" t="s">
        <v>6822</v>
      </c>
      <c r="J1648" s="183" t="s">
        <v>107</v>
      </c>
      <c r="K1648" s="185" t="s">
        <v>107</v>
      </c>
      <c r="L1648" s="185"/>
    </row>
    <row r="1649" spans="1:12" x14ac:dyDescent="0.25">
      <c r="A1649" s="115">
        <f ca="1">INDEX('1.MetaData'!A:A, MATCH($D1649, '1.MetaData'!$B:$B, 0))</f>
        <v>940</v>
      </c>
      <c r="B1649" s="161" t="s">
        <v>7583</v>
      </c>
      <c r="C1649" s="184" t="s">
        <v>4878</v>
      </c>
      <c r="D1649" s="81" t="str">
        <f ca="1">IF(
    NOT(ISERROR(_xlfn.XLOOKUP($B1649, '4.Illumina'!F:F, '4.Illumina'!E:E))),
    _xlfn.XLOOKUP($B1649, '4.Illumina'!F:F, '4.Illumina'!E:E),
    IF(
        NOT(ISERROR(_xlfn.XLOOKUP($B1649, '4.PacBio'!F:F, '4.PacBio'!E:E))),
        _xlfn.XLOOKUP($B1649, '4.PacBio'!F:F, '4.PacBio'!E:E),
        IF(
            NOT(ISERROR(_xlfn.XLOOKUP($B1649, '4.HiCLibrary'!F:F, '4.HiCLibrary'!E:E))),
            _xlfn.XLOOKUP($B1649, '4.HiCLibrary'!F:F, '4.HiCLibrary'!E:E),
            IFERROR(
                _xlfn.XLOOKUP($B1649, '4.ONT'!F:F, '4.ONT'!E:E, "?"),
                "?"
            )
        )
    )
)</f>
        <v>OG940</v>
      </c>
      <c r="E1649" t="str">
        <f t="shared" si="26"/>
        <v>OG940F_D_IL_ISEQ_241002_JP</v>
      </c>
      <c r="F1649" s="183" t="s">
        <v>6459</v>
      </c>
      <c r="G1649" s="183" t="s">
        <v>6460</v>
      </c>
      <c r="H1649" s="289">
        <v>45567</v>
      </c>
      <c r="I1649" s="183" t="s">
        <v>6821</v>
      </c>
      <c r="J1649" s="183" t="s">
        <v>107</v>
      </c>
      <c r="K1649" s="185" t="s">
        <v>107</v>
      </c>
      <c r="L1649" s="185"/>
    </row>
    <row r="1650" spans="1:12" x14ac:dyDescent="0.25">
      <c r="A1650" s="115">
        <f ca="1">INDEX('1.MetaData'!A:A, MATCH($D1650, '1.MetaData'!$B:$B, 0))</f>
        <v>940</v>
      </c>
      <c r="B1650" s="161" t="s">
        <v>7583</v>
      </c>
      <c r="C1650" s="184" t="s">
        <v>4878</v>
      </c>
      <c r="D1650" s="81" t="str">
        <f ca="1">IF(
    NOT(ISERROR(_xlfn.XLOOKUP($B1650, '4.Illumina'!F:F, '4.Illumina'!E:E))),
    _xlfn.XLOOKUP($B1650, '4.Illumina'!F:F, '4.Illumina'!E:E),
    IF(
        NOT(ISERROR(_xlfn.XLOOKUP($B1650, '4.PacBio'!F:F, '4.PacBio'!E:E))),
        _xlfn.XLOOKUP($B1650, '4.PacBio'!F:F, '4.PacBio'!E:E),
        IF(
            NOT(ISERROR(_xlfn.XLOOKUP($B1650, '4.HiCLibrary'!F:F, '4.HiCLibrary'!E:E))),
            _xlfn.XLOOKUP($B1650, '4.HiCLibrary'!F:F, '4.HiCLibrary'!E:E),
            IFERROR(
                _xlfn.XLOOKUP($B1650, '4.ONT'!F:F, '4.ONT'!E:E, "?"),
                "?"
            )
        )
    )
)</f>
        <v>OG940</v>
      </c>
      <c r="E1650" t="str">
        <f t="shared" si="26"/>
        <v>OG940F_D_IL_NOVA_241003_JP</v>
      </c>
      <c r="F1650" s="183" t="s">
        <v>6459</v>
      </c>
      <c r="G1650" s="183" t="s">
        <v>6471</v>
      </c>
      <c r="H1650" s="289">
        <v>45568</v>
      </c>
      <c r="I1650" s="183" t="s">
        <v>6822</v>
      </c>
      <c r="J1650" s="183" t="s">
        <v>107</v>
      </c>
      <c r="K1650" s="185" t="s">
        <v>107</v>
      </c>
      <c r="L1650" s="185"/>
    </row>
    <row r="1651" spans="1:12" x14ac:dyDescent="0.25">
      <c r="A1651" s="115">
        <f ca="1">INDEX('1.MetaData'!A:A, MATCH($D1651, '1.MetaData'!$B:$B, 0))</f>
        <v>941</v>
      </c>
      <c r="B1651" s="161" t="s">
        <v>7584</v>
      </c>
      <c r="C1651" s="184" t="s">
        <v>4878</v>
      </c>
      <c r="D1651" s="81" t="str">
        <f ca="1">IF(
    NOT(ISERROR(_xlfn.XLOOKUP($B1651, '4.Illumina'!F:F, '4.Illumina'!E:E))),
    _xlfn.XLOOKUP($B1651, '4.Illumina'!F:F, '4.Illumina'!E:E),
    IF(
        NOT(ISERROR(_xlfn.XLOOKUP($B1651, '4.PacBio'!F:F, '4.PacBio'!E:E))),
        _xlfn.XLOOKUP($B1651, '4.PacBio'!F:F, '4.PacBio'!E:E),
        IF(
            NOT(ISERROR(_xlfn.XLOOKUP($B1651, '4.HiCLibrary'!F:F, '4.HiCLibrary'!E:E))),
            _xlfn.XLOOKUP($B1651, '4.HiCLibrary'!F:F, '4.HiCLibrary'!E:E),
            IFERROR(
                _xlfn.XLOOKUP($B1651, '4.ONT'!F:F, '4.ONT'!E:E, "?"),
                "?"
            )
        )
    )
)</f>
        <v>OG941</v>
      </c>
      <c r="E1651" t="str">
        <f t="shared" si="26"/>
        <v>OG941F_D_IL_ISEQ_241002_JP</v>
      </c>
      <c r="F1651" s="183" t="s">
        <v>6459</v>
      </c>
      <c r="G1651" s="183" t="s">
        <v>6460</v>
      </c>
      <c r="H1651" s="289">
        <v>45567</v>
      </c>
      <c r="I1651" s="183" t="s">
        <v>6821</v>
      </c>
      <c r="J1651" s="183" t="s">
        <v>107</v>
      </c>
      <c r="K1651" s="185" t="s">
        <v>107</v>
      </c>
      <c r="L1651" s="185"/>
    </row>
    <row r="1652" spans="1:12" x14ac:dyDescent="0.25">
      <c r="A1652" s="115">
        <f ca="1">INDEX('1.MetaData'!A:A, MATCH($D1652, '1.MetaData'!$B:$B, 0))</f>
        <v>941</v>
      </c>
      <c r="B1652" s="161" t="s">
        <v>7584</v>
      </c>
      <c r="C1652" s="184" t="s">
        <v>4878</v>
      </c>
      <c r="D1652" s="81" t="str">
        <f ca="1">IF(
    NOT(ISERROR(_xlfn.XLOOKUP($B1652, '4.Illumina'!F:F, '4.Illumina'!E:E))),
    _xlfn.XLOOKUP($B1652, '4.Illumina'!F:F, '4.Illumina'!E:E),
    IF(
        NOT(ISERROR(_xlfn.XLOOKUP($B1652, '4.PacBio'!F:F, '4.PacBio'!E:E))),
        _xlfn.XLOOKUP($B1652, '4.PacBio'!F:F, '4.PacBio'!E:E),
        IF(
            NOT(ISERROR(_xlfn.XLOOKUP($B1652, '4.HiCLibrary'!F:F, '4.HiCLibrary'!E:E))),
            _xlfn.XLOOKUP($B1652, '4.HiCLibrary'!F:F, '4.HiCLibrary'!E:E),
            IFERROR(
                _xlfn.XLOOKUP($B1652, '4.ONT'!F:F, '4.ONT'!E:E, "?"),
                "?"
            )
        )
    )
)</f>
        <v>OG941</v>
      </c>
      <c r="E1652" t="str">
        <f t="shared" si="26"/>
        <v>OG941F_D_IL_NOVA_241003_JP</v>
      </c>
      <c r="F1652" s="183" t="s">
        <v>6459</v>
      </c>
      <c r="G1652" s="183" t="s">
        <v>6471</v>
      </c>
      <c r="H1652" s="289">
        <v>45568</v>
      </c>
      <c r="I1652" s="183" t="s">
        <v>6822</v>
      </c>
      <c r="J1652" s="183" t="s">
        <v>107</v>
      </c>
      <c r="K1652" s="185" t="s">
        <v>107</v>
      </c>
      <c r="L1652" s="185"/>
    </row>
    <row r="1653" spans="1:12" x14ac:dyDescent="0.25">
      <c r="A1653" s="115">
        <f ca="1">INDEX('1.MetaData'!A:A, MATCH($D1653, '1.MetaData'!$B:$B, 0))</f>
        <v>942</v>
      </c>
      <c r="B1653" s="161" t="s">
        <v>7585</v>
      </c>
      <c r="C1653" s="184" t="s">
        <v>4878</v>
      </c>
      <c r="D1653" s="81" t="str">
        <f ca="1">IF(
    NOT(ISERROR(_xlfn.XLOOKUP($B1653, '4.Illumina'!F:F, '4.Illumina'!E:E))),
    _xlfn.XLOOKUP($B1653, '4.Illumina'!F:F, '4.Illumina'!E:E),
    IF(
        NOT(ISERROR(_xlfn.XLOOKUP($B1653, '4.PacBio'!F:F, '4.PacBio'!E:E))),
        _xlfn.XLOOKUP($B1653, '4.PacBio'!F:F, '4.PacBio'!E:E),
        IF(
            NOT(ISERROR(_xlfn.XLOOKUP($B1653, '4.HiCLibrary'!F:F, '4.HiCLibrary'!E:E))),
            _xlfn.XLOOKUP($B1653, '4.HiCLibrary'!F:F, '4.HiCLibrary'!E:E),
            IFERROR(
                _xlfn.XLOOKUP($B1653, '4.ONT'!F:F, '4.ONT'!E:E, "?"),
                "?"
            )
        )
    )
)</f>
        <v>OG942</v>
      </c>
      <c r="E1653" t="str">
        <f t="shared" si="26"/>
        <v>OG942F_D_IL_ISEQ_241002_JP</v>
      </c>
      <c r="F1653" s="183" t="s">
        <v>6459</v>
      </c>
      <c r="G1653" s="183" t="s">
        <v>6460</v>
      </c>
      <c r="H1653" s="289">
        <v>45567</v>
      </c>
      <c r="I1653" s="183" t="s">
        <v>6821</v>
      </c>
      <c r="J1653" s="183" t="s">
        <v>107</v>
      </c>
      <c r="K1653" s="185" t="s">
        <v>107</v>
      </c>
      <c r="L1653" s="185"/>
    </row>
    <row r="1654" spans="1:12" x14ac:dyDescent="0.25">
      <c r="A1654" s="115">
        <f ca="1">INDEX('1.MetaData'!A:A, MATCH($D1654, '1.MetaData'!$B:$B, 0))</f>
        <v>942</v>
      </c>
      <c r="B1654" s="161" t="s">
        <v>7585</v>
      </c>
      <c r="C1654" s="184" t="s">
        <v>4878</v>
      </c>
      <c r="D1654" s="81" t="str">
        <f ca="1">IF(
    NOT(ISERROR(_xlfn.XLOOKUP($B1654, '4.Illumina'!F:F, '4.Illumina'!E:E))),
    _xlfn.XLOOKUP($B1654, '4.Illumina'!F:F, '4.Illumina'!E:E),
    IF(
        NOT(ISERROR(_xlfn.XLOOKUP($B1654, '4.PacBio'!F:F, '4.PacBio'!E:E))),
        _xlfn.XLOOKUP($B1654, '4.PacBio'!F:F, '4.PacBio'!E:E),
        IF(
            NOT(ISERROR(_xlfn.XLOOKUP($B1654, '4.HiCLibrary'!F:F, '4.HiCLibrary'!E:E))),
            _xlfn.XLOOKUP($B1654, '4.HiCLibrary'!F:F, '4.HiCLibrary'!E:E),
            IFERROR(
                _xlfn.XLOOKUP($B1654, '4.ONT'!F:F, '4.ONT'!E:E, "?"),
                "?"
            )
        )
    )
)</f>
        <v>OG942</v>
      </c>
      <c r="E1654" t="str">
        <f t="shared" si="26"/>
        <v>OG942F_D_IL_NOVA_241003_JP</v>
      </c>
      <c r="F1654" s="183" t="s">
        <v>6459</v>
      </c>
      <c r="G1654" s="183" t="s">
        <v>6471</v>
      </c>
      <c r="H1654" s="289">
        <v>45568</v>
      </c>
      <c r="I1654" s="183" t="s">
        <v>6822</v>
      </c>
      <c r="J1654" s="183" t="s">
        <v>107</v>
      </c>
      <c r="K1654" s="185" t="s">
        <v>107</v>
      </c>
      <c r="L1654" s="185"/>
    </row>
    <row r="1655" spans="1:12" x14ac:dyDescent="0.25">
      <c r="A1655" s="115">
        <f ca="1">INDEX('1.MetaData'!A:A, MATCH($D1655, '1.MetaData'!$B:$B, 0))</f>
        <v>943</v>
      </c>
      <c r="B1655" s="161" t="s">
        <v>7586</v>
      </c>
      <c r="C1655" s="184" t="s">
        <v>4878</v>
      </c>
      <c r="D1655" s="81" t="str">
        <f ca="1">IF(
    NOT(ISERROR(_xlfn.XLOOKUP($B1655, '4.Illumina'!F:F, '4.Illumina'!E:E))),
    _xlfn.XLOOKUP($B1655, '4.Illumina'!F:F, '4.Illumina'!E:E),
    IF(
        NOT(ISERROR(_xlfn.XLOOKUP($B1655, '4.PacBio'!F:F, '4.PacBio'!E:E))),
        _xlfn.XLOOKUP($B1655, '4.PacBio'!F:F, '4.PacBio'!E:E),
        IF(
            NOT(ISERROR(_xlfn.XLOOKUP($B1655, '4.HiCLibrary'!F:F, '4.HiCLibrary'!E:E))),
            _xlfn.XLOOKUP($B1655, '4.HiCLibrary'!F:F, '4.HiCLibrary'!E:E),
            IFERROR(
                _xlfn.XLOOKUP($B1655, '4.ONT'!F:F, '4.ONT'!E:E, "?"),
                "?"
            )
        )
    )
)</f>
        <v>OG943</v>
      </c>
      <c r="E1655" t="str">
        <f t="shared" si="26"/>
        <v>OG943F_D_IL_ISEQ_241002_JP</v>
      </c>
      <c r="F1655" s="183" t="s">
        <v>6459</v>
      </c>
      <c r="G1655" s="183" t="s">
        <v>6460</v>
      </c>
      <c r="H1655" s="289">
        <v>45567</v>
      </c>
      <c r="I1655" s="183" t="s">
        <v>6821</v>
      </c>
      <c r="J1655" s="183" t="s">
        <v>107</v>
      </c>
      <c r="K1655" s="185" t="s">
        <v>107</v>
      </c>
      <c r="L1655" s="185"/>
    </row>
    <row r="1656" spans="1:12" x14ac:dyDescent="0.25">
      <c r="A1656" s="115">
        <f ca="1">INDEX('1.MetaData'!A:A, MATCH($D1656, '1.MetaData'!$B:$B, 0))</f>
        <v>943</v>
      </c>
      <c r="B1656" s="161" t="s">
        <v>7586</v>
      </c>
      <c r="C1656" s="184" t="s">
        <v>4878</v>
      </c>
      <c r="D1656" s="81" t="str">
        <f ca="1">IF(
    NOT(ISERROR(_xlfn.XLOOKUP($B1656, '4.Illumina'!F:F, '4.Illumina'!E:E))),
    _xlfn.XLOOKUP($B1656, '4.Illumina'!F:F, '4.Illumina'!E:E),
    IF(
        NOT(ISERROR(_xlfn.XLOOKUP($B1656, '4.PacBio'!F:F, '4.PacBio'!E:E))),
        _xlfn.XLOOKUP($B1656, '4.PacBio'!F:F, '4.PacBio'!E:E),
        IF(
            NOT(ISERROR(_xlfn.XLOOKUP($B1656, '4.HiCLibrary'!F:F, '4.HiCLibrary'!E:E))),
            _xlfn.XLOOKUP($B1656, '4.HiCLibrary'!F:F, '4.HiCLibrary'!E:E),
            IFERROR(
                _xlfn.XLOOKUP($B1656, '4.ONT'!F:F, '4.ONT'!E:E, "?"),
                "?"
            )
        )
    )
)</f>
        <v>OG943</v>
      </c>
      <c r="E1656" t="str">
        <f t="shared" si="26"/>
        <v>OG943F_D_IL_NOVA_241003_JP</v>
      </c>
      <c r="F1656" s="183" t="s">
        <v>6459</v>
      </c>
      <c r="G1656" s="183" t="s">
        <v>6471</v>
      </c>
      <c r="H1656" s="289">
        <v>45568</v>
      </c>
      <c r="I1656" s="183" t="s">
        <v>6822</v>
      </c>
      <c r="J1656" s="183" t="s">
        <v>107</v>
      </c>
      <c r="K1656" s="185" t="s">
        <v>107</v>
      </c>
      <c r="L1656" s="185"/>
    </row>
    <row r="1657" spans="1:12" x14ac:dyDescent="0.25">
      <c r="A1657" s="115">
        <f ca="1">INDEX('1.MetaData'!A:A, MATCH($D1657, '1.MetaData'!$B:$B, 0))</f>
        <v>944</v>
      </c>
      <c r="B1657" s="161" t="s">
        <v>7587</v>
      </c>
      <c r="C1657" s="184" t="s">
        <v>4878</v>
      </c>
      <c r="D1657" s="81" t="str">
        <f ca="1">IF(
    NOT(ISERROR(_xlfn.XLOOKUP($B1657, '4.Illumina'!F:F, '4.Illumina'!E:E))),
    _xlfn.XLOOKUP($B1657, '4.Illumina'!F:F, '4.Illumina'!E:E),
    IF(
        NOT(ISERROR(_xlfn.XLOOKUP($B1657, '4.PacBio'!F:F, '4.PacBio'!E:E))),
        _xlfn.XLOOKUP($B1657, '4.PacBio'!F:F, '4.PacBio'!E:E),
        IF(
            NOT(ISERROR(_xlfn.XLOOKUP($B1657, '4.HiCLibrary'!F:F, '4.HiCLibrary'!E:E))),
            _xlfn.XLOOKUP($B1657, '4.HiCLibrary'!F:F, '4.HiCLibrary'!E:E),
            IFERROR(
                _xlfn.XLOOKUP($B1657, '4.ONT'!F:F, '4.ONT'!E:E, "?"),
                "?"
            )
        )
    )
)</f>
        <v>OG944</v>
      </c>
      <c r="E1657" t="str">
        <f t="shared" si="26"/>
        <v>OG944F_D_IL_ISEQ_241002_JP</v>
      </c>
      <c r="F1657" s="183" t="s">
        <v>6459</v>
      </c>
      <c r="G1657" s="183" t="s">
        <v>6460</v>
      </c>
      <c r="H1657" s="289">
        <v>45567</v>
      </c>
      <c r="I1657" s="183" t="s">
        <v>6821</v>
      </c>
      <c r="J1657" s="183" t="s">
        <v>107</v>
      </c>
      <c r="K1657" s="185" t="s">
        <v>107</v>
      </c>
      <c r="L1657" s="185"/>
    </row>
    <row r="1658" spans="1:12" x14ac:dyDescent="0.25">
      <c r="A1658" s="115">
        <f ca="1">INDEX('1.MetaData'!A:A, MATCH($D1658, '1.MetaData'!$B:$B, 0))</f>
        <v>944</v>
      </c>
      <c r="B1658" s="161" t="s">
        <v>7587</v>
      </c>
      <c r="C1658" s="184" t="s">
        <v>4878</v>
      </c>
      <c r="D1658" s="81" t="str">
        <f ca="1">IF(
    NOT(ISERROR(_xlfn.XLOOKUP($B1658, '4.Illumina'!F:F, '4.Illumina'!E:E))),
    _xlfn.XLOOKUP($B1658, '4.Illumina'!F:F, '4.Illumina'!E:E),
    IF(
        NOT(ISERROR(_xlfn.XLOOKUP($B1658, '4.PacBio'!F:F, '4.PacBio'!E:E))),
        _xlfn.XLOOKUP($B1658, '4.PacBio'!F:F, '4.PacBio'!E:E),
        IF(
            NOT(ISERROR(_xlfn.XLOOKUP($B1658, '4.HiCLibrary'!F:F, '4.HiCLibrary'!E:E))),
            _xlfn.XLOOKUP($B1658, '4.HiCLibrary'!F:F, '4.HiCLibrary'!E:E),
            IFERROR(
                _xlfn.XLOOKUP($B1658, '4.ONT'!F:F, '4.ONT'!E:E, "?"),
                "?"
            )
        )
    )
)</f>
        <v>OG944</v>
      </c>
      <c r="E1658" t="str">
        <f t="shared" si="26"/>
        <v>OG944F_D_IL_NOVA_241003_JP</v>
      </c>
      <c r="F1658" s="183" t="s">
        <v>6459</v>
      </c>
      <c r="G1658" s="183" t="s">
        <v>6471</v>
      </c>
      <c r="H1658" s="289">
        <v>45568</v>
      </c>
      <c r="I1658" s="183" t="s">
        <v>6822</v>
      </c>
      <c r="J1658" s="183" t="s">
        <v>107</v>
      </c>
      <c r="K1658" s="185" t="s">
        <v>107</v>
      </c>
      <c r="L1658" s="185"/>
    </row>
    <row r="1659" spans="1:12" x14ac:dyDescent="0.25">
      <c r="A1659" s="115">
        <f ca="1">INDEX('1.MetaData'!A:A, MATCH($D1659, '1.MetaData'!$B:$B, 0))</f>
        <v>945</v>
      </c>
      <c r="B1659" s="161" t="s">
        <v>7588</v>
      </c>
      <c r="C1659" s="184" t="s">
        <v>4878</v>
      </c>
      <c r="D1659" s="81" t="str">
        <f ca="1">IF(
    NOT(ISERROR(_xlfn.XLOOKUP($B1659, '4.Illumina'!F:F, '4.Illumina'!E:E))),
    _xlfn.XLOOKUP($B1659, '4.Illumina'!F:F, '4.Illumina'!E:E),
    IF(
        NOT(ISERROR(_xlfn.XLOOKUP($B1659, '4.PacBio'!F:F, '4.PacBio'!E:E))),
        _xlfn.XLOOKUP($B1659, '4.PacBio'!F:F, '4.PacBio'!E:E),
        IF(
            NOT(ISERROR(_xlfn.XLOOKUP($B1659, '4.HiCLibrary'!F:F, '4.HiCLibrary'!E:E))),
            _xlfn.XLOOKUP($B1659, '4.HiCLibrary'!F:F, '4.HiCLibrary'!E:E),
            IFERROR(
                _xlfn.XLOOKUP($B1659, '4.ONT'!F:F, '4.ONT'!E:E, "?"),
                "?"
            )
        )
    )
)</f>
        <v>OG945</v>
      </c>
      <c r="E1659" t="str">
        <f t="shared" si="26"/>
        <v>OG945F_D_IL_ISEQ_241002_JP</v>
      </c>
      <c r="F1659" s="183" t="s">
        <v>6459</v>
      </c>
      <c r="G1659" s="183" t="s">
        <v>6460</v>
      </c>
      <c r="H1659" s="289">
        <v>45567</v>
      </c>
      <c r="I1659" s="183" t="s">
        <v>6821</v>
      </c>
      <c r="J1659" s="183" t="s">
        <v>107</v>
      </c>
      <c r="K1659" s="185" t="s">
        <v>107</v>
      </c>
      <c r="L1659" s="185"/>
    </row>
    <row r="1660" spans="1:12" x14ac:dyDescent="0.25">
      <c r="A1660" s="115">
        <f ca="1">INDEX('1.MetaData'!A:A, MATCH($D1660, '1.MetaData'!$B:$B, 0))</f>
        <v>945</v>
      </c>
      <c r="B1660" s="161" t="s">
        <v>7588</v>
      </c>
      <c r="C1660" s="184" t="s">
        <v>4878</v>
      </c>
      <c r="D1660" s="81" t="str">
        <f ca="1">IF(
    NOT(ISERROR(_xlfn.XLOOKUP($B1660, '4.Illumina'!F:F, '4.Illumina'!E:E))),
    _xlfn.XLOOKUP($B1660, '4.Illumina'!F:F, '4.Illumina'!E:E),
    IF(
        NOT(ISERROR(_xlfn.XLOOKUP($B1660, '4.PacBio'!F:F, '4.PacBio'!E:E))),
        _xlfn.XLOOKUP($B1660, '4.PacBio'!F:F, '4.PacBio'!E:E),
        IF(
            NOT(ISERROR(_xlfn.XLOOKUP($B1660, '4.HiCLibrary'!F:F, '4.HiCLibrary'!E:E))),
            _xlfn.XLOOKUP($B1660, '4.HiCLibrary'!F:F, '4.HiCLibrary'!E:E),
            IFERROR(
                _xlfn.XLOOKUP($B1660, '4.ONT'!F:F, '4.ONT'!E:E, "?"),
                "?"
            )
        )
    )
)</f>
        <v>OG945</v>
      </c>
      <c r="E1660" t="str">
        <f t="shared" si="26"/>
        <v>OG945F_D_IL_NOVA_241003_JP</v>
      </c>
      <c r="F1660" s="183" t="s">
        <v>6459</v>
      </c>
      <c r="G1660" s="183" t="s">
        <v>6471</v>
      </c>
      <c r="H1660" s="289">
        <v>45568</v>
      </c>
      <c r="I1660" s="183" t="s">
        <v>6822</v>
      </c>
      <c r="J1660" s="183" t="s">
        <v>107</v>
      </c>
      <c r="K1660" s="185" t="s">
        <v>107</v>
      </c>
      <c r="L1660" s="185"/>
    </row>
    <row r="1661" spans="1:12" x14ac:dyDescent="0.25">
      <c r="A1661" s="115">
        <f ca="1">INDEX('1.MetaData'!A:A, MATCH($D1661, '1.MetaData'!$B:$B, 0))</f>
        <v>946</v>
      </c>
      <c r="B1661" s="161" t="s">
        <v>7589</v>
      </c>
      <c r="C1661" s="184" t="s">
        <v>4878</v>
      </c>
      <c r="D1661" s="81" t="str">
        <f ca="1">IF(
    NOT(ISERROR(_xlfn.XLOOKUP($B1661, '4.Illumina'!F:F, '4.Illumina'!E:E))),
    _xlfn.XLOOKUP($B1661, '4.Illumina'!F:F, '4.Illumina'!E:E),
    IF(
        NOT(ISERROR(_xlfn.XLOOKUP($B1661, '4.PacBio'!F:F, '4.PacBio'!E:E))),
        _xlfn.XLOOKUP($B1661, '4.PacBio'!F:F, '4.PacBio'!E:E),
        IF(
            NOT(ISERROR(_xlfn.XLOOKUP($B1661, '4.HiCLibrary'!F:F, '4.HiCLibrary'!E:E))),
            _xlfn.XLOOKUP($B1661, '4.HiCLibrary'!F:F, '4.HiCLibrary'!E:E),
            IFERROR(
                _xlfn.XLOOKUP($B1661, '4.ONT'!F:F, '4.ONT'!E:E, "?"),
                "?"
            )
        )
    )
)</f>
        <v>OG946</v>
      </c>
      <c r="E1661" t="str">
        <f t="shared" si="26"/>
        <v>OG946F_D_IL_ISEQ_241002_JP</v>
      </c>
      <c r="F1661" s="183" t="s">
        <v>6459</v>
      </c>
      <c r="G1661" s="183" t="s">
        <v>6460</v>
      </c>
      <c r="H1661" s="289">
        <v>45567</v>
      </c>
      <c r="I1661" s="183" t="s">
        <v>6821</v>
      </c>
      <c r="J1661" s="183" t="s">
        <v>107</v>
      </c>
      <c r="K1661" s="185" t="s">
        <v>107</v>
      </c>
      <c r="L1661" s="185"/>
    </row>
    <row r="1662" spans="1:12" x14ac:dyDescent="0.25">
      <c r="A1662" s="115">
        <f ca="1">INDEX('1.MetaData'!A:A, MATCH($D1662, '1.MetaData'!$B:$B, 0))</f>
        <v>946</v>
      </c>
      <c r="B1662" s="161" t="s">
        <v>7589</v>
      </c>
      <c r="C1662" s="184" t="s">
        <v>4878</v>
      </c>
      <c r="D1662" s="81" t="str">
        <f ca="1">IF(
    NOT(ISERROR(_xlfn.XLOOKUP($B1662, '4.Illumina'!F:F, '4.Illumina'!E:E))),
    _xlfn.XLOOKUP($B1662, '4.Illumina'!F:F, '4.Illumina'!E:E),
    IF(
        NOT(ISERROR(_xlfn.XLOOKUP($B1662, '4.PacBio'!F:F, '4.PacBio'!E:E))),
        _xlfn.XLOOKUP($B1662, '4.PacBio'!F:F, '4.PacBio'!E:E),
        IF(
            NOT(ISERROR(_xlfn.XLOOKUP($B1662, '4.HiCLibrary'!F:F, '4.HiCLibrary'!E:E))),
            _xlfn.XLOOKUP($B1662, '4.HiCLibrary'!F:F, '4.HiCLibrary'!E:E),
            IFERROR(
                _xlfn.XLOOKUP($B1662, '4.ONT'!F:F, '4.ONT'!E:E, "?"),
                "?"
            )
        )
    )
)</f>
        <v>OG946</v>
      </c>
      <c r="E1662" t="str">
        <f t="shared" ref="E1662:E1727" si="27">CONCATENATE(B1662,"_",I1662)</f>
        <v>OG946F_D_IL_NOVA_241003_JP</v>
      </c>
      <c r="F1662" s="183" t="s">
        <v>6459</v>
      </c>
      <c r="G1662" s="183" t="s">
        <v>6471</v>
      </c>
      <c r="H1662" s="289">
        <v>45568</v>
      </c>
      <c r="I1662" s="183" t="s">
        <v>6822</v>
      </c>
      <c r="J1662" s="183" t="s">
        <v>107</v>
      </c>
      <c r="K1662" s="185" t="s">
        <v>107</v>
      </c>
      <c r="L1662" s="185"/>
    </row>
    <row r="1663" spans="1:12" x14ac:dyDescent="0.25">
      <c r="A1663" s="115">
        <f ca="1">INDEX('1.MetaData'!A:A, MATCH($D1663, '1.MetaData'!$B:$B, 0))</f>
        <v>949</v>
      </c>
      <c r="B1663" s="161" t="s">
        <v>7590</v>
      </c>
      <c r="C1663" s="184" t="s">
        <v>4878</v>
      </c>
      <c r="D1663" s="81" t="str">
        <f ca="1">IF(
    NOT(ISERROR(_xlfn.XLOOKUP($B1663, '4.Illumina'!F:F, '4.Illumina'!E:E))),
    _xlfn.XLOOKUP($B1663, '4.Illumina'!F:F, '4.Illumina'!E:E),
    IF(
        NOT(ISERROR(_xlfn.XLOOKUP($B1663, '4.PacBio'!F:F, '4.PacBio'!E:E))),
        _xlfn.XLOOKUP($B1663, '4.PacBio'!F:F, '4.PacBio'!E:E),
        IF(
            NOT(ISERROR(_xlfn.XLOOKUP($B1663, '4.HiCLibrary'!F:F, '4.HiCLibrary'!E:E))),
            _xlfn.XLOOKUP($B1663, '4.HiCLibrary'!F:F, '4.HiCLibrary'!E:E),
            IFERROR(
                _xlfn.XLOOKUP($B1663, '4.ONT'!F:F, '4.ONT'!E:E, "?"),
                "?"
            )
        )
    )
)</f>
        <v>OG949</v>
      </c>
      <c r="E1663" t="str">
        <f t="shared" si="27"/>
        <v>OG949F_D_IL_ISEQ_241002_JP</v>
      </c>
      <c r="F1663" s="183" t="s">
        <v>6459</v>
      </c>
      <c r="G1663" s="183" t="s">
        <v>6460</v>
      </c>
      <c r="H1663" s="289">
        <v>45567</v>
      </c>
      <c r="I1663" s="183" t="s">
        <v>6821</v>
      </c>
      <c r="J1663" s="183" t="s">
        <v>107</v>
      </c>
      <c r="K1663" s="185" t="s">
        <v>107</v>
      </c>
      <c r="L1663" s="185"/>
    </row>
    <row r="1664" spans="1:12" x14ac:dyDescent="0.25">
      <c r="A1664" s="115">
        <f ca="1">INDEX('1.MetaData'!A:A, MATCH($D1664, '1.MetaData'!$B:$B, 0))</f>
        <v>949</v>
      </c>
      <c r="B1664" s="161" t="s">
        <v>7590</v>
      </c>
      <c r="C1664" s="184" t="s">
        <v>4878</v>
      </c>
      <c r="D1664" s="81" t="str">
        <f ca="1">IF(
    NOT(ISERROR(_xlfn.XLOOKUP($B1664, '4.Illumina'!F:F, '4.Illumina'!E:E))),
    _xlfn.XLOOKUP($B1664, '4.Illumina'!F:F, '4.Illumina'!E:E),
    IF(
        NOT(ISERROR(_xlfn.XLOOKUP($B1664, '4.PacBio'!F:F, '4.PacBio'!E:E))),
        _xlfn.XLOOKUP($B1664, '4.PacBio'!F:F, '4.PacBio'!E:E),
        IF(
            NOT(ISERROR(_xlfn.XLOOKUP($B1664, '4.HiCLibrary'!F:F, '4.HiCLibrary'!E:E))),
            _xlfn.XLOOKUP($B1664, '4.HiCLibrary'!F:F, '4.HiCLibrary'!E:E),
            IFERROR(
                _xlfn.XLOOKUP($B1664, '4.ONT'!F:F, '4.ONT'!E:E, "?"),
                "?"
            )
        )
    )
)</f>
        <v>OG949</v>
      </c>
      <c r="E1664" t="str">
        <f t="shared" si="27"/>
        <v>OG949F_D_IL_NOVA_241003_JP</v>
      </c>
      <c r="F1664" s="183" t="s">
        <v>6459</v>
      </c>
      <c r="G1664" s="183" t="s">
        <v>6471</v>
      </c>
      <c r="H1664" s="289">
        <v>45568</v>
      </c>
      <c r="I1664" s="183" t="s">
        <v>6822</v>
      </c>
      <c r="J1664" s="183" t="s">
        <v>107</v>
      </c>
      <c r="K1664" s="185" t="s">
        <v>107</v>
      </c>
      <c r="L1664" s="185"/>
    </row>
    <row r="1665" spans="1:12" x14ac:dyDescent="0.25">
      <c r="A1665" s="115">
        <f ca="1">INDEX('1.MetaData'!A:A, MATCH($D1665, '1.MetaData'!$B:$B, 0))</f>
        <v>950</v>
      </c>
      <c r="B1665" s="161" t="s">
        <v>7591</v>
      </c>
      <c r="C1665" s="184" t="s">
        <v>4878</v>
      </c>
      <c r="D1665" s="81" t="str">
        <f ca="1">IF(
    NOT(ISERROR(_xlfn.XLOOKUP($B1665, '4.Illumina'!F:F, '4.Illumina'!E:E))),
    _xlfn.XLOOKUP($B1665, '4.Illumina'!F:F, '4.Illumina'!E:E),
    IF(
        NOT(ISERROR(_xlfn.XLOOKUP($B1665, '4.PacBio'!F:F, '4.PacBio'!E:E))),
        _xlfn.XLOOKUP($B1665, '4.PacBio'!F:F, '4.PacBio'!E:E),
        IF(
            NOT(ISERROR(_xlfn.XLOOKUP($B1665, '4.HiCLibrary'!F:F, '4.HiCLibrary'!E:E))),
            _xlfn.XLOOKUP($B1665, '4.HiCLibrary'!F:F, '4.HiCLibrary'!E:E),
            IFERROR(
                _xlfn.XLOOKUP($B1665, '4.ONT'!F:F, '4.ONT'!E:E, "?"),
                "?"
            )
        )
    )
)</f>
        <v>OG950</v>
      </c>
      <c r="E1665" t="str">
        <f t="shared" si="27"/>
        <v>OG950F_D_IL_ISEQ_241002_JP</v>
      </c>
      <c r="F1665" s="183" t="s">
        <v>6459</v>
      </c>
      <c r="G1665" s="183" t="s">
        <v>6460</v>
      </c>
      <c r="H1665" s="289">
        <v>45567</v>
      </c>
      <c r="I1665" s="183" t="s">
        <v>6821</v>
      </c>
      <c r="J1665" s="183" t="s">
        <v>107</v>
      </c>
      <c r="K1665" s="185" t="s">
        <v>107</v>
      </c>
      <c r="L1665" s="185"/>
    </row>
    <row r="1666" spans="1:12" x14ac:dyDescent="0.25">
      <c r="A1666" s="115">
        <f ca="1">INDEX('1.MetaData'!A:A, MATCH($D1666, '1.MetaData'!$B:$B, 0))</f>
        <v>950</v>
      </c>
      <c r="B1666" s="161" t="s">
        <v>7591</v>
      </c>
      <c r="C1666" s="184" t="s">
        <v>4878</v>
      </c>
      <c r="D1666" s="81" t="str">
        <f ca="1">IF(
    NOT(ISERROR(_xlfn.XLOOKUP($B1666, '4.Illumina'!F:F, '4.Illumina'!E:E))),
    _xlfn.XLOOKUP($B1666, '4.Illumina'!F:F, '4.Illumina'!E:E),
    IF(
        NOT(ISERROR(_xlfn.XLOOKUP($B1666, '4.PacBio'!F:F, '4.PacBio'!E:E))),
        _xlfn.XLOOKUP($B1666, '4.PacBio'!F:F, '4.PacBio'!E:E),
        IF(
            NOT(ISERROR(_xlfn.XLOOKUP($B1666, '4.HiCLibrary'!F:F, '4.HiCLibrary'!E:E))),
            _xlfn.XLOOKUP($B1666, '4.HiCLibrary'!F:F, '4.HiCLibrary'!E:E),
            IFERROR(
                _xlfn.XLOOKUP($B1666, '4.ONT'!F:F, '4.ONT'!E:E, "?"),
                "?"
            )
        )
    )
)</f>
        <v>OG950</v>
      </c>
      <c r="E1666" t="str">
        <f t="shared" si="27"/>
        <v>OG950F_D_IL_NOVA_241003_JP</v>
      </c>
      <c r="F1666" s="183" t="s">
        <v>6459</v>
      </c>
      <c r="G1666" s="183" t="s">
        <v>6471</v>
      </c>
      <c r="H1666" s="289">
        <v>45568</v>
      </c>
      <c r="I1666" s="183" t="s">
        <v>6822</v>
      </c>
      <c r="J1666" s="183" t="s">
        <v>107</v>
      </c>
      <c r="K1666" s="185" t="s">
        <v>107</v>
      </c>
      <c r="L1666" s="185"/>
    </row>
    <row r="1667" spans="1:12" x14ac:dyDescent="0.25">
      <c r="A1667" s="115">
        <f ca="1">INDEX('1.MetaData'!A:A, MATCH($D1667, '1.MetaData'!$B:$B, 0))</f>
        <v>951</v>
      </c>
      <c r="B1667" s="161" t="s">
        <v>7592</v>
      </c>
      <c r="C1667" s="184" t="s">
        <v>4878</v>
      </c>
      <c r="D1667" s="81" t="str">
        <f ca="1">IF(
    NOT(ISERROR(_xlfn.XLOOKUP($B1667, '4.Illumina'!F:F, '4.Illumina'!E:E))),
    _xlfn.XLOOKUP($B1667, '4.Illumina'!F:F, '4.Illumina'!E:E),
    IF(
        NOT(ISERROR(_xlfn.XLOOKUP($B1667, '4.PacBio'!F:F, '4.PacBio'!E:E))),
        _xlfn.XLOOKUP($B1667, '4.PacBio'!F:F, '4.PacBio'!E:E),
        IF(
            NOT(ISERROR(_xlfn.XLOOKUP($B1667, '4.HiCLibrary'!F:F, '4.HiCLibrary'!E:E))),
            _xlfn.XLOOKUP($B1667, '4.HiCLibrary'!F:F, '4.HiCLibrary'!E:E),
            IFERROR(
                _xlfn.XLOOKUP($B1667, '4.ONT'!F:F, '4.ONT'!E:E, "?"),
                "?"
            )
        )
    )
)</f>
        <v>OG951</v>
      </c>
      <c r="E1667" t="str">
        <f t="shared" si="27"/>
        <v>OG951F_D_IL_ISEQ_241002_JP</v>
      </c>
      <c r="F1667" s="183" t="s">
        <v>6459</v>
      </c>
      <c r="G1667" s="183" t="s">
        <v>6460</v>
      </c>
      <c r="H1667" s="289">
        <v>45567</v>
      </c>
      <c r="I1667" s="183" t="s">
        <v>6821</v>
      </c>
      <c r="J1667" s="183" t="s">
        <v>107</v>
      </c>
      <c r="K1667" s="185" t="s">
        <v>107</v>
      </c>
      <c r="L1667" s="185"/>
    </row>
    <row r="1668" spans="1:12" x14ac:dyDescent="0.25">
      <c r="A1668" s="115">
        <f ca="1">INDEX('1.MetaData'!A:A, MATCH($D1668, '1.MetaData'!$B:$B, 0))</f>
        <v>951</v>
      </c>
      <c r="B1668" s="161" t="s">
        <v>7592</v>
      </c>
      <c r="C1668" s="184" t="s">
        <v>4878</v>
      </c>
      <c r="D1668" s="81" t="str">
        <f ca="1">IF(
    NOT(ISERROR(_xlfn.XLOOKUP($B1668, '4.Illumina'!F:F, '4.Illumina'!E:E))),
    _xlfn.XLOOKUP($B1668, '4.Illumina'!F:F, '4.Illumina'!E:E),
    IF(
        NOT(ISERROR(_xlfn.XLOOKUP($B1668, '4.PacBio'!F:F, '4.PacBio'!E:E))),
        _xlfn.XLOOKUP($B1668, '4.PacBio'!F:F, '4.PacBio'!E:E),
        IF(
            NOT(ISERROR(_xlfn.XLOOKUP($B1668, '4.HiCLibrary'!F:F, '4.HiCLibrary'!E:E))),
            _xlfn.XLOOKUP($B1668, '4.HiCLibrary'!F:F, '4.HiCLibrary'!E:E),
            IFERROR(
                _xlfn.XLOOKUP($B1668, '4.ONT'!F:F, '4.ONT'!E:E, "?"),
                "?"
            )
        )
    )
)</f>
        <v>OG951</v>
      </c>
      <c r="E1668" t="str">
        <f t="shared" si="27"/>
        <v>OG951F_D_IL_NOVA_241003_JP</v>
      </c>
      <c r="F1668" s="183" t="s">
        <v>6459</v>
      </c>
      <c r="G1668" s="183" t="s">
        <v>6471</v>
      </c>
      <c r="H1668" s="289">
        <v>45568</v>
      </c>
      <c r="I1668" s="183" t="s">
        <v>6822</v>
      </c>
      <c r="J1668" s="183" t="s">
        <v>107</v>
      </c>
      <c r="K1668" s="185" t="s">
        <v>107</v>
      </c>
      <c r="L1668" s="185"/>
    </row>
    <row r="1669" spans="1:12" x14ac:dyDescent="0.25">
      <c r="A1669" s="115">
        <f ca="1">INDEX('1.MetaData'!A:A, MATCH($D1669, '1.MetaData'!$B:$B, 0))</f>
        <v>952</v>
      </c>
      <c r="B1669" s="161" t="s">
        <v>7593</v>
      </c>
      <c r="C1669" s="184" t="s">
        <v>4878</v>
      </c>
      <c r="D1669" s="81" t="str">
        <f ca="1">IF(
    NOT(ISERROR(_xlfn.XLOOKUP($B1669, '4.Illumina'!F:F, '4.Illumina'!E:E))),
    _xlfn.XLOOKUP($B1669, '4.Illumina'!F:F, '4.Illumina'!E:E),
    IF(
        NOT(ISERROR(_xlfn.XLOOKUP($B1669, '4.PacBio'!F:F, '4.PacBio'!E:E))),
        _xlfn.XLOOKUP($B1669, '4.PacBio'!F:F, '4.PacBio'!E:E),
        IF(
            NOT(ISERROR(_xlfn.XLOOKUP($B1669, '4.HiCLibrary'!F:F, '4.HiCLibrary'!E:E))),
            _xlfn.XLOOKUP($B1669, '4.HiCLibrary'!F:F, '4.HiCLibrary'!E:E),
            IFERROR(
                _xlfn.XLOOKUP($B1669, '4.ONT'!F:F, '4.ONT'!E:E, "?"),
                "?"
            )
        )
    )
)</f>
        <v>OG952</v>
      </c>
      <c r="E1669" t="str">
        <f t="shared" si="27"/>
        <v>OG952F_D_IL_ISEQ_241002_JP</v>
      </c>
      <c r="F1669" s="183" t="s">
        <v>6459</v>
      </c>
      <c r="G1669" s="183" t="s">
        <v>6460</v>
      </c>
      <c r="H1669" s="289">
        <v>45567</v>
      </c>
      <c r="I1669" s="183" t="s">
        <v>6821</v>
      </c>
      <c r="J1669" s="183" t="s">
        <v>107</v>
      </c>
      <c r="K1669" s="185" t="s">
        <v>107</v>
      </c>
      <c r="L1669" s="185"/>
    </row>
    <row r="1670" spans="1:12" x14ac:dyDescent="0.25">
      <c r="A1670" s="115">
        <f ca="1">INDEX('1.MetaData'!A:A, MATCH($D1670, '1.MetaData'!$B:$B, 0))</f>
        <v>952</v>
      </c>
      <c r="B1670" s="161" t="s">
        <v>7593</v>
      </c>
      <c r="C1670" s="184" t="s">
        <v>4878</v>
      </c>
      <c r="D1670" s="81" t="str">
        <f ca="1">IF(
    NOT(ISERROR(_xlfn.XLOOKUP($B1670, '4.Illumina'!F:F, '4.Illumina'!E:E))),
    _xlfn.XLOOKUP($B1670, '4.Illumina'!F:F, '4.Illumina'!E:E),
    IF(
        NOT(ISERROR(_xlfn.XLOOKUP($B1670, '4.PacBio'!F:F, '4.PacBio'!E:E))),
        _xlfn.XLOOKUP($B1670, '4.PacBio'!F:F, '4.PacBio'!E:E),
        IF(
            NOT(ISERROR(_xlfn.XLOOKUP($B1670, '4.HiCLibrary'!F:F, '4.HiCLibrary'!E:E))),
            _xlfn.XLOOKUP($B1670, '4.HiCLibrary'!F:F, '4.HiCLibrary'!E:E),
            IFERROR(
                _xlfn.XLOOKUP($B1670, '4.ONT'!F:F, '4.ONT'!E:E, "?"),
                "?"
            )
        )
    )
)</f>
        <v>OG952</v>
      </c>
      <c r="E1670" t="str">
        <f t="shared" si="27"/>
        <v>OG952F_D_IL_NOVA_241003_JP</v>
      </c>
      <c r="F1670" s="183" t="s">
        <v>6459</v>
      </c>
      <c r="G1670" s="183" t="s">
        <v>6471</v>
      </c>
      <c r="H1670" s="289">
        <v>45568</v>
      </c>
      <c r="I1670" s="183" t="s">
        <v>6822</v>
      </c>
      <c r="J1670" s="183" t="s">
        <v>107</v>
      </c>
      <c r="K1670" s="185" t="s">
        <v>107</v>
      </c>
      <c r="L1670" s="185"/>
    </row>
    <row r="1671" spans="1:12" x14ac:dyDescent="0.25">
      <c r="A1671" s="115">
        <f ca="1">INDEX('1.MetaData'!A:A, MATCH($D1671, '1.MetaData'!$B:$B, 0))</f>
        <v>953</v>
      </c>
      <c r="B1671" s="161" t="s">
        <v>7594</v>
      </c>
      <c r="C1671" s="184" t="s">
        <v>4878</v>
      </c>
      <c r="D1671" s="81" t="str">
        <f ca="1">IF(
    NOT(ISERROR(_xlfn.XLOOKUP($B1671, '4.Illumina'!F:F, '4.Illumina'!E:E))),
    _xlfn.XLOOKUP($B1671, '4.Illumina'!F:F, '4.Illumina'!E:E),
    IF(
        NOT(ISERROR(_xlfn.XLOOKUP($B1671, '4.PacBio'!F:F, '4.PacBio'!E:E))),
        _xlfn.XLOOKUP($B1671, '4.PacBio'!F:F, '4.PacBio'!E:E),
        IF(
            NOT(ISERROR(_xlfn.XLOOKUP($B1671, '4.HiCLibrary'!F:F, '4.HiCLibrary'!E:E))),
            _xlfn.XLOOKUP($B1671, '4.HiCLibrary'!F:F, '4.HiCLibrary'!E:E),
            IFERROR(
                _xlfn.XLOOKUP($B1671, '4.ONT'!F:F, '4.ONT'!E:E, "?"),
                "?"
            )
        )
    )
)</f>
        <v>OG953</v>
      </c>
      <c r="E1671" t="str">
        <f t="shared" si="27"/>
        <v>OG953F_D_IL_ISEQ_241002_JP</v>
      </c>
      <c r="F1671" s="183" t="s">
        <v>6459</v>
      </c>
      <c r="G1671" s="183" t="s">
        <v>6460</v>
      </c>
      <c r="H1671" s="289">
        <v>45567</v>
      </c>
      <c r="I1671" s="183" t="s">
        <v>6821</v>
      </c>
      <c r="J1671" s="183" t="s">
        <v>107</v>
      </c>
      <c r="K1671" s="185" t="s">
        <v>107</v>
      </c>
      <c r="L1671" s="185"/>
    </row>
    <row r="1672" spans="1:12" x14ac:dyDescent="0.25">
      <c r="A1672" s="115">
        <f ca="1">INDEX('1.MetaData'!A:A, MATCH($D1672, '1.MetaData'!$B:$B, 0))</f>
        <v>953</v>
      </c>
      <c r="B1672" s="161" t="s">
        <v>7594</v>
      </c>
      <c r="C1672" s="184" t="s">
        <v>4878</v>
      </c>
      <c r="D1672" s="81" t="str">
        <f ca="1">IF(
    NOT(ISERROR(_xlfn.XLOOKUP($B1672, '4.Illumina'!F:F, '4.Illumina'!E:E))),
    _xlfn.XLOOKUP($B1672, '4.Illumina'!F:F, '4.Illumina'!E:E),
    IF(
        NOT(ISERROR(_xlfn.XLOOKUP($B1672, '4.PacBio'!F:F, '4.PacBio'!E:E))),
        _xlfn.XLOOKUP($B1672, '4.PacBio'!F:F, '4.PacBio'!E:E),
        IF(
            NOT(ISERROR(_xlfn.XLOOKUP($B1672, '4.HiCLibrary'!F:F, '4.HiCLibrary'!E:E))),
            _xlfn.XLOOKUP($B1672, '4.HiCLibrary'!F:F, '4.HiCLibrary'!E:E),
            IFERROR(
                _xlfn.XLOOKUP($B1672, '4.ONT'!F:F, '4.ONT'!E:E, "?"),
                "?"
            )
        )
    )
)</f>
        <v>OG953</v>
      </c>
      <c r="E1672" t="str">
        <f t="shared" si="27"/>
        <v>OG953F_D_IL_NOVA_241003_JP</v>
      </c>
      <c r="F1672" s="183" t="s">
        <v>6459</v>
      </c>
      <c r="G1672" s="183" t="s">
        <v>6471</v>
      </c>
      <c r="H1672" s="289">
        <v>45568</v>
      </c>
      <c r="I1672" s="183" t="s">
        <v>6822</v>
      </c>
      <c r="J1672" s="183" t="s">
        <v>107</v>
      </c>
      <c r="K1672" s="185" t="s">
        <v>107</v>
      </c>
      <c r="L1672" s="185"/>
    </row>
    <row r="1673" spans="1:12" x14ac:dyDescent="0.25">
      <c r="A1673" s="115">
        <f ca="1">INDEX('1.MetaData'!A:A, MATCH($D1673, '1.MetaData'!$B:$B, 0))</f>
        <v>954</v>
      </c>
      <c r="B1673" s="161" t="s">
        <v>7595</v>
      </c>
      <c r="C1673" s="184" t="s">
        <v>4878</v>
      </c>
      <c r="D1673" s="81" t="str">
        <f ca="1">IF(
    NOT(ISERROR(_xlfn.XLOOKUP($B1673, '4.Illumina'!F:F, '4.Illumina'!E:E))),
    _xlfn.XLOOKUP($B1673, '4.Illumina'!F:F, '4.Illumina'!E:E),
    IF(
        NOT(ISERROR(_xlfn.XLOOKUP($B1673, '4.PacBio'!F:F, '4.PacBio'!E:E))),
        _xlfn.XLOOKUP($B1673, '4.PacBio'!F:F, '4.PacBio'!E:E),
        IF(
            NOT(ISERROR(_xlfn.XLOOKUP($B1673, '4.HiCLibrary'!F:F, '4.HiCLibrary'!E:E))),
            _xlfn.XLOOKUP($B1673, '4.HiCLibrary'!F:F, '4.HiCLibrary'!E:E),
            IFERROR(
                _xlfn.XLOOKUP($B1673, '4.ONT'!F:F, '4.ONT'!E:E, "?"),
                "?"
            )
        )
    )
)</f>
        <v>OG954</v>
      </c>
      <c r="E1673" t="str">
        <f t="shared" si="27"/>
        <v>OG954F_D_IL_ISEQ_241002_JP</v>
      </c>
      <c r="F1673" s="183" t="s">
        <v>6459</v>
      </c>
      <c r="G1673" s="183" t="s">
        <v>6460</v>
      </c>
      <c r="H1673" s="289">
        <v>45567</v>
      </c>
      <c r="I1673" s="183" t="s">
        <v>6821</v>
      </c>
      <c r="J1673" s="183" t="s">
        <v>107</v>
      </c>
      <c r="K1673" s="185" t="s">
        <v>107</v>
      </c>
      <c r="L1673" s="185"/>
    </row>
    <row r="1674" spans="1:12" x14ac:dyDescent="0.25">
      <c r="A1674" s="115">
        <f ca="1">INDEX('1.MetaData'!A:A, MATCH($D1674, '1.MetaData'!$B:$B, 0))</f>
        <v>954</v>
      </c>
      <c r="B1674" s="161" t="s">
        <v>7595</v>
      </c>
      <c r="C1674" s="184" t="s">
        <v>4878</v>
      </c>
      <c r="D1674" s="81" t="str">
        <f ca="1">IF(
    NOT(ISERROR(_xlfn.XLOOKUP($B1674, '4.Illumina'!F:F, '4.Illumina'!E:E))),
    _xlfn.XLOOKUP($B1674, '4.Illumina'!F:F, '4.Illumina'!E:E),
    IF(
        NOT(ISERROR(_xlfn.XLOOKUP($B1674, '4.PacBio'!F:F, '4.PacBio'!E:E))),
        _xlfn.XLOOKUP($B1674, '4.PacBio'!F:F, '4.PacBio'!E:E),
        IF(
            NOT(ISERROR(_xlfn.XLOOKUP($B1674, '4.HiCLibrary'!F:F, '4.HiCLibrary'!E:E))),
            _xlfn.XLOOKUP($B1674, '4.HiCLibrary'!F:F, '4.HiCLibrary'!E:E),
            IFERROR(
                _xlfn.XLOOKUP($B1674, '4.ONT'!F:F, '4.ONT'!E:E, "?"),
                "?"
            )
        )
    )
)</f>
        <v>OG954</v>
      </c>
      <c r="E1674" t="str">
        <f t="shared" si="27"/>
        <v>OG954F_D_IL_NOVA_241003_JP</v>
      </c>
      <c r="F1674" s="183" t="s">
        <v>6459</v>
      </c>
      <c r="G1674" s="183" t="s">
        <v>6471</v>
      </c>
      <c r="H1674" s="289">
        <v>45568</v>
      </c>
      <c r="I1674" s="183" t="s">
        <v>6822</v>
      </c>
      <c r="J1674" s="183" t="s">
        <v>107</v>
      </c>
      <c r="K1674" s="185" t="s">
        <v>107</v>
      </c>
      <c r="L1674" s="185"/>
    </row>
    <row r="1675" spans="1:12" x14ac:dyDescent="0.25">
      <c r="A1675" s="115">
        <f ca="1">INDEX('1.MetaData'!A:A, MATCH($D1675, '1.MetaData'!$B:$B, 0))</f>
        <v>956</v>
      </c>
      <c r="B1675" s="161" t="s">
        <v>7596</v>
      </c>
      <c r="C1675" s="184" t="s">
        <v>4878</v>
      </c>
      <c r="D1675" s="81" t="str">
        <f ca="1">IF(
    NOT(ISERROR(_xlfn.XLOOKUP($B1675, '4.Illumina'!F:F, '4.Illumina'!E:E))),
    _xlfn.XLOOKUP($B1675, '4.Illumina'!F:F, '4.Illumina'!E:E),
    IF(
        NOT(ISERROR(_xlfn.XLOOKUP($B1675, '4.PacBio'!F:F, '4.PacBio'!E:E))),
        _xlfn.XLOOKUP($B1675, '4.PacBio'!F:F, '4.PacBio'!E:E),
        IF(
            NOT(ISERROR(_xlfn.XLOOKUP($B1675, '4.HiCLibrary'!F:F, '4.HiCLibrary'!E:E))),
            _xlfn.XLOOKUP($B1675, '4.HiCLibrary'!F:F, '4.HiCLibrary'!E:E),
            IFERROR(
                _xlfn.XLOOKUP($B1675, '4.ONT'!F:F, '4.ONT'!E:E, "?"),
                "?"
            )
        )
    )
)</f>
        <v>OG956</v>
      </c>
      <c r="E1675" t="str">
        <f t="shared" si="27"/>
        <v>OG956F_D_IL_ISEQ_241002_JP</v>
      </c>
      <c r="F1675" s="183" t="s">
        <v>6459</v>
      </c>
      <c r="G1675" s="183" t="s">
        <v>6460</v>
      </c>
      <c r="H1675" s="289">
        <v>45567</v>
      </c>
      <c r="I1675" s="183" t="s">
        <v>6821</v>
      </c>
      <c r="J1675" s="183" t="s">
        <v>107</v>
      </c>
      <c r="K1675" s="185" t="s">
        <v>107</v>
      </c>
      <c r="L1675" s="185"/>
    </row>
    <row r="1676" spans="1:12" x14ac:dyDescent="0.25">
      <c r="A1676" s="115">
        <f ca="1">INDEX('1.MetaData'!A:A, MATCH($D1676, '1.MetaData'!$B:$B, 0))</f>
        <v>956</v>
      </c>
      <c r="B1676" s="161" t="s">
        <v>7596</v>
      </c>
      <c r="C1676" s="184" t="s">
        <v>4878</v>
      </c>
      <c r="D1676" s="81" t="str">
        <f ca="1">IF(
    NOT(ISERROR(_xlfn.XLOOKUP($B1676, '4.Illumina'!F:F, '4.Illumina'!E:E))),
    _xlfn.XLOOKUP($B1676, '4.Illumina'!F:F, '4.Illumina'!E:E),
    IF(
        NOT(ISERROR(_xlfn.XLOOKUP($B1676, '4.PacBio'!F:F, '4.PacBio'!E:E))),
        _xlfn.XLOOKUP($B1676, '4.PacBio'!F:F, '4.PacBio'!E:E),
        IF(
            NOT(ISERROR(_xlfn.XLOOKUP($B1676, '4.HiCLibrary'!F:F, '4.HiCLibrary'!E:E))),
            _xlfn.XLOOKUP($B1676, '4.HiCLibrary'!F:F, '4.HiCLibrary'!E:E),
            IFERROR(
                _xlfn.XLOOKUP($B1676, '4.ONT'!F:F, '4.ONT'!E:E, "?"),
                "?"
            )
        )
    )
)</f>
        <v>OG956</v>
      </c>
      <c r="E1676" t="str">
        <f t="shared" si="27"/>
        <v>OG956F_D_IL_NOVA_241003_JP</v>
      </c>
      <c r="F1676" s="183" t="s">
        <v>6459</v>
      </c>
      <c r="G1676" s="183" t="s">
        <v>6471</v>
      </c>
      <c r="H1676" s="289">
        <v>45568</v>
      </c>
      <c r="I1676" s="183" t="s">
        <v>6822</v>
      </c>
      <c r="J1676" s="183" t="s">
        <v>107</v>
      </c>
      <c r="K1676" s="185" t="s">
        <v>107</v>
      </c>
      <c r="L1676" s="185"/>
    </row>
    <row r="1677" spans="1:12" x14ac:dyDescent="0.25">
      <c r="A1677" s="115">
        <f ca="1">INDEX('1.MetaData'!A:A, MATCH($D1677, '1.MetaData'!$B:$B, 0))</f>
        <v>957</v>
      </c>
      <c r="B1677" s="161" t="s">
        <v>7597</v>
      </c>
      <c r="C1677" s="184" t="s">
        <v>4878</v>
      </c>
      <c r="D1677" s="81" t="str">
        <f ca="1">IF(
    NOT(ISERROR(_xlfn.XLOOKUP($B1677, '4.Illumina'!F:F, '4.Illumina'!E:E))),
    _xlfn.XLOOKUP($B1677, '4.Illumina'!F:F, '4.Illumina'!E:E),
    IF(
        NOT(ISERROR(_xlfn.XLOOKUP($B1677, '4.PacBio'!F:F, '4.PacBio'!E:E))),
        _xlfn.XLOOKUP($B1677, '4.PacBio'!F:F, '4.PacBio'!E:E),
        IF(
            NOT(ISERROR(_xlfn.XLOOKUP($B1677, '4.HiCLibrary'!F:F, '4.HiCLibrary'!E:E))),
            _xlfn.XLOOKUP($B1677, '4.HiCLibrary'!F:F, '4.HiCLibrary'!E:E),
            IFERROR(
                _xlfn.XLOOKUP($B1677, '4.ONT'!F:F, '4.ONT'!E:E, "?"),
                "?"
            )
        )
    )
)</f>
        <v>OG957</v>
      </c>
      <c r="E1677" t="str">
        <f t="shared" si="27"/>
        <v>OG957F_D_IL_ISEQ_241002_JP</v>
      </c>
      <c r="F1677" s="183" t="s">
        <v>6459</v>
      </c>
      <c r="G1677" s="183" t="s">
        <v>6460</v>
      </c>
      <c r="H1677" s="289">
        <v>45567</v>
      </c>
      <c r="I1677" s="183" t="s">
        <v>6821</v>
      </c>
      <c r="J1677" s="183" t="s">
        <v>107</v>
      </c>
      <c r="K1677" s="185" t="s">
        <v>107</v>
      </c>
      <c r="L1677" s="185"/>
    </row>
    <row r="1678" spans="1:12" x14ac:dyDescent="0.25">
      <c r="A1678" s="115">
        <f ca="1">INDEX('1.MetaData'!A:A, MATCH($D1678, '1.MetaData'!$B:$B, 0))</f>
        <v>957</v>
      </c>
      <c r="B1678" s="161" t="s">
        <v>7597</v>
      </c>
      <c r="C1678" s="184" t="s">
        <v>4878</v>
      </c>
      <c r="D1678" s="81" t="str">
        <f ca="1">IF(
    NOT(ISERROR(_xlfn.XLOOKUP($B1678, '4.Illumina'!F:F, '4.Illumina'!E:E))),
    _xlfn.XLOOKUP($B1678, '4.Illumina'!F:F, '4.Illumina'!E:E),
    IF(
        NOT(ISERROR(_xlfn.XLOOKUP($B1678, '4.PacBio'!F:F, '4.PacBio'!E:E))),
        _xlfn.XLOOKUP($B1678, '4.PacBio'!F:F, '4.PacBio'!E:E),
        IF(
            NOT(ISERROR(_xlfn.XLOOKUP($B1678, '4.HiCLibrary'!F:F, '4.HiCLibrary'!E:E))),
            _xlfn.XLOOKUP($B1678, '4.HiCLibrary'!F:F, '4.HiCLibrary'!E:E),
            IFERROR(
                _xlfn.XLOOKUP($B1678, '4.ONT'!F:F, '4.ONT'!E:E, "?"),
                "?"
            )
        )
    )
)</f>
        <v>OG957</v>
      </c>
      <c r="E1678" t="str">
        <f t="shared" si="27"/>
        <v>OG957F_D_IL_NOVA_241003_JP</v>
      </c>
      <c r="F1678" s="183" t="s">
        <v>6459</v>
      </c>
      <c r="G1678" s="183" t="s">
        <v>6471</v>
      </c>
      <c r="H1678" s="289">
        <v>45568</v>
      </c>
      <c r="I1678" s="183" t="s">
        <v>6822</v>
      </c>
      <c r="J1678" s="183" t="s">
        <v>107</v>
      </c>
      <c r="K1678" s="185" t="s">
        <v>107</v>
      </c>
      <c r="L1678" s="185"/>
    </row>
    <row r="1679" spans="1:12" x14ac:dyDescent="0.25">
      <c r="A1679" s="115">
        <f ca="1">INDEX('1.MetaData'!A:A, MATCH($D1679, '1.MetaData'!$B:$B, 0))</f>
        <v>958</v>
      </c>
      <c r="B1679" s="161" t="s">
        <v>7598</v>
      </c>
      <c r="C1679" s="184" t="s">
        <v>4878</v>
      </c>
      <c r="D1679" s="81" t="str">
        <f ca="1">IF(
    NOT(ISERROR(_xlfn.XLOOKUP($B1679, '4.Illumina'!F:F, '4.Illumina'!E:E))),
    _xlfn.XLOOKUP($B1679, '4.Illumina'!F:F, '4.Illumina'!E:E),
    IF(
        NOT(ISERROR(_xlfn.XLOOKUP($B1679, '4.PacBio'!F:F, '4.PacBio'!E:E))),
        _xlfn.XLOOKUP($B1679, '4.PacBio'!F:F, '4.PacBio'!E:E),
        IF(
            NOT(ISERROR(_xlfn.XLOOKUP($B1679, '4.HiCLibrary'!F:F, '4.HiCLibrary'!E:E))),
            _xlfn.XLOOKUP($B1679, '4.HiCLibrary'!F:F, '4.HiCLibrary'!E:E),
            IFERROR(
                _xlfn.XLOOKUP($B1679, '4.ONT'!F:F, '4.ONT'!E:E, "?"),
                "?"
            )
        )
    )
)</f>
        <v>OG958</v>
      </c>
      <c r="E1679" t="str">
        <f t="shared" si="27"/>
        <v>OG958F_D_IL_ISEQ_241002_JP</v>
      </c>
      <c r="F1679" s="183" t="s">
        <v>6459</v>
      </c>
      <c r="G1679" s="183" t="s">
        <v>6460</v>
      </c>
      <c r="H1679" s="289">
        <v>45567</v>
      </c>
      <c r="I1679" s="183" t="s">
        <v>6821</v>
      </c>
      <c r="J1679" s="183" t="s">
        <v>107</v>
      </c>
      <c r="K1679" s="185" t="s">
        <v>107</v>
      </c>
      <c r="L1679" s="185"/>
    </row>
    <row r="1680" spans="1:12" x14ac:dyDescent="0.25">
      <c r="A1680" s="115">
        <f ca="1">INDEX('1.MetaData'!A:A, MATCH($D1680, '1.MetaData'!$B:$B, 0))</f>
        <v>958</v>
      </c>
      <c r="B1680" s="161" t="s">
        <v>7598</v>
      </c>
      <c r="C1680" s="184" t="s">
        <v>4878</v>
      </c>
      <c r="D1680" s="81" t="str">
        <f ca="1">IF(
    NOT(ISERROR(_xlfn.XLOOKUP($B1680, '4.Illumina'!F:F, '4.Illumina'!E:E))),
    _xlfn.XLOOKUP($B1680, '4.Illumina'!F:F, '4.Illumina'!E:E),
    IF(
        NOT(ISERROR(_xlfn.XLOOKUP($B1680, '4.PacBio'!F:F, '4.PacBio'!E:E))),
        _xlfn.XLOOKUP($B1680, '4.PacBio'!F:F, '4.PacBio'!E:E),
        IF(
            NOT(ISERROR(_xlfn.XLOOKUP($B1680, '4.HiCLibrary'!F:F, '4.HiCLibrary'!E:E))),
            _xlfn.XLOOKUP($B1680, '4.HiCLibrary'!F:F, '4.HiCLibrary'!E:E),
            IFERROR(
                _xlfn.XLOOKUP($B1680, '4.ONT'!F:F, '4.ONT'!E:E, "?"),
                "?"
            )
        )
    )
)</f>
        <v>OG958</v>
      </c>
      <c r="E1680" t="str">
        <f t="shared" si="27"/>
        <v>OG958F_D_IL_NOVA_241003_JP</v>
      </c>
      <c r="F1680" s="183" t="s">
        <v>6459</v>
      </c>
      <c r="G1680" s="183" t="s">
        <v>6471</v>
      </c>
      <c r="H1680" s="289">
        <v>45568</v>
      </c>
      <c r="I1680" s="183" t="s">
        <v>6822</v>
      </c>
      <c r="J1680" s="183" t="s">
        <v>107</v>
      </c>
      <c r="K1680" s="185" t="s">
        <v>107</v>
      </c>
      <c r="L1680" s="185"/>
    </row>
    <row r="1681" spans="1:12" x14ac:dyDescent="0.25">
      <c r="A1681" s="115">
        <f ca="1">INDEX('1.MetaData'!A:A, MATCH($D1681, '1.MetaData'!$B:$B, 0))</f>
        <v>959</v>
      </c>
      <c r="B1681" s="161" t="s">
        <v>7599</v>
      </c>
      <c r="C1681" s="184" t="s">
        <v>4878</v>
      </c>
      <c r="D1681" s="81" t="str">
        <f ca="1">IF(
    NOT(ISERROR(_xlfn.XLOOKUP($B1681, '4.Illumina'!F:F, '4.Illumina'!E:E))),
    _xlfn.XLOOKUP($B1681, '4.Illumina'!F:F, '4.Illumina'!E:E),
    IF(
        NOT(ISERROR(_xlfn.XLOOKUP($B1681, '4.PacBio'!F:F, '4.PacBio'!E:E))),
        _xlfn.XLOOKUP($B1681, '4.PacBio'!F:F, '4.PacBio'!E:E),
        IF(
            NOT(ISERROR(_xlfn.XLOOKUP($B1681, '4.HiCLibrary'!F:F, '4.HiCLibrary'!E:E))),
            _xlfn.XLOOKUP($B1681, '4.HiCLibrary'!F:F, '4.HiCLibrary'!E:E),
            IFERROR(
                _xlfn.XLOOKUP($B1681, '4.ONT'!F:F, '4.ONT'!E:E, "?"),
                "?"
            )
        )
    )
)</f>
        <v>OG959</v>
      </c>
      <c r="E1681" t="str">
        <f t="shared" si="27"/>
        <v>OG959F_D_IL_ISEQ_241002_JP</v>
      </c>
      <c r="F1681" s="183" t="s">
        <v>6459</v>
      </c>
      <c r="G1681" s="183" t="s">
        <v>6460</v>
      </c>
      <c r="H1681" s="289">
        <v>45567</v>
      </c>
      <c r="I1681" s="183" t="s">
        <v>6821</v>
      </c>
      <c r="J1681" s="183" t="s">
        <v>107</v>
      </c>
      <c r="K1681" s="185" t="s">
        <v>107</v>
      </c>
      <c r="L1681" s="185"/>
    </row>
    <row r="1682" spans="1:12" x14ac:dyDescent="0.25">
      <c r="A1682" s="115">
        <f ca="1">INDEX('1.MetaData'!A:A, MATCH($D1682, '1.MetaData'!$B:$B, 0))</f>
        <v>959</v>
      </c>
      <c r="B1682" s="161" t="s">
        <v>7599</v>
      </c>
      <c r="C1682" s="184" t="s">
        <v>4878</v>
      </c>
      <c r="D1682" s="81" t="str">
        <f ca="1">IF(
    NOT(ISERROR(_xlfn.XLOOKUP($B1682, '4.Illumina'!F:F, '4.Illumina'!E:E))),
    _xlfn.XLOOKUP($B1682, '4.Illumina'!F:F, '4.Illumina'!E:E),
    IF(
        NOT(ISERROR(_xlfn.XLOOKUP($B1682, '4.PacBio'!F:F, '4.PacBio'!E:E))),
        _xlfn.XLOOKUP($B1682, '4.PacBio'!F:F, '4.PacBio'!E:E),
        IF(
            NOT(ISERROR(_xlfn.XLOOKUP($B1682, '4.HiCLibrary'!F:F, '4.HiCLibrary'!E:E))),
            _xlfn.XLOOKUP($B1682, '4.HiCLibrary'!F:F, '4.HiCLibrary'!E:E),
            IFERROR(
                _xlfn.XLOOKUP($B1682, '4.ONT'!F:F, '4.ONT'!E:E, "?"),
                "?"
            )
        )
    )
)</f>
        <v>OG959</v>
      </c>
      <c r="E1682" t="str">
        <f t="shared" si="27"/>
        <v>OG959F_D_IL_NOVA_241003_JP</v>
      </c>
      <c r="F1682" s="183" t="s">
        <v>6459</v>
      </c>
      <c r="G1682" s="183" t="s">
        <v>6471</v>
      </c>
      <c r="H1682" s="289">
        <v>45568</v>
      </c>
      <c r="I1682" s="183" t="s">
        <v>6822</v>
      </c>
      <c r="J1682" s="183" t="s">
        <v>107</v>
      </c>
      <c r="K1682" s="185" t="s">
        <v>107</v>
      </c>
      <c r="L1682" s="185"/>
    </row>
    <row r="1683" spans="1:12" x14ac:dyDescent="0.25">
      <c r="A1683" s="115">
        <f ca="1">INDEX('1.MetaData'!A:A, MATCH($D1683, '1.MetaData'!$B:$B, 0))</f>
        <v>960</v>
      </c>
      <c r="B1683" s="161" t="s">
        <v>7600</v>
      </c>
      <c r="C1683" s="184" t="s">
        <v>4878</v>
      </c>
      <c r="D1683" s="81" t="str">
        <f ca="1">IF(
    NOT(ISERROR(_xlfn.XLOOKUP($B1683, '4.Illumina'!F:F, '4.Illumina'!E:E))),
    _xlfn.XLOOKUP($B1683, '4.Illumina'!F:F, '4.Illumina'!E:E),
    IF(
        NOT(ISERROR(_xlfn.XLOOKUP($B1683, '4.PacBio'!F:F, '4.PacBio'!E:E))),
        _xlfn.XLOOKUP($B1683, '4.PacBio'!F:F, '4.PacBio'!E:E),
        IF(
            NOT(ISERROR(_xlfn.XLOOKUP($B1683, '4.HiCLibrary'!F:F, '4.HiCLibrary'!E:E))),
            _xlfn.XLOOKUP($B1683, '4.HiCLibrary'!F:F, '4.HiCLibrary'!E:E),
            IFERROR(
                _xlfn.XLOOKUP($B1683, '4.ONT'!F:F, '4.ONT'!E:E, "?"),
                "?"
            )
        )
    )
)</f>
        <v>OG960</v>
      </c>
      <c r="E1683" t="str">
        <f t="shared" si="27"/>
        <v>OG960F_D_IL_ISEQ_241002_JP</v>
      </c>
      <c r="F1683" s="183" t="s">
        <v>6459</v>
      </c>
      <c r="G1683" s="183" t="s">
        <v>6460</v>
      </c>
      <c r="H1683" s="289">
        <v>45567</v>
      </c>
      <c r="I1683" s="183" t="s">
        <v>6821</v>
      </c>
      <c r="J1683" s="183" t="s">
        <v>107</v>
      </c>
      <c r="K1683" s="185" t="s">
        <v>107</v>
      </c>
      <c r="L1683" s="185"/>
    </row>
    <row r="1684" spans="1:12" x14ac:dyDescent="0.25">
      <c r="A1684" s="115">
        <f ca="1">INDEX('1.MetaData'!A:A, MATCH($D1684, '1.MetaData'!$B:$B, 0))</f>
        <v>960</v>
      </c>
      <c r="B1684" s="161" t="s">
        <v>7600</v>
      </c>
      <c r="C1684" s="184" t="s">
        <v>4878</v>
      </c>
      <c r="D1684" s="81" t="str">
        <f ca="1">IF(
    NOT(ISERROR(_xlfn.XLOOKUP($B1684, '4.Illumina'!F:F, '4.Illumina'!E:E))),
    _xlfn.XLOOKUP($B1684, '4.Illumina'!F:F, '4.Illumina'!E:E),
    IF(
        NOT(ISERROR(_xlfn.XLOOKUP($B1684, '4.PacBio'!F:F, '4.PacBio'!E:E))),
        _xlfn.XLOOKUP($B1684, '4.PacBio'!F:F, '4.PacBio'!E:E),
        IF(
            NOT(ISERROR(_xlfn.XLOOKUP($B1684, '4.HiCLibrary'!F:F, '4.HiCLibrary'!E:E))),
            _xlfn.XLOOKUP($B1684, '4.HiCLibrary'!F:F, '4.HiCLibrary'!E:E),
            IFERROR(
                _xlfn.XLOOKUP($B1684, '4.ONT'!F:F, '4.ONT'!E:E, "?"),
                "?"
            )
        )
    )
)</f>
        <v>OG960</v>
      </c>
      <c r="E1684" t="str">
        <f t="shared" si="27"/>
        <v>OG960F_D_IL_NOVA_241003_JP</v>
      </c>
      <c r="F1684" s="183" t="s">
        <v>6459</v>
      </c>
      <c r="G1684" s="183" t="s">
        <v>6471</v>
      </c>
      <c r="H1684" s="289">
        <v>45568</v>
      </c>
      <c r="I1684" s="183" t="s">
        <v>6822</v>
      </c>
      <c r="J1684" s="183" t="s">
        <v>107</v>
      </c>
      <c r="K1684" s="185" t="s">
        <v>107</v>
      </c>
      <c r="L1684" s="185"/>
    </row>
    <row r="1685" spans="1:12" x14ac:dyDescent="0.25">
      <c r="A1685" s="115">
        <f ca="1">INDEX('1.MetaData'!A:A, MATCH($D1685, '1.MetaData'!$B:$B, 0))</f>
        <v>961</v>
      </c>
      <c r="B1685" s="161" t="s">
        <v>7601</v>
      </c>
      <c r="C1685" s="184" t="s">
        <v>4878</v>
      </c>
      <c r="D1685" s="81" t="str">
        <f ca="1">IF(
    NOT(ISERROR(_xlfn.XLOOKUP($B1685, '4.Illumina'!F:F, '4.Illumina'!E:E))),
    _xlfn.XLOOKUP($B1685, '4.Illumina'!F:F, '4.Illumina'!E:E),
    IF(
        NOT(ISERROR(_xlfn.XLOOKUP($B1685, '4.PacBio'!F:F, '4.PacBio'!E:E))),
        _xlfn.XLOOKUP($B1685, '4.PacBio'!F:F, '4.PacBio'!E:E),
        IF(
            NOT(ISERROR(_xlfn.XLOOKUP($B1685, '4.HiCLibrary'!F:F, '4.HiCLibrary'!E:E))),
            _xlfn.XLOOKUP($B1685, '4.HiCLibrary'!F:F, '4.HiCLibrary'!E:E),
            IFERROR(
                _xlfn.XLOOKUP($B1685, '4.ONT'!F:F, '4.ONT'!E:E, "?"),
                "?"
            )
        )
    )
)</f>
        <v>OG961</v>
      </c>
      <c r="E1685" t="str">
        <f t="shared" si="27"/>
        <v>OG961F_D_IL_ISEQ_241002_JP</v>
      </c>
      <c r="F1685" s="183" t="s">
        <v>6459</v>
      </c>
      <c r="G1685" s="183" t="s">
        <v>6460</v>
      </c>
      <c r="H1685" s="289">
        <v>45567</v>
      </c>
      <c r="I1685" s="183" t="s">
        <v>6821</v>
      </c>
      <c r="J1685" s="183" t="s">
        <v>107</v>
      </c>
      <c r="K1685" s="185" t="s">
        <v>107</v>
      </c>
      <c r="L1685" s="185"/>
    </row>
    <row r="1686" spans="1:12" x14ac:dyDescent="0.25">
      <c r="A1686" s="115">
        <f ca="1">INDEX('1.MetaData'!A:A, MATCH($D1686, '1.MetaData'!$B:$B, 0))</f>
        <v>961</v>
      </c>
      <c r="B1686" s="161" t="s">
        <v>7601</v>
      </c>
      <c r="C1686" s="184" t="s">
        <v>4878</v>
      </c>
      <c r="D1686" s="81" t="str">
        <f ca="1">IF(
    NOT(ISERROR(_xlfn.XLOOKUP($B1686, '4.Illumina'!F:F, '4.Illumina'!E:E))),
    _xlfn.XLOOKUP($B1686, '4.Illumina'!F:F, '4.Illumina'!E:E),
    IF(
        NOT(ISERROR(_xlfn.XLOOKUP($B1686, '4.PacBio'!F:F, '4.PacBio'!E:E))),
        _xlfn.XLOOKUP($B1686, '4.PacBio'!F:F, '4.PacBio'!E:E),
        IF(
            NOT(ISERROR(_xlfn.XLOOKUP($B1686, '4.HiCLibrary'!F:F, '4.HiCLibrary'!E:E))),
            _xlfn.XLOOKUP($B1686, '4.HiCLibrary'!F:F, '4.HiCLibrary'!E:E),
            IFERROR(
                _xlfn.XLOOKUP($B1686, '4.ONT'!F:F, '4.ONT'!E:E, "?"),
                "?"
            )
        )
    )
)</f>
        <v>OG961</v>
      </c>
      <c r="E1686" t="str">
        <f t="shared" si="27"/>
        <v>OG961F_D_IL_NOVA_241003_JP</v>
      </c>
      <c r="F1686" s="183" t="s">
        <v>6459</v>
      </c>
      <c r="G1686" s="183" t="s">
        <v>6471</v>
      </c>
      <c r="H1686" s="289">
        <v>45568</v>
      </c>
      <c r="I1686" s="183" t="s">
        <v>6822</v>
      </c>
      <c r="J1686" s="183" t="s">
        <v>107</v>
      </c>
      <c r="K1686" s="185" t="s">
        <v>107</v>
      </c>
      <c r="L1686" s="185"/>
    </row>
    <row r="1687" spans="1:12" x14ac:dyDescent="0.25">
      <c r="A1687" s="115">
        <f ca="1">INDEX('1.MetaData'!A:A, MATCH($D1687, '1.MetaData'!$B:$B, 0))</f>
        <v>962</v>
      </c>
      <c r="B1687" s="161" t="s">
        <v>7602</v>
      </c>
      <c r="C1687" s="184" t="s">
        <v>4878</v>
      </c>
      <c r="D1687" s="81" t="str">
        <f ca="1">IF(
    NOT(ISERROR(_xlfn.XLOOKUP($B1687, '4.Illumina'!F:F, '4.Illumina'!E:E))),
    _xlfn.XLOOKUP($B1687, '4.Illumina'!F:F, '4.Illumina'!E:E),
    IF(
        NOT(ISERROR(_xlfn.XLOOKUP($B1687, '4.PacBio'!F:F, '4.PacBio'!E:E))),
        _xlfn.XLOOKUP($B1687, '4.PacBio'!F:F, '4.PacBio'!E:E),
        IF(
            NOT(ISERROR(_xlfn.XLOOKUP($B1687, '4.HiCLibrary'!F:F, '4.HiCLibrary'!E:E))),
            _xlfn.XLOOKUP($B1687, '4.HiCLibrary'!F:F, '4.HiCLibrary'!E:E),
            IFERROR(
                _xlfn.XLOOKUP($B1687, '4.ONT'!F:F, '4.ONT'!E:E, "?"),
                "?"
            )
        )
    )
)</f>
        <v>OG962</v>
      </c>
      <c r="E1687" t="str">
        <f t="shared" si="27"/>
        <v>OG962F_D_IL_ISEQ_241002_JP</v>
      </c>
      <c r="F1687" s="183" t="s">
        <v>6459</v>
      </c>
      <c r="G1687" s="183" t="s">
        <v>6460</v>
      </c>
      <c r="H1687" s="289">
        <v>45567</v>
      </c>
      <c r="I1687" s="183" t="s">
        <v>6821</v>
      </c>
      <c r="J1687" s="183" t="s">
        <v>107</v>
      </c>
      <c r="K1687" s="185" t="s">
        <v>107</v>
      </c>
      <c r="L1687" s="185"/>
    </row>
    <row r="1688" spans="1:12" x14ac:dyDescent="0.25">
      <c r="A1688" s="115">
        <f ca="1">INDEX('1.MetaData'!A:A, MATCH($D1688, '1.MetaData'!$B:$B, 0))</f>
        <v>962</v>
      </c>
      <c r="B1688" s="161" t="s">
        <v>7602</v>
      </c>
      <c r="C1688" s="184" t="s">
        <v>4878</v>
      </c>
      <c r="D1688" s="81" t="str">
        <f ca="1">IF(
    NOT(ISERROR(_xlfn.XLOOKUP($B1688, '4.Illumina'!F:F, '4.Illumina'!E:E))),
    _xlfn.XLOOKUP($B1688, '4.Illumina'!F:F, '4.Illumina'!E:E),
    IF(
        NOT(ISERROR(_xlfn.XLOOKUP($B1688, '4.PacBio'!F:F, '4.PacBio'!E:E))),
        _xlfn.XLOOKUP($B1688, '4.PacBio'!F:F, '4.PacBio'!E:E),
        IF(
            NOT(ISERROR(_xlfn.XLOOKUP($B1688, '4.HiCLibrary'!F:F, '4.HiCLibrary'!E:E))),
            _xlfn.XLOOKUP($B1688, '4.HiCLibrary'!F:F, '4.HiCLibrary'!E:E),
            IFERROR(
                _xlfn.XLOOKUP($B1688, '4.ONT'!F:F, '4.ONT'!E:E, "?"),
                "?"
            )
        )
    )
)</f>
        <v>OG962</v>
      </c>
      <c r="E1688" t="str">
        <f t="shared" si="27"/>
        <v>OG962F_D_IL_NOVA_241003_JP</v>
      </c>
      <c r="F1688" s="183" t="s">
        <v>6459</v>
      </c>
      <c r="G1688" s="183" t="s">
        <v>6471</v>
      </c>
      <c r="H1688" s="289">
        <v>45568</v>
      </c>
      <c r="I1688" s="183" t="s">
        <v>6822</v>
      </c>
      <c r="J1688" s="183" t="s">
        <v>107</v>
      </c>
      <c r="K1688" s="185" t="s">
        <v>107</v>
      </c>
      <c r="L1688" s="185"/>
    </row>
    <row r="1689" spans="1:12" x14ac:dyDescent="0.25">
      <c r="A1689" s="115">
        <f ca="1">INDEX('1.MetaData'!A:A, MATCH($D1689, '1.MetaData'!$B:$B, 0))</f>
        <v>963</v>
      </c>
      <c r="B1689" s="161" t="s">
        <v>7603</v>
      </c>
      <c r="C1689" s="184" t="s">
        <v>4878</v>
      </c>
      <c r="D1689" s="81" t="str">
        <f ca="1">IF(
    NOT(ISERROR(_xlfn.XLOOKUP($B1689, '4.Illumina'!F:F, '4.Illumina'!E:E))),
    _xlfn.XLOOKUP($B1689, '4.Illumina'!F:F, '4.Illumina'!E:E),
    IF(
        NOT(ISERROR(_xlfn.XLOOKUP($B1689, '4.PacBio'!F:F, '4.PacBio'!E:E))),
        _xlfn.XLOOKUP($B1689, '4.PacBio'!F:F, '4.PacBio'!E:E),
        IF(
            NOT(ISERROR(_xlfn.XLOOKUP($B1689, '4.HiCLibrary'!F:F, '4.HiCLibrary'!E:E))),
            _xlfn.XLOOKUP($B1689, '4.HiCLibrary'!F:F, '4.HiCLibrary'!E:E),
            IFERROR(
                _xlfn.XLOOKUP($B1689, '4.ONT'!F:F, '4.ONT'!E:E, "?"),
                "?"
            )
        )
    )
)</f>
        <v>OG963</v>
      </c>
      <c r="E1689" t="str">
        <f t="shared" si="27"/>
        <v>OG963F_D_IL_ISEQ_241002_JP</v>
      </c>
      <c r="F1689" s="183" t="s">
        <v>6459</v>
      </c>
      <c r="G1689" s="183" t="s">
        <v>6460</v>
      </c>
      <c r="H1689" s="289">
        <v>45567</v>
      </c>
      <c r="I1689" s="183" t="s">
        <v>6821</v>
      </c>
      <c r="J1689" s="183" t="s">
        <v>107</v>
      </c>
      <c r="K1689" s="185" t="s">
        <v>107</v>
      </c>
      <c r="L1689" s="185"/>
    </row>
    <row r="1690" spans="1:12" x14ac:dyDescent="0.25">
      <c r="A1690" s="115">
        <f ca="1">INDEX('1.MetaData'!A:A, MATCH($D1690, '1.MetaData'!$B:$B, 0))</f>
        <v>963</v>
      </c>
      <c r="B1690" s="161" t="s">
        <v>7603</v>
      </c>
      <c r="C1690" s="184" t="s">
        <v>4878</v>
      </c>
      <c r="D1690" s="81" t="str">
        <f ca="1">IF(
    NOT(ISERROR(_xlfn.XLOOKUP($B1690, '4.Illumina'!F:F, '4.Illumina'!E:E))),
    _xlfn.XLOOKUP($B1690, '4.Illumina'!F:F, '4.Illumina'!E:E),
    IF(
        NOT(ISERROR(_xlfn.XLOOKUP($B1690, '4.PacBio'!F:F, '4.PacBio'!E:E))),
        _xlfn.XLOOKUP($B1690, '4.PacBio'!F:F, '4.PacBio'!E:E),
        IF(
            NOT(ISERROR(_xlfn.XLOOKUP($B1690, '4.HiCLibrary'!F:F, '4.HiCLibrary'!E:E))),
            _xlfn.XLOOKUP($B1690, '4.HiCLibrary'!F:F, '4.HiCLibrary'!E:E),
            IFERROR(
                _xlfn.XLOOKUP($B1690, '4.ONT'!F:F, '4.ONT'!E:E, "?"),
                "?"
            )
        )
    )
)</f>
        <v>OG963</v>
      </c>
      <c r="E1690" t="str">
        <f t="shared" si="27"/>
        <v>OG963F_D_IL_NOVA_241003_JP</v>
      </c>
      <c r="F1690" s="183" t="s">
        <v>6459</v>
      </c>
      <c r="G1690" s="183" t="s">
        <v>6471</v>
      </c>
      <c r="H1690" s="289">
        <v>45568</v>
      </c>
      <c r="I1690" s="183" t="s">
        <v>6822</v>
      </c>
      <c r="J1690" s="183" t="s">
        <v>107</v>
      </c>
      <c r="K1690" s="185" t="s">
        <v>107</v>
      </c>
      <c r="L1690" s="185"/>
    </row>
    <row r="1691" spans="1:12" x14ac:dyDescent="0.25">
      <c r="A1691" s="115">
        <f ca="1">INDEX('1.MetaData'!A:A, MATCH($D1691, '1.MetaData'!$B:$B, 0))</f>
        <v>964</v>
      </c>
      <c r="B1691" s="161" t="s">
        <v>7604</v>
      </c>
      <c r="C1691" s="184" t="s">
        <v>4878</v>
      </c>
      <c r="D1691" s="81" t="str">
        <f ca="1">IF(
    NOT(ISERROR(_xlfn.XLOOKUP($B1691, '4.Illumina'!F:F, '4.Illumina'!E:E))),
    _xlfn.XLOOKUP($B1691, '4.Illumina'!F:F, '4.Illumina'!E:E),
    IF(
        NOT(ISERROR(_xlfn.XLOOKUP($B1691, '4.PacBio'!F:F, '4.PacBio'!E:E))),
        _xlfn.XLOOKUP($B1691, '4.PacBio'!F:F, '4.PacBio'!E:E),
        IF(
            NOT(ISERROR(_xlfn.XLOOKUP($B1691, '4.HiCLibrary'!F:F, '4.HiCLibrary'!E:E))),
            _xlfn.XLOOKUP($B1691, '4.HiCLibrary'!F:F, '4.HiCLibrary'!E:E),
            IFERROR(
                _xlfn.XLOOKUP($B1691, '4.ONT'!F:F, '4.ONT'!E:E, "?"),
                "?"
            )
        )
    )
)</f>
        <v>OG964</v>
      </c>
      <c r="E1691" t="str">
        <f t="shared" si="27"/>
        <v>OG964F_D_IL_ISEQ_241002_JP</v>
      </c>
      <c r="F1691" s="183" t="s">
        <v>6459</v>
      </c>
      <c r="G1691" s="183" t="s">
        <v>6460</v>
      </c>
      <c r="H1691" s="289">
        <v>45567</v>
      </c>
      <c r="I1691" s="183" t="s">
        <v>6821</v>
      </c>
      <c r="J1691" s="183" t="s">
        <v>107</v>
      </c>
      <c r="K1691" s="185" t="s">
        <v>107</v>
      </c>
      <c r="L1691" s="185"/>
    </row>
    <row r="1692" spans="1:12" x14ac:dyDescent="0.25">
      <c r="A1692" s="115">
        <f ca="1">INDEX('1.MetaData'!A:A, MATCH($D1692, '1.MetaData'!$B:$B, 0))</f>
        <v>964</v>
      </c>
      <c r="B1692" s="161" t="s">
        <v>7604</v>
      </c>
      <c r="C1692" s="184" t="s">
        <v>4878</v>
      </c>
      <c r="D1692" s="81" t="str">
        <f ca="1">IF(
    NOT(ISERROR(_xlfn.XLOOKUP($B1692, '4.Illumina'!F:F, '4.Illumina'!E:E))),
    _xlfn.XLOOKUP($B1692, '4.Illumina'!F:F, '4.Illumina'!E:E),
    IF(
        NOT(ISERROR(_xlfn.XLOOKUP($B1692, '4.PacBio'!F:F, '4.PacBio'!E:E))),
        _xlfn.XLOOKUP($B1692, '4.PacBio'!F:F, '4.PacBio'!E:E),
        IF(
            NOT(ISERROR(_xlfn.XLOOKUP($B1692, '4.HiCLibrary'!F:F, '4.HiCLibrary'!E:E))),
            _xlfn.XLOOKUP($B1692, '4.HiCLibrary'!F:F, '4.HiCLibrary'!E:E),
            IFERROR(
                _xlfn.XLOOKUP($B1692, '4.ONT'!F:F, '4.ONT'!E:E, "?"),
                "?"
            )
        )
    )
)</f>
        <v>OG964</v>
      </c>
      <c r="E1692" t="str">
        <f t="shared" si="27"/>
        <v>OG964F_D_IL_NOVA_241003_JP</v>
      </c>
      <c r="F1692" s="183" t="s">
        <v>6459</v>
      </c>
      <c r="G1692" s="183" t="s">
        <v>6471</v>
      </c>
      <c r="H1692" s="289">
        <v>45568</v>
      </c>
      <c r="I1692" s="183" t="s">
        <v>6822</v>
      </c>
      <c r="J1692" s="183" t="s">
        <v>107</v>
      </c>
      <c r="K1692" s="185" t="s">
        <v>107</v>
      </c>
      <c r="L1692" s="185"/>
    </row>
    <row r="1693" spans="1:12" x14ac:dyDescent="0.25">
      <c r="A1693" s="115">
        <f ca="1">INDEX('1.MetaData'!A:A, MATCH($D1693, '1.MetaData'!$B:$B, 0))</f>
        <v>965</v>
      </c>
      <c r="B1693" s="161" t="s">
        <v>7605</v>
      </c>
      <c r="C1693" s="184" t="s">
        <v>4878</v>
      </c>
      <c r="D1693" s="81" t="str">
        <f ca="1">IF(
    NOT(ISERROR(_xlfn.XLOOKUP($B1693, '4.Illumina'!F:F, '4.Illumina'!E:E))),
    _xlfn.XLOOKUP($B1693, '4.Illumina'!F:F, '4.Illumina'!E:E),
    IF(
        NOT(ISERROR(_xlfn.XLOOKUP($B1693, '4.PacBio'!F:F, '4.PacBio'!E:E))),
        _xlfn.XLOOKUP($B1693, '4.PacBio'!F:F, '4.PacBio'!E:E),
        IF(
            NOT(ISERROR(_xlfn.XLOOKUP($B1693, '4.HiCLibrary'!F:F, '4.HiCLibrary'!E:E))),
            _xlfn.XLOOKUP($B1693, '4.HiCLibrary'!F:F, '4.HiCLibrary'!E:E),
            IFERROR(
                _xlfn.XLOOKUP($B1693, '4.ONT'!F:F, '4.ONT'!E:E, "?"),
                "?"
            )
        )
    )
)</f>
        <v>OG965</v>
      </c>
      <c r="E1693" t="str">
        <f t="shared" si="27"/>
        <v>OG965F_D_IL_ISEQ_241002_JP</v>
      </c>
      <c r="F1693" s="183" t="s">
        <v>6459</v>
      </c>
      <c r="G1693" s="183" t="s">
        <v>6460</v>
      </c>
      <c r="H1693" s="289">
        <v>45567</v>
      </c>
      <c r="I1693" s="183" t="s">
        <v>6821</v>
      </c>
      <c r="J1693" s="183" t="s">
        <v>107</v>
      </c>
      <c r="K1693" s="185" t="s">
        <v>107</v>
      </c>
      <c r="L1693" s="185"/>
    </row>
    <row r="1694" spans="1:12" x14ac:dyDescent="0.25">
      <c r="A1694" s="115">
        <f ca="1">INDEX('1.MetaData'!A:A, MATCH($D1694, '1.MetaData'!$B:$B, 0))</f>
        <v>965</v>
      </c>
      <c r="B1694" s="161" t="s">
        <v>7605</v>
      </c>
      <c r="C1694" s="184" t="s">
        <v>4878</v>
      </c>
      <c r="D1694" s="81" t="str">
        <f ca="1">IF(
    NOT(ISERROR(_xlfn.XLOOKUP($B1694, '4.Illumina'!F:F, '4.Illumina'!E:E))),
    _xlfn.XLOOKUP($B1694, '4.Illumina'!F:F, '4.Illumina'!E:E),
    IF(
        NOT(ISERROR(_xlfn.XLOOKUP($B1694, '4.PacBio'!F:F, '4.PacBio'!E:E))),
        _xlfn.XLOOKUP($B1694, '4.PacBio'!F:F, '4.PacBio'!E:E),
        IF(
            NOT(ISERROR(_xlfn.XLOOKUP($B1694, '4.HiCLibrary'!F:F, '4.HiCLibrary'!E:E))),
            _xlfn.XLOOKUP($B1694, '4.HiCLibrary'!F:F, '4.HiCLibrary'!E:E),
            IFERROR(
                _xlfn.XLOOKUP($B1694, '4.ONT'!F:F, '4.ONT'!E:E, "?"),
                "?"
            )
        )
    )
)</f>
        <v>OG965</v>
      </c>
      <c r="E1694" t="str">
        <f t="shared" si="27"/>
        <v>OG965F_D_IL_NOVA_241003_JP</v>
      </c>
      <c r="F1694" s="183" t="s">
        <v>6459</v>
      </c>
      <c r="G1694" s="183" t="s">
        <v>6471</v>
      </c>
      <c r="H1694" s="289">
        <v>45568</v>
      </c>
      <c r="I1694" s="183" t="s">
        <v>6822</v>
      </c>
      <c r="J1694" s="183" t="s">
        <v>107</v>
      </c>
      <c r="K1694" s="185" t="s">
        <v>107</v>
      </c>
      <c r="L1694" s="185"/>
    </row>
    <row r="1695" spans="1:12" x14ac:dyDescent="0.25">
      <c r="A1695" s="115">
        <f ca="1">INDEX('1.MetaData'!A:A, MATCH($D1695, '1.MetaData'!$B:$B, 0))</f>
        <v>1042</v>
      </c>
      <c r="B1695" s="161" t="s">
        <v>7606</v>
      </c>
      <c r="C1695" s="184" t="s">
        <v>4878</v>
      </c>
      <c r="D1695" s="81" t="str">
        <f ca="1">IF(
    NOT(ISERROR(_xlfn.XLOOKUP($B1695, '4.Illumina'!F:F, '4.Illumina'!E:E))),
    _xlfn.XLOOKUP($B1695, '4.Illumina'!F:F, '4.Illumina'!E:E),
    IF(
        NOT(ISERROR(_xlfn.XLOOKUP($B1695, '4.PacBio'!F:F, '4.PacBio'!E:E))),
        _xlfn.XLOOKUP($B1695, '4.PacBio'!F:F, '4.PacBio'!E:E),
        IF(
            NOT(ISERROR(_xlfn.XLOOKUP($B1695, '4.HiCLibrary'!F:F, '4.HiCLibrary'!E:E))),
            _xlfn.XLOOKUP($B1695, '4.HiCLibrary'!F:F, '4.HiCLibrary'!E:E),
            IFERROR(
                _xlfn.XLOOKUP($B1695, '4.ONT'!F:F, '4.ONT'!E:E, "?"),
                "?"
            )
        )
    )
)</f>
        <v>OG1042</v>
      </c>
      <c r="E1695" t="str">
        <f t="shared" si="27"/>
        <v>OG1042F_D_IL_ISEQ_241002_JP</v>
      </c>
      <c r="F1695" s="183" t="s">
        <v>6459</v>
      </c>
      <c r="G1695" s="183" t="s">
        <v>6460</v>
      </c>
      <c r="H1695" s="289">
        <v>45567</v>
      </c>
      <c r="I1695" s="183" t="s">
        <v>6821</v>
      </c>
      <c r="J1695" s="183" t="s">
        <v>107</v>
      </c>
      <c r="K1695" s="185" t="s">
        <v>107</v>
      </c>
      <c r="L1695" s="185"/>
    </row>
    <row r="1696" spans="1:12" x14ac:dyDescent="0.25">
      <c r="A1696" s="115">
        <f ca="1">INDEX('1.MetaData'!A:A, MATCH($D1696, '1.MetaData'!$B:$B, 0))</f>
        <v>1042</v>
      </c>
      <c r="B1696" s="161" t="s">
        <v>7606</v>
      </c>
      <c r="C1696" s="184" t="s">
        <v>4878</v>
      </c>
      <c r="D1696" s="81" t="str">
        <f ca="1">IF(
    NOT(ISERROR(_xlfn.XLOOKUP($B1696, '4.Illumina'!F:F, '4.Illumina'!E:E))),
    _xlfn.XLOOKUP($B1696, '4.Illumina'!F:F, '4.Illumina'!E:E),
    IF(
        NOT(ISERROR(_xlfn.XLOOKUP($B1696, '4.PacBio'!F:F, '4.PacBio'!E:E))),
        _xlfn.XLOOKUP($B1696, '4.PacBio'!F:F, '4.PacBio'!E:E),
        IF(
            NOT(ISERROR(_xlfn.XLOOKUP($B1696, '4.HiCLibrary'!F:F, '4.HiCLibrary'!E:E))),
            _xlfn.XLOOKUP($B1696, '4.HiCLibrary'!F:F, '4.HiCLibrary'!E:E),
            IFERROR(
                _xlfn.XLOOKUP($B1696, '4.ONT'!F:F, '4.ONT'!E:E, "?"),
                "?"
            )
        )
    )
)</f>
        <v>OG1042</v>
      </c>
      <c r="E1696" t="str">
        <f t="shared" si="27"/>
        <v>OG1042F_D_IL_NOVA_241003_JP</v>
      </c>
      <c r="F1696" s="183" t="s">
        <v>6459</v>
      </c>
      <c r="G1696" s="183" t="s">
        <v>6471</v>
      </c>
      <c r="H1696" s="289">
        <v>45568</v>
      </c>
      <c r="I1696" s="183" t="s">
        <v>6822</v>
      </c>
      <c r="J1696" s="183" t="s">
        <v>107</v>
      </c>
      <c r="K1696" s="185" t="s">
        <v>107</v>
      </c>
      <c r="L1696" s="185"/>
    </row>
    <row r="1697" spans="1:12" x14ac:dyDescent="0.25">
      <c r="A1697" s="115">
        <f ca="1">INDEX('1.MetaData'!A:A, MATCH($D1697, '1.MetaData'!$B:$B, 0))</f>
        <v>1043</v>
      </c>
      <c r="B1697" s="161" t="s">
        <v>7607</v>
      </c>
      <c r="C1697" s="184" t="s">
        <v>4878</v>
      </c>
      <c r="D1697" s="81" t="str">
        <f ca="1">IF(
    NOT(ISERROR(_xlfn.XLOOKUP($B1697, '4.Illumina'!F:F, '4.Illumina'!E:E))),
    _xlfn.XLOOKUP($B1697, '4.Illumina'!F:F, '4.Illumina'!E:E),
    IF(
        NOT(ISERROR(_xlfn.XLOOKUP($B1697, '4.PacBio'!F:F, '4.PacBio'!E:E))),
        _xlfn.XLOOKUP($B1697, '4.PacBio'!F:F, '4.PacBio'!E:E),
        IF(
            NOT(ISERROR(_xlfn.XLOOKUP($B1697, '4.HiCLibrary'!F:F, '4.HiCLibrary'!E:E))),
            _xlfn.XLOOKUP($B1697, '4.HiCLibrary'!F:F, '4.HiCLibrary'!E:E),
            IFERROR(
                _xlfn.XLOOKUP($B1697, '4.ONT'!F:F, '4.ONT'!E:E, "?"),
                "?"
            )
        )
    )
)</f>
        <v>OG1043</v>
      </c>
      <c r="E1697" t="str">
        <f t="shared" si="27"/>
        <v>OG1043F_D_IL_ISEQ_241002_JP</v>
      </c>
      <c r="F1697" s="183" t="s">
        <v>6459</v>
      </c>
      <c r="G1697" s="183" t="s">
        <v>6460</v>
      </c>
      <c r="H1697" s="289">
        <v>45567</v>
      </c>
      <c r="I1697" s="183" t="s">
        <v>6821</v>
      </c>
      <c r="J1697" s="183" t="s">
        <v>107</v>
      </c>
      <c r="K1697" s="185" t="s">
        <v>107</v>
      </c>
      <c r="L1697" s="185"/>
    </row>
    <row r="1698" spans="1:12" x14ac:dyDescent="0.25">
      <c r="A1698" s="115">
        <f ca="1">INDEX('1.MetaData'!A:A, MATCH($D1698, '1.MetaData'!$B:$B, 0))</f>
        <v>1043</v>
      </c>
      <c r="B1698" s="161" t="s">
        <v>7607</v>
      </c>
      <c r="C1698" s="184" t="s">
        <v>4878</v>
      </c>
      <c r="D1698" s="81" t="str">
        <f ca="1">IF(
    NOT(ISERROR(_xlfn.XLOOKUP($B1698, '4.Illumina'!F:F, '4.Illumina'!E:E))),
    _xlfn.XLOOKUP($B1698, '4.Illumina'!F:F, '4.Illumina'!E:E),
    IF(
        NOT(ISERROR(_xlfn.XLOOKUP($B1698, '4.PacBio'!F:F, '4.PacBio'!E:E))),
        _xlfn.XLOOKUP($B1698, '4.PacBio'!F:F, '4.PacBio'!E:E),
        IF(
            NOT(ISERROR(_xlfn.XLOOKUP($B1698, '4.HiCLibrary'!F:F, '4.HiCLibrary'!E:E))),
            _xlfn.XLOOKUP($B1698, '4.HiCLibrary'!F:F, '4.HiCLibrary'!E:E),
            IFERROR(
                _xlfn.XLOOKUP($B1698, '4.ONT'!F:F, '4.ONT'!E:E, "?"),
                "?"
            )
        )
    )
)</f>
        <v>OG1043</v>
      </c>
      <c r="E1698" t="str">
        <f t="shared" si="27"/>
        <v>OG1043F_D_IL_NOVA_241003_JP</v>
      </c>
      <c r="F1698" s="183" t="s">
        <v>6459</v>
      </c>
      <c r="G1698" s="183" t="s">
        <v>6471</v>
      </c>
      <c r="H1698" s="289">
        <v>45568</v>
      </c>
      <c r="I1698" s="183" t="s">
        <v>6822</v>
      </c>
      <c r="J1698" s="183" t="s">
        <v>107</v>
      </c>
      <c r="K1698" s="185" t="s">
        <v>107</v>
      </c>
      <c r="L1698" s="185"/>
    </row>
    <row r="1699" spans="1:12" x14ac:dyDescent="0.25">
      <c r="A1699" s="115">
        <f ca="1">INDEX('1.MetaData'!A:A, MATCH($D1699, '1.MetaData'!$B:$B, 0))</f>
        <v>1045</v>
      </c>
      <c r="B1699" s="161" t="s">
        <v>7608</v>
      </c>
      <c r="C1699" s="184" t="s">
        <v>4878</v>
      </c>
      <c r="D1699" s="81" t="str">
        <f ca="1">IF(
    NOT(ISERROR(_xlfn.XLOOKUP($B1699, '4.Illumina'!F:F, '4.Illumina'!E:E))),
    _xlfn.XLOOKUP($B1699, '4.Illumina'!F:F, '4.Illumina'!E:E),
    IF(
        NOT(ISERROR(_xlfn.XLOOKUP($B1699, '4.PacBio'!F:F, '4.PacBio'!E:E))),
        _xlfn.XLOOKUP($B1699, '4.PacBio'!F:F, '4.PacBio'!E:E),
        IF(
            NOT(ISERROR(_xlfn.XLOOKUP($B1699, '4.HiCLibrary'!F:F, '4.HiCLibrary'!E:E))),
            _xlfn.XLOOKUP($B1699, '4.HiCLibrary'!F:F, '4.HiCLibrary'!E:E),
            IFERROR(
                _xlfn.XLOOKUP($B1699, '4.ONT'!F:F, '4.ONT'!E:E, "?"),
                "?"
            )
        )
    )
)</f>
        <v>OG1045</v>
      </c>
      <c r="E1699" t="str">
        <f t="shared" si="27"/>
        <v>OG1045F_D_IL_ISEQ_241002_JP</v>
      </c>
      <c r="F1699" s="183" t="s">
        <v>6459</v>
      </c>
      <c r="G1699" s="183" t="s">
        <v>6460</v>
      </c>
      <c r="H1699" s="289">
        <v>45567</v>
      </c>
      <c r="I1699" s="183" t="s">
        <v>6821</v>
      </c>
      <c r="J1699" s="183" t="s">
        <v>107</v>
      </c>
      <c r="K1699" s="185" t="s">
        <v>107</v>
      </c>
      <c r="L1699" s="185"/>
    </row>
    <row r="1700" spans="1:12" x14ac:dyDescent="0.25">
      <c r="A1700" s="115">
        <f ca="1">INDEX('1.MetaData'!A:A, MATCH($D1700, '1.MetaData'!$B:$B, 0))</f>
        <v>1045</v>
      </c>
      <c r="B1700" s="161" t="s">
        <v>7608</v>
      </c>
      <c r="C1700" s="184" t="s">
        <v>4878</v>
      </c>
      <c r="D1700" s="81" t="str">
        <f ca="1">IF(
    NOT(ISERROR(_xlfn.XLOOKUP($B1700, '4.Illumina'!F:F, '4.Illumina'!E:E))),
    _xlfn.XLOOKUP($B1700, '4.Illumina'!F:F, '4.Illumina'!E:E),
    IF(
        NOT(ISERROR(_xlfn.XLOOKUP($B1700, '4.PacBio'!F:F, '4.PacBio'!E:E))),
        _xlfn.XLOOKUP($B1700, '4.PacBio'!F:F, '4.PacBio'!E:E),
        IF(
            NOT(ISERROR(_xlfn.XLOOKUP($B1700, '4.HiCLibrary'!F:F, '4.HiCLibrary'!E:E))),
            _xlfn.XLOOKUP($B1700, '4.HiCLibrary'!F:F, '4.HiCLibrary'!E:E),
            IFERROR(
                _xlfn.XLOOKUP($B1700, '4.ONT'!F:F, '4.ONT'!E:E, "?"),
                "?"
            )
        )
    )
)</f>
        <v>OG1045</v>
      </c>
      <c r="E1700" t="str">
        <f t="shared" si="27"/>
        <v>OG1045F_D_IL_NOVA_241003_JP</v>
      </c>
      <c r="F1700" s="183" t="s">
        <v>6459</v>
      </c>
      <c r="G1700" s="183" t="s">
        <v>6471</v>
      </c>
      <c r="H1700" s="289">
        <v>45568</v>
      </c>
      <c r="I1700" s="183" t="s">
        <v>6822</v>
      </c>
      <c r="J1700" s="183" t="s">
        <v>107</v>
      </c>
      <c r="K1700" s="185" t="s">
        <v>107</v>
      </c>
      <c r="L1700" s="185"/>
    </row>
    <row r="1701" spans="1:12" x14ac:dyDescent="0.25">
      <c r="A1701" s="115">
        <f ca="1">INDEX('1.MetaData'!A:A, MATCH($D1701, '1.MetaData'!$B:$B, 0))</f>
        <v>1047</v>
      </c>
      <c r="B1701" s="161" t="s">
        <v>7609</v>
      </c>
      <c r="C1701" s="184" t="s">
        <v>4878</v>
      </c>
      <c r="D1701" s="81" t="str">
        <f ca="1">IF(
    NOT(ISERROR(_xlfn.XLOOKUP($B1701, '4.Illumina'!F:F, '4.Illumina'!E:E))),
    _xlfn.XLOOKUP($B1701, '4.Illumina'!F:F, '4.Illumina'!E:E),
    IF(
        NOT(ISERROR(_xlfn.XLOOKUP($B1701, '4.PacBio'!F:F, '4.PacBio'!E:E))),
        _xlfn.XLOOKUP($B1701, '4.PacBio'!F:F, '4.PacBio'!E:E),
        IF(
            NOT(ISERROR(_xlfn.XLOOKUP($B1701, '4.HiCLibrary'!F:F, '4.HiCLibrary'!E:E))),
            _xlfn.XLOOKUP($B1701, '4.HiCLibrary'!F:F, '4.HiCLibrary'!E:E),
            IFERROR(
                _xlfn.XLOOKUP($B1701, '4.ONT'!F:F, '4.ONT'!E:E, "?"),
                "?"
            )
        )
    )
)</f>
        <v>OG1047</v>
      </c>
      <c r="E1701" t="str">
        <f t="shared" si="27"/>
        <v>OG1047F_D_IL_ISEQ_241002_JP</v>
      </c>
      <c r="F1701" s="183" t="s">
        <v>6459</v>
      </c>
      <c r="G1701" s="183" t="s">
        <v>6460</v>
      </c>
      <c r="H1701" s="289">
        <v>45567</v>
      </c>
      <c r="I1701" s="183" t="s">
        <v>6821</v>
      </c>
      <c r="J1701" s="183" t="s">
        <v>107</v>
      </c>
      <c r="K1701" s="185" t="s">
        <v>107</v>
      </c>
      <c r="L1701" s="185"/>
    </row>
    <row r="1702" spans="1:12" x14ac:dyDescent="0.25">
      <c r="A1702" s="115">
        <f ca="1">INDEX('1.MetaData'!A:A, MATCH($D1702, '1.MetaData'!$B:$B, 0))</f>
        <v>1047</v>
      </c>
      <c r="B1702" s="161" t="s">
        <v>7609</v>
      </c>
      <c r="C1702" s="184" t="s">
        <v>4878</v>
      </c>
      <c r="D1702" s="81" t="str">
        <f ca="1">IF(
    NOT(ISERROR(_xlfn.XLOOKUP($B1702, '4.Illumina'!F:F, '4.Illumina'!E:E))),
    _xlfn.XLOOKUP($B1702, '4.Illumina'!F:F, '4.Illumina'!E:E),
    IF(
        NOT(ISERROR(_xlfn.XLOOKUP($B1702, '4.PacBio'!F:F, '4.PacBio'!E:E))),
        _xlfn.XLOOKUP($B1702, '4.PacBio'!F:F, '4.PacBio'!E:E),
        IF(
            NOT(ISERROR(_xlfn.XLOOKUP($B1702, '4.HiCLibrary'!F:F, '4.HiCLibrary'!E:E))),
            _xlfn.XLOOKUP($B1702, '4.HiCLibrary'!F:F, '4.HiCLibrary'!E:E),
            IFERROR(
                _xlfn.XLOOKUP($B1702, '4.ONT'!F:F, '4.ONT'!E:E, "?"),
                "?"
            )
        )
    )
)</f>
        <v>OG1047</v>
      </c>
      <c r="E1702" t="str">
        <f t="shared" si="27"/>
        <v>OG1047F_D_IL_NOVA_241003_JP</v>
      </c>
      <c r="F1702" s="183" t="s">
        <v>6459</v>
      </c>
      <c r="G1702" s="183" t="s">
        <v>6471</v>
      </c>
      <c r="H1702" s="289">
        <v>45568</v>
      </c>
      <c r="I1702" s="183" t="s">
        <v>6822</v>
      </c>
      <c r="J1702" s="183" t="s">
        <v>107</v>
      </c>
      <c r="K1702" s="185" t="s">
        <v>107</v>
      </c>
      <c r="L1702" s="185"/>
    </row>
    <row r="1703" spans="1:12" x14ac:dyDescent="0.25">
      <c r="A1703" s="115">
        <f ca="1">INDEX('1.MetaData'!A:A, MATCH($D1703, '1.MetaData'!$B:$B, 0))</f>
        <v>1071</v>
      </c>
      <c r="B1703" s="161" t="s">
        <v>7610</v>
      </c>
      <c r="C1703" s="184" t="s">
        <v>4878</v>
      </c>
      <c r="D1703" s="81" t="str">
        <f ca="1">IF(
    NOT(ISERROR(_xlfn.XLOOKUP($B1703, '4.Illumina'!F:F, '4.Illumina'!E:E))),
    _xlfn.XLOOKUP($B1703, '4.Illumina'!F:F, '4.Illumina'!E:E),
    IF(
        NOT(ISERROR(_xlfn.XLOOKUP($B1703, '4.PacBio'!F:F, '4.PacBio'!E:E))),
        _xlfn.XLOOKUP($B1703, '4.PacBio'!F:F, '4.PacBio'!E:E),
        IF(
            NOT(ISERROR(_xlfn.XLOOKUP($B1703, '4.HiCLibrary'!F:F, '4.HiCLibrary'!E:E))),
            _xlfn.XLOOKUP($B1703, '4.HiCLibrary'!F:F, '4.HiCLibrary'!E:E),
            IFERROR(
                _xlfn.XLOOKUP($B1703, '4.ONT'!F:F, '4.ONT'!E:E, "?"),
                "?"
            )
        )
    )
)</f>
        <v>OG1071</v>
      </c>
      <c r="E1703" t="str">
        <f t="shared" si="27"/>
        <v>OG1071F_D_IL_ISEQ_241002_JP</v>
      </c>
      <c r="F1703" s="183" t="s">
        <v>6459</v>
      </c>
      <c r="G1703" s="183" t="s">
        <v>6460</v>
      </c>
      <c r="H1703" s="289">
        <v>45567</v>
      </c>
      <c r="I1703" s="183" t="s">
        <v>6821</v>
      </c>
      <c r="J1703" s="183" t="s">
        <v>107</v>
      </c>
      <c r="K1703" s="185" t="s">
        <v>107</v>
      </c>
      <c r="L1703" s="185"/>
    </row>
    <row r="1704" spans="1:12" x14ac:dyDescent="0.25">
      <c r="A1704" s="115">
        <f ca="1">INDEX('1.MetaData'!A:A, MATCH($D1704, '1.MetaData'!$B:$B, 0))</f>
        <v>1071</v>
      </c>
      <c r="B1704" s="161" t="s">
        <v>7610</v>
      </c>
      <c r="C1704" s="184" t="s">
        <v>4878</v>
      </c>
      <c r="D1704" s="81" t="str">
        <f ca="1">IF(
    NOT(ISERROR(_xlfn.XLOOKUP($B1704, '4.Illumina'!F:F, '4.Illumina'!E:E))),
    _xlfn.XLOOKUP($B1704, '4.Illumina'!F:F, '4.Illumina'!E:E),
    IF(
        NOT(ISERROR(_xlfn.XLOOKUP($B1704, '4.PacBio'!F:F, '4.PacBio'!E:E))),
        _xlfn.XLOOKUP($B1704, '4.PacBio'!F:F, '4.PacBio'!E:E),
        IF(
            NOT(ISERROR(_xlfn.XLOOKUP($B1704, '4.HiCLibrary'!F:F, '4.HiCLibrary'!E:E))),
            _xlfn.XLOOKUP($B1704, '4.HiCLibrary'!F:F, '4.HiCLibrary'!E:E),
            IFERROR(
                _xlfn.XLOOKUP($B1704, '4.ONT'!F:F, '4.ONT'!E:E, "?"),
                "?"
            )
        )
    )
)</f>
        <v>OG1071</v>
      </c>
      <c r="E1704" t="str">
        <f t="shared" si="27"/>
        <v>OG1071F_D_IL_NOVA_241003_JP</v>
      </c>
      <c r="F1704" s="183" t="s">
        <v>6459</v>
      </c>
      <c r="G1704" s="183" t="s">
        <v>6471</v>
      </c>
      <c r="H1704" s="289">
        <v>45568</v>
      </c>
      <c r="I1704" s="183" t="s">
        <v>6822</v>
      </c>
      <c r="J1704" s="183" t="s">
        <v>107</v>
      </c>
      <c r="K1704" s="185" t="s">
        <v>107</v>
      </c>
      <c r="L1704" s="185"/>
    </row>
    <row r="1705" spans="1:12" x14ac:dyDescent="0.25">
      <c r="A1705" s="115">
        <f ca="1">INDEX('1.MetaData'!A:A, MATCH($D1705, '1.MetaData'!$B:$B, 0))</f>
        <v>1072</v>
      </c>
      <c r="B1705" s="161" t="s">
        <v>7611</v>
      </c>
      <c r="C1705" s="184" t="s">
        <v>4878</v>
      </c>
      <c r="D1705" s="81" t="str">
        <f ca="1">IF(
    NOT(ISERROR(_xlfn.XLOOKUP($B1705, '4.Illumina'!F:F, '4.Illumina'!E:E))),
    _xlfn.XLOOKUP($B1705, '4.Illumina'!F:F, '4.Illumina'!E:E),
    IF(
        NOT(ISERROR(_xlfn.XLOOKUP($B1705, '4.PacBio'!F:F, '4.PacBio'!E:E))),
        _xlfn.XLOOKUP($B1705, '4.PacBio'!F:F, '4.PacBio'!E:E),
        IF(
            NOT(ISERROR(_xlfn.XLOOKUP($B1705, '4.HiCLibrary'!F:F, '4.HiCLibrary'!E:E))),
            _xlfn.XLOOKUP($B1705, '4.HiCLibrary'!F:F, '4.HiCLibrary'!E:E),
            IFERROR(
                _xlfn.XLOOKUP($B1705, '4.ONT'!F:F, '4.ONT'!E:E, "?"),
                "?"
            )
        )
    )
)</f>
        <v>OG1072</v>
      </c>
      <c r="E1705" t="str">
        <f t="shared" si="27"/>
        <v>OG1072F_D_IL_ISEQ_241002_JP</v>
      </c>
      <c r="F1705" s="183" t="s">
        <v>6459</v>
      </c>
      <c r="G1705" s="183" t="s">
        <v>6460</v>
      </c>
      <c r="H1705" s="289">
        <v>45567</v>
      </c>
      <c r="I1705" s="183" t="s">
        <v>6821</v>
      </c>
      <c r="J1705" s="183" t="s">
        <v>107</v>
      </c>
      <c r="K1705" s="185" t="s">
        <v>107</v>
      </c>
      <c r="L1705" s="185"/>
    </row>
    <row r="1706" spans="1:12" x14ac:dyDescent="0.25">
      <c r="A1706" s="115">
        <f ca="1">INDEX('1.MetaData'!A:A, MATCH($D1706, '1.MetaData'!$B:$B, 0))</f>
        <v>1072</v>
      </c>
      <c r="B1706" s="161" t="s">
        <v>7611</v>
      </c>
      <c r="C1706" s="184" t="s">
        <v>4878</v>
      </c>
      <c r="D1706" s="81" t="str">
        <f ca="1">IF(
    NOT(ISERROR(_xlfn.XLOOKUP($B1706, '4.Illumina'!F:F, '4.Illumina'!E:E))),
    _xlfn.XLOOKUP($B1706, '4.Illumina'!F:F, '4.Illumina'!E:E),
    IF(
        NOT(ISERROR(_xlfn.XLOOKUP($B1706, '4.PacBio'!F:F, '4.PacBio'!E:E))),
        _xlfn.XLOOKUP($B1706, '4.PacBio'!F:F, '4.PacBio'!E:E),
        IF(
            NOT(ISERROR(_xlfn.XLOOKUP($B1706, '4.HiCLibrary'!F:F, '4.HiCLibrary'!E:E))),
            _xlfn.XLOOKUP($B1706, '4.HiCLibrary'!F:F, '4.HiCLibrary'!E:E),
            IFERROR(
                _xlfn.XLOOKUP($B1706, '4.ONT'!F:F, '4.ONT'!E:E, "?"),
                "?"
            )
        )
    )
)</f>
        <v>OG1072</v>
      </c>
      <c r="E1706" t="str">
        <f t="shared" si="27"/>
        <v>OG1072F_D_IL_NOVA_241003_JP</v>
      </c>
      <c r="F1706" s="183" t="s">
        <v>6459</v>
      </c>
      <c r="G1706" s="183" t="s">
        <v>6471</v>
      </c>
      <c r="H1706" s="289">
        <v>45568</v>
      </c>
      <c r="I1706" s="183" t="s">
        <v>6822</v>
      </c>
      <c r="J1706" s="183" t="s">
        <v>107</v>
      </c>
      <c r="K1706" s="185" t="s">
        <v>107</v>
      </c>
      <c r="L1706" s="185"/>
    </row>
    <row r="1707" spans="1:12" x14ac:dyDescent="0.25">
      <c r="A1707" s="115">
        <f ca="1">INDEX('1.MetaData'!A:A, MATCH($D1707, '1.MetaData'!$B:$B, 0))</f>
        <v>1073</v>
      </c>
      <c r="B1707" s="161" t="s">
        <v>7612</v>
      </c>
      <c r="C1707" s="184" t="s">
        <v>4878</v>
      </c>
      <c r="D1707" s="81" t="str">
        <f ca="1">IF(
    NOT(ISERROR(_xlfn.XLOOKUP($B1707, '4.Illumina'!F:F, '4.Illumina'!E:E))),
    _xlfn.XLOOKUP($B1707, '4.Illumina'!F:F, '4.Illumina'!E:E),
    IF(
        NOT(ISERROR(_xlfn.XLOOKUP($B1707, '4.PacBio'!F:F, '4.PacBio'!E:E))),
        _xlfn.XLOOKUP($B1707, '4.PacBio'!F:F, '4.PacBio'!E:E),
        IF(
            NOT(ISERROR(_xlfn.XLOOKUP($B1707, '4.HiCLibrary'!F:F, '4.HiCLibrary'!E:E))),
            _xlfn.XLOOKUP($B1707, '4.HiCLibrary'!F:F, '4.HiCLibrary'!E:E),
            IFERROR(
                _xlfn.XLOOKUP($B1707, '4.ONT'!F:F, '4.ONT'!E:E, "?"),
                "?"
            )
        )
    )
)</f>
        <v>OG1073</v>
      </c>
      <c r="E1707" t="str">
        <f t="shared" si="27"/>
        <v>OG1073F_D_IL_ISEQ_241002_JP</v>
      </c>
      <c r="F1707" s="183" t="s">
        <v>6459</v>
      </c>
      <c r="G1707" s="183" t="s">
        <v>6460</v>
      </c>
      <c r="H1707" s="289">
        <v>45567</v>
      </c>
      <c r="I1707" s="183" t="s">
        <v>6821</v>
      </c>
      <c r="J1707" s="183" t="s">
        <v>107</v>
      </c>
      <c r="K1707" s="185" t="s">
        <v>107</v>
      </c>
      <c r="L1707" s="185"/>
    </row>
    <row r="1708" spans="1:12" x14ac:dyDescent="0.25">
      <c r="A1708" s="115">
        <f ca="1">INDEX('1.MetaData'!A:A, MATCH($D1708, '1.MetaData'!$B:$B, 0))</f>
        <v>1073</v>
      </c>
      <c r="B1708" s="161" t="s">
        <v>7612</v>
      </c>
      <c r="C1708" s="184" t="s">
        <v>4878</v>
      </c>
      <c r="D1708" s="81" t="str">
        <f ca="1">IF(
    NOT(ISERROR(_xlfn.XLOOKUP($B1708, '4.Illumina'!F:F, '4.Illumina'!E:E))),
    _xlfn.XLOOKUP($B1708, '4.Illumina'!F:F, '4.Illumina'!E:E),
    IF(
        NOT(ISERROR(_xlfn.XLOOKUP($B1708, '4.PacBio'!F:F, '4.PacBio'!E:E))),
        _xlfn.XLOOKUP($B1708, '4.PacBio'!F:F, '4.PacBio'!E:E),
        IF(
            NOT(ISERROR(_xlfn.XLOOKUP($B1708, '4.HiCLibrary'!F:F, '4.HiCLibrary'!E:E))),
            _xlfn.XLOOKUP($B1708, '4.HiCLibrary'!F:F, '4.HiCLibrary'!E:E),
            IFERROR(
                _xlfn.XLOOKUP($B1708, '4.ONT'!F:F, '4.ONT'!E:E, "?"),
                "?"
            )
        )
    )
)</f>
        <v>OG1073</v>
      </c>
      <c r="E1708" t="str">
        <f t="shared" si="27"/>
        <v>OG1073F_D_IL_NOVA_241003_JP</v>
      </c>
      <c r="F1708" s="183" t="s">
        <v>6459</v>
      </c>
      <c r="G1708" s="183" t="s">
        <v>6471</v>
      </c>
      <c r="H1708" s="289">
        <v>45568</v>
      </c>
      <c r="I1708" s="183" t="s">
        <v>6822</v>
      </c>
      <c r="J1708" s="183" t="s">
        <v>107</v>
      </c>
      <c r="K1708" s="185" t="s">
        <v>107</v>
      </c>
      <c r="L1708" s="185"/>
    </row>
    <row r="1709" spans="1:12" x14ac:dyDescent="0.25">
      <c r="A1709" s="115">
        <f ca="1">INDEX('1.MetaData'!A:A, MATCH($D1709, '1.MetaData'!$B:$B, 0))</f>
        <v>1074</v>
      </c>
      <c r="B1709" s="161" t="s">
        <v>7613</v>
      </c>
      <c r="C1709" s="184" t="s">
        <v>4878</v>
      </c>
      <c r="D1709" s="81" t="str">
        <f ca="1">IF(
    NOT(ISERROR(_xlfn.XLOOKUP($B1709, '4.Illumina'!F:F, '4.Illumina'!E:E))),
    _xlfn.XLOOKUP($B1709, '4.Illumina'!F:F, '4.Illumina'!E:E),
    IF(
        NOT(ISERROR(_xlfn.XLOOKUP($B1709, '4.PacBio'!F:F, '4.PacBio'!E:E))),
        _xlfn.XLOOKUP($B1709, '4.PacBio'!F:F, '4.PacBio'!E:E),
        IF(
            NOT(ISERROR(_xlfn.XLOOKUP($B1709, '4.HiCLibrary'!F:F, '4.HiCLibrary'!E:E))),
            _xlfn.XLOOKUP($B1709, '4.HiCLibrary'!F:F, '4.HiCLibrary'!E:E),
            IFERROR(
                _xlfn.XLOOKUP($B1709, '4.ONT'!F:F, '4.ONT'!E:E, "?"),
                "?"
            )
        )
    )
)</f>
        <v>OG1074</v>
      </c>
      <c r="E1709" t="str">
        <f t="shared" si="27"/>
        <v>OG1074F_D_IL_ISEQ_241002_JP</v>
      </c>
      <c r="F1709" s="183" t="s">
        <v>6459</v>
      </c>
      <c r="G1709" s="183" t="s">
        <v>6460</v>
      </c>
      <c r="H1709" s="289">
        <v>45567</v>
      </c>
      <c r="I1709" s="183" t="s">
        <v>6821</v>
      </c>
      <c r="J1709" s="183" t="s">
        <v>107</v>
      </c>
      <c r="K1709" s="185" t="s">
        <v>107</v>
      </c>
      <c r="L1709" s="185"/>
    </row>
    <row r="1710" spans="1:12" x14ac:dyDescent="0.25">
      <c r="A1710" s="115">
        <f ca="1">INDEX('1.MetaData'!A:A, MATCH($D1710, '1.MetaData'!$B:$B, 0))</f>
        <v>1074</v>
      </c>
      <c r="B1710" s="161" t="s">
        <v>7613</v>
      </c>
      <c r="C1710" s="184" t="s">
        <v>4878</v>
      </c>
      <c r="D1710" s="81" t="str">
        <f ca="1">IF(
    NOT(ISERROR(_xlfn.XLOOKUP($B1710, '4.Illumina'!F:F, '4.Illumina'!E:E))),
    _xlfn.XLOOKUP($B1710, '4.Illumina'!F:F, '4.Illumina'!E:E),
    IF(
        NOT(ISERROR(_xlfn.XLOOKUP($B1710, '4.PacBio'!F:F, '4.PacBio'!E:E))),
        _xlfn.XLOOKUP($B1710, '4.PacBio'!F:F, '4.PacBio'!E:E),
        IF(
            NOT(ISERROR(_xlfn.XLOOKUP($B1710, '4.HiCLibrary'!F:F, '4.HiCLibrary'!E:E))),
            _xlfn.XLOOKUP($B1710, '4.HiCLibrary'!F:F, '4.HiCLibrary'!E:E),
            IFERROR(
                _xlfn.XLOOKUP($B1710, '4.ONT'!F:F, '4.ONT'!E:E, "?"),
                "?"
            )
        )
    )
)</f>
        <v>OG1074</v>
      </c>
      <c r="E1710" t="str">
        <f t="shared" si="27"/>
        <v>OG1074F_D_IL_NOVA_241003_JP</v>
      </c>
      <c r="F1710" s="183" t="s">
        <v>6459</v>
      </c>
      <c r="G1710" s="183" t="s">
        <v>6471</v>
      </c>
      <c r="H1710" s="289">
        <v>45568</v>
      </c>
      <c r="I1710" s="183" t="s">
        <v>6822</v>
      </c>
      <c r="J1710" s="183" t="s">
        <v>107</v>
      </c>
      <c r="K1710" s="185" t="s">
        <v>107</v>
      </c>
      <c r="L1710" s="185"/>
    </row>
    <row r="1711" spans="1:12" x14ac:dyDescent="0.25">
      <c r="A1711" s="115">
        <f ca="1">INDEX('1.MetaData'!A:A, MATCH($D1711, '1.MetaData'!$B:$B, 0))</f>
        <v>849</v>
      </c>
      <c r="B1711" s="161" t="s">
        <v>7614</v>
      </c>
      <c r="C1711" s="184" t="s">
        <v>4878</v>
      </c>
      <c r="D1711" s="81" t="str">
        <f ca="1">IF(
    NOT(ISERROR(_xlfn.XLOOKUP($B1711, '4.Illumina'!F:F, '4.Illumina'!E:E))),
    _xlfn.XLOOKUP($B1711, '4.Illumina'!F:F, '4.Illumina'!E:E),
    IF(
        NOT(ISERROR(_xlfn.XLOOKUP($B1711, '4.PacBio'!F:F, '4.PacBio'!E:E))),
        _xlfn.XLOOKUP($B1711, '4.PacBio'!F:F, '4.PacBio'!E:E),
        IF(
            NOT(ISERROR(_xlfn.XLOOKUP($B1711, '4.HiCLibrary'!F:F, '4.HiCLibrary'!E:E))),
            _xlfn.XLOOKUP($B1711, '4.HiCLibrary'!F:F, '4.HiCLibrary'!E:E),
            IFERROR(
                _xlfn.XLOOKUP($B1711, '4.ONT'!F:F, '4.ONT'!E:E, "?"),
                "?"
            )
        )
    )
)</f>
        <v>OG849</v>
      </c>
      <c r="E1711" t="str">
        <f t="shared" si="27"/>
        <v>OG849U_D_SBL_PACB_241127_AD</v>
      </c>
      <c r="F1711" s="183" t="s">
        <v>6463</v>
      </c>
      <c r="G1711" s="183" t="s">
        <v>6499</v>
      </c>
      <c r="H1711" s="289">
        <v>45623</v>
      </c>
      <c r="I1711" s="183" t="s">
        <v>6700</v>
      </c>
      <c r="J1711" s="183" t="s">
        <v>5100</v>
      </c>
      <c r="K1711" s="185">
        <v>0.5</v>
      </c>
      <c r="L1711" s="185"/>
    </row>
    <row r="1712" spans="1:12" x14ac:dyDescent="0.25">
      <c r="A1712" s="115">
        <f ca="1">INDEX('1.MetaData'!A:A, MATCH($D1712, '1.MetaData'!$B:$B, 0))</f>
        <v>755</v>
      </c>
      <c r="B1712" s="161" t="s">
        <v>7615</v>
      </c>
      <c r="C1712" s="184" t="s">
        <v>4878</v>
      </c>
      <c r="D1712" s="81" t="str">
        <f ca="1">IF(
    NOT(ISERROR(_xlfn.XLOOKUP($B1712, '4.Illumina'!F:F, '4.Illumina'!E:E))),
    _xlfn.XLOOKUP($B1712, '4.Illumina'!F:F, '4.Illumina'!E:E),
    IF(
        NOT(ISERROR(_xlfn.XLOOKUP($B1712, '4.PacBio'!F:F, '4.PacBio'!E:E))),
        _xlfn.XLOOKUP($B1712, '4.PacBio'!F:F, '4.PacBio'!E:E),
        IF(
            NOT(ISERROR(_xlfn.XLOOKUP($B1712, '4.HiCLibrary'!F:F, '4.HiCLibrary'!E:E))),
            _xlfn.XLOOKUP($B1712, '4.HiCLibrary'!F:F, '4.HiCLibrary'!E:E),
            IFERROR(
                _xlfn.XLOOKUP($B1712, '4.ONT'!F:F, '4.ONT'!E:E, "?"),
                "?"
            )
        )
    )
)</f>
        <v>OG755</v>
      </c>
      <c r="E1712" t="str">
        <f t="shared" si="27"/>
        <v>OG755G-2_HICL_ISEQ_241118_AD</v>
      </c>
      <c r="F1712" s="183" t="s">
        <v>6468</v>
      </c>
      <c r="G1712" s="183" t="s">
        <v>6460</v>
      </c>
      <c r="H1712" s="289">
        <v>45614</v>
      </c>
      <c r="I1712" s="183" t="s">
        <v>7616</v>
      </c>
      <c r="J1712" s="183" t="s">
        <v>107</v>
      </c>
      <c r="K1712" s="185" t="s">
        <v>107</v>
      </c>
      <c r="L1712" s="185"/>
    </row>
    <row r="1713" spans="1:12" x14ac:dyDescent="0.25">
      <c r="A1713" s="115">
        <f ca="1">INDEX('1.MetaData'!A:A, MATCH($D1713, '1.MetaData'!$B:$B, 0))</f>
        <v>787</v>
      </c>
      <c r="B1713" s="161" t="s">
        <v>7617</v>
      </c>
      <c r="C1713" s="184" t="s">
        <v>4878</v>
      </c>
      <c r="D1713" s="81" t="str">
        <f ca="1">IF(
    NOT(ISERROR(_xlfn.XLOOKUP($B1713, '4.Illumina'!F:F, '4.Illumina'!E:E))),
    _xlfn.XLOOKUP($B1713, '4.Illumina'!F:F, '4.Illumina'!E:E),
    IF(
        NOT(ISERROR(_xlfn.XLOOKUP($B1713, '4.PacBio'!F:F, '4.PacBio'!E:E))),
        _xlfn.XLOOKUP($B1713, '4.PacBio'!F:F, '4.PacBio'!E:E),
        IF(
            NOT(ISERROR(_xlfn.XLOOKUP($B1713, '4.HiCLibrary'!F:F, '4.HiCLibrary'!E:E))),
            _xlfn.XLOOKUP($B1713, '4.HiCLibrary'!F:F, '4.HiCLibrary'!E:E),
            IFERROR(
                _xlfn.XLOOKUP($B1713, '4.ONT'!F:F, '4.ONT'!E:E, "?"),
                "?"
            )
        )
    )
)</f>
        <v>OG787</v>
      </c>
      <c r="E1713" t="str">
        <f t="shared" si="27"/>
        <v>OG787G-2_HICL_ISEQ_241118_AD</v>
      </c>
      <c r="F1713" s="183" t="s">
        <v>6468</v>
      </c>
      <c r="G1713" s="183" t="s">
        <v>6460</v>
      </c>
      <c r="H1713" s="289">
        <v>45614</v>
      </c>
      <c r="I1713" s="183" t="s">
        <v>7616</v>
      </c>
      <c r="J1713" s="183" t="s">
        <v>107</v>
      </c>
      <c r="K1713" s="185" t="s">
        <v>107</v>
      </c>
      <c r="L1713" s="185"/>
    </row>
    <row r="1714" spans="1:12" x14ac:dyDescent="0.25">
      <c r="A1714" s="115">
        <f ca="1">INDEX('1.MetaData'!A:A, MATCH($D1714, '1.MetaData'!$B:$B, 0))</f>
        <v>856</v>
      </c>
      <c r="B1714" s="161" t="s">
        <v>7618</v>
      </c>
      <c r="C1714" s="184" t="s">
        <v>4878</v>
      </c>
      <c r="D1714" s="81" t="str">
        <f ca="1">IF(
    NOT(ISERROR(_xlfn.XLOOKUP($B1714, '4.Illumina'!F:F, '4.Illumina'!E:E))),
    _xlfn.XLOOKUP($B1714, '4.Illumina'!F:F, '4.Illumina'!E:E),
    IF(
        NOT(ISERROR(_xlfn.XLOOKUP($B1714, '4.PacBio'!F:F, '4.PacBio'!E:E))),
        _xlfn.XLOOKUP($B1714, '4.PacBio'!F:F, '4.PacBio'!E:E),
        IF(
            NOT(ISERROR(_xlfn.XLOOKUP($B1714, '4.HiCLibrary'!F:F, '4.HiCLibrary'!E:E))),
            _xlfn.XLOOKUP($B1714, '4.HiCLibrary'!F:F, '4.HiCLibrary'!E:E),
            IFERROR(
                _xlfn.XLOOKUP($B1714, '4.ONT'!F:F, '4.ONT'!E:E, "?"),
                "?"
            )
        )
    )
)</f>
        <v>OG856</v>
      </c>
      <c r="E1714" t="str">
        <f t="shared" si="27"/>
        <v>OG856L2-1_HICL_ISEQ_241118_AD</v>
      </c>
      <c r="F1714" s="183" t="s">
        <v>6468</v>
      </c>
      <c r="G1714" s="183" t="s">
        <v>6460</v>
      </c>
      <c r="H1714" s="289">
        <v>45614</v>
      </c>
      <c r="I1714" s="183" t="s">
        <v>7616</v>
      </c>
      <c r="J1714" s="183" t="s">
        <v>107</v>
      </c>
      <c r="K1714" s="185" t="s">
        <v>107</v>
      </c>
      <c r="L1714" s="185"/>
    </row>
    <row r="1715" spans="1:12" x14ac:dyDescent="0.25">
      <c r="A1715" s="115">
        <f ca="1">INDEX('1.MetaData'!A:A, MATCH($D1715, '1.MetaData'!$B:$B, 0))</f>
        <v>863</v>
      </c>
      <c r="B1715" s="161" t="s">
        <v>7619</v>
      </c>
      <c r="C1715" s="184" t="s">
        <v>4878</v>
      </c>
      <c r="D1715" s="81" t="str">
        <f ca="1">IF(
    NOT(ISERROR(_xlfn.XLOOKUP($B1715, '4.Illumina'!F:F, '4.Illumina'!E:E))),
    _xlfn.XLOOKUP($B1715, '4.Illumina'!F:F, '4.Illumina'!E:E),
    IF(
        NOT(ISERROR(_xlfn.XLOOKUP($B1715, '4.PacBio'!F:F, '4.PacBio'!E:E))),
        _xlfn.XLOOKUP($B1715, '4.PacBio'!F:F, '4.PacBio'!E:E),
        IF(
            NOT(ISERROR(_xlfn.XLOOKUP($B1715, '4.HiCLibrary'!F:F, '4.HiCLibrary'!E:E))),
            _xlfn.XLOOKUP($B1715, '4.HiCLibrary'!F:F, '4.HiCLibrary'!E:E),
            IFERROR(
                _xlfn.XLOOKUP($B1715, '4.ONT'!F:F, '4.ONT'!E:E, "?"),
                "?"
            )
        )
    )
)</f>
        <v>OG863</v>
      </c>
      <c r="E1715" t="str">
        <f t="shared" si="27"/>
        <v>OG863G-2_HICL_ISEQ_241118_AD</v>
      </c>
      <c r="F1715" s="183" t="s">
        <v>6468</v>
      </c>
      <c r="G1715" s="183" t="s">
        <v>6460</v>
      </c>
      <c r="H1715" s="289">
        <v>45614</v>
      </c>
      <c r="I1715" s="183" t="s">
        <v>7616</v>
      </c>
      <c r="J1715" s="183" t="s">
        <v>107</v>
      </c>
      <c r="K1715" s="185" t="s">
        <v>107</v>
      </c>
      <c r="L1715" s="185"/>
    </row>
    <row r="1716" spans="1:12" x14ac:dyDescent="0.25">
      <c r="A1716" s="115">
        <f ca="1">INDEX('1.MetaData'!A:A, MATCH($D1716, '1.MetaData'!$B:$B, 0))</f>
        <v>788</v>
      </c>
      <c r="B1716" s="161" t="s">
        <v>7620</v>
      </c>
      <c r="C1716" s="184" t="s">
        <v>4878</v>
      </c>
      <c r="D1716" s="81" t="str">
        <f ca="1">IF(
    NOT(ISERROR(_xlfn.XLOOKUP($B1716, '4.Illumina'!F:F, '4.Illumina'!E:E))),
    _xlfn.XLOOKUP($B1716, '4.Illumina'!F:F, '4.Illumina'!E:E),
    IF(
        NOT(ISERROR(_xlfn.XLOOKUP($B1716, '4.PacBio'!F:F, '4.PacBio'!E:E))),
        _xlfn.XLOOKUP($B1716, '4.PacBio'!F:F, '4.PacBio'!E:E),
        IF(
            NOT(ISERROR(_xlfn.XLOOKUP($B1716, '4.HiCLibrary'!F:F, '4.HiCLibrary'!E:E))),
            _xlfn.XLOOKUP($B1716, '4.HiCLibrary'!F:F, '4.HiCLibrary'!E:E),
            IFERROR(
                _xlfn.XLOOKUP($B1716, '4.ONT'!F:F, '4.ONT'!E:E, "?"),
                "?"
            )
        )
    )
)</f>
        <v>OG788</v>
      </c>
      <c r="E1716" t="str">
        <f t="shared" si="27"/>
        <v>OG788G-1_HICL_ISEQ_241119_AD</v>
      </c>
      <c r="F1716" s="183" t="s">
        <v>6468</v>
      </c>
      <c r="G1716" s="183" t="s">
        <v>6460</v>
      </c>
      <c r="H1716" s="289">
        <v>45615</v>
      </c>
      <c r="I1716" s="183" t="s">
        <v>7621</v>
      </c>
      <c r="J1716" s="183" t="s">
        <v>107</v>
      </c>
      <c r="K1716" s="185" t="s">
        <v>107</v>
      </c>
      <c r="L1716" s="185"/>
    </row>
    <row r="1717" spans="1:12" x14ac:dyDescent="0.25">
      <c r="A1717" s="115">
        <f ca="1">INDEX('1.MetaData'!A:A, MATCH($D1717, '1.MetaData'!$B:$B, 0))</f>
        <v>860</v>
      </c>
      <c r="B1717" s="161" t="s">
        <v>7622</v>
      </c>
      <c r="C1717" s="184" t="s">
        <v>4878</v>
      </c>
      <c r="D1717" s="81" t="str">
        <f ca="1">IF(
    NOT(ISERROR(_xlfn.XLOOKUP($B1717, '4.Illumina'!F:F, '4.Illumina'!E:E))),
    _xlfn.XLOOKUP($B1717, '4.Illumina'!F:F, '4.Illumina'!E:E),
    IF(
        NOT(ISERROR(_xlfn.XLOOKUP($B1717, '4.PacBio'!F:F, '4.PacBio'!E:E))),
        _xlfn.XLOOKUP($B1717, '4.PacBio'!F:F, '4.PacBio'!E:E),
        IF(
            NOT(ISERROR(_xlfn.XLOOKUP($B1717, '4.HiCLibrary'!F:F, '4.HiCLibrary'!E:E))),
            _xlfn.XLOOKUP($B1717, '4.HiCLibrary'!F:F, '4.HiCLibrary'!E:E),
            IFERROR(
                _xlfn.XLOOKUP($B1717, '4.ONT'!F:F, '4.ONT'!E:E, "?"),
                "?"
            )
        )
    )
)</f>
        <v>OG860</v>
      </c>
      <c r="E1717" t="str">
        <f t="shared" si="27"/>
        <v>OG860L-2_HICL_ISEQ_241119_AD</v>
      </c>
      <c r="F1717" s="183" t="s">
        <v>6468</v>
      </c>
      <c r="G1717" s="183" t="s">
        <v>6460</v>
      </c>
      <c r="H1717" s="289">
        <v>45615</v>
      </c>
      <c r="I1717" s="183" t="s">
        <v>7621</v>
      </c>
      <c r="J1717" s="183" t="s">
        <v>107</v>
      </c>
      <c r="K1717" s="185" t="s">
        <v>107</v>
      </c>
      <c r="L1717" s="185"/>
    </row>
    <row r="1718" spans="1:12" x14ac:dyDescent="0.25">
      <c r="A1718" s="115">
        <f ca="1">INDEX('1.MetaData'!A:A, MATCH($D1718, '1.MetaData'!$B:$B, 0))</f>
        <v>866</v>
      </c>
      <c r="B1718" s="161" t="s">
        <v>7623</v>
      </c>
      <c r="C1718" s="184" t="s">
        <v>4878</v>
      </c>
      <c r="D1718" s="81" t="str">
        <f ca="1">IF(
    NOT(ISERROR(_xlfn.XLOOKUP($B1718, '4.Illumina'!F:F, '4.Illumina'!E:E))),
    _xlfn.XLOOKUP($B1718, '4.Illumina'!F:F, '4.Illumina'!E:E),
    IF(
        NOT(ISERROR(_xlfn.XLOOKUP($B1718, '4.PacBio'!F:F, '4.PacBio'!E:E))),
        _xlfn.XLOOKUP($B1718, '4.PacBio'!F:F, '4.PacBio'!E:E),
        IF(
            NOT(ISERROR(_xlfn.XLOOKUP($B1718, '4.HiCLibrary'!F:F, '4.HiCLibrary'!E:E))),
            _xlfn.XLOOKUP($B1718, '4.HiCLibrary'!F:F, '4.HiCLibrary'!E:E),
            IFERROR(
                _xlfn.XLOOKUP($B1718, '4.ONT'!F:F, '4.ONT'!E:E, "?"),
                "?"
            )
        )
    )
)</f>
        <v>OG866</v>
      </c>
      <c r="E1718" t="str">
        <f t="shared" si="27"/>
        <v>OG866G-1_HICL_ISEQ_241119_AD</v>
      </c>
      <c r="F1718" s="183" t="s">
        <v>6468</v>
      </c>
      <c r="G1718" s="183" t="s">
        <v>6460</v>
      </c>
      <c r="H1718" s="289">
        <v>45615</v>
      </c>
      <c r="I1718" s="183" t="s">
        <v>7621</v>
      </c>
      <c r="J1718" s="183" t="s">
        <v>107</v>
      </c>
      <c r="K1718" s="185" t="s">
        <v>107</v>
      </c>
      <c r="L1718" s="185"/>
    </row>
    <row r="1719" spans="1:12" x14ac:dyDescent="0.25">
      <c r="A1719" s="115">
        <f ca="1">INDEX('1.MetaData'!A:A, MATCH($D1719, '1.MetaData'!$B:$B, 0))</f>
        <v>910</v>
      </c>
      <c r="B1719" s="161" t="s">
        <v>7624</v>
      </c>
      <c r="C1719" s="184" t="s">
        <v>4878</v>
      </c>
      <c r="D1719" s="81" t="str">
        <f ca="1">IF(
    NOT(ISERROR(_xlfn.XLOOKUP($B1719, '4.Illumina'!F:F, '4.Illumina'!E:E))),
    _xlfn.XLOOKUP($B1719, '4.Illumina'!F:F, '4.Illumina'!E:E),
    IF(
        NOT(ISERROR(_xlfn.XLOOKUP($B1719, '4.PacBio'!F:F, '4.PacBio'!E:E))),
        _xlfn.XLOOKUP($B1719, '4.PacBio'!F:F, '4.PacBio'!E:E),
        IF(
            NOT(ISERROR(_xlfn.XLOOKUP($B1719, '4.HiCLibrary'!F:F, '4.HiCLibrary'!E:E))),
            _xlfn.XLOOKUP($B1719, '4.HiCLibrary'!F:F, '4.HiCLibrary'!E:E),
            IFERROR(
                _xlfn.XLOOKUP($B1719, '4.ONT'!F:F, '4.ONT'!E:E, "?"),
                "?"
            )
        )
    )
)</f>
        <v>OG910</v>
      </c>
      <c r="E1719" t="str">
        <f t="shared" si="27"/>
        <v>OG910L-1_HICL_ISEQ_241119_AD</v>
      </c>
      <c r="F1719" s="183" t="s">
        <v>6468</v>
      </c>
      <c r="G1719" s="183" t="s">
        <v>6460</v>
      </c>
      <c r="H1719" s="289">
        <v>45615</v>
      </c>
      <c r="I1719" s="183" t="s">
        <v>7621</v>
      </c>
      <c r="J1719" s="183" t="s">
        <v>107</v>
      </c>
      <c r="K1719" s="185" t="s">
        <v>107</v>
      </c>
      <c r="L1719" s="185"/>
    </row>
    <row r="1720" spans="1:12" x14ac:dyDescent="0.25">
      <c r="A1720" s="115">
        <f ca="1">INDEX('1.MetaData'!A:A, MATCH($D1720, '1.MetaData'!$B:$B, 0))</f>
        <v>855</v>
      </c>
      <c r="B1720" s="161" t="s">
        <v>7625</v>
      </c>
      <c r="C1720" s="184" t="s">
        <v>4878</v>
      </c>
      <c r="D1720" s="81" t="str">
        <f ca="1">IF(
    NOT(ISERROR(_xlfn.XLOOKUP($B1720, '4.Illumina'!F:F, '4.Illumina'!E:E))),
    _xlfn.XLOOKUP($B1720, '4.Illumina'!F:F, '4.Illumina'!E:E),
    IF(
        NOT(ISERROR(_xlfn.XLOOKUP($B1720, '4.PacBio'!F:F, '4.PacBio'!E:E))),
        _xlfn.XLOOKUP($B1720, '4.PacBio'!F:F, '4.PacBio'!E:E),
        IF(
            NOT(ISERROR(_xlfn.XLOOKUP($B1720, '4.HiCLibrary'!F:F, '4.HiCLibrary'!E:E))),
            _xlfn.XLOOKUP($B1720, '4.HiCLibrary'!F:F, '4.HiCLibrary'!E:E),
            IFERROR(
                _xlfn.XLOOKUP($B1720, '4.ONT'!F:F, '4.ONT'!E:E, "?"),
                "?"
            )
        )
    )
)</f>
        <v>OG855</v>
      </c>
      <c r="E1720" t="str">
        <f t="shared" si="27"/>
        <v>OG855H_D_SBL_PACB_240821_AD</v>
      </c>
      <c r="F1720" s="183" t="s">
        <v>6463</v>
      </c>
      <c r="G1720" s="183" t="s">
        <v>6499</v>
      </c>
      <c r="H1720" s="289">
        <v>45525</v>
      </c>
      <c r="I1720" s="183" t="s">
        <v>6752</v>
      </c>
      <c r="J1720" s="183" t="s">
        <v>6726</v>
      </c>
      <c r="K1720" s="185">
        <v>0.5</v>
      </c>
      <c r="L1720" s="185"/>
    </row>
    <row r="1721" spans="1:12" x14ac:dyDescent="0.25">
      <c r="A1721" s="115">
        <f ca="1">INDEX('1.MetaData'!A:A, MATCH($D1721, '1.MetaData'!$B:$B, 0))</f>
        <v>856</v>
      </c>
      <c r="B1721" s="161" t="s">
        <v>7626</v>
      </c>
      <c r="C1721" s="184" t="s">
        <v>4878</v>
      </c>
      <c r="D1721" s="81" t="str">
        <f ca="1">IF(
    NOT(ISERROR(_xlfn.XLOOKUP($B1721, '4.Illumina'!F:F, '4.Illumina'!E:E))),
    _xlfn.XLOOKUP($B1721, '4.Illumina'!F:F, '4.Illumina'!E:E),
    IF(
        NOT(ISERROR(_xlfn.XLOOKUP($B1721, '4.PacBio'!F:F, '4.PacBio'!E:E))),
        _xlfn.XLOOKUP($B1721, '4.PacBio'!F:F, '4.PacBio'!E:E),
        IF(
            NOT(ISERROR(_xlfn.XLOOKUP($B1721, '4.HiCLibrary'!F:F, '4.HiCLibrary'!E:E))),
            _xlfn.XLOOKUP($B1721, '4.HiCLibrary'!F:F, '4.HiCLibrary'!E:E),
            IFERROR(
                _xlfn.XLOOKUP($B1721, '4.ONT'!F:F, '4.ONT'!E:E, "?"),
                "?"
            )
        )
    )
)</f>
        <v>OG856</v>
      </c>
      <c r="E1721" t="str">
        <f t="shared" si="27"/>
        <v>OG856H_D_SBL_PACB_240821_AD</v>
      </c>
      <c r="F1721" s="183" t="s">
        <v>6463</v>
      </c>
      <c r="G1721" s="183" t="s">
        <v>6499</v>
      </c>
      <c r="H1721" s="289">
        <v>45525</v>
      </c>
      <c r="I1721" s="183" t="s">
        <v>6752</v>
      </c>
      <c r="J1721" s="183" t="s">
        <v>7297</v>
      </c>
      <c r="K1721" s="185">
        <v>0.5</v>
      </c>
      <c r="L1721" s="185"/>
    </row>
    <row r="1722" spans="1:12" x14ac:dyDescent="0.25">
      <c r="A1722" s="115">
        <f ca="1">INDEX('1.MetaData'!A:A, MATCH($D1722, '1.MetaData'!$B:$B, 0))</f>
        <v>859</v>
      </c>
      <c r="B1722" s="161" t="s">
        <v>7627</v>
      </c>
      <c r="C1722" s="184" t="s">
        <v>4878</v>
      </c>
      <c r="D1722" s="81" t="str">
        <f ca="1">IF(
    NOT(ISERROR(_xlfn.XLOOKUP($B1722, '4.Illumina'!F:F, '4.Illumina'!E:E))),
    _xlfn.XLOOKUP($B1722, '4.Illumina'!F:F, '4.Illumina'!E:E),
    IF(
        NOT(ISERROR(_xlfn.XLOOKUP($B1722, '4.PacBio'!F:F, '4.PacBio'!E:E))),
        _xlfn.XLOOKUP($B1722, '4.PacBio'!F:F, '4.PacBio'!E:E),
        IF(
            NOT(ISERROR(_xlfn.XLOOKUP($B1722, '4.HiCLibrary'!F:F, '4.HiCLibrary'!E:E))),
            _xlfn.XLOOKUP($B1722, '4.HiCLibrary'!F:F, '4.HiCLibrary'!E:E),
            IFERROR(
                _xlfn.XLOOKUP($B1722, '4.ONT'!F:F, '4.ONT'!E:E, "?"),
                "?"
            )
        )
    )
)</f>
        <v>OG859</v>
      </c>
      <c r="E1722" t="str">
        <f t="shared" si="27"/>
        <v>OG859B_D_SBL_PACB_241023_AD</v>
      </c>
      <c r="F1722" s="183" t="s">
        <v>6463</v>
      </c>
      <c r="G1722" s="183" t="s">
        <v>6499</v>
      </c>
      <c r="H1722" s="289">
        <v>45588</v>
      </c>
      <c r="I1722" s="183" t="s">
        <v>6725</v>
      </c>
      <c r="J1722" s="183" t="s">
        <v>7428</v>
      </c>
      <c r="K1722" s="185">
        <v>1</v>
      </c>
      <c r="L1722" s="185"/>
    </row>
    <row r="1723" spans="1:12" x14ac:dyDescent="0.25">
      <c r="A1723" s="115">
        <f ca="1">INDEX('1.MetaData'!A:A, MATCH($D1723, '1.MetaData'!$B:$B, 0))</f>
        <v>859</v>
      </c>
      <c r="B1723" s="161" t="s">
        <v>7628</v>
      </c>
      <c r="C1723" s="184" t="s">
        <v>4878</v>
      </c>
      <c r="D1723" s="81" t="str">
        <f ca="1">IF(
    NOT(ISERROR(_xlfn.XLOOKUP($B1723, '4.Illumina'!F:F, '4.Illumina'!E:E))),
    _xlfn.XLOOKUP($B1723, '4.Illumina'!F:F, '4.Illumina'!E:E),
    IF(
        NOT(ISERROR(_xlfn.XLOOKUP($B1723, '4.PacBio'!F:F, '4.PacBio'!E:E))),
        _xlfn.XLOOKUP($B1723, '4.PacBio'!F:F, '4.PacBio'!E:E),
        IF(
            NOT(ISERROR(_xlfn.XLOOKUP($B1723, '4.HiCLibrary'!F:F, '4.HiCLibrary'!E:E))),
            _xlfn.XLOOKUP($B1723, '4.HiCLibrary'!F:F, '4.HiCLibrary'!E:E),
            IFERROR(
                _xlfn.XLOOKUP($B1723, '4.ONT'!F:F, '4.ONT'!E:E, "?"),
                "?"
            )
        )
    )
)</f>
        <v>OG859</v>
      </c>
      <c r="E1723" t="str">
        <f t="shared" si="27"/>
        <v>OG859B_D2_SBL_PACB_241023_AD</v>
      </c>
      <c r="F1723" s="183" t="s">
        <v>6463</v>
      </c>
      <c r="G1723" s="183" t="s">
        <v>6499</v>
      </c>
      <c r="H1723" s="289">
        <v>45588</v>
      </c>
      <c r="I1723" s="183" t="s">
        <v>6725</v>
      </c>
      <c r="J1723" s="183" t="s">
        <v>6655</v>
      </c>
      <c r="K1723" s="185">
        <v>1</v>
      </c>
      <c r="L1723" s="185"/>
    </row>
    <row r="1724" spans="1:12" x14ac:dyDescent="0.25">
      <c r="A1724" s="115">
        <f ca="1">INDEX('1.MetaData'!A:A, MATCH($D1724, '1.MetaData'!$B:$B, 0))</f>
        <v>860</v>
      </c>
      <c r="B1724" s="161" t="s">
        <v>7629</v>
      </c>
      <c r="C1724" s="184" t="s">
        <v>4878</v>
      </c>
      <c r="D1724" s="81" t="str">
        <f ca="1">IF(
    NOT(ISERROR(_xlfn.XLOOKUP($B1724, '4.Illumina'!F:F, '4.Illumina'!E:E))),
    _xlfn.XLOOKUP($B1724, '4.Illumina'!F:F, '4.Illumina'!E:E),
    IF(
        NOT(ISERROR(_xlfn.XLOOKUP($B1724, '4.PacBio'!F:F, '4.PacBio'!E:E))),
        _xlfn.XLOOKUP($B1724, '4.PacBio'!F:F, '4.PacBio'!E:E),
        IF(
            NOT(ISERROR(_xlfn.XLOOKUP($B1724, '4.HiCLibrary'!F:F, '4.HiCLibrary'!E:E))),
            _xlfn.XLOOKUP($B1724, '4.HiCLibrary'!F:F, '4.HiCLibrary'!E:E),
            IFERROR(
                _xlfn.XLOOKUP($B1724, '4.ONT'!F:F, '4.ONT'!E:E, "?"),
                "?"
            )
        )
    )
)</f>
        <v>OG860</v>
      </c>
      <c r="E1724" t="str">
        <f t="shared" si="27"/>
        <v>OG860H_D_SBL_PACB_240927_LA</v>
      </c>
      <c r="F1724" s="183" t="s">
        <v>6463</v>
      </c>
      <c r="G1724" s="183" t="s">
        <v>6499</v>
      </c>
      <c r="H1724" s="289">
        <v>45562</v>
      </c>
      <c r="I1724" s="183" t="s">
        <v>6734</v>
      </c>
      <c r="J1724" s="183" t="s">
        <v>7435</v>
      </c>
      <c r="K1724" s="185">
        <v>0.5</v>
      </c>
      <c r="L1724" s="185"/>
    </row>
    <row r="1725" spans="1:12" x14ac:dyDescent="0.25">
      <c r="A1725" s="115">
        <f ca="1">INDEX('1.MetaData'!A:A, MATCH($D1725, '1.MetaData'!$B:$B, 0))</f>
        <v>863</v>
      </c>
      <c r="B1725" s="161" t="s">
        <v>7630</v>
      </c>
      <c r="C1725" s="184" t="s">
        <v>4878</v>
      </c>
      <c r="D1725" s="81" t="str">
        <f ca="1">IF(
    NOT(ISERROR(_xlfn.XLOOKUP($B1725, '4.Illumina'!F:F, '4.Illumina'!E:E))),
    _xlfn.XLOOKUP($B1725, '4.Illumina'!F:F, '4.Illumina'!E:E),
    IF(
        NOT(ISERROR(_xlfn.XLOOKUP($B1725, '4.PacBio'!F:F, '4.PacBio'!E:E))),
        _xlfn.XLOOKUP($B1725, '4.PacBio'!F:F, '4.PacBio'!E:E),
        IF(
            NOT(ISERROR(_xlfn.XLOOKUP($B1725, '4.HiCLibrary'!F:F, '4.HiCLibrary'!E:E))),
            _xlfn.XLOOKUP($B1725, '4.HiCLibrary'!F:F, '4.HiCLibrary'!E:E),
            IFERROR(
                _xlfn.XLOOKUP($B1725, '4.ONT'!F:F, '4.ONT'!E:E, "?"),
                "?"
            )
        )
    )
)</f>
        <v>OG863</v>
      </c>
      <c r="E1725" t="str">
        <f t="shared" si="27"/>
        <v>OG863G_D_SBL_PACB_241004_LA</v>
      </c>
      <c r="F1725" s="183" t="s">
        <v>6463</v>
      </c>
      <c r="G1725" s="183" t="s">
        <v>6499</v>
      </c>
      <c r="H1725" s="289">
        <v>45569</v>
      </c>
      <c r="I1725" s="183" t="s">
        <v>6654</v>
      </c>
      <c r="J1725" s="183" t="s">
        <v>6726</v>
      </c>
      <c r="K1725" s="185">
        <v>0.5</v>
      </c>
      <c r="L1725" s="185"/>
    </row>
    <row r="1726" spans="1:12" x14ac:dyDescent="0.25">
      <c r="A1726" s="115">
        <f ca="1">INDEX('1.MetaData'!A:A, MATCH($D1726, '1.MetaData'!$B:$B, 0))</f>
        <v>866</v>
      </c>
      <c r="B1726" s="161" t="s">
        <v>7631</v>
      </c>
      <c r="C1726" s="184" t="s">
        <v>4878</v>
      </c>
      <c r="D1726" s="81" t="str">
        <f ca="1">IF(
    NOT(ISERROR(_xlfn.XLOOKUP($B1726, '4.Illumina'!F:F, '4.Illumina'!E:E))),
    _xlfn.XLOOKUP($B1726, '4.Illumina'!F:F, '4.Illumina'!E:E),
    IF(
        NOT(ISERROR(_xlfn.XLOOKUP($B1726, '4.PacBio'!F:F, '4.PacBio'!E:E))),
        _xlfn.XLOOKUP($B1726, '4.PacBio'!F:F, '4.PacBio'!E:E),
        IF(
            NOT(ISERROR(_xlfn.XLOOKUP($B1726, '4.HiCLibrary'!F:F, '4.HiCLibrary'!E:E))),
            _xlfn.XLOOKUP($B1726, '4.HiCLibrary'!F:F, '4.HiCLibrary'!E:E),
            IFERROR(
                _xlfn.XLOOKUP($B1726, '4.ONT'!F:F, '4.ONT'!E:E, "?"),
                "?"
            )
        )
    )
)</f>
        <v>OG866</v>
      </c>
      <c r="E1726" t="str">
        <f t="shared" si="27"/>
        <v>OG866G_D_SBL_PACB_241023_AD</v>
      </c>
      <c r="F1726" s="183" t="s">
        <v>6463</v>
      </c>
      <c r="G1726" s="183" t="s">
        <v>6499</v>
      </c>
      <c r="H1726" s="289">
        <v>45588</v>
      </c>
      <c r="I1726" s="183" t="s">
        <v>6725</v>
      </c>
      <c r="J1726" s="183" t="s">
        <v>7297</v>
      </c>
      <c r="K1726" s="185">
        <v>0.5</v>
      </c>
      <c r="L1726" s="185"/>
    </row>
    <row r="1727" spans="1:12" x14ac:dyDescent="0.25">
      <c r="A1727" s="115">
        <f ca="1">INDEX('1.MetaData'!A:A, MATCH($D1727, '1.MetaData'!$B:$B, 0))</f>
        <v>910</v>
      </c>
      <c r="B1727" s="161" t="s">
        <v>7632</v>
      </c>
      <c r="C1727" s="184" t="s">
        <v>4878</v>
      </c>
      <c r="D1727" s="81" t="str">
        <f ca="1">IF(
    NOT(ISERROR(_xlfn.XLOOKUP($B1727, '4.Illumina'!F:F, '4.Illumina'!E:E))),
    _xlfn.XLOOKUP($B1727, '4.Illumina'!F:F, '4.Illumina'!E:E),
    IF(
        NOT(ISERROR(_xlfn.XLOOKUP($B1727, '4.PacBio'!F:F, '4.PacBio'!E:E))),
        _xlfn.XLOOKUP($B1727, '4.PacBio'!F:F, '4.PacBio'!E:E),
        IF(
            NOT(ISERROR(_xlfn.XLOOKUP($B1727, '4.HiCLibrary'!F:F, '4.HiCLibrary'!E:E))),
            _xlfn.XLOOKUP($B1727, '4.HiCLibrary'!F:F, '4.HiCLibrary'!E:E),
            IFERROR(
                _xlfn.XLOOKUP($B1727, '4.ONT'!F:F, '4.ONT'!E:E, "?"),
                "?"
            )
        )
    )
)</f>
        <v>OG910</v>
      </c>
      <c r="E1727" t="str">
        <f t="shared" si="27"/>
        <v>OG910H_D_SBL_PACB_241127_AD</v>
      </c>
      <c r="F1727" s="183" t="s">
        <v>6463</v>
      </c>
      <c r="G1727" s="183" t="s">
        <v>6499</v>
      </c>
      <c r="H1727" s="289">
        <v>45623</v>
      </c>
      <c r="I1727" s="183" t="s">
        <v>6700</v>
      </c>
      <c r="J1727" s="183" t="s">
        <v>5098</v>
      </c>
      <c r="K1727" s="185">
        <v>0.5</v>
      </c>
      <c r="L1727" s="185"/>
    </row>
    <row r="1728" spans="1:12" x14ac:dyDescent="0.25">
      <c r="A1728" s="115">
        <f ca="1">INDEX('1.MetaData'!A:A, MATCH($D1728, '1.MetaData'!$B:$B, 0))</f>
        <v>38</v>
      </c>
      <c r="B1728" s="161" t="s">
        <v>6644</v>
      </c>
      <c r="C1728" s="184" t="s">
        <v>4878</v>
      </c>
      <c r="D1728" s="81" t="str">
        <f ca="1">IF(
    NOT(ISERROR(_xlfn.XLOOKUP($B1728, '4.Illumina'!F:F, '4.Illumina'!E:E))),
    _xlfn.XLOOKUP($B1728, '4.Illumina'!F:F, '4.Illumina'!E:E),
    IF(
        NOT(ISERROR(_xlfn.XLOOKUP($B1728, '4.PacBio'!F:F, '4.PacBio'!E:E))),
        _xlfn.XLOOKUP($B1728, '4.PacBio'!F:F, '4.PacBio'!E:E),
        IF(
            NOT(ISERROR(_xlfn.XLOOKUP($B1728, '4.HiCLibrary'!F:F, '4.HiCLibrary'!E:E))),
            _xlfn.XLOOKUP($B1728, '4.HiCLibrary'!F:F, '4.HiCLibrary'!E:E),
            IFERROR(
                _xlfn.XLOOKUP($B1728, '4.ONT'!F:F, '4.ONT'!E:E, "?"),
                "?"
            )
        )
    )
)</f>
        <v>OG38</v>
      </c>
      <c r="E1728" t="str">
        <f t="shared" ref="E1728:E1729" si="28">CONCATENATE(B1728,"_",I1728)</f>
        <v>OG38L-1_HICL_NOVA_241125_AD</v>
      </c>
      <c r="F1728" s="183" t="s">
        <v>6468</v>
      </c>
      <c r="G1728" s="183" t="s">
        <v>6471</v>
      </c>
      <c r="H1728" s="289">
        <v>45621</v>
      </c>
      <c r="I1728" s="183" t="s">
        <v>7633</v>
      </c>
      <c r="J1728" s="183" t="s">
        <v>107</v>
      </c>
      <c r="K1728" s="185" t="s">
        <v>107</v>
      </c>
      <c r="L1728" s="185"/>
    </row>
    <row r="1729" spans="1:12" x14ac:dyDescent="0.25">
      <c r="A1729" s="115">
        <f ca="1">INDEX('1.MetaData'!A:A, MATCH($D1729, '1.MetaData'!$B:$B, 0))</f>
        <v>39</v>
      </c>
      <c r="B1729" s="161" t="s">
        <v>6650</v>
      </c>
      <c r="C1729" s="184" t="s">
        <v>4878</v>
      </c>
      <c r="D1729" s="81" t="str">
        <f ca="1">IF(
    NOT(ISERROR(_xlfn.XLOOKUP($B1729, '4.Illumina'!F:F, '4.Illumina'!E:E))),
    _xlfn.XLOOKUP($B1729, '4.Illumina'!F:F, '4.Illumina'!E:E),
    IF(
        NOT(ISERROR(_xlfn.XLOOKUP($B1729, '4.PacBio'!F:F, '4.PacBio'!E:E))),
        _xlfn.XLOOKUP($B1729, '4.PacBio'!F:F, '4.PacBio'!E:E),
        IF(
            NOT(ISERROR(_xlfn.XLOOKUP($B1729, '4.HiCLibrary'!F:F, '4.HiCLibrary'!E:E))),
            _xlfn.XLOOKUP($B1729, '4.HiCLibrary'!F:F, '4.HiCLibrary'!E:E),
            IFERROR(
                _xlfn.XLOOKUP($B1729, '4.ONT'!F:F, '4.ONT'!E:E, "?"),
                "?"
            )
        )
    )
)</f>
        <v>OG39</v>
      </c>
      <c r="E1729" t="str">
        <f t="shared" si="28"/>
        <v>OG39L-1_HICL_NOVA_241125_AD</v>
      </c>
      <c r="F1729" s="183" t="s">
        <v>6468</v>
      </c>
      <c r="G1729" s="183" t="s">
        <v>6471</v>
      </c>
      <c r="H1729" s="289">
        <v>45621</v>
      </c>
      <c r="I1729" s="183" t="s">
        <v>7633</v>
      </c>
      <c r="J1729" s="183" t="s">
        <v>107</v>
      </c>
      <c r="K1729" s="185" t="s">
        <v>107</v>
      </c>
      <c r="L1729" s="185"/>
    </row>
    <row r="1730" spans="1:12" x14ac:dyDescent="0.25">
      <c r="A1730" s="115">
        <f ca="1">INDEX('1.MetaData'!A:A, MATCH($D1730, '1.MetaData'!$B:$B, 0))</f>
        <v>678</v>
      </c>
      <c r="B1730" s="161" t="s">
        <v>7364</v>
      </c>
      <c r="C1730" s="184" t="s">
        <v>4878</v>
      </c>
      <c r="D1730" s="81" t="str">
        <f ca="1">IF(
    NOT(ISERROR(_xlfn.XLOOKUP($B1730, '4.Illumina'!F:F, '4.Illumina'!E:E))),
    _xlfn.XLOOKUP($B1730, '4.Illumina'!F:F, '4.Illumina'!E:E),
    IF(
        NOT(ISERROR(_xlfn.XLOOKUP($B1730, '4.PacBio'!F:F, '4.PacBio'!E:E))),
        _xlfn.XLOOKUP($B1730, '4.PacBio'!F:F, '4.PacBio'!E:E),
        IF(
            NOT(ISERROR(_xlfn.XLOOKUP($B1730, '4.HiCLibrary'!F:F, '4.HiCLibrary'!E:E))),
            _xlfn.XLOOKUP($B1730, '4.HiCLibrary'!F:F, '4.HiCLibrary'!E:E),
            IFERROR(
                _xlfn.XLOOKUP($B1730, '4.ONT'!F:F, '4.ONT'!E:E, "?"),
                "?"
            )
        )
    )
)</f>
        <v>OG678</v>
      </c>
      <c r="E1730" t="str">
        <f t="shared" ref="E1730:E1738" si="29">CONCATENATE(B1730,"_",I1730)</f>
        <v>OG678G-1_HICL_NOVA_241125_AD</v>
      </c>
      <c r="F1730" s="183" t="s">
        <v>6468</v>
      </c>
      <c r="G1730" s="183" t="s">
        <v>6471</v>
      </c>
      <c r="H1730" s="289">
        <v>45621</v>
      </c>
      <c r="I1730" s="183" t="s">
        <v>7633</v>
      </c>
      <c r="J1730" s="183" t="s">
        <v>107</v>
      </c>
      <c r="K1730" s="185" t="s">
        <v>107</v>
      </c>
      <c r="L1730" s="185"/>
    </row>
    <row r="1731" spans="1:12" x14ac:dyDescent="0.25">
      <c r="A1731" s="115">
        <f ca="1">INDEX('1.MetaData'!A:A, MATCH($D1731, '1.MetaData'!$B:$B, 0))</f>
        <v>757</v>
      </c>
      <c r="B1731" s="161" t="s">
        <v>7433</v>
      </c>
      <c r="C1731" s="184" t="s">
        <v>4878</v>
      </c>
      <c r="D1731" s="81" t="str">
        <f ca="1">IF(
    NOT(ISERROR(_xlfn.XLOOKUP($B1731, '4.Illumina'!F:F, '4.Illumina'!E:E))),
    _xlfn.XLOOKUP($B1731, '4.Illumina'!F:F, '4.Illumina'!E:E),
    IF(
        NOT(ISERROR(_xlfn.XLOOKUP($B1731, '4.PacBio'!F:F, '4.PacBio'!E:E))),
        _xlfn.XLOOKUP($B1731, '4.PacBio'!F:F, '4.PacBio'!E:E),
        IF(
            NOT(ISERROR(_xlfn.XLOOKUP($B1731, '4.HiCLibrary'!F:F, '4.HiCLibrary'!E:E))),
            _xlfn.XLOOKUP($B1731, '4.HiCLibrary'!F:F, '4.HiCLibrary'!E:E),
            IFERROR(
                _xlfn.XLOOKUP($B1731, '4.ONT'!F:F, '4.ONT'!E:E, "?"),
                "?"
            )
        )
    )
)</f>
        <v>OG757</v>
      </c>
      <c r="E1731" t="str">
        <f t="shared" si="29"/>
        <v>OG757G-1_HICL_NOVA_241125_AD</v>
      </c>
      <c r="F1731" s="183" t="s">
        <v>6468</v>
      </c>
      <c r="G1731" s="183" t="s">
        <v>6471</v>
      </c>
      <c r="H1731" s="289">
        <v>45621</v>
      </c>
      <c r="I1731" s="183" t="s">
        <v>7633</v>
      </c>
      <c r="J1731" s="183" t="s">
        <v>107</v>
      </c>
      <c r="K1731" s="185" t="s">
        <v>107</v>
      </c>
      <c r="L1731" s="185"/>
    </row>
    <row r="1732" spans="1:12" x14ac:dyDescent="0.25">
      <c r="A1732" s="115">
        <f ca="1">INDEX('1.MetaData'!A:A, MATCH($D1732, '1.MetaData'!$B:$B, 0))</f>
        <v>859</v>
      </c>
      <c r="B1732" s="161" t="s">
        <v>7521</v>
      </c>
      <c r="C1732" s="184" t="s">
        <v>4878</v>
      </c>
      <c r="D1732" s="81" t="str">
        <f ca="1">IF(
    NOT(ISERROR(_xlfn.XLOOKUP($B1732, '4.Illumina'!F:F, '4.Illumina'!E:E))),
    _xlfn.XLOOKUP($B1732, '4.Illumina'!F:F, '4.Illumina'!E:E),
    IF(
        NOT(ISERROR(_xlfn.XLOOKUP($B1732, '4.PacBio'!F:F, '4.PacBio'!E:E))),
        _xlfn.XLOOKUP($B1732, '4.PacBio'!F:F, '4.PacBio'!E:E),
        IF(
            NOT(ISERROR(_xlfn.XLOOKUP($B1732, '4.HiCLibrary'!F:F, '4.HiCLibrary'!E:E))),
            _xlfn.XLOOKUP($B1732, '4.HiCLibrary'!F:F, '4.HiCLibrary'!E:E),
            IFERROR(
                _xlfn.XLOOKUP($B1732, '4.ONT'!F:F, '4.ONT'!E:E, "?"),
                "?"
            )
        )
    )
)</f>
        <v>OG859</v>
      </c>
      <c r="E1732" t="str">
        <f t="shared" si="29"/>
        <v>OG859O-1_HICL_NOVA_241125_AD</v>
      </c>
      <c r="F1732" s="183" t="s">
        <v>6468</v>
      </c>
      <c r="G1732" s="183" t="s">
        <v>6471</v>
      </c>
      <c r="H1732" s="289">
        <v>45621</v>
      </c>
      <c r="I1732" s="183" t="s">
        <v>7633</v>
      </c>
      <c r="J1732" s="183" t="s">
        <v>107</v>
      </c>
      <c r="K1732" s="185" t="s">
        <v>107</v>
      </c>
      <c r="L1732" s="185"/>
    </row>
    <row r="1733" spans="1:12" x14ac:dyDescent="0.25">
      <c r="A1733" s="115">
        <f ca="1">INDEX('1.MetaData'!A:A, MATCH($D1733, '1.MetaData'!$B:$B, 0))</f>
        <v>755</v>
      </c>
      <c r="B1733" s="161" t="s">
        <v>7615</v>
      </c>
      <c r="C1733" s="184" t="s">
        <v>4878</v>
      </c>
      <c r="D1733" s="81" t="str">
        <f ca="1">IF(
    NOT(ISERROR(_xlfn.XLOOKUP($B1733, '4.Illumina'!F:F, '4.Illumina'!E:E))),
    _xlfn.XLOOKUP($B1733, '4.Illumina'!F:F, '4.Illumina'!E:E),
    IF(
        NOT(ISERROR(_xlfn.XLOOKUP($B1733, '4.PacBio'!F:F, '4.PacBio'!E:E))),
        _xlfn.XLOOKUP($B1733, '4.PacBio'!F:F, '4.PacBio'!E:E),
        IF(
            NOT(ISERROR(_xlfn.XLOOKUP($B1733, '4.HiCLibrary'!F:F, '4.HiCLibrary'!E:E))),
            _xlfn.XLOOKUP($B1733, '4.HiCLibrary'!F:F, '4.HiCLibrary'!E:E),
            IFERROR(
                _xlfn.XLOOKUP($B1733, '4.ONT'!F:F, '4.ONT'!E:E, "?"),
                "?"
            )
        )
    )
)</f>
        <v>OG755</v>
      </c>
      <c r="E1733" t="str">
        <f t="shared" si="29"/>
        <v>OG755G-2_HICL_NOVA_241204_AD</v>
      </c>
      <c r="F1733" s="183" t="s">
        <v>6468</v>
      </c>
      <c r="G1733" s="183" t="s">
        <v>6471</v>
      </c>
      <c r="H1733" s="289">
        <v>45630</v>
      </c>
      <c r="I1733" s="183" t="s">
        <v>7634</v>
      </c>
      <c r="J1733" s="183" t="s">
        <v>107</v>
      </c>
      <c r="K1733" s="185" t="s">
        <v>107</v>
      </c>
      <c r="L1733" s="185"/>
    </row>
    <row r="1734" spans="1:12" x14ac:dyDescent="0.25">
      <c r="A1734" s="115">
        <f ca="1">INDEX('1.MetaData'!A:A, MATCH($D1734, '1.MetaData'!$B:$B, 0))</f>
        <v>787</v>
      </c>
      <c r="B1734" s="161" t="s">
        <v>7617</v>
      </c>
      <c r="C1734" s="184" t="s">
        <v>4878</v>
      </c>
      <c r="D1734" s="81" t="str">
        <f ca="1">IF(
    NOT(ISERROR(_xlfn.XLOOKUP($B1734, '4.Illumina'!F:F, '4.Illumina'!E:E))),
    _xlfn.XLOOKUP($B1734, '4.Illumina'!F:F, '4.Illumina'!E:E),
    IF(
        NOT(ISERROR(_xlfn.XLOOKUP($B1734, '4.PacBio'!F:F, '4.PacBio'!E:E))),
        _xlfn.XLOOKUP($B1734, '4.PacBio'!F:F, '4.PacBio'!E:E),
        IF(
            NOT(ISERROR(_xlfn.XLOOKUP($B1734, '4.HiCLibrary'!F:F, '4.HiCLibrary'!E:E))),
            _xlfn.XLOOKUP($B1734, '4.HiCLibrary'!F:F, '4.HiCLibrary'!E:E),
            IFERROR(
                _xlfn.XLOOKUP($B1734, '4.ONT'!F:F, '4.ONT'!E:E, "?"),
                "?"
            )
        )
    )
)</f>
        <v>OG787</v>
      </c>
      <c r="E1734" t="str">
        <f t="shared" si="29"/>
        <v>OG787G-2_HICL_NOVA_241204_AD</v>
      </c>
      <c r="F1734" s="183" t="s">
        <v>6468</v>
      </c>
      <c r="G1734" s="183" t="s">
        <v>6471</v>
      </c>
      <c r="H1734" s="289">
        <v>45630</v>
      </c>
      <c r="I1734" s="183" t="s">
        <v>7634</v>
      </c>
      <c r="J1734" s="183" t="s">
        <v>107</v>
      </c>
      <c r="K1734" s="185" t="s">
        <v>107</v>
      </c>
      <c r="L1734" s="185"/>
    </row>
    <row r="1735" spans="1:12" x14ac:dyDescent="0.25">
      <c r="A1735" s="115">
        <f ca="1">INDEX('1.MetaData'!A:A, MATCH($D1735, '1.MetaData'!$B:$B, 0))</f>
        <v>788</v>
      </c>
      <c r="B1735" s="161" t="s">
        <v>7620</v>
      </c>
      <c r="C1735" s="184" t="s">
        <v>4878</v>
      </c>
      <c r="D1735" s="81" t="str">
        <f ca="1">IF(
    NOT(ISERROR(_xlfn.XLOOKUP($B1735, '4.Illumina'!F:F, '4.Illumina'!E:E))),
    _xlfn.XLOOKUP($B1735, '4.Illumina'!F:F, '4.Illumina'!E:E),
    IF(
        NOT(ISERROR(_xlfn.XLOOKUP($B1735, '4.PacBio'!F:F, '4.PacBio'!E:E))),
        _xlfn.XLOOKUP($B1735, '4.PacBio'!F:F, '4.PacBio'!E:E),
        IF(
            NOT(ISERROR(_xlfn.XLOOKUP($B1735, '4.HiCLibrary'!F:F, '4.HiCLibrary'!E:E))),
            _xlfn.XLOOKUP($B1735, '4.HiCLibrary'!F:F, '4.HiCLibrary'!E:E),
            IFERROR(
                _xlfn.XLOOKUP($B1735, '4.ONT'!F:F, '4.ONT'!E:E, "?"),
                "?"
            )
        )
    )
)</f>
        <v>OG788</v>
      </c>
      <c r="E1735" t="str">
        <f t="shared" si="29"/>
        <v>OG788G-1_HICL_NOVA_241204_AD</v>
      </c>
      <c r="F1735" s="183" t="s">
        <v>6468</v>
      </c>
      <c r="G1735" s="183" t="s">
        <v>6471</v>
      </c>
      <c r="H1735" s="289">
        <v>45630</v>
      </c>
      <c r="I1735" s="183" t="s">
        <v>7634</v>
      </c>
      <c r="J1735" s="183" t="s">
        <v>107</v>
      </c>
      <c r="K1735" s="185" t="s">
        <v>107</v>
      </c>
      <c r="L1735" s="185"/>
    </row>
    <row r="1736" spans="1:12" x14ac:dyDescent="0.25">
      <c r="A1736" s="115">
        <f ca="1">INDEX('1.MetaData'!A:A, MATCH($D1736, '1.MetaData'!$B:$B, 0))</f>
        <v>856</v>
      </c>
      <c r="B1736" s="161" t="s">
        <v>7618</v>
      </c>
      <c r="C1736" s="184" t="s">
        <v>4878</v>
      </c>
      <c r="D1736" s="81" t="str">
        <f ca="1">IF(
    NOT(ISERROR(_xlfn.XLOOKUP($B1736, '4.Illumina'!F:F, '4.Illumina'!E:E))),
    _xlfn.XLOOKUP($B1736, '4.Illumina'!F:F, '4.Illumina'!E:E),
    IF(
        NOT(ISERROR(_xlfn.XLOOKUP($B1736, '4.PacBio'!F:F, '4.PacBio'!E:E))),
        _xlfn.XLOOKUP($B1736, '4.PacBio'!F:F, '4.PacBio'!E:E),
        IF(
            NOT(ISERROR(_xlfn.XLOOKUP($B1736, '4.HiCLibrary'!F:F, '4.HiCLibrary'!E:E))),
            _xlfn.XLOOKUP($B1736, '4.HiCLibrary'!F:F, '4.HiCLibrary'!E:E),
            IFERROR(
                _xlfn.XLOOKUP($B1736, '4.ONT'!F:F, '4.ONT'!E:E, "?"),
                "?"
            )
        )
    )
)</f>
        <v>OG856</v>
      </c>
      <c r="E1736" t="str">
        <f t="shared" si="29"/>
        <v>OG856L2-1_HICL_NOVA_241204_AD</v>
      </c>
      <c r="F1736" s="183" t="s">
        <v>6468</v>
      </c>
      <c r="G1736" s="183" t="s">
        <v>6471</v>
      </c>
      <c r="H1736" s="289">
        <v>45630</v>
      </c>
      <c r="I1736" s="183" t="s">
        <v>7634</v>
      </c>
      <c r="J1736" s="183" t="s">
        <v>107</v>
      </c>
      <c r="K1736" s="185" t="s">
        <v>107</v>
      </c>
      <c r="L1736" s="185"/>
    </row>
    <row r="1737" spans="1:12" x14ac:dyDescent="0.25">
      <c r="A1737" s="115">
        <f ca="1">INDEX('1.MetaData'!A:A, MATCH($D1737, '1.MetaData'!$B:$B, 0))</f>
        <v>860</v>
      </c>
      <c r="B1737" s="161" t="s">
        <v>7622</v>
      </c>
      <c r="C1737" s="184" t="s">
        <v>4878</v>
      </c>
      <c r="D1737" s="81" t="str">
        <f ca="1">IF(
    NOT(ISERROR(_xlfn.XLOOKUP($B1737, '4.Illumina'!F:F, '4.Illumina'!E:E))),
    _xlfn.XLOOKUP($B1737, '4.Illumina'!F:F, '4.Illumina'!E:E),
    IF(
        NOT(ISERROR(_xlfn.XLOOKUP($B1737, '4.PacBio'!F:F, '4.PacBio'!E:E))),
        _xlfn.XLOOKUP($B1737, '4.PacBio'!F:F, '4.PacBio'!E:E),
        IF(
            NOT(ISERROR(_xlfn.XLOOKUP($B1737, '4.HiCLibrary'!F:F, '4.HiCLibrary'!E:E))),
            _xlfn.XLOOKUP($B1737, '4.HiCLibrary'!F:F, '4.HiCLibrary'!E:E),
            IFERROR(
                _xlfn.XLOOKUP($B1737, '4.ONT'!F:F, '4.ONT'!E:E, "?"),
                "?"
            )
        )
    )
)</f>
        <v>OG860</v>
      </c>
      <c r="E1737" t="str">
        <f t="shared" si="29"/>
        <v>OG860L-2_HICL_NOVA_241204_AD</v>
      </c>
      <c r="F1737" s="183" t="s">
        <v>6468</v>
      </c>
      <c r="G1737" s="183" t="s">
        <v>6471</v>
      </c>
      <c r="H1737" s="289">
        <v>45630</v>
      </c>
      <c r="I1737" s="183" t="s">
        <v>7634</v>
      </c>
      <c r="J1737" s="183" t="s">
        <v>107</v>
      </c>
      <c r="K1737" s="185" t="s">
        <v>107</v>
      </c>
      <c r="L1737" s="185"/>
    </row>
    <row r="1738" spans="1:12" x14ac:dyDescent="0.25">
      <c r="A1738" s="115">
        <f ca="1">INDEX('1.MetaData'!A:A, MATCH($D1738, '1.MetaData'!$B:$B, 0))</f>
        <v>910</v>
      </c>
      <c r="B1738" s="161" t="s">
        <v>7624</v>
      </c>
      <c r="C1738" s="184" t="s">
        <v>4878</v>
      </c>
      <c r="D1738" s="81" t="str">
        <f ca="1">IF(
    NOT(ISERROR(_xlfn.XLOOKUP($B1738, '4.Illumina'!F:F, '4.Illumina'!E:E))),
    _xlfn.XLOOKUP($B1738, '4.Illumina'!F:F, '4.Illumina'!E:E),
    IF(
        NOT(ISERROR(_xlfn.XLOOKUP($B1738, '4.PacBio'!F:F, '4.PacBio'!E:E))),
        _xlfn.XLOOKUP($B1738, '4.PacBio'!F:F, '4.PacBio'!E:E),
        IF(
            NOT(ISERROR(_xlfn.XLOOKUP($B1738, '4.HiCLibrary'!F:F, '4.HiCLibrary'!E:E))),
            _xlfn.XLOOKUP($B1738, '4.HiCLibrary'!F:F, '4.HiCLibrary'!E:E),
            IFERROR(
                _xlfn.XLOOKUP($B1738, '4.ONT'!F:F, '4.ONT'!E:E, "?"),
                "?"
            )
        )
    )
)</f>
        <v>OG910</v>
      </c>
      <c r="E1738" t="str">
        <f t="shared" si="29"/>
        <v>OG910L-1_HICL_NOVA_241204_AD</v>
      </c>
      <c r="F1738" s="183" t="s">
        <v>6468</v>
      </c>
      <c r="G1738" s="183" t="s">
        <v>6471</v>
      </c>
      <c r="H1738" s="289">
        <v>45630</v>
      </c>
      <c r="I1738" s="183" t="s">
        <v>7634</v>
      </c>
      <c r="J1738" s="183" t="s">
        <v>107</v>
      </c>
      <c r="K1738" s="185" t="s">
        <v>107</v>
      </c>
      <c r="L1738" s="185"/>
    </row>
    <row r="1739" spans="1:12" x14ac:dyDescent="0.25">
      <c r="A1739" s="353">
        <f ca="1">INDEX('1.MetaData'!A:A, MATCH($D1739, '1.MetaData'!$B:$B, 0))</f>
        <v>104</v>
      </c>
      <c r="B1739" s="161" t="s">
        <v>7966</v>
      </c>
      <c r="C1739" s="184" t="s">
        <v>4878</v>
      </c>
      <c r="D1739" s="359" t="str">
        <f ca="1">IF(
    NOT(ISERROR(_xlfn.XLOOKUP($B1739, '4.Illumina'!F:F, '4.Illumina'!E:E))),
    _xlfn.XLOOKUP($B1739, '4.Illumina'!F:F, '4.Illumina'!E:E),
    IF(
        NOT(ISERROR(_xlfn.XLOOKUP($B1739, '4.PacBio'!F:F, '4.PacBio'!E:E))),
        _xlfn.XLOOKUP($B1739, '4.PacBio'!F:F, '4.PacBio'!E:E),
        IF(
            NOT(ISERROR(_xlfn.XLOOKUP($B1739, '4.HiCLibrary'!F:F, '4.HiCLibrary'!E:E))),
            _xlfn.XLOOKUP($B1739, '4.HiCLibrary'!F:F, '4.HiCLibrary'!E:E),
            IFERROR(
                _xlfn.XLOOKUP($B1739, '4.ONT'!F:F, '4.ONT'!E:E, "?"),
                "?"
            )
        )
    )
)</f>
        <v>OG104</v>
      </c>
      <c r="E1739" s="360" t="str">
        <f>CONCATENATE(B1739,"_",I1739)</f>
        <v>OG104M_D_SBL_PACB_250113_AD</v>
      </c>
      <c r="F1739" s="183" t="s">
        <v>6463</v>
      </c>
      <c r="G1739" s="183" t="s">
        <v>6499</v>
      </c>
      <c r="H1739" s="289">
        <v>45670</v>
      </c>
      <c r="I1739" s="183" t="s">
        <v>7970</v>
      </c>
      <c r="J1739" s="183" t="s">
        <v>5096</v>
      </c>
      <c r="K1739" s="185">
        <v>1</v>
      </c>
      <c r="L1739" s="185"/>
    </row>
    <row r="1740" spans="1:12" x14ac:dyDescent="0.25">
      <c r="A1740" s="353">
        <f ca="1">INDEX('1.MetaData'!A:A, MATCH($D1740, '1.MetaData'!$B:$B, 0))</f>
        <v>848</v>
      </c>
      <c r="B1740" s="161" t="s">
        <v>7967</v>
      </c>
      <c r="C1740" s="184" t="s">
        <v>4878</v>
      </c>
      <c r="D1740" s="359" t="str">
        <f ca="1">IF(
    NOT(ISERROR(_xlfn.XLOOKUP($B1740, '4.Illumina'!F:F, '4.Illumina'!E:E))),
    _xlfn.XLOOKUP($B1740, '4.Illumina'!F:F, '4.Illumina'!E:E),
    IF(
        NOT(ISERROR(_xlfn.XLOOKUP($B1740, '4.PacBio'!F:F, '4.PacBio'!E:E))),
        _xlfn.XLOOKUP($B1740, '4.PacBio'!F:F, '4.PacBio'!E:E),
        IF(
            NOT(ISERROR(_xlfn.XLOOKUP($B1740, '4.HiCLibrary'!F:F, '4.HiCLibrary'!E:E))),
            _xlfn.XLOOKUP($B1740, '4.HiCLibrary'!F:F, '4.HiCLibrary'!E:E),
            IFERROR(
                _xlfn.XLOOKUP($B1740, '4.ONT'!F:F, '4.ONT'!E:E, "?"),
                "?"
            )
        )
    )
)</f>
        <v>OG848</v>
      </c>
      <c r="E1740" s="360" t="str">
        <f>CONCATENATE(B1740,"_",I1740)</f>
        <v>OG848U_D_SBL_PACB_250113_AD</v>
      </c>
      <c r="F1740" s="183" t="s">
        <v>6463</v>
      </c>
      <c r="G1740" s="183" t="s">
        <v>6499</v>
      </c>
      <c r="H1740" s="289">
        <v>45670</v>
      </c>
      <c r="I1740" s="183" t="s">
        <v>7970</v>
      </c>
      <c r="J1740" s="183" t="s">
        <v>5098</v>
      </c>
      <c r="K1740" s="185">
        <v>1</v>
      </c>
      <c r="L1740" s="185"/>
    </row>
    <row r="1741" spans="1:12" x14ac:dyDescent="0.25">
      <c r="A1741" s="353">
        <f ca="1">INDEX('1.MetaData'!A:A, MATCH($D1741, '1.MetaData'!$B:$B, 0))</f>
        <v>1161</v>
      </c>
      <c r="B1741" s="161" t="s">
        <v>7968</v>
      </c>
      <c r="C1741" s="184" t="s">
        <v>4878</v>
      </c>
      <c r="D1741" s="359" t="str">
        <f ca="1">IF(
    NOT(ISERROR(_xlfn.XLOOKUP($B1741, '4.Illumina'!F:F, '4.Illumina'!E:E))),
    _xlfn.XLOOKUP($B1741, '4.Illumina'!F:F, '4.Illumina'!E:E),
    IF(
        NOT(ISERROR(_xlfn.XLOOKUP($B1741, '4.PacBio'!F:F, '4.PacBio'!E:E))),
        _xlfn.XLOOKUP($B1741, '4.PacBio'!F:F, '4.PacBio'!E:E),
        IF(
            NOT(ISERROR(_xlfn.XLOOKUP($B1741, '4.HiCLibrary'!F:F, '4.HiCLibrary'!E:E))),
            _xlfn.XLOOKUP($B1741, '4.HiCLibrary'!F:F, '4.HiCLibrary'!E:E),
            IFERROR(
                _xlfn.XLOOKUP($B1741, '4.ONT'!F:F, '4.ONT'!E:E, "?"),
                "?"
            )
        )
    )
)</f>
        <v>OG1161</v>
      </c>
      <c r="E1741" s="360" t="str">
        <f>CONCATENATE(B1741,"_",I1741)</f>
        <v>OG1161B_D4_SBL_PACB_250113_AD</v>
      </c>
      <c r="F1741" s="183" t="s">
        <v>6463</v>
      </c>
      <c r="G1741" s="183" t="s">
        <v>6499</v>
      </c>
      <c r="H1741" s="289">
        <v>45670</v>
      </c>
      <c r="I1741" s="183" t="s">
        <v>7970</v>
      </c>
      <c r="J1741" s="183" t="s">
        <v>5100</v>
      </c>
      <c r="K1741" s="185">
        <v>1</v>
      </c>
      <c r="L1741" s="185"/>
    </row>
    <row r="1742" spans="1:12" x14ac:dyDescent="0.25">
      <c r="A1742" s="353">
        <f ca="1">INDEX('1.MetaData'!A:A, MATCH($D1742, '1.MetaData'!$B:$B, 0))</f>
        <v>1161</v>
      </c>
      <c r="B1742" s="161" t="s">
        <v>7969</v>
      </c>
      <c r="C1742" s="184" t="s">
        <v>4878</v>
      </c>
      <c r="D1742" s="359" t="str">
        <f ca="1">IF(
    NOT(ISERROR(_xlfn.XLOOKUP($B1742, '4.Illumina'!F:F, '4.Illumina'!E:E))),
    _xlfn.XLOOKUP($B1742, '4.Illumina'!F:F, '4.Illumina'!E:E),
    IF(
        NOT(ISERROR(_xlfn.XLOOKUP($B1742, '4.PacBio'!F:F, '4.PacBio'!E:E))),
        _xlfn.XLOOKUP($B1742, '4.PacBio'!F:F, '4.PacBio'!E:E),
        IF(
            NOT(ISERROR(_xlfn.XLOOKUP($B1742, '4.HiCLibrary'!F:F, '4.HiCLibrary'!E:E))),
            _xlfn.XLOOKUP($B1742, '4.HiCLibrary'!F:F, '4.HiCLibrary'!E:E),
            IFERROR(
                _xlfn.XLOOKUP($B1742, '4.ONT'!F:F, '4.ONT'!E:E, "?"),
                "?"
            )
        )
    )
)</f>
        <v>OG1161</v>
      </c>
      <c r="E1742" s="360" t="str">
        <f>CONCATENATE(B1742,"_",I1742)</f>
        <v>OG1161B_D5_SBL_PACB_250113_AD</v>
      </c>
      <c r="F1742" s="183" t="s">
        <v>6463</v>
      </c>
      <c r="G1742" s="183" t="s">
        <v>6499</v>
      </c>
      <c r="H1742" s="289">
        <v>45670</v>
      </c>
      <c r="I1742" s="183" t="s">
        <v>7970</v>
      </c>
      <c r="J1742" s="183" t="s">
        <v>5102</v>
      </c>
      <c r="K1742" s="185">
        <v>1</v>
      </c>
      <c r="L1742" s="185"/>
    </row>
    <row r="1743" spans="1:12" x14ac:dyDescent="0.25">
      <c r="A1743" s="353">
        <f ca="1">INDEX('1.MetaData'!A:A, MATCH($D1743, '1.MetaData'!$B:$B, 0))</f>
        <v>665</v>
      </c>
      <c r="B1743" s="161" t="s">
        <v>7345</v>
      </c>
      <c r="C1743" s="184" t="s">
        <v>4878</v>
      </c>
      <c r="D1743" s="359" t="str">
        <f ca="1">IF(
    NOT(ISERROR(_xlfn.XLOOKUP($B1743, '4.Illumina'!F:F, '4.Illumina'!E:E))),
    _xlfn.XLOOKUP($B1743, '4.Illumina'!F:F, '4.Illumina'!E:E),
    IF(
        NOT(ISERROR(_xlfn.XLOOKUP($B1743, '4.PacBio'!F:F, '4.PacBio'!E:E))),
        _xlfn.XLOOKUP($B1743, '4.PacBio'!F:F, '4.PacBio'!E:E),
        IF(
            NOT(ISERROR(_xlfn.XLOOKUP($B1743, '4.HiCLibrary'!F:F, '4.HiCLibrary'!E:E))),
            _xlfn.XLOOKUP($B1743, '4.HiCLibrary'!F:F, '4.HiCLibrary'!E:E),
            IFERROR(
                _xlfn.XLOOKUP($B1743, '4.ONT'!F:F, '4.ONT'!E:E, "?"),
                "?"
            )
        )
    )
)</f>
        <v>OG665</v>
      </c>
      <c r="E1743" s="360" t="str">
        <f ca="1">CONCATENATE(B1743,"_",I1743)</f>
        <v>OG665L-1_HICL_PACB_250114_AD</v>
      </c>
      <c r="F1743" s="183" t="s">
        <v>6468</v>
      </c>
      <c r="G1743" s="183" t="s">
        <v>6471</v>
      </c>
      <c r="H1743" s="289">
        <v>45671</v>
      </c>
      <c r="I1743" s="183" t="s">
        <v>7988</v>
      </c>
      <c r="J1743" s="183" t="s">
        <v>107</v>
      </c>
      <c r="K1743" s="185" t="s">
        <v>107</v>
      </c>
      <c r="L1743" s="185"/>
    </row>
    <row r="1744" spans="1:12" x14ac:dyDescent="0.25">
      <c r="A1744" s="353">
        <f ca="1">INDEX('1.MetaData'!A:A, MATCH($D1744, '1.MetaData'!$B:$B, 0))</f>
        <v>673</v>
      </c>
      <c r="B1744" s="161" t="s">
        <v>7358</v>
      </c>
      <c r="C1744" s="184" t="s">
        <v>4878</v>
      </c>
      <c r="D1744" s="359" t="str">
        <f ca="1">IF(
    NOT(ISERROR(_xlfn.XLOOKUP($B1744, '4.Illumina'!F:F, '4.Illumina'!E:E))),
    _xlfn.XLOOKUP($B1744, '4.Illumina'!F:F, '4.Illumina'!E:E),
    IF(
        NOT(ISERROR(_xlfn.XLOOKUP($B1744, '4.PacBio'!F:F, '4.PacBio'!E:E))),
        _xlfn.XLOOKUP($B1744, '4.PacBio'!F:F, '4.PacBio'!E:E),
        IF(
            NOT(ISERROR(_xlfn.XLOOKUP($B1744, '4.HiCLibrary'!F:F, '4.HiCLibrary'!E:E))),
            _xlfn.XLOOKUP($B1744, '4.HiCLibrary'!F:F, '4.HiCLibrary'!E:E),
            IFERROR(
                _xlfn.XLOOKUP($B1744, '4.ONT'!F:F, '4.ONT'!E:E, "?"),
                "?"
            )
        )
    )
)</f>
        <v>OG673</v>
      </c>
      <c r="E1744" s="360" t="str">
        <f ca="1">CONCATENATE(B1744,"_",I1744)</f>
        <v>OG673L-1_HICL_PACB_250114_AD</v>
      </c>
      <c r="F1744" s="183" t="s">
        <v>6468</v>
      </c>
      <c r="G1744" s="183" t="s">
        <v>6471</v>
      </c>
      <c r="H1744" s="289">
        <v>45671</v>
      </c>
      <c r="I1744" s="183" t="s">
        <v>7988</v>
      </c>
      <c r="J1744" s="183" t="s">
        <v>107</v>
      </c>
      <c r="K1744" s="185" t="s">
        <v>107</v>
      </c>
      <c r="L1744" s="185"/>
    </row>
    <row r="1745" spans="1:12" x14ac:dyDescent="0.25">
      <c r="A1745" s="353">
        <f ca="1">INDEX('1.MetaData'!A:A, MATCH($D1745, '1.MetaData'!$B:$B, 0))</f>
        <v>676</v>
      </c>
      <c r="B1745" s="161" t="s">
        <v>7361</v>
      </c>
      <c r="C1745" s="184" t="s">
        <v>4878</v>
      </c>
      <c r="D1745" s="359" t="str">
        <f ca="1">IF(
    NOT(ISERROR(_xlfn.XLOOKUP($B1745, '4.Illumina'!F:F, '4.Illumina'!E:E))),
    _xlfn.XLOOKUP($B1745, '4.Illumina'!F:F, '4.Illumina'!E:E),
    IF(
        NOT(ISERROR(_xlfn.XLOOKUP($B1745, '4.PacBio'!F:F, '4.PacBio'!E:E))),
        _xlfn.XLOOKUP($B1745, '4.PacBio'!F:F, '4.PacBio'!E:E),
        IF(
            NOT(ISERROR(_xlfn.XLOOKUP($B1745, '4.HiCLibrary'!F:F, '4.HiCLibrary'!E:E))),
            _xlfn.XLOOKUP($B1745, '4.HiCLibrary'!F:F, '4.HiCLibrary'!E:E),
            IFERROR(
                _xlfn.XLOOKUP($B1745, '4.ONT'!F:F, '4.ONT'!E:E, "?"),
                "?"
            )
        )
    )
)</f>
        <v>OG676</v>
      </c>
      <c r="E1745" s="360" t="str">
        <f ca="1">CONCATENATE(B1745,"_",I1745)</f>
        <v>OG676G-1_HICL_PACB_250114_AD</v>
      </c>
      <c r="F1745" s="183" t="s">
        <v>6468</v>
      </c>
      <c r="G1745" s="183" t="s">
        <v>6471</v>
      </c>
      <c r="H1745" s="289">
        <v>45671</v>
      </c>
      <c r="I1745" s="183" t="s">
        <v>7988</v>
      </c>
      <c r="J1745" s="183" t="s">
        <v>107</v>
      </c>
      <c r="K1745" s="185" t="s">
        <v>107</v>
      </c>
      <c r="L1745" s="185"/>
    </row>
    <row r="1746" spans="1:12" x14ac:dyDescent="0.25">
      <c r="A1746" s="353">
        <f ca="1">INDEX('1.MetaData'!A:A, MATCH($D1746, '1.MetaData'!$B:$B, 0))</f>
        <v>678</v>
      </c>
      <c r="B1746" s="161" t="s">
        <v>7364</v>
      </c>
      <c r="C1746" s="184" t="s">
        <v>4878</v>
      </c>
      <c r="D1746" s="359" t="str">
        <f ca="1">IF(
    NOT(ISERROR(_xlfn.XLOOKUP($B1746, '4.Illumina'!F:F, '4.Illumina'!E:E))),
    _xlfn.XLOOKUP($B1746, '4.Illumina'!F:F, '4.Illumina'!E:E),
    IF(
        NOT(ISERROR(_xlfn.XLOOKUP($B1746, '4.PacBio'!F:F, '4.PacBio'!E:E))),
        _xlfn.XLOOKUP($B1746, '4.PacBio'!F:F, '4.PacBio'!E:E),
        IF(
            NOT(ISERROR(_xlfn.XLOOKUP($B1746, '4.HiCLibrary'!F:F, '4.HiCLibrary'!E:E))),
            _xlfn.XLOOKUP($B1746, '4.HiCLibrary'!F:F, '4.HiCLibrary'!E:E),
            IFERROR(
                _xlfn.XLOOKUP($B1746, '4.ONT'!F:F, '4.ONT'!E:E, "?"),
                "?"
            )
        )
    )
)</f>
        <v>OG678</v>
      </c>
      <c r="E1746" s="360" t="str">
        <f ca="1">CONCATENATE(B1746,"_",I1746)</f>
        <v>OG678G-1_HICL_PACB_250114_AD</v>
      </c>
      <c r="F1746" s="183" t="s">
        <v>6468</v>
      </c>
      <c r="G1746" s="183" t="s">
        <v>6471</v>
      </c>
      <c r="H1746" s="289">
        <v>45671</v>
      </c>
      <c r="I1746" s="183" t="s">
        <v>7988</v>
      </c>
      <c r="J1746" s="183" t="s">
        <v>107</v>
      </c>
      <c r="K1746" s="185" t="s">
        <v>107</v>
      </c>
      <c r="L1746" s="185"/>
    </row>
    <row r="1747" spans="1:12" x14ac:dyDescent="0.25">
      <c r="A1747" s="353">
        <f ca="1">INDEX('1.MetaData'!A:A, MATCH($D1747, '1.MetaData'!$B:$B, 0))</f>
        <v>683</v>
      </c>
      <c r="B1747" s="161" t="s">
        <v>7367</v>
      </c>
      <c r="C1747" s="184" t="s">
        <v>4878</v>
      </c>
      <c r="D1747" s="359" t="str">
        <f ca="1">IF(
    NOT(ISERROR(_xlfn.XLOOKUP($B1747, '4.Illumina'!F:F, '4.Illumina'!E:E))),
    _xlfn.XLOOKUP($B1747, '4.Illumina'!F:F, '4.Illumina'!E:E),
    IF(
        NOT(ISERROR(_xlfn.XLOOKUP($B1747, '4.PacBio'!F:F, '4.PacBio'!E:E))),
        _xlfn.XLOOKUP($B1747, '4.PacBio'!F:F, '4.PacBio'!E:E),
        IF(
            NOT(ISERROR(_xlfn.XLOOKUP($B1747, '4.HiCLibrary'!F:F, '4.HiCLibrary'!E:E))),
            _xlfn.XLOOKUP($B1747, '4.HiCLibrary'!F:F, '4.HiCLibrary'!E:E),
            IFERROR(
                _xlfn.XLOOKUP($B1747, '4.ONT'!F:F, '4.ONT'!E:E, "?"),
                "?"
            )
        )
    )
)</f>
        <v>OG683</v>
      </c>
      <c r="E1747" s="360" t="str">
        <f ca="1">CONCATENATE(B1747,"_",I1747)</f>
        <v>OG683L-1_HICL_PACB_250114_AD</v>
      </c>
      <c r="F1747" s="183" t="s">
        <v>6468</v>
      </c>
      <c r="G1747" s="183" t="s">
        <v>6471</v>
      </c>
      <c r="H1747" s="289">
        <v>45671</v>
      </c>
      <c r="I1747" s="183" t="s">
        <v>7988</v>
      </c>
      <c r="J1747" s="183" t="s">
        <v>107</v>
      </c>
      <c r="K1747" s="185" t="s">
        <v>107</v>
      </c>
      <c r="L1747" s="185"/>
    </row>
    <row r="1748" spans="1:12" x14ac:dyDescent="0.25">
      <c r="A1748" s="353">
        <f ca="1">INDEX('1.MetaData'!A:A, MATCH($D1748, '1.MetaData'!$B:$B, 0))</f>
        <v>702</v>
      </c>
      <c r="B1748" s="161" t="s">
        <v>7397</v>
      </c>
      <c r="C1748" s="184" t="s">
        <v>4878</v>
      </c>
      <c r="D1748" s="359" t="str">
        <f ca="1">IF(
    NOT(ISERROR(_xlfn.XLOOKUP($B1748, '4.Illumina'!F:F, '4.Illumina'!E:E))),
    _xlfn.XLOOKUP($B1748, '4.Illumina'!F:F, '4.Illumina'!E:E),
    IF(
        NOT(ISERROR(_xlfn.XLOOKUP($B1748, '4.PacBio'!F:F, '4.PacBio'!E:E))),
        _xlfn.XLOOKUP($B1748, '4.PacBio'!F:F, '4.PacBio'!E:E),
        IF(
            NOT(ISERROR(_xlfn.XLOOKUP($B1748, '4.HiCLibrary'!F:F, '4.HiCLibrary'!E:E))),
            _xlfn.XLOOKUP($B1748, '4.HiCLibrary'!F:F, '4.HiCLibrary'!E:E),
            IFERROR(
                _xlfn.XLOOKUP($B1748, '4.ONT'!F:F, '4.ONT'!E:E, "?"),
                "?"
            )
        )
    )
)</f>
        <v>OG702</v>
      </c>
      <c r="E1748" s="360" t="str">
        <f ca="1">CONCATENATE(B1748,"_",I1748)</f>
        <v>OG702G-1_HICL_PACB_250114_AD</v>
      </c>
      <c r="F1748" s="183" t="s">
        <v>6468</v>
      </c>
      <c r="G1748" s="183" t="s">
        <v>6471</v>
      </c>
      <c r="H1748" s="289">
        <v>45671</v>
      </c>
      <c r="I1748" s="183" t="s">
        <v>7988</v>
      </c>
      <c r="J1748" s="183" t="s">
        <v>107</v>
      </c>
      <c r="K1748" s="185" t="s">
        <v>107</v>
      </c>
      <c r="L1748" s="185"/>
    </row>
  </sheetData>
  <phoneticPr fontId="2" type="noConversion"/>
  <conditionalFormatting sqref="E1:E1048576">
    <cfRule type="duplicateValues" dxfId="0" priority="1"/>
  </conditionalFormatting>
  <pageMargins left="0.7" right="0.7" top="0.75" bottom="0.75" header="0.3" footer="0.3"/>
  <pageSetup paperSize="9" orientation="portrait" r:id="rId1"/>
  <tableParts count="1">
    <tablePart r:id="rId2"/>
  </tableParts>
  <extLst>
    <ext xmlns:x14="http://schemas.microsoft.com/office/spreadsheetml/2009/9/main" uri="{CCE6A557-97BC-4b89-ADB6-D9C93CAAB3DF}">
      <x14:dataValidations xmlns:xm="http://schemas.microsoft.com/office/excel/2006/main" count="3">
        <x14:dataValidation type="list" allowBlank="1" showInputMessage="1" showErrorMessage="1" promptTitle="Technology" prompt="Select sequencing technology" xr:uid="{23108F0C-2CCC-4C1D-B0EC-D2E4B6F10939}">
          <x14:formula1>
            <xm:f>Validation!$A$480:$A$483</xm:f>
          </x14:formula1>
          <xm:sqref>F2:F1748</xm:sqref>
        </x14:dataValidation>
        <x14:dataValidation type="list" allowBlank="1" showInputMessage="1" showErrorMessage="1" xr:uid="{F8EA66BF-9612-457D-90A7-A1DB07C90BB1}">
          <x14:formula1>
            <xm:f>Validation!$A$477</xm:f>
          </x14:formula1>
          <xm:sqref>C2:C1748</xm:sqref>
        </x14:dataValidation>
        <x14:dataValidation type="list" allowBlank="1" showInputMessage="1" showErrorMessage="1" promptTitle="Sequencing instrument" prompt="Select sequencing instrument" xr:uid="{3359DAA1-28BD-4CA1-85AE-695F128173FC}">
          <x14:formula1>
            <xm:f>Validation!$A$486:$A$491</xm:f>
          </x14:formula1>
          <xm:sqref>G2:G1748</xm:sqref>
        </x14:dataValidation>
      </x14:dataValidations>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AB8323-C405-2347-9C10-5EA89B9A50EB}">
  <sheetPr codeName="Sheet11"/>
  <dimension ref="A1:J273"/>
  <sheetViews>
    <sheetView topLeftCell="A196" zoomScale="110" zoomScaleNormal="110" workbookViewId="0">
      <selection activeCell="B217" sqref="B217"/>
    </sheetView>
  </sheetViews>
  <sheetFormatPr defaultColWidth="11.42578125" defaultRowHeight="15" x14ac:dyDescent="0.25"/>
  <cols>
    <col min="1" max="1" width="16.42578125" bestFit="1" customWidth="1"/>
    <col min="2" max="2" width="38.140625" bestFit="1" customWidth="1"/>
    <col min="4" max="4" width="11.42578125" style="44"/>
    <col min="6" max="6" width="22.140625" customWidth="1"/>
    <col min="8" max="8" width="11.140625" customWidth="1"/>
    <col min="9" max="9" width="12.28515625" customWidth="1"/>
    <col min="10" max="10" width="46" customWidth="1"/>
  </cols>
  <sheetData>
    <row r="1" spans="1:10" x14ac:dyDescent="0.25">
      <c r="A1" t="s">
        <v>1</v>
      </c>
      <c r="B1" t="s">
        <v>7635</v>
      </c>
      <c r="C1" t="s">
        <v>7636</v>
      </c>
      <c r="D1" t="s">
        <v>7637</v>
      </c>
      <c r="E1" t="s">
        <v>7638</v>
      </c>
      <c r="F1" t="s">
        <v>7639</v>
      </c>
      <c r="G1" t="s">
        <v>7640</v>
      </c>
      <c r="H1" t="s">
        <v>7641</v>
      </c>
      <c r="I1" t="s">
        <v>3</v>
      </c>
      <c r="J1" t="s">
        <v>5</v>
      </c>
    </row>
    <row r="2" spans="1:10" x14ac:dyDescent="0.25">
      <c r="A2" t="s">
        <v>9</v>
      </c>
      <c r="B2" t="s">
        <v>67</v>
      </c>
      <c r="C2" t="s">
        <v>7642</v>
      </c>
      <c r="D2" t="b">
        <v>1</v>
      </c>
      <c r="E2" t="b">
        <v>0</v>
      </c>
      <c r="F2" t="s">
        <v>67</v>
      </c>
      <c r="G2" t="b">
        <v>1</v>
      </c>
    </row>
    <row r="3" spans="1:10" x14ac:dyDescent="0.25">
      <c r="A3" t="s">
        <v>9</v>
      </c>
      <c r="B3" t="s">
        <v>11</v>
      </c>
      <c r="C3" t="s">
        <v>7643</v>
      </c>
      <c r="D3" t="b">
        <v>1</v>
      </c>
      <c r="E3" t="b">
        <v>1</v>
      </c>
      <c r="F3" t="s">
        <v>11</v>
      </c>
      <c r="G3" t="b">
        <v>1</v>
      </c>
    </row>
    <row r="4" spans="1:10" x14ac:dyDescent="0.25">
      <c r="A4" t="s">
        <v>9</v>
      </c>
      <c r="B4" t="s">
        <v>68</v>
      </c>
      <c r="C4" t="s">
        <v>7644</v>
      </c>
      <c r="D4" t="b">
        <v>0</v>
      </c>
      <c r="E4" t="b">
        <v>0</v>
      </c>
      <c r="F4" t="s">
        <v>68</v>
      </c>
      <c r="G4" t="b">
        <v>1</v>
      </c>
    </row>
    <row r="5" spans="1:10" x14ac:dyDescent="0.25">
      <c r="A5" t="s">
        <v>9</v>
      </c>
      <c r="B5" t="s">
        <v>69</v>
      </c>
      <c r="C5" t="s">
        <v>7642</v>
      </c>
      <c r="D5" t="b">
        <v>0</v>
      </c>
      <c r="E5" t="b">
        <v>0</v>
      </c>
      <c r="F5" t="s">
        <v>69</v>
      </c>
      <c r="G5" t="b">
        <v>1</v>
      </c>
    </row>
    <row r="6" spans="1:10" x14ac:dyDescent="0.25">
      <c r="A6" t="s">
        <v>9</v>
      </c>
      <c r="B6" t="s">
        <v>70</v>
      </c>
      <c r="C6" t="s">
        <v>7642</v>
      </c>
      <c r="D6" t="b">
        <v>0</v>
      </c>
      <c r="E6" t="b">
        <v>0</v>
      </c>
      <c r="F6" t="s">
        <v>70</v>
      </c>
      <c r="G6" t="b">
        <v>1</v>
      </c>
    </row>
    <row r="7" spans="1:10" x14ac:dyDescent="0.25">
      <c r="A7" t="s">
        <v>9</v>
      </c>
      <c r="B7" t="s">
        <v>71</v>
      </c>
      <c r="C7" t="s">
        <v>7644</v>
      </c>
      <c r="D7" t="b">
        <v>0</v>
      </c>
      <c r="E7" t="b">
        <v>0</v>
      </c>
      <c r="F7" t="s">
        <v>7645</v>
      </c>
      <c r="G7" t="b">
        <v>1</v>
      </c>
    </row>
    <row r="8" spans="1:10" x14ac:dyDescent="0.25">
      <c r="A8" t="s">
        <v>9</v>
      </c>
      <c r="B8" t="s">
        <v>72</v>
      </c>
      <c r="C8" t="s">
        <v>7646</v>
      </c>
      <c r="D8" t="b">
        <v>0</v>
      </c>
      <c r="E8" t="b">
        <v>0</v>
      </c>
      <c r="F8" t="s">
        <v>72</v>
      </c>
      <c r="G8" t="b">
        <v>1</v>
      </c>
    </row>
    <row r="9" spans="1:10" x14ac:dyDescent="0.25">
      <c r="A9" t="s">
        <v>9</v>
      </c>
      <c r="B9" t="s">
        <v>73</v>
      </c>
      <c r="C9" t="s">
        <v>7644</v>
      </c>
      <c r="D9" t="b">
        <v>0</v>
      </c>
      <c r="E9" t="b">
        <v>0</v>
      </c>
      <c r="F9" t="s">
        <v>7647</v>
      </c>
      <c r="G9" t="b">
        <v>1</v>
      </c>
    </row>
    <row r="10" spans="1:10" x14ac:dyDescent="0.25">
      <c r="A10" t="s">
        <v>9</v>
      </c>
      <c r="B10" t="s">
        <v>74</v>
      </c>
      <c r="C10" t="s">
        <v>7646</v>
      </c>
      <c r="D10" t="b">
        <v>0</v>
      </c>
      <c r="E10" t="b">
        <v>0</v>
      </c>
      <c r="F10" t="s">
        <v>74</v>
      </c>
      <c r="G10" t="b">
        <v>1</v>
      </c>
    </row>
    <row r="11" spans="1:10" x14ac:dyDescent="0.25">
      <c r="A11" t="s">
        <v>9</v>
      </c>
      <c r="B11" t="s">
        <v>75</v>
      </c>
      <c r="C11" t="s">
        <v>7644</v>
      </c>
      <c r="D11" t="b">
        <v>0</v>
      </c>
      <c r="E11" t="b">
        <v>0</v>
      </c>
      <c r="F11" t="s">
        <v>7648</v>
      </c>
      <c r="G11" t="b">
        <v>1</v>
      </c>
    </row>
    <row r="12" spans="1:10" x14ac:dyDescent="0.25">
      <c r="A12" t="s">
        <v>9</v>
      </c>
      <c r="B12" t="s">
        <v>76</v>
      </c>
      <c r="C12" t="s">
        <v>7646</v>
      </c>
      <c r="D12" t="b">
        <v>0</v>
      </c>
      <c r="E12" t="b">
        <v>0</v>
      </c>
      <c r="F12" t="s">
        <v>76</v>
      </c>
      <c r="G12" t="b">
        <v>1</v>
      </c>
    </row>
    <row r="13" spans="1:10" ht="14.25" customHeight="1" x14ac:dyDescent="0.25">
      <c r="A13" t="s">
        <v>9</v>
      </c>
      <c r="B13" t="s">
        <v>77</v>
      </c>
      <c r="C13" t="s">
        <v>7644</v>
      </c>
      <c r="D13" t="b">
        <v>0</v>
      </c>
      <c r="E13" t="b">
        <v>0</v>
      </c>
      <c r="F13" t="s">
        <v>7649</v>
      </c>
      <c r="G13" t="b">
        <v>1</v>
      </c>
    </row>
    <row r="14" spans="1:10" x14ac:dyDescent="0.25">
      <c r="A14" t="s">
        <v>9</v>
      </c>
      <c r="B14" t="s">
        <v>78</v>
      </c>
      <c r="C14" t="s">
        <v>7646</v>
      </c>
      <c r="D14" t="b">
        <v>0</v>
      </c>
      <c r="E14" t="b">
        <v>0</v>
      </c>
      <c r="F14" t="s">
        <v>78</v>
      </c>
      <c r="G14" t="b">
        <v>1</v>
      </c>
    </row>
    <row r="15" spans="1:10" x14ac:dyDescent="0.25">
      <c r="A15" t="s">
        <v>9</v>
      </c>
      <c r="B15" t="s">
        <v>79</v>
      </c>
      <c r="C15" t="s">
        <v>7642</v>
      </c>
      <c r="D15" t="b">
        <v>0</v>
      </c>
      <c r="E15" t="b">
        <v>0</v>
      </c>
      <c r="F15" t="s">
        <v>7650</v>
      </c>
      <c r="G15" t="b">
        <v>1</v>
      </c>
    </row>
    <row r="16" spans="1:10" x14ac:dyDescent="0.25">
      <c r="A16" t="s">
        <v>9</v>
      </c>
      <c r="B16" t="s">
        <v>7651</v>
      </c>
      <c r="C16" t="s">
        <v>7646</v>
      </c>
      <c r="D16" t="b">
        <v>0</v>
      </c>
      <c r="E16" t="b">
        <v>0</v>
      </c>
      <c r="F16" t="s">
        <v>80</v>
      </c>
      <c r="G16" t="b">
        <v>1</v>
      </c>
    </row>
    <row r="17" spans="1:7" x14ac:dyDescent="0.25">
      <c r="A17" t="s">
        <v>9</v>
      </c>
      <c r="B17" t="s">
        <v>81</v>
      </c>
      <c r="C17" t="s">
        <v>7644</v>
      </c>
      <c r="D17" t="b">
        <v>0</v>
      </c>
      <c r="E17" t="b">
        <v>0</v>
      </c>
      <c r="F17" t="s">
        <v>7652</v>
      </c>
      <c r="G17" t="b">
        <v>1</v>
      </c>
    </row>
    <row r="18" spans="1:7" x14ac:dyDescent="0.25">
      <c r="A18" t="s">
        <v>9</v>
      </c>
      <c r="B18" t="s">
        <v>82</v>
      </c>
      <c r="C18" t="s">
        <v>7646</v>
      </c>
      <c r="D18" t="b">
        <v>0</v>
      </c>
      <c r="E18" t="b">
        <v>0</v>
      </c>
      <c r="F18" t="s">
        <v>82</v>
      </c>
      <c r="G18" t="b">
        <v>1</v>
      </c>
    </row>
    <row r="19" spans="1:7" x14ac:dyDescent="0.25">
      <c r="A19" t="s">
        <v>9</v>
      </c>
      <c r="B19" t="s">
        <v>83</v>
      </c>
      <c r="C19" t="s">
        <v>7644</v>
      </c>
      <c r="D19" t="b">
        <v>0</v>
      </c>
      <c r="E19" t="b">
        <v>0</v>
      </c>
      <c r="F19" t="s">
        <v>7653</v>
      </c>
      <c r="G19" t="b">
        <v>1</v>
      </c>
    </row>
    <row r="20" spans="1:7" x14ac:dyDescent="0.25">
      <c r="A20" t="s">
        <v>9</v>
      </c>
      <c r="B20" t="s">
        <v>84</v>
      </c>
      <c r="C20" t="s">
        <v>7654</v>
      </c>
      <c r="D20" t="b">
        <v>0</v>
      </c>
      <c r="E20" t="b">
        <v>0</v>
      </c>
      <c r="F20" t="s">
        <v>7655</v>
      </c>
      <c r="G20" t="b">
        <v>1</v>
      </c>
    </row>
    <row r="21" spans="1:7" x14ac:dyDescent="0.25">
      <c r="A21" t="s">
        <v>9</v>
      </c>
      <c r="B21" t="s">
        <v>85</v>
      </c>
      <c r="C21" t="s">
        <v>7654</v>
      </c>
      <c r="D21" t="b">
        <v>0</v>
      </c>
      <c r="E21" t="b">
        <v>0</v>
      </c>
      <c r="F21" t="s">
        <v>7656</v>
      </c>
      <c r="G21" t="b">
        <v>1</v>
      </c>
    </row>
    <row r="22" spans="1:7" x14ac:dyDescent="0.25">
      <c r="A22" t="s">
        <v>9</v>
      </c>
      <c r="B22" t="s">
        <v>86</v>
      </c>
      <c r="C22" t="s">
        <v>7654</v>
      </c>
      <c r="D22" t="b">
        <v>0</v>
      </c>
      <c r="E22" t="b">
        <v>0</v>
      </c>
      <c r="F22" t="s">
        <v>7657</v>
      </c>
      <c r="G22" t="b">
        <v>1</v>
      </c>
    </row>
    <row r="23" spans="1:7" x14ac:dyDescent="0.25">
      <c r="A23" t="s">
        <v>9</v>
      </c>
      <c r="B23" t="s">
        <v>87</v>
      </c>
      <c r="C23" t="s">
        <v>7654</v>
      </c>
      <c r="D23" t="b">
        <v>0</v>
      </c>
      <c r="E23" t="b">
        <v>0</v>
      </c>
      <c r="F23" t="s">
        <v>7658</v>
      </c>
      <c r="G23" t="b">
        <v>1</v>
      </c>
    </row>
    <row r="24" spans="1:7" x14ac:dyDescent="0.25">
      <c r="A24" t="s">
        <v>9</v>
      </c>
      <c r="B24" t="s">
        <v>88</v>
      </c>
      <c r="C24" t="s">
        <v>7654</v>
      </c>
      <c r="D24" t="b">
        <v>0</v>
      </c>
      <c r="E24" t="b">
        <v>0</v>
      </c>
      <c r="F24" t="s">
        <v>88</v>
      </c>
      <c r="G24" t="b">
        <v>1</v>
      </c>
    </row>
    <row r="25" spans="1:7" x14ac:dyDescent="0.25">
      <c r="A25" t="s">
        <v>9</v>
      </c>
      <c r="B25" t="s">
        <v>89</v>
      </c>
      <c r="C25" t="s">
        <v>7644</v>
      </c>
      <c r="D25" t="b">
        <v>0</v>
      </c>
      <c r="E25" t="b">
        <v>0</v>
      </c>
      <c r="F25" t="s">
        <v>89</v>
      </c>
      <c r="G25" t="b">
        <v>1</v>
      </c>
    </row>
    <row r="26" spans="1:7" x14ac:dyDescent="0.25">
      <c r="A26" t="s">
        <v>9</v>
      </c>
      <c r="B26" t="s">
        <v>90</v>
      </c>
      <c r="C26" t="s">
        <v>7654</v>
      </c>
      <c r="D26" t="b">
        <v>0</v>
      </c>
      <c r="E26" t="b">
        <v>0</v>
      </c>
      <c r="F26" t="s">
        <v>90</v>
      </c>
      <c r="G26" t="b">
        <v>1</v>
      </c>
    </row>
    <row r="27" spans="1:7" x14ac:dyDescent="0.25">
      <c r="A27" t="s">
        <v>13</v>
      </c>
      <c r="B27" t="s">
        <v>67</v>
      </c>
      <c r="C27" t="s">
        <v>7642</v>
      </c>
      <c r="D27" t="b">
        <v>1</v>
      </c>
      <c r="E27" t="b">
        <v>0</v>
      </c>
      <c r="F27" t="s">
        <v>67</v>
      </c>
      <c r="G27" t="b">
        <v>1</v>
      </c>
    </row>
    <row r="28" spans="1:7" x14ac:dyDescent="0.25">
      <c r="A28" t="s">
        <v>13</v>
      </c>
      <c r="B28" t="s">
        <v>123</v>
      </c>
      <c r="C28" t="s">
        <v>7643</v>
      </c>
      <c r="D28" t="b">
        <v>1</v>
      </c>
      <c r="E28" t="b">
        <v>1</v>
      </c>
      <c r="F28" t="s">
        <v>11</v>
      </c>
      <c r="G28" t="b">
        <v>1</v>
      </c>
    </row>
    <row r="29" spans="1:7" x14ac:dyDescent="0.25">
      <c r="A29" t="s">
        <v>13</v>
      </c>
      <c r="B29" t="s">
        <v>124</v>
      </c>
      <c r="C29" t="s">
        <v>7654</v>
      </c>
      <c r="D29" t="b">
        <v>0</v>
      </c>
      <c r="E29" t="b">
        <v>0</v>
      </c>
      <c r="F29" t="s">
        <v>7656</v>
      </c>
      <c r="G29" t="b">
        <v>1</v>
      </c>
    </row>
    <row r="30" spans="1:7" x14ac:dyDescent="0.25">
      <c r="A30" t="s">
        <v>13</v>
      </c>
      <c r="B30" t="s">
        <v>86</v>
      </c>
      <c r="C30" t="s">
        <v>7654</v>
      </c>
      <c r="D30" t="b">
        <v>0</v>
      </c>
      <c r="E30" t="b">
        <v>0</v>
      </c>
      <c r="F30" t="s">
        <v>7657</v>
      </c>
      <c r="G30" t="b">
        <v>1</v>
      </c>
    </row>
    <row r="31" spans="1:7" x14ac:dyDescent="0.25">
      <c r="A31" t="s">
        <v>13</v>
      </c>
      <c r="B31" t="s">
        <v>87</v>
      </c>
      <c r="C31" t="s">
        <v>7654</v>
      </c>
      <c r="D31" t="b">
        <v>0</v>
      </c>
      <c r="E31" t="b">
        <v>0</v>
      </c>
      <c r="F31" t="s">
        <v>7658</v>
      </c>
      <c r="G31" t="b">
        <v>1</v>
      </c>
    </row>
    <row r="32" spans="1:7" x14ac:dyDescent="0.25">
      <c r="A32" t="s">
        <v>13</v>
      </c>
      <c r="B32" t="s">
        <v>88</v>
      </c>
      <c r="C32" t="s">
        <v>7654</v>
      </c>
      <c r="D32" t="b">
        <v>0</v>
      </c>
      <c r="E32" t="b">
        <v>0</v>
      </c>
      <c r="F32" t="s">
        <v>88</v>
      </c>
      <c r="G32" t="b">
        <v>1</v>
      </c>
    </row>
    <row r="33" spans="1:10" x14ac:dyDescent="0.25">
      <c r="A33" t="s">
        <v>13</v>
      </c>
      <c r="B33" t="s">
        <v>89</v>
      </c>
      <c r="C33" t="s">
        <v>7644</v>
      </c>
      <c r="D33" t="b">
        <v>0</v>
      </c>
      <c r="E33" t="b">
        <v>0</v>
      </c>
      <c r="F33" t="s">
        <v>89</v>
      </c>
      <c r="G33" t="b">
        <v>1</v>
      </c>
    </row>
    <row r="34" spans="1:10" x14ac:dyDescent="0.25">
      <c r="A34" t="s">
        <v>13</v>
      </c>
      <c r="B34" t="s">
        <v>125</v>
      </c>
      <c r="C34" t="s">
        <v>7659</v>
      </c>
      <c r="D34" t="b">
        <v>0</v>
      </c>
      <c r="E34" t="b">
        <v>0</v>
      </c>
      <c r="F34" t="s">
        <v>125</v>
      </c>
      <c r="G34" t="b">
        <v>1</v>
      </c>
    </row>
    <row r="35" spans="1:10" x14ac:dyDescent="0.25">
      <c r="A35" t="s">
        <v>13</v>
      </c>
      <c r="B35" t="s">
        <v>126</v>
      </c>
      <c r="C35" t="s">
        <v>7644</v>
      </c>
      <c r="D35" t="b">
        <v>0</v>
      </c>
      <c r="E35" t="b">
        <v>0</v>
      </c>
      <c r="F35" t="s">
        <v>126</v>
      </c>
      <c r="G35" t="b">
        <v>1</v>
      </c>
    </row>
    <row r="36" spans="1:10" x14ac:dyDescent="0.25">
      <c r="A36" t="s">
        <v>13</v>
      </c>
      <c r="B36" t="s">
        <v>127</v>
      </c>
      <c r="C36" t="s">
        <v>7660</v>
      </c>
      <c r="D36" t="b">
        <v>0</v>
      </c>
      <c r="E36" t="b">
        <v>0</v>
      </c>
      <c r="F36" t="s">
        <v>7661</v>
      </c>
      <c r="G36" t="b">
        <v>1</v>
      </c>
    </row>
    <row r="37" spans="1:10" x14ac:dyDescent="0.25">
      <c r="A37" t="s">
        <v>13</v>
      </c>
      <c r="B37" t="s">
        <v>128</v>
      </c>
      <c r="C37" t="s">
        <v>7654</v>
      </c>
      <c r="D37" t="b">
        <v>0</v>
      </c>
      <c r="E37" t="b">
        <v>0</v>
      </c>
      <c r="F37" t="s">
        <v>7662</v>
      </c>
      <c r="G37" t="b">
        <v>1</v>
      </c>
      <c r="J37" t="s">
        <v>7663</v>
      </c>
    </row>
    <row r="38" spans="1:10" x14ac:dyDescent="0.25">
      <c r="A38" t="s">
        <v>13</v>
      </c>
      <c r="B38" t="s">
        <v>129</v>
      </c>
      <c r="C38" t="s">
        <v>7654</v>
      </c>
      <c r="D38" t="b">
        <v>0</v>
      </c>
      <c r="E38" t="b">
        <v>0</v>
      </c>
      <c r="F38" t="s">
        <v>129</v>
      </c>
      <c r="G38" t="b">
        <v>1</v>
      </c>
    </row>
    <row r="39" spans="1:10" x14ac:dyDescent="0.25">
      <c r="A39" t="s">
        <v>13</v>
      </c>
      <c r="B39" t="s">
        <v>130</v>
      </c>
      <c r="C39" t="s">
        <v>7654</v>
      </c>
      <c r="D39" t="b">
        <v>0</v>
      </c>
      <c r="E39" t="b">
        <v>0</v>
      </c>
      <c r="F39" t="s">
        <v>130</v>
      </c>
      <c r="G39" t="b">
        <v>1</v>
      </c>
    </row>
    <row r="40" spans="1:10" x14ac:dyDescent="0.25">
      <c r="A40" t="s">
        <v>13</v>
      </c>
      <c r="B40" t="s">
        <v>131</v>
      </c>
      <c r="C40" t="s">
        <v>7654</v>
      </c>
      <c r="D40" t="b">
        <v>0</v>
      </c>
      <c r="E40" t="b">
        <v>0</v>
      </c>
      <c r="F40" t="s">
        <v>131</v>
      </c>
      <c r="G40" t="b">
        <v>1</v>
      </c>
    </row>
    <row r="41" spans="1:10" x14ac:dyDescent="0.25">
      <c r="A41" t="s">
        <v>13</v>
      </c>
      <c r="B41" t="s">
        <v>132</v>
      </c>
      <c r="C41" t="s">
        <v>7654</v>
      </c>
      <c r="D41" t="b">
        <v>0</v>
      </c>
      <c r="E41" t="b">
        <v>0</v>
      </c>
      <c r="F41" t="s">
        <v>132</v>
      </c>
      <c r="G41" t="b">
        <v>1</v>
      </c>
    </row>
    <row r="42" spans="1:10" x14ac:dyDescent="0.25">
      <c r="A42" t="s">
        <v>13</v>
      </c>
      <c r="B42" t="s">
        <v>133</v>
      </c>
      <c r="C42" t="s">
        <v>7654</v>
      </c>
      <c r="D42" t="b">
        <v>0</v>
      </c>
      <c r="E42" t="b">
        <v>0</v>
      </c>
      <c r="F42" t="s">
        <v>133</v>
      </c>
      <c r="G42" t="b">
        <v>1</v>
      </c>
    </row>
    <row r="43" spans="1:10" x14ac:dyDescent="0.25">
      <c r="A43" t="s">
        <v>13</v>
      </c>
      <c r="B43" t="s">
        <v>134</v>
      </c>
      <c r="C43" t="s">
        <v>7660</v>
      </c>
      <c r="D43" t="b">
        <v>0</v>
      </c>
      <c r="E43" t="b">
        <v>0</v>
      </c>
      <c r="F43" t="s">
        <v>7664</v>
      </c>
      <c r="G43" t="b">
        <v>1</v>
      </c>
    </row>
    <row r="44" spans="1:10" x14ac:dyDescent="0.25">
      <c r="A44" t="s">
        <v>13</v>
      </c>
      <c r="B44" t="s">
        <v>135</v>
      </c>
      <c r="C44" t="s">
        <v>7654</v>
      </c>
      <c r="D44" t="b">
        <v>0</v>
      </c>
      <c r="E44" t="b">
        <v>0</v>
      </c>
      <c r="F44" t="s">
        <v>135</v>
      </c>
      <c r="G44" t="b">
        <v>1</v>
      </c>
    </row>
    <row r="45" spans="1:10" x14ac:dyDescent="0.25">
      <c r="A45" t="s">
        <v>13</v>
      </c>
      <c r="B45" t="s">
        <v>136</v>
      </c>
      <c r="C45" t="s">
        <v>7644</v>
      </c>
      <c r="D45" t="b">
        <v>0</v>
      </c>
      <c r="E45" t="b">
        <v>0</v>
      </c>
      <c r="F45" t="s">
        <v>136</v>
      </c>
      <c r="G45" t="b">
        <v>1</v>
      </c>
    </row>
    <row r="46" spans="1:10" x14ac:dyDescent="0.25">
      <c r="A46" t="s">
        <v>13</v>
      </c>
      <c r="B46" t="s">
        <v>137</v>
      </c>
      <c r="C46" t="s">
        <v>7644</v>
      </c>
      <c r="D46" t="b">
        <v>0</v>
      </c>
      <c r="E46" t="b">
        <v>0</v>
      </c>
      <c r="F46" t="s">
        <v>137</v>
      </c>
      <c r="G46" t="b">
        <v>1</v>
      </c>
    </row>
    <row r="47" spans="1:10" x14ac:dyDescent="0.25">
      <c r="A47" t="s">
        <v>13</v>
      </c>
      <c r="B47" t="s">
        <v>138</v>
      </c>
      <c r="C47" t="s">
        <v>7646</v>
      </c>
      <c r="D47" t="b">
        <v>0</v>
      </c>
      <c r="E47" t="b">
        <v>0</v>
      </c>
      <c r="F47" t="s">
        <v>138</v>
      </c>
      <c r="G47" t="b">
        <v>1</v>
      </c>
    </row>
    <row r="48" spans="1:10" x14ac:dyDescent="0.25">
      <c r="A48" t="s">
        <v>13</v>
      </c>
      <c r="B48" t="s">
        <v>139</v>
      </c>
      <c r="D48"/>
    </row>
    <row r="49" spans="1:7" x14ac:dyDescent="0.25">
      <c r="A49" t="s">
        <v>13</v>
      </c>
      <c r="B49" t="s">
        <v>140</v>
      </c>
      <c r="C49" t="s">
        <v>7646</v>
      </c>
      <c r="D49" t="b">
        <v>0</v>
      </c>
      <c r="E49" t="b">
        <v>0</v>
      </c>
      <c r="F49" t="s">
        <v>140</v>
      </c>
      <c r="G49" t="b">
        <v>1</v>
      </c>
    </row>
    <row r="50" spans="1:7" x14ac:dyDescent="0.25">
      <c r="A50" t="s">
        <v>13</v>
      </c>
      <c r="B50" t="s">
        <v>141</v>
      </c>
      <c r="C50" t="s">
        <v>7654</v>
      </c>
      <c r="D50" t="s">
        <v>7665</v>
      </c>
      <c r="E50" t="b">
        <v>0</v>
      </c>
      <c r="F50" t="s">
        <v>7666</v>
      </c>
      <c r="G50" t="b">
        <v>1</v>
      </c>
    </row>
    <row r="51" spans="1:7" x14ac:dyDescent="0.25">
      <c r="A51" t="s">
        <v>13</v>
      </c>
      <c r="B51" t="s">
        <v>142</v>
      </c>
      <c r="C51" t="s">
        <v>7654</v>
      </c>
      <c r="D51" t="b">
        <v>0</v>
      </c>
      <c r="E51" t="b">
        <v>0</v>
      </c>
      <c r="F51" t="s">
        <v>107</v>
      </c>
      <c r="G51" t="b">
        <v>0</v>
      </c>
    </row>
    <row r="52" spans="1:7" x14ac:dyDescent="0.25">
      <c r="A52" t="s">
        <v>13</v>
      </c>
      <c r="B52" t="s">
        <v>143</v>
      </c>
      <c r="C52" t="s">
        <v>7654</v>
      </c>
      <c r="D52" t="b">
        <v>0</v>
      </c>
      <c r="E52" t="b">
        <v>0</v>
      </c>
      <c r="F52" t="s">
        <v>107</v>
      </c>
      <c r="G52" t="b">
        <v>0</v>
      </c>
    </row>
    <row r="53" spans="1:7" x14ac:dyDescent="0.25">
      <c r="A53" t="s">
        <v>13</v>
      </c>
      <c r="B53" t="s">
        <v>144</v>
      </c>
      <c r="C53" t="s">
        <v>7654</v>
      </c>
      <c r="D53" t="b">
        <v>0</v>
      </c>
      <c r="E53" t="b">
        <v>0</v>
      </c>
      <c r="F53" t="s">
        <v>107</v>
      </c>
      <c r="G53" t="b">
        <v>0</v>
      </c>
    </row>
    <row r="54" spans="1:7" x14ac:dyDescent="0.25">
      <c r="A54" t="s">
        <v>13</v>
      </c>
      <c r="B54" t="s">
        <v>145</v>
      </c>
      <c r="C54" t="s">
        <v>7654</v>
      </c>
      <c r="D54" t="b">
        <v>0</v>
      </c>
      <c r="E54" t="b">
        <v>0</v>
      </c>
      <c r="F54" t="s">
        <v>107</v>
      </c>
      <c r="G54" t="b">
        <v>0</v>
      </c>
    </row>
    <row r="55" spans="1:7" x14ac:dyDescent="0.25">
      <c r="A55" t="s">
        <v>13</v>
      </c>
      <c r="B55" t="s">
        <v>146</v>
      </c>
      <c r="C55" t="s">
        <v>7654</v>
      </c>
      <c r="D55" t="b">
        <v>0</v>
      </c>
      <c r="E55" t="b">
        <v>0</v>
      </c>
      <c r="F55" t="s">
        <v>107</v>
      </c>
      <c r="G55" t="b">
        <v>0</v>
      </c>
    </row>
    <row r="56" spans="1:7" x14ac:dyDescent="0.25">
      <c r="A56" t="s">
        <v>13</v>
      </c>
      <c r="B56" t="s">
        <v>147</v>
      </c>
      <c r="C56" t="s">
        <v>7654</v>
      </c>
      <c r="D56" t="b">
        <v>0</v>
      </c>
      <c r="E56" t="b">
        <v>0</v>
      </c>
      <c r="F56" t="s">
        <v>107</v>
      </c>
      <c r="G56" t="b">
        <v>0</v>
      </c>
    </row>
    <row r="57" spans="1:7" x14ac:dyDescent="0.25">
      <c r="A57" t="s">
        <v>13</v>
      </c>
      <c r="B57" t="s">
        <v>148</v>
      </c>
      <c r="C57" t="s">
        <v>7654</v>
      </c>
      <c r="D57" t="b">
        <v>0</v>
      </c>
      <c r="E57" t="b">
        <v>0</v>
      </c>
      <c r="F57" t="s">
        <v>107</v>
      </c>
      <c r="G57" t="b">
        <v>0</v>
      </c>
    </row>
    <row r="58" spans="1:7" x14ac:dyDescent="0.25">
      <c r="A58" t="s">
        <v>13</v>
      </c>
      <c r="B58" t="s">
        <v>149</v>
      </c>
      <c r="C58" t="s">
        <v>7654</v>
      </c>
      <c r="D58" t="b">
        <v>0</v>
      </c>
      <c r="E58" t="b">
        <v>0</v>
      </c>
      <c r="F58" t="s">
        <v>107</v>
      </c>
      <c r="G58" t="b">
        <v>0</v>
      </c>
    </row>
    <row r="59" spans="1:7" x14ac:dyDescent="0.25">
      <c r="A59" t="s">
        <v>13</v>
      </c>
      <c r="B59" t="s">
        <v>150</v>
      </c>
      <c r="D59"/>
    </row>
    <row r="60" spans="1:7" x14ac:dyDescent="0.25">
      <c r="A60" t="s">
        <v>13</v>
      </c>
      <c r="B60" t="s">
        <v>90</v>
      </c>
      <c r="C60" t="s">
        <v>7654</v>
      </c>
      <c r="D60" t="b">
        <v>0</v>
      </c>
      <c r="E60" t="b">
        <v>0</v>
      </c>
      <c r="F60" t="s">
        <v>90</v>
      </c>
      <c r="G60" t="b">
        <v>1</v>
      </c>
    </row>
    <row r="61" spans="1:7" x14ac:dyDescent="0.25">
      <c r="A61" t="s">
        <v>18</v>
      </c>
      <c r="B61" t="s">
        <v>67</v>
      </c>
      <c r="C61" t="s">
        <v>7642</v>
      </c>
      <c r="D61" t="b">
        <v>0</v>
      </c>
      <c r="E61" t="b">
        <v>0</v>
      </c>
      <c r="F61" t="s">
        <v>67</v>
      </c>
      <c r="G61" t="b">
        <v>1</v>
      </c>
    </row>
    <row r="62" spans="1:7" x14ac:dyDescent="0.25">
      <c r="A62" t="s">
        <v>18</v>
      </c>
      <c r="B62" t="s">
        <v>123</v>
      </c>
      <c r="C62" t="s">
        <v>7643</v>
      </c>
      <c r="D62" t="b">
        <v>0</v>
      </c>
      <c r="E62" t="b">
        <v>0</v>
      </c>
      <c r="F62" t="s">
        <v>11</v>
      </c>
      <c r="G62" t="b">
        <v>1</v>
      </c>
    </row>
    <row r="63" spans="1:7" x14ac:dyDescent="0.25">
      <c r="A63" t="s">
        <v>18</v>
      </c>
      <c r="B63" t="s">
        <v>124</v>
      </c>
      <c r="C63" t="s">
        <v>7654</v>
      </c>
      <c r="D63" t="b">
        <v>0</v>
      </c>
      <c r="E63" t="b">
        <v>0</v>
      </c>
      <c r="F63" t="s">
        <v>7656</v>
      </c>
      <c r="G63" t="b">
        <v>1</v>
      </c>
    </row>
    <row r="64" spans="1:7" x14ac:dyDescent="0.25">
      <c r="A64" t="s">
        <v>18</v>
      </c>
      <c r="B64" t="s">
        <v>3123</v>
      </c>
      <c r="C64" t="s">
        <v>7654</v>
      </c>
      <c r="D64" s="2" t="s">
        <v>7665</v>
      </c>
      <c r="E64" t="b">
        <v>0</v>
      </c>
      <c r="F64" t="s">
        <v>7667</v>
      </c>
      <c r="G64" t="b">
        <v>1</v>
      </c>
    </row>
    <row r="65" spans="1:7" x14ac:dyDescent="0.25">
      <c r="A65" t="s">
        <v>18</v>
      </c>
      <c r="B65" t="s">
        <v>3124</v>
      </c>
      <c r="C65" t="s">
        <v>7654</v>
      </c>
      <c r="D65" t="b">
        <v>0</v>
      </c>
      <c r="E65" t="b">
        <v>0</v>
      </c>
      <c r="F65" t="s">
        <v>3124</v>
      </c>
      <c r="G65" t="b">
        <v>1</v>
      </c>
    </row>
    <row r="66" spans="1:7" x14ac:dyDescent="0.25">
      <c r="A66" t="s">
        <v>18</v>
      </c>
      <c r="B66" t="s">
        <v>3125</v>
      </c>
      <c r="C66" t="s">
        <v>7642</v>
      </c>
      <c r="D66" t="b">
        <v>0</v>
      </c>
      <c r="E66" t="b">
        <v>0</v>
      </c>
      <c r="F66" t="s">
        <v>107</v>
      </c>
      <c r="G66" t="b">
        <v>0</v>
      </c>
    </row>
    <row r="67" spans="1:7" x14ac:dyDescent="0.25">
      <c r="A67" t="s">
        <v>18</v>
      </c>
      <c r="B67" t="s">
        <v>70</v>
      </c>
      <c r="C67" t="s">
        <v>7642</v>
      </c>
      <c r="D67" t="b">
        <v>0</v>
      </c>
      <c r="E67" t="b">
        <v>0</v>
      </c>
      <c r="F67" t="s">
        <v>70</v>
      </c>
      <c r="G67" t="b">
        <v>1</v>
      </c>
    </row>
    <row r="68" spans="1:7" x14ac:dyDescent="0.25">
      <c r="A68" t="s">
        <v>18</v>
      </c>
      <c r="B68" t="s">
        <v>3126</v>
      </c>
      <c r="D68"/>
    </row>
    <row r="69" spans="1:7" x14ac:dyDescent="0.25">
      <c r="A69" t="s">
        <v>18</v>
      </c>
      <c r="B69" t="s">
        <v>3127</v>
      </c>
      <c r="C69" t="s">
        <v>7644</v>
      </c>
      <c r="D69" t="b">
        <v>0</v>
      </c>
      <c r="E69" t="b">
        <v>0</v>
      </c>
      <c r="F69" t="s">
        <v>3127</v>
      </c>
      <c r="G69" t="b">
        <v>1</v>
      </c>
    </row>
    <row r="70" spans="1:7" x14ac:dyDescent="0.25">
      <c r="A70" t="s">
        <v>18</v>
      </c>
      <c r="B70" t="s">
        <v>3128</v>
      </c>
      <c r="C70" t="s">
        <v>7644</v>
      </c>
      <c r="D70" t="b">
        <v>0</v>
      </c>
      <c r="E70" t="b">
        <v>0</v>
      </c>
      <c r="F70" t="s">
        <v>3128</v>
      </c>
      <c r="G70" t="b">
        <v>1</v>
      </c>
    </row>
    <row r="71" spans="1:7" x14ac:dyDescent="0.25">
      <c r="A71" t="s">
        <v>18</v>
      </c>
      <c r="B71" t="s">
        <v>3129</v>
      </c>
      <c r="C71" t="s">
        <v>7644</v>
      </c>
      <c r="D71" t="b">
        <v>0</v>
      </c>
      <c r="E71" t="b">
        <v>0</v>
      </c>
      <c r="F71" t="s">
        <v>3129</v>
      </c>
      <c r="G71" t="b">
        <v>1</v>
      </c>
    </row>
    <row r="72" spans="1:7" x14ac:dyDescent="0.25">
      <c r="A72" t="s">
        <v>18</v>
      </c>
      <c r="B72" t="s">
        <v>3130</v>
      </c>
      <c r="C72" t="s">
        <v>7644</v>
      </c>
      <c r="D72" t="b">
        <v>0</v>
      </c>
      <c r="E72" t="b">
        <v>0</v>
      </c>
      <c r="F72" t="s">
        <v>3130</v>
      </c>
      <c r="G72" t="b">
        <v>1</v>
      </c>
    </row>
    <row r="73" spans="1:7" x14ac:dyDescent="0.25">
      <c r="A73" t="s">
        <v>18</v>
      </c>
      <c r="B73" t="s">
        <v>3131</v>
      </c>
      <c r="C73" t="s">
        <v>7644</v>
      </c>
      <c r="D73" t="b">
        <v>0</v>
      </c>
      <c r="E73" t="b">
        <v>0</v>
      </c>
      <c r="F73" t="s">
        <v>7668</v>
      </c>
      <c r="G73" t="b">
        <v>1</v>
      </c>
    </row>
    <row r="74" spans="1:7" x14ac:dyDescent="0.25">
      <c r="A74" t="s">
        <v>18</v>
      </c>
      <c r="B74" t="s">
        <v>3132</v>
      </c>
      <c r="C74" t="s">
        <v>7654</v>
      </c>
      <c r="D74" t="b">
        <v>0</v>
      </c>
      <c r="E74" t="b">
        <v>0</v>
      </c>
      <c r="F74" t="s">
        <v>3132</v>
      </c>
      <c r="G74" t="b">
        <v>1</v>
      </c>
    </row>
    <row r="75" spans="1:7" x14ac:dyDescent="0.25">
      <c r="A75" t="s">
        <v>24</v>
      </c>
      <c r="B75" t="s">
        <v>67</v>
      </c>
      <c r="C75" t="s">
        <v>7642</v>
      </c>
      <c r="D75" t="b">
        <v>0</v>
      </c>
      <c r="E75" t="b">
        <v>0</v>
      </c>
      <c r="F75" t="s">
        <v>107</v>
      </c>
      <c r="G75" t="b">
        <v>0</v>
      </c>
    </row>
    <row r="76" spans="1:7" x14ac:dyDescent="0.25">
      <c r="A76" t="s">
        <v>24</v>
      </c>
      <c r="B76" t="s">
        <v>3122</v>
      </c>
      <c r="C76" t="s">
        <v>7643</v>
      </c>
      <c r="D76" t="b">
        <v>0</v>
      </c>
      <c r="E76" t="b">
        <v>0</v>
      </c>
      <c r="F76" t="s">
        <v>7669</v>
      </c>
      <c r="G76" t="b">
        <v>1</v>
      </c>
    </row>
    <row r="77" spans="1:7" x14ac:dyDescent="0.25">
      <c r="A77" t="s">
        <v>24</v>
      </c>
      <c r="B77" t="s">
        <v>3125</v>
      </c>
      <c r="C77" t="s">
        <v>7642</v>
      </c>
      <c r="D77" t="b">
        <v>0</v>
      </c>
      <c r="E77" t="b">
        <v>0</v>
      </c>
      <c r="F77" t="s">
        <v>7670</v>
      </c>
      <c r="G77" t="b">
        <v>1</v>
      </c>
    </row>
    <row r="78" spans="1:7" x14ac:dyDescent="0.25">
      <c r="A78" t="s">
        <v>24</v>
      </c>
      <c r="B78" t="s">
        <v>3344</v>
      </c>
      <c r="C78" t="s">
        <v>7644</v>
      </c>
      <c r="D78" t="b">
        <v>0</v>
      </c>
      <c r="E78" t="b">
        <v>0</v>
      </c>
      <c r="F78" t="s">
        <v>3344</v>
      </c>
      <c r="G78" t="b">
        <v>1</v>
      </c>
    </row>
    <row r="79" spans="1:7" x14ac:dyDescent="0.25">
      <c r="A79" t="s">
        <v>24</v>
      </c>
      <c r="B79" t="s">
        <v>123</v>
      </c>
      <c r="C79" t="s">
        <v>7643</v>
      </c>
      <c r="D79" t="b">
        <v>0</v>
      </c>
      <c r="E79" t="b">
        <v>0</v>
      </c>
      <c r="F79" t="s">
        <v>11</v>
      </c>
      <c r="G79" t="b">
        <v>1</v>
      </c>
    </row>
    <row r="80" spans="1:7" x14ac:dyDescent="0.25">
      <c r="A80" t="s">
        <v>24</v>
      </c>
      <c r="B80" t="s">
        <v>4867</v>
      </c>
      <c r="C80" t="s">
        <v>7643</v>
      </c>
      <c r="D80" t="b">
        <v>1</v>
      </c>
      <c r="E80" t="b">
        <v>1</v>
      </c>
      <c r="F80" t="s">
        <v>26</v>
      </c>
      <c r="G80" t="b">
        <v>1</v>
      </c>
    </row>
    <row r="81" spans="1:7" x14ac:dyDescent="0.25">
      <c r="A81" t="s">
        <v>24</v>
      </c>
      <c r="B81" t="s">
        <v>86</v>
      </c>
      <c r="C81" t="s">
        <v>7654</v>
      </c>
      <c r="D81" t="b">
        <v>0</v>
      </c>
      <c r="E81" t="b">
        <v>0</v>
      </c>
      <c r="F81" t="s">
        <v>107</v>
      </c>
      <c r="G81" t="b">
        <v>0</v>
      </c>
    </row>
    <row r="82" spans="1:7" x14ac:dyDescent="0.25">
      <c r="A82" t="s">
        <v>24</v>
      </c>
      <c r="B82" t="s">
        <v>3346</v>
      </c>
      <c r="C82" t="s">
        <v>7654</v>
      </c>
      <c r="D82" t="b">
        <v>0</v>
      </c>
      <c r="E82" t="b">
        <v>0</v>
      </c>
      <c r="F82" t="s">
        <v>107</v>
      </c>
      <c r="G82" t="b">
        <v>0</v>
      </c>
    </row>
    <row r="83" spans="1:7" x14ac:dyDescent="0.25">
      <c r="A83" t="s">
        <v>24</v>
      </c>
      <c r="B83" t="s">
        <v>3347</v>
      </c>
      <c r="C83" t="s">
        <v>7654</v>
      </c>
      <c r="D83" t="b">
        <v>0</v>
      </c>
      <c r="E83" t="b">
        <v>0</v>
      </c>
      <c r="F83" t="s">
        <v>107</v>
      </c>
      <c r="G83" t="b">
        <v>0</v>
      </c>
    </row>
    <row r="84" spans="1:7" x14ac:dyDescent="0.25">
      <c r="A84" t="s">
        <v>24</v>
      </c>
      <c r="B84" t="s">
        <v>3348</v>
      </c>
      <c r="C84" t="s">
        <v>7654</v>
      </c>
      <c r="D84" t="b">
        <v>0</v>
      </c>
      <c r="E84" t="b">
        <v>0</v>
      </c>
      <c r="F84" t="s">
        <v>7671</v>
      </c>
      <c r="G84" t="b">
        <v>1</v>
      </c>
    </row>
    <row r="85" spans="1:7" x14ac:dyDescent="0.25">
      <c r="A85" t="s">
        <v>24</v>
      </c>
      <c r="B85" t="s">
        <v>3349</v>
      </c>
      <c r="C85" t="s">
        <v>7659</v>
      </c>
      <c r="D85" t="b">
        <v>0</v>
      </c>
      <c r="E85" t="b">
        <v>0</v>
      </c>
      <c r="F85" t="s">
        <v>7672</v>
      </c>
      <c r="G85" t="b">
        <v>1</v>
      </c>
    </row>
    <row r="86" spans="1:7" x14ac:dyDescent="0.25">
      <c r="A86" t="s">
        <v>24</v>
      </c>
      <c r="B86" t="s">
        <v>3350</v>
      </c>
      <c r="C86" t="s">
        <v>7654</v>
      </c>
      <c r="D86" t="b">
        <v>0</v>
      </c>
      <c r="E86" t="b">
        <v>0</v>
      </c>
      <c r="F86" t="s">
        <v>7673</v>
      </c>
      <c r="G86" t="b">
        <v>1</v>
      </c>
    </row>
    <row r="87" spans="1:7" x14ac:dyDescent="0.25">
      <c r="A87" t="s">
        <v>24</v>
      </c>
      <c r="B87" t="s">
        <v>3351</v>
      </c>
      <c r="C87" t="s">
        <v>7644</v>
      </c>
      <c r="D87" t="b">
        <v>0</v>
      </c>
      <c r="E87" t="b">
        <v>0</v>
      </c>
      <c r="F87" t="s">
        <v>7674</v>
      </c>
      <c r="G87" t="b">
        <v>1</v>
      </c>
    </row>
    <row r="88" spans="1:7" x14ac:dyDescent="0.25">
      <c r="A88" t="s">
        <v>24</v>
      </c>
      <c r="B88" t="s">
        <v>3352</v>
      </c>
      <c r="C88" t="s">
        <v>7642</v>
      </c>
      <c r="D88" t="b">
        <v>0</v>
      </c>
      <c r="E88" t="b">
        <v>0</v>
      </c>
      <c r="F88" t="s">
        <v>7675</v>
      </c>
      <c r="G88" t="b">
        <v>1</v>
      </c>
    </row>
    <row r="89" spans="1:7" x14ac:dyDescent="0.25">
      <c r="A89" t="s">
        <v>24</v>
      </c>
      <c r="B89" t="s">
        <v>3353</v>
      </c>
      <c r="C89" t="s">
        <v>7660</v>
      </c>
      <c r="D89" t="b">
        <v>0</v>
      </c>
      <c r="E89" t="b">
        <v>0</v>
      </c>
      <c r="F89" t="s">
        <v>7676</v>
      </c>
      <c r="G89" t="b">
        <v>1</v>
      </c>
    </row>
    <row r="90" spans="1:7" x14ac:dyDescent="0.25">
      <c r="A90" t="s">
        <v>24</v>
      </c>
      <c r="B90" t="s">
        <v>7677</v>
      </c>
      <c r="C90" t="s">
        <v>7660</v>
      </c>
      <c r="D90" t="b">
        <v>0</v>
      </c>
      <c r="E90" t="b">
        <v>0</v>
      </c>
      <c r="F90" t="s">
        <v>7678</v>
      </c>
      <c r="G90" t="b">
        <v>1</v>
      </c>
    </row>
    <row r="91" spans="1:7" x14ac:dyDescent="0.25">
      <c r="A91" t="s">
        <v>24</v>
      </c>
      <c r="B91" t="s">
        <v>3355</v>
      </c>
      <c r="C91" t="s">
        <v>7660</v>
      </c>
      <c r="D91" t="b">
        <v>0</v>
      </c>
      <c r="E91" t="b">
        <v>0</v>
      </c>
      <c r="F91" t="s">
        <v>7679</v>
      </c>
      <c r="G91" t="b">
        <v>1</v>
      </c>
    </row>
    <row r="92" spans="1:7" x14ac:dyDescent="0.25">
      <c r="A92" t="s">
        <v>24</v>
      </c>
      <c r="B92" t="s">
        <v>3356</v>
      </c>
      <c r="C92" t="s">
        <v>7660</v>
      </c>
      <c r="D92" t="b">
        <v>0</v>
      </c>
      <c r="E92" t="b">
        <v>0</v>
      </c>
      <c r="F92" t="s">
        <v>7680</v>
      </c>
      <c r="G92" t="b">
        <v>1</v>
      </c>
    </row>
    <row r="93" spans="1:7" x14ac:dyDescent="0.25">
      <c r="A93" t="s">
        <v>24</v>
      </c>
      <c r="B93" t="s">
        <v>7681</v>
      </c>
      <c r="C93" t="s">
        <v>7660</v>
      </c>
      <c r="D93" t="b">
        <v>0</v>
      </c>
      <c r="E93" t="b">
        <v>0</v>
      </c>
      <c r="F93" t="s">
        <v>7682</v>
      </c>
      <c r="G93" t="b">
        <v>1</v>
      </c>
    </row>
    <row r="94" spans="1:7" x14ac:dyDescent="0.25">
      <c r="A94" t="s">
        <v>24</v>
      </c>
      <c r="B94" t="s">
        <v>3358</v>
      </c>
      <c r="C94" t="s">
        <v>7642</v>
      </c>
      <c r="D94" t="b">
        <v>0</v>
      </c>
      <c r="E94" t="b">
        <v>0</v>
      </c>
      <c r="F94" t="s">
        <v>7683</v>
      </c>
      <c r="G94" t="b">
        <v>1</v>
      </c>
    </row>
    <row r="95" spans="1:7" x14ac:dyDescent="0.25">
      <c r="A95" t="s">
        <v>24</v>
      </c>
      <c r="B95" t="s">
        <v>3359</v>
      </c>
      <c r="C95" t="s">
        <v>7654</v>
      </c>
      <c r="D95" t="b">
        <v>0</v>
      </c>
      <c r="E95" t="b">
        <v>0</v>
      </c>
      <c r="F95" t="s">
        <v>7684</v>
      </c>
      <c r="G95" t="b">
        <v>1</v>
      </c>
    </row>
    <row r="96" spans="1:7" x14ac:dyDescent="0.25">
      <c r="A96" t="s">
        <v>24</v>
      </c>
      <c r="B96" t="s">
        <v>3360</v>
      </c>
      <c r="C96" t="s">
        <v>7642</v>
      </c>
      <c r="D96" t="b">
        <v>0</v>
      </c>
      <c r="E96" t="b">
        <v>0</v>
      </c>
      <c r="F96" t="s">
        <v>7685</v>
      </c>
      <c r="G96" t="b">
        <v>1</v>
      </c>
    </row>
    <row r="97" spans="1:7" x14ac:dyDescent="0.25">
      <c r="A97" t="s">
        <v>24</v>
      </c>
      <c r="B97" t="s">
        <v>3361</v>
      </c>
      <c r="C97" t="s">
        <v>7644</v>
      </c>
      <c r="D97" t="b">
        <v>0</v>
      </c>
      <c r="E97" t="b">
        <v>0</v>
      </c>
      <c r="F97" t="s">
        <v>7686</v>
      </c>
      <c r="G97" t="b">
        <v>1</v>
      </c>
    </row>
    <row r="98" spans="1:7" x14ac:dyDescent="0.25">
      <c r="A98" t="s">
        <v>24</v>
      </c>
      <c r="B98" t="s">
        <v>3362</v>
      </c>
      <c r="C98" t="s">
        <v>7646</v>
      </c>
      <c r="D98" t="b">
        <v>0</v>
      </c>
      <c r="E98" t="b">
        <v>0</v>
      </c>
      <c r="F98" t="s">
        <v>107</v>
      </c>
      <c r="G98" t="b">
        <v>0</v>
      </c>
    </row>
    <row r="99" spans="1:7" x14ac:dyDescent="0.25">
      <c r="A99" t="s">
        <v>24</v>
      </c>
      <c r="B99" t="s">
        <v>3363</v>
      </c>
      <c r="C99" t="s">
        <v>7654</v>
      </c>
      <c r="D99" t="b">
        <v>0</v>
      </c>
      <c r="E99" t="b">
        <v>0</v>
      </c>
      <c r="F99" t="s">
        <v>107</v>
      </c>
      <c r="G99" t="b">
        <v>0</v>
      </c>
    </row>
    <row r="100" spans="1:7" x14ac:dyDescent="0.25">
      <c r="A100" t="s">
        <v>24</v>
      </c>
      <c r="B100" t="s">
        <v>3132</v>
      </c>
      <c r="C100" t="s">
        <v>7654</v>
      </c>
      <c r="D100" t="b">
        <v>0</v>
      </c>
      <c r="E100" t="b">
        <v>0</v>
      </c>
      <c r="F100" t="s">
        <v>3132</v>
      </c>
      <c r="G100" t="b">
        <v>1</v>
      </c>
    </row>
    <row r="101" spans="1:7" x14ac:dyDescent="0.25">
      <c r="A101" t="s">
        <v>24</v>
      </c>
      <c r="B101" t="s">
        <v>3364</v>
      </c>
      <c r="C101" t="s">
        <v>7644</v>
      </c>
      <c r="D101" t="b">
        <v>0</v>
      </c>
      <c r="E101" t="b">
        <v>0</v>
      </c>
      <c r="F101" t="s">
        <v>7687</v>
      </c>
      <c r="G101" t="b">
        <v>1</v>
      </c>
    </row>
    <row r="102" spans="1:7" x14ac:dyDescent="0.25">
      <c r="A102" t="s">
        <v>24</v>
      </c>
      <c r="B102" t="s">
        <v>3128</v>
      </c>
      <c r="C102" t="s">
        <v>7644</v>
      </c>
      <c r="D102" t="b">
        <v>0</v>
      </c>
      <c r="E102" t="b">
        <v>0</v>
      </c>
      <c r="F102" t="s">
        <v>7688</v>
      </c>
      <c r="G102" t="b">
        <v>1</v>
      </c>
    </row>
    <row r="103" spans="1:7" x14ac:dyDescent="0.25">
      <c r="A103" t="s">
        <v>24</v>
      </c>
      <c r="B103" t="s">
        <v>3129</v>
      </c>
      <c r="C103" t="s">
        <v>7644</v>
      </c>
      <c r="D103" t="b">
        <v>0</v>
      </c>
      <c r="E103" t="b">
        <v>0</v>
      </c>
      <c r="F103" t="s">
        <v>7689</v>
      </c>
      <c r="G103" t="b">
        <v>1</v>
      </c>
    </row>
    <row r="104" spans="1:7" x14ac:dyDescent="0.25">
      <c r="A104" t="s">
        <v>24</v>
      </c>
      <c r="B104" t="s">
        <v>3130</v>
      </c>
      <c r="C104" t="s">
        <v>7644</v>
      </c>
      <c r="D104" t="b">
        <v>0</v>
      </c>
      <c r="E104" t="b">
        <v>0</v>
      </c>
      <c r="F104" t="s">
        <v>7690</v>
      </c>
      <c r="G104" t="b">
        <v>1</v>
      </c>
    </row>
    <row r="105" spans="1:7" x14ac:dyDescent="0.25">
      <c r="A105" t="s">
        <v>24</v>
      </c>
      <c r="B105" t="s">
        <v>3131</v>
      </c>
      <c r="C105" t="s">
        <v>7654</v>
      </c>
      <c r="D105" t="b">
        <v>0</v>
      </c>
      <c r="E105" t="b">
        <v>0</v>
      </c>
      <c r="F105" t="s">
        <v>7691</v>
      </c>
      <c r="G105" t="b">
        <v>1</v>
      </c>
    </row>
    <row r="106" spans="1:7" x14ac:dyDescent="0.25">
      <c r="A106" t="s">
        <v>24</v>
      </c>
      <c r="B106" t="s">
        <v>5</v>
      </c>
      <c r="C106" t="s">
        <v>7654</v>
      </c>
      <c r="D106" t="b">
        <v>0</v>
      </c>
      <c r="E106" t="b">
        <v>0</v>
      </c>
      <c r="F106" t="s">
        <v>7692</v>
      </c>
      <c r="G106" t="b">
        <v>1</v>
      </c>
    </row>
    <row r="107" spans="1:7" x14ac:dyDescent="0.25">
      <c r="A107" t="s">
        <v>28</v>
      </c>
      <c r="B107" t="s">
        <v>67</v>
      </c>
      <c r="C107" t="s">
        <v>7642</v>
      </c>
      <c r="D107" t="b">
        <v>0</v>
      </c>
      <c r="E107" t="b">
        <v>0</v>
      </c>
      <c r="F107" t="s">
        <v>107</v>
      </c>
      <c r="G107" t="b">
        <v>0</v>
      </c>
    </row>
    <row r="108" spans="1:7" x14ac:dyDescent="0.25">
      <c r="A108" t="s">
        <v>28</v>
      </c>
      <c r="B108" t="s">
        <v>7669</v>
      </c>
      <c r="C108" t="s">
        <v>7643</v>
      </c>
      <c r="D108" t="b">
        <v>0</v>
      </c>
      <c r="E108" t="b">
        <v>0</v>
      </c>
      <c r="F108" t="s">
        <v>7669</v>
      </c>
      <c r="G108" t="b">
        <v>1</v>
      </c>
    </row>
    <row r="109" spans="1:7" x14ac:dyDescent="0.25">
      <c r="A109" t="s">
        <v>28</v>
      </c>
      <c r="B109" t="s">
        <v>3125</v>
      </c>
      <c r="C109" t="s">
        <v>7642</v>
      </c>
      <c r="D109" t="b">
        <v>0</v>
      </c>
      <c r="E109" t="b">
        <v>0</v>
      </c>
      <c r="F109" t="s">
        <v>7670</v>
      </c>
      <c r="G109" t="b">
        <v>1</v>
      </c>
    </row>
    <row r="110" spans="1:7" x14ac:dyDescent="0.25">
      <c r="A110" t="s">
        <v>28</v>
      </c>
      <c r="B110" t="s">
        <v>3344</v>
      </c>
      <c r="C110" t="s">
        <v>7644</v>
      </c>
      <c r="D110" t="b">
        <v>0</v>
      </c>
      <c r="E110" t="b">
        <v>0</v>
      </c>
      <c r="F110" t="s">
        <v>3344</v>
      </c>
      <c r="G110" t="b">
        <v>1</v>
      </c>
    </row>
    <row r="111" spans="1:7" x14ac:dyDescent="0.25">
      <c r="A111" t="s">
        <v>28</v>
      </c>
      <c r="B111" t="s">
        <v>123</v>
      </c>
      <c r="C111" t="s">
        <v>7643</v>
      </c>
      <c r="D111" t="b">
        <v>0</v>
      </c>
      <c r="E111" t="b">
        <v>0</v>
      </c>
      <c r="F111" t="s">
        <v>11</v>
      </c>
      <c r="G111" t="b">
        <v>1</v>
      </c>
    </row>
    <row r="112" spans="1:7" x14ac:dyDescent="0.25">
      <c r="A112" t="s">
        <v>28</v>
      </c>
      <c r="B112" t="s">
        <v>3345</v>
      </c>
      <c r="C112" t="s">
        <v>7643</v>
      </c>
      <c r="D112" t="b">
        <v>1</v>
      </c>
      <c r="E112" t="b">
        <v>1</v>
      </c>
      <c r="F112" t="s">
        <v>26</v>
      </c>
      <c r="G112" t="b">
        <v>1</v>
      </c>
    </row>
    <row r="113" spans="1:7" x14ac:dyDescent="0.25">
      <c r="A113" t="s">
        <v>28</v>
      </c>
      <c r="B113" t="s">
        <v>86</v>
      </c>
      <c r="C113" t="s">
        <v>7654</v>
      </c>
      <c r="D113" t="b">
        <v>0</v>
      </c>
      <c r="E113" t="b">
        <v>0</v>
      </c>
      <c r="F113" t="s">
        <v>107</v>
      </c>
      <c r="G113" t="b">
        <v>0</v>
      </c>
    </row>
    <row r="114" spans="1:7" x14ac:dyDescent="0.25">
      <c r="A114" t="s">
        <v>28</v>
      </c>
      <c r="B114" t="s">
        <v>3346</v>
      </c>
      <c r="C114" t="s">
        <v>7654</v>
      </c>
      <c r="D114" t="b">
        <v>0</v>
      </c>
      <c r="E114" t="b">
        <v>0</v>
      </c>
      <c r="F114" t="s">
        <v>107</v>
      </c>
      <c r="G114" t="b">
        <v>0</v>
      </c>
    </row>
    <row r="115" spans="1:7" x14ac:dyDescent="0.25">
      <c r="A115" t="s">
        <v>28</v>
      </c>
      <c r="B115" t="s">
        <v>3347</v>
      </c>
      <c r="C115" t="s">
        <v>7654</v>
      </c>
      <c r="D115" t="b">
        <v>0</v>
      </c>
      <c r="E115" t="b">
        <v>0</v>
      </c>
      <c r="F115" t="s">
        <v>107</v>
      </c>
      <c r="G115" t="b">
        <v>0</v>
      </c>
    </row>
    <row r="116" spans="1:7" x14ac:dyDescent="0.25">
      <c r="A116" t="s">
        <v>28</v>
      </c>
      <c r="B116" t="s">
        <v>3348</v>
      </c>
      <c r="C116" t="s">
        <v>7654</v>
      </c>
      <c r="D116" t="b">
        <v>0</v>
      </c>
      <c r="E116" t="b">
        <v>0</v>
      </c>
      <c r="F116" t="s">
        <v>7671</v>
      </c>
      <c r="G116" t="b">
        <v>1</v>
      </c>
    </row>
    <row r="117" spans="1:7" x14ac:dyDescent="0.25">
      <c r="A117" t="s">
        <v>28</v>
      </c>
      <c r="B117" t="s">
        <v>3349</v>
      </c>
      <c r="C117" t="s">
        <v>7659</v>
      </c>
      <c r="D117" t="b">
        <v>0</v>
      </c>
      <c r="E117" t="b">
        <v>0</v>
      </c>
      <c r="F117" t="s">
        <v>7672</v>
      </c>
      <c r="G117" t="b">
        <v>1</v>
      </c>
    </row>
    <row r="118" spans="1:7" x14ac:dyDescent="0.25">
      <c r="A118" t="s">
        <v>28</v>
      </c>
      <c r="B118" t="s">
        <v>3350</v>
      </c>
      <c r="C118" t="s">
        <v>7654</v>
      </c>
      <c r="D118" t="b">
        <v>0</v>
      </c>
      <c r="E118" t="b">
        <v>0</v>
      </c>
      <c r="F118" t="s">
        <v>7673</v>
      </c>
      <c r="G118" t="b">
        <v>1</v>
      </c>
    </row>
    <row r="119" spans="1:7" x14ac:dyDescent="0.25">
      <c r="A119" t="s">
        <v>28</v>
      </c>
      <c r="B119" t="s">
        <v>3351</v>
      </c>
      <c r="C119" t="s">
        <v>7644</v>
      </c>
      <c r="D119" t="b">
        <v>0</v>
      </c>
      <c r="E119" t="b">
        <v>0</v>
      </c>
      <c r="F119" t="s">
        <v>7674</v>
      </c>
      <c r="G119" t="b">
        <v>1</v>
      </c>
    </row>
    <row r="120" spans="1:7" x14ac:dyDescent="0.25">
      <c r="A120" t="s">
        <v>28</v>
      </c>
      <c r="B120" t="s">
        <v>3352</v>
      </c>
      <c r="C120" t="s">
        <v>7642</v>
      </c>
      <c r="D120" t="b">
        <v>0</v>
      </c>
      <c r="E120" t="b">
        <v>0</v>
      </c>
      <c r="F120" t="s">
        <v>7675</v>
      </c>
      <c r="G120" t="b">
        <v>1</v>
      </c>
    </row>
    <row r="121" spans="1:7" x14ac:dyDescent="0.25">
      <c r="A121" t="s">
        <v>28</v>
      </c>
      <c r="B121" t="s">
        <v>3353</v>
      </c>
      <c r="C121" t="s">
        <v>7660</v>
      </c>
      <c r="D121" t="b">
        <v>0</v>
      </c>
      <c r="E121" t="b">
        <v>0</v>
      </c>
      <c r="F121" t="s">
        <v>7676</v>
      </c>
      <c r="G121" t="b">
        <v>1</v>
      </c>
    </row>
    <row r="122" spans="1:7" x14ac:dyDescent="0.25">
      <c r="A122" t="s">
        <v>28</v>
      </c>
      <c r="B122" t="s">
        <v>3354</v>
      </c>
      <c r="C122" t="s">
        <v>7660</v>
      </c>
      <c r="D122" t="b">
        <v>0</v>
      </c>
      <c r="E122" t="b">
        <v>0</v>
      </c>
      <c r="F122" t="s">
        <v>7678</v>
      </c>
      <c r="G122" t="b">
        <v>1</v>
      </c>
    </row>
    <row r="123" spans="1:7" x14ac:dyDescent="0.25">
      <c r="A123" t="s">
        <v>28</v>
      </c>
      <c r="B123" t="s">
        <v>3355</v>
      </c>
      <c r="C123" t="s">
        <v>7660</v>
      </c>
      <c r="D123" t="b">
        <v>0</v>
      </c>
      <c r="E123" t="b">
        <v>0</v>
      </c>
      <c r="F123" t="s">
        <v>7679</v>
      </c>
      <c r="G123" t="b">
        <v>1</v>
      </c>
    </row>
    <row r="124" spans="1:7" x14ac:dyDescent="0.25">
      <c r="A124" t="s">
        <v>28</v>
      </c>
      <c r="B124" t="s">
        <v>3356</v>
      </c>
      <c r="C124" t="s">
        <v>7660</v>
      </c>
      <c r="D124" t="b">
        <v>0</v>
      </c>
      <c r="E124" t="b">
        <v>0</v>
      </c>
      <c r="F124" t="s">
        <v>7680</v>
      </c>
      <c r="G124" t="b">
        <v>1</v>
      </c>
    </row>
    <row r="125" spans="1:7" x14ac:dyDescent="0.25">
      <c r="A125" t="s">
        <v>28</v>
      </c>
      <c r="B125" t="s">
        <v>3358</v>
      </c>
      <c r="C125" t="s">
        <v>7642</v>
      </c>
      <c r="D125" t="b">
        <v>0</v>
      </c>
      <c r="E125" t="b">
        <v>0</v>
      </c>
      <c r="F125" t="s">
        <v>7683</v>
      </c>
      <c r="G125" t="b">
        <v>1</v>
      </c>
    </row>
    <row r="126" spans="1:7" x14ac:dyDescent="0.25">
      <c r="A126" t="s">
        <v>28</v>
      </c>
      <c r="B126" t="s">
        <v>4781</v>
      </c>
      <c r="C126" t="s">
        <v>7654</v>
      </c>
      <c r="D126" t="b">
        <v>0</v>
      </c>
      <c r="E126" t="b">
        <v>0</v>
      </c>
      <c r="F126" t="s">
        <v>7693</v>
      </c>
      <c r="G126" t="b">
        <v>1</v>
      </c>
    </row>
    <row r="127" spans="1:7" x14ac:dyDescent="0.25">
      <c r="A127" t="s">
        <v>28</v>
      </c>
      <c r="B127" t="s">
        <v>4782</v>
      </c>
      <c r="C127" t="s">
        <v>7654</v>
      </c>
      <c r="D127" t="b">
        <v>0</v>
      </c>
      <c r="E127" t="b">
        <v>0</v>
      </c>
      <c r="F127" t="s">
        <v>7694</v>
      </c>
      <c r="G127" t="b">
        <v>1</v>
      </c>
    </row>
    <row r="128" spans="1:7" x14ac:dyDescent="0.25">
      <c r="A128" t="s">
        <v>28</v>
      </c>
      <c r="B128" t="s">
        <v>4783</v>
      </c>
      <c r="C128" t="s">
        <v>7642</v>
      </c>
      <c r="D128" t="b">
        <v>0</v>
      </c>
      <c r="E128" t="b">
        <v>0</v>
      </c>
      <c r="F128" t="s">
        <v>4783</v>
      </c>
      <c r="G128" t="b">
        <v>1</v>
      </c>
    </row>
    <row r="129" spans="1:7" x14ac:dyDescent="0.25">
      <c r="A129" t="s">
        <v>28</v>
      </c>
      <c r="B129" t="s">
        <v>4784</v>
      </c>
      <c r="D129"/>
    </row>
    <row r="130" spans="1:7" x14ac:dyDescent="0.25">
      <c r="A130" t="s">
        <v>28</v>
      </c>
      <c r="B130" t="s">
        <v>3361</v>
      </c>
      <c r="C130" t="s">
        <v>7644</v>
      </c>
      <c r="D130" t="b">
        <v>0</v>
      </c>
      <c r="E130" t="b">
        <v>0</v>
      </c>
      <c r="F130" t="s">
        <v>7686</v>
      </c>
      <c r="G130" t="b">
        <v>1</v>
      </c>
    </row>
    <row r="131" spans="1:7" x14ac:dyDescent="0.25">
      <c r="A131" t="s">
        <v>28</v>
      </c>
      <c r="B131" t="s">
        <v>3362</v>
      </c>
      <c r="C131" t="s">
        <v>7646</v>
      </c>
      <c r="D131" t="b">
        <v>0</v>
      </c>
      <c r="E131" t="b">
        <v>0</v>
      </c>
      <c r="F131" t="s">
        <v>107</v>
      </c>
      <c r="G131" t="b">
        <v>0</v>
      </c>
    </row>
    <row r="132" spans="1:7" x14ac:dyDescent="0.25">
      <c r="A132" t="s">
        <v>28</v>
      </c>
      <c r="B132" t="s">
        <v>4785</v>
      </c>
      <c r="C132" t="s">
        <v>7654</v>
      </c>
      <c r="D132" t="b">
        <v>0</v>
      </c>
      <c r="E132" t="b">
        <v>0</v>
      </c>
      <c r="F132" t="s">
        <v>107</v>
      </c>
      <c r="G132" t="b">
        <v>0</v>
      </c>
    </row>
    <row r="133" spans="1:7" x14ac:dyDescent="0.25">
      <c r="A133" t="s">
        <v>28</v>
      </c>
      <c r="B133" t="s">
        <v>90</v>
      </c>
      <c r="C133" t="s">
        <v>7654</v>
      </c>
      <c r="D133" t="b">
        <v>0</v>
      </c>
      <c r="E133" t="b">
        <v>0</v>
      </c>
      <c r="F133" t="s">
        <v>3132</v>
      </c>
      <c r="G133" t="b">
        <v>1</v>
      </c>
    </row>
    <row r="134" spans="1:7" x14ac:dyDescent="0.25">
      <c r="A134" t="s">
        <v>28</v>
      </c>
      <c r="B134" t="s">
        <v>4786</v>
      </c>
      <c r="C134" t="s">
        <v>7644</v>
      </c>
      <c r="D134" t="b">
        <v>0</v>
      </c>
      <c r="E134" t="b">
        <v>0</v>
      </c>
      <c r="F134" t="s">
        <v>7695</v>
      </c>
      <c r="G134" t="b">
        <v>1</v>
      </c>
    </row>
    <row r="135" spans="1:7" x14ac:dyDescent="0.25">
      <c r="A135" t="s">
        <v>28</v>
      </c>
      <c r="B135" t="s">
        <v>3128</v>
      </c>
      <c r="C135" t="s">
        <v>7644</v>
      </c>
      <c r="D135" t="b">
        <v>0</v>
      </c>
      <c r="E135" t="b">
        <v>0</v>
      </c>
      <c r="F135" t="s">
        <v>7696</v>
      </c>
      <c r="G135" t="b">
        <v>1</v>
      </c>
    </row>
    <row r="136" spans="1:7" x14ac:dyDescent="0.25">
      <c r="A136" t="s">
        <v>28</v>
      </c>
      <c r="B136" t="s">
        <v>3129</v>
      </c>
      <c r="C136" t="s">
        <v>7644</v>
      </c>
      <c r="D136" t="b">
        <v>0</v>
      </c>
      <c r="E136" t="b">
        <v>0</v>
      </c>
      <c r="F136" t="s">
        <v>7697</v>
      </c>
      <c r="G136" t="b">
        <v>1</v>
      </c>
    </row>
    <row r="137" spans="1:7" x14ac:dyDescent="0.25">
      <c r="A137" t="s">
        <v>28</v>
      </c>
      <c r="B137" t="s">
        <v>3130</v>
      </c>
      <c r="C137" t="s">
        <v>7644</v>
      </c>
      <c r="D137" t="b">
        <v>0</v>
      </c>
      <c r="E137" t="b">
        <v>0</v>
      </c>
      <c r="F137" t="s">
        <v>7698</v>
      </c>
      <c r="G137" t="b">
        <v>1</v>
      </c>
    </row>
    <row r="138" spans="1:7" x14ac:dyDescent="0.25">
      <c r="A138" t="s">
        <v>28</v>
      </c>
      <c r="B138" t="s">
        <v>3131</v>
      </c>
      <c r="C138" t="s">
        <v>7654</v>
      </c>
      <c r="D138" t="b">
        <v>0</v>
      </c>
      <c r="E138" t="b">
        <v>0</v>
      </c>
      <c r="F138" t="s">
        <v>7699</v>
      </c>
      <c r="G138" t="b">
        <v>1</v>
      </c>
    </row>
    <row r="139" spans="1:7" x14ac:dyDescent="0.25">
      <c r="A139" t="s">
        <v>28</v>
      </c>
      <c r="B139" t="s">
        <v>5</v>
      </c>
      <c r="C139" t="s">
        <v>7654</v>
      </c>
      <c r="D139" t="b">
        <v>0</v>
      </c>
      <c r="E139" t="b">
        <v>0</v>
      </c>
      <c r="F139" t="s">
        <v>7700</v>
      </c>
      <c r="G139" t="b">
        <v>1</v>
      </c>
    </row>
    <row r="140" spans="1:7" x14ac:dyDescent="0.25">
      <c r="A140" t="s">
        <v>32</v>
      </c>
      <c r="B140" t="s">
        <v>67</v>
      </c>
      <c r="C140" t="s">
        <v>7642</v>
      </c>
      <c r="D140" t="b">
        <v>0</v>
      </c>
      <c r="E140" t="b">
        <v>0</v>
      </c>
      <c r="F140" t="s">
        <v>107</v>
      </c>
      <c r="G140" t="b">
        <v>0</v>
      </c>
    </row>
    <row r="141" spans="1:7" x14ac:dyDescent="0.25">
      <c r="A141" t="s">
        <v>32</v>
      </c>
      <c r="B141" t="s">
        <v>4867</v>
      </c>
      <c r="C141" t="s">
        <v>7654</v>
      </c>
      <c r="D141" t="b">
        <v>0</v>
      </c>
      <c r="E141" t="b">
        <v>0</v>
      </c>
      <c r="F141" t="s">
        <v>26</v>
      </c>
      <c r="G141" t="b">
        <v>1</v>
      </c>
    </row>
    <row r="142" spans="1:7" x14ac:dyDescent="0.25">
      <c r="A142" t="s">
        <v>32</v>
      </c>
      <c r="B142" t="s">
        <v>3125</v>
      </c>
      <c r="C142" t="s">
        <v>7642</v>
      </c>
      <c r="D142" t="b">
        <v>0</v>
      </c>
      <c r="E142" t="b">
        <v>0</v>
      </c>
      <c r="F142" t="s">
        <v>7701</v>
      </c>
      <c r="G142" t="b">
        <v>1</v>
      </c>
    </row>
    <row r="143" spans="1:7" x14ac:dyDescent="0.25">
      <c r="A143" t="s">
        <v>32</v>
      </c>
      <c r="B143" t="s">
        <v>3344</v>
      </c>
      <c r="C143" t="s">
        <v>7644</v>
      </c>
      <c r="D143" t="b">
        <v>0</v>
      </c>
      <c r="E143" t="b">
        <v>0</v>
      </c>
      <c r="F143" t="s">
        <v>7702</v>
      </c>
      <c r="G143" t="b">
        <v>1</v>
      </c>
    </row>
    <row r="144" spans="1:7" x14ac:dyDescent="0.25">
      <c r="A144" t="s">
        <v>32</v>
      </c>
      <c r="B144" t="s">
        <v>123</v>
      </c>
      <c r="C144" t="s">
        <v>7643</v>
      </c>
      <c r="D144" t="b">
        <v>0</v>
      </c>
      <c r="E144" t="b">
        <v>0</v>
      </c>
      <c r="F144" t="s">
        <v>107</v>
      </c>
      <c r="G144" t="b">
        <v>0</v>
      </c>
    </row>
    <row r="145" spans="1:7" x14ac:dyDescent="0.25">
      <c r="A145" t="s">
        <v>32</v>
      </c>
      <c r="B145" t="s">
        <v>4868</v>
      </c>
      <c r="C145" t="s">
        <v>7654</v>
      </c>
      <c r="D145" t="b">
        <v>1</v>
      </c>
      <c r="E145" t="b">
        <v>1</v>
      </c>
      <c r="F145" t="s">
        <v>7703</v>
      </c>
      <c r="G145" t="b">
        <v>1</v>
      </c>
    </row>
    <row r="146" spans="1:7" x14ac:dyDescent="0.25">
      <c r="A146" t="s">
        <v>32</v>
      </c>
      <c r="B146" t="s">
        <v>86</v>
      </c>
      <c r="C146" t="s">
        <v>7654</v>
      </c>
      <c r="D146" t="b">
        <v>0</v>
      </c>
      <c r="E146" t="b">
        <v>0</v>
      </c>
      <c r="F146" t="s">
        <v>107</v>
      </c>
      <c r="G146" t="b">
        <v>0</v>
      </c>
    </row>
    <row r="147" spans="1:7" x14ac:dyDescent="0.25">
      <c r="A147" t="s">
        <v>32</v>
      </c>
      <c r="B147" t="s">
        <v>3346</v>
      </c>
      <c r="C147" t="s">
        <v>7654</v>
      </c>
      <c r="D147" t="b">
        <v>0</v>
      </c>
      <c r="E147" t="b">
        <v>0</v>
      </c>
      <c r="F147" t="s">
        <v>107</v>
      </c>
      <c r="G147" t="b">
        <v>0</v>
      </c>
    </row>
    <row r="148" spans="1:7" x14ac:dyDescent="0.25">
      <c r="A148" t="s">
        <v>32</v>
      </c>
      <c r="B148" t="s">
        <v>4869</v>
      </c>
      <c r="C148" t="s">
        <v>7660</v>
      </c>
      <c r="D148" t="b">
        <v>0</v>
      </c>
      <c r="E148" t="b">
        <v>0</v>
      </c>
      <c r="F148" t="s">
        <v>107</v>
      </c>
      <c r="G148" t="b">
        <v>0</v>
      </c>
    </row>
    <row r="149" spans="1:7" x14ac:dyDescent="0.25">
      <c r="A149" t="s">
        <v>32</v>
      </c>
      <c r="B149" t="s">
        <v>4870</v>
      </c>
      <c r="C149" t="s">
        <v>7644</v>
      </c>
      <c r="D149" t="b">
        <v>0</v>
      </c>
      <c r="E149" t="b">
        <v>0</v>
      </c>
      <c r="F149" t="s">
        <v>7704</v>
      </c>
      <c r="G149" t="b">
        <v>1</v>
      </c>
    </row>
    <row r="150" spans="1:7" x14ac:dyDescent="0.25">
      <c r="A150" t="s">
        <v>32</v>
      </c>
      <c r="B150" t="s">
        <v>4871</v>
      </c>
      <c r="C150" t="s">
        <v>7659</v>
      </c>
      <c r="D150" t="b">
        <v>0</v>
      </c>
      <c r="E150" t="b">
        <v>0</v>
      </c>
      <c r="F150" t="s">
        <v>7705</v>
      </c>
      <c r="G150" t="b">
        <v>1</v>
      </c>
    </row>
    <row r="151" spans="1:7" x14ac:dyDescent="0.25">
      <c r="A151" t="s">
        <v>32</v>
      </c>
      <c r="B151" t="s">
        <v>4872</v>
      </c>
      <c r="C151" t="s">
        <v>7654</v>
      </c>
      <c r="D151" t="b">
        <v>0</v>
      </c>
      <c r="E151" t="b">
        <v>0</v>
      </c>
      <c r="F151" t="s">
        <v>7706</v>
      </c>
      <c r="G151" t="b">
        <v>1</v>
      </c>
    </row>
    <row r="152" spans="1:7" x14ac:dyDescent="0.25">
      <c r="A152" t="s">
        <v>32</v>
      </c>
      <c r="B152" t="s">
        <v>4873</v>
      </c>
      <c r="C152" t="s">
        <v>7654</v>
      </c>
      <c r="D152" t="b">
        <v>0</v>
      </c>
      <c r="E152" t="b">
        <v>0</v>
      </c>
      <c r="F152" t="s">
        <v>7707</v>
      </c>
      <c r="G152" t="b">
        <v>1</v>
      </c>
    </row>
    <row r="153" spans="1:7" x14ac:dyDescent="0.25">
      <c r="A153" t="s">
        <v>32</v>
      </c>
      <c r="B153" t="s">
        <v>4874</v>
      </c>
      <c r="C153" t="s">
        <v>7654</v>
      </c>
      <c r="D153" t="b">
        <v>0</v>
      </c>
      <c r="E153" t="b">
        <v>0</v>
      </c>
      <c r="F153" t="s">
        <v>7708</v>
      </c>
      <c r="G153" t="b">
        <v>1</v>
      </c>
    </row>
    <row r="154" spans="1:7" x14ac:dyDescent="0.25">
      <c r="A154" t="s">
        <v>32</v>
      </c>
      <c r="B154" t="s">
        <v>7709</v>
      </c>
      <c r="C154" t="s">
        <v>7654</v>
      </c>
      <c r="D154" t="b">
        <v>0</v>
      </c>
      <c r="E154" t="b">
        <v>0</v>
      </c>
      <c r="F154" t="s">
        <v>7710</v>
      </c>
      <c r="G154" t="b">
        <v>1</v>
      </c>
    </row>
    <row r="155" spans="1:7" x14ac:dyDescent="0.25">
      <c r="A155" t="s">
        <v>32</v>
      </c>
      <c r="B155" t="s">
        <v>4876</v>
      </c>
      <c r="C155" t="s">
        <v>7660</v>
      </c>
      <c r="D155" t="b">
        <v>0</v>
      </c>
      <c r="E155" t="b">
        <v>0</v>
      </c>
      <c r="F155" t="s">
        <v>7711</v>
      </c>
      <c r="G155" t="b">
        <v>1</v>
      </c>
    </row>
    <row r="156" spans="1:7" x14ac:dyDescent="0.25">
      <c r="A156" t="s">
        <v>32</v>
      </c>
      <c r="B156" t="s">
        <v>3362</v>
      </c>
      <c r="C156" t="s">
        <v>7646</v>
      </c>
      <c r="D156" t="b">
        <v>0</v>
      </c>
      <c r="E156" t="b">
        <v>0</v>
      </c>
      <c r="F156" t="s">
        <v>107</v>
      </c>
      <c r="G156" t="b">
        <v>0</v>
      </c>
    </row>
    <row r="157" spans="1:7" x14ac:dyDescent="0.25">
      <c r="A157" t="s">
        <v>32</v>
      </c>
      <c r="B157" t="s">
        <v>4785</v>
      </c>
      <c r="C157" t="s">
        <v>7654</v>
      </c>
      <c r="D157" t="b">
        <v>0</v>
      </c>
      <c r="E157" t="b">
        <v>0</v>
      </c>
      <c r="F157" t="s">
        <v>107</v>
      </c>
      <c r="G157" t="b">
        <v>0</v>
      </c>
    </row>
    <row r="158" spans="1:7" x14ac:dyDescent="0.25">
      <c r="A158" t="s">
        <v>32</v>
      </c>
      <c r="B158" t="s">
        <v>90</v>
      </c>
      <c r="C158" t="s">
        <v>7654</v>
      </c>
      <c r="D158" t="b">
        <v>0</v>
      </c>
      <c r="E158" t="b">
        <v>0</v>
      </c>
      <c r="F158" t="s">
        <v>7712</v>
      </c>
      <c r="G158" t="b">
        <v>1</v>
      </c>
    </row>
    <row r="159" spans="1:7" x14ac:dyDescent="0.25">
      <c r="A159" t="s">
        <v>36</v>
      </c>
      <c r="B159" t="s">
        <v>67</v>
      </c>
      <c r="C159" t="s">
        <v>7642</v>
      </c>
      <c r="D159" t="b">
        <v>0</v>
      </c>
      <c r="E159" t="b">
        <v>0</v>
      </c>
      <c r="F159" t="s">
        <v>7710</v>
      </c>
      <c r="G159" t="b">
        <v>1</v>
      </c>
    </row>
    <row r="160" spans="1:7" x14ac:dyDescent="0.25">
      <c r="A160" t="s">
        <v>36</v>
      </c>
      <c r="B160" t="s">
        <v>4867</v>
      </c>
      <c r="C160" t="s">
        <v>7643</v>
      </c>
      <c r="D160" t="b">
        <v>0</v>
      </c>
      <c r="E160" t="b">
        <v>0</v>
      </c>
      <c r="F160" t="s">
        <v>26</v>
      </c>
      <c r="G160" t="b">
        <v>1</v>
      </c>
    </row>
    <row r="161" spans="1:7" x14ac:dyDescent="0.25">
      <c r="A161" t="s">
        <v>36</v>
      </c>
      <c r="B161" t="s">
        <v>3125</v>
      </c>
      <c r="C161" t="s">
        <v>7642</v>
      </c>
      <c r="D161" t="b">
        <v>0</v>
      </c>
      <c r="E161" t="b">
        <v>0</v>
      </c>
      <c r="F161" t="s">
        <v>7713</v>
      </c>
      <c r="G161" t="b">
        <v>1</v>
      </c>
    </row>
    <row r="162" spans="1:7" x14ac:dyDescent="0.25">
      <c r="A162" t="s">
        <v>36</v>
      </c>
      <c r="B162" t="s">
        <v>3344</v>
      </c>
      <c r="C162" t="s">
        <v>7644</v>
      </c>
      <c r="D162" t="b">
        <v>0</v>
      </c>
      <c r="E162" t="b">
        <v>0</v>
      </c>
      <c r="F162" t="s">
        <v>7714</v>
      </c>
      <c r="G162" t="b">
        <v>1</v>
      </c>
    </row>
    <row r="163" spans="1:7" x14ac:dyDescent="0.25">
      <c r="A163" t="s">
        <v>36</v>
      </c>
      <c r="B163" t="s">
        <v>123</v>
      </c>
      <c r="C163" t="s">
        <v>7643</v>
      </c>
      <c r="D163" t="b">
        <v>0</v>
      </c>
      <c r="E163" t="b">
        <v>0</v>
      </c>
      <c r="F163" t="s">
        <v>107</v>
      </c>
      <c r="G163" t="b">
        <v>0</v>
      </c>
    </row>
    <row r="164" spans="1:7" x14ac:dyDescent="0.25">
      <c r="A164" t="s">
        <v>36</v>
      </c>
      <c r="B164" t="s">
        <v>4868</v>
      </c>
      <c r="C164" t="s">
        <v>7654</v>
      </c>
      <c r="D164" t="b">
        <v>1</v>
      </c>
      <c r="E164" t="b">
        <v>1</v>
      </c>
      <c r="F164" t="s">
        <v>7703</v>
      </c>
      <c r="G164" t="b">
        <v>1</v>
      </c>
    </row>
    <row r="165" spans="1:7" x14ac:dyDescent="0.25">
      <c r="A165" t="s">
        <v>36</v>
      </c>
      <c r="B165" t="s">
        <v>86</v>
      </c>
      <c r="C165" t="s">
        <v>7654</v>
      </c>
      <c r="D165" t="b">
        <v>0</v>
      </c>
      <c r="E165" t="b">
        <v>0</v>
      </c>
      <c r="F165" t="s">
        <v>107</v>
      </c>
      <c r="G165" t="b">
        <v>0</v>
      </c>
    </row>
    <row r="166" spans="1:7" x14ac:dyDescent="0.25">
      <c r="A166" t="s">
        <v>36</v>
      </c>
      <c r="B166" t="s">
        <v>3346</v>
      </c>
      <c r="C166" t="s">
        <v>7654</v>
      </c>
      <c r="D166" t="b">
        <v>0</v>
      </c>
      <c r="E166" t="b">
        <v>0</v>
      </c>
      <c r="F166" t="s">
        <v>107</v>
      </c>
      <c r="G166" t="b">
        <v>0</v>
      </c>
    </row>
    <row r="167" spans="1:7" x14ac:dyDescent="0.25">
      <c r="A167" t="s">
        <v>36</v>
      </c>
      <c r="B167" t="s">
        <v>4869</v>
      </c>
      <c r="C167" t="s">
        <v>7660</v>
      </c>
      <c r="D167" t="b">
        <v>0</v>
      </c>
      <c r="E167" t="b">
        <v>0</v>
      </c>
      <c r="F167" t="s">
        <v>107</v>
      </c>
      <c r="G167" t="b">
        <v>0</v>
      </c>
    </row>
    <row r="168" spans="1:7" x14ac:dyDescent="0.25">
      <c r="A168" t="s">
        <v>36</v>
      </c>
      <c r="B168" t="s">
        <v>3360</v>
      </c>
      <c r="C168" t="s">
        <v>7642</v>
      </c>
      <c r="D168" t="b">
        <v>0</v>
      </c>
      <c r="E168" t="b">
        <v>0</v>
      </c>
      <c r="F168" t="s">
        <v>107</v>
      </c>
      <c r="G168" t="b">
        <v>0</v>
      </c>
    </row>
    <row r="169" spans="1:7" x14ac:dyDescent="0.25">
      <c r="A169" t="s">
        <v>36</v>
      </c>
      <c r="B169" t="s">
        <v>4870</v>
      </c>
      <c r="C169" t="s">
        <v>7644</v>
      </c>
      <c r="D169" t="b">
        <v>0</v>
      </c>
      <c r="E169" t="b">
        <v>0</v>
      </c>
      <c r="F169" t="s">
        <v>7704</v>
      </c>
      <c r="G169" t="b">
        <v>1</v>
      </c>
    </row>
    <row r="170" spans="1:7" x14ac:dyDescent="0.25">
      <c r="A170" t="s">
        <v>36</v>
      </c>
      <c r="B170" t="s">
        <v>4871</v>
      </c>
      <c r="C170" t="s">
        <v>7659</v>
      </c>
      <c r="D170" t="b">
        <v>0</v>
      </c>
      <c r="E170" t="b">
        <v>0</v>
      </c>
      <c r="F170" t="s">
        <v>7705</v>
      </c>
      <c r="G170" t="b">
        <v>1</v>
      </c>
    </row>
    <row r="171" spans="1:7" x14ac:dyDescent="0.25">
      <c r="A171" t="s">
        <v>36</v>
      </c>
      <c r="B171" t="s">
        <v>4872</v>
      </c>
      <c r="C171" t="s">
        <v>7654</v>
      </c>
      <c r="D171" t="b">
        <v>0</v>
      </c>
      <c r="E171" t="b">
        <v>0</v>
      </c>
      <c r="F171" t="s">
        <v>7706</v>
      </c>
      <c r="G171" t="b">
        <v>1</v>
      </c>
    </row>
    <row r="172" spans="1:7" x14ac:dyDescent="0.25">
      <c r="A172" t="s">
        <v>36</v>
      </c>
      <c r="B172" t="s">
        <v>5737</v>
      </c>
      <c r="C172" t="s">
        <v>7654</v>
      </c>
      <c r="D172" t="b">
        <v>0</v>
      </c>
      <c r="E172" t="b">
        <v>0</v>
      </c>
      <c r="F172" t="s">
        <v>7715</v>
      </c>
      <c r="G172" t="b">
        <v>1</v>
      </c>
    </row>
    <row r="173" spans="1:7" x14ac:dyDescent="0.25">
      <c r="A173" t="s">
        <v>36</v>
      </c>
      <c r="B173" t="s">
        <v>5738</v>
      </c>
      <c r="C173" t="s">
        <v>7654</v>
      </c>
      <c r="D173" t="b">
        <v>0</v>
      </c>
      <c r="E173" t="b">
        <v>0</v>
      </c>
      <c r="F173" t="s">
        <v>7708</v>
      </c>
      <c r="G173" t="b">
        <v>1</v>
      </c>
    </row>
    <row r="174" spans="1:7" x14ac:dyDescent="0.25">
      <c r="A174" t="s">
        <v>36</v>
      </c>
      <c r="B174" t="s">
        <v>5739</v>
      </c>
      <c r="C174" t="s">
        <v>7654</v>
      </c>
      <c r="D174" t="b">
        <v>0</v>
      </c>
      <c r="E174" t="b">
        <v>0</v>
      </c>
      <c r="F174" t="s">
        <v>5739</v>
      </c>
      <c r="G174" t="b">
        <v>1</v>
      </c>
    </row>
    <row r="175" spans="1:7" x14ac:dyDescent="0.25">
      <c r="A175" t="s">
        <v>36</v>
      </c>
      <c r="B175" t="s">
        <v>5740</v>
      </c>
      <c r="C175" t="s">
        <v>7654</v>
      </c>
      <c r="D175" t="b">
        <v>0</v>
      </c>
      <c r="E175" t="b">
        <v>0</v>
      </c>
      <c r="F175" t="s">
        <v>7716</v>
      </c>
      <c r="G175" t="b">
        <v>1</v>
      </c>
    </row>
    <row r="176" spans="1:7" x14ac:dyDescent="0.25">
      <c r="A176" t="s">
        <v>36</v>
      </c>
      <c r="B176" t="s">
        <v>5741</v>
      </c>
      <c r="C176" t="s">
        <v>7642</v>
      </c>
      <c r="D176" t="b">
        <v>0</v>
      </c>
      <c r="E176" t="b">
        <v>0</v>
      </c>
      <c r="F176" t="s">
        <v>7717</v>
      </c>
      <c r="G176" t="b">
        <v>1</v>
      </c>
    </row>
    <row r="177" spans="1:7" x14ac:dyDescent="0.25">
      <c r="A177" t="s">
        <v>36</v>
      </c>
      <c r="B177" t="s">
        <v>5742</v>
      </c>
      <c r="C177" t="s">
        <v>7654</v>
      </c>
      <c r="D177" t="b">
        <v>0</v>
      </c>
      <c r="E177" t="b">
        <v>0</v>
      </c>
      <c r="F177" t="s">
        <v>7718</v>
      </c>
      <c r="G177" t="b">
        <v>1</v>
      </c>
    </row>
    <row r="178" spans="1:7" x14ac:dyDescent="0.25">
      <c r="A178" t="s">
        <v>36</v>
      </c>
      <c r="B178" t="s">
        <v>5743</v>
      </c>
      <c r="C178" t="s">
        <v>7642</v>
      </c>
      <c r="D178" t="b">
        <v>0</v>
      </c>
      <c r="E178" t="b">
        <v>0</v>
      </c>
      <c r="F178" t="s">
        <v>7719</v>
      </c>
      <c r="G178" t="b">
        <v>1</v>
      </c>
    </row>
    <row r="179" spans="1:7" x14ac:dyDescent="0.25">
      <c r="A179" t="s">
        <v>36</v>
      </c>
      <c r="B179" t="s">
        <v>5744</v>
      </c>
      <c r="D179"/>
    </row>
    <row r="180" spans="1:7" x14ac:dyDescent="0.25">
      <c r="A180" t="s">
        <v>36</v>
      </c>
      <c r="B180" t="s">
        <v>3362</v>
      </c>
      <c r="C180" t="s">
        <v>7646</v>
      </c>
      <c r="D180" t="b">
        <v>0</v>
      </c>
      <c r="E180" t="b">
        <v>0</v>
      </c>
      <c r="F180" t="s">
        <v>107</v>
      </c>
      <c r="G180" t="b">
        <v>0</v>
      </c>
    </row>
    <row r="181" spans="1:7" x14ac:dyDescent="0.25">
      <c r="A181" t="s">
        <v>36</v>
      </c>
      <c r="B181" t="s">
        <v>4785</v>
      </c>
      <c r="C181" t="s">
        <v>7654</v>
      </c>
      <c r="D181" t="b">
        <v>0</v>
      </c>
      <c r="E181" t="b">
        <v>0</v>
      </c>
      <c r="F181" t="s">
        <v>107</v>
      </c>
      <c r="G181" t="b">
        <v>0</v>
      </c>
    </row>
    <row r="182" spans="1:7" x14ac:dyDescent="0.25">
      <c r="A182" t="s">
        <v>36</v>
      </c>
      <c r="B182" t="s">
        <v>90</v>
      </c>
      <c r="C182" t="s">
        <v>7654</v>
      </c>
      <c r="D182" t="b">
        <v>0</v>
      </c>
      <c r="E182" t="b">
        <v>0</v>
      </c>
      <c r="F182" t="s">
        <v>3132</v>
      </c>
      <c r="G182" t="b">
        <v>1</v>
      </c>
    </row>
    <row r="183" spans="1:7" x14ac:dyDescent="0.25">
      <c r="A183" t="s">
        <v>42</v>
      </c>
      <c r="B183" t="s">
        <v>67</v>
      </c>
      <c r="C183" t="s">
        <v>7642</v>
      </c>
      <c r="D183" t="b">
        <v>0</v>
      </c>
      <c r="E183" t="b">
        <v>0</v>
      </c>
      <c r="F183" t="s">
        <v>107</v>
      </c>
      <c r="G183" t="b">
        <v>0</v>
      </c>
    </row>
    <row r="184" spans="1:7" x14ac:dyDescent="0.25">
      <c r="A184" t="s">
        <v>42</v>
      </c>
      <c r="B184" t="s">
        <v>3122</v>
      </c>
      <c r="C184" t="s">
        <v>7643</v>
      </c>
      <c r="D184" t="b">
        <v>0</v>
      </c>
      <c r="E184" t="b">
        <v>0</v>
      </c>
      <c r="F184" t="s">
        <v>7669</v>
      </c>
      <c r="G184" t="b">
        <v>1</v>
      </c>
    </row>
    <row r="185" spans="1:7" x14ac:dyDescent="0.25">
      <c r="A185" t="s">
        <v>42</v>
      </c>
      <c r="B185" t="s">
        <v>3125</v>
      </c>
      <c r="C185" t="s">
        <v>7642</v>
      </c>
      <c r="D185" t="b">
        <v>0</v>
      </c>
      <c r="E185" t="b">
        <v>0</v>
      </c>
      <c r="F185" t="s">
        <v>7720</v>
      </c>
      <c r="G185" t="b">
        <v>1</v>
      </c>
    </row>
    <row r="186" spans="1:7" x14ac:dyDescent="0.25">
      <c r="A186" t="s">
        <v>42</v>
      </c>
      <c r="B186" t="s">
        <v>3344</v>
      </c>
      <c r="C186" t="s">
        <v>7644</v>
      </c>
      <c r="D186" t="b">
        <v>0</v>
      </c>
      <c r="E186" t="b">
        <v>0</v>
      </c>
      <c r="F186" t="s">
        <v>7721</v>
      </c>
      <c r="G186" t="b">
        <v>1</v>
      </c>
    </row>
    <row r="187" spans="1:7" x14ac:dyDescent="0.25">
      <c r="A187" s="241" t="s">
        <v>42</v>
      </c>
      <c r="B187" s="241" t="s">
        <v>123</v>
      </c>
      <c r="C187" s="241" t="s">
        <v>7643</v>
      </c>
      <c r="D187" s="241" t="b">
        <v>0</v>
      </c>
      <c r="E187" s="241" t="b">
        <v>0</v>
      </c>
      <c r="F187" s="241" t="s">
        <v>107</v>
      </c>
      <c r="G187" s="241" t="b">
        <v>0</v>
      </c>
    </row>
    <row r="188" spans="1:7" x14ac:dyDescent="0.25">
      <c r="A188" t="s">
        <v>42</v>
      </c>
      <c r="B188" t="s">
        <v>6089</v>
      </c>
      <c r="C188" t="s">
        <v>7654</v>
      </c>
      <c r="D188" t="b">
        <v>1</v>
      </c>
      <c r="E188" t="b">
        <v>1</v>
      </c>
      <c r="F188" t="s">
        <v>7722</v>
      </c>
      <c r="G188" t="b">
        <v>1</v>
      </c>
    </row>
    <row r="189" spans="1:7" x14ac:dyDescent="0.25">
      <c r="A189" t="s">
        <v>42</v>
      </c>
      <c r="B189" t="s">
        <v>86</v>
      </c>
      <c r="C189" t="s">
        <v>7654</v>
      </c>
      <c r="D189" t="b">
        <v>0</v>
      </c>
      <c r="E189" t="b">
        <v>0</v>
      </c>
      <c r="F189" t="s">
        <v>107</v>
      </c>
      <c r="G189" t="b">
        <v>0</v>
      </c>
    </row>
    <row r="190" spans="1:7" x14ac:dyDescent="0.25">
      <c r="A190" t="s">
        <v>42</v>
      </c>
      <c r="B190" t="s">
        <v>3346</v>
      </c>
      <c r="C190" t="s">
        <v>7654</v>
      </c>
      <c r="D190" t="b">
        <v>0</v>
      </c>
      <c r="E190" t="b">
        <v>0</v>
      </c>
      <c r="F190" t="s">
        <v>107</v>
      </c>
      <c r="G190" t="b">
        <v>0</v>
      </c>
    </row>
    <row r="191" spans="1:7" x14ac:dyDescent="0.25">
      <c r="A191" t="s">
        <v>42</v>
      </c>
      <c r="B191" t="s">
        <v>3347</v>
      </c>
      <c r="D191"/>
    </row>
    <row r="192" spans="1:7" x14ac:dyDescent="0.25">
      <c r="A192" t="s">
        <v>42</v>
      </c>
      <c r="B192" t="s">
        <v>6090</v>
      </c>
      <c r="C192" t="s">
        <v>7659</v>
      </c>
      <c r="D192" t="b">
        <v>0</v>
      </c>
      <c r="E192" t="b">
        <v>0</v>
      </c>
      <c r="F192" t="s">
        <v>7723</v>
      </c>
      <c r="G192" t="b">
        <v>1</v>
      </c>
    </row>
    <row r="193" spans="1:7" x14ac:dyDescent="0.25">
      <c r="A193" t="s">
        <v>42</v>
      </c>
      <c r="B193" t="s">
        <v>6091</v>
      </c>
      <c r="C193" t="s">
        <v>7654</v>
      </c>
      <c r="D193" t="b">
        <v>0</v>
      </c>
      <c r="E193" t="b">
        <v>0</v>
      </c>
      <c r="F193" t="s">
        <v>7724</v>
      </c>
      <c r="G193" t="b">
        <v>1</v>
      </c>
    </row>
    <row r="194" spans="1:7" x14ac:dyDescent="0.25">
      <c r="A194" t="s">
        <v>42</v>
      </c>
      <c r="B194" t="s">
        <v>6092</v>
      </c>
      <c r="C194" t="s">
        <v>7725</v>
      </c>
      <c r="D194" t="b">
        <v>0</v>
      </c>
      <c r="E194" t="b">
        <v>0</v>
      </c>
      <c r="F194" t="s">
        <v>7726</v>
      </c>
      <c r="G194" t="b">
        <v>1</v>
      </c>
    </row>
    <row r="195" spans="1:7" x14ac:dyDescent="0.25">
      <c r="A195" t="s">
        <v>42</v>
      </c>
      <c r="B195" t="s">
        <v>6093</v>
      </c>
      <c r="C195" t="s">
        <v>7725</v>
      </c>
      <c r="D195" t="b">
        <v>0</v>
      </c>
      <c r="E195" t="b">
        <v>0</v>
      </c>
      <c r="F195" t="s">
        <v>7727</v>
      </c>
      <c r="G195" t="b">
        <v>1</v>
      </c>
    </row>
    <row r="196" spans="1:7" x14ac:dyDescent="0.25">
      <c r="A196" t="s">
        <v>42</v>
      </c>
      <c r="B196" t="s">
        <v>6094</v>
      </c>
      <c r="C196" t="s">
        <v>7725</v>
      </c>
      <c r="D196" t="b">
        <v>0</v>
      </c>
      <c r="E196" t="b">
        <v>0</v>
      </c>
      <c r="F196" t="s">
        <v>7728</v>
      </c>
      <c r="G196" t="b">
        <v>1</v>
      </c>
    </row>
    <row r="197" spans="1:7" x14ac:dyDescent="0.25">
      <c r="A197" t="s">
        <v>42</v>
      </c>
      <c r="B197" t="s">
        <v>90</v>
      </c>
      <c r="C197" t="s">
        <v>7654</v>
      </c>
      <c r="D197" t="b">
        <v>0</v>
      </c>
      <c r="E197" t="b">
        <v>0</v>
      </c>
      <c r="F197" t="s">
        <v>7729</v>
      </c>
      <c r="G197" t="b">
        <v>1</v>
      </c>
    </row>
    <row r="198" spans="1:7" x14ac:dyDescent="0.25">
      <c r="A198" t="s">
        <v>45</v>
      </c>
      <c r="B198" t="s">
        <v>67</v>
      </c>
      <c r="C198" t="s">
        <v>7642</v>
      </c>
      <c r="D198" t="b">
        <v>0</v>
      </c>
      <c r="E198" t="b">
        <v>0</v>
      </c>
      <c r="F198" t="s">
        <v>107</v>
      </c>
      <c r="G198" t="b">
        <v>0</v>
      </c>
    </row>
    <row r="199" spans="1:7" x14ac:dyDescent="0.25">
      <c r="A199" t="s">
        <v>45</v>
      </c>
      <c r="B199" t="s">
        <v>6089</v>
      </c>
      <c r="C199" t="s">
        <v>7643</v>
      </c>
      <c r="D199" t="b">
        <v>0</v>
      </c>
      <c r="E199" t="b">
        <v>0</v>
      </c>
      <c r="F199" t="s">
        <v>7669</v>
      </c>
      <c r="G199" t="b">
        <v>1</v>
      </c>
    </row>
    <row r="200" spans="1:7" x14ac:dyDescent="0.25">
      <c r="A200" t="s">
        <v>45</v>
      </c>
      <c r="B200" t="s">
        <v>3125</v>
      </c>
      <c r="C200" t="s">
        <v>7642</v>
      </c>
      <c r="D200" t="b">
        <v>0</v>
      </c>
      <c r="E200" t="b">
        <v>0</v>
      </c>
      <c r="F200" t="s">
        <v>7730</v>
      </c>
      <c r="G200" t="b">
        <v>1</v>
      </c>
    </row>
    <row r="201" spans="1:7" x14ac:dyDescent="0.25">
      <c r="A201" t="s">
        <v>45</v>
      </c>
      <c r="B201" t="s">
        <v>3344</v>
      </c>
      <c r="C201" t="s">
        <v>7644</v>
      </c>
      <c r="D201" t="b">
        <v>0</v>
      </c>
      <c r="E201" t="b">
        <v>0</v>
      </c>
      <c r="F201" t="s">
        <v>7649</v>
      </c>
      <c r="G201" t="b">
        <v>1</v>
      </c>
    </row>
    <row r="202" spans="1:7" x14ac:dyDescent="0.25">
      <c r="A202" t="s">
        <v>45</v>
      </c>
      <c r="B202" t="s">
        <v>123</v>
      </c>
      <c r="C202" t="s">
        <v>7643</v>
      </c>
      <c r="D202" t="b">
        <v>0</v>
      </c>
      <c r="E202" t="b">
        <v>0</v>
      </c>
      <c r="F202" t="s">
        <v>107</v>
      </c>
      <c r="G202" t="b">
        <v>0</v>
      </c>
    </row>
    <row r="203" spans="1:7" x14ac:dyDescent="0.25">
      <c r="A203" t="s">
        <v>45</v>
      </c>
      <c r="B203" t="s">
        <v>4868</v>
      </c>
      <c r="C203" t="s">
        <v>7654</v>
      </c>
      <c r="D203" t="b">
        <v>1</v>
      </c>
      <c r="E203" t="b">
        <v>1</v>
      </c>
      <c r="F203" t="s">
        <v>7703</v>
      </c>
      <c r="G203" t="b">
        <v>1</v>
      </c>
    </row>
    <row r="204" spans="1:7" x14ac:dyDescent="0.25">
      <c r="A204" t="s">
        <v>45</v>
      </c>
      <c r="B204" t="s">
        <v>86</v>
      </c>
      <c r="C204" t="s">
        <v>7654</v>
      </c>
      <c r="D204" t="b">
        <v>0</v>
      </c>
      <c r="E204" t="b">
        <v>0</v>
      </c>
      <c r="F204" t="s">
        <v>107</v>
      </c>
      <c r="G204" t="b">
        <v>0</v>
      </c>
    </row>
    <row r="205" spans="1:7" x14ac:dyDescent="0.25">
      <c r="A205" t="s">
        <v>45</v>
      </c>
      <c r="B205" t="s">
        <v>3346</v>
      </c>
      <c r="C205" t="s">
        <v>7654</v>
      </c>
      <c r="D205" t="b">
        <v>0</v>
      </c>
      <c r="E205" t="b">
        <v>0</v>
      </c>
      <c r="F205" t="s">
        <v>107</v>
      </c>
      <c r="G205" t="b">
        <v>0</v>
      </c>
    </row>
    <row r="206" spans="1:7" x14ac:dyDescent="0.25">
      <c r="A206" t="s">
        <v>45</v>
      </c>
      <c r="B206" t="s">
        <v>4870</v>
      </c>
      <c r="C206" t="s">
        <v>7644</v>
      </c>
      <c r="D206" t="b">
        <v>0</v>
      </c>
      <c r="E206" t="b">
        <v>0</v>
      </c>
      <c r="F206" t="s">
        <v>7704</v>
      </c>
      <c r="G206" t="b">
        <v>1</v>
      </c>
    </row>
    <row r="207" spans="1:7" x14ac:dyDescent="0.25">
      <c r="A207" t="s">
        <v>45</v>
      </c>
      <c r="B207" t="s">
        <v>4871</v>
      </c>
      <c r="C207" t="s">
        <v>7659</v>
      </c>
      <c r="D207" t="b">
        <v>0</v>
      </c>
      <c r="E207" t="b">
        <v>0</v>
      </c>
      <c r="F207" t="s">
        <v>7705</v>
      </c>
      <c r="G207" t="b">
        <v>1</v>
      </c>
    </row>
    <row r="208" spans="1:7" x14ac:dyDescent="0.25">
      <c r="A208" t="s">
        <v>45</v>
      </c>
      <c r="B208" t="s">
        <v>4872</v>
      </c>
      <c r="C208" t="s">
        <v>7654</v>
      </c>
      <c r="D208" t="b">
        <v>0</v>
      </c>
      <c r="E208" t="b">
        <v>0</v>
      </c>
      <c r="F208" t="s">
        <v>7706</v>
      </c>
      <c r="G208" t="b">
        <v>1</v>
      </c>
    </row>
    <row r="209" spans="1:7" x14ac:dyDescent="0.25">
      <c r="A209" t="s">
        <v>45</v>
      </c>
      <c r="B209" t="s">
        <v>6208</v>
      </c>
      <c r="C209" t="s">
        <v>7660</v>
      </c>
      <c r="D209" t="b">
        <v>0</v>
      </c>
      <c r="E209" t="b">
        <v>0</v>
      </c>
      <c r="F209" t="s">
        <v>7731</v>
      </c>
      <c r="G209" t="b">
        <v>1</v>
      </c>
    </row>
    <row r="210" spans="1:7" x14ac:dyDescent="0.25">
      <c r="A210" t="s">
        <v>45</v>
      </c>
      <c r="B210" t="s">
        <v>6209</v>
      </c>
      <c r="C210" t="s">
        <v>7660</v>
      </c>
      <c r="D210" t="b">
        <v>0</v>
      </c>
      <c r="E210" t="b">
        <v>0</v>
      </c>
      <c r="F210" t="s">
        <v>7732</v>
      </c>
      <c r="G210" t="b">
        <v>1</v>
      </c>
    </row>
    <row r="211" spans="1:7" x14ac:dyDescent="0.25">
      <c r="A211" t="s">
        <v>45</v>
      </c>
      <c r="B211" t="s">
        <v>6210</v>
      </c>
      <c r="C211" t="s">
        <v>7654</v>
      </c>
      <c r="D211" t="b">
        <v>0</v>
      </c>
      <c r="E211" t="b">
        <v>0</v>
      </c>
      <c r="F211" t="s">
        <v>7707</v>
      </c>
      <c r="G211" t="b">
        <v>1</v>
      </c>
    </row>
    <row r="212" spans="1:7" x14ac:dyDescent="0.25">
      <c r="A212" t="s">
        <v>45</v>
      </c>
      <c r="B212" t="s">
        <v>5744</v>
      </c>
      <c r="C212" t="s">
        <v>7660</v>
      </c>
      <c r="D212" t="b">
        <v>0</v>
      </c>
      <c r="E212" t="b">
        <v>0</v>
      </c>
      <c r="F212" t="s">
        <v>7733</v>
      </c>
      <c r="G212" t="b">
        <v>1</v>
      </c>
    </row>
    <row r="213" spans="1:7" x14ac:dyDescent="0.25">
      <c r="A213" t="s">
        <v>45</v>
      </c>
      <c r="B213" t="s">
        <v>6211</v>
      </c>
      <c r="D213"/>
    </row>
    <row r="214" spans="1:7" x14ac:dyDescent="0.25">
      <c r="A214" t="s">
        <v>45</v>
      </c>
      <c r="B214" t="s">
        <v>6212</v>
      </c>
      <c r="C214" t="s">
        <v>7642</v>
      </c>
      <c r="D214" t="b">
        <v>0</v>
      </c>
      <c r="E214" t="b">
        <v>0</v>
      </c>
      <c r="F214" t="s">
        <v>7734</v>
      </c>
      <c r="G214" t="b">
        <v>1</v>
      </c>
    </row>
    <row r="215" spans="1:7" x14ac:dyDescent="0.25">
      <c r="A215" t="s">
        <v>45</v>
      </c>
      <c r="B215" t="s">
        <v>3362</v>
      </c>
      <c r="C215" t="s">
        <v>7646</v>
      </c>
      <c r="D215" t="b">
        <v>0</v>
      </c>
      <c r="E215" t="b">
        <v>0</v>
      </c>
      <c r="F215" t="s">
        <v>107</v>
      </c>
      <c r="G215" t="b">
        <v>0</v>
      </c>
    </row>
    <row r="216" spans="1:7" x14ac:dyDescent="0.25">
      <c r="A216" t="s">
        <v>45</v>
      </c>
      <c r="B216" t="s">
        <v>4785</v>
      </c>
      <c r="C216" t="s">
        <v>7654</v>
      </c>
      <c r="D216" t="b">
        <v>0</v>
      </c>
      <c r="E216" t="b">
        <v>0</v>
      </c>
      <c r="F216" t="s">
        <v>107</v>
      </c>
      <c r="G216" t="b">
        <v>0</v>
      </c>
    </row>
    <row r="217" spans="1:7" x14ac:dyDescent="0.25">
      <c r="A217" t="s">
        <v>45</v>
      </c>
      <c r="B217" t="s">
        <v>90</v>
      </c>
      <c r="C217" t="s">
        <v>7654</v>
      </c>
      <c r="D217" t="b">
        <v>0</v>
      </c>
      <c r="E217" t="b">
        <v>0</v>
      </c>
      <c r="F217" t="s">
        <v>7735</v>
      </c>
      <c r="G217" t="b">
        <v>1</v>
      </c>
    </row>
    <row r="218" spans="1:7" x14ac:dyDescent="0.25">
      <c r="A218" t="s">
        <v>39</v>
      </c>
      <c r="B218" t="s">
        <v>67</v>
      </c>
      <c r="C218" t="s">
        <v>7642</v>
      </c>
      <c r="D218" t="b">
        <v>0</v>
      </c>
      <c r="E218" t="b">
        <v>0</v>
      </c>
      <c r="F218" t="s">
        <v>107</v>
      </c>
      <c r="G218" t="b">
        <v>0</v>
      </c>
    </row>
    <row r="219" spans="1:7" ht="14.25" customHeight="1" x14ac:dyDescent="0.25">
      <c r="A219" t="s">
        <v>39</v>
      </c>
      <c r="B219" t="s">
        <v>4867</v>
      </c>
      <c r="C219" t="s">
        <v>7643</v>
      </c>
      <c r="D219" t="b">
        <v>0</v>
      </c>
      <c r="E219" t="b">
        <v>0</v>
      </c>
      <c r="F219" t="s">
        <v>26</v>
      </c>
      <c r="G219" t="b">
        <v>1</v>
      </c>
    </row>
    <row r="220" spans="1:7" x14ac:dyDescent="0.25">
      <c r="A220" t="s">
        <v>39</v>
      </c>
      <c r="B220" t="s">
        <v>3125</v>
      </c>
      <c r="C220" t="s">
        <v>7642</v>
      </c>
      <c r="D220" t="b">
        <v>0</v>
      </c>
      <c r="E220" t="b">
        <v>0</v>
      </c>
      <c r="F220" t="s">
        <v>7736</v>
      </c>
      <c r="G220" t="b">
        <v>1</v>
      </c>
    </row>
    <row r="221" spans="1:7" x14ac:dyDescent="0.25">
      <c r="A221" t="s">
        <v>39</v>
      </c>
      <c r="B221" t="s">
        <v>3344</v>
      </c>
      <c r="C221" t="s">
        <v>7644</v>
      </c>
      <c r="D221" t="b">
        <v>0</v>
      </c>
      <c r="E221" t="b">
        <v>0</v>
      </c>
      <c r="F221" t="s">
        <v>7737</v>
      </c>
      <c r="G221" t="b">
        <v>1</v>
      </c>
    </row>
    <row r="222" spans="1:7" x14ac:dyDescent="0.25">
      <c r="A222" t="s">
        <v>39</v>
      </c>
      <c r="B222" t="s">
        <v>123</v>
      </c>
      <c r="C222" t="s">
        <v>7643</v>
      </c>
      <c r="D222" t="b">
        <v>0</v>
      </c>
      <c r="E222" t="b">
        <v>0</v>
      </c>
      <c r="F222" t="s">
        <v>107</v>
      </c>
      <c r="G222" t="b">
        <v>0</v>
      </c>
    </row>
    <row r="223" spans="1:7" x14ac:dyDescent="0.25">
      <c r="A223" t="s">
        <v>39</v>
      </c>
      <c r="B223" t="s">
        <v>4868</v>
      </c>
      <c r="C223" t="s">
        <v>7654</v>
      </c>
      <c r="D223" t="b">
        <v>1</v>
      </c>
      <c r="E223" t="b">
        <v>1</v>
      </c>
      <c r="F223" t="s">
        <v>7703</v>
      </c>
      <c r="G223" t="b">
        <v>1</v>
      </c>
    </row>
    <row r="224" spans="1:7" x14ac:dyDescent="0.25">
      <c r="A224" t="s">
        <v>39</v>
      </c>
      <c r="B224" t="s">
        <v>86</v>
      </c>
      <c r="C224" t="s">
        <v>7654</v>
      </c>
      <c r="D224" t="b">
        <v>0</v>
      </c>
      <c r="E224" t="b">
        <v>0</v>
      </c>
      <c r="F224" t="s">
        <v>107</v>
      </c>
      <c r="G224" t="b">
        <v>0</v>
      </c>
    </row>
    <row r="225" spans="1:7" x14ac:dyDescent="0.25">
      <c r="A225" t="s">
        <v>39</v>
      </c>
      <c r="B225" t="s">
        <v>3346</v>
      </c>
      <c r="C225" t="s">
        <v>7654</v>
      </c>
      <c r="D225" t="b">
        <v>0</v>
      </c>
      <c r="E225" t="b">
        <v>0</v>
      </c>
      <c r="F225" t="s">
        <v>107</v>
      </c>
      <c r="G225" t="b">
        <v>0</v>
      </c>
    </row>
    <row r="226" spans="1:7" x14ac:dyDescent="0.25">
      <c r="A226" t="s">
        <v>39</v>
      </c>
      <c r="B226" t="s">
        <v>4869</v>
      </c>
      <c r="C226" t="s">
        <v>7660</v>
      </c>
      <c r="D226" t="b">
        <v>0</v>
      </c>
      <c r="E226" t="b">
        <v>0</v>
      </c>
      <c r="F226" t="s">
        <v>107</v>
      </c>
      <c r="G226" t="b">
        <v>0</v>
      </c>
    </row>
    <row r="227" spans="1:7" x14ac:dyDescent="0.25">
      <c r="A227" t="s">
        <v>39</v>
      </c>
      <c r="B227" t="s">
        <v>3360</v>
      </c>
      <c r="C227" t="s">
        <v>7642</v>
      </c>
      <c r="D227" t="b">
        <v>0</v>
      </c>
      <c r="E227" t="b">
        <v>0</v>
      </c>
      <c r="F227" t="s">
        <v>107</v>
      </c>
      <c r="G227" t="b">
        <v>0</v>
      </c>
    </row>
    <row r="228" spans="1:7" x14ac:dyDescent="0.25">
      <c r="A228" t="s">
        <v>39</v>
      </c>
      <c r="B228" t="s">
        <v>4871</v>
      </c>
      <c r="C228" t="s">
        <v>7659</v>
      </c>
      <c r="D228" t="b">
        <v>0</v>
      </c>
      <c r="E228" t="b">
        <v>0</v>
      </c>
      <c r="F228" t="s">
        <v>7705</v>
      </c>
      <c r="G228" t="b">
        <v>1</v>
      </c>
    </row>
    <row r="229" spans="1:7" x14ac:dyDescent="0.25">
      <c r="A229" t="s">
        <v>39</v>
      </c>
      <c r="B229" t="s">
        <v>4872</v>
      </c>
      <c r="C229" t="s">
        <v>7654</v>
      </c>
      <c r="D229" t="b">
        <v>0</v>
      </c>
      <c r="E229" t="b">
        <v>0</v>
      </c>
      <c r="F229" t="s">
        <v>7706</v>
      </c>
      <c r="G229" t="b">
        <v>1</v>
      </c>
    </row>
    <row r="230" spans="1:7" x14ac:dyDescent="0.25">
      <c r="A230" t="s">
        <v>39</v>
      </c>
      <c r="B230" t="s">
        <v>4870</v>
      </c>
      <c r="C230" t="s">
        <v>7644</v>
      </c>
      <c r="D230" t="b">
        <v>0</v>
      </c>
      <c r="E230" t="b">
        <v>0</v>
      </c>
      <c r="F230" t="s">
        <v>7704</v>
      </c>
      <c r="G230" t="b">
        <v>1</v>
      </c>
    </row>
    <row r="231" spans="1:7" x14ac:dyDescent="0.25">
      <c r="A231" t="s">
        <v>39</v>
      </c>
      <c r="B231" t="s">
        <v>6374</v>
      </c>
      <c r="C231" t="s">
        <v>7644</v>
      </c>
      <c r="D231" t="b">
        <v>0</v>
      </c>
      <c r="E231" t="b">
        <v>0</v>
      </c>
      <c r="F231" t="s">
        <v>7738</v>
      </c>
      <c r="G231" t="b">
        <v>1</v>
      </c>
    </row>
    <row r="232" spans="1:7" x14ac:dyDescent="0.25">
      <c r="A232" t="s">
        <v>39</v>
      </c>
      <c r="B232" t="s">
        <v>6375</v>
      </c>
      <c r="C232" t="s">
        <v>7642</v>
      </c>
      <c r="D232" t="b">
        <v>0</v>
      </c>
      <c r="E232" t="b">
        <v>0</v>
      </c>
      <c r="F232" t="s">
        <v>7739</v>
      </c>
      <c r="G232" t="b">
        <v>1</v>
      </c>
    </row>
    <row r="233" spans="1:7" x14ac:dyDescent="0.25">
      <c r="A233" t="s">
        <v>39</v>
      </c>
      <c r="B233" t="s">
        <v>3362</v>
      </c>
      <c r="C233" t="s">
        <v>7646</v>
      </c>
      <c r="D233" t="b">
        <v>0</v>
      </c>
      <c r="E233" t="b">
        <v>0</v>
      </c>
      <c r="F233" t="s">
        <v>107</v>
      </c>
      <c r="G233" t="b">
        <v>0</v>
      </c>
    </row>
    <row r="234" spans="1:7" x14ac:dyDescent="0.25">
      <c r="A234" t="s">
        <v>39</v>
      </c>
      <c r="B234" t="s">
        <v>4785</v>
      </c>
      <c r="C234" t="s">
        <v>7654</v>
      </c>
      <c r="D234" t="b">
        <v>0</v>
      </c>
      <c r="E234" t="b">
        <v>0</v>
      </c>
      <c r="F234" t="s">
        <v>107</v>
      </c>
      <c r="G234" t="b">
        <v>0</v>
      </c>
    </row>
    <row r="235" spans="1:7" x14ac:dyDescent="0.25">
      <c r="A235" t="s">
        <v>39</v>
      </c>
      <c r="B235" t="s">
        <v>90</v>
      </c>
      <c r="C235" t="s">
        <v>7654</v>
      </c>
      <c r="D235" t="b">
        <v>0</v>
      </c>
      <c r="E235" t="b">
        <v>0</v>
      </c>
      <c r="F235" t="s">
        <v>7740</v>
      </c>
      <c r="G235" t="b">
        <v>1</v>
      </c>
    </row>
    <row r="236" spans="1:7" x14ac:dyDescent="0.25">
      <c r="A236" t="s">
        <v>48</v>
      </c>
      <c r="B236" t="s">
        <v>67</v>
      </c>
      <c r="C236" t="s">
        <v>7642</v>
      </c>
      <c r="D236" t="b">
        <v>0</v>
      </c>
      <c r="E236" t="b">
        <v>0</v>
      </c>
      <c r="F236" t="s">
        <v>107</v>
      </c>
      <c r="G236" t="b">
        <v>0</v>
      </c>
    </row>
    <row r="237" spans="1:7" x14ac:dyDescent="0.25">
      <c r="A237" t="s">
        <v>48</v>
      </c>
      <c r="B237" t="s">
        <v>6410</v>
      </c>
      <c r="C237" t="s">
        <v>7643</v>
      </c>
      <c r="D237" t="b">
        <v>0</v>
      </c>
      <c r="E237" t="b">
        <v>0</v>
      </c>
      <c r="F237" t="s">
        <v>30</v>
      </c>
      <c r="G237" t="b">
        <v>1</v>
      </c>
    </row>
    <row r="238" spans="1:7" x14ac:dyDescent="0.25">
      <c r="A238" t="s">
        <v>48</v>
      </c>
      <c r="B238" t="s">
        <v>3125</v>
      </c>
      <c r="C238" t="s">
        <v>7642</v>
      </c>
      <c r="D238" t="b">
        <v>0</v>
      </c>
      <c r="E238" t="b">
        <v>0</v>
      </c>
      <c r="F238" t="s">
        <v>7741</v>
      </c>
      <c r="G238" t="b">
        <v>1</v>
      </c>
    </row>
    <row r="239" spans="1:7" x14ac:dyDescent="0.25">
      <c r="A239" t="s">
        <v>48</v>
      </c>
      <c r="B239" t="s">
        <v>3344</v>
      </c>
      <c r="C239" t="s">
        <v>7644</v>
      </c>
      <c r="D239" t="b">
        <v>0</v>
      </c>
      <c r="E239" t="b">
        <v>0</v>
      </c>
      <c r="F239" t="s">
        <v>7742</v>
      </c>
      <c r="G239" t="b">
        <v>1</v>
      </c>
    </row>
    <row r="240" spans="1:7" x14ac:dyDescent="0.25">
      <c r="A240" t="s">
        <v>48</v>
      </c>
      <c r="B240" t="s">
        <v>123</v>
      </c>
      <c r="C240" t="s">
        <v>7643</v>
      </c>
      <c r="D240" t="b">
        <v>0</v>
      </c>
      <c r="E240" t="b">
        <v>0</v>
      </c>
      <c r="F240" t="s">
        <v>107</v>
      </c>
      <c r="G240" t="b">
        <v>0</v>
      </c>
    </row>
    <row r="241" spans="1:7" x14ac:dyDescent="0.25">
      <c r="A241" t="s">
        <v>48</v>
      </c>
      <c r="B241" t="s">
        <v>3122</v>
      </c>
      <c r="D241"/>
    </row>
    <row r="242" spans="1:7" x14ac:dyDescent="0.25">
      <c r="A242" t="s">
        <v>48</v>
      </c>
      <c r="B242" t="s">
        <v>4868</v>
      </c>
      <c r="C242" t="s">
        <v>7654</v>
      </c>
      <c r="D242" t="b">
        <v>1</v>
      </c>
      <c r="E242" t="b">
        <v>1</v>
      </c>
      <c r="F242" t="s">
        <v>7703</v>
      </c>
      <c r="G242" t="b">
        <v>1</v>
      </c>
    </row>
    <row r="243" spans="1:7" x14ac:dyDescent="0.25">
      <c r="A243" t="s">
        <v>48</v>
      </c>
      <c r="B243" t="s">
        <v>86</v>
      </c>
      <c r="C243" t="s">
        <v>7654</v>
      </c>
      <c r="D243" t="b">
        <v>0</v>
      </c>
      <c r="E243" t="b">
        <v>0</v>
      </c>
      <c r="F243" t="s">
        <v>107</v>
      </c>
      <c r="G243" t="b">
        <v>0</v>
      </c>
    </row>
    <row r="244" spans="1:7" x14ac:dyDescent="0.25">
      <c r="A244" t="s">
        <v>48</v>
      </c>
      <c r="B244" t="s">
        <v>3346</v>
      </c>
      <c r="C244" t="s">
        <v>7654</v>
      </c>
      <c r="D244" t="b">
        <v>0</v>
      </c>
      <c r="E244" t="b">
        <v>0</v>
      </c>
      <c r="F244" t="s">
        <v>107</v>
      </c>
      <c r="G244" t="b">
        <v>0</v>
      </c>
    </row>
    <row r="245" spans="1:7" x14ac:dyDescent="0.25">
      <c r="A245" t="s">
        <v>48</v>
      </c>
      <c r="B245" t="s">
        <v>6411</v>
      </c>
      <c r="C245" t="s">
        <v>7660</v>
      </c>
      <c r="D245" t="b">
        <v>0</v>
      </c>
      <c r="E245" t="b">
        <v>0</v>
      </c>
      <c r="F245" t="s">
        <v>107</v>
      </c>
      <c r="G245" t="b">
        <v>0</v>
      </c>
    </row>
    <row r="246" spans="1:7" x14ac:dyDescent="0.25">
      <c r="A246" t="s">
        <v>48</v>
      </c>
      <c r="B246" t="s">
        <v>4783</v>
      </c>
      <c r="C246" t="s">
        <v>7660</v>
      </c>
      <c r="D246" t="b">
        <v>0</v>
      </c>
      <c r="E246" t="b">
        <v>0</v>
      </c>
      <c r="F246" t="s">
        <v>107</v>
      </c>
      <c r="G246" t="b">
        <v>0</v>
      </c>
    </row>
    <row r="247" spans="1:7" x14ac:dyDescent="0.25">
      <c r="A247" t="s">
        <v>48</v>
      </c>
      <c r="B247" t="s">
        <v>4870</v>
      </c>
      <c r="C247" t="s">
        <v>7644</v>
      </c>
      <c r="D247" t="b">
        <v>0</v>
      </c>
      <c r="E247" t="b">
        <v>0</v>
      </c>
      <c r="F247" t="s">
        <v>7704</v>
      </c>
      <c r="G247" t="b">
        <v>1</v>
      </c>
    </row>
    <row r="248" spans="1:7" x14ac:dyDescent="0.25">
      <c r="A248" t="s">
        <v>48</v>
      </c>
      <c r="B248" t="s">
        <v>4871</v>
      </c>
      <c r="C248" t="s">
        <v>7659</v>
      </c>
      <c r="D248"/>
      <c r="E248" t="b">
        <v>0</v>
      </c>
      <c r="F248" t="s">
        <v>7705</v>
      </c>
      <c r="G248" t="b">
        <v>1</v>
      </c>
    </row>
    <row r="249" spans="1:7" x14ac:dyDescent="0.25">
      <c r="A249" t="s">
        <v>48</v>
      </c>
      <c r="B249" t="s">
        <v>4872</v>
      </c>
      <c r="C249" t="s">
        <v>7654</v>
      </c>
      <c r="D249" t="b">
        <v>0</v>
      </c>
      <c r="E249" t="b">
        <v>0</v>
      </c>
      <c r="F249" t="s">
        <v>7706</v>
      </c>
      <c r="G249" t="b">
        <v>1</v>
      </c>
    </row>
    <row r="250" spans="1:7" x14ac:dyDescent="0.25">
      <c r="A250" t="s">
        <v>48</v>
      </c>
      <c r="B250" t="s">
        <v>6413</v>
      </c>
      <c r="C250" t="s">
        <v>7642</v>
      </c>
      <c r="D250" t="b">
        <v>0</v>
      </c>
      <c r="E250" t="b">
        <v>0</v>
      </c>
      <c r="F250" t="s">
        <v>7734</v>
      </c>
      <c r="G250" t="b">
        <v>1</v>
      </c>
    </row>
    <row r="251" spans="1:7" x14ac:dyDescent="0.25">
      <c r="A251" t="s">
        <v>48</v>
      </c>
      <c r="B251" t="s">
        <v>6414</v>
      </c>
      <c r="C251" t="s">
        <v>7654</v>
      </c>
      <c r="D251" t="b">
        <v>0</v>
      </c>
      <c r="E251" t="b">
        <v>0</v>
      </c>
      <c r="F251" t="s">
        <v>7743</v>
      </c>
      <c r="G251" t="b">
        <v>1</v>
      </c>
    </row>
    <row r="252" spans="1:7" x14ac:dyDescent="0.25">
      <c r="A252" t="s">
        <v>48</v>
      </c>
      <c r="B252" t="s">
        <v>4876</v>
      </c>
      <c r="C252" t="s">
        <v>7660</v>
      </c>
      <c r="D252" t="b">
        <v>0</v>
      </c>
      <c r="E252" t="b">
        <v>0</v>
      </c>
      <c r="F252" t="s">
        <v>7711</v>
      </c>
      <c r="G252" t="b">
        <v>1</v>
      </c>
    </row>
    <row r="253" spans="1:7" x14ac:dyDescent="0.25">
      <c r="A253" t="s">
        <v>48</v>
      </c>
      <c r="B253" t="s">
        <v>6415</v>
      </c>
      <c r="C253" t="s">
        <v>7660</v>
      </c>
      <c r="D253" t="b">
        <v>0</v>
      </c>
      <c r="E253" t="b">
        <v>0</v>
      </c>
      <c r="F253" t="s">
        <v>7744</v>
      </c>
      <c r="G253" t="b">
        <v>1</v>
      </c>
    </row>
    <row r="254" spans="1:7" x14ac:dyDescent="0.25">
      <c r="A254" t="s">
        <v>48</v>
      </c>
      <c r="B254" t="s">
        <v>4873</v>
      </c>
      <c r="C254" t="s">
        <v>7654</v>
      </c>
      <c r="D254" t="b">
        <v>0</v>
      </c>
      <c r="E254" t="b">
        <v>0</v>
      </c>
      <c r="F254" t="s">
        <v>7707</v>
      </c>
      <c r="G254" t="b">
        <v>1</v>
      </c>
    </row>
    <row r="255" spans="1:7" x14ac:dyDescent="0.25">
      <c r="A255" t="s">
        <v>48</v>
      </c>
      <c r="B255" t="s">
        <v>6416</v>
      </c>
      <c r="C255" t="s">
        <v>7654</v>
      </c>
      <c r="D255" t="b">
        <v>0</v>
      </c>
      <c r="E255" t="b">
        <v>0</v>
      </c>
      <c r="F255" t="s">
        <v>7708</v>
      </c>
      <c r="G255" t="b">
        <v>1</v>
      </c>
    </row>
    <row r="256" spans="1:7" x14ac:dyDescent="0.25">
      <c r="A256" t="s">
        <v>48</v>
      </c>
      <c r="B256" t="s">
        <v>6417</v>
      </c>
      <c r="C256" t="s">
        <v>7654</v>
      </c>
      <c r="D256" t="b">
        <v>0</v>
      </c>
      <c r="E256" t="b">
        <v>0</v>
      </c>
      <c r="F256" t="s">
        <v>7710</v>
      </c>
      <c r="G256" t="b">
        <v>1</v>
      </c>
    </row>
    <row r="257" spans="1:7" x14ac:dyDescent="0.25">
      <c r="A257" t="s">
        <v>48</v>
      </c>
      <c r="B257" t="s">
        <v>6418</v>
      </c>
      <c r="D257"/>
    </row>
    <row r="258" spans="1:7" x14ac:dyDescent="0.25">
      <c r="A258" t="s">
        <v>48</v>
      </c>
      <c r="B258" t="s">
        <v>6419</v>
      </c>
      <c r="D258"/>
    </row>
    <row r="259" spans="1:7" x14ac:dyDescent="0.25">
      <c r="A259" t="s">
        <v>48</v>
      </c>
      <c r="B259" t="s">
        <v>3362</v>
      </c>
      <c r="C259" t="s">
        <v>7646</v>
      </c>
      <c r="D259" t="b">
        <v>0</v>
      </c>
      <c r="E259" t="b">
        <v>0</v>
      </c>
      <c r="F259" t="s">
        <v>107</v>
      </c>
      <c r="G259" t="b">
        <v>0</v>
      </c>
    </row>
    <row r="260" spans="1:7" x14ac:dyDescent="0.25">
      <c r="A260" t="s">
        <v>48</v>
      </c>
      <c r="B260" t="s">
        <v>4785</v>
      </c>
      <c r="C260" t="s">
        <v>7654</v>
      </c>
      <c r="D260" t="b">
        <v>0</v>
      </c>
      <c r="E260" t="b">
        <v>0</v>
      </c>
      <c r="F260" t="s">
        <v>107</v>
      </c>
      <c r="G260" t="b">
        <v>0</v>
      </c>
    </row>
    <row r="261" spans="1:7" x14ac:dyDescent="0.25">
      <c r="A261" t="s">
        <v>48</v>
      </c>
      <c r="B261" t="s">
        <v>90</v>
      </c>
      <c r="C261" t="s">
        <v>7654</v>
      </c>
      <c r="D261" t="b">
        <v>0</v>
      </c>
      <c r="E261" t="b">
        <v>0</v>
      </c>
      <c r="F261" t="s">
        <v>7712</v>
      </c>
      <c r="G261" t="b">
        <v>1</v>
      </c>
    </row>
    <row r="262" spans="1:7" x14ac:dyDescent="0.25">
      <c r="A262" t="s">
        <v>51</v>
      </c>
      <c r="B262" t="s">
        <v>67</v>
      </c>
      <c r="C262" t="s">
        <v>7642</v>
      </c>
      <c r="D262" t="b">
        <v>0</v>
      </c>
      <c r="E262" t="b">
        <v>0</v>
      </c>
      <c r="F262" t="s">
        <v>107</v>
      </c>
      <c r="G262" t="b">
        <v>0</v>
      </c>
    </row>
    <row r="263" spans="1:7" x14ac:dyDescent="0.25">
      <c r="A263" t="s">
        <v>51</v>
      </c>
      <c r="B263" t="s">
        <v>4868</v>
      </c>
      <c r="C263" t="s">
        <v>7643</v>
      </c>
      <c r="D263" t="b">
        <v>0</v>
      </c>
      <c r="E263" t="b">
        <v>0</v>
      </c>
      <c r="F263" t="s">
        <v>7703</v>
      </c>
      <c r="G263" t="b">
        <v>1</v>
      </c>
    </row>
    <row r="264" spans="1:7" x14ac:dyDescent="0.25">
      <c r="A264" t="s">
        <v>51</v>
      </c>
      <c r="B264" t="s">
        <v>3344</v>
      </c>
      <c r="C264" t="s">
        <v>7644</v>
      </c>
      <c r="D264" t="b">
        <v>0</v>
      </c>
      <c r="E264" t="b">
        <v>0</v>
      </c>
      <c r="F264" t="s">
        <v>107</v>
      </c>
      <c r="G264" t="b">
        <v>0</v>
      </c>
    </row>
    <row r="265" spans="1:7" x14ac:dyDescent="0.25">
      <c r="A265" t="s">
        <v>51</v>
      </c>
      <c r="B265" t="s">
        <v>123</v>
      </c>
      <c r="C265" t="s">
        <v>7643</v>
      </c>
      <c r="D265" t="b">
        <v>0</v>
      </c>
      <c r="E265" t="b">
        <v>0</v>
      </c>
      <c r="F265" t="s">
        <v>11</v>
      </c>
      <c r="G265" t="b">
        <v>1</v>
      </c>
    </row>
    <row r="266" spans="1:7" x14ac:dyDescent="0.25">
      <c r="A266" t="s">
        <v>51</v>
      </c>
      <c r="B266" t="s">
        <v>6451</v>
      </c>
      <c r="C266" t="s">
        <v>7654</v>
      </c>
      <c r="D266" t="b">
        <v>1</v>
      </c>
      <c r="E266" t="b">
        <v>1</v>
      </c>
      <c r="F266" t="s">
        <v>7745</v>
      </c>
      <c r="G266" t="b">
        <v>1</v>
      </c>
    </row>
    <row r="267" spans="1:7" x14ac:dyDescent="0.25">
      <c r="A267" t="s">
        <v>51</v>
      </c>
      <c r="B267" t="s">
        <v>6452</v>
      </c>
      <c r="C267" t="s">
        <v>7644</v>
      </c>
      <c r="D267" t="b">
        <v>0</v>
      </c>
      <c r="E267" t="b">
        <v>0</v>
      </c>
      <c r="F267" t="s">
        <v>6452</v>
      </c>
      <c r="G267" t="b">
        <v>1</v>
      </c>
    </row>
    <row r="268" spans="1:7" x14ac:dyDescent="0.25">
      <c r="A268" t="s">
        <v>51</v>
      </c>
      <c r="B268" t="s">
        <v>6453</v>
      </c>
      <c r="C268" t="s">
        <v>7644</v>
      </c>
      <c r="D268" t="b">
        <v>0</v>
      </c>
      <c r="E268" t="b">
        <v>0</v>
      </c>
      <c r="F268" t="s">
        <v>7746</v>
      </c>
      <c r="G268" t="b">
        <v>1</v>
      </c>
    </row>
    <row r="269" spans="1:7" x14ac:dyDescent="0.25">
      <c r="A269" t="s">
        <v>51</v>
      </c>
      <c r="B269" t="s">
        <v>6454</v>
      </c>
      <c r="C269" t="s">
        <v>7659</v>
      </c>
      <c r="D269" t="b">
        <v>0</v>
      </c>
      <c r="E269" t="b">
        <v>0</v>
      </c>
      <c r="F269" t="s">
        <v>7747</v>
      </c>
      <c r="G269" t="b">
        <v>1</v>
      </c>
    </row>
    <row r="270" spans="1:7" x14ac:dyDescent="0.25">
      <c r="A270" t="s">
        <v>51</v>
      </c>
      <c r="B270" t="s">
        <v>6455</v>
      </c>
      <c r="C270" t="s">
        <v>7654</v>
      </c>
      <c r="D270" t="b">
        <v>0</v>
      </c>
      <c r="E270" t="b">
        <v>1</v>
      </c>
      <c r="F270" t="s">
        <v>7748</v>
      </c>
      <c r="G270" t="b">
        <v>1</v>
      </c>
    </row>
    <row r="271" spans="1:7" x14ac:dyDescent="0.25">
      <c r="A271" t="s">
        <v>51</v>
      </c>
      <c r="B271" t="s">
        <v>6456</v>
      </c>
      <c r="C271" t="s">
        <v>7654</v>
      </c>
      <c r="D271" t="b">
        <v>0</v>
      </c>
      <c r="E271" t="b">
        <v>0</v>
      </c>
      <c r="F271" t="s">
        <v>7749</v>
      </c>
      <c r="G271" t="b">
        <v>1</v>
      </c>
    </row>
    <row r="272" spans="1:7" x14ac:dyDescent="0.25">
      <c r="A272" t="s">
        <v>51</v>
      </c>
      <c r="B272" t="s">
        <v>6457</v>
      </c>
      <c r="C272" t="s">
        <v>7642</v>
      </c>
      <c r="D272" t="b">
        <v>0</v>
      </c>
      <c r="E272" t="b">
        <v>0</v>
      </c>
      <c r="F272" t="s">
        <v>7750</v>
      </c>
      <c r="G272" t="b">
        <v>1</v>
      </c>
    </row>
    <row r="273" spans="1:7" x14ac:dyDescent="0.25">
      <c r="A273" t="s">
        <v>51</v>
      </c>
      <c r="B273" t="s">
        <v>90</v>
      </c>
      <c r="C273" t="s">
        <v>7654</v>
      </c>
      <c r="D273" t="b">
        <v>0</v>
      </c>
      <c r="E273" t="b">
        <v>0</v>
      </c>
      <c r="F273" t="s">
        <v>7751</v>
      </c>
      <c r="G273" t="b">
        <v>1</v>
      </c>
    </row>
  </sheetData>
  <pageMargins left="0.7" right="0.7" top="0.75" bottom="0.75" header="0.3" footer="0.3"/>
  <tableParts count="1">
    <tablePart r:id="rId1"/>
  </tablePart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987ED3-223E-4D06-AD3C-62F06BD73551}">
  <sheetPr codeName="Sheet12"/>
  <dimension ref="A1:G491"/>
  <sheetViews>
    <sheetView topLeftCell="A222" workbookViewId="0">
      <selection activeCell="A287" sqref="A287"/>
    </sheetView>
  </sheetViews>
  <sheetFormatPr defaultColWidth="8.85546875" defaultRowHeight="15" x14ac:dyDescent="0.25"/>
  <cols>
    <col min="1" max="2" width="66" bestFit="1" customWidth="1"/>
    <col min="3" max="6" width="24.85546875" customWidth="1"/>
    <col min="7" max="7" width="31.42578125" customWidth="1"/>
    <col min="8" max="8" width="23.42578125" bestFit="1" customWidth="1"/>
    <col min="10" max="10" width="11" bestFit="1" customWidth="1"/>
    <col min="11" max="11" width="18.42578125" bestFit="1" customWidth="1"/>
  </cols>
  <sheetData>
    <row r="1" spans="1:7" x14ac:dyDescent="0.25">
      <c r="A1" s="69" t="s">
        <v>7752</v>
      </c>
      <c r="E1" s="1"/>
      <c r="G1" s="1"/>
    </row>
    <row r="2" spans="1:7" x14ac:dyDescent="0.25">
      <c r="A2" s="1"/>
      <c r="E2" s="1"/>
      <c r="G2" s="1"/>
    </row>
    <row r="3" spans="1:7" x14ac:dyDescent="0.25">
      <c r="A3" s="1" t="s">
        <v>7753</v>
      </c>
      <c r="E3" s="1"/>
      <c r="G3" s="1"/>
    </row>
    <row r="4" spans="1:7" x14ac:dyDescent="0.25">
      <c r="A4" t="s">
        <v>92</v>
      </c>
      <c r="E4" s="1"/>
      <c r="G4" s="1"/>
    </row>
    <row r="5" spans="1:7" x14ac:dyDescent="0.25">
      <c r="A5" t="s">
        <v>94</v>
      </c>
      <c r="E5" s="1"/>
      <c r="G5" s="1"/>
    </row>
    <row r="6" spans="1:7" x14ac:dyDescent="0.25">
      <c r="A6" t="s">
        <v>7754</v>
      </c>
      <c r="E6" s="1"/>
      <c r="G6" s="1"/>
    </row>
    <row r="7" spans="1:7" x14ac:dyDescent="0.25">
      <c r="A7" t="s">
        <v>7755</v>
      </c>
      <c r="E7" s="1"/>
      <c r="G7" s="1"/>
    </row>
    <row r="8" spans="1:7" x14ac:dyDescent="0.25">
      <c r="A8" s="1"/>
      <c r="E8" s="1"/>
      <c r="G8" s="1"/>
    </row>
    <row r="9" spans="1:7" x14ac:dyDescent="0.25">
      <c r="A9" s="1" t="s">
        <v>3125</v>
      </c>
      <c r="E9" s="1"/>
      <c r="G9" s="1"/>
    </row>
    <row r="10" spans="1:7" x14ac:dyDescent="0.25">
      <c r="A10" s="4">
        <v>1</v>
      </c>
      <c r="E10" s="1"/>
      <c r="G10" s="1"/>
    </row>
    <row r="11" spans="1:7" x14ac:dyDescent="0.25">
      <c r="A11" s="4">
        <v>2</v>
      </c>
      <c r="E11" s="1"/>
      <c r="G11" s="1"/>
    </row>
    <row r="12" spans="1:7" x14ac:dyDescent="0.25">
      <c r="A12" s="4">
        <v>3</v>
      </c>
      <c r="E12" s="1"/>
      <c r="G12" s="1"/>
    </row>
    <row r="13" spans="1:7" x14ac:dyDescent="0.25">
      <c r="A13" s="4">
        <v>4</v>
      </c>
      <c r="E13" s="1"/>
      <c r="G13" s="1"/>
    </row>
    <row r="14" spans="1:7" x14ac:dyDescent="0.25">
      <c r="A14" s="4">
        <v>5</v>
      </c>
      <c r="E14" s="1"/>
      <c r="G14" s="1"/>
    </row>
    <row r="15" spans="1:7" x14ac:dyDescent="0.25">
      <c r="A15" s="4">
        <v>6</v>
      </c>
      <c r="E15" s="1"/>
      <c r="G15" s="1"/>
    </row>
    <row r="16" spans="1:7" x14ac:dyDescent="0.25">
      <c r="A16" s="4">
        <v>7</v>
      </c>
      <c r="E16" s="1"/>
      <c r="G16" s="1"/>
    </row>
    <row r="17" spans="1:7" x14ac:dyDescent="0.25">
      <c r="A17" s="4">
        <v>8</v>
      </c>
      <c r="E17" s="1"/>
      <c r="G17" s="1"/>
    </row>
    <row r="18" spans="1:7" x14ac:dyDescent="0.25">
      <c r="A18" s="4">
        <v>9</v>
      </c>
      <c r="E18" s="1"/>
      <c r="G18" s="1"/>
    </row>
    <row r="19" spans="1:7" x14ac:dyDescent="0.25">
      <c r="A19" s="4">
        <v>10</v>
      </c>
      <c r="E19" s="1"/>
      <c r="G19" s="1"/>
    </row>
    <row r="20" spans="1:7" x14ac:dyDescent="0.25">
      <c r="A20" s="4">
        <v>11</v>
      </c>
      <c r="E20" s="1"/>
      <c r="G20" s="1"/>
    </row>
    <row r="21" spans="1:7" x14ac:dyDescent="0.25">
      <c r="A21" s="4" t="s">
        <v>107</v>
      </c>
      <c r="E21" s="1"/>
      <c r="G21" s="1"/>
    </row>
    <row r="22" spans="1:7" x14ac:dyDescent="0.25">
      <c r="A22" s="4"/>
      <c r="E22" s="1"/>
      <c r="G22" s="1"/>
    </row>
    <row r="23" spans="1:7" x14ac:dyDescent="0.25">
      <c r="A23" s="152" t="s">
        <v>3128</v>
      </c>
      <c r="E23" s="1"/>
      <c r="G23" s="1"/>
    </row>
    <row r="24" spans="1:7" x14ac:dyDescent="0.25">
      <c r="A24" s="4">
        <v>1</v>
      </c>
      <c r="E24" s="1"/>
      <c r="G24" s="1"/>
    </row>
    <row r="25" spans="1:7" x14ac:dyDescent="0.25">
      <c r="A25" s="4">
        <v>2</v>
      </c>
      <c r="E25" s="1"/>
      <c r="G25" s="1"/>
    </row>
    <row r="26" spans="1:7" x14ac:dyDescent="0.25">
      <c r="A26" s="4">
        <v>3</v>
      </c>
      <c r="E26" s="1"/>
      <c r="G26" s="1"/>
    </row>
    <row r="27" spans="1:7" x14ac:dyDescent="0.25">
      <c r="A27" s="4">
        <v>4</v>
      </c>
      <c r="E27" s="1"/>
      <c r="G27" s="1"/>
    </row>
    <row r="28" spans="1:7" x14ac:dyDescent="0.25">
      <c r="A28" s="4" t="s">
        <v>107</v>
      </c>
      <c r="E28" s="1"/>
      <c r="G28" s="1"/>
    </row>
    <row r="29" spans="1:7" x14ac:dyDescent="0.25">
      <c r="A29" s="1"/>
      <c r="E29" s="1"/>
      <c r="G29" s="1"/>
    </row>
    <row r="30" spans="1:7" x14ac:dyDescent="0.25">
      <c r="A30" s="1" t="s">
        <v>3127</v>
      </c>
      <c r="E30" s="1"/>
      <c r="G30" s="1"/>
    </row>
    <row r="31" spans="1:7" x14ac:dyDescent="0.25">
      <c r="A31" t="s">
        <v>3134</v>
      </c>
      <c r="E31" s="1"/>
      <c r="G31" s="1"/>
    </row>
    <row r="32" spans="1:7" x14ac:dyDescent="0.25">
      <c r="A32" t="s">
        <v>3145</v>
      </c>
      <c r="E32" s="1"/>
      <c r="G32" s="1"/>
    </row>
    <row r="33" spans="1:7" x14ac:dyDescent="0.25">
      <c r="A33" t="s">
        <v>3228</v>
      </c>
      <c r="E33" s="1"/>
      <c r="G33" s="1"/>
    </row>
    <row r="34" spans="1:7" x14ac:dyDescent="0.25">
      <c r="A34" t="s">
        <v>3334</v>
      </c>
      <c r="E34" s="1"/>
      <c r="G34" s="1"/>
    </row>
    <row r="35" spans="1:7" x14ac:dyDescent="0.25">
      <c r="A35" t="s">
        <v>107</v>
      </c>
      <c r="E35" s="1"/>
      <c r="G35" s="1"/>
    </row>
    <row r="36" spans="1:7" x14ac:dyDescent="0.25">
      <c r="A36" s="1"/>
      <c r="E36" s="1"/>
      <c r="G36" s="1"/>
    </row>
    <row r="37" spans="1:7" x14ac:dyDescent="0.25">
      <c r="A37" s="1" t="s">
        <v>7756</v>
      </c>
      <c r="E37" s="1"/>
      <c r="G37" s="1"/>
    </row>
    <row r="38" spans="1:7" x14ac:dyDescent="0.25">
      <c r="A38" t="s">
        <v>3155</v>
      </c>
      <c r="E38" s="1"/>
      <c r="G38" s="1"/>
    </row>
    <row r="39" spans="1:7" x14ac:dyDescent="0.25">
      <c r="A39" t="s">
        <v>3239</v>
      </c>
      <c r="E39" s="1"/>
      <c r="G39" s="1"/>
    </row>
    <row r="40" spans="1:7" x14ac:dyDescent="0.25">
      <c r="A40" t="s">
        <v>3135</v>
      </c>
      <c r="E40" s="1"/>
      <c r="G40" s="1"/>
    </row>
    <row r="41" spans="1:7" x14ac:dyDescent="0.25">
      <c r="A41" t="s">
        <v>3139</v>
      </c>
      <c r="E41" s="1"/>
      <c r="G41" s="1"/>
    </row>
    <row r="42" spans="1:7" x14ac:dyDescent="0.25">
      <c r="A42" t="s">
        <v>3143</v>
      </c>
      <c r="E42" s="1"/>
      <c r="G42" s="1"/>
    </row>
    <row r="43" spans="1:7" x14ac:dyDescent="0.25">
      <c r="A43" t="s">
        <v>107</v>
      </c>
      <c r="E43" s="1"/>
      <c r="G43" s="1"/>
    </row>
    <row r="44" spans="1:7" x14ac:dyDescent="0.25">
      <c r="A44" s="1"/>
      <c r="E44" s="1"/>
      <c r="G44" s="1"/>
    </row>
    <row r="45" spans="1:7" x14ac:dyDescent="0.25">
      <c r="A45" s="1" t="s">
        <v>7757</v>
      </c>
      <c r="E45" s="1"/>
      <c r="G45" s="1"/>
    </row>
    <row r="46" spans="1:7" x14ac:dyDescent="0.25">
      <c r="A46" t="s">
        <v>3369</v>
      </c>
      <c r="E46" s="1"/>
      <c r="G46" s="1"/>
    </row>
    <row r="47" spans="1:7" x14ac:dyDescent="0.25">
      <c r="A47" t="s">
        <v>3382</v>
      </c>
      <c r="E47" s="1"/>
      <c r="G47" s="1"/>
    </row>
    <row r="48" spans="1:7" x14ac:dyDescent="0.25">
      <c r="A48" t="s">
        <v>3665</v>
      </c>
      <c r="E48" s="1"/>
      <c r="G48" s="1"/>
    </row>
    <row r="49" spans="1:7" x14ac:dyDescent="0.25">
      <c r="E49" s="1"/>
      <c r="G49" s="1"/>
    </row>
    <row r="50" spans="1:7" x14ac:dyDescent="0.25">
      <c r="A50" s="1" t="s">
        <v>7758</v>
      </c>
    </row>
    <row r="51" spans="1:7" x14ac:dyDescent="0.25">
      <c r="A51" t="s">
        <v>5096</v>
      </c>
    </row>
    <row r="52" spans="1:7" x14ac:dyDescent="0.25">
      <c r="A52" t="s">
        <v>5098</v>
      </c>
    </row>
    <row r="53" spans="1:7" x14ac:dyDescent="0.25">
      <c r="A53" t="s">
        <v>5100</v>
      </c>
    </row>
    <row r="54" spans="1:7" x14ac:dyDescent="0.25">
      <c r="A54" t="s">
        <v>5102</v>
      </c>
    </row>
    <row r="55" spans="1:7" x14ac:dyDescent="0.25">
      <c r="A55" t="s">
        <v>4904</v>
      </c>
    </row>
    <row r="56" spans="1:7" x14ac:dyDescent="0.25">
      <c r="A56" t="s">
        <v>4910</v>
      </c>
    </row>
    <row r="57" spans="1:7" x14ac:dyDescent="0.25">
      <c r="A57" t="s">
        <v>4920</v>
      </c>
    </row>
    <row r="58" spans="1:7" x14ac:dyDescent="0.25">
      <c r="A58" t="s">
        <v>4922</v>
      </c>
    </row>
    <row r="59" spans="1:7" x14ac:dyDescent="0.25">
      <c r="A59" t="s">
        <v>5108</v>
      </c>
    </row>
    <row r="60" spans="1:7" x14ac:dyDescent="0.25">
      <c r="A60" t="s">
        <v>5110</v>
      </c>
    </row>
    <row r="61" spans="1:7" x14ac:dyDescent="0.25">
      <c r="A61" t="s">
        <v>5112</v>
      </c>
    </row>
    <row r="62" spans="1:7" x14ac:dyDescent="0.25">
      <c r="A62" t="s">
        <v>5114</v>
      </c>
    </row>
    <row r="63" spans="1:7" x14ac:dyDescent="0.25">
      <c r="A63" t="s">
        <v>5116</v>
      </c>
    </row>
    <row r="64" spans="1:7" x14ac:dyDescent="0.25">
      <c r="A64" t="s">
        <v>5118</v>
      </c>
    </row>
    <row r="65" spans="1:1" x14ac:dyDescent="0.25">
      <c r="A65" t="s">
        <v>5120</v>
      </c>
    </row>
    <row r="66" spans="1:1" x14ac:dyDescent="0.25">
      <c r="A66" t="s">
        <v>5122</v>
      </c>
    </row>
    <row r="67" spans="1:1" x14ac:dyDescent="0.25">
      <c r="A67" t="s">
        <v>5013</v>
      </c>
    </row>
    <row r="68" spans="1:1" x14ac:dyDescent="0.25">
      <c r="A68" t="s">
        <v>5008</v>
      </c>
    </row>
    <row r="69" spans="1:1" x14ac:dyDescent="0.25">
      <c r="A69" t="s">
        <v>5126</v>
      </c>
    </row>
    <row r="70" spans="1:1" x14ac:dyDescent="0.25">
      <c r="A70" t="s">
        <v>5128</v>
      </c>
    </row>
    <row r="71" spans="1:1" x14ac:dyDescent="0.25">
      <c r="A71" t="s">
        <v>5130</v>
      </c>
    </row>
    <row r="72" spans="1:1" x14ac:dyDescent="0.25">
      <c r="A72" t="s">
        <v>5132</v>
      </c>
    </row>
    <row r="73" spans="1:1" x14ac:dyDescent="0.25">
      <c r="A73" t="s">
        <v>5134</v>
      </c>
    </row>
    <row r="74" spans="1:1" x14ac:dyDescent="0.25">
      <c r="A74" t="s">
        <v>5136</v>
      </c>
    </row>
    <row r="75" spans="1:1" x14ac:dyDescent="0.25">
      <c r="A75" t="s">
        <v>4924</v>
      </c>
    </row>
    <row r="76" spans="1:1" x14ac:dyDescent="0.25">
      <c r="A76" t="s">
        <v>4893</v>
      </c>
    </row>
    <row r="77" spans="1:1" x14ac:dyDescent="0.25">
      <c r="A77" t="s">
        <v>4912</v>
      </c>
    </row>
    <row r="78" spans="1:1" x14ac:dyDescent="0.25">
      <c r="A78" t="s">
        <v>4889</v>
      </c>
    </row>
    <row r="79" spans="1:1" x14ac:dyDescent="0.25">
      <c r="A79" t="s">
        <v>4916</v>
      </c>
    </row>
    <row r="80" spans="1:1" x14ac:dyDescent="0.25">
      <c r="A80" t="s">
        <v>4906</v>
      </c>
    </row>
    <row r="81" spans="1:1" x14ac:dyDescent="0.25">
      <c r="A81" t="s">
        <v>4943</v>
      </c>
    </row>
    <row r="82" spans="1:1" x14ac:dyDescent="0.25">
      <c r="A82" t="s">
        <v>4939</v>
      </c>
    </row>
    <row r="83" spans="1:1" x14ac:dyDescent="0.25">
      <c r="A83" t="s">
        <v>4881</v>
      </c>
    </row>
    <row r="84" spans="1:1" x14ac:dyDescent="0.25">
      <c r="A84" t="s">
        <v>4891</v>
      </c>
    </row>
    <row r="85" spans="1:1" x14ac:dyDescent="0.25">
      <c r="A85" t="s">
        <v>4896</v>
      </c>
    </row>
    <row r="86" spans="1:1" x14ac:dyDescent="0.25">
      <c r="A86" t="s">
        <v>4898</v>
      </c>
    </row>
    <row r="87" spans="1:1" x14ac:dyDescent="0.25">
      <c r="A87" t="s">
        <v>4908</v>
      </c>
    </row>
    <row r="88" spans="1:1" x14ac:dyDescent="0.25">
      <c r="A88" t="s">
        <v>4914</v>
      </c>
    </row>
    <row r="89" spans="1:1" x14ac:dyDescent="0.25">
      <c r="A89" t="s">
        <v>4918</v>
      </c>
    </row>
    <row r="90" spans="1:1" x14ac:dyDescent="0.25">
      <c r="A90" t="s">
        <v>4927</v>
      </c>
    </row>
    <row r="91" spans="1:1" x14ac:dyDescent="0.25">
      <c r="A91" t="s">
        <v>4931</v>
      </c>
    </row>
    <row r="92" spans="1:1" x14ac:dyDescent="0.25">
      <c r="A92" t="s">
        <v>4933</v>
      </c>
    </row>
    <row r="93" spans="1:1" x14ac:dyDescent="0.25">
      <c r="A93" t="s">
        <v>4935</v>
      </c>
    </row>
    <row r="94" spans="1:1" x14ac:dyDescent="0.25">
      <c r="A94" t="s">
        <v>4937</v>
      </c>
    </row>
    <row r="95" spans="1:1" x14ac:dyDescent="0.25">
      <c r="A95" t="s">
        <v>4941</v>
      </c>
    </row>
    <row r="96" spans="1:1" x14ac:dyDescent="0.25">
      <c r="A96" t="s">
        <v>4945</v>
      </c>
    </row>
    <row r="97" spans="1:1" x14ac:dyDescent="0.25">
      <c r="A97" t="s">
        <v>4947</v>
      </c>
    </row>
    <row r="98" spans="1:1" x14ac:dyDescent="0.25">
      <c r="A98" t="s">
        <v>4953</v>
      </c>
    </row>
    <row r="99" spans="1:1" x14ac:dyDescent="0.25">
      <c r="A99" t="s">
        <v>4966</v>
      </c>
    </row>
    <row r="100" spans="1:1" x14ac:dyDescent="0.25">
      <c r="A100" t="s">
        <v>4968</v>
      </c>
    </row>
    <row r="101" spans="1:1" x14ac:dyDescent="0.25">
      <c r="A101" t="s">
        <v>4970</v>
      </c>
    </row>
    <row r="102" spans="1:1" x14ac:dyDescent="0.25">
      <c r="A102" t="s">
        <v>5020</v>
      </c>
    </row>
    <row r="103" spans="1:1" x14ac:dyDescent="0.25">
      <c r="A103" t="s">
        <v>5047</v>
      </c>
    </row>
    <row r="104" spans="1:1" x14ac:dyDescent="0.25">
      <c r="A104" t="s">
        <v>5049</v>
      </c>
    </row>
    <row r="105" spans="1:1" x14ac:dyDescent="0.25">
      <c r="A105" t="s">
        <v>5051</v>
      </c>
    </row>
    <row r="106" spans="1:1" x14ac:dyDescent="0.25">
      <c r="A106" t="s">
        <v>5053</v>
      </c>
    </row>
    <row r="107" spans="1:1" x14ac:dyDescent="0.25">
      <c r="A107" t="s">
        <v>4885</v>
      </c>
    </row>
    <row r="108" spans="1:1" x14ac:dyDescent="0.25">
      <c r="A108" t="s">
        <v>4957</v>
      </c>
    </row>
    <row r="109" spans="1:1" x14ac:dyDescent="0.25">
      <c r="A109" t="s">
        <v>4960</v>
      </c>
    </row>
    <row r="110" spans="1:1" x14ac:dyDescent="0.25">
      <c r="A110" t="s">
        <v>4962</v>
      </c>
    </row>
    <row r="111" spans="1:1" x14ac:dyDescent="0.25">
      <c r="A111" t="s">
        <v>4964</v>
      </c>
    </row>
    <row r="112" spans="1:1" x14ac:dyDescent="0.25">
      <c r="A112" t="s">
        <v>4973</v>
      </c>
    </row>
    <row r="113" spans="1:1" x14ac:dyDescent="0.25">
      <c r="A113" t="s">
        <v>4995</v>
      </c>
    </row>
    <row r="114" spans="1:1" x14ac:dyDescent="0.25">
      <c r="A114" t="s">
        <v>4997</v>
      </c>
    </row>
    <row r="115" spans="1:1" x14ac:dyDescent="0.25">
      <c r="A115" t="s">
        <v>4901</v>
      </c>
    </row>
    <row r="116" spans="1:1" x14ac:dyDescent="0.25">
      <c r="A116" t="s">
        <v>4929</v>
      </c>
    </row>
    <row r="117" spans="1:1" x14ac:dyDescent="0.25">
      <c r="A117" t="s">
        <v>4955</v>
      </c>
    </row>
    <row r="118" spans="1:1" x14ac:dyDescent="0.25">
      <c r="A118" t="s">
        <v>4972</v>
      </c>
    </row>
    <row r="119" spans="1:1" x14ac:dyDescent="0.25">
      <c r="A119" t="s">
        <v>4975</v>
      </c>
    </row>
    <row r="120" spans="1:1" x14ac:dyDescent="0.25">
      <c r="A120" t="s">
        <v>4977</v>
      </c>
    </row>
    <row r="121" spans="1:1" x14ac:dyDescent="0.25">
      <c r="A121" t="s">
        <v>4979</v>
      </c>
    </row>
    <row r="122" spans="1:1" x14ac:dyDescent="0.25">
      <c r="A122" t="s">
        <v>4981</v>
      </c>
    </row>
    <row r="123" spans="1:1" x14ac:dyDescent="0.25">
      <c r="A123" t="s">
        <v>4987</v>
      </c>
    </row>
    <row r="124" spans="1:1" x14ac:dyDescent="0.25">
      <c r="A124" t="s">
        <v>4989</v>
      </c>
    </row>
    <row r="125" spans="1:1" x14ac:dyDescent="0.25">
      <c r="A125" t="s">
        <v>4991</v>
      </c>
    </row>
    <row r="126" spans="1:1" x14ac:dyDescent="0.25">
      <c r="A126" t="s">
        <v>5022</v>
      </c>
    </row>
    <row r="127" spans="1:1" x14ac:dyDescent="0.25">
      <c r="A127" t="s">
        <v>5024</v>
      </c>
    </row>
    <row r="128" spans="1:1" x14ac:dyDescent="0.25">
      <c r="A128" t="s">
        <v>2575</v>
      </c>
    </row>
    <row r="129" spans="1:1" x14ac:dyDescent="0.25">
      <c r="A129" t="s">
        <v>5030</v>
      </c>
    </row>
    <row r="130" spans="1:1" x14ac:dyDescent="0.25">
      <c r="A130" t="s">
        <v>5032</v>
      </c>
    </row>
    <row r="131" spans="1:1" x14ac:dyDescent="0.25">
      <c r="A131" t="s">
        <v>5035</v>
      </c>
    </row>
    <row r="132" spans="1:1" x14ac:dyDescent="0.25">
      <c r="A132" t="s">
        <v>5037</v>
      </c>
    </row>
    <row r="133" spans="1:1" x14ac:dyDescent="0.25">
      <c r="A133" t="s">
        <v>5039</v>
      </c>
    </row>
    <row r="134" spans="1:1" x14ac:dyDescent="0.25">
      <c r="A134" t="s">
        <v>5041</v>
      </c>
    </row>
    <row r="135" spans="1:1" x14ac:dyDescent="0.25">
      <c r="A135" t="s">
        <v>4993</v>
      </c>
    </row>
    <row r="136" spans="1:1" x14ac:dyDescent="0.25">
      <c r="A136" t="s">
        <v>2581</v>
      </c>
    </row>
    <row r="137" spans="1:1" x14ac:dyDescent="0.25">
      <c r="A137" t="s">
        <v>5028</v>
      </c>
    </row>
    <row r="138" spans="1:1" x14ac:dyDescent="0.25">
      <c r="A138" t="s">
        <v>5341</v>
      </c>
    </row>
    <row r="139" spans="1:1" x14ac:dyDescent="0.25">
      <c r="A139" t="s">
        <v>5080</v>
      </c>
    </row>
    <row r="140" spans="1:1" x14ac:dyDescent="0.25">
      <c r="A140" t="s">
        <v>5082</v>
      </c>
    </row>
    <row r="141" spans="1:1" x14ac:dyDescent="0.25">
      <c r="A141" t="s">
        <v>5084</v>
      </c>
    </row>
    <row r="142" spans="1:1" x14ac:dyDescent="0.25">
      <c r="A142" t="s">
        <v>5086</v>
      </c>
    </row>
    <row r="143" spans="1:1" x14ac:dyDescent="0.25">
      <c r="A143" t="s">
        <v>5088</v>
      </c>
    </row>
    <row r="144" spans="1:1" x14ac:dyDescent="0.25">
      <c r="A144" t="s">
        <v>2587</v>
      </c>
    </row>
    <row r="145" spans="1:7" x14ac:dyDescent="0.25">
      <c r="A145" t="s">
        <v>5091</v>
      </c>
    </row>
    <row r="146" spans="1:7" x14ac:dyDescent="0.25">
      <c r="A146" t="s">
        <v>5094</v>
      </c>
    </row>
    <row r="147" spans="1:7" x14ac:dyDescent="0.25">
      <c r="A147" s="1"/>
      <c r="E147" s="1"/>
      <c r="G147" s="1"/>
    </row>
    <row r="148" spans="1:7" x14ac:dyDescent="0.25">
      <c r="A148" s="69" t="s">
        <v>9</v>
      </c>
      <c r="E148" s="1"/>
      <c r="G148" s="1"/>
    </row>
    <row r="150" spans="1:7" x14ac:dyDescent="0.25">
      <c r="A150" s="1" t="s">
        <v>68</v>
      </c>
    </row>
    <row r="151" spans="1:7" x14ac:dyDescent="0.25">
      <c r="A151" t="s">
        <v>91</v>
      </c>
    </row>
    <row r="152" spans="1:7" x14ac:dyDescent="0.25">
      <c r="A152" t="s">
        <v>106</v>
      </c>
    </row>
    <row r="153" spans="1:7" x14ac:dyDescent="0.25">
      <c r="A153" t="s">
        <v>109</v>
      </c>
    </row>
    <row r="154" spans="1:7" x14ac:dyDescent="0.25">
      <c r="A154" t="s">
        <v>93</v>
      </c>
    </row>
    <row r="155" spans="1:7" x14ac:dyDescent="0.25">
      <c r="A155" t="s">
        <v>102</v>
      </c>
    </row>
    <row r="156" spans="1:7" x14ac:dyDescent="0.25">
      <c r="A156" t="s">
        <v>929</v>
      </c>
    </row>
    <row r="157" spans="1:7" x14ac:dyDescent="0.25">
      <c r="A157" t="s">
        <v>111</v>
      </c>
    </row>
    <row r="158" spans="1:7" x14ac:dyDescent="0.25">
      <c r="A158" t="s">
        <v>96</v>
      </c>
    </row>
    <row r="159" spans="1:7" x14ac:dyDescent="0.25">
      <c r="A159" t="s">
        <v>107</v>
      </c>
    </row>
    <row r="161" spans="1:1" x14ac:dyDescent="0.25">
      <c r="A161" s="69" t="s">
        <v>13</v>
      </c>
    </row>
    <row r="163" spans="1:1" x14ac:dyDescent="0.25">
      <c r="A163" s="1" t="s">
        <v>126</v>
      </c>
    </row>
    <row r="164" spans="1:1" x14ac:dyDescent="0.25">
      <c r="A164" t="s">
        <v>186</v>
      </c>
    </row>
    <row r="165" spans="1:1" x14ac:dyDescent="0.25">
      <c r="A165" t="s">
        <v>284</v>
      </c>
    </row>
    <row r="166" spans="1:1" x14ac:dyDescent="0.25">
      <c r="A166" t="s">
        <v>919</v>
      </c>
    </row>
    <row r="167" spans="1:1" x14ac:dyDescent="0.25">
      <c r="A167" t="s">
        <v>7759</v>
      </c>
    </row>
    <row r="169" spans="1:1" x14ac:dyDescent="0.25">
      <c r="A169" s="1" t="s">
        <v>136</v>
      </c>
    </row>
    <row r="170" spans="1:1" x14ac:dyDescent="0.25">
      <c r="A170" t="s">
        <v>302</v>
      </c>
    </row>
    <row r="171" spans="1:1" x14ac:dyDescent="0.25">
      <c r="A171" t="s">
        <v>2158</v>
      </c>
    </row>
    <row r="172" spans="1:1" x14ac:dyDescent="0.25">
      <c r="A172" t="s">
        <v>163</v>
      </c>
    </row>
    <row r="173" spans="1:1" x14ac:dyDescent="0.25">
      <c r="A173" t="s">
        <v>341</v>
      </c>
    </row>
    <row r="174" spans="1:1" x14ac:dyDescent="0.25">
      <c r="A174" t="s">
        <v>880</v>
      </c>
    </row>
    <row r="175" spans="1:1" x14ac:dyDescent="0.25">
      <c r="A175" t="s">
        <v>7760</v>
      </c>
    </row>
    <row r="176" spans="1:1" x14ac:dyDescent="0.25">
      <c r="A176" t="s">
        <v>859</v>
      </c>
    </row>
    <row r="177" spans="1:1" x14ac:dyDescent="0.25">
      <c r="A177" t="s">
        <v>2171</v>
      </c>
    </row>
    <row r="178" spans="1:1" x14ac:dyDescent="0.25">
      <c r="A178" t="s">
        <v>667</v>
      </c>
    </row>
    <row r="179" spans="1:1" x14ac:dyDescent="0.25">
      <c r="A179" t="s">
        <v>930</v>
      </c>
    </row>
    <row r="181" spans="1:1" x14ac:dyDescent="0.25">
      <c r="A181" s="1" t="s">
        <v>137</v>
      </c>
    </row>
    <row r="182" spans="1:1" x14ac:dyDescent="0.25">
      <c r="A182" t="s">
        <v>164</v>
      </c>
    </row>
    <row r="183" spans="1:1" x14ac:dyDescent="0.25">
      <c r="A183" t="s">
        <v>3015</v>
      </c>
    </row>
    <row r="185" spans="1:1" x14ac:dyDescent="0.25">
      <c r="A185" s="1" t="s">
        <v>138</v>
      </c>
    </row>
    <row r="186" spans="1:1" x14ac:dyDescent="0.25">
      <c r="A186" t="s">
        <v>165</v>
      </c>
    </row>
    <row r="187" spans="1:1" x14ac:dyDescent="0.25">
      <c r="A187" t="s">
        <v>244</v>
      </c>
    </row>
    <row r="189" spans="1:1" x14ac:dyDescent="0.25">
      <c r="A189" s="1" t="s">
        <v>140</v>
      </c>
    </row>
    <row r="190" spans="1:1" x14ac:dyDescent="0.25">
      <c r="A190" t="s">
        <v>165</v>
      </c>
    </row>
    <row r="191" spans="1:1" x14ac:dyDescent="0.25">
      <c r="A191" t="s">
        <v>244</v>
      </c>
    </row>
    <row r="193" spans="1:1" x14ac:dyDescent="0.25">
      <c r="A193" s="69" t="s">
        <v>18</v>
      </c>
    </row>
    <row r="195" spans="1:1" x14ac:dyDescent="0.25">
      <c r="A195" s="1" t="s">
        <v>3124</v>
      </c>
    </row>
    <row r="196" spans="1:1" x14ac:dyDescent="0.25">
      <c r="A196" t="s">
        <v>3133</v>
      </c>
    </row>
    <row r="197" spans="1:1" x14ac:dyDescent="0.25">
      <c r="A197" t="s">
        <v>3147</v>
      </c>
    </row>
    <row r="198" spans="1:1" x14ac:dyDescent="0.25">
      <c r="A198" t="s">
        <v>3137</v>
      </c>
    </row>
    <row r="199" spans="1:1" x14ac:dyDescent="0.25">
      <c r="A199" t="s">
        <v>3148</v>
      </c>
    </row>
    <row r="200" spans="1:1" x14ac:dyDescent="0.25">
      <c r="A200" t="s">
        <v>3149</v>
      </c>
    </row>
    <row r="201" spans="1:1" x14ac:dyDescent="0.25">
      <c r="A201" t="s">
        <v>3186</v>
      </c>
    </row>
    <row r="202" spans="1:1" x14ac:dyDescent="0.25">
      <c r="A202" t="s">
        <v>3184</v>
      </c>
    </row>
    <row r="203" spans="1:1" x14ac:dyDescent="0.25">
      <c r="A203" t="s">
        <v>3154</v>
      </c>
    </row>
    <row r="204" spans="1:1" x14ac:dyDescent="0.25">
      <c r="A204" t="s">
        <v>3157</v>
      </c>
    </row>
    <row r="205" spans="1:1" x14ac:dyDescent="0.25">
      <c r="A205" t="s">
        <v>930</v>
      </c>
    </row>
    <row r="206" spans="1:1" x14ac:dyDescent="0.25">
      <c r="A206" t="s">
        <v>667</v>
      </c>
    </row>
    <row r="208" spans="1:1" x14ac:dyDescent="0.25">
      <c r="A208" s="69" t="s">
        <v>7761</v>
      </c>
    </row>
    <row r="210" spans="1:1" x14ac:dyDescent="0.25">
      <c r="A210" s="1" t="s">
        <v>7762</v>
      </c>
    </row>
    <row r="211" spans="1:1" x14ac:dyDescent="0.25">
      <c r="A211" t="s">
        <v>4778</v>
      </c>
    </row>
    <row r="212" spans="1:1" x14ac:dyDescent="0.25">
      <c r="A212" t="s">
        <v>3475</v>
      </c>
    </row>
    <row r="213" spans="1:1" x14ac:dyDescent="0.25">
      <c r="A213" t="s">
        <v>4746</v>
      </c>
    </row>
    <row r="214" spans="1:1" x14ac:dyDescent="0.25">
      <c r="A214" t="s">
        <v>7763</v>
      </c>
    </row>
    <row r="215" spans="1:1" x14ac:dyDescent="0.25">
      <c r="A215" t="s">
        <v>4562</v>
      </c>
    </row>
    <row r="216" spans="1:1" x14ac:dyDescent="0.25">
      <c r="A216" t="s">
        <v>70</v>
      </c>
    </row>
    <row r="217" spans="1:1" x14ac:dyDescent="0.25">
      <c r="A217" t="s">
        <v>3384</v>
      </c>
    </row>
    <row r="218" spans="1:1" x14ac:dyDescent="0.25">
      <c r="A218" t="s">
        <v>4558</v>
      </c>
    </row>
    <row r="219" spans="1:1" x14ac:dyDescent="0.25">
      <c r="A219" t="s">
        <v>5808</v>
      </c>
    </row>
    <row r="221" spans="1:1" x14ac:dyDescent="0.25">
      <c r="A221" s="1" t="s">
        <v>3348</v>
      </c>
    </row>
    <row r="222" spans="1:1" x14ac:dyDescent="0.25">
      <c r="A222" t="s">
        <v>3374</v>
      </c>
    </row>
    <row r="223" spans="1:1" x14ac:dyDescent="0.25">
      <c r="A223" t="s">
        <v>3366</v>
      </c>
    </row>
    <row r="224" spans="1:1" x14ac:dyDescent="0.25">
      <c r="A224" t="s">
        <v>3431</v>
      </c>
    </row>
    <row r="225" spans="1:1" x14ac:dyDescent="0.25">
      <c r="A225" t="s">
        <v>3691</v>
      </c>
    </row>
    <row r="226" spans="1:1" x14ac:dyDescent="0.25">
      <c r="A226" t="s">
        <v>3648</v>
      </c>
    </row>
    <row r="227" spans="1:1" x14ac:dyDescent="0.25">
      <c r="A227" t="s">
        <v>930</v>
      </c>
    </row>
    <row r="228" spans="1:1" x14ac:dyDescent="0.25">
      <c r="A228" t="s">
        <v>3451</v>
      </c>
    </row>
    <row r="230" spans="1:1" x14ac:dyDescent="0.25">
      <c r="A230" s="1" t="s">
        <v>3351</v>
      </c>
    </row>
    <row r="231" spans="1:1" x14ac:dyDescent="0.25">
      <c r="A231" t="s">
        <v>3380</v>
      </c>
    </row>
    <row r="232" spans="1:1" x14ac:dyDescent="0.25">
      <c r="A232" t="s">
        <v>3404</v>
      </c>
    </row>
    <row r="233" spans="1:1" x14ac:dyDescent="0.25">
      <c r="A233" t="s">
        <v>3376</v>
      </c>
    </row>
    <row r="235" spans="1:1" x14ac:dyDescent="0.25">
      <c r="A235" s="69" t="s">
        <v>28</v>
      </c>
    </row>
    <row r="237" spans="1:1" x14ac:dyDescent="0.25">
      <c r="A237" s="1" t="s">
        <v>7762</v>
      </c>
    </row>
    <row r="238" spans="1:1" x14ac:dyDescent="0.25">
      <c r="A238" t="s">
        <v>4778</v>
      </c>
    </row>
    <row r="239" spans="1:1" x14ac:dyDescent="0.25">
      <c r="A239" t="s">
        <v>7764</v>
      </c>
    </row>
    <row r="240" spans="1:1" x14ac:dyDescent="0.25">
      <c r="A240" t="s">
        <v>7765</v>
      </c>
    </row>
    <row r="241" spans="1:1" x14ac:dyDescent="0.25">
      <c r="A241" t="s">
        <v>70</v>
      </c>
    </row>
    <row r="242" spans="1:1" x14ac:dyDescent="0.25">
      <c r="A242" t="s">
        <v>3384</v>
      </c>
    </row>
    <row r="243" spans="1:1" x14ac:dyDescent="0.25">
      <c r="A243" t="s">
        <v>4558</v>
      </c>
    </row>
    <row r="244" spans="1:1" x14ac:dyDescent="0.25">
      <c r="A244" t="s">
        <v>7766</v>
      </c>
    </row>
    <row r="246" spans="1:1" x14ac:dyDescent="0.25">
      <c r="A246" s="1" t="s">
        <v>7767</v>
      </c>
    </row>
    <row r="247" spans="1:1" x14ac:dyDescent="0.25">
      <c r="A247" t="s">
        <v>4787</v>
      </c>
    </row>
    <row r="248" spans="1:1" x14ac:dyDescent="0.25">
      <c r="A248" t="s">
        <v>4792</v>
      </c>
    </row>
    <row r="249" spans="1:1" x14ac:dyDescent="0.25">
      <c r="A249" t="s">
        <v>4821</v>
      </c>
    </row>
    <row r="251" spans="1:1" x14ac:dyDescent="0.25">
      <c r="A251" s="1" t="s">
        <v>7768</v>
      </c>
    </row>
    <row r="252" spans="1:1" x14ac:dyDescent="0.25">
      <c r="A252" t="s">
        <v>4789</v>
      </c>
    </row>
    <row r="254" spans="1:1" x14ac:dyDescent="0.25">
      <c r="A254" s="69" t="s">
        <v>32</v>
      </c>
    </row>
    <row r="256" spans="1:1" x14ac:dyDescent="0.25">
      <c r="A256" s="1" t="s">
        <v>73</v>
      </c>
    </row>
    <row r="257" spans="1:1" x14ac:dyDescent="0.25">
      <c r="A257" t="s">
        <v>6176</v>
      </c>
    </row>
    <row r="258" spans="1:1" x14ac:dyDescent="0.25">
      <c r="A258" t="s">
        <v>7769</v>
      </c>
    </row>
    <row r="259" spans="1:1" x14ac:dyDescent="0.25">
      <c r="A259" t="s">
        <v>5735</v>
      </c>
    </row>
    <row r="260" spans="1:1" x14ac:dyDescent="0.25">
      <c r="A260" t="s">
        <v>5645</v>
      </c>
    </row>
    <row r="261" spans="1:1" x14ac:dyDescent="0.25">
      <c r="A261" t="s">
        <v>7770</v>
      </c>
    </row>
    <row r="262" spans="1:1" x14ac:dyDescent="0.25">
      <c r="A262" t="s">
        <v>4878</v>
      </c>
    </row>
    <row r="263" spans="1:1" x14ac:dyDescent="0.25">
      <c r="A263" t="s">
        <v>3384</v>
      </c>
    </row>
    <row r="264" spans="1:1" x14ac:dyDescent="0.25">
      <c r="A264" t="s">
        <v>111</v>
      </c>
    </row>
    <row r="266" spans="1:1" x14ac:dyDescent="0.25">
      <c r="A266" s="1" t="s">
        <v>4870</v>
      </c>
    </row>
    <row r="267" spans="1:1" x14ac:dyDescent="0.25">
      <c r="A267" t="s">
        <v>4883</v>
      </c>
    </row>
    <row r="268" spans="1:1" x14ac:dyDescent="0.25">
      <c r="A268" t="s">
        <v>4879</v>
      </c>
    </row>
    <row r="270" spans="1:1" x14ac:dyDescent="0.25">
      <c r="A270" s="69" t="s">
        <v>36</v>
      </c>
    </row>
    <row r="272" spans="1:1" x14ac:dyDescent="0.25">
      <c r="A272" s="1" t="s">
        <v>7771</v>
      </c>
    </row>
    <row r="273" spans="1:1" x14ac:dyDescent="0.25">
      <c r="A273" t="s">
        <v>6176</v>
      </c>
    </row>
    <row r="274" spans="1:1" x14ac:dyDescent="0.25">
      <c r="A274" t="s">
        <v>7772</v>
      </c>
    </row>
    <row r="275" spans="1:1" x14ac:dyDescent="0.25">
      <c r="A275" t="s">
        <v>3475</v>
      </c>
    </row>
    <row r="276" spans="1:1" x14ac:dyDescent="0.25">
      <c r="A276" t="s">
        <v>7773</v>
      </c>
    </row>
    <row r="277" spans="1:1" x14ac:dyDescent="0.25">
      <c r="A277" t="s">
        <v>5828</v>
      </c>
    </row>
    <row r="278" spans="1:1" x14ac:dyDescent="0.25">
      <c r="A278" t="s">
        <v>6068</v>
      </c>
    </row>
    <row r="279" spans="1:1" x14ac:dyDescent="0.25">
      <c r="A279" t="s">
        <v>6086</v>
      </c>
    </row>
    <row r="280" spans="1:1" x14ac:dyDescent="0.25">
      <c r="A280" t="s">
        <v>4878</v>
      </c>
    </row>
    <row r="281" spans="1:1" x14ac:dyDescent="0.25">
      <c r="A281" t="s">
        <v>3384</v>
      </c>
    </row>
    <row r="282" spans="1:1" x14ac:dyDescent="0.25">
      <c r="A282" t="s">
        <v>111</v>
      </c>
    </row>
    <row r="283" spans="1:1" x14ac:dyDescent="0.25">
      <c r="A283" t="s">
        <v>5774</v>
      </c>
    </row>
    <row r="284" spans="1:1" x14ac:dyDescent="0.25">
      <c r="A284" t="s">
        <v>5808</v>
      </c>
    </row>
    <row r="286" spans="1:1" x14ac:dyDescent="0.25">
      <c r="A286" s="1" t="s">
        <v>4870</v>
      </c>
    </row>
    <row r="287" spans="1:1" x14ac:dyDescent="0.25">
      <c r="A287" t="s">
        <v>5745</v>
      </c>
    </row>
    <row r="288" spans="1:1" x14ac:dyDescent="0.25">
      <c r="A288" t="s">
        <v>5825</v>
      </c>
    </row>
    <row r="290" spans="1:4" x14ac:dyDescent="0.25">
      <c r="A290" s="1" t="s">
        <v>7774</v>
      </c>
    </row>
    <row r="291" spans="1:4" x14ac:dyDescent="0.25">
      <c r="A291" s="1" t="s">
        <v>7775</v>
      </c>
      <c r="B291" s="1" t="s">
        <v>5739</v>
      </c>
    </row>
    <row r="292" spans="1:4" x14ac:dyDescent="0.25">
      <c r="A292" t="s">
        <v>5096</v>
      </c>
      <c r="B292" t="s">
        <v>7776</v>
      </c>
      <c r="D292" s="1"/>
    </row>
    <row r="293" spans="1:4" x14ac:dyDescent="0.25">
      <c r="A293" t="s">
        <v>5098</v>
      </c>
      <c r="B293" t="s">
        <v>7777</v>
      </c>
      <c r="D293" s="1"/>
    </row>
    <row r="294" spans="1:4" x14ac:dyDescent="0.25">
      <c r="A294" t="s">
        <v>5100</v>
      </c>
      <c r="B294" t="s">
        <v>7778</v>
      </c>
      <c r="D294" s="1"/>
    </row>
    <row r="295" spans="1:4" x14ac:dyDescent="0.25">
      <c r="A295" t="s">
        <v>5102</v>
      </c>
      <c r="B295" t="s">
        <v>7779</v>
      </c>
      <c r="D295" s="1"/>
    </row>
    <row r="296" spans="1:4" x14ac:dyDescent="0.25">
      <c r="A296" t="s">
        <v>4904</v>
      </c>
      <c r="B296" t="s">
        <v>7780</v>
      </c>
      <c r="D296" s="1"/>
    </row>
    <row r="297" spans="1:4" x14ac:dyDescent="0.25">
      <c r="A297" t="s">
        <v>4910</v>
      </c>
      <c r="B297" t="s">
        <v>7781</v>
      </c>
      <c r="D297" s="1"/>
    </row>
    <row r="298" spans="1:4" x14ac:dyDescent="0.25">
      <c r="A298" t="s">
        <v>4920</v>
      </c>
      <c r="B298" t="s">
        <v>7782</v>
      </c>
      <c r="D298" s="1"/>
    </row>
    <row r="299" spans="1:4" x14ac:dyDescent="0.25">
      <c r="A299" t="s">
        <v>4922</v>
      </c>
      <c r="B299" t="s">
        <v>7783</v>
      </c>
      <c r="D299" s="1"/>
    </row>
    <row r="300" spans="1:4" x14ac:dyDescent="0.25">
      <c r="A300" t="s">
        <v>5108</v>
      </c>
      <c r="B300" t="s">
        <v>7784</v>
      </c>
    </row>
    <row r="301" spans="1:4" x14ac:dyDescent="0.25">
      <c r="A301" t="s">
        <v>5110</v>
      </c>
      <c r="B301" t="s">
        <v>7785</v>
      </c>
    </row>
    <row r="302" spans="1:4" x14ac:dyDescent="0.25">
      <c r="A302" t="s">
        <v>5112</v>
      </c>
      <c r="B302" t="s">
        <v>7786</v>
      </c>
    </row>
    <row r="303" spans="1:4" x14ac:dyDescent="0.25">
      <c r="A303" t="s">
        <v>5114</v>
      </c>
      <c r="B303" t="s">
        <v>7787</v>
      </c>
    </row>
    <row r="304" spans="1:4" x14ac:dyDescent="0.25">
      <c r="A304" t="s">
        <v>5116</v>
      </c>
      <c r="B304" t="s">
        <v>7788</v>
      </c>
    </row>
    <row r="305" spans="1:2" x14ac:dyDescent="0.25">
      <c r="A305" t="s">
        <v>5118</v>
      </c>
      <c r="B305" t="s">
        <v>7789</v>
      </c>
    </row>
    <row r="306" spans="1:2" x14ac:dyDescent="0.25">
      <c r="A306" t="s">
        <v>5120</v>
      </c>
      <c r="B306" t="s">
        <v>7790</v>
      </c>
    </row>
    <row r="307" spans="1:2" x14ac:dyDescent="0.25">
      <c r="A307" t="s">
        <v>5122</v>
      </c>
      <c r="B307" t="s">
        <v>7791</v>
      </c>
    </row>
    <row r="308" spans="1:2" x14ac:dyDescent="0.25">
      <c r="A308" t="s">
        <v>5013</v>
      </c>
      <c r="B308" t="s">
        <v>7792</v>
      </c>
    </row>
    <row r="309" spans="1:2" x14ac:dyDescent="0.25">
      <c r="A309" t="s">
        <v>5008</v>
      </c>
      <c r="B309" t="s">
        <v>7793</v>
      </c>
    </row>
    <row r="310" spans="1:2" x14ac:dyDescent="0.25">
      <c r="A310" t="s">
        <v>5126</v>
      </c>
      <c r="B310" t="s">
        <v>7794</v>
      </c>
    </row>
    <row r="311" spans="1:2" x14ac:dyDescent="0.25">
      <c r="A311" t="s">
        <v>5128</v>
      </c>
      <c r="B311" t="s">
        <v>7795</v>
      </c>
    </row>
    <row r="312" spans="1:2" x14ac:dyDescent="0.25">
      <c r="A312" t="s">
        <v>5130</v>
      </c>
      <c r="B312" t="s">
        <v>7796</v>
      </c>
    </row>
    <row r="313" spans="1:2" x14ac:dyDescent="0.25">
      <c r="A313" t="s">
        <v>5132</v>
      </c>
      <c r="B313" t="s">
        <v>7797</v>
      </c>
    </row>
    <row r="314" spans="1:2" x14ac:dyDescent="0.25">
      <c r="A314" t="s">
        <v>5134</v>
      </c>
      <c r="B314" t="s">
        <v>7798</v>
      </c>
    </row>
    <row r="315" spans="1:2" x14ac:dyDescent="0.25">
      <c r="A315" t="s">
        <v>5136</v>
      </c>
      <c r="B315" t="s">
        <v>7799</v>
      </c>
    </row>
    <row r="316" spans="1:2" x14ac:dyDescent="0.25">
      <c r="A316" t="s">
        <v>4924</v>
      </c>
      <c r="B316" t="s">
        <v>7800</v>
      </c>
    </row>
    <row r="317" spans="1:2" x14ac:dyDescent="0.25">
      <c r="A317" t="s">
        <v>4893</v>
      </c>
      <c r="B317" t="s">
        <v>7801</v>
      </c>
    </row>
    <row r="318" spans="1:2" x14ac:dyDescent="0.25">
      <c r="A318" t="s">
        <v>4912</v>
      </c>
      <c r="B318" t="s">
        <v>7802</v>
      </c>
    </row>
    <row r="319" spans="1:2" x14ac:dyDescent="0.25">
      <c r="A319" t="s">
        <v>4889</v>
      </c>
      <c r="B319" t="s">
        <v>7803</v>
      </c>
    </row>
    <row r="320" spans="1:2" x14ac:dyDescent="0.25">
      <c r="A320" t="s">
        <v>4916</v>
      </c>
      <c r="B320" t="s">
        <v>7804</v>
      </c>
    </row>
    <row r="321" spans="1:2" x14ac:dyDescent="0.25">
      <c r="A321" t="s">
        <v>4906</v>
      </c>
      <c r="B321" t="s">
        <v>7805</v>
      </c>
    </row>
    <row r="322" spans="1:2" x14ac:dyDescent="0.25">
      <c r="A322" t="s">
        <v>4943</v>
      </c>
      <c r="B322" t="s">
        <v>7806</v>
      </c>
    </row>
    <row r="323" spans="1:2" x14ac:dyDescent="0.25">
      <c r="A323" t="s">
        <v>4939</v>
      </c>
      <c r="B323" t="s">
        <v>7807</v>
      </c>
    </row>
    <row r="324" spans="1:2" x14ac:dyDescent="0.25">
      <c r="A324" t="s">
        <v>4881</v>
      </c>
      <c r="B324" t="s">
        <v>7808</v>
      </c>
    </row>
    <row r="325" spans="1:2" x14ac:dyDescent="0.25">
      <c r="A325" t="s">
        <v>4891</v>
      </c>
      <c r="B325" t="s">
        <v>7809</v>
      </c>
    </row>
    <row r="326" spans="1:2" x14ac:dyDescent="0.25">
      <c r="A326" t="s">
        <v>4896</v>
      </c>
      <c r="B326" t="s">
        <v>7810</v>
      </c>
    </row>
    <row r="327" spans="1:2" x14ac:dyDescent="0.25">
      <c r="A327" t="s">
        <v>4898</v>
      </c>
      <c r="B327" t="s">
        <v>7811</v>
      </c>
    </row>
    <row r="328" spans="1:2" x14ac:dyDescent="0.25">
      <c r="A328" t="s">
        <v>4908</v>
      </c>
      <c r="B328" t="s">
        <v>7812</v>
      </c>
    </row>
    <row r="329" spans="1:2" x14ac:dyDescent="0.25">
      <c r="A329" t="s">
        <v>4914</v>
      </c>
      <c r="B329" t="s">
        <v>7813</v>
      </c>
    </row>
    <row r="330" spans="1:2" x14ac:dyDescent="0.25">
      <c r="A330" t="s">
        <v>4918</v>
      </c>
      <c r="B330" t="s">
        <v>7814</v>
      </c>
    </row>
    <row r="331" spans="1:2" x14ac:dyDescent="0.25">
      <c r="A331" t="s">
        <v>4927</v>
      </c>
      <c r="B331" t="s">
        <v>7815</v>
      </c>
    </row>
    <row r="332" spans="1:2" x14ac:dyDescent="0.25">
      <c r="A332" t="s">
        <v>4931</v>
      </c>
      <c r="B332" t="s">
        <v>7816</v>
      </c>
    </row>
    <row r="333" spans="1:2" x14ac:dyDescent="0.25">
      <c r="A333" t="s">
        <v>4933</v>
      </c>
      <c r="B333" t="s">
        <v>7817</v>
      </c>
    </row>
    <row r="334" spans="1:2" x14ac:dyDescent="0.25">
      <c r="A334" t="s">
        <v>4935</v>
      </c>
      <c r="B334" t="s">
        <v>7818</v>
      </c>
    </row>
    <row r="335" spans="1:2" x14ac:dyDescent="0.25">
      <c r="A335" t="s">
        <v>4937</v>
      </c>
      <c r="B335" t="s">
        <v>7819</v>
      </c>
    </row>
    <row r="336" spans="1:2" x14ac:dyDescent="0.25">
      <c r="A336" t="s">
        <v>4941</v>
      </c>
      <c r="B336" t="s">
        <v>7820</v>
      </c>
    </row>
    <row r="337" spans="1:2" x14ac:dyDescent="0.25">
      <c r="A337" t="s">
        <v>4945</v>
      </c>
      <c r="B337" t="s">
        <v>7821</v>
      </c>
    </row>
    <row r="338" spans="1:2" x14ac:dyDescent="0.25">
      <c r="A338" t="s">
        <v>4947</v>
      </c>
      <c r="B338" t="s">
        <v>7822</v>
      </c>
    </row>
    <row r="339" spans="1:2" x14ac:dyDescent="0.25">
      <c r="A339" t="s">
        <v>4953</v>
      </c>
      <c r="B339" t="s">
        <v>7823</v>
      </c>
    </row>
    <row r="340" spans="1:2" x14ac:dyDescent="0.25">
      <c r="A340" t="s">
        <v>4966</v>
      </c>
      <c r="B340" t="s">
        <v>7824</v>
      </c>
    </row>
    <row r="341" spans="1:2" x14ac:dyDescent="0.25">
      <c r="A341" t="s">
        <v>4968</v>
      </c>
      <c r="B341" t="s">
        <v>7825</v>
      </c>
    </row>
    <row r="342" spans="1:2" x14ac:dyDescent="0.25">
      <c r="A342" t="s">
        <v>4970</v>
      </c>
      <c r="B342" t="s">
        <v>7826</v>
      </c>
    </row>
    <row r="343" spans="1:2" x14ac:dyDescent="0.25">
      <c r="A343" t="s">
        <v>5020</v>
      </c>
      <c r="B343" t="s">
        <v>7827</v>
      </c>
    </row>
    <row r="344" spans="1:2" x14ac:dyDescent="0.25">
      <c r="A344" t="s">
        <v>5047</v>
      </c>
      <c r="B344" t="s">
        <v>7828</v>
      </c>
    </row>
    <row r="345" spans="1:2" x14ac:dyDescent="0.25">
      <c r="A345" t="s">
        <v>5049</v>
      </c>
      <c r="B345" t="s">
        <v>7829</v>
      </c>
    </row>
    <row r="346" spans="1:2" x14ac:dyDescent="0.25">
      <c r="A346" t="s">
        <v>5051</v>
      </c>
      <c r="B346" t="s">
        <v>7830</v>
      </c>
    </row>
    <row r="347" spans="1:2" x14ac:dyDescent="0.25">
      <c r="A347" t="s">
        <v>5053</v>
      </c>
      <c r="B347" t="s">
        <v>7831</v>
      </c>
    </row>
    <row r="348" spans="1:2" x14ac:dyDescent="0.25">
      <c r="A348" t="s">
        <v>4885</v>
      </c>
      <c r="B348" t="s">
        <v>7832</v>
      </c>
    </row>
    <row r="349" spans="1:2" x14ac:dyDescent="0.25">
      <c r="A349" t="s">
        <v>4957</v>
      </c>
      <c r="B349" t="s">
        <v>7833</v>
      </c>
    </row>
    <row r="350" spans="1:2" x14ac:dyDescent="0.25">
      <c r="A350" t="s">
        <v>4960</v>
      </c>
      <c r="B350" t="s">
        <v>7834</v>
      </c>
    </row>
    <row r="351" spans="1:2" x14ac:dyDescent="0.25">
      <c r="A351" t="s">
        <v>4962</v>
      </c>
      <c r="B351" t="s">
        <v>7835</v>
      </c>
    </row>
    <row r="352" spans="1:2" x14ac:dyDescent="0.25">
      <c r="A352" t="s">
        <v>4964</v>
      </c>
      <c r="B352" t="s">
        <v>7836</v>
      </c>
    </row>
    <row r="353" spans="1:2" x14ac:dyDescent="0.25">
      <c r="A353" t="s">
        <v>4973</v>
      </c>
      <c r="B353" t="s">
        <v>7837</v>
      </c>
    </row>
    <row r="354" spans="1:2" x14ac:dyDescent="0.25">
      <c r="A354" t="s">
        <v>4995</v>
      </c>
      <c r="B354" t="s">
        <v>7838</v>
      </c>
    </row>
    <row r="355" spans="1:2" x14ac:dyDescent="0.25">
      <c r="A355" t="s">
        <v>4997</v>
      </c>
      <c r="B355" t="s">
        <v>7839</v>
      </c>
    </row>
    <row r="356" spans="1:2" x14ac:dyDescent="0.25">
      <c r="A356" t="s">
        <v>4901</v>
      </c>
      <c r="B356" t="s">
        <v>7840</v>
      </c>
    </row>
    <row r="357" spans="1:2" x14ac:dyDescent="0.25">
      <c r="A357" t="s">
        <v>4929</v>
      </c>
      <c r="B357" t="s">
        <v>7841</v>
      </c>
    </row>
    <row r="358" spans="1:2" x14ac:dyDescent="0.25">
      <c r="A358" t="s">
        <v>4955</v>
      </c>
      <c r="B358" t="s">
        <v>7842</v>
      </c>
    </row>
    <row r="359" spans="1:2" x14ac:dyDescent="0.25">
      <c r="A359" t="s">
        <v>4972</v>
      </c>
      <c r="B359" t="s">
        <v>7843</v>
      </c>
    </row>
    <row r="360" spans="1:2" x14ac:dyDescent="0.25">
      <c r="A360" t="s">
        <v>4975</v>
      </c>
      <c r="B360" t="s">
        <v>7844</v>
      </c>
    </row>
    <row r="361" spans="1:2" x14ac:dyDescent="0.25">
      <c r="A361" t="s">
        <v>4977</v>
      </c>
      <c r="B361" t="s">
        <v>7845</v>
      </c>
    </row>
    <row r="362" spans="1:2" x14ac:dyDescent="0.25">
      <c r="A362" t="s">
        <v>4979</v>
      </c>
      <c r="B362" t="s">
        <v>7846</v>
      </c>
    </row>
    <row r="363" spans="1:2" x14ac:dyDescent="0.25">
      <c r="A363" t="s">
        <v>4981</v>
      </c>
      <c r="B363" t="s">
        <v>7847</v>
      </c>
    </row>
    <row r="364" spans="1:2" x14ac:dyDescent="0.25">
      <c r="A364" t="s">
        <v>4987</v>
      </c>
      <c r="B364" t="s">
        <v>7848</v>
      </c>
    </row>
    <row r="365" spans="1:2" x14ac:dyDescent="0.25">
      <c r="A365" t="s">
        <v>4989</v>
      </c>
      <c r="B365" t="s">
        <v>7849</v>
      </c>
    </row>
    <row r="366" spans="1:2" x14ac:dyDescent="0.25">
      <c r="A366" t="s">
        <v>4991</v>
      </c>
      <c r="B366" t="s">
        <v>7850</v>
      </c>
    </row>
    <row r="367" spans="1:2" x14ac:dyDescent="0.25">
      <c r="A367" t="s">
        <v>5022</v>
      </c>
      <c r="B367" t="s">
        <v>7851</v>
      </c>
    </row>
    <row r="368" spans="1:2" x14ac:dyDescent="0.25">
      <c r="A368" t="s">
        <v>5024</v>
      </c>
      <c r="B368" t="s">
        <v>7852</v>
      </c>
    </row>
    <row r="369" spans="1:2" x14ac:dyDescent="0.25">
      <c r="A369" t="s">
        <v>2575</v>
      </c>
      <c r="B369" t="s">
        <v>7853</v>
      </c>
    </row>
    <row r="370" spans="1:2" x14ac:dyDescent="0.25">
      <c r="A370" t="s">
        <v>5030</v>
      </c>
      <c r="B370" t="s">
        <v>7854</v>
      </c>
    </row>
    <row r="371" spans="1:2" x14ac:dyDescent="0.25">
      <c r="A371" t="s">
        <v>5032</v>
      </c>
      <c r="B371" t="s">
        <v>7855</v>
      </c>
    </row>
    <row r="372" spans="1:2" x14ac:dyDescent="0.25">
      <c r="A372" t="s">
        <v>5035</v>
      </c>
      <c r="B372" t="s">
        <v>7856</v>
      </c>
    </row>
    <row r="373" spans="1:2" x14ac:dyDescent="0.25">
      <c r="A373" t="s">
        <v>5037</v>
      </c>
      <c r="B373" t="s">
        <v>7857</v>
      </c>
    </row>
    <row r="374" spans="1:2" x14ac:dyDescent="0.25">
      <c r="A374" t="s">
        <v>5039</v>
      </c>
      <c r="B374" t="s">
        <v>7858</v>
      </c>
    </row>
    <row r="375" spans="1:2" x14ac:dyDescent="0.25">
      <c r="A375" t="s">
        <v>5041</v>
      </c>
      <c r="B375" t="s">
        <v>7859</v>
      </c>
    </row>
    <row r="376" spans="1:2" x14ac:dyDescent="0.25">
      <c r="A376" t="s">
        <v>4993</v>
      </c>
      <c r="B376" t="s">
        <v>7860</v>
      </c>
    </row>
    <row r="377" spans="1:2" x14ac:dyDescent="0.25">
      <c r="A377" t="s">
        <v>2581</v>
      </c>
      <c r="B377" t="s">
        <v>7861</v>
      </c>
    </row>
    <row r="378" spans="1:2" x14ac:dyDescent="0.25">
      <c r="A378" t="s">
        <v>5028</v>
      </c>
      <c r="B378" t="s">
        <v>7862</v>
      </c>
    </row>
    <row r="379" spans="1:2" x14ac:dyDescent="0.25">
      <c r="A379" t="s">
        <v>5341</v>
      </c>
      <c r="B379" t="s">
        <v>7863</v>
      </c>
    </row>
    <row r="380" spans="1:2" x14ac:dyDescent="0.25">
      <c r="A380" t="s">
        <v>5080</v>
      </c>
      <c r="B380" t="s">
        <v>7864</v>
      </c>
    </row>
    <row r="381" spans="1:2" x14ac:dyDescent="0.25">
      <c r="A381" t="s">
        <v>5082</v>
      </c>
      <c r="B381" t="s">
        <v>7865</v>
      </c>
    </row>
    <row r="382" spans="1:2" x14ac:dyDescent="0.25">
      <c r="A382" t="s">
        <v>5084</v>
      </c>
      <c r="B382" t="s">
        <v>7866</v>
      </c>
    </row>
    <row r="383" spans="1:2" x14ac:dyDescent="0.25">
      <c r="A383" t="s">
        <v>5086</v>
      </c>
      <c r="B383" t="s">
        <v>7867</v>
      </c>
    </row>
    <row r="384" spans="1:2" x14ac:dyDescent="0.25">
      <c r="A384" t="s">
        <v>5088</v>
      </c>
      <c r="B384" t="s">
        <v>7868</v>
      </c>
    </row>
    <row r="385" spans="1:2" x14ac:dyDescent="0.25">
      <c r="A385" t="s">
        <v>2587</v>
      </c>
      <c r="B385" t="s">
        <v>7869</v>
      </c>
    </row>
    <row r="386" spans="1:2" x14ac:dyDescent="0.25">
      <c r="A386" t="s">
        <v>5091</v>
      </c>
      <c r="B386" t="s">
        <v>7870</v>
      </c>
    </row>
    <row r="387" spans="1:2" x14ac:dyDescent="0.25">
      <c r="A387" t="s">
        <v>5094</v>
      </c>
      <c r="B387" t="s">
        <v>7871</v>
      </c>
    </row>
    <row r="389" spans="1:2" x14ac:dyDescent="0.25">
      <c r="A389" s="69" t="s">
        <v>48</v>
      </c>
    </row>
    <row r="391" spans="1:2" x14ac:dyDescent="0.25">
      <c r="A391" s="1" t="s">
        <v>3344</v>
      </c>
    </row>
    <row r="392" spans="1:2" x14ac:dyDescent="0.25">
      <c r="A392" t="s">
        <v>7872</v>
      </c>
    </row>
    <row r="393" spans="1:2" x14ac:dyDescent="0.25">
      <c r="A393" t="s">
        <v>6424</v>
      </c>
    </row>
    <row r="394" spans="1:2" x14ac:dyDescent="0.25">
      <c r="A394" t="s">
        <v>5645</v>
      </c>
    </row>
    <row r="395" spans="1:2" x14ac:dyDescent="0.25">
      <c r="A395" t="s">
        <v>7770</v>
      </c>
    </row>
    <row r="396" spans="1:2" x14ac:dyDescent="0.25">
      <c r="A396" t="s">
        <v>6086</v>
      </c>
    </row>
    <row r="397" spans="1:2" x14ac:dyDescent="0.25">
      <c r="A397" t="s">
        <v>4878</v>
      </c>
    </row>
    <row r="398" spans="1:2" x14ac:dyDescent="0.25">
      <c r="A398" t="s">
        <v>3384</v>
      </c>
    </row>
    <row r="399" spans="1:2" x14ac:dyDescent="0.25">
      <c r="A399" t="s">
        <v>111</v>
      </c>
    </row>
    <row r="401" spans="1:1" x14ac:dyDescent="0.25">
      <c r="A401" s="1" t="s">
        <v>4870</v>
      </c>
    </row>
    <row r="402" spans="1:1" x14ac:dyDescent="0.25">
      <c r="A402" t="s">
        <v>6421</v>
      </c>
    </row>
    <row r="403" spans="1:1" x14ac:dyDescent="0.25">
      <c r="A403" t="s">
        <v>7873</v>
      </c>
    </row>
    <row r="405" spans="1:1" x14ac:dyDescent="0.25">
      <c r="A405" s="1" t="s">
        <v>7874</v>
      </c>
    </row>
    <row r="406" spans="1:1" x14ac:dyDescent="0.25">
      <c r="A406" t="s">
        <v>3155</v>
      </c>
    </row>
    <row r="407" spans="1:1" x14ac:dyDescent="0.25">
      <c r="A407" t="s">
        <v>3239</v>
      </c>
    </row>
    <row r="408" spans="1:1" x14ac:dyDescent="0.25">
      <c r="A408" t="s">
        <v>3135</v>
      </c>
    </row>
    <row r="409" spans="1:1" x14ac:dyDescent="0.25">
      <c r="A409" t="s">
        <v>3139</v>
      </c>
    </row>
    <row r="410" spans="1:1" x14ac:dyDescent="0.25">
      <c r="A410" t="s">
        <v>107</v>
      </c>
    </row>
    <row r="412" spans="1:1" x14ac:dyDescent="0.25">
      <c r="A412" s="69" t="s">
        <v>42</v>
      </c>
    </row>
    <row r="414" spans="1:1" x14ac:dyDescent="0.25">
      <c r="A414" s="1" t="s">
        <v>3344</v>
      </c>
    </row>
    <row r="415" spans="1:1" x14ac:dyDescent="0.25">
      <c r="A415" t="s">
        <v>6176</v>
      </c>
    </row>
    <row r="416" spans="1:1" x14ac:dyDescent="0.25">
      <c r="A416" t="s">
        <v>6109</v>
      </c>
    </row>
    <row r="417" spans="1:1" x14ac:dyDescent="0.25">
      <c r="A417" t="s">
        <v>6146</v>
      </c>
    </row>
    <row r="418" spans="1:1" ht="14.25" customHeight="1" x14ac:dyDescent="0.25">
      <c r="A418" t="s">
        <v>96</v>
      </c>
    </row>
    <row r="419" spans="1:1" x14ac:dyDescent="0.25">
      <c r="A419" t="s">
        <v>6096</v>
      </c>
    </row>
    <row r="420" spans="1:1" x14ac:dyDescent="0.25">
      <c r="A420" t="s">
        <v>5774</v>
      </c>
    </row>
    <row r="421" spans="1:1" x14ac:dyDescent="0.25">
      <c r="A421" t="s">
        <v>3384</v>
      </c>
    </row>
    <row r="422" spans="1:1" x14ac:dyDescent="0.25">
      <c r="A422" t="s">
        <v>111</v>
      </c>
    </row>
    <row r="424" spans="1:1" x14ac:dyDescent="0.25">
      <c r="A424" s="69" t="s">
        <v>45</v>
      </c>
    </row>
    <row r="426" spans="1:1" x14ac:dyDescent="0.25">
      <c r="A426" s="1" t="s">
        <v>3344</v>
      </c>
    </row>
    <row r="427" spans="1:1" x14ac:dyDescent="0.25">
      <c r="A427" t="s">
        <v>6176</v>
      </c>
    </row>
    <row r="428" spans="1:1" x14ac:dyDescent="0.25">
      <c r="A428" t="s">
        <v>6109</v>
      </c>
    </row>
    <row r="429" spans="1:1" x14ac:dyDescent="0.25">
      <c r="A429" t="s">
        <v>6146</v>
      </c>
    </row>
    <row r="430" spans="1:1" x14ac:dyDescent="0.25">
      <c r="A430" t="s">
        <v>6256</v>
      </c>
    </row>
    <row r="431" spans="1:1" x14ac:dyDescent="0.25">
      <c r="A431" t="s">
        <v>6364</v>
      </c>
    </row>
    <row r="432" spans="1:1" x14ac:dyDescent="0.25">
      <c r="A432" t="s">
        <v>7875</v>
      </c>
    </row>
    <row r="433" spans="1:1" x14ac:dyDescent="0.25">
      <c r="A433" t="s">
        <v>6346</v>
      </c>
    </row>
    <row r="434" spans="1:1" x14ac:dyDescent="0.25">
      <c r="A434" t="s">
        <v>6304</v>
      </c>
    </row>
    <row r="435" spans="1:1" x14ac:dyDescent="0.25">
      <c r="A435" t="s">
        <v>4878</v>
      </c>
    </row>
    <row r="436" spans="1:1" x14ac:dyDescent="0.25">
      <c r="A436" t="s">
        <v>3384</v>
      </c>
    </row>
    <row r="437" spans="1:1" x14ac:dyDescent="0.25">
      <c r="A437" t="s">
        <v>111</v>
      </c>
    </row>
    <row r="439" spans="1:1" x14ac:dyDescent="0.25">
      <c r="A439" s="1" t="s">
        <v>4870</v>
      </c>
    </row>
    <row r="440" spans="1:1" x14ac:dyDescent="0.25">
      <c r="A440" t="s">
        <v>6217</v>
      </c>
    </row>
    <row r="441" spans="1:1" x14ac:dyDescent="0.25">
      <c r="A441" t="s">
        <v>6253</v>
      </c>
    </row>
    <row r="442" spans="1:1" x14ac:dyDescent="0.25">
      <c r="A442" t="s">
        <v>107</v>
      </c>
    </row>
    <row r="444" spans="1:1" x14ac:dyDescent="0.25">
      <c r="A444" s="1" t="s">
        <v>7876</v>
      </c>
    </row>
    <row r="445" spans="1:1" x14ac:dyDescent="0.25">
      <c r="A445" t="s">
        <v>6246</v>
      </c>
    </row>
    <row r="446" spans="1:1" x14ac:dyDescent="0.25">
      <c r="A446" t="s">
        <v>6219</v>
      </c>
    </row>
    <row r="447" spans="1:1" x14ac:dyDescent="0.25">
      <c r="A447" t="s">
        <v>6221</v>
      </c>
    </row>
    <row r="448" spans="1:1" x14ac:dyDescent="0.25">
      <c r="A448" t="s">
        <v>6223</v>
      </c>
    </row>
    <row r="449" spans="1:1" x14ac:dyDescent="0.25">
      <c r="A449" t="s">
        <v>6227</v>
      </c>
    </row>
    <row r="450" spans="1:1" x14ac:dyDescent="0.25">
      <c r="A450" t="s">
        <v>6230</v>
      </c>
    </row>
    <row r="451" spans="1:1" x14ac:dyDescent="0.25">
      <c r="A451" t="s">
        <v>6240</v>
      </c>
    </row>
    <row r="452" spans="1:1" x14ac:dyDescent="0.25">
      <c r="A452" t="s">
        <v>6242</v>
      </c>
    </row>
    <row r="453" spans="1:1" x14ac:dyDescent="0.25">
      <c r="A453" t="s">
        <v>107</v>
      </c>
    </row>
    <row r="455" spans="1:1" x14ac:dyDescent="0.25">
      <c r="A455" s="69" t="s">
        <v>39</v>
      </c>
    </row>
    <row r="457" spans="1:1" x14ac:dyDescent="0.25">
      <c r="A457" s="1" t="s">
        <v>7877</v>
      </c>
    </row>
    <row r="458" spans="1:1" x14ac:dyDescent="0.25">
      <c r="A458" t="s">
        <v>7878</v>
      </c>
    </row>
    <row r="459" spans="1:1" x14ac:dyDescent="0.25">
      <c r="A459" t="s">
        <v>5828</v>
      </c>
    </row>
    <row r="460" spans="1:1" x14ac:dyDescent="0.25">
      <c r="A460" t="s">
        <v>6376</v>
      </c>
    </row>
    <row r="461" spans="1:1" x14ac:dyDescent="0.25">
      <c r="A461" t="s">
        <v>7879</v>
      </c>
    </row>
    <row r="462" spans="1:1" x14ac:dyDescent="0.25">
      <c r="A462" t="s">
        <v>4878</v>
      </c>
    </row>
    <row r="463" spans="1:1" x14ac:dyDescent="0.25">
      <c r="A463" t="s">
        <v>7880</v>
      </c>
    </row>
    <row r="464" spans="1:1" x14ac:dyDescent="0.25">
      <c r="A464" t="s">
        <v>7881</v>
      </c>
    </row>
    <row r="465" spans="1:1" x14ac:dyDescent="0.25">
      <c r="A465" t="s">
        <v>4878</v>
      </c>
    </row>
    <row r="466" spans="1:1" x14ac:dyDescent="0.25">
      <c r="A466" t="s">
        <v>111</v>
      </c>
    </row>
    <row r="467" spans="1:1" x14ac:dyDescent="0.25">
      <c r="A467" t="s">
        <v>3384</v>
      </c>
    </row>
    <row r="468" spans="1:1" x14ac:dyDescent="0.25">
      <c r="A468" t="s">
        <v>7882</v>
      </c>
    </row>
    <row r="470" spans="1:1" x14ac:dyDescent="0.25">
      <c r="A470" s="1" t="s">
        <v>4870</v>
      </c>
    </row>
    <row r="471" spans="1:1" x14ac:dyDescent="0.25">
      <c r="A471" t="s">
        <v>6378</v>
      </c>
    </row>
    <row r="472" spans="1:1" x14ac:dyDescent="0.25">
      <c r="A472" t="s">
        <v>6383</v>
      </c>
    </row>
    <row r="474" spans="1:1" x14ac:dyDescent="0.25">
      <c r="A474" s="69" t="s">
        <v>51</v>
      </c>
    </row>
    <row r="476" spans="1:1" x14ac:dyDescent="0.25">
      <c r="A476" s="1" t="s">
        <v>3344</v>
      </c>
    </row>
    <row r="477" spans="1:1" x14ac:dyDescent="0.25">
      <c r="A477" t="s">
        <v>4878</v>
      </c>
    </row>
    <row r="479" spans="1:1" x14ac:dyDescent="0.25">
      <c r="A479" s="1" t="s">
        <v>6452</v>
      </c>
    </row>
    <row r="480" spans="1:1" x14ac:dyDescent="0.25">
      <c r="A480" t="s">
        <v>6459</v>
      </c>
    </row>
    <row r="481" spans="1:1" x14ac:dyDescent="0.25">
      <c r="A481" t="s">
        <v>6463</v>
      </c>
    </row>
    <row r="482" spans="1:1" x14ac:dyDescent="0.25">
      <c r="A482" t="s">
        <v>40</v>
      </c>
    </row>
    <row r="483" spans="1:1" x14ac:dyDescent="0.25">
      <c r="A483" t="s">
        <v>6468</v>
      </c>
    </row>
    <row r="485" spans="1:1" x14ac:dyDescent="0.25">
      <c r="A485" s="1" t="s">
        <v>6453</v>
      </c>
    </row>
    <row r="486" spans="1:1" x14ac:dyDescent="0.25">
      <c r="A486" t="s">
        <v>6460</v>
      </c>
    </row>
    <row r="487" spans="1:1" x14ac:dyDescent="0.25">
      <c r="A487" t="s">
        <v>6469</v>
      </c>
    </row>
    <row r="488" spans="1:1" x14ac:dyDescent="0.25">
      <c r="A488" t="s">
        <v>6471</v>
      </c>
    </row>
    <row r="489" spans="1:1" x14ac:dyDescent="0.25">
      <c r="A489" t="s">
        <v>6464</v>
      </c>
    </row>
    <row r="490" spans="1:1" x14ac:dyDescent="0.25">
      <c r="A490" t="s">
        <v>6499</v>
      </c>
    </row>
    <row r="491" spans="1:1" x14ac:dyDescent="0.25">
      <c r="A491" t="s">
        <v>6477</v>
      </c>
    </row>
  </sheetData>
  <sortState xmlns:xlrd2="http://schemas.microsoft.com/office/spreadsheetml/2017/richdata2" ref="G151:G160">
    <sortCondition ref="G152:G160"/>
  </sortState>
  <pageMargins left="0.7" right="0.7" top="0.75" bottom="0.75" header="0.3" footer="0.3"/>
  <pageSetup paperSize="9"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8776adc8-282a-4073-b44b-e3b5ad797728">
      <Terms xmlns="http://schemas.microsoft.com/office/infopath/2007/PartnerControls"/>
    </lcf76f155ced4ddcb4097134ff3c332f>
    <TaxCatchAll xmlns="e19eda2f-2a61-44e3-a391-8f02abd9f5ab"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16C82931803BF94684D62330E359ACE7" ma:contentTypeVersion="15" ma:contentTypeDescription="Create a new document." ma:contentTypeScope="" ma:versionID="798349fe76adb2afcb0fba4a9d7dac25">
  <xsd:schema xmlns:xsd="http://www.w3.org/2001/XMLSchema" xmlns:xs="http://www.w3.org/2001/XMLSchema" xmlns:p="http://schemas.microsoft.com/office/2006/metadata/properties" xmlns:ns2="8776adc8-282a-4073-b44b-e3b5ad797728" xmlns:ns3="e19eda2f-2a61-44e3-a391-8f02abd9f5ab" targetNamespace="http://schemas.microsoft.com/office/2006/metadata/properties" ma:root="true" ma:fieldsID="5c116a4fec2bdc4687848bfa760e96db" ns2:_="" ns3:_="">
    <xsd:import namespace="8776adc8-282a-4073-b44b-e3b5ad797728"/>
    <xsd:import namespace="e19eda2f-2a61-44e3-a391-8f02abd9f5ab"/>
    <xsd:element name="properties">
      <xsd:complexType>
        <xsd:sequence>
          <xsd:element name="documentManagement">
            <xsd:complexType>
              <xsd:all>
                <xsd:element ref="ns2:MediaServiceMetadata" minOccurs="0"/>
                <xsd:element ref="ns2:MediaServiceFastMetadata" minOccurs="0"/>
                <xsd:element ref="ns2:lcf76f155ced4ddcb4097134ff3c332f" minOccurs="0"/>
                <xsd:element ref="ns3:TaxCatchAll" minOccurs="0"/>
                <xsd:element ref="ns2:MediaServiceGenerationTime" minOccurs="0"/>
                <xsd:element ref="ns2:MediaServiceEventHashCode" minOccurs="0"/>
                <xsd:element ref="ns2:MediaServiceDateTaken" minOccurs="0"/>
                <xsd:element ref="ns2:MediaServiceOCR" minOccurs="0"/>
                <xsd:element ref="ns2:MediaServiceLocation" minOccurs="0"/>
                <xsd:element ref="ns2:MediaLengthInSeconds" minOccurs="0"/>
                <xsd:element ref="ns3:SharedWithUsers" minOccurs="0"/>
                <xsd:element ref="ns3:SharedWithDetails" minOccurs="0"/>
                <xsd:element ref="ns2:MediaServiceObjectDetectorVersion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776adc8-282a-4073-b44b-e3b5ad797728"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lcf76f155ced4ddcb4097134ff3c332f" ma:index="11" nillable="true" ma:taxonomy="true" ma:internalName="lcf76f155ced4ddcb4097134ff3c332f" ma:taxonomyFieldName="MediaServiceImageTags" ma:displayName="Image Tags" ma:readOnly="false" ma:fieldId="{5cf76f15-5ced-4ddc-b409-7134ff3c332f}" ma:taxonomyMulti="true" ma:sspId="d85113c5-7036-4ae5-b6c9-3bc4b8da47fc" ma:termSetId="09814cd3-568e-fe90-9814-8d621ff8fb84" ma:anchorId="fba54fb3-c3e1-fe81-a776-ca4b69148c4d" ma:open="true" ma:isKeyword="false">
      <xsd:complexType>
        <xsd:sequence>
          <xsd:element ref="pc:Terms" minOccurs="0" maxOccurs="1"/>
        </xsd:sequence>
      </xsd:complexType>
    </xsd:element>
    <xsd:element name="MediaServiceGenerationTime" ma:index="13" nillable="true" ma:displayName="MediaServiceGenerationTime" ma:hidden="true" ma:internalName="MediaServiceGenerationTime" ma:readOnly="true">
      <xsd:simpleType>
        <xsd:restriction base="dms:Text"/>
      </xsd:simpleType>
    </xsd:element>
    <xsd:element name="MediaServiceEventHashCode" ma:index="14" nillable="true" ma:displayName="MediaServiceEventHashCode" ma:hidden="true" ma:internalName="MediaServiceEventHashCode" ma:readOnly="true">
      <xsd:simpleType>
        <xsd:restriction base="dms:Text"/>
      </xsd:simpleType>
    </xsd:element>
    <xsd:element name="MediaServiceDateTaken" ma:index="15" nillable="true" ma:displayName="MediaServiceDateTaken" ma:hidden="true" ma:internalName="MediaServiceDateTaken" ma:readOnly="true">
      <xsd:simpleType>
        <xsd:restriction base="dms:Text"/>
      </xsd:simpleType>
    </xsd:element>
    <xsd:element name="MediaServiceOCR" ma:index="16" nillable="true" ma:displayName="Extracted Text" ma:internalName="MediaServiceOCR" ma:readOnly="true">
      <xsd:simpleType>
        <xsd:restriction base="dms:Note">
          <xsd:maxLength value="255"/>
        </xsd:restriction>
      </xsd:simpleType>
    </xsd:element>
    <xsd:element name="MediaServiceLocation" ma:index="17" nillable="true" ma:displayName="Location" ma:indexed="true" ma:internalName="MediaServiceLocation" ma:readOnly="true">
      <xsd:simpleType>
        <xsd:restriction base="dms:Text"/>
      </xsd:simpleType>
    </xsd:element>
    <xsd:element name="MediaLengthInSeconds" ma:index="18" nillable="true" ma:displayName="MediaLengthInSeconds" ma:hidden="true" ma:internalName="MediaLengthInSeconds" ma:readOnly="true">
      <xsd:simpleType>
        <xsd:restriction base="dms:Unknown"/>
      </xsd:simpleType>
    </xsd:element>
    <xsd:element name="MediaServiceObjectDetectorVersions" ma:index="21" nillable="true" ma:displayName="MediaServiceObjectDetectorVersions" ma:hidden="true" ma:indexed="true" ma:internalName="MediaServiceObjectDetectorVersions" ma:readOnly="true">
      <xsd:simpleType>
        <xsd:restriction base="dms:Text"/>
      </xsd:simpleType>
    </xsd:element>
    <xsd:element name="MediaServiceSearchProperties" ma:index="22"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e19eda2f-2a61-44e3-a391-8f02abd9f5ab" elementFormDefault="qualified">
    <xsd:import namespace="http://schemas.microsoft.com/office/2006/documentManagement/types"/>
    <xsd:import namespace="http://schemas.microsoft.com/office/infopath/2007/PartnerControls"/>
    <xsd:element name="TaxCatchAll" ma:index="12" nillable="true" ma:displayName="Taxonomy Catch All Column" ma:hidden="true" ma:list="{6a78dd48-f406-46d0-8e98-fdd63e08c142}" ma:internalName="TaxCatchAll" ma:showField="CatchAllData" ma:web="e19eda2f-2a61-44e3-a391-8f02abd9f5ab">
      <xsd:complexType>
        <xsd:complexContent>
          <xsd:extension base="dms:MultiChoiceLookup">
            <xsd:sequence>
              <xsd:element name="Value" type="dms:Lookup" maxOccurs="unbounded" minOccurs="0" nillable="true"/>
            </xsd:sequence>
          </xsd:extension>
        </xsd:complexContent>
      </xsd:complexType>
    </xsd:element>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95576E97-921B-40E1-84BB-20E8B64F7045}">
  <ds:schemaRefs>
    <ds:schemaRef ds:uri="http://schemas.microsoft.com/sharepoint/v3/contenttype/forms"/>
  </ds:schemaRefs>
</ds:datastoreItem>
</file>

<file path=customXml/itemProps2.xml><?xml version="1.0" encoding="utf-8"?>
<ds:datastoreItem xmlns:ds="http://schemas.openxmlformats.org/officeDocument/2006/customXml" ds:itemID="{BA831F2B-A902-408E-92D8-FE53100FF268}">
  <ds:schemaRefs>
    <ds:schemaRef ds:uri="http://purl.org/dc/dcmitype/"/>
    <ds:schemaRef ds:uri="http://schemas.microsoft.com/office/infopath/2007/PartnerControls"/>
    <ds:schemaRef ds:uri="http://purl.org/dc/elements/1.1/"/>
    <ds:schemaRef ds:uri="http://schemas.microsoft.com/office/2006/documentManagement/types"/>
    <ds:schemaRef ds:uri="8776adc8-282a-4073-b44b-e3b5ad797728"/>
    <ds:schemaRef ds:uri="http://purl.org/dc/terms/"/>
    <ds:schemaRef ds:uri="http://schemas.openxmlformats.org/package/2006/metadata/core-properties"/>
    <ds:schemaRef ds:uri="e19eda2f-2a61-44e3-a391-8f02abd9f5ab"/>
    <ds:schemaRef ds:uri="http://schemas.microsoft.com/office/2006/metadata/properties"/>
    <ds:schemaRef ds:uri="http://www.w3.org/XML/1998/namespace"/>
  </ds:schemaRefs>
</ds:datastoreItem>
</file>

<file path=customXml/itemProps3.xml><?xml version="1.0" encoding="utf-8"?>
<ds:datastoreItem xmlns:ds="http://schemas.openxmlformats.org/officeDocument/2006/customXml" ds:itemID="{77009363-DDB3-42E3-9BAE-E14E9FCB7E42}">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8776adc8-282a-4073-b44b-e3b5ad797728"/>
    <ds:schemaRef ds:uri="e19eda2f-2a61-44e3-a391-8f02abd9f5ab"/>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B386E47A-C25E-4F29-B038-5C4946DFFE5B}">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15</vt:i4>
      </vt:variant>
    </vt:vector>
  </HeadingPairs>
  <TitlesOfParts>
    <vt:vector size="15" baseType="lpstr">
      <vt:lpstr>Tables</vt:lpstr>
      <vt:lpstr>Summary</vt:lpstr>
      <vt:lpstr>1.MetaData</vt:lpstr>
      <vt:lpstr>2.Tissue</vt:lpstr>
      <vt:lpstr>3.DNAExtractions</vt:lpstr>
      <vt:lpstr>3.RNAExtractions</vt:lpstr>
      <vt:lpstr>4.Illumina</vt:lpstr>
      <vt:lpstr>4.PacBio</vt:lpstr>
      <vt:lpstr>4.HiCLysate</vt:lpstr>
      <vt:lpstr>4.HiCLibrary</vt:lpstr>
      <vt:lpstr>4.ONT</vt:lpstr>
      <vt:lpstr>4.RNAIllumina</vt:lpstr>
      <vt:lpstr>5.Sequencing</vt:lpstr>
      <vt:lpstr>Schema</vt:lpstr>
      <vt:lpstr>Validation</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Adrianne Doran</dc:creator>
  <cp:keywords/>
  <dc:description/>
  <cp:lastModifiedBy>Adrianne Doran</cp:lastModifiedBy>
  <cp:revision/>
  <dcterms:created xsi:type="dcterms:W3CDTF">2023-05-03T00:48:56Z</dcterms:created>
  <dcterms:modified xsi:type="dcterms:W3CDTF">2025-01-21T01:21:27Z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0x01010016C82931803BF94684D62330E359ACE7</vt:lpwstr>
  </property>
  <property fmtid="{D5CDD505-2E9C-101B-9397-08002B2CF9AE}" pid="3" name="MediaServiceImageTags">
    <vt:lpwstr/>
  </property>
</Properties>
</file>